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sunwater\dfs\hd_brisbane\OSullivanK\desktop\"/>
    </mc:Choice>
  </mc:AlternateContent>
  <xr:revisionPtr revIDLastSave="0" documentId="14_{7BABD338-380A-4B46-AC65-031A75672278}" xr6:coauthVersionLast="47" xr6:coauthVersionMax="47" xr10:uidLastSave="{00000000-0000-0000-0000-000000000000}"/>
  <bookViews>
    <workbookView showHorizontalScroll="0" xWindow="-120" yWindow="-120" windowWidth="29040" windowHeight="15840" activeTab="1" xr2:uid="{8CB61678-6D23-4972-B3F6-241B50835DD5}"/>
  </bookViews>
  <sheets>
    <sheet name="Bulk - 2025-29 prices" sheetId="2" r:id="rId1"/>
    <sheet name="Distribution - 2025-29 prices" sheetId="1" r:id="rId2"/>
    <sheet name="Inputs&gt;&gt;&gt;" sheetId="3" state="hidden" r:id="rId3"/>
    <sheet name="Setup" sheetId="10" state="hidden" r:id="rId4"/>
    <sheet name="Supporting Data" sheetId="9" state="hidden" r:id="rId5"/>
    <sheet name="Components And Affected Tariffs" sheetId="15" state="hidden" r:id="rId6"/>
    <sheet name="PriceDataOFFSETS" sheetId="4" state="hidden" r:id="rId7"/>
    <sheet name="PriceDataWAE&amp;LOSSES" sheetId="12" state="hidden" r:id="rId8"/>
    <sheet name="PriceDataOPEX" sheetId="11" state="hidden" r:id="rId9"/>
    <sheet name="OPEX" sheetId="5" state="hidden" r:id="rId10"/>
    <sheet name="ANNUITY" sheetId="6" state="hidden" r:id="rId11"/>
    <sheet name="CAPITAL" sheetId="7" state="hidden" r:id="rId12"/>
    <sheet name="TAX" sheetId="8" state="hidden" r:id="rId13"/>
    <sheet name="TARGET PRICES" sheetId="13" state="hidden" r:id="rId14"/>
    <sheet name="Table Cost Reflective" sheetId="14" state="hidden" r:id="rId15"/>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10" hidden="1">#REF!</definedName>
    <definedName name="_Fill" localSheetId="11" hidden="1">#REF!</definedName>
    <definedName name="_Fill" localSheetId="9" hidden="1">#REF!</definedName>
    <definedName name="_Fill" localSheetId="13" hidden="1">#REF!</definedName>
    <definedName name="_Fill" hidden="1">#REF!</definedName>
    <definedName name="_xlnm._FilterDatabase" localSheetId="10" hidden="1">ANNUITY!$F$1:$F$449</definedName>
    <definedName name="_xlnm._FilterDatabase" localSheetId="11" hidden="1">CAPITAL!$AK$5:$AK$1907</definedName>
    <definedName name="_xlnm._FilterDatabase" localSheetId="8" hidden="1">PriceDataOPEX!$E$711:$G$1415</definedName>
    <definedName name="_xlnm._FilterDatabase" localSheetId="13" hidden="1">'TARGET PRICES'!$AP$2:$AP$6797</definedName>
    <definedName name="_xlnm._FilterDatabase" localSheetId="12" hidden="1">TAX!$F$1:$F$1899</definedName>
    <definedName name="_Key1" localSheetId="10" hidden="1">#REF!</definedName>
    <definedName name="_Key1" localSheetId="11" hidden="1">#REF!</definedName>
    <definedName name="_Key1" localSheetId="9" hidden="1">#REF!</definedName>
    <definedName name="_Key1" localSheetId="13" hidden="1">#REF!</definedName>
    <definedName name="_Key1" hidden="1">#REF!</definedName>
    <definedName name="_Order1" hidden="1">255</definedName>
    <definedName name="_Order2" hidden="1">0</definedName>
    <definedName name="_Sort" localSheetId="10" hidden="1">#REF!</definedName>
    <definedName name="_Sort" localSheetId="11" hidden="1">#REF!</definedName>
    <definedName name="_Sort" localSheetId="9" hidden="1">#REF!</definedName>
    <definedName name="_Sort" localSheetId="13" hidden="1">#REF!</definedName>
    <definedName name="_Sort" hidden="1">#REF!</definedName>
    <definedName name="AS2DocOpenMode" hidden="1">"AS2DocumentEdit"</definedName>
    <definedName name="BaseDate">Setup!$J$15</definedName>
    <definedName name="BPFbill_Seq">#REF!</definedName>
    <definedName name="BPFbill_Sun">#REF!</definedName>
    <definedName name="BPFbill24_Seq">#REF!</definedName>
    <definedName name="BPFbill24_Sun">#REF!</definedName>
    <definedName name="CB_TS_Show_Hist_Fcast_Pers" localSheetId="0">#REF!</definedName>
    <definedName name="CB_TS_Show_Hist_Fcast_Pers" localSheetId="1">#REF!</definedName>
    <definedName name="CB_TS_Show_Hist_Fcast_Pers" localSheetId="4">#REF!</definedName>
    <definedName name="CB_TS_Show_Hist_Fcast_Pers">#REF!</definedName>
    <definedName name="Client">Setup!$J$8</definedName>
    <definedName name="CPI">#REF!</definedName>
    <definedName name="customers">#REF!</definedName>
    <definedName name="customers_exDS">#REF!</definedName>
    <definedName name="Days_yr" localSheetId="0">#REF!</definedName>
    <definedName name="Days_yr" localSheetId="1">#REF!</definedName>
    <definedName name="Days_yr" localSheetId="4">#REF!</definedName>
    <definedName name="Days_yr" localSheetId="14">#REF!</definedName>
    <definedName name="Days_yr">#REF!</definedName>
    <definedName name="Days_yr2" localSheetId="0">#REF!</definedName>
    <definedName name="Days_yr2" localSheetId="1">#REF!</definedName>
    <definedName name="Days_yr2" localSheetId="4">#REF!</definedName>
    <definedName name="Days_yr2">#REF!</definedName>
    <definedName name="Days_yr3" localSheetId="0">#REF!</definedName>
    <definedName name="Days_yr3" localSheetId="1">#REF!</definedName>
    <definedName name="Days_yr3" localSheetId="4">#REF!</definedName>
    <definedName name="Days_yr3">#REF!</definedName>
    <definedName name="Days_yr4">#REF!</definedName>
    <definedName name="DD_TS_Fin_YE_Mth" localSheetId="0">#REF!</definedName>
    <definedName name="DD_TS_Fin_YE_Mth" localSheetId="1">#REF!</definedName>
    <definedName name="DD_TS_Fin_YE_Mth" localSheetId="4">#REF!</definedName>
    <definedName name="DD_TS_Fin_YE_Mth">#REF!</definedName>
    <definedName name="DroughtBillSeq">#REF!</definedName>
    <definedName name="DroughtBillSeq_24">#REF!</definedName>
    <definedName name="DroughtBillSun">#REF!</definedName>
    <definedName name="DroughtBillSun_24">#REF!</definedName>
    <definedName name="F01_File_version_number" localSheetId="0">#REF!</definedName>
    <definedName name="F01_File_version_number" localSheetId="1">#REF!</definedName>
    <definedName name="F01_File_version_number" localSheetId="4">#REF!</definedName>
    <definedName name="F01_File_version_number">#REF!</definedName>
    <definedName name="F11_Path" localSheetId="0">#REF!</definedName>
    <definedName name="F11_Path" localSheetId="1">#REF!</definedName>
    <definedName name="F11_Path" localSheetId="4">#REF!</definedName>
    <definedName name="F11_Path">#REF!</definedName>
    <definedName name="FY_month" localSheetId="0">#REF!</definedName>
    <definedName name="FY_month" localSheetId="1">#REF!</definedName>
    <definedName name="FY_month" localSheetId="4">#REF!</definedName>
    <definedName name="FY_month" localSheetId="14">#REF!</definedName>
    <definedName name="FY_month">#REF!</definedName>
    <definedName name="FY_month4">#REF!</definedName>
    <definedName name="IQ_ACCOUNT_CHANGE" hidden="1">"c413"</definedName>
    <definedName name="IQ_ACCOUNT_CHANGE2" hidden="1">"c1449"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"c373"</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XCHANGE" hidden="1">"c405"</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WNERSHIP" hidden="1">"c2160"</definedName>
    <definedName name="IQ_PART_TIME" hidden="1">"c1024"</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ICE_OVER_BVPS" hidden="1">"c1026"</definedName>
    <definedName name="IQ_PRICE_OVER_LTM_EPS" hidden="1">"c1029"</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ENUE" hidden="1">"c1122"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39321.5949768519</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URN" hidden="1">"c2122"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"c1294"</definedName>
    <definedName name="IQ_TOTAL_SPECIAL" hidden="1">"c1618"</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BW_ML">#REF!</definedName>
    <definedName name="LU_Mth_Names" localSheetId="0">#REF!</definedName>
    <definedName name="LU_Mth_Names" localSheetId="1">#REF!</definedName>
    <definedName name="LU_Mth_Names" localSheetId="4">#REF!</definedName>
    <definedName name="LU_Mth_Names">#REF!</definedName>
    <definedName name="Model_Name" localSheetId="0">#REF!</definedName>
    <definedName name="Model_Name" localSheetId="1">#REF!</definedName>
    <definedName name="Model_Name" localSheetId="4">#REF!</definedName>
    <definedName name="Model_Name">#REF!</definedName>
    <definedName name="Months_yr" localSheetId="0">#REF!</definedName>
    <definedName name="Months_yr" localSheetId="1">#REF!</definedName>
    <definedName name="Months_yr" localSheetId="4">#REF!</definedName>
    <definedName name="Months_yr" localSheetId="14">#REF!</definedName>
    <definedName name="Months_yr">#REF!</definedName>
    <definedName name="Months_yr4">#REF!</definedName>
    <definedName name="On_Off" localSheetId="0">#REF!</definedName>
    <definedName name="On_Off" localSheetId="1">#REF!</definedName>
    <definedName name="On_Off" localSheetId="4">#REF!</definedName>
    <definedName name="On_Off" localSheetId="14">#REF!</definedName>
    <definedName name="On_Off">#REF!</definedName>
    <definedName name="On_Off4">#REF!</definedName>
    <definedName name="Pal_Workbook_GUID" hidden="1">"UCE9NHZ3N6R6SKQCFGDBFQC4"</definedName>
    <definedName name="Reg_Prd2">Setup!$J$31</definedName>
    <definedName name="Reg_Prd3">Setup!$J$35</definedName>
    <definedName name="ReportIDJD">1/4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eq_Bill_Inc_19_20DS">#REF!</definedName>
    <definedName name="Seq_Bill_Inc_19_20exDS">#REF!</definedName>
    <definedName name="Seq_Bill_Inc_19_24DS">#REF!</definedName>
    <definedName name="Seq_Bill_Inc_19_24exDS">#REF!</definedName>
    <definedName name="Seq_CustNo_DS">#REF!</definedName>
    <definedName name="Seq_CustNo_exDS">#REF!</definedName>
    <definedName name="SheetList" localSheetId="0">#REF!</definedName>
    <definedName name="SheetList" localSheetId="1">#REF!</definedName>
    <definedName name="SheetList" localSheetId="4">#REF!</definedName>
    <definedName name="SheetList">#REF!</definedName>
    <definedName name="Sun_Bill_Inc_19_20DS">#REF!</definedName>
    <definedName name="Sun_Bill_Inc_19_20exDS">#REF!</definedName>
    <definedName name="Sun_Bill_Inc_19_24DS">#REF!</definedName>
    <definedName name="Sun_Bill_Inc_19_24exDS">#REF!</definedName>
    <definedName name="Sun_CustNo_DS">#REF!</definedName>
    <definedName name="Sun_CustNo_exDS">#REF!</definedName>
    <definedName name="TariffBase_yr">Setup!$J$22</definedName>
    <definedName name="TS_Actual_Per_Title" localSheetId="0">#REF!</definedName>
    <definedName name="TS_Actual_Per_Title" localSheetId="1">#REF!</definedName>
    <definedName name="TS_Actual_Per_Title" localSheetId="4">#REF!</definedName>
    <definedName name="TS_Actual_Per_Title">#REF!</definedName>
    <definedName name="TS_Actual_Pers" localSheetId="0">#REF!</definedName>
    <definedName name="TS_Actual_Pers" localSheetId="1">#REF!</definedName>
    <definedName name="TS_Actual_Pers" localSheetId="4">#REF!</definedName>
    <definedName name="TS_Actual_Pers">#REF!</definedName>
    <definedName name="TS_Budget_Per_Title" localSheetId="0">#REF!</definedName>
    <definedName name="TS_Budget_Per_Title" localSheetId="1">#REF!</definedName>
    <definedName name="TS_Budget_Per_Title" localSheetId="4">#REF!</definedName>
    <definedName name="TS_Budget_Per_Title">#REF!</definedName>
    <definedName name="TS_Budget_Pers" localSheetId="0">#REF!</definedName>
    <definedName name="TS_Budget_Pers" localSheetId="1">#REF!</definedName>
    <definedName name="TS_Budget_Pers" localSheetId="4">#REF!</definedName>
    <definedName name="TS_Budget_Pers">#REF!</definedName>
    <definedName name="TS_Fcast_Per_Title" localSheetId="0">#REF!</definedName>
    <definedName name="TS_Fcast_Per_Title" localSheetId="1">#REF!</definedName>
    <definedName name="TS_Fcast_Per_Title" localSheetId="4">#REF!</definedName>
    <definedName name="TS_Fcast_Per_Title">#REF!</definedName>
    <definedName name="TS_Mth_End" localSheetId="0">#REF!</definedName>
    <definedName name="TS_Mth_End" localSheetId="1">#REF!</definedName>
    <definedName name="TS_Mth_End" localSheetId="4">#REF!</definedName>
    <definedName name="TS_Mth_End">#REF!</definedName>
    <definedName name="TS_Mths_In_Per" localSheetId="0">#REF!</definedName>
    <definedName name="TS_Mths_In_Per" localSheetId="1">#REF!</definedName>
    <definedName name="TS_Mths_In_Per" localSheetId="4">#REF!</definedName>
    <definedName name="TS_Mths_In_Per">#REF!</definedName>
    <definedName name="TS_Per_1_End_Date" localSheetId="0">#REF!</definedName>
    <definedName name="TS_Per_1_End_Date" localSheetId="1">#REF!</definedName>
    <definedName name="TS_Per_1_End_Date" localSheetId="4">#REF!</definedName>
    <definedName name="TS_Per_1_End_Date">#REF!</definedName>
    <definedName name="TS_Per_1_FY_End_Date" localSheetId="0">#REF!</definedName>
    <definedName name="TS_Per_1_FY_End_Date" localSheetId="1">#REF!</definedName>
    <definedName name="TS_Per_1_FY_End_Date" localSheetId="4">#REF!</definedName>
    <definedName name="TS_Per_1_FY_End_Date">#REF!</definedName>
    <definedName name="TS_Per_1_FY_Start_Date" localSheetId="0">#REF!</definedName>
    <definedName name="TS_Per_1_FY_Start_Date" localSheetId="1">#REF!</definedName>
    <definedName name="TS_Per_1_FY_Start_Date" localSheetId="4">#REF!</definedName>
    <definedName name="TS_Per_1_FY_Start_Date">#REF!</definedName>
    <definedName name="TS_Per_1_Number" localSheetId="0">#REF!</definedName>
    <definedName name="TS_Per_1_Number" localSheetId="1">#REF!</definedName>
    <definedName name="TS_Per_1_Number" localSheetId="4">#REF!</definedName>
    <definedName name="TS_Per_1_Number">#REF!</definedName>
    <definedName name="TS_Per_Type_Name" localSheetId="0">#REF!</definedName>
    <definedName name="TS_Per_Type_Name" localSheetId="1">#REF!</definedName>
    <definedName name="TS_Per_Type_Name" localSheetId="4">#REF!</definedName>
    <definedName name="TS_Per_Type_Name">#REF!</definedName>
    <definedName name="TS_Per_Type_Prefix" localSheetId="0">#REF!</definedName>
    <definedName name="TS_Per_Type_Prefix" localSheetId="1">#REF!</definedName>
    <definedName name="TS_Per_Type_Prefix" localSheetId="4">#REF!</definedName>
    <definedName name="TS_Per_Type_Prefix">#REF!</definedName>
    <definedName name="TS_Pers_In_Yr" localSheetId="0">#REF!</definedName>
    <definedName name="TS_Pers_In_Yr" localSheetId="1">#REF!</definedName>
    <definedName name="TS_Pers_In_Yr" localSheetId="4">#REF!</definedName>
    <definedName name="TS_Pers_In_Yr">#REF!</definedName>
    <definedName name="TS_Start_Date" localSheetId="0">#REF!</definedName>
    <definedName name="TS_Start_Date" localSheetId="1">#REF!</definedName>
    <definedName name="TS_Start_Date" localSheetId="4">#REF!</definedName>
    <definedName name="TS_Start_Date">#REF!</definedName>
    <definedName name="UsageVol_DS">#REF!</definedName>
    <definedName name="UsageVol_exDS">#REF!</definedName>
    <definedName name="WAE">#REF!</definedName>
    <definedName name="WAE_DS">#REF!</definedName>
    <definedName name="WAE_exDS">#REF!</definedName>
    <definedName name="WorkBookTitle" localSheetId="0">#REF!</definedName>
    <definedName name="WorkBookTitle" localSheetId="1">#REF!</definedName>
    <definedName name="WorkBookTitle" localSheetId="4">#REF!</definedName>
    <definedName name="WorkBookTitle" localSheetId="14">#REF!</definedName>
    <definedName name="WorkBookTitle">#REF!</definedName>
    <definedName name="WorkBookTitle2">#REF!</definedName>
    <definedName name="wrn.Aging._.and._.Trend._.Analysis." localSheetId="10"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comps." localSheetId="10" hidden="1">{#N/A,#N/A,FALSE,"Comp"}</definedName>
    <definedName name="wrn.comps." localSheetId="0" hidden="1">{#N/A,#N/A,FALSE,"Comp"}</definedName>
    <definedName name="wrn.comps." localSheetId="11" hidden="1">{#N/A,#N/A,FALSE,"Comp"}</definedName>
    <definedName name="wrn.comps." localSheetId="9" hidden="1">{#N/A,#N/A,FALSE,"Comp"}</definedName>
    <definedName name="wrn.comps." localSheetId="6" hidden="1">{#N/A,#N/A,FALSE,"Comp"}</definedName>
    <definedName name="wrn.comps." localSheetId="8" hidden="1">{#N/A,#N/A,FALSE,"Comp"}</definedName>
    <definedName name="wrn.comps." localSheetId="7" hidden="1">{#N/A,#N/A,FALSE,"Comp"}</definedName>
    <definedName name="wrn.comps." localSheetId="3" hidden="1">{#N/A,#N/A,FALSE,"Comp"}</definedName>
    <definedName name="wrn.comps." localSheetId="4" hidden="1">{#N/A,#N/A,FALSE,"Comp"}</definedName>
    <definedName name="wrn.comps." localSheetId="14" hidden="1">{#N/A,#N/A,FALSE,"Comp"}</definedName>
    <definedName name="wrn.comps." localSheetId="13" hidden="1">{#N/A,#N/A,FALSE,"Comp"}</definedName>
    <definedName name="wrn.comps." localSheetId="12" hidden="1">{#N/A,#N/A,FALSE,"Comp"}</definedName>
    <definedName name="wrn.comps." hidden="1">{#N/A,#N/A,FALSE,"Comp"}</definedName>
    <definedName name="wrn.finmodel." localSheetId="10" hidden="1">{#N/A,#N/A,FALSE,"Fin Model"}</definedName>
    <definedName name="wrn.finmodel." localSheetId="0" hidden="1">{#N/A,#N/A,FALSE,"Fin Model"}</definedName>
    <definedName name="wrn.finmodel." localSheetId="11" hidden="1">{#N/A,#N/A,FALSE,"Fin Model"}</definedName>
    <definedName name="wrn.finmodel." localSheetId="9" hidden="1">{#N/A,#N/A,FALSE,"Fin Model"}</definedName>
    <definedName name="wrn.finmodel." localSheetId="6" hidden="1">{#N/A,#N/A,FALSE,"Fin Model"}</definedName>
    <definedName name="wrn.finmodel." localSheetId="8" hidden="1">{#N/A,#N/A,FALSE,"Fin Model"}</definedName>
    <definedName name="wrn.finmodel." localSheetId="7" hidden="1">{#N/A,#N/A,FALSE,"Fin Model"}</definedName>
    <definedName name="wrn.finmodel." localSheetId="3" hidden="1">{#N/A,#N/A,FALSE,"Fin Model"}</definedName>
    <definedName name="wrn.finmodel." localSheetId="4" hidden="1">{#N/A,#N/A,FALSE,"Fin Model"}</definedName>
    <definedName name="wrn.finmodel." localSheetId="14" hidden="1">{#N/A,#N/A,FALSE,"Fin Model"}</definedName>
    <definedName name="wrn.finmodel." localSheetId="13" hidden="1">{#N/A,#N/A,FALSE,"Fin Model"}</definedName>
    <definedName name="wrn.finmodel." localSheetId="12" hidden="1">{#N/A,#N/A,FALSE,"Fin Model"}</definedName>
    <definedName name="wrn.finmodel." hidden="1">{#N/A,#N/A,FALSE,"Fin Model"}</definedName>
    <definedName name="wrn.Full._.Print._.Out." localSheetId="10"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0"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11"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9"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6"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8"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7"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3"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4"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14"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13"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12"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page57to67." localSheetId="10" hidden="1">{#N/A,#N/A,FALSE,"57";#N/A,#N/A,FALSE,"58";#N/A,#N/A,FALSE,"59";#N/A,#N/A,FALSE,"60";#N/A,#N/A,FALSE,"60A";#N/A,#N/A,FALSE,"61";#N/A,#N/A,FALSE,"62";#N/A,#N/A,FALSE,"63";#N/A,#N/A,FALSE,"63A";#N/A,#N/A,FALSE,"64";#N/A,#N/A,FALSE,"65";#N/A,#N/A,FALSE,"66";#N/A,#N/A,FALSE,"67"}</definedName>
    <definedName name="wrn.page57to67." localSheetId="0" hidden="1">{#N/A,#N/A,FALSE,"57";#N/A,#N/A,FALSE,"58";#N/A,#N/A,FALSE,"59";#N/A,#N/A,FALSE,"60";#N/A,#N/A,FALSE,"60A";#N/A,#N/A,FALSE,"61";#N/A,#N/A,FALSE,"62";#N/A,#N/A,FALSE,"63";#N/A,#N/A,FALSE,"63A";#N/A,#N/A,FALSE,"64";#N/A,#N/A,FALSE,"65";#N/A,#N/A,FALSE,"66";#N/A,#N/A,FALSE,"67"}</definedName>
    <definedName name="wrn.page57to67." localSheetId="11" hidden="1">{#N/A,#N/A,FALSE,"57";#N/A,#N/A,FALSE,"58";#N/A,#N/A,FALSE,"59";#N/A,#N/A,FALSE,"60";#N/A,#N/A,FALSE,"60A";#N/A,#N/A,FALSE,"61";#N/A,#N/A,FALSE,"62";#N/A,#N/A,FALSE,"63";#N/A,#N/A,FALSE,"63A";#N/A,#N/A,FALSE,"64";#N/A,#N/A,FALSE,"65";#N/A,#N/A,FALSE,"66";#N/A,#N/A,FALSE,"67"}</definedName>
    <definedName name="wrn.page57to67." localSheetId="9" hidden="1">{#N/A,#N/A,FALSE,"57";#N/A,#N/A,FALSE,"58";#N/A,#N/A,FALSE,"59";#N/A,#N/A,FALSE,"60";#N/A,#N/A,FALSE,"60A";#N/A,#N/A,FALSE,"61";#N/A,#N/A,FALSE,"62";#N/A,#N/A,FALSE,"63";#N/A,#N/A,FALSE,"63A";#N/A,#N/A,FALSE,"64";#N/A,#N/A,FALSE,"65";#N/A,#N/A,FALSE,"66";#N/A,#N/A,FALSE,"67"}</definedName>
    <definedName name="wrn.page57to67." localSheetId="6" hidden="1">{#N/A,#N/A,FALSE,"57";#N/A,#N/A,FALSE,"58";#N/A,#N/A,FALSE,"59";#N/A,#N/A,FALSE,"60";#N/A,#N/A,FALSE,"60A";#N/A,#N/A,FALSE,"61";#N/A,#N/A,FALSE,"62";#N/A,#N/A,FALSE,"63";#N/A,#N/A,FALSE,"63A";#N/A,#N/A,FALSE,"64";#N/A,#N/A,FALSE,"65";#N/A,#N/A,FALSE,"66";#N/A,#N/A,FALSE,"67"}</definedName>
    <definedName name="wrn.page57to67." localSheetId="8" hidden="1">{#N/A,#N/A,FALSE,"57";#N/A,#N/A,FALSE,"58";#N/A,#N/A,FALSE,"59";#N/A,#N/A,FALSE,"60";#N/A,#N/A,FALSE,"60A";#N/A,#N/A,FALSE,"61";#N/A,#N/A,FALSE,"62";#N/A,#N/A,FALSE,"63";#N/A,#N/A,FALSE,"63A";#N/A,#N/A,FALSE,"64";#N/A,#N/A,FALSE,"65";#N/A,#N/A,FALSE,"66";#N/A,#N/A,FALSE,"67"}</definedName>
    <definedName name="wrn.page57to67." localSheetId="7" hidden="1">{#N/A,#N/A,FALSE,"57";#N/A,#N/A,FALSE,"58";#N/A,#N/A,FALSE,"59";#N/A,#N/A,FALSE,"60";#N/A,#N/A,FALSE,"60A";#N/A,#N/A,FALSE,"61";#N/A,#N/A,FALSE,"62";#N/A,#N/A,FALSE,"63";#N/A,#N/A,FALSE,"63A";#N/A,#N/A,FALSE,"64";#N/A,#N/A,FALSE,"65";#N/A,#N/A,FALSE,"66";#N/A,#N/A,FALSE,"67"}</definedName>
    <definedName name="wrn.page57to67." localSheetId="3" hidden="1">{#N/A,#N/A,FALSE,"57";#N/A,#N/A,FALSE,"58";#N/A,#N/A,FALSE,"59";#N/A,#N/A,FALSE,"60";#N/A,#N/A,FALSE,"60A";#N/A,#N/A,FALSE,"61";#N/A,#N/A,FALSE,"62";#N/A,#N/A,FALSE,"63";#N/A,#N/A,FALSE,"63A";#N/A,#N/A,FALSE,"64";#N/A,#N/A,FALSE,"65";#N/A,#N/A,FALSE,"66";#N/A,#N/A,FALSE,"67"}</definedName>
    <definedName name="wrn.page57to67." localSheetId="4" hidden="1">{#N/A,#N/A,FALSE,"57";#N/A,#N/A,FALSE,"58";#N/A,#N/A,FALSE,"59";#N/A,#N/A,FALSE,"60";#N/A,#N/A,FALSE,"60A";#N/A,#N/A,FALSE,"61";#N/A,#N/A,FALSE,"62";#N/A,#N/A,FALSE,"63";#N/A,#N/A,FALSE,"63A";#N/A,#N/A,FALSE,"64";#N/A,#N/A,FALSE,"65";#N/A,#N/A,FALSE,"66";#N/A,#N/A,FALSE,"67"}</definedName>
    <definedName name="wrn.page57to67." localSheetId="14" hidden="1">{#N/A,#N/A,FALSE,"57";#N/A,#N/A,FALSE,"58";#N/A,#N/A,FALSE,"59";#N/A,#N/A,FALSE,"60";#N/A,#N/A,FALSE,"60A";#N/A,#N/A,FALSE,"61";#N/A,#N/A,FALSE,"62";#N/A,#N/A,FALSE,"63";#N/A,#N/A,FALSE,"63A";#N/A,#N/A,FALSE,"64";#N/A,#N/A,FALSE,"65";#N/A,#N/A,FALSE,"66";#N/A,#N/A,FALSE,"67"}</definedName>
    <definedName name="wrn.page57to67." localSheetId="13" hidden="1">{#N/A,#N/A,FALSE,"57";#N/A,#N/A,FALSE,"58";#N/A,#N/A,FALSE,"59";#N/A,#N/A,FALSE,"60";#N/A,#N/A,FALSE,"60A";#N/A,#N/A,FALSE,"61";#N/A,#N/A,FALSE,"62";#N/A,#N/A,FALSE,"63";#N/A,#N/A,FALSE,"63A";#N/A,#N/A,FALSE,"64";#N/A,#N/A,FALSE,"65";#N/A,#N/A,FALSE,"66";#N/A,#N/A,FALSE,"67"}</definedName>
    <definedName name="wrn.page57to67." localSheetId="12" hidden="1">{#N/A,#N/A,FALSE,"57";#N/A,#N/A,FALSE,"58";#N/A,#N/A,FALSE,"59";#N/A,#N/A,FALSE,"60";#N/A,#N/A,FALSE,"60A";#N/A,#N/A,FALSE,"61";#N/A,#N/A,FALSE,"62";#N/A,#N/A,FALSE,"63";#N/A,#N/A,FALSE,"63A";#N/A,#N/A,FALSE,"64";#N/A,#N/A,FALSE,"65";#N/A,#N/A,FALSE,"66";#N/A,#N/A,FALSE,"67"}</definedName>
    <definedName name="wrn.page57to67." hidden="1">{#N/A,#N/A,FALSE,"57";#N/A,#N/A,FALSE,"58";#N/A,#N/A,FALSE,"59";#N/A,#N/A,FALSE,"60";#N/A,#N/A,FALSE,"60A";#N/A,#N/A,FALSE,"61";#N/A,#N/A,FALSE,"62";#N/A,#N/A,FALSE,"63";#N/A,#N/A,FALSE,"63A";#N/A,#N/A,FALSE,"64";#N/A,#N/A,FALSE,"65";#N/A,#N/A,FALSE,"66";#N/A,#N/A,FALSE,"67"}</definedName>
    <definedName name="wrn.Pages._.28._.to._.50." localSheetId="1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11"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9"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6"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8"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7"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3"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4"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14"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13"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12"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localSheetId="10"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0"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11"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9"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6"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8"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7"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3"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4"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14"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13"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12" hidden="1">{#N/A,#N/A,FALSE,"51";#N/A,#N/A,FALSE,"52";#N/A,#N/A,FALSE,"53";#N/A,#N/A,FALSE,"54";#N/A,#N/A,FALSE,"55";#N/A,#N/A,FALSE,"55A";#N/A,#N/A,FALSE,"56";#N/A,#N/A,FALSE,"57";#N/A,#N/A,FALSE,"57A";#N/A,#N/A,FALSE,"58";#N/A,#N/A,FALSE,"59";#N/A,#N/A,FALSE,"60";#N/A,#N/A,FALSE,"60A";#N/A,#N/A,FALSE,"61";#N/A,#N/A,FALSE,"62";#N/A,#N/A,FALSE,"63";#N/A,#N/A,FALSE,"63A";#N/A,#N/A,FALSE,"64";#N/A,#N/A,FALSE,"65";#N/A,#N/A,FALSE,"66"}</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localSheetId="10"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0"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11"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9"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6"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8"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7"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3"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4"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14"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13"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12"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localSheetId="10"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0"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1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9"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6"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8"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7"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3"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4"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14"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13"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12"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localSheetId="10"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0"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11"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9"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6"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8"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7"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3"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4"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14"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13"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1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Short._.Form._.Print._.Out." localSheetId="10" hidden="1">{#N/A,#N/A,FALSE,"General Assumptions";#N/A,#N/A,FALSE,"Accounts";#N/A,#N/A,FALSE,"OperatingAssumptions";#N/A,#N/A,FALSE,"Cashflow";#N/A,#N/A,FALSE,"Debt";#N/A,#N/A,FALSE,"Ops Summary";#N/A,#N/A,FALSE,"Summary"}</definedName>
    <definedName name="wrn.Short._.Form._.Print._.Out." localSheetId="0" hidden="1">{#N/A,#N/A,FALSE,"General Assumptions";#N/A,#N/A,FALSE,"Accounts";#N/A,#N/A,FALSE,"OperatingAssumptions";#N/A,#N/A,FALSE,"Cashflow";#N/A,#N/A,FALSE,"Debt";#N/A,#N/A,FALSE,"Ops Summary";#N/A,#N/A,FALSE,"Summary"}</definedName>
    <definedName name="wrn.Short._.Form._.Print._.Out." localSheetId="11" hidden="1">{#N/A,#N/A,FALSE,"General Assumptions";#N/A,#N/A,FALSE,"Accounts";#N/A,#N/A,FALSE,"OperatingAssumptions";#N/A,#N/A,FALSE,"Cashflow";#N/A,#N/A,FALSE,"Debt";#N/A,#N/A,FALSE,"Ops Summary";#N/A,#N/A,FALSE,"Summary"}</definedName>
    <definedName name="wrn.Short._.Form._.Print._.Out." localSheetId="9" hidden="1">{#N/A,#N/A,FALSE,"General Assumptions";#N/A,#N/A,FALSE,"Accounts";#N/A,#N/A,FALSE,"OperatingAssumptions";#N/A,#N/A,FALSE,"Cashflow";#N/A,#N/A,FALSE,"Debt";#N/A,#N/A,FALSE,"Ops Summary";#N/A,#N/A,FALSE,"Summary"}</definedName>
    <definedName name="wrn.Short._.Form._.Print._.Out." localSheetId="6" hidden="1">{#N/A,#N/A,FALSE,"General Assumptions";#N/A,#N/A,FALSE,"Accounts";#N/A,#N/A,FALSE,"OperatingAssumptions";#N/A,#N/A,FALSE,"Cashflow";#N/A,#N/A,FALSE,"Debt";#N/A,#N/A,FALSE,"Ops Summary";#N/A,#N/A,FALSE,"Summary"}</definedName>
    <definedName name="wrn.Short._.Form._.Print._.Out." localSheetId="8" hidden="1">{#N/A,#N/A,FALSE,"General Assumptions";#N/A,#N/A,FALSE,"Accounts";#N/A,#N/A,FALSE,"OperatingAssumptions";#N/A,#N/A,FALSE,"Cashflow";#N/A,#N/A,FALSE,"Debt";#N/A,#N/A,FALSE,"Ops Summary";#N/A,#N/A,FALSE,"Summary"}</definedName>
    <definedName name="wrn.Short._.Form._.Print._.Out." localSheetId="7" hidden="1">{#N/A,#N/A,FALSE,"General Assumptions";#N/A,#N/A,FALSE,"Accounts";#N/A,#N/A,FALSE,"OperatingAssumptions";#N/A,#N/A,FALSE,"Cashflow";#N/A,#N/A,FALSE,"Debt";#N/A,#N/A,FALSE,"Ops Summary";#N/A,#N/A,FALSE,"Summary"}</definedName>
    <definedName name="wrn.Short._.Form._.Print._.Out." localSheetId="3" hidden="1">{#N/A,#N/A,FALSE,"General Assumptions";#N/A,#N/A,FALSE,"Accounts";#N/A,#N/A,FALSE,"OperatingAssumptions";#N/A,#N/A,FALSE,"Cashflow";#N/A,#N/A,FALSE,"Debt";#N/A,#N/A,FALSE,"Ops Summary";#N/A,#N/A,FALSE,"Summary"}</definedName>
    <definedName name="wrn.Short._.Form._.Print._.Out." localSheetId="4" hidden="1">{#N/A,#N/A,FALSE,"General Assumptions";#N/A,#N/A,FALSE,"Accounts";#N/A,#N/A,FALSE,"OperatingAssumptions";#N/A,#N/A,FALSE,"Cashflow";#N/A,#N/A,FALSE,"Debt";#N/A,#N/A,FALSE,"Ops Summary";#N/A,#N/A,FALSE,"Summary"}</definedName>
    <definedName name="wrn.Short._.Form._.Print._.Out." localSheetId="14" hidden="1">{#N/A,#N/A,FALSE,"General Assumptions";#N/A,#N/A,FALSE,"Accounts";#N/A,#N/A,FALSE,"OperatingAssumptions";#N/A,#N/A,FALSE,"Cashflow";#N/A,#N/A,FALSE,"Debt";#N/A,#N/A,FALSE,"Ops Summary";#N/A,#N/A,FALSE,"Summary"}</definedName>
    <definedName name="wrn.Short._.Form._.Print._.Out." localSheetId="13" hidden="1">{#N/A,#N/A,FALSE,"General Assumptions";#N/A,#N/A,FALSE,"Accounts";#N/A,#N/A,FALSE,"OperatingAssumptions";#N/A,#N/A,FALSE,"Cashflow";#N/A,#N/A,FALSE,"Debt";#N/A,#N/A,FALSE,"Ops Summary";#N/A,#N/A,FALSE,"Summary"}</definedName>
    <definedName name="wrn.Short._.Form._.Print._.Out." localSheetId="12" hidden="1">{#N/A,#N/A,FALSE,"General Assumptions";#N/A,#N/A,FALSE,"Accounts";#N/A,#N/A,FALSE,"OperatingAssumptions";#N/A,#N/A,FALSE,"Cashflow";#N/A,#N/A,FALSE,"Debt";#N/A,#N/A,FALSE,"Ops Summary";#N/A,#N/A,FALSE,"Summary"}</definedName>
    <definedName name="wrn.Short._.Form._.Print._.Out." hidden="1">{#N/A,#N/A,FALSE,"General Assumptions";#N/A,#N/A,FALSE,"Accounts";#N/A,#N/A,FALSE,"OperatingAssumptions";#N/A,#N/A,FALSE,"Cashflow";#N/A,#N/A,FALSE,"Debt";#N/A,#N/A,FALSE,"Ops Summary";#N/A,#N/A,FALSE,"Summary"}</definedName>
    <definedName name="wrn.Summary." localSheetId="10" hidden="1">{"Summary",#N/A,FALSE,"Summary"}</definedName>
    <definedName name="wrn.Summary." localSheetId="0" hidden="1">{"Summary",#N/A,FALSE,"Summary"}</definedName>
    <definedName name="wrn.Summary." localSheetId="11" hidden="1">{"Summary",#N/A,FALSE,"Summary"}</definedName>
    <definedName name="wrn.Summary." localSheetId="9" hidden="1">{"Summary",#N/A,FALSE,"Summary"}</definedName>
    <definedName name="wrn.Summary." localSheetId="6" hidden="1">{"Summary",#N/A,FALSE,"Summary"}</definedName>
    <definedName name="wrn.Summary." localSheetId="8" hidden="1">{"Summary",#N/A,FALSE,"Summary"}</definedName>
    <definedName name="wrn.Summary." localSheetId="7" hidden="1">{"Summary",#N/A,FALSE,"Summary"}</definedName>
    <definedName name="wrn.Summary." localSheetId="3" hidden="1">{"Summary",#N/A,FALSE,"Summary"}</definedName>
    <definedName name="wrn.Summary." localSheetId="4" hidden="1">{"Summary",#N/A,FALSE,"Summary"}</definedName>
    <definedName name="wrn.Summary." localSheetId="14" hidden="1">{"Summary",#N/A,FALSE,"Summary"}</definedName>
    <definedName name="wrn.Summary." localSheetId="13" hidden="1">{"Summary",#N/A,FALSE,"Summary"}</definedName>
    <definedName name="wrn.Summary." localSheetId="12" hidden="1">{"Summary",#N/A,FALSE,"Summary"}</definedName>
    <definedName name="wrn.Summary." hidden="1">{"Summary",#N/A,FALSE,"Summary"}</definedName>
    <definedName name="Yr_Name" localSheetId="0">#REF!</definedName>
    <definedName name="Yr_Name" localSheetId="1">#REF!</definedName>
    <definedName name="Yr_Name" localSheetId="4">#REF!</definedName>
    <definedName name="Yr_Nam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3" i="1" l="1"/>
  <c r="M2" i="1"/>
  <c r="BC3" i="2"/>
  <c r="I2" i="2"/>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 i="15"/>
  <c r="BE3" i="1"/>
  <c r="L20" i="15"/>
  <c r="L12" i="15"/>
  <c r="J30" i="15"/>
  <c r="J26" i="15"/>
  <c r="J23" i="15"/>
  <c r="H28" i="15"/>
  <c r="H27" i="15"/>
  <c r="H25" i="15"/>
  <c r="H22" i="15"/>
  <c r="H15" i="15"/>
  <c r="H9" i="15"/>
  <c r="H3" i="15"/>
  <c r="G2" i="15"/>
  <c r="H2" i="15" s="1"/>
  <c r="I2" i="15" s="1"/>
  <c r="J2" i="15" s="1"/>
  <c r="K2" i="15" s="1"/>
  <c r="L2" i="15" s="1"/>
  <c r="M2" i="15" s="1"/>
  <c r="N2" i="15" s="1"/>
  <c r="O2" i="15" s="1"/>
  <c r="P2" i="15" s="1"/>
  <c r="F2" i="15"/>
  <c r="AX4" i="2"/>
  <c r="N33"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L33" i="15"/>
  <c r="L31" i="15"/>
  <c r="L30" i="15"/>
  <c r="L29" i="15"/>
  <c r="L28" i="15"/>
  <c r="L27" i="15"/>
  <c r="L26" i="15"/>
  <c r="L25" i="15"/>
  <c r="L24" i="15"/>
  <c r="L23" i="15"/>
  <c r="L22" i="15"/>
  <c r="L21" i="15"/>
  <c r="L19" i="15"/>
  <c r="L18" i="15"/>
  <c r="L17" i="15"/>
  <c r="L16" i="15"/>
  <c r="L15" i="15"/>
  <c r="L14" i="15"/>
  <c r="L13" i="15"/>
  <c r="L11" i="15"/>
  <c r="L10" i="15"/>
  <c r="L9" i="15"/>
  <c r="L8" i="15"/>
  <c r="L7" i="15"/>
  <c r="L6" i="15"/>
  <c r="L5" i="15"/>
  <c r="L4" i="15"/>
  <c r="L3" i="15"/>
  <c r="J33" i="15"/>
  <c r="J31" i="15"/>
  <c r="J29" i="15"/>
  <c r="J28" i="15"/>
  <c r="J27" i="15"/>
  <c r="J25" i="15"/>
  <c r="J24" i="15"/>
  <c r="J22" i="15"/>
  <c r="J21" i="15"/>
  <c r="J19" i="15"/>
  <c r="J18" i="15"/>
  <c r="J17" i="15"/>
  <c r="J16" i="15"/>
  <c r="J15" i="15"/>
  <c r="J14" i="15"/>
  <c r="J11" i="15"/>
  <c r="J10" i="15"/>
  <c r="J9" i="15"/>
  <c r="J8" i="15"/>
  <c r="J7" i="15"/>
  <c r="J6" i="15"/>
  <c r="J5" i="15"/>
  <c r="J4" i="15"/>
  <c r="J3" i="15"/>
  <c r="H4" i="15"/>
  <c r="H5" i="15"/>
  <c r="H6" i="15"/>
  <c r="H7" i="15"/>
  <c r="H8" i="15"/>
  <c r="H10" i="15"/>
  <c r="H11" i="15"/>
  <c r="H14" i="15"/>
  <c r="H16" i="15"/>
  <c r="H17" i="15"/>
  <c r="H18" i="15"/>
  <c r="H19" i="15"/>
  <c r="H21" i="15"/>
  <c r="H24" i="15"/>
  <c r="H29" i="15"/>
  <c r="H31" i="15"/>
  <c r="H33" i="15"/>
  <c r="D154" i="1" l="1"/>
  <c r="D105" i="1"/>
  <c r="D56" i="1"/>
  <c r="D7" i="1"/>
  <c r="C155" i="2"/>
  <c r="C106" i="2"/>
  <c r="C57" i="2"/>
  <c r="C8" i="2"/>
  <c r="E15" i="2"/>
  <c r="P184" i="2" l="1"/>
  <c r="P182" i="2"/>
  <c r="P180" i="2"/>
  <c r="P178" i="2"/>
  <c r="P174" i="2"/>
  <c r="P172" i="2"/>
  <c r="P170" i="2"/>
  <c r="P168" i="2"/>
  <c r="P166" i="2"/>
  <c r="P164" i="2"/>
  <c r="P162" i="2"/>
  <c r="P135" i="2"/>
  <c r="P133" i="2"/>
  <c r="P131" i="2"/>
  <c r="P129" i="2"/>
  <c r="P125" i="2"/>
  <c r="P123" i="2"/>
  <c r="P121" i="2"/>
  <c r="P119" i="2"/>
  <c r="P117" i="2"/>
  <c r="P115" i="2"/>
  <c r="P113" i="2"/>
  <c r="P86" i="2"/>
  <c r="P84" i="2"/>
  <c r="P82" i="2"/>
  <c r="P80" i="2"/>
  <c r="P76" i="2"/>
  <c r="P74" i="2"/>
  <c r="P72" i="2"/>
  <c r="P70" i="2"/>
  <c r="P68" i="2"/>
  <c r="P66" i="2"/>
  <c r="P64" i="2"/>
  <c r="L184" i="1"/>
  <c r="L181" i="1"/>
  <c r="L135" i="1"/>
  <c r="L132" i="1"/>
  <c r="L86" i="1"/>
  <c r="L83" i="1"/>
  <c r="L37" i="1"/>
  <c r="L34" i="1"/>
  <c r="P37" i="2"/>
  <c r="P35" i="2"/>
  <c r="P33" i="2"/>
  <c r="P31" i="2"/>
  <c r="P27" i="2"/>
  <c r="P25" i="2"/>
  <c r="P23" i="2"/>
  <c r="P21" i="2"/>
  <c r="P19" i="2"/>
  <c r="P17" i="2"/>
  <c r="P15" i="2"/>
  <c r="D5" i="12"/>
  <c r="E5" i="12" s="1"/>
  <c r="F5" i="12" s="1"/>
  <c r="G5" i="12" s="1"/>
  <c r="H5" i="12" s="1"/>
  <c r="I5" i="12" s="1"/>
  <c r="J5" i="12" s="1"/>
  <c r="K5" i="12" s="1"/>
  <c r="L5" i="12" s="1"/>
  <c r="M5" i="12" s="1"/>
  <c r="N5" i="12" s="1"/>
  <c r="O5" i="12" s="1"/>
  <c r="P5" i="12" s="1"/>
  <c r="Q5" i="12" s="1"/>
  <c r="R5" i="12" s="1"/>
  <c r="S5" i="12" s="1"/>
  <c r="T5" i="12" s="1"/>
  <c r="U5" i="12" s="1"/>
  <c r="V5" i="12" s="1"/>
  <c r="W5" i="12" s="1"/>
  <c r="X5" i="12" s="1"/>
  <c r="Y5" i="12" s="1"/>
  <c r="Z5" i="12" s="1"/>
  <c r="AA5" i="12" s="1"/>
  <c r="AB5" i="12" s="1"/>
  <c r="AC5" i="12" s="1"/>
  <c r="AD5" i="12" s="1"/>
  <c r="AE5" i="12" s="1"/>
  <c r="AF5" i="12" s="1"/>
  <c r="AG5" i="12" s="1"/>
  <c r="AH5" i="12" s="1"/>
  <c r="AI5" i="12" s="1"/>
  <c r="AJ5" i="12" s="1"/>
  <c r="AK5" i="12" s="1"/>
  <c r="AL5" i="12" s="1"/>
  <c r="AM5" i="12" s="1"/>
  <c r="AN5" i="12" s="1"/>
  <c r="AO5" i="12" s="1"/>
  <c r="AP5" i="12" s="1"/>
  <c r="AQ5" i="12" s="1"/>
  <c r="D6" i="2"/>
  <c r="G201" i="2" s="1"/>
  <c r="E6" i="1"/>
  <c r="F59" i="9" s="1"/>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3" i="9"/>
  <c r="M4" i="9"/>
  <c r="M5" i="9" s="1"/>
  <c r="M6" i="9" s="1"/>
  <c r="M7" i="9" s="1"/>
  <c r="M8" i="9" s="1"/>
  <c r="M9" i="9" s="1"/>
  <c r="M10" i="9" s="1"/>
  <c r="M11" i="9" s="1"/>
  <c r="M12" i="9" s="1"/>
  <c r="M13" i="9" s="1"/>
  <c r="M14" i="9" s="1"/>
  <c r="M15" i="9" s="1"/>
  <c r="M16" i="9" s="1"/>
  <c r="M17" i="9" s="1"/>
  <c r="M18" i="9" s="1"/>
  <c r="M19" i="9" s="1"/>
  <c r="M20" i="9" s="1"/>
  <c r="M21" i="9" s="1"/>
  <c r="M22" i="9" s="1"/>
  <c r="M23" i="9" s="1"/>
  <c r="M24" i="9" s="1"/>
  <c r="M25" i="9" s="1"/>
  <c r="M26" i="9" s="1"/>
  <c r="M27" i="9" s="1"/>
  <c r="M28" i="9" s="1"/>
  <c r="M29" i="9" s="1"/>
  <c r="M30" i="9" s="1"/>
  <c r="M31" i="9" s="1"/>
  <c r="M32" i="9" s="1"/>
  <c r="M33" i="9" s="1"/>
  <c r="M34" i="9" s="1"/>
  <c r="M35" i="9" s="1"/>
  <c r="M36" i="9" s="1"/>
  <c r="M37" i="9" s="1"/>
  <c r="M38" i="9" s="1"/>
  <c r="M39" i="9" s="1"/>
  <c r="M40" i="9" s="1"/>
  <c r="M41" i="9" s="1"/>
  <c r="M42" i="9" s="1"/>
  <c r="M43" i="9" s="1"/>
  <c r="M44" i="9" s="1"/>
  <c r="M45" i="9" s="1"/>
  <c r="I4" i="9"/>
  <c r="I5" i="9" s="1"/>
  <c r="I6" i="9" s="1"/>
  <c r="I7" i="9" s="1"/>
  <c r="I8" i="9" s="1"/>
  <c r="I9" i="9" s="1"/>
  <c r="I10" i="9" s="1"/>
  <c r="I11" i="9" s="1"/>
  <c r="I12" i="9" s="1"/>
  <c r="I13" i="9" s="1"/>
  <c r="I14" i="9" s="1"/>
  <c r="I15" i="9" s="1"/>
  <c r="I16" i="9" s="1"/>
  <c r="I17" i="9" s="1"/>
  <c r="I18" i="9" s="1"/>
  <c r="I19" i="9" s="1"/>
  <c r="I20" i="9" s="1"/>
  <c r="I21" i="9" s="1"/>
  <c r="I22" i="9" s="1"/>
  <c r="I23" i="9" s="1"/>
  <c r="I24" i="9" s="1"/>
  <c r="I25" i="9" s="1"/>
  <c r="I26" i="9" s="1"/>
  <c r="I27" i="9" s="1"/>
  <c r="I28" i="9" s="1"/>
  <c r="I29" i="9" s="1"/>
  <c r="I30" i="9" s="1"/>
  <c r="I31" i="9" s="1"/>
  <c r="I32" i="9" s="1"/>
  <c r="I33" i="9" s="1"/>
  <c r="D3" i="9"/>
  <c r="G161" i="1"/>
  <c r="B3" i="4"/>
  <c r="D23" i="9" l="1"/>
  <c r="E23" i="9"/>
  <c r="F23" i="9"/>
  <c r="D24" i="9"/>
  <c r="E24" i="9"/>
  <c r="D25" i="9"/>
  <c r="E25" i="9"/>
  <c r="F25" i="9"/>
  <c r="G25" i="9"/>
  <c r="E64" i="2"/>
  <c r="G14" i="1"/>
  <c r="G63" i="1"/>
  <c r="E162" i="2"/>
  <c r="G112" i="1"/>
  <c r="E113" i="2"/>
  <c r="G18" i="1"/>
  <c r="G32" i="1"/>
  <c r="G16" i="1"/>
  <c r="G30" i="1"/>
  <c r="Q61" i="1"/>
  <c r="G77" i="1"/>
  <c r="L77" i="1" s="1"/>
  <c r="I103" i="1"/>
  <c r="AT96" i="1" s="1"/>
  <c r="L124" i="1"/>
  <c r="I151" i="1"/>
  <c r="G173" i="1"/>
  <c r="K199" i="1"/>
  <c r="AR194" i="1" s="1"/>
  <c r="C56" i="9"/>
  <c r="L16" i="1"/>
  <c r="L30" i="1"/>
  <c r="I30" i="1" s="1"/>
  <c r="U61" i="1"/>
  <c r="M99" i="1" s="1"/>
  <c r="M100" i="1" s="1"/>
  <c r="G79" i="1"/>
  <c r="Q110" i="1"/>
  <c r="G126" i="1"/>
  <c r="L126" i="1" s="1"/>
  <c r="I152" i="1"/>
  <c r="AT145" i="1" s="1"/>
  <c r="L173" i="1"/>
  <c r="I200" i="1"/>
  <c r="D56" i="9"/>
  <c r="D63" i="9" s="1"/>
  <c r="L79" i="1"/>
  <c r="I79" i="1" s="1"/>
  <c r="U110" i="1"/>
  <c r="M148" i="1" s="1"/>
  <c r="M149" i="1" s="1"/>
  <c r="G128" i="1"/>
  <c r="Q159" i="1"/>
  <c r="G175" i="1"/>
  <c r="L175" i="1" s="1"/>
  <c r="I201" i="1"/>
  <c r="E56" i="9"/>
  <c r="E63" i="9" s="1"/>
  <c r="L18" i="1"/>
  <c r="L32" i="1"/>
  <c r="L63" i="1"/>
  <c r="G81" i="1"/>
  <c r="L128" i="1"/>
  <c r="I128" i="1" s="1"/>
  <c r="U159" i="1"/>
  <c r="M197" i="1" s="1"/>
  <c r="M198" i="1" s="1"/>
  <c r="G177" i="1"/>
  <c r="F56" i="9"/>
  <c r="F63" i="9" s="1"/>
  <c r="G20" i="1"/>
  <c r="C57" i="9"/>
  <c r="L20" i="1"/>
  <c r="L65" i="1"/>
  <c r="G83" i="1"/>
  <c r="G114" i="1"/>
  <c r="L130" i="1"/>
  <c r="L161" i="1"/>
  <c r="M161" i="1" s="1"/>
  <c r="G179" i="1"/>
  <c r="D57" i="9"/>
  <c r="G34" i="1"/>
  <c r="G65" i="1"/>
  <c r="L81" i="1"/>
  <c r="G22" i="1"/>
  <c r="G37" i="1"/>
  <c r="G67" i="1"/>
  <c r="L114" i="1"/>
  <c r="G132" i="1"/>
  <c r="G163" i="1"/>
  <c r="L179" i="1"/>
  <c r="E57" i="9"/>
  <c r="L22" i="1"/>
  <c r="L67" i="1"/>
  <c r="G86" i="1"/>
  <c r="G116" i="1"/>
  <c r="L163" i="1"/>
  <c r="G181" i="1"/>
  <c r="F57" i="9"/>
  <c r="F64" i="9" s="1"/>
  <c r="L177" i="1"/>
  <c r="I177" i="1" s="1"/>
  <c r="G24" i="1"/>
  <c r="G69" i="1"/>
  <c r="L116" i="1"/>
  <c r="G135" i="1"/>
  <c r="G165" i="1"/>
  <c r="C58" i="9"/>
  <c r="C65" i="9" s="1"/>
  <c r="L24" i="1"/>
  <c r="L69" i="1"/>
  <c r="G118" i="1"/>
  <c r="L165" i="1"/>
  <c r="G184" i="1"/>
  <c r="D58" i="9"/>
  <c r="D65" i="9" s="1"/>
  <c r="G71" i="1"/>
  <c r="L118" i="1"/>
  <c r="G167" i="1"/>
  <c r="E58" i="9"/>
  <c r="E65" i="9" s="1"/>
  <c r="G26" i="1"/>
  <c r="I50" i="1"/>
  <c r="L71" i="1"/>
  <c r="G120" i="1"/>
  <c r="L167" i="1"/>
  <c r="F58" i="9"/>
  <c r="F65" i="9" s="1"/>
  <c r="G130" i="1"/>
  <c r="Q12" i="1"/>
  <c r="L26" i="1"/>
  <c r="I51" i="1"/>
  <c r="AP45" i="1" s="1"/>
  <c r="G73" i="1"/>
  <c r="I99" i="1"/>
  <c r="L120" i="1"/>
  <c r="G169" i="1"/>
  <c r="C59" i="9"/>
  <c r="U12" i="1"/>
  <c r="M50" i="1" s="1"/>
  <c r="M51" i="1" s="1"/>
  <c r="K52" i="1"/>
  <c r="AR47" i="1" s="1"/>
  <c r="L73" i="1"/>
  <c r="I100" i="1"/>
  <c r="AP94" i="1" s="1"/>
  <c r="G122" i="1"/>
  <c r="I148" i="1"/>
  <c r="L169" i="1"/>
  <c r="D59" i="9"/>
  <c r="L112" i="1"/>
  <c r="G28" i="1"/>
  <c r="L28" i="1" s="1"/>
  <c r="I53" i="1"/>
  <c r="G75" i="1"/>
  <c r="K101" i="1"/>
  <c r="AR96" i="1" s="1"/>
  <c r="L122" i="1"/>
  <c r="I149" i="1"/>
  <c r="AP143" i="1" s="1"/>
  <c r="G171" i="1"/>
  <c r="I197" i="1"/>
  <c r="E59" i="9"/>
  <c r="L14" i="1"/>
  <c r="I54" i="1"/>
  <c r="AT47" i="1" s="1"/>
  <c r="L75" i="1"/>
  <c r="I102" i="1"/>
  <c r="G124" i="1"/>
  <c r="K150" i="1"/>
  <c r="AR145" i="1" s="1"/>
  <c r="L171" i="1"/>
  <c r="I198" i="1"/>
  <c r="AP192" i="1" s="1"/>
  <c r="G23" i="9"/>
  <c r="F24" i="9"/>
  <c r="G24" i="9"/>
  <c r="C39" i="9"/>
  <c r="C46" i="9" s="1"/>
  <c r="E39" i="9"/>
  <c r="E46" i="9" s="1"/>
  <c r="C40" i="9"/>
  <c r="D39" i="9"/>
  <c r="D46" i="9" s="1"/>
  <c r="F39" i="9"/>
  <c r="F46" i="9" s="1"/>
  <c r="D40" i="9"/>
  <c r="E40" i="9"/>
  <c r="F40" i="9"/>
  <c r="C37" i="9"/>
  <c r="C44" i="9" s="1"/>
  <c r="D37" i="9"/>
  <c r="D44" i="9" s="1"/>
  <c r="E37" i="9"/>
  <c r="E44" i="9" s="1"/>
  <c r="F37" i="9"/>
  <c r="F44" i="9" s="1"/>
  <c r="C38" i="9"/>
  <c r="D38" i="9"/>
  <c r="E38" i="9"/>
  <c r="F38" i="9"/>
  <c r="C63" i="9"/>
  <c r="E170" i="2"/>
  <c r="E84" i="2"/>
  <c r="E86" i="2"/>
  <c r="E133" i="2"/>
  <c r="E168" i="2"/>
  <c r="M64" i="2"/>
  <c r="J170" i="2"/>
  <c r="G170" i="2" s="1"/>
  <c r="E29" i="2"/>
  <c r="E135" i="2"/>
  <c r="M113" i="2"/>
  <c r="J72" i="2"/>
  <c r="G72" i="2" s="1"/>
  <c r="E184" i="2"/>
  <c r="M162" i="2"/>
  <c r="J121" i="2"/>
  <c r="G121" i="2" s="1"/>
  <c r="M17" i="2"/>
  <c r="AJ43" i="2"/>
  <c r="AC15" i="2"/>
  <c r="N62" i="2"/>
  <c r="AC68" i="2"/>
  <c r="J82" i="2"/>
  <c r="N111" i="2"/>
  <c r="AC117" i="2"/>
  <c r="J131" i="2"/>
  <c r="N160" i="2"/>
  <c r="E180" i="2"/>
  <c r="E17" i="2"/>
  <c r="E25" i="2"/>
  <c r="Q62" i="2"/>
  <c r="E70" i="2"/>
  <c r="Q111" i="2"/>
  <c r="E119" i="2"/>
  <c r="Q160" i="2"/>
  <c r="AC166" i="2"/>
  <c r="J180" i="2"/>
  <c r="J17" i="2"/>
  <c r="G17" i="2" s="1"/>
  <c r="E27" i="2"/>
  <c r="J64" i="2"/>
  <c r="E72" i="2"/>
  <c r="J113" i="2"/>
  <c r="E121" i="2"/>
  <c r="J162" i="2"/>
  <c r="E182" i="2"/>
  <c r="AC17" i="2"/>
  <c r="AC64" i="2"/>
  <c r="E74" i="2"/>
  <c r="AC113" i="2"/>
  <c r="E123" i="2"/>
  <c r="AC162" i="2"/>
  <c r="E66" i="2"/>
  <c r="E115" i="2"/>
  <c r="E164" i="2"/>
  <c r="E172" i="2"/>
  <c r="E31" i="2"/>
  <c r="J19" i="2"/>
  <c r="J31" i="2"/>
  <c r="G31" i="2" s="1"/>
  <c r="E76" i="2"/>
  <c r="E125" i="2"/>
  <c r="E19" i="2"/>
  <c r="M19" i="2"/>
  <c r="J66" i="2"/>
  <c r="G66" i="2" s="1"/>
  <c r="AJ92" i="2"/>
  <c r="J115" i="2"/>
  <c r="G115" i="2" s="1"/>
  <c r="AJ141" i="2"/>
  <c r="J164" i="2"/>
  <c r="G164" i="2" s="1"/>
  <c r="E174" i="2"/>
  <c r="N13" i="2"/>
  <c r="E33" i="2"/>
  <c r="M66" i="2"/>
  <c r="E78" i="2"/>
  <c r="M115" i="2"/>
  <c r="E127" i="2"/>
  <c r="M164" i="2"/>
  <c r="AJ190" i="2"/>
  <c r="Q13" i="2"/>
  <c r="AC19" i="2"/>
  <c r="J33" i="2"/>
  <c r="G50" i="2"/>
  <c r="G99" i="2"/>
  <c r="G148" i="2"/>
  <c r="E176" i="2"/>
  <c r="G197" i="2"/>
  <c r="E21" i="2"/>
  <c r="G51" i="2"/>
  <c r="AC66" i="2"/>
  <c r="E80" i="2"/>
  <c r="G100" i="2"/>
  <c r="AC115" i="2"/>
  <c r="E129" i="2"/>
  <c r="G149" i="2"/>
  <c r="AC164" i="2"/>
  <c r="G198" i="2"/>
  <c r="J15" i="2"/>
  <c r="E35" i="2"/>
  <c r="I52" i="2"/>
  <c r="AL47" i="2" s="1"/>
  <c r="E68" i="2"/>
  <c r="J80" i="2"/>
  <c r="G80" i="2" s="1"/>
  <c r="I101" i="2"/>
  <c r="AL96" i="2" s="1"/>
  <c r="E117" i="2"/>
  <c r="J129" i="2"/>
  <c r="G129" i="2" s="1"/>
  <c r="I150" i="2"/>
  <c r="AL145" i="2" s="1"/>
  <c r="E166" i="2"/>
  <c r="E178" i="2"/>
  <c r="I199" i="2"/>
  <c r="AL194" i="2" s="1"/>
  <c r="M15" i="2"/>
  <c r="E23" i="2"/>
  <c r="G53" i="2"/>
  <c r="J68" i="2"/>
  <c r="G102" i="2"/>
  <c r="J117" i="2"/>
  <c r="G151" i="2"/>
  <c r="J166" i="2"/>
  <c r="J178" i="2"/>
  <c r="G178" i="2" s="1"/>
  <c r="G200" i="2"/>
  <c r="J23" i="2"/>
  <c r="G23" i="2" s="1"/>
  <c r="E37" i="2"/>
  <c r="G54" i="2"/>
  <c r="AJ45" i="2" s="1"/>
  <c r="M68" i="2"/>
  <c r="E82" i="2"/>
  <c r="G103" i="2"/>
  <c r="M117" i="2"/>
  <c r="E131" i="2"/>
  <c r="G152" i="2"/>
  <c r="M166" i="2"/>
  <c r="AT194" i="1"/>
  <c r="M112" i="1" l="1"/>
  <c r="E64" i="9"/>
  <c r="F71" i="9"/>
  <c r="K64" i="2"/>
  <c r="N64" i="2" s="1"/>
  <c r="K113" i="2"/>
  <c r="Q113" i="2" s="1"/>
  <c r="M63" i="1"/>
  <c r="G78" i="2"/>
  <c r="P78" i="2" s="1"/>
  <c r="G29" i="2"/>
  <c r="P29" i="2" s="1"/>
  <c r="K162" i="2"/>
  <c r="Q162" i="2" s="1"/>
  <c r="C45" i="9"/>
  <c r="C52" i="9" s="1"/>
  <c r="K15" i="2"/>
  <c r="Q15" i="2" s="1"/>
  <c r="G127" i="2"/>
  <c r="P127" i="2" s="1"/>
  <c r="M14" i="1"/>
  <c r="E71" i="9"/>
  <c r="F70" i="9"/>
  <c r="F60" i="9"/>
  <c r="F67" i="9" s="1"/>
  <c r="D60" i="9"/>
  <c r="D67" i="9" s="1"/>
  <c r="E70" i="9"/>
  <c r="D64" i="9"/>
  <c r="D70" i="9" s="1"/>
  <c r="C60" i="9"/>
  <c r="C67" i="9" s="1"/>
  <c r="C64" i="9"/>
  <c r="E60" i="9"/>
  <c r="E67" i="9" s="1"/>
  <c r="AJ192" i="2"/>
  <c r="AJ143" i="2"/>
  <c r="AJ94" i="2"/>
  <c r="G176" i="2"/>
  <c r="P176" i="2" s="1"/>
  <c r="E45" i="9"/>
  <c r="E51" i="9" s="1"/>
  <c r="P137" i="2" s="1"/>
  <c r="F45" i="9"/>
  <c r="F52" i="9" s="1"/>
  <c r="D45" i="9"/>
  <c r="D51" i="9" s="1"/>
  <c r="P88" i="2" s="1"/>
  <c r="G52" i="2"/>
  <c r="AJ47" i="2" s="1"/>
  <c r="D41" i="9"/>
  <c r="E88" i="2" s="1"/>
  <c r="F41" i="9"/>
  <c r="E186" i="2" s="1"/>
  <c r="C41" i="9"/>
  <c r="E41" i="9"/>
  <c r="E137" i="2" s="1"/>
  <c r="G101" i="2"/>
  <c r="AJ96" i="2" s="1"/>
  <c r="S190" i="2"/>
  <c r="H197" i="2"/>
  <c r="H198" i="2" s="1"/>
  <c r="S43" i="2"/>
  <c r="H50" i="2"/>
  <c r="H51" i="2" s="1"/>
  <c r="G199" i="2"/>
  <c r="AJ194" i="2" s="1"/>
  <c r="S141" i="2"/>
  <c r="H148" i="2"/>
  <c r="H149" i="2" s="1"/>
  <c r="W190" i="2"/>
  <c r="W192" i="2" s="1"/>
  <c r="K197" i="2"/>
  <c r="K198" i="2" s="1"/>
  <c r="H99" i="2"/>
  <c r="H100" i="2" s="1"/>
  <c r="S92" i="2"/>
  <c r="W141" i="2"/>
  <c r="W143" i="2" s="1"/>
  <c r="K148" i="2"/>
  <c r="K149" i="2" s="1"/>
  <c r="W92" i="2"/>
  <c r="W94" i="2" s="1"/>
  <c r="K99" i="2"/>
  <c r="K100" i="2" s="1"/>
  <c r="W43" i="2"/>
  <c r="W45" i="2" s="1"/>
  <c r="K50" i="2"/>
  <c r="K51" i="2" s="1"/>
  <c r="G150" i="2"/>
  <c r="AJ145" i="2" s="1"/>
  <c r="I52" i="1"/>
  <c r="AP47" i="1" s="1"/>
  <c r="AP43" i="1"/>
  <c r="AI141" i="1"/>
  <c r="J148" i="1"/>
  <c r="J149" i="1" s="1"/>
  <c r="W141" i="1"/>
  <c r="W143" i="1" s="1"/>
  <c r="AP190" i="1"/>
  <c r="I199" i="1"/>
  <c r="AP194" i="1" s="1"/>
  <c r="I114" i="1"/>
  <c r="AI190" i="1"/>
  <c r="J197" i="1"/>
  <c r="J198" i="1" s="1"/>
  <c r="W190" i="1"/>
  <c r="W192" i="1" s="1"/>
  <c r="I124" i="1"/>
  <c r="I120" i="1"/>
  <c r="I26" i="1"/>
  <c r="I65" i="1"/>
  <c r="I169" i="1"/>
  <c r="I163" i="1"/>
  <c r="J50" i="1"/>
  <c r="J51" i="1" s="1"/>
  <c r="AI43" i="1"/>
  <c r="W43" i="1"/>
  <c r="W45" i="1" s="1"/>
  <c r="I173" i="1"/>
  <c r="AI92" i="1"/>
  <c r="W92" i="1"/>
  <c r="W94" i="1" s="1"/>
  <c r="J99" i="1"/>
  <c r="J100" i="1" s="1"/>
  <c r="AP141" i="1"/>
  <c r="I150" i="1"/>
  <c r="AP145" i="1" s="1"/>
  <c r="I16" i="1"/>
  <c r="I71" i="1"/>
  <c r="I22" i="1"/>
  <c r="I75" i="1"/>
  <c r="AP92" i="1"/>
  <c r="I101" i="1"/>
  <c r="AP96" i="1" s="1"/>
  <c r="Q64" i="2" l="1"/>
  <c r="N113" i="2"/>
  <c r="N162" i="2"/>
  <c r="C51" i="9"/>
  <c r="P39" i="2" s="1"/>
  <c r="D68" i="9"/>
  <c r="F68" i="9"/>
  <c r="N15" i="2"/>
  <c r="D52" i="9"/>
  <c r="E68" i="9"/>
  <c r="D71" i="9"/>
  <c r="C68" i="9"/>
  <c r="C71" i="9"/>
  <c r="C70" i="9"/>
  <c r="F48" i="9"/>
  <c r="G186" i="2" s="1"/>
  <c r="D49" i="9"/>
  <c r="E52" i="9"/>
  <c r="F49" i="9"/>
  <c r="F51" i="9"/>
  <c r="P186" i="2" s="1"/>
  <c r="E48" i="9"/>
  <c r="G137" i="2" s="1"/>
  <c r="E39" i="2"/>
  <c r="C49" i="9"/>
  <c r="E49" i="9"/>
  <c r="C48" i="9"/>
  <c r="G39" i="2" s="1"/>
  <c r="D48" i="9"/>
  <c r="G88" i="2" s="1"/>
  <c r="S192" i="2"/>
  <c r="S143" i="2"/>
  <c r="S45" i="2"/>
  <c r="S94" i="2"/>
  <c r="AI45" i="1"/>
  <c r="AI143" i="1"/>
  <c r="AI94" i="1"/>
  <c r="AI192" i="1"/>
  <c r="AY47" i="1" l="1"/>
  <c r="AY45" i="1" l="1"/>
  <c r="AY96" i="1"/>
  <c r="AQ47" i="2" l="1"/>
  <c r="AY94" i="1"/>
  <c r="AY43" i="1" l="1"/>
  <c r="AQ45" i="2"/>
  <c r="AQ96" i="2"/>
  <c r="AY145" i="1"/>
  <c r="AQ43" i="2" l="1"/>
  <c r="AQ94" i="2"/>
  <c r="AY143" i="1"/>
  <c r="AY92" i="1" l="1"/>
  <c r="AQ145" i="2"/>
  <c r="AQ92" i="2"/>
  <c r="AY194" i="1"/>
  <c r="AQ143" i="2" l="1"/>
  <c r="AQ194" i="2"/>
  <c r="AY141" i="1" l="1"/>
  <c r="AQ141" i="2"/>
  <c r="AY192" i="1"/>
  <c r="AQ192" i="2"/>
  <c r="AQ190" i="2" l="1"/>
  <c r="AY190" i="1" l="1"/>
  <c r="Q35" i="2" l="1"/>
  <c r="M34" i="1"/>
  <c r="M83" i="1" l="1"/>
  <c r="Q84" i="2"/>
  <c r="Q37" i="2" l="1"/>
  <c r="M132" i="1"/>
  <c r="Q133" i="2" l="1"/>
  <c r="Q86" i="2" l="1"/>
  <c r="Q182" i="2" l="1"/>
  <c r="M181" i="1"/>
  <c r="Q135" i="2" l="1"/>
  <c r="Q184" i="2" l="1"/>
  <c r="M32" i="1" l="1"/>
  <c r="M81" i="1" l="1"/>
  <c r="M30" i="1"/>
  <c r="J30" i="1"/>
  <c r="I28" i="1"/>
  <c r="J28" i="1" s="1"/>
  <c r="M28" i="1"/>
  <c r="M77" i="1" l="1"/>
  <c r="I77" i="1"/>
  <c r="J77" i="1" s="1"/>
  <c r="M20" i="1"/>
  <c r="M79" i="1"/>
  <c r="J79" i="1"/>
  <c r="M130" i="1"/>
  <c r="M179" i="1" l="1"/>
  <c r="M69" i="1"/>
  <c r="M128" i="1"/>
  <c r="J128" i="1"/>
  <c r="I126" i="1"/>
  <c r="J126" i="1" s="1"/>
  <c r="M126" i="1"/>
  <c r="M118" i="1" l="1"/>
  <c r="I175" i="1"/>
  <c r="J175" i="1" s="1"/>
  <c r="M175" i="1"/>
  <c r="M177" i="1"/>
  <c r="J177" i="1"/>
  <c r="M167" i="1" l="1"/>
  <c r="K33" i="2" l="1"/>
  <c r="Q33" i="2"/>
  <c r="Q21" i="2" l="1"/>
  <c r="K82" i="2"/>
  <c r="Q82" i="2"/>
  <c r="K31" i="2"/>
  <c r="Q31" i="2" s="1"/>
  <c r="H31" i="2"/>
  <c r="K80" i="2" l="1"/>
  <c r="Q80" i="2" s="1"/>
  <c r="H80" i="2"/>
  <c r="Q131" i="2"/>
  <c r="K131" i="2"/>
  <c r="Q70" i="2"/>
  <c r="Q119" i="2" l="1"/>
  <c r="K129" i="2"/>
  <c r="Q129" i="2" s="1"/>
  <c r="H129" i="2"/>
  <c r="K180" i="2"/>
  <c r="Q180" i="2"/>
  <c r="Q168" i="2" l="1"/>
  <c r="K178" i="2"/>
  <c r="Q178" i="2" s="1"/>
  <c r="H178" i="2"/>
  <c r="Q27" i="2" l="1"/>
  <c r="M18" i="1"/>
  <c r="M24" i="1"/>
  <c r="M67" i="1" l="1"/>
  <c r="M73" i="1"/>
  <c r="Q76" i="2"/>
  <c r="K19" i="2"/>
  <c r="M16" i="1" l="1"/>
  <c r="J16" i="1"/>
  <c r="M122" i="1"/>
  <c r="M116" i="1"/>
  <c r="K68" i="2"/>
  <c r="H29" i="2"/>
  <c r="Q29" i="2"/>
  <c r="M22" i="1"/>
  <c r="J22" i="1"/>
  <c r="Q125" i="2"/>
  <c r="Q19" i="2"/>
  <c r="N19" i="2"/>
  <c r="Q174" i="2" l="1"/>
  <c r="K117" i="2"/>
  <c r="Q25" i="2"/>
  <c r="M65" i="1"/>
  <c r="J65" i="1"/>
  <c r="K23" i="2"/>
  <c r="Q23" i="2" s="1"/>
  <c r="H23" i="2"/>
  <c r="M165" i="1"/>
  <c r="M71" i="1"/>
  <c r="J71" i="1"/>
  <c r="K17" i="2"/>
  <c r="H17" i="2"/>
  <c r="Q68" i="2"/>
  <c r="N68" i="2"/>
  <c r="H78" i="2"/>
  <c r="Q78" i="2"/>
  <c r="M171" i="1"/>
  <c r="M120" i="1" l="1"/>
  <c r="J120" i="1"/>
  <c r="K166" i="2"/>
  <c r="K72" i="2"/>
  <c r="Q72" i="2" s="1"/>
  <c r="H72" i="2"/>
  <c r="M114" i="1"/>
  <c r="J114" i="1"/>
  <c r="Q17" i="2"/>
  <c r="N17" i="2"/>
  <c r="Q74" i="2"/>
  <c r="H66" i="2"/>
  <c r="K66" i="2"/>
  <c r="Q127" i="2"/>
  <c r="H127" i="2"/>
  <c r="Q117" i="2"/>
  <c r="N117" i="2"/>
  <c r="M163" i="1" l="1"/>
  <c r="J163" i="1"/>
  <c r="K121" i="2"/>
  <c r="Q121" i="2" s="1"/>
  <c r="H121" i="2"/>
  <c r="N66" i="2"/>
  <c r="Q66" i="2"/>
  <c r="N166" i="2"/>
  <c r="Q166" i="2"/>
  <c r="Q123" i="2"/>
  <c r="Q176" i="2"/>
  <c r="H176" i="2"/>
  <c r="H115" i="2"/>
  <c r="K115" i="2"/>
  <c r="M169" i="1"/>
  <c r="J169" i="1"/>
  <c r="Q172" i="2"/>
  <c r="K164" i="2" l="1"/>
  <c r="H164" i="2"/>
  <c r="Q115" i="2"/>
  <c r="N115" i="2"/>
  <c r="K170" i="2"/>
  <c r="Q170" i="2" s="1"/>
  <c r="H170" i="2"/>
  <c r="Q164" i="2" l="1"/>
  <c r="N164" i="2"/>
  <c r="I39" i="1" l="1"/>
  <c r="G39" i="1"/>
  <c r="I88" i="1" l="1"/>
  <c r="G88" i="1"/>
  <c r="I137" i="1" l="1"/>
  <c r="G137" i="1"/>
  <c r="I186" i="1" l="1"/>
  <c r="G186" i="1"/>
  <c r="M26" i="1" l="1"/>
  <c r="J26" i="1"/>
  <c r="M75" i="1" l="1"/>
  <c r="J75" i="1"/>
  <c r="M124" i="1" l="1"/>
  <c r="J124" i="1"/>
  <c r="M173" i="1" l="1"/>
  <c r="J173" i="1"/>
  <c r="M39" i="2" l="1"/>
  <c r="J39" i="2"/>
  <c r="K39" i="2" s="1"/>
  <c r="Q39" i="2" s="1"/>
  <c r="Q41" i="2" s="1"/>
  <c r="M88" i="2" l="1"/>
  <c r="J88" i="2"/>
  <c r="K88" i="2" s="1"/>
  <c r="Q88" i="2" s="1"/>
  <c r="Q90" i="2" s="1"/>
  <c r="E90" i="2"/>
  <c r="Y45" i="2"/>
  <c r="Y43" i="2"/>
  <c r="H39" i="2"/>
  <c r="H41" i="2" s="1"/>
  <c r="AA47" i="2" s="1"/>
  <c r="AE19" i="2" s="1"/>
  <c r="AC47" i="2" s="1"/>
  <c r="AE47" i="2" s="1"/>
  <c r="AO47" i="2" s="1"/>
  <c r="AS47" i="2" s="1"/>
  <c r="N39" i="2"/>
  <c r="N41" i="2" s="1"/>
  <c r="H88" i="2" l="1"/>
  <c r="H90" i="2" s="1"/>
  <c r="AA96" i="2" s="1"/>
  <c r="AE68" i="2" s="1"/>
  <c r="AC96" i="2" s="1"/>
  <c r="AE96" i="2" s="1"/>
  <c r="AO96" i="2" s="1"/>
  <c r="AS96" i="2" s="1"/>
  <c r="M137" i="2"/>
  <c r="J137" i="2"/>
  <c r="K137" i="2" s="1"/>
  <c r="Q137" i="2" s="1"/>
  <c r="Q139" i="2" s="1"/>
  <c r="E139" i="2"/>
  <c r="U43" i="2"/>
  <c r="AA43" i="2" s="1"/>
  <c r="AE15" i="2" s="1"/>
  <c r="AC43" i="2" s="1"/>
  <c r="AE43" i="2" s="1"/>
  <c r="U45" i="2"/>
  <c r="AA45" i="2" s="1"/>
  <c r="AE17" i="2" s="1"/>
  <c r="AC45" i="2" s="1"/>
  <c r="AE45" i="2" s="1"/>
  <c r="Y92" i="2"/>
  <c r="Y94" i="2"/>
  <c r="N88" i="2"/>
  <c r="N90" i="2" s="1"/>
  <c r="L39" i="1"/>
  <c r="M39" i="1" s="1"/>
  <c r="J39" i="1"/>
  <c r="J41" i="1" s="1"/>
  <c r="AA47" i="1" s="1"/>
  <c r="AO43" i="2" l="1"/>
  <c r="AS43" i="2" s="1"/>
  <c r="AO45" i="2"/>
  <c r="AS45" i="2" s="1"/>
  <c r="U94" i="2"/>
  <c r="AA94" i="2" s="1"/>
  <c r="AE66" i="2" s="1"/>
  <c r="AC94" i="2" s="1"/>
  <c r="AE94" i="2" s="1"/>
  <c r="AO94" i="2" s="1"/>
  <c r="AS94" i="2" s="1"/>
  <c r="U92" i="2"/>
  <c r="AA92" i="2" s="1"/>
  <c r="AE64" i="2" s="1"/>
  <c r="AC92" i="2" s="1"/>
  <c r="AE92" i="2" s="1"/>
  <c r="AO92" i="2" s="1"/>
  <c r="AS92" i="2" s="1"/>
  <c r="M186" i="2"/>
  <c r="J186" i="2"/>
  <c r="K186" i="2" s="1"/>
  <c r="Q186" i="2" s="1"/>
  <c r="Q188" i="2" s="1"/>
  <c r="E188" i="2"/>
  <c r="H186" i="2"/>
  <c r="H188" i="2" s="1"/>
  <c r="AA194" i="2" s="1"/>
  <c r="AE166" i="2" s="1"/>
  <c r="AC194" i="2" s="1"/>
  <c r="AE194" i="2" s="1"/>
  <c r="AO194" i="2" s="1"/>
  <c r="AS194" i="2" s="1"/>
  <c r="H137" i="2"/>
  <c r="H139" i="2" s="1"/>
  <c r="AA145" i="2" s="1"/>
  <c r="AE117" i="2" s="1"/>
  <c r="AC145" i="2" s="1"/>
  <c r="AE145" i="2" s="1"/>
  <c r="AO145" i="2" s="1"/>
  <c r="AS145" i="2" s="1"/>
  <c r="Y143" i="2"/>
  <c r="Y141" i="2"/>
  <c r="N137" i="2"/>
  <c r="N139" i="2" s="1"/>
  <c r="M37" i="1"/>
  <c r="M41" i="1" s="1"/>
  <c r="G41" i="1"/>
  <c r="L88" i="1"/>
  <c r="M88" i="1" s="1"/>
  <c r="J88" i="1"/>
  <c r="J90" i="1" s="1"/>
  <c r="AA96" i="1" s="1"/>
  <c r="Y190" i="2" l="1"/>
  <c r="Y192" i="2"/>
  <c r="U141" i="2"/>
  <c r="AA141" i="2" s="1"/>
  <c r="AE113" i="2" s="1"/>
  <c r="AC141" i="2" s="1"/>
  <c r="AE141" i="2" s="1"/>
  <c r="AO141" i="2" s="1"/>
  <c r="AS141" i="2" s="1"/>
  <c r="U143" i="2"/>
  <c r="AA143" i="2" s="1"/>
  <c r="AE115" i="2" s="1"/>
  <c r="AC143" i="2" s="1"/>
  <c r="AE143" i="2" s="1"/>
  <c r="AO143" i="2" s="1"/>
  <c r="AS143" i="2" s="1"/>
  <c r="N186" i="2"/>
  <c r="N188" i="2" s="1"/>
  <c r="M86" i="1"/>
  <c r="M90" i="1" s="1"/>
  <c r="G90" i="1"/>
  <c r="L137" i="1"/>
  <c r="M137" i="1" s="1"/>
  <c r="J137" i="1"/>
  <c r="J139" i="1" s="1"/>
  <c r="AA145" i="1" s="1"/>
  <c r="L186" i="1"/>
  <c r="M186" i="1" s="1"/>
  <c r="J186" i="1"/>
  <c r="J188" i="1" s="1"/>
  <c r="AA194" i="1" s="1"/>
  <c r="Y43" i="1"/>
  <c r="AA43" i="1" s="1"/>
  <c r="Y45" i="1"/>
  <c r="AA45" i="1" s="1"/>
  <c r="U190" i="2" l="1"/>
  <c r="AA190" i="2" s="1"/>
  <c r="U192" i="2"/>
  <c r="AA192" i="2" s="1"/>
  <c r="AE164" i="2" s="1"/>
  <c r="AC192" i="2" s="1"/>
  <c r="AE192" i="2" s="1"/>
  <c r="AO192" i="2" s="1"/>
  <c r="AS192" i="2" s="1"/>
  <c r="M135" i="1"/>
  <c r="M139" i="1" s="1"/>
  <c r="G139" i="1"/>
  <c r="Y94" i="1"/>
  <c r="AA94" i="1" s="1"/>
  <c r="Y92" i="1"/>
  <c r="AA92" i="1" s="1"/>
  <c r="AE162" i="2" l="1"/>
  <c r="AC190" i="2" s="1"/>
  <c r="AE190" i="2" s="1"/>
  <c r="AO190" i="2" s="1"/>
  <c r="AS190" i="2" s="1"/>
  <c r="G4" i="2" s="1"/>
  <c r="M184" i="1"/>
  <c r="M188" i="1" s="1"/>
  <c r="G188" i="1"/>
  <c r="Y141" i="1"/>
  <c r="AA141" i="1" s="1"/>
  <c r="Y143" i="1"/>
  <c r="AA143" i="1" s="1"/>
  <c r="Y190" i="1" l="1"/>
  <c r="AA190" i="1" s="1"/>
  <c r="Y192" i="1"/>
  <c r="AA192" i="1" s="1"/>
  <c r="AF18" i="1" l="1"/>
  <c r="AD47" i="1" s="1"/>
  <c r="AK47" i="1" s="1"/>
  <c r="AW47" i="1" s="1"/>
  <c r="BA47" i="1" s="1"/>
  <c r="AF116" i="1" l="1"/>
  <c r="AD145" i="1" s="1"/>
  <c r="AK145" i="1" s="1"/>
  <c r="AW145" i="1" s="1"/>
  <c r="BA145" i="1" s="1"/>
  <c r="AF16" i="1"/>
  <c r="AF67" i="1"/>
  <c r="AD96" i="1" s="1"/>
  <c r="AK96" i="1" s="1"/>
  <c r="AW96" i="1" s="1"/>
  <c r="BA96" i="1" s="1"/>
  <c r="AF45" i="1" l="1"/>
  <c r="AF43" i="1"/>
  <c r="AF65" i="1"/>
  <c r="AF165" i="1"/>
  <c r="AD194" i="1" s="1"/>
  <c r="AK194" i="1" s="1"/>
  <c r="AW194" i="1" s="1"/>
  <c r="BA194" i="1" s="1"/>
  <c r="AF94" i="1" l="1"/>
  <c r="AF92" i="1"/>
  <c r="AF14" i="1"/>
  <c r="AF114" i="1"/>
  <c r="AF141" i="1" l="1"/>
  <c r="AF143" i="1"/>
  <c r="AD45" i="1"/>
  <c r="AK45" i="1" s="1"/>
  <c r="AW45" i="1" s="1"/>
  <c r="BA45" i="1" s="1"/>
  <c r="AD43" i="1"/>
  <c r="AK43" i="1" s="1"/>
  <c r="AW43" i="1" s="1"/>
  <c r="BA43" i="1" s="1"/>
  <c r="AF63" i="1"/>
  <c r="AF163" i="1"/>
  <c r="AF112" i="1" l="1"/>
  <c r="AD94" i="1"/>
  <c r="AK94" i="1" s="1"/>
  <c r="AW94" i="1" s="1"/>
  <c r="BA94" i="1" s="1"/>
  <c r="AD92" i="1"/>
  <c r="AK92" i="1" s="1"/>
  <c r="AW92" i="1" s="1"/>
  <c r="BA92" i="1" s="1"/>
  <c r="AF190" i="1"/>
  <c r="AF192" i="1"/>
  <c r="AD143" i="1" l="1"/>
  <c r="AK143" i="1" s="1"/>
  <c r="AW143" i="1" s="1"/>
  <c r="BA143" i="1" s="1"/>
  <c r="AD141" i="1"/>
  <c r="AK141" i="1" s="1"/>
  <c r="AW141" i="1" s="1"/>
  <c r="BA141" i="1" s="1"/>
  <c r="AF161" i="1"/>
  <c r="AD190" i="1" l="1"/>
  <c r="AK190" i="1" s="1"/>
  <c r="AW190" i="1" s="1"/>
  <c r="BA190" i="1" s="1"/>
  <c r="AD192" i="1"/>
  <c r="AK192" i="1" s="1"/>
  <c r="AW192" i="1" s="1"/>
  <c r="BA192" i="1" s="1"/>
  <c r="I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Marek Szymenderski</author>
  </authors>
  <commentList>
    <comment ref="V3818" authorId="0" shapeId="0" xr:uid="{572BE911-BC02-43BA-BCCE-0C70BA7CCB9D}">
      <text>
        <r>
          <rPr>
            <b/>
            <sz val="9"/>
            <color indexed="81"/>
            <rFont val="Tahoma"/>
            <family val="2"/>
          </rPr>
          <t>Marek Szymenderski:</t>
        </r>
        <r>
          <rPr>
            <sz val="9"/>
            <color indexed="81"/>
            <rFont val="Tahoma"/>
            <family val="2"/>
          </rPr>
          <t xml:space="preserve">
The 100% fix allocation has been changed to Variable 14/07/2023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Marek Szymenderski</author>
  </authors>
  <commentList>
    <comment ref="F81" authorId="0" shapeId="0" xr:uid="{1872B6E0-C78D-4017-8DE3-B50A4FF0E072}">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 ref="F82" authorId="0" shapeId="0" xr:uid="{8181C9B1-3A3A-4EF9-98BA-4C4FCC4719B2}">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 ref="F83" authorId="0" shapeId="0" xr:uid="{4758E168-AFAF-406F-9511-48145E3959D7}">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 ref="F84" authorId="0" shapeId="0" xr:uid="{C9CC5605-B763-4BA1-B2BA-2378396C66DF}">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 ref="F85" authorId="0" shapeId="0" xr:uid="{F00E0F7A-2CDC-4EDB-A680-189B0DD57147}">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 ref="F98" authorId="0" shapeId="0" xr:uid="{65EE9FB0-FCAD-4816-80B5-E109D706A5D7}">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 ref="F99" authorId="0" shapeId="0" xr:uid="{AD723893-E926-4FC7-9717-951735DD58C3}">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 ref="F100" authorId="0" shapeId="0" xr:uid="{0FA02222-D640-4B59-B88A-FE245DFF09CF}">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 ref="F106" authorId="0" shapeId="0" xr:uid="{168B6810-B836-4B5A-9E5D-58B343A502F1}">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 ref="F107" authorId="0" shapeId="0" xr:uid="{E9EA6C8B-6CEC-4CD5-AEAA-83D26DB81C86}">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 ref="F109" authorId="0" shapeId="0" xr:uid="{1D515F90-41B5-4BCB-9C48-41209723BE08}">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 ref="F110" authorId="0" shapeId="0" xr:uid="{7574F94A-0A59-4AB9-891A-922E76EE6BF8}">
      <text>
        <r>
          <rPr>
            <b/>
            <sz val="9"/>
            <color indexed="81"/>
            <rFont val="Tahoma"/>
            <family val="2"/>
          </rPr>
          <t>Marek Szymenderski:</t>
        </r>
        <r>
          <rPr>
            <sz val="9"/>
            <color indexed="81"/>
            <rFont val="Tahoma"/>
            <family val="2"/>
          </rPr>
          <t xml:space="preserve">
The formula differes from the above since for this tariff group all components are added in the 'Target Prices' worksheet </t>
        </r>
      </text>
    </comment>
  </commentList>
</comments>
</file>

<file path=xl/sharedStrings.xml><?xml version="1.0" encoding="utf-8"?>
<sst xmlns="http://schemas.openxmlformats.org/spreadsheetml/2006/main" count="63495" uniqueCount="678">
  <si>
    <t>Variance</t>
  </si>
  <si>
    <t>Select scheme</t>
  </si>
  <si>
    <t>BIG - Bundaberg IS</t>
  </si>
  <si>
    <t>Do not delete. Table used for Distribution losses</t>
  </si>
  <si>
    <t>2025-26</t>
  </si>
  <si>
    <t>Variable</t>
  </si>
  <si>
    <t>Fixed</t>
  </si>
  <si>
    <t>WAE Priority %</t>
  </si>
  <si>
    <t>HUF %</t>
  </si>
  <si>
    <t>HP Losses</t>
  </si>
  <si>
    <t>Lower</t>
  </si>
  <si>
    <t>RAB</t>
  </si>
  <si>
    <t>Tax</t>
  </si>
  <si>
    <t>High</t>
  </si>
  <si>
    <t>MP Losses</t>
  </si>
  <si>
    <r>
      <t xml:space="preserve">Distribution losses </t>
    </r>
    <r>
      <rPr>
        <sz val="10"/>
        <rFont val="Calibri"/>
        <family val="2"/>
        <scheme val="minor"/>
      </rPr>
      <t>- C</t>
    </r>
    <r>
      <rPr>
        <i/>
        <sz val="10"/>
        <rFont val="Calibri"/>
        <family val="2"/>
        <scheme val="minor"/>
      </rPr>
      <t>alculated in bulk scheme</t>
    </r>
  </si>
  <si>
    <t>VAR Losses</t>
  </si>
  <si>
    <t>Revenue offsets</t>
  </si>
  <si>
    <t>100% of fixed distribution</t>
  </si>
  <si>
    <t>Distribution revenue is</t>
  </si>
  <si>
    <t>High priority</t>
  </si>
  <si>
    <t>=</t>
  </si>
  <si>
    <t>Operations - D</t>
  </si>
  <si>
    <t>revenue is allocated</t>
  </si>
  <si>
    <t>not allocated via the HUF</t>
  </si>
  <si>
    <t>Medium priority</t>
  </si>
  <si>
    <t>Operations - I</t>
  </si>
  <si>
    <t>via the WAE %</t>
  </si>
  <si>
    <t>Operations - IGEM</t>
  </si>
  <si>
    <t>Maintenance - D</t>
  </si>
  <si>
    <t>Maintenance - I</t>
  </si>
  <si>
    <t>Insurance</t>
  </si>
  <si>
    <t xml:space="preserve">Electricity </t>
  </si>
  <si>
    <t>Annuity Positive Balance</t>
  </si>
  <si>
    <t>Opex Annuity</t>
  </si>
  <si>
    <t>Capital</t>
  </si>
  <si>
    <t>Tax Allowance</t>
  </si>
  <si>
    <t>Cost Transfer</t>
  </si>
  <si>
    <t>Revenue</t>
  </si>
  <si>
    <t>requirement</t>
  </si>
  <si>
    <t>Water</t>
  </si>
  <si>
    <t>Pricing Model</t>
  </si>
  <si>
    <t>by priority group</t>
  </si>
  <si>
    <t>Conversion</t>
  </si>
  <si>
    <t>Entitlements</t>
  </si>
  <si>
    <t>Usage %</t>
  </si>
  <si>
    <t>harvesting</t>
  </si>
  <si>
    <t>Part C - HP</t>
  </si>
  <si>
    <t>HP</t>
  </si>
  <si>
    <t>x</t>
  </si>
  <si>
    <t>+</t>
  </si>
  <si>
    <t>[</t>
  </si>
  <si>
    <t>]</t>
  </si>
  <si>
    <t>/</t>
  </si>
  <si>
    <t>Part C - MP</t>
  </si>
  <si>
    <t xml:space="preserve">MP </t>
  </si>
  <si>
    <t>Part D</t>
  </si>
  <si>
    <t>VAR</t>
  </si>
  <si>
    <t>Key inputs</t>
  </si>
  <si>
    <t>WAE</t>
  </si>
  <si>
    <t>WAE%</t>
  </si>
  <si>
    <t>Usage</t>
  </si>
  <si>
    <t>HUF</t>
  </si>
  <si>
    <t>Total</t>
  </si>
  <si>
    <t>Customer losses</t>
  </si>
  <si>
    <t>Water harvesting</t>
  </si>
  <si>
    <t>2026-27</t>
  </si>
  <si>
    <t>2027-28</t>
  </si>
  <si>
    <t>2028-29</t>
  </si>
  <si>
    <t>Distribution losses</t>
  </si>
  <si>
    <t>Calculated in bulk scheme and</t>
  </si>
  <si>
    <t>Losses as %</t>
  </si>
  <si>
    <t>Losses - high priority</t>
  </si>
  <si>
    <t>picked up in distribution system</t>
  </si>
  <si>
    <t>total WAE (ML)</t>
  </si>
  <si>
    <t>(assigned as negative)</t>
  </si>
  <si>
    <t>Losses</t>
  </si>
  <si>
    <t>after loses</t>
  </si>
  <si>
    <t>Part A - HP</t>
  </si>
  <si>
    <t>-</t>
  </si>
  <si>
    <t>Part A - MP</t>
  </si>
  <si>
    <t>Part B</t>
  </si>
  <si>
    <t>Sub-scheme splits</t>
  </si>
  <si>
    <t>`</t>
  </si>
  <si>
    <t>Timing flags</t>
  </si>
  <si>
    <t>Year</t>
  </si>
  <si>
    <t>Regulatory timing</t>
  </si>
  <si>
    <t>Byr</t>
  </si>
  <si>
    <t>Rol</t>
  </si>
  <si>
    <t>Yr1</t>
  </si>
  <si>
    <t>Yr2</t>
  </si>
  <si>
    <t>Yr3</t>
  </si>
  <si>
    <t>Yr4</t>
  </si>
  <si>
    <t>num</t>
  </si>
  <si>
    <t>year</t>
  </si>
  <si>
    <t>yes/no</t>
  </si>
  <si>
    <t>Eton Prices Without adding calculated revenue offset</t>
  </si>
  <si>
    <t>Enter date of data update</t>
  </si>
  <si>
    <t>Eton (medium priority)</t>
  </si>
  <si>
    <t>2029-30</t>
  </si>
  <si>
    <t>2030-31</t>
  </si>
  <si>
    <t>2031-32</t>
  </si>
  <si>
    <t>2032-33</t>
  </si>
  <si>
    <t>2033-34</t>
  </si>
  <si>
    <t>2034-35</t>
  </si>
  <si>
    <t>2035-36</t>
  </si>
  <si>
    <t>2036-37</t>
  </si>
  <si>
    <t>Part A
($/ML)</t>
  </si>
  <si>
    <t>Part B
($/ML)</t>
  </si>
  <si>
    <t>Part A + Part B</t>
  </si>
  <si>
    <t>$'000</t>
  </si>
  <si>
    <t>Table from #2697890 v3</t>
  </si>
  <si>
    <t>Customer Acct No</t>
  </si>
  <si>
    <t>Customer Acct Name</t>
  </si>
  <si>
    <t>Water Acct No</t>
  </si>
  <si>
    <t>WAE volume</t>
  </si>
  <si>
    <t xml:space="preserve">Average </t>
  </si>
  <si>
    <t>BR &amp; KM Pullen</t>
  </si>
  <si>
    <t>IM McKeering</t>
  </si>
  <si>
    <t>RW &amp; CP Nicholson</t>
  </si>
  <si>
    <t>GT Volker</t>
  </si>
  <si>
    <t>Kyle Rowe Blackburn</t>
  </si>
  <si>
    <t>GJ &amp; R Blackburn</t>
  </si>
  <si>
    <t>Sum</t>
  </si>
  <si>
    <t>Revenue offset Adjustment for Eton</t>
  </si>
  <si>
    <t>Δ</t>
  </si>
  <si>
    <t>SubScheme Allocators</t>
  </si>
  <si>
    <t>Scheme</t>
  </si>
  <si>
    <t>Fixed AML</t>
  </si>
  <si>
    <t>Fixed HUF</t>
  </si>
  <si>
    <t>%</t>
  </si>
  <si>
    <t>End</t>
  </si>
  <si>
    <t>KBB - Bowen Broken WS</t>
  </si>
  <si>
    <t>BBY - Boyne WS</t>
  </si>
  <si>
    <t>BBB - Bundaberg WS</t>
  </si>
  <si>
    <t>ABB - Burdekin WS</t>
  </si>
  <si>
    <t>LBC - Callide WS</t>
  </si>
  <si>
    <t>IBH - Chinchilla Weir WS</t>
  </si>
  <si>
    <t>IBN - Cunnamulla Weir WS</t>
  </si>
  <si>
    <t>LBD - Dawson WS</t>
  </si>
  <si>
    <t>KBE - Eton WS</t>
  </si>
  <si>
    <t>LBF - Lower Fitzroy WS</t>
  </si>
  <si>
    <t>BBL - Lower Mary WS</t>
  </si>
  <si>
    <t>IBT - Macintyre Brook WS</t>
  </si>
  <si>
    <t>IBM - Maranoa WS</t>
  </si>
  <si>
    <t>MBM - Mareeba WS</t>
  </si>
  <si>
    <t>LBN - Nogoa WS</t>
  </si>
  <si>
    <t>KBP - Pioneer WS</t>
  </si>
  <si>
    <t>ABP - Proserpine WS</t>
  </si>
  <si>
    <t>IBS - St George WS</t>
  </si>
  <si>
    <t>LBT - Three Moon WS</t>
  </si>
  <si>
    <t>BBU - Upper Burnett WS</t>
  </si>
  <si>
    <t/>
  </si>
  <si>
    <t>AIE - Burdekin IS</t>
  </si>
  <si>
    <t>24A</t>
  </si>
  <si>
    <t>BBB - Gin Gin Channel</t>
  </si>
  <si>
    <t>29A</t>
  </si>
  <si>
    <t>BBL - Owanyilla</t>
  </si>
  <si>
    <t>BIC - Lower Mary IS</t>
  </si>
  <si>
    <t>MIM - Mareeba IS</t>
  </si>
  <si>
    <t>30A</t>
  </si>
  <si>
    <t>MREL - Mareeba relift electricity IS</t>
  </si>
  <si>
    <t>1A</t>
  </si>
  <si>
    <t>12A</t>
  </si>
  <si>
    <t>TTD - Lower Mary WS</t>
  </si>
  <si>
    <t>22A</t>
  </si>
  <si>
    <t>22B</t>
  </si>
  <si>
    <t>XXX - Upper Condamine WS</t>
  </si>
  <si>
    <t>Custom Formula Flag</t>
  </si>
  <si>
    <t>Opex - Base Step Trend</t>
  </si>
  <si>
    <t>Escalation factors</t>
  </si>
  <si>
    <t>Common escalation factors</t>
  </si>
  <si>
    <t>Scenarios</t>
  </si>
  <si>
    <t>Efficiency Factor</t>
  </si>
  <si>
    <t>Opex forecasts</t>
  </si>
  <si>
    <t>Baseline controllable opex</t>
  </si>
  <si>
    <t>Baseline controllable opex adjustments</t>
  </si>
  <si>
    <t>Baseline opex adjustment</t>
  </si>
  <si>
    <t>Total Base Step Trend Opex</t>
  </si>
  <si>
    <t xml:space="preserve">Total controllable opex </t>
  </si>
  <si>
    <t>BST</t>
  </si>
  <si>
    <t>Controllable opex</t>
  </si>
  <si>
    <t>Uncontrollable opex</t>
  </si>
  <si>
    <t>Total opex forecast</t>
  </si>
  <si>
    <t>Opex allocators</t>
  </si>
  <si>
    <t>Opex allocation</t>
  </si>
  <si>
    <t>Scheme allocation</t>
  </si>
  <si>
    <t>Sc</t>
  </si>
  <si>
    <t>AML</t>
  </si>
  <si>
    <t>SubScheme</t>
  </si>
  <si>
    <t>Opex Transfer</t>
  </si>
  <si>
    <t>SUNWATER - PRICING AND PERFORMANCE</t>
  </si>
  <si>
    <t>OPEX</t>
  </si>
  <si>
    <t>2025 price period</t>
  </si>
  <si>
    <t>2019-20</t>
  </si>
  <si>
    <t>2020-21</t>
  </si>
  <si>
    <t>2021-22</t>
  </si>
  <si>
    <t>2022-23</t>
  </si>
  <si>
    <t>2023-24</t>
  </si>
  <si>
    <t>2024-25</t>
  </si>
  <si>
    <t>Year counter</t>
  </si>
  <si>
    <t>Financial year</t>
  </si>
  <si>
    <t>NPV base date</t>
  </si>
  <si>
    <t>NPV discount year</t>
  </si>
  <si>
    <t>Price setting year</t>
  </si>
  <si>
    <t>Asset base depreciation flag</t>
  </si>
  <si>
    <t>Forecast year</t>
  </si>
  <si>
    <t>Tariff base year demand growth flag</t>
  </si>
  <si>
    <t>2020 price period</t>
  </si>
  <si>
    <t>Electricity</t>
  </si>
  <si>
    <t>Operations - directs (excl elec, ins, IGEM)</t>
  </si>
  <si>
    <t>Operations - indirect</t>
  </si>
  <si>
    <t>Preventative maintenance</t>
  </si>
  <si>
    <t>PMI - PM indirects</t>
  </si>
  <si>
    <t>Corrective maintenance</t>
  </si>
  <si>
    <t>CMI - CM indirects</t>
  </si>
  <si>
    <t>Insurance Catch-up</t>
  </si>
  <si>
    <t>Gin Gin + Owanyilla</t>
  </si>
  <si>
    <t>B</t>
  </si>
  <si>
    <t>Sub</t>
  </si>
  <si>
    <t>BFH-Barron Falls Hydro</t>
  </si>
  <si>
    <t>Varies</t>
  </si>
  <si>
    <t>Annuity Contribution</t>
  </si>
  <si>
    <t>Annuity term</t>
  </si>
  <si>
    <t>Model assumes a 30 year annuity term, starting from the base year</t>
  </si>
  <si>
    <t>Year count</t>
  </si>
  <si>
    <t xml:space="preserve">Contribution </t>
  </si>
  <si>
    <t>Annuity rolling balance</t>
  </si>
  <si>
    <t>Opening balance</t>
  </si>
  <si>
    <t xml:space="preserve">Opening balance </t>
  </si>
  <si>
    <t>Annuity expenditure</t>
  </si>
  <si>
    <t xml:space="preserve">Annuity </t>
  </si>
  <si>
    <t xml:space="preserve">Interest </t>
  </si>
  <si>
    <t>Closing balance</t>
  </si>
  <si>
    <t>Annuity revenue - incl transfers</t>
  </si>
  <si>
    <t>ANNUITY</t>
  </si>
  <si>
    <t>Calendar year</t>
  </si>
  <si>
    <t>Pricing period</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</si>
  <si>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</si>
  <si>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</si>
  <si>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</si>
  <si>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</si>
  <si>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</si>
  <si>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</si>
  <si>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</si>
  <si>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</si>
  <si>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</si>
  <si>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</si>
  <si>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</si>
  <si>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</si>
  <si>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</si>
  <si>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</si>
  <si>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</si>
  <si>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</si>
  <si>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</si>
  <si>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</si>
  <si>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</si>
  <si>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</si>
  <si>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</si>
  <si>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</si>
  <si>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</si>
  <si>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</si>
  <si>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</si>
  <si>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</si>
  <si>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</si>
  <si>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Summary</t>
  </si>
  <si>
    <t>RAB RoA</t>
  </si>
  <si>
    <t>NonDIP RoA</t>
  </si>
  <si>
    <t>Capital returns - RAB</t>
  </si>
  <si>
    <t>Asset base</t>
  </si>
  <si>
    <t>RAB opening balance</t>
  </si>
  <si>
    <t>plus capex (new)</t>
  </si>
  <si>
    <t>plus inflation on capex (existing) (@forecast inflation)</t>
  </si>
  <si>
    <t>plus inflation on capex (new) (@forecast inflation)</t>
  </si>
  <si>
    <t>less depreciation (existing) - year one</t>
  </si>
  <si>
    <t xml:space="preserve">Existing depreciation opening balance </t>
  </si>
  <si>
    <t>less depreciation (new)</t>
  </si>
  <si>
    <t>RAB closing balance</t>
  </si>
  <si>
    <t>Calculation of depreciation (new)</t>
  </si>
  <si>
    <t>Calculation of annual depreciation (value/life)</t>
  </si>
  <si>
    <t>Halve using mid-year commissioning assumption</t>
  </si>
  <si>
    <t>Inflating prior years depreciation value</t>
  </si>
  <si>
    <t>Calculating the "other half" of the first year of depreciation inflated at CPI plus an additional half year of CPI</t>
  </si>
  <si>
    <t>Depreciation (new)</t>
  </si>
  <si>
    <t>Return of assets</t>
  </si>
  <si>
    <t>Return on assets</t>
  </si>
  <si>
    <t>Return on assets capex - equity (mid year)</t>
  </si>
  <si>
    <t>Return on assets RAB (mid year)</t>
  </si>
  <si>
    <t>Total return on assets</t>
  </si>
  <si>
    <t>Capital returns - Non DIP</t>
  </si>
  <si>
    <t>Non DIP opening balance</t>
  </si>
  <si>
    <t>Closing balance prior to new pricing period</t>
  </si>
  <si>
    <t>Expenditure</t>
  </si>
  <si>
    <t>Indexation</t>
  </si>
  <si>
    <t>Depreciation</t>
  </si>
  <si>
    <t>Non DIP closing balance</t>
  </si>
  <si>
    <t>CAPITAL</t>
  </si>
  <si>
    <t>Total tax allowance</t>
  </si>
  <si>
    <t>Tax allowance</t>
  </si>
  <si>
    <t>Inputs for tax calculation</t>
  </si>
  <si>
    <t>Opex</t>
  </si>
  <si>
    <t>Debt for interest calculations</t>
  </si>
  <si>
    <t>RAB-Debt</t>
  </si>
  <si>
    <t>RAB- New Capex Debt</t>
  </si>
  <si>
    <t>Income, expenses and tax losses brought forward</t>
  </si>
  <si>
    <t xml:space="preserve">Income </t>
  </si>
  <si>
    <t>Revenue requirement (excluding tax allowance)</t>
  </si>
  <si>
    <t>Customer contributions</t>
  </si>
  <si>
    <t>Government contributions</t>
  </si>
  <si>
    <t>Gifted assets</t>
  </si>
  <si>
    <t>Total income</t>
  </si>
  <si>
    <t>Expenses</t>
  </si>
  <si>
    <t>Operating &amp; maintenance expenditure</t>
  </si>
  <si>
    <t>Tax depreciation (existing)</t>
  </si>
  <si>
    <t>Tax depreciation (new)</t>
  </si>
  <si>
    <t>Interest</t>
  </si>
  <si>
    <t>Total expenses</t>
  </si>
  <si>
    <t>Tax losses brought forward</t>
  </si>
  <si>
    <t>Taxable income and tax payable</t>
  </si>
  <si>
    <t>Taxable income (excluding endogenous tax)</t>
  </si>
  <si>
    <t>Tax payable (adjusted for imputation credits)</t>
  </si>
  <si>
    <t>TAX</t>
  </si>
  <si>
    <t>Tariff demand forecast flag</t>
  </si>
  <si>
    <t>Selection List</t>
  </si>
  <si>
    <t>Yes</t>
  </si>
  <si>
    <t>Mapping Table</t>
  </si>
  <si>
    <t>ID</t>
  </si>
  <si>
    <t>Output from drop-down list</t>
  </si>
  <si>
    <t>No</t>
  </si>
  <si>
    <t>Barker Barambah - Redgate Relift</t>
  </si>
  <si>
    <t xml:space="preserve">High Priority Scheme </t>
  </si>
  <si>
    <t xml:space="preserve">Medium Priority Scheme </t>
  </si>
  <si>
    <t>Barker Barambah - River</t>
  </si>
  <si>
    <t>Dawson Valley - River (high priority)</t>
  </si>
  <si>
    <t>Dawson Valley - River (medium priority)</t>
  </si>
  <si>
    <t>Output From Drop-donw list in the opex waterfall</t>
  </si>
  <si>
    <t>Bowen Broken Rivers</t>
  </si>
  <si>
    <t>Dawson Valley - River (high priority local management supply)</t>
  </si>
  <si>
    <t>Dawson Valley - River (medium priority local management supply)</t>
  </si>
  <si>
    <t>Real Values</t>
  </si>
  <si>
    <t>Boyne River and Tarong</t>
  </si>
  <si>
    <t>Nogoa Mackenzie (high priority)</t>
  </si>
  <si>
    <t>Nogoa Mackenzie (medium priority)</t>
  </si>
  <si>
    <t>Nominal Values</t>
  </si>
  <si>
    <t>Opex waterfall electricity inputs options</t>
  </si>
  <si>
    <t>Bundaberg</t>
  </si>
  <si>
    <t>St George (high priority local management supply)</t>
  </si>
  <si>
    <t>St George (medium priority local management supply)</t>
  </si>
  <si>
    <t>Unadjusted</t>
  </si>
  <si>
    <t>Bundaberg channel</t>
  </si>
  <si>
    <t>Regulatory</t>
  </si>
  <si>
    <t>Burdekin - Haughton</t>
  </si>
  <si>
    <t>Burdekin channel</t>
  </si>
  <si>
    <t>Callide - Benefited Groundwater Area</t>
  </si>
  <si>
    <t>Callide - Callide and Kroombit Creek</t>
  </si>
  <si>
    <t>Chinchilla Weir</t>
  </si>
  <si>
    <t>Cunnamulla</t>
  </si>
  <si>
    <t>Annuity</t>
  </si>
  <si>
    <t>Eton (high A priority local management supply)</t>
  </si>
  <si>
    <t>Eton (high B priority)</t>
  </si>
  <si>
    <t>Variable Electricity %</t>
  </si>
  <si>
    <t>Lower Fitzroy</t>
  </si>
  <si>
    <t>Subscheme Name</t>
  </si>
  <si>
    <t>Lower Mary - Mary Barrage</t>
  </si>
  <si>
    <t>Lower Mary - Tinana &amp; Teddington</t>
  </si>
  <si>
    <t>Lower Mary channel</t>
  </si>
  <si>
    <t>Macintyre Brook</t>
  </si>
  <si>
    <t>Maranoa River</t>
  </si>
  <si>
    <t>Mareeba - Dimbulah - River Tinaroo/Barron</t>
  </si>
  <si>
    <t>Mareeba-Dimbulah - outside a relift 100 ML to 500 ML</t>
  </si>
  <si>
    <t>Mareeba-Dimbulah - outside a relift over 500 ML</t>
  </si>
  <si>
    <t>Mareeba-Dimbulah - outside a relift up to 100 ML</t>
  </si>
  <si>
    <t>Mareeba-Dimbulah - relift</t>
  </si>
  <si>
    <t>Mareeba-Dimbulah - river supplemented streams &amp; Walsh River</t>
  </si>
  <si>
    <t xml:space="preserve">Supporting Data For Cost Transfer - Affects Bulk/ Distibution Charts Worksheet </t>
  </si>
  <si>
    <t>List Without Sub-Schemes</t>
  </si>
  <si>
    <t>Pioneer River</t>
  </si>
  <si>
    <t>Proserpine River</t>
  </si>
  <si>
    <t>Bulk</t>
  </si>
  <si>
    <t xml:space="preserve">Proserpine River: Kelsey Creek Water Board </t>
  </si>
  <si>
    <t>Annuity &gt;&gt;&gt; Fixed HUF</t>
  </si>
  <si>
    <t>St George (medium priority)</t>
  </si>
  <si>
    <t>Three Moon Creek</t>
  </si>
  <si>
    <t>Upper Burnett - Regulated Section of the Nogo/Burnett River</t>
  </si>
  <si>
    <t>Upper Condamine - North Branch</t>
  </si>
  <si>
    <t>Upper Condamine - North Branch - Risk A</t>
  </si>
  <si>
    <t>Upper Condamine -Sandy Creek or Condamine River</t>
  </si>
  <si>
    <t>Fixed AML Split</t>
  </si>
  <si>
    <t>Model details</t>
  </si>
  <si>
    <t>Client</t>
  </si>
  <si>
    <t>SunWater</t>
  </si>
  <si>
    <t>Model type</t>
  </si>
  <si>
    <t>Pricing and Performance</t>
  </si>
  <si>
    <t xml:space="preserve">Version </t>
  </si>
  <si>
    <t>Version date</t>
  </si>
  <si>
    <t>Timing</t>
  </si>
  <si>
    <t>Inputs</t>
  </si>
  <si>
    <t>Model base date</t>
  </si>
  <si>
    <t>date</t>
  </si>
  <si>
    <t>Current pricing period (pricing period 1) start</t>
  </si>
  <si>
    <t>Current pricing period length (including any rollover period)</t>
  </si>
  <si>
    <t>years</t>
  </si>
  <si>
    <t>Key dates</t>
  </si>
  <si>
    <t>Opex base financial year</t>
  </si>
  <si>
    <t>Tariff base financial year</t>
  </si>
  <si>
    <t>Pricing period 1 start year</t>
  </si>
  <si>
    <t>Pricing period 1 end date</t>
  </si>
  <si>
    <t>Pricing period 1 end year</t>
  </si>
  <si>
    <t>Pricing setting date</t>
  </si>
  <si>
    <t>Pricing period 2 start year</t>
  </si>
  <si>
    <t>Pricing period 2 start date</t>
  </si>
  <si>
    <t>Pricing period 2 end date</t>
  </si>
  <si>
    <t>Pricng period 2 end year</t>
  </si>
  <si>
    <t>Pricing period 2</t>
  </si>
  <si>
    <t>Pricing period 3 start year</t>
  </si>
  <si>
    <t>Pricing period 3 start date</t>
  </si>
  <si>
    <t>Pricing period 3 end date</t>
  </si>
  <si>
    <t>Pricing period 3</t>
  </si>
  <si>
    <t>Flags</t>
  </si>
  <si>
    <t>Period start</t>
  </si>
  <si>
    <t>Period end</t>
  </si>
  <si>
    <t>Pre model start calendar year</t>
  </si>
  <si>
    <t>Pre model start financial year</t>
  </si>
  <si>
    <t xml:space="preserve"> </t>
  </si>
  <si>
    <t>Tariff base year flag</t>
  </si>
  <si>
    <t>Days in period</t>
  </si>
  <si>
    <t>days</t>
  </si>
  <si>
    <t>Year fraction per period</t>
  </si>
  <si>
    <t>SunWater schemes</t>
  </si>
  <si>
    <t xml:space="preserve">Scheme </t>
  </si>
  <si>
    <t>Scheme code</t>
  </si>
  <si>
    <t>Related scheme</t>
  </si>
  <si>
    <t>Scheme group</t>
  </si>
  <si>
    <t>Bulk flag</t>
  </si>
  <si>
    <t>Water Schemes (WS)</t>
  </si>
  <si>
    <t>LIT - Dawson IS</t>
  </si>
  <si>
    <t>KIA - Eton IS</t>
  </si>
  <si>
    <t>LIW - Emerald IS</t>
  </si>
  <si>
    <t>IIS - St George IS</t>
  </si>
  <si>
    <t>Upper Condamine WS: Parent Scheme</t>
  </si>
  <si>
    <t>Irrigation Schemes (IS)</t>
  </si>
  <si>
    <t>D</t>
  </si>
  <si>
    <t xml:space="preserve">Sub Schemes </t>
  </si>
  <si>
    <t>Upper Condamine WS: Sub Scheme</t>
  </si>
  <si>
    <t>Note the strucutre and formating for the additional schemes is locked in the model and users will need to input additional schemes based on the existing scheme coding in column G.</t>
  </si>
  <si>
    <t>MREL - Mareeba relift electiricy IS is the only sub scheme D and needs to remain in row 106.</t>
  </si>
  <si>
    <t>Sub Scheme pricing composition</t>
  </si>
  <si>
    <t>Sch1</t>
  </si>
  <si>
    <t>Sch2</t>
  </si>
  <si>
    <t>Sch3</t>
  </si>
  <si>
    <t>Price triggers</t>
  </si>
  <si>
    <t>MP</t>
  </si>
  <si>
    <t>Expenditure categories</t>
  </si>
  <si>
    <t>Controllable opex category</t>
  </si>
  <si>
    <t>Annuity to RAB scenario opex</t>
  </si>
  <si>
    <t>Uncontrollable opex category</t>
  </si>
  <si>
    <t>Capex category</t>
  </si>
  <si>
    <t>DIP capex</t>
  </si>
  <si>
    <t>NonDIP capex</t>
  </si>
  <si>
    <t>Renewals capex (Annuity)</t>
  </si>
  <si>
    <t>Revenue outcome categories</t>
  </si>
  <si>
    <t>Irrigation</t>
  </si>
  <si>
    <t>Non irrigation</t>
  </si>
  <si>
    <t>CSO irrigation</t>
  </si>
  <si>
    <t>CSO urban</t>
  </si>
  <si>
    <t>Non regulated revenue</t>
  </si>
  <si>
    <t xml:space="preserve">QCA PCM empty cell has been linked with </t>
  </si>
  <si>
    <t>Setup</t>
  </si>
  <si>
    <t>2025-30</t>
  </si>
  <si>
    <t>2030-35</t>
  </si>
  <si>
    <t>2004-05</t>
  </si>
  <si>
    <t>2005-06</t>
  </si>
  <si>
    <t>2006-07</t>
  </si>
  <si>
    <t>2007-08</t>
  </si>
  <si>
    <t>2008-09</t>
  </si>
  <si>
    <t>2009-10</t>
  </si>
  <si>
    <t>2010-11</t>
  </si>
  <si>
    <t>2011-12</t>
  </si>
  <si>
    <t>2012-13</t>
  </si>
  <si>
    <t>2013-14</t>
  </si>
  <si>
    <t>2014-15</t>
  </si>
  <si>
    <t>2015-16</t>
  </si>
  <si>
    <t>2016-17</t>
  </si>
  <si>
    <t>2017-18</t>
  </si>
  <si>
    <t>2018-19</t>
  </si>
  <si>
    <t>Base Step Trend Opex</t>
  </si>
  <si>
    <t>Controllable Opex Escalators</t>
  </si>
  <si>
    <t>Operations - IGEM escalation factors</t>
  </si>
  <si>
    <t>Controllable Opex - NET Base Year</t>
  </si>
  <si>
    <t>Base year controllable opex net of adjustments for recurrent and non-recurrent expenditure</t>
  </si>
  <si>
    <t>Controllable Opex - Base Year</t>
  </si>
  <si>
    <t>Base year cells are populated with hisotrical six year averages by opex category by scheme</t>
  </si>
  <si>
    <t>Electricity base year adjustments incorporate any required electiricity step changes</t>
  </si>
  <si>
    <t>Check</t>
  </si>
  <si>
    <t>Total Base Year</t>
  </si>
  <si>
    <t>Opex 2020</t>
  </si>
  <si>
    <t>OK</t>
  </si>
  <si>
    <t>Opex 2021</t>
  </si>
  <si>
    <t>Opex2022</t>
  </si>
  <si>
    <t>Controllable Opex - Adjustments for reccurent and non-recurrent expenditure</t>
  </si>
  <si>
    <t>Adjustment to base year expenditure to account for recurrent and non-recurrent expenditure</t>
  </si>
  <si>
    <t>Non-recurrent expenditure should be entered as a negative value, recurrent expenditure not present in the base year should be entered in positive value.</t>
  </si>
  <si>
    <t>Check against the source</t>
  </si>
  <si>
    <t>Total Adjustments</t>
  </si>
  <si>
    <t>Non- Controllable Opex</t>
  </si>
  <si>
    <t>Baseline Adjustments</t>
  </si>
  <si>
    <t>CASPR</t>
  </si>
  <si>
    <t>Annuity to RAB opex</t>
  </si>
  <si>
    <t>Note: recreational expenditure is netted off opex for the annuity to RAB scenario</t>
  </si>
  <si>
    <t>Opex Allocators</t>
  </si>
  <si>
    <t>Fixed Allocators</t>
  </si>
  <si>
    <t>HUF/AML Allocators</t>
  </si>
  <si>
    <t>Fixed electricity</t>
  </si>
  <si>
    <t>Sub-scheme</t>
  </si>
  <si>
    <t>QCA Regulatory Fees (uncontrolable opex)</t>
  </si>
  <si>
    <t>QCA Set Fee</t>
  </si>
  <si>
    <t>Methodology based on 2020 QCA approach</t>
  </si>
  <si>
    <t>Tariff smoothing parameters</t>
  </si>
  <si>
    <t>QCA Fee</t>
  </si>
  <si>
    <t>Set for reguatory period</t>
  </si>
  <si>
    <t>QCA Escalation factor</t>
  </si>
  <si>
    <t>Nominal post tax WACC</t>
  </si>
  <si>
    <t>QCA Inflation</t>
  </si>
  <si>
    <t>Long term inflation rate</t>
  </si>
  <si>
    <t>QCA Real Wacc</t>
  </si>
  <si>
    <t>Real post tax WACC</t>
  </si>
  <si>
    <t xml:space="preserve">WAE adjustment </t>
  </si>
  <si>
    <t xml:space="preserve">Adjustment </t>
  </si>
  <si>
    <t xml:space="preserve">WAE </t>
  </si>
  <si>
    <t>Irrigation Adjusted WAE</t>
  </si>
  <si>
    <t>QCA Fee (Yr1)</t>
  </si>
  <si>
    <t>Escalated by Nominal post tax WACC</t>
  </si>
  <si>
    <t>Smoothed QCA Fee</t>
  </si>
  <si>
    <t>Smoothed over total WAEs</t>
  </si>
  <si>
    <t>QCA Fee (smoothed)</t>
  </si>
  <si>
    <t>Average fee per ML of WAE</t>
  </si>
  <si>
    <t>$/ML</t>
  </si>
  <si>
    <t xml:space="preserve">Hard coded addition - Manual adjustment by QCA </t>
  </si>
  <si>
    <t>HP WAE</t>
  </si>
  <si>
    <t>MP WAE</t>
  </si>
  <si>
    <t>Sch %</t>
  </si>
  <si>
    <t>PriceDataOPEX</t>
  </si>
  <si>
    <t>Electricity escalation factors</t>
  </si>
  <si>
    <t>Insurance escalation factors</t>
  </si>
  <si>
    <t>Operations - directs (excl elec, ins, IGEM) escalation factors</t>
  </si>
  <si>
    <t>Operations - indirect escalation factors</t>
  </si>
  <si>
    <t>Preventative maintenance escalation factors</t>
  </si>
  <si>
    <t>PMI - PM indirects escalation factors</t>
  </si>
  <si>
    <t>Corrective maintenance escalation factors</t>
  </si>
  <si>
    <t>CMI - CM indirects escalation factors</t>
  </si>
  <si>
    <t>Insurance Catch-up escalation factors</t>
  </si>
  <si>
    <t>Annuity Positive Balance escalation factors</t>
  </si>
  <si>
    <t>Opex Annuity escalation factors</t>
  </si>
  <si>
    <t>Gin Gin + Owanyilla escalation factors</t>
  </si>
  <si>
    <t xml:space="preserve"> escalation factors</t>
  </si>
  <si>
    <t>Ok</t>
  </si>
  <si>
    <t>WAE allocators</t>
  </si>
  <si>
    <t xml:space="preserve"> AML </t>
  </si>
  <si>
    <t>WAE (Urban &amp; Ind.)</t>
  </si>
  <si>
    <t>WAE (Irrigation)</t>
  </si>
  <si>
    <t>Unallocated / Reserved</t>
  </si>
  <si>
    <t xml:space="preserve"> Sunwater Losses</t>
  </si>
  <si>
    <t xml:space="preserve"> Subtotal</t>
  </si>
  <si>
    <t>Customer Losses</t>
  </si>
  <si>
    <t>Free Allocations</t>
  </si>
  <si>
    <t>TOTAL WAE</t>
  </si>
  <si>
    <t>TOTAL WAE (OVERRIDE)</t>
  </si>
  <si>
    <t>Harvest</t>
  </si>
  <si>
    <t>Forecast Usage</t>
  </si>
  <si>
    <t>Medium</t>
  </si>
  <si>
    <t>usage</t>
  </si>
  <si>
    <t>% of WAE</t>
  </si>
  <si>
    <t xml:space="preserve">Match with KBR Demand </t>
  </si>
  <si>
    <t>Original Data</t>
  </si>
  <si>
    <t>Distribution losses inputs</t>
  </si>
  <si>
    <t xml:space="preserve">This table enables the functionality for transferring distribution losses from bulk schemes to distribution schemes for selected schemes below. </t>
  </si>
  <si>
    <t>Bulk water scheme</t>
  </si>
  <si>
    <t>Related Dist scheme</t>
  </si>
  <si>
    <t>Dist losses</t>
  </si>
  <si>
    <t>Cost recovery</t>
  </si>
  <si>
    <t>NonDIP</t>
  </si>
  <si>
    <t>WAE over time</t>
  </si>
  <si>
    <t>WAE HP Irrigation</t>
  </si>
  <si>
    <t>ML</t>
  </si>
  <si>
    <t>WAE MP Irrigation</t>
  </si>
  <si>
    <t>WAE HP Total (Excluding Customer Losses)</t>
  </si>
  <si>
    <t>WAE MP Total (Excluding Customer Losses)</t>
  </si>
  <si>
    <t>Mareeba irrigation WAE and usage (ML) by Tier</t>
  </si>
  <si>
    <t>WAE (ML)</t>
  </si>
  <si>
    <t>Usage (ML)</t>
  </si>
  <si>
    <t>Tier 1</t>
  </si>
  <si>
    <t>Outside a re-lift up to 100 ML</t>
  </si>
  <si>
    <t>Tier 2</t>
  </si>
  <si>
    <t>Outside a re-lift 100 to 500 ML</t>
  </si>
  <si>
    <t>Tier 3</t>
  </si>
  <si>
    <t>Outside a re-lift more than 500 ML</t>
  </si>
  <si>
    <t xml:space="preserve">Scheme Prices </t>
  </si>
  <si>
    <t>Allocators</t>
  </si>
  <si>
    <t>High and medium priority</t>
  </si>
  <si>
    <t xml:space="preserve">Total </t>
  </si>
  <si>
    <t>Total (incl losses) WAE</t>
  </si>
  <si>
    <t>Total (net of losses)</t>
  </si>
  <si>
    <t xml:space="preserve">Loss proportion </t>
  </si>
  <si>
    <t>Irrigation WAEs</t>
  </si>
  <si>
    <t>Sub Scheme split</t>
  </si>
  <si>
    <t>Water Harvesting</t>
  </si>
  <si>
    <t xml:space="preserve">QCA Fee </t>
  </si>
  <si>
    <t xml:space="preserve">Lower Bound Prices </t>
  </si>
  <si>
    <t>Lower Bound  - revenue allocation</t>
  </si>
  <si>
    <t>Revenue requirement= Opex + Annuity + Revenue Offsets</t>
  </si>
  <si>
    <t>Revenue requirement</t>
  </si>
  <si>
    <t xml:space="preserve">If scheme code= "D" then 0% allocated via HUF </t>
  </si>
  <si>
    <t>If scheme code= "D" then 0% allocated via AML</t>
  </si>
  <si>
    <t>Fixed distribution</t>
  </si>
  <si>
    <t>This value applies if the scheme is a distribution scheme</t>
  </si>
  <si>
    <t>Priority allocation (before losses)</t>
  </si>
  <si>
    <t>Priority allocation (after losses)</t>
  </si>
  <si>
    <t>RevReq</t>
  </si>
  <si>
    <t>Regulated revenue</t>
  </si>
  <si>
    <t>Lower Bound - Scheme prices</t>
  </si>
  <si>
    <t>Scheme prices</t>
  </si>
  <si>
    <t>Lower Bound - Irrigation prices</t>
  </si>
  <si>
    <t>Irrigation prices</t>
  </si>
  <si>
    <t>Lower Prices</t>
  </si>
  <si>
    <t xml:space="preserve">RAB Prices </t>
  </si>
  <si>
    <t>RAB  - revenue allocation</t>
  </si>
  <si>
    <t>Unregulated revenue</t>
  </si>
  <si>
    <t>RAB - Scheme prices</t>
  </si>
  <si>
    <t>RAB Prices</t>
  </si>
  <si>
    <t xml:space="preserve">NonDIP Prices </t>
  </si>
  <si>
    <t>NonDIP  - revenue allocation</t>
  </si>
  <si>
    <t>NonDIP - Scheme prices</t>
  </si>
  <si>
    <t>NonDIP Prices</t>
  </si>
  <si>
    <t xml:space="preserve">Tax Allowance Prices </t>
  </si>
  <si>
    <t>Tax Allowance  - revenue allocation</t>
  </si>
  <si>
    <t>Tax Allowance - Scheme prices</t>
  </si>
  <si>
    <t>Tax Prices</t>
  </si>
  <si>
    <t>Marreba tiered prices</t>
  </si>
  <si>
    <t xml:space="preserve">Parent Scheme= </t>
  </si>
  <si>
    <t xml:space="preserve">Mareeba-Dimbulah - river sup. Streams &amp; Walsh River </t>
  </si>
  <si>
    <t>Parent</t>
  </si>
  <si>
    <t>Sub-scheme irrigation prices</t>
  </si>
  <si>
    <t>Sub-scheme lower prices</t>
  </si>
  <si>
    <t xml:space="preserve">Mareeba-Dimbulah - outside a relift 100ml to 500ML </t>
  </si>
  <si>
    <t xml:space="preserve">Mareeba-Dimbulah - outside a relift up to 100ML </t>
  </si>
  <si>
    <t xml:space="preserve">Mareeba-Dimbulah - greater than 500ML </t>
  </si>
  <si>
    <t>Related distribution scheme</t>
  </si>
  <si>
    <t>Sub-scheme prices</t>
  </si>
  <si>
    <t>Price composition</t>
  </si>
  <si>
    <t>END</t>
  </si>
  <si>
    <t>Type</t>
  </si>
  <si>
    <t>Mareeba-Dimbulah - river sup. Streams &amp; Walsh River</t>
  </si>
  <si>
    <t>Mareeba-Dimbulah - outside a relift up to 100ML</t>
  </si>
  <si>
    <t>Mareeba-Dimbulah - outside a relift 100ml to 500ML</t>
  </si>
  <si>
    <t>Mareeba-Dimbulah - greater than 500ML</t>
  </si>
  <si>
    <t>TABLE APPLIED TO SUB SCHEME PRICES</t>
  </si>
  <si>
    <t>Upper Condamine Electricity Only</t>
  </si>
  <si>
    <t>Upper Condamine Renewals Only</t>
  </si>
  <si>
    <t>Upper Condamine Oppex Only Excl. Elec.</t>
  </si>
  <si>
    <t>Barker Barambah Electricity Only</t>
  </si>
  <si>
    <t>Barker Barambah Opex Excl. Elec</t>
  </si>
  <si>
    <t>Barambah - Redgate Relift</t>
  </si>
  <si>
    <t>Bundaberg Bulk</t>
  </si>
  <si>
    <t>Burdekin - Haughton Bulk</t>
  </si>
  <si>
    <t>Chinchilla</t>
  </si>
  <si>
    <t>Cunnamulla Weir</t>
  </si>
  <si>
    <t>Eton (high B priority local management supply)</t>
  </si>
  <si>
    <t>Nogoa Mackenzie (high priority local management supply)</t>
  </si>
  <si>
    <t>Nogoa Mackenzie (medium priority local management supply)</t>
  </si>
  <si>
    <t>Three Moon Creek - River</t>
  </si>
  <si>
    <t>Upper Burnett - John Goleby Weir</t>
  </si>
  <si>
    <t>Burdekin - Giru Groundwater</t>
  </si>
  <si>
    <t>Burdekin - Glady's Lagoon (other than Natural Yield)</t>
  </si>
  <si>
    <t xml:space="preserve">Contributing to </t>
  </si>
  <si>
    <t xml:space="preserve">, </t>
  </si>
  <si>
    <t>Lower Mary - Tinana &amp; Teddington tariff group</t>
  </si>
  <si>
    <t>This is the base cost component for all tariff groups other than Mareeba-Dimbulah - Relift</t>
  </si>
  <si>
    <t>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</si>
</sst>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0.00_);_(* \(#,##0.00\);_(* &quot;-&quot;??_);_(@_)"/>
    <numFmt numFmtId="165" formatCode="0.0%"/>
    <numFmt numFmtId="166" formatCode="#,##0.0"/>
    <numFmt numFmtId="167" formatCode="0.0"/>
    <numFmt numFmtId="168" formatCode="0.000"/>
    <numFmt numFmtId="169" formatCode="&quot;$&quot;#,##0.00"/>
    <numFmt numFmtId="170" formatCode="_(* #,##0.00_);_(* \(#,##0.00\);_(* &quot;-&quot;_);_(@_)"/>
    <numFmt numFmtId="171" formatCode="_(* #,##0.00000000000000_);_(* \(#,##0.00000000000000\);_(* &quot;-&quot;_);_(@_)"/>
    <numFmt numFmtId="172" formatCode="0.0000"/>
    <numFmt numFmtId="173" formatCode="_(&quot;$&quot;* #,##0.00_);_(&quot;$&quot;* \(#,##0.00\);_(&quot;$&quot;* &quot;-&quot;??_);_(@_)"/>
    <numFmt numFmtId="174" formatCode="_(&quot;$&quot;* #,##0.0000_);_(&quot;$&quot;* \(#,##0.0000\);_(&quot;$&quot;* &quot;-&quot;??_);_(@_)"/>
    <numFmt numFmtId="175" formatCode="#,##0.000000"/>
    <numFmt numFmtId="176" formatCode="_(* #,##0.00000000000000000_);_(* \(#,##0.00000000000000000\);_(* &quot;-&quot;_);_(@_)"/>
    <numFmt numFmtId="177" formatCode="&quot;$&quot;#,##0.000000000000000000000000000000000000000000"/>
    <numFmt numFmtId="178" formatCode=";;;&quot;[&quot;@&quot;]&quot;"/>
    <numFmt numFmtId="179" formatCode="&quot;Yes&quot;;;&quot;No&quot;"/>
    <numFmt numFmtId="180" formatCode="[$-C09]dd\-mmm\-yy;@"/>
    <numFmt numFmtId="181" formatCode="0.0;\-0.0;;@"/>
    <numFmt numFmtId="182" formatCode="0.000;\-0.000;;@"/>
    <numFmt numFmtId="183" formatCode="&quot;On&quot;;;&quot;Off&quot;"/>
    <numFmt numFmtId="184" formatCode="#,##0.00000000000"/>
    <numFmt numFmtId="185" formatCode="_(* #,##0_);_(* \(#,##0\);_(* &quot;-&quot;_);_(@_)"/>
    <numFmt numFmtId="186" formatCode="0.00%;\(0.00%\);\-\%"/>
    <numFmt numFmtId="187" formatCode="&quot;Yes&quot;;\-;&quot;No&quot;"/>
    <numFmt numFmtId="188" formatCode="0.000000000000"/>
    <numFmt numFmtId="189" formatCode="#,##0.000"/>
  </numFmts>
  <fonts count="75" x14ac:knownFonts="1">
    <font>
      <sz val="8"/>
      <color theme="1"/>
      <name val="Arial"/>
      <family val="2"/>
    </font>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i/>
      <sz val="11"/>
      <color theme="0" tint="-0.34998626667073579"/>
      <name val="Calibri"/>
      <family val="2"/>
      <scheme val="minor"/>
    </font>
    <font>
      <sz val="11"/>
      <name val="Calibri"/>
      <family val="2"/>
      <scheme val="minor"/>
    </font>
    <font>
      <b/>
      <sz val="10"/>
      <color theme="1"/>
      <name val="Calibri"/>
      <family val="2"/>
      <scheme val="minor"/>
    </font>
    <font>
      <b/>
      <sz val="9"/>
      <color theme="1"/>
      <name val="Calibri"/>
      <family val="2"/>
      <scheme val="minor"/>
    </font>
    <font>
      <sz val="11"/>
      <color theme="5"/>
      <name val="Calibri"/>
      <family val="2"/>
      <scheme val="minor"/>
    </font>
    <font>
      <sz val="9"/>
      <color theme="0"/>
      <name val="Calibri"/>
      <family val="2"/>
      <scheme val="minor"/>
    </font>
    <font>
      <sz val="11"/>
      <color theme="7"/>
      <name val="Calibri"/>
      <family val="2"/>
      <scheme val="minor"/>
    </font>
    <font>
      <i/>
      <sz val="9"/>
      <color theme="1"/>
      <name val="Calibri"/>
      <family val="2"/>
      <scheme val="minor"/>
    </font>
    <font>
      <i/>
      <sz val="9"/>
      <color theme="0"/>
      <name val="Calibri"/>
      <family val="2"/>
      <scheme val="minor"/>
    </font>
    <font>
      <b/>
      <sz val="10"/>
      <name val="Calibri"/>
      <family val="2"/>
      <scheme val="minor"/>
    </font>
    <font>
      <sz val="10"/>
      <name val="Calibri"/>
      <family val="2"/>
      <scheme val="minor"/>
    </font>
    <font>
      <i/>
      <sz val="10"/>
      <name val="Calibri"/>
      <family val="2"/>
      <scheme val="minor"/>
    </font>
    <font>
      <sz val="10"/>
      <color theme="1"/>
      <name val="Calibri"/>
      <family val="2"/>
      <scheme val="minor"/>
    </font>
    <font>
      <sz val="9"/>
      <color theme="1"/>
      <name val="Calibri"/>
      <family val="2"/>
      <scheme val="minor"/>
    </font>
    <font>
      <sz val="9"/>
      <name val="Calibri"/>
      <family val="2"/>
      <scheme val="minor"/>
    </font>
    <font>
      <b/>
      <sz val="10"/>
      <color theme="0"/>
      <name val="Calibri"/>
      <family val="2"/>
      <scheme val="minor"/>
    </font>
    <font>
      <sz val="8"/>
      <color theme="1"/>
      <name val="Arial"/>
      <family val="2"/>
    </font>
    <font>
      <b/>
      <sz val="10"/>
      <color rgb="FFFFFFFF"/>
      <name val="Calibri Light"/>
      <family val="2"/>
    </font>
    <font>
      <b/>
      <i/>
      <sz val="10"/>
      <color theme="1"/>
      <name val="Calibri"/>
      <family val="2"/>
      <scheme val="minor"/>
    </font>
    <font>
      <sz val="8"/>
      <color theme="0"/>
      <name val="Arial"/>
      <family val="2"/>
    </font>
    <font>
      <b/>
      <sz val="9"/>
      <color theme="0"/>
      <name val="Calibri"/>
      <family val="2"/>
      <scheme val="minor"/>
    </font>
    <font>
      <i/>
      <sz val="9"/>
      <color theme="0" tint="-0.499984740745262"/>
      <name val="Calibri"/>
      <family val="2"/>
      <scheme val="minor"/>
    </font>
    <font>
      <sz val="9"/>
      <color theme="0" tint="-0.499984740745262"/>
      <name val="Calibri"/>
      <family val="2"/>
      <scheme val="minor"/>
    </font>
    <font>
      <sz val="8"/>
      <color theme="0" tint="-0.34998626667073579"/>
      <name val="Arial"/>
      <family val="2"/>
    </font>
    <font>
      <u/>
      <sz val="8"/>
      <color theme="10"/>
      <name val="Arial"/>
      <family val="2"/>
    </font>
    <font>
      <sz val="16"/>
      <color rgb="FF35AECB"/>
      <name val="Arial"/>
      <family val="2"/>
    </font>
    <font>
      <b/>
      <sz val="10"/>
      <color rgb="FFFFFFFF"/>
      <name val="Arial"/>
      <family val="2"/>
    </font>
    <font>
      <sz val="8"/>
      <color rgb="FF000000"/>
      <name val="Arial"/>
      <family val="2"/>
    </font>
    <font>
      <b/>
      <sz val="8"/>
      <color rgb="FFFFFFFF"/>
      <name val="Arial"/>
      <family val="2"/>
    </font>
    <font>
      <sz val="8"/>
      <color rgb="FFFFFFFF"/>
      <name val="Arial"/>
      <family val="2"/>
    </font>
    <font>
      <sz val="8"/>
      <color rgb="FFFF0000"/>
      <name val="Arial"/>
      <family val="2"/>
    </font>
    <font>
      <sz val="8"/>
      <color rgb="FF00338D"/>
      <name val="Arial"/>
      <family val="2"/>
    </font>
    <font>
      <b/>
      <sz val="8"/>
      <color theme="1"/>
      <name val="Arial"/>
      <family val="2"/>
    </font>
    <font>
      <sz val="8"/>
      <color theme="0" tint="-0.14999847407452621"/>
      <name val="Arial"/>
      <family val="2"/>
    </font>
    <font>
      <sz val="8"/>
      <color theme="1"/>
      <name val="Calibri"/>
      <family val="2"/>
    </font>
    <font>
      <b/>
      <sz val="8"/>
      <color theme="0" tint="-0.34998626667073579"/>
      <name val="Arial"/>
      <family val="2"/>
    </font>
    <font>
      <b/>
      <sz val="8"/>
      <color rgb="FFFF0000"/>
      <name val="Arial"/>
      <family val="2"/>
    </font>
    <font>
      <b/>
      <sz val="8"/>
      <color rgb="FF000000"/>
      <name val="Arial"/>
      <family val="2"/>
    </font>
    <font>
      <i/>
      <sz val="8"/>
      <color theme="0" tint="-0.34998626667073579"/>
      <name val="Arial"/>
      <family val="2"/>
    </font>
    <font>
      <sz val="8"/>
      <color rgb="FFEB3300"/>
      <name val="Arial"/>
      <family val="2"/>
    </font>
    <font>
      <sz val="8"/>
      <color theme="0" tint="-4.9989318521683403E-2"/>
      <name val="Arial"/>
      <family val="2"/>
    </font>
    <font>
      <b/>
      <sz val="8"/>
      <color theme="0"/>
      <name val="Arial"/>
      <family val="2"/>
    </font>
    <font>
      <i/>
      <sz val="8"/>
      <color theme="0"/>
      <name val="Arial"/>
      <family val="2"/>
    </font>
    <font>
      <sz val="8"/>
      <name val="Arial"/>
      <family val="2"/>
    </font>
    <font>
      <sz val="8"/>
      <color theme="0" tint="-0.499984740745262"/>
      <name val="Arial"/>
      <family val="2"/>
    </font>
    <font>
      <b/>
      <i/>
      <sz val="8"/>
      <color theme="0" tint="-0.34998626667073579"/>
      <name val="Arial"/>
      <family val="2"/>
    </font>
    <font>
      <b/>
      <sz val="8"/>
      <name val="Arial"/>
      <family val="2"/>
    </font>
    <font>
      <sz val="8"/>
      <color rgb="FFFFC000"/>
      <name val="Arial"/>
      <family val="2"/>
    </font>
    <font>
      <i/>
      <sz val="8"/>
      <color theme="0" tint="-0.249977111117893"/>
      <name val="Arial"/>
      <family val="2"/>
    </font>
    <font>
      <sz val="8"/>
      <color theme="0" tint="-0.249977111117893"/>
      <name val="Arial"/>
      <family val="2"/>
    </font>
    <font>
      <i/>
      <sz val="8"/>
      <name val="Arial"/>
      <family val="2"/>
    </font>
    <font>
      <i/>
      <sz val="8"/>
      <color theme="1"/>
      <name val="Arial"/>
      <family val="2"/>
    </font>
    <font>
      <u/>
      <sz val="8"/>
      <name val="Arial"/>
      <family val="2"/>
    </font>
    <font>
      <sz val="5"/>
      <color rgb="FF000000"/>
      <name val="Arial"/>
      <family val="2"/>
    </font>
    <font>
      <sz val="8"/>
      <color theme="1" tint="0.499984740745262"/>
      <name val="Arial"/>
      <family val="2"/>
    </font>
    <font>
      <sz val="8"/>
      <color rgb="FF101C32"/>
      <name val="Arial"/>
      <family val="2"/>
    </font>
    <font>
      <b/>
      <sz val="72"/>
      <color rgb="FFFF0000"/>
      <name val="Arial"/>
      <family val="2"/>
    </font>
    <font>
      <i/>
      <sz val="8"/>
      <color rgb="FF000000"/>
      <name val="Arial"/>
      <family val="2"/>
    </font>
    <font>
      <sz val="8"/>
      <color rgb="FFC00000"/>
      <name val="Arial"/>
      <family val="2"/>
    </font>
    <font>
      <i/>
      <sz val="8"/>
      <color rgb="FFFFFFFF"/>
      <name val="Arial"/>
      <family val="2"/>
    </font>
    <font>
      <b/>
      <sz val="9"/>
      <color indexed="81"/>
      <name val="Tahoma"/>
      <family val="2"/>
    </font>
    <font>
      <sz val="9"/>
      <color indexed="81"/>
      <name val="Tahoma"/>
      <family val="2"/>
    </font>
    <font>
      <sz val="9"/>
      <color theme="0" tint="-0.34998626667073579"/>
      <name val="Calibri"/>
      <family val="2"/>
      <scheme val="minor"/>
    </font>
    <font>
      <i/>
      <sz val="9"/>
      <color theme="0" tint="-0.34998626667073579"/>
      <name val="Calibri"/>
      <family val="2"/>
      <scheme val="minor"/>
    </font>
    <font>
      <sz val="8"/>
      <color rgb="FF2F5291"/>
      <name val="Arial"/>
      <family val="2"/>
    </font>
    <font>
      <b/>
      <sz val="8"/>
      <color theme="7" tint="0.39997558519241921"/>
      <name val="Arial"/>
      <family val="2"/>
    </font>
    <font>
      <sz val="8"/>
      <color theme="2" tint="-0.249977111117893"/>
      <name val="Arial"/>
      <family val="2"/>
    </font>
    <font>
      <b/>
      <sz val="8"/>
      <color theme="0" tint="-0.249977111117893"/>
      <name val="Arial"/>
      <family val="2"/>
    </font>
    <font>
      <b/>
      <i/>
      <sz val="18"/>
      <color theme="0"/>
      <name val="Calibri"/>
      <family val="2"/>
      <scheme val="minor"/>
    </font>
  </fonts>
  <fills count="3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bgColor indexed="64"/>
      </patternFill>
    </fill>
    <fill>
      <patternFill patternType="solid">
        <fgColor theme="6" tint="0.59999389629810485"/>
        <bgColor indexed="64"/>
      </patternFill>
    </fill>
    <fill>
      <patternFill patternType="solid">
        <fgColor theme="5"/>
        <bgColor indexed="64"/>
      </patternFill>
    </fill>
    <fill>
      <patternFill patternType="solid">
        <fgColor theme="7"/>
        <bgColor indexed="64"/>
      </patternFill>
    </fill>
    <fill>
      <patternFill patternType="solid">
        <fgColor theme="8"/>
        <bgColor indexed="64"/>
      </patternFill>
    </fill>
    <fill>
      <patternFill patternType="solid">
        <fgColor theme="4" tint="0.749992370372631"/>
        <bgColor indexed="64"/>
      </patternFill>
    </fill>
    <fill>
      <patternFill patternType="solid">
        <fgColor theme="9"/>
        <bgColor indexed="64"/>
      </patternFill>
    </fill>
    <fill>
      <patternFill patternType="solid">
        <fgColor theme="4" tint="0.89999084444715716"/>
        <bgColor indexed="64"/>
      </patternFill>
    </fill>
    <fill>
      <patternFill patternType="solid">
        <fgColor rgb="FFA5A5A5"/>
        <bgColor rgb="FF000000"/>
      </patternFill>
    </fill>
    <fill>
      <patternFill patternType="solid">
        <fgColor theme="6" tint="0.79998168889431442"/>
        <bgColor indexed="64"/>
      </patternFill>
    </fill>
    <fill>
      <gradientFill degree="180">
        <stop position="0">
          <color rgb="FF2F5291"/>
        </stop>
        <stop position="1">
          <color rgb="FF101C32"/>
        </stop>
      </gradientFill>
    </fill>
    <fill>
      <patternFill patternType="solid">
        <fgColor rgb="FF00338D"/>
        <bgColor rgb="FF000000"/>
      </patternFill>
    </fill>
    <fill>
      <patternFill patternType="solid">
        <fgColor rgb="FF213965"/>
        <bgColor rgb="FF00FFFF"/>
      </patternFill>
    </fill>
    <fill>
      <patternFill patternType="solid">
        <fgColor rgb="FFFFFF00"/>
        <bgColor indexed="64"/>
      </patternFill>
    </fill>
    <fill>
      <patternFill patternType="solid">
        <fgColor rgb="FFFFFFCC"/>
        <bgColor rgb="FF00FFFF"/>
      </patternFill>
    </fill>
    <fill>
      <patternFill patternType="solid">
        <fgColor theme="0" tint="-4.9989318521683403E-2"/>
        <bgColor rgb="FF00FFFF"/>
      </patternFill>
    </fill>
    <fill>
      <patternFill patternType="solid">
        <fgColor theme="0" tint="-0.14999847407452621"/>
        <bgColor rgb="FF00FFFF"/>
      </patternFill>
    </fill>
    <fill>
      <patternFill patternType="solid">
        <fgColor theme="0" tint="-0.249977111117893"/>
        <bgColor indexed="64"/>
      </patternFill>
    </fill>
    <fill>
      <patternFill patternType="solid">
        <fgColor rgb="FF0091DA"/>
        <bgColor rgb="FF000000"/>
      </patternFill>
    </fill>
    <fill>
      <patternFill patternType="solid">
        <fgColor rgb="FF35AECB"/>
        <bgColor rgb="FF000000"/>
      </patternFill>
    </fill>
    <fill>
      <patternFill patternType="solid">
        <fgColor theme="1"/>
        <bgColor rgb="FF000000"/>
      </patternFill>
    </fill>
    <fill>
      <patternFill patternType="solid">
        <fgColor theme="0" tint="-0.499984740745262"/>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theme="0"/>
        <bgColor rgb="FF00FFFF"/>
      </patternFill>
    </fill>
    <fill>
      <patternFill patternType="solid">
        <fgColor rgb="FFFFFFAA"/>
        <bgColor rgb="FF00FFFF"/>
      </patternFill>
    </fill>
    <fill>
      <patternFill patternType="solid">
        <fgColor theme="0" tint="-0.14996795556505021"/>
        <bgColor rgb="FF00FFFF"/>
      </patternFill>
    </fill>
    <fill>
      <patternFill patternType="solid">
        <fgColor theme="0"/>
        <bgColor rgb="FF000000"/>
      </patternFill>
    </fill>
    <fill>
      <patternFill patternType="solid">
        <fgColor rgb="FF92D050"/>
        <bgColor indexed="64"/>
      </patternFill>
    </fill>
    <fill>
      <patternFill patternType="solid">
        <fgColor theme="0" tint="-0.249977111117893"/>
        <bgColor rgb="FF00FFFF"/>
      </patternFill>
    </fill>
    <fill>
      <patternFill patternType="solid">
        <fgColor theme="1"/>
        <bgColor indexed="64"/>
      </patternFill>
    </fill>
    <fill>
      <patternFill patternType="lightGray">
        <bgColor theme="0" tint="-4.9989318521683403E-2"/>
      </patternFill>
    </fill>
    <fill>
      <patternFill patternType="solid">
        <fgColor rgb="FFFFC000"/>
        <bgColor indexed="64"/>
      </patternFill>
    </fill>
    <fill>
      <patternFill patternType="solid">
        <fgColor theme="3"/>
        <bgColor indexed="64"/>
      </patternFill>
    </fill>
  </fills>
  <borders count="13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theme="5"/>
      </left>
      <right/>
      <top style="medium">
        <color theme="5"/>
      </top>
      <bottom style="medium">
        <color theme="5"/>
      </bottom>
      <diagonal/>
    </border>
    <border>
      <left/>
      <right style="medium">
        <color theme="5"/>
      </right>
      <top style="medium">
        <color theme="5"/>
      </top>
      <bottom style="medium">
        <color theme="5"/>
      </bottom>
      <diagonal/>
    </border>
    <border>
      <left style="medium">
        <color theme="5"/>
      </left>
      <right style="medium">
        <color theme="5"/>
      </right>
      <top style="medium">
        <color theme="5"/>
      </top>
      <bottom style="medium">
        <color theme="5"/>
      </bottom>
      <diagonal/>
    </border>
    <border>
      <left style="medium">
        <color theme="7"/>
      </left>
      <right/>
      <top style="medium">
        <color theme="7"/>
      </top>
      <bottom style="medium">
        <color theme="7"/>
      </bottom>
      <diagonal/>
    </border>
    <border>
      <left/>
      <right style="medium">
        <color theme="7"/>
      </right>
      <top style="medium">
        <color theme="7"/>
      </top>
      <bottom style="medium">
        <color theme="7"/>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9"/>
      </left>
      <right/>
      <top style="thin">
        <color theme="9"/>
      </top>
      <bottom style="thin">
        <color theme="9"/>
      </bottom>
      <diagonal/>
    </border>
    <border>
      <left/>
      <right style="thin">
        <color theme="9"/>
      </right>
      <top style="thin">
        <color theme="9"/>
      </top>
      <bottom style="thin">
        <color theme="9"/>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5"/>
      </left>
      <right/>
      <top/>
      <bottom/>
      <diagonal/>
    </border>
    <border>
      <left/>
      <right style="medium">
        <color theme="5"/>
      </right>
      <top/>
      <bottom/>
      <diagonal/>
    </border>
    <border>
      <left style="medium">
        <color theme="7"/>
      </left>
      <right/>
      <top/>
      <bottom/>
      <diagonal/>
    </border>
    <border>
      <left/>
      <right style="medium">
        <color theme="7"/>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style="thin">
        <color theme="6" tint="0.59996337778862885"/>
      </left>
      <right/>
      <top style="thin">
        <color theme="6" tint="0.59996337778862885"/>
      </top>
      <bottom style="thin">
        <color theme="6" tint="0.59996337778862885"/>
      </bottom>
      <diagonal/>
    </border>
    <border>
      <left/>
      <right/>
      <top style="thin">
        <color theme="6" tint="0.59996337778862885"/>
      </top>
      <bottom style="thin">
        <color theme="6" tint="0.59996337778862885"/>
      </bottom>
      <diagonal/>
    </border>
    <border>
      <left/>
      <right style="thin">
        <color theme="6" tint="0.59996337778862885"/>
      </right>
      <top style="thin">
        <color theme="6" tint="0.59996337778862885"/>
      </top>
      <bottom style="thin">
        <color theme="6" tint="0.59996337778862885"/>
      </bottom>
      <diagonal/>
    </border>
    <border>
      <left style="thin">
        <color theme="8"/>
      </left>
      <right/>
      <top/>
      <bottom/>
      <diagonal/>
    </border>
    <border>
      <left/>
      <right/>
      <top style="thin">
        <color theme="6"/>
      </top>
      <bottom style="thin">
        <color theme="6"/>
      </bottom>
      <diagonal/>
    </border>
    <border>
      <left/>
      <right/>
      <top style="thin">
        <color theme="6"/>
      </top>
      <bottom/>
      <diagonal/>
    </border>
    <border>
      <left style="thin">
        <color indexed="64"/>
      </left>
      <right style="thin">
        <color indexed="64"/>
      </right>
      <top/>
      <bottom style="thin">
        <color indexed="64"/>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right style="thin">
        <color theme="8"/>
      </right>
      <top/>
      <bottom/>
      <diagonal/>
    </border>
    <border>
      <left style="thin">
        <color theme="6"/>
      </left>
      <right/>
      <top style="thin">
        <color theme="6"/>
      </top>
      <bottom/>
      <diagonal/>
    </border>
    <border>
      <left style="thin">
        <color theme="8"/>
      </left>
      <right/>
      <top style="thin">
        <color theme="6" tint="0.59996337778862885"/>
      </top>
      <bottom style="thin">
        <color theme="6" tint="0.59996337778862885"/>
      </bottom>
      <diagonal/>
    </border>
    <border>
      <left/>
      <right style="thin">
        <color theme="8"/>
      </right>
      <top style="thin">
        <color theme="6" tint="0.59996337778862885"/>
      </top>
      <bottom style="thin">
        <color theme="6" tint="0.59996337778862885"/>
      </bottom>
      <diagonal/>
    </border>
    <border>
      <left style="thin">
        <color theme="8"/>
      </left>
      <right/>
      <top style="thin">
        <color theme="6"/>
      </top>
      <bottom style="thin">
        <color theme="6"/>
      </bottom>
      <diagonal/>
    </border>
    <border>
      <left/>
      <right style="thin">
        <color theme="8"/>
      </right>
      <top style="thin">
        <color theme="6"/>
      </top>
      <bottom style="thin">
        <color theme="6"/>
      </bottom>
      <diagonal/>
    </border>
    <border>
      <left style="thin">
        <color theme="8"/>
      </left>
      <right/>
      <top/>
      <bottom style="thin">
        <color theme="8"/>
      </bottom>
      <diagonal/>
    </border>
    <border>
      <left/>
      <right/>
      <top/>
      <bottom style="thin">
        <color theme="8"/>
      </bottom>
      <diagonal/>
    </border>
    <border>
      <left/>
      <right style="thin">
        <color theme="8"/>
      </right>
      <top/>
      <bottom style="thin">
        <color theme="8"/>
      </bottom>
      <diagonal/>
    </border>
    <border>
      <left style="thin">
        <color rgb="FF00338D"/>
      </left>
      <right/>
      <top style="thin">
        <color rgb="FF00338D"/>
      </top>
      <bottom style="thin">
        <color rgb="FF00338D"/>
      </bottom>
      <diagonal/>
    </border>
    <border>
      <left style="hair">
        <color rgb="FF00338D"/>
      </left>
      <right style="hair">
        <color rgb="FF00338D"/>
      </right>
      <top style="hair">
        <color rgb="FF00338D"/>
      </top>
      <bottom style="hair">
        <color rgb="FF00338D"/>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rgb="FF00338D"/>
      </left>
      <right style="hair">
        <color rgb="FF00338D"/>
      </right>
      <top/>
      <bottom/>
      <diagonal/>
    </border>
    <border>
      <left/>
      <right/>
      <top/>
      <bottom style="thin">
        <color theme="0"/>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indexed="64"/>
      </left>
      <right style="hair">
        <color indexed="64"/>
      </right>
      <top style="hair">
        <color indexed="64"/>
      </top>
      <bottom style="hair">
        <color indexed="64"/>
      </bottom>
      <diagonal/>
    </border>
    <border>
      <left/>
      <right style="hair">
        <color auto="1"/>
      </right>
      <top style="hair">
        <color auto="1"/>
      </top>
      <bottom style="hair">
        <color auto="1"/>
      </bottom>
      <diagonal/>
    </border>
    <border>
      <left/>
      <right/>
      <top style="thin">
        <color theme="0"/>
      </top>
      <bottom style="thin">
        <color theme="0"/>
      </bottom>
      <diagonal/>
    </border>
    <border>
      <left style="thin">
        <color theme="0"/>
      </left>
      <right/>
      <top style="thin">
        <color theme="0"/>
      </top>
      <bottom style="thin">
        <color theme="0"/>
      </bottom>
      <diagonal/>
    </border>
    <border>
      <left/>
      <right/>
      <top style="thin">
        <color theme="0"/>
      </top>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indexed="64"/>
      </top>
      <bottom/>
      <diagonal/>
    </border>
    <border>
      <left/>
      <right style="hair">
        <color auto="1"/>
      </right>
      <top style="thin">
        <color indexed="64"/>
      </top>
      <bottom/>
      <diagonal/>
    </border>
    <border>
      <left style="hair">
        <color rgb="FF00338D"/>
      </left>
      <right style="hair">
        <color rgb="FF00338D"/>
      </right>
      <top/>
      <bottom style="hair">
        <color rgb="FF00338D"/>
      </bottom>
      <diagonal/>
    </border>
    <border>
      <left/>
      <right/>
      <top style="hair">
        <color rgb="FF00338D"/>
      </top>
      <bottom/>
      <diagonal/>
    </border>
    <border>
      <left style="hair">
        <color rgb="FF00338D"/>
      </left>
      <right/>
      <top/>
      <bottom/>
      <diagonal/>
    </border>
    <border>
      <left style="hair">
        <color indexed="64"/>
      </left>
      <right style="hair">
        <color indexed="64"/>
      </right>
      <top style="hair">
        <color rgb="FF00338D"/>
      </top>
      <bottom style="hair">
        <color indexed="64"/>
      </bottom>
      <diagonal/>
    </border>
    <border>
      <left style="hair">
        <color indexed="64"/>
      </left>
      <right style="hair">
        <color indexed="64"/>
      </right>
      <top style="hair">
        <color indexed="64"/>
      </top>
      <bottom/>
      <diagonal/>
    </border>
    <border>
      <left style="hair">
        <color rgb="FF00338D"/>
      </left>
      <right/>
      <top style="hair">
        <color auto="1"/>
      </top>
      <bottom/>
      <diagonal/>
    </border>
    <border>
      <left style="hair">
        <color auto="1"/>
      </left>
      <right style="hair">
        <color auto="1"/>
      </right>
      <top/>
      <bottom/>
      <diagonal/>
    </border>
    <border>
      <left style="hair">
        <color indexed="64"/>
      </left>
      <right style="hair">
        <color indexed="64"/>
      </right>
      <top/>
      <bottom style="hair">
        <color indexed="64"/>
      </bottom>
      <diagonal/>
    </border>
    <border>
      <left style="hair">
        <color rgb="FF00338D"/>
      </left>
      <right/>
      <top/>
      <bottom style="hair">
        <color auto="1"/>
      </bottom>
      <diagonal/>
    </border>
    <border>
      <left/>
      <right style="hair">
        <color rgb="FF00338D"/>
      </right>
      <top/>
      <bottom/>
      <diagonal/>
    </border>
    <border>
      <left style="hair">
        <color indexed="64"/>
      </left>
      <right style="hair">
        <color indexed="64"/>
      </right>
      <top style="hair">
        <color rgb="FF00338D"/>
      </top>
      <bottom style="hair">
        <color rgb="FF00338D"/>
      </bottom>
      <diagonal/>
    </border>
    <border>
      <left style="hair">
        <color rgb="FF2F5291"/>
      </left>
      <right style="hair">
        <color rgb="FF2F5291"/>
      </right>
      <top style="hair">
        <color rgb="FF2F5291"/>
      </top>
      <bottom style="hair">
        <color rgb="FF2F5291"/>
      </bottom>
      <diagonal/>
    </border>
    <border>
      <left style="hair">
        <color theme="1"/>
      </left>
      <right style="hair">
        <color theme="1"/>
      </right>
      <top style="hair">
        <color theme="1"/>
      </top>
      <bottom style="hair">
        <color theme="1"/>
      </bottom>
      <diagonal/>
    </border>
    <border>
      <left style="hair">
        <color rgb="FF2F5291"/>
      </left>
      <right style="hair">
        <color rgb="FF00338D"/>
      </right>
      <top style="hair">
        <color rgb="FF00338D"/>
      </top>
      <bottom style="hair">
        <color rgb="FF00338D"/>
      </bottom>
      <diagonal/>
    </border>
    <border>
      <left style="hair">
        <color rgb="FF00338D"/>
      </left>
      <right style="hair">
        <color rgb="FF00338D"/>
      </right>
      <top style="hair">
        <color auto="1"/>
      </top>
      <bottom style="hair">
        <color auto="1"/>
      </bottom>
      <diagonal/>
    </border>
    <border>
      <left/>
      <right/>
      <top style="hair">
        <color rgb="FF00338D"/>
      </top>
      <bottom style="hair">
        <color rgb="FF00338D"/>
      </bottom>
      <diagonal/>
    </border>
    <border>
      <left style="hair">
        <color theme="1"/>
      </left>
      <right/>
      <top style="hair">
        <color auto="1"/>
      </top>
      <bottom style="hair">
        <color theme="1"/>
      </bottom>
      <diagonal/>
    </border>
    <border>
      <left/>
      <right style="hair">
        <color theme="1"/>
      </right>
      <top style="hair">
        <color auto="1"/>
      </top>
      <bottom/>
      <diagonal/>
    </border>
    <border>
      <left style="hair">
        <color theme="1"/>
      </left>
      <right style="hair">
        <color rgb="FF00338D"/>
      </right>
      <top style="hair">
        <color auto="1"/>
      </top>
      <bottom style="hair">
        <color theme="1"/>
      </bottom>
      <diagonal/>
    </border>
    <border>
      <left/>
      <right style="hair">
        <color theme="1"/>
      </right>
      <top/>
      <bottom style="hair">
        <color indexed="64"/>
      </bottom>
      <diagonal/>
    </border>
    <border>
      <left style="hair">
        <color rgb="FF00338D"/>
      </left>
      <right style="hair">
        <color auto="1"/>
      </right>
      <top style="hair">
        <color auto="1"/>
      </top>
      <bottom style="hair">
        <color auto="1"/>
      </bottom>
      <diagonal/>
    </border>
    <border>
      <left style="hair">
        <color rgb="FF00338D"/>
      </left>
      <right style="hair">
        <color rgb="FF00338D"/>
      </right>
      <top style="hair">
        <color auto="1"/>
      </top>
      <bottom style="hair">
        <color rgb="FF00338D"/>
      </bottom>
      <diagonal/>
    </border>
    <border>
      <left/>
      <right/>
      <top/>
      <bottom style="hair">
        <color rgb="FF00338D"/>
      </bottom>
      <diagonal/>
    </border>
    <border>
      <left/>
      <right style="hair">
        <color auto="1"/>
      </right>
      <top/>
      <bottom style="hair">
        <color rgb="FF00338D"/>
      </bottom>
      <diagonal/>
    </border>
    <border>
      <left style="hair">
        <color rgb="FF00338D"/>
      </left>
      <right style="hair">
        <color auto="1"/>
      </right>
      <top style="hair">
        <color rgb="FF00338D"/>
      </top>
      <bottom style="hair">
        <color rgb="FF00338D"/>
      </bottom>
      <diagonal/>
    </border>
    <border>
      <left style="hair">
        <color auto="1"/>
      </left>
      <right/>
      <top style="thin">
        <color theme="0"/>
      </top>
      <bottom/>
      <diagonal/>
    </border>
    <border>
      <left/>
      <right style="hair">
        <color auto="1"/>
      </right>
      <top style="thin">
        <color theme="0"/>
      </top>
      <bottom/>
      <diagonal/>
    </border>
    <border>
      <left/>
      <right style="hair">
        <color auto="1"/>
      </right>
      <top style="thin">
        <color theme="0"/>
      </top>
      <bottom style="hair">
        <color auto="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rgb="FF00338D"/>
      </left>
      <right style="hair">
        <color rgb="FF00338D"/>
      </right>
      <top style="hair">
        <color auto="1"/>
      </top>
      <bottom/>
      <diagonal/>
    </border>
    <border>
      <left style="hair">
        <color rgb="FF00338D"/>
      </left>
      <right style="hair">
        <color auto="1"/>
      </right>
      <top style="hair">
        <color auto="1"/>
      </top>
      <bottom style="hair">
        <color rgb="FF00338D"/>
      </bottom>
      <diagonal/>
    </border>
    <border>
      <left style="hair">
        <color rgb="FF00338D"/>
      </left>
      <right style="hair">
        <color auto="1"/>
      </right>
      <top style="hair">
        <color rgb="FF00338D"/>
      </top>
      <bottom/>
      <diagonal/>
    </border>
    <border>
      <left style="hair">
        <color rgb="FF00338D"/>
      </left>
      <right style="hair">
        <color rgb="FF00338D"/>
      </right>
      <top/>
      <bottom style="hair">
        <color auto="1"/>
      </bottom>
      <diagonal/>
    </border>
    <border>
      <left style="hair">
        <color rgb="FF00338D"/>
      </left>
      <right style="hair">
        <color rgb="FF00338D"/>
      </right>
      <top style="hair">
        <color rgb="FF00338D"/>
      </top>
      <bottom style="hair">
        <color auto="1"/>
      </bottom>
      <diagonal/>
    </border>
    <border>
      <left style="hair">
        <color rgb="FF00338D"/>
      </left>
      <right style="hair">
        <color auto="1"/>
      </right>
      <top/>
      <bottom style="hair">
        <color auto="1"/>
      </bottom>
      <diagonal/>
    </border>
    <border>
      <left/>
      <right style="hair">
        <color rgb="FF00338D"/>
      </right>
      <top style="hair">
        <color auto="1"/>
      </top>
      <bottom/>
      <diagonal/>
    </border>
    <border>
      <left/>
      <right style="hair">
        <color rgb="FF00338D"/>
      </right>
      <top/>
      <bottom style="hair">
        <color auto="1"/>
      </bottom>
      <diagonal/>
    </border>
    <border>
      <left style="hair">
        <color indexed="64"/>
      </left>
      <right style="hair">
        <color rgb="FF00338D"/>
      </right>
      <top style="hair">
        <color indexed="64"/>
      </top>
      <bottom style="hair">
        <color indexed="64"/>
      </bottom>
      <diagonal/>
    </border>
    <border>
      <left/>
      <right/>
      <top/>
      <bottom style="mediumDashed">
        <color auto="1"/>
      </bottom>
      <diagonal/>
    </border>
    <border>
      <left/>
      <right/>
      <top style="mediumDashed">
        <color auto="1"/>
      </top>
      <bottom/>
      <diagonal/>
    </border>
    <border>
      <left style="thin">
        <color indexed="64"/>
      </left>
      <right/>
      <top style="thin">
        <color theme="6"/>
      </top>
      <bottom style="thin">
        <color theme="6"/>
      </bottom>
      <diagonal/>
    </border>
  </borders>
  <cellStyleXfs count="24">
    <xf numFmtId="0" fontId="0" fillId="0" borderId="0"/>
    <xf numFmtId="170" fontId="2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9" fontId="22" fillId="0" borderId="0" applyFont="0" applyFill="0" applyBorder="0" applyAlignment="0" applyProtection="0"/>
    <xf numFmtId="173" fontId="22" fillId="0" borderId="0" applyFont="0" applyFill="0" applyBorder="0" applyAlignment="0" applyProtection="0"/>
    <xf numFmtId="0" fontId="29" fillId="0" borderId="0" applyNumberFormat="0" applyFill="0" applyBorder="0">
      <alignment horizontal="center"/>
    </xf>
    <xf numFmtId="0" fontId="30" fillId="0" borderId="0" applyNumberFormat="0" applyFill="0" applyBorder="0" applyAlignment="0" applyProtection="0"/>
    <xf numFmtId="0" fontId="32" fillId="16" borderId="57" applyBorder="0">
      <alignment vertical="center"/>
    </xf>
    <xf numFmtId="0" fontId="34" fillId="16" borderId="0"/>
    <xf numFmtId="0" fontId="35" fillId="16" borderId="0">
      <alignment horizontal="left"/>
    </xf>
    <xf numFmtId="178" fontId="36" fillId="0" borderId="0"/>
    <xf numFmtId="0" fontId="37" fillId="19" borderId="58" applyNumberFormat="0" applyAlignment="0">
      <protection locked="0"/>
    </xf>
    <xf numFmtId="0" fontId="35" fillId="23" borderId="0">
      <alignment horizontal="left"/>
    </xf>
    <xf numFmtId="0" fontId="35" fillId="25" borderId="0"/>
    <xf numFmtId="0" fontId="43" fillId="0" borderId="0"/>
    <xf numFmtId="0" fontId="45" fillId="3" borderId="17" applyNumberFormat="0" applyAlignment="0">
      <alignment horizontal="center" vertical="center"/>
    </xf>
    <xf numFmtId="185" fontId="22" fillId="0" borderId="0" applyFont="0" applyFill="0" applyBorder="0" applyAlignment="0" applyProtection="0"/>
    <xf numFmtId="180" fontId="37" fillId="30" borderId="58" applyFont="0" applyFill="0" applyBorder="0" applyAlignment="0" applyProtection="0">
      <protection locked="0"/>
    </xf>
    <xf numFmtId="0" fontId="60" fillId="3" borderId="17" applyNumberFormat="0" applyAlignment="0" applyProtection="0">
      <alignment vertical="center"/>
    </xf>
    <xf numFmtId="0" fontId="22" fillId="1" borderId="17" applyNumberFormat="0" applyAlignment="0" applyProtection="0">
      <alignment vertical="center"/>
    </xf>
    <xf numFmtId="0" fontId="63" fillId="0" borderId="0"/>
  </cellStyleXfs>
  <cellXfs count="1176">
    <xf numFmtId="0" fontId="0" fillId="0" borderId="0" xfId="0"/>
    <xf numFmtId="0" fontId="2" fillId="2" borderId="0" xfId="2" applyFill="1"/>
    <xf numFmtId="0" fontId="2" fillId="0" borderId="0" xfId="2"/>
    <xf numFmtId="0" fontId="0" fillId="2" borderId="0" xfId="0" applyFill="1"/>
    <xf numFmtId="0" fontId="1" fillId="2" borderId="0" xfId="4" applyFill="1"/>
    <xf numFmtId="166" fontId="0" fillId="0" borderId="0" xfId="0" applyNumberFormat="1"/>
    <xf numFmtId="167" fontId="0" fillId="2" borderId="0" xfId="0" applyNumberFormat="1" applyFill="1"/>
    <xf numFmtId="0" fontId="1" fillId="0" borderId="0" xfId="4"/>
    <xf numFmtId="0" fontId="29" fillId="0" borderId="0" xfId="8">
      <alignment horizontal="center"/>
    </xf>
    <xf numFmtId="0" fontId="0" fillId="0" borderId="0" xfId="0" applyAlignment="1">
      <alignment horizontal="center" vertical="center"/>
    </xf>
    <xf numFmtId="0" fontId="32" fillId="0" borderId="0" xfId="10" applyFill="1" applyBorder="1" applyAlignment="1"/>
    <xf numFmtId="0" fontId="33" fillId="0" borderId="0" xfId="0" applyFont="1"/>
    <xf numFmtId="0" fontId="0" fillId="0" borderId="0" xfId="0" applyAlignment="1">
      <alignment horizontal="left" indent="1"/>
    </xf>
    <xf numFmtId="0" fontId="34" fillId="0" borderId="0" xfId="11" applyFill="1"/>
    <xf numFmtId="0" fontId="34" fillId="0" borderId="0" xfId="11" applyFill="1" applyAlignment="1">
      <alignment horizontal="left" vertical="top" indent="1"/>
    </xf>
    <xf numFmtId="0" fontId="33" fillId="0" borderId="0" xfId="0" applyFont="1" applyAlignment="1">
      <alignment horizontal="left" vertical="top" indent="1"/>
    </xf>
    <xf numFmtId="0" fontId="29" fillId="0" borderId="0" xfId="8" applyFill="1" applyBorder="1">
      <alignment horizontal="center"/>
    </xf>
    <xf numFmtId="0" fontId="33" fillId="0" borderId="0" xfId="0" applyFont="1" applyAlignment="1">
      <alignment horizontal="center" vertical="center"/>
    </xf>
    <xf numFmtId="0" fontId="35" fillId="17" borderId="0" xfId="12" applyFill="1">
      <alignment horizontal="left"/>
    </xf>
    <xf numFmtId="0" fontId="29" fillId="17" borderId="0" xfId="8" applyFill="1">
      <alignment horizontal="center"/>
    </xf>
    <xf numFmtId="0" fontId="35" fillId="17" borderId="0" xfId="12" applyFill="1" applyAlignment="1">
      <alignment horizontal="center" vertical="center"/>
    </xf>
    <xf numFmtId="0" fontId="35" fillId="17" borderId="0" xfId="12" applyFill="1" applyAlignment="1">
      <alignment horizontal="center"/>
    </xf>
    <xf numFmtId="0" fontId="35" fillId="17" borderId="0" xfId="12" applyFill="1" applyAlignment="1">
      <alignment horizontal="right"/>
    </xf>
    <xf numFmtId="0" fontId="35" fillId="0" borderId="0" xfId="12" applyFill="1">
      <alignment horizontal="left"/>
    </xf>
    <xf numFmtId="0" fontId="29" fillId="0" borderId="0" xfId="0" applyFont="1"/>
    <xf numFmtId="0" fontId="29" fillId="0" borderId="0" xfId="8" applyFill="1" applyBorder="1" applyAlignment="1">
      <alignment horizontal="right"/>
    </xf>
    <xf numFmtId="178" fontId="36" fillId="0" borderId="0" xfId="13"/>
    <xf numFmtId="0" fontId="33" fillId="3" borderId="0" xfId="0" applyFont="1" applyFill="1"/>
    <xf numFmtId="0" fontId="33" fillId="4" borderId="0" xfId="0" applyFont="1" applyFill="1"/>
    <xf numFmtId="179" fontId="22" fillId="0" borderId="0" xfId="0" applyNumberFormat="1" applyFont="1" applyAlignment="1">
      <alignment horizontal="right"/>
    </xf>
    <xf numFmtId="0" fontId="22" fillId="3" borderId="0" xfId="0" applyFont="1" applyFill="1" applyAlignment="1">
      <alignment horizontal="right"/>
    </xf>
    <xf numFmtId="0" fontId="22" fillId="4" borderId="0" xfId="0" applyFont="1" applyFill="1" applyAlignment="1">
      <alignment horizontal="right"/>
    </xf>
    <xf numFmtId="0" fontId="22" fillId="0" borderId="0" xfId="0" applyFont="1" applyAlignment="1">
      <alignment horizontal="right"/>
    </xf>
    <xf numFmtId="179" fontId="22" fillId="3" borderId="0" xfId="0" applyNumberFormat="1" applyFont="1" applyFill="1" applyAlignment="1">
      <alignment horizontal="right"/>
    </xf>
    <xf numFmtId="179" fontId="22" fillId="4" borderId="0" xfId="0" applyNumberFormat="1" applyFont="1" applyFill="1" applyAlignment="1">
      <alignment horizontal="right"/>
    </xf>
    <xf numFmtId="0" fontId="33" fillId="18" borderId="0" xfId="0" applyFont="1" applyFill="1"/>
    <xf numFmtId="0" fontId="33" fillId="0" borderId="0" xfId="0" applyFont="1" applyAlignment="1">
      <alignment horizontal="left"/>
    </xf>
    <xf numFmtId="180" fontId="37" fillId="19" borderId="58" xfId="14" applyNumberFormat="1" applyAlignment="1">
      <alignment horizontal="center"/>
      <protection locked="0"/>
    </xf>
    <xf numFmtId="0" fontId="22" fillId="0" borderId="0" xfId="0" applyFont="1"/>
    <xf numFmtId="2" fontId="33" fillId="0" borderId="0" xfId="0" applyNumberFormat="1" applyFont="1"/>
    <xf numFmtId="0" fontId="38" fillId="0" borderId="0" xfId="0" applyFont="1"/>
    <xf numFmtId="0" fontId="0" fillId="0" borderId="0" xfId="0" applyAlignment="1">
      <alignment vertical="center"/>
    </xf>
    <xf numFmtId="0" fontId="0" fillId="0" borderId="0" xfId="0" applyAlignment="1">
      <alignment horizontal="center"/>
    </xf>
    <xf numFmtId="10" fontId="0" fillId="0" borderId="0" xfId="6" applyNumberFormat="1" applyFont="1"/>
    <xf numFmtId="2" fontId="0" fillId="0" borderId="5" xfId="0" applyNumberFormat="1" applyBorder="1"/>
    <xf numFmtId="0" fontId="39" fillId="0" borderId="0" xfId="0" applyFont="1" applyAlignment="1">
      <alignment horizontal="center"/>
    </xf>
    <xf numFmtId="0" fontId="0" fillId="0" borderId="59" xfId="0" applyBorder="1"/>
    <xf numFmtId="0" fontId="0" fillId="0" borderId="60" xfId="0" applyBorder="1"/>
    <xf numFmtId="0" fontId="0" fillId="0" borderId="60" xfId="0" applyBorder="1" applyAlignment="1">
      <alignment vertical="center"/>
    </xf>
    <xf numFmtId="0" fontId="29" fillId="0" borderId="61" xfId="8" applyFill="1" applyBorder="1">
      <alignment horizontal="center"/>
    </xf>
    <xf numFmtId="181" fontId="37" fillId="20" borderId="58" xfId="6" applyNumberFormat="1" applyFont="1" applyFill="1" applyBorder="1" applyAlignment="1" applyProtection="1">
      <alignment horizontal="right" indent="1"/>
      <protection locked="0"/>
    </xf>
    <xf numFmtId="181" fontId="37" fillId="21" borderId="58" xfId="6" applyNumberFormat="1" applyFont="1" applyFill="1" applyBorder="1" applyAlignment="1" applyProtection="1">
      <alignment horizontal="right" indent="1"/>
      <protection locked="0"/>
    </xf>
    <xf numFmtId="166" fontId="37" fillId="19" borderId="58" xfId="1" applyNumberFormat="1" applyFont="1" applyFill="1" applyBorder="1" applyAlignment="1" applyProtection="1">
      <alignment horizontal="center"/>
      <protection locked="0"/>
    </xf>
    <xf numFmtId="0" fontId="0" fillId="0" borderId="62" xfId="0" applyBorder="1"/>
    <xf numFmtId="0" fontId="29" fillId="0" borderId="63" xfId="8" applyFill="1" applyBorder="1">
      <alignment horizontal="center"/>
    </xf>
    <xf numFmtId="182" fontId="37" fillId="21" borderId="58" xfId="6" applyNumberFormat="1" applyFont="1" applyFill="1" applyBorder="1" applyAlignment="1" applyProtection="1">
      <alignment horizontal="right" indent="1"/>
      <protection locked="0"/>
    </xf>
    <xf numFmtId="0" fontId="0" fillId="22" borderId="0" xfId="0" applyFill="1"/>
    <xf numFmtId="170" fontId="0" fillId="18" borderId="0" xfId="1" applyFont="1" applyFill="1"/>
    <xf numFmtId="173" fontId="0" fillId="0" borderId="0" xfId="7" applyFont="1"/>
    <xf numFmtId="2" fontId="0" fillId="0" borderId="0" xfId="0" applyNumberFormat="1"/>
    <xf numFmtId="0" fontId="40" fillId="0" borderId="0" xfId="0" applyFont="1"/>
    <xf numFmtId="0" fontId="0" fillId="0" borderId="64" xfId="0" applyBorder="1"/>
    <xf numFmtId="0" fontId="0" fillId="0" borderId="65" xfId="0" applyBorder="1"/>
    <xf numFmtId="0" fontId="0" fillId="0" borderId="65" xfId="0" applyBorder="1" applyAlignment="1">
      <alignment vertical="center"/>
    </xf>
    <xf numFmtId="0" fontId="29" fillId="0" borderId="66" xfId="8" applyFill="1" applyBorder="1">
      <alignment horizontal="center"/>
    </xf>
    <xf numFmtId="181" fontId="0" fillId="0" borderId="0" xfId="0" applyNumberFormat="1"/>
    <xf numFmtId="181" fontId="37" fillId="21" borderId="67" xfId="6" applyNumberFormat="1" applyFont="1" applyFill="1" applyBorder="1" applyAlignment="1" applyProtection="1">
      <alignment horizontal="right" indent="1"/>
      <protection locked="0"/>
    </xf>
    <xf numFmtId="0" fontId="35" fillId="24" borderId="68" xfId="15" applyFill="1" applyBorder="1">
      <alignment horizontal="left"/>
    </xf>
    <xf numFmtId="0" fontId="35" fillId="24" borderId="0" xfId="15" applyFill="1">
      <alignment horizontal="left"/>
    </xf>
    <xf numFmtId="0" fontId="29" fillId="24" borderId="0" xfId="8" applyFill="1" applyBorder="1">
      <alignment horizontal="center"/>
    </xf>
    <xf numFmtId="0" fontId="35" fillId="24" borderId="0" xfId="15" applyFill="1" applyAlignment="1">
      <alignment horizontal="center"/>
    </xf>
    <xf numFmtId="0" fontId="41" fillId="0" borderId="0" xfId="0" applyFont="1"/>
    <xf numFmtId="0" fontId="29" fillId="0" borderId="0" xfId="0" applyFont="1" applyAlignment="1">
      <alignment horizontal="center"/>
    </xf>
    <xf numFmtId="0" fontId="39" fillId="0" borderId="0" xfId="0" applyFont="1" applyAlignment="1">
      <alignment horizontal="right" indent="1"/>
    </xf>
    <xf numFmtId="0" fontId="0" fillId="0" borderId="69" xfId="0" applyBorder="1"/>
    <xf numFmtId="0" fontId="0" fillId="0" borderId="70" xfId="0" applyBorder="1"/>
    <xf numFmtId="0" fontId="29" fillId="0" borderId="71" xfId="0" quotePrefix="1" applyFont="1" applyBorder="1" applyAlignment="1">
      <alignment horizontal="center"/>
    </xf>
    <xf numFmtId="165" fontId="37" fillId="19" borderId="58" xfId="6" applyNumberFormat="1" applyFont="1" applyFill="1" applyBorder="1" applyAlignment="1" applyProtection="1">
      <alignment horizontal="center"/>
      <protection locked="0"/>
    </xf>
    <xf numFmtId="165" fontId="37" fillId="0" borderId="0" xfId="6" applyNumberFormat="1" applyFont="1" applyFill="1" applyBorder="1" applyAlignment="1" applyProtection="1">
      <alignment horizontal="left"/>
      <protection locked="0"/>
    </xf>
    <xf numFmtId="0" fontId="0" fillId="0" borderId="72" xfId="0" applyBorder="1"/>
    <xf numFmtId="0" fontId="29" fillId="0" borderId="73" xfId="0" quotePrefix="1" applyFont="1" applyBorder="1" applyAlignment="1">
      <alignment horizontal="center"/>
    </xf>
    <xf numFmtId="0" fontId="36" fillId="0" borderId="0" xfId="0" applyFont="1" applyAlignment="1">
      <alignment horizontal="center"/>
    </xf>
    <xf numFmtId="0" fontId="0" fillId="0" borderId="74" xfId="0" applyBorder="1"/>
    <xf numFmtId="0" fontId="0" fillId="0" borderId="75" xfId="0" applyBorder="1"/>
    <xf numFmtId="0" fontId="29" fillId="0" borderId="76" xfId="0" quotePrefix="1" applyFont="1" applyBorder="1" applyAlignment="1">
      <alignment horizontal="center"/>
    </xf>
    <xf numFmtId="0" fontId="35" fillId="25" borderId="0" xfId="16"/>
    <xf numFmtId="0" fontId="35" fillId="25" borderId="0" xfId="16" applyAlignment="1">
      <alignment vertical="center"/>
    </xf>
    <xf numFmtId="0" fontId="35" fillId="25" borderId="0" xfId="16" applyAlignment="1">
      <alignment horizontal="center"/>
    </xf>
    <xf numFmtId="166" fontId="33" fillId="0" borderId="0" xfId="0" applyNumberFormat="1" applyFont="1"/>
    <xf numFmtId="0" fontId="25" fillId="17" borderId="0" xfId="8" applyFont="1" applyFill="1">
      <alignment horizontal="center"/>
    </xf>
    <xf numFmtId="166" fontId="35" fillId="17" borderId="0" xfId="12" applyNumberFormat="1" applyFill="1" applyAlignment="1">
      <alignment horizontal="right"/>
    </xf>
    <xf numFmtId="0" fontId="42" fillId="0" borderId="0" xfId="0" applyFont="1"/>
    <xf numFmtId="0" fontId="33" fillId="2" borderId="0" xfId="0" applyFont="1" applyFill="1"/>
    <xf numFmtId="3" fontId="33" fillId="3" borderId="0" xfId="0" applyNumberFormat="1" applyFont="1" applyFill="1"/>
    <xf numFmtId="3" fontId="33" fillId="4" borderId="0" xfId="0" applyNumberFormat="1" applyFont="1" applyFill="1"/>
    <xf numFmtId="3" fontId="33" fillId="0" borderId="0" xfId="0" applyNumberFormat="1" applyFont="1"/>
    <xf numFmtId="166" fontId="22" fillId="3" borderId="0" xfId="0" applyNumberFormat="1" applyFont="1" applyFill="1" applyAlignment="1">
      <alignment horizontal="right"/>
    </xf>
    <xf numFmtId="166" fontId="22" fillId="4" borderId="0" xfId="0" applyNumberFormat="1" applyFont="1" applyFill="1" applyAlignment="1">
      <alignment horizontal="right"/>
    </xf>
    <xf numFmtId="166" fontId="22" fillId="0" borderId="0" xfId="0" applyNumberFormat="1" applyFont="1" applyAlignment="1">
      <alignment horizontal="right"/>
    </xf>
    <xf numFmtId="166" fontId="25" fillId="17" borderId="0" xfId="8" applyNumberFormat="1" applyFont="1" applyFill="1">
      <alignment horizontal="center"/>
    </xf>
    <xf numFmtId="166" fontId="25" fillId="17" borderId="0" xfId="12" applyNumberFormat="1" applyFont="1" applyFill="1" applyAlignment="1">
      <alignment horizontal="right"/>
    </xf>
    <xf numFmtId="0" fontId="42" fillId="0" borderId="0" xfId="0" applyFont="1" applyAlignment="1">
      <alignment horizontal="left"/>
    </xf>
    <xf numFmtId="0" fontId="29" fillId="24" borderId="68" xfId="8" applyFill="1" applyBorder="1">
      <alignment horizontal="center"/>
    </xf>
    <xf numFmtId="0" fontId="25" fillId="24" borderId="68" xfId="8" applyFont="1" applyFill="1" applyBorder="1">
      <alignment horizontal="center"/>
    </xf>
    <xf numFmtId="166" fontId="35" fillId="24" borderId="68" xfId="15" applyNumberFormat="1" applyFill="1" applyBorder="1">
      <alignment horizontal="left"/>
    </xf>
    <xf numFmtId="0" fontId="43" fillId="0" borderId="0" xfId="17"/>
    <xf numFmtId="0" fontId="44" fillId="0" borderId="0" xfId="0" applyFont="1"/>
    <xf numFmtId="0" fontId="33" fillId="0" borderId="77" xfId="0" applyFont="1" applyBorder="1" applyAlignment="1">
      <alignment horizontal="left"/>
    </xf>
    <xf numFmtId="0" fontId="33" fillId="0" borderId="78" xfId="0" applyFont="1" applyBorder="1"/>
    <xf numFmtId="165" fontId="22" fillId="20" borderId="79" xfId="18" applyNumberFormat="1" applyFont="1" applyFill="1" applyBorder="1">
      <alignment horizontal="center" vertical="center"/>
    </xf>
    <xf numFmtId="0" fontId="29" fillId="0" borderId="78" xfId="8" applyFill="1" applyBorder="1">
      <alignment horizontal="center"/>
    </xf>
    <xf numFmtId="183" fontId="29" fillId="0" borderId="78" xfId="6" applyNumberFormat="1" applyFont="1" applyFill="1" applyBorder="1" applyAlignment="1" applyProtection="1">
      <alignment horizontal="center"/>
    </xf>
    <xf numFmtId="0" fontId="29" fillId="0" borderId="80" xfId="8" applyFill="1" applyBorder="1">
      <alignment horizontal="center"/>
    </xf>
    <xf numFmtId="0" fontId="43" fillId="0" borderId="77" xfId="0" applyFont="1" applyBorder="1"/>
    <xf numFmtId="165" fontId="22" fillId="21" borderId="79" xfId="18" applyNumberFormat="1" applyFont="1" applyFill="1" applyBorder="1">
      <alignment horizontal="center" vertical="center"/>
    </xf>
    <xf numFmtId="4" fontId="33" fillId="0" borderId="0" xfId="0" applyNumberFormat="1" applyFont="1"/>
    <xf numFmtId="0" fontId="29" fillId="0" borderId="0" xfId="0" applyFont="1" applyAlignment="1">
      <alignment horizontal="right" indent="1"/>
    </xf>
    <xf numFmtId="166" fontId="35" fillId="24" borderId="68" xfId="15" applyNumberFormat="1" applyFill="1" applyBorder="1" applyAlignment="1">
      <alignment horizontal="center"/>
    </xf>
    <xf numFmtId="166" fontId="35" fillId="24" borderId="68" xfId="15" applyNumberFormat="1" applyFill="1" applyBorder="1" applyAlignment="1">
      <alignment horizontal="right"/>
    </xf>
    <xf numFmtId="0" fontId="46" fillId="0" borderId="0" xfId="0" applyFont="1" applyAlignment="1">
      <alignment horizontal="center"/>
    </xf>
    <xf numFmtId="0" fontId="47" fillId="26" borderId="81" xfId="0" applyFont="1" applyFill="1" applyBorder="1"/>
    <xf numFmtId="0" fontId="25" fillId="26" borderId="81" xfId="0" applyFont="1" applyFill="1" applyBorder="1"/>
    <xf numFmtId="0" fontId="25" fillId="26" borderId="81" xfId="8" applyFont="1" applyFill="1" applyBorder="1">
      <alignment horizontal="center"/>
    </xf>
    <xf numFmtId="166" fontId="48" fillId="26" borderId="81" xfId="0" applyNumberFormat="1" applyFont="1" applyFill="1" applyBorder="1" applyAlignment="1">
      <alignment horizontal="right"/>
    </xf>
    <xf numFmtId="0" fontId="43" fillId="0" borderId="0" xfId="0" applyFont="1"/>
    <xf numFmtId="0" fontId="33" fillId="0" borderId="69" xfId="0" applyFont="1" applyBorder="1"/>
    <xf numFmtId="0" fontId="33" fillId="0" borderId="70" xfId="0" applyFont="1" applyBorder="1" applyAlignment="1">
      <alignment horizontal="left"/>
    </xf>
    <xf numFmtId="0" fontId="33" fillId="0" borderId="70" xfId="0" applyFont="1" applyBorder="1"/>
    <xf numFmtId="0" fontId="29" fillId="0" borderId="71" xfId="8" applyFill="1" applyBorder="1">
      <alignment horizontal="center"/>
    </xf>
    <xf numFmtId="166" fontId="33" fillId="0" borderId="69" xfId="0" applyNumberFormat="1" applyFont="1" applyBorder="1"/>
    <xf numFmtId="166" fontId="33" fillId="0" borderId="70" xfId="0" applyNumberFormat="1" applyFont="1" applyBorder="1"/>
    <xf numFmtId="166" fontId="33" fillId="4" borderId="70" xfId="0" applyNumberFormat="1" applyFont="1" applyFill="1" applyBorder="1"/>
    <xf numFmtId="166" fontId="33" fillId="3" borderId="70" xfId="0" applyNumberFormat="1" applyFont="1" applyFill="1" applyBorder="1"/>
    <xf numFmtId="166" fontId="33" fillId="0" borderId="71" xfId="0" applyNumberFormat="1" applyFont="1" applyBorder="1"/>
    <xf numFmtId="0" fontId="33" fillId="0" borderId="72" xfId="0" applyFont="1" applyBorder="1"/>
    <xf numFmtId="0" fontId="29" fillId="0" borderId="73" xfId="8" applyFill="1" applyBorder="1">
      <alignment horizontal="center"/>
    </xf>
    <xf numFmtId="166" fontId="33" fillId="0" borderId="72" xfId="0" applyNumberFormat="1" applyFont="1" applyBorder="1"/>
    <xf numFmtId="166" fontId="33" fillId="4" borderId="0" xfId="0" applyNumberFormat="1" applyFont="1" applyFill="1"/>
    <xf numFmtId="166" fontId="33" fillId="3" borderId="0" xfId="0" applyNumberFormat="1" applyFont="1" applyFill="1"/>
    <xf numFmtId="166" fontId="33" fillId="0" borderId="73" xfId="0" applyNumberFormat="1" applyFont="1" applyBorder="1"/>
    <xf numFmtId="0" fontId="33" fillId="0" borderId="74" xfId="0" applyFont="1" applyBorder="1"/>
    <xf numFmtId="0" fontId="49" fillId="0" borderId="75" xfId="0" applyFont="1" applyBorder="1" applyAlignment="1">
      <alignment horizontal="left"/>
    </xf>
    <xf numFmtId="0" fontId="33" fillId="0" borderId="75" xfId="0" applyFont="1" applyBorder="1"/>
    <xf numFmtId="0" fontId="29" fillId="0" borderId="76" xfId="8" applyFill="1" applyBorder="1">
      <alignment horizontal="center"/>
    </xf>
    <xf numFmtId="166" fontId="33" fillId="0" borderId="74" xfId="0" applyNumberFormat="1" applyFont="1" applyBorder="1"/>
    <xf numFmtId="166" fontId="33" fillId="0" borderId="75" xfId="0" applyNumberFormat="1" applyFont="1" applyBorder="1"/>
    <xf numFmtId="166" fontId="33" fillId="4" borderId="75" xfId="0" applyNumberFormat="1" applyFont="1" applyFill="1" applyBorder="1"/>
    <xf numFmtId="166" fontId="33" fillId="3" borderId="75" xfId="0" applyNumberFormat="1" applyFont="1" applyFill="1" applyBorder="1"/>
    <xf numFmtId="166" fontId="33" fillId="0" borderId="76" xfId="0" applyNumberFormat="1" applyFont="1" applyBorder="1"/>
    <xf numFmtId="0" fontId="44" fillId="0" borderId="0" xfId="0" applyFont="1" applyAlignment="1">
      <alignment horizontal="right"/>
    </xf>
    <xf numFmtId="166" fontId="44" fillId="0" borderId="0" xfId="0" applyNumberFormat="1" applyFont="1"/>
    <xf numFmtId="0" fontId="33" fillId="0" borderId="69" xfId="0" applyFont="1" applyBorder="1" applyAlignment="1">
      <alignment horizontal="left" indent="1"/>
    </xf>
    <xf numFmtId="0" fontId="44" fillId="0" borderId="70" xfId="0" applyFont="1" applyBorder="1" applyAlignment="1">
      <alignment horizontal="right"/>
    </xf>
    <xf numFmtId="0" fontId="33" fillId="0" borderId="72" xfId="0" applyFont="1" applyBorder="1" applyAlignment="1">
      <alignment horizontal="left" indent="1"/>
    </xf>
    <xf numFmtId="0" fontId="33" fillId="0" borderId="74" xfId="0" applyFont="1" applyBorder="1" applyAlignment="1">
      <alignment horizontal="left" indent="1"/>
    </xf>
    <xf numFmtId="0" fontId="44" fillId="0" borderId="75" xfId="0" applyFont="1" applyBorder="1" applyAlignment="1">
      <alignment horizontal="right"/>
    </xf>
    <xf numFmtId="0" fontId="43" fillId="0" borderId="0" xfId="0" applyFont="1" applyAlignment="1">
      <alignment horizontal="left" indent="1"/>
    </xf>
    <xf numFmtId="0" fontId="33" fillId="0" borderId="70" xfId="0" applyFont="1" applyBorder="1" applyAlignment="1">
      <alignment horizontal="left" indent="2"/>
    </xf>
    <xf numFmtId="0" fontId="29" fillId="0" borderId="70" xfId="0" applyFont="1" applyBorder="1" applyAlignment="1">
      <alignment horizontal="center"/>
    </xf>
    <xf numFmtId="0" fontId="33" fillId="0" borderId="0" xfId="0" applyFont="1" applyAlignment="1">
      <alignment horizontal="left" indent="2"/>
    </xf>
    <xf numFmtId="0" fontId="33" fillId="0" borderId="75" xfId="0" applyFont="1" applyBorder="1" applyAlignment="1">
      <alignment horizontal="left" indent="2"/>
    </xf>
    <xf numFmtId="0" fontId="29" fillId="0" borderId="75" xfId="0" applyFont="1" applyBorder="1" applyAlignment="1">
      <alignment horizontal="center"/>
    </xf>
    <xf numFmtId="0" fontId="47" fillId="26" borderId="82" xfId="0" applyFont="1" applyFill="1" applyBorder="1"/>
    <xf numFmtId="166" fontId="50" fillId="0" borderId="0" xfId="0" applyNumberFormat="1" applyFont="1" applyAlignment="1">
      <alignment horizontal="center"/>
    </xf>
    <xf numFmtId="0" fontId="29" fillId="0" borderId="0" xfId="8" applyBorder="1">
      <alignment horizontal="center"/>
    </xf>
    <xf numFmtId="166" fontId="44" fillId="0" borderId="0" xfId="0" applyNumberFormat="1" applyFont="1" applyAlignment="1">
      <alignment horizontal="left"/>
    </xf>
    <xf numFmtId="0" fontId="33" fillId="0" borderId="0" xfId="0" applyFont="1" applyAlignment="1">
      <alignment horizontal="right"/>
    </xf>
    <xf numFmtId="0" fontId="46" fillId="0" borderId="0" xfId="0" applyFont="1" applyAlignment="1">
      <alignment horizontal="left"/>
    </xf>
    <xf numFmtId="0" fontId="29" fillId="0" borderId="70" xfId="8" applyFill="1" applyBorder="1">
      <alignment horizontal="center"/>
    </xf>
    <xf numFmtId="165" fontId="49" fillId="3" borderId="69" xfId="0" applyNumberFormat="1" applyFont="1" applyFill="1" applyBorder="1" applyAlignment="1">
      <alignment horizontal="center"/>
    </xf>
    <xf numFmtId="165" fontId="49" fillId="3" borderId="70" xfId="0" applyNumberFormat="1" applyFont="1" applyFill="1" applyBorder="1" applyAlignment="1">
      <alignment horizontal="center"/>
    </xf>
    <xf numFmtId="165" fontId="49" fillId="3" borderId="71" xfId="0" applyNumberFormat="1" applyFont="1" applyFill="1" applyBorder="1" applyAlignment="1">
      <alignment horizontal="center"/>
    </xf>
    <xf numFmtId="165" fontId="49" fillId="3" borderId="72" xfId="0" applyNumberFormat="1" applyFont="1" applyFill="1" applyBorder="1" applyAlignment="1">
      <alignment horizontal="center"/>
    </xf>
    <xf numFmtId="165" fontId="49" fillId="3" borderId="0" xfId="0" applyNumberFormat="1" applyFont="1" applyFill="1" applyAlignment="1">
      <alignment horizontal="center"/>
    </xf>
    <xf numFmtId="165" fontId="49" fillId="3" borderId="73" xfId="0" applyNumberFormat="1" applyFont="1" applyFill="1" applyBorder="1" applyAlignment="1">
      <alignment horizontal="center"/>
    </xf>
    <xf numFmtId="0" fontId="33" fillId="0" borderId="72" xfId="0" applyFont="1" applyBorder="1" applyAlignment="1">
      <alignment horizontal="left"/>
    </xf>
    <xf numFmtId="0" fontId="33" fillId="0" borderId="74" xfId="0" applyFont="1" applyBorder="1" applyAlignment="1">
      <alignment horizontal="left"/>
    </xf>
    <xf numFmtId="0" fontId="29" fillId="0" borderId="75" xfId="8" applyFill="1" applyBorder="1">
      <alignment horizontal="center"/>
    </xf>
    <xf numFmtId="165" fontId="49" fillId="3" borderId="74" xfId="0" applyNumberFormat="1" applyFont="1" applyFill="1" applyBorder="1" applyAlignment="1">
      <alignment horizontal="center"/>
    </xf>
    <xf numFmtId="165" fontId="49" fillId="3" borderId="75" xfId="0" applyNumberFormat="1" applyFont="1" applyFill="1" applyBorder="1" applyAlignment="1">
      <alignment horizontal="center"/>
    </xf>
    <xf numFmtId="165" fontId="49" fillId="3" borderId="76" xfId="0" applyNumberFormat="1" applyFont="1" applyFill="1" applyBorder="1" applyAlignment="1">
      <alignment horizontal="center"/>
    </xf>
    <xf numFmtId="4" fontId="44" fillId="0" borderId="0" xfId="0" applyNumberFormat="1" applyFont="1"/>
    <xf numFmtId="165" fontId="49" fillId="0" borderId="0" xfId="0" applyNumberFormat="1" applyFont="1" applyAlignment="1">
      <alignment horizontal="center"/>
    </xf>
    <xf numFmtId="3" fontId="44" fillId="0" borderId="0" xfId="0" applyNumberFormat="1" applyFont="1" applyAlignment="1">
      <alignment horizontal="center"/>
    </xf>
    <xf numFmtId="166" fontId="49" fillId="0" borderId="69" xfId="0" applyNumberFormat="1" applyFont="1" applyBorder="1"/>
    <xf numFmtId="166" fontId="49" fillId="0" borderId="70" xfId="0" applyNumberFormat="1" applyFont="1" applyBorder="1"/>
    <xf numFmtId="166" fontId="49" fillId="4" borderId="70" xfId="0" applyNumberFormat="1" applyFont="1" applyFill="1" applyBorder="1"/>
    <xf numFmtId="166" fontId="49" fillId="3" borderId="70" xfId="0" applyNumberFormat="1" applyFont="1" applyFill="1" applyBorder="1"/>
    <xf numFmtId="166" fontId="49" fillId="0" borderId="71" xfId="0" applyNumberFormat="1" applyFont="1" applyBorder="1"/>
    <xf numFmtId="166" fontId="49" fillId="0" borderId="72" xfId="0" applyNumberFormat="1" applyFont="1" applyBorder="1"/>
    <xf numFmtId="166" fontId="49" fillId="0" borderId="0" xfId="0" applyNumberFormat="1" applyFont="1"/>
    <xf numFmtId="166" fontId="49" fillId="4" borderId="0" xfId="0" applyNumberFormat="1" applyFont="1" applyFill="1"/>
    <xf numFmtId="166" fontId="49" fillId="3" borderId="0" xfId="0" applyNumberFormat="1" applyFont="1" applyFill="1"/>
    <xf numFmtId="166" fontId="49" fillId="0" borderId="73" xfId="0" applyNumberFormat="1" applyFont="1" applyBorder="1"/>
    <xf numFmtId="166" fontId="49" fillId="0" borderId="74" xfId="0" applyNumberFormat="1" applyFont="1" applyBorder="1"/>
    <xf numFmtId="166" fontId="49" fillId="0" borderId="75" xfId="0" applyNumberFormat="1" applyFont="1" applyBorder="1"/>
    <xf numFmtId="166" fontId="49" fillId="4" borderId="75" xfId="0" applyNumberFormat="1" applyFont="1" applyFill="1" applyBorder="1"/>
    <xf numFmtId="166" fontId="49" fillId="3" borderId="75" xfId="0" applyNumberFormat="1" applyFont="1" applyFill="1" applyBorder="1"/>
    <xf numFmtId="166" fontId="49" fillId="0" borderId="76" xfId="0" applyNumberFormat="1" applyFont="1" applyBorder="1"/>
    <xf numFmtId="0" fontId="33" fillId="0" borderId="0" xfId="0" applyFont="1" applyAlignment="1">
      <alignment horizontal="center"/>
    </xf>
    <xf numFmtId="0" fontId="44" fillId="0" borderId="0" xfId="0" applyFont="1" applyAlignment="1">
      <alignment horizontal="center"/>
    </xf>
    <xf numFmtId="166" fontId="44" fillId="0" borderId="0" xfId="0" applyNumberFormat="1" applyFont="1" applyAlignment="1">
      <alignment horizontal="center"/>
    </xf>
    <xf numFmtId="0" fontId="47" fillId="26" borderId="83" xfId="0" applyFont="1" applyFill="1" applyBorder="1"/>
    <xf numFmtId="0" fontId="25" fillId="26" borderId="83" xfId="0" applyFont="1" applyFill="1" applyBorder="1"/>
    <xf numFmtId="0" fontId="25" fillId="26" borderId="83" xfId="8" applyFont="1" applyFill="1" applyBorder="1">
      <alignment horizontal="center"/>
    </xf>
    <xf numFmtId="166" fontId="48" fillId="26" borderId="83" xfId="0" applyNumberFormat="1" applyFont="1" applyFill="1" applyBorder="1" applyAlignment="1">
      <alignment horizontal="right"/>
    </xf>
    <xf numFmtId="0" fontId="46" fillId="0" borderId="0" xfId="0" applyFont="1" applyAlignment="1">
      <alignment horizontal="right"/>
    </xf>
    <xf numFmtId="0" fontId="43" fillId="0" borderId="70" xfId="0" applyFont="1" applyBorder="1"/>
    <xf numFmtId="0" fontId="51" fillId="0" borderId="70" xfId="0" applyFont="1" applyBorder="1" applyAlignment="1">
      <alignment horizontal="right"/>
    </xf>
    <xf numFmtId="0" fontId="41" fillId="0" borderId="70" xfId="8" applyFont="1" applyFill="1" applyBorder="1">
      <alignment horizontal="center"/>
    </xf>
    <xf numFmtId="166" fontId="52" fillId="3" borderId="69" xfId="0" applyNumberFormat="1" applyFont="1" applyFill="1" applyBorder="1"/>
    <xf numFmtId="166" fontId="52" fillId="3" borderId="70" xfId="0" applyNumberFormat="1" applyFont="1" applyFill="1" applyBorder="1"/>
    <xf numFmtId="166" fontId="52" fillId="4" borderId="70" xfId="0" applyNumberFormat="1" applyFont="1" applyFill="1" applyBorder="1"/>
    <xf numFmtId="166" fontId="52" fillId="3" borderId="71" xfId="0" applyNumberFormat="1" applyFont="1" applyFill="1" applyBorder="1"/>
    <xf numFmtId="0" fontId="51" fillId="0" borderId="0" xfId="0" applyFont="1" applyAlignment="1">
      <alignment horizontal="right"/>
    </xf>
    <xf numFmtId="0" fontId="41" fillId="0" borderId="0" xfId="8" applyFont="1" applyFill="1" applyBorder="1">
      <alignment horizontal="center"/>
    </xf>
    <xf numFmtId="166" fontId="38" fillId="3" borderId="72" xfId="6" applyNumberFormat="1" applyFont="1" applyFill="1" applyBorder="1" applyProtection="1"/>
    <xf numFmtId="166" fontId="38" fillId="3" borderId="0" xfId="6" applyNumberFormat="1" applyFont="1" applyFill="1" applyBorder="1" applyProtection="1"/>
    <xf numFmtId="166" fontId="38" fillId="4" borderId="0" xfId="6" applyNumberFormat="1" applyFont="1" applyFill="1" applyBorder="1" applyProtection="1"/>
    <xf numFmtId="166" fontId="38" fillId="3" borderId="73" xfId="6" applyNumberFormat="1" applyFont="1" applyFill="1" applyBorder="1" applyProtection="1"/>
    <xf numFmtId="0" fontId="43" fillId="0" borderId="75" xfId="0" applyFont="1" applyBorder="1"/>
    <xf numFmtId="0" fontId="51" fillId="0" borderId="75" xfId="0" applyFont="1" applyBorder="1" applyAlignment="1">
      <alignment horizontal="right"/>
    </xf>
    <xf numFmtId="0" fontId="41" fillId="0" borderId="75" xfId="8" applyFont="1" applyFill="1" applyBorder="1">
      <alignment horizontal="center"/>
    </xf>
    <xf numFmtId="166" fontId="38" fillId="3" borderId="74" xfId="6" applyNumberFormat="1" applyFont="1" applyFill="1" applyBorder="1" applyProtection="1"/>
    <xf numFmtId="166" fontId="38" fillId="3" borderId="75" xfId="6" applyNumberFormat="1" applyFont="1" applyFill="1" applyBorder="1" applyProtection="1"/>
    <xf numFmtId="166" fontId="38" fillId="4" borderId="75" xfId="6" applyNumberFormat="1" applyFont="1" applyFill="1" applyBorder="1" applyProtection="1"/>
    <xf numFmtId="166" fontId="38" fillId="3" borderId="76" xfId="6" applyNumberFormat="1" applyFont="1" applyFill="1" applyBorder="1" applyProtection="1"/>
    <xf numFmtId="0" fontId="41" fillId="0" borderId="0" xfId="8" applyFont="1">
      <alignment horizontal="center"/>
    </xf>
    <xf numFmtId="0" fontId="29" fillId="0" borderId="70" xfId="0" applyFont="1" applyBorder="1" applyAlignment="1">
      <alignment horizontal="left"/>
    </xf>
    <xf numFmtId="0" fontId="41" fillId="0" borderId="71" xfId="8" applyFont="1" applyFill="1" applyBorder="1">
      <alignment horizontal="center"/>
    </xf>
    <xf numFmtId="166" fontId="38" fillId="3" borderId="69" xfId="0" applyNumberFormat="1" applyFont="1" applyFill="1" applyBorder="1"/>
    <xf numFmtId="166" fontId="38" fillId="3" borderId="70" xfId="0" applyNumberFormat="1" applyFont="1" applyFill="1" applyBorder="1"/>
    <xf numFmtId="166" fontId="38" fillId="4" borderId="70" xfId="0" applyNumberFormat="1" applyFont="1" applyFill="1" applyBorder="1"/>
    <xf numFmtId="166" fontId="38" fillId="3" borderId="71" xfId="0" applyNumberFormat="1" applyFont="1" applyFill="1" applyBorder="1"/>
    <xf numFmtId="0" fontId="29" fillId="0" borderId="0" xfId="0" applyFont="1" applyAlignment="1">
      <alignment horizontal="left"/>
    </xf>
    <xf numFmtId="0" fontId="41" fillId="0" borderId="73" xfId="8" applyFont="1" applyFill="1" applyBorder="1">
      <alignment horizontal="center"/>
    </xf>
    <xf numFmtId="166" fontId="38" fillId="3" borderId="72" xfId="0" applyNumberFormat="1" applyFont="1" applyFill="1" applyBorder="1"/>
    <xf numFmtId="166" fontId="38" fillId="3" borderId="0" xfId="0" applyNumberFormat="1" applyFont="1" applyFill="1"/>
    <xf numFmtId="166" fontId="38" fillId="4" borderId="0" xfId="0" applyNumberFormat="1" applyFont="1" applyFill="1"/>
    <xf numFmtId="166" fontId="38" fillId="3" borderId="73" xfId="0" applyNumberFormat="1" applyFont="1" applyFill="1" applyBorder="1"/>
    <xf numFmtId="0" fontId="29" fillId="0" borderId="75" xfId="0" applyFont="1" applyBorder="1" applyAlignment="1">
      <alignment horizontal="left"/>
    </xf>
    <xf numFmtId="0" fontId="41" fillId="0" borderId="76" xfId="8" applyFont="1" applyFill="1" applyBorder="1">
      <alignment horizontal="center"/>
    </xf>
    <xf numFmtId="166" fontId="38" fillId="3" borderId="74" xfId="0" applyNumberFormat="1" applyFont="1" applyFill="1" applyBorder="1"/>
    <xf numFmtId="166" fontId="38" fillId="3" borderId="75" xfId="0" applyNumberFormat="1" applyFont="1" applyFill="1" applyBorder="1"/>
    <xf numFmtId="166" fontId="38" fillId="4" borderId="75" xfId="0" applyNumberFormat="1" applyFont="1" applyFill="1" applyBorder="1"/>
    <xf numFmtId="166" fontId="38" fillId="3" borderId="76" xfId="0" applyNumberFormat="1" applyFont="1" applyFill="1" applyBorder="1"/>
    <xf numFmtId="0" fontId="36" fillId="0" borderId="74" xfId="0" applyFont="1" applyBorder="1" applyAlignment="1">
      <alignment horizontal="left"/>
    </xf>
    <xf numFmtId="169" fontId="0" fillId="0" borderId="0" xfId="0" applyNumberFormat="1"/>
    <xf numFmtId="4" fontId="49" fillId="4" borderId="70" xfId="0" applyNumberFormat="1" applyFont="1" applyFill="1" applyBorder="1"/>
    <xf numFmtId="4" fontId="52" fillId="4" borderId="70" xfId="0" applyNumberFormat="1" applyFont="1" applyFill="1" applyBorder="1"/>
    <xf numFmtId="4" fontId="38" fillId="4" borderId="0" xfId="6" applyNumberFormat="1" applyFont="1" applyFill="1" applyBorder="1" applyProtection="1"/>
    <xf numFmtId="4" fontId="38" fillId="4" borderId="75" xfId="6" applyNumberFormat="1" applyFont="1" applyFill="1" applyBorder="1" applyProtection="1"/>
    <xf numFmtId="0" fontId="49" fillId="0" borderId="0" xfId="0" applyFont="1" applyAlignment="1">
      <alignment horizontal="center"/>
    </xf>
    <xf numFmtId="0" fontId="49" fillId="0" borderId="0" xfId="0" applyFont="1" applyAlignment="1">
      <alignment horizontal="right"/>
    </xf>
    <xf numFmtId="0" fontId="49" fillId="0" borderId="0" xfId="0" applyFont="1" applyAlignment="1">
      <alignment horizontal="left"/>
    </xf>
    <xf numFmtId="0" fontId="29" fillId="25" borderId="0" xfId="8" applyFill="1">
      <alignment horizontal="center"/>
    </xf>
    <xf numFmtId="184" fontId="33" fillId="0" borderId="0" xfId="0" applyNumberFormat="1" applyFont="1"/>
    <xf numFmtId="0" fontId="53" fillId="17" borderId="0" xfId="12" applyFont="1" applyFill="1">
      <alignment horizontal="left"/>
    </xf>
    <xf numFmtId="166" fontId="25" fillId="17" borderId="0" xfId="0" applyNumberFormat="1" applyFont="1" applyFill="1"/>
    <xf numFmtId="0" fontId="35" fillId="0" borderId="0" xfId="15" applyFill="1">
      <alignment horizontal="left"/>
    </xf>
    <xf numFmtId="0" fontId="54" fillId="0" borderId="0" xfId="0" applyFont="1"/>
    <xf numFmtId="166" fontId="35" fillId="0" borderId="0" xfId="15" applyNumberFormat="1" applyFill="1" applyAlignment="1">
      <alignment horizontal="center"/>
    </xf>
    <xf numFmtId="166" fontId="35" fillId="0" borderId="0" xfId="15" applyNumberFormat="1" applyFill="1" applyAlignment="1">
      <alignment horizontal="right"/>
    </xf>
    <xf numFmtId="3" fontId="49" fillId="3" borderId="0" xfId="15" applyNumberFormat="1" applyFont="1" applyFill="1" applyAlignment="1">
      <alignment horizontal="right"/>
    </xf>
    <xf numFmtId="3" fontId="49" fillId="4" borderId="0" xfId="15" applyNumberFormat="1" applyFont="1" applyFill="1" applyAlignment="1">
      <alignment horizontal="right"/>
    </xf>
    <xf numFmtId="3" fontId="49" fillId="2" borderId="0" xfId="15" applyNumberFormat="1" applyFont="1" applyFill="1" applyAlignment="1">
      <alignment horizontal="right"/>
    </xf>
    <xf numFmtId="1" fontId="0" fillId="3" borderId="0" xfId="0" applyNumberFormat="1" applyFill="1"/>
    <xf numFmtId="1" fontId="0" fillId="4" borderId="0" xfId="0" applyNumberFormat="1" applyFill="1"/>
    <xf numFmtId="1" fontId="0" fillId="2" borderId="0" xfId="0" applyNumberFormat="1" applyFill="1"/>
    <xf numFmtId="0" fontId="46" fillId="0" borderId="0" xfId="0" applyFont="1" applyAlignment="1">
      <alignment horizontal="right" indent="1"/>
    </xf>
    <xf numFmtId="0" fontId="54" fillId="0" borderId="0" xfId="0" applyFont="1" applyAlignment="1">
      <alignment horizontal="right"/>
    </xf>
    <xf numFmtId="4" fontId="33" fillId="3" borderId="79" xfId="0" applyNumberFormat="1" applyFont="1" applyFill="1" applyBorder="1"/>
    <xf numFmtId="4" fontId="33" fillId="3" borderId="69" xfId="0" applyNumberFormat="1" applyFont="1" applyFill="1" applyBorder="1"/>
    <xf numFmtId="4" fontId="33" fillId="4" borderId="70" xfId="0" applyNumberFormat="1" applyFont="1" applyFill="1" applyBorder="1"/>
    <xf numFmtId="4" fontId="33" fillId="3" borderId="70" xfId="0" applyNumberFormat="1" applyFont="1" applyFill="1" applyBorder="1"/>
    <xf numFmtId="4" fontId="33" fillId="0" borderId="70" xfId="0" applyNumberFormat="1" applyFont="1" applyBorder="1"/>
    <xf numFmtId="4" fontId="33" fillId="0" borderId="71" xfId="0" applyNumberFormat="1" applyFont="1" applyBorder="1"/>
    <xf numFmtId="4" fontId="33" fillId="3" borderId="72" xfId="0" applyNumberFormat="1" applyFont="1" applyFill="1" applyBorder="1"/>
    <xf numFmtId="4" fontId="33" fillId="4" borderId="0" xfId="0" applyNumberFormat="1" applyFont="1" applyFill="1"/>
    <xf numFmtId="4" fontId="33" fillId="3" borderId="0" xfId="0" applyNumberFormat="1" applyFont="1" applyFill="1"/>
    <xf numFmtId="4" fontId="0" fillId="0" borderId="0" xfId="0" applyNumberFormat="1"/>
    <xf numFmtId="4" fontId="0" fillId="0" borderId="73" xfId="0" applyNumberFormat="1" applyBorder="1"/>
    <xf numFmtId="4" fontId="0" fillId="3" borderId="72" xfId="0" applyNumberFormat="1" applyFill="1" applyBorder="1"/>
    <xf numFmtId="4" fontId="0" fillId="3" borderId="74" xfId="0" applyNumberFormat="1" applyFill="1" applyBorder="1"/>
    <xf numFmtId="4" fontId="0" fillId="4" borderId="75" xfId="0" applyNumberFormat="1" applyFill="1" applyBorder="1"/>
    <xf numFmtId="4" fontId="0" fillId="3" borderId="75" xfId="0" applyNumberFormat="1" applyFill="1" applyBorder="1"/>
    <xf numFmtId="4" fontId="33" fillId="0" borderId="75" xfId="0" applyNumberFormat="1" applyFont="1" applyBorder="1"/>
    <xf numFmtId="4" fontId="0" fillId="0" borderId="75" xfId="0" applyNumberFormat="1" applyBorder="1"/>
    <xf numFmtId="4" fontId="0" fillId="0" borderId="76" xfId="0" applyNumberFormat="1" applyBorder="1"/>
    <xf numFmtId="0" fontId="36" fillId="0" borderId="0" xfId="0" applyFont="1"/>
    <xf numFmtId="4" fontId="0" fillId="3" borderId="77" xfId="0" applyNumberFormat="1" applyFill="1" applyBorder="1"/>
    <xf numFmtId="0" fontId="55" fillId="0" borderId="0" xfId="0" applyFont="1" applyAlignment="1">
      <alignment horizontal="right" indent="1"/>
    </xf>
    <xf numFmtId="166" fontId="35" fillId="25" borderId="0" xfId="16" applyNumberFormat="1"/>
    <xf numFmtId="166" fontId="33" fillId="0" borderId="0" xfId="0" applyNumberFormat="1" applyFont="1" applyAlignment="1">
      <alignment horizontal="right"/>
    </xf>
    <xf numFmtId="3" fontId="33" fillId="3" borderId="0" xfId="0" applyNumberFormat="1" applyFont="1" applyFill="1" applyAlignment="1">
      <alignment horizontal="right"/>
    </xf>
    <xf numFmtId="3" fontId="33" fillId="4" borderId="0" xfId="0" applyNumberFormat="1" applyFont="1" applyFill="1" applyAlignment="1">
      <alignment horizontal="right"/>
    </xf>
    <xf numFmtId="3" fontId="33" fillId="0" borderId="0" xfId="0" applyNumberFormat="1" applyFont="1" applyAlignment="1">
      <alignment horizontal="right"/>
    </xf>
    <xf numFmtId="166" fontId="35" fillId="17" borderId="0" xfId="12" applyNumberFormat="1" applyFill="1">
      <alignment horizontal="left"/>
    </xf>
    <xf numFmtId="0" fontId="29" fillId="0" borderId="0" xfId="8" applyFill="1">
      <alignment horizontal="center"/>
    </xf>
    <xf numFmtId="166" fontId="0" fillId="3" borderId="69" xfId="0" applyNumberFormat="1" applyFill="1" applyBorder="1"/>
    <xf numFmtId="166" fontId="0" fillId="4" borderId="70" xfId="0" applyNumberFormat="1" applyFill="1" applyBorder="1"/>
    <xf numFmtId="166" fontId="0" fillId="3" borderId="70" xfId="0" applyNumberFormat="1" applyFill="1" applyBorder="1"/>
    <xf numFmtId="166" fontId="0" fillId="0" borderId="70" xfId="0" applyNumberFormat="1" applyBorder="1"/>
    <xf numFmtId="167" fontId="0" fillId="0" borderId="71" xfId="0" applyNumberFormat="1" applyBorder="1"/>
    <xf numFmtId="166" fontId="0" fillId="3" borderId="74" xfId="0" applyNumberFormat="1" applyFill="1" applyBorder="1"/>
    <xf numFmtId="166" fontId="0" fillId="4" borderId="75" xfId="0" applyNumberFormat="1" applyFill="1" applyBorder="1"/>
    <xf numFmtId="166" fontId="0" fillId="3" borderId="75" xfId="0" applyNumberFormat="1" applyFill="1" applyBorder="1"/>
    <xf numFmtId="166" fontId="0" fillId="0" borderId="75" xfId="0" applyNumberFormat="1" applyBorder="1"/>
    <xf numFmtId="167" fontId="0" fillId="0" borderId="76" xfId="0" applyNumberFormat="1" applyBorder="1"/>
    <xf numFmtId="0" fontId="25" fillId="0" borderId="0" xfId="0" applyFont="1"/>
    <xf numFmtId="0" fontId="49" fillId="0" borderId="0" xfId="0" applyFont="1"/>
    <xf numFmtId="0" fontId="49" fillId="0" borderId="0" xfId="0" applyFont="1" applyAlignment="1">
      <alignment horizontal="right" indent="1"/>
    </xf>
    <xf numFmtId="0" fontId="25" fillId="0" borderId="0" xfId="0" applyFont="1" applyAlignment="1">
      <alignment horizontal="right" indent="1"/>
    </xf>
    <xf numFmtId="183" fontId="29" fillId="0" borderId="0" xfId="6" applyNumberFormat="1" applyFont="1" applyFill="1" applyBorder="1" applyAlignment="1" applyProtection="1">
      <alignment horizontal="center"/>
    </xf>
    <xf numFmtId="166" fontId="0" fillId="3" borderId="72" xfId="0" applyNumberFormat="1" applyFill="1" applyBorder="1"/>
    <xf numFmtId="166" fontId="0" fillId="4" borderId="0" xfId="0" applyNumberFormat="1" applyFill="1"/>
    <xf numFmtId="166" fontId="0" fillId="3" borderId="0" xfId="0" applyNumberFormat="1" applyFill="1"/>
    <xf numFmtId="167" fontId="0" fillId="0" borderId="73" xfId="0" applyNumberFormat="1" applyBorder="1"/>
    <xf numFmtId="166" fontId="0" fillId="3" borderId="79" xfId="0" applyNumberFormat="1" applyFill="1" applyBorder="1" applyAlignment="1">
      <alignment horizontal="center"/>
    </xf>
    <xf numFmtId="10" fontId="49" fillId="3" borderId="72" xfId="6" applyNumberFormat="1" applyFont="1" applyFill="1" applyBorder="1" applyProtection="1"/>
    <xf numFmtId="166" fontId="0" fillId="3" borderId="84" xfId="0" applyNumberFormat="1" applyFill="1" applyBorder="1"/>
    <xf numFmtId="166" fontId="0" fillId="4" borderId="15" xfId="0" applyNumberFormat="1" applyFill="1" applyBorder="1"/>
    <xf numFmtId="166" fontId="0" fillId="3" borderId="15" xfId="0" applyNumberFormat="1" applyFill="1" applyBorder="1"/>
    <xf numFmtId="166" fontId="0" fillId="0" borderId="15" xfId="0" applyNumberFormat="1" applyBorder="1"/>
    <xf numFmtId="167" fontId="0" fillId="0" borderId="85" xfId="0" applyNumberFormat="1" applyBorder="1"/>
    <xf numFmtId="0" fontId="0" fillId="0" borderId="5" xfId="0" applyBorder="1"/>
    <xf numFmtId="0" fontId="29" fillId="0" borderId="5" xfId="8" applyBorder="1">
      <alignment horizontal="center"/>
    </xf>
    <xf numFmtId="166" fontId="0" fillId="0" borderId="5" xfId="0" applyNumberFormat="1" applyBorder="1"/>
    <xf numFmtId="0" fontId="52" fillId="0" borderId="0" xfId="15" applyFont="1" applyFill="1">
      <alignment horizontal="left"/>
    </xf>
    <xf numFmtId="0" fontId="49" fillId="0" borderId="0" xfId="15" applyFont="1" applyFill="1">
      <alignment horizontal="left"/>
    </xf>
    <xf numFmtId="0" fontId="49" fillId="0" borderId="0" xfId="8" applyFont="1" applyFill="1" applyBorder="1">
      <alignment horizontal="center"/>
    </xf>
    <xf numFmtId="166" fontId="35" fillId="3" borderId="69" xfId="15" applyNumberFormat="1" applyFill="1" applyBorder="1" applyAlignment="1">
      <alignment horizontal="right"/>
    </xf>
    <xf numFmtId="166" fontId="35" fillId="3" borderId="72" xfId="15" applyNumberFormat="1" applyFill="1" applyBorder="1" applyAlignment="1">
      <alignment horizontal="right"/>
    </xf>
    <xf numFmtId="0" fontId="49" fillId="0" borderId="15" xfId="15" applyFont="1" applyFill="1" applyBorder="1">
      <alignment horizontal="left"/>
    </xf>
    <xf numFmtId="0" fontId="49" fillId="0" borderId="15" xfId="8" applyFont="1" applyFill="1" applyBorder="1">
      <alignment horizontal="center"/>
    </xf>
    <xf numFmtId="0" fontId="35" fillId="0" borderId="15" xfId="15" applyFill="1" applyBorder="1">
      <alignment horizontal="left"/>
    </xf>
    <xf numFmtId="0" fontId="29" fillId="0" borderId="15" xfId="8" applyFill="1" applyBorder="1">
      <alignment horizontal="center"/>
    </xf>
    <xf numFmtId="0" fontId="29" fillId="0" borderId="15" xfId="8" applyBorder="1">
      <alignment horizontal="center"/>
    </xf>
    <xf numFmtId="166" fontId="35" fillId="3" borderId="84" xfId="15" applyNumberFormat="1" applyFill="1" applyBorder="1" applyAlignment="1">
      <alignment horizontal="right"/>
    </xf>
    <xf numFmtId="166" fontId="49" fillId="0" borderId="0" xfId="15" applyNumberFormat="1" applyFont="1" applyFill="1" applyAlignment="1">
      <alignment horizontal="right"/>
    </xf>
    <xf numFmtId="166" fontId="0" fillId="3" borderId="77" xfId="0" applyNumberFormat="1" applyFill="1" applyBorder="1"/>
    <xf numFmtId="166" fontId="0" fillId="4" borderId="78" xfId="0" applyNumberFormat="1" applyFill="1" applyBorder="1"/>
    <xf numFmtId="166" fontId="0" fillId="3" borderId="78" xfId="0" applyNumberFormat="1" applyFill="1" applyBorder="1"/>
    <xf numFmtId="166" fontId="0" fillId="0" borderId="78" xfId="0" applyNumberFormat="1" applyBorder="1"/>
    <xf numFmtId="166" fontId="0" fillId="0" borderId="80" xfId="0" applyNumberFormat="1" applyBorder="1"/>
    <xf numFmtId="0" fontId="25" fillId="0" borderId="0" xfId="0" applyFont="1" applyAlignment="1">
      <alignment horizontal="center" vertical="center"/>
    </xf>
    <xf numFmtId="0" fontId="25" fillId="0" borderId="0" xfId="0" applyFont="1" applyAlignment="1">
      <alignment horizontal="center"/>
    </xf>
    <xf numFmtId="166" fontId="0" fillId="27" borderId="70" xfId="0" applyNumberFormat="1" applyFill="1" applyBorder="1"/>
    <xf numFmtId="166" fontId="0" fillId="0" borderId="71" xfId="0" applyNumberFormat="1" applyBorder="1"/>
    <xf numFmtId="166" fontId="0" fillId="27" borderId="0" xfId="0" applyNumberFormat="1" applyFill="1"/>
    <xf numFmtId="166" fontId="0" fillId="0" borderId="73" xfId="0" applyNumberFormat="1" applyBorder="1"/>
    <xf numFmtId="166" fontId="0" fillId="27" borderId="15" xfId="0" applyNumberFormat="1" applyFill="1" applyBorder="1"/>
    <xf numFmtId="166" fontId="0" fillId="0" borderId="85" xfId="0" applyNumberFormat="1" applyBorder="1"/>
    <xf numFmtId="166" fontId="0" fillId="27" borderId="78" xfId="0" applyNumberFormat="1" applyFill="1" applyBorder="1"/>
    <xf numFmtId="0" fontId="0" fillId="0" borderId="0" xfId="0" applyAlignment="1">
      <alignment horizontal="left" vertical="top" indent="1"/>
    </xf>
    <xf numFmtId="0" fontId="49" fillId="17" borderId="0" xfId="12" applyFont="1" applyFill="1">
      <alignment horizontal="left"/>
    </xf>
    <xf numFmtId="0" fontId="49" fillId="2" borderId="0" xfId="0" applyFont="1" applyFill="1"/>
    <xf numFmtId="0" fontId="35" fillId="17" borderId="0" xfId="12" applyFill="1" applyAlignment="1"/>
    <xf numFmtId="185" fontId="35" fillId="17" borderId="0" xfId="19" applyFont="1" applyFill="1" applyAlignment="1" applyProtection="1">
      <alignment horizontal="left"/>
    </xf>
    <xf numFmtId="0" fontId="47" fillId="0" borderId="0" xfId="0" applyFont="1"/>
    <xf numFmtId="0" fontId="25" fillId="0" borderId="0" xfId="8" applyFont="1" applyFill="1" applyBorder="1">
      <alignment horizontal="center"/>
    </xf>
    <xf numFmtId="166" fontId="48" fillId="0" borderId="0" xfId="0" applyNumberFormat="1" applyFont="1" applyAlignment="1">
      <alignment horizontal="right"/>
    </xf>
    <xf numFmtId="166" fontId="0" fillId="0" borderId="76" xfId="0" applyNumberFormat="1" applyBorder="1"/>
    <xf numFmtId="0" fontId="56" fillId="0" borderId="5" xfId="15" applyFont="1" applyFill="1" applyBorder="1">
      <alignment horizontal="left"/>
    </xf>
    <xf numFmtId="0" fontId="49" fillId="0" borderId="5" xfId="15" applyFont="1" applyFill="1" applyBorder="1">
      <alignment horizontal="left"/>
    </xf>
    <xf numFmtId="0" fontId="49" fillId="0" borderId="5" xfId="8" applyFont="1" applyFill="1" applyBorder="1">
      <alignment horizontal="center"/>
    </xf>
    <xf numFmtId="0" fontId="29" fillId="0" borderId="5" xfId="8" applyFill="1" applyBorder="1">
      <alignment horizontal="center"/>
    </xf>
    <xf numFmtId="166" fontId="0" fillId="3" borderId="86" xfId="0" applyNumberFormat="1" applyFill="1" applyBorder="1"/>
    <xf numFmtId="166" fontId="0" fillId="4" borderId="5" xfId="0" applyNumberFormat="1" applyFill="1" applyBorder="1"/>
    <xf numFmtId="166" fontId="0" fillId="3" borderId="5" xfId="0" applyNumberFormat="1" applyFill="1" applyBorder="1"/>
    <xf numFmtId="166" fontId="0" fillId="0" borderId="87" xfId="0" applyNumberFormat="1" applyBorder="1"/>
    <xf numFmtId="0" fontId="57" fillId="0" borderId="0" xfId="0" applyFont="1"/>
    <xf numFmtId="0" fontId="56" fillId="0" borderId="0" xfId="15" applyFont="1" applyFill="1">
      <alignment horizontal="left"/>
    </xf>
    <xf numFmtId="0" fontId="52" fillId="0" borderId="0" xfId="0" applyFont="1"/>
    <xf numFmtId="166" fontId="49" fillId="3" borderId="69" xfId="8" applyNumberFormat="1" applyFont="1" applyFill="1" applyBorder="1" applyAlignment="1">
      <alignment horizontal="right"/>
    </xf>
    <xf numFmtId="166" fontId="49" fillId="4" borderId="70" xfId="15" applyNumberFormat="1" applyFont="1" applyFill="1" applyBorder="1" applyAlignment="1">
      <alignment horizontal="right"/>
    </xf>
    <xf numFmtId="166" fontId="49" fillId="4" borderId="70" xfId="8" applyNumberFormat="1" applyFont="1" applyFill="1" applyBorder="1" applyAlignment="1">
      <alignment horizontal="right"/>
    </xf>
    <xf numFmtId="166" fontId="49" fillId="3" borderId="70" xfId="8" applyNumberFormat="1" applyFont="1" applyFill="1" applyBorder="1" applyAlignment="1">
      <alignment horizontal="right"/>
    </xf>
    <xf numFmtId="166" fontId="49" fillId="0" borderId="70" xfId="15" applyNumberFormat="1" applyFont="1" applyFill="1" applyBorder="1" applyAlignment="1">
      <alignment horizontal="right"/>
    </xf>
    <xf numFmtId="166" fontId="49" fillId="0" borderId="71" xfId="15" applyNumberFormat="1" applyFont="1" applyFill="1" applyBorder="1" applyAlignment="1">
      <alignment horizontal="right"/>
    </xf>
    <xf numFmtId="0" fontId="49" fillId="3" borderId="72" xfId="8" applyFont="1" applyFill="1" applyBorder="1">
      <alignment horizontal="center"/>
    </xf>
    <xf numFmtId="0" fontId="49" fillId="4" borderId="0" xfId="15" applyFont="1" applyFill="1">
      <alignment horizontal="left"/>
    </xf>
    <xf numFmtId="0" fontId="49" fillId="4" borderId="0" xfId="8" applyFont="1" applyFill="1" applyBorder="1">
      <alignment horizontal="center"/>
    </xf>
    <xf numFmtId="0" fontId="49" fillId="3" borderId="0" xfId="8" applyFont="1" applyFill="1" applyBorder="1">
      <alignment horizontal="center"/>
    </xf>
    <xf numFmtId="0" fontId="49" fillId="0" borderId="73" xfId="15" applyFont="1" applyFill="1" applyBorder="1">
      <alignment horizontal="left"/>
    </xf>
    <xf numFmtId="0" fontId="49" fillId="3" borderId="84" xfId="8" applyFont="1" applyFill="1" applyBorder="1">
      <alignment horizontal="center"/>
    </xf>
    <xf numFmtId="0" fontId="49" fillId="4" borderId="15" xfId="15" applyFont="1" applyFill="1" applyBorder="1">
      <alignment horizontal="left"/>
    </xf>
    <xf numFmtId="0" fontId="49" fillId="4" borderId="15" xfId="8" applyFont="1" applyFill="1" applyBorder="1">
      <alignment horizontal="center"/>
    </xf>
    <xf numFmtId="0" fontId="49" fillId="3" borderId="15" xfId="8" applyFont="1" applyFill="1" applyBorder="1">
      <alignment horizontal="center"/>
    </xf>
    <xf numFmtId="0" fontId="49" fillId="0" borderId="85" xfId="15" applyFont="1" applyFill="1" applyBorder="1">
      <alignment horizontal="left"/>
    </xf>
    <xf numFmtId="166" fontId="49" fillId="0" borderId="5" xfId="8" applyNumberFormat="1" applyFont="1" applyFill="1" applyBorder="1" applyAlignment="1">
      <alignment horizontal="right"/>
    </xf>
    <xf numFmtId="166" fontId="49" fillId="0" borderId="5" xfId="15" applyNumberFormat="1" applyFont="1" applyFill="1" applyBorder="1" applyAlignment="1">
      <alignment horizontal="right"/>
    </xf>
    <xf numFmtId="166" fontId="49" fillId="3" borderId="69" xfId="8" applyNumberFormat="1" applyFont="1" applyFill="1" applyBorder="1" applyAlignment="1"/>
    <xf numFmtId="166" fontId="49" fillId="4" borderId="70" xfId="15" applyNumberFormat="1" applyFont="1" applyFill="1" applyBorder="1" applyAlignment="1"/>
    <xf numFmtId="166" fontId="49" fillId="4" borderId="70" xfId="8" applyNumberFormat="1" applyFont="1" applyFill="1" applyBorder="1" applyAlignment="1"/>
    <xf numFmtId="166" fontId="49" fillId="3" borderId="70" xfId="8" applyNumberFormat="1" applyFont="1" applyFill="1" applyBorder="1" applyAlignment="1"/>
    <xf numFmtId="166" fontId="49" fillId="0" borderId="70" xfId="15" applyNumberFormat="1" applyFont="1" applyFill="1" applyBorder="1" applyAlignment="1"/>
    <xf numFmtId="166" fontId="49" fillId="0" borderId="71" xfId="15" applyNumberFormat="1" applyFont="1" applyFill="1" applyBorder="1" applyAlignment="1"/>
    <xf numFmtId="166" fontId="49" fillId="3" borderId="72" xfId="8" applyNumberFormat="1" applyFont="1" applyFill="1" applyBorder="1" applyAlignment="1">
      <alignment horizontal="right"/>
    </xf>
    <xf numFmtId="166" fontId="49" fillId="4" borderId="0" xfId="15" applyNumberFormat="1" applyFont="1" applyFill="1" applyAlignment="1">
      <alignment horizontal="right"/>
    </xf>
    <xf numFmtId="166" fontId="49" fillId="4" borderId="0" xfId="8" applyNumberFormat="1" applyFont="1" applyFill="1" applyBorder="1" applyAlignment="1">
      <alignment horizontal="right"/>
    </xf>
    <xf numFmtId="166" fontId="49" fillId="3" borderId="0" xfId="8" applyNumberFormat="1" applyFont="1" applyFill="1" applyBorder="1" applyAlignment="1">
      <alignment horizontal="right"/>
    </xf>
    <xf numFmtId="166" fontId="49" fillId="0" borderId="73" xfId="15" applyNumberFormat="1" applyFont="1" applyFill="1" applyBorder="1" applyAlignment="1">
      <alignment horizontal="right"/>
    </xf>
    <xf numFmtId="0" fontId="52" fillId="0" borderId="0" xfId="11" applyFont="1" applyFill="1" applyAlignment="1">
      <alignment horizontal="left" vertical="top" indent="1"/>
    </xf>
    <xf numFmtId="166" fontId="25" fillId="28" borderId="77" xfId="0" applyNumberFormat="1" applyFont="1" applyFill="1" applyBorder="1"/>
    <xf numFmtId="166" fontId="25" fillId="28" borderId="78" xfId="0" applyNumberFormat="1" applyFont="1" applyFill="1" applyBorder="1"/>
    <xf numFmtId="166" fontId="25" fillId="28" borderId="80" xfId="0" applyNumberFormat="1" applyFont="1" applyFill="1" applyBorder="1"/>
    <xf numFmtId="0" fontId="58" fillId="0" borderId="0" xfId="9" applyFont="1" applyAlignment="1">
      <alignment horizontal="center"/>
    </xf>
    <xf numFmtId="0" fontId="36" fillId="0" borderId="0" xfId="15" applyFont="1" applyFill="1">
      <alignment horizontal="left"/>
    </xf>
    <xf numFmtId="2" fontId="36" fillId="0" borderId="0" xfId="0" applyNumberFormat="1" applyFont="1" applyAlignment="1">
      <alignment horizontal="center"/>
    </xf>
    <xf numFmtId="2" fontId="36" fillId="0" borderId="0" xfId="15" applyNumberFormat="1" applyFont="1" applyFill="1">
      <alignment horizontal="left"/>
    </xf>
    <xf numFmtId="0" fontId="38" fillId="0" borderId="15" xfId="0" applyFont="1" applyBorder="1"/>
    <xf numFmtId="0" fontId="0" fillId="0" borderId="17" xfId="0" applyBorder="1"/>
    <xf numFmtId="0" fontId="38" fillId="0" borderId="0" xfId="0" applyFont="1" applyAlignment="1">
      <alignment horizontal="center"/>
    </xf>
    <xf numFmtId="165" fontId="0" fillId="0" borderId="0" xfId="6" applyNumberFormat="1" applyFont="1" applyBorder="1" applyAlignment="1">
      <alignment horizontal="center"/>
    </xf>
    <xf numFmtId="0" fontId="38" fillId="0" borderId="1" xfId="0" applyFont="1" applyBorder="1"/>
    <xf numFmtId="0" fontId="38" fillId="0" borderId="2" xfId="0" applyFont="1" applyBorder="1" applyAlignment="1">
      <alignment horizontal="center"/>
    </xf>
    <xf numFmtId="0" fontId="38" fillId="0" borderId="3" xfId="0" applyFont="1" applyBorder="1" applyAlignment="1">
      <alignment horizontal="center"/>
    </xf>
    <xf numFmtId="0" fontId="0" fillId="0" borderId="7" xfId="0" applyBorder="1"/>
    <xf numFmtId="165" fontId="0" fillId="0" borderId="15" xfId="6" applyNumberFormat="1" applyFont="1" applyBorder="1" applyAlignment="1">
      <alignment horizontal="center"/>
    </xf>
    <xf numFmtId="165" fontId="0" fillId="0" borderId="8" xfId="6" applyNumberFormat="1" applyFont="1" applyBorder="1" applyAlignment="1">
      <alignment horizontal="center"/>
    </xf>
    <xf numFmtId="0" fontId="0" fillId="0" borderId="14" xfId="0" applyBorder="1"/>
    <xf numFmtId="165" fontId="0" fillId="0" borderId="16" xfId="6" applyNumberFormat="1" applyFont="1" applyBorder="1" applyAlignment="1">
      <alignment horizontal="center"/>
    </xf>
    <xf numFmtId="170" fontId="0" fillId="0" borderId="0" xfId="1" applyFont="1" applyAlignment="1">
      <alignment horizontal="center"/>
    </xf>
    <xf numFmtId="170" fontId="38" fillId="0" borderId="5" xfId="1" applyFont="1" applyBorder="1" applyAlignment="1">
      <alignment horizontal="center"/>
    </xf>
    <xf numFmtId="9" fontId="0" fillId="0" borderId="0" xfId="6" applyFont="1" applyAlignment="1">
      <alignment horizontal="center"/>
    </xf>
    <xf numFmtId="0" fontId="33" fillId="17" borderId="0" xfId="0" applyFont="1" applyFill="1"/>
    <xf numFmtId="0" fontId="37" fillId="19" borderId="58" xfId="14">
      <protection locked="0"/>
    </xf>
    <xf numFmtId="0" fontId="37" fillId="19" borderId="58" xfId="14" applyAlignment="1">
      <alignment horizontal="left"/>
      <protection locked="0"/>
    </xf>
    <xf numFmtId="14" fontId="37" fillId="19" borderId="58" xfId="14" applyNumberFormat="1" applyAlignment="1">
      <alignment horizontal="left"/>
      <protection locked="0"/>
    </xf>
    <xf numFmtId="0" fontId="33" fillId="24" borderId="68" xfId="0" applyFont="1" applyFill="1" applyBorder="1"/>
    <xf numFmtId="180" fontId="22" fillId="29" borderId="58" xfId="14" applyNumberFormat="1" applyFont="1" applyFill="1" applyAlignment="1" applyProtection="1">
      <alignment horizontal="center"/>
    </xf>
    <xf numFmtId="180" fontId="37" fillId="19" borderId="88" xfId="14" applyNumberFormat="1" applyBorder="1" applyAlignment="1">
      <alignment horizontal="center"/>
      <protection locked="0"/>
    </xf>
    <xf numFmtId="14" fontId="59" fillId="0" borderId="0" xfId="0" applyNumberFormat="1" applyFont="1"/>
    <xf numFmtId="0" fontId="37" fillId="19" borderId="58" xfId="14" applyNumberFormat="1" applyAlignment="1">
      <alignment horizontal="center"/>
      <protection locked="0"/>
    </xf>
    <xf numFmtId="180" fontId="33" fillId="0" borderId="0" xfId="20" applyFont="1" applyFill="1" applyBorder="1" applyAlignment="1" applyProtection="1">
      <alignment horizontal="right"/>
    </xf>
    <xf numFmtId="180" fontId="60" fillId="3" borderId="17" xfId="21" applyNumberFormat="1" applyAlignment="1" applyProtection="1">
      <alignment horizontal="center" vertical="center"/>
    </xf>
    <xf numFmtId="180" fontId="22" fillId="0" borderId="0" xfId="20" applyFont="1" applyFill="1" applyBorder="1" applyAlignment="1" applyProtection="1">
      <alignment horizontal="right" vertical="center"/>
    </xf>
    <xf numFmtId="0" fontId="22" fillId="1" borderId="17" xfId="22" applyProtection="1">
      <alignment vertical="center"/>
    </xf>
    <xf numFmtId="186" fontId="22" fillId="0" borderId="0" xfId="0" applyNumberFormat="1" applyFont="1"/>
    <xf numFmtId="186" fontId="38" fillId="0" borderId="0" xfId="0" applyNumberFormat="1" applyFont="1"/>
    <xf numFmtId="0" fontId="37" fillId="19" borderId="58" xfId="14" applyNumberFormat="1" applyAlignment="1">
      <alignment horizontal="center" vertical="center"/>
      <protection locked="0"/>
    </xf>
    <xf numFmtId="0" fontId="37" fillId="19" borderId="58" xfId="14" applyAlignment="1">
      <alignment horizontal="center"/>
      <protection locked="0"/>
    </xf>
    <xf numFmtId="1" fontId="22" fillId="0" borderId="0" xfId="0" applyNumberFormat="1" applyFont="1"/>
    <xf numFmtId="0" fontId="49" fillId="0" borderId="58" xfId="14" applyNumberFormat="1" applyFont="1" applyFill="1" applyAlignment="1" applyProtection="1">
      <alignment horizontal="center" vertical="center"/>
    </xf>
    <xf numFmtId="0" fontId="25" fillId="0" borderId="89" xfId="14" applyNumberFormat="1" applyFont="1" applyFill="1" applyBorder="1" applyAlignment="1">
      <alignment horizontal="center" vertical="center"/>
      <protection locked="0"/>
    </xf>
    <xf numFmtId="14" fontId="25" fillId="0" borderId="89" xfId="14" applyNumberFormat="1" applyFont="1" applyFill="1" applyBorder="1" applyAlignment="1">
      <alignment horizontal="left"/>
      <protection locked="0"/>
    </xf>
    <xf numFmtId="0" fontId="25" fillId="0" borderId="89" xfId="14" applyNumberFormat="1" applyFont="1" applyFill="1" applyBorder="1" applyAlignment="1" applyProtection="1">
      <alignment horizontal="center" vertical="center"/>
    </xf>
    <xf numFmtId="0" fontId="25" fillId="0" borderId="89" xfId="14" applyFont="1" applyFill="1" applyBorder="1" applyAlignment="1">
      <alignment horizontal="center"/>
      <protection locked="0"/>
    </xf>
    <xf numFmtId="0" fontId="37" fillId="0" borderId="0" xfId="14" applyNumberFormat="1" applyFill="1" applyBorder="1" applyAlignment="1">
      <alignment horizontal="center" vertical="center"/>
      <protection locked="0"/>
    </xf>
    <xf numFmtId="187" fontId="0" fillId="0" borderId="0" xfId="0" applyNumberFormat="1" applyAlignment="1">
      <alignment horizontal="center"/>
    </xf>
    <xf numFmtId="0" fontId="37" fillId="0" borderId="90" xfId="14" applyNumberFormat="1" applyFill="1" applyBorder="1" applyAlignment="1">
      <alignment horizontal="center" vertical="center"/>
      <protection locked="0"/>
    </xf>
    <xf numFmtId="14" fontId="61" fillId="0" borderId="58" xfId="14" applyNumberFormat="1" applyFont="1" applyFill="1" applyAlignment="1">
      <alignment horizontal="left"/>
      <protection locked="0"/>
    </xf>
    <xf numFmtId="0" fontId="29" fillId="29" borderId="91" xfId="14" applyNumberFormat="1" applyFont="1" applyFill="1" applyBorder="1" applyAlignment="1">
      <alignment horizontal="center" vertical="center"/>
      <protection locked="0"/>
    </xf>
    <xf numFmtId="14" fontId="29" fillId="29" borderId="91" xfId="14" applyNumberFormat="1" applyFont="1" applyFill="1" applyBorder="1" applyAlignment="1">
      <alignment horizontal="left"/>
      <protection locked="0"/>
    </xf>
    <xf numFmtId="0" fontId="29" fillId="2" borderId="91" xfId="14" applyNumberFormat="1" applyFont="1" applyFill="1" applyBorder="1" applyAlignment="1" applyProtection="1">
      <alignment horizontal="center" vertical="center"/>
    </xf>
    <xf numFmtId="0" fontId="29" fillId="29" borderId="91" xfId="14" applyFont="1" applyFill="1" applyBorder="1" applyAlignment="1">
      <alignment horizontal="center"/>
      <protection locked="0"/>
    </xf>
    <xf numFmtId="0" fontId="29" fillId="29" borderId="79" xfId="14" applyNumberFormat="1" applyFont="1" applyFill="1" applyBorder="1" applyAlignment="1">
      <alignment horizontal="center" vertical="center"/>
      <protection locked="0"/>
    </xf>
    <xf numFmtId="14" fontId="29" fillId="29" borderId="79" xfId="14" applyNumberFormat="1" applyFont="1" applyFill="1" applyBorder="1" applyAlignment="1">
      <alignment horizontal="left"/>
      <protection locked="0"/>
    </xf>
    <xf numFmtId="0" fontId="29" fillId="2" borderId="79" xfId="14" applyNumberFormat="1" applyFont="1" applyFill="1" applyBorder="1" applyAlignment="1" applyProtection="1">
      <alignment horizontal="center" vertical="center"/>
    </xf>
    <xf numFmtId="0" fontId="29" fillId="29" borderId="79" xfId="14" applyFont="1" applyFill="1" applyBorder="1" applyAlignment="1">
      <alignment horizontal="center"/>
      <protection locked="0"/>
    </xf>
    <xf numFmtId="0" fontId="38" fillId="0" borderId="0" xfId="0" applyFont="1" applyAlignment="1">
      <alignment horizontal="centerContinuous"/>
    </xf>
    <xf numFmtId="0" fontId="0" fillId="0" borderId="0" xfId="0" applyAlignment="1">
      <alignment horizontal="centerContinuous"/>
    </xf>
    <xf numFmtId="0" fontId="0" fillId="0" borderId="92" xfId="0" applyBorder="1"/>
    <xf numFmtId="14" fontId="0" fillId="0" borderId="92" xfId="0" applyNumberFormat="1" applyBorder="1"/>
    <xf numFmtId="0" fontId="0" fillId="0" borderId="79" xfId="0" applyBorder="1"/>
    <xf numFmtId="0" fontId="0" fillId="0" borderId="93" xfId="0" applyBorder="1"/>
    <xf numFmtId="0" fontId="0" fillId="0" borderId="71" xfId="0" applyBorder="1"/>
    <xf numFmtId="0" fontId="29" fillId="0" borderId="94" xfId="0" applyFont="1" applyBorder="1"/>
    <xf numFmtId="14" fontId="29" fillId="0" borderId="94" xfId="0" applyNumberFormat="1" applyFont="1" applyBorder="1"/>
    <xf numFmtId="0" fontId="0" fillId="0" borderId="90" xfId="0" applyBorder="1"/>
    <xf numFmtId="0" fontId="0" fillId="0" borderId="73" xfId="0" applyBorder="1"/>
    <xf numFmtId="0" fontId="29" fillId="0" borderId="95" xfId="0" applyFont="1" applyBorder="1"/>
    <xf numFmtId="14" fontId="29" fillId="0" borderId="95" xfId="0" applyNumberFormat="1" applyFont="1" applyBorder="1"/>
    <xf numFmtId="0" fontId="0" fillId="0" borderId="96" xfId="0" applyBorder="1"/>
    <xf numFmtId="0" fontId="0" fillId="0" borderId="76" xfId="0" applyBorder="1"/>
    <xf numFmtId="0" fontId="35" fillId="24" borderId="68" xfId="15" applyFill="1" applyBorder="1" applyAlignment="1">
      <alignment horizontal="center"/>
    </xf>
    <xf numFmtId="0" fontId="37" fillId="19" borderId="88" xfId="14" applyBorder="1" applyAlignment="1">
      <alignment horizontal="left"/>
      <protection locked="0"/>
    </xf>
    <xf numFmtId="0" fontId="49" fillId="29" borderId="58" xfId="14" applyFont="1" applyFill="1" applyAlignment="1">
      <alignment horizontal="left"/>
      <protection locked="0"/>
    </xf>
    <xf numFmtId="0" fontId="37" fillId="19" borderId="0" xfId="14" applyBorder="1" applyAlignment="1">
      <alignment horizontal="left"/>
      <protection locked="0"/>
    </xf>
    <xf numFmtId="0" fontId="0" fillId="16" borderId="0" xfId="0" applyFill="1"/>
    <xf numFmtId="0" fontId="33" fillId="3" borderId="0" xfId="0" applyFont="1" applyFill="1" applyAlignment="1">
      <alignment horizontal="center"/>
    </xf>
    <xf numFmtId="0" fontId="33" fillId="4" borderId="0" xfId="0" applyFont="1" applyFill="1" applyAlignment="1">
      <alignment horizontal="center"/>
    </xf>
    <xf numFmtId="0" fontId="22" fillId="3" borderId="0" xfId="0" applyFont="1" applyFill="1" applyAlignment="1">
      <alignment horizontal="center"/>
    </xf>
    <xf numFmtId="0" fontId="22" fillId="4" borderId="0" xfId="0" applyFont="1" applyFill="1" applyAlignment="1">
      <alignment horizontal="center"/>
    </xf>
    <xf numFmtId="179" fontId="22" fillId="3" borderId="0" xfId="0" applyNumberFormat="1" applyFont="1" applyFill="1" applyAlignment="1">
      <alignment horizontal="center"/>
    </xf>
    <xf numFmtId="179" fontId="22" fillId="4" borderId="0" xfId="0" applyNumberFormat="1" applyFont="1" applyFill="1" applyAlignment="1">
      <alignment horizontal="center"/>
    </xf>
    <xf numFmtId="179" fontId="22" fillId="0" borderId="0" xfId="0" applyNumberFormat="1" applyFont="1" applyAlignment="1">
      <alignment horizontal="center"/>
    </xf>
    <xf numFmtId="0" fontId="22" fillId="0" borderId="0" xfId="0" applyFont="1" applyAlignment="1">
      <alignment horizontal="center"/>
    </xf>
    <xf numFmtId="185" fontId="35" fillId="17" borderId="0" xfId="19" applyFont="1" applyFill="1" applyAlignment="1" applyProtection="1">
      <alignment horizontal="center"/>
    </xf>
    <xf numFmtId="0" fontId="35" fillId="0" borderId="0" xfId="15" applyFill="1" applyAlignment="1">
      <alignment horizontal="center"/>
    </xf>
    <xf numFmtId="0" fontId="35" fillId="0" borderId="68" xfId="15" applyFill="1" applyBorder="1" applyAlignment="1">
      <alignment horizontal="center"/>
    </xf>
    <xf numFmtId="0" fontId="29" fillId="0" borderId="68" xfId="8" applyFill="1" applyBorder="1">
      <alignment horizontal="center"/>
    </xf>
    <xf numFmtId="0" fontId="41" fillId="0" borderId="0" xfId="17" applyFont="1"/>
    <xf numFmtId="0" fontId="29" fillId="0" borderId="81" xfId="0" applyFont="1" applyBorder="1" applyAlignment="1">
      <alignment horizontal="center"/>
    </xf>
    <xf numFmtId="1" fontId="33" fillId="0" borderId="77" xfId="0" applyNumberFormat="1" applyFont="1" applyBorder="1" applyAlignment="1">
      <alignment horizontal="left"/>
    </xf>
    <xf numFmtId="0" fontId="29" fillId="0" borderId="80" xfId="8" applyFill="1" applyBorder="1" applyAlignment="1">
      <alignment horizontal="right" indent="1"/>
    </xf>
    <xf numFmtId="165" fontId="0" fillId="0" borderId="0" xfId="0" applyNumberFormat="1" applyAlignment="1">
      <alignment horizontal="center"/>
    </xf>
    <xf numFmtId="165" fontId="33" fillId="0" borderId="0" xfId="0" applyNumberFormat="1" applyFont="1" applyAlignment="1">
      <alignment horizontal="center"/>
    </xf>
    <xf numFmtId="165" fontId="37" fillId="0" borderId="97" xfId="6" applyNumberFormat="1" applyFont="1" applyFill="1" applyBorder="1" applyAlignment="1" applyProtection="1">
      <alignment horizontal="center"/>
      <protection locked="0"/>
    </xf>
    <xf numFmtId="165" fontId="37" fillId="0" borderId="67" xfId="6" applyNumberFormat="1" applyFont="1" applyFill="1" applyBorder="1" applyAlignment="1" applyProtection="1">
      <alignment horizontal="center"/>
      <protection locked="0"/>
    </xf>
    <xf numFmtId="165" fontId="37" fillId="19" borderId="98" xfId="6" applyNumberFormat="1" applyFont="1" applyFill="1" applyBorder="1" applyAlignment="1" applyProtection="1">
      <alignment horizontal="center"/>
      <protection locked="0"/>
    </xf>
    <xf numFmtId="0" fontId="29" fillId="0" borderId="0" xfId="8" applyFill="1" applyBorder="1" applyAlignment="1">
      <alignment horizontal="right" indent="1"/>
    </xf>
    <xf numFmtId="0" fontId="39" fillId="0" borderId="73" xfId="6" applyNumberFormat="1" applyFont="1" applyFill="1" applyBorder="1" applyAlignment="1" applyProtection="1">
      <alignment horizontal="center"/>
      <protection locked="0"/>
    </xf>
    <xf numFmtId="0" fontId="29" fillId="0" borderId="71" xfId="8" applyFill="1" applyBorder="1" applyAlignment="1">
      <alignment horizontal="right" indent="1"/>
    </xf>
    <xf numFmtId="10" fontId="37" fillId="19" borderId="58" xfId="6" applyNumberFormat="1" applyFont="1" applyFill="1" applyBorder="1" applyAlignment="1" applyProtection="1">
      <alignment horizontal="center"/>
      <protection locked="0"/>
    </xf>
    <xf numFmtId="0" fontId="29" fillId="0" borderId="73" xfId="8" applyFill="1" applyBorder="1" applyAlignment="1">
      <alignment horizontal="right" indent="1"/>
    </xf>
    <xf numFmtId="0" fontId="29" fillId="0" borderId="76" xfId="8" applyFill="1" applyBorder="1" applyAlignment="1">
      <alignment horizontal="right" indent="1"/>
    </xf>
    <xf numFmtId="165" fontId="37" fillId="19" borderId="99" xfId="6" applyNumberFormat="1" applyFont="1" applyFill="1" applyBorder="1" applyAlignment="1" applyProtection="1">
      <alignment horizontal="center"/>
      <protection locked="0"/>
    </xf>
    <xf numFmtId="0" fontId="35" fillId="24" borderId="81" xfId="15" applyFill="1" applyBorder="1">
      <alignment horizontal="left"/>
    </xf>
    <xf numFmtId="0" fontId="29" fillId="24" borderId="81" xfId="8" applyFill="1" applyBorder="1">
      <alignment horizontal="center"/>
    </xf>
    <xf numFmtId="0" fontId="25" fillId="24" borderId="81" xfId="8" applyFont="1" applyFill="1" applyBorder="1">
      <alignment horizontal="center"/>
    </xf>
    <xf numFmtId="167" fontId="25" fillId="24" borderId="81" xfId="8" applyNumberFormat="1" applyFont="1" applyFill="1" applyBorder="1">
      <alignment horizontal="center"/>
    </xf>
    <xf numFmtId="0" fontId="35" fillId="24" borderId="81" xfId="15" applyFill="1" applyBorder="1" applyAlignment="1">
      <alignment horizontal="center"/>
    </xf>
    <xf numFmtId="0" fontId="44" fillId="0" borderId="0" xfId="0" applyFont="1" applyAlignment="1">
      <alignment horizontal="left"/>
    </xf>
    <xf numFmtId="0" fontId="41" fillId="0" borderId="0" xfId="0" applyFont="1" applyAlignment="1">
      <alignment horizontal="center"/>
    </xf>
    <xf numFmtId="0" fontId="52" fillId="0" borderId="73" xfId="6" applyNumberFormat="1" applyFont="1" applyFill="1" applyBorder="1" applyAlignment="1" applyProtection="1">
      <alignment horizontal="center"/>
      <protection locked="0"/>
    </xf>
    <xf numFmtId="0" fontId="52" fillId="0" borderId="92" xfId="0" applyFont="1" applyBorder="1"/>
    <xf numFmtId="166" fontId="49" fillId="0" borderId="92" xfId="6" applyNumberFormat="1" applyFont="1" applyFill="1" applyBorder="1" applyAlignment="1" applyProtection="1">
      <alignment horizontal="left"/>
      <protection locked="0"/>
    </xf>
    <xf numFmtId="0" fontId="29" fillId="0" borderId="0" xfId="0" quotePrefix="1" applyFont="1" applyAlignment="1">
      <alignment horizontal="center"/>
    </xf>
    <xf numFmtId="167" fontId="49" fillId="27" borderId="69" xfId="0" applyNumberFormat="1" applyFont="1" applyFill="1" applyBorder="1" applyAlignment="1">
      <alignment horizontal="center"/>
    </xf>
    <xf numFmtId="167" fontId="49" fillId="27" borderId="70" xfId="0" applyNumberFormat="1" applyFont="1" applyFill="1" applyBorder="1" applyAlignment="1">
      <alignment horizontal="center"/>
    </xf>
    <xf numFmtId="167" fontId="49" fillId="31" borderId="70" xfId="6" applyNumberFormat="1" applyFont="1" applyFill="1" applyBorder="1" applyAlignment="1" applyProtection="1">
      <alignment horizontal="center"/>
      <protection locked="0"/>
    </xf>
    <xf numFmtId="166" fontId="49" fillId="0" borderId="100" xfId="6" applyNumberFormat="1" applyFont="1" applyFill="1" applyBorder="1" applyProtection="1">
      <protection locked="0"/>
    </xf>
    <xf numFmtId="166" fontId="49" fillId="0" borderId="62" xfId="6" applyNumberFormat="1" applyFont="1" applyFill="1" applyBorder="1" applyProtection="1">
      <protection locked="0"/>
    </xf>
    <xf numFmtId="0" fontId="0" fillId="0" borderId="0" xfId="0" applyAlignment="1">
      <alignment horizontal="left"/>
    </xf>
    <xf numFmtId="0" fontId="46" fillId="0" borderId="73" xfId="6" applyNumberFormat="1" applyFont="1" applyFill="1" applyBorder="1" applyAlignment="1" applyProtection="1">
      <alignment horizontal="center"/>
      <protection locked="0"/>
    </xf>
    <xf numFmtId="0" fontId="46" fillId="0" borderId="94" xfId="0" applyFont="1" applyBorder="1"/>
    <xf numFmtId="166" fontId="49" fillId="0" borderId="94" xfId="6" applyNumberFormat="1" applyFont="1" applyFill="1" applyBorder="1" applyAlignment="1" applyProtection="1">
      <alignment horizontal="left"/>
      <protection locked="0"/>
    </xf>
    <xf numFmtId="167" fontId="49" fillId="27" borderId="72" xfId="0" applyNumberFormat="1" applyFont="1" applyFill="1" applyBorder="1" applyAlignment="1">
      <alignment horizontal="center"/>
    </xf>
    <xf numFmtId="167" fontId="49" fillId="27" borderId="0" xfId="0" applyNumberFormat="1" applyFont="1" applyFill="1" applyAlignment="1">
      <alignment horizontal="center"/>
    </xf>
    <xf numFmtId="167" fontId="49" fillId="31" borderId="0" xfId="6" applyNumberFormat="1" applyFont="1" applyFill="1" applyBorder="1" applyAlignment="1" applyProtection="1">
      <alignment horizontal="center"/>
      <protection locked="0"/>
    </xf>
    <xf numFmtId="0" fontId="46" fillId="0" borderId="95" xfId="0" applyFont="1" applyBorder="1"/>
    <xf numFmtId="166" fontId="49" fillId="0" borderId="95" xfId="6" applyNumberFormat="1" applyFont="1" applyFill="1" applyBorder="1" applyAlignment="1" applyProtection="1">
      <alignment horizontal="left"/>
      <protection locked="0"/>
    </xf>
    <xf numFmtId="167" fontId="49" fillId="27" borderId="74" xfId="0" applyNumberFormat="1" applyFont="1" applyFill="1" applyBorder="1" applyAlignment="1">
      <alignment horizontal="center"/>
    </xf>
    <xf numFmtId="167" fontId="49" fillId="27" borderId="75" xfId="0" applyNumberFormat="1" applyFont="1" applyFill="1" applyBorder="1" applyAlignment="1">
      <alignment horizontal="center"/>
    </xf>
    <xf numFmtId="167" fontId="49" fillId="31" borderId="75" xfId="6" applyNumberFormat="1" applyFont="1" applyFill="1" applyBorder="1" applyAlignment="1" applyProtection="1">
      <alignment horizontal="center"/>
      <protection locked="0"/>
    </xf>
    <xf numFmtId="0" fontId="62" fillId="0" borderId="0" xfId="0" applyFont="1"/>
    <xf numFmtId="167" fontId="25" fillId="24" borderId="68" xfId="8" applyNumberFormat="1" applyFont="1" applyFill="1" applyBorder="1">
      <alignment horizontal="center"/>
    </xf>
    <xf numFmtId="166" fontId="37" fillId="19" borderId="101" xfId="6" applyNumberFormat="1" applyFont="1" applyFill="1" applyBorder="1" applyProtection="1">
      <protection locked="0"/>
    </xf>
    <xf numFmtId="166" fontId="37" fillId="0" borderId="90" xfId="6" applyNumberFormat="1" applyFont="1" applyFill="1" applyBorder="1" applyProtection="1">
      <protection locked="0"/>
    </xf>
    <xf numFmtId="0" fontId="39" fillId="0" borderId="94" xfId="0" applyFont="1" applyBorder="1"/>
    <xf numFmtId="0" fontId="39" fillId="0" borderId="95" xfId="0" applyFont="1" applyBorder="1"/>
    <xf numFmtId="3" fontId="36" fillId="0" borderId="0" xfId="0" applyNumberFormat="1" applyFont="1"/>
    <xf numFmtId="0" fontId="52" fillId="0" borderId="0" xfId="15" applyFont="1" applyFill="1" applyAlignment="1">
      <alignment horizontal="right"/>
    </xf>
    <xf numFmtId="167" fontId="25" fillId="0" borderId="0" xfId="8" applyNumberFormat="1" applyFont="1" applyFill="1" applyBorder="1">
      <alignment horizontal="center"/>
    </xf>
    <xf numFmtId="0" fontId="0" fillId="4" borderId="69" xfId="0" applyFill="1" applyBorder="1" applyAlignment="1">
      <alignment horizontal="center"/>
    </xf>
    <xf numFmtId="0" fontId="0" fillId="4" borderId="70" xfId="0" applyFill="1" applyBorder="1" applyAlignment="1">
      <alignment horizontal="center"/>
    </xf>
    <xf numFmtId="166" fontId="37" fillId="21" borderId="70" xfId="6" applyNumberFormat="1" applyFont="1" applyFill="1" applyBorder="1" applyAlignment="1" applyProtection="1">
      <alignment horizontal="center"/>
      <protection locked="0"/>
    </xf>
    <xf numFmtId="166" fontId="37" fillId="19" borderId="101" xfId="6" applyNumberFormat="1" applyFont="1" applyFill="1" applyBorder="1" applyAlignment="1" applyProtection="1">
      <alignment horizontal="center"/>
      <protection locked="0"/>
    </xf>
    <xf numFmtId="166" fontId="37" fillId="19" borderId="58" xfId="6" applyNumberFormat="1" applyFont="1" applyFill="1" applyBorder="1" applyAlignment="1" applyProtection="1">
      <alignment horizontal="center"/>
      <protection locked="0"/>
    </xf>
    <xf numFmtId="0" fontId="0" fillId="4" borderId="72" xfId="0" applyFill="1" applyBorder="1" applyAlignment="1">
      <alignment horizontal="center"/>
    </xf>
    <xf numFmtId="0" fontId="0" fillId="4" borderId="0" xfId="0" applyFill="1" applyAlignment="1">
      <alignment horizontal="center"/>
    </xf>
    <xf numFmtId="166" fontId="37" fillId="21" borderId="0" xfId="6" applyNumberFormat="1" applyFont="1" applyFill="1" applyBorder="1" applyAlignment="1" applyProtection="1">
      <alignment horizontal="center"/>
      <protection locked="0"/>
    </xf>
    <xf numFmtId="0" fontId="0" fillId="4" borderId="74" xfId="0" applyFill="1" applyBorder="1" applyAlignment="1">
      <alignment horizontal="center"/>
    </xf>
    <xf numFmtId="0" fontId="0" fillId="4" borderId="75" xfId="0" applyFill="1" applyBorder="1" applyAlignment="1">
      <alignment horizontal="center"/>
    </xf>
    <xf numFmtId="166" fontId="37" fillId="21" borderId="75" xfId="6" applyNumberFormat="1" applyFont="1" applyFill="1" applyBorder="1" applyAlignment="1" applyProtection="1">
      <alignment horizontal="center"/>
      <protection locked="0"/>
    </xf>
    <xf numFmtId="173" fontId="0" fillId="0" borderId="0" xfId="0" applyNumberFormat="1" applyAlignment="1">
      <alignment horizontal="center" vertical="center"/>
    </xf>
    <xf numFmtId="4" fontId="35" fillId="24" borderId="68" xfId="15" applyNumberFormat="1" applyFill="1" applyBorder="1" applyAlignment="1">
      <alignment horizontal="center"/>
    </xf>
    <xf numFmtId="0" fontId="37" fillId="19" borderId="58" xfId="6" applyNumberFormat="1" applyFont="1" applyFill="1" applyBorder="1" applyAlignment="1" applyProtection="1">
      <alignment horizontal="center"/>
      <protection locked="0"/>
    </xf>
    <xf numFmtId="0" fontId="0" fillId="0" borderId="102" xfId="0" applyBorder="1"/>
    <xf numFmtId="166" fontId="37" fillId="19" borderId="58" xfId="6" applyNumberFormat="1" applyFont="1" applyFill="1" applyBorder="1" applyProtection="1">
      <protection locked="0"/>
    </xf>
    <xf numFmtId="3" fontId="37" fillId="19" borderId="101" xfId="6" applyNumberFormat="1" applyFont="1" applyFill="1" applyBorder="1" applyAlignment="1" applyProtection="1">
      <alignment horizontal="center"/>
      <protection locked="0"/>
    </xf>
    <xf numFmtId="0" fontId="52" fillId="0" borderId="89" xfId="6" applyNumberFormat="1" applyFont="1" applyFill="1" applyBorder="1" applyAlignment="1" applyProtection="1">
      <alignment horizontal="left"/>
      <protection locked="0"/>
    </xf>
    <xf numFmtId="0" fontId="0" fillId="0" borderId="78" xfId="0" applyBorder="1"/>
    <xf numFmtId="166" fontId="37" fillId="0" borderId="89" xfId="6" applyNumberFormat="1" applyFont="1" applyFill="1" applyBorder="1" applyProtection="1">
      <protection locked="0"/>
    </xf>
    <xf numFmtId="166" fontId="37" fillId="0" borderId="0" xfId="6" applyNumberFormat="1" applyFont="1" applyFill="1" applyBorder="1" applyAlignment="1" applyProtection="1">
      <alignment horizontal="center"/>
      <protection locked="0"/>
    </xf>
    <xf numFmtId="166" fontId="54" fillId="0" borderId="0" xfId="6" applyNumberFormat="1" applyFont="1" applyFill="1" applyBorder="1" applyAlignment="1" applyProtection="1">
      <alignment horizontal="left"/>
      <protection locked="0"/>
    </xf>
    <xf numFmtId="166" fontId="37" fillId="0" borderId="89" xfId="6" applyNumberFormat="1" applyFont="1" applyFill="1" applyBorder="1" applyAlignment="1" applyProtection="1">
      <alignment horizontal="center"/>
      <protection locked="0"/>
    </xf>
    <xf numFmtId="166" fontId="37" fillId="0" borderId="103" xfId="6" applyNumberFormat="1" applyFont="1" applyFill="1" applyBorder="1" applyAlignment="1" applyProtection="1">
      <alignment horizontal="center"/>
      <protection locked="0"/>
    </xf>
    <xf numFmtId="0" fontId="22" fillId="0" borderId="100" xfId="6" applyNumberFormat="1" applyFont="1" applyFill="1" applyBorder="1" applyAlignment="1" applyProtection="1">
      <alignment horizontal="center"/>
      <protection locked="0"/>
    </xf>
    <xf numFmtId="0" fontId="49" fillId="0" borderId="104" xfId="23" applyFont="1" applyBorder="1"/>
    <xf numFmtId="166" fontId="49" fillId="0" borderId="79" xfId="6" applyNumberFormat="1" applyFont="1" applyFill="1" applyBorder="1" applyProtection="1">
      <protection locked="0"/>
    </xf>
    <xf numFmtId="183" fontId="49" fillId="0" borderId="79" xfId="6" applyNumberFormat="1" applyFont="1" applyFill="1" applyBorder="1" applyAlignment="1" applyProtection="1">
      <alignment horizontal="center"/>
      <protection locked="0"/>
    </xf>
    <xf numFmtId="166" fontId="37" fillId="21" borderId="69" xfId="6" applyNumberFormat="1" applyFont="1" applyFill="1" applyBorder="1" applyAlignment="1" applyProtection="1">
      <alignment horizontal="center"/>
      <protection locked="0"/>
    </xf>
    <xf numFmtId="166" fontId="37" fillId="21" borderId="105" xfId="6" applyNumberFormat="1" applyFont="1" applyFill="1" applyBorder="1" applyAlignment="1" applyProtection="1">
      <alignment horizontal="center"/>
      <protection locked="0"/>
    </xf>
    <xf numFmtId="166" fontId="49" fillId="0" borderId="100" xfId="6" applyNumberFormat="1" applyFont="1" applyFill="1" applyBorder="1" applyAlignment="1" applyProtection="1">
      <alignment horizontal="center"/>
      <protection locked="0"/>
    </xf>
    <xf numFmtId="0" fontId="49" fillId="0" borderId="106" xfId="23" applyFont="1" applyBorder="1"/>
    <xf numFmtId="166" fontId="37" fillId="21" borderId="72" xfId="6" applyNumberFormat="1" applyFont="1" applyFill="1" applyBorder="1" applyAlignment="1" applyProtection="1">
      <alignment horizontal="center"/>
      <protection locked="0"/>
    </xf>
    <xf numFmtId="166" fontId="37" fillId="21" borderId="63" xfId="6" applyNumberFormat="1" applyFont="1" applyFill="1" applyBorder="1" applyAlignment="1" applyProtection="1">
      <alignment horizontal="center"/>
      <protection locked="0"/>
    </xf>
    <xf numFmtId="166" fontId="37" fillId="21" borderId="74" xfId="6" applyNumberFormat="1" applyFont="1" applyFill="1" applyBorder="1" applyAlignment="1" applyProtection="1">
      <alignment horizontal="center"/>
      <protection locked="0"/>
    </xf>
    <xf numFmtId="166" fontId="37" fillId="21" borderId="107" xfId="6" applyNumberFormat="1" applyFont="1" applyFill="1" applyBorder="1" applyAlignment="1" applyProtection="1">
      <alignment horizontal="center"/>
      <protection locked="0"/>
    </xf>
    <xf numFmtId="0" fontId="35" fillId="0" borderId="68" xfId="15" applyFill="1" applyBorder="1">
      <alignment horizontal="left"/>
    </xf>
    <xf numFmtId="0" fontId="0" fillId="0" borderId="0" xfId="0" applyAlignment="1">
      <alignment horizontal="right" indent="1"/>
    </xf>
    <xf numFmtId="165" fontId="36" fillId="19" borderId="58" xfId="6" applyNumberFormat="1" applyFont="1" applyFill="1" applyBorder="1" applyAlignment="1" applyProtection="1">
      <alignment horizontal="center"/>
      <protection locked="0"/>
    </xf>
    <xf numFmtId="0" fontId="64" fillId="0" borderId="0" xfId="0" applyFont="1" applyAlignment="1">
      <alignment horizontal="center"/>
    </xf>
    <xf numFmtId="0" fontId="41" fillId="0" borderId="0" xfId="15" applyFont="1" applyFill="1" applyAlignment="1">
      <alignment horizontal="right"/>
    </xf>
    <xf numFmtId="0" fontId="41" fillId="0" borderId="0" xfId="15" applyFont="1" applyFill="1">
      <alignment horizontal="left"/>
    </xf>
    <xf numFmtId="0" fontId="29" fillId="0" borderId="70" xfId="0" applyFont="1" applyBorder="1"/>
    <xf numFmtId="0" fontId="0" fillId="0" borderId="71" xfId="0" applyBorder="1" applyAlignment="1">
      <alignment horizontal="center"/>
    </xf>
    <xf numFmtId="165" fontId="37" fillId="0" borderId="58" xfId="6" applyNumberFormat="1" applyFont="1" applyFill="1" applyBorder="1" applyAlignment="1" applyProtection="1">
      <alignment horizontal="center"/>
      <protection locked="0"/>
    </xf>
    <xf numFmtId="165" fontId="36" fillId="0" borderId="58" xfId="6" applyNumberFormat="1" applyFont="1" applyFill="1" applyBorder="1" applyAlignment="1" applyProtection="1">
      <alignment horizontal="center"/>
      <protection locked="0"/>
    </xf>
    <xf numFmtId="0" fontId="0" fillId="0" borderId="73" xfId="0" applyBorder="1" applyAlignment="1">
      <alignment horizontal="center"/>
    </xf>
    <xf numFmtId="0" fontId="29" fillId="0" borderId="75" xfId="0" applyFont="1" applyBorder="1"/>
    <xf numFmtId="0" fontId="0" fillId="0" borderId="76" xfId="0" applyBorder="1" applyAlignment="1">
      <alignment horizontal="center"/>
    </xf>
    <xf numFmtId="0" fontId="35" fillId="32" borderId="68" xfId="15" applyFill="1" applyBorder="1">
      <alignment horizontal="left"/>
    </xf>
    <xf numFmtId="0" fontId="29" fillId="32" borderId="0" xfId="8" applyFill="1" applyBorder="1">
      <alignment horizontal="center"/>
    </xf>
    <xf numFmtId="0" fontId="35" fillId="32" borderId="0" xfId="15" applyFill="1" applyAlignment="1">
      <alignment horizontal="center"/>
    </xf>
    <xf numFmtId="185" fontId="29" fillId="32" borderId="0" xfId="8" applyNumberFormat="1" applyFill="1" applyBorder="1">
      <alignment horizontal="center"/>
    </xf>
    <xf numFmtId="185" fontId="37" fillId="19" borderId="58" xfId="1" applyNumberFormat="1" applyFont="1" applyFill="1" applyBorder="1" applyAlignment="1" applyProtection="1">
      <alignment horizontal="center"/>
      <protection locked="0"/>
    </xf>
    <xf numFmtId="0" fontId="64" fillId="0" borderId="0" xfId="15" applyFont="1" applyFill="1">
      <alignment horizontal="left"/>
    </xf>
    <xf numFmtId="0" fontId="35" fillId="32" borderId="0" xfId="15" applyFill="1">
      <alignment horizontal="left"/>
    </xf>
    <xf numFmtId="165" fontId="37" fillId="19" borderId="58" xfId="6" applyNumberFormat="1" applyFont="1" applyFill="1" applyBorder="1" applyAlignment="1" applyProtection="1">
      <alignment horizontal="left"/>
      <protection locked="0"/>
    </xf>
    <xf numFmtId="0" fontId="29" fillId="0" borderId="108" xfId="0" applyFont="1" applyBorder="1" applyAlignment="1">
      <alignment horizontal="center"/>
    </xf>
    <xf numFmtId="0" fontId="65" fillId="24" borderId="68" xfId="15" applyFont="1" applyFill="1" applyBorder="1" applyAlignment="1">
      <alignment horizontal="center"/>
    </xf>
    <xf numFmtId="166" fontId="47" fillId="26" borderId="81" xfId="0" applyNumberFormat="1" applyFont="1" applyFill="1" applyBorder="1" applyAlignment="1">
      <alignment horizontal="center"/>
    </xf>
    <xf numFmtId="166" fontId="47" fillId="0" borderId="0" xfId="0" applyNumberFormat="1" applyFont="1" applyAlignment="1">
      <alignment horizontal="center"/>
    </xf>
    <xf numFmtId="0" fontId="44" fillId="0" borderId="70" xfId="0" applyFont="1" applyBorder="1"/>
    <xf numFmtId="0" fontId="0" fillId="3" borderId="69" xfId="0" applyFill="1" applyBorder="1" applyAlignment="1">
      <alignment horizontal="center"/>
    </xf>
    <xf numFmtId="166" fontId="37" fillId="19" borderId="109" xfId="6" applyNumberFormat="1" applyFont="1" applyFill="1" applyBorder="1" applyAlignment="1" applyProtection="1">
      <alignment horizontal="center"/>
      <protection locked="0"/>
    </xf>
    <xf numFmtId="0" fontId="0" fillId="4" borderId="71" xfId="0" applyFill="1" applyBorder="1" applyAlignment="1">
      <alignment horizontal="center"/>
    </xf>
    <xf numFmtId="0" fontId="29" fillId="0" borderId="73" xfId="0" applyFont="1" applyBorder="1" applyAlignment="1">
      <alignment horizontal="center"/>
    </xf>
    <xf numFmtId="0" fontId="0" fillId="3" borderId="72" xfId="0" applyFill="1" applyBorder="1" applyAlignment="1">
      <alignment horizontal="center"/>
    </xf>
    <xf numFmtId="0" fontId="0" fillId="3" borderId="0" xfId="0" applyFill="1" applyAlignment="1">
      <alignment horizontal="center"/>
    </xf>
    <xf numFmtId="0" fontId="0" fillId="4" borderId="73" xfId="0" applyFill="1" applyBorder="1" applyAlignment="1">
      <alignment horizontal="center"/>
    </xf>
    <xf numFmtId="0" fontId="0" fillId="4" borderId="110" xfId="0" applyFill="1" applyBorder="1" applyAlignment="1">
      <alignment horizontal="center"/>
    </xf>
    <xf numFmtId="0" fontId="0" fillId="4" borderId="111" xfId="0" applyFill="1" applyBorder="1" applyAlignment="1">
      <alignment horizontal="center"/>
    </xf>
    <xf numFmtId="166" fontId="37" fillId="19" borderId="112" xfId="6" applyNumberFormat="1" applyFont="1" applyFill="1" applyBorder="1" applyAlignment="1" applyProtection="1">
      <alignment horizontal="center"/>
      <protection locked="0"/>
    </xf>
    <xf numFmtId="0" fontId="44" fillId="0" borderId="75" xfId="0" applyFont="1" applyBorder="1"/>
    <xf numFmtId="0" fontId="29" fillId="0" borderId="76" xfId="0" applyFont="1" applyBorder="1" applyAlignment="1">
      <alignment horizontal="center"/>
    </xf>
    <xf numFmtId="0" fontId="0" fillId="3" borderId="74" xfId="0" applyFill="1" applyBorder="1" applyAlignment="1">
      <alignment horizontal="center"/>
    </xf>
    <xf numFmtId="0" fontId="0" fillId="3" borderId="75" xfId="0" applyFill="1" applyBorder="1" applyAlignment="1">
      <alignment horizontal="center"/>
    </xf>
    <xf numFmtId="166" fontId="49" fillId="21" borderId="91" xfId="6" applyNumberFormat="1" applyFont="1" applyFill="1" applyBorder="1" applyAlignment="1" applyProtection="1">
      <alignment horizontal="center"/>
      <protection locked="0"/>
    </xf>
    <xf numFmtId="0" fontId="0" fillId="3" borderId="113" xfId="0" applyFill="1" applyBorder="1" applyAlignment="1">
      <alignment horizontal="center"/>
    </xf>
    <xf numFmtId="0" fontId="0" fillId="4" borderId="83" xfId="0" applyFill="1" applyBorder="1" applyAlignment="1">
      <alignment horizontal="center"/>
    </xf>
    <xf numFmtId="0" fontId="0" fillId="3" borderId="114" xfId="0" applyFill="1" applyBorder="1" applyAlignment="1">
      <alignment horizontal="center"/>
    </xf>
    <xf numFmtId="166" fontId="0" fillId="4" borderId="95" xfId="0" applyNumberFormat="1" applyFill="1" applyBorder="1" applyAlignment="1">
      <alignment horizontal="center"/>
    </xf>
    <xf numFmtId="0" fontId="0" fillId="4" borderId="115" xfId="0" applyFill="1" applyBorder="1" applyAlignment="1">
      <alignment horizontal="center"/>
    </xf>
    <xf numFmtId="0" fontId="0" fillId="3" borderId="73" xfId="0" applyFill="1" applyBorder="1" applyAlignment="1">
      <alignment horizontal="center"/>
    </xf>
    <xf numFmtId="3" fontId="0" fillId="4" borderId="79" xfId="0" applyNumberFormat="1" applyFill="1" applyBorder="1" applyAlignment="1">
      <alignment horizontal="center"/>
    </xf>
    <xf numFmtId="0" fontId="0" fillId="3" borderId="76" xfId="0" applyFill="1" applyBorder="1" applyAlignment="1">
      <alignment horizontal="center"/>
    </xf>
    <xf numFmtId="4" fontId="0" fillId="4" borderId="79" xfId="0" applyNumberFormat="1" applyFill="1" applyBorder="1" applyAlignment="1">
      <alignment horizontal="center"/>
    </xf>
    <xf numFmtId="3" fontId="37" fillId="19" borderId="58" xfId="6" applyNumberFormat="1" applyFont="1" applyFill="1" applyBorder="1" applyAlignment="1" applyProtection="1">
      <alignment horizontal="center"/>
      <protection locked="0"/>
    </xf>
    <xf numFmtId="188" fontId="0" fillId="0" borderId="0" xfId="6" applyNumberFormat="1" applyFont="1"/>
    <xf numFmtId="4" fontId="0" fillId="0" borderId="0" xfId="0" applyNumberFormat="1" applyAlignment="1">
      <alignment horizontal="center"/>
    </xf>
    <xf numFmtId="0" fontId="64" fillId="0" borderId="0" xfId="0" applyFont="1"/>
    <xf numFmtId="0" fontId="29" fillId="0" borderId="0" xfId="6" applyNumberFormat="1" applyFont="1" applyFill="1" applyBorder="1" applyAlignment="1" applyProtection="1">
      <alignment horizontal="center"/>
      <protection locked="0"/>
    </xf>
    <xf numFmtId="166" fontId="22" fillId="0" borderId="70" xfId="6" applyNumberFormat="1" applyFont="1" applyFill="1" applyBorder="1" applyProtection="1">
      <protection locked="0"/>
    </xf>
    <xf numFmtId="3" fontId="0" fillId="0" borderId="70" xfId="0" applyNumberFormat="1" applyBorder="1"/>
    <xf numFmtId="3" fontId="0" fillId="0" borderId="79" xfId="0" applyNumberFormat="1" applyBorder="1" applyAlignment="1">
      <alignment horizontal="center"/>
    </xf>
    <xf numFmtId="165" fontId="0" fillId="0" borderId="79" xfId="0" applyNumberFormat="1" applyBorder="1" applyAlignment="1">
      <alignment horizontal="center"/>
    </xf>
    <xf numFmtId="165" fontId="0" fillId="0" borderId="79" xfId="6" applyNumberFormat="1" applyFont="1" applyBorder="1" applyAlignment="1">
      <alignment horizontal="center"/>
    </xf>
    <xf numFmtId="0" fontId="29" fillId="0" borderId="70" xfId="0" quotePrefix="1" applyFont="1" applyBorder="1" applyAlignment="1">
      <alignment horizontal="center"/>
    </xf>
    <xf numFmtId="0" fontId="0" fillId="27" borderId="70" xfId="0" applyFill="1" applyBorder="1" applyAlignment="1">
      <alignment horizontal="center"/>
    </xf>
    <xf numFmtId="166" fontId="0" fillId="3" borderId="70" xfId="0" applyNumberFormat="1" applyFill="1" applyBorder="1" applyAlignment="1">
      <alignment horizontal="center"/>
    </xf>
    <xf numFmtId="166" fontId="0" fillId="4" borderId="70" xfId="0" applyNumberFormat="1" applyFill="1" applyBorder="1" applyAlignment="1">
      <alignment horizontal="center"/>
    </xf>
    <xf numFmtId="166" fontId="0" fillId="0" borderId="79" xfId="0" applyNumberFormat="1" applyBorder="1" applyAlignment="1">
      <alignment horizontal="center"/>
    </xf>
    <xf numFmtId="166" fontId="22" fillId="0" borderId="0" xfId="6" applyNumberFormat="1" applyFont="1" applyFill="1" applyBorder="1" applyProtection="1">
      <protection locked="0"/>
    </xf>
    <xf numFmtId="3" fontId="0" fillId="0" borderId="0" xfId="0" applyNumberFormat="1"/>
    <xf numFmtId="0" fontId="0" fillId="27" borderId="0" xfId="0" applyFill="1" applyAlignment="1">
      <alignment horizontal="center"/>
    </xf>
    <xf numFmtId="166" fontId="0" fillId="3" borderId="0" xfId="0" applyNumberFormat="1" applyFill="1" applyAlignment="1">
      <alignment horizontal="center"/>
    </xf>
    <xf numFmtId="166" fontId="0" fillId="4" borderId="0" xfId="0" applyNumberFormat="1" applyFill="1" applyAlignment="1">
      <alignment horizontal="center"/>
    </xf>
    <xf numFmtId="166" fontId="0" fillId="4" borderId="73" xfId="0" applyNumberFormat="1" applyFill="1" applyBorder="1" applyAlignment="1">
      <alignment horizontal="center"/>
    </xf>
    <xf numFmtId="3" fontId="0" fillId="0" borderId="92" xfId="0" applyNumberFormat="1" applyBorder="1" applyAlignment="1">
      <alignment horizontal="center"/>
    </xf>
    <xf numFmtId="165" fontId="0" fillId="0" borderId="92" xfId="0" applyNumberFormat="1" applyBorder="1" applyAlignment="1">
      <alignment horizontal="center"/>
    </xf>
    <xf numFmtId="165" fontId="0" fillId="0" borderId="92" xfId="6" applyNumberFormat="1" applyFont="1" applyBorder="1" applyAlignment="1">
      <alignment horizontal="center"/>
    </xf>
    <xf numFmtId="165" fontId="0" fillId="4" borderId="79" xfId="0" applyNumberFormat="1" applyFill="1" applyBorder="1" applyAlignment="1">
      <alignment horizontal="center"/>
    </xf>
    <xf numFmtId="166" fontId="22" fillId="0" borderId="75" xfId="6" applyNumberFormat="1" applyFont="1" applyFill="1" applyBorder="1" applyProtection="1">
      <protection locked="0"/>
    </xf>
    <xf numFmtId="3" fontId="0" fillId="0" borderId="75" xfId="0" applyNumberFormat="1" applyBorder="1"/>
    <xf numFmtId="3" fontId="0" fillId="0" borderId="95" xfId="0" applyNumberFormat="1" applyBorder="1" applyAlignment="1">
      <alignment horizontal="center"/>
    </xf>
    <xf numFmtId="165" fontId="0" fillId="0" borderId="95" xfId="6" applyNumberFormat="1" applyFont="1" applyBorder="1" applyAlignment="1">
      <alignment horizontal="center"/>
    </xf>
    <xf numFmtId="165" fontId="0" fillId="0" borderId="95" xfId="0" applyNumberFormat="1" applyBorder="1" applyAlignment="1">
      <alignment horizontal="center"/>
    </xf>
    <xf numFmtId="0" fontId="29" fillId="0" borderId="75" xfId="0" quotePrefix="1" applyFont="1" applyBorder="1" applyAlignment="1">
      <alignment horizontal="center"/>
    </xf>
    <xf numFmtId="0" fontId="0" fillId="27" borderId="75" xfId="0" applyFill="1" applyBorder="1" applyAlignment="1">
      <alignment horizontal="center"/>
    </xf>
    <xf numFmtId="166" fontId="0" fillId="3" borderId="75" xfId="0" applyNumberFormat="1" applyFill="1" applyBorder="1" applyAlignment="1">
      <alignment horizontal="center"/>
    </xf>
    <xf numFmtId="166" fontId="0" fillId="4" borderId="75" xfId="0" applyNumberFormat="1" applyFill="1" applyBorder="1" applyAlignment="1">
      <alignment horizontal="center"/>
    </xf>
    <xf numFmtId="166" fontId="0" fillId="4" borderId="76" xfId="0" applyNumberFormat="1" applyFill="1" applyBorder="1" applyAlignment="1">
      <alignment horizontal="center"/>
    </xf>
    <xf numFmtId="0" fontId="29" fillId="0" borderId="0" xfId="0" quotePrefix="1" applyFont="1"/>
    <xf numFmtId="166" fontId="49" fillId="0" borderId="0" xfId="6" applyNumberFormat="1" applyFont="1" applyFill="1" applyBorder="1" applyAlignment="1" applyProtection="1">
      <alignment horizontal="center"/>
      <protection locked="0"/>
    </xf>
    <xf numFmtId="0" fontId="35" fillId="17" borderId="0" xfId="12" applyFill="1" applyAlignment="1">
      <alignment horizontal="left" indent="1"/>
    </xf>
    <xf numFmtId="166" fontId="35" fillId="0" borderId="0" xfId="12" applyNumberFormat="1" applyFill="1" applyAlignment="1">
      <alignment horizontal="right"/>
    </xf>
    <xf numFmtId="0" fontId="33" fillId="0" borderId="0" xfId="0" applyFont="1" applyAlignment="1">
      <alignment horizontal="left" indent="1"/>
    </xf>
    <xf numFmtId="9" fontId="33" fillId="0" borderId="0" xfId="6" applyFont="1"/>
    <xf numFmtId="0" fontId="33" fillId="0" borderId="0" xfId="0" applyFont="1" applyAlignment="1">
      <alignment vertical="center"/>
    </xf>
    <xf numFmtId="0" fontId="49" fillId="33" borderId="0" xfId="0" applyFont="1" applyFill="1" applyAlignment="1">
      <alignment horizontal="center"/>
    </xf>
    <xf numFmtId="0" fontId="33" fillId="33" borderId="0" xfId="0" applyFont="1" applyFill="1"/>
    <xf numFmtId="0" fontId="68" fillId="0" borderId="69" xfId="0" applyFont="1" applyBorder="1" applyAlignment="1">
      <alignment horizontal="centerContinuous" vertical="center"/>
    </xf>
    <xf numFmtId="0" fontId="68" fillId="0" borderId="71" xfId="0" applyFont="1" applyBorder="1" applyAlignment="1">
      <alignment horizontal="centerContinuous" vertical="center"/>
    </xf>
    <xf numFmtId="0" fontId="68" fillId="0" borderId="69" xfId="0" applyFont="1" applyBorder="1" applyAlignment="1">
      <alignment horizontal="centerContinuous"/>
    </xf>
    <xf numFmtId="0" fontId="68" fillId="0" borderId="71" xfId="0" applyFont="1" applyBorder="1" applyAlignment="1">
      <alignment horizontal="centerContinuous"/>
    </xf>
    <xf numFmtId="0" fontId="68" fillId="0" borderId="92" xfId="0" applyFont="1" applyBorder="1" applyAlignment="1">
      <alignment horizontal="center"/>
    </xf>
    <xf numFmtId="0" fontId="68" fillId="0" borderId="92" xfId="0" applyFont="1" applyBorder="1" applyAlignment="1">
      <alignment horizontal="centerContinuous"/>
    </xf>
    <xf numFmtId="0" fontId="68" fillId="0" borderId="72" xfId="0" applyFont="1" applyBorder="1" applyAlignment="1">
      <alignment horizontal="center"/>
    </xf>
    <xf numFmtId="0" fontId="68" fillId="0" borderId="73" xfId="0" applyFont="1" applyBorder="1" applyAlignment="1">
      <alignment horizontal="center"/>
    </xf>
    <xf numFmtId="0" fontId="68" fillId="0" borderId="74" xfId="0" applyFont="1" applyBorder="1" applyAlignment="1">
      <alignment horizontal="center"/>
    </xf>
    <xf numFmtId="0" fontId="68" fillId="0" borderId="76" xfId="0" applyFont="1" applyBorder="1" applyAlignment="1">
      <alignment horizontal="center"/>
    </xf>
    <xf numFmtId="0" fontId="68" fillId="0" borderId="94" xfId="0" applyFont="1" applyBorder="1" applyAlignment="1">
      <alignment horizontal="center"/>
    </xf>
    <xf numFmtId="0" fontId="68" fillId="0" borderId="0" xfId="0" applyFont="1" applyAlignment="1">
      <alignment horizontal="center"/>
    </xf>
    <xf numFmtId="0" fontId="0" fillId="0" borderId="60" xfId="0" applyBorder="1" applyAlignment="1">
      <alignment horizontal="left" indent="1"/>
    </xf>
    <xf numFmtId="9" fontId="37" fillId="19" borderId="99" xfId="6" applyFont="1" applyFill="1" applyBorder="1" applyAlignment="1" applyProtection="1">
      <alignment horizontal="right" indent="1"/>
      <protection locked="0"/>
    </xf>
    <xf numFmtId="9" fontId="49" fillId="0" borderId="116" xfId="6" applyFont="1" applyFill="1" applyBorder="1" applyAlignment="1" applyProtection="1">
      <alignment horizontal="right" indent="1"/>
      <protection locked="0"/>
    </xf>
    <xf numFmtId="166" fontId="49" fillId="34" borderId="99" xfId="6" applyNumberFormat="1" applyFont="1" applyFill="1" applyBorder="1" applyAlignment="1" applyProtection="1">
      <alignment horizontal="right" indent="1"/>
      <protection locked="0"/>
    </xf>
    <xf numFmtId="166" fontId="37" fillId="19" borderId="99" xfId="6" applyNumberFormat="1" applyFont="1" applyFill="1" applyBorder="1" applyAlignment="1" applyProtection="1">
      <alignment horizontal="right" indent="1"/>
      <protection locked="0"/>
    </xf>
    <xf numFmtId="166" fontId="49" fillId="22" borderId="117" xfId="6" applyNumberFormat="1" applyFont="1" applyFill="1" applyBorder="1" applyAlignment="1" applyProtection="1">
      <alignment horizontal="right" indent="1"/>
      <protection locked="0"/>
    </xf>
    <xf numFmtId="166" fontId="49" fillId="0" borderId="117" xfId="6" applyNumberFormat="1" applyFont="1" applyFill="1" applyBorder="1" applyAlignment="1" applyProtection="1">
      <alignment horizontal="right" indent="1"/>
      <protection locked="0"/>
    </xf>
    <xf numFmtId="166" fontId="37" fillId="34" borderId="99" xfId="6" applyNumberFormat="1" applyFont="1" applyFill="1" applyBorder="1" applyAlignment="1" applyProtection="1">
      <alignment horizontal="right" indent="1"/>
      <protection locked="0"/>
    </xf>
    <xf numFmtId="10" fontId="37" fillId="19" borderId="99" xfId="6" applyNumberFormat="1" applyFont="1" applyFill="1" applyBorder="1" applyAlignment="1" applyProtection="1">
      <alignment horizontal="right" indent="1"/>
      <protection locked="0"/>
    </xf>
    <xf numFmtId="0" fontId="0" fillId="0" borderId="65" xfId="0" applyBorder="1" applyAlignment="1">
      <alignment horizontal="left" indent="1"/>
    </xf>
    <xf numFmtId="0" fontId="69" fillId="0" borderId="0" xfId="0" applyFont="1" applyAlignment="1">
      <alignment horizontal="left"/>
    </xf>
    <xf numFmtId="0" fontId="38" fillId="0" borderId="0" xfId="0" applyFont="1" applyAlignment="1">
      <alignment horizontal="left" indent="1"/>
    </xf>
    <xf numFmtId="0" fontId="70" fillId="19" borderId="99" xfId="6" applyNumberFormat="1" applyFont="1" applyFill="1" applyBorder="1" applyAlignment="1" applyProtection="1">
      <alignment horizontal="left"/>
      <protection locked="0"/>
    </xf>
    <xf numFmtId="0" fontId="49" fillId="0" borderId="118" xfId="6" applyNumberFormat="1" applyFont="1" applyFill="1" applyBorder="1" applyAlignment="1" applyProtection="1">
      <alignment horizontal="left" indent="1"/>
      <protection locked="0"/>
    </xf>
    <xf numFmtId="0" fontId="70" fillId="19" borderId="109" xfId="6" applyNumberFormat="1" applyFont="1" applyFill="1" applyBorder="1" applyAlignment="1" applyProtection="1">
      <alignment horizontal="center"/>
      <protection locked="0"/>
    </xf>
    <xf numFmtId="0" fontId="70" fillId="19" borderId="119" xfId="6" applyNumberFormat="1" applyFont="1" applyFill="1" applyBorder="1" applyAlignment="1" applyProtection="1">
      <alignment horizontal="left" indent="1"/>
      <protection locked="0"/>
    </xf>
    <xf numFmtId="0" fontId="46" fillId="0" borderId="0" xfId="6" applyNumberFormat="1" applyFont="1" applyFill="1" applyBorder="1" applyAlignment="1" applyProtection="1">
      <alignment horizontal="left"/>
      <protection locked="0"/>
    </xf>
    <xf numFmtId="0" fontId="46" fillId="0" borderId="0" xfId="0" applyFont="1"/>
    <xf numFmtId="0" fontId="46" fillId="0" borderId="67" xfId="6" applyNumberFormat="1" applyFont="1" applyFill="1" applyBorder="1" applyAlignment="1" applyProtection="1">
      <alignment horizontal="left" indent="1"/>
      <protection locked="0"/>
    </xf>
    <xf numFmtId="0" fontId="70" fillId="19" borderId="58" xfId="6" applyNumberFormat="1" applyFont="1" applyFill="1" applyBorder="1" applyAlignment="1" applyProtection="1">
      <alignment horizontal="center"/>
      <protection locked="0"/>
    </xf>
    <xf numFmtId="0" fontId="46" fillId="0" borderId="120" xfId="6" applyNumberFormat="1" applyFont="1" applyFill="1" applyBorder="1" applyAlignment="1" applyProtection="1">
      <alignment horizontal="left" indent="1"/>
      <protection locked="0"/>
    </xf>
    <xf numFmtId="1" fontId="0" fillId="0" borderId="0" xfId="0" applyNumberFormat="1" applyAlignment="1">
      <alignment horizontal="center"/>
    </xf>
    <xf numFmtId="0" fontId="46" fillId="0" borderId="121" xfId="6" applyNumberFormat="1" applyFont="1" applyFill="1" applyBorder="1" applyAlignment="1" applyProtection="1">
      <alignment horizontal="left" indent="1"/>
      <protection locked="0"/>
    </xf>
    <xf numFmtId="0" fontId="70" fillId="19" borderId="122" xfId="6" applyNumberFormat="1" applyFont="1" applyFill="1" applyBorder="1" applyAlignment="1" applyProtection="1">
      <alignment horizontal="center"/>
      <protection locked="0"/>
    </xf>
    <xf numFmtId="0" fontId="46" fillId="0" borderId="123" xfId="6" applyNumberFormat="1" applyFont="1" applyFill="1" applyBorder="1" applyAlignment="1" applyProtection="1">
      <alignment horizontal="left" indent="1"/>
      <protection locked="0"/>
    </xf>
    <xf numFmtId="166" fontId="0" fillId="0" borderId="0" xfId="0" applyNumberFormat="1" applyAlignment="1">
      <alignment horizontal="center"/>
    </xf>
    <xf numFmtId="0" fontId="37" fillId="0" borderId="0" xfId="6" applyNumberFormat="1" applyFont="1" applyFill="1" applyBorder="1" applyAlignment="1" applyProtection="1">
      <alignment horizontal="left"/>
      <protection locked="0"/>
    </xf>
    <xf numFmtId="0" fontId="37" fillId="0" borderId="0" xfId="6" applyNumberFormat="1" applyFont="1" applyFill="1" applyBorder="1" applyAlignment="1" applyProtection="1">
      <alignment horizontal="left" indent="1"/>
      <protection locked="0"/>
    </xf>
    <xf numFmtId="0" fontId="37" fillId="0" borderId="0" xfId="6" applyNumberFormat="1" applyFont="1" applyFill="1" applyBorder="1" applyAlignment="1" applyProtection="1">
      <alignment horizontal="center"/>
      <protection locked="0"/>
    </xf>
    <xf numFmtId="0" fontId="37" fillId="0" borderId="0" xfId="6" applyNumberFormat="1" applyFont="1" applyFill="1" applyBorder="1" applyAlignment="1" applyProtection="1">
      <alignment horizontal="left" indent="2"/>
      <protection locked="0"/>
    </xf>
    <xf numFmtId="0" fontId="22" fillId="0" borderId="0" xfId="6" applyNumberFormat="1" applyFont="1" applyFill="1" applyBorder="1" applyAlignment="1" applyProtection="1">
      <alignment horizontal="left"/>
      <protection locked="0"/>
    </xf>
    <xf numFmtId="0" fontId="22" fillId="0" borderId="0" xfId="6" applyNumberFormat="1" applyFont="1" applyFill="1" applyBorder="1" applyAlignment="1" applyProtection="1">
      <alignment horizontal="left" indent="1"/>
      <protection locked="0"/>
    </xf>
    <xf numFmtId="0" fontId="22" fillId="0" borderId="0" xfId="6" applyNumberFormat="1" applyFont="1" applyFill="1" applyBorder="1" applyAlignment="1" applyProtection="1">
      <alignment horizontal="center"/>
      <protection locked="0"/>
    </xf>
    <xf numFmtId="0" fontId="38" fillId="0" borderId="0" xfId="6" applyNumberFormat="1" applyFont="1" applyFill="1" applyBorder="1" applyAlignment="1" applyProtection="1">
      <alignment horizontal="left"/>
      <protection locked="0"/>
    </xf>
    <xf numFmtId="0" fontId="22" fillId="0" borderId="69" xfId="6" applyNumberFormat="1" applyFont="1" applyFill="1" applyBorder="1" applyAlignment="1" applyProtection="1">
      <alignment horizontal="left"/>
      <protection locked="0"/>
    </xf>
    <xf numFmtId="0" fontId="22" fillId="0" borderId="70" xfId="6" applyNumberFormat="1" applyFont="1" applyFill="1" applyBorder="1" applyAlignment="1" applyProtection="1">
      <alignment horizontal="left"/>
      <protection locked="0"/>
    </xf>
    <xf numFmtId="0" fontId="37" fillId="0" borderId="70" xfId="6" applyNumberFormat="1" applyFont="1" applyFill="1" applyBorder="1" applyAlignment="1" applyProtection="1">
      <alignment horizontal="left" indent="2"/>
      <protection locked="0"/>
    </xf>
    <xf numFmtId="0" fontId="0" fillId="0" borderId="70" xfId="0" applyBorder="1" applyAlignment="1">
      <alignment horizontal="center" vertical="center"/>
    </xf>
    <xf numFmtId="166" fontId="22" fillId="3" borderId="78" xfId="0" applyNumberFormat="1" applyFont="1" applyFill="1" applyBorder="1" applyAlignment="1">
      <alignment horizontal="right"/>
    </xf>
    <xf numFmtId="166" fontId="22" fillId="4" borderId="78" xfId="0" applyNumberFormat="1" applyFont="1" applyFill="1" applyBorder="1" applyAlignment="1">
      <alignment horizontal="right"/>
    </xf>
    <xf numFmtId="166" fontId="22" fillId="3" borderId="80" xfId="0" applyNumberFormat="1" applyFont="1" applyFill="1" applyBorder="1" applyAlignment="1">
      <alignment horizontal="right"/>
    </xf>
    <xf numFmtId="166" fontId="22" fillId="4" borderId="77" xfId="0" applyNumberFormat="1" applyFont="1" applyFill="1" applyBorder="1" applyAlignment="1">
      <alignment horizontal="right"/>
    </xf>
    <xf numFmtId="166" fontId="22" fillId="4" borderId="80" xfId="0" applyNumberFormat="1" applyFont="1" applyFill="1" applyBorder="1" applyAlignment="1">
      <alignment horizontal="right"/>
    </xf>
    <xf numFmtId="0" fontId="22" fillId="0" borderId="72" xfId="6" applyNumberFormat="1" applyFont="1" applyFill="1" applyBorder="1" applyAlignment="1" applyProtection="1">
      <alignment horizontal="left"/>
      <protection locked="0"/>
    </xf>
    <xf numFmtId="0" fontId="29" fillId="0" borderId="73" xfId="8" applyBorder="1">
      <alignment horizontal="center"/>
    </xf>
    <xf numFmtId="0" fontId="22" fillId="0" borderId="74" xfId="6" applyNumberFormat="1" applyFont="1" applyFill="1" applyBorder="1" applyAlignment="1" applyProtection="1">
      <alignment horizontal="left"/>
      <protection locked="0"/>
    </xf>
    <xf numFmtId="0" fontId="22" fillId="0" borderId="75" xfId="6" applyNumberFormat="1" applyFont="1" applyFill="1" applyBorder="1" applyAlignment="1" applyProtection="1">
      <alignment horizontal="left"/>
      <protection locked="0"/>
    </xf>
    <xf numFmtId="0" fontId="0" fillId="0" borderId="75" xfId="0" applyBorder="1" applyAlignment="1">
      <alignment horizontal="left" indent="1"/>
    </xf>
    <xf numFmtId="0" fontId="29" fillId="0" borderId="75" xfId="8" applyBorder="1">
      <alignment horizontal="center"/>
    </xf>
    <xf numFmtId="0" fontId="0" fillId="0" borderId="75" xfId="0" applyBorder="1" applyAlignment="1">
      <alignment horizontal="center" vertical="center"/>
    </xf>
    <xf numFmtId="0" fontId="29" fillId="0" borderId="76" xfId="8" applyBorder="1">
      <alignment horizontal="center"/>
    </xf>
    <xf numFmtId="0" fontId="70" fillId="19" borderId="58" xfId="6" applyNumberFormat="1" applyFont="1" applyFill="1" applyBorder="1" applyAlignment="1" applyProtection="1">
      <alignment horizontal="left"/>
      <protection locked="0"/>
    </xf>
    <xf numFmtId="0" fontId="0" fillId="0" borderId="93" xfId="0" applyBorder="1" applyAlignment="1">
      <alignment horizontal="left" indent="1"/>
    </xf>
    <xf numFmtId="0" fontId="29" fillId="0" borderId="70" xfId="8" applyBorder="1">
      <alignment horizontal="center"/>
    </xf>
    <xf numFmtId="0" fontId="0" fillId="0" borderId="124" xfId="0" applyBorder="1"/>
    <xf numFmtId="166" fontId="70" fillId="19" borderId="58" xfId="6" applyNumberFormat="1" applyFont="1" applyFill="1" applyBorder="1" applyAlignment="1" applyProtection="1">
      <alignment horizontal="right"/>
      <protection locked="0"/>
    </xf>
    <xf numFmtId="0" fontId="0" fillId="0" borderId="90" xfId="0" applyBorder="1" applyAlignment="1">
      <alignment horizontal="left" indent="1"/>
    </xf>
    <xf numFmtId="0" fontId="0" fillId="0" borderId="97" xfId="0" applyBorder="1"/>
    <xf numFmtId="0" fontId="0" fillId="0" borderId="96" xfId="0" applyBorder="1" applyAlignment="1">
      <alignment horizontal="left" indent="1"/>
    </xf>
    <xf numFmtId="0" fontId="0" fillId="0" borderId="125" xfId="0" applyBorder="1"/>
    <xf numFmtId="0" fontId="22" fillId="0" borderId="126" xfId="6" applyNumberFormat="1" applyFont="1" applyFill="1" applyBorder="1" applyAlignment="1" applyProtection="1">
      <alignment horizontal="left"/>
      <protection locked="0"/>
    </xf>
    <xf numFmtId="0" fontId="25" fillId="35" borderId="0" xfId="0" applyFont="1" applyFill="1"/>
    <xf numFmtId="0" fontId="25" fillId="35" borderId="0" xfId="0" applyFont="1" applyFill="1" applyAlignment="1">
      <alignment horizontal="left" indent="1"/>
    </xf>
    <xf numFmtId="0" fontId="25" fillId="35" borderId="0" xfId="8" applyFont="1" applyFill="1">
      <alignment horizontal="center"/>
    </xf>
    <xf numFmtId="0" fontId="25" fillId="35" borderId="0" xfId="0" applyFont="1" applyFill="1" applyAlignment="1">
      <alignment horizontal="center" vertical="center"/>
    </xf>
    <xf numFmtId="0" fontId="46" fillId="17" borderId="0" xfId="12" applyFont="1" applyFill="1">
      <alignment horizontal="left"/>
    </xf>
    <xf numFmtId="0" fontId="46" fillId="24" borderId="68" xfId="15" applyFont="1" applyFill="1" applyBorder="1">
      <alignment horizontal="left"/>
    </xf>
    <xf numFmtId="0" fontId="71" fillId="24" borderId="68" xfId="15" applyFont="1" applyFill="1" applyBorder="1">
      <alignment horizontal="left"/>
    </xf>
    <xf numFmtId="0" fontId="0" fillId="26" borderId="81" xfId="0" applyFill="1" applyBorder="1" applyAlignment="1">
      <alignment horizontal="right"/>
    </xf>
    <xf numFmtId="0" fontId="29" fillId="26" borderId="81" xfId="8" applyFill="1" applyBorder="1" applyAlignment="1">
      <alignment horizontal="right"/>
    </xf>
    <xf numFmtId="0" fontId="29" fillId="26" borderId="81" xfId="8" applyFill="1" applyBorder="1">
      <alignment horizontal="center"/>
    </xf>
    <xf numFmtId="0" fontId="0" fillId="26" borderId="81" xfId="0" applyFill="1" applyBorder="1"/>
    <xf numFmtId="166" fontId="0" fillId="26" borderId="81" xfId="0" applyNumberFormat="1" applyFill="1" applyBorder="1"/>
    <xf numFmtId="0" fontId="0" fillId="0" borderId="69" xfId="0" applyBorder="1" applyAlignment="1">
      <alignment horizontal="left" indent="1"/>
    </xf>
    <xf numFmtId="0" fontId="29" fillId="0" borderId="71" xfId="0" applyFont="1" applyBorder="1" applyAlignment="1">
      <alignment horizontal="center"/>
    </xf>
    <xf numFmtId="165" fontId="61" fillId="0" borderId="69" xfId="6" applyNumberFormat="1" applyFont="1" applyBorder="1" applyAlignment="1" applyProtection="1">
      <alignment horizontal="center"/>
    </xf>
    <xf numFmtId="165" fontId="61" fillId="0" borderId="70" xfId="6" applyNumberFormat="1" applyFont="1" applyFill="1" applyBorder="1" applyAlignment="1" applyProtection="1">
      <alignment horizontal="center"/>
    </xf>
    <xf numFmtId="165" fontId="61" fillId="0" borderId="70" xfId="6" applyNumberFormat="1" applyFont="1" applyBorder="1" applyAlignment="1" applyProtection="1">
      <alignment horizontal="center"/>
    </xf>
    <xf numFmtId="0" fontId="22" fillId="36" borderId="71" xfId="0" applyFont="1" applyFill="1" applyBorder="1" applyAlignment="1">
      <alignment horizontal="center"/>
    </xf>
    <xf numFmtId="0" fontId="0" fillId="0" borderId="72" xfId="0" applyBorder="1" applyAlignment="1">
      <alignment horizontal="left" indent="1"/>
    </xf>
    <xf numFmtId="165" fontId="61" fillId="0" borderId="72" xfId="6" applyNumberFormat="1" applyFont="1" applyBorder="1" applyAlignment="1" applyProtection="1">
      <alignment horizontal="center"/>
    </xf>
    <xf numFmtId="165" fontId="61" fillId="0" borderId="0" xfId="6" applyNumberFormat="1" applyFont="1" applyFill="1" applyBorder="1" applyAlignment="1" applyProtection="1">
      <alignment horizontal="center"/>
    </xf>
    <xf numFmtId="165" fontId="61" fillId="0" borderId="0" xfId="6" applyNumberFormat="1" applyFont="1" applyBorder="1" applyAlignment="1" applyProtection="1">
      <alignment horizontal="center"/>
    </xf>
    <xf numFmtId="0" fontId="22" fillId="36" borderId="73" xfId="0" applyFont="1" applyFill="1" applyBorder="1" applyAlignment="1">
      <alignment horizontal="center"/>
    </xf>
    <xf numFmtId="3" fontId="61" fillId="0" borderId="72" xfId="6" applyNumberFormat="1" applyFont="1" applyBorder="1" applyAlignment="1" applyProtection="1">
      <alignment horizontal="center"/>
    </xf>
    <xf numFmtId="3" fontId="61" fillId="0" borderId="0" xfId="6" applyNumberFormat="1" applyFont="1" applyFill="1" applyBorder="1" applyAlignment="1" applyProtection="1">
      <alignment horizontal="center"/>
    </xf>
    <xf numFmtId="3" fontId="61" fillId="0" borderId="0" xfId="0" applyNumberFormat="1" applyFont="1" applyAlignment="1">
      <alignment horizontal="center"/>
    </xf>
    <xf numFmtId="165" fontId="22" fillId="0" borderId="73" xfId="6" applyNumberFormat="1" applyFont="1" applyBorder="1" applyAlignment="1" applyProtection="1">
      <alignment horizontal="center"/>
    </xf>
    <xf numFmtId="3" fontId="61" fillId="0" borderId="72" xfId="0" applyNumberFormat="1" applyFont="1" applyBorder="1" applyAlignment="1">
      <alignment horizontal="center"/>
    </xf>
    <xf numFmtId="172" fontId="0" fillId="0" borderId="0" xfId="0" applyNumberFormat="1"/>
    <xf numFmtId="165" fontId="61" fillId="0" borderId="72" xfId="6" applyNumberFormat="1" applyFont="1" applyFill="1" applyBorder="1" applyAlignment="1" applyProtection="1">
      <alignment horizontal="center"/>
    </xf>
    <xf numFmtId="0" fontId="61" fillId="0" borderId="72" xfId="0" applyFont="1" applyBorder="1" applyAlignment="1">
      <alignment horizontal="center"/>
    </xf>
    <xf numFmtId="0" fontId="61" fillId="0" borderId="0" xfId="8" applyFont="1" applyFill="1" applyBorder="1">
      <alignment horizontal="center"/>
    </xf>
    <xf numFmtId="0" fontId="61" fillId="0" borderId="0" xfId="0" applyFont="1" applyAlignment="1">
      <alignment horizontal="center"/>
    </xf>
    <xf numFmtId="0" fontId="22" fillId="0" borderId="73" xfId="0" applyFont="1" applyBorder="1" applyAlignment="1">
      <alignment horizontal="center"/>
    </xf>
    <xf numFmtId="0" fontId="0" fillId="0" borderId="74" xfId="0" applyBorder="1" applyAlignment="1">
      <alignment horizontal="left" indent="1"/>
    </xf>
    <xf numFmtId="165" fontId="61" fillId="0" borderId="74" xfId="6" applyNumberFormat="1" applyFont="1" applyFill="1" applyBorder="1" applyAlignment="1" applyProtection="1">
      <alignment horizontal="center"/>
    </xf>
    <xf numFmtId="165" fontId="61" fillId="0" borderId="75" xfId="6" applyNumberFormat="1" applyFont="1" applyFill="1" applyBorder="1" applyAlignment="1" applyProtection="1">
      <alignment horizontal="center"/>
    </xf>
    <xf numFmtId="165" fontId="61" fillId="0" borderId="75" xfId="0" applyNumberFormat="1" applyFont="1" applyBorder="1" applyAlignment="1">
      <alignment horizontal="center"/>
    </xf>
    <xf numFmtId="0" fontId="22" fillId="36" borderId="76" xfId="0" applyFont="1" applyFill="1" applyBorder="1" applyAlignment="1">
      <alignment horizontal="center"/>
    </xf>
    <xf numFmtId="0" fontId="25" fillId="26" borderId="81" xfId="0" applyFont="1" applyFill="1" applyBorder="1" applyAlignment="1">
      <alignment horizontal="left"/>
    </xf>
    <xf numFmtId="0" fontId="49" fillId="4" borderId="81" xfId="0" applyFont="1" applyFill="1" applyBorder="1"/>
    <xf numFmtId="0" fontId="49" fillId="4" borderId="81" xfId="0" applyFont="1" applyFill="1" applyBorder="1" applyAlignment="1">
      <alignment horizontal="right"/>
    </xf>
    <xf numFmtId="0" fontId="49" fillId="4" borderId="81" xfId="0" applyFont="1" applyFill="1" applyBorder="1" applyAlignment="1">
      <alignment horizontal="left"/>
    </xf>
    <xf numFmtId="0" fontId="49" fillId="4" borderId="81" xfId="8" applyFont="1" applyFill="1" applyBorder="1">
      <alignment horizontal="center"/>
    </xf>
    <xf numFmtId="166" fontId="49" fillId="4" borderId="81" xfId="0" applyNumberFormat="1" applyFont="1" applyFill="1" applyBorder="1"/>
    <xf numFmtId="0" fontId="38" fillId="0" borderId="0" xfId="0" applyFont="1" applyAlignment="1">
      <alignment horizontal="left"/>
    </xf>
    <xf numFmtId="0" fontId="49" fillId="0" borderId="0" xfId="8" applyFont="1" applyAlignment="1">
      <alignment horizontal="left"/>
    </xf>
    <xf numFmtId="0" fontId="29" fillId="0" borderId="70" xfId="8" applyBorder="1" applyAlignment="1">
      <alignment horizontal="left"/>
    </xf>
    <xf numFmtId="0" fontId="29" fillId="0" borderId="0" xfId="8" applyBorder="1" applyAlignment="1">
      <alignment horizontal="left"/>
    </xf>
    <xf numFmtId="0" fontId="29" fillId="0" borderId="75" xfId="8" applyBorder="1" applyAlignment="1">
      <alignment horizontal="left"/>
    </xf>
    <xf numFmtId="0" fontId="0" fillId="0" borderId="75" xfId="0" applyBorder="1" applyAlignment="1">
      <alignment horizontal="left"/>
    </xf>
    <xf numFmtId="166" fontId="29" fillId="0" borderId="0" xfId="0" applyNumberFormat="1" applyFont="1"/>
    <xf numFmtId="0" fontId="0" fillId="0" borderId="70" xfId="0" applyBorder="1" applyAlignment="1">
      <alignment horizontal="left"/>
    </xf>
    <xf numFmtId="0" fontId="29" fillId="0" borderId="0" xfId="0" applyFont="1" applyAlignment="1">
      <alignment horizontal="left" indent="1"/>
    </xf>
    <xf numFmtId="0" fontId="49" fillId="4" borderId="81" xfId="8" applyFont="1" applyFill="1" applyBorder="1" applyAlignment="1">
      <alignment horizontal="right"/>
    </xf>
    <xf numFmtId="166" fontId="25" fillId="28" borderId="69" xfId="0" applyNumberFormat="1" applyFont="1" applyFill="1" applyBorder="1"/>
    <xf numFmtId="166" fontId="25" fillId="26" borderId="70" xfId="0" applyNumberFormat="1" applyFont="1" applyFill="1" applyBorder="1"/>
    <xf numFmtId="166" fontId="25" fillId="28" borderId="70" xfId="0" applyNumberFormat="1" applyFont="1" applyFill="1" applyBorder="1"/>
    <xf numFmtId="4" fontId="25" fillId="26" borderId="70" xfId="0" applyNumberFormat="1" applyFont="1" applyFill="1" applyBorder="1"/>
    <xf numFmtId="166" fontId="25" fillId="26" borderId="71" xfId="0" applyNumberFormat="1" applyFont="1" applyFill="1" applyBorder="1"/>
    <xf numFmtId="166" fontId="25" fillId="28" borderId="72" xfId="0" applyNumberFormat="1" applyFont="1" applyFill="1" applyBorder="1"/>
    <xf numFmtId="166" fontId="25" fillId="26" borderId="0" xfId="0" applyNumberFormat="1" applyFont="1" applyFill="1"/>
    <xf numFmtId="166" fontId="25" fillId="28" borderId="0" xfId="0" applyNumberFormat="1" applyFont="1" applyFill="1"/>
    <xf numFmtId="166" fontId="25" fillId="26" borderId="73" xfId="0" applyNumberFormat="1" applyFont="1" applyFill="1" applyBorder="1"/>
    <xf numFmtId="166" fontId="25" fillId="28" borderId="74" xfId="0" applyNumberFormat="1" applyFont="1" applyFill="1" applyBorder="1"/>
    <xf numFmtId="166" fontId="25" fillId="26" borderId="75" xfId="0" applyNumberFormat="1" applyFont="1" applyFill="1" applyBorder="1"/>
    <xf numFmtId="166" fontId="25" fillId="28" borderId="75" xfId="0" applyNumberFormat="1" applyFont="1" applyFill="1" applyBorder="1"/>
    <xf numFmtId="166" fontId="25" fillId="26" borderId="76" xfId="0" applyNumberFormat="1" applyFont="1" applyFill="1" applyBorder="1"/>
    <xf numFmtId="0" fontId="29" fillId="0" borderId="0" xfId="8" applyFill="1" applyBorder="1" applyAlignment="1">
      <alignment horizontal="left"/>
    </xf>
    <xf numFmtId="166" fontId="25" fillId="0" borderId="0" xfId="0" applyNumberFormat="1" applyFont="1"/>
    <xf numFmtId="166" fontId="0" fillId="18" borderId="70" xfId="0" applyNumberFormat="1" applyFill="1" applyBorder="1"/>
    <xf numFmtId="189" fontId="0" fillId="0" borderId="0" xfId="0" applyNumberFormat="1"/>
    <xf numFmtId="4" fontId="0" fillId="4" borderId="0" xfId="0" applyNumberFormat="1" applyFill="1"/>
    <xf numFmtId="0" fontId="49" fillId="18" borderId="0" xfId="0" applyFont="1" applyFill="1" applyAlignment="1">
      <alignment horizontal="center"/>
    </xf>
    <xf numFmtId="165" fontId="0" fillId="0" borderId="0" xfId="0" applyNumberFormat="1"/>
    <xf numFmtId="3" fontId="61" fillId="0" borderId="73" xfId="0" applyNumberFormat="1" applyFont="1" applyBorder="1" applyAlignment="1">
      <alignment horizontal="center"/>
    </xf>
    <xf numFmtId="4" fontId="0" fillId="4" borderId="70" xfId="0" applyNumberFormat="1" applyFill="1" applyBorder="1"/>
    <xf numFmtId="166" fontId="0" fillId="37" borderId="0" xfId="0" applyNumberFormat="1" applyFill="1"/>
    <xf numFmtId="4" fontId="0" fillId="37" borderId="70" xfId="0" applyNumberFormat="1" applyFill="1" applyBorder="1"/>
    <xf numFmtId="4" fontId="0" fillId="37" borderId="0" xfId="0" applyNumberFormat="1" applyFill="1"/>
    <xf numFmtId="0" fontId="49" fillId="24" borderId="68" xfId="15" applyFont="1" applyFill="1" applyBorder="1">
      <alignment horizontal="left"/>
    </xf>
    <xf numFmtId="4" fontId="25" fillId="26" borderId="0" xfId="0" applyNumberFormat="1" applyFont="1" applyFill="1"/>
    <xf numFmtId="4" fontId="25" fillId="26" borderId="75" xfId="0" applyNumberFormat="1" applyFont="1" applyFill="1" applyBorder="1"/>
    <xf numFmtId="3" fontId="61" fillId="18" borderId="0" xfId="6" applyNumberFormat="1" applyFont="1" applyFill="1" applyBorder="1" applyAlignment="1" applyProtection="1">
      <alignment horizontal="center"/>
    </xf>
    <xf numFmtId="0" fontId="72" fillId="17" borderId="0" xfId="12" applyFont="1" applyFill="1" applyAlignment="1">
      <alignment horizontal="right"/>
    </xf>
    <xf numFmtId="0" fontId="73" fillId="0" borderId="0" xfId="0" applyFont="1"/>
    <xf numFmtId="0" fontId="52" fillId="0" borderId="0" xfId="0" applyFont="1" applyAlignment="1">
      <alignment horizontal="center"/>
    </xf>
    <xf numFmtId="0" fontId="52" fillId="0" borderId="0" xfId="0" applyFont="1" applyAlignment="1">
      <alignment horizontal="left"/>
    </xf>
    <xf numFmtId="0" fontId="19" fillId="0" borderId="0" xfId="0" applyFont="1"/>
    <xf numFmtId="0" fontId="55" fillId="0" borderId="79" xfId="6" applyNumberFormat="1" applyFont="1" applyFill="1" applyBorder="1" applyAlignment="1" applyProtection="1">
      <alignment horizontal="left"/>
    </xf>
    <xf numFmtId="0" fontId="49" fillId="0" borderId="79" xfId="6" applyNumberFormat="1" applyFont="1" applyFill="1" applyBorder="1" applyAlignment="1" applyProtection="1">
      <alignment horizontal="left" indent="1"/>
    </xf>
    <xf numFmtId="0" fontId="49" fillId="0" borderId="79" xfId="6" applyNumberFormat="1" applyFont="1" applyFill="1" applyBorder="1" applyAlignment="1" applyProtection="1">
      <alignment horizontal="center"/>
    </xf>
    <xf numFmtId="167" fontId="0" fillId="0" borderId="69" xfId="0" applyNumberFormat="1" applyBorder="1"/>
    <xf numFmtId="167" fontId="0" fillId="0" borderId="70" xfId="0" applyNumberFormat="1" applyBorder="1"/>
    <xf numFmtId="167" fontId="0" fillId="0" borderId="72" xfId="0" applyNumberFormat="1" applyBorder="1"/>
    <xf numFmtId="167" fontId="0" fillId="0" borderId="0" xfId="0" applyNumberFormat="1"/>
    <xf numFmtId="0" fontId="19" fillId="2" borderId="0" xfId="0" applyFont="1" applyFill="1"/>
    <xf numFmtId="0" fontId="46" fillId="2" borderId="0" xfId="0" applyFont="1" applyFill="1"/>
    <xf numFmtId="0" fontId="55" fillId="2" borderId="79" xfId="6" applyNumberFormat="1" applyFont="1" applyFill="1" applyBorder="1" applyAlignment="1" applyProtection="1">
      <alignment horizontal="left"/>
    </xf>
    <xf numFmtId="0" fontId="49" fillId="2" borderId="79" xfId="6" applyNumberFormat="1" applyFont="1" applyFill="1" applyBorder="1" applyAlignment="1" applyProtection="1">
      <alignment horizontal="left" indent="1"/>
    </xf>
    <xf numFmtId="0" fontId="49" fillId="2" borderId="79" xfId="6" applyNumberFormat="1" applyFont="1" applyFill="1" applyBorder="1" applyAlignment="1" applyProtection="1">
      <alignment horizontal="center"/>
    </xf>
    <xf numFmtId="0" fontId="0" fillId="2" borderId="0" xfId="0" applyFill="1" applyAlignment="1">
      <alignment horizontal="left"/>
    </xf>
    <xf numFmtId="0" fontId="0" fillId="2" borderId="0" xfId="0" applyFill="1" applyAlignment="1">
      <alignment vertical="center"/>
    </xf>
    <xf numFmtId="0" fontId="29" fillId="2" borderId="0" xfId="8" applyFill="1" applyBorder="1">
      <alignment horizontal="center"/>
    </xf>
    <xf numFmtId="167" fontId="0" fillId="2" borderId="72" xfId="0" applyNumberFormat="1" applyFill="1" applyBorder="1"/>
    <xf numFmtId="167" fontId="0" fillId="0" borderId="74" xfId="0" applyNumberFormat="1" applyBorder="1"/>
    <xf numFmtId="167" fontId="0" fillId="0" borderId="75" xfId="0" applyNumberFormat="1" applyBorder="1"/>
    <xf numFmtId="0" fontId="29" fillId="0" borderId="0" xfId="0" applyFont="1" applyAlignment="1">
      <alignment horizontal="centerContinuous"/>
    </xf>
    <xf numFmtId="0" fontId="29" fillId="0" borderId="0" xfId="8" applyAlignment="1">
      <alignment horizontal="centerContinuous"/>
    </xf>
    <xf numFmtId="0" fontId="29" fillId="0" borderId="70" xfId="0" applyFont="1" applyBorder="1" applyAlignment="1">
      <alignment horizontal="center" vertical="center"/>
    </xf>
    <xf numFmtId="0" fontId="29" fillId="0" borderId="0" xfId="0" applyFont="1" applyAlignment="1">
      <alignment horizontal="center" vertical="center"/>
    </xf>
    <xf numFmtId="0" fontId="29" fillId="0" borderId="75" xfId="0" applyFont="1" applyBorder="1" applyAlignment="1">
      <alignment horizontal="center" vertical="center"/>
    </xf>
    <xf numFmtId="0" fontId="46" fillId="35" borderId="0" xfId="0" applyFont="1" applyFill="1"/>
    <xf numFmtId="2" fontId="38" fillId="0" borderId="17" xfId="0" applyNumberFormat="1" applyFont="1" applyBorder="1" applyAlignment="1">
      <alignment wrapText="1"/>
    </xf>
    <xf numFmtId="2" fontId="0" fillId="0" borderId="17" xfId="0" applyNumberFormat="1" applyBorder="1" applyAlignment="1">
      <alignment horizontal="center" vertical="center"/>
    </xf>
    <xf numFmtId="2" fontId="0" fillId="0" borderId="0" xfId="0" applyNumberFormat="1" applyAlignment="1">
      <alignment vertical="center"/>
    </xf>
    <xf numFmtId="0" fontId="38" fillId="4" borderId="0" xfId="0" applyFont="1" applyFill="1" applyAlignment="1">
      <alignment horizontal="center"/>
    </xf>
    <xf numFmtId="2" fontId="0" fillId="0" borderId="0" xfId="0" applyNumberFormat="1" applyAlignment="1">
      <alignment horizontal="center" wrapText="1"/>
    </xf>
    <xf numFmtId="2" fontId="0" fillId="0" borderId="0" xfId="0" applyNumberFormat="1" applyAlignment="1">
      <alignment horizontal="center"/>
    </xf>
    <xf numFmtId="168" fontId="0" fillId="0" borderId="0" xfId="0" applyNumberFormat="1"/>
    <xf numFmtId="0" fontId="0" fillId="2" borderId="127" xfId="0" applyFill="1" applyBorder="1"/>
    <xf numFmtId="0" fontId="1" fillId="2" borderId="127" xfId="4" applyFill="1" applyBorder="1"/>
    <xf numFmtId="0" fontId="0" fillId="0" borderId="15" xfId="0" applyBorder="1"/>
    <xf numFmtId="0" fontId="0" fillId="0" borderId="17" xfId="0" applyBorder="1" applyAlignment="1">
      <alignment wrapText="1"/>
    </xf>
    <xf numFmtId="0" fontId="3" fillId="38" borderId="1" xfId="4" applyFont="1" applyFill="1" applyBorder="1" applyProtection="1">
      <protection locked="0"/>
    </xf>
    <xf numFmtId="0" fontId="6" fillId="2" borderId="0" xfId="4" applyFont="1" applyFill="1"/>
    <xf numFmtId="0" fontId="3" fillId="38" borderId="2" xfId="4" applyFont="1" applyFill="1" applyBorder="1"/>
    <xf numFmtId="0" fontId="3" fillId="38" borderId="3" xfId="4" applyFont="1" applyFill="1" applyBorder="1"/>
    <xf numFmtId="0" fontId="5" fillId="2" borderId="0" xfId="4" applyFont="1" applyFill="1"/>
    <xf numFmtId="0" fontId="1" fillId="2" borderId="14" xfId="4" applyFill="1" applyBorder="1"/>
    <xf numFmtId="0" fontId="1" fillId="2" borderId="15" xfId="4" applyFill="1" applyBorder="1"/>
    <xf numFmtId="171" fontId="1" fillId="2" borderId="15" xfId="4" applyNumberFormat="1" applyFill="1" applyBorder="1"/>
    <xf numFmtId="171" fontId="1" fillId="2" borderId="0" xfId="4" applyNumberFormat="1" applyFill="1"/>
    <xf numFmtId="0" fontId="6" fillId="0" borderId="0" xfId="4" applyFont="1"/>
    <xf numFmtId="0" fontId="5" fillId="0" borderId="0" xfId="4" applyFont="1"/>
    <xf numFmtId="0" fontId="74" fillId="7" borderId="0" xfId="4" applyFont="1" applyFill="1" applyAlignment="1">
      <alignment horizontal="left" vertical="center"/>
    </xf>
    <xf numFmtId="0" fontId="9" fillId="9" borderId="0" xfId="0" applyFont="1" applyFill="1"/>
    <xf numFmtId="0" fontId="0" fillId="9" borderId="0" xfId="0" applyFill="1"/>
    <xf numFmtId="166" fontId="0" fillId="2" borderId="0" xfId="0" applyNumberFormat="1" applyFill="1"/>
    <xf numFmtId="0" fontId="10" fillId="2" borderId="9" xfId="0" applyFont="1" applyFill="1" applyBorder="1" applyAlignment="1">
      <alignment horizontal="center"/>
    </xf>
    <xf numFmtId="9" fontId="11" fillId="7" borderId="11" xfId="5" applyFont="1" applyFill="1" applyBorder="1" applyAlignment="1" applyProtection="1">
      <alignment horizontal="center"/>
    </xf>
    <xf numFmtId="0" fontId="12" fillId="2" borderId="12" xfId="0" applyFont="1" applyFill="1" applyBorder="1" applyAlignment="1">
      <alignment horizontal="center"/>
    </xf>
    <xf numFmtId="9" fontId="11" fillId="8" borderId="13" xfId="5" applyFont="1" applyFill="1" applyBorder="1" applyAlignment="1" applyProtection="1">
      <alignment horizontal="center"/>
    </xf>
    <xf numFmtId="0" fontId="13" fillId="9" borderId="0" xfId="0" applyFont="1" applyFill="1"/>
    <xf numFmtId="0" fontId="14" fillId="9" borderId="0" xfId="0" applyFont="1" applyFill="1"/>
    <xf numFmtId="0" fontId="5" fillId="9" borderId="0" xfId="0" applyFont="1" applyFill="1"/>
    <xf numFmtId="0" fontId="5" fillId="2" borderId="0" xfId="0" applyFont="1" applyFill="1" applyAlignment="1">
      <alignment horizontal="center" vertical="center"/>
    </xf>
    <xf numFmtId="0" fontId="18" fillId="10" borderId="17" xfId="0" applyFont="1" applyFill="1" applyBorder="1" applyAlignment="1">
      <alignment horizontal="center"/>
    </xf>
    <xf numFmtId="166" fontId="18" fillId="0" borderId="17" xfId="0" applyNumberFormat="1" applyFont="1" applyBorder="1"/>
    <xf numFmtId="9" fontId="19" fillId="2" borderId="0" xfId="0" applyNumberFormat="1" applyFont="1" applyFill="1"/>
    <xf numFmtId="9" fontId="11" fillId="11" borderId="18" xfId="5" applyFont="1" applyFill="1" applyBorder="1" applyAlignment="1" applyProtection="1">
      <alignment horizontal="center" vertical="center"/>
    </xf>
    <xf numFmtId="166" fontId="18" fillId="2" borderId="19" xfId="5" applyNumberFormat="1" applyFont="1" applyFill="1" applyBorder="1" applyProtection="1"/>
    <xf numFmtId="0" fontId="21" fillId="9" borderId="0" xfId="0" applyFont="1" applyFill="1" applyAlignment="1">
      <alignment horizontal="right"/>
    </xf>
    <xf numFmtId="0" fontId="18" fillId="9" borderId="0" xfId="0" applyFont="1" applyFill="1" applyAlignment="1">
      <alignment horizontal="right"/>
    </xf>
    <xf numFmtId="0" fontId="18" fillId="9" borderId="0" xfId="0" applyFont="1" applyFill="1" applyAlignment="1">
      <alignment horizontal="center"/>
    </xf>
    <xf numFmtId="9" fontId="18" fillId="9" borderId="0" xfId="6" applyFont="1" applyFill="1" applyBorder="1" applyAlignment="1" applyProtection="1">
      <alignment horizontal="left"/>
    </xf>
    <xf numFmtId="2" fontId="18" fillId="9" borderId="0" xfId="0" applyNumberFormat="1" applyFont="1" applyFill="1"/>
    <xf numFmtId="0" fontId="18" fillId="2" borderId="0" xfId="0" applyFont="1" applyFill="1" applyAlignment="1">
      <alignment horizontal="center"/>
    </xf>
    <xf numFmtId="9" fontId="0" fillId="2" borderId="0" xfId="0" applyNumberFormat="1" applyFill="1"/>
    <xf numFmtId="0" fontId="18" fillId="9" borderId="0" xfId="0" applyFont="1" applyFill="1"/>
    <xf numFmtId="0" fontId="18" fillId="12" borderId="17" xfId="0" applyFont="1" applyFill="1" applyBorder="1" applyAlignment="1">
      <alignment horizontal="center"/>
    </xf>
    <xf numFmtId="167" fontId="18" fillId="2" borderId="19" xfId="5" applyNumberFormat="1" applyFont="1" applyFill="1" applyBorder="1" applyProtection="1"/>
    <xf numFmtId="9" fontId="18" fillId="9" borderId="0" xfId="5" applyFont="1" applyFill="1" applyBorder="1" applyAlignment="1" applyProtection="1">
      <alignment horizontal="left"/>
    </xf>
    <xf numFmtId="9" fontId="18" fillId="9" borderId="0" xfId="5" applyFont="1" applyFill="1" applyBorder="1" applyAlignment="1" applyProtection="1">
      <alignment horizontal="left" wrapText="1"/>
    </xf>
    <xf numFmtId="9" fontId="11" fillId="2" borderId="0" xfId="5" applyFont="1" applyFill="1" applyBorder="1" applyAlignment="1" applyProtection="1">
      <alignment horizontal="center" vertical="center"/>
    </xf>
    <xf numFmtId="166" fontId="18" fillId="2" borderId="0" xfId="5" applyNumberFormat="1" applyFont="1" applyFill="1" applyBorder="1" applyProtection="1"/>
    <xf numFmtId="166" fontId="18" fillId="0" borderId="17" xfId="0" applyNumberFormat="1" applyFont="1" applyBorder="1" applyAlignment="1">
      <alignment wrapText="1"/>
    </xf>
    <xf numFmtId="4" fontId="0" fillId="2" borderId="0" xfId="0" applyNumberFormat="1" applyFill="1"/>
    <xf numFmtId="166" fontId="18" fillId="0" borderId="19" xfId="5" applyNumberFormat="1" applyFont="1" applyFill="1" applyBorder="1" applyProtection="1"/>
    <xf numFmtId="0" fontId="18" fillId="0" borderId="0" xfId="0" applyFont="1" applyAlignment="1">
      <alignment horizontal="center"/>
    </xf>
    <xf numFmtId="166" fontId="18" fillId="0" borderId="0" xfId="0" applyNumberFormat="1" applyFont="1"/>
    <xf numFmtId="165" fontId="11" fillId="0" borderId="0" xfId="5" applyNumberFormat="1" applyFont="1" applyFill="1" applyBorder="1" applyAlignment="1" applyProtection="1">
      <alignment horizontal="center" vertical="center"/>
    </xf>
    <xf numFmtId="167" fontId="18" fillId="0" borderId="0" xfId="5" applyNumberFormat="1" applyFont="1" applyFill="1" applyBorder="1" applyProtection="1"/>
    <xf numFmtId="9" fontId="0" fillId="0" borderId="0" xfId="0" applyNumberFormat="1"/>
    <xf numFmtId="9" fontId="11" fillId="0" borderId="0" xfId="5" applyFont="1" applyFill="1" applyBorder="1" applyAlignment="1" applyProtection="1">
      <alignment horizontal="center" vertical="center"/>
    </xf>
    <xf numFmtId="166" fontId="18" fillId="0" borderId="0" xfId="5" applyNumberFormat="1" applyFont="1" applyFill="1" applyBorder="1" applyProtection="1"/>
    <xf numFmtId="166" fontId="11" fillId="0" borderId="0" xfId="5" applyNumberFormat="1" applyFont="1" applyFill="1" applyBorder="1" applyAlignment="1" applyProtection="1">
      <alignment horizontal="center" vertical="center"/>
    </xf>
    <xf numFmtId="167" fontId="11" fillId="0" borderId="0" xfId="5" applyNumberFormat="1" applyFont="1" applyFill="1" applyBorder="1" applyAlignment="1" applyProtection="1">
      <alignment horizontal="center" vertical="center"/>
    </xf>
    <xf numFmtId="0" fontId="0" fillId="2" borderId="45" xfId="0" applyFill="1" applyBorder="1"/>
    <xf numFmtId="0" fontId="0" fillId="2" borderId="46" xfId="0" applyFill="1" applyBorder="1"/>
    <xf numFmtId="0" fontId="0" fillId="2" borderId="47" xfId="0" applyFill="1" applyBorder="1"/>
    <xf numFmtId="0" fontId="0" fillId="0" borderId="41" xfId="0" applyBorder="1"/>
    <xf numFmtId="0" fontId="0" fillId="0" borderId="48" xfId="0" applyBorder="1"/>
    <xf numFmtId="172" fontId="0" fillId="2" borderId="0" xfId="0" applyNumberFormat="1" applyFill="1"/>
    <xf numFmtId="168" fontId="0" fillId="2" borderId="0" xfId="0" applyNumberFormat="1" applyFill="1"/>
    <xf numFmtId="0" fontId="0" fillId="2" borderId="41" xfId="0" applyFill="1" applyBorder="1"/>
    <xf numFmtId="0" fontId="0" fillId="2" borderId="48" xfId="0" applyFill="1" applyBorder="1"/>
    <xf numFmtId="9" fontId="11" fillId="11" borderId="18" xfId="6" applyFont="1" applyFill="1" applyBorder="1" applyAlignment="1" applyProtection="1">
      <alignment horizontal="center" vertical="center"/>
    </xf>
    <xf numFmtId="0" fontId="13" fillId="2" borderId="0" xfId="0" applyFont="1" applyFill="1" applyAlignment="1">
      <alignment horizontal="center"/>
    </xf>
    <xf numFmtId="166" fontId="21" fillId="0" borderId="0" xfId="0" applyNumberFormat="1" applyFont="1"/>
    <xf numFmtId="0" fontId="0" fillId="5" borderId="49" xfId="0" applyFill="1" applyBorder="1"/>
    <xf numFmtId="167" fontId="21" fillId="5" borderId="37" xfId="0" applyNumberFormat="1" applyFont="1" applyFill="1" applyBorder="1" applyAlignment="1">
      <alignment horizontal="center"/>
    </xf>
    <xf numFmtId="0" fontId="0" fillId="2" borderId="1" xfId="0" applyFill="1" applyBorder="1"/>
    <xf numFmtId="166" fontId="8" fillId="2" borderId="3" xfId="0" applyNumberFormat="1" applyFont="1" applyFill="1" applyBorder="1"/>
    <xf numFmtId="0" fontId="24" fillId="2" borderId="0" xfId="0" applyFont="1" applyFill="1" applyAlignment="1">
      <alignment horizontal="right" vertical="top"/>
    </xf>
    <xf numFmtId="0" fontId="0" fillId="2" borderId="0" xfId="0" applyFill="1" applyAlignment="1">
      <alignment horizontal="center" vertical="center"/>
    </xf>
    <xf numFmtId="9" fontId="19" fillId="2" borderId="38" xfId="0" applyNumberFormat="1" applyFont="1" applyFill="1" applyBorder="1" applyAlignment="1">
      <alignment horizontal="center" vertical="center"/>
    </xf>
    <xf numFmtId="0" fontId="19" fillId="2" borderId="39" xfId="0" applyFont="1" applyFill="1" applyBorder="1" applyAlignment="1">
      <alignment horizontal="center" vertical="center"/>
    </xf>
    <xf numFmtId="166" fontId="18" fillId="2" borderId="39" xfId="0" applyNumberFormat="1" applyFont="1" applyFill="1" applyBorder="1" applyAlignment="1">
      <alignment horizontal="center" vertical="center"/>
    </xf>
    <xf numFmtId="9" fontId="19" fillId="2" borderId="39" xfId="0" applyNumberFormat="1" applyFont="1" applyFill="1" applyBorder="1" applyAlignment="1">
      <alignment horizontal="center" vertical="center"/>
    </xf>
    <xf numFmtId="0" fontId="19" fillId="2" borderId="50" xfId="0" applyFont="1" applyFill="1" applyBorder="1" applyAlignment="1">
      <alignment horizontal="center" vertical="center"/>
    </xf>
    <xf numFmtId="166" fontId="19" fillId="2" borderId="51" xfId="0" applyNumberFormat="1" applyFont="1" applyFill="1" applyBorder="1" applyAlignment="1">
      <alignment horizontal="center" vertical="center"/>
    </xf>
    <xf numFmtId="166" fontId="19" fillId="2" borderId="39" xfId="0" applyNumberFormat="1" applyFont="1" applyFill="1" applyBorder="1" applyAlignment="1">
      <alignment horizontal="center" vertical="center"/>
    </xf>
    <xf numFmtId="3" fontId="18" fillId="2" borderId="39" xfId="0" applyNumberFormat="1" applyFont="1" applyFill="1" applyBorder="1" applyAlignment="1">
      <alignment horizontal="center" vertical="center"/>
    </xf>
    <xf numFmtId="169" fontId="8" fillId="14" borderId="39" xfId="0" applyNumberFormat="1" applyFont="1" applyFill="1" applyBorder="1" applyAlignment="1">
      <alignment horizontal="center" vertical="center"/>
    </xf>
    <xf numFmtId="169" fontId="8" fillId="14" borderId="40" xfId="0" applyNumberFormat="1" applyFont="1" applyFill="1" applyBorder="1" applyAlignment="1">
      <alignment horizontal="center" vertical="center"/>
    </xf>
    <xf numFmtId="170" fontId="8" fillId="14" borderId="39" xfId="1" applyFont="1" applyFill="1" applyBorder="1" applyAlignment="1" applyProtection="1">
      <alignment horizontal="center" vertical="center"/>
    </xf>
    <xf numFmtId="169" fontId="8" fillId="0" borderId="0" xfId="0" applyNumberFormat="1" applyFont="1" applyAlignment="1">
      <alignment horizontal="center" vertical="center"/>
    </xf>
    <xf numFmtId="174" fontId="0" fillId="2" borderId="0" xfId="7" applyNumberFormat="1" applyFont="1" applyFill="1" applyProtection="1"/>
    <xf numFmtId="164" fontId="0" fillId="2" borderId="0" xfId="0" applyNumberFormat="1" applyFill="1"/>
    <xf numFmtId="166" fontId="0" fillId="2" borderId="48" xfId="0" applyNumberFormat="1" applyFill="1" applyBorder="1"/>
    <xf numFmtId="169" fontId="4" fillId="2" borderId="0" xfId="0" applyNumberFormat="1" applyFont="1" applyFill="1"/>
    <xf numFmtId="169" fontId="4" fillId="2" borderId="0" xfId="0" applyNumberFormat="1" applyFont="1" applyFill="1" applyAlignment="1">
      <alignment horizontal="center"/>
    </xf>
    <xf numFmtId="169" fontId="4" fillId="0" borderId="0" xfId="0" applyNumberFormat="1" applyFont="1"/>
    <xf numFmtId="175" fontId="0" fillId="2" borderId="0" xfId="0" applyNumberFormat="1" applyFill="1"/>
    <xf numFmtId="169" fontId="8" fillId="14" borderId="40" xfId="0" applyNumberFormat="1" applyFont="1" applyFill="1" applyBorder="1" applyAlignment="1">
      <alignment horizontal="center" vertical="center" wrapText="1"/>
    </xf>
    <xf numFmtId="176" fontId="0" fillId="2" borderId="0" xfId="0" applyNumberFormat="1" applyFill="1"/>
    <xf numFmtId="165" fontId="19" fillId="2" borderId="36" xfId="0" applyNumberFormat="1" applyFont="1" applyFill="1" applyBorder="1" applyAlignment="1">
      <alignment horizontal="center" vertical="center"/>
    </xf>
    <xf numFmtId="0" fontId="19" fillId="2" borderId="42" xfId="0" applyFont="1" applyFill="1" applyBorder="1" applyAlignment="1">
      <alignment horizontal="center" vertical="center"/>
    </xf>
    <xf numFmtId="2" fontId="18" fillId="2" borderId="42" xfId="0" applyNumberFormat="1" applyFont="1" applyFill="1" applyBorder="1" applyAlignment="1">
      <alignment horizontal="center" vertical="center"/>
    </xf>
    <xf numFmtId="165" fontId="19" fillId="2" borderId="42" xfId="0" applyNumberFormat="1" applyFont="1" applyFill="1" applyBorder="1" applyAlignment="1">
      <alignment horizontal="center" vertical="center"/>
    </xf>
    <xf numFmtId="4" fontId="18" fillId="2" borderId="42" xfId="0" applyNumberFormat="1" applyFont="1" applyFill="1" applyBorder="1" applyAlignment="1">
      <alignment horizontal="center" vertical="center"/>
    </xf>
    <xf numFmtId="0" fontId="19" fillId="2" borderId="52" xfId="0" applyFont="1" applyFill="1" applyBorder="1" applyAlignment="1">
      <alignment horizontal="center" vertical="center"/>
    </xf>
    <xf numFmtId="166" fontId="18" fillId="2" borderId="42" xfId="0" applyNumberFormat="1" applyFont="1" applyFill="1" applyBorder="1" applyAlignment="1">
      <alignment horizontal="center" vertical="center"/>
    </xf>
    <xf numFmtId="166" fontId="19" fillId="2" borderId="53" xfId="0" applyNumberFormat="1" applyFont="1" applyFill="1" applyBorder="1" applyAlignment="1">
      <alignment horizontal="center" vertical="center"/>
    </xf>
    <xf numFmtId="3" fontId="18" fillId="2" borderId="42" xfId="0" applyNumberFormat="1" applyFont="1" applyFill="1" applyBorder="1" applyAlignment="1">
      <alignment horizontal="center" vertical="center"/>
    </xf>
    <xf numFmtId="4" fontId="18" fillId="2" borderId="42" xfId="0" applyNumberFormat="1" applyFont="1" applyFill="1" applyBorder="1" applyAlignment="1">
      <alignment horizontal="left" vertical="center"/>
    </xf>
    <xf numFmtId="165" fontId="18" fillId="2" borderId="42" xfId="5" applyNumberFormat="1" applyFont="1" applyFill="1" applyBorder="1" applyAlignment="1" applyProtection="1">
      <alignment horizontal="center" vertical="center"/>
    </xf>
    <xf numFmtId="169" fontId="21" fillId="5" borderId="42" xfId="0" applyNumberFormat="1" applyFont="1" applyFill="1" applyBorder="1" applyAlignment="1">
      <alignment horizontal="center" vertical="center"/>
    </xf>
    <xf numFmtId="169" fontId="21" fillId="0" borderId="0" xfId="0" applyNumberFormat="1" applyFont="1" applyAlignment="1">
      <alignment horizontal="center" vertical="center"/>
    </xf>
    <xf numFmtId="0" fontId="0" fillId="2" borderId="54" xfId="0" applyFill="1" applyBorder="1"/>
    <xf numFmtId="0" fontId="0" fillId="2" borderId="55" xfId="0" applyFill="1" applyBorder="1"/>
    <xf numFmtId="0" fontId="0" fillId="2" borderId="56" xfId="0" applyFill="1" applyBorder="1"/>
    <xf numFmtId="0" fontId="9" fillId="2" borderId="1" xfId="0" applyFont="1" applyFill="1" applyBorder="1"/>
    <xf numFmtId="0" fontId="9" fillId="2" borderId="3" xfId="0" applyFont="1" applyFill="1" applyBorder="1"/>
    <xf numFmtId="0" fontId="9" fillId="2" borderId="17" xfId="0" applyFont="1" applyFill="1" applyBorder="1" applyAlignment="1">
      <alignment horizontal="center"/>
    </xf>
    <xf numFmtId="165" fontId="26" fillId="7" borderId="11" xfId="5" applyNumberFormat="1" applyFont="1" applyFill="1" applyBorder="1" applyAlignment="1" applyProtection="1">
      <alignment horizontal="center"/>
    </xf>
    <xf numFmtId="0" fontId="9" fillId="2" borderId="1" xfId="0" applyFont="1" applyFill="1" applyBorder="1" applyAlignment="1">
      <alignment horizontal="left"/>
    </xf>
    <xf numFmtId="165" fontId="26" fillId="8" borderId="13" xfId="5" applyNumberFormat="1" applyFont="1" applyFill="1" applyBorder="1" applyAlignment="1" applyProtection="1">
      <alignment horizontal="center"/>
    </xf>
    <xf numFmtId="3" fontId="0" fillId="2" borderId="0" xfId="0" applyNumberFormat="1" applyFill="1"/>
    <xf numFmtId="0" fontId="27" fillId="2" borderId="1" xfId="0" applyFont="1" applyFill="1" applyBorder="1" applyAlignment="1">
      <alignment horizontal="left"/>
    </xf>
    <xf numFmtId="0" fontId="19" fillId="2" borderId="3" xfId="0" applyFont="1" applyFill="1" applyBorder="1"/>
    <xf numFmtId="3" fontId="28" fillId="2" borderId="17" xfId="0" applyNumberFormat="1" applyFont="1" applyFill="1" applyBorder="1"/>
    <xf numFmtId="9" fontId="28" fillId="2" borderId="17" xfId="5" applyFont="1" applyFill="1" applyBorder="1" applyAlignment="1" applyProtection="1">
      <alignment horizontal="center"/>
    </xf>
    <xf numFmtId="0" fontId="28" fillId="2" borderId="1" xfId="0" applyFont="1" applyFill="1" applyBorder="1" applyAlignment="1">
      <alignment horizontal="center"/>
    </xf>
    <xf numFmtId="0" fontId="28" fillId="2" borderId="3" xfId="0" applyFont="1" applyFill="1" applyBorder="1"/>
    <xf numFmtId="9" fontId="28" fillId="2" borderId="17" xfId="5" applyFont="1" applyFill="1" applyBorder="1" applyAlignment="1" applyProtection="1">
      <alignment horizontal="center" vertical="center"/>
    </xf>
    <xf numFmtId="9" fontId="28" fillId="2" borderId="17" xfId="0" applyNumberFormat="1" applyFont="1" applyFill="1" applyBorder="1" applyAlignment="1">
      <alignment horizontal="center"/>
    </xf>
    <xf numFmtId="0" fontId="28" fillId="2" borderId="17" xfId="0" applyFont="1" applyFill="1" applyBorder="1" applyAlignment="1">
      <alignment horizontal="center"/>
    </xf>
    <xf numFmtId="177" fontId="0" fillId="2" borderId="0" xfId="0" applyNumberFormat="1" applyFill="1"/>
    <xf numFmtId="0" fontId="28" fillId="2" borderId="44" xfId="0" applyFont="1" applyFill="1" applyBorder="1" applyAlignment="1">
      <alignment horizontal="center"/>
    </xf>
    <xf numFmtId="9" fontId="38" fillId="2" borderId="0" xfId="0" applyNumberFormat="1" applyFont="1" applyFill="1"/>
    <xf numFmtId="0" fontId="27" fillId="2" borderId="0" xfId="0" applyFont="1" applyFill="1" applyAlignment="1">
      <alignment horizontal="left"/>
    </xf>
    <xf numFmtId="3" fontId="28" fillId="2" borderId="0" xfId="0" applyNumberFormat="1" applyFont="1" applyFill="1"/>
    <xf numFmtId="0" fontId="28" fillId="2" borderId="0" xfId="0" applyFont="1" applyFill="1" applyAlignment="1">
      <alignment horizontal="center"/>
    </xf>
    <xf numFmtId="0" fontId="28" fillId="2" borderId="0" xfId="0" applyFont="1" applyFill="1"/>
    <xf numFmtId="0" fontId="27" fillId="2" borderId="127" xfId="0" applyFont="1" applyFill="1" applyBorder="1" applyAlignment="1">
      <alignment horizontal="left"/>
    </xf>
    <xf numFmtId="0" fontId="19" fillId="2" borderId="127" xfId="0" applyFont="1" applyFill="1" applyBorder="1"/>
    <xf numFmtId="3" fontId="28" fillId="2" borderId="127" xfId="0" applyNumberFormat="1" applyFont="1" applyFill="1" applyBorder="1"/>
    <xf numFmtId="0" fontId="28" fillId="2" borderId="127" xfId="0" applyFont="1" applyFill="1" applyBorder="1" applyAlignment="1">
      <alignment horizontal="center"/>
    </xf>
    <xf numFmtId="0" fontId="28" fillId="2" borderId="127" xfId="0" applyFont="1" applyFill="1" applyBorder="1"/>
    <xf numFmtId="0" fontId="6" fillId="2" borderId="0" xfId="2" applyFont="1" applyFill="1"/>
    <xf numFmtId="0" fontId="2" fillId="3" borderId="14" xfId="2" applyFill="1" applyBorder="1"/>
    <xf numFmtId="0" fontId="2" fillId="3" borderId="15" xfId="2" applyFill="1" applyBorder="1"/>
    <xf numFmtId="164" fontId="2" fillId="3" borderId="15" xfId="2" applyNumberFormat="1" applyFill="1" applyBorder="1"/>
    <xf numFmtId="0" fontId="2" fillId="3" borderId="2" xfId="2" applyFill="1" applyBorder="1"/>
    <xf numFmtId="0" fontId="5" fillId="0" borderId="0" xfId="2" applyFont="1"/>
    <xf numFmtId="164" fontId="5" fillId="0" borderId="0" xfId="2" applyNumberFormat="1" applyFont="1"/>
    <xf numFmtId="0" fontId="5" fillId="2" borderId="0" xfId="2" applyFont="1" applyFill="1"/>
    <xf numFmtId="0" fontId="4" fillId="4" borderId="4" xfId="2" applyFont="1" applyFill="1" applyBorder="1"/>
    <xf numFmtId="0" fontId="4" fillId="4" borderId="5" xfId="2" applyFont="1" applyFill="1" applyBorder="1"/>
    <xf numFmtId="0" fontId="4" fillId="4" borderId="6" xfId="2" applyFont="1" applyFill="1" applyBorder="1"/>
    <xf numFmtId="0" fontId="4" fillId="2" borderId="0" xfId="2" applyFont="1" applyFill="1"/>
    <xf numFmtId="0" fontId="9" fillId="2" borderId="0" xfId="2" applyFont="1" applyFill="1"/>
    <xf numFmtId="0" fontId="2" fillId="4" borderId="7" xfId="2" applyFill="1" applyBorder="1"/>
    <xf numFmtId="0" fontId="2" fillId="4" borderId="0" xfId="2" applyFill="1"/>
    <xf numFmtId="0" fontId="2" fillId="4" borderId="8" xfId="2" applyFill="1" applyBorder="1"/>
    <xf numFmtId="9" fontId="11" fillId="7" borderId="11" xfId="3" applyFont="1" applyFill="1" applyBorder="1" applyAlignment="1" applyProtection="1">
      <alignment horizontal="center"/>
    </xf>
    <xf numFmtId="9" fontId="11" fillId="8" borderId="13" xfId="3" applyFont="1" applyFill="1" applyBorder="1" applyAlignment="1" applyProtection="1">
      <alignment horizontal="center"/>
    </xf>
    <xf numFmtId="0" fontId="13" fillId="2" borderId="0" xfId="2" applyFont="1" applyFill="1"/>
    <xf numFmtId="0" fontId="14" fillId="2" borderId="0" xfId="2" applyFont="1" applyFill="1"/>
    <xf numFmtId="0" fontId="5" fillId="2" borderId="0" xfId="2" applyFont="1" applyFill="1" applyAlignment="1">
      <alignment horizontal="center" vertical="center"/>
    </xf>
    <xf numFmtId="0" fontId="15" fillId="9" borderId="0" xfId="2" applyFont="1" applyFill="1"/>
    <xf numFmtId="0" fontId="18" fillId="9" borderId="0" xfId="2" applyFont="1" applyFill="1" applyAlignment="1">
      <alignment horizontal="center"/>
    </xf>
    <xf numFmtId="0" fontId="18" fillId="9" borderId="0" xfId="2" quotePrefix="1" applyFont="1" applyFill="1" applyAlignment="1">
      <alignment horizontal="right"/>
    </xf>
    <xf numFmtId="2" fontId="18" fillId="9" borderId="0" xfId="2" applyNumberFormat="1" applyFont="1" applyFill="1" applyAlignment="1">
      <alignment horizontal="center"/>
    </xf>
    <xf numFmtId="0" fontId="2" fillId="4" borderId="14" xfId="2" applyFill="1" applyBorder="1"/>
    <xf numFmtId="0" fontId="2" fillId="4" borderId="15" xfId="2" applyFill="1" applyBorder="1"/>
    <xf numFmtId="0" fontId="2" fillId="4" borderId="16" xfId="2" applyFill="1" applyBorder="1"/>
    <xf numFmtId="0" fontId="18" fillId="10" borderId="17" xfId="2" applyFont="1" applyFill="1" applyBorder="1" applyAlignment="1">
      <alignment horizontal="center"/>
    </xf>
    <xf numFmtId="166" fontId="18" fillId="2" borderId="17" xfId="2" applyNumberFormat="1" applyFont="1" applyFill="1" applyBorder="1"/>
    <xf numFmtId="9" fontId="19" fillId="2" borderId="0" xfId="2" applyNumberFormat="1" applyFont="1" applyFill="1"/>
    <xf numFmtId="9" fontId="11" fillId="11" borderId="18" xfId="3" applyFont="1" applyFill="1" applyBorder="1" applyAlignment="1" applyProtection="1">
      <alignment horizontal="center" vertical="center"/>
    </xf>
    <xf numFmtId="166" fontId="18" fillId="2" borderId="19" xfId="3" applyNumberFormat="1" applyFont="1" applyFill="1" applyBorder="1" applyProtection="1"/>
    <xf numFmtId="9" fontId="20" fillId="2" borderId="20" xfId="3" applyFont="1" applyFill="1" applyBorder="1" applyAlignment="1" applyProtection="1">
      <alignment horizontal="left" vertical="center"/>
    </xf>
    <xf numFmtId="0" fontId="16" fillId="2" borderId="21" xfId="2" applyFont="1" applyFill="1" applyBorder="1" applyAlignment="1">
      <alignment horizontal="center"/>
    </xf>
    <xf numFmtId="4" fontId="16" fillId="2" borderId="22" xfId="3" applyNumberFormat="1" applyFont="1" applyFill="1" applyBorder="1" applyProtection="1"/>
    <xf numFmtId="9" fontId="20" fillId="2" borderId="23" xfId="3" applyFont="1" applyFill="1" applyBorder="1" applyAlignment="1" applyProtection="1">
      <alignment horizontal="left" vertical="center"/>
    </xf>
    <xf numFmtId="0" fontId="16" fillId="2" borderId="24" xfId="2" applyFont="1" applyFill="1" applyBorder="1" applyAlignment="1">
      <alignment horizontal="center"/>
    </xf>
    <xf numFmtId="4" fontId="16" fillId="2" borderId="25" xfId="3" applyNumberFormat="1" applyFont="1" applyFill="1" applyBorder="1" applyProtection="1"/>
    <xf numFmtId="0" fontId="21" fillId="9" borderId="0" xfId="2" applyFont="1" applyFill="1"/>
    <xf numFmtId="167" fontId="18" fillId="9" borderId="0" xfId="2" applyNumberFormat="1" applyFont="1" applyFill="1"/>
    <xf numFmtId="2" fontId="18" fillId="9" borderId="0" xfId="2" applyNumberFormat="1" applyFont="1" applyFill="1" applyAlignment="1">
      <alignment horizontal="right"/>
    </xf>
    <xf numFmtId="0" fontId="18" fillId="2" borderId="0" xfId="2" applyFont="1" applyFill="1" applyAlignment="1">
      <alignment horizontal="center"/>
    </xf>
    <xf numFmtId="166" fontId="2" fillId="2" borderId="0" xfId="2" applyNumberFormat="1" applyFill="1"/>
    <xf numFmtId="9" fontId="2" fillId="2" borderId="0" xfId="2" applyNumberFormat="1" applyFill="1"/>
    <xf numFmtId="0" fontId="7" fillId="2" borderId="26" xfId="2" applyFont="1" applyFill="1" applyBorder="1"/>
    <xf numFmtId="0" fontId="7" fillId="2" borderId="0" xfId="2" applyFont="1" applyFill="1"/>
    <xf numFmtId="0" fontId="7" fillId="2" borderId="27" xfId="2" applyFont="1" applyFill="1" applyBorder="1"/>
    <xf numFmtId="0" fontId="7" fillId="2" borderId="28" xfId="2" applyFont="1" applyFill="1" applyBorder="1"/>
    <xf numFmtId="0" fontId="7" fillId="2" borderId="29" xfId="2" applyFont="1" applyFill="1" applyBorder="1"/>
    <xf numFmtId="0" fontId="18" fillId="9" borderId="0" xfId="2" applyFont="1" applyFill="1"/>
    <xf numFmtId="2" fontId="18" fillId="9" borderId="0" xfId="2" applyNumberFormat="1" applyFont="1" applyFill="1"/>
    <xf numFmtId="0" fontId="18" fillId="9" borderId="0" xfId="2" applyFont="1" applyFill="1" applyAlignment="1">
      <alignment horizontal="right"/>
    </xf>
    <xf numFmtId="0" fontId="18" fillId="2" borderId="0" xfId="2" applyFont="1" applyFill="1"/>
    <xf numFmtId="0" fontId="18" fillId="12" borderId="17" xfId="2" applyFont="1" applyFill="1" applyBorder="1" applyAlignment="1">
      <alignment horizontal="center"/>
    </xf>
    <xf numFmtId="167" fontId="18" fillId="2" borderId="19" xfId="3" applyNumberFormat="1" applyFont="1" applyFill="1" applyBorder="1" applyProtection="1"/>
    <xf numFmtId="9" fontId="20" fillId="2" borderId="26" xfId="3" applyFont="1" applyFill="1" applyBorder="1" applyAlignment="1" applyProtection="1">
      <alignment horizontal="center" vertical="center"/>
    </xf>
    <xf numFmtId="0" fontId="16" fillId="2" borderId="0" xfId="2" applyFont="1" applyFill="1" applyAlignment="1">
      <alignment horizontal="center"/>
    </xf>
    <xf numFmtId="4" fontId="16" fillId="2" borderId="27" xfId="3" applyNumberFormat="1" applyFont="1" applyFill="1" applyBorder="1" applyProtection="1"/>
    <xf numFmtId="9" fontId="20" fillId="2" borderId="28" xfId="3" applyFont="1" applyFill="1" applyBorder="1" applyAlignment="1" applyProtection="1">
      <alignment horizontal="center" vertical="center"/>
    </xf>
    <xf numFmtId="4" fontId="16" fillId="2" borderId="29" xfId="3" applyNumberFormat="1" applyFont="1" applyFill="1" applyBorder="1" applyProtection="1"/>
    <xf numFmtId="167" fontId="2" fillId="2" borderId="0" xfId="2" applyNumberFormat="1" applyFill="1"/>
    <xf numFmtId="9" fontId="20" fillId="2" borderId="30" xfId="3" applyFont="1" applyFill="1" applyBorder="1" applyAlignment="1" applyProtection="1">
      <alignment horizontal="center" vertical="center"/>
    </xf>
    <xf numFmtId="0" fontId="16" fillId="2" borderId="31" xfId="2" applyFont="1" applyFill="1" applyBorder="1" applyAlignment="1">
      <alignment horizontal="center"/>
    </xf>
    <xf numFmtId="4" fontId="16" fillId="2" borderId="32" xfId="3" applyNumberFormat="1" applyFont="1" applyFill="1" applyBorder="1" applyProtection="1"/>
    <xf numFmtId="9" fontId="20" fillId="2" borderId="33" xfId="3" applyFont="1" applyFill="1" applyBorder="1" applyAlignment="1" applyProtection="1">
      <alignment horizontal="center" vertical="center"/>
    </xf>
    <xf numFmtId="0" fontId="16" fillId="2" borderId="34" xfId="2" applyFont="1" applyFill="1" applyBorder="1" applyAlignment="1">
      <alignment horizontal="center"/>
    </xf>
    <xf numFmtId="4" fontId="16" fillId="2" borderId="35" xfId="3" applyNumberFormat="1" applyFont="1" applyFill="1" applyBorder="1" applyProtection="1"/>
    <xf numFmtId="0" fontId="2" fillId="9" borderId="0" xfId="2" applyFill="1"/>
    <xf numFmtId="9" fontId="11" fillId="2" borderId="0" xfId="3" applyFont="1" applyFill="1" applyBorder="1" applyAlignment="1" applyProtection="1">
      <alignment horizontal="center" vertical="center"/>
    </xf>
    <xf numFmtId="4" fontId="18" fillId="2" borderId="0" xfId="3" applyNumberFormat="1" applyFont="1" applyFill="1" applyBorder="1" applyProtection="1"/>
    <xf numFmtId="166" fontId="18" fillId="2" borderId="17" xfId="2" applyNumberFormat="1" applyFont="1" applyFill="1" applyBorder="1" applyAlignment="1">
      <alignment wrapText="1"/>
    </xf>
    <xf numFmtId="9" fontId="20" fillId="2" borderId="0" xfId="3" applyFont="1" applyFill="1" applyBorder="1" applyAlignment="1" applyProtection="1">
      <alignment horizontal="left" vertical="center"/>
    </xf>
    <xf numFmtId="9" fontId="20" fillId="2" borderId="0" xfId="3" applyFont="1" applyFill="1" applyBorder="1" applyAlignment="1" applyProtection="1">
      <alignment horizontal="center" vertical="center"/>
    </xf>
    <xf numFmtId="0" fontId="18" fillId="0" borderId="0" xfId="2" applyFont="1" applyAlignment="1">
      <alignment horizontal="center"/>
    </xf>
    <xf numFmtId="166" fontId="18" fillId="0" borderId="0" xfId="2" applyNumberFormat="1" applyFont="1"/>
    <xf numFmtId="9" fontId="11" fillId="0" borderId="0" xfId="3" applyFont="1" applyFill="1" applyBorder="1" applyAlignment="1" applyProtection="1">
      <alignment horizontal="center" vertical="center"/>
    </xf>
    <xf numFmtId="167" fontId="18" fillId="0" borderId="0" xfId="3" applyNumberFormat="1" applyFont="1" applyFill="1" applyBorder="1" applyProtection="1"/>
    <xf numFmtId="166" fontId="18" fillId="0" borderId="0" xfId="3" applyNumberFormat="1" applyFont="1" applyFill="1" applyBorder="1" applyProtection="1"/>
    <xf numFmtId="4" fontId="18" fillId="0" borderId="0" xfId="3" applyNumberFormat="1" applyFont="1" applyFill="1" applyBorder="1" applyProtection="1"/>
    <xf numFmtId="0" fontId="13" fillId="2" borderId="0" xfId="2" applyFont="1" applyFill="1" applyAlignment="1">
      <alignment horizontal="center"/>
    </xf>
    <xf numFmtId="166" fontId="23" fillId="13" borderId="17" xfId="0" applyNumberFormat="1" applyFont="1" applyFill="1" applyBorder="1"/>
    <xf numFmtId="0" fontId="2" fillId="5" borderId="36" xfId="2" applyFill="1" applyBorder="1"/>
    <xf numFmtId="167" fontId="21" fillId="5" borderId="37" xfId="2" applyNumberFormat="1" applyFont="1" applyFill="1" applyBorder="1"/>
    <xf numFmtId="0" fontId="2" fillId="2" borderId="1" xfId="2" applyFill="1" applyBorder="1"/>
    <xf numFmtId="166" fontId="8" fillId="2" borderId="3" xfId="2" applyNumberFormat="1" applyFont="1" applyFill="1" applyBorder="1"/>
    <xf numFmtId="4" fontId="8" fillId="2" borderId="0" xfId="2" applyNumberFormat="1" applyFont="1" applyFill="1"/>
    <xf numFmtId="0" fontId="0" fillId="2" borderId="0" xfId="0" applyFill="1" applyAlignment="1">
      <alignment horizontal="center"/>
    </xf>
    <xf numFmtId="168" fontId="2" fillId="2" borderId="0" xfId="2" applyNumberFormat="1" applyFill="1"/>
    <xf numFmtId="0" fontId="1" fillId="2" borderId="0" xfId="2" applyFont="1" applyFill="1"/>
    <xf numFmtId="167" fontId="1" fillId="2" borderId="0" xfId="2" applyNumberFormat="1" applyFont="1" applyFill="1"/>
    <xf numFmtId="0" fontId="24" fillId="2" borderId="0" xfId="2" applyFont="1" applyFill="1" applyAlignment="1">
      <alignment horizontal="right" vertical="top"/>
    </xf>
    <xf numFmtId="0" fontId="5" fillId="2" borderId="0" xfId="2" applyFont="1" applyFill="1" applyAlignment="1">
      <alignment horizontal="center"/>
    </xf>
    <xf numFmtId="9" fontId="19" fillId="2" borderId="38" xfId="2" applyNumberFormat="1" applyFont="1" applyFill="1" applyBorder="1" applyAlignment="1">
      <alignment horizontal="center" vertical="center"/>
    </xf>
    <xf numFmtId="0" fontId="19" fillId="2" borderId="39" xfId="2" applyFont="1" applyFill="1" applyBorder="1" applyAlignment="1">
      <alignment horizontal="center" vertical="center"/>
    </xf>
    <xf numFmtId="166" fontId="18" fillId="2" borderId="39" xfId="2" applyNumberFormat="1" applyFont="1" applyFill="1" applyBorder="1" applyAlignment="1">
      <alignment horizontal="center" vertical="center"/>
    </xf>
    <xf numFmtId="0" fontId="19" fillId="2" borderId="39" xfId="2" quotePrefix="1" applyFont="1" applyFill="1" applyBorder="1" applyAlignment="1">
      <alignment horizontal="center" vertical="center"/>
    </xf>
    <xf numFmtId="3" fontId="18" fillId="2" borderId="39" xfId="2" applyNumberFormat="1" applyFont="1" applyFill="1" applyBorder="1" applyAlignment="1">
      <alignment horizontal="center" vertical="center"/>
    </xf>
    <xf numFmtId="165" fontId="18" fillId="2" borderId="39" xfId="3" applyNumberFormat="1" applyFont="1" applyFill="1" applyBorder="1" applyAlignment="1" applyProtection="1">
      <alignment horizontal="center" vertical="center"/>
    </xf>
    <xf numFmtId="9" fontId="19" fillId="2" borderId="39" xfId="3" applyFont="1" applyFill="1" applyBorder="1" applyAlignment="1" applyProtection="1">
      <alignment horizontal="center" vertical="center"/>
    </xf>
    <xf numFmtId="3" fontId="18" fillId="2" borderId="39" xfId="2" quotePrefix="1" applyNumberFormat="1" applyFont="1" applyFill="1" applyBorder="1" applyAlignment="1">
      <alignment horizontal="center" vertical="center"/>
    </xf>
    <xf numFmtId="4" fontId="18" fillId="2" borderId="39" xfId="2" applyNumberFormat="1" applyFont="1" applyFill="1" applyBorder="1" applyAlignment="1">
      <alignment horizontal="center" vertical="center"/>
    </xf>
    <xf numFmtId="0" fontId="2" fillId="2" borderId="39" xfId="2" applyFill="1" applyBorder="1"/>
    <xf numFmtId="0" fontId="18" fillId="2" borderId="39" xfId="2" quotePrefix="1" applyFont="1" applyFill="1" applyBorder="1" applyAlignment="1">
      <alignment horizontal="center" vertical="center"/>
    </xf>
    <xf numFmtId="169" fontId="8" fillId="14" borderId="40" xfId="2" applyNumberFormat="1" applyFont="1" applyFill="1" applyBorder="1" applyAlignment="1">
      <alignment horizontal="center" vertical="center"/>
    </xf>
    <xf numFmtId="0" fontId="2" fillId="2" borderId="41" xfId="2" applyFill="1" applyBorder="1"/>
    <xf numFmtId="169" fontId="4" fillId="2" borderId="0" xfId="2" applyNumberFormat="1" applyFont="1" applyFill="1"/>
    <xf numFmtId="0" fontId="25" fillId="2" borderId="0" xfId="0" applyFont="1" applyFill="1" applyAlignment="1">
      <alignment horizontal="center" vertical="center"/>
    </xf>
    <xf numFmtId="169" fontId="2" fillId="2" borderId="0" xfId="2" applyNumberFormat="1" applyFill="1"/>
    <xf numFmtId="165" fontId="19" fillId="2" borderId="36" xfId="2" applyNumberFormat="1" applyFont="1" applyFill="1" applyBorder="1" applyAlignment="1">
      <alignment horizontal="center" vertical="center"/>
    </xf>
    <xf numFmtId="0" fontId="19" fillId="2" borderId="42" xfId="2" applyFont="1" applyFill="1" applyBorder="1" applyAlignment="1">
      <alignment horizontal="center" vertical="center"/>
    </xf>
    <xf numFmtId="2" fontId="18" fillId="2" borderId="42" xfId="2" applyNumberFormat="1" applyFont="1" applyFill="1" applyBorder="1" applyAlignment="1">
      <alignment horizontal="center" vertical="center"/>
    </xf>
    <xf numFmtId="166" fontId="18" fillId="2" borderId="42" xfId="2" applyNumberFormat="1" applyFont="1" applyFill="1" applyBorder="1" applyAlignment="1">
      <alignment horizontal="center" vertical="center"/>
    </xf>
    <xf numFmtId="0" fontId="19" fillId="2" borderId="42" xfId="2" quotePrefix="1" applyFont="1" applyFill="1" applyBorder="1" applyAlignment="1">
      <alignment horizontal="center" vertical="center"/>
    </xf>
    <xf numFmtId="4" fontId="18" fillId="2" borderId="42" xfId="2" applyNumberFormat="1" applyFont="1" applyFill="1" applyBorder="1" applyAlignment="1">
      <alignment horizontal="center" vertical="center"/>
    </xf>
    <xf numFmtId="3" fontId="18" fillId="2" borderId="42" xfId="2" applyNumberFormat="1" applyFont="1" applyFill="1" applyBorder="1" applyAlignment="1">
      <alignment horizontal="center" vertical="center"/>
    </xf>
    <xf numFmtId="3" fontId="18" fillId="2" borderId="42" xfId="2" quotePrefix="1" applyNumberFormat="1" applyFont="1" applyFill="1" applyBorder="1" applyAlignment="1">
      <alignment horizontal="center" vertical="center"/>
    </xf>
    <xf numFmtId="165" fontId="18" fillId="2" borderId="42" xfId="3" quotePrefix="1" applyNumberFormat="1" applyFont="1" applyFill="1" applyBorder="1" applyAlignment="1" applyProtection="1">
      <alignment horizontal="center" vertical="center"/>
    </xf>
    <xf numFmtId="3" fontId="18" fillId="2" borderId="42" xfId="2" applyNumberFormat="1" applyFont="1" applyFill="1" applyBorder="1" applyAlignment="1">
      <alignment horizontal="left" vertical="center"/>
    </xf>
    <xf numFmtId="9" fontId="19" fillId="2" borderId="42" xfId="3" applyFont="1" applyFill="1" applyBorder="1" applyAlignment="1" applyProtection="1">
      <alignment horizontal="center" vertical="center"/>
    </xf>
    <xf numFmtId="165" fontId="19" fillId="2" borderId="42" xfId="3" quotePrefix="1" applyNumberFormat="1" applyFont="1" applyFill="1" applyBorder="1" applyAlignment="1" applyProtection="1">
      <alignment horizontal="right" vertical="center"/>
    </xf>
    <xf numFmtId="165" fontId="18" fillId="2" borderId="42" xfId="3" applyNumberFormat="1" applyFont="1" applyFill="1" applyBorder="1" applyAlignment="1" applyProtection="1">
      <alignment horizontal="center" vertical="center"/>
    </xf>
    <xf numFmtId="169" fontId="21" fillId="5" borderId="37" xfId="2" applyNumberFormat="1" applyFont="1" applyFill="1" applyBorder="1" applyAlignment="1">
      <alignment horizontal="center" vertical="center"/>
    </xf>
    <xf numFmtId="0" fontId="2" fillId="2" borderId="43" xfId="2" applyFill="1" applyBorder="1"/>
    <xf numFmtId="0" fontId="9" fillId="2" borderId="1" xfId="2" applyFont="1" applyFill="1" applyBorder="1"/>
    <xf numFmtId="0" fontId="9" fillId="2" borderId="3" xfId="2" applyFont="1" applyFill="1" applyBorder="1"/>
    <xf numFmtId="0" fontId="9" fillId="2" borderId="17" xfId="2" applyFont="1" applyFill="1" applyBorder="1"/>
    <xf numFmtId="165" fontId="26" fillId="7" borderId="11" xfId="3" applyNumberFormat="1" applyFont="1" applyFill="1" applyBorder="1" applyAlignment="1" applyProtection="1">
      <alignment horizontal="center"/>
    </xf>
    <xf numFmtId="165" fontId="26" fillId="8" borderId="13" xfId="3" applyNumberFormat="1" applyFont="1" applyFill="1" applyBorder="1" applyAlignment="1" applyProtection="1">
      <alignment horizontal="left"/>
    </xf>
    <xf numFmtId="0" fontId="27" fillId="2" borderId="1" xfId="2" applyFont="1" applyFill="1" applyBorder="1" applyAlignment="1">
      <alignment horizontal="left"/>
    </xf>
    <xf numFmtId="0" fontId="19" fillId="2" borderId="3" xfId="2" applyFont="1" applyFill="1" applyBorder="1"/>
    <xf numFmtId="3" fontId="28" fillId="2" borderId="17" xfId="2" applyNumberFormat="1" applyFont="1" applyFill="1" applyBorder="1"/>
    <xf numFmtId="9" fontId="28" fillId="2" borderId="17" xfId="3" applyFont="1" applyFill="1" applyBorder="1" applyAlignment="1" applyProtection="1">
      <alignment horizontal="center"/>
    </xf>
    <xf numFmtId="0" fontId="28" fillId="2" borderId="1" xfId="2" applyFont="1" applyFill="1" applyBorder="1"/>
    <xf numFmtId="0" fontId="28" fillId="2" borderId="3" xfId="2" applyFont="1" applyFill="1" applyBorder="1"/>
    <xf numFmtId="9" fontId="28" fillId="2" borderId="17" xfId="3" applyFont="1" applyFill="1" applyBorder="1" applyAlignment="1" applyProtection="1">
      <alignment horizontal="left" vertical="center"/>
    </xf>
    <xf numFmtId="9" fontId="28" fillId="2" borderId="17" xfId="2" applyNumberFormat="1" applyFont="1" applyFill="1" applyBorder="1" applyAlignment="1">
      <alignment horizontal="left"/>
    </xf>
    <xf numFmtId="0" fontId="28" fillId="2" borderId="17" xfId="2" applyFont="1" applyFill="1" applyBorder="1"/>
    <xf numFmtId="0" fontId="28" fillId="2" borderId="44" xfId="2" applyFont="1" applyFill="1" applyBorder="1"/>
    <xf numFmtId="0" fontId="2" fillId="2" borderId="127" xfId="2" applyFill="1" applyBorder="1"/>
    <xf numFmtId="0" fontId="2" fillId="2" borderId="128" xfId="2" applyFill="1" applyBorder="1"/>
    <xf numFmtId="165" fontId="19" fillId="2" borderId="129" xfId="2" applyNumberFormat="1" applyFont="1" applyFill="1" applyBorder="1" applyAlignment="1">
      <alignment horizontal="center" vertical="center"/>
    </xf>
    <xf numFmtId="9" fontId="28" fillId="2" borderId="1" xfId="5" applyFont="1" applyFill="1" applyBorder="1" applyAlignment="1" applyProtection="1">
      <alignment horizontal="center"/>
    </xf>
    <xf numFmtId="9" fontId="28" fillId="2" borderId="3" xfId="5" applyFont="1" applyFill="1" applyBorder="1" applyAlignment="1" applyProtection="1">
      <alignment horizontal="center"/>
    </xf>
    <xf numFmtId="0" fontId="1" fillId="2" borderId="0" xfId="4" applyFill="1" applyAlignment="1">
      <alignment horizontal="center" vertical="center" wrapText="1"/>
    </xf>
    <xf numFmtId="0" fontId="5" fillId="5" borderId="0" xfId="0" applyFont="1" applyFill="1" applyAlignment="1">
      <alignment horizontal="center" vertical="center"/>
    </xf>
    <xf numFmtId="0" fontId="5" fillId="6" borderId="0" xfId="0" applyFont="1" applyFill="1" applyAlignment="1">
      <alignment horizontal="center" vertical="center"/>
    </xf>
    <xf numFmtId="0" fontId="8" fillId="2" borderId="0" xfId="0" applyFont="1" applyFill="1" applyAlignment="1">
      <alignment horizontal="center"/>
    </xf>
    <xf numFmtId="9" fontId="28" fillId="2" borderId="1" xfId="3" applyFont="1" applyFill="1" applyBorder="1" applyAlignment="1" applyProtection="1">
      <alignment horizontal="center"/>
    </xf>
    <xf numFmtId="9" fontId="28" fillId="2" borderId="3" xfId="3" applyFont="1" applyFill="1" applyBorder="1" applyAlignment="1" applyProtection="1">
      <alignment horizontal="center"/>
    </xf>
    <xf numFmtId="0" fontId="5" fillId="5" borderId="0" xfId="2" applyFont="1" applyFill="1" applyAlignment="1">
      <alignment horizontal="center" vertical="center"/>
    </xf>
    <xf numFmtId="0" fontId="5" fillId="6" borderId="0" xfId="2" applyFont="1" applyFill="1" applyAlignment="1">
      <alignment horizontal="center" vertical="center"/>
    </xf>
    <xf numFmtId="0" fontId="8" fillId="2" borderId="31" xfId="2" applyFont="1" applyFill="1" applyBorder="1" applyAlignment="1">
      <alignment horizontal="center"/>
    </xf>
    <xf numFmtId="0" fontId="8" fillId="2" borderId="34" xfId="2" applyFont="1" applyFill="1" applyBorder="1" applyAlignment="1">
      <alignment horizontal="center"/>
    </xf>
    <xf numFmtId="0" fontId="10" fillId="2" borderId="9" xfId="2" applyFont="1" applyFill="1" applyBorder="1" applyAlignment="1">
      <alignment horizontal="center"/>
    </xf>
    <xf numFmtId="0" fontId="10" fillId="2" borderId="10" xfId="2" applyFont="1" applyFill="1" applyBorder="1" applyAlignment="1">
      <alignment horizontal="center"/>
    </xf>
    <xf numFmtId="0" fontId="12" fillId="2" borderId="12" xfId="2" applyFont="1" applyFill="1" applyBorder="1" applyAlignment="1">
      <alignment horizontal="center"/>
    </xf>
    <xf numFmtId="0" fontId="12" fillId="2" borderId="13" xfId="2" applyFont="1" applyFill="1" applyBorder="1" applyAlignment="1">
      <alignment horizontal="center"/>
    </xf>
    <xf numFmtId="0" fontId="31" fillId="15" borderId="0" xfId="9" applyFont="1" applyFill="1" applyBorder="1" applyAlignment="1">
      <alignment horizontal="left" indent="1"/>
    </xf>
    <xf numFmtId="0" fontId="34" fillId="15" borderId="0" xfId="11" applyFill="1" applyAlignment="1">
      <alignment horizontal="left" indent="3"/>
    </xf>
    <xf numFmtId="0" fontId="0" fillId="0" borderId="0" xfId="0" applyAlignment="1">
      <alignment horizontal="left" indent="1"/>
    </xf>
    <xf numFmtId="0" fontId="34" fillId="15" borderId="0" xfId="11" applyFill="1" applyAlignment="1">
      <alignment horizontal="left" vertical="top" indent="3"/>
    </xf>
    <xf numFmtId="0" fontId="0" fillId="0" borderId="0" xfId="0" applyAlignment="1">
      <alignment horizontal="left" vertical="top" indent="1"/>
    </xf>
    <xf numFmtId="0" fontId="34" fillId="15" borderId="0" xfId="11" applyFill="1" applyAlignment="1">
      <alignment horizontal="left" indent="1"/>
    </xf>
    <xf numFmtId="0" fontId="0" fillId="15" borderId="0" xfId="0" applyFill="1" applyAlignment="1">
      <alignment horizontal="left" indent="1"/>
    </xf>
    <xf numFmtId="0" fontId="31" fillId="15" borderId="0" xfId="9" applyFont="1" applyFill="1" applyBorder="1" applyAlignment="1" applyProtection="1">
      <alignment horizontal="left" indent="1"/>
    </xf>
  </cellXfs>
  <cellStyles count="24">
    <cellStyle name="Comma" xfId="1" builtinId="3"/>
    <cellStyle name="Comma [0] 2" xfId="19" xr:uid="{FC821C02-2C7F-4AF0-BA2E-5B72EFA5B006}"/>
    <cellStyle name="Currency 2" xfId="7" xr:uid="{8BA27797-4D33-43DA-9099-FD8D68AAA3C0}"/>
    <cellStyle name="Date" xfId="20" xr:uid="{77D4EEF0-80EA-4803-BD2A-7C8A6D54ED5D}"/>
    <cellStyle name="Draft" xfId="13" xr:uid="{8945E4B3-E4FB-413F-A339-A5BAFD551A73}"/>
    <cellStyle name="Empty_Cell" xfId="22" xr:uid="{E9BFE546-003C-4EBB-A0DB-95331E4A8606}"/>
    <cellStyle name="Explanatory_Note" xfId="23" xr:uid="{D123C10F-9EE2-4310-B569-F9D81E980254}"/>
    <cellStyle name="Header0" xfId="11" xr:uid="{CE4F7419-BA22-404B-9CED-FE995A1D4E97}"/>
    <cellStyle name="Header1" xfId="12" xr:uid="{9915A53D-0398-473E-A912-3E1F12E7C95C}"/>
    <cellStyle name="Header2" xfId="15" xr:uid="{5FAE4499-9477-4D83-B9D3-3E1EEFA1B5FE}"/>
    <cellStyle name="Header3" xfId="17" xr:uid="{A19E2DF3-12E0-4700-8768-3338CEA4E042}"/>
    <cellStyle name="HeaderEnd" xfId="16" xr:uid="{04E50BCD-FA50-45F8-B273-3B2BD1F1A6BC}"/>
    <cellStyle name="HeaderTitle" xfId="10" xr:uid="{3A561455-85C6-4209-9E69-B3013AD3E358}"/>
    <cellStyle name="Hyperlink" xfId="9" builtinId="8"/>
    <cellStyle name="Input 2" xfId="14" xr:uid="{BFB36101-F4AB-4091-A658-5F410FBB5A50}"/>
    <cellStyle name="Normal" xfId="0" builtinId="0"/>
    <cellStyle name="Normal 49" xfId="2" xr:uid="{0EE7509F-081C-440D-BFA3-AEC3E0FA054F}"/>
    <cellStyle name="Normal 49 2" xfId="4" xr:uid="{C8DFB71F-8D65-4BBD-B03E-B11428D17153}"/>
    <cellStyle name="OffSheet 2 3" xfId="18" xr:uid="{B57704BD-D77A-43D5-85BF-B36BEE9C6BA0}"/>
    <cellStyle name="Percent 17" xfId="3" xr:uid="{B655B517-C642-47D0-8AA6-B9B117DBAEAD}"/>
    <cellStyle name="Percent 17 2" xfId="5" xr:uid="{0D1357E5-E8E8-4FBD-89EF-4FFAFE6661D2}"/>
    <cellStyle name="Percent 2" xfId="6" xr:uid="{472C5AF2-2692-4D20-9C3C-D418922BB96F}"/>
    <cellStyle name="Technical_Input" xfId="21" xr:uid="{9B434A6E-D3E2-4BC8-B6E4-112096AF95A0}"/>
    <cellStyle name="Units" xfId="8" xr:uid="{91AD251C-0B1D-4BD0-AF3F-D3E349E5B1AE}"/>
  </cellStyles>
  <dxfs count="2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font>
      <fill>
        <patternFill patternType="none">
          <bgColor auto="1"/>
        </patternFill>
      </fill>
      <border>
        <left style="dotted">
          <color theme="3"/>
        </left>
        <right style="dotted">
          <color theme="3"/>
        </right>
        <top style="dotted">
          <color theme="3"/>
        </top>
        <bottom style="dotted">
          <color theme="3"/>
        </bottom>
        <vertical/>
        <horizontal/>
      </border>
    </dxf>
    <dxf>
      <fill>
        <patternFill>
          <bgColor rgb="FFFF0000"/>
        </patternFill>
      </fill>
    </dxf>
    <dxf>
      <font>
        <b/>
        <i val="0"/>
      </font>
      <fill>
        <patternFill patternType="none">
          <bgColor auto="1"/>
        </patternFill>
      </fill>
      <border>
        <left style="dotted">
          <color theme="3"/>
        </left>
        <right style="dotted">
          <color theme="3"/>
        </right>
        <top style="dotted">
          <color theme="3"/>
        </top>
        <bottom style="dotted">
          <color theme="3"/>
        </bottom>
        <vertical/>
        <horizontal/>
      </border>
    </dxf>
    <dxf>
      <fill>
        <patternFill>
          <bgColor rgb="FFFF0000"/>
        </patternFill>
      </fill>
    </dxf>
  </dxfs>
  <tableStyles count="0" defaultTableStyle="TableStyleMedium2" defaultPivotStyle="PivotStyleLight16"/>
  <colors>
    <mruColors>
      <color rgb="FF2F75B5"/>
      <color rgb="FF27A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5.xml.rels><?xml version="1.0" encoding="UTF-8" standalone="yes"?>
<Relationships xmlns="http://schemas.openxmlformats.org/package/2006/relationships"><Relationship Id="rId3" Type="http://schemas.openxmlformats.org/officeDocument/2006/relationships/hyperlink" Target="https://pixabay.com/en/location-destination-shadow-pin-948510/" TargetMode="External"/><Relationship Id="rId2" Type="http://schemas.openxmlformats.org/officeDocument/2006/relationships/image" Target="../media/image1.png"/><Relationship Id="rId1" Type="http://schemas.openxmlformats.org/officeDocument/2006/relationships/hyperlink" Target="#Title!A1"/></Relationships>
</file>

<file path=xl/drawings/drawing1.xml><?xml version="1.0" encoding="utf-8"?>
<xdr:wsDr xmlns:xdr="http://schemas.openxmlformats.org/drawingml/2006/spreadsheetDrawing" xmlns:a="http://schemas.openxmlformats.org/drawingml/2006/main">
  <xdr:twoCellAnchor>
    <xdr:from>
      <xdr:col>2</xdr:col>
      <xdr:colOff>0</xdr:colOff>
      <xdr:row>8</xdr:row>
      <xdr:rowOff>0</xdr:rowOff>
    </xdr:from>
    <xdr:to>
      <xdr:col>8</xdr:col>
      <xdr:colOff>66675</xdr:colOff>
      <xdr:row>10</xdr:row>
      <xdr:rowOff>81075</xdr:rowOff>
    </xdr:to>
    <xdr:sp macro="" textlink="">
      <xdr:nvSpPr>
        <xdr:cNvPr id="2" name="Arrow: Pentagon 1">
          <a:extLst>
            <a:ext uri="{FF2B5EF4-FFF2-40B4-BE49-F238E27FC236}">
              <a16:creationId xmlns:a16="http://schemas.microsoft.com/office/drawing/2014/main" id="{4258222D-D52B-4306-91C8-C06C9A34DF0E}"/>
            </a:ext>
          </a:extLst>
        </xdr:cNvPr>
        <xdr:cNvSpPr/>
      </xdr:nvSpPr>
      <xdr:spPr>
        <a:xfrm>
          <a:off x="1047750" y="762000"/>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5</xdr:col>
      <xdr:colOff>28575</xdr:colOff>
      <xdr:row>14</xdr:row>
      <xdr:rowOff>104775</xdr:rowOff>
    </xdr:from>
    <xdr:to>
      <xdr:col>9</xdr:col>
      <xdr:colOff>0</xdr:colOff>
      <xdr:row>14</xdr:row>
      <xdr:rowOff>104775</xdr:rowOff>
    </xdr:to>
    <xdr:cxnSp macro="">
      <xdr:nvCxnSpPr>
        <xdr:cNvPr id="3" name="Straight Arrow Connector 2">
          <a:extLst>
            <a:ext uri="{FF2B5EF4-FFF2-40B4-BE49-F238E27FC236}">
              <a16:creationId xmlns:a16="http://schemas.microsoft.com/office/drawing/2014/main" id="{648AD0AA-D5CA-4C43-8474-854C1944877C}"/>
            </a:ext>
          </a:extLst>
        </xdr:cNvPr>
        <xdr:cNvCxnSpPr/>
      </xdr:nvCxnSpPr>
      <xdr:spPr>
        <a:xfrm>
          <a:off x="4400550" y="18288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18</xdr:row>
      <xdr:rowOff>95250</xdr:rowOff>
    </xdr:from>
    <xdr:to>
      <xdr:col>9</xdr:col>
      <xdr:colOff>0</xdr:colOff>
      <xdr:row>18</xdr:row>
      <xdr:rowOff>95250</xdr:rowOff>
    </xdr:to>
    <xdr:cxnSp macro="">
      <xdr:nvCxnSpPr>
        <xdr:cNvPr id="4" name="Straight Arrow Connector 3">
          <a:extLst>
            <a:ext uri="{FF2B5EF4-FFF2-40B4-BE49-F238E27FC236}">
              <a16:creationId xmlns:a16="http://schemas.microsoft.com/office/drawing/2014/main" id="{273D0AF1-84DD-4FBC-95E2-A930E14D310C}"/>
            </a:ext>
          </a:extLst>
        </xdr:cNvPr>
        <xdr:cNvCxnSpPr/>
      </xdr:nvCxnSpPr>
      <xdr:spPr>
        <a:xfrm>
          <a:off x="4400550" y="225742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24</xdr:row>
      <xdr:rowOff>95250</xdr:rowOff>
    </xdr:from>
    <xdr:to>
      <xdr:col>15</xdr:col>
      <xdr:colOff>9525</xdr:colOff>
      <xdr:row>24</xdr:row>
      <xdr:rowOff>114300</xdr:rowOff>
    </xdr:to>
    <xdr:cxnSp macro="">
      <xdr:nvCxnSpPr>
        <xdr:cNvPr id="5" name="Straight Arrow Connector 4">
          <a:extLst>
            <a:ext uri="{FF2B5EF4-FFF2-40B4-BE49-F238E27FC236}">
              <a16:creationId xmlns:a16="http://schemas.microsoft.com/office/drawing/2014/main" id="{E5CF1108-E5CB-4FB4-8A70-8537DC819660}"/>
            </a:ext>
          </a:extLst>
        </xdr:cNvPr>
        <xdr:cNvCxnSpPr/>
      </xdr:nvCxnSpPr>
      <xdr:spPr>
        <a:xfrm>
          <a:off x="4391025" y="2914650"/>
          <a:ext cx="5781675" cy="1905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56030</xdr:colOff>
      <xdr:row>22</xdr:row>
      <xdr:rowOff>85165</xdr:rowOff>
    </xdr:from>
    <xdr:to>
      <xdr:col>15</xdr:col>
      <xdr:colOff>14974</xdr:colOff>
      <xdr:row>22</xdr:row>
      <xdr:rowOff>92063</xdr:rowOff>
    </xdr:to>
    <xdr:cxnSp macro="">
      <xdr:nvCxnSpPr>
        <xdr:cNvPr id="6" name="Straight Arrow Connector 5">
          <a:extLst>
            <a:ext uri="{FF2B5EF4-FFF2-40B4-BE49-F238E27FC236}">
              <a16:creationId xmlns:a16="http://schemas.microsoft.com/office/drawing/2014/main" id="{4A1C30EB-600D-4A58-AA8D-FE68FD83F1C3}"/>
            </a:ext>
          </a:extLst>
        </xdr:cNvPr>
        <xdr:cNvCxnSpPr/>
      </xdr:nvCxnSpPr>
      <xdr:spPr>
        <a:xfrm>
          <a:off x="4742330" y="3114115"/>
          <a:ext cx="1187669" cy="689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26</xdr:row>
      <xdr:rowOff>85725</xdr:rowOff>
    </xdr:from>
    <xdr:to>
      <xdr:col>15</xdr:col>
      <xdr:colOff>0</xdr:colOff>
      <xdr:row>26</xdr:row>
      <xdr:rowOff>104775</xdr:rowOff>
    </xdr:to>
    <xdr:cxnSp macro="">
      <xdr:nvCxnSpPr>
        <xdr:cNvPr id="7" name="Straight Arrow Connector 6">
          <a:extLst>
            <a:ext uri="{FF2B5EF4-FFF2-40B4-BE49-F238E27FC236}">
              <a16:creationId xmlns:a16="http://schemas.microsoft.com/office/drawing/2014/main" id="{B08FC23F-7E2B-431D-89F5-CCF28CEA66DF}"/>
            </a:ext>
          </a:extLst>
        </xdr:cNvPr>
        <xdr:cNvCxnSpPr/>
      </xdr:nvCxnSpPr>
      <xdr:spPr>
        <a:xfrm>
          <a:off x="4381500" y="3124200"/>
          <a:ext cx="5781675" cy="1905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9523</xdr:colOff>
      <xdr:row>8</xdr:row>
      <xdr:rowOff>0</xdr:rowOff>
    </xdr:from>
    <xdr:to>
      <xdr:col>17</xdr:col>
      <xdr:colOff>19050</xdr:colOff>
      <xdr:row>10</xdr:row>
      <xdr:rowOff>79575</xdr:rowOff>
    </xdr:to>
    <xdr:sp macro="" textlink="">
      <xdr:nvSpPr>
        <xdr:cNvPr id="8" name="Arrow: Chevron 7">
          <a:extLst>
            <a:ext uri="{FF2B5EF4-FFF2-40B4-BE49-F238E27FC236}">
              <a16:creationId xmlns:a16="http://schemas.microsoft.com/office/drawing/2014/main" id="{5C2F1799-9F1E-4927-946D-3E3641C4901F}"/>
            </a:ext>
          </a:extLst>
        </xdr:cNvPr>
        <xdr:cNvSpPr/>
      </xdr:nvSpPr>
      <xdr:spPr>
        <a:xfrm>
          <a:off x="7096123" y="762000"/>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8</xdr:row>
      <xdr:rowOff>0</xdr:rowOff>
    </xdr:from>
    <xdr:to>
      <xdr:col>30</xdr:col>
      <xdr:colOff>304799</xdr:colOff>
      <xdr:row>10</xdr:row>
      <xdr:rowOff>79575</xdr:rowOff>
    </xdr:to>
    <xdr:sp macro="" textlink="">
      <xdr:nvSpPr>
        <xdr:cNvPr id="9" name="Arrow: Chevron 8">
          <a:extLst>
            <a:ext uri="{FF2B5EF4-FFF2-40B4-BE49-F238E27FC236}">
              <a16:creationId xmlns:a16="http://schemas.microsoft.com/office/drawing/2014/main" id="{2FDB13B5-4150-45EE-A7C8-B80D12DD46EC}"/>
            </a:ext>
          </a:extLst>
        </xdr:cNvPr>
        <xdr:cNvSpPr/>
      </xdr:nvSpPr>
      <xdr:spPr>
        <a:xfrm>
          <a:off x="11610974" y="762000"/>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8</xdr:row>
      <xdr:rowOff>9525</xdr:rowOff>
    </xdr:from>
    <xdr:to>
      <xdr:col>40</xdr:col>
      <xdr:colOff>628650</xdr:colOff>
      <xdr:row>10</xdr:row>
      <xdr:rowOff>89325</xdr:rowOff>
    </xdr:to>
    <xdr:sp macro="" textlink="">
      <xdr:nvSpPr>
        <xdr:cNvPr id="10" name="Arrow: Chevron 9">
          <a:extLst>
            <a:ext uri="{FF2B5EF4-FFF2-40B4-BE49-F238E27FC236}">
              <a16:creationId xmlns:a16="http://schemas.microsoft.com/office/drawing/2014/main" id="{E7151DAD-F35C-4A3B-B85C-C197DF02D13F}"/>
            </a:ext>
          </a:extLst>
        </xdr:cNvPr>
        <xdr:cNvSpPr/>
      </xdr:nvSpPr>
      <xdr:spPr>
        <a:xfrm>
          <a:off x="18078449" y="771525"/>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13</xdr:col>
      <xdr:colOff>47625</xdr:colOff>
      <xdr:row>41</xdr:row>
      <xdr:rowOff>19042</xdr:rowOff>
    </xdr:from>
    <xdr:to>
      <xdr:col>20</xdr:col>
      <xdr:colOff>247650</xdr:colOff>
      <xdr:row>42</xdr:row>
      <xdr:rowOff>123815</xdr:rowOff>
    </xdr:to>
    <xdr:grpSp>
      <xdr:nvGrpSpPr>
        <xdr:cNvPr id="11" name="Group 10">
          <a:extLst>
            <a:ext uri="{FF2B5EF4-FFF2-40B4-BE49-F238E27FC236}">
              <a16:creationId xmlns:a16="http://schemas.microsoft.com/office/drawing/2014/main" id="{4D9BA312-44F5-4563-BB64-3580BDBB857A}"/>
            </a:ext>
          </a:extLst>
        </xdr:cNvPr>
        <xdr:cNvGrpSpPr/>
      </xdr:nvGrpSpPr>
      <xdr:grpSpPr>
        <a:xfrm>
          <a:off x="5314950" y="5257792"/>
          <a:ext cx="2752725" cy="295273"/>
          <a:chOff x="6296025" y="4371975"/>
          <a:chExt cx="3248025" cy="336001"/>
        </a:xfrm>
      </xdr:grpSpPr>
      <xdr:grpSp>
        <xdr:nvGrpSpPr>
          <xdr:cNvPr id="12" name="Group 11">
            <a:extLst>
              <a:ext uri="{FF2B5EF4-FFF2-40B4-BE49-F238E27FC236}">
                <a16:creationId xmlns:a16="http://schemas.microsoft.com/office/drawing/2014/main" id="{58438D8B-B343-6679-95A6-18018758F830}"/>
              </a:ext>
            </a:extLst>
          </xdr:cNvPr>
          <xdr:cNvGrpSpPr/>
        </xdr:nvGrpSpPr>
        <xdr:grpSpPr>
          <a:xfrm>
            <a:off x="6296025" y="4371975"/>
            <a:ext cx="3228975" cy="133350"/>
            <a:chOff x="6296025" y="4371975"/>
            <a:chExt cx="3228975" cy="133350"/>
          </a:xfrm>
        </xdr:grpSpPr>
        <xdr:cxnSp macro="">
          <xdr:nvCxnSpPr>
            <xdr:cNvPr id="14" name="Straight Connector 13">
              <a:extLst>
                <a:ext uri="{FF2B5EF4-FFF2-40B4-BE49-F238E27FC236}">
                  <a16:creationId xmlns:a16="http://schemas.microsoft.com/office/drawing/2014/main" id="{CC507E02-324B-F320-0ABA-CDDEC11B9FC0}"/>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48E34173-566A-1D77-03AB-4469CE5CF043}"/>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13" name="Straight Arrow Connector 12">
            <a:extLst>
              <a:ext uri="{FF2B5EF4-FFF2-40B4-BE49-F238E27FC236}">
                <a16:creationId xmlns:a16="http://schemas.microsoft.com/office/drawing/2014/main" id="{EF3F120C-BF33-2B8B-C339-A4A895051487}"/>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9525</xdr:colOff>
      <xdr:row>40</xdr:row>
      <xdr:rowOff>104775</xdr:rowOff>
    </xdr:from>
    <xdr:to>
      <xdr:col>24</xdr:col>
      <xdr:colOff>257175</xdr:colOff>
      <xdr:row>42</xdr:row>
      <xdr:rowOff>95250</xdr:rowOff>
    </xdr:to>
    <xdr:grpSp>
      <xdr:nvGrpSpPr>
        <xdr:cNvPr id="16" name="Group 15">
          <a:extLst>
            <a:ext uri="{FF2B5EF4-FFF2-40B4-BE49-F238E27FC236}">
              <a16:creationId xmlns:a16="http://schemas.microsoft.com/office/drawing/2014/main" id="{2F2F6FF9-33B6-4116-AD21-E33C8F62C803}"/>
            </a:ext>
          </a:extLst>
        </xdr:cNvPr>
        <xdr:cNvGrpSpPr/>
      </xdr:nvGrpSpPr>
      <xdr:grpSpPr>
        <a:xfrm>
          <a:off x="6848475" y="5181600"/>
          <a:ext cx="2457450" cy="342900"/>
          <a:chOff x="8372475" y="4267200"/>
          <a:chExt cx="2562225" cy="409575"/>
        </a:xfrm>
      </xdr:grpSpPr>
      <xdr:cxnSp macro="">
        <xdr:nvCxnSpPr>
          <xdr:cNvPr id="17" name="Straight Connector 16">
            <a:extLst>
              <a:ext uri="{FF2B5EF4-FFF2-40B4-BE49-F238E27FC236}">
                <a16:creationId xmlns:a16="http://schemas.microsoft.com/office/drawing/2014/main" id="{588E8348-609B-668E-EDEA-6882DBF53443}"/>
              </a:ext>
            </a:extLst>
          </xdr:cNvPr>
          <xdr:cNvCxnSpPr/>
        </xdr:nvCxnSpPr>
        <xdr:spPr>
          <a:xfrm>
            <a:off x="8372475" y="4267200"/>
            <a:ext cx="2562225" cy="21004"/>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Straight Arrow Connector 17">
            <a:extLst>
              <a:ext uri="{FF2B5EF4-FFF2-40B4-BE49-F238E27FC236}">
                <a16:creationId xmlns:a16="http://schemas.microsoft.com/office/drawing/2014/main" id="{516C32A1-9BA0-2EBA-C009-52B3A1DC74E7}"/>
              </a:ext>
            </a:extLst>
          </xdr:cNvPr>
          <xdr:cNvCxnSpPr/>
        </xdr:nvCxnSpPr>
        <xdr:spPr>
          <a:xfrm>
            <a:off x="10925175" y="4286250"/>
            <a:ext cx="0" cy="3905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183460</xdr:colOff>
      <xdr:row>41</xdr:row>
      <xdr:rowOff>3728</xdr:rowOff>
    </xdr:from>
    <xdr:to>
      <xdr:col>25</xdr:col>
      <xdr:colOff>164410</xdr:colOff>
      <xdr:row>46</xdr:row>
      <xdr:rowOff>203753</xdr:rowOff>
    </xdr:to>
    <xdr:grpSp>
      <xdr:nvGrpSpPr>
        <xdr:cNvPr id="19" name="Group 18">
          <a:extLst>
            <a:ext uri="{FF2B5EF4-FFF2-40B4-BE49-F238E27FC236}">
              <a16:creationId xmlns:a16="http://schemas.microsoft.com/office/drawing/2014/main" id="{E13095CD-0D84-49D3-834F-1C6E558691B1}"/>
            </a:ext>
          </a:extLst>
        </xdr:cNvPr>
        <xdr:cNvGrpSpPr/>
      </xdr:nvGrpSpPr>
      <xdr:grpSpPr>
        <a:xfrm>
          <a:off x="3317185" y="5242478"/>
          <a:ext cx="6534150" cy="1304925"/>
          <a:chOff x="3352800" y="4381500"/>
          <a:chExt cx="8039100" cy="1343025"/>
        </a:xfrm>
      </xdr:grpSpPr>
      <xdr:cxnSp macro="">
        <xdr:nvCxnSpPr>
          <xdr:cNvPr id="20" name="Straight Connector 19">
            <a:extLst>
              <a:ext uri="{FF2B5EF4-FFF2-40B4-BE49-F238E27FC236}">
                <a16:creationId xmlns:a16="http://schemas.microsoft.com/office/drawing/2014/main" id="{AD680522-5DCB-5D76-019C-96FBA5FB62B1}"/>
              </a:ext>
            </a:extLst>
          </xdr:cNvPr>
          <xdr:cNvCxnSpPr/>
        </xdr:nvCxnSpPr>
        <xdr:spPr>
          <a:xfrm flipH="1">
            <a:off x="3362325" y="4381500"/>
            <a:ext cx="19050" cy="1285875"/>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1" name="Straight Arrow Connector 20">
            <a:extLst>
              <a:ext uri="{FF2B5EF4-FFF2-40B4-BE49-F238E27FC236}">
                <a16:creationId xmlns:a16="http://schemas.microsoft.com/office/drawing/2014/main" id="{50BCA602-DB9C-9625-F0C2-8B1D1704F6C3}"/>
              </a:ext>
            </a:extLst>
          </xdr:cNvPr>
          <xdr:cNvCxnSpPr/>
        </xdr:nvCxnSpPr>
        <xdr:spPr>
          <a:xfrm>
            <a:off x="3352800" y="5676900"/>
            <a:ext cx="8039100" cy="476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20</xdr:row>
      <xdr:rowOff>9525</xdr:rowOff>
    </xdr:from>
    <xdr:to>
      <xdr:col>26</xdr:col>
      <xdr:colOff>257175</xdr:colOff>
      <xdr:row>31</xdr:row>
      <xdr:rowOff>19050</xdr:rowOff>
    </xdr:to>
    <xdr:cxnSp macro="">
      <xdr:nvCxnSpPr>
        <xdr:cNvPr id="22" name="Straight Arrow Connector 21">
          <a:extLst>
            <a:ext uri="{FF2B5EF4-FFF2-40B4-BE49-F238E27FC236}">
              <a16:creationId xmlns:a16="http://schemas.microsoft.com/office/drawing/2014/main" id="{6C1E5974-EAE6-4667-BC4D-1F08843C4C23}"/>
            </a:ext>
          </a:extLst>
        </xdr:cNvPr>
        <xdr:cNvCxnSpPr/>
      </xdr:nvCxnSpPr>
      <xdr:spPr>
        <a:xfrm flipV="1">
          <a:off x="15678150" y="2390775"/>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47624</xdr:colOff>
      <xdr:row>28</xdr:row>
      <xdr:rowOff>85725</xdr:rowOff>
    </xdr:from>
    <xdr:to>
      <xdr:col>15</xdr:col>
      <xdr:colOff>13138</xdr:colOff>
      <xdr:row>28</xdr:row>
      <xdr:rowOff>105651</xdr:rowOff>
    </xdr:to>
    <xdr:cxnSp macro="">
      <xdr:nvCxnSpPr>
        <xdr:cNvPr id="23" name="Straight Arrow Connector 22">
          <a:extLst>
            <a:ext uri="{FF2B5EF4-FFF2-40B4-BE49-F238E27FC236}">
              <a16:creationId xmlns:a16="http://schemas.microsoft.com/office/drawing/2014/main" id="{A663A721-C39E-4F2D-8376-29E45418408F}"/>
            </a:ext>
          </a:extLst>
        </xdr:cNvPr>
        <xdr:cNvCxnSpPr/>
      </xdr:nvCxnSpPr>
      <xdr:spPr>
        <a:xfrm>
          <a:off x="6715124" y="3343275"/>
          <a:ext cx="3461189" cy="1992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104775</xdr:rowOff>
    </xdr:from>
    <xdr:to>
      <xdr:col>15</xdr:col>
      <xdr:colOff>13138</xdr:colOff>
      <xdr:row>20</xdr:row>
      <xdr:rowOff>111673</xdr:rowOff>
    </xdr:to>
    <xdr:cxnSp macro="">
      <xdr:nvCxnSpPr>
        <xdr:cNvPr id="24" name="Straight Arrow Connector 23">
          <a:extLst>
            <a:ext uri="{FF2B5EF4-FFF2-40B4-BE49-F238E27FC236}">
              <a16:creationId xmlns:a16="http://schemas.microsoft.com/office/drawing/2014/main" id="{7E4D9772-3888-403F-8899-1A1464F49130}"/>
            </a:ext>
          </a:extLst>
        </xdr:cNvPr>
        <xdr:cNvCxnSpPr/>
      </xdr:nvCxnSpPr>
      <xdr:spPr>
        <a:xfrm>
          <a:off x="4371975" y="2486025"/>
          <a:ext cx="5804338" cy="689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57</xdr:row>
      <xdr:rowOff>0</xdr:rowOff>
    </xdr:from>
    <xdr:to>
      <xdr:col>8</xdr:col>
      <xdr:colOff>66675</xdr:colOff>
      <xdr:row>59</xdr:row>
      <xdr:rowOff>81075</xdr:rowOff>
    </xdr:to>
    <xdr:sp macro="" textlink="">
      <xdr:nvSpPr>
        <xdr:cNvPr id="25" name="Arrow: Pentagon 24">
          <a:extLst>
            <a:ext uri="{FF2B5EF4-FFF2-40B4-BE49-F238E27FC236}">
              <a16:creationId xmlns:a16="http://schemas.microsoft.com/office/drawing/2014/main" id="{DCFD2168-0580-4642-A845-44B05507013B}"/>
            </a:ext>
          </a:extLst>
        </xdr:cNvPr>
        <xdr:cNvSpPr/>
      </xdr:nvSpPr>
      <xdr:spPr>
        <a:xfrm>
          <a:off x="1047750" y="7962900"/>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9</xdr:col>
      <xdr:colOff>9523</xdr:colOff>
      <xdr:row>57</xdr:row>
      <xdr:rowOff>0</xdr:rowOff>
    </xdr:from>
    <xdr:to>
      <xdr:col>17</xdr:col>
      <xdr:colOff>19050</xdr:colOff>
      <xdr:row>59</xdr:row>
      <xdr:rowOff>79575</xdr:rowOff>
    </xdr:to>
    <xdr:sp macro="" textlink="">
      <xdr:nvSpPr>
        <xdr:cNvPr id="26" name="Arrow: Chevron 25">
          <a:extLst>
            <a:ext uri="{FF2B5EF4-FFF2-40B4-BE49-F238E27FC236}">
              <a16:creationId xmlns:a16="http://schemas.microsoft.com/office/drawing/2014/main" id="{C5F83C09-22DB-4AC9-AC8D-6129DEC37FE0}"/>
            </a:ext>
          </a:extLst>
        </xdr:cNvPr>
        <xdr:cNvSpPr/>
      </xdr:nvSpPr>
      <xdr:spPr>
        <a:xfrm>
          <a:off x="7096123" y="7962900"/>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57</xdr:row>
      <xdr:rowOff>0</xdr:rowOff>
    </xdr:from>
    <xdr:to>
      <xdr:col>30</xdr:col>
      <xdr:colOff>304799</xdr:colOff>
      <xdr:row>59</xdr:row>
      <xdr:rowOff>79575</xdr:rowOff>
    </xdr:to>
    <xdr:sp macro="" textlink="">
      <xdr:nvSpPr>
        <xdr:cNvPr id="27" name="Arrow: Chevron 26">
          <a:extLst>
            <a:ext uri="{FF2B5EF4-FFF2-40B4-BE49-F238E27FC236}">
              <a16:creationId xmlns:a16="http://schemas.microsoft.com/office/drawing/2014/main" id="{8A8626AD-38E1-405B-AD1E-44CEF7FB5B4C}"/>
            </a:ext>
          </a:extLst>
        </xdr:cNvPr>
        <xdr:cNvSpPr/>
      </xdr:nvSpPr>
      <xdr:spPr>
        <a:xfrm>
          <a:off x="11610974" y="7962900"/>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57</xdr:row>
      <xdr:rowOff>9525</xdr:rowOff>
    </xdr:from>
    <xdr:to>
      <xdr:col>40</xdr:col>
      <xdr:colOff>628650</xdr:colOff>
      <xdr:row>59</xdr:row>
      <xdr:rowOff>89325</xdr:rowOff>
    </xdr:to>
    <xdr:sp macro="" textlink="">
      <xdr:nvSpPr>
        <xdr:cNvPr id="28" name="Arrow: Chevron 27">
          <a:extLst>
            <a:ext uri="{FF2B5EF4-FFF2-40B4-BE49-F238E27FC236}">
              <a16:creationId xmlns:a16="http://schemas.microsoft.com/office/drawing/2014/main" id="{E8A31850-C0F6-487B-B273-A3B3FAAD1710}"/>
            </a:ext>
          </a:extLst>
        </xdr:cNvPr>
        <xdr:cNvSpPr/>
      </xdr:nvSpPr>
      <xdr:spPr>
        <a:xfrm>
          <a:off x="18078449" y="7972425"/>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2</xdr:col>
      <xdr:colOff>0</xdr:colOff>
      <xdr:row>57</xdr:row>
      <xdr:rowOff>0</xdr:rowOff>
    </xdr:from>
    <xdr:to>
      <xdr:col>8</xdr:col>
      <xdr:colOff>66675</xdr:colOff>
      <xdr:row>59</xdr:row>
      <xdr:rowOff>81075</xdr:rowOff>
    </xdr:to>
    <xdr:sp macro="" textlink="">
      <xdr:nvSpPr>
        <xdr:cNvPr id="29" name="Arrow: Pentagon 28">
          <a:extLst>
            <a:ext uri="{FF2B5EF4-FFF2-40B4-BE49-F238E27FC236}">
              <a16:creationId xmlns:a16="http://schemas.microsoft.com/office/drawing/2014/main" id="{A5F5E4FF-B9F9-45DE-A018-11FD0421C205}"/>
            </a:ext>
          </a:extLst>
        </xdr:cNvPr>
        <xdr:cNvSpPr/>
      </xdr:nvSpPr>
      <xdr:spPr>
        <a:xfrm>
          <a:off x="1047750" y="7962900"/>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9</xdr:col>
      <xdr:colOff>9523</xdr:colOff>
      <xdr:row>57</xdr:row>
      <xdr:rowOff>0</xdr:rowOff>
    </xdr:from>
    <xdr:to>
      <xdr:col>17</xdr:col>
      <xdr:colOff>19050</xdr:colOff>
      <xdr:row>59</xdr:row>
      <xdr:rowOff>79575</xdr:rowOff>
    </xdr:to>
    <xdr:sp macro="" textlink="">
      <xdr:nvSpPr>
        <xdr:cNvPr id="30" name="Arrow: Chevron 29">
          <a:extLst>
            <a:ext uri="{FF2B5EF4-FFF2-40B4-BE49-F238E27FC236}">
              <a16:creationId xmlns:a16="http://schemas.microsoft.com/office/drawing/2014/main" id="{8EC0A3D9-B9C8-4E45-A8A5-8612DDEB97D6}"/>
            </a:ext>
          </a:extLst>
        </xdr:cNvPr>
        <xdr:cNvSpPr/>
      </xdr:nvSpPr>
      <xdr:spPr>
        <a:xfrm>
          <a:off x="7096123" y="7962900"/>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57</xdr:row>
      <xdr:rowOff>0</xdr:rowOff>
    </xdr:from>
    <xdr:to>
      <xdr:col>30</xdr:col>
      <xdr:colOff>304799</xdr:colOff>
      <xdr:row>59</xdr:row>
      <xdr:rowOff>79575</xdr:rowOff>
    </xdr:to>
    <xdr:sp macro="" textlink="">
      <xdr:nvSpPr>
        <xdr:cNvPr id="31" name="Arrow: Chevron 30">
          <a:extLst>
            <a:ext uri="{FF2B5EF4-FFF2-40B4-BE49-F238E27FC236}">
              <a16:creationId xmlns:a16="http://schemas.microsoft.com/office/drawing/2014/main" id="{FB33D612-2E33-420E-B78C-92EE2002D491}"/>
            </a:ext>
          </a:extLst>
        </xdr:cNvPr>
        <xdr:cNvSpPr/>
      </xdr:nvSpPr>
      <xdr:spPr>
        <a:xfrm>
          <a:off x="11610974" y="7962900"/>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57</xdr:row>
      <xdr:rowOff>9525</xdr:rowOff>
    </xdr:from>
    <xdr:to>
      <xdr:col>40</xdr:col>
      <xdr:colOff>628650</xdr:colOff>
      <xdr:row>59</xdr:row>
      <xdr:rowOff>89325</xdr:rowOff>
    </xdr:to>
    <xdr:sp macro="" textlink="">
      <xdr:nvSpPr>
        <xdr:cNvPr id="32" name="Arrow: Chevron 31">
          <a:extLst>
            <a:ext uri="{FF2B5EF4-FFF2-40B4-BE49-F238E27FC236}">
              <a16:creationId xmlns:a16="http://schemas.microsoft.com/office/drawing/2014/main" id="{25A23138-8D74-423F-B0E2-49758A0873D8}"/>
            </a:ext>
          </a:extLst>
        </xdr:cNvPr>
        <xdr:cNvSpPr/>
      </xdr:nvSpPr>
      <xdr:spPr>
        <a:xfrm>
          <a:off x="18078449" y="7972425"/>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2</xdr:col>
      <xdr:colOff>0</xdr:colOff>
      <xdr:row>8</xdr:row>
      <xdr:rowOff>0</xdr:rowOff>
    </xdr:from>
    <xdr:to>
      <xdr:col>8</xdr:col>
      <xdr:colOff>66675</xdr:colOff>
      <xdr:row>10</xdr:row>
      <xdr:rowOff>81075</xdr:rowOff>
    </xdr:to>
    <xdr:sp macro="" textlink="">
      <xdr:nvSpPr>
        <xdr:cNvPr id="33" name="Arrow: Pentagon 32">
          <a:extLst>
            <a:ext uri="{FF2B5EF4-FFF2-40B4-BE49-F238E27FC236}">
              <a16:creationId xmlns:a16="http://schemas.microsoft.com/office/drawing/2014/main" id="{E31031A4-100F-47D6-B09F-2D5D6653132C}"/>
            </a:ext>
          </a:extLst>
        </xdr:cNvPr>
        <xdr:cNvSpPr/>
      </xdr:nvSpPr>
      <xdr:spPr>
        <a:xfrm>
          <a:off x="1047750" y="762000"/>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5</xdr:col>
      <xdr:colOff>28575</xdr:colOff>
      <xdr:row>14</xdr:row>
      <xdr:rowOff>104775</xdr:rowOff>
    </xdr:from>
    <xdr:to>
      <xdr:col>9</xdr:col>
      <xdr:colOff>0</xdr:colOff>
      <xdr:row>14</xdr:row>
      <xdr:rowOff>104775</xdr:rowOff>
    </xdr:to>
    <xdr:cxnSp macro="">
      <xdr:nvCxnSpPr>
        <xdr:cNvPr id="34" name="Straight Arrow Connector 33">
          <a:extLst>
            <a:ext uri="{FF2B5EF4-FFF2-40B4-BE49-F238E27FC236}">
              <a16:creationId xmlns:a16="http://schemas.microsoft.com/office/drawing/2014/main" id="{3AE4C94F-AA65-4C7D-B87D-EF537BC2787D}"/>
            </a:ext>
          </a:extLst>
        </xdr:cNvPr>
        <xdr:cNvCxnSpPr/>
      </xdr:nvCxnSpPr>
      <xdr:spPr>
        <a:xfrm>
          <a:off x="4400550" y="18288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18</xdr:row>
      <xdr:rowOff>95250</xdr:rowOff>
    </xdr:from>
    <xdr:to>
      <xdr:col>9</xdr:col>
      <xdr:colOff>0</xdr:colOff>
      <xdr:row>18</xdr:row>
      <xdr:rowOff>95250</xdr:rowOff>
    </xdr:to>
    <xdr:cxnSp macro="">
      <xdr:nvCxnSpPr>
        <xdr:cNvPr id="35" name="Straight Arrow Connector 34">
          <a:extLst>
            <a:ext uri="{FF2B5EF4-FFF2-40B4-BE49-F238E27FC236}">
              <a16:creationId xmlns:a16="http://schemas.microsoft.com/office/drawing/2014/main" id="{7840DEF6-D8DD-4AB7-BEA2-1EDAFCA8A30D}"/>
            </a:ext>
          </a:extLst>
        </xdr:cNvPr>
        <xdr:cNvCxnSpPr/>
      </xdr:nvCxnSpPr>
      <xdr:spPr>
        <a:xfrm>
          <a:off x="4400550" y="225742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24</xdr:row>
      <xdr:rowOff>95250</xdr:rowOff>
    </xdr:from>
    <xdr:to>
      <xdr:col>15</xdr:col>
      <xdr:colOff>9525</xdr:colOff>
      <xdr:row>24</xdr:row>
      <xdr:rowOff>114300</xdr:rowOff>
    </xdr:to>
    <xdr:cxnSp macro="">
      <xdr:nvCxnSpPr>
        <xdr:cNvPr id="36" name="Straight Arrow Connector 35">
          <a:extLst>
            <a:ext uri="{FF2B5EF4-FFF2-40B4-BE49-F238E27FC236}">
              <a16:creationId xmlns:a16="http://schemas.microsoft.com/office/drawing/2014/main" id="{E10A00DD-CD2F-4E8E-976C-88893F31A4B8}"/>
            </a:ext>
          </a:extLst>
        </xdr:cNvPr>
        <xdr:cNvCxnSpPr/>
      </xdr:nvCxnSpPr>
      <xdr:spPr>
        <a:xfrm>
          <a:off x="4391025" y="2914650"/>
          <a:ext cx="5781675" cy="1905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26</xdr:row>
      <xdr:rowOff>85725</xdr:rowOff>
    </xdr:from>
    <xdr:to>
      <xdr:col>15</xdr:col>
      <xdr:colOff>0</xdr:colOff>
      <xdr:row>26</xdr:row>
      <xdr:rowOff>104775</xdr:rowOff>
    </xdr:to>
    <xdr:cxnSp macro="">
      <xdr:nvCxnSpPr>
        <xdr:cNvPr id="37" name="Straight Arrow Connector 36">
          <a:extLst>
            <a:ext uri="{FF2B5EF4-FFF2-40B4-BE49-F238E27FC236}">
              <a16:creationId xmlns:a16="http://schemas.microsoft.com/office/drawing/2014/main" id="{4F609804-58BC-465E-ABC4-64501E3705EB}"/>
            </a:ext>
          </a:extLst>
        </xdr:cNvPr>
        <xdr:cNvCxnSpPr/>
      </xdr:nvCxnSpPr>
      <xdr:spPr>
        <a:xfrm>
          <a:off x="4381500" y="3124200"/>
          <a:ext cx="5781675" cy="1905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9523</xdr:colOff>
      <xdr:row>8</xdr:row>
      <xdr:rowOff>0</xdr:rowOff>
    </xdr:from>
    <xdr:to>
      <xdr:col>17</xdr:col>
      <xdr:colOff>19050</xdr:colOff>
      <xdr:row>10</xdr:row>
      <xdr:rowOff>79575</xdr:rowOff>
    </xdr:to>
    <xdr:sp macro="" textlink="">
      <xdr:nvSpPr>
        <xdr:cNvPr id="38" name="Arrow: Chevron 37">
          <a:extLst>
            <a:ext uri="{FF2B5EF4-FFF2-40B4-BE49-F238E27FC236}">
              <a16:creationId xmlns:a16="http://schemas.microsoft.com/office/drawing/2014/main" id="{325E2702-A112-4101-A102-44F76E5E6DA1}"/>
            </a:ext>
          </a:extLst>
        </xdr:cNvPr>
        <xdr:cNvSpPr/>
      </xdr:nvSpPr>
      <xdr:spPr>
        <a:xfrm>
          <a:off x="7096123" y="762000"/>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8</xdr:row>
      <xdr:rowOff>0</xdr:rowOff>
    </xdr:from>
    <xdr:to>
      <xdr:col>30</xdr:col>
      <xdr:colOff>304799</xdr:colOff>
      <xdr:row>10</xdr:row>
      <xdr:rowOff>79575</xdr:rowOff>
    </xdr:to>
    <xdr:sp macro="" textlink="">
      <xdr:nvSpPr>
        <xdr:cNvPr id="39" name="Arrow: Chevron 38">
          <a:extLst>
            <a:ext uri="{FF2B5EF4-FFF2-40B4-BE49-F238E27FC236}">
              <a16:creationId xmlns:a16="http://schemas.microsoft.com/office/drawing/2014/main" id="{94F192D6-3E1D-4699-B133-F270904302EF}"/>
            </a:ext>
          </a:extLst>
        </xdr:cNvPr>
        <xdr:cNvSpPr/>
      </xdr:nvSpPr>
      <xdr:spPr>
        <a:xfrm>
          <a:off x="11610974" y="762000"/>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8</xdr:row>
      <xdr:rowOff>9525</xdr:rowOff>
    </xdr:from>
    <xdr:to>
      <xdr:col>40</xdr:col>
      <xdr:colOff>628650</xdr:colOff>
      <xdr:row>10</xdr:row>
      <xdr:rowOff>89325</xdr:rowOff>
    </xdr:to>
    <xdr:sp macro="" textlink="">
      <xdr:nvSpPr>
        <xdr:cNvPr id="40" name="Arrow: Chevron 39">
          <a:extLst>
            <a:ext uri="{FF2B5EF4-FFF2-40B4-BE49-F238E27FC236}">
              <a16:creationId xmlns:a16="http://schemas.microsoft.com/office/drawing/2014/main" id="{1B68113A-965F-4D92-AAB2-B12D06CFAC9D}"/>
            </a:ext>
          </a:extLst>
        </xdr:cNvPr>
        <xdr:cNvSpPr/>
      </xdr:nvSpPr>
      <xdr:spPr>
        <a:xfrm>
          <a:off x="18078449" y="771525"/>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13</xdr:col>
      <xdr:colOff>47625</xdr:colOff>
      <xdr:row>41</xdr:row>
      <xdr:rowOff>19042</xdr:rowOff>
    </xdr:from>
    <xdr:to>
      <xdr:col>20</xdr:col>
      <xdr:colOff>247650</xdr:colOff>
      <xdr:row>42</xdr:row>
      <xdr:rowOff>123815</xdr:rowOff>
    </xdr:to>
    <xdr:grpSp>
      <xdr:nvGrpSpPr>
        <xdr:cNvPr id="41" name="Group 40">
          <a:extLst>
            <a:ext uri="{FF2B5EF4-FFF2-40B4-BE49-F238E27FC236}">
              <a16:creationId xmlns:a16="http://schemas.microsoft.com/office/drawing/2014/main" id="{434458FC-76B5-46E3-804C-E3D647AE2E24}"/>
            </a:ext>
          </a:extLst>
        </xdr:cNvPr>
        <xdr:cNvGrpSpPr/>
      </xdr:nvGrpSpPr>
      <xdr:grpSpPr>
        <a:xfrm>
          <a:off x="5314950" y="5257792"/>
          <a:ext cx="2752725" cy="295273"/>
          <a:chOff x="6296025" y="4371975"/>
          <a:chExt cx="3248025" cy="336001"/>
        </a:xfrm>
      </xdr:grpSpPr>
      <xdr:grpSp>
        <xdr:nvGrpSpPr>
          <xdr:cNvPr id="42" name="Group 41">
            <a:extLst>
              <a:ext uri="{FF2B5EF4-FFF2-40B4-BE49-F238E27FC236}">
                <a16:creationId xmlns:a16="http://schemas.microsoft.com/office/drawing/2014/main" id="{98C635BF-40B3-8FB9-8D16-D901C357A789}"/>
              </a:ext>
            </a:extLst>
          </xdr:cNvPr>
          <xdr:cNvGrpSpPr/>
        </xdr:nvGrpSpPr>
        <xdr:grpSpPr>
          <a:xfrm>
            <a:off x="6296025" y="4371975"/>
            <a:ext cx="3228975" cy="133350"/>
            <a:chOff x="6296025" y="4371975"/>
            <a:chExt cx="3228975" cy="133350"/>
          </a:xfrm>
        </xdr:grpSpPr>
        <xdr:cxnSp macro="">
          <xdr:nvCxnSpPr>
            <xdr:cNvPr id="44" name="Straight Connector 43">
              <a:extLst>
                <a:ext uri="{FF2B5EF4-FFF2-40B4-BE49-F238E27FC236}">
                  <a16:creationId xmlns:a16="http://schemas.microsoft.com/office/drawing/2014/main" id="{4C7F9A63-CEB0-755D-87A7-EBDEE62B181A}"/>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1D4B147A-335E-EEAD-5155-2A29C6EAF1FF}"/>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43" name="Straight Arrow Connector 42">
            <a:extLst>
              <a:ext uri="{FF2B5EF4-FFF2-40B4-BE49-F238E27FC236}">
                <a16:creationId xmlns:a16="http://schemas.microsoft.com/office/drawing/2014/main" id="{054CC692-BA13-59E5-3222-B3198EADFBE6}"/>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9525</xdr:colOff>
      <xdr:row>40</xdr:row>
      <xdr:rowOff>104775</xdr:rowOff>
    </xdr:from>
    <xdr:to>
      <xdr:col>24</xdr:col>
      <xdr:colOff>257175</xdr:colOff>
      <xdr:row>42</xdr:row>
      <xdr:rowOff>95250</xdr:rowOff>
    </xdr:to>
    <xdr:grpSp>
      <xdr:nvGrpSpPr>
        <xdr:cNvPr id="46" name="Group 45">
          <a:extLst>
            <a:ext uri="{FF2B5EF4-FFF2-40B4-BE49-F238E27FC236}">
              <a16:creationId xmlns:a16="http://schemas.microsoft.com/office/drawing/2014/main" id="{6CEEEE9B-937F-4614-B86F-34F6D4514853}"/>
            </a:ext>
          </a:extLst>
        </xdr:cNvPr>
        <xdr:cNvGrpSpPr/>
      </xdr:nvGrpSpPr>
      <xdr:grpSpPr>
        <a:xfrm>
          <a:off x="6848475" y="5181600"/>
          <a:ext cx="2457450" cy="342900"/>
          <a:chOff x="8372475" y="4267200"/>
          <a:chExt cx="2562225" cy="409575"/>
        </a:xfrm>
      </xdr:grpSpPr>
      <xdr:cxnSp macro="">
        <xdr:nvCxnSpPr>
          <xdr:cNvPr id="47" name="Straight Connector 46">
            <a:extLst>
              <a:ext uri="{FF2B5EF4-FFF2-40B4-BE49-F238E27FC236}">
                <a16:creationId xmlns:a16="http://schemas.microsoft.com/office/drawing/2014/main" id="{1B82801C-BE7D-65AB-1342-237DF1D24D0A}"/>
              </a:ext>
            </a:extLst>
          </xdr:cNvPr>
          <xdr:cNvCxnSpPr/>
        </xdr:nvCxnSpPr>
        <xdr:spPr>
          <a:xfrm>
            <a:off x="8372475" y="4267200"/>
            <a:ext cx="2562225" cy="21004"/>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48" name="Straight Arrow Connector 47">
            <a:extLst>
              <a:ext uri="{FF2B5EF4-FFF2-40B4-BE49-F238E27FC236}">
                <a16:creationId xmlns:a16="http://schemas.microsoft.com/office/drawing/2014/main" id="{933685D3-E4A1-56B3-6050-DFD1FF1FE604}"/>
              </a:ext>
            </a:extLst>
          </xdr:cNvPr>
          <xdr:cNvCxnSpPr/>
        </xdr:nvCxnSpPr>
        <xdr:spPr>
          <a:xfrm>
            <a:off x="10925175" y="4286250"/>
            <a:ext cx="0" cy="3905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20</xdr:row>
      <xdr:rowOff>9525</xdr:rowOff>
    </xdr:from>
    <xdr:to>
      <xdr:col>26</xdr:col>
      <xdr:colOff>257175</xdr:colOff>
      <xdr:row>31</xdr:row>
      <xdr:rowOff>19050</xdr:rowOff>
    </xdr:to>
    <xdr:cxnSp macro="">
      <xdr:nvCxnSpPr>
        <xdr:cNvPr id="49" name="Straight Arrow Connector 48">
          <a:extLst>
            <a:ext uri="{FF2B5EF4-FFF2-40B4-BE49-F238E27FC236}">
              <a16:creationId xmlns:a16="http://schemas.microsoft.com/office/drawing/2014/main" id="{6EFB83DF-6465-4070-8989-8BD88B2EA09C}"/>
            </a:ext>
          </a:extLst>
        </xdr:cNvPr>
        <xdr:cNvCxnSpPr/>
      </xdr:nvCxnSpPr>
      <xdr:spPr>
        <a:xfrm flipV="1">
          <a:off x="15678150" y="2390775"/>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57</xdr:row>
      <xdr:rowOff>0</xdr:rowOff>
    </xdr:from>
    <xdr:to>
      <xdr:col>8</xdr:col>
      <xdr:colOff>66675</xdr:colOff>
      <xdr:row>59</xdr:row>
      <xdr:rowOff>81075</xdr:rowOff>
    </xdr:to>
    <xdr:sp macro="" textlink="">
      <xdr:nvSpPr>
        <xdr:cNvPr id="50" name="Arrow: Pentagon 49">
          <a:extLst>
            <a:ext uri="{FF2B5EF4-FFF2-40B4-BE49-F238E27FC236}">
              <a16:creationId xmlns:a16="http://schemas.microsoft.com/office/drawing/2014/main" id="{0C9A89FD-A67E-40EB-AB47-22D484C3547D}"/>
            </a:ext>
          </a:extLst>
        </xdr:cNvPr>
        <xdr:cNvSpPr/>
      </xdr:nvSpPr>
      <xdr:spPr>
        <a:xfrm>
          <a:off x="1047750" y="7962900"/>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9</xdr:col>
      <xdr:colOff>9523</xdr:colOff>
      <xdr:row>57</xdr:row>
      <xdr:rowOff>0</xdr:rowOff>
    </xdr:from>
    <xdr:to>
      <xdr:col>17</xdr:col>
      <xdr:colOff>19050</xdr:colOff>
      <xdr:row>59</xdr:row>
      <xdr:rowOff>79575</xdr:rowOff>
    </xdr:to>
    <xdr:sp macro="" textlink="">
      <xdr:nvSpPr>
        <xdr:cNvPr id="51" name="Arrow: Chevron 50">
          <a:extLst>
            <a:ext uri="{FF2B5EF4-FFF2-40B4-BE49-F238E27FC236}">
              <a16:creationId xmlns:a16="http://schemas.microsoft.com/office/drawing/2014/main" id="{60914703-E701-47F2-B140-67D755373B67}"/>
            </a:ext>
          </a:extLst>
        </xdr:cNvPr>
        <xdr:cNvSpPr/>
      </xdr:nvSpPr>
      <xdr:spPr>
        <a:xfrm>
          <a:off x="7096123" y="7962900"/>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57</xdr:row>
      <xdr:rowOff>0</xdr:rowOff>
    </xdr:from>
    <xdr:to>
      <xdr:col>30</xdr:col>
      <xdr:colOff>304799</xdr:colOff>
      <xdr:row>59</xdr:row>
      <xdr:rowOff>79575</xdr:rowOff>
    </xdr:to>
    <xdr:sp macro="" textlink="">
      <xdr:nvSpPr>
        <xdr:cNvPr id="52" name="Arrow: Chevron 51">
          <a:extLst>
            <a:ext uri="{FF2B5EF4-FFF2-40B4-BE49-F238E27FC236}">
              <a16:creationId xmlns:a16="http://schemas.microsoft.com/office/drawing/2014/main" id="{FBDF326E-1160-4A91-A922-EFB35BC9416B}"/>
            </a:ext>
          </a:extLst>
        </xdr:cNvPr>
        <xdr:cNvSpPr/>
      </xdr:nvSpPr>
      <xdr:spPr>
        <a:xfrm>
          <a:off x="11610974" y="7962900"/>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57</xdr:row>
      <xdr:rowOff>9525</xdr:rowOff>
    </xdr:from>
    <xdr:to>
      <xdr:col>40</xdr:col>
      <xdr:colOff>628650</xdr:colOff>
      <xdr:row>59</xdr:row>
      <xdr:rowOff>89325</xdr:rowOff>
    </xdr:to>
    <xdr:sp macro="" textlink="">
      <xdr:nvSpPr>
        <xdr:cNvPr id="53" name="Arrow: Chevron 52">
          <a:extLst>
            <a:ext uri="{FF2B5EF4-FFF2-40B4-BE49-F238E27FC236}">
              <a16:creationId xmlns:a16="http://schemas.microsoft.com/office/drawing/2014/main" id="{8C29EB00-A981-4824-8E5B-2B78B7371AE6}"/>
            </a:ext>
          </a:extLst>
        </xdr:cNvPr>
        <xdr:cNvSpPr/>
      </xdr:nvSpPr>
      <xdr:spPr>
        <a:xfrm>
          <a:off x="18078449" y="7972425"/>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2</xdr:col>
      <xdr:colOff>0</xdr:colOff>
      <xdr:row>8</xdr:row>
      <xdr:rowOff>0</xdr:rowOff>
    </xdr:from>
    <xdr:to>
      <xdr:col>8</xdr:col>
      <xdr:colOff>66675</xdr:colOff>
      <xdr:row>10</xdr:row>
      <xdr:rowOff>26646</xdr:rowOff>
    </xdr:to>
    <xdr:sp macro="" textlink="">
      <xdr:nvSpPr>
        <xdr:cNvPr id="54" name="Arrow: Pentagon 53">
          <a:extLst>
            <a:ext uri="{FF2B5EF4-FFF2-40B4-BE49-F238E27FC236}">
              <a16:creationId xmlns:a16="http://schemas.microsoft.com/office/drawing/2014/main" id="{12F95D13-2972-4E76-8FA7-2DDAF09C70E8}"/>
            </a:ext>
          </a:extLst>
        </xdr:cNvPr>
        <xdr:cNvSpPr/>
      </xdr:nvSpPr>
      <xdr:spPr>
        <a:xfrm>
          <a:off x="1047750" y="707571"/>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5</xdr:col>
      <xdr:colOff>28575</xdr:colOff>
      <xdr:row>14</xdr:row>
      <xdr:rowOff>104775</xdr:rowOff>
    </xdr:from>
    <xdr:to>
      <xdr:col>9</xdr:col>
      <xdr:colOff>0</xdr:colOff>
      <xdr:row>14</xdr:row>
      <xdr:rowOff>104775</xdr:rowOff>
    </xdr:to>
    <xdr:cxnSp macro="">
      <xdr:nvCxnSpPr>
        <xdr:cNvPr id="55" name="Straight Arrow Connector 54">
          <a:extLst>
            <a:ext uri="{FF2B5EF4-FFF2-40B4-BE49-F238E27FC236}">
              <a16:creationId xmlns:a16="http://schemas.microsoft.com/office/drawing/2014/main" id="{D8AD9BE6-8E0F-4F46-B349-9ABFDF3DE1B0}"/>
            </a:ext>
          </a:extLst>
        </xdr:cNvPr>
        <xdr:cNvCxnSpPr/>
      </xdr:nvCxnSpPr>
      <xdr:spPr>
        <a:xfrm>
          <a:off x="4400550" y="18288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18</xdr:row>
      <xdr:rowOff>95250</xdr:rowOff>
    </xdr:from>
    <xdr:to>
      <xdr:col>9</xdr:col>
      <xdr:colOff>0</xdr:colOff>
      <xdr:row>18</xdr:row>
      <xdr:rowOff>95250</xdr:rowOff>
    </xdr:to>
    <xdr:cxnSp macro="">
      <xdr:nvCxnSpPr>
        <xdr:cNvPr id="56" name="Straight Arrow Connector 55">
          <a:extLst>
            <a:ext uri="{FF2B5EF4-FFF2-40B4-BE49-F238E27FC236}">
              <a16:creationId xmlns:a16="http://schemas.microsoft.com/office/drawing/2014/main" id="{394DC466-D0F3-4D4B-AC47-A97DC6D2ECDE}"/>
            </a:ext>
          </a:extLst>
        </xdr:cNvPr>
        <xdr:cNvCxnSpPr/>
      </xdr:nvCxnSpPr>
      <xdr:spPr>
        <a:xfrm>
          <a:off x="4400550" y="225742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24</xdr:row>
      <xdr:rowOff>95250</xdr:rowOff>
    </xdr:from>
    <xdr:to>
      <xdr:col>15</xdr:col>
      <xdr:colOff>9525</xdr:colOff>
      <xdr:row>24</xdr:row>
      <xdr:rowOff>114300</xdr:rowOff>
    </xdr:to>
    <xdr:cxnSp macro="">
      <xdr:nvCxnSpPr>
        <xdr:cNvPr id="57" name="Straight Arrow Connector 56">
          <a:extLst>
            <a:ext uri="{FF2B5EF4-FFF2-40B4-BE49-F238E27FC236}">
              <a16:creationId xmlns:a16="http://schemas.microsoft.com/office/drawing/2014/main" id="{93F57E62-D782-4A8D-9673-6C3AF96653DE}"/>
            </a:ext>
          </a:extLst>
        </xdr:cNvPr>
        <xdr:cNvCxnSpPr/>
      </xdr:nvCxnSpPr>
      <xdr:spPr>
        <a:xfrm>
          <a:off x="4391025" y="2914650"/>
          <a:ext cx="5781675" cy="1905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26</xdr:row>
      <xdr:rowOff>85725</xdr:rowOff>
    </xdr:from>
    <xdr:to>
      <xdr:col>14</xdr:col>
      <xdr:colOff>453259</xdr:colOff>
      <xdr:row>26</xdr:row>
      <xdr:rowOff>104753</xdr:rowOff>
    </xdr:to>
    <xdr:cxnSp macro="">
      <xdr:nvCxnSpPr>
        <xdr:cNvPr id="58" name="Straight Arrow Connector 57">
          <a:extLst>
            <a:ext uri="{FF2B5EF4-FFF2-40B4-BE49-F238E27FC236}">
              <a16:creationId xmlns:a16="http://schemas.microsoft.com/office/drawing/2014/main" id="{32FB3015-84A5-40A9-B992-6E737BDB1C5E}"/>
            </a:ext>
          </a:extLst>
        </xdr:cNvPr>
        <xdr:cNvCxnSpPr/>
      </xdr:nvCxnSpPr>
      <xdr:spPr>
        <a:xfrm>
          <a:off x="4381500" y="3124200"/>
          <a:ext cx="5777734" cy="190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9523</xdr:colOff>
      <xdr:row>8</xdr:row>
      <xdr:rowOff>0</xdr:rowOff>
    </xdr:from>
    <xdr:to>
      <xdr:col>17</xdr:col>
      <xdr:colOff>19050</xdr:colOff>
      <xdr:row>10</xdr:row>
      <xdr:rowOff>79575</xdr:rowOff>
    </xdr:to>
    <xdr:sp macro="" textlink="">
      <xdr:nvSpPr>
        <xdr:cNvPr id="59" name="Arrow: Chevron 58">
          <a:extLst>
            <a:ext uri="{FF2B5EF4-FFF2-40B4-BE49-F238E27FC236}">
              <a16:creationId xmlns:a16="http://schemas.microsoft.com/office/drawing/2014/main" id="{827403F5-5D46-445F-A9E0-7EC0789C0940}"/>
            </a:ext>
          </a:extLst>
        </xdr:cNvPr>
        <xdr:cNvSpPr/>
      </xdr:nvSpPr>
      <xdr:spPr>
        <a:xfrm>
          <a:off x="7096123" y="762000"/>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8</xdr:row>
      <xdr:rowOff>0</xdr:rowOff>
    </xdr:from>
    <xdr:to>
      <xdr:col>30</xdr:col>
      <xdr:colOff>304799</xdr:colOff>
      <xdr:row>10</xdr:row>
      <xdr:rowOff>79575</xdr:rowOff>
    </xdr:to>
    <xdr:sp macro="" textlink="">
      <xdr:nvSpPr>
        <xdr:cNvPr id="60" name="Arrow: Chevron 59">
          <a:extLst>
            <a:ext uri="{FF2B5EF4-FFF2-40B4-BE49-F238E27FC236}">
              <a16:creationId xmlns:a16="http://schemas.microsoft.com/office/drawing/2014/main" id="{8B4AE804-C741-4368-8536-D1DB6EF9D58F}"/>
            </a:ext>
          </a:extLst>
        </xdr:cNvPr>
        <xdr:cNvSpPr/>
      </xdr:nvSpPr>
      <xdr:spPr>
        <a:xfrm>
          <a:off x="11610974" y="762000"/>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8</xdr:row>
      <xdr:rowOff>9525</xdr:rowOff>
    </xdr:from>
    <xdr:to>
      <xdr:col>40</xdr:col>
      <xdr:colOff>628650</xdr:colOff>
      <xdr:row>10</xdr:row>
      <xdr:rowOff>89325</xdr:rowOff>
    </xdr:to>
    <xdr:sp macro="" textlink="">
      <xdr:nvSpPr>
        <xdr:cNvPr id="61" name="Arrow: Chevron 60">
          <a:extLst>
            <a:ext uri="{FF2B5EF4-FFF2-40B4-BE49-F238E27FC236}">
              <a16:creationId xmlns:a16="http://schemas.microsoft.com/office/drawing/2014/main" id="{7897DF3C-65C0-4DD6-BEF7-C407D2D80283}"/>
            </a:ext>
          </a:extLst>
        </xdr:cNvPr>
        <xdr:cNvSpPr/>
      </xdr:nvSpPr>
      <xdr:spPr>
        <a:xfrm>
          <a:off x="18078449" y="771525"/>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13</xdr:col>
      <xdr:colOff>47625</xdr:colOff>
      <xdr:row>41</xdr:row>
      <xdr:rowOff>19042</xdr:rowOff>
    </xdr:from>
    <xdr:to>
      <xdr:col>20</xdr:col>
      <xdr:colOff>247650</xdr:colOff>
      <xdr:row>42</xdr:row>
      <xdr:rowOff>123815</xdr:rowOff>
    </xdr:to>
    <xdr:grpSp>
      <xdr:nvGrpSpPr>
        <xdr:cNvPr id="62" name="Group 61">
          <a:extLst>
            <a:ext uri="{FF2B5EF4-FFF2-40B4-BE49-F238E27FC236}">
              <a16:creationId xmlns:a16="http://schemas.microsoft.com/office/drawing/2014/main" id="{09CE0291-79E8-4741-A565-6AD42A9D36E5}"/>
            </a:ext>
          </a:extLst>
        </xdr:cNvPr>
        <xdr:cNvGrpSpPr/>
      </xdr:nvGrpSpPr>
      <xdr:grpSpPr>
        <a:xfrm>
          <a:off x="5314950" y="5257792"/>
          <a:ext cx="2752725" cy="295273"/>
          <a:chOff x="6296025" y="4371975"/>
          <a:chExt cx="3248025" cy="336001"/>
        </a:xfrm>
      </xdr:grpSpPr>
      <xdr:grpSp>
        <xdr:nvGrpSpPr>
          <xdr:cNvPr id="63" name="Group 62">
            <a:extLst>
              <a:ext uri="{FF2B5EF4-FFF2-40B4-BE49-F238E27FC236}">
                <a16:creationId xmlns:a16="http://schemas.microsoft.com/office/drawing/2014/main" id="{437ABE10-0D7D-ED7E-DA5F-B51AE002E8F2}"/>
              </a:ext>
            </a:extLst>
          </xdr:cNvPr>
          <xdr:cNvGrpSpPr/>
        </xdr:nvGrpSpPr>
        <xdr:grpSpPr>
          <a:xfrm>
            <a:off x="6296025" y="4371975"/>
            <a:ext cx="3228975" cy="133350"/>
            <a:chOff x="6296025" y="4371975"/>
            <a:chExt cx="3228975" cy="133350"/>
          </a:xfrm>
        </xdr:grpSpPr>
        <xdr:cxnSp macro="">
          <xdr:nvCxnSpPr>
            <xdr:cNvPr id="65" name="Straight Connector 64">
              <a:extLst>
                <a:ext uri="{FF2B5EF4-FFF2-40B4-BE49-F238E27FC236}">
                  <a16:creationId xmlns:a16="http://schemas.microsoft.com/office/drawing/2014/main" id="{24CC7617-8458-07EE-E764-0ED5B1E043BE}"/>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4C400684-F874-3D7E-01E2-49B32EDC1AD4}"/>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64" name="Straight Arrow Connector 63">
            <a:extLst>
              <a:ext uri="{FF2B5EF4-FFF2-40B4-BE49-F238E27FC236}">
                <a16:creationId xmlns:a16="http://schemas.microsoft.com/office/drawing/2014/main" id="{230A6090-DE66-7755-DAD3-654A6E69A418}"/>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9525</xdr:colOff>
      <xdr:row>40</xdr:row>
      <xdr:rowOff>104775</xdr:rowOff>
    </xdr:from>
    <xdr:to>
      <xdr:col>24</xdr:col>
      <xdr:colOff>257175</xdr:colOff>
      <xdr:row>42</xdr:row>
      <xdr:rowOff>95250</xdr:rowOff>
    </xdr:to>
    <xdr:grpSp>
      <xdr:nvGrpSpPr>
        <xdr:cNvPr id="67" name="Group 66">
          <a:extLst>
            <a:ext uri="{FF2B5EF4-FFF2-40B4-BE49-F238E27FC236}">
              <a16:creationId xmlns:a16="http://schemas.microsoft.com/office/drawing/2014/main" id="{B6B58A46-428D-4EC9-BC5C-961EFA1FAE69}"/>
            </a:ext>
          </a:extLst>
        </xdr:cNvPr>
        <xdr:cNvGrpSpPr/>
      </xdr:nvGrpSpPr>
      <xdr:grpSpPr>
        <a:xfrm>
          <a:off x="6848475" y="5181600"/>
          <a:ext cx="2457450" cy="342900"/>
          <a:chOff x="8372475" y="4267200"/>
          <a:chExt cx="2562225" cy="409575"/>
        </a:xfrm>
      </xdr:grpSpPr>
      <xdr:cxnSp macro="">
        <xdr:nvCxnSpPr>
          <xdr:cNvPr id="68" name="Straight Connector 67">
            <a:extLst>
              <a:ext uri="{FF2B5EF4-FFF2-40B4-BE49-F238E27FC236}">
                <a16:creationId xmlns:a16="http://schemas.microsoft.com/office/drawing/2014/main" id="{196C219F-12FC-013A-3B14-28D53636A5EB}"/>
              </a:ext>
            </a:extLst>
          </xdr:cNvPr>
          <xdr:cNvCxnSpPr/>
        </xdr:nvCxnSpPr>
        <xdr:spPr>
          <a:xfrm>
            <a:off x="8372475" y="4267200"/>
            <a:ext cx="2562225" cy="21004"/>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9" name="Straight Arrow Connector 68">
            <a:extLst>
              <a:ext uri="{FF2B5EF4-FFF2-40B4-BE49-F238E27FC236}">
                <a16:creationId xmlns:a16="http://schemas.microsoft.com/office/drawing/2014/main" id="{FC29B73B-5645-F39A-C4F2-9CEC55E931CF}"/>
              </a:ext>
            </a:extLst>
          </xdr:cNvPr>
          <xdr:cNvCxnSpPr/>
        </xdr:nvCxnSpPr>
        <xdr:spPr>
          <a:xfrm>
            <a:off x="10925175" y="4286250"/>
            <a:ext cx="0" cy="3905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20</xdr:row>
      <xdr:rowOff>9525</xdr:rowOff>
    </xdr:from>
    <xdr:to>
      <xdr:col>26</xdr:col>
      <xdr:colOff>257175</xdr:colOff>
      <xdr:row>31</xdr:row>
      <xdr:rowOff>19050</xdr:rowOff>
    </xdr:to>
    <xdr:cxnSp macro="">
      <xdr:nvCxnSpPr>
        <xdr:cNvPr id="70" name="Straight Arrow Connector 69">
          <a:extLst>
            <a:ext uri="{FF2B5EF4-FFF2-40B4-BE49-F238E27FC236}">
              <a16:creationId xmlns:a16="http://schemas.microsoft.com/office/drawing/2014/main" id="{A79FD658-882F-4B06-967A-B9AF0D939734}"/>
            </a:ext>
          </a:extLst>
        </xdr:cNvPr>
        <xdr:cNvCxnSpPr/>
      </xdr:nvCxnSpPr>
      <xdr:spPr>
        <a:xfrm flipV="1">
          <a:off x="15678150" y="2390775"/>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190500</xdr:colOff>
      <xdr:row>20</xdr:row>
      <xdr:rowOff>78443</xdr:rowOff>
    </xdr:from>
    <xdr:to>
      <xdr:col>44</xdr:col>
      <xdr:colOff>280147</xdr:colOff>
      <xdr:row>39</xdr:row>
      <xdr:rowOff>78441</xdr:rowOff>
    </xdr:to>
    <xdr:grpSp>
      <xdr:nvGrpSpPr>
        <xdr:cNvPr id="71" name="Group 70">
          <a:extLst>
            <a:ext uri="{FF2B5EF4-FFF2-40B4-BE49-F238E27FC236}">
              <a16:creationId xmlns:a16="http://schemas.microsoft.com/office/drawing/2014/main" id="{561A4EBC-05BD-495D-A5C7-06311262CC68}"/>
            </a:ext>
          </a:extLst>
        </xdr:cNvPr>
        <xdr:cNvGrpSpPr/>
      </xdr:nvGrpSpPr>
      <xdr:grpSpPr>
        <a:xfrm>
          <a:off x="15782925" y="2888318"/>
          <a:ext cx="0" cy="2143123"/>
          <a:chOff x="20630029" y="2297206"/>
          <a:chExt cx="2207558" cy="1367118"/>
        </a:xfrm>
      </xdr:grpSpPr>
      <xdr:sp macro="" textlink="">
        <xdr:nvSpPr>
          <xdr:cNvPr id="72" name="Rectangle: Rounded Corners 71">
            <a:extLst>
              <a:ext uri="{FF2B5EF4-FFF2-40B4-BE49-F238E27FC236}">
                <a16:creationId xmlns:a16="http://schemas.microsoft.com/office/drawing/2014/main" id="{9B7340AD-BCFA-F771-9DD1-CEF2EF4C8675}"/>
              </a:ext>
            </a:extLst>
          </xdr:cNvPr>
          <xdr:cNvSpPr/>
        </xdr:nvSpPr>
        <xdr:spPr>
          <a:xfrm>
            <a:off x="20630029" y="2297206"/>
            <a:ext cx="2207558" cy="69476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AU" sz="1100"/>
              <a:t>QCA Fee has been substructed form the final cost reflective prices </a:t>
            </a:r>
          </a:p>
        </xdr:txBody>
      </xdr:sp>
      <xdr:cxnSp macro="">
        <xdr:nvCxnSpPr>
          <xdr:cNvPr id="73" name="Straight Arrow Connector 72">
            <a:extLst>
              <a:ext uri="{FF2B5EF4-FFF2-40B4-BE49-F238E27FC236}">
                <a16:creationId xmlns:a16="http://schemas.microsoft.com/office/drawing/2014/main" id="{437F34C4-B56B-21BE-EA27-5CF5A99083BC}"/>
              </a:ext>
            </a:extLst>
          </xdr:cNvPr>
          <xdr:cNvCxnSpPr/>
        </xdr:nvCxnSpPr>
        <xdr:spPr>
          <a:xfrm>
            <a:off x="21425647" y="3025588"/>
            <a:ext cx="22412" cy="63873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19706</xdr:colOff>
      <xdr:row>34</xdr:row>
      <xdr:rowOff>52552</xdr:rowOff>
    </xdr:from>
    <xdr:to>
      <xdr:col>15</xdr:col>
      <xdr:colOff>3612</xdr:colOff>
      <xdr:row>34</xdr:row>
      <xdr:rowOff>71580</xdr:rowOff>
    </xdr:to>
    <xdr:cxnSp macro="">
      <xdr:nvCxnSpPr>
        <xdr:cNvPr id="74" name="Straight Arrow Connector 73">
          <a:extLst>
            <a:ext uri="{FF2B5EF4-FFF2-40B4-BE49-F238E27FC236}">
              <a16:creationId xmlns:a16="http://schemas.microsoft.com/office/drawing/2014/main" id="{2B402CB3-9187-4430-BD52-FC9D796BFE99}"/>
            </a:ext>
          </a:extLst>
        </xdr:cNvPr>
        <xdr:cNvCxnSpPr/>
      </xdr:nvCxnSpPr>
      <xdr:spPr>
        <a:xfrm>
          <a:off x="4391681" y="3967327"/>
          <a:ext cx="5775106" cy="190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19707</xdr:colOff>
      <xdr:row>36</xdr:row>
      <xdr:rowOff>72258</xdr:rowOff>
    </xdr:from>
    <xdr:to>
      <xdr:col>15</xdr:col>
      <xdr:colOff>3613</xdr:colOff>
      <xdr:row>36</xdr:row>
      <xdr:rowOff>91286</xdr:rowOff>
    </xdr:to>
    <xdr:cxnSp macro="">
      <xdr:nvCxnSpPr>
        <xdr:cNvPr id="75" name="Straight Arrow Connector 74">
          <a:extLst>
            <a:ext uri="{FF2B5EF4-FFF2-40B4-BE49-F238E27FC236}">
              <a16:creationId xmlns:a16="http://schemas.microsoft.com/office/drawing/2014/main" id="{E2270B26-C166-4A5C-98DD-5236BEA0B14F}"/>
            </a:ext>
          </a:extLst>
        </xdr:cNvPr>
        <xdr:cNvCxnSpPr/>
      </xdr:nvCxnSpPr>
      <xdr:spPr>
        <a:xfrm>
          <a:off x="4391682" y="4206108"/>
          <a:ext cx="5775106" cy="190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63</xdr:row>
      <xdr:rowOff>104775</xdr:rowOff>
    </xdr:from>
    <xdr:to>
      <xdr:col>9</xdr:col>
      <xdr:colOff>0</xdr:colOff>
      <xdr:row>63</xdr:row>
      <xdr:rowOff>104775</xdr:rowOff>
    </xdr:to>
    <xdr:cxnSp macro="">
      <xdr:nvCxnSpPr>
        <xdr:cNvPr id="76" name="Straight Arrow Connector 75">
          <a:extLst>
            <a:ext uri="{FF2B5EF4-FFF2-40B4-BE49-F238E27FC236}">
              <a16:creationId xmlns:a16="http://schemas.microsoft.com/office/drawing/2014/main" id="{55B8717B-0019-4EAF-8EAE-3B0F0FEC68D0}"/>
            </a:ext>
          </a:extLst>
        </xdr:cNvPr>
        <xdr:cNvCxnSpPr/>
      </xdr:nvCxnSpPr>
      <xdr:spPr>
        <a:xfrm>
          <a:off x="4400550" y="9029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67</xdr:row>
      <xdr:rowOff>95250</xdr:rowOff>
    </xdr:from>
    <xdr:to>
      <xdr:col>9</xdr:col>
      <xdr:colOff>0</xdr:colOff>
      <xdr:row>67</xdr:row>
      <xdr:rowOff>95250</xdr:rowOff>
    </xdr:to>
    <xdr:cxnSp macro="">
      <xdr:nvCxnSpPr>
        <xdr:cNvPr id="77" name="Straight Arrow Connector 76">
          <a:extLst>
            <a:ext uri="{FF2B5EF4-FFF2-40B4-BE49-F238E27FC236}">
              <a16:creationId xmlns:a16="http://schemas.microsoft.com/office/drawing/2014/main" id="{A7C30B56-7B5B-490F-8BC8-D59C5F197878}"/>
            </a:ext>
          </a:extLst>
        </xdr:cNvPr>
        <xdr:cNvCxnSpPr/>
      </xdr:nvCxnSpPr>
      <xdr:spPr>
        <a:xfrm>
          <a:off x="4400550" y="945832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22663</xdr:colOff>
      <xdr:row>73</xdr:row>
      <xdr:rowOff>95250</xdr:rowOff>
    </xdr:from>
    <xdr:to>
      <xdr:col>15</xdr:col>
      <xdr:colOff>13138</xdr:colOff>
      <xdr:row>73</xdr:row>
      <xdr:rowOff>114300</xdr:rowOff>
    </xdr:to>
    <xdr:cxnSp macro="">
      <xdr:nvCxnSpPr>
        <xdr:cNvPr id="78" name="Straight Arrow Connector 77">
          <a:extLst>
            <a:ext uri="{FF2B5EF4-FFF2-40B4-BE49-F238E27FC236}">
              <a16:creationId xmlns:a16="http://schemas.microsoft.com/office/drawing/2014/main" id="{3E4CD819-F91F-49A8-993A-AF77B94F408C}"/>
            </a:ext>
          </a:extLst>
        </xdr:cNvPr>
        <xdr:cNvCxnSpPr/>
      </xdr:nvCxnSpPr>
      <xdr:spPr>
        <a:xfrm>
          <a:off x="2565838" y="10658475"/>
          <a:ext cx="3362325" cy="1905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54194</xdr:colOff>
      <xdr:row>71</xdr:row>
      <xdr:rowOff>104775</xdr:rowOff>
    </xdr:from>
    <xdr:to>
      <xdr:col>15</xdr:col>
      <xdr:colOff>13138</xdr:colOff>
      <xdr:row>71</xdr:row>
      <xdr:rowOff>111673</xdr:rowOff>
    </xdr:to>
    <xdr:cxnSp macro="">
      <xdr:nvCxnSpPr>
        <xdr:cNvPr id="79" name="Straight Arrow Connector 78">
          <a:extLst>
            <a:ext uri="{FF2B5EF4-FFF2-40B4-BE49-F238E27FC236}">
              <a16:creationId xmlns:a16="http://schemas.microsoft.com/office/drawing/2014/main" id="{122377A1-60C1-4CA4-90D9-0D9F57F3505D}"/>
            </a:ext>
          </a:extLst>
        </xdr:cNvPr>
        <xdr:cNvCxnSpPr/>
      </xdr:nvCxnSpPr>
      <xdr:spPr>
        <a:xfrm>
          <a:off x="4740494" y="10448925"/>
          <a:ext cx="1187669" cy="689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22663</xdr:colOff>
      <xdr:row>75</xdr:row>
      <xdr:rowOff>85725</xdr:rowOff>
    </xdr:from>
    <xdr:to>
      <xdr:col>15</xdr:col>
      <xdr:colOff>13138</xdr:colOff>
      <xdr:row>75</xdr:row>
      <xdr:rowOff>104775</xdr:rowOff>
    </xdr:to>
    <xdr:cxnSp macro="">
      <xdr:nvCxnSpPr>
        <xdr:cNvPr id="80" name="Straight Arrow Connector 79">
          <a:extLst>
            <a:ext uri="{FF2B5EF4-FFF2-40B4-BE49-F238E27FC236}">
              <a16:creationId xmlns:a16="http://schemas.microsoft.com/office/drawing/2014/main" id="{92D4ACF9-470A-490E-919D-106938A1F91B}"/>
            </a:ext>
          </a:extLst>
        </xdr:cNvPr>
        <xdr:cNvCxnSpPr/>
      </xdr:nvCxnSpPr>
      <xdr:spPr>
        <a:xfrm>
          <a:off x="2565838" y="10868025"/>
          <a:ext cx="3362325" cy="1905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90</xdr:row>
      <xdr:rowOff>19042</xdr:rowOff>
    </xdr:from>
    <xdr:to>
      <xdr:col>20</xdr:col>
      <xdr:colOff>247650</xdr:colOff>
      <xdr:row>91</xdr:row>
      <xdr:rowOff>123815</xdr:rowOff>
    </xdr:to>
    <xdr:grpSp>
      <xdr:nvGrpSpPr>
        <xdr:cNvPr id="81" name="Group 80">
          <a:extLst>
            <a:ext uri="{FF2B5EF4-FFF2-40B4-BE49-F238E27FC236}">
              <a16:creationId xmlns:a16="http://schemas.microsoft.com/office/drawing/2014/main" id="{5771CE27-874F-4415-8E65-6867067D50F7}"/>
            </a:ext>
          </a:extLst>
        </xdr:cNvPr>
        <xdr:cNvGrpSpPr/>
      </xdr:nvGrpSpPr>
      <xdr:grpSpPr>
        <a:xfrm>
          <a:off x="5314950" y="12572992"/>
          <a:ext cx="2752725" cy="295273"/>
          <a:chOff x="6296025" y="4371975"/>
          <a:chExt cx="3248025" cy="336001"/>
        </a:xfrm>
      </xdr:grpSpPr>
      <xdr:grpSp>
        <xdr:nvGrpSpPr>
          <xdr:cNvPr id="82" name="Group 81">
            <a:extLst>
              <a:ext uri="{FF2B5EF4-FFF2-40B4-BE49-F238E27FC236}">
                <a16:creationId xmlns:a16="http://schemas.microsoft.com/office/drawing/2014/main" id="{C35B82F0-CB07-9D59-F457-E86E92E08CEA}"/>
              </a:ext>
            </a:extLst>
          </xdr:cNvPr>
          <xdr:cNvGrpSpPr/>
        </xdr:nvGrpSpPr>
        <xdr:grpSpPr>
          <a:xfrm>
            <a:off x="6296025" y="4371975"/>
            <a:ext cx="3228975" cy="133350"/>
            <a:chOff x="6296025" y="4371975"/>
            <a:chExt cx="3228975" cy="133350"/>
          </a:xfrm>
        </xdr:grpSpPr>
        <xdr:cxnSp macro="">
          <xdr:nvCxnSpPr>
            <xdr:cNvPr id="84" name="Straight Connector 83">
              <a:extLst>
                <a:ext uri="{FF2B5EF4-FFF2-40B4-BE49-F238E27FC236}">
                  <a16:creationId xmlns:a16="http://schemas.microsoft.com/office/drawing/2014/main" id="{A37B9D5C-7192-7CBF-1C26-AEF6E098FE24}"/>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5" name="Straight Connector 84">
              <a:extLst>
                <a:ext uri="{FF2B5EF4-FFF2-40B4-BE49-F238E27FC236}">
                  <a16:creationId xmlns:a16="http://schemas.microsoft.com/office/drawing/2014/main" id="{92B36E07-FDB0-E8E7-7A26-1D192E4C5D66}"/>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83" name="Straight Arrow Connector 82">
            <a:extLst>
              <a:ext uri="{FF2B5EF4-FFF2-40B4-BE49-F238E27FC236}">
                <a16:creationId xmlns:a16="http://schemas.microsoft.com/office/drawing/2014/main" id="{3D2F69B0-C03F-8350-6DAF-20A49CC453EA}"/>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9525</xdr:colOff>
      <xdr:row>89</xdr:row>
      <xdr:rowOff>104775</xdr:rowOff>
    </xdr:from>
    <xdr:to>
      <xdr:col>24</xdr:col>
      <xdr:colOff>257175</xdr:colOff>
      <xdr:row>91</xdr:row>
      <xdr:rowOff>95250</xdr:rowOff>
    </xdr:to>
    <xdr:grpSp>
      <xdr:nvGrpSpPr>
        <xdr:cNvPr id="86" name="Group 85">
          <a:extLst>
            <a:ext uri="{FF2B5EF4-FFF2-40B4-BE49-F238E27FC236}">
              <a16:creationId xmlns:a16="http://schemas.microsoft.com/office/drawing/2014/main" id="{A0141F6E-151F-49C4-992C-37C3CCEE2BDD}"/>
            </a:ext>
          </a:extLst>
        </xdr:cNvPr>
        <xdr:cNvGrpSpPr/>
      </xdr:nvGrpSpPr>
      <xdr:grpSpPr>
        <a:xfrm>
          <a:off x="6848475" y="12496800"/>
          <a:ext cx="2457450" cy="342900"/>
          <a:chOff x="8372475" y="4267200"/>
          <a:chExt cx="2562225" cy="409575"/>
        </a:xfrm>
      </xdr:grpSpPr>
      <xdr:cxnSp macro="">
        <xdr:nvCxnSpPr>
          <xdr:cNvPr id="87" name="Straight Connector 86">
            <a:extLst>
              <a:ext uri="{FF2B5EF4-FFF2-40B4-BE49-F238E27FC236}">
                <a16:creationId xmlns:a16="http://schemas.microsoft.com/office/drawing/2014/main" id="{E3992763-4569-BA69-7E51-3DF4A9BF6761}"/>
              </a:ext>
            </a:extLst>
          </xdr:cNvPr>
          <xdr:cNvCxnSpPr/>
        </xdr:nvCxnSpPr>
        <xdr:spPr>
          <a:xfrm>
            <a:off x="8372475" y="4267200"/>
            <a:ext cx="2562225" cy="21004"/>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8" name="Straight Arrow Connector 87">
            <a:extLst>
              <a:ext uri="{FF2B5EF4-FFF2-40B4-BE49-F238E27FC236}">
                <a16:creationId xmlns:a16="http://schemas.microsoft.com/office/drawing/2014/main" id="{83542AF7-A92B-2F6A-493A-F2C68435F7AE}"/>
              </a:ext>
            </a:extLst>
          </xdr:cNvPr>
          <xdr:cNvCxnSpPr/>
        </xdr:nvCxnSpPr>
        <xdr:spPr>
          <a:xfrm>
            <a:off x="10925175" y="4286250"/>
            <a:ext cx="0" cy="3905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69</xdr:row>
      <xdr:rowOff>9525</xdr:rowOff>
    </xdr:from>
    <xdr:to>
      <xdr:col>26</xdr:col>
      <xdr:colOff>257175</xdr:colOff>
      <xdr:row>80</xdr:row>
      <xdr:rowOff>19050</xdr:rowOff>
    </xdr:to>
    <xdr:cxnSp macro="">
      <xdr:nvCxnSpPr>
        <xdr:cNvPr id="92" name="Straight Arrow Connector 91">
          <a:extLst>
            <a:ext uri="{FF2B5EF4-FFF2-40B4-BE49-F238E27FC236}">
              <a16:creationId xmlns:a16="http://schemas.microsoft.com/office/drawing/2014/main" id="{02DF457A-1373-47E9-8FFF-6511DBBE8BA0}"/>
            </a:ext>
          </a:extLst>
        </xdr:cNvPr>
        <xdr:cNvCxnSpPr/>
      </xdr:nvCxnSpPr>
      <xdr:spPr>
        <a:xfrm flipV="1">
          <a:off x="15678150" y="9591675"/>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47624</xdr:colOff>
      <xdr:row>77</xdr:row>
      <xdr:rowOff>85725</xdr:rowOff>
    </xdr:from>
    <xdr:to>
      <xdr:col>15</xdr:col>
      <xdr:colOff>13138</xdr:colOff>
      <xdr:row>77</xdr:row>
      <xdr:rowOff>105651</xdr:rowOff>
    </xdr:to>
    <xdr:cxnSp macro="">
      <xdr:nvCxnSpPr>
        <xdr:cNvPr id="93" name="Straight Arrow Connector 92">
          <a:extLst>
            <a:ext uri="{FF2B5EF4-FFF2-40B4-BE49-F238E27FC236}">
              <a16:creationId xmlns:a16="http://schemas.microsoft.com/office/drawing/2014/main" id="{F0594806-5F42-4297-B9FD-68516BEB7747}"/>
            </a:ext>
          </a:extLst>
        </xdr:cNvPr>
        <xdr:cNvCxnSpPr/>
      </xdr:nvCxnSpPr>
      <xdr:spPr>
        <a:xfrm>
          <a:off x="3667124" y="11087100"/>
          <a:ext cx="2261039" cy="1992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69</xdr:row>
      <xdr:rowOff>104775</xdr:rowOff>
    </xdr:from>
    <xdr:to>
      <xdr:col>15</xdr:col>
      <xdr:colOff>13138</xdr:colOff>
      <xdr:row>69</xdr:row>
      <xdr:rowOff>111673</xdr:rowOff>
    </xdr:to>
    <xdr:cxnSp macro="">
      <xdr:nvCxnSpPr>
        <xdr:cNvPr id="94" name="Straight Arrow Connector 93">
          <a:extLst>
            <a:ext uri="{FF2B5EF4-FFF2-40B4-BE49-F238E27FC236}">
              <a16:creationId xmlns:a16="http://schemas.microsoft.com/office/drawing/2014/main" id="{1926968C-A6A2-45A1-8AE0-97A3AB5F4B91}"/>
            </a:ext>
          </a:extLst>
        </xdr:cNvPr>
        <xdr:cNvCxnSpPr/>
      </xdr:nvCxnSpPr>
      <xdr:spPr>
        <a:xfrm>
          <a:off x="2543175" y="10229850"/>
          <a:ext cx="3384988" cy="689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63</xdr:row>
      <xdr:rowOff>104775</xdr:rowOff>
    </xdr:from>
    <xdr:to>
      <xdr:col>9</xdr:col>
      <xdr:colOff>0</xdr:colOff>
      <xdr:row>63</xdr:row>
      <xdr:rowOff>104775</xdr:rowOff>
    </xdr:to>
    <xdr:cxnSp macro="">
      <xdr:nvCxnSpPr>
        <xdr:cNvPr id="95" name="Straight Arrow Connector 94">
          <a:extLst>
            <a:ext uri="{FF2B5EF4-FFF2-40B4-BE49-F238E27FC236}">
              <a16:creationId xmlns:a16="http://schemas.microsoft.com/office/drawing/2014/main" id="{58C085ED-C599-4F32-838D-C0AB65A97458}"/>
            </a:ext>
          </a:extLst>
        </xdr:cNvPr>
        <xdr:cNvCxnSpPr/>
      </xdr:nvCxnSpPr>
      <xdr:spPr>
        <a:xfrm>
          <a:off x="4400550" y="9029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67</xdr:row>
      <xdr:rowOff>95250</xdr:rowOff>
    </xdr:from>
    <xdr:to>
      <xdr:col>9</xdr:col>
      <xdr:colOff>0</xdr:colOff>
      <xdr:row>67</xdr:row>
      <xdr:rowOff>95250</xdr:rowOff>
    </xdr:to>
    <xdr:cxnSp macro="">
      <xdr:nvCxnSpPr>
        <xdr:cNvPr id="96" name="Straight Arrow Connector 95">
          <a:extLst>
            <a:ext uri="{FF2B5EF4-FFF2-40B4-BE49-F238E27FC236}">
              <a16:creationId xmlns:a16="http://schemas.microsoft.com/office/drawing/2014/main" id="{6AF1F62C-52D6-4076-8F37-28C66F744D7C}"/>
            </a:ext>
          </a:extLst>
        </xdr:cNvPr>
        <xdr:cNvCxnSpPr/>
      </xdr:nvCxnSpPr>
      <xdr:spPr>
        <a:xfrm>
          <a:off x="4400550" y="945832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90</xdr:row>
      <xdr:rowOff>19042</xdr:rowOff>
    </xdr:from>
    <xdr:to>
      <xdr:col>20</xdr:col>
      <xdr:colOff>247650</xdr:colOff>
      <xdr:row>91</xdr:row>
      <xdr:rowOff>123815</xdr:rowOff>
    </xdr:to>
    <xdr:grpSp>
      <xdr:nvGrpSpPr>
        <xdr:cNvPr id="99" name="Group 98">
          <a:extLst>
            <a:ext uri="{FF2B5EF4-FFF2-40B4-BE49-F238E27FC236}">
              <a16:creationId xmlns:a16="http://schemas.microsoft.com/office/drawing/2014/main" id="{BC29A508-745D-4B93-AA19-29BC2A51383E}"/>
            </a:ext>
          </a:extLst>
        </xdr:cNvPr>
        <xdr:cNvGrpSpPr/>
      </xdr:nvGrpSpPr>
      <xdr:grpSpPr>
        <a:xfrm>
          <a:off x="5314950" y="12572992"/>
          <a:ext cx="2752725" cy="295273"/>
          <a:chOff x="6296025" y="4371975"/>
          <a:chExt cx="3248025" cy="336001"/>
        </a:xfrm>
      </xdr:grpSpPr>
      <xdr:grpSp>
        <xdr:nvGrpSpPr>
          <xdr:cNvPr id="100" name="Group 99">
            <a:extLst>
              <a:ext uri="{FF2B5EF4-FFF2-40B4-BE49-F238E27FC236}">
                <a16:creationId xmlns:a16="http://schemas.microsoft.com/office/drawing/2014/main" id="{D2E78DB5-59FE-27E2-B769-9CFFCE71BE6B}"/>
              </a:ext>
            </a:extLst>
          </xdr:cNvPr>
          <xdr:cNvGrpSpPr/>
        </xdr:nvGrpSpPr>
        <xdr:grpSpPr>
          <a:xfrm>
            <a:off x="6296025" y="4371975"/>
            <a:ext cx="3228975" cy="133350"/>
            <a:chOff x="6296025" y="4371975"/>
            <a:chExt cx="3228975" cy="133350"/>
          </a:xfrm>
        </xdr:grpSpPr>
        <xdr:cxnSp macro="">
          <xdr:nvCxnSpPr>
            <xdr:cNvPr id="102" name="Straight Connector 101">
              <a:extLst>
                <a:ext uri="{FF2B5EF4-FFF2-40B4-BE49-F238E27FC236}">
                  <a16:creationId xmlns:a16="http://schemas.microsoft.com/office/drawing/2014/main" id="{9B19A137-4EE2-D2DD-EDF4-A134B45BDAE9}"/>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C1358699-3056-C965-8D6A-DA122B568C62}"/>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101" name="Straight Arrow Connector 100">
            <a:extLst>
              <a:ext uri="{FF2B5EF4-FFF2-40B4-BE49-F238E27FC236}">
                <a16:creationId xmlns:a16="http://schemas.microsoft.com/office/drawing/2014/main" id="{855A7234-5F85-BB00-4BDA-FFCC3C49774D}"/>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9525</xdr:colOff>
      <xdr:row>89</xdr:row>
      <xdr:rowOff>104775</xdr:rowOff>
    </xdr:from>
    <xdr:to>
      <xdr:col>24</xdr:col>
      <xdr:colOff>257175</xdr:colOff>
      <xdr:row>91</xdr:row>
      <xdr:rowOff>95250</xdr:rowOff>
    </xdr:to>
    <xdr:grpSp>
      <xdr:nvGrpSpPr>
        <xdr:cNvPr id="104" name="Group 103">
          <a:extLst>
            <a:ext uri="{FF2B5EF4-FFF2-40B4-BE49-F238E27FC236}">
              <a16:creationId xmlns:a16="http://schemas.microsoft.com/office/drawing/2014/main" id="{1A04A27A-B0FE-47F9-A9CB-D0D4CA5AC26B}"/>
            </a:ext>
          </a:extLst>
        </xdr:cNvPr>
        <xdr:cNvGrpSpPr/>
      </xdr:nvGrpSpPr>
      <xdr:grpSpPr>
        <a:xfrm>
          <a:off x="6848475" y="12496800"/>
          <a:ext cx="2457450" cy="342900"/>
          <a:chOff x="8372475" y="4267200"/>
          <a:chExt cx="2562225" cy="409575"/>
        </a:xfrm>
      </xdr:grpSpPr>
      <xdr:cxnSp macro="">
        <xdr:nvCxnSpPr>
          <xdr:cNvPr id="105" name="Straight Connector 104">
            <a:extLst>
              <a:ext uri="{FF2B5EF4-FFF2-40B4-BE49-F238E27FC236}">
                <a16:creationId xmlns:a16="http://schemas.microsoft.com/office/drawing/2014/main" id="{68DA7EBD-633F-1D3E-7A2D-7E5E2D87EDB3}"/>
              </a:ext>
            </a:extLst>
          </xdr:cNvPr>
          <xdr:cNvCxnSpPr/>
        </xdr:nvCxnSpPr>
        <xdr:spPr>
          <a:xfrm>
            <a:off x="8372475" y="4267200"/>
            <a:ext cx="2562225" cy="21004"/>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06" name="Straight Arrow Connector 105">
            <a:extLst>
              <a:ext uri="{FF2B5EF4-FFF2-40B4-BE49-F238E27FC236}">
                <a16:creationId xmlns:a16="http://schemas.microsoft.com/office/drawing/2014/main" id="{FD01FDEC-2491-806C-342B-767EF686D7BA}"/>
              </a:ext>
            </a:extLst>
          </xdr:cNvPr>
          <xdr:cNvCxnSpPr/>
        </xdr:nvCxnSpPr>
        <xdr:spPr>
          <a:xfrm>
            <a:off x="10925175" y="4286250"/>
            <a:ext cx="0" cy="3905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69</xdr:row>
      <xdr:rowOff>9525</xdr:rowOff>
    </xdr:from>
    <xdr:to>
      <xdr:col>26</xdr:col>
      <xdr:colOff>257175</xdr:colOff>
      <xdr:row>80</xdr:row>
      <xdr:rowOff>19050</xdr:rowOff>
    </xdr:to>
    <xdr:cxnSp macro="">
      <xdr:nvCxnSpPr>
        <xdr:cNvPr id="107" name="Straight Arrow Connector 106">
          <a:extLst>
            <a:ext uri="{FF2B5EF4-FFF2-40B4-BE49-F238E27FC236}">
              <a16:creationId xmlns:a16="http://schemas.microsoft.com/office/drawing/2014/main" id="{D67135D5-BA63-4CB5-9EE1-A45F7931F7F9}"/>
            </a:ext>
          </a:extLst>
        </xdr:cNvPr>
        <xdr:cNvCxnSpPr/>
      </xdr:nvCxnSpPr>
      <xdr:spPr>
        <a:xfrm flipV="1">
          <a:off x="15678150" y="9591675"/>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63</xdr:row>
      <xdr:rowOff>104775</xdr:rowOff>
    </xdr:from>
    <xdr:to>
      <xdr:col>9</xdr:col>
      <xdr:colOff>0</xdr:colOff>
      <xdr:row>63</xdr:row>
      <xdr:rowOff>104775</xdr:rowOff>
    </xdr:to>
    <xdr:cxnSp macro="">
      <xdr:nvCxnSpPr>
        <xdr:cNvPr id="108" name="Straight Arrow Connector 107">
          <a:extLst>
            <a:ext uri="{FF2B5EF4-FFF2-40B4-BE49-F238E27FC236}">
              <a16:creationId xmlns:a16="http://schemas.microsoft.com/office/drawing/2014/main" id="{2D495A48-19AC-4A38-A6F4-824C373B4658}"/>
            </a:ext>
          </a:extLst>
        </xdr:cNvPr>
        <xdr:cNvCxnSpPr/>
      </xdr:nvCxnSpPr>
      <xdr:spPr>
        <a:xfrm>
          <a:off x="4400550" y="9029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67</xdr:row>
      <xdr:rowOff>95250</xdr:rowOff>
    </xdr:from>
    <xdr:to>
      <xdr:col>9</xdr:col>
      <xdr:colOff>0</xdr:colOff>
      <xdr:row>67</xdr:row>
      <xdr:rowOff>95250</xdr:rowOff>
    </xdr:to>
    <xdr:cxnSp macro="">
      <xdr:nvCxnSpPr>
        <xdr:cNvPr id="109" name="Straight Arrow Connector 108">
          <a:extLst>
            <a:ext uri="{FF2B5EF4-FFF2-40B4-BE49-F238E27FC236}">
              <a16:creationId xmlns:a16="http://schemas.microsoft.com/office/drawing/2014/main" id="{7F93A3D7-734B-4734-BD46-FA4F3AF59DCD}"/>
            </a:ext>
          </a:extLst>
        </xdr:cNvPr>
        <xdr:cNvCxnSpPr/>
      </xdr:nvCxnSpPr>
      <xdr:spPr>
        <a:xfrm>
          <a:off x="4400550" y="945832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90</xdr:row>
      <xdr:rowOff>19042</xdr:rowOff>
    </xdr:from>
    <xdr:to>
      <xdr:col>20</xdr:col>
      <xdr:colOff>247650</xdr:colOff>
      <xdr:row>91</xdr:row>
      <xdr:rowOff>123815</xdr:rowOff>
    </xdr:to>
    <xdr:grpSp>
      <xdr:nvGrpSpPr>
        <xdr:cNvPr id="112" name="Group 111">
          <a:extLst>
            <a:ext uri="{FF2B5EF4-FFF2-40B4-BE49-F238E27FC236}">
              <a16:creationId xmlns:a16="http://schemas.microsoft.com/office/drawing/2014/main" id="{046BA5BD-B59E-4B17-BF19-51242C09E6FA}"/>
            </a:ext>
          </a:extLst>
        </xdr:cNvPr>
        <xdr:cNvGrpSpPr/>
      </xdr:nvGrpSpPr>
      <xdr:grpSpPr>
        <a:xfrm>
          <a:off x="5314950" y="12572992"/>
          <a:ext cx="2752725" cy="295273"/>
          <a:chOff x="6296025" y="4371975"/>
          <a:chExt cx="3248025" cy="336001"/>
        </a:xfrm>
      </xdr:grpSpPr>
      <xdr:grpSp>
        <xdr:nvGrpSpPr>
          <xdr:cNvPr id="113" name="Group 112">
            <a:extLst>
              <a:ext uri="{FF2B5EF4-FFF2-40B4-BE49-F238E27FC236}">
                <a16:creationId xmlns:a16="http://schemas.microsoft.com/office/drawing/2014/main" id="{D5339066-2B54-D2A4-23D5-27E2B083FDC9}"/>
              </a:ext>
            </a:extLst>
          </xdr:cNvPr>
          <xdr:cNvGrpSpPr/>
        </xdr:nvGrpSpPr>
        <xdr:grpSpPr>
          <a:xfrm>
            <a:off x="6296025" y="4371975"/>
            <a:ext cx="3228975" cy="133350"/>
            <a:chOff x="6296025" y="4371975"/>
            <a:chExt cx="3228975" cy="133350"/>
          </a:xfrm>
        </xdr:grpSpPr>
        <xdr:cxnSp macro="">
          <xdr:nvCxnSpPr>
            <xdr:cNvPr id="115" name="Straight Connector 114">
              <a:extLst>
                <a:ext uri="{FF2B5EF4-FFF2-40B4-BE49-F238E27FC236}">
                  <a16:creationId xmlns:a16="http://schemas.microsoft.com/office/drawing/2014/main" id="{E71FD14A-95A0-2CF3-E01A-1F702E1077AE}"/>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4696FCAC-7BC8-853F-B354-4CF9A493577F}"/>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114" name="Straight Arrow Connector 113">
            <a:extLst>
              <a:ext uri="{FF2B5EF4-FFF2-40B4-BE49-F238E27FC236}">
                <a16:creationId xmlns:a16="http://schemas.microsoft.com/office/drawing/2014/main" id="{45B2CE3E-2367-9AA6-D886-DA67FC2F3984}"/>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69</xdr:row>
      <xdr:rowOff>9525</xdr:rowOff>
    </xdr:from>
    <xdr:to>
      <xdr:col>26</xdr:col>
      <xdr:colOff>257175</xdr:colOff>
      <xdr:row>80</xdr:row>
      <xdr:rowOff>19050</xdr:rowOff>
    </xdr:to>
    <xdr:cxnSp macro="">
      <xdr:nvCxnSpPr>
        <xdr:cNvPr id="120" name="Straight Arrow Connector 119">
          <a:extLst>
            <a:ext uri="{FF2B5EF4-FFF2-40B4-BE49-F238E27FC236}">
              <a16:creationId xmlns:a16="http://schemas.microsoft.com/office/drawing/2014/main" id="{7CB61E8A-50AB-4CED-A171-190413F79103}"/>
            </a:ext>
          </a:extLst>
        </xdr:cNvPr>
        <xdr:cNvCxnSpPr/>
      </xdr:nvCxnSpPr>
      <xdr:spPr>
        <a:xfrm flipV="1">
          <a:off x="15678150" y="9591675"/>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89646</xdr:colOff>
      <xdr:row>72</xdr:row>
      <xdr:rowOff>0</xdr:rowOff>
    </xdr:from>
    <xdr:to>
      <xdr:col>44</xdr:col>
      <xdr:colOff>358588</xdr:colOff>
      <xdr:row>88</xdr:row>
      <xdr:rowOff>89647</xdr:rowOff>
    </xdr:to>
    <xdr:grpSp>
      <xdr:nvGrpSpPr>
        <xdr:cNvPr id="121" name="Group 120">
          <a:extLst>
            <a:ext uri="{FF2B5EF4-FFF2-40B4-BE49-F238E27FC236}">
              <a16:creationId xmlns:a16="http://schemas.microsoft.com/office/drawing/2014/main" id="{E791C915-EBB7-4FDA-84C5-A455DF699794}"/>
            </a:ext>
          </a:extLst>
        </xdr:cNvPr>
        <xdr:cNvGrpSpPr/>
      </xdr:nvGrpSpPr>
      <xdr:grpSpPr>
        <a:xfrm>
          <a:off x="15782925" y="10506075"/>
          <a:ext cx="0" cy="1851772"/>
          <a:chOff x="20630029" y="2297206"/>
          <a:chExt cx="2207558" cy="1367118"/>
        </a:xfrm>
      </xdr:grpSpPr>
      <xdr:sp macro="" textlink="">
        <xdr:nvSpPr>
          <xdr:cNvPr id="122" name="Rectangle: Rounded Corners 121">
            <a:extLst>
              <a:ext uri="{FF2B5EF4-FFF2-40B4-BE49-F238E27FC236}">
                <a16:creationId xmlns:a16="http://schemas.microsoft.com/office/drawing/2014/main" id="{147D462F-93BB-7E78-1FA6-77D0BD17A585}"/>
              </a:ext>
            </a:extLst>
          </xdr:cNvPr>
          <xdr:cNvSpPr/>
        </xdr:nvSpPr>
        <xdr:spPr>
          <a:xfrm>
            <a:off x="20630029" y="2297206"/>
            <a:ext cx="2207558" cy="69476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AU" sz="1100"/>
              <a:t>QCA Fee has been substructed form the final cost reflective prices </a:t>
            </a:r>
          </a:p>
        </xdr:txBody>
      </xdr:sp>
      <xdr:cxnSp macro="">
        <xdr:nvCxnSpPr>
          <xdr:cNvPr id="123" name="Straight Arrow Connector 122">
            <a:extLst>
              <a:ext uri="{FF2B5EF4-FFF2-40B4-BE49-F238E27FC236}">
                <a16:creationId xmlns:a16="http://schemas.microsoft.com/office/drawing/2014/main" id="{E4383722-1047-4749-6086-22774D5A73F7}"/>
              </a:ext>
            </a:extLst>
          </xdr:cNvPr>
          <xdr:cNvCxnSpPr/>
        </xdr:nvCxnSpPr>
        <xdr:spPr>
          <a:xfrm>
            <a:off x="21425647" y="3025588"/>
            <a:ext cx="22412" cy="63873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29232</xdr:colOff>
      <xdr:row>83</xdr:row>
      <xdr:rowOff>52552</xdr:rowOff>
    </xdr:from>
    <xdr:to>
      <xdr:col>15</xdr:col>
      <xdr:colOff>13138</xdr:colOff>
      <xdr:row>83</xdr:row>
      <xdr:rowOff>71580</xdr:rowOff>
    </xdr:to>
    <xdr:cxnSp macro="">
      <xdr:nvCxnSpPr>
        <xdr:cNvPr id="125" name="Straight Arrow Connector 124">
          <a:extLst>
            <a:ext uri="{FF2B5EF4-FFF2-40B4-BE49-F238E27FC236}">
              <a16:creationId xmlns:a16="http://schemas.microsoft.com/office/drawing/2014/main" id="{7B176A57-2E6D-4341-9C7F-145FBAC2640A}"/>
            </a:ext>
          </a:extLst>
        </xdr:cNvPr>
        <xdr:cNvCxnSpPr/>
      </xdr:nvCxnSpPr>
      <xdr:spPr>
        <a:xfrm>
          <a:off x="2572407" y="11711152"/>
          <a:ext cx="3355756" cy="190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29232</xdr:colOff>
      <xdr:row>85</xdr:row>
      <xdr:rowOff>72258</xdr:rowOff>
    </xdr:from>
    <xdr:to>
      <xdr:col>15</xdr:col>
      <xdr:colOff>13138</xdr:colOff>
      <xdr:row>85</xdr:row>
      <xdr:rowOff>91286</xdr:rowOff>
    </xdr:to>
    <xdr:cxnSp macro="">
      <xdr:nvCxnSpPr>
        <xdr:cNvPr id="126" name="Straight Arrow Connector 125">
          <a:extLst>
            <a:ext uri="{FF2B5EF4-FFF2-40B4-BE49-F238E27FC236}">
              <a16:creationId xmlns:a16="http://schemas.microsoft.com/office/drawing/2014/main" id="{F42896F6-78A2-4C9E-BE69-6CD24C06E422}"/>
            </a:ext>
          </a:extLst>
        </xdr:cNvPr>
        <xdr:cNvCxnSpPr/>
      </xdr:nvCxnSpPr>
      <xdr:spPr>
        <a:xfrm>
          <a:off x="2572407" y="11949933"/>
          <a:ext cx="3355756" cy="190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106</xdr:row>
      <xdr:rowOff>0</xdr:rowOff>
    </xdr:from>
    <xdr:to>
      <xdr:col>8</xdr:col>
      <xdr:colOff>66675</xdr:colOff>
      <xdr:row>108</xdr:row>
      <xdr:rowOff>81075</xdr:rowOff>
    </xdr:to>
    <xdr:sp macro="" textlink="">
      <xdr:nvSpPr>
        <xdr:cNvPr id="127" name="Arrow: Pentagon 126">
          <a:extLst>
            <a:ext uri="{FF2B5EF4-FFF2-40B4-BE49-F238E27FC236}">
              <a16:creationId xmlns:a16="http://schemas.microsoft.com/office/drawing/2014/main" id="{903BEA15-DAB2-4C40-8162-C9D482BC61C2}"/>
            </a:ext>
          </a:extLst>
        </xdr:cNvPr>
        <xdr:cNvSpPr/>
      </xdr:nvSpPr>
      <xdr:spPr>
        <a:xfrm>
          <a:off x="1047750" y="14773275"/>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9</xdr:col>
      <xdr:colOff>9523</xdr:colOff>
      <xdr:row>106</xdr:row>
      <xdr:rowOff>0</xdr:rowOff>
    </xdr:from>
    <xdr:to>
      <xdr:col>17</xdr:col>
      <xdr:colOff>19050</xdr:colOff>
      <xdr:row>108</xdr:row>
      <xdr:rowOff>79575</xdr:rowOff>
    </xdr:to>
    <xdr:sp macro="" textlink="">
      <xdr:nvSpPr>
        <xdr:cNvPr id="128" name="Arrow: Chevron 127">
          <a:extLst>
            <a:ext uri="{FF2B5EF4-FFF2-40B4-BE49-F238E27FC236}">
              <a16:creationId xmlns:a16="http://schemas.microsoft.com/office/drawing/2014/main" id="{798ACADA-6D54-48EE-BB1B-722CEDD9C792}"/>
            </a:ext>
          </a:extLst>
        </xdr:cNvPr>
        <xdr:cNvSpPr/>
      </xdr:nvSpPr>
      <xdr:spPr>
        <a:xfrm>
          <a:off x="7096123" y="14773275"/>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106</xdr:row>
      <xdr:rowOff>0</xdr:rowOff>
    </xdr:from>
    <xdr:to>
      <xdr:col>30</xdr:col>
      <xdr:colOff>304799</xdr:colOff>
      <xdr:row>108</xdr:row>
      <xdr:rowOff>79575</xdr:rowOff>
    </xdr:to>
    <xdr:sp macro="" textlink="">
      <xdr:nvSpPr>
        <xdr:cNvPr id="129" name="Arrow: Chevron 128">
          <a:extLst>
            <a:ext uri="{FF2B5EF4-FFF2-40B4-BE49-F238E27FC236}">
              <a16:creationId xmlns:a16="http://schemas.microsoft.com/office/drawing/2014/main" id="{BDE3BD36-B573-4BB7-B4CC-4CCC78F1AFEC}"/>
            </a:ext>
          </a:extLst>
        </xdr:cNvPr>
        <xdr:cNvSpPr/>
      </xdr:nvSpPr>
      <xdr:spPr>
        <a:xfrm>
          <a:off x="11610974" y="14773275"/>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106</xdr:row>
      <xdr:rowOff>9525</xdr:rowOff>
    </xdr:from>
    <xdr:to>
      <xdr:col>40</xdr:col>
      <xdr:colOff>628650</xdr:colOff>
      <xdr:row>108</xdr:row>
      <xdr:rowOff>89325</xdr:rowOff>
    </xdr:to>
    <xdr:sp macro="" textlink="">
      <xdr:nvSpPr>
        <xdr:cNvPr id="130" name="Arrow: Chevron 129">
          <a:extLst>
            <a:ext uri="{FF2B5EF4-FFF2-40B4-BE49-F238E27FC236}">
              <a16:creationId xmlns:a16="http://schemas.microsoft.com/office/drawing/2014/main" id="{B0A7FBA9-7955-4291-9E73-864C9B5DC054}"/>
            </a:ext>
          </a:extLst>
        </xdr:cNvPr>
        <xdr:cNvSpPr/>
      </xdr:nvSpPr>
      <xdr:spPr>
        <a:xfrm>
          <a:off x="18078449" y="14782800"/>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2</xdr:col>
      <xdr:colOff>0</xdr:colOff>
      <xdr:row>106</xdr:row>
      <xdr:rowOff>0</xdr:rowOff>
    </xdr:from>
    <xdr:to>
      <xdr:col>8</xdr:col>
      <xdr:colOff>66675</xdr:colOff>
      <xdr:row>108</xdr:row>
      <xdr:rowOff>81075</xdr:rowOff>
    </xdr:to>
    <xdr:sp macro="" textlink="">
      <xdr:nvSpPr>
        <xdr:cNvPr id="131" name="Arrow: Pentagon 130">
          <a:extLst>
            <a:ext uri="{FF2B5EF4-FFF2-40B4-BE49-F238E27FC236}">
              <a16:creationId xmlns:a16="http://schemas.microsoft.com/office/drawing/2014/main" id="{11F4C99E-A168-464F-A78C-654FFE90E6DC}"/>
            </a:ext>
          </a:extLst>
        </xdr:cNvPr>
        <xdr:cNvSpPr/>
      </xdr:nvSpPr>
      <xdr:spPr>
        <a:xfrm>
          <a:off x="1047750" y="14773275"/>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9</xdr:col>
      <xdr:colOff>9523</xdr:colOff>
      <xdr:row>106</xdr:row>
      <xdr:rowOff>0</xdr:rowOff>
    </xdr:from>
    <xdr:to>
      <xdr:col>17</xdr:col>
      <xdr:colOff>19050</xdr:colOff>
      <xdr:row>108</xdr:row>
      <xdr:rowOff>79575</xdr:rowOff>
    </xdr:to>
    <xdr:sp macro="" textlink="">
      <xdr:nvSpPr>
        <xdr:cNvPr id="132" name="Arrow: Chevron 131">
          <a:extLst>
            <a:ext uri="{FF2B5EF4-FFF2-40B4-BE49-F238E27FC236}">
              <a16:creationId xmlns:a16="http://schemas.microsoft.com/office/drawing/2014/main" id="{8E4DE597-CFAB-4B9A-A2AF-6A0778644DD5}"/>
            </a:ext>
          </a:extLst>
        </xdr:cNvPr>
        <xdr:cNvSpPr/>
      </xdr:nvSpPr>
      <xdr:spPr>
        <a:xfrm>
          <a:off x="7096123" y="14773275"/>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106</xdr:row>
      <xdr:rowOff>0</xdr:rowOff>
    </xdr:from>
    <xdr:to>
      <xdr:col>30</xdr:col>
      <xdr:colOff>304799</xdr:colOff>
      <xdr:row>108</xdr:row>
      <xdr:rowOff>79575</xdr:rowOff>
    </xdr:to>
    <xdr:sp macro="" textlink="">
      <xdr:nvSpPr>
        <xdr:cNvPr id="133" name="Arrow: Chevron 132">
          <a:extLst>
            <a:ext uri="{FF2B5EF4-FFF2-40B4-BE49-F238E27FC236}">
              <a16:creationId xmlns:a16="http://schemas.microsoft.com/office/drawing/2014/main" id="{79F31CF9-3AD7-44D8-AB23-71B64C40FEE8}"/>
            </a:ext>
          </a:extLst>
        </xdr:cNvPr>
        <xdr:cNvSpPr/>
      </xdr:nvSpPr>
      <xdr:spPr>
        <a:xfrm>
          <a:off x="11610974" y="14773275"/>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106</xdr:row>
      <xdr:rowOff>9525</xdr:rowOff>
    </xdr:from>
    <xdr:to>
      <xdr:col>40</xdr:col>
      <xdr:colOff>628650</xdr:colOff>
      <xdr:row>108</xdr:row>
      <xdr:rowOff>89325</xdr:rowOff>
    </xdr:to>
    <xdr:sp macro="" textlink="">
      <xdr:nvSpPr>
        <xdr:cNvPr id="134" name="Arrow: Chevron 133">
          <a:extLst>
            <a:ext uri="{FF2B5EF4-FFF2-40B4-BE49-F238E27FC236}">
              <a16:creationId xmlns:a16="http://schemas.microsoft.com/office/drawing/2014/main" id="{453AE7D5-5886-438A-918E-E1FA2598BDC6}"/>
            </a:ext>
          </a:extLst>
        </xdr:cNvPr>
        <xdr:cNvSpPr/>
      </xdr:nvSpPr>
      <xdr:spPr>
        <a:xfrm>
          <a:off x="18078449" y="14782800"/>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2</xdr:col>
      <xdr:colOff>0</xdr:colOff>
      <xdr:row>106</xdr:row>
      <xdr:rowOff>0</xdr:rowOff>
    </xdr:from>
    <xdr:to>
      <xdr:col>8</xdr:col>
      <xdr:colOff>66675</xdr:colOff>
      <xdr:row>108</xdr:row>
      <xdr:rowOff>81075</xdr:rowOff>
    </xdr:to>
    <xdr:sp macro="" textlink="">
      <xdr:nvSpPr>
        <xdr:cNvPr id="135" name="Arrow: Pentagon 134">
          <a:extLst>
            <a:ext uri="{FF2B5EF4-FFF2-40B4-BE49-F238E27FC236}">
              <a16:creationId xmlns:a16="http://schemas.microsoft.com/office/drawing/2014/main" id="{CEE727D8-FBC3-4886-8610-F6EACF23FA7D}"/>
            </a:ext>
          </a:extLst>
        </xdr:cNvPr>
        <xdr:cNvSpPr/>
      </xdr:nvSpPr>
      <xdr:spPr>
        <a:xfrm>
          <a:off x="1047750" y="14773275"/>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9</xdr:col>
      <xdr:colOff>9523</xdr:colOff>
      <xdr:row>106</xdr:row>
      <xdr:rowOff>0</xdr:rowOff>
    </xdr:from>
    <xdr:to>
      <xdr:col>17</xdr:col>
      <xdr:colOff>19050</xdr:colOff>
      <xdr:row>108</xdr:row>
      <xdr:rowOff>79575</xdr:rowOff>
    </xdr:to>
    <xdr:sp macro="" textlink="">
      <xdr:nvSpPr>
        <xdr:cNvPr id="136" name="Arrow: Chevron 135">
          <a:extLst>
            <a:ext uri="{FF2B5EF4-FFF2-40B4-BE49-F238E27FC236}">
              <a16:creationId xmlns:a16="http://schemas.microsoft.com/office/drawing/2014/main" id="{18825FBB-24E3-4CFE-8DD7-5A5A7C97816F}"/>
            </a:ext>
          </a:extLst>
        </xdr:cNvPr>
        <xdr:cNvSpPr/>
      </xdr:nvSpPr>
      <xdr:spPr>
        <a:xfrm>
          <a:off x="7096123" y="14773275"/>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106</xdr:row>
      <xdr:rowOff>0</xdr:rowOff>
    </xdr:from>
    <xdr:to>
      <xdr:col>30</xdr:col>
      <xdr:colOff>304799</xdr:colOff>
      <xdr:row>108</xdr:row>
      <xdr:rowOff>79575</xdr:rowOff>
    </xdr:to>
    <xdr:sp macro="" textlink="">
      <xdr:nvSpPr>
        <xdr:cNvPr id="137" name="Arrow: Chevron 136">
          <a:extLst>
            <a:ext uri="{FF2B5EF4-FFF2-40B4-BE49-F238E27FC236}">
              <a16:creationId xmlns:a16="http://schemas.microsoft.com/office/drawing/2014/main" id="{E2472A0C-F4C0-4C4D-A94A-C09D62C4C15A}"/>
            </a:ext>
          </a:extLst>
        </xdr:cNvPr>
        <xdr:cNvSpPr/>
      </xdr:nvSpPr>
      <xdr:spPr>
        <a:xfrm>
          <a:off x="11610974" y="14773275"/>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106</xdr:row>
      <xdr:rowOff>9525</xdr:rowOff>
    </xdr:from>
    <xdr:to>
      <xdr:col>40</xdr:col>
      <xdr:colOff>628650</xdr:colOff>
      <xdr:row>108</xdr:row>
      <xdr:rowOff>89325</xdr:rowOff>
    </xdr:to>
    <xdr:sp macro="" textlink="">
      <xdr:nvSpPr>
        <xdr:cNvPr id="138" name="Arrow: Chevron 137">
          <a:extLst>
            <a:ext uri="{FF2B5EF4-FFF2-40B4-BE49-F238E27FC236}">
              <a16:creationId xmlns:a16="http://schemas.microsoft.com/office/drawing/2014/main" id="{AC0990D2-2A46-473B-B0E1-2F967CFEE473}"/>
            </a:ext>
          </a:extLst>
        </xdr:cNvPr>
        <xdr:cNvSpPr/>
      </xdr:nvSpPr>
      <xdr:spPr>
        <a:xfrm>
          <a:off x="18078449" y="14782800"/>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5</xdr:col>
      <xdr:colOff>28575</xdr:colOff>
      <xdr:row>112</xdr:row>
      <xdr:rowOff>104775</xdr:rowOff>
    </xdr:from>
    <xdr:to>
      <xdr:col>9</xdr:col>
      <xdr:colOff>0</xdr:colOff>
      <xdr:row>112</xdr:row>
      <xdr:rowOff>104775</xdr:rowOff>
    </xdr:to>
    <xdr:cxnSp macro="">
      <xdr:nvCxnSpPr>
        <xdr:cNvPr id="139" name="Straight Arrow Connector 138">
          <a:extLst>
            <a:ext uri="{FF2B5EF4-FFF2-40B4-BE49-F238E27FC236}">
              <a16:creationId xmlns:a16="http://schemas.microsoft.com/office/drawing/2014/main" id="{C9B8EA7E-3DD2-40A9-90C9-93B30D1BC497}"/>
            </a:ext>
          </a:extLst>
        </xdr:cNvPr>
        <xdr:cNvCxnSpPr/>
      </xdr:nvCxnSpPr>
      <xdr:spPr>
        <a:xfrm>
          <a:off x="4400550" y="15840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116</xdr:row>
      <xdr:rowOff>95250</xdr:rowOff>
    </xdr:from>
    <xdr:to>
      <xdr:col>9</xdr:col>
      <xdr:colOff>0</xdr:colOff>
      <xdr:row>116</xdr:row>
      <xdr:rowOff>95250</xdr:rowOff>
    </xdr:to>
    <xdr:cxnSp macro="">
      <xdr:nvCxnSpPr>
        <xdr:cNvPr id="140" name="Straight Arrow Connector 139">
          <a:extLst>
            <a:ext uri="{FF2B5EF4-FFF2-40B4-BE49-F238E27FC236}">
              <a16:creationId xmlns:a16="http://schemas.microsoft.com/office/drawing/2014/main" id="{CE901A69-91B5-45F6-A4E5-F97AF2A542CA}"/>
            </a:ext>
          </a:extLst>
        </xdr:cNvPr>
        <xdr:cNvCxnSpPr/>
      </xdr:nvCxnSpPr>
      <xdr:spPr>
        <a:xfrm>
          <a:off x="4400550" y="16268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22663</xdr:colOff>
      <xdr:row>122</xdr:row>
      <xdr:rowOff>95250</xdr:rowOff>
    </xdr:from>
    <xdr:to>
      <xdr:col>15</xdr:col>
      <xdr:colOff>13138</xdr:colOff>
      <xdr:row>122</xdr:row>
      <xdr:rowOff>114300</xdr:rowOff>
    </xdr:to>
    <xdr:cxnSp macro="">
      <xdr:nvCxnSpPr>
        <xdr:cNvPr id="141" name="Straight Arrow Connector 140">
          <a:extLst>
            <a:ext uri="{FF2B5EF4-FFF2-40B4-BE49-F238E27FC236}">
              <a16:creationId xmlns:a16="http://schemas.microsoft.com/office/drawing/2014/main" id="{205416BC-3036-496B-A1F1-CCAC51F40504}"/>
            </a:ext>
          </a:extLst>
        </xdr:cNvPr>
        <xdr:cNvCxnSpPr/>
      </xdr:nvCxnSpPr>
      <xdr:spPr>
        <a:xfrm>
          <a:off x="2565838" y="17897475"/>
          <a:ext cx="3362325" cy="1905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54194</xdr:colOff>
      <xdr:row>120</xdr:row>
      <xdr:rowOff>104775</xdr:rowOff>
    </xdr:from>
    <xdr:to>
      <xdr:col>15</xdr:col>
      <xdr:colOff>13138</xdr:colOff>
      <xdr:row>120</xdr:row>
      <xdr:rowOff>111673</xdr:rowOff>
    </xdr:to>
    <xdr:cxnSp macro="">
      <xdr:nvCxnSpPr>
        <xdr:cNvPr id="142" name="Straight Arrow Connector 141">
          <a:extLst>
            <a:ext uri="{FF2B5EF4-FFF2-40B4-BE49-F238E27FC236}">
              <a16:creationId xmlns:a16="http://schemas.microsoft.com/office/drawing/2014/main" id="{5E33133D-E455-45DC-9831-FFB49DF76897}"/>
            </a:ext>
          </a:extLst>
        </xdr:cNvPr>
        <xdr:cNvCxnSpPr/>
      </xdr:nvCxnSpPr>
      <xdr:spPr>
        <a:xfrm>
          <a:off x="4740494" y="17687925"/>
          <a:ext cx="1187669" cy="689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22663</xdr:colOff>
      <xdr:row>124</xdr:row>
      <xdr:rowOff>85725</xdr:rowOff>
    </xdr:from>
    <xdr:to>
      <xdr:col>15</xdr:col>
      <xdr:colOff>13138</xdr:colOff>
      <xdr:row>124</xdr:row>
      <xdr:rowOff>104775</xdr:rowOff>
    </xdr:to>
    <xdr:cxnSp macro="">
      <xdr:nvCxnSpPr>
        <xdr:cNvPr id="143" name="Straight Arrow Connector 142">
          <a:extLst>
            <a:ext uri="{FF2B5EF4-FFF2-40B4-BE49-F238E27FC236}">
              <a16:creationId xmlns:a16="http://schemas.microsoft.com/office/drawing/2014/main" id="{53AB69BA-2C3D-435B-BFC6-F720F7061837}"/>
            </a:ext>
          </a:extLst>
        </xdr:cNvPr>
        <xdr:cNvCxnSpPr/>
      </xdr:nvCxnSpPr>
      <xdr:spPr>
        <a:xfrm>
          <a:off x="2565838" y="18107025"/>
          <a:ext cx="3362325" cy="1905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139</xdr:row>
      <xdr:rowOff>19042</xdr:rowOff>
    </xdr:from>
    <xdr:to>
      <xdr:col>20</xdr:col>
      <xdr:colOff>247650</xdr:colOff>
      <xdr:row>140</xdr:row>
      <xdr:rowOff>123815</xdr:rowOff>
    </xdr:to>
    <xdr:grpSp>
      <xdr:nvGrpSpPr>
        <xdr:cNvPr id="144" name="Group 143">
          <a:extLst>
            <a:ext uri="{FF2B5EF4-FFF2-40B4-BE49-F238E27FC236}">
              <a16:creationId xmlns:a16="http://schemas.microsoft.com/office/drawing/2014/main" id="{BCFE9042-3F2F-4BCD-ACFE-641AEBB9B4C5}"/>
            </a:ext>
          </a:extLst>
        </xdr:cNvPr>
        <xdr:cNvGrpSpPr/>
      </xdr:nvGrpSpPr>
      <xdr:grpSpPr>
        <a:xfrm>
          <a:off x="5314950" y="19811992"/>
          <a:ext cx="2752725" cy="295273"/>
          <a:chOff x="6296025" y="4371975"/>
          <a:chExt cx="3248025" cy="336001"/>
        </a:xfrm>
      </xdr:grpSpPr>
      <xdr:grpSp>
        <xdr:nvGrpSpPr>
          <xdr:cNvPr id="145" name="Group 144">
            <a:extLst>
              <a:ext uri="{FF2B5EF4-FFF2-40B4-BE49-F238E27FC236}">
                <a16:creationId xmlns:a16="http://schemas.microsoft.com/office/drawing/2014/main" id="{0D751184-6E57-EC3C-D820-3973383ED0B3}"/>
              </a:ext>
            </a:extLst>
          </xdr:cNvPr>
          <xdr:cNvGrpSpPr/>
        </xdr:nvGrpSpPr>
        <xdr:grpSpPr>
          <a:xfrm>
            <a:off x="6296025" y="4371975"/>
            <a:ext cx="3228975" cy="133350"/>
            <a:chOff x="6296025" y="4371975"/>
            <a:chExt cx="3228975" cy="133350"/>
          </a:xfrm>
        </xdr:grpSpPr>
        <xdr:cxnSp macro="">
          <xdr:nvCxnSpPr>
            <xdr:cNvPr id="147" name="Straight Connector 146">
              <a:extLst>
                <a:ext uri="{FF2B5EF4-FFF2-40B4-BE49-F238E27FC236}">
                  <a16:creationId xmlns:a16="http://schemas.microsoft.com/office/drawing/2014/main" id="{F3C35082-116D-2896-BDFF-7A9BE386C392}"/>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9F9F5569-6715-DCF8-E81B-1B02F0B80F58}"/>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146" name="Straight Arrow Connector 145">
            <a:extLst>
              <a:ext uri="{FF2B5EF4-FFF2-40B4-BE49-F238E27FC236}">
                <a16:creationId xmlns:a16="http://schemas.microsoft.com/office/drawing/2014/main" id="{73EC2E2E-F81D-037A-DD1C-9BC86E6501A7}"/>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9525</xdr:colOff>
      <xdr:row>138</xdr:row>
      <xdr:rowOff>104775</xdr:rowOff>
    </xdr:from>
    <xdr:to>
      <xdr:col>24</xdr:col>
      <xdr:colOff>257175</xdr:colOff>
      <xdr:row>140</xdr:row>
      <xdr:rowOff>95250</xdr:rowOff>
    </xdr:to>
    <xdr:grpSp>
      <xdr:nvGrpSpPr>
        <xdr:cNvPr id="149" name="Group 148">
          <a:extLst>
            <a:ext uri="{FF2B5EF4-FFF2-40B4-BE49-F238E27FC236}">
              <a16:creationId xmlns:a16="http://schemas.microsoft.com/office/drawing/2014/main" id="{CEBDD1F2-9B55-4C15-86B9-B9ADB47D0278}"/>
            </a:ext>
          </a:extLst>
        </xdr:cNvPr>
        <xdr:cNvGrpSpPr/>
      </xdr:nvGrpSpPr>
      <xdr:grpSpPr>
        <a:xfrm>
          <a:off x="6848475" y="19735800"/>
          <a:ext cx="2457450" cy="342900"/>
          <a:chOff x="8372475" y="4267200"/>
          <a:chExt cx="2562225" cy="409575"/>
        </a:xfrm>
      </xdr:grpSpPr>
      <xdr:cxnSp macro="">
        <xdr:nvCxnSpPr>
          <xdr:cNvPr id="150" name="Straight Connector 149">
            <a:extLst>
              <a:ext uri="{FF2B5EF4-FFF2-40B4-BE49-F238E27FC236}">
                <a16:creationId xmlns:a16="http://schemas.microsoft.com/office/drawing/2014/main" id="{2B3284C4-5B16-33BE-65F0-5BE4F488F903}"/>
              </a:ext>
            </a:extLst>
          </xdr:cNvPr>
          <xdr:cNvCxnSpPr/>
        </xdr:nvCxnSpPr>
        <xdr:spPr>
          <a:xfrm>
            <a:off x="8372475" y="4267200"/>
            <a:ext cx="2562225" cy="21004"/>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51" name="Straight Arrow Connector 150">
            <a:extLst>
              <a:ext uri="{FF2B5EF4-FFF2-40B4-BE49-F238E27FC236}">
                <a16:creationId xmlns:a16="http://schemas.microsoft.com/office/drawing/2014/main" id="{D8A70020-52C3-B78F-B617-3B96E3E6431A}"/>
              </a:ext>
            </a:extLst>
          </xdr:cNvPr>
          <xdr:cNvCxnSpPr/>
        </xdr:nvCxnSpPr>
        <xdr:spPr>
          <a:xfrm>
            <a:off x="10925175" y="4286250"/>
            <a:ext cx="0" cy="3905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118</xdr:row>
      <xdr:rowOff>9525</xdr:rowOff>
    </xdr:from>
    <xdr:to>
      <xdr:col>26</xdr:col>
      <xdr:colOff>257175</xdr:colOff>
      <xdr:row>129</xdr:row>
      <xdr:rowOff>19050</xdr:rowOff>
    </xdr:to>
    <xdr:cxnSp macro="">
      <xdr:nvCxnSpPr>
        <xdr:cNvPr id="155" name="Straight Arrow Connector 154">
          <a:extLst>
            <a:ext uri="{FF2B5EF4-FFF2-40B4-BE49-F238E27FC236}">
              <a16:creationId xmlns:a16="http://schemas.microsoft.com/office/drawing/2014/main" id="{3843BDAF-732F-4C74-941F-7F417705DCB4}"/>
            </a:ext>
          </a:extLst>
        </xdr:cNvPr>
        <xdr:cNvCxnSpPr/>
      </xdr:nvCxnSpPr>
      <xdr:spPr>
        <a:xfrm flipV="1">
          <a:off x="15678150" y="16402050"/>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47624</xdr:colOff>
      <xdr:row>126</xdr:row>
      <xdr:rowOff>85725</xdr:rowOff>
    </xdr:from>
    <xdr:to>
      <xdr:col>15</xdr:col>
      <xdr:colOff>13138</xdr:colOff>
      <xdr:row>126</xdr:row>
      <xdr:rowOff>105651</xdr:rowOff>
    </xdr:to>
    <xdr:cxnSp macro="">
      <xdr:nvCxnSpPr>
        <xdr:cNvPr id="156" name="Straight Arrow Connector 155">
          <a:extLst>
            <a:ext uri="{FF2B5EF4-FFF2-40B4-BE49-F238E27FC236}">
              <a16:creationId xmlns:a16="http://schemas.microsoft.com/office/drawing/2014/main" id="{C48DC3A0-7464-4ECE-AF06-BE6973BD4187}"/>
            </a:ext>
          </a:extLst>
        </xdr:cNvPr>
        <xdr:cNvCxnSpPr/>
      </xdr:nvCxnSpPr>
      <xdr:spPr>
        <a:xfrm>
          <a:off x="3667124" y="18326100"/>
          <a:ext cx="2261039" cy="1992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118</xdr:row>
      <xdr:rowOff>104775</xdr:rowOff>
    </xdr:from>
    <xdr:to>
      <xdr:col>15</xdr:col>
      <xdr:colOff>13138</xdr:colOff>
      <xdr:row>118</xdr:row>
      <xdr:rowOff>111673</xdr:rowOff>
    </xdr:to>
    <xdr:cxnSp macro="">
      <xdr:nvCxnSpPr>
        <xdr:cNvPr id="157" name="Straight Arrow Connector 156">
          <a:extLst>
            <a:ext uri="{FF2B5EF4-FFF2-40B4-BE49-F238E27FC236}">
              <a16:creationId xmlns:a16="http://schemas.microsoft.com/office/drawing/2014/main" id="{FDD8C681-082B-43EC-BD35-53DB83AE687F}"/>
            </a:ext>
          </a:extLst>
        </xdr:cNvPr>
        <xdr:cNvCxnSpPr/>
      </xdr:nvCxnSpPr>
      <xdr:spPr>
        <a:xfrm>
          <a:off x="2543175" y="17468850"/>
          <a:ext cx="3384988" cy="689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112</xdr:row>
      <xdr:rowOff>104775</xdr:rowOff>
    </xdr:from>
    <xdr:to>
      <xdr:col>9</xdr:col>
      <xdr:colOff>0</xdr:colOff>
      <xdr:row>112</xdr:row>
      <xdr:rowOff>104775</xdr:rowOff>
    </xdr:to>
    <xdr:cxnSp macro="">
      <xdr:nvCxnSpPr>
        <xdr:cNvPr id="158" name="Straight Arrow Connector 157">
          <a:extLst>
            <a:ext uri="{FF2B5EF4-FFF2-40B4-BE49-F238E27FC236}">
              <a16:creationId xmlns:a16="http://schemas.microsoft.com/office/drawing/2014/main" id="{34EA61D4-980A-4AA9-86DF-9EF3B9E77493}"/>
            </a:ext>
          </a:extLst>
        </xdr:cNvPr>
        <xdr:cNvCxnSpPr/>
      </xdr:nvCxnSpPr>
      <xdr:spPr>
        <a:xfrm>
          <a:off x="4400550" y="15840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116</xdr:row>
      <xdr:rowOff>95250</xdr:rowOff>
    </xdr:from>
    <xdr:to>
      <xdr:col>9</xdr:col>
      <xdr:colOff>0</xdr:colOff>
      <xdr:row>116</xdr:row>
      <xdr:rowOff>95250</xdr:rowOff>
    </xdr:to>
    <xdr:cxnSp macro="">
      <xdr:nvCxnSpPr>
        <xdr:cNvPr id="159" name="Straight Arrow Connector 158">
          <a:extLst>
            <a:ext uri="{FF2B5EF4-FFF2-40B4-BE49-F238E27FC236}">
              <a16:creationId xmlns:a16="http://schemas.microsoft.com/office/drawing/2014/main" id="{AFC295B8-F691-4F6B-ACB7-791202347AC4}"/>
            </a:ext>
          </a:extLst>
        </xdr:cNvPr>
        <xdr:cNvCxnSpPr/>
      </xdr:nvCxnSpPr>
      <xdr:spPr>
        <a:xfrm>
          <a:off x="4400550" y="16268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139</xdr:row>
      <xdr:rowOff>19042</xdr:rowOff>
    </xdr:from>
    <xdr:to>
      <xdr:col>20</xdr:col>
      <xdr:colOff>247650</xdr:colOff>
      <xdr:row>140</xdr:row>
      <xdr:rowOff>123815</xdr:rowOff>
    </xdr:to>
    <xdr:grpSp>
      <xdr:nvGrpSpPr>
        <xdr:cNvPr id="162" name="Group 161">
          <a:extLst>
            <a:ext uri="{FF2B5EF4-FFF2-40B4-BE49-F238E27FC236}">
              <a16:creationId xmlns:a16="http://schemas.microsoft.com/office/drawing/2014/main" id="{A03B4253-B75F-4799-99C8-E1DC2361B59F}"/>
            </a:ext>
          </a:extLst>
        </xdr:cNvPr>
        <xdr:cNvGrpSpPr/>
      </xdr:nvGrpSpPr>
      <xdr:grpSpPr>
        <a:xfrm>
          <a:off x="5314950" y="19811992"/>
          <a:ext cx="2752725" cy="295273"/>
          <a:chOff x="6296025" y="4371975"/>
          <a:chExt cx="3248025" cy="336001"/>
        </a:xfrm>
      </xdr:grpSpPr>
      <xdr:grpSp>
        <xdr:nvGrpSpPr>
          <xdr:cNvPr id="163" name="Group 162">
            <a:extLst>
              <a:ext uri="{FF2B5EF4-FFF2-40B4-BE49-F238E27FC236}">
                <a16:creationId xmlns:a16="http://schemas.microsoft.com/office/drawing/2014/main" id="{913FBA07-C097-5FE6-6D63-4C70AF4EACE5}"/>
              </a:ext>
            </a:extLst>
          </xdr:cNvPr>
          <xdr:cNvGrpSpPr/>
        </xdr:nvGrpSpPr>
        <xdr:grpSpPr>
          <a:xfrm>
            <a:off x="6296025" y="4371975"/>
            <a:ext cx="3228975" cy="133350"/>
            <a:chOff x="6296025" y="4371975"/>
            <a:chExt cx="3228975" cy="133350"/>
          </a:xfrm>
        </xdr:grpSpPr>
        <xdr:cxnSp macro="">
          <xdr:nvCxnSpPr>
            <xdr:cNvPr id="165" name="Straight Connector 164">
              <a:extLst>
                <a:ext uri="{FF2B5EF4-FFF2-40B4-BE49-F238E27FC236}">
                  <a16:creationId xmlns:a16="http://schemas.microsoft.com/office/drawing/2014/main" id="{5AC08465-7769-93EA-6A8E-CAF69501BEB3}"/>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66" name="Straight Connector 165">
              <a:extLst>
                <a:ext uri="{FF2B5EF4-FFF2-40B4-BE49-F238E27FC236}">
                  <a16:creationId xmlns:a16="http://schemas.microsoft.com/office/drawing/2014/main" id="{79B6CC0D-8C80-2D1D-B2B0-FFBD3667F22E}"/>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164" name="Straight Arrow Connector 163">
            <a:extLst>
              <a:ext uri="{FF2B5EF4-FFF2-40B4-BE49-F238E27FC236}">
                <a16:creationId xmlns:a16="http://schemas.microsoft.com/office/drawing/2014/main" id="{A4764D4F-2E05-4CE9-4015-E67FDD301C47}"/>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9525</xdr:colOff>
      <xdr:row>138</xdr:row>
      <xdr:rowOff>104775</xdr:rowOff>
    </xdr:from>
    <xdr:to>
      <xdr:col>24</xdr:col>
      <xdr:colOff>257175</xdr:colOff>
      <xdr:row>140</xdr:row>
      <xdr:rowOff>95250</xdr:rowOff>
    </xdr:to>
    <xdr:grpSp>
      <xdr:nvGrpSpPr>
        <xdr:cNvPr id="167" name="Group 166">
          <a:extLst>
            <a:ext uri="{FF2B5EF4-FFF2-40B4-BE49-F238E27FC236}">
              <a16:creationId xmlns:a16="http://schemas.microsoft.com/office/drawing/2014/main" id="{876D51E2-2AE1-4E01-BBEA-C9E9FEDC52B2}"/>
            </a:ext>
          </a:extLst>
        </xdr:cNvPr>
        <xdr:cNvGrpSpPr/>
      </xdr:nvGrpSpPr>
      <xdr:grpSpPr>
        <a:xfrm>
          <a:off x="6848475" y="19735800"/>
          <a:ext cx="2457450" cy="342900"/>
          <a:chOff x="8372475" y="4267200"/>
          <a:chExt cx="2562225" cy="409575"/>
        </a:xfrm>
      </xdr:grpSpPr>
      <xdr:cxnSp macro="">
        <xdr:nvCxnSpPr>
          <xdr:cNvPr id="168" name="Straight Connector 167">
            <a:extLst>
              <a:ext uri="{FF2B5EF4-FFF2-40B4-BE49-F238E27FC236}">
                <a16:creationId xmlns:a16="http://schemas.microsoft.com/office/drawing/2014/main" id="{203B6064-7DA0-E2BF-0C5D-F9B1C72B6BD4}"/>
              </a:ext>
            </a:extLst>
          </xdr:cNvPr>
          <xdr:cNvCxnSpPr/>
        </xdr:nvCxnSpPr>
        <xdr:spPr>
          <a:xfrm>
            <a:off x="8372475" y="4267200"/>
            <a:ext cx="2562225" cy="21004"/>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69" name="Straight Arrow Connector 168">
            <a:extLst>
              <a:ext uri="{FF2B5EF4-FFF2-40B4-BE49-F238E27FC236}">
                <a16:creationId xmlns:a16="http://schemas.microsoft.com/office/drawing/2014/main" id="{72D843AD-30AA-53A5-BF1D-1874F0DE7CC5}"/>
              </a:ext>
            </a:extLst>
          </xdr:cNvPr>
          <xdr:cNvCxnSpPr/>
        </xdr:nvCxnSpPr>
        <xdr:spPr>
          <a:xfrm>
            <a:off x="10925175" y="4286250"/>
            <a:ext cx="0" cy="3905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118</xdr:row>
      <xdr:rowOff>9525</xdr:rowOff>
    </xdr:from>
    <xdr:to>
      <xdr:col>26</xdr:col>
      <xdr:colOff>257175</xdr:colOff>
      <xdr:row>129</xdr:row>
      <xdr:rowOff>19050</xdr:rowOff>
    </xdr:to>
    <xdr:cxnSp macro="">
      <xdr:nvCxnSpPr>
        <xdr:cNvPr id="170" name="Straight Arrow Connector 169">
          <a:extLst>
            <a:ext uri="{FF2B5EF4-FFF2-40B4-BE49-F238E27FC236}">
              <a16:creationId xmlns:a16="http://schemas.microsoft.com/office/drawing/2014/main" id="{3C7478F3-678B-492F-BDE2-8F4D8E57302E}"/>
            </a:ext>
          </a:extLst>
        </xdr:cNvPr>
        <xdr:cNvCxnSpPr/>
      </xdr:nvCxnSpPr>
      <xdr:spPr>
        <a:xfrm flipV="1">
          <a:off x="15678150" y="16402050"/>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112</xdr:row>
      <xdr:rowOff>104775</xdr:rowOff>
    </xdr:from>
    <xdr:to>
      <xdr:col>9</xdr:col>
      <xdr:colOff>0</xdr:colOff>
      <xdr:row>112</xdr:row>
      <xdr:rowOff>104775</xdr:rowOff>
    </xdr:to>
    <xdr:cxnSp macro="">
      <xdr:nvCxnSpPr>
        <xdr:cNvPr id="171" name="Straight Arrow Connector 170">
          <a:extLst>
            <a:ext uri="{FF2B5EF4-FFF2-40B4-BE49-F238E27FC236}">
              <a16:creationId xmlns:a16="http://schemas.microsoft.com/office/drawing/2014/main" id="{ED9FEFAD-F790-4622-9F1F-159C3F3AF1F6}"/>
            </a:ext>
          </a:extLst>
        </xdr:cNvPr>
        <xdr:cNvCxnSpPr/>
      </xdr:nvCxnSpPr>
      <xdr:spPr>
        <a:xfrm>
          <a:off x="4400550" y="15840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116</xdr:row>
      <xdr:rowOff>95250</xdr:rowOff>
    </xdr:from>
    <xdr:to>
      <xdr:col>9</xdr:col>
      <xdr:colOff>0</xdr:colOff>
      <xdr:row>116</xdr:row>
      <xdr:rowOff>95250</xdr:rowOff>
    </xdr:to>
    <xdr:cxnSp macro="">
      <xdr:nvCxnSpPr>
        <xdr:cNvPr id="172" name="Straight Arrow Connector 171">
          <a:extLst>
            <a:ext uri="{FF2B5EF4-FFF2-40B4-BE49-F238E27FC236}">
              <a16:creationId xmlns:a16="http://schemas.microsoft.com/office/drawing/2014/main" id="{69955003-7BDD-4467-8CD7-DCF48CF7961E}"/>
            </a:ext>
          </a:extLst>
        </xdr:cNvPr>
        <xdr:cNvCxnSpPr/>
      </xdr:nvCxnSpPr>
      <xdr:spPr>
        <a:xfrm>
          <a:off x="4400550" y="16268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139</xdr:row>
      <xdr:rowOff>19042</xdr:rowOff>
    </xdr:from>
    <xdr:to>
      <xdr:col>20</xdr:col>
      <xdr:colOff>247650</xdr:colOff>
      <xdr:row>140</xdr:row>
      <xdr:rowOff>123815</xdr:rowOff>
    </xdr:to>
    <xdr:grpSp>
      <xdr:nvGrpSpPr>
        <xdr:cNvPr id="175" name="Group 174">
          <a:extLst>
            <a:ext uri="{FF2B5EF4-FFF2-40B4-BE49-F238E27FC236}">
              <a16:creationId xmlns:a16="http://schemas.microsoft.com/office/drawing/2014/main" id="{A4432AB5-A373-4AEB-A0C2-05B9F9F2F07C}"/>
            </a:ext>
          </a:extLst>
        </xdr:cNvPr>
        <xdr:cNvGrpSpPr/>
      </xdr:nvGrpSpPr>
      <xdr:grpSpPr>
        <a:xfrm>
          <a:off x="5314950" y="19811992"/>
          <a:ext cx="2752725" cy="295273"/>
          <a:chOff x="6296025" y="4371975"/>
          <a:chExt cx="3248025" cy="336001"/>
        </a:xfrm>
      </xdr:grpSpPr>
      <xdr:grpSp>
        <xdr:nvGrpSpPr>
          <xdr:cNvPr id="176" name="Group 175">
            <a:extLst>
              <a:ext uri="{FF2B5EF4-FFF2-40B4-BE49-F238E27FC236}">
                <a16:creationId xmlns:a16="http://schemas.microsoft.com/office/drawing/2014/main" id="{58D91C88-0867-0883-49A8-4374E8708DE3}"/>
              </a:ext>
            </a:extLst>
          </xdr:cNvPr>
          <xdr:cNvGrpSpPr/>
        </xdr:nvGrpSpPr>
        <xdr:grpSpPr>
          <a:xfrm>
            <a:off x="6296025" y="4371975"/>
            <a:ext cx="3228975" cy="133350"/>
            <a:chOff x="6296025" y="4371975"/>
            <a:chExt cx="3228975" cy="133350"/>
          </a:xfrm>
        </xdr:grpSpPr>
        <xdr:cxnSp macro="">
          <xdr:nvCxnSpPr>
            <xdr:cNvPr id="178" name="Straight Connector 177">
              <a:extLst>
                <a:ext uri="{FF2B5EF4-FFF2-40B4-BE49-F238E27FC236}">
                  <a16:creationId xmlns:a16="http://schemas.microsoft.com/office/drawing/2014/main" id="{54AE2EC0-FD26-0BC9-EF64-F31824467C83}"/>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368578B4-A7AD-E13D-8FF8-3EBFEAB941D2}"/>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177" name="Straight Arrow Connector 176">
            <a:extLst>
              <a:ext uri="{FF2B5EF4-FFF2-40B4-BE49-F238E27FC236}">
                <a16:creationId xmlns:a16="http://schemas.microsoft.com/office/drawing/2014/main" id="{E93EBA36-9215-EFFE-3990-7EF85CBF0C7F}"/>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9525</xdr:colOff>
      <xdr:row>138</xdr:row>
      <xdr:rowOff>104775</xdr:rowOff>
    </xdr:from>
    <xdr:to>
      <xdr:col>24</xdr:col>
      <xdr:colOff>257175</xdr:colOff>
      <xdr:row>140</xdr:row>
      <xdr:rowOff>95250</xdr:rowOff>
    </xdr:to>
    <xdr:grpSp>
      <xdr:nvGrpSpPr>
        <xdr:cNvPr id="180" name="Group 179">
          <a:extLst>
            <a:ext uri="{FF2B5EF4-FFF2-40B4-BE49-F238E27FC236}">
              <a16:creationId xmlns:a16="http://schemas.microsoft.com/office/drawing/2014/main" id="{B4A4B60A-7DCE-4385-BDE1-3E0C69A23992}"/>
            </a:ext>
          </a:extLst>
        </xdr:cNvPr>
        <xdr:cNvGrpSpPr/>
      </xdr:nvGrpSpPr>
      <xdr:grpSpPr>
        <a:xfrm>
          <a:off x="6848475" y="19735800"/>
          <a:ext cx="2457450" cy="342900"/>
          <a:chOff x="8372475" y="4267200"/>
          <a:chExt cx="2562225" cy="409575"/>
        </a:xfrm>
      </xdr:grpSpPr>
      <xdr:cxnSp macro="">
        <xdr:nvCxnSpPr>
          <xdr:cNvPr id="181" name="Straight Connector 180">
            <a:extLst>
              <a:ext uri="{FF2B5EF4-FFF2-40B4-BE49-F238E27FC236}">
                <a16:creationId xmlns:a16="http://schemas.microsoft.com/office/drawing/2014/main" id="{6C5671FE-F4B2-9FC9-D4CE-B10FE8743053}"/>
              </a:ext>
            </a:extLst>
          </xdr:cNvPr>
          <xdr:cNvCxnSpPr/>
        </xdr:nvCxnSpPr>
        <xdr:spPr>
          <a:xfrm>
            <a:off x="8372475" y="4267200"/>
            <a:ext cx="2562225" cy="21004"/>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2" name="Straight Arrow Connector 181">
            <a:extLst>
              <a:ext uri="{FF2B5EF4-FFF2-40B4-BE49-F238E27FC236}">
                <a16:creationId xmlns:a16="http://schemas.microsoft.com/office/drawing/2014/main" id="{5579CFC6-AF06-AC42-2AF2-D9E84123BF64}"/>
              </a:ext>
            </a:extLst>
          </xdr:cNvPr>
          <xdr:cNvCxnSpPr/>
        </xdr:nvCxnSpPr>
        <xdr:spPr>
          <a:xfrm>
            <a:off x="10925175" y="4286250"/>
            <a:ext cx="0" cy="3905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118</xdr:row>
      <xdr:rowOff>9525</xdr:rowOff>
    </xdr:from>
    <xdr:to>
      <xdr:col>26</xdr:col>
      <xdr:colOff>257175</xdr:colOff>
      <xdr:row>129</xdr:row>
      <xdr:rowOff>19050</xdr:rowOff>
    </xdr:to>
    <xdr:cxnSp macro="">
      <xdr:nvCxnSpPr>
        <xdr:cNvPr id="183" name="Straight Arrow Connector 182">
          <a:extLst>
            <a:ext uri="{FF2B5EF4-FFF2-40B4-BE49-F238E27FC236}">
              <a16:creationId xmlns:a16="http://schemas.microsoft.com/office/drawing/2014/main" id="{868C3828-A1ED-48AC-B32A-F0C1735E0889}"/>
            </a:ext>
          </a:extLst>
        </xdr:cNvPr>
        <xdr:cNvCxnSpPr/>
      </xdr:nvCxnSpPr>
      <xdr:spPr>
        <a:xfrm flipV="1">
          <a:off x="15678150" y="16402050"/>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67234</xdr:colOff>
      <xdr:row>117</xdr:row>
      <xdr:rowOff>11205</xdr:rowOff>
    </xdr:from>
    <xdr:to>
      <xdr:col>44</xdr:col>
      <xdr:colOff>336176</xdr:colOff>
      <xdr:row>137</xdr:row>
      <xdr:rowOff>100853</xdr:rowOff>
    </xdr:to>
    <xdr:grpSp>
      <xdr:nvGrpSpPr>
        <xdr:cNvPr id="184" name="Group 183">
          <a:extLst>
            <a:ext uri="{FF2B5EF4-FFF2-40B4-BE49-F238E27FC236}">
              <a16:creationId xmlns:a16="http://schemas.microsoft.com/office/drawing/2014/main" id="{E0F0A30A-A06C-4852-824D-23E0F798AB62}"/>
            </a:ext>
          </a:extLst>
        </xdr:cNvPr>
        <xdr:cNvGrpSpPr/>
      </xdr:nvGrpSpPr>
      <xdr:grpSpPr>
        <a:xfrm>
          <a:off x="15782925" y="17318130"/>
          <a:ext cx="0" cy="2289923"/>
          <a:chOff x="20630029" y="2297206"/>
          <a:chExt cx="2207558" cy="1367118"/>
        </a:xfrm>
      </xdr:grpSpPr>
      <xdr:sp macro="" textlink="">
        <xdr:nvSpPr>
          <xdr:cNvPr id="185" name="Rectangle: Rounded Corners 184">
            <a:extLst>
              <a:ext uri="{FF2B5EF4-FFF2-40B4-BE49-F238E27FC236}">
                <a16:creationId xmlns:a16="http://schemas.microsoft.com/office/drawing/2014/main" id="{477168BD-FA56-1A91-286A-AFA814CB15B6}"/>
              </a:ext>
            </a:extLst>
          </xdr:cNvPr>
          <xdr:cNvSpPr/>
        </xdr:nvSpPr>
        <xdr:spPr>
          <a:xfrm>
            <a:off x="20630029" y="2297206"/>
            <a:ext cx="2207558" cy="69476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AU" sz="1100"/>
              <a:t>QCA Fee has been substructed form the final cost reflective prices </a:t>
            </a:r>
          </a:p>
        </xdr:txBody>
      </xdr:sp>
      <xdr:cxnSp macro="">
        <xdr:nvCxnSpPr>
          <xdr:cNvPr id="186" name="Straight Arrow Connector 185">
            <a:extLst>
              <a:ext uri="{FF2B5EF4-FFF2-40B4-BE49-F238E27FC236}">
                <a16:creationId xmlns:a16="http://schemas.microsoft.com/office/drawing/2014/main" id="{1004E0C1-0664-7A99-6781-E8F3B5B3861A}"/>
              </a:ext>
            </a:extLst>
          </xdr:cNvPr>
          <xdr:cNvCxnSpPr/>
        </xdr:nvCxnSpPr>
        <xdr:spPr>
          <a:xfrm>
            <a:off x="21425647" y="3025588"/>
            <a:ext cx="22412" cy="63873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29232</xdr:colOff>
      <xdr:row>132</xdr:row>
      <xdr:rowOff>52552</xdr:rowOff>
    </xdr:from>
    <xdr:to>
      <xdr:col>15</xdr:col>
      <xdr:colOff>13138</xdr:colOff>
      <xdr:row>132</xdr:row>
      <xdr:rowOff>71580</xdr:rowOff>
    </xdr:to>
    <xdr:cxnSp macro="">
      <xdr:nvCxnSpPr>
        <xdr:cNvPr id="188" name="Straight Arrow Connector 187">
          <a:extLst>
            <a:ext uri="{FF2B5EF4-FFF2-40B4-BE49-F238E27FC236}">
              <a16:creationId xmlns:a16="http://schemas.microsoft.com/office/drawing/2014/main" id="{DC3EF6A0-794A-4F9D-850B-FBE7A55234FC}"/>
            </a:ext>
          </a:extLst>
        </xdr:cNvPr>
        <xdr:cNvCxnSpPr/>
      </xdr:nvCxnSpPr>
      <xdr:spPr>
        <a:xfrm>
          <a:off x="2572407" y="18950152"/>
          <a:ext cx="3355756" cy="190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29232</xdr:colOff>
      <xdr:row>134</xdr:row>
      <xdr:rowOff>72258</xdr:rowOff>
    </xdr:from>
    <xdr:to>
      <xdr:col>15</xdr:col>
      <xdr:colOff>13138</xdr:colOff>
      <xdr:row>134</xdr:row>
      <xdr:rowOff>91286</xdr:rowOff>
    </xdr:to>
    <xdr:cxnSp macro="">
      <xdr:nvCxnSpPr>
        <xdr:cNvPr id="189" name="Straight Arrow Connector 188">
          <a:extLst>
            <a:ext uri="{FF2B5EF4-FFF2-40B4-BE49-F238E27FC236}">
              <a16:creationId xmlns:a16="http://schemas.microsoft.com/office/drawing/2014/main" id="{F48EA4F8-4CC1-4E0A-8434-20A7A05F8288}"/>
            </a:ext>
          </a:extLst>
        </xdr:cNvPr>
        <xdr:cNvCxnSpPr/>
      </xdr:nvCxnSpPr>
      <xdr:spPr>
        <a:xfrm>
          <a:off x="2572407" y="19188933"/>
          <a:ext cx="3355756" cy="190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155</xdr:row>
      <xdr:rowOff>0</xdr:rowOff>
    </xdr:from>
    <xdr:to>
      <xdr:col>8</xdr:col>
      <xdr:colOff>66675</xdr:colOff>
      <xdr:row>157</xdr:row>
      <xdr:rowOff>81075</xdr:rowOff>
    </xdr:to>
    <xdr:sp macro="" textlink="">
      <xdr:nvSpPr>
        <xdr:cNvPr id="190" name="Arrow: Pentagon 189">
          <a:extLst>
            <a:ext uri="{FF2B5EF4-FFF2-40B4-BE49-F238E27FC236}">
              <a16:creationId xmlns:a16="http://schemas.microsoft.com/office/drawing/2014/main" id="{927A3333-F735-458E-B35D-90FA53D4FD7D}"/>
            </a:ext>
          </a:extLst>
        </xdr:cNvPr>
        <xdr:cNvSpPr/>
      </xdr:nvSpPr>
      <xdr:spPr>
        <a:xfrm>
          <a:off x="1047750" y="21583650"/>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9</xdr:col>
      <xdr:colOff>9523</xdr:colOff>
      <xdr:row>155</xdr:row>
      <xdr:rowOff>0</xdr:rowOff>
    </xdr:from>
    <xdr:to>
      <xdr:col>17</xdr:col>
      <xdr:colOff>19050</xdr:colOff>
      <xdr:row>157</xdr:row>
      <xdr:rowOff>79575</xdr:rowOff>
    </xdr:to>
    <xdr:sp macro="" textlink="">
      <xdr:nvSpPr>
        <xdr:cNvPr id="191" name="Arrow: Chevron 190">
          <a:extLst>
            <a:ext uri="{FF2B5EF4-FFF2-40B4-BE49-F238E27FC236}">
              <a16:creationId xmlns:a16="http://schemas.microsoft.com/office/drawing/2014/main" id="{4C49F7C1-AC16-4CFA-BDB1-763FDCAB9C20}"/>
            </a:ext>
          </a:extLst>
        </xdr:cNvPr>
        <xdr:cNvSpPr/>
      </xdr:nvSpPr>
      <xdr:spPr>
        <a:xfrm>
          <a:off x="7096123" y="21583650"/>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155</xdr:row>
      <xdr:rowOff>0</xdr:rowOff>
    </xdr:from>
    <xdr:to>
      <xdr:col>30</xdr:col>
      <xdr:colOff>304799</xdr:colOff>
      <xdr:row>157</xdr:row>
      <xdr:rowOff>79575</xdr:rowOff>
    </xdr:to>
    <xdr:sp macro="" textlink="">
      <xdr:nvSpPr>
        <xdr:cNvPr id="192" name="Arrow: Chevron 191">
          <a:extLst>
            <a:ext uri="{FF2B5EF4-FFF2-40B4-BE49-F238E27FC236}">
              <a16:creationId xmlns:a16="http://schemas.microsoft.com/office/drawing/2014/main" id="{45297C6C-32E4-4D3F-AFA5-F121A99F24D0}"/>
            </a:ext>
          </a:extLst>
        </xdr:cNvPr>
        <xdr:cNvSpPr/>
      </xdr:nvSpPr>
      <xdr:spPr>
        <a:xfrm>
          <a:off x="11610974" y="21583650"/>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155</xdr:row>
      <xdr:rowOff>9525</xdr:rowOff>
    </xdr:from>
    <xdr:to>
      <xdr:col>40</xdr:col>
      <xdr:colOff>628650</xdr:colOff>
      <xdr:row>157</xdr:row>
      <xdr:rowOff>89325</xdr:rowOff>
    </xdr:to>
    <xdr:sp macro="" textlink="">
      <xdr:nvSpPr>
        <xdr:cNvPr id="193" name="Arrow: Chevron 192">
          <a:extLst>
            <a:ext uri="{FF2B5EF4-FFF2-40B4-BE49-F238E27FC236}">
              <a16:creationId xmlns:a16="http://schemas.microsoft.com/office/drawing/2014/main" id="{0E51704B-295E-4EC7-93E2-3CEF0F682FA7}"/>
            </a:ext>
          </a:extLst>
        </xdr:cNvPr>
        <xdr:cNvSpPr/>
      </xdr:nvSpPr>
      <xdr:spPr>
        <a:xfrm>
          <a:off x="18078449" y="21593175"/>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2</xdr:col>
      <xdr:colOff>0</xdr:colOff>
      <xdr:row>155</xdr:row>
      <xdr:rowOff>0</xdr:rowOff>
    </xdr:from>
    <xdr:to>
      <xdr:col>8</xdr:col>
      <xdr:colOff>66675</xdr:colOff>
      <xdr:row>157</xdr:row>
      <xdr:rowOff>81075</xdr:rowOff>
    </xdr:to>
    <xdr:sp macro="" textlink="">
      <xdr:nvSpPr>
        <xdr:cNvPr id="194" name="Arrow: Pentagon 193">
          <a:extLst>
            <a:ext uri="{FF2B5EF4-FFF2-40B4-BE49-F238E27FC236}">
              <a16:creationId xmlns:a16="http://schemas.microsoft.com/office/drawing/2014/main" id="{052CD497-EBCB-4122-8532-DFD5B13D2D88}"/>
            </a:ext>
          </a:extLst>
        </xdr:cNvPr>
        <xdr:cNvSpPr/>
      </xdr:nvSpPr>
      <xdr:spPr>
        <a:xfrm>
          <a:off x="1047750" y="21583650"/>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9</xdr:col>
      <xdr:colOff>9523</xdr:colOff>
      <xdr:row>155</xdr:row>
      <xdr:rowOff>0</xdr:rowOff>
    </xdr:from>
    <xdr:to>
      <xdr:col>17</xdr:col>
      <xdr:colOff>19050</xdr:colOff>
      <xdr:row>157</xdr:row>
      <xdr:rowOff>79575</xdr:rowOff>
    </xdr:to>
    <xdr:sp macro="" textlink="">
      <xdr:nvSpPr>
        <xdr:cNvPr id="195" name="Arrow: Chevron 194">
          <a:extLst>
            <a:ext uri="{FF2B5EF4-FFF2-40B4-BE49-F238E27FC236}">
              <a16:creationId xmlns:a16="http://schemas.microsoft.com/office/drawing/2014/main" id="{D034CD9B-1401-4BC6-A125-66FF743AF322}"/>
            </a:ext>
          </a:extLst>
        </xdr:cNvPr>
        <xdr:cNvSpPr/>
      </xdr:nvSpPr>
      <xdr:spPr>
        <a:xfrm>
          <a:off x="7096123" y="21583650"/>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155</xdr:row>
      <xdr:rowOff>0</xdr:rowOff>
    </xdr:from>
    <xdr:to>
      <xdr:col>30</xdr:col>
      <xdr:colOff>304799</xdr:colOff>
      <xdr:row>157</xdr:row>
      <xdr:rowOff>79575</xdr:rowOff>
    </xdr:to>
    <xdr:sp macro="" textlink="">
      <xdr:nvSpPr>
        <xdr:cNvPr id="196" name="Arrow: Chevron 195">
          <a:extLst>
            <a:ext uri="{FF2B5EF4-FFF2-40B4-BE49-F238E27FC236}">
              <a16:creationId xmlns:a16="http://schemas.microsoft.com/office/drawing/2014/main" id="{03FAA931-D701-4090-A1FD-BBF3CF55FF76}"/>
            </a:ext>
          </a:extLst>
        </xdr:cNvPr>
        <xdr:cNvSpPr/>
      </xdr:nvSpPr>
      <xdr:spPr>
        <a:xfrm>
          <a:off x="11610974" y="21583650"/>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155</xdr:row>
      <xdr:rowOff>9525</xdr:rowOff>
    </xdr:from>
    <xdr:to>
      <xdr:col>40</xdr:col>
      <xdr:colOff>628650</xdr:colOff>
      <xdr:row>157</xdr:row>
      <xdr:rowOff>89325</xdr:rowOff>
    </xdr:to>
    <xdr:sp macro="" textlink="">
      <xdr:nvSpPr>
        <xdr:cNvPr id="197" name="Arrow: Chevron 196">
          <a:extLst>
            <a:ext uri="{FF2B5EF4-FFF2-40B4-BE49-F238E27FC236}">
              <a16:creationId xmlns:a16="http://schemas.microsoft.com/office/drawing/2014/main" id="{9584C54D-EEF7-4B47-8D04-4EF0C35DD2D8}"/>
            </a:ext>
          </a:extLst>
        </xdr:cNvPr>
        <xdr:cNvSpPr/>
      </xdr:nvSpPr>
      <xdr:spPr>
        <a:xfrm>
          <a:off x="18078449" y="21593175"/>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2</xdr:col>
      <xdr:colOff>0</xdr:colOff>
      <xdr:row>155</xdr:row>
      <xdr:rowOff>0</xdr:rowOff>
    </xdr:from>
    <xdr:to>
      <xdr:col>8</xdr:col>
      <xdr:colOff>66675</xdr:colOff>
      <xdr:row>157</xdr:row>
      <xdr:rowOff>81075</xdr:rowOff>
    </xdr:to>
    <xdr:sp macro="" textlink="">
      <xdr:nvSpPr>
        <xdr:cNvPr id="198" name="Arrow: Pentagon 197">
          <a:extLst>
            <a:ext uri="{FF2B5EF4-FFF2-40B4-BE49-F238E27FC236}">
              <a16:creationId xmlns:a16="http://schemas.microsoft.com/office/drawing/2014/main" id="{4CFE549E-F095-405C-9D81-CE16CD73AE71}"/>
            </a:ext>
          </a:extLst>
        </xdr:cNvPr>
        <xdr:cNvSpPr/>
      </xdr:nvSpPr>
      <xdr:spPr>
        <a:xfrm>
          <a:off x="1047750" y="21583650"/>
          <a:ext cx="5686425" cy="3668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9</xdr:col>
      <xdr:colOff>9523</xdr:colOff>
      <xdr:row>155</xdr:row>
      <xdr:rowOff>0</xdr:rowOff>
    </xdr:from>
    <xdr:to>
      <xdr:col>17</xdr:col>
      <xdr:colOff>19050</xdr:colOff>
      <xdr:row>157</xdr:row>
      <xdr:rowOff>79575</xdr:rowOff>
    </xdr:to>
    <xdr:sp macro="" textlink="">
      <xdr:nvSpPr>
        <xdr:cNvPr id="199" name="Arrow: Chevron 198">
          <a:extLst>
            <a:ext uri="{FF2B5EF4-FFF2-40B4-BE49-F238E27FC236}">
              <a16:creationId xmlns:a16="http://schemas.microsoft.com/office/drawing/2014/main" id="{C0478143-B2A4-429A-8B60-92F5F0DD40D5}"/>
            </a:ext>
          </a:extLst>
        </xdr:cNvPr>
        <xdr:cNvSpPr/>
      </xdr:nvSpPr>
      <xdr:spPr>
        <a:xfrm>
          <a:off x="7096123" y="21583650"/>
          <a:ext cx="4219577"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17</xdr:col>
      <xdr:colOff>314324</xdr:colOff>
      <xdr:row>155</xdr:row>
      <xdr:rowOff>0</xdr:rowOff>
    </xdr:from>
    <xdr:to>
      <xdr:col>30</xdr:col>
      <xdr:colOff>304799</xdr:colOff>
      <xdr:row>157</xdr:row>
      <xdr:rowOff>79575</xdr:rowOff>
    </xdr:to>
    <xdr:sp macro="" textlink="">
      <xdr:nvSpPr>
        <xdr:cNvPr id="200" name="Arrow: Chevron 199">
          <a:extLst>
            <a:ext uri="{FF2B5EF4-FFF2-40B4-BE49-F238E27FC236}">
              <a16:creationId xmlns:a16="http://schemas.microsoft.com/office/drawing/2014/main" id="{DE28C313-7C1F-48C6-951B-1E68F4E04465}"/>
            </a:ext>
          </a:extLst>
        </xdr:cNvPr>
        <xdr:cNvSpPr/>
      </xdr:nvSpPr>
      <xdr:spPr>
        <a:xfrm>
          <a:off x="11610974" y="21583650"/>
          <a:ext cx="6134100" cy="36532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a:t>
          </a:r>
          <a:endParaRPr lang="en-AU" sz="1100">
            <a:solidFill>
              <a:schemeClr val="tx1"/>
            </a:solidFill>
          </a:endParaRPr>
        </a:p>
      </xdr:txBody>
    </xdr:sp>
    <xdr:clientData/>
  </xdr:twoCellAnchor>
  <xdr:twoCellAnchor>
    <xdr:from>
      <xdr:col>31</xdr:col>
      <xdr:colOff>38099</xdr:colOff>
      <xdr:row>155</xdr:row>
      <xdr:rowOff>9525</xdr:rowOff>
    </xdr:from>
    <xdr:to>
      <xdr:col>40</xdr:col>
      <xdr:colOff>628650</xdr:colOff>
      <xdr:row>157</xdr:row>
      <xdr:rowOff>89325</xdr:rowOff>
    </xdr:to>
    <xdr:sp macro="" textlink="">
      <xdr:nvSpPr>
        <xdr:cNvPr id="201" name="Arrow: Chevron 200">
          <a:extLst>
            <a:ext uri="{FF2B5EF4-FFF2-40B4-BE49-F238E27FC236}">
              <a16:creationId xmlns:a16="http://schemas.microsoft.com/office/drawing/2014/main" id="{3B7FBF23-20A8-4618-A203-21E14603604D}"/>
            </a:ext>
          </a:extLst>
        </xdr:cNvPr>
        <xdr:cNvSpPr/>
      </xdr:nvSpPr>
      <xdr:spPr>
        <a:xfrm>
          <a:off x="18078449" y="21593175"/>
          <a:ext cx="3686176" cy="36555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5</xdr:col>
      <xdr:colOff>28575</xdr:colOff>
      <xdr:row>161</xdr:row>
      <xdr:rowOff>104775</xdr:rowOff>
    </xdr:from>
    <xdr:to>
      <xdr:col>9</xdr:col>
      <xdr:colOff>0</xdr:colOff>
      <xdr:row>161</xdr:row>
      <xdr:rowOff>104775</xdr:rowOff>
    </xdr:to>
    <xdr:cxnSp macro="">
      <xdr:nvCxnSpPr>
        <xdr:cNvPr id="202" name="Straight Arrow Connector 201">
          <a:extLst>
            <a:ext uri="{FF2B5EF4-FFF2-40B4-BE49-F238E27FC236}">
              <a16:creationId xmlns:a16="http://schemas.microsoft.com/office/drawing/2014/main" id="{83788DAA-5702-437E-9B67-A894B7CCCB5C}"/>
            </a:ext>
          </a:extLst>
        </xdr:cNvPr>
        <xdr:cNvCxnSpPr/>
      </xdr:nvCxnSpPr>
      <xdr:spPr>
        <a:xfrm>
          <a:off x="4400550" y="2265045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165</xdr:row>
      <xdr:rowOff>95250</xdr:rowOff>
    </xdr:from>
    <xdr:to>
      <xdr:col>9</xdr:col>
      <xdr:colOff>0</xdr:colOff>
      <xdr:row>165</xdr:row>
      <xdr:rowOff>95250</xdr:rowOff>
    </xdr:to>
    <xdr:cxnSp macro="">
      <xdr:nvCxnSpPr>
        <xdr:cNvPr id="203" name="Straight Arrow Connector 202">
          <a:extLst>
            <a:ext uri="{FF2B5EF4-FFF2-40B4-BE49-F238E27FC236}">
              <a16:creationId xmlns:a16="http://schemas.microsoft.com/office/drawing/2014/main" id="{7D59006F-F330-4BA2-B0BB-C999DC772439}"/>
            </a:ext>
          </a:extLst>
        </xdr:cNvPr>
        <xdr:cNvCxnSpPr/>
      </xdr:nvCxnSpPr>
      <xdr:spPr>
        <a:xfrm>
          <a:off x="4400550" y="23079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22663</xdr:colOff>
      <xdr:row>171</xdr:row>
      <xdr:rowOff>95250</xdr:rowOff>
    </xdr:from>
    <xdr:to>
      <xdr:col>15</xdr:col>
      <xdr:colOff>13138</xdr:colOff>
      <xdr:row>171</xdr:row>
      <xdr:rowOff>114300</xdr:rowOff>
    </xdr:to>
    <xdr:cxnSp macro="">
      <xdr:nvCxnSpPr>
        <xdr:cNvPr id="204" name="Straight Arrow Connector 203">
          <a:extLst>
            <a:ext uri="{FF2B5EF4-FFF2-40B4-BE49-F238E27FC236}">
              <a16:creationId xmlns:a16="http://schemas.microsoft.com/office/drawing/2014/main" id="{848785CA-CCBB-4299-AB38-0CB9BF0D3800}"/>
            </a:ext>
          </a:extLst>
        </xdr:cNvPr>
        <xdr:cNvCxnSpPr/>
      </xdr:nvCxnSpPr>
      <xdr:spPr>
        <a:xfrm>
          <a:off x="2565838" y="25136475"/>
          <a:ext cx="3362325" cy="1905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54194</xdr:colOff>
      <xdr:row>169</xdr:row>
      <xdr:rowOff>104775</xdr:rowOff>
    </xdr:from>
    <xdr:to>
      <xdr:col>15</xdr:col>
      <xdr:colOff>13138</xdr:colOff>
      <xdr:row>169</xdr:row>
      <xdr:rowOff>111673</xdr:rowOff>
    </xdr:to>
    <xdr:cxnSp macro="">
      <xdr:nvCxnSpPr>
        <xdr:cNvPr id="205" name="Straight Arrow Connector 204">
          <a:extLst>
            <a:ext uri="{FF2B5EF4-FFF2-40B4-BE49-F238E27FC236}">
              <a16:creationId xmlns:a16="http://schemas.microsoft.com/office/drawing/2014/main" id="{B1EA1AC1-3EA4-43D9-BA95-02681DA4EFB4}"/>
            </a:ext>
          </a:extLst>
        </xdr:cNvPr>
        <xdr:cNvCxnSpPr/>
      </xdr:nvCxnSpPr>
      <xdr:spPr>
        <a:xfrm>
          <a:off x="4740494" y="24926925"/>
          <a:ext cx="1187669" cy="689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22663</xdr:colOff>
      <xdr:row>173</xdr:row>
      <xdr:rowOff>85725</xdr:rowOff>
    </xdr:from>
    <xdr:to>
      <xdr:col>15</xdr:col>
      <xdr:colOff>13138</xdr:colOff>
      <xdr:row>173</xdr:row>
      <xdr:rowOff>104775</xdr:rowOff>
    </xdr:to>
    <xdr:cxnSp macro="">
      <xdr:nvCxnSpPr>
        <xdr:cNvPr id="206" name="Straight Arrow Connector 205">
          <a:extLst>
            <a:ext uri="{FF2B5EF4-FFF2-40B4-BE49-F238E27FC236}">
              <a16:creationId xmlns:a16="http://schemas.microsoft.com/office/drawing/2014/main" id="{E9C0B072-8F13-4C45-AA34-65EFE999F4D8}"/>
            </a:ext>
          </a:extLst>
        </xdr:cNvPr>
        <xdr:cNvCxnSpPr/>
      </xdr:nvCxnSpPr>
      <xdr:spPr>
        <a:xfrm>
          <a:off x="2565838" y="25346025"/>
          <a:ext cx="3362325" cy="1905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188</xdr:row>
      <xdr:rowOff>19042</xdr:rowOff>
    </xdr:from>
    <xdr:to>
      <xdr:col>20</xdr:col>
      <xdr:colOff>247650</xdr:colOff>
      <xdr:row>189</xdr:row>
      <xdr:rowOff>123815</xdr:rowOff>
    </xdr:to>
    <xdr:grpSp>
      <xdr:nvGrpSpPr>
        <xdr:cNvPr id="207" name="Group 206">
          <a:extLst>
            <a:ext uri="{FF2B5EF4-FFF2-40B4-BE49-F238E27FC236}">
              <a16:creationId xmlns:a16="http://schemas.microsoft.com/office/drawing/2014/main" id="{F3AA44F3-F679-448C-B9BE-3C6269481699}"/>
            </a:ext>
          </a:extLst>
        </xdr:cNvPr>
        <xdr:cNvGrpSpPr/>
      </xdr:nvGrpSpPr>
      <xdr:grpSpPr>
        <a:xfrm>
          <a:off x="5314950" y="27050992"/>
          <a:ext cx="2752725" cy="295273"/>
          <a:chOff x="6296025" y="4371975"/>
          <a:chExt cx="3248025" cy="336001"/>
        </a:xfrm>
      </xdr:grpSpPr>
      <xdr:grpSp>
        <xdr:nvGrpSpPr>
          <xdr:cNvPr id="208" name="Group 207">
            <a:extLst>
              <a:ext uri="{FF2B5EF4-FFF2-40B4-BE49-F238E27FC236}">
                <a16:creationId xmlns:a16="http://schemas.microsoft.com/office/drawing/2014/main" id="{273F1E11-3EA6-D342-AA22-8407118A3A1B}"/>
              </a:ext>
            </a:extLst>
          </xdr:cNvPr>
          <xdr:cNvGrpSpPr/>
        </xdr:nvGrpSpPr>
        <xdr:grpSpPr>
          <a:xfrm>
            <a:off x="6296025" y="4371975"/>
            <a:ext cx="3228975" cy="133350"/>
            <a:chOff x="6296025" y="4371975"/>
            <a:chExt cx="3228975" cy="133350"/>
          </a:xfrm>
        </xdr:grpSpPr>
        <xdr:cxnSp macro="">
          <xdr:nvCxnSpPr>
            <xdr:cNvPr id="210" name="Straight Connector 209">
              <a:extLst>
                <a:ext uri="{FF2B5EF4-FFF2-40B4-BE49-F238E27FC236}">
                  <a16:creationId xmlns:a16="http://schemas.microsoft.com/office/drawing/2014/main" id="{C0E3D8F0-8E24-D0D3-F449-A08E69518DA4}"/>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11" name="Straight Connector 210">
              <a:extLst>
                <a:ext uri="{FF2B5EF4-FFF2-40B4-BE49-F238E27FC236}">
                  <a16:creationId xmlns:a16="http://schemas.microsoft.com/office/drawing/2014/main" id="{BD24DC27-5F45-062C-638A-60FE7AA2B67A}"/>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209" name="Straight Arrow Connector 208">
            <a:extLst>
              <a:ext uri="{FF2B5EF4-FFF2-40B4-BE49-F238E27FC236}">
                <a16:creationId xmlns:a16="http://schemas.microsoft.com/office/drawing/2014/main" id="{33EAF205-5DBD-83F4-79B9-DC49FFC7D00A}"/>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9525</xdr:colOff>
      <xdr:row>187</xdr:row>
      <xdr:rowOff>104775</xdr:rowOff>
    </xdr:from>
    <xdr:to>
      <xdr:col>24</xdr:col>
      <xdr:colOff>257175</xdr:colOff>
      <xdr:row>189</xdr:row>
      <xdr:rowOff>95250</xdr:rowOff>
    </xdr:to>
    <xdr:grpSp>
      <xdr:nvGrpSpPr>
        <xdr:cNvPr id="212" name="Group 211">
          <a:extLst>
            <a:ext uri="{FF2B5EF4-FFF2-40B4-BE49-F238E27FC236}">
              <a16:creationId xmlns:a16="http://schemas.microsoft.com/office/drawing/2014/main" id="{9EF7ACF2-AED9-4634-A4EF-A7C849474308}"/>
            </a:ext>
          </a:extLst>
        </xdr:cNvPr>
        <xdr:cNvGrpSpPr/>
      </xdr:nvGrpSpPr>
      <xdr:grpSpPr>
        <a:xfrm>
          <a:off x="6848475" y="26974800"/>
          <a:ext cx="2457450" cy="342900"/>
          <a:chOff x="8372475" y="4267200"/>
          <a:chExt cx="2562225" cy="409575"/>
        </a:xfrm>
      </xdr:grpSpPr>
      <xdr:cxnSp macro="">
        <xdr:nvCxnSpPr>
          <xdr:cNvPr id="213" name="Straight Connector 212">
            <a:extLst>
              <a:ext uri="{FF2B5EF4-FFF2-40B4-BE49-F238E27FC236}">
                <a16:creationId xmlns:a16="http://schemas.microsoft.com/office/drawing/2014/main" id="{B0041101-3A06-F8AD-1DF2-7AC50A82B367}"/>
              </a:ext>
            </a:extLst>
          </xdr:cNvPr>
          <xdr:cNvCxnSpPr/>
        </xdr:nvCxnSpPr>
        <xdr:spPr>
          <a:xfrm>
            <a:off x="8372475" y="4267200"/>
            <a:ext cx="2562225" cy="21004"/>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14" name="Straight Arrow Connector 213">
            <a:extLst>
              <a:ext uri="{FF2B5EF4-FFF2-40B4-BE49-F238E27FC236}">
                <a16:creationId xmlns:a16="http://schemas.microsoft.com/office/drawing/2014/main" id="{9F15B722-BF9F-029D-7D5D-CA549C1EBCE0}"/>
              </a:ext>
            </a:extLst>
          </xdr:cNvPr>
          <xdr:cNvCxnSpPr/>
        </xdr:nvCxnSpPr>
        <xdr:spPr>
          <a:xfrm>
            <a:off x="10925175" y="4286250"/>
            <a:ext cx="0" cy="3905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167</xdr:row>
      <xdr:rowOff>9525</xdr:rowOff>
    </xdr:from>
    <xdr:to>
      <xdr:col>26</xdr:col>
      <xdr:colOff>257175</xdr:colOff>
      <xdr:row>178</xdr:row>
      <xdr:rowOff>19050</xdr:rowOff>
    </xdr:to>
    <xdr:cxnSp macro="">
      <xdr:nvCxnSpPr>
        <xdr:cNvPr id="218" name="Straight Arrow Connector 217">
          <a:extLst>
            <a:ext uri="{FF2B5EF4-FFF2-40B4-BE49-F238E27FC236}">
              <a16:creationId xmlns:a16="http://schemas.microsoft.com/office/drawing/2014/main" id="{0436CD61-6B76-4D05-BD96-3A1196ADE822}"/>
            </a:ext>
          </a:extLst>
        </xdr:cNvPr>
        <xdr:cNvCxnSpPr/>
      </xdr:nvCxnSpPr>
      <xdr:spPr>
        <a:xfrm flipV="1">
          <a:off x="15678150" y="23212425"/>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47624</xdr:colOff>
      <xdr:row>175</xdr:row>
      <xdr:rowOff>85725</xdr:rowOff>
    </xdr:from>
    <xdr:to>
      <xdr:col>15</xdr:col>
      <xdr:colOff>13138</xdr:colOff>
      <xdr:row>175</xdr:row>
      <xdr:rowOff>105651</xdr:rowOff>
    </xdr:to>
    <xdr:cxnSp macro="">
      <xdr:nvCxnSpPr>
        <xdr:cNvPr id="219" name="Straight Arrow Connector 218">
          <a:extLst>
            <a:ext uri="{FF2B5EF4-FFF2-40B4-BE49-F238E27FC236}">
              <a16:creationId xmlns:a16="http://schemas.microsoft.com/office/drawing/2014/main" id="{8FE22D46-AB42-4618-99BC-5F06203CF1DD}"/>
            </a:ext>
          </a:extLst>
        </xdr:cNvPr>
        <xdr:cNvCxnSpPr/>
      </xdr:nvCxnSpPr>
      <xdr:spPr>
        <a:xfrm>
          <a:off x="3667124" y="25565100"/>
          <a:ext cx="2261039" cy="1992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167</xdr:row>
      <xdr:rowOff>104775</xdr:rowOff>
    </xdr:from>
    <xdr:to>
      <xdr:col>15</xdr:col>
      <xdr:colOff>13138</xdr:colOff>
      <xdr:row>167</xdr:row>
      <xdr:rowOff>111673</xdr:rowOff>
    </xdr:to>
    <xdr:cxnSp macro="">
      <xdr:nvCxnSpPr>
        <xdr:cNvPr id="220" name="Straight Arrow Connector 219">
          <a:extLst>
            <a:ext uri="{FF2B5EF4-FFF2-40B4-BE49-F238E27FC236}">
              <a16:creationId xmlns:a16="http://schemas.microsoft.com/office/drawing/2014/main" id="{8A2D9E7C-60FA-42D2-ACD0-7EA1A4A2A3BC}"/>
            </a:ext>
          </a:extLst>
        </xdr:cNvPr>
        <xdr:cNvCxnSpPr/>
      </xdr:nvCxnSpPr>
      <xdr:spPr>
        <a:xfrm>
          <a:off x="2543175" y="24707850"/>
          <a:ext cx="3384988" cy="689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161</xdr:row>
      <xdr:rowOff>104775</xdr:rowOff>
    </xdr:from>
    <xdr:to>
      <xdr:col>9</xdr:col>
      <xdr:colOff>0</xdr:colOff>
      <xdr:row>161</xdr:row>
      <xdr:rowOff>104775</xdr:rowOff>
    </xdr:to>
    <xdr:cxnSp macro="">
      <xdr:nvCxnSpPr>
        <xdr:cNvPr id="221" name="Straight Arrow Connector 220">
          <a:extLst>
            <a:ext uri="{FF2B5EF4-FFF2-40B4-BE49-F238E27FC236}">
              <a16:creationId xmlns:a16="http://schemas.microsoft.com/office/drawing/2014/main" id="{C737E8BE-6B14-4BA9-B94B-74BB7DE41B56}"/>
            </a:ext>
          </a:extLst>
        </xdr:cNvPr>
        <xdr:cNvCxnSpPr/>
      </xdr:nvCxnSpPr>
      <xdr:spPr>
        <a:xfrm>
          <a:off x="4400550" y="2265045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165</xdr:row>
      <xdr:rowOff>95250</xdr:rowOff>
    </xdr:from>
    <xdr:to>
      <xdr:col>9</xdr:col>
      <xdr:colOff>0</xdr:colOff>
      <xdr:row>165</xdr:row>
      <xdr:rowOff>95250</xdr:rowOff>
    </xdr:to>
    <xdr:cxnSp macro="">
      <xdr:nvCxnSpPr>
        <xdr:cNvPr id="222" name="Straight Arrow Connector 221">
          <a:extLst>
            <a:ext uri="{FF2B5EF4-FFF2-40B4-BE49-F238E27FC236}">
              <a16:creationId xmlns:a16="http://schemas.microsoft.com/office/drawing/2014/main" id="{9006AF6F-0DC6-4AD5-9FF1-EC8BD3CA5B0F}"/>
            </a:ext>
          </a:extLst>
        </xdr:cNvPr>
        <xdr:cNvCxnSpPr/>
      </xdr:nvCxnSpPr>
      <xdr:spPr>
        <a:xfrm>
          <a:off x="4400550" y="23079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188</xdr:row>
      <xdr:rowOff>19042</xdr:rowOff>
    </xdr:from>
    <xdr:to>
      <xdr:col>20</xdr:col>
      <xdr:colOff>247650</xdr:colOff>
      <xdr:row>189</xdr:row>
      <xdr:rowOff>123815</xdr:rowOff>
    </xdr:to>
    <xdr:grpSp>
      <xdr:nvGrpSpPr>
        <xdr:cNvPr id="225" name="Group 224">
          <a:extLst>
            <a:ext uri="{FF2B5EF4-FFF2-40B4-BE49-F238E27FC236}">
              <a16:creationId xmlns:a16="http://schemas.microsoft.com/office/drawing/2014/main" id="{BADBE787-E51A-4580-915D-51511C1734C2}"/>
            </a:ext>
          </a:extLst>
        </xdr:cNvPr>
        <xdr:cNvGrpSpPr/>
      </xdr:nvGrpSpPr>
      <xdr:grpSpPr>
        <a:xfrm>
          <a:off x="5314950" y="27050992"/>
          <a:ext cx="2752725" cy="295273"/>
          <a:chOff x="6296025" y="4371975"/>
          <a:chExt cx="3248025" cy="336001"/>
        </a:xfrm>
      </xdr:grpSpPr>
      <xdr:grpSp>
        <xdr:nvGrpSpPr>
          <xdr:cNvPr id="226" name="Group 225">
            <a:extLst>
              <a:ext uri="{FF2B5EF4-FFF2-40B4-BE49-F238E27FC236}">
                <a16:creationId xmlns:a16="http://schemas.microsoft.com/office/drawing/2014/main" id="{8E818470-95D3-FA78-CF08-747D64CFE2AC}"/>
              </a:ext>
            </a:extLst>
          </xdr:cNvPr>
          <xdr:cNvGrpSpPr/>
        </xdr:nvGrpSpPr>
        <xdr:grpSpPr>
          <a:xfrm>
            <a:off x="6296025" y="4371975"/>
            <a:ext cx="3228975" cy="133350"/>
            <a:chOff x="6296025" y="4371975"/>
            <a:chExt cx="3228975" cy="133350"/>
          </a:xfrm>
        </xdr:grpSpPr>
        <xdr:cxnSp macro="">
          <xdr:nvCxnSpPr>
            <xdr:cNvPr id="228" name="Straight Connector 227">
              <a:extLst>
                <a:ext uri="{FF2B5EF4-FFF2-40B4-BE49-F238E27FC236}">
                  <a16:creationId xmlns:a16="http://schemas.microsoft.com/office/drawing/2014/main" id="{AF49A69F-9558-48D3-F949-136E65990841}"/>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29" name="Straight Connector 228">
              <a:extLst>
                <a:ext uri="{FF2B5EF4-FFF2-40B4-BE49-F238E27FC236}">
                  <a16:creationId xmlns:a16="http://schemas.microsoft.com/office/drawing/2014/main" id="{3E3E5328-77F8-D784-6EB4-E0D5B5B21FDB}"/>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227" name="Straight Arrow Connector 226">
            <a:extLst>
              <a:ext uri="{FF2B5EF4-FFF2-40B4-BE49-F238E27FC236}">
                <a16:creationId xmlns:a16="http://schemas.microsoft.com/office/drawing/2014/main" id="{74AFE021-3569-9F7B-016C-F83189D680A0}"/>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9525</xdr:colOff>
      <xdr:row>187</xdr:row>
      <xdr:rowOff>104775</xdr:rowOff>
    </xdr:from>
    <xdr:to>
      <xdr:col>24</xdr:col>
      <xdr:colOff>257175</xdr:colOff>
      <xdr:row>189</xdr:row>
      <xdr:rowOff>95250</xdr:rowOff>
    </xdr:to>
    <xdr:grpSp>
      <xdr:nvGrpSpPr>
        <xdr:cNvPr id="230" name="Group 229">
          <a:extLst>
            <a:ext uri="{FF2B5EF4-FFF2-40B4-BE49-F238E27FC236}">
              <a16:creationId xmlns:a16="http://schemas.microsoft.com/office/drawing/2014/main" id="{0531D7FC-CD0B-4274-8847-96BEA3382645}"/>
            </a:ext>
          </a:extLst>
        </xdr:cNvPr>
        <xdr:cNvGrpSpPr/>
      </xdr:nvGrpSpPr>
      <xdr:grpSpPr>
        <a:xfrm>
          <a:off x="6848475" y="26974800"/>
          <a:ext cx="2457450" cy="342900"/>
          <a:chOff x="8372475" y="4267200"/>
          <a:chExt cx="2562225" cy="409575"/>
        </a:xfrm>
      </xdr:grpSpPr>
      <xdr:cxnSp macro="">
        <xdr:nvCxnSpPr>
          <xdr:cNvPr id="231" name="Straight Connector 230">
            <a:extLst>
              <a:ext uri="{FF2B5EF4-FFF2-40B4-BE49-F238E27FC236}">
                <a16:creationId xmlns:a16="http://schemas.microsoft.com/office/drawing/2014/main" id="{0DAB9733-3A1A-8B00-F94B-85023A295A77}"/>
              </a:ext>
            </a:extLst>
          </xdr:cNvPr>
          <xdr:cNvCxnSpPr/>
        </xdr:nvCxnSpPr>
        <xdr:spPr>
          <a:xfrm>
            <a:off x="8372475" y="4267200"/>
            <a:ext cx="2562225" cy="21004"/>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32" name="Straight Arrow Connector 231">
            <a:extLst>
              <a:ext uri="{FF2B5EF4-FFF2-40B4-BE49-F238E27FC236}">
                <a16:creationId xmlns:a16="http://schemas.microsoft.com/office/drawing/2014/main" id="{D126E229-DA4E-8CF9-6960-48226C803E3C}"/>
              </a:ext>
            </a:extLst>
          </xdr:cNvPr>
          <xdr:cNvCxnSpPr/>
        </xdr:nvCxnSpPr>
        <xdr:spPr>
          <a:xfrm>
            <a:off x="10925175" y="4286250"/>
            <a:ext cx="0" cy="3905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167</xdr:row>
      <xdr:rowOff>9525</xdr:rowOff>
    </xdr:from>
    <xdr:to>
      <xdr:col>26</xdr:col>
      <xdr:colOff>257175</xdr:colOff>
      <xdr:row>178</xdr:row>
      <xdr:rowOff>19050</xdr:rowOff>
    </xdr:to>
    <xdr:cxnSp macro="">
      <xdr:nvCxnSpPr>
        <xdr:cNvPr id="233" name="Straight Arrow Connector 232">
          <a:extLst>
            <a:ext uri="{FF2B5EF4-FFF2-40B4-BE49-F238E27FC236}">
              <a16:creationId xmlns:a16="http://schemas.microsoft.com/office/drawing/2014/main" id="{CCB4732E-47B9-41EA-81B8-A405D767A75A}"/>
            </a:ext>
          </a:extLst>
        </xdr:cNvPr>
        <xdr:cNvCxnSpPr/>
      </xdr:nvCxnSpPr>
      <xdr:spPr>
        <a:xfrm flipV="1">
          <a:off x="15678150" y="23212425"/>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161</xdr:row>
      <xdr:rowOff>104775</xdr:rowOff>
    </xdr:from>
    <xdr:to>
      <xdr:col>9</xdr:col>
      <xdr:colOff>0</xdr:colOff>
      <xdr:row>161</xdr:row>
      <xdr:rowOff>104775</xdr:rowOff>
    </xdr:to>
    <xdr:cxnSp macro="">
      <xdr:nvCxnSpPr>
        <xdr:cNvPr id="234" name="Straight Arrow Connector 233">
          <a:extLst>
            <a:ext uri="{FF2B5EF4-FFF2-40B4-BE49-F238E27FC236}">
              <a16:creationId xmlns:a16="http://schemas.microsoft.com/office/drawing/2014/main" id="{AC974A2F-A33E-48E5-8041-E9DB1241AB5B}"/>
            </a:ext>
          </a:extLst>
        </xdr:cNvPr>
        <xdr:cNvCxnSpPr/>
      </xdr:nvCxnSpPr>
      <xdr:spPr>
        <a:xfrm>
          <a:off x="4400550" y="2265045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165</xdr:row>
      <xdr:rowOff>95250</xdr:rowOff>
    </xdr:from>
    <xdr:to>
      <xdr:col>9</xdr:col>
      <xdr:colOff>0</xdr:colOff>
      <xdr:row>165</xdr:row>
      <xdr:rowOff>95250</xdr:rowOff>
    </xdr:to>
    <xdr:cxnSp macro="">
      <xdr:nvCxnSpPr>
        <xdr:cNvPr id="235" name="Straight Arrow Connector 234">
          <a:extLst>
            <a:ext uri="{FF2B5EF4-FFF2-40B4-BE49-F238E27FC236}">
              <a16:creationId xmlns:a16="http://schemas.microsoft.com/office/drawing/2014/main" id="{E676ECA8-9889-4414-A5F7-D9CFB767ADAB}"/>
            </a:ext>
          </a:extLst>
        </xdr:cNvPr>
        <xdr:cNvCxnSpPr/>
      </xdr:nvCxnSpPr>
      <xdr:spPr>
        <a:xfrm>
          <a:off x="4400550" y="23079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188</xdr:row>
      <xdr:rowOff>19042</xdr:rowOff>
    </xdr:from>
    <xdr:to>
      <xdr:col>20</xdr:col>
      <xdr:colOff>247650</xdr:colOff>
      <xdr:row>189</xdr:row>
      <xdr:rowOff>123815</xdr:rowOff>
    </xdr:to>
    <xdr:grpSp>
      <xdr:nvGrpSpPr>
        <xdr:cNvPr id="238" name="Group 237">
          <a:extLst>
            <a:ext uri="{FF2B5EF4-FFF2-40B4-BE49-F238E27FC236}">
              <a16:creationId xmlns:a16="http://schemas.microsoft.com/office/drawing/2014/main" id="{B135DB1C-0CB6-4140-BD4C-3E7E7D4EEF99}"/>
            </a:ext>
          </a:extLst>
        </xdr:cNvPr>
        <xdr:cNvGrpSpPr/>
      </xdr:nvGrpSpPr>
      <xdr:grpSpPr>
        <a:xfrm>
          <a:off x="5314950" y="27050992"/>
          <a:ext cx="2752725" cy="295273"/>
          <a:chOff x="6296025" y="4371975"/>
          <a:chExt cx="3248025" cy="336001"/>
        </a:xfrm>
      </xdr:grpSpPr>
      <xdr:grpSp>
        <xdr:nvGrpSpPr>
          <xdr:cNvPr id="239" name="Group 238">
            <a:extLst>
              <a:ext uri="{FF2B5EF4-FFF2-40B4-BE49-F238E27FC236}">
                <a16:creationId xmlns:a16="http://schemas.microsoft.com/office/drawing/2014/main" id="{783FBD2B-D2AA-3869-AF85-D7D47CF48BA3}"/>
              </a:ext>
            </a:extLst>
          </xdr:cNvPr>
          <xdr:cNvGrpSpPr/>
        </xdr:nvGrpSpPr>
        <xdr:grpSpPr>
          <a:xfrm>
            <a:off x="6296025" y="4371975"/>
            <a:ext cx="3228975" cy="133350"/>
            <a:chOff x="6296025" y="4371975"/>
            <a:chExt cx="3228975" cy="133350"/>
          </a:xfrm>
        </xdr:grpSpPr>
        <xdr:cxnSp macro="">
          <xdr:nvCxnSpPr>
            <xdr:cNvPr id="241" name="Straight Connector 240">
              <a:extLst>
                <a:ext uri="{FF2B5EF4-FFF2-40B4-BE49-F238E27FC236}">
                  <a16:creationId xmlns:a16="http://schemas.microsoft.com/office/drawing/2014/main" id="{99DA116C-39F3-0C2B-C8CC-7A6780C9E0C3}"/>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B1329258-FD45-86DA-64B4-1E0C0AFF8C44}"/>
                </a:ext>
              </a:extLst>
            </xdr:cNvPr>
            <xdr:cNvCxnSpPr/>
          </xdr:nvCxnSpPr>
          <xdr:spPr>
            <a:xfrm>
              <a:off x="6305550" y="4486275"/>
              <a:ext cx="3219450" cy="1905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240" name="Straight Arrow Connector 239">
            <a:extLst>
              <a:ext uri="{FF2B5EF4-FFF2-40B4-BE49-F238E27FC236}">
                <a16:creationId xmlns:a16="http://schemas.microsoft.com/office/drawing/2014/main" id="{CA40876E-D274-67B5-73B7-FD4B6F976652}"/>
              </a:ext>
            </a:extLst>
          </xdr:cNvPr>
          <xdr:cNvCxnSpPr/>
        </xdr:nvCxnSpPr>
        <xdr:spPr>
          <a:xfrm>
            <a:off x="9544050" y="4527002"/>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9525</xdr:colOff>
      <xdr:row>187</xdr:row>
      <xdr:rowOff>104775</xdr:rowOff>
    </xdr:from>
    <xdr:to>
      <xdr:col>24</xdr:col>
      <xdr:colOff>257175</xdr:colOff>
      <xdr:row>189</xdr:row>
      <xdr:rowOff>95250</xdr:rowOff>
    </xdr:to>
    <xdr:grpSp>
      <xdr:nvGrpSpPr>
        <xdr:cNvPr id="243" name="Group 242">
          <a:extLst>
            <a:ext uri="{FF2B5EF4-FFF2-40B4-BE49-F238E27FC236}">
              <a16:creationId xmlns:a16="http://schemas.microsoft.com/office/drawing/2014/main" id="{F4E6F85A-D19D-4D94-9571-F069D675EF80}"/>
            </a:ext>
          </a:extLst>
        </xdr:cNvPr>
        <xdr:cNvGrpSpPr/>
      </xdr:nvGrpSpPr>
      <xdr:grpSpPr>
        <a:xfrm>
          <a:off x="6848475" y="26974800"/>
          <a:ext cx="2457450" cy="342900"/>
          <a:chOff x="8372475" y="4267200"/>
          <a:chExt cx="2562225" cy="409575"/>
        </a:xfrm>
      </xdr:grpSpPr>
      <xdr:cxnSp macro="">
        <xdr:nvCxnSpPr>
          <xdr:cNvPr id="244" name="Straight Connector 243">
            <a:extLst>
              <a:ext uri="{FF2B5EF4-FFF2-40B4-BE49-F238E27FC236}">
                <a16:creationId xmlns:a16="http://schemas.microsoft.com/office/drawing/2014/main" id="{939AB7BC-2A54-FF4E-D809-18081A2D24ED}"/>
              </a:ext>
            </a:extLst>
          </xdr:cNvPr>
          <xdr:cNvCxnSpPr/>
        </xdr:nvCxnSpPr>
        <xdr:spPr>
          <a:xfrm>
            <a:off x="8372475" y="4267200"/>
            <a:ext cx="2562225" cy="21004"/>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45" name="Straight Arrow Connector 244">
            <a:extLst>
              <a:ext uri="{FF2B5EF4-FFF2-40B4-BE49-F238E27FC236}">
                <a16:creationId xmlns:a16="http://schemas.microsoft.com/office/drawing/2014/main" id="{26388237-B131-9044-0C45-93C3EA5ECDD1}"/>
              </a:ext>
            </a:extLst>
          </xdr:cNvPr>
          <xdr:cNvCxnSpPr/>
        </xdr:nvCxnSpPr>
        <xdr:spPr>
          <a:xfrm>
            <a:off x="10925175" y="4286250"/>
            <a:ext cx="0" cy="3905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247650</xdr:colOff>
      <xdr:row>167</xdr:row>
      <xdr:rowOff>9525</xdr:rowOff>
    </xdr:from>
    <xdr:to>
      <xdr:col>26</xdr:col>
      <xdr:colOff>257175</xdr:colOff>
      <xdr:row>178</xdr:row>
      <xdr:rowOff>19050</xdr:rowOff>
    </xdr:to>
    <xdr:cxnSp macro="">
      <xdr:nvCxnSpPr>
        <xdr:cNvPr id="246" name="Straight Arrow Connector 245">
          <a:extLst>
            <a:ext uri="{FF2B5EF4-FFF2-40B4-BE49-F238E27FC236}">
              <a16:creationId xmlns:a16="http://schemas.microsoft.com/office/drawing/2014/main" id="{44EFB201-99D5-41E6-95D7-57EF5EC702DE}"/>
            </a:ext>
          </a:extLst>
        </xdr:cNvPr>
        <xdr:cNvCxnSpPr/>
      </xdr:nvCxnSpPr>
      <xdr:spPr>
        <a:xfrm flipV="1">
          <a:off x="15678150" y="23212425"/>
          <a:ext cx="9525" cy="12668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134469</xdr:colOff>
      <xdr:row>165</xdr:row>
      <xdr:rowOff>67236</xdr:rowOff>
    </xdr:from>
    <xdr:to>
      <xdr:col>44</xdr:col>
      <xdr:colOff>224117</xdr:colOff>
      <xdr:row>186</xdr:row>
      <xdr:rowOff>56030</xdr:rowOff>
    </xdr:to>
    <xdr:grpSp>
      <xdr:nvGrpSpPr>
        <xdr:cNvPr id="247" name="Group 246">
          <a:extLst>
            <a:ext uri="{FF2B5EF4-FFF2-40B4-BE49-F238E27FC236}">
              <a16:creationId xmlns:a16="http://schemas.microsoft.com/office/drawing/2014/main" id="{04827812-917E-4170-8AAA-C4536262003D}"/>
            </a:ext>
          </a:extLst>
        </xdr:cNvPr>
        <xdr:cNvGrpSpPr/>
      </xdr:nvGrpSpPr>
      <xdr:grpSpPr>
        <a:xfrm>
          <a:off x="15782925" y="24451236"/>
          <a:ext cx="0" cy="2350994"/>
          <a:chOff x="20630029" y="2297206"/>
          <a:chExt cx="2207558" cy="1367118"/>
        </a:xfrm>
      </xdr:grpSpPr>
      <xdr:sp macro="" textlink="">
        <xdr:nvSpPr>
          <xdr:cNvPr id="248" name="Rectangle: Rounded Corners 247">
            <a:extLst>
              <a:ext uri="{FF2B5EF4-FFF2-40B4-BE49-F238E27FC236}">
                <a16:creationId xmlns:a16="http://schemas.microsoft.com/office/drawing/2014/main" id="{B9A6AED3-80DC-9C0E-1DA4-72772799C712}"/>
              </a:ext>
            </a:extLst>
          </xdr:cNvPr>
          <xdr:cNvSpPr/>
        </xdr:nvSpPr>
        <xdr:spPr>
          <a:xfrm>
            <a:off x="20630029" y="2297206"/>
            <a:ext cx="2207558" cy="69476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AU" sz="1100"/>
              <a:t>QCA Fee has been substructed form the final cost reflective prices </a:t>
            </a:r>
          </a:p>
        </xdr:txBody>
      </xdr:sp>
      <xdr:cxnSp macro="">
        <xdr:nvCxnSpPr>
          <xdr:cNvPr id="249" name="Straight Arrow Connector 248">
            <a:extLst>
              <a:ext uri="{FF2B5EF4-FFF2-40B4-BE49-F238E27FC236}">
                <a16:creationId xmlns:a16="http://schemas.microsoft.com/office/drawing/2014/main" id="{72BA1EE1-D1E3-D98A-9835-78871177C90B}"/>
              </a:ext>
            </a:extLst>
          </xdr:cNvPr>
          <xdr:cNvCxnSpPr/>
        </xdr:nvCxnSpPr>
        <xdr:spPr>
          <a:xfrm>
            <a:off x="21425647" y="3025588"/>
            <a:ext cx="22412" cy="63873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29232</xdr:colOff>
      <xdr:row>181</xdr:row>
      <xdr:rowOff>52552</xdr:rowOff>
    </xdr:from>
    <xdr:to>
      <xdr:col>15</xdr:col>
      <xdr:colOff>13138</xdr:colOff>
      <xdr:row>181</xdr:row>
      <xdr:rowOff>71580</xdr:rowOff>
    </xdr:to>
    <xdr:cxnSp macro="">
      <xdr:nvCxnSpPr>
        <xdr:cNvPr id="251" name="Straight Arrow Connector 250">
          <a:extLst>
            <a:ext uri="{FF2B5EF4-FFF2-40B4-BE49-F238E27FC236}">
              <a16:creationId xmlns:a16="http://schemas.microsoft.com/office/drawing/2014/main" id="{FDCA1BDC-9D11-4D5D-B306-D33EBCFFF5B6}"/>
            </a:ext>
          </a:extLst>
        </xdr:cNvPr>
        <xdr:cNvCxnSpPr/>
      </xdr:nvCxnSpPr>
      <xdr:spPr>
        <a:xfrm>
          <a:off x="2572407" y="26189152"/>
          <a:ext cx="3355756" cy="190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29232</xdr:colOff>
      <xdr:row>183</xdr:row>
      <xdr:rowOff>72258</xdr:rowOff>
    </xdr:from>
    <xdr:to>
      <xdr:col>15</xdr:col>
      <xdr:colOff>13138</xdr:colOff>
      <xdr:row>183</xdr:row>
      <xdr:rowOff>91286</xdr:rowOff>
    </xdr:to>
    <xdr:cxnSp macro="">
      <xdr:nvCxnSpPr>
        <xdr:cNvPr id="252" name="Straight Arrow Connector 251">
          <a:extLst>
            <a:ext uri="{FF2B5EF4-FFF2-40B4-BE49-F238E27FC236}">
              <a16:creationId xmlns:a16="http://schemas.microsoft.com/office/drawing/2014/main" id="{57AE1295-3E03-485E-B783-748273E02C18}"/>
            </a:ext>
          </a:extLst>
        </xdr:cNvPr>
        <xdr:cNvCxnSpPr/>
      </xdr:nvCxnSpPr>
      <xdr:spPr>
        <a:xfrm>
          <a:off x="2572407" y="26427933"/>
          <a:ext cx="3355756" cy="190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112</xdr:row>
      <xdr:rowOff>104775</xdr:rowOff>
    </xdr:from>
    <xdr:to>
      <xdr:col>9</xdr:col>
      <xdr:colOff>0</xdr:colOff>
      <xdr:row>112</xdr:row>
      <xdr:rowOff>104775</xdr:rowOff>
    </xdr:to>
    <xdr:cxnSp macro="">
      <xdr:nvCxnSpPr>
        <xdr:cNvPr id="253" name="Straight Arrow Connector 252">
          <a:extLst>
            <a:ext uri="{FF2B5EF4-FFF2-40B4-BE49-F238E27FC236}">
              <a16:creationId xmlns:a16="http://schemas.microsoft.com/office/drawing/2014/main" id="{1D4A93E7-E60E-4C84-A82A-B76F72845741}"/>
            </a:ext>
          </a:extLst>
        </xdr:cNvPr>
        <xdr:cNvCxnSpPr/>
      </xdr:nvCxnSpPr>
      <xdr:spPr>
        <a:xfrm>
          <a:off x="4400550" y="15840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116</xdr:row>
      <xdr:rowOff>95250</xdr:rowOff>
    </xdr:from>
    <xdr:to>
      <xdr:col>9</xdr:col>
      <xdr:colOff>0</xdr:colOff>
      <xdr:row>116</xdr:row>
      <xdr:rowOff>95250</xdr:rowOff>
    </xdr:to>
    <xdr:cxnSp macro="">
      <xdr:nvCxnSpPr>
        <xdr:cNvPr id="254" name="Straight Arrow Connector 253">
          <a:extLst>
            <a:ext uri="{FF2B5EF4-FFF2-40B4-BE49-F238E27FC236}">
              <a16:creationId xmlns:a16="http://schemas.microsoft.com/office/drawing/2014/main" id="{FDB6F6F8-8F41-4FFA-8944-46EB5CB0C3BB}"/>
            </a:ext>
          </a:extLst>
        </xdr:cNvPr>
        <xdr:cNvCxnSpPr/>
      </xdr:nvCxnSpPr>
      <xdr:spPr>
        <a:xfrm>
          <a:off x="4400550" y="16268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112</xdr:row>
      <xdr:rowOff>104775</xdr:rowOff>
    </xdr:from>
    <xdr:to>
      <xdr:col>9</xdr:col>
      <xdr:colOff>0</xdr:colOff>
      <xdr:row>112</xdr:row>
      <xdr:rowOff>104775</xdr:rowOff>
    </xdr:to>
    <xdr:cxnSp macro="">
      <xdr:nvCxnSpPr>
        <xdr:cNvPr id="260" name="Straight Arrow Connector 259">
          <a:extLst>
            <a:ext uri="{FF2B5EF4-FFF2-40B4-BE49-F238E27FC236}">
              <a16:creationId xmlns:a16="http://schemas.microsoft.com/office/drawing/2014/main" id="{D0B4F83A-EC49-411D-8C4E-94E9A0A2A174}"/>
            </a:ext>
          </a:extLst>
        </xdr:cNvPr>
        <xdr:cNvCxnSpPr/>
      </xdr:nvCxnSpPr>
      <xdr:spPr>
        <a:xfrm>
          <a:off x="4400550" y="15840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116</xdr:row>
      <xdr:rowOff>95250</xdr:rowOff>
    </xdr:from>
    <xdr:to>
      <xdr:col>9</xdr:col>
      <xdr:colOff>0</xdr:colOff>
      <xdr:row>116</xdr:row>
      <xdr:rowOff>95250</xdr:rowOff>
    </xdr:to>
    <xdr:cxnSp macro="">
      <xdr:nvCxnSpPr>
        <xdr:cNvPr id="261" name="Straight Arrow Connector 260">
          <a:extLst>
            <a:ext uri="{FF2B5EF4-FFF2-40B4-BE49-F238E27FC236}">
              <a16:creationId xmlns:a16="http://schemas.microsoft.com/office/drawing/2014/main" id="{809BC76A-1DC5-4BF8-8773-12397BF524E9}"/>
            </a:ext>
          </a:extLst>
        </xdr:cNvPr>
        <xdr:cNvCxnSpPr/>
      </xdr:nvCxnSpPr>
      <xdr:spPr>
        <a:xfrm>
          <a:off x="4400550" y="16268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112</xdr:row>
      <xdr:rowOff>104775</xdr:rowOff>
    </xdr:from>
    <xdr:to>
      <xdr:col>9</xdr:col>
      <xdr:colOff>0</xdr:colOff>
      <xdr:row>112</xdr:row>
      <xdr:rowOff>104775</xdr:rowOff>
    </xdr:to>
    <xdr:cxnSp macro="">
      <xdr:nvCxnSpPr>
        <xdr:cNvPr id="264" name="Straight Arrow Connector 263">
          <a:extLst>
            <a:ext uri="{FF2B5EF4-FFF2-40B4-BE49-F238E27FC236}">
              <a16:creationId xmlns:a16="http://schemas.microsoft.com/office/drawing/2014/main" id="{E2967D3D-91F1-4F76-8975-85FDDA4FBAF5}"/>
            </a:ext>
          </a:extLst>
        </xdr:cNvPr>
        <xdr:cNvCxnSpPr/>
      </xdr:nvCxnSpPr>
      <xdr:spPr>
        <a:xfrm>
          <a:off x="4400550" y="15840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116</xdr:row>
      <xdr:rowOff>95250</xdr:rowOff>
    </xdr:from>
    <xdr:to>
      <xdr:col>9</xdr:col>
      <xdr:colOff>0</xdr:colOff>
      <xdr:row>116</xdr:row>
      <xdr:rowOff>95250</xdr:rowOff>
    </xdr:to>
    <xdr:cxnSp macro="">
      <xdr:nvCxnSpPr>
        <xdr:cNvPr id="265" name="Straight Arrow Connector 264">
          <a:extLst>
            <a:ext uri="{FF2B5EF4-FFF2-40B4-BE49-F238E27FC236}">
              <a16:creationId xmlns:a16="http://schemas.microsoft.com/office/drawing/2014/main" id="{2D280AFB-3135-4449-AFEC-468D5867D679}"/>
            </a:ext>
          </a:extLst>
        </xdr:cNvPr>
        <xdr:cNvCxnSpPr/>
      </xdr:nvCxnSpPr>
      <xdr:spPr>
        <a:xfrm>
          <a:off x="4400550" y="16268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161</xdr:row>
      <xdr:rowOff>104775</xdr:rowOff>
    </xdr:from>
    <xdr:to>
      <xdr:col>9</xdr:col>
      <xdr:colOff>0</xdr:colOff>
      <xdr:row>161</xdr:row>
      <xdr:rowOff>104775</xdr:rowOff>
    </xdr:to>
    <xdr:cxnSp macro="">
      <xdr:nvCxnSpPr>
        <xdr:cNvPr id="271" name="Straight Arrow Connector 270">
          <a:extLst>
            <a:ext uri="{FF2B5EF4-FFF2-40B4-BE49-F238E27FC236}">
              <a16:creationId xmlns:a16="http://schemas.microsoft.com/office/drawing/2014/main" id="{3B75247F-53A5-42BE-A5C4-057F85E96347}"/>
            </a:ext>
          </a:extLst>
        </xdr:cNvPr>
        <xdr:cNvCxnSpPr/>
      </xdr:nvCxnSpPr>
      <xdr:spPr>
        <a:xfrm>
          <a:off x="4400550" y="2265045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165</xdr:row>
      <xdr:rowOff>95250</xdr:rowOff>
    </xdr:from>
    <xdr:to>
      <xdr:col>9</xdr:col>
      <xdr:colOff>0</xdr:colOff>
      <xdr:row>165</xdr:row>
      <xdr:rowOff>95250</xdr:rowOff>
    </xdr:to>
    <xdr:cxnSp macro="">
      <xdr:nvCxnSpPr>
        <xdr:cNvPr id="272" name="Straight Arrow Connector 271">
          <a:extLst>
            <a:ext uri="{FF2B5EF4-FFF2-40B4-BE49-F238E27FC236}">
              <a16:creationId xmlns:a16="http://schemas.microsoft.com/office/drawing/2014/main" id="{5DCBA8D5-66E4-425D-86C7-6AB21B29694B}"/>
            </a:ext>
          </a:extLst>
        </xdr:cNvPr>
        <xdr:cNvCxnSpPr/>
      </xdr:nvCxnSpPr>
      <xdr:spPr>
        <a:xfrm>
          <a:off x="4400550" y="23079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161</xdr:row>
      <xdr:rowOff>104775</xdr:rowOff>
    </xdr:from>
    <xdr:to>
      <xdr:col>9</xdr:col>
      <xdr:colOff>0</xdr:colOff>
      <xdr:row>161</xdr:row>
      <xdr:rowOff>104775</xdr:rowOff>
    </xdr:to>
    <xdr:cxnSp macro="">
      <xdr:nvCxnSpPr>
        <xdr:cNvPr id="278" name="Straight Arrow Connector 277">
          <a:extLst>
            <a:ext uri="{FF2B5EF4-FFF2-40B4-BE49-F238E27FC236}">
              <a16:creationId xmlns:a16="http://schemas.microsoft.com/office/drawing/2014/main" id="{0910BBE2-3134-4635-AC1F-3BF4AA784A7A}"/>
            </a:ext>
          </a:extLst>
        </xdr:cNvPr>
        <xdr:cNvCxnSpPr/>
      </xdr:nvCxnSpPr>
      <xdr:spPr>
        <a:xfrm>
          <a:off x="4400550" y="2265045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165</xdr:row>
      <xdr:rowOff>95250</xdr:rowOff>
    </xdr:from>
    <xdr:to>
      <xdr:col>9</xdr:col>
      <xdr:colOff>0</xdr:colOff>
      <xdr:row>165</xdr:row>
      <xdr:rowOff>95250</xdr:rowOff>
    </xdr:to>
    <xdr:cxnSp macro="">
      <xdr:nvCxnSpPr>
        <xdr:cNvPr id="279" name="Straight Arrow Connector 278">
          <a:extLst>
            <a:ext uri="{FF2B5EF4-FFF2-40B4-BE49-F238E27FC236}">
              <a16:creationId xmlns:a16="http://schemas.microsoft.com/office/drawing/2014/main" id="{C5454EAE-D63C-40E5-BC4E-E09E65461715}"/>
            </a:ext>
          </a:extLst>
        </xdr:cNvPr>
        <xdr:cNvCxnSpPr/>
      </xdr:nvCxnSpPr>
      <xdr:spPr>
        <a:xfrm>
          <a:off x="4400550" y="23079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161</xdr:row>
      <xdr:rowOff>104775</xdr:rowOff>
    </xdr:from>
    <xdr:to>
      <xdr:col>9</xdr:col>
      <xdr:colOff>0</xdr:colOff>
      <xdr:row>161</xdr:row>
      <xdr:rowOff>104775</xdr:rowOff>
    </xdr:to>
    <xdr:cxnSp macro="">
      <xdr:nvCxnSpPr>
        <xdr:cNvPr id="282" name="Straight Arrow Connector 281">
          <a:extLst>
            <a:ext uri="{FF2B5EF4-FFF2-40B4-BE49-F238E27FC236}">
              <a16:creationId xmlns:a16="http://schemas.microsoft.com/office/drawing/2014/main" id="{CB7A2E26-7F0B-46A8-A931-C874A6FE6684}"/>
            </a:ext>
          </a:extLst>
        </xdr:cNvPr>
        <xdr:cNvCxnSpPr/>
      </xdr:nvCxnSpPr>
      <xdr:spPr>
        <a:xfrm>
          <a:off x="4400550" y="2265045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165</xdr:row>
      <xdr:rowOff>95250</xdr:rowOff>
    </xdr:from>
    <xdr:to>
      <xdr:col>9</xdr:col>
      <xdr:colOff>0</xdr:colOff>
      <xdr:row>165</xdr:row>
      <xdr:rowOff>95250</xdr:rowOff>
    </xdr:to>
    <xdr:cxnSp macro="">
      <xdr:nvCxnSpPr>
        <xdr:cNvPr id="283" name="Straight Arrow Connector 282">
          <a:extLst>
            <a:ext uri="{FF2B5EF4-FFF2-40B4-BE49-F238E27FC236}">
              <a16:creationId xmlns:a16="http://schemas.microsoft.com/office/drawing/2014/main" id="{FC63A1DA-FA61-4F6F-8683-A77462880989}"/>
            </a:ext>
          </a:extLst>
        </xdr:cNvPr>
        <xdr:cNvCxnSpPr/>
      </xdr:nvCxnSpPr>
      <xdr:spPr>
        <a:xfrm>
          <a:off x="4400550" y="23079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33617</xdr:colOff>
      <xdr:row>32</xdr:row>
      <xdr:rowOff>78441</xdr:rowOff>
    </xdr:from>
    <xdr:to>
      <xdr:col>9</xdr:col>
      <xdr:colOff>5042</xdr:colOff>
      <xdr:row>32</xdr:row>
      <xdr:rowOff>78441</xdr:rowOff>
    </xdr:to>
    <xdr:cxnSp macro="">
      <xdr:nvCxnSpPr>
        <xdr:cNvPr id="289" name="Straight Arrow Connector 288">
          <a:extLst>
            <a:ext uri="{FF2B5EF4-FFF2-40B4-BE49-F238E27FC236}">
              <a16:creationId xmlns:a16="http://schemas.microsoft.com/office/drawing/2014/main" id="{56AE3B3A-75F1-48DC-8049-978F1F33B92F}"/>
            </a:ext>
          </a:extLst>
        </xdr:cNvPr>
        <xdr:cNvCxnSpPr/>
      </xdr:nvCxnSpPr>
      <xdr:spPr>
        <a:xfrm>
          <a:off x="4405592" y="3774141"/>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100852</xdr:colOff>
      <xdr:row>32</xdr:row>
      <xdr:rowOff>67236</xdr:rowOff>
    </xdr:from>
    <xdr:to>
      <xdr:col>15</xdr:col>
      <xdr:colOff>0</xdr:colOff>
      <xdr:row>32</xdr:row>
      <xdr:rowOff>67236</xdr:rowOff>
    </xdr:to>
    <xdr:cxnSp macro="">
      <xdr:nvCxnSpPr>
        <xdr:cNvPr id="290" name="Straight Arrow Connector 289">
          <a:extLst>
            <a:ext uri="{FF2B5EF4-FFF2-40B4-BE49-F238E27FC236}">
              <a16:creationId xmlns:a16="http://schemas.microsoft.com/office/drawing/2014/main" id="{430E5102-B605-4DF1-901C-1B9E255AB67B}"/>
            </a:ext>
          </a:extLst>
        </xdr:cNvPr>
        <xdr:cNvCxnSpPr/>
      </xdr:nvCxnSpPr>
      <xdr:spPr>
        <a:xfrm>
          <a:off x="8501902" y="3762936"/>
          <a:ext cx="1661273"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89648</xdr:colOff>
      <xdr:row>30</xdr:row>
      <xdr:rowOff>100853</xdr:rowOff>
    </xdr:from>
    <xdr:to>
      <xdr:col>14</xdr:col>
      <xdr:colOff>448237</xdr:colOff>
      <xdr:row>30</xdr:row>
      <xdr:rowOff>100853</xdr:rowOff>
    </xdr:to>
    <xdr:cxnSp macro="">
      <xdr:nvCxnSpPr>
        <xdr:cNvPr id="291" name="Straight Arrow Connector 290">
          <a:extLst>
            <a:ext uri="{FF2B5EF4-FFF2-40B4-BE49-F238E27FC236}">
              <a16:creationId xmlns:a16="http://schemas.microsoft.com/office/drawing/2014/main" id="{BA602883-DAEC-4158-BE8C-367E81F99002}"/>
            </a:ext>
          </a:extLst>
        </xdr:cNvPr>
        <xdr:cNvCxnSpPr/>
      </xdr:nvCxnSpPr>
      <xdr:spPr>
        <a:xfrm>
          <a:off x="8490698" y="3577478"/>
          <a:ext cx="1663514"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63</xdr:row>
      <xdr:rowOff>104775</xdr:rowOff>
    </xdr:from>
    <xdr:to>
      <xdr:col>9</xdr:col>
      <xdr:colOff>0</xdr:colOff>
      <xdr:row>63</xdr:row>
      <xdr:rowOff>104775</xdr:rowOff>
    </xdr:to>
    <xdr:cxnSp macro="">
      <xdr:nvCxnSpPr>
        <xdr:cNvPr id="292" name="Straight Arrow Connector 291">
          <a:extLst>
            <a:ext uri="{FF2B5EF4-FFF2-40B4-BE49-F238E27FC236}">
              <a16:creationId xmlns:a16="http://schemas.microsoft.com/office/drawing/2014/main" id="{F8307839-C798-48E0-8512-1C7AE857EDB0}"/>
            </a:ext>
          </a:extLst>
        </xdr:cNvPr>
        <xdr:cNvCxnSpPr/>
      </xdr:nvCxnSpPr>
      <xdr:spPr>
        <a:xfrm>
          <a:off x="4400550" y="9029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67</xdr:row>
      <xdr:rowOff>95250</xdr:rowOff>
    </xdr:from>
    <xdr:to>
      <xdr:col>9</xdr:col>
      <xdr:colOff>0</xdr:colOff>
      <xdr:row>67</xdr:row>
      <xdr:rowOff>95250</xdr:rowOff>
    </xdr:to>
    <xdr:cxnSp macro="">
      <xdr:nvCxnSpPr>
        <xdr:cNvPr id="293" name="Straight Arrow Connector 292">
          <a:extLst>
            <a:ext uri="{FF2B5EF4-FFF2-40B4-BE49-F238E27FC236}">
              <a16:creationId xmlns:a16="http://schemas.microsoft.com/office/drawing/2014/main" id="{5B07D395-9492-49B1-B0F1-6AC1D99BD92F}"/>
            </a:ext>
          </a:extLst>
        </xdr:cNvPr>
        <xdr:cNvCxnSpPr/>
      </xdr:nvCxnSpPr>
      <xdr:spPr>
        <a:xfrm>
          <a:off x="4400550" y="945832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63</xdr:row>
      <xdr:rowOff>104775</xdr:rowOff>
    </xdr:from>
    <xdr:to>
      <xdr:col>9</xdr:col>
      <xdr:colOff>0</xdr:colOff>
      <xdr:row>63</xdr:row>
      <xdr:rowOff>104775</xdr:rowOff>
    </xdr:to>
    <xdr:cxnSp macro="">
      <xdr:nvCxnSpPr>
        <xdr:cNvPr id="295" name="Straight Arrow Connector 294">
          <a:extLst>
            <a:ext uri="{FF2B5EF4-FFF2-40B4-BE49-F238E27FC236}">
              <a16:creationId xmlns:a16="http://schemas.microsoft.com/office/drawing/2014/main" id="{48C5F9F8-4766-491E-819E-8C5EF9D9DFB6}"/>
            </a:ext>
          </a:extLst>
        </xdr:cNvPr>
        <xdr:cNvCxnSpPr/>
      </xdr:nvCxnSpPr>
      <xdr:spPr>
        <a:xfrm>
          <a:off x="4400550" y="9029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67</xdr:row>
      <xdr:rowOff>95250</xdr:rowOff>
    </xdr:from>
    <xdr:to>
      <xdr:col>9</xdr:col>
      <xdr:colOff>0</xdr:colOff>
      <xdr:row>67</xdr:row>
      <xdr:rowOff>95250</xdr:rowOff>
    </xdr:to>
    <xdr:cxnSp macro="">
      <xdr:nvCxnSpPr>
        <xdr:cNvPr id="296" name="Straight Arrow Connector 295">
          <a:extLst>
            <a:ext uri="{FF2B5EF4-FFF2-40B4-BE49-F238E27FC236}">
              <a16:creationId xmlns:a16="http://schemas.microsoft.com/office/drawing/2014/main" id="{B92ECF3B-D85E-4ADF-9CCA-04B294FF57F8}"/>
            </a:ext>
          </a:extLst>
        </xdr:cNvPr>
        <xdr:cNvCxnSpPr/>
      </xdr:nvCxnSpPr>
      <xdr:spPr>
        <a:xfrm>
          <a:off x="4400550" y="945832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63</xdr:row>
      <xdr:rowOff>104775</xdr:rowOff>
    </xdr:from>
    <xdr:to>
      <xdr:col>9</xdr:col>
      <xdr:colOff>0</xdr:colOff>
      <xdr:row>63</xdr:row>
      <xdr:rowOff>104775</xdr:rowOff>
    </xdr:to>
    <xdr:cxnSp macro="">
      <xdr:nvCxnSpPr>
        <xdr:cNvPr id="298" name="Straight Arrow Connector 297">
          <a:extLst>
            <a:ext uri="{FF2B5EF4-FFF2-40B4-BE49-F238E27FC236}">
              <a16:creationId xmlns:a16="http://schemas.microsoft.com/office/drawing/2014/main" id="{AE9B2CD2-1865-456B-93B6-8D6CFEB2A64C}"/>
            </a:ext>
          </a:extLst>
        </xdr:cNvPr>
        <xdr:cNvCxnSpPr/>
      </xdr:nvCxnSpPr>
      <xdr:spPr>
        <a:xfrm>
          <a:off x="4400550" y="9029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67</xdr:row>
      <xdr:rowOff>95250</xdr:rowOff>
    </xdr:from>
    <xdr:to>
      <xdr:col>9</xdr:col>
      <xdr:colOff>0</xdr:colOff>
      <xdr:row>67</xdr:row>
      <xdr:rowOff>95250</xdr:rowOff>
    </xdr:to>
    <xdr:cxnSp macro="">
      <xdr:nvCxnSpPr>
        <xdr:cNvPr id="299" name="Straight Arrow Connector 298">
          <a:extLst>
            <a:ext uri="{FF2B5EF4-FFF2-40B4-BE49-F238E27FC236}">
              <a16:creationId xmlns:a16="http://schemas.microsoft.com/office/drawing/2014/main" id="{6D30BF18-65E4-4877-B9EA-8303444816D8}"/>
            </a:ext>
          </a:extLst>
        </xdr:cNvPr>
        <xdr:cNvCxnSpPr/>
      </xdr:nvCxnSpPr>
      <xdr:spPr>
        <a:xfrm>
          <a:off x="4400550" y="945832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33617</xdr:colOff>
      <xdr:row>81</xdr:row>
      <xdr:rowOff>78441</xdr:rowOff>
    </xdr:from>
    <xdr:to>
      <xdr:col>9</xdr:col>
      <xdr:colOff>5042</xdr:colOff>
      <xdr:row>81</xdr:row>
      <xdr:rowOff>78441</xdr:rowOff>
    </xdr:to>
    <xdr:cxnSp macro="">
      <xdr:nvCxnSpPr>
        <xdr:cNvPr id="301" name="Straight Arrow Connector 300">
          <a:extLst>
            <a:ext uri="{FF2B5EF4-FFF2-40B4-BE49-F238E27FC236}">
              <a16:creationId xmlns:a16="http://schemas.microsoft.com/office/drawing/2014/main" id="{45860AA6-23D0-493D-8303-7B80FFCD8370}"/>
            </a:ext>
          </a:extLst>
        </xdr:cNvPr>
        <xdr:cNvCxnSpPr/>
      </xdr:nvCxnSpPr>
      <xdr:spPr>
        <a:xfrm>
          <a:off x="4405592" y="10975041"/>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102224</xdr:colOff>
      <xdr:row>79</xdr:row>
      <xdr:rowOff>100853</xdr:rowOff>
    </xdr:from>
    <xdr:to>
      <xdr:col>15</xdr:col>
      <xdr:colOff>13138</xdr:colOff>
      <xdr:row>79</xdr:row>
      <xdr:rowOff>100853</xdr:rowOff>
    </xdr:to>
    <xdr:cxnSp macro="">
      <xdr:nvCxnSpPr>
        <xdr:cNvPr id="303" name="Straight Arrow Connector 302">
          <a:extLst>
            <a:ext uri="{FF2B5EF4-FFF2-40B4-BE49-F238E27FC236}">
              <a16:creationId xmlns:a16="http://schemas.microsoft.com/office/drawing/2014/main" id="{ED9EDB85-0494-4F5B-8F68-EAC7EF304C74}"/>
            </a:ext>
          </a:extLst>
        </xdr:cNvPr>
        <xdr:cNvCxnSpPr/>
      </xdr:nvCxnSpPr>
      <xdr:spPr>
        <a:xfrm>
          <a:off x="4788524" y="11321303"/>
          <a:ext cx="1139639"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112</xdr:row>
      <xdr:rowOff>104775</xdr:rowOff>
    </xdr:from>
    <xdr:to>
      <xdr:col>9</xdr:col>
      <xdr:colOff>0</xdr:colOff>
      <xdr:row>112</xdr:row>
      <xdr:rowOff>104775</xdr:rowOff>
    </xdr:to>
    <xdr:cxnSp macro="">
      <xdr:nvCxnSpPr>
        <xdr:cNvPr id="304" name="Straight Arrow Connector 303">
          <a:extLst>
            <a:ext uri="{FF2B5EF4-FFF2-40B4-BE49-F238E27FC236}">
              <a16:creationId xmlns:a16="http://schemas.microsoft.com/office/drawing/2014/main" id="{6C2D89B3-2839-4E25-BD01-9F641FADD874}"/>
            </a:ext>
          </a:extLst>
        </xdr:cNvPr>
        <xdr:cNvCxnSpPr/>
      </xdr:nvCxnSpPr>
      <xdr:spPr>
        <a:xfrm>
          <a:off x="4400550" y="15840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116</xdr:row>
      <xdr:rowOff>95250</xdr:rowOff>
    </xdr:from>
    <xdr:to>
      <xdr:col>9</xdr:col>
      <xdr:colOff>0</xdr:colOff>
      <xdr:row>116</xdr:row>
      <xdr:rowOff>95250</xdr:rowOff>
    </xdr:to>
    <xdr:cxnSp macro="">
      <xdr:nvCxnSpPr>
        <xdr:cNvPr id="305" name="Straight Arrow Connector 304">
          <a:extLst>
            <a:ext uri="{FF2B5EF4-FFF2-40B4-BE49-F238E27FC236}">
              <a16:creationId xmlns:a16="http://schemas.microsoft.com/office/drawing/2014/main" id="{B2CDCAE6-8134-42AF-BBA4-84C19A6D736D}"/>
            </a:ext>
          </a:extLst>
        </xdr:cNvPr>
        <xdr:cNvCxnSpPr/>
      </xdr:nvCxnSpPr>
      <xdr:spPr>
        <a:xfrm>
          <a:off x="4400550" y="16268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112</xdr:row>
      <xdr:rowOff>104775</xdr:rowOff>
    </xdr:from>
    <xdr:to>
      <xdr:col>9</xdr:col>
      <xdr:colOff>0</xdr:colOff>
      <xdr:row>112</xdr:row>
      <xdr:rowOff>104775</xdr:rowOff>
    </xdr:to>
    <xdr:cxnSp macro="">
      <xdr:nvCxnSpPr>
        <xdr:cNvPr id="307" name="Straight Arrow Connector 306">
          <a:extLst>
            <a:ext uri="{FF2B5EF4-FFF2-40B4-BE49-F238E27FC236}">
              <a16:creationId xmlns:a16="http://schemas.microsoft.com/office/drawing/2014/main" id="{10B32013-4040-4ED9-8428-7630EB24E4CD}"/>
            </a:ext>
          </a:extLst>
        </xdr:cNvPr>
        <xdr:cNvCxnSpPr/>
      </xdr:nvCxnSpPr>
      <xdr:spPr>
        <a:xfrm>
          <a:off x="4400550" y="15840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116</xdr:row>
      <xdr:rowOff>95250</xdr:rowOff>
    </xdr:from>
    <xdr:to>
      <xdr:col>9</xdr:col>
      <xdr:colOff>0</xdr:colOff>
      <xdr:row>116</xdr:row>
      <xdr:rowOff>95250</xdr:rowOff>
    </xdr:to>
    <xdr:cxnSp macro="">
      <xdr:nvCxnSpPr>
        <xdr:cNvPr id="308" name="Straight Arrow Connector 307">
          <a:extLst>
            <a:ext uri="{FF2B5EF4-FFF2-40B4-BE49-F238E27FC236}">
              <a16:creationId xmlns:a16="http://schemas.microsoft.com/office/drawing/2014/main" id="{BFD7B740-C0EF-426D-A7EE-0156109D1ECF}"/>
            </a:ext>
          </a:extLst>
        </xdr:cNvPr>
        <xdr:cNvCxnSpPr/>
      </xdr:nvCxnSpPr>
      <xdr:spPr>
        <a:xfrm>
          <a:off x="4400550" y="1626870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33617</xdr:colOff>
      <xdr:row>130</xdr:row>
      <xdr:rowOff>78441</xdr:rowOff>
    </xdr:from>
    <xdr:to>
      <xdr:col>9</xdr:col>
      <xdr:colOff>5042</xdr:colOff>
      <xdr:row>130</xdr:row>
      <xdr:rowOff>78441</xdr:rowOff>
    </xdr:to>
    <xdr:cxnSp macro="">
      <xdr:nvCxnSpPr>
        <xdr:cNvPr id="313" name="Straight Arrow Connector 312">
          <a:extLst>
            <a:ext uri="{FF2B5EF4-FFF2-40B4-BE49-F238E27FC236}">
              <a16:creationId xmlns:a16="http://schemas.microsoft.com/office/drawing/2014/main" id="{73D7B41A-E90B-4EEB-B923-752B2CF4A9DC}"/>
            </a:ext>
          </a:extLst>
        </xdr:cNvPr>
        <xdr:cNvCxnSpPr/>
      </xdr:nvCxnSpPr>
      <xdr:spPr>
        <a:xfrm>
          <a:off x="4405592" y="17785416"/>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113990</xdr:colOff>
      <xdr:row>130</xdr:row>
      <xdr:rowOff>67236</xdr:rowOff>
    </xdr:from>
    <xdr:to>
      <xdr:col>15</xdr:col>
      <xdr:colOff>13138</xdr:colOff>
      <xdr:row>130</xdr:row>
      <xdr:rowOff>67236</xdr:rowOff>
    </xdr:to>
    <xdr:cxnSp macro="">
      <xdr:nvCxnSpPr>
        <xdr:cNvPr id="314" name="Straight Arrow Connector 313">
          <a:extLst>
            <a:ext uri="{FF2B5EF4-FFF2-40B4-BE49-F238E27FC236}">
              <a16:creationId xmlns:a16="http://schemas.microsoft.com/office/drawing/2014/main" id="{A8F04F39-8EA8-4F78-A044-4A1BAF93FFA5}"/>
            </a:ext>
          </a:extLst>
        </xdr:cNvPr>
        <xdr:cNvCxnSpPr/>
      </xdr:nvCxnSpPr>
      <xdr:spPr>
        <a:xfrm>
          <a:off x="4800290" y="18745761"/>
          <a:ext cx="1127873"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102224</xdr:colOff>
      <xdr:row>128</xdr:row>
      <xdr:rowOff>100853</xdr:rowOff>
    </xdr:from>
    <xdr:to>
      <xdr:col>15</xdr:col>
      <xdr:colOff>13138</xdr:colOff>
      <xdr:row>128</xdr:row>
      <xdr:rowOff>100853</xdr:rowOff>
    </xdr:to>
    <xdr:cxnSp macro="">
      <xdr:nvCxnSpPr>
        <xdr:cNvPr id="315" name="Straight Arrow Connector 314">
          <a:extLst>
            <a:ext uri="{FF2B5EF4-FFF2-40B4-BE49-F238E27FC236}">
              <a16:creationId xmlns:a16="http://schemas.microsoft.com/office/drawing/2014/main" id="{B300E406-AE3B-4A86-BD55-966B90375330}"/>
            </a:ext>
          </a:extLst>
        </xdr:cNvPr>
        <xdr:cNvCxnSpPr/>
      </xdr:nvCxnSpPr>
      <xdr:spPr>
        <a:xfrm>
          <a:off x="4788524" y="18560303"/>
          <a:ext cx="1139639"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161</xdr:row>
      <xdr:rowOff>104775</xdr:rowOff>
    </xdr:from>
    <xdr:to>
      <xdr:col>9</xdr:col>
      <xdr:colOff>0</xdr:colOff>
      <xdr:row>161</xdr:row>
      <xdr:rowOff>104775</xdr:rowOff>
    </xdr:to>
    <xdr:cxnSp macro="">
      <xdr:nvCxnSpPr>
        <xdr:cNvPr id="316" name="Straight Arrow Connector 315">
          <a:extLst>
            <a:ext uri="{FF2B5EF4-FFF2-40B4-BE49-F238E27FC236}">
              <a16:creationId xmlns:a16="http://schemas.microsoft.com/office/drawing/2014/main" id="{BA455091-C692-4944-8899-5AA504D2C11B}"/>
            </a:ext>
          </a:extLst>
        </xdr:cNvPr>
        <xdr:cNvCxnSpPr/>
      </xdr:nvCxnSpPr>
      <xdr:spPr>
        <a:xfrm>
          <a:off x="4400550" y="2265045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165</xdr:row>
      <xdr:rowOff>95250</xdr:rowOff>
    </xdr:from>
    <xdr:to>
      <xdr:col>9</xdr:col>
      <xdr:colOff>0</xdr:colOff>
      <xdr:row>165</xdr:row>
      <xdr:rowOff>95250</xdr:rowOff>
    </xdr:to>
    <xdr:cxnSp macro="">
      <xdr:nvCxnSpPr>
        <xdr:cNvPr id="317" name="Straight Arrow Connector 316">
          <a:extLst>
            <a:ext uri="{FF2B5EF4-FFF2-40B4-BE49-F238E27FC236}">
              <a16:creationId xmlns:a16="http://schemas.microsoft.com/office/drawing/2014/main" id="{CB2C0F0D-21CE-4770-928F-F899400DCFC2}"/>
            </a:ext>
          </a:extLst>
        </xdr:cNvPr>
        <xdr:cNvCxnSpPr/>
      </xdr:nvCxnSpPr>
      <xdr:spPr>
        <a:xfrm>
          <a:off x="4400550" y="23079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161</xdr:row>
      <xdr:rowOff>104775</xdr:rowOff>
    </xdr:from>
    <xdr:to>
      <xdr:col>9</xdr:col>
      <xdr:colOff>0</xdr:colOff>
      <xdr:row>161</xdr:row>
      <xdr:rowOff>104775</xdr:rowOff>
    </xdr:to>
    <xdr:cxnSp macro="">
      <xdr:nvCxnSpPr>
        <xdr:cNvPr id="319" name="Straight Arrow Connector 318">
          <a:extLst>
            <a:ext uri="{FF2B5EF4-FFF2-40B4-BE49-F238E27FC236}">
              <a16:creationId xmlns:a16="http://schemas.microsoft.com/office/drawing/2014/main" id="{5917D791-C833-40D8-AD29-676253F216BE}"/>
            </a:ext>
          </a:extLst>
        </xdr:cNvPr>
        <xdr:cNvCxnSpPr/>
      </xdr:nvCxnSpPr>
      <xdr:spPr>
        <a:xfrm>
          <a:off x="4400550" y="2265045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165</xdr:row>
      <xdr:rowOff>95250</xdr:rowOff>
    </xdr:from>
    <xdr:to>
      <xdr:col>9</xdr:col>
      <xdr:colOff>0</xdr:colOff>
      <xdr:row>165</xdr:row>
      <xdr:rowOff>95250</xdr:rowOff>
    </xdr:to>
    <xdr:cxnSp macro="">
      <xdr:nvCxnSpPr>
        <xdr:cNvPr id="320" name="Straight Arrow Connector 319">
          <a:extLst>
            <a:ext uri="{FF2B5EF4-FFF2-40B4-BE49-F238E27FC236}">
              <a16:creationId xmlns:a16="http://schemas.microsoft.com/office/drawing/2014/main" id="{B77EEB84-63A4-42DA-823B-6EE14635EBFC}"/>
            </a:ext>
          </a:extLst>
        </xdr:cNvPr>
        <xdr:cNvCxnSpPr/>
      </xdr:nvCxnSpPr>
      <xdr:spPr>
        <a:xfrm>
          <a:off x="4400550" y="23079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161</xdr:row>
      <xdr:rowOff>104775</xdr:rowOff>
    </xdr:from>
    <xdr:to>
      <xdr:col>9</xdr:col>
      <xdr:colOff>0</xdr:colOff>
      <xdr:row>161</xdr:row>
      <xdr:rowOff>104775</xdr:rowOff>
    </xdr:to>
    <xdr:cxnSp macro="">
      <xdr:nvCxnSpPr>
        <xdr:cNvPr id="322" name="Straight Arrow Connector 321">
          <a:extLst>
            <a:ext uri="{FF2B5EF4-FFF2-40B4-BE49-F238E27FC236}">
              <a16:creationId xmlns:a16="http://schemas.microsoft.com/office/drawing/2014/main" id="{DF7B8645-F4EA-4645-8A8A-F113E7A4FD65}"/>
            </a:ext>
          </a:extLst>
        </xdr:cNvPr>
        <xdr:cNvCxnSpPr/>
      </xdr:nvCxnSpPr>
      <xdr:spPr>
        <a:xfrm>
          <a:off x="4400550" y="22650450"/>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165</xdr:row>
      <xdr:rowOff>95250</xdr:rowOff>
    </xdr:from>
    <xdr:to>
      <xdr:col>9</xdr:col>
      <xdr:colOff>0</xdr:colOff>
      <xdr:row>165</xdr:row>
      <xdr:rowOff>95250</xdr:rowOff>
    </xdr:to>
    <xdr:cxnSp macro="">
      <xdr:nvCxnSpPr>
        <xdr:cNvPr id="323" name="Straight Arrow Connector 322">
          <a:extLst>
            <a:ext uri="{FF2B5EF4-FFF2-40B4-BE49-F238E27FC236}">
              <a16:creationId xmlns:a16="http://schemas.microsoft.com/office/drawing/2014/main" id="{C08C17EB-3C39-41EA-B937-990D1BA34E3C}"/>
            </a:ext>
          </a:extLst>
        </xdr:cNvPr>
        <xdr:cNvCxnSpPr/>
      </xdr:nvCxnSpPr>
      <xdr:spPr>
        <a:xfrm>
          <a:off x="4400550" y="23079075"/>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33617</xdr:colOff>
      <xdr:row>179</xdr:row>
      <xdr:rowOff>78441</xdr:rowOff>
    </xdr:from>
    <xdr:to>
      <xdr:col>9</xdr:col>
      <xdr:colOff>5042</xdr:colOff>
      <xdr:row>179</xdr:row>
      <xdr:rowOff>78441</xdr:rowOff>
    </xdr:to>
    <xdr:cxnSp macro="">
      <xdr:nvCxnSpPr>
        <xdr:cNvPr id="325" name="Straight Arrow Connector 324">
          <a:extLst>
            <a:ext uri="{FF2B5EF4-FFF2-40B4-BE49-F238E27FC236}">
              <a16:creationId xmlns:a16="http://schemas.microsoft.com/office/drawing/2014/main" id="{87A859CF-7CB3-4ADE-9385-F6E50EBE9B1A}"/>
            </a:ext>
          </a:extLst>
        </xdr:cNvPr>
        <xdr:cNvCxnSpPr/>
      </xdr:nvCxnSpPr>
      <xdr:spPr>
        <a:xfrm>
          <a:off x="4405592" y="24595791"/>
          <a:ext cx="268605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113990</xdr:colOff>
      <xdr:row>179</xdr:row>
      <xdr:rowOff>67236</xdr:rowOff>
    </xdr:from>
    <xdr:to>
      <xdr:col>15</xdr:col>
      <xdr:colOff>13138</xdr:colOff>
      <xdr:row>179</xdr:row>
      <xdr:rowOff>67236</xdr:rowOff>
    </xdr:to>
    <xdr:cxnSp macro="">
      <xdr:nvCxnSpPr>
        <xdr:cNvPr id="326" name="Straight Arrow Connector 325">
          <a:extLst>
            <a:ext uri="{FF2B5EF4-FFF2-40B4-BE49-F238E27FC236}">
              <a16:creationId xmlns:a16="http://schemas.microsoft.com/office/drawing/2014/main" id="{DCEF9892-67F1-41D1-8B1F-2EEE63C40A18}"/>
            </a:ext>
          </a:extLst>
        </xdr:cNvPr>
        <xdr:cNvCxnSpPr/>
      </xdr:nvCxnSpPr>
      <xdr:spPr>
        <a:xfrm>
          <a:off x="4800290" y="25984761"/>
          <a:ext cx="1127873"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102224</xdr:colOff>
      <xdr:row>177</xdr:row>
      <xdr:rowOff>100853</xdr:rowOff>
    </xdr:from>
    <xdr:to>
      <xdr:col>15</xdr:col>
      <xdr:colOff>13138</xdr:colOff>
      <xdr:row>177</xdr:row>
      <xdr:rowOff>100853</xdr:rowOff>
    </xdr:to>
    <xdr:cxnSp macro="">
      <xdr:nvCxnSpPr>
        <xdr:cNvPr id="327" name="Straight Arrow Connector 326">
          <a:extLst>
            <a:ext uri="{FF2B5EF4-FFF2-40B4-BE49-F238E27FC236}">
              <a16:creationId xmlns:a16="http://schemas.microsoft.com/office/drawing/2014/main" id="{D1CCF965-9F7B-492E-AB6F-91B3273FB21D}"/>
            </a:ext>
          </a:extLst>
        </xdr:cNvPr>
        <xdr:cNvCxnSpPr/>
      </xdr:nvCxnSpPr>
      <xdr:spPr>
        <a:xfrm>
          <a:off x="4788524" y="25799303"/>
          <a:ext cx="1139639"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102224</xdr:colOff>
      <xdr:row>81</xdr:row>
      <xdr:rowOff>76200</xdr:rowOff>
    </xdr:from>
    <xdr:to>
      <xdr:col>15</xdr:col>
      <xdr:colOff>13138</xdr:colOff>
      <xdr:row>81</xdr:row>
      <xdr:rowOff>76200</xdr:rowOff>
    </xdr:to>
    <xdr:cxnSp macro="">
      <xdr:nvCxnSpPr>
        <xdr:cNvPr id="329" name="Straight Arrow Connector 328">
          <a:extLst>
            <a:ext uri="{FF2B5EF4-FFF2-40B4-BE49-F238E27FC236}">
              <a16:creationId xmlns:a16="http://schemas.microsoft.com/office/drawing/2014/main" id="{D6991203-9B50-409F-9AAC-D5AEFCECFB09}"/>
            </a:ext>
          </a:extLst>
        </xdr:cNvPr>
        <xdr:cNvCxnSpPr/>
      </xdr:nvCxnSpPr>
      <xdr:spPr>
        <a:xfrm>
          <a:off x="4788524" y="11515725"/>
          <a:ext cx="1139639"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228600</xdr:colOff>
      <xdr:row>90</xdr:row>
      <xdr:rowOff>19050</xdr:rowOff>
    </xdr:from>
    <xdr:to>
      <xdr:col>25</xdr:col>
      <xdr:colOff>209550</xdr:colOff>
      <xdr:row>95</xdr:row>
      <xdr:rowOff>219075</xdr:rowOff>
    </xdr:to>
    <xdr:grpSp>
      <xdr:nvGrpSpPr>
        <xdr:cNvPr id="342" name="Group 341">
          <a:extLst>
            <a:ext uri="{FF2B5EF4-FFF2-40B4-BE49-F238E27FC236}">
              <a16:creationId xmlns:a16="http://schemas.microsoft.com/office/drawing/2014/main" id="{B9FB96FB-2D74-4136-93A1-18ABF19E0C9C}"/>
            </a:ext>
          </a:extLst>
        </xdr:cNvPr>
        <xdr:cNvGrpSpPr/>
      </xdr:nvGrpSpPr>
      <xdr:grpSpPr>
        <a:xfrm>
          <a:off x="3362325" y="12573000"/>
          <a:ext cx="6534150" cy="1304925"/>
          <a:chOff x="3352800" y="4381500"/>
          <a:chExt cx="8039100" cy="1343025"/>
        </a:xfrm>
      </xdr:grpSpPr>
      <xdr:cxnSp macro="">
        <xdr:nvCxnSpPr>
          <xdr:cNvPr id="343" name="Straight Connector 342">
            <a:extLst>
              <a:ext uri="{FF2B5EF4-FFF2-40B4-BE49-F238E27FC236}">
                <a16:creationId xmlns:a16="http://schemas.microsoft.com/office/drawing/2014/main" id="{69C2A717-7C7D-F183-3806-2547D292B67B}"/>
              </a:ext>
            </a:extLst>
          </xdr:cNvPr>
          <xdr:cNvCxnSpPr/>
        </xdr:nvCxnSpPr>
        <xdr:spPr>
          <a:xfrm flipH="1">
            <a:off x="3362325" y="4381500"/>
            <a:ext cx="19050" cy="1285875"/>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344" name="Straight Arrow Connector 343">
            <a:extLst>
              <a:ext uri="{FF2B5EF4-FFF2-40B4-BE49-F238E27FC236}">
                <a16:creationId xmlns:a16="http://schemas.microsoft.com/office/drawing/2014/main" id="{60786A90-2CA7-F820-D95E-EA0ACA057D8E}"/>
              </a:ext>
            </a:extLst>
          </xdr:cNvPr>
          <xdr:cNvCxnSpPr/>
        </xdr:nvCxnSpPr>
        <xdr:spPr>
          <a:xfrm>
            <a:off x="3352800" y="5676900"/>
            <a:ext cx="8039100" cy="476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238125</xdr:colOff>
      <xdr:row>139</xdr:row>
      <xdr:rowOff>19050</xdr:rowOff>
    </xdr:from>
    <xdr:to>
      <xdr:col>25</xdr:col>
      <xdr:colOff>219075</xdr:colOff>
      <xdr:row>144</xdr:row>
      <xdr:rowOff>219075</xdr:rowOff>
    </xdr:to>
    <xdr:grpSp>
      <xdr:nvGrpSpPr>
        <xdr:cNvPr id="345" name="Group 344">
          <a:extLst>
            <a:ext uri="{FF2B5EF4-FFF2-40B4-BE49-F238E27FC236}">
              <a16:creationId xmlns:a16="http://schemas.microsoft.com/office/drawing/2014/main" id="{073CEDF9-B7E2-4E9A-B40D-9DF842CFEA76}"/>
            </a:ext>
          </a:extLst>
        </xdr:cNvPr>
        <xdr:cNvGrpSpPr/>
      </xdr:nvGrpSpPr>
      <xdr:grpSpPr>
        <a:xfrm>
          <a:off x="3371850" y="19812000"/>
          <a:ext cx="6534150" cy="1304925"/>
          <a:chOff x="3352800" y="4381500"/>
          <a:chExt cx="8039100" cy="1343025"/>
        </a:xfrm>
      </xdr:grpSpPr>
      <xdr:cxnSp macro="">
        <xdr:nvCxnSpPr>
          <xdr:cNvPr id="346" name="Straight Connector 345">
            <a:extLst>
              <a:ext uri="{FF2B5EF4-FFF2-40B4-BE49-F238E27FC236}">
                <a16:creationId xmlns:a16="http://schemas.microsoft.com/office/drawing/2014/main" id="{8EFE9A29-DE8D-9784-944D-83AF516D8076}"/>
              </a:ext>
            </a:extLst>
          </xdr:cNvPr>
          <xdr:cNvCxnSpPr/>
        </xdr:nvCxnSpPr>
        <xdr:spPr>
          <a:xfrm flipH="1">
            <a:off x="3362325" y="4381500"/>
            <a:ext cx="19050" cy="1285875"/>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347" name="Straight Arrow Connector 346">
            <a:extLst>
              <a:ext uri="{FF2B5EF4-FFF2-40B4-BE49-F238E27FC236}">
                <a16:creationId xmlns:a16="http://schemas.microsoft.com/office/drawing/2014/main" id="{28757571-F46C-5A79-7B81-BF9886F6F426}"/>
              </a:ext>
            </a:extLst>
          </xdr:cNvPr>
          <xdr:cNvCxnSpPr/>
        </xdr:nvCxnSpPr>
        <xdr:spPr>
          <a:xfrm>
            <a:off x="3352800" y="5676900"/>
            <a:ext cx="8039100" cy="476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238125</xdr:colOff>
      <xdr:row>188</xdr:row>
      <xdr:rowOff>0</xdr:rowOff>
    </xdr:from>
    <xdr:to>
      <xdr:col>25</xdr:col>
      <xdr:colOff>219075</xdr:colOff>
      <xdr:row>193</xdr:row>
      <xdr:rowOff>200025</xdr:rowOff>
    </xdr:to>
    <xdr:grpSp>
      <xdr:nvGrpSpPr>
        <xdr:cNvPr id="348" name="Group 347">
          <a:extLst>
            <a:ext uri="{FF2B5EF4-FFF2-40B4-BE49-F238E27FC236}">
              <a16:creationId xmlns:a16="http://schemas.microsoft.com/office/drawing/2014/main" id="{009544DF-4849-4FFF-A9DC-97E6DE46F52E}"/>
            </a:ext>
          </a:extLst>
        </xdr:cNvPr>
        <xdr:cNvGrpSpPr/>
      </xdr:nvGrpSpPr>
      <xdr:grpSpPr>
        <a:xfrm>
          <a:off x="3371850" y="27031950"/>
          <a:ext cx="6534150" cy="1304925"/>
          <a:chOff x="3352800" y="4381500"/>
          <a:chExt cx="8039100" cy="1343025"/>
        </a:xfrm>
      </xdr:grpSpPr>
      <xdr:cxnSp macro="">
        <xdr:nvCxnSpPr>
          <xdr:cNvPr id="349" name="Straight Connector 348">
            <a:extLst>
              <a:ext uri="{FF2B5EF4-FFF2-40B4-BE49-F238E27FC236}">
                <a16:creationId xmlns:a16="http://schemas.microsoft.com/office/drawing/2014/main" id="{C20474D4-B2BD-0011-A266-77E4A71ED120}"/>
              </a:ext>
            </a:extLst>
          </xdr:cNvPr>
          <xdr:cNvCxnSpPr/>
        </xdr:nvCxnSpPr>
        <xdr:spPr>
          <a:xfrm flipH="1">
            <a:off x="3362325" y="4381500"/>
            <a:ext cx="19050" cy="1285875"/>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350" name="Straight Arrow Connector 349">
            <a:extLst>
              <a:ext uri="{FF2B5EF4-FFF2-40B4-BE49-F238E27FC236}">
                <a16:creationId xmlns:a16="http://schemas.microsoft.com/office/drawing/2014/main" id="{ECD97ADE-191B-284E-E72E-811FECB53E65}"/>
              </a:ext>
            </a:extLst>
          </xdr:cNvPr>
          <xdr:cNvCxnSpPr/>
        </xdr:nvCxnSpPr>
        <xdr:spPr>
          <a:xfrm>
            <a:off x="3352800" y="5676900"/>
            <a:ext cx="8039100" cy="47625"/>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647700</xdr:colOff>
      <xdr:row>7</xdr:row>
      <xdr:rowOff>0</xdr:rowOff>
    </xdr:from>
    <xdr:to>
      <xdr:col>10</xdr:col>
      <xdr:colOff>66675</xdr:colOff>
      <xdr:row>9</xdr:row>
      <xdr:rowOff>81075</xdr:rowOff>
    </xdr:to>
    <xdr:sp macro="" textlink="">
      <xdr:nvSpPr>
        <xdr:cNvPr id="2" name="Arrow: Pentagon 1">
          <a:extLst>
            <a:ext uri="{FF2B5EF4-FFF2-40B4-BE49-F238E27FC236}">
              <a16:creationId xmlns:a16="http://schemas.microsoft.com/office/drawing/2014/main" id="{DB6B1D12-E869-414E-9983-D156B89862A9}"/>
            </a:ext>
          </a:extLst>
        </xdr:cNvPr>
        <xdr:cNvSpPr/>
      </xdr:nvSpPr>
      <xdr:spPr>
        <a:xfrm>
          <a:off x="2466975" y="762000"/>
          <a:ext cx="4457700" cy="4620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7</xdr:col>
      <xdr:colOff>28575</xdr:colOff>
      <xdr:row>13</xdr:row>
      <xdr:rowOff>104775</xdr:rowOff>
    </xdr:from>
    <xdr:to>
      <xdr:col>11</xdr:col>
      <xdr:colOff>0</xdr:colOff>
      <xdr:row>13</xdr:row>
      <xdr:rowOff>104775</xdr:rowOff>
    </xdr:to>
    <xdr:cxnSp macro="">
      <xdr:nvCxnSpPr>
        <xdr:cNvPr id="3" name="Straight Arrow Connector 2">
          <a:extLst>
            <a:ext uri="{FF2B5EF4-FFF2-40B4-BE49-F238E27FC236}">
              <a16:creationId xmlns:a16="http://schemas.microsoft.com/office/drawing/2014/main" id="{6574AD0B-3511-4BCD-B423-0238F3B509DF}"/>
            </a:ext>
          </a:extLst>
        </xdr:cNvPr>
        <xdr:cNvCxnSpPr/>
      </xdr:nvCxnSpPr>
      <xdr:spPr>
        <a:xfrm>
          <a:off x="5467350" y="197167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xdr:colOff>
      <xdr:row>17</xdr:row>
      <xdr:rowOff>95250</xdr:rowOff>
    </xdr:from>
    <xdr:to>
      <xdr:col>11</xdr:col>
      <xdr:colOff>0</xdr:colOff>
      <xdr:row>17</xdr:row>
      <xdr:rowOff>95250</xdr:rowOff>
    </xdr:to>
    <xdr:cxnSp macro="">
      <xdr:nvCxnSpPr>
        <xdr:cNvPr id="4" name="Straight Arrow Connector 3">
          <a:extLst>
            <a:ext uri="{FF2B5EF4-FFF2-40B4-BE49-F238E27FC236}">
              <a16:creationId xmlns:a16="http://schemas.microsoft.com/office/drawing/2014/main" id="{7D594078-821A-4570-BC3B-4350845C3662}"/>
            </a:ext>
          </a:extLst>
        </xdr:cNvPr>
        <xdr:cNvCxnSpPr/>
      </xdr:nvCxnSpPr>
      <xdr:spPr>
        <a:xfrm>
          <a:off x="5467350" y="245745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9523</xdr:colOff>
      <xdr:row>7</xdr:row>
      <xdr:rowOff>0</xdr:rowOff>
    </xdr:from>
    <xdr:to>
      <xdr:col>21</xdr:col>
      <xdr:colOff>19050</xdr:colOff>
      <xdr:row>9</xdr:row>
      <xdr:rowOff>79575</xdr:rowOff>
    </xdr:to>
    <xdr:sp macro="" textlink="">
      <xdr:nvSpPr>
        <xdr:cNvPr id="5" name="Arrow: Chevron 4">
          <a:extLst>
            <a:ext uri="{FF2B5EF4-FFF2-40B4-BE49-F238E27FC236}">
              <a16:creationId xmlns:a16="http://schemas.microsoft.com/office/drawing/2014/main" id="{79BF4745-1C4C-446C-8CB8-94EA4CBF2146}"/>
            </a:ext>
          </a:extLst>
        </xdr:cNvPr>
        <xdr:cNvSpPr/>
      </xdr:nvSpPr>
      <xdr:spPr>
        <a:xfrm>
          <a:off x="7305673" y="762000"/>
          <a:ext cx="4800602"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21</xdr:col>
      <xdr:colOff>314324</xdr:colOff>
      <xdr:row>7</xdr:row>
      <xdr:rowOff>0</xdr:rowOff>
    </xdr:from>
    <xdr:to>
      <xdr:col>36</xdr:col>
      <xdr:colOff>254000</xdr:colOff>
      <xdr:row>9</xdr:row>
      <xdr:rowOff>79575</xdr:rowOff>
    </xdr:to>
    <xdr:sp macro="" textlink="">
      <xdr:nvSpPr>
        <xdr:cNvPr id="6" name="Arrow: Chevron 5">
          <a:extLst>
            <a:ext uri="{FF2B5EF4-FFF2-40B4-BE49-F238E27FC236}">
              <a16:creationId xmlns:a16="http://schemas.microsoft.com/office/drawing/2014/main" id="{993216D3-D684-4167-8C12-4952E74EEC29}"/>
            </a:ext>
          </a:extLst>
        </xdr:cNvPr>
        <xdr:cNvSpPr/>
      </xdr:nvSpPr>
      <xdr:spPr>
        <a:xfrm>
          <a:off x="12401549" y="762000"/>
          <a:ext cx="5092701"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 and carry over distribution losses</a:t>
          </a:r>
          <a:endParaRPr lang="en-AU" sz="1100">
            <a:solidFill>
              <a:schemeClr val="tx1"/>
            </a:solidFill>
          </a:endParaRPr>
        </a:p>
      </xdr:txBody>
    </xdr:sp>
    <xdr:clientData/>
  </xdr:twoCellAnchor>
  <xdr:twoCellAnchor>
    <xdr:from>
      <xdr:col>36</xdr:col>
      <xdr:colOff>571498</xdr:colOff>
      <xdr:row>6</xdr:row>
      <xdr:rowOff>189442</xdr:rowOff>
    </xdr:from>
    <xdr:to>
      <xdr:col>48</xdr:col>
      <xdr:colOff>592667</xdr:colOff>
      <xdr:row>9</xdr:row>
      <xdr:rowOff>78742</xdr:rowOff>
    </xdr:to>
    <xdr:sp macro="" textlink="">
      <xdr:nvSpPr>
        <xdr:cNvPr id="7" name="Arrow: Chevron 6">
          <a:extLst>
            <a:ext uri="{FF2B5EF4-FFF2-40B4-BE49-F238E27FC236}">
              <a16:creationId xmlns:a16="http://schemas.microsoft.com/office/drawing/2014/main" id="{1CD545DF-0B21-4B2A-9A06-9183264B90A1}"/>
            </a:ext>
          </a:extLst>
        </xdr:cNvPr>
        <xdr:cNvSpPr/>
      </xdr:nvSpPr>
      <xdr:spPr>
        <a:xfrm>
          <a:off x="17811748" y="760942"/>
          <a:ext cx="4116919" cy="46080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12</xdr:col>
      <xdr:colOff>304800</xdr:colOff>
      <xdr:row>41</xdr:row>
      <xdr:rowOff>28566</xdr:rowOff>
    </xdr:from>
    <xdr:to>
      <xdr:col>24</xdr:col>
      <xdr:colOff>257176</xdr:colOff>
      <xdr:row>42</xdr:row>
      <xdr:rowOff>85714</xdr:rowOff>
    </xdr:to>
    <xdr:grpSp>
      <xdr:nvGrpSpPr>
        <xdr:cNvPr id="8" name="Group 7">
          <a:extLst>
            <a:ext uri="{FF2B5EF4-FFF2-40B4-BE49-F238E27FC236}">
              <a16:creationId xmlns:a16="http://schemas.microsoft.com/office/drawing/2014/main" id="{3A0C488E-54D0-48A6-8EDC-17A9F1CDA868}"/>
            </a:ext>
          </a:extLst>
        </xdr:cNvPr>
        <xdr:cNvGrpSpPr/>
      </xdr:nvGrpSpPr>
      <xdr:grpSpPr>
        <a:xfrm>
          <a:off x="4772025" y="5495916"/>
          <a:ext cx="4343401" cy="247648"/>
          <a:chOff x="6296025" y="4371975"/>
          <a:chExt cx="4771898" cy="281807"/>
        </a:xfrm>
      </xdr:grpSpPr>
      <xdr:grpSp>
        <xdr:nvGrpSpPr>
          <xdr:cNvPr id="9" name="Group 8">
            <a:extLst>
              <a:ext uri="{FF2B5EF4-FFF2-40B4-BE49-F238E27FC236}">
                <a16:creationId xmlns:a16="http://schemas.microsoft.com/office/drawing/2014/main" id="{8453818E-68FC-8188-5661-0E708C0A9A95}"/>
              </a:ext>
            </a:extLst>
          </xdr:cNvPr>
          <xdr:cNvGrpSpPr/>
        </xdr:nvGrpSpPr>
        <xdr:grpSpPr>
          <a:xfrm>
            <a:off x="6296025" y="4371975"/>
            <a:ext cx="4771898" cy="114300"/>
            <a:chOff x="6296025" y="4371975"/>
            <a:chExt cx="4771898" cy="114300"/>
          </a:xfrm>
        </xdr:grpSpPr>
        <xdr:cxnSp macro="">
          <xdr:nvCxnSpPr>
            <xdr:cNvPr id="11" name="Straight Connector 10">
              <a:extLst>
                <a:ext uri="{FF2B5EF4-FFF2-40B4-BE49-F238E27FC236}">
                  <a16:creationId xmlns:a16="http://schemas.microsoft.com/office/drawing/2014/main" id="{8B91F7B8-39C9-9EF1-31F8-8D821380FC8E}"/>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E5532337-2019-8C07-10FA-000AA4FF7498}"/>
                </a:ext>
              </a:extLst>
            </xdr:cNvPr>
            <xdr:cNvCxnSpPr/>
          </xdr:nvCxnSpPr>
          <xdr:spPr>
            <a:xfrm flipV="1">
              <a:off x="6305550" y="4469534"/>
              <a:ext cx="4762373" cy="16741"/>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10" name="Straight Arrow Connector 9">
            <a:extLst>
              <a:ext uri="{FF2B5EF4-FFF2-40B4-BE49-F238E27FC236}">
                <a16:creationId xmlns:a16="http://schemas.microsoft.com/office/drawing/2014/main" id="{C87A1E6C-A5DE-DF06-CD5D-96E308C89E61}"/>
              </a:ext>
            </a:extLst>
          </xdr:cNvPr>
          <xdr:cNvCxnSpPr/>
        </xdr:nvCxnSpPr>
        <xdr:spPr>
          <a:xfrm>
            <a:off x="11050506" y="4472808"/>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63500</xdr:colOff>
      <xdr:row>42</xdr:row>
      <xdr:rowOff>317501</xdr:rowOff>
    </xdr:from>
    <xdr:to>
      <xdr:col>30</xdr:col>
      <xdr:colOff>63500</xdr:colOff>
      <xdr:row>44</xdr:row>
      <xdr:rowOff>114417</xdr:rowOff>
    </xdr:to>
    <xdr:cxnSp macro="">
      <xdr:nvCxnSpPr>
        <xdr:cNvPr id="13" name="Straight Arrow Connector 12">
          <a:extLst>
            <a:ext uri="{FF2B5EF4-FFF2-40B4-BE49-F238E27FC236}">
              <a16:creationId xmlns:a16="http://schemas.microsoft.com/office/drawing/2014/main" id="{3A954524-FBD0-4DA5-AE73-713EC310EE38}"/>
            </a:ext>
          </a:extLst>
        </xdr:cNvPr>
        <xdr:cNvCxnSpPr/>
      </xdr:nvCxnSpPr>
      <xdr:spPr>
        <a:xfrm>
          <a:off x="15465425" y="5927726"/>
          <a:ext cx="0" cy="25411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63500</xdr:colOff>
      <xdr:row>19</xdr:row>
      <xdr:rowOff>4233</xdr:rowOff>
    </xdr:from>
    <xdr:to>
      <xdr:col>30</xdr:col>
      <xdr:colOff>75142</xdr:colOff>
      <xdr:row>42</xdr:row>
      <xdr:rowOff>63500</xdr:rowOff>
    </xdr:to>
    <xdr:cxnSp macro="">
      <xdr:nvCxnSpPr>
        <xdr:cNvPr id="14" name="Straight Arrow Connector 13">
          <a:extLst>
            <a:ext uri="{FF2B5EF4-FFF2-40B4-BE49-F238E27FC236}">
              <a16:creationId xmlns:a16="http://schemas.microsoft.com/office/drawing/2014/main" id="{AF1904C3-1811-42F5-A448-D3B44825B3C5}"/>
            </a:ext>
          </a:extLst>
        </xdr:cNvPr>
        <xdr:cNvCxnSpPr/>
      </xdr:nvCxnSpPr>
      <xdr:spPr>
        <a:xfrm flipH="1">
          <a:off x="15465425" y="2623608"/>
          <a:ext cx="11642" cy="3050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63499</xdr:colOff>
      <xdr:row>44</xdr:row>
      <xdr:rowOff>338666</xdr:rowOff>
    </xdr:from>
    <xdr:to>
      <xdr:col>30</xdr:col>
      <xdr:colOff>63499</xdr:colOff>
      <xdr:row>46</xdr:row>
      <xdr:rowOff>135583</xdr:rowOff>
    </xdr:to>
    <xdr:cxnSp macro="">
      <xdr:nvCxnSpPr>
        <xdr:cNvPr id="15" name="Straight Arrow Connector 14">
          <a:extLst>
            <a:ext uri="{FF2B5EF4-FFF2-40B4-BE49-F238E27FC236}">
              <a16:creationId xmlns:a16="http://schemas.microsoft.com/office/drawing/2014/main" id="{1914397A-ECB4-4165-BD1C-132966076A23}"/>
            </a:ext>
          </a:extLst>
        </xdr:cNvPr>
        <xdr:cNvCxnSpPr/>
      </xdr:nvCxnSpPr>
      <xdr:spPr>
        <a:xfrm>
          <a:off x="15465424" y="6406091"/>
          <a:ext cx="0" cy="254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31750</xdr:colOff>
      <xdr:row>19</xdr:row>
      <xdr:rowOff>95250</xdr:rowOff>
    </xdr:from>
    <xdr:to>
      <xdr:col>11</xdr:col>
      <xdr:colOff>3175</xdr:colOff>
      <xdr:row>19</xdr:row>
      <xdr:rowOff>95250</xdr:rowOff>
    </xdr:to>
    <xdr:cxnSp macro="">
      <xdr:nvCxnSpPr>
        <xdr:cNvPr id="16" name="Straight Arrow Connector 15">
          <a:extLst>
            <a:ext uri="{FF2B5EF4-FFF2-40B4-BE49-F238E27FC236}">
              <a16:creationId xmlns:a16="http://schemas.microsoft.com/office/drawing/2014/main" id="{A8B02A25-8334-4743-9D34-532C9539DF46}"/>
            </a:ext>
          </a:extLst>
        </xdr:cNvPr>
        <xdr:cNvCxnSpPr/>
      </xdr:nvCxnSpPr>
      <xdr:spPr>
        <a:xfrm>
          <a:off x="5470525" y="271462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21168</xdr:colOff>
      <xdr:row>23</xdr:row>
      <xdr:rowOff>95250</xdr:rowOff>
    </xdr:from>
    <xdr:to>
      <xdr:col>10</xdr:col>
      <xdr:colOff>363010</xdr:colOff>
      <xdr:row>23</xdr:row>
      <xdr:rowOff>95250</xdr:rowOff>
    </xdr:to>
    <xdr:cxnSp macro="">
      <xdr:nvCxnSpPr>
        <xdr:cNvPr id="17" name="Straight Arrow Connector 16">
          <a:extLst>
            <a:ext uri="{FF2B5EF4-FFF2-40B4-BE49-F238E27FC236}">
              <a16:creationId xmlns:a16="http://schemas.microsoft.com/office/drawing/2014/main" id="{4DE6E099-D2C7-477A-BC78-B88A3905E9AB}"/>
            </a:ext>
          </a:extLst>
        </xdr:cNvPr>
        <xdr:cNvCxnSpPr/>
      </xdr:nvCxnSpPr>
      <xdr:spPr>
        <a:xfrm>
          <a:off x="5459943" y="3209925"/>
          <a:ext cx="1761067"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647700</xdr:colOff>
      <xdr:row>7</xdr:row>
      <xdr:rowOff>0</xdr:rowOff>
    </xdr:from>
    <xdr:to>
      <xdr:col>10</xdr:col>
      <xdr:colOff>66675</xdr:colOff>
      <xdr:row>9</xdr:row>
      <xdr:rowOff>81075</xdr:rowOff>
    </xdr:to>
    <xdr:sp macro="" textlink="">
      <xdr:nvSpPr>
        <xdr:cNvPr id="18" name="Arrow: Pentagon 17">
          <a:extLst>
            <a:ext uri="{FF2B5EF4-FFF2-40B4-BE49-F238E27FC236}">
              <a16:creationId xmlns:a16="http://schemas.microsoft.com/office/drawing/2014/main" id="{93C2F00E-E588-4C91-B142-0CC9C04D4D4E}"/>
            </a:ext>
          </a:extLst>
        </xdr:cNvPr>
        <xdr:cNvSpPr/>
      </xdr:nvSpPr>
      <xdr:spPr>
        <a:xfrm>
          <a:off x="2466975" y="762000"/>
          <a:ext cx="4457700" cy="4620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7</xdr:col>
      <xdr:colOff>28575</xdr:colOff>
      <xdr:row>13</xdr:row>
      <xdr:rowOff>104775</xdr:rowOff>
    </xdr:from>
    <xdr:to>
      <xdr:col>11</xdr:col>
      <xdr:colOff>0</xdr:colOff>
      <xdr:row>13</xdr:row>
      <xdr:rowOff>104775</xdr:rowOff>
    </xdr:to>
    <xdr:cxnSp macro="">
      <xdr:nvCxnSpPr>
        <xdr:cNvPr id="19" name="Straight Arrow Connector 18">
          <a:extLst>
            <a:ext uri="{FF2B5EF4-FFF2-40B4-BE49-F238E27FC236}">
              <a16:creationId xmlns:a16="http://schemas.microsoft.com/office/drawing/2014/main" id="{DB57A67D-BF36-4A68-8D3C-8101F849932C}"/>
            </a:ext>
          </a:extLst>
        </xdr:cNvPr>
        <xdr:cNvCxnSpPr/>
      </xdr:nvCxnSpPr>
      <xdr:spPr>
        <a:xfrm>
          <a:off x="5467350" y="197167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xdr:colOff>
      <xdr:row>17</xdr:row>
      <xdr:rowOff>95250</xdr:rowOff>
    </xdr:from>
    <xdr:to>
      <xdr:col>11</xdr:col>
      <xdr:colOff>0</xdr:colOff>
      <xdr:row>17</xdr:row>
      <xdr:rowOff>95250</xdr:rowOff>
    </xdr:to>
    <xdr:cxnSp macro="">
      <xdr:nvCxnSpPr>
        <xdr:cNvPr id="20" name="Straight Arrow Connector 19">
          <a:extLst>
            <a:ext uri="{FF2B5EF4-FFF2-40B4-BE49-F238E27FC236}">
              <a16:creationId xmlns:a16="http://schemas.microsoft.com/office/drawing/2014/main" id="{A3FA4965-21DD-47D4-9509-25DBB7BDC806}"/>
            </a:ext>
          </a:extLst>
        </xdr:cNvPr>
        <xdr:cNvCxnSpPr/>
      </xdr:nvCxnSpPr>
      <xdr:spPr>
        <a:xfrm>
          <a:off x="5467350" y="245745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9523</xdr:colOff>
      <xdr:row>7</xdr:row>
      <xdr:rowOff>0</xdr:rowOff>
    </xdr:from>
    <xdr:to>
      <xdr:col>21</xdr:col>
      <xdr:colOff>19050</xdr:colOff>
      <xdr:row>9</xdr:row>
      <xdr:rowOff>79575</xdr:rowOff>
    </xdr:to>
    <xdr:sp macro="" textlink="">
      <xdr:nvSpPr>
        <xdr:cNvPr id="21" name="Arrow: Chevron 20">
          <a:extLst>
            <a:ext uri="{FF2B5EF4-FFF2-40B4-BE49-F238E27FC236}">
              <a16:creationId xmlns:a16="http://schemas.microsoft.com/office/drawing/2014/main" id="{ABDEABA9-47F1-40D8-8553-986292C2E440}"/>
            </a:ext>
          </a:extLst>
        </xdr:cNvPr>
        <xdr:cNvSpPr/>
      </xdr:nvSpPr>
      <xdr:spPr>
        <a:xfrm>
          <a:off x="7305673" y="762000"/>
          <a:ext cx="4800602"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21</xdr:col>
      <xdr:colOff>314324</xdr:colOff>
      <xdr:row>7</xdr:row>
      <xdr:rowOff>0</xdr:rowOff>
    </xdr:from>
    <xdr:to>
      <xdr:col>36</xdr:col>
      <xdr:colOff>254000</xdr:colOff>
      <xdr:row>9</xdr:row>
      <xdr:rowOff>79575</xdr:rowOff>
    </xdr:to>
    <xdr:sp macro="" textlink="">
      <xdr:nvSpPr>
        <xdr:cNvPr id="22" name="Arrow: Chevron 21">
          <a:extLst>
            <a:ext uri="{FF2B5EF4-FFF2-40B4-BE49-F238E27FC236}">
              <a16:creationId xmlns:a16="http://schemas.microsoft.com/office/drawing/2014/main" id="{823F111E-E7FD-48B5-9E8D-17053292CF4F}"/>
            </a:ext>
          </a:extLst>
        </xdr:cNvPr>
        <xdr:cNvSpPr/>
      </xdr:nvSpPr>
      <xdr:spPr>
        <a:xfrm>
          <a:off x="12401549" y="762000"/>
          <a:ext cx="5092701"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 and carry over distribution losses</a:t>
          </a:r>
          <a:endParaRPr lang="en-AU" sz="1100">
            <a:solidFill>
              <a:schemeClr val="tx1"/>
            </a:solidFill>
          </a:endParaRPr>
        </a:p>
      </xdr:txBody>
    </xdr:sp>
    <xdr:clientData/>
  </xdr:twoCellAnchor>
  <xdr:twoCellAnchor>
    <xdr:from>
      <xdr:col>36</xdr:col>
      <xdr:colOff>571498</xdr:colOff>
      <xdr:row>6</xdr:row>
      <xdr:rowOff>189442</xdr:rowOff>
    </xdr:from>
    <xdr:to>
      <xdr:col>48</xdr:col>
      <xdr:colOff>592667</xdr:colOff>
      <xdr:row>9</xdr:row>
      <xdr:rowOff>78742</xdr:rowOff>
    </xdr:to>
    <xdr:sp macro="" textlink="">
      <xdr:nvSpPr>
        <xdr:cNvPr id="23" name="Arrow: Chevron 22">
          <a:extLst>
            <a:ext uri="{FF2B5EF4-FFF2-40B4-BE49-F238E27FC236}">
              <a16:creationId xmlns:a16="http://schemas.microsoft.com/office/drawing/2014/main" id="{8E635F51-A2B1-493F-9242-CE4F1C4337B6}"/>
            </a:ext>
          </a:extLst>
        </xdr:cNvPr>
        <xdr:cNvSpPr/>
      </xdr:nvSpPr>
      <xdr:spPr>
        <a:xfrm>
          <a:off x="17811748" y="760942"/>
          <a:ext cx="4116919" cy="46080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12</xdr:col>
      <xdr:colOff>304800</xdr:colOff>
      <xdr:row>41</xdr:row>
      <xdr:rowOff>28566</xdr:rowOff>
    </xdr:from>
    <xdr:to>
      <xdr:col>24</xdr:col>
      <xdr:colOff>257176</xdr:colOff>
      <xdr:row>42</xdr:row>
      <xdr:rowOff>85714</xdr:rowOff>
    </xdr:to>
    <xdr:grpSp>
      <xdr:nvGrpSpPr>
        <xdr:cNvPr id="24" name="Group 23">
          <a:extLst>
            <a:ext uri="{FF2B5EF4-FFF2-40B4-BE49-F238E27FC236}">
              <a16:creationId xmlns:a16="http://schemas.microsoft.com/office/drawing/2014/main" id="{88A70B49-CF0C-49C8-AB16-AD874D4B28C8}"/>
            </a:ext>
          </a:extLst>
        </xdr:cNvPr>
        <xdr:cNvGrpSpPr/>
      </xdr:nvGrpSpPr>
      <xdr:grpSpPr>
        <a:xfrm>
          <a:off x="4772025" y="5495916"/>
          <a:ext cx="4343401" cy="247648"/>
          <a:chOff x="6296025" y="4371975"/>
          <a:chExt cx="4771898" cy="281807"/>
        </a:xfrm>
      </xdr:grpSpPr>
      <xdr:grpSp>
        <xdr:nvGrpSpPr>
          <xdr:cNvPr id="25" name="Group 24">
            <a:extLst>
              <a:ext uri="{FF2B5EF4-FFF2-40B4-BE49-F238E27FC236}">
                <a16:creationId xmlns:a16="http://schemas.microsoft.com/office/drawing/2014/main" id="{7DA3A814-6E83-4508-D354-CE58164EA595}"/>
              </a:ext>
            </a:extLst>
          </xdr:cNvPr>
          <xdr:cNvGrpSpPr/>
        </xdr:nvGrpSpPr>
        <xdr:grpSpPr>
          <a:xfrm>
            <a:off x="6296025" y="4371975"/>
            <a:ext cx="4771898" cy="114300"/>
            <a:chOff x="6296025" y="4371975"/>
            <a:chExt cx="4771898" cy="114300"/>
          </a:xfrm>
        </xdr:grpSpPr>
        <xdr:cxnSp macro="">
          <xdr:nvCxnSpPr>
            <xdr:cNvPr id="27" name="Straight Connector 26">
              <a:extLst>
                <a:ext uri="{FF2B5EF4-FFF2-40B4-BE49-F238E27FC236}">
                  <a16:creationId xmlns:a16="http://schemas.microsoft.com/office/drawing/2014/main" id="{5F30016A-56D8-96FE-CD18-4BAD90B05BFF}"/>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647E4C9D-EC18-BFD4-4708-73CC7C01F6C2}"/>
                </a:ext>
              </a:extLst>
            </xdr:cNvPr>
            <xdr:cNvCxnSpPr/>
          </xdr:nvCxnSpPr>
          <xdr:spPr>
            <a:xfrm flipV="1">
              <a:off x="6305550" y="4469534"/>
              <a:ext cx="4762373" cy="16741"/>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26" name="Straight Arrow Connector 25">
            <a:extLst>
              <a:ext uri="{FF2B5EF4-FFF2-40B4-BE49-F238E27FC236}">
                <a16:creationId xmlns:a16="http://schemas.microsoft.com/office/drawing/2014/main" id="{AEF983A2-1FED-0FFF-6D51-70100ABDE7B5}"/>
              </a:ext>
            </a:extLst>
          </xdr:cNvPr>
          <xdr:cNvCxnSpPr/>
        </xdr:nvCxnSpPr>
        <xdr:spPr>
          <a:xfrm>
            <a:off x="11050506" y="4472808"/>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314326</xdr:colOff>
      <xdr:row>41</xdr:row>
      <xdr:rowOff>19049</xdr:rowOff>
    </xdr:from>
    <xdr:to>
      <xdr:col>25</xdr:col>
      <xdr:colOff>35298</xdr:colOff>
      <xdr:row>46</xdr:row>
      <xdr:rowOff>247650</xdr:rowOff>
    </xdr:to>
    <xdr:grpSp>
      <xdr:nvGrpSpPr>
        <xdr:cNvPr id="29" name="Group 28">
          <a:extLst>
            <a:ext uri="{FF2B5EF4-FFF2-40B4-BE49-F238E27FC236}">
              <a16:creationId xmlns:a16="http://schemas.microsoft.com/office/drawing/2014/main" id="{8A6D4FFF-617F-4108-986C-E19B7341BD5A}"/>
            </a:ext>
          </a:extLst>
        </xdr:cNvPr>
        <xdr:cNvGrpSpPr/>
      </xdr:nvGrpSpPr>
      <xdr:grpSpPr>
        <a:xfrm>
          <a:off x="3524251" y="5486399"/>
          <a:ext cx="5902697" cy="1333501"/>
          <a:chOff x="3364034" y="4389622"/>
          <a:chExt cx="6574612" cy="1380676"/>
        </a:xfrm>
      </xdr:grpSpPr>
      <xdr:cxnSp macro="">
        <xdr:nvCxnSpPr>
          <xdr:cNvPr id="30" name="Straight Connector 29">
            <a:extLst>
              <a:ext uri="{FF2B5EF4-FFF2-40B4-BE49-F238E27FC236}">
                <a16:creationId xmlns:a16="http://schemas.microsoft.com/office/drawing/2014/main" id="{D7859FB3-AB22-EA0B-E69F-84E4F47E985D}"/>
              </a:ext>
            </a:extLst>
          </xdr:cNvPr>
          <xdr:cNvCxnSpPr/>
        </xdr:nvCxnSpPr>
        <xdr:spPr>
          <a:xfrm>
            <a:off x="3367088" y="4389622"/>
            <a:ext cx="7555" cy="1380676"/>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31" name="Straight Arrow Connector 30">
            <a:extLst>
              <a:ext uri="{FF2B5EF4-FFF2-40B4-BE49-F238E27FC236}">
                <a16:creationId xmlns:a16="http://schemas.microsoft.com/office/drawing/2014/main" id="{D4BA130A-CAA8-9D19-E9D9-6F07647A0294}"/>
              </a:ext>
            </a:extLst>
          </xdr:cNvPr>
          <xdr:cNvCxnSpPr/>
        </xdr:nvCxnSpPr>
        <xdr:spPr>
          <a:xfrm flipV="1">
            <a:off x="3364034" y="5734328"/>
            <a:ext cx="6574612" cy="2610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63500</xdr:colOff>
      <xdr:row>42</xdr:row>
      <xdr:rowOff>317501</xdr:rowOff>
    </xdr:from>
    <xdr:to>
      <xdr:col>30</xdr:col>
      <xdr:colOff>63500</xdr:colOff>
      <xdr:row>44</xdr:row>
      <xdr:rowOff>114417</xdr:rowOff>
    </xdr:to>
    <xdr:cxnSp macro="">
      <xdr:nvCxnSpPr>
        <xdr:cNvPr id="32" name="Straight Arrow Connector 31">
          <a:extLst>
            <a:ext uri="{FF2B5EF4-FFF2-40B4-BE49-F238E27FC236}">
              <a16:creationId xmlns:a16="http://schemas.microsoft.com/office/drawing/2014/main" id="{CE3642DB-CB11-4C44-B898-1D928471D491}"/>
            </a:ext>
          </a:extLst>
        </xdr:cNvPr>
        <xdr:cNvCxnSpPr/>
      </xdr:nvCxnSpPr>
      <xdr:spPr>
        <a:xfrm>
          <a:off x="15465425" y="5927726"/>
          <a:ext cx="0" cy="25411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63500</xdr:colOff>
      <xdr:row>19</xdr:row>
      <xdr:rowOff>4233</xdr:rowOff>
    </xdr:from>
    <xdr:to>
      <xdr:col>30</xdr:col>
      <xdr:colOff>75142</xdr:colOff>
      <xdr:row>42</xdr:row>
      <xdr:rowOff>63500</xdr:rowOff>
    </xdr:to>
    <xdr:cxnSp macro="">
      <xdr:nvCxnSpPr>
        <xdr:cNvPr id="33" name="Straight Arrow Connector 32">
          <a:extLst>
            <a:ext uri="{FF2B5EF4-FFF2-40B4-BE49-F238E27FC236}">
              <a16:creationId xmlns:a16="http://schemas.microsoft.com/office/drawing/2014/main" id="{A2FB280B-5EC7-4359-BDC1-A43CE5D7BDAC}"/>
            </a:ext>
          </a:extLst>
        </xdr:cNvPr>
        <xdr:cNvCxnSpPr/>
      </xdr:nvCxnSpPr>
      <xdr:spPr>
        <a:xfrm flipH="1">
          <a:off x="15465425" y="2623608"/>
          <a:ext cx="11642" cy="3050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63499</xdr:colOff>
      <xdr:row>44</xdr:row>
      <xdr:rowOff>338666</xdr:rowOff>
    </xdr:from>
    <xdr:to>
      <xdr:col>30</xdr:col>
      <xdr:colOff>63499</xdr:colOff>
      <xdr:row>46</xdr:row>
      <xdr:rowOff>135583</xdr:rowOff>
    </xdr:to>
    <xdr:cxnSp macro="">
      <xdr:nvCxnSpPr>
        <xdr:cNvPr id="34" name="Straight Arrow Connector 33">
          <a:extLst>
            <a:ext uri="{FF2B5EF4-FFF2-40B4-BE49-F238E27FC236}">
              <a16:creationId xmlns:a16="http://schemas.microsoft.com/office/drawing/2014/main" id="{2D5FFEF3-523F-4EF4-A916-A7717A1EF80D}"/>
            </a:ext>
          </a:extLst>
        </xdr:cNvPr>
        <xdr:cNvCxnSpPr/>
      </xdr:nvCxnSpPr>
      <xdr:spPr>
        <a:xfrm>
          <a:off x="15465424" y="6406091"/>
          <a:ext cx="0" cy="254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31750</xdr:colOff>
      <xdr:row>19</xdr:row>
      <xdr:rowOff>95250</xdr:rowOff>
    </xdr:from>
    <xdr:to>
      <xdr:col>11</xdr:col>
      <xdr:colOff>3175</xdr:colOff>
      <xdr:row>19</xdr:row>
      <xdr:rowOff>95250</xdr:rowOff>
    </xdr:to>
    <xdr:cxnSp macro="">
      <xdr:nvCxnSpPr>
        <xdr:cNvPr id="35" name="Straight Arrow Connector 34">
          <a:extLst>
            <a:ext uri="{FF2B5EF4-FFF2-40B4-BE49-F238E27FC236}">
              <a16:creationId xmlns:a16="http://schemas.microsoft.com/office/drawing/2014/main" id="{70FF3C5B-5202-49DB-826A-F7A3A8DD39AC}"/>
            </a:ext>
          </a:extLst>
        </xdr:cNvPr>
        <xdr:cNvCxnSpPr/>
      </xdr:nvCxnSpPr>
      <xdr:spPr>
        <a:xfrm>
          <a:off x="5470525" y="271462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21168</xdr:colOff>
      <xdr:row>23</xdr:row>
      <xdr:rowOff>95250</xdr:rowOff>
    </xdr:from>
    <xdr:to>
      <xdr:col>10</xdr:col>
      <xdr:colOff>363010</xdr:colOff>
      <xdr:row>23</xdr:row>
      <xdr:rowOff>95250</xdr:rowOff>
    </xdr:to>
    <xdr:cxnSp macro="">
      <xdr:nvCxnSpPr>
        <xdr:cNvPr id="36" name="Straight Arrow Connector 35">
          <a:extLst>
            <a:ext uri="{FF2B5EF4-FFF2-40B4-BE49-F238E27FC236}">
              <a16:creationId xmlns:a16="http://schemas.microsoft.com/office/drawing/2014/main" id="{7D1F3038-8F56-4F1E-B5E3-332DCCB91AC4}"/>
            </a:ext>
          </a:extLst>
        </xdr:cNvPr>
        <xdr:cNvCxnSpPr/>
      </xdr:nvCxnSpPr>
      <xdr:spPr>
        <a:xfrm>
          <a:off x="5459943" y="3209925"/>
          <a:ext cx="1761067"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647700</xdr:colOff>
      <xdr:row>56</xdr:row>
      <xdr:rowOff>0</xdr:rowOff>
    </xdr:from>
    <xdr:to>
      <xdr:col>10</xdr:col>
      <xdr:colOff>66675</xdr:colOff>
      <xdr:row>58</xdr:row>
      <xdr:rowOff>81075</xdr:rowOff>
    </xdr:to>
    <xdr:sp macro="" textlink="">
      <xdr:nvSpPr>
        <xdr:cNvPr id="37" name="Arrow: Pentagon 36">
          <a:extLst>
            <a:ext uri="{FF2B5EF4-FFF2-40B4-BE49-F238E27FC236}">
              <a16:creationId xmlns:a16="http://schemas.microsoft.com/office/drawing/2014/main" id="{ED5E4E69-BBB2-498D-A985-9D661F783EAD}"/>
            </a:ext>
          </a:extLst>
        </xdr:cNvPr>
        <xdr:cNvSpPr/>
      </xdr:nvSpPr>
      <xdr:spPr>
        <a:xfrm>
          <a:off x="2466975" y="8658225"/>
          <a:ext cx="4457700" cy="4620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7</xdr:col>
      <xdr:colOff>28575</xdr:colOff>
      <xdr:row>62</xdr:row>
      <xdr:rowOff>104775</xdr:rowOff>
    </xdr:from>
    <xdr:to>
      <xdr:col>11</xdr:col>
      <xdr:colOff>0</xdr:colOff>
      <xdr:row>62</xdr:row>
      <xdr:rowOff>104775</xdr:rowOff>
    </xdr:to>
    <xdr:cxnSp macro="">
      <xdr:nvCxnSpPr>
        <xdr:cNvPr id="38" name="Straight Arrow Connector 37">
          <a:extLst>
            <a:ext uri="{FF2B5EF4-FFF2-40B4-BE49-F238E27FC236}">
              <a16:creationId xmlns:a16="http://schemas.microsoft.com/office/drawing/2014/main" id="{DE644826-1454-49E9-9733-A0696A72AABD}"/>
            </a:ext>
          </a:extLst>
        </xdr:cNvPr>
        <xdr:cNvCxnSpPr/>
      </xdr:nvCxnSpPr>
      <xdr:spPr>
        <a:xfrm>
          <a:off x="5467350" y="986790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xdr:colOff>
      <xdr:row>66</xdr:row>
      <xdr:rowOff>95250</xdr:rowOff>
    </xdr:from>
    <xdr:to>
      <xdr:col>11</xdr:col>
      <xdr:colOff>0</xdr:colOff>
      <xdr:row>66</xdr:row>
      <xdr:rowOff>95250</xdr:rowOff>
    </xdr:to>
    <xdr:cxnSp macro="">
      <xdr:nvCxnSpPr>
        <xdr:cNvPr id="39" name="Straight Arrow Connector 38">
          <a:extLst>
            <a:ext uri="{FF2B5EF4-FFF2-40B4-BE49-F238E27FC236}">
              <a16:creationId xmlns:a16="http://schemas.microsoft.com/office/drawing/2014/main" id="{0A6DFB89-082B-492C-9DDE-EFAD268B1364}"/>
            </a:ext>
          </a:extLst>
        </xdr:cNvPr>
        <xdr:cNvCxnSpPr/>
      </xdr:nvCxnSpPr>
      <xdr:spPr>
        <a:xfrm>
          <a:off x="5467350" y="1035367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9523</xdr:colOff>
      <xdr:row>56</xdr:row>
      <xdr:rowOff>0</xdr:rowOff>
    </xdr:from>
    <xdr:to>
      <xdr:col>21</xdr:col>
      <xdr:colOff>19050</xdr:colOff>
      <xdr:row>58</xdr:row>
      <xdr:rowOff>79575</xdr:rowOff>
    </xdr:to>
    <xdr:sp macro="" textlink="">
      <xdr:nvSpPr>
        <xdr:cNvPr id="40" name="Arrow: Chevron 39">
          <a:extLst>
            <a:ext uri="{FF2B5EF4-FFF2-40B4-BE49-F238E27FC236}">
              <a16:creationId xmlns:a16="http://schemas.microsoft.com/office/drawing/2014/main" id="{B7D86C33-EE14-425E-93C5-42BAA86BCC24}"/>
            </a:ext>
          </a:extLst>
        </xdr:cNvPr>
        <xdr:cNvSpPr/>
      </xdr:nvSpPr>
      <xdr:spPr>
        <a:xfrm>
          <a:off x="7305673" y="8658225"/>
          <a:ext cx="4800602"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21</xdr:col>
      <xdr:colOff>314324</xdr:colOff>
      <xdr:row>56</xdr:row>
      <xdr:rowOff>0</xdr:rowOff>
    </xdr:from>
    <xdr:to>
      <xdr:col>36</xdr:col>
      <xdr:colOff>254000</xdr:colOff>
      <xdr:row>58</xdr:row>
      <xdr:rowOff>79575</xdr:rowOff>
    </xdr:to>
    <xdr:sp macro="" textlink="">
      <xdr:nvSpPr>
        <xdr:cNvPr id="41" name="Arrow: Chevron 40">
          <a:extLst>
            <a:ext uri="{FF2B5EF4-FFF2-40B4-BE49-F238E27FC236}">
              <a16:creationId xmlns:a16="http://schemas.microsoft.com/office/drawing/2014/main" id="{D810D7F7-2229-4142-A4D0-B104461BB59A}"/>
            </a:ext>
          </a:extLst>
        </xdr:cNvPr>
        <xdr:cNvSpPr/>
      </xdr:nvSpPr>
      <xdr:spPr>
        <a:xfrm>
          <a:off x="12401549" y="8658225"/>
          <a:ext cx="5092701"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 and carry over distribution losses</a:t>
          </a:r>
          <a:endParaRPr lang="en-AU" sz="1100">
            <a:solidFill>
              <a:schemeClr val="tx1"/>
            </a:solidFill>
          </a:endParaRPr>
        </a:p>
      </xdr:txBody>
    </xdr:sp>
    <xdr:clientData/>
  </xdr:twoCellAnchor>
  <xdr:twoCellAnchor>
    <xdr:from>
      <xdr:col>36</xdr:col>
      <xdr:colOff>571498</xdr:colOff>
      <xdr:row>55</xdr:row>
      <xdr:rowOff>189442</xdr:rowOff>
    </xdr:from>
    <xdr:to>
      <xdr:col>48</xdr:col>
      <xdr:colOff>592667</xdr:colOff>
      <xdr:row>58</xdr:row>
      <xdr:rowOff>78742</xdr:rowOff>
    </xdr:to>
    <xdr:sp macro="" textlink="">
      <xdr:nvSpPr>
        <xdr:cNvPr id="42" name="Arrow: Chevron 41">
          <a:extLst>
            <a:ext uri="{FF2B5EF4-FFF2-40B4-BE49-F238E27FC236}">
              <a16:creationId xmlns:a16="http://schemas.microsoft.com/office/drawing/2014/main" id="{76F5D302-30F6-48DD-A6AB-6578EAF11537}"/>
            </a:ext>
          </a:extLst>
        </xdr:cNvPr>
        <xdr:cNvSpPr/>
      </xdr:nvSpPr>
      <xdr:spPr>
        <a:xfrm>
          <a:off x="17811748" y="8657167"/>
          <a:ext cx="4116919" cy="46080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12</xdr:col>
      <xdr:colOff>304800</xdr:colOff>
      <xdr:row>90</xdr:row>
      <xdr:rowOff>28566</xdr:rowOff>
    </xdr:from>
    <xdr:to>
      <xdr:col>24</xdr:col>
      <xdr:colOff>257176</xdr:colOff>
      <xdr:row>91</xdr:row>
      <xdr:rowOff>85714</xdr:rowOff>
    </xdr:to>
    <xdr:grpSp>
      <xdr:nvGrpSpPr>
        <xdr:cNvPr id="43" name="Group 42">
          <a:extLst>
            <a:ext uri="{FF2B5EF4-FFF2-40B4-BE49-F238E27FC236}">
              <a16:creationId xmlns:a16="http://schemas.microsoft.com/office/drawing/2014/main" id="{C9C594C2-10D3-4FFE-994A-3850A89EA056}"/>
            </a:ext>
          </a:extLst>
        </xdr:cNvPr>
        <xdr:cNvGrpSpPr/>
      </xdr:nvGrpSpPr>
      <xdr:grpSpPr>
        <a:xfrm>
          <a:off x="4772025" y="13506441"/>
          <a:ext cx="4343401" cy="247648"/>
          <a:chOff x="6296025" y="4371975"/>
          <a:chExt cx="4771898" cy="281807"/>
        </a:xfrm>
      </xdr:grpSpPr>
      <xdr:grpSp>
        <xdr:nvGrpSpPr>
          <xdr:cNvPr id="44" name="Group 43">
            <a:extLst>
              <a:ext uri="{FF2B5EF4-FFF2-40B4-BE49-F238E27FC236}">
                <a16:creationId xmlns:a16="http://schemas.microsoft.com/office/drawing/2014/main" id="{D2EE5126-3CB5-3CDC-850D-EFA7FFFCCC24}"/>
              </a:ext>
            </a:extLst>
          </xdr:cNvPr>
          <xdr:cNvGrpSpPr/>
        </xdr:nvGrpSpPr>
        <xdr:grpSpPr>
          <a:xfrm>
            <a:off x="6296025" y="4371975"/>
            <a:ext cx="4771898" cy="114300"/>
            <a:chOff x="6296025" y="4371975"/>
            <a:chExt cx="4771898" cy="114300"/>
          </a:xfrm>
        </xdr:grpSpPr>
        <xdr:cxnSp macro="">
          <xdr:nvCxnSpPr>
            <xdr:cNvPr id="46" name="Straight Connector 45">
              <a:extLst>
                <a:ext uri="{FF2B5EF4-FFF2-40B4-BE49-F238E27FC236}">
                  <a16:creationId xmlns:a16="http://schemas.microsoft.com/office/drawing/2014/main" id="{EFA00C4A-2CF2-FB28-6B57-4D359D36B57F}"/>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5AF7365A-7188-F689-4FC3-96EB590382F3}"/>
                </a:ext>
              </a:extLst>
            </xdr:cNvPr>
            <xdr:cNvCxnSpPr/>
          </xdr:nvCxnSpPr>
          <xdr:spPr>
            <a:xfrm flipV="1">
              <a:off x="6305550" y="4469534"/>
              <a:ext cx="4762373" cy="16741"/>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45" name="Straight Arrow Connector 44">
            <a:extLst>
              <a:ext uri="{FF2B5EF4-FFF2-40B4-BE49-F238E27FC236}">
                <a16:creationId xmlns:a16="http://schemas.microsoft.com/office/drawing/2014/main" id="{A4E5F1D4-6354-C997-F283-F373F204BEFE}"/>
              </a:ext>
            </a:extLst>
          </xdr:cNvPr>
          <xdr:cNvCxnSpPr/>
        </xdr:nvCxnSpPr>
        <xdr:spPr>
          <a:xfrm>
            <a:off x="11050506" y="4472808"/>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63500</xdr:colOff>
      <xdr:row>91</xdr:row>
      <xdr:rowOff>317501</xdr:rowOff>
    </xdr:from>
    <xdr:to>
      <xdr:col>30</xdr:col>
      <xdr:colOff>63500</xdr:colOff>
      <xdr:row>93</xdr:row>
      <xdr:rowOff>114417</xdr:rowOff>
    </xdr:to>
    <xdr:cxnSp macro="">
      <xdr:nvCxnSpPr>
        <xdr:cNvPr id="48" name="Straight Arrow Connector 47">
          <a:extLst>
            <a:ext uri="{FF2B5EF4-FFF2-40B4-BE49-F238E27FC236}">
              <a16:creationId xmlns:a16="http://schemas.microsoft.com/office/drawing/2014/main" id="{2CCF35F9-BB22-4D10-BAED-FABE3B2D7BC8}"/>
            </a:ext>
          </a:extLst>
        </xdr:cNvPr>
        <xdr:cNvCxnSpPr/>
      </xdr:nvCxnSpPr>
      <xdr:spPr>
        <a:xfrm>
          <a:off x="15465425" y="13823951"/>
          <a:ext cx="0" cy="25411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63500</xdr:colOff>
      <xdr:row>68</xdr:row>
      <xdr:rowOff>4233</xdr:rowOff>
    </xdr:from>
    <xdr:to>
      <xdr:col>30</xdr:col>
      <xdr:colOff>75142</xdr:colOff>
      <xdr:row>91</xdr:row>
      <xdr:rowOff>63500</xdr:rowOff>
    </xdr:to>
    <xdr:cxnSp macro="">
      <xdr:nvCxnSpPr>
        <xdr:cNvPr id="49" name="Straight Arrow Connector 48">
          <a:extLst>
            <a:ext uri="{FF2B5EF4-FFF2-40B4-BE49-F238E27FC236}">
              <a16:creationId xmlns:a16="http://schemas.microsoft.com/office/drawing/2014/main" id="{61F32856-6F28-494D-B63B-7A33CA6C47DA}"/>
            </a:ext>
          </a:extLst>
        </xdr:cNvPr>
        <xdr:cNvCxnSpPr/>
      </xdr:nvCxnSpPr>
      <xdr:spPr>
        <a:xfrm flipH="1">
          <a:off x="15465425" y="10519833"/>
          <a:ext cx="11642" cy="3050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63499</xdr:colOff>
      <xdr:row>93</xdr:row>
      <xdr:rowOff>338666</xdr:rowOff>
    </xdr:from>
    <xdr:to>
      <xdr:col>30</xdr:col>
      <xdr:colOff>63499</xdr:colOff>
      <xdr:row>95</xdr:row>
      <xdr:rowOff>135583</xdr:rowOff>
    </xdr:to>
    <xdr:cxnSp macro="">
      <xdr:nvCxnSpPr>
        <xdr:cNvPr id="50" name="Straight Arrow Connector 49">
          <a:extLst>
            <a:ext uri="{FF2B5EF4-FFF2-40B4-BE49-F238E27FC236}">
              <a16:creationId xmlns:a16="http://schemas.microsoft.com/office/drawing/2014/main" id="{05227ABC-55D4-4974-A6B6-A19D0D824D8E}"/>
            </a:ext>
          </a:extLst>
        </xdr:cNvPr>
        <xdr:cNvCxnSpPr/>
      </xdr:nvCxnSpPr>
      <xdr:spPr>
        <a:xfrm>
          <a:off x="15465424" y="14302316"/>
          <a:ext cx="0" cy="254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31750</xdr:colOff>
      <xdr:row>68</xdr:row>
      <xdr:rowOff>95250</xdr:rowOff>
    </xdr:from>
    <xdr:to>
      <xdr:col>11</xdr:col>
      <xdr:colOff>3175</xdr:colOff>
      <xdr:row>68</xdr:row>
      <xdr:rowOff>95250</xdr:rowOff>
    </xdr:to>
    <xdr:cxnSp macro="">
      <xdr:nvCxnSpPr>
        <xdr:cNvPr id="51" name="Straight Arrow Connector 50">
          <a:extLst>
            <a:ext uri="{FF2B5EF4-FFF2-40B4-BE49-F238E27FC236}">
              <a16:creationId xmlns:a16="http://schemas.microsoft.com/office/drawing/2014/main" id="{85141EED-3AC0-42AA-9D5E-8E7D33622F14}"/>
            </a:ext>
          </a:extLst>
        </xdr:cNvPr>
        <xdr:cNvCxnSpPr/>
      </xdr:nvCxnSpPr>
      <xdr:spPr>
        <a:xfrm>
          <a:off x="5470525" y="1061085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21168</xdr:colOff>
      <xdr:row>72</xdr:row>
      <xdr:rowOff>95250</xdr:rowOff>
    </xdr:from>
    <xdr:to>
      <xdr:col>10</xdr:col>
      <xdr:colOff>363010</xdr:colOff>
      <xdr:row>72</xdr:row>
      <xdr:rowOff>95250</xdr:rowOff>
    </xdr:to>
    <xdr:cxnSp macro="">
      <xdr:nvCxnSpPr>
        <xdr:cNvPr id="52" name="Straight Arrow Connector 51">
          <a:extLst>
            <a:ext uri="{FF2B5EF4-FFF2-40B4-BE49-F238E27FC236}">
              <a16:creationId xmlns:a16="http://schemas.microsoft.com/office/drawing/2014/main" id="{006C2FB1-E210-4CE9-926D-E2552BB2C269}"/>
            </a:ext>
          </a:extLst>
        </xdr:cNvPr>
        <xdr:cNvCxnSpPr/>
      </xdr:nvCxnSpPr>
      <xdr:spPr>
        <a:xfrm>
          <a:off x="5459943" y="11106150"/>
          <a:ext cx="1761067"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647700</xdr:colOff>
      <xdr:row>56</xdr:row>
      <xdr:rowOff>0</xdr:rowOff>
    </xdr:from>
    <xdr:to>
      <xdr:col>10</xdr:col>
      <xdr:colOff>66675</xdr:colOff>
      <xdr:row>58</xdr:row>
      <xdr:rowOff>81075</xdr:rowOff>
    </xdr:to>
    <xdr:sp macro="" textlink="">
      <xdr:nvSpPr>
        <xdr:cNvPr id="53" name="Arrow: Pentagon 52">
          <a:extLst>
            <a:ext uri="{FF2B5EF4-FFF2-40B4-BE49-F238E27FC236}">
              <a16:creationId xmlns:a16="http://schemas.microsoft.com/office/drawing/2014/main" id="{67A92013-21C3-4AB3-8022-068FACD8B237}"/>
            </a:ext>
          </a:extLst>
        </xdr:cNvPr>
        <xdr:cNvSpPr/>
      </xdr:nvSpPr>
      <xdr:spPr>
        <a:xfrm>
          <a:off x="2466975" y="8658225"/>
          <a:ext cx="4457700" cy="4620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7</xdr:col>
      <xdr:colOff>28575</xdr:colOff>
      <xdr:row>62</xdr:row>
      <xdr:rowOff>104775</xdr:rowOff>
    </xdr:from>
    <xdr:to>
      <xdr:col>11</xdr:col>
      <xdr:colOff>0</xdr:colOff>
      <xdr:row>62</xdr:row>
      <xdr:rowOff>104775</xdr:rowOff>
    </xdr:to>
    <xdr:cxnSp macro="">
      <xdr:nvCxnSpPr>
        <xdr:cNvPr id="54" name="Straight Arrow Connector 53">
          <a:extLst>
            <a:ext uri="{FF2B5EF4-FFF2-40B4-BE49-F238E27FC236}">
              <a16:creationId xmlns:a16="http://schemas.microsoft.com/office/drawing/2014/main" id="{690586CA-1612-42D1-A5DE-D3DB866B8D82}"/>
            </a:ext>
          </a:extLst>
        </xdr:cNvPr>
        <xdr:cNvCxnSpPr/>
      </xdr:nvCxnSpPr>
      <xdr:spPr>
        <a:xfrm>
          <a:off x="5467350" y="986790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xdr:colOff>
      <xdr:row>66</xdr:row>
      <xdr:rowOff>95250</xdr:rowOff>
    </xdr:from>
    <xdr:to>
      <xdr:col>11</xdr:col>
      <xdr:colOff>0</xdr:colOff>
      <xdr:row>66</xdr:row>
      <xdr:rowOff>95250</xdr:rowOff>
    </xdr:to>
    <xdr:cxnSp macro="">
      <xdr:nvCxnSpPr>
        <xdr:cNvPr id="55" name="Straight Arrow Connector 54">
          <a:extLst>
            <a:ext uri="{FF2B5EF4-FFF2-40B4-BE49-F238E27FC236}">
              <a16:creationId xmlns:a16="http://schemas.microsoft.com/office/drawing/2014/main" id="{A341C8F6-B77D-43B8-AD25-0CE6AED1AF9E}"/>
            </a:ext>
          </a:extLst>
        </xdr:cNvPr>
        <xdr:cNvCxnSpPr/>
      </xdr:nvCxnSpPr>
      <xdr:spPr>
        <a:xfrm>
          <a:off x="5467350" y="1035367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9523</xdr:colOff>
      <xdr:row>56</xdr:row>
      <xdr:rowOff>0</xdr:rowOff>
    </xdr:from>
    <xdr:to>
      <xdr:col>21</xdr:col>
      <xdr:colOff>19050</xdr:colOff>
      <xdr:row>58</xdr:row>
      <xdr:rowOff>79575</xdr:rowOff>
    </xdr:to>
    <xdr:sp macro="" textlink="">
      <xdr:nvSpPr>
        <xdr:cNvPr id="56" name="Arrow: Chevron 55">
          <a:extLst>
            <a:ext uri="{FF2B5EF4-FFF2-40B4-BE49-F238E27FC236}">
              <a16:creationId xmlns:a16="http://schemas.microsoft.com/office/drawing/2014/main" id="{8AA31153-5F41-496D-8250-71D2434673A0}"/>
            </a:ext>
          </a:extLst>
        </xdr:cNvPr>
        <xdr:cNvSpPr/>
      </xdr:nvSpPr>
      <xdr:spPr>
        <a:xfrm>
          <a:off x="7305673" y="8658225"/>
          <a:ext cx="4800602"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21</xdr:col>
      <xdr:colOff>314324</xdr:colOff>
      <xdr:row>56</xdr:row>
      <xdr:rowOff>0</xdr:rowOff>
    </xdr:from>
    <xdr:to>
      <xdr:col>36</xdr:col>
      <xdr:colOff>254000</xdr:colOff>
      <xdr:row>58</xdr:row>
      <xdr:rowOff>79575</xdr:rowOff>
    </xdr:to>
    <xdr:sp macro="" textlink="">
      <xdr:nvSpPr>
        <xdr:cNvPr id="57" name="Arrow: Chevron 56">
          <a:extLst>
            <a:ext uri="{FF2B5EF4-FFF2-40B4-BE49-F238E27FC236}">
              <a16:creationId xmlns:a16="http://schemas.microsoft.com/office/drawing/2014/main" id="{E6997558-28A5-4E0F-8B8B-E03B06E8698E}"/>
            </a:ext>
          </a:extLst>
        </xdr:cNvPr>
        <xdr:cNvSpPr/>
      </xdr:nvSpPr>
      <xdr:spPr>
        <a:xfrm>
          <a:off x="12401549" y="8658225"/>
          <a:ext cx="5092701"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 and carry over distribution losses</a:t>
          </a:r>
          <a:endParaRPr lang="en-AU" sz="1100">
            <a:solidFill>
              <a:schemeClr val="tx1"/>
            </a:solidFill>
          </a:endParaRPr>
        </a:p>
      </xdr:txBody>
    </xdr:sp>
    <xdr:clientData/>
  </xdr:twoCellAnchor>
  <xdr:twoCellAnchor>
    <xdr:from>
      <xdr:col>36</xdr:col>
      <xdr:colOff>571498</xdr:colOff>
      <xdr:row>55</xdr:row>
      <xdr:rowOff>189442</xdr:rowOff>
    </xdr:from>
    <xdr:to>
      <xdr:col>48</xdr:col>
      <xdr:colOff>592667</xdr:colOff>
      <xdr:row>58</xdr:row>
      <xdr:rowOff>78742</xdr:rowOff>
    </xdr:to>
    <xdr:sp macro="" textlink="">
      <xdr:nvSpPr>
        <xdr:cNvPr id="58" name="Arrow: Chevron 57">
          <a:extLst>
            <a:ext uri="{FF2B5EF4-FFF2-40B4-BE49-F238E27FC236}">
              <a16:creationId xmlns:a16="http://schemas.microsoft.com/office/drawing/2014/main" id="{312121BA-D148-45E8-B0E5-697495EC4E3F}"/>
            </a:ext>
          </a:extLst>
        </xdr:cNvPr>
        <xdr:cNvSpPr/>
      </xdr:nvSpPr>
      <xdr:spPr>
        <a:xfrm>
          <a:off x="17811748" y="8657167"/>
          <a:ext cx="4116919" cy="46080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12</xdr:col>
      <xdr:colOff>304800</xdr:colOff>
      <xdr:row>90</xdr:row>
      <xdr:rowOff>28566</xdr:rowOff>
    </xdr:from>
    <xdr:to>
      <xdr:col>24</xdr:col>
      <xdr:colOff>257176</xdr:colOff>
      <xdr:row>91</xdr:row>
      <xdr:rowOff>85714</xdr:rowOff>
    </xdr:to>
    <xdr:grpSp>
      <xdr:nvGrpSpPr>
        <xdr:cNvPr id="59" name="Group 58">
          <a:extLst>
            <a:ext uri="{FF2B5EF4-FFF2-40B4-BE49-F238E27FC236}">
              <a16:creationId xmlns:a16="http://schemas.microsoft.com/office/drawing/2014/main" id="{F0BA30BD-3017-4FFA-B604-068355B5E687}"/>
            </a:ext>
          </a:extLst>
        </xdr:cNvPr>
        <xdr:cNvGrpSpPr/>
      </xdr:nvGrpSpPr>
      <xdr:grpSpPr>
        <a:xfrm>
          <a:off x="4772025" y="13506441"/>
          <a:ext cx="4343401" cy="247648"/>
          <a:chOff x="6296025" y="4371975"/>
          <a:chExt cx="4771898" cy="281807"/>
        </a:xfrm>
      </xdr:grpSpPr>
      <xdr:grpSp>
        <xdr:nvGrpSpPr>
          <xdr:cNvPr id="60" name="Group 59">
            <a:extLst>
              <a:ext uri="{FF2B5EF4-FFF2-40B4-BE49-F238E27FC236}">
                <a16:creationId xmlns:a16="http://schemas.microsoft.com/office/drawing/2014/main" id="{B26E972F-3737-D583-E4B9-62D0E746DDD2}"/>
              </a:ext>
            </a:extLst>
          </xdr:cNvPr>
          <xdr:cNvGrpSpPr/>
        </xdr:nvGrpSpPr>
        <xdr:grpSpPr>
          <a:xfrm>
            <a:off x="6296025" y="4371975"/>
            <a:ext cx="4771898" cy="114300"/>
            <a:chOff x="6296025" y="4371975"/>
            <a:chExt cx="4771898" cy="114300"/>
          </a:xfrm>
        </xdr:grpSpPr>
        <xdr:cxnSp macro="">
          <xdr:nvCxnSpPr>
            <xdr:cNvPr id="62" name="Straight Connector 61">
              <a:extLst>
                <a:ext uri="{FF2B5EF4-FFF2-40B4-BE49-F238E27FC236}">
                  <a16:creationId xmlns:a16="http://schemas.microsoft.com/office/drawing/2014/main" id="{9DF09819-E133-C84C-625D-CD9E23A8E793}"/>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FD993B37-E7AF-652A-89F0-BFD9430E8449}"/>
                </a:ext>
              </a:extLst>
            </xdr:cNvPr>
            <xdr:cNvCxnSpPr/>
          </xdr:nvCxnSpPr>
          <xdr:spPr>
            <a:xfrm flipV="1">
              <a:off x="6305550" y="4469534"/>
              <a:ext cx="4762373" cy="16741"/>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61" name="Straight Arrow Connector 60">
            <a:extLst>
              <a:ext uri="{FF2B5EF4-FFF2-40B4-BE49-F238E27FC236}">
                <a16:creationId xmlns:a16="http://schemas.microsoft.com/office/drawing/2014/main" id="{DF2E6AF9-8220-C78A-D6A4-9716E169A84F}"/>
              </a:ext>
            </a:extLst>
          </xdr:cNvPr>
          <xdr:cNvCxnSpPr/>
        </xdr:nvCxnSpPr>
        <xdr:spPr>
          <a:xfrm>
            <a:off x="11050506" y="4472808"/>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63500</xdr:colOff>
      <xdr:row>91</xdr:row>
      <xdr:rowOff>317501</xdr:rowOff>
    </xdr:from>
    <xdr:to>
      <xdr:col>30</xdr:col>
      <xdr:colOff>63500</xdr:colOff>
      <xdr:row>93</xdr:row>
      <xdr:rowOff>114417</xdr:rowOff>
    </xdr:to>
    <xdr:cxnSp macro="">
      <xdr:nvCxnSpPr>
        <xdr:cNvPr id="67" name="Straight Arrow Connector 66">
          <a:extLst>
            <a:ext uri="{FF2B5EF4-FFF2-40B4-BE49-F238E27FC236}">
              <a16:creationId xmlns:a16="http://schemas.microsoft.com/office/drawing/2014/main" id="{373D44CC-7039-49BA-B7DF-72376CDD3FD4}"/>
            </a:ext>
          </a:extLst>
        </xdr:cNvPr>
        <xdr:cNvCxnSpPr/>
      </xdr:nvCxnSpPr>
      <xdr:spPr>
        <a:xfrm>
          <a:off x="15465425" y="13823951"/>
          <a:ext cx="0" cy="25411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63500</xdr:colOff>
      <xdr:row>68</xdr:row>
      <xdr:rowOff>4233</xdr:rowOff>
    </xdr:from>
    <xdr:to>
      <xdr:col>30</xdr:col>
      <xdr:colOff>75142</xdr:colOff>
      <xdr:row>91</xdr:row>
      <xdr:rowOff>63500</xdr:rowOff>
    </xdr:to>
    <xdr:cxnSp macro="">
      <xdr:nvCxnSpPr>
        <xdr:cNvPr id="68" name="Straight Arrow Connector 67">
          <a:extLst>
            <a:ext uri="{FF2B5EF4-FFF2-40B4-BE49-F238E27FC236}">
              <a16:creationId xmlns:a16="http://schemas.microsoft.com/office/drawing/2014/main" id="{F590129D-9488-4E1B-81FD-CD63D5A4B02E}"/>
            </a:ext>
          </a:extLst>
        </xdr:cNvPr>
        <xdr:cNvCxnSpPr/>
      </xdr:nvCxnSpPr>
      <xdr:spPr>
        <a:xfrm flipH="1">
          <a:off x="15465425" y="10519833"/>
          <a:ext cx="11642" cy="3050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63499</xdr:colOff>
      <xdr:row>93</xdr:row>
      <xdr:rowOff>338666</xdr:rowOff>
    </xdr:from>
    <xdr:to>
      <xdr:col>30</xdr:col>
      <xdr:colOff>63499</xdr:colOff>
      <xdr:row>95</xdr:row>
      <xdr:rowOff>135583</xdr:rowOff>
    </xdr:to>
    <xdr:cxnSp macro="">
      <xdr:nvCxnSpPr>
        <xdr:cNvPr id="69" name="Straight Arrow Connector 68">
          <a:extLst>
            <a:ext uri="{FF2B5EF4-FFF2-40B4-BE49-F238E27FC236}">
              <a16:creationId xmlns:a16="http://schemas.microsoft.com/office/drawing/2014/main" id="{5C7E175E-6D53-4CA8-A0BE-F3903BD3EFA5}"/>
            </a:ext>
          </a:extLst>
        </xdr:cNvPr>
        <xdr:cNvCxnSpPr/>
      </xdr:nvCxnSpPr>
      <xdr:spPr>
        <a:xfrm>
          <a:off x="15465424" y="14302316"/>
          <a:ext cx="0" cy="254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31750</xdr:colOff>
      <xdr:row>68</xdr:row>
      <xdr:rowOff>95250</xdr:rowOff>
    </xdr:from>
    <xdr:to>
      <xdr:col>11</xdr:col>
      <xdr:colOff>3175</xdr:colOff>
      <xdr:row>68</xdr:row>
      <xdr:rowOff>95250</xdr:rowOff>
    </xdr:to>
    <xdr:cxnSp macro="">
      <xdr:nvCxnSpPr>
        <xdr:cNvPr id="70" name="Straight Arrow Connector 69">
          <a:extLst>
            <a:ext uri="{FF2B5EF4-FFF2-40B4-BE49-F238E27FC236}">
              <a16:creationId xmlns:a16="http://schemas.microsoft.com/office/drawing/2014/main" id="{80E63968-3574-4389-AD5D-682D7F61FBE7}"/>
            </a:ext>
          </a:extLst>
        </xdr:cNvPr>
        <xdr:cNvCxnSpPr/>
      </xdr:nvCxnSpPr>
      <xdr:spPr>
        <a:xfrm>
          <a:off x="5470525" y="1061085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21168</xdr:colOff>
      <xdr:row>72</xdr:row>
      <xdr:rowOff>95250</xdr:rowOff>
    </xdr:from>
    <xdr:to>
      <xdr:col>10</xdr:col>
      <xdr:colOff>363010</xdr:colOff>
      <xdr:row>72</xdr:row>
      <xdr:rowOff>95250</xdr:rowOff>
    </xdr:to>
    <xdr:cxnSp macro="">
      <xdr:nvCxnSpPr>
        <xdr:cNvPr id="71" name="Straight Arrow Connector 70">
          <a:extLst>
            <a:ext uri="{FF2B5EF4-FFF2-40B4-BE49-F238E27FC236}">
              <a16:creationId xmlns:a16="http://schemas.microsoft.com/office/drawing/2014/main" id="{921F40C8-CB2E-4B7C-89D9-AA1ADB2AD00E}"/>
            </a:ext>
          </a:extLst>
        </xdr:cNvPr>
        <xdr:cNvCxnSpPr/>
      </xdr:nvCxnSpPr>
      <xdr:spPr>
        <a:xfrm>
          <a:off x="5459943" y="11106150"/>
          <a:ext cx="1761067"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647700</xdr:colOff>
      <xdr:row>105</xdr:row>
      <xdr:rowOff>0</xdr:rowOff>
    </xdr:from>
    <xdr:to>
      <xdr:col>10</xdr:col>
      <xdr:colOff>66675</xdr:colOff>
      <xdr:row>107</xdr:row>
      <xdr:rowOff>81075</xdr:rowOff>
    </xdr:to>
    <xdr:sp macro="" textlink="">
      <xdr:nvSpPr>
        <xdr:cNvPr id="72" name="Arrow: Pentagon 71">
          <a:extLst>
            <a:ext uri="{FF2B5EF4-FFF2-40B4-BE49-F238E27FC236}">
              <a16:creationId xmlns:a16="http://schemas.microsoft.com/office/drawing/2014/main" id="{EE2829A3-9297-416B-B261-06BC74B1B622}"/>
            </a:ext>
          </a:extLst>
        </xdr:cNvPr>
        <xdr:cNvSpPr/>
      </xdr:nvSpPr>
      <xdr:spPr>
        <a:xfrm>
          <a:off x="2466975" y="16554450"/>
          <a:ext cx="4457700" cy="4620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7</xdr:col>
      <xdr:colOff>28575</xdr:colOff>
      <xdr:row>111</xdr:row>
      <xdr:rowOff>104775</xdr:rowOff>
    </xdr:from>
    <xdr:to>
      <xdr:col>11</xdr:col>
      <xdr:colOff>0</xdr:colOff>
      <xdr:row>111</xdr:row>
      <xdr:rowOff>104775</xdr:rowOff>
    </xdr:to>
    <xdr:cxnSp macro="">
      <xdr:nvCxnSpPr>
        <xdr:cNvPr id="73" name="Straight Arrow Connector 72">
          <a:extLst>
            <a:ext uri="{FF2B5EF4-FFF2-40B4-BE49-F238E27FC236}">
              <a16:creationId xmlns:a16="http://schemas.microsoft.com/office/drawing/2014/main" id="{37568736-E952-4525-908B-1D9DC8A5237D}"/>
            </a:ext>
          </a:extLst>
        </xdr:cNvPr>
        <xdr:cNvCxnSpPr/>
      </xdr:nvCxnSpPr>
      <xdr:spPr>
        <a:xfrm>
          <a:off x="5467350" y="1776412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xdr:colOff>
      <xdr:row>115</xdr:row>
      <xdr:rowOff>95250</xdr:rowOff>
    </xdr:from>
    <xdr:to>
      <xdr:col>11</xdr:col>
      <xdr:colOff>0</xdr:colOff>
      <xdr:row>115</xdr:row>
      <xdr:rowOff>95250</xdr:rowOff>
    </xdr:to>
    <xdr:cxnSp macro="">
      <xdr:nvCxnSpPr>
        <xdr:cNvPr id="74" name="Straight Arrow Connector 73">
          <a:extLst>
            <a:ext uri="{FF2B5EF4-FFF2-40B4-BE49-F238E27FC236}">
              <a16:creationId xmlns:a16="http://schemas.microsoft.com/office/drawing/2014/main" id="{D14C0D97-B205-42C4-ABD1-9FE874E6DBE9}"/>
            </a:ext>
          </a:extLst>
        </xdr:cNvPr>
        <xdr:cNvCxnSpPr/>
      </xdr:nvCxnSpPr>
      <xdr:spPr>
        <a:xfrm>
          <a:off x="5467350" y="1824990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9523</xdr:colOff>
      <xdr:row>105</xdr:row>
      <xdr:rowOff>0</xdr:rowOff>
    </xdr:from>
    <xdr:to>
      <xdr:col>21</xdr:col>
      <xdr:colOff>19050</xdr:colOff>
      <xdr:row>107</xdr:row>
      <xdr:rowOff>79575</xdr:rowOff>
    </xdr:to>
    <xdr:sp macro="" textlink="">
      <xdr:nvSpPr>
        <xdr:cNvPr id="75" name="Arrow: Chevron 74">
          <a:extLst>
            <a:ext uri="{FF2B5EF4-FFF2-40B4-BE49-F238E27FC236}">
              <a16:creationId xmlns:a16="http://schemas.microsoft.com/office/drawing/2014/main" id="{75253CD9-073E-4EE4-AA24-621B62C7FA62}"/>
            </a:ext>
          </a:extLst>
        </xdr:cNvPr>
        <xdr:cNvSpPr/>
      </xdr:nvSpPr>
      <xdr:spPr>
        <a:xfrm>
          <a:off x="7305673" y="16554450"/>
          <a:ext cx="4800602"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21</xdr:col>
      <xdr:colOff>314324</xdr:colOff>
      <xdr:row>105</xdr:row>
      <xdr:rowOff>0</xdr:rowOff>
    </xdr:from>
    <xdr:to>
      <xdr:col>36</xdr:col>
      <xdr:colOff>254000</xdr:colOff>
      <xdr:row>107</xdr:row>
      <xdr:rowOff>79575</xdr:rowOff>
    </xdr:to>
    <xdr:sp macro="" textlink="">
      <xdr:nvSpPr>
        <xdr:cNvPr id="76" name="Arrow: Chevron 75">
          <a:extLst>
            <a:ext uri="{FF2B5EF4-FFF2-40B4-BE49-F238E27FC236}">
              <a16:creationId xmlns:a16="http://schemas.microsoft.com/office/drawing/2014/main" id="{7FA4E925-BE70-4CDF-A79D-F74E5E154D47}"/>
            </a:ext>
          </a:extLst>
        </xdr:cNvPr>
        <xdr:cNvSpPr/>
      </xdr:nvSpPr>
      <xdr:spPr>
        <a:xfrm>
          <a:off x="12401549" y="16554450"/>
          <a:ext cx="5092701"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 and carry over distribution losses</a:t>
          </a:r>
          <a:endParaRPr lang="en-AU" sz="1100">
            <a:solidFill>
              <a:schemeClr val="tx1"/>
            </a:solidFill>
          </a:endParaRPr>
        </a:p>
      </xdr:txBody>
    </xdr:sp>
    <xdr:clientData/>
  </xdr:twoCellAnchor>
  <xdr:twoCellAnchor>
    <xdr:from>
      <xdr:col>36</xdr:col>
      <xdr:colOff>571498</xdr:colOff>
      <xdr:row>104</xdr:row>
      <xdr:rowOff>189442</xdr:rowOff>
    </xdr:from>
    <xdr:to>
      <xdr:col>48</xdr:col>
      <xdr:colOff>592667</xdr:colOff>
      <xdr:row>107</xdr:row>
      <xdr:rowOff>78742</xdr:rowOff>
    </xdr:to>
    <xdr:sp macro="" textlink="">
      <xdr:nvSpPr>
        <xdr:cNvPr id="77" name="Arrow: Chevron 76">
          <a:extLst>
            <a:ext uri="{FF2B5EF4-FFF2-40B4-BE49-F238E27FC236}">
              <a16:creationId xmlns:a16="http://schemas.microsoft.com/office/drawing/2014/main" id="{E243A7DB-E1F2-428A-A674-85672B007102}"/>
            </a:ext>
          </a:extLst>
        </xdr:cNvPr>
        <xdr:cNvSpPr/>
      </xdr:nvSpPr>
      <xdr:spPr>
        <a:xfrm>
          <a:off x="17811748" y="16553392"/>
          <a:ext cx="4116919" cy="46080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12</xdr:col>
      <xdr:colOff>304800</xdr:colOff>
      <xdr:row>139</xdr:row>
      <xdr:rowOff>28566</xdr:rowOff>
    </xdr:from>
    <xdr:to>
      <xdr:col>24</xdr:col>
      <xdr:colOff>257176</xdr:colOff>
      <xdr:row>140</xdr:row>
      <xdr:rowOff>85714</xdr:rowOff>
    </xdr:to>
    <xdr:grpSp>
      <xdr:nvGrpSpPr>
        <xdr:cNvPr id="78" name="Group 77">
          <a:extLst>
            <a:ext uri="{FF2B5EF4-FFF2-40B4-BE49-F238E27FC236}">
              <a16:creationId xmlns:a16="http://schemas.microsoft.com/office/drawing/2014/main" id="{1E107071-EC4A-4150-8160-44574B0E4E78}"/>
            </a:ext>
          </a:extLst>
        </xdr:cNvPr>
        <xdr:cNvGrpSpPr/>
      </xdr:nvGrpSpPr>
      <xdr:grpSpPr>
        <a:xfrm>
          <a:off x="4772025" y="21516966"/>
          <a:ext cx="4343401" cy="247648"/>
          <a:chOff x="6296025" y="4371975"/>
          <a:chExt cx="4771898" cy="281807"/>
        </a:xfrm>
      </xdr:grpSpPr>
      <xdr:grpSp>
        <xdr:nvGrpSpPr>
          <xdr:cNvPr id="79" name="Group 78">
            <a:extLst>
              <a:ext uri="{FF2B5EF4-FFF2-40B4-BE49-F238E27FC236}">
                <a16:creationId xmlns:a16="http://schemas.microsoft.com/office/drawing/2014/main" id="{6F28205A-D54E-285C-6DAD-2230DC39F45E}"/>
              </a:ext>
            </a:extLst>
          </xdr:cNvPr>
          <xdr:cNvGrpSpPr/>
        </xdr:nvGrpSpPr>
        <xdr:grpSpPr>
          <a:xfrm>
            <a:off x="6296025" y="4371975"/>
            <a:ext cx="4771898" cy="114300"/>
            <a:chOff x="6296025" y="4371975"/>
            <a:chExt cx="4771898" cy="114300"/>
          </a:xfrm>
        </xdr:grpSpPr>
        <xdr:cxnSp macro="">
          <xdr:nvCxnSpPr>
            <xdr:cNvPr id="81" name="Straight Connector 80">
              <a:extLst>
                <a:ext uri="{FF2B5EF4-FFF2-40B4-BE49-F238E27FC236}">
                  <a16:creationId xmlns:a16="http://schemas.microsoft.com/office/drawing/2014/main" id="{7D168B8D-EA48-E424-00AA-BA164716F583}"/>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BDED195F-09EA-51E0-2CA1-828414466B53}"/>
                </a:ext>
              </a:extLst>
            </xdr:cNvPr>
            <xdr:cNvCxnSpPr/>
          </xdr:nvCxnSpPr>
          <xdr:spPr>
            <a:xfrm flipV="1">
              <a:off x="6305550" y="4469534"/>
              <a:ext cx="4762373" cy="16741"/>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80" name="Straight Arrow Connector 79">
            <a:extLst>
              <a:ext uri="{FF2B5EF4-FFF2-40B4-BE49-F238E27FC236}">
                <a16:creationId xmlns:a16="http://schemas.microsoft.com/office/drawing/2014/main" id="{B069761C-4609-AFC5-8957-1BDB14CC9740}"/>
              </a:ext>
            </a:extLst>
          </xdr:cNvPr>
          <xdr:cNvCxnSpPr/>
        </xdr:nvCxnSpPr>
        <xdr:spPr>
          <a:xfrm>
            <a:off x="11050506" y="4472808"/>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63500</xdr:colOff>
      <xdr:row>140</xdr:row>
      <xdr:rowOff>317501</xdr:rowOff>
    </xdr:from>
    <xdr:to>
      <xdr:col>30</xdr:col>
      <xdr:colOff>63500</xdr:colOff>
      <xdr:row>142</xdr:row>
      <xdr:rowOff>114417</xdr:rowOff>
    </xdr:to>
    <xdr:cxnSp macro="">
      <xdr:nvCxnSpPr>
        <xdr:cNvPr id="83" name="Straight Arrow Connector 82">
          <a:extLst>
            <a:ext uri="{FF2B5EF4-FFF2-40B4-BE49-F238E27FC236}">
              <a16:creationId xmlns:a16="http://schemas.microsoft.com/office/drawing/2014/main" id="{069B5111-27D1-458A-A8DB-B5F80DBAAB2C}"/>
            </a:ext>
          </a:extLst>
        </xdr:cNvPr>
        <xdr:cNvCxnSpPr/>
      </xdr:nvCxnSpPr>
      <xdr:spPr>
        <a:xfrm>
          <a:off x="15465425" y="21720176"/>
          <a:ext cx="0" cy="25411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63500</xdr:colOff>
      <xdr:row>117</xdr:row>
      <xdr:rowOff>4233</xdr:rowOff>
    </xdr:from>
    <xdr:to>
      <xdr:col>30</xdr:col>
      <xdr:colOff>75142</xdr:colOff>
      <xdr:row>140</xdr:row>
      <xdr:rowOff>63500</xdr:rowOff>
    </xdr:to>
    <xdr:cxnSp macro="">
      <xdr:nvCxnSpPr>
        <xdr:cNvPr id="84" name="Straight Arrow Connector 83">
          <a:extLst>
            <a:ext uri="{FF2B5EF4-FFF2-40B4-BE49-F238E27FC236}">
              <a16:creationId xmlns:a16="http://schemas.microsoft.com/office/drawing/2014/main" id="{DFB34273-6D96-4797-B442-EF54B5BFA482}"/>
            </a:ext>
          </a:extLst>
        </xdr:cNvPr>
        <xdr:cNvCxnSpPr/>
      </xdr:nvCxnSpPr>
      <xdr:spPr>
        <a:xfrm flipH="1">
          <a:off x="15465425" y="18416058"/>
          <a:ext cx="11642" cy="3050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63499</xdr:colOff>
      <xdr:row>142</xdr:row>
      <xdr:rowOff>338666</xdr:rowOff>
    </xdr:from>
    <xdr:to>
      <xdr:col>30</xdr:col>
      <xdr:colOff>63499</xdr:colOff>
      <xdr:row>144</xdr:row>
      <xdr:rowOff>135583</xdr:rowOff>
    </xdr:to>
    <xdr:cxnSp macro="">
      <xdr:nvCxnSpPr>
        <xdr:cNvPr id="85" name="Straight Arrow Connector 84">
          <a:extLst>
            <a:ext uri="{FF2B5EF4-FFF2-40B4-BE49-F238E27FC236}">
              <a16:creationId xmlns:a16="http://schemas.microsoft.com/office/drawing/2014/main" id="{70042199-DA5B-4E3A-9457-7B4881DE3703}"/>
            </a:ext>
          </a:extLst>
        </xdr:cNvPr>
        <xdr:cNvCxnSpPr/>
      </xdr:nvCxnSpPr>
      <xdr:spPr>
        <a:xfrm>
          <a:off x="15465424" y="22198541"/>
          <a:ext cx="0" cy="254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31750</xdr:colOff>
      <xdr:row>117</xdr:row>
      <xdr:rowOff>95250</xdr:rowOff>
    </xdr:from>
    <xdr:to>
      <xdr:col>11</xdr:col>
      <xdr:colOff>3175</xdr:colOff>
      <xdr:row>117</xdr:row>
      <xdr:rowOff>95250</xdr:rowOff>
    </xdr:to>
    <xdr:cxnSp macro="">
      <xdr:nvCxnSpPr>
        <xdr:cNvPr id="86" name="Straight Arrow Connector 85">
          <a:extLst>
            <a:ext uri="{FF2B5EF4-FFF2-40B4-BE49-F238E27FC236}">
              <a16:creationId xmlns:a16="http://schemas.microsoft.com/office/drawing/2014/main" id="{9BED57C1-BAF3-412E-ADC8-9C4DAF1D5BA5}"/>
            </a:ext>
          </a:extLst>
        </xdr:cNvPr>
        <xdr:cNvCxnSpPr/>
      </xdr:nvCxnSpPr>
      <xdr:spPr>
        <a:xfrm>
          <a:off x="5470525" y="1850707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21168</xdr:colOff>
      <xdr:row>121</xdr:row>
      <xdr:rowOff>95250</xdr:rowOff>
    </xdr:from>
    <xdr:to>
      <xdr:col>10</xdr:col>
      <xdr:colOff>363010</xdr:colOff>
      <xdr:row>121</xdr:row>
      <xdr:rowOff>95250</xdr:rowOff>
    </xdr:to>
    <xdr:cxnSp macro="">
      <xdr:nvCxnSpPr>
        <xdr:cNvPr id="87" name="Straight Arrow Connector 86">
          <a:extLst>
            <a:ext uri="{FF2B5EF4-FFF2-40B4-BE49-F238E27FC236}">
              <a16:creationId xmlns:a16="http://schemas.microsoft.com/office/drawing/2014/main" id="{F391DABF-6A54-499F-9BF1-0A0C96A590AD}"/>
            </a:ext>
          </a:extLst>
        </xdr:cNvPr>
        <xdr:cNvCxnSpPr/>
      </xdr:nvCxnSpPr>
      <xdr:spPr>
        <a:xfrm>
          <a:off x="5459943" y="19002375"/>
          <a:ext cx="1761067"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647700</xdr:colOff>
      <xdr:row>105</xdr:row>
      <xdr:rowOff>0</xdr:rowOff>
    </xdr:from>
    <xdr:to>
      <xdr:col>10</xdr:col>
      <xdr:colOff>66675</xdr:colOff>
      <xdr:row>107</xdr:row>
      <xdr:rowOff>81075</xdr:rowOff>
    </xdr:to>
    <xdr:sp macro="" textlink="">
      <xdr:nvSpPr>
        <xdr:cNvPr id="88" name="Arrow: Pentagon 87">
          <a:extLst>
            <a:ext uri="{FF2B5EF4-FFF2-40B4-BE49-F238E27FC236}">
              <a16:creationId xmlns:a16="http://schemas.microsoft.com/office/drawing/2014/main" id="{9E115EC7-0F28-4F21-94BA-EF02D36BB826}"/>
            </a:ext>
          </a:extLst>
        </xdr:cNvPr>
        <xdr:cNvSpPr/>
      </xdr:nvSpPr>
      <xdr:spPr>
        <a:xfrm>
          <a:off x="2466975" y="16554450"/>
          <a:ext cx="4457700" cy="4620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7</xdr:col>
      <xdr:colOff>28575</xdr:colOff>
      <xdr:row>111</xdr:row>
      <xdr:rowOff>104775</xdr:rowOff>
    </xdr:from>
    <xdr:to>
      <xdr:col>11</xdr:col>
      <xdr:colOff>0</xdr:colOff>
      <xdr:row>111</xdr:row>
      <xdr:rowOff>104775</xdr:rowOff>
    </xdr:to>
    <xdr:cxnSp macro="">
      <xdr:nvCxnSpPr>
        <xdr:cNvPr id="89" name="Straight Arrow Connector 88">
          <a:extLst>
            <a:ext uri="{FF2B5EF4-FFF2-40B4-BE49-F238E27FC236}">
              <a16:creationId xmlns:a16="http://schemas.microsoft.com/office/drawing/2014/main" id="{009777C5-0410-4144-9168-48047E24EEC1}"/>
            </a:ext>
          </a:extLst>
        </xdr:cNvPr>
        <xdr:cNvCxnSpPr/>
      </xdr:nvCxnSpPr>
      <xdr:spPr>
        <a:xfrm>
          <a:off x="5467350" y="1776412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xdr:colOff>
      <xdr:row>115</xdr:row>
      <xdr:rowOff>95250</xdr:rowOff>
    </xdr:from>
    <xdr:to>
      <xdr:col>11</xdr:col>
      <xdr:colOff>0</xdr:colOff>
      <xdr:row>115</xdr:row>
      <xdr:rowOff>95250</xdr:rowOff>
    </xdr:to>
    <xdr:cxnSp macro="">
      <xdr:nvCxnSpPr>
        <xdr:cNvPr id="90" name="Straight Arrow Connector 89">
          <a:extLst>
            <a:ext uri="{FF2B5EF4-FFF2-40B4-BE49-F238E27FC236}">
              <a16:creationId xmlns:a16="http://schemas.microsoft.com/office/drawing/2014/main" id="{7191027F-00DE-4AC4-915F-5A71A7C765A3}"/>
            </a:ext>
          </a:extLst>
        </xdr:cNvPr>
        <xdr:cNvCxnSpPr/>
      </xdr:nvCxnSpPr>
      <xdr:spPr>
        <a:xfrm>
          <a:off x="5467350" y="1824990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9523</xdr:colOff>
      <xdr:row>105</xdr:row>
      <xdr:rowOff>0</xdr:rowOff>
    </xdr:from>
    <xdr:to>
      <xdr:col>21</xdr:col>
      <xdr:colOff>19050</xdr:colOff>
      <xdr:row>107</xdr:row>
      <xdr:rowOff>79575</xdr:rowOff>
    </xdr:to>
    <xdr:sp macro="" textlink="">
      <xdr:nvSpPr>
        <xdr:cNvPr id="91" name="Arrow: Chevron 90">
          <a:extLst>
            <a:ext uri="{FF2B5EF4-FFF2-40B4-BE49-F238E27FC236}">
              <a16:creationId xmlns:a16="http://schemas.microsoft.com/office/drawing/2014/main" id="{D47609CA-E7F3-403B-8223-58F6B4CF1114}"/>
            </a:ext>
          </a:extLst>
        </xdr:cNvPr>
        <xdr:cNvSpPr/>
      </xdr:nvSpPr>
      <xdr:spPr>
        <a:xfrm>
          <a:off x="7305673" y="16554450"/>
          <a:ext cx="4800602"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21</xdr:col>
      <xdr:colOff>314324</xdr:colOff>
      <xdr:row>105</xdr:row>
      <xdr:rowOff>0</xdr:rowOff>
    </xdr:from>
    <xdr:to>
      <xdr:col>36</xdr:col>
      <xdr:colOff>254000</xdr:colOff>
      <xdr:row>107</xdr:row>
      <xdr:rowOff>79575</xdr:rowOff>
    </xdr:to>
    <xdr:sp macro="" textlink="">
      <xdr:nvSpPr>
        <xdr:cNvPr id="92" name="Arrow: Chevron 91">
          <a:extLst>
            <a:ext uri="{FF2B5EF4-FFF2-40B4-BE49-F238E27FC236}">
              <a16:creationId xmlns:a16="http://schemas.microsoft.com/office/drawing/2014/main" id="{21E95FFE-7236-45A3-B893-46CFABDCDEC2}"/>
            </a:ext>
          </a:extLst>
        </xdr:cNvPr>
        <xdr:cNvSpPr/>
      </xdr:nvSpPr>
      <xdr:spPr>
        <a:xfrm>
          <a:off x="12401549" y="16554450"/>
          <a:ext cx="5092701"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 and carry over distribution losses</a:t>
          </a:r>
          <a:endParaRPr lang="en-AU" sz="1100">
            <a:solidFill>
              <a:schemeClr val="tx1"/>
            </a:solidFill>
          </a:endParaRPr>
        </a:p>
      </xdr:txBody>
    </xdr:sp>
    <xdr:clientData/>
  </xdr:twoCellAnchor>
  <xdr:twoCellAnchor>
    <xdr:from>
      <xdr:col>36</xdr:col>
      <xdr:colOff>571498</xdr:colOff>
      <xdr:row>104</xdr:row>
      <xdr:rowOff>189442</xdr:rowOff>
    </xdr:from>
    <xdr:to>
      <xdr:col>48</xdr:col>
      <xdr:colOff>592667</xdr:colOff>
      <xdr:row>107</xdr:row>
      <xdr:rowOff>78742</xdr:rowOff>
    </xdr:to>
    <xdr:sp macro="" textlink="">
      <xdr:nvSpPr>
        <xdr:cNvPr id="93" name="Arrow: Chevron 92">
          <a:extLst>
            <a:ext uri="{FF2B5EF4-FFF2-40B4-BE49-F238E27FC236}">
              <a16:creationId xmlns:a16="http://schemas.microsoft.com/office/drawing/2014/main" id="{21925607-2BA7-47AE-B68E-70B874C72951}"/>
            </a:ext>
          </a:extLst>
        </xdr:cNvPr>
        <xdr:cNvSpPr/>
      </xdr:nvSpPr>
      <xdr:spPr>
        <a:xfrm>
          <a:off x="17811748" y="16553392"/>
          <a:ext cx="4116919" cy="46080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12</xdr:col>
      <xdr:colOff>304800</xdr:colOff>
      <xdr:row>139</xdr:row>
      <xdr:rowOff>28566</xdr:rowOff>
    </xdr:from>
    <xdr:to>
      <xdr:col>24</xdr:col>
      <xdr:colOff>257176</xdr:colOff>
      <xdr:row>140</xdr:row>
      <xdr:rowOff>85714</xdr:rowOff>
    </xdr:to>
    <xdr:grpSp>
      <xdr:nvGrpSpPr>
        <xdr:cNvPr id="94" name="Group 93">
          <a:extLst>
            <a:ext uri="{FF2B5EF4-FFF2-40B4-BE49-F238E27FC236}">
              <a16:creationId xmlns:a16="http://schemas.microsoft.com/office/drawing/2014/main" id="{ADDA20A9-1807-4607-B449-694A1C0F8CAA}"/>
            </a:ext>
          </a:extLst>
        </xdr:cNvPr>
        <xdr:cNvGrpSpPr/>
      </xdr:nvGrpSpPr>
      <xdr:grpSpPr>
        <a:xfrm>
          <a:off x="4772025" y="21516966"/>
          <a:ext cx="4343401" cy="247648"/>
          <a:chOff x="6296025" y="4371975"/>
          <a:chExt cx="4771898" cy="281807"/>
        </a:xfrm>
      </xdr:grpSpPr>
      <xdr:grpSp>
        <xdr:nvGrpSpPr>
          <xdr:cNvPr id="95" name="Group 94">
            <a:extLst>
              <a:ext uri="{FF2B5EF4-FFF2-40B4-BE49-F238E27FC236}">
                <a16:creationId xmlns:a16="http://schemas.microsoft.com/office/drawing/2014/main" id="{08BFEAC5-38F4-E5CF-B6DF-50AB828B87C3}"/>
              </a:ext>
            </a:extLst>
          </xdr:cNvPr>
          <xdr:cNvGrpSpPr/>
        </xdr:nvGrpSpPr>
        <xdr:grpSpPr>
          <a:xfrm>
            <a:off x="6296025" y="4371975"/>
            <a:ext cx="4771898" cy="114300"/>
            <a:chOff x="6296025" y="4371975"/>
            <a:chExt cx="4771898" cy="114300"/>
          </a:xfrm>
        </xdr:grpSpPr>
        <xdr:cxnSp macro="">
          <xdr:nvCxnSpPr>
            <xdr:cNvPr id="97" name="Straight Connector 96">
              <a:extLst>
                <a:ext uri="{FF2B5EF4-FFF2-40B4-BE49-F238E27FC236}">
                  <a16:creationId xmlns:a16="http://schemas.microsoft.com/office/drawing/2014/main" id="{9CB28E0B-ACAF-EA15-428A-4F9488CC053D}"/>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49821731-49BE-6672-4A95-5E812825B379}"/>
                </a:ext>
              </a:extLst>
            </xdr:cNvPr>
            <xdr:cNvCxnSpPr/>
          </xdr:nvCxnSpPr>
          <xdr:spPr>
            <a:xfrm flipV="1">
              <a:off x="6305550" y="4469534"/>
              <a:ext cx="4762373" cy="16741"/>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96" name="Straight Arrow Connector 95">
            <a:extLst>
              <a:ext uri="{FF2B5EF4-FFF2-40B4-BE49-F238E27FC236}">
                <a16:creationId xmlns:a16="http://schemas.microsoft.com/office/drawing/2014/main" id="{86A71E94-CABF-2FEF-8320-1BAF4AD22832}"/>
              </a:ext>
            </a:extLst>
          </xdr:cNvPr>
          <xdr:cNvCxnSpPr/>
        </xdr:nvCxnSpPr>
        <xdr:spPr>
          <a:xfrm>
            <a:off x="11050506" y="4472808"/>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63500</xdr:colOff>
      <xdr:row>140</xdr:row>
      <xdr:rowOff>317501</xdr:rowOff>
    </xdr:from>
    <xdr:to>
      <xdr:col>30</xdr:col>
      <xdr:colOff>63500</xdr:colOff>
      <xdr:row>142</xdr:row>
      <xdr:rowOff>114417</xdr:rowOff>
    </xdr:to>
    <xdr:cxnSp macro="">
      <xdr:nvCxnSpPr>
        <xdr:cNvPr id="102" name="Straight Arrow Connector 101">
          <a:extLst>
            <a:ext uri="{FF2B5EF4-FFF2-40B4-BE49-F238E27FC236}">
              <a16:creationId xmlns:a16="http://schemas.microsoft.com/office/drawing/2014/main" id="{0B829D0E-40DB-4791-B6C9-8FA58A4E5175}"/>
            </a:ext>
          </a:extLst>
        </xdr:cNvPr>
        <xdr:cNvCxnSpPr/>
      </xdr:nvCxnSpPr>
      <xdr:spPr>
        <a:xfrm>
          <a:off x="15465425" y="21720176"/>
          <a:ext cx="0" cy="25411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63500</xdr:colOff>
      <xdr:row>117</xdr:row>
      <xdr:rowOff>4233</xdr:rowOff>
    </xdr:from>
    <xdr:to>
      <xdr:col>30</xdr:col>
      <xdr:colOff>75142</xdr:colOff>
      <xdr:row>140</xdr:row>
      <xdr:rowOff>63500</xdr:rowOff>
    </xdr:to>
    <xdr:cxnSp macro="">
      <xdr:nvCxnSpPr>
        <xdr:cNvPr id="103" name="Straight Arrow Connector 102">
          <a:extLst>
            <a:ext uri="{FF2B5EF4-FFF2-40B4-BE49-F238E27FC236}">
              <a16:creationId xmlns:a16="http://schemas.microsoft.com/office/drawing/2014/main" id="{38960BF6-BC18-4F4B-9E75-DE60F88C2D81}"/>
            </a:ext>
          </a:extLst>
        </xdr:cNvPr>
        <xdr:cNvCxnSpPr/>
      </xdr:nvCxnSpPr>
      <xdr:spPr>
        <a:xfrm flipH="1">
          <a:off x="15465425" y="18416058"/>
          <a:ext cx="11642" cy="3050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63499</xdr:colOff>
      <xdr:row>142</xdr:row>
      <xdr:rowOff>338666</xdr:rowOff>
    </xdr:from>
    <xdr:to>
      <xdr:col>30</xdr:col>
      <xdr:colOff>63499</xdr:colOff>
      <xdr:row>144</xdr:row>
      <xdr:rowOff>135583</xdr:rowOff>
    </xdr:to>
    <xdr:cxnSp macro="">
      <xdr:nvCxnSpPr>
        <xdr:cNvPr id="104" name="Straight Arrow Connector 103">
          <a:extLst>
            <a:ext uri="{FF2B5EF4-FFF2-40B4-BE49-F238E27FC236}">
              <a16:creationId xmlns:a16="http://schemas.microsoft.com/office/drawing/2014/main" id="{FFCCB3E7-F85C-43C8-85FA-E5EFAE3C2F47}"/>
            </a:ext>
          </a:extLst>
        </xdr:cNvPr>
        <xdr:cNvCxnSpPr/>
      </xdr:nvCxnSpPr>
      <xdr:spPr>
        <a:xfrm>
          <a:off x="15465424" y="22198541"/>
          <a:ext cx="0" cy="254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31750</xdr:colOff>
      <xdr:row>117</xdr:row>
      <xdr:rowOff>95250</xdr:rowOff>
    </xdr:from>
    <xdr:to>
      <xdr:col>11</xdr:col>
      <xdr:colOff>3175</xdr:colOff>
      <xdr:row>117</xdr:row>
      <xdr:rowOff>95250</xdr:rowOff>
    </xdr:to>
    <xdr:cxnSp macro="">
      <xdr:nvCxnSpPr>
        <xdr:cNvPr id="105" name="Straight Arrow Connector 104">
          <a:extLst>
            <a:ext uri="{FF2B5EF4-FFF2-40B4-BE49-F238E27FC236}">
              <a16:creationId xmlns:a16="http://schemas.microsoft.com/office/drawing/2014/main" id="{17693CE2-3463-4D67-8DE7-053DC9F212CD}"/>
            </a:ext>
          </a:extLst>
        </xdr:cNvPr>
        <xdr:cNvCxnSpPr/>
      </xdr:nvCxnSpPr>
      <xdr:spPr>
        <a:xfrm>
          <a:off x="5470525" y="1850707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21168</xdr:colOff>
      <xdr:row>121</xdr:row>
      <xdr:rowOff>95250</xdr:rowOff>
    </xdr:from>
    <xdr:to>
      <xdr:col>10</xdr:col>
      <xdr:colOff>363010</xdr:colOff>
      <xdr:row>121</xdr:row>
      <xdr:rowOff>95250</xdr:rowOff>
    </xdr:to>
    <xdr:cxnSp macro="">
      <xdr:nvCxnSpPr>
        <xdr:cNvPr id="106" name="Straight Arrow Connector 105">
          <a:extLst>
            <a:ext uri="{FF2B5EF4-FFF2-40B4-BE49-F238E27FC236}">
              <a16:creationId xmlns:a16="http://schemas.microsoft.com/office/drawing/2014/main" id="{AF974AD7-B27B-488A-8D63-52E24957B44D}"/>
            </a:ext>
          </a:extLst>
        </xdr:cNvPr>
        <xdr:cNvCxnSpPr/>
      </xdr:nvCxnSpPr>
      <xdr:spPr>
        <a:xfrm>
          <a:off x="5459943" y="19002375"/>
          <a:ext cx="1761067"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647700</xdr:colOff>
      <xdr:row>154</xdr:row>
      <xdr:rowOff>0</xdr:rowOff>
    </xdr:from>
    <xdr:to>
      <xdr:col>10</xdr:col>
      <xdr:colOff>66675</xdr:colOff>
      <xdr:row>156</xdr:row>
      <xdr:rowOff>81075</xdr:rowOff>
    </xdr:to>
    <xdr:sp macro="" textlink="">
      <xdr:nvSpPr>
        <xdr:cNvPr id="107" name="Arrow: Pentagon 106">
          <a:extLst>
            <a:ext uri="{FF2B5EF4-FFF2-40B4-BE49-F238E27FC236}">
              <a16:creationId xmlns:a16="http://schemas.microsoft.com/office/drawing/2014/main" id="{869E9A62-6F2D-4689-BCDF-1BA6ACD5839D}"/>
            </a:ext>
          </a:extLst>
        </xdr:cNvPr>
        <xdr:cNvSpPr/>
      </xdr:nvSpPr>
      <xdr:spPr>
        <a:xfrm>
          <a:off x="2466975" y="24450675"/>
          <a:ext cx="4457700" cy="4620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7</xdr:col>
      <xdr:colOff>28575</xdr:colOff>
      <xdr:row>160</xdr:row>
      <xdr:rowOff>104775</xdr:rowOff>
    </xdr:from>
    <xdr:to>
      <xdr:col>11</xdr:col>
      <xdr:colOff>0</xdr:colOff>
      <xdr:row>160</xdr:row>
      <xdr:rowOff>104775</xdr:rowOff>
    </xdr:to>
    <xdr:cxnSp macro="">
      <xdr:nvCxnSpPr>
        <xdr:cNvPr id="108" name="Straight Arrow Connector 107">
          <a:extLst>
            <a:ext uri="{FF2B5EF4-FFF2-40B4-BE49-F238E27FC236}">
              <a16:creationId xmlns:a16="http://schemas.microsoft.com/office/drawing/2014/main" id="{CB608CE2-30D4-4BF5-B2EB-FCE012FA2709}"/>
            </a:ext>
          </a:extLst>
        </xdr:cNvPr>
        <xdr:cNvCxnSpPr/>
      </xdr:nvCxnSpPr>
      <xdr:spPr>
        <a:xfrm>
          <a:off x="5467350" y="2566035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xdr:colOff>
      <xdr:row>164</xdr:row>
      <xdr:rowOff>95250</xdr:rowOff>
    </xdr:from>
    <xdr:to>
      <xdr:col>11</xdr:col>
      <xdr:colOff>0</xdr:colOff>
      <xdr:row>164</xdr:row>
      <xdr:rowOff>95250</xdr:rowOff>
    </xdr:to>
    <xdr:cxnSp macro="">
      <xdr:nvCxnSpPr>
        <xdr:cNvPr id="109" name="Straight Arrow Connector 108">
          <a:extLst>
            <a:ext uri="{FF2B5EF4-FFF2-40B4-BE49-F238E27FC236}">
              <a16:creationId xmlns:a16="http://schemas.microsoft.com/office/drawing/2014/main" id="{024EDCBA-1C68-47ED-8997-1AFF79F762D9}"/>
            </a:ext>
          </a:extLst>
        </xdr:cNvPr>
        <xdr:cNvCxnSpPr/>
      </xdr:nvCxnSpPr>
      <xdr:spPr>
        <a:xfrm>
          <a:off x="5467350" y="2614612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9523</xdr:colOff>
      <xdr:row>154</xdr:row>
      <xdr:rowOff>0</xdr:rowOff>
    </xdr:from>
    <xdr:to>
      <xdr:col>21</xdr:col>
      <xdr:colOff>19050</xdr:colOff>
      <xdr:row>156</xdr:row>
      <xdr:rowOff>79575</xdr:rowOff>
    </xdr:to>
    <xdr:sp macro="" textlink="">
      <xdr:nvSpPr>
        <xdr:cNvPr id="110" name="Arrow: Chevron 109">
          <a:extLst>
            <a:ext uri="{FF2B5EF4-FFF2-40B4-BE49-F238E27FC236}">
              <a16:creationId xmlns:a16="http://schemas.microsoft.com/office/drawing/2014/main" id="{BC98A223-FDC6-4F65-9F6D-F2CD0EA23738}"/>
            </a:ext>
          </a:extLst>
        </xdr:cNvPr>
        <xdr:cNvSpPr/>
      </xdr:nvSpPr>
      <xdr:spPr>
        <a:xfrm>
          <a:off x="7305673" y="24450675"/>
          <a:ext cx="4800602"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21</xdr:col>
      <xdr:colOff>314324</xdr:colOff>
      <xdr:row>154</xdr:row>
      <xdr:rowOff>0</xdr:rowOff>
    </xdr:from>
    <xdr:to>
      <xdr:col>36</xdr:col>
      <xdr:colOff>254000</xdr:colOff>
      <xdr:row>156</xdr:row>
      <xdr:rowOff>79575</xdr:rowOff>
    </xdr:to>
    <xdr:sp macro="" textlink="">
      <xdr:nvSpPr>
        <xdr:cNvPr id="111" name="Arrow: Chevron 110">
          <a:extLst>
            <a:ext uri="{FF2B5EF4-FFF2-40B4-BE49-F238E27FC236}">
              <a16:creationId xmlns:a16="http://schemas.microsoft.com/office/drawing/2014/main" id="{E12C94FD-93D1-4327-91ED-AB26EA68E685}"/>
            </a:ext>
          </a:extLst>
        </xdr:cNvPr>
        <xdr:cNvSpPr/>
      </xdr:nvSpPr>
      <xdr:spPr>
        <a:xfrm>
          <a:off x="12401549" y="24450675"/>
          <a:ext cx="5092701"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 and carry over distribution losses</a:t>
          </a:r>
          <a:endParaRPr lang="en-AU" sz="1100">
            <a:solidFill>
              <a:schemeClr val="tx1"/>
            </a:solidFill>
          </a:endParaRPr>
        </a:p>
      </xdr:txBody>
    </xdr:sp>
    <xdr:clientData/>
  </xdr:twoCellAnchor>
  <xdr:twoCellAnchor>
    <xdr:from>
      <xdr:col>36</xdr:col>
      <xdr:colOff>571498</xdr:colOff>
      <xdr:row>153</xdr:row>
      <xdr:rowOff>189442</xdr:rowOff>
    </xdr:from>
    <xdr:to>
      <xdr:col>48</xdr:col>
      <xdr:colOff>592667</xdr:colOff>
      <xdr:row>156</xdr:row>
      <xdr:rowOff>78742</xdr:rowOff>
    </xdr:to>
    <xdr:sp macro="" textlink="">
      <xdr:nvSpPr>
        <xdr:cNvPr id="112" name="Arrow: Chevron 111">
          <a:extLst>
            <a:ext uri="{FF2B5EF4-FFF2-40B4-BE49-F238E27FC236}">
              <a16:creationId xmlns:a16="http://schemas.microsoft.com/office/drawing/2014/main" id="{72101E7C-B6DB-4D40-8C68-15EAE714C31D}"/>
            </a:ext>
          </a:extLst>
        </xdr:cNvPr>
        <xdr:cNvSpPr/>
      </xdr:nvSpPr>
      <xdr:spPr>
        <a:xfrm>
          <a:off x="17811748" y="24449617"/>
          <a:ext cx="4116919" cy="46080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12</xdr:col>
      <xdr:colOff>304800</xdr:colOff>
      <xdr:row>188</xdr:row>
      <xdr:rowOff>28566</xdr:rowOff>
    </xdr:from>
    <xdr:to>
      <xdr:col>24</xdr:col>
      <xdr:colOff>257176</xdr:colOff>
      <xdr:row>189</xdr:row>
      <xdr:rowOff>85714</xdr:rowOff>
    </xdr:to>
    <xdr:grpSp>
      <xdr:nvGrpSpPr>
        <xdr:cNvPr id="113" name="Group 112">
          <a:extLst>
            <a:ext uri="{FF2B5EF4-FFF2-40B4-BE49-F238E27FC236}">
              <a16:creationId xmlns:a16="http://schemas.microsoft.com/office/drawing/2014/main" id="{14D32FC6-4D05-4790-940D-D5907881E5C7}"/>
            </a:ext>
          </a:extLst>
        </xdr:cNvPr>
        <xdr:cNvGrpSpPr/>
      </xdr:nvGrpSpPr>
      <xdr:grpSpPr>
        <a:xfrm>
          <a:off x="4772025" y="29527491"/>
          <a:ext cx="4343401" cy="247648"/>
          <a:chOff x="6296025" y="4371975"/>
          <a:chExt cx="4771898" cy="281807"/>
        </a:xfrm>
      </xdr:grpSpPr>
      <xdr:grpSp>
        <xdr:nvGrpSpPr>
          <xdr:cNvPr id="114" name="Group 113">
            <a:extLst>
              <a:ext uri="{FF2B5EF4-FFF2-40B4-BE49-F238E27FC236}">
                <a16:creationId xmlns:a16="http://schemas.microsoft.com/office/drawing/2014/main" id="{EAF14253-405A-72BF-665C-1EFE9F4F22E0}"/>
              </a:ext>
            </a:extLst>
          </xdr:cNvPr>
          <xdr:cNvGrpSpPr/>
        </xdr:nvGrpSpPr>
        <xdr:grpSpPr>
          <a:xfrm>
            <a:off x="6296025" y="4371975"/>
            <a:ext cx="4771898" cy="114300"/>
            <a:chOff x="6296025" y="4371975"/>
            <a:chExt cx="4771898" cy="114300"/>
          </a:xfrm>
        </xdr:grpSpPr>
        <xdr:cxnSp macro="">
          <xdr:nvCxnSpPr>
            <xdr:cNvPr id="116" name="Straight Connector 115">
              <a:extLst>
                <a:ext uri="{FF2B5EF4-FFF2-40B4-BE49-F238E27FC236}">
                  <a16:creationId xmlns:a16="http://schemas.microsoft.com/office/drawing/2014/main" id="{D4C0FFCF-9CEC-8A2D-D61A-83D1E2A7B644}"/>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1A58CC20-EC03-DDEE-1462-22A5ED75EF57}"/>
                </a:ext>
              </a:extLst>
            </xdr:cNvPr>
            <xdr:cNvCxnSpPr/>
          </xdr:nvCxnSpPr>
          <xdr:spPr>
            <a:xfrm flipV="1">
              <a:off x="6305550" y="4469534"/>
              <a:ext cx="4762373" cy="16741"/>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115" name="Straight Arrow Connector 114">
            <a:extLst>
              <a:ext uri="{FF2B5EF4-FFF2-40B4-BE49-F238E27FC236}">
                <a16:creationId xmlns:a16="http://schemas.microsoft.com/office/drawing/2014/main" id="{40730095-29FB-A0CF-0F4A-99A31E80CF1B}"/>
              </a:ext>
            </a:extLst>
          </xdr:cNvPr>
          <xdr:cNvCxnSpPr/>
        </xdr:nvCxnSpPr>
        <xdr:spPr>
          <a:xfrm>
            <a:off x="11050506" y="4472808"/>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63500</xdr:colOff>
      <xdr:row>189</xdr:row>
      <xdr:rowOff>317501</xdr:rowOff>
    </xdr:from>
    <xdr:to>
      <xdr:col>30</xdr:col>
      <xdr:colOff>63500</xdr:colOff>
      <xdr:row>191</xdr:row>
      <xdr:rowOff>114417</xdr:rowOff>
    </xdr:to>
    <xdr:cxnSp macro="">
      <xdr:nvCxnSpPr>
        <xdr:cNvPr id="118" name="Straight Arrow Connector 117">
          <a:extLst>
            <a:ext uri="{FF2B5EF4-FFF2-40B4-BE49-F238E27FC236}">
              <a16:creationId xmlns:a16="http://schemas.microsoft.com/office/drawing/2014/main" id="{AF579624-75A1-45DE-BE3A-EE8D17B14BEE}"/>
            </a:ext>
          </a:extLst>
        </xdr:cNvPr>
        <xdr:cNvCxnSpPr/>
      </xdr:nvCxnSpPr>
      <xdr:spPr>
        <a:xfrm>
          <a:off x="15465425" y="29616401"/>
          <a:ext cx="0" cy="25411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63500</xdr:colOff>
      <xdr:row>166</xdr:row>
      <xdr:rowOff>4233</xdr:rowOff>
    </xdr:from>
    <xdr:to>
      <xdr:col>30</xdr:col>
      <xdr:colOff>75142</xdr:colOff>
      <xdr:row>189</xdr:row>
      <xdr:rowOff>63500</xdr:rowOff>
    </xdr:to>
    <xdr:cxnSp macro="">
      <xdr:nvCxnSpPr>
        <xdr:cNvPr id="119" name="Straight Arrow Connector 118">
          <a:extLst>
            <a:ext uri="{FF2B5EF4-FFF2-40B4-BE49-F238E27FC236}">
              <a16:creationId xmlns:a16="http://schemas.microsoft.com/office/drawing/2014/main" id="{092B8B33-E604-482C-AC1D-40748AA61C57}"/>
            </a:ext>
          </a:extLst>
        </xdr:cNvPr>
        <xdr:cNvCxnSpPr/>
      </xdr:nvCxnSpPr>
      <xdr:spPr>
        <a:xfrm flipH="1">
          <a:off x="15465425" y="26312283"/>
          <a:ext cx="11642" cy="3050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63499</xdr:colOff>
      <xdr:row>191</xdr:row>
      <xdr:rowOff>338666</xdr:rowOff>
    </xdr:from>
    <xdr:to>
      <xdr:col>30</xdr:col>
      <xdr:colOff>63499</xdr:colOff>
      <xdr:row>193</xdr:row>
      <xdr:rowOff>135583</xdr:rowOff>
    </xdr:to>
    <xdr:cxnSp macro="">
      <xdr:nvCxnSpPr>
        <xdr:cNvPr id="120" name="Straight Arrow Connector 119">
          <a:extLst>
            <a:ext uri="{FF2B5EF4-FFF2-40B4-BE49-F238E27FC236}">
              <a16:creationId xmlns:a16="http://schemas.microsoft.com/office/drawing/2014/main" id="{6ADABB66-675D-400D-8EE2-5109C4BFE078}"/>
            </a:ext>
          </a:extLst>
        </xdr:cNvPr>
        <xdr:cNvCxnSpPr/>
      </xdr:nvCxnSpPr>
      <xdr:spPr>
        <a:xfrm>
          <a:off x="15465424" y="30094766"/>
          <a:ext cx="0" cy="254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31750</xdr:colOff>
      <xdr:row>166</xdr:row>
      <xdr:rowOff>95250</xdr:rowOff>
    </xdr:from>
    <xdr:to>
      <xdr:col>11</xdr:col>
      <xdr:colOff>3175</xdr:colOff>
      <xdr:row>166</xdr:row>
      <xdr:rowOff>95250</xdr:rowOff>
    </xdr:to>
    <xdr:cxnSp macro="">
      <xdr:nvCxnSpPr>
        <xdr:cNvPr id="121" name="Straight Arrow Connector 120">
          <a:extLst>
            <a:ext uri="{FF2B5EF4-FFF2-40B4-BE49-F238E27FC236}">
              <a16:creationId xmlns:a16="http://schemas.microsoft.com/office/drawing/2014/main" id="{3665AD64-995F-4847-AB47-EC968F9DC5B9}"/>
            </a:ext>
          </a:extLst>
        </xdr:cNvPr>
        <xdr:cNvCxnSpPr/>
      </xdr:nvCxnSpPr>
      <xdr:spPr>
        <a:xfrm>
          <a:off x="5470525" y="2640330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21168</xdr:colOff>
      <xdr:row>170</xdr:row>
      <xdr:rowOff>95250</xdr:rowOff>
    </xdr:from>
    <xdr:to>
      <xdr:col>10</xdr:col>
      <xdr:colOff>363010</xdr:colOff>
      <xdr:row>170</xdr:row>
      <xdr:rowOff>95250</xdr:rowOff>
    </xdr:to>
    <xdr:cxnSp macro="">
      <xdr:nvCxnSpPr>
        <xdr:cNvPr id="122" name="Straight Arrow Connector 121">
          <a:extLst>
            <a:ext uri="{FF2B5EF4-FFF2-40B4-BE49-F238E27FC236}">
              <a16:creationId xmlns:a16="http://schemas.microsoft.com/office/drawing/2014/main" id="{20F86741-F3D4-4110-A61D-2E7897BC4FAC}"/>
            </a:ext>
          </a:extLst>
        </xdr:cNvPr>
        <xdr:cNvCxnSpPr/>
      </xdr:nvCxnSpPr>
      <xdr:spPr>
        <a:xfrm>
          <a:off x="5459943" y="26898600"/>
          <a:ext cx="1761067"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647700</xdr:colOff>
      <xdr:row>154</xdr:row>
      <xdr:rowOff>0</xdr:rowOff>
    </xdr:from>
    <xdr:to>
      <xdr:col>10</xdr:col>
      <xdr:colOff>66675</xdr:colOff>
      <xdr:row>156</xdr:row>
      <xdr:rowOff>81075</xdr:rowOff>
    </xdr:to>
    <xdr:sp macro="" textlink="">
      <xdr:nvSpPr>
        <xdr:cNvPr id="123" name="Arrow: Pentagon 122">
          <a:extLst>
            <a:ext uri="{FF2B5EF4-FFF2-40B4-BE49-F238E27FC236}">
              <a16:creationId xmlns:a16="http://schemas.microsoft.com/office/drawing/2014/main" id="{1C14E03A-EFEB-4859-8DCE-C8225961A9B5}"/>
            </a:ext>
          </a:extLst>
        </xdr:cNvPr>
        <xdr:cNvSpPr/>
      </xdr:nvSpPr>
      <xdr:spPr>
        <a:xfrm>
          <a:off x="2466975" y="24450675"/>
          <a:ext cx="4457700" cy="4620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a:t>Step 1 </a:t>
          </a:r>
          <a:r>
            <a:rPr lang="en-AU" sz="1200"/>
            <a:t>- Allocate revenue by charge</a:t>
          </a:r>
          <a:r>
            <a:rPr lang="en-AU" sz="1200" baseline="0"/>
            <a:t> type</a:t>
          </a:r>
          <a:endParaRPr lang="en-AU" sz="1200"/>
        </a:p>
      </xdr:txBody>
    </xdr:sp>
    <xdr:clientData/>
  </xdr:twoCellAnchor>
  <xdr:twoCellAnchor>
    <xdr:from>
      <xdr:col>7</xdr:col>
      <xdr:colOff>28575</xdr:colOff>
      <xdr:row>160</xdr:row>
      <xdr:rowOff>104775</xdr:rowOff>
    </xdr:from>
    <xdr:to>
      <xdr:col>11</xdr:col>
      <xdr:colOff>0</xdr:colOff>
      <xdr:row>160</xdr:row>
      <xdr:rowOff>104775</xdr:rowOff>
    </xdr:to>
    <xdr:cxnSp macro="">
      <xdr:nvCxnSpPr>
        <xdr:cNvPr id="124" name="Straight Arrow Connector 123">
          <a:extLst>
            <a:ext uri="{FF2B5EF4-FFF2-40B4-BE49-F238E27FC236}">
              <a16:creationId xmlns:a16="http://schemas.microsoft.com/office/drawing/2014/main" id="{C9F0C5E7-55F5-4845-96B7-CAB6D6BB7BC9}"/>
            </a:ext>
          </a:extLst>
        </xdr:cNvPr>
        <xdr:cNvCxnSpPr/>
      </xdr:nvCxnSpPr>
      <xdr:spPr>
        <a:xfrm>
          <a:off x="5467350" y="2566035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xdr:colOff>
      <xdr:row>164</xdr:row>
      <xdr:rowOff>95250</xdr:rowOff>
    </xdr:from>
    <xdr:to>
      <xdr:col>11</xdr:col>
      <xdr:colOff>0</xdr:colOff>
      <xdr:row>164</xdr:row>
      <xdr:rowOff>95250</xdr:rowOff>
    </xdr:to>
    <xdr:cxnSp macro="">
      <xdr:nvCxnSpPr>
        <xdr:cNvPr id="125" name="Straight Arrow Connector 124">
          <a:extLst>
            <a:ext uri="{FF2B5EF4-FFF2-40B4-BE49-F238E27FC236}">
              <a16:creationId xmlns:a16="http://schemas.microsoft.com/office/drawing/2014/main" id="{CA3DC913-A4D1-4F3F-93B1-557B35C8C8F1}"/>
            </a:ext>
          </a:extLst>
        </xdr:cNvPr>
        <xdr:cNvCxnSpPr/>
      </xdr:nvCxnSpPr>
      <xdr:spPr>
        <a:xfrm>
          <a:off x="5467350" y="26146125"/>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9523</xdr:colOff>
      <xdr:row>154</xdr:row>
      <xdr:rowOff>0</xdr:rowOff>
    </xdr:from>
    <xdr:to>
      <xdr:col>21</xdr:col>
      <xdr:colOff>19050</xdr:colOff>
      <xdr:row>156</xdr:row>
      <xdr:rowOff>79575</xdr:rowOff>
    </xdr:to>
    <xdr:sp macro="" textlink="">
      <xdr:nvSpPr>
        <xdr:cNvPr id="126" name="Arrow: Chevron 125">
          <a:extLst>
            <a:ext uri="{FF2B5EF4-FFF2-40B4-BE49-F238E27FC236}">
              <a16:creationId xmlns:a16="http://schemas.microsoft.com/office/drawing/2014/main" id="{E105FD29-0A48-4DD9-87EA-5E130E524FA4}"/>
            </a:ext>
          </a:extLst>
        </xdr:cNvPr>
        <xdr:cNvSpPr/>
      </xdr:nvSpPr>
      <xdr:spPr>
        <a:xfrm>
          <a:off x="7305673" y="24450675"/>
          <a:ext cx="4800602"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2 </a:t>
          </a:r>
          <a:r>
            <a:rPr lang="en-AU" sz="1100" baseline="0">
              <a:solidFill>
                <a:schemeClr val="bg1"/>
              </a:solidFill>
            </a:rPr>
            <a:t>- Allocate fixed revenue to priority group allocation buckets</a:t>
          </a:r>
          <a:r>
            <a:rPr lang="en-AU" sz="1100">
              <a:solidFill>
                <a:schemeClr val="tx1"/>
              </a:solidFill>
            </a:rPr>
            <a:t>3</a:t>
          </a:r>
          <a:r>
            <a:rPr lang="en-AU" sz="1100" baseline="0">
              <a:solidFill>
                <a:schemeClr val="tx1"/>
              </a:solidFill>
            </a:rPr>
            <a:t> </a:t>
          </a:r>
          <a:endParaRPr lang="en-AU" sz="1100">
            <a:solidFill>
              <a:schemeClr val="tx1"/>
            </a:solidFill>
          </a:endParaRPr>
        </a:p>
      </xdr:txBody>
    </xdr:sp>
    <xdr:clientData/>
  </xdr:twoCellAnchor>
  <xdr:twoCellAnchor>
    <xdr:from>
      <xdr:col>21</xdr:col>
      <xdr:colOff>314324</xdr:colOff>
      <xdr:row>154</xdr:row>
      <xdr:rowOff>0</xdr:rowOff>
    </xdr:from>
    <xdr:to>
      <xdr:col>36</xdr:col>
      <xdr:colOff>254000</xdr:colOff>
      <xdr:row>156</xdr:row>
      <xdr:rowOff>79575</xdr:rowOff>
    </xdr:to>
    <xdr:sp macro="" textlink="">
      <xdr:nvSpPr>
        <xdr:cNvPr id="127" name="Arrow: Chevron 126">
          <a:extLst>
            <a:ext uri="{FF2B5EF4-FFF2-40B4-BE49-F238E27FC236}">
              <a16:creationId xmlns:a16="http://schemas.microsoft.com/office/drawing/2014/main" id="{DF2934C5-EC75-4847-8AD7-663190C11380}"/>
            </a:ext>
          </a:extLst>
        </xdr:cNvPr>
        <xdr:cNvSpPr/>
      </xdr:nvSpPr>
      <xdr:spPr>
        <a:xfrm>
          <a:off x="12401549" y="24450675"/>
          <a:ext cx="5092701" cy="460575"/>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3 </a:t>
          </a:r>
          <a:r>
            <a:rPr lang="en-AU" sz="1100" baseline="0">
              <a:solidFill>
                <a:schemeClr val="bg1"/>
              </a:solidFill>
            </a:rPr>
            <a:t>- Allocate revenue to priority group and carry over distribution losses</a:t>
          </a:r>
          <a:endParaRPr lang="en-AU" sz="1100">
            <a:solidFill>
              <a:schemeClr val="tx1"/>
            </a:solidFill>
          </a:endParaRPr>
        </a:p>
      </xdr:txBody>
    </xdr:sp>
    <xdr:clientData/>
  </xdr:twoCellAnchor>
  <xdr:twoCellAnchor>
    <xdr:from>
      <xdr:col>36</xdr:col>
      <xdr:colOff>571498</xdr:colOff>
      <xdr:row>153</xdr:row>
      <xdr:rowOff>189442</xdr:rowOff>
    </xdr:from>
    <xdr:to>
      <xdr:col>48</xdr:col>
      <xdr:colOff>592667</xdr:colOff>
      <xdr:row>156</xdr:row>
      <xdr:rowOff>78742</xdr:rowOff>
    </xdr:to>
    <xdr:sp macro="" textlink="">
      <xdr:nvSpPr>
        <xdr:cNvPr id="128" name="Arrow: Chevron 127">
          <a:extLst>
            <a:ext uri="{FF2B5EF4-FFF2-40B4-BE49-F238E27FC236}">
              <a16:creationId xmlns:a16="http://schemas.microsoft.com/office/drawing/2014/main" id="{E3A7BAAF-7097-4D28-AA47-5DE19994E7B6}"/>
            </a:ext>
          </a:extLst>
        </xdr:cNvPr>
        <xdr:cNvSpPr/>
      </xdr:nvSpPr>
      <xdr:spPr>
        <a:xfrm>
          <a:off x="17811748" y="24449617"/>
          <a:ext cx="4116919" cy="460800"/>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100" b="1">
              <a:solidFill>
                <a:schemeClr val="bg1"/>
              </a:solidFill>
            </a:rPr>
            <a:t>Step</a:t>
          </a:r>
          <a:r>
            <a:rPr lang="en-AU" sz="1100" b="1" baseline="0">
              <a:solidFill>
                <a:schemeClr val="bg1"/>
              </a:solidFill>
            </a:rPr>
            <a:t> 4 </a:t>
          </a:r>
          <a:r>
            <a:rPr lang="en-AU" sz="1100" baseline="0">
              <a:solidFill>
                <a:schemeClr val="bg1"/>
              </a:solidFill>
            </a:rPr>
            <a:t>- Calculate cost reflective prices</a:t>
          </a:r>
          <a:endParaRPr lang="en-AU" sz="1100">
            <a:solidFill>
              <a:schemeClr val="tx1"/>
            </a:solidFill>
          </a:endParaRPr>
        </a:p>
      </xdr:txBody>
    </xdr:sp>
    <xdr:clientData/>
  </xdr:twoCellAnchor>
  <xdr:twoCellAnchor>
    <xdr:from>
      <xdr:col>12</xdr:col>
      <xdr:colOff>304800</xdr:colOff>
      <xdr:row>188</xdr:row>
      <xdr:rowOff>28566</xdr:rowOff>
    </xdr:from>
    <xdr:to>
      <xdr:col>24</xdr:col>
      <xdr:colOff>257176</xdr:colOff>
      <xdr:row>189</xdr:row>
      <xdr:rowOff>85714</xdr:rowOff>
    </xdr:to>
    <xdr:grpSp>
      <xdr:nvGrpSpPr>
        <xdr:cNvPr id="129" name="Group 128">
          <a:extLst>
            <a:ext uri="{FF2B5EF4-FFF2-40B4-BE49-F238E27FC236}">
              <a16:creationId xmlns:a16="http://schemas.microsoft.com/office/drawing/2014/main" id="{87E5A643-00A8-4215-A190-FD9EFCED01C6}"/>
            </a:ext>
          </a:extLst>
        </xdr:cNvPr>
        <xdr:cNvGrpSpPr/>
      </xdr:nvGrpSpPr>
      <xdr:grpSpPr>
        <a:xfrm>
          <a:off x="4772025" y="29527491"/>
          <a:ext cx="4343401" cy="247648"/>
          <a:chOff x="6296025" y="4371975"/>
          <a:chExt cx="4771898" cy="281807"/>
        </a:xfrm>
      </xdr:grpSpPr>
      <xdr:grpSp>
        <xdr:nvGrpSpPr>
          <xdr:cNvPr id="130" name="Group 129">
            <a:extLst>
              <a:ext uri="{FF2B5EF4-FFF2-40B4-BE49-F238E27FC236}">
                <a16:creationId xmlns:a16="http://schemas.microsoft.com/office/drawing/2014/main" id="{41B70C48-AA84-5E00-D9F0-0EC86DB414BE}"/>
              </a:ext>
            </a:extLst>
          </xdr:cNvPr>
          <xdr:cNvGrpSpPr/>
        </xdr:nvGrpSpPr>
        <xdr:grpSpPr>
          <a:xfrm>
            <a:off x="6296025" y="4371975"/>
            <a:ext cx="4771898" cy="114300"/>
            <a:chOff x="6296025" y="4371975"/>
            <a:chExt cx="4771898" cy="114300"/>
          </a:xfrm>
        </xdr:grpSpPr>
        <xdr:cxnSp macro="">
          <xdr:nvCxnSpPr>
            <xdr:cNvPr id="132" name="Straight Connector 131">
              <a:extLst>
                <a:ext uri="{FF2B5EF4-FFF2-40B4-BE49-F238E27FC236}">
                  <a16:creationId xmlns:a16="http://schemas.microsoft.com/office/drawing/2014/main" id="{15AEED37-D173-CDDE-3EF4-AFBF6360BF7F}"/>
                </a:ext>
              </a:extLst>
            </xdr:cNvPr>
            <xdr:cNvCxnSpPr/>
          </xdr:nvCxnSpPr>
          <xdr:spPr>
            <a:xfrm>
              <a:off x="6296025" y="4371975"/>
              <a:ext cx="0" cy="108000"/>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33" name="Straight Connector 132">
              <a:extLst>
                <a:ext uri="{FF2B5EF4-FFF2-40B4-BE49-F238E27FC236}">
                  <a16:creationId xmlns:a16="http://schemas.microsoft.com/office/drawing/2014/main" id="{2A0D48AD-CCA9-8621-9B72-D3F803D29806}"/>
                </a:ext>
              </a:extLst>
            </xdr:cNvPr>
            <xdr:cNvCxnSpPr/>
          </xdr:nvCxnSpPr>
          <xdr:spPr>
            <a:xfrm flipV="1">
              <a:off x="6305550" y="4469534"/>
              <a:ext cx="4762373" cy="16741"/>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grpSp>
      <xdr:cxnSp macro="">
        <xdr:nvCxnSpPr>
          <xdr:cNvPr id="131" name="Straight Arrow Connector 130">
            <a:extLst>
              <a:ext uri="{FF2B5EF4-FFF2-40B4-BE49-F238E27FC236}">
                <a16:creationId xmlns:a16="http://schemas.microsoft.com/office/drawing/2014/main" id="{2DF1CC25-DEEC-F66E-88D9-BC2BB4589340}"/>
              </a:ext>
            </a:extLst>
          </xdr:cNvPr>
          <xdr:cNvCxnSpPr/>
        </xdr:nvCxnSpPr>
        <xdr:spPr>
          <a:xfrm>
            <a:off x="11050506" y="4472808"/>
            <a:ext cx="0" cy="180974"/>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63500</xdr:colOff>
      <xdr:row>189</xdr:row>
      <xdr:rowOff>317501</xdr:rowOff>
    </xdr:from>
    <xdr:to>
      <xdr:col>30</xdr:col>
      <xdr:colOff>63500</xdr:colOff>
      <xdr:row>191</xdr:row>
      <xdr:rowOff>114417</xdr:rowOff>
    </xdr:to>
    <xdr:cxnSp macro="">
      <xdr:nvCxnSpPr>
        <xdr:cNvPr id="137" name="Straight Arrow Connector 136">
          <a:extLst>
            <a:ext uri="{FF2B5EF4-FFF2-40B4-BE49-F238E27FC236}">
              <a16:creationId xmlns:a16="http://schemas.microsoft.com/office/drawing/2014/main" id="{7EAA6E52-B05D-4029-87E3-D30D694CCB52}"/>
            </a:ext>
          </a:extLst>
        </xdr:cNvPr>
        <xdr:cNvCxnSpPr/>
      </xdr:nvCxnSpPr>
      <xdr:spPr>
        <a:xfrm>
          <a:off x="15465425" y="29616401"/>
          <a:ext cx="0" cy="254116"/>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63500</xdr:colOff>
      <xdr:row>166</xdr:row>
      <xdr:rowOff>4233</xdr:rowOff>
    </xdr:from>
    <xdr:to>
      <xdr:col>30</xdr:col>
      <xdr:colOff>75142</xdr:colOff>
      <xdr:row>189</xdr:row>
      <xdr:rowOff>63500</xdr:rowOff>
    </xdr:to>
    <xdr:cxnSp macro="">
      <xdr:nvCxnSpPr>
        <xdr:cNvPr id="138" name="Straight Arrow Connector 137">
          <a:extLst>
            <a:ext uri="{FF2B5EF4-FFF2-40B4-BE49-F238E27FC236}">
              <a16:creationId xmlns:a16="http://schemas.microsoft.com/office/drawing/2014/main" id="{BEEC6C05-ACDB-495D-8254-0015CDA95D4F}"/>
            </a:ext>
          </a:extLst>
        </xdr:cNvPr>
        <xdr:cNvCxnSpPr/>
      </xdr:nvCxnSpPr>
      <xdr:spPr>
        <a:xfrm flipH="1">
          <a:off x="15465425" y="26312283"/>
          <a:ext cx="11642" cy="3050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63499</xdr:colOff>
      <xdr:row>191</xdr:row>
      <xdr:rowOff>338666</xdr:rowOff>
    </xdr:from>
    <xdr:to>
      <xdr:col>30</xdr:col>
      <xdr:colOff>63499</xdr:colOff>
      <xdr:row>193</xdr:row>
      <xdr:rowOff>135583</xdr:rowOff>
    </xdr:to>
    <xdr:cxnSp macro="">
      <xdr:nvCxnSpPr>
        <xdr:cNvPr id="139" name="Straight Arrow Connector 138">
          <a:extLst>
            <a:ext uri="{FF2B5EF4-FFF2-40B4-BE49-F238E27FC236}">
              <a16:creationId xmlns:a16="http://schemas.microsoft.com/office/drawing/2014/main" id="{91F4787F-84C2-4AD4-BE77-9A699B102B16}"/>
            </a:ext>
          </a:extLst>
        </xdr:cNvPr>
        <xdr:cNvCxnSpPr/>
      </xdr:nvCxnSpPr>
      <xdr:spPr>
        <a:xfrm>
          <a:off x="15465424" y="30094766"/>
          <a:ext cx="0" cy="254117"/>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31750</xdr:colOff>
      <xdr:row>166</xdr:row>
      <xdr:rowOff>95250</xdr:rowOff>
    </xdr:from>
    <xdr:to>
      <xdr:col>11</xdr:col>
      <xdr:colOff>3175</xdr:colOff>
      <xdr:row>166</xdr:row>
      <xdr:rowOff>95250</xdr:rowOff>
    </xdr:to>
    <xdr:cxnSp macro="">
      <xdr:nvCxnSpPr>
        <xdr:cNvPr id="140" name="Straight Arrow Connector 139">
          <a:extLst>
            <a:ext uri="{FF2B5EF4-FFF2-40B4-BE49-F238E27FC236}">
              <a16:creationId xmlns:a16="http://schemas.microsoft.com/office/drawing/2014/main" id="{4CE3B2DB-A7C5-479A-9A0A-424D2D616BBB}"/>
            </a:ext>
          </a:extLst>
        </xdr:cNvPr>
        <xdr:cNvCxnSpPr/>
      </xdr:nvCxnSpPr>
      <xdr:spPr>
        <a:xfrm>
          <a:off x="5470525" y="26403300"/>
          <a:ext cx="1828800"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21168</xdr:colOff>
      <xdr:row>170</xdr:row>
      <xdr:rowOff>95250</xdr:rowOff>
    </xdr:from>
    <xdr:to>
      <xdr:col>10</xdr:col>
      <xdr:colOff>363010</xdr:colOff>
      <xdr:row>170</xdr:row>
      <xdr:rowOff>95250</xdr:rowOff>
    </xdr:to>
    <xdr:cxnSp macro="">
      <xdr:nvCxnSpPr>
        <xdr:cNvPr id="141" name="Straight Arrow Connector 140">
          <a:extLst>
            <a:ext uri="{FF2B5EF4-FFF2-40B4-BE49-F238E27FC236}">
              <a16:creationId xmlns:a16="http://schemas.microsoft.com/office/drawing/2014/main" id="{3BA41A4C-EB22-4819-949A-1529BA4482A0}"/>
            </a:ext>
          </a:extLst>
        </xdr:cNvPr>
        <xdr:cNvCxnSpPr/>
      </xdr:nvCxnSpPr>
      <xdr:spPr>
        <a:xfrm>
          <a:off x="5459943" y="26898600"/>
          <a:ext cx="1761067" cy="0"/>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89</xdr:row>
      <xdr:rowOff>171450</xdr:rowOff>
    </xdr:from>
    <xdr:to>
      <xdr:col>24</xdr:col>
      <xdr:colOff>531158</xdr:colOff>
      <xdr:row>95</xdr:row>
      <xdr:rowOff>174810</xdr:rowOff>
    </xdr:to>
    <xdr:grpSp>
      <xdr:nvGrpSpPr>
        <xdr:cNvPr id="145" name="Group 144">
          <a:extLst>
            <a:ext uri="{FF2B5EF4-FFF2-40B4-BE49-F238E27FC236}">
              <a16:creationId xmlns:a16="http://schemas.microsoft.com/office/drawing/2014/main" id="{380CA86D-8B77-4B7B-B268-F6F0772687D3}"/>
            </a:ext>
          </a:extLst>
        </xdr:cNvPr>
        <xdr:cNvGrpSpPr/>
      </xdr:nvGrpSpPr>
      <xdr:grpSpPr>
        <a:xfrm>
          <a:off x="3476625" y="13458825"/>
          <a:ext cx="5912783" cy="1298760"/>
          <a:chOff x="3352800" y="4389622"/>
          <a:chExt cx="6585846" cy="1344706"/>
        </a:xfrm>
      </xdr:grpSpPr>
      <xdr:cxnSp macro="">
        <xdr:nvCxnSpPr>
          <xdr:cNvPr id="146" name="Straight Connector 145">
            <a:extLst>
              <a:ext uri="{FF2B5EF4-FFF2-40B4-BE49-F238E27FC236}">
                <a16:creationId xmlns:a16="http://schemas.microsoft.com/office/drawing/2014/main" id="{888303D2-E47F-8A02-E12E-B696052898D0}"/>
              </a:ext>
            </a:extLst>
          </xdr:cNvPr>
          <xdr:cNvCxnSpPr/>
        </xdr:nvCxnSpPr>
        <xdr:spPr>
          <a:xfrm flipH="1">
            <a:off x="3362325" y="4389622"/>
            <a:ext cx="4763" cy="1277753"/>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47" name="Straight Arrow Connector 146">
            <a:extLst>
              <a:ext uri="{FF2B5EF4-FFF2-40B4-BE49-F238E27FC236}">
                <a16:creationId xmlns:a16="http://schemas.microsoft.com/office/drawing/2014/main" id="{B02E5CAB-C1FE-4BFC-BE64-C7A3AE48336A}"/>
              </a:ext>
            </a:extLst>
          </xdr:cNvPr>
          <xdr:cNvCxnSpPr/>
        </xdr:nvCxnSpPr>
        <xdr:spPr>
          <a:xfrm>
            <a:off x="3352800" y="5676900"/>
            <a:ext cx="6585846" cy="574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257175</xdr:colOff>
      <xdr:row>139</xdr:row>
      <xdr:rowOff>28575</xdr:rowOff>
    </xdr:from>
    <xdr:to>
      <xdr:col>24</xdr:col>
      <xdr:colOff>521633</xdr:colOff>
      <xdr:row>144</xdr:row>
      <xdr:rowOff>222435</xdr:rowOff>
    </xdr:to>
    <xdr:grpSp>
      <xdr:nvGrpSpPr>
        <xdr:cNvPr id="148" name="Group 147">
          <a:extLst>
            <a:ext uri="{FF2B5EF4-FFF2-40B4-BE49-F238E27FC236}">
              <a16:creationId xmlns:a16="http://schemas.microsoft.com/office/drawing/2014/main" id="{5D6CF049-4417-4909-850F-3EC256DE8E68}"/>
            </a:ext>
          </a:extLst>
        </xdr:cNvPr>
        <xdr:cNvGrpSpPr/>
      </xdr:nvGrpSpPr>
      <xdr:grpSpPr>
        <a:xfrm>
          <a:off x="3467100" y="21516975"/>
          <a:ext cx="5912783" cy="1298760"/>
          <a:chOff x="3352800" y="4389622"/>
          <a:chExt cx="6585846" cy="1344706"/>
        </a:xfrm>
      </xdr:grpSpPr>
      <xdr:cxnSp macro="">
        <xdr:nvCxnSpPr>
          <xdr:cNvPr id="149" name="Straight Connector 148">
            <a:extLst>
              <a:ext uri="{FF2B5EF4-FFF2-40B4-BE49-F238E27FC236}">
                <a16:creationId xmlns:a16="http://schemas.microsoft.com/office/drawing/2014/main" id="{19B99DDC-66D9-C51B-FC93-696658E6340D}"/>
              </a:ext>
            </a:extLst>
          </xdr:cNvPr>
          <xdr:cNvCxnSpPr/>
        </xdr:nvCxnSpPr>
        <xdr:spPr>
          <a:xfrm flipH="1">
            <a:off x="3362325" y="4389622"/>
            <a:ext cx="4763" cy="1277753"/>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50" name="Straight Arrow Connector 149">
            <a:extLst>
              <a:ext uri="{FF2B5EF4-FFF2-40B4-BE49-F238E27FC236}">
                <a16:creationId xmlns:a16="http://schemas.microsoft.com/office/drawing/2014/main" id="{6EC10EF3-118D-340A-900D-C3775B0C5ED5}"/>
              </a:ext>
            </a:extLst>
          </xdr:cNvPr>
          <xdr:cNvCxnSpPr/>
        </xdr:nvCxnSpPr>
        <xdr:spPr>
          <a:xfrm>
            <a:off x="3352800" y="5676900"/>
            <a:ext cx="6585846" cy="574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247650</xdr:colOff>
      <xdr:row>188</xdr:row>
      <xdr:rowOff>19050</xdr:rowOff>
    </xdr:from>
    <xdr:to>
      <xdr:col>24</xdr:col>
      <xdr:colOff>512108</xdr:colOff>
      <xdr:row>193</xdr:row>
      <xdr:rowOff>212910</xdr:rowOff>
    </xdr:to>
    <xdr:grpSp>
      <xdr:nvGrpSpPr>
        <xdr:cNvPr id="151" name="Group 150">
          <a:extLst>
            <a:ext uri="{FF2B5EF4-FFF2-40B4-BE49-F238E27FC236}">
              <a16:creationId xmlns:a16="http://schemas.microsoft.com/office/drawing/2014/main" id="{9DA182DE-3639-4B4B-B48A-4882FBA18A80}"/>
            </a:ext>
          </a:extLst>
        </xdr:cNvPr>
        <xdr:cNvGrpSpPr/>
      </xdr:nvGrpSpPr>
      <xdr:grpSpPr>
        <a:xfrm>
          <a:off x="3457575" y="29517975"/>
          <a:ext cx="5912783" cy="1298760"/>
          <a:chOff x="3352800" y="4389622"/>
          <a:chExt cx="6585846" cy="1344706"/>
        </a:xfrm>
      </xdr:grpSpPr>
      <xdr:cxnSp macro="">
        <xdr:nvCxnSpPr>
          <xdr:cNvPr id="152" name="Straight Connector 151">
            <a:extLst>
              <a:ext uri="{FF2B5EF4-FFF2-40B4-BE49-F238E27FC236}">
                <a16:creationId xmlns:a16="http://schemas.microsoft.com/office/drawing/2014/main" id="{8581F4AB-CFB6-CE27-9FFE-B7EA5F2F1734}"/>
              </a:ext>
            </a:extLst>
          </xdr:cNvPr>
          <xdr:cNvCxnSpPr/>
        </xdr:nvCxnSpPr>
        <xdr:spPr>
          <a:xfrm flipH="1">
            <a:off x="3362325" y="4389622"/>
            <a:ext cx="4763" cy="1277753"/>
          </a:xfrm>
          <a:prstGeom prst="line">
            <a:avLst/>
          </a:prstGeom>
          <a:ln>
            <a:solidFill>
              <a:schemeClr val="accent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53" name="Straight Arrow Connector 152">
            <a:extLst>
              <a:ext uri="{FF2B5EF4-FFF2-40B4-BE49-F238E27FC236}">
                <a16:creationId xmlns:a16="http://schemas.microsoft.com/office/drawing/2014/main" id="{84FCFB84-D947-B0D4-0040-64A72220082E}"/>
              </a:ext>
            </a:extLst>
          </xdr:cNvPr>
          <xdr:cNvCxnSpPr/>
        </xdr:nvCxnSpPr>
        <xdr:spPr>
          <a:xfrm>
            <a:off x="3352800" y="5676900"/>
            <a:ext cx="6585846" cy="57428"/>
          </a:xfrm>
          <a:prstGeom prst="straightConnector1">
            <a:avLst/>
          </a:prstGeom>
          <a:ln>
            <a:solidFill>
              <a:schemeClr val="accent6"/>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209549</xdr:colOff>
      <xdr:row>70</xdr:row>
      <xdr:rowOff>133350</xdr:rowOff>
    </xdr:from>
    <xdr:to>
      <xdr:col>25</xdr:col>
      <xdr:colOff>295274</xdr:colOff>
      <xdr:row>80</xdr:row>
      <xdr:rowOff>38100</xdr:rowOff>
    </xdr:to>
    <xdr:sp macro="" textlink="">
      <xdr:nvSpPr>
        <xdr:cNvPr id="3" name="Rectangle: Rounded Corners 2">
          <a:extLst>
            <a:ext uri="{FF2B5EF4-FFF2-40B4-BE49-F238E27FC236}">
              <a16:creationId xmlns:a16="http://schemas.microsoft.com/office/drawing/2014/main" id="{F5F37A5A-1A96-43EE-92EB-5B83266189BF}"/>
            </a:ext>
          </a:extLst>
        </xdr:cNvPr>
        <xdr:cNvSpPr/>
      </xdr:nvSpPr>
      <xdr:spPr>
        <a:xfrm>
          <a:off x="9353549" y="10477500"/>
          <a:ext cx="4886325" cy="13335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400" b="1"/>
            <a:t>If schemes names are changed,</a:t>
          </a:r>
          <a:r>
            <a:rPr lang="en-AU" sz="1400" b="1" baseline="0"/>
            <a:t> inputs will not be populated correctly. Also do not change schemes locations otherwise smoothed prices summary will be incorrect since it's referencing exact cells</a:t>
          </a:r>
          <a:endParaRPr lang="en-AU" sz="1400" b="1"/>
        </a:p>
      </xdr:txBody>
    </xdr:sp>
    <xdr:clientData/>
  </xdr:twoCellAnchor>
  <xdr:twoCellAnchor>
    <xdr:from>
      <xdr:col>13</xdr:col>
      <xdr:colOff>76200</xdr:colOff>
      <xdr:row>100</xdr:row>
      <xdr:rowOff>133350</xdr:rowOff>
    </xdr:from>
    <xdr:to>
      <xdr:col>24</xdr:col>
      <xdr:colOff>323850</xdr:colOff>
      <xdr:row>111</xdr:row>
      <xdr:rowOff>104775</xdr:rowOff>
    </xdr:to>
    <xdr:sp macro="" textlink="">
      <xdr:nvSpPr>
        <xdr:cNvPr id="4" name="Rectangle: Rounded Corners 3">
          <a:extLst>
            <a:ext uri="{FF2B5EF4-FFF2-40B4-BE49-F238E27FC236}">
              <a16:creationId xmlns:a16="http://schemas.microsoft.com/office/drawing/2014/main" id="{862BDE74-F9BD-4031-A1AF-98171B418EBE}"/>
            </a:ext>
          </a:extLst>
        </xdr:cNvPr>
        <xdr:cNvSpPr/>
      </xdr:nvSpPr>
      <xdr:spPr>
        <a:xfrm>
          <a:off x="8848725" y="14582775"/>
          <a:ext cx="4886325" cy="13335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400" b="1"/>
            <a:t>If schemes names are changed,</a:t>
          </a:r>
          <a:r>
            <a:rPr lang="en-AU" sz="1400" b="1" baseline="0"/>
            <a:t> inputs will not be populated correctly. Also do not change schemes locations otherwise smoothed prices summary will be incorrect since it's referencing exact cells</a:t>
          </a:r>
          <a:endParaRPr lang="en-AU" sz="14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666750</xdr:colOff>
      <xdr:row>28</xdr:row>
      <xdr:rowOff>123825</xdr:rowOff>
    </xdr:from>
    <xdr:to>
      <xdr:col>5</xdr:col>
      <xdr:colOff>247650</xdr:colOff>
      <xdr:row>31</xdr:row>
      <xdr:rowOff>9525</xdr:rowOff>
    </xdr:to>
    <xdr:sp macro="" textlink="">
      <xdr:nvSpPr>
        <xdr:cNvPr id="2" name="Rectangle: Rounded Corners 1">
          <a:extLst>
            <a:ext uri="{FF2B5EF4-FFF2-40B4-BE49-F238E27FC236}">
              <a16:creationId xmlns:a16="http://schemas.microsoft.com/office/drawing/2014/main" id="{E4BFA407-043D-46A2-A15E-4D0FF5399384}"/>
            </a:ext>
          </a:extLst>
        </xdr:cNvPr>
        <xdr:cNvSpPr/>
      </xdr:nvSpPr>
      <xdr:spPr>
        <a:xfrm>
          <a:off x="2333625" y="4124325"/>
          <a:ext cx="4695825" cy="31432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AU" sz="1100"/>
            <a:t>This</a:t>
          </a:r>
          <a:r>
            <a:rPr lang="en-AU" sz="1100" baseline="0"/>
            <a:t> table will only be populated if one of below subschemes is selected</a:t>
          </a:r>
          <a:endParaRPr lang="en-AU"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1</xdr:col>
      <xdr:colOff>103988</xdr:colOff>
      <xdr:row>1</xdr:row>
      <xdr:rowOff>125205</xdr:rowOff>
    </xdr:to>
    <xdr:pic>
      <xdr:nvPicPr>
        <xdr:cNvPr id="2" name="Picture 1">
          <a:hlinkClick xmlns:r="http://schemas.openxmlformats.org/officeDocument/2006/relationships" r:id="rId1"/>
          <a:extLst>
            <a:ext uri="{FF2B5EF4-FFF2-40B4-BE49-F238E27FC236}">
              <a16:creationId xmlns:a16="http://schemas.microsoft.com/office/drawing/2014/main" id="{40B7C59C-DB51-4969-AE8C-9870C74C50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flipH="1">
          <a:off x="19050" y="19050"/>
          <a:ext cx="161138" cy="172830"/>
        </a:xfrm>
        <a:prstGeom prst="rect">
          <a:avLst/>
        </a:prstGeom>
      </xdr:spPr>
    </xdr:pic>
    <xdr:clientData/>
  </xdr:twoCellAnchor>
  <xdr:twoCellAnchor editAs="oneCell">
    <xdr:from>
      <xdr:col>0</xdr:col>
      <xdr:colOff>19050</xdr:colOff>
      <xdr:row>0</xdr:row>
      <xdr:rowOff>19050</xdr:rowOff>
    </xdr:from>
    <xdr:to>
      <xdr:col>1</xdr:col>
      <xdr:colOff>103988</xdr:colOff>
      <xdr:row>1</xdr:row>
      <xdr:rowOff>125205</xdr:rowOff>
    </xdr:to>
    <xdr:pic>
      <xdr:nvPicPr>
        <xdr:cNvPr id="3" name="Picture 2">
          <a:hlinkClick xmlns:r="http://schemas.openxmlformats.org/officeDocument/2006/relationships" r:id="rId1"/>
          <a:extLst>
            <a:ext uri="{FF2B5EF4-FFF2-40B4-BE49-F238E27FC236}">
              <a16:creationId xmlns:a16="http://schemas.microsoft.com/office/drawing/2014/main" id="{20E44E4D-9EF5-4E12-8C85-EC4CCB6F89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flipH="1">
          <a:off x="19050" y="19050"/>
          <a:ext cx="161138" cy="172830"/>
        </a:xfrm>
        <a:prstGeom prst="rect">
          <a:avLst/>
        </a:prstGeom>
      </xdr:spPr>
    </xdr:pic>
    <xdr:clientData/>
  </xdr:twoCellAnchor>
</xdr:wsDr>
</file>

<file path=xl/theme/theme1.xml><?xml version="1.0" encoding="utf-8"?>
<a:theme xmlns:a="http://schemas.openxmlformats.org/drawingml/2006/main" name="Office Theme">
  <a:themeElements>
    <a:clrScheme name="Sunwater">
      <a:dk1>
        <a:srgbClr val="031E2F"/>
      </a:dk1>
      <a:lt1>
        <a:srgbClr val="FFFFFF"/>
      </a:lt1>
      <a:dk2>
        <a:srgbClr val="00B0CA"/>
      </a:dk2>
      <a:lt2>
        <a:srgbClr val="E7E6E6"/>
      </a:lt2>
      <a:accent1>
        <a:srgbClr val="031E2F"/>
      </a:accent1>
      <a:accent2>
        <a:srgbClr val="00B0CA"/>
      </a:accent2>
      <a:accent3>
        <a:srgbClr val="0065BD"/>
      </a:accent3>
      <a:accent4>
        <a:srgbClr val="00B588"/>
      </a:accent4>
      <a:accent5>
        <a:srgbClr val="FCD672"/>
      </a:accent5>
      <a:accent6>
        <a:srgbClr val="A5A5A5"/>
      </a:accent6>
      <a:hlink>
        <a:srgbClr val="00D5F2"/>
      </a:hlink>
      <a:folHlink>
        <a:srgbClr val="05FFC3"/>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F0783-AF0D-43FF-9528-10F290B883C4}">
  <sheetPr codeName="Sheet45">
    <tabColor theme="3"/>
  </sheetPr>
  <dimension ref="A1:BC206"/>
  <sheetViews>
    <sheetView showGridLines="0" topLeftCell="B1" zoomScaleNormal="100" workbookViewId="0">
      <pane ySplit="6" topLeftCell="A7" activePane="bottomLeft" state="frozen"/>
      <selection pane="bottomLeft" activeCell="H5" sqref="H5"/>
    </sheetView>
  </sheetViews>
  <sheetFormatPr defaultColWidth="0" defaultRowHeight="15" zeroHeight="1" x14ac:dyDescent="0.25"/>
  <cols>
    <col min="1" max="1" width="9.1640625" style="4" hidden="1" customWidth="1"/>
    <col min="2" max="2" width="9.1640625" style="4" customWidth="1"/>
    <col min="3" max="3" width="24.5" style="4" customWidth="1"/>
    <col min="4" max="4" width="0.6640625" style="4" customWidth="1"/>
    <col min="5" max="5" width="10.1640625" style="4" customWidth="1"/>
    <col min="6" max="6" width="1.83203125" style="4" customWidth="1"/>
    <col min="7" max="8" width="8.5" style="4" customWidth="1"/>
    <col min="9" max="9" width="3" style="4" customWidth="1"/>
    <col min="10" max="10" width="6.33203125" style="4" customWidth="1"/>
    <col min="11" max="11" width="9.33203125" style="4" customWidth="1"/>
    <col min="12" max="12" width="3" style="4" customWidth="1"/>
    <col min="13" max="13" width="7.1640625" style="4" customWidth="1"/>
    <col min="14" max="14" width="7" style="4" customWidth="1"/>
    <col min="15" max="15" width="4.33203125" style="4" customWidth="1"/>
    <col min="16" max="16" width="7.83203125" style="4" customWidth="1"/>
    <col min="17" max="17" width="8.33203125" style="4" customWidth="1"/>
    <col min="18" max="18" width="5.6640625" style="4" customWidth="1"/>
    <col min="19" max="19" width="7" style="4" customWidth="1"/>
    <col min="20" max="20" width="4.5" style="4" customWidth="1"/>
    <col min="21" max="21" width="6.6640625" style="4" customWidth="1"/>
    <col min="22" max="22" width="4.1640625" style="4" customWidth="1"/>
    <col min="23" max="23" width="6.5" style="4" customWidth="1"/>
    <col min="24" max="24" width="4.1640625" style="4" customWidth="1"/>
    <col min="25" max="25" width="11.1640625" style="4" customWidth="1"/>
    <col min="26" max="26" width="4.1640625" style="4" customWidth="1"/>
    <col min="27" max="27" width="15.5" style="4" bestFit="1" customWidth="1"/>
    <col min="28" max="28" width="4.1640625" style="4" customWidth="1"/>
    <col min="29" max="29" width="11.33203125" style="4" bestFit="1" customWidth="1"/>
    <col min="30" max="30" width="4.1640625" style="4" customWidth="1"/>
    <col min="31" max="31" width="10.5" style="4" customWidth="1"/>
    <col min="32" max="32" width="2.6640625" style="4" customWidth="1"/>
    <col min="33" max="33" width="10.1640625" style="4" customWidth="1"/>
    <col min="34" max="34" width="2.6640625" style="4" customWidth="1"/>
    <col min="35" max="35" width="1.1640625" style="4" customWidth="1"/>
    <col min="36" max="36" width="11.33203125" style="4" customWidth="1"/>
    <col min="37" max="37" width="4.1640625" style="4" customWidth="1"/>
    <col min="38" max="38" width="7.33203125" style="4" customWidth="1"/>
    <col min="39" max="39" width="2.5" style="4" customWidth="1"/>
    <col min="40" max="40" width="4.1640625" style="4" customWidth="1"/>
    <col min="41" max="41" width="10.6640625" style="4" customWidth="1"/>
    <col min="42" max="42" width="3.5" style="4" hidden="1" customWidth="1"/>
    <col min="43" max="43" width="12.33203125" style="4" hidden="1" customWidth="1"/>
    <col min="44" max="44" width="4" style="4" hidden="1" customWidth="1"/>
    <col min="45" max="45" width="10.83203125" style="4" hidden="1" customWidth="1"/>
    <col min="46" max="46" width="12" style="4" customWidth="1"/>
    <col min="47" max="47" width="21.33203125" style="4" hidden="1" customWidth="1"/>
    <col min="48" max="48" width="9.1640625" style="4" hidden="1" customWidth="1"/>
    <col min="49" max="50" width="0" style="4" hidden="1" customWidth="1"/>
    <col min="51" max="16384" width="12" style="4" hidden="1"/>
  </cols>
  <sheetData>
    <row r="1" spans="1:55" ht="5.25" customHeight="1" x14ac:dyDescent="0.25"/>
    <row r="2" spans="1:55" x14ac:dyDescent="0.25">
      <c r="C2" s="874" t="s">
        <v>1</v>
      </c>
      <c r="I2" s="1154" t="str">
        <f>VLOOKUP($C3,'Components And Affected Tariffs'!$E$3:$P$33,12,0)</f>
        <v>Contributing to Upper Condamine -Sandy Creek or Condamine River and Upper Condamine - North Branch</v>
      </c>
      <c r="J2" s="1154"/>
      <c r="K2" s="1154"/>
      <c r="L2" s="1154"/>
      <c r="M2" s="1154"/>
      <c r="N2" s="1154"/>
      <c r="O2" s="1154"/>
      <c r="P2" s="1154"/>
      <c r="Q2" s="1154"/>
      <c r="R2" s="1154"/>
      <c r="S2" s="1154"/>
      <c r="T2" s="1154"/>
      <c r="U2" s="1154"/>
      <c r="V2" s="1154"/>
      <c r="W2" s="1154"/>
      <c r="X2" s="1154"/>
      <c r="Y2" s="1154"/>
      <c r="Z2" s="1154"/>
      <c r="AA2" s="1154"/>
      <c r="AB2" s="1154"/>
      <c r="AC2" s="1154"/>
    </row>
    <row r="3" spans="1:55" x14ac:dyDescent="0.25">
      <c r="C3" s="873" t="s">
        <v>657</v>
      </c>
      <c r="D3" s="875"/>
      <c r="E3" s="875"/>
      <c r="F3" s="875"/>
      <c r="G3" s="876"/>
      <c r="H3" s="7"/>
      <c r="I3" s="1154"/>
      <c r="J3" s="1154"/>
      <c r="K3" s="1154"/>
      <c r="L3" s="1154"/>
      <c r="M3" s="1154"/>
      <c r="N3" s="1154"/>
      <c r="O3" s="1154"/>
      <c r="P3" s="1154"/>
      <c r="Q3" s="1154"/>
      <c r="R3" s="1154"/>
      <c r="S3" s="1154"/>
      <c r="T3" s="1154"/>
      <c r="U3" s="1154"/>
      <c r="V3" s="1154"/>
      <c r="W3" s="1154"/>
      <c r="X3" s="1154"/>
      <c r="Y3" s="1154"/>
      <c r="Z3" s="1154"/>
      <c r="AA3" s="1154"/>
      <c r="AB3" s="1154"/>
      <c r="AC3" s="1154"/>
      <c r="BC3" s="4" t="b">
        <f>INDEX('Components And Affected Tariffs'!$C$3:$C$33,MATCH($C3,'Components And Affected Tariffs'!$E$3:$E$33,0),1)="Yes"</f>
        <v>1</v>
      </c>
    </row>
    <row r="4" spans="1:55" ht="10.5" hidden="1" customHeight="1" x14ac:dyDescent="0.25">
      <c r="D4" s="877"/>
      <c r="E4" s="878" t="s">
        <v>0</v>
      </c>
      <c r="F4" s="879"/>
      <c r="G4" s="880">
        <f>ROUND(SUM(AS43,AS45,AS47,AS92,AS94,AS96,AS141,AS143,AS145,AS190,AS192,AS194),6)</f>
        <v>0</v>
      </c>
      <c r="H4" s="879"/>
      <c r="I4" s="1154"/>
      <c r="J4" s="1154"/>
      <c r="K4" s="1154"/>
      <c r="L4" s="1154"/>
      <c r="M4" s="1154"/>
      <c r="N4" s="1154"/>
      <c r="O4" s="1154"/>
      <c r="P4" s="1154"/>
      <c r="Q4" s="1154"/>
      <c r="R4" s="1154"/>
      <c r="S4" s="1154"/>
      <c r="T4" s="1154"/>
      <c r="U4" s="1154"/>
      <c r="V4" s="1154"/>
      <c r="W4" s="1154"/>
      <c r="X4" s="1154"/>
      <c r="Y4" s="1154"/>
      <c r="Z4" s="1154"/>
      <c r="AA4" s="1154"/>
      <c r="AB4" s="1154"/>
      <c r="AC4" s="1154"/>
      <c r="AX4" s="4" t="str">
        <f>VLOOKUP($C$3,'Components And Affected Tariffs'!$E$3:$P$33,12,0)</f>
        <v>Contributing to Upper Condamine -Sandy Creek or Condamine River and Upper Condamine - North Branch</v>
      </c>
    </row>
    <row r="5" spans="1:55" x14ac:dyDescent="0.25">
      <c r="D5" s="877"/>
      <c r="G5" s="881"/>
      <c r="I5" s="1154"/>
      <c r="J5" s="1154"/>
      <c r="K5" s="1154"/>
      <c r="L5" s="1154"/>
      <c r="M5" s="1154"/>
      <c r="N5" s="1154"/>
      <c r="O5" s="1154"/>
      <c r="P5" s="1154"/>
      <c r="Q5" s="1154"/>
      <c r="R5" s="1154"/>
      <c r="S5" s="1154"/>
      <c r="T5" s="1154"/>
      <c r="U5" s="1154"/>
      <c r="V5" s="1154"/>
      <c r="W5" s="1154"/>
      <c r="X5" s="1154"/>
      <c r="Y5" s="1154"/>
      <c r="Z5" s="1154"/>
      <c r="AA5" s="1154"/>
      <c r="AB5" s="1154"/>
      <c r="AC5" s="1154"/>
    </row>
    <row r="6" spans="1:55" ht="4.5" customHeight="1" x14ac:dyDescent="0.25">
      <c r="D6" s="877" t="str">
        <f>_xlfn.XLOOKUP(C3,Setup!$F$65:$F$119,Setup!$E$65:$E$119,,0,1)</f>
        <v>22B</v>
      </c>
    </row>
    <row r="7" spans="1:55" s="7" customFormat="1" x14ac:dyDescent="0.25">
      <c r="C7" s="882"/>
      <c r="D7" s="883"/>
    </row>
    <row r="8" spans="1:55" s="7" customFormat="1" ht="24" customHeight="1" x14ac:dyDescent="0.25">
      <c r="C8" s="884" t="str">
        <f>A12</f>
        <v>2025-26</v>
      </c>
    </row>
    <row r="9" spans="1:55" s="3" customFormat="1" ht="11.25" x14ac:dyDescent="0.2"/>
    <row r="10" spans="1:55" s="3" customFormat="1" ht="11.25" x14ac:dyDescent="0.2"/>
    <row r="11" spans="1:55" s="3" customFormat="1" ht="11.25" x14ac:dyDescent="0.2"/>
    <row r="12" spans="1:55" s="3" customFormat="1" ht="15.75" thickBot="1" x14ac:dyDescent="0.3">
      <c r="A12" s="4" t="s">
        <v>4</v>
      </c>
      <c r="B12" s="4"/>
      <c r="G12" s="1155" t="s">
        <v>5</v>
      </c>
      <c r="H12" s="1155"/>
      <c r="J12" s="1156" t="s">
        <v>6</v>
      </c>
      <c r="K12" s="1156"/>
      <c r="M12" s="1157" t="s">
        <v>7</v>
      </c>
      <c r="N12" s="1157"/>
      <c r="P12" s="1157" t="s">
        <v>8</v>
      </c>
      <c r="Q12" s="1157"/>
      <c r="W12" s="885" t="s">
        <v>69</v>
      </c>
      <c r="X12" s="886"/>
      <c r="Y12" s="886"/>
      <c r="Z12" s="886"/>
      <c r="AA12" s="886"/>
      <c r="AB12" s="886"/>
      <c r="AC12" s="886"/>
      <c r="AD12" s="886"/>
      <c r="AE12" s="886"/>
      <c r="AF12" s="886"/>
      <c r="AG12" s="886"/>
    </row>
    <row r="13" spans="1:55" s="3" customFormat="1" ht="13.5" customHeight="1" thickBot="1" x14ac:dyDescent="0.3">
      <c r="E13" s="887"/>
      <c r="G13" s="1155"/>
      <c r="H13" s="1155"/>
      <c r="J13" s="1156"/>
      <c r="K13" s="1156"/>
      <c r="M13" s="888" t="s">
        <v>13</v>
      </c>
      <c r="N13" s="889">
        <f>SUMIF('PriceDataWAE&amp;LOSSES'!$C$19:$C$65,$D$6,'PriceDataWAE&amp;LOSSES'!$T$19:$T$65)</f>
        <v>0.12713963963963965</v>
      </c>
      <c r="P13" s="890" t="s">
        <v>13</v>
      </c>
      <c r="Q13" s="891">
        <f>SUMIF('PriceDataWAE&amp;LOSSES'!$C$19:$C$65,$D$6,'PriceDataWAE&amp;LOSSES'!$R$19:$R$65)</f>
        <v>0.92</v>
      </c>
      <c r="W13" s="892" t="s">
        <v>70</v>
      </c>
      <c r="X13" s="886"/>
      <c r="Y13" s="886"/>
      <c r="Z13" s="886"/>
      <c r="AA13" s="886"/>
      <c r="AB13" s="893" t="s">
        <v>71</v>
      </c>
      <c r="AC13" s="893"/>
      <c r="AD13" s="894"/>
      <c r="AE13" s="893" t="s">
        <v>72</v>
      </c>
      <c r="AF13" s="894"/>
      <c r="AG13" s="886"/>
    </row>
    <row r="14" spans="1:55" s="3" customFormat="1" ht="12.75" customHeight="1" x14ac:dyDescent="0.25">
      <c r="E14"/>
      <c r="H14" s="895"/>
      <c r="W14" s="892" t="s">
        <v>73</v>
      </c>
      <c r="X14" s="886"/>
      <c r="Y14" s="886"/>
      <c r="Z14" s="886"/>
      <c r="AA14" s="886"/>
      <c r="AB14" s="893" t="s">
        <v>74</v>
      </c>
      <c r="AC14" s="893"/>
      <c r="AD14" s="894"/>
      <c r="AE14" s="893" t="s">
        <v>75</v>
      </c>
      <c r="AF14" s="894"/>
      <c r="AG14" s="886"/>
    </row>
    <row r="15" spans="1:55" s="3" customFormat="1" ht="12.75" x14ac:dyDescent="0.2">
      <c r="C15" s="896" t="s">
        <v>17</v>
      </c>
      <c r="E15" s="897">
        <f>INDEX(PriceDataOFFSETS!$X$17:$AH$63,MATCH($C$3,PriceDataOFFSETS!$F$17:$F$63,0),MATCH($A12,PriceDataOFFSETS!$X$6:$AH$6,0))</f>
        <v>0</v>
      </c>
      <c r="G15" s="898"/>
      <c r="J15" s="899">
        <f>INDEX(PriceDataOPEX!$V$3787:$AV$3833,MATCH($D$6,PriceDataOPEX!$E$3787:$E$3833,0),MATCH('Supporting Data'!$D$3,PriceDataOPEX!$V$3786:$AV$3786,0))</f>
        <v>0</v>
      </c>
      <c r="K15" s="900">
        <f>E15*J15</f>
        <v>0</v>
      </c>
      <c r="M15" s="899">
        <f>(1-P15)*(1-IF($D$6=15,PriceDataOPEX!$V$3907,0))</f>
        <v>0.5</v>
      </c>
      <c r="N15" s="900">
        <f>M15*K15</f>
        <v>0</v>
      </c>
      <c r="P15" s="899">
        <f>INDEX(PriceDataOPEX!$V$3839:$AQ$3839,1,MATCH('Supporting Data'!$D$3,PriceDataOPEX!$V$3836:$AQ$3836,0))</f>
        <v>0.5</v>
      </c>
      <c r="Q15" s="900">
        <f>P15*K15</f>
        <v>0</v>
      </c>
      <c r="W15" s="886"/>
      <c r="X15" s="886"/>
      <c r="Y15" s="901" t="s">
        <v>20</v>
      </c>
      <c r="Z15" s="902"/>
      <c r="AA15" s="903" t="s">
        <v>49</v>
      </c>
      <c r="AB15" s="886"/>
      <c r="AC15" s="904">
        <f>IFERROR(SUMIF('PriceDataWAE&amp;LOSSES'!$C$19:$C$65,$D$6,'PriceDataWAE&amp;LOSSES'!$AF$19:$AF$65)/SUMIF('PriceDataWAE&amp;LOSSES'!$C$19:$C$65,$D$6,'PriceDataWAE&amp;LOSSES'!$AJ$19:$AJ$65),0)</f>
        <v>7.3811632713315619E-3</v>
      </c>
      <c r="AD15" s="903" t="s">
        <v>21</v>
      </c>
      <c r="AE15" s="905">
        <f>AC15*AA43</f>
        <v>0.47388825276048185</v>
      </c>
      <c r="AF15" s="886"/>
      <c r="AG15" s="886"/>
    </row>
    <row r="16" spans="1:55" s="3" customFormat="1" ht="5.0999999999999996" customHeight="1" x14ac:dyDescent="0.2">
      <c r="C16" s="906"/>
      <c r="E16" s="5"/>
      <c r="J16" s="907"/>
      <c r="K16" s="887"/>
      <c r="M16" s="907"/>
      <c r="N16" s="887"/>
      <c r="P16" s="907"/>
      <c r="Q16" s="887"/>
      <c r="W16" s="886"/>
      <c r="X16" s="886"/>
      <c r="Y16" s="901"/>
      <c r="Z16" s="908"/>
      <c r="AA16" s="903"/>
      <c r="AB16" s="886"/>
      <c r="AC16" s="886"/>
      <c r="AD16" s="908"/>
      <c r="AE16" s="886"/>
      <c r="AF16" s="886"/>
      <c r="AG16" s="886"/>
    </row>
    <row r="17" spans="3:33" s="3" customFormat="1" ht="12.75" x14ac:dyDescent="0.2">
      <c r="C17" s="909" t="s">
        <v>22</v>
      </c>
      <c r="E17" s="897">
        <f>SUMIFS(OPEX!$X$17:$X$5195,OPEX!$C$17:$C$5195,$D$6,OPEX!$F$17:$F$5195,'Supporting Data'!$D$4,OPEX!$H$17:$H$5195,"BST")</f>
        <v>0</v>
      </c>
      <c r="G17" s="899">
        <f>(1-J17)*(1-IF($D$6=15,PriceDataOPEX!$V$3907,0))</f>
        <v>1</v>
      </c>
      <c r="H17" s="910">
        <f>G17*E17</f>
        <v>0</v>
      </c>
      <c r="J17" s="899">
        <f>INDEX(PriceDataOPEX!$V$3787:$AV$3833,MATCH($D$6,PriceDataOPEX!$E$3787:$E$3833,0),MATCH('Supporting Data'!$D$4,PriceDataOPEX!$V$3786:$AV$3786,0))</f>
        <v>0</v>
      </c>
      <c r="K17" s="900">
        <f>E17*J17</f>
        <v>0</v>
      </c>
      <c r="M17" s="899">
        <f>(1-P17)*(1-IF($D$6=15,PriceDataOPEX!$V$3907,0))</f>
        <v>0.5</v>
      </c>
      <c r="N17" s="900">
        <f>M17*K17</f>
        <v>0</v>
      </c>
      <c r="P17" s="899">
        <f>INDEX(PriceDataOPEX!$V$3839:$AQ$3839,1,MATCH('Supporting Data'!$D$4,PriceDataOPEX!$V$3836:$AQ$3836,0))</f>
        <v>0.5</v>
      </c>
      <c r="Q17" s="900">
        <f>P17*K17</f>
        <v>0</v>
      </c>
      <c r="W17" s="885"/>
      <c r="X17" s="886"/>
      <c r="Y17" s="901" t="s">
        <v>25</v>
      </c>
      <c r="Z17" s="902"/>
      <c r="AA17" s="903" t="s">
        <v>49</v>
      </c>
      <c r="AB17" s="886"/>
      <c r="AC17" s="911">
        <f>SUMIF('PriceDataWAE&amp;LOSSES'!$C$19:$C$65,$D$6,'PriceDataWAE&amp;LOSSES'!$AG$19:$AG$65)/SUMIF('PriceDataWAE&amp;LOSSES'!$C$19:$C$65,$D$6,'PriceDataWAE&amp;LOSSES'!$AK$19:$AK$65)</f>
        <v>0</v>
      </c>
      <c r="AD17" s="903" t="s">
        <v>21</v>
      </c>
      <c r="AE17" s="905">
        <f>AC17*AA45</f>
        <v>0</v>
      </c>
      <c r="AF17" s="886"/>
      <c r="AG17" s="886"/>
    </row>
    <row r="18" spans="3:33" s="3" customFormat="1" ht="5.0999999999999996" customHeight="1" x14ac:dyDescent="0.2">
      <c r="C18" s="906"/>
      <c r="E18" s="5"/>
      <c r="H18" s="6"/>
      <c r="J18" s="907"/>
      <c r="K18" s="887"/>
      <c r="M18" s="907"/>
      <c r="N18" s="887"/>
      <c r="P18" s="907"/>
      <c r="Q18" s="887"/>
      <c r="W18" s="886"/>
      <c r="X18" s="886"/>
      <c r="Y18" s="901"/>
      <c r="Z18" s="908"/>
      <c r="AA18" s="903"/>
      <c r="AB18" s="886"/>
      <c r="AC18" s="886"/>
      <c r="AD18" s="908"/>
      <c r="AE18" s="886"/>
      <c r="AF18" s="886"/>
      <c r="AG18" s="886"/>
    </row>
    <row r="19" spans="3:33" s="3" customFormat="1" ht="12.75" x14ac:dyDescent="0.2">
      <c r="C19" s="909" t="s">
        <v>26</v>
      </c>
      <c r="E19" s="897">
        <f>SUMIFS(OPEX!$X$17:$X$5195,OPEX!$C$17:$C$5195,'Bulk - 2025-29 prices'!$D$6,OPEX!$F$17:$F$5195,'Supporting Data'!$D$5,OPEX!$H$17:$H$5195,"BST")</f>
        <v>0</v>
      </c>
      <c r="H19" s="6"/>
      <c r="J19" s="899">
        <f>INDEX(PriceDataOPEX!$V$3787:$AV$3833,MATCH($D$6,PriceDataOPEX!$E$3787:$E$3833,0),MATCH('Supporting Data'!$D$5,PriceDataOPEX!$V$3786:$AV$3786,0))</f>
        <v>0</v>
      </c>
      <c r="K19" s="900">
        <f>E19*J19</f>
        <v>0</v>
      </c>
      <c r="M19" s="899">
        <f>(1-P19)*(1-IF($D$6=15,PriceDataOPEX!$V$3907,0))</f>
        <v>0.5</v>
      </c>
      <c r="N19" s="900">
        <f>M19*K19</f>
        <v>0</v>
      </c>
      <c r="P19" s="899">
        <f>INDEX(PriceDataOPEX!$V$3839:$AQ$3839,1,MATCH('Supporting Data'!$D$5,PriceDataOPEX!$V$3836:$AQ$3836,0))</f>
        <v>0.5</v>
      </c>
      <c r="Q19" s="900">
        <f>P19*K19</f>
        <v>0</v>
      </c>
      <c r="W19" s="892"/>
      <c r="X19" s="886"/>
      <c r="Y19" s="901" t="s">
        <v>5</v>
      </c>
      <c r="Z19" s="902"/>
      <c r="AA19" s="903" t="s">
        <v>49</v>
      </c>
      <c r="AB19" s="886"/>
      <c r="AC19" s="912">
        <f>(SUMIF('PriceDataWAE&amp;LOSSES'!$C$19:$C$65,$D$6,'PriceDataWAE&amp;LOSSES'!$AF$19:$AF$65)+SUMIF('PriceDataWAE&amp;LOSSES'!$C$19:$C$65,$D$6,'PriceDataWAE&amp;LOSSES'!$AG$19:$AG$65))
/(SUMIF('PriceDataWAE&amp;LOSSES'!$C$19:$C$65,$D$6,'PriceDataWAE&amp;LOSSES'!$AJ$19:$AJ$65)+SUMIF('PriceDataWAE&amp;LOSSES'!$C$19:$C$65,$D$6,'PriceDataWAE&amp;LOSSES'!$AK$19:$AK$65))</f>
        <v>9.3843843843843843E-4</v>
      </c>
      <c r="AD19" s="903" t="s">
        <v>21</v>
      </c>
      <c r="AE19" s="905">
        <f>AC19*AA47</f>
        <v>0</v>
      </c>
      <c r="AF19" s="886"/>
      <c r="AG19" s="886"/>
    </row>
    <row r="20" spans="3:33" s="3" customFormat="1" ht="4.5" customHeight="1" x14ac:dyDescent="0.2">
      <c r="C20" s="906"/>
      <c r="E20" s="5"/>
      <c r="H20" s="6"/>
      <c r="J20" s="907"/>
      <c r="K20" s="887"/>
      <c r="M20" s="907"/>
      <c r="N20" s="887"/>
      <c r="P20" s="907"/>
      <c r="Q20" s="887"/>
      <c r="W20" s="886"/>
      <c r="X20" s="886"/>
      <c r="Y20" s="886"/>
      <c r="Z20" s="886"/>
      <c r="AA20" s="886"/>
      <c r="AB20" s="886"/>
      <c r="AC20" s="886"/>
      <c r="AD20" s="886"/>
      <c r="AE20" s="886"/>
      <c r="AF20" s="886"/>
      <c r="AG20" s="886"/>
    </row>
    <row r="21" spans="3:33" s="3" customFormat="1" ht="12.75" x14ac:dyDescent="0.2">
      <c r="C21" s="909" t="s">
        <v>28</v>
      </c>
      <c r="E21" s="897">
        <f>SUMIFS(OPEX!$X$17:$X$5195,OPEX!$C$17:$C$5195,'Bulk - 2025-29 prices'!$D$6,OPEX!$F$17:$F$5195,'Supporting Data'!$D$6,OPEX!$H$17:$H$5195,"BST")</f>
        <v>0</v>
      </c>
      <c r="H21" s="6"/>
      <c r="J21" s="913"/>
      <c r="K21" s="914"/>
      <c r="M21" s="907"/>
      <c r="N21" s="887"/>
      <c r="P21" s="899">
        <f>INDEX(PriceDataOPEX!$V$3839:$AQ$3839,1,MATCH('Supporting Data'!$D$6,PriceDataOPEX!$V$3836:$AQ$3836,0))</f>
        <v>1</v>
      </c>
      <c r="Q21" s="900">
        <f>P21*E21</f>
        <v>0</v>
      </c>
    </row>
    <row r="22" spans="3:33" s="3" customFormat="1" ht="5.0999999999999996" customHeight="1" x14ac:dyDescent="0.2">
      <c r="C22" s="906"/>
      <c r="E22" s="5"/>
      <c r="H22" s="6"/>
      <c r="J22" s="907"/>
      <c r="K22" s="887"/>
      <c r="M22" s="907"/>
      <c r="N22" s="887"/>
      <c r="P22" s="907"/>
      <c r="Q22" s="887"/>
    </row>
    <row r="23" spans="3:33" s="3" customFormat="1" ht="12.75" x14ac:dyDescent="0.2">
      <c r="C23" s="909" t="s">
        <v>29</v>
      </c>
      <c r="E23" s="915">
        <f>(SUMIFS(OPEX!$X$17:$X$5195,OPEX!$C$17:$C$5195,'Bulk - 2025-29 prices'!$D$6,OPEX!$F$17:$F$5195,'Supporting Data'!$D$7,OPEX!$H$17:$H$5195,"BST")+
SUMIFS(OPEX!$X$17:$X$5195,OPEX!$C$17:$C$5195,'Bulk - 2025-29 prices'!$D$6,OPEX!$F$17:$F$5195,'Supporting Data'!$D$8,OPEX!$H$17:$H$5195,"BST"))</f>
        <v>0</v>
      </c>
      <c r="G23" s="899">
        <f>(1-J23)*(1-IF($D$6=15,PriceDataOPEX!$V$3907,0))</f>
        <v>1</v>
      </c>
      <c r="H23" s="910">
        <f>G23*E23</f>
        <v>0</v>
      </c>
      <c r="J23" s="899">
        <f>INDEX(PriceDataOPEX!$V$3787:$AV$3833,MATCH($D$6,PriceDataOPEX!$E$3787:$E$3833,0),MATCH('Supporting Data'!$D$7,PriceDataOPEX!$V$3786:$AV$3786,0))</f>
        <v>0</v>
      </c>
      <c r="K23" s="900">
        <f>E23*J23</f>
        <v>0</v>
      </c>
      <c r="M23" s="907"/>
      <c r="N23" s="887"/>
      <c r="P23" s="899">
        <f>INDEX(PriceDataOPEX!$V$3839:$AQ$3839,1,MATCH('Supporting Data'!$D$7,PriceDataOPEX!$V$3836:$AQ$3836,0))</f>
        <v>1</v>
      </c>
      <c r="Q23" s="900">
        <f>P23*K23</f>
        <v>0</v>
      </c>
    </row>
    <row r="24" spans="3:33" s="3" customFormat="1" ht="5.0999999999999996" customHeight="1" x14ac:dyDescent="0.2">
      <c r="C24" s="906"/>
      <c r="E24" s="5"/>
      <c r="H24" s="6"/>
      <c r="J24" s="907"/>
      <c r="K24" s="887"/>
      <c r="M24" s="907"/>
      <c r="N24" s="887"/>
      <c r="P24" s="907"/>
      <c r="Q24" s="887"/>
    </row>
    <row r="25" spans="3:33" s="3" customFormat="1" ht="12.75" x14ac:dyDescent="0.2">
      <c r="C25" s="909" t="s">
        <v>30</v>
      </c>
      <c r="E25" s="915">
        <f>(SUMIFS(OPEX!$X$17:$X$5195,OPEX!$C$17:$C$5195,'Bulk - 2025-29 prices'!$D$6,OPEX!$F$17:$F$5195,'Supporting Data'!$D$9,OPEX!$H$17:$H$5195,"BST")+
SUMIFS(OPEX!$X$17:$X$5195,OPEX!$C$17:$C$5195,'Bulk - 2025-29 prices'!$D$6,OPEX!$F$17:$F$5195,'Supporting Data'!$D$10,OPEX!$H$17:$H$5195,"BST"))</f>
        <v>0</v>
      </c>
      <c r="H25" s="6"/>
      <c r="J25" s="907"/>
      <c r="K25" s="887"/>
      <c r="M25" s="907"/>
      <c r="N25" s="887"/>
      <c r="P25" s="899">
        <f>INDEX(PriceDataOPEX!$V$3839:$AQ$3839,1,MATCH('Supporting Data'!$D$9,PriceDataOPEX!$V$3836:$AQ$3836,0))</f>
        <v>1</v>
      </c>
      <c r="Q25" s="900">
        <f>P25*E25</f>
        <v>0</v>
      </c>
    </row>
    <row r="26" spans="3:33" s="3" customFormat="1" ht="5.0999999999999996" customHeight="1" x14ac:dyDescent="0.2">
      <c r="C26" s="906"/>
      <c r="E26" s="5"/>
      <c r="H26" s="6"/>
      <c r="J26" s="907"/>
      <c r="K26" s="887"/>
      <c r="M26" s="907"/>
      <c r="N26" s="887"/>
      <c r="P26" s="907"/>
      <c r="Q26" s="887"/>
    </row>
    <row r="27" spans="3:33" s="3" customFormat="1" ht="12.75" x14ac:dyDescent="0.2">
      <c r="C27" s="909" t="s">
        <v>31</v>
      </c>
      <c r="E27" s="915">
        <f>SUMIFS(OPEX!$X$17:$X$5195,OPEX!$C$17:$C$5195,'Bulk - 2025-29 prices'!$D$6,OPEX!$F$17:$F$5195,'Supporting Data'!$D$11,OPEX!$H$17:$H$5195,"BST")+
SUMIFS(OPEX!$X$17:$X$5195,OPEX!$C$17:$C$5195,'Bulk - 2025-29 prices'!$D$6,OPEX!$F$17:$F$5195,'Supporting Data'!$D$12,OPEX!$H$17:$H$5195,"BST")</f>
        <v>0</v>
      </c>
      <c r="H27" s="6"/>
      <c r="J27" s="907"/>
      <c r="K27" s="887"/>
      <c r="M27" s="907"/>
      <c r="N27" s="887"/>
      <c r="P27" s="899">
        <f>INDEX(PriceDataOPEX!$V$3839:$AQ$3839,1,MATCH('Supporting Data'!$D$11,PriceDataOPEX!$V$3836:$AQ$3836,0))</f>
        <v>1</v>
      </c>
      <c r="Q27" s="900">
        <f>P27*E27</f>
        <v>0</v>
      </c>
      <c r="U27" s="916"/>
      <c r="W27" s="6"/>
    </row>
    <row r="28" spans="3:33" s="3" customFormat="1" ht="5.0999999999999996" customHeight="1" x14ac:dyDescent="0.2">
      <c r="C28" s="906"/>
      <c r="E28" s="5"/>
      <c r="H28" s="6"/>
      <c r="J28" s="907"/>
      <c r="K28" s="887"/>
      <c r="M28" s="907"/>
      <c r="N28" s="887"/>
      <c r="P28" s="907"/>
      <c r="Q28" s="887"/>
    </row>
    <row r="29" spans="3:33" s="3" customFormat="1" ht="12.75" x14ac:dyDescent="0.2">
      <c r="C29" s="909" t="s">
        <v>32</v>
      </c>
      <c r="E29" s="897">
        <f>SUMIFS(OPEX!$X$17:$X$5195,OPEX!$C$17:$C$5195,'Bulk - 2025-29 prices'!$D$6,OPEX!$F$17:$F$5195,'Supporting Data'!$D$15,OPEX!$H$17:$H$5195,"BST")</f>
        <v>0</v>
      </c>
      <c r="G29" s="899">
        <f>IFERROR(VLOOKUP($C$3,'Supporting Data'!$C$23:$G$25,MATCH($A12,'Supporting Data'!$C$22:$G$22,0),0),1-INDEX(PriceDataOPEX!$V$3787:$V$3833,MATCH($C$3,PriceDataOPEX!$F$3787:$F$3833,0),1))</f>
        <v>1</v>
      </c>
      <c r="H29" s="910">
        <f>G29*E29</f>
        <v>0</v>
      </c>
      <c r="J29" s="907"/>
      <c r="K29" s="887"/>
      <c r="M29" s="907"/>
      <c r="N29" s="887"/>
      <c r="P29" s="899">
        <f>1-G29</f>
        <v>0</v>
      </c>
      <c r="Q29" s="917">
        <f>P29*E29</f>
        <v>0</v>
      </c>
      <c r="W29" s="887"/>
    </row>
    <row r="30" spans="3:33" s="3" customFormat="1" ht="5.0999999999999996" customHeight="1" x14ac:dyDescent="0.2">
      <c r="C30" s="918"/>
      <c r="E30" s="919"/>
      <c r="G30" s="920"/>
      <c r="H30" s="921"/>
      <c r="I30"/>
      <c r="J30" s="922"/>
      <c r="K30" s="5"/>
      <c r="L30"/>
      <c r="M30" s="907"/>
      <c r="N30" s="887"/>
      <c r="P30" s="923"/>
      <c r="Q30" s="924"/>
    </row>
    <row r="31" spans="3:33" s="3" customFormat="1" ht="12.75" x14ac:dyDescent="0.2">
      <c r="C31" s="909" t="s">
        <v>33</v>
      </c>
      <c r="E31" s="897">
        <f>SUMIFS(OPEX!$X$17:$X$5195,OPEX!$C$17:$C$5195,'Bulk - 2025-29 prices'!$D$6,OPEX!$F$17:$F$5195,'Supporting Data'!$D$13,OPEX!$H$17:$H$5195,"BST")</f>
        <v>0</v>
      </c>
      <c r="G31" s="899">
        <f>1-J31</f>
        <v>0</v>
      </c>
      <c r="H31" s="910">
        <f>G31*E31</f>
        <v>0</v>
      </c>
      <c r="I31" s="920"/>
      <c r="J31" s="899">
        <f>INDEX(PriceDataOPEX!$V$3787:$AV$3833,MATCH($D$6,PriceDataOPEX!$E$3787:$E$3833,0),MATCH('Supporting Data'!$D$13,PriceDataOPEX!$V$3786:$AV$3786,0))</f>
        <v>1</v>
      </c>
      <c r="K31" s="900">
        <f>E31*J31</f>
        <v>0</v>
      </c>
      <c r="L31" s="920"/>
      <c r="M31" s="907"/>
      <c r="N31" s="887"/>
      <c r="P31" s="899">
        <f>INDEX(PriceDataOPEX!$V$3839:$AQ$3839,1,MATCH('Supporting Data'!$D$13,PriceDataOPEX!$V$3836:$AQ$3836,0))</f>
        <v>1</v>
      </c>
      <c r="Q31" s="900">
        <f>P31*K31</f>
        <v>0</v>
      </c>
      <c r="W31" s="887"/>
    </row>
    <row r="32" spans="3:33" s="3" customFormat="1" ht="5.0999999999999996" customHeight="1" x14ac:dyDescent="0.2">
      <c r="C32" s="906"/>
      <c r="E32" s="5"/>
      <c r="H32" s="6"/>
      <c r="I32" s="920"/>
      <c r="J32" s="923"/>
      <c r="K32" s="925"/>
      <c r="L32" s="920"/>
      <c r="M32" s="907"/>
      <c r="N32" s="887"/>
      <c r="P32" s="907"/>
      <c r="Q32" s="887"/>
    </row>
    <row r="33" spans="3:50" s="3" customFormat="1" ht="12.75" x14ac:dyDescent="0.2">
      <c r="C33" s="909" t="s">
        <v>34</v>
      </c>
      <c r="E33" s="897">
        <f>SUMIFS(OPEX!$X$17:$X$5195,OPEX!$C$17:$C$5195,'Bulk - 2025-29 prices'!$D$6,OPEX!$F$17:$F$5195,'Supporting Data'!$D$14,OPEX!$H$17:$H$5195,"BST")</f>
        <v>12.363790744999999</v>
      </c>
      <c r="G33" s="920"/>
      <c r="H33" s="926"/>
      <c r="I33" s="920"/>
      <c r="J33" s="899">
        <f>INDEX(PriceDataOPEX!$V$3787:$AV$3833,MATCH($D$6,PriceDataOPEX!$E$3787:$E$3833,0),MATCH('Supporting Data'!$D$14,PriceDataOPEX!$V$3786:$AV$3786,0))</f>
        <v>1</v>
      </c>
      <c r="K33" s="900">
        <f>E33*J33</f>
        <v>12.363790744999999</v>
      </c>
      <c r="L33" s="920"/>
      <c r="M33" s="907"/>
      <c r="N33" s="887"/>
      <c r="P33" s="899">
        <f>INDEX(PriceDataOPEX!$V$3839:$AQ$3839,1,MATCH('Supporting Data'!$D$14,PriceDataOPEX!$V$3836:$AQ$3836,0))</f>
        <v>1</v>
      </c>
      <c r="Q33" s="900">
        <f>P33*E33</f>
        <v>12.363790744999999</v>
      </c>
      <c r="S33" s="887"/>
      <c r="T33" s="887"/>
      <c r="Z33" s="927"/>
      <c r="AA33" s="928"/>
      <c r="AB33" s="929"/>
    </row>
    <row r="34" spans="3:50" customFormat="1" ht="5.0999999999999996" customHeight="1" x14ac:dyDescent="0.25">
      <c r="C34" s="918"/>
      <c r="E34" s="919"/>
      <c r="H34" s="844"/>
      <c r="J34" s="922"/>
      <c r="K34" s="5"/>
      <c r="M34" s="922"/>
      <c r="N34" s="5"/>
      <c r="P34" s="923"/>
      <c r="Q34" s="924"/>
      <c r="T34" s="4"/>
      <c r="Z34" s="930"/>
      <c r="AB34" s="931"/>
    </row>
    <row r="35" spans="3:50" customFormat="1" ht="12.75" x14ac:dyDescent="0.2">
      <c r="C35" s="909" t="s">
        <v>35</v>
      </c>
      <c r="E35" s="897">
        <f>SUMIFS(CAPITAL!X:X,CAPITAL!$C:$C,$D$6,CAPITAL!$F:$F,"RAB RoA")</f>
        <v>57.421405433250087</v>
      </c>
      <c r="H35" s="844"/>
      <c r="J35" s="922"/>
      <c r="K35" s="5"/>
      <c r="M35" s="922"/>
      <c r="N35" s="5"/>
      <c r="P35" s="899">
        <f>INDEX(PriceDataOPEX!$V$3839:$AQ$3839,1,MATCH('Supporting Data'!$D$17,PriceDataOPEX!$V$3836:$AQ$3836,0))</f>
        <v>1</v>
      </c>
      <c r="Q35" s="900">
        <f>P35*E35</f>
        <v>57.421405433250087</v>
      </c>
      <c r="T35" s="3"/>
      <c r="Z35" s="930"/>
      <c r="AB35" s="931"/>
    </row>
    <row r="36" spans="3:50" customFormat="1" ht="5.0999999999999996" customHeight="1" x14ac:dyDescent="0.25">
      <c r="C36" s="918"/>
      <c r="E36" s="919"/>
      <c r="H36" s="844"/>
      <c r="J36" s="922"/>
      <c r="K36" s="5"/>
      <c r="M36" s="922"/>
      <c r="N36" s="5"/>
      <c r="P36" s="923"/>
      <c r="Q36" s="924"/>
      <c r="T36" s="4"/>
      <c r="Z36" s="930"/>
      <c r="AB36" s="931"/>
    </row>
    <row r="37" spans="3:50" customFormat="1" ht="12.75" x14ac:dyDescent="0.2">
      <c r="C37" s="909" t="s">
        <v>36</v>
      </c>
      <c r="E37" s="897">
        <f>SUMIFS(TAX!X:X,TAX!$C:$C,$D$6,TAX!$G:$G,"Tax allowance")</f>
        <v>0</v>
      </c>
      <c r="H37" s="844"/>
      <c r="J37" s="922"/>
      <c r="K37" s="5"/>
      <c r="M37" s="922"/>
      <c r="N37" s="5"/>
      <c r="P37" s="899">
        <f>INDEX(PriceDataOPEX!$V$3839:$AQ$3839,1,MATCH('Supporting Data'!$D$18,PriceDataOPEX!$V$3836:$AQ$3836,0))</f>
        <v>1</v>
      </c>
      <c r="Q37" s="900">
        <f>P37*E37</f>
        <v>0</v>
      </c>
      <c r="T37" s="3"/>
      <c r="U37" s="3"/>
      <c r="W37" s="932"/>
      <c r="Z37" s="930"/>
      <c r="AB37" s="931"/>
    </row>
    <row r="38" spans="3:50" s="3" customFormat="1" ht="5.0999999999999996" customHeight="1" x14ac:dyDescent="0.2">
      <c r="E38" s="887"/>
      <c r="H38" s="6"/>
      <c r="J38" s="907"/>
      <c r="K38" s="887"/>
      <c r="M38" s="907"/>
      <c r="N38" s="887"/>
      <c r="P38" s="907"/>
      <c r="Q38" s="887"/>
      <c r="W38" s="933"/>
      <c r="Z38" s="934"/>
      <c r="AB38" s="935"/>
      <c r="AT38"/>
    </row>
    <row r="39" spans="3:50" s="3" customFormat="1" ht="13.5" customHeight="1" x14ac:dyDescent="0.2">
      <c r="C39" s="909" t="s">
        <v>37</v>
      </c>
      <c r="E39" s="897">
        <f>-VLOOKUP($C39,'Supporting Data'!$B$36:$F$52,MATCH('Bulk - 2025-29 prices'!$A12,'Supporting Data'!$B$36:$F$36,0),0)</f>
        <v>0</v>
      </c>
      <c r="G39" s="899">
        <f>VLOOKUP($G12,'Supporting Data'!$B$48:$F$49,MATCH($A12,'Supporting Data'!$B$36:$F$36,0),0)</f>
        <v>0</v>
      </c>
      <c r="H39" s="910">
        <f>G39*E39</f>
        <v>0</v>
      </c>
      <c r="J39" s="936">
        <f>IF(E39=0,0,1-G39)</f>
        <v>0</v>
      </c>
      <c r="K39" s="900">
        <f>E39*J39</f>
        <v>0</v>
      </c>
      <c r="M39" s="899">
        <f>IF(E39=0,0,1-P39)</f>
        <v>0</v>
      </c>
      <c r="N39" s="900">
        <f>M39*K39</f>
        <v>0</v>
      </c>
      <c r="P39" s="899">
        <f>VLOOKUP($P12,'Supporting Data'!$B$51:$F$52,MATCH($A12,'Supporting Data'!$B$36:$F$36,0),0)</f>
        <v>0</v>
      </c>
      <c r="Q39" s="900">
        <f>P39*K39</f>
        <v>0</v>
      </c>
      <c r="Z39" s="934"/>
      <c r="AA39" s="937"/>
      <c r="AB39" s="935"/>
      <c r="AE39" s="937"/>
      <c r="AT39"/>
    </row>
    <row r="40" spans="3:50" s="3" customFormat="1" ht="9.9499999999999993" customHeight="1" x14ac:dyDescent="0.2">
      <c r="C40" s="918"/>
      <c r="D40"/>
      <c r="E40" s="5"/>
      <c r="N40" s="887"/>
      <c r="Q40" s="887"/>
      <c r="Z40" s="934"/>
      <c r="AA40" s="937" t="s">
        <v>38</v>
      </c>
      <c r="AB40" s="935"/>
      <c r="AE40" s="937" t="s">
        <v>38</v>
      </c>
      <c r="AT40"/>
    </row>
    <row r="41" spans="3:50" s="3" customFormat="1" ht="12.75" x14ac:dyDescent="0.2">
      <c r="C41"/>
      <c r="D41"/>
      <c r="E41" s="938"/>
      <c r="G41" s="939"/>
      <c r="H41" s="940">
        <f>SUM(H17,H23,H29,H31,H39)</f>
        <v>0</v>
      </c>
      <c r="M41" s="941"/>
      <c r="N41" s="942">
        <f>SUM(N15,N17,N19,N39)</f>
        <v>0</v>
      </c>
      <c r="P41" s="941"/>
      <c r="Q41" s="942">
        <f>SUM(Q15,Q17,Q19,Q21,Q23,Q25,Q27,Q29,Q31,Q33,Q35,Q37,Q39)</f>
        <v>69.785196178250089</v>
      </c>
      <c r="Z41" s="934"/>
      <c r="AA41" s="937" t="s">
        <v>39</v>
      </c>
      <c r="AB41" s="935"/>
      <c r="AE41" s="937" t="s">
        <v>39</v>
      </c>
      <c r="AQ41" s="3" t="s">
        <v>41</v>
      </c>
      <c r="AT41"/>
    </row>
    <row r="42" spans="3:50" s="3" customFormat="1" ht="15" customHeight="1" x14ac:dyDescent="0.2">
      <c r="C42"/>
      <c r="D42"/>
      <c r="E42" s="938"/>
      <c r="F42"/>
      <c r="G42"/>
      <c r="Z42" s="934"/>
      <c r="AA42" s="937" t="s">
        <v>42</v>
      </c>
      <c r="AB42" s="935"/>
      <c r="AC42" s="937" t="s">
        <v>76</v>
      </c>
      <c r="AE42" s="937" t="s">
        <v>77</v>
      </c>
      <c r="AG42" s="937" t="s">
        <v>43</v>
      </c>
      <c r="AJ42" s="937" t="s">
        <v>44</v>
      </c>
      <c r="AL42" s="937" t="s">
        <v>45</v>
      </c>
      <c r="AS42" s="3" t="s">
        <v>0</v>
      </c>
      <c r="AT42"/>
    </row>
    <row r="43" spans="3:50" s="3" customFormat="1" ht="31.5" customHeight="1" x14ac:dyDescent="0.2">
      <c r="D43"/>
      <c r="E43" s="5"/>
      <c r="F43"/>
      <c r="G43"/>
      <c r="Q43" s="943" t="s">
        <v>78</v>
      </c>
      <c r="R43" s="944" t="s">
        <v>48</v>
      </c>
      <c r="S43" s="945">
        <f>N13</f>
        <v>0.12713963963963965</v>
      </c>
      <c r="T43" s="946" t="s">
        <v>49</v>
      </c>
      <c r="U43" s="947">
        <f>N41</f>
        <v>0</v>
      </c>
      <c r="V43" s="946" t="s">
        <v>50</v>
      </c>
      <c r="W43" s="948">
        <f>Q13</f>
        <v>0.92</v>
      </c>
      <c r="X43" s="946" t="s">
        <v>49</v>
      </c>
      <c r="Y43" s="947">
        <f>Q41</f>
        <v>69.785196178250089</v>
      </c>
      <c r="Z43" s="949" t="s">
        <v>21</v>
      </c>
      <c r="AA43" s="947">
        <f>S43*U43+W43*Y43</f>
        <v>64.202380483990083</v>
      </c>
      <c r="AB43" s="950" t="s">
        <v>79</v>
      </c>
      <c r="AC43" s="947">
        <f>AE15</f>
        <v>0.47388825276048185</v>
      </c>
      <c r="AD43" s="951" t="s">
        <v>21</v>
      </c>
      <c r="AE43" s="947">
        <f>AA43-AC43</f>
        <v>63.728492231229602</v>
      </c>
      <c r="AF43" s="946" t="s">
        <v>49</v>
      </c>
      <c r="AG43" s="952">
        <v>1000</v>
      </c>
      <c r="AH43" s="946" t="s">
        <v>53</v>
      </c>
      <c r="AI43" s="946"/>
      <c r="AJ43" s="952">
        <f>SUMIF('PriceDataWAE&amp;LOSSES'!$C$19:$C$65,$D$6,'PriceDataWAE&amp;LOSSES'!$AJ$19:$AJ$65)-(SUMIF('PriceDataWAE&amp;LOSSES'!$C$19:$C$65,$D$6,'PriceDataWAE&amp;LOSSES'!$AF$19:$AF$65))</f>
        <v>3362</v>
      </c>
      <c r="AK43" s="952"/>
      <c r="AL43" s="952"/>
      <c r="AM43" s="952"/>
      <c r="AN43" s="946" t="s">
        <v>21</v>
      </c>
      <c r="AO43" s="953">
        <f>IFERROR(AE43*AG43/AJ43,0)</f>
        <v>18.955530110419275</v>
      </c>
      <c r="AQ43" s="954">
        <f>IF($D$6="22B",'TARGET PRICES'!X5206+'TARGET PRICES'!X5245+'TARGET PRICES'!X5305,SUMIFS('Table Cost Reflective'!$F$4:$F$100,'Table Cost Reflective'!$C$4:$C$100,$C$3,'Table Cost Reflective'!$D$4:$D$100,R43)-SUMIFS('TARGET PRICES'!$X$16:$X$6800,'TARGET PRICES'!$C$16:$C$6800,$D$6,'TARGET PRICES'!$F$16:$F$6800,$R43,'TARGET PRICES'!$I$16:$I$6800,"QCA Fee"))</f>
        <v>18.955530110419275</v>
      </c>
      <c r="AS43" s="955">
        <f>AO43-AQ43</f>
        <v>0</v>
      </c>
      <c r="AT43" s="956"/>
      <c r="AU43" s="957"/>
      <c r="AX43" s="958"/>
    </row>
    <row r="44" spans="3:50" s="3" customFormat="1" ht="5.0999999999999996" customHeight="1" x14ac:dyDescent="0.25">
      <c r="R44" s="944"/>
      <c r="U44" s="887"/>
      <c r="Y44" s="887"/>
      <c r="Z44" s="934"/>
      <c r="AA44" s="887"/>
      <c r="AB44" s="959"/>
      <c r="AC44" s="887"/>
      <c r="AD44" s="887"/>
      <c r="AE44" s="887"/>
      <c r="AO44" s="960"/>
      <c r="AS44" s="961"/>
      <c r="AT44" s="962"/>
      <c r="AX44" s="958"/>
    </row>
    <row r="45" spans="3:50" s="3" customFormat="1" ht="31.5" customHeight="1" x14ac:dyDescent="0.2">
      <c r="E45" s="963"/>
      <c r="N45" s="887"/>
      <c r="Q45" s="943" t="s">
        <v>80</v>
      </c>
      <c r="R45" s="944" t="s">
        <v>55</v>
      </c>
      <c r="S45" s="945">
        <f>1-S43</f>
        <v>0.87286036036036041</v>
      </c>
      <c r="T45" s="946" t="s">
        <v>49</v>
      </c>
      <c r="U45" s="947">
        <f>N41</f>
        <v>0</v>
      </c>
      <c r="V45" s="946" t="s">
        <v>50</v>
      </c>
      <c r="W45" s="948">
        <f>1-W43</f>
        <v>7.999999999999996E-2</v>
      </c>
      <c r="X45" s="946" t="s">
        <v>49</v>
      </c>
      <c r="Y45" s="947">
        <f>Q41</f>
        <v>69.785196178250089</v>
      </c>
      <c r="Z45" s="949" t="s">
        <v>21</v>
      </c>
      <c r="AA45" s="947">
        <f>S45*U45+W45*Y45</f>
        <v>5.5828156942600042</v>
      </c>
      <c r="AB45" s="950" t="s">
        <v>79</v>
      </c>
      <c r="AC45" s="947">
        <f>AE17</f>
        <v>0</v>
      </c>
      <c r="AD45" s="951" t="s">
        <v>21</v>
      </c>
      <c r="AE45" s="947">
        <f>AA45-AC45</f>
        <v>5.5828156942600042</v>
      </c>
      <c r="AF45" s="946" t="s">
        <v>49</v>
      </c>
      <c r="AG45" s="952">
        <v>1000</v>
      </c>
      <c r="AH45" s="946" t="s">
        <v>53</v>
      </c>
      <c r="AI45" s="946"/>
      <c r="AJ45" s="952">
        <f>IF($D$6="22B",$G$54,IFERROR(IF(MATCH($C$3,'Supporting Data'!$C$23:$C$24,0)&gt;0,G54),SUMIF('PriceDataWAE&amp;LOSSES'!$C$19:$C$65,$D$6,'PriceDataWAE&amp;LOSSES'!$AE$19:$AE$65)))</f>
        <v>23042</v>
      </c>
      <c r="AK45" s="952"/>
      <c r="AL45" s="952"/>
      <c r="AM45" s="952"/>
      <c r="AN45" s="946" t="s">
        <v>21</v>
      </c>
      <c r="AO45" s="953">
        <f>AE45*AG45/AJ45</f>
        <v>0.24228867694904976</v>
      </c>
      <c r="AQ45" s="964">
        <f>IF($D$6="22B",'TARGET PRICES'!X5207+'TARGET PRICES'!X5246+'TARGET PRICES'!X5306,IF($D$6="22A",'TARGET PRICES'!X$5073,SUMIFS('Table Cost Reflective'!$F$4:$F$100,'Table Cost Reflective'!$C$4:$C$100,$C$3,'Table Cost Reflective'!$D$4:$D$100,R45)-
SUMIFS('TARGET PRICES'!$X$16:$X$6800,'TARGET PRICES'!$C$16:$C$6800,$D$6,'TARGET PRICES'!$F$16:$F$6800,$R45,'TARGET PRICES'!$I$16:$I$6800,"QCA Fee")
-IF($D$6="1A",'Table Cost Reflective'!$F$6,0)
-IF($D$6="12A",'Table Cost Reflective'!F42,0)))</f>
        <v>0.24228867694904976</v>
      </c>
      <c r="AS45" s="955">
        <f>AO45-AQ45</f>
        <v>0</v>
      </c>
      <c r="AT45" s="956"/>
      <c r="AU45" s="957"/>
      <c r="AV45" s="965"/>
      <c r="AX45" s="958"/>
    </row>
    <row r="46" spans="3:50" s="3" customFormat="1" ht="4.5" customHeight="1" x14ac:dyDescent="0.25">
      <c r="R46" s="944"/>
      <c r="Z46" s="934"/>
      <c r="AA46" s="887"/>
      <c r="AB46" s="959"/>
      <c r="AC46" s="887"/>
      <c r="AD46" s="887"/>
      <c r="AE46" s="887"/>
      <c r="AO46" s="960"/>
      <c r="AS46" s="961"/>
      <c r="AT46" s="962"/>
      <c r="AX46" s="958"/>
    </row>
    <row r="47" spans="3:50" s="3" customFormat="1" ht="31.5" customHeight="1" x14ac:dyDescent="0.2">
      <c r="Q47" s="943" t="s">
        <v>81</v>
      </c>
      <c r="R47" s="944" t="s">
        <v>57</v>
      </c>
      <c r="S47" s="966"/>
      <c r="T47" s="967"/>
      <c r="U47" s="968"/>
      <c r="V47" s="967"/>
      <c r="W47" s="969"/>
      <c r="X47" s="967"/>
      <c r="Y47" s="970"/>
      <c r="Z47" s="971"/>
      <c r="AA47" s="972">
        <f>H41</f>
        <v>0</v>
      </c>
      <c r="AB47" s="973" t="s">
        <v>79</v>
      </c>
      <c r="AC47" s="972">
        <f>AE19</f>
        <v>0</v>
      </c>
      <c r="AD47" s="972" t="s">
        <v>21</v>
      </c>
      <c r="AE47" s="947">
        <f>AA47-AC47</f>
        <v>0</v>
      </c>
      <c r="AF47" s="970" t="s">
        <v>49</v>
      </c>
      <c r="AG47" s="974">
        <v>1000</v>
      </c>
      <c r="AH47" s="974" t="s">
        <v>53</v>
      </c>
      <c r="AI47" s="974" t="s">
        <v>51</v>
      </c>
      <c r="AJ47" s="952">
        <f>IF($D$6="22B",$G$54,IFERROR(IF(MATCH($C$3,'Supporting Data'!$C$23:$C$24,0)&gt;0,G54),G52-G53))</f>
        <v>23042</v>
      </c>
      <c r="AK47" s="975" t="s">
        <v>49</v>
      </c>
      <c r="AL47" s="976">
        <f>I52</f>
        <v>0</v>
      </c>
      <c r="AM47" s="976" t="s">
        <v>52</v>
      </c>
      <c r="AN47" s="968" t="s">
        <v>21</v>
      </c>
      <c r="AO47" s="977">
        <f>IFERROR((AE47*AG47)/(AJ47*AL47),0)</f>
        <v>0</v>
      </c>
      <c r="AQ47" s="964">
        <f>IF($D$6="22B",'TARGET PRICES'!X5208+'TARGET PRICES'!X5247+'TARGET PRICES'!X5307,IF($D$6="22A",'TARGET PRICES'!X$5074,SUMIFS('Table Cost Reflective'!$F$4:$F$100,'Table Cost Reflective'!$C$4:$C$100,$C$3,'Table Cost Reflective'!$D$4:$D$100,R47)
-IF($D$6="1A",'Table Cost Reflective'!$F$7,0)
-IF($D$6="12A",'Table Cost Reflective'!F43,0)))</f>
        <v>0</v>
      </c>
      <c r="AS47" s="955">
        <f>AO47-AQ47</f>
        <v>0</v>
      </c>
      <c r="AT47" s="978"/>
      <c r="AU47" s="957"/>
      <c r="AX47" s="958"/>
    </row>
    <row r="48" spans="3:50" s="3" customFormat="1" ht="12" thickBot="1" x14ac:dyDescent="0.25">
      <c r="Z48" s="979"/>
      <c r="AA48" s="980"/>
      <c r="AB48" s="981"/>
      <c r="AT48"/>
    </row>
    <row r="49" spans="1:46" s="3" customFormat="1" ht="12.75" thickBot="1" x14ac:dyDescent="0.25">
      <c r="E49" s="982" t="s">
        <v>58</v>
      </c>
      <c r="F49" s="983"/>
      <c r="G49" s="984" t="s">
        <v>59</v>
      </c>
      <c r="H49" s="985" t="s">
        <v>60</v>
      </c>
      <c r="I49" s="986" t="s">
        <v>61</v>
      </c>
      <c r="J49" s="983"/>
      <c r="K49" s="987" t="s">
        <v>62</v>
      </c>
      <c r="AJ49" s="988"/>
      <c r="AT49"/>
    </row>
    <row r="50" spans="1:46" s="3" customFormat="1" ht="12" x14ac:dyDescent="0.2">
      <c r="E50" s="989" t="s">
        <v>20</v>
      </c>
      <c r="F50" s="990"/>
      <c r="G50" s="991">
        <f>SUMIF('PriceDataWAE&amp;LOSSES'!$C$19:$C$65,$D$6,'PriceDataWAE&amp;LOSSES'!$AJ$19:$AJ$65)</f>
        <v>3387</v>
      </c>
      <c r="H50" s="992">
        <f>N13</f>
        <v>0.12713963963963965</v>
      </c>
      <c r="I50" s="993"/>
      <c r="J50" s="994"/>
      <c r="K50" s="995">
        <f>Q13</f>
        <v>0.92</v>
      </c>
      <c r="AT50"/>
    </row>
    <row r="51" spans="1:46" s="3" customFormat="1" ht="12" x14ac:dyDescent="0.2">
      <c r="E51" s="989" t="s">
        <v>25</v>
      </c>
      <c r="F51" s="990"/>
      <c r="G51" s="991">
        <f>SUMIF('PriceDataWAE&amp;LOSSES'!$C$19:$C$65,$D$6,'PriceDataWAE&amp;LOSSES'!$AK$19:$AK$65)</f>
        <v>23253</v>
      </c>
      <c r="H51" s="992">
        <f>1-H50</f>
        <v>0.87286036036036041</v>
      </c>
      <c r="I51" s="993"/>
      <c r="J51" s="994"/>
      <c r="K51" s="996">
        <f>1-K50</f>
        <v>7.999999999999996E-2</v>
      </c>
    </row>
    <row r="52" spans="1:46" s="3" customFormat="1" ht="12" x14ac:dyDescent="0.2">
      <c r="E52" s="989" t="s">
        <v>63</v>
      </c>
      <c r="F52" s="990"/>
      <c r="G52" s="991">
        <f>SUM(G50:G51)</f>
        <v>26640</v>
      </c>
      <c r="H52" s="997"/>
      <c r="I52" s="1152">
        <f>SUMIF('PriceDataWAE&amp;LOSSES'!$C$19:$C$65,$D$6,'PriceDataWAE&amp;LOSSES'!$AQ$19:$AQ$65)</f>
        <v>0</v>
      </c>
      <c r="J52" s="1153"/>
      <c r="K52" s="997"/>
      <c r="AQ52" s="998"/>
    </row>
    <row r="53" spans="1:46" s="3" customFormat="1" ht="12" x14ac:dyDescent="0.2">
      <c r="E53" s="989" t="s">
        <v>64</v>
      </c>
      <c r="F53" s="990"/>
      <c r="G53" s="991">
        <f>(SUMIF('PriceDataWAE&amp;LOSSES'!$C$19:$C$65,$D$6,'PriceDataWAE&amp;LOSSES'!$AF$19:$AF$65)+SUMIF('PriceDataWAE&amp;LOSSES'!$C$19:$C$65,$D$6,'PriceDataWAE&amp;LOSSES'!$AG$19:$AG$65))</f>
        <v>25</v>
      </c>
      <c r="H53" s="997"/>
      <c r="I53" s="993"/>
      <c r="J53" s="994"/>
      <c r="K53" s="999"/>
    </row>
    <row r="54" spans="1:46" s="3" customFormat="1" ht="12" x14ac:dyDescent="0.2">
      <c r="E54" s="989" t="s">
        <v>82</v>
      </c>
      <c r="F54" s="990"/>
      <c r="G54" s="991">
        <f>SUMIF('PriceDataWAE&amp;LOSSES'!$C$19:$C$65,$D$6,'PriceDataWAE&amp;LOSSES'!$AP$19:$AP$65)</f>
        <v>23042</v>
      </c>
      <c r="H54" s="997"/>
      <c r="I54" s="993"/>
      <c r="J54" s="994"/>
      <c r="K54" s="999"/>
    </row>
    <row r="55" spans="1:46" x14ac:dyDescent="0.25"/>
    <row r="56" spans="1:46" s="870" customFormat="1" ht="15.75" thickBot="1" x14ac:dyDescent="0.3">
      <c r="B56" s="4"/>
      <c r="AT56" s="4"/>
    </row>
    <row r="57" spans="1:46" ht="23.25" x14ac:dyDescent="0.25">
      <c r="A57" s="7"/>
      <c r="C57" s="884" t="str">
        <f>A61</f>
        <v>2026-27</v>
      </c>
    </row>
    <row r="58" spans="1:46" s="3" customFormat="1" ht="11.25" x14ac:dyDescent="0.2"/>
    <row r="59" spans="1:46" s="3" customFormat="1" ht="11.25" x14ac:dyDescent="0.2"/>
    <row r="60" spans="1:46" s="3" customFormat="1" ht="11.25" x14ac:dyDescent="0.2"/>
    <row r="61" spans="1:46" s="3" customFormat="1" ht="15.75" thickBot="1" x14ac:dyDescent="0.3">
      <c r="A61" s="4" t="s">
        <v>66</v>
      </c>
      <c r="B61" s="4"/>
      <c r="G61" s="1155" t="s">
        <v>5</v>
      </c>
      <c r="H61" s="1155"/>
      <c r="J61" s="1156" t="s">
        <v>6</v>
      </c>
      <c r="K61" s="1156"/>
      <c r="M61" s="1157" t="s">
        <v>7</v>
      </c>
      <c r="N61" s="1157"/>
      <c r="P61" s="1157" t="s">
        <v>8</v>
      </c>
      <c r="Q61" s="1157"/>
      <c r="W61" s="885" t="s">
        <v>69</v>
      </c>
      <c r="X61" s="886"/>
      <c r="Y61" s="886"/>
      <c r="Z61" s="886"/>
      <c r="AA61" s="886"/>
      <c r="AB61" s="886"/>
      <c r="AC61" s="886"/>
      <c r="AD61" s="886"/>
      <c r="AE61" s="886"/>
      <c r="AF61" s="886"/>
      <c r="AG61" s="886"/>
    </row>
    <row r="62" spans="1:46" s="3" customFormat="1" ht="13.5" customHeight="1" thickBot="1" x14ac:dyDescent="0.3">
      <c r="E62" s="887"/>
      <c r="G62" s="1155"/>
      <c r="H62" s="1155"/>
      <c r="J62" s="1156"/>
      <c r="K62" s="1156"/>
      <c r="M62" s="888" t="s">
        <v>13</v>
      </c>
      <c r="N62" s="889">
        <f>SUMIF('PriceDataWAE&amp;LOSSES'!$C$19:$C$65,$D$6,'PriceDataWAE&amp;LOSSES'!$T$19:$T$65)</f>
        <v>0.12713963963963965</v>
      </c>
      <c r="P62" s="890" t="s">
        <v>13</v>
      </c>
      <c r="Q62" s="891">
        <f>SUMIF('PriceDataWAE&amp;LOSSES'!$C$19:$C$65,$D$6,'PriceDataWAE&amp;LOSSES'!$R$19:$R$65)</f>
        <v>0.92</v>
      </c>
      <c r="W62" s="892" t="s">
        <v>70</v>
      </c>
      <c r="X62" s="886"/>
      <c r="Y62" s="886"/>
      <c r="Z62" s="886"/>
      <c r="AA62" s="886"/>
      <c r="AB62" s="893" t="s">
        <v>71</v>
      </c>
      <c r="AC62" s="893"/>
      <c r="AD62" s="894"/>
      <c r="AE62" s="893" t="s">
        <v>72</v>
      </c>
      <c r="AF62" s="894"/>
      <c r="AG62" s="886"/>
    </row>
    <row r="63" spans="1:46" s="3" customFormat="1" ht="12.75" customHeight="1" x14ac:dyDescent="0.25">
      <c r="E63"/>
      <c r="H63" s="895"/>
      <c r="W63" s="892" t="s">
        <v>73</v>
      </c>
      <c r="X63" s="886"/>
      <c r="Y63" s="886"/>
      <c r="Z63" s="886"/>
      <c r="AA63" s="886"/>
      <c r="AB63" s="893" t="s">
        <v>74</v>
      </c>
      <c r="AC63" s="893"/>
      <c r="AD63" s="894"/>
      <c r="AE63" s="893" t="s">
        <v>75</v>
      </c>
      <c r="AF63" s="894"/>
      <c r="AG63" s="886"/>
    </row>
    <row r="64" spans="1:46" s="3" customFormat="1" ht="12.75" x14ac:dyDescent="0.2">
      <c r="C64" s="896" t="s">
        <v>17</v>
      </c>
      <c r="E64" s="897">
        <f>INDEX(PriceDataOFFSETS!$X$17:$AH$63,MATCH($C$3,PriceDataOFFSETS!$F$17:$F$63,0),MATCH($A61,PriceDataOFFSETS!$X$6:$AH$6,0))</f>
        <v>0</v>
      </c>
      <c r="G64" s="898"/>
      <c r="J64" s="899">
        <f>INDEX(PriceDataOPEX!$V$3787:$AV$3833,MATCH($D$6,PriceDataOPEX!$E$3787:$E$3833,0),MATCH('Supporting Data'!$D$3,PriceDataOPEX!$V$3786:$AV$3786,0))</f>
        <v>0</v>
      </c>
      <c r="K64" s="900">
        <f>E64*J64</f>
        <v>0</v>
      </c>
      <c r="M64" s="899">
        <f>(1-P64)*(1-IF($D$6=15,PriceDataOPEX!$V$3907,0))</f>
        <v>0.5</v>
      </c>
      <c r="N64" s="900">
        <f>M64*K64</f>
        <v>0</v>
      </c>
      <c r="P64" s="899">
        <f>INDEX(PriceDataOPEX!$V$3839:$AQ$3839,1,MATCH('Supporting Data'!$D$3,PriceDataOPEX!$V$3836:$AQ$3836,0))</f>
        <v>0.5</v>
      </c>
      <c r="Q64" s="900">
        <f>P64*K64</f>
        <v>0</v>
      </c>
      <c r="W64" s="886"/>
      <c r="X64" s="886"/>
      <c r="Y64" s="901" t="s">
        <v>20</v>
      </c>
      <c r="Z64" s="902"/>
      <c r="AA64" s="903" t="s">
        <v>49</v>
      </c>
      <c r="AB64" s="886"/>
      <c r="AC64" s="904">
        <f>IFERROR(SUMIF('PriceDataWAE&amp;LOSSES'!$C$19:$C$65,$D$6,'PriceDataWAE&amp;LOSSES'!$AF$19:$AF$65)/SUMIF('PriceDataWAE&amp;LOSSES'!$C$19:$C$65,$D$6,'PriceDataWAE&amp;LOSSES'!$AJ$19:$AJ$65),0)</f>
        <v>7.3811632713315619E-3</v>
      </c>
      <c r="AD64" s="903" t="s">
        <v>21</v>
      </c>
      <c r="AE64" s="905">
        <f>AC64*AA92</f>
        <v>4.98093946190194</v>
      </c>
      <c r="AF64" s="886"/>
      <c r="AG64" s="886"/>
    </row>
    <row r="65" spans="3:33" s="3" customFormat="1" ht="5.0999999999999996" customHeight="1" x14ac:dyDescent="0.2">
      <c r="C65" s="906"/>
      <c r="E65" s="5"/>
      <c r="J65" s="907"/>
      <c r="K65" s="887"/>
      <c r="M65" s="907"/>
      <c r="N65" s="887"/>
      <c r="P65" s="907"/>
      <c r="Q65" s="887"/>
      <c r="W65" s="886"/>
      <c r="X65" s="886"/>
      <c r="Y65" s="901"/>
      <c r="Z65" s="908"/>
      <c r="AA65" s="903"/>
      <c r="AB65" s="886"/>
      <c r="AC65" s="886"/>
      <c r="AD65" s="908"/>
      <c r="AE65" s="886"/>
      <c r="AF65" s="886"/>
      <c r="AG65" s="886"/>
    </row>
    <row r="66" spans="3:33" s="3" customFormat="1" ht="12.75" x14ac:dyDescent="0.2">
      <c r="C66" s="909" t="s">
        <v>22</v>
      </c>
      <c r="E66" s="897">
        <f>SUMIFS(OPEX!$Y$17:$Y$5195,OPEX!$C$17:$C$5195,$D$6,OPEX!$F$17:$F$5195,'Supporting Data'!$D$4,OPEX!$H$17:$H$5195,"BST")</f>
        <v>0</v>
      </c>
      <c r="G66" s="899">
        <f>(1-J66)*(1-IF($D$6=15,PriceDataOPEX!$V$3907,0))</f>
        <v>1</v>
      </c>
      <c r="H66" s="910">
        <f>G66*E66</f>
        <v>0</v>
      </c>
      <c r="J66" s="899">
        <f>INDEX(PriceDataOPEX!$V$3787:$AV$3833,MATCH($D$6,PriceDataOPEX!$E$3787:$E$3833,0),MATCH('Supporting Data'!$D$4,PriceDataOPEX!$V$3786:$AV$3786,0))</f>
        <v>0</v>
      </c>
      <c r="K66" s="900">
        <f>E66*J66</f>
        <v>0</v>
      </c>
      <c r="M66" s="899">
        <f>(1-P66)*(1-IF($D$6=15,PriceDataOPEX!$V$3907,0))</f>
        <v>0.5</v>
      </c>
      <c r="N66" s="900">
        <f>M66*K66</f>
        <v>0</v>
      </c>
      <c r="P66" s="899">
        <f>INDEX(PriceDataOPEX!$V$3839:$AQ$3839,1,MATCH('Supporting Data'!$D$4,PriceDataOPEX!$V$3836:$AQ$3836,0))</f>
        <v>0.5</v>
      </c>
      <c r="Q66" s="900">
        <f>P66*K66</f>
        <v>0</v>
      </c>
      <c r="W66" s="885"/>
      <c r="X66" s="886"/>
      <c r="Y66" s="901" t="s">
        <v>25</v>
      </c>
      <c r="Z66" s="902"/>
      <c r="AA66" s="903" t="s">
        <v>49</v>
      </c>
      <c r="AB66" s="886"/>
      <c r="AC66" s="911">
        <f>SUMIF('PriceDataWAE&amp;LOSSES'!$C$19:$C$65,$D$6,'PriceDataWAE&amp;LOSSES'!$AG$19:$AG$65)/SUMIF('PriceDataWAE&amp;LOSSES'!$C$19:$C$65,$D$6,'PriceDataWAE&amp;LOSSES'!$AK$19:$AK$65)</f>
        <v>0</v>
      </c>
      <c r="AD66" s="903" t="s">
        <v>21</v>
      </c>
      <c r="AE66" s="905">
        <f>AC66*AA94</f>
        <v>0</v>
      </c>
      <c r="AF66" s="886"/>
      <c r="AG66" s="886"/>
    </row>
    <row r="67" spans="3:33" s="3" customFormat="1" ht="5.0999999999999996" customHeight="1" x14ac:dyDescent="0.2">
      <c r="C67" s="906"/>
      <c r="E67" s="5"/>
      <c r="H67" s="6"/>
      <c r="J67" s="907"/>
      <c r="K67" s="887"/>
      <c r="M67" s="907"/>
      <c r="N67" s="887"/>
      <c r="P67" s="907"/>
      <c r="Q67" s="887"/>
      <c r="W67" s="886"/>
      <c r="X67" s="886"/>
      <c r="Y67" s="901"/>
      <c r="Z67" s="908"/>
      <c r="AA67" s="903"/>
      <c r="AB67" s="886"/>
      <c r="AC67" s="886"/>
      <c r="AD67" s="908"/>
      <c r="AE67" s="886"/>
      <c r="AF67" s="886"/>
      <c r="AG67" s="886"/>
    </row>
    <row r="68" spans="3:33" s="3" customFormat="1" ht="12.75" x14ac:dyDescent="0.2">
      <c r="C68" s="909" t="s">
        <v>26</v>
      </c>
      <c r="E68" s="897">
        <f>SUMIFS(OPEX!$Y$17:$Y$5195,OPEX!$C$17:$C$5195,'Bulk - 2025-29 prices'!$D$6,OPEX!$F$17:$F$5195,'Supporting Data'!$D$5,OPEX!$H$17:$H$5195,"BST")</f>
        <v>0</v>
      </c>
      <c r="H68" s="6"/>
      <c r="J68" s="899">
        <f>INDEX(PriceDataOPEX!$V$3787:$AV$3833,MATCH($D$6,PriceDataOPEX!$E$3787:$E$3833,0),MATCH('Supporting Data'!$D$5,PriceDataOPEX!$V$3786:$AV$3786,0))</f>
        <v>0</v>
      </c>
      <c r="K68" s="900">
        <f>E68*J68</f>
        <v>0</v>
      </c>
      <c r="M68" s="899">
        <f>(1-P68)*(1-IF($D$6=15,PriceDataOPEX!$V$3907,0))</f>
        <v>0.5</v>
      </c>
      <c r="N68" s="900">
        <f>M68*K68</f>
        <v>0</v>
      </c>
      <c r="P68" s="899">
        <f>INDEX(PriceDataOPEX!$V$3839:$AQ$3839,1,MATCH('Supporting Data'!$D$5,PriceDataOPEX!$V$3836:$AQ$3836,0))</f>
        <v>0.5</v>
      </c>
      <c r="Q68" s="900">
        <f>P68*K68</f>
        <v>0</v>
      </c>
      <c r="W68" s="892"/>
      <c r="X68" s="886"/>
      <c r="Y68" s="901" t="s">
        <v>5</v>
      </c>
      <c r="Z68" s="902"/>
      <c r="AA68" s="903" t="s">
        <v>49</v>
      </c>
      <c r="AB68" s="886"/>
      <c r="AC68" s="912">
        <f>(SUMIF('PriceDataWAE&amp;LOSSES'!$C$19:$C$65,$D$6,'PriceDataWAE&amp;LOSSES'!$AF$19:$AF$65)+SUMIF('PriceDataWAE&amp;LOSSES'!$C$19:$C$65,$D$6,'PriceDataWAE&amp;LOSSES'!$AG$19:$AG$65))
/(SUMIF('PriceDataWAE&amp;LOSSES'!$C$19:$C$65,$D$6,'PriceDataWAE&amp;LOSSES'!$AJ$19:$AJ$65)+SUMIF('PriceDataWAE&amp;LOSSES'!$C$19:$C$65,$D$6,'PriceDataWAE&amp;LOSSES'!$AK$19:$AK$65))</f>
        <v>9.3843843843843843E-4</v>
      </c>
      <c r="AD68" s="903" t="s">
        <v>21</v>
      </c>
      <c r="AE68" s="905">
        <f>AC68*AA96</f>
        <v>0</v>
      </c>
      <c r="AF68" s="886"/>
      <c r="AG68" s="886"/>
    </row>
    <row r="69" spans="3:33" s="3" customFormat="1" ht="4.5" customHeight="1" x14ac:dyDescent="0.2">
      <c r="C69" s="906"/>
      <c r="E69" s="5"/>
      <c r="H69" s="6"/>
      <c r="J69" s="907"/>
      <c r="K69" s="887"/>
      <c r="M69" s="907"/>
      <c r="N69" s="887"/>
      <c r="P69" s="907"/>
      <c r="Q69" s="887"/>
      <c r="W69" s="886"/>
      <c r="X69" s="886"/>
      <c r="Y69" s="886"/>
      <c r="Z69" s="886"/>
      <c r="AA69" s="886"/>
      <c r="AB69" s="886"/>
      <c r="AC69" s="886"/>
      <c r="AD69" s="886"/>
      <c r="AE69" s="886"/>
      <c r="AF69" s="886"/>
      <c r="AG69" s="886"/>
    </row>
    <row r="70" spans="3:33" s="3" customFormat="1" ht="12.75" x14ac:dyDescent="0.2">
      <c r="C70" s="909" t="s">
        <v>28</v>
      </c>
      <c r="E70" s="897">
        <f>SUMIFS(OPEX!$Y$17:$Y$5195,OPEX!$C$17:$C$5195,'Bulk - 2025-29 prices'!$D$6,OPEX!$F$17:$F$5195,'Supporting Data'!$D$6,OPEX!$H$17:$H$5195,"BST")</f>
        <v>0</v>
      </c>
      <c r="H70" s="6"/>
      <c r="J70" s="913"/>
      <c r="K70" s="914"/>
      <c r="M70" s="907"/>
      <c r="N70" s="887"/>
      <c r="P70" s="899">
        <f>INDEX(PriceDataOPEX!$V$3839:$AQ$3839,1,MATCH('Supporting Data'!$D$6,PriceDataOPEX!$V$3836:$AQ$3836,0))</f>
        <v>1</v>
      </c>
      <c r="Q70" s="900">
        <f>P70*E70</f>
        <v>0</v>
      </c>
    </row>
    <row r="71" spans="3:33" s="3" customFormat="1" ht="5.0999999999999996" customHeight="1" x14ac:dyDescent="0.2">
      <c r="C71" s="906"/>
      <c r="E71" s="5"/>
      <c r="H71" s="6"/>
      <c r="J71" s="907"/>
      <c r="K71" s="887"/>
      <c r="M71" s="907"/>
      <c r="N71" s="887"/>
      <c r="P71" s="907"/>
      <c r="Q71" s="887"/>
    </row>
    <row r="72" spans="3:33" s="3" customFormat="1" ht="12.75" x14ac:dyDescent="0.2">
      <c r="C72" s="909" t="s">
        <v>29</v>
      </c>
      <c r="E72" s="915">
        <f>SUMIFS(OPEX!$Y$17:$Y$5195,OPEX!$C$17:$C$5195,'Bulk - 2025-29 prices'!$D$6,OPEX!$F$17:$F$5195,'Supporting Data'!$D$7,OPEX!$H$17:$H$5195,"BST")+
SUMIFS(OPEX!$Y$17:$Y$5195,OPEX!$C$17:$C$5195,'Bulk - 2025-29 prices'!$D$6,OPEX!$F$17:$F$5195,'Supporting Data'!$D$8,OPEX!$H$17:$H$5195,"BST")</f>
        <v>0</v>
      </c>
      <c r="G72" s="899">
        <f>(1-J72)*(1-IF($D$6=15,PriceDataOPEX!$V$3907,0))</f>
        <v>1</v>
      </c>
      <c r="H72" s="910">
        <f>G72*E72</f>
        <v>0</v>
      </c>
      <c r="J72" s="899">
        <f>INDEX(PriceDataOPEX!$V$3787:$AV$3833,MATCH($D$6,PriceDataOPEX!$E$3787:$E$3833,0),MATCH('Supporting Data'!$D$7,PriceDataOPEX!$V$3786:$AV$3786,0))</f>
        <v>0</v>
      </c>
      <c r="K72" s="900">
        <f>E72*J72</f>
        <v>0</v>
      </c>
      <c r="M72" s="907"/>
      <c r="N72" s="887"/>
      <c r="P72" s="899">
        <f>INDEX(PriceDataOPEX!$V$3839:$AQ$3839,1,MATCH('Supporting Data'!$D$7,PriceDataOPEX!$V$3836:$AQ$3836,0))</f>
        <v>1</v>
      </c>
      <c r="Q72" s="900">
        <f>P72*K72</f>
        <v>0</v>
      </c>
    </row>
    <row r="73" spans="3:33" s="3" customFormat="1" ht="5.0999999999999996" customHeight="1" x14ac:dyDescent="0.2">
      <c r="C73" s="906"/>
      <c r="E73" s="5"/>
      <c r="H73" s="6"/>
      <c r="J73" s="907"/>
      <c r="K73" s="887"/>
      <c r="M73" s="907"/>
      <c r="N73" s="887"/>
      <c r="P73" s="907"/>
      <c r="Q73" s="887"/>
    </row>
    <row r="74" spans="3:33" s="3" customFormat="1" ht="12.75" x14ac:dyDescent="0.2">
      <c r="C74" s="909" t="s">
        <v>30</v>
      </c>
      <c r="E74" s="915">
        <f>SUMIFS(OPEX!$Y$17:$Y$5195,OPEX!$C$17:$C$5195,'Bulk - 2025-29 prices'!$D$6,OPEX!$F$17:$F$5195,'Supporting Data'!$D$9,OPEX!$H$17:$H$5195,"BST")+
SUMIFS(OPEX!$Y$17:$Y$5195,OPEX!$C$17:$C$5195,'Bulk - 2025-29 prices'!$D$6,OPEX!$F$17:$F$5195,'Supporting Data'!$D$10,OPEX!$H$17:$H$5195,"BST")</f>
        <v>0</v>
      </c>
      <c r="H74" s="6"/>
      <c r="J74" s="907"/>
      <c r="K74" s="887"/>
      <c r="M74" s="907"/>
      <c r="N74" s="887"/>
      <c r="P74" s="899">
        <f>INDEX(PriceDataOPEX!$V$3839:$AQ$3839,1,MATCH('Supporting Data'!$D$9,PriceDataOPEX!$V$3836:$AQ$3836,0))</f>
        <v>1</v>
      </c>
      <c r="Q74" s="900">
        <f>P74*E74</f>
        <v>0</v>
      </c>
    </row>
    <row r="75" spans="3:33" s="3" customFormat="1" ht="5.0999999999999996" customHeight="1" x14ac:dyDescent="0.2">
      <c r="C75" s="906"/>
      <c r="E75" s="5"/>
      <c r="H75" s="6"/>
      <c r="J75" s="907"/>
      <c r="K75" s="887"/>
      <c r="M75" s="907"/>
      <c r="N75" s="887"/>
      <c r="P75" s="907"/>
      <c r="Q75" s="887"/>
    </row>
    <row r="76" spans="3:33" s="3" customFormat="1" ht="12.75" x14ac:dyDescent="0.2">
      <c r="C76" s="909" t="s">
        <v>31</v>
      </c>
      <c r="E76" s="915">
        <f>SUMIFS(OPEX!$Y$17:$Y$5195,OPEX!$C$17:$C$5195,'Bulk - 2025-29 prices'!$D$6,OPEX!$F$17:$F$5195,'Supporting Data'!$D$11,OPEX!$H$17:$H$5195,"BST")+
SUMIFS(OPEX!$Y$17:$Y$5195,OPEX!$C$17:$C$5195,'Bulk - 2025-29 prices'!$D$6,OPEX!$F$17:$F$5195,'Supporting Data'!$D$12,OPEX!$H$17:$H$5195,"BST")</f>
        <v>0</v>
      </c>
      <c r="H76" s="6"/>
      <c r="J76" s="907"/>
      <c r="K76" s="887"/>
      <c r="M76" s="907"/>
      <c r="N76" s="887"/>
      <c r="P76" s="899">
        <f>INDEX(PriceDataOPEX!$V$3839:$AQ$3839,1,MATCH('Supporting Data'!$D$11,PriceDataOPEX!$V$3836:$AQ$3836,0))</f>
        <v>1</v>
      </c>
      <c r="Q76" s="900">
        <f>P76*E76</f>
        <v>0</v>
      </c>
      <c r="U76" s="916"/>
      <c r="W76" s="6"/>
    </row>
    <row r="77" spans="3:33" s="3" customFormat="1" ht="5.0999999999999996" customHeight="1" x14ac:dyDescent="0.2">
      <c r="C77" s="906"/>
      <c r="E77" s="5"/>
      <c r="H77" s="6"/>
      <c r="J77" s="907"/>
      <c r="K77" s="887"/>
      <c r="M77" s="907"/>
      <c r="N77" s="887"/>
      <c r="P77" s="907"/>
      <c r="Q77" s="887"/>
    </row>
    <row r="78" spans="3:33" s="3" customFormat="1" ht="12.75" x14ac:dyDescent="0.2">
      <c r="C78" s="909" t="s">
        <v>32</v>
      </c>
      <c r="E78" s="897">
        <f>SUMIFS(OPEX!$Y$17:$Y$5195,OPEX!$C$17:$C$5195,'Bulk - 2025-29 prices'!$D$6,OPEX!$F$17:$F$5195,'Supporting Data'!$D$15,OPEX!$H$17:$H$5195,"BST")</f>
        <v>0</v>
      </c>
      <c r="G78" s="899">
        <f>IFERROR(VLOOKUP($C$3,'Supporting Data'!$C$23:$G$25,MATCH($A61,'Supporting Data'!$C$22:$G$22,0),0),1-INDEX(PriceDataOPEX!$V$3787:$V$3833,MATCH($C$3,PriceDataOPEX!$F$3787:$F$3833,0),1))</f>
        <v>1</v>
      </c>
      <c r="H78" s="910">
        <f>G78*E78</f>
        <v>0</v>
      </c>
      <c r="J78" s="907"/>
      <c r="K78" s="887"/>
      <c r="M78" s="907"/>
      <c r="N78" s="887"/>
      <c r="P78" s="899">
        <f>1-G78</f>
        <v>0</v>
      </c>
      <c r="Q78" s="917">
        <f>P78*E78</f>
        <v>0</v>
      </c>
      <c r="W78" s="887"/>
    </row>
    <row r="79" spans="3:33" s="3" customFormat="1" ht="5.0999999999999996" customHeight="1" x14ac:dyDescent="0.2">
      <c r="C79" s="918"/>
      <c r="E79" s="919"/>
      <c r="G79" s="920"/>
      <c r="H79" s="921"/>
      <c r="I79"/>
      <c r="J79" s="922"/>
      <c r="K79" s="5"/>
      <c r="L79"/>
      <c r="M79" s="907"/>
      <c r="N79" s="887"/>
      <c r="P79" s="923"/>
      <c r="Q79" s="924"/>
    </row>
    <row r="80" spans="3:33" s="3" customFormat="1" ht="12.75" x14ac:dyDescent="0.2">
      <c r="C80" s="909" t="s">
        <v>33</v>
      </c>
      <c r="E80" s="897">
        <f>SUMIFS(OPEX!$Y$17:$Y$5195,OPEX!$C$17:$C$5195,'Bulk - 2025-29 prices'!$D$6,OPEX!$F$17:$F$5195,'Supporting Data'!$D$13,OPEX!$H$17:$H$5195,"BST")</f>
        <v>0</v>
      </c>
      <c r="G80" s="899">
        <f>1-J80</f>
        <v>0</v>
      </c>
      <c r="H80" s="910">
        <f>G80*E80</f>
        <v>0</v>
      </c>
      <c r="I80" s="920"/>
      <c r="J80" s="899">
        <f>INDEX(PriceDataOPEX!$V$3787:$AV$3833,MATCH($D$6,PriceDataOPEX!$E$3787:$E$3833,0),MATCH('Supporting Data'!$D$13,PriceDataOPEX!$V$3786:$AV$3786,0))</f>
        <v>1</v>
      </c>
      <c r="K80" s="900">
        <f>E80*J80</f>
        <v>0</v>
      </c>
      <c r="L80" s="920"/>
      <c r="M80" s="907"/>
      <c r="N80" s="887"/>
      <c r="P80" s="899">
        <f>INDEX(PriceDataOPEX!$V$3839:$AQ$3839,1,MATCH('Supporting Data'!$D$13,PriceDataOPEX!$V$3836:$AQ$3836,0))</f>
        <v>1</v>
      </c>
      <c r="Q80" s="900">
        <f>P80*K80</f>
        <v>0</v>
      </c>
      <c r="W80" s="887"/>
    </row>
    <row r="81" spans="3:50" s="3" customFormat="1" ht="5.0999999999999996" customHeight="1" x14ac:dyDescent="0.2">
      <c r="C81" s="906"/>
      <c r="E81" s="5"/>
      <c r="H81" s="6"/>
      <c r="I81" s="920"/>
      <c r="J81" s="923"/>
      <c r="K81" s="925"/>
      <c r="L81" s="920"/>
      <c r="M81" s="907"/>
      <c r="N81" s="887"/>
      <c r="P81" s="907"/>
      <c r="Q81" s="887"/>
    </row>
    <row r="82" spans="3:50" s="3" customFormat="1" ht="12.75" x14ac:dyDescent="0.2">
      <c r="C82" s="909" t="s">
        <v>34</v>
      </c>
      <c r="E82" s="897">
        <f>SUMIFS(OPEX!$Y$17:$Y$5195,OPEX!$C$17:$C$5195,'Bulk - 2025-29 prices'!$D$6,OPEX!$F$17:$F$5195,'Supporting Data'!$D$14,OPEX!$H$17:$H$5195,"BST")</f>
        <v>629.99128928139442</v>
      </c>
      <c r="G82" s="920"/>
      <c r="H82" s="926"/>
      <c r="I82" s="920"/>
      <c r="J82" s="899">
        <f>INDEX(PriceDataOPEX!$V$3787:$AV$3833,MATCH($D$6,PriceDataOPEX!$E$3787:$E$3833,0),MATCH('Supporting Data'!$D$14,PriceDataOPEX!$V$3786:$AV$3786,0))</f>
        <v>1</v>
      </c>
      <c r="K82" s="900">
        <f>E82*J82</f>
        <v>629.99128928139442</v>
      </c>
      <c r="L82" s="920"/>
      <c r="M82" s="1000"/>
      <c r="N82" s="887"/>
      <c r="P82" s="899">
        <f>INDEX(PriceDataOPEX!$V$3839:$AQ$3839,1,MATCH('Supporting Data'!$D$13,PriceDataOPEX!$V$3836:$AQ$3836,0))</f>
        <v>1</v>
      </c>
      <c r="Q82" s="900">
        <f>P82*E82</f>
        <v>629.99128928139442</v>
      </c>
      <c r="S82" s="887"/>
      <c r="T82" s="887"/>
      <c r="Z82" s="927"/>
      <c r="AA82" s="928"/>
      <c r="AB82" s="929"/>
    </row>
    <row r="83" spans="3:50" customFormat="1" ht="5.0999999999999996" customHeight="1" x14ac:dyDescent="0.25">
      <c r="C83" s="918"/>
      <c r="E83" s="919"/>
      <c r="H83" s="844"/>
      <c r="J83" s="922"/>
      <c r="K83" s="5"/>
      <c r="M83" s="922"/>
      <c r="N83" s="5"/>
      <c r="P83" s="923"/>
      <c r="Q83" s="924"/>
      <c r="T83" s="4"/>
      <c r="Z83" s="930"/>
      <c r="AB83" s="931"/>
    </row>
    <row r="84" spans="3:50" customFormat="1" ht="12.75" x14ac:dyDescent="0.2">
      <c r="C84" s="909" t="s">
        <v>35</v>
      </c>
      <c r="E84" s="897">
        <f>SUMIFS(CAPITAL!Y:Y,CAPITAL!$C:$C,$D$6,CAPITAL!$F:$F,"RAB RoA")</f>
        <v>103.50618712999116</v>
      </c>
      <c r="H84" s="844"/>
      <c r="J84" s="922"/>
      <c r="K84" s="5"/>
      <c r="M84" s="922"/>
      <c r="N84" s="5"/>
      <c r="P84" s="899">
        <f>INDEX(PriceDataOPEX!$V$3839:$AQ$3839,1,MATCH('Supporting Data'!$D$17,PriceDataOPEX!$V$3836:$AQ$3836,0))</f>
        <v>1</v>
      </c>
      <c r="Q84" s="900">
        <f>P84*E84</f>
        <v>103.50618712999116</v>
      </c>
      <c r="T84" s="3"/>
      <c r="Z84" s="930"/>
      <c r="AB84" s="931"/>
    </row>
    <row r="85" spans="3:50" customFormat="1" ht="5.0999999999999996" customHeight="1" x14ac:dyDescent="0.25">
      <c r="C85" s="918"/>
      <c r="E85" s="919"/>
      <c r="H85" s="844"/>
      <c r="J85" s="922"/>
      <c r="K85" s="5"/>
      <c r="M85" s="922"/>
      <c r="N85" s="5"/>
      <c r="P85" s="923"/>
      <c r="Q85" s="924"/>
      <c r="T85" s="4"/>
      <c r="Z85" s="930"/>
      <c r="AB85" s="931"/>
    </row>
    <row r="86" spans="3:50" customFormat="1" ht="12.75" x14ac:dyDescent="0.2">
      <c r="C86" s="909" t="s">
        <v>36</v>
      </c>
      <c r="E86" s="897">
        <f>SUMIFS(TAX!Y:Y,TAX!$C:$C,$D$6,TAX!$G:$G,"Tax allowance")</f>
        <v>0</v>
      </c>
      <c r="H86" s="844"/>
      <c r="J86" s="922"/>
      <c r="K86" s="5"/>
      <c r="M86" s="922"/>
      <c r="N86" s="5"/>
      <c r="P86" s="899">
        <f>INDEX(PriceDataOPEX!$V$3839:$AQ$3839,1,MATCH('Supporting Data'!$D$18,PriceDataOPEX!$V$3836:$AQ$3836,0))</f>
        <v>1</v>
      </c>
      <c r="Q86" s="900">
        <f>P86*E86</f>
        <v>0</v>
      </c>
      <c r="T86" s="3"/>
      <c r="U86" s="3"/>
      <c r="W86" s="932"/>
      <c r="Z86" s="930"/>
      <c r="AB86" s="931"/>
    </row>
    <row r="87" spans="3:50" s="3" customFormat="1" ht="5.0999999999999996" customHeight="1" x14ac:dyDescent="0.2">
      <c r="E87" s="887"/>
      <c r="H87" s="6"/>
      <c r="J87" s="907"/>
      <c r="K87" s="887"/>
      <c r="M87" s="907"/>
      <c r="N87" s="887"/>
      <c r="P87" s="907"/>
      <c r="Q87" s="887"/>
      <c r="W87" s="933"/>
      <c r="Z87" s="934"/>
      <c r="AB87" s="935"/>
      <c r="AT87"/>
    </row>
    <row r="88" spans="3:50" s="3" customFormat="1" ht="13.5" customHeight="1" x14ac:dyDescent="0.2">
      <c r="C88" s="909" t="s">
        <v>37</v>
      </c>
      <c r="E88" s="897">
        <f>-VLOOKUP($C88,'Supporting Data'!$B$36:$F$52,MATCH('Bulk - 2025-29 prices'!$A61,'Supporting Data'!$B$36:$F$36,0),0)</f>
        <v>0</v>
      </c>
      <c r="G88" s="899">
        <f>VLOOKUP($G61,'Supporting Data'!$B$48:$F$49,MATCH($A61,'Supporting Data'!$B$36:$F$36,0),0)</f>
        <v>0</v>
      </c>
      <c r="H88" s="910">
        <f>G88*E88</f>
        <v>0</v>
      </c>
      <c r="J88" s="936">
        <f>IF(E88=0,0,1-G88)</f>
        <v>0</v>
      </c>
      <c r="K88" s="900">
        <f>E88*J88</f>
        <v>0</v>
      </c>
      <c r="M88" s="899">
        <f>IF(E88=0,0,1-P88)</f>
        <v>0</v>
      </c>
      <c r="N88" s="900">
        <f>M88*K88</f>
        <v>0</v>
      </c>
      <c r="P88" s="899">
        <f>VLOOKUP($P61,'Supporting Data'!$B$51:$F$52,MATCH($A61,'Supporting Data'!$B$36:$F$36,0),0)</f>
        <v>0</v>
      </c>
      <c r="Q88" s="900">
        <f>P88*K88</f>
        <v>0</v>
      </c>
      <c r="Z88" s="934"/>
      <c r="AA88" s="937"/>
      <c r="AB88" s="935"/>
      <c r="AE88" s="937"/>
      <c r="AT88"/>
    </row>
    <row r="89" spans="3:50" s="3" customFormat="1" ht="9.9499999999999993" customHeight="1" x14ac:dyDescent="0.2">
      <c r="C89" s="918"/>
      <c r="D89"/>
      <c r="E89" s="5"/>
      <c r="N89" s="887"/>
      <c r="Q89" s="887"/>
      <c r="Z89" s="934"/>
      <c r="AA89" s="937" t="s">
        <v>38</v>
      </c>
      <c r="AB89" s="935"/>
      <c r="AE89" s="937" t="s">
        <v>38</v>
      </c>
      <c r="AT89"/>
    </row>
    <row r="90" spans="3:50" s="3" customFormat="1" ht="12.75" x14ac:dyDescent="0.2">
      <c r="C90"/>
      <c r="D90"/>
      <c r="E90" s="938">
        <f>SUM(E64,E66,E68,E70,E72,E74,E76,E78,E80,E82,E84,E86,E88)</f>
        <v>733.49747641138561</v>
      </c>
      <c r="G90" s="939"/>
      <c r="H90" s="940">
        <f>SUM(H66,H72,H78,H80,H88)</f>
        <v>0</v>
      </c>
      <c r="M90" s="941"/>
      <c r="N90" s="942">
        <f>SUM(N64,N66,N68,N88)</f>
        <v>0</v>
      </c>
      <c r="P90" s="941"/>
      <c r="Q90" s="942">
        <f>SUM(Q64,Q66,Q68,Q70,Q72,Q74,Q76,Q78,Q80,Q82,Q84,Q86,Q88)</f>
        <v>733.49747641138561</v>
      </c>
      <c r="Z90" s="934"/>
      <c r="AA90" s="937" t="s">
        <v>39</v>
      </c>
      <c r="AB90" s="935"/>
      <c r="AE90" s="937" t="s">
        <v>39</v>
      </c>
      <c r="AQ90" s="3" t="s">
        <v>41</v>
      </c>
      <c r="AT90"/>
    </row>
    <row r="91" spans="3:50" s="3" customFormat="1" ht="15" customHeight="1" x14ac:dyDescent="0.2">
      <c r="C91"/>
      <c r="D91"/>
      <c r="E91" s="938"/>
      <c r="F91"/>
      <c r="G91"/>
      <c r="Z91" s="934"/>
      <c r="AA91" s="937" t="s">
        <v>42</v>
      </c>
      <c r="AB91" s="935"/>
      <c r="AC91" s="937" t="s">
        <v>76</v>
      </c>
      <c r="AE91" s="937" t="s">
        <v>77</v>
      </c>
      <c r="AG91" s="937" t="s">
        <v>43</v>
      </c>
      <c r="AJ91" s="937" t="s">
        <v>44</v>
      </c>
      <c r="AL91" s="937" t="s">
        <v>45</v>
      </c>
      <c r="AS91" s="3" t="s">
        <v>0</v>
      </c>
      <c r="AT91"/>
    </row>
    <row r="92" spans="3:50" s="3" customFormat="1" ht="31.5" customHeight="1" x14ac:dyDescent="0.2">
      <c r="D92"/>
      <c r="E92" s="5"/>
      <c r="F92"/>
      <c r="G92"/>
      <c r="Q92" s="943" t="s">
        <v>78</v>
      </c>
      <c r="R92" s="944" t="s">
        <v>48</v>
      </c>
      <c r="S92" s="945">
        <f>N62</f>
        <v>0.12713963963963965</v>
      </c>
      <c r="T92" s="946" t="s">
        <v>49</v>
      </c>
      <c r="U92" s="947">
        <f>N90</f>
        <v>0</v>
      </c>
      <c r="V92" s="946" t="s">
        <v>50</v>
      </c>
      <c r="W92" s="948">
        <f>Q62</f>
        <v>0.92</v>
      </c>
      <c r="X92" s="946" t="s">
        <v>49</v>
      </c>
      <c r="Y92" s="947">
        <f>Q90</f>
        <v>733.49747641138561</v>
      </c>
      <c r="Z92" s="949" t="s">
        <v>21</v>
      </c>
      <c r="AA92" s="947">
        <f>S92*U92+W92*Y92</f>
        <v>674.81767829847479</v>
      </c>
      <c r="AB92" s="950" t="s">
        <v>79</v>
      </c>
      <c r="AC92" s="947">
        <f>AE64</f>
        <v>4.98093946190194</v>
      </c>
      <c r="AD92" s="951" t="s">
        <v>21</v>
      </c>
      <c r="AE92" s="947">
        <f>AA92-AC92</f>
        <v>669.83673883657286</v>
      </c>
      <c r="AF92" s="946" t="s">
        <v>49</v>
      </c>
      <c r="AG92" s="952">
        <v>1000</v>
      </c>
      <c r="AH92" s="946" t="s">
        <v>53</v>
      </c>
      <c r="AI92" s="946"/>
      <c r="AJ92" s="952">
        <f>SUMIF('PriceDataWAE&amp;LOSSES'!$C$19:$C$65,$D$6,'PriceDataWAE&amp;LOSSES'!$AJ$19:$AJ$65)-(SUMIF('PriceDataWAE&amp;LOSSES'!$C$19:$C$65,$D$6,'PriceDataWAE&amp;LOSSES'!$AF$19:$AF$65))</f>
        <v>3362</v>
      </c>
      <c r="AK92" s="952"/>
      <c r="AL92" s="952"/>
      <c r="AM92" s="952"/>
      <c r="AN92" s="946" t="s">
        <v>21</v>
      </c>
      <c r="AO92" s="953">
        <f>IFERROR(AE92*AG92/AJ92,0)</f>
        <v>199.2375784760776</v>
      </c>
      <c r="AQ92" s="954">
        <f>IF($D$6="22B",'TARGET PRICES'!Y5206+'TARGET PRICES'!Y5245+'TARGET PRICES'!Y5305,SUMIFS('Table Cost Reflective'!$G$4:$G$100,'Table Cost Reflective'!$C$4:$C$100,$C$3,'Table Cost Reflective'!$D$4:$D$100,R92)-SUMIFS('TARGET PRICES'!$Y$16:$Y$6800,'TARGET PRICES'!$C$16:$C$6800,$D$6,'TARGET PRICES'!$F$16:$F$6800,$R92,'TARGET PRICES'!$I$16:$I$6800,"QCA Fee"))</f>
        <v>199.2375784760776</v>
      </c>
      <c r="AS92" s="955">
        <f>AO92-AQ92</f>
        <v>0</v>
      </c>
      <c r="AT92" s="956"/>
      <c r="AU92" s="957"/>
      <c r="AX92" s="958"/>
    </row>
    <row r="93" spans="3:50" s="3" customFormat="1" ht="5.0999999999999996" customHeight="1" x14ac:dyDescent="0.25">
      <c r="R93" s="944"/>
      <c r="U93" s="887"/>
      <c r="Y93" s="887"/>
      <c r="Z93" s="934"/>
      <c r="AA93" s="887"/>
      <c r="AB93" s="959"/>
      <c r="AC93" s="887"/>
      <c r="AD93" s="887"/>
      <c r="AE93" s="887"/>
      <c r="AO93" s="960"/>
      <c r="AS93" s="961"/>
      <c r="AT93" s="962"/>
      <c r="AX93" s="958"/>
    </row>
    <row r="94" spans="3:50" s="3" customFormat="1" ht="31.5" customHeight="1" x14ac:dyDescent="0.2">
      <c r="E94" s="963"/>
      <c r="N94" s="887"/>
      <c r="Q94" s="943" t="s">
        <v>80</v>
      </c>
      <c r="R94" s="944" t="s">
        <v>55</v>
      </c>
      <c r="S94" s="945">
        <f>1-S92</f>
        <v>0.87286036036036041</v>
      </c>
      <c r="T94" s="946" t="s">
        <v>49</v>
      </c>
      <c r="U94" s="947">
        <f>N90</f>
        <v>0</v>
      </c>
      <c r="V94" s="946" t="s">
        <v>50</v>
      </c>
      <c r="W94" s="948">
        <f>1-W92</f>
        <v>7.999999999999996E-2</v>
      </c>
      <c r="X94" s="946" t="s">
        <v>49</v>
      </c>
      <c r="Y94" s="947">
        <f>Q90</f>
        <v>733.49747641138561</v>
      </c>
      <c r="Z94" s="949" t="s">
        <v>21</v>
      </c>
      <c r="AA94" s="947">
        <f>S94*U94+W94*Y94</f>
        <v>58.679798112910817</v>
      </c>
      <c r="AB94" s="950" t="s">
        <v>79</v>
      </c>
      <c r="AC94" s="947">
        <f>AE66</f>
        <v>0</v>
      </c>
      <c r="AD94" s="951" t="s">
        <v>21</v>
      </c>
      <c r="AE94" s="947">
        <f>AA94-AC94</f>
        <v>58.679798112910817</v>
      </c>
      <c r="AF94" s="946" t="s">
        <v>49</v>
      </c>
      <c r="AG94" s="952">
        <v>1000</v>
      </c>
      <c r="AH94" s="946" t="s">
        <v>53</v>
      </c>
      <c r="AI94" s="946"/>
      <c r="AJ94" s="952">
        <f>IF($D$6="22B",$G$54,IFERROR(IF(MATCH($C$3,'Supporting Data'!$C$23:$C$24,0)&gt;0,G103),SUMIF('PriceDataWAE&amp;LOSSES'!$C$19:$C$65,$D$6,'PriceDataWAE&amp;LOSSES'!$AE$19:$AE$65)))</f>
        <v>23042</v>
      </c>
      <c r="AK94" s="952"/>
      <c r="AL94" s="952"/>
      <c r="AM94" s="952"/>
      <c r="AN94" s="946" t="s">
        <v>21</v>
      </c>
      <c r="AO94" s="953">
        <f>AE94*AG94/AJ94</f>
        <v>2.5466451745903487</v>
      </c>
      <c r="AQ94" s="964">
        <f>IF($D$6="22B",'TARGET PRICES'!Y5207+'TARGET PRICES'!Y5246+'TARGET PRICES'!Y5306,IF($D$6="22A",'TARGET PRICES'!Y$5073,SUMIFS('Table Cost Reflective'!$G$4:$G$100,'Table Cost Reflective'!$C$4:$C$100,$C$3,'Table Cost Reflective'!$D$4:$D$100,R94)-
SUMIFS('TARGET PRICES'!$Y$16:$Y$6800,'TARGET PRICES'!$C$16:$C$6800,$D$6,'TARGET PRICES'!$F$16:$F$6800,$R94,'TARGET PRICES'!$I$16:$I$6800,"QCA Fee")
-IF($D$6="1A",'Table Cost Reflective'!$G$6,0)
-IF($D$6="12A",'Table Cost Reflective'!G42,0)))</f>
        <v>2.5466451745903487</v>
      </c>
      <c r="AS94" s="955">
        <f>AO94-AQ94</f>
        <v>0</v>
      </c>
      <c r="AT94" s="956"/>
      <c r="AU94" s="957"/>
      <c r="AV94" s="965"/>
      <c r="AX94" s="958"/>
    </row>
    <row r="95" spans="3:50" s="3" customFormat="1" ht="4.5" customHeight="1" x14ac:dyDescent="0.25">
      <c r="R95" s="944"/>
      <c r="Z95" s="934"/>
      <c r="AA95" s="887"/>
      <c r="AB95" s="959"/>
      <c r="AC95" s="887"/>
      <c r="AD95" s="887"/>
      <c r="AE95" s="887"/>
      <c r="AO95" s="960"/>
      <c r="AS95" s="961"/>
      <c r="AT95" s="962"/>
      <c r="AX95" s="958"/>
    </row>
    <row r="96" spans="3:50" s="3" customFormat="1" ht="31.5" customHeight="1" x14ac:dyDescent="0.2">
      <c r="Q96" s="943" t="s">
        <v>81</v>
      </c>
      <c r="R96" s="944" t="s">
        <v>57</v>
      </c>
      <c r="S96" s="966"/>
      <c r="T96" s="967"/>
      <c r="U96" s="968"/>
      <c r="V96" s="967"/>
      <c r="W96" s="969"/>
      <c r="X96" s="967"/>
      <c r="Y96" s="970"/>
      <c r="Z96" s="971"/>
      <c r="AA96" s="972">
        <f>H90</f>
        <v>0</v>
      </c>
      <c r="AB96" s="973" t="s">
        <v>79</v>
      </c>
      <c r="AC96" s="972">
        <f>AE68</f>
        <v>0</v>
      </c>
      <c r="AD96" s="972" t="s">
        <v>21</v>
      </c>
      <c r="AE96" s="947">
        <f>AA96-AC96</f>
        <v>0</v>
      </c>
      <c r="AF96" s="970" t="s">
        <v>49</v>
      </c>
      <c r="AG96" s="974">
        <v>1000</v>
      </c>
      <c r="AH96" s="974" t="s">
        <v>53</v>
      </c>
      <c r="AI96" s="974" t="s">
        <v>51</v>
      </c>
      <c r="AJ96" s="952">
        <f>IF($D$6="22B",$G$54,IFERROR(IF(MATCH($C$3,'Supporting Data'!$C$23:$C$24,0)&gt;0,G103),G101-G102))</f>
        <v>23042</v>
      </c>
      <c r="AK96" s="975" t="s">
        <v>49</v>
      </c>
      <c r="AL96" s="976">
        <f>I101</f>
        <v>0</v>
      </c>
      <c r="AM96" s="976" t="s">
        <v>52</v>
      </c>
      <c r="AN96" s="968" t="s">
        <v>21</v>
      </c>
      <c r="AO96" s="977">
        <f>IFERROR((AE96*AG96)/(AJ96*AL96),0)</f>
        <v>0</v>
      </c>
      <c r="AQ96" s="964">
        <f>IF($D$6="22B",'TARGET PRICES'!Y5208+'TARGET PRICES'!Y5247+'TARGET PRICES'!Y5307,IF($D$6="22A",'TARGET PRICES'!Y5074,SUMIFS('Table Cost Reflective'!$G$4:$G$100,'Table Cost Reflective'!$C$4:$C$100,$C$3,'Table Cost Reflective'!$D$4:$D$100,R96)
-IF($D$6="1A",'Table Cost Reflective'!$G$7,0)
-IF($D$6="12A",'Table Cost Reflective'!G43,0)))</f>
        <v>0</v>
      </c>
      <c r="AS96" s="955">
        <f>AO96-AQ96</f>
        <v>0</v>
      </c>
      <c r="AT96" s="978"/>
      <c r="AU96" s="957"/>
      <c r="AX96" s="958"/>
    </row>
    <row r="97" spans="1:46" s="3" customFormat="1" ht="12" thickBot="1" x14ac:dyDescent="0.25">
      <c r="Z97" s="979"/>
      <c r="AA97" s="980"/>
      <c r="AB97" s="981"/>
      <c r="AT97"/>
    </row>
    <row r="98" spans="1:46" s="3" customFormat="1" ht="12.75" thickBot="1" x14ac:dyDescent="0.25">
      <c r="E98" s="982" t="s">
        <v>58</v>
      </c>
      <c r="F98" s="983"/>
      <c r="G98" s="984" t="s">
        <v>59</v>
      </c>
      <c r="H98" s="985" t="s">
        <v>60</v>
      </c>
      <c r="I98" s="986" t="s">
        <v>61</v>
      </c>
      <c r="J98" s="983"/>
      <c r="K98" s="987" t="s">
        <v>62</v>
      </c>
      <c r="AJ98" s="988"/>
      <c r="AT98"/>
    </row>
    <row r="99" spans="1:46" s="3" customFormat="1" ht="12" x14ac:dyDescent="0.2">
      <c r="E99" s="989" t="s">
        <v>20</v>
      </c>
      <c r="F99" s="990"/>
      <c r="G99" s="991">
        <f>SUMIF('PriceDataWAE&amp;LOSSES'!$C$19:$C$65,$D$6,'PriceDataWAE&amp;LOSSES'!$AJ$19:$AJ$65)</f>
        <v>3387</v>
      </c>
      <c r="H99" s="992">
        <f>N62</f>
        <v>0.12713963963963965</v>
      </c>
      <c r="I99" s="993"/>
      <c r="J99" s="994"/>
      <c r="K99" s="995">
        <f>Q62</f>
        <v>0.92</v>
      </c>
      <c r="AT99"/>
    </row>
    <row r="100" spans="1:46" s="3" customFormat="1" ht="12" x14ac:dyDescent="0.2">
      <c r="E100" s="989" t="s">
        <v>25</v>
      </c>
      <c r="F100" s="990"/>
      <c r="G100" s="991">
        <f>SUMIF('PriceDataWAE&amp;LOSSES'!$C$19:$C$65,$D$6,'PriceDataWAE&amp;LOSSES'!$AK$19:$AK$65)</f>
        <v>23253</v>
      </c>
      <c r="H100" s="992">
        <f>1-H99</f>
        <v>0.87286036036036041</v>
      </c>
      <c r="I100" s="993"/>
      <c r="J100" s="994"/>
      <c r="K100" s="996">
        <f>1-K99</f>
        <v>7.999999999999996E-2</v>
      </c>
      <c r="AS100" s="3" t="s">
        <v>83</v>
      </c>
    </row>
    <row r="101" spans="1:46" s="3" customFormat="1" ht="12" x14ac:dyDescent="0.2">
      <c r="E101" s="989" t="s">
        <v>63</v>
      </c>
      <c r="F101" s="990"/>
      <c r="G101" s="991">
        <f>SUM(G99:G100)</f>
        <v>26640</v>
      </c>
      <c r="H101" s="997"/>
      <c r="I101" s="1152">
        <f>SUMIF('PriceDataWAE&amp;LOSSES'!$C$19:$C$65,$D$6,'PriceDataWAE&amp;LOSSES'!$AQ$19:$AQ$65)</f>
        <v>0</v>
      </c>
      <c r="J101" s="1153"/>
      <c r="K101" s="997"/>
      <c r="AQ101" s="998"/>
    </row>
    <row r="102" spans="1:46" s="3" customFormat="1" ht="12" x14ac:dyDescent="0.2">
      <c r="E102" s="989" t="s">
        <v>64</v>
      </c>
      <c r="F102" s="990"/>
      <c r="G102" s="991">
        <f>(SUMIF('PriceDataWAE&amp;LOSSES'!$C$19:$C$65,$D$6,'PriceDataWAE&amp;LOSSES'!$AF$19:$AF$65)+SUMIF('PriceDataWAE&amp;LOSSES'!$C$19:$C$65,$D$6,'PriceDataWAE&amp;LOSSES'!$AG$19:$AG$65))</f>
        <v>25</v>
      </c>
      <c r="H102" s="997"/>
      <c r="I102" s="993"/>
      <c r="J102" s="994"/>
      <c r="K102" s="999"/>
    </row>
    <row r="103" spans="1:46" s="3" customFormat="1" ht="12" x14ac:dyDescent="0.2">
      <c r="E103" s="989" t="s">
        <v>82</v>
      </c>
      <c r="F103" s="990"/>
      <c r="G103" s="991">
        <f>SUMIF('PriceDataWAE&amp;LOSSES'!$C$19:$C$65,$D$6,'PriceDataWAE&amp;LOSSES'!$AP$19:$AP$65)</f>
        <v>23042</v>
      </c>
      <c r="H103" s="997"/>
      <c r="I103" s="993"/>
      <c r="J103" s="994"/>
      <c r="K103" s="999"/>
    </row>
    <row r="104" spans="1:46" s="3" customFormat="1" ht="12" x14ac:dyDescent="0.2">
      <c r="E104" s="1001"/>
      <c r="F104" s="845"/>
      <c r="G104" s="1002"/>
      <c r="H104" s="1003"/>
      <c r="I104" s="1003"/>
      <c r="J104" s="1004"/>
      <c r="K104" s="1003"/>
    </row>
    <row r="105" spans="1:46" s="869" customFormat="1" ht="12.75" thickBot="1" x14ac:dyDescent="0.25">
      <c r="B105" s="3"/>
      <c r="E105" s="1005"/>
      <c r="F105" s="1006"/>
      <c r="G105" s="1007"/>
      <c r="H105" s="1008"/>
      <c r="I105" s="1008"/>
      <c r="J105" s="1009"/>
      <c r="K105" s="1008"/>
      <c r="AT105" s="3"/>
    </row>
    <row r="106" spans="1:46" ht="23.25" x14ac:dyDescent="0.25">
      <c r="C106" s="884" t="str">
        <f>A110</f>
        <v>2027-28</v>
      </c>
    </row>
    <row r="107" spans="1:46" s="3" customFormat="1" ht="11.25" x14ac:dyDescent="0.2"/>
    <row r="108" spans="1:46" s="3" customFormat="1" ht="11.25" x14ac:dyDescent="0.2"/>
    <row r="109" spans="1:46" s="3" customFormat="1" ht="11.25" x14ac:dyDescent="0.2"/>
    <row r="110" spans="1:46" s="3" customFormat="1" ht="15.75" thickBot="1" x14ac:dyDescent="0.3">
      <c r="A110" s="4" t="s">
        <v>67</v>
      </c>
      <c r="B110" s="4"/>
      <c r="G110" s="1155" t="s">
        <v>5</v>
      </c>
      <c r="H110" s="1155"/>
      <c r="J110" s="1156" t="s">
        <v>6</v>
      </c>
      <c r="K110" s="1156"/>
      <c r="M110" s="1157" t="s">
        <v>7</v>
      </c>
      <c r="N110" s="1157"/>
      <c r="P110" s="1157" t="s">
        <v>8</v>
      </c>
      <c r="Q110" s="1157"/>
      <c r="W110" s="885" t="s">
        <v>69</v>
      </c>
      <c r="X110" s="886"/>
      <c r="Y110" s="886"/>
      <c r="Z110" s="886"/>
      <c r="AA110" s="886"/>
      <c r="AB110" s="886"/>
      <c r="AC110" s="886"/>
      <c r="AD110" s="886"/>
      <c r="AE110" s="886"/>
      <c r="AF110" s="886"/>
      <c r="AG110" s="886"/>
    </row>
    <row r="111" spans="1:46" s="3" customFormat="1" ht="13.5" customHeight="1" thickBot="1" x14ac:dyDescent="0.3">
      <c r="E111" s="887"/>
      <c r="G111" s="1155"/>
      <c r="H111" s="1155"/>
      <c r="J111" s="1156"/>
      <c r="K111" s="1156"/>
      <c r="M111" s="888" t="s">
        <v>13</v>
      </c>
      <c r="N111" s="889">
        <f>SUMIF('PriceDataWAE&amp;LOSSES'!$C$19:$C$65,$D$6,'PriceDataWAE&amp;LOSSES'!$T$19:$T$65)</f>
        <v>0.12713963963963965</v>
      </c>
      <c r="P111" s="890" t="s">
        <v>13</v>
      </c>
      <c r="Q111" s="891">
        <f>SUMIF('PriceDataWAE&amp;LOSSES'!$C$19:$C$65,$D$6,'PriceDataWAE&amp;LOSSES'!$R$19:$R$65)</f>
        <v>0.92</v>
      </c>
      <c r="W111" s="892" t="s">
        <v>70</v>
      </c>
      <c r="X111" s="886"/>
      <c r="Y111" s="886"/>
      <c r="Z111" s="886"/>
      <c r="AA111" s="886"/>
      <c r="AB111" s="893" t="s">
        <v>71</v>
      </c>
      <c r="AC111" s="893"/>
      <c r="AD111" s="894"/>
      <c r="AE111" s="893" t="s">
        <v>72</v>
      </c>
      <c r="AF111" s="894"/>
      <c r="AG111" s="886"/>
    </row>
    <row r="112" spans="1:46" s="3" customFormat="1" ht="12.75" customHeight="1" x14ac:dyDescent="0.25">
      <c r="E112"/>
      <c r="H112" s="895"/>
      <c r="W112" s="892" t="s">
        <v>73</v>
      </c>
      <c r="X112" s="886"/>
      <c r="Y112" s="886"/>
      <c r="Z112" s="886"/>
      <c r="AA112" s="886"/>
      <c r="AB112" s="893" t="s">
        <v>74</v>
      </c>
      <c r="AC112" s="893"/>
      <c r="AD112" s="894"/>
      <c r="AE112" s="893" t="s">
        <v>75</v>
      </c>
      <c r="AF112" s="894"/>
      <c r="AG112" s="886"/>
    </row>
    <row r="113" spans="3:33" s="3" customFormat="1" ht="12.75" x14ac:dyDescent="0.2">
      <c r="C113" s="896" t="s">
        <v>17</v>
      </c>
      <c r="E113" s="897">
        <f>INDEX(PriceDataOFFSETS!$X$17:$AH$63,MATCH($C$3,PriceDataOFFSETS!$F$17:$F$63,0),MATCH($A110,PriceDataOFFSETS!$X$6:$AH$6,0))</f>
        <v>0</v>
      </c>
      <c r="G113" s="898"/>
      <c r="J113" s="899">
        <f>INDEX(PriceDataOPEX!$V$3787:$AV$3833,MATCH($D$6,PriceDataOPEX!$E$3787:$E$3833,0),MATCH('Supporting Data'!$D$3,PriceDataOPEX!$V$3786:$AV$3786,0))</f>
        <v>0</v>
      </c>
      <c r="K113" s="900">
        <f>E113*J113</f>
        <v>0</v>
      </c>
      <c r="M113" s="899">
        <f>(1-P113)*(1-IF($D$6=15,PriceDataOPEX!$V$3907,0))</f>
        <v>0.5</v>
      </c>
      <c r="N113" s="900">
        <f>M113*K113</f>
        <v>0</v>
      </c>
      <c r="P113" s="899">
        <f>INDEX(PriceDataOPEX!$V$3839:$AQ$3839,1,MATCH('Supporting Data'!$D$3,PriceDataOPEX!$V$3836:$AQ$3836,0))</f>
        <v>0.5</v>
      </c>
      <c r="Q113" s="900">
        <f>P113*K113</f>
        <v>0</v>
      </c>
      <c r="W113" s="886"/>
      <c r="X113" s="886"/>
      <c r="Y113" s="901" t="s">
        <v>20</v>
      </c>
      <c r="Z113" s="902"/>
      <c r="AA113" s="903" t="s">
        <v>49</v>
      </c>
      <c r="AB113" s="886"/>
      <c r="AC113" s="904">
        <f>IFERROR(SUMIF('PriceDataWAE&amp;LOSSES'!$C$19:$C$65,$D$6,'PriceDataWAE&amp;LOSSES'!$AF$19:$AF$65)/SUMIF('PriceDataWAE&amp;LOSSES'!$C$19:$C$65,$D$6,'PriceDataWAE&amp;LOSSES'!$AJ$19:$AJ$65),0)</f>
        <v>7.3811632713315619E-3</v>
      </c>
      <c r="AD113" s="903" t="s">
        <v>21</v>
      </c>
      <c r="AE113" s="905">
        <f>AC113*AA141</f>
        <v>9.3976055792890545</v>
      </c>
      <c r="AF113" s="886"/>
      <c r="AG113" s="886"/>
    </row>
    <row r="114" spans="3:33" s="3" customFormat="1" ht="5.0999999999999996" customHeight="1" x14ac:dyDescent="0.2">
      <c r="C114" s="906"/>
      <c r="E114" s="5"/>
      <c r="J114" s="907"/>
      <c r="K114" s="887"/>
      <c r="M114" s="907"/>
      <c r="N114" s="887"/>
      <c r="P114" s="907"/>
      <c r="Q114" s="887"/>
      <c r="W114" s="886"/>
      <c r="X114" s="886"/>
      <c r="Y114" s="901"/>
      <c r="Z114" s="908"/>
      <c r="AA114" s="903"/>
      <c r="AB114" s="886"/>
      <c r="AC114" s="886"/>
      <c r="AD114" s="908"/>
      <c r="AE114" s="886"/>
      <c r="AF114" s="886"/>
      <c r="AG114" s="886"/>
    </row>
    <row r="115" spans="3:33" s="3" customFormat="1" ht="12.75" x14ac:dyDescent="0.2">
      <c r="C115" s="909" t="s">
        <v>22</v>
      </c>
      <c r="E115" s="897">
        <f>SUMIFS(OPEX!$Z$17:$Z$5195,OPEX!$C$17:$C$5195,$D$6,OPEX!$F$17:$F$5195,'Supporting Data'!$D$4,OPEX!$H$17:$H$5195,"BST")</f>
        <v>0</v>
      </c>
      <c r="G115" s="899">
        <f>(1-J115)*(1-IF($D$6=15,PriceDataOPEX!$V$3907,0))</f>
        <v>1</v>
      </c>
      <c r="H115" s="910">
        <f>G115*E115</f>
        <v>0</v>
      </c>
      <c r="J115" s="899">
        <f>INDEX(PriceDataOPEX!$V$3787:$AV$3833,MATCH($D$6,PriceDataOPEX!$E$3787:$E$3833,0),MATCH('Supporting Data'!$D$4,PriceDataOPEX!$V$3786:$AV$3786,0))</f>
        <v>0</v>
      </c>
      <c r="K115" s="900">
        <f>E115*J115</f>
        <v>0</v>
      </c>
      <c r="M115" s="899">
        <f>(1-P115)*(1-IF($D$6=15,PriceDataOPEX!$V$3907,0))</f>
        <v>0.5</v>
      </c>
      <c r="N115" s="900">
        <f>M115*K115</f>
        <v>0</v>
      </c>
      <c r="P115" s="899">
        <f>INDEX(PriceDataOPEX!$V$3839:$AQ$3839,1,MATCH('Supporting Data'!$D$4,PriceDataOPEX!$V$3836:$AQ$3836,0))</f>
        <v>0.5</v>
      </c>
      <c r="Q115" s="900">
        <f>P115*K115</f>
        <v>0</v>
      </c>
      <c r="W115" s="885"/>
      <c r="X115" s="886"/>
      <c r="Y115" s="901" t="s">
        <v>25</v>
      </c>
      <c r="Z115" s="902"/>
      <c r="AA115" s="903" t="s">
        <v>49</v>
      </c>
      <c r="AB115" s="886"/>
      <c r="AC115" s="911">
        <f>SUMIF('PriceDataWAE&amp;LOSSES'!$C$19:$C$65,$D$6,'PriceDataWAE&amp;LOSSES'!$AG$19:$AG$65)/SUMIF('PriceDataWAE&amp;LOSSES'!$C$19:$C$65,$D$6,'PriceDataWAE&amp;LOSSES'!$AK$19:$AK$65)</f>
        <v>0</v>
      </c>
      <c r="AD115" s="903" t="s">
        <v>21</v>
      </c>
      <c r="AE115" s="905">
        <f>AC115*AA143</f>
        <v>0</v>
      </c>
      <c r="AF115" s="886"/>
      <c r="AG115" s="886"/>
    </row>
    <row r="116" spans="3:33" s="3" customFormat="1" ht="5.0999999999999996" customHeight="1" x14ac:dyDescent="0.2">
      <c r="C116" s="906"/>
      <c r="E116" s="5"/>
      <c r="H116" s="6"/>
      <c r="J116" s="907"/>
      <c r="K116" s="887"/>
      <c r="M116" s="907"/>
      <c r="N116" s="887"/>
      <c r="P116" s="907"/>
      <c r="Q116" s="887"/>
      <c r="W116" s="886"/>
      <c r="X116" s="886"/>
      <c r="Y116" s="901"/>
      <c r="Z116" s="908"/>
      <c r="AA116" s="903"/>
      <c r="AB116" s="886"/>
      <c r="AC116" s="886"/>
      <c r="AD116" s="908"/>
      <c r="AE116" s="886"/>
      <c r="AF116" s="886"/>
      <c r="AG116" s="886"/>
    </row>
    <row r="117" spans="3:33" s="3" customFormat="1" ht="12.75" x14ac:dyDescent="0.2">
      <c r="C117" s="909" t="s">
        <v>26</v>
      </c>
      <c r="E117" s="897">
        <f>SUMIFS(OPEX!$Z$17:$Z$5195,OPEX!$C$17:$C$5195,'Bulk - 2025-29 prices'!$D$6,OPEX!$F$17:$F$5195,'Supporting Data'!$D$5,OPEX!$H$17:$H$5195,"BST")</f>
        <v>0</v>
      </c>
      <c r="H117" s="6"/>
      <c r="J117" s="899">
        <f>INDEX(PriceDataOPEX!$V$3787:$AV$3833,MATCH($D$6,PriceDataOPEX!$E$3787:$E$3833,0),MATCH('Supporting Data'!$D$5,PriceDataOPEX!$V$3786:$AV$3786,0))</f>
        <v>0</v>
      </c>
      <c r="K117" s="900">
        <f>E117*J117</f>
        <v>0</v>
      </c>
      <c r="M117" s="899">
        <f>(1-P117)*(1-IF($D$6=15,PriceDataOPEX!$V$3907,0))</f>
        <v>0.5</v>
      </c>
      <c r="N117" s="900">
        <f>M117*K117</f>
        <v>0</v>
      </c>
      <c r="P117" s="899">
        <f>INDEX(PriceDataOPEX!$V$3839:$AQ$3839,1,MATCH('Supporting Data'!$D$5,PriceDataOPEX!$V$3836:$AQ$3836,0))</f>
        <v>0.5</v>
      </c>
      <c r="Q117" s="900">
        <f>P117*K117</f>
        <v>0</v>
      </c>
      <c r="W117" s="892"/>
      <c r="X117" s="886"/>
      <c r="Y117" s="901" t="s">
        <v>5</v>
      </c>
      <c r="Z117" s="902"/>
      <c r="AA117" s="903" t="s">
        <v>49</v>
      </c>
      <c r="AB117" s="886"/>
      <c r="AC117" s="912">
        <f>(SUMIF('PriceDataWAE&amp;LOSSES'!$C$19:$C$65,$D$6,'PriceDataWAE&amp;LOSSES'!$AF$19:$AF$65)+SUMIF('PriceDataWAE&amp;LOSSES'!$C$19:$C$65,$D$6,'PriceDataWAE&amp;LOSSES'!$AG$19:$AG$65))
/(SUMIF('PriceDataWAE&amp;LOSSES'!$C$19:$C$65,$D$6,'PriceDataWAE&amp;LOSSES'!$AJ$19:$AJ$65)+SUMIF('PriceDataWAE&amp;LOSSES'!$C$19:$C$65,$D$6,'PriceDataWAE&amp;LOSSES'!$AK$19:$AK$65))</f>
        <v>9.3843843843843843E-4</v>
      </c>
      <c r="AD117" s="903" t="s">
        <v>21</v>
      </c>
      <c r="AE117" s="905">
        <f>AC117*AA145</f>
        <v>0</v>
      </c>
      <c r="AF117" s="886"/>
      <c r="AG117" s="886"/>
    </row>
    <row r="118" spans="3:33" s="3" customFormat="1" ht="4.5" customHeight="1" x14ac:dyDescent="0.2">
      <c r="C118" s="906"/>
      <c r="E118" s="5"/>
      <c r="H118" s="6"/>
      <c r="J118" s="907"/>
      <c r="K118" s="887"/>
      <c r="M118" s="907"/>
      <c r="N118" s="887"/>
      <c r="P118" s="907"/>
      <c r="Q118" s="887"/>
      <c r="W118" s="886"/>
      <c r="X118" s="886"/>
      <c r="Y118" s="886"/>
      <c r="Z118" s="886"/>
      <c r="AA118" s="886"/>
      <c r="AB118" s="886"/>
      <c r="AC118" s="886"/>
      <c r="AD118" s="886"/>
      <c r="AE118" s="886"/>
      <c r="AF118" s="886"/>
      <c r="AG118" s="886"/>
    </row>
    <row r="119" spans="3:33" s="3" customFormat="1" ht="12.75" x14ac:dyDescent="0.2">
      <c r="C119" s="909" t="s">
        <v>28</v>
      </c>
      <c r="E119" s="897">
        <f>SUMIFS(OPEX!$Z$17:$Z$5195,OPEX!$C$17:$C$5195,'Bulk - 2025-29 prices'!$D$6,OPEX!$F$17:$F$5195,'Supporting Data'!$D$6,OPEX!$H$17:$H$5195,"BST")</f>
        <v>0</v>
      </c>
      <c r="H119" s="6"/>
      <c r="J119" s="913"/>
      <c r="K119" s="914"/>
      <c r="M119" s="907"/>
      <c r="N119" s="887"/>
      <c r="P119" s="899">
        <f>INDEX(PriceDataOPEX!$V$3839:$AQ$3839,1,MATCH('Supporting Data'!$D$6,PriceDataOPEX!$V$3836:$AQ$3836,0))</f>
        <v>1</v>
      </c>
      <c r="Q119" s="900">
        <f>P119*E119</f>
        <v>0</v>
      </c>
    </row>
    <row r="120" spans="3:33" s="3" customFormat="1" ht="5.0999999999999996" customHeight="1" x14ac:dyDescent="0.2">
      <c r="C120" s="906"/>
      <c r="E120" s="5"/>
      <c r="H120" s="6"/>
      <c r="J120" s="907"/>
      <c r="K120" s="887"/>
      <c r="M120" s="907"/>
      <c r="N120" s="887"/>
      <c r="P120" s="907"/>
      <c r="Q120" s="887"/>
    </row>
    <row r="121" spans="3:33" s="3" customFormat="1" ht="12.75" x14ac:dyDescent="0.2">
      <c r="C121" s="909" t="s">
        <v>29</v>
      </c>
      <c r="E121" s="915">
        <f>SUMIFS(OPEX!$Z$17:$Z$5195,OPEX!$C$17:$C$5195,'Bulk - 2025-29 prices'!$D$6,OPEX!$F$17:$F$5195,'Supporting Data'!$D$7,OPEX!$H$17:$H$5195,"BST")+
SUMIFS(OPEX!$Z$17:$Z$5195,OPEX!$C$17:$C$5195,'Bulk - 2025-29 prices'!$D$6,OPEX!$F$17:$F$5195,'Supporting Data'!$D$8,OPEX!$H$17:$H$5195,"BST")</f>
        <v>0</v>
      </c>
      <c r="G121" s="899">
        <f>(1-J121)*(1-IF($D$6=15,PriceDataOPEX!$V$3907,0))</f>
        <v>1</v>
      </c>
      <c r="H121" s="910">
        <f>G121*E121</f>
        <v>0</v>
      </c>
      <c r="J121" s="899">
        <f>INDEX(PriceDataOPEX!$V$3787:$AV$3833,MATCH($D$6,PriceDataOPEX!$E$3787:$E$3833,0),MATCH('Supporting Data'!$D$7,PriceDataOPEX!$V$3786:$AV$3786,0))</f>
        <v>0</v>
      </c>
      <c r="K121" s="900">
        <f>E121*J121</f>
        <v>0</v>
      </c>
      <c r="M121" s="907"/>
      <c r="N121" s="887"/>
      <c r="P121" s="899">
        <f>INDEX(PriceDataOPEX!$V$3839:$AQ$3839,1,MATCH('Supporting Data'!$D$7,PriceDataOPEX!$V$3836:$AQ$3836,0))</f>
        <v>1</v>
      </c>
      <c r="Q121" s="900">
        <f>P121*K121</f>
        <v>0</v>
      </c>
    </row>
    <row r="122" spans="3:33" s="3" customFormat="1" ht="5.0999999999999996" customHeight="1" x14ac:dyDescent="0.2">
      <c r="C122" s="906"/>
      <c r="E122" s="5"/>
      <c r="H122" s="6"/>
      <c r="J122" s="907"/>
      <c r="K122" s="887"/>
      <c r="M122" s="907"/>
      <c r="N122" s="887"/>
      <c r="P122" s="907"/>
      <c r="Q122" s="887"/>
    </row>
    <row r="123" spans="3:33" s="3" customFormat="1" ht="12.75" x14ac:dyDescent="0.2">
      <c r="C123" s="909" t="s">
        <v>30</v>
      </c>
      <c r="E123" s="915">
        <f>SUMIFS(OPEX!$Z$17:$Z$5195,OPEX!$C$17:$C$5195,'Bulk - 2025-29 prices'!$D$6,OPEX!$F$17:$F$5195,'Supporting Data'!$D$9,OPEX!$H$17:$H$5195,"BST")+
SUMIFS(OPEX!$Z$17:$Z$5195,OPEX!$C$17:$C$5195,'Bulk - 2025-29 prices'!$D$6,OPEX!$F$17:$F$5195,'Supporting Data'!$D$10,OPEX!$H$17:$H$5195,"BST")</f>
        <v>0</v>
      </c>
      <c r="H123" s="6"/>
      <c r="J123" s="907"/>
      <c r="K123" s="887"/>
      <c r="M123" s="907"/>
      <c r="N123" s="887"/>
      <c r="P123" s="899">
        <f>INDEX(PriceDataOPEX!$V$3839:$AQ$3839,1,MATCH('Supporting Data'!$D$9,PriceDataOPEX!$V$3836:$AQ$3836,0))</f>
        <v>1</v>
      </c>
      <c r="Q123" s="900">
        <f>P123*E123</f>
        <v>0</v>
      </c>
    </row>
    <row r="124" spans="3:33" s="3" customFormat="1" ht="5.0999999999999996" customHeight="1" x14ac:dyDescent="0.2">
      <c r="C124" s="906"/>
      <c r="E124" s="5"/>
      <c r="H124" s="6"/>
      <c r="J124" s="907"/>
      <c r="K124" s="887"/>
      <c r="M124" s="907"/>
      <c r="N124" s="887"/>
      <c r="P124" s="907"/>
      <c r="Q124" s="887"/>
    </row>
    <row r="125" spans="3:33" s="3" customFormat="1" ht="12.75" x14ac:dyDescent="0.2">
      <c r="C125" s="909" t="s">
        <v>31</v>
      </c>
      <c r="E125" s="915">
        <f>SUMIFS(OPEX!$Z$17:$Z$5195,OPEX!$C$17:$C$5195,'Bulk - 2025-29 prices'!$D$6,OPEX!$F$17:$F$5195,'Supporting Data'!$D$11,OPEX!$H$17:$H$5195,"BST")+
SUMIFS(OPEX!$Z$17:$Z$5195,OPEX!$C$17:$C$5195,'Bulk - 2025-29 prices'!$D$6,OPEX!$F$17:$F$5195,'Supporting Data'!$D$12,OPEX!$H$17:$H$5195,"BST")</f>
        <v>0</v>
      </c>
      <c r="H125" s="6"/>
      <c r="J125" s="907"/>
      <c r="K125" s="887"/>
      <c r="M125" s="907"/>
      <c r="N125" s="887"/>
      <c r="P125" s="899">
        <f>INDEX(PriceDataOPEX!$V$3839:$AQ$3839,1,MATCH('Supporting Data'!$D$11,PriceDataOPEX!$V$3836:$AQ$3836,0))</f>
        <v>1</v>
      </c>
      <c r="Q125" s="900">
        <f>P125*E125</f>
        <v>0</v>
      </c>
      <c r="U125" s="916"/>
      <c r="W125" s="6"/>
    </row>
    <row r="126" spans="3:33" s="3" customFormat="1" ht="5.0999999999999996" customHeight="1" x14ac:dyDescent="0.2">
      <c r="C126" s="906"/>
      <c r="E126" s="5"/>
      <c r="H126" s="6"/>
      <c r="J126" s="907"/>
      <c r="K126" s="887"/>
      <c r="M126" s="907"/>
      <c r="N126" s="887"/>
      <c r="P126" s="907"/>
      <c r="Q126" s="887"/>
    </row>
    <row r="127" spans="3:33" s="3" customFormat="1" ht="12.75" x14ac:dyDescent="0.2">
      <c r="C127" s="909" t="s">
        <v>32</v>
      </c>
      <c r="E127" s="897">
        <f>SUMIFS(OPEX!$Z$17:$Z$5195,OPEX!$C$17:$C$5195,'Bulk - 2025-29 prices'!$D$6,OPEX!$F$17:$F$5195,'Supporting Data'!$D$15,OPEX!$H$17:$H$5195,"BST")</f>
        <v>0</v>
      </c>
      <c r="G127" s="899">
        <f>IFERROR(VLOOKUP($C$3,'Supporting Data'!$C$23:$G$25,MATCH($A110,'Supporting Data'!$C$22:$G$22,0),0),1-INDEX(PriceDataOPEX!$V$3787:$V$3833,MATCH($C$3,PriceDataOPEX!$F$3787:$F$3833,0),1))</f>
        <v>1</v>
      </c>
      <c r="H127" s="910">
        <f>G127*E127</f>
        <v>0</v>
      </c>
      <c r="J127" s="907"/>
      <c r="K127" s="887"/>
      <c r="M127" s="907"/>
      <c r="N127" s="887"/>
      <c r="P127" s="899">
        <f>1-G127</f>
        <v>0</v>
      </c>
      <c r="Q127" s="917">
        <f>P127*E127</f>
        <v>0</v>
      </c>
      <c r="W127" s="887"/>
    </row>
    <row r="128" spans="3:33" s="3" customFormat="1" ht="5.0999999999999996" customHeight="1" x14ac:dyDescent="0.2">
      <c r="C128" s="918"/>
      <c r="E128" s="919"/>
      <c r="G128" s="920"/>
      <c r="H128" s="921"/>
      <c r="I128"/>
      <c r="J128" s="922"/>
      <c r="K128" s="5"/>
      <c r="L128"/>
      <c r="M128" s="907"/>
      <c r="N128" s="887"/>
      <c r="P128" s="923"/>
      <c r="Q128" s="924"/>
    </row>
    <row r="129" spans="3:50" s="3" customFormat="1" ht="12.75" x14ac:dyDescent="0.2">
      <c r="C129" s="909" t="s">
        <v>33</v>
      </c>
      <c r="E129" s="897">
        <f>SUMIFS(OPEX!$Z$17:$Z$5195,OPEX!$C$17:$C$5195,'Bulk - 2025-29 prices'!$D$6,OPEX!$F$17:$F$5195,'Supporting Data'!$D$13,OPEX!$H$17:$H$5195,"BST")</f>
        <v>0</v>
      </c>
      <c r="G129" s="899">
        <f>1-J129</f>
        <v>0</v>
      </c>
      <c r="H129" s="910">
        <f>G129*E129</f>
        <v>0</v>
      </c>
      <c r="I129" s="920"/>
      <c r="J129" s="899">
        <f>INDEX(PriceDataOPEX!$V$3787:$AV$3833,MATCH($D$6,PriceDataOPEX!$E$3787:$E$3833,0),MATCH('Supporting Data'!$D$13,PriceDataOPEX!$V$3786:$AV$3786,0))</f>
        <v>1</v>
      </c>
      <c r="K129" s="900">
        <f>E129*J129</f>
        <v>0</v>
      </c>
      <c r="L129" s="920"/>
      <c r="M129" s="907"/>
      <c r="N129" s="887"/>
      <c r="P129" s="899">
        <f>INDEX(PriceDataOPEX!$V$3839:$AQ$3839,1,MATCH('Supporting Data'!$D$13,PriceDataOPEX!$V$3836:$AQ$3836,0))</f>
        <v>1</v>
      </c>
      <c r="Q129" s="900">
        <f>P129*K129</f>
        <v>0</v>
      </c>
      <c r="W129" s="887"/>
    </row>
    <row r="130" spans="3:50" s="3" customFormat="1" ht="5.0999999999999996" customHeight="1" x14ac:dyDescent="0.2">
      <c r="C130" s="906"/>
      <c r="E130" s="5"/>
      <c r="H130" s="6"/>
      <c r="I130" s="920"/>
      <c r="J130" s="923"/>
      <c r="K130" s="925"/>
      <c r="L130" s="920"/>
      <c r="M130" s="907"/>
      <c r="N130" s="887"/>
      <c r="P130" s="907"/>
      <c r="Q130" s="887"/>
    </row>
    <row r="131" spans="3:50" s="3" customFormat="1" ht="12.75" x14ac:dyDescent="0.2">
      <c r="C131" s="909" t="s">
        <v>34</v>
      </c>
      <c r="E131" s="897">
        <f>SUMIFS(OPEX!$Z$17:$Z$5195,OPEX!$C$17:$C$5195,'Bulk - 2025-29 prices'!$D$6,OPEX!$F$17:$F$5195,'Supporting Data'!$D$14,OPEX!$H$17:$H$5195,"BST")</f>
        <v>1239.8145538967472</v>
      </c>
      <c r="G131" s="920"/>
      <c r="H131" s="926"/>
      <c r="I131" s="920"/>
      <c r="J131" s="899">
        <f>INDEX(PriceDataOPEX!$V$3787:$AV$3833,MATCH($D$6,PriceDataOPEX!$E$3787:$E$3833,0),MATCH('Supporting Data'!$D$14,PriceDataOPEX!$V$3786:$AV$3786,0))</f>
        <v>1</v>
      </c>
      <c r="K131" s="900">
        <f>E131*J131</f>
        <v>1239.8145538967472</v>
      </c>
      <c r="L131" s="920"/>
      <c r="M131" s="907"/>
      <c r="N131" s="887"/>
      <c r="P131" s="899">
        <f>INDEX(PriceDataOPEX!$V$3839:$AQ$3839,1,MATCH('Supporting Data'!$D$13,PriceDataOPEX!$V$3836:$AQ$3836,0))</f>
        <v>1</v>
      </c>
      <c r="Q131" s="900">
        <f>P131*E131</f>
        <v>1239.8145538967472</v>
      </c>
      <c r="S131" s="887"/>
      <c r="T131" s="887"/>
      <c r="Z131" s="927"/>
      <c r="AA131" s="928"/>
      <c r="AB131" s="929"/>
    </row>
    <row r="132" spans="3:50" customFormat="1" ht="5.0999999999999996" customHeight="1" x14ac:dyDescent="0.25">
      <c r="C132" s="918"/>
      <c r="E132" s="919"/>
      <c r="H132" s="844"/>
      <c r="J132" s="922"/>
      <c r="K132" s="5"/>
      <c r="M132" s="922"/>
      <c r="N132" s="5"/>
      <c r="P132" s="923"/>
      <c r="Q132" s="924"/>
      <c r="T132" s="4"/>
      <c r="Z132" s="930"/>
      <c r="AB132" s="931"/>
    </row>
    <row r="133" spans="3:50" customFormat="1" ht="12.75" x14ac:dyDescent="0.2">
      <c r="C133" s="909" t="s">
        <v>35</v>
      </c>
      <c r="E133" s="897">
        <f>SUMIFS(CAPITAL!Z:Z,CAPITAL!$C:$C,$D$6,CAPITAL!$F:$F,"RAB RoA")</f>
        <v>144.08501554029738</v>
      </c>
      <c r="H133" s="844"/>
      <c r="J133" s="922"/>
      <c r="K133" s="5"/>
      <c r="M133" s="922"/>
      <c r="N133" s="5"/>
      <c r="P133" s="899">
        <f>INDEX(PriceDataOPEX!$V$3839:$AQ$3839,1,MATCH('Supporting Data'!$D$17,PriceDataOPEX!$V$3836:$AQ$3836,0))</f>
        <v>1</v>
      </c>
      <c r="Q133" s="900">
        <f>P133*E133</f>
        <v>144.08501554029738</v>
      </c>
      <c r="T133" s="3"/>
      <c r="Z133" s="930"/>
      <c r="AB133" s="931"/>
    </row>
    <row r="134" spans="3:50" customFormat="1" ht="5.0999999999999996" customHeight="1" x14ac:dyDescent="0.25">
      <c r="C134" s="918"/>
      <c r="E134" s="919"/>
      <c r="H134" s="844"/>
      <c r="J134" s="922"/>
      <c r="K134" s="5"/>
      <c r="M134" s="922"/>
      <c r="N134" s="5"/>
      <c r="P134" s="923"/>
      <c r="Q134" s="924"/>
      <c r="T134" s="4"/>
      <c r="Z134" s="930"/>
      <c r="AB134" s="931"/>
    </row>
    <row r="135" spans="3:50" customFormat="1" ht="12.75" x14ac:dyDescent="0.2">
      <c r="C135" s="909" t="s">
        <v>36</v>
      </c>
      <c r="E135" s="897">
        <f>SUMIFS(TAX!Z:Z,TAX!$C:$C,$D$6,TAX!$G:$G,"Tax allowance")</f>
        <v>0</v>
      </c>
      <c r="H135" s="844"/>
      <c r="J135" s="922"/>
      <c r="K135" s="5"/>
      <c r="M135" s="922"/>
      <c r="N135" s="5"/>
      <c r="P135" s="899">
        <f>INDEX(PriceDataOPEX!$V$3839:$AQ$3839,1,MATCH('Supporting Data'!$D$18,PriceDataOPEX!$V$3836:$AQ$3836,0))</f>
        <v>1</v>
      </c>
      <c r="Q135" s="900">
        <f>P135*E135</f>
        <v>0</v>
      </c>
      <c r="T135" s="3"/>
      <c r="U135" s="3"/>
      <c r="W135" s="932"/>
      <c r="Z135" s="930"/>
      <c r="AB135" s="931"/>
    </row>
    <row r="136" spans="3:50" s="3" customFormat="1" ht="5.0999999999999996" customHeight="1" x14ac:dyDescent="0.2">
      <c r="E136" s="887"/>
      <c r="H136" s="6"/>
      <c r="J136" s="907"/>
      <c r="K136" s="887"/>
      <c r="M136" s="907"/>
      <c r="N136" s="887"/>
      <c r="P136" s="907"/>
      <c r="Q136" s="887"/>
      <c r="W136" s="933"/>
      <c r="Z136" s="934"/>
      <c r="AB136" s="935"/>
      <c r="AT136"/>
    </row>
    <row r="137" spans="3:50" s="3" customFormat="1" ht="13.5" customHeight="1" x14ac:dyDescent="0.2">
      <c r="C137" s="909" t="s">
        <v>37</v>
      </c>
      <c r="E137" s="897">
        <f>-VLOOKUP($C137,'Supporting Data'!$B$36:$F$52,MATCH('Bulk - 2025-29 prices'!$A110,'Supporting Data'!$B$36:$F$36,0),0)</f>
        <v>0</v>
      </c>
      <c r="G137" s="899">
        <f>VLOOKUP($G110,'Supporting Data'!$B$48:$F$49,MATCH($A110,'Supporting Data'!$B$36:$F$36,0),0)</f>
        <v>0</v>
      </c>
      <c r="H137" s="910">
        <f>G137*E137</f>
        <v>0</v>
      </c>
      <c r="J137" s="936">
        <f>IF(E137=0,0,1-G137)</f>
        <v>0</v>
      </c>
      <c r="K137" s="900">
        <f>E137*J137</f>
        <v>0</v>
      </c>
      <c r="M137" s="899">
        <f>IF(E137=0,0,1-P137)</f>
        <v>0</v>
      </c>
      <c r="N137" s="900">
        <f>M137*K137</f>
        <v>0</v>
      </c>
      <c r="P137" s="899">
        <f>VLOOKUP($P110,'Supporting Data'!$B$51:$F$52,MATCH($A110,'Supporting Data'!$B$36:$F$36,0),0)</f>
        <v>0</v>
      </c>
      <c r="Q137" s="900">
        <f>P137*K137</f>
        <v>0</v>
      </c>
      <c r="Z137" s="934"/>
      <c r="AA137" s="937"/>
      <c r="AB137" s="935"/>
      <c r="AE137" s="937"/>
      <c r="AT137"/>
    </row>
    <row r="138" spans="3:50" s="3" customFormat="1" ht="9.9499999999999993" customHeight="1" x14ac:dyDescent="0.2">
      <c r="C138" s="918"/>
      <c r="D138"/>
      <c r="E138" s="5"/>
      <c r="N138" s="887"/>
      <c r="Q138" s="887"/>
      <c r="Z138" s="934"/>
      <c r="AA138" s="937" t="s">
        <v>38</v>
      </c>
      <c r="AB138" s="935"/>
      <c r="AE138" s="937" t="s">
        <v>38</v>
      </c>
      <c r="AT138"/>
    </row>
    <row r="139" spans="3:50" s="3" customFormat="1" ht="12.75" x14ac:dyDescent="0.2">
      <c r="C139"/>
      <c r="D139"/>
      <c r="E139" s="938">
        <f>SUM(E113,E115,E117,E119,E121,E123,E125,E127,E129,E131,E133,E135,E137)</f>
        <v>1383.8995694370446</v>
      </c>
      <c r="G139" s="939"/>
      <c r="H139" s="940">
        <f>SUM(H115,H121,H127,H129,H137)</f>
        <v>0</v>
      </c>
      <c r="M139" s="941"/>
      <c r="N139" s="942">
        <f>SUM(N113,N115,N117,N137)</f>
        <v>0</v>
      </c>
      <c r="P139" s="941"/>
      <c r="Q139" s="942">
        <f>SUM(Q113,Q115,Q117,Q119,Q121,Q123,Q125,Q127,Q129,Q131,Q133,Q135,Q137)</f>
        <v>1383.8995694370446</v>
      </c>
      <c r="Z139" s="934"/>
      <c r="AA139" s="937" t="s">
        <v>39</v>
      </c>
      <c r="AB139" s="935"/>
      <c r="AE139" s="937" t="s">
        <v>39</v>
      </c>
      <c r="AQ139" s="3" t="s">
        <v>41</v>
      </c>
      <c r="AT139"/>
    </row>
    <row r="140" spans="3:50" s="3" customFormat="1" ht="15" customHeight="1" x14ac:dyDescent="0.2">
      <c r="C140"/>
      <c r="D140"/>
      <c r="E140" s="938"/>
      <c r="F140"/>
      <c r="G140"/>
      <c r="Z140" s="934"/>
      <c r="AA140" s="937" t="s">
        <v>42</v>
      </c>
      <c r="AB140" s="935"/>
      <c r="AC140" s="937" t="s">
        <v>76</v>
      </c>
      <c r="AE140" s="937" t="s">
        <v>77</v>
      </c>
      <c r="AG140" s="937" t="s">
        <v>43</v>
      </c>
      <c r="AJ140" s="937" t="s">
        <v>44</v>
      </c>
      <c r="AL140" s="937" t="s">
        <v>45</v>
      </c>
      <c r="AS140" s="3" t="s">
        <v>0</v>
      </c>
      <c r="AT140"/>
    </row>
    <row r="141" spans="3:50" s="3" customFormat="1" ht="31.5" customHeight="1" x14ac:dyDescent="0.2">
      <c r="D141"/>
      <c r="E141" s="5"/>
      <c r="F141"/>
      <c r="G141"/>
      <c r="Q141" s="943" t="s">
        <v>78</v>
      </c>
      <c r="R141" s="944" t="s">
        <v>48</v>
      </c>
      <c r="S141" s="945">
        <f>N111</f>
        <v>0.12713963963963965</v>
      </c>
      <c r="T141" s="946" t="s">
        <v>49</v>
      </c>
      <c r="U141" s="947">
        <f>N139</f>
        <v>0</v>
      </c>
      <c r="V141" s="946" t="s">
        <v>50</v>
      </c>
      <c r="W141" s="948">
        <f>Q111</f>
        <v>0.92</v>
      </c>
      <c r="X141" s="946" t="s">
        <v>49</v>
      </c>
      <c r="Y141" s="947">
        <f>Q139</f>
        <v>1383.8995694370446</v>
      </c>
      <c r="Z141" s="949" t="s">
        <v>21</v>
      </c>
      <c r="AA141" s="947">
        <f>S141*U141+W141*Y141</f>
        <v>1273.187603882081</v>
      </c>
      <c r="AB141" s="950" t="s">
        <v>79</v>
      </c>
      <c r="AC141" s="947">
        <f>AE113</f>
        <v>9.3976055792890545</v>
      </c>
      <c r="AD141" s="951" t="s">
        <v>21</v>
      </c>
      <c r="AE141" s="947">
        <f>AA141-AC141</f>
        <v>1263.7899983027919</v>
      </c>
      <c r="AF141" s="946" t="s">
        <v>49</v>
      </c>
      <c r="AG141" s="952">
        <v>1000</v>
      </c>
      <c r="AH141" s="946" t="s">
        <v>53</v>
      </c>
      <c r="AI141" s="946"/>
      <c r="AJ141" s="952">
        <f>SUMIF('PriceDataWAE&amp;LOSSES'!$C$19:$C$65,$D$6,'PriceDataWAE&amp;LOSSES'!$AJ$19:$AJ$65)-(SUMIF('PriceDataWAE&amp;LOSSES'!$C$19:$C$65,$D$6,'PriceDataWAE&amp;LOSSES'!$AF$19:$AF$65))</f>
        <v>3362</v>
      </c>
      <c r="AK141" s="952"/>
      <c r="AL141" s="952"/>
      <c r="AM141" s="952"/>
      <c r="AN141" s="946" t="s">
        <v>21</v>
      </c>
      <c r="AO141" s="953">
        <f>IFERROR(AE141*AG141/AJ141,0)</f>
        <v>375.90422317156214</v>
      </c>
      <c r="AQ141" s="954">
        <f>IF($D$6="22B",'TARGET PRICES'!Z5206+'TARGET PRICES'!Z5245+'TARGET PRICES'!Z5305,SUMIFS('Table Cost Reflective'!$H$4:$H$100,'Table Cost Reflective'!$C$4:$C$100,$C$3,'Table Cost Reflective'!$D$4:$D$100,R141)-SUMIFS('TARGET PRICES'!$Z$16:$Z$6800,'TARGET PRICES'!$C$16:$C$6800,$D$6,'TARGET PRICES'!$F$16:$F$6800,$R141,'TARGET PRICES'!$I$16:$I$6800,"QCA Fee"))</f>
        <v>375.90422317156214</v>
      </c>
      <c r="AS141" s="955">
        <f>AO141-AQ141</f>
        <v>0</v>
      </c>
      <c r="AT141" s="956"/>
      <c r="AU141" s="957"/>
      <c r="AX141" s="958"/>
    </row>
    <row r="142" spans="3:50" s="3" customFormat="1" ht="5.0999999999999996" customHeight="1" x14ac:dyDescent="0.25">
      <c r="R142" s="944"/>
      <c r="U142" s="887"/>
      <c r="Y142" s="887"/>
      <c r="Z142" s="934"/>
      <c r="AA142" s="887"/>
      <c r="AB142" s="959"/>
      <c r="AC142" s="887"/>
      <c r="AD142" s="887"/>
      <c r="AE142" s="887"/>
      <c r="AO142" s="960"/>
      <c r="AS142" s="961"/>
      <c r="AT142" s="962"/>
      <c r="AX142" s="958"/>
    </row>
    <row r="143" spans="3:50" s="3" customFormat="1" ht="31.5" customHeight="1" x14ac:dyDescent="0.2">
      <c r="E143" s="963"/>
      <c r="N143" s="887"/>
      <c r="Q143" s="943" t="s">
        <v>80</v>
      </c>
      <c r="R143" s="944" t="s">
        <v>55</v>
      </c>
      <c r="S143" s="945">
        <f>1-S141</f>
        <v>0.87286036036036041</v>
      </c>
      <c r="T143" s="946" t="s">
        <v>49</v>
      </c>
      <c r="U143" s="947">
        <f>N139</f>
        <v>0</v>
      </c>
      <c r="V143" s="946" t="s">
        <v>50</v>
      </c>
      <c r="W143" s="948">
        <f>1-W141</f>
        <v>7.999999999999996E-2</v>
      </c>
      <c r="X143" s="946" t="s">
        <v>49</v>
      </c>
      <c r="Y143" s="947">
        <f>Q139</f>
        <v>1383.8995694370446</v>
      </c>
      <c r="Z143" s="949" t="s">
        <v>21</v>
      </c>
      <c r="AA143" s="947">
        <f>S143*U143+W143*Y143</f>
        <v>110.71196555496351</v>
      </c>
      <c r="AB143" s="950" t="s">
        <v>79</v>
      </c>
      <c r="AC143" s="947">
        <f>AE115</f>
        <v>0</v>
      </c>
      <c r="AD143" s="951" t="s">
        <v>21</v>
      </c>
      <c r="AE143" s="947">
        <f>AA143-AC143</f>
        <v>110.71196555496351</v>
      </c>
      <c r="AF143" s="946" t="s">
        <v>49</v>
      </c>
      <c r="AG143" s="952">
        <v>1000</v>
      </c>
      <c r="AH143" s="946" t="s">
        <v>53</v>
      </c>
      <c r="AI143" s="946"/>
      <c r="AJ143" s="952">
        <f>IF($D$6="22B",$G$54,IFERROR(IF(MATCH($C$3,'Supporting Data'!$C$23:$C$24,0)&gt;0,G152),SUMIF('PriceDataWAE&amp;LOSSES'!$C$19:$C$65,$D$6,'PriceDataWAE&amp;LOSSES'!$AE$19:$AE$65)))</f>
        <v>23042</v>
      </c>
      <c r="AK143" s="952"/>
      <c r="AL143" s="952"/>
      <c r="AM143" s="952"/>
      <c r="AN143" s="946" t="s">
        <v>21</v>
      </c>
      <c r="AO143" s="953">
        <f>AE143*AG143/AJ143</f>
        <v>4.804789755878982</v>
      </c>
      <c r="AQ143" s="964">
        <f>IF($D$6="22B",'TARGET PRICES'!Z5207+'TARGET PRICES'!Z5246+'TARGET PRICES'!Z5306,IF($D$6="22A",'TARGET PRICES'!Z$5073,SUMIFS('Table Cost Reflective'!$H$4:$H$100,'Table Cost Reflective'!$C$4:$C$100,$C$3,'Table Cost Reflective'!$D$4:$D$100,R143)-
SUMIFS('TARGET PRICES'!$Z$16:$Z$6800,'TARGET PRICES'!$C$16:$C$6800,$D$6,'TARGET PRICES'!$F$16:$F$6800,$R143,'TARGET PRICES'!$I$16:$I$6800,"QCA Fee")
-IF($D$6="1A",'Table Cost Reflective'!$H$6,0)
-IF($D$6="12A",'Table Cost Reflective'!H42,0)))</f>
        <v>4.8047897558789829</v>
      </c>
      <c r="AS143" s="955">
        <f>AO143-AQ143</f>
        <v>0</v>
      </c>
      <c r="AT143" s="956"/>
      <c r="AU143" s="957"/>
      <c r="AV143" s="965"/>
      <c r="AX143" s="958"/>
    </row>
    <row r="144" spans="3:50" s="3" customFormat="1" ht="4.5" customHeight="1" x14ac:dyDescent="0.25">
      <c r="R144" s="944"/>
      <c r="Z144" s="934"/>
      <c r="AA144" s="887"/>
      <c r="AB144" s="959"/>
      <c r="AC144" s="887"/>
      <c r="AD144" s="887"/>
      <c r="AE144" s="887"/>
      <c r="AO144" s="960"/>
      <c r="AS144" s="961"/>
      <c r="AT144" s="962"/>
      <c r="AX144" s="958"/>
    </row>
    <row r="145" spans="1:50" s="3" customFormat="1" ht="31.5" customHeight="1" x14ac:dyDescent="0.2">
      <c r="Q145" s="943" t="s">
        <v>81</v>
      </c>
      <c r="R145" s="944" t="s">
        <v>57</v>
      </c>
      <c r="S145" s="966"/>
      <c r="T145" s="967"/>
      <c r="U145" s="968"/>
      <c r="V145" s="967"/>
      <c r="W145" s="969"/>
      <c r="X145" s="967"/>
      <c r="Y145" s="970"/>
      <c r="Z145" s="971"/>
      <c r="AA145" s="972">
        <f>H139</f>
        <v>0</v>
      </c>
      <c r="AB145" s="973" t="s">
        <v>79</v>
      </c>
      <c r="AC145" s="972">
        <f>AE117</f>
        <v>0</v>
      </c>
      <c r="AD145" s="972" t="s">
        <v>21</v>
      </c>
      <c r="AE145" s="947">
        <f>AA145-AC145</f>
        <v>0</v>
      </c>
      <c r="AF145" s="970" t="s">
        <v>49</v>
      </c>
      <c r="AG145" s="974">
        <v>1000</v>
      </c>
      <c r="AH145" s="974" t="s">
        <v>53</v>
      </c>
      <c r="AI145" s="974" t="s">
        <v>51</v>
      </c>
      <c r="AJ145" s="952">
        <f>IF($D$6="22B",$G$54,IFERROR(IF(MATCH($C$3,'Supporting Data'!$C$23:$C$24,0)&gt;0,G152),G150-G151))</f>
        <v>23042</v>
      </c>
      <c r="AK145" s="975" t="s">
        <v>49</v>
      </c>
      <c r="AL145" s="976">
        <f>I150</f>
        <v>0</v>
      </c>
      <c r="AM145" s="976" t="s">
        <v>52</v>
      </c>
      <c r="AN145" s="968" t="s">
        <v>21</v>
      </c>
      <c r="AO145" s="977">
        <f>IFERROR((AE145*AG145)/(AJ145*AL145),0)</f>
        <v>0</v>
      </c>
      <c r="AQ145" s="964">
        <f>IF($D$6="22B",'TARGET PRICES'!Z5208+'TARGET PRICES'!Z5247+'TARGET PRICES'!Z5307,IF($D$6="22A",'TARGET PRICES'!Z$5074,SUMIFS('Table Cost Reflective'!$H$4:$H$100,'Table Cost Reflective'!$C$4:$C$100,$C$3,'Table Cost Reflective'!$D$4:$D$100,R145)
-IF($D$6="1A",'Table Cost Reflective'!$H$7,0)
-IF($D$6="12A",'Table Cost Reflective'!H43,0)))</f>
        <v>0</v>
      </c>
      <c r="AS145" s="955">
        <f>AO145-AQ145</f>
        <v>0</v>
      </c>
      <c r="AT145" s="978"/>
      <c r="AU145" s="957"/>
      <c r="AX145" s="958"/>
    </row>
    <row r="146" spans="1:50" s="3" customFormat="1" ht="12" thickBot="1" x14ac:dyDescent="0.25">
      <c r="Z146" s="979"/>
      <c r="AA146" s="980"/>
      <c r="AB146" s="981"/>
      <c r="AT146"/>
    </row>
    <row r="147" spans="1:50" s="3" customFormat="1" ht="12.75" thickBot="1" x14ac:dyDescent="0.25">
      <c r="E147" s="982" t="s">
        <v>58</v>
      </c>
      <c r="F147" s="983"/>
      <c r="G147" s="984" t="s">
        <v>59</v>
      </c>
      <c r="H147" s="985" t="s">
        <v>60</v>
      </c>
      <c r="I147" s="986" t="s">
        <v>61</v>
      </c>
      <c r="J147" s="983"/>
      <c r="K147" s="987" t="s">
        <v>62</v>
      </c>
      <c r="AJ147" s="988"/>
      <c r="AT147"/>
    </row>
    <row r="148" spans="1:50" s="3" customFormat="1" ht="12" x14ac:dyDescent="0.2">
      <c r="E148" s="989" t="s">
        <v>20</v>
      </c>
      <c r="F148" s="990"/>
      <c r="G148" s="991">
        <f>SUMIF('PriceDataWAE&amp;LOSSES'!$C$19:$C$65,$D$6,'PriceDataWAE&amp;LOSSES'!$AJ$19:$AJ$65)</f>
        <v>3387</v>
      </c>
      <c r="H148" s="992">
        <f>N111</f>
        <v>0.12713963963963965</v>
      </c>
      <c r="I148" s="993"/>
      <c r="J148" s="994"/>
      <c r="K148" s="995">
        <f>Q111</f>
        <v>0.92</v>
      </c>
      <c r="AT148"/>
    </row>
    <row r="149" spans="1:50" s="3" customFormat="1" ht="12" x14ac:dyDescent="0.2">
      <c r="E149" s="989" t="s">
        <v>25</v>
      </c>
      <c r="F149" s="990"/>
      <c r="G149" s="991">
        <f>SUMIF('PriceDataWAE&amp;LOSSES'!$C$19:$C$65,$D$6,'PriceDataWAE&amp;LOSSES'!$AK$19:$AK$65)</f>
        <v>23253</v>
      </c>
      <c r="H149" s="992">
        <f>1-H148</f>
        <v>0.87286036036036041</v>
      </c>
      <c r="I149" s="993"/>
      <c r="J149" s="994"/>
      <c r="K149" s="996">
        <f>1-K148</f>
        <v>7.999999999999996E-2</v>
      </c>
    </row>
    <row r="150" spans="1:50" s="3" customFormat="1" ht="12" x14ac:dyDescent="0.2">
      <c r="E150" s="989" t="s">
        <v>63</v>
      </c>
      <c r="F150" s="990"/>
      <c r="G150" s="991">
        <f>SUM(G148:G149)</f>
        <v>26640</v>
      </c>
      <c r="H150" s="997"/>
      <c r="I150" s="1152">
        <f>SUMIF('PriceDataWAE&amp;LOSSES'!$C$19:$C$65,$D$6,'PriceDataWAE&amp;LOSSES'!$AQ$19:$AQ$65)</f>
        <v>0</v>
      </c>
      <c r="J150" s="1153"/>
      <c r="K150" s="997"/>
      <c r="AQ150" s="998"/>
    </row>
    <row r="151" spans="1:50" s="3" customFormat="1" ht="12" x14ac:dyDescent="0.2">
      <c r="E151" s="989" t="s">
        <v>64</v>
      </c>
      <c r="F151" s="990"/>
      <c r="G151" s="991">
        <f>(SUMIF('PriceDataWAE&amp;LOSSES'!$C$19:$C$65,$D$6,'PriceDataWAE&amp;LOSSES'!$AF$19:$AF$65)+SUMIF('PriceDataWAE&amp;LOSSES'!$C$19:$C$65,$D$6,'PriceDataWAE&amp;LOSSES'!$AG$19:$AG$65))</f>
        <v>25</v>
      </c>
      <c r="H151" s="997"/>
      <c r="I151" s="993"/>
      <c r="J151" s="994"/>
      <c r="K151" s="999"/>
    </row>
    <row r="152" spans="1:50" s="3" customFormat="1" ht="12" x14ac:dyDescent="0.2">
      <c r="E152" s="989" t="s">
        <v>82</v>
      </c>
      <c r="F152" s="990"/>
      <c r="G152" s="991">
        <f>SUMIF('PriceDataWAE&amp;LOSSES'!$C$19:$C$65,$D$6,'PriceDataWAE&amp;LOSSES'!$AP$19:$AP$65)</f>
        <v>23042</v>
      </c>
      <c r="H152" s="997"/>
      <c r="I152" s="993"/>
      <c r="J152" s="994"/>
      <c r="K152" s="999"/>
    </row>
    <row r="153" spans="1:50" s="3" customFormat="1" ht="12" x14ac:dyDescent="0.2">
      <c r="E153" s="1001"/>
      <c r="F153" s="845"/>
      <c r="G153" s="1002"/>
      <c r="H153" s="1003"/>
      <c r="I153" s="1003"/>
      <c r="J153" s="1004"/>
      <c r="K153" s="1003"/>
    </row>
    <row r="154" spans="1:50" s="869" customFormat="1" ht="12.75" thickBot="1" x14ac:dyDescent="0.25">
      <c r="B154" s="3"/>
      <c r="E154" s="1005"/>
      <c r="F154" s="1006"/>
      <c r="G154" s="1007"/>
      <c r="H154" s="1008"/>
      <c r="I154" s="1008"/>
      <c r="J154" s="1009"/>
      <c r="K154" s="1008"/>
      <c r="AT154" s="3"/>
    </row>
    <row r="155" spans="1:50" ht="23.25" x14ac:dyDescent="0.25">
      <c r="C155" s="884" t="str">
        <f>A159</f>
        <v>2028-29</v>
      </c>
    </row>
    <row r="156" spans="1:50" s="3" customFormat="1" ht="11.25" x14ac:dyDescent="0.2"/>
    <row r="157" spans="1:50" s="3" customFormat="1" ht="11.25" x14ac:dyDescent="0.2"/>
    <row r="158" spans="1:50" s="3" customFormat="1" ht="11.25" x14ac:dyDescent="0.2"/>
    <row r="159" spans="1:50" s="3" customFormat="1" ht="15.75" thickBot="1" x14ac:dyDescent="0.3">
      <c r="A159" s="4" t="s">
        <v>68</v>
      </c>
      <c r="B159" s="4"/>
      <c r="G159" s="1155" t="s">
        <v>5</v>
      </c>
      <c r="H159" s="1155"/>
      <c r="J159" s="1156" t="s">
        <v>6</v>
      </c>
      <c r="K159" s="1156"/>
      <c r="M159" s="1157" t="s">
        <v>7</v>
      </c>
      <c r="N159" s="1157"/>
      <c r="P159" s="1157" t="s">
        <v>8</v>
      </c>
      <c r="Q159" s="1157"/>
      <c r="W159" s="885" t="s">
        <v>69</v>
      </c>
      <c r="X159" s="886"/>
      <c r="Y159" s="886"/>
      <c r="Z159" s="886"/>
      <c r="AA159" s="886"/>
      <c r="AB159" s="886"/>
      <c r="AC159" s="886"/>
      <c r="AD159" s="886"/>
      <c r="AE159" s="886"/>
      <c r="AF159" s="886"/>
      <c r="AG159" s="886"/>
    </row>
    <row r="160" spans="1:50" s="3" customFormat="1" ht="13.5" customHeight="1" thickBot="1" x14ac:dyDescent="0.3">
      <c r="E160" s="887"/>
      <c r="G160" s="1155"/>
      <c r="H160" s="1155"/>
      <c r="J160" s="1156"/>
      <c r="K160" s="1156"/>
      <c r="M160" s="888" t="s">
        <v>13</v>
      </c>
      <c r="N160" s="889">
        <f>SUMIF('PriceDataWAE&amp;LOSSES'!$C$19:$C$65,$D$6,'PriceDataWAE&amp;LOSSES'!$T$19:$T$65)</f>
        <v>0.12713963963963965</v>
      </c>
      <c r="P160" s="890" t="s">
        <v>13</v>
      </c>
      <c r="Q160" s="891">
        <f>SUMIF('PriceDataWAE&amp;LOSSES'!$C$19:$C$65,$D$6,'PriceDataWAE&amp;LOSSES'!$R$19:$R$65)</f>
        <v>0.92</v>
      </c>
      <c r="W160" s="892" t="s">
        <v>70</v>
      </c>
      <c r="X160" s="886"/>
      <c r="Y160" s="886"/>
      <c r="Z160" s="886"/>
      <c r="AA160" s="886"/>
      <c r="AB160" s="893" t="s">
        <v>71</v>
      </c>
      <c r="AC160" s="893"/>
      <c r="AD160" s="894"/>
      <c r="AE160" s="893" t="s">
        <v>72</v>
      </c>
      <c r="AF160" s="894"/>
      <c r="AG160" s="886"/>
    </row>
    <row r="161" spans="3:33" s="3" customFormat="1" ht="12.75" customHeight="1" x14ac:dyDescent="0.25">
      <c r="E161"/>
      <c r="H161" s="895"/>
      <c r="W161" s="892" t="s">
        <v>73</v>
      </c>
      <c r="X161" s="886"/>
      <c r="Y161" s="886"/>
      <c r="Z161" s="886"/>
      <c r="AA161" s="886"/>
      <c r="AB161" s="893" t="s">
        <v>74</v>
      </c>
      <c r="AC161" s="893"/>
      <c r="AD161" s="894"/>
      <c r="AE161" s="893" t="s">
        <v>75</v>
      </c>
      <c r="AF161" s="894"/>
      <c r="AG161" s="886"/>
    </row>
    <row r="162" spans="3:33" s="3" customFormat="1" ht="12.75" x14ac:dyDescent="0.2">
      <c r="C162" s="896" t="s">
        <v>17</v>
      </c>
      <c r="E162" s="897">
        <f>INDEX(PriceDataOFFSETS!$X$17:$AH$63,MATCH($C$3,PriceDataOFFSETS!$F$17:$F$63,0),MATCH($A159,PriceDataOFFSETS!$X$6:$AH$6,0))</f>
        <v>0</v>
      </c>
      <c r="G162" s="898"/>
      <c r="J162" s="899">
        <f>INDEX(PriceDataOPEX!$V$3787:$AV$3833,MATCH($D$6,PriceDataOPEX!$E$3787:$E$3833,0),MATCH('Supporting Data'!$D$3,PriceDataOPEX!$V$3786:$AV$3786,0))</f>
        <v>0</v>
      </c>
      <c r="K162" s="900">
        <f>E162*J162</f>
        <v>0</v>
      </c>
      <c r="M162" s="899">
        <f>(1-P162)*(1-IF($D$6=15,PriceDataOPEX!$V$3907,0))</f>
        <v>0.5</v>
      </c>
      <c r="N162" s="900">
        <f>M162*K162</f>
        <v>0</v>
      </c>
      <c r="P162" s="899">
        <f>INDEX(PriceDataOPEX!$V$3839:$AQ$3839,1,MATCH('Supporting Data'!$D$3,PriceDataOPEX!$V$3836:$AQ$3836,0))</f>
        <v>0.5</v>
      </c>
      <c r="Q162" s="900">
        <f>P162*K162</f>
        <v>0</v>
      </c>
      <c r="W162" s="886"/>
      <c r="X162" s="886"/>
      <c r="Y162" s="901" t="s">
        <v>20</v>
      </c>
      <c r="Z162" s="902"/>
      <c r="AA162" s="903" t="s">
        <v>49</v>
      </c>
      <c r="AB162" s="886"/>
      <c r="AC162" s="904">
        <f>IFERROR(SUMIF('PriceDataWAE&amp;LOSSES'!$C$19:$C$65,$D$6,'PriceDataWAE&amp;LOSSES'!$AF$19:$AF$65)/SUMIF('PriceDataWAE&amp;LOSSES'!$C$19:$C$65,$D$6,'PriceDataWAE&amp;LOSSES'!$AJ$19:$AJ$65),0)</f>
        <v>7.3811632713315619E-3</v>
      </c>
      <c r="AD162" s="903" t="s">
        <v>21</v>
      </c>
      <c r="AE162" s="905">
        <f>AC162*AA190</f>
        <v>4.2362889242065496</v>
      </c>
      <c r="AF162" s="886"/>
      <c r="AG162" s="886"/>
    </row>
    <row r="163" spans="3:33" s="3" customFormat="1" ht="5.0999999999999996" customHeight="1" x14ac:dyDescent="0.2">
      <c r="C163" s="906"/>
      <c r="E163" s="5"/>
      <c r="J163" s="907"/>
      <c r="K163" s="887"/>
      <c r="M163" s="907"/>
      <c r="N163" s="887"/>
      <c r="P163" s="907"/>
      <c r="Q163" s="887"/>
      <c r="W163" s="886"/>
      <c r="X163" s="886"/>
      <c r="Y163" s="901"/>
      <c r="Z163" s="908"/>
      <c r="AA163" s="903"/>
      <c r="AB163" s="886"/>
      <c r="AC163" s="886"/>
      <c r="AD163" s="908"/>
      <c r="AE163" s="886"/>
      <c r="AF163" s="886"/>
      <c r="AG163" s="886"/>
    </row>
    <row r="164" spans="3:33" s="3" customFormat="1" ht="12.75" x14ac:dyDescent="0.2">
      <c r="C164" s="909" t="s">
        <v>22</v>
      </c>
      <c r="E164" s="897">
        <f>SUMIFS(OPEX!$AA$17:$AA$5195,OPEX!$C$17:$C$5195,$D$6,OPEX!$F$17:$F$5195,'Supporting Data'!$D$4,OPEX!$H$17:$H$5195,"BST")</f>
        <v>0</v>
      </c>
      <c r="G164" s="899">
        <f>(1-J164)*(1-IF($D$6=15,PriceDataOPEX!$V$3907,0))</f>
        <v>1</v>
      </c>
      <c r="H164" s="910">
        <f>G164*E164</f>
        <v>0</v>
      </c>
      <c r="J164" s="899">
        <f>INDEX(PriceDataOPEX!$V$3787:$AV$3833,MATCH($D$6,PriceDataOPEX!$E$3787:$E$3833,0),MATCH('Supporting Data'!$D$4,PriceDataOPEX!$V$3786:$AV$3786,0))</f>
        <v>0</v>
      </c>
      <c r="K164" s="900">
        <f>E164*J164</f>
        <v>0</v>
      </c>
      <c r="M164" s="899">
        <f>(1-P164)*(1-IF($D$6=15,PriceDataOPEX!$V$3907,0))</f>
        <v>0.5</v>
      </c>
      <c r="N164" s="900">
        <f>M164*K164</f>
        <v>0</v>
      </c>
      <c r="P164" s="899">
        <f>INDEX(PriceDataOPEX!$V$3839:$AQ$3839,1,MATCH('Supporting Data'!$D$4,PriceDataOPEX!$V$3836:$AQ$3836,0))</f>
        <v>0.5</v>
      </c>
      <c r="Q164" s="900">
        <f>P164*K164</f>
        <v>0</v>
      </c>
      <c r="W164" s="885"/>
      <c r="X164" s="886"/>
      <c r="Y164" s="901" t="s">
        <v>25</v>
      </c>
      <c r="Z164" s="902"/>
      <c r="AA164" s="903" t="s">
        <v>49</v>
      </c>
      <c r="AB164" s="886"/>
      <c r="AC164" s="911">
        <f>SUMIF('PriceDataWAE&amp;LOSSES'!$C$19:$C$65,$D$6,'PriceDataWAE&amp;LOSSES'!$AG$19:$AG$65)/SUMIF('PriceDataWAE&amp;LOSSES'!$C$19:$C$65,$D$6,'PriceDataWAE&amp;LOSSES'!$AK$19:$AK$65)</f>
        <v>0</v>
      </c>
      <c r="AD164" s="903" t="s">
        <v>21</v>
      </c>
      <c r="AE164" s="905">
        <f>AC164*AA192</f>
        <v>0</v>
      </c>
      <c r="AF164" s="886"/>
      <c r="AG164" s="886"/>
    </row>
    <row r="165" spans="3:33" s="3" customFormat="1" ht="5.0999999999999996" customHeight="1" x14ac:dyDescent="0.2">
      <c r="C165" s="906"/>
      <c r="E165" s="5"/>
      <c r="H165" s="6"/>
      <c r="J165" s="907"/>
      <c r="K165" s="887"/>
      <c r="M165" s="907"/>
      <c r="N165" s="887"/>
      <c r="P165" s="907"/>
      <c r="Q165" s="887"/>
      <c r="W165" s="886"/>
      <c r="X165" s="886"/>
      <c r="Y165" s="901"/>
      <c r="Z165" s="908"/>
      <c r="AA165" s="903"/>
      <c r="AB165" s="886"/>
      <c r="AC165" s="886"/>
      <c r="AD165" s="908"/>
      <c r="AE165" s="886"/>
      <c r="AF165" s="886"/>
      <c r="AG165" s="886"/>
    </row>
    <row r="166" spans="3:33" s="3" customFormat="1" ht="12.75" x14ac:dyDescent="0.2">
      <c r="C166" s="909" t="s">
        <v>26</v>
      </c>
      <c r="E166" s="897">
        <f>SUMIFS(OPEX!$AA$17:$AA$5195,OPEX!$C$17:$C$5195,'Bulk - 2025-29 prices'!$D$6,OPEX!$F$17:$F$5195,'Supporting Data'!$D$5,OPEX!$H$17:$H$5195,"BST")</f>
        <v>0</v>
      </c>
      <c r="H166" s="6"/>
      <c r="J166" s="899">
        <f>INDEX(PriceDataOPEX!$V$3787:$AV$3833,MATCH($D$6,PriceDataOPEX!$E$3787:$E$3833,0),MATCH('Supporting Data'!$D$5,PriceDataOPEX!$V$3786:$AV$3786,0))</f>
        <v>0</v>
      </c>
      <c r="K166" s="900">
        <f>E166*J166</f>
        <v>0</v>
      </c>
      <c r="M166" s="899">
        <f>(1-P166)*(1-IF($D$6=15,PriceDataOPEX!$V$3907,0))</f>
        <v>0.5</v>
      </c>
      <c r="N166" s="900">
        <f>M166*K166</f>
        <v>0</v>
      </c>
      <c r="P166" s="899">
        <f>INDEX(PriceDataOPEX!$V$3839:$AQ$3839,1,MATCH('Supporting Data'!$D$5,PriceDataOPEX!$V$3836:$AQ$3836,0))</f>
        <v>0.5</v>
      </c>
      <c r="Q166" s="900">
        <f>P166*K166</f>
        <v>0</v>
      </c>
      <c r="W166" s="892"/>
      <c r="X166" s="886"/>
      <c r="Y166" s="901" t="s">
        <v>5</v>
      </c>
      <c r="Z166" s="902"/>
      <c r="AA166" s="903" t="s">
        <v>49</v>
      </c>
      <c r="AB166" s="886"/>
      <c r="AC166" s="912">
        <f>(SUMIF('PriceDataWAE&amp;LOSSES'!$C$19:$C$65,$D$6,'PriceDataWAE&amp;LOSSES'!$AF$19:$AF$65)+SUMIF('PriceDataWAE&amp;LOSSES'!$C$19:$C$65,$D$6,'PriceDataWAE&amp;LOSSES'!$AG$19:$AG$65))
/(SUMIF('PriceDataWAE&amp;LOSSES'!$C$19:$C$65,$D$6,'PriceDataWAE&amp;LOSSES'!$AJ$19:$AJ$65)+SUMIF('PriceDataWAE&amp;LOSSES'!$C$19:$C$65,$D$6,'PriceDataWAE&amp;LOSSES'!$AK$19:$AK$65))</f>
        <v>9.3843843843843843E-4</v>
      </c>
      <c r="AD166" s="903" t="s">
        <v>21</v>
      </c>
      <c r="AE166" s="905">
        <f>AC166*AA194</f>
        <v>0</v>
      </c>
      <c r="AF166" s="886"/>
      <c r="AG166" s="886"/>
    </row>
    <row r="167" spans="3:33" s="3" customFormat="1" ht="4.5" customHeight="1" x14ac:dyDescent="0.2">
      <c r="C167" s="906"/>
      <c r="E167" s="5"/>
      <c r="H167" s="6"/>
      <c r="J167" s="907"/>
      <c r="K167" s="887"/>
      <c r="M167" s="907"/>
      <c r="N167" s="887"/>
      <c r="P167" s="907"/>
      <c r="Q167" s="887"/>
      <c r="W167" s="886"/>
      <c r="X167" s="886"/>
      <c r="Y167" s="886"/>
      <c r="Z167" s="886"/>
      <c r="AA167" s="886"/>
      <c r="AB167" s="886"/>
      <c r="AC167" s="886"/>
      <c r="AD167" s="886"/>
      <c r="AE167" s="886"/>
      <c r="AF167" s="886"/>
      <c r="AG167" s="886"/>
    </row>
    <row r="168" spans="3:33" s="3" customFormat="1" ht="12.75" x14ac:dyDescent="0.2">
      <c r="C168" s="909" t="s">
        <v>28</v>
      </c>
      <c r="E168" s="897">
        <f>SUMIFS(OPEX!$AA$17:$AA$5195,OPEX!$C$17:$C$5195,'Bulk - 2025-29 prices'!$D$6,OPEX!$F$17:$F$5195,'Supporting Data'!$D$6,OPEX!$H$17:$H$5195,"BST")</f>
        <v>0</v>
      </c>
      <c r="H168" s="6"/>
      <c r="J168" s="913"/>
      <c r="K168" s="914"/>
      <c r="M168" s="907"/>
      <c r="N168" s="887"/>
      <c r="P168" s="899">
        <f>INDEX(PriceDataOPEX!$V$3839:$AQ$3839,1,MATCH('Supporting Data'!$D$6,PriceDataOPEX!$V$3836:$AQ$3836,0))</f>
        <v>1</v>
      </c>
      <c r="Q168" s="900">
        <f>P168*E168</f>
        <v>0</v>
      </c>
    </row>
    <row r="169" spans="3:33" s="3" customFormat="1" ht="5.0999999999999996" customHeight="1" x14ac:dyDescent="0.2">
      <c r="C169" s="906"/>
      <c r="E169" s="5"/>
      <c r="H169" s="6"/>
      <c r="J169" s="907"/>
      <c r="K169" s="887"/>
      <c r="M169" s="907"/>
      <c r="N169" s="887"/>
      <c r="P169" s="907"/>
      <c r="Q169" s="887"/>
    </row>
    <row r="170" spans="3:33" s="3" customFormat="1" ht="12.75" x14ac:dyDescent="0.2">
      <c r="C170" s="909" t="s">
        <v>29</v>
      </c>
      <c r="E170" s="915">
        <f>SUMIFS(OPEX!$AA$17:$AA$5195,OPEX!$C$17:$C$5195,'Bulk - 2025-29 prices'!$D$6,OPEX!$F$17:$F$5195,'Supporting Data'!$D$7,OPEX!$H$17:$H$5195,"BST")+
SUMIFS(OPEX!$AA$17:$AA$5195,OPEX!$C$17:$C$5195,'Bulk - 2025-29 prices'!$D$6,OPEX!$F$17:$F$5195,'Supporting Data'!$D$8,OPEX!$H$17:$H$5195,"BST")</f>
        <v>0</v>
      </c>
      <c r="G170" s="899">
        <f>(1-J170)*(1-IF($D$6=15,PriceDataOPEX!$V$3907,0))</f>
        <v>1</v>
      </c>
      <c r="H170" s="910">
        <f>G170*E170</f>
        <v>0</v>
      </c>
      <c r="J170" s="899">
        <f>INDEX(PriceDataOPEX!$V$3787:$AV$3833,MATCH($D$6,PriceDataOPEX!$E$3787:$E$3833,0),MATCH('Supporting Data'!$D$7,PriceDataOPEX!$V$3786:$AV$3786,0))</f>
        <v>0</v>
      </c>
      <c r="K170" s="900">
        <f>E170*J170</f>
        <v>0</v>
      </c>
      <c r="M170" s="907"/>
      <c r="N170" s="887"/>
      <c r="P170" s="899">
        <f>INDEX(PriceDataOPEX!$V$3839:$AQ$3839,1,MATCH('Supporting Data'!$D$7,PriceDataOPEX!$V$3836:$AQ$3836,0))</f>
        <v>1</v>
      </c>
      <c r="Q170" s="900">
        <f>P170*K170</f>
        <v>0</v>
      </c>
    </row>
    <row r="171" spans="3:33" s="3" customFormat="1" ht="5.0999999999999996" customHeight="1" x14ac:dyDescent="0.2">
      <c r="C171" s="906"/>
      <c r="E171" s="5"/>
      <c r="H171" s="6"/>
      <c r="J171" s="907"/>
      <c r="K171" s="887"/>
      <c r="M171" s="907"/>
      <c r="N171" s="887"/>
      <c r="P171" s="907"/>
      <c r="Q171" s="887"/>
    </row>
    <row r="172" spans="3:33" s="3" customFormat="1" ht="12.75" x14ac:dyDescent="0.2">
      <c r="C172" s="909" t="s">
        <v>30</v>
      </c>
      <c r="E172" s="915">
        <f>SUMIFS(OPEX!$AA$17:$AA$5195,OPEX!$C$17:$C$5195,'Bulk - 2025-29 prices'!$D$6,OPEX!$F$17:$F$5195,'Supporting Data'!$D$9,OPEX!$H$17:$H$5195,"BST")+
SUMIFS(OPEX!$AA$17:$AA$5195,OPEX!$C$17:$C$5195,'Bulk - 2025-29 prices'!$D$6,OPEX!$F$17:$F$5195,'Supporting Data'!$D$10,OPEX!$H$17:$H$5195,"BST")</f>
        <v>0</v>
      </c>
      <c r="H172" s="6"/>
      <c r="J172" s="907"/>
      <c r="K172" s="887"/>
      <c r="M172" s="907"/>
      <c r="N172" s="887"/>
      <c r="P172" s="899">
        <f>INDEX(PriceDataOPEX!$V$3839:$AQ$3839,1,MATCH('Supporting Data'!$D$9,PriceDataOPEX!$V$3836:$AQ$3836,0))</f>
        <v>1</v>
      </c>
      <c r="Q172" s="900">
        <f>P172*E172</f>
        <v>0</v>
      </c>
    </row>
    <row r="173" spans="3:33" s="3" customFormat="1" ht="5.0999999999999996" customHeight="1" x14ac:dyDescent="0.2">
      <c r="C173" s="906"/>
      <c r="E173" s="5"/>
      <c r="H173" s="6"/>
      <c r="J173" s="907"/>
      <c r="K173" s="887"/>
      <c r="M173" s="907"/>
      <c r="N173" s="887"/>
      <c r="P173" s="907"/>
      <c r="Q173" s="887"/>
    </row>
    <row r="174" spans="3:33" s="3" customFormat="1" ht="12.75" x14ac:dyDescent="0.2">
      <c r="C174" s="909" t="s">
        <v>31</v>
      </c>
      <c r="E174" s="915">
        <f>SUMIFS(OPEX!$AA$17:$AA$5195,OPEX!$C$17:$C$5195,'Bulk - 2025-29 prices'!$D$6,OPEX!$F$17:$F$5195,'Supporting Data'!$D$11,OPEX!$H$17:$H$5195,"BST")+
SUMIFS(OPEX!$AA$17:$AA$5195,OPEX!$C$17:$C$5195,'Bulk - 2025-29 prices'!$D$6,OPEX!$F$17:$F$5195,'Supporting Data'!$D$12,OPEX!$H$17:$H$5195,"BST")</f>
        <v>0</v>
      </c>
      <c r="H174" s="6"/>
      <c r="J174" s="907"/>
      <c r="K174" s="887"/>
      <c r="M174" s="907"/>
      <c r="N174" s="887"/>
      <c r="P174" s="899">
        <f>INDEX(PriceDataOPEX!$V$3839:$AQ$3839,1,MATCH('Supporting Data'!$D$11,PriceDataOPEX!$V$3836:$AQ$3836,0))</f>
        <v>1</v>
      </c>
      <c r="Q174" s="900">
        <f>P174*E174</f>
        <v>0</v>
      </c>
      <c r="U174" s="916"/>
      <c r="W174" s="6"/>
    </row>
    <row r="175" spans="3:33" s="3" customFormat="1" ht="5.0999999999999996" customHeight="1" x14ac:dyDescent="0.2">
      <c r="C175" s="906"/>
      <c r="E175" s="5"/>
      <c r="H175" s="6"/>
      <c r="J175" s="907"/>
      <c r="K175" s="887"/>
      <c r="M175" s="907"/>
      <c r="N175" s="887"/>
      <c r="P175" s="907"/>
      <c r="Q175" s="887"/>
    </row>
    <row r="176" spans="3:33" s="3" customFormat="1" ht="12.75" x14ac:dyDescent="0.2">
      <c r="C176" s="909" t="s">
        <v>32</v>
      </c>
      <c r="E176" s="897">
        <f>SUMIFS(OPEX!$AA$17:$AA$5195,OPEX!$C$17:$C$5195,'Bulk - 2025-29 prices'!$D$6,OPEX!$F$17:$F$5195,'Supporting Data'!$D$15,OPEX!$H$17:$H$5195,"BST")</f>
        <v>0</v>
      </c>
      <c r="G176" s="899">
        <f>IFERROR(VLOOKUP($C$3,'Supporting Data'!$C$23:$G$25,MATCH($A159,'Supporting Data'!$C$22:$G$22,0),0),1-INDEX(PriceDataOPEX!$V$3787:$V$3833,MATCH($C$3,PriceDataOPEX!$F$3787:$F$3833,0),1))</f>
        <v>1</v>
      </c>
      <c r="H176" s="910">
        <f>G176*E176</f>
        <v>0</v>
      </c>
      <c r="J176" s="907"/>
      <c r="K176" s="887"/>
      <c r="M176" s="907"/>
      <c r="N176" s="887"/>
      <c r="P176" s="899">
        <f>1-G176</f>
        <v>0</v>
      </c>
      <c r="Q176" s="917">
        <f>P176*E176</f>
        <v>0</v>
      </c>
      <c r="W176" s="887"/>
    </row>
    <row r="177" spans="3:50" s="3" customFormat="1" ht="5.0999999999999996" customHeight="1" x14ac:dyDescent="0.2">
      <c r="C177" s="918"/>
      <c r="E177" s="919"/>
      <c r="G177" s="920"/>
      <c r="H177" s="921"/>
      <c r="I177"/>
      <c r="J177" s="922"/>
      <c r="K177" s="5"/>
      <c r="L177"/>
      <c r="M177" s="907"/>
      <c r="N177" s="887"/>
      <c r="P177" s="923"/>
      <c r="Q177" s="924"/>
    </row>
    <row r="178" spans="3:50" s="3" customFormat="1" ht="12.75" x14ac:dyDescent="0.2">
      <c r="C178" s="909" t="s">
        <v>33</v>
      </c>
      <c r="E178" s="897">
        <f>SUMIFS(OPEX!$AA$17:$AA$5195,OPEX!$C$17:$C$5195,'Bulk - 2025-29 prices'!$D$6,OPEX!$F$17:$F$5195,'Supporting Data'!$D$13,OPEX!$H$17:$H$5195,"BST")</f>
        <v>0</v>
      </c>
      <c r="G178" s="899">
        <f>1-J178</f>
        <v>0</v>
      </c>
      <c r="H178" s="910">
        <f>G178*E178</f>
        <v>0</v>
      </c>
      <c r="I178" s="920"/>
      <c r="J178" s="899">
        <f>INDEX(PriceDataOPEX!$V$3787:$AV$3833,MATCH($D$6,PriceDataOPEX!$E$3787:$E$3833,0),MATCH('Supporting Data'!$D$13,PriceDataOPEX!$V$3786:$AV$3786,0))</f>
        <v>1</v>
      </c>
      <c r="K178" s="900">
        <f>E178*J178</f>
        <v>0</v>
      </c>
      <c r="L178" s="920"/>
      <c r="M178" s="907"/>
      <c r="N178" s="887"/>
      <c r="P178" s="899">
        <f>INDEX(PriceDataOPEX!$V$3839:$AQ$3839,1,MATCH('Supporting Data'!$D$13,PriceDataOPEX!$V$3836:$AQ$3836,0))</f>
        <v>1</v>
      </c>
      <c r="Q178" s="900">
        <f>P178*K178</f>
        <v>0</v>
      </c>
      <c r="W178" s="887"/>
    </row>
    <row r="179" spans="3:50" s="3" customFormat="1" ht="5.0999999999999996" customHeight="1" x14ac:dyDescent="0.2">
      <c r="C179" s="906"/>
      <c r="E179" s="5"/>
      <c r="H179" s="6"/>
      <c r="I179" s="920"/>
      <c r="J179" s="923"/>
      <c r="K179" s="925"/>
      <c r="L179" s="920"/>
      <c r="M179" s="907"/>
      <c r="N179" s="887"/>
      <c r="P179" s="907"/>
      <c r="Q179" s="887"/>
    </row>
    <row r="180" spans="3:50" s="3" customFormat="1" ht="12.75" x14ac:dyDescent="0.2">
      <c r="C180" s="909" t="s">
        <v>34</v>
      </c>
      <c r="E180" s="897">
        <f>SUMIFS(OPEX!$AA$17:$AA$5195,OPEX!$C$17:$C$5195,'Bulk - 2025-29 prices'!$D$6,OPEX!$F$17:$F$5195,'Supporting Data'!$D$14,OPEX!$H$17:$H$5195,"BST")</f>
        <v>451.52807514557037</v>
      </c>
      <c r="G180" s="920"/>
      <c r="H180" s="926"/>
      <c r="I180" s="920"/>
      <c r="J180" s="899">
        <f>INDEX(PriceDataOPEX!$V$3787:$AV$3833,MATCH($D$6,PriceDataOPEX!$E$3787:$E$3833,0),MATCH('Supporting Data'!$D$14,PriceDataOPEX!$V$3786:$AV$3786,0))</f>
        <v>1</v>
      </c>
      <c r="K180" s="900">
        <f>E180*J180</f>
        <v>451.52807514557037</v>
      </c>
      <c r="L180" s="920"/>
      <c r="M180" s="907"/>
      <c r="N180" s="887"/>
      <c r="P180" s="899">
        <f>INDEX(PriceDataOPEX!$V$3839:$AQ$3839,1,MATCH('Supporting Data'!$D$13,PriceDataOPEX!$V$3836:$AQ$3836,0))</f>
        <v>1</v>
      </c>
      <c r="Q180" s="900">
        <f>P180*E180</f>
        <v>451.52807514557037</v>
      </c>
      <c r="S180" s="887"/>
      <c r="T180" s="887"/>
      <c r="Z180" s="927"/>
      <c r="AA180" s="928"/>
      <c r="AB180" s="929"/>
    </row>
    <row r="181" spans="3:50" customFormat="1" ht="5.0999999999999996" customHeight="1" x14ac:dyDescent="0.25">
      <c r="C181" s="918"/>
      <c r="E181" s="919"/>
      <c r="H181" s="844"/>
      <c r="J181" s="922"/>
      <c r="K181" s="5"/>
      <c r="M181" s="922"/>
      <c r="N181" s="5"/>
      <c r="P181" s="923"/>
      <c r="Q181" s="924"/>
      <c r="T181" s="4"/>
      <c r="Z181" s="930"/>
      <c r="AB181" s="931"/>
    </row>
    <row r="182" spans="3:50" customFormat="1" ht="12.75" x14ac:dyDescent="0.2">
      <c r="C182" s="909" t="s">
        <v>35</v>
      </c>
      <c r="E182" s="897">
        <f>SUMIFS(CAPITAL!AA:AA,CAPITAL!$C:$C,$D$6,CAPITAL!$F:$F,"RAB RoA")</f>
        <v>172.31151556258544</v>
      </c>
      <c r="H182" s="844"/>
      <c r="J182" s="922"/>
      <c r="K182" s="5"/>
      <c r="M182" s="922"/>
      <c r="N182" s="5"/>
      <c r="P182" s="899">
        <f>INDEX(PriceDataOPEX!$V$3839:$AQ$3839,1,MATCH('Supporting Data'!$D$17,PriceDataOPEX!$V$3836:$AQ$3836,0))</f>
        <v>1</v>
      </c>
      <c r="Q182" s="900">
        <f>P182*E182</f>
        <v>172.31151556258544</v>
      </c>
      <c r="T182" s="3"/>
      <c r="Z182" s="930"/>
      <c r="AB182" s="931"/>
    </row>
    <row r="183" spans="3:50" customFormat="1" ht="5.0999999999999996" customHeight="1" x14ac:dyDescent="0.25">
      <c r="C183" s="918"/>
      <c r="E183" s="919"/>
      <c r="H183" s="844"/>
      <c r="J183" s="922"/>
      <c r="K183" s="5"/>
      <c r="M183" s="922"/>
      <c r="N183" s="5"/>
      <c r="P183" s="923"/>
      <c r="Q183" s="924"/>
      <c r="T183" s="4"/>
      <c r="Z183" s="930"/>
      <c r="AB183" s="931"/>
    </row>
    <row r="184" spans="3:50" customFormat="1" ht="12.75" x14ac:dyDescent="0.2">
      <c r="C184" s="909" t="s">
        <v>36</v>
      </c>
      <c r="E184" s="897">
        <f>SUMIFS(TAX!AA:AA,TAX!$C:$C,$D$6,TAX!$G:$G,"Tax allowance")</f>
        <v>0</v>
      </c>
      <c r="H184" s="844"/>
      <c r="J184" s="922"/>
      <c r="K184" s="5"/>
      <c r="M184" s="922"/>
      <c r="N184" s="5"/>
      <c r="P184" s="899">
        <f>INDEX(PriceDataOPEX!$V$3839:$AQ$3839,1,MATCH('Supporting Data'!$D$18,PriceDataOPEX!$V$3836:$AQ$3836,0))</f>
        <v>1</v>
      </c>
      <c r="Q184" s="900">
        <f>P184*E184</f>
        <v>0</v>
      </c>
      <c r="T184" s="3"/>
      <c r="U184" s="3"/>
      <c r="W184" s="932"/>
      <c r="Z184" s="930"/>
      <c r="AB184" s="931"/>
    </row>
    <row r="185" spans="3:50" s="3" customFormat="1" ht="5.0999999999999996" customHeight="1" x14ac:dyDescent="0.2">
      <c r="E185" s="887"/>
      <c r="H185" s="6"/>
      <c r="J185" s="907"/>
      <c r="K185" s="887"/>
      <c r="M185" s="907"/>
      <c r="N185" s="887"/>
      <c r="P185" s="907"/>
      <c r="Q185" s="887"/>
      <c r="W185" s="933"/>
      <c r="Z185" s="934"/>
      <c r="AB185" s="935"/>
      <c r="AT185"/>
    </row>
    <row r="186" spans="3:50" s="3" customFormat="1" ht="13.5" customHeight="1" x14ac:dyDescent="0.2">
      <c r="C186" s="909" t="s">
        <v>37</v>
      </c>
      <c r="E186" s="897">
        <f>-VLOOKUP($C186,'Supporting Data'!$B$36:$F$52,MATCH('Bulk - 2025-29 prices'!$A159,'Supporting Data'!$B$36:$F$36,0),0)</f>
        <v>0</v>
      </c>
      <c r="G186" s="899">
        <f>VLOOKUP($G159,'Supporting Data'!$B$48:$F$49,MATCH($A159,'Supporting Data'!$B$36:$F$36,0),0)</f>
        <v>0</v>
      </c>
      <c r="H186" s="910">
        <f>G186*E186</f>
        <v>0</v>
      </c>
      <c r="J186" s="936">
        <f>IF(E186=0,0,1-G186)</f>
        <v>0</v>
      </c>
      <c r="K186" s="900">
        <f>E186*J186</f>
        <v>0</v>
      </c>
      <c r="M186" s="899">
        <f>IF(E186=0,0,1-P186)</f>
        <v>0</v>
      </c>
      <c r="N186" s="900">
        <f>M186*K186</f>
        <v>0</v>
      </c>
      <c r="P186" s="899">
        <f>VLOOKUP($P159,'Supporting Data'!$B$51:$F$52,MATCH($A159,'Supporting Data'!$B$36:$F$36,0),0)</f>
        <v>0</v>
      </c>
      <c r="Q186" s="900">
        <f>P186*K186</f>
        <v>0</v>
      </c>
      <c r="Z186" s="934"/>
      <c r="AA186" s="937"/>
      <c r="AB186" s="935"/>
      <c r="AE186" s="937"/>
      <c r="AT186"/>
    </row>
    <row r="187" spans="3:50" s="3" customFormat="1" ht="9.9499999999999993" customHeight="1" x14ac:dyDescent="0.2">
      <c r="C187" s="918"/>
      <c r="D187"/>
      <c r="E187" s="5"/>
      <c r="N187" s="887"/>
      <c r="Q187" s="887"/>
      <c r="Z187" s="934"/>
      <c r="AA187" s="937" t="s">
        <v>38</v>
      </c>
      <c r="AB187" s="935"/>
      <c r="AE187" s="937" t="s">
        <v>38</v>
      </c>
      <c r="AT187"/>
    </row>
    <row r="188" spans="3:50" s="3" customFormat="1" ht="12.75" x14ac:dyDescent="0.2">
      <c r="C188"/>
      <c r="D188"/>
      <c r="E188" s="938">
        <f>SUM(E162,E164,E166,E168,E170,E172,E174,E176,E178,E180,E182,E184,E186)</f>
        <v>623.83959070815581</v>
      </c>
      <c r="G188" s="939"/>
      <c r="H188" s="940">
        <f>SUM(H164,H170,H176,H178,H186)</f>
        <v>0</v>
      </c>
      <c r="M188" s="941"/>
      <c r="N188" s="942">
        <f>SUM(N162,N164,N166,N186)</f>
        <v>0</v>
      </c>
      <c r="P188" s="941"/>
      <c r="Q188" s="942">
        <f>SUM(Q162,Q164,Q166,Q168,Q170,Q172,Q174,Q176,Q178,Q180,Q182,Q184,Q186)</f>
        <v>623.83959070815581</v>
      </c>
      <c r="Z188" s="934"/>
      <c r="AA188" s="937" t="s">
        <v>39</v>
      </c>
      <c r="AB188" s="935"/>
      <c r="AE188" s="937" t="s">
        <v>39</v>
      </c>
      <c r="AQ188" s="3" t="s">
        <v>41</v>
      </c>
      <c r="AT188"/>
    </row>
    <row r="189" spans="3:50" s="3" customFormat="1" ht="15" customHeight="1" x14ac:dyDescent="0.2">
      <c r="C189"/>
      <c r="D189"/>
      <c r="E189" s="938"/>
      <c r="F189"/>
      <c r="G189"/>
      <c r="Z189" s="934"/>
      <c r="AA189" s="937" t="s">
        <v>42</v>
      </c>
      <c r="AB189" s="935"/>
      <c r="AC189" s="937" t="s">
        <v>76</v>
      </c>
      <c r="AE189" s="937" t="s">
        <v>77</v>
      </c>
      <c r="AG189" s="937" t="s">
        <v>43</v>
      </c>
      <c r="AJ189" s="937" t="s">
        <v>44</v>
      </c>
      <c r="AL189" s="937" t="s">
        <v>45</v>
      </c>
      <c r="AS189" s="3" t="s">
        <v>0</v>
      </c>
      <c r="AT189"/>
    </row>
    <row r="190" spans="3:50" s="3" customFormat="1" ht="31.5" customHeight="1" x14ac:dyDescent="0.2">
      <c r="D190"/>
      <c r="E190" s="5"/>
      <c r="F190"/>
      <c r="G190"/>
      <c r="Q190" s="943" t="s">
        <v>78</v>
      </c>
      <c r="R190" s="944" t="s">
        <v>48</v>
      </c>
      <c r="S190" s="945">
        <f>N160</f>
        <v>0.12713963963963965</v>
      </c>
      <c r="T190" s="946" t="s">
        <v>49</v>
      </c>
      <c r="U190" s="947">
        <f>N188</f>
        <v>0</v>
      </c>
      <c r="V190" s="946" t="s">
        <v>50</v>
      </c>
      <c r="W190" s="948">
        <f>Q160</f>
        <v>0.92</v>
      </c>
      <c r="X190" s="946" t="s">
        <v>49</v>
      </c>
      <c r="Y190" s="947">
        <f>Q188</f>
        <v>623.83959070815581</v>
      </c>
      <c r="Z190" s="949" t="s">
        <v>21</v>
      </c>
      <c r="AA190" s="947">
        <f>S190*U190+W190*Y190</f>
        <v>573.93242345150338</v>
      </c>
      <c r="AB190" s="950" t="s">
        <v>79</v>
      </c>
      <c r="AC190" s="947">
        <f>AE162</f>
        <v>4.2362889242065496</v>
      </c>
      <c r="AD190" s="951" t="s">
        <v>21</v>
      </c>
      <c r="AE190" s="947">
        <f>AA190-AC190</f>
        <v>569.69613452729686</v>
      </c>
      <c r="AF190" s="946" t="s">
        <v>49</v>
      </c>
      <c r="AG190" s="952">
        <v>1000</v>
      </c>
      <c r="AH190" s="946" t="s">
        <v>53</v>
      </c>
      <c r="AI190" s="946"/>
      <c r="AJ190" s="952">
        <f>SUMIF('PriceDataWAE&amp;LOSSES'!$C$19:$C$65,$D$6,'PriceDataWAE&amp;LOSSES'!$AJ$19:$AJ$65)-(SUMIF('PriceDataWAE&amp;LOSSES'!$C$19:$C$65,$D$6,'PriceDataWAE&amp;LOSSES'!$AF$19:$AF$65))</f>
        <v>3362</v>
      </c>
      <c r="AK190" s="952"/>
      <c r="AL190" s="952"/>
      <c r="AM190" s="952"/>
      <c r="AN190" s="946" t="s">
        <v>21</v>
      </c>
      <c r="AO190" s="953">
        <f>IFERROR(AE190*AG190/AJ190,0)</f>
        <v>169.451556968262</v>
      </c>
      <c r="AQ190" s="954">
        <f>IF($D$6="22B",'TARGET PRICES'!AA5206+'TARGET PRICES'!AA5245+'TARGET PRICES'!AA5305,SUMIFS('Table Cost Reflective'!$I$4:$I$100,'Table Cost Reflective'!$C$4:$C$100,$C$3,'Table Cost Reflective'!$D$4:$D$100,R190)-SUMIFS('TARGET PRICES'!$AA$16:$AA$6800,'TARGET PRICES'!$C$16:$C$6800,$D$6,'TARGET PRICES'!$F$16:$F$6800,$R190,'TARGET PRICES'!$I$16:$I$6800,"QCA Fee"))</f>
        <v>169.45155696826203</v>
      </c>
      <c r="AS190" s="955">
        <f>AO190-AQ190</f>
        <v>0</v>
      </c>
      <c r="AT190" s="956"/>
      <c r="AU190" s="957"/>
      <c r="AX190" s="958"/>
    </row>
    <row r="191" spans="3:50" s="3" customFormat="1" ht="5.0999999999999996" customHeight="1" x14ac:dyDescent="0.25">
      <c r="R191" s="944"/>
      <c r="U191" s="887"/>
      <c r="Y191" s="887"/>
      <c r="Z191" s="934"/>
      <c r="AA191" s="887"/>
      <c r="AB191" s="959"/>
      <c r="AC191" s="887"/>
      <c r="AD191" s="887"/>
      <c r="AE191" s="887"/>
      <c r="AO191" s="960"/>
      <c r="AS191" s="961"/>
      <c r="AT191" s="962"/>
      <c r="AX191" s="958"/>
    </row>
    <row r="192" spans="3:50" s="3" customFormat="1" ht="31.5" customHeight="1" x14ac:dyDescent="0.2">
      <c r="E192" s="963"/>
      <c r="N192" s="887"/>
      <c r="Q192" s="943" t="s">
        <v>80</v>
      </c>
      <c r="R192" s="944" t="s">
        <v>55</v>
      </c>
      <c r="S192" s="945">
        <f>1-S190</f>
        <v>0.87286036036036041</v>
      </c>
      <c r="T192" s="946" t="s">
        <v>49</v>
      </c>
      <c r="U192" s="947">
        <f>N188</f>
        <v>0</v>
      </c>
      <c r="V192" s="946" t="s">
        <v>50</v>
      </c>
      <c r="W192" s="948">
        <f>1-W190</f>
        <v>7.999999999999996E-2</v>
      </c>
      <c r="X192" s="946" t="s">
        <v>49</v>
      </c>
      <c r="Y192" s="947">
        <f>Q188</f>
        <v>623.83959070815581</v>
      </c>
      <c r="Z192" s="949" t="s">
        <v>21</v>
      </c>
      <c r="AA192" s="947">
        <f>S192*U192+W192*Y192</f>
        <v>49.907167256652443</v>
      </c>
      <c r="AB192" s="950" t="s">
        <v>79</v>
      </c>
      <c r="AC192" s="947">
        <f>AE164</f>
        <v>0</v>
      </c>
      <c r="AD192" s="951" t="s">
        <v>21</v>
      </c>
      <c r="AE192" s="947">
        <f>AA192-AC192</f>
        <v>49.907167256652443</v>
      </c>
      <c r="AF192" s="946" t="s">
        <v>49</v>
      </c>
      <c r="AG192" s="952">
        <v>1000</v>
      </c>
      <c r="AH192" s="946" t="s">
        <v>53</v>
      </c>
      <c r="AI192" s="946"/>
      <c r="AJ192" s="952">
        <f>IF($D$6="22B",$G$54,IFERROR(IF(MATCH($C$3,'Supporting Data'!$C$23:$C$24,0)&gt;0,G201),SUMIF('PriceDataWAE&amp;LOSSES'!$C$19:$C$65,$D$6,'PriceDataWAE&amp;LOSSES'!$AE$19:$AE$65)))</f>
        <v>23042</v>
      </c>
      <c r="AK192" s="952"/>
      <c r="AL192" s="952"/>
      <c r="AM192" s="952"/>
      <c r="AN192" s="946" t="s">
        <v>21</v>
      </c>
      <c r="AO192" s="953">
        <f>AE192*AG192/AJ192</f>
        <v>2.1659216759245048</v>
      </c>
      <c r="AQ192" s="964">
        <f>IF($D$6="22B",'TARGET PRICES'!AA5207+'TARGET PRICES'!AA5246+'TARGET PRICES'!AA5306,IF($D$6="22A",'TARGET PRICES'!AA$5073,SUMIFS('Table Cost Reflective'!$I$4:$I$100,'Table Cost Reflective'!$C$4:$C$100,$C$3,'Table Cost Reflective'!$D$4:$D$100,R192)-
SUMIFS('TARGET PRICES'!$AA$16:$AA$6800,'TARGET PRICES'!$C$16:$C$6800,$D$6,'TARGET PRICES'!$F$16:$F$6800,$R192,'TARGET PRICES'!$I$16:$I$6800,"QCA Fee")
-IF($D$6="1A",'Table Cost Reflective'!$I$6,0)
-IF($D$6="12A",'Table Cost Reflective'!I42,0)))</f>
        <v>2.1659216759245048</v>
      </c>
      <c r="AS192" s="955">
        <f>AO192-AQ192</f>
        <v>0</v>
      </c>
      <c r="AT192" s="956"/>
      <c r="AU192" s="957"/>
      <c r="AV192" s="965"/>
      <c r="AX192" s="958"/>
    </row>
    <row r="193" spans="3:50" s="3" customFormat="1" ht="4.5" customHeight="1" x14ac:dyDescent="0.25">
      <c r="R193" s="944"/>
      <c r="Z193" s="934"/>
      <c r="AA193" s="887"/>
      <c r="AB193" s="959"/>
      <c r="AC193" s="887"/>
      <c r="AD193" s="887"/>
      <c r="AE193" s="887"/>
      <c r="AO193" s="960"/>
      <c r="AS193" s="961"/>
      <c r="AT193" s="962"/>
      <c r="AX193" s="958"/>
    </row>
    <row r="194" spans="3:50" s="3" customFormat="1" ht="31.5" customHeight="1" x14ac:dyDescent="0.2">
      <c r="Q194" s="943" t="s">
        <v>81</v>
      </c>
      <c r="R194" s="944" t="s">
        <v>57</v>
      </c>
      <c r="S194" s="966"/>
      <c r="T194" s="967"/>
      <c r="U194" s="968"/>
      <c r="V194" s="967"/>
      <c r="W194" s="969"/>
      <c r="X194" s="967"/>
      <c r="Y194" s="970"/>
      <c r="Z194" s="971"/>
      <c r="AA194" s="972">
        <f>H188</f>
        <v>0</v>
      </c>
      <c r="AB194" s="973" t="s">
        <v>79</v>
      </c>
      <c r="AC194" s="972">
        <f>AE166</f>
        <v>0</v>
      </c>
      <c r="AD194" s="972" t="s">
        <v>21</v>
      </c>
      <c r="AE194" s="947">
        <f>AA194-AC194</f>
        <v>0</v>
      </c>
      <c r="AF194" s="970" t="s">
        <v>49</v>
      </c>
      <c r="AG194" s="974">
        <v>1000</v>
      </c>
      <c r="AH194" s="974" t="s">
        <v>53</v>
      </c>
      <c r="AI194" s="974" t="s">
        <v>51</v>
      </c>
      <c r="AJ194" s="952">
        <f>IF($D$6="22B",$G$54,IFERROR(IF(MATCH($C$3,'Supporting Data'!$C$23:$C$24,0)&gt;0,G201),G199-G200))</f>
        <v>23042</v>
      </c>
      <c r="AK194" s="975" t="s">
        <v>49</v>
      </c>
      <c r="AL194" s="976">
        <f>I199</f>
        <v>0</v>
      </c>
      <c r="AM194" s="976" t="s">
        <v>52</v>
      </c>
      <c r="AN194" s="968" t="s">
        <v>21</v>
      </c>
      <c r="AO194" s="977">
        <f>IFERROR((AE194*AG194)/(AJ194*AL194),0)</f>
        <v>0</v>
      </c>
      <c r="AQ194" s="964">
        <f>IF($D$6="22B",'TARGET PRICES'!AA5208+'TARGET PRICES'!AA5247+'TARGET PRICES'!AA5307,IF($D$6="22A",'TARGET PRICES'!AA5074,SUMIFS('Table Cost Reflective'!$I$4:$I$100,'Table Cost Reflective'!$C$4:$C$100,$C$3,'Table Cost Reflective'!$D$4:$D$100,R194)
-IF($D$6="1A",'Table Cost Reflective'!$I$7,0)
-IF($D$6="12A",'Table Cost Reflective'!I43,0)))</f>
        <v>0</v>
      </c>
      <c r="AS194" s="955">
        <f>AO194-AQ194</f>
        <v>0</v>
      </c>
      <c r="AT194" s="978"/>
      <c r="AU194" s="957"/>
      <c r="AX194" s="958"/>
    </row>
    <row r="195" spans="3:50" s="3" customFormat="1" ht="12" thickBot="1" x14ac:dyDescent="0.25">
      <c r="Z195" s="979"/>
      <c r="AA195" s="980"/>
      <c r="AB195" s="981"/>
      <c r="AT195"/>
    </row>
    <row r="196" spans="3:50" s="3" customFormat="1" ht="12.75" thickBot="1" x14ac:dyDescent="0.25">
      <c r="E196" s="982" t="s">
        <v>58</v>
      </c>
      <c r="F196" s="983"/>
      <c r="G196" s="984" t="s">
        <v>59</v>
      </c>
      <c r="H196" s="985" t="s">
        <v>60</v>
      </c>
      <c r="I196" s="986" t="s">
        <v>61</v>
      </c>
      <c r="J196" s="983"/>
      <c r="K196" s="987" t="s">
        <v>62</v>
      </c>
      <c r="AJ196" s="988"/>
      <c r="AT196"/>
    </row>
    <row r="197" spans="3:50" s="3" customFormat="1" ht="12" x14ac:dyDescent="0.2">
      <c r="E197" s="989" t="s">
        <v>20</v>
      </c>
      <c r="F197" s="990"/>
      <c r="G197" s="991">
        <f>SUMIF('PriceDataWAE&amp;LOSSES'!$C$19:$C$65,$D$6,'PriceDataWAE&amp;LOSSES'!$AJ$19:$AJ$65)</f>
        <v>3387</v>
      </c>
      <c r="H197" s="992">
        <f>N160</f>
        <v>0.12713963963963965</v>
      </c>
      <c r="I197" s="993"/>
      <c r="J197" s="994"/>
      <c r="K197" s="995">
        <f>Q160</f>
        <v>0.92</v>
      </c>
      <c r="AT197"/>
    </row>
    <row r="198" spans="3:50" s="3" customFormat="1" ht="12" x14ac:dyDescent="0.2">
      <c r="E198" s="989" t="s">
        <v>25</v>
      </c>
      <c r="F198" s="990"/>
      <c r="G198" s="991">
        <f>SUMIF('PriceDataWAE&amp;LOSSES'!$C$19:$C$65,$D$6,'PriceDataWAE&amp;LOSSES'!$AK$19:$AK$65)</f>
        <v>23253</v>
      </c>
      <c r="H198" s="992">
        <f>1-H197</f>
        <v>0.87286036036036041</v>
      </c>
      <c r="I198" s="993"/>
      <c r="J198" s="994"/>
      <c r="K198" s="996">
        <f>1-K197</f>
        <v>7.999999999999996E-2</v>
      </c>
    </row>
    <row r="199" spans="3:50" s="3" customFormat="1" ht="12" x14ac:dyDescent="0.2">
      <c r="E199" s="989" t="s">
        <v>63</v>
      </c>
      <c r="F199" s="990"/>
      <c r="G199" s="991">
        <f>SUM(G197:G198)</f>
        <v>26640</v>
      </c>
      <c r="H199" s="997"/>
      <c r="I199" s="1152">
        <f>SUMIF('PriceDataWAE&amp;LOSSES'!$C$19:$C$65,$D$6,'PriceDataWAE&amp;LOSSES'!$AQ$19:$AQ$65)</f>
        <v>0</v>
      </c>
      <c r="J199" s="1153"/>
      <c r="K199" s="997"/>
      <c r="AQ199" s="998"/>
    </row>
    <row r="200" spans="3:50" s="3" customFormat="1" ht="12" x14ac:dyDescent="0.2">
      <c r="E200" s="989" t="s">
        <v>64</v>
      </c>
      <c r="F200" s="990"/>
      <c r="G200" s="991">
        <f>(SUMIF('PriceDataWAE&amp;LOSSES'!$C$19:$C$65,$D$6,'PriceDataWAE&amp;LOSSES'!$AF$19:$AF$65)+SUMIF('PriceDataWAE&amp;LOSSES'!$C$19:$C$65,$D$6,'PriceDataWAE&amp;LOSSES'!$AG$19:$AG$65))</f>
        <v>25</v>
      </c>
      <c r="H200" s="997"/>
      <c r="I200" s="993"/>
      <c r="J200" s="994"/>
      <c r="K200" s="999"/>
    </row>
    <row r="201" spans="3:50" s="3" customFormat="1" ht="12" x14ac:dyDescent="0.2">
      <c r="E201" s="989" t="s">
        <v>82</v>
      </c>
      <c r="F201" s="990"/>
      <c r="G201" s="991">
        <f>SUMIF('PriceDataWAE&amp;LOSSES'!$C$19:$C$65,$D$6,'PriceDataWAE&amp;LOSSES'!$AP$19:$AP$65)</f>
        <v>23042</v>
      </c>
      <c r="H201" s="997"/>
      <c r="I201" s="993"/>
      <c r="J201" s="994"/>
      <c r="K201" s="999"/>
    </row>
    <row r="202" spans="3:50" x14ac:dyDescent="0.25"/>
    <row r="203" spans="3:50" s="3" customFormat="1" ht="11.25" hidden="1" x14ac:dyDescent="0.2"/>
    <row r="204" spans="3:50" s="3" customFormat="1" ht="11.25" hidden="1" x14ac:dyDescent="0.2"/>
    <row r="205" spans="3:50" s="3" customFormat="1" ht="11.25" hidden="1" x14ac:dyDescent="0.2"/>
    <row r="206" spans="3:50" hidden="1" x14ac:dyDescent="0.25">
      <c r="C206" s="879"/>
      <c r="D206" s="879"/>
      <c r="E206" s="879"/>
      <c r="F206" s="879"/>
      <c r="G206" s="879"/>
      <c r="H206" s="879"/>
      <c r="I206" s="879"/>
      <c r="J206" s="879"/>
      <c r="K206" s="879"/>
      <c r="L206" s="879"/>
      <c r="M206" s="879"/>
      <c r="N206" s="879"/>
      <c r="O206" s="879"/>
      <c r="P206" s="879"/>
      <c r="Q206" s="879"/>
      <c r="R206" s="879"/>
      <c r="S206" s="879"/>
      <c r="T206" s="879"/>
      <c r="U206" s="879"/>
      <c r="V206" s="879"/>
      <c r="W206" s="879"/>
      <c r="X206" s="879"/>
      <c r="Y206" s="879"/>
      <c r="Z206" s="879"/>
      <c r="AA206" s="879"/>
      <c r="AB206" s="879"/>
      <c r="AC206" s="879"/>
      <c r="AD206" s="879"/>
      <c r="AE206" s="879"/>
      <c r="AF206" s="879"/>
      <c r="AG206" s="879"/>
      <c r="AH206" s="879"/>
      <c r="AI206" s="879"/>
      <c r="AJ206" s="879"/>
      <c r="AK206" s="879"/>
      <c r="AL206" s="879"/>
      <c r="AM206" s="879"/>
      <c r="AN206" s="879"/>
      <c r="AO206" s="879"/>
    </row>
  </sheetData>
  <sheetProtection selectLockedCells="1"/>
  <mergeCells count="21">
    <mergeCell ref="G61:H62"/>
    <mergeCell ref="J61:K62"/>
    <mergeCell ref="M61:N61"/>
    <mergeCell ref="P61:Q61"/>
    <mergeCell ref="I52:J52"/>
    <mergeCell ref="I101:J101"/>
    <mergeCell ref="I150:J150"/>
    <mergeCell ref="I199:J199"/>
    <mergeCell ref="I2:AC5"/>
    <mergeCell ref="G110:H111"/>
    <mergeCell ref="J110:K111"/>
    <mergeCell ref="M110:N110"/>
    <mergeCell ref="P110:Q110"/>
    <mergeCell ref="G159:H160"/>
    <mergeCell ref="J159:K160"/>
    <mergeCell ref="M159:N159"/>
    <mergeCell ref="P159:Q159"/>
    <mergeCell ref="G12:H13"/>
    <mergeCell ref="J12:K13"/>
    <mergeCell ref="M12:N12"/>
    <mergeCell ref="P12:Q12"/>
  </mergeCells>
  <conditionalFormatting sqref="C3:H3 E7:K7">
    <cfRule type="expression" dxfId="21" priority="2">
      <formula>$G$4&lt;&gt;0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A33CFE3C-C5EB-4CCB-8E38-8FB815DAB5A7}">
            <xm:f>INDEX('Components And Affected Tariffs'!$C$3:$C$33,MATCH($C3,'Components And Affected Tariffs'!$E$3:$E$33,0),1)="Yes"</xm:f>
            <x14:dxf>
              <font>
                <b/>
                <i val="0"/>
              </font>
              <fill>
                <patternFill patternType="none">
                  <bgColor auto="1"/>
                </patternFill>
              </fill>
              <border>
                <left style="dotted">
                  <color theme="3"/>
                </left>
                <right style="dotted">
                  <color theme="3"/>
                </right>
                <top style="dotted">
                  <color theme="3"/>
                </top>
                <bottom style="dotted">
                  <color theme="3"/>
                </bottom>
                <vertical/>
                <horizontal/>
              </border>
            </x14:dxf>
          </x14:cfRule>
          <xm:sqref>I2:AC5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1B910FE-1016-482C-AF39-A156F63896F2}">
          <x14:formula1>
            <xm:f>'Supporting Data'!$J$3:$J$28</xm:f>
          </x14:formula1>
          <xm:sqref>E7:E8 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7A5DB-EA21-446C-AEE7-1C151CDC2B13}">
  <sheetPr codeName="Sheet29">
    <tabColor rgb="FF2F75B5"/>
    <outlinePr summaryBelow="0" summaryRight="0"/>
    <pageSetUpPr autoPageBreaks="0"/>
  </sheetPr>
  <dimension ref="A1:BG5195"/>
  <sheetViews>
    <sheetView zoomScaleNormal="100" workbookViewId="0">
      <pane ySplit="15" topLeftCell="A16" activePane="bottomLeft" state="frozen"/>
      <selection activeCell="G33" sqref="G33"/>
      <selection pane="bottomLeft" activeCell="G33" sqref="G33"/>
    </sheetView>
  </sheetViews>
  <sheetFormatPr defaultColWidth="1.5" defaultRowHeight="11.25" outlineLevelRow="2" outlineLevelCol="1" x14ac:dyDescent="0.2"/>
  <cols>
    <col min="1" max="1" width="1.33203125" customWidth="1"/>
    <col min="2" max="2" width="5.5" customWidth="1"/>
    <col min="3" max="3" width="5" customWidth="1"/>
    <col min="4" max="4" width="6.33203125" customWidth="1"/>
    <col min="5" max="5" width="1.1640625" customWidth="1"/>
    <col min="6" max="6" width="38" customWidth="1"/>
    <col min="7" max="7" width="4" customWidth="1"/>
    <col min="8" max="8" width="9.33203125" style="8" customWidth="1"/>
    <col min="9" max="9" width="12" customWidth="1"/>
    <col min="10" max="10" width="9" customWidth="1"/>
    <col min="11" max="11" width="12" style="8" customWidth="1"/>
    <col min="12" max="12" width="12" customWidth="1"/>
    <col min="13" max="14" width="1.1640625" customWidth="1"/>
    <col min="15" max="15" width="7.1640625" customWidth="1"/>
    <col min="16" max="16" width="7.83203125" customWidth="1"/>
    <col min="17" max="17" width="8.83203125" style="8" customWidth="1"/>
    <col min="18" max="20" width="12" style="5" customWidth="1" outlineLevel="1"/>
    <col min="21" max="33" width="12" style="5" customWidth="1"/>
    <col min="34" max="35" width="12" customWidth="1"/>
    <col min="36" max="43" width="1.5" customWidth="1"/>
    <col min="44" max="44" width="3.6640625" bestFit="1" customWidth="1"/>
    <col min="45" max="45" width="35.5" bestFit="1" customWidth="1"/>
    <col min="46" max="46" width="25.5" customWidth="1"/>
    <col min="47" max="47" width="21.1640625" customWidth="1"/>
    <col min="48" max="48" width="22" customWidth="1"/>
    <col min="49" max="53" width="16.6640625" customWidth="1"/>
    <col min="54" max="54" width="6.5" customWidth="1"/>
    <col min="55" max="59" width="9" customWidth="1"/>
  </cols>
  <sheetData>
    <row r="1" spans="2:38" ht="5.25" customHeight="1" x14ac:dyDescent="0.2"/>
    <row r="2" spans="2:38" s="11" customFormat="1" ht="34.5" customHeight="1" x14ac:dyDescent="0.3">
      <c r="B2" s="1175" t="s">
        <v>191</v>
      </c>
      <c r="C2" s="1175"/>
      <c r="D2" s="1175"/>
      <c r="E2" s="1175"/>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row>
    <row r="3" spans="2:38" s="11" customFormat="1" x14ac:dyDescent="0.2">
      <c r="B3" s="1169" t="s">
        <v>192</v>
      </c>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73"/>
      <c r="AD3" s="1173"/>
      <c r="AE3" s="1173"/>
      <c r="AF3" s="1173"/>
      <c r="AG3" s="1173"/>
      <c r="AH3" s="1173"/>
      <c r="AI3" s="1170"/>
    </row>
    <row r="4" spans="2:38" s="15" customFormat="1" ht="21" customHeight="1" x14ac:dyDescent="0.2">
      <c r="B4" s="1171" t="s">
        <v>193</v>
      </c>
      <c r="C4" s="1171"/>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4"/>
      <c r="AD4" s="1174"/>
      <c r="AE4" s="1174"/>
      <c r="AF4" s="1174"/>
      <c r="AG4" s="1174"/>
      <c r="AH4" s="1174"/>
      <c r="AI4" s="1170"/>
    </row>
    <row r="5" spans="2:38" s="11" customFormat="1" x14ac:dyDescent="0.2">
      <c r="H5" s="16"/>
      <c r="K5" s="16"/>
      <c r="Q5" s="16"/>
      <c r="R5" s="88"/>
      <c r="S5" s="88"/>
      <c r="T5" s="88"/>
      <c r="U5" s="88"/>
      <c r="V5" s="88"/>
      <c r="W5" s="88"/>
      <c r="X5" s="88"/>
      <c r="Y5" s="88"/>
      <c r="Z5" s="88"/>
      <c r="AA5" s="88"/>
      <c r="AB5" s="88"/>
      <c r="AC5" s="88"/>
      <c r="AD5" s="88"/>
      <c r="AE5" s="88"/>
      <c r="AF5" s="88"/>
      <c r="AG5" s="88"/>
    </row>
    <row r="6" spans="2:38" s="11" customFormat="1" x14ac:dyDescent="0.2">
      <c r="B6" s="18" t="s">
        <v>168</v>
      </c>
      <c r="C6" s="18" t="s">
        <v>84</v>
      </c>
      <c r="D6" s="18"/>
      <c r="E6" s="18"/>
      <c r="F6" s="18"/>
      <c r="G6" s="18"/>
      <c r="H6" s="19"/>
      <c r="I6" s="18"/>
      <c r="J6" s="18"/>
      <c r="K6" s="19"/>
      <c r="L6" s="18"/>
      <c r="M6" s="18"/>
      <c r="N6" s="18"/>
      <c r="O6" s="18"/>
      <c r="P6" s="18"/>
      <c r="Q6" s="89" t="s">
        <v>85</v>
      </c>
      <c r="R6" s="90" t="s">
        <v>194</v>
      </c>
      <c r="S6" s="90" t="s">
        <v>195</v>
      </c>
      <c r="T6" s="90" t="s">
        <v>196</v>
      </c>
      <c r="U6" s="90" t="s">
        <v>197</v>
      </c>
      <c r="V6" s="90" t="s">
        <v>198</v>
      </c>
      <c r="W6" s="90" t="s">
        <v>199</v>
      </c>
      <c r="X6" s="90" t="s">
        <v>4</v>
      </c>
      <c r="Y6" s="90" t="s">
        <v>66</v>
      </c>
      <c r="Z6" s="90" t="s">
        <v>67</v>
      </c>
      <c r="AA6" s="90" t="s">
        <v>68</v>
      </c>
      <c r="AB6" s="90" t="s">
        <v>99</v>
      </c>
      <c r="AC6" s="90" t="s">
        <v>100</v>
      </c>
      <c r="AD6" s="90" t="s">
        <v>101</v>
      </c>
      <c r="AE6" s="90" t="s">
        <v>102</v>
      </c>
      <c r="AF6" s="90" t="s">
        <v>103</v>
      </c>
      <c r="AG6" s="90" t="s">
        <v>104</v>
      </c>
      <c r="AH6" s="90" t="s">
        <v>105</v>
      </c>
      <c r="AI6" s="90" t="s">
        <v>106</v>
      </c>
      <c r="AL6" s="91"/>
    </row>
    <row r="7" spans="2:38" s="11" customFormat="1" outlineLevel="1" x14ac:dyDescent="0.2">
      <c r="B7" s="92"/>
      <c r="F7" s="24" t="s">
        <v>86</v>
      </c>
      <c r="G7" s="16"/>
      <c r="H7" s="16"/>
      <c r="I7" s="16"/>
      <c r="J7" s="16"/>
      <c r="K7" s="16"/>
      <c r="L7" s="16"/>
      <c r="M7" s="16"/>
      <c r="N7" s="16"/>
      <c r="O7" s="16"/>
      <c r="P7" s="16"/>
      <c r="Q7" s="16"/>
      <c r="R7" s="16"/>
      <c r="S7" s="16"/>
      <c r="T7" s="16"/>
      <c r="U7" s="25" t="s">
        <v>87</v>
      </c>
      <c r="V7" s="25"/>
      <c r="W7" s="25" t="s">
        <v>88</v>
      </c>
      <c r="X7" s="25" t="s">
        <v>89</v>
      </c>
      <c r="Y7" s="25" t="s">
        <v>90</v>
      </c>
      <c r="Z7" s="25" t="s">
        <v>91</v>
      </c>
      <c r="AA7" s="25" t="s">
        <v>92</v>
      </c>
      <c r="AB7" s="88"/>
      <c r="AC7" s="88"/>
      <c r="AD7" s="88"/>
      <c r="AE7" s="88"/>
      <c r="AF7" s="88"/>
      <c r="AG7" s="88"/>
      <c r="AL7" s="91"/>
    </row>
    <row r="8" spans="2:38" s="11" customFormat="1" outlineLevel="1" x14ac:dyDescent="0.2">
      <c r="B8" s="92"/>
      <c r="F8" s="11" t="s">
        <v>200</v>
      </c>
      <c r="H8" s="16"/>
      <c r="K8" s="16"/>
      <c r="Q8" s="16" t="s">
        <v>93</v>
      </c>
      <c r="R8" s="93">
        <v>0</v>
      </c>
      <c r="S8" s="94">
        <v>1</v>
      </c>
      <c r="T8" s="94">
        <v>2</v>
      </c>
      <c r="U8" s="94">
        <v>3</v>
      </c>
      <c r="V8" s="94">
        <v>4</v>
      </c>
      <c r="W8" s="93">
        <v>5</v>
      </c>
      <c r="X8" s="94">
        <v>6</v>
      </c>
      <c r="Y8" s="94">
        <v>7</v>
      </c>
      <c r="Z8" s="94">
        <v>8</v>
      </c>
      <c r="AA8" s="94">
        <v>9</v>
      </c>
      <c r="AB8" s="95">
        <v>10</v>
      </c>
      <c r="AC8" s="95">
        <v>11</v>
      </c>
      <c r="AD8" s="95">
        <v>12</v>
      </c>
      <c r="AE8" s="95">
        <v>13</v>
      </c>
      <c r="AF8" s="95">
        <v>14</v>
      </c>
      <c r="AG8" s="95">
        <v>15</v>
      </c>
      <c r="AH8" s="95">
        <v>16</v>
      </c>
      <c r="AI8" s="95">
        <v>17</v>
      </c>
    </row>
    <row r="9" spans="2:38" s="11" customFormat="1" outlineLevel="1" x14ac:dyDescent="0.2">
      <c r="B9" s="92"/>
      <c r="F9" s="11" t="s">
        <v>201</v>
      </c>
      <c r="H9" s="16"/>
      <c r="K9" s="16"/>
      <c r="Q9" s="16" t="s">
        <v>94</v>
      </c>
      <c r="R9" s="96" t="s">
        <v>194</v>
      </c>
      <c r="S9" s="97" t="s">
        <v>195</v>
      </c>
      <c r="T9" s="97" t="s">
        <v>196</v>
      </c>
      <c r="U9" s="97" t="s">
        <v>197</v>
      </c>
      <c r="V9" s="97" t="s">
        <v>198</v>
      </c>
      <c r="W9" s="96" t="s">
        <v>199</v>
      </c>
      <c r="X9" s="97" t="s">
        <v>4</v>
      </c>
      <c r="Y9" s="97" t="s">
        <v>66</v>
      </c>
      <c r="Z9" s="97" t="s">
        <v>67</v>
      </c>
      <c r="AA9" s="97" t="s">
        <v>68</v>
      </c>
      <c r="AB9" s="98" t="s">
        <v>99</v>
      </c>
      <c r="AC9" s="98" t="s">
        <v>100</v>
      </c>
      <c r="AD9" s="98" t="s">
        <v>101</v>
      </c>
      <c r="AE9" s="98" t="s">
        <v>102</v>
      </c>
      <c r="AF9" s="98" t="s">
        <v>103</v>
      </c>
      <c r="AG9" s="98" t="s">
        <v>104</v>
      </c>
      <c r="AH9" s="98" t="s">
        <v>105</v>
      </c>
      <c r="AI9" s="98" t="s">
        <v>106</v>
      </c>
    </row>
    <row r="10" spans="2:38" s="11" customFormat="1" outlineLevel="1" x14ac:dyDescent="0.2">
      <c r="B10" s="92"/>
      <c r="F10" s="11" t="s">
        <v>202</v>
      </c>
      <c r="H10" s="16"/>
      <c r="K10" s="16"/>
      <c r="Q10" s="16" t="s">
        <v>95</v>
      </c>
      <c r="R10" s="33">
        <v>0</v>
      </c>
      <c r="S10" s="34">
        <v>0</v>
      </c>
      <c r="T10" s="34">
        <v>0</v>
      </c>
      <c r="U10" s="34">
        <v>0</v>
      </c>
      <c r="V10" s="34">
        <v>0</v>
      </c>
      <c r="W10" s="33">
        <v>0</v>
      </c>
      <c r="X10" s="34">
        <v>1</v>
      </c>
      <c r="Y10" s="34">
        <v>0</v>
      </c>
      <c r="Z10" s="34">
        <v>0</v>
      </c>
      <c r="AA10" s="34">
        <v>0</v>
      </c>
      <c r="AB10" s="29">
        <v>0</v>
      </c>
      <c r="AC10" s="29">
        <v>0</v>
      </c>
      <c r="AD10" s="29">
        <v>0</v>
      </c>
      <c r="AE10" s="29">
        <v>0</v>
      </c>
      <c r="AF10" s="29">
        <v>0</v>
      </c>
      <c r="AG10" s="29">
        <v>0</v>
      </c>
      <c r="AH10" s="29">
        <v>0</v>
      </c>
      <c r="AI10" s="29">
        <v>0</v>
      </c>
    </row>
    <row r="11" spans="2:38" s="11" customFormat="1" outlineLevel="1" x14ac:dyDescent="0.2">
      <c r="B11" s="92"/>
      <c r="F11" s="11" t="s">
        <v>203</v>
      </c>
      <c r="H11" s="16"/>
      <c r="K11" s="16"/>
      <c r="Q11" s="16" t="s">
        <v>93</v>
      </c>
      <c r="R11" s="93">
        <v>0</v>
      </c>
      <c r="S11" s="94">
        <v>0</v>
      </c>
      <c r="T11" s="94">
        <v>0</v>
      </c>
      <c r="U11" s="94">
        <v>0</v>
      </c>
      <c r="V11" s="94">
        <v>0</v>
      </c>
      <c r="W11" s="93">
        <v>0</v>
      </c>
      <c r="X11" s="94">
        <v>0</v>
      </c>
      <c r="Y11" s="94">
        <v>1</v>
      </c>
      <c r="Z11" s="94">
        <v>2</v>
      </c>
      <c r="AA11" s="94">
        <v>3</v>
      </c>
      <c r="AB11" s="95">
        <v>4</v>
      </c>
      <c r="AC11" s="95">
        <v>5</v>
      </c>
      <c r="AD11" s="95">
        <v>6</v>
      </c>
      <c r="AE11" s="95">
        <v>7</v>
      </c>
      <c r="AF11" s="95">
        <v>8</v>
      </c>
      <c r="AG11" s="95">
        <v>9</v>
      </c>
      <c r="AH11" s="95">
        <v>10</v>
      </c>
      <c r="AI11" s="95">
        <v>11</v>
      </c>
    </row>
    <row r="12" spans="2:38" s="11" customFormat="1" outlineLevel="1" x14ac:dyDescent="0.2">
      <c r="B12" s="92"/>
      <c r="F12" s="11" t="s">
        <v>204</v>
      </c>
      <c r="H12" s="16"/>
      <c r="K12" s="16"/>
      <c r="Q12" s="16" t="s">
        <v>95</v>
      </c>
      <c r="R12" s="33">
        <v>0</v>
      </c>
      <c r="S12" s="34">
        <v>0</v>
      </c>
      <c r="T12" s="34">
        <v>0</v>
      </c>
      <c r="U12" s="34">
        <v>0</v>
      </c>
      <c r="V12" s="34">
        <v>0</v>
      </c>
      <c r="W12" s="33">
        <v>0</v>
      </c>
      <c r="X12" s="34">
        <v>1</v>
      </c>
      <c r="Y12" s="34">
        <v>0</v>
      </c>
      <c r="Z12" s="34">
        <v>0</v>
      </c>
      <c r="AA12" s="34">
        <v>0</v>
      </c>
      <c r="AB12" s="29">
        <v>0</v>
      </c>
      <c r="AC12" s="29">
        <v>0</v>
      </c>
      <c r="AD12" s="29">
        <v>0</v>
      </c>
      <c r="AE12" s="29">
        <v>0</v>
      </c>
      <c r="AF12" s="29">
        <v>0</v>
      </c>
      <c r="AG12" s="29">
        <v>0</v>
      </c>
      <c r="AH12" s="29">
        <v>0</v>
      </c>
      <c r="AI12" s="29">
        <v>0</v>
      </c>
    </row>
    <row r="13" spans="2:38" s="11" customFormat="1" outlineLevel="1" x14ac:dyDescent="0.2">
      <c r="B13" s="92"/>
      <c r="F13" s="11" t="s">
        <v>205</v>
      </c>
      <c r="H13" s="16"/>
      <c r="K13" s="16"/>
      <c r="Q13" s="16" t="s">
        <v>95</v>
      </c>
      <c r="R13" s="33">
        <v>0</v>
      </c>
      <c r="S13" s="34">
        <v>0</v>
      </c>
      <c r="T13" s="34">
        <v>0</v>
      </c>
      <c r="U13" s="34">
        <v>0</v>
      </c>
      <c r="V13" s="34">
        <v>0</v>
      </c>
      <c r="W13" s="33">
        <v>0</v>
      </c>
      <c r="X13" s="34">
        <v>1</v>
      </c>
      <c r="Y13" s="34">
        <v>1</v>
      </c>
      <c r="Z13" s="34">
        <v>1</v>
      </c>
      <c r="AA13" s="34">
        <v>1</v>
      </c>
      <c r="AB13" s="29">
        <v>1</v>
      </c>
      <c r="AC13" s="29">
        <v>1</v>
      </c>
      <c r="AD13" s="29">
        <v>1</v>
      </c>
      <c r="AE13" s="29">
        <v>1</v>
      </c>
      <c r="AF13" s="29">
        <v>1</v>
      </c>
      <c r="AG13" s="29">
        <v>1</v>
      </c>
      <c r="AH13" s="29">
        <v>1</v>
      </c>
      <c r="AI13" s="29">
        <v>1</v>
      </c>
    </row>
    <row r="14" spans="2:38" s="11" customFormat="1" outlineLevel="1" x14ac:dyDescent="0.2">
      <c r="B14" s="92"/>
      <c r="F14" s="11" t="s">
        <v>206</v>
      </c>
      <c r="H14" s="16"/>
      <c r="K14" s="16"/>
      <c r="Q14" s="16" t="s">
        <v>95</v>
      </c>
      <c r="R14" s="33">
        <v>0</v>
      </c>
      <c r="S14" s="34">
        <v>0</v>
      </c>
      <c r="T14" s="34">
        <v>0</v>
      </c>
      <c r="U14" s="34">
        <v>0</v>
      </c>
      <c r="V14" s="34">
        <v>0</v>
      </c>
      <c r="W14" s="33">
        <v>0</v>
      </c>
      <c r="X14" s="34">
        <v>1</v>
      </c>
      <c r="Y14" s="34">
        <v>1</v>
      </c>
      <c r="Z14" s="34">
        <v>1</v>
      </c>
      <c r="AA14" s="34">
        <v>1</v>
      </c>
      <c r="AB14" s="29">
        <v>1</v>
      </c>
      <c r="AC14" s="29">
        <v>1</v>
      </c>
      <c r="AD14" s="29">
        <v>1</v>
      </c>
      <c r="AE14" s="29">
        <v>1</v>
      </c>
      <c r="AF14" s="29">
        <v>1</v>
      </c>
      <c r="AG14" s="29">
        <v>1</v>
      </c>
      <c r="AH14" s="29">
        <v>1</v>
      </c>
      <c r="AI14" s="29">
        <v>1</v>
      </c>
    </row>
    <row r="15" spans="2:38" s="11" customFormat="1" outlineLevel="1" x14ac:dyDescent="0.2">
      <c r="B15" s="92"/>
      <c r="F15" s="11" t="s">
        <v>207</v>
      </c>
      <c r="H15" s="16"/>
      <c r="K15" s="16"/>
      <c r="Q15" s="16" t="s">
        <v>95</v>
      </c>
      <c r="R15" s="33">
        <v>0</v>
      </c>
      <c r="S15" s="34">
        <v>0</v>
      </c>
      <c r="T15" s="34">
        <v>0</v>
      </c>
      <c r="U15" s="34">
        <v>0</v>
      </c>
      <c r="V15" s="34">
        <v>0</v>
      </c>
      <c r="W15" s="33">
        <v>0</v>
      </c>
      <c r="X15" s="34">
        <v>1</v>
      </c>
      <c r="Y15" s="34">
        <v>1</v>
      </c>
      <c r="Z15" s="34">
        <v>1</v>
      </c>
      <c r="AA15" s="34">
        <v>1</v>
      </c>
      <c r="AB15" s="29">
        <v>1</v>
      </c>
      <c r="AC15" s="29">
        <v>1</v>
      </c>
      <c r="AD15" s="29">
        <v>1</v>
      </c>
      <c r="AE15" s="29">
        <v>1</v>
      </c>
      <c r="AF15" s="29">
        <v>1</v>
      </c>
      <c r="AG15" s="29">
        <v>1</v>
      </c>
      <c r="AH15" s="29">
        <v>1</v>
      </c>
      <c r="AI15" s="29">
        <v>1</v>
      </c>
    </row>
    <row r="16" spans="2:38" s="11" customFormat="1" x14ac:dyDescent="0.2">
      <c r="B16" s="92"/>
      <c r="H16" s="16"/>
      <c r="K16" s="16"/>
      <c r="Q16" s="16"/>
      <c r="R16" s="88"/>
      <c r="S16" s="88"/>
      <c r="T16" s="88"/>
      <c r="U16" s="88"/>
      <c r="V16" s="88"/>
      <c r="W16" s="88"/>
      <c r="X16" s="88"/>
      <c r="Y16" s="88"/>
      <c r="Z16" s="88"/>
      <c r="AA16" s="88"/>
      <c r="AB16" s="88"/>
      <c r="AC16" s="88"/>
      <c r="AD16" s="88"/>
      <c r="AE16" s="88"/>
      <c r="AF16" s="88"/>
      <c r="AG16" s="88"/>
    </row>
    <row r="17" spans="3:47" s="11" customFormat="1" x14ac:dyDescent="0.2">
      <c r="C17" s="18" t="s">
        <v>169</v>
      </c>
      <c r="D17" s="18"/>
      <c r="E17" s="18"/>
      <c r="F17" s="18"/>
      <c r="G17" s="18"/>
      <c r="H17" s="19"/>
      <c r="I17" s="18"/>
      <c r="J17" s="18"/>
      <c r="K17" s="19"/>
      <c r="L17" s="18"/>
      <c r="M17" s="18"/>
      <c r="N17" s="18"/>
      <c r="O17" s="18"/>
      <c r="P17" s="18"/>
      <c r="Q17" s="99" t="s">
        <v>110</v>
      </c>
      <c r="R17" s="100"/>
      <c r="S17" s="100"/>
      <c r="T17" s="100"/>
      <c r="U17" s="100">
        <v>72625.335244996619</v>
      </c>
      <c r="V17" s="100">
        <v>76726.690477271928</v>
      </c>
      <c r="W17" s="100">
        <v>79581.000757167974</v>
      </c>
      <c r="X17" s="100">
        <v>90703.950132121259</v>
      </c>
      <c r="Y17" s="100">
        <v>100472.9657691407</v>
      </c>
      <c r="Z17" s="100">
        <v>100872.56877426981</v>
      </c>
      <c r="AA17" s="100">
        <v>99851.539878566458</v>
      </c>
      <c r="AB17" s="100">
        <v>105502.01339653437</v>
      </c>
      <c r="AC17" s="100">
        <v>106040.6126206256</v>
      </c>
      <c r="AD17" s="100">
        <v>111948.92025647704</v>
      </c>
      <c r="AE17" s="100">
        <v>111870.7233627793</v>
      </c>
      <c r="AF17" s="100">
        <v>117260.07060756236</v>
      </c>
      <c r="AG17" s="100">
        <v>115496.7757655037</v>
      </c>
      <c r="AH17" s="100">
        <v>117984.5819241413</v>
      </c>
      <c r="AI17" s="100">
        <v>122989.82982569038</v>
      </c>
      <c r="AL17" s="101"/>
      <c r="AM17" s="91"/>
    </row>
    <row r="18" spans="3:47" s="11" customFormat="1" x14ac:dyDescent="0.2">
      <c r="D18" s="67" t="s">
        <v>170</v>
      </c>
      <c r="E18" s="67"/>
      <c r="F18" s="67"/>
      <c r="G18" s="67"/>
      <c r="H18" s="102"/>
      <c r="I18" s="67"/>
      <c r="J18" s="67"/>
      <c r="K18" s="102"/>
      <c r="L18" s="67"/>
      <c r="M18" s="67"/>
      <c r="N18" s="67"/>
      <c r="O18" s="67"/>
      <c r="P18" s="67"/>
      <c r="Q18" s="103"/>
      <c r="R18" s="104"/>
      <c r="S18" s="104"/>
      <c r="T18" s="104"/>
      <c r="U18" s="104"/>
      <c r="V18" s="104"/>
      <c r="W18" s="104"/>
      <c r="X18" s="104"/>
      <c r="Y18" s="104"/>
      <c r="Z18" s="104"/>
      <c r="AA18" s="104"/>
      <c r="AB18" s="104"/>
      <c r="AC18" s="104"/>
      <c r="AD18" s="104"/>
      <c r="AE18" s="104"/>
      <c r="AF18" s="104"/>
      <c r="AG18" s="104"/>
      <c r="AH18" s="67"/>
      <c r="AI18" s="67"/>
    </row>
    <row r="19" spans="3:47" s="11" customFormat="1" outlineLevel="1" x14ac:dyDescent="0.2">
      <c r="E19" s="105" t="s">
        <v>171</v>
      </c>
      <c r="H19" s="16"/>
      <c r="I19" s="72" t="s">
        <v>208</v>
      </c>
      <c r="K19" s="72" t="s">
        <v>193</v>
      </c>
      <c r="O19" s="106"/>
      <c r="P19" s="106" t="s">
        <v>172</v>
      </c>
      <c r="Q19" s="16"/>
      <c r="R19" s="88"/>
      <c r="S19" s="88"/>
      <c r="T19" s="88"/>
      <c r="Y19" s="88"/>
      <c r="Z19" s="88"/>
      <c r="AA19" s="88"/>
      <c r="AB19" s="88"/>
      <c r="AC19" s="88"/>
      <c r="AD19" s="88"/>
      <c r="AE19" s="88"/>
      <c r="AF19" s="88"/>
      <c r="AG19" s="88"/>
    </row>
    <row r="20" spans="3:47" s="11" customFormat="1" outlineLevel="1" x14ac:dyDescent="0.2">
      <c r="F20" s="107" t="s">
        <v>152</v>
      </c>
      <c r="G20" s="108"/>
      <c r="H20" s="108"/>
      <c r="I20" s="109">
        <v>0</v>
      </c>
      <c r="J20" s="107"/>
      <c r="K20" s="109">
        <v>0</v>
      </c>
      <c r="L20" s="107"/>
      <c r="M20" s="108"/>
      <c r="N20" s="108"/>
      <c r="O20" s="110"/>
      <c r="P20" s="111">
        <v>0</v>
      </c>
      <c r="Q20" s="112" t="s">
        <v>130</v>
      </c>
      <c r="R20" s="16"/>
      <c r="S20" s="16"/>
      <c r="T20" s="16"/>
      <c r="Y20" s="16"/>
      <c r="Z20" s="16"/>
      <c r="AA20" s="16"/>
      <c r="AB20" s="16"/>
      <c r="AC20" s="16"/>
      <c r="AD20" s="16"/>
      <c r="AE20" s="16"/>
      <c r="AF20" s="16"/>
      <c r="AG20" s="16"/>
      <c r="AH20" s="16"/>
      <c r="AI20" s="16"/>
      <c r="AJ20" s="16"/>
      <c r="AK20" s="16"/>
      <c r="AL20" s="16"/>
      <c r="AM20" s="16"/>
      <c r="AN20" s="16"/>
      <c r="AO20" s="16"/>
      <c r="AP20" s="16"/>
      <c r="AQ20" s="16"/>
      <c r="AR20" s="16"/>
      <c r="AS20" s="16"/>
      <c r="AT20" s="16"/>
    </row>
    <row r="21" spans="3:47" s="11" customFormat="1" outlineLevel="1" x14ac:dyDescent="0.2">
      <c r="I21" s="38"/>
      <c r="K21" s="38"/>
    </row>
    <row r="22" spans="3:47" s="11" customFormat="1" outlineLevel="1" x14ac:dyDescent="0.2">
      <c r="F22" s="113" t="s">
        <v>173</v>
      </c>
      <c r="G22" s="108"/>
      <c r="H22" s="108"/>
      <c r="I22" s="114">
        <v>5.0000000000000001E-3</v>
      </c>
      <c r="J22" s="107"/>
      <c r="K22" s="114">
        <v>5.0000000000000001E-3</v>
      </c>
      <c r="L22" s="107"/>
      <c r="M22" s="108"/>
      <c r="N22" s="108"/>
      <c r="O22" s="110"/>
      <c r="P22" s="111">
        <v>0</v>
      </c>
      <c r="Q22" s="112" t="s">
        <v>130</v>
      </c>
      <c r="R22" s="16"/>
      <c r="S22" s="16"/>
      <c r="T22" s="16"/>
      <c r="Y22" s="16"/>
      <c r="Z22" s="16"/>
      <c r="AA22" s="16"/>
      <c r="AB22" s="16"/>
      <c r="AC22" s="16"/>
      <c r="AD22" s="16"/>
      <c r="AE22" s="16"/>
      <c r="AF22" s="16"/>
      <c r="AG22" s="16"/>
      <c r="AH22" s="16"/>
      <c r="AI22" s="16"/>
      <c r="AJ22" s="16"/>
      <c r="AK22" s="16"/>
      <c r="AL22" s="16"/>
      <c r="AM22" s="16"/>
      <c r="AN22" s="16"/>
      <c r="AO22" s="16"/>
      <c r="AP22" s="16"/>
      <c r="AQ22" s="16"/>
      <c r="AR22" s="16"/>
      <c r="AS22" s="16"/>
      <c r="AT22" s="16"/>
    </row>
    <row r="23" spans="3:47" s="11" customFormat="1" outlineLevel="1" x14ac:dyDescent="0.2">
      <c r="Q23" s="16"/>
      <c r="R23" s="88"/>
      <c r="S23" s="88"/>
      <c r="T23" s="88"/>
      <c r="U23" s="88"/>
      <c r="V23" s="88"/>
      <c r="W23" s="115"/>
      <c r="X23" s="115"/>
      <c r="Y23" s="115"/>
      <c r="Z23" s="115"/>
      <c r="AA23" s="115"/>
      <c r="AB23" s="115"/>
      <c r="AC23" s="115"/>
      <c r="AD23" s="115"/>
      <c r="AE23" s="115"/>
      <c r="AF23" s="115"/>
      <c r="AG23" s="115"/>
      <c r="AH23" s="115"/>
      <c r="AI23" s="115"/>
    </row>
    <row r="24" spans="3:47" s="11" customFormat="1" x14ac:dyDescent="0.2">
      <c r="C24" s="116">
        <v>1</v>
      </c>
      <c r="D24" s="67" t="s">
        <v>660</v>
      </c>
      <c r="E24" s="67"/>
      <c r="F24" s="67"/>
      <c r="G24" s="67"/>
      <c r="H24" s="102"/>
      <c r="I24" s="67"/>
      <c r="J24" s="67"/>
      <c r="K24" s="102"/>
      <c r="L24" s="67"/>
      <c r="M24" s="67"/>
      <c r="N24" s="67"/>
      <c r="O24" s="67"/>
      <c r="P24" s="67"/>
      <c r="Q24" s="117" t="s">
        <v>110</v>
      </c>
      <c r="R24" s="118">
        <v>0</v>
      </c>
      <c r="S24" s="118">
        <v>0</v>
      </c>
      <c r="T24" s="118">
        <v>0</v>
      </c>
      <c r="U24" s="118">
        <v>1331.0209388633064</v>
      </c>
      <c r="V24" s="118">
        <v>1430.7625074983894</v>
      </c>
      <c r="W24" s="118">
        <v>1497.9846400115823</v>
      </c>
      <c r="X24" s="118">
        <v>1671.1514665136156</v>
      </c>
      <c r="Y24" s="118">
        <v>1856.2098236610857</v>
      </c>
      <c r="Z24" s="118">
        <v>2004.5692211230601</v>
      </c>
      <c r="AA24" s="118">
        <v>1849.9954240592574</v>
      </c>
      <c r="AB24" s="118">
        <v>2261.9560297027651</v>
      </c>
      <c r="AC24" s="118">
        <v>2205.3000585489694</v>
      </c>
      <c r="AD24" s="118">
        <v>2561.0680379073651</v>
      </c>
      <c r="AE24" s="118">
        <v>2233.6282478246876</v>
      </c>
      <c r="AF24" s="118">
        <v>2106.5741871681407</v>
      </c>
      <c r="AG24" s="118">
        <v>2601.4612259963897</v>
      </c>
      <c r="AH24" s="118">
        <v>2340.3978657096604</v>
      </c>
      <c r="AI24" s="118">
        <v>2095.9838461810014</v>
      </c>
      <c r="AU24" s="88"/>
    </row>
    <row r="25" spans="3:47" s="11" customFormat="1" outlineLevel="1" x14ac:dyDescent="0.2">
      <c r="C25" s="119">
        <v>1</v>
      </c>
      <c r="E25" s="120" t="s">
        <v>174</v>
      </c>
      <c r="F25" s="121"/>
      <c r="G25" s="121"/>
      <c r="H25" s="121"/>
      <c r="I25" s="121"/>
      <c r="J25" s="121"/>
      <c r="K25" s="121"/>
      <c r="L25" s="121"/>
      <c r="M25" s="121"/>
      <c r="N25" s="121"/>
      <c r="O25" s="121"/>
      <c r="P25" s="121"/>
      <c r="Q25" s="122"/>
      <c r="R25" s="123"/>
      <c r="S25" s="123"/>
      <c r="T25" s="123"/>
      <c r="U25" s="123"/>
      <c r="V25" s="123"/>
      <c r="W25" s="123"/>
      <c r="X25" s="123"/>
      <c r="Y25" s="123"/>
      <c r="Z25" s="123"/>
      <c r="AA25" s="123"/>
      <c r="AB25" s="123"/>
      <c r="AC25" s="123"/>
      <c r="AD25" s="123"/>
      <c r="AE25" s="123"/>
      <c r="AF25" s="123"/>
      <c r="AG25" s="123"/>
      <c r="AH25" s="123"/>
      <c r="AI25" s="123"/>
      <c r="AU25" s="88"/>
    </row>
    <row r="26" spans="3:47" s="11" customFormat="1" outlineLevel="2" x14ac:dyDescent="0.2">
      <c r="C26" s="119">
        <v>1</v>
      </c>
      <c r="E26" s="124" t="s">
        <v>175</v>
      </c>
      <c r="U26" s="25" t="s">
        <v>87</v>
      </c>
      <c r="V26" s="25"/>
      <c r="W26" s="25" t="s">
        <v>88</v>
      </c>
      <c r="X26" s="25" t="s">
        <v>89</v>
      </c>
      <c r="AU26" s="88"/>
    </row>
    <row r="27" spans="3:47" s="11" customFormat="1" outlineLevel="2" x14ac:dyDescent="0.2">
      <c r="C27" s="119">
        <v>1</v>
      </c>
      <c r="E27" s="125"/>
      <c r="F27" s="126" t="s">
        <v>209</v>
      </c>
      <c r="G27" s="127"/>
      <c r="H27" s="127"/>
      <c r="I27" s="127"/>
      <c r="J27" s="127"/>
      <c r="K27" s="127"/>
      <c r="L27" s="127"/>
      <c r="M27" s="127"/>
      <c r="N27" s="127"/>
      <c r="O27" s="127"/>
      <c r="P27" s="127"/>
      <c r="Q27" s="128" t="s">
        <v>110</v>
      </c>
      <c r="R27" s="129"/>
      <c r="S27" s="130"/>
      <c r="T27" s="130"/>
      <c r="U27" s="131">
        <v>4.6123854452344251</v>
      </c>
      <c r="V27" s="131">
        <v>5.825442817331079</v>
      </c>
      <c r="W27" s="132">
        <v>5.9769043305816876</v>
      </c>
      <c r="X27" s="131">
        <v>6.1251315579801142</v>
      </c>
      <c r="Y27" s="130">
        <v>6.2702971759042434</v>
      </c>
      <c r="Z27" s="130">
        <v>6.4113788623620902</v>
      </c>
      <c r="AA27" s="130">
        <v>6.5396064396093321</v>
      </c>
      <c r="AB27" s="130">
        <v>6.6703985684015192</v>
      </c>
      <c r="AC27" s="130">
        <v>6.8038065397695497</v>
      </c>
      <c r="AD27" s="130">
        <v>6.9398826705649412</v>
      </c>
      <c r="AE27" s="130">
        <v>7.0786803239762399</v>
      </c>
      <c r="AF27" s="130">
        <v>7.2202539304557645</v>
      </c>
      <c r="AG27" s="130">
        <v>7.36465900906488</v>
      </c>
      <c r="AH27" s="133">
        <v>7.5119521892461778</v>
      </c>
      <c r="AI27" s="133">
        <v>7.6621912330311011</v>
      </c>
      <c r="AK27" s="91"/>
      <c r="AU27" s="88"/>
    </row>
    <row r="28" spans="3:47" s="11" customFormat="1" outlineLevel="2" x14ac:dyDescent="0.2">
      <c r="C28" s="119">
        <v>1</v>
      </c>
      <c r="E28" s="134"/>
      <c r="F28" s="36" t="s">
        <v>31</v>
      </c>
      <c r="Q28" s="135" t="s">
        <v>110</v>
      </c>
      <c r="R28" s="136"/>
      <c r="S28" s="88"/>
      <c r="T28" s="88"/>
      <c r="U28" s="137">
        <v>303.54792000000003</v>
      </c>
      <c r="V28" s="137">
        <v>365.77524360000007</v>
      </c>
      <c r="W28" s="138">
        <v>403.19405102028009</v>
      </c>
      <c r="X28" s="137">
        <v>413.19326348558309</v>
      </c>
      <c r="Y28" s="88">
        <v>422.98594383019145</v>
      </c>
      <c r="Z28" s="88">
        <v>432.50312756637084</v>
      </c>
      <c r="AA28" s="88">
        <v>441.15319011769827</v>
      </c>
      <c r="AB28" s="88">
        <v>449.97625392005227</v>
      </c>
      <c r="AC28" s="88">
        <v>458.97577899845334</v>
      </c>
      <c r="AD28" s="88">
        <v>468.1552945784224</v>
      </c>
      <c r="AE28" s="88">
        <v>477.51840046999087</v>
      </c>
      <c r="AF28" s="88">
        <v>487.06876847939071</v>
      </c>
      <c r="AG28" s="88">
        <v>496.81014384897856</v>
      </c>
      <c r="AH28" s="139">
        <v>506.74634672595812</v>
      </c>
      <c r="AI28" s="139">
        <v>516.88127366047729</v>
      </c>
      <c r="AU28" s="88"/>
    </row>
    <row r="29" spans="3:47" s="11" customFormat="1" outlineLevel="2" x14ac:dyDescent="0.2">
      <c r="C29" s="119">
        <v>1</v>
      </c>
      <c r="E29" s="134"/>
      <c r="F29" s="36" t="s">
        <v>28</v>
      </c>
      <c r="Q29" s="135" t="s">
        <v>110</v>
      </c>
      <c r="R29" s="136"/>
      <c r="S29" s="88"/>
      <c r="T29" s="88"/>
      <c r="U29" s="137">
        <v>0</v>
      </c>
      <c r="V29" s="137">
        <v>0</v>
      </c>
      <c r="W29" s="138">
        <v>0</v>
      </c>
      <c r="X29" s="137">
        <v>0</v>
      </c>
      <c r="Y29" s="88">
        <v>0</v>
      </c>
      <c r="Z29" s="88">
        <v>0</v>
      </c>
      <c r="AA29" s="88">
        <v>0</v>
      </c>
      <c r="AB29" s="88">
        <v>0</v>
      </c>
      <c r="AC29" s="88">
        <v>0</v>
      </c>
      <c r="AD29" s="88">
        <v>0</v>
      </c>
      <c r="AE29" s="88">
        <v>0</v>
      </c>
      <c r="AF29" s="88">
        <v>0</v>
      </c>
      <c r="AG29" s="88">
        <v>0</v>
      </c>
      <c r="AH29" s="139">
        <v>0</v>
      </c>
      <c r="AI29" s="139">
        <v>0</v>
      </c>
      <c r="AU29" s="88"/>
    </row>
    <row r="30" spans="3:47" s="11" customFormat="1" outlineLevel="2" x14ac:dyDescent="0.2">
      <c r="C30" s="119">
        <v>1</v>
      </c>
      <c r="E30" s="134"/>
      <c r="F30" s="36" t="s">
        <v>210</v>
      </c>
      <c r="Q30" s="135" t="s">
        <v>110</v>
      </c>
      <c r="R30" s="136"/>
      <c r="S30" s="88"/>
      <c r="T30" s="88"/>
      <c r="U30" s="137">
        <v>338.10088321743575</v>
      </c>
      <c r="V30" s="137">
        <v>350.13432186984909</v>
      </c>
      <c r="W30" s="138">
        <v>359.95228534821337</v>
      </c>
      <c r="X30" s="137">
        <v>369.83395889124955</v>
      </c>
      <c r="Y30" s="88">
        <v>378.7703244991543</v>
      </c>
      <c r="Z30" s="88">
        <v>386.75162352821832</v>
      </c>
      <c r="AA30" s="88">
        <v>394.42746667248718</v>
      </c>
      <c r="AB30" s="88">
        <v>402.25565195158129</v>
      </c>
      <c r="AC30" s="88">
        <v>410.23920289341891</v>
      </c>
      <c r="AD30" s="88">
        <v>418.38120303374933</v>
      </c>
      <c r="AE30" s="88">
        <v>426.68479710712558</v>
      </c>
      <c r="AF30" s="88">
        <v>435.15319226151468</v>
      </c>
      <c r="AG30" s="88">
        <v>443.78965929701388</v>
      </c>
      <c r="AH30" s="139">
        <v>452.59753392915195</v>
      </c>
      <c r="AI30" s="139">
        <v>461.58021807726283</v>
      </c>
      <c r="AU30" s="88"/>
    </row>
    <row r="31" spans="3:47" s="11" customFormat="1" outlineLevel="2" x14ac:dyDescent="0.2">
      <c r="C31" s="119">
        <v>1</v>
      </c>
      <c r="E31" s="134"/>
      <c r="F31" s="36" t="s">
        <v>211</v>
      </c>
      <c r="Q31" s="135" t="s">
        <v>110</v>
      </c>
      <c r="R31" s="136"/>
      <c r="S31" s="88"/>
      <c r="T31" s="88"/>
      <c r="U31" s="137">
        <v>451.66485000000011</v>
      </c>
      <c r="V31" s="137">
        <v>467.69895217500016</v>
      </c>
      <c r="W31" s="138">
        <v>480.79452283590018</v>
      </c>
      <c r="X31" s="137">
        <v>493.96829276160389</v>
      </c>
      <c r="Y31" s="88">
        <v>505.97172227571099</v>
      </c>
      <c r="Z31" s="88">
        <v>516.64772561572852</v>
      </c>
      <c r="AA31" s="88">
        <v>526.92901535548151</v>
      </c>
      <c r="AB31" s="88">
        <v>537.4149027610556</v>
      </c>
      <c r="AC31" s="88">
        <v>548.10945932600066</v>
      </c>
      <c r="AD31" s="88">
        <v>559.01683756658804</v>
      </c>
      <c r="AE31" s="88">
        <v>570.1412726341631</v>
      </c>
      <c r="AF31" s="88">
        <v>581.48708395958295</v>
      </c>
      <c r="AG31" s="88">
        <v>593.05867693037862</v>
      </c>
      <c r="AH31" s="139">
        <v>604.86054460129321</v>
      </c>
      <c r="AI31" s="139">
        <v>616.89726943885898</v>
      </c>
      <c r="AU31" s="88"/>
    </row>
    <row r="32" spans="3:47" s="11" customFormat="1" outlineLevel="2" x14ac:dyDescent="0.2">
      <c r="C32" s="119">
        <v>1</v>
      </c>
      <c r="E32" s="134"/>
      <c r="F32" s="36" t="s">
        <v>212</v>
      </c>
      <c r="Q32" s="135" t="s">
        <v>110</v>
      </c>
      <c r="R32" s="136"/>
      <c r="S32" s="88"/>
      <c r="T32" s="88"/>
      <c r="U32" s="137">
        <v>71.02879954244878</v>
      </c>
      <c r="V32" s="137">
        <v>73.602304645897661</v>
      </c>
      <c r="W32" s="138">
        <v>75.68710968709776</v>
      </c>
      <c r="X32" s="137">
        <v>77.792940714800622</v>
      </c>
      <c r="Y32" s="88">
        <v>79.679863900793478</v>
      </c>
      <c r="Z32" s="88">
        <v>81.342966884318571</v>
      </c>
      <c r="AA32" s="88">
        <v>82.955640404119933</v>
      </c>
      <c r="AB32" s="88">
        <v>84.600286151897279</v>
      </c>
      <c r="AC32" s="88">
        <v>86.277537996409038</v>
      </c>
      <c r="AD32" s="88">
        <v>87.988042373245179</v>
      </c>
      <c r="AE32" s="88">
        <v>89.732458533972249</v>
      </c>
      <c r="AF32" s="88">
        <v>91.511458800217852</v>
      </c>
      <c r="AG32" s="88">
        <v>93.325728822792527</v>
      </c>
      <c r="AH32" s="139">
        <v>95.175967845948861</v>
      </c>
      <c r="AI32" s="139">
        <v>97.062888976879691</v>
      </c>
      <c r="AU32" s="88"/>
    </row>
    <row r="33" spans="3:47" s="11" customFormat="1" outlineLevel="2" x14ac:dyDescent="0.2">
      <c r="C33" s="119">
        <v>1</v>
      </c>
      <c r="E33" s="134"/>
      <c r="F33" s="36" t="s">
        <v>213</v>
      </c>
      <c r="Q33" s="135" t="s">
        <v>110</v>
      </c>
      <c r="R33" s="136"/>
      <c r="S33" s="88"/>
      <c r="T33" s="88"/>
      <c r="U33" s="137">
        <v>100.61772000000001</v>
      </c>
      <c r="V33" s="137">
        <v>104.18964906000001</v>
      </c>
      <c r="W33" s="138">
        <v>107.10695923368002</v>
      </c>
      <c r="X33" s="137">
        <v>110.04168991668286</v>
      </c>
      <c r="Y33" s="88">
        <v>112.71570298165827</v>
      </c>
      <c r="Z33" s="88">
        <v>115.09400431457127</v>
      </c>
      <c r="AA33" s="88">
        <v>117.38437500043123</v>
      </c>
      <c r="AB33" s="88">
        <v>119.72032406293982</v>
      </c>
      <c r="AC33" s="88">
        <v>122.10275851179233</v>
      </c>
      <c r="AD33" s="88">
        <v>124.532603406177</v>
      </c>
      <c r="AE33" s="88">
        <v>127.01080221395993</v>
      </c>
      <c r="AF33" s="88">
        <v>129.53831717801773</v>
      </c>
      <c r="AG33" s="88">
        <v>132.11612968986029</v>
      </c>
      <c r="AH33" s="139">
        <v>134.7452406706885</v>
      </c>
      <c r="AI33" s="139">
        <v>137.42667096003521</v>
      </c>
      <c r="AU33" s="88"/>
    </row>
    <row r="34" spans="3:47" s="11" customFormat="1" outlineLevel="2" x14ac:dyDescent="0.2">
      <c r="C34" s="119">
        <v>1</v>
      </c>
      <c r="E34" s="134"/>
      <c r="F34" s="36" t="s">
        <v>214</v>
      </c>
      <c r="Q34" s="135" t="s">
        <v>110</v>
      </c>
      <c r="R34" s="136"/>
      <c r="S34" s="88"/>
      <c r="T34" s="88"/>
      <c r="U34" s="137">
        <v>45.663950658187204</v>
      </c>
      <c r="V34" s="137">
        <v>47.191816065311485</v>
      </c>
      <c r="W34" s="138">
        <v>48.470376527409265</v>
      </c>
      <c r="X34" s="137">
        <v>49.74130352856411</v>
      </c>
      <c r="Y34" s="88">
        <v>50.927890977486435</v>
      </c>
      <c r="Z34" s="88">
        <v>52.034809193159504</v>
      </c>
      <c r="AA34" s="88">
        <v>53.071240436368434</v>
      </c>
      <c r="AB34" s="88">
        <v>54.12831535519674</v>
      </c>
      <c r="AC34" s="88">
        <v>55.206445131134622</v>
      </c>
      <c r="AD34" s="88">
        <v>56.306049135600333</v>
      </c>
      <c r="AE34" s="88">
        <v>57.427555093067454</v>
      </c>
      <c r="AF34" s="88">
        <v>58.571399247441363</v>
      </c>
      <c r="AG34" s="88">
        <v>59.738026531749583</v>
      </c>
      <c r="AH34" s="139">
        <v>60.927890741212053</v>
      </c>
      <c r="AI34" s="139">
        <v>62.141454709758584</v>
      </c>
      <c r="AU34" s="88"/>
    </row>
    <row r="35" spans="3:47" s="11" customFormat="1" outlineLevel="2" x14ac:dyDescent="0.2">
      <c r="C35" s="119">
        <v>1</v>
      </c>
      <c r="E35" s="134"/>
      <c r="F35" s="36" t="s">
        <v>215</v>
      </c>
      <c r="Q35" s="135" t="s">
        <v>110</v>
      </c>
      <c r="R35" s="136"/>
      <c r="S35" s="88"/>
      <c r="T35" s="88"/>
      <c r="U35" s="137">
        <v>15.784429999999999</v>
      </c>
      <c r="V35" s="137">
        <v>16.344777265000001</v>
      </c>
      <c r="W35" s="138">
        <v>16.802431028420003</v>
      </c>
      <c r="X35" s="137">
        <v>17.262817638598712</v>
      </c>
      <c r="Y35" s="88">
        <v>17.682304107216662</v>
      </c>
      <c r="Z35" s="88">
        <v>18.055400723878936</v>
      </c>
      <c r="AA35" s="88">
        <v>18.414703198284126</v>
      </c>
      <c r="AB35" s="88">
        <v>18.781155791929979</v>
      </c>
      <c r="AC35" s="88">
        <v>19.154900792189387</v>
      </c>
      <c r="AD35" s="88">
        <v>19.536083317953956</v>
      </c>
      <c r="AE35" s="88">
        <v>19.924851375981241</v>
      </c>
      <c r="AF35" s="88">
        <v>20.321355918363267</v>
      </c>
      <c r="AG35" s="88">
        <v>20.725750901138696</v>
      </c>
      <c r="AH35" s="139">
        <v>21.138193344071357</v>
      </c>
      <c r="AI35" s="139">
        <v>21.558843391618378</v>
      </c>
      <c r="AU35" s="88"/>
    </row>
    <row r="36" spans="3:47" s="11" customFormat="1" outlineLevel="2" x14ac:dyDescent="0.2">
      <c r="C36" s="119">
        <v>1</v>
      </c>
      <c r="E36" s="134"/>
      <c r="F36" s="36" t="s">
        <v>216</v>
      </c>
      <c r="Q36" s="135" t="s">
        <v>110</v>
      </c>
      <c r="R36" s="136"/>
      <c r="S36" s="88"/>
      <c r="T36" s="88"/>
      <c r="U36" s="137">
        <v>0</v>
      </c>
      <c r="V36" s="137">
        <v>0</v>
      </c>
      <c r="W36" s="138">
        <v>0</v>
      </c>
      <c r="X36" s="137">
        <v>0</v>
      </c>
      <c r="Y36" s="88">
        <v>0</v>
      </c>
      <c r="Z36" s="88">
        <v>0</v>
      </c>
      <c r="AA36" s="88">
        <v>0</v>
      </c>
      <c r="AB36" s="88">
        <v>0</v>
      </c>
      <c r="AC36" s="88">
        <v>0</v>
      </c>
      <c r="AD36" s="88">
        <v>0</v>
      </c>
      <c r="AE36" s="88">
        <v>0</v>
      </c>
      <c r="AF36" s="88">
        <v>0</v>
      </c>
      <c r="AG36" s="88">
        <v>0</v>
      </c>
      <c r="AH36" s="139">
        <v>0</v>
      </c>
      <c r="AI36" s="139">
        <v>0</v>
      </c>
      <c r="AU36" s="88"/>
    </row>
    <row r="37" spans="3:47" s="11" customFormat="1" outlineLevel="2" x14ac:dyDescent="0.2">
      <c r="C37" s="119">
        <v>1</v>
      </c>
      <c r="E37" s="134"/>
      <c r="F37" s="36" t="s">
        <v>33</v>
      </c>
      <c r="Q37" s="135" t="s">
        <v>110</v>
      </c>
      <c r="R37" s="136"/>
      <c r="S37" s="88"/>
      <c r="T37" s="88"/>
      <c r="U37" s="137">
        <v>0</v>
      </c>
      <c r="V37" s="137">
        <v>0</v>
      </c>
      <c r="W37" s="138">
        <v>0</v>
      </c>
      <c r="X37" s="137">
        <v>0</v>
      </c>
      <c r="Y37" s="88">
        <v>0</v>
      </c>
      <c r="Z37" s="88">
        <v>0</v>
      </c>
      <c r="AA37" s="88">
        <v>0</v>
      </c>
      <c r="AB37" s="88">
        <v>0</v>
      </c>
      <c r="AC37" s="88">
        <v>0</v>
      </c>
      <c r="AD37" s="88">
        <v>0</v>
      </c>
      <c r="AE37" s="88">
        <v>0</v>
      </c>
      <c r="AF37" s="88">
        <v>0</v>
      </c>
      <c r="AG37" s="88">
        <v>0</v>
      </c>
      <c r="AH37" s="139">
        <v>0</v>
      </c>
      <c r="AI37" s="139">
        <v>0</v>
      </c>
      <c r="AU37" s="88"/>
    </row>
    <row r="38" spans="3:47" s="11" customFormat="1" outlineLevel="2" x14ac:dyDescent="0.2">
      <c r="C38" s="119">
        <v>1</v>
      </c>
      <c r="E38" s="134"/>
      <c r="F38" s="36" t="s">
        <v>34</v>
      </c>
      <c r="Q38" s="135" t="s">
        <v>110</v>
      </c>
      <c r="R38" s="136"/>
      <c r="S38" s="88"/>
      <c r="T38" s="88"/>
      <c r="U38" s="137">
        <v>0</v>
      </c>
      <c r="V38" s="137">
        <v>0</v>
      </c>
      <c r="W38" s="138">
        <v>0</v>
      </c>
      <c r="X38" s="137">
        <v>0</v>
      </c>
      <c r="Y38" s="88">
        <v>0</v>
      </c>
      <c r="Z38" s="88">
        <v>0</v>
      </c>
      <c r="AA38" s="88">
        <v>0</v>
      </c>
      <c r="AB38" s="88">
        <v>0</v>
      </c>
      <c r="AC38" s="88">
        <v>0</v>
      </c>
      <c r="AD38" s="88">
        <v>0</v>
      </c>
      <c r="AE38" s="88">
        <v>0</v>
      </c>
      <c r="AF38" s="88">
        <v>0</v>
      </c>
      <c r="AG38" s="88">
        <v>0</v>
      </c>
      <c r="AH38" s="139">
        <v>0</v>
      </c>
      <c r="AI38" s="139">
        <v>0</v>
      </c>
      <c r="AU38" s="88"/>
    </row>
    <row r="39" spans="3:47" s="11" customFormat="1" outlineLevel="2" x14ac:dyDescent="0.2">
      <c r="C39" s="119">
        <v>1</v>
      </c>
      <c r="E39" s="134"/>
      <c r="F39" s="36" t="s">
        <v>217</v>
      </c>
      <c r="Q39" s="135" t="s">
        <v>110</v>
      </c>
      <c r="R39" s="136"/>
      <c r="S39" s="88"/>
      <c r="T39" s="88"/>
      <c r="U39" s="137">
        <v>0</v>
      </c>
      <c r="V39" s="137">
        <v>0</v>
      </c>
      <c r="W39" s="138">
        <v>0</v>
      </c>
      <c r="X39" s="137">
        <v>0</v>
      </c>
      <c r="Y39" s="88">
        <v>0</v>
      </c>
      <c r="Z39" s="88">
        <v>0</v>
      </c>
      <c r="AA39" s="88">
        <v>0</v>
      </c>
      <c r="AB39" s="88">
        <v>0</v>
      </c>
      <c r="AC39" s="88">
        <v>0</v>
      </c>
      <c r="AD39" s="88">
        <v>0</v>
      </c>
      <c r="AE39" s="88">
        <v>0</v>
      </c>
      <c r="AF39" s="88">
        <v>0</v>
      </c>
      <c r="AG39" s="88">
        <v>0</v>
      </c>
      <c r="AH39" s="139">
        <v>0</v>
      </c>
      <c r="AI39" s="139">
        <v>0</v>
      </c>
      <c r="AU39" s="88"/>
    </row>
    <row r="40" spans="3:47" s="11" customFormat="1" outlineLevel="2" x14ac:dyDescent="0.2">
      <c r="C40" s="119">
        <v>1</v>
      </c>
      <c r="E40" s="134"/>
      <c r="F40" s="36" t="s">
        <v>152</v>
      </c>
      <c r="Q40" s="135" t="s">
        <v>110</v>
      </c>
      <c r="R40" s="136"/>
      <c r="S40" s="88"/>
      <c r="T40" s="88"/>
      <c r="U40" s="137">
        <v>0</v>
      </c>
      <c r="V40" s="137">
        <v>0</v>
      </c>
      <c r="W40" s="138">
        <v>0</v>
      </c>
      <c r="X40" s="137">
        <v>0</v>
      </c>
      <c r="Y40" s="88">
        <v>0</v>
      </c>
      <c r="Z40" s="88">
        <v>0</v>
      </c>
      <c r="AA40" s="88">
        <v>0</v>
      </c>
      <c r="AB40" s="88">
        <v>0</v>
      </c>
      <c r="AC40" s="88">
        <v>0</v>
      </c>
      <c r="AD40" s="88">
        <v>0</v>
      </c>
      <c r="AE40" s="88">
        <v>0</v>
      </c>
      <c r="AF40" s="88">
        <v>0</v>
      </c>
      <c r="AG40" s="88">
        <v>0</v>
      </c>
      <c r="AH40" s="139">
        <v>0</v>
      </c>
      <c r="AI40" s="139">
        <v>0</v>
      </c>
      <c r="AU40" s="88"/>
    </row>
    <row r="41" spans="3:47" s="11" customFormat="1" outlineLevel="2" x14ac:dyDescent="0.2">
      <c r="C41" s="119">
        <v>1</v>
      </c>
      <c r="E41" s="140"/>
      <c r="F41" s="141" t="s">
        <v>152</v>
      </c>
      <c r="G41" s="142"/>
      <c r="H41" s="142"/>
      <c r="I41" s="142"/>
      <c r="J41" s="142"/>
      <c r="K41" s="142"/>
      <c r="L41" s="142"/>
      <c r="M41" s="142"/>
      <c r="N41" s="142"/>
      <c r="O41" s="142"/>
      <c r="P41" s="142"/>
      <c r="Q41" s="143" t="s">
        <v>110</v>
      </c>
      <c r="R41" s="144"/>
      <c r="S41" s="145"/>
      <c r="T41" s="145"/>
      <c r="U41" s="146">
        <v>0</v>
      </c>
      <c r="V41" s="146">
        <v>0</v>
      </c>
      <c r="W41" s="147">
        <v>0</v>
      </c>
      <c r="X41" s="146">
        <v>0</v>
      </c>
      <c r="Y41" s="145">
        <v>0</v>
      </c>
      <c r="Z41" s="145">
        <v>0</v>
      </c>
      <c r="AA41" s="145">
        <v>0</v>
      </c>
      <c r="AB41" s="145">
        <v>0</v>
      </c>
      <c r="AC41" s="145">
        <v>0</v>
      </c>
      <c r="AD41" s="145">
        <v>0</v>
      </c>
      <c r="AE41" s="145">
        <v>0</v>
      </c>
      <c r="AF41" s="145">
        <v>0</v>
      </c>
      <c r="AG41" s="145">
        <v>0</v>
      </c>
      <c r="AH41" s="148">
        <v>0</v>
      </c>
      <c r="AI41" s="148">
        <v>0</v>
      </c>
      <c r="AU41" s="88"/>
    </row>
    <row r="42" spans="3:47" s="11" customFormat="1" outlineLevel="2" x14ac:dyDescent="0.2">
      <c r="C42" s="119">
        <v>1</v>
      </c>
      <c r="F42" s="149"/>
      <c r="G42" s="149"/>
      <c r="H42" s="149"/>
      <c r="I42" s="149"/>
      <c r="J42" s="149"/>
      <c r="K42" s="149"/>
      <c r="L42" s="149"/>
      <c r="M42" s="149"/>
      <c r="N42" s="149"/>
      <c r="O42" s="149"/>
      <c r="P42" s="149" t="s">
        <v>175</v>
      </c>
      <c r="Q42" s="16" t="s">
        <v>110</v>
      </c>
      <c r="R42" s="150"/>
      <c r="S42" s="150"/>
      <c r="T42" s="150"/>
      <c r="U42" s="150">
        <v>1331.0209388633061</v>
      </c>
      <c r="V42" s="150">
        <v>1430.7625074983896</v>
      </c>
      <c r="W42" s="150">
        <v>1497.9846400115825</v>
      </c>
      <c r="X42" s="150">
        <v>1537.9593984950627</v>
      </c>
      <c r="Y42" s="150">
        <v>1575.0040497481157</v>
      </c>
      <c r="Z42" s="150">
        <v>1608.8410366886078</v>
      </c>
      <c r="AA42" s="150">
        <v>1640.87523762448</v>
      </c>
      <c r="AB42" s="150">
        <v>1673.5472885630545</v>
      </c>
      <c r="AC42" s="150">
        <v>1706.8698901891678</v>
      </c>
      <c r="AD42" s="150">
        <v>1740.8559960823011</v>
      </c>
      <c r="AE42" s="150">
        <v>1775.5188177522368</v>
      </c>
      <c r="AF42" s="150">
        <v>1810.8718297749845</v>
      </c>
      <c r="AG42" s="150">
        <v>1846.9287750309772</v>
      </c>
      <c r="AH42" s="150">
        <v>1883.7036700475701</v>
      </c>
      <c r="AI42" s="150">
        <v>1921.2108104479221</v>
      </c>
      <c r="AU42" s="88"/>
    </row>
    <row r="43" spans="3:47" s="11" customFormat="1" outlineLevel="2" x14ac:dyDescent="0.2">
      <c r="C43" s="119">
        <v>1</v>
      </c>
      <c r="E43" s="124" t="s">
        <v>176</v>
      </c>
      <c r="AU43" s="88"/>
    </row>
    <row r="44" spans="3:47" s="11" customFormat="1" outlineLevel="2" x14ac:dyDescent="0.2">
      <c r="C44" s="119">
        <v>1</v>
      </c>
      <c r="E44" s="151" t="s">
        <v>209</v>
      </c>
      <c r="F44" s="127"/>
      <c r="G44" s="127"/>
      <c r="H44" s="127"/>
      <c r="I44" s="127"/>
      <c r="J44" s="127"/>
      <c r="K44" s="127"/>
      <c r="L44" s="127"/>
      <c r="M44" s="127"/>
      <c r="N44" s="127"/>
      <c r="O44" s="127"/>
      <c r="P44" s="152"/>
      <c r="Q44" s="128" t="s">
        <v>110</v>
      </c>
      <c r="R44" s="129"/>
      <c r="S44" s="130"/>
      <c r="T44" s="130"/>
      <c r="U44" s="131">
        <v>0</v>
      </c>
      <c r="V44" s="131">
        <v>0</v>
      </c>
      <c r="W44" s="132">
        <v>0</v>
      </c>
      <c r="X44" s="131">
        <v>0</v>
      </c>
      <c r="Y44" s="130">
        <v>0</v>
      </c>
      <c r="Z44" s="130">
        <v>0</v>
      </c>
      <c r="AA44" s="130">
        <v>0</v>
      </c>
      <c r="AB44" s="130">
        <v>0</v>
      </c>
      <c r="AC44" s="130">
        <v>0</v>
      </c>
      <c r="AD44" s="130">
        <v>0</v>
      </c>
      <c r="AE44" s="130">
        <v>0</v>
      </c>
      <c r="AF44" s="130">
        <v>0</v>
      </c>
      <c r="AG44" s="130">
        <v>0</v>
      </c>
      <c r="AH44" s="133">
        <v>0</v>
      </c>
      <c r="AI44" s="133">
        <v>0</v>
      </c>
      <c r="AU44" s="88"/>
    </row>
    <row r="45" spans="3:47" s="11" customFormat="1" outlineLevel="2" x14ac:dyDescent="0.2">
      <c r="C45" s="119">
        <v>1</v>
      </c>
      <c r="E45" s="153" t="s">
        <v>31</v>
      </c>
      <c r="P45" s="149"/>
      <c r="Q45" s="135" t="s">
        <v>110</v>
      </c>
      <c r="R45" s="136"/>
      <c r="S45" s="88"/>
      <c r="T45" s="88"/>
      <c r="U45" s="137">
        <v>0</v>
      </c>
      <c r="V45" s="137">
        <v>0</v>
      </c>
      <c r="W45" s="138">
        <v>0</v>
      </c>
      <c r="X45" s="137">
        <v>0</v>
      </c>
      <c r="Y45" s="88">
        <v>0</v>
      </c>
      <c r="Z45" s="88">
        <v>0</v>
      </c>
      <c r="AA45" s="88">
        <v>0</v>
      </c>
      <c r="AB45" s="88">
        <v>0</v>
      </c>
      <c r="AC45" s="88">
        <v>0</v>
      </c>
      <c r="AD45" s="88">
        <v>0</v>
      </c>
      <c r="AE45" s="88">
        <v>0</v>
      </c>
      <c r="AF45" s="88">
        <v>0</v>
      </c>
      <c r="AG45" s="88">
        <v>0</v>
      </c>
      <c r="AH45" s="139">
        <v>0</v>
      </c>
      <c r="AI45" s="139">
        <v>0</v>
      </c>
      <c r="AU45" s="88"/>
    </row>
    <row r="46" spans="3:47" s="11" customFormat="1" outlineLevel="2" x14ac:dyDescent="0.2">
      <c r="C46" s="119">
        <v>1</v>
      </c>
      <c r="E46" s="153" t="s">
        <v>28</v>
      </c>
      <c r="P46" s="149"/>
      <c r="Q46" s="135" t="s">
        <v>110</v>
      </c>
      <c r="R46" s="136"/>
      <c r="S46" s="88"/>
      <c r="T46" s="88"/>
      <c r="U46" s="137">
        <v>0</v>
      </c>
      <c r="V46" s="137">
        <v>0</v>
      </c>
      <c r="W46" s="138">
        <v>0</v>
      </c>
      <c r="X46" s="137">
        <v>0</v>
      </c>
      <c r="Y46" s="88">
        <v>0</v>
      </c>
      <c r="Z46" s="88">
        <v>0</v>
      </c>
      <c r="AA46" s="88">
        <v>0</v>
      </c>
      <c r="AB46" s="88">
        <v>0</v>
      </c>
      <c r="AC46" s="88">
        <v>0</v>
      </c>
      <c r="AD46" s="88">
        <v>0</v>
      </c>
      <c r="AE46" s="88">
        <v>0</v>
      </c>
      <c r="AF46" s="88">
        <v>0</v>
      </c>
      <c r="AG46" s="88">
        <v>0</v>
      </c>
      <c r="AH46" s="139">
        <v>0</v>
      </c>
      <c r="AI46" s="139">
        <v>0</v>
      </c>
      <c r="AU46" s="88"/>
    </row>
    <row r="47" spans="3:47" s="11" customFormat="1" outlineLevel="2" x14ac:dyDescent="0.2">
      <c r="C47" s="119">
        <v>1</v>
      </c>
      <c r="E47" s="153" t="s">
        <v>210</v>
      </c>
      <c r="P47" s="149"/>
      <c r="Q47" s="135" t="s">
        <v>110</v>
      </c>
      <c r="R47" s="136"/>
      <c r="S47" s="88"/>
      <c r="T47" s="88"/>
      <c r="U47" s="137">
        <v>0</v>
      </c>
      <c r="V47" s="137">
        <v>0</v>
      </c>
      <c r="W47" s="138">
        <v>0</v>
      </c>
      <c r="X47" s="137">
        <v>0</v>
      </c>
      <c r="Y47" s="88">
        <v>0</v>
      </c>
      <c r="Z47" s="88">
        <v>0</v>
      </c>
      <c r="AA47" s="88">
        <v>0</v>
      </c>
      <c r="AB47" s="88">
        <v>0</v>
      </c>
      <c r="AC47" s="88">
        <v>0</v>
      </c>
      <c r="AD47" s="88">
        <v>0</v>
      </c>
      <c r="AE47" s="88">
        <v>0</v>
      </c>
      <c r="AF47" s="88">
        <v>0</v>
      </c>
      <c r="AG47" s="88">
        <v>0</v>
      </c>
      <c r="AH47" s="139">
        <v>0</v>
      </c>
      <c r="AI47" s="139">
        <v>0</v>
      </c>
      <c r="AU47" s="88"/>
    </row>
    <row r="48" spans="3:47" s="11" customFormat="1" outlineLevel="2" x14ac:dyDescent="0.2">
      <c r="C48" s="119">
        <v>1</v>
      </c>
      <c r="E48" s="153" t="s">
        <v>211</v>
      </c>
      <c r="P48" s="149"/>
      <c r="Q48" s="135" t="s">
        <v>110</v>
      </c>
      <c r="R48" s="136"/>
      <c r="S48" s="88"/>
      <c r="T48" s="88"/>
      <c r="U48" s="137">
        <v>0</v>
      </c>
      <c r="V48" s="137">
        <v>0</v>
      </c>
      <c r="W48" s="138">
        <v>0</v>
      </c>
      <c r="X48" s="137">
        <v>52.877753933026639</v>
      </c>
      <c r="Y48" s="88">
        <v>50.981742182643551</v>
      </c>
      <c r="Z48" s="88">
        <v>52.383740092666251</v>
      </c>
      <c r="AA48" s="88">
        <v>53.69333359498291</v>
      </c>
      <c r="AB48" s="88">
        <v>55.035666934857474</v>
      </c>
      <c r="AC48" s="88">
        <v>56.411558608228908</v>
      </c>
      <c r="AD48" s="88">
        <v>57.821847573434624</v>
      </c>
      <c r="AE48" s="88">
        <v>59.267393762770482</v>
      </c>
      <c r="AF48" s="88">
        <v>60.749078606839753</v>
      </c>
      <c r="AG48" s="88">
        <v>62.267805572010737</v>
      </c>
      <c r="AH48" s="139">
        <v>63.824500711310989</v>
      </c>
      <c r="AI48" s="139">
        <v>65.420113229093772</v>
      </c>
      <c r="AU48" s="88"/>
    </row>
    <row r="49" spans="3:47" s="11" customFormat="1" outlineLevel="2" x14ac:dyDescent="0.2">
      <c r="C49" s="119">
        <v>1</v>
      </c>
      <c r="E49" s="153" t="s">
        <v>212</v>
      </c>
      <c r="P49" s="149"/>
      <c r="Q49" s="135" t="s">
        <v>110</v>
      </c>
      <c r="R49" s="136"/>
      <c r="S49" s="88"/>
      <c r="T49" s="88"/>
      <c r="U49" s="137">
        <v>0</v>
      </c>
      <c r="V49" s="137">
        <v>0</v>
      </c>
      <c r="W49" s="138">
        <v>0</v>
      </c>
      <c r="X49" s="137">
        <v>0</v>
      </c>
      <c r="Y49" s="88">
        <v>0</v>
      </c>
      <c r="Z49" s="88">
        <v>0</v>
      </c>
      <c r="AA49" s="88">
        <v>0</v>
      </c>
      <c r="AB49" s="88">
        <v>0</v>
      </c>
      <c r="AC49" s="88">
        <v>0</v>
      </c>
      <c r="AD49" s="88">
        <v>0</v>
      </c>
      <c r="AE49" s="88">
        <v>0</v>
      </c>
      <c r="AF49" s="88">
        <v>0</v>
      </c>
      <c r="AG49" s="88">
        <v>0</v>
      </c>
      <c r="AH49" s="139">
        <v>0</v>
      </c>
      <c r="AI49" s="139">
        <v>0</v>
      </c>
      <c r="AU49" s="88"/>
    </row>
    <row r="50" spans="3:47" s="11" customFormat="1" outlineLevel="2" x14ac:dyDescent="0.2">
      <c r="C50" s="119">
        <v>1</v>
      </c>
      <c r="E50" s="153" t="s">
        <v>213</v>
      </c>
      <c r="P50" s="149"/>
      <c r="Q50" s="135" t="s">
        <v>110</v>
      </c>
      <c r="R50" s="136"/>
      <c r="S50" s="88"/>
      <c r="T50" s="88"/>
      <c r="U50" s="137">
        <v>0</v>
      </c>
      <c r="V50" s="137">
        <v>0</v>
      </c>
      <c r="W50" s="138">
        <v>0</v>
      </c>
      <c r="X50" s="137">
        <v>0</v>
      </c>
      <c r="Y50" s="88">
        <v>0</v>
      </c>
      <c r="Z50" s="88">
        <v>0</v>
      </c>
      <c r="AA50" s="88">
        <v>0</v>
      </c>
      <c r="AB50" s="88">
        <v>0</v>
      </c>
      <c r="AC50" s="88">
        <v>0</v>
      </c>
      <c r="AD50" s="88">
        <v>0</v>
      </c>
      <c r="AE50" s="88">
        <v>0</v>
      </c>
      <c r="AF50" s="88">
        <v>0</v>
      </c>
      <c r="AG50" s="88">
        <v>0</v>
      </c>
      <c r="AH50" s="139">
        <v>0</v>
      </c>
      <c r="AI50" s="139">
        <v>0</v>
      </c>
      <c r="AU50" s="88"/>
    </row>
    <row r="51" spans="3:47" s="11" customFormat="1" outlineLevel="2" x14ac:dyDescent="0.2">
      <c r="C51" s="119">
        <v>1</v>
      </c>
      <c r="E51" s="153" t="s">
        <v>214</v>
      </c>
      <c r="P51" s="149"/>
      <c r="Q51" s="135" t="s">
        <v>110</v>
      </c>
      <c r="R51" s="136"/>
      <c r="S51" s="88"/>
      <c r="T51" s="88"/>
      <c r="U51" s="137">
        <v>0</v>
      </c>
      <c r="V51" s="137">
        <v>0</v>
      </c>
      <c r="W51" s="138">
        <v>0</v>
      </c>
      <c r="X51" s="137">
        <v>0</v>
      </c>
      <c r="Y51" s="88">
        <v>0</v>
      </c>
      <c r="Z51" s="88">
        <v>0</v>
      </c>
      <c r="AA51" s="88">
        <v>0</v>
      </c>
      <c r="AB51" s="88">
        <v>0</v>
      </c>
      <c r="AC51" s="88">
        <v>0</v>
      </c>
      <c r="AD51" s="88">
        <v>0</v>
      </c>
      <c r="AE51" s="88">
        <v>0</v>
      </c>
      <c r="AF51" s="88">
        <v>0</v>
      </c>
      <c r="AG51" s="88">
        <v>0</v>
      </c>
      <c r="AH51" s="139">
        <v>0</v>
      </c>
      <c r="AI51" s="139">
        <v>0</v>
      </c>
      <c r="AU51" s="88"/>
    </row>
    <row r="52" spans="3:47" s="11" customFormat="1" outlineLevel="2" x14ac:dyDescent="0.2">
      <c r="C52" s="119">
        <v>1</v>
      </c>
      <c r="E52" s="153" t="s">
        <v>215</v>
      </c>
      <c r="P52" s="149"/>
      <c r="Q52" s="135" t="s">
        <v>110</v>
      </c>
      <c r="R52" s="136"/>
      <c r="S52" s="88"/>
      <c r="T52" s="88"/>
      <c r="U52" s="137">
        <v>0</v>
      </c>
      <c r="V52" s="137">
        <v>0</v>
      </c>
      <c r="W52" s="138">
        <v>0</v>
      </c>
      <c r="X52" s="137">
        <v>0</v>
      </c>
      <c r="Y52" s="88">
        <v>0</v>
      </c>
      <c r="Z52" s="88">
        <v>0</v>
      </c>
      <c r="AA52" s="88">
        <v>0</v>
      </c>
      <c r="AB52" s="88">
        <v>0</v>
      </c>
      <c r="AC52" s="88">
        <v>0</v>
      </c>
      <c r="AD52" s="88">
        <v>0</v>
      </c>
      <c r="AE52" s="88">
        <v>0</v>
      </c>
      <c r="AF52" s="88">
        <v>0</v>
      </c>
      <c r="AG52" s="88">
        <v>0</v>
      </c>
      <c r="AH52" s="139">
        <v>0</v>
      </c>
      <c r="AI52" s="139">
        <v>0</v>
      </c>
      <c r="AU52" s="88"/>
    </row>
    <row r="53" spans="3:47" s="11" customFormat="1" outlineLevel="2" x14ac:dyDescent="0.2">
      <c r="C53" s="119">
        <v>1</v>
      </c>
      <c r="E53" s="153" t="s">
        <v>216</v>
      </c>
      <c r="P53" s="149"/>
      <c r="Q53" s="135" t="s">
        <v>110</v>
      </c>
      <c r="R53" s="136"/>
      <c r="S53" s="88"/>
      <c r="T53" s="88"/>
      <c r="U53" s="137">
        <v>0</v>
      </c>
      <c r="V53" s="137">
        <v>0</v>
      </c>
      <c r="W53" s="138">
        <v>0</v>
      </c>
      <c r="X53" s="137">
        <v>80.314314085526107</v>
      </c>
      <c r="Y53" s="88">
        <v>82.616657755977855</v>
      </c>
      <c r="Z53" s="88">
        <v>84.88861584426725</v>
      </c>
      <c r="AA53" s="88">
        <v>87.010831240373918</v>
      </c>
      <c r="AB53" s="88">
        <v>0</v>
      </c>
      <c r="AC53" s="88">
        <v>0</v>
      </c>
      <c r="AD53" s="88">
        <v>0</v>
      </c>
      <c r="AE53" s="88">
        <v>0</v>
      </c>
      <c r="AF53" s="88">
        <v>0</v>
      </c>
      <c r="AG53" s="88">
        <v>0</v>
      </c>
      <c r="AH53" s="139">
        <v>0</v>
      </c>
      <c r="AI53" s="139">
        <v>0</v>
      </c>
      <c r="AU53" s="88"/>
    </row>
    <row r="54" spans="3:47" s="11" customFormat="1" outlineLevel="2" x14ac:dyDescent="0.2">
      <c r="C54" s="119">
        <v>1</v>
      </c>
      <c r="E54" s="153" t="s">
        <v>33</v>
      </c>
      <c r="P54" s="149"/>
      <c r="Q54" s="135" t="s">
        <v>110</v>
      </c>
      <c r="R54" s="136"/>
      <c r="S54" s="88"/>
      <c r="T54" s="88"/>
      <c r="U54" s="137">
        <v>0</v>
      </c>
      <c r="V54" s="137">
        <v>0</v>
      </c>
      <c r="W54" s="138">
        <v>0</v>
      </c>
      <c r="X54" s="137">
        <v>0</v>
      </c>
      <c r="Y54" s="88">
        <v>0</v>
      </c>
      <c r="Z54" s="88">
        <v>0</v>
      </c>
      <c r="AA54" s="88">
        <v>0</v>
      </c>
      <c r="AB54" s="88">
        <v>0</v>
      </c>
      <c r="AC54" s="88">
        <v>0</v>
      </c>
      <c r="AD54" s="88">
        <v>0</v>
      </c>
      <c r="AE54" s="88">
        <v>0</v>
      </c>
      <c r="AF54" s="88">
        <v>0</v>
      </c>
      <c r="AG54" s="88">
        <v>0</v>
      </c>
      <c r="AH54" s="139">
        <v>0</v>
      </c>
      <c r="AI54" s="139">
        <v>0</v>
      </c>
      <c r="AU54" s="88"/>
    </row>
    <row r="55" spans="3:47" s="11" customFormat="1" outlineLevel="2" x14ac:dyDescent="0.2">
      <c r="C55" s="119">
        <v>1</v>
      </c>
      <c r="E55" s="153" t="s">
        <v>34</v>
      </c>
      <c r="P55" s="149"/>
      <c r="Q55" s="135" t="s">
        <v>110</v>
      </c>
      <c r="R55" s="136"/>
      <c r="S55" s="88"/>
      <c r="T55" s="88"/>
      <c r="U55" s="137">
        <v>0</v>
      </c>
      <c r="V55" s="137">
        <v>0</v>
      </c>
      <c r="W55" s="138">
        <v>0</v>
      </c>
      <c r="X55" s="137">
        <v>0</v>
      </c>
      <c r="Y55" s="88">
        <v>147.60737397434855</v>
      </c>
      <c r="Z55" s="88">
        <v>258.45582849751872</v>
      </c>
      <c r="AA55" s="88">
        <v>68.41602159942083</v>
      </c>
      <c r="AB55" s="88">
        <v>533.37307420485342</v>
      </c>
      <c r="AC55" s="88">
        <v>442.01860975157274</v>
      </c>
      <c r="AD55" s="88">
        <v>762.39019425162974</v>
      </c>
      <c r="AE55" s="88">
        <v>398.84203630968051</v>
      </c>
      <c r="AF55" s="88">
        <v>234.95327878631687</v>
      </c>
      <c r="AG55" s="88">
        <v>692.26464539340145</v>
      </c>
      <c r="AH55" s="139">
        <v>392.86969495077949</v>
      </c>
      <c r="AI55" s="139">
        <v>109.35292250398513</v>
      </c>
      <c r="AU55" s="88"/>
    </row>
    <row r="56" spans="3:47" s="11" customFormat="1" outlineLevel="2" x14ac:dyDescent="0.2">
      <c r="C56" s="119">
        <v>1</v>
      </c>
      <c r="E56" s="153" t="s">
        <v>217</v>
      </c>
      <c r="P56" s="149"/>
      <c r="Q56" s="135" t="s">
        <v>110</v>
      </c>
      <c r="R56" s="136"/>
      <c r="S56" s="88"/>
      <c r="T56" s="88"/>
      <c r="U56" s="137">
        <v>0</v>
      </c>
      <c r="V56" s="137">
        <v>0</v>
      </c>
      <c r="W56" s="138">
        <v>0</v>
      </c>
      <c r="X56" s="137">
        <v>0</v>
      </c>
      <c r="Y56" s="88">
        <v>0</v>
      </c>
      <c r="Z56" s="88">
        <v>0</v>
      </c>
      <c r="AA56" s="88">
        <v>0</v>
      </c>
      <c r="AB56" s="88">
        <v>0</v>
      </c>
      <c r="AC56" s="88">
        <v>0</v>
      </c>
      <c r="AD56" s="88">
        <v>0</v>
      </c>
      <c r="AE56" s="88">
        <v>0</v>
      </c>
      <c r="AF56" s="88">
        <v>0</v>
      </c>
      <c r="AG56" s="88">
        <v>0</v>
      </c>
      <c r="AH56" s="139">
        <v>0</v>
      </c>
      <c r="AI56" s="139">
        <v>0</v>
      </c>
      <c r="AU56" s="88"/>
    </row>
    <row r="57" spans="3:47" s="11" customFormat="1" outlineLevel="2" x14ac:dyDescent="0.2">
      <c r="C57" s="119">
        <v>1</v>
      </c>
      <c r="E57" s="153" t="s">
        <v>152</v>
      </c>
      <c r="P57" s="149"/>
      <c r="Q57" s="135" t="s">
        <v>110</v>
      </c>
      <c r="R57" s="136"/>
      <c r="S57" s="88"/>
      <c r="T57" s="88"/>
      <c r="U57" s="137">
        <v>0</v>
      </c>
      <c r="V57" s="137">
        <v>0</v>
      </c>
      <c r="W57" s="138">
        <v>0</v>
      </c>
      <c r="X57" s="137">
        <v>0</v>
      </c>
      <c r="Y57" s="88">
        <v>0</v>
      </c>
      <c r="Z57" s="88">
        <v>0</v>
      </c>
      <c r="AA57" s="88">
        <v>0</v>
      </c>
      <c r="AB57" s="88">
        <v>0</v>
      </c>
      <c r="AC57" s="88">
        <v>0</v>
      </c>
      <c r="AD57" s="88">
        <v>0</v>
      </c>
      <c r="AE57" s="88">
        <v>0</v>
      </c>
      <c r="AF57" s="88">
        <v>0</v>
      </c>
      <c r="AG57" s="88">
        <v>0</v>
      </c>
      <c r="AH57" s="139">
        <v>0</v>
      </c>
      <c r="AI57" s="139">
        <v>0</v>
      </c>
      <c r="AU57" s="88"/>
    </row>
    <row r="58" spans="3:47" s="11" customFormat="1" outlineLevel="2" x14ac:dyDescent="0.2">
      <c r="C58" s="119">
        <v>1</v>
      </c>
      <c r="E58" s="154" t="s">
        <v>152</v>
      </c>
      <c r="F58" s="142"/>
      <c r="G58" s="142"/>
      <c r="H58" s="142"/>
      <c r="I58" s="142"/>
      <c r="J58" s="142"/>
      <c r="K58" s="142"/>
      <c r="L58" s="142"/>
      <c r="M58" s="142"/>
      <c r="N58" s="142"/>
      <c r="O58" s="142"/>
      <c r="P58" s="155"/>
      <c r="Q58" s="143" t="s">
        <v>110</v>
      </c>
      <c r="R58" s="144"/>
      <c r="S58" s="145"/>
      <c r="T58" s="145"/>
      <c r="U58" s="146">
        <v>0</v>
      </c>
      <c r="V58" s="146">
        <v>0</v>
      </c>
      <c r="W58" s="147">
        <v>0</v>
      </c>
      <c r="X58" s="146">
        <v>0</v>
      </c>
      <c r="Y58" s="145">
        <v>0</v>
      </c>
      <c r="Z58" s="145">
        <v>0</v>
      </c>
      <c r="AA58" s="145">
        <v>0</v>
      </c>
      <c r="AB58" s="145">
        <v>0</v>
      </c>
      <c r="AC58" s="145">
        <v>0</v>
      </c>
      <c r="AD58" s="145">
        <v>0</v>
      </c>
      <c r="AE58" s="145">
        <v>0</v>
      </c>
      <c r="AF58" s="145">
        <v>0</v>
      </c>
      <c r="AG58" s="145">
        <v>0</v>
      </c>
      <c r="AH58" s="148">
        <v>0</v>
      </c>
      <c r="AI58" s="148">
        <v>0</v>
      </c>
      <c r="AU58" s="88"/>
    </row>
    <row r="59" spans="3:47" s="11" customFormat="1" outlineLevel="2" x14ac:dyDescent="0.2">
      <c r="C59" s="119">
        <v>1</v>
      </c>
      <c r="P59" s="149" t="s">
        <v>177</v>
      </c>
      <c r="Q59" s="16" t="s">
        <v>110</v>
      </c>
      <c r="R59" s="150"/>
      <c r="S59" s="150"/>
      <c r="T59" s="150"/>
      <c r="U59" s="150">
        <v>0</v>
      </c>
      <c r="V59" s="150">
        <v>0</v>
      </c>
      <c r="W59" s="150">
        <v>0</v>
      </c>
      <c r="X59" s="150">
        <v>133.19206801855273</v>
      </c>
      <c r="Y59" s="150">
        <v>281.20577391296996</v>
      </c>
      <c r="Z59" s="150">
        <v>395.72818443445226</v>
      </c>
      <c r="AA59" s="150">
        <v>209.12018643477768</v>
      </c>
      <c r="AB59" s="150">
        <v>588.40874113971086</v>
      </c>
      <c r="AC59" s="150">
        <v>498.43016835980166</v>
      </c>
      <c r="AD59" s="150">
        <v>820.21204182506438</v>
      </c>
      <c r="AE59" s="150">
        <v>458.109430072451</v>
      </c>
      <c r="AF59" s="150">
        <v>295.7023573931566</v>
      </c>
      <c r="AG59" s="150">
        <v>754.53245096541218</v>
      </c>
      <c r="AH59" s="150">
        <v>456.69419566209046</v>
      </c>
      <c r="AI59" s="150">
        <v>174.7730357330789</v>
      </c>
      <c r="AU59" s="88"/>
    </row>
    <row r="60" spans="3:47" s="11" customFormat="1" outlineLevel="2" x14ac:dyDescent="0.2">
      <c r="C60" s="119">
        <v>1</v>
      </c>
      <c r="E60" s="124" t="s">
        <v>178</v>
      </c>
      <c r="AU60" s="88"/>
    </row>
    <row r="61" spans="3:47" s="11" customFormat="1" outlineLevel="2" x14ac:dyDescent="0.2">
      <c r="C61" s="119">
        <v>1</v>
      </c>
      <c r="F61" s="156" t="s">
        <v>179</v>
      </c>
      <c r="AU61" s="88"/>
    </row>
    <row r="62" spans="3:47" s="11" customFormat="1" outlineLevel="2" x14ac:dyDescent="0.2">
      <c r="C62" s="119">
        <v>1</v>
      </c>
      <c r="E62" s="125"/>
      <c r="F62" s="157" t="s">
        <v>209</v>
      </c>
      <c r="G62" s="127"/>
      <c r="H62" s="158" t="s">
        <v>180</v>
      </c>
      <c r="I62" s="127"/>
      <c r="J62" s="127"/>
      <c r="K62" s="127"/>
      <c r="L62" s="127"/>
      <c r="M62" s="127"/>
      <c r="N62" s="127"/>
      <c r="O62" s="127"/>
      <c r="P62" s="152"/>
      <c r="Q62" s="128" t="s">
        <v>110</v>
      </c>
      <c r="R62" s="129"/>
      <c r="S62" s="130"/>
      <c r="T62" s="130"/>
      <c r="U62" s="131">
        <v>4.6123854452344251</v>
      </c>
      <c r="V62" s="131">
        <v>5.825442817331079</v>
      </c>
      <c r="W62" s="132">
        <v>5.9769043305816876</v>
      </c>
      <c r="X62" s="131">
        <v>6.1251315579801142</v>
      </c>
      <c r="Y62" s="130">
        <v>6.2702971759042434</v>
      </c>
      <c r="Z62" s="130">
        <v>6.4113788623620902</v>
      </c>
      <c r="AA62" s="130">
        <v>6.5396064396093321</v>
      </c>
      <c r="AB62" s="130">
        <v>6.6703985684015192</v>
      </c>
      <c r="AC62" s="130">
        <v>6.8038065397695497</v>
      </c>
      <c r="AD62" s="130">
        <v>6.9398826705649412</v>
      </c>
      <c r="AE62" s="130">
        <v>7.0786803239762399</v>
      </c>
      <c r="AF62" s="130">
        <v>7.2202539304557645</v>
      </c>
      <c r="AG62" s="130">
        <v>7.36465900906488</v>
      </c>
      <c r="AH62" s="133">
        <v>7.5119521892461778</v>
      </c>
      <c r="AI62" s="133">
        <v>7.6621912330311011</v>
      </c>
      <c r="AU62" s="88"/>
    </row>
    <row r="63" spans="3:47" s="11" customFormat="1" outlineLevel="2" x14ac:dyDescent="0.2">
      <c r="C63" s="119">
        <v>1</v>
      </c>
      <c r="E63" s="134"/>
      <c r="F63" s="159" t="s">
        <v>31</v>
      </c>
      <c r="H63" s="72" t="s">
        <v>180</v>
      </c>
      <c r="P63" s="149"/>
      <c r="Q63" s="135" t="s">
        <v>110</v>
      </c>
      <c r="R63" s="136"/>
      <c r="S63" s="88"/>
      <c r="T63" s="88"/>
      <c r="U63" s="137">
        <v>303.54792000000003</v>
      </c>
      <c r="V63" s="137">
        <v>365.77524360000007</v>
      </c>
      <c r="W63" s="138">
        <v>403.19405102028009</v>
      </c>
      <c r="X63" s="137">
        <v>413.19326348558309</v>
      </c>
      <c r="Y63" s="88">
        <v>422.98594383019145</v>
      </c>
      <c r="Z63" s="88">
        <v>432.50312756637084</v>
      </c>
      <c r="AA63" s="88">
        <v>441.15319011769827</v>
      </c>
      <c r="AB63" s="88">
        <v>449.97625392005227</v>
      </c>
      <c r="AC63" s="88">
        <v>458.97577899845334</v>
      </c>
      <c r="AD63" s="88">
        <v>468.1552945784224</v>
      </c>
      <c r="AE63" s="88">
        <v>477.51840046999087</v>
      </c>
      <c r="AF63" s="88">
        <v>487.06876847939071</v>
      </c>
      <c r="AG63" s="88">
        <v>496.81014384897856</v>
      </c>
      <c r="AH63" s="139">
        <v>506.74634672595812</v>
      </c>
      <c r="AI63" s="139">
        <v>516.88127366047729</v>
      </c>
      <c r="AU63" s="88"/>
    </row>
    <row r="64" spans="3:47" s="11" customFormat="1" outlineLevel="2" x14ac:dyDescent="0.2">
      <c r="C64" s="119">
        <v>1</v>
      </c>
      <c r="E64" s="134"/>
      <c r="F64" s="159" t="s">
        <v>28</v>
      </c>
      <c r="H64" s="72" t="s">
        <v>180</v>
      </c>
      <c r="P64" s="149"/>
      <c r="Q64" s="135" t="s">
        <v>110</v>
      </c>
      <c r="R64" s="136"/>
      <c r="S64" s="88"/>
      <c r="T64" s="88"/>
      <c r="U64" s="137">
        <v>0</v>
      </c>
      <c r="V64" s="137">
        <v>0</v>
      </c>
      <c r="W64" s="138">
        <v>0</v>
      </c>
      <c r="X64" s="137">
        <v>0</v>
      </c>
      <c r="Y64" s="88">
        <v>0</v>
      </c>
      <c r="Z64" s="88">
        <v>0</v>
      </c>
      <c r="AA64" s="88">
        <v>0</v>
      </c>
      <c r="AB64" s="88">
        <v>0</v>
      </c>
      <c r="AC64" s="88">
        <v>0</v>
      </c>
      <c r="AD64" s="88">
        <v>0</v>
      </c>
      <c r="AE64" s="88">
        <v>0</v>
      </c>
      <c r="AF64" s="88">
        <v>0</v>
      </c>
      <c r="AG64" s="88">
        <v>0</v>
      </c>
      <c r="AH64" s="139">
        <v>0</v>
      </c>
      <c r="AI64" s="139">
        <v>0</v>
      </c>
      <c r="AU64" s="88"/>
    </row>
    <row r="65" spans="3:47" s="11" customFormat="1" outlineLevel="2" x14ac:dyDescent="0.2">
      <c r="C65" s="119">
        <v>1</v>
      </c>
      <c r="E65" s="134"/>
      <c r="F65" s="159" t="s">
        <v>210</v>
      </c>
      <c r="H65" s="72" t="s">
        <v>180</v>
      </c>
      <c r="P65" s="149"/>
      <c r="Q65" s="135" t="s">
        <v>110</v>
      </c>
      <c r="R65" s="136"/>
      <c r="S65" s="88"/>
      <c r="T65" s="88"/>
      <c r="U65" s="137">
        <v>338.10088321743575</v>
      </c>
      <c r="V65" s="137">
        <v>350.13432186984909</v>
      </c>
      <c r="W65" s="138">
        <v>359.95228534821337</v>
      </c>
      <c r="X65" s="137">
        <v>369.83395889124955</v>
      </c>
      <c r="Y65" s="88">
        <v>378.7703244991543</v>
      </c>
      <c r="Z65" s="88">
        <v>386.75162352821832</v>
      </c>
      <c r="AA65" s="88">
        <v>394.42746667248718</v>
      </c>
      <c r="AB65" s="88">
        <v>402.25565195158129</v>
      </c>
      <c r="AC65" s="88">
        <v>410.23920289341891</v>
      </c>
      <c r="AD65" s="88">
        <v>418.38120303374933</v>
      </c>
      <c r="AE65" s="88">
        <v>426.68479710712558</v>
      </c>
      <c r="AF65" s="88">
        <v>435.15319226151468</v>
      </c>
      <c r="AG65" s="88">
        <v>443.78965929701388</v>
      </c>
      <c r="AH65" s="139">
        <v>452.59753392915195</v>
      </c>
      <c r="AI65" s="139">
        <v>461.58021807726283</v>
      </c>
      <c r="AU65" s="88"/>
    </row>
    <row r="66" spans="3:47" s="11" customFormat="1" outlineLevel="2" x14ac:dyDescent="0.2">
      <c r="C66" s="119">
        <v>1</v>
      </c>
      <c r="E66" s="134"/>
      <c r="F66" s="159" t="s">
        <v>211</v>
      </c>
      <c r="H66" s="72" t="s">
        <v>180</v>
      </c>
      <c r="P66" s="149"/>
      <c r="Q66" s="135" t="s">
        <v>110</v>
      </c>
      <c r="R66" s="136"/>
      <c r="S66" s="88"/>
      <c r="T66" s="88"/>
      <c r="U66" s="137">
        <v>451.66485000000011</v>
      </c>
      <c r="V66" s="137">
        <v>467.69895217500016</v>
      </c>
      <c r="W66" s="138">
        <v>480.79452283590018</v>
      </c>
      <c r="X66" s="137">
        <v>546.84604669463056</v>
      </c>
      <c r="Y66" s="88">
        <v>556.95346445835457</v>
      </c>
      <c r="Z66" s="88">
        <v>569.03146570839476</v>
      </c>
      <c r="AA66" s="88">
        <v>580.62234895046447</v>
      </c>
      <c r="AB66" s="88">
        <v>592.45056969591303</v>
      </c>
      <c r="AC66" s="88">
        <v>604.52101793422958</v>
      </c>
      <c r="AD66" s="88">
        <v>616.83868514002268</v>
      </c>
      <c r="AE66" s="88">
        <v>629.40866639693354</v>
      </c>
      <c r="AF66" s="88">
        <v>642.23616256642265</v>
      </c>
      <c r="AG66" s="88">
        <v>655.32648250238935</v>
      </c>
      <c r="AH66" s="139">
        <v>668.68504531260419</v>
      </c>
      <c r="AI66" s="139">
        <v>682.31738266795276</v>
      </c>
      <c r="AU66" s="88"/>
    </row>
    <row r="67" spans="3:47" s="11" customFormat="1" outlineLevel="2" x14ac:dyDescent="0.2">
      <c r="C67" s="119">
        <v>1</v>
      </c>
      <c r="E67" s="134"/>
      <c r="F67" s="159" t="s">
        <v>212</v>
      </c>
      <c r="H67" s="72" t="s">
        <v>180</v>
      </c>
      <c r="P67" s="149"/>
      <c r="Q67" s="135" t="s">
        <v>110</v>
      </c>
      <c r="R67" s="136"/>
      <c r="S67" s="88"/>
      <c r="T67" s="88"/>
      <c r="U67" s="137">
        <v>71.02879954244878</v>
      </c>
      <c r="V67" s="137">
        <v>73.602304645897661</v>
      </c>
      <c r="W67" s="138">
        <v>75.68710968709776</v>
      </c>
      <c r="X67" s="137">
        <v>77.792940714800622</v>
      </c>
      <c r="Y67" s="88">
        <v>79.679863900793478</v>
      </c>
      <c r="Z67" s="88">
        <v>81.342966884318571</v>
      </c>
      <c r="AA67" s="88">
        <v>82.955640404119933</v>
      </c>
      <c r="AB67" s="88">
        <v>84.600286151897279</v>
      </c>
      <c r="AC67" s="88">
        <v>86.277537996409038</v>
      </c>
      <c r="AD67" s="88">
        <v>87.988042373245179</v>
      </c>
      <c r="AE67" s="88">
        <v>89.732458533972249</v>
      </c>
      <c r="AF67" s="88">
        <v>91.511458800217852</v>
      </c>
      <c r="AG67" s="88">
        <v>93.325728822792527</v>
      </c>
      <c r="AH67" s="139">
        <v>95.175967845948861</v>
      </c>
      <c r="AI67" s="139">
        <v>97.062888976879691</v>
      </c>
      <c r="AU67" s="88"/>
    </row>
    <row r="68" spans="3:47" s="11" customFormat="1" outlineLevel="2" x14ac:dyDescent="0.2">
      <c r="C68" s="119">
        <v>1</v>
      </c>
      <c r="E68" s="134"/>
      <c r="F68" s="159" t="s">
        <v>213</v>
      </c>
      <c r="H68" s="72" t="s">
        <v>180</v>
      </c>
      <c r="P68" s="149"/>
      <c r="Q68" s="135" t="s">
        <v>110</v>
      </c>
      <c r="R68" s="136"/>
      <c r="S68" s="88"/>
      <c r="T68" s="88"/>
      <c r="U68" s="137">
        <v>100.61772000000001</v>
      </c>
      <c r="V68" s="137">
        <v>104.18964906000001</v>
      </c>
      <c r="W68" s="138">
        <v>107.10695923368002</v>
      </c>
      <c r="X68" s="137">
        <v>110.04168991668286</v>
      </c>
      <c r="Y68" s="88">
        <v>112.71570298165827</v>
      </c>
      <c r="Z68" s="88">
        <v>115.09400431457127</v>
      </c>
      <c r="AA68" s="88">
        <v>117.38437500043123</v>
      </c>
      <c r="AB68" s="88">
        <v>119.72032406293982</v>
      </c>
      <c r="AC68" s="88">
        <v>122.10275851179233</v>
      </c>
      <c r="AD68" s="88">
        <v>124.532603406177</v>
      </c>
      <c r="AE68" s="88">
        <v>127.01080221395993</v>
      </c>
      <c r="AF68" s="88">
        <v>129.53831717801773</v>
      </c>
      <c r="AG68" s="88">
        <v>132.11612968986029</v>
      </c>
      <c r="AH68" s="139">
        <v>134.7452406706885</v>
      </c>
      <c r="AI68" s="139">
        <v>137.42667096003521</v>
      </c>
      <c r="AU68" s="88"/>
    </row>
    <row r="69" spans="3:47" s="11" customFormat="1" outlineLevel="2" x14ac:dyDescent="0.2">
      <c r="C69" s="119">
        <v>1</v>
      </c>
      <c r="E69" s="134"/>
      <c r="F69" s="159" t="s">
        <v>214</v>
      </c>
      <c r="H69" s="72" t="s">
        <v>180</v>
      </c>
      <c r="P69" s="149"/>
      <c r="Q69" s="135" t="s">
        <v>110</v>
      </c>
      <c r="R69" s="136"/>
      <c r="S69" s="88"/>
      <c r="T69" s="88"/>
      <c r="U69" s="137">
        <v>45.663950658187204</v>
      </c>
      <c r="V69" s="137">
        <v>47.191816065311485</v>
      </c>
      <c r="W69" s="138">
        <v>48.470376527409265</v>
      </c>
      <c r="X69" s="137">
        <v>49.74130352856411</v>
      </c>
      <c r="Y69" s="88">
        <v>50.927890977486435</v>
      </c>
      <c r="Z69" s="88">
        <v>52.034809193159504</v>
      </c>
      <c r="AA69" s="88">
        <v>53.071240436368434</v>
      </c>
      <c r="AB69" s="88">
        <v>54.12831535519674</v>
      </c>
      <c r="AC69" s="88">
        <v>55.206445131134622</v>
      </c>
      <c r="AD69" s="88">
        <v>56.306049135600333</v>
      </c>
      <c r="AE69" s="88">
        <v>57.427555093067454</v>
      </c>
      <c r="AF69" s="88">
        <v>58.571399247441363</v>
      </c>
      <c r="AG69" s="88">
        <v>59.738026531749583</v>
      </c>
      <c r="AH69" s="139">
        <v>60.927890741212053</v>
      </c>
      <c r="AI69" s="139">
        <v>62.141454709758584</v>
      </c>
      <c r="AU69" s="88"/>
    </row>
    <row r="70" spans="3:47" s="11" customFormat="1" outlineLevel="2" x14ac:dyDescent="0.2">
      <c r="C70" s="119">
        <v>1</v>
      </c>
      <c r="E70" s="134"/>
      <c r="F70" s="159" t="s">
        <v>215</v>
      </c>
      <c r="H70" s="72" t="s">
        <v>180</v>
      </c>
      <c r="P70" s="149"/>
      <c r="Q70" s="135" t="s">
        <v>110</v>
      </c>
      <c r="R70" s="136"/>
      <c r="S70" s="88"/>
      <c r="T70" s="88"/>
      <c r="U70" s="137">
        <v>15.784429999999999</v>
      </c>
      <c r="V70" s="137">
        <v>16.344777265000001</v>
      </c>
      <c r="W70" s="138">
        <v>16.802431028420003</v>
      </c>
      <c r="X70" s="137">
        <v>17.262817638598712</v>
      </c>
      <c r="Y70" s="88">
        <v>17.682304107216662</v>
      </c>
      <c r="Z70" s="88">
        <v>18.055400723878936</v>
      </c>
      <c r="AA70" s="88">
        <v>18.414703198284126</v>
      </c>
      <c r="AB70" s="88">
        <v>18.781155791929979</v>
      </c>
      <c r="AC70" s="88">
        <v>19.154900792189387</v>
      </c>
      <c r="AD70" s="88">
        <v>19.536083317953956</v>
      </c>
      <c r="AE70" s="88">
        <v>19.924851375981241</v>
      </c>
      <c r="AF70" s="88">
        <v>20.321355918363267</v>
      </c>
      <c r="AG70" s="88">
        <v>20.725750901138696</v>
      </c>
      <c r="AH70" s="139">
        <v>21.138193344071357</v>
      </c>
      <c r="AI70" s="139">
        <v>21.558843391618378</v>
      </c>
      <c r="AU70" s="88"/>
    </row>
    <row r="71" spans="3:47" s="11" customFormat="1" outlineLevel="2" x14ac:dyDescent="0.2">
      <c r="C71" s="119">
        <v>1</v>
      </c>
      <c r="E71" s="134"/>
      <c r="F71" s="159" t="s">
        <v>216</v>
      </c>
      <c r="H71" s="72" t="s">
        <v>180</v>
      </c>
      <c r="P71" s="149"/>
      <c r="Q71" s="135" t="s">
        <v>110</v>
      </c>
      <c r="R71" s="136"/>
      <c r="S71" s="88"/>
      <c r="T71" s="88"/>
      <c r="U71" s="137">
        <v>0</v>
      </c>
      <c r="V71" s="137">
        <v>0</v>
      </c>
      <c r="W71" s="138">
        <v>0</v>
      </c>
      <c r="X71" s="137">
        <v>80.314314085526107</v>
      </c>
      <c r="Y71" s="88">
        <v>82.616657755977855</v>
      </c>
      <c r="Z71" s="88">
        <v>84.88861584426725</v>
      </c>
      <c r="AA71" s="88">
        <v>87.010831240373918</v>
      </c>
      <c r="AB71" s="88">
        <v>0</v>
      </c>
      <c r="AC71" s="88">
        <v>0</v>
      </c>
      <c r="AD71" s="88">
        <v>0</v>
      </c>
      <c r="AE71" s="88">
        <v>0</v>
      </c>
      <c r="AF71" s="88">
        <v>0</v>
      </c>
      <c r="AG71" s="88">
        <v>0</v>
      </c>
      <c r="AH71" s="139">
        <v>0</v>
      </c>
      <c r="AI71" s="139">
        <v>0</v>
      </c>
      <c r="AU71" s="88"/>
    </row>
    <row r="72" spans="3:47" s="11" customFormat="1" outlineLevel="2" x14ac:dyDescent="0.2">
      <c r="C72" s="119">
        <v>1</v>
      </c>
      <c r="E72" s="134"/>
      <c r="F72" s="159" t="s">
        <v>33</v>
      </c>
      <c r="H72" s="72" t="s">
        <v>180</v>
      </c>
      <c r="P72" s="149"/>
      <c r="Q72" s="135" t="s">
        <v>110</v>
      </c>
      <c r="R72" s="136"/>
      <c r="S72" s="88"/>
      <c r="T72" s="88"/>
      <c r="U72" s="137">
        <v>0</v>
      </c>
      <c r="V72" s="137">
        <v>0</v>
      </c>
      <c r="W72" s="138">
        <v>0</v>
      </c>
      <c r="X72" s="137">
        <v>0</v>
      </c>
      <c r="Y72" s="88">
        <v>0</v>
      </c>
      <c r="Z72" s="88">
        <v>0</v>
      </c>
      <c r="AA72" s="88">
        <v>0</v>
      </c>
      <c r="AB72" s="88">
        <v>0</v>
      </c>
      <c r="AC72" s="88">
        <v>0</v>
      </c>
      <c r="AD72" s="88">
        <v>0</v>
      </c>
      <c r="AE72" s="88">
        <v>0</v>
      </c>
      <c r="AF72" s="88">
        <v>0</v>
      </c>
      <c r="AG72" s="88">
        <v>0</v>
      </c>
      <c r="AH72" s="139">
        <v>0</v>
      </c>
      <c r="AI72" s="139">
        <v>0</v>
      </c>
      <c r="AU72" s="88"/>
    </row>
    <row r="73" spans="3:47" s="11" customFormat="1" outlineLevel="2" x14ac:dyDescent="0.2">
      <c r="C73" s="119">
        <v>1</v>
      </c>
      <c r="E73" s="134"/>
      <c r="F73" s="159" t="s">
        <v>34</v>
      </c>
      <c r="H73" s="72" t="s">
        <v>180</v>
      </c>
      <c r="P73" s="149"/>
      <c r="Q73" s="135" t="s">
        <v>110</v>
      </c>
      <c r="R73" s="136"/>
      <c r="S73" s="88"/>
      <c r="T73" s="88"/>
      <c r="U73" s="137">
        <v>0</v>
      </c>
      <c r="V73" s="137">
        <v>0</v>
      </c>
      <c r="W73" s="138">
        <v>0</v>
      </c>
      <c r="X73" s="137">
        <v>0</v>
      </c>
      <c r="Y73" s="88">
        <v>147.60737397434855</v>
      </c>
      <c r="Z73" s="88">
        <v>258.45582849751872</v>
      </c>
      <c r="AA73" s="88">
        <v>68.41602159942083</v>
      </c>
      <c r="AB73" s="88">
        <v>533.37307420485342</v>
      </c>
      <c r="AC73" s="88">
        <v>442.01860975157274</v>
      </c>
      <c r="AD73" s="88">
        <v>762.39019425162974</v>
      </c>
      <c r="AE73" s="88">
        <v>398.84203630968051</v>
      </c>
      <c r="AF73" s="88">
        <v>234.95327878631687</v>
      </c>
      <c r="AG73" s="88">
        <v>692.26464539340145</v>
      </c>
      <c r="AH73" s="139">
        <v>392.86969495077949</v>
      </c>
      <c r="AI73" s="139">
        <v>109.35292250398513</v>
      </c>
      <c r="AU73" s="88"/>
    </row>
    <row r="74" spans="3:47" s="11" customFormat="1" outlineLevel="2" x14ac:dyDescent="0.2">
      <c r="C74" s="119">
        <v>1</v>
      </c>
      <c r="E74" s="134"/>
      <c r="F74" s="159" t="s">
        <v>217</v>
      </c>
      <c r="H74" s="72" t="s">
        <v>180</v>
      </c>
      <c r="P74" s="149"/>
      <c r="Q74" s="135" t="s">
        <v>110</v>
      </c>
      <c r="R74" s="136"/>
      <c r="S74" s="88"/>
      <c r="T74" s="88"/>
      <c r="U74" s="137">
        <v>0</v>
      </c>
      <c r="V74" s="137">
        <v>0</v>
      </c>
      <c r="W74" s="138">
        <v>0</v>
      </c>
      <c r="X74" s="137">
        <v>0</v>
      </c>
      <c r="Y74" s="88">
        <v>0</v>
      </c>
      <c r="Z74" s="88">
        <v>0</v>
      </c>
      <c r="AA74" s="88">
        <v>0</v>
      </c>
      <c r="AB74" s="88">
        <v>0</v>
      </c>
      <c r="AC74" s="88">
        <v>0</v>
      </c>
      <c r="AD74" s="88">
        <v>0</v>
      </c>
      <c r="AE74" s="88">
        <v>0</v>
      </c>
      <c r="AF74" s="88">
        <v>0</v>
      </c>
      <c r="AG74" s="88">
        <v>0</v>
      </c>
      <c r="AH74" s="139">
        <v>0</v>
      </c>
      <c r="AI74" s="139">
        <v>0</v>
      </c>
      <c r="AU74" s="88"/>
    </row>
    <row r="75" spans="3:47" s="11" customFormat="1" outlineLevel="2" x14ac:dyDescent="0.2">
      <c r="C75" s="119">
        <v>1</v>
      </c>
      <c r="E75" s="134"/>
      <c r="F75" s="159" t="s">
        <v>152</v>
      </c>
      <c r="H75" s="72" t="s">
        <v>180</v>
      </c>
      <c r="P75" s="149"/>
      <c r="Q75" s="135" t="s">
        <v>110</v>
      </c>
      <c r="R75" s="136"/>
      <c r="S75" s="88"/>
      <c r="T75" s="88"/>
      <c r="U75" s="137">
        <v>0</v>
      </c>
      <c r="V75" s="137">
        <v>0</v>
      </c>
      <c r="W75" s="138">
        <v>0</v>
      </c>
      <c r="X75" s="137">
        <v>0</v>
      </c>
      <c r="Y75" s="88">
        <v>0</v>
      </c>
      <c r="Z75" s="88">
        <v>0</v>
      </c>
      <c r="AA75" s="88">
        <v>0</v>
      </c>
      <c r="AB75" s="88">
        <v>0</v>
      </c>
      <c r="AC75" s="88">
        <v>0</v>
      </c>
      <c r="AD75" s="88">
        <v>0</v>
      </c>
      <c r="AE75" s="88">
        <v>0</v>
      </c>
      <c r="AF75" s="88">
        <v>0</v>
      </c>
      <c r="AG75" s="88">
        <v>0</v>
      </c>
      <c r="AH75" s="139">
        <v>0</v>
      </c>
      <c r="AI75" s="139">
        <v>0</v>
      </c>
      <c r="AU75" s="88"/>
    </row>
    <row r="76" spans="3:47" s="11" customFormat="1" outlineLevel="2" x14ac:dyDescent="0.2">
      <c r="C76" s="119">
        <v>1</v>
      </c>
      <c r="E76" s="140"/>
      <c r="F76" s="160" t="s">
        <v>152</v>
      </c>
      <c r="G76" s="142"/>
      <c r="H76" s="161" t="s">
        <v>180</v>
      </c>
      <c r="I76" s="142"/>
      <c r="J76" s="142"/>
      <c r="K76" s="142"/>
      <c r="L76" s="142"/>
      <c r="M76" s="142"/>
      <c r="N76" s="142"/>
      <c r="O76" s="142"/>
      <c r="P76" s="155"/>
      <c r="Q76" s="143" t="s">
        <v>110</v>
      </c>
      <c r="R76" s="144"/>
      <c r="S76" s="145"/>
      <c r="T76" s="145"/>
      <c r="U76" s="146">
        <v>0</v>
      </c>
      <c r="V76" s="146">
        <v>0</v>
      </c>
      <c r="W76" s="147">
        <v>0</v>
      </c>
      <c r="X76" s="146">
        <v>0</v>
      </c>
      <c r="Y76" s="145">
        <v>0</v>
      </c>
      <c r="Z76" s="145">
        <v>0</v>
      </c>
      <c r="AA76" s="145">
        <v>0</v>
      </c>
      <c r="AB76" s="145">
        <v>0</v>
      </c>
      <c r="AC76" s="145">
        <v>0</v>
      </c>
      <c r="AD76" s="145">
        <v>0</v>
      </c>
      <c r="AE76" s="145">
        <v>0</v>
      </c>
      <c r="AF76" s="145">
        <v>0</v>
      </c>
      <c r="AG76" s="145">
        <v>0</v>
      </c>
      <c r="AH76" s="148">
        <v>0</v>
      </c>
      <c r="AI76" s="148">
        <v>0</v>
      </c>
      <c r="AU76" s="88"/>
    </row>
    <row r="77" spans="3:47" s="11" customFormat="1" outlineLevel="2" x14ac:dyDescent="0.2">
      <c r="C77" s="119">
        <v>1</v>
      </c>
      <c r="E77" s="125"/>
      <c r="F77" s="157" t="s">
        <v>152</v>
      </c>
      <c r="G77" s="127"/>
      <c r="H77" s="158" t="s">
        <v>180</v>
      </c>
      <c r="I77" s="127"/>
      <c r="J77" s="127"/>
      <c r="K77" s="127"/>
      <c r="L77" s="127"/>
      <c r="M77" s="127"/>
      <c r="N77" s="127"/>
      <c r="O77" s="127"/>
      <c r="P77" s="152"/>
      <c r="Q77" s="128" t="s">
        <v>110</v>
      </c>
      <c r="R77" s="129"/>
      <c r="S77" s="130"/>
      <c r="T77" s="130"/>
      <c r="U77" s="131">
        <v>0</v>
      </c>
      <c r="V77" s="131">
        <v>0</v>
      </c>
      <c r="W77" s="132">
        <v>0</v>
      </c>
      <c r="X77" s="131">
        <v>0</v>
      </c>
      <c r="Y77" s="130">
        <v>0</v>
      </c>
      <c r="Z77" s="130">
        <v>0</v>
      </c>
      <c r="AA77" s="130">
        <v>0</v>
      </c>
      <c r="AB77" s="130">
        <v>0</v>
      </c>
      <c r="AC77" s="130">
        <v>0</v>
      </c>
      <c r="AD77" s="130">
        <v>0</v>
      </c>
      <c r="AE77" s="130">
        <v>0</v>
      </c>
      <c r="AF77" s="130">
        <v>0</v>
      </c>
      <c r="AG77" s="130">
        <v>0</v>
      </c>
      <c r="AH77" s="133">
        <v>0</v>
      </c>
      <c r="AI77" s="133">
        <v>0</v>
      </c>
      <c r="AU77" s="88"/>
    </row>
    <row r="78" spans="3:47" s="11" customFormat="1" outlineLevel="2" x14ac:dyDescent="0.2">
      <c r="C78" s="119">
        <v>1</v>
      </c>
      <c r="E78" s="134"/>
      <c r="F78" s="159" t="s">
        <v>152</v>
      </c>
      <c r="H78" s="72" t="s">
        <v>180</v>
      </c>
      <c r="P78" s="149"/>
      <c r="Q78" s="135" t="s">
        <v>110</v>
      </c>
      <c r="R78" s="136"/>
      <c r="S78" s="88"/>
      <c r="T78" s="88"/>
      <c r="U78" s="137">
        <v>0</v>
      </c>
      <c r="V78" s="137">
        <v>0</v>
      </c>
      <c r="W78" s="138">
        <v>0</v>
      </c>
      <c r="X78" s="137">
        <v>0</v>
      </c>
      <c r="Y78" s="88">
        <v>0</v>
      </c>
      <c r="Z78" s="88">
        <v>0</v>
      </c>
      <c r="AA78" s="88">
        <v>0</v>
      </c>
      <c r="AB78" s="88">
        <v>0</v>
      </c>
      <c r="AC78" s="88">
        <v>0</v>
      </c>
      <c r="AD78" s="88">
        <v>0</v>
      </c>
      <c r="AE78" s="88">
        <v>0</v>
      </c>
      <c r="AF78" s="88">
        <v>0</v>
      </c>
      <c r="AG78" s="88">
        <v>0</v>
      </c>
      <c r="AH78" s="139">
        <v>0</v>
      </c>
      <c r="AI78" s="139">
        <v>0</v>
      </c>
      <c r="AU78" s="88"/>
    </row>
    <row r="79" spans="3:47" s="11" customFormat="1" outlineLevel="2" x14ac:dyDescent="0.2">
      <c r="C79" s="119">
        <v>1</v>
      </c>
      <c r="E79" s="134"/>
      <c r="F79" s="159" t="s">
        <v>152</v>
      </c>
      <c r="H79" s="72" t="s">
        <v>180</v>
      </c>
      <c r="P79" s="149"/>
      <c r="Q79" s="135" t="s">
        <v>110</v>
      </c>
      <c r="R79" s="136"/>
      <c r="S79" s="88"/>
      <c r="T79" s="88"/>
      <c r="U79" s="137">
        <v>0</v>
      </c>
      <c r="V79" s="137">
        <v>0</v>
      </c>
      <c r="W79" s="138">
        <v>0</v>
      </c>
      <c r="X79" s="137">
        <v>0</v>
      </c>
      <c r="Y79" s="88">
        <v>0</v>
      </c>
      <c r="Z79" s="88">
        <v>0</v>
      </c>
      <c r="AA79" s="88">
        <v>0</v>
      </c>
      <c r="AB79" s="88">
        <v>0</v>
      </c>
      <c r="AC79" s="88">
        <v>0</v>
      </c>
      <c r="AD79" s="88">
        <v>0</v>
      </c>
      <c r="AE79" s="88">
        <v>0</v>
      </c>
      <c r="AF79" s="88">
        <v>0</v>
      </c>
      <c r="AG79" s="88">
        <v>0</v>
      </c>
      <c r="AH79" s="139">
        <v>0</v>
      </c>
      <c r="AI79" s="139">
        <v>0</v>
      </c>
      <c r="AU79" s="88"/>
    </row>
    <row r="80" spans="3:47" s="11" customFormat="1" outlineLevel="2" x14ac:dyDescent="0.2">
      <c r="C80" s="119">
        <v>1</v>
      </c>
      <c r="E80" s="134"/>
      <c r="F80" s="159" t="s">
        <v>152</v>
      </c>
      <c r="H80" s="72" t="s">
        <v>180</v>
      </c>
      <c r="P80" s="149"/>
      <c r="Q80" s="135" t="s">
        <v>110</v>
      </c>
      <c r="R80" s="136"/>
      <c r="S80" s="88"/>
      <c r="T80" s="88"/>
      <c r="U80" s="137">
        <v>0</v>
      </c>
      <c r="V80" s="137">
        <v>0</v>
      </c>
      <c r="W80" s="138">
        <v>0</v>
      </c>
      <c r="X80" s="137">
        <v>0</v>
      </c>
      <c r="Y80" s="88">
        <v>0</v>
      </c>
      <c r="Z80" s="88">
        <v>0</v>
      </c>
      <c r="AA80" s="88">
        <v>0</v>
      </c>
      <c r="AB80" s="88">
        <v>0</v>
      </c>
      <c r="AC80" s="88">
        <v>0</v>
      </c>
      <c r="AD80" s="88">
        <v>0</v>
      </c>
      <c r="AE80" s="88">
        <v>0</v>
      </c>
      <c r="AF80" s="88">
        <v>0</v>
      </c>
      <c r="AG80" s="88">
        <v>0</v>
      </c>
      <c r="AH80" s="139">
        <v>0</v>
      </c>
      <c r="AI80" s="139">
        <v>0</v>
      </c>
      <c r="AU80" s="88"/>
    </row>
    <row r="81" spans="2:47" s="11" customFormat="1" outlineLevel="2" x14ac:dyDescent="0.2">
      <c r="C81" s="119">
        <v>1</v>
      </c>
      <c r="E81" s="134"/>
      <c r="F81" s="159" t="s">
        <v>152</v>
      </c>
      <c r="H81" s="72" t="s">
        <v>180</v>
      </c>
      <c r="P81" s="149"/>
      <c r="Q81" s="135" t="s">
        <v>110</v>
      </c>
      <c r="R81" s="136"/>
      <c r="S81" s="88"/>
      <c r="T81" s="88"/>
      <c r="U81" s="137">
        <v>0</v>
      </c>
      <c r="V81" s="137">
        <v>0</v>
      </c>
      <c r="W81" s="138">
        <v>0</v>
      </c>
      <c r="X81" s="137">
        <v>0</v>
      </c>
      <c r="Y81" s="88">
        <v>0</v>
      </c>
      <c r="Z81" s="88">
        <v>0</v>
      </c>
      <c r="AA81" s="88">
        <v>0</v>
      </c>
      <c r="AB81" s="88">
        <v>0</v>
      </c>
      <c r="AC81" s="88">
        <v>0</v>
      </c>
      <c r="AD81" s="88">
        <v>0</v>
      </c>
      <c r="AE81" s="88">
        <v>0</v>
      </c>
      <c r="AF81" s="88">
        <v>0</v>
      </c>
      <c r="AG81" s="88">
        <v>0</v>
      </c>
      <c r="AH81" s="139">
        <v>0</v>
      </c>
      <c r="AI81" s="139">
        <v>0</v>
      </c>
      <c r="AU81" s="88"/>
    </row>
    <row r="82" spans="2:47" s="11" customFormat="1" outlineLevel="2" x14ac:dyDescent="0.2">
      <c r="C82" s="119">
        <v>1</v>
      </c>
      <c r="E82" s="134"/>
      <c r="F82" s="159" t="s">
        <v>152</v>
      </c>
      <c r="H82" s="72" t="s">
        <v>180</v>
      </c>
      <c r="P82" s="149"/>
      <c r="Q82" s="135" t="s">
        <v>110</v>
      </c>
      <c r="R82" s="136"/>
      <c r="S82" s="88"/>
      <c r="T82" s="88"/>
      <c r="U82" s="137">
        <v>0</v>
      </c>
      <c r="V82" s="137">
        <v>0</v>
      </c>
      <c r="W82" s="138">
        <v>0</v>
      </c>
      <c r="X82" s="137">
        <v>0</v>
      </c>
      <c r="Y82" s="88">
        <v>0</v>
      </c>
      <c r="Z82" s="88">
        <v>0</v>
      </c>
      <c r="AA82" s="88">
        <v>0</v>
      </c>
      <c r="AB82" s="88">
        <v>0</v>
      </c>
      <c r="AC82" s="88">
        <v>0</v>
      </c>
      <c r="AD82" s="88">
        <v>0</v>
      </c>
      <c r="AE82" s="88">
        <v>0</v>
      </c>
      <c r="AF82" s="88">
        <v>0</v>
      </c>
      <c r="AG82" s="88">
        <v>0</v>
      </c>
      <c r="AH82" s="139">
        <v>0</v>
      </c>
      <c r="AI82" s="139">
        <v>0</v>
      </c>
      <c r="AU82" s="88"/>
    </row>
    <row r="83" spans="2:47" s="11" customFormat="1" outlineLevel="2" x14ac:dyDescent="0.2">
      <c r="C83" s="119">
        <v>1</v>
      </c>
      <c r="E83" s="134"/>
      <c r="F83" s="159" t="s">
        <v>152</v>
      </c>
      <c r="H83" s="72" t="s">
        <v>180</v>
      </c>
      <c r="P83" s="149"/>
      <c r="Q83" s="135" t="s">
        <v>110</v>
      </c>
      <c r="R83" s="136"/>
      <c r="S83" s="88"/>
      <c r="T83" s="88"/>
      <c r="U83" s="137">
        <v>0</v>
      </c>
      <c r="V83" s="137">
        <v>0</v>
      </c>
      <c r="W83" s="138">
        <v>0</v>
      </c>
      <c r="X83" s="137">
        <v>0</v>
      </c>
      <c r="Y83" s="88">
        <v>0</v>
      </c>
      <c r="Z83" s="88">
        <v>0</v>
      </c>
      <c r="AA83" s="88">
        <v>0</v>
      </c>
      <c r="AB83" s="88">
        <v>0</v>
      </c>
      <c r="AC83" s="88">
        <v>0</v>
      </c>
      <c r="AD83" s="88">
        <v>0</v>
      </c>
      <c r="AE83" s="88">
        <v>0</v>
      </c>
      <c r="AF83" s="88">
        <v>0</v>
      </c>
      <c r="AG83" s="88">
        <v>0</v>
      </c>
      <c r="AH83" s="139">
        <v>0</v>
      </c>
      <c r="AI83" s="139">
        <v>0</v>
      </c>
      <c r="AU83" s="88"/>
    </row>
    <row r="84" spans="2:47" s="11" customFormat="1" outlineLevel="2" x14ac:dyDescent="0.2">
      <c r="C84" s="119">
        <v>1</v>
      </c>
      <c r="E84" s="134"/>
      <c r="F84" s="159" t="s">
        <v>152</v>
      </c>
      <c r="H84" s="72" t="s">
        <v>180</v>
      </c>
      <c r="P84" s="149"/>
      <c r="Q84" s="135" t="s">
        <v>110</v>
      </c>
      <c r="R84" s="136"/>
      <c r="S84" s="88"/>
      <c r="T84" s="88"/>
      <c r="U84" s="137">
        <v>0</v>
      </c>
      <c r="V84" s="137">
        <v>0</v>
      </c>
      <c r="W84" s="138">
        <v>0</v>
      </c>
      <c r="X84" s="137">
        <v>0</v>
      </c>
      <c r="Y84" s="88">
        <v>0</v>
      </c>
      <c r="Z84" s="88">
        <v>0</v>
      </c>
      <c r="AA84" s="88">
        <v>0</v>
      </c>
      <c r="AB84" s="88">
        <v>0</v>
      </c>
      <c r="AC84" s="88">
        <v>0</v>
      </c>
      <c r="AD84" s="88">
        <v>0</v>
      </c>
      <c r="AE84" s="88">
        <v>0</v>
      </c>
      <c r="AF84" s="88">
        <v>0</v>
      </c>
      <c r="AG84" s="88">
        <v>0</v>
      </c>
      <c r="AH84" s="139">
        <v>0</v>
      </c>
      <c r="AI84" s="139">
        <v>0</v>
      </c>
      <c r="AU84" s="88"/>
    </row>
    <row r="85" spans="2:47" s="11" customFormat="1" outlineLevel="2" x14ac:dyDescent="0.2">
      <c r="C85" s="119">
        <v>1</v>
      </c>
      <c r="E85" s="134"/>
      <c r="F85" s="159" t="s">
        <v>152</v>
      </c>
      <c r="H85" s="72" t="s">
        <v>180</v>
      </c>
      <c r="P85" s="149"/>
      <c r="Q85" s="135" t="s">
        <v>110</v>
      </c>
      <c r="R85" s="136"/>
      <c r="S85" s="88"/>
      <c r="T85" s="88"/>
      <c r="U85" s="137">
        <v>0</v>
      </c>
      <c r="V85" s="137">
        <v>0</v>
      </c>
      <c r="W85" s="138">
        <v>0</v>
      </c>
      <c r="X85" s="137">
        <v>0</v>
      </c>
      <c r="Y85" s="88">
        <v>0</v>
      </c>
      <c r="Z85" s="88">
        <v>0</v>
      </c>
      <c r="AA85" s="88">
        <v>0</v>
      </c>
      <c r="AB85" s="88">
        <v>0</v>
      </c>
      <c r="AC85" s="88">
        <v>0</v>
      </c>
      <c r="AD85" s="88">
        <v>0</v>
      </c>
      <c r="AE85" s="88">
        <v>0</v>
      </c>
      <c r="AF85" s="88">
        <v>0</v>
      </c>
      <c r="AG85" s="88">
        <v>0</v>
      </c>
      <c r="AH85" s="139">
        <v>0</v>
      </c>
      <c r="AI85" s="139">
        <v>0</v>
      </c>
      <c r="AU85" s="88"/>
    </row>
    <row r="86" spans="2:47" s="11" customFormat="1" outlineLevel="2" x14ac:dyDescent="0.2">
      <c r="C86" s="119">
        <v>1</v>
      </c>
      <c r="E86" s="140"/>
      <c r="F86" s="160" t="s">
        <v>152</v>
      </c>
      <c r="G86" s="142"/>
      <c r="H86" s="161" t="s">
        <v>180</v>
      </c>
      <c r="I86" s="142"/>
      <c r="J86" s="142"/>
      <c r="K86" s="142"/>
      <c r="L86" s="142"/>
      <c r="M86" s="142"/>
      <c r="N86" s="142"/>
      <c r="O86" s="142"/>
      <c r="P86" s="155"/>
      <c r="Q86" s="143" t="s">
        <v>110</v>
      </c>
      <c r="R86" s="144"/>
      <c r="S86" s="145"/>
      <c r="T86" s="145"/>
      <c r="U86" s="146">
        <v>0</v>
      </c>
      <c r="V86" s="146">
        <v>0</v>
      </c>
      <c r="W86" s="147">
        <v>0</v>
      </c>
      <c r="X86" s="146">
        <v>0</v>
      </c>
      <c r="Y86" s="145">
        <v>0</v>
      </c>
      <c r="Z86" s="145">
        <v>0</v>
      </c>
      <c r="AA86" s="145">
        <v>0</v>
      </c>
      <c r="AB86" s="145">
        <v>0</v>
      </c>
      <c r="AC86" s="145">
        <v>0</v>
      </c>
      <c r="AD86" s="145">
        <v>0</v>
      </c>
      <c r="AE86" s="145">
        <v>0</v>
      </c>
      <c r="AF86" s="145">
        <v>0</v>
      </c>
      <c r="AG86" s="145">
        <v>0</v>
      </c>
      <c r="AH86" s="148">
        <v>0</v>
      </c>
      <c r="AI86" s="148">
        <v>0</v>
      </c>
      <c r="AU86" s="88"/>
    </row>
    <row r="87" spans="2:47" s="11" customFormat="1" outlineLevel="2" x14ac:dyDescent="0.2">
      <c r="C87" s="119">
        <v>1</v>
      </c>
      <c r="F87" s="159"/>
      <c r="P87" s="149" t="s">
        <v>181</v>
      </c>
      <c r="Q87" s="16" t="s">
        <v>110</v>
      </c>
      <c r="R87" s="150"/>
      <c r="S87" s="150"/>
      <c r="T87" s="150"/>
      <c r="U87" s="150">
        <v>1331.0209388633061</v>
      </c>
      <c r="V87" s="150">
        <v>1430.7625074983896</v>
      </c>
      <c r="W87" s="150">
        <v>1497.9846400115825</v>
      </c>
      <c r="X87" s="150">
        <v>1671.1514665136156</v>
      </c>
      <c r="Y87" s="150">
        <v>1856.2098236610857</v>
      </c>
      <c r="Z87" s="150">
        <v>2004.5692211230601</v>
      </c>
      <c r="AA87" s="150">
        <v>1849.9954240592576</v>
      </c>
      <c r="AB87" s="150">
        <v>2261.9560297027656</v>
      </c>
      <c r="AC87" s="150">
        <v>2205.3000585489694</v>
      </c>
      <c r="AD87" s="150">
        <v>2561.0680379073656</v>
      </c>
      <c r="AE87" s="150">
        <v>2233.6282478246876</v>
      </c>
      <c r="AF87" s="150">
        <v>2106.5741871681412</v>
      </c>
      <c r="AG87" s="150">
        <v>2601.4612259963897</v>
      </c>
      <c r="AH87" s="150">
        <v>2340.3978657096604</v>
      </c>
      <c r="AI87" s="150">
        <v>2095.9838461810009</v>
      </c>
      <c r="AU87" s="88"/>
    </row>
    <row r="88" spans="2:47" s="11" customFormat="1" outlineLevel="2" x14ac:dyDescent="0.2">
      <c r="C88" s="119">
        <v>1</v>
      </c>
      <c r="P88" s="149" t="s">
        <v>182</v>
      </c>
      <c r="Q88" s="16" t="s">
        <v>110</v>
      </c>
      <c r="R88" s="150"/>
      <c r="S88" s="150"/>
      <c r="T88" s="150"/>
      <c r="U88" s="150">
        <v>0</v>
      </c>
      <c r="V88" s="150">
        <v>0</v>
      </c>
      <c r="W88" s="150">
        <v>0</v>
      </c>
      <c r="X88" s="150">
        <v>0</v>
      </c>
      <c r="Y88" s="150">
        <v>0</v>
      </c>
      <c r="Z88" s="150">
        <v>0</v>
      </c>
      <c r="AA88" s="150">
        <v>0</v>
      </c>
      <c r="AB88" s="150">
        <v>0</v>
      </c>
      <c r="AC88" s="150">
        <v>0</v>
      </c>
      <c r="AD88" s="150">
        <v>0</v>
      </c>
      <c r="AE88" s="150">
        <v>0</v>
      </c>
      <c r="AF88" s="150">
        <v>0</v>
      </c>
      <c r="AG88" s="150">
        <v>0</v>
      </c>
      <c r="AH88" s="150">
        <v>0</v>
      </c>
      <c r="AI88" s="150">
        <v>0</v>
      </c>
      <c r="AU88" s="88"/>
    </row>
    <row r="89" spans="2:47" s="11" customFormat="1" outlineLevel="2" x14ac:dyDescent="0.2">
      <c r="C89" s="119">
        <v>1</v>
      </c>
      <c r="F89" s="124"/>
      <c r="P89" s="149" t="s">
        <v>183</v>
      </c>
      <c r="Q89" s="16" t="s">
        <v>110</v>
      </c>
      <c r="R89" s="150"/>
      <c r="S89" s="150"/>
      <c r="T89" s="150"/>
      <c r="U89" s="150">
        <v>1331.0209388633061</v>
      </c>
      <c r="V89" s="150">
        <v>1430.7625074983896</v>
      </c>
      <c r="W89" s="150">
        <v>1497.9846400115825</v>
      </c>
      <c r="X89" s="150">
        <v>1671.1514665136156</v>
      </c>
      <c r="Y89" s="150">
        <v>1856.2098236610857</v>
      </c>
      <c r="Z89" s="150">
        <v>2004.5692211230601</v>
      </c>
      <c r="AA89" s="150">
        <v>1849.9954240592576</v>
      </c>
      <c r="AB89" s="150">
        <v>2261.9560297027656</v>
      </c>
      <c r="AC89" s="150">
        <v>2205.3000585489694</v>
      </c>
      <c r="AD89" s="150">
        <v>2561.0680379073656</v>
      </c>
      <c r="AE89" s="150">
        <v>2233.6282478246876</v>
      </c>
      <c r="AF89" s="150">
        <v>2106.5741871681412</v>
      </c>
      <c r="AG89" s="150">
        <v>2601.4612259963897</v>
      </c>
      <c r="AH89" s="150">
        <v>2340.3978657096604</v>
      </c>
      <c r="AI89" s="150">
        <v>2095.9838461810009</v>
      </c>
      <c r="AU89" s="88"/>
    </row>
    <row r="90" spans="2:47" s="11" customFormat="1" outlineLevel="2" x14ac:dyDescent="0.2">
      <c r="C90" s="119">
        <v>1</v>
      </c>
      <c r="F90" s="124"/>
      <c r="P90" s="149"/>
      <c r="Q90" s="16"/>
      <c r="R90" s="88"/>
      <c r="S90" s="88"/>
      <c r="T90" s="88"/>
      <c r="U90" s="88"/>
      <c r="V90" s="88"/>
      <c r="W90" s="88"/>
      <c r="X90" s="88"/>
      <c r="Y90" s="88"/>
      <c r="Z90" s="88"/>
      <c r="AA90" s="88"/>
      <c r="AB90" s="88"/>
      <c r="AC90" s="88"/>
      <c r="AD90" s="88"/>
      <c r="AE90" s="88"/>
      <c r="AF90" s="88"/>
      <c r="AG90" s="88"/>
      <c r="AH90" s="88"/>
      <c r="AI90" s="88"/>
      <c r="AU90" s="88"/>
    </row>
    <row r="91" spans="2:47" s="11" customFormat="1" outlineLevel="1" x14ac:dyDescent="0.2">
      <c r="C91" s="119">
        <v>1</v>
      </c>
      <c r="E91" s="162" t="s">
        <v>184</v>
      </c>
      <c r="F91" s="121"/>
      <c r="G91" s="121"/>
      <c r="H91" s="121"/>
      <c r="I91" s="121"/>
      <c r="J91" s="121"/>
      <c r="K91" s="121"/>
      <c r="L91" s="121"/>
      <c r="M91" s="121"/>
      <c r="N91" s="121"/>
      <c r="O91" s="121"/>
      <c r="P91" s="121"/>
      <c r="Q91" s="122"/>
      <c r="R91" s="123"/>
      <c r="S91" s="123"/>
      <c r="T91" s="123"/>
      <c r="U91" s="123"/>
      <c r="V91" s="123"/>
      <c r="W91" s="123"/>
      <c r="X91" s="123"/>
      <c r="Y91" s="123"/>
      <c r="Z91" s="123"/>
      <c r="AA91" s="123"/>
      <c r="AB91" s="123"/>
      <c r="AC91" s="123"/>
      <c r="AD91" s="123"/>
      <c r="AE91" s="123"/>
      <c r="AF91" s="123"/>
      <c r="AG91" s="123"/>
      <c r="AH91" s="123"/>
      <c r="AI91" s="123"/>
      <c r="AU91" s="88"/>
    </row>
    <row r="92" spans="2:47" s="11" customFormat="1" outlineLevel="2" x14ac:dyDescent="0.2">
      <c r="C92" s="119">
        <v>1</v>
      </c>
      <c r="G92" s="16"/>
      <c r="H92" s="163" t="s">
        <v>6</v>
      </c>
      <c r="I92" s="163" t="s">
        <v>5</v>
      </c>
      <c r="J92" s="163" t="s">
        <v>129</v>
      </c>
      <c r="K92" s="163" t="s">
        <v>128</v>
      </c>
      <c r="P92" s="149"/>
      <c r="Q92" s="164"/>
      <c r="R92" s="5"/>
      <c r="S92" s="5"/>
      <c r="T92" s="5"/>
      <c r="U92" s="5"/>
      <c r="V92" s="165"/>
      <c r="W92" s="150"/>
      <c r="X92" s="150"/>
      <c r="Y92" s="150"/>
      <c r="Z92" s="150"/>
      <c r="AA92" s="150"/>
      <c r="AB92" s="150"/>
      <c r="AC92" s="150"/>
      <c r="AD92" s="150"/>
      <c r="AE92" s="150"/>
      <c r="AF92" s="150"/>
      <c r="AG92" s="150"/>
      <c r="AH92" s="150"/>
      <c r="AI92" s="150"/>
      <c r="AU92" s="88"/>
    </row>
    <row r="93" spans="2:47" s="11" customFormat="1" outlineLevel="2" x14ac:dyDescent="0.2">
      <c r="B93" s="166"/>
      <c r="C93" s="119">
        <v>1</v>
      </c>
      <c r="D93" s="167" t="s">
        <v>218</v>
      </c>
      <c r="F93" s="125" t="s">
        <v>209</v>
      </c>
      <c r="G93" s="168" t="s">
        <v>130</v>
      </c>
      <c r="H93" s="169">
        <v>1</v>
      </c>
      <c r="I93" s="170">
        <v>0</v>
      </c>
      <c r="J93" s="170">
        <v>1</v>
      </c>
      <c r="K93" s="171">
        <v>0</v>
      </c>
      <c r="P93" s="149"/>
      <c r="Q93" s="164"/>
      <c r="R93" s="5"/>
      <c r="S93" s="5"/>
      <c r="T93" s="5"/>
      <c r="U93" s="5"/>
      <c r="V93" s="165"/>
      <c r="Y93" s="150"/>
      <c r="Z93" s="150"/>
      <c r="AA93" s="150"/>
      <c r="AB93" s="150"/>
      <c r="AC93" s="150"/>
      <c r="AD93" s="150"/>
      <c r="AE93" s="150"/>
      <c r="AF93" s="150"/>
      <c r="AU93" s="88"/>
    </row>
    <row r="94" spans="2:47" s="11" customFormat="1" outlineLevel="2" x14ac:dyDescent="0.2">
      <c r="B94" s="166"/>
      <c r="C94" s="119">
        <v>1</v>
      </c>
      <c r="D94" s="167" t="s">
        <v>218</v>
      </c>
      <c r="F94" s="134" t="s">
        <v>31</v>
      </c>
      <c r="G94" s="16" t="s">
        <v>130</v>
      </c>
      <c r="H94" s="172">
        <v>1</v>
      </c>
      <c r="I94" s="173">
        <v>0</v>
      </c>
      <c r="J94" s="173">
        <v>1</v>
      </c>
      <c r="K94" s="174">
        <v>0</v>
      </c>
      <c r="P94" s="149"/>
      <c r="Q94" s="164"/>
      <c r="R94" s="5"/>
      <c r="S94" s="5"/>
      <c r="T94" s="5"/>
      <c r="U94" s="5"/>
      <c r="V94" s="165"/>
      <c r="Y94" s="150"/>
      <c r="Z94" s="150"/>
      <c r="AA94" s="150"/>
      <c r="AB94" s="150"/>
      <c r="AC94" s="150"/>
      <c r="AD94" s="150"/>
      <c r="AE94" s="150"/>
      <c r="AF94" s="150"/>
      <c r="AJ94" s="91"/>
      <c r="AU94" s="88"/>
    </row>
    <row r="95" spans="2:47" s="11" customFormat="1" outlineLevel="2" x14ac:dyDescent="0.2">
      <c r="B95" s="166"/>
      <c r="C95" s="119">
        <v>1</v>
      </c>
      <c r="D95" s="167" t="s">
        <v>218</v>
      </c>
      <c r="F95" s="134" t="s">
        <v>28</v>
      </c>
      <c r="G95" s="16" t="s">
        <v>130</v>
      </c>
      <c r="H95" s="172">
        <v>1</v>
      </c>
      <c r="I95" s="173">
        <v>0</v>
      </c>
      <c r="J95" s="173">
        <v>1</v>
      </c>
      <c r="K95" s="174">
        <v>0</v>
      </c>
      <c r="P95" s="149"/>
      <c r="Q95" s="164"/>
      <c r="R95" s="5"/>
      <c r="S95" s="5"/>
      <c r="T95" s="5"/>
      <c r="U95" s="5"/>
      <c r="V95" s="165"/>
      <c r="W95" s="150"/>
      <c r="X95" s="150"/>
      <c r="Y95" s="150"/>
      <c r="Z95" s="150"/>
      <c r="AA95" s="150"/>
      <c r="AB95" s="150"/>
      <c r="AC95" s="150"/>
      <c r="AD95" s="150"/>
      <c r="AE95" s="150"/>
      <c r="AF95" s="150"/>
      <c r="AJ95" s="91"/>
      <c r="AU95" s="88"/>
    </row>
    <row r="96" spans="2:47" s="11" customFormat="1" outlineLevel="2" x14ac:dyDescent="0.2">
      <c r="B96" s="166"/>
      <c r="C96" s="119">
        <v>1</v>
      </c>
      <c r="D96" s="167" t="s">
        <v>218</v>
      </c>
      <c r="F96" s="134" t="s">
        <v>210</v>
      </c>
      <c r="G96" s="16" t="s">
        <v>130</v>
      </c>
      <c r="H96" s="172">
        <v>0.8</v>
      </c>
      <c r="I96" s="173">
        <v>0.19999999999999996</v>
      </c>
      <c r="J96" s="173">
        <v>0.5</v>
      </c>
      <c r="K96" s="174">
        <v>0.5</v>
      </c>
      <c r="P96" s="149"/>
      <c r="Q96" s="164"/>
      <c r="R96" s="5"/>
      <c r="S96" s="5"/>
      <c r="T96" s="5"/>
      <c r="U96" s="5"/>
      <c r="V96" s="165"/>
      <c r="W96" s="150"/>
      <c r="X96" s="150"/>
      <c r="Y96" s="150"/>
      <c r="Z96" s="150"/>
      <c r="AA96" s="150"/>
      <c r="AB96" s="150"/>
      <c r="AC96" s="150"/>
      <c r="AD96" s="150"/>
      <c r="AE96" s="150"/>
      <c r="AF96" s="150"/>
      <c r="AJ96" s="91"/>
      <c r="AU96" s="88"/>
    </row>
    <row r="97" spans="2:47" s="11" customFormat="1" outlineLevel="2" x14ac:dyDescent="0.2">
      <c r="B97" s="166"/>
      <c r="C97" s="119">
        <v>1</v>
      </c>
      <c r="D97" s="167" t="s">
        <v>218</v>
      </c>
      <c r="F97" s="134" t="s">
        <v>211</v>
      </c>
      <c r="G97" s="16" t="s">
        <v>130</v>
      </c>
      <c r="H97" s="172">
        <v>1</v>
      </c>
      <c r="I97" s="173">
        <v>0</v>
      </c>
      <c r="J97" s="173">
        <v>0.5</v>
      </c>
      <c r="K97" s="174">
        <v>0.5</v>
      </c>
      <c r="P97" s="149"/>
      <c r="Q97" s="164"/>
      <c r="R97" s="5"/>
      <c r="S97" s="5"/>
      <c r="T97" s="5"/>
      <c r="U97" s="5"/>
      <c r="V97" s="165"/>
      <c r="W97" s="150"/>
      <c r="X97" s="150"/>
      <c r="Y97" s="150"/>
      <c r="Z97" s="150"/>
      <c r="AA97" s="150"/>
      <c r="AB97" s="150"/>
      <c r="AC97" s="150"/>
      <c r="AD97" s="150"/>
      <c r="AE97" s="150"/>
      <c r="AF97" s="150"/>
      <c r="AU97" s="88"/>
    </row>
    <row r="98" spans="2:47" s="11" customFormat="1" outlineLevel="2" x14ac:dyDescent="0.2">
      <c r="B98" s="166"/>
      <c r="C98" s="119">
        <v>1</v>
      </c>
      <c r="D98" s="167" t="s">
        <v>218</v>
      </c>
      <c r="F98" s="134" t="s">
        <v>212</v>
      </c>
      <c r="G98" s="16" t="s">
        <v>130</v>
      </c>
      <c r="H98" s="172">
        <v>0.8</v>
      </c>
      <c r="I98" s="173">
        <v>0.19999999999999996</v>
      </c>
      <c r="J98" s="173">
        <v>1</v>
      </c>
      <c r="K98" s="174">
        <v>0</v>
      </c>
      <c r="P98" s="149"/>
      <c r="Q98" s="164"/>
      <c r="R98" s="5"/>
      <c r="S98" s="5"/>
      <c r="T98" s="5"/>
      <c r="U98" s="5"/>
      <c r="V98" s="165"/>
      <c r="W98" s="150"/>
      <c r="X98" s="150"/>
      <c r="Y98" s="150"/>
      <c r="Z98" s="150"/>
      <c r="AA98" s="150"/>
      <c r="AB98" s="150"/>
      <c r="AC98" s="150"/>
      <c r="AD98" s="150"/>
      <c r="AE98" s="150"/>
      <c r="AF98" s="150"/>
      <c r="AU98" s="88"/>
    </row>
    <row r="99" spans="2:47" s="11" customFormat="1" outlineLevel="2" x14ac:dyDescent="0.2">
      <c r="B99" s="166"/>
      <c r="C99" s="119">
        <v>1</v>
      </c>
      <c r="D99" s="167" t="s">
        <v>218</v>
      </c>
      <c r="F99" s="134" t="s">
        <v>213</v>
      </c>
      <c r="G99" s="16" t="s">
        <v>130</v>
      </c>
      <c r="H99" s="172">
        <v>1</v>
      </c>
      <c r="I99" s="173">
        <v>0</v>
      </c>
      <c r="J99" s="173">
        <v>1</v>
      </c>
      <c r="K99" s="174">
        <v>0</v>
      </c>
      <c r="P99" s="149"/>
      <c r="Q99" s="164"/>
      <c r="R99" s="5"/>
      <c r="S99" s="5"/>
      <c r="T99" s="5"/>
      <c r="U99" s="5"/>
      <c r="V99" s="165"/>
      <c r="W99" s="150"/>
      <c r="X99" s="150"/>
      <c r="Y99" s="150"/>
      <c r="Z99" s="150"/>
      <c r="AA99" s="150"/>
      <c r="AB99" s="150"/>
      <c r="AC99" s="150"/>
      <c r="AD99" s="150"/>
      <c r="AE99" s="150"/>
      <c r="AF99" s="150"/>
      <c r="AU99" s="88"/>
    </row>
    <row r="100" spans="2:47" s="11" customFormat="1" outlineLevel="2" x14ac:dyDescent="0.2">
      <c r="B100" s="166"/>
      <c r="C100" s="119">
        <v>1</v>
      </c>
      <c r="D100" s="167" t="s">
        <v>218</v>
      </c>
      <c r="F100" s="134" t="s">
        <v>214</v>
      </c>
      <c r="G100" s="16" t="s">
        <v>130</v>
      </c>
      <c r="H100" s="172">
        <v>0.8</v>
      </c>
      <c r="I100" s="173">
        <v>0.19999999999999996</v>
      </c>
      <c r="J100" s="173">
        <v>1</v>
      </c>
      <c r="K100" s="174">
        <v>0</v>
      </c>
      <c r="P100" s="149"/>
      <c r="Q100" s="164"/>
      <c r="R100" s="5"/>
      <c r="S100" s="5"/>
      <c r="T100" s="5"/>
      <c r="U100" s="5"/>
      <c r="V100" s="165"/>
      <c r="W100" s="150"/>
      <c r="X100" s="150"/>
      <c r="Y100" s="150"/>
      <c r="Z100" s="150"/>
      <c r="AA100" s="150"/>
      <c r="AB100" s="150"/>
      <c r="AC100" s="150"/>
      <c r="AD100" s="150"/>
      <c r="AE100" s="150"/>
      <c r="AF100" s="150"/>
      <c r="AU100" s="88"/>
    </row>
    <row r="101" spans="2:47" s="11" customFormat="1" outlineLevel="2" x14ac:dyDescent="0.2">
      <c r="B101" s="166"/>
      <c r="C101" s="119">
        <v>1</v>
      </c>
      <c r="D101" s="167" t="s">
        <v>218</v>
      </c>
      <c r="F101" s="134" t="s">
        <v>215</v>
      </c>
      <c r="G101" s="16" t="s">
        <v>130</v>
      </c>
      <c r="H101" s="172">
        <v>1</v>
      </c>
      <c r="I101" s="173">
        <v>0</v>
      </c>
      <c r="J101" s="173">
        <v>1</v>
      </c>
      <c r="K101" s="174">
        <v>0</v>
      </c>
      <c r="P101" s="149"/>
      <c r="Q101" s="164"/>
      <c r="R101" s="5"/>
      <c r="S101" s="5"/>
      <c r="T101" s="5"/>
      <c r="U101" s="5"/>
      <c r="V101" s="165"/>
      <c r="W101" s="150"/>
      <c r="X101" s="150"/>
      <c r="Y101" s="150"/>
      <c r="Z101" s="150"/>
      <c r="AA101" s="150"/>
      <c r="AB101" s="150"/>
      <c r="AC101" s="150"/>
      <c r="AD101" s="150"/>
      <c r="AE101" s="150"/>
      <c r="AF101" s="150"/>
      <c r="AU101" s="88"/>
    </row>
    <row r="102" spans="2:47" s="11" customFormat="1" outlineLevel="2" x14ac:dyDescent="0.2">
      <c r="B102" s="166"/>
      <c r="C102" s="119">
        <v>1</v>
      </c>
      <c r="D102" s="167" t="s">
        <v>218</v>
      </c>
      <c r="F102" s="175" t="s">
        <v>216</v>
      </c>
      <c r="G102" s="16" t="s">
        <v>130</v>
      </c>
      <c r="H102" s="172">
        <v>1</v>
      </c>
      <c r="I102" s="173">
        <v>0</v>
      </c>
      <c r="J102" s="173">
        <v>1</v>
      </c>
      <c r="K102" s="174">
        <v>0</v>
      </c>
      <c r="P102" s="149"/>
      <c r="Q102" s="164"/>
      <c r="R102" s="5"/>
      <c r="S102" s="5"/>
      <c r="T102" s="5"/>
      <c r="U102" s="5"/>
      <c r="V102" s="165"/>
      <c r="W102" s="150"/>
      <c r="X102" s="150"/>
      <c r="Y102" s="150"/>
      <c r="Z102" s="150"/>
      <c r="AA102" s="150"/>
      <c r="AB102" s="150"/>
      <c r="AC102" s="150"/>
      <c r="AD102" s="150"/>
      <c r="AE102" s="150"/>
      <c r="AF102" s="150"/>
      <c r="AU102" s="88"/>
    </row>
    <row r="103" spans="2:47" s="11" customFormat="1" outlineLevel="2" x14ac:dyDescent="0.2">
      <c r="B103" s="166"/>
      <c r="C103" s="119">
        <v>1</v>
      </c>
      <c r="D103" s="167" t="s">
        <v>218</v>
      </c>
      <c r="F103" s="175" t="s">
        <v>33</v>
      </c>
      <c r="G103" s="16" t="s">
        <v>130</v>
      </c>
      <c r="H103" s="172">
        <v>1</v>
      </c>
      <c r="I103" s="173">
        <v>0</v>
      </c>
      <c r="J103" s="173">
        <v>1</v>
      </c>
      <c r="K103" s="174">
        <v>0</v>
      </c>
      <c r="P103" s="149"/>
      <c r="Q103" s="164"/>
      <c r="R103" s="5"/>
      <c r="S103" s="5"/>
      <c r="T103" s="5"/>
      <c r="U103" s="5"/>
      <c r="V103" s="165"/>
      <c r="W103" s="150"/>
      <c r="X103" s="150"/>
      <c r="Y103" s="150"/>
      <c r="Z103" s="150"/>
      <c r="AA103" s="150"/>
      <c r="AB103" s="150"/>
      <c r="AC103" s="150"/>
      <c r="AD103" s="150"/>
      <c r="AE103" s="150"/>
      <c r="AF103" s="150"/>
      <c r="AU103" s="88"/>
    </row>
    <row r="104" spans="2:47" s="11" customFormat="1" outlineLevel="2" x14ac:dyDescent="0.2">
      <c r="B104" s="166"/>
      <c r="C104" s="119">
        <v>1</v>
      </c>
      <c r="D104" s="167" t="s">
        <v>218</v>
      </c>
      <c r="F104" s="175" t="s">
        <v>34</v>
      </c>
      <c r="G104" s="16" t="s">
        <v>130</v>
      </c>
      <c r="H104" s="172">
        <v>1</v>
      </c>
      <c r="I104" s="173">
        <v>0</v>
      </c>
      <c r="J104" s="173">
        <v>1</v>
      </c>
      <c r="K104" s="174">
        <v>0</v>
      </c>
      <c r="P104" s="149"/>
      <c r="Q104" s="164"/>
      <c r="R104" s="5"/>
      <c r="S104" s="5"/>
      <c r="T104" s="5"/>
      <c r="U104" s="5"/>
      <c r="V104" s="165"/>
      <c r="W104" s="150"/>
      <c r="X104" s="150"/>
      <c r="Y104" s="150"/>
      <c r="Z104" s="150"/>
      <c r="AA104" s="150"/>
      <c r="AB104" s="150"/>
      <c r="AC104" s="150"/>
      <c r="AD104" s="150"/>
      <c r="AE104" s="150"/>
      <c r="AF104" s="150"/>
      <c r="AU104" s="88"/>
    </row>
    <row r="105" spans="2:47" s="11" customFormat="1" outlineLevel="2" x14ac:dyDescent="0.2">
      <c r="B105" s="166"/>
      <c r="C105" s="119">
        <v>1</v>
      </c>
      <c r="D105" s="167" t="s">
        <v>218</v>
      </c>
      <c r="F105" s="175" t="s">
        <v>217</v>
      </c>
      <c r="G105" s="16" t="s">
        <v>130</v>
      </c>
      <c r="H105" s="172">
        <v>1</v>
      </c>
      <c r="I105" s="173">
        <v>0</v>
      </c>
      <c r="J105" s="173">
        <v>1</v>
      </c>
      <c r="K105" s="174">
        <v>0</v>
      </c>
      <c r="P105" s="149"/>
      <c r="Q105" s="164"/>
      <c r="R105" s="5"/>
      <c r="S105" s="5"/>
      <c r="T105" s="5"/>
      <c r="U105" s="5"/>
      <c r="V105" s="165"/>
      <c r="W105" s="150"/>
      <c r="X105" s="150"/>
      <c r="Y105" s="150"/>
      <c r="Z105" s="150"/>
      <c r="AA105" s="150"/>
      <c r="AB105" s="150"/>
      <c r="AC105" s="150"/>
      <c r="AD105" s="150"/>
      <c r="AE105" s="150"/>
      <c r="AF105" s="150"/>
      <c r="AU105" s="88"/>
    </row>
    <row r="106" spans="2:47" s="11" customFormat="1" outlineLevel="2" x14ac:dyDescent="0.2">
      <c r="B106" s="166"/>
      <c r="C106" s="119">
        <v>1</v>
      </c>
      <c r="D106" s="167" t="s">
        <v>218</v>
      </c>
      <c r="F106" s="175" t="s">
        <v>152</v>
      </c>
      <c r="G106" s="16" t="s">
        <v>130</v>
      </c>
      <c r="H106" s="172">
        <v>0</v>
      </c>
      <c r="I106" s="173">
        <v>1</v>
      </c>
      <c r="J106" s="173">
        <v>0</v>
      </c>
      <c r="K106" s="174">
        <v>0</v>
      </c>
      <c r="P106" s="149"/>
      <c r="Q106" s="164"/>
      <c r="R106" s="5"/>
      <c r="S106" s="5"/>
      <c r="T106" s="5"/>
      <c r="U106" s="5"/>
      <c r="V106" s="165"/>
      <c r="W106" s="150"/>
      <c r="X106" s="150"/>
      <c r="Y106" s="150"/>
      <c r="Z106" s="150"/>
      <c r="AA106" s="150"/>
      <c r="AB106" s="150"/>
      <c r="AC106" s="150"/>
      <c r="AD106" s="150"/>
      <c r="AE106" s="150"/>
      <c r="AF106" s="150"/>
      <c r="AU106" s="88"/>
    </row>
    <row r="107" spans="2:47" s="11" customFormat="1" outlineLevel="2" x14ac:dyDescent="0.2">
      <c r="B107" s="166"/>
      <c r="C107" s="119">
        <v>1</v>
      </c>
      <c r="D107" s="167" t="s">
        <v>218</v>
      </c>
      <c r="F107" s="176" t="s">
        <v>152</v>
      </c>
      <c r="G107" s="177" t="s">
        <v>130</v>
      </c>
      <c r="H107" s="178">
        <v>0</v>
      </c>
      <c r="I107" s="179">
        <v>1</v>
      </c>
      <c r="J107" s="179">
        <v>0</v>
      </c>
      <c r="K107" s="180">
        <v>0</v>
      </c>
      <c r="P107" s="149"/>
      <c r="Q107" s="164"/>
      <c r="R107" s="5"/>
      <c r="S107" s="5"/>
      <c r="T107" s="5"/>
      <c r="U107" s="5"/>
      <c r="V107" s="165"/>
      <c r="W107" s="150"/>
      <c r="X107" s="150"/>
      <c r="Y107" s="150"/>
      <c r="Z107" s="150"/>
      <c r="AA107" s="150"/>
      <c r="AB107" s="150"/>
      <c r="AC107" s="150"/>
      <c r="AD107" s="150"/>
      <c r="AE107" s="150"/>
      <c r="AF107" s="150"/>
      <c r="AU107" s="88"/>
    </row>
    <row r="108" spans="2:47" s="11" customFormat="1" outlineLevel="2" x14ac:dyDescent="0.2">
      <c r="B108" s="166"/>
      <c r="C108" s="119">
        <v>1</v>
      </c>
      <c r="D108" s="167" t="s">
        <v>218</v>
      </c>
      <c r="F108" s="125" t="s">
        <v>152</v>
      </c>
      <c r="G108" s="168" t="s">
        <v>130</v>
      </c>
      <c r="H108" s="172">
        <v>0</v>
      </c>
      <c r="I108" s="173">
        <v>1</v>
      </c>
      <c r="J108" s="173">
        <v>0</v>
      </c>
      <c r="K108" s="174">
        <v>0</v>
      </c>
      <c r="P108" s="149"/>
      <c r="Q108" s="164"/>
      <c r="R108" s="5"/>
      <c r="S108" s="5"/>
      <c r="T108" s="5"/>
      <c r="U108" s="5"/>
      <c r="V108" s="165"/>
      <c r="W108" s="150"/>
      <c r="X108" s="150"/>
      <c r="Y108" s="150"/>
      <c r="Z108" s="150"/>
      <c r="AA108" s="150"/>
      <c r="AB108" s="150"/>
      <c r="AC108" s="150"/>
      <c r="AD108" s="150"/>
      <c r="AE108" s="150"/>
      <c r="AF108" s="150"/>
      <c r="AU108" s="88"/>
    </row>
    <row r="109" spans="2:47" s="11" customFormat="1" outlineLevel="2" x14ac:dyDescent="0.2">
      <c r="B109" s="166"/>
      <c r="C109" s="119">
        <v>1</v>
      </c>
      <c r="D109" s="167" t="s">
        <v>218</v>
      </c>
      <c r="F109" s="134" t="s">
        <v>152</v>
      </c>
      <c r="G109" s="16" t="s">
        <v>130</v>
      </c>
      <c r="H109" s="172">
        <v>0</v>
      </c>
      <c r="I109" s="173">
        <v>1</v>
      </c>
      <c r="J109" s="173">
        <v>0</v>
      </c>
      <c r="K109" s="174">
        <v>0</v>
      </c>
      <c r="P109" s="149"/>
      <c r="Q109" s="164"/>
      <c r="R109" s="5"/>
      <c r="S109" s="5"/>
      <c r="T109" s="5"/>
      <c r="U109" s="5"/>
      <c r="V109" s="165"/>
      <c r="W109" s="150"/>
      <c r="X109" s="150"/>
      <c r="Y109" s="150"/>
      <c r="Z109" s="150"/>
      <c r="AA109" s="150"/>
      <c r="AB109" s="150"/>
      <c r="AC109" s="150"/>
      <c r="AD109" s="150"/>
      <c r="AE109" s="150"/>
      <c r="AF109" s="150"/>
      <c r="AU109" s="88"/>
    </row>
    <row r="110" spans="2:47" s="11" customFormat="1" outlineLevel="2" x14ac:dyDescent="0.2">
      <c r="B110" s="166"/>
      <c r="C110" s="119">
        <v>1</v>
      </c>
      <c r="D110" s="167" t="s">
        <v>218</v>
      </c>
      <c r="F110" s="134" t="s">
        <v>152</v>
      </c>
      <c r="G110" s="16" t="s">
        <v>130</v>
      </c>
      <c r="H110" s="172">
        <v>0</v>
      </c>
      <c r="I110" s="173">
        <v>1</v>
      </c>
      <c r="J110" s="173">
        <v>0</v>
      </c>
      <c r="K110" s="174">
        <v>0</v>
      </c>
      <c r="P110" s="149"/>
      <c r="Q110" s="164"/>
      <c r="R110" s="5"/>
      <c r="S110" s="5"/>
      <c r="T110" s="5"/>
      <c r="U110" s="5"/>
      <c r="V110" s="165"/>
      <c r="W110" s="150"/>
      <c r="X110" s="150"/>
      <c r="Y110" s="150"/>
      <c r="Z110" s="150"/>
      <c r="AA110" s="150"/>
      <c r="AB110" s="150"/>
      <c r="AC110" s="150"/>
      <c r="AD110" s="150"/>
      <c r="AE110" s="150"/>
      <c r="AF110" s="150"/>
      <c r="AU110" s="88"/>
    </row>
    <row r="111" spans="2:47" s="11" customFormat="1" outlineLevel="2" x14ac:dyDescent="0.2">
      <c r="B111" s="166"/>
      <c r="C111" s="119">
        <v>1</v>
      </c>
      <c r="D111" s="167" t="s">
        <v>218</v>
      </c>
      <c r="F111" s="134" t="s">
        <v>152</v>
      </c>
      <c r="G111" s="16" t="s">
        <v>130</v>
      </c>
      <c r="H111" s="172">
        <v>0</v>
      </c>
      <c r="I111" s="173">
        <v>1</v>
      </c>
      <c r="J111" s="173">
        <v>0</v>
      </c>
      <c r="K111" s="174">
        <v>0</v>
      </c>
      <c r="P111" s="149"/>
      <c r="Q111" s="164"/>
      <c r="R111" s="5"/>
      <c r="S111" s="5"/>
      <c r="T111" s="5"/>
      <c r="U111" s="5"/>
      <c r="V111" s="165"/>
      <c r="W111" s="150"/>
      <c r="X111" s="150"/>
      <c r="Y111" s="150"/>
      <c r="Z111" s="150"/>
      <c r="AA111" s="150"/>
      <c r="AB111" s="150"/>
      <c r="AC111" s="150"/>
      <c r="AD111" s="150"/>
      <c r="AE111" s="150"/>
      <c r="AF111" s="150"/>
      <c r="AU111" s="88"/>
    </row>
    <row r="112" spans="2:47" s="11" customFormat="1" outlineLevel="2" x14ac:dyDescent="0.2">
      <c r="B112" s="166"/>
      <c r="C112" s="119">
        <v>1</v>
      </c>
      <c r="D112" s="167" t="s">
        <v>218</v>
      </c>
      <c r="F112" s="134" t="s">
        <v>152</v>
      </c>
      <c r="G112" s="16" t="s">
        <v>130</v>
      </c>
      <c r="H112" s="172">
        <v>0</v>
      </c>
      <c r="I112" s="173">
        <v>1</v>
      </c>
      <c r="J112" s="173">
        <v>0</v>
      </c>
      <c r="K112" s="174">
        <v>0</v>
      </c>
      <c r="P112" s="149"/>
      <c r="Q112" s="164"/>
      <c r="R112" s="5"/>
      <c r="S112" s="5"/>
      <c r="T112" s="5"/>
      <c r="U112" s="5"/>
      <c r="V112" s="165"/>
      <c r="W112" s="150"/>
      <c r="X112" s="150"/>
      <c r="Y112" s="150"/>
      <c r="Z112" s="150"/>
      <c r="AA112" s="150"/>
      <c r="AB112" s="150"/>
      <c r="AC112" s="150"/>
      <c r="AD112" s="150"/>
      <c r="AE112" s="150"/>
      <c r="AF112" s="150"/>
      <c r="AU112" s="88"/>
    </row>
    <row r="113" spans="2:47" s="11" customFormat="1" outlineLevel="2" x14ac:dyDescent="0.2">
      <c r="B113" s="166"/>
      <c r="C113" s="119">
        <v>1</v>
      </c>
      <c r="D113" s="167" t="s">
        <v>218</v>
      </c>
      <c r="F113" s="134" t="s">
        <v>152</v>
      </c>
      <c r="G113" s="16" t="s">
        <v>130</v>
      </c>
      <c r="H113" s="172">
        <v>0</v>
      </c>
      <c r="I113" s="173">
        <v>1</v>
      </c>
      <c r="J113" s="173">
        <v>0</v>
      </c>
      <c r="K113" s="174">
        <v>0</v>
      </c>
      <c r="P113" s="149"/>
      <c r="Q113" s="164"/>
      <c r="R113" s="5"/>
      <c r="S113" s="5"/>
      <c r="T113" s="5"/>
      <c r="U113" s="5"/>
      <c r="V113" s="165"/>
      <c r="W113" s="150"/>
      <c r="X113" s="181"/>
      <c r="Y113" s="150"/>
      <c r="Z113" s="150"/>
      <c r="AA113" s="150"/>
      <c r="AB113" s="150"/>
      <c r="AC113" s="150"/>
      <c r="AD113" s="150"/>
      <c r="AE113" s="150"/>
      <c r="AF113" s="150"/>
      <c r="AU113" s="88"/>
    </row>
    <row r="114" spans="2:47" s="11" customFormat="1" outlineLevel="2" x14ac:dyDescent="0.2">
      <c r="B114" s="166"/>
      <c r="C114" s="119">
        <v>1</v>
      </c>
      <c r="D114" s="167" t="s">
        <v>218</v>
      </c>
      <c r="F114" s="134" t="s">
        <v>152</v>
      </c>
      <c r="G114" s="16" t="s">
        <v>130</v>
      </c>
      <c r="H114" s="172">
        <v>0</v>
      </c>
      <c r="I114" s="173">
        <v>1</v>
      </c>
      <c r="J114" s="173">
        <v>0</v>
      </c>
      <c r="K114" s="174">
        <v>0</v>
      </c>
      <c r="P114" s="149"/>
      <c r="Q114" s="164"/>
      <c r="R114" s="5"/>
      <c r="S114" s="5"/>
      <c r="T114" s="5"/>
      <c r="U114" s="5"/>
      <c r="V114" s="165"/>
      <c r="W114" s="150"/>
      <c r="X114" s="181"/>
      <c r="Y114" s="150"/>
      <c r="Z114" s="150"/>
      <c r="AA114" s="150"/>
      <c r="AB114" s="150"/>
      <c r="AC114" s="150"/>
      <c r="AD114" s="150"/>
      <c r="AE114" s="150"/>
      <c r="AF114" s="150"/>
      <c r="AU114" s="88"/>
    </row>
    <row r="115" spans="2:47" s="11" customFormat="1" outlineLevel="2" x14ac:dyDescent="0.2">
      <c r="B115" s="166"/>
      <c r="C115" s="119">
        <v>1</v>
      </c>
      <c r="D115" s="167" t="s">
        <v>218</v>
      </c>
      <c r="F115" s="134" t="s">
        <v>152</v>
      </c>
      <c r="G115" s="16" t="s">
        <v>130</v>
      </c>
      <c r="H115" s="172">
        <v>0</v>
      </c>
      <c r="I115" s="173">
        <v>1</v>
      </c>
      <c r="J115" s="173">
        <v>0</v>
      </c>
      <c r="K115" s="174">
        <v>0</v>
      </c>
      <c r="P115" s="149"/>
      <c r="Q115" s="164"/>
      <c r="R115" s="5"/>
      <c r="S115" s="5"/>
      <c r="T115" s="5"/>
      <c r="U115" s="5"/>
      <c r="V115" s="165"/>
      <c r="W115" s="150"/>
      <c r="X115" s="181"/>
      <c r="Y115" s="150"/>
      <c r="Z115" s="150"/>
      <c r="AA115" s="150"/>
      <c r="AB115" s="150"/>
      <c r="AC115" s="150"/>
      <c r="AD115" s="150"/>
      <c r="AE115" s="150"/>
      <c r="AF115" s="150"/>
      <c r="AU115" s="88"/>
    </row>
    <row r="116" spans="2:47" s="11" customFormat="1" outlineLevel="2" x14ac:dyDescent="0.2">
      <c r="B116" s="166"/>
      <c r="C116" s="119">
        <v>1</v>
      </c>
      <c r="D116" s="167" t="s">
        <v>218</v>
      </c>
      <c r="F116" s="134" t="s">
        <v>152</v>
      </c>
      <c r="G116" s="16" t="s">
        <v>130</v>
      </c>
      <c r="H116" s="172">
        <v>0</v>
      </c>
      <c r="I116" s="173">
        <v>1</v>
      </c>
      <c r="J116" s="173">
        <v>0</v>
      </c>
      <c r="K116" s="174">
        <v>0</v>
      </c>
      <c r="P116" s="149"/>
      <c r="Q116" s="164"/>
      <c r="R116" s="5"/>
      <c r="S116" s="5"/>
      <c r="T116" s="5"/>
      <c r="U116" s="5"/>
      <c r="V116" s="165"/>
      <c r="W116" s="150"/>
      <c r="X116" s="150"/>
      <c r="Y116" s="150"/>
      <c r="Z116" s="150"/>
      <c r="AA116" s="150"/>
      <c r="AB116" s="150"/>
      <c r="AC116" s="150"/>
      <c r="AD116" s="150"/>
      <c r="AE116" s="150"/>
      <c r="AF116" s="150"/>
      <c r="AU116" s="88"/>
    </row>
    <row r="117" spans="2:47" s="11" customFormat="1" outlineLevel="2" x14ac:dyDescent="0.2">
      <c r="B117" s="166"/>
      <c r="C117" s="119">
        <v>1</v>
      </c>
      <c r="D117" s="167" t="s">
        <v>218</v>
      </c>
      <c r="F117" s="140" t="s">
        <v>152</v>
      </c>
      <c r="G117" s="177" t="s">
        <v>130</v>
      </c>
      <c r="H117" s="178">
        <v>0</v>
      </c>
      <c r="I117" s="179">
        <v>1</v>
      </c>
      <c r="J117" s="179">
        <v>0</v>
      </c>
      <c r="K117" s="180">
        <v>0</v>
      </c>
      <c r="P117" s="149"/>
      <c r="Q117" s="164"/>
      <c r="R117" s="5"/>
      <c r="S117" s="5"/>
      <c r="T117" s="5"/>
      <c r="U117" s="5"/>
      <c r="V117" s="165"/>
      <c r="W117" s="150"/>
      <c r="X117" s="150"/>
      <c r="Y117" s="150"/>
      <c r="Z117" s="150"/>
      <c r="AA117" s="150"/>
      <c r="AB117" s="150"/>
      <c r="AC117" s="150"/>
      <c r="AD117" s="150"/>
      <c r="AE117" s="150"/>
      <c r="AF117" s="150"/>
      <c r="AG117" s="150"/>
      <c r="AH117" s="150"/>
      <c r="AI117" s="150"/>
      <c r="AU117" s="88"/>
    </row>
    <row r="118" spans="2:47" s="11" customFormat="1" outlineLevel="2" x14ac:dyDescent="0.2">
      <c r="B118" s="166"/>
      <c r="C118" s="119">
        <v>1</v>
      </c>
      <c r="P118" s="149"/>
      <c r="Q118" s="16"/>
      <c r="R118" s="182"/>
      <c r="S118" s="182"/>
      <c r="T118" s="182"/>
      <c r="U118" s="182"/>
      <c r="V118" s="183"/>
      <c r="W118" s="150"/>
      <c r="X118" s="150"/>
      <c r="Y118" s="150"/>
      <c r="Z118" s="150"/>
      <c r="AA118" s="150"/>
      <c r="AB118" s="150"/>
      <c r="AC118" s="150"/>
      <c r="AD118" s="150"/>
      <c r="AE118" s="150"/>
      <c r="AF118" s="150"/>
      <c r="AG118" s="150"/>
      <c r="AH118" s="150"/>
      <c r="AI118" s="150"/>
      <c r="AU118" s="88"/>
    </row>
    <row r="119" spans="2:47" s="11" customFormat="1" outlineLevel="1" x14ac:dyDescent="0.2">
      <c r="B119" s="166"/>
      <c r="C119" s="119">
        <v>1</v>
      </c>
      <c r="E119" s="162" t="s">
        <v>185</v>
      </c>
      <c r="F119" s="121"/>
      <c r="G119" s="121"/>
      <c r="H119" s="121"/>
      <c r="I119" s="121"/>
      <c r="J119" s="121"/>
      <c r="K119" s="121"/>
      <c r="L119" s="121"/>
      <c r="M119" s="121"/>
      <c r="N119" s="121"/>
      <c r="O119" s="121"/>
      <c r="P119" s="121"/>
      <c r="Q119" s="122"/>
      <c r="R119" s="123"/>
      <c r="S119" s="123"/>
      <c r="T119" s="123"/>
      <c r="U119" s="123"/>
      <c r="V119" s="123"/>
      <c r="W119" s="123"/>
      <c r="X119" s="123"/>
      <c r="Y119" s="123"/>
      <c r="Z119" s="123"/>
      <c r="AA119" s="123"/>
      <c r="AB119" s="123"/>
      <c r="AC119" s="123"/>
      <c r="AD119" s="123"/>
      <c r="AE119" s="123"/>
      <c r="AF119" s="123"/>
      <c r="AG119" s="123"/>
      <c r="AH119" s="123"/>
      <c r="AI119" s="123"/>
      <c r="AU119" s="88"/>
    </row>
    <row r="120" spans="2:47" s="11" customFormat="1" outlineLevel="2" x14ac:dyDescent="0.2">
      <c r="B120" s="166"/>
      <c r="C120" s="119">
        <v>1</v>
      </c>
      <c r="E120" s="125"/>
      <c r="F120" s="127" t="s">
        <v>5</v>
      </c>
      <c r="G120" s="127"/>
      <c r="H120" s="127"/>
      <c r="I120" s="127"/>
      <c r="J120" s="127"/>
      <c r="K120" s="127"/>
      <c r="L120" s="127"/>
      <c r="M120" s="127"/>
      <c r="N120" s="127"/>
      <c r="O120" s="127"/>
      <c r="P120" s="152"/>
      <c r="Q120" s="128" t="s">
        <v>110</v>
      </c>
      <c r="R120" s="184"/>
      <c r="S120" s="185"/>
      <c r="T120" s="185"/>
      <c r="U120" s="186">
        <v>90.95872668361433</v>
      </c>
      <c r="V120" s="186">
        <v>94.185688516211627</v>
      </c>
      <c r="W120" s="187">
        <v>96.821954312544051</v>
      </c>
      <c r="X120" s="186">
        <v>99.473640626922844</v>
      </c>
      <c r="Y120" s="185">
        <v>101.87561587548682</v>
      </c>
      <c r="Z120" s="185">
        <v>104.02587992113925</v>
      </c>
      <c r="AA120" s="185">
        <v>106.09086950259508</v>
      </c>
      <c r="AB120" s="185">
        <v>108.19685069173504</v>
      </c>
      <c r="AC120" s="185">
        <v>110.34463720419248</v>
      </c>
      <c r="AD120" s="185">
        <v>112.53505890851895</v>
      </c>
      <c r="AE120" s="185">
        <v>114.76896214683303</v>
      </c>
      <c r="AF120" s="185">
        <v>117.04721006183473</v>
      </c>
      <c r="AG120" s="185">
        <v>119.37068293031118</v>
      </c>
      <c r="AH120" s="188">
        <v>121.74027850326256</v>
      </c>
      <c r="AI120" s="188">
        <v>124.1569123527802</v>
      </c>
      <c r="AU120" s="88"/>
    </row>
    <row r="121" spans="2:47" s="11" customFormat="1" outlineLevel="2" x14ac:dyDescent="0.2">
      <c r="B121" s="166"/>
      <c r="C121" s="119">
        <v>1</v>
      </c>
      <c r="E121" s="134"/>
      <c r="F121" s="11" t="s">
        <v>129</v>
      </c>
      <c r="P121" s="149"/>
      <c r="Q121" s="135" t="s">
        <v>110</v>
      </c>
      <c r="R121" s="189"/>
      <c r="S121" s="190"/>
      <c r="T121" s="190"/>
      <c r="U121" s="191">
        <v>878.98943389271767</v>
      </c>
      <c r="V121" s="191">
        <v>962.67361414673803</v>
      </c>
      <c r="W121" s="192">
        <v>1016.7845101418028</v>
      </c>
      <c r="X121" s="191">
        <v>1150.3212189828778</v>
      </c>
      <c r="Y121" s="190">
        <v>1324.3493457567599</v>
      </c>
      <c r="Z121" s="190">
        <v>1461.3269589364361</v>
      </c>
      <c r="AA121" s="190">
        <v>1295.8223934124353</v>
      </c>
      <c r="AB121" s="190">
        <v>1696.6316333824411</v>
      </c>
      <c r="AC121" s="190">
        <v>1628.5992312202948</v>
      </c>
      <c r="AD121" s="190">
        <v>1972.7611552153353</v>
      </c>
      <c r="AE121" s="190">
        <v>1633.4810336365374</v>
      </c>
      <c r="AF121" s="190">
        <v>1494.3476189184887</v>
      </c>
      <c r="AG121" s="190">
        <v>1976.9114380960782</v>
      </c>
      <c r="AH121" s="193">
        <v>1703.2760509784353</v>
      </c>
      <c r="AI121" s="193">
        <v>1446.0361552633394</v>
      </c>
      <c r="AU121" s="88"/>
    </row>
    <row r="122" spans="2:47" s="11" customFormat="1" outlineLevel="2" x14ac:dyDescent="0.2">
      <c r="B122" s="166"/>
      <c r="C122" s="119">
        <v>1</v>
      </c>
      <c r="E122" s="140"/>
      <c r="F122" s="142" t="s">
        <v>128</v>
      </c>
      <c r="G122" s="142"/>
      <c r="H122" s="142"/>
      <c r="I122" s="142"/>
      <c r="J122" s="142"/>
      <c r="K122" s="142"/>
      <c r="L122" s="142"/>
      <c r="M122" s="142"/>
      <c r="N122" s="142"/>
      <c r="O122" s="142"/>
      <c r="P122" s="155"/>
      <c r="Q122" s="143" t="s">
        <v>110</v>
      </c>
      <c r="R122" s="194"/>
      <c r="S122" s="195"/>
      <c r="T122" s="195"/>
      <c r="U122" s="196">
        <v>361.07277828697437</v>
      </c>
      <c r="V122" s="196">
        <v>373.90320483543974</v>
      </c>
      <c r="W122" s="197">
        <v>384.37817555723541</v>
      </c>
      <c r="X122" s="196">
        <v>421.35660690381508</v>
      </c>
      <c r="Y122" s="195">
        <v>429.98486202883902</v>
      </c>
      <c r="Z122" s="195">
        <v>439.21638226548475</v>
      </c>
      <c r="AA122" s="195">
        <v>448.08216114422714</v>
      </c>
      <c r="AB122" s="195">
        <v>457.12754562858902</v>
      </c>
      <c r="AC122" s="195">
        <v>466.3561901244824</v>
      </c>
      <c r="AD122" s="195">
        <v>475.77182378351108</v>
      </c>
      <c r="AE122" s="195">
        <v>485.37825204131701</v>
      </c>
      <c r="AF122" s="195">
        <v>495.17935818781723</v>
      </c>
      <c r="AG122" s="195">
        <v>505.17910497000025</v>
      </c>
      <c r="AH122" s="198">
        <v>515.3815362279629</v>
      </c>
      <c r="AI122" s="198">
        <v>525.79077856488152</v>
      </c>
      <c r="AU122" s="88"/>
    </row>
    <row r="123" spans="2:47" s="199" customFormat="1" ht="6" customHeight="1" outlineLevel="2" x14ac:dyDescent="0.2">
      <c r="C123" s="119">
        <v>1</v>
      </c>
      <c r="P123" s="200"/>
      <c r="Q123" s="16"/>
      <c r="R123" s="201"/>
      <c r="S123" s="201"/>
      <c r="T123" s="201"/>
      <c r="U123" s="201"/>
      <c r="V123" s="201"/>
      <c r="W123" s="201"/>
      <c r="X123" s="201"/>
      <c r="Y123" s="201"/>
      <c r="Z123" s="201"/>
      <c r="AA123" s="201"/>
      <c r="AB123" s="201"/>
      <c r="AC123" s="201"/>
      <c r="AD123" s="201"/>
      <c r="AE123" s="201"/>
      <c r="AF123" s="201"/>
      <c r="AG123" s="201"/>
      <c r="AH123" s="201"/>
      <c r="AI123" s="201"/>
      <c r="AT123" s="11"/>
      <c r="AU123" s="88"/>
    </row>
    <row r="124" spans="2:47" outlineLevel="1" x14ac:dyDescent="0.2">
      <c r="C124" s="119">
        <v>1</v>
      </c>
      <c r="D124" s="11"/>
      <c r="E124" s="202" t="s">
        <v>186</v>
      </c>
      <c r="F124" s="203"/>
      <c r="G124" s="203"/>
      <c r="H124" s="203"/>
      <c r="I124" s="203"/>
      <c r="J124" s="203"/>
      <c r="K124" s="203"/>
      <c r="L124" s="203"/>
      <c r="M124" s="203"/>
      <c r="N124" s="203"/>
      <c r="O124" s="203"/>
      <c r="P124" s="203"/>
      <c r="Q124" s="204"/>
      <c r="R124" s="205"/>
      <c r="S124" s="205"/>
      <c r="T124" s="205"/>
      <c r="U124" s="205"/>
      <c r="V124" s="205"/>
      <c r="W124" s="205"/>
      <c r="X124" s="205"/>
      <c r="Y124" s="205"/>
      <c r="Z124" s="205"/>
      <c r="AA124" s="205"/>
      <c r="AB124" s="205"/>
      <c r="AC124" s="205"/>
      <c r="AD124" s="205"/>
      <c r="AE124" s="205"/>
      <c r="AF124" s="205"/>
      <c r="AG124" s="205"/>
      <c r="AH124" s="205"/>
      <c r="AI124" s="205"/>
      <c r="AT124" s="11"/>
      <c r="AU124" s="88"/>
    </row>
    <row r="125" spans="2:47" outlineLevel="2" x14ac:dyDescent="0.2">
      <c r="C125" s="119">
        <v>1</v>
      </c>
      <c r="D125" s="206" t="s">
        <v>187</v>
      </c>
      <c r="E125" t="s">
        <v>127</v>
      </c>
      <c r="AT125" s="11"/>
      <c r="AU125" s="88"/>
    </row>
    <row r="126" spans="2:47" outlineLevel="2" x14ac:dyDescent="0.2">
      <c r="C126" s="119">
        <v>1</v>
      </c>
      <c r="D126" s="206" t="s">
        <v>187</v>
      </c>
      <c r="E126" s="125"/>
      <c r="F126" s="207" t="s">
        <v>5</v>
      </c>
      <c r="G126" s="207"/>
      <c r="H126" s="207"/>
      <c r="I126" s="158" t="s">
        <v>57</v>
      </c>
      <c r="J126" s="207"/>
      <c r="K126" s="207"/>
      <c r="L126" s="207"/>
      <c r="M126" s="207"/>
      <c r="N126" s="207"/>
      <c r="O126" s="207"/>
      <c r="P126" s="208"/>
      <c r="Q126" s="209" t="s">
        <v>110</v>
      </c>
      <c r="R126" s="210"/>
      <c r="S126" s="211"/>
      <c r="T126" s="211"/>
      <c r="U126" s="212">
        <v>90.95872668361433</v>
      </c>
      <c r="V126" s="212">
        <v>94.185688516211627</v>
      </c>
      <c r="W126" s="211">
        <v>96.821954312544051</v>
      </c>
      <c r="X126" s="212">
        <v>99.473640626922844</v>
      </c>
      <c r="Y126" s="211">
        <v>101.87561587548682</v>
      </c>
      <c r="Z126" s="211">
        <v>104.02587992113925</v>
      </c>
      <c r="AA126" s="211">
        <v>106.09086950259508</v>
      </c>
      <c r="AB126" s="211">
        <v>108.19685069173504</v>
      </c>
      <c r="AC126" s="211">
        <v>110.34463720419248</v>
      </c>
      <c r="AD126" s="211">
        <v>112.53505890851895</v>
      </c>
      <c r="AE126" s="211">
        <v>114.76896214683303</v>
      </c>
      <c r="AF126" s="211">
        <v>117.04721006183473</v>
      </c>
      <c r="AG126" s="211">
        <v>119.37068293031118</v>
      </c>
      <c r="AH126" s="213">
        <v>121.74027850326256</v>
      </c>
      <c r="AI126" s="213">
        <v>124.1569123527802</v>
      </c>
      <c r="AT126" s="11"/>
      <c r="AU126" s="88"/>
    </row>
    <row r="127" spans="2:47" outlineLevel="2" x14ac:dyDescent="0.2">
      <c r="C127" s="119">
        <v>1</v>
      </c>
      <c r="D127" s="206" t="s">
        <v>187</v>
      </c>
      <c r="E127" s="134"/>
      <c r="F127" s="124" t="s">
        <v>129</v>
      </c>
      <c r="G127" s="124"/>
      <c r="H127" s="124"/>
      <c r="I127" s="72" t="s">
        <v>62</v>
      </c>
      <c r="J127" s="124"/>
      <c r="K127" s="124"/>
      <c r="L127" s="124"/>
      <c r="M127" s="124"/>
      <c r="N127" s="124"/>
      <c r="O127" s="124"/>
      <c r="P127" s="214"/>
      <c r="Q127" s="215" t="s">
        <v>110</v>
      </c>
      <c r="R127" s="216"/>
      <c r="S127" s="217"/>
      <c r="T127" s="217"/>
      <c r="U127" s="218">
        <v>878.98943389271767</v>
      </c>
      <c r="V127" s="218">
        <v>962.67361414673803</v>
      </c>
      <c r="W127" s="217">
        <v>1016.7845101418028</v>
      </c>
      <c r="X127" s="218">
        <v>1150.3212189828778</v>
      </c>
      <c r="Y127" s="217">
        <v>1324.3493457567599</v>
      </c>
      <c r="Z127" s="217">
        <v>1461.3269589364361</v>
      </c>
      <c r="AA127" s="217">
        <v>1295.8223934124353</v>
      </c>
      <c r="AB127" s="217">
        <v>1696.6316333824411</v>
      </c>
      <c r="AC127" s="217">
        <v>1628.5992312202948</v>
      </c>
      <c r="AD127" s="217">
        <v>1972.7611552153353</v>
      </c>
      <c r="AE127" s="217">
        <v>1633.4810336365374</v>
      </c>
      <c r="AF127" s="217">
        <v>1494.3476189184887</v>
      </c>
      <c r="AG127" s="217">
        <v>1976.9114380960782</v>
      </c>
      <c r="AH127" s="219">
        <v>1703.2760509784353</v>
      </c>
      <c r="AI127" s="219">
        <v>1446.0361552633394</v>
      </c>
      <c r="AT127" s="11"/>
      <c r="AU127" s="88"/>
    </row>
    <row r="128" spans="2:47" outlineLevel="2" x14ac:dyDescent="0.2">
      <c r="C128" s="119">
        <v>1</v>
      </c>
      <c r="D128" s="206" t="s">
        <v>187</v>
      </c>
      <c r="E128" s="140"/>
      <c r="F128" s="220" t="s">
        <v>128</v>
      </c>
      <c r="G128" s="220"/>
      <c r="H128" s="220"/>
      <c r="I128" s="161" t="s">
        <v>188</v>
      </c>
      <c r="J128" s="220"/>
      <c r="K128" s="220"/>
      <c r="L128" s="220"/>
      <c r="M128" s="220"/>
      <c r="N128" s="220"/>
      <c r="O128" s="220"/>
      <c r="P128" s="221"/>
      <c r="Q128" s="222" t="s">
        <v>110</v>
      </c>
      <c r="R128" s="223"/>
      <c r="S128" s="224"/>
      <c r="T128" s="224"/>
      <c r="U128" s="225">
        <v>361.07277828697437</v>
      </c>
      <c r="V128" s="225">
        <v>373.90320483543974</v>
      </c>
      <c r="W128" s="224">
        <v>384.37817555723541</v>
      </c>
      <c r="X128" s="225">
        <v>421.35660690381508</v>
      </c>
      <c r="Y128" s="224">
        <v>429.98486202883902</v>
      </c>
      <c r="Z128" s="224">
        <v>439.21638226548475</v>
      </c>
      <c r="AA128" s="224">
        <v>448.08216114422714</v>
      </c>
      <c r="AB128" s="224">
        <v>457.12754562858902</v>
      </c>
      <c r="AC128" s="224">
        <v>466.3561901244824</v>
      </c>
      <c r="AD128" s="224">
        <v>475.77182378351108</v>
      </c>
      <c r="AE128" s="224">
        <v>485.37825204131701</v>
      </c>
      <c r="AF128" s="224">
        <v>495.17935818781723</v>
      </c>
      <c r="AG128" s="224">
        <v>505.17910497000025</v>
      </c>
      <c r="AH128" s="226">
        <v>515.3815362279629</v>
      </c>
      <c r="AI128" s="226">
        <v>525.79077856488152</v>
      </c>
      <c r="AT128" s="11"/>
      <c r="AU128" s="88"/>
    </row>
    <row r="129" spans="1:47" outlineLevel="2" x14ac:dyDescent="0.2">
      <c r="C129" s="119">
        <v>1</v>
      </c>
      <c r="D129" s="206" t="s">
        <v>187</v>
      </c>
      <c r="E129" t="s">
        <v>189</v>
      </c>
      <c r="F129" s="40"/>
      <c r="G129" s="40"/>
      <c r="H129" s="227"/>
      <c r="I129" s="40"/>
      <c r="J129" s="40"/>
      <c r="K129" s="227"/>
      <c r="L129" s="40"/>
      <c r="M129" s="40"/>
      <c r="N129" s="40"/>
      <c r="O129" s="40"/>
      <c r="P129" s="40"/>
      <c r="Q129" s="227"/>
      <c r="R129" s="227"/>
      <c r="S129" s="227"/>
      <c r="T129" s="227"/>
      <c r="U129" s="227"/>
      <c r="V129" s="227"/>
      <c r="W129" s="227"/>
      <c r="X129" s="227"/>
      <c r="Y129" s="227"/>
      <c r="Z129" s="227"/>
      <c r="AA129" s="227"/>
      <c r="AB129" s="227"/>
      <c r="AC129" s="227"/>
      <c r="AD129" s="227"/>
      <c r="AE129" s="227"/>
      <c r="AF129" s="227"/>
      <c r="AG129" s="227"/>
      <c r="AH129" s="227"/>
      <c r="AI129" s="227"/>
      <c r="AT129" s="11"/>
      <c r="AU129" s="88"/>
    </row>
    <row r="130" spans="1:47" outlineLevel="2" x14ac:dyDescent="0.2">
      <c r="C130" s="119">
        <v>1</v>
      </c>
      <c r="D130" s="206" t="s">
        <v>187</v>
      </c>
      <c r="E130" s="125"/>
      <c r="F130" s="207" t="s">
        <v>5</v>
      </c>
      <c r="G130" s="207"/>
      <c r="H130" s="207"/>
      <c r="I130" s="158" t="s">
        <v>57</v>
      </c>
      <c r="J130" s="228" t="s">
        <v>152</v>
      </c>
      <c r="K130" s="207"/>
      <c r="L130" s="207"/>
      <c r="M130" s="207"/>
      <c r="N130" s="207"/>
      <c r="O130" s="207"/>
      <c r="P130" s="208"/>
      <c r="Q130" s="229" t="s">
        <v>110</v>
      </c>
      <c r="R130" s="230"/>
      <c r="S130" s="231"/>
      <c r="T130" s="231"/>
      <c r="U130" s="232">
        <v>0</v>
      </c>
      <c r="V130" s="232">
        <v>0</v>
      </c>
      <c r="W130" s="231">
        <v>0</v>
      </c>
      <c r="X130" s="232">
        <v>0</v>
      </c>
      <c r="Y130" s="231">
        <v>0</v>
      </c>
      <c r="Z130" s="231">
        <v>0</v>
      </c>
      <c r="AA130" s="231">
        <v>0</v>
      </c>
      <c r="AB130" s="231">
        <v>0</v>
      </c>
      <c r="AC130" s="231">
        <v>0</v>
      </c>
      <c r="AD130" s="231">
        <v>0</v>
      </c>
      <c r="AE130" s="231">
        <v>0</v>
      </c>
      <c r="AF130" s="231">
        <v>0</v>
      </c>
      <c r="AG130" s="231">
        <v>0</v>
      </c>
      <c r="AH130" s="233">
        <v>0</v>
      </c>
      <c r="AI130" s="233">
        <v>0</v>
      </c>
      <c r="AT130" s="11"/>
      <c r="AU130" s="88"/>
    </row>
    <row r="131" spans="1:47" outlineLevel="2" x14ac:dyDescent="0.2">
      <c r="C131" s="119">
        <v>1</v>
      </c>
      <c r="D131" s="206" t="s">
        <v>187</v>
      </c>
      <c r="E131" s="134"/>
      <c r="F131" s="124" t="s">
        <v>129</v>
      </c>
      <c r="G131" s="124"/>
      <c r="H131" s="124"/>
      <c r="I131" s="72" t="s">
        <v>62</v>
      </c>
      <c r="J131" s="234" t="s">
        <v>152</v>
      </c>
      <c r="K131" s="124"/>
      <c r="L131" s="124"/>
      <c r="M131" s="124"/>
      <c r="N131" s="124"/>
      <c r="O131" s="124"/>
      <c r="P131" s="214"/>
      <c r="Q131" s="235" t="s">
        <v>110</v>
      </c>
      <c r="R131" s="236"/>
      <c r="S131" s="237"/>
      <c r="T131" s="237"/>
      <c r="U131" s="238">
        <v>0</v>
      </c>
      <c r="V131" s="238">
        <v>0</v>
      </c>
      <c r="W131" s="237">
        <v>0</v>
      </c>
      <c r="X131" s="238">
        <v>0</v>
      </c>
      <c r="Y131" s="237">
        <v>0</v>
      </c>
      <c r="Z131" s="237">
        <v>0</v>
      </c>
      <c r="AA131" s="237">
        <v>0</v>
      </c>
      <c r="AB131" s="237">
        <v>0</v>
      </c>
      <c r="AC131" s="237">
        <v>0</v>
      </c>
      <c r="AD131" s="237">
        <v>0</v>
      </c>
      <c r="AE131" s="237">
        <v>0</v>
      </c>
      <c r="AF131" s="237">
        <v>0</v>
      </c>
      <c r="AG131" s="237">
        <v>0</v>
      </c>
      <c r="AH131" s="239">
        <v>0</v>
      </c>
      <c r="AI131" s="239">
        <v>0</v>
      </c>
      <c r="AT131" s="11"/>
      <c r="AU131" s="88"/>
    </row>
    <row r="132" spans="1:47" outlineLevel="2" x14ac:dyDescent="0.2">
      <c r="C132" s="119">
        <v>1</v>
      </c>
      <c r="D132" s="206" t="s">
        <v>187</v>
      </c>
      <c r="E132" s="140"/>
      <c r="F132" s="220" t="s">
        <v>128</v>
      </c>
      <c r="G132" s="220"/>
      <c r="H132" s="220"/>
      <c r="I132" s="161" t="s">
        <v>188</v>
      </c>
      <c r="J132" s="240" t="s">
        <v>152</v>
      </c>
      <c r="K132" s="220"/>
      <c r="L132" s="220"/>
      <c r="M132" s="220"/>
      <c r="N132" s="220"/>
      <c r="O132" s="220"/>
      <c r="P132" s="221"/>
      <c r="Q132" s="241" t="s">
        <v>110</v>
      </c>
      <c r="R132" s="242"/>
      <c r="S132" s="243"/>
      <c r="T132" s="243"/>
      <c r="U132" s="244">
        <v>0</v>
      </c>
      <c r="V132" s="244">
        <v>0</v>
      </c>
      <c r="W132" s="243">
        <v>0</v>
      </c>
      <c r="X132" s="244">
        <v>0</v>
      </c>
      <c r="Y132" s="243">
        <v>0</v>
      </c>
      <c r="Z132" s="243">
        <v>0</v>
      </c>
      <c r="AA132" s="243">
        <v>0</v>
      </c>
      <c r="AB132" s="243">
        <v>0</v>
      </c>
      <c r="AC132" s="243">
        <v>0</v>
      </c>
      <c r="AD132" s="243">
        <v>0</v>
      </c>
      <c r="AE132" s="243">
        <v>0</v>
      </c>
      <c r="AF132" s="243">
        <v>0</v>
      </c>
      <c r="AG132" s="243">
        <v>0</v>
      </c>
      <c r="AH132" s="245">
        <v>0</v>
      </c>
      <c r="AI132" s="245">
        <v>0</v>
      </c>
      <c r="AT132" s="11"/>
      <c r="AU132" s="88"/>
    </row>
    <row r="133" spans="1:47" outlineLevel="2" x14ac:dyDescent="0.2">
      <c r="AT133" s="11"/>
      <c r="AU133" s="88"/>
    </row>
    <row r="134" spans="1:47" x14ac:dyDescent="0.2">
      <c r="A134" s="11"/>
      <c r="B134" s="11"/>
      <c r="C134" s="116">
        <v>2</v>
      </c>
      <c r="D134" s="67" t="s">
        <v>132</v>
      </c>
      <c r="E134" s="67"/>
      <c r="F134" s="67"/>
      <c r="G134" s="67"/>
      <c r="H134" s="102"/>
      <c r="I134" s="67"/>
      <c r="J134" s="67"/>
      <c r="K134" s="102"/>
      <c r="L134" s="67"/>
      <c r="M134" s="67"/>
      <c r="N134" s="67"/>
      <c r="O134" s="67"/>
      <c r="P134" s="67"/>
      <c r="Q134" s="117" t="s">
        <v>110</v>
      </c>
      <c r="R134" s="118">
        <v>0</v>
      </c>
      <c r="S134" s="118">
        <v>0</v>
      </c>
      <c r="T134" s="118">
        <v>0</v>
      </c>
      <c r="U134" s="118">
        <v>1541.5444967001577</v>
      </c>
      <c r="V134" s="118">
        <v>1655.6043717704142</v>
      </c>
      <c r="W134" s="118">
        <v>1720.6862379604877</v>
      </c>
      <c r="X134" s="118">
        <v>2042.1674456058743</v>
      </c>
      <c r="Y134" s="118">
        <v>2167.5594549608304</v>
      </c>
      <c r="Z134" s="118">
        <v>2277.9196502790915</v>
      </c>
      <c r="AA134" s="118">
        <v>2196.7780170473725</v>
      </c>
      <c r="AB134" s="118">
        <v>2572.8046158816992</v>
      </c>
      <c r="AC134" s="118">
        <v>2444.2898472093984</v>
      </c>
      <c r="AD134" s="118">
        <v>2397.2171019840703</v>
      </c>
      <c r="AE134" s="118">
        <v>2378.4831044996881</v>
      </c>
      <c r="AF134" s="118">
        <v>2314.7840450415811</v>
      </c>
      <c r="AG134" s="118">
        <v>3208.7836721146141</v>
      </c>
      <c r="AH134" s="118">
        <v>3170.015418369549</v>
      </c>
      <c r="AI134" s="118">
        <v>2474.5897525497166</v>
      </c>
      <c r="AT134" s="11"/>
      <c r="AU134" s="88"/>
    </row>
    <row r="135" spans="1:47" s="11" customFormat="1" outlineLevel="1" x14ac:dyDescent="0.2">
      <c r="C135" s="119">
        <v>2</v>
      </c>
      <c r="E135" s="120" t="s">
        <v>174</v>
      </c>
      <c r="F135" s="121"/>
      <c r="G135" s="121"/>
      <c r="H135" s="121"/>
      <c r="I135" s="121"/>
      <c r="J135" s="121"/>
      <c r="K135" s="121"/>
      <c r="L135" s="121"/>
      <c r="M135" s="121"/>
      <c r="N135" s="121"/>
      <c r="O135" s="121"/>
      <c r="P135" s="121"/>
      <c r="Q135" s="122"/>
      <c r="R135" s="123"/>
      <c r="S135" s="123"/>
      <c r="T135" s="123"/>
      <c r="U135" s="123"/>
      <c r="V135" s="123"/>
      <c r="W135" s="123"/>
      <c r="X135" s="123"/>
      <c r="Y135" s="123"/>
      <c r="Z135" s="123"/>
      <c r="AA135" s="123"/>
      <c r="AB135" s="123"/>
      <c r="AC135" s="123"/>
      <c r="AD135" s="123"/>
      <c r="AE135" s="123"/>
      <c r="AF135" s="123"/>
      <c r="AG135" s="123"/>
      <c r="AH135" s="123"/>
      <c r="AI135" s="123"/>
      <c r="AU135" s="88"/>
    </row>
    <row r="136" spans="1:47" s="11" customFormat="1" outlineLevel="2" x14ac:dyDescent="0.2">
      <c r="C136" s="119">
        <v>2</v>
      </c>
      <c r="E136" s="124" t="s">
        <v>175</v>
      </c>
      <c r="U136" s="25" t="s">
        <v>87</v>
      </c>
      <c r="V136" s="25"/>
      <c r="W136" s="25" t="s">
        <v>88</v>
      </c>
      <c r="X136" s="25" t="s">
        <v>89</v>
      </c>
      <c r="AU136" s="88"/>
    </row>
    <row r="137" spans="1:47" s="11" customFormat="1" outlineLevel="2" x14ac:dyDescent="0.2">
      <c r="C137" s="119">
        <v>2</v>
      </c>
      <c r="E137" s="125"/>
      <c r="F137" s="126" t="s">
        <v>209</v>
      </c>
      <c r="G137" s="127"/>
      <c r="H137" s="127"/>
      <c r="I137" s="127"/>
      <c r="J137" s="127"/>
      <c r="K137" s="127"/>
      <c r="L137" s="127"/>
      <c r="M137" s="127"/>
      <c r="N137" s="127"/>
      <c r="O137" s="127"/>
      <c r="P137" s="127"/>
      <c r="Q137" s="128" t="s">
        <v>110</v>
      </c>
      <c r="R137" s="129"/>
      <c r="S137" s="130"/>
      <c r="T137" s="130"/>
      <c r="U137" s="131">
        <v>192.88422000000003</v>
      </c>
      <c r="V137" s="131">
        <v>222.77987750013182</v>
      </c>
      <c r="W137" s="132">
        <v>228.57215431513524</v>
      </c>
      <c r="X137" s="131">
        <v>234.24074374215061</v>
      </c>
      <c r="Y137" s="130">
        <v>239.79224936883961</v>
      </c>
      <c r="Z137" s="130">
        <v>245.18757497963855</v>
      </c>
      <c r="AA137" s="130">
        <v>250.09132647923133</v>
      </c>
      <c r="AB137" s="130">
        <v>255.09315300881596</v>
      </c>
      <c r="AC137" s="130">
        <v>260.19501606899229</v>
      </c>
      <c r="AD137" s="130">
        <v>265.39891639037216</v>
      </c>
      <c r="AE137" s="130">
        <v>270.70689471817963</v>
      </c>
      <c r="AF137" s="130">
        <v>276.12103261254322</v>
      </c>
      <c r="AG137" s="130">
        <v>281.64345326479406</v>
      </c>
      <c r="AH137" s="133">
        <v>287.27632233008995</v>
      </c>
      <c r="AI137" s="133">
        <v>293.02184877669174</v>
      </c>
      <c r="AK137" s="91"/>
      <c r="AU137" s="88"/>
    </row>
    <row r="138" spans="1:47" s="11" customFormat="1" outlineLevel="2" x14ac:dyDescent="0.2">
      <c r="C138" s="119">
        <v>2</v>
      </c>
      <c r="E138" s="134"/>
      <c r="F138" s="36" t="s">
        <v>31</v>
      </c>
      <c r="Q138" s="135" t="s">
        <v>110</v>
      </c>
      <c r="R138" s="136"/>
      <c r="S138" s="88"/>
      <c r="T138" s="88"/>
      <c r="U138" s="137">
        <v>214.36619999999991</v>
      </c>
      <c r="V138" s="137">
        <v>258.31127099999992</v>
      </c>
      <c r="W138" s="138">
        <v>284.73651402329995</v>
      </c>
      <c r="X138" s="137">
        <v>291.7979795710778</v>
      </c>
      <c r="Y138" s="88">
        <v>298.71359168691237</v>
      </c>
      <c r="Z138" s="88">
        <v>305.43464749986794</v>
      </c>
      <c r="AA138" s="88">
        <v>311.5433404498653</v>
      </c>
      <c r="AB138" s="88">
        <v>317.77420725886259</v>
      </c>
      <c r="AC138" s="88">
        <v>324.12969140403982</v>
      </c>
      <c r="AD138" s="88">
        <v>330.6122852321206</v>
      </c>
      <c r="AE138" s="88">
        <v>337.22453093676302</v>
      </c>
      <c r="AF138" s="88">
        <v>343.96902155549827</v>
      </c>
      <c r="AG138" s="88">
        <v>350.84840198660822</v>
      </c>
      <c r="AH138" s="139">
        <v>357.86537002634037</v>
      </c>
      <c r="AI138" s="139">
        <v>365.02267742686718</v>
      </c>
      <c r="AU138" s="88"/>
    </row>
    <row r="139" spans="1:47" s="11" customFormat="1" outlineLevel="2" x14ac:dyDescent="0.2">
      <c r="C139" s="119">
        <v>2</v>
      </c>
      <c r="E139" s="134"/>
      <c r="F139" s="36" t="s">
        <v>28</v>
      </c>
      <c r="Q139" s="135" t="s">
        <v>110</v>
      </c>
      <c r="R139" s="136"/>
      <c r="S139" s="88"/>
      <c r="T139" s="88"/>
      <c r="U139" s="137">
        <v>0</v>
      </c>
      <c r="V139" s="137">
        <v>0</v>
      </c>
      <c r="W139" s="138">
        <v>0</v>
      </c>
      <c r="X139" s="137">
        <v>0</v>
      </c>
      <c r="Y139" s="88">
        <v>0</v>
      </c>
      <c r="Z139" s="88">
        <v>0</v>
      </c>
      <c r="AA139" s="88">
        <v>0</v>
      </c>
      <c r="AB139" s="88">
        <v>0</v>
      </c>
      <c r="AC139" s="88">
        <v>0</v>
      </c>
      <c r="AD139" s="88">
        <v>0</v>
      </c>
      <c r="AE139" s="88">
        <v>0</v>
      </c>
      <c r="AF139" s="88">
        <v>0</v>
      </c>
      <c r="AG139" s="88">
        <v>0</v>
      </c>
      <c r="AH139" s="139">
        <v>0</v>
      </c>
      <c r="AI139" s="139">
        <v>0</v>
      </c>
      <c r="AU139" s="88"/>
    </row>
    <row r="140" spans="1:47" s="11" customFormat="1" outlineLevel="2" x14ac:dyDescent="0.2">
      <c r="C140" s="119">
        <v>2</v>
      </c>
      <c r="E140" s="134"/>
      <c r="F140" s="36" t="s">
        <v>210</v>
      </c>
      <c r="Q140" s="135" t="s">
        <v>110</v>
      </c>
      <c r="R140" s="136"/>
      <c r="S140" s="88"/>
      <c r="T140" s="88"/>
      <c r="U140" s="137">
        <v>299.01214140520921</v>
      </c>
      <c r="V140" s="137">
        <v>309.65436222902269</v>
      </c>
      <c r="W140" s="138">
        <v>318.33724485259711</v>
      </c>
      <c r="X140" s="137">
        <v>327.07647185091946</v>
      </c>
      <c r="Y140" s="88">
        <v>334.97968047720695</v>
      </c>
      <c r="Z140" s="88">
        <v>342.03824031048896</v>
      </c>
      <c r="AA140" s="88">
        <v>348.82665882574696</v>
      </c>
      <c r="AB140" s="88">
        <v>355.74980679668357</v>
      </c>
      <c r="AC140" s="88">
        <v>362.81035819311762</v>
      </c>
      <c r="AD140" s="88">
        <v>370.01104005503407</v>
      </c>
      <c r="AE140" s="88">
        <v>377.35463354586528</v>
      </c>
      <c r="AF140" s="88">
        <v>384.8439750266769</v>
      </c>
      <c r="AG140" s="88">
        <v>392.48195715167287</v>
      </c>
      <c r="AH140" s="139">
        <v>400.27152998544301</v>
      </c>
      <c r="AI140" s="139">
        <v>408.21570214238443</v>
      </c>
      <c r="AU140" s="88"/>
    </row>
    <row r="141" spans="1:47" s="11" customFormat="1" outlineLevel="2" x14ac:dyDescent="0.2">
      <c r="C141" s="119">
        <v>2</v>
      </c>
      <c r="E141" s="134"/>
      <c r="F141" s="36" t="s">
        <v>211</v>
      </c>
      <c r="Q141" s="135" t="s">
        <v>110</v>
      </c>
      <c r="R141" s="136"/>
      <c r="S141" s="88"/>
      <c r="T141" s="88"/>
      <c r="U141" s="137">
        <v>405.48311999999999</v>
      </c>
      <c r="V141" s="137">
        <v>419.87777076000003</v>
      </c>
      <c r="W141" s="138">
        <v>431.63434834128003</v>
      </c>
      <c r="X141" s="137">
        <v>443.46112948583112</v>
      </c>
      <c r="Y141" s="88">
        <v>454.23723493233689</v>
      </c>
      <c r="Z141" s="88">
        <v>463.82164058940924</v>
      </c>
      <c r="AA141" s="88">
        <v>473.05169123713853</v>
      </c>
      <c r="AB141" s="88">
        <v>482.46541989275761</v>
      </c>
      <c r="AC141" s="88">
        <v>492.06648174862352</v>
      </c>
      <c r="AD141" s="88">
        <v>501.85860473542112</v>
      </c>
      <c r="AE141" s="88">
        <v>511.84559096965603</v>
      </c>
      <c r="AF141" s="88">
        <v>522.03131822995215</v>
      </c>
      <c r="AG141" s="88">
        <v>532.41974146272821</v>
      </c>
      <c r="AH141" s="139">
        <v>543.01489431783648</v>
      </c>
      <c r="AI141" s="139">
        <v>553.82089071476139</v>
      </c>
      <c r="AU141" s="88"/>
    </row>
    <row r="142" spans="1:47" s="11" customFormat="1" outlineLevel="2" x14ac:dyDescent="0.2">
      <c r="C142" s="119">
        <v>2</v>
      </c>
      <c r="E142" s="134"/>
      <c r="F142" s="36" t="s">
        <v>212</v>
      </c>
      <c r="Q142" s="135" t="s">
        <v>110</v>
      </c>
      <c r="R142" s="136"/>
      <c r="S142" s="88"/>
      <c r="T142" s="88"/>
      <c r="U142" s="137">
        <v>146.35941182226975</v>
      </c>
      <c r="V142" s="137">
        <v>151.66228468072609</v>
      </c>
      <c r="W142" s="138">
        <v>155.95815961539671</v>
      </c>
      <c r="X142" s="137">
        <v>160.29735994817838</v>
      </c>
      <c r="Y142" s="88">
        <v>164.18548658743927</v>
      </c>
      <c r="Z142" s="88">
        <v>167.61241729775102</v>
      </c>
      <c r="AA142" s="88">
        <v>170.93543485316414</v>
      </c>
      <c r="AB142" s="88">
        <v>174.32433324158239</v>
      </c>
      <c r="AC142" s="88">
        <v>177.78041859036901</v>
      </c>
      <c r="AD142" s="88">
        <v>181.30502292165212</v>
      </c>
      <c r="AE142" s="88">
        <v>184.89950466570434</v>
      </c>
      <c r="AF142" s="88">
        <v>188.5652491845</v>
      </c>
      <c r="AG142" s="88">
        <v>192.30366930565262</v>
      </c>
      <c r="AH142" s="139">
        <v>196.11620586693766</v>
      </c>
      <c r="AI142" s="139">
        <v>200.00432827161103</v>
      </c>
      <c r="AU142" s="88"/>
    </row>
    <row r="143" spans="1:47" s="11" customFormat="1" outlineLevel="2" x14ac:dyDescent="0.2">
      <c r="C143" s="119">
        <v>2</v>
      </c>
      <c r="E143" s="134"/>
      <c r="F143" s="36" t="s">
        <v>213</v>
      </c>
      <c r="Q143" s="135" t="s">
        <v>110</v>
      </c>
      <c r="R143" s="136"/>
      <c r="S143" s="88"/>
      <c r="T143" s="88"/>
      <c r="U143" s="137">
        <v>161.17959000000002</v>
      </c>
      <c r="V143" s="137">
        <v>166.90146544500004</v>
      </c>
      <c r="W143" s="138">
        <v>171.57470647746004</v>
      </c>
      <c r="X143" s="137">
        <v>176.27585343494246</v>
      </c>
      <c r="Y143" s="88">
        <v>180.5593566734116</v>
      </c>
      <c r="Z143" s="88">
        <v>184.36915909922061</v>
      </c>
      <c r="AA143" s="88">
        <v>188.03810536529511</v>
      </c>
      <c r="AB143" s="88">
        <v>191.78006366206449</v>
      </c>
      <c r="AC143" s="88">
        <v>195.59648692893958</v>
      </c>
      <c r="AD143" s="88">
        <v>199.48885701882548</v>
      </c>
      <c r="AE143" s="88">
        <v>203.45868527350012</v>
      </c>
      <c r="AF143" s="88">
        <v>207.50751311044277</v>
      </c>
      <c r="AG143" s="88">
        <v>211.6369126213406</v>
      </c>
      <c r="AH143" s="139">
        <v>215.84848718250529</v>
      </c>
      <c r="AI143" s="139">
        <v>220.14387207743715</v>
      </c>
      <c r="AU143" s="88"/>
    </row>
    <row r="144" spans="1:47" s="11" customFormat="1" outlineLevel="2" x14ac:dyDescent="0.2">
      <c r="C144" s="119">
        <v>2</v>
      </c>
      <c r="E144" s="134"/>
      <c r="F144" s="36" t="s">
        <v>214</v>
      </c>
      <c r="Q144" s="135" t="s">
        <v>110</v>
      </c>
      <c r="R144" s="136"/>
      <c r="S144" s="88"/>
      <c r="T144" s="88"/>
      <c r="U144" s="137">
        <v>89.508793472678775</v>
      </c>
      <c r="V144" s="137">
        <v>92.503658945533303</v>
      </c>
      <c r="W144" s="138">
        <v>95.009846051438558</v>
      </c>
      <c r="X144" s="137">
        <v>97.501070328478278</v>
      </c>
      <c r="Y144" s="88">
        <v>99.826975322942843</v>
      </c>
      <c r="Z144" s="88">
        <v>101.99671562201316</v>
      </c>
      <c r="AA144" s="88">
        <v>104.02828995493581</v>
      </c>
      <c r="AB144" s="88">
        <v>106.10032926013744</v>
      </c>
      <c r="AC144" s="88">
        <v>108.21363952042407</v>
      </c>
      <c r="AD144" s="88">
        <v>110.36904277219692</v>
      </c>
      <c r="AE144" s="88">
        <v>112.56737742520849</v>
      </c>
      <c r="AF144" s="88">
        <v>114.80949858868755</v>
      </c>
      <c r="AG144" s="88">
        <v>117.09627840395993</v>
      </c>
      <c r="AH144" s="139">
        <v>119.42860638369449</v>
      </c>
      <c r="AI144" s="139">
        <v>121.80738975790612</v>
      </c>
      <c r="AU144" s="88"/>
    </row>
    <row r="145" spans="3:47" s="11" customFormat="1" outlineLevel="2" x14ac:dyDescent="0.2">
      <c r="C145" s="119">
        <v>2</v>
      </c>
      <c r="E145" s="134"/>
      <c r="F145" s="36" t="s">
        <v>215</v>
      </c>
      <c r="Q145" s="135" t="s">
        <v>110</v>
      </c>
      <c r="R145" s="136"/>
      <c r="S145" s="88"/>
      <c r="T145" s="88"/>
      <c r="U145" s="137">
        <v>32.751020000000004</v>
      </c>
      <c r="V145" s="137">
        <v>33.913681210000007</v>
      </c>
      <c r="W145" s="138">
        <v>34.863264283880007</v>
      </c>
      <c r="X145" s="137">
        <v>35.818517725258324</v>
      </c>
      <c r="Y145" s="88">
        <v>36.68890770598211</v>
      </c>
      <c r="Z145" s="88">
        <v>37.463043658578336</v>
      </c>
      <c r="AA145" s="88">
        <v>38.208558227384046</v>
      </c>
      <c r="AB145" s="88">
        <v>38.968908536108991</v>
      </c>
      <c r="AC145" s="88">
        <v>39.744389815977563</v>
      </c>
      <c r="AD145" s="88">
        <v>40.535303173315519</v>
      </c>
      <c r="AE145" s="88">
        <v>41.341955706464496</v>
      </c>
      <c r="AF145" s="88">
        <v>42.164660625023139</v>
      </c>
      <c r="AG145" s="88">
        <v>43.003737371461099</v>
      </c>
      <c r="AH145" s="139">
        <v>43.859511745153178</v>
      </c>
      <c r="AI145" s="139">
        <v>44.732316028881726</v>
      </c>
      <c r="AU145" s="88"/>
    </row>
    <row r="146" spans="3:47" s="11" customFormat="1" outlineLevel="2" x14ac:dyDescent="0.2">
      <c r="C146" s="119">
        <v>2</v>
      </c>
      <c r="E146" s="134"/>
      <c r="F146" s="36" t="s">
        <v>216</v>
      </c>
      <c r="Q146" s="135" t="s">
        <v>110</v>
      </c>
      <c r="R146" s="136"/>
      <c r="S146" s="88"/>
      <c r="T146" s="88"/>
      <c r="U146" s="137">
        <v>0</v>
      </c>
      <c r="V146" s="137">
        <v>0</v>
      </c>
      <c r="W146" s="138">
        <v>0</v>
      </c>
      <c r="X146" s="137">
        <v>0</v>
      </c>
      <c r="Y146" s="88">
        <v>0</v>
      </c>
      <c r="Z146" s="88">
        <v>0</v>
      </c>
      <c r="AA146" s="88">
        <v>0</v>
      </c>
      <c r="AB146" s="88">
        <v>0</v>
      </c>
      <c r="AC146" s="88">
        <v>0</v>
      </c>
      <c r="AD146" s="88">
        <v>0</v>
      </c>
      <c r="AE146" s="88">
        <v>0</v>
      </c>
      <c r="AF146" s="88">
        <v>0</v>
      </c>
      <c r="AG146" s="88">
        <v>0</v>
      </c>
      <c r="AH146" s="139">
        <v>0</v>
      </c>
      <c r="AI146" s="139">
        <v>0</v>
      </c>
      <c r="AU146" s="88"/>
    </row>
    <row r="147" spans="3:47" s="11" customFormat="1" outlineLevel="2" x14ac:dyDescent="0.2">
      <c r="C147" s="119">
        <v>2</v>
      </c>
      <c r="E147" s="134"/>
      <c r="F147" s="36" t="s">
        <v>33</v>
      </c>
      <c r="Q147" s="135" t="s">
        <v>110</v>
      </c>
      <c r="R147" s="136"/>
      <c r="S147" s="88"/>
      <c r="T147" s="88"/>
      <c r="U147" s="137">
        <v>0</v>
      </c>
      <c r="V147" s="137">
        <v>0</v>
      </c>
      <c r="W147" s="138">
        <v>0</v>
      </c>
      <c r="X147" s="137">
        <v>0</v>
      </c>
      <c r="Y147" s="88">
        <v>0</v>
      </c>
      <c r="Z147" s="88">
        <v>0</v>
      </c>
      <c r="AA147" s="88">
        <v>0</v>
      </c>
      <c r="AB147" s="88">
        <v>0</v>
      </c>
      <c r="AC147" s="88">
        <v>0</v>
      </c>
      <c r="AD147" s="88">
        <v>0</v>
      </c>
      <c r="AE147" s="88">
        <v>0</v>
      </c>
      <c r="AF147" s="88">
        <v>0</v>
      </c>
      <c r="AG147" s="88">
        <v>0</v>
      </c>
      <c r="AH147" s="139">
        <v>0</v>
      </c>
      <c r="AI147" s="139">
        <v>0</v>
      </c>
      <c r="AU147" s="88"/>
    </row>
    <row r="148" spans="3:47" s="11" customFormat="1" outlineLevel="2" x14ac:dyDescent="0.2">
      <c r="C148" s="119">
        <v>2</v>
      </c>
      <c r="E148" s="134"/>
      <c r="F148" s="36" t="s">
        <v>34</v>
      </c>
      <c r="Q148" s="135" t="s">
        <v>110</v>
      </c>
      <c r="R148" s="136"/>
      <c r="S148" s="88"/>
      <c r="T148" s="88"/>
      <c r="U148" s="137">
        <v>0</v>
      </c>
      <c r="V148" s="137">
        <v>0</v>
      </c>
      <c r="W148" s="138">
        <v>0</v>
      </c>
      <c r="X148" s="137">
        <v>0</v>
      </c>
      <c r="Y148" s="88">
        <v>0</v>
      </c>
      <c r="Z148" s="88">
        <v>0</v>
      </c>
      <c r="AA148" s="88">
        <v>0</v>
      </c>
      <c r="AB148" s="88">
        <v>0</v>
      </c>
      <c r="AC148" s="88">
        <v>0</v>
      </c>
      <c r="AD148" s="88">
        <v>0</v>
      </c>
      <c r="AE148" s="88">
        <v>0</v>
      </c>
      <c r="AF148" s="88">
        <v>0</v>
      </c>
      <c r="AG148" s="88">
        <v>0</v>
      </c>
      <c r="AH148" s="139">
        <v>0</v>
      </c>
      <c r="AI148" s="139">
        <v>0</v>
      </c>
      <c r="AU148" s="88"/>
    </row>
    <row r="149" spans="3:47" s="11" customFormat="1" outlineLevel="2" x14ac:dyDescent="0.2">
      <c r="C149" s="119">
        <v>2</v>
      </c>
      <c r="E149" s="134"/>
      <c r="F149" s="36" t="s">
        <v>217</v>
      </c>
      <c r="Q149" s="135" t="s">
        <v>110</v>
      </c>
      <c r="R149" s="136"/>
      <c r="S149" s="88"/>
      <c r="T149" s="88"/>
      <c r="U149" s="137">
        <v>0</v>
      </c>
      <c r="V149" s="137">
        <v>0</v>
      </c>
      <c r="W149" s="138">
        <v>0</v>
      </c>
      <c r="X149" s="137">
        <v>0</v>
      </c>
      <c r="Y149" s="88">
        <v>0</v>
      </c>
      <c r="Z149" s="88">
        <v>0</v>
      </c>
      <c r="AA149" s="88">
        <v>0</v>
      </c>
      <c r="AB149" s="88">
        <v>0</v>
      </c>
      <c r="AC149" s="88">
        <v>0</v>
      </c>
      <c r="AD149" s="88">
        <v>0</v>
      </c>
      <c r="AE149" s="88">
        <v>0</v>
      </c>
      <c r="AF149" s="88">
        <v>0</v>
      </c>
      <c r="AG149" s="88">
        <v>0</v>
      </c>
      <c r="AH149" s="139">
        <v>0</v>
      </c>
      <c r="AI149" s="139">
        <v>0</v>
      </c>
      <c r="AU149" s="88"/>
    </row>
    <row r="150" spans="3:47" s="11" customFormat="1" outlineLevel="2" x14ac:dyDescent="0.2">
      <c r="C150" s="119">
        <v>2</v>
      </c>
      <c r="E150" s="134"/>
      <c r="F150" s="36" t="s">
        <v>152</v>
      </c>
      <c r="Q150" s="135" t="s">
        <v>110</v>
      </c>
      <c r="R150" s="136"/>
      <c r="S150" s="88"/>
      <c r="T150" s="88"/>
      <c r="U150" s="137">
        <v>0</v>
      </c>
      <c r="V150" s="137">
        <v>0</v>
      </c>
      <c r="W150" s="138">
        <v>0</v>
      </c>
      <c r="X150" s="137">
        <v>0</v>
      </c>
      <c r="Y150" s="88">
        <v>0</v>
      </c>
      <c r="Z150" s="88">
        <v>0</v>
      </c>
      <c r="AA150" s="88">
        <v>0</v>
      </c>
      <c r="AB150" s="88">
        <v>0</v>
      </c>
      <c r="AC150" s="88">
        <v>0</v>
      </c>
      <c r="AD150" s="88">
        <v>0</v>
      </c>
      <c r="AE150" s="88">
        <v>0</v>
      </c>
      <c r="AF150" s="88">
        <v>0</v>
      </c>
      <c r="AG150" s="88">
        <v>0</v>
      </c>
      <c r="AH150" s="139">
        <v>0</v>
      </c>
      <c r="AI150" s="139">
        <v>0</v>
      </c>
      <c r="AU150" s="88"/>
    </row>
    <row r="151" spans="3:47" s="11" customFormat="1" outlineLevel="2" x14ac:dyDescent="0.2">
      <c r="C151" s="119">
        <v>2</v>
      </c>
      <c r="E151" s="140"/>
      <c r="F151" s="141" t="s">
        <v>152</v>
      </c>
      <c r="G151" s="142"/>
      <c r="H151" s="142"/>
      <c r="I151" s="142"/>
      <c r="J151" s="142"/>
      <c r="K151" s="142"/>
      <c r="L151" s="142"/>
      <c r="M151" s="142"/>
      <c r="N151" s="142"/>
      <c r="O151" s="142"/>
      <c r="P151" s="142"/>
      <c r="Q151" s="143" t="s">
        <v>110</v>
      </c>
      <c r="R151" s="144"/>
      <c r="S151" s="145"/>
      <c r="T151" s="145"/>
      <c r="U151" s="146">
        <v>0</v>
      </c>
      <c r="V151" s="146">
        <v>0</v>
      </c>
      <c r="W151" s="147">
        <v>0</v>
      </c>
      <c r="X151" s="146">
        <v>0</v>
      </c>
      <c r="Y151" s="145">
        <v>0</v>
      </c>
      <c r="Z151" s="145">
        <v>0</v>
      </c>
      <c r="AA151" s="145">
        <v>0</v>
      </c>
      <c r="AB151" s="145">
        <v>0</v>
      </c>
      <c r="AC151" s="145">
        <v>0</v>
      </c>
      <c r="AD151" s="145">
        <v>0</v>
      </c>
      <c r="AE151" s="145">
        <v>0</v>
      </c>
      <c r="AF151" s="145">
        <v>0</v>
      </c>
      <c r="AG151" s="145">
        <v>0</v>
      </c>
      <c r="AH151" s="148">
        <v>0</v>
      </c>
      <c r="AI151" s="148">
        <v>0</v>
      </c>
      <c r="AU151" s="88"/>
    </row>
    <row r="152" spans="3:47" s="11" customFormat="1" outlineLevel="2" x14ac:dyDescent="0.2">
      <c r="C152" s="119">
        <v>2</v>
      </c>
      <c r="F152" s="149"/>
      <c r="G152" s="149"/>
      <c r="H152" s="149"/>
      <c r="I152" s="149"/>
      <c r="J152" s="149"/>
      <c r="K152" s="149"/>
      <c r="L152" s="149"/>
      <c r="M152" s="149"/>
      <c r="N152" s="149"/>
      <c r="O152" s="149"/>
      <c r="P152" s="149" t="s">
        <v>175</v>
      </c>
      <c r="Q152" s="16" t="s">
        <v>110</v>
      </c>
      <c r="R152" s="150"/>
      <c r="S152" s="150"/>
      <c r="T152" s="150"/>
      <c r="U152" s="150">
        <v>1541.5444967001577</v>
      </c>
      <c r="V152" s="150">
        <v>1655.6043717704138</v>
      </c>
      <c r="W152" s="150">
        <v>1720.6862379604875</v>
      </c>
      <c r="X152" s="150">
        <v>1766.4691260868365</v>
      </c>
      <c r="Y152" s="150">
        <v>1808.9834827550717</v>
      </c>
      <c r="Z152" s="150">
        <v>1847.9234390569679</v>
      </c>
      <c r="AA152" s="150">
        <v>1884.7234053927612</v>
      </c>
      <c r="AB152" s="150">
        <v>1922.2562216570132</v>
      </c>
      <c r="AC152" s="150">
        <v>1960.5364822704832</v>
      </c>
      <c r="AD152" s="150">
        <v>1999.5790722989379</v>
      </c>
      <c r="AE152" s="150">
        <v>2039.3991732413413</v>
      </c>
      <c r="AF152" s="150">
        <v>2080.0122689333239</v>
      </c>
      <c r="AG152" s="150">
        <v>2121.4341515682177</v>
      </c>
      <c r="AH152" s="150">
        <v>2163.6809278380006</v>
      </c>
      <c r="AI152" s="150">
        <v>2206.7690251965405</v>
      </c>
      <c r="AU152" s="88"/>
    </row>
    <row r="153" spans="3:47" s="11" customFormat="1" outlineLevel="2" x14ac:dyDescent="0.2">
      <c r="C153" s="119">
        <v>2</v>
      </c>
      <c r="E153" s="124" t="s">
        <v>176</v>
      </c>
      <c r="AU153" s="88"/>
    </row>
    <row r="154" spans="3:47" s="11" customFormat="1" outlineLevel="2" x14ac:dyDescent="0.2">
      <c r="C154" s="119">
        <v>2</v>
      </c>
      <c r="E154" s="151" t="s">
        <v>209</v>
      </c>
      <c r="F154" s="127"/>
      <c r="G154" s="127"/>
      <c r="H154" s="127"/>
      <c r="I154" s="127"/>
      <c r="J154" s="127"/>
      <c r="K154" s="127"/>
      <c r="L154" s="127"/>
      <c r="M154" s="127"/>
      <c r="N154" s="127"/>
      <c r="O154" s="127"/>
      <c r="P154" s="152"/>
      <c r="Q154" s="128" t="s">
        <v>110</v>
      </c>
      <c r="R154" s="129"/>
      <c r="S154" s="130"/>
      <c r="T154" s="130"/>
      <c r="U154" s="131">
        <v>0</v>
      </c>
      <c r="V154" s="131">
        <v>0</v>
      </c>
      <c r="W154" s="132">
        <v>0</v>
      </c>
      <c r="X154" s="131">
        <v>0</v>
      </c>
      <c r="Y154" s="130">
        <v>0</v>
      </c>
      <c r="Z154" s="130">
        <v>0</v>
      </c>
      <c r="AA154" s="130">
        <v>0</v>
      </c>
      <c r="AB154" s="130">
        <v>0</v>
      </c>
      <c r="AC154" s="130">
        <v>0</v>
      </c>
      <c r="AD154" s="130">
        <v>0</v>
      </c>
      <c r="AE154" s="130">
        <v>0</v>
      </c>
      <c r="AF154" s="130">
        <v>0</v>
      </c>
      <c r="AG154" s="130">
        <v>0</v>
      </c>
      <c r="AH154" s="133">
        <v>0</v>
      </c>
      <c r="AI154" s="133">
        <v>0</v>
      </c>
      <c r="AU154" s="88"/>
    </row>
    <row r="155" spans="3:47" s="11" customFormat="1" outlineLevel="2" x14ac:dyDescent="0.2">
      <c r="C155" s="119">
        <v>2</v>
      </c>
      <c r="E155" s="153" t="s">
        <v>31</v>
      </c>
      <c r="P155" s="149"/>
      <c r="Q155" s="135" t="s">
        <v>110</v>
      </c>
      <c r="R155" s="136"/>
      <c r="S155" s="88"/>
      <c r="T155" s="88"/>
      <c r="U155" s="137">
        <v>0</v>
      </c>
      <c r="V155" s="137">
        <v>0</v>
      </c>
      <c r="W155" s="138">
        <v>0</v>
      </c>
      <c r="X155" s="137">
        <v>0</v>
      </c>
      <c r="Y155" s="88">
        <v>0</v>
      </c>
      <c r="Z155" s="88">
        <v>0</v>
      </c>
      <c r="AA155" s="88">
        <v>0</v>
      </c>
      <c r="AB155" s="88">
        <v>0</v>
      </c>
      <c r="AC155" s="88">
        <v>0</v>
      </c>
      <c r="AD155" s="88">
        <v>0</v>
      </c>
      <c r="AE155" s="88">
        <v>0</v>
      </c>
      <c r="AF155" s="88">
        <v>0</v>
      </c>
      <c r="AG155" s="88">
        <v>0</v>
      </c>
      <c r="AH155" s="139">
        <v>0</v>
      </c>
      <c r="AI155" s="139">
        <v>0</v>
      </c>
      <c r="AU155" s="88"/>
    </row>
    <row r="156" spans="3:47" s="11" customFormat="1" outlineLevel="2" x14ac:dyDescent="0.2">
      <c r="C156" s="119">
        <v>2</v>
      </c>
      <c r="E156" s="153" t="s">
        <v>28</v>
      </c>
      <c r="P156" s="149"/>
      <c r="Q156" s="135" t="s">
        <v>110</v>
      </c>
      <c r="R156" s="136"/>
      <c r="S156" s="88"/>
      <c r="T156" s="88"/>
      <c r="U156" s="137">
        <v>0</v>
      </c>
      <c r="V156" s="137">
        <v>0</v>
      </c>
      <c r="W156" s="138">
        <v>0</v>
      </c>
      <c r="X156" s="137">
        <v>0</v>
      </c>
      <c r="Y156" s="88">
        <v>0</v>
      </c>
      <c r="Z156" s="88">
        <v>0</v>
      </c>
      <c r="AA156" s="88">
        <v>0</v>
      </c>
      <c r="AB156" s="88">
        <v>0</v>
      </c>
      <c r="AC156" s="88">
        <v>0</v>
      </c>
      <c r="AD156" s="88">
        <v>0</v>
      </c>
      <c r="AE156" s="88">
        <v>0</v>
      </c>
      <c r="AF156" s="88">
        <v>0</v>
      </c>
      <c r="AG156" s="88">
        <v>0</v>
      </c>
      <c r="AH156" s="139">
        <v>0</v>
      </c>
      <c r="AI156" s="139">
        <v>0</v>
      </c>
      <c r="AU156" s="88"/>
    </row>
    <row r="157" spans="3:47" s="11" customFormat="1" outlineLevel="2" x14ac:dyDescent="0.2">
      <c r="C157" s="119">
        <v>2</v>
      </c>
      <c r="E157" s="153" t="s">
        <v>210</v>
      </c>
      <c r="P157" s="149"/>
      <c r="Q157" s="135" t="s">
        <v>110</v>
      </c>
      <c r="R157" s="136"/>
      <c r="S157" s="88"/>
      <c r="T157" s="88"/>
      <c r="U157" s="137">
        <v>0</v>
      </c>
      <c r="V157" s="137">
        <v>0</v>
      </c>
      <c r="W157" s="138">
        <v>0</v>
      </c>
      <c r="X157" s="137">
        <v>0</v>
      </c>
      <c r="Y157" s="88">
        <v>0</v>
      </c>
      <c r="Z157" s="88">
        <v>0</v>
      </c>
      <c r="AA157" s="88">
        <v>0</v>
      </c>
      <c r="AB157" s="88">
        <v>0</v>
      </c>
      <c r="AC157" s="88">
        <v>0</v>
      </c>
      <c r="AD157" s="88">
        <v>0</v>
      </c>
      <c r="AE157" s="88">
        <v>0</v>
      </c>
      <c r="AF157" s="88">
        <v>0</v>
      </c>
      <c r="AG157" s="88">
        <v>0</v>
      </c>
      <c r="AH157" s="139">
        <v>0</v>
      </c>
      <c r="AI157" s="139">
        <v>0</v>
      </c>
      <c r="AU157" s="88"/>
    </row>
    <row r="158" spans="3:47" s="11" customFormat="1" outlineLevel="2" x14ac:dyDescent="0.2">
      <c r="C158" s="119">
        <v>2</v>
      </c>
      <c r="E158" s="153" t="s">
        <v>211</v>
      </c>
      <c r="P158" s="149"/>
      <c r="Q158" s="135" t="s">
        <v>110</v>
      </c>
      <c r="R158" s="136"/>
      <c r="S158" s="88"/>
      <c r="T158" s="88"/>
      <c r="U158" s="137">
        <v>0</v>
      </c>
      <c r="V158" s="137">
        <v>0</v>
      </c>
      <c r="W158" s="138">
        <v>0</v>
      </c>
      <c r="X158" s="137">
        <v>16.366923836413005</v>
      </c>
      <c r="Y158" s="88">
        <v>15.780063056532526</v>
      </c>
      <c r="Z158" s="88">
        <v>16.214014790587171</v>
      </c>
      <c r="AA158" s="88">
        <v>16.619365160351851</v>
      </c>
      <c r="AB158" s="88">
        <v>17.034849289360647</v>
      </c>
      <c r="AC158" s="88">
        <v>17.460720521594659</v>
      </c>
      <c r="AD158" s="88">
        <v>17.897238534634525</v>
      </c>
      <c r="AE158" s="88">
        <v>18.344669498000385</v>
      </c>
      <c r="AF158" s="88">
        <v>18.803286235450397</v>
      </c>
      <c r="AG158" s="88">
        <v>19.273368391336657</v>
      </c>
      <c r="AH158" s="139">
        <v>19.755202601120068</v>
      </c>
      <c r="AI158" s="139">
        <v>20.24908266614807</v>
      </c>
      <c r="AU158" s="88"/>
    </row>
    <row r="159" spans="3:47" s="11" customFormat="1" outlineLevel="2" x14ac:dyDescent="0.2">
      <c r="C159" s="119">
        <v>2</v>
      </c>
      <c r="E159" s="153" t="s">
        <v>212</v>
      </c>
      <c r="P159" s="149"/>
      <c r="Q159" s="135" t="s">
        <v>110</v>
      </c>
      <c r="R159" s="136"/>
      <c r="S159" s="88"/>
      <c r="T159" s="88"/>
      <c r="U159" s="137">
        <v>0</v>
      </c>
      <c r="V159" s="137">
        <v>0</v>
      </c>
      <c r="W159" s="138">
        <v>0</v>
      </c>
      <c r="X159" s="137">
        <v>0</v>
      </c>
      <c r="Y159" s="88">
        <v>0</v>
      </c>
      <c r="Z159" s="88">
        <v>0</v>
      </c>
      <c r="AA159" s="88">
        <v>0</v>
      </c>
      <c r="AB159" s="88">
        <v>0</v>
      </c>
      <c r="AC159" s="88">
        <v>0</v>
      </c>
      <c r="AD159" s="88">
        <v>0</v>
      </c>
      <c r="AE159" s="88">
        <v>0</v>
      </c>
      <c r="AF159" s="88">
        <v>0</v>
      </c>
      <c r="AG159" s="88">
        <v>0</v>
      </c>
      <c r="AH159" s="139">
        <v>0</v>
      </c>
      <c r="AI159" s="139">
        <v>0</v>
      </c>
      <c r="AU159" s="88"/>
    </row>
    <row r="160" spans="3:47" s="11" customFormat="1" outlineLevel="2" x14ac:dyDescent="0.2">
      <c r="C160" s="119">
        <v>2</v>
      </c>
      <c r="E160" s="153" t="s">
        <v>213</v>
      </c>
      <c r="P160" s="149"/>
      <c r="Q160" s="135" t="s">
        <v>110</v>
      </c>
      <c r="R160" s="136"/>
      <c r="S160" s="88"/>
      <c r="T160" s="88"/>
      <c r="U160" s="137">
        <v>0</v>
      </c>
      <c r="V160" s="137">
        <v>0</v>
      </c>
      <c r="W160" s="138">
        <v>0</v>
      </c>
      <c r="X160" s="137">
        <v>0</v>
      </c>
      <c r="Y160" s="88">
        <v>0</v>
      </c>
      <c r="Z160" s="88">
        <v>0</v>
      </c>
      <c r="AA160" s="88">
        <v>0</v>
      </c>
      <c r="AB160" s="88">
        <v>0</v>
      </c>
      <c r="AC160" s="88">
        <v>0</v>
      </c>
      <c r="AD160" s="88">
        <v>0</v>
      </c>
      <c r="AE160" s="88">
        <v>0</v>
      </c>
      <c r="AF160" s="88">
        <v>0</v>
      </c>
      <c r="AG160" s="88">
        <v>0</v>
      </c>
      <c r="AH160" s="139">
        <v>0</v>
      </c>
      <c r="AI160" s="139">
        <v>0</v>
      </c>
      <c r="AU160" s="88"/>
    </row>
    <row r="161" spans="3:47" s="11" customFormat="1" outlineLevel="2" x14ac:dyDescent="0.2">
      <c r="C161" s="119">
        <v>2</v>
      </c>
      <c r="E161" s="153" t="s">
        <v>214</v>
      </c>
      <c r="P161" s="149"/>
      <c r="Q161" s="135" t="s">
        <v>110</v>
      </c>
      <c r="R161" s="136"/>
      <c r="S161" s="88"/>
      <c r="T161" s="88"/>
      <c r="U161" s="137">
        <v>0</v>
      </c>
      <c r="V161" s="137">
        <v>0</v>
      </c>
      <c r="W161" s="138">
        <v>0</v>
      </c>
      <c r="X161" s="137">
        <v>0</v>
      </c>
      <c r="Y161" s="88">
        <v>0</v>
      </c>
      <c r="Z161" s="88">
        <v>0</v>
      </c>
      <c r="AA161" s="88">
        <v>0</v>
      </c>
      <c r="AB161" s="88">
        <v>0</v>
      </c>
      <c r="AC161" s="88">
        <v>0</v>
      </c>
      <c r="AD161" s="88">
        <v>0</v>
      </c>
      <c r="AE161" s="88">
        <v>0</v>
      </c>
      <c r="AF161" s="88">
        <v>0</v>
      </c>
      <c r="AG161" s="88">
        <v>0</v>
      </c>
      <c r="AH161" s="139">
        <v>0</v>
      </c>
      <c r="AI161" s="139">
        <v>0</v>
      </c>
      <c r="AU161" s="88"/>
    </row>
    <row r="162" spans="3:47" s="11" customFormat="1" outlineLevel="2" x14ac:dyDescent="0.2">
      <c r="C162" s="119">
        <v>2</v>
      </c>
      <c r="E162" s="153" t="s">
        <v>215</v>
      </c>
      <c r="P162" s="149"/>
      <c r="Q162" s="135" t="s">
        <v>110</v>
      </c>
      <c r="R162" s="136"/>
      <c r="S162" s="88"/>
      <c r="T162" s="88"/>
      <c r="U162" s="137">
        <v>0</v>
      </c>
      <c r="V162" s="137">
        <v>0</v>
      </c>
      <c r="W162" s="138">
        <v>0</v>
      </c>
      <c r="X162" s="137">
        <v>0</v>
      </c>
      <c r="Y162" s="88">
        <v>0</v>
      </c>
      <c r="Z162" s="88">
        <v>0</v>
      </c>
      <c r="AA162" s="88">
        <v>0</v>
      </c>
      <c r="AB162" s="88">
        <v>0</v>
      </c>
      <c r="AC162" s="88">
        <v>0</v>
      </c>
      <c r="AD162" s="88">
        <v>0</v>
      </c>
      <c r="AE162" s="88">
        <v>0</v>
      </c>
      <c r="AF162" s="88">
        <v>0</v>
      </c>
      <c r="AG162" s="88">
        <v>0</v>
      </c>
      <c r="AH162" s="139">
        <v>0</v>
      </c>
      <c r="AI162" s="139">
        <v>0</v>
      </c>
      <c r="AU162" s="88"/>
    </row>
    <row r="163" spans="3:47" s="11" customFormat="1" outlineLevel="2" x14ac:dyDescent="0.2">
      <c r="C163" s="119">
        <v>2</v>
      </c>
      <c r="E163" s="153" t="s">
        <v>216</v>
      </c>
      <c r="P163" s="149"/>
      <c r="Q163" s="135" t="s">
        <v>110</v>
      </c>
      <c r="R163" s="136"/>
      <c r="S163" s="88"/>
      <c r="T163" s="88"/>
      <c r="U163" s="137">
        <v>0</v>
      </c>
      <c r="V163" s="137">
        <v>0</v>
      </c>
      <c r="W163" s="138">
        <v>0</v>
      </c>
      <c r="X163" s="137">
        <v>60.152529508828515</v>
      </c>
      <c r="Y163" s="88">
        <v>61.876902021414928</v>
      </c>
      <c r="Z163" s="88">
        <v>63.578516827003845</v>
      </c>
      <c r="AA163" s="88">
        <v>65.167979747678942</v>
      </c>
      <c r="AB163" s="88">
        <v>0</v>
      </c>
      <c r="AC163" s="88">
        <v>0</v>
      </c>
      <c r="AD163" s="88">
        <v>0</v>
      </c>
      <c r="AE163" s="88">
        <v>0</v>
      </c>
      <c r="AF163" s="88">
        <v>0</v>
      </c>
      <c r="AG163" s="88">
        <v>0</v>
      </c>
      <c r="AH163" s="139">
        <v>0</v>
      </c>
      <c r="AI163" s="139">
        <v>0</v>
      </c>
      <c r="AU163" s="88"/>
    </row>
    <row r="164" spans="3:47" s="11" customFormat="1" outlineLevel="2" x14ac:dyDescent="0.2">
      <c r="C164" s="119">
        <v>2</v>
      </c>
      <c r="E164" s="153" t="s">
        <v>33</v>
      </c>
      <c r="P164" s="149"/>
      <c r="Q164" s="135" t="s">
        <v>110</v>
      </c>
      <c r="R164" s="136"/>
      <c r="S164" s="88"/>
      <c r="T164" s="88"/>
      <c r="U164" s="137">
        <v>0</v>
      </c>
      <c r="V164" s="137">
        <v>0</v>
      </c>
      <c r="W164" s="138">
        <v>0</v>
      </c>
      <c r="X164" s="137">
        <v>0</v>
      </c>
      <c r="Y164" s="88">
        <v>0</v>
      </c>
      <c r="Z164" s="88">
        <v>0</v>
      </c>
      <c r="AA164" s="88">
        <v>0</v>
      </c>
      <c r="AB164" s="88">
        <v>0</v>
      </c>
      <c r="AC164" s="88">
        <v>0</v>
      </c>
      <c r="AD164" s="88">
        <v>0</v>
      </c>
      <c r="AE164" s="88">
        <v>0</v>
      </c>
      <c r="AF164" s="88">
        <v>0</v>
      </c>
      <c r="AG164" s="88">
        <v>0</v>
      </c>
      <c r="AH164" s="139">
        <v>0</v>
      </c>
      <c r="AI164" s="139">
        <v>0</v>
      </c>
      <c r="AU164" s="88"/>
    </row>
    <row r="165" spans="3:47" s="11" customFormat="1" outlineLevel="2" x14ac:dyDescent="0.2">
      <c r="C165" s="119">
        <v>2</v>
      </c>
      <c r="E165" s="153" t="s">
        <v>34</v>
      </c>
      <c r="P165" s="149"/>
      <c r="Q165" s="135" t="s">
        <v>110</v>
      </c>
      <c r="R165" s="136"/>
      <c r="S165" s="88"/>
      <c r="T165" s="88"/>
      <c r="U165" s="137">
        <v>0</v>
      </c>
      <c r="V165" s="137">
        <v>0</v>
      </c>
      <c r="W165" s="138">
        <v>0</v>
      </c>
      <c r="X165" s="137">
        <v>199.17886617379602</v>
      </c>
      <c r="Y165" s="88">
        <v>280.91900712781131</v>
      </c>
      <c r="Z165" s="88">
        <v>350.20367960453279</v>
      </c>
      <c r="AA165" s="88">
        <v>230.26726674658053</v>
      </c>
      <c r="AB165" s="88">
        <v>633.51354493532597</v>
      </c>
      <c r="AC165" s="88">
        <v>466.2926444173201</v>
      </c>
      <c r="AD165" s="88">
        <v>379.74079115049801</v>
      </c>
      <c r="AE165" s="88">
        <v>320.73926176034644</v>
      </c>
      <c r="AF165" s="88">
        <v>215.96848987280674</v>
      </c>
      <c r="AG165" s="88">
        <v>1068.0761521550596</v>
      </c>
      <c r="AH165" s="139">
        <v>986.57928793042856</v>
      </c>
      <c r="AI165" s="139">
        <v>247.57164468702769</v>
      </c>
      <c r="AU165" s="88"/>
    </row>
    <row r="166" spans="3:47" s="11" customFormat="1" outlineLevel="2" x14ac:dyDescent="0.2">
      <c r="C166" s="119">
        <v>2</v>
      </c>
      <c r="E166" s="153" t="s">
        <v>217</v>
      </c>
      <c r="P166" s="149"/>
      <c r="Q166" s="135" t="s">
        <v>110</v>
      </c>
      <c r="R166" s="136"/>
      <c r="S166" s="88"/>
      <c r="T166" s="88"/>
      <c r="U166" s="137">
        <v>0</v>
      </c>
      <c r="V166" s="137">
        <v>0</v>
      </c>
      <c r="W166" s="138">
        <v>0</v>
      </c>
      <c r="X166" s="137">
        <v>0</v>
      </c>
      <c r="Y166" s="88">
        <v>0</v>
      </c>
      <c r="Z166" s="88">
        <v>0</v>
      </c>
      <c r="AA166" s="88">
        <v>0</v>
      </c>
      <c r="AB166" s="88">
        <v>0</v>
      </c>
      <c r="AC166" s="88">
        <v>0</v>
      </c>
      <c r="AD166" s="88">
        <v>0</v>
      </c>
      <c r="AE166" s="88">
        <v>0</v>
      </c>
      <c r="AF166" s="88">
        <v>0</v>
      </c>
      <c r="AG166" s="88">
        <v>0</v>
      </c>
      <c r="AH166" s="139">
        <v>0</v>
      </c>
      <c r="AI166" s="139">
        <v>0</v>
      </c>
      <c r="AU166" s="88"/>
    </row>
    <row r="167" spans="3:47" s="11" customFormat="1" outlineLevel="2" x14ac:dyDescent="0.2">
      <c r="C167" s="119">
        <v>2</v>
      </c>
      <c r="E167" s="153" t="s">
        <v>152</v>
      </c>
      <c r="P167" s="149"/>
      <c r="Q167" s="135" t="s">
        <v>110</v>
      </c>
      <c r="R167" s="136"/>
      <c r="S167" s="88"/>
      <c r="T167" s="88"/>
      <c r="U167" s="137">
        <v>0</v>
      </c>
      <c r="V167" s="137">
        <v>0</v>
      </c>
      <c r="W167" s="138">
        <v>0</v>
      </c>
      <c r="X167" s="137">
        <v>0</v>
      </c>
      <c r="Y167" s="88">
        <v>0</v>
      </c>
      <c r="Z167" s="88">
        <v>0</v>
      </c>
      <c r="AA167" s="88">
        <v>0</v>
      </c>
      <c r="AB167" s="88">
        <v>0</v>
      </c>
      <c r="AC167" s="88">
        <v>0</v>
      </c>
      <c r="AD167" s="88">
        <v>0</v>
      </c>
      <c r="AE167" s="88">
        <v>0</v>
      </c>
      <c r="AF167" s="88">
        <v>0</v>
      </c>
      <c r="AG167" s="88">
        <v>0</v>
      </c>
      <c r="AH167" s="139">
        <v>0</v>
      </c>
      <c r="AI167" s="139">
        <v>0</v>
      </c>
      <c r="AU167" s="88"/>
    </row>
    <row r="168" spans="3:47" s="11" customFormat="1" outlineLevel="2" x14ac:dyDescent="0.2">
      <c r="C168" s="119">
        <v>2</v>
      </c>
      <c r="E168" s="154" t="s">
        <v>152</v>
      </c>
      <c r="F168" s="142"/>
      <c r="G168" s="142"/>
      <c r="H168" s="142"/>
      <c r="I168" s="142"/>
      <c r="J168" s="142"/>
      <c r="K168" s="142"/>
      <c r="L168" s="142"/>
      <c r="M168" s="142"/>
      <c r="N168" s="142"/>
      <c r="O168" s="142"/>
      <c r="P168" s="155"/>
      <c r="Q168" s="143" t="s">
        <v>110</v>
      </c>
      <c r="R168" s="144"/>
      <c r="S168" s="145"/>
      <c r="T168" s="145"/>
      <c r="U168" s="146">
        <v>0</v>
      </c>
      <c r="V168" s="146">
        <v>0</v>
      </c>
      <c r="W168" s="147">
        <v>0</v>
      </c>
      <c r="X168" s="146">
        <v>0</v>
      </c>
      <c r="Y168" s="145">
        <v>0</v>
      </c>
      <c r="Z168" s="145">
        <v>0</v>
      </c>
      <c r="AA168" s="145">
        <v>0</v>
      </c>
      <c r="AB168" s="145">
        <v>0</v>
      </c>
      <c r="AC168" s="145">
        <v>0</v>
      </c>
      <c r="AD168" s="145">
        <v>0</v>
      </c>
      <c r="AE168" s="145">
        <v>0</v>
      </c>
      <c r="AF168" s="145">
        <v>0</v>
      </c>
      <c r="AG168" s="145">
        <v>0</v>
      </c>
      <c r="AH168" s="148">
        <v>0</v>
      </c>
      <c r="AI168" s="148">
        <v>0</v>
      </c>
      <c r="AU168" s="88"/>
    </row>
    <row r="169" spans="3:47" s="11" customFormat="1" outlineLevel="2" x14ac:dyDescent="0.2">
      <c r="C169" s="119">
        <v>2</v>
      </c>
      <c r="P169" s="149" t="s">
        <v>177</v>
      </c>
      <c r="Q169" s="16" t="s">
        <v>110</v>
      </c>
      <c r="R169" s="150"/>
      <c r="S169" s="150"/>
      <c r="T169" s="150"/>
      <c r="U169" s="150">
        <v>0</v>
      </c>
      <c r="V169" s="150">
        <v>0</v>
      </c>
      <c r="W169" s="150">
        <v>0</v>
      </c>
      <c r="X169" s="150">
        <v>275.69831951903757</v>
      </c>
      <c r="Y169" s="150">
        <v>358.57597220575877</v>
      </c>
      <c r="Z169" s="150">
        <v>429.9962112221238</v>
      </c>
      <c r="AA169" s="150">
        <v>312.05461165461134</v>
      </c>
      <c r="AB169" s="150">
        <v>650.5483942246866</v>
      </c>
      <c r="AC169" s="150">
        <v>483.75336493891479</v>
      </c>
      <c r="AD169" s="150">
        <v>397.63802968513255</v>
      </c>
      <c r="AE169" s="150">
        <v>339.08393125834681</v>
      </c>
      <c r="AF169" s="150">
        <v>234.77177610825714</v>
      </c>
      <c r="AG169" s="150">
        <v>1087.3495205463962</v>
      </c>
      <c r="AH169" s="150">
        <v>1006.3344905315487</v>
      </c>
      <c r="AI169" s="150">
        <v>267.82072735317576</v>
      </c>
      <c r="AU169" s="88"/>
    </row>
    <row r="170" spans="3:47" s="11" customFormat="1" outlineLevel="2" x14ac:dyDescent="0.2">
      <c r="C170" s="119">
        <v>2</v>
      </c>
      <c r="E170" s="124" t="s">
        <v>178</v>
      </c>
      <c r="AU170" s="88"/>
    </row>
    <row r="171" spans="3:47" s="11" customFormat="1" outlineLevel="2" x14ac:dyDescent="0.2">
      <c r="C171" s="119">
        <v>2</v>
      </c>
      <c r="F171" s="156" t="s">
        <v>179</v>
      </c>
      <c r="AU171" s="88"/>
    </row>
    <row r="172" spans="3:47" s="11" customFormat="1" outlineLevel="2" x14ac:dyDescent="0.2">
      <c r="C172" s="119">
        <v>2</v>
      </c>
      <c r="E172" s="125"/>
      <c r="F172" s="157" t="s">
        <v>209</v>
      </c>
      <c r="G172" s="127"/>
      <c r="H172" s="158" t="s">
        <v>180</v>
      </c>
      <c r="I172" s="127"/>
      <c r="J172" s="127"/>
      <c r="K172" s="127"/>
      <c r="L172" s="127"/>
      <c r="M172" s="127"/>
      <c r="N172" s="127"/>
      <c r="O172" s="127"/>
      <c r="P172" s="152"/>
      <c r="Q172" s="128" t="s">
        <v>110</v>
      </c>
      <c r="R172" s="129"/>
      <c r="S172" s="130"/>
      <c r="T172" s="130"/>
      <c r="U172" s="131">
        <v>192.88422000000003</v>
      </c>
      <c r="V172" s="131">
        <v>222.77987750013182</v>
      </c>
      <c r="W172" s="132">
        <v>228.57215431513524</v>
      </c>
      <c r="X172" s="131">
        <v>234.24074374215061</v>
      </c>
      <c r="Y172" s="130">
        <v>239.79224936883961</v>
      </c>
      <c r="Z172" s="130">
        <v>245.18757497963855</v>
      </c>
      <c r="AA172" s="130">
        <v>250.09132647923133</v>
      </c>
      <c r="AB172" s="130">
        <v>255.09315300881596</v>
      </c>
      <c r="AC172" s="130">
        <v>260.19501606899229</v>
      </c>
      <c r="AD172" s="130">
        <v>265.39891639037216</v>
      </c>
      <c r="AE172" s="130">
        <v>270.70689471817963</v>
      </c>
      <c r="AF172" s="130">
        <v>276.12103261254322</v>
      </c>
      <c r="AG172" s="130">
        <v>281.64345326479406</v>
      </c>
      <c r="AH172" s="133">
        <v>287.27632233008995</v>
      </c>
      <c r="AI172" s="133">
        <v>293.02184877669174</v>
      </c>
      <c r="AU172" s="88"/>
    </row>
    <row r="173" spans="3:47" s="11" customFormat="1" outlineLevel="2" x14ac:dyDescent="0.2">
      <c r="C173" s="119">
        <v>2</v>
      </c>
      <c r="E173" s="134"/>
      <c r="F173" s="159" t="s">
        <v>31</v>
      </c>
      <c r="H173" s="72" t="s">
        <v>180</v>
      </c>
      <c r="P173" s="149"/>
      <c r="Q173" s="135" t="s">
        <v>110</v>
      </c>
      <c r="R173" s="136"/>
      <c r="S173" s="88"/>
      <c r="T173" s="88"/>
      <c r="U173" s="137">
        <v>214.36619999999991</v>
      </c>
      <c r="V173" s="137">
        <v>258.31127099999992</v>
      </c>
      <c r="W173" s="138">
        <v>284.73651402329995</v>
      </c>
      <c r="X173" s="137">
        <v>291.7979795710778</v>
      </c>
      <c r="Y173" s="88">
        <v>298.71359168691237</v>
      </c>
      <c r="Z173" s="88">
        <v>305.43464749986794</v>
      </c>
      <c r="AA173" s="88">
        <v>311.5433404498653</v>
      </c>
      <c r="AB173" s="88">
        <v>317.77420725886259</v>
      </c>
      <c r="AC173" s="88">
        <v>324.12969140403982</v>
      </c>
      <c r="AD173" s="88">
        <v>330.6122852321206</v>
      </c>
      <c r="AE173" s="88">
        <v>337.22453093676302</v>
      </c>
      <c r="AF173" s="88">
        <v>343.96902155549827</v>
      </c>
      <c r="AG173" s="88">
        <v>350.84840198660822</v>
      </c>
      <c r="AH173" s="139">
        <v>357.86537002634037</v>
      </c>
      <c r="AI173" s="139">
        <v>365.02267742686718</v>
      </c>
      <c r="AU173" s="88"/>
    </row>
    <row r="174" spans="3:47" s="11" customFormat="1" outlineLevel="2" x14ac:dyDescent="0.2">
      <c r="C174" s="119">
        <v>2</v>
      </c>
      <c r="E174" s="134"/>
      <c r="F174" s="159" t="s">
        <v>28</v>
      </c>
      <c r="H174" s="72" t="s">
        <v>180</v>
      </c>
      <c r="P174" s="149"/>
      <c r="Q174" s="135" t="s">
        <v>110</v>
      </c>
      <c r="R174" s="136"/>
      <c r="S174" s="88"/>
      <c r="T174" s="88"/>
      <c r="U174" s="137">
        <v>0</v>
      </c>
      <c r="V174" s="137">
        <v>0</v>
      </c>
      <c r="W174" s="138">
        <v>0</v>
      </c>
      <c r="X174" s="137">
        <v>0</v>
      </c>
      <c r="Y174" s="88">
        <v>0</v>
      </c>
      <c r="Z174" s="88">
        <v>0</v>
      </c>
      <c r="AA174" s="88">
        <v>0</v>
      </c>
      <c r="AB174" s="88">
        <v>0</v>
      </c>
      <c r="AC174" s="88">
        <v>0</v>
      </c>
      <c r="AD174" s="88">
        <v>0</v>
      </c>
      <c r="AE174" s="88">
        <v>0</v>
      </c>
      <c r="AF174" s="88">
        <v>0</v>
      </c>
      <c r="AG174" s="88">
        <v>0</v>
      </c>
      <c r="AH174" s="139">
        <v>0</v>
      </c>
      <c r="AI174" s="139">
        <v>0</v>
      </c>
      <c r="AU174" s="88"/>
    </row>
    <row r="175" spans="3:47" s="11" customFormat="1" outlineLevel="2" x14ac:dyDescent="0.2">
      <c r="C175" s="119">
        <v>2</v>
      </c>
      <c r="E175" s="134"/>
      <c r="F175" s="159" t="s">
        <v>210</v>
      </c>
      <c r="H175" s="72" t="s">
        <v>180</v>
      </c>
      <c r="P175" s="149"/>
      <c r="Q175" s="135" t="s">
        <v>110</v>
      </c>
      <c r="R175" s="136"/>
      <c r="S175" s="88"/>
      <c r="T175" s="88"/>
      <c r="U175" s="137">
        <v>299.01214140520921</v>
      </c>
      <c r="V175" s="137">
        <v>309.65436222902269</v>
      </c>
      <c r="W175" s="138">
        <v>318.33724485259711</v>
      </c>
      <c r="X175" s="137">
        <v>327.07647185091946</v>
      </c>
      <c r="Y175" s="88">
        <v>334.97968047720695</v>
      </c>
      <c r="Z175" s="88">
        <v>342.03824031048896</v>
      </c>
      <c r="AA175" s="88">
        <v>348.82665882574696</v>
      </c>
      <c r="AB175" s="88">
        <v>355.74980679668357</v>
      </c>
      <c r="AC175" s="88">
        <v>362.81035819311762</v>
      </c>
      <c r="AD175" s="88">
        <v>370.01104005503407</v>
      </c>
      <c r="AE175" s="88">
        <v>377.35463354586528</v>
      </c>
      <c r="AF175" s="88">
        <v>384.8439750266769</v>
      </c>
      <c r="AG175" s="88">
        <v>392.48195715167287</v>
      </c>
      <c r="AH175" s="139">
        <v>400.27152998544301</v>
      </c>
      <c r="AI175" s="139">
        <v>408.21570214238443</v>
      </c>
      <c r="AU175" s="88"/>
    </row>
    <row r="176" spans="3:47" s="11" customFormat="1" outlineLevel="2" x14ac:dyDescent="0.2">
      <c r="C176" s="119">
        <v>2</v>
      </c>
      <c r="E176" s="134"/>
      <c r="F176" s="159" t="s">
        <v>211</v>
      </c>
      <c r="H176" s="72" t="s">
        <v>180</v>
      </c>
      <c r="P176" s="149"/>
      <c r="Q176" s="135" t="s">
        <v>110</v>
      </c>
      <c r="R176" s="136"/>
      <c r="S176" s="88"/>
      <c r="T176" s="88"/>
      <c r="U176" s="137">
        <v>405.48311999999999</v>
      </c>
      <c r="V176" s="137">
        <v>419.87777076000003</v>
      </c>
      <c r="W176" s="138">
        <v>431.63434834128003</v>
      </c>
      <c r="X176" s="137">
        <v>459.8280533222441</v>
      </c>
      <c r="Y176" s="88">
        <v>470.01729798886942</v>
      </c>
      <c r="Z176" s="88">
        <v>480.0356553799964</v>
      </c>
      <c r="AA176" s="88">
        <v>489.67105639749036</v>
      </c>
      <c r="AB176" s="88">
        <v>499.50026918211825</v>
      </c>
      <c r="AC176" s="88">
        <v>509.5272022702182</v>
      </c>
      <c r="AD176" s="88">
        <v>519.75584327005561</v>
      </c>
      <c r="AE176" s="88">
        <v>530.19026046765646</v>
      </c>
      <c r="AF176" s="88">
        <v>540.83460446540255</v>
      </c>
      <c r="AG176" s="88">
        <v>551.69310985406491</v>
      </c>
      <c r="AH176" s="139">
        <v>562.7700969189566</v>
      </c>
      <c r="AI176" s="139">
        <v>574.06997338090946</v>
      </c>
      <c r="AU176" s="88"/>
    </row>
    <row r="177" spans="3:47" s="11" customFormat="1" outlineLevel="2" x14ac:dyDescent="0.2">
      <c r="C177" s="119">
        <v>2</v>
      </c>
      <c r="E177" s="134"/>
      <c r="F177" s="159" t="s">
        <v>212</v>
      </c>
      <c r="H177" s="72" t="s">
        <v>180</v>
      </c>
      <c r="P177" s="149"/>
      <c r="Q177" s="135" t="s">
        <v>110</v>
      </c>
      <c r="R177" s="136"/>
      <c r="S177" s="88"/>
      <c r="T177" s="88"/>
      <c r="U177" s="137">
        <v>146.35941182226975</v>
      </c>
      <c r="V177" s="137">
        <v>151.66228468072609</v>
      </c>
      <c r="W177" s="138">
        <v>155.95815961539671</v>
      </c>
      <c r="X177" s="137">
        <v>160.29735994817838</v>
      </c>
      <c r="Y177" s="88">
        <v>164.18548658743927</v>
      </c>
      <c r="Z177" s="88">
        <v>167.61241729775102</v>
      </c>
      <c r="AA177" s="88">
        <v>170.93543485316414</v>
      </c>
      <c r="AB177" s="88">
        <v>174.32433324158239</v>
      </c>
      <c r="AC177" s="88">
        <v>177.78041859036901</v>
      </c>
      <c r="AD177" s="88">
        <v>181.30502292165212</v>
      </c>
      <c r="AE177" s="88">
        <v>184.89950466570434</v>
      </c>
      <c r="AF177" s="88">
        <v>188.5652491845</v>
      </c>
      <c r="AG177" s="88">
        <v>192.30366930565262</v>
      </c>
      <c r="AH177" s="139">
        <v>196.11620586693766</v>
      </c>
      <c r="AI177" s="139">
        <v>200.00432827161103</v>
      </c>
      <c r="AU177" s="88"/>
    </row>
    <row r="178" spans="3:47" s="11" customFormat="1" outlineLevel="2" x14ac:dyDescent="0.2">
      <c r="C178" s="119">
        <v>2</v>
      </c>
      <c r="E178" s="134"/>
      <c r="F178" s="159" t="s">
        <v>213</v>
      </c>
      <c r="H178" s="72" t="s">
        <v>180</v>
      </c>
      <c r="P178" s="149"/>
      <c r="Q178" s="135" t="s">
        <v>110</v>
      </c>
      <c r="R178" s="136"/>
      <c r="S178" s="88"/>
      <c r="T178" s="88"/>
      <c r="U178" s="137">
        <v>161.17959000000002</v>
      </c>
      <c r="V178" s="137">
        <v>166.90146544500004</v>
      </c>
      <c r="W178" s="138">
        <v>171.57470647746004</v>
      </c>
      <c r="X178" s="137">
        <v>176.27585343494246</v>
      </c>
      <c r="Y178" s="88">
        <v>180.5593566734116</v>
      </c>
      <c r="Z178" s="88">
        <v>184.36915909922061</v>
      </c>
      <c r="AA178" s="88">
        <v>188.03810536529511</v>
      </c>
      <c r="AB178" s="88">
        <v>191.78006366206449</v>
      </c>
      <c r="AC178" s="88">
        <v>195.59648692893958</v>
      </c>
      <c r="AD178" s="88">
        <v>199.48885701882548</v>
      </c>
      <c r="AE178" s="88">
        <v>203.45868527350012</v>
      </c>
      <c r="AF178" s="88">
        <v>207.50751311044277</v>
      </c>
      <c r="AG178" s="88">
        <v>211.6369126213406</v>
      </c>
      <c r="AH178" s="139">
        <v>215.84848718250529</v>
      </c>
      <c r="AI178" s="139">
        <v>220.14387207743715</v>
      </c>
      <c r="AU178" s="88"/>
    </row>
    <row r="179" spans="3:47" s="11" customFormat="1" outlineLevel="2" x14ac:dyDescent="0.2">
      <c r="C179" s="119">
        <v>2</v>
      </c>
      <c r="E179" s="134"/>
      <c r="F179" s="159" t="s">
        <v>214</v>
      </c>
      <c r="H179" s="72" t="s">
        <v>180</v>
      </c>
      <c r="P179" s="149"/>
      <c r="Q179" s="135" t="s">
        <v>110</v>
      </c>
      <c r="R179" s="136"/>
      <c r="S179" s="88"/>
      <c r="T179" s="88"/>
      <c r="U179" s="137">
        <v>89.508793472678775</v>
      </c>
      <c r="V179" s="137">
        <v>92.503658945533303</v>
      </c>
      <c r="W179" s="138">
        <v>95.009846051438558</v>
      </c>
      <c r="X179" s="137">
        <v>97.501070328478278</v>
      </c>
      <c r="Y179" s="88">
        <v>99.826975322942843</v>
      </c>
      <c r="Z179" s="88">
        <v>101.99671562201316</v>
      </c>
      <c r="AA179" s="88">
        <v>104.02828995493581</v>
      </c>
      <c r="AB179" s="88">
        <v>106.10032926013744</v>
      </c>
      <c r="AC179" s="88">
        <v>108.21363952042407</v>
      </c>
      <c r="AD179" s="88">
        <v>110.36904277219692</v>
      </c>
      <c r="AE179" s="88">
        <v>112.56737742520849</v>
      </c>
      <c r="AF179" s="88">
        <v>114.80949858868755</v>
      </c>
      <c r="AG179" s="88">
        <v>117.09627840395993</v>
      </c>
      <c r="AH179" s="139">
        <v>119.42860638369449</v>
      </c>
      <c r="AI179" s="139">
        <v>121.80738975790612</v>
      </c>
      <c r="AU179" s="88"/>
    </row>
    <row r="180" spans="3:47" s="11" customFormat="1" outlineLevel="2" x14ac:dyDescent="0.2">
      <c r="C180" s="119">
        <v>2</v>
      </c>
      <c r="E180" s="134"/>
      <c r="F180" s="159" t="s">
        <v>215</v>
      </c>
      <c r="H180" s="72" t="s">
        <v>180</v>
      </c>
      <c r="P180" s="149"/>
      <c r="Q180" s="135" t="s">
        <v>110</v>
      </c>
      <c r="R180" s="136"/>
      <c r="S180" s="88"/>
      <c r="T180" s="88"/>
      <c r="U180" s="137">
        <v>32.751020000000004</v>
      </c>
      <c r="V180" s="137">
        <v>33.913681210000007</v>
      </c>
      <c r="W180" s="138">
        <v>34.863264283880007</v>
      </c>
      <c r="X180" s="137">
        <v>35.818517725258324</v>
      </c>
      <c r="Y180" s="88">
        <v>36.68890770598211</v>
      </c>
      <c r="Z180" s="88">
        <v>37.463043658578336</v>
      </c>
      <c r="AA180" s="88">
        <v>38.208558227384046</v>
      </c>
      <c r="AB180" s="88">
        <v>38.968908536108991</v>
      </c>
      <c r="AC180" s="88">
        <v>39.744389815977563</v>
      </c>
      <c r="AD180" s="88">
        <v>40.535303173315519</v>
      </c>
      <c r="AE180" s="88">
        <v>41.341955706464496</v>
      </c>
      <c r="AF180" s="88">
        <v>42.164660625023139</v>
      </c>
      <c r="AG180" s="88">
        <v>43.003737371461099</v>
      </c>
      <c r="AH180" s="139">
        <v>43.859511745153178</v>
      </c>
      <c r="AI180" s="139">
        <v>44.732316028881726</v>
      </c>
      <c r="AU180" s="88"/>
    </row>
    <row r="181" spans="3:47" s="11" customFormat="1" outlineLevel="2" x14ac:dyDescent="0.2">
      <c r="C181" s="119">
        <v>2</v>
      </c>
      <c r="E181" s="134"/>
      <c r="F181" s="159" t="s">
        <v>216</v>
      </c>
      <c r="H181" s="72" t="s">
        <v>180</v>
      </c>
      <c r="P181" s="149"/>
      <c r="Q181" s="135" t="s">
        <v>110</v>
      </c>
      <c r="R181" s="136"/>
      <c r="S181" s="88"/>
      <c r="T181" s="88"/>
      <c r="U181" s="137">
        <v>0</v>
      </c>
      <c r="V181" s="137">
        <v>0</v>
      </c>
      <c r="W181" s="138">
        <v>0</v>
      </c>
      <c r="X181" s="137">
        <v>60.152529508828515</v>
      </c>
      <c r="Y181" s="88">
        <v>61.876902021414928</v>
      </c>
      <c r="Z181" s="88">
        <v>63.578516827003845</v>
      </c>
      <c r="AA181" s="88">
        <v>65.167979747678942</v>
      </c>
      <c r="AB181" s="88">
        <v>0</v>
      </c>
      <c r="AC181" s="88">
        <v>0</v>
      </c>
      <c r="AD181" s="88">
        <v>0</v>
      </c>
      <c r="AE181" s="88">
        <v>0</v>
      </c>
      <c r="AF181" s="88">
        <v>0</v>
      </c>
      <c r="AG181" s="88">
        <v>0</v>
      </c>
      <c r="AH181" s="139">
        <v>0</v>
      </c>
      <c r="AI181" s="139">
        <v>0</v>
      </c>
      <c r="AU181" s="88"/>
    </row>
    <row r="182" spans="3:47" s="11" customFormat="1" outlineLevel="2" x14ac:dyDescent="0.2">
      <c r="C182" s="119">
        <v>2</v>
      </c>
      <c r="E182" s="134"/>
      <c r="F182" s="159" t="s">
        <v>33</v>
      </c>
      <c r="H182" s="72" t="s">
        <v>180</v>
      </c>
      <c r="P182" s="149"/>
      <c r="Q182" s="135" t="s">
        <v>110</v>
      </c>
      <c r="R182" s="136"/>
      <c r="S182" s="88"/>
      <c r="T182" s="88"/>
      <c r="U182" s="137">
        <v>0</v>
      </c>
      <c r="V182" s="137">
        <v>0</v>
      </c>
      <c r="W182" s="138">
        <v>0</v>
      </c>
      <c r="X182" s="137">
        <v>0</v>
      </c>
      <c r="Y182" s="88">
        <v>0</v>
      </c>
      <c r="Z182" s="88">
        <v>0</v>
      </c>
      <c r="AA182" s="88">
        <v>0</v>
      </c>
      <c r="AB182" s="88">
        <v>0</v>
      </c>
      <c r="AC182" s="88">
        <v>0</v>
      </c>
      <c r="AD182" s="88">
        <v>0</v>
      </c>
      <c r="AE182" s="88">
        <v>0</v>
      </c>
      <c r="AF182" s="88">
        <v>0</v>
      </c>
      <c r="AG182" s="88">
        <v>0</v>
      </c>
      <c r="AH182" s="139">
        <v>0</v>
      </c>
      <c r="AI182" s="139">
        <v>0</v>
      </c>
      <c r="AU182" s="88"/>
    </row>
    <row r="183" spans="3:47" s="11" customFormat="1" outlineLevel="2" x14ac:dyDescent="0.2">
      <c r="C183" s="119">
        <v>2</v>
      </c>
      <c r="E183" s="134"/>
      <c r="F183" s="159" t="s">
        <v>34</v>
      </c>
      <c r="H183" s="72" t="s">
        <v>180</v>
      </c>
      <c r="P183" s="149"/>
      <c r="Q183" s="135" t="s">
        <v>110</v>
      </c>
      <c r="R183" s="136"/>
      <c r="S183" s="88"/>
      <c r="T183" s="88"/>
      <c r="U183" s="137">
        <v>0</v>
      </c>
      <c r="V183" s="137">
        <v>0</v>
      </c>
      <c r="W183" s="138">
        <v>0</v>
      </c>
      <c r="X183" s="137">
        <v>199.17886617379602</v>
      </c>
      <c r="Y183" s="88">
        <v>280.91900712781131</v>
      </c>
      <c r="Z183" s="88">
        <v>350.20367960453279</v>
      </c>
      <c r="AA183" s="88">
        <v>230.26726674658053</v>
      </c>
      <c r="AB183" s="88">
        <v>633.51354493532597</v>
      </c>
      <c r="AC183" s="88">
        <v>466.2926444173201</v>
      </c>
      <c r="AD183" s="88">
        <v>379.74079115049801</v>
      </c>
      <c r="AE183" s="88">
        <v>320.73926176034644</v>
      </c>
      <c r="AF183" s="88">
        <v>215.96848987280674</v>
      </c>
      <c r="AG183" s="88">
        <v>1068.0761521550596</v>
      </c>
      <c r="AH183" s="139">
        <v>986.57928793042856</v>
      </c>
      <c r="AI183" s="139">
        <v>247.57164468702769</v>
      </c>
      <c r="AU183" s="88"/>
    </row>
    <row r="184" spans="3:47" s="11" customFormat="1" outlineLevel="2" x14ac:dyDescent="0.2">
      <c r="C184" s="119">
        <v>2</v>
      </c>
      <c r="E184" s="134"/>
      <c r="F184" s="159" t="s">
        <v>217</v>
      </c>
      <c r="H184" s="72" t="s">
        <v>180</v>
      </c>
      <c r="P184" s="149"/>
      <c r="Q184" s="135" t="s">
        <v>110</v>
      </c>
      <c r="R184" s="136"/>
      <c r="S184" s="88"/>
      <c r="T184" s="88"/>
      <c r="U184" s="137">
        <v>0</v>
      </c>
      <c r="V184" s="137">
        <v>0</v>
      </c>
      <c r="W184" s="138">
        <v>0</v>
      </c>
      <c r="X184" s="137">
        <v>0</v>
      </c>
      <c r="Y184" s="88">
        <v>0</v>
      </c>
      <c r="Z184" s="88">
        <v>0</v>
      </c>
      <c r="AA184" s="88">
        <v>0</v>
      </c>
      <c r="AB184" s="88">
        <v>0</v>
      </c>
      <c r="AC184" s="88">
        <v>0</v>
      </c>
      <c r="AD184" s="88">
        <v>0</v>
      </c>
      <c r="AE184" s="88">
        <v>0</v>
      </c>
      <c r="AF184" s="88">
        <v>0</v>
      </c>
      <c r="AG184" s="88">
        <v>0</v>
      </c>
      <c r="AH184" s="139">
        <v>0</v>
      </c>
      <c r="AI184" s="139">
        <v>0</v>
      </c>
      <c r="AU184" s="88"/>
    </row>
    <row r="185" spans="3:47" s="11" customFormat="1" outlineLevel="2" x14ac:dyDescent="0.2">
      <c r="C185" s="119">
        <v>2</v>
      </c>
      <c r="E185" s="134"/>
      <c r="F185" s="159" t="s">
        <v>152</v>
      </c>
      <c r="H185" s="72" t="s">
        <v>180</v>
      </c>
      <c r="P185" s="149"/>
      <c r="Q185" s="135" t="s">
        <v>110</v>
      </c>
      <c r="R185" s="136"/>
      <c r="S185" s="88"/>
      <c r="T185" s="88"/>
      <c r="U185" s="137">
        <v>0</v>
      </c>
      <c r="V185" s="137">
        <v>0</v>
      </c>
      <c r="W185" s="138">
        <v>0</v>
      </c>
      <c r="X185" s="137">
        <v>0</v>
      </c>
      <c r="Y185" s="88">
        <v>0</v>
      </c>
      <c r="Z185" s="88">
        <v>0</v>
      </c>
      <c r="AA185" s="88">
        <v>0</v>
      </c>
      <c r="AB185" s="88">
        <v>0</v>
      </c>
      <c r="AC185" s="88">
        <v>0</v>
      </c>
      <c r="AD185" s="88">
        <v>0</v>
      </c>
      <c r="AE185" s="88">
        <v>0</v>
      </c>
      <c r="AF185" s="88">
        <v>0</v>
      </c>
      <c r="AG185" s="88">
        <v>0</v>
      </c>
      <c r="AH185" s="139">
        <v>0</v>
      </c>
      <c r="AI185" s="139">
        <v>0</v>
      </c>
      <c r="AU185" s="88"/>
    </row>
    <row r="186" spans="3:47" s="11" customFormat="1" outlineLevel="2" x14ac:dyDescent="0.2">
      <c r="C186" s="119">
        <v>2</v>
      </c>
      <c r="E186" s="140"/>
      <c r="F186" s="160" t="s">
        <v>152</v>
      </c>
      <c r="G186" s="142"/>
      <c r="H186" s="161" t="s">
        <v>180</v>
      </c>
      <c r="I186" s="142"/>
      <c r="J186" s="142"/>
      <c r="K186" s="142"/>
      <c r="L186" s="142"/>
      <c r="M186" s="142"/>
      <c r="N186" s="142"/>
      <c r="O186" s="142"/>
      <c r="P186" s="155"/>
      <c r="Q186" s="143" t="s">
        <v>110</v>
      </c>
      <c r="R186" s="144"/>
      <c r="S186" s="145"/>
      <c r="T186" s="145"/>
      <c r="U186" s="146">
        <v>0</v>
      </c>
      <c r="V186" s="146">
        <v>0</v>
      </c>
      <c r="W186" s="147">
        <v>0</v>
      </c>
      <c r="X186" s="146">
        <v>0</v>
      </c>
      <c r="Y186" s="145">
        <v>0</v>
      </c>
      <c r="Z186" s="145">
        <v>0</v>
      </c>
      <c r="AA186" s="145">
        <v>0</v>
      </c>
      <c r="AB186" s="145">
        <v>0</v>
      </c>
      <c r="AC186" s="145">
        <v>0</v>
      </c>
      <c r="AD186" s="145">
        <v>0</v>
      </c>
      <c r="AE186" s="145">
        <v>0</v>
      </c>
      <c r="AF186" s="145">
        <v>0</v>
      </c>
      <c r="AG186" s="145">
        <v>0</v>
      </c>
      <c r="AH186" s="148">
        <v>0</v>
      </c>
      <c r="AI186" s="148">
        <v>0</v>
      </c>
      <c r="AU186" s="88"/>
    </row>
    <row r="187" spans="3:47" s="11" customFormat="1" outlineLevel="2" x14ac:dyDescent="0.2">
      <c r="C187" s="119">
        <v>2</v>
      </c>
      <c r="E187" s="125"/>
      <c r="F187" s="157" t="s">
        <v>152</v>
      </c>
      <c r="G187" s="127"/>
      <c r="H187" s="158" t="s">
        <v>180</v>
      </c>
      <c r="I187" s="127"/>
      <c r="J187" s="127"/>
      <c r="K187" s="127"/>
      <c r="L187" s="127"/>
      <c r="M187" s="127"/>
      <c r="N187" s="127"/>
      <c r="O187" s="127"/>
      <c r="P187" s="152"/>
      <c r="Q187" s="128" t="s">
        <v>110</v>
      </c>
      <c r="R187" s="129"/>
      <c r="S187" s="130"/>
      <c r="T187" s="130"/>
      <c r="U187" s="131">
        <v>0</v>
      </c>
      <c r="V187" s="131">
        <v>0</v>
      </c>
      <c r="W187" s="132">
        <v>0</v>
      </c>
      <c r="X187" s="131">
        <v>0</v>
      </c>
      <c r="Y187" s="130">
        <v>0</v>
      </c>
      <c r="Z187" s="130">
        <v>0</v>
      </c>
      <c r="AA187" s="130">
        <v>0</v>
      </c>
      <c r="AB187" s="130">
        <v>0</v>
      </c>
      <c r="AC187" s="130">
        <v>0</v>
      </c>
      <c r="AD187" s="130">
        <v>0</v>
      </c>
      <c r="AE187" s="130">
        <v>0</v>
      </c>
      <c r="AF187" s="130">
        <v>0</v>
      </c>
      <c r="AG187" s="130">
        <v>0</v>
      </c>
      <c r="AH187" s="133">
        <v>0</v>
      </c>
      <c r="AI187" s="133">
        <v>0</v>
      </c>
      <c r="AU187" s="88"/>
    </row>
    <row r="188" spans="3:47" s="11" customFormat="1" outlineLevel="2" x14ac:dyDescent="0.2">
      <c r="C188" s="119">
        <v>2</v>
      </c>
      <c r="E188" s="134"/>
      <c r="F188" s="159" t="s">
        <v>152</v>
      </c>
      <c r="H188" s="72" t="s">
        <v>180</v>
      </c>
      <c r="P188" s="149"/>
      <c r="Q188" s="135" t="s">
        <v>110</v>
      </c>
      <c r="R188" s="136"/>
      <c r="S188" s="88"/>
      <c r="T188" s="88"/>
      <c r="U188" s="137">
        <v>0</v>
      </c>
      <c r="V188" s="137">
        <v>0</v>
      </c>
      <c r="W188" s="138">
        <v>0</v>
      </c>
      <c r="X188" s="137">
        <v>0</v>
      </c>
      <c r="Y188" s="88">
        <v>0</v>
      </c>
      <c r="Z188" s="88">
        <v>0</v>
      </c>
      <c r="AA188" s="88">
        <v>0</v>
      </c>
      <c r="AB188" s="88">
        <v>0</v>
      </c>
      <c r="AC188" s="88">
        <v>0</v>
      </c>
      <c r="AD188" s="88">
        <v>0</v>
      </c>
      <c r="AE188" s="88">
        <v>0</v>
      </c>
      <c r="AF188" s="88">
        <v>0</v>
      </c>
      <c r="AG188" s="88">
        <v>0</v>
      </c>
      <c r="AH188" s="139">
        <v>0</v>
      </c>
      <c r="AI188" s="139">
        <v>0</v>
      </c>
      <c r="AU188" s="88"/>
    </row>
    <row r="189" spans="3:47" s="11" customFormat="1" outlineLevel="2" x14ac:dyDescent="0.2">
      <c r="C189" s="119">
        <v>2</v>
      </c>
      <c r="E189" s="134"/>
      <c r="F189" s="159" t="s">
        <v>152</v>
      </c>
      <c r="H189" s="72" t="s">
        <v>180</v>
      </c>
      <c r="P189" s="149"/>
      <c r="Q189" s="135" t="s">
        <v>110</v>
      </c>
      <c r="R189" s="136"/>
      <c r="S189" s="88"/>
      <c r="T189" s="88"/>
      <c r="U189" s="137">
        <v>0</v>
      </c>
      <c r="V189" s="137">
        <v>0</v>
      </c>
      <c r="W189" s="138">
        <v>0</v>
      </c>
      <c r="X189" s="137">
        <v>0</v>
      </c>
      <c r="Y189" s="88">
        <v>0</v>
      </c>
      <c r="Z189" s="88">
        <v>0</v>
      </c>
      <c r="AA189" s="88">
        <v>0</v>
      </c>
      <c r="AB189" s="88">
        <v>0</v>
      </c>
      <c r="AC189" s="88">
        <v>0</v>
      </c>
      <c r="AD189" s="88">
        <v>0</v>
      </c>
      <c r="AE189" s="88">
        <v>0</v>
      </c>
      <c r="AF189" s="88">
        <v>0</v>
      </c>
      <c r="AG189" s="88">
        <v>0</v>
      </c>
      <c r="AH189" s="139">
        <v>0</v>
      </c>
      <c r="AI189" s="139">
        <v>0</v>
      </c>
      <c r="AU189" s="88"/>
    </row>
    <row r="190" spans="3:47" s="11" customFormat="1" outlineLevel="2" x14ac:dyDescent="0.2">
      <c r="C190" s="119">
        <v>2</v>
      </c>
      <c r="E190" s="134"/>
      <c r="F190" s="159" t="s">
        <v>152</v>
      </c>
      <c r="H190" s="72" t="s">
        <v>180</v>
      </c>
      <c r="P190" s="149"/>
      <c r="Q190" s="135" t="s">
        <v>110</v>
      </c>
      <c r="R190" s="136"/>
      <c r="S190" s="88"/>
      <c r="T190" s="88"/>
      <c r="U190" s="137">
        <v>0</v>
      </c>
      <c r="V190" s="137">
        <v>0</v>
      </c>
      <c r="W190" s="138">
        <v>0</v>
      </c>
      <c r="X190" s="137">
        <v>0</v>
      </c>
      <c r="Y190" s="88">
        <v>0</v>
      </c>
      <c r="Z190" s="88">
        <v>0</v>
      </c>
      <c r="AA190" s="88">
        <v>0</v>
      </c>
      <c r="AB190" s="88">
        <v>0</v>
      </c>
      <c r="AC190" s="88">
        <v>0</v>
      </c>
      <c r="AD190" s="88">
        <v>0</v>
      </c>
      <c r="AE190" s="88">
        <v>0</v>
      </c>
      <c r="AF190" s="88">
        <v>0</v>
      </c>
      <c r="AG190" s="88">
        <v>0</v>
      </c>
      <c r="AH190" s="139">
        <v>0</v>
      </c>
      <c r="AI190" s="139">
        <v>0</v>
      </c>
      <c r="AU190" s="88"/>
    </row>
    <row r="191" spans="3:47" s="11" customFormat="1" outlineLevel="2" x14ac:dyDescent="0.2">
      <c r="C191" s="119">
        <v>2</v>
      </c>
      <c r="E191" s="134"/>
      <c r="F191" s="159" t="s">
        <v>152</v>
      </c>
      <c r="H191" s="72" t="s">
        <v>180</v>
      </c>
      <c r="P191" s="149"/>
      <c r="Q191" s="135" t="s">
        <v>110</v>
      </c>
      <c r="R191" s="136"/>
      <c r="S191" s="88"/>
      <c r="T191" s="88"/>
      <c r="U191" s="137">
        <v>0</v>
      </c>
      <c r="V191" s="137">
        <v>0</v>
      </c>
      <c r="W191" s="138">
        <v>0</v>
      </c>
      <c r="X191" s="137">
        <v>0</v>
      </c>
      <c r="Y191" s="88">
        <v>0</v>
      </c>
      <c r="Z191" s="88">
        <v>0</v>
      </c>
      <c r="AA191" s="88">
        <v>0</v>
      </c>
      <c r="AB191" s="88">
        <v>0</v>
      </c>
      <c r="AC191" s="88">
        <v>0</v>
      </c>
      <c r="AD191" s="88">
        <v>0</v>
      </c>
      <c r="AE191" s="88">
        <v>0</v>
      </c>
      <c r="AF191" s="88">
        <v>0</v>
      </c>
      <c r="AG191" s="88">
        <v>0</v>
      </c>
      <c r="AH191" s="139">
        <v>0</v>
      </c>
      <c r="AI191" s="139">
        <v>0</v>
      </c>
      <c r="AU191" s="88"/>
    </row>
    <row r="192" spans="3:47" s="11" customFormat="1" outlineLevel="2" x14ac:dyDescent="0.2">
      <c r="C192" s="119">
        <v>2</v>
      </c>
      <c r="E192" s="134"/>
      <c r="F192" s="159" t="s">
        <v>152</v>
      </c>
      <c r="H192" s="72" t="s">
        <v>180</v>
      </c>
      <c r="P192" s="149"/>
      <c r="Q192" s="135" t="s">
        <v>110</v>
      </c>
      <c r="R192" s="136"/>
      <c r="S192" s="88"/>
      <c r="T192" s="88"/>
      <c r="U192" s="137">
        <v>0</v>
      </c>
      <c r="V192" s="137">
        <v>0</v>
      </c>
      <c r="W192" s="138">
        <v>0</v>
      </c>
      <c r="X192" s="137">
        <v>0</v>
      </c>
      <c r="Y192" s="88">
        <v>0</v>
      </c>
      <c r="Z192" s="88">
        <v>0</v>
      </c>
      <c r="AA192" s="88">
        <v>0</v>
      </c>
      <c r="AB192" s="88">
        <v>0</v>
      </c>
      <c r="AC192" s="88">
        <v>0</v>
      </c>
      <c r="AD192" s="88">
        <v>0</v>
      </c>
      <c r="AE192" s="88">
        <v>0</v>
      </c>
      <c r="AF192" s="88">
        <v>0</v>
      </c>
      <c r="AG192" s="88">
        <v>0</v>
      </c>
      <c r="AH192" s="139">
        <v>0</v>
      </c>
      <c r="AI192" s="139">
        <v>0</v>
      </c>
      <c r="AU192" s="88"/>
    </row>
    <row r="193" spans="1:47" s="11" customFormat="1" outlineLevel="2" x14ac:dyDescent="0.2">
      <c r="C193" s="119">
        <v>2</v>
      </c>
      <c r="E193" s="134"/>
      <c r="F193" s="159" t="s">
        <v>152</v>
      </c>
      <c r="H193" s="72" t="s">
        <v>180</v>
      </c>
      <c r="P193" s="149"/>
      <c r="Q193" s="135" t="s">
        <v>110</v>
      </c>
      <c r="R193" s="136"/>
      <c r="S193" s="88"/>
      <c r="T193" s="88"/>
      <c r="U193" s="137">
        <v>0</v>
      </c>
      <c r="V193" s="137">
        <v>0</v>
      </c>
      <c r="W193" s="138">
        <v>0</v>
      </c>
      <c r="X193" s="137">
        <v>0</v>
      </c>
      <c r="Y193" s="88">
        <v>0</v>
      </c>
      <c r="Z193" s="88">
        <v>0</v>
      </c>
      <c r="AA193" s="88">
        <v>0</v>
      </c>
      <c r="AB193" s="88">
        <v>0</v>
      </c>
      <c r="AC193" s="88">
        <v>0</v>
      </c>
      <c r="AD193" s="88">
        <v>0</v>
      </c>
      <c r="AE193" s="88">
        <v>0</v>
      </c>
      <c r="AF193" s="88">
        <v>0</v>
      </c>
      <c r="AG193" s="88">
        <v>0</v>
      </c>
      <c r="AH193" s="139">
        <v>0</v>
      </c>
      <c r="AI193" s="139">
        <v>0</v>
      </c>
      <c r="AU193" s="88"/>
    </row>
    <row r="194" spans="1:47" s="11" customFormat="1" outlineLevel="2" x14ac:dyDescent="0.2">
      <c r="C194" s="119">
        <v>2</v>
      </c>
      <c r="E194" s="134"/>
      <c r="F194" s="159" t="s">
        <v>152</v>
      </c>
      <c r="H194" s="72" t="s">
        <v>180</v>
      </c>
      <c r="P194" s="149"/>
      <c r="Q194" s="135" t="s">
        <v>110</v>
      </c>
      <c r="R194" s="136"/>
      <c r="S194" s="88"/>
      <c r="T194" s="88"/>
      <c r="U194" s="137">
        <v>0</v>
      </c>
      <c r="V194" s="137">
        <v>0</v>
      </c>
      <c r="W194" s="138">
        <v>0</v>
      </c>
      <c r="X194" s="137">
        <v>0</v>
      </c>
      <c r="Y194" s="88">
        <v>0</v>
      </c>
      <c r="Z194" s="88">
        <v>0</v>
      </c>
      <c r="AA194" s="88">
        <v>0</v>
      </c>
      <c r="AB194" s="88">
        <v>0</v>
      </c>
      <c r="AC194" s="88">
        <v>0</v>
      </c>
      <c r="AD194" s="88">
        <v>0</v>
      </c>
      <c r="AE194" s="88">
        <v>0</v>
      </c>
      <c r="AF194" s="88">
        <v>0</v>
      </c>
      <c r="AG194" s="88">
        <v>0</v>
      </c>
      <c r="AH194" s="139">
        <v>0</v>
      </c>
      <c r="AI194" s="139">
        <v>0</v>
      </c>
      <c r="AU194" s="88"/>
    </row>
    <row r="195" spans="1:47" s="11" customFormat="1" outlineLevel="2" x14ac:dyDescent="0.2">
      <c r="C195" s="119">
        <v>2</v>
      </c>
      <c r="E195" s="134"/>
      <c r="F195" s="159" t="s">
        <v>152</v>
      </c>
      <c r="H195" s="72" t="s">
        <v>180</v>
      </c>
      <c r="P195" s="149"/>
      <c r="Q195" s="135" t="s">
        <v>110</v>
      </c>
      <c r="R195" s="136"/>
      <c r="S195" s="88"/>
      <c r="T195" s="88"/>
      <c r="U195" s="137">
        <v>0</v>
      </c>
      <c r="V195" s="137">
        <v>0</v>
      </c>
      <c r="W195" s="138">
        <v>0</v>
      </c>
      <c r="X195" s="137">
        <v>0</v>
      </c>
      <c r="Y195" s="88">
        <v>0</v>
      </c>
      <c r="Z195" s="88">
        <v>0</v>
      </c>
      <c r="AA195" s="88">
        <v>0</v>
      </c>
      <c r="AB195" s="88">
        <v>0</v>
      </c>
      <c r="AC195" s="88">
        <v>0</v>
      </c>
      <c r="AD195" s="88">
        <v>0</v>
      </c>
      <c r="AE195" s="88">
        <v>0</v>
      </c>
      <c r="AF195" s="88">
        <v>0</v>
      </c>
      <c r="AG195" s="88">
        <v>0</v>
      </c>
      <c r="AH195" s="139">
        <v>0</v>
      </c>
      <c r="AI195" s="139">
        <v>0</v>
      </c>
      <c r="AU195" s="88"/>
    </row>
    <row r="196" spans="1:47" s="11" customFormat="1" outlineLevel="2" x14ac:dyDescent="0.2">
      <c r="C196" s="119">
        <v>2</v>
      </c>
      <c r="E196" s="140"/>
      <c r="F196" s="160" t="s">
        <v>152</v>
      </c>
      <c r="G196" s="142"/>
      <c r="H196" s="161" t="s">
        <v>180</v>
      </c>
      <c r="I196" s="142"/>
      <c r="J196" s="142"/>
      <c r="K196" s="142"/>
      <c r="L196" s="142"/>
      <c r="M196" s="142"/>
      <c r="N196" s="142"/>
      <c r="O196" s="142"/>
      <c r="P196" s="155"/>
      <c r="Q196" s="143" t="s">
        <v>110</v>
      </c>
      <c r="R196" s="144"/>
      <c r="S196" s="145"/>
      <c r="T196" s="145"/>
      <c r="U196" s="146">
        <v>0</v>
      </c>
      <c r="V196" s="146">
        <v>0</v>
      </c>
      <c r="W196" s="147">
        <v>0</v>
      </c>
      <c r="X196" s="146">
        <v>0</v>
      </c>
      <c r="Y196" s="145">
        <v>0</v>
      </c>
      <c r="Z196" s="145">
        <v>0</v>
      </c>
      <c r="AA196" s="145">
        <v>0</v>
      </c>
      <c r="AB196" s="145">
        <v>0</v>
      </c>
      <c r="AC196" s="145">
        <v>0</v>
      </c>
      <c r="AD196" s="145">
        <v>0</v>
      </c>
      <c r="AE196" s="145">
        <v>0</v>
      </c>
      <c r="AF196" s="145">
        <v>0</v>
      </c>
      <c r="AG196" s="145">
        <v>0</v>
      </c>
      <c r="AH196" s="148">
        <v>0</v>
      </c>
      <c r="AI196" s="148">
        <v>0</v>
      </c>
      <c r="AU196" s="88"/>
    </row>
    <row r="197" spans="1:47" s="11" customFormat="1" outlineLevel="2" x14ac:dyDescent="0.2">
      <c r="C197" s="119">
        <v>2</v>
      </c>
      <c r="F197" s="159"/>
      <c r="P197" s="149" t="s">
        <v>181</v>
      </c>
      <c r="Q197" s="16" t="s">
        <v>110</v>
      </c>
      <c r="R197" s="150"/>
      <c r="S197" s="150"/>
      <c r="T197" s="150"/>
      <c r="U197" s="150">
        <v>1541.5444967001577</v>
      </c>
      <c r="V197" s="150">
        <v>1655.6043717704138</v>
      </c>
      <c r="W197" s="150">
        <v>1720.6862379604875</v>
      </c>
      <c r="X197" s="150">
        <v>2042.167445605874</v>
      </c>
      <c r="Y197" s="150">
        <v>2167.5594549608304</v>
      </c>
      <c r="Z197" s="150">
        <v>2277.9196502790915</v>
      </c>
      <c r="AA197" s="150">
        <v>2196.778017047372</v>
      </c>
      <c r="AB197" s="150">
        <v>2572.8046158816996</v>
      </c>
      <c r="AC197" s="150">
        <v>2444.289847209398</v>
      </c>
      <c r="AD197" s="150">
        <v>2397.2171019840707</v>
      </c>
      <c r="AE197" s="150">
        <v>2378.4831044996881</v>
      </c>
      <c r="AF197" s="150">
        <v>2314.7840450415815</v>
      </c>
      <c r="AG197" s="150">
        <v>3208.7836721146141</v>
      </c>
      <c r="AH197" s="150">
        <v>3170.015418369549</v>
      </c>
      <c r="AI197" s="150">
        <v>2474.5897525497162</v>
      </c>
      <c r="AU197" s="88"/>
    </row>
    <row r="198" spans="1:47" s="11" customFormat="1" outlineLevel="2" x14ac:dyDescent="0.2">
      <c r="C198" s="119">
        <v>2</v>
      </c>
      <c r="P198" s="149" t="s">
        <v>182</v>
      </c>
      <c r="Q198" s="16" t="s">
        <v>110</v>
      </c>
      <c r="R198" s="150"/>
      <c r="S198" s="150"/>
      <c r="T198" s="150"/>
      <c r="U198" s="150">
        <v>0</v>
      </c>
      <c r="V198" s="150">
        <v>0</v>
      </c>
      <c r="W198" s="150">
        <v>0</v>
      </c>
      <c r="X198" s="150">
        <v>0</v>
      </c>
      <c r="Y198" s="150">
        <v>0</v>
      </c>
      <c r="Z198" s="150">
        <v>0</v>
      </c>
      <c r="AA198" s="150">
        <v>0</v>
      </c>
      <c r="AB198" s="150">
        <v>0</v>
      </c>
      <c r="AC198" s="150">
        <v>0</v>
      </c>
      <c r="AD198" s="150">
        <v>0</v>
      </c>
      <c r="AE198" s="150">
        <v>0</v>
      </c>
      <c r="AF198" s="150">
        <v>0</v>
      </c>
      <c r="AG198" s="150">
        <v>0</v>
      </c>
      <c r="AH198" s="150">
        <v>0</v>
      </c>
      <c r="AI198" s="150">
        <v>0</v>
      </c>
      <c r="AU198" s="88"/>
    </row>
    <row r="199" spans="1:47" s="11" customFormat="1" outlineLevel="2" x14ac:dyDescent="0.2">
      <c r="C199" s="119">
        <v>2</v>
      </c>
      <c r="F199" s="124"/>
      <c r="P199" s="149" t="s">
        <v>183</v>
      </c>
      <c r="Q199" s="16" t="s">
        <v>110</v>
      </c>
      <c r="R199" s="150"/>
      <c r="S199" s="150"/>
      <c r="T199" s="150"/>
      <c r="U199" s="150">
        <v>1541.5444967001577</v>
      </c>
      <c r="V199" s="150">
        <v>1655.6043717704138</v>
      </c>
      <c r="W199" s="150">
        <v>1720.6862379604875</v>
      </c>
      <c r="X199" s="150">
        <v>2042.167445605874</v>
      </c>
      <c r="Y199" s="150">
        <v>2167.5594549608304</v>
      </c>
      <c r="Z199" s="150">
        <v>2277.9196502790915</v>
      </c>
      <c r="AA199" s="150">
        <v>2196.778017047372</v>
      </c>
      <c r="AB199" s="150">
        <v>2572.8046158816996</v>
      </c>
      <c r="AC199" s="150">
        <v>2444.289847209398</v>
      </c>
      <c r="AD199" s="150">
        <v>2397.2171019840707</v>
      </c>
      <c r="AE199" s="150">
        <v>2378.4831044996881</v>
      </c>
      <c r="AF199" s="150">
        <v>2314.7840450415815</v>
      </c>
      <c r="AG199" s="150">
        <v>3208.7836721146141</v>
      </c>
      <c r="AH199" s="150">
        <v>3170.015418369549</v>
      </c>
      <c r="AI199" s="150">
        <v>2474.5897525497162</v>
      </c>
      <c r="AU199" s="88"/>
    </row>
    <row r="200" spans="1:47" s="11" customFormat="1" outlineLevel="2" x14ac:dyDescent="0.2">
      <c r="C200" s="119">
        <v>2</v>
      </c>
      <c r="F200" s="124"/>
      <c r="P200" s="149"/>
      <c r="Q200" s="16"/>
      <c r="R200" s="88"/>
      <c r="S200" s="88"/>
      <c r="T200" s="88"/>
      <c r="U200" s="88"/>
      <c r="V200" s="88"/>
      <c r="W200" s="88"/>
      <c r="X200" s="88"/>
      <c r="Y200" s="88"/>
      <c r="Z200" s="88"/>
      <c r="AA200" s="88"/>
      <c r="AB200" s="88"/>
      <c r="AC200" s="88"/>
      <c r="AD200" s="88"/>
      <c r="AE200" s="88"/>
      <c r="AF200" s="88"/>
      <c r="AG200" s="88"/>
      <c r="AH200" s="88"/>
      <c r="AI200" s="88"/>
      <c r="AU200" s="88"/>
    </row>
    <row r="201" spans="1:47" outlineLevel="1" x14ac:dyDescent="0.2">
      <c r="A201" s="11"/>
      <c r="B201" s="11"/>
      <c r="C201" s="119">
        <v>2</v>
      </c>
      <c r="D201" s="11"/>
      <c r="E201" s="162" t="s">
        <v>184</v>
      </c>
      <c r="F201" s="121"/>
      <c r="G201" s="121"/>
      <c r="H201" s="121"/>
      <c r="I201" s="121"/>
      <c r="J201" s="121"/>
      <c r="K201" s="121"/>
      <c r="L201" s="121"/>
      <c r="M201" s="121"/>
      <c r="N201" s="121"/>
      <c r="O201" s="121"/>
      <c r="P201" s="121"/>
      <c r="Q201" s="122"/>
      <c r="R201" s="123"/>
      <c r="S201" s="123"/>
      <c r="T201" s="123"/>
      <c r="U201" s="123"/>
      <c r="V201" s="123"/>
      <c r="W201" s="123"/>
      <c r="X201" s="123"/>
      <c r="Y201" s="123"/>
      <c r="Z201" s="123"/>
      <c r="AA201" s="123"/>
      <c r="AB201" s="123"/>
      <c r="AC201" s="123"/>
      <c r="AD201" s="123"/>
      <c r="AE201" s="123"/>
      <c r="AF201" s="123"/>
      <c r="AG201" s="123"/>
      <c r="AH201" s="123"/>
      <c r="AI201" s="123"/>
      <c r="AT201" s="11"/>
      <c r="AU201" s="88"/>
    </row>
    <row r="202" spans="1:47" outlineLevel="2" x14ac:dyDescent="0.2">
      <c r="A202" s="11"/>
      <c r="B202" s="11"/>
      <c r="C202" s="119">
        <v>2</v>
      </c>
      <c r="D202" s="11"/>
      <c r="E202" s="11"/>
      <c r="F202" s="11"/>
      <c r="G202" s="16"/>
      <c r="H202" s="163" t="s">
        <v>6</v>
      </c>
      <c r="I202" s="163" t="s">
        <v>5</v>
      </c>
      <c r="J202" s="163" t="s">
        <v>129</v>
      </c>
      <c r="K202" s="163" t="s">
        <v>128</v>
      </c>
      <c r="L202" s="11"/>
      <c r="M202" s="11"/>
      <c r="N202" s="11"/>
      <c r="O202" s="11"/>
      <c r="P202" s="149"/>
      <c r="Q202" s="164"/>
      <c r="V202" s="165"/>
      <c r="W202" s="150"/>
      <c r="X202" s="150"/>
      <c r="Y202" s="150"/>
      <c r="Z202" s="150"/>
      <c r="AA202" s="150"/>
      <c r="AB202" s="150"/>
      <c r="AC202" s="150"/>
      <c r="AD202" s="150"/>
      <c r="AE202" s="150"/>
      <c r="AF202" s="150"/>
      <c r="AG202" s="150"/>
      <c r="AH202" s="150"/>
      <c r="AI202" s="150"/>
      <c r="AT202" s="11"/>
      <c r="AU202" s="88"/>
    </row>
    <row r="203" spans="1:47" outlineLevel="2" x14ac:dyDescent="0.2">
      <c r="A203" s="11"/>
      <c r="B203" s="166"/>
      <c r="C203" s="119">
        <v>2</v>
      </c>
      <c r="D203" s="167" t="s">
        <v>218</v>
      </c>
      <c r="E203" s="11"/>
      <c r="F203" s="125" t="s">
        <v>209</v>
      </c>
      <c r="G203" s="168" t="s">
        <v>130</v>
      </c>
      <c r="H203" s="169">
        <v>1</v>
      </c>
      <c r="I203" s="170">
        <v>0</v>
      </c>
      <c r="J203" s="170">
        <v>1</v>
      </c>
      <c r="K203" s="171">
        <v>0</v>
      </c>
      <c r="L203" s="11"/>
      <c r="M203" s="11"/>
      <c r="N203" s="11"/>
      <c r="O203" s="11"/>
      <c r="P203" s="149"/>
      <c r="Q203" s="164"/>
      <c r="V203" s="165"/>
      <c r="W203" s="11"/>
      <c r="X203" s="11"/>
      <c r="Y203" s="150"/>
      <c r="Z203" s="150"/>
      <c r="AA203" s="150"/>
      <c r="AB203" s="150"/>
      <c r="AC203" s="150"/>
      <c r="AD203" s="150"/>
      <c r="AE203" s="150"/>
      <c r="AF203" s="150"/>
      <c r="AG203" s="11"/>
      <c r="AH203" s="11"/>
      <c r="AI203" s="11"/>
      <c r="AT203" s="11"/>
      <c r="AU203" s="88"/>
    </row>
    <row r="204" spans="1:47" outlineLevel="2" x14ac:dyDescent="0.2">
      <c r="A204" s="11"/>
      <c r="B204" s="166"/>
      <c r="C204" s="119">
        <v>2</v>
      </c>
      <c r="D204" s="167" t="s">
        <v>218</v>
      </c>
      <c r="E204" s="11"/>
      <c r="F204" s="134" t="s">
        <v>31</v>
      </c>
      <c r="G204" s="16" t="s">
        <v>130</v>
      </c>
      <c r="H204" s="172">
        <v>1</v>
      </c>
      <c r="I204" s="173">
        <v>0</v>
      </c>
      <c r="J204" s="173">
        <v>1</v>
      </c>
      <c r="K204" s="174">
        <v>0</v>
      </c>
      <c r="L204" s="11"/>
      <c r="M204" s="11"/>
      <c r="N204" s="11"/>
      <c r="O204" s="11"/>
      <c r="P204" s="149"/>
      <c r="Q204" s="164"/>
      <c r="V204" s="165"/>
      <c r="W204" s="11"/>
      <c r="X204" s="11"/>
      <c r="Y204" s="150"/>
      <c r="Z204" s="150"/>
      <c r="AA204" s="150"/>
      <c r="AB204" s="150"/>
      <c r="AC204" s="150"/>
      <c r="AD204" s="150"/>
      <c r="AE204" s="150"/>
      <c r="AF204" s="150"/>
      <c r="AG204" s="11"/>
      <c r="AH204" s="11"/>
      <c r="AI204" s="11"/>
      <c r="AT204" s="11"/>
      <c r="AU204" s="88"/>
    </row>
    <row r="205" spans="1:47" outlineLevel="2" x14ac:dyDescent="0.2">
      <c r="A205" s="11"/>
      <c r="B205" s="166"/>
      <c r="C205" s="119">
        <v>2</v>
      </c>
      <c r="D205" s="167" t="s">
        <v>218</v>
      </c>
      <c r="E205" s="11"/>
      <c r="F205" s="134" t="s">
        <v>28</v>
      </c>
      <c r="G205" s="16" t="s">
        <v>130</v>
      </c>
      <c r="H205" s="172">
        <v>1</v>
      </c>
      <c r="I205" s="173">
        <v>0</v>
      </c>
      <c r="J205" s="173">
        <v>1</v>
      </c>
      <c r="K205" s="174">
        <v>0</v>
      </c>
      <c r="L205" s="11"/>
      <c r="M205" s="11"/>
      <c r="N205" s="11"/>
      <c r="O205" s="11"/>
      <c r="P205" s="149"/>
      <c r="Q205" s="164"/>
      <c r="V205" s="165"/>
      <c r="W205" s="150"/>
      <c r="X205" s="150"/>
      <c r="Y205" s="150"/>
      <c r="Z205" s="150"/>
      <c r="AA205" s="150"/>
      <c r="AB205" s="150"/>
      <c r="AC205" s="150"/>
      <c r="AD205" s="150"/>
      <c r="AE205" s="150"/>
      <c r="AF205" s="150"/>
      <c r="AG205" s="11"/>
      <c r="AH205" s="11"/>
      <c r="AI205" s="11"/>
      <c r="AT205" s="11"/>
      <c r="AU205" s="88"/>
    </row>
    <row r="206" spans="1:47" outlineLevel="2" x14ac:dyDescent="0.2">
      <c r="A206" s="11"/>
      <c r="B206" s="166"/>
      <c r="C206" s="119">
        <v>2</v>
      </c>
      <c r="D206" s="167" t="s">
        <v>218</v>
      </c>
      <c r="E206" s="11"/>
      <c r="F206" s="134" t="s">
        <v>210</v>
      </c>
      <c r="G206" s="16" t="s">
        <v>130</v>
      </c>
      <c r="H206" s="172">
        <v>0.8</v>
      </c>
      <c r="I206" s="173">
        <v>0.19999999999999996</v>
      </c>
      <c r="J206" s="173">
        <v>0.5</v>
      </c>
      <c r="K206" s="174">
        <v>0.5</v>
      </c>
      <c r="L206" s="11"/>
      <c r="M206" s="11"/>
      <c r="N206" s="11"/>
      <c r="O206" s="11"/>
      <c r="P206" s="149"/>
      <c r="Q206" s="164"/>
      <c r="V206" s="165"/>
      <c r="W206" s="150"/>
      <c r="X206" s="150"/>
      <c r="Y206" s="150"/>
      <c r="Z206" s="150"/>
      <c r="AA206" s="150"/>
      <c r="AB206" s="150"/>
      <c r="AC206" s="150"/>
      <c r="AD206" s="150"/>
      <c r="AE206" s="150"/>
      <c r="AF206" s="150"/>
      <c r="AG206" s="11"/>
      <c r="AH206" s="11"/>
      <c r="AI206" s="11"/>
      <c r="AT206" s="11"/>
      <c r="AU206" s="88"/>
    </row>
    <row r="207" spans="1:47" outlineLevel="2" x14ac:dyDescent="0.2">
      <c r="A207" s="11"/>
      <c r="B207" s="166"/>
      <c r="C207" s="119">
        <v>2</v>
      </c>
      <c r="D207" s="167" t="s">
        <v>218</v>
      </c>
      <c r="E207" s="11"/>
      <c r="F207" s="134" t="s">
        <v>211</v>
      </c>
      <c r="G207" s="16" t="s">
        <v>130</v>
      </c>
      <c r="H207" s="172">
        <v>1</v>
      </c>
      <c r="I207" s="173">
        <v>0</v>
      </c>
      <c r="J207" s="173">
        <v>0.5</v>
      </c>
      <c r="K207" s="174">
        <v>0.5</v>
      </c>
      <c r="L207" s="11"/>
      <c r="M207" s="11"/>
      <c r="N207" s="11"/>
      <c r="O207" s="11"/>
      <c r="P207" s="149"/>
      <c r="Q207" s="164"/>
      <c r="V207" s="165"/>
      <c r="W207" s="150"/>
      <c r="X207" s="150"/>
      <c r="Y207" s="150"/>
      <c r="Z207" s="150"/>
      <c r="AA207" s="150"/>
      <c r="AB207" s="150"/>
      <c r="AC207" s="150"/>
      <c r="AD207" s="150"/>
      <c r="AE207" s="150"/>
      <c r="AF207" s="150"/>
      <c r="AG207" s="11"/>
      <c r="AH207" s="11"/>
      <c r="AI207" s="11"/>
      <c r="AT207" s="11"/>
      <c r="AU207" s="88"/>
    </row>
    <row r="208" spans="1:47" outlineLevel="2" x14ac:dyDescent="0.2">
      <c r="A208" s="11"/>
      <c r="B208" s="166"/>
      <c r="C208" s="119">
        <v>2</v>
      </c>
      <c r="D208" s="167" t="s">
        <v>218</v>
      </c>
      <c r="E208" s="11"/>
      <c r="F208" s="134" t="s">
        <v>212</v>
      </c>
      <c r="G208" s="16" t="s">
        <v>130</v>
      </c>
      <c r="H208" s="172">
        <v>0.8</v>
      </c>
      <c r="I208" s="173">
        <v>0.19999999999999996</v>
      </c>
      <c r="J208" s="173">
        <v>1</v>
      </c>
      <c r="K208" s="174">
        <v>0</v>
      </c>
      <c r="L208" s="11"/>
      <c r="M208" s="11"/>
      <c r="N208" s="11"/>
      <c r="O208" s="11"/>
      <c r="P208" s="149"/>
      <c r="Q208" s="164"/>
      <c r="V208" s="165"/>
      <c r="W208" s="150"/>
      <c r="X208" s="150"/>
      <c r="Y208" s="150"/>
      <c r="Z208" s="150"/>
      <c r="AA208" s="150"/>
      <c r="AB208" s="150"/>
      <c r="AC208" s="150"/>
      <c r="AD208" s="150"/>
      <c r="AE208" s="150"/>
      <c r="AF208" s="150"/>
      <c r="AG208" s="11"/>
      <c r="AH208" s="11"/>
      <c r="AI208" s="11"/>
      <c r="AT208" s="11"/>
      <c r="AU208" s="88"/>
    </row>
    <row r="209" spans="1:47" outlineLevel="2" x14ac:dyDescent="0.2">
      <c r="A209" s="11"/>
      <c r="B209" s="166"/>
      <c r="C209" s="119">
        <v>2</v>
      </c>
      <c r="D209" s="167" t="s">
        <v>218</v>
      </c>
      <c r="E209" s="11"/>
      <c r="F209" s="134" t="s">
        <v>213</v>
      </c>
      <c r="G209" s="16" t="s">
        <v>130</v>
      </c>
      <c r="H209" s="172">
        <v>1</v>
      </c>
      <c r="I209" s="173">
        <v>0</v>
      </c>
      <c r="J209" s="173">
        <v>1</v>
      </c>
      <c r="K209" s="174">
        <v>0</v>
      </c>
      <c r="L209" s="11"/>
      <c r="M209" s="11"/>
      <c r="N209" s="11"/>
      <c r="O209" s="11"/>
      <c r="P209" s="149"/>
      <c r="Q209" s="164"/>
      <c r="V209" s="165"/>
      <c r="W209" s="150"/>
      <c r="X209" s="150"/>
      <c r="Y209" s="150"/>
      <c r="Z209" s="150"/>
      <c r="AA209" s="150"/>
      <c r="AB209" s="150"/>
      <c r="AC209" s="150"/>
      <c r="AD209" s="150"/>
      <c r="AE209" s="150"/>
      <c r="AF209" s="150"/>
      <c r="AG209" s="11"/>
      <c r="AH209" s="11"/>
      <c r="AI209" s="11"/>
      <c r="AT209" s="11"/>
      <c r="AU209" s="88"/>
    </row>
    <row r="210" spans="1:47" outlineLevel="2" x14ac:dyDescent="0.2">
      <c r="A210" s="11"/>
      <c r="B210" s="166"/>
      <c r="C210" s="119">
        <v>2</v>
      </c>
      <c r="D210" s="167" t="s">
        <v>218</v>
      </c>
      <c r="E210" s="11"/>
      <c r="F210" s="134" t="s">
        <v>214</v>
      </c>
      <c r="G210" s="16" t="s">
        <v>130</v>
      </c>
      <c r="H210" s="172">
        <v>0.8</v>
      </c>
      <c r="I210" s="173">
        <v>0.19999999999999996</v>
      </c>
      <c r="J210" s="173">
        <v>1</v>
      </c>
      <c r="K210" s="174">
        <v>0</v>
      </c>
      <c r="L210" s="11"/>
      <c r="M210" s="11"/>
      <c r="N210" s="11"/>
      <c r="O210" s="11"/>
      <c r="P210" s="149"/>
      <c r="Q210" s="164"/>
      <c r="V210" s="165"/>
      <c r="W210" s="150"/>
      <c r="X210" s="150"/>
      <c r="Y210" s="150"/>
      <c r="Z210" s="150"/>
      <c r="AA210" s="150"/>
      <c r="AB210" s="150"/>
      <c r="AC210" s="150"/>
      <c r="AD210" s="150"/>
      <c r="AE210" s="150"/>
      <c r="AF210" s="150"/>
      <c r="AG210" s="11"/>
      <c r="AH210" s="11"/>
      <c r="AI210" s="11"/>
      <c r="AT210" s="11"/>
      <c r="AU210" s="88"/>
    </row>
    <row r="211" spans="1:47" outlineLevel="2" x14ac:dyDescent="0.2">
      <c r="A211" s="11"/>
      <c r="B211" s="166"/>
      <c r="C211" s="119">
        <v>2</v>
      </c>
      <c r="D211" s="167" t="s">
        <v>218</v>
      </c>
      <c r="E211" s="11"/>
      <c r="F211" s="134" t="s">
        <v>215</v>
      </c>
      <c r="G211" s="16" t="s">
        <v>130</v>
      </c>
      <c r="H211" s="172">
        <v>1</v>
      </c>
      <c r="I211" s="173">
        <v>0</v>
      </c>
      <c r="J211" s="173">
        <v>1</v>
      </c>
      <c r="K211" s="174">
        <v>0</v>
      </c>
      <c r="L211" s="11"/>
      <c r="M211" s="11"/>
      <c r="N211" s="11"/>
      <c r="O211" s="11"/>
      <c r="P211" s="149"/>
      <c r="Q211" s="164"/>
      <c r="V211" s="165"/>
      <c r="W211" s="150"/>
      <c r="X211" s="150"/>
      <c r="Y211" s="150"/>
      <c r="Z211" s="150"/>
      <c r="AA211" s="150"/>
      <c r="AB211" s="150"/>
      <c r="AC211" s="150"/>
      <c r="AD211" s="150"/>
      <c r="AE211" s="150"/>
      <c r="AF211" s="150"/>
      <c r="AG211" s="11"/>
      <c r="AH211" s="11"/>
      <c r="AI211" s="11"/>
      <c r="AT211" s="11"/>
      <c r="AU211" s="88"/>
    </row>
    <row r="212" spans="1:47" outlineLevel="2" x14ac:dyDescent="0.2">
      <c r="A212" s="11"/>
      <c r="B212" s="166"/>
      <c r="C212" s="119">
        <v>2</v>
      </c>
      <c r="D212" s="167" t="s">
        <v>218</v>
      </c>
      <c r="E212" s="11"/>
      <c r="F212" s="175" t="s">
        <v>216</v>
      </c>
      <c r="G212" s="16" t="s">
        <v>130</v>
      </c>
      <c r="H212" s="172">
        <v>1</v>
      </c>
      <c r="I212" s="173">
        <v>0</v>
      </c>
      <c r="J212" s="173">
        <v>1</v>
      </c>
      <c r="K212" s="174">
        <v>0</v>
      </c>
      <c r="L212" s="11"/>
      <c r="M212" s="11"/>
      <c r="N212" s="11"/>
      <c r="O212" s="11"/>
      <c r="P212" s="149"/>
      <c r="Q212" s="164"/>
      <c r="V212" s="165"/>
      <c r="W212" s="150"/>
      <c r="X212" s="150"/>
      <c r="Y212" s="150"/>
      <c r="Z212" s="150"/>
      <c r="AA212" s="150"/>
      <c r="AB212" s="150"/>
      <c r="AC212" s="150"/>
      <c r="AD212" s="150"/>
      <c r="AE212" s="150"/>
      <c r="AF212" s="150"/>
      <c r="AG212" s="11"/>
      <c r="AH212" s="11"/>
      <c r="AI212" s="11"/>
      <c r="AT212" s="11"/>
      <c r="AU212" s="88"/>
    </row>
    <row r="213" spans="1:47" outlineLevel="2" x14ac:dyDescent="0.2">
      <c r="A213" s="11"/>
      <c r="B213" s="166"/>
      <c r="C213" s="119">
        <v>2</v>
      </c>
      <c r="D213" s="167" t="s">
        <v>218</v>
      </c>
      <c r="E213" s="11"/>
      <c r="F213" s="175" t="s">
        <v>33</v>
      </c>
      <c r="G213" s="16" t="s">
        <v>130</v>
      </c>
      <c r="H213" s="172">
        <v>1</v>
      </c>
      <c r="I213" s="173">
        <v>0</v>
      </c>
      <c r="J213" s="173">
        <v>1</v>
      </c>
      <c r="K213" s="174">
        <v>0</v>
      </c>
      <c r="L213" s="11"/>
      <c r="M213" s="11"/>
      <c r="N213" s="11"/>
      <c r="O213" s="11"/>
      <c r="P213" s="149"/>
      <c r="Q213" s="164"/>
      <c r="V213" s="165"/>
      <c r="W213" s="150"/>
      <c r="X213" s="150"/>
      <c r="Y213" s="150"/>
      <c r="Z213" s="150"/>
      <c r="AA213" s="150"/>
      <c r="AB213" s="150"/>
      <c r="AC213" s="150"/>
      <c r="AD213" s="150"/>
      <c r="AE213" s="150"/>
      <c r="AF213" s="150"/>
      <c r="AG213" s="11"/>
      <c r="AH213" s="11"/>
      <c r="AI213" s="11"/>
      <c r="AT213" s="11"/>
      <c r="AU213" s="88"/>
    </row>
    <row r="214" spans="1:47" outlineLevel="2" x14ac:dyDescent="0.2">
      <c r="A214" s="11"/>
      <c r="B214" s="166"/>
      <c r="C214" s="119">
        <v>2</v>
      </c>
      <c r="D214" s="167" t="s">
        <v>218</v>
      </c>
      <c r="E214" s="11"/>
      <c r="F214" s="175" t="s">
        <v>34</v>
      </c>
      <c r="G214" s="16" t="s">
        <v>130</v>
      </c>
      <c r="H214" s="172">
        <v>1</v>
      </c>
      <c r="I214" s="173">
        <v>0</v>
      </c>
      <c r="J214" s="173">
        <v>1</v>
      </c>
      <c r="K214" s="174">
        <v>0</v>
      </c>
      <c r="L214" s="11"/>
      <c r="M214" s="11"/>
      <c r="N214" s="11"/>
      <c r="O214" s="11"/>
      <c r="P214" s="149"/>
      <c r="Q214" s="164"/>
      <c r="V214" s="165"/>
      <c r="W214" s="150"/>
      <c r="X214" s="150"/>
      <c r="Y214" s="150"/>
      <c r="Z214" s="150"/>
      <c r="AA214" s="150"/>
      <c r="AB214" s="150"/>
      <c r="AC214" s="150"/>
      <c r="AD214" s="150"/>
      <c r="AE214" s="150"/>
      <c r="AF214" s="150"/>
      <c r="AG214" s="11"/>
      <c r="AH214" s="11"/>
      <c r="AI214" s="11"/>
      <c r="AT214" s="11"/>
      <c r="AU214" s="88"/>
    </row>
    <row r="215" spans="1:47" outlineLevel="2" x14ac:dyDescent="0.2">
      <c r="A215" s="11"/>
      <c r="B215" s="166"/>
      <c r="C215" s="119">
        <v>2</v>
      </c>
      <c r="D215" s="167" t="s">
        <v>218</v>
      </c>
      <c r="E215" s="11"/>
      <c r="F215" s="175" t="s">
        <v>217</v>
      </c>
      <c r="G215" s="16" t="s">
        <v>130</v>
      </c>
      <c r="H215" s="172">
        <v>1</v>
      </c>
      <c r="I215" s="173">
        <v>0</v>
      </c>
      <c r="J215" s="173">
        <v>1</v>
      </c>
      <c r="K215" s="174">
        <v>0</v>
      </c>
      <c r="L215" s="11"/>
      <c r="M215" s="11"/>
      <c r="N215" s="11"/>
      <c r="O215" s="11"/>
      <c r="P215" s="149"/>
      <c r="Q215" s="164"/>
      <c r="V215" s="165"/>
      <c r="W215" s="150"/>
      <c r="X215" s="150"/>
      <c r="Y215" s="150"/>
      <c r="Z215" s="150"/>
      <c r="AA215" s="150"/>
      <c r="AB215" s="150"/>
      <c r="AC215" s="150"/>
      <c r="AD215" s="150"/>
      <c r="AE215" s="150"/>
      <c r="AF215" s="150"/>
      <c r="AG215" s="11"/>
      <c r="AH215" s="11"/>
      <c r="AI215" s="11"/>
      <c r="AT215" s="11"/>
      <c r="AU215" s="88"/>
    </row>
    <row r="216" spans="1:47" outlineLevel="2" x14ac:dyDescent="0.2">
      <c r="A216" s="11"/>
      <c r="B216" s="166"/>
      <c r="C216" s="119">
        <v>2</v>
      </c>
      <c r="D216" s="167" t="s">
        <v>218</v>
      </c>
      <c r="E216" s="11"/>
      <c r="F216" s="175" t="s">
        <v>152</v>
      </c>
      <c r="G216" s="16" t="s">
        <v>130</v>
      </c>
      <c r="H216" s="172">
        <v>0</v>
      </c>
      <c r="I216" s="173">
        <v>1</v>
      </c>
      <c r="J216" s="173">
        <v>0</v>
      </c>
      <c r="K216" s="174">
        <v>0</v>
      </c>
      <c r="L216" s="11"/>
      <c r="M216" s="11"/>
      <c r="N216" s="11"/>
      <c r="O216" s="11"/>
      <c r="P216" s="149"/>
      <c r="Q216" s="164"/>
      <c r="V216" s="165"/>
      <c r="W216" s="150"/>
      <c r="X216" s="150"/>
      <c r="Y216" s="150"/>
      <c r="Z216" s="150"/>
      <c r="AA216" s="150"/>
      <c r="AB216" s="150"/>
      <c r="AC216" s="150"/>
      <c r="AD216" s="150"/>
      <c r="AE216" s="150"/>
      <c r="AF216" s="150"/>
      <c r="AG216" s="11"/>
      <c r="AH216" s="11"/>
      <c r="AI216" s="11"/>
      <c r="AT216" s="11"/>
      <c r="AU216" s="88"/>
    </row>
    <row r="217" spans="1:47" outlineLevel="2" x14ac:dyDescent="0.2">
      <c r="A217" s="11"/>
      <c r="B217" s="166"/>
      <c r="C217" s="119">
        <v>2</v>
      </c>
      <c r="D217" s="167" t="s">
        <v>218</v>
      </c>
      <c r="E217" s="11"/>
      <c r="F217" s="246" t="s">
        <v>152</v>
      </c>
      <c r="G217" s="177" t="s">
        <v>130</v>
      </c>
      <c r="H217" s="178">
        <v>0</v>
      </c>
      <c r="I217" s="179">
        <v>1</v>
      </c>
      <c r="J217" s="179">
        <v>0</v>
      </c>
      <c r="K217" s="180">
        <v>0</v>
      </c>
      <c r="L217" s="11"/>
      <c r="M217" s="11"/>
      <c r="N217" s="11"/>
      <c r="O217" s="11"/>
      <c r="P217" s="149"/>
      <c r="Q217" s="164"/>
      <c r="V217" s="165"/>
      <c r="W217" s="150"/>
      <c r="X217" s="150"/>
      <c r="Y217" s="150"/>
      <c r="Z217" s="150"/>
      <c r="AA217" s="150"/>
      <c r="AB217" s="150"/>
      <c r="AC217" s="150"/>
      <c r="AD217" s="150"/>
      <c r="AE217" s="150"/>
      <c r="AF217" s="150"/>
      <c r="AG217" s="11"/>
      <c r="AH217" s="11"/>
      <c r="AI217" s="11"/>
      <c r="AT217" s="11"/>
      <c r="AU217" s="88"/>
    </row>
    <row r="218" spans="1:47" outlineLevel="2" x14ac:dyDescent="0.2">
      <c r="A218" s="11"/>
      <c r="B218" s="166"/>
      <c r="C218" s="119">
        <v>2</v>
      </c>
      <c r="D218" s="167" t="s">
        <v>218</v>
      </c>
      <c r="E218" s="11"/>
      <c r="F218" s="125" t="s">
        <v>152</v>
      </c>
      <c r="G218" s="168" t="s">
        <v>130</v>
      </c>
      <c r="H218" s="172">
        <v>0</v>
      </c>
      <c r="I218" s="173">
        <v>1</v>
      </c>
      <c r="J218" s="173">
        <v>0</v>
      </c>
      <c r="K218" s="174">
        <v>0</v>
      </c>
      <c r="L218" s="11"/>
      <c r="M218" s="11"/>
      <c r="N218" s="11"/>
      <c r="O218" s="11"/>
      <c r="P218" s="149"/>
      <c r="Q218" s="164"/>
      <c r="V218" s="165"/>
      <c r="W218" s="150"/>
      <c r="X218" s="150"/>
      <c r="Y218" s="150"/>
      <c r="Z218" s="150"/>
      <c r="AA218" s="150"/>
      <c r="AB218" s="150"/>
      <c r="AC218" s="150"/>
      <c r="AD218" s="150"/>
      <c r="AE218" s="150"/>
      <c r="AF218" s="150"/>
      <c r="AG218" s="11"/>
      <c r="AH218" s="11"/>
      <c r="AI218" s="11"/>
      <c r="AT218" s="11"/>
      <c r="AU218" s="88"/>
    </row>
    <row r="219" spans="1:47" outlineLevel="2" x14ac:dyDescent="0.2">
      <c r="A219" s="11"/>
      <c r="B219" s="166"/>
      <c r="C219" s="119">
        <v>2</v>
      </c>
      <c r="D219" s="167" t="s">
        <v>218</v>
      </c>
      <c r="E219" s="11"/>
      <c r="F219" s="134" t="s">
        <v>152</v>
      </c>
      <c r="G219" s="16" t="s">
        <v>130</v>
      </c>
      <c r="H219" s="172">
        <v>0</v>
      </c>
      <c r="I219" s="173">
        <v>1</v>
      </c>
      <c r="J219" s="173">
        <v>0</v>
      </c>
      <c r="K219" s="174">
        <v>0</v>
      </c>
      <c r="L219" s="11"/>
      <c r="M219" s="11"/>
      <c r="N219" s="11"/>
      <c r="O219" s="11"/>
      <c r="P219" s="149"/>
      <c r="Q219" s="164"/>
      <c r="V219" s="165"/>
      <c r="W219" s="150"/>
      <c r="X219" s="150"/>
      <c r="Y219" s="150"/>
      <c r="Z219" s="150"/>
      <c r="AA219" s="150"/>
      <c r="AB219" s="150"/>
      <c r="AC219" s="150"/>
      <c r="AD219" s="150"/>
      <c r="AE219" s="150"/>
      <c r="AF219" s="150"/>
      <c r="AG219" s="11"/>
      <c r="AH219" s="11"/>
      <c r="AI219" s="11"/>
      <c r="AT219" s="11"/>
      <c r="AU219" s="88"/>
    </row>
    <row r="220" spans="1:47" outlineLevel="2" x14ac:dyDescent="0.2">
      <c r="A220" s="11"/>
      <c r="B220" s="166"/>
      <c r="C220" s="119">
        <v>2</v>
      </c>
      <c r="D220" s="167" t="s">
        <v>218</v>
      </c>
      <c r="E220" s="11"/>
      <c r="F220" s="134" t="s">
        <v>152</v>
      </c>
      <c r="G220" s="16" t="s">
        <v>130</v>
      </c>
      <c r="H220" s="172">
        <v>0</v>
      </c>
      <c r="I220" s="173">
        <v>1</v>
      </c>
      <c r="J220" s="173">
        <v>0</v>
      </c>
      <c r="K220" s="174">
        <v>0</v>
      </c>
      <c r="L220" s="11"/>
      <c r="M220" s="11"/>
      <c r="N220" s="11"/>
      <c r="O220" s="11"/>
      <c r="P220" s="149"/>
      <c r="Q220" s="164"/>
      <c r="V220" s="165"/>
      <c r="W220" s="150"/>
      <c r="X220" s="150"/>
      <c r="Y220" s="150"/>
      <c r="Z220" s="150"/>
      <c r="AA220" s="150"/>
      <c r="AB220" s="150"/>
      <c r="AC220" s="150"/>
      <c r="AD220" s="150"/>
      <c r="AE220" s="150"/>
      <c r="AF220" s="150"/>
      <c r="AG220" s="11"/>
      <c r="AH220" s="11"/>
      <c r="AI220" s="11"/>
      <c r="AT220" s="11"/>
      <c r="AU220" s="88"/>
    </row>
    <row r="221" spans="1:47" outlineLevel="2" x14ac:dyDescent="0.2">
      <c r="A221" s="11"/>
      <c r="B221" s="166"/>
      <c r="C221" s="119">
        <v>2</v>
      </c>
      <c r="D221" s="167" t="s">
        <v>218</v>
      </c>
      <c r="E221" s="11"/>
      <c r="F221" s="134" t="s">
        <v>152</v>
      </c>
      <c r="G221" s="16" t="s">
        <v>130</v>
      </c>
      <c r="H221" s="172">
        <v>0</v>
      </c>
      <c r="I221" s="173">
        <v>1</v>
      </c>
      <c r="J221" s="173">
        <v>0</v>
      </c>
      <c r="K221" s="174">
        <v>0</v>
      </c>
      <c r="L221" s="11"/>
      <c r="M221" s="11"/>
      <c r="N221" s="11"/>
      <c r="O221" s="11"/>
      <c r="P221" s="149"/>
      <c r="Q221" s="164"/>
      <c r="V221" s="165"/>
      <c r="W221" s="150"/>
      <c r="X221" s="150"/>
      <c r="Y221" s="150"/>
      <c r="Z221" s="150"/>
      <c r="AA221" s="150"/>
      <c r="AB221" s="150"/>
      <c r="AC221" s="150"/>
      <c r="AD221" s="150"/>
      <c r="AE221" s="150"/>
      <c r="AF221" s="150"/>
      <c r="AG221" s="11"/>
      <c r="AH221" s="11"/>
      <c r="AI221" s="11"/>
      <c r="AT221" s="11"/>
      <c r="AU221" s="88"/>
    </row>
    <row r="222" spans="1:47" outlineLevel="2" x14ac:dyDescent="0.2">
      <c r="A222" s="11"/>
      <c r="B222" s="166"/>
      <c r="C222" s="119">
        <v>2</v>
      </c>
      <c r="D222" s="167" t="s">
        <v>218</v>
      </c>
      <c r="E222" s="11"/>
      <c r="F222" s="134" t="s">
        <v>152</v>
      </c>
      <c r="G222" s="16" t="s">
        <v>130</v>
      </c>
      <c r="H222" s="172">
        <v>0</v>
      </c>
      <c r="I222" s="173">
        <v>1</v>
      </c>
      <c r="J222" s="173">
        <v>0</v>
      </c>
      <c r="K222" s="174">
        <v>0</v>
      </c>
      <c r="L222" s="11"/>
      <c r="M222" s="11"/>
      <c r="N222" s="11"/>
      <c r="O222" s="11"/>
      <c r="P222" s="149"/>
      <c r="Q222" s="164"/>
      <c r="V222" s="165"/>
      <c r="W222" s="150"/>
      <c r="X222" s="150"/>
      <c r="Y222" s="150"/>
      <c r="Z222" s="150"/>
      <c r="AA222" s="150"/>
      <c r="AB222" s="150"/>
      <c r="AC222" s="150"/>
      <c r="AD222" s="150"/>
      <c r="AE222" s="150"/>
      <c r="AF222" s="150"/>
      <c r="AG222" s="11"/>
      <c r="AH222" s="11"/>
      <c r="AI222" s="11"/>
      <c r="AT222" s="11"/>
      <c r="AU222" s="88"/>
    </row>
    <row r="223" spans="1:47" outlineLevel="2" x14ac:dyDescent="0.2">
      <c r="A223" s="11"/>
      <c r="B223" s="166"/>
      <c r="C223" s="119">
        <v>2</v>
      </c>
      <c r="D223" s="167" t="s">
        <v>218</v>
      </c>
      <c r="E223" s="11"/>
      <c r="F223" s="134" t="s">
        <v>152</v>
      </c>
      <c r="G223" s="16" t="s">
        <v>130</v>
      </c>
      <c r="H223" s="172">
        <v>0</v>
      </c>
      <c r="I223" s="173">
        <v>1</v>
      </c>
      <c r="J223" s="173">
        <v>0</v>
      </c>
      <c r="K223" s="174">
        <v>0</v>
      </c>
      <c r="L223" s="11"/>
      <c r="M223" s="11"/>
      <c r="N223" s="11"/>
      <c r="O223" s="11"/>
      <c r="P223" s="149"/>
      <c r="Q223" s="164"/>
      <c r="V223" s="165"/>
      <c r="W223" s="150"/>
      <c r="X223" s="181"/>
      <c r="Y223" s="150"/>
      <c r="Z223" s="150"/>
      <c r="AA223" s="150"/>
      <c r="AB223" s="150"/>
      <c r="AC223" s="150"/>
      <c r="AD223" s="150"/>
      <c r="AE223" s="150"/>
      <c r="AF223" s="150"/>
      <c r="AG223" s="11"/>
      <c r="AH223" s="11"/>
      <c r="AI223" s="11"/>
      <c r="AT223" s="11"/>
      <c r="AU223" s="88"/>
    </row>
    <row r="224" spans="1:47" outlineLevel="2" x14ac:dyDescent="0.2">
      <c r="A224" s="11"/>
      <c r="B224" s="166"/>
      <c r="C224" s="119">
        <v>2</v>
      </c>
      <c r="D224" s="167" t="s">
        <v>218</v>
      </c>
      <c r="E224" s="11"/>
      <c r="F224" s="134" t="s">
        <v>152</v>
      </c>
      <c r="G224" s="16" t="s">
        <v>130</v>
      </c>
      <c r="H224" s="172">
        <v>0</v>
      </c>
      <c r="I224" s="173">
        <v>1</v>
      </c>
      <c r="J224" s="173">
        <v>0</v>
      </c>
      <c r="K224" s="174">
        <v>0</v>
      </c>
      <c r="L224" s="11"/>
      <c r="M224" s="11"/>
      <c r="N224" s="11"/>
      <c r="O224" s="11"/>
      <c r="P224" s="149"/>
      <c r="Q224" s="164"/>
      <c r="V224" s="165"/>
      <c r="W224" s="150"/>
      <c r="X224" s="150"/>
      <c r="Y224" s="150"/>
      <c r="Z224" s="150"/>
      <c r="AA224" s="150"/>
      <c r="AB224" s="150"/>
      <c r="AC224" s="150"/>
      <c r="AD224" s="150"/>
      <c r="AE224" s="150"/>
      <c r="AF224" s="150"/>
      <c r="AG224" s="11"/>
      <c r="AH224" s="11"/>
      <c r="AI224" s="11"/>
      <c r="AT224" s="11"/>
      <c r="AU224" s="88"/>
    </row>
    <row r="225" spans="1:47" outlineLevel="2" x14ac:dyDescent="0.2">
      <c r="A225" s="11"/>
      <c r="B225" s="166"/>
      <c r="C225" s="119">
        <v>2</v>
      </c>
      <c r="D225" s="167" t="s">
        <v>218</v>
      </c>
      <c r="E225" s="11"/>
      <c r="F225" s="134" t="s">
        <v>152</v>
      </c>
      <c r="G225" s="16" t="s">
        <v>130</v>
      </c>
      <c r="H225" s="172">
        <v>0</v>
      </c>
      <c r="I225" s="173">
        <v>1</v>
      </c>
      <c r="J225" s="173">
        <v>0</v>
      </c>
      <c r="K225" s="174">
        <v>0</v>
      </c>
      <c r="L225" s="11"/>
      <c r="M225" s="11"/>
      <c r="N225" s="11"/>
      <c r="O225" s="11"/>
      <c r="P225" s="149"/>
      <c r="Q225" s="164"/>
      <c r="V225" s="165"/>
      <c r="W225" s="150"/>
      <c r="X225" s="150"/>
      <c r="Y225" s="150"/>
      <c r="Z225" s="150"/>
      <c r="AA225" s="150"/>
      <c r="AB225" s="150"/>
      <c r="AC225" s="150"/>
      <c r="AD225" s="150"/>
      <c r="AE225" s="150"/>
      <c r="AF225" s="150"/>
      <c r="AG225" s="11"/>
      <c r="AH225" s="11"/>
      <c r="AI225" s="11"/>
      <c r="AT225" s="11"/>
      <c r="AU225" s="88"/>
    </row>
    <row r="226" spans="1:47" outlineLevel="2" x14ac:dyDescent="0.2">
      <c r="A226" s="11"/>
      <c r="B226" s="166"/>
      <c r="C226" s="119">
        <v>2</v>
      </c>
      <c r="D226" s="167" t="s">
        <v>218</v>
      </c>
      <c r="E226" s="11"/>
      <c r="F226" s="134" t="s">
        <v>152</v>
      </c>
      <c r="G226" s="16" t="s">
        <v>130</v>
      </c>
      <c r="H226" s="172">
        <v>0</v>
      </c>
      <c r="I226" s="173">
        <v>1</v>
      </c>
      <c r="J226" s="173">
        <v>0</v>
      </c>
      <c r="K226" s="174">
        <v>0</v>
      </c>
      <c r="L226" s="11"/>
      <c r="M226" s="11"/>
      <c r="N226" s="11"/>
      <c r="O226" s="11"/>
      <c r="P226" s="149"/>
      <c r="Q226" s="164"/>
      <c r="V226" s="165"/>
      <c r="W226" s="150"/>
      <c r="X226" s="150"/>
      <c r="Y226" s="150"/>
      <c r="Z226" s="150"/>
      <c r="AA226" s="150"/>
      <c r="AB226" s="150"/>
      <c r="AC226" s="150"/>
      <c r="AD226" s="150"/>
      <c r="AE226" s="150"/>
      <c r="AF226" s="150"/>
      <c r="AG226" s="11"/>
      <c r="AH226" s="11"/>
      <c r="AI226" s="11"/>
      <c r="AT226" s="11"/>
      <c r="AU226" s="88"/>
    </row>
    <row r="227" spans="1:47" outlineLevel="2" x14ac:dyDescent="0.2">
      <c r="A227" s="11"/>
      <c r="B227" s="166"/>
      <c r="C227" s="119">
        <v>2</v>
      </c>
      <c r="D227" s="167" t="s">
        <v>218</v>
      </c>
      <c r="E227" s="11"/>
      <c r="F227" s="140" t="s">
        <v>152</v>
      </c>
      <c r="G227" s="177" t="s">
        <v>130</v>
      </c>
      <c r="H227" s="178">
        <v>0</v>
      </c>
      <c r="I227" s="179">
        <v>1</v>
      </c>
      <c r="J227" s="179">
        <v>0</v>
      </c>
      <c r="K227" s="180">
        <v>0</v>
      </c>
      <c r="L227" s="11"/>
      <c r="M227" s="11"/>
      <c r="N227" s="11"/>
      <c r="O227" s="11"/>
      <c r="P227" s="149"/>
      <c r="Q227" s="164"/>
      <c r="V227" s="165"/>
      <c r="W227" s="150"/>
      <c r="X227" s="150"/>
      <c r="Y227" s="150"/>
      <c r="Z227" s="150"/>
      <c r="AA227" s="150"/>
      <c r="AB227" s="150"/>
      <c r="AC227" s="150"/>
      <c r="AD227" s="150"/>
      <c r="AE227" s="150"/>
      <c r="AF227" s="150"/>
      <c r="AG227" s="150"/>
      <c r="AH227" s="150"/>
      <c r="AI227" s="150"/>
      <c r="AT227" s="11"/>
      <c r="AU227" s="88"/>
    </row>
    <row r="228" spans="1:47" outlineLevel="2" x14ac:dyDescent="0.2">
      <c r="A228" s="11"/>
      <c r="B228" s="166"/>
      <c r="C228" s="119">
        <v>2</v>
      </c>
      <c r="D228" s="11"/>
      <c r="E228" s="11"/>
      <c r="F228" s="11"/>
      <c r="G228" s="11"/>
      <c r="H228" s="11"/>
      <c r="I228" s="11"/>
      <c r="J228" s="11"/>
      <c r="K228" s="11"/>
      <c r="L228" s="11"/>
      <c r="M228" s="11"/>
      <c r="N228" s="11"/>
      <c r="O228" s="11"/>
      <c r="P228" s="149"/>
      <c r="Q228" s="16"/>
      <c r="R228" s="182"/>
      <c r="S228" s="182"/>
      <c r="T228" s="182"/>
      <c r="U228" s="182"/>
      <c r="V228" s="183"/>
      <c r="W228" s="150"/>
      <c r="X228" s="150"/>
      <c r="Y228" s="150"/>
      <c r="Z228" s="150"/>
      <c r="AA228" s="150"/>
      <c r="AB228" s="150"/>
      <c r="AC228" s="150"/>
      <c r="AD228" s="150"/>
      <c r="AE228" s="150"/>
      <c r="AF228" s="150"/>
      <c r="AG228" s="150"/>
      <c r="AH228" s="150"/>
      <c r="AI228" s="150"/>
      <c r="AT228" s="11"/>
      <c r="AU228" s="88"/>
    </row>
    <row r="229" spans="1:47" outlineLevel="1" x14ac:dyDescent="0.2">
      <c r="A229" s="11"/>
      <c r="B229" s="166"/>
      <c r="C229" s="119">
        <v>2</v>
      </c>
      <c r="D229" s="11"/>
      <c r="E229" s="162" t="s">
        <v>185</v>
      </c>
      <c r="F229" s="121"/>
      <c r="G229" s="121"/>
      <c r="H229" s="121"/>
      <c r="I229" s="121"/>
      <c r="J229" s="121"/>
      <c r="K229" s="121"/>
      <c r="L229" s="121"/>
      <c r="M229" s="121"/>
      <c r="N229" s="121"/>
      <c r="O229" s="121"/>
      <c r="P229" s="121"/>
      <c r="Q229" s="122"/>
      <c r="R229" s="123"/>
      <c r="S229" s="123"/>
      <c r="T229" s="123"/>
      <c r="U229" s="123"/>
      <c r="V229" s="123"/>
      <c r="W229" s="123"/>
      <c r="X229" s="123"/>
      <c r="Y229" s="123"/>
      <c r="Z229" s="123"/>
      <c r="AA229" s="123"/>
      <c r="AB229" s="123"/>
      <c r="AC229" s="123"/>
      <c r="AD229" s="123"/>
      <c r="AE229" s="123"/>
      <c r="AF229" s="123"/>
      <c r="AG229" s="123"/>
      <c r="AH229" s="123"/>
      <c r="AI229" s="123"/>
      <c r="AT229" s="11"/>
      <c r="AU229" s="88"/>
    </row>
    <row r="230" spans="1:47" outlineLevel="2" x14ac:dyDescent="0.2">
      <c r="A230" s="11"/>
      <c r="B230" s="166"/>
      <c r="C230" s="119">
        <v>2</v>
      </c>
      <c r="D230" s="11"/>
      <c r="E230" s="125"/>
      <c r="F230" s="127" t="s">
        <v>5</v>
      </c>
      <c r="G230" s="127"/>
      <c r="H230" s="127"/>
      <c r="I230" s="127"/>
      <c r="J230" s="127"/>
      <c r="K230" s="127"/>
      <c r="L230" s="127"/>
      <c r="M230" s="127"/>
      <c r="N230" s="127"/>
      <c r="O230" s="127"/>
      <c r="P230" s="152"/>
      <c r="Q230" s="128" t="s">
        <v>110</v>
      </c>
      <c r="R230" s="184"/>
      <c r="S230" s="185"/>
      <c r="T230" s="185"/>
      <c r="U230" s="186">
        <v>106.97606934003153</v>
      </c>
      <c r="V230" s="186">
        <v>110.76406117105638</v>
      </c>
      <c r="W230" s="187">
        <v>113.86105010388646</v>
      </c>
      <c r="X230" s="186">
        <v>116.97498042551518</v>
      </c>
      <c r="Y230" s="185">
        <v>119.79842847751779</v>
      </c>
      <c r="Z230" s="185">
        <v>122.32947464605061</v>
      </c>
      <c r="AA230" s="185">
        <v>124.75807672676936</v>
      </c>
      <c r="AB230" s="185">
        <v>127.23489385968065</v>
      </c>
      <c r="AC230" s="185">
        <v>129.76088326078212</v>
      </c>
      <c r="AD230" s="185">
        <v>132.3370211497766</v>
      </c>
      <c r="AE230" s="185">
        <v>134.96430312735558</v>
      </c>
      <c r="AF230" s="185">
        <v>137.64374455997287</v>
      </c>
      <c r="AG230" s="185">
        <v>140.37638097225707</v>
      </c>
      <c r="AH230" s="188">
        <v>143.16326844721499</v>
      </c>
      <c r="AI230" s="188">
        <v>146.00548403438029</v>
      </c>
      <c r="AT230" s="11"/>
      <c r="AU230" s="88"/>
    </row>
    <row r="231" spans="1:47" outlineLevel="2" x14ac:dyDescent="0.2">
      <c r="A231" s="11"/>
      <c r="B231" s="166"/>
      <c r="C231" s="119">
        <v>2</v>
      </c>
      <c r="D231" s="11"/>
      <c r="E231" s="134"/>
      <c r="F231" s="11" t="s">
        <v>129</v>
      </c>
      <c r="G231" s="11"/>
      <c r="H231" s="11"/>
      <c r="I231" s="11"/>
      <c r="J231" s="11"/>
      <c r="K231" s="11"/>
      <c r="L231" s="11"/>
      <c r="M231" s="11"/>
      <c r="N231" s="11"/>
      <c r="O231" s="11"/>
      <c r="P231" s="149"/>
      <c r="Q231" s="135" t="s">
        <v>110</v>
      </c>
      <c r="R231" s="189"/>
      <c r="S231" s="190"/>
      <c r="T231" s="190"/>
      <c r="U231" s="191">
        <v>1112.2220107980424</v>
      </c>
      <c r="V231" s="191">
        <v>1211.0396803277486</v>
      </c>
      <c r="W231" s="192">
        <v>1263.6731157449224</v>
      </c>
      <c r="X231" s="191">
        <v>1564.4478497788691</v>
      </c>
      <c r="Y231" s="190">
        <v>1678.760505297995</v>
      </c>
      <c r="Z231" s="190">
        <v>1778.7570518188472</v>
      </c>
      <c r="AA231" s="190">
        <v>1687.653748591559</v>
      </c>
      <c r="AB231" s="190">
        <v>2053.5196647122862</v>
      </c>
      <c r="AC231" s="190">
        <v>1914.64121953626</v>
      </c>
      <c r="AD231" s="190">
        <v>1856.9977431772522</v>
      </c>
      <c r="AE231" s="190">
        <v>1827.481817720158</v>
      </c>
      <c r="AF231" s="190">
        <v>1752.785408238236</v>
      </c>
      <c r="AG231" s="190">
        <v>2635.5679533546554</v>
      </c>
      <c r="AH231" s="193">
        <v>2585.3584894686783</v>
      </c>
      <c r="AI231" s="193">
        <v>1878.2630009679276</v>
      </c>
      <c r="AT231" s="11"/>
      <c r="AU231" s="88"/>
    </row>
    <row r="232" spans="1:47" outlineLevel="2" x14ac:dyDescent="0.2">
      <c r="A232" s="11"/>
      <c r="B232" s="166"/>
      <c r="C232" s="119">
        <v>2</v>
      </c>
      <c r="D232" s="11"/>
      <c r="E232" s="140"/>
      <c r="F232" s="142" t="s">
        <v>128</v>
      </c>
      <c r="G232" s="142"/>
      <c r="H232" s="142"/>
      <c r="I232" s="142"/>
      <c r="J232" s="142"/>
      <c r="K232" s="142"/>
      <c r="L232" s="142"/>
      <c r="M232" s="142"/>
      <c r="N232" s="142"/>
      <c r="O232" s="142"/>
      <c r="P232" s="155"/>
      <c r="Q232" s="143" t="s">
        <v>110</v>
      </c>
      <c r="R232" s="194"/>
      <c r="S232" s="195"/>
      <c r="T232" s="195"/>
      <c r="U232" s="196">
        <v>322.34641656208368</v>
      </c>
      <c r="V232" s="196">
        <v>333.80063027160907</v>
      </c>
      <c r="W232" s="197">
        <v>343.15207211167888</v>
      </c>
      <c r="X232" s="196">
        <v>360.74461540148985</v>
      </c>
      <c r="Y232" s="195">
        <v>369.0005211853175</v>
      </c>
      <c r="Z232" s="195">
        <v>376.83312381419375</v>
      </c>
      <c r="AA232" s="195">
        <v>384.36619172904398</v>
      </c>
      <c r="AB232" s="195">
        <v>392.05005730973255</v>
      </c>
      <c r="AC232" s="195">
        <v>399.88774441235614</v>
      </c>
      <c r="AD232" s="195">
        <v>407.88233765704143</v>
      </c>
      <c r="AE232" s="195">
        <v>416.03698365217434</v>
      </c>
      <c r="AF232" s="195">
        <v>424.35489224337203</v>
      </c>
      <c r="AG232" s="195">
        <v>432.83933778770165</v>
      </c>
      <c r="AH232" s="198">
        <v>441.49366045365548</v>
      </c>
      <c r="AI232" s="198">
        <v>450.32126754740852</v>
      </c>
      <c r="AT232" s="11"/>
      <c r="AU232" s="88"/>
    </row>
    <row r="233" spans="1:47" outlineLevel="2" x14ac:dyDescent="0.2">
      <c r="A233" s="199"/>
      <c r="B233" s="199"/>
      <c r="C233" s="119">
        <v>2</v>
      </c>
      <c r="D233" s="199"/>
      <c r="E233" s="199"/>
      <c r="F233" s="199"/>
      <c r="G233" s="199"/>
      <c r="H233" s="199"/>
      <c r="I233" s="199"/>
      <c r="J233" s="199"/>
      <c r="K233" s="199"/>
      <c r="L233" s="199"/>
      <c r="M233" s="199"/>
      <c r="N233" s="199"/>
      <c r="O233" s="199"/>
      <c r="P233" s="200"/>
      <c r="Q233" s="16"/>
      <c r="R233" s="201"/>
      <c r="S233" s="201"/>
      <c r="T233" s="201"/>
      <c r="U233" s="201"/>
      <c r="V233" s="201"/>
      <c r="W233" s="201"/>
      <c r="X233" s="201"/>
      <c r="Y233" s="201"/>
      <c r="Z233" s="201"/>
      <c r="AA233" s="201"/>
      <c r="AB233" s="201"/>
      <c r="AC233" s="201"/>
      <c r="AD233" s="201"/>
      <c r="AE233" s="201"/>
      <c r="AF233" s="201"/>
      <c r="AG233" s="201"/>
      <c r="AH233" s="201"/>
      <c r="AI233" s="201"/>
      <c r="AT233" s="11"/>
      <c r="AU233" s="88"/>
    </row>
    <row r="234" spans="1:47" outlineLevel="1" x14ac:dyDescent="0.2">
      <c r="C234" s="119">
        <v>2</v>
      </c>
      <c r="D234" s="11"/>
      <c r="E234" s="202" t="s">
        <v>186</v>
      </c>
      <c r="F234" s="203"/>
      <c r="G234" s="203"/>
      <c r="H234" s="203"/>
      <c r="I234" s="203"/>
      <c r="J234" s="203"/>
      <c r="K234" s="203"/>
      <c r="L234" s="203"/>
      <c r="M234" s="203"/>
      <c r="N234" s="203"/>
      <c r="O234" s="203"/>
      <c r="P234" s="203"/>
      <c r="Q234" s="204"/>
      <c r="R234" s="205"/>
      <c r="S234" s="205"/>
      <c r="T234" s="205"/>
      <c r="U234" s="205"/>
      <c r="V234" s="205"/>
      <c r="W234" s="205"/>
      <c r="X234" s="205"/>
      <c r="Y234" s="205"/>
      <c r="Z234" s="205"/>
      <c r="AA234" s="205"/>
      <c r="AB234" s="205"/>
      <c r="AC234" s="205"/>
      <c r="AD234" s="205"/>
      <c r="AE234" s="205"/>
      <c r="AF234" s="205"/>
      <c r="AG234" s="205"/>
      <c r="AH234" s="205"/>
      <c r="AI234" s="205"/>
      <c r="AT234" s="11"/>
      <c r="AU234" s="88"/>
    </row>
    <row r="235" spans="1:47" outlineLevel="2" x14ac:dyDescent="0.2">
      <c r="C235" s="119">
        <v>2</v>
      </c>
      <c r="D235" s="206" t="s">
        <v>187</v>
      </c>
      <c r="E235" t="s">
        <v>127</v>
      </c>
      <c r="AT235" s="11"/>
      <c r="AU235" s="88"/>
    </row>
    <row r="236" spans="1:47" outlineLevel="2" x14ac:dyDescent="0.2">
      <c r="C236" s="119">
        <v>2</v>
      </c>
      <c r="D236" s="206" t="s">
        <v>187</v>
      </c>
      <c r="E236" s="125"/>
      <c r="F236" s="207" t="s">
        <v>5</v>
      </c>
      <c r="G236" s="207"/>
      <c r="H236" s="207"/>
      <c r="I236" s="158" t="s">
        <v>57</v>
      </c>
      <c r="J236" s="207"/>
      <c r="K236" s="207"/>
      <c r="L236" s="207"/>
      <c r="M236" s="207"/>
      <c r="N236" s="207"/>
      <c r="O236" s="207"/>
      <c r="P236" s="208"/>
      <c r="Q236" s="209" t="s">
        <v>110</v>
      </c>
      <c r="R236" s="210"/>
      <c r="S236" s="211"/>
      <c r="T236" s="211"/>
      <c r="U236" s="212">
        <v>106.97606934003153</v>
      </c>
      <c r="V236" s="212">
        <v>110.76406117105638</v>
      </c>
      <c r="W236" s="211">
        <v>113.86105010388646</v>
      </c>
      <c r="X236" s="212">
        <v>116.97498042551518</v>
      </c>
      <c r="Y236" s="211">
        <v>119.79842847751779</v>
      </c>
      <c r="Z236" s="211">
        <v>122.32947464605061</v>
      </c>
      <c r="AA236" s="211">
        <v>124.75807672676936</v>
      </c>
      <c r="AB236" s="211">
        <v>127.23489385968065</v>
      </c>
      <c r="AC236" s="211">
        <v>129.76088326078212</v>
      </c>
      <c r="AD236" s="211">
        <v>132.3370211497766</v>
      </c>
      <c r="AE236" s="211">
        <v>134.96430312735558</v>
      </c>
      <c r="AF236" s="211">
        <v>137.64374455997287</v>
      </c>
      <c r="AG236" s="211">
        <v>140.37638097225707</v>
      </c>
      <c r="AH236" s="213">
        <v>143.16326844721499</v>
      </c>
      <c r="AI236" s="213">
        <v>146.00548403438029</v>
      </c>
      <c r="AT236" s="11"/>
      <c r="AU236" s="88"/>
    </row>
    <row r="237" spans="1:47" outlineLevel="2" x14ac:dyDescent="0.2">
      <c r="C237" s="119">
        <v>2</v>
      </c>
      <c r="D237" s="206" t="s">
        <v>187</v>
      </c>
      <c r="E237" s="134"/>
      <c r="F237" s="124" t="s">
        <v>129</v>
      </c>
      <c r="G237" s="124"/>
      <c r="H237" s="124"/>
      <c r="I237" s="72" t="s">
        <v>62</v>
      </c>
      <c r="J237" s="124"/>
      <c r="K237" s="124"/>
      <c r="L237" s="124"/>
      <c r="M237" s="124"/>
      <c r="N237" s="124"/>
      <c r="O237" s="124"/>
      <c r="P237" s="214"/>
      <c r="Q237" s="215" t="s">
        <v>110</v>
      </c>
      <c r="R237" s="216"/>
      <c r="S237" s="217"/>
      <c r="T237" s="217"/>
      <c r="U237" s="218">
        <v>1112.2220107980424</v>
      </c>
      <c r="V237" s="218">
        <v>1211.0396803277486</v>
      </c>
      <c r="W237" s="217">
        <v>1263.6731157449224</v>
      </c>
      <c r="X237" s="218">
        <v>1564.4478497788691</v>
      </c>
      <c r="Y237" s="217">
        <v>1678.760505297995</v>
      </c>
      <c r="Z237" s="217">
        <v>1778.7570518188472</v>
      </c>
      <c r="AA237" s="217">
        <v>1687.653748591559</v>
      </c>
      <c r="AB237" s="217">
        <v>2053.5196647122862</v>
      </c>
      <c r="AC237" s="217">
        <v>1914.64121953626</v>
      </c>
      <c r="AD237" s="217">
        <v>1856.9977431772522</v>
      </c>
      <c r="AE237" s="217">
        <v>1827.481817720158</v>
      </c>
      <c r="AF237" s="217">
        <v>1752.785408238236</v>
      </c>
      <c r="AG237" s="217">
        <v>2635.5679533546554</v>
      </c>
      <c r="AH237" s="219">
        <v>2585.3584894686783</v>
      </c>
      <c r="AI237" s="219">
        <v>1878.2630009679276</v>
      </c>
      <c r="AT237" s="11"/>
      <c r="AU237" s="88"/>
    </row>
    <row r="238" spans="1:47" outlineLevel="2" x14ac:dyDescent="0.2">
      <c r="C238" s="119">
        <v>2</v>
      </c>
      <c r="D238" s="206" t="s">
        <v>187</v>
      </c>
      <c r="E238" s="140"/>
      <c r="F238" s="220" t="s">
        <v>128</v>
      </c>
      <c r="G238" s="220"/>
      <c r="H238" s="220"/>
      <c r="I238" s="161" t="s">
        <v>188</v>
      </c>
      <c r="J238" s="220"/>
      <c r="K238" s="220"/>
      <c r="L238" s="220"/>
      <c r="M238" s="220"/>
      <c r="N238" s="220"/>
      <c r="O238" s="220"/>
      <c r="P238" s="221"/>
      <c r="Q238" s="222" t="s">
        <v>110</v>
      </c>
      <c r="R238" s="223"/>
      <c r="S238" s="224"/>
      <c r="T238" s="224"/>
      <c r="U238" s="225">
        <v>322.34641656208368</v>
      </c>
      <c r="V238" s="225">
        <v>333.80063027160907</v>
      </c>
      <c r="W238" s="224">
        <v>343.15207211167888</v>
      </c>
      <c r="X238" s="225">
        <v>360.74461540148985</v>
      </c>
      <c r="Y238" s="224">
        <v>369.0005211853175</v>
      </c>
      <c r="Z238" s="224">
        <v>376.83312381419375</v>
      </c>
      <c r="AA238" s="224">
        <v>384.36619172904398</v>
      </c>
      <c r="AB238" s="224">
        <v>392.05005730973255</v>
      </c>
      <c r="AC238" s="224">
        <v>399.88774441235614</v>
      </c>
      <c r="AD238" s="224">
        <v>407.88233765704143</v>
      </c>
      <c r="AE238" s="224">
        <v>416.03698365217434</v>
      </c>
      <c r="AF238" s="224">
        <v>424.35489224337203</v>
      </c>
      <c r="AG238" s="224">
        <v>432.83933778770165</v>
      </c>
      <c r="AH238" s="226">
        <v>441.49366045365548</v>
      </c>
      <c r="AI238" s="226">
        <v>450.32126754740852</v>
      </c>
      <c r="AT238" s="11"/>
      <c r="AU238" s="88"/>
    </row>
    <row r="239" spans="1:47" outlineLevel="2" x14ac:dyDescent="0.2">
      <c r="C239" s="119">
        <v>2</v>
      </c>
      <c r="D239" s="206" t="s">
        <v>187</v>
      </c>
      <c r="E239" t="s">
        <v>189</v>
      </c>
      <c r="F239" s="40"/>
      <c r="G239" s="40"/>
      <c r="H239" s="227"/>
      <c r="I239" s="40"/>
      <c r="J239" s="40"/>
      <c r="K239" s="227"/>
      <c r="L239" s="40"/>
      <c r="M239" s="40"/>
      <c r="N239" s="40"/>
      <c r="O239" s="40"/>
      <c r="P239" s="40"/>
      <c r="Q239" s="227"/>
      <c r="R239" s="227"/>
      <c r="S239" s="227"/>
      <c r="T239" s="227"/>
      <c r="U239" s="227"/>
      <c r="V239" s="227"/>
      <c r="W239" s="227"/>
      <c r="X239" s="227"/>
      <c r="Y239" s="227"/>
      <c r="Z239" s="227"/>
      <c r="AA239" s="227"/>
      <c r="AB239" s="227"/>
      <c r="AC239" s="227"/>
      <c r="AD239" s="227"/>
      <c r="AE239" s="227"/>
      <c r="AF239" s="227"/>
      <c r="AG239" s="227"/>
      <c r="AH239" s="227"/>
      <c r="AI239" s="227"/>
      <c r="AT239" s="11"/>
      <c r="AU239" s="88"/>
    </row>
    <row r="240" spans="1:47" outlineLevel="2" x14ac:dyDescent="0.2">
      <c r="C240" s="119">
        <v>2</v>
      </c>
      <c r="D240" s="206" t="s">
        <v>187</v>
      </c>
      <c r="E240" s="125"/>
      <c r="F240" s="207" t="s">
        <v>5</v>
      </c>
      <c r="G240" s="207"/>
      <c r="H240" s="207"/>
      <c r="I240" s="158" t="s">
        <v>57</v>
      </c>
      <c r="J240" s="228" t="s">
        <v>152</v>
      </c>
      <c r="K240" s="207"/>
      <c r="L240" s="207"/>
      <c r="M240" s="207"/>
      <c r="N240" s="207"/>
      <c r="O240" s="207"/>
      <c r="P240" s="208"/>
      <c r="Q240" s="229" t="s">
        <v>110</v>
      </c>
      <c r="R240" s="230"/>
      <c r="S240" s="231"/>
      <c r="T240" s="231"/>
      <c r="U240" s="232">
        <v>0</v>
      </c>
      <c r="V240" s="232">
        <v>0</v>
      </c>
      <c r="W240" s="231">
        <v>0</v>
      </c>
      <c r="X240" s="232">
        <v>0</v>
      </c>
      <c r="Y240" s="231">
        <v>0</v>
      </c>
      <c r="Z240" s="231">
        <v>0</v>
      </c>
      <c r="AA240" s="231">
        <v>0</v>
      </c>
      <c r="AB240" s="231">
        <v>0</v>
      </c>
      <c r="AC240" s="231">
        <v>0</v>
      </c>
      <c r="AD240" s="231">
        <v>0</v>
      </c>
      <c r="AE240" s="231">
        <v>0</v>
      </c>
      <c r="AF240" s="231">
        <v>0</v>
      </c>
      <c r="AG240" s="231">
        <v>0</v>
      </c>
      <c r="AH240" s="233">
        <v>0</v>
      </c>
      <c r="AI240" s="233">
        <v>0</v>
      </c>
      <c r="AT240" s="11"/>
      <c r="AU240" s="88"/>
    </row>
    <row r="241" spans="3:47" outlineLevel="2" x14ac:dyDescent="0.2">
      <c r="C241" s="119">
        <v>2</v>
      </c>
      <c r="D241" s="206" t="s">
        <v>187</v>
      </c>
      <c r="E241" s="134"/>
      <c r="F241" s="124" t="s">
        <v>129</v>
      </c>
      <c r="G241" s="124"/>
      <c r="H241" s="124"/>
      <c r="I241" s="72" t="s">
        <v>62</v>
      </c>
      <c r="J241" s="234" t="s">
        <v>152</v>
      </c>
      <c r="K241" s="124"/>
      <c r="L241" s="124"/>
      <c r="M241" s="124"/>
      <c r="N241" s="124"/>
      <c r="O241" s="124"/>
      <c r="P241" s="214"/>
      <c r="Q241" s="235" t="s">
        <v>110</v>
      </c>
      <c r="R241" s="236"/>
      <c r="S241" s="237"/>
      <c r="T241" s="237"/>
      <c r="U241" s="238">
        <v>0</v>
      </c>
      <c r="V241" s="238">
        <v>0</v>
      </c>
      <c r="W241" s="237">
        <v>0</v>
      </c>
      <c r="X241" s="238">
        <v>0</v>
      </c>
      <c r="Y241" s="237">
        <v>0</v>
      </c>
      <c r="Z241" s="237">
        <v>0</v>
      </c>
      <c r="AA241" s="237">
        <v>0</v>
      </c>
      <c r="AB241" s="237">
        <v>0</v>
      </c>
      <c r="AC241" s="237">
        <v>0</v>
      </c>
      <c r="AD241" s="237">
        <v>0</v>
      </c>
      <c r="AE241" s="237">
        <v>0</v>
      </c>
      <c r="AF241" s="237">
        <v>0</v>
      </c>
      <c r="AG241" s="237">
        <v>0</v>
      </c>
      <c r="AH241" s="239">
        <v>0</v>
      </c>
      <c r="AI241" s="239">
        <v>0</v>
      </c>
      <c r="AT241" s="11"/>
      <c r="AU241" s="88"/>
    </row>
    <row r="242" spans="3:47" outlineLevel="2" x14ac:dyDescent="0.2">
      <c r="C242" s="119">
        <v>2</v>
      </c>
      <c r="D242" s="206" t="s">
        <v>187</v>
      </c>
      <c r="E242" s="140"/>
      <c r="F242" s="220" t="s">
        <v>128</v>
      </c>
      <c r="G242" s="220"/>
      <c r="H242" s="220"/>
      <c r="I242" s="161" t="s">
        <v>188</v>
      </c>
      <c r="J242" s="240" t="s">
        <v>152</v>
      </c>
      <c r="K242" s="220"/>
      <c r="L242" s="220"/>
      <c r="M242" s="220"/>
      <c r="N242" s="220"/>
      <c r="O242" s="220"/>
      <c r="P242" s="221"/>
      <c r="Q242" s="241" t="s">
        <v>110</v>
      </c>
      <c r="R242" s="242"/>
      <c r="S242" s="243"/>
      <c r="T242" s="243"/>
      <c r="U242" s="244">
        <v>0</v>
      </c>
      <c r="V242" s="244">
        <v>0</v>
      </c>
      <c r="W242" s="243">
        <v>0</v>
      </c>
      <c r="X242" s="244">
        <v>0</v>
      </c>
      <c r="Y242" s="243">
        <v>0</v>
      </c>
      <c r="Z242" s="243">
        <v>0</v>
      </c>
      <c r="AA242" s="243">
        <v>0</v>
      </c>
      <c r="AB242" s="243">
        <v>0</v>
      </c>
      <c r="AC242" s="243">
        <v>0</v>
      </c>
      <c r="AD242" s="243">
        <v>0</v>
      </c>
      <c r="AE242" s="243">
        <v>0</v>
      </c>
      <c r="AF242" s="243">
        <v>0</v>
      </c>
      <c r="AG242" s="243">
        <v>0</v>
      </c>
      <c r="AH242" s="245">
        <v>0</v>
      </c>
      <c r="AI242" s="245">
        <v>0</v>
      </c>
      <c r="AT242" s="11"/>
      <c r="AU242" s="88"/>
    </row>
    <row r="243" spans="3:47" outlineLevel="2" x14ac:dyDescent="0.2">
      <c r="AT243" s="11"/>
      <c r="AU243" s="88"/>
    </row>
    <row r="244" spans="3:47" x14ac:dyDescent="0.2">
      <c r="C244" s="116">
        <v>3</v>
      </c>
      <c r="D244" s="67" t="s">
        <v>133</v>
      </c>
      <c r="E244" s="67"/>
      <c r="F244" s="67"/>
      <c r="G244" s="67"/>
      <c r="H244" s="102"/>
      <c r="I244" s="67"/>
      <c r="J244" s="67"/>
      <c r="K244" s="102"/>
      <c r="L244" s="67"/>
      <c r="M244" s="67"/>
      <c r="N244" s="67"/>
      <c r="O244" s="67"/>
      <c r="P244" s="67"/>
      <c r="Q244" s="117" t="s">
        <v>110</v>
      </c>
      <c r="R244" s="118">
        <v>0</v>
      </c>
      <c r="S244" s="118">
        <v>0</v>
      </c>
      <c r="T244" s="118">
        <v>0</v>
      </c>
      <c r="U244" s="118">
        <v>1193.9849469141038</v>
      </c>
      <c r="V244" s="118">
        <v>1314.9586354814367</v>
      </c>
      <c r="W244" s="118">
        <v>1393.0061013340751</v>
      </c>
      <c r="X244" s="118">
        <v>1688.6790594360732</v>
      </c>
      <c r="Y244" s="118">
        <v>1667.0080557174269</v>
      </c>
      <c r="Z244" s="118">
        <v>1738.6334059987619</v>
      </c>
      <c r="AA244" s="118">
        <v>2064.7861817966646</v>
      </c>
      <c r="AB244" s="118">
        <v>1784.1426228799787</v>
      </c>
      <c r="AC244" s="118">
        <v>1799.2666847047658</v>
      </c>
      <c r="AD244" s="118">
        <v>2231.445035835352</v>
      </c>
      <c r="AE244" s="118">
        <v>2211.8722162660692</v>
      </c>
      <c r="AF244" s="118">
        <v>2051.128552431006</v>
      </c>
      <c r="AG244" s="118">
        <v>1926.0950710867637</v>
      </c>
      <c r="AH244" s="118">
        <v>1883.1901106829105</v>
      </c>
      <c r="AI244" s="118">
        <v>1949.0937753888156</v>
      </c>
      <c r="AT244" s="11"/>
      <c r="AU244" s="88"/>
    </row>
    <row r="245" spans="3:47" s="11" customFormat="1" outlineLevel="1" x14ac:dyDescent="0.2">
      <c r="C245" s="119">
        <v>3</v>
      </c>
      <c r="E245" s="120" t="s">
        <v>174</v>
      </c>
      <c r="F245" s="121"/>
      <c r="G245" s="121"/>
      <c r="H245" s="121"/>
      <c r="I245" s="121"/>
      <c r="J245" s="121"/>
      <c r="K245" s="121"/>
      <c r="L245" s="121"/>
      <c r="M245" s="121"/>
      <c r="N245" s="121"/>
      <c r="O245" s="121"/>
      <c r="P245" s="121"/>
      <c r="Q245" s="122"/>
      <c r="R245" s="123"/>
      <c r="S245" s="123"/>
      <c r="T245" s="123"/>
      <c r="U245" s="123"/>
      <c r="V245" s="123"/>
      <c r="W245" s="123"/>
      <c r="X245" s="123"/>
      <c r="Y245" s="123"/>
      <c r="Z245" s="123"/>
      <c r="AA245" s="123"/>
      <c r="AB245" s="123"/>
      <c r="AC245" s="123"/>
      <c r="AD245" s="123"/>
      <c r="AE245" s="123"/>
      <c r="AF245" s="123"/>
      <c r="AG245" s="123"/>
      <c r="AH245" s="123"/>
      <c r="AI245" s="123"/>
      <c r="AU245" s="88"/>
    </row>
    <row r="246" spans="3:47" s="11" customFormat="1" outlineLevel="2" x14ac:dyDescent="0.2">
      <c r="C246" s="119">
        <v>3</v>
      </c>
      <c r="E246" s="124" t="s">
        <v>175</v>
      </c>
      <c r="U246" s="25" t="s">
        <v>87</v>
      </c>
      <c r="V246" s="25"/>
      <c r="W246" s="25" t="s">
        <v>88</v>
      </c>
      <c r="X246" s="25" t="s">
        <v>89</v>
      </c>
      <c r="AU246" s="88"/>
    </row>
    <row r="247" spans="3:47" s="11" customFormat="1" outlineLevel="2" x14ac:dyDescent="0.2">
      <c r="C247" s="119">
        <v>3</v>
      </c>
      <c r="E247" s="125"/>
      <c r="F247" s="126" t="s">
        <v>209</v>
      </c>
      <c r="G247" s="127"/>
      <c r="H247" s="127"/>
      <c r="I247" s="127"/>
      <c r="J247" s="127"/>
      <c r="K247" s="127"/>
      <c r="L247" s="127"/>
      <c r="M247" s="127"/>
      <c r="N247" s="127"/>
      <c r="O247" s="127"/>
      <c r="P247" s="127"/>
      <c r="Q247" s="128" t="s">
        <v>110</v>
      </c>
      <c r="R247" s="129"/>
      <c r="S247" s="130"/>
      <c r="T247" s="130"/>
      <c r="U247" s="131">
        <v>2.3054700000000001</v>
      </c>
      <c r="V247" s="131">
        <v>2.9118086100000005</v>
      </c>
      <c r="W247" s="132">
        <v>2.9875156338600006</v>
      </c>
      <c r="X247" s="131">
        <v>3.0616060215797289</v>
      </c>
      <c r="Y247" s="130">
        <v>3.1341660842911687</v>
      </c>
      <c r="Z247" s="130">
        <v>3.2046848211877208</v>
      </c>
      <c r="AA247" s="130">
        <v>3.2687785176114752</v>
      </c>
      <c r="AB247" s="130">
        <v>3.3341540879637046</v>
      </c>
      <c r="AC247" s="130">
        <v>3.4008371697229789</v>
      </c>
      <c r="AD247" s="130">
        <v>3.4688539131174387</v>
      </c>
      <c r="AE247" s="130">
        <v>3.5382309913797876</v>
      </c>
      <c r="AF247" s="130">
        <v>3.6089956112073835</v>
      </c>
      <c r="AG247" s="130">
        <v>3.6811755234315311</v>
      </c>
      <c r="AH247" s="133">
        <v>3.7547990339001616</v>
      </c>
      <c r="AI247" s="133">
        <v>3.8298950145781649</v>
      </c>
      <c r="AK247" s="91"/>
      <c r="AU247" s="88"/>
    </row>
    <row r="248" spans="3:47" s="11" customFormat="1" outlineLevel="2" x14ac:dyDescent="0.2">
      <c r="C248" s="119">
        <v>3</v>
      </c>
      <c r="E248" s="134"/>
      <c r="F248" s="36" t="s">
        <v>31</v>
      </c>
      <c r="Q248" s="135" t="s">
        <v>110</v>
      </c>
      <c r="R248" s="136"/>
      <c r="S248" s="88"/>
      <c r="T248" s="88"/>
      <c r="U248" s="137">
        <v>460.62480000000005</v>
      </c>
      <c r="V248" s="137">
        <v>555.05288400000006</v>
      </c>
      <c r="W248" s="138">
        <v>611.83479403320007</v>
      </c>
      <c r="X248" s="137">
        <v>627.00829692522348</v>
      </c>
      <c r="Y248" s="88">
        <v>641.86839356235134</v>
      </c>
      <c r="Z248" s="88">
        <v>656.31043241750433</v>
      </c>
      <c r="AA248" s="88">
        <v>669.43664106585447</v>
      </c>
      <c r="AB248" s="88">
        <v>682.82537388717162</v>
      </c>
      <c r="AC248" s="88">
        <v>696.48188136491501</v>
      </c>
      <c r="AD248" s="88">
        <v>710.41151899221336</v>
      </c>
      <c r="AE248" s="88">
        <v>724.61974937205764</v>
      </c>
      <c r="AF248" s="88">
        <v>739.11214435949876</v>
      </c>
      <c r="AG248" s="88">
        <v>753.89438724668878</v>
      </c>
      <c r="AH248" s="139">
        <v>768.97227499162261</v>
      </c>
      <c r="AI248" s="139">
        <v>784.35172049145513</v>
      </c>
      <c r="AU248" s="88"/>
    </row>
    <row r="249" spans="3:47" s="11" customFormat="1" outlineLevel="2" x14ac:dyDescent="0.2">
      <c r="C249" s="119">
        <v>3</v>
      </c>
      <c r="E249" s="134"/>
      <c r="F249" s="36" t="s">
        <v>28</v>
      </c>
      <c r="Q249" s="135" t="s">
        <v>110</v>
      </c>
      <c r="R249" s="136"/>
      <c r="S249" s="88"/>
      <c r="T249" s="88"/>
      <c r="U249" s="137">
        <v>0</v>
      </c>
      <c r="V249" s="137">
        <v>0</v>
      </c>
      <c r="W249" s="138">
        <v>0</v>
      </c>
      <c r="X249" s="137">
        <v>0</v>
      </c>
      <c r="Y249" s="88">
        <v>0</v>
      </c>
      <c r="Z249" s="88">
        <v>0</v>
      </c>
      <c r="AA249" s="88">
        <v>0</v>
      </c>
      <c r="AB249" s="88">
        <v>0</v>
      </c>
      <c r="AC249" s="88">
        <v>0</v>
      </c>
      <c r="AD249" s="88">
        <v>0</v>
      </c>
      <c r="AE249" s="88">
        <v>0</v>
      </c>
      <c r="AF249" s="88">
        <v>0</v>
      </c>
      <c r="AG249" s="88">
        <v>0</v>
      </c>
      <c r="AH249" s="139">
        <v>0</v>
      </c>
      <c r="AI249" s="139">
        <v>0</v>
      </c>
      <c r="AU249" s="88"/>
    </row>
    <row r="250" spans="3:47" s="11" customFormat="1" outlineLevel="2" x14ac:dyDescent="0.2">
      <c r="C250" s="119">
        <v>3</v>
      </c>
      <c r="E250" s="134"/>
      <c r="F250" s="36" t="s">
        <v>210</v>
      </c>
      <c r="Q250" s="135" t="s">
        <v>110</v>
      </c>
      <c r="R250" s="136"/>
      <c r="S250" s="88"/>
      <c r="T250" s="88"/>
      <c r="U250" s="137">
        <v>236.82044827083706</v>
      </c>
      <c r="V250" s="137">
        <v>245.24918796765539</v>
      </c>
      <c r="W250" s="138">
        <v>252.12611325080422</v>
      </c>
      <c r="X250" s="137">
        <v>259.04766381245389</v>
      </c>
      <c r="Y250" s="88">
        <v>265.30707990458836</v>
      </c>
      <c r="Z250" s="88">
        <v>270.89752615205049</v>
      </c>
      <c r="AA250" s="88">
        <v>276.27401791682752</v>
      </c>
      <c r="AB250" s="88">
        <v>281.75721668667512</v>
      </c>
      <c r="AC250" s="88">
        <v>287.349240271018</v>
      </c>
      <c r="AD250" s="88">
        <v>293.05224851135506</v>
      </c>
      <c r="AE250" s="88">
        <v>298.86844411546826</v>
      </c>
      <c r="AF250" s="88">
        <v>304.80007350818789</v>
      </c>
      <c r="AG250" s="88">
        <v>310.84942769904308</v>
      </c>
      <c r="AH250" s="139">
        <v>317.01884316713227</v>
      </c>
      <c r="AI250" s="139">
        <v>323.31070276355598</v>
      </c>
      <c r="AU250" s="88"/>
    </row>
    <row r="251" spans="3:47" s="11" customFormat="1" outlineLevel="2" x14ac:dyDescent="0.2">
      <c r="C251" s="119">
        <v>3</v>
      </c>
      <c r="E251" s="134"/>
      <c r="F251" s="36" t="s">
        <v>211</v>
      </c>
      <c r="Q251" s="135" t="s">
        <v>110</v>
      </c>
      <c r="R251" s="136"/>
      <c r="S251" s="88"/>
      <c r="T251" s="88"/>
      <c r="U251" s="137">
        <v>331.69128000000001</v>
      </c>
      <c r="V251" s="137">
        <v>343.46632044000006</v>
      </c>
      <c r="W251" s="138">
        <v>353.08337741232009</v>
      </c>
      <c r="X251" s="137">
        <v>362.75786195341772</v>
      </c>
      <c r="Y251" s="88">
        <v>371.57287799888582</v>
      </c>
      <c r="Z251" s="88">
        <v>379.41306572466237</v>
      </c>
      <c r="AA251" s="88">
        <v>386.96338573258316</v>
      </c>
      <c r="AB251" s="88">
        <v>394.66395710866158</v>
      </c>
      <c r="AC251" s="88">
        <v>402.51776985512396</v>
      </c>
      <c r="AD251" s="88">
        <v>410.52787347524094</v>
      </c>
      <c r="AE251" s="88">
        <v>418.69737815739825</v>
      </c>
      <c r="AF251" s="88">
        <v>427.0294559827305</v>
      </c>
      <c r="AG251" s="88">
        <v>435.52734215678686</v>
      </c>
      <c r="AH251" s="139">
        <v>444.19433626570691</v>
      </c>
      <c r="AI251" s="139">
        <v>453.03380355739449</v>
      </c>
      <c r="AU251" s="88"/>
    </row>
    <row r="252" spans="3:47" s="11" customFormat="1" outlineLevel="2" x14ac:dyDescent="0.2">
      <c r="C252" s="119">
        <v>3</v>
      </c>
      <c r="E252" s="134"/>
      <c r="F252" s="36" t="s">
        <v>212</v>
      </c>
      <c r="Q252" s="135" t="s">
        <v>110</v>
      </c>
      <c r="R252" s="136"/>
      <c r="S252" s="88"/>
      <c r="T252" s="88"/>
      <c r="U252" s="137">
        <v>54.793082512452919</v>
      </c>
      <c r="V252" s="137">
        <v>56.778337484912676</v>
      </c>
      <c r="W252" s="138">
        <v>58.386599139068693</v>
      </c>
      <c r="X252" s="137">
        <v>60.011080673340565</v>
      </c>
      <c r="Y252" s="88">
        <v>61.466692178684646</v>
      </c>
      <c r="Z252" s="88">
        <v>62.749644158585944</v>
      </c>
      <c r="AA252" s="88">
        <v>63.993693808943831</v>
      </c>
      <c r="AB252" s="88">
        <v>65.262407496099186</v>
      </c>
      <c r="AC252" s="88">
        <v>66.556274199499882</v>
      </c>
      <c r="AD252" s="88">
        <v>67.875792592907089</v>
      </c>
      <c r="AE252" s="88">
        <v>69.221471236590943</v>
      </c>
      <c r="AF252" s="88">
        <v>70.593828773336526</v>
      </c>
      <c r="AG252" s="88">
        <v>71.993394128335865</v>
      </c>
      <c r="AH252" s="139">
        <v>73.420706713042833</v>
      </c>
      <c r="AI252" s="139">
        <v>74.876316633069635</v>
      </c>
      <c r="AU252" s="88"/>
    </row>
    <row r="253" spans="3:47" s="11" customFormat="1" outlineLevel="2" x14ac:dyDescent="0.2">
      <c r="C253" s="119">
        <v>3</v>
      </c>
      <c r="E253" s="134"/>
      <c r="F253" s="36" t="s">
        <v>213</v>
      </c>
      <c r="Q253" s="135" t="s">
        <v>110</v>
      </c>
      <c r="R253" s="136"/>
      <c r="S253" s="88"/>
      <c r="T253" s="88"/>
      <c r="U253" s="137">
        <v>58.765329999999992</v>
      </c>
      <c r="V253" s="137">
        <v>60.851499214999997</v>
      </c>
      <c r="W253" s="138">
        <v>62.555341193019999</v>
      </c>
      <c r="X253" s="137">
        <v>64.269357541708757</v>
      </c>
      <c r="Y253" s="88">
        <v>65.831102929972289</v>
      </c>
      <c r="Z253" s="88">
        <v>67.220139201794709</v>
      </c>
      <c r="AA253" s="88">
        <v>68.557819971910419</v>
      </c>
      <c r="AB253" s="88">
        <v>69.922120589351437</v>
      </c>
      <c r="AC253" s="88">
        <v>71.313570789079535</v>
      </c>
      <c r="AD253" s="88">
        <v>72.732710847782215</v>
      </c>
      <c r="AE253" s="88">
        <v>74.180091793653077</v>
      </c>
      <c r="AF253" s="88">
        <v>75.656275620346776</v>
      </c>
      <c r="AG253" s="88">
        <v>77.161835505191675</v>
      </c>
      <c r="AH253" s="139">
        <v>78.697356031744988</v>
      </c>
      <c r="AI253" s="139">
        <v>80.263433416776721</v>
      </c>
      <c r="AU253" s="88"/>
    </row>
    <row r="254" spans="3:47" s="11" customFormat="1" outlineLevel="2" x14ac:dyDescent="0.2">
      <c r="C254" s="119">
        <v>3</v>
      </c>
      <c r="E254" s="134"/>
      <c r="F254" s="36" t="s">
        <v>214</v>
      </c>
      <c r="Q254" s="135" t="s">
        <v>110</v>
      </c>
      <c r="R254" s="136"/>
      <c r="S254" s="88"/>
      <c r="T254" s="88"/>
      <c r="U254" s="137">
        <v>36.690646130813683</v>
      </c>
      <c r="V254" s="137">
        <v>37.9182746688683</v>
      </c>
      <c r="W254" s="138">
        <v>38.945588530142111</v>
      </c>
      <c r="X254" s="137">
        <v>39.966768962087677</v>
      </c>
      <c r="Y254" s="88">
        <v>40.920183188499294</v>
      </c>
      <c r="Z254" s="88">
        <v>41.809583776087976</v>
      </c>
      <c r="AA254" s="88">
        <v>42.642348603383532</v>
      </c>
      <c r="AB254" s="88">
        <v>43.491700471135999</v>
      </c>
      <c r="AC254" s="88">
        <v>44.357969760627228</v>
      </c>
      <c r="AD254" s="88">
        <v>45.241493433685584</v>
      </c>
      <c r="AE254" s="88">
        <v>46.142615163757526</v>
      </c>
      <c r="AF254" s="88">
        <v>47.061685469589861</v>
      </c>
      <c r="AG254" s="88">
        <v>47.999061851574687</v>
      </c>
      <c r="AH254" s="139">
        <v>48.955108930810056</v>
      </c>
      <c r="AI254" s="139">
        <v>49.930198590930459</v>
      </c>
      <c r="AU254" s="88"/>
    </row>
    <row r="255" spans="3:47" s="11" customFormat="1" outlineLevel="2" x14ac:dyDescent="0.2">
      <c r="C255" s="119">
        <v>3</v>
      </c>
      <c r="E255" s="134"/>
      <c r="F255" s="36" t="s">
        <v>215</v>
      </c>
      <c r="Q255" s="135" t="s">
        <v>110</v>
      </c>
      <c r="R255" s="136"/>
      <c r="S255" s="88"/>
      <c r="T255" s="88"/>
      <c r="U255" s="137">
        <v>12.293890000000003</v>
      </c>
      <c r="V255" s="137">
        <v>12.730323095000005</v>
      </c>
      <c r="W255" s="138">
        <v>13.086772141660004</v>
      </c>
      <c r="X255" s="137">
        <v>13.44534969834149</v>
      </c>
      <c r="Y255" s="88">
        <v>13.77207169601119</v>
      </c>
      <c r="Z255" s="88">
        <v>14.062662408797028</v>
      </c>
      <c r="AA255" s="88">
        <v>14.342509390732088</v>
      </c>
      <c r="AB255" s="88">
        <v>14.627925327607658</v>
      </c>
      <c r="AC255" s="88">
        <v>14.919021041627051</v>
      </c>
      <c r="AD255" s="88">
        <v>15.21590956035543</v>
      </c>
      <c r="AE255" s="88">
        <v>15.518706160606502</v>
      </c>
      <c r="AF255" s="88">
        <v>15.827528413202572</v>
      </c>
      <c r="AG255" s="88">
        <v>16.142496228625305</v>
      </c>
      <c r="AH255" s="139">
        <v>16.463731903574949</v>
      </c>
      <c r="AI255" s="139">
        <v>16.791360168456091</v>
      </c>
      <c r="AU255" s="88"/>
    </row>
    <row r="256" spans="3:47" s="11" customFormat="1" outlineLevel="2" x14ac:dyDescent="0.2">
      <c r="C256" s="119">
        <v>3</v>
      </c>
      <c r="E256" s="134"/>
      <c r="F256" s="36" t="s">
        <v>216</v>
      </c>
      <c r="Q256" s="135" t="s">
        <v>110</v>
      </c>
      <c r="R256" s="136"/>
      <c r="S256" s="88"/>
      <c r="T256" s="88"/>
      <c r="U256" s="137">
        <v>0</v>
      </c>
      <c r="V256" s="137">
        <v>0</v>
      </c>
      <c r="W256" s="138">
        <v>0</v>
      </c>
      <c r="X256" s="137">
        <v>0</v>
      </c>
      <c r="Y256" s="88">
        <v>0</v>
      </c>
      <c r="Z256" s="88">
        <v>0</v>
      </c>
      <c r="AA256" s="88">
        <v>0</v>
      </c>
      <c r="AB256" s="88">
        <v>0</v>
      </c>
      <c r="AC256" s="88">
        <v>0</v>
      </c>
      <c r="AD256" s="88">
        <v>0</v>
      </c>
      <c r="AE256" s="88">
        <v>0</v>
      </c>
      <c r="AF256" s="88">
        <v>0</v>
      </c>
      <c r="AG256" s="88">
        <v>0</v>
      </c>
      <c r="AH256" s="139">
        <v>0</v>
      </c>
      <c r="AI256" s="139">
        <v>0</v>
      </c>
      <c r="AU256" s="88"/>
    </row>
    <row r="257" spans="3:47" s="11" customFormat="1" outlineLevel="2" x14ac:dyDescent="0.2">
      <c r="C257" s="119">
        <v>3</v>
      </c>
      <c r="E257" s="134"/>
      <c r="F257" s="36" t="s">
        <v>33</v>
      </c>
      <c r="Q257" s="135" t="s">
        <v>110</v>
      </c>
      <c r="R257" s="136"/>
      <c r="S257" s="88"/>
      <c r="T257" s="88"/>
      <c r="U257" s="137">
        <v>0</v>
      </c>
      <c r="V257" s="137">
        <v>0</v>
      </c>
      <c r="W257" s="138">
        <v>0</v>
      </c>
      <c r="X257" s="137">
        <v>0</v>
      </c>
      <c r="Y257" s="88">
        <v>0</v>
      </c>
      <c r="Z257" s="88">
        <v>0</v>
      </c>
      <c r="AA257" s="88">
        <v>0</v>
      </c>
      <c r="AB257" s="88">
        <v>0</v>
      </c>
      <c r="AC257" s="88">
        <v>0</v>
      </c>
      <c r="AD257" s="88">
        <v>0</v>
      </c>
      <c r="AE257" s="88">
        <v>0</v>
      </c>
      <c r="AF257" s="88">
        <v>0</v>
      </c>
      <c r="AG257" s="88">
        <v>0</v>
      </c>
      <c r="AH257" s="139">
        <v>0</v>
      </c>
      <c r="AI257" s="139">
        <v>0</v>
      </c>
      <c r="AU257" s="88"/>
    </row>
    <row r="258" spans="3:47" s="11" customFormat="1" outlineLevel="2" x14ac:dyDescent="0.2">
      <c r="C258" s="119">
        <v>3</v>
      </c>
      <c r="E258" s="134"/>
      <c r="F258" s="36" t="s">
        <v>34</v>
      </c>
      <c r="Q258" s="135" t="s">
        <v>110</v>
      </c>
      <c r="R258" s="136"/>
      <c r="S258" s="88"/>
      <c r="T258" s="88"/>
      <c r="U258" s="137">
        <v>0</v>
      </c>
      <c r="V258" s="137">
        <v>0</v>
      </c>
      <c r="W258" s="138">
        <v>0</v>
      </c>
      <c r="X258" s="137">
        <v>0</v>
      </c>
      <c r="Y258" s="88">
        <v>0</v>
      </c>
      <c r="Z258" s="88">
        <v>0</v>
      </c>
      <c r="AA258" s="88">
        <v>0</v>
      </c>
      <c r="AB258" s="88">
        <v>0</v>
      </c>
      <c r="AC258" s="88">
        <v>0</v>
      </c>
      <c r="AD258" s="88">
        <v>0</v>
      </c>
      <c r="AE258" s="88">
        <v>0</v>
      </c>
      <c r="AF258" s="88">
        <v>0</v>
      </c>
      <c r="AG258" s="88">
        <v>0</v>
      </c>
      <c r="AH258" s="139">
        <v>0</v>
      </c>
      <c r="AI258" s="139">
        <v>0</v>
      </c>
      <c r="AU258" s="88"/>
    </row>
    <row r="259" spans="3:47" s="11" customFormat="1" outlineLevel="2" x14ac:dyDescent="0.2">
      <c r="C259" s="119">
        <v>3</v>
      </c>
      <c r="E259" s="134"/>
      <c r="F259" s="36" t="s">
        <v>217</v>
      </c>
      <c r="Q259" s="135" t="s">
        <v>110</v>
      </c>
      <c r="R259" s="136"/>
      <c r="S259" s="88"/>
      <c r="T259" s="88"/>
      <c r="U259" s="137">
        <v>0</v>
      </c>
      <c r="V259" s="137">
        <v>0</v>
      </c>
      <c r="W259" s="138">
        <v>0</v>
      </c>
      <c r="X259" s="137">
        <v>0</v>
      </c>
      <c r="Y259" s="88">
        <v>0</v>
      </c>
      <c r="Z259" s="88">
        <v>0</v>
      </c>
      <c r="AA259" s="88">
        <v>0</v>
      </c>
      <c r="AB259" s="88">
        <v>0</v>
      </c>
      <c r="AC259" s="88">
        <v>0</v>
      </c>
      <c r="AD259" s="88">
        <v>0</v>
      </c>
      <c r="AE259" s="88">
        <v>0</v>
      </c>
      <c r="AF259" s="88">
        <v>0</v>
      </c>
      <c r="AG259" s="88">
        <v>0</v>
      </c>
      <c r="AH259" s="139">
        <v>0</v>
      </c>
      <c r="AI259" s="139">
        <v>0</v>
      </c>
      <c r="AU259" s="88"/>
    </row>
    <row r="260" spans="3:47" s="11" customFormat="1" outlineLevel="2" x14ac:dyDescent="0.2">
      <c r="C260" s="119">
        <v>3</v>
      </c>
      <c r="E260" s="134"/>
      <c r="F260" s="36" t="s">
        <v>152</v>
      </c>
      <c r="Q260" s="135" t="s">
        <v>110</v>
      </c>
      <c r="R260" s="136"/>
      <c r="S260" s="88"/>
      <c r="T260" s="88"/>
      <c r="U260" s="137">
        <v>0</v>
      </c>
      <c r="V260" s="137">
        <v>0</v>
      </c>
      <c r="W260" s="138">
        <v>0</v>
      </c>
      <c r="X260" s="137">
        <v>0</v>
      </c>
      <c r="Y260" s="88">
        <v>0</v>
      </c>
      <c r="Z260" s="88">
        <v>0</v>
      </c>
      <c r="AA260" s="88">
        <v>0</v>
      </c>
      <c r="AB260" s="88">
        <v>0</v>
      </c>
      <c r="AC260" s="88">
        <v>0</v>
      </c>
      <c r="AD260" s="88">
        <v>0</v>
      </c>
      <c r="AE260" s="88">
        <v>0</v>
      </c>
      <c r="AF260" s="88">
        <v>0</v>
      </c>
      <c r="AG260" s="88">
        <v>0</v>
      </c>
      <c r="AH260" s="139">
        <v>0</v>
      </c>
      <c r="AI260" s="139">
        <v>0</v>
      </c>
      <c r="AU260" s="88"/>
    </row>
    <row r="261" spans="3:47" s="11" customFormat="1" outlineLevel="2" x14ac:dyDescent="0.2">
      <c r="C261" s="119">
        <v>3</v>
      </c>
      <c r="E261" s="140"/>
      <c r="F261" s="141" t="s">
        <v>152</v>
      </c>
      <c r="G261" s="142"/>
      <c r="H261" s="142"/>
      <c r="I261" s="142"/>
      <c r="J261" s="142"/>
      <c r="K261" s="142"/>
      <c r="L261" s="142"/>
      <c r="M261" s="142"/>
      <c r="N261" s="142"/>
      <c r="O261" s="142"/>
      <c r="P261" s="142"/>
      <c r="Q261" s="143" t="s">
        <v>110</v>
      </c>
      <c r="R261" s="144"/>
      <c r="S261" s="145"/>
      <c r="T261" s="145"/>
      <c r="U261" s="146">
        <v>0</v>
      </c>
      <c r="V261" s="146">
        <v>0</v>
      </c>
      <c r="W261" s="147">
        <v>0</v>
      </c>
      <c r="X261" s="146">
        <v>0</v>
      </c>
      <c r="Y261" s="145">
        <v>0</v>
      </c>
      <c r="Z261" s="145">
        <v>0</v>
      </c>
      <c r="AA261" s="145">
        <v>0</v>
      </c>
      <c r="AB261" s="145">
        <v>0</v>
      </c>
      <c r="AC261" s="145">
        <v>0</v>
      </c>
      <c r="AD261" s="145">
        <v>0</v>
      </c>
      <c r="AE261" s="145">
        <v>0</v>
      </c>
      <c r="AF261" s="145">
        <v>0</v>
      </c>
      <c r="AG261" s="145">
        <v>0</v>
      </c>
      <c r="AH261" s="148">
        <v>0</v>
      </c>
      <c r="AI261" s="148">
        <v>0</v>
      </c>
      <c r="AU261" s="88"/>
    </row>
    <row r="262" spans="3:47" s="11" customFormat="1" outlineLevel="2" x14ac:dyDescent="0.2">
      <c r="C262" s="119">
        <v>3</v>
      </c>
      <c r="F262" s="149"/>
      <c r="G262" s="149"/>
      <c r="H262" s="149"/>
      <c r="I262" s="149"/>
      <c r="J262" s="149"/>
      <c r="K262" s="149"/>
      <c r="L262" s="149"/>
      <c r="M262" s="149"/>
      <c r="N262" s="149"/>
      <c r="O262" s="149"/>
      <c r="P262" s="149" t="s">
        <v>175</v>
      </c>
      <c r="Q262" s="16" t="s">
        <v>110</v>
      </c>
      <c r="R262" s="150"/>
      <c r="S262" s="150"/>
      <c r="T262" s="150"/>
      <c r="U262" s="150">
        <v>1193.9849469141036</v>
      </c>
      <c r="V262" s="150">
        <v>1314.9586354814364</v>
      </c>
      <c r="W262" s="150">
        <v>1393.0061013340751</v>
      </c>
      <c r="X262" s="150">
        <v>1429.5679855881531</v>
      </c>
      <c r="Y262" s="150">
        <v>1463.8725675432843</v>
      </c>
      <c r="Z262" s="150">
        <v>1495.6677386606702</v>
      </c>
      <c r="AA262" s="150">
        <v>1525.4791950078466</v>
      </c>
      <c r="AB262" s="150">
        <v>1555.8848556546666</v>
      </c>
      <c r="AC262" s="150">
        <v>1586.8965644516136</v>
      </c>
      <c r="AD262" s="150">
        <v>1618.5264013266572</v>
      </c>
      <c r="AE262" s="150">
        <v>1650.7866869909119</v>
      </c>
      <c r="AF262" s="150">
        <v>1683.6899877381004</v>
      </c>
      <c r="AG262" s="150">
        <v>1717.2491203396776</v>
      </c>
      <c r="AH262" s="150">
        <v>1751.4771570375344</v>
      </c>
      <c r="AI262" s="150">
        <v>1786.3874306362168</v>
      </c>
      <c r="AU262" s="88"/>
    </row>
    <row r="263" spans="3:47" s="11" customFormat="1" outlineLevel="2" x14ac:dyDescent="0.2">
      <c r="C263" s="119">
        <v>3</v>
      </c>
      <c r="E263" s="124" t="s">
        <v>176</v>
      </c>
      <c r="AU263" s="88"/>
    </row>
    <row r="264" spans="3:47" s="11" customFormat="1" outlineLevel="2" x14ac:dyDescent="0.2">
      <c r="C264" s="119">
        <v>3</v>
      </c>
      <c r="E264" s="151" t="s">
        <v>209</v>
      </c>
      <c r="F264" s="127"/>
      <c r="G264" s="127"/>
      <c r="H264" s="127"/>
      <c r="I264" s="127"/>
      <c r="J264" s="127"/>
      <c r="K264" s="127"/>
      <c r="L264" s="127"/>
      <c r="M264" s="127"/>
      <c r="N264" s="127"/>
      <c r="O264" s="127"/>
      <c r="P264" s="152"/>
      <c r="Q264" s="128" t="s">
        <v>110</v>
      </c>
      <c r="R264" s="129"/>
      <c r="S264" s="130"/>
      <c r="T264" s="130"/>
      <c r="U264" s="131">
        <v>0</v>
      </c>
      <c r="V264" s="131">
        <v>0</v>
      </c>
      <c r="W264" s="132">
        <v>0</v>
      </c>
      <c r="X264" s="131">
        <v>0</v>
      </c>
      <c r="Y264" s="130">
        <v>0</v>
      </c>
      <c r="Z264" s="130">
        <v>0</v>
      </c>
      <c r="AA264" s="130">
        <v>0</v>
      </c>
      <c r="AB264" s="130">
        <v>0</v>
      </c>
      <c r="AC264" s="130">
        <v>0</v>
      </c>
      <c r="AD264" s="130">
        <v>0</v>
      </c>
      <c r="AE264" s="130">
        <v>0</v>
      </c>
      <c r="AF264" s="130">
        <v>0</v>
      </c>
      <c r="AG264" s="130">
        <v>0</v>
      </c>
      <c r="AH264" s="133">
        <v>0</v>
      </c>
      <c r="AI264" s="133">
        <v>0</v>
      </c>
      <c r="AU264" s="88"/>
    </row>
    <row r="265" spans="3:47" s="11" customFormat="1" outlineLevel="2" x14ac:dyDescent="0.2">
      <c r="C265" s="119">
        <v>3</v>
      </c>
      <c r="E265" s="153" t="s">
        <v>31</v>
      </c>
      <c r="P265" s="149"/>
      <c r="Q265" s="135" t="s">
        <v>110</v>
      </c>
      <c r="R265" s="136"/>
      <c r="S265" s="88"/>
      <c r="T265" s="88"/>
      <c r="U265" s="137">
        <v>0</v>
      </c>
      <c r="V265" s="137">
        <v>0</v>
      </c>
      <c r="W265" s="138">
        <v>0</v>
      </c>
      <c r="X265" s="137">
        <v>0</v>
      </c>
      <c r="Y265" s="88">
        <v>0</v>
      </c>
      <c r="Z265" s="88">
        <v>0</v>
      </c>
      <c r="AA265" s="88">
        <v>0</v>
      </c>
      <c r="AB265" s="88">
        <v>0</v>
      </c>
      <c r="AC265" s="88">
        <v>0</v>
      </c>
      <c r="AD265" s="88">
        <v>0</v>
      </c>
      <c r="AE265" s="88">
        <v>0</v>
      </c>
      <c r="AF265" s="88">
        <v>0</v>
      </c>
      <c r="AG265" s="88">
        <v>0</v>
      </c>
      <c r="AH265" s="139">
        <v>0</v>
      </c>
      <c r="AI265" s="139">
        <v>0</v>
      </c>
      <c r="AU265" s="88"/>
    </row>
    <row r="266" spans="3:47" s="11" customFormat="1" outlineLevel="2" x14ac:dyDescent="0.2">
      <c r="C266" s="119">
        <v>3</v>
      </c>
      <c r="E266" s="153" t="s">
        <v>28</v>
      </c>
      <c r="P266" s="149"/>
      <c r="Q266" s="135" t="s">
        <v>110</v>
      </c>
      <c r="R266" s="136"/>
      <c r="S266" s="88"/>
      <c r="T266" s="88"/>
      <c r="U266" s="137">
        <v>0</v>
      </c>
      <c r="V266" s="137">
        <v>0</v>
      </c>
      <c r="W266" s="138">
        <v>0</v>
      </c>
      <c r="X266" s="137">
        <v>0</v>
      </c>
      <c r="Y266" s="88">
        <v>0</v>
      </c>
      <c r="Z266" s="88">
        <v>0</v>
      </c>
      <c r="AA266" s="88">
        <v>0</v>
      </c>
      <c r="AB266" s="88">
        <v>0</v>
      </c>
      <c r="AC266" s="88">
        <v>0</v>
      </c>
      <c r="AD266" s="88">
        <v>0</v>
      </c>
      <c r="AE266" s="88">
        <v>0</v>
      </c>
      <c r="AF266" s="88">
        <v>0</v>
      </c>
      <c r="AG266" s="88">
        <v>0</v>
      </c>
      <c r="AH266" s="139">
        <v>0</v>
      </c>
      <c r="AI266" s="139">
        <v>0</v>
      </c>
      <c r="AU266" s="88"/>
    </row>
    <row r="267" spans="3:47" s="11" customFormat="1" outlineLevel="2" x14ac:dyDescent="0.2">
      <c r="C267" s="119">
        <v>3</v>
      </c>
      <c r="E267" s="153" t="s">
        <v>210</v>
      </c>
      <c r="P267" s="149"/>
      <c r="Q267" s="135" t="s">
        <v>110</v>
      </c>
      <c r="R267" s="136"/>
      <c r="S267" s="88"/>
      <c r="T267" s="88"/>
      <c r="U267" s="137">
        <v>0</v>
      </c>
      <c r="V267" s="137">
        <v>0</v>
      </c>
      <c r="W267" s="138">
        <v>0</v>
      </c>
      <c r="X267" s="137">
        <v>0</v>
      </c>
      <c r="Y267" s="88">
        <v>0</v>
      </c>
      <c r="Z267" s="88">
        <v>0</v>
      </c>
      <c r="AA267" s="88">
        <v>0</v>
      </c>
      <c r="AB267" s="88">
        <v>0</v>
      </c>
      <c r="AC267" s="88">
        <v>0</v>
      </c>
      <c r="AD267" s="88">
        <v>0</v>
      </c>
      <c r="AE267" s="88">
        <v>0</v>
      </c>
      <c r="AF267" s="88">
        <v>0</v>
      </c>
      <c r="AG267" s="88">
        <v>0</v>
      </c>
      <c r="AH267" s="139">
        <v>0</v>
      </c>
      <c r="AI267" s="139">
        <v>0</v>
      </c>
      <c r="AU267" s="88"/>
    </row>
    <row r="268" spans="3:47" s="11" customFormat="1" outlineLevel="2" x14ac:dyDescent="0.2">
      <c r="C268" s="119">
        <v>3</v>
      </c>
      <c r="E268" s="153" t="s">
        <v>211</v>
      </c>
      <c r="P268" s="149"/>
      <c r="Q268" s="135" t="s">
        <v>110</v>
      </c>
      <c r="R268" s="136"/>
      <c r="S268" s="88"/>
      <c r="T268" s="88"/>
      <c r="U268" s="137">
        <v>0</v>
      </c>
      <c r="V268" s="137">
        <v>0</v>
      </c>
      <c r="W268" s="138">
        <v>0</v>
      </c>
      <c r="X268" s="137">
        <v>53.192502468342269</v>
      </c>
      <c r="Y268" s="88">
        <v>51.285204933730711</v>
      </c>
      <c r="Z268" s="88">
        <v>52.695548069408311</v>
      </c>
      <c r="AA268" s="88">
        <v>54.012936771143515</v>
      </c>
      <c r="AB268" s="88">
        <v>55.363260190422096</v>
      </c>
      <c r="AC268" s="88">
        <v>56.747341695182641</v>
      </c>
      <c r="AD268" s="88">
        <v>58.166025237562202</v>
      </c>
      <c r="AE268" s="88">
        <v>59.620175868501256</v>
      </c>
      <c r="AF268" s="88">
        <v>61.110680265213794</v>
      </c>
      <c r="AG268" s="88">
        <v>62.638447271844129</v>
      </c>
      <c r="AH268" s="139">
        <v>64.204408453640212</v>
      </c>
      <c r="AI268" s="139">
        <v>65.809518664981226</v>
      </c>
      <c r="AU268" s="88"/>
    </row>
    <row r="269" spans="3:47" s="11" customFormat="1" outlineLevel="2" x14ac:dyDescent="0.2">
      <c r="C269" s="119">
        <v>3</v>
      </c>
      <c r="E269" s="153" t="s">
        <v>212</v>
      </c>
      <c r="P269" s="149"/>
      <c r="Q269" s="135" t="s">
        <v>110</v>
      </c>
      <c r="R269" s="136"/>
      <c r="S269" s="88"/>
      <c r="T269" s="88"/>
      <c r="U269" s="137">
        <v>0</v>
      </c>
      <c r="V269" s="137">
        <v>0</v>
      </c>
      <c r="W269" s="138">
        <v>0</v>
      </c>
      <c r="X269" s="137">
        <v>0</v>
      </c>
      <c r="Y269" s="88">
        <v>0</v>
      </c>
      <c r="Z269" s="88">
        <v>0</v>
      </c>
      <c r="AA269" s="88">
        <v>0</v>
      </c>
      <c r="AB269" s="88">
        <v>0</v>
      </c>
      <c r="AC269" s="88">
        <v>0</v>
      </c>
      <c r="AD269" s="88">
        <v>0</v>
      </c>
      <c r="AE269" s="88">
        <v>0</v>
      </c>
      <c r="AF269" s="88">
        <v>0</v>
      </c>
      <c r="AG269" s="88">
        <v>0</v>
      </c>
      <c r="AH269" s="139">
        <v>0</v>
      </c>
      <c r="AI269" s="139">
        <v>0</v>
      </c>
      <c r="AU269" s="88"/>
    </row>
    <row r="270" spans="3:47" s="11" customFormat="1" outlineLevel="2" x14ac:dyDescent="0.2">
      <c r="C270" s="119">
        <v>3</v>
      </c>
      <c r="E270" s="153" t="s">
        <v>213</v>
      </c>
      <c r="P270" s="149"/>
      <c r="Q270" s="135" t="s">
        <v>110</v>
      </c>
      <c r="R270" s="136"/>
      <c r="S270" s="88"/>
      <c r="T270" s="88"/>
      <c r="U270" s="137">
        <v>0</v>
      </c>
      <c r="V270" s="137">
        <v>0</v>
      </c>
      <c r="W270" s="138">
        <v>0</v>
      </c>
      <c r="X270" s="137">
        <v>0</v>
      </c>
      <c r="Y270" s="88">
        <v>0</v>
      </c>
      <c r="Z270" s="88">
        <v>0</v>
      </c>
      <c r="AA270" s="88">
        <v>0</v>
      </c>
      <c r="AB270" s="88">
        <v>0</v>
      </c>
      <c r="AC270" s="88">
        <v>0</v>
      </c>
      <c r="AD270" s="88">
        <v>0</v>
      </c>
      <c r="AE270" s="88">
        <v>0</v>
      </c>
      <c r="AF270" s="88">
        <v>0</v>
      </c>
      <c r="AG270" s="88">
        <v>0</v>
      </c>
      <c r="AH270" s="139">
        <v>0</v>
      </c>
      <c r="AI270" s="139">
        <v>0</v>
      </c>
      <c r="AU270" s="88"/>
    </row>
    <row r="271" spans="3:47" s="11" customFormat="1" outlineLevel="2" x14ac:dyDescent="0.2">
      <c r="C271" s="119">
        <v>3</v>
      </c>
      <c r="E271" s="153" t="s">
        <v>214</v>
      </c>
      <c r="P271" s="149"/>
      <c r="Q271" s="135" t="s">
        <v>110</v>
      </c>
      <c r="R271" s="136"/>
      <c r="S271" s="88"/>
      <c r="T271" s="88"/>
      <c r="U271" s="137">
        <v>0</v>
      </c>
      <c r="V271" s="137">
        <v>0</v>
      </c>
      <c r="W271" s="138">
        <v>0</v>
      </c>
      <c r="X271" s="137">
        <v>0</v>
      </c>
      <c r="Y271" s="88">
        <v>0</v>
      </c>
      <c r="Z271" s="88">
        <v>0</v>
      </c>
      <c r="AA271" s="88">
        <v>0</v>
      </c>
      <c r="AB271" s="88">
        <v>0</v>
      </c>
      <c r="AC271" s="88">
        <v>0</v>
      </c>
      <c r="AD271" s="88">
        <v>0</v>
      </c>
      <c r="AE271" s="88">
        <v>0</v>
      </c>
      <c r="AF271" s="88">
        <v>0</v>
      </c>
      <c r="AG271" s="88">
        <v>0</v>
      </c>
      <c r="AH271" s="139">
        <v>0</v>
      </c>
      <c r="AI271" s="139">
        <v>0</v>
      </c>
      <c r="AU271" s="88"/>
    </row>
    <row r="272" spans="3:47" s="11" customFormat="1" outlineLevel="2" x14ac:dyDescent="0.2">
      <c r="C272" s="119">
        <v>3</v>
      </c>
      <c r="E272" s="153" t="s">
        <v>215</v>
      </c>
      <c r="P272" s="149"/>
      <c r="Q272" s="135" t="s">
        <v>110</v>
      </c>
      <c r="R272" s="136"/>
      <c r="S272" s="88"/>
      <c r="T272" s="88"/>
      <c r="U272" s="137">
        <v>0</v>
      </c>
      <c r="V272" s="137">
        <v>0</v>
      </c>
      <c r="W272" s="138">
        <v>0</v>
      </c>
      <c r="X272" s="137">
        <v>0</v>
      </c>
      <c r="Y272" s="88">
        <v>0</v>
      </c>
      <c r="Z272" s="88">
        <v>0</v>
      </c>
      <c r="AA272" s="88">
        <v>0</v>
      </c>
      <c r="AB272" s="88">
        <v>0</v>
      </c>
      <c r="AC272" s="88">
        <v>0</v>
      </c>
      <c r="AD272" s="88">
        <v>0</v>
      </c>
      <c r="AE272" s="88">
        <v>0</v>
      </c>
      <c r="AF272" s="88">
        <v>0</v>
      </c>
      <c r="AG272" s="88">
        <v>0</v>
      </c>
      <c r="AH272" s="139">
        <v>0</v>
      </c>
      <c r="AI272" s="139">
        <v>0</v>
      </c>
      <c r="AU272" s="88"/>
    </row>
    <row r="273" spans="3:47" s="11" customFormat="1" outlineLevel="2" x14ac:dyDescent="0.2">
      <c r="C273" s="119">
        <v>3</v>
      </c>
      <c r="E273" s="153" t="s">
        <v>216</v>
      </c>
      <c r="P273" s="149"/>
      <c r="Q273" s="135" t="s">
        <v>110</v>
      </c>
      <c r="R273" s="136"/>
      <c r="S273" s="88"/>
      <c r="T273" s="88"/>
      <c r="U273" s="137">
        <v>0</v>
      </c>
      <c r="V273" s="137">
        <v>0</v>
      </c>
      <c r="W273" s="138">
        <v>0</v>
      </c>
      <c r="X273" s="137">
        <v>147.61855143267522</v>
      </c>
      <c r="Y273" s="88">
        <v>151.8502832404119</v>
      </c>
      <c r="Z273" s="88">
        <v>156.02616602952324</v>
      </c>
      <c r="AA273" s="88">
        <v>159.9268201802613</v>
      </c>
      <c r="AB273" s="88">
        <v>0</v>
      </c>
      <c r="AC273" s="88">
        <v>0</v>
      </c>
      <c r="AD273" s="88">
        <v>0</v>
      </c>
      <c r="AE273" s="88">
        <v>0</v>
      </c>
      <c r="AF273" s="88">
        <v>0</v>
      </c>
      <c r="AG273" s="88">
        <v>0</v>
      </c>
      <c r="AH273" s="139">
        <v>0</v>
      </c>
      <c r="AI273" s="139">
        <v>0</v>
      </c>
      <c r="AU273" s="88"/>
    </row>
    <row r="274" spans="3:47" s="11" customFormat="1" outlineLevel="2" x14ac:dyDescent="0.2">
      <c r="C274" s="119">
        <v>3</v>
      </c>
      <c r="E274" s="153" t="s">
        <v>33</v>
      </c>
      <c r="P274" s="149"/>
      <c r="Q274" s="135" t="s">
        <v>110</v>
      </c>
      <c r="R274" s="136"/>
      <c r="S274" s="88"/>
      <c r="T274" s="88"/>
      <c r="U274" s="137">
        <v>0</v>
      </c>
      <c r="V274" s="137">
        <v>0</v>
      </c>
      <c r="W274" s="138">
        <v>0</v>
      </c>
      <c r="X274" s="137">
        <v>0</v>
      </c>
      <c r="Y274" s="88">
        <v>0</v>
      </c>
      <c r="Z274" s="88">
        <v>0</v>
      </c>
      <c r="AA274" s="88">
        <v>0</v>
      </c>
      <c r="AB274" s="88">
        <v>0</v>
      </c>
      <c r="AC274" s="88">
        <v>0</v>
      </c>
      <c r="AD274" s="88">
        <v>0</v>
      </c>
      <c r="AE274" s="88">
        <v>0</v>
      </c>
      <c r="AF274" s="88">
        <v>0</v>
      </c>
      <c r="AG274" s="88">
        <v>0</v>
      </c>
      <c r="AH274" s="139">
        <v>0</v>
      </c>
      <c r="AI274" s="139">
        <v>0</v>
      </c>
      <c r="AU274" s="88"/>
    </row>
    <row r="275" spans="3:47" s="11" customFormat="1" outlineLevel="2" x14ac:dyDescent="0.2">
      <c r="C275" s="119">
        <v>3</v>
      </c>
      <c r="E275" s="153" t="s">
        <v>34</v>
      </c>
      <c r="P275" s="149"/>
      <c r="Q275" s="135" t="s">
        <v>110</v>
      </c>
      <c r="R275" s="136"/>
      <c r="S275" s="88"/>
      <c r="T275" s="88"/>
      <c r="U275" s="137">
        <v>0</v>
      </c>
      <c r="V275" s="137">
        <v>0</v>
      </c>
      <c r="W275" s="138">
        <v>0</v>
      </c>
      <c r="X275" s="137">
        <v>58.300019946902474</v>
      </c>
      <c r="Y275" s="88">
        <v>0</v>
      </c>
      <c r="Z275" s="88">
        <v>34.243953239160248</v>
      </c>
      <c r="AA275" s="88">
        <v>325.36722983741333</v>
      </c>
      <c r="AB275" s="88">
        <v>172.89450703489021</v>
      </c>
      <c r="AC275" s="88">
        <v>155.62277855796955</v>
      </c>
      <c r="AD275" s="88">
        <v>554.75260927113288</v>
      </c>
      <c r="AE275" s="88">
        <v>501.46535340665554</v>
      </c>
      <c r="AF275" s="88">
        <v>306.32788442769169</v>
      </c>
      <c r="AG275" s="88">
        <v>146.20750347524168</v>
      </c>
      <c r="AH275" s="139">
        <v>67.508545191735635</v>
      </c>
      <c r="AI275" s="139">
        <v>96.896826087617811</v>
      </c>
      <c r="AU275" s="88"/>
    </row>
    <row r="276" spans="3:47" s="11" customFormat="1" outlineLevel="2" x14ac:dyDescent="0.2">
      <c r="C276" s="119">
        <v>3</v>
      </c>
      <c r="E276" s="153" t="s">
        <v>217</v>
      </c>
      <c r="P276" s="149"/>
      <c r="Q276" s="135" t="s">
        <v>110</v>
      </c>
      <c r="R276" s="136"/>
      <c r="S276" s="88"/>
      <c r="T276" s="88"/>
      <c r="U276" s="137">
        <v>0</v>
      </c>
      <c r="V276" s="137">
        <v>0</v>
      </c>
      <c r="W276" s="138">
        <v>0</v>
      </c>
      <c r="X276" s="137">
        <v>0</v>
      </c>
      <c r="Y276" s="88">
        <v>0</v>
      </c>
      <c r="Z276" s="88">
        <v>0</v>
      </c>
      <c r="AA276" s="88">
        <v>0</v>
      </c>
      <c r="AB276" s="88">
        <v>0</v>
      </c>
      <c r="AC276" s="88">
        <v>0</v>
      </c>
      <c r="AD276" s="88">
        <v>0</v>
      </c>
      <c r="AE276" s="88">
        <v>0</v>
      </c>
      <c r="AF276" s="88">
        <v>0</v>
      </c>
      <c r="AG276" s="88">
        <v>0</v>
      </c>
      <c r="AH276" s="139">
        <v>0</v>
      </c>
      <c r="AI276" s="139">
        <v>0</v>
      </c>
      <c r="AU276" s="88"/>
    </row>
    <row r="277" spans="3:47" s="11" customFormat="1" outlineLevel="2" x14ac:dyDescent="0.2">
      <c r="C277" s="119">
        <v>3</v>
      </c>
      <c r="E277" s="153" t="s">
        <v>152</v>
      </c>
      <c r="P277" s="149"/>
      <c r="Q277" s="135" t="s">
        <v>110</v>
      </c>
      <c r="R277" s="136"/>
      <c r="S277" s="88"/>
      <c r="T277" s="88"/>
      <c r="U277" s="137">
        <v>0</v>
      </c>
      <c r="V277" s="137">
        <v>0</v>
      </c>
      <c r="W277" s="138">
        <v>0</v>
      </c>
      <c r="X277" s="137">
        <v>0</v>
      </c>
      <c r="Y277" s="88">
        <v>0</v>
      </c>
      <c r="Z277" s="88">
        <v>0</v>
      </c>
      <c r="AA277" s="88">
        <v>0</v>
      </c>
      <c r="AB277" s="88">
        <v>0</v>
      </c>
      <c r="AC277" s="88">
        <v>0</v>
      </c>
      <c r="AD277" s="88">
        <v>0</v>
      </c>
      <c r="AE277" s="88">
        <v>0</v>
      </c>
      <c r="AF277" s="88">
        <v>0</v>
      </c>
      <c r="AG277" s="88">
        <v>0</v>
      </c>
      <c r="AH277" s="139">
        <v>0</v>
      </c>
      <c r="AI277" s="139">
        <v>0</v>
      </c>
      <c r="AU277" s="88"/>
    </row>
    <row r="278" spans="3:47" s="11" customFormat="1" outlineLevel="2" x14ac:dyDescent="0.2">
      <c r="C278" s="119">
        <v>3</v>
      </c>
      <c r="E278" s="154" t="s">
        <v>152</v>
      </c>
      <c r="F278" s="142"/>
      <c r="G278" s="142"/>
      <c r="H278" s="142"/>
      <c r="I278" s="142"/>
      <c r="J278" s="142"/>
      <c r="K278" s="142"/>
      <c r="L278" s="142"/>
      <c r="M278" s="142"/>
      <c r="N278" s="142"/>
      <c r="O278" s="142"/>
      <c r="P278" s="155"/>
      <c r="Q278" s="143" t="s">
        <v>110</v>
      </c>
      <c r="R278" s="144"/>
      <c r="S278" s="145"/>
      <c r="T278" s="145"/>
      <c r="U278" s="146">
        <v>0</v>
      </c>
      <c r="V278" s="146">
        <v>0</v>
      </c>
      <c r="W278" s="147">
        <v>0</v>
      </c>
      <c r="X278" s="146">
        <v>0</v>
      </c>
      <c r="Y278" s="145">
        <v>0</v>
      </c>
      <c r="Z278" s="145">
        <v>0</v>
      </c>
      <c r="AA278" s="145">
        <v>0</v>
      </c>
      <c r="AB278" s="145">
        <v>0</v>
      </c>
      <c r="AC278" s="145">
        <v>0</v>
      </c>
      <c r="AD278" s="145">
        <v>0</v>
      </c>
      <c r="AE278" s="145">
        <v>0</v>
      </c>
      <c r="AF278" s="145">
        <v>0</v>
      </c>
      <c r="AG278" s="145">
        <v>0</v>
      </c>
      <c r="AH278" s="148">
        <v>0</v>
      </c>
      <c r="AI278" s="148">
        <v>0</v>
      </c>
      <c r="AU278" s="88"/>
    </row>
    <row r="279" spans="3:47" s="11" customFormat="1" outlineLevel="2" x14ac:dyDescent="0.2">
      <c r="C279" s="119">
        <v>3</v>
      </c>
      <c r="P279" s="149" t="s">
        <v>177</v>
      </c>
      <c r="Q279" s="16" t="s">
        <v>110</v>
      </c>
      <c r="R279" s="150"/>
      <c r="S279" s="150"/>
      <c r="T279" s="150"/>
      <c r="U279" s="150">
        <v>0</v>
      </c>
      <c r="V279" s="150">
        <v>0</v>
      </c>
      <c r="W279" s="150">
        <v>0</v>
      </c>
      <c r="X279" s="150">
        <v>259.11107384791995</v>
      </c>
      <c r="Y279" s="150">
        <v>203.13548817414261</v>
      </c>
      <c r="Z279" s="150">
        <v>242.96566733809181</v>
      </c>
      <c r="AA279" s="150">
        <v>539.30698678881822</v>
      </c>
      <c r="AB279" s="150">
        <v>228.25776722531231</v>
      </c>
      <c r="AC279" s="150">
        <v>212.37012025315221</v>
      </c>
      <c r="AD279" s="150">
        <v>612.91863450869505</v>
      </c>
      <c r="AE279" s="150">
        <v>561.08552927515677</v>
      </c>
      <c r="AF279" s="150">
        <v>367.43856469290546</v>
      </c>
      <c r="AG279" s="150">
        <v>208.84595074708579</v>
      </c>
      <c r="AH279" s="150">
        <v>131.71295364537585</v>
      </c>
      <c r="AI279" s="150">
        <v>162.70634475259902</v>
      </c>
      <c r="AU279" s="88"/>
    </row>
    <row r="280" spans="3:47" s="11" customFormat="1" outlineLevel="2" x14ac:dyDescent="0.2">
      <c r="C280" s="119">
        <v>3</v>
      </c>
      <c r="E280" s="124" t="s">
        <v>178</v>
      </c>
      <c r="AU280" s="88"/>
    </row>
    <row r="281" spans="3:47" s="11" customFormat="1" outlineLevel="2" x14ac:dyDescent="0.2">
      <c r="C281" s="119">
        <v>3</v>
      </c>
      <c r="F281" s="156" t="s">
        <v>179</v>
      </c>
      <c r="AU281" s="88"/>
    </row>
    <row r="282" spans="3:47" s="11" customFormat="1" outlineLevel="2" x14ac:dyDescent="0.2">
      <c r="C282" s="119">
        <v>3</v>
      </c>
      <c r="E282" s="125"/>
      <c r="F282" s="157" t="s">
        <v>209</v>
      </c>
      <c r="G282" s="127"/>
      <c r="H282" s="158" t="s">
        <v>180</v>
      </c>
      <c r="I282" s="127"/>
      <c r="J282" s="127"/>
      <c r="K282" s="127"/>
      <c r="L282" s="127"/>
      <c r="M282" s="127"/>
      <c r="N282" s="127"/>
      <c r="O282" s="127"/>
      <c r="P282" s="152"/>
      <c r="Q282" s="128" t="s">
        <v>110</v>
      </c>
      <c r="R282" s="129"/>
      <c r="S282" s="130"/>
      <c r="T282" s="130"/>
      <c r="U282" s="131">
        <v>2.3054700000000001</v>
      </c>
      <c r="V282" s="131">
        <v>2.9118086100000005</v>
      </c>
      <c r="W282" s="132">
        <v>2.9875156338600006</v>
      </c>
      <c r="X282" s="131">
        <v>3.0616060215797289</v>
      </c>
      <c r="Y282" s="130">
        <v>3.1341660842911687</v>
      </c>
      <c r="Z282" s="130">
        <v>3.2046848211877208</v>
      </c>
      <c r="AA282" s="130">
        <v>3.2687785176114752</v>
      </c>
      <c r="AB282" s="130">
        <v>3.3341540879637046</v>
      </c>
      <c r="AC282" s="130">
        <v>3.4008371697229789</v>
      </c>
      <c r="AD282" s="130">
        <v>3.4688539131174387</v>
      </c>
      <c r="AE282" s="130">
        <v>3.5382309913797876</v>
      </c>
      <c r="AF282" s="130">
        <v>3.6089956112073835</v>
      </c>
      <c r="AG282" s="130">
        <v>3.6811755234315311</v>
      </c>
      <c r="AH282" s="133">
        <v>3.7547990339001616</v>
      </c>
      <c r="AI282" s="133">
        <v>3.8298950145781649</v>
      </c>
      <c r="AU282" s="88"/>
    </row>
    <row r="283" spans="3:47" s="11" customFormat="1" outlineLevel="2" x14ac:dyDescent="0.2">
      <c r="C283" s="119">
        <v>3</v>
      </c>
      <c r="E283" s="134"/>
      <c r="F283" s="159" t="s">
        <v>31</v>
      </c>
      <c r="H283" s="72" t="s">
        <v>180</v>
      </c>
      <c r="P283" s="149"/>
      <c r="Q283" s="135" t="s">
        <v>110</v>
      </c>
      <c r="R283" s="136"/>
      <c r="S283" s="88"/>
      <c r="T283" s="88"/>
      <c r="U283" s="137">
        <v>460.62480000000005</v>
      </c>
      <c r="V283" s="137">
        <v>555.05288400000006</v>
      </c>
      <c r="W283" s="138">
        <v>611.83479403320007</v>
      </c>
      <c r="X283" s="137">
        <v>627.00829692522348</v>
      </c>
      <c r="Y283" s="88">
        <v>641.86839356235134</v>
      </c>
      <c r="Z283" s="88">
        <v>656.31043241750433</v>
      </c>
      <c r="AA283" s="88">
        <v>669.43664106585447</v>
      </c>
      <c r="AB283" s="88">
        <v>682.82537388717162</v>
      </c>
      <c r="AC283" s="88">
        <v>696.48188136491501</v>
      </c>
      <c r="AD283" s="88">
        <v>710.41151899221336</v>
      </c>
      <c r="AE283" s="88">
        <v>724.61974937205764</v>
      </c>
      <c r="AF283" s="88">
        <v>739.11214435949876</v>
      </c>
      <c r="AG283" s="88">
        <v>753.89438724668878</v>
      </c>
      <c r="AH283" s="139">
        <v>768.97227499162261</v>
      </c>
      <c r="AI283" s="139">
        <v>784.35172049145513</v>
      </c>
      <c r="AU283" s="88"/>
    </row>
    <row r="284" spans="3:47" s="11" customFormat="1" outlineLevel="2" x14ac:dyDescent="0.2">
      <c r="C284" s="119">
        <v>3</v>
      </c>
      <c r="E284" s="134"/>
      <c r="F284" s="159" t="s">
        <v>28</v>
      </c>
      <c r="H284" s="72" t="s">
        <v>180</v>
      </c>
      <c r="P284" s="149"/>
      <c r="Q284" s="135" t="s">
        <v>110</v>
      </c>
      <c r="R284" s="136"/>
      <c r="S284" s="88"/>
      <c r="T284" s="88"/>
      <c r="U284" s="137">
        <v>0</v>
      </c>
      <c r="V284" s="137">
        <v>0</v>
      </c>
      <c r="W284" s="138">
        <v>0</v>
      </c>
      <c r="X284" s="137">
        <v>0</v>
      </c>
      <c r="Y284" s="88">
        <v>0</v>
      </c>
      <c r="Z284" s="88">
        <v>0</v>
      </c>
      <c r="AA284" s="88">
        <v>0</v>
      </c>
      <c r="AB284" s="88">
        <v>0</v>
      </c>
      <c r="AC284" s="88">
        <v>0</v>
      </c>
      <c r="AD284" s="88">
        <v>0</v>
      </c>
      <c r="AE284" s="88">
        <v>0</v>
      </c>
      <c r="AF284" s="88">
        <v>0</v>
      </c>
      <c r="AG284" s="88">
        <v>0</v>
      </c>
      <c r="AH284" s="139">
        <v>0</v>
      </c>
      <c r="AI284" s="139">
        <v>0</v>
      </c>
      <c r="AU284" s="88"/>
    </row>
    <row r="285" spans="3:47" s="11" customFormat="1" outlineLevel="2" x14ac:dyDescent="0.2">
      <c r="C285" s="119">
        <v>3</v>
      </c>
      <c r="E285" s="134"/>
      <c r="F285" s="159" t="s">
        <v>210</v>
      </c>
      <c r="H285" s="72" t="s">
        <v>180</v>
      </c>
      <c r="P285" s="149"/>
      <c r="Q285" s="135" t="s">
        <v>110</v>
      </c>
      <c r="R285" s="136"/>
      <c r="S285" s="88"/>
      <c r="T285" s="88"/>
      <c r="U285" s="137">
        <v>236.82044827083706</v>
      </c>
      <c r="V285" s="137">
        <v>245.24918796765539</v>
      </c>
      <c r="W285" s="138">
        <v>252.12611325080422</v>
      </c>
      <c r="X285" s="137">
        <v>259.04766381245389</v>
      </c>
      <c r="Y285" s="88">
        <v>265.30707990458836</v>
      </c>
      <c r="Z285" s="88">
        <v>270.89752615205049</v>
      </c>
      <c r="AA285" s="88">
        <v>276.27401791682752</v>
      </c>
      <c r="AB285" s="88">
        <v>281.75721668667512</v>
      </c>
      <c r="AC285" s="88">
        <v>287.349240271018</v>
      </c>
      <c r="AD285" s="88">
        <v>293.05224851135506</v>
      </c>
      <c r="AE285" s="88">
        <v>298.86844411546826</v>
      </c>
      <c r="AF285" s="88">
        <v>304.80007350818789</v>
      </c>
      <c r="AG285" s="88">
        <v>310.84942769904308</v>
      </c>
      <c r="AH285" s="139">
        <v>317.01884316713227</v>
      </c>
      <c r="AI285" s="139">
        <v>323.31070276355598</v>
      </c>
      <c r="AU285" s="88"/>
    </row>
    <row r="286" spans="3:47" s="11" customFormat="1" outlineLevel="2" x14ac:dyDescent="0.2">
      <c r="C286" s="119">
        <v>3</v>
      </c>
      <c r="E286" s="134"/>
      <c r="F286" s="159" t="s">
        <v>211</v>
      </c>
      <c r="H286" s="72" t="s">
        <v>180</v>
      </c>
      <c r="P286" s="149"/>
      <c r="Q286" s="135" t="s">
        <v>110</v>
      </c>
      <c r="R286" s="136"/>
      <c r="S286" s="88"/>
      <c r="T286" s="88"/>
      <c r="U286" s="137">
        <v>331.69128000000001</v>
      </c>
      <c r="V286" s="137">
        <v>343.46632044000006</v>
      </c>
      <c r="W286" s="138">
        <v>353.08337741232009</v>
      </c>
      <c r="X286" s="137">
        <v>415.95036442176001</v>
      </c>
      <c r="Y286" s="88">
        <v>422.85808293261653</v>
      </c>
      <c r="Z286" s="88">
        <v>432.10861379407066</v>
      </c>
      <c r="AA286" s="88">
        <v>440.97632250372669</v>
      </c>
      <c r="AB286" s="88">
        <v>450.02721729908365</v>
      </c>
      <c r="AC286" s="88">
        <v>459.26511155030659</v>
      </c>
      <c r="AD286" s="88">
        <v>468.69389871280316</v>
      </c>
      <c r="AE286" s="88">
        <v>478.31755402589948</v>
      </c>
      <c r="AF286" s="88">
        <v>488.14013624794427</v>
      </c>
      <c r="AG286" s="88">
        <v>498.165789428631</v>
      </c>
      <c r="AH286" s="139">
        <v>508.39874471934712</v>
      </c>
      <c r="AI286" s="139">
        <v>518.84332222237572</v>
      </c>
      <c r="AU286" s="88"/>
    </row>
    <row r="287" spans="3:47" s="11" customFormat="1" outlineLevel="2" x14ac:dyDescent="0.2">
      <c r="C287" s="119">
        <v>3</v>
      </c>
      <c r="E287" s="134"/>
      <c r="F287" s="159" t="s">
        <v>212</v>
      </c>
      <c r="H287" s="72" t="s">
        <v>180</v>
      </c>
      <c r="P287" s="149"/>
      <c r="Q287" s="135" t="s">
        <v>110</v>
      </c>
      <c r="R287" s="136"/>
      <c r="S287" s="88"/>
      <c r="T287" s="88"/>
      <c r="U287" s="137">
        <v>54.793082512452919</v>
      </c>
      <c r="V287" s="137">
        <v>56.778337484912676</v>
      </c>
      <c r="W287" s="138">
        <v>58.386599139068693</v>
      </c>
      <c r="X287" s="137">
        <v>60.011080673340565</v>
      </c>
      <c r="Y287" s="88">
        <v>61.466692178684646</v>
      </c>
      <c r="Z287" s="88">
        <v>62.749644158585944</v>
      </c>
      <c r="AA287" s="88">
        <v>63.993693808943831</v>
      </c>
      <c r="AB287" s="88">
        <v>65.262407496099186</v>
      </c>
      <c r="AC287" s="88">
        <v>66.556274199499882</v>
      </c>
      <c r="AD287" s="88">
        <v>67.875792592907089</v>
      </c>
      <c r="AE287" s="88">
        <v>69.221471236590943</v>
      </c>
      <c r="AF287" s="88">
        <v>70.593828773336526</v>
      </c>
      <c r="AG287" s="88">
        <v>71.993394128335865</v>
      </c>
      <c r="AH287" s="139">
        <v>73.420706713042833</v>
      </c>
      <c r="AI287" s="139">
        <v>74.876316633069635</v>
      </c>
      <c r="AU287" s="88"/>
    </row>
    <row r="288" spans="3:47" s="11" customFormat="1" outlineLevel="2" x14ac:dyDescent="0.2">
      <c r="C288" s="119">
        <v>3</v>
      </c>
      <c r="E288" s="134"/>
      <c r="F288" s="159" t="s">
        <v>213</v>
      </c>
      <c r="H288" s="72" t="s">
        <v>180</v>
      </c>
      <c r="P288" s="149"/>
      <c r="Q288" s="135" t="s">
        <v>110</v>
      </c>
      <c r="R288" s="136"/>
      <c r="S288" s="88"/>
      <c r="T288" s="88"/>
      <c r="U288" s="137">
        <v>58.765329999999992</v>
      </c>
      <c r="V288" s="137">
        <v>60.851499214999997</v>
      </c>
      <c r="W288" s="138">
        <v>62.555341193019999</v>
      </c>
      <c r="X288" s="137">
        <v>64.269357541708757</v>
      </c>
      <c r="Y288" s="88">
        <v>65.831102929972289</v>
      </c>
      <c r="Z288" s="88">
        <v>67.220139201794709</v>
      </c>
      <c r="AA288" s="88">
        <v>68.557819971910419</v>
      </c>
      <c r="AB288" s="88">
        <v>69.922120589351437</v>
      </c>
      <c r="AC288" s="88">
        <v>71.313570789079535</v>
      </c>
      <c r="AD288" s="88">
        <v>72.732710847782215</v>
      </c>
      <c r="AE288" s="88">
        <v>74.180091793653077</v>
      </c>
      <c r="AF288" s="88">
        <v>75.656275620346776</v>
      </c>
      <c r="AG288" s="88">
        <v>77.161835505191675</v>
      </c>
      <c r="AH288" s="139">
        <v>78.697356031744988</v>
      </c>
      <c r="AI288" s="139">
        <v>80.263433416776721</v>
      </c>
      <c r="AU288" s="88"/>
    </row>
    <row r="289" spans="3:47" s="11" customFormat="1" outlineLevel="2" x14ac:dyDescent="0.2">
      <c r="C289" s="119">
        <v>3</v>
      </c>
      <c r="E289" s="134"/>
      <c r="F289" s="159" t="s">
        <v>214</v>
      </c>
      <c r="H289" s="72" t="s">
        <v>180</v>
      </c>
      <c r="P289" s="149"/>
      <c r="Q289" s="135" t="s">
        <v>110</v>
      </c>
      <c r="R289" s="136"/>
      <c r="S289" s="88"/>
      <c r="T289" s="88"/>
      <c r="U289" s="137">
        <v>36.690646130813683</v>
      </c>
      <c r="V289" s="137">
        <v>37.9182746688683</v>
      </c>
      <c r="W289" s="138">
        <v>38.945588530142111</v>
      </c>
      <c r="X289" s="137">
        <v>39.966768962087677</v>
      </c>
      <c r="Y289" s="88">
        <v>40.920183188499294</v>
      </c>
      <c r="Z289" s="88">
        <v>41.809583776087976</v>
      </c>
      <c r="AA289" s="88">
        <v>42.642348603383532</v>
      </c>
      <c r="AB289" s="88">
        <v>43.491700471135999</v>
      </c>
      <c r="AC289" s="88">
        <v>44.357969760627228</v>
      </c>
      <c r="AD289" s="88">
        <v>45.241493433685584</v>
      </c>
      <c r="AE289" s="88">
        <v>46.142615163757526</v>
      </c>
      <c r="AF289" s="88">
        <v>47.061685469589861</v>
      </c>
      <c r="AG289" s="88">
        <v>47.999061851574687</v>
      </c>
      <c r="AH289" s="139">
        <v>48.955108930810056</v>
      </c>
      <c r="AI289" s="139">
        <v>49.930198590930459</v>
      </c>
      <c r="AU289" s="88"/>
    </row>
    <row r="290" spans="3:47" s="11" customFormat="1" outlineLevel="2" x14ac:dyDescent="0.2">
      <c r="C290" s="119">
        <v>3</v>
      </c>
      <c r="E290" s="134"/>
      <c r="F290" s="159" t="s">
        <v>215</v>
      </c>
      <c r="H290" s="72" t="s">
        <v>180</v>
      </c>
      <c r="P290" s="149"/>
      <c r="Q290" s="135" t="s">
        <v>110</v>
      </c>
      <c r="R290" s="136"/>
      <c r="S290" s="88"/>
      <c r="T290" s="88"/>
      <c r="U290" s="137">
        <v>12.293890000000003</v>
      </c>
      <c r="V290" s="137">
        <v>12.730323095000005</v>
      </c>
      <c r="W290" s="138">
        <v>13.086772141660004</v>
      </c>
      <c r="X290" s="137">
        <v>13.44534969834149</v>
      </c>
      <c r="Y290" s="88">
        <v>13.77207169601119</v>
      </c>
      <c r="Z290" s="88">
        <v>14.062662408797028</v>
      </c>
      <c r="AA290" s="88">
        <v>14.342509390732088</v>
      </c>
      <c r="AB290" s="88">
        <v>14.627925327607658</v>
      </c>
      <c r="AC290" s="88">
        <v>14.919021041627051</v>
      </c>
      <c r="AD290" s="88">
        <v>15.21590956035543</v>
      </c>
      <c r="AE290" s="88">
        <v>15.518706160606502</v>
      </c>
      <c r="AF290" s="88">
        <v>15.827528413202572</v>
      </c>
      <c r="AG290" s="88">
        <v>16.142496228625305</v>
      </c>
      <c r="AH290" s="139">
        <v>16.463731903574949</v>
      </c>
      <c r="AI290" s="139">
        <v>16.791360168456091</v>
      </c>
      <c r="AU290" s="88"/>
    </row>
    <row r="291" spans="3:47" s="11" customFormat="1" outlineLevel="2" x14ac:dyDescent="0.2">
      <c r="C291" s="119">
        <v>3</v>
      </c>
      <c r="E291" s="134"/>
      <c r="F291" s="159" t="s">
        <v>216</v>
      </c>
      <c r="H291" s="72" t="s">
        <v>180</v>
      </c>
      <c r="P291" s="149"/>
      <c r="Q291" s="135" t="s">
        <v>110</v>
      </c>
      <c r="R291" s="136"/>
      <c r="S291" s="88"/>
      <c r="T291" s="88"/>
      <c r="U291" s="137">
        <v>0</v>
      </c>
      <c r="V291" s="137">
        <v>0</v>
      </c>
      <c r="W291" s="138">
        <v>0</v>
      </c>
      <c r="X291" s="137">
        <v>147.61855143267522</v>
      </c>
      <c r="Y291" s="88">
        <v>151.8502832404119</v>
      </c>
      <c r="Z291" s="88">
        <v>156.02616602952324</v>
      </c>
      <c r="AA291" s="88">
        <v>159.9268201802613</v>
      </c>
      <c r="AB291" s="88">
        <v>0</v>
      </c>
      <c r="AC291" s="88">
        <v>0</v>
      </c>
      <c r="AD291" s="88">
        <v>0</v>
      </c>
      <c r="AE291" s="88">
        <v>0</v>
      </c>
      <c r="AF291" s="88">
        <v>0</v>
      </c>
      <c r="AG291" s="88">
        <v>0</v>
      </c>
      <c r="AH291" s="139">
        <v>0</v>
      </c>
      <c r="AI291" s="139">
        <v>0</v>
      </c>
      <c r="AU291" s="88"/>
    </row>
    <row r="292" spans="3:47" s="11" customFormat="1" outlineLevel="2" x14ac:dyDescent="0.2">
      <c r="C292" s="119">
        <v>3</v>
      </c>
      <c r="E292" s="134"/>
      <c r="F292" s="159" t="s">
        <v>33</v>
      </c>
      <c r="H292" s="72" t="s">
        <v>180</v>
      </c>
      <c r="P292" s="149"/>
      <c r="Q292" s="135" t="s">
        <v>110</v>
      </c>
      <c r="R292" s="136"/>
      <c r="S292" s="88"/>
      <c r="T292" s="88"/>
      <c r="U292" s="137">
        <v>0</v>
      </c>
      <c r="V292" s="137">
        <v>0</v>
      </c>
      <c r="W292" s="138">
        <v>0</v>
      </c>
      <c r="X292" s="137">
        <v>0</v>
      </c>
      <c r="Y292" s="88">
        <v>0</v>
      </c>
      <c r="Z292" s="88">
        <v>0</v>
      </c>
      <c r="AA292" s="88">
        <v>0</v>
      </c>
      <c r="AB292" s="88">
        <v>0</v>
      </c>
      <c r="AC292" s="88">
        <v>0</v>
      </c>
      <c r="AD292" s="88">
        <v>0</v>
      </c>
      <c r="AE292" s="88">
        <v>0</v>
      </c>
      <c r="AF292" s="88">
        <v>0</v>
      </c>
      <c r="AG292" s="88">
        <v>0</v>
      </c>
      <c r="AH292" s="139">
        <v>0</v>
      </c>
      <c r="AI292" s="139">
        <v>0</v>
      </c>
      <c r="AU292" s="88"/>
    </row>
    <row r="293" spans="3:47" s="11" customFormat="1" outlineLevel="2" x14ac:dyDescent="0.2">
      <c r="C293" s="119">
        <v>3</v>
      </c>
      <c r="E293" s="134"/>
      <c r="F293" s="159" t="s">
        <v>34</v>
      </c>
      <c r="H293" s="72" t="s">
        <v>180</v>
      </c>
      <c r="P293" s="149"/>
      <c r="Q293" s="135" t="s">
        <v>110</v>
      </c>
      <c r="R293" s="136"/>
      <c r="S293" s="88"/>
      <c r="T293" s="88"/>
      <c r="U293" s="137">
        <v>0</v>
      </c>
      <c r="V293" s="137">
        <v>0</v>
      </c>
      <c r="W293" s="138">
        <v>0</v>
      </c>
      <c r="X293" s="137">
        <v>58.300019946902474</v>
      </c>
      <c r="Y293" s="88">
        <v>0</v>
      </c>
      <c r="Z293" s="88">
        <v>34.243953239160248</v>
      </c>
      <c r="AA293" s="88">
        <v>325.36722983741333</v>
      </c>
      <c r="AB293" s="88">
        <v>172.89450703489021</v>
      </c>
      <c r="AC293" s="88">
        <v>155.62277855796955</v>
      </c>
      <c r="AD293" s="88">
        <v>554.75260927113288</v>
      </c>
      <c r="AE293" s="88">
        <v>501.46535340665554</v>
      </c>
      <c r="AF293" s="88">
        <v>306.32788442769169</v>
      </c>
      <c r="AG293" s="88">
        <v>146.20750347524168</v>
      </c>
      <c r="AH293" s="139">
        <v>67.508545191735635</v>
      </c>
      <c r="AI293" s="139">
        <v>96.896826087617811</v>
      </c>
      <c r="AU293" s="88"/>
    </row>
    <row r="294" spans="3:47" s="11" customFormat="1" outlineLevel="2" x14ac:dyDescent="0.2">
      <c r="C294" s="119">
        <v>3</v>
      </c>
      <c r="E294" s="134"/>
      <c r="F294" s="159" t="s">
        <v>217</v>
      </c>
      <c r="H294" s="72" t="s">
        <v>180</v>
      </c>
      <c r="P294" s="149"/>
      <c r="Q294" s="135" t="s">
        <v>110</v>
      </c>
      <c r="R294" s="136"/>
      <c r="S294" s="88"/>
      <c r="T294" s="88"/>
      <c r="U294" s="137">
        <v>0</v>
      </c>
      <c r="V294" s="137">
        <v>0</v>
      </c>
      <c r="W294" s="138">
        <v>0</v>
      </c>
      <c r="X294" s="137">
        <v>0</v>
      </c>
      <c r="Y294" s="88">
        <v>0</v>
      </c>
      <c r="Z294" s="88">
        <v>0</v>
      </c>
      <c r="AA294" s="88">
        <v>0</v>
      </c>
      <c r="AB294" s="88">
        <v>0</v>
      </c>
      <c r="AC294" s="88">
        <v>0</v>
      </c>
      <c r="AD294" s="88">
        <v>0</v>
      </c>
      <c r="AE294" s="88">
        <v>0</v>
      </c>
      <c r="AF294" s="88">
        <v>0</v>
      </c>
      <c r="AG294" s="88">
        <v>0</v>
      </c>
      <c r="AH294" s="139">
        <v>0</v>
      </c>
      <c r="AI294" s="139">
        <v>0</v>
      </c>
      <c r="AU294" s="88"/>
    </row>
    <row r="295" spans="3:47" s="11" customFormat="1" outlineLevel="2" x14ac:dyDescent="0.2">
      <c r="C295" s="119">
        <v>3</v>
      </c>
      <c r="E295" s="134"/>
      <c r="F295" s="159" t="s">
        <v>152</v>
      </c>
      <c r="H295" s="72" t="s">
        <v>180</v>
      </c>
      <c r="P295" s="149"/>
      <c r="Q295" s="135" t="s">
        <v>110</v>
      </c>
      <c r="R295" s="136"/>
      <c r="S295" s="88"/>
      <c r="T295" s="88"/>
      <c r="U295" s="137">
        <v>0</v>
      </c>
      <c r="V295" s="137">
        <v>0</v>
      </c>
      <c r="W295" s="138">
        <v>0</v>
      </c>
      <c r="X295" s="137">
        <v>0</v>
      </c>
      <c r="Y295" s="88">
        <v>0</v>
      </c>
      <c r="Z295" s="88">
        <v>0</v>
      </c>
      <c r="AA295" s="88">
        <v>0</v>
      </c>
      <c r="AB295" s="88">
        <v>0</v>
      </c>
      <c r="AC295" s="88">
        <v>0</v>
      </c>
      <c r="AD295" s="88">
        <v>0</v>
      </c>
      <c r="AE295" s="88">
        <v>0</v>
      </c>
      <c r="AF295" s="88">
        <v>0</v>
      </c>
      <c r="AG295" s="88">
        <v>0</v>
      </c>
      <c r="AH295" s="139">
        <v>0</v>
      </c>
      <c r="AI295" s="139">
        <v>0</v>
      </c>
      <c r="AU295" s="88"/>
    </row>
    <row r="296" spans="3:47" s="11" customFormat="1" outlineLevel="2" x14ac:dyDescent="0.2">
      <c r="C296" s="119">
        <v>3</v>
      </c>
      <c r="E296" s="140"/>
      <c r="F296" s="160" t="s">
        <v>152</v>
      </c>
      <c r="G296" s="142"/>
      <c r="H296" s="161" t="s">
        <v>180</v>
      </c>
      <c r="I296" s="142"/>
      <c r="J296" s="142"/>
      <c r="K296" s="142"/>
      <c r="L296" s="142"/>
      <c r="M296" s="142"/>
      <c r="N296" s="142"/>
      <c r="O296" s="142"/>
      <c r="P296" s="155"/>
      <c r="Q296" s="143" t="s">
        <v>110</v>
      </c>
      <c r="R296" s="144"/>
      <c r="S296" s="145"/>
      <c r="T296" s="145"/>
      <c r="U296" s="146">
        <v>0</v>
      </c>
      <c r="V296" s="146">
        <v>0</v>
      </c>
      <c r="W296" s="147">
        <v>0</v>
      </c>
      <c r="X296" s="146">
        <v>0</v>
      </c>
      <c r="Y296" s="145">
        <v>0</v>
      </c>
      <c r="Z296" s="145">
        <v>0</v>
      </c>
      <c r="AA296" s="145">
        <v>0</v>
      </c>
      <c r="AB296" s="145">
        <v>0</v>
      </c>
      <c r="AC296" s="145">
        <v>0</v>
      </c>
      <c r="AD296" s="145">
        <v>0</v>
      </c>
      <c r="AE296" s="145">
        <v>0</v>
      </c>
      <c r="AF296" s="145">
        <v>0</v>
      </c>
      <c r="AG296" s="145">
        <v>0</v>
      </c>
      <c r="AH296" s="148">
        <v>0</v>
      </c>
      <c r="AI296" s="148">
        <v>0</v>
      </c>
      <c r="AU296" s="88"/>
    </row>
    <row r="297" spans="3:47" s="11" customFormat="1" outlineLevel="2" x14ac:dyDescent="0.2">
      <c r="C297" s="119">
        <v>3</v>
      </c>
      <c r="E297" s="125"/>
      <c r="F297" s="157" t="s">
        <v>152</v>
      </c>
      <c r="G297" s="127"/>
      <c r="H297" s="158" t="s">
        <v>180</v>
      </c>
      <c r="I297" s="127"/>
      <c r="J297" s="127"/>
      <c r="K297" s="127"/>
      <c r="L297" s="127"/>
      <c r="M297" s="127"/>
      <c r="N297" s="127"/>
      <c r="O297" s="127"/>
      <c r="P297" s="152"/>
      <c r="Q297" s="128" t="s">
        <v>110</v>
      </c>
      <c r="R297" s="129"/>
      <c r="S297" s="130"/>
      <c r="T297" s="130"/>
      <c r="U297" s="131">
        <v>0</v>
      </c>
      <c r="V297" s="131">
        <v>0</v>
      </c>
      <c r="W297" s="132">
        <v>0</v>
      </c>
      <c r="X297" s="131">
        <v>0</v>
      </c>
      <c r="Y297" s="130">
        <v>0</v>
      </c>
      <c r="Z297" s="130">
        <v>0</v>
      </c>
      <c r="AA297" s="130">
        <v>0</v>
      </c>
      <c r="AB297" s="130">
        <v>0</v>
      </c>
      <c r="AC297" s="130">
        <v>0</v>
      </c>
      <c r="AD297" s="130">
        <v>0</v>
      </c>
      <c r="AE297" s="130">
        <v>0</v>
      </c>
      <c r="AF297" s="130">
        <v>0</v>
      </c>
      <c r="AG297" s="130">
        <v>0</v>
      </c>
      <c r="AH297" s="133">
        <v>0</v>
      </c>
      <c r="AI297" s="133">
        <v>0</v>
      </c>
      <c r="AU297" s="88"/>
    </row>
    <row r="298" spans="3:47" s="11" customFormat="1" outlineLevel="2" x14ac:dyDescent="0.2">
      <c r="C298" s="119">
        <v>3</v>
      </c>
      <c r="E298" s="134"/>
      <c r="F298" s="159" t="s">
        <v>152</v>
      </c>
      <c r="H298" s="72" t="s">
        <v>180</v>
      </c>
      <c r="P298" s="149"/>
      <c r="Q298" s="135" t="s">
        <v>110</v>
      </c>
      <c r="R298" s="136"/>
      <c r="S298" s="88"/>
      <c r="T298" s="88"/>
      <c r="U298" s="137">
        <v>0</v>
      </c>
      <c r="V298" s="137">
        <v>0</v>
      </c>
      <c r="W298" s="138">
        <v>0</v>
      </c>
      <c r="X298" s="137">
        <v>0</v>
      </c>
      <c r="Y298" s="88">
        <v>0</v>
      </c>
      <c r="Z298" s="88">
        <v>0</v>
      </c>
      <c r="AA298" s="88">
        <v>0</v>
      </c>
      <c r="AB298" s="88">
        <v>0</v>
      </c>
      <c r="AC298" s="88">
        <v>0</v>
      </c>
      <c r="AD298" s="88">
        <v>0</v>
      </c>
      <c r="AE298" s="88">
        <v>0</v>
      </c>
      <c r="AF298" s="88">
        <v>0</v>
      </c>
      <c r="AG298" s="88">
        <v>0</v>
      </c>
      <c r="AH298" s="139">
        <v>0</v>
      </c>
      <c r="AI298" s="139">
        <v>0</v>
      </c>
      <c r="AU298" s="88"/>
    </row>
    <row r="299" spans="3:47" s="11" customFormat="1" outlineLevel="2" x14ac:dyDescent="0.2">
      <c r="C299" s="119">
        <v>3</v>
      </c>
      <c r="E299" s="134"/>
      <c r="F299" s="159" t="s">
        <v>152</v>
      </c>
      <c r="H299" s="72" t="s">
        <v>180</v>
      </c>
      <c r="P299" s="149"/>
      <c r="Q299" s="135" t="s">
        <v>110</v>
      </c>
      <c r="R299" s="136"/>
      <c r="S299" s="88"/>
      <c r="T299" s="88"/>
      <c r="U299" s="137">
        <v>0</v>
      </c>
      <c r="V299" s="137">
        <v>0</v>
      </c>
      <c r="W299" s="138">
        <v>0</v>
      </c>
      <c r="X299" s="137">
        <v>0</v>
      </c>
      <c r="Y299" s="88">
        <v>0</v>
      </c>
      <c r="Z299" s="88">
        <v>0</v>
      </c>
      <c r="AA299" s="88">
        <v>0</v>
      </c>
      <c r="AB299" s="88">
        <v>0</v>
      </c>
      <c r="AC299" s="88">
        <v>0</v>
      </c>
      <c r="AD299" s="88">
        <v>0</v>
      </c>
      <c r="AE299" s="88">
        <v>0</v>
      </c>
      <c r="AF299" s="88">
        <v>0</v>
      </c>
      <c r="AG299" s="88">
        <v>0</v>
      </c>
      <c r="AH299" s="139">
        <v>0</v>
      </c>
      <c r="AI299" s="139">
        <v>0</v>
      </c>
      <c r="AU299" s="88"/>
    </row>
    <row r="300" spans="3:47" s="11" customFormat="1" outlineLevel="2" x14ac:dyDescent="0.2">
      <c r="C300" s="119">
        <v>3</v>
      </c>
      <c r="E300" s="134"/>
      <c r="F300" s="159" t="s">
        <v>152</v>
      </c>
      <c r="H300" s="72" t="s">
        <v>180</v>
      </c>
      <c r="P300" s="149"/>
      <c r="Q300" s="135" t="s">
        <v>110</v>
      </c>
      <c r="R300" s="136"/>
      <c r="S300" s="88"/>
      <c r="T300" s="88"/>
      <c r="U300" s="137">
        <v>0</v>
      </c>
      <c r="V300" s="137">
        <v>0</v>
      </c>
      <c r="W300" s="138">
        <v>0</v>
      </c>
      <c r="X300" s="137">
        <v>0</v>
      </c>
      <c r="Y300" s="88">
        <v>0</v>
      </c>
      <c r="Z300" s="88">
        <v>0</v>
      </c>
      <c r="AA300" s="88">
        <v>0</v>
      </c>
      <c r="AB300" s="88">
        <v>0</v>
      </c>
      <c r="AC300" s="88">
        <v>0</v>
      </c>
      <c r="AD300" s="88">
        <v>0</v>
      </c>
      <c r="AE300" s="88">
        <v>0</v>
      </c>
      <c r="AF300" s="88">
        <v>0</v>
      </c>
      <c r="AG300" s="88">
        <v>0</v>
      </c>
      <c r="AH300" s="139">
        <v>0</v>
      </c>
      <c r="AI300" s="139">
        <v>0</v>
      </c>
      <c r="AU300" s="88"/>
    </row>
    <row r="301" spans="3:47" s="11" customFormat="1" outlineLevel="2" x14ac:dyDescent="0.2">
      <c r="C301" s="119">
        <v>3</v>
      </c>
      <c r="E301" s="134"/>
      <c r="F301" s="159" t="s">
        <v>152</v>
      </c>
      <c r="H301" s="72" t="s">
        <v>180</v>
      </c>
      <c r="P301" s="149"/>
      <c r="Q301" s="135" t="s">
        <v>110</v>
      </c>
      <c r="R301" s="136"/>
      <c r="S301" s="88"/>
      <c r="T301" s="88"/>
      <c r="U301" s="137">
        <v>0</v>
      </c>
      <c r="V301" s="137">
        <v>0</v>
      </c>
      <c r="W301" s="138">
        <v>0</v>
      </c>
      <c r="X301" s="137">
        <v>0</v>
      </c>
      <c r="Y301" s="88">
        <v>0</v>
      </c>
      <c r="Z301" s="88">
        <v>0</v>
      </c>
      <c r="AA301" s="88">
        <v>0</v>
      </c>
      <c r="AB301" s="88">
        <v>0</v>
      </c>
      <c r="AC301" s="88">
        <v>0</v>
      </c>
      <c r="AD301" s="88">
        <v>0</v>
      </c>
      <c r="AE301" s="88">
        <v>0</v>
      </c>
      <c r="AF301" s="88">
        <v>0</v>
      </c>
      <c r="AG301" s="88">
        <v>0</v>
      </c>
      <c r="AH301" s="139">
        <v>0</v>
      </c>
      <c r="AI301" s="139">
        <v>0</v>
      </c>
      <c r="AU301" s="88"/>
    </row>
    <row r="302" spans="3:47" s="11" customFormat="1" outlineLevel="2" x14ac:dyDescent="0.2">
      <c r="C302" s="119">
        <v>3</v>
      </c>
      <c r="E302" s="134"/>
      <c r="F302" s="159" t="s">
        <v>152</v>
      </c>
      <c r="H302" s="72" t="s">
        <v>180</v>
      </c>
      <c r="P302" s="149"/>
      <c r="Q302" s="135" t="s">
        <v>110</v>
      </c>
      <c r="R302" s="136"/>
      <c r="S302" s="88"/>
      <c r="T302" s="88"/>
      <c r="U302" s="137">
        <v>0</v>
      </c>
      <c r="V302" s="137">
        <v>0</v>
      </c>
      <c r="W302" s="138">
        <v>0</v>
      </c>
      <c r="X302" s="137">
        <v>0</v>
      </c>
      <c r="Y302" s="88">
        <v>0</v>
      </c>
      <c r="Z302" s="88">
        <v>0</v>
      </c>
      <c r="AA302" s="88">
        <v>0</v>
      </c>
      <c r="AB302" s="88">
        <v>0</v>
      </c>
      <c r="AC302" s="88">
        <v>0</v>
      </c>
      <c r="AD302" s="88">
        <v>0</v>
      </c>
      <c r="AE302" s="88">
        <v>0</v>
      </c>
      <c r="AF302" s="88">
        <v>0</v>
      </c>
      <c r="AG302" s="88">
        <v>0</v>
      </c>
      <c r="AH302" s="139">
        <v>0</v>
      </c>
      <c r="AI302" s="139">
        <v>0</v>
      </c>
      <c r="AU302" s="88"/>
    </row>
    <row r="303" spans="3:47" s="11" customFormat="1" outlineLevel="2" x14ac:dyDescent="0.2">
      <c r="C303" s="119">
        <v>3</v>
      </c>
      <c r="E303" s="134"/>
      <c r="F303" s="159" t="s">
        <v>152</v>
      </c>
      <c r="H303" s="72" t="s">
        <v>180</v>
      </c>
      <c r="P303" s="149"/>
      <c r="Q303" s="135" t="s">
        <v>110</v>
      </c>
      <c r="R303" s="136"/>
      <c r="S303" s="88"/>
      <c r="T303" s="88"/>
      <c r="U303" s="137">
        <v>0</v>
      </c>
      <c r="V303" s="137">
        <v>0</v>
      </c>
      <c r="W303" s="138">
        <v>0</v>
      </c>
      <c r="X303" s="137">
        <v>0</v>
      </c>
      <c r="Y303" s="88">
        <v>0</v>
      </c>
      <c r="Z303" s="88">
        <v>0</v>
      </c>
      <c r="AA303" s="88">
        <v>0</v>
      </c>
      <c r="AB303" s="88">
        <v>0</v>
      </c>
      <c r="AC303" s="88">
        <v>0</v>
      </c>
      <c r="AD303" s="88">
        <v>0</v>
      </c>
      <c r="AE303" s="88">
        <v>0</v>
      </c>
      <c r="AF303" s="88">
        <v>0</v>
      </c>
      <c r="AG303" s="88">
        <v>0</v>
      </c>
      <c r="AH303" s="139">
        <v>0</v>
      </c>
      <c r="AI303" s="139">
        <v>0</v>
      </c>
      <c r="AU303" s="88"/>
    </row>
    <row r="304" spans="3:47" s="11" customFormat="1" outlineLevel="2" x14ac:dyDescent="0.2">
      <c r="C304" s="119">
        <v>3</v>
      </c>
      <c r="E304" s="134"/>
      <c r="F304" s="159" t="s">
        <v>152</v>
      </c>
      <c r="H304" s="72" t="s">
        <v>180</v>
      </c>
      <c r="P304" s="149"/>
      <c r="Q304" s="135" t="s">
        <v>110</v>
      </c>
      <c r="R304" s="136"/>
      <c r="S304" s="88"/>
      <c r="T304" s="88"/>
      <c r="U304" s="137">
        <v>0</v>
      </c>
      <c r="V304" s="137">
        <v>0</v>
      </c>
      <c r="W304" s="138">
        <v>0</v>
      </c>
      <c r="X304" s="137">
        <v>0</v>
      </c>
      <c r="Y304" s="88">
        <v>0</v>
      </c>
      <c r="Z304" s="88">
        <v>0</v>
      </c>
      <c r="AA304" s="88">
        <v>0</v>
      </c>
      <c r="AB304" s="88">
        <v>0</v>
      </c>
      <c r="AC304" s="88">
        <v>0</v>
      </c>
      <c r="AD304" s="88">
        <v>0</v>
      </c>
      <c r="AE304" s="88">
        <v>0</v>
      </c>
      <c r="AF304" s="88">
        <v>0</v>
      </c>
      <c r="AG304" s="88">
        <v>0</v>
      </c>
      <c r="AH304" s="139">
        <v>0</v>
      </c>
      <c r="AI304" s="139">
        <v>0</v>
      </c>
      <c r="AU304" s="88"/>
    </row>
    <row r="305" spans="3:47" s="11" customFormat="1" outlineLevel="2" x14ac:dyDescent="0.2">
      <c r="C305" s="119">
        <v>3</v>
      </c>
      <c r="E305" s="134"/>
      <c r="F305" s="159" t="s">
        <v>152</v>
      </c>
      <c r="H305" s="72" t="s">
        <v>180</v>
      </c>
      <c r="P305" s="149"/>
      <c r="Q305" s="135" t="s">
        <v>110</v>
      </c>
      <c r="R305" s="136"/>
      <c r="S305" s="88"/>
      <c r="T305" s="88"/>
      <c r="U305" s="137">
        <v>0</v>
      </c>
      <c r="V305" s="137">
        <v>0</v>
      </c>
      <c r="W305" s="138">
        <v>0</v>
      </c>
      <c r="X305" s="137">
        <v>0</v>
      </c>
      <c r="Y305" s="88">
        <v>0</v>
      </c>
      <c r="Z305" s="88">
        <v>0</v>
      </c>
      <c r="AA305" s="88">
        <v>0</v>
      </c>
      <c r="AB305" s="88">
        <v>0</v>
      </c>
      <c r="AC305" s="88">
        <v>0</v>
      </c>
      <c r="AD305" s="88">
        <v>0</v>
      </c>
      <c r="AE305" s="88">
        <v>0</v>
      </c>
      <c r="AF305" s="88">
        <v>0</v>
      </c>
      <c r="AG305" s="88">
        <v>0</v>
      </c>
      <c r="AH305" s="139">
        <v>0</v>
      </c>
      <c r="AI305" s="139">
        <v>0</v>
      </c>
      <c r="AU305" s="88"/>
    </row>
    <row r="306" spans="3:47" s="11" customFormat="1" outlineLevel="2" x14ac:dyDescent="0.2">
      <c r="C306" s="119">
        <v>3</v>
      </c>
      <c r="E306" s="140"/>
      <c r="F306" s="160" t="s">
        <v>152</v>
      </c>
      <c r="G306" s="142"/>
      <c r="H306" s="161" t="s">
        <v>180</v>
      </c>
      <c r="I306" s="142"/>
      <c r="J306" s="142"/>
      <c r="K306" s="142"/>
      <c r="L306" s="142"/>
      <c r="M306" s="142"/>
      <c r="N306" s="142"/>
      <c r="O306" s="142"/>
      <c r="P306" s="155"/>
      <c r="Q306" s="143" t="s">
        <v>110</v>
      </c>
      <c r="R306" s="144"/>
      <c r="S306" s="145"/>
      <c r="T306" s="145"/>
      <c r="U306" s="146">
        <v>0</v>
      </c>
      <c r="V306" s="146">
        <v>0</v>
      </c>
      <c r="W306" s="147">
        <v>0</v>
      </c>
      <c r="X306" s="146">
        <v>0</v>
      </c>
      <c r="Y306" s="145">
        <v>0</v>
      </c>
      <c r="Z306" s="145">
        <v>0</v>
      </c>
      <c r="AA306" s="145">
        <v>0</v>
      </c>
      <c r="AB306" s="145">
        <v>0</v>
      </c>
      <c r="AC306" s="145">
        <v>0</v>
      </c>
      <c r="AD306" s="145">
        <v>0</v>
      </c>
      <c r="AE306" s="145">
        <v>0</v>
      </c>
      <c r="AF306" s="145">
        <v>0</v>
      </c>
      <c r="AG306" s="145">
        <v>0</v>
      </c>
      <c r="AH306" s="148">
        <v>0</v>
      </c>
      <c r="AI306" s="148">
        <v>0</v>
      </c>
      <c r="AU306" s="88"/>
    </row>
    <row r="307" spans="3:47" s="11" customFormat="1" outlineLevel="2" x14ac:dyDescent="0.2">
      <c r="C307" s="119">
        <v>3</v>
      </c>
      <c r="F307" s="159"/>
      <c r="P307" s="149" t="s">
        <v>181</v>
      </c>
      <c r="Q307" s="16" t="s">
        <v>110</v>
      </c>
      <c r="R307" s="150"/>
      <c r="S307" s="150"/>
      <c r="T307" s="150"/>
      <c r="U307" s="150">
        <v>1193.9849469141036</v>
      </c>
      <c r="V307" s="150">
        <v>1314.9586354814364</v>
      </c>
      <c r="W307" s="150">
        <v>1393.0061013340751</v>
      </c>
      <c r="X307" s="150">
        <v>1688.6790594360732</v>
      </c>
      <c r="Y307" s="150">
        <v>1667.0080557174269</v>
      </c>
      <c r="Z307" s="150">
        <v>1738.6334059987619</v>
      </c>
      <c r="AA307" s="150">
        <v>2064.786181796665</v>
      </c>
      <c r="AB307" s="150">
        <v>1784.1426228799789</v>
      </c>
      <c r="AC307" s="150">
        <v>1799.2666847047656</v>
      </c>
      <c r="AD307" s="150">
        <v>2231.4450358353524</v>
      </c>
      <c r="AE307" s="150">
        <v>2211.8722162660688</v>
      </c>
      <c r="AF307" s="150">
        <v>2051.1285524310056</v>
      </c>
      <c r="AG307" s="150">
        <v>1926.0950710867635</v>
      </c>
      <c r="AH307" s="150">
        <v>1883.1901106829105</v>
      </c>
      <c r="AI307" s="150">
        <v>1949.0937753888159</v>
      </c>
      <c r="AU307" s="88"/>
    </row>
    <row r="308" spans="3:47" s="11" customFormat="1" outlineLevel="2" x14ac:dyDescent="0.2">
      <c r="C308" s="119">
        <v>3</v>
      </c>
      <c r="P308" s="149" t="s">
        <v>182</v>
      </c>
      <c r="Q308" s="16" t="s">
        <v>110</v>
      </c>
      <c r="R308" s="150"/>
      <c r="S308" s="150"/>
      <c r="T308" s="150"/>
      <c r="U308" s="150">
        <v>0</v>
      </c>
      <c r="V308" s="150">
        <v>0</v>
      </c>
      <c r="W308" s="150">
        <v>0</v>
      </c>
      <c r="X308" s="150">
        <v>0</v>
      </c>
      <c r="Y308" s="150">
        <v>0</v>
      </c>
      <c r="Z308" s="150">
        <v>0</v>
      </c>
      <c r="AA308" s="150">
        <v>0</v>
      </c>
      <c r="AB308" s="150">
        <v>0</v>
      </c>
      <c r="AC308" s="150">
        <v>0</v>
      </c>
      <c r="AD308" s="150">
        <v>0</v>
      </c>
      <c r="AE308" s="150">
        <v>0</v>
      </c>
      <c r="AF308" s="150">
        <v>0</v>
      </c>
      <c r="AG308" s="150">
        <v>0</v>
      </c>
      <c r="AH308" s="150">
        <v>0</v>
      </c>
      <c r="AI308" s="150">
        <v>0</v>
      </c>
      <c r="AU308" s="88"/>
    </row>
    <row r="309" spans="3:47" s="11" customFormat="1" outlineLevel="2" x14ac:dyDescent="0.2">
      <c r="C309" s="119">
        <v>3</v>
      </c>
      <c r="F309" s="124"/>
      <c r="P309" s="149" t="s">
        <v>183</v>
      </c>
      <c r="Q309" s="16" t="s">
        <v>110</v>
      </c>
      <c r="R309" s="150"/>
      <c r="S309" s="150"/>
      <c r="T309" s="150"/>
      <c r="U309" s="150">
        <v>1193.9849469141036</v>
      </c>
      <c r="V309" s="150">
        <v>1314.9586354814364</v>
      </c>
      <c r="W309" s="150">
        <v>1393.0061013340751</v>
      </c>
      <c r="X309" s="150">
        <v>1688.6790594360732</v>
      </c>
      <c r="Y309" s="150">
        <v>1667.0080557174269</v>
      </c>
      <c r="Z309" s="150">
        <v>1738.6334059987619</v>
      </c>
      <c r="AA309" s="150">
        <v>2064.786181796665</v>
      </c>
      <c r="AB309" s="150">
        <v>1784.1426228799789</v>
      </c>
      <c r="AC309" s="150">
        <v>1799.2666847047656</v>
      </c>
      <c r="AD309" s="150">
        <v>2231.4450358353524</v>
      </c>
      <c r="AE309" s="150">
        <v>2211.8722162660688</v>
      </c>
      <c r="AF309" s="150">
        <v>2051.1285524310056</v>
      </c>
      <c r="AG309" s="150">
        <v>1926.0950710867635</v>
      </c>
      <c r="AH309" s="150">
        <v>1883.1901106829105</v>
      </c>
      <c r="AI309" s="150">
        <v>1949.0937753888159</v>
      </c>
      <c r="AU309" s="88"/>
    </row>
    <row r="310" spans="3:47" s="11" customFormat="1" outlineLevel="2" x14ac:dyDescent="0.2">
      <c r="C310" s="119">
        <v>3</v>
      </c>
      <c r="F310" s="124"/>
      <c r="P310" s="149"/>
      <c r="Q310" s="16"/>
      <c r="R310" s="88"/>
      <c r="S310" s="88"/>
      <c r="T310" s="88"/>
      <c r="U310" s="88"/>
      <c r="V310" s="88"/>
      <c r="W310" s="88"/>
      <c r="X310" s="88"/>
      <c r="Y310" s="88"/>
      <c r="Z310" s="88"/>
      <c r="AA310" s="88"/>
      <c r="AB310" s="88"/>
      <c r="AC310" s="88"/>
      <c r="AD310" s="88"/>
      <c r="AE310" s="88"/>
      <c r="AF310" s="88"/>
      <c r="AG310" s="88"/>
      <c r="AH310" s="88"/>
      <c r="AI310" s="88"/>
      <c r="AU310" s="88"/>
    </row>
    <row r="311" spans="3:47" outlineLevel="1" x14ac:dyDescent="0.2">
      <c r="C311" s="119">
        <v>3</v>
      </c>
      <c r="D311" s="11"/>
      <c r="E311" s="162" t="s">
        <v>184</v>
      </c>
      <c r="F311" s="121"/>
      <c r="G311" s="121"/>
      <c r="H311" s="121"/>
      <c r="I311" s="121"/>
      <c r="J311" s="121"/>
      <c r="K311" s="121"/>
      <c r="L311" s="121"/>
      <c r="M311" s="121"/>
      <c r="N311" s="121"/>
      <c r="O311" s="121"/>
      <c r="P311" s="121"/>
      <c r="Q311" s="122"/>
      <c r="R311" s="123"/>
      <c r="S311" s="123"/>
      <c r="T311" s="123"/>
      <c r="U311" s="123"/>
      <c r="V311" s="123"/>
      <c r="W311" s="123"/>
      <c r="X311" s="123"/>
      <c r="Y311" s="123"/>
      <c r="Z311" s="123"/>
      <c r="AA311" s="123"/>
      <c r="AB311" s="123"/>
      <c r="AC311" s="123"/>
      <c r="AD311" s="123"/>
      <c r="AE311" s="123"/>
      <c r="AF311" s="123"/>
      <c r="AG311" s="123"/>
      <c r="AH311" s="123"/>
      <c r="AI311" s="123"/>
      <c r="AT311" s="11"/>
      <c r="AU311" s="88"/>
    </row>
    <row r="312" spans="3:47" outlineLevel="2" x14ac:dyDescent="0.2">
      <c r="C312" s="119">
        <v>3</v>
      </c>
      <c r="D312" s="11"/>
      <c r="E312" s="11"/>
      <c r="F312" s="11"/>
      <c r="G312" s="16"/>
      <c r="H312" s="163" t="s">
        <v>6</v>
      </c>
      <c r="I312" s="163" t="s">
        <v>5</v>
      </c>
      <c r="J312" s="163" t="s">
        <v>129</v>
      </c>
      <c r="K312" s="163" t="s">
        <v>128</v>
      </c>
      <c r="L312" s="11"/>
      <c r="M312" s="11"/>
      <c r="N312" s="11"/>
      <c r="O312" s="11"/>
      <c r="P312" s="149"/>
      <c r="Q312" s="164"/>
      <c r="V312" s="165"/>
      <c r="W312" s="150"/>
      <c r="X312" s="150"/>
      <c r="Y312" s="150"/>
      <c r="Z312" s="150"/>
      <c r="AA312" s="150"/>
      <c r="AB312" s="150"/>
      <c r="AC312" s="150"/>
      <c r="AD312" s="150"/>
      <c r="AE312" s="150"/>
      <c r="AF312" s="150"/>
      <c r="AG312" s="150"/>
      <c r="AH312" s="150"/>
      <c r="AI312" s="150"/>
      <c r="AT312" s="11"/>
      <c r="AU312" s="88"/>
    </row>
    <row r="313" spans="3:47" outlineLevel="2" x14ac:dyDescent="0.2">
      <c r="C313" s="119">
        <v>3</v>
      </c>
      <c r="D313" s="167" t="s">
        <v>218</v>
      </c>
      <c r="E313" s="11"/>
      <c r="F313" s="125" t="s">
        <v>209</v>
      </c>
      <c r="G313" s="168" t="s">
        <v>130</v>
      </c>
      <c r="H313" s="169">
        <v>1</v>
      </c>
      <c r="I313" s="170">
        <v>0</v>
      </c>
      <c r="J313" s="170">
        <v>1</v>
      </c>
      <c r="K313" s="171">
        <v>0</v>
      </c>
      <c r="L313" s="11"/>
      <c r="M313" s="11"/>
      <c r="N313" s="11"/>
      <c r="O313" s="11"/>
      <c r="P313" s="149"/>
      <c r="Q313" s="164"/>
      <c r="V313" s="165"/>
      <c r="W313" s="11"/>
      <c r="X313" s="11"/>
      <c r="Y313" s="150"/>
      <c r="Z313" s="150"/>
      <c r="AA313" s="150"/>
      <c r="AB313" s="150"/>
      <c r="AC313" s="150"/>
      <c r="AD313" s="150"/>
      <c r="AE313" s="150"/>
      <c r="AF313" s="150"/>
      <c r="AG313" s="11"/>
      <c r="AH313" s="11"/>
      <c r="AI313" s="11"/>
      <c r="AT313" s="11"/>
      <c r="AU313" s="88"/>
    </row>
    <row r="314" spans="3:47" outlineLevel="2" x14ac:dyDescent="0.2">
      <c r="C314" s="119">
        <v>3</v>
      </c>
      <c r="D314" s="167" t="s">
        <v>218</v>
      </c>
      <c r="E314" s="11"/>
      <c r="F314" s="134" t="s">
        <v>31</v>
      </c>
      <c r="G314" s="16" t="s">
        <v>130</v>
      </c>
      <c r="H314" s="172">
        <v>1</v>
      </c>
      <c r="I314" s="173">
        <v>0</v>
      </c>
      <c r="J314" s="173">
        <v>1</v>
      </c>
      <c r="K314" s="174">
        <v>0</v>
      </c>
      <c r="L314" s="11"/>
      <c r="M314" s="11"/>
      <c r="N314" s="11"/>
      <c r="O314" s="11"/>
      <c r="P314" s="149"/>
      <c r="Q314" s="164"/>
      <c r="V314" s="165"/>
      <c r="W314" s="11"/>
      <c r="X314" s="11"/>
      <c r="Y314" s="150"/>
      <c r="Z314" s="150"/>
      <c r="AA314" s="150"/>
      <c r="AB314" s="150"/>
      <c r="AC314" s="150"/>
      <c r="AD314" s="150"/>
      <c r="AE314" s="150"/>
      <c r="AF314" s="150"/>
      <c r="AG314" s="11"/>
      <c r="AH314" s="11"/>
      <c r="AI314" s="11"/>
      <c r="AT314" s="11"/>
      <c r="AU314" s="88"/>
    </row>
    <row r="315" spans="3:47" outlineLevel="2" x14ac:dyDescent="0.2">
      <c r="C315" s="119">
        <v>3</v>
      </c>
      <c r="D315" s="167" t="s">
        <v>218</v>
      </c>
      <c r="E315" s="11"/>
      <c r="F315" s="134" t="s">
        <v>28</v>
      </c>
      <c r="G315" s="16" t="s">
        <v>130</v>
      </c>
      <c r="H315" s="172">
        <v>1</v>
      </c>
      <c r="I315" s="173">
        <v>0</v>
      </c>
      <c r="J315" s="173">
        <v>1</v>
      </c>
      <c r="K315" s="174">
        <v>0</v>
      </c>
      <c r="L315" s="11"/>
      <c r="M315" s="11"/>
      <c r="N315" s="11"/>
      <c r="O315" s="11"/>
      <c r="P315" s="149"/>
      <c r="Q315" s="164"/>
      <c r="V315" s="165"/>
      <c r="W315" s="150"/>
      <c r="X315" s="150"/>
      <c r="Y315" s="150"/>
      <c r="Z315" s="150"/>
      <c r="AA315" s="150"/>
      <c r="AB315" s="150"/>
      <c r="AC315" s="150"/>
      <c r="AD315" s="150"/>
      <c r="AE315" s="150"/>
      <c r="AF315" s="150"/>
      <c r="AG315" s="11"/>
      <c r="AH315" s="11"/>
      <c r="AI315" s="11"/>
      <c r="AT315" s="11"/>
      <c r="AU315" s="88"/>
    </row>
    <row r="316" spans="3:47" outlineLevel="2" x14ac:dyDescent="0.2">
      <c r="C316" s="119">
        <v>3</v>
      </c>
      <c r="D316" s="167" t="s">
        <v>218</v>
      </c>
      <c r="E316" s="11"/>
      <c r="F316" s="134" t="s">
        <v>210</v>
      </c>
      <c r="G316" s="16" t="s">
        <v>130</v>
      </c>
      <c r="H316" s="172">
        <v>0.8</v>
      </c>
      <c r="I316" s="173">
        <v>0.19999999999999996</v>
      </c>
      <c r="J316" s="173">
        <v>0.5</v>
      </c>
      <c r="K316" s="174">
        <v>0.5</v>
      </c>
      <c r="L316" s="11"/>
      <c r="M316" s="11"/>
      <c r="N316" s="11"/>
      <c r="O316" s="11"/>
      <c r="P316" s="149"/>
      <c r="Q316" s="164"/>
      <c r="V316" s="165"/>
      <c r="W316" s="150"/>
      <c r="X316" s="150"/>
      <c r="Y316" s="150"/>
      <c r="Z316" s="150"/>
      <c r="AA316" s="150"/>
      <c r="AB316" s="150"/>
      <c r="AC316" s="150"/>
      <c r="AD316" s="150"/>
      <c r="AE316" s="150"/>
      <c r="AF316" s="150"/>
      <c r="AG316" s="11"/>
      <c r="AH316" s="11"/>
      <c r="AI316" s="11"/>
      <c r="AT316" s="11"/>
      <c r="AU316" s="88"/>
    </row>
    <row r="317" spans="3:47" outlineLevel="2" x14ac:dyDescent="0.2">
      <c r="C317" s="119">
        <v>3</v>
      </c>
      <c r="D317" s="167" t="s">
        <v>218</v>
      </c>
      <c r="E317" s="11"/>
      <c r="F317" s="134" t="s">
        <v>211</v>
      </c>
      <c r="G317" s="16" t="s">
        <v>130</v>
      </c>
      <c r="H317" s="172">
        <v>1</v>
      </c>
      <c r="I317" s="173">
        <v>0</v>
      </c>
      <c r="J317" s="173">
        <v>0.5</v>
      </c>
      <c r="K317" s="174">
        <v>0.5</v>
      </c>
      <c r="L317" s="11"/>
      <c r="M317" s="11"/>
      <c r="N317" s="11"/>
      <c r="O317" s="11"/>
      <c r="P317" s="149"/>
      <c r="Q317" s="164"/>
      <c r="V317" s="165"/>
      <c r="W317" s="150"/>
      <c r="X317" s="150"/>
      <c r="Y317" s="150"/>
      <c r="Z317" s="150"/>
      <c r="AA317" s="150"/>
      <c r="AB317" s="150"/>
      <c r="AC317" s="150"/>
      <c r="AD317" s="150"/>
      <c r="AE317" s="150"/>
      <c r="AF317" s="150"/>
      <c r="AG317" s="11"/>
      <c r="AH317" s="11"/>
      <c r="AI317" s="11"/>
      <c r="AT317" s="11"/>
      <c r="AU317" s="88"/>
    </row>
    <row r="318" spans="3:47" outlineLevel="2" x14ac:dyDescent="0.2">
      <c r="C318" s="119">
        <v>3</v>
      </c>
      <c r="D318" s="167" t="s">
        <v>218</v>
      </c>
      <c r="E318" s="11"/>
      <c r="F318" s="134" t="s">
        <v>212</v>
      </c>
      <c r="G318" s="16" t="s">
        <v>130</v>
      </c>
      <c r="H318" s="172">
        <v>0.8</v>
      </c>
      <c r="I318" s="173">
        <v>0.19999999999999996</v>
      </c>
      <c r="J318" s="173">
        <v>1</v>
      </c>
      <c r="K318" s="174">
        <v>0</v>
      </c>
      <c r="L318" s="11"/>
      <c r="M318" s="11"/>
      <c r="N318" s="11"/>
      <c r="O318" s="11"/>
      <c r="P318" s="149"/>
      <c r="Q318" s="164"/>
      <c r="V318" s="165"/>
      <c r="W318" s="150"/>
      <c r="X318" s="150"/>
      <c r="Y318" s="150"/>
      <c r="Z318" s="150"/>
      <c r="AA318" s="150"/>
      <c r="AB318" s="150"/>
      <c r="AC318" s="150"/>
      <c r="AD318" s="150"/>
      <c r="AE318" s="150"/>
      <c r="AF318" s="150"/>
      <c r="AG318" s="11"/>
      <c r="AH318" s="11"/>
      <c r="AI318" s="11"/>
      <c r="AT318" s="11"/>
      <c r="AU318" s="88"/>
    </row>
    <row r="319" spans="3:47" outlineLevel="2" x14ac:dyDescent="0.2">
      <c r="C319" s="119">
        <v>3</v>
      </c>
      <c r="D319" s="167" t="s">
        <v>218</v>
      </c>
      <c r="E319" s="11"/>
      <c r="F319" s="134" t="s">
        <v>213</v>
      </c>
      <c r="G319" s="16" t="s">
        <v>130</v>
      </c>
      <c r="H319" s="172">
        <v>1</v>
      </c>
      <c r="I319" s="173">
        <v>0</v>
      </c>
      <c r="J319" s="173">
        <v>1</v>
      </c>
      <c r="K319" s="174">
        <v>0</v>
      </c>
      <c r="L319" s="11"/>
      <c r="M319" s="11"/>
      <c r="N319" s="11"/>
      <c r="O319" s="11"/>
      <c r="P319" s="149"/>
      <c r="Q319" s="164"/>
      <c r="V319" s="165"/>
      <c r="W319" s="150"/>
      <c r="X319" s="150"/>
      <c r="Y319" s="150"/>
      <c r="Z319" s="150"/>
      <c r="AA319" s="150"/>
      <c r="AB319" s="150"/>
      <c r="AC319" s="150"/>
      <c r="AD319" s="150"/>
      <c r="AE319" s="150"/>
      <c r="AF319" s="150"/>
      <c r="AG319" s="11"/>
      <c r="AH319" s="11"/>
      <c r="AI319" s="11"/>
      <c r="AT319" s="11"/>
      <c r="AU319" s="88"/>
    </row>
    <row r="320" spans="3:47" outlineLevel="2" x14ac:dyDescent="0.2">
      <c r="C320" s="119">
        <v>3</v>
      </c>
      <c r="D320" s="167" t="s">
        <v>218</v>
      </c>
      <c r="E320" s="11"/>
      <c r="F320" s="134" t="s">
        <v>214</v>
      </c>
      <c r="G320" s="16" t="s">
        <v>130</v>
      </c>
      <c r="H320" s="172">
        <v>0.8</v>
      </c>
      <c r="I320" s="173">
        <v>0.19999999999999996</v>
      </c>
      <c r="J320" s="173">
        <v>1</v>
      </c>
      <c r="K320" s="174">
        <v>0</v>
      </c>
      <c r="L320" s="11"/>
      <c r="M320" s="11"/>
      <c r="N320" s="11"/>
      <c r="O320" s="11"/>
      <c r="P320" s="149"/>
      <c r="Q320" s="164"/>
      <c r="V320" s="165"/>
      <c r="W320" s="150"/>
      <c r="X320" s="150"/>
      <c r="Y320" s="150"/>
      <c r="Z320" s="150"/>
      <c r="AA320" s="150"/>
      <c r="AB320" s="150"/>
      <c r="AC320" s="150"/>
      <c r="AD320" s="150"/>
      <c r="AE320" s="150"/>
      <c r="AF320" s="150"/>
      <c r="AG320" s="11"/>
      <c r="AH320" s="11"/>
      <c r="AI320" s="11"/>
      <c r="AT320" s="11"/>
      <c r="AU320" s="88"/>
    </row>
    <row r="321" spans="3:47" outlineLevel="2" x14ac:dyDescent="0.2">
      <c r="C321" s="119">
        <v>3</v>
      </c>
      <c r="D321" s="167" t="s">
        <v>218</v>
      </c>
      <c r="E321" s="11"/>
      <c r="F321" s="134" t="s">
        <v>215</v>
      </c>
      <c r="G321" s="16" t="s">
        <v>130</v>
      </c>
      <c r="H321" s="172">
        <v>1</v>
      </c>
      <c r="I321" s="173">
        <v>0</v>
      </c>
      <c r="J321" s="173">
        <v>1</v>
      </c>
      <c r="K321" s="174">
        <v>0</v>
      </c>
      <c r="L321" s="11"/>
      <c r="M321" s="11"/>
      <c r="N321" s="11"/>
      <c r="O321" s="11"/>
      <c r="P321" s="149"/>
      <c r="Q321" s="164"/>
      <c r="V321" s="165"/>
      <c r="W321" s="150"/>
      <c r="X321" s="150"/>
      <c r="Y321" s="150"/>
      <c r="Z321" s="150"/>
      <c r="AA321" s="150"/>
      <c r="AB321" s="150"/>
      <c r="AC321" s="150"/>
      <c r="AD321" s="150"/>
      <c r="AE321" s="150"/>
      <c r="AF321" s="150"/>
      <c r="AG321" s="11"/>
      <c r="AH321" s="11"/>
      <c r="AI321" s="11"/>
      <c r="AT321" s="11"/>
      <c r="AU321" s="88"/>
    </row>
    <row r="322" spans="3:47" outlineLevel="2" x14ac:dyDescent="0.2">
      <c r="C322" s="119">
        <v>3</v>
      </c>
      <c r="D322" s="167" t="s">
        <v>218</v>
      </c>
      <c r="E322" s="11"/>
      <c r="F322" s="175" t="s">
        <v>216</v>
      </c>
      <c r="G322" s="16" t="s">
        <v>130</v>
      </c>
      <c r="H322" s="172">
        <v>1</v>
      </c>
      <c r="I322" s="173">
        <v>0</v>
      </c>
      <c r="J322" s="173">
        <v>1</v>
      </c>
      <c r="K322" s="174">
        <v>0</v>
      </c>
      <c r="L322" s="11"/>
      <c r="M322" s="11"/>
      <c r="N322" s="11"/>
      <c r="O322" s="11"/>
      <c r="P322" s="149"/>
      <c r="Q322" s="164"/>
      <c r="V322" s="165"/>
      <c r="W322" s="150"/>
      <c r="X322" s="150"/>
      <c r="Y322" s="150"/>
      <c r="Z322" s="150"/>
      <c r="AA322" s="150"/>
      <c r="AB322" s="150"/>
      <c r="AC322" s="150"/>
      <c r="AD322" s="150"/>
      <c r="AE322" s="150"/>
      <c r="AF322" s="150"/>
      <c r="AG322" s="11"/>
      <c r="AH322" s="11"/>
      <c r="AI322" s="11"/>
      <c r="AT322" s="11"/>
      <c r="AU322" s="88"/>
    </row>
    <row r="323" spans="3:47" outlineLevel="2" x14ac:dyDescent="0.2">
      <c r="C323" s="119">
        <v>3</v>
      </c>
      <c r="D323" s="167" t="s">
        <v>218</v>
      </c>
      <c r="E323" s="11"/>
      <c r="F323" s="175" t="s">
        <v>33</v>
      </c>
      <c r="G323" s="16" t="s">
        <v>130</v>
      </c>
      <c r="H323" s="172">
        <v>1</v>
      </c>
      <c r="I323" s="173">
        <v>0</v>
      </c>
      <c r="J323" s="173">
        <v>1</v>
      </c>
      <c r="K323" s="174">
        <v>0</v>
      </c>
      <c r="L323" s="11"/>
      <c r="M323" s="11"/>
      <c r="N323" s="11"/>
      <c r="O323" s="11"/>
      <c r="P323" s="149"/>
      <c r="Q323" s="164"/>
      <c r="V323" s="165"/>
      <c r="W323" s="150"/>
      <c r="X323" s="150"/>
      <c r="Y323" s="150"/>
      <c r="Z323" s="150"/>
      <c r="AA323" s="150"/>
      <c r="AB323" s="150"/>
      <c r="AC323" s="150"/>
      <c r="AD323" s="150"/>
      <c r="AE323" s="150"/>
      <c r="AF323" s="150"/>
      <c r="AG323" s="11"/>
      <c r="AH323" s="11"/>
      <c r="AI323" s="11"/>
      <c r="AT323" s="11"/>
      <c r="AU323" s="88"/>
    </row>
    <row r="324" spans="3:47" outlineLevel="2" x14ac:dyDescent="0.2">
      <c r="C324" s="119">
        <v>3</v>
      </c>
      <c r="D324" s="167" t="s">
        <v>218</v>
      </c>
      <c r="E324" s="11"/>
      <c r="F324" s="175" t="s">
        <v>34</v>
      </c>
      <c r="G324" s="16" t="s">
        <v>130</v>
      </c>
      <c r="H324" s="172">
        <v>1</v>
      </c>
      <c r="I324" s="173">
        <v>0</v>
      </c>
      <c r="J324" s="173">
        <v>1</v>
      </c>
      <c r="K324" s="174">
        <v>0</v>
      </c>
      <c r="L324" s="11"/>
      <c r="M324" s="11"/>
      <c r="N324" s="11"/>
      <c r="O324" s="11"/>
      <c r="P324" s="149"/>
      <c r="Q324" s="164"/>
      <c r="V324" s="165"/>
      <c r="W324" s="150"/>
      <c r="X324" s="150"/>
      <c r="Y324" s="150"/>
      <c r="Z324" s="150"/>
      <c r="AA324" s="150"/>
      <c r="AB324" s="150"/>
      <c r="AC324" s="150"/>
      <c r="AD324" s="150"/>
      <c r="AE324" s="150"/>
      <c r="AF324" s="150"/>
      <c r="AG324" s="11"/>
      <c r="AH324" s="11"/>
      <c r="AI324" s="11"/>
      <c r="AT324" s="11"/>
      <c r="AU324" s="88"/>
    </row>
    <row r="325" spans="3:47" outlineLevel="2" x14ac:dyDescent="0.2">
      <c r="C325" s="119">
        <v>3</v>
      </c>
      <c r="D325" s="167" t="s">
        <v>218</v>
      </c>
      <c r="E325" s="11"/>
      <c r="F325" s="175" t="s">
        <v>217</v>
      </c>
      <c r="G325" s="16" t="s">
        <v>130</v>
      </c>
      <c r="H325" s="172">
        <v>1</v>
      </c>
      <c r="I325" s="173">
        <v>0</v>
      </c>
      <c r="J325" s="173">
        <v>1</v>
      </c>
      <c r="K325" s="174">
        <v>0</v>
      </c>
      <c r="L325" s="11"/>
      <c r="M325" s="11"/>
      <c r="N325" s="11"/>
      <c r="O325" s="11"/>
      <c r="P325" s="149"/>
      <c r="Q325" s="164"/>
      <c r="V325" s="165"/>
      <c r="W325" s="150"/>
      <c r="X325" s="150"/>
      <c r="Y325" s="150"/>
      <c r="Z325" s="150"/>
      <c r="AA325" s="150"/>
      <c r="AB325" s="150"/>
      <c r="AC325" s="150"/>
      <c r="AD325" s="150"/>
      <c r="AE325" s="150"/>
      <c r="AF325" s="150"/>
      <c r="AG325" s="11"/>
      <c r="AH325" s="11"/>
      <c r="AI325" s="11"/>
      <c r="AT325" s="11"/>
      <c r="AU325" s="88"/>
    </row>
    <row r="326" spans="3:47" outlineLevel="2" x14ac:dyDescent="0.2">
      <c r="C326" s="119">
        <v>3</v>
      </c>
      <c r="D326" s="167" t="s">
        <v>218</v>
      </c>
      <c r="E326" s="11"/>
      <c r="F326" s="175" t="s">
        <v>152</v>
      </c>
      <c r="G326" s="16" t="s">
        <v>130</v>
      </c>
      <c r="H326" s="172">
        <v>0</v>
      </c>
      <c r="I326" s="173">
        <v>1</v>
      </c>
      <c r="J326" s="173">
        <v>0</v>
      </c>
      <c r="K326" s="174">
        <v>0</v>
      </c>
      <c r="L326" s="11"/>
      <c r="M326" s="11"/>
      <c r="N326" s="11"/>
      <c r="O326" s="11"/>
      <c r="P326" s="149"/>
      <c r="Q326" s="164"/>
      <c r="V326" s="165"/>
      <c r="W326" s="150"/>
      <c r="X326" s="150"/>
      <c r="Y326" s="150"/>
      <c r="Z326" s="150"/>
      <c r="AA326" s="150"/>
      <c r="AB326" s="150"/>
      <c r="AC326" s="150"/>
      <c r="AD326" s="150"/>
      <c r="AE326" s="150"/>
      <c r="AF326" s="150"/>
      <c r="AG326" s="11"/>
      <c r="AH326" s="11"/>
      <c r="AI326" s="11"/>
      <c r="AT326" s="11"/>
      <c r="AU326" s="88"/>
    </row>
    <row r="327" spans="3:47" outlineLevel="2" x14ac:dyDescent="0.2">
      <c r="C327" s="119">
        <v>3</v>
      </c>
      <c r="D327" s="167" t="s">
        <v>218</v>
      </c>
      <c r="E327" s="11"/>
      <c r="F327" s="176" t="s">
        <v>152</v>
      </c>
      <c r="G327" s="177" t="s">
        <v>130</v>
      </c>
      <c r="H327" s="178">
        <v>0</v>
      </c>
      <c r="I327" s="179">
        <v>1</v>
      </c>
      <c r="J327" s="179">
        <v>0</v>
      </c>
      <c r="K327" s="180">
        <v>0</v>
      </c>
      <c r="L327" s="11"/>
      <c r="M327" s="11"/>
      <c r="N327" s="11"/>
      <c r="O327" s="11"/>
      <c r="P327" s="149"/>
      <c r="Q327" s="164"/>
      <c r="V327" s="165"/>
      <c r="W327" s="150"/>
      <c r="X327" s="150"/>
      <c r="Y327" s="150"/>
      <c r="Z327" s="150"/>
      <c r="AA327" s="150"/>
      <c r="AB327" s="150"/>
      <c r="AC327" s="150"/>
      <c r="AD327" s="150"/>
      <c r="AE327" s="150"/>
      <c r="AF327" s="150"/>
      <c r="AG327" s="11"/>
      <c r="AH327" s="11"/>
      <c r="AI327" s="11"/>
      <c r="AT327" s="11"/>
      <c r="AU327" s="88"/>
    </row>
    <row r="328" spans="3:47" outlineLevel="2" x14ac:dyDescent="0.2">
      <c r="C328" s="119">
        <v>3</v>
      </c>
      <c r="D328" s="167" t="s">
        <v>218</v>
      </c>
      <c r="E328" s="11"/>
      <c r="F328" s="125" t="s">
        <v>152</v>
      </c>
      <c r="G328" s="168" t="s">
        <v>130</v>
      </c>
      <c r="H328" s="172">
        <v>0</v>
      </c>
      <c r="I328" s="173">
        <v>1</v>
      </c>
      <c r="J328" s="173">
        <v>0</v>
      </c>
      <c r="K328" s="174">
        <v>0</v>
      </c>
      <c r="L328" s="11"/>
      <c r="M328" s="11"/>
      <c r="N328" s="11"/>
      <c r="O328" s="11"/>
      <c r="P328" s="149"/>
      <c r="Q328" s="164"/>
      <c r="V328" s="165"/>
      <c r="W328" s="150"/>
      <c r="X328" s="150"/>
      <c r="Y328" s="150"/>
      <c r="Z328" s="150"/>
      <c r="AA328" s="150"/>
      <c r="AB328" s="150"/>
      <c r="AC328" s="150"/>
      <c r="AD328" s="150"/>
      <c r="AE328" s="150"/>
      <c r="AF328" s="150"/>
      <c r="AG328" s="11"/>
      <c r="AH328" s="11"/>
      <c r="AI328" s="11"/>
      <c r="AT328" s="11"/>
      <c r="AU328" s="88"/>
    </row>
    <row r="329" spans="3:47" outlineLevel="2" x14ac:dyDescent="0.2">
      <c r="C329" s="119">
        <v>3</v>
      </c>
      <c r="D329" s="167" t="s">
        <v>218</v>
      </c>
      <c r="E329" s="11"/>
      <c r="F329" s="134" t="s">
        <v>152</v>
      </c>
      <c r="G329" s="16" t="s">
        <v>130</v>
      </c>
      <c r="H329" s="172">
        <v>0</v>
      </c>
      <c r="I329" s="173">
        <v>1</v>
      </c>
      <c r="J329" s="173">
        <v>0</v>
      </c>
      <c r="K329" s="174">
        <v>0</v>
      </c>
      <c r="L329" s="11"/>
      <c r="M329" s="11"/>
      <c r="N329" s="11"/>
      <c r="O329" s="11"/>
      <c r="P329" s="149"/>
      <c r="Q329" s="164"/>
      <c r="V329" s="165"/>
      <c r="W329" s="150"/>
      <c r="X329" s="150"/>
      <c r="Y329" s="150"/>
      <c r="Z329" s="150"/>
      <c r="AA329" s="150"/>
      <c r="AB329" s="150"/>
      <c r="AC329" s="150"/>
      <c r="AD329" s="150"/>
      <c r="AE329" s="150"/>
      <c r="AF329" s="150"/>
      <c r="AG329" s="11"/>
      <c r="AH329" s="11"/>
      <c r="AI329" s="11"/>
      <c r="AT329" s="11"/>
      <c r="AU329" s="88"/>
    </row>
    <row r="330" spans="3:47" outlineLevel="2" x14ac:dyDescent="0.2">
      <c r="C330" s="119">
        <v>3</v>
      </c>
      <c r="D330" s="167" t="s">
        <v>218</v>
      </c>
      <c r="E330" s="11"/>
      <c r="F330" s="134" t="s">
        <v>152</v>
      </c>
      <c r="G330" s="16" t="s">
        <v>130</v>
      </c>
      <c r="H330" s="172">
        <v>0</v>
      </c>
      <c r="I330" s="173">
        <v>1</v>
      </c>
      <c r="J330" s="173">
        <v>0</v>
      </c>
      <c r="K330" s="174">
        <v>0</v>
      </c>
      <c r="L330" s="11"/>
      <c r="M330" s="11"/>
      <c r="N330" s="11"/>
      <c r="O330" s="11"/>
      <c r="P330" s="149"/>
      <c r="Q330" s="164"/>
      <c r="V330" s="165"/>
      <c r="W330" s="150"/>
      <c r="X330" s="150"/>
      <c r="Y330" s="150"/>
      <c r="Z330" s="150"/>
      <c r="AA330" s="150"/>
      <c r="AB330" s="150"/>
      <c r="AC330" s="150"/>
      <c r="AD330" s="150"/>
      <c r="AE330" s="150"/>
      <c r="AF330" s="150"/>
      <c r="AG330" s="11"/>
      <c r="AH330" s="11"/>
      <c r="AI330" s="11"/>
      <c r="AT330" s="11"/>
      <c r="AU330" s="88"/>
    </row>
    <row r="331" spans="3:47" outlineLevel="2" x14ac:dyDescent="0.2">
      <c r="C331" s="119">
        <v>3</v>
      </c>
      <c r="D331" s="167" t="s">
        <v>218</v>
      </c>
      <c r="E331" s="11"/>
      <c r="F331" s="134" t="s">
        <v>152</v>
      </c>
      <c r="G331" s="16" t="s">
        <v>130</v>
      </c>
      <c r="H331" s="172">
        <v>0</v>
      </c>
      <c r="I331" s="173">
        <v>1</v>
      </c>
      <c r="J331" s="173">
        <v>0</v>
      </c>
      <c r="K331" s="174">
        <v>0</v>
      </c>
      <c r="L331" s="11"/>
      <c r="M331" s="11"/>
      <c r="N331" s="11"/>
      <c r="O331" s="11"/>
      <c r="P331" s="149"/>
      <c r="Q331" s="164"/>
      <c r="V331" s="165"/>
      <c r="W331" s="150"/>
      <c r="X331" s="150"/>
      <c r="Y331" s="150"/>
      <c r="Z331" s="150"/>
      <c r="AA331" s="150"/>
      <c r="AB331" s="150"/>
      <c r="AC331" s="150"/>
      <c r="AD331" s="150"/>
      <c r="AE331" s="150"/>
      <c r="AF331" s="150"/>
      <c r="AG331" s="11"/>
      <c r="AH331" s="11"/>
      <c r="AI331" s="11"/>
      <c r="AT331" s="11"/>
      <c r="AU331" s="88"/>
    </row>
    <row r="332" spans="3:47" outlineLevel="2" x14ac:dyDescent="0.2">
      <c r="C332" s="119">
        <v>3</v>
      </c>
      <c r="D332" s="167" t="s">
        <v>218</v>
      </c>
      <c r="E332" s="11"/>
      <c r="F332" s="134" t="s">
        <v>152</v>
      </c>
      <c r="G332" s="16" t="s">
        <v>130</v>
      </c>
      <c r="H332" s="172">
        <v>0</v>
      </c>
      <c r="I332" s="173">
        <v>1</v>
      </c>
      <c r="J332" s="173">
        <v>0</v>
      </c>
      <c r="K332" s="174">
        <v>0</v>
      </c>
      <c r="L332" s="11"/>
      <c r="M332" s="11"/>
      <c r="N332" s="11"/>
      <c r="O332" s="11"/>
      <c r="P332" s="149"/>
      <c r="Q332" s="164"/>
      <c r="V332" s="165"/>
      <c r="W332" s="150"/>
      <c r="X332" s="150"/>
      <c r="Y332" s="150"/>
      <c r="Z332" s="150"/>
      <c r="AA332" s="150"/>
      <c r="AB332" s="150"/>
      <c r="AC332" s="150"/>
      <c r="AD332" s="150"/>
      <c r="AE332" s="150"/>
      <c r="AF332" s="150"/>
      <c r="AG332" s="11"/>
      <c r="AH332" s="11"/>
      <c r="AI332" s="11"/>
      <c r="AT332" s="11"/>
      <c r="AU332" s="88"/>
    </row>
    <row r="333" spans="3:47" outlineLevel="2" x14ac:dyDescent="0.2">
      <c r="C333" s="119">
        <v>3</v>
      </c>
      <c r="D333" s="167" t="s">
        <v>218</v>
      </c>
      <c r="E333" s="11"/>
      <c r="F333" s="134" t="s">
        <v>152</v>
      </c>
      <c r="G333" s="16" t="s">
        <v>130</v>
      </c>
      <c r="H333" s="172">
        <v>0</v>
      </c>
      <c r="I333" s="173">
        <v>1</v>
      </c>
      <c r="J333" s="173">
        <v>0</v>
      </c>
      <c r="K333" s="174">
        <v>0</v>
      </c>
      <c r="L333" s="11"/>
      <c r="M333" s="11"/>
      <c r="N333" s="11"/>
      <c r="O333" s="11"/>
      <c r="P333" s="149"/>
      <c r="Q333" s="164"/>
      <c r="V333" s="165"/>
      <c r="W333" s="150"/>
      <c r="X333" s="181"/>
      <c r="Y333" s="150"/>
      <c r="Z333" s="150"/>
      <c r="AA333" s="150"/>
      <c r="AB333" s="150"/>
      <c r="AC333" s="150"/>
      <c r="AD333" s="150"/>
      <c r="AE333" s="150"/>
      <c r="AF333" s="150"/>
      <c r="AG333" s="11"/>
      <c r="AH333" s="11"/>
      <c r="AI333" s="11"/>
      <c r="AT333" s="11"/>
      <c r="AU333" s="88"/>
    </row>
    <row r="334" spans="3:47" outlineLevel="2" x14ac:dyDescent="0.2">
      <c r="C334" s="119">
        <v>3</v>
      </c>
      <c r="D334" s="167" t="s">
        <v>218</v>
      </c>
      <c r="E334" s="11"/>
      <c r="F334" s="134" t="s">
        <v>152</v>
      </c>
      <c r="G334" s="16" t="s">
        <v>130</v>
      </c>
      <c r="H334" s="172">
        <v>0</v>
      </c>
      <c r="I334" s="173">
        <v>1</v>
      </c>
      <c r="J334" s="173">
        <v>0</v>
      </c>
      <c r="K334" s="174">
        <v>0</v>
      </c>
      <c r="L334" s="11"/>
      <c r="M334" s="11"/>
      <c r="N334" s="11"/>
      <c r="O334" s="11"/>
      <c r="P334" s="149"/>
      <c r="Q334" s="164"/>
      <c r="V334" s="165"/>
      <c r="W334" s="150"/>
      <c r="X334" s="150"/>
      <c r="Y334" s="150"/>
      <c r="Z334" s="150"/>
      <c r="AA334" s="150"/>
      <c r="AB334" s="150"/>
      <c r="AC334" s="150"/>
      <c r="AD334" s="150"/>
      <c r="AE334" s="150"/>
      <c r="AF334" s="150"/>
      <c r="AG334" s="11"/>
      <c r="AH334" s="11"/>
      <c r="AI334" s="11"/>
      <c r="AT334" s="11"/>
      <c r="AU334" s="88"/>
    </row>
    <row r="335" spans="3:47" outlineLevel="2" x14ac:dyDescent="0.2">
      <c r="C335" s="119">
        <v>3</v>
      </c>
      <c r="D335" s="167" t="s">
        <v>218</v>
      </c>
      <c r="E335" s="11"/>
      <c r="F335" s="134" t="s">
        <v>152</v>
      </c>
      <c r="G335" s="16" t="s">
        <v>130</v>
      </c>
      <c r="H335" s="172">
        <v>0</v>
      </c>
      <c r="I335" s="173">
        <v>1</v>
      </c>
      <c r="J335" s="173">
        <v>0</v>
      </c>
      <c r="K335" s="174">
        <v>0</v>
      </c>
      <c r="L335" s="11"/>
      <c r="M335" s="11"/>
      <c r="N335" s="11"/>
      <c r="O335" s="11"/>
      <c r="P335" s="149"/>
      <c r="Q335" s="164"/>
      <c r="V335" s="165"/>
      <c r="W335" s="150"/>
      <c r="X335" s="150"/>
      <c r="Y335" s="150"/>
      <c r="Z335" s="150"/>
      <c r="AA335" s="150"/>
      <c r="AB335" s="150"/>
      <c r="AC335" s="150"/>
      <c r="AD335" s="150"/>
      <c r="AE335" s="150"/>
      <c r="AF335" s="150"/>
      <c r="AG335" s="11"/>
      <c r="AH335" s="11"/>
      <c r="AI335" s="11"/>
      <c r="AT335" s="11"/>
      <c r="AU335" s="88"/>
    </row>
    <row r="336" spans="3:47" outlineLevel="2" x14ac:dyDescent="0.2">
      <c r="C336" s="119">
        <v>3</v>
      </c>
      <c r="D336" s="167" t="s">
        <v>218</v>
      </c>
      <c r="E336" s="11"/>
      <c r="F336" s="134" t="s">
        <v>152</v>
      </c>
      <c r="G336" s="16" t="s">
        <v>130</v>
      </c>
      <c r="H336" s="172">
        <v>0</v>
      </c>
      <c r="I336" s="173">
        <v>1</v>
      </c>
      <c r="J336" s="173">
        <v>0</v>
      </c>
      <c r="K336" s="174">
        <v>0</v>
      </c>
      <c r="L336" s="11"/>
      <c r="M336" s="11"/>
      <c r="N336" s="11"/>
      <c r="O336" s="11"/>
      <c r="P336" s="149"/>
      <c r="Q336" s="164"/>
      <c r="V336" s="165"/>
      <c r="W336" s="150"/>
      <c r="X336" s="150"/>
      <c r="Y336" s="150"/>
      <c r="Z336" s="150"/>
      <c r="AA336" s="150"/>
      <c r="AB336" s="150"/>
      <c r="AC336" s="150"/>
      <c r="AD336" s="150"/>
      <c r="AE336" s="150"/>
      <c r="AF336" s="150"/>
      <c r="AG336" s="11"/>
      <c r="AH336" s="11"/>
      <c r="AI336" s="11"/>
      <c r="AT336" s="11"/>
      <c r="AU336" s="88"/>
    </row>
    <row r="337" spans="3:47" outlineLevel="2" x14ac:dyDescent="0.2">
      <c r="C337" s="119">
        <v>3</v>
      </c>
      <c r="D337" s="167" t="s">
        <v>218</v>
      </c>
      <c r="E337" s="11"/>
      <c r="F337" s="140" t="s">
        <v>152</v>
      </c>
      <c r="G337" s="177" t="s">
        <v>130</v>
      </c>
      <c r="H337" s="178">
        <v>0</v>
      </c>
      <c r="I337" s="179">
        <v>1</v>
      </c>
      <c r="J337" s="179">
        <v>0</v>
      </c>
      <c r="K337" s="180">
        <v>0</v>
      </c>
      <c r="L337" s="11"/>
      <c r="M337" s="11"/>
      <c r="N337" s="11"/>
      <c r="O337" s="11"/>
      <c r="P337" s="149"/>
      <c r="Q337" s="164"/>
      <c r="V337" s="165"/>
      <c r="W337" s="150"/>
      <c r="X337" s="150"/>
      <c r="Y337" s="150"/>
      <c r="Z337" s="150"/>
      <c r="AA337" s="150"/>
      <c r="AB337" s="150"/>
      <c r="AC337" s="150"/>
      <c r="AD337" s="150"/>
      <c r="AE337" s="150"/>
      <c r="AF337" s="150"/>
      <c r="AG337" s="150"/>
      <c r="AH337" s="150"/>
      <c r="AI337" s="150"/>
      <c r="AT337" s="11"/>
      <c r="AU337" s="88"/>
    </row>
    <row r="338" spans="3:47" outlineLevel="2" x14ac:dyDescent="0.2">
      <c r="C338" s="119">
        <v>3</v>
      </c>
      <c r="D338" s="11"/>
      <c r="E338" s="11"/>
      <c r="F338" s="11"/>
      <c r="G338" s="11"/>
      <c r="H338" s="11"/>
      <c r="I338" s="11"/>
      <c r="J338" s="11"/>
      <c r="K338" s="11"/>
      <c r="L338" s="11"/>
      <c r="M338" s="11"/>
      <c r="N338" s="11"/>
      <c r="O338" s="11"/>
      <c r="P338" s="149"/>
      <c r="Q338" s="16"/>
      <c r="R338" s="182"/>
      <c r="S338" s="182"/>
      <c r="T338" s="182"/>
      <c r="U338" s="182"/>
      <c r="V338" s="183"/>
      <c r="W338" s="150"/>
      <c r="X338" s="150"/>
      <c r="Y338" s="150"/>
      <c r="Z338" s="150"/>
      <c r="AA338" s="150"/>
      <c r="AB338" s="150"/>
      <c r="AC338" s="150"/>
      <c r="AD338" s="150"/>
      <c r="AE338" s="150"/>
      <c r="AF338" s="150"/>
      <c r="AG338" s="150"/>
      <c r="AH338" s="150"/>
      <c r="AI338" s="150"/>
      <c r="AT338" s="11"/>
      <c r="AU338" s="88"/>
    </row>
    <row r="339" spans="3:47" outlineLevel="1" x14ac:dyDescent="0.2">
      <c r="C339" s="119">
        <v>3</v>
      </c>
      <c r="D339" s="11"/>
      <c r="E339" s="162" t="s">
        <v>185</v>
      </c>
      <c r="F339" s="121"/>
      <c r="G339" s="121"/>
      <c r="H339" s="121"/>
      <c r="I339" s="121"/>
      <c r="J339" s="121"/>
      <c r="K339" s="121"/>
      <c r="L339" s="121"/>
      <c r="M339" s="121"/>
      <c r="N339" s="121"/>
      <c r="O339" s="121"/>
      <c r="P339" s="121"/>
      <c r="Q339" s="122"/>
      <c r="R339" s="123"/>
      <c r="S339" s="123"/>
      <c r="T339" s="123"/>
      <c r="U339" s="123"/>
      <c r="V339" s="123"/>
      <c r="W339" s="123"/>
      <c r="X339" s="123"/>
      <c r="Y339" s="123"/>
      <c r="Z339" s="123"/>
      <c r="AA339" s="123"/>
      <c r="AB339" s="123"/>
      <c r="AC339" s="123"/>
      <c r="AD339" s="123"/>
      <c r="AE339" s="123"/>
      <c r="AF339" s="123"/>
      <c r="AG339" s="123"/>
      <c r="AH339" s="123"/>
      <c r="AI339" s="123"/>
      <c r="AT339" s="11"/>
      <c r="AU339" s="88"/>
    </row>
    <row r="340" spans="3:47" outlineLevel="2" x14ac:dyDescent="0.2">
      <c r="C340" s="119">
        <v>3</v>
      </c>
      <c r="D340" s="11"/>
      <c r="E340" s="125"/>
      <c r="F340" s="127" t="s">
        <v>5</v>
      </c>
      <c r="G340" s="127"/>
      <c r="H340" s="127"/>
      <c r="I340" s="127"/>
      <c r="J340" s="127"/>
      <c r="K340" s="127"/>
      <c r="L340" s="127"/>
      <c r="M340" s="127"/>
      <c r="N340" s="127"/>
      <c r="O340" s="127"/>
      <c r="P340" s="152"/>
      <c r="Q340" s="128" t="s">
        <v>110</v>
      </c>
      <c r="R340" s="184"/>
      <c r="S340" s="185"/>
      <c r="T340" s="185"/>
      <c r="U340" s="186">
        <v>65.660835382820721</v>
      </c>
      <c r="V340" s="186">
        <v>67.989160024287258</v>
      </c>
      <c r="W340" s="187">
        <v>69.891660184002987</v>
      </c>
      <c r="X340" s="186">
        <v>71.805102689576415</v>
      </c>
      <c r="Y340" s="185">
        <v>73.538791054354448</v>
      </c>
      <c r="Z340" s="185">
        <v>75.091350817344861</v>
      </c>
      <c r="AA340" s="185">
        <v>76.582012065830966</v>
      </c>
      <c r="AB340" s="185">
        <v>78.102264930782042</v>
      </c>
      <c r="AC340" s="185">
        <v>79.652696846228991</v>
      </c>
      <c r="AD340" s="185">
        <v>81.233906907589528</v>
      </c>
      <c r="AE340" s="185">
        <v>82.846506103163335</v>
      </c>
      <c r="AF340" s="185">
        <v>84.491117550222839</v>
      </c>
      <c r="AG340" s="185">
        <v>86.168376735790716</v>
      </c>
      <c r="AH340" s="188">
        <v>87.878931762197013</v>
      </c>
      <c r="AI340" s="188">
        <v>89.623443597511198</v>
      </c>
      <c r="AT340" s="11"/>
      <c r="AU340" s="88"/>
    </row>
    <row r="341" spans="3:47" outlineLevel="2" x14ac:dyDescent="0.2">
      <c r="C341" s="119">
        <v>3</v>
      </c>
      <c r="D341" s="11"/>
      <c r="E341" s="134"/>
      <c r="F341" s="11" t="s">
        <v>129</v>
      </c>
      <c r="G341" s="11"/>
      <c r="H341" s="11"/>
      <c r="I341" s="11"/>
      <c r="J341" s="11"/>
      <c r="K341" s="11"/>
      <c r="L341" s="11"/>
      <c r="M341" s="11"/>
      <c r="N341" s="11"/>
      <c r="O341" s="11"/>
      <c r="P341" s="149"/>
      <c r="Q341" s="135" t="s">
        <v>110</v>
      </c>
      <c r="R341" s="189"/>
      <c r="S341" s="190"/>
      <c r="T341" s="190"/>
      <c r="U341" s="191">
        <v>867.75029222294825</v>
      </c>
      <c r="V341" s="191">
        <v>977.13664005008707</v>
      </c>
      <c r="W341" s="192">
        <v>1045.7223071435903</v>
      </c>
      <c r="X341" s="191">
        <v>1305.2797090106353</v>
      </c>
      <c r="Y341" s="190">
        <v>1275.9173912349288</v>
      </c>
      <c r="Z341" s="190">
        <v>1339.1287378235616</v>
      </c>
      <c r="AA341" s="190">
        <v>1657.2064013122394</v>
      </c>
      <c r="AB341" s="190">
        <v>1368.3238626249847</v>
      </c>
      <c r="AC341" s="190">
        <v>1375.0417359749763</v>
      </c>
      <c r="AD341" s="190">
        <v>1798.6432801668188</v>
      </c>
      <c r="AE341" s="190">
        <v>1770.3195555037687</v>
      </c>
      <c r="AF341" s="190">
        <v>1600.6473373535359</v>
      </c>
      <c r="AG341" s="190">
        <v>1466.5040285570403</v>
      </c>
      <c r="AH341" s="193">
        <v>1414.304269294187</v>
      </c>
      <c r="AI341" s="193">
        <v>1470.7243895746942</v>
      </c>
      <c r="AT341" s="11"/>
      <c r="AU341" s="88"/>
    </row>
    <row r="342" spans="3:47" outlineLevel="2" x14ac:dyDescent="0.2">
      <c r="C342" s="119">
        <v>3</v>
      </c>
      <c r="D342" s="11"/>
      <c r="E342" s="140"/>
      <c r="F342" s="142" t="s">
        <v>128</v>
      </c>
      <c r="G342" s="142"/>
      <c r="H342" s="142"/>
      <c r="I342" s="142"/>
      <c r="J342" s="142"/>
      <c r="K342" s="142"/>
      <c r="L342" s="142"/>
      <c r="M342" s="142"/>
      <c r="N342" s="142"/>
      <c r="O342" s="142"/>
      <c r="P342" s="155"/>
      <c r="Q342" s="143" t="s">
        <v>110</v>
      </c>
      <c r="R342" s="194"/>
      <c r="S342" s="195"/>
      <c r="T342" s="195"/>
      <c r="U342" s="196">
        <v>260.57381930833481</v>
      </c>
      <c r="V342" s="196">
        <v>269.83283540706219</v>
      </c>
      <c r="W342" s="197">
        <v>277.39213400648174</v>
      </c>
      <c r="X342" s="196">
        <v>311.59424773586159</v>
      </c>
      <c r="Y342" s="195">
        <v>317.55187342814361</v>
      </c>
      <c r="Z342" s="195">
        <v>324.41331735785553</v>
      </c>
      <c r="AA342" s="195">
        <v>330.99776841859438</v>
      </c>
      <c r="AB342" s="195">
        <v>337.71649532421191</v>
      </c>
      <c r="AC342" s="195">
        <v>344.57225188356051</v>
      </c>
      <c r="AD342" s="195">
        <v>351.5678487609436</v>
      </c>
      <c r="AE342" s="195">
        <v>358.70615465913704</v>
      </c>
      <c r="AF342" s="195">
        <v>365.99009752724731</v>
      </c>
      <c r="AG342" s="195">
        <v>373.42266579393277</v>
      </c>
      <c r="AH342" s="198">
        <v>381.00690962652646</v>
      </c>
      <c r="AI342" s="198">
        <v>388.74594221661027</v>
      </c>
      <c r="AT342" s="11"/>
      <c r="AU342" s="88"/>
    </row>
    <row r="343" spans="3:47" outlineLevel="2" x14ac:dyDescent="0.2">
      <c r="C343" s="119">
        <v>3</v>
      </c>
      <c r="D343" s="199"/>
      <c r="E343" s="199"/>
      <c r="F343" s="199"/>
      <c r="G343" s="199"/>
      <c r="H343" s="199"/>
      <c r="I343" s="199"/>
      <c r="J343" s="199"/>
      <c r="K343" s="199"/>
      <c r="L343" s="199"/>
      <c r="M343" s="199"/>
      <c r="N343" s="199"/>
      <c r="O343" s="199"/>
      <c r="P343" s="200"/>
      <c r="Q343" s="16"/>
      <c r="R343" s="201"/>
      <c r="S343" s="201"/>
      <c r="T343" s="201"/>
      <c r="U343" s="201"/>
      <c r="V343" s="201"/>
      <c r="W343" s="201"/>
      <c r="X343" s="201"/>
      <c r="Y343" s="201"/>
      <c r="Z343" s="201"/>
      <c r="AA343" s="201"/>
      <c r="AB343" s="201"/>
      <c r="AC343" s="201"/>
      <c r="AD343" s="201"/>
      <c r="AE343" s="201"/>
      <c r="AF343" s="201"/>
      <c r="AG343" s="201"/>
      <c r="AH343" s="201"/>
      <c r="AI343" s="201"/>
      <c r="AT343" s="11"/>
      <c r="AU343" s="88"/>
    </row>
    <row r="344" spans="3:47" outlineLevel="1" x14ac:dyDescent="0.2">
      <c r="C344" s="119">
        <v>3</v>
      </c>
      <c r="D344" s="11"/>
      <c r="E344" s="202" t="s">
        <v>186</v>
      </c>
      <c r="F344" s="203"/>
      <c r="G344" s="203"/>
      <c r="H344" s="203"/>
      <c r="I344" s="203"/>
      <c r="J344" s="203"/>
      <c r="K344" s="203"/>
      <c r="L344" s="203"/>
      <c r="M344" s="203"/>
      <c r="N344" s="203"/>
      <c r="O344" s="203"/>
      <c r="P344" s="203"/>
      <c r="Q344" s="204"/>
      <c r="R344" s="205"/>
      <c r="S344" s="205"/>
      <c r="T344" s="205"/>
      <c r="U344" s="205"/>
      <c r="V344" s="205"/>
      <c r="W344" s="205"/>
      <c r="X344" s="205"/>
      <c r="Y344" s="205"/>
      <c r="Z344" s="205"/>
      <c r="AA344" s="205"/>
      <c r="AB344" s="205"/>
      <c r="AC344" s="205"/>
      <c r="AD344" s="205"/>
      <c r="AE344" s="205"/>
      <c r="AF344" s="205"/>
      <c r="AG344" s="205"/>
      <c r="AH344" s="205"/>
      <c r="AI344" s="205"/>
      <c r="AT344" s="11"/>
      <c r="AU344" s="88"/>
    </row>
    <row r="345" spans="3:47" outlineLevel="2" x14ac:dyDescent="0.2">
      <c r="C345" s="119">
        <v>3</v>
      </c>
      <c r="D345" s="206" t="s">
        <v>187</v>
      </c>
      <c r="E345" t="s">
        <v>127</v>
      </c>
      <c r="AT345" s="11"/>
      <c r="AU345" s="88"/>
    </row>
    <row r="346" spans="3:47" outlineLevel="2" x14ac:dyDescent="0.2">
      <c r="C346" s="119">
        <v>3</v>
      </c>
      <c r="D346" s="206" t="s">
        <v>187</v>
      </c>
      <c r="E346" s="125"/>
      <c r="F346" s="207" t="s">
        <v>5</v>
      </c>
      <c r="G346" s="207"/>
      <c r="H346" s="207"/>
      <c r="I346" s="158" t="s">
        <v>57</v>
      </c>
      <c r="J346" s="207"/>
      <c r="K346" s="207"/>
      <c r="L346" s="207"/>
      <c r="M346" s="207"/>
      <c r="N346" s="207"/>
      <c r="O346" s="207"/>
      <c r="P346" s="208"/>
      <c r="Q346" s="209" t="s">
        <v>110</v>
      </c>
      <c r="R346" s="210"/>
      <c r="S346" s="211"/>
      <c r="T346" s="211"/>
      <c r="U346" s="212">
        <v>65.660835382820721</v>
      </c>
      <c r="V346" s="212">
        <v>67.989160024287258</v>
      </c>
      <c r="W346" s="211">
        <v>69.891660184002987</v>
      </c>
      <c r="X346" s="212">
        <v>71.805102689576415</v>
      </c>
      <c r="Y346" s="211">
        <v>73.538791054354448</v>
      </c>
      <c r="Z346" s="211">
        <v>75.091350817344861</v>
      </c>
      <c r="AA346" s="211">
        <v>76.582012065830966</v>
      </c>
      <c r="AB346" s="211">
        <v>78.102264930782042</v>
      </c>
      <c r="AC346" s="211">
        <v>79.652696846228991</v>
      </c>
      <c r="AD346" s="211">
        <v>81.233906907589528</v>
      </c>
      <c r="AE346" s="211">
        <v>82.846506103163335</v>
      </c>
      <c r="AF346" s="211">
        <v>84.491117550222839</v>
      </c>
      <c r="AG346" s="211">
        <v>86.168376735790716</v>
      </c>
      <c r="AH346" s="213">
        <v>87.878931762197013</v>
      </c>
      <c r="AI346" s="213">
        <v>89.623443597511198</v>
      </c>
      <c r="AT346" s="11"/>
      <c r="AU346" s="88"/>
    </row>
    <row r="347" spans="3:47" outlineLevel="2" x14ac:dyDescent="0.2">
      <c r="C347" s="119">
        <v>3</v>
      </c>
      <c r="D347" s="206" t="s">
        <v>187</v>
      </c>
      <c r="E347" s="134"/>
      <c r="F347" s="124" t="s">
        <v>129</v>
      </c>
      <c r="G347" s="124"/>
      <c r="H347" s="124"/>
      <c r="I347" s="72" t="s">
        <v>62</v>
      </c>
      <c r="J347" s="124"/>
      <c r="K347" s="124"/>
      <c r="L347" s="124"/>
      <c r="M347" s="124"/>
      <c r="N347" s="124"/>
      <c r="O347" s="124"/>
      <c r="P347" s="214"/>
      <c r="Q347" s="215" t="s">
        <v>110</v>
      </c>
      <c r="R347" s="216"/>
      <c r="S347" s="217"/>
      <c r="T347" s="217"/>
      <c r="U347" s="218">
        <v>867.75029222294825</v>
      </c>
      <c r="V347" s="218">
        <v>977.13664005008707</v>
      </c>
      <c r="W347" s="217">
        <v>1045.7223071435903</v>
      </c>
      <c r="X347" s="218">
        <v>1305.2797090106353</v>
      </c>
      <c r="Y347" s="217">
        <v>1275.9173912349288</v>
      </c>
      <c r="Z347" s="217">
        <v>1339.1287378235616</v>
      </c>
      <c r="AA347" s="217">
        <v>1657.2064013122394</v>
      </c>
      <c r="AB347" s="217">
        <v>1368.3238626249847</v>
      </c>
      <c r="AC347" s="217">
        <v>1375.0417359749763</v>
      </c>
      <c r="AD347" s="217">
        <v>1798.6432801668188</v>
      </c>
      <c r="AE347" s="217">
        <v>1770.3195555037687</v>
      </c>
      <c r="AF347" s="217">
        <v>1600.6473373535359</v>
      </c>
      <c r="AG347" s="217">
        <v>1466.5040285570403</v>
      </c>
      <c r="AH347" s="219">
        <v>1414.304269294187</v>
      </c>
      <c r="AI347" s="219">
        <v>1470.7243895746942</v>
      </c>
      <c r="AT347" s="11"/>
      <c r="AU347" s="88"/>
    </row>
    <row r="348" spans="3:47" outlineLevel="2" x14ac:dyDescent="0.2">
      <c r="C348" s="119">
        <v>3</v>
      </c>
      <c r="D348" s="206" t="s">
        <v>187</v>
      </c>
      <c r="E348" s="140"/>
      <c r="F348" s="220" t="s">
        <v>128</v>
      </c>
      <c r="G348" s="220"/>
      <c r="H348" s="220"/>
      <c r="I348" s="161" t="s">
        <v>188</v>
      </c>
      <c r="J348" s="220"/>
      <c r="K348" s="220"/>
      <c r="L348" s="220"/>
      <c r="M348" s="220"/>
      <c r="N348" s="220"/>
      <c r="O348" s="220"/>
      <c r="P348" s="221"/>
      <c r="Q348" s="222" t="s">
        <v>110</v>
      </c>
      <c r="R348" s="223"/>
      <c r="S348" s="224"/>
      <c r="T348" s="224"/>
      <c r="U348" s="225">
        <v>260.57381930833481</v>
      </c>
      <c r="V348" s="225">
        <v>269.83283540706219</v>
      </c>
      <c r="W348" s="224">
        <v>277.39213400648174</v>
      </c>
      <c r="X348" s="225">
        <v>311.59424773586159</v>
      </c>
      <c r="Y348" s="224">
        <v>317.55187342814361</v>
      </c>
      <c r="Z348" s="224">
        <v>324.41331735785553</v>
      </c>
      <c r="AA348" s="224">
        <v>330.99776841859438</v>
      </c>
      <c r="AB348" s="224">
        <v>337.71649532421191</v>
      </c>
      <c r="AC348" s="224">
        <v>344.57225188356051</v>
      </c>
      <c r="AD348" s="224">
        <v>351.5678487609436</v>
      </c>
      <c r="AE348" s="224">
        <v>358.70615465913704</v>
      </c>
      <c r="AF348" s="224">
        <v>365.99009752724731</v>
      </c>
      <c r="AG348" s="224">
        <v>373.42266579393277</v>
      </c>
      <c r="AH348" s="226">
        <v>381.00690962652646</v>
      </c>
      <c r="AI348" s="226">
        <v>388.74594221661027</v>
      </c>
      <c r="AT348" s="11"/>
      <c r="AU348" s="88"/>
    </row>
    <row r="349" spans="3:47" outlineLevel="2" x14ac:dyDescent="0.2">
      <c r="C349" s="119">
        <v>3</v>
      </c>
      <c r="D349" s="206" t="s">
        <v>187</v>
      </c>
      <c r="E349" t="s">
        <v>189</v>
      </c>
      <c r="F349" s="40"/>
      <c r="G349" s="40"/>
      <c r="H349" s="227"/>
      <c r="I349" s="40"/>
      <c r="J349" s="40"/>
      <c r="K349" s="227"/>
      <c r="L349" s="40"/>
      <c r="M349" s="40"/>
      <c r="N349" s="40"/>
      <c r="O349" s="40"/>
      <c r="P349" s="40"/>
      <c r="Q349" s="227"/>
      <c r="R349" s="227"/>
      <c r="S349" s="227"/>
      <c r="T349" s="227"/>
      <c r="U349" s="227"/>
      <c r="V349" s="227"/>
      <c r="W349" s="227"/>
      <c r="X349" s="227"/>
      <c r="Y349" s="227"/>
      <c r="Z349" s="227"/>
      <c r="AA349" s="227"/>
      <c r="AB349" s="227"/>
      <c r="AC349" s="227"/>
      <c r="AD349" s="227"/>
      <c r="AE349" s="227"/>
      <c r="AF349" s="227"/>
      <c r="AG349" s="227"/>
      <c r="AH349" s="227"/>
      <c r="AI349" s="227"/>
      <c r="AT349" s="11"/>
      <c r="AU349" s="88"/>
    </row>
    <row r="350" spans="3:47" outlineLevel="2" x14ac:dyDescent="0.2">
      <c r="C350" s="119">
        <v>3</v>
      </c>
      <c r="D350" s="206" t="s">
        <v>187</v>
      </c>
      <c r="E350" s="125"/>
      <c r="F350" s="207" t="s">
        <v>5</v>
      </c>
      <c r="G350" s="207"/>
      <c r="H350" s="207"/>
      <c r="I350" s="158" t="s">
        <v>57</v>
      </c>
      <c r="J350" s="228" t="s">
        <v>152</v>
      </c>
      <c r="K350" s="207"/>
      <c r="L350" s="207"/>
      <c r="M350" s="207"/>
      <c r="N350" s="207"/>
      <c r="O350" s="207"/>
      <c r="P350" s="208"/>
      <c r="Q350" s="229" t="s">
        <v>110</v>
      </c>
      <c r="R350" s="230"/>
      <c r="S350" s="231"/>
      <c r="T350" s="231"/>
      <c r="U350" s="232">
        <v>0</v>
      </c>
      <c r="V350" s="232">
        <v>0</v>
      </c>
      <c r="W350" s="231">
        <v>0</v>
      </c>
      <c r="X350" s="232">
        <v>0</v>
      </c>
      <c r="Y350" s="231">
        <v>0</v>
      </c>
      <c r="Z350" s="231">
        <v>0</v>
      </c>
      <c r="AA350" s="231">
        <v>0</v>
      </c>
      <c r="AB350" s="231">
        <v>0</v>
      </c>
      <c r="AC350" s="231">
        <v>0</v>
      </c>
      <c r="AD350" s="231">
        <v>0</v>
      </c>
      <c r="AE350" s="231">
        <v>0</v>
      </c>
      <c r="AF350" s="231">
        <v>0</v>
      </c>
      <c r="AG350" s="231">
        <v>0</v>
      </c>
      <c r="AH350" s="233">
        <v>0</v>
      </c>
      <c r="AI350" s="233">
        <v>0</v>
      </c>
      <c r="AT350" s="11"/>
      <c r="AU350" s="88"/>
    </row>
    <row r="351" spans="3:47" outlineLevel="2" x14ac:dyDescent="0.2">
      <c r="C351" s="119">
        <v>3</v>
      </c>
      <c r="D351" s="206" t="s">
        <v>187</v>
      </c>
      <c r="E351" s="134"/>
      <c r="F351" s="124" t="s">
        <v>129</v>
      </c>
      <c r="G351" s="124"/>
      <c r="H351" s="124"/>
      <c r="I351" s="72" t="s">
        <v>62</v>
      </c>
      <c r="J351" s="234" t="s">
        <v>152</v>
      </c>
      <c r="K351" s="124"/>
      <c r="L351" s="124"/>
      <c r="M351" s="124"/>
      <c r="N351" s="124"/>
      <c r="O351" s="124"/>
      <c r="P351" s="214"/>
      <c r="Q351" s="235" t="s">
        <v>110</v>
      </c>
      <c r="R351" s="236"/>
      <c r="S351" s="237"/>
      <c r="T351" s="237"/>
      <c r="U351" s="238">
        <v>0</v>
      </c>
      <c r="V351" s="238">
        <v>0</v>
      </c>
      <c r="W351" s="237">
        <v>0</v>
      </c>
      <c r="X351" s="238">
        <v>0</v>
      </c>
      <c r="Y351" s="237">
        <v>0</v>
      </c>
      <c r="Z351" s="237">
        <v>0</v>
      </c>
      <c r="AA351" s="237">
        <v>0</v>
      </c>
      <c r="AB351" s="237">
        <v>0</v>
      </c>
      <c r="AC351" s="237">
        <v>0</v>
      </c>
      <c r="AD351" s="237">
        <v>0</v>
      </c>
      <c r="AE351" s="237">
        <v>0</v>
      </c>
      <c r="AF351" s="237">
        <v>0</v>
      </c>
      <c r="AG351" s="237">
        <v>0</v>
      </c>
      <c r="AH351" s="239">
        <v>0</v>
      </c>
      <c r="AI351" s="239">
        <v>0</v>
      </c>
      <c r="AT351" s="11"/>
      <c r="AU351" s="88"/>
    </row>
    <row r="352" spans="3:47" outlineLevel="2" x14ac:dyDescent="0.2">
      <c r="C352" s="119">
        <v>3</v>
      </c>
      <c r="D352" s="206" t="s">
        <v>187</v>
      </c>
      <c r="E352" s="140"/>
      <c r="F352" s="220" t="s">
        <v>128</v>
      </c>
      <c r="G352" s="220"/>
      <c r="H352" s="220"/>
      <c r="I352" s="161" t="s">
        <v>188</v>
      </c>
      <c r="J352" s="240" t="s">
        <v>152</v>
      </c>
      <c r="K352" s="220"/>
      <c r="L352" s="220"/>
      <c r="M352" s="220"/>
      <c r="N352" s="220"/>
      <c r="O352" s="220"/>
      <c r="P352" s="221"/>
      <c r="Q352" s="241" t="s">
        <v>110</v>
      </c>
      <c r="R352" s="242"/>
      <c r="S352" s="243"/>
      <c r="T352" s="243"/>
      <c r="U352" s="244">
        <v>0</v>
      </c>
      <c r="V352" s="244">
        <v>0</v>
      </c>
      <c r="W352" s="243">
        <v>0</v>
      </c>
      <c r="X352" s="244">
        <v>0</v>
      </c>
      <c r="Y352" s="243">
        <v>0</v>
      </c>
      <c r="Z352" s="243">
        <v>0</v>
      </c>
      <c r="AA352" s="243">
        <v>0</v>
      </c>
      <c r="AB352" s="243">
        <v>0</v>
      </c>
      <c r="AC352" s="243">
        <v>0</v>
      </c>
      <c r="AD352" s="243">
        <v>0</v>
      </c>
      <c r="AE352" s="243">
        <v>0</v>
      </c>
      <c r="AF352" s="243">
        <v>0</v>
      </c>
      <c r="AG352" s="243">
        <v>0</v>
      </c>
      <c r="AH352" s="245">
        <v>0</v>
      </c>
      <c r="AI352" s="245">
        <v>0</v>
      </c>
      <c r="AT352" s="11"/>
      <c r="AU352" s="88"/>
    </row>
    <row r="353" spans="3:47" outlineLevel="2" x14ac:dyDescent="0.2">
      <c r="AT353" s="11"/>
      <c r="AU353" s="88"/>
    </row>
    <row r="354" spans="3:47" x14ac:dyDescent="0.2">
      <c r="C354" s="116">
        <v>4</v>
      </c>
      <c r="D354" s="67" t="s">
        <v>134</v>
      </c>
      <c r="E354" s="67"/>
      <c r="F354" s="67"/>
      <c r="G354" s="67"/>
      <c r="H354" s="102"/>
      <c r="I354" s="67"/>
      <c r="J354" s="67"/>
      <c r="K354" s="102"/>
      <c r="L354" s="67"/>
      <c r="M354" s="67"/>
      <c r="N354" s="67"/>
      <c r="O354" s="67"/>
      <c r="P354" s="67"/>
      <c r="Q354" s="117" t="s">
        <v>110</v>
      </c>
      <c r="R354" s="118">
        <v>0</v>
      </c>
      <c r="S354" s="118">
        <v>0</v>
      </c>
      <c r="T354" s="118">
        <v>0</v>
      </c>
      <c r="U354" s="118">
        <v>2277.22144980341</v>
      </c>
      <c r="V354" s="118">
        <v>2411.9414022801648</v>
      </c>
      <c r="W354" s="118">
        <v>2506.7929093897415</v>
      </c>
      <c r="X354" s="118">
        <v>4588.8313429393456</v>
      </c>
      <c r="Y354" s="118">
        <v>4340.3155577198286</v>
      </c>
      <c r="Z354" s="118">
        <v>3442.5099828637885</v>
      </c>
      <c r="AA354" s="118">
        <v>3474.2316825770113</v>
      </c>
      <c r="AB354" s="118">
        <v>4167.6087926005766</v>
      </c>
      <c r="AC354" s="118">
        <v>4170.3337240179299</v>
      </c>
      <c r="AD354" s="118">
        <v>4673.8509324118768</v>
      </c>
      <c r="AE354" s="118">
        <v>3806.2115736999235</v>
      </c>
      <c r="AF354" s="118">
        <v>4244.0682573551812</v>
      </c>
      <c r="AG354" s="118">
        <v>4121.0560049689157</v>
      </c>
      <c r="AH354" s="118">
        <v>3841.2819632899536</v>
      </c>
      <c r="AI354" s="118">
        <v>6071.4187983972442</v>
      </c>
      <c r="AT354" s="11"/>
      <c r="AU354" s="88"/>
    </row>
    <row r="355" spans="3:47" s="11" customFormat="1" outlineLevel="1" x14ac:dyDescent="0.2">
      <c r="C355" s="119">
        <v>4</v>
      </c>
      <c r="E355" s="120" t="s">
        <v>174</v>
      </c>
      <c r="F355" s="121"/>
      <c r="G355" s="121"/>
      <c r="H355" s="121"/>
      <c r="I355" s="121"/>
      <c r="J355" s="121"/>
      <c r="K355" s="121"/>
      <c r="L355" s="121"/>
      <c r="M355" s="121"/>
      <c r="N355" s="121"/>
      <c r="O355" s="121"/>
      <c r="P355" s="121"/>
      <c r="Q355" s="122"/>
      <c r="R355" s="123"/>
      <c r="S355" s="123"/>
      <c r="T355" s="123"/>
      <c r="U355" s="123"/>
      <c r="V355" s="123"/>
      <c r="W355" s="123"/>
      <c r="X355" s="123"/>
      <c r="Y355" s="123"/>
      <c r="Z355" s="123"/>
      <c r="AA355" s="123"/>
      <c r="AB355" s="123"/>
      <c r="AC355" s="123"/>
      <c r="AD355" s="123"/>
      <c r="AE355" s="123"/>
      <c r="AF355" s="123"/>
      <c r="AG355" s="123"/>
      <c r="AH355" s="123"/>
      <c r="AI355" s="123"/>
      <c r="AU355" s="88"/>
    </row>
    <row r="356" spans="3:47" s="11" customFormat="1" outlineLevel="2" x14ac:dyDescent="0.2">
      <c r="C356" s="119">
        <v>4</v>
      </c>
      <c r="E356" s="124" t="s">
        <v>175</v>
      </c>
      <c r="U356" s="25" t="s">
        <v>87</v>
      </c>
      <c r="V356" s="25"/>
      <c r="W356" s="25" t="s">
        <v>88</v>
      </c>
      <c r="X356" s="25" t="s">
        <v>89</v>
      </c>
      <c r="AU356" s="88"/>
    </row>
    <row r="357" spans="3:47" s="11" customFormat="1" outlineLevel="2" x14ac:dyDescent="0.2">
      <c r="C357" s="119">
        <v>4</v>
      </c>
      <c r="E357" s="125"/>
      <c r="F357" s="126" t="s">
        <v>209</v>
      </c>
      <c r="G357" s="127"/>
      <c r="H357" s="127"/>
      <c r="I357" s="127"/>
      <c r="J357" s="127"/>
      <c r="K357" s="127"/>
      <c r="L357" s="127"/>
      <c r="M357" s="127"/>
      <c r="N357" s="127"/>
      <c r="O357" s="127"/>
      <c r="P357" s="127"/>
      <c r="Q357" s="128" t="s">
        <v>110</v>
      </c>
      <c r="R357" s="129"/>
      <c r="S357" s="130"/>
      <c r="T357" s="130"/>
      <c r="U357" s="131">
        <v>9.349730000000001</v>
      </c>
      <c r="V357" s="131">
        <v>11.808708990000003</v>
      </c>
      <c r="W357" s="132">
        <v>12.115735423740004</v>
      </c>
      <c r="X357" s="131">
        <v>12.416205662248759</v>
      </c>
      <c r="Y357" s="130">
        <v>12.710469736444056</v>
      </c>
      <c r="Z357" s="130">
        <v>12.996455305514049</v>
      </c>
      <c r="AA357" s="130">
        <v>13.25638441162433</v>
      </c>
      <c r="AB357" s="130">
        <v>13.521512099856817</v>
      </c>
      <c r="AC357" s="130">
        <v>13.791942341853954</v>
      </c>
      <c r="AD357" s="130">
        <v>14.067781188691033</v>
      </c>
      <c r="AE357" s="130">
        <v>14.349136812464854</v>
      </c>
      <c r="AF357" s="130">
        <v>14.636119548714152</v>
      </c>
      <c r="AG357" s="130">
        <v>14.928841939688436</v>
      </c>
      <c r="AH357" s="133">
        <v>15.227418778482205</v>
      </c>
      <c r="AI357" s="133">
        <v>15.53196715405185</v>
      </c>
      <c r="AK357" s="91"/>
      <c r="AU357" s="88"/>
    </row>
    <row r="358" spans="3:47" s="11" customFormat="1" outlineLevel="2" x14ac:dyDescent="0.2">
      <c r="C358" s="119">
        <v>4</v>
      </c>
      <c r="E358" s="134"/>
      <c r="F358" s="36" t="s">
        <v>31</v>
      </c>
      <c r="Q358" s="135" t="s">
        <v>110</v>
      </c>
      <c r="R358" s="136"/>
      <c r="S358" s="88"/>
      <c r="T358" s="88"/>
      <c r="U358" s="137">
        <v>305.74403999999987</v>
      </c>
      <c r="V358" s="137">
        <v>368.42156819999985</v>
      </c>
      <c r="W358" s="138">
        <v>406.11109462685988</v>
      </c>
      <c r="X358" s="137">
        <v>416.18264977360604</v>
      </c>
      <c r="Y358" s="88">
        <v>426.04617857324052</v>
      </c>
      <c r="Z358" s="88">
        <v>435.6322175911385</v>
      </c>
      <c r="AA358" s="88">
        <v>444.3448619429613</v>
      </c>
      <c r="AB358" s="88">
        <v>453.23175918182051</v>
      </c>
      <c r="AC358" s="88">
        <v>462.29639436545693</v>
      </c>
      <c r="AD358" s="88">
        <v>471.5423222527661</v>
      </c>
      <c r="AE358" s="88">
        <v>480.97316869782145</v>
      </c>
      <c r="AF358" s="88">
        <v>490.59263207177787</v>
      </c>
      <c r="AG358" s="88">
        <v>500.40448471321344</v>
      </c>
      <c r="AH358" s="139">
        <v>510.41257440747773</v>
      </c>
      <c r="AI358" s="139">
        <v>520.62082589562726</v>
      </c>
      <c r="AU358" s="88"/>
    </row>
    <row r="359" spans="3:47" s="11" customFormat="1" outlineLevel="2" x14ac:dyDescent="0.2">
      <c r="C359" s="119">
        <v>4</v>
      </c>
      <c r="E359" s="134"/>
      <c r="F359" s="36" t="s">
        <v>28</v>
      </c>
      <c r="Q359" s="135" t="s">
        <v>110</v>
      </c>
      <c r="R359" s="136"/>
      <c r="S359" s="88"/>
      <c r="T359" s="88"/>
      <c r="U359" s="137">
        <v>0</v>
      </c>
      <c r="V359" s="137">
        <v>0</v>
      </c>
      <c r="W359" s="138">
        <v>0</v>
      </c>
      <c r="X359" s="137">
        <v>0</v>
      </c>
      <c r="Y359" s="88">
        <v>0</v>
      </c>
      <c r="Z359" s="88">
        <v>0</v>
      </c>
      <c r="AA359" s="88">
        <v>0</v>
      </c>
      <c r="AB359" s="88">
        <v>0</v>
      </c>
      <c r="AC359" s="88">
        <v>0</v>
      </c>
      <c r="AD359" s="88">
        <v>0</v>
      </c>
      <c r="AE359" s="88">
        <v>0</v>
      </c>
      <c r="AF359" s="88">
        <v>0</v>
      </c>
      <c r="AG359" s="88">
        <v>0</v>
      </c>
      <c r="AH359" s="139">
        <v>0</v>
      </c>
      <c r="AI359" s="139">
        <v>0</v>
      </c>
      <c r="AU359" s="88"/>
    </row>
    <row r="360" spans="3:47" s="11" customFormat="1" outlineLevel="2" x14ac:dyDescent="0.2">
      <c r="C360" s="119">
        <v>4</v>
      </c>
      <c r="E360" s="134"/>
      <c r="F360" s="36" t="s">
        <v>210</v>
      </c>
      <c r="Q360" s="135" t="s">
        <v>110</v>
      </c>
      <c r="R360" s="136"/>
      <c r="S360" s="88"/>
      <c r="T360" s="88"/>
      <c r="U360" s="137">
        <v>507.17535132395625</v>
      </c>
      <c r="V360" s="137">
        <v>525.22636443606359</v>
      </c>
      <c r="W360" s="138">
        <v>539.95400734855741</v>
      </c>
      <c r="X360" s="137">
        <v>554.77721988549399</v>
      </c>
      <c r="Y360" s="88">
        <v>568.18240334321843</v>
      </c>
      <c r="Z360" s="88">
        <v>580.15491906268744</v>
      </c>
      <c r="AA360" s="88">
        <v>591.66922924832079</v>
      </c>
      <c r="AB360" s="88">
        <v>603.41206346209674</v>
      </c>
      <c r="AC360" s="88">
        <v>615.38795721075405</v>
      </c>
      <c r="AD360" s="88">
        <v>627.60153601704224</v>
      </c>
      <c r="AE360" s="88">
        <v>640.0575172062654</v>
      </c>
      <c r="AF360" s="88">
        <v>652.76071172828404</v>
      </c>
      <c r="AG360" s="88">
        <v>665.71602601567713</v>
      </c>
      <c r="AH360" s="139">
        <v>678.92846387878421</v>
      </c>
      <c r="AI360" s="139">
        <v>692.40312843835704</v>
      </c>
      <c r="AU360" s="88"/>
    </row>
    <row r="361" spans="3:47" s="11" customFormat="1" outlineLevel="2" x14ac:dyDescent="0.2">
      <c r="C361" s="119">
        <v>4</v>
      </c>
      <c r="E361" s="134"/>
      <c r="F361" s="36" t="s">
        <v>211</v>
      </c>
      <c r="Q361" s="135" t="s">
        <v>110</v>
      </c>
      <c r="R361" s="136"/>
      <c r="S361" s="88"/>
      <c r="T361" s="88"/>
      <c r="U361" s="137">
        <v>956.39107000000001</v>
      </c>
      <c r="V361" s="137">
        <v>990.34295298500012</v>
      </c>
      <c r="W361" s="138">
        <v>1018.0725556685802</v>
      </c>
      <c r="X361" s="137">
        <v>1045.9677436938994</v>
      </c>
      <c r="Y361" s="88">
        <v>1071.3847598656614</v>
      </c>
      <c r="Z361" s="88">
        <v>1093.990978298827</v>
      </c>
      <c r="AA361" s="88">
        <v>1115.7613987669738</v>
      </c>
      <c r="AB361" s="88">
        <v>1137.9650506024366</v>
      </c>
      <c r="AC361" s="88">
        <v>1160.6105551094251</v>
      </c>
      <c r="AD361" s="88">
        <v>1183.7067051561028</v>
      </c>
      <c r="AE361" s="88">
        <v>1207.2624685887092</v>
      </c>
      <c r="AF361" s="88">
        <v>1231.2869917136245</v>
      </c>
      <c r="AG361" s="88">
        <v>1255.7896028487257</v>
      </c>
      <c r="AH361" s="139">
        <v>1280.7798159454155</v>
      </c>
      <c r="AI361" s="139">
        <v>1306.2673342827293</v>
      </c>
      <c r="AU361" s="88"/>
    </row>
    <row r="362" spans="3:47" s="11" customFormat="1" outlineLevel="2" x14ac:dyDescent="0.2">
      <c r="C362" s="119">
        <v>4</v>
      </c>
      <c r="E362" s="134"/>
      <c r="F362" s="36" t="s">
        <v>212</v>
      </c>
      <c r="Q362" s="135" t="s">
        <v>110</v>
      </c>
      <c r="R362" s="136"/>
      <c r="S362" s="88"/>
      <c r="T362" s="88"/>
      <c r="U362" s="137">
        <v>121.60509460291337</v>
      </c>
      <c r="V362" s="137">
        <v>126.01107265100009</v>
      </c>
      <c r="W362" s="138">
        <v>129.58037011761792</v>
      </c>
      <c r="X362" s="137">
        <v>133.18566519498322</v>
      </c>
      <c r="Y362" s="88">
        <v>136.41617836737549</v>
      </c>
      <c r="Z362" s="88">
        <v>139.2634994110754</v>
      </c>
      <c r="AA362" s="88">
        <v>142.02448252218454</v>
      </c>
      <c r="AB362" s="88">
        <v>144.84020379348689</v>
      </c>
      <c r="AC362" s="88">
        <v>147.71174844211734</v>
      </c>
      <c r="AD362" s="88">
        <v>150.6402232002969</v>
      </c>
      <c r="AE362" s="88">
        <v>153.62675674188228</v>
      </c>
      <c r="AF362" s="88">
        <v>156.67250011737207</v>
      </c>
      <c r="AG362" s="88">
        <v>159.77862719753725</v>
      </c>
      <c r="AH362" s="139">
        <v>162.94633512584684</v>
      </c>
      <c r="AI362" s="139">
        <v>166.17684477986327</v>
      </c>
      <c r="AU362" s="88"/>
    </row>
    <row r="363" spans="3:47" s="11" customFormat="1" outlineLevel="2" x14ac:dyDescent="0.2">
      <c r="C363" s="119">
        <v>4</v>
      </c>
      <c r="E363" s="134"/>
      <c r="F363" s="36" t="s">
        <v>213</v>
      </c>
      <c r="Q363" s="135" t="s">
        <v>110</v>
      </c>
      <c r="R363" s="136"/>
      <c r="S363" s="88"/>
      <c r="T363" s="88"/>
      <c r="U363" s="137">
        <v>201.06083000000001</v>
      </c>
      <c r="V363" s="137">
        <v>208.19848946500002</v>
      </c>
      <c r="W363" s="138">
        <v>214.02804717002002</v>
      </c>
      <c r="X363" s="137">
        <v>219.89241566247858</v>
      </c>
      <c r="Y363" s="88">
        <v>225.23580136307686</v>
      </c>
      <c r="Z363" s="88">
        <v>229.9882767718378</v>
      </c>
      <c r="AA363" s="88">
        <v>234.56504347959739</v>
      </c>
      <c r="AB363" s="88">
        <v>239.2328878448414</v>
      </c>
      <c r="AC363" s="88">
        <v>243.99362231295376</v>
      </c>
      <c r="AD363" s="88">
        <v>248.84909539698154</v>
      </c>
      <c r="AE363" s="88">
        <v>253.80119239538149</v>
      </c>
      <c r="AF363" s="88">
        <v>258.85183612404961</v>
      </c>
      <c r="AG363" s="88">
        <v>264.0029876629182</v>
      </c>
      <c r="AH363" s="139">
        <v>269.2566471174103</v>
      </c>
      <c r="AI363" s="139">
        <v>274.61485439504679</v>
      </c>
      <c r="AU363" s="88"/>
    </row>
    <row r="364" spans="3:47" s="11" customFormat="1" outlineLevel="2" x14ac:dyDescent="0.2">
      <c r="C364" s="119">
        <v>4</v>
      </c>
      <c r="E364" s="134"/>
      <c r="F364" s="36" t="s">
        <v>214</v>
      </c>
      <c r="Q364" s="135" t="s">
        <v>110</v>
      </c>
      <c r="R364" s="136"/>
      <c r="S364" s="88"/>
      <c r="T364" s="88"/>
      <c r="U364" s="137">
        <v>101.59832387654035</v>
      </c>
      <c r="V364" s="137">
        <v>104.99769169810099</v>
      </c>
      <c r="W364" s="138">
        <v>107.84237767142596</v>
      </c>
      <c r="X364" s="137">
        <v>110.67007985718985</v>
      </c>
      <c r="Y364" s="88">
        <v>113.31013386490925</v>
      </c>
      <c r="Z364" s="88">
        <v>115.77293074866138</v>
      </c>
      <c r="AA364" s="88">
        <v>118.07890024112857</v>
      </c>
      <c r="AB364" s="88">
        <v>120.43080011875402</v>
      </c>
      <c r="AC364" s="88">
        <v>122.82954522463855</v>
      </c>
      <c r="AD364" s="88">
        <v>125.27606862376145</v>
      </c>
      <c r="AE364" s="88">
        <v>127.77132196592459</v>
      </c>
      <c r="AF364" s="88">
        <v>130.3162758559256</v>
      </c>
      <c r="AG364" s="88">
        <v>132.91192023110418</v>
      </c>
      <c r="AH364" s="139">
        <v>135.55926474640833</v>
      </c>
      <c r="AI364" s="139">
        <v>138.25933916713049</v>
      </c>
      <c r="AU364" s="88"/>
    </row>
    <row r="365" spans="3:47" s="11" customFormat="1" outlineLevel="2" x14ac:dyDescent="0.2">
      <c r="C365" s="119">
        <v>4</v>
      </c>
      <c r="E365" s="134"/>
      <c r="F365" s="36" t="s">
        <v>215</v>
      </c>
      <c r="Q365" s="135" t="s">
        <v>110</v>
      </c>
      <c r="R365" s="136"/>
      <c r="S365" s="88"/>
      <c r="T365" s="88"/>
      <c r="U365" s="137">
        <v>74.29701</v>
      </c>
      <c r="V365" s="137">
        <v>76.934553855000004</v>
      </c>
      <c r="W365" s="138">
        <v>79.088721362940007</v>
      </c>
      <c r="X365" s="137">
        <v>81.255752328284572</v>
      </c>
      <c r="Y365" s="88">
        <v>83.230267109861899</v>
      </c>
      <c r="Z365" s="88">
        <v>84.986425745879998</v>
      </c>
      <c r="AA365" s="88">
        <v>86.677655618223014</v>
      </c>
      <c r="AB365" s="88">
        <v>88.402540965025651</v>
      </c>
      <c r="AC365" s="88">
        <v>90.161751530229665</v>
      </c>
      <c r="AD365" s="88">
        <v>91.95597038568124</v>
      </c>
      <c r="AE365" s="88">
        <v>93.785894196356296</v>
      </c>
      <c r="AF365" s="88">
        <v>95.652233490863793</v>
      </c>
      <c r="AG365" s="88">
        <v>97.55571293733199</v>
      </c>
      <c r="AH365" s="139">
        <v>99.497071624784894</v>
      </c>
      <c r="AI365" s="139">
        <v>101.47706335011812</v>
      </c>
      <c r="AU365" s="88"/>
    </row>
    <row r="366" spans="3:47" s="11" customFormat="1" outlineLevel="2" x14ac:dyDescent="0.2">
      <c r="C366" s="119">
        <v>4</v>
      </c>
      <c r="E366" s="134"/>
      <c r="F366" s="36" t="s">
        <v>216</v>
      </c>
      <c r="Q366" s="135" t="s">
        <v>110</v>
      </c>
      <c r="R366" s="136"/>
      <c r="S366" s="88"/>
      <c r="T366" s="88"/>
      <c r="U366" s="137">
        <v>0</v>
      </c>
      <c r="V366" s="137">
        <v>0</v>
      </c>
      <c r="W366" s="138">
        <v>0</v>
      </c>
      <c r="X366" s="137">
        <v>0</v>
      </c>
      <c r="Y366" s="88">
        <v>0</v>
      </c>
      <c r="Z366" s="88">
        <v>0</v>
      </c>
      <c r="AA366" s="88">
        <v>0</v>
      </c>
      <c r="AB366" s="88">
        <v>0</v>
      </c>
      <c r="AC366" s="88">
        <v>0</v>
      </c>
      <c r="AD366" s="88">
        <v>0</v>
      </c>
      <c r="AE366" s="88">
        <v>0</v>
      </c>
      <c r="AF366" s="88">
        <v>0</v>
      </c>
      <c r="AG366" s="88">
        <v>0</v>
      </c>
      <c r="AH366" s="139">
        <v>0</v>
      </c>
      <c r="AI366" s="139">
        <v>0</v>
      </c>
      <c r="AU366" s="88"/>
    </row>
    <row r="367" spans="3:47" s="11" customFormat="1" outlineLevel="2" x14ac:dyDescent="0.2">
      <c r="C367" s="119">
        <v>4</v>
      </c>
      <c r="E367" s="134"/>
      <c r="F367" s="36" t="s">
        <v>33</v>
      </c>
      <c r="Q367" s="135" t="s">
        <v>110</v>
      </c>
      <c r="R367" s="136"/>
      <c r="S367" s="88"/>
      <c r="T367" s="88"/>
      <c r="U367" s="137">
        <v>0</v>
      </c>
      <c r="V367" s="137">
        <v>0</v>
      </c>
      <c r="W367" s="138">
        <v>0</v>
      </c>
      <c r="X367" s="137">
        <v>0</v>
      </c>
      <c r="Y367" s="88">
        <v>0</v>
      </c>
      <c r="Z367" s="88">
        <v>0</v>
      </c>
      <c r="AA367" s="88">
        <v>0</v>
      </c>
      <c r="AB367" s="88">
        <v>0</v>
      </c>
      <c r="AC367" s="88">
        <v>0</v>
      </c>
      <c r="AD367" s="88">
        <v>0</v>
      </c>
      <c r="AE367" s="88">
        <v>0</v>
      </c>
      <c r="AF367" s="88">
        <v>0</v>
      </c>
      <c r="AG367" s="88">
        <v>0</v>
      </c>
      <c r="AH367" s="139">
        <v>0</v>
      </c>
      <c r="AI367" s="139">
        <v>0</v>
      </c>
      <c r="AU367" s="88"/>
    </row>
    <row r="368" spans="3:47" s="11" customFormat="1" outlineLevel="2" x14ac:dyDescent="0.2">
      <c r="C368" s="119">
        <v>4</v>
      </c>
      <c r="E368" s="134"/>
      <c r="F368" s="36" t="s">
        <v>34</v>
      </c>
      <c r="Q368" s="135" t="s">
        <v>110</v>
      </c>
      <c r="R368" s="136"/>
      <c r="S368" s="88"/>
      <c r="T368" s="88"/>
      <c r="U368" s="137">
        <v>0</v>
      </c>
      <c r="V368" s="137">
        <v>0</v>
      </c>
      <c r="W368" s="138">
        <v>0</v>
      </c>
      <c r="X368" s="137">
        <v>0</v>
      </c>
      <c r="Y368" s="88">
        <v>0</v>
      </c>
      <c r="Z368" s="88">
        <v>0</v>
      </c>
      <c r="AA368" s="88">
        <v>0</v>
      </c>
      <c r="AB368" s="88">
        <v>0</v>
      </c>
      <c r="AC368" s="88">
        <v>0</v>
      </c>
      <c r="AD368" s="88">
        <v>0</v>
      </c>
      <c r="AE368" s="88">
        <v>0</v>
      </c>
      <c r="AF368" s="88">
        <v>0</v>
      </c>
      <c r="AG368" s="88">
        <v>0</v>
      </c>
      <c r="AH368" s="139">
        <v>0</v>
      </c>
      <c r="AI368" s="139">
        <v>0</v>
      </c>
      <c r="AU368" s="88"/>
    </row>
    <row r="369" spans="3:47" s="11" customFormat="1" outlineLevel="2" x14ac:dyDescent="0.2">
      <c r="C369" s="119">
        <v>4</v>
      </c>
      <c r="E369" s="134"/>
      <c r="F369" s="36" t="s">
        <v>217</v>
      </c>
      <c r="Q369" s="135" t="s">
        <v>110</v>
      </c>
      <c r="R369" s="136"/>
      <c r="S369" s="88"/>
      <c r="T369" s="88"/>
      <c r="U369" s="137">
        <v>0</v>
      </c>
      <c r="V369" s="137">
        <v>0</v>
      </c>
      <c r="W369" s="138">
        <v>0</v>
      </c>
      <c r="X369" s="137">
        <v>0</v>
      </c>
      <c r="Y369" s="88">
        <v>0</v>
      </c>
      <c r="Z369" s="88">
        <v>0</v>
      </c>
      <c r="AA369" s="88">
        <v>0</v>
      </c>
      <c r="AB369" s="88">
        <v>0</v>
      </c>
      <c r="AC369" s="88">
        <v>0</v>
      </c>
      <c r="AD369" s="88">
        <v>0</v>
      </c>
      <c r="AE369" s="88">
        <v>0</v>
      </c>
      <c r="AF369" s="88">
        <v>0</v>
      </c>
      <c r="AG369" s="88">
        <v>0</v>
      </c>
      <c r="AH369" s="139">
        <v>0</v>
      </c>
      <c r="AI369" s="139">
        <v>0</v>
      </c>
      <c r="AU369" s="88"/>
    </row>
    <row r="370" spans="3:47" s="11" customFormat="1" outlineLevel="2" x14ac:dyDescent="0.2">
      <c r="C370" s="119">
        <v>4</v>
      </c>
      <c r="E370" s="134"/>
      <c r="F370" s="36" t="s">
        <v>152</v>
      </c>
      <c r="Q370" s="135" t="s">
        <v>110</v>
      </c>
      <c r="R370" s="136"/>
      <c r="S370" s="88"/>
      <c r="T370" s="88"/>
      <c r="U370" s="137">
        <v>0</v>
      </c>
      <c r="V370" s="137">
        <v>0</v>
      </c>
      <c r="W370" s="138">
        <v>0</v>
      </c>
      <c r="X370" s="137">
        <v>0</v>
      </c>
      <c r="Y370" s="88">
        <v>0</v>
      </c>
      <c r="Z370" s="88">
        <v>0</v>
      </c>
      <c r="AA370" s="88">
        <v>0</v>
      </c>
      <c r="AB370" s="88">
        <v>0</v>
      </c>
      <c r="AC370" s="88">
        <v>0</v>
      </c>
      <c r="AD370" s="88">
        <v>0</v>
      </c>
      <c r="AE370" s="88">
        <v>0</v>
      </c>
      <c r="AF370" s="88">
        <v>0</v>
      </c>
      <c r="AG370" s="88">
        <v>0</v>
      </c>
      <c r="AH370" s="139">
        <v>0</v>
      </c>
      <c r="AI370" s="139">
        <v>0</v>
      </c>
      <c r="AU370" s="88"/>
    </row>
    <row r="371" spans="3:47" s="11" customFormat="1" outlineLevel="2" x14ac:dyDescent="0.2">
      <c r="C371" s="119">
        <v>4</v>
      </c>
      <c r="E371" s="140"/>
      <c r="F371" s="141" t="s">
        <v>152</v>
      </c>
      <c r="G371" s="142"/>
      <c r="H371" s="142"/>
      <c r="I371" s="142"/>
      <c r="J371" s="142"/>
      <c r="K371" s="142"/>
      <c r="L371" s="142"/>
      <c r="M371" s="142"/>
      <c r="N371" s="142"/>
      <c r="O371" s="142"/>
      <c r="P371" s="142"/>
      <c r="Q371" s="143" t="s">
        <v>110</v>
      </c>
      <c r="R371" s="144"/>
      <c r="S371" s="145"/>
      <c r="T371" s="145"/>
      <c r="U371" s="146">
        <v>0</v>
      </c>
      <c r="V371" s="146">
        <v>0</v>
      </c>
      <c r="W371" s="147">
        <v>0</v>
      </c>
      <c r="X371" s="146">
        <v>0</v>
      </c>
      <c r="Y371" s="145">
        <v>0</v>
      </c>
      <c r="Z371" s="145">
        <v>0</v>
      </c>
      <c r="AA371" s="145">
        <v>0</v>
      </c>
      <c r="AB371" s="145">
        <v>0</v>
      </c>
      <c r="AC371" s="145">
        <v>0</v>
      </c>
      <c r="AD371" s="145">
        <v>0</v>
      </c>
      <c r="AE371" s="145">
        <v>0</v>
      </c>
      <c r="AF371" s="145">
        <v>0</v>
      </c>
      <c r="AG371" s="145">
        <v>0</v>
      </c>
      <c r="AH371" s="148">
        <v>0</v>
      </c>
      <c r="AI371" s="148">
        <v>0</v>
      </c>
      <c r="AU371" s="88"/>
    </row>
    <row r="372" spans="3:47" s="11" customFormat="1" outlineLevel="2" x14ac:dyDescent="0.2">
      <c r="C372" s="119">
        <v>4</v>
      </c>
      <c r="F372" s="149"/>
      <c r="G372" s="149"/>
      <c r="H372" s="149"/>
      <c r="I372" s="149"/>
      <c r="J372" s="149"/>
      <c r="K372" s="149"/>
      <c r="L372" s="149"/>
      <c r="M372" s="149"/>
      <c r="N372" s="149"/>
      <c r="O372" s="149"/>
      <c r="P372" s="149" t="s">
        <v>175</v>
      </c>
      <c r="Q372" s="16" t="s">
        <v>110</v>
      </c>
      <c r="R372" s="150"/>
      <c r="S372" s="150"/>
      <c r="T372" s="150"/>
      <c r="U372" s="150">
        <v>2277.22144980341</v>
      </c>
      <c r="V372" s="150">
        <v>2411.9414022801648</v>
      </c>
      <c r="W372" s="150">
        <v>2506.792909389741</v>
      </c>
      <c r="X372" s="150">
        <v>2574.3477320581842</v>
      </c>
      <c r="Y372" s="150">
        <v>2636.516192223788</v>
      </c>
      <c r="Z372" s="150">
        <v>2692.7857029356214</v>
      </c>
      <c r="AA372" s="150">
        <v>2746.3779562310133</v>
      </c>
      <c r="AB372" s="150">
        <v>2801.036818068319</v>
      </c>
      <c r="AC372" s="150">
        <v>2856.7835165374295</v>
      </c>
      <c r="AD372" s="150">
        <v>2913.6397022213237</v>
      </c>
      <c r="AE372" s="150">
        <v>2971.6274566048055</v>
      </c>
      <c r="AF372" s="150">
        <v>3030.7693006506115</v>
      </c>
      <c r="AG372" s="150">
        <v>3091.0882035461964</v>
      </c>
      <c r="AH372" s="150">
        <v>3152.60759162461</v>
      </c>
      <c r="AI372" s="150">
        <v>3215.3513574629233</v>
      </c>
      <c r="AU372" s="88"/>
    </row>
    <row r="373" spans="3:47" s="11" customFormat="1" outlineLevel="2" x14ac:dyDescent="0.2">
      <c r="C373" s="119">
        <v>4</v>
      </c>
      <c r="E373" s="124" t="s">
        <v>176</v>
      </c>
      <c r="AU373" s="88"/>
    </row>
    <row r="374" spans="3:47" s="11" customFormat="1" outlineLevel="2" x14ac:dyDescent="0.2">
      <c r="C374" s="119">
        <v>4</v>
      </c>
      <c r="E374" s="151" t="s">
        <v>209</v>
      </c>
      <c r="F374" s="127"/>
      <c r="G374" s="127"/>
      <c r="H374" s="127"/>
      <c r="I374" s="127"/>
      <c r="J374" s="127"/>
      <c r="K374" s="127"/>
      <c r="L374" s="127"/>
      <c r="M374" s="127"/>
      <c r="N374" s="127"/>
      <c r="O374" s="127"/>
      <c r="P374" s="152"/>
      <c r="Q374" s="128" t="s">
        <v>110</v>
      </c>
      <c r="R374" s="129"/>
      <c r="S374" s="130"/>
      <c r="T374" s="130"/>
      <c r="U374" s="131">
        <v>0</v>
      </c>
      <c r="V374" s="131">
        <v>0</v>
      </c>
      <c r="W374" s="132">
        <v>0</v>
      </c>
      <c r="X374" s="131">
        <v>0</v>
      </c>
      <c r="Y374" s="130">
        <v>0</v>
      </c>
      <c r="Z374" s="130">
        <v>0</v>
      </c>
      <c r="AA374" s="130">
        <v>0</v>
      </c>
      <c r="AB374" s="130">
        <v>0</v>
      </c>
      <c r="AC374" s="130">
        <v>0</v>
      </c>
      <c r="AD374" s="130">
        <v>0</v>
      </c>
      <c r="AE374" s="130">
        <v>0</v>
      </c>
      <c r="AF374" s="130">
        <v>0</v>
      </c>
      <c r="AG374" s="130">
        <v>0</v>
      </c>
      <c r="AH374" s="133">
        <v>0</v>
      </c>
      <c r="AI374" s="133">
        <v>0</v>
      </c>
      <c r="AU374" s="88"/>
    </row>
    <row r="375" spans="3:47" s="11" customFormat="1" outlineLevel="2" x14ac:dyDescent="0.2">
      <c r="C375" s="119">
        <v>4</v>
      </c>
      <c r="E375" s="153" t="s">
        <v>31</v>
      </c>
      <c r="P375" s="149"/>
      <c r="Q375" s="135" t="s">
        <v>110</v>
      </c>
      <c r="R375" s="136"/>
      <c r="S375" s="88"/>
      <c r="T375" s="88"/>
      <c r="U375" s="137">
        <v>0</v>
      </c>
      <c r="V375" s="137">
        <v>0</v>
      </c>
      <c r="W375" s="138">
        <v>0</v>
      </c>
      <c r="X375" s="137">
        <v>0</v>
      </c>
      <c r="Y375" s="88">
        <v>0</v>
      </c>
      <c r="Z375" s="88">
        <v>0</v>
      </c>
      <c r="AA375" s="88">
        <v>0</v>
      </c>
      <c r="AB375" s="88">
        <v>0</v>
      </c>
      <c r="AC375" s="88">
        <v>0</v>
      </c>
      <c r="AD375" s="88">
        <v>0</v>
      </c>
      <c r="AE375" s="88">
        <v>0</v>
      </c>
      <c r="AF375" s="88">
        <v>0</v>
      </c>
      <c r="AG375" s="88">
        <v>0</v>
      </c>
      <c r="AH375" s="139">
        <v>0</v>
      </c>
      <c r="AI375" s="139">
        <v>0</v>
      </c>
      <c r="AU375" s="88"/>
    </row>
    <row r="376" spans="3:47" s="11" customFormat="1" outlineLevel="2" x14ac:dyDescent="0.2">
      <c r="C376" s="119">
        <v>4</v>
      </c>
      <c r="E376" s="153" t="s">
        <v>28</v>
      </c>
      <c r="P376" s="149"/>
      <c r="Q376" s="135" t="s">
        <v>110</v>
      </c>
      <c r="R376" s="136"/>
      <c r="S376" s="88"/>
      <c r="T376" s="88"/>
      <c r="U376" s="137">
        <v>0</v>
      </c>
      <c r="V376" s="137">
        <v>0</v>
      </c>
      <c r="W376" s="138">
        <v>0</v>
      </c>
      <c r="X376" s="137">
        <v>0</v>
      </c>
      <c r="Y376" s="88">
        <v>0</v>
      </c>
      <c r="Z376" s="88">
        <v>0</v>
      </c>
      <c r="AA376" s="88">
        <v>0</v>
      </c>
      <c r="AB376" s="88">
        <v>0</v>
      </c>
      <c r="AC376" s="88">
        <v>0</v>
      </c>
      <c r="AD376" s="88">
        <v>0</v>
      </c>
      <c r="AE376" s="88">
        <v>0</v>
      </c>
      <c r="AF376" s="88">
        <v>0</v>
      </c>
      <c r="AG376" s="88">
        <v>0</v>
      </c>
      <c r="AH376" s="139">
        <v>0</v>
      </c>
      <c r="AI376" s="139">
        <v>0</v>
      </c>
      <c r="AU376" s="88"/>
    </row>
    <row r="377" spans="3:47" s="11" customFormat="1" outlineLevel="2" x14ac:dyDescent="0.2">
      <c r="C377" s="119">
        <v>4</v>
      </c>
      <c r="E377" s="153" t="s">
        <v>210</v>
      </c>
      <c r="P377" s="149"/>
      <c r="Q377" s="135" t="s">
        <v>110</v>
      </c>
      <c r="R377" s="136"/>
      <c r="S377" s="88"/>
      <c r="T377" s="88"/>
      <c r="U377" s="137">
        <v>0</v>
      </c>
      <c r="V377" s="137">
        <v>0</v>
      </c>
      <c r="W377" s="138">
        <v>0</v>
      </c>
      <c r="X377" s="137">
        <v>0</v>
      </c>
      <c r="Y377" s="88">
        <v>0</v>
      </c>
      <c r="Z377" s="88">
        <v>0</v>
      </c>
      <c r="AA377" s="88">
        <v>0</v>
      </c>
      <c r="AB377" s="88">
        <v>0</v>
      </c>
      <c r="AC377" s="88">
        <v>0</v>
      </c>
      <c r="AD377" s="88">
        <v>0</v>
      </c>
      <c r="AE377" s="88">
        <v>0</v>
      </c>
      <c r="AF377" s="88">
        <v>0</v>
      </c>
      <c r="AG377" s="88">
        <v>0</v>
      </c>
      <c r="AH377" s="139">
        <v>0</v>
      </c>
      <c r="AI377" s="139">
        <v>0</v>
      </c>
      <c r="AU377" s="88"/>
    </row>
    <row r="378" spans="3:47" s="11" customFormat="1" outlineLevel="2" x14ac:dyDescent="0.2">
      <c r="C378" s="119">
        <v>4</v>
      </c>
      <c r="E378" s="153" t="s">
        <v>211</v>
      </c>
      <c r="P378" s="149"/>
      <c r="Q378" s="135" t="s">
        <v>110</v>
      </c>
      <c r="R378" s="136"/>
      <c r="S378" s="88"/>
      <c r="T378" s="88"/>
      <c r="U378" s="137">
        <v>0</v>
      </c>
      <c r="V378" s="137">
        <v>0</v>
      </c>
      <c r="W378" s="138">
        <v>0</v>
      </c>
      <c r="X378" s="137">
        <v>350.62986834161711</v>
      </c>
      <c r="Y378" s="88">
        <v>338.05750471110071</v>
      </c>
      <c r="Z378" s="88">
        <v>347.35408609065598</v>
      </c>
      <c r="AA378" s="88">
        <v>356.03793824292239</v>
      </c>
      <c r="AB378" s="88">
        <v>364.93888669899542</v>
      </c>
      <c r="AC378" s="88">
        <v>374.06235886647028</v>
      </c>
      <c r="AD378" s="88">
        <v>383.41391783813197</v>
      </c>
      <c r="AE378" s="88">
        <v>392.99926578408525</v>
      </c>
      <c r="AF378" s="88">
        <v>402.82424742868744</v>
      </c>
      <c r="AG378" s="88">
        <v>412.89485361440455</v>
      </c>
      <c r="AH378" s="139">
        <v>423.21722495476456</v>
      </c>
      <c r="AI378" s="139">
        <v>433.79765557863374</v>
      </c>
      <c r="AU378" s="88"/>
    </row>
    <row r="379" spans="3:47" s="11" customFormat="1" outlineLevel="2" x14ac:dyDescent="0.2">
      <c r="C379" s="119">
        <v>4</v>
      </c>
      <c r="E379" s="153" t="s">
        <v>212</v>
      </c>
      <c r="P379" s="149"/>
      <c r="Q379" s="135" t="s">
        <v>110</v>
      </c>
      <c r="R379" s="136"/>
      <c r="S379" s="88"/>
      <c r="T379" s="88"/>
      <c r="U379" s="137">
        <v>0</v>
      </c>
      <c r="V379" s="137">
        <v>0</v>
      </c>
      <c r="W379" s="138">
        <v>0</v>
      </c>
      <c r="X379" s="137">
        <v>0</v>
      </c>
      <c r="Y379" s="88">
        <v>0</v>
      </c>
      <c r="Z379" s="88">
        <v>0</v>
      </c>
      <c r="AA379" s="88">
        <v>0</v>
      </c>
      <c r="AB379" s="88">
        <v>0</v>
      </c>
      <c r="AC379" s="88">
        <v>0</v>
      </c>
      <c r="AD379" s="88">
        <v>0</v>
      </c>
      <c r="AE379" s="88">
        <v>0</v>
      </c>
      <c r="AF379" s="88">
        <v>0</v>
      </c>
      <c r="AG379" s="88">
        <v>0</v>
      </c>
      <c r="AH379" s="139">
        <v>0</v>
      </c>
      <c r="AI379" s="139">
        <v>0</v>
      </c>
      <c r="AU379" s="88"/>
    </row>
    <row r="380" spans="3:47" s="11" customFormat="1" outlineLevel="2" x14ac:dyDescent="0.2">
      <c r="C380" s="119">
        <v>4</v>
      </c>
      <c r="E380" s="153" t="s">
        <v>213</v>
      </c>
      <c r="P380" s="149"/>
      <c r="Q380" s="135" t="s">
        <v>110</v>
      </c>
      <c r="R380" s="136"/>
      <c r="S380" s="88"/>
      <c r="T380" s="88"/>
      <c r="U380" s="137">
        <v>0</v>
      </c>
      <c r="V380" s="137">
        <v>0</v>
      </c>
      <c r="W380" s="138">
        <v>0</v>
      </c>
      <c r="X380" s="137">
        <v>0</v>
      </c>
      <c r="Y380" s="88">
        <v>0</v>
      </c>
      <c r="Z380" s="88">
        <v>0</v>
      </c>
      <c r="AA380" s="88">
        <v>0</v>
      </c>
      <c r="AB380" s="88">
        <v>0</v>
      </c>
      <c r="AC380" s="88">
        <v>0</v>
      </c>
      <c r="AD380" s="88">
        <v>0</v>
      </c>
      <c r="AE380" s="88">
        <v>0</v>
      </c>
      <c r="AF380" s="88">
        <v>0</v>
      </c>
      <c r="AG380" s="88">
        <v>0</v>
      </c>
      <c r="AH380" s="139">
        <v>0</v>
      </c>
      <c r="AI380" s="139">
        <v>0</v>
      </c>
      <c r="AU380" s="88"/>
    </row>
    <row r="381" spans="3:47" s="11" customFormat="1" outlineLevel="2" x14ac:dyDescent="0.2">
      <c r="C381" s="119">
        <v>4</v>
      </c>
      <c r="E381" s="153" t="s">
        <v>214</v>
      </c>
      <c r="P381" s="149"/>
      <c r="Q381" s="135" t="s">
        <v>110</v>
      </c>
      <c r="R381" s="136"/>
      <c r="S381" s="88"/>
      <c r="T381" s="88"/>
      <c r="U381" s="137">
        <v>0</v>
      </c>
      <c r="V381" s="137">
        <v>0</v>
      </c>
      <c r="W381" s="138">
        <v>0</v>
      </c>
      <c r="X381" s="137">
        <v>0</v>
      </c>
      <c r="Y381" s="88">
        <v>0</v>
      </c>
      <c r="Z381" s="88">
        <v>0</v>
      </c>
      <c r="AA381" s="88">
        <v>0</v>
      </c>
      <c r="AB381" s="88">
        <v>0</v>
      </c>
      <c r="AC381" s="88">
        <v>0</v>
      </c>
      <c r="AD381" s="88">
        <v>0</v>
      </c>
      <c r="AE381" s="88">
        <v>0</v>
      </c>
      <c r="AF381" s="88">
        <v>0</v>
      </c>
      <c r="AG381" s="88">
        <v>0</v>
      </c>
      <c r="AH381" s="139">
        <v>0</v>
      </c>
      <c r="AI381" s="139">
        <v>0</v>
      </c>
      <c r="AU381" s="88"/>
    </row>
    <row r="382" spans="3:47" s="11" customFormat="1" outlineLevel="2" x14ac:dyDescent="0.2">
      <c r="C382" s="119">
        <v>4</v>
      </c>
      <c r="E382" s="153" t="s">
        <v>215</v>
      </c>
      <c r="P382" s="149"/>
      <c r="Q382" s="135" t="s">
        <v>110</v>
      </c>
      <c r="R382" s="136"/>
      <c r="S382" s="88"/>
      <c r="T382" s="88"/>
      <c r="U382" s="137">
        <v>0</v>
      </c>
      <c r="V382" s="137">
        <v>0</v>
      </c>
      <c r="W382" s="138">
        <v>0</v>
      </c>
      <c r="X382" s="137">
        <v>0</v>
      </c>
      <c r="Y382" s="88">
        <v>0</v>
      </c>
      <c r="Z382" s="88">
        <v>0</v>
      </c>
      <c r="AA382" s="88">
        <v>0</v>
      </c>
      <c r="AB382" s="88">
        <v>0</v>
      </c>
      <c r="AC382" s="88">
        <v>0</v>
      </c>
      <c r="AD382" s="88">
        <v>0</v>
      </c>
      <c r="AE382" s="88">
        <v>0</v>
      </c>
      <c r="AF382" s="88">
        <v>0</v>
      </c>
      <c r="AG382" s="88">
        <v>0</v>
      </c>
      <c r="AH382" s="139">
        <v>0</v>
      </c>
      <c r="AI382" s="139">
        <v>0</v>
      </c>
      <c r="AU382" s="88"/>
    </row>
    <row r="383" spans="3:47" s="11" customFormat="1" outlineLevel="2" x14ac:dyDescent="0.2">
      <c r="C383" s="119">
        <v>4</v>
      </c>
      <c r="E383" s="153" t="s">
        <v>216</v>
      </c>
      <c r="P383" s="149"/>
      <c r="Q383" s="135" t="s">
        <v>110</v>
      </c>
      <c r="R383" s="136"/>
      <c r="S383" s="88"/>
      <c r="T383" s="88"/>
      <c r="U383" s="137">
        <v>0</v>
      </c>
      <c r="V383" s="137">
        <v>0</v>
      </c>
      <c r="W383" s="138">
        <v>0</v>
      </c>
      <c r="X383" s="137">
        <v>10.364324516337499</v>
      </c>
      <c r="Y383" s="88">
        <v>10.661435152472507</v>
      </c>
      <c r="Z383" s="88">
        <v>10.954624619165502</v>
      </c>
      <c r="AA383" s="88">
        <v>11.228490234644639</v>
      </c>
      <c r="AB383" s="88">
        <v>0</v>
      </c>
      <c r="AC383" s="88">
        <v>0</v>
      </c>
      <c r="AD383" s="88">
        <v>0</v>
      </c>
      <c r="AE383" s="88">
        <v>0</v>
      </c>
      <c r="AF383" s="88">
        <v>0</v>
      </c>
      <c r="AG383" s="88">
        <v>0</v>
      </c>
      <c r="AH383" s="139">
        <v>0</v>
      </c>
      <c r="AI383" s="139">
        <v>0</v>
      </c>
      <c r="AU383" s="88"/>
    </row>
    <row r="384" spans="3:47" s="11" customFormat="1" outlineLevel="2" x14ac:dyDescent="0.2">
      <c r="C384" s="119">
        <v>4</v>
      </c>
      <c r="E384" s="153" t="s">
        <v>33</v>
      </c>
      <c r="P384" s="149"/>
      <c r="Q384" s="135" t="s">
        <v>110</v>
      </c>
      <c r="R384" s="136"/>
      <c r="S384" s="88"/>
      <c r="T384" s="88"/>
      <c r="U384" s="137">
        <v>0</v>
      </c>
      <c r="V384" s="137">
        <v>0</v>
      </c>
      <c r="W384" s="138">
        <v>0</v>
      </c>
      <c r="X384" s="137">
        <v>0</v>
      </c>
      <c r="Y384" s="88">
        <v>0</v>
      </c>
      <c r="Z384" s="88">
        <v>0</v>
      </c>
      <c r="AA384" s="88">
        <v>0</v>
      </c>
      <c r="AB384" s="88">
        <v>0</v>
      </c>
      <c r="AC384" s="88">
        <v>0</v>
      </c>
      <c r="AD384" s="88">
        <v>0</v>
      </c>
      <c r="AE384" s="88">
        <v>0</v>
      </c>
      <c r="AF384" s="88">
        <v>0</v>
      </c>
      <c r="AG384" s="88">
        <v>0</v>
      </c>
      <c r="AH384" s="139">
        <v>0</v>
      </c>
      <c r="AI384" s="139">
        <v>0</v>
      </c>
      <c r="AU384" s="88"/>
    </row>
    <row r="385" spans="3:47" s="11" customFormat="1" outlineLevel="2" x14ac:dyDescent="0.2">
      <c r="C385" s="119">
        <v>4</v>
      </c>
      <c r="E385" s="153" t="s">
        <v>34</v>
      </c>
      <c r="P385" s="149"/>
      <c r="Q385" s="135" t="s">
        <v>110</v>
      </c>
      <c r="R385" s="136"/>
      <c r="S385" s="88"/>
      <c r="T385" s="88"/>
      <c r="U385" s="137">
        <v>0</v>
      </c>
      <c r="V385" s="137">
        <v>0</v>
      </c>
      <c r="W385" s="138">
        <v>0</v>
      </c>
      <c r="X385" s="137">
        <v>1653.4894180232072</v>
      </c>
      <c r="Y385" s="88">
        <v>1355.0804256324668</v>
      </c>
      <c r="Z385" s="88">
        <v>391.41556921834569</v>
      </c>
      <c r="AA385" s="88">
        <v>360.58729786843071</v>
      </c>
      <c r="AB385" s="88">
        <v>1001.6330878332629</v>
      </c>
      <c r="AC385" s="88">
        <v>939.48784861403055</v>
      </c>
      <c r="AD385" s="88">
        <v>1376.7973123524218</v>
      </c>
      <c r="AE385" s="88">
        <v>441.58485131103282</v>
      </c>
      <c r="AF385" s="88">
        <v>810.47470927588233</v>
      </c>
      <c r="AG385" s="88">
        <v>617.07294780831546</v>
      </c>
      <c r="AH385" s="139">
        <v>265.45714671057914</v>
      </c>
      <c r="AI385" s="139">
        <v>2422.2697853556865</v>
      </c>
      <c r="AU385" s="88"/>
    </row>
    <row r="386" spans="3:47" s="11" customFormat="1" outlineLevel="2" x14ac:dyDescent="0.2">
      <c r="C386" s="119">
        <v>4</v>
      </c>
      <c r="E386" s="153" t="s">
        <v>217</v>
      </c>
      <c r="P386" s="149"/>
      <c r="Q386" s="135" t="s">
        <v>110</v>
      </c>
      <c r="R386" s="136"/>
      <c r="S386" s="88"/>
      <c r="T386" s="88"/>
      <c r="U386" s="137">
        <v>0</v>
      </c>
      <c r="V386" s="137">
        <v>0</v>
      </c>
      <c r="W386" s="138">
        <v>0</v>
      </c>
      <c r="X386" s="137">
        <v>0</v>
      </c>
      <c r="Y386" s="88">
        <v>0</v>
      </c>
      <c r="Z386" s="88">
        <v>0</v>
      </c>
      <c r="AA386" s="88">
        <v>0</v>
      </c>
      <c r="AB386" s="88">
        <v>0</v>
      </c>
      <c r="AC386" s="88">
        <v>0</v>
      </c>
      <c r="AD386" s="88">
        <v>0</v>
      </c>
      <c r="AE386" s="88">
        <v>0</v>
      </c>
      <c r="AF386" s="88">
        <v>0</v>
      </c>
      <c r="AG386" s="88">
        <v>0</v>
      </c>
      <c r="AH386" s="139">
        <v>0</v>
      </c>
      <c r="AI386" s="139">
        <v>0</v>
      </c>
      <c r="AU386" s="88"/>
    </row>
    <row r="387" spans="3:47" s="11" customFormat="1" outlineLevel="2" x14ac:dyDescent="0.2">
      <c r="C387" s="119">
        <v>4</v>
      </c>
      <c r="E387" s="153" t="s">
        <v>152</v>
      </c>
      <c r="P387" s="149"/>
      <c r="Q387" s="135" t="s">
        <v>110</v>
      </c>
      <c r="R387" s="136"/>
      <c r="S387" s="88"/>
      <c r="T387" s="88"/>
      <c r="U387" s="137">
        <v>0</v>
      </c>
      <c r="V387" s="137">
        <v>0</v>
      </c>
      <c r="W387" s="138">
        <v>0</v>
      </c>
      <c r="X387" s="137">
        <v>0</v>
      </c>
      <c r="Y387" s="88">
        <v>0</v>
      </c>
      <c r="Z387" s="88">
        <v>0</v>
      </c>
      <c r="AA387" s="88">
        <v>0</v>
      </c>
      <c r="AB387" s="88">
        <v>0</v>
      </c>
      <c r="AC387" s="88">
        <v>0</v>
      </c>
      <c r="AD387" s="88">
        <v>0</v>
      </c>
      <c r="AE387" s="88">
        <v>0</v>
      </c>
      <c r="AF387" s="88">
        <v>0</v>
      </c>
      <c r="AG387" s="88">
        <v>0</v>
      </c>
      <c r="AH387" s="139">
        <v>0</v>
      </c>
      <c r="AI387" s="139">
        <v>0</v>
      </c>
      <c r="AU387" s="88"/>
    </row>
    <row r="388" spans="3:47" s="11" customFormat="1" outlineLevel="2" x14ac:dyDescent="0.2">
      <c r="C388" s="119">
        <v>4</v>
      </c>
      <c r="E388" s="154" t="s">
        <v>152</v>
      </c>
      <c r="F388" s="142"/>
      <c r="G388" s="142"/>
      <c r="H388" s="142"/>
      <c r="I388" s="142"/>
      <c r="J388" s="142"/>
      <c r="K388" s="142"/>
      <c r="L388" s="142"/>
      <c r="M388" s="142"/>
      <c r="N388" s="142"/>
      <c r="O388" s="142"/>
      <c r="P388" s="155"/>
      <c r="Q388" s="143" t="s">
        <v>110</v>
      </c>
      <c r="R388" s="144"/>
      <c r="S388" s="145"/>
      <c r="T388" s="145"/>
      <c r="U388" s="146">
        <v>0</v>
      </c>
      <c r="V388" s="146">
        <v>0</v>
      </c>
      <c r="W388" s="147">
        <v>0</v>
      </c>
      <c r="X388" s="146">
        <v>0</v>
      </c>
      <c r="Y388" s="145">
        <v>0</v>
      </c>
      <c r="Z388" s="145">
        <v>0</v>
      </c>
      <c r="AA388" s="145">
        <v>0</v>
      </c>
      <c r="AB388" s="145">
        <v>0</v>
      </c>
      <c r="AC388" s="145">
        <v>0</v>
      </c>
      <c r="AD388" s="145">
        <v>0</v>
      </c>
      <c r="AE388" s="145">
        <v>0</v>
      </c>
      <c r="AF388" s="145">
        <v>0</v>
      </c>
      <c r="AG388" s="145">
        <v>0</v>
      </c>
      <c r="AH388" s="148">
        <v>0</v>
      </c>
      <c r="AI388" s="148">
        <v>0</v>
      </c>
      <c r="AU388" s="88"/>
    </row>
    <row r="389" spans="3:47" s="11" customFormat="1" outlineLevel="2" x14ac:dyDescent="0.2">
      <c r="C389" s="119">
        <v>4</v>
      </c>
      <c r="P389" s="149" t="s">
        <v>177</v>
      </c>
      <c r="Q389" s="16" t="s">
        <v>110</v>
      </c>
      <c r="R389" s="150"/>
      <c r="S389" s="150"/>
      <c r="T389" s="150"/>
      <c r="U389" s="150">
        <v>0</v>
      </c>
      <c r="V389" s="150">
        <v>0</v>
      </c>
      <c r="W389" s="150">
        <v>0</v>
      </c>
      <c r="X389" s="150">
        <v>2014.4836108811619</v>
      </c>
      <c r="Y389" s="150">
        <v>1703.7993654960401</v>
      </c>
      <c r="Z389" s="150">
        <v>749.72427992816711</v>
      </c>
      <c r="AA389" s="150">
        <v>727.85372634599776</v>
      </c>
      <c r="AB389" s="150">
        <v>1366.5719745322583</v>
      </c>
      <c r="AC389" s="150">
        <v>1313.5502074805008</v>
      </c>
      <c r="AD389" s="150">
        <v>1760.2112301905538</v>
      </c>
      <c r="AE389" s="150">
        <v>834.58411709511802</v>
      </c>
      <c r="AF389" s="150">
        <v>1213.2989567045697</v>
      </c>
      <c r="AG389" s="150">
        <v>1029.96780142272</v>
      </c>
      <c r="AH389" s="150">
        <v>688.67437166534364</v>
      </c>
      <c r="AI389" s="150">
        <v>2856.0674409343201</v>
      </c>
      <c r="AU389" s="88"/>
    </row>
    <row r="390" spans="3:47" s="11" customFormat="1" outlineLevel="2" x14ac:dyDescent="0.2">
      <c r="C390" s="119">
        <v>4</v>
      </c>
      <c r="E390" s="124" t="s">
        <v>178</v>
      </c>
      <c r="AU390" s="88"/>
    </row>
    <row r="391" spans="3:47" s="11" customFormat="1" outlineLevel="2" x14ac:dyDescent="0.2">
      <c r="C391" s="119">
        <v>4</v>
      </c>
      <c r="F391" s="156" t="s">
        <v>179</v>
      </c>
      <c r="AU391" s="88"/>
    </row>
    <row r="392" spans="3:47" s="11" customFormat="1" outlineLevel="2" x14ac:dyDescent="0.2">
      <c r="C392" s="119">
        <v>4</v>
      </c>
      <c r="E392" s="125"/>
      <c r="F392" s="157" t="s">
        <v>209</v>
      </c>
      <c r="G392" s="127"/>
      <c r="H392" s="158" t="s">
        <v>180</v>
      </c>
      <c r="I392" s="127"/>
      <c r="J392" s="127"/>
      <c r="K392" s="127"/>
      <c r="L392" s="127"/>
      <c r="M392" s="127"/>
      <c r="N392" s="127"/>
      <c r="O392" s="127"/>
      <c r="P392" s="152"/>
      <c r="Q392" s="128" t="s">
        <v>110</v>
      </c>
      <c r="R392" s="129"/>
      <c r="S392" s="130"/>
      <c r="T392" s="130"/>
      <c r="U392" s="131">
        <v>9.349730000000001</v>
      </c>
      <c r="V392" s="131">
        <v>11.808708990000003</v>
      </c>
      <c r="W392" s="132">
        <v>12.115735423740004</v>
      </c>
      <c r="X392" s="131">
        <v>12.416205662248759</v>
      </c>
      <c r="Y392" s="130">
        <v>12.710469736444056</v>
      </c>
      <c r="Z392" s="130">
        <v>12.996455305514049</v>
      </c>
      <c r="AA392" s="130">
        <v>13.25638441162433</v>
      </c>
      <c r="AB392" s="130">
        <v>13.521512099856817</v>
      </c>
      <c r="AC392" s="130">
        <v>13.791942341853954</v>
      </c>
      <c r="AD392" s="130">
        <v>14.067781188691033</v>
      </c>
      <c r="AE392" s="130">
        <v>14.349136812464854</v>
      </c>
      <c r="AF392" s="130">
        <v>14.636119548714152</v>
      </c>
      <c r="AG392" s="130">
        <v>14.928841939688436</v>
      </c>
      <c r="AH392" s="133">
        <v>15.227418778482205</v>
      </c>
      <c r="AI392" s="133">
        <v>15.53196715405185</v>
      </c>
      <c r="AU392" s="88"/>
    </row>
    <row r="393" spans="3:47" s="11" customFormat="1" outlineLevel="2" x14ac:dyDescent="0.2">
      <c r="C393" s="119">
        <v>4</v>
      </c>
      <c r="E393" s="134"/>
      <c r="F393" s="159" t="s">
        <v>31</v>
      </c>
      <c r="H393" s="72" t="s">
        <v>180</v>
      </c>
      <c r="P393" s="149"/>
      <c r="Q393" s="135" t="s">
        <v>110</v>
      </c>
      <c r="R393" s="136"/>
      <c r="S393" s="88"/>
      <c r="T393" s="88"/>
      <c r="U393" s="137">
        <v>305.74403999999987</v>
      </c>
      <c r="V393" s="137">
        <v>368.42156819999985</v>
      </c>
      <c r="W393" s="138">
        <v>406.11109462685988</v>
      </c>
      <c r="X393" s="137">
        <v>416.18264977360604</v>
      </c>
      <c r="Y393" s="88">
        <v>426.04617857324052</v>
      </c>
      <c r="Z393" s="88">
        <v>435.6322175911385</v>
      </c>
      <c r="AA393" s="88">
        <v>444.3448619429613</v>
      </c>
      <c r="AB393" s="88">
        <v>453.23175918182051</v>
      </c>
      <c r="AC393" s="88">
        <v>462.29639436545693</v>
      </c>
      <c r="AD393" s="88">
        <v>471.5423222527661</v>
      </c>
      <c r="AE393" s="88">
        <v>480.97316869782145</v>
      </c>
      <c r="AF393" s="88">
        <v>490.59263207177787</v>
      </c>
      <c r="AG393" s="88">
        <v>500.40448471321344</v>
      </c>
      <c r="AH393" s="139">
        <v>510.41257440747773</v>
      </c>
      <c r="AI393" s="139">
        <v>520.62082589562726</v>
      </c>
      <c r="AU393" s="88"/>
    </row>
    <row r="394" spans="3:47" s="11" customFormat="1" outlineLevel="2" x14ac:dyDescent="0.2">
      <c r="C394" s="119">
        <v>4</v>
      </c>
      <c r="E394" s="134"/>
      <c r="F394" s="159" t="s">
        <v>28</v>
      </c>
      <c r="H394" s="72" t="s">
        <v>180</v>
      </c>
      <c r="P394" s="149"/>
      <c r="Q394" s="135" t="s">
        <v>110</v>
      </c>
      <c r="R394" s="136"/>
      <c r="S394" s="88"/>
      <c r="T394" s="88"/>
      <c r="U394" s="137">
        <v>0</v>
      </c>
      <c r="V394" s="137">
        <v>0</v>
      </c>
      <c r="W394" s="138">
        <v>0</v>
      </c>
      <c r="X394" s="137">
        <v>0</v>
      </c>
      <c r="Y394" s="88">
        <v>0</v>
      </c>
      <c r="Z394" s="88">
        <v>0</v>
      </c>
      <c r="AA394" s="88">
        <v>0</v>
      </c>
      <c r="AB394" s="88">
        <v>0</v>
      </c>
      <c r="AC394" s="88">
        <v>0</v>
      </c>
      <c r="AD394" s="88">
        <v>0</v>
      </c>
      <c r="AE394" s="88">
        <v>0</v>
      </c>
      <c r="AF394" s="88">
        <v>0</v>
      </c>
      <c r="AG394" s="88">
        <v>0</v>
      </c>
      <c r="AH394" s="139">
        <v>0</v>
      </c>
      <c r="AI394" s="139">
        <v>0</v>
      </c>
      <c r="AU394" s="88"/>
    </row>
    <row r="395" spans="3:47" s="11" customFormat="1" outlineLevel="2" x14ac:dyDescent="0.2">
      <c r="C395" s="119">
        <v>4</v>
      </c>
      <c r="E395" s="134"/>
      <c r="F395" s="159" t="s">
        <v>210</v>
      </c>
      <c r="H395" s="72" t="s">
        <v>180</v>
      </c>
      <c r="P395" s="149"/>
      <c r="Q395" s="135" t="s">
        <v>110</v>
      </c>
      <c r="R395" s="136"/>
      <c r="S395" s="88"/>
      <c r="T395" s="88"/>
      <c r="U395" s="137">
        <v>507.17535132395625</v>
      </c>
      <c r="V395" s="137">
        <v>525.22636443606359</v>
      </c>
      <c r="W395" s="138">
        <v>539.95400734855741</v>
      </c>
      <c r="X395" s="137">
        <v>554.77721988549399</v>
      </c>
      <c r="Y395" s="88">
        <v>568.18240334321843</v>
      </c>
      <c r="Z395" s="88">
        <v>580.15491906268744</v>
      </c>
      <c r="AA395" s="88">
        <v>591.66922924832079</v>
      </c>
      <c r="AB395" s="88">
        <v>603.41206346209674</v>
      </c>
      <c r="AC395" s="88">
        <v>615.38795721075405</v>
      </c>
      <c r="AD395" s="88">
        <v>627.60153601704224</v>
      </c>
      <c r="AE395" s="88">
        <v>640.0575172062654</v>
      </c>
      <c r="AF395" s="88">
        <v>652.76071172828404</v>
      </c>
      <c r="AG395" s="88">
        <v>665.71602601567713</v>
      </c>
      <c r="AH395" s="139">
        <v>678.92846387878421</v>
      </c>
      <c r="AI395" s="139">
        <v>692.40312843835704</v>
      </c>
      <c r="AU395" s="88"/>
    </row>
    <row r="396" spans="3:47" s="11" customFormat="1" outlineLevel="2" x14ac:dyDescent="0.2">
      <c r="C396" s="119">
        <v>4</v>
      </c>
      <c r="E396" s="134"/>
      <c r="F396" s="159" t="s">
        <v>211</v>
      </c>
      <c r="H396" s="72" t="s">
        <v>180</v>
      </c>
      <c r="P396" s="149"/>
      <c r="Q396" s="135" t="s">
        <v>110</v>
      </c>
      <c r="R396" s="136"/>
      <c r="S396" s="88"/>
      <c r="T396" s="88"/>
      <c r="U396" s="137">
        <v>956.39107000000001</v>
      </c>
      <c r="V396" s="137">
        <v>990.34295298500012</v>
      </c>
      <c r="W396" s="138">
        <v>1018.0725556685802</v>
      </c>
      <c r="X396" s="137">
        <v>1396.5976120355165</v>
      </c>
      <c r="Y396" s="88">
        <v>1409.4422645767622</v>
      </c>
      <c r="Z396" s="88">
        <v>1441.345064389483</v>
      </c>
      <c r="AA396" s="88">
        <v>1471.7993370098961</v>
      </c>
      <c r="AB396" s="88">
        <v>1502.9039373014321</v>
      </c>
      <c r="AC396" s="88">
        <v>1534.6729139758954</v>
      </c>
      <c r="AD396" s="88">
        <v>1567.1206229942347</v>
      </c>
      <c r="AE396" s="88">
        <v>1600.2617343727945</v>
      </c>
      <c r="AF396" s="88">
        <v>1634.1112391423119</v>
      </c>
      <c r="AG396" s="88">
        <v>1668.6844564631303</v>
      </c>
      <c r="AH396" s="139">
        <v>1703.9970409001801</v>
      </c>
      <c r="AI396" s="139">
        <v>1740.0649898613631</v>
      </c>
      <c r="AU396" s="88"/>
    </row>
    <row r="397" spans="3:47" s="11" customFormat="1" outlineLevel="2" x14ac:dyDescent="0.2">
      <c r="C397" s="119">
        <v>4</v>
      </c>
      <c r="E397" s="134"/>
      <c r="F397" s="159" t="s">
        <v>212</v>
      </c>
      <c r="H397" s="72" t="s">
        <v>180</v>
      </c>
      <c r="P397" s="149"/>
      <c r="Q397" s="135" t="s">
        <v>110</v>
      </c>
      <c r="R397" s="136"/>
      <c r="S397" s="88"/>
      <c r="T397" s="88"/>
      <c r="U397" s="137">
        <v>121.60509460291337</v>
      </c>
      <c r="V397" s="137">
        <v>126.01107265100009</v>
      </c>
      <c r="W397" s="138">
        <v>129.58037011761792</v>
      </c>
      <c r="X397" s="137">
        <v>133.18566519498322</v>
      </c>
      <c r="Y397" s="88">
        <v>136.41617836737549</v>
      </c>
      <c r="Z397" s="88">
        <v>139.2634994110754</v>
      </c>
      <c r="AA397" s="88">
        <v>142.02448252218454</v>
      </c>
      <c r="AB397" s="88">
        <v>144.84020379348689</v>
      </c>
      <c r="AC397" s="88">
        <v>147.71174844211734</v>
      </c>
      <c r="AD397" s="88">
        <v>150.6402232002969</v>
      </c>
      <c r="AE397" s="88">
        <v>153.62675674188228</v>
      </c>
      <c r="AF397" s="88">
        <v>156.67250011737207</v>
      </c>
      <c r="AG397" s="88">
        <v>159.77862719753725</v>
      </c>
      <c r="AH397" s="139">
        <v>162.94633512584684</v>
      </c>
      <c r="AI397" s="139">
        <v>166.17684477986327</v>
      </c>
      <c r="AU397" s="88"/>
    </row>
    <row r="398" spans="3:47" s="11" customFormat="1" outlineLevel="2" x14ac:dyDescent="0.2">
      <c r="C398" s="119">
        <v>4</v>
      </c>
      <c r="E398" s="134"/>
      <c r="F398" s="159" t="s">
        <v>213</v>
      </c>
      <c r="H398" s="72" t="s">
        <v>180</v>
      </c>
      <c r="P398" s="149"/>
      <c r="Q398" s="135" t="s">
        <v>110</v>
      </c>
      <c r="R398" s="136"/>
      <c r="S398" s="88"/>
      <c r="T398" s="88"/>
      <c r="U398" s="137">
        <v>201.06083000000001</v>
      </c>
      <c r="V398" s="137">
        <v>208.19848946500002</v>
      </c>
      <c r="W398" s="138">
        <v>214.02804717002002</v>
      </c>
      <c r="X398" s="137">
        <v>219.89241566247858</v>
      </c>
      <c r="Y398" s="88">
        <v>225.23580136307686</v>
      </c>
      <c r="Z398" s="88">
        <v>229.9882767718378</v>
      </c>
      <c r="AA398" s="88">
        <v>234.56504347959739</v>
      </c>
      <c r="AB398" s="88">
        <v>239.2328878448414</v>
      </c>
      <c r="AC398" s="88">
        <v>243.99362231295376</v>
      </c>
      <c r="AD398" s="88">
        <v>248.84909539698154</v>
      </c>
      <c r="AE398" s="88">
        <v>253.80119239538149</v>
      </c>
      <c r="AF398" s="88">
        <v>258.85183612404961</v>
      </c>
      <c r="AG398" s="88">
        <v>264.0029876629182</v>
      </c>
      <c r="AH398" s="139">
        <v>269.2566471174103</v>
      </c>
      <c r="AI398" s="139">
        <v>274.61485439504679</v>
      </c>
      <c r="AU398" s="88"/>
    </row>
    <row r="399" spans="3:47" s="11" customFormat="1" outlineLevel="2" x14ac:dyDescent="0.2">
      <c r="C399" s="119">
        <v>4</v>
      </c>
      <c r="E399" s="134"/>
      <c r="F399" s="159" t="s">
        <v>214</v>
      </c>
      <c r="H399" s="72" t="s">
        <v>180</v>
      </c>
      <c r="P399" s="149"/>
      <c r="Q399" s="135" t="s">
        <v>110</v>
      </c>
      <c r="R399" s="136"/>
      <c r="S399" s="88"/>
      <c r="T399" s="88"/>
      <c r="U399" s="137">
        <v>101.59832387654035</v>
      </c>
      <c r="V399" s="137">
        <v>104.99769169810099</v>
      </c>
      <c r="W399" s="138">
        <v>107.84237767142596</v>
      </c>
      <c r="X399" s="137">
        <v>110.67007985718985</v>
      </c>
      <c r="Y399" s="88">
        <v>113.31013386490925</v>
      </c>
      <c r="Z399" s="88">
        <v>115.77293074866138</v>
      </c>
      <c r="AA399" s="88">
        <v>118.07890024112857</v>
      </c>
      <c r="AB399" s="88">
        <v>120.43080011875402</v>
      </c>
      <c r="AC399" s="88">
        <v>122.82954522463855</v>
      </c>
      <c r="AD399" s="88">
        <v>125.27606862376145</v>
      </c>
      <c r="AE399" s="88">
        <v>127.77132196592459</v>
      </c>
      <c r="AF399" s="88">
        <v>130.3162758559256</v>
      </c>
      <c r="AG399" s="88">
        <v>132.91192023110418</v>
      </c>
      <c r="AH399" s="139">
        <v>135.55926474640833</v>
      </c>
      <c r="AI399" s="139">
        <v>138.25933916713049</v>
      </c>
      <c r="AU399" s="88"/>
    </row>
    <row r="400" spans="3:47" s="11" customFormat="1" outlineLevel="2" x14ac:dyDescent="0.2">
      <c r="C400" s="119">
        <v>4</v>
      </c>
      <c r="E400" s="134"/>
      <c r="F400" s="159" t="s">
        <v>215</v>
      </c>
      <c r="H400" s="72" t="s">
        <v>180</v>
      </c>
      <c r="P400" s="149"/>
      <c r="Q400" s="135" t="s">
        <v>110</v>
      </c>
      <c r="R400" s="136"/>
      <c r="S400" s="88"/>
      <c r="T400" s="88"/>
      <c r="U400" s="137">
        <v>74.29701</v>
      </c>
      <c r="V400" s="137">
        <v>76.934553855000004</v>
      </c>
      <c r="W400" s="138">
        <v>79.088721362940007</v>
      </c>
      <c r="X400" s="137">
        <v>81.255752328284572</v>
      </c>
      <c r="Y400" s="88">
        <v>83.230267109861899</v>
      </c>
      <c r="Z400" s="88">
        <v>84.986425745879998</v>
      </c>
      <c r="AA400" s="88">
        <v>86.677655618223014</v>
      </c>
      <c r="AB400" s="88">
        <v>88.402540965025651</v>
      </c>
      <c r="AC400" s="88">
        <v>90.161751530229665</v>
      </c>
      <c r="AD400" s="88">
        <v>91.95597038568124</v>
      </c>
      <c r="AE400" s="88">
        <v>93.785894196356296</v>
      </c>
      <c r="AF400" s="88">
        <v>95.652233490863793</v>
      </c>
      <c r="AG400" s="88">
        <v>97.55571293733199</v>
      </c>
      <c r="AH400" s="139">
        <v>99.497071624784894</v>
      </c>
      <c r="AI400" s="139">
        <v>101.47706335011812</v>
      </c>
      <c r="AU400" s="88"/>
    </row>
    <row r="401" spans="3:47" s="11" customFormat="1" outlineLevel="2" x14ac:dyDescent="0.2">
      <c r="C401" s="119">
        <v>4</v>
      </c>
      <c r="E401" s="134"/>
      <c r="F401" s="159" t="s">
        <v>216</v>
      </c>
      <c r="H401" s="72" t="s">
        <v>180</v>
      </c>
      <c r="P401" s="149"/>
      <c r="Q401" s="135" t="s">
        <v>110</v>
      </c>
      <c r="R401" s="136"/>
      <c r="S401" s="88"/>
      <c r="T401" s="88"/>
      <c r="U401" s="137">
        <v>0</v>
      </c>
      <c r="V401" s="137">
        <v>0</v>
      </c>
      <c r="W401" s="138">
        <v>0</v>
      </c>
      <c r="X401" s="137">
        <v>10.364324516337499</v>
      </c>
      <c r="Y401" s="88">
        <v>10.661435152472507</v>
      </c>
      <c r="Z401" s="88">
        <v>10.954624619165502</v>
      </c>
      <c r="AA401" s="88">
        <v>11.228490234644639</v>
      </c>
      <c r="AB401" s="88">
        <v>0</v>
      </c>
      <c r="AC401" s="88">
        <v>0</v>
      </c>
      <c r="AD401" s="88">
        <v>0</v>
      </c>
      <c r="AE401" s="88">
        <v>0</v>
      </c>
      <c r="AF401" s="88">
        <v>0</v>
      </c>
      <c r="AG401" s="88">
        <v>0</v>
      </c>
      <c r="AH401" s="139">
        <v>0</v>
      </c>
      <c r="AI401" s="139">
        <v>0</v>
      </c>
      <c r="AU401" s="88"/>
    </row>
    <row r="402" spans="3:47" s="11" customFormat="1" outlineLevel="2" x14ac:dyDescent="0.2">
      <c r="C402" s="119">
        <v>4</v>
      </c>
      <c r="E402" s="134"/>
      <c r="F402" s="159" t="s">
        <v>33</v>
      </c>
      <c r="H402" s="72" t="s">
        <v>180</v>
      </c>
      <c r="P402" s="149"/>
      <c r="Q402" s="135" t="s">
        <v>110</v>
      </c>
      <c r="R402" s="136"/>
      <c r="S402" s="88"/>
      <c r="T402" s="88"/>
      <c r="U402" s="137">
        <v>0</v>
      </c>
      <c r="V402" s="137">
        <v>0</v>
      </c>
      <c r="W402" s="138">
        <v>0</v>
      </c>
      <c r="X402" s="137">
        <v>0</v>
      </c>
      <c r="Y402" s="88">
        <v>0</v>
      </c>
      <c r="Z402" s="88">
        <v>0</v>
      </c>
      <c r="AA402" s="88">
        <v>0</v>
      </c>
      <c r="AB402" s="88">
        <v>0</v>
      </c>
      <c r="AC402" s="88">
        <v>0</v>
      </c>
      <c r="AD402" s="88">
        <v>0</v>
      </c>
      <c r="AE402" s="88">
        <v>0</v>
      </c>
      <c r="AF402" s="88">
        <v>0</v>
      </c>
      <c r="AG402" s="88">
        <v>0</v>
      </c>
      <c r="AH402" s="139">
        <v>0</v>
      </c>
      <c r="AI402" s="139">
        <v>0</v>
      </c>
      <c r="AU402" s="88"/>
    </row>
    <row r="403" spans="3:47" s="11" customFormat="1" outlineLevel="2" x14ac:dyDescent="0.2">
      <c r="C403" s="119">
        <v>4</v>
      </c>
      <c r="E403" s="134"/>
      <c r="F403" s="159" t="s">
        <v>34</v>
      </c>
      <c r="H403" s="72" t="s">
        <v>180</v>
      </c>
      <c r="P403" s="149"/>
      <c r="Q403" s="135" t="s">
        <v>110</v>
      </c>
      <c r="R403" s="136"/>
      <c r="S403" s="88"/>
      <c r="T403" s="88"/>
      <c r="U403" s="137">
        <v>0</v>
      </c>
      <c r="V403" s="137">
        <v>0</v>
      </c>
      <c r="W403" s="138">
        <v>0</v>
      </c>
      <c r="X403" s="137">
        <v>1653.4894180232072</v>
      </c>
      <c r="Y403" s="88">
        <v>1355.0804256324668</v>
      </c>
      <c r="Z403" s="88">
        <v>391.41556921834569</v>
      </c>
      <c r="AA403" s="88">
        <v>360.58729786843071</v>
      </c>
      <c r="AB403" s="88">
        <v>1001.6330878332629</v>
      </c>
      <c r="AC403" s="88">
        <v>939.48784861403055</v>
      </c>
      <c r="AD403" s="88">
        <v>1376.7973123524218</v>
      </c>
      <c r="AE403" s="88">
        <v>441.58485131103282</v>
      </c>
      <c r="AF403" s="88">
        <v>810.47470927588233</v>
      </c>
      <c r="AG403" s="88">
        <v>617.07294780831546</v>
      </c>
      <c r="AH403" s="139">
        <v>265.45714671057914</v>
      </c>
      <c r="AI403" s="139">
        <v>2422.2697853556865</v>
      </c>
      <c r="AU403" s="88"/>
    </row>
    <row r="404" spans="3:47" s="11" customFormat="1" outlineLevel="2" x14ac:dyDescent="0.2">
      <c r="C404" s="119">
        <v>4</v>
      </c>
      <c r="E404" s="134"/>
      <c r="F404" s="159" t="s">
        <v>217</v>
      </c>
      <c r="H404" s="72" t="s">
        <v>180</v>
      </c>
      <c r="P404" s="149"/>
      <c r="Q404" s="135" t="s">
        <v>110</v>
      </c>
      <c r="R404" s="136"/>
      <c r="S404" s="88"/>
      <c r="T404" s="88"/>
      <c r="U404" s="137">
        <v>0</v>
      </c>
      <c r="V404" s="137">
        <v>0</v>
      </c>
      <c r="W404" s="138">
        <v>0</v>
      </c>
      <c r="X404" s="137">
        <v>0</v>
      </c>
      <c r="Y404" s="88">
        <v>0</v>
      </c>
      <c r="Z404" s="88">
        <v>0</v>
      </c>
      <c r="AA404" s="88">
        <v>0</v>
      </c>
      <c r="AB404" s="88">
        <v>0</v>
      </c>
      <c r="AC404" s="88">
        <v>0</v>
      </c>
      <c r="AD404" s="88">
        <v>0</v>
      </c>
      <c r="AE404" s="88">
        <v>0</v>
      </c>
      <c r="AF404" s="88">
        <v>0</v>
      </c>
      <c r="AG404" s="88">
        <v>0</v>
      </c>
      <c r="AH404" s="139">
        <v>0</v>
      </c>
      <c r="AI404" s="139">
        <v>0</v>
      </c>
      <c r="AU404" s="88"/>
    </row>
    <row r="405" spans="3:47" s="11" customFormat="1" outlineLevel="2" x14ac:dyDescent="0.2">
      <c r="C405" s="119">
        <v>4</v>
      </c>
      <c r="E405" s="134"/>
      <c r="F405" s="159" t="s">
        <v>152</v>
      </c>
      <c r="H405" s="72" t="s">
        <v>180</v>
      </c>
      <c r="P405" s="149"/>
      <c r="Q405" s="135" t="s">
        <v>110</v>
      </c>
      <c r="R405" s="136"/>
      <c r="S405" s="88"/>
      <c r="T405" s="88"/>
      <c r="U405" s="137">
        <v>0</v>
      </c>
      <c r="V405" s="137">
        <v>0</v>
      </c>
      <c r="W405" s="138">
        <v>0</v>
      </c>
      <c r="X405" s="137">
        <v>0</v>
      </c>
      <c r="Y405" s="88">
        <v>0</v>
      </c>
      <c r="Z405" s="88">
        <v>0</v>
      </c>
      <c r="AA405" s="88">
        <v>0</v>
      </c>
      <c r="AB405" s="88">
        <v>0</v>
      </c>
      <c r="AC405" s="88">
        <v>0</v>
      </c>
      <c r="AD405" s="88">
        <v>0</v>
      </c>
      <c r="AE405" s="88">
        <v>0</v>
      </c>
      <c r="AF405" s="88">
        <v>0</v>
      </c>
      <c r="AG405" s="88">
        <v>0</v>
      </c>
      <c r="AH405" s="139">
        <v>0</v>
      </c>
      <c r="AI405" s="139">
        <v>0</v>
      </c>
      <c r="AU405" s="88"/>
    </row>
    <row r="406" spans="3:47" s="11" customFormat="1" outlineLevel="2" x14ac:dyDescent="0.2">
      <c r="C406" s="119">
        <v>4</v>
      </c>
      <c r="E406" s="140"/>
      <c r="F406" s="160" t="s">
        <v>152</v>
      </c>
      <c r="G406" s="142"/>
      <c r="H406" s="161" t="s">
        <v>180</v>
      </c>
      <c r="I406" s="142"/>
      <c r="J406" s="142"/>
      <c r="K406" s="142"/>
      <c r="L406" s="142"/>
      <c r="M406" s="142"/>
      <c r="N406" s="142"/>
      <c r="O406" s="142"/>
      <c r="P406" s="155"/>
      <c r="Q406" s="143" t="s">
        <v>110</v>
      </c>
      <c r="R406" s="144"/>
      <c r="S406" s="145"/>
      <c r="T406" s="145"/>
      <c r="U406" s="146">
        <v>0</v>
      </c>
      <c r="V406" s="146">
        <v>0</v>
      </c>
      <c r="W406" s="147">
        <v>0</v>
      </c>
      <c r="X406" s="146">
        <v>0</v>
      </c>
      <c r="Y406" s="145">
        <v>0</v>
      </c>
      <c r="Z406" s="145">
        <v>0</v>
      </c>
      <c r="AA406" s="145">
        <v>0</v>
      </c>
      <c r="AB406" s="145">
        <v>0</v>
      </c>
      <c r="AC406" s="145">
        <v>0</v>
      </c>
      <c r="AD406" s="145">
        <v>0</v>
      </c>
      <c r="AE406" s="145">
        <v>0</v>
      </c>
      <c r="AF406" s="145">
        <v>0</v>
      </c>
      <c r="AG406" s="145">
        <v>0</v>
      </c>
      <c r="AH406" s="148">
        <v>0</v>
      </c>
      <c r="AI406" s="148">
        <v>0</v>
      </c>
      <c r="AU406" s="88"/>
    </row>
    <row r="407" spans="3:47" s="11" customFormat="1" outlineLevel="2" x14ac:dyDescent="0.2">
      <c r="C407" s="119">
        <v>4</v>
      </c>
      <c r="E407" s="125"/>
      <c r="F407" s="157" t="s">
        <v>152</v>
      </c>
      <c r="G407" s="127"/>
      <c r="H407" s="158" t="s">
        <v>180</v>
      </c>
      <c r="I407" s="127"/>
      <c r="J407" s="127"/>
      <c r="K407" s="127"/>
      <c r="L407" s="127"/>
      <c r="M407" s="127"/>
      <c r="N407" s="127"/>
      <c r="O407" s="127"/>
      <c r="P407" s="152"/>
      <c r="Q407" s="128" t="s">
        <v>110</v>
      </c>
      <c r="R407" s="129"/>
      <c r="S407" s="130"/>
      <c r="T407" s="130"/>
      <c r="U407" s="131">
        <v>0</v>
      </c>
      <c r="V407" s="131">
        <v>0</v>
      </c>
      <c r="W407" s="132">
        <v>0</v>
      </c>
      <c r="X407" s="131">
        <v>0</v>
      </c>
      <c r="Y407" s="130">
        <v>0</v>
      </c>
      <c r="Z407" s="130">
        <v>0</v>
      </c>
      <c r="AA407" s="130">
        <v>0</v>
      </c>
      <c r="AB407" s="130">
        <v>0</v>
      </c>
      <c r="AC407" s="130">
        <v>0</v>
      </c>
      <c r="AD407" s="130">
        <v>0</v>
      </c>
      <c r="AE407" s="130">
        <v>0</v>
      </c>
      <c r="AF407" s="130">
        <v>0</v>
      </c>
      <c r="AG407" s="130">
        <v>0</v>
      </c>
      <c r="AH407" s="133">
        <v>0</v>
      </c>
      <c r="AI407" s="133">
        <v>0</v>
      </c>
      <c r="AU407" s="88"/>
    </row>
    <row r="408" spans="3:47" s="11" customFormat="1" outlineLevel="2" x14ac:dyDescent="0.2">
      <c r="C408" s="119">
        <v>4</v>
      </c>
      <c r="E408" s="134"/>
      <c r="F408" s="159" t="s">
        <v>152</v>
      </c>
      <c r="H408" s="72" t="s">
        <v>180</v>
      </c>
      <c r="P408" s="149"/>
      <c r="Q408" s="135" t="s">
        <v>110</v>
      </c>
      <c r="R408" s="136"/>
      <c r="S408" s="88"/>
      <c r="T408" s="88"/>
      <c r="U408" s="137">
        <v>0</v>
      </c>
      <c r="V408" s="137">
        <v>0</v>
      </c>
      <c r="W408" s="138">
        <v>0</v>
      </c>
      <c r="X408" s="137">
        <v>0</v>
      </c>
      <c r="Y408" s="88">
        <v>0</v>
      </c>
      <c r="Z408" s="88">
        <v>0</v>
      </c>
      <c r="AA408" s="88">
        <v>0</v>
      </c>
      <c r="AB408" s="88">
        <v>0</v>
      </c>
      <c r="AC408" s="88">
        <v>0</v>
      </c>
      <c r="AD408" s="88">
        <v>0</v>
      </c>
      <c r="AE408" s="88">
        <v>0</v>
      </c>
      <c r="AF408" s="88">
        <v>0</v>
      </c>
      <c r="AG408" s="88">
        <v>0</v>
      </c>
      <c r="AH408" s="139">
        <v>0</v>
      </c>
      <c r="AI408" s="139">
        <v>0</v>
      </c>
      <c r="AU408" s="88"/>
    </row>
    <row r="409" spans="3:47" s="11" customFormat="1" outlineLevel="2" x14ac:dyDescent="0.2">
      <c r="C409" s="119">
        <v>4</v>
      </c>
      <c r="E409" s="134"/>
      <c r="F409" s="159" t="s">
        <v>152</v>
      </c>
      <c r="H409" s="72" t="s">
        <v>180</v>
      </c>
      <c r="P409" s="149"/>
      <c r="Q409" s="135" t="s">
        <v>110</v>
      </c>
      <c r="R409" s="136"/>
      <c r="S409" s="88"/>
      <c r="T409" s="88"/>
      <c r="U409" s="137">
        <v>0</v>
      </c>
      <c r="V409" s="137">
        <v>0</v>
      </c>
      <c r="W409" s="138">
        <v>0</v>
      </c>
      <c r="X409" s="137">
        <v>0</v>
      </c>
      <c r="Y409" s="88">
        <v>0</v>
      </c>
      <c r="Z409" s="88">
        <v>0</v>
      </c>
      <c r="AA409" s="88">
        <v>0</v>
      </c>
      <c r="AB409" s="88">
        <v>0</v>
      </c>
      <c r="AC409" s="88">
        <v>0</v>
      </c>
      <c r="AD409" s="88">
        <v>0</v>
      </c>
      <c r="AE409" s="88">
        <v>0</v>
      </c>
      <c r="AF409" s="88">
        <v>0</v>
      </c>
      <c r="AG409" s="88">
        <v>0</v>
      </c>
      <c r="AH409" s="139">
        <v>0</v>
      </c>
      <c r="AI409" s="139">
        <v>0</v>
      </c>
      <c r="AU409" s="88"/>
    </row>
    <row r="410" spans="3:47" s="11" customFormat="1" outlineLevel="2" x14ac:dyDescent="0.2">
      <c r="C410" s="119">
        <v>4</v>
      </c>
      <c r="E410" s="134"/>
      <c r="F410" s="159" t="s">
        <v>152</v>
      </c>
      <c r="H410" s="72" t="s">
        <v>180</v>
      </c>
      <c r="P410" s="149"/>
      <c r="Q410" s="135" t="s">
        <v>110</v>
      </c>
      <c r="R410" s="136"/>
      <c r="S410" s="88"/>
      <c r="T410" s="88"/>
      <c r="U410" s="137">
        <v>0</v>
      </c>
      <c r="V410" s="137">
        <v>0</v>
      </c>
      <c r="W410" s="138">
        <v>0</v>
      </c>
      <c r="X410" s="137">
        <v>0</v>
      </c>
      <c r="Y410" s="88">
        <v>0</v>
      </c>
      <c r="Z410" s="88">
        <v>0</v>
      </c>
      <c r="AA410" s="88">
        <v>0</v>
      </c>
      <c r="AB410" s="88">
        <v>0</v>
      </c>
      <c r="AC410" s="88">
        <v>0</v>
      </c>
      <c r="AD410" s="88">
        <v>0</v>
      </c>
      <c r="AE410" s="88">
        <v>0</v>
      </c>
      <c r="AF410" s="88">
        <v>0</v>
      </c>
      <c r="AG410" s="88">
        <v>0</v>
      </c>
      <c r="AH410" s="139">
        <v>0</v>
      </c>
      <c r="AI410" s="139">
        <v>0</v>
      </c>
      <c r="AU410" s="88"/>
    </row>
    <row r="411" spans="3:47" s="11" customFormat="1" outlineLevel="2" x14ac:dyDescent="0.2">
      <c r="C411" s="119">
        <v>4</v>
      </c>
      <c r="E411" s="134"/>
      <c r="F411" s="159" t="s">
        <v>152</v>
      </c>
      <c r="H411" s="72" t="s">
        <v>180</v>
      </c>
      <c r="P411" s="149"/>
      <c r="Q411" s="135" t="s">
        <v>110</v>
      </c>
      <c r="R411" s="136"/>
      <c r="S411" s="88"/>
      <c r="T411" s="88"/>
      <c r="U411" s="137">
        <v>0</v>
      </c>
      <c r="V411" s="137">
        <v>0</v>
      </c>
      <c r="W411" s="138">
        <v>0</v>
      </c>
      <c r="X411" s="137">
        <v>0</v>
      </c>
      <c r="Y411" s="88">
        <v>0</v>
      </c>
      <c r="Z411" s="88">
        <v>0</v>
      </c>
      <c r="AA411" s="88">
        <v>0</v>
      </c>
      <c r="AB411" s="88">
        <v>0</v>
      </c>
      <c r="AC411" s="88">
        <v>0</v>
      </c>
      <c r="AD411" s="88">
        <v>0</v>
      </c>
      <c r="AE411" s="88">
        <v>0</v>
      </c>
      <c r="AF411" s="88">
        <v>0</v>
      </c>
      <c r="AG411" s="88">
        <v>0</v>
      </c>
      <c r="AH411" s="139">
        <v>0</v>
      </c>
      <c r="AI411" s="139">
        <v>0</v>
      </c>
      <c r="AU411" s="88"/>
    </row>
    <row r="412" spans="3:47" s="11" customFormat="1" outlineLevel="2" x14ac:dyDescent="0.2">
      <c r="C412" s="119">
        <v>4</v>
      </c>
      <c r="E412" s="134"/>
      <c r="F412" s="159" t="s">
        <v>152</v>
      </c>
      <c r="H412" s="72" t="s">
        <v>180</v>
      </c>
      <c r="P412" s="149"/>
      <c r="Q412" s="135" t="s">
        <v>110</v>
      </c>
      <c r="R412" s="136"/>
      <c r="S412" s="88"/>
      <c r="T412" s="88"/>
      <c r="U412" s="137">
        <v>0</v>
      </c>
      <c r="V412" s="137">
        <v>0</v>
      </c>
      <c r="W412" s="138">
        <v>0</v>
      </c>
      <c r="X412" s="137">
        <v>0</v>
      </c>
      <c r="Y412" s="88">
        <v>0</v>
      </c>
      <c r="Z412" s="88">
        <v>0</v>
      </c>
      <c r="AA412" s="88">
        <v>0</v>
      </c>
      <c r="AB412" s="88">
        <v>0</v>
      </c>
      <c r="AC412" s="88">
        <v>0</v>
      </c>
      <c r="AD412" s="88">
        <v>0</v>
      </c>
      <c r="AE412" s="88">
        <v>0</v>
      </c>
      <c r="AF412" s="88">
        <v>0</v>
      </c>
      <c r="AG412" s="88">
        <v>0</v>
      </c>
      <c r="AH412" s="139">
        <v>0</v>
      </c>
      <c r="AI412" s="139">
        <v>0</v>
      </c>
      <c r="AU412" s="88"/>
    </row>
    <row r="413" spans="3:47" s="11" customFormat="1" outlineLevel="2" x14ac:dyDescent="0.2">
      <c r="C413" s="119">
        <v>4</v>
      </c>
      <c r="E413" s="134"/>
      <c r="F413" s="159" t="s">
        <v>152</v>
      </c>
      <c r="H413" s="72" t="s">
        <v>180</v>
      </c>
      <c r="P413" s="149"/>
      <c r="Q413" s="135" t="s">
        <v>110</v>
      </c>
      <c r="R413" s="136"/>
      <c r="S413" s="88"/>
      <c r="T413" s="88"/>
      <c r="U413" s="137">
        <v>0</v>
      </c>
      <c r="V413" s="137">
        <v>0</v>
      </c>
      <c r="W413" s="138">
        <v>0</v>
      </c>
      <c r="X413" s="137">
        <v>0</v>
      </c>
      <c r="Y413" s="88">
        <v>0</v>
      </c>
      <c r="Z413" s="88">
        <v>0</v>
      </c>
      <c r="AA413" s="88">
        <v>0</v>
      </c>
      <c r="AB413" s="88">
        <v>0</v>
      </c>
      <c r="AC413" s="88">
        <v>0</v>
      </c>
      <c r="AD413" s="88">
        <v>0</v>
      </c>
      <c r="AE413" s="88">
        <v>0</v>
      </c>
      <c r="AF413" s="88">
        <v>0</v>
      </c>
      <c r="AG413" s="88">
        <v>0</v>
      </c>
      <c r="AH413" s="139">
        <v>0</v>
      </c>
      <c r="AI413" s="139">
        <v>0</v>
      </c>
      <c r="AU413" s="88"/>
    </row>
    <row r="414" spans="3:47" s="11" customFormat="1" outlineLevel="2" x14ac:dyDescent="0.2">
      <c r="C414" s="119">
        <v>4</v>
      </c>
      <c r="E414" s="134"/>
      <c r="F414" s="159" t="s">
        <v>152</v>
      </c>
      <c r="H414" s="72" t="s">
        <v>180</v>
      </c>
      <c r="P414" s="149"/>
      <c r="Q414" s="135" t="s">
        <v>110</v>
      </c>
      <c r="R414" s="136"/>
      <c r="S414" s="88"/>
      <c r="T414" s="88"/>
      <c r="U414" s="137">
        <v>0</v>
      </c>
      <c r="V414" s="137">
        <v>0</v>
      </c>
      <c r="W414" s="138">
        <v>0</v>
      </c>
      <c r="X414" s="137">
        <v>0</v>
      </c>
      <c r="Y414" s="88">
        <v>0</v>
      </c>
      <c r="Z414" s="88">
        <v>0</v>
      </c>
      <c r="AA414" s="88">
        <v>0</v>
      </c>
      <c r="AB414" s="88">
        <v>0</v>
      </c>
      <c r="AC414" s="88">
        <v>0</v>
      </c>
      <c r="AD414" s="88">
        <v>0</v>
      </c>
      <c r="AE414" s="88">
        <v>0</v>
      </c>
      <c r="AF414" s="88">
        <v>0</v>
      </c>
      <c r="AG414" s="88">
        <v>0</v>
      </c>
      <c r="AH414" s="139">
        <v>0</v>
      </c>
      <c r="AI414" s="139">
        <v>0</v>
      </c>
      <c r="AU414" s="88"/>
    </row>
    <row r="415" spans="3:47" s="11" customFormat="1" outlineLevel="2" x14ac:dyDescent="0.2">
      <c r="C415" s="119">
        <v>4</v>
      </c>
      <c r="E415" s="134"/>
      <c r="F415" s="159" t="s">
        <v>152</v>
      </c>
      <c r="H415" s="72" t="s">
        <v>180</v>
      </c>
      <c r="P415" s="149"/>
      <c r="Q415" s="135" t="s">
        <v>110</v>
      </c>
      <c r="R415" s="136"/>
      <c r="S415" s="88"/>
      <c r="T415" s="88"/>
      <c r="U415" s="137">
        <v>0</v>
      </c>
      <c r="V415" s="137">
        <v>0</v>
      </c>
      <c r="W415" s="138">
        <v>0</v>
      </c>
      <c r="X415" s="137">
        <v>0</v>
      </c>
      <c r="Y415" s="88">
        <v>0</v>
      </c>
      <c r="Z415" s="88">
        <v>0</v>
      </c>
      <c r="AA415" s="88">
        <v>0</v>
      </c>
      <c r="AB415" s="88">
        <v>0</v>
      </c>
      <c r="AC415" s="88">
        <v>0</v>
      </c>
      <c r="AD415" s="88">
        <v>0</v>
      </c>
      <c r="AE415" s="88">
        <v>0</v>
      </c>
      <c r="AF415" s="88">
        <v>0</v>
      </c>
      <c r="AG415" s="88">
        <v>0</v>
      </c>
      <c r="AH415" s="139">
        <v>0</v>
      </c>
      <c r="AI415" s="139">
        <v>0</v>
      </c>
      <c r="AU415" s="88"/>
    </row>
    <row r="416" spans="3:47" s="11" customFormat="1" outlineLevel="2" x14ac:dyDescent="0.2">
      <c r="C416" s="119">
        <v>4</v>
      </c>
      <c r="E416" s="140"/>
      <c r="F416" s="160" t="s">
        <v>152</v>
      </c>
      <c r="G416" s="142"/>
      <c r="H416" s="161" t="s">
        <v>180</v>
      </c>
      <c r="I416" s="142"/>
      <c r="J416" s="142"/>
      <c r="K416" s="142"/>
      <c r="L416" s="142"/>
      <c r="M416" s="142"/>
      <c r="N416" s="142"/>
      <c r="O416" s="142"/>
      <c r="P416" s="155"/>
      <c r="Q416" s="143" t="s">
        <v>110</v>
      </c>
      <c r="R416" s="144"/>
      <c r="S416" s="145"/>
      <c r="T416" s="145"/>
      <c r="U416" s="146">
        <v>0</v>
      </c>
      <c r="V416" s="146">
        <v>0</v>
      </c>
      <c r="W416" s="147">
        <v>0</v>
      </c>
      <c r="X416" s="146">
        <v>0</v>
      </c>
      <c r="Y416" s="145">
        <v>0</v>
      </c>
      <c r="Z416" s="145">
        <v>0</v>
      </c>
      <c r="AA416" s="145">
        <v>0</v>
      </c>
      <c r="AB416" s="145">
        <v>0</v>
      </c>
      <c r="AC416" s="145">
        <v>0</v>
      </c>
      <c r="AD416" s="145">
        <v>0</v>
      </c>
      <c r="AE416" s="145">
        <v>0</v>
      </c>
      <c r="AF416" s="145">
        <v>0</v>
      </c>
      <c r="AG416" s="145">
        <v>0</v>
      </c>
      <c r="AH416" s="148">
        <v>0</v>
      </c>
      <c r="AI416" s="148">
        <v>0</v>
      </c>
      <c r="AU416" s="88"/>
    </row>
    <row r="417" spans="3:47" s="11" customFormat="1" outlineLevel="2" x14ac:dyDescent="0.2">
      <c r="C417" s="119">
        <v>4</v>
      </c>
      <c r="F417" s="159"/>
      <c r="P417" s="149" t="s">
        <v>181</v>
      </c>
      <c r="Q417" s="16" t="s">
        <v>110</v>
      </c>
      <c r="R417" s="150"/>
      <c r="S417" s="150"/>
      <c r="T417" s="150"/>
      <c r="U417" s="150">
        <v>2277.22144980341</v>
      </c>
      <c r="V417" s="150">
        <v>2411.9414022801648</v>
      </c>
      <c r="W417" s="150">
        <v>2506.792909389741</v>
      </c>
      <c r="X417" s="150">
        <v>4588.8313429393456</v>
      </c>
      <c r="Y417" s="150">
        <v>4340.3155577198286</v>
      </c>
      <c r="Z417" s="150">
        <v>3442.5099828637885</v>
      </c>
      <c r="AA417" s="150">
        <v>3474.2316825770113</v>
      </c>
      <c r="AB417" s="150">
        <v>4167.6087926005775</v>
      </c>
      <c r="AC417" s="150">
        <v>4170.3337240179299</v>
      </c>
      <c r="AD417" s="150">
        <v>4673.8509324118777</v>
      </c>
      <c r="AE417" s="150">
        <v>3806.2115736999231</v>
      </c>
      <c r="AF417" s="150">
        <v>4244.0682573551812</v>
      </c>
      <c r="AG417" s="150">
        <v>4121.0560049689166</v>
      </c>
      <c r="AH417" s="150">
        <v>3841.2819632899541</v>
      </c>
      <c r="AI417" s="150">
        <v>6071.4187983972442</v>
      </c>
      <c r="AU417" s="88"/>
    </row>
    <row r="418" spans="3:47" s="11" customFormat="1" outlineLevel="2" x14ac:dyDescent="0.2">
      <c r="C418" s="119">
        <v>4</v>
      </c>
      <c r="P418" s="149" t="s">
        <v>182</v>
      </c>
      <c r="Q418" s="16" t="s">
        <v>110</v>
      </c>
      <c r="R418" s="150"/>
      <c r="S418" s="150"/>
      <c r="T418" s="150"/>
      <c r="U418" s="150">
        <v>0</v>
      </c>
      <c r="V418" s="150">
        <v>0</v>
      </c>
      <c r="W418" s="150">
        <v>0</v>
      </c>
      <c r="X418" s="150">
        <v>0</v>
      </c>
      <c r="Y418" s="150">
        <v>0</v>
      </c>
      <c r="Z418" s="150">
        <v>0</v>
      </c>
      <c r="AA418" s="150">
        <v>0</v>
      </c>
      <c r="AB418" s="150">
        <v>0</v>
      </c>
      <c r="AC418" s="150">
        <v>0</v>
      </c>
      <c r="AD418" s="150">
        <v>0</v>
      </c>
      <c r="AE418" s="150">
        <v>0</v>
      </c>
      <c r="AF418" s="150">
        <v>0</v>
      </c>
      <c r="AG418" s="150">
        <v>0</v>
      </c>
      <c r="AH418" s="150">
        <v>0</v>
      </c>
      <c r="AI418" s="150">
        <v>0</v>
      </c>
      <c r="AU418" s="88"/>
    </row>
    <row r="419" spans="3:47" s="11" customFormat="1" outlineLevel="2" x14ac:dyDescent="0.2">
      <c r="C419" s="119">
        <v>4</v>
      </c>
      <c r="F419" s="124"/>
      <c r="P419" s="149" t="s">
        <v>183</v>
      </c>
      <c r="Q419" s="16" t="s">
        <v>110</v>
      </c>
      <c r="R419" s="150"/>
      <c r="S419" s="150"/>
      <c r="T419" s="150"/>
      <c r="U419" s="150">
        <v>2277.22144980341</v>
      </c>
      <c r="V419" s="150">
        <v>2411.9414022801648</v>
      </c>
      <c r="W419" s="150">
        <v>2506.792909389741</v>
      </c>
      <c r="X419" s="150">
        <v>4588.8313429393456</v>
      </c>
      <c r="Y419" s="150">
        <v>4340.3155577198286</v>
      </c>
      <c r="Z419" s="150">
        <v>3442.5099828637885</v>
      </c>
      <c r="AA419" s="150">
        <v>3474.2316825770113</v>
      </c>
      <c r="AB419" s="150">
        <v>4167.6087926005775</v>
      </c>
      <c r="AC419" s="150">
        <v>4170.3337240179299</v>
      </c>
      <c r="AD419" s="150">
        <v>4673.8509324118777</v>
      </c>
      <c r="AE419" s="150">
        <v>3806.2115736999231</v>
      </c>
      <c r="AF419" s="150">
        <v>4244.0682573551812</v>
      </c>
      <c r="AG419" s="150">
        <v>4121.0560049689166</v>
      </c>
      <c r="AH419" s="150">
        <v>3841.2819632899541</v>
      </c>
      <c r="AI419" s="150">
        <v>6071.4187983972442</v>
      </c>
      <c r="AU419" s="88"/>
    </row>
    <row r="420" spans="3:47" s="11" customFormat="1" outlineLevel="2" x14ac:dyDescent="0.2">
      <c r="C420" s="119">
        <v>4</v>
      </c>
      <c r="F420" s="124"/>
      <c r="P420" s="149"/>
      <c r="Q420" s="16"/>
      <c r="R420" s="88"/>
      <c r="S420" s="88"/>
      <c r="T420" s="88"/>
      <c r="U420" s="88"/>
      <c r="V420" s="88"/>
      <c r="W420" s="88"/>
      <c r="X420" s="88"/>
      <c r="Y420" s="88"/>
      <c r="Z420" s="88"/>
      <c r="AA420" s="88"/>
      <c r="AB420" s="88"/>
      <c r="AC420" s="88"/>
      <c r="AD420" s="88"/>
      <c r="AE420" s="88"/>
      <c r="AF420" s="88"/>
      <c r="AG420" s="88"/>
      <c r="AH420" s="88"/>
      <c r="AI420" s="88"/>
      <c r="AU420" s="88"/>
    </row>
    <row r="421" spans="3:47" outlineLevel="1" x14ac:dyDescent="0.2">
      <c r="C421" s="119">
        <v>4</v>
      </c>
      <c r="D421" s="11"/>
      <c r="E421" s="162" t="s">
        <v>184</v>
      </c>
      <c r="F421" s="121"/>
      <c r="G421" s="121"/>
      <c r="H421" s="121"/>
      <c r="I421" s="121"/>
      <c r="J421" s="121"/>
      <c r="K421" s="121"/>
      <c r="L421" s="121"/>
      <c r="M421" s="121"/>
      <c r="N421" s="121"/>
      <c r="O421" s="121"/>
      <c r="P421" s="121"/>
      <c r="Q421" s="122"/>
      <c r="R421" s="123"/>
      <c r="S421" s="123"/>
      <c r="T421" s="123"/>
      <c r="U421" s="123"/>
      <c r="V421" s="123"/>
      <c r="W421" s="123"/>
      <c r="X421" s="123"/>
      <c r="Y421" s="123"/>
      <c r="Z421" s="123"/>
      <c r="AA421" s="123"/>
      <c r="AB421" s="123"/>
      <c r="AC421" s="123"/>
      <c r="AD421" s="123"/>
      <c r="AE421" s="123"/>
      <c r="AF421" s="123"/>
      <c r="AG421" s="123"/>
      <c r="AH421" s="123"/>
      <c r="AI421" s="123"/>
      <c r="AT421" s="11"/>
      <c r="AU421" s="88"/>
    </row>
    <row r="422" spans="3:47" outlineLevel="2" x14ac:dyDescent="0.2">
      <c r="C422" s="119">
        <v>4</v>
      </c>
      <c r="D422" s="11"/>
      <c r="E422" s="11"/>
      <c r="F422" s="11"/>
      <c r="G422" s="16"/>
      <c r="H422" s="163" t="s">
        <v>6</v>
      </c>
      <c r="I422" s="163" t="s">
        <v>5</v>
      </c>
      <c r="J422" s="163" t="s">
        <v>129</v>
      </c>
      <c r="K422" s="163" t="s">
        <v>128</v>
      </c>
      <c r="L422" s="11"/>
      <c r="M422" s="11"/>
      <c r="N422" s="11"/>
      <c r="O422" s="11"/>
      <c r="P422" s="149"/>
      <c r="Q422" s="164"/>
      <c r="V422" s="165"/>
      <c r="W422" s="150"/>
      <c r="X422" s="150"/>
      <c r="Y422" s="150"/>
      <c r="Z422" s="150"/>
      <c r="AA422" s="150"/>
      <c r="AB422" s="150"/>
      <c r="AC422" s="150"/>
      <c r="AD422" s="150"/>
      <c r="AE422" s="150"/>
      <c r="AF422" s="150"/>
      <c r="AG422" s="150"/>
      <c r="AH422" s="150"/>
      <c r="AI422" s="150"/>
      <c r="AT422" s="11"/>
      <c r="AU422" s="88"/>
    </row>
    <row r="423" spans="3:47" outlineLevel="2" x14ac:dyDescent="0.2">
      <c r="C423" s="119">
        <v>4</v>
      </c>
      <c r="D423" s="167" t="s">
        <v>218</v>
      </c>
      <c r="E423" s="11"/>
      <c r="F423" s="125" t="s">
        <v>209</v>
      </c>
      <c r="G423" s="168" t="s">
        <v>130</v>
      </c>
      <c r="H423" s="169">
        <v>1</v>
      </c>
      <c r="I423" s="170">
        <v>0</v>
      </c>
      <c r="J423" s="170">
        <v>1</v>
      </c>
      <c r="K423" s="171">
        <v>0</v>
      </c>
      <c r="L423" s="11"/>
      <c r="M423" s="11"/>
      <c r="N423" s="11"/>
      <c r="O423" s="11"/>
      <c r="P423" s="149"/>
      <c r="Q423" s="164"/>
      <c r="V423" s="165"/>
      <c r="W423" s="11"/>
      <c r="X423" s="11"/>
      <c r="Y423" s="150"/>
      <c r="Z423" s="150"/>
      <c r="AA423" s="150"/>
      <c r="AB423" s="150"/>
      <c r="AC423" s="150"/>
      <c r="AD423" s="150"/>
      <c r="AE423" s="150"/>
      <c r="AF423" s="150"/>
      <c r="AG423" s="11"/>
      <c r="AH423" s="11"/>
      <c r="AI423" s="11"/>
      <c r="AT423" s="11"/>
      <c r="AU423" s="88"/>
    </row>
    <row r="424" spans="3:47" outlineLevel="2" x14ac:dyDescent="0.2">
      <c r="C424" s="119">
        <v>4</v>
      </c>
      <c r="D424" s="167" t="s">
        <v>218</v>
      </c>
      <c r="E424" s="11"/>
      <c r="F424" s="134" t="s">
        <v>31</v>
      </c>
      <c r="G424" s="16" t="s">
        <v>130</v>
      </c>
      <c r="H424" s="172">
        <v>1</v>
      </c>
      <c r="I424" s="173">
        <v>0</v>
      </c>
      <c r="J424" s="173">
        <v>1</v>
      </c>
      <c r="K424" s="174">
        <v>0</v>
      </c>
      <c r="L424" s="11"/>
      <c r="M424" s="11"/>
      <c r="N424" s="11"/>
      <c r="O424" s="11"/>
      <c r="P424" s="149"/>
      <c r="Q424" s="164"/>
      <c r="V424" s="165"/>
      <c r="W424" s="11"/>
      <c r="X424" s="11"/>
      <c r="Y424" s="150"/>
      <c r="Z424" s="150"/>
      <c r="AA424" s="150"/>
      <c r="AB424" s="150"/>
      <c r="AC424" s="150"/>
      <c r="AD424" s="150"/>
      <c r="AE424" s="150"/>
      <c r="AF424" s="150"/>
      <c r="AG424" s="11"/>
      <c r="AH424" s="11"/>
      <c r="AI424" s="11"/>
      <c r="AT424" s="11"/>
      <c r="AU424" s="88"/>
    </row>
    <row r="425" spans="3:47" outlineLevel="2" x14ac:dyDescent="0.2">
      <c r="C425" s="119">
        <v>4</v>
      </c>
      <c r="D425" s="167" t="s">
        <v>218</v>
      </c>
      <c r="E425" s="11"/>
      <c r="F425" s="134" t="s">
        <v>28</v>
      </c>
      <c r="G425" s="16" t="s">
        <v>130</v>
      </c>
      <c r="H425" s="172">
        <v>1</v>
      </c>
      <c r="I425" s="173">
        <v>0</v>
      </c>
      <c r="J425" s="173">
        <v>1</v>
      </c>
      <c r="K425" s="174">
        <v>0</v>
      </c>
      <c r="L425" s="11"/>
      <c r="M425" s="11"/>
      <c r="N425" s="11"/>
      <c r="O425" s="11"/>
      <c r="P425" s="149"/>
      <c r="Q425" s="164"/>
      <c r="V425" s="165"/>
      <c r="W425" s="150"/>
      <c r="X425" s="150"/>
      <c r="Y425" s="150"/>
      <c r="Z425" s="150"/>
      <c r="AA425" s="150"/>
      <c r="AB425" s="150"/>
      <c r="AC425" s="150"/>
      <c r="AD425" s="150"/>
      <c r="AE425" s="150"/>
      <c r="AF425" s="150"/>
      <c r="AG425" s="11"/>
      <c r="AH425" s="11"/>
      <c r="AI425" s="11"/>
      <c r="AT425" s="11"/>
      <c r="AU425" s="88"/>
    </row>
    <row r="426" spans="3:47" outlineLevel="2" x14ac:dyDescent="0.2">
      <c r="C426" s="119">
        <v>4</v>
      </c>
      <c r="D426" s="167" t="s">
        <v>218</v>
      </c>
      <c r="E426" s="11"/>
      <c r="F426" s="134" t="s">
        <v>210</v>
      </c>
      <c r="G426" s="16" t="s">
        <v>130</v>
      </c>
      <c r="H426" s="172">
        <v>0.8</v>
      </c>
      <c r="I426" s="173">
        <v>0.19999999999999996</v>
      </c>
      <c r="J426" s="173">
        <v>0.5</v>
      </c>
      <c r="K426" s="174">
        <v>0.5</v>
      </c>
      <c r="L426" s="11"/>
      <c r="M426" s="11"/>
      <c r="N426" s="11"/>
      <c r="O426" s="11"/>
      <c r="P426" s="149"/>
      <c r="Q426" s="164"/>
      <c r="V426" s="165"/>
      <c r="W426" s="150"/>
      <c r="X426" s="150"/>
      <c r="Y426" s="150"/>
      <c r="Z426" s="150"/>
      <c r="AA426" s="150"/>
      <c r="AB426" s="150"/>
      <c r="AC426" s="150"/>
      <c r="AD426" s="150"/>
      <c r="AE426" s="150"/>
      <c r="AF426" s="150"/>
      <c r="AG426" s="11"/>
      <c r="AH426" s="11"/>
      <c r="AI426" s="11"/>
      <c r="AT426" s="11"/>
      <c r="AU426" s="88"/>
    </row>
    <row r="427" spans="3:47" outlineLevel="2" x14ac:dyDescent="0.2">
      <c r="C427" s="119">
        <v>4</v>
      </c>
      <c r="D427" s="167" t="s">
        <v>218</v>
      </c>
      <c r="E427" s="11"/>
      <c r="F427" s="134" t="s">
        <v>211</v>
      </c>
      <c r="G427" s="16" t="s">
        <v>130</v>
      </c>
      <c r="H427" s="172">
        <v>1</v>
      </c>
      <c r="I427" s="173">
        <v>0</v>
      </c>
      <c r="J427" s="173">
        <v>0.5</v>
      </c>
      <c r="K427" s="174">
        <v>0.5</v>
      </c>
      <c r="L427" s="11"/>
      <c r="M427" s="11"/>
      <c r="N427" s="11"/>
      <c r="O427" s="11"/>
      <c r="P427" s="149"/>
      <c r="Q427" s="164"/>
      <c r="V427" s="165"/>
      <c r="W427" s="150"/>
      <c r="X427" s="150"/>
      <c r="Y427" s="150"/>
      <c r="Z427" s="150"/>
      <c r="AA427" s="150"/>
      <c r="AB427" s="150"/>
      <c r="AC427" s="150"/>
      <c r="AD427" s="150"/>
      <c r="AE427" s="150"/>
      <c r="AF427" s="150"/>
      <c r="AG427" s="11"/>
      <c r="AH427" s="11"/>
      <c r="AI427" s="11"/>
      <c r="AT427" s="11"/>
      <c r="AU427" s="88"/>
    </row>
    <row r="428" spans="3:47" outlineLevel="2" x14ac:dyDescent="0.2">
      <c r="C428" s="119">
        <v>4</v>
      </c>
      <c r="D428" s="167" t="s">
        <v>218</v>
      </c>
      <c r="E428" s="11"/>
      <c r="F428" s="134" t="s">
        <v>212</v>
      </c>
      <c r="G428" s="16" t="s">
        <v>130</v>
      </c>
      <c r="H428" s="172">
        <v>0.8</v>
      </c>
      <c r="I428" s="173">
        <v>0.19999999999999996</v>
      </c>
      <c r="J428" s="173">
        <v>1</v>
      </c>
      <c r="K428" s="174">
        <v>0</v>
      </c>
      <c r="L428" s="11"/>
      <c r="M428" s="11"/>
      <c r="N428" s="11"/>
      <c r="O428" s="11"/>
      <c r="P428" s="149"/>
      <c r="Q428" s="164"/>
      <c r="V428" s="165"/>
      <c r="W428" s="150"/>
      <c r="X428" s="150"/>
      <c r="Y428" s="150"/>
      <c r="Z428" s="150"/>
      <c r="AA428" s="150"/>
      <c r="AB428" s="150"/>
      <c r="AC428" s="150"/>
      <c r="AD428" s="150"/>
      <c r="AE428" s="150"/>
      <c r="AF428" s="150"/>
      <c r="AG428" s="11"/>
      <c r="AH428" s="11"/>
      <c r="AI428" s="11"/>
      <c r="AT428" s="11"/>
      <c r="AU428" s="88"/>
    </row>
    <row r="429" spans="3:47" outlineLevel="2" x14ac:dyDescent="0.2">
      <c r="C429" s="119">
        <v>4</v>
      </c>
      <c r="D429" s="167" t="s">
        <v>218</v>
      </c>
      <c r="E429" s="11"/>
      <c r="F429" s="134" t="s">
        <v>213</v>
      </c>
      <c r="G429" s="16" t="s">
        <v>130</v>
      </c>
      <c r="H429" s="172">
        <v>1</v>
      </c>
      <c r="I429" s="173">
        <v>0</v>
      </c>
      <c r="J429" s="173">
        <v>1</v>
      </c>
      <c r="K429" s="174">
        <v>0</v>
      </c>
      <c r="L429" s="11"/>
      <c r="M429" s="11"/>
      <c r="N429" s="11"/>
      <c r="O429" s="11"/>
      <c r="P429" s="149"/>
      <c r="Q429" s="164"/>
      <c r="V429" s="165"/>
      <c r="W429" s="150"/>
      <c r="X429" s="150"/>
      <c r="Y429" s="150"/>
      <c r="Z429" s="150"/>
      <c r="AA429" s="150"/>
      <c r="AB429" s="150"/>
      <c r="AC429" s="150"/>
      <c r="AD429" s="150"/>
      <c r="AE429" s="150"/>
      <c r="AF429" s="150"/>
      <c r="AG429" s="11"/>
      <c r="AH429" s="11"/>
      <c r="AI429" s="11"/>
      <c r="AT429" s="11"/>
      <c r="AU429" s="88"/>
    </row>
    <row r="430" spans="3:47" outlineLevel="2" x14ac:dyDescent="0.2">
      <c r="C430" s="119">
        <v>4</v>
      </c>
      <c r="D430" s="167" t="s">
        <v>218</v>
      </c>
      <c r="E430" s="11"/>
      <c r="F430" s="134" t="s">
        <v>214</v>
      </c>
      <c r="G430" s="16" t="s">
        <v>130</v>
      </c>
      <c r="H430" s="172">
        <v>0.8</v>
      </c>
      <c r="I430" s="173">
        <v>0.19999999999999996</v>
      </c>
      <c r="J430" s="173">
        <v>1</v>
      </c>
      <c r="K430" s="174">
        <v>0</v>
      </c>
      <c r="L430" s="11"/>
      <c r="M430" s="11"/>
      <c r="N430" s="11"/>
      <c r="O430" s="11"/>
      <c r="P430" s="149"/>
      <c r="Q430" s="164"/>
      <c r="V430" s="165"/>
      <c r="W430" s="150"/>
      <c r="X430" s="150"/>
      <c r="Y430" s="150"/>
      <c r="Z430" s="150"/>
      <c r="AA430" s="150"/>
      <c r="AB430" s="150"/>
      <c r="AC430" s="150"/>
      <c r="AD430" s="150"/>
      <c r="AE430" s="150"/>
      <c r="AF430" s="150"/>
      <c r="AG430" s="11"/>
      <c r="AH430" s="11"/>
      <c r="AI430" s="11"/>
      <c r="AT430" s="11"/>
      <c r="AU430" s="88"/>
    </row>
    <row r="431" spans="3:47" outlineLevel="2" x14ac:dyDescent="0.2">
      <c r="C431" s="119">
        <v>4</v>
      </c>
      <c r="D431" s="167" t="s">
        <v>218</v>
      </c>
      <c r="E431" s="11"/>
      <c r="F431" s="134" t="s">
        <v>215</v>
      </c>
      <c r="G431" s="16" t="s">
        <v>130</v>
      </c>
      <c r="H431" s="172">
        <v>1</v>
      </c>
      <c r="I431" s="173">
        <v>0</v>
      </c>
      <c r="J431" s="173">
        <v>1</v>
      </c>
      <c r="K431" s="174">
        <v>0</v>
      </c>
      <c r="L431" s="11"/>
      <c r="M431" s="11"/>
      <c r="N431" s="11"/>
      <c r="O431" s="11"/>
      <c r="P431" s="149"/>
      <c r="Q431" s="164"/>
      <c r="V431" s="165"/>
      <c r="W431" s="150"/>
      <c r="X431" s="150"/>
      <c r="Y431" s="150"/>
      <c r="Z431" s="150"/>
      <c r="AA431" s="150"/>
      <c r="AB431" s="150"/>
      <c r="AC431" s="150"/>
      <c r="AD431" s="150"/>
      <c r="AE431" s="150"/>
      <c r="AF431" s="150"/>
      <c r="AG431" s="11"/>
      <c r="AH431" s="11"/>
      <c r="AI431" s="11"/>
      <c r="AT431" s="11"/>
      <c r="AU431" s="88"/>
    </row>
    <row r="432" spans="3:47" outlineLevel="2" x14ac:dyDescent="0.2">
      <c r="C432" s="119">
        <v>4</v>
      </c>
      <c r="D432" s="167" t="s">
        <v>218</v>
      </c>
      <c r="E432" s="11"/>
      <c r="F432" s="175" t="s">
        <v>216</v>
      </c>
      <c r="G432" s="16" t="s">
        <v>130</v>
      </c>
      <c r="H432" s="172">
        <v>1</v>
      </c>
      <c r="I432" s="173">
        <v>0</v>
      </c>
      <c r="J432" s="173">
        <v>1</v>
      </c>
      <c r="K432" s="174">
        <v>0</v>
      </c>
      <c r="L432" s="11"/>
      <c r="M432" s="11"/>
      <c r="N432" s="11"/>
      <c r="O432" s="11"/>
      <c r="P432" s="149"/>
      <c r="Q432" s="164"/>
      <c r="V432" s="165"/>
      <c r="W432" s="150"/>
      <c r="X432" s="150"/>
      <c r="Y432" s="150"/>
      <c r="Z432" s="150"/>
      <c r="AA432" s="150"/>
      <c r="AB432" s="150"/>
      <c r="AC432" s="150"/>
      <c r="AD432" s="150"/>
      <c r="AE432" s="150"/>
      <c r="AF432" s="150"/>
      <c r="AG432" s="11"/>
      <c r="AH432" s="11"/>
      <c r="AI432" s="11"/>
      <c r="AT432" s="11"/>
      <c r="AU432" s="88"/>
    </row>
    <row r="433" spans="3:47" outlineLevel="2" x14ac:dyDescent="0.2">
      <c r="C433" s="119">
        <v>4</v>
      </c>
      <c r="D433" s="167" t="s">
        <v>218</v>
      </c>
      <c r="E433" s="11"/>
      <c r="F433" s="175" t="s">
        <v>33</v>
      </c>
      <c r="G433" s="16" t="s">
        <v>130</v>
      </c>
      <c r="H433" s="172">
        <v>1</v>
      </c>
      <c r="I433" s="173">
        <v>0</v>
      </c>
      <c r="J433" s="173">
        <v>1</v>
      </c>
      <c r="K433" s="174">
        <v>0</v>
      </c>
      <c r="L433" s="11"/>
      <c r="M433" s="11"/>
      <c r="N433" s="11"/>
      <c r="O433" s="11"/>
      <c r="P433" s="149"/>
      <c r="Q433" s="164"/>
      <c r="V433" s="165"/>
      <c r="W433" s="150"/>
      <c r="X433" s="150"/>
      <c r="Y433" s="150"/>
      <c r="Z433" s="150"/>
      <c r="AA433" s="150"/>
      <c r="AB433" s="150"/>
      <c r="AC433" s="150"/>
      <c r="AD433" s="150"/>
      <c r="AE433" s="150"/>
      <c r="AF433" s="150"/>
      <c r="AG433" s="11"/>
      <c r="AH433" s="11"/>
      <c r="AI433" s="11"/>
      <c r="AT433" s="11"/>
      <c r="AU433" s="88"/>
    </row>
    <row r="434" spans="3:47" outlineLevel="2" x14ac:dyDescent="0.2">
      <c r="C434" s="119">
        <v>4</v>
      </c>
      <c r="D434" s="167" t="s">
        <v>218</v>
      </c>
      <c r="E434" s="11"/>
      <c r="F434" s="175" t="s">
        <v>34</v>
      </c>
      <c r="G434" s="16" t="s">
        <v>130</v>
      </c>
      <c r="H434" s="172">
        <v>1</v>
      </c>
      <c r="I434" s="173">
        <v>0</v>
      </c>
      <c r="J434" s="173">
        <v>1</v>
      </c>
      <c r="K434" s="174">
        <v>0</v>
      </c>
      <c r="L434" s="11"/>
      <c r="M434" s="11"/>
      <c r="N434" s="11"/>
      <c r="O434" s="11"/>
      <c r="P434" s="149"/>
      <c r="Q434" s="164"/>
      <c r="V434" s="165"/>
      <c r="W434" s="150"/>
      <c r="X434" s="150"/>
      <c r="Y434" s="150"/>
      <c r="Z434" s="150"/>
      <c r="AA434" s="150"/>
      <c r="AB434" s="150"/>
      <c r="AC434" s="150"/>
      <c r="AD434" s="150"/>
      <c r="AE434" s="150"/>
      <c r="AF434" s="150"/>
      <c r="AG434" s="11"/>
      <c r="AH434" s="11"/>
      <c r="AI434" s="11"/>
      <c r="AT434" s="11"/>
      <c r="AU434" s="88"/>
    </row>
    <row r="435" spans="3:47" outlineLevel="2" x14ac:dyDescent="0.2">
      <c r="C435" s="119">
        <v>4</v>
      </c>
      <c r="D435" s="167" t="s">
        <v>218</v>
      </c>
      <c r="E435" s="11"/>
      <c r="F435" s="175" t="s">
        <v>217</v>
      </c>
      <c r="G435" s="16" t="s">
        <v>130</v>
      </c>
      <c r="H435" s="172">
        <v>1</v>
      </c>
      <c r="I435" s="173">
        <v>0</v>
      </c>
      <c r="J435" s="173">
        <v>1</v>
      </c>
      <c r="K435" s="174">
        <v>0</v>
      </c>
      <c r="L435" s="11"/>
      <c r="M435" s="11"/>
      <c r="N435" s="11"/>
      <c r="O435" s="11"/>
      <c r="P435" s="149"/>
      <c r="Q435" s="164"/>
      <c r="V435" s="165"/>
      <c r="W435" s="150"/>
      <c r="X435" s="150"/>
      <c r="Y435" s="150"/>
      <c r="Z435" s="150"/>
      <c r="AA435" s="150"/>
      <c r="AB435" s="150"/>
      <c r="AC435" s="150"/>
      <c r="AD435" s="150"/>
      <c r="AE435" s="150"/>
      <c r="AF435" s="150"/>
      <c r="AG435" s="11"/>
      <c r="AH435" s="11"/>
      <c r="AI435" s="11"/>
      <c r="AT435" s="11"/>
      <c r="AU435" s="88"/>
    </row>
    <row r="436" spans="3:47" outlineLevel="2" x14ac:dyDescent="0.2">
      <c r="C436" s="119">
        <v>4</v>
      </c>
      <c r="D436" s="167" t="s">
        <v>218</v>
      </c>
      <c r="E436" s="11"/>
      <c r="F436" s="175" t="s">
        <v>152</v>
      </c>
      <c r="G436" s="16" t="s">
        <v>130</v>
      </c>
      <c r="H436" s="172">
        <v>0</v>
      </c>
      <c r="I436" s="173">
        <v>1</v>
      </c>
      <c r="J436" s="173">
        <v>0</v>
      </c>
      <c r="K436" s="174">
        <v>0</v>
      </c>
      <c r="L436" s="11"/>
      <c r="M436" s="11"/>
      <c r="N436" s="11"/>
      <c r="O436" s="11"/>
      <c r="P436" s="149"/>
      <c r="Q436" s="164"/>
      <c r="V436" s="165"/>
      <c r="W436" s="150"/>
      <c r="X436" s="150"/>
      <c r="Y436" s="150"/>
      <c r="Z436" s="150"/>
      <c r="AA436" s="150"/>
      <c r="AB436" s="150"/>
      <c r="AC436" s="150"/>
      <c r="AD436" s="150"/>
      <c r="AE436" s="150"/>
      <c r="AF436" s="150"/>
      <c r="AG436" s="11"/>
      <c r="AH436" s="11"/>
      <c r="AI436" s="11"/>
      <c r="AT436" s="11"/>
      <c r="AU436" s="88"/>
    </row>
    <row r="437" spans="3:47" outlineLevel="2" x14ac:dyDescent="0.2">
      <c r="C437" s="119">
        <v>4</v>
      </c>
      <c r="D437" s="167" t="s">
        <v>218</v>
      </c>
      <c r="E437" s="11"/>
      <c r="F437" s="176" t="s">
        <v>152</v>
      </c>
      <c r="G437" s="177" t="s">
        <v>130</v>
      </c>
      <c r="H437" s="178">
        <v>0</v>
      </c>
      <c r="I437" s="179">
        <v>1</v>
      </c>
      <c r="J437" s="179">
        <v>0</v>
      </c>
      <c r="K437" s="180">
        <v>0</v>
      </c>
      <c r="L437" s="11"/>
      <c r="M437" s="11"/>
      <c r="N437" s="11"/>
      <c r="O437" s="11"/>
      <c r="P437" s="149"/>
      <c r="Q437" s="164"/>
      <c r="V437" s="165"/>
      <c r="W437" s="150"/>
      <c r="X437" s="150"/>
      <c r="Y437" s="150"/>
      <c r="Z437" s="150"/>
      <c r="AA437" s="150"/>
      <c r="AB437" s="150"/>
      <c r="AC437" s="150"/>
      <c r="AD437" s="150"/>
      <c r="AE437" s="150"/>
      <c r="AF437" s="150"/>
      <c r="AG437" s="11"/>
      <c r="AH437" s="11"/>
      <c r="AI437" s="11"/>
      <c r="AT437" s="11"/>
      <c r="AU437" s="88"/>
    </row>
    <row r="438" spans="3:47" outlineLevel="2" x14ac:dyDescent="0.2">
      <c r="C438" s="119">
        <v>4</v>
      </c>
      <c r="D438" s="167" t="s">
        <v>218</v>
      </c>
      <c r="E438" s="11"/>
      <c r="F438" s="125" t="s">
        <v>152</v>
      </c>
      <c r="G438" s="168" t="s">
        <v>130</v>
      </c>
      <c r="H438" s="172">
        <v>0</v>
      </c>
      <c r="I438" s="173">
        <v>1</v>
      </c>
      <c r="J438" s="173">
        <v>0</v>
      </c>
      <c r="K438" s="174">
        <v>0</v>
      </c>
      <c r="L438" s="11"/>
      <c r="M438" s="11"/>
      <c r="N438" s="11"/>
      <c r="O438" s="11"/>
      <c r="P438" s="149"/>
      <c r="Q438" s="164"/>
      <c r="V438" s="165"/>
      <c r="W438" s="150"/>
      <c r="X438" s="150"/>
      <c r="Y438" s="150"/>
      <c r="Z438" s="150"/>
      <c r="AA438" s="150"/>
      <c r="AB438" s="150"/>
      <c r="AC438" s="150"/>
      <c r="AD438" s="150"/>
      <c r="AE438" s="150"/>
      <c r="AF438" s="150"/>
      <c r="AG438" s="11"/>
      <c r="AH438" s="11"/>
      <c r="AI438" s="11"/>
      <c r="AT438" s="11"/>
      <c r="AU438" s="88"/>
    </row>
    <row r="439" spans="3:47" outlineLevel="2" x14ac:dyDescent="0.2">
      <c r="C439" s="119">
        <v>4</v>
      </c>
      <c r="D439" s="167" t="s">
        <v>218</v>
      </c>
      <c r="E439" s="11"/>
      <c r="F439" s="134" t="s">
        <v>152</v>
      </c>
      <c r="G439" s="16" t="s">
        <v>130</v>
      </c>
      <c r="H439" s="172">
        <v>0</v>
      </c>
      <c r="I439" s="173">
        <v>1</v>
      </c>
      <c r="J439" s="173">
        <v>0</v>
      </c>
      <c r="K439" s="174">
        <v>0</v>
      </c>
      <c r="L439" s="11"/>
      <c r="M439" s="11"/>
      <c r="N439" s="11"/>
      <c r="O439" s="11"/>
      <c r="P439" s="149"/>
      <c r="Q439" s="164"/>
      <c r="V439" s="165"/>
      <c r="W439" s="150"/>
      <c r="X439" s="150"/>
      <c r="Y439" s="150"/>
      <c r="Z439" s="150"/>
      <c r="AA439" s="150"/>
      <c r="AB439" s="150"/>
      <c r="AC439" s="150"/>
      <c r="AD439" s="150"/>
      <c r="AE439" s="150"/>
      <c r="AF439" s="150"/>
      <c r="AG439" s="11"/>
      <c r="AH439" s="11"/>
      <c r="AI439" s="11"/>
      <c r="AT439" s="11"/>
      <c r="AU439" s="88"/>
    </row>
    <row r="440" spans="3:47" outlineLevel="2" x14ac:dyDescent="0.2">
      <c r="C440" s="119">
        <v>4</v>
      </c>
      <c r="D440" s="167" t="s">
        <v>218</v>
      </c>
      <c r="E440" s="11"/>
      <c r="F440" s="134" t="s">
        <v>152</v>
      </c>
      <c r="G440" s="16" t="s">
        <v>130</v>
      </c>
      <c r="H440" s="172">
        <v>0</v>
      </c>
      <c r="I440" s="173">
        <v>1</v>
      </c>
      <c r="J440" s="173">
        <v>0</v>
      </c>
      <c r="K440" s="174">
        <v>0</v>
      </c>
      <c r="L440" s="11"/>
      <c r="M440" s="11"/>
      <c r="N440" s="11"/>
      <c r="O440" s="11"/>
      <c r="P440" s="149"/>
      <c r="Q440" s="164"/>
      <c r="V440" s="165"/>
      <c r="W440" s="150"/>
      <c r="X440" s="150"/>
      <c r="Y440" s="150"/>
      <c r="Z440" s="150"/>
      <c r="AA440" s="150"/>
      <c r="AB440" s="150"/>
      <c r="AC440" s="150"/>
      <c r="AD440" s="150"/>
      <c r="AE440" s="150"/>
      <c r="AF440" s="150"/>
      <c r="AG440" s="11"/>
      <c r="AH440" s="11"/>
      <c r="AI440" s="11"/>
      <c r="AT440" s="11"/>
      <c r="AU440" s="88"/>
    </row>
    <row r="441" spans="3:47" outlineLevel="2" x14ac:dyDescent="0.2">
      <c r="C441" s="119">
        <v>4</v>
      </c>
      <c r="D441" s="167" t="s">
        <v>218</v>
      </c>
      <c r="E441" s="11"/>
      <c r="F441" s="134" t="s">
        <v>152</v>
      </c>
      <c r="G441" s="16" t="s">
        <v>130</v>
      </c>
      <c r="H441" s="172">
        <v>0</v>
      </c>
      <c r="I441" s="173">
        <v>1</v>
      </c>
      <c r="J441" s="173">
        <v>0</v>
      </c>
      <c r="K441" s="174">
        <v>0</v>
      </c>
      <c r="L441" s="11"/>
      <c r="M441" s="11"/>
      <c r="N441" s="11"/>
      <c r="O441" s="11"/>
      <c r="P441" s="149"/>
      <c r="Q441" s="164"/>
      <c r="V441" s="165"/>
      <c r="W441" s="150"/>
      <c r="X441" s="150"/>
      <c r="Y441" s="150"/>
      <c r="Z441" s="150"/>
      <c r="AA441" s="150"/>
      <c r="AB441" s="150"/>
      <c r="AC441" s="150"/>
      <c r="AD441" s="150"/>
      <c r="AE441" s="150"/>
      <c r="AF441" s="150"/>
      <c r="AG441" s="11"/>
      <c r="AH441" s="11"/>
      <c r="AI441" s="11"/>
      <c r="AT441" s="11"/>
      <c r="AU441" s="88"/>
    </row>
    <row r="442" spans="3:47" outlineLevel="2" x14ac:dyDescent="0.2">
      <c r="C442" s="119">
        <v>4</v>
      </c>
      <c r="D442" s="167" t="s">
        <v>218</v>
      </c>
      <c r="E442" s="11"/>
      <c r="F442" s="134" t="s">
        <v>152</v>
      </c>
      <c r="G442" s="16" t="s">
        <v>130</v>
      </c>
      <c r="H442" s="172">
        <v>0</v>
      </c>
      <c r="I442" s="173">
        <v>1</v>
      </c>
      <c r="J442" s="173">
        <v>0</v>
      </c>
      <c r="K442" s="174">
        <v>0</v>
      </c>
      <c r="L442" s="11"/>
      <c r="M442" s="11"/>
      <c r="N442" s="11"/>
      <c r="O442" s="11"/>
      <c r="P442" s="149"/>
      <c r="Q442" s="164"/>
      <c r="V442" s="165"/>
      <c r="W442" s="150"/>
      <c r="X442" s="150"/>
      <c r="Y442" s="150"/>
      <c r="Z442" s="150"/>
      <c r="AA442" s="150"/>
      <c r="AB442" s="150"/>
      <c r="AC442" s="150"/>
      <c r="AD442" s="150"/>
      <c r="AE442" s="150"/>
      <c r="AF442" s="150"/>
      <c r="AG442" s="11"/>
      <c r="AH442" s="11"/>
      <c r="AI442" s="11"/>
      <c r="AT442" s="11"/>
      <c r="AU442" s="88"/>
    </row>
    <row r="443" spans="3:47" outlineLevel="2" x14ac:dyDescent="0.2">
      <c r="C443" s="119">
        <v>4</v>
      </c>
      <c r="D443" s="167" t="s">
        <v>218</v>
      </c>
      <c r="E443" s="11"/>
      <c r="F443" s="134" t="s">
        <v>152</v>
      </c>
      <c r="G443" s="16" t="s">
        <v>130</v>
      </c>
      <c r="H443" s="172">
        <v>0</v>
      </c>
      <c r="I443" s="173">
        <v>1</v>
      </c>
      <c r="J443" s="173">
        <v>0</v>
      </c>
      <c r="K443" s="174">
        <v>0</v>
      </c>
      <c r="L443" s="11"/>
      <c r="M443" s="11"/>
      <c r="N443" s="11"/>
      <c r="O443" s="11"/>
      <c r="P443" s="149"/>
      <c r="Q443" s="164"/>
      <c r="V443" s="165"/>
      <c r="W443" s="150"/>
      <c r="X443" s="181"/>
      <c r="Y443" s="150"/>
      <c r="Z443" s="150"/>
      <c r="AA443" s="150"/>
      <c r="AB443" s="150"/>
      <c r="AC443" s="150"/>
      <c r="AD443" s="150"/>
      <c r="AE443" s="150"/>
      <c r="AF443" s="150"/>
      <c r="AG443" s="11"/>
      <c r="AH443" s="11"/>
      <c r="AI443" s="11"/>
      <c r="AT443" s="11"/>
      <c r="AU443" s="88"/>
    </row>
    <row r="444" spans="3:47" outlineLevel="2" x14ac:dyDescent="0.2">
      <c r="C444" s="119">
        <v>4</v>
      </c>
      <c r="D444" s="167" t="s">
        <v>218</v>
      </c>
      <c r="E444" s="11"/>
      <c r="F444" s="134" t="s">
        <v>152</v>
      </c>
      <c r="G444" s="16" t="s">
        <v>130</v>
      </c>
      <c r="H444" s="172">
        <v>0</v>
      </c>
      <c r="I444" s="173">
        <v>1</v>
      </c>
      <c r="J444" s="173">
        <v>0</v>
      </c>
      <c r="K444" s="174">
        <v>0</v>
      </c>
      <c r="L444" s="11"/>
      <c r="M444" s="11"/>
      <c r="N444" s="11"/>
      <c r="O444" s="11"/>
      <c r="P444" s="149"/>
      <c r="Q444" s="164"/>
      <c r="V444" s="165"/>
      <c r="W444" s="150"/>
      <c r="X444" s="150"/>
      <c r="Y444" s="150"/>
      <c r="Z444" s="150"/>
      <c r="AA444" s="150"/>
      <c r="AB444" s="150"/>
      <c r="AC444" s="150"/>
      <c r="AD444" s="150"/>
      <c r="AE444" s="150"/>
      <c r="AF444" s="150"/>
      <c r="AG444" s="11"/>
      <c r="AH444" s="11"/>
      <c r="AI444" s="11"/>
      <c r="AT444" s="11"/>
      <c r="AU444" s="88"/>
    </row>
    <row r="445" spans="3:47" outlineLevel="2" x14ac:dyDescent="0.2">
      <c r="C445" s="119">
        <v>4</v>
      </c>
      <c r="D445" s="167" t="s">
        <v>218</v>
      </c>
      <c r="E445" s="11"/>
      <c r="F445" s="134" t="s">
        <v>152</v>
      </c>
      <c r="G445" s="16" t="s">
        <v>130</v>
      </c>
      <c r="H445" s="172">
        <v>0</v>
      </c>
      <c r="I445" s="173">
        <v>1</v>
      </c>
      <c r="J445" s="173">
        <v>0</v>
      </c>
      <c r="K445" s="174">
        <v>0</v>
      </c>
      <c r="L445" s="11"/>
      <c r="M445" s="11"/>
      <c r="N445" s="11"/>
      <c r="O445" s="11"/>
      <c r="P445" s="149"/>
      <c r="Q445" s="164"/>
      <c r="V445" s="165"/>
      <c r="W445" s="150"/>
      <c r="X445" s="150"/>
      <c r="Y445" s="150"/>
      <c r="Z445" s="150"/>
      <c r="AA445" s="150"/>
      <c r="AB445" s="150"/>
      <c r="AC445" s="150"/>
      <c r="AD445" s="150"/>
      <c r="AE445" s="150"/>
      <c r="AF445" s="150"/>
      <c r="AG445" s="11"/>
      <c r="AH445" s="11"/>
      <c r="AI445" s="11"/>
      <c r="AT445" s="11"/>
      <c r="AU445" s="88"/>
    </row>
    <row r="446" spans="3:47" outlineLevel="2" x14ac:dyDescent="0.2">
      <c r="C446" s="119">
        <v>4</v>
      </c>
      <c r="D446" s="167" t="s">
        <v>218</v>
      </c>
      <c r="E446" s="11"/>
      <c r="F446" s="134" t="s">
        <v>152</v>
      </c>
      <c r="G446" s="16" t="s">
        <v>130</v>
      </c>
      <c r="H446" s="172">
        <v>0</v>
      </c>
      <c r="I446" s="173">
        <v>1</v>
      </c>
      <c r="J446" s="173">
        <v>0</v>
      </c>
      <c r="K446" s="174">
        <v>0</v>
      </c>
      <c r="L446" s="11"/>
      <c r="M446" s="11"/>
      <c r="N446" s="11"/>
      <c r="O446" s="11"/>
      <c r="P446" s="149"/>
      <c r="Q446" s="164"/>
      <c r="V446" s="165"/>
      <c r="W446" s="150"/>
      <c r="X446" s="150"/>
      <c r="Y446" s="150"/>
      <c r="Z446" s="150"/>
      <c r="AA446" s="150"/>
      <c r="AB446" s="150"/>
      <c r="AC446" s="150"/>
      <c r="AD446" s="150"/>
      <c r="AE446" s="150"/>
      <c r="AF446" s="150"/>
      <c r="AG446" s="11"/>
      <c r="AH446" s="11"/>
      <c r="AI446" s="11"/>
      <c r="AT446" s="11"/>
      <c r="AU446" s="88"/>
    </row>
    <row r="447" spans="3:47" outlineLevel="2" x14ac:dyDescent="0.2">
      <c r="C447" s="119">
        <v>4</v>
      </c>
      <c r="D447" s="167" t="s">
        <v>218</v>
      </c>
      <c r="E447" s="11"/>
      <c r="F447" s="140" t="s">
        <v>152</v>
      </c>
      <c r="G447" s="177" t="s">
        <v>130</v>
      </c>
      <c r="H447" s="178">
        <v>0</v>
      </c>
      <c r="I447" s="179">
        <v>1</v>
      </c>
      <c r="J447" s="179">
        <v>0</v>
      </c>
      <c r="K447" s="180">
        <v>0</v>
      </c>
      <c r="L447" s="11"/>
      <c r="M447" s="11"/>
      <c r="N447" s="11"/>
      <c r="O447" s="11"/>
      <c r="P447" s="149"/>
      <c r="Q447" s="164"/>
      <c r="V447" s="165"/>
      <c r="W447" s="150"/>
      <c r="X447" s="150"/>
      <c r="Y447" s="150"/>
      <c r="Z447" s="150"/>
      <c r="AA447" s="150"/>
      <c r="AB447" s="150"/>
      <c r="AC447" s="150"/>
      <c r="AD447" s="150"/>
      <c r="AE447" s="150"/>
      <c r="AF447" s="150"/>
      <c r="AG447" s="150"/>
      <c r="AH447" s="150"/>
      <c r="AI447" s="150"/>
      <c r="AT447" s="11"/>
      <c r="AU447" s="88"/>
    </row>
    <row r="448" spans="3:47" outlineLevel="2" x14ac:dyDescent="0.2">
      <c r="C448" s="119">
        <v>4</v>
      </c>
      <c r="D448" s="11"/>
      <c r="E448" s="11"/>
      <c r="F448" s="11"/>
      <c r="G448" s="11"/>
      <c r="H448" s="11"/>
      <c r="I448" s="11"/>
      <c r="J448" s="11"/>
      <c r="K448" s="11"/>
      <c r="L448" s="11"/>
      <c r="M448" s="11"/>
      <c r="N448" s="11"/>
      <c r="O448" s="11"/>
      <c r="P448" s="149"/>
      <c r="Q448" s="16"/>
      <c r="R448" s="182"/>
      <c r="S448" s="182"/>
      <c r="T448" s="182"/>
      <c r="U448" s="182"/>
      <c r="V448" s="183"/>
      <c r="W448" s="150"/>
      <c r="X448" s="150"/>
      <c r="Y448" s="150"/>
      <c r="Z448" s="150"/>
      <c r="AA448" s="150"/>
      <c r="AB448" s="150"/>
      <c r="AC448" s="150"/>
      <c r="AD448" s="150"/>
      <c r="AE448" s="150"/>
      <c r="AF448" s="150"/>
      <c r="AG448" s="150"/>
      <c r="AH448" s="150"/>
      <c r="AI448" s="150"/>
      <c r="AT448" s="11"/>
      <c r="AU448" s="88"/>
    </row>
    <row r="449" spans="3:47" outlineLevel="1" x14ac:dyDescent="0.2">
      <c r="C449" s="119">
        <v>4</v>
      </c>
      <c r="D449" s="11"/>
      <c r="E449" s="162" t="s">
        <v>185</v>
      </c>
      <c r="F449" s="121"/>
      <c r="G449" s="121"/>
      <c r="H449" s="121"/>
      <c r="I449" s="121"/>
      <c r="J449" s="121"/>
      <c r="K449" s="121"/>
      <c r="L449" s="121"/>
      <c r="M449" s="121"/>
      <c r="N449" s="121"/>
      <c r="O449" s="121"/>
      <c r="P449" s="121"/>
      <c r="Q449" s="122"/>
      <c r="R449" s="123"/>
      <c r="S449" s="123"/>
      <c r="T449" s="123"/>
      <c r="U449" s="123"/>
      <c r="V449" s="123"/>
      <c r="W449" s="123"/>
      <c r="X449" s="123"/>
      <c r="Y449" s="123"/>
      <c r="Z449" s="123"/>
      <c r="AA449" s="123"/>
      <c r="AB449" s="123"/>
      <c r="AC449" s="123"/>
      <c r="AD449" s="123"/>
      <c r="AE449" s="123"/>
      <c r="AF449" s="123"/>
      <c r="AG449" s="123"/>
      <c r="AH449" s="123"/>
      <c r="AI449" s="123"/>
      <c r="AT449" s="11"/>
      <c r="AU449" s="88"/>
    </row>
    <row r="450" spans="3:47" outlineLevel="2" x14ac:dyDescent="0.2">
      <c r="C450" s="119">
        <v>4</v>
      </c>
      <c r="D450" s="11"/>
      <c r="E450" s="125"/>
      <c r="F450" s="127" t="s">
        <v>5</v>
      </c>
      <c r="G450" s="127"/>
      <c r="H450" s="127"/>
      <c r="I450" s="127"/>
      <c r="J450" s="127"/>
      <c r="K450" s="127"/>
      <c r="L450" s="127"/>
      <c r="M450" s="127"/>
      <c r="N450" s="127"/>
      <c r="O450" s="127"/>
      <c r="P450" s="152"/>
      <c r="Q450" s="128" t="s">
        <v>110</v>
      </c>
      <c r="R450" s="184"/>
      <c r="S450" s="185"/>
      <c r="T450" s="185"/>
      <c r="U450" s="186">
        <v>146.07575396068196</v>
      </c>
      <c r="V450" s="186">
        <v>151.2470257570329</v>
      </c>
      <c r="W450" s="187">
        <v>155.47535102752022</v>
      </c>
      <c r="X450" s="186">
        <v>159.72659298753337</v>
      </c>
      <c r="Y450" s="185">
        <v>163.58174311510061</v>
      </c>
      <c r="Z450" s="185">
        <v>167.0382698444848</v>
      </c>
      <c r="AA450" s="185">
        <v>170.35452240232672</v>
      </c>
      <c r="AB450" s="185">
        <v>173.73661347486751</v>
      </c>
      <c r="AC450" s="185">
        <v>177.18585017550194</v>
      </c>
      <c r="AD450" s="185">
        <v>180.70356556822009</v>
      </c>
      <c r="AE450" s="185">
        <v>184.29111918281441</v>
      </c>
      <c r="AF450" s="185">
        <v>187.94989754031633</v>
      </c>
      <c r="AG450" s="185">
        <v>191.68131468886367</v>
      </c>
      <c r="AH450" s="188">
        <v>195.48681275020783</v>
      </c>
      <c r="AI450" s="188">
        <v>199.3678624770701</v>
      </c>
      <c r="AT450" s="11"/>
      <c r="AU450" s="88"/>
    </row>
    <row r="451" spans="3:47" outlineLevel="2" x14ac:dyDescent="0.2">
      <c r="C451" s="119">
        <v>4</v>
      </c>
      <c r="D451" s="11"/>
      <c r="E451" s="134"/>
      <c r="F451" s="11" t="s">
        <v>129</v>
      </c>
      <c r="G451" s="11"/>
      <c r="H451" s="11"/>
      <c r="I451" s="11"/>
      <c r="J451" s="11"/>
      <c r="K451" s="11"/>
      <c r="L451" s="11"/>
      <c r="M451" s="11"/>
      <c r="N451" s="11"/>
      <c r="O451" s="11"/>
      <c r="P451" s="149"/>
      <c r="Q451" s="135" t="s">
        <v>110</v>
      </c>
      <c r="R451" s="189"/>
      <c r="S451" s="190"/>
      <c r="T451" s="190"/>
      <c r="U451" s="191">
        <v>1450.0800203131455</v>
      </c>
      <c r="V451" s="191">
        <v>1555.4323542562063</v>
      </c>
      <c r="W451" s="192">
        <v>1626.2996775885083</v>
      </c>
      <c r="X451" s="191">
        <v>3508.8950559798568</v>
      </c>
      <c r="Y451" s="190">
        <v>3244.7397209790588</v>
      </c>
      <c r="Z451" s="190">
        <v>2322.7372131994875</v>
      </c>
      <c r="AA451" s="190">
        <v>2331.3097999704082</v>
      </c>
      <c r="AB451" s="190">
        <v>3001.0553850901547</v>
      </c>
      <c r="AC451" s="190">
        <v>2979.6562339701786</v>
      </c>
      <c r="AD451" s="190">
        <v>3458.5464409397227</v>
      </c>
      <c r="AE451" s="190">
        <v>2565.7665804482058</v>
      </c>
      <c r="AF451" s="190">
        <v>2977.9584555523952</v>
      </c>
      <c r="AG451" s="190">
        <v>2828.7460516422166</v>
      </c>
      <c r="AH451" s="193">
        <v>2522.2252445381423</v>
      </c>
      <c r="AI451" s="193">
        <v>4725.05718961415</v>
      </c>
      <c r="AT451" s="11"/>
      <c r="AU451" s="88"/>
    </row>
    <row r="452" spans="3:47" outlineLevel="2" x14ac:dyDescent="0.2">
      <c r="C452" s="119">
        <v>4</v>
      </c>
      <c r="D452" s="11"/>
      <c r="E452" s="140"/>
      <c r="F452" s="142" t="s">
        <v>128</v>
      </c>
      <c r="G452" s="142"/>
      <c r="H452" s="142"/>
      <c r="I452" s="142"/>
      <c r="J452" s="142"/>
      <c r="K452" s="142"/>
      <c r="L452" s="142"/>
      <c r="M452" s="142"/>
      <c r="N452" s="142"/>
      <c r="O452" s="142"/>
      <c r="P452" s="155"/>
      <c r="Q452" s="143" t="s">
        <v>110</v>
      </c>
      <c r="R452" s="194"/>
      <c r="S452" s="195"/>
      <c r="T452" s="195"/>
      <c r="U452" s="196">
        <v>681.06567552958245</v>
      </c>
      <c r="V452" s="196">
        <v>705.26202226692544</v>
      </c>
      <c r="W452" s="197">
        <v>725.01788077371305</v>
      </c>
      <c r="X452" s="196">
        <v>920.20969397195586</v>
      </c>
      <c r="Y452" s="195">
        <v>931.99409362566848</v>
      </c>
      <c r="Z452" s="195">
        <v>952.73449981981651</v>
      </c>
      <c r="AA452" s="195">
        <v>972.56736020427638</v>
      </c>
      <c r="AB452" s="195">
        <v>992.81679403555472</v>
      </c>
      <c r="AC452" s="195">
        <v>1013.4916398722494</v>
      </c>
      <c r="AD452" s="195">
        <v>1034.6009259039342</v>
      </c>
      <c r="AE452" s="195">
        <v>1056.1538740689034</v>
      </c>
      <c r="AF452" s="195">
        <v>1078.1599042624696</v>
      </c>
      <c r="AG452" s="195">
        <v>1100.628638637836</v>
      </c>
      <c r="AH452" s="198">
        <v>1123.5699060016036</v>
      </c>
      <c r="AI452" s="198">
        <v>1146.9937463060244</v>
      </c>
      <c r="AT452" s="11"/>
      <c r="AU452" s="88"/>
    </row>
    <row r="453" spans="3:47" outlineLevel="2" x14ac:dyDescent="0.2">
      <c r="C453" s="119">
        <v>4</v>
      </c>
      <c r="D453" s="199"/>
      <c r="E453" s="199"/>
      <c r="F453" s="199"/>
      <c r="G453" s="199"/>
      <c r="H453" s="199"/>
      <c r="I453" s="199"/>
      <c r="J453" s="199"/>
      <c r="K453" s="199"/>
      <c r="L453" s="199"/>
      <c r="M453" s="199"/>
      <c r="N453" s="199"/>
      <c r="O453" s="199"/>
      <c r="P453" s="200"/>
      <c r="Q453" s="16"/>
      <c r="R453" s="201"/>
      <c r="S453" s="201"/>
      <c r="T453" s="201"/>
      <c r="U453" s="201"/>
      <c r="V453" s="201"/>
      <c r="W453" s="201"/>
      <c r="X453" s="201"/>
      <c r="Y453" s="201"/>
      <c r="Z453" s="201"/>
      <c r="AA453" s="201"/>
      <c r="AB453" s="201"/>
      <c r="AC453" s="201"/>
      <c r="AD453" s="201"/>
      <c r="AE453" s="201"/>
      <c r="AF453" s="201"/>
      <c r="AG453" s="201"/>
      <c r="AH453" s="201"/>
      <c r="AI453" s="201"/>
      <c r="AT453" s="11"/>
      <c r="AU453" s="88"/>
    </row>
    <row r="454" spans="3:47" outlineLevel="1" x14ac:dyDescent="0.2">
      <c r="C454" s="119">
        <v>4</v>
      </c>
      <c r="D454" s="11"/>
      <c r="E454" s="202" t="s">
        <v>186</v>
      </c>
      <c r="F454" s="203"/>
      <c r="G454" s="203"/>
      <c r="H454" s="203"/>
      <c r="I454" s="203"/>
      <c r="J454" s="203"/>
      <c r="K454" s="203"/>
      <c r="L454" s="203"/>
      <c r="M454" s="203"/>
      <c r="N454" s="203"/>
      <c r="O454" s="203"/>
      <c r="P454" s="203"/>
      <c r="Q454" s="204"/>
      <c r="R454" s="205"/>
      <c r="S454" s="205"/>
      <c r="T454" s="205"/>
      <c r="U454" s="205"/>
      <c r="V454" s="205"/>
      <c r="W454" s="205"/>
      <c r="X454" s="205"/>
      <c r="Y454" s="205"/>
      <c r="Z454" s="205"/>
      <c r="AA454" s="205"/>
      <c r="AB454" s="205"/>
      <c r="AC454" s="205"/>
      <c r="AD454" s="205"/>
      <c r="AE454" s="205"/>
      <c r="AF454" s="205"/>
      <c r="AG454" s="205"/>
      <c r="AH454" s="205"/>
      <c r="AI454" s="205"/>
      <c r="AT454" s="11"/>
      <c r="AU454" s="88"/>
    </row>
    <row r="455" spans="3:47" outlineLevel="2" x14ac:dyDescent="0.2">
      <c r="C455" s="119">
        <v>4</v>
      </c>
      <c r="D455" s="206" t="s">
        <v>187</v>
      </c>
      <c r="E455" t="s">
        <v>127</v>
      </c>
      <c r="AT455" s="11"/>
      <c r="AU455" s="88"/>
    </row>
    <row r="456" spans="3:47" outlineLevel="2" x14ac:dyDescent="0.2">
      <c r="C456" s="119">
        <v>4</v>
      </c>
      <c r="D456" s="206" t="s">
        <v>187</v>
      </c>
      <c r="E456" s="125"/>
      <c r="F456" s="207" t="s">
        <v>5</v>
      </c>
      <c r="G456" s="207"/>
      <c r="H456" s="207"/>
      <c r="I456" s="158" t="s">
        <v>57</v>
      </c>
      <c r="J456" s="207"/>
      <c r="K456" s="207"/>
      <c r="L456" s="207"/>
      <c r="M456" s="207"/>
      <c r="N456" s="207"/>
      <c r="O456" s="207"/>
      <c r="P456" s="208"/>
      <c r="Q456" s="209" t="s">
        <v>110</v>
      </c>
      <c r="R456" s="210"/>
      <c r="S456" s="211"/>
      <c r="T456" s="211"/>
      <c r="U456" s="212">
        <v>146.07575396068196</v>
      </c>
      <c r="V456" s="212">
        <v>151.2470257570329</v>
      </c>
      <c r="W456" s="211">
        <v>155.47535102752022</v>
      </c>
      <c r="X456" s="212">
        <v>159.72659298753337</v>
      </c>
      <c r="Y456" s="211">
        <v>163.58174311510061</v>
      </c>
      <c r="Z456" s="211">
        <v>167.0382698444848</v>
      </c>
      <c r="AA456" s="211">
        <v>170.35452240232672</v>
      </c>
      <c r="AB456" s="211">
        <v>173.73661347486751</v>
      </c>
      <c r="AC456" s="211">
        <v>177.18585017550194</v>
      </c>
      <c r="AD456" s="211">
        <v>180.70356556822009</v>
      </c>
      <c r="AE456" s="211">
        <v>184.29111918281441</v>
      </c>
      <c r="AF456" s="211">
        <v>187.94989754031633</v>
      </c>
      <c r="AG456" s="211">
        <v>191.68131468886367</v>
      </c>
      <c r="AH456" s="213">
        <v>195.48681275020783</v>
      </c>
      <c r="AI456" s="213">
        <v>199.3678624770701</v>
      </c>
      <c r="AT456" s="11"/>
      <c r="AU456" s="88"/>
    </row>
    <row r="457" spans="3:47" outlineLevel="2" x14ac:dyDescent="0.2">
      <c r="C457" s="119">
        <v>4</v>
      </c>
      <c r="D457" s="206" t="s">
        <v>187</v>
      </c>
      <c r="E457" s="134"/>
      <c r="F457" s="124" t="s">
        <v>129</v>
      </c>
      <c r="G457" s="124"/>
      <c r="H457" s="124"/>
      <c r="I457" s="72" t="s">
        <v>62</v>
      </c>
      <c r="J457" s="124"/>
      <c r="K457" s="124"/>
      <c r="L457" s="124"/>
      <c r="M457" s="124"/>
      <c r="N457" s="124"/>
      <c r="O457" s="124"/>
      <c r="P457" s="214"/>
      <c r="Q457" s="215" t="s">
        <v>110</v>
      </c>
      <c r="R457" s="216"/>
      <c r="S457" s="217"/>
      <c r="T457" s="217"/>
      <c r="U457" s="218">
        <v>1450.0800203131455</v>
      </c>
      <c r="V457" s="218">
        <v>1555.4323542562063</v>
      </c>
      <c r="W457" s="217">
        <v>1626.2996775885083</v>
      </c>
      <c r="X457" s="218">
        <v>3508.8950559798568</v>
      </c>
      <c r="Y457" s="217">
        <v>3244.7397209790588</v>
      </c>
      <c r="Z457" s="217">
        <v>2322.7372131994875</v>
      </c>
      <c r="AA457" s="217">
        <v>2331.3097999704082</v>
      </c>
      <c r="AB457" s="217">
        <v>3001.0553850901547</v>
      </c>
      <c r="AC457" s="217">
        <v>2979.6562339701786</v>
      </c>
      <c r="AD457" s="217">
        <v>3458.5464409397227</v>
      </c>
      <c r="AE457" s="217">
        <v>2565.7665804482058</v>
      </c>
      <c r="AF457" s="217">
        <v>2977.9584555523952</v>
      </c>
      <c r="AG457" s="217">
        <v>2828.7460516422166</v>
      </c>
      <c r="AH457" s="219">
        <v>2522.2252445381423</v>
      </c>
      <c r="AI457" s="219">
        <v>4725.05718961415</v>
      </c>
      <c r="AT457" s="11"/>
      <c r="AU457" s="88"/>
    </row>
    <row r="458" spans="3:47" outlineLevel="2" x14ac:dyDescent="0.2">
      <c r="C458" s="119">
        <v>4</v>
      </c>
      <c r="D458" s="206" t="s">
        <v>187</v>
      </c>
      <c r="E458" s="140"/>
      <c r="F458" s="220" t="s">
        <v>128</v>
      </c>
      <c r="G458" s="220"/>
      <c r="H458" s="220"/>
      <c r="I458" s="161" t="s">
        <v>188</v>
      </c>
      <c r="J458" s="220"/>
      <c r="K458" s="220"/>
      <c r="L458" s="220"/>
      <c r="M458" s="220"/>
      <c r="N458" s="220"/>
      <c r="O458" s="220"/>
      <c r="P458" s="221"/>
      <c r="Q458" s="222" t="s">
        <v>110</v>
      </c>
      <c r="R458" s="223"/>
      <c r="S458" s="224"/>
      <c r="T458" s="224"/>
      <c r="U458" s="225">
        <v>681.06567552958245</v>
      </c>
      <c r="V458" s="225">
        <v>705.26202226692544</v>
      </c>
      <c r="W458" s="224">
        <v>725.01788077371305</v>
      </c>
      <c r="X458" s="225">
        <v>920.20969397195586</v>
      </c>
      <c r="Y458" s="224">
        <v>931.99409362566848</v>
      </c>
      <c r="Z458" s="224">
        <v>952.73449981981651</v>
      </c>
      <c r="AA458" s="224">
        <v>972.56736020427638</v>
      </c>
      <c r="AB458" s="224">
        <v>992.81679403555472</v>
      </c>
      <c r="AC458" s="224">
        <v>1013.4916398722494</v>
      </c>
      <c r="AD458" s="224">
        <v>1034.6009259039342</v>
      </c>
      <c r="AE458" s="224">
        <v>1056.1538740689034</v>
      </c>
      <c r="AF458" s="224">
        <v>1078.1599042624696</v>
      </c>
      <c r="AG458" s="224">
        <v>1100.628638637836</v>
      </c>
      <c r="AH458" s="226">
        <v>1123.5699060016036</v>
      </c>
      <c r="AI458" s="226">
        <v>1146.9937463060244</v>
      </c>
      <c r="AT458" s="11"/>
      <c r="AU458" s="88"/>
    </row>
    <row r="459" spans="3:47" outlineLevel="2" x14ac:dyDescent="0.2">
      <c r="C459" s="119">
        <v>4</v>
      </c>
      <c r="D459" s="206" t="s">
        <v>187</v>
      </c>
      <c r="E459" t="s">
        <v>189</v>
      </c>
      <c r="F459" s="40"/>
      <c r="G459" s="40"/>
      <c r="H459" s="227"/>
      <c r="I459" s="40"/>
      <c r="J459" s="40"/>
      <c r="K459" s="227"/>
      <c r="L459" s="40"/>
      <c r="M459" s="40"/>
      <c r="N459" s="40"/>
      <c r="O459" s="40"/>
      <c r="P459" s="40"/>
      <c r="Q459" s="227"/>
      <c r="R459" s="227"/>
      <c r="S459" s="227"/>
      <c r="T459" s="227"/>
      <c r="U459" s="227"/>
      <c r="V459" s="227"/>
      <c r="W459" s="227"/>
      <c r="X459" s="227"/>
      <c r="Y459" s="227"/>
      <c r="Z459" s="227"/>
      <c r="AA459" s="227"/>
      <c r="AB459" s="227"/>
      <c r="AC459" s="227"/>
      <c r="AD459" s="227"/>
      <c r="AE459" s="227"/>
      <c r="AF459" s="227"/>
      <c r="AG459" s="227"/>
      <c r="AH459" s="227"/>
      <c r="AI459" s="227"/>
      <c r="AT459" s="11"/>
      <c r="AU459" s="88"/>
    </row>
    <row r="460" spans="3:47" outlineLevel="2" x14ac:dyDescent="0.2">
      <c r="C460" s="119">
        <v>4</v>
      </c>
      <c r="D460" s="206" t="s">
        <v>187</v>
      </c>
      <c r="E460" s="125"/>
      <c r="F460" s="207" t="s">
        <v>5</v>
      </c>
      <c r="G460" s="207"/>
      <c r="H460" s="207"/>
      <c r="I460" s="158" t="s">
        <v>57</v>
      </c>
      <c r="J460" s="228" t="s">
        <v>152</v>
      </c>
      <c r="K460" s="207"/>
      <c r="L460" s="207"/>
      <c r="M460" s="207"/>
      <c r="N460" s="207"/>
      <c r="O460" s="207"/>
      <c r="P460" s="208"/>
      <c r="Q460" s="229" t="s">
        <v>110</v>
      </c>
      <c r="R460" s="230"/>
      <c r="S460" s="231"/>
      <c r="T460" s="231"/>
      <c r="U460" s="218">
        <v>0</v>
      </c>
      <c r="V460" s="218">
        <v>0</v>
      </c>
      <c r="W460" s="218">
        <v>0</v>
      </c>
      <c r="X460" s="218">
        <v>0</v>
      </c>
      <c r="Y460" s="218">
        <v>0</v>
      </c>
      <c r="Z460" s="218">
        <v>0</v>
      </c>
      <c r="AA460" s="218">
        <v>0</v>
      </c>
      <c r="AB460" s="218">
        <v>0</v>
      </c>
      <c r="AC460" s="218">
        <v>0</v>
      </c>
      <c r="AD460" s="218">
        <v>0</v>
      </c>
      <c r="AE460" s="218">
        <v>0</v>
      </c>
      <c r="AF460" s="218">
        <v>0</v>
      </c>
      <c r="AG460" s="218">
        <v>0</v>
      </c>
      <c r="AH460" s="218">
        <v>0</v>
      </c>
      <c r="AI460" s="218">
        <v>0</v>
      </c>
      <c r="AT460" s="11"/>
      <c r="AU460" s="88"/>
    </row>
    <row r="461" spans="3:47" outlineLevel="2" x14ac:dyDescent="0.2">
      <c r="C461" s="119">
        <v>4</v>
      </c>
      <c r="D461" s="206" t="s">
        <v>187</v>
      </c>
      <c r="E461" s="134"/>
      <c r="F461" s="124" t="s">
        <v>129</v>
      </c>
      <c r="G461" s="124"/>
      <c r="H461" s="124"/>
      <c r="I461" s="72" t="s">
        <v>62</v>
      </c>
      <c r="J461" s="234" t="s">
        <v>152</v>
      </c>
      <c r="K461" s="124"/>
      <c r="L461" s="124"/>
      <c r="M461" s="124"/>
      <c r="N461" s="124"/>
      <c r="O461" s="124"/>
      <c r="P461" s="214"/>
      <c r="Q461" s="235" t="s">
        <v>110</v>
      </c>
      <c r="R461" s="236"/>
      <c r="S461" s="237"/>
      <c r="T461" s="237"/>
      <c r="U461" s="218">
        <v>0</v>
      </c>
      <c r="V461" s="218">
        <v>0</v>
      </c>
      <c r="W461" s="218">
        <v>0</v>
      </c>
      <c r="X461" s="218">
        <v>0</v>
      </c>
      <c r="Y461" s="218">
        <v>0</v>
      </c>
      <c r="Z461" s="218">
        <v>0</v>
      </c>
      <c r="AA461" s="218">
        <v>0</v>
      </c>
      <c r="AB461" s="218">
        <v>0</v>
      </c>
      <c r="AC461" s="218">
        <v>0</v>
      </c>
      <c r="AD461" s="218">
        <v>0</v>
      </c>
      <c r="AE461" s="218">
        <v>0</v>
      </c>
      <c r="AF461" s="218">
        <v>0</v>
      </c>
      <c r="AG461" s="218">
        <v>0</v>
      </c>
      <c r="AH461" s="218">
        <v>0</v>
      </c>
      <c r="AI461" s="218">
        <v>0</v>
      </c>
      <c r="AT461" s="11"/>
      <c r="AU461" s="88"/>
    </row>
    <row r="462" spans="3:47" outlineLevel="2" x14ac:dyDescent="0.2">
      <c r="C462" s="119">
        <v>4</v>
      </c>
      <c r="D462" s="206" t="s">
        <v>187</v>
      </c>
      <c r="E462" s="140"/>
      <c r="F462" s="220" t="s">
        <v>128</v>
      </c>
      <c r="G462" s="220"/>
      <c r="H462" s="220"/>
      <c r="I462" s="161" t="s">
        <v>188</v>
      </c>
      <c r="J462" s="240" t="s">
        <v>152</v>
      </c>
      <c r="K462" s="220"/>
      <c r="L462" s="220"/>
      <c r="M462" s="220"/>
      <c r="N462" s="220"/>
      <c r="O462" s="220"/>
      <c r="P462" s="221"/>
      <c r="Q462" s="241" t="s">
        <v>110</v>
      </c>
      <c r="R462" s="242"/>
      <c r="S462" s="243"/>
      <c r="T462" s="243"/>
      <c r="U462" s="218">
        <v>0</v>
      </c>
      <c r="V462" s="218">
        <v>0</v>
      </c>
      <c r="W462" s="218">
        <v>0</v>
      </c>
      <c r="X462" s="218">
        <v>0</v>
      </c>
      <c r="Y462" s="218">
        <v>0</v>
      </c>
      <c r="Z462" s="218">
        <v>0</v>
      </c>
      <c r="AA462" s="218">
        <v>0</v>
      </c>
      <c r="AB462" s="218">
        <v>0</v>
      </c>
      <c r="AC462" s="218">
        <v>0</v>
      </c>
      <c r="AD462" s="218">
        <v>0</v>
      </c>
      <c r="AE462" s="218">
        <v>0</v>
      </c>
      <c r="AF462" s="218">
        <v>0</v>
      </c>
      <c r="AG462" s="218">
        <v>0</v>
      </c>
      <c r="AH462" s="218">
        <v>0</v>
      </c>
      <c r="AI462" s="218">
        <v>0</v>
      </c>
      <c r="AT462" s="11"/>
      <c r="AU462" s="88"/>
    </row>
    <row r="463" spans="3:47" outlineLevel="2" x14ac:dyDescent="0.2">
      <c r="AT463" s="11"/>
      <c r="AU463" s="88"/>
    </row>
    <row r="464" spans="3:47" x14ac:dyDescent="0.2">
      <c r="C464" s="116">
        <v>5</v>
      </c>
      <c r="D464" s="67" t="s">
        <v>135</v>
      </c>
      <c r="E464" s="67"/>
      <c r="F464" s="67"/>
      <c r="G464" s="67"/>
      <c r="H464" s="102"/>
      <c r="I464" s="67"/>
      <c r="J464" s="67"/>
      <c r="K464" s="102"/>
      <c r="L464" s="67"/>
      <c r="M464" s="67"/>
      <c r="N464" s="67"/>
      <c r="O464" s="67"/>
      <c r="P464" s="67"/>
      <c r="Q464" s="117" t="s">
        <v>110</v>
      </c>
      <c r="R464" s="118">
        <v>0</v>
      </c>
      <c r="S464" s="118">
        <v>0</v>
      </c>
      <c r="T464" s="118">
        <v>0</v>
      </c>
      <c r="U464" s="118">
        <v>4891.4724862415569</v>
      </c>
      <c r="V464" s="118">
        <v>5286.3058419007957</v>
      </c>
      <c r="W464" s="118">
        <v>5550.476432304933</v>
      </c>
      <c r="X464" s="118">
        <v>6191.7405497432774</v>
      </c>
      <c r="Y464" s="118">
        <v>7984.7212017713209</v>
      </c>
      <c r="Z464" s="118">
        <v>6328.1650982103938</v>
      </c>
      <c r="AA464" s="118">
        <v>6651.0393717029719</v>
      </c>
      <c r="AB464" s="118">
        <v>7866.1041901770768</v>
      </c>
      <c r="AC464" s="118">
        <v>8625.2662928613099</v>
      </c>
      <c r="AD464" s="118">
        <v>8071.4289636729754</v>
      </c>
      <c r="AE464" s="118">
        <v>8647.5919415252174</v>
      </c>
      <c r="AF464" s="118">
        <v>8157.6170643995692</v>
      </c>
      <c r="AG464" s="118">
        <v>10456.020484811634</v>
      </c>
      <c r="AH464" s="118">
        <v>9221.4843769921354</v>
      </c>
      <c r="AI464" s="118">
        <v>7886.0807693552379</v>
      </c>
      <c r="AT464" s="11"/>
      <c r="AU464" s="88"/>
    </row>
    <row r="465" spans="3:47" s="11" customFormat="1" outlineLevel="1" x14ac:dyDescent="0.2">
      <c r="C465" s="119">
        <v>5</v>
      </c>
      <c r="E465" s="120" t="s">
        <v>174</v>
      </c>
      <c r="F465" s="121"/>
      <c r="G465" s="121"/>
      <c r="H465" s="121"/>
      <c r="I465" s="121"/>
      <c r="J465" s="121"/>
      <c r="K465" s="121"/>
      <c r="L465" s="121"/>
      <c r="M465" s="121"/>
      <c r="N465" s="121"/>
      <c r="O465" s="121"/>
      <c r="P465" s="121"/>
      <c r="Q465" s="122"/>
      <c r="R465" s="123"/>
      <c r="S465" s="123"/>
      <c r="T465" s="123"/>
      <c r="U465" s="123"/>
      <c r="V465" s="123"/>
      <c r="W465" s="123"/>
      <c r="X465" s="123"/>
      <c r="Y465" s="123"/>
      <c r="Z465" s="123"/>
      <c r="AA465" s="123"/>
      <c r="AB465" s="123"/>
      <c r="AC465" s="123"/>
      <c r="AD465" s="123"/>
      <c r="AE465" s="123"/>
      <c r="AF465" s="123"/>
      <c r="AG465" s="123"/>
      <c r="AH465" s="123"/>
      <c r="AI465" s="123"/>
      <c r="AU465" s="88"/>
    </row>
    <row r="466" spans="3:47" s="11" customFormat="1" outlineLevel="2" x14ac:dyDescent="0.2">
      <c r="C466" s="119">
        <v>5</v>
      </c>
      <c r="E466" s="124" t="s">
        <v>175</v>
      </c>
      <c r="U466" s="25" t="s">
        <v>87</v>
      </c>
      <c r="V466" s="25"/>
      <c r="W466" s="25" t="s">
        <v>88</v>
      </c>
      <c r="X466" s="25" t="s">
        <v>89</v>
      </c>
      <c r="AU466" s="88"/>
    </row>
    <row r="467" spans="3:47" s="11" customFormat="1" outlineLevel="2" x14ac:dyDescent="0.2">
      <c r="C467" s="119">
        <v>5</v>
      </c>
      <c r="E467" s="125"/>
      <c r="F467" s="126" t="s">
        <v>209</v>
      </c>
      <c r="G467" s="127"/>
      <c r="H467" s="127"/>
      <c r="I467" s="127"/>
      <c r="J467" s="127"/>
      <c r="K467" s="127"/>
      <c r="L467" s="127"/>
      <c r="M467" s="127"/>
      <c r="N467" s="127"/>
      <c r="O467" s="127"/>
      <c r="P467" s="127"/>
      <c r="Q467" s="128" t="s">
        <v>110</v>
      </c>
      <c r="R467" s="129"/>
      <c r="S467" s="130"/>
      <c r="T467" s="130"/>
      <c r="U467" s="131">
        <v>5.6669699999999921</v>
      </c>
      <c r="V467" s="131">
        <v>7.1573831099999907</v>
      </c>
      <c r="W467" s="132">
        <v>7.3434750708599905</v>
      </c>
      <c r="X467" s="131">
        <v>7.5255932526173197</v>
      </c>
      <c r="Y467" s="130">
        <v>7.7039498127043506</v>
      </c>
      <c r="Z467" s="130">
        <v>7.8772886834901996</v>
      </c>
      <c r="AA467" s="130">
        <v>8.0348344571600041</v>
      </c>
      <c r="AB467" s="130">
        <v>8.195531146303205</v>
      </c>
      <c r="AC467" s="130">
        <v>8.3594417692292691</v>
      </c>
      <c r="AD467" s="130">
        <v>8.5266306046138549</v>
      </c>
      <c r="AE467" s="130">
        <v>8.6971632167061319</v>
      </c>
      <c r="AF467" s="130">
        <v>8.871106481040254</v>
      </c>
      <c r="AG467" s="130">
        <v>9.0485286106610587</v>
      </c>
      <c r="AH467" s="133">
        <v>9.2294991828742798</v>
      </c>
      <c r="AI467" s="133">
        <v>9.414089166531765</v>
      </c>
      <c r="AK467" s="91"/>
      <c r="AU467" s="88"/>
    </row>
    <row r="468" spans="3:47" s="11" customFormat="1" outlineLevel="2" x14ac:dyDescent="0.2">
      <c r="C468" s="119">
        <v>5</v>
      </c>
      <c r="E468" s="134"/>
      <c r="F468" s="36" t="s">
        <v>31</v>
      </c>
      <c r="Q468" s="135" t="s">
        <v>110</v>
      </c>
      <c r="R468" s="136"/>
      <c r="S468" s="88"/>
      <c r="T468" s="88"/>
      <c r="U468" s="137">
        <v>1298.7288000000005</v>
      </c>
      <c r="V468" s="137">
        <v>1564.9682040000007</v>
      </c>
      <c r="W468" s="138">
        <v>1725.0644512692008</v>
      </c>
      <c r="X468" s="137">
        <v>1767.8460496606772</v>
      </c>
      <c r="Y468" s="88">
        <v>1809.7440010376354</v>
      </c>
      <c r="Z468" s="88">
        <v>1850.4632410609825</v>
      </c>
      <c r="AA468" s="88">
        <v>1887.4725058822021</v>
      </c>
      <c r="AB468" s="88">
        <v>1925.2219559998462</v>
      </c>
      <c r="AC468" s="88">
        <v>1963.7263951198431</v>
      </c>
      <c r="AD468" s="88">
        <v>2003.0009230222399</v>
      </c>
      <c r="AE468" s="88">
        <v>2043.0609414826847</v>
      </c>
      <c r="AF468" s="88">
        <v>2083.9221603123383</v>
      </c>
      <c r="AG468" s="88">
        <v>2125.6006035185851</v>
      </c>
      <c r="AH468" s="139">
        <v>2168.1126155889569</v>
      </c>
      <c r="AI468" s="139">
        <v>2211.4748679007362</v>
      </c>
      <c r="AU468" s="88"/>
    </row>
    <row r="469" spans="3:47" s="11" customFormat="1" outlineLevel="2" x14ac:dyDescent="0.2">
      <c r="C469" s="119">
        <v>5</v>
      </c>
      <c r="E469" s="134"/>
      <c r="F469" s="36" t="s">
        <v>28</v>
      </c>
      <c r="Q469" s="135" t="s">
        <v>110</v>
      </c>
      <c r="R469" s="136"/>
      <c r="S469" s="88"/>
      <c r="T469" s="88"/>
      <c r="U469" s="137">
        <v>0</v>
      </c>
      <c r="V469" s="137">
        <v>0</v>
      </c>
      <c r="W469" s="138">
        <v>0</v>
      </c>
      <c r="X469" s="137">
        <v>0</v>
      </c>
      <c r="Y469" s="88">
        <v>0</v>
      </c>
      <c r="Z469" s="88">
        <v>0</v>
      </c>
      <c r="AA469" s="88">
        <v>0</v>
      </c>
      <c r="AB469" s="88">
        <v>0</v>
      </c>
      <c r="AC469" s="88">
        <v>0</v>
      </c>
      <c r="AD469" s="88">
        <v>0</v>
      </c>
      <c r="AE469" s="88">
        <v>0</v>
      </c>
      <c r="AF469" s="88">
        <v>0</v>
      </c>
      <c r="AG469" s="88">
        <v>0</v>
      </c>
      <c r="AH469" s="139">
        <v>0</v>
      </c>
      <c r="AI469" s="139">
        <v>0</v>
      </c>
      <c r="AU469" s="88"/>
    </row>
    <row r="470" spans="3:47" s="11" customFormat="1" outlineLevel="2" x14ac:dyDescent="0.2">
      <c r="C470" s="119">
        <v>5</v>
      </c>
      <c r="E470" s="134"/>
      <c r="F470" s="36" t="s">
        <v>210</v>
      </c>
      <c r="Q470" s="135" t="s">
        <v>110</v>
      </c>
      <c r="R470" s="136"/>
      <c r="S470" s="88"/>
      <c r="T470" s="88"/>
      <c r="U470" s="137">
        <v>1446.6999133277286</v>
      </c>
      <c r="V470" s="137">
        <v>1498.1897955481343</v>
      </c>
      <c r="W470" s="138">
        <v>1540.1998807571395</v>
      </c>
      <c r="X470" s="137">
        <v>1582.4825749701847</v>
      </c>
      <c r="Y470" s="88">
        <v>1620.7203909362152</v>
      </c>
      <c r="Z470" s="88">
        <v>1654.8715723933897</v>
      </c>
      <c r="AA470" s="88">
        <v>1687.7157386252463</v>
      </c>
      <c r="AB470" s="88">
        <v>1721.2117616376902</v>
      </c>
      <c r="AC470" s="88">
        <v>1755.3725788047257</v>
      </c>
      <c r="AD470" s="88">
        <v>1790.2113842678725</v>
      </c>
      <c r="AE470" s="88">
        <v>1825.7416340322204</v>
      </c>
      <c r="AF470" s="88">
        <v>1861.9770511636239</v>
      </c>
      <c r="AG470" s="88">
        <v>1898.9316310890458</v>
      </c>
      <c r="AH470" s="139">
        <v>1936.6196470020977</v>
      </c>
      <c r="AI470" s="139">
        <v>1975.0556553758618</v>
      </c>
      <c r="AU470" s="88"/>
    </row>
    <row r="471" spans="3:47" s="11" customFormat="1" outlineLevel="2" x14ac:dyDescent="0.2">
      <c r="C471" s="119">
        <v>5</v>
      </c>
      <c r="E471" s="134"/>
      <c r="F471" s="36" t="s">
        <v>211</v>
      </c>
      <c r="Q471" s="135" t="s">
        <v>110</v>
      </c>
      <c r="R471" s="136"/>
      <c r="S471" s="88"/>
      <c r="T471" s="88"/>
      <c r="U471" s="137">
        <v>1268.3440500000004</v>
      </c>
      <c r="V471" s="137">
        <v>1313.3702637750005</v>
      </c>
      <c r="W471" s="138">
        <v>1350.1446311607006</v>
      </c>
      <c r="X471" s="137">
        <v>1387.138594054504</v>
      </c>
      <c r="Y471" s="88">
        <v>1420.8460618900287</v>
      </c>
      <c r="Z471" s="88">
        <v>1450.8259137959085</v>
      </c>
      <c r="AA471" s="88">
        <v>1479.6973494804472</v>
      </c>
      <c r="AB471" s="88">
        <v>1509.1433267351081</v>
      </c>
      <c r="AC471" s="88">
        <v>1539.1752789371367</v>
      </c>
      <c r="AD471" s="88">
        <v>1569.8048669879856</v>
      </c>
      <c r="AE471" s="88">
        <v>1601.0439838410466</v>
      </c>
      <c r="AF471" s="88">
        <v>1632.9047591194835</v>
      </c>
      <c r="AG471" s="88">
        <v>1665.3995638259612</v>
      </c>
      <c r="AH471" s="139">
        <v>1698.5410151460978</v>
      </c>
      <c r="AI471" s="139">
        <v>1732.3419813475052</v>
      </c>
      <c r="AU471" s="88"/>
    </row>
    <row r="472" spans="3:47" s="11" customFormat="1" outlineLevel="2" x14ac:dyDescent="0.2">
      <c r="C472" s="119">
        <v>5</v>
      </c>
      <c r="E472" s="134"/>
      <c r="F472" s="36" t="s">
        <v>212</v>
      </c>
      <c r="Q472" s="135" t="s">
        <v>110</v>
      </c>
      <c r="R472" s="136"/>
      <c r="S472" s="88"/>
      <c r="T472" s="88"/>
      <c r="U472" s="137">
        <v>278.45311945344798</v>
      </c>
      <c r="V472" s="137">
        <v>288.54199225716826</v>
      </c>
      <c r="W472" s="138">
        <v>296.71502166093154</v>
      </c>
      <c r="X472" s="137">
        <v>304.97047891887502</v>
      </c>
      <c r="Y472" s="88">
        <v>312.36775510393488</v>
      </c>
      <c r="Z472" s="88">
        <v>318.88759236316014</v>
      </c>
      <c r="AA472" s="88">
        <v>325.20973176494311</v>
      </c>
      <c r="AB472" s="88">
        <v>331.65721140439223</v>
      </c>
      <c r="AC472" s="88">
        <v>338.23251622753281</v>
      </c>
      <c r="AD472" s="88">
        <v>344.93818044594821</v>
      </c>
      <c r="AE472" s="88">
        <v>351.7767885134993</v>
      </c>
      <c r="AF472" s="88">
        <v>358.75097612240796</v>
      </c>
      <c r="AG472" s="88">
        <v>365.86343121908862</v>
      </c>
      <c r="AH472" s="139">
        <v>373.11689504011918</v>
      </c>
      <c r="AI472" s="139">
        <v>380.51416316875071</v>
      </c>
      <c r="AU472" s="88"/>
    </row>
    <row r="473" spans="3:47" s="11" customFormat="1" outlineLevel="2" x14ac:dyDescent="0.2">
      <c r="C473" s="119">
        <v>5</v>
      </c>
      <c r="E473" s="134"/>
      <c r="F473" s="36" t="s">
        <v>213</v>
      </c>
      <c r="Q473" s="135" t="s">
        <v>110</v>
      </c>
      <c r="R473" s="136"/>
      <c r="S473" s="88"/>
      <c r="T473" s="88"/>
      <c r="U473" s="137">
        <v>262.84646999999995</v>
      </c>
      <c r="V473" s="137">
        <v>272.17751968499999</v>
      </c>
      <c r="W473" s="138">
        <v>279.79849023617999</v>
      </c>
      <c r="X473" s="137">
        <v>287.46496886865134</v>
      </c>
      <c r="Y473" s="88">
        <v>294.45036761215965</v>
      </c>
      <c r="Z473" s="88">
        <v>300.66327036877624</v>
      </c>
      <c r="AA473" s="88">
        <v>306.64646944911487</v>
      </c>
      <c r="AB473" s="88">
        <v>312.74873419115227</v>
      </c>
      <c r="AC473" s="88">
        <v>318.97243400155622</v>
      </c>
      <c r="AD473" s="88">
        <v>325.31998543818719</v>
      </c>
      <c r="AE473" s="88">
        <v>331.79385314840709</v>
      </c>
      <c r="AF473" s="88">
        <v>338.39655082606043</v>
      </c>
      <c r="AG473" s="88">
        <v>345.13064218749906</v>
      </c>
      <c r="AH473" s="139">
        <v>351.9987419670303</v>
      </c>
      <c r="AI473" s="139">
        <v>359.00351693217419</v>
      </c>
      <c r="AU473" s="88"/>
    </row>
    <row r="474" spans="3:47" s="11" customFormat="1" outlineLevel="2" x14ac:dyDescent="0.2">
      <c r="C474" s="119">
        <v>5</v>
      </c>
      <c r="E474" s="134"/>
      <c r="F474" s="36" t="s">
        <v>214</v>
      </c>
      <c r="Q474" s="135" t="s">
        <v>110</v>
      </c>
      <c r="R474" s="136"/>
      <c r="S474" s="88"/>
      <c r="T474" s="88"/>
      <c r="U474" s="137">
        <v>280.97903346037913</v>
      </c>
      <c r="V474" s="137">
        <v>290.38028191049233</v>
      </c>
      <c r="W474" s="138">
        <v>298.24750928970025</v>
      </c>
      <c r="X474" s="137">
        <v>306.06776652184931</v>
      </c>
      <c r="Y474" s="88">
        <v>313.36906633732275</v>
      </c>
      <c r="Z474" s="88">
        <v>320.18014610323308</v>
      </c>
      <c r="AA474" s="88">
        <v>326.55750602867727</v>
      </c>
      <c r="AB474" s="88">
        <v>333.06189044365851</v>
      </c>
      <c r="AC474" s="88">
        <v>339.69582942663101</v>
      </c>
      <c r="AD474" s="88">
        <v>346.46190345024473</v>
      </c>
      <c r="AE474" s="88">
        <v>353.36274438509867</v>
      </c>
      <c r="AF474" s="88">
        <v>360.40103652348728</v>
      </c>
      <c r="AG474" s="88">
        <v>367.5795176235377</v>
      </c>
      <c r="AH474" s="139">
        <v>374.90097997414404</v>
      </c>
      <c r="AI474" s="139">
        <v>382.36827148111337</v>
      </c>
      <c r="AU474" s="88"/>
    </row>
    <row r="475" spans="3:47" s="11" customFormat="1" outlineLevel="2" x14ac:dyDescent="0.2">
      <c r="C475" s="119">
        <v>5</v>
      </c>
      <c r="E475" s="134"/>
      <c r="F475" s="36" t="s">
        <v>215</v>
      </c>
      <c r="Q475" s="135" t="s">
        <v>110</v>
      </c>
      <c r="R475" s="136"/>
      <c r="S475" s="88"/>
      <c r="T475" s="88"/>
      <c r="U475" s="137">
        <v>49.754129999999989</v>
      </c>
      <c r="V475" s="137">
        <v>51.52040161499999</v>
      </c>
      <c r="W475" s="138">
        <v>52.962972860219992</v>
      </c>
      <c r="X475" s="137">
        <v>54.414158316590026</v>
      </c>
      <c r="Y475" s="88">
        <v>55.736422363683175</v>
      </c>
      <c r="Z475" s="88">
        <v>56.912460875556896</v>
      </c>
      <c r="AA475" s="88">
        <v>58.045018846980483</v>
      </c>
      <c r="AB475" s="88">
        <v>59.200114722035394</v>
      </c>
      <c r="AC475" s="88">
        <v>60.378197005003898</v>
      </c>
      <c r="AD475" s="88">
        <v>61.579723125403476</v>
      </c>
      <c r="AE475" s="88">
        <v>62.80515961559901</v>
      </c>
      <c r="AF475" s="88">
        <v>64.054982291949429</v>
      </c>
      <c r="AG475" s="88">
        <v>65.329676439559222</v>
      </c>
      <c r="AH475" s="139">
        <v>66.629737000706456</v>
      </c>
      <c r="AI475" s="139">
        <v>67.955668767020512</v>
      </c>
      <c r="AU475" s="88"/>
    </row>
    <row r="476" spans="3:47" s="11" customFormat="1" outlineLevel="2" x14ac:dyDescent="0.2">
      <c r="C476" s="119">
        <v>5</v>
      </c>
      <c r="E476" s="134"/>
      <c r="F476" s="36" t="s">
        <v>216</v>
      </c>
      <c r="Q476" s="135" t="s">
        <v>110</v>
      </c>
      <c r="R476" s="136"/>
      <c r="S476" s="88"/>
      <c r="T476" s="88"/>
      <c r="U476" s="137">
        <v>0</v>
      </c>
      <c r="V476" s="137">
        <v>0</v>
      </c>
      <c r="W476" s="138">
        <v>0</v>
      </c>
      <c r="X476" s="137">
        <v>0</v>
      </c>
      <c r="Y476" s="88">
        <v>0</v>
      </c>
      <c r="Z476" s="88">
        <v>0</v>
      </c>
      <c r="AA476" s="88">
        <v>0</v>
      </c>
      <c r="AB476" s="88">
        <v>0</v>
      </c>
      <c r="AC476" s="88">
        <v>0</v>
      </c>
      <c r="AD476" s="88">
        <v>0</v>
      </c>
      <c r="AE476" s="88">
        <v>0</v>
      </c>
      <c r="AF476" s="88">
        <v>0</v>
      </c>
      <c r="AG476" s="88">
        <v>0</v>
      </c>
      <c r="AH476" s="139">
        <v>0</v>
      </c>
      <c r="AI476" s="139">
        <v>0</v>
      </c>
      <c r="AU476" s="88"/>
    </row>
    <row r="477" spans="3:47" s="11" customFormat="1" outlineLevel="2" x14ac:dyDescent="0.2">
      <c r="C477" s="119">
        <v>5</v>
      </c>
      <c r="E477" s="134"/>
      <c r="F477" s="36" t="s">
        <v>33</v>
      </c>
      <c r="Q477" s="135" t="s">
        <v>110</v>
      </c>
      <c r="R477" s="136"/>
      <c r="S477" s="88"/>
      <c r="T477" s="88"/>
      <c r="U477" s="137">
        <v>0</v>
      </c>
      <c r="V477" s="137">
        <v>0</v>
      </c>
      <c r="W477" s="138">
        <v>0</v>
      </c>
      <c r="X477" s="137">
        <v>0</v>
      </c>
      <c r="Y477" s="88">
        <v>0</v>
      </c>
      <c r="Z477" s="88">
        <v>0</v>
      </c>
      <c r="AA477" s="88">
        <v>0</v>
      </c>
      <c r="AB477" s="88">
        <v>0</v>
      </c>
      <c r="AC477" s="88">
        <v>0</v>
      </c>
      <c r="AD477" s="88">
        <v>0</v>
      </c>
      <c r="AE477" s="88">
        <v>0</v>
      </c>
      <c r="AF477" s="88">
        <v>0</v>
      </c>
      <c r="AG477" s="88">
        <v>0</v>
      </c>
      <c r="AH477" s="139">
        <v>0</v>
      </c>
      <c r="AI477" s="139">
        <v>0</v>
      </c>
      <c r="AU477" s="88"/>
    </row>
    <row r="478" spans="3:47" s="11" customFormat="1" outlineLevel="2" x14ac:dyDescent="0.2">
      <c r="C478" s="119">
        <v>5</v>
      </c>
      <c r="E478" s="134"/>
      <c r="F478" s="36" t="s">
        <v>34</v>
      </c>
      <c r="Q478" s="135" t="s">
        <v>110</v>
      </c>
      <c r="R478" s="136"/>
      <c r="S478" s="88"/>
      <c r="T478" s="88"/>
      <c r="U478" s="137">
        <v>0</v>
      </c>
      <c r="V478" s="137">
        <v>0</v>
      </c>
      <c r="W478" s="138">
        <v>0</v>
      </c>
      <c r="X478" s="137">
        <v>0</v>
      </c>
      <c r="Y478" s="88">
        <v>0</v>
      </c>
      <c r="Z478" s="88">
        <v>0</v>
      </c>
      <c r="AA478" s="88">
        <v>0</v>
      </c>
      <c r="AB478" s="88">
        <v>0</v>
      </c>
      <c r="AC478" s="88">
        <v>0</v>
      </c>
      <c r="AD478" s="88">
        <v>0</v>
      </c>
      <c r="AE478" s="88">
        <v>0</v>
      </c>
      <c r="AF478" s="88">
        <v>0</v>
      </c>
      <c r="AG478" s="88">
        <v>0</v>
      </c>
      <c r="AH478" s="139">
        <v>0</v>
      </c>
      <c r="AI478" s="139">
        <v>0</v>
      </c>
      <c r="AU478" s="88"/>
    </row>
    <row r="479" spans="3:47" s="11" customFormat="1" outlineLevel="2" x14ac:dyDescent="0.2">
      <c r="C479" s="119">
        <v>5</v>
      </c>
      <c r="E479" s="134"/>
      <c r="F479" s="36" t="s">
        <v>217</v>
      </c>
      <c r="Q479" s="135" t="s">
        <v>110</v>
      </c>
      <c r="R479" s="136"/>
      <c r="S479" s="88"/>
      <c r="T479" s="88"/>
      <c r="U479" s="137">
        <v>0</v>
      </c>
      <c r="V479" s="137">
        <v>0</v>
      </c>
      <c r="W479" s="138">
        <v>0</v>
      </c>
      <c r="X479" s="137">
        <v>0</v>
      </c>
      <c r="Y479" s="88">
        <v>0</v>
      </c>
      <c r="Z479" s="88">
        <v>0</v>
      </c>
      <c r="AA479" s="88">
        <v>0</v>
      </c>
      <c r="AB479" s="88">
        <v>0</v>
      </c>
      <c r="AC479" s="88">
        <v>0</v>
      </c>
      <c r="AD479" s="88">
        <v>0</v>
      </c>
      <c r="AE479" s="88">
        <v>0</v>
      </c>
      <c r="AF479" s="88">
        <v>0</v>
      </c>
      <c r="AG479" s="88">
        <v>0</v>
      </c>
      <c r="AH479" s="139">
        <v>0</v>
      </c>
      <c r="AI479" s="139">
        <v>0</v>
      </c>
      <c r="AU479" s="88"/>
    </row>
    <row r="480" spans="3:47" s="11" customFormat="1" outlineLevel="2" x14ac:dyDescent="0.2">
      <c r="C480" s="119">
        <v>5</v>
      </c>
      <c r="E480" s="134"/>
      <c r="F480" s="36" t="s">
        <v>152</v>
      </c>
      <c r="Q480" s="135" t="s">
        <v>110</v>
      </c>
      <c r="R480" s="136"/>
      <c r="S480" s="88"/>
      <c r="T480" s="88"/>
      <c r="U480" s="137">
        <v>0</v>
      </c>
      <c r="V480" s="137">
        <v>0</v>
      </c>
      <c r="W480" s="138">
        <v>0</v>
      </c>
      <c r="X480" s="137">
        <v>0</v>
      </c>
      <c r="Y480" s="88">
        <v>0</v>
      </c>
      <c r="Z480" s="88">
        <v>0</v>
      </c>
      <c r="AA480" s="88">
        <v>0</v>
      </c>
      <c r="AB480" s="88">
        <v>0</v>
      </c>
      <c r="AC480" s="88">
        <v>0</v>
      </c>
      <c r="AD480" s="88">
        <v>0</v>
      </c>
      <c r="AE480" s="88">
        <v>0</v>
      </c>
      <c r="AF480" s="88">
        <v>0</v>
      </c>
      <c r="AG480" s="88">
        <v>0</v>
      </c>
      <c r="AH480" s="139">
        <v>0</v>
      </c>
      <c r="AI480" s="139">
        <v>0</v>
      </c>
      <c r="AU480" s="88"/>
    </row>
    <row r="481" spans="3:47" s="11" customFormat="1" outlineLevel="2" x14ac:dyDescent="0.2">
      <c r="C481" s="119">
        <v>5</v>
      </c>
      <c r="E481" s="140"/>
      <c r="F481" s="141" t="s">
        <v>152</v>
      </c>
      <c r="G481" s="142"/>
      <c r="H481" s="142"/>
      <c r="I481" s="142"/>
      <c r="J481" s="142"/>
      <c r="K481" s="142"/>
      <c r="L481" s="142"/>
      <c r="M481" s="142"/>
      <c r="N481" s="142"/>
      <c r="O481" s="142"/>
      <c r="P481" s="142"/>
      <c r="Q481" s="143" t="s">
        <v>110</v>
      </c>
      <c r="R481" s="144"/>
      <c r="S481" s="145"/>
      <c r="T481" s="145"/>
      <c r="U481" s="146">
        <v>0</v>
      </c>
      <c r="V481" s="146">
        <v>0</v>
      </c>
      <c r="W481" s="147">
        <v>0</v>
      </c>
      <c r="X481" s="146">
        <v>0</v>
      </c>
      <c r="Y481" s="145">
        <v>0</v>
      </c>
      <c r="Z481" s="145">
        <v>0</v>
      </c>
      <c r="AA481" s="145">
        <v>0</v>
      </c>
      <c r="AB481" s="145">
        <v>0</v>
      </c>
      <c r="AC481" s="145">
        <v>0</v>
      </c>
      <c r="AD481" s="145">
        <v>0</v>
      </c>
      <c r="AE481" s="145">
        <v>0</v>
      </c>
      <c r="AF481" s="145">
        <v>0</v>
      </c>
      <c r="AG481" s="145">
        <v>0</v>
      </c>
      <c r="AH481" s="148">
        <v>0</v>
      </c>
      <c r="AI481" s="148">
        <v>0</v>
      </c>
      <c r="AU481" s="88"/>
    </row>
    <row r="482" spans="3:47" s="11" customFormat="1" outlineLevel="2" x14ac:dyDescent="0.2">
      <c r="C482" s="119">
        <v>5</v>
      </c>
      <c r="F482" s="149"/>
      <c r="G482" s="149"/>
      <c r="H482" s="149"/>
      <c r="I482" s="149"/>
      <c r="J482" s="149"/>
      <c r="K482" s="149"/>
      <c r="L482" s="149"/>
      <c r="M482" s="149"/>
      <c r="N482" s="149"/>
      <c r="O482" s="149"/>
      <c r="P482" s="149" t="s">
        <v>175</v>
      </c>
      <c r="Q482" s="16" t="s">
        <v>110</v>
      </c>
      <c r="R482" s="150"/>
      <c r="S482" s="150"/>
      <c r="T482" s="150"/>
      <c r="U482" s="150">
        <v>4891.4724862415569</v>
      </c>
      <c r="V482" s="150">
        <v>5286.3058419007957</v>
      </c>
      <c r="W482" s="150">
        <v>5550.476432304934</v>
      </c>
      <c r="X482" s="150">
        <v>5697.9101845639489</v>
      </c>
      <c r="Y482" s="150">
        <v>5834.938015093684</v>
      </c>
      <c r="Z482" s="150">
        <v>5960.6814856444971</v>
      </c>
      <c r="AA482" s="150">
        <v>6079.3791545347713</v>
      </c>
      <c r="AB482" s="150">
        <v>6200.4405262801856</v>
      </c>
      <c r="AC482" s="150">
        <v>6323.9126712916586</v>
      </c>
      <c r="AD482" s="150">
        <v>6449.8435973424957</v>
      </c>
      <c r="AE482" s="150">
        <v>6578.2822682352617</v>
      </c>
      <c r="AF482" s="150">
        <v>6709.278622840392</v>
      </c>
      <c r="AG482" s="150">
        <v>6842.8835945139381</v>
      </c>
      <c r="AH482" s="150">
        <v>6979.1491309020284</v>
      </c>
      <c r="AI482" s="150">
        <v>7118.1282141396941</v>
      </c>
      <c r="AU482" s="88"/>
    </row>
    <row r="483" spans="3:47" s="11" customFormat="1" outlineLevel="2" x14ac:dyDescent="0.2">
      <c r="C483" s="119">
        <v>5</v>
      </c>
      <c r="E483" s="124" t="s">
        <v>176</v>
      </c>
      <c r="AU483" s="88"/>
    </row>
    <row r="484" spans="3:47" s="11" customFormat="1" outlineLevel="2" x14ac:dyDescent="0.2">
      <c r="C484" s="119">
        <v>5</v>
      </c>
      <c r="E484" s="151" t="s">
        <v>209</v>
      </c>
      <c r="F484" s="127"/>
      <c r="G484" s="127"/>
      <c r="H484" s="127"/>
      <c r="I484" s="127"/>
      <c r="J484" s="127"/>
      <c r="K484" s="127"/>
      <c r="L484" s="127"/>
      <c r="M484" s="127"/>
      <c r="N484" s="127"/>
      <c r="O484" s="127"/>
      <c r="P484" s="152"/>
      <c r="Q484" s="128" t="s">
        <v>110</v>
      </c>
      <c r="R484" s="129"/>
      <c r="S484" s="130"/>
      <c r="T484" s="130"/>
      <c r="U484" s="131">
        <v>0</v>
      </c>
      <c r="V484" s="131">
        <v>0</v>
      </c>
      <c r="W484" s="132">
        <v>0</v>
      </c>
      <c r="X484" s="131">
        <v>0</v>
      </c>
      <c r="Y484" s="130">
        <v>0</v>
      </c>
      <c r="Z484" s="130">
        <v>0</v>
      </c>
      <c r="AA484" s="130">
        <v>0</v>
      </c>
      <c r="AB484" s="130">
        <v>0</v>
      </c>
      <c r="AC484" s="130">
        <v>0</v>
      </c>
      <c r="AD484" s="130">
        <v>0</v>
      </c>
      <c r="AE484" s="130">
        <v>0</v>
      </c>
      <c r="AF484" s="130">
        <v>0</v>
      </c>
      <c r="AG484" s="130">
        <v>0</v>
      </c>
      <c r="AH484" s="133">
        <v>0</v>
      </c>
      <c r="AI484" s="133">
        <v>0</v>
      </c>
      <c r="AU484" s="88"/>
    </row>
    <row r="485" spans="3:47" s="11" customFormat="1" outlineLevel="2" x14ac:dyDescent="0.2">
      <c r="C485" s="119">
        <v>5</v>
      </c>
      <c r="E485" s="153" t="s">
        <v>31</v>
      </c>
      <c r="P485" s="149"/>
      <c r="Q485" s="135" t="s">
        <v>110</v>
      </c>
      <c r="R485" s="136"/>
      <c r="S485" s="88"/>
      <c r="T485" s="88"/>
      <c r="U485" s="137">
        <v>0</v>
      </c>
      <c r="V485" s="137">
        <v>0</v>
      </c>
      <c r="W485" s="138">
        <v>0</v>
      </c>
      <c r="X485" s="137">
        <v>0</v>
      </c>
      <c r="Y485" s="88">
        <v>0</v>
      </c>
      <c r="Z485" s="88">
        <v>0</v>
      </c>
      <c r="AA485" s="88">
        <v>0</v>
      </c>
      <c r="AB485" s="88">
        <v>0</v>
      </c>
      <c r="AC485" s="88">
        <v>0</v>
      </c>
      <c r="AD485" s="88">
        <v>0</v>
      </c>
      <c r="AE485" s="88">
        <v>0</v>
      </c>
      <c r="AF485" s="88">
        <v>0</v>
      </c>
      <c r="AG485" s="88">
        <v>0</v>
      </c>
      <c r="AH485" s="139">
        <v>0</v>
      </c>
      <c r="AI485" s="139">
        <v>0</v>
      </c>
      <c r="AU485" s="88"/>
    </row>
    <row r="486" spans="3:47" s="11" customFormat="1" outlineLevel="2" x14ac:dyDescent="0.2">
      <c r="C486" s="119">
        <v>5</v>
      </c>
      <c r="E486" s="153" t="s">
        <v>28</v>
      </c>
      <c r="P486" s="149"/>
      <c r="Q486" s="135" t="s">
        <v>110</v>
      </c>
      <c r="R486" s="136"/>
      <c r="S486" s="88"/>
      <c r="T486" s="88"/>
      <c r="U486" s="137">
        <v>0</v>
      </c>
      <c r="V486" s="137">
        <v>0</v>
      </c>
      <c r="W486" s="138">
        <v>0</v>
      </c>
      <c r="X486" s="137">
        <v>0</v>
      </c>
      <c r="Y486" s="88">
        <v>0</v>
      </c>
      <c r="Z486" s="88">
        <v>0</v>
      </c>
      <c r="AA486" s="88">
        <v>0</v>
      </c>
      <c r="AB486" s="88">
        <v>0</v>
      </c>
      <c r="AC486" s="88">
        <v>0</v>
      </c>
      <c r="AD486" s="88">
        <v>0</v>
      </c>
      <c r="AE486" s="88">
        <v>0</v>
      </c>
      <c r="AF486" s="88">
        <v>0</v>
      </c>
      <c r="AG486" s="88">
        <v>0</v>
      </c>
      <c r="AH486" s="139">
        <v>0</v>
      </c>
      <c r="AI486" s="139">
        <v>0</v>
      </c>
      <c r="AU486" s="88"/>
    </row>
    <row r="487" spans="3:47" s="11" customFormat="1" outlineLevel="2" x14ac:dyDescent="0.2">
      <c r="C487" s="119">
        <v>5</v>
      </c>
      <c r="E487" s="153" t="s">
        <v>210</v>
      </c>
      <c r="P487" s="149"/>
      <c r="Q487" s="135" t="s">
        <v>110</v>
      </c>
      <c r="R487" s="136"/>
      <c r="S487" s="88"/>
      <c r="T487" s="88"/>
      <c r="U487" s="137">
        <v>0</v>
      </c>
      <c r="V487" s="137">
        <v>0</v>
      </c>
      <c r="W487" s="138">
        <v>0</v>
      </c>
      <c r="X487" s="137">
        <v>0</v>
      </c>
      <c r="Y487" s="88">
        <v>0</v>
      </c>
      <c r="Z487" s="88">
        <v>0</v>
      </c>
      <c r="AA487" s="88">
        <v>0</v>
      </c>
      <c r="AB487" s="88">
        <v>0</v>
      </c>
      <c r="AC487" s="88">
        <v>0</v>
      </c>
      <c r="AD487" s="88">
        <v>0</v>
      </c>
      <c r="AE487" s="88">
        <v>0</v>
      </c>
      <c r="AF487" s="88">
        <v>0</v>
      </c>
      <c r="AG487" s="88">
        <v>0</v>
      </c>
      <c r="AH487" s="139">
        <v>0</v>
      </c>
      <c r="AI487" s="139">
        <v>0</v>
      </c>
      <c r="AU487" s="88"/>
    </row>
    <row r="488" spans="3:47" s="11" customFormat="1" outlineLevel="2" x14ac:dyDescent="0.2">
      <c r="C488" s="119">
        <v>5</v>
      </c>
      <c r="E488" s="153" t="s">
        <v>211</v>
      </c>
      <c r="P488" s="149"/>
      <c r="Q488" s="135" t="s">
        <v>110</v>
      </c>
      <c r="R488" s="136"/>
      <c r="S488" s="88"/>
      <c r="T488" s="88"/>
      <c r="U488" s="137">
        <v>0</v>
      </c>
      <c r="V488" s="137">
        <v>0</v>
      </c>
      <c r="W488" s="138">
        <v>0</v>
      </c>
      <c r="X488" s="137">
        <v>133.45337897382913</v>
      </c>
      <c r="Y488" s="88">
        <v>128.66820646095755</v>
      </c>
      <c r="Z488" s="88">
        <v>132.20658213863388</v>
      </c>
      <c r="AA488" s="88">
        <v>135.51174669209973</v>
      </c>
      <c r="AB488" s="88">
        <v>138.89954035940221</v>
      </c>
      <c r="AC488" s="88">
        <v>142.37202886838725</v>
      </c>
      <c r="AD488" s="88">
        <v>145.93132959009691</v>
      </c>
      <c r="AE488" s="88">
        <v>149.57961282984934</v>
      </c>
      <c r="AF488" s="88">
        <v>153.31910315059557</v>
      </c>
      <c r="AG488" s="88">
        <v>157.15208072936045</v>
      </c>
      <c r="AH488" s="139">
        <v>161.08088274759442</v>
      </c>
      <c r="AI488" s="139">
        <v>165.1079048162843</v>
      </c>
      <c r="AU488" s="88"/>
    </row>
    <row r="489" spans="3:47" s="11" customFormat="1" outlineLevel="2" x14ac:dyDescent="0.2">
      <c r="C489" s="119">
        <v>5</v>
      </c>
      <c r="E489" s="153" t="s">
        <v>212</v>
      </c>
      <c r="P489" s="149"/>
      <c r="Q489" s="135" t="s">
        <v>110</v>
      </c>
      <c r="R489" s="136"/>
      <c r="S489" s="88"/>
      <c r="T489" s="88"/>
      <c r="U489" s="137">
        <v>0</v>
      </c>
      <c r="V489" s="137">
        <v>0</v>
      </c>
      <c r="W489" s="138">
        <v>0</v>
      </c>
      <c r="X489" s="137">
        <v>0</v>
      </c>
      <c r="Y489" s="88">
        <v>0</v>
      </c>
      <c r="Z489" s="88">
        <v>0</v>
      </c>
      <c r="AA489" s="88">
        <v>0</v>
      </c>
      <c r="AB489" s="88">
        <v>0</v>
      </c>
      <c r="AC489" s="88">
        <v>0</v>
      </c>
      <c r="AD489" s="88">
        <v>0</v>
      </c>
      <c r="AE489" s="88">
        <v>0</v>
      </c>
      <c r="AF489" s="88">
        <v>0</v>
      </c>
      <c r="AG489" s="88">
        <v>0</v>
      </c>
      <c r="AH489" s="139">
        <v>0</v>
      </c>
      <c r="AI489" s="139">
        <v>0</v>
      </c>
      <c r="AU489" s="88"/>
    </row>
    <row r="490" spans="3:47" s="11" customFormat="1" outlineLevel="2" x14ac:dyDescent="0.2">
      <c r="C490" s="119">
        <v>5</v>
      </c>
      <c r="E490" s="153" t="s">
        <v>213</v>
      </c>
      <c r="P490" s="149"/>
      <c r="Q490" s="135" t="s">
        <v>110</v>
      </c>
      <c r="R490" s="136"/>
      <c r="S490" s="88"/>
      <c r="T490" s="88"/>
      <c r="U490" s="137">
        <v>0</v>
      </c>
      <c r="V490" s="137">
        <v>0</v>
      </c>
      <c r="W490" s="138">
        <v>0</v>
      </c>
      <c r="X490" s="137">
        <v>0</v>
      </c>
      <c r="Y490" s="88">
        <v>0</v>
      </c>
      <c r="Z490" s="88">
        <v>0</v>
      </c>
      <c r="AA490" s="88">
        <v>0</v>
      </c>
      <c r="AB490" s="88">
        <v>0</v>
      </c>
      <c r="AC490" s="88">
        <v>0</v>
      </c>
      <c r="AD490" s="88">
        <v>0</v>
      </c>
      <c r="AE490" s="88">
        <v>0</v>
      </c>
      <c r="AF490" s="88">
        <v>0</v>
      </c>
      <c r="AG490" s="88">
        <v>0</v>
      </c>
      <c r="AH490" s="139">
        <v>0</v>
      </c>
      <c r="AI490" s="139">
        <v>0</v>
      </c>
      <c r="AU490" s="88"/>
    </row>
    <row r="491" spans="3:47" s="11" customFormat="1" outlineLevel="2" x14ac:dyDescent="0.2">
      <c r="C491" s="119">
        <v>5</v>
      </c>
      <c r="E491" s="153" t="s">
        <v>214</v>
      </c>
      <c r="P491" s="149"/>
      <c r="Q491" s="135" t="s">
        <v>110</v>
      </c>
      <c r="R491" s="136"/>
      <c r="S491" s="88"/>
      <c r="T491" s="88"/>
      <c r="U491" s="137">
        <v>0</v>
      </c>
      <c r="V491" s="137">
        <v>0</v>
      </c>
      <c r="W491" s="138">
        <v>0</v>
      </c>
      <c r="X491" s="137">
        <v>0</v>
      </c>
      <c r="Y491" s="88">
        <v>0</v>
      </c>
      <c r="Z491" s="88">
        <v>0</v>
      </c>
      <c r="AA491" s="88">
        <v>0</v>
      </c>
      <c r="AB491" s="88">
        <v>0</v>
      </c>
      <c r="AC491" s="88">
        <v>0</v>
      </c>
      <c r="AD491" s="88">
        <v>0</v>
      </c>
      <c r="AE491" s="88">
        <v>0</v>
      </c>
      <c r="AF491" s="88">
        <v>0</v>
      </c>
      <c r="AG491" s="88">
        <v>0</v>
      </c>
      <c r="AH491" s="139">
        <v>0</v>
      </c>
      <c r="AI491" s="139">
        <v>0</v>
      </c>
      <c r="AU491" s="88"/>
    </row>
    <row r="492" spans="3:47" s="11" customFormat="1" outlineLevel="2" x14ac:dyDescent="0.2">
      <c r="C492" s="119">
        <v>5</v>
      </c>
      <c r="E492" s="153" t="s">
        <v>215</v>
      </c>
      <c r="P492" s="149"/>
      <c r="Q492" s="135" t="s">
        <v>110</v>
      </c>
      <c r="R492" s="136"/>
      <c r="S492" s="88"/>
      <c r="T492" s="88"/>
      <c r="U492" s="137">
        <v>0</v>
      </c>
      <c r="V492" s="137">
        <v>0</v>
      </c>
      <c r="W492" s="138">
        <v>0</v>
      </c>
      <c r="X492" s="137">
        <v>0</v>
      </c>
      <c r="Y492" s="88">
        <v>0</v>
      </c>
      <c r="Z492" s="88">
        <v>0</v>
      </c>
      <c r="AA492" s="88">
        <v>0</v>
      </c>
      <c r="AB492" s="88">
        <v>0</v>
      </c>
      <c r="AC492" s="88">
        <v>0</v>
      </c>
      <c r="AD492" s="88">
        <v>0</v>
      </c>
      <c r="AE492" s="88">
        <v>0</v>
      </c>
      <c r="AF492" s="88">
        <v>0</v>
      </c>
      <c r="AG492" s="88">
        <v>0</v>
      </c>
      <c r="AH492" s="139">
        <v>0</v>
      </c>
      <c r="AI492" s="139">
        <v>0</v>
      </c>
      <c r="AU492" s="88"/>
    </row>
    <row r="493" spans="3:47" s="11" customFormat="1" outlineLevel="2" x14ac:dyDescent="0.2">
      <c r="C493" s="119">
        <v>5</v>
      </c>
      <c r="E493" s="153" t="s">
        <v>216</v>
      </c>
      <c r="P493" s="149"/>
      <c r="Q493" s="135" t="s">
        <v>110</v>
      </c>
      <c r="R493" s="136"/>
      <c r="S493" s="88"/>
      <c r="T493" s="88"/>
      <c r="U493" s="137">
        <v>0</v>
      </c>
      <c r="V493" s="137">
        <v>0</v>
      </c>
      <c r="W493" s="138">
        <v>0</v>
      </c>
      <c r="X493" s="137">
        <v>502.61367901713106</v>
      </c>
      <c r="Y493" s="88">
        <v>517.0219378156221</v>
      </c>
      <c r="Z493" s="88">
        <v>531.24004110555177</v>
      </c>
      <c r="AA493" s="88">
        <v>544.52104213319046</v>
      </c>
      <c r="AB493" s="88">
        <v>0</v>
      </c>
      <c r="AC493" s="88">
        <v>0</v>
      </c>
      <c r="AD493" s="88">
        <v>0</v>
      </c>
      <c r="AE493" s="88">
        <v>0</v>
      </c>
      <c r="AF493" s="88">
        <v>0</v>
      </c>
      <c r="AG493" s="88">
        <v>0</v>
      </c>
      <c r="AH493" s="139">
        <v>0</v>
      </c>
      <c r="AI493" s="139">
        <v>0</v>
      </c>
      <c r="AU493" s="88"/>
    </row>
    <row r="494" spans="3:47" s="11" customFormat="1" outlineLevel="2" x14ac:dyDescent="0.2">
      <c r="C494" s="119">
        <v>5</v>
      </c>
      <c r="E494" s="153" t="s">
        <v>33</v>
      </c>
      <c r="P494" s="149"/>
      <c r="Q494" s="135" t="s">
        <v>110</v>
      </c>
      <c r="R494" s="136"/>
      <c r="S494" s="88"/>
      <c r="T494" s="88"/>
      <c r="U494" s="137">
        <v>0</v>
      </c>
      <c r="V494" s="137">
        <v>0</v>
      </c>
      <c r="W494" s="138">
        <v>0</v>
      </c>
      <c r="X494" s="137">
        <v>-1181.441824652441</v>
      </c>
      <c r="Y494" s="88">
        <v>-1215.3098236258108</v>
      </c>
      <c r="Z494" s="88">
        <v>-1248.7308437755207</v>
      </c>
      <c r="AA494" s="88">
        <v>-1279.9491148699087</v>
      </c>
      <c r="AB494" s="88">
        <v>0</v>
      </c>
      <c r="AC494" s="88">
        <v>0</v>
      </c>
      <c r="AD494" s="88">
        <v>0</v>
      </c>
      <c r="AE494" s="88">
        <v>0</v>
      </c>
      <c r="AF494" s="88">
        <v>0</v>
      </c>
      <c r="AG494" s="88">
        <v>0</v>
      </c>
      <c r="AH494" s="139">
        <v>0</v>
      </c>
      <c r="AI494" s="139">
        <v>0</v>
      </c>
      <c r="AU494" s="88"/>
    </row>
    <row r="495" spans="3:47" s="11" customFormat="1" outlineLevel="2" x14ac:dyDescent="0.2">
      <c r="C495" s="119">
        <v>5</v>
      </c>
      <c r="E495" s="153" t="s">
        <v>34</v>
      </c>
      <c r="P495" s="149"/>
      <c r="Q495" s="135" t="s">
        <v>110</v>
      </c>
      <c r="R495" s="136"/>
      <c r="S495" s="88"/>
      <c r="T495" s="88"/>
      <c r="U495" s="137">
        <v>0</v>
      </c>
      <c r="V495" s="137">
        <v>0</v>
      </c>
      <c r="W495" s="138">
        <v>0</v>
      </c>
      <c r="X495" s="137">
        <v>1039.2051318408089</v>
      </c>
      <c r="Y495" s="88">
        <v>2719.4028660268696</v>
      </c>
      <c r="Z495" s="88">
        <v>952.76783309723328</v>
      </c>
      <c r="AA495" s="88">
        <v>1171.5765432128187</v>
      </c>
      <c r="AB495" s="88">
        <v>1526.7641235374874</v>
      </c>
      <c r="AC495" s="88">
        <v>2158.9815927012637</v>
      </c>
      <c r="AD495" s="88">
        <v>1475.654036740382</v>
      </c>
      <c r="AE495" s="88">
        <v>1919.7300604601057</v>
      </c>
      <c r="AF495" s="88">
        <v>1295.0193384085835</v>
      </c>
      <c r="AG495" s="88">
        <v>3455.9848095683374</v>
      </c>
      <c r="AH495" s="139">
        <v>2081.2543633425139</v>
      </c>
      <c r="AI495" s="139">
        <v>602.84465039926124</v>
      </c>
      <c r="AU495" s="88"/>
    </row>
    <row r="496" spans="3:47" s="11" customFormat="1" outlineLevel="2" x14ac:dyDescent="0.2">
      <c r="C496" s="119">
        <v>5</v>
      </c>
      <c r="E496" s="153" t="s">
        <v>217</v>
      </c>
      <c r="P496" s="149"/>
      <c r="Q496" s="135" t="s">
        <v>110</v>
      </c>
      <c r="R496" s="136"/>
      <c r="S496" s="88"/>
      <c r="T496" s="88"/>
      <c r="U496" s="137">
        <v>0</v>
      </c>
      <c r="V496" s="137">
        <v>0</v>
      </c>
      <c r="W496" s="138">
        <v>0</v>
      </c>
      <c r="X496" s="137">
        <v>0</v>
      </c>
      <c r="Y496" s="88">
        <v>0</v>
      </c>
      <c r="Z496" s="88">
        <v>0</v>
      </c>
      <c r="AA496" s="88">
        <v>0</v>
      </c>
      <c r="AB496" s="88">
        <v>0</v>
      </c>
      <c r="AC496" s="88">
        <v>0</v>
      </c>
      <c r="AD496" s="88">
        <v>0</v>
      </c>
      <c r="AE496" s="88">
        <v>0</v>
      </c>
      <c r="AF496" s="88">
        <v>0</v>
      </c>
      <c r="AG496" s="88">
        <v>0</v>
      </c>
      <c r="AH496" s="139">
        <v>0</v>
      </c>
      <c r="AI496" s="139">
        <v>0</v>
      </c>
      <c r="AU496" s="88"/>
    </row>
    <row r="497" spans="3:47" s="11" customFormat="1" outlineLevel="2" x14ac:dyDescent="0.2">
      <c r="C497" s="119">
        <v>5</v>
      </c>
      <c r="E497" s="153" t="s">
        <v>152</v>
      </c>
      <c r="P497" s="149"/>
      <c r="Q497" s="135" t="s">
        <v>110</v>
      </c>
      <c r="R497" s="136"/>
      <c r="S497" s="88"/>
      <c r="T497" s="88"/>
      <c r="U497" s="137">
        <v>0</v>
      </c>
      <c r="V497" s="137">
        <v>0</v>
      </c>
      <c r="W497" s="138">
        <v>0</v>
      </c>
      <c r="X497" s="137">
        <v>0</v>
      </c>
      <c r="Y497" s="88">
        <v>0</v>
      </c>
      <c r="Z497" s="88">
        <v>0</v>
      </c>
      <c r="AA497" s="88">
        <v>0</v>
      </c>
      <c r="AB497" s="88">
        <v>0</v>
      </c>
      <c r="AC497" s="88">
        <v>0</v>
      </c>
      <c r="AD497" s="88">
        <v>0</v>
      </c>
      <c r="AE497" s="88">
        <v>0</v>
      </c>
      <c r="AF497" s="88">
        <v>0</v>
      </c>
      <c r="AG497" s="88">
        <v>0</v>
      </c>
      <c r="AH497" s="139">
        <v>0</v>
      </c>
      <c r="AI497" s="139">
        <v>0</v>
      </c>
      <c r="AU497" s="88"/>
    </row>
    <row r="498" spans="3:47" s="11" customFormat="1" outlineLevel="2" x14ac:dyDescent="0.2">
      <c r="C498" s="119">
        <v>5</v>
      </c>
      <c r="E498" s="154" t="s">
        <v>152</v>
      </c>
      <c r="F498" s="142"/>
      <c r="G498" s="142"/>
      <c r="H498" s="142"/>
      <c r="I498" s="142"/>
      <c r="J498" s="142"/>
      <c r="K498" s="142"/>
      <c r="L498" s="142"/>
      <c r="M498" s="142"/>
      <c r="N498" s="142"/>
      <c r="O498" s="142"/>
      <c r="P498" s="155"/>
      <c r="Q498" s="143" t="s">
        <v>110</v>
      </c>
      <c r="R498" s="144"/>
      <c r="S498" s="145"/>
      <c r="T498" s="145"/>
      <c r="U498" s="146">
        <v>0</v>
      </c>
      <c r="V498" s="146">
        <v>0</v>
      </c>
      <c r="W498" s="147">
        <v>0</v>
      </c>
      <c r="X498" s="146">
        <v>0</v>
      </c>
      <c r="Y498" s="145">
        <v>0</v>
      </c>
      <c r="Z498" s="145">
        <v>0</v>
      </c>
      <c r="AA498" s="145">
        <v>0</v>
      </c>
      <c r="AB498" s="145">
        <v>0</v>
      </c>
      <c r="AC498" s="145">
        <v>0</v>
      </c>
      <c r="AD498" s="145">
        <v>0</v>
      </c>
      <c r="AE498" s="145">
        <v>0</v>
      </c>
      <c r="AF498" s="145">
        <v>0</v>
      </c>
      <c r="AG498" s="145">
        <v>0</v>
      </c>
      <c r="AH498" s="148">
        <v>0</v>
      </c>
      <c r="AI498" s="148">
        <v>0</v>
      </c>
      <c r="AU498" s="88"/>
    </row>
    <row r="499" spans="3:47" s="11" customFormat="1" outlineLevel="2" x14ac:dyDescent="0.2">
      <c r="C499" s="119">
        <v>5</v>
      </c>
      <c r="P499" s="149" t="s">
        <v>177</v>
      </c>
      <c r="Q499" s="16" t="s">
        <v>110</v>
      </c>
      <c r="R499" s="150"/>
      <c r="S499" s="150"/>
      <c r="T499" s="150"/>
      <c r="U499" s="150">
        <v>0</v>
      </c>
      <c r="V499" s="150">
        <v>0</v>
      </c>
      <c r="W499" s="150">
        <v>0</v>
      </c>
      <c r="X499" s="150">
        <v>493.83036517932806</v>
      </c>
      <c r="Y499" s="150">
        <v>2149.7831866776382</v>
      </c>
      <c r="Z499" s="150">
        <v>367.48361256589817</v>
      </c>
      <c r="AA499" s="150">
        <v>571.66021716820023</v>
      </c>
      <c r="AB499" s="150">
        <v>1665.6636638968896</v>
      </c>
      <c r="AC499" s="150">
        <v>2301.3536215696508</v>
      </c>
      <c r="AD499" s="150">
        <v>1621.585366330479</v>
      </c>
      <c r="AE499" s="150">
        <v>2069.3096732899548</v>
      </c>
      <c r="AF499" s="150">
        <v>1448.338441559179</v>
      </c>
      <c r="AG499" s="150">
        <v>3613.1368902976978</v>
      </c>
      <c r="AH499" s="150">
        <v>2242.3352460901083</v>
      </c>
      <c r="AI499" s="150">
        <v>767.95255521554554</v>
      </c>
      <c r="AU499" s="88"/>
    </row>
    <row r="500" spans="3:47" s="11" customFormat="1" outlineLevel="2" x14ac:dyDescent="0.2">
      <c r="C500" s="119">
        <v>5</v>
      </c>
      <c r="E500" s="124" t="s">
        <v>178</v>
      </c>
      <c r="AU500" s="88"/>
    </row>
    <row r="501" spans="3:47" s="11" customFormat="1" outlineLevel="2" x14ac:dyDescent="0.2">
      <c r="C501" s="119">
        <v>5</v>
      </c>
      <c r="F501" s="156" t="s">
        <v>179</v>
      </c>
      <c r="AU501" s="88"/>
    </row>
    <row r="502" spans="3:47" s="11" customFormat="1" outlineLevel="2" x14ac:dyDescent="0.2">
      <c r="C502" s="119">
        <v>5</v>
      </c>
      <c r="E502" s="125"/>
      <c r="F502" s="157" t="s">
        <v>209</v>
      </c>
      <c r="G502" s="127"/>
      <c r="H502" s="158" t="s">
        <v>180</v>
      </c>
      <c r="I502" s="127"/>
      <c r="J502" s="127"/>
      <c r="K502" s="127"/>
      <c r="L502" s="127"/>
      <c r="M502" s="127"/>
      <c r="N502" s="127"/>
      <c r="O502" s="127"/>
      <c r="P502" s="152"/>
      <c r="Q502" s="128" t="s">
        <v>110</v>
      </c>
      <c r="R502" s="129"/>
      <c r="S502" s="130"/>
      <c r="T502" s="130"/>
      <c r="U502" s="131">
        <v>5.6669699999999921</v>
      </c>
      <c r="V502" s="131">
        <v>7.1573831099999907</v>
      </c>
      <c r="W502" s="132">
        <v>7.3434750708599905</v>
      </c>
      <c r="X502" s="131">
        <v>7.5255932526173197</v>
      </c>
      <c r="Y502" s="130">
        <v>7.7039498127043506</v>
      </c>
      <c r="Z502" s="130">
        <v>7.8772886834901996</v>
      </c>
      <c r="AA502" s="130">
        <v>8.0348344571600041</v>
      </c>
      <c r="AB502" s="130">
        <v>8.195531146303205</v>
      </c>
      <c r="AC502" s="130">
        <v>8.3594417692292691</v>
      </c>
      <c r="AD502" s="130">
        <v>8.5266306046138549</v>
      </c>
      <c r="AE502" s="130">
        <v>8.6971632167061319</v>
      </c>
      <c r="AF502" s="130">
        <v>8.871106481040254</v>
      </c>
      <c r="AG502" s="130">
        <v>9.0485286106610587</v>
      </c>
      <c r="AH502" s="133">
        <v>9.2294991828742798</v>
      </c>
      <c r="AI502" s="133">
        <v>9.414089166531765</v>
      </c>
      <c r="AU502" s="88"/>
    </row>
    <row r="503" spans="3:47" s="11" customFormat="1" outlineLevel="2" x14ac:dyDescent="0.2">
      <c r="C503" s="119">
        <v>5</v>
      </c>
      <c r="E503" s="134"/>
      <c r="F503" s="159" t="s">
        <v>31</v>
      </c>
      <c r="H503" s="72" t="s">
        <v>180</v>
      </c>
      <c r="P503" s="149"/>
      <c r="Q503" s="135" t="s">
        <v>110</v>
      </c>
      <c r="R503" s="136"/>
      <c r="S503" s="88"/>
      <c r="T503" s="88"/>
      <c r="U503" s="137">
        <v>1298.7288000000005</v>
      </c>
      <c r="V503" s="137">
        <v>1564.9682040000007</v>
      </c>
      <c r="W503" s="138">
        <v>1725.0644512692008</v>
      </c>
      <c r="X503" s="137">
        <v>1767.8460496606772</v>
      </c>
      <c r="Y503" s="88">
        <v>1809.7440010376354</v>
      </c>
      <c r="Z503" s="88">
        <v>1850.4632410609825</v>
      </c>
      <c r="AA503" s="88">
        <v>1887.4725058822021</v>
      </c>
      <c r="AB503" s="88">
        <v>1925.2219559998462</v>
      </c>
      <c r="AC503" s="88">
        <v>1963.7263951198431</v>
      </c>
      <c r="AD503" s="88">
        <v>2003.0009230222399</v>
      </c>
      <c r="AE503" s="88">
        <v>2043.0609414826847</v>
      </c>
      <c r="AF503" s="88">
        <v>2083.9221603123383</v>
      </c>
      <c r="AG503" s="88">
        <v>2125.6006035185851</v>
      </c>
      <c r="AH503" s="139">
        <v>2168.1126155889569</v>
      </c>
      <c r="AI503" s="139">
        <v>2211.4748679007362</v>
      </c>
      <c r="AU503" s="88"/>
    </row>
    <row r="504" spans="3:47" s="11" customFormat="1" outlineLevel="2" x14ac:dyDescent="0.2">
      <c r="C504" s="119">
        <v>5</v>
      </c>
      <c r="E504" s="134"/>
      <c r="F504" s="159" t="s">
        <v>28</v>
      </c>
      <c r="H504" s="72" t="s">
        <v>180</v>
      </c>
      <c r="P504" s="149"/>
      <c r="Q504" s="135" t="s">
        <v>110</v>
      </c>
      <c r="R504" s="136"/>
      <c r="S504" s="88"/>
      <c r="T504" s="88"/>
      <c r="U504" s="137">
        <v>0</v>
      </c>
      <c r="V504" s="137">
        <v>0</v>
      </c>
      <c r="W504" s="138">
        <v>0</v>
      </c>
      <c r="X504" s="137">
        <v>0</v>
      </c>
      <c r="Y504" s="88">
        <v>0</v>
      </c>
      <c r="Z504" s="88">
        <v>0</v>
      </c>
      <c r="AA504" s="88">
        <v>0</v>
      </c>
      <c r="AB504" s="88">
        <v>0</v>
      </c>
      <c r="AC504" s="88">
        <v>0</v>
      </c>
      <c r="AD504" s="88">
        <v>0</v>
      </c>
      <c r="AE504" s="88">
        <v>0</v>
      </c>
      <c r="AF504" s="88">
        <v>0</v>
      </c>
      <c r="AG504" s="88">
        <v>0</v>
      </c>
      <c r="AH504" s="139">
        <v>0</v>
      </c>
      <c r="AI504" s="139">
        <v>0</v>
      </c>
      <c r="AU504" s="88"/>
    </row>
    <row r="505" spans="3:47" s="11" customFormat="1" outlineLevel="2" x14ac:dyDescent="0.2">
      <c r="C505" s="119">
        <v>5</v>
      </c>
      <c r="E505" s="134"/>
      <c r="F505" s="159" t="s">
        <v>210</v>
      </c>
      <c r="H505" s="72" t="s">
        <v>180</v>
      </c>
      <c r="P505" s="149"/>
      <c r="Q505" s="135" t="s">
        <v>110</v>
      </c>
      <c r="R505" s="136"/>
      <c r="S505" s="88"/>
      <c r="T505" s="88"/>
      <c r="U505" s="137">
        <v>1446.6999133277286</v>
      </c>
      <c r="V505" s="137">
        <v>1498.1897955481343</v>
      </c>
      <c r="W505" s="138">
        <v>1540.1998807571395</v>
      </c>
      <c r="X505" s="137">
        <v>1582.4825749701847</v>
      </c>
      <c r="Y505" s="88">
        <v>1620.7203909362152</v>
      </c>
      <c r="Z505" s="88">
        <v>1654.8715723933897</v>
      </c>
      <c r="AA505" s="88">
        <v>1687.7157386252463</v>
      </c>
      <c r="AB505" s="88">
        <v>1721.2117616376902</v>
      </c>
      <c r="AC505" s="88">
        <v>1755.3725788047257</v>
      </c>
      <c r="AD505" s="88">
        <v>1790.2113842678725</v>
      </c>
      <c r="AE505" s="88">
        <v>1825.7416340322204</v>
      </c>
      <c r="AF505" s="88">
        <v>1861.9770511636239</v>
      </c>
      <c r="AG505" s="88">
        <v>1898.9316310890458</v>
      </c>
      <c r="AH505" s="139">
        <v>1936.6196470020977</v>
      </c>
      <c r="AI505" s="139">
        <v>1975.0556553758618</v>
      </c>
      <c r="AU505" s="88"/>
    </row>
    <row r="506" spans="3:47" s="11" customFormat="1" outlineLevel="2" x14ac:dyDescent="0.2">
      <c r="C506" s="119">
        <v>5</v>
      </c>
      <c r="E506" s="134"/>
      <c r="F506" s="159" t="s">
        <v>211</v>
      </c>
      <c r="H506" s="72" t="s">
        <v>180</v>
      </c>
      <c r="P506" s="149"/>
      <c r="Q506" s="135" t="s">
        <v>110</v>
      </c>
      <c r="R506" s="136"/>
      <c r="S506" s="88"/>
      <c r="T506" s="88"/>
      <c r="U506" s="137">
        <v>1268.3440500000004</v>
      </c>
      <c r="V506" s="137">
        <v>1313.3702637750005</v>
      </c>
      <c r="W506" s="138">
        <v>1350.1446311607006</v>
      </c>
      <c r="X506" s="137">
        <v>1520.5919730283331</v>
      </c>
      <c r="Y506" s="88">
        <v>1549.5142683509862</v>
      </c>
      <c r="Z506" s="88">
        <v>1583.0324959345423</v>
      </c>
      <c r="AA506" s="88">
        <v>1615.2090961725469</v>
      </c>
      <c r="AB506" s="88">
        <v>1648.0428670945103</v>
      </c>
      <c r="AC506" s="88">
        <v>1681.5473078055238</v>
      </c>
      <c r="AD506" s="88">
        <v>1715.7361965780826</v>
      </c>
      <c r="AE506" s="88">
        <v>1750.6235966708959</v>
      </c>
      <c r="AF506" s="88">
        <v>1786.2238622700791</v>
      </c>
      <c r="AG506" s="88">
        <v>1822.5516445553217</v>
      </c>
      <c r="AH506" s="139">
        <v>1859.6218978936922</v>
      </c>
      <c r="AI506" s="139">
        <v>1897.4498861637894</v>
      </c>
      <c r="AU506" s="88"/>
    </row>
    <row r="507" spans="3:47" s="11" customFormat="1" outlineLevel="2" x14ac:dyDescent="0.2">
      <c r="C507" s="119">
        <v>5</v>
      </c>
      <c r="E507" s="134"/>
      <c r="F507" s="159" t="s">
        <v>212</v>
      </c>
      <c r="H507" s="72" t="s">
        <v>180</v>
      </c>
      <c r="P507" s="149"/>
      <c r="Q507" s="135" t="s">
        <v>110</v>
      </c>
      <c r="R507" s="136"/>
      <c r="S507" s="88"/>
      <c r="T507" s="88"/>
      <c r="U507" s="137">
        <v>278.45311945344798</v>
      </c>
      <c r="V507" s="137">
        <v>288.54199225716826</v>
      </c>
      <c r="W507" s="138">
        <v>296.71502166093154</v>
      </c>
      <c r="X507" s="137">
        <v>304.97047891887502</v>
      </c>
      <c r="Y507" s="88">
        <v>312.36775510393488</v>
      </c>
      <c r="Z507" s="88">
        <v>318.88759236316014</v>
      </c>
      <c r="AA507" s="88">
        <v>325.20973176494311</v>
      </c>
      <c r="AB507" s="88">
        <v>331.65721140439223</v>
      </c>
      <c r="AC507" s="88">
        <v>338.23251622753281</v>
      </c>
      <c r="AD507" s="88">
        <v>344.93818044594821</v>
      </c>
      <c r="AE507" s="88">
        <v>351.7767885134993</v>
      </c>
      <c r="AF507" s="88">
        <v>358.75097612240796</v>
      </c>
      <c r="AG507" s="88">
        <v>365.86343121908862</v>
      </c>
      <c r="AH507" s="139">
        <v>373.11689504011918</v>
      </c>
      <c r="AI507" s="139">
        <v>380.51416316875071</v>
      </c>
      <c r="AU507" s="88"/>
    </row>
    <row r="508" spans="3:47" s="11" customFormat="1" outlineLevel="2" x14ac:dyDescent="0.2">
      <c r="C508" s="119">
        <v>5</v>
      </c>
      <c r="E508" s="134"/>
      <c r="F508" s="159" t="s">
        <v>213</v>
      </c>
      <c r="H508" s="72" t="s">
        <v>180</v>
      </c>
      <c r="P508" s="149"/>
      <c r="Q508" s="135" t="s">
        <v>110</v>
      </c>
      <c r="R508" s="136"/>
      <c r="S508" s="88"/>
      <c r="T508" s="88"/>
      <c r="U508" s="137">
        <v>262.84646999999995</v>
      </c>
      <c r="V508" s="137">
        <v>272.17751968499999</v>
      </c>
      <c r="W508" s="138">
        <v>279.79849023617999</v>
      </c>
      <c r="X508" s="137">
        <v>287.46496886865134</v>
      </c>
      <c r="Y508" s="88">
        <v>294.45036761215965</v>
      </c>
      <c r="Z508" s="88">
        <v>300.66327036877624</v>
      </c>
      <c r="AA508" s="88">
        <v>306.64646944911487</v>
      </c>
      <c r="AB508" s="88">
        <v>312.74873419115227</v>
      </c>
      <c r="AC508" s="88">
        <v>318.97243400155622</v>
      </c>
      <c r="AD508" s="88">
        <v>325.31998543818719</v>
      </c>
      <c r="AE508" s="88">
        <v>331.79385314840709</v>
      </c>
      <c r="AF508" s="88">
        <v>338.39655082606043</v>
      </c>
      <c r="AG508" s="88">
        <v>345.13064218749906</v>
      </c>
      <c r="AH508" s="139">
        <v>351.9987419670303</v>
      </c>
      <c r="AI508" s="139">
        <v>359.00351693217419</v>
      </c>
      <c r="AU508" s="88"/>
    </row>
    <row r="509" spans="3:47" s="11" customFormat="1" outlineLevel="2" x14ac:dyDescent="0.2">
      <c r="C509" s="119">
        <v>5</v>
      </c>
      <c r="E509" s="134"/>
      <c r="F509" s="159" t="s">
        <v>214</v>
      </c>
      <c r="H509" s="72" t="s">
        <v>180</v>
      </c>
      <c r="P509" s="149"/>
      <c r="Q509" s="135" t="s">
        <v>110</v>
      </c>
      <c r="R509" s="136"/>
      <c r="S509" s="88"/>
      <c r="T509" s="88"/>
      <c r="U509" s="137">
        <v>280.97903346037913</v>
      </c>
      <c r="V509" s="137">
        <v>290.38028191049233</v>
      </c>
      <c r="W509" s="138">
        <v>298.24750928970025</v>
      </c>
      <c r="X509" s="137">
        <v>306.06776652184931</v>
      </c>
      <c r="Y509" s="88">
        <v>313.36906633732275</v>
      </c>
      <c r="Z509" s="88">
        <v>320.18014610323308</v>
      </c>
      <c r="AA509" s="88">
        <v>326.55750602867727</v>
      </c>
      <c r="AB509" s="88">
        <v>333.06189044365851</v>
      </c>
      <c r="AC509" s="88">
        <v>339.69582942663101</v>
      </c>
      <c r="AD509" s="88">
        <v>346.46190345024473</v>
      </c>
      <c r="AE509" s="88">
        <v>353.36274438509867</v>
      </c>
      <c r="AF509" s="88">
        <v>360.40103652348728</v>
      </c>
      <c r="AG509" s="88">
        <v>367.5795176235377</v>
      </c>
      <c r="AH509" s="139">
        <v>374.90097997414404</v>
      </c>
      <c r="AI509" s="139">
        <v>382.36827148111337</v>
      </c>
      <c r="AU509" s="88"/>
    </row>
    <row r="510" spans="3:47" s="11" customFormat="1" outlineLevel="2" x14ac:dyDescent="0.2">
      <c r="C510" s="119">
        <v>5</v>
      </c>
      <c r="E510" s="134"/>
      <c r="F510" s="159" t="s">
        <v>215</v>
      </c>
      <c r="H510" s="72" t="s">
        <v>180</v>
      </c>
      <c r="P510" s="149"/>
      <c r="Q510" s="135" t="s">
        <v>110</v>
      </c>
      <c r="R510" s="136"/>
      <c r="S510" s="88"/>
      <c r="T510" s="88"/>
      <c r="U510" s="137">
        <v>49.754129999999989</v>
      </c>
      <c r="V510" s="137">
        <v>51.52040161499999</v>
      </c>
      <c r="W510" s="138">
        <v>52.962972860219992</v>
      </c>
      <c r="X510" s="137">
        <v>54.414158316590026</v>
      </c>
      <c r="Y510" s="88">
        <v>55.736422363683175</v>
      </c>
      <c r="Z510" s="88">
        <v>56.912460875556896</v>
      </c>
      <c r="AA510" s="88">
        <v>58.045018846980483</v>
      </c>
      <c r="AB510" s="88">
        <v>59.200114722035394</v>
      </c>
      <c r="AC510" s="88">
        <v>60.378197005003898</v>
      </c>
      <c r="AD510" s="88">
        <v>61.579723125403476</v>
      </c>
      <c r="AE510" s="88">
        <v>62.80515961559901</v>
      </c>
      <c r="AF510" s="88">
        <v>64.054982291949429</v>
      </c>
      <c r="AG510" s="88">
        <v>65.329676439559222</v>
      </c>
      <c r="AH510" s="139">
        <v>66.629737000706456</v>
      </c>
      <c r="AI510" s="139">
        <v>67.955668767020512</v>
      </c>
      <c r="AU510" s="88"/>
    </row>
    <row r="511" spans="3:47" s="11" customFormat="1" outlineLevel="2" x14ac:dyDescent="0.2">
      <c r="C511" s="119">
        <v>5</v>
      </c>
      <c r="E511" s="134"/>
      <c r="F511" s="159" t="s">
        <v>216</v>
      </c>
      <c r="H511" s="72" t="s">
        <v>180</v>
      </c>
      <c r="P511" s="149"/>
      <c r="Q511" s="135" t="s">
        <v>110</v>
      </c>
      <c r="R511" s="136"/>
      <c r="S511" s="88"/>
      <c r="T511" s="88"/>
      <c r="U511" s="137">
        <v>0</v>
      </c>
      <c r="V511" s="137">
        <v>0</v>
      </c>
      <c r="W511" s="138">
        <v>0</v>
      </c>
      <c r="X511" s="137">
        <v>502.61367901713106</v>
      </c>
      <c r="Y511" s="88">
        <v>517.0219378156221</v>
      </c>
      <c r="Z511" s="88">
        <v>531.24004110555177</v>
      </c>
      <c r="AA511" s="88">
        <v>544.52104213319046</v>
      </c>
      <c r="AB511" s="88">
        <v>0</v>
      </c>
      <c r="AC511" s="88">
        <v>0</v>
      </c>
      <c r="AD511" s="88">
        <v>0</v>
      </c>
      <c r="AE511" s="88">
        <v>0</v>
      </c>
      <c r="AF511" s="88">
        <v>0</v>
      </c>
      <c r="AG511" s="88">
        <v>0</v>
      </c>
      <c r="AH511" s="139">
        <v>0</v>
      </c>
      <c r="AI511" s="139">
        <v>0</v>
      </c>
      <c r="AU511" s="88"/>
    </row>
    <row r="512" spans="3:47" s="11" customFormat="1" outlineLevel="2" x14ac:dyDescent="0.2">
      <c r="C512" s="119">
        <v>5</v>
      </c>
      <c r="E512" s="134"/>
      <c r="F512" s="159" t="s">
        <v>33</v>
      </c>
      <c r="H512" s="72" t="s">
        <v>180</v>
      </c>
      <c r="P512" s="149"/>
      <c r="Q512" s="135" t="s">
        <v>110</v>
      </c>
      <c r="R512" s="136"/>
      <c r="S512" s="88"/>
      <c r="T512" s="88"/>
      <c r="U512" s="137">
        <v>0</v>
      </c>
      <c r="V512" s="137">
        <v>0</v>
      </c>
      <c r="W512" s="138">
        <v>0</v>
      </c>
      <c r="X512" s="137">
        <v>-1181.441824652441</v>
      </c>
      <c r="Y512" s="88">
        <v>-1215.3098236258108</v>
      </c>
      <c r="Z512" s="88">
        <v>-1248.7308437755207</v>
      </c>
      <c r="AA512" s="88">
        <v>-1279.9491148699087</v>
      </c>
      <c r="AB512" s="88">
        <v>0</v>
      </c>
      <c r="AC512" s="88">
        <v>0</v>
      </c>
      <c r="AD512" s="88">
        <v>0</v>
      </c>
      <c r="AE512" s="88">
        <v>0</v>
      </c>
      <c r="AF512" s="88">
        <v>0</v>
      </c>
      <c r="AG512" s="88">
        <v>0</v>
      </c>
      <c r="AH512" s="139">
        <v>0</v>
      </c>
      <c r="AI512" s="139">
        <v>0</v>
      </c>
      <c r="AU512" s="88"/>
    </row>
    <row r="513" spans="3:47" s="11" customFormat="1" outlineLevel="2" x14ac:dyDescent="0.2">
      <c r="C513" s="119">
        <v>5</v>
      </c>
      <c r="E513" s="134"/>
      <c r="F513" s="159" t="s">
        <v>34</v>
      </c>
      <c r="H513" s="72" t="s">
        <v>180</v>
      </c>
      <c r="P513" s="149"/>
      <c r="Q513" s="135" t="s">
        <v>110</v>
      </c>
      <c r="R513" s="136"/>
      <c r="S513" s="88"/>
      <c r="T513" s="88"/>
      <c r="U513" s="137">
        <v>0</v>
      </c>
      <c r="V513" s="137">
        <v>0</v>
      </c>
      <c r="W513" s="138">
        <v>0</v>
      </c>
      <c r="X513" s="137">
        <v>1039.2051318408089</v>
      </c>
      <c r="Y513" s="88">
        <v>2719.4028660268696</v>
      </c>
      <c r="Z513" s="88">
        <v>952.76783309723328</v>
      </c>
      <c r="AA513" s="88">
        <v>1171.5765432128187</v>
      </c>
      <c r="AB513" s="88">
        <v>1526.7641235374874</v>
      </c>
      <c r="AC513" s="88">
        <v>2158.9815927012637</v>
      </c>
      <c r="AD513" s="88">
        <v>1475.654036740382</v>
      </c>
      <c r="AE513" s="88">
        <v>1919.7300604601057</v>
      </c>
      <c r="AF513" s="88">
        <v>1295.0193384085835</v>
      </c>
      <c r="AG513" s="88">
        <v>3455.9848095683374</v>
      </c>
      <c r="AH513" s="139">
        <v>2081.2543633425139</v>
      </c>
      <c r="AI513" s="139">
        <v>602.84465039926124</v>
      </c>
      <c r="AU513" s="88"/>
    </row>
    <row r="514" spans="3:47" s="11" customFormat="1" outlineLevel="2" x14ac:dyDescent="0.2">
      <c r="C514" s="119">
        <v>5</v>
      </c>
      <c r="E514" s="134"/>
      <c r="F514" s="159" t="s">
        <v>217</v>
      </c>
      <c r="H514" s="72" t="s">
        <v>180</v>
      </c>
      <c r="P514" s="149"/>
      <c r="Q514" s="135" t="s">
        <v>110</v>
      </c>
      <c r="R514" s="136"/>
      <c r="S514" s="88"/>
      <c r="T514" s="88"/>
      <c r="U514" s="137">
        <v>0</v>
      </c>
      <c r="V514" s="137">
        <v>0</v>
      </c>
      <c r="W514" s="138">
        <v>0</v>
      </c>
      <c r="X514" s="137">
        <v>0</v>
      </c>
      <c r="Y514" s="88">
        <v>0</v>
      </c>
      <c r="Z514" s="88">
        <v>0</v>
      </c>
      <c r="AA514" s="88">
        <v>0</v>
      </c>
      <c r="AB514" s="88">
        <v>0</v>
      </c>
      <c r="AC514" s="88">
        <v>0</v>
      </c>
      <c r="AD514" s="88">
        <v>0</v>
      </c>
      <c r="AE514" s="88">
        <v>0</v>
      </c>
      <c r="AF514" s="88">
        <v>0</v>
      </c>
      <c r="AG514" s="88">
        <v>0</v>
      </c>
      <c r="AH514" s="139">
        <v>0</v>
      </c>
      <c r="AI514" s="139">
        <v>0</v>
      </c>
      <c r="AU514" s="88"/>
    </row>
    <row r="515" spans="3:47" s="11" customFormat="1" outlineLevel="2" x14ac:dyDescent="0.2">
      <c r="C515" s="119">
        <v>5</v>
      </c>
      <c r="E515" s="134"/>
      <c r="F515" s="159" t="s">
        <v>152</v>
      </c>
      <c r="H515" s="72" t="s">
        <v>180</v>
      </c>
      <c r="P515" s="149"/>
      <c r="Q515" s="135" t="s">
        <v>110</v>
      </c>
      <c r="R515" s="136"/>
      <c r="S515" s="88"/>
      <c r="T515" s="88"/>
      <c r="U515" s="137">
        <v>0</v>
      </c>
      <c r="V515" s="137">
        <v>0</v>
      </c>
      <c r="W515" s="138">
        <v>0</v>
      </c>
      <c r="X515" s="137">
        <v>0</v>
      </c>
      <c r="Y515" s="88">
        <v>0</v>
      </c>
      <c r="Z515" s="88">
        <v>0</v>
      </c>
      <c r="AA515" s="88">
        <v>0</v>
      </c>
      <c r="AB515" s="88">
        <v>0</v>
      </c>
      <c r="AC515" s="88">
        <v>0</v>
      </c>
      <c r="AD515" s="88">
        <v>0</v>
      </c>
      <c r="AE515" s="88">
        <v>0</v>
      </c>
      <c r="AF515" s="88">
        <v>0</v>
      </c>
      <c r="AG515" s="88">
        <v>0</v>
      </c>
      <c r="AH515" s="139">
        <v>0</v>
      </c>
      <c r="AI515" s="139">
        <v>0</v>
      </c>
      <c r="AU515" s="88"/>
    </row>
    <row r="516" spans="3:47" s="11" customFormat="1" outlineLevel="2" x14ac:dyDescent="0.2">
      <c r="C516" s="119">
        <v>5</v>
      </c>
      <c r="E516" s="140"/>
      <c r="F516" s="160" t="s">
        <v>152</v>
      </c>
      <c r="G516" s="142"/>
      <c r="H516" s="161" t="s">
        <v>180</v>
      </c>
      <c r="I516" s="142"/>
      <c r="J516" s="142"/>
      <c r="K516" s="142"/>
      <c r="L516" s="142"/>
      <c r="M516" s="142"/>
      <c r="N516" s="142"/>
      <c r="O516" s="142"/>
      <c r="P516" s="155"/>
      <c r="Q516" s="143" t="s">
        <v>110</v>
      </c>
      <c r="R516" s="144"/>
      <c r="S516" s="145"/>
      <c r="T516" s="145"/>
      <c r="U516" s="146">
        <v>0</v>
      </c>
      <c r="V516" s="146">
        <v>0</v>
      </c>
      <c r="W516" s="147">
        <v>0</v>
      </c>
      <c r="X516" s="146">
        <v>0</v>
      </c>
      <c r="Y516" s="145">
        <v>0</v>
      </c>
      <c r="Z516" s="145">
        <v>0</v>
      </c>
      <c r="AA516" s="145">
        <v>0</v>
      </c>
      <c r="AB516" s="145">
        <v>0</v>
      </c>
      <c r="AC516" s="145">
        <v>0</v>
      </c>
      <c r="AD516" s="145">
        <v>0</v>
      </c>
      <c r="AE516" s="145">
        <v>0</v>
      </c>
      <c r="AF516" s="145">
        <v>0</v>
      </c>
      <c r="AG516" s="145">
        <v>0</v>
      </c>
      <c r="AH516" s="148">
        <v>0</v>
      </c>
      <c r="AI516" s="148">
        <v>0</v>
      </c>
      <c r="AU516" s="88"/>
    </row>
    <row r="517" spans="3:47" s="11" customFormat="1" outlineLevel="2" x14ac:dyDescent="0.2">
      <c r="C517" s="119">
        <v>5</v>
      </c>
      <c r="E517" s="125"/>
      <c r="F517" s="157" t="s">
        <v>152</v>
      </c>
      <c r="G517" s="127"/>
      <c r="H517" s="158" t="s">
        <v>180</v>
      </c>
      <c r="I517" s="127"/>
      <c r="J517" s="127"/>
      <c r="K517" s="127"/>
      <c r="L517" s="127"/>
      <c r="M517" s="127"/>
      <c r="N517" s="127"/>
      <c r="O517" s="127"/>
      <c r="P517" s="152"/>
      <c r="Q517" s="128" t="s">
        <v>110</v>
      </c>
      <c r="R517" s="129"/>
      <c r="S517" s="130"/>
      <c r="T517" s="130"/>
      <c r="U517" s="131">
        <v>0</v>
      </c>
      <c r="V517" s="131">
        <v>0</v>
      </c>
      <c r="W517" s="132">
        <v>0</v>
      </c>
      <c r="X517" s="131">
        <v>0</v>
      </c>
      <c r="Y517" s="130">
        <v>0</v>
      </c>
      <c r="Z517" s="130">
        <v>0</v>
      </c>
      <c r="AA517" s="130">
        <v>0</v>
      </c>
      <c r="AB517" s="130">
        <v>0</v>
      </c>
      <c r="AC517" s="130">
        <v>0</v>
      </c>
      <c r="AD517" s="130">
        <v>0</v>
      </c>
      <c r="AE517" s="130">
        <v>0</v>
      </c>
      <c r="AF517" s="130">
        <v>0</v>
      </c>
      <c r="AG517" s="130">
        <v>0</v>
      </c>
      <c r="AH517" s="133">
        <v>0</v>
      </c>
      <c r="AI517" s="133">
        <v>0</v>
      </c>
      <c r="AU517" s="88"/>
    </row>
    <row r="518" spans="3:47" s="11" customFormat="1" outlineLevel="2" x14ac:dyDescent="0.2">
      <c r="C518" s="119">
        <v>5</v>
      </c>
      <c r="E518" s="134"/>
      <c r="F518" s="159" t="s">
        <v>152</v>
      </c>
      <c r="H518" s="72" t="s">
        <v>180</v>
      </c>
      <c r="P518" s="149"/>
      <c r="Q518" s="135" t="s">
        <v>110</v>
      </c>
      <c r="R518" s="136"/>
      <c r="S518" s="88"/>
      <c r="T518" s="88"/>
      <c r="U518" s="137">
        <v>0</v>
      </c>
      <c r="V518" s="137">
        <v>0</v>
      </c>
      <c r="W518" s="138">
        <v>0</v>
      </c>
      <c r="X518" s="137">
        <v>0</v>
      </c>
      <c r="Y518" s="88">
        <v>0</v>
      </c>
      <c r="Z518" s="88">
        <v>0</v>
      </c>
      <c r="AA518" s="88">
        <v>0</v>
      </c>
      <c r="AB518" s="88">
        <v>0</v>
      </c>
      <c r="AC518" s="88">
        <v>0</v>
      </c>
      <c r="AD518" s="88">
        <v>0</v>
      </c>
      <c r="AE518" s="88">
        <v>0</v>
      </c>
      <c r="AF518" s="88">
        <v>0</v>
      </c>
      <c r="AG518" s="88">
        <v>0</v>
      </c>
      <c r="AH518" s="139">
        <v>0</v>
      </c>
      <c r="AI518" s="139">
        <v>0</v>
      </c>
      <c r="AU518" s="88"/>
    </row>
    <row r="519" spans="3:47" s="11" customFormat="1" outlineLevel="2" x14ac:dyDescent="0.2">
      <c r="C519" s="119">
        <v>5</v>
      </c>
      <c r="E519" s="134"/>
      <c r="F519" s="159" t="s">
        <v>152</v>
      </c>
      <c r="H519" s="72" t="s">
        <v>180</v>
      </c>
      <c r="P519" s="149"/>
      <c r="Q519" s="135" t="s">
        <v>110</v>
      </c>
      <c r="R519" s="136"/>
      <c r="S519" s="88"/>
      <c r="T519" s="88"/>
      <c r="U519" s="137">
        <v>0</v>
      </c>
      <c r="V519" s="137">
        <v>0</v>
      </c>
      <c r="W519" s="138">
        <v>0</v>
      </c>
      <c r="X519" s="137">
        <v>0</v>
      </c>
      <c r="Y519" s="88">
        <v>0</v>
      </c>
      <c r="Z519" s="88">
        <v>0</v>
      </c>
      <c r="AA519" s="88">
        <v>0</v>
      </c>
      <c r="AB519" s="88">
        <v>0</v>
      </c>
      <c r="AC519" s="88">
        <v>0</v>
      </c>
      <c r="AD519" s="88">
        <v>0</v>
      </c>
      <c r="AE519" s="88">
        <v>0</v>
      </c>
      <c r="AF519" s="88">
        <v>0</v>
      </c>
      <c r="AG519" s="88">
        <v>0</v>
      </c>
      <c r="AH519" s="139">
        <v>0</v>
      </c>
      <c r="AI519" s="139">
        <v>0</v>
      </c>
      <c r="AU519" s="88"/>
    </row>
    <row r="520" spans="3:47" s="11" customFormat="1" outlineLevel="2" x14ac:dyDescent="0.2">
      <c r="C520" s="119">
        <v>5</v>
      </c>
      <c r="E520" s="134"/>
      <c r="F520" s="159" t="s">
        <v>152</v>
      </c>
      <c r="H520" s="72" t="s">
        <v>180</v>
      </c>
      <c r="P520" s="149"/>
      <c r="Q520" s="135" t="s">
        <v>110</v>
      </c>
      <c r="R520" s="136"/>
      <c r="S520" s="88"/>
      <c r="T520" s="88"/>
      <c r="U520" s="137">
        <v>0</v>
      </c>
      <c r="V520" s="137">
        <v>0</v>
      </c>
      <c r="W520" s="138">
        <v>0</v>
      </c>
      <c r="X520" s="137">
        <v>0</v>
      </c>
      <c r="Y520" s="88">
        <v>0</v>
      </c>
      <c r="Z520" s="88">
        <v>0</v>
      </c>
      <c r="AA520" s="88">
        <v>0</v>
      </c>
      <c r="AB520" s="88">
        <v>0</v>
      </c>
      <c r="AC520" s="88">
        <v>0</v>
      </c>
      <c r="AD520" s="88">
        <v>0</v>
      </c>
      <c r="AE520" s="88">
        <v>0</v>
      </c>
      <c r="AF520" s="88">
        <v>0</v>
      </c>
      <c r="AG520" s="88">
        <v>0</v>
      </c>
      <c r="AH520" s="139">
        <v>0</v>
      </c>
      <c r="AI520" s="139">
        <v>0</v>
      </c>
      <c r="AU520" s="88"/>
    </row>
    <row r="521" spans="3:47" s="11" customFormat="1" outlineLevel="2" x14ac:dyDescent="0.2">
      <c r="C521" s="119">
        <v>5</v>
      </c>
      <c r="E521" s="134"/>
      <c r="F521" s="159" t="s">
        <v>152</v>
      </c>
      <c r="H521" s="72" t="s">
        <v>180</v>
      </c>
      <c r="P521" s="149"/>
      <c r="Q521" s="135" t="s">
        <v>110</v>
      </c>
      <c r="R521" s="136"/>
      <c r="S521" s="88"/>
      <c r="T521" s="88"/>
      <c r="U521" s="137">
        <v>0</v>
      </c>
      <c r="V521" s="137">
        <v>0</v>
      </c>
      <c r="W521" s="138">
        <v>0</v>
      </c>
      <c r="X521" s="137">
        <v>0</v>
      </c>
      <c r="Y521" s="88">
        <v>0</v>
      </c>
      <c r="Z521" s="88">
        <v>0</v>
      </c>
      <c r="AA521" s="88">
        <v>0</v>
      </c>
      <c r="AB521" s="88">
        <v>0</v>
      </c>
      <c r="AC521" s="88">
        <v>0</v>
      </c>
      <c r="AD521" s="88">
        <v>0</v>
      </c>
      <c r="AE521" s="88">
        <v>0</v>
      </c>
      <c r="AF521" s="88">
        <v>0</v>
      </c>
      <c r="AG521" s="88">
        <v>0</v>
      </c>
      <c r="AH521" s="139">
        <v>0</v>
      </c>
      <c r="AI521" s="139">
        <v>0</v>
      </c>
      <c r="AU521" s="88"/>
    </row>
    <row r="522" spans="3:47" s="11" customFormat="1" outlineLevel="2" x14ac:dyDescent="0.2">
      <c r="C522" s="119">
        <v>5</v>
      </c>
      <c r="E522" s="134"/>
      <c r="F522" s="159" t="s">
        <v>152</v>
      </c>
      <c r="H522" s="72" t="s">
        <v>180</v>
      </c>
      <c r="P522" s="149"/>
      <c r="Q522" s="135" t="s">
        <v>110</v>
      </c>
      <c r="R522" s="136"/>
      <c r="S522" s="88"/>
      <c r="T522" s="88"/>
      <c r="U522" s="137">
        <v>0</v>
      </c>
      <c r="V522" s="137">
        <v>0</v>
      </c>
      <c r="W522" s="138">
        <v>0</v>
      </c>
      <c r="X522" s="137">
        <v>0</v>
      </c>
      <c r="Y522" s="88">
        <v>0</v>
      </c>
      <c r="Z522" s="88">
        <v>0</v>
      </c>
      <c r="AA522" s="88">
        <v>0</v>
      </c>
      <c r="AB522" s="88">
        <v>0</v>
      </c>
      <c r="AC522" s="88">
        <v>0</v>
      </c>
      <c r="AD522" s="88">
        <v>0</v>
      </c>
      <c r="AE522" s="88">
        <v>0</v>
      </c>
      <c r="AF522" s="88">
        <v>0</v>
      </c>
      <c r="AG522" s="88">
        <v>0</v>
      </c>
      <c r="AH522" s="139">
        <v>0</v>
      </c>
      <c r="AI522" s="139">
        <v>0</v>
      </c>
      <c r="AU522" s="88"/>
    </row>
    <row r="523" spans="3:47" s="11" customFormat="1" outlineLevel="2" x14ac:dyDescent="0.2">
      <c r="C523" s="119">
        <v>5</v>
      </c>
      <c r="E523" s="134"/>
      <c r="F523" s="159" t="s">
        <v>152</v>
      </c>
      <c r="H523" s="72" t="s">
        <v>180</v>
      </c>
      <c r="P523" s="149"/>
      <c r="Q523" s="135" t="s">
        <v>110</v>
      </c>
      <c r="R523" s="136"/>
      <c r="S523" s="88"/>
      <c r="T523" s="88"/>
      <c r="U523" s="137">
        <v>0</v>
      </c>
      <c r="V523" s="137">
        <v>0</v>
      </c>
      <c r="W523" s="138">
        <v>0</v>
      </c>
      <c r="X523" s="137">
        <v>0</v>
      </c>
      <c r="Y523" s="88">
        <v>0</v>
      </c>
      <c r="Z523" s="88">
        <v>0</v>
      </c>
      <c r="AA523" s="88">
        <v>0</v>
      </c>
      <c r="AB523" s="88">
        <v>0</v>
      </c>
      <c r="AC523" s="88">
        <v>0</v>
      </c>
      <c r="AD523" s="88">
        <v>0</v>
      </c>
      <c r="AE523" s="88">
        <v>0</v>
      </c>
      <c r="AF523" s="88">
        <v>0</v>
      </c>
      <c r="AG523" s="88">
        <v>0</v>
      </c>
      <c r="AH523" s="139">
        <v>0</v>
      </c>
      <c r="AI523" s="139">
        <v>0</v>
      </c>
      <c r="AU523" s="88"/>
    </row>
    <row r="524" spans="3:47" s="11" customFormat="1" outlineLevel="2" x14ac:dyDescent="0.2">
      <c r="C524" s="119">
        <v>5</v>
      </c>
      <c r="E524" s="134"/>
      <c r="F524" s="159" t="s">
        <v>152</v>
      </c>
      <c r="H524" s="72" t="s">
        <v>180</v>
      </c>
      <c r="P524" s="149"/>
      <c r="Q524" s="135" t="s">
        <v>110</v>
      </c>
      <c r="R524" s="136"/>
      <c r="S524" s="88"/>
      <c r="T524" s="88"/>
      <c r="U524" s="137">
        <v>0</v>
      </c>
      <c r="V524" s="137">
        <v>0</v>
      </c>
      <c r="W524" s="138">
        <v>0</v>
      </c>
      <c r="X524" s="137">
        <v>0</v>
      </c>
      <c r="Y524" s="88">
        <v>0</v>
      </c>
      <c r="Z524" s="88">
        <v>0</v>
      </c>
      <c r="AA524" s="88">
        <v>0</v>
      </c>
      <c r="AB524" s="88">
        <v>0</v>
      </c>
      <c r="AC524" s="88">
        <v>0</v>
      </c>
      <c r="AD524" s="88">
        <v>0</v>
      </c>
      <c r="AE524" s="88">
        <v>0</v>
      </c>
      <c r="AF524" s="88">
        <v>0</v>
      </c>
      <c r="AG524" s="88">
        <v>0</v>
      </c>
      <c r="AH524" s="139">
        <v>0</v>
      </c>
      <c r="AI524" s="139">
        <v>0</v>
      </c>
      <c r="AU524" s="88"/>
    </row>
    <row r="525" spans="3:47" s="11" customFormat="1" outlineLevel="2" x14ac:dyDescent="0.2">
      <c r="C525" s="119">
        <v>5</v>
      </c>
      <c r="E525" s="134"/>
      <c r="F525" s="159" t="s">
        <v>152</v>
      </c>
      <c r="H525" s="72" t="s">
        <v>180</v>
      </c>
      <c r="P525" s="149"/>
      <c r="Q525" s="135" t="s">
        <v>110</v>
      </c>
      <c r="R525" s="136"/>
      <c r="S525" s="88"/>
      <c r="T525" s="88"/>
      <c r="U525" s="137">
        <v>0</v>
      </c>
      <c r="V525" s="137">
        <v>0</v>
      </c>
      <c r="W525" s="138">
        <v>0</v>
      </c>
      <c r="X525" s="137">
        <v>0</v>
      </c>
      <c r="Y525" s="88">
        <v>0</v>
      </c>
      <c r="Z525" s="88">
        <v>0</v>
      </c>
      <c r="AA525" s="88">
        <v>0</v>
      </c>
      <c r="AB525" s="88">
        <v>0</v>
      </c>
      <c r="AC525" s="88">
        <v>0</v>
      </c>
      <c r="AD525" s="88">
        <v>0</v>
      </c>
      <c r="AE525" s="88">
        <v>0</v>
      </c>
      <c r="AF525" s="88">
        <v>0</v>
      </c>
      <c r="AG525" s="88">
        <v>0</v>
      </c>
      <c r="AH525" s="139">
        <v>0</v>
      </c>
      <c r="AI525" s="139">
        <v>0</v>
      </c>
      <c r="AU525" s="88"/>
    </row>
    <row r="526" spans="3:47" s="11" customFormat="1" outlineLevel="2" x14ac:dyDescent="0.2">
      <c r="C526" s="119">
        <v>5</v>
      </c>
      <c r="E526" s="140"/>
      <c r="F526" s="160" t="s">
        <v>152</v>
      </c>
      <c r="G526" s="142"/>
      <c r="H526" s="161" t="s">
        <v>180</v>
      </c>
      <c r="I526" s="142"/>
      <c r="J526" s="142"/>
      <c r="K526" s="142"/>
      <c r="L526" s="142"/>
      <c r="M526" s="142"/>
      <c r="N526" s="142"/>
      <c r="O526" s="142"/>
      <c r="P526" s="155"/>
      <c r="Q526" s="143" t="s">
        <v>110</v>
      </c>
      <c r="R526" s="144"/>
      <c r="S526" s="145"/>
      <c r="T526" s="145"/>
      <c r="U526" s="146">
        <v>0</v>
      </c>
      <c r="V526" s="146">
        <v>0</v>
      </c>
      <c r="W526" s="147">
        <v>0</v>
      </c>
      <c r="X526" s="146">
        <v>0</v>
      </c>
      <c r="Y526" s="145">
        <v>0</v>
      </c>
      <c r="Z526" s="145">
        <v>0</v>
      </c>
      <c r="AA526" s="145">
        <v>0</v>
      </c>
      <c r="AB526" s="145">
        <v>0</v>
      </c>
      <c r="AC526" s="145">
        <v>0</v>
      </c>
      <c r="AD526" s="145">
        <v>0</v>
      </c>
      <c r="AE526" s="145">
        <v>0</v>
      </c>
      <c r="AF526" s="145">
        <v>0</v>
      </c>
      <c r="AG526" s="145">
        <v>0</v>
      </c>
      <c r="AH526" s="148">
        <v>0</v>
      </c>
      <c r="AI526" s="148">
        <v>0</v>
      </c>
      <c r="AU526" s="88"/>
    </row>
    <row r="527" spans="3:47" s="11" customFormat="1" outlineLevel="2" x14ac:dyDescent="0.2">
      <c r="C527" s="119">
        <v>5</v>
      </c>
      <c r="F527" s="159"/>
      <c r="P527" s="149" t="s">
        <v>181</v>
      </c>
      <c r="Q527" s="16" t="s">
        <v>110</v>
      </c>
      <c r="R527" s="150"/>
      <c r="S527" s="150"/>
      <c r="T527" s="150"/>
      <c r="U527" s="150">
        <v>4891.4724862415569</v>
      </c>
      <c r="V527" s="150">
        <v>5286.3058419007957</v>
      </c>
      <c r="W527" s="150">
        <v>5550.476432304934</v>
      </c>
      <c r="X527" s="150">
        <v>6191.7405497432774</v>
      </c>
      <c r="Y527" s="150">
        <v>7984.7212017713209</v>
      </c>
      <c r="Z527" s="150">
        <v>6328.1650982103947</v>
      </c>
      <c r="AA527" s="150">
        <v>6651.039371702971</v>
      </c>
      <c r="AB527" s="150">
        <v>7866.104190177075</v>
      </c>
      <c r="AC527" s="150">
        <v>8625.2662928613099</v>
      </c>
      <c r="AD527" s="150">
        <v>8071.4289636729754</v>
      </c>
      <c r="AE527" s="150">
        <v>8647.5919415252174</v>
      </c>
      <c r="AF527" s="150">
        <v>8157.6170643995702</v>
      </c>
      <c r="AG527" s="150">
        <v>10456.020484811635</v>
      </c>
      <c r="AH527" s="150">
        <v>9221.4843769921354</v>
      </c>
      <c r="AI527" s="150">
        <v>7886.0807693552388</v>
      </c>
      <c r="AU527" s="88"/>
    </row>
    <row r="528" spans="3:47" s="11" customFormat="1" outlineLevel="2" x14ac:dyDescent="0.2">
      <c r="C528" s="119">
        <v>5</v>
      </c>
      <c r="P528" s="149" t="s">
        <v>182</v>
      </c>
      <c r="Q528" s="16" t="s">
        <v>110</v>
      </c>
      <c r="R528" s="150"/>
      <c r="S528" s="150"/>
      <c r="T528" s="150"/>
      <c r="U528" s="150">
        <v>0</v>
      </c>
      <c r="V528" s="150">
        <v>0</v>
      </c>
      <c r="W528" s="150">
        <v>0</v>
      </c>
      <c r="X528" s="150">
        <v>0</v>
      </c>
      <c r="Y528" s="150">
        <v>0</v>
      </c>
      <c r="Z528" s="150">
        <v>0</v>
      </c>
      <c r="AA528" s="150">
        <v>0</v>
      </c>
      <c r="AB528" s="150">
        <v>0</v>
      </c>
      <c r="AC528" s="150">
        <v>0</v>
      </c>
      <c r="AD528" s="150">
        <v>0</v>
      </c>
      <c r="AE528" s="150">
        <v>0</v>
      </c>
      <c r="AF528" s="150">
        <v>0</v>
      </c>
      <c r="AG528" s="150">
        <v>0</v>
      </c>
      <c r="AH528" s="150">
        <v>0</v>
      </c>
      <c r="AI528" s="150">
        <v>0</v>
      </c>
      <c r="AU528" s="88"/>
    </row>
    <row r="529" spans="3:47" s="11" customFormat="1" outlineLevel="2" x14ac:dyDescent="0.2">
      <c r="C529" s="119">
        <v>5</v>
      </c>
      <c r="F529" s="124"/>
      <c r="P529" s="149" t="s">
        <v>183</v>
      </c>
      <c r="Q529" s="16" t="s">
        <v>110</v>
      </c>
      <c r="R529" s="150"/>
      <c r="S529" s="150"/>
      <c r="T529" s="150"/>
      <c r="U529" s="150">
        <v>4891.4724862415569</v>
      </c>
      <c r="V529" s="150">
        <v>5286.3058419007957</v>
      </c>
      <c r="W529" s="150">
        <v>5550.476432304934</v>
      </c>
      <c r="X529" s="150">
        <v>6191.7405497432774</v>
      </c>
      <c r="Y529" s="150">
        <v>7984.7212017713209</v>
      </c>
      <c r="Z529" s="150">
        <v>6328.1650982103947</v>
      </c>
      <c r="AA529" s="150">
        <v>6651.039371702971</v>
      </c>
      <c r="AB529" s="150">
        <v>7866.104190177075</v>
      </c>
      <c r="AC529" s="150">
        <v>8625.2662928613099</v>
      </c>
      <c r="AD529" s="150">
        <v>8071.4289636729754</v>
      </c>
      <c r="AE529" s="150">
        <v>8647.5919415252174</v>
      </c>
      <c r="AF529" s="150">
        <v>8157.6170643995702</v>
      </c>
      <c r="AG529" s="150">
        <v>10456.020484811635</v>
      </c>
      <c r="AH529" s="150">
        <v>9221.4843769921354</v>
      </c>
      <c r="AI529" s="150">
        <v>7886.0807693552388</v>
      </c>
      <c r="AU529" s="88"/>
    </row>
    <row r="530" spans="3:47" s="11" customFormat="1" outlineLevel="2" x14ac:dyDescent="0.2">
      <c r="C530" s="119">
        <v>5</v>
      </c>
      <c r="F530" s="124"/>
      <c r="P530" s="149"/>
      <c r="Q530" s="16"/>
      <c r="R530" s="88"/>
      <c r="S530" s="88"/>
      <c r="T530" s="88"/>
      <c r="U530" s="88"/>
      <c r="V530" s="88"/>
      <c r="W530" s="88"/>
      <c r="X530" s="88"/>
      <c r="Y530" s="88"/>
      <c r="Z530" s="88"/>
      <c r="AA530" s="88"/>
      <c r="AB530" s="88"/>
      <c r="AC530" s="88"/>
      <c r="AD530" s="88"/>
      <c r="AE530" s="88"/>
      <c r="AF530" s="88"/>
      <c r="AG530" s="88"/>
      <c r="AH530" s="88"/>
      <c r="AI530" s="88"/>
      <c r="AU530" s="88"/>
    </row>
    <row r="531" spans="3:47" outlineLevel="1" x14ac:dyDescent="0.2">
      <c r="C531" s="119">
        <v>5</v>
      </c>
      <c r="D531" s="11"/>
      <c r="E531" s="162" t="s">
        <v>184</v>
      </c>
      <c r="F531" s="121"/>
      <c r="G531" s="121"/>
      <c r="H531" s="121"/>
      <c r="I531" s="121"/>
      <c r="J531" s="121"/>
      <c r="K531" s="121"/>
      <c r="L531" s="121"/>
      <c r="M531" s="121"/>
      <c r="N531" s="121"/>
      <c r="O531" s="121"/>
      <c r="P531" s="121"/>
      <c r="Q531" s="122"/>
      <c r="R531" s="123"/>
      <c r="S531" s="123"/>
      <c r="T531" s="123"/>
      <c r="U531" s="123"/>
      <c r="V531" s="123"/>
      <c r="W531" s="123"/>
      <c r="X531" s="123"/>
      <c r="Y531" s="123"/>
      <c r="Z531" s="123"/>
      <c r="AA531" s="123"/>
      <c r="AB531" s="123"/>
      <c r="AC531" s="123"/>
      <c r="AD531" s="123"/>
      <c r="AE531" s="123"/>
      <c r="AF531" s="123"/>
      <c r="AG531" s="123"/>
      <c r="AH531" s="123"/>
      <c r="AI531" s="123"/>
      <c r="AT531" s="11"/>
      <c r="AU531" s="88"/>
    </row>
    <row r="532" spans="3:47" outlineLevel="2" x14ac:dyDescent="0.2">
      <c r="C532" s="119">
        <v>5</v>
      </c>
      <c r="D532" s="11"/>
      <c r="E532" s="11"/>
      <c r="F532" s="11"/>
      <c r="G532" s="16"/>
      <c r="H532" s="163" t="s">
        <v>6</v>
      </c>
      <c r="I532" s="163" t="s">
        <v>5</v>
      </c>
      <c r="J532" s="163" t="s">
        <v>129</v>
      </c>
      <c r="K532" s="163" t="s">
        <v>128</v>
      </c>
      <c r="L532" s="11"/>
      <c r="M532" s="11"/>
      <c r="N532" s="11"/>
      <c r="O532" s="11"/>
      <c r="P532" s="149"/>
      <c r="Q532" s="164"/>
      <c r="V532" s="165"/>
      <c r="W532" s="150"/>
      <c r="X532" s="150"/>
      <c r="Y532" s="150"/>
      <c r="Z532" s="150"/>
      <c r="AA532" s="150"/>
      <c r="AB532" s="150"/>
      <c r="AC532" s="150"/>
      <c r="AD532" s="150"/>
      <c r="AE532" s="150"/>
      <c r="AF532" s="150"/>
      <c r="AG532" s="150"/>
      <c r="AH532" s="150"/>
      <c r="AI532" s="150"/>
      <c r="AT532" s="11"/>
      <c r="AU532" s="88"/>
    </row>
    <row r="533" spans="3:47" outlineLevel="2" x14ac:dyDescent="0.2">
      <c r="C533" s="119">
        <v>5</v>
      </c>
      <c r="D533" s="167" t="s">
        <v>218</v>
      </c>
      <c r="E533" s="11"/>
      <c r="F533" s="125" t="s">
        <v>209</v>
      </c>
      <c r="G533" s="168" t="s">
        <v>130</v>
      </c>
      <c r="H533" s="169">
        <v>1</v>
      </c>
      <c r="I533" s="170">
        <v>0</v>
      </c>
      <c r="J533" s="170">
        <v>1</v>
      </c>
      <c r="K533" s="171">
        <v>0</v>
      </c>
      <c r="L533" s="11"/>
      <c r="M533" s="11"/>
      <c r="N533" s="11"/>
      <c r="O533" s="11"/>
      <c r="P533" s="149"/>
      <c r="Q533" s="164"/>
      <c r="V533" s="165"/>
      <c r="W533" s="11"/>
      <c r="X533" s="11"/>
      <c r="Y533" s="150"/>
      <c r="Z533" s="150"/>
      <c r="AA533" s="150"/>
      <c r="AB533" s="150"/>
      <c r="AC533" s="150"/>
      <c r="AD533" s="150"/>
      <c r="AE533" s="150"/>
      <c r="AF533" s="150"/>
      <c r="AG533" s="11"/>
      <c r="AH533" s="11"/>
      <c r="AI533" s="11"/>
      <c r="AT533" s="11"/>
      <c r="AU533" s="88"/>
    </row>
    <row r="534" spans="3:47" outlineLevel="2" x14ac:dyDescent="0.2">
      <c r="C534" s="119">
        <v>5</v>
      </c>
      <c r="D534" s="167" t="s">
        <v>218</v>
      </c>
      <c r="E534" s="11"/>
      <c r="F534" s="134" t="s">
        <v>31</v>
      </c>
      <c r="G534" s="16" t="s">
        <v>130</v>
      </c>
      <c r="H534" s="172">
        <v>1</v>
      </c>
      <c r="I534" s="173">
        <v>0</v>
      </c>
      <c r="J534" s="173">
        <v>1</v>
      </c>
      <c r="K534" s="174">
        <v>0</v>
      </c>
      <c r="L534" s="11"/>
      <c r="M534" s="11"/>
      <c r="N534" s="11"/>
      <c r="O534" s="11"/>
      <c r="P534" s="149"/>
      <c r="Q534" s="164"/>
      <c r="V534" s="165"/>
      <c r="W534" s="11"/>
      <c r="X534" s="11"/>
      <c r="Y534" s="150"/>
      <c r="Z534" s="150"/>
      <c r="AA534" s="150"/>
      <c r="AB534" s="150"/>
      <c r="AC534" s="150"/>
      <c r="AD534" s="150"/>
      <c r="AE534" s="150"/>
      <c r="AF534" s="150"/>
      <c r="AG534" s="11"/>
      <c r="AH534" s="11"/>
      <c r="AI534" s="11"/>
      <c r="AT534" s="11"/>
      <c r="AU534" s="88"/>
    </row>
    <row r="535" spans="3:47" outlineLevel="2" x14ac:dyDescent="0.2">
      <c r="C535" s="119">
        <v>5</v>
      </c>
      <c r="D535" s="167" t="s">
        <v>218</v>
      </c>
      <c r="E535" s="11"/>
      <c r="F535" s="134" t="s">
        <v>28</v>
      </c>
      <c r="G535" s="16" t="s">
        <v>130</v>
      </c>
      <c r="H535" s="172">
        <v>1</v>
      </c>
      <c r="I535" s="173">
        <v>0</v>
      </c>
      <c r="J535" s="173">
        <v>1</v>
      </c>
      <c r="K535" s="174">
        <v>0</v>
      </c>
      <c r="L535" s="11"/>
      <c r="M535" s="11"/>
      <c r="N535" s="11"/>
      <c r="O535" s="11"/>
      <c r="P535" s="149"/>
      <c r="Q535" s="164"/>
      <c r="V535" s="165"/>
      <c r="W535" s="150"/>
      <c r="X535" s="150"/>
      <c r="Y535" s="150"/>
      <c r="Z535" s="150"/>
      <c r="AA535" s="150"/>
      <c r="AB535" s="150"/>
      <c r="AC535" s="150"/>
      <c r="AD535" s="150"/>
      <c r="AE535" s="150"/>
      <c r="AF535" s="150"/>
      <c r="AG535" s="11"/>
      <c r="AH535" s="11"/>
      <c r="AI535" s="11"/>
      <c r="AT535" s="11"/>
      <c r="AU535" s="88"/>
    </row>
    <row r="536" spans="3:47" outlineLevel="2" x14ac:dyDescent="0.2">
      <c r="C536" s="119">
        <v>5</v>
      </c>
      <c r="D536" s="167" t="s">
        <v>218</v>
      </c>
      <c r="E536" s="11"/>
      <c r="F536" s="134" t="s">
        <v>210</v>
      </c>
      <c r="G536" s="16" t="s">
        <v>130</v>
      </c>
      <c r="H536" s="172">
        <v>0.8</v>
      </c>
      <c r="I536" s="173">
        <v>0.19999999999999996</v>
      </c>
      <c r="J536" s="173">
        <v>0.5</v>
      </c>
      <c r="K536" s="174">
        <v>0.5</v>
      </c>
      <c r="L536" s="11"/>
      <c r="M536" s="11"/>
      <c r="N536" s="11"/>
      <c r="O536" s="11"/>
      <c r="P536" s="149"/>
      <c r="Q536" s="164"/>
      <c r="V536" s="165"/>
      <c r="W536" s="150"/>
      <c r="X536" s="150"/>
      <c r="Y536" s="150"/>
      <c r="Z536" s="150"/>
      <c r="AA536" s="150"/>
      <c r="AB536" s="150"/>
      <c r="AC536" s="150"/>
      <c r="AD536" s="150"/>
      <c r="AE536" s="150"/>
      <c r="AF536" s="150"/>
      <c r="AG536" s="11"/>
      <c r="AH536" s="11"/>
      <c r="AI536" s="11"/>
      <c r="AT536" s="11"/>
      <c r="AU536" s="88"/>
    </row>
    <row r="537" spans="3:47" outlineLevel="2" x14ac:dyDescent="0.2">
      <c r="C537" s="119">
        <v>5</v>
      </c>
      <c r="D537" s="167" t="s">
        <v>218</v>
      </c>
      <c r="E537" s="11"/>
      <c r="F537" s="134" t="s">
        <v>211</v>
      </c>
      <c r="G537" s="16" t="s">
        <v>130</v>
      </c>
      <c r="H537" s="172">
        <v>1</v>
      </c>
      <c r="I537" s="173">
        <v>0</v>
      </c>
      <c r="J537" s="173">
        <v>0.5</v>
      </c>
      <c r="K537" s="174">
        <v>0.5</v>
      </c>
      <c r="L537" s="11"/>
      <c r="M537" s="11"/>
      <c r="N537" s="11"/>
      <c r="O537" s="11"/>
      <c r="P537" s="149"/>
      <c r="Q537" s="164"/>
      <c r="V537" s="165"/>
      <c r="W537" s="150"/>
      <c r="X537" s="150"/>
      <c r="Y537" s="150"/>
      <c r="Z537" s="150"/>
      <c r="AA537" s="150"/>
      <c r="AB537" s="150"/>
      <c r="AC537" s="150"/>
      <c r="AD537" s="150"/>
      <c r="AE537" s="150"/>
      <c r="AF537" s="150"/>
      <c r="AG537" s="11"/>
      <c r="AH537" s="11"/>
      <c r="AI537" s="11"/>
      <c r="AT537" s="11"/>
      <c r="AU537" s="88"/>
    </row>
    <row r="538" spans="3:47" outlineLevel="2" x14ac:dyDescent="0.2">
      <c r="C538" s="119">
        <v>5</v>
      </c>
      <c r="D538" s="167" t="s">
        <v>218</v>
      </c>
      <c r="E538" s="11"/>
      <c r="F538" s="134" t="s">
        <v>212</v>
      </c>
      <c r="G538" s="16" t="s">
        <v>130</v>
      </c>
      <c r="H538" s="172">
        <v>0.8</v>
      </c>
      <c r="I538" s="173">
        <v>0.19999999999999996</v>
      </c>
      <c r="J538" s="173">
        <v>1</v>
      </c>
      <c r="K538" s="174">
        <v>0</v>
      </c>
      <c r="L538" s="11"/>
      <c r="M538" s="11"/>
      <c r="N538" s="11"/>
      <c r="O538" s="11"/>
      <c r="P538" s="149"/>
      <c r="Q538" s="164"/>
      <c r="V538" s="165"/>
      <c r="W538" s="150"/>
      <c r="X538" s="150"/>
      <c r="Y538" s="150"/>
      <c r="Z538" s="150"/>
      <c r="AA538" s="150"/>
      <c r="AB538" s="150"/>
      <c r="AC538" s="150"/>
      <c r="AD538" s="150"/>
      <c r="AE538" s="150"/>
      <c r="AF538" s="150"/>
      <c r="AG538" s="11"/>
      <c r="AH538" s="11"/>
      <c r="AI538" s="11"/>
      <c r="AT538" s="11"/>
      <c r="AU538" s="88"/>
    </row>
    <row r="539" spans="3:47" outlineLevel="2" x14ac:dyDescent="0.2">
      <c r="C539" s="119">
        <v>5</v>
      </c>
      <c r="D539" s="167" t="s">
        <v>218</v>
      </c>
      <c r="E539" s="11"/>
      <c r="F539" s="134" t="s">
        <v>213</v>
      </c>
      <c r="G539" s="16" t="s">
        <v>130</v>
      </c>
      <c r="H539" s="172">
        <v>1</v>
      </c>
      <c r="I539" s="173">
        <v>0</v>
      </c>
      <c r="J539" s="173">
        <v>1</v>
      </c>
      <c r="K539" s="174">
        <v>0</v>
      </c>
      <c r="L539" s="11"/>
      <c r="M539" s="11"/>
      <c r="N539" s="11"/>
      <c r="O539" s="11"/>
      <c r="P539" s="149"/>
      <c r="Q539" s="164"/>
      <c r="V539" s="165"/>
      <c r="W539" s="150"/>
      <c r="X539" s="150"/>
      <c r="Y539" s="150"/>
      <c r="Z539" s="150"/>
      <c r="AA539" s="150"/>
      <c r="AB539" s="150"/>
      <c r="AC539" s="150"/>
      <c r="AD539" s="150"/>
      <c r="AE539" s="150"/>
      <c r="AF539" s="150"/>
      <c r="AG539" s="11"/>
      <c r="AH539" s="11"/>
      <c r="AI539" s="11"/>
      <c r="AT539" s="11"/>
      <c r="AU539" s="88"/>
    </row>
    <row r="540" spans="3:47" outlineLevel="2" x14ac:dyDescent="0.2">
      <c r="C540" s="119">
        <v>5</v>
      </c>
      <c r="D540" s="167" t="s">
        <v>218</v>
      </c>
      <c r="E540" s="11"/>
      <c r="F540" s="134" t="s">
        <v>214</v>
      </c>
      <c r="G540" s="16" t="s">
        <v>130</v>
      </c>
      <c r="H540" s="172">
        <v>0.8</v>
      </c>
      <c r="I540" s="173">
        <v>0.19999999999999996</v>
      </c>
      <c r="J540" s="173">
        <v>1</v>
      </c>
      <c r="K540" s="174">
        <v>0</v>
      </c>
      <c r="L540" s="11"/>
      <c r="M540" s="11"/>
      <c r="N540" s="11"/>
      <c r="O540" s="11"/>
      <c r="P540" s="149"/>
      <c r="Q540" s="164"/>
      <c r="V540" s="165"/>
      <c r="W540" s="150"/>
      <c r="X540" s="150"/>
      <c r="Y540" s="150"/>
      <c r="Z540" s="150"/>
      <c r="AA540" s="150"/>
      <c r="AB540" s="150"/>
      <c r="AC540" s="150"/>
      <c r="AD540" s="150"/>
      <c r="AE540" s="150"/>
      <c r="AF540" s="150"/>
      <c r="AG540" s="11"/>
      <c r="AH540" s="11"/>
      <c r="AI540" s="11"/>
      <c r="AT540" s="11"/>
      <c r="AU540" s="88"/>
    </row>
    <row r="541" spans="3:47" outlineLevel="2" x14ac:dyDescent="0.2">
      <c r="C541" s="119">
        <v>5</v>
      </c>
      <c r="D541" s="167" t="s">
        <v>218</v>
      </c>
      <c r="E541" s="11"/>
      <c r="F541" s="134" t="s">
        <v>215</v>
      </c>
      <c r="G541" s="16" t="s">
        <v>130</v>
      </c>
      <c r="H541" s="172">
        <v>1</v>
      </c>
      <c r="I541" s="173">
        <v>0</v>
      </c>
      <c r="J541" s="173">
        <v>1</v>
      </c>
      <c r="K541" s="174">
        <v>0</v>
      </c>
      <c r="L541" s="11"/>
      <c r="M541" s="11"/>
      <c r="N541" s="11"/>
      <c r="O541" s="11"/>
      <c r="P541" s="149"/>
      <c r="Q541" s="164"/>
      <c r="V541" s="165"/>
      <c r="W541" s="150"/>
      <c r="X541" s="150"/>
      <c r="Y541" s="150"/>
      <c r="Z541" s="150"/>
      <c r="AA541" s="150"/>
      <c r="AB541" s="150"/>
      <c r="AC541" s="150"/>
      <c r="AD541" s="150"/>
      <c r="AE541" s="150"/>
      <c r="AF541" s="150"/>
      <c r="AG541" s="11"/>
      <c r="AH541" s="11"/>
      <c r="AI541" s="11"/>
      <c r="AT541" s="11"/>
      <c r="AU541" s="88"/>
    </row>
    <row r="542" spans="3:47" outlineLevel="2" x14ac:dyDescent="0.2">
      <c r="C542" s="119">
        <v>5</v>
      </c>
      <c r="D542" s="167" t="s">
        <v>218</v>
      </c>
      <c r="E542" s="11"/>
      <c r="F542" s="175" t="s">
        <v>216</v>
      </c>
      <c r="G542" s="16" t="s">
        <v>130</v>
      </c>
      <c r="H542" s="172">
        <v>1</v>
      </c>
      <c r="I542" s="173">
        <v>0</v>
      </c>
      <c r="J542" s="173">
        <v>1</v>
      </c>
      <c r="K542" s="174">
        <v>0</v>
      </c>
      <c r="L542" s="11"/>
      <c r="M542" s="11"/>
      <c r="N542" s="11"/>
      <c r="O542" s="11"/>
      <c r="P542" s="149"/>
      <c r="Q542" s="164"/>
      <c r="V542" s="165"/>
      <c r="W542" s="150"/>
      <c r="X542" s="150"/>
      <c r="Y542" s="150"/>
      <c r="Z542" s="150"/>
      <c r="AA542" s="150"/>
      <c r="AB542" s="150"/>
      <c r="AC542" s="150"/>
      <c r="AD542" s="150"/>
      <c r="AE542" s="150"/>
      <c r="AF542" s="150"/>
      <c r="AG542" s="11"/>
      <c r="AH542" s="11"/>
      <c r="AI542" s="11"/>
      <c r="AT542" s="11"/>
      <c r="AU542" s="88"/>
    </row>
    <row r="543" spans="3:47" outlineLevel="2" x14ac:dyDescent="0.2">
      <c r="C543" s="119">
        <v>5</v>
      </c>
      <c r="D543" s="167" t="s">
        <v>218</v>
      </c>
      <c r="E543" s="11"/>
      <c r="F543" s="175" t="s">
        <v>33</v>
      </c>
      <c r="G543" s="16" t="s">
        <v>130</v>
      </c>
      <c r="H543" s="172">
        <v>1</v>
      </c>
      <c r="I543" s="173">
        <v>0</v>
      </c>
      <c r="J543" s="173">
        <v>1</v>
      </c>
      <c r="K543" s="174">
        <v>0</v>
      </c>
      <c r="L543" s="11"/>
      <c r="M543" s="11"/>
      <c r="N543" s="11"/>
      <c r="O543" s="11"/>
      <c r="P543" s="149"/>
      <c r="Q543" s="164"/>
      <c r="V543" s="165"/>
      <c r="W543" s="150"/>
      <c r="X543" s="150"/>
      <c r="Y543" s="150"/>
      <c r="Z543" s="150"/>
      <c r="AA543" s="150"/>
      <c r="AB543" s="150"/>
      <c r="AC543" s="150"/>
      <c r="AD543" s="150"/>
      <c r="AE543" s="150"/>
      <c r="AF543" s="150"/>
      <c r="AG543" s="11"/>
      <c r="AH543" s="11"/>
      <c r="AI543" s="11"/>
      <c r="AT543" s="11"/>
      <c r="AU543" s="88"/>
    </row>
    <row r="544" spans="3:47" outlineLevel="2" x14ac:dyDescent="0.2">
      <c r="C544" s="119">
        <v>5</v>
      </c>
      <c r="D544" s="167" t="s">
        <v>218</v>
      </c>
      <c r="E544" s="11"/>
      <c r="F544" s="175" t="s">
        <v>34</v>
      </c>
      <c r="G544" s="16" t="s">
        <v>130</v>
      </c>
      <c r="H544" s="172">
        <v>1</v>
      </c>
      <c r="I544" s="173">
        <v>0</v>
      </c>
      <c r="J544" s="173">
        <v>1</v>
      </c>
      <c r="K544" s="174">
        <v>0</v>
      </c>
      <c r="L544" s="11"/>
      <c r="M544" s="11"/>
      <c r="N544" s="11"/>
      <c r="O544" s="11"/>
      <c r="P544" s="149"/>
      <c r="Q544" s="164"/>
      <c r="V544" s="165"/>
      <c r="W544" s="150"/>
      <c r="X544" s="150"/>
      <c r="Y544" s="150"/>
      <c r="Z544" s="150"/>
      <c r="AA544" s="150"/>
      <c r="AB544" s="150"/>
      <c r="AC544" s="150"/>
      <c r="AD544" s="150"/>
      <c r="AE544" s="150"/>
      <c r="AF544" s="150"/>
      <c r="AG544" s="11"/>
      <c r="AH544" s="11"/>
      <c r="AI544" s="11"/>
      <c r="AT544" s="11"/>
      <c r="AU544" s="88"/>
    </row>
    <row r="545" spans="3:47" outlineLevel="2" x14ac:dyDescent="0.2">
      <c r="C545" s="119">
        <v>5</v>
      </c>
      <c r="D545" s="167" t="s">
        <v>218</v>
      </c>
      <c r="E545" s="11"/>
      <c r="F545" s="175" t="s">
        <v>217</v>
      </c>
      <c r="G545" s="16" t="s">
        <v>130</v>
      </c>
      <c r="H545" s="172">
        <v>1</v>
      </c>
      <c r="I545" s="173">
        <v>0</v>
      </c>
      <c r="J545" s="173">
        <v>1</v>
      </c>
      <c r="K545" s="174">
        <v>0</v>
      </c>
      <c r="L545" s="11"/>
      <c r="M545" s="11"/>
      <c r="N545" s="11"/>
      <c r="O545" s="11"/>
      <c r="P545" s="149"/>
      <c r="Q545" s="164"/>
      <c r="V545" s="165"/>
      <c r="W545" s="150"/>
      <c r="X545" s="150"/>
      <c r="Y545" s="150"/>
      <c r="Z545" s="150"/>
      <c r="AA545" s="150"/>
      <c r="AB545" s="150"/>
      <c r="AC545" s="150"/>
      <c r="AD545" s="150"/>
      <c r="AE545" s="150"/>
      <c r="AF545" s="150"/>
      <c r="AG545" s="11"/>
      <c r="AH545" s="11"/>
      <c r="AI545" s="11"/>
      <c r="AT545" s="11"/>
      <c r="AU545" s="88"/>
    </row>
    <row r="546" spans="3:47" outlineLevel="2" x14ac:dyDescent="0.2">
      <c r="C546" s="119">
        <v>5</v>
      </c>
      <c r="D546" s="167" t="s">
        <v>218</v>
      </c>
      <c r="E546" s="11"/>
      <c r="F546" s="175" t="s">
        <v>152</v>
      </c>
      <c r="G546" s="16" t="s">
        <v>130</v>
      </c>
      <c r="H546" s="172">
        <v>0</v>
      </c>
      <c r="I546" s="173">
        <v>1</v>
      </c>
      <c r="J546" s="173">
        <v>0</v>
      </c>
      <c r="K546" s="174">
        <v>0</v>
      </c>
      <c r="L546" s="11"/>
      <c r="M546" s="11"/>
      <c r="N546" s="11"/>
      <c r="O546" s="11"/>
      <c r="P546" s="149"/>
      <c r="Q546" s="164"/>
      <c r="V546" s="165"/>
      <c r="W546" s="150"/>
      <c r="X546" s="150"/>
      <c r="Y546" s="150"/>
      <c r="Z546" s="150"/>
      <c r="AA546" s="150"/>
      <c r="AB546" s="150"/>
      <c r="AC546" s="150"/>
      <c r="AD546" s="150"/>
      <c r="AE546" s="150"/>
      <c r="AF546" s="150"/>
      <c r="AG546" s="11"/>
      <c r="AH546" s="11"/>
      <c r="AI546" s="11"/>
      <c r="AT546" s="11"/>
      <c r="AU546" s="88"/>
    </row>
    <row r="547" spans="3:47" outlineLevel="2" x14ac:dyDescent="0.2">
      <c r="C547" s="119">
        <v>5</v>
      </c>
      <c r="D547" s="167" t="s">
        <v>218</v>
      </c>
      <c r="E547" s="11"/>
      <c r="F547" s="176" t="s">
        <v>152</v>
      </c>
      <c r="G547" s="177" t="s">
        <v>130</v>
      </c>
      <c r="H547" s="178">
        <v>0</v>
      </c>
      <c r="I547" s="179">
        <v>1</v>
      </c>
      <c r="J547" s="179">
        <v>0</v>
      </c>
      <c r="K547" s="180">
        <v>0</v>
      </c>
      <c r="L547" s="11"/>
      <c r="M547" s="11"/>
      <c r="N547" s="11"/>
      <c r="O547" s="11"/>
      <c r="P547" s="149"/>
      <c r="Q547" s="164"/>
      <c r="V547" s="165"/>
      <c r="W547" s="150"/>
      <c r="X547" s="150"/>
      <c r="Y547" s="150"/>
      <c r="Z547" s="150"/>
      <c r="AA547" s="150"/>
      <c r="AB547" s="150"/>
      <c r="AC547" s="150"/>
      <c r="AD547" s="150"/>
      <c r="AE547" s="150"/>
      <c r="AF547" s="150"/>
      <c r="AG547" s="11"/>
      <c r="AH547" s="11"/>
      <c r="AI547" s="11"/>
      <c r="AT547" s="11"/>
      <c r="AU547" s="88"/>
    </row>
    <row r="548" spans="3:47" outlineLevel="2" x14ac:dyDescent="0.2">
      <c r="C548" s="119">
        <v>5</v>
      </c>
      <c r="D548" s="167" t="s">
        <v>218</v>
      </c>
      <c r="E548" s="11"/>
      <c r="F548" s="125" t="s">
        <v>152</v>
      </c>
      <c r="G548" s="168" t="s">
        <v>130</v>
      </c>
      <c r="H548" s="172">
        <v>0</v>
      </c>
      <c r="I548" s="173">
        <v>1</v>
      </c>
      <c r="J548" s="173">
        <v>0</v>
      </c>
      <c r="K548" s="174">
        <v>0</v>
      </c>
      <c r="L548" s="11"/>
      <c r="M548" s="11"/>
      <c r="N548" s="11"/>
      <c r="O548" s="11"/>
      <c r="P548" s="149"/>
      <c r="Q548" s="164"/>
      <c r="V548" s="165"/>
      <c r="W548" s="150"/>
      <c r="X548" s="150"/>
      <c r="Y548" s="150"/>
      <c r="Z548" s="150"/>
      <c r="AA548" s="150"/>
      <c r="AB548" s="150"/>
      <c r="AC548" s="150"/>
      <c r="AD548" s="150"/>
      <c r="AE548" s="150"/>
      <c r="AF548" s="150"/>
      <c r="AG548" s="11"/>
      <c r="AH548" s="11"/>
      <c r="AI548" s="11"/>
      <c r="AT548" s="11"/>
      <c r="AU548" s="88"/>
    </row>
    <row r="549" spans="3:47" outlineLevel="2" x14ac:dyDescent="0.2">
      <c r="C549" s="119">
        <v>5</v>
      </c>
      <c r="D549" s="167" t="s">
        <v>218</v>
      </c>
      <c r="E549" s="11"/>
      <c r="F549" s="134" t="s">
        <v>152</v>
      </c>
      <c r="G549" s="16" t="s">
        <v>130</v>
      </c>
      <c r="H549" s="172">
        <v>0</v>
      </c>
      <c r="I549" s="173">
        <v>1</v>
      </c>
      <c r="J549" s="173">
        <v>0</v>
      </c>
      <c r="K549" s="174">
        <v>0</v>
      </c>
      <c r="L549" s="11"/>
      <c r="M549" s="11"/>
      <c r="N549" s="11"/>
      <c r="O549" s="11"/>
      <c r="P549" s="149"/>
      <c r="Q549" s="164"/>
      <c r="V549" s="165"/>
      <c r="W549" s="150"/>
      <c r="X549" s="150"/>
      <c r="Y549" s="150"/>
      <c r="Z549" s="150"/>
      <c r="AA549" s="150"/>
      <c r="AB549" s="150"/>
      <c r="AC549" s="150"/>
      <c r="AD549" s="150"/>
      <c r="AE549" s="150"/>
      <c r="AF549" s="150"/>
      <c r="AG549" s="11"/>
      <c r="AH549" s="11"/>
      <c r="AI549" s="11"/>
      <c r="AT549" s="11"/>
      <c r="AU549" s="88"/>
    </row>
    <row r="550" spans="3:47" outlineLevel="2" x14ac:dyDescent="0.2">
      <c r="C550" s="119">
        <v>5</v>
      </c>
      <c r="D550" s="167" t="s">
        <v>218</v>
      </c>
      <c r="E550" s="11"/>
      <c r="F550" s="134" t="s">
        <v>152</v>
      </c>
      <c r="G550" s="16" t="s">
        <v>130</v>
      </c>
      <c r="H550" s="172">
        <v>0</v>
      </c>
      <c r="I550" s="173">
        <v>1</v>
      </c>
      <c r="J550" s="173">
        <v>0</v>
      </c>
      <c r="K550" s="174">
        <v>0</v>
      </c>
      <c r="L550" s="11"/>
      <c r="M550" s="11"/>
      <c r="N550" s="11"/>
      <c r="O550" s="11"/>
      <c r="P550" s="149"/>
      <c r="Q550" s="164"/>
      <c r="V550" s="165"/>
      <c r="W550" s="150"/>
      <c r="X550" s="150"/>
      <c r="Y550" s="150"/>
      <c r="Z550" s="150"/>
      <c r="AA550" s="150"/>
      <c r="AB550" s="150"/>
      <c r="AC550" s="150"/>
      <c r="AD550" s="150"/>
      <c r="AE550" s="150"/>
      <c r="AF550" s="150"/>
      <c r="AG550" s="11"/>
      <c r="AH550" s="11"/>
      <c r="AI550" s="11"/>
      <c r="AT550" s="11"/>
      <c r="AU550" s="88"/>
    </row>
    <row r="551" spans="3:47" outlineLevel="2" x14ac:dyDescent="0.2">
      <c r="C551" s="119">
        <v>5</v>
      </c>
      <c r="D551" s="167" t="s">
        <v>218</v>
      </c>
      <c r="E551" s="11"/>
      <c r="F551" s="134" t="s">
        <v>152</v>
      </c>
      <c r="G551" s="16" t="s">
        <v>130</v>
      </c>
      <c r="H551" s="172">
        <v>0</v>
      </c>
      <c r="I551" s="173">
        <v>1</v>
      </c>
      <c r="J551" s="173">
        <v>0</v>
      </c>
      <c r="K551" s="174">
        <v>0</v>
      </c>
      <c r="L551" s="11"/>
      <c r="M551" s="11"/>
      <c r="N551" s="11"/>
      <c r="O551" s="11"/>
      <c r="P551" s="149"/>
      <c r="Q551" s="164"/>
      <c r="V551" s="165"/>
      <c r="W551" s="150"/>
      <c r="X551" s="150"/>
      <c r="Y551" s="150"/>
      <c r="Z551" s="150"/>
      <c r="AA551" s="150"/>
      <c r="AB551" s="150"/>
      <c r="AC551" s="150"/>
      <c r="AD551" s="150"/>
      <c r="AE551" s="150"/>
      <c r="AF551" s="150"/>
      <c r="AG551" s="11"/>
      <c r="AH551" s="11"/>
      <c r="AI551" s="11"/>
      <c r="AT551" s="11"/>
      <c r="AU551" s="88"/>
    </row>
    <row r="552" spans="3:47" outlineLevel="2" x14ac:dyDescent="0.2">
      <c r="C552" s="119">
        <v>5</v>
      </c>
      <c r="D552" s="167" t="s">
        <v>218</v>
      </c>
      <c r="E552" s="11"/>
      <c r="F552" s="134" t="s">
        <v>152</v>
      </c>
      <c r="G552" s="16" t="s">
        <v>130</v>
      </c>
      <c r="H552" s="172">
        <v>0</v>
      </c>
      <c r="I552" s="173">
        <v>1</v>
      </c>
      <c r="J552" s="173">
        <v>0</v>
      </c>
      <c r="K552" s="174">
        <v>0</v>
      </c>
      <c r="L552" s="11"/>
      <c r="M552" s="11"/>
      <c r="N552" s="11"/>
      <c r="O552" s="11"/>
      <c r="P552" s="149"/>
      <c r="Q552" s="164"/>
      <c r="V552" s="165"/>
      <c r="W552" s="150"/>
      <c r="X552" s="150"/>
      <c r="Y552" s="150"/>
      <c r="Z552" s="150"/>
      <c r="AA552" s="150"/>
      <c r="AB552" s="150"/>
      <c r="AC552" s="150"/>
      <c r="AD552" s="150"/>
      <c r="AE552" s="150"/>
      <c r="AF552" s="150"/>
      <c r="AG552" s="11"/>
      <c r="AH552" s="11"/>
      <c r="AI552" s="11"/>
      <c r="AT552" s="11"/>
      <c r="AU552" s="88"/>
    </row>
    <row r="553" spans="3:47" outlineLevel="2" x14ac:dyDescent="0.2">
      <c r="C553" s="119">
        <v>5</v>
      </c>
      <c r="D553" s="167" t="s">
        <v>218</v>
      </c>
      <c r="E553" s="11"/>
      <c r="F553" s="134" t="s">
        <v>152</v>
      </c>
      <c r="G553" s="16" t="s">
        <v>130</v>
      </c>
      <c r="H553" s="172">
        <v>0</v>
      </c>
      <c r="I553" s="173">
        <v>1</v>
      </c>
      <c r="J553" s="173">
        <v>0</v>
      </c>
      <c r="K553" s="174">
        <v>0</v>
      </c>
      <c r="L553" s="11"/>
      <c r="M553" s="11"/>
      <c r="N553" s="11"/>
      <c r="O553" s="11"/>
      <c r="P553" s="149"/>
      <c r="Q553" s="164"/>
      <c r="V553" s="165"/>
      <c r="W553" s="150"/>
      <c r="X553" s="181"/>
      <c r="Y553" s="150"/>
      <c r="Z553" s="150"/>
      <c r="AA553" s="150"/>
      <c r="AB553" s="150"/>
      <c r="AC553" s="150"/>
      <c r="AD553" s="150"/>
      <c r="AE553" s="150"/>
      <c r="AF553" s="150"/>
      <c r="AG553" s="11"/>
      <c r="AH553" s="11"/>
      <c r="AI553" s="11"/>
      <c r="AT553" s="11"/>
      <c r="AU553" s="88"/>
    </row>
    <row r="554" spans="3:47" outlineLevel="2" x14ac:dyDescent="0.2">
      <c r="C554" s="119">
        <v>5</v>
      </c>
      <c r="D554" s="167" t="s">
        <v>218</v>
      </c>
      <c r="E554" s="11"/>
      <c r="F554" s="134" t="s">
        <v>152</v>
      </c>
      <c r="G554" s="16" t="s">
        <v>130</v>
      </c>
      <c r="H554" s="172">
        <v>0</v>
      </c>
      <c r="I554" s="173">
        <v>1</v>
      </c>
      <c r="J554" s="173">
        <v>0</v>
      </c>
      <c r="K554" s="174">
        <v>0</v>
      </c>
      <c r="L554" s="11"/>
      <c r="M554" s="11"/>
      <c r="N554" s="11"/>
      <c r="O554" s="11"/>
      <c r="P554" s="149"/>
      <c r="Q554" s="164"/>
      <c r="V554" s="165"/>
      <c r="W554" s="150"/>
      <c r="X554" s="150"/>
      <c r="Y554" s="150"/>
      <c r="Z554" s="150"/>
      <c r="AA554" s="150"/>
      <c r="AB554" s="150"/>
      <c r="AC554" s="150"/>
      <c r="AD554" s="150"/>
      <c r="AE554" s="150"/>
      <c r="AF554" s="150"/>
      <c r="AG554" s="11"/>
      <c r="AH554" s="11"/>
      <c r="AI554" s="11"/>
      <c r="AT554" s="11"/>
      <c r="AU554" s="88"/>
    </row>
    <row r="555" spans="3:47" outlineLevel="2" x14ac:dyDescent="0.2">
      <c r="C555" s="119">
        <v>5</v>
      </c>
      <c r="D555" s="167" t="s">
        <v>218</v>
      </c>
      <c r="E555" s="11"/>
      <c r="F555" s="134" t="s">
        <v>152</v>
      </c>
      <c r="G555" s="16" t="s">
        <v>130</v>
      </c>
      <c r="H555" s="172">
        <v>0</v>
      </c>
      <c r="I555" s="173">
        <v>1</v>
      </c>
      <c r="J555" s="173">
        <v>0</v>
      </c>
      <c r="K555" s="174">
        <v>0</v>
      </c>
      <c r="L555" s="11"/>
      <c r="M555" s="11"/>
      <c r="N555" s="11"/>
      <c r="O555" s="11"/>
      <c r="P555" s="149"/>
      <c r="Q555" s="164"/>
      <c r="V555" s="165"/>
      <c r="W555" s="150"/>
      <c r="X555" s="150"/>
      <c r="Y555" s="150"/>
      <c r="Z555" s="150"/>
      <c r="AA555" s="150"/>
      <c r="AB555" s="150"/>
      <c r="AC555" s="150"/>
      <c r="AD555" s="150"/>
      <c r="AE555" s="150"/>
      <c r="AF555" s="150"/>
      <c r="AG555" s="11"/>
      <c r="AH555" s="11"/>
      <c r="AI555" s="11"/>
      <c r="AT555" s="11"/>
      <c r="AU555" s="88"/>
    </row>
    <row r="556" spans="3:47" outlineLevel="2" x14ac:dyDescent="0.2">
      <c r="C556" s="119">
        <v>5</v>
      </c>
      <c r="D556" s="167" t="s">
        <v>218</v>
      </c>
      <c r="E556" s="11"/>
      <c r="F556" s="134" t="s">
        <v>152</v>
      </c>
      <c r="G556" s="16" t="s">
        <v>130</v>
      </c>
      <c r="H556" s="172">
        <v>0</v>
      </c>
      <c r="I556" s="173">
        <v>1</v>
      </c>
      <c r="J556" s="173">
        <v>0</v>
      </c>
      <c r="K556" s="174">
        <v>0</v>
      </c>
      <c r="L556" s="11"/>
      <c r="M556" s="11"/>
      <c r="N556" s="11"/>
      <c r="O556" s="11"/>
      <c r="P556" s="149"/>
      <c r="Q556" s="164"/>
      <c r="V556" s="165"/>
      <c r="W556" s="150"/>
      <c r="X556" s="150"/>
      <c r="Y556" s="150"/>
      <c r="Z556" s="150"/>
      <c r="AA556" s="150"/>
      <c r="AB556" s="150"/>
      <c r="AC556" s="150"/>
      <c r="AD556" s="150"/>
      <c r="AE556" s="150"/>
      <c r="AF556" s="150"/>
      <c r="AG556" s="11"/>
      <c r="AH556" s="11"/>
      <c r="AI556" s="11"/>
      <c r="AT556" s="11"/>
      <c r="AU556" s="88"/>
    </row>
    <row r="557" spans="3:47" outlineLevel="2" x14ac:dyDescent="0.2">
      <c r="C557" s="119">
        <v>5</v>
      </c>
      <c r="D557" s="167" t="s">
        <v>218</v>
      </c>
      <c r="E557" s="11"/>
      <c r="F557" s="140" t="s">
        <v>152</v>
      </c>
      <c r="G557" s="177" t="s">
        <v>130</v>
      </c>
      <c r="H557" s="178">
        <v>0</v>
      </c>
      <c r="I557" s="179">
        <v>1</v>
      </c>
      <c r="J557" s="179">
        <v>0</v>
      </c>
      <c r="K557" s="180">
        <v>0</v>
      </c>
      <c r="L557" s="11"/>
      <c r="M557" s="11"/>
      <c r="N557" s="11"/>
      <c r="O557" s="11"/>
      <c r="P557" s="149"/>
      <c r="Q557" s="164"/>
      <c r="V557" s="165"/>
      <c r="W557" s="150"/>
      <c r="X557" s="150"/>
      <c r="Y557" s="150"/>
      <c r="Z557" s="150"/>
      <c r="AA557" s="150"/>
      <c r="AB557" s="150"/>
      <c r="AC557" s="150"/>
      <c r="AD557" s="150"/>
      <c r="AE557" s="150"/>
      <c r="AF557" s="150"/>
      <c r="AG557" s="150"/>
      <c r="AH557" s="150"/>
      <c r="AI557" s="150"/>
      <c r="AT557" s="11"/>
      <c r="AU557" s="88"/>
    </row>
    <row r="558" spans="3:47" outlineLevel="2" x14ac:dyDescent="0.2">
      <c r="C558" s="119">
        <v>5</v>
      </c>
      <c r="D558" s="11"/>
      <c r="E558" s="11"/>
      <c r="F558" s="11"/>
      <c r="G558" s="11"/>
      <c r="H558" s="11"/>
      <c r="I558" s="11"/>
      <c r="J558" s="11"/>
      <c r="K558" s="11"/>
      <c r="L558" s="11"/>
      <c r="M558" s="11"/>
      <c r="N558" s="11"/>
      <c r="O558" s="11"/>
      <c r="P558" s="149"/>
      <c r="Q558" s="16"/>
      <c r="R558" s="182"/>
      <c r="S558" s="182"/>
      <c r="T558" s="182"/>
      <c r="U558" s="182"/>
      <c r="V558" s="183"/>
      <c r="W558" s="150"/>
      <c r="X558" s="150"/>
      <c r="Y558" s="150"/>
      <c r="Z558" s="150"/>
      <c r="AA558" s="150"/>
      <c r="AB558" s="150"/>
      <c r="AC558" s="150"/>
      <c r="AD558" s="150"/>
      <c r="AE558" s="150"/>
      <c r="AF558" s="150"/>
      <c r="AG558" s="150"/>
      <c r="AH558" s="150"/>
      <c r="AI558" s="150"/>
      <c r="AT558" s="11"/>
      <c r="AU558" s="88"/>
    </row>
    <row r="559" spans="3:47" outlineLevel="1" x14ac:dyDescent="0.2">
      <c r="C559" s="119">
        <v>5</v>
      </c>
      <c r="D559" s="11"/>
      <c r="E559" s="162" t="s">
        <v>185</v>
      </c>
      <c r="F559" s="121"/>
      <c r="G559" s="121"/>
      <c r="H559" s="121"/>
      <c r="I559" s="121"/>
      <c r="J559" s="121"/>
      <c r="K559" s="121"/>
      <c r="L559" s="121"/>
      <c r="M559" s="121"/>
      <c r="N559" s="121"/>
      <c r="O559" s="121"/>
      <c r="P559" s="121"/>
      <c r="Q559" s="122"/>
      <c r="R559" s="123"/>
      <c r="S559" s="123"/>
      <c r="T559" s="123"/>
      <c r="U559" s="123"/>
      <c r="V559" s="123"/>
      <c r="W559" s="123"/>
      <c r="X559" s="123"/>
      <c r="Y559" s="123"/>
      <c r="Z559" s="123"/>
      <c r="AA559" s="123"/>
      <c r="AB559" s="123"/>
      <c r="AC559" s="123"/>
      <c r="AD559" s="123"/>
      <c r="AE559" s="123"/>
      <c r="AF559" s="123"/>
      <c r="AG559" s="123"/>
      <c r="AH559" s="123"/>
      <c r="AI559" s="123"/>
      <c r="AT559" s="11"/>
      <c r="AU559" s="88"/>
    </row>
    <row r="560" spans="3:47" outlineLevel="2" x14ac:dyDescent="0.2">
      <c r="C560" s="119">
        <v>5</v>
      </c>
      <c r="D560" s="11"/>
      <c r="E560" s="125"/>
      <c r="F560" s="127" t="s">
        <v>5</v>
      </c>
      <c r="G560" s="127"/>
      <c r="H560" s="127"/>
      <c r="I560" s="127"/>
      <c r="J560" s="127"/>
      <c r="K560" s="127"/>
      <c r="L560" s="127"/>
      <c r="M560" s="127"/>
      <c r="N560" s="127"/>
      <c r="O560" s="127"/>
      <c r="P560" s="152"/>
      <c r="Q560" s="128" t="s">
        <v>110</v>
      </c>
      <c r="R560" s="184"/>
      <c r="S560" s="185"/>
      <c r="T560" s="185"/>
      <c r="U560" s="186">
        <v>401.22641324831108</v>
      </c>
      <c r="V560" s="186">
        <v>415.42241394315886</v>
      </c>
      <c r="W560" s="187">
        <v>427.03248234155416</v>
      </c>
      <c r="X560" s="186">
        <v>438.70416408218171</v>
      </c>
      <c r="Y560" s="185">
        <v>449.29144247549442</v>
      </c>
      <c r="Z560" s="185">
        <v>458.78786217195648</v>
      </c>
      <c r="AA560" s="185">
        <v>467.89659528377325</v>
      </c>
      <c r="AB560" s="185">
        <v>477.18617269714809</v>
      </c>
      <c r="AC560" s="185">
        <v>486.66018489177782</v>
      </c>
      <c r="AD560" s="185">
        <v>496.32229363281294</v>
      </c>
      <c r="AE560" s="185">
        <v>506.17623338616357</v>
      </c>
      <c r="AF560" s="185">
        <v>516.22581276190374</v>
      </c>
      <c r="AG560" s="185">
        <v>526.47491598633428</v>
      </c>
      <c r="AH560" s="188">
        <v>536.92750440327211</v>
      </c>
      <c r="AI560" s="188">
        <v>547.58761800514503</v>
      </c>
      <c r="AT560" s="11"/>
      <c r="AU560" s="88"/>
    </row>
    <row r="561" spans="3:47" outlineLevel="2" x14ac:dyDescent="0.2">
      <c r="C561" s="119">
        <v>5</v>
      </c>
      <c r="D561" s="11"/>
      <c r="E561" s="134"/>
      <c r="F561" s="11" t="s">
        <v>129</v>
      </c>
      <c r="G561" s="11"/>
      <c r="H561" s="11"/>
      <c r="I561" s="11"/>
      <c r="J561" s="11"/>
      <c r="K561" s="11"/>
      <c r="L561" s="11"/>
      <c r="M561" s="11"/>
      <c r="N561" s="11"/>
      <c r="O561" s="11"/>
      <c r="P561" s="149"/>
      <c r="Q561" s="135" t="s">
        <v>110</v>
      </c>
      <c r="R561" s="189"/>
      <c r="S561" s="190"/>
      <c r="T561" s="190"/>
      <c r="U561" s="191">
        <v>3277.3940826621538</v>
      </c>
      <c r="V561" s="191">
        <v>3614.9223778508831</v>
      </c>
      <c r="W561" s="192">
        <v>3832.2916820801724</v>
      </c>
      <c r="X561" s="191">
        <v>4359.7473691588548</v>
      </c>
      <c r="Y561" s="190">
        <v>6112.3844687458477</v>
      </c>
      <c r="Z561" s="190">
        <v>4415.9123591138105</v>
      </c>
      <c r="AA561" s="190">
        <v>4700.4519328828264</v>
      </c>
      <c r="AB561" s="190">
        <v>5876.4118792775971</v>
      </c>
      <c r="AC561" s="190">
        <v>6595.6834225448802</v>
      </c>
      <c r="AD561" s="190">
        <v>6001.1540180439715</v>
      </c>
      <c r="AE561" s="190">
        <v>6535.8072561907184</v>
      </c>
      <c r="AF561" s="190">
        <v>6003.4885000371769</v>
      </c>
      <c r="AG561" s="190">
        <v>8258.6970941120198</v>
      </c>
      <c r="AH561" s="193">
        <v>6980.0980648411787</v>
      </c>
      <c r="AI561" s="193">
        <v>5599.7459461178541</v>
      </c>
      <c r="AT561" s="11"/>
      <c r="AU561" s="88"/>
    </row>
    <row r="562" spans="3:47" outlineLevel="2" x14ac:dyDescent="0.2">
      <c r="C562" s="119">
        <v>5</v>
      </c>
      <c r="D562" s="11"/>
      <c r="E562" s="140"/>
      <c r="F562" s="142" t="s">
        <v>128</v>
      </c>
      <c r="G562" s="142"/>
      <c r="H562" s="142"/>
      <c r="I562" s="142"/>
      <c r="J562" s="142"/>
      <c r="K562" s="142"/>
      <c r="L562" s="142"/>
      <c r="M562" s="142"/>
      <c r="N562" s="142"/>
      <c r="O562" s="142"/>
      <c r="P562" s="155"/>
      <c r="Q562" s="143" t="s">
        <v>110</v>
      </c>
      <c r="R562" s="194"/>
      <c r="S562" s="195"/>
      <c r="T562" s="195"/>
      <c r="U562" s="196">
        <v>1212.8519903310917</v>
      </c>
      <c r="V562" s="196">
        <v>1255.9610501067541</v>
      </c>
      <c r="W562" s="197">
        <v>1291.1522678832062</v>
      </c>
      <c r="X562" s="196">
        <v>1393.2890165022404</v>
      </c>
      <c r="Y562" s="195">
        <v>1423.0452905499792</v>
      </c>
      <c r="Z562" s="195">
        <v>1453.4648769246271</v>
      </c>
      <c r="AA562" s="195">
        <v>1482.6908435363721</v>
      </c>
      <c r="AB562" s="195">
        <v>1512.5061382023314</v>
      </c>
      <c r="AC562" s="195">
        <v>1542.9226854246522</v>
      </c>
      <c r="AD562" s="195">
        <v>1573.9526519961905</v>
      </c>
      <c r="AE562" s="195">
        <v>1605.6084519483361</v>
      </c>
      <c r="AF562" s="195">
        <v>1637.902751600489</v>
      </c>
      <c r="AG562" s="195">
        <v>1670.8484747132793</v>
      </c>
      <c r="AH562" s="198">
        <v>1704.4588077476851</v>
      </c>
      <c r="AI562" s="198">
        <v>1738.7472052322396</v>
      </c>
      <c r="AT562" s="11"/>
      <c r="AU562" s="88"/>
    </row>
    <row r="563" spans="3:47" outlineLevel="2" x14ac:dyDescent="0.2">
      <c r="C563" s="119">
        <v>5</v>
      </c>
      <c r="D563" s="199"/>
      <c r="E563" s="199"/>
      <c r="F563" s="199"/>
      <c r="G563" s="199"/>
      <c r="H563" s="199"/>
      <c r="I563" s="199"/>
      <c r="J563" s="199"/>
      <c r="K563" s="199"/>
      <c r="L563" s="199"/>
      <c r="M563" s="199"/>
      <c r="N563" s="199"/>
      <c r="O563" s="199"/>
      <c r="P563" s="200"/>
      <c r="Q563" s="16"/>
      <c r="R563" s="201"/>
      <c r="S563" s="201"/>
      <c r="T563" s="201"/>
      <c r="U563" s="201"/>
      <c r="V563" s="201"/>
      <c r="W563" s="201"/>
      <c r="X563" s="201"/>
      <c r="Y563" s="201"/>
      <c r="Z563" s="201"/>
      <c r="AA563" s="201"/>
      <c r="AB563" s="201"/>
      <c r="AC563" s="201"/>
      <c r="AD563" s="201"/>
      <c r="AE563" s="201"/>
      <c r="AF563" s="201"/>
      <c r="AG563" s="201"/>
      <c r="AH563" s="201"/>
      <c r="AI563" s="201"/>
      <c r="AT563" s="11"/>
      <c r="AU563" s="88"/>
    </row>
    <row r="564" spans="3:47" outlineLevel="1" x14ac:dyDescent="0.2">
      <c r="C564" s="119">
        <v>5</v>
      </c>
      <c r="D564" s="11"/>
      <c r="E564" s="202" t="s">
        <v>186</v>
      </c>
      <c r="F564" s="203"/>
      <c r="G564" s="203"/>
      <c r="H564" s="203"/>
      <c r="I564" s="203"/>
      <c r="J564" s="203"/>
      <c r="K564" s="203"/>
      <c r="L564" s="203"/>
      <c r="M564" s="203"/>
      <c r="N564" s="203"/>
      <c r="O564" s="203"/>
      <c r="P564" s="203"/>
      <c r="Q564" s="204"/>
      <c r="R564" s="205"/>
      <c r="S564" s="205"/>
      <c r="T564" s="205"/>
      <c r="U564" s="205"/>
      <c r="V564" s="205"/>
      <c r="W564" s="205"/>
      <c r="X564" s="205"/>
      <c r="Y564" s="205"/>
      <c r="Z564" s="205"/>
      <c r="AA564" s="205"/>
      <c r="AB564" s="205"/>
      <c r="AC564" s="205"/>
      <c r="AD564" s="205"/>
      <c r="AE564" s="205"/>
      <c r="AF564" s="205"/>
      <c r="AG564" s="205"/>
      <c r="AH564" s="205"/>
      <c r="AI564" s="205"/>
      <c r="AT564" s="11"/>
      <c r="AU564" s="88"/>
    </row>
    <row r="565" spans="3:47" outlineLevel="2" x14ac:dyDescent="0.2">
      <c r="C565" s="119">
        <v>5</v>
      </c>
      <c r="D565" s="206" t="s">
        <v>187</v>
      </c>
      <c r="E565" t="s">
        <v>127</v>
      </c>
      <c r="AT565" s="11"/>
      <c r="AU565" s="88"/>
    </row>
    <row r="566" spans="3:47" outlineLevel="2" x14ac:dyDescent="0.2">
      <c r="C566" s="119">
        <v>5</v>
      </c>
      <c r="D566" s="206" t="s">
        <v>187</v>
      </c>
      <c r="E566" s="125"/>
      <c r="F566" s="207" t="s">
        <v>5</v>
      </c>
      <c r="G566" s="207"/>
      <c r="H566" s="207"/>
      <c r="I566" s="158" t="s">
        <v>57</v>
      </c>
      <c r="J566" s="207"/>
      <c r="K566" s="207"/>
      <c r="L566" s="207"/>
      <c r="M566" s="207"/>
      <c r="N566" s="207"/>
      <c r="O566" s="207"/>
      <c r="P566" s="208"/>
      <c r="Q566" s="209" t="s">
        <v>110</v>
      </c>
      <c r="R566" s="210"/>
      <c r="S566" s="211"/>
      <c r="T566" s="211"/>
      <c r="U566" s="212">
        <v>401.22641324831108</v>
      </c>
      <c r="V566" s="212">
        <v>415.42241394315886</v>
      </c>
      <c r="W566" s="211">
        <v>427.03248234155416</v>
      </c>
      <c r="X566" s="212">
        <v>438.70416408218171</v>
      </c>
      <c r="Y566" s="211">
        <v>449.29144247549442</v>
      </c>
      <c r="Z566" s="211">
        <v>458.78786217195648</v>
      </c>
      <c r="AA566" s="211">
        <v>467.89659528377325</v>
      </c>
      <c r="AB566" s="211">
        <v>477.18617269714809</v>
      </c>
      <c r="AC566" s="211">
        <v>486.66018489177782</v>
      </c>
      <c r="AD566" s="211">
        <v>496.32229363281294</v>
      </c>
      <c r="AE566" s="211">
        <v>506.17623338616357</v>
      </c>
      <c r="AF566" s="211">
        <v>516.22581276190374</v>
      </c>
      <c r="AG566" s="211">
        <v>526.47491598633428</v>
      </c>
      <c r="AH566" s="213">
        <v>536.92750440327211</v>
      </c>
      <c r="AI566" s="213">
        <v>547.58761800514503</v>
      </c>
      <c r="AT566" s="11"/>
      <c r="AU566" s="88"/>
    </row>
    <row r="567" spans="3:47" outlineLevel="2" x14ac:dyDescent="0.2">
      <c r="C567" s="119">
        <v>5</v>
      </c>
      <c r="D567" s="206" t="s">
        <v>187</v>
      </c>
      <c r="E567" s="134"/>
      <c r="F567" s="124" t="s">
        <v>129</v>
      </c>
      <c r="G567" s="124"/>
      <c r="H567" s="124"/>
      <c r="I567" s="72" t="s">
        <v>62</v>
      </c>
      <c r="J567" s="124"/>
      <c r="K567" s="124"/>
      <c r="L567" s="124"/>
      <c r="M567" s="124"/>
      <c r="N567" s="124"/>
      <c r="O567" s="124"/>
      <c r="P567" s="214"/>
      <c r="Q567" s="215" t="s">
        <v>110</v>
      </c>
      <c r="R567" s="216"/>
      <c r="S567" s="217"/>
      <c r="T567" s="217"/>
      <c r="U567" s="218">
        <v>3277.3940826621538</v>
      </c>
      <c r="V567" s="218">
        <v>3614.9223778508831</v>
      </c>
      <c r="W567" s="217">
        <v>3832.2916820801724</v>
      </c>
      <c r="X567" s="218">
        <v>4359.7473691588548</v>
      </c>
      <c r="Y567" s="217">
        <v>6112.3844687458477</v>
      </c>
      <c r="Z567" s="217">
        <v>4415.9123591138105</v>
      </c>
      <c r="AA567" s="217">
        <v>4700.4519328828264</v>
      </c>
      <c r="AB567" s="217">
        <v>5876.4118792775971</v>
      </c>
      <c r="AC567" s="217">
        <v>6595.6834225448802</v>
      </c>
      <c r="AD567" s="217">
        <v>6001.1540180439715</v>
      </c>
      <c r="AE567" s="217">
        <v>6535.8072561907184</v>
      </c>
      <c r="AF567" s="217">
        <v>6003.4885000371769</v>
      </c>
      <c r="AG567" s="217">
        <v>8258.6970941120198</v>
      </c>
      <c r="AH567" s="219">
        <v>6980.0980648411787</v>
      </c>
      <c r="AI567" s="219">
        <v>5599.7459461178541</v>
      </c>
      <c r="AT567" s="11"/>
      <c r="AU567" s="88"/>
    </row>
    <row r="568" spans="3:47" outlineLevel="2" x14ac:dyDescent="0.2">
      <c r="C568" s="119">
        <v>5</v>
      </c>
      <c r="D568" s="206" t="s">
        <v>187</v>
      </c>
      <c r="E568" s="140"/>
      <c r="F568" s="220" t="s">
        <v>128</v>
      </c>
      <c r="G568" s="220"/>
      <c r="H568" s="220"/>
      <c r="I568" s="161" t="s">
        <v>188</v>
      </c>
      <c r="J568" s="220"/>
      <c r="K568" s="220"/>
      <c r="L568" s="220"/>
      <c r="M568" s="220"/>
      <c r="N568" s="220"/>
      <c r="O568" s="220"/>
      <c r="P568" s="221"/>
      <c r="Q568" s="222" t="s">
        <v>110</v>
      </c>
      <c r="R568" s="223"/>
      <c r="S568" s="224"/>
      <c r="T568" s="224"/>
      <c r="U568" s="225">
        <v>1212.8519903310917</v>
      </c>
      <c r="V568" s="225">
        <v>1255.9610501067541</v>
      </c>
      <c r="W568" s="224">
        <v>1291.1522678832062</v>
      </c>
      <c r="X568" s="225">
        <v>1393.2890165022404</v>
      </c>
      <c r="Y568" s="224">
        <v>1423.0452905499792</v>
      </c>
      <c r="Z568" s="224">
        <v>1453.4648769246271</v>
      </c>
      <c r="AA568" s="224">
        <v>1482.6908435363721</v>
      </c>
      <c r="AB568" s="224">
        <v>1512.5061382023314</v>
      </c>
      <c r="AC568" s="224">
        <v>1542.9226854246522</v>
      </c>
      <c r="AD568" s="224">
        <v>1573.9526519961905</v>
      </c>
      <c r="AE568" s="224">
        <v>1605.6084519483361</v>
      </c>
      <c r="AF568" s="224">
        <v>1637.902751600489</v>
      </c>
      <c r="AG568" s="224">
        <v>1670.8484747132793</v>
      </c>
      <c r="AH568" s="226">
        <v>1704.4588077476851</v>
      </c>
      <c r="AI568" s="226">
        <v>1738.7472052322396</v>
      </c>
      <c r="AT568" s="11"/>
      <c r="AU568" s="88"/>
    </row>
    <row r="569" spans="3:47" outlineLevel="2" x14ac:dyDescent="0.2">
      <c r="C569" s="119">
        <v>5</v>
      </c>
      <c r="D569" s="206" t="s">
        <v>187</v>
      </c>
      <c r="E569" t="s">
        <v>189</v>
      </c>
      <c r="F569" s="40"/>
      <c r="G569" s="40"/>
      <c r="H569" s="227"/>
      <c r="I569" s="40"/>
      <c r="J569" s="40"/>
      <c r="K569" s="227"/>
      <c r="L569" s="40"/>
      <c r="M569" s="40"/>
      <c r="N569" s="40"/>
      <c r="O569" s="40"/>
      <c r="P569" s="40"/>
      <c r="Q569" s="227"/>
      <c r="R569" s="227"/>
      <c r="S569" s="227"/>
      <c r="T569" s="227"/>
      <c r="U569" s="227"/>
      <c r="V569" s="227"/>
      <c r="W569" s="227"/>
      <c r="X569" s="227"/>
      <c r="Y569" s="227"/>
      <c r="Z569" s="227"/>
      <c r="AA569" s="227"/>
      <c r="AB569" s="227"/>
      <c r="AC569" s="227"/>
      <c r="AD569" s="227"/>
      <c r="AE569" s="227"/>
      <c r="AF569" s="227"/>
      <c r="AG569" s="227"/>
      <c r="AH569" s="227"/>
      <c r="AI569" s="227"/>
      <c r="AT569" s="11"/>
      <c r="AU569" s="88"/>
    </row>
    <row r="570" spans="3:47" outlineLevel="2" x14ac:dyDescent="0.2">
      <c r="C570" s="119">
        <v>5</v>
      </c>
      <c r="D570" s="206" t="s">
        <v>187</v>
      </c>
      <c r="E570" s="125"/>
      <c r="F570" s="207" t="s">
        <v>5</v>
      </c>
      <c r="G570" s="207"/>
      <c r="H570" s="207"/>
      <c r="I570" s="158" t="s">
        <v>57</v>
      </c>
      <c r="J570" s="228" t="s">
        <v>152</v>
      </c>
      <c r="K570" s="207"/>
      <c r="L570" s="207"/>
      <c r="M570" s="207"/>
      <c r="N570" s="207"/>
      <c r="O570" s="207"/>
      <c r="P570" s="208"/>
      <c r="Q570" s="229" t="s">
        <v>110</v>
      </c>
      <c r="R570" s="230"/>
      <c r="S570" s="231"/>
      <c r="T570" s="231"/>
      <c r="U570" s="232">
        <v>0</v>
      </c>
      <c r="V570" s="232">
        <v>0</v>
      </c>
      <c r="W570" s="231">
        <v>0</v>
      </c>
      <c r="X570" s="232">
        <v>0</v>
      </c>
      <c r="Y570" s="231">
        <v>0</v>
      </c>
      <c r="Z570" s="231">
        <v>0</v>
      </c>
      <c r="AA570" s="231">
        <v>0</v>
      </c>
      <c r="AB570" s="231">
        <v>0</v>
      </c>
      <c r="AC570" s="231">
        <v>0</v>
      </c>
      <c r="AD570" s="231">
        <v>0</v>
      </c>
      <c r="AE570" s="231">
        <v>0</v>
      </c>
      <c r="AF570" s="231">
        <v>0</v>
      </c>
      <c r="AG570" s="231">
        <v>0</v>
      </c>
      <c r="AH570" s="233">
        <v>0</v>
      </c>
      <c r="AI570" s="233">
        <v>0</v>
      </c>
      <c r="AT570" s="11"/>
      <c r="AU570" s="88"/>
    </row>
    <row r="571" spans="3:47" outlineLevel="2" x14ac:dyDescent="0.2">
      <c r="C571" s="119">
        <v>5</v>
      </c>
      <c r="D571" s="206" t="s">
        <v>187</v>
      </c>
      <c r="E571" s="134"/>
      <c r="F571" s="124" t="s">
        <v>129</v>
      </c>
      <c r="G571" s="124"/>
      <c r="H571" s="124"/>
      <c r="I571" s="72" t="s">
        <v>62</v>
      </c>
      <c r="J571" s="234" t="s">
        <v>152</v>
      </c>
      <c r="K571" s="124"/>
      <c r="L571" s="124"/>
      <c r="M571" s="124"/>
      <c r="N571" s="124"/>
      <c r="O571" s="124"/>
      <c r="P571" s="214"/>
      <c r="Q571" s="235" t="s">
        <v>110</v>
      </c>
      <c r="R571" s="236"/>
      <c r="S571" s="237"/>
      <c r="T571" s="237"/>
      <c r="U571" s="238">
        <v>0</v>
      </c>
      <c r="V571" s="238">
        <v>0</v>
      </c>
      <c r="W571" s="237">
        <v>0</v>
      </c>
      <c r="X571" s="238">
        <v>0</v>
      </c>
      <c r="Y571" s="237">
        <v>0</v>
      </c>
      <c r="Z571" s="237">
        <v>0</v>
      </c>
      <c r="AA571" s="237">
        <v>0</v>
      </c>
      <c r="AB571" s="237">
        <v>0</v>
      </c>
      <c r="AC571" s="237">
        <v>0</v>
      </c>
      <c r="AD571" s="237">
        <v>0</v>
      </c>
      <c r="AE571" s="237">
        <v>0</v>
      </c>
      <c r="AF571" s="237">
        <v>0</v>
      </c>
      <c r="AG571" s="237">
        <v>0</v>
      </c>
      <c r="AH571" s="239">
        <v>0</v>
      </c>
      <c r="AI571" s="239">
        <v>0</v>
      </c>
      <c r="AT571" s="11"/>
      <c r="AU571" s="88"/>
    </row>
    <row r="572" spans="3:47" outlineLevel="2" x14ac:dyDescent="0.2">
      <c r="C572" s="119">
        <v>5</v>
      </c>
      <c r="D572" s="206" t="s">
        <v>187</v>
      </c>
      <c r="E572" s="140"/>
      <c r="F572" s="220" t="s">
        <v>128</v>
      </c>
      <c r="G572" s="220"/>
      <c r="H572" s="220"/>
      <c r="I572" s="161" t="s">
        <v>188</v>
      </c>
      <c r="J572" s="240" t="s">
        <v>152</v>
      </c>
      <c r="K572" s="220"/>
      <c r="L572" s="220"/>
      <c r="M572" s="220"/>
      <c r="N572" s="220"/>
      <c r="O572" s="220"/>
      <c r="P572" s="221"/>
      <c r="Q572" s="241" t="s">
        <v>110</v>
      </c>
      <c r="R572" s="242"/>
      <c r="S572" s="243"/>
      <c r="T572" s="243"/>
      <c r="U572" s="244">
        <v>0</v>
      </c>
      <c r="V572" s="244">
        <v>0</v>
      </c>
      <c r="W572" s="243">
        <v>0</v>
      </c>
      <c r="X572" s="244">
        <v>0</v>
      </c>
      <c r="Y572" s="243">
        <v>0</v>
      </c>
      <c r="Z572" s="243">
        <v>0</v>
      </c>
      <c r="AA572" s="243">
        <v>0</v>
      </c>
      <c r="AB572" s="243">
        <v>0</v>
      </c>
      <c r="AC572" s="243">
        <v>0</v>
      </c>
      <c r="AD572" s="243">
        <v>0</v>
      </c>
      <c r="AE572" s="243">
        <v>0</v>
      </c>
      <c r="AF572" s="243">
        <v>0</v>
      </c>
      <c r="AG572" s="243">
        <v>0</v>
      </c>
      <c r="AH572" s="245">
        <v>0</v>
      </c>
      <c r="AI572" s="245">
        <v>0</v>
      </c>
      <c r="AT572" s="11"/>
      <c r="AU572" s="88"/>
    </row>
    <row r="573" spans="3:47" outlineLevel="2" x14ac:dyDescent="0.2">
      <c r="AT573" s="11"/>
      <c r="AU573" s="88"/>
    </row>
    <row r="574" spans="3:47" x14ac:dyDescent="0.2">
      <c r="C574" s="116">
        <v>6</v>
      </c>
      <c r="D574" s="67" t="s">
        <v>136</v>
      </c>
      <c r="E574" s="67"/>
      <c r="F574" s="67"/>
      <c r="G574" s="67"/>
      <c r="H574" s="102"/>
      <c r="I574" s="67"/>
      <c r="J574" s="67"/>
      <c r="K574" s="102"/>
      <c r="L574" s="67"/>
      <c r="M574" s="67"/>
      <c r="N574" s="67"/>
      <c r="O574" s="67"/>
      <c r="P574" s="67"/>
      <c r="Q574" s="117" t="s">
        <v>110</v>
      </c>
      <c r="R574" s="118">
        <v>0</v>
      </c>
      <c r="S574" s="118">
        <v>0</v>
      </c>
      <c r="T574" s="118">
        <v>0</v>
      </c>
      <c r="U574" s="118">
        <v>2023.4498120497844</v>
      </c>
      <c r="V574" s="118">
        <v>2183.3211789422462</v>
      </c>
      <c r="W574" s="118">
        <v>2288.7096546096682</v>
      </c>
      <c r="X574" s="118">
        <v>2974.7671370691623</v>
      </c>
      <c r="Y574" s="118">
        <v>2774.2044582092058</v>
      </c>
      <c r="Z574" s="118">
        <v>3128.254040732515</v>
      </c>
      <c r="AA574" s="118">
        <v>3656.4470311127793</v>
      </c>
      <c r="AB574" s="118">
        <v>4358.8600190268025</v>
      </c>
      <c r="AC574" s="118">
        <v>2907.9838570856327</v>
      </c>
      <c r="AD574" s="118">
        <v>2906.7390050447921</v>
      </c>
      <c r="AE574" s="118">
        <v>3371.5506913029994</v>
      </c>
      <c r="AF574" s="118">
        <v>4845.3142111711277</v>
      </c>
      <c r="AG574" s="118">
        <v>2906.1382178563845</v>
      </c>
      <c r="AH574" s="118">
        <v>3044.2608474196727</v>
      </c>
      <c r="AI574" s="118">
        <v>4000.5922984898402</v>
      </c>
      <c r="AT574" s="11"/>
      <c r="AU574" s="88"/>
    </row>
    <row r="575" spans="3:47" s="11" customFormat="1" outlineLevel="1" x14ac:dyDescent="0.2">
      <c r="C575" s="119">
        <v>6</v>
      </c>
      <c r="E575" s="120" t="s">
        <v>174</v>
      </c>
      <c r="F575" s="121"/>
      <c r="G575" s="121"/>
      <c r="H575" s="121"/>
      <c r="I575" s="121"/>
      <c r="J575" s="121"/>
      <c r="K575" s="121"/>
      <c r="L575" s="121"/>
      <c r="M575" s="121"/>
      <c r="N575" s="121"/>
      <c r="O575" s="121"/>
      <c r="P575" s="121"/>
      <c r="Q575" s="122"/>
      <c r="R575" s="123"/>
      <c r="S575" s="123"/>
      <c r="T575" s="123"/>
      <c r="U575" s="123"/>
      <c r="V575" s="123"/>
      <c r="W575" s="123"/>
      <c r="X575" s="123"/>
      <c r="Y575" s="123"/>
      <c r="Z575" s="123"/>
      <c r="AA575" s="123"/>
      <c r="AB575" s="123"/>
      <c r="AC575" s="123"/>
      <c r="AD575" s="123"/>
      <c r="AE575" s="123"/>
      <c r="AF575" s="123"/>
      <c r="AG575" s="123"/>
      <c r="AH575" s="123"/>
      <c r="AI575" s="123"/>
      <c r="AU575" s="88"/>
    </row>
    <row r="576" spans="3:47" s="11" customFormat="1" outlineLevel="2" x14ac:dyDescent="0.2">
      <c r="C576" s="119">
        <v>6</v>
      </c>
      <c r="E576" s="124" t="s">
        <v>175</v>
      </c>
      <c r="U576" s="25" t="s">
        <v>87</v>
      </c>
      <c r="V576" s="25"/>
      <c r="W576" s="25" t="s">
        <v>88</v>
      </c>
      <c r="X576" s="25" t="s">
        <v>89</v>
      </c>
      <c r="AU576" s="88"/>
    </row>
    <row r="577" spans="3:47" s="11" customFormat="1" outlineLevel="2" x14ac:dyDescent="0.2">
      <c r="C577" s="119">
        <v>6</v>
      </c>
      <c r="E577" s="125"/>
      <c r="F577" s="126" t="s">
        <v>209</v>
      </c>
      <c r="G577" s="127"/>
      <c r="H577" s="127"/>
      <c r="I577" s="127"/>
      <c r="J577" s="127"/>
      <c r="K577" s="127"/>
      <c r="L577" s="127"/>
      <c r="M577" s="127"/>
      <c r="N577" s="127"/>
      <c r="O577" s="127"/>
      <c r="P577" s="127"/>
      <c r="Q577" s="128" t="s">
        <v>110</v>
      </c>
      <c r="R577" s="129"/>
      <c r="S577" s="130"/>
      <c r="T577" s="130"/>
      <c r="U577" s="131">
        <v>18.45514</v>
      </c>
      <c r="V577" s="131">
        <v>23.308841820000001</v>
      </c>
      <c r="W577" s="132">
        <v>23.914871707320003</v>
      </c>
      <c r="X577" s="131">
        <v>24.507960525661542</v>
      </c>
      <c r="Y577" s="130">
        <v>25.088799190119722</v>
      </c>
      <c r="Z577" s="130">
        <v>25.653297171897421</v>
      </c>
      <c r="AA577" s="130">
        <v>26.166363115335368</v>
      </c>
      <c r="AB577" s="130">
        <v>26.689690377642076</v>
      </c>
      <c r="AC577" s="130">
        <v>27.22348418519492</v>
      </c>
      <c r="AD577" s="130">
        <v>27.767953868898818</v>
      </c>
      <c r="AE577" s="130">
        <v>28.323312946276793</v>
      </c>
      <c r="AF577" s="130">
        <v>28.889779205202331</v>
      </c>
      <c r="AG577" s="130">
        <v>29.467574789306379</v>
      </c>
      <c r="AH577" s="133">
        <v>30.056926285092509</v>
      </c>
      <c r="AI577" s="133">
        <v>30.658064810794361</v>
      </c>
      <c r="AK577" s="91"/>
      <c r="AU577" s="88"/>
    </row>
    <row r="578" spans="3:47" s="11" customFormat="1" outlineLevel="2" x14ac:dyDescent="0.2">
      <c r="C578" s="119">
        <v>6</v>
      </c>
      <c r="E578" s="134"/>
      <c r="F578" s="36" t="s">
        <v>31</v>
      </c>
      <c r="Q578" s="135" t="s">
        <v>110</v>
      </c>
      <c r="R578" s="136"/>
      <c r="S578" s="88"/>
      <c r="T578" s="88"/>
      <c r="U578" s="137">
        <v>496.06008000000008</v>
      </c>
      <c r="V578" s="137">
        <v>597.75239640000018</v>
      </c>
      <c r="W578" s="138">
        <v>658.90246655172018</v>
      </c>
      <c r="X578" s="137">
        <v>675.24324772220291</v>
      </c>
      <c r="Y578" s="88">
        <v>691.24651269321919</v>
      </c>
      <c r="Z578" s="88">
        <v>706.79955922881675</v>
      </c>
      <c r="AA578" s="88">
        <v>720.93555041339312</v>
      </c>
      <c r="AB578" s="88">
        <v>735.35426142166102</v>
      </c>
      <c r="AC578" s="88">
        <v>750.06134665009426</v>
      </c>
      <c r="AD578" s="88">
        <v>765.0625735830962</v>
      </c>
      <c r="AE578" s="88">
        <v>780.36382505475808</v>
      </c>
      <c r="AF578" s="88">
        <v>795.97110155585324</v>
      </c>
      <c r="AG578" s="88">
        <v>811.89052358697029</v>
      </c>
      <c r="AH578" s="139">
        <v>828.1283340587097</v>
      </c>
      <c r="AI578" s="139">
        <v>844.69090073988389</v>
      </c>
      <c r="AU578" s="88"/>
    </row>
    <row r="579" spans="3:47" s="11" customFormat="1" outlineLevel="2" x14ac:dyDescent="0.2">
      <c r="C579" s="119">
        <v>6</v>
      </c>
      <c r="E579" s="134"/>
      <c r="F579" s="36" t="s">
        <v>28</v>
      </c>
      <c r="Q579" s="135" t="s">
        <v>110</v>
      </c>
      <c r="R579" s="136"/>
      <c r="S579" s="88"/>
      <c r="T579" s="88"/>
      <c r="U579" s="137">
        <v>0</v>
      </c>
      <c r="V579" s="137">
        <v>0</v>
      </c>
      <c r="W579" s="138">
        <v>0</v>
      </c>
      <c r="X579" s="137">
        <v>0</v>
      </c>
      <c r="Y579" s="88">
        <v>0</v>
      </c>
      <c r="Z579" s="88">
        <v>0</v>
      </c>
      <c r="AA579" s="88">
        <v>0</v>
      </c>
      <c r="AB579" s="88">
        <v>0</v>
      </c>
      <c r="AC579" s="88">
        <v>0</v>
      </c>
      <c r="AD579" s="88">
        <v>0</v>
      </c>
      <c r="AE579" s="88">
        <v>0</v>
      </c>
      <c r="AF579" s="88">
        <v>0</v>
      </c>
      <c r="AG579" s="88">
        <v>0</v>
      </c>
      <c r="AH579" s="139">
        <v>0</v>
      </c>
      <c r="AI579" s="139">
        <v>0</v>
      </c>
      <c r="AU579" s="88"/>
    </row>
    <row r="580" spans="3:47" s="11" customFormat="1" outlineLevel="2" x14ac:dyDescent="0.2">
      <c r="C580" s="119">
        <v>6</v>
      </c>
      <c r="E580" s="134"/>
      <c r="F580" s="36" t="s">
        <v>210</v>
      </c>
      <c r="Q580" s="135" t="s">
        <v>110</v>
      </c>
      <c r="R580" s="136"/>
      <c r="S580" s="88"/>
      <c r="T580" s="88"/>
      <c r="U580" s="137">
        <v>406.02612596690915</v>
      </c>
      <c r="V580" s="137">
        <v>420.477110038896</v>
      </c>
      <c r="W580" s="138">
        <v>432.26752489398291</v>
      </c>
      <c r="X580" s="137">
        <v>444.13444931183005</v>
      </c>
      <c r="Y580" s="88">
        <v>454.86615126265878</v>
      </c>
      <c r="Z580" s="88">
        <v>464.45091156886082</v>
      </c>
      <c r="AA580" s="88">
        <v>473.66884920256064</v>
      </c>
      <c r="AB580" s="88">
        <v>483.06973485531324</v>
      </c>
      <c r="AC580" s="88">
        <v>492.65719948872902</v>
      </c>
      <c r="AD580" s="88">
        <v>502.43494612796025</v>
      </c>
      <c r="AE580" s="88">
        <v>512.40675129194301</v>
      </c>
      <c r="AF580" s="88">
        <v>522.57646645202522</v>
      </c>
      <c r="AG580" s="88">
        <v>532.94801951954412</v>
      </c>
      <c r="AH580" s="139">
        <v>543.52541636292744</v>
      </c>
      <c r="AI580" s="139">
        <v>554.31274235490446</v>
      </c>
      <c r="AU580" s="88"/>
    </row>
    <row r="581" spans="3:47" s="11" customFormat="1" outlineLevel="2" x14ac:dyDescent="0.2">
      <c r="C581" s="119">
        <v>6</v>
      </c>
      <c r="E581" s="134"/>
      <c r="F581" s="36" t="s">
        <v>211</v>
      </c>
      <c r="Q581" s="135" t="s">
        <v>110</v>
      </c>
      <c r="R581" s="136"/>
      <c r="S581" s="88"/>
      <c r="T581" s="88"/>
      <c r="U581" s="137">
        <v>525.53992000000017</v>
      </c>
      <c r="V581" s="137">
        <v>544.19658716000026</v>
      </c>
      <c r="W581" s="138">
        <v>559.43409160048031</v>
      </c>
      <c r="X581" s="137">
        <v>574.7625857103335</v>
      </c>
      <c r="Y581" s="88">
        <v>588.72931654309468</v>
      </c>
      <c r="Z581" s="88">
        <v>601.15150512215405</v>
      </c>
      <c r="AA581" s="88">
        <v>613.11442007408493</v>
      </c>
      <c r="AB581" s="88">
        <v>625.31539703355929</v>
      </c>
      <c r="AC581" s="88">
        <v>637.75917343452716</v>
      </c>
      <c r="AD581" s="88">
        <v>650.45058098587424</v>
      </c>
      <c r="AE581" s="88">
        <v>663.39454754749318</v>
      </c>
      <c r="AF581" s="88">
        <v>676.59609904368835</v>
      </c>
      <c r="AG581" s="88">
        <v>690.06036141465779</v>
      </c>
      <c r="AH581" s="139">
        <v>703.7925626068095</v>
      </c>
      <c r="AI581" s="139">
        <v>717.79803460268499</v>
      </c>
      <c r="AU581" s="88"/>
    </row>
    <row r="582" spans="3:47" s="11" customFormat="1" outlineLevel="2" x14ac:dyDescent="0.2">
      <c r="C582" s="119">
        <v>6</v>
      </c>
      <c r="E582" s="134"/>
      <c r="F582" s="36" t="s">
        <v>212</v>
      </c>
      <c r="Q582" s="135" t="s">
        <v>110</v>
      </c>
      <c r="R582" s="136"/>
      <c r="S582" s="88"/>
      <c r="T582" s="88"/>
      <c r="U582" s="137">
        <v>153.03455018691471</v>
      </c>
      <c r="V582" s="137">
        <v>158.57927568483987</v>
      </c>
      <c r="W582" s="138">
        <v>163.0710762469034</v>
      </c>
      <c r="X582" s="137">
        <v>167.60817818541443</v>
      </c>
      <c r="Y582" s="88">
        <v>171.67363392823748</v>
      </c>
      <c r="Z582" s="88">
        <v>175.25685958653085</v>
      </c>
      <c r="AA582" s="88">
        <v>178.73143283415638</v>
      </c>
      <c r="AB582" s="88">
        <v>182.27489159805555</v>
      </c>
      <c r="AC582" s="88">
        <v>185.88860157525477</v>
      </c>
      <c r="AD582" s="88">
        <v>189.57395553855002</v>
      </c>
      <c r="AE582" s="88">
        <v>193.33237387330044</v>
      </c>
      <c r="AF582" s="88">
        <v>197.16530512486403</v>
      </c>
      <c r="AG582" s="88">
        <v>201.07422655688671</v>
      </c>
      <c r="AH582" s="139">
        <v>205.06064472065967</v>
      </c>
      <c r="AI582" s="139">
        <v>209.12609603576473</v>
      </c>
      <c r="AU582" s="88"/>
    </row>
    <row r="583" spans="3:47" s="11" customFormat="1" outlineLevel="2" x14ac:dyDescent="0.2">
      <c r="C583" s="119">
        <v>6</v>
      </c>
      <c r="E583" s="134"/>
      <c r="F583" s="36" t="s">
        <v>213</v>
      </c>
      <c r="Q583" s="135" t="s">
        <v>110</v>
      </c>
      <c r="R583" s="136"/>
      <c r="S583" s="88"/>
      <c r="T583" s="88"/>
      <c r="U583" s="137">
        <v>201.61736000000002</v>
      </c>
      <c r="V583" s="137">
        <v>208.77477628000003</v>
      </c>
      <c r="W583" s="138">
        <v>214.62047001584003</v>
      </c>
      <c r="X583" s="137">
        <v>220.50107089427405</v>
      </c>
      <c r="Y583" s="88">
        <v>225.85924691700495</v>
      </c>
      <c r="Z583" s="88">
        <v>230.62487702695378</v>
      </c>
      <c r="AA583" s="88">
        <v>235.21431207979018</v>
      </c>
      <c r="AB583" s="88">
        <v>239.89507689017802</v>
      </c>
      <c r="AC583" s="88">
        <v>244.66898892029258</v>
      </c>
      <c r="AD583" s="88">
        <v>249.53790179980641</v>
      </c>
      <c r="AE583" s="88">
        <v>254.50370604562255</v>
      </c>
      <c r="AF583" s="88">
        <v>259.56832979593042</v>
      </c>
      <c r="AG583" s="88">
        <v>264.73373955886944</v>
      </c>
      <c r="AH583" s="139">
        <v>270.00194097609096</v>
      </c>
      <c r="AI583" s="139">
        <v>275.37497960151518</v>
      </c>
      <c r="AU583" s="88"/>
    </row>
    <row r="584" spans="3:47" s="11" customFormat="1" outlineLevel="2" x14ac:dyDescent="0.2">
      <c r="C584" s="119">
        <v>6</v>
      </c>
      <c r="E584" s="134"/>
      <c r="F584" s="36" t="s">
        <v>214</v>
      </c>
      <c r="Q584" s="135" t="s">
        <v>110</v>
      </c>
      <c r="R584" s="136"/>
      <c r="S584" s="88"/>
      <c r="T584" s="88"/>
      <c r="U584" s="137">
        <v>191.50667589596063</v>
      </c>
      <c r="V584" s="137">
        <v>197.91427797850929</v>
      </c>
      <c r="W584" s="138">
        <v>203.27633843318105</v>
      </c>
      <c r="X584" s="137">
        <v>208.60638547881371</v>
      </c>
      <c r="Y584" s="88">
        <v>213.58272709463139</v>
      </c>
      <c r="Z584" s="88">
        <v>218.22494978707886</v>
      </c>
      <c r="AA584" s="88">
        <v>222.57156236266147</v>
      </c>
      <c r="AB584" s="88">
        <v>227.0047509273812</v>
      </c>
      <c r="AC584" s="88">
        <v>231.52623990497369</v>
      </c>
      <c r="AD584" s="88">
        <v>236.13778806631001</v>
      </c>
      <c r="AE584" s="88">
        <v>240.8411892135241</v>
      </c>
      <c r="AF584" s="88">
        <v>245.63827287776678</v>
      </c>
      <c r="AG584" s="88">
        <v>250.53090503085761</v>
      </c>
      <c r="AH584" s="139">
        <v>255.52098881111147</v>
      </c>
      <c r="AI584" s="139">
        <v>260.61046526362225</v>
      </c>
      <c r="AU584" s="88"/>
    </row>
    <row r="585" spans="3:47" s="11" customFormat="1" outlineLevel="2" x14ac:dyDescent="0.2">
      <c r="C585" s="119">
        <v>6</v>
      </c>
      <c r="E585" s="134"/>
      <c r="F585" s="36" t="s">
        <v>215</v>
      </c>
      <c r="Q585" s="135" t="s">
        <v>110</v>
      </c>
      <c r="R585" s="136"/>
      <c r="S585" s="88"/>
      <c r="T585" s="88"/>
      <c r="U585" s="137">
        <v>31.209959999999995</v>
      </c>
      <c r="V585" s="137">
        <v>32.317913579999995</v>
      </c>
      <c r="W585" s="138">
        <v>33.222815160239996</v>
      </c>
      <c r="X585" s="137">
        <v>34.133120295630576</v>
      </c>
      <c r="Y585" s="88">
        <v>34.962555118814407</v>
      </c>
      <c r="Z585" s="88">
        <v>35.700265031821395</v>
      </c>
      <c r="AA585" s="88">
        <v>36.410700305954641</v>
      </c>
      <c r="AB585" s="88">
        <v>37.135273242043141</v>
      </c>
      <c r="AC585" s="88">
        <v>37.874265179559799</v>
      </c>
      <c r="AD585" s="88">
        <v>38.627963056633043</v>
      </c>
      <c r="AE585" s="88">
        <v>39.396659521460045</v>
      </c>
      <c r="AF585" s="88">
        <v>40.180653045937099</v>
      </c>
      <c r="AG585" s="88">
        <v>40.980248041551249</v>
      </c>
      <c r="AH585" s="139">
        <v>41.79575497757812</v>
      </c>
      <c r="AI585" s="139">
        <v>42.627490501631925</v>
      </c>
      <c r="AU585" s="88"/>
    </row>
    <row r="586" spans="3:47" s="11" customFormat="1" outlineLevel="2" x14ac:dyDescent="0.2">
      <c r="C586" s="119">
        <v>6</v>
      </c>
      <c r="E586" s="134"/>
      <c r="F586" s="36" t="s">
        <v>216</v>
      </c>
      <c r="Q586" s="135" t="s">
        <v>110</v>
      </c>
      <c r="R586" s="136"/>
      <c r="S586" s="88"/>
      <c r="T586" s="88"/>
      <c r="U586" s="137">
        <v>0</v>
      </c>
      <c r="V586" s="137">
        <v>0</v>
      </c>
      <c r="W586" s="138">
        <v>0</v>
      </c>
      <c r="X586" s="137">
        <v>0</v>
      </c>
      <c r="Y586" s="88">
        <v>0</v>
      </c>
      <c r="Z586" s="88">
        <v>0</v>
      </c>
      <c r="AA586" s="88">
        <v>0</v>
      </c>
      <c r="AB586" s="88">
        <v>0</v>
      </c>
      <c r="AC586" s="88">
        <v>0</v>
      </c>
      <c r="AD586" s="88">
        <v>0</v>
      </c>
      <c r="AE586" s="88">
        <v>0</v>
      </c>
      <c r="AF586" s="88">
        <v>0</v>
      </c>
      <c r="AG586" s="88">
        <v>0</v>
      </c>
      <c r="AH586" s="139">
        <v>0</v>
      </c>
      <c r="AI586" s="139">
        <v>0</v>
      </c>
      <c r="AU586" s="88"/>
    </row>
    <row r="587" spans="3:47" s="11" customFormat="1" outlineLevel="2" x14ac:dyDescent="0.2">
      <c r="C587" s="119">
        <v>6</v>
      </c>
      <c r="E587" s="134"/>
      <c r="F587" s="36" t="s">
        <v>33</v>
      </c>
      <c r="Q587" s="135" t="s">
        <v>110</v>
      </c>
      <c r="R587" s="136"/>
      <c r="S587" s="88"/>
      <c r="T587" s="88"/>
      <c r="U587" s="137">
        <v>0</v>
      </c>
      <c r="V587" s="137">
        <v>0</v>
      </c>
      <c r="W587" s="138">
        <v>0</v>
      </c>
      <c r="X587" s="137">
        <v>0</v>
      </c>
      <c r="Y587" s="88">
        <v>0</v>
      </c>
      <c r="Z587" s="88">
        <v>0</v>
      </c>
      <c r="AA587" s="88">
        <v>0</v>
      </c>
      <c r="AB587" s="88">
        <v>0</v>
      </c>
      <c r="AC587" s="88">
        <v>0</v>
      </c>
      <c r="AD587" s="88">
        <v>0</v>
      </c>
      <c r="AE587" s="88">
        <v>0</v>
      </c>
      <c r="AF587" s="88">
        <v>0</v>
      </c>
      <c r="AG587" s="88">
        <v>0</v>
      </c>
      <c r="AH587" s="139">
        <v>0</v>
      </c>
      <c r="AI587" s="139">
        <v>0</v>
      </c>
      <c r="AU587" s="88"/>
    </row>
    <row r="588" spans="3:47" s="11" customFormat="1" outlineLevel="2" x14ac:dyDescent="0.2">
      <c r="C588" s="119">
        <v>6</v>
      </c>
      <c r="E588" s="134"/>
      <c r="F588" s="36" t="s">
        <v>34</v>
      </c>
      <c r="Q588" s="135" t="s">
        <v>110</v>
      </c>
      <c r="R588" s="136"/>
      <c r="S588" s="88"/>
      <c r="T588" s="88"/>
      <c r="U588" s="137">
        <v>0</v>
      </c>
      <c r="V588" s="137">
        <v>0</v>
      </c>
      <c r="W588" s="138">
        <v>0</v>
      </c>
      <c r="X588" s="137">
        <v>0</v>
      </c>
      <c r="Y588" s="88">
        <v>0</v>
      </c>
      <c r="Z588" s="88">
        <v>0</v>
      </c>
      <c r="AA588" s="88">
        <v>0</v>
      </c>
      <c r="AB588" s="88">
        <v>0</v>
      </c>
      <c r="AC588" s="88">
        <v>0</v>
      </c>
      <c r="AD588" s="88">
        <v>0</v>
      </c>
      <c r="AE588" s="88">
        <v>0</v>
      </c>
      <c r="AF588" s="88">
        <v>0</v>
      </c>
      <c r="AG588" s="88">
        <v>0</v>
      </c>
      <c r="AH588" s="139">
        <v>0</v>
      </c>
      <c r="AI588" s="139">
        <v>0</v>
      </c>
      <c r="AU588" s="88"/>
    </row>
    <row r="589" spans="3:47" s="11" customFormat="1" outlineLevel="2" x14ac:dyDescent="0.2">
      <c r="C589" s="119">
        <v>6</v>
      </c>
      <c r="E589" s="134"/>
      <c r="F589" s="36" t="s">
        <v>217</v>
      </c>
      <c r="Q589" s="135" t="s">
        <v>110</v>
      </c>
      <c r="R589" s="136"/>
      <c r="S589" s="88"/>
      <c r="T589" s="88"/>
      <c r="U589" s="137">
        <v>0</v>
      </c>
      <c r="V589" s="137">
        <v>0</v>
      </c>
      <c r="W589" s="138">
        <v>0</v>
      </c>
      <c r="X589" s="137">
        <v>0</v>
      </c>
      <c r="Y589" s="88">
        <v>0</v>
      </c>
      <c r="Z589" s="88">
        <v>0</v>
      </c>
      <c r="AA589" s="88">
        <v>0</v>
      </c>
      <c r="AB589" s="88">
        <v>0</v>
      </c>
      <c r="AC589" s="88">
        <v>0</v>
      </c>
      <c r="AD589" s="88">
        <v>0</v>
      </c>
      <c r="AE589" s="88">
        <v>0</v>
      </c>
      <c r="AF589" s="88">
        <v>0</v>
      </c>
      <c r="AG589" s="88">
        <v>0</v>
      </c>
      <c r="AH589" s="139">
        <v>0</v>
      </c>
      <c r="AI589" s="139">
        <v>0</v>
      </c>
      <c r="AU589" s="88"/>
    </row>
    <row r="590" spans="3:47" s="11" customFormat="1" outlineLevel="2" x14ac:dyDescent="0.2">
      <c r="C590" s="119">
        <v>6</v>
      </c>
      <c r="E590" s="134"/>
      <c r="F590" s="36" t="s">
        <v>152</v>
      </c>
      <c r="Q590" s="135" t="s">
        <v>110</v>
      </c>
      <c r="R590" s="136"/>
      <c r="S590" s="88"/>
      <c r="T590" s="88"/>
      <c r="U590" s="137">
        <v>0</v>
      </c>
      <c r="V590" s="137">
        <v>0</v>
      </c>
      <c r="W590" s="138">
        <v>0</v>
      </c>
      <c r="X590" s="137">
        <v>0</v>
      </c>
      <c r="Y590" s="88">
        <v>0</v>
      </c>
      <c r="Z590" s="88">
        <v>0</v>
      </c>
      <c r="AA590" s="88">
        <v>0</v>
      </c>
      <c r="AB590" s="88">
        <v>0</v>
      </c>
      <c r="AC590" s="88">
        <v>0</v>
      </c>
      <c r="AD590" s="88">
        <v>0</v>
      </c>
      <c r="AE590" s="88">
        <v>0</v>
      </c>
      <c r="AF590" s="88">
        <v>0</v>
      </c>
      <c r="AG590" s="88">
        <v>0</v>
      </c>
      <c r="AH590" s="139">
        <v>0</v>
      </c>
      <c r="AI590" s="139">
        <v>0</v>
      </c>
      <c r="AU590" s="88"/>
    </row>
    <row r="591" spans="3:47" s="11" customFormat="1" outlineLevel="2" x14ac:dyDescent="0.2">
      <c r="C591" s="119">
        <v>6</v>
      </c>
      <c r="E591" s="140"/>
      <c r="F591" s="141" t="s">
        <v>152</v>
      </c>
      <c r="G591" s="142"/>
      <c r="H591" s="142"/>
      <c r="I591" s="142"/>
      <c r="J591" s="142"/>
      <c r="K591" s="142"/>
      <c r="L591" s="142"/>
      <c r="M591" s="142"/>
      <c r="N591" s="142"/>
      <c r="O591" s="142"/>
      <c r="P591" s="142"/>
      <c r="Q591" s="143" t="s">
        <v>110</v>
      </c>
      <c r="R591" s="144"/>
      <c r="S591" s="145"/>
      <c r="T591" s="145"/>
      <c r="U591" s="146">
        <v>0</v>
      </c>
      <c r="V591" s="146">
        <v>0</v>
      </c>
      <c r="W591" s="147">
        <v>0</v>
      </c>
      <c r="X591" s="146">
        <v>0</v>
      </c>
      <c r="Y591" s="145">
        <v>0</v>
      </c>
      <c r="Z591" s="145">
        <v>0</v>
      </c>
      <c r="AA591" s="145">
        <v>0</v>
      </c>
      <c r="AB591" s="145">
        <v>0</v>
      </c>
      <c r="AC591" s="145">
        <v>0</v>
      </c>
      <c r="AD591" s="145">
        <v>0</v>
      </c>
      <c r="AE591" s="145">
        <v>0</v>
      </c>
      <c r="AF591" s="145">
        <v>0</v>
      </c>
      <c r="AG591" s="145">
        <v>0</v>
      </c>
      <c r="AH591" s="148">
        <v>0</v>
      </c>
      <c r="AI591" s="148">
        <v>0</v>
      </c>
      <c r="AU591" s="88"/>
    </row>
    <row r="592" spans="3:47" s="11" customFormat="1" outlineLevel="2" x14ac:dyDescent="0.2">
      <c r="C592" s="119">
        <v>6</v>
      </c>
      <c r="F592" s="149"/>
      <c r="G592" s="149"/>
      <c r="H592" s="149"/>
      <c r="I592" s="149"/>
      <c r="J592" s="149"/>
      <c r="K592" s="149"/>
      <c r="L592" s="149"/>
      <c r="M592" s="149"/>
      <c r="N592" s="149"/>
      <c r="O592" s="149"/>
      <c r="P592" s="149" t="s">
        <v>175</v>
      </c>
      <c r="Q592" s="16" t="s">
        <v>110</v>
      </c>
      <c r="R592" s="150"/>
      <c r="S592" s="150"/>
      <c r="T592" s="150"/>
      <c r="U592" s="150">
        <v>2023.4498120497847</v>
      </c>
      <c r="V592" s="150">
        <v>2183.3211789422458</v>
      </c>
      <c r="W592" s="150">
        <v>2288.7096546096677</v>
      </c>
      <c r="X592" s="150">
        <v>2349.4969981241611</v>
      </c>
      <c r="Y592" s="150">
        <v>2406.0089427477806</v>
      </c>
      <c r="Z592" s="150">
        <v>2457.862224524114</v>
      </c>
      <c r="AA592" s="150">
        <v>2506.8131903879366</v>
      </c>
      <c r="AB592" s="150">
        <v>2556.7390763458338</v>
      </c>
      <c r="AC592" s="150">
        <v>2607.6592993386262</v>
      </c>
      <c r="AD592" s="150">
        <v>2659.5936630271294</v>
      </c>
      <c r="AE592" s="150">
        <v>2712.5623654943784</v>
      </c>
      <c r="AF592" s="150">
        <v>2766.5860071012671</v>
      </c>
      <c r="AG592" s="150">
        <v>2821.6855984986432</v>
      </c>
      <c r="AH592" s="150">
        <v>2877.8825687989793</v>
      </c>
      <c r="AI592" s="150">
        <v>2935.1987739108022</v>
      </c>
      <c r="AU592" s="88"/>
    </row>
    <row r="593" spans="3:47" s="11" customFormat="1" outlineLevel="2" x14ac:dyDescent="0.2">
      <c r="C593" s="119">
        <v>6</v>
      </c>
      <c r="E593" s="124" t="s">
        <v>176</v>
      </c>
      <c r="AU593" s="88"/>
    </row>
    <row r="594" spans="3:47" s="11" customFormat="1" outlineLevel="2" x14ac:dyDescent="0.2">
      <c r="C594" s="119">
        <v>6</v>
      </c>
      <c r="E594" s="151" t="s">
        <v>209</v>
      </c>
      <c r="F594" s="127"/>
      <c r="G594" s="127"/>
      <c r="H594" s="127"/>
      <c r="I594" s="127"/>
      <c r="J594" s="127"/>
      <c r="K594" s="127"/>
      <c r="L594" s="127"/>
      <c r="M594" s="127"/>
      <c r="N594" s="127"/>
      <c r="O594" s="127"/>
      <c r="P594" s="152"/>
      <c r="Q594" s="128" t="s">
        <v>110</v>
      </c>
      <c r="R594" s="129"/>
      <c r="S594" s="130"/>
      <c r="T594" s="130"/>
      <c r="U594" s="131">
        <v>0</v>
      </c>
      <c r="V594" s="131">
        <v>0</v>
      </c>
      <c r="W594" s="132">
        <v>0</v>
      </c>
      <c r="X594" s="131">
        <v>0</v>
      </c>
      <c r="Y594" s="130">
        <v>0</v>
      </c>
      <c r="Z594" s="130">
        <v>0</v>
      </c>
      <c r="AA594" s="130">
        <v>0</v>
      </c>
      <c r="AB594" s="130">
        <v>0</v>
      </c>
      <c r="AC594" s="130">
        <v>0</v>
      </c>
      <c r="AD594" s="130">
        <v>0</v>
      </c>
      <c r="AE594" s="130">
        <v>0</v>
      </c>
      <c r="AF594" s="130">
        <v>0</v>
      </c>
      <c r="AG594" s="130">
        <v>0</v>
      </c>
      <c r="AH594" s="133">
        <v>0</v>
      </c>
      <c r="AI594" s="133">
        <v>0</v>
      </c>
      <c r="AU594" s="88"/>
    </row>
    <row r="595" spans="3:47" s="11" customFormat="1" outlineLevel="2" x14ac:dyDescent="0.2">
      <c r="C595" s="119">
        <v>6</v>
      </c>
      <c r="E595" s="153" t="s">
        <v>31</v>
      </c>
      <c r="P595" s="149"/>
      <c r="Q595" s="135" t="s">
        <v>110</v>
      </c>
      <c r="R595" s="136"/>
      <c r="S595" s="88"/>
      <c r="T595" s="88"/>
      <c r="U595" s="137">
        <v>0</v>
      </c>
      <c r="V595" s="137">
        <v>0</v>
      </c>
      <c r="W595" s="138">
        <v>0</v>
      </c>
      <c r="X595" s="137">
        <v>0</v>
      </c>
      <c r="Y595" s="88">
        <v>0</v>
      </c>
      <c r="Z595" s="88">
        <v>0</v>
      </c>
      <c r="AA595" s="88">
        <v>0</v>
      </c>
      <c r="AB595" s="88">
        <v>0</v>
      </c>
      <c r="AC595" s="88">
        <v>0</v>
      </c>
      <c r="AD595" s="88">
        <v>0</v>
      </c>
      <c r="AE595" s="88">
        <v>0</v>
      </c>
      <c r="AF595" s="88">
        <v>0</v>
      </c>
      <c r="AG595" s="88">
        <v>0</v>
      </c>
      <c r="AH595" s="139">
        <v>0</v>
      </c>
      <c r="AI595" s="139">
        <v>0</v>
      </c>
      <c r="AU595" s="88"/>
    </row>
    <row r="596" spans="3:47" s="11" customFormat="1" outlineLevel="2" x14ac:dyDescent="0.2">
      <c r="C596" s="119">
        <v>6</v>
      </c>
      <c r="E596" s="153" t="s">
        <v>28</v>
      </c>
      <c r="P596" s="149"/>
      <c r="Q596" s="135" t="s">
        <v>110</v>
      </c>
      <c r="R596" s="136"/>
      <c r="S596" s="88"/>
      <c r="T596" s="88"/>
      <c r="U596" s="137">
        <v>0</v>
      </c>
      <c r="V596" s="137">
        <v>0</v>
      </c>
      <c r="W596" s="138">
        <v>0</v>
      </c>
      <c r="X596" s="137">
        <v>0</v>
      </c>
      <c r="Y596" s="88">
        <v>0</v>
      </c>
      <c r="Z596" s="88">
        <v>0</v>
      </c>
      <c r="AA596" s="88">
        <v>0</v>
      </c>
      <c r="AB596" s="88">
        <v>0</v>
      </c>
      <c r="AC596" s="88">
        <v>0</v>
      </c>
      <c r="AD596" s="88">
        <v>0</v>
      </c>
      <c r="AE596" s="88">
        <v>0</v>
      </c>
      <c r="AF596" s="88">
        <v>0</v>
      </c>
      <c r="AG596" s="88">
        <v>0</v>
      </c>
      <c r="AH596" s="139">
        <v>0</v>
      </c>
      <c r="AI596" s="139">
        <v>0</v>
      </c>
      <c r="AU596" s="88"/>
    </row>
    <row r="597" spans="3:47" s="11" customFormat="1" outlineLevel="2" x14ac:dyDescent="0.2">
      <c r="C597" s="119">
        <v>6</v>
      </c>
      <c r="E597" s="153" t="s">
        <v>210</v>
      </c>
      <c r="P597" s="149"/>
      <c r="Q597" s="135" t="s">
        <v>110</v>
      </c>
      <c r="R597" s="136"/>
      <c r="S597" s="88"/>
      <c r="T597" s="88"/>
      <c r="U597" s="137">
        <v>0</v>
      </c>
      <c r="V597" s="137">
        <v>0</v>
      </c>
      <c r="W597" s="138">
        <v>0</v>
      </c>
      <c r="X597" s="137">
        <v>0</v>
      </c>
      <c r="Y597" s="88">
        <v>0</v>
      </c>
      <c r="Z597" s="88">
        <v>0</v>
      </c>
      <c r="AA597" s="88">
        <v>0</v>
      </c>
      <c r="AB597" s="88">
        <v>0</v>
      </c>
      <c r="AC597" s="88">
        <v>0</v>
      </c>
      <c r="AD597" s="88">
        <v>0</v>
      </c>
      <c r="AE597" s="88">
        <v>0</v>
      </c>
      <c r="AF597" s="88">
        <v>0</v>
      </c>
      <c r="AG597" s="88">
        <v>0</v>
      </c>
      <c r="AH597" s="139">
        <v>0</v>
      </c>
      <c r="AI597" s="139">
        <v>0</v>
      </c>
      <c r="AU597" s="88"/>
    </row>
    <row r="598" spans="3:47" s="11" customFormat="1" outlineLevel="2" x14ac:dyDescent="0.2">
      <c r="C598" s="119">
        <v>6</v>
      </c>
      <c r="E598" s="153" t="s">
        <v>211</v>
      </c>
      <c r="P598" s="149"/>
      <c r="Q598" s="135" t="s">
        <v>110</v>
      </c>
      <c r="R598" s="136"/>
      <c r="S598" s="88"/>
      <c r="T598" s="88"/>
      <c r="U598" s="137">
        <v>0</v>
      </c>
      <c r="V598" s="137">
        <v>0</v>
      </c>
      <c r="W598" s="138">
        <v>0</v>
      </c>
      <c r="X598" s="137">
        <v>42.805800802926328</v>
      </c>
      <c r="Y598" s="88">
        <v>41.270934147854305</v>
      </c>
      <c r="Z598" s="88">
        <v>42.405884836920301</v>
      </c>
      <c r="AA598" s="88">
        <v>43.466031957843306</v>
      </c>
      <c r="AB598" s="88">
        <v>44.552682756789387</v>
      </c>
      <c r="AC598" s="88">
        <v>45.666499825709117</v>
      </c>
      <c r="AD598" s="88">
        <v>46.808162321351837</v>
      </c>
      <c r="AE598" s="88">
        <v>47.978366379385633</v>
      </c>
      <c r="AF598" s="88">
        <v>49.17782553887028</v>
      </c>
      <c r="AG598" s="88">
        <v>50.407271177342032</v>
      </c>
      <c r="AH598" s="139">
        <v>51.667452956775563</v>
      </c>
      <c r="AI598" s="139">
        <v>52.959139280694963</v>
      </c>
      <c r="AU598" s="88"/>
    </row>
    <row r="599" spans="3:47" s="11" customFormat="1" outlineLevel="2" x14ac:dyDescent="0.2">
      <c r="C599" s="119">
        <v>6</v>
      </c>
      <c r="E599" s="153" t="s">
        <v>212</v>
      </c>
      <c r="P599" s="149"/>
      <c r="Q599" s="135" t="s">
        <v>110</v>
      </c>
      <c r="R599" s="136"/>
      <c r="S599" s="88"/>
      <c r="T599" s="88"/>
      <c r="U599" s="137">
        <v>0</v>
      </c>
      <c r="V599" s="137">
        <v>0</v>
      </c>
      <c r="W599" s="138">
        <v>0</v>
      </c>
      <c r="X599" s="137">
        <v>0</v>
      </c>
      <c r="Y599" s="88">
        <v>0</v>
      </c>
      <c r="Z599" s="88">
        <v>0</v>
      </c>
      <c r="AA599" s="88">
        <v>0</v>
      </c>
      <c r="AB599" s="88">
        <v>0</v>
      </c>
      <c r="AC599" s="88">
        <v>0</v>
      </c>
      <c r="AD599" s="88">
        <v>0</v>
      </c>
      <c r="AE599" s="88">
        <v>0</v>
      </c>
      <c r="AF599" s="88">
        <v>0</v>
      </c>
      <c r="AG599" s="88">
        <v>0</v>
      </c>
      <c r="AH599" s="139">
        <v>0</v>
      </c>
      <c r="AI599" s="139">
        <v>0</v>
      </c>
      <c r="AU599" s="88"/>
    </row>
    <row r="600" spans="3:47" s="11" customFormat="1" outlineLevel="2" x14ac:dyDescent="0.2">
      <c r="C600" s="119">
        <v>6</v>
      </c>
      <c r="E600" s="153" t="s">
        <v>213</v>
      </c>
      <c r="P600" s="149"/>
      <c r="Q600" s="135" t="s">
        <v>110</v>
      </c>
      <c r="R600" s="136"/>
      <c r="S600" s="88"/>
      <c r="T600" s="88"/>
      <c r="U600" s="137">
        <v>0</v>
      </c>
      <c r="V600" s="137">
        <v>0</v>
      </c>
      <c r="W600" s="138">
        <v>0</v>
      </c>
      <c r="X600" s="137">
        <v>0</v>
      </c>
      <c r="Y600" s="88">
        <v>0</v>
      </c>
      <c r="Z600" s="88">
        <v>0</v>
      </c>
      <c r="AA600" s="88">
        <v>0</v>
      </c>
      <c r="AB600" s="88">
        <v>0</v>
      </c>
      <c r="AC600" s="88">
        <v>0</v>
      </c>
      <c r="AD600" s="88">
        <v>0</v>
      </c>
      <c r="AE600" s="88">
        <v>0</v>
      </c>
      <c r="AF600" s="88">
        <v>0</v>
      </c>
      <c r="AG600" s="88">
        <v>0</v>
      </c>
      <c r="AH600" s="139">
        <v>0</v>
      </c>
      <c r="AI600" s="139">
        <v>0</v>
      </c>
      <c r="AU600" s="88"/>
    </row>
    <row r="601" spans="3:47" s="11" customFormat="1" outlineLevel="2" x14ac:dyDescent="0.2">
      <c r="C601" s="119">
        <v>6</v>
      </c>
      <c r="E601" s="153" t="s">
        <v>214</v>
      </c>
      <c r="P601" s="149"/>
      <c r="Q601" s="135" t="s">
        <v>110</v>
      </c>
      <c r="R601" s="136"/>
      <c r="S601" s="88"/>
      <c r="T601" s="88"/>
      <c r="U601" s="137">
        <v>0</v>
      </c>
      <c r="V601" s="137">
        <v>0</v>
      </c>
      <c r="W601" s="138">
        <v>0</v>
      </c>
      <c r="X601" s="137">
        <v>0</v>
      </c>
      <c r="Y601" s="88">
        <v>0</v>
      </c>
      <c r="Z601" s="88">
        <v>0</v>
      </c>
      <c r="AA601" s="88">
        <v>0</v>
      </c>
      <c r="AB601" s="88">
        <v>0</v>
      </c>
      <c r="AC601" s="88">
        <v>0</v>
      </c>
      <c r="AD601" s="88">
        <v>0</v>
      </c>
      <c r="AE601" s="88">
        <v>0</v>
      </c>
      <c r="AF601" s="88">
        <v>0</v>
      </c>
      <c r="AG601" s="88">
        <v>0</v>
      </c>
      <c r="AH601" s="139">
        <v>0</v>
      </c>
      <c r="AI601" s="139">
        <v>0</v>
      </c>
      <c r="AU601" s="88"/>
    </row>
    <row r="602" spans="3:47" s="11" customFormat="1" outlineLevel="2" x14ac:dyDescent="0.2">
      <c r="C602" s="119">
        <v>6</v>
      </c>
      <c r="E602" s="153" t="s">
        <v>215</v>
      </c>
      <c r="P602" s="149"/>
      <c r="Q602" s="135" t="s">
        <v>110</v>
      </c>
      <c r="R602" s="136"/>
      <c r="S602" s="88"/>
      <c r="T602" s="88"/>
      <c r="U602" s="137">
        <v>0</v>
      </c>
      <c r="V602" s="137">
        <v>0</v>
      </c>
      <c r="W602" s="138">
        <v>0</v>
      </c>
      <c r="X602" s="137">
        <v>0</v>
      </c>
      <c r="Y602" s="88">
        <v>0</v>
      </c>
      <c r="Z602" s="88">
        <v>0</v>
      </c>
      <c r="AA602" s="88">
        <v>0</v>
      </c>
      <c r="AB602" s="88">
        <v>0</v>
      </c>
      <c r="AC602" s="88">
        <v>0</v>
      </c>
      <c r="AD602" s="88">
        <v>0</v>
      </c>
      <c r="AE602" s="88">
        <v>0</v>
      </c>
      <c r="AF602" s="88">
        <v>0</v>
      </c>
      <c r="AG602" s="88">
        <v>0</v>
      </c>
      <c r="AH602" s="139">
        <v>0</v>
      </c>
      <c r="AI602" s="139">
        <v>0</v>
      </c>
      <c r="AU602" s="88"/>
    </row>
    <row r="603" spans="3:47" s="11" customFormat="1" outlineLevel="2" x14ac:dyDescent="0.2">
      <c r="C603" s="119">
        <v>6</v>
      </c>
      <c r="E603" s="153" t="s">
        <v>216</v>
      </c>
      <c r="P603" s="149"/>
      <c r="Q603" s="135" t="s">
        <v>110</v>
      </c>
      <c r="R603" s="136"/>
      <c r="S603" s="88"/>
      <c r="T603" s="88"/>
      <c r="U603" s="137">
        <v>0</v>
      </c>
      <c r="V603" s="137">
        <v>0</v>
      </c>
      <c r="W603" s="138">
        <v>0</v>
      </c>
      <c r="X603" s="137">
        <v>153.63209850444812</v>
      </c>
      <c r="Y603" s="88">
        <v>158.03621866157562</v>
      </c>
      <c r="Z603" s="88">
        <v>162.38221467476896</v>
      </c>
      <c r="AA603" s="88">
        <v>166.44177004163816</v>
      </c>
      <c r="AB603" s="88">
        <v>0</v>
      </c>
      <c r="AC603" s="88">
        <v>0</v>
      </c>
      <c r="AD603" s="88">
        <v>0</v>
      </c>
      <c r="AE603" s="88">
        <v>0</v>
      </c>
      <c r="AF603" s="88">
        <v>0</v>
      </c>
      <c r="AG603" s="88">
        <v>0</v>
      </c>
      <c r="AH603" s="139">
        <v>0</v>
      </c>
      <c r="AI603" s="139">
        <v>0</v>
      </c>
      <c r="AU603" s="88"/>
    </row>
    <row r="604" spans="3:47" s="11" customFormat="1" outlineLevel="2" x14ac:dyDescent="0.2">
      <c r="C604" s="119">
        <v>6</v>
      </c>
      <c r="E604" s="153" t="s">
        <v>33</v>
      </c>
      <c r="P604" s="149"/>
      <c r="Q604" s="135" t="s">
        <v>110</v>
      </c>
      <c r="R604" s="136"/>
      <c r="S604" s="88"/>
      <c r="T604" s="88"/>
      <c r="U604" s="137">
        <v>0</v>
      </c>
      <c r="V604" s="137">
        <v>0</v>
      </c>
      <c r="W604" s="138">
        <v>0</v>
      </c>
      <c r="X604" s="137">
        <v>0</v>
      </c>
      <c r="Y604" s="88">
        <v>0</v>
      </c>
      <c r="Z604" s="88">
        <v>0</v>
      </c>
      <c r="AA604" s="88">
        <v>0</v>
      </c>
      <c r="AB604" s="88">
        <v>0</v>
      </c>
      <c r="AC604" s="88">
        <v>0</v>
      </c>
      <c r="AD604" s="88">
        <v>0</v>
      </c>
      <c r="AE604" s="88">
        <v>0</v>
      </c>
      <c r="AF604" s="88">
        <v>0</v>
      </c>
      <c r="AG604" s="88">
        <v>0</v>
      </c>
      <c r="AH604" s="139">
        <v>0</v>
      </c>
      <c r="AI604" s="139">
        <v>0</v>
      </c>
      <c r="AU604" s="88"/>
    </row>
    <row r="605" spans="3:47" s="11" customFormat="1" outlineLevel="2" x14ac:dyDescent="0.2">
      <c r="C605" s="119">
        <v>6</v>
      </c>
      <c r="E605" s="153" t="s">
        <v>34</v>
      </c>
      <c r="P605" s="149"/>
      <c r="Q605" s="135" t="s">
        <v>110</v>
      </c>
      <c r="R605" s="136"/>
      <c r="S605" s="88"/>
      <c r="T605" s="88"/>
      <c r="U605" s="137">
        <v>0</v>
      </c>
      <c r="V605" s="137">
        <v>0</v>
      </c>
      <c r="W605" s="138">
        <v>0</v>
      </c>
      <c r="X605" s="137">
        <v>428.83223963762708</v>
      </c>
      <c r="Y605" s="88">
        <v>168.88836265199535</v>
      </c>
      <c r="Z605" s="88">
        <v>465.60371669671252</v>
      </c>
      <c r="AA605" s="88">
        <v>939.72603872536126</v>
      </c>
      <c r="AB605" s="88">
        <v>1757.5682599241802</v>
      </c>
      <c r="AC605" s="88">
        <v>254.65805792129737</v>
      </c>
      <c r="AD605" s="88">
        <v>200.33717969631098</v>
      </c>
      <c r="AE605" s="88">
        <v>611.00995942923578</v>
      </c>
      <c r="AF605" s="88">
        <v>2029.5503785309897</v>
      </c>
      <c r="AG605" s="88">
        <v>34.045348180398953</v>
      </c>
      <c r="AH605" s="139">
        <v>114.71082566391759</v>
      </c>
      <c r="AI605" s="139">
        <v>1012.4343852983435</v>
      </c>
      <c r="AU605" s="88"/>
    </row>
    <row r="606" spans="3:47" s="11" customFormat="1" outlineLevel="2" x14ac:dyDescent="0.2">
      <c r="C606" s="119">
        <v>6</v>
      </c>
      <c r="E606" s="153" t="s">
        <v>217</v>
      </c>
      <c r="P606" s="149"/>
      <c r="Q606" s="135" t="s">
        <v>110</v>
      </c>
      <c r="R606" s="136"/>
      <c r="S606" s="88"/>
      <c r="T606" s="88"/>
      <c r="U606" s="137">
        <v>0</v>
      </c>
      <c r="V606" s="137">
        <v>0</v>
      </c>
      <c r="W606" s="138">
        <v>0</v>
      </c>
      <c r="X606" s="137">
        <v>0</v>
      </c>
      <c r="Y606" s="88">
        <v>0</v>
      </c>
      <c r="Z606" s="88">
        <v>0</v>
      </c>
      <c r="AA606" s="88">
        <v>0</v>
      </c>
      <c r="AB606" s="88">
        <v>0</v>
      </c>
      <c r="AC606" s="88">
        <v>0</v>
      </c>
      <c r="AD606" s="88">
        <v>0</v>
      </c>
      <c r="AE606" s="88">
        <v>0</v>
      </c>
      <c r="AF606" s="88">
        <v>0</v>
      </c>
      <c r="AG606" s="88">
        <v>0</v>
      </c>
      <c r="AH606" s="139">
        <v>0</v>
      </c>
      <c r="AI606" s="139">
        <v>0</v>
      </c>
      <c r="AU606" s="88"/>
    </row>
    <row r="607" spans="3:47" s="11" customFormat="1" outlineLevel="2" x14ac:dyDescent="0.2">
      <c r="C607" s="119">
        <v>6</v>
      </c>
      <c r="E607" s="153" t="s">
        <v>152</v>
      </c>
      <c r="P607" s="149"/>
      <c r="Q607" s="135" t="s">
        <v>110</v>
      </c>
      <c r="R607" s="136"/>
      <c r="S607" s="88"/>
      <c r="T607" s="88"/>
      <c r="U607" s="137">
        <v>0</v>
      </c>
      <c r="V607" s="137">
        <v>0</v>
      </c>
      <c r="W607" s="138">
        <v>0</v>
      </c>
      <c r="X607" s="137">
        <v>0</v>
      </c>
      <c r="Y607" s="88">
        <v>0</v>
      </c>
      <c r="Z607" s="88">
        <v>0</v>
      </c>
      <c r="AA607" s="88">
        <v>0</v>
      </c>
      <c r="AB607" s="88">
        <v>0</v>
      </c>
      <c r="AC607" s="88">
        <v>0</v>
      </c>
      <c r="AD607" s="88">
        <v>0</v>
      </c>
      <c r="AE607" s="88">
        <v>0</v>
      </c>
      <c r="AF607" s="88">
        <v>0</v>
      </c>
      <c r="AG607" s="88">
        <v>0</v>
      </c>
      <c r="AH607" s="139">
        <v>0</v>
      </c>
      <c r="AI607" s="139">
        <v>0</v>
      </c>
      <c r="AU607" s="88"/>
    </row>
    <row r="608" spans="3:47" s="11" customFormat="1" outlineLevel="2" x14ac:dyDescent="0.2">
      <c r="C608" s="119">
        <v>6</v>
      </c>
      <c r="E608" s="154" t="s">
        <v>152</v>
      </c>
      <c r="F608" s="142"/>
      <c r="G608" s="142"/>
      <c r="H608" s="142"/>
      <c r="I608" s="142"/>
      <c r="J608" s="142"/>
      <c r="K608" s="142"/>
      <c r="L608" s="142"/>
      <c r="M608" s="142"/>
      <c r="N608" s="142"/>
      <c r="O608" s="142"/>
      <c r="P608" s="155"/>
      <c r="Q608" s="143" t="s">
        <v>110</v>
      </c>
      <c r="R608" s="144"/>
      <c r="S608" s="145"/>
      <c r="T608" s="145"/>
      <c r="U608" s="146">
        <v>0</v>
      </c>
      <c r="V608" s="146">
        <v>0</v>
      </c>
      <c r="W608" s="147">
        <v>0</v>
      </c>
      <c r="X608" s="146">
        <v>0</v>
      </c>
      <c r="Y608" s="145">
        <v>0</v>
      </c>
      <c r="Z608" s="145">
        <v>0</v>
      </c>
      <c r="AA608" s="145">
        <v>0</v>
      </c>
      <c r="AB608" s="145">
        <v>0</v>
      </c>
      <c r="AC608" s="145">
        <v>0</v>
      </c>
      <c r="AD608" s="145">
        <v>0</v>
      </c>
      <c r="AE608" s="145">
        <v>0</v>
      </c>
      <c r="AF608" s="145">
        <v>0</v>
      </c>
      <c r="AG608" s="145">
        <v>0</v>
      </c>
      <c r="AH608" s="148">
        <v>0</v>
      </c>
      <c r="AI608" s="148">
        <v>0</v>
      </c>
      <c r="AU608" s="88"/>
    </row>
    <row r="609" spans="3:47" s="11" customFormat="1" outlineLevel="2" x14ac:dyDescent="0.2">
      <c r="C609" s="119">
        <v>6</v>
      </c>
      <c r="P609" s="149" t="s">
        <v>177</v>
      </c>
      <c r="Q609" s="16" t="s">
        <v>110</v>
      </c>
      <c r="R609" s="150"/>
      <c r="S609" s="150"/>
      <c r="T609" s="150"/>
      <c r="U609" s="150">
        <v>0</v>
      </c>
      <c r="V609" s="150">
        <v>0</v>
      </c>
      <c r="W609" s="150">
        <v>0</v>
      </c>
      <c r="X609" s="150">
        <v>625.27013894500146</v>
      </c>
      <c r="Y609" s="150">
        <v>368.19551546142526</v>
      </c>
      <c r="Z609" s="150">
        <v>670.39181620840179</v>
      </c>
      <c r="AA609" s="150">
        <v>1149.6338407248427</v>
      </c>
      <c r="AB609" s="150">
        <v>1802.1209426809696</v>
      </c>
      <c r="AC609" s="150">
        <v>300.32455774700651</v>
      </c>
      <c r="AD609" s="150">
        <v>247.14534201766281</v>
      </c>
      <c r="AE609" s="150">
        <v>658.98832580862143</v>
      </c>
      <c r="AF609" s="150">
        <v>2078.7282040698601</v>
      </c>
      <c r="AG609" s="150">
        <v>84.452619357740986</v>
      </c>
      <c r="AH609" s="150">
        <v>166.37827862069315</v>
      </c>
      <c r="AI609" s="150">
        <v>1065.3935245790385</v>
      </c>
      <c r="AU609" s="88"/>
    </row>
    <row r="610" spans="3:47" s="11" customFormat="1" outlineLevel="2" x14ac:dyDescent="0.2">
      <c r="C610" s="119">
        <v>6</v>
      </c>
      <c r="E610" s="124" t="s">
        <v>178</v>
      </c>
      <c r="AU610" s="88"/>
    </row>
    <row r="611" spans="3:47" s="11" customFormat="1" outlineLevel="2" x14ac:dyDescent="0.2">
      <c r="C611" s="119">
        <v>6</v>
      </c>
      <c r="F611" s="156" t="s">
        <v>179</v>
      </c>
      <c r="AU611" s="88"/>
    </row>
    <row r="612" spans="3:47" s="11" customFormat="1" outlineLevel="2" x14ac:dyDescent="0.2">
      <c r="C612" s="119">
        <v>6</v>
      </c>
      <c r="E612" s="125"/>
      <c r="F612" s="157" t="s">
        <v>209</v>
      </c>
      <c r="G612" s="127"/>
      <c r="H612" s="158" t="s">
        <v>180</v>
      </c>
      <c r="I612" s="127"/>
      <c r="J612" s="127"/>
      <c r="K612" s="127"/>
      <c r="L612" s="127"/>
      <c r="M612" s="127"/>
      <c r="N612" s="127"/>
      <c r="O612" s="127"/>
      <c r="P612" s="152"/>
      <c r="Q612" s="128" t="s">
        <v>110</v>
      </c>
      <c r="R612" s="129"/>
      <c r="S612" s="130"/>
      <c r="T612" s="130"/>
      <c r="U612" s="131">
        <v>18.45514</v>
      </c>
      <c r="V612" s="131">
        <v>23.308841820000001</v>
      </c>
      <c r="W612" s="132">
        <v>23.914871707320003</v>
      </c>
      <c r="X612" s="131">
        <v>24.507960525661542</v>
      </c>
      <c r="Y612" s="130">
        <v>25.088799190119722</v>
      </c>
      <c r="Z612" s="130">
        <v>25.653297171897421</v>
      </c>
      <c r="AA612" s="130">
        <v>26.166363115335368</v>
      </c>
      <c r="AB612" s="130">
        <v>26.689690377642076</v>
      </c>
      <c r="AC612" s="130">
        <v>27.22348418519492</v>
      </c>
      <c r="AD612" s="130">
        <v>27.767953868898818</v>
      </c>
      <c r="AE612" s="130">
        <v>28.323312946276793</v>
      </c>
      <c r="AF612" s="130">
        <v>28.889779205202331</v>
      </c>
      <c r="AG612" s="130">
        <v>29.467574789306379</v>
      </c>
      <c r="AH612" s="133">
        <v>30.056926285092509</v>
      </c>
      <c r="AI612" s="133">
        <v>30.658064810794361</v>
      </c>
      <c r="AU612" s="88"/>
    </row>
    <row r="613" spans="3:47" s="11" customFormat="1" outlineLevel="2" x14ac:dyDescent="0.2">
      <c r="C613" s="119">
        <v>6</v>
      </c>
      <c r="E613" s="134"/>
      <c r="F613" s="159" t="s">
        <v>31</v>
      </c>
      <c r="H613" s="72" t="s">
        <v>180</v>
      </c>
      <c r="P613" s="149"/>
      <c r="Q613" s="135" t="s">
        <v>110</v>
      </c>
      <c r="R613" s="136"/>
      <c r="S613" s="88"/>
      <c r="T613" s="88"/>
      <c r="U613" s="137">
        <v>496.06008000000008</v>
      </c>
      <c r="V613" s="137">
        <v>597.75239640000018</v>
      </c>
      <c r="W613" s="138">
        <v>658.90246655172018</v>
      </c>
      <c r="X613" s="137">
        <v>675.24324772220291</v>
      </c>
      <c r="Y613" s="88">
        <v>691.24651269321919</v>
      </c>
      <c r="Z613" s="88">
        <v>706.79955922881675</v>
      </c>
      <c r="AA613" s="88">
        <v>720.93555041339312</v>
      </c>
      <c r="AB613" s="88">
        <v>735.35426142166102</v>
      </c>
      <c r="AC613" s="88">
        <v>750.06134665009426</v>
      </c>
      <c r="AD613" s="88">
        <v>765.0625735830962</v>
      </c>
      <c r="AE613" s="88">
        <v>780.36382505475808</v>
      </c>
      <c r="AF613" s="88">
        <v>795.97110155585324</v>
      </c>
      <c r="AG613" s="88">
        <v>811.89052358697029</v>
      </c>
      <c r="AH613" s="139">
        <v>828.1283340587097</v>
      </c>
      <c r="AI613" s="139">
        <v>844.69090073988389</v>
      </c>
      <c r="AU613" s="88"/>
    </row>
    <row r="614" spans="3:47" s="11" customFormat="1" outlineLevel="2" x14ac:dyDescent="0.2">
      <c r="C614" s="119">
        <v>6</v>
      </c>
      <c r="E614" s="134"/>
      <c r="F614" s="159" t="s">
        <v>28</v>
      </c>
      <c r="H614" s="72" t="s">
        <v>180</v>
      </c>
      <c r="P614" s="149"/>
      <c r="Q614" s="135" t="s">
        <v>110</v>
      </c>
      <c r="R614" s="136"/>
      <c r="S614" s="88"/>
      <c r="T614" s="88"/>
      <c r="U614" s="137">
        <v>0</v>
      </c>
      <c r="V614" s="137">
        <v>0</v>
      </c>
      <c r="W614" s="138">
        <v>0</v>
      </c>
      <c r="X614" s="137">
        <v>0</v>
      </c>
      <c r="Y614" s="88">
        <v>0</v>
      </c>
      <c r="Z614" s="88">
        <v>0</v>
      </c>
      <c r="AA614" s="88">
        <v>0</v>
      </c>
      <c r="AB614" s="88">
        <v>0</v>
      </c>
      <c r="AC614" s="88">
        <v>0</v>
      </c>
      <c r="AD614" s="88">
        <v>0</v>
      </c>
      <c r="AE614" s="88">
        <v>0</v>
      </c>
      <c r="AF614" s="88">
        <v>0</v>
      </c>
      <c r="AG614" s="88">
        <v>0</v>
      </c>
      <c r="AH614" s="139">
        <v>0</v>
      </c>
      <c r="AI614" s="139">
        <v>0</v>
      </c>
      <c r="AU614" s="88"/>
    </row>
    <row r="615" spans="3:47" s="11" customFormat="1" outlineLevel="2" x14ac:dyDescent="0.2">
      <c r="C615" s="119">
        <v>6</v>
      </c>
      <c r="E615" s="134"/>
      <c r="F615" s="159" t="s">
        <v>210</v>
      </c>
      <c r="H615" s="72" t="s">
        <v>180</v>
      </c>
      <c r="P615" s="149"/>
      <c r="Q615" s="135" t="s">
        <v>110</v>
      </c>
      <c r="R615" s="136"/>
      <c r="S615" s="88"/>
      <c r="T615" s="88"/>
      <c r="U615" s="137">
        <v>406.02612596690915</v>
      </c>
      <c r="V615" s="137">
        <v>420.477110038896</v>
      </c>
      <c r="W615" s="138">
        <v>432.26752489398291</v>
      </c>
      <c r="X615" s="137">
        <v>444.13444931183005</v>
      </c>
      <c r="Y615" s="88">
        <v>454.86615126265878</v>
      </c>
      <c r="Z615" s="88">
        <v>464.45091156886082</v>
      </c>
      <c r="AA615" s="88">
        <v>473.66884920256064</v>
      </c>
      <c r="AB615" s="88">
        <v>483.06973485531324</v>
      </c>
      <c r="AC615" s="88">
        <v>492.65719948872902</v>
      </c>
      <c r="AD615" s="88">
        <v>502.43494612796025</v>
      </c>
      <c r="AE615" s="88">
        <v>512.40675129194301</v>
      </c>
      <c r="AF615" s="88">
        <v>522.57646645202522</v>
      </c>
      <c r="AG615" s="88">
        <v>532.94801951954412</v>
      </c>
      <c r="AH615" s="139">
        <v>543.52541636292744</v>
      </c>
      <c r="AI615" s="139">
        <v>554.31274235490446</v>
      </c>
      <c r="AU615" s="88"/>
    </row>
    <row r="616" spans="3:47" s="11" customFormat="1" outlineLevel="2" x14ac:dyDescent="0.2">
      <c r="C616" s="119">
        <v>6</v>
      </c>
      <c r="E616" s="134"/>
      <c r="F616" s="159" t="s">
        <v>211</v>
      </c>
      <c r="H616" s="72" t="s">
        <v>180</v>
      </c>
      <c r="P616" s="149"/>
      <c r="Q616" s="135" t="s">
        <v>110</v>
      </c>
      <c r="R616" s="136"/>
      <c r="S616" s="88"/>
      <c r="T616" s="88"/>
      <c r="U616" s="137">
        <v>525.53992000000017</v>
      </c>
      <c r="V616" s="137">
        <v>544.19658716000026</v>
      </c>
      <c r="W616" s="138">
        <v>559.43409160048031</v>
      </c>
      <c r="X616" s="137">
        <v>617.56838651325984</v>
      </c>
      <c r="Y616" s="88">
        <v>630.00025069094897</v>
      </c>
      <c r="Z616" s="88">
        <v>643.55738995907438</v>
      </c>
      <c r="AA616" s="88">
        <v>656.58045203192819</v>
      </c>
      <c r="AB616" s="88">
        <v>669.8680797903487</v>
      </c>
      <c r="AC616" s="88">
        <v>683.42567326023629</v>
      </c>
      <c r="AD616" s="88">
        <v>697.25874330722604</v>
      </c>
      <c r="AE616" s="88">
        <v>711.37291392687882</v>
      </c>
      <c r="AF616" s="88">
        <v>725.77392458255861</v>
      </c>
      <c r="AG616" s="88">
        <v>740.46763259199986</v>
      </c>
      <c r="AH616" s="139">
        <v>755.4600155635851</v>
      </c>
      <c r="AI616" s="139">
        <v>770.75717388338001</v>
      </c>
      <c r="AU616" s="88"/>
    </row>
    <row r="617" spans="3:47" s="11" customFormat="1" outlineLevel="2" x14ac:dyDescent="0.2">
      <c r="C617" s="119">
        <v>6</v>
      </c>
      <c r="E617" s="134"/>
      <c r="F617" s="159" t="s">
        <v>212</v>
      </c>
      <c r="H617" s="72" t="s">
        <v>180</v>
      </c>
      <c r="P617" s="149"/>
      <c r="Q617" s="135" t="s">
        <v>110</v>
      </c>
      <c r="R617" s="136"/>
      <c r="S617" s="88"/>
      <c r="T617" s="88"/>
      <c r="U617" s="137">
        <v>153.03455018691471</v>
      </c>
      <c r="V617" s="137">
        <v>158.57927568483987</v>
      </c>
      <c r="W617" s="138">
        <v>163.0710762469034</v>
      </c>
      <c r="X617" s="137">
        <v>167.60817818541443</v>
      </c>
      <c r="Y617" s="88">
        <v>171.67363392823748</v>
      </c>
      <c r="Z617" s="88">
        <v>175.25685958653085</v>
      </c>
      <c r="AA617" s="88">
        <v>178.73143283415638</v>
      </c>
      <c r="AB617" s="88">
        <v>182.27489159805555</v>
      </c>
      <c r="AC617" s="88">
        <v>185.88860157525477</v>
      </c>
      <c r="AD617" s="88">
        <v>189.57395553855002</v>
      </c>
      <c r="AE617" s="88">
        <v>193.33237387330044</v>
      </c>
      <c r="AF617" s="88">
        <v>197.16530512486403</v>
      </c>
      <c r="AG617" s="88">
        <v>201.07422655688671</v>
      </c>
      <c r="AH617" s="139">
        <v>205.06064472065967</v>
      </c>
      <c r="AI617" s="139">
        <v>209.12609603576473</v>
      </c>
      <c r="AU617" s="88"/>
    </row>
    <row r="618" spans="3:47" s="11" customFormat="1" outlineLevel="2" x14ac:dyDescent="0.2">
      <c r="C618" s="119">
        <v>6</v>
      </c>
      <c r="E618" s="134"/>
      <c r="F618" s="159" t="s">
        <v>213</v>
      </c>
      <c r="H618" s="72" t="s">
        <v>180</v>
      </c>
      <c r="P618" s="149"/>
      <c r="Q618" s="135" t="s">
        <v>110</v>
      </c>
      <c r="R618" s="136"/>
      <c r="S618" s="88"/>
      <c r="T618" s="88"/>
      <c r="U618" s="137">
        <v>201.61736000000002</v>
      </c>
      <c r="V618" s="137">
        <v>208.77477628000003</v>
      </c>
      <c r="W618" s="138">
        <v>214.62047001584003</v>
      </c>
      <c r="X618" s="137">
        <v>220.50107089427405</v>
      </c>
      <c r="Y618" s="88">
        <v>225.85924691700495</v>
      </c>
      <c r="Z618" s="88">
        <v>230.62487702695378</v>
      </c>
      <c r="AA618" s="88">
        <v>235.21431207979018</v>
      </c>
      <c r="AB618" s="88">
        <v>239.89507689017802</v>
      </c>
      <c r="AC618" s="88">
        <v>244.66898892029258</v>
      </c>
      <c r="AD618" s="88">
        <v>249.53790179980641</v>
      </c>
      <c r="AE618" s="88">
        <v>254.50370604562255</v>
      </c>
      <c r="AF618" s="88">
        <v>259.56832979593042</v>
      </c>
      <c r="AG618" s="88">
        <v>264.73373955886944</v>
      </c>
      <c r="AH618" s="139">
        <v>270.00194097609096</v>
      </c>
      <c r="AI618" s="139">
        <v>275.37497960151518</v>
      </c>
      <c r="AU618" s="88"/>
    </row>
    <row r="619" spans="3:47" s="11" customFormat="1" outlineLevel="2" x14ac:dyDescent="0.2">
      <c r="C619" s="119">
        <v>6</v>
      </c>
      <c r="E619" s="134"/>
      <c r="F619" s="159" t="s">
        <v>214</v>
      </c>
      <c r="H619" s="72" t="s">
        <v>180</v>
      </c>
      <c r="P619" s="149"/>
      <c r="Q619" s="135" t="s">
        <v>110</v>
      </c>
      <c r="R619" s="136"/>
      <c r="S619" s="88"/>
      <c r="T619" s="88"/>
      <c r="U619" s="137">
        <v>191.50667589596063</v>
      </c>
      <c r="V619" s="137">
        <v>197.91427797850929</v>
      </c>
      <c r="W619" s="138">
        <v>203.27633843318105</v>
      </c>
      <c r="X619" s="137">
        <v>208.60638547881371</v>
      </c>
      <c r="Y619" s="88">
        <v>213.58272709463139</v>
      </c>
      <c r="Z619" s="88">
        <v>218.22494978707886</v>
      </c>
      <c r="AA619" s="88">
        <v>222.57156236266147</v>
      </c>
      <c r="AB619" s="88">
        <v>227.0047509273812</v>
      </c>
      <c r="AC619" s="88">
        <v>231.52623990497369</v>
      </c>
      <c r="AD619" s="88">
        <v>236.13778806631001</v>
      </c>
      <c r="AE619" s="88">
        <v>240.8411892135241</v>
      </c>
      <c r="AF619" s="88">
        <v>245.63827287776678</v>
      </c>
      <c r="AG619" s="88">
        <v>250.53090503085761</v>
      </c>
      <c r="AH619" s="139">
        <v>255.52098881111147</v>
      </c>
      <c r="AI619" s="139">
        <v>260.61046526362225</v>
      </c>
      <c r="AU619" s="88"/>
    </row>
    <row r="620" spans="3:47" s="11" customFormat="1" outlineLevel="2" x14ac:dyDescent="0.2">
      <c r="C620" s="119">
        <v>6</v>
      </c>
      <c r="E620" s="134"/>
      <c r="F620" s="159" t="s">
        <v>215</v>
      </c>
      <c r="H620" s="72" t="s">
        <v>180</v>
      </c>
      <c r="P620" s="149"/>
      <c r="Q620" s="135" t="s">
        <v>110</v>
      </c>
      <c r="R620" s="136"/>
      <c r="S620" s="88"/>
      <c r="T620" s="88"/>
      <c r="U620" s="137">
        <v>31.209959999999995</v>
      </c>
      <c r="V620" s="137">
        <v>32.317913579999995</v>
      </c>
      <c r="W620" s="138">
        <v>33.222815160239996</v>
      </c>
      <c r="X620" s="137">
        <v>34.133120295630576</v>
      </c>
      <c r="Y620" s="88">
        <v>34.962555118814407</v>
      </c>
      <c r="Z620" s="88">
        <v>35.700265031821395</v>
      </c>
      <c r="AA620" s="88">
        <v>36.410700305954641</v>
      </c>
      <c r="AB620" s="88">
        <v>37.135273242043141</v>
      </c>
      <c r="AC620" s="88">
        <v>37.874265179559799</v>
      </c>
      <c r="AD620" s="88">
        <v>38.627963056633043</v>
      </c>
      <c r="AE620" s="88">
        <v>39.396659521460045</v>
      </c>
      <c r="AF620" s="88">
        <v>40.180653045937099</v>
      </c>
      <c r="AG620" s="88">
        <v>40.980248041551249</v>
      </c>
      <c r="AH620" s="139">
        <v>41.79575497757812</v>
      </c>
      <c r="AI620" s="139">
        <v>42.627490501631925</v>
      </c>
      <c r="AU620" s="88"/>
    </row>
    <row r="621" spans="3:47" s="11" customFormat="1" outlineLevel="2" x14ac:dyDescent="0.2">
      <c r="C621" s="119">
        <v>6</v>
      </c>
      <c r="E621" s="134"/>
      <c r="F621" s="159" t="s">
        <v>216</v>
      </c>
      <c r="H621" s="72" t="s">
        <v>180</v>
      </c>
      <c r="P621" s="149"/>
      <c r="Q621" s="135" t="s">
        <v>110</v>
      </c>
      <c r="R621" s="136"/>
      <c r="S621" s="88"/>
      <c r="T621" s="88"/>
      <c r="U621" s="137">
        <v>0</v>
      </c>
      <c r="V621" s="137">
        <v>0</v>
      </c>
      <c r="W621" s="138">
        <v>0</v>
      </c>
      <c r="X621" s="137">
        <v>153.63209850444812</v>
      </c>
      <c r="Y621" s="88">
        <v>158.03621866157562</v>
      </c>
      <c r="Z621" s="88">
        <v>162.38221467476896</v>
      </c>
      <c r="AA621" s="88">
        <v>166.44177004163816</v>
      </c>
      <c r="AB621" s="88">
        <v>0</v>
      </c>
      <c r="AC621" s="88">
        <v>0</v>
      </c>
      <c r="AD621" s="88">
        <v>0</v>
      </c>
      <c r="AE621" s="88">
        <v>0</v>
      </c>
      <c r="AF621" s="88">
        <v>0</v>
      </c>
      <c r="AG621" s="88">
        <v>0</v>
      </c>
      <c r="AH621" s="139">
        <v>0</v>
      </c>
      <c r="AI621" s="139">
        <v>0</v>
      </c>
      <c r="AU621" s="88"/>
    </row>
    <row r="622" spans="3:47" s="11" customFormat="1" outlineLevel="2" x14ac:dyDescent="0.2">
      <c r="C622" s="119">
        <v>6</v>
      </c>
      <c r="E622" s="134"/>
      <c r="F622" s="159" t="s">
        <v>33</v>
      </c>
      <c r="H622" s="72" t="s">
        <v>180</v>
      </c>
      <c r="P622" s="149"/>
      <c r="Q622" s="135" t="s">
        <v>110</v>
      </c>
      <c r="R622" s="136"/>
      <c r="S622" s="88"/>
      <c r="T622" s="88"/>
      <c r="U622" s="137">
        <v>0</v>
      </c>
      <c r="V622" s="137">
        <v>0</v>
      </c>
      <c r="W622" s="138">
        <v>0</v>
      </c>
      <c r="X622" s="137">
        <v>0</v>
      </c>
      <c r="Y622" s="88">
        <v>0</v>
      </c>
      <c r="Z622" s="88">
        <v>0</v>
      </c>
      <c r="AA622" s="88">
        <v>0</v>
      </c>
      <c r="AB622" s="88">
        <v>0</v>
      </c>
      <c r="AC622" s="88">
        <v>0</v>
      </c>
      <c r="AD622" s="88">
        <v>0</v>
      </c>
      <c r="AE622" s="88">
        <v>0</v>
      </c>
      <c r="AF622" s="88">
        <v>0</v>
      </c>
      <c r="AG622" s="88">
        <v>0</v>
      </c>
      <c r="AH622" s="139">
        <v>0</v>
      </c>
      <c r="AI622" s="139">
        <v>0</v>
      </c>
      <c r="AU622" s="88"/>
    </row>
    <row r="623" spans="3:47" s="11" customFormat="1" outlineLevel="2" x14ac:dyDescent="0.2">
      <c r="C623" s="119">
        <v>6</v>
      </c>
      <c r="E623" s="134"/>
      <c r="F623" s="159" t="s">
        <v>34</v>
      </c>
      <c r="H623" s="72" t="s">
        <v>180</v>
      </c>
      <c r="P623" s="149"/>
      <c r="Q623" s="135" t="s">
        <v>110</v>
      </c>
      <c r="R623" s="136"/>
      <c r="S623" s="88"/>
      <c r="T623" s="88"/>
      <c r="U623" s="137">
        <v>0</v>
      </c>
      <c r="V623" s="137">
        <v>0</v>
      </c>
      <c r="W623" s="138">
        <v>0</v>
      </c>
      <c r="X623" s="137">
        <v>428.83223963762708</v>
      </c>
      <c r="Y623" s="88">
        <v>168.88836265199535</v>
      </c>
      <c r="Z623" s="88">
        <v>465.60371669671252</v>
      </c>
      <c r="AA623" s="88">
        <v>939.72603872536126</v>
      </c>
      <c r="AB623" s="88">
        <v>1757.5682599241802</v>
      </c>
      <c r="AC623" s="88">
        <v>254.65805792129737</v>
      </c>
      <c r="AD623" s="88">
        <v>200.33717969631098</v>
      </c>
      <c r="AE623" s="88">
        <v>611.00995942923578</v>
      </c>
      <c r="AF623" s="88">
        <v>2029.5503785309897</v>
      </c>
      <c r="AG623" s="88">
        <v>34.045348180398953</v>
      </c>
      <c r="AH623" s="139">
        <v>114.71082566391759</v>
      </c>
      <c r="AI623" s="139">
        <v>1012.4343852983435</v>
      </c>
      <c r="AU623" s="88"/>
    </row>
    <row r="624" spans="3:47" s="11" customFormat="1" outlineLevel="2" x14ac:dyDescent="0.2">
      <c r="C624" s="119">
        <v>6</v>
      </c>
      <c r="E624" s="134"/>
      <c r="F624" s="159" t="s">
        <v>217</v>
      </c>
      <c r="H624" s="72" t="s">
        <v>180</v>
      </c>
      <c r="P624" s="149"/>
      <c r="Q624" s="135" t="s">
        <v>110</v>
      </c>
      <c r="R624" s="136"/>
      <c r="S624" s="88"/>
      <c r="T624" s="88"/>
      <c r="U624" s="137">
        <v>0</v>
      </c>
      <c r="V624" s="137">
        <v>0</v>
      </c>
      <c r="W624" s="138">
        <v>0</v>
      </c>
      <c r="X624" s="137">
        <v>0</v>
      </c>
      <c r="Y624" s="88">
        <v>0</v>
      </c>
      <c r="Z624" s="88">
        <v>0</v>
      </c>
      <c r="AA624" s="88">
        <v>0</v>
      </c>
      <c r="AB624" s="88">
        <v>0</v>
      </c>
      <c r="AC624" s="88">
        <v>0</v>
      </c>
      <c r="AD624" s="88">
        <v>0</v>
      </c>
      <c r="AE624" s="88">
        <v>0</v>
      </c>
      <c r="AF624" s="88">
        <v>0</v>
      </c>
      <c r="AG624" s="88">
        <v>0</v>
      </c>
      <c r="AH624" s="139">
        <v>0</v>
      </c>
      <c r="AI624" s="139">
        <v>0</v>
      </c>
      <c r="AU624" s="88"/>
    </row>
    <row r="625" spans="3:47" s="11" customFormat="1" outlineLevel="2" x14ac:dyDescent="0.2">
      <c r="C625" s="119">
        <v>6</v>
      </c>
      <c r="E625" s="134"/>
      <c r="F625" s="159" t="s">
        <v>152</v>
      </c>
      <c r="H625" s="72" t="s">
        <v>180</v>
      </c>
      <c r="P625" s="149"/>
      <c r="Q625" s="135" t="s">
        <v>110</v>
      </c>
      <c r="R625" s="136"/>
      <c r="S625" s="88"/>
      <c r="T625" s="88"/>
      <c r="U625" s="137">
        <v>0</v>
      </c>
      <c r="V625" s="137">
        <v>0</v>
      </c>
      <c r="W625" s="138">
        <v>0</v>
      </c>
      <c r="X625" s="137">
        <v>0</v>
      </c>
      <c r="Y625" s="88">
        <v>0</v>
      </c>
      <c r="Z625" s="88">
        <v>0</v>
      </c>
      <c r="AA625" s="88">
        <v>0</v>
      </c>
      <c r="AB625" s="88">
        <v>0</v>
      </c>
      <c r="AC625" s="88">
        <v>0</v>
      </c>
      <c r="AD625" s="88">
        <v>0</v>
      </c>
      <c r="AE625" s="88">
        <v>0</v>
      </c>
      <c r="AF625" s="88">
        <v>0</v>
      </c>
      <c r="AG625" s="88">
        <v>0</v>
      </c>
      <c r="AH625" s="139">
        <v>0</v>
      </c>
      <c r="AI625" s="139">
        <v>0</v>
      </c>
      <c r="AU625" s="88"/>
    </row>
    <row r="626" spans="3:47" s="11" customFormat="1" outlineLevel="2" x14ac:dyDescent="0.2">
      <c r="C626" s="119">
        <v>6</v>
      </c>
      <c r="E626" s="140"/>
      <c r="F626" s="160" t="s">
        <v>152</v>
      </c>
      <c r="G626" s="142"/>
      <c r="H626" s="161" t="s">
        <v>180</v>
      </c>
      <c r="I626" s="142"/>
      <c r="J626" s="142"/>
      <c r="K626" s="142"/>
      <c r="L626" s="142"/>
      <c r="M626" s="142"/>
      <c r="N626" s="142"/>
      <c r="O626" s="142"/>
      <c r="P626" s="155"/>
      <c r="Q626" s="143" t="s">
        <v>110</v>
      </c>
      <c r="R626" s="144"/>
      <c r="S626" s="145"/>
      <c r="T626" s="145"/>
      <c r="U626" s="146">
        <v>0</v>
      </c>
      <c r="V626" s="146">
        <v>0</v>
      </c>
      <c r="W626" s="147">
        <v>0</v>
      </c>
      <c r="X626" s="146">
        <v>0</v>
      </c>
      <c r="Y626" s="145">
        <v>0</v>
      </c>
      <c r="Z626" s="145">
        <v>0</v>
      </c>
      <c r="AA626" s="145">
        <v>0</v>
      </c>
      <c r="AB626" s="145">
        <v>0</v>
      </c>
      <c r="AC626" s="145">
        <v>0</v>
      </c>
      <c r="AD626" s="145">
        <v>0</v>
      </c>
      <c r="AE626" s="145">
        <v>0</v>
      </c>
      <c r="AF626" s="145">
        <v>0</v>
      </c>
      <c r="AG626" s="145">
        <v>0</v>
      </c>
      <c r="AH626" s="148">
        <v>0</v>
      </c>
      <c r="AI626" s="148">
        <v>0</v>
      </c>
      <c r="AU626" s="88"/>
    </row>
    <row r="627" spans="3:47" s="11" customFormat="1" outlineLevel="2" x14ac:dyDescent="0.2">
      <c r="C627" s="119">
        <v>6</v>
      </c>
      <c r="E627" s="125"/>
      <c r="F627" s="157" t="s">
        <v>152</v>
      </c>
      <c r="G627" s="127"/>
      <c r="H627" s="158" t="s">
        <v>180</v>
      </c>
      <c r="I627" s="127"/>
      <c r="J627" s="127"/>
      <c r="K627" s="127"/>
      <c r="L627" s="127"/>
      <c r="M627" s="127"/>
      <c r="N627" s="127"/>
      <c r="O627" s="127"/>
      <c r="P627" s="152"/>
      <c r="Q627" s="128" t="s">
        <v>110</v>
      </c>
      <c r="R627" s="129"/>
      <c r="S627" s="130"/>
      <c r="T627" s="130"/>
      <c r="U627" s="131">
        <v>0</v>
      </c>
      <c r="V627" s="131">
        <v>0</v>
      </c>
      <c r="W627" s="132">
        <v>0</v>
      </c>
      <c r="X627" s="131">
        <v>0</v>
      </c>
      <c r="Y627" s="130">
        <v>0</v>
      </c>
      <c r="Z627" s="130">
        <v>0</v>
      </c>
      <c r="AA627" s="130">
        <v>0</v>
      </c>
      <c r="AB627" s="130">
        <v>0</v>
      </c>
      <c r="AC627" s="130">
        <v>0</v>
      </c>
      <c r="AD627" s="130">
        <v>0</v>
      </c>
      <c r="AE627" s="130">
        <v>0</v>
      </c>
      <c r="AF627" s="130">
        <v>0</v>
      </c>
      <c r="AG627" s="130">
        <v>0</v>
      </c>
      <c r="AH627" s="133">
        <v>0</v>
      </c>
      <c r="AI627" s="133">
        <v>0</v>
      </c>
      <c r="AU627" s="88"/>
    </row>
    <row r="628" spans="3:47" s="11" customFormat="1" outlineLevel="2" x14ac:dyDescent="0.2">
      <c r="C628" s="119">
        <v>6</v>
      </c>
      <c r="E628" s="134"/>
      <c r="F628" s="159" t="s">
        <v>152</v>
      </c>
      <c r="H628" s="72" t="s">
        <v>180</v>
      </c>
      <c r="P628" s="149"/>
      <c r="Q628" s="135" t="s">
        <v>110</v>
      </c>
      <c r="R628" s="136"/>
      <c r="S628" s="88"/>
      <c r="T628" s="88"/>
      <c r="U628" s="137">
        <v>0</v>
      </c>
      <c r="V628" s="137">
        <v>0</v>
      </c>
      <c r="W628" s="138">
        <v>0</v>
      </c>
      <c r="X628" s="137">
        <v>0</v>
      </c>
      <c r="Y628" s="88">
        <v>0</v>
      </c>
      <c r="Z628" s="88">
        <v>0</v>
      </c>
      <c r="AA628" s="88">
        <v>0</v>
      </c>
      <c r="AB628" s="88">
        <v>0</v>
      </c>
      <c r="AC628" s="88">
        <v>0</v>
      </c>
      <c r="AD628" s="88">
        <v>0</v>
      </c>
      <c r="AE628" s="88">
        <v>0</v>
      </c>
      <c r="AF628" s="88">
        <v>0</v>
      </c>
      <c r="AG628" s="88">
        <v>0</v>
      </c>
      <c r="AH628" s="139">
        <v>0</v>
      </c>
      <c r="AI628" s="139">
        <v>0</v>
      </c>
      <c r="AU628" s="88"/>
    </row>
    <row r="629" spans="3:47" s="11" customFormat="1" outlineLevel="2" x14ac:dyDescent="0.2">
      <c r="C629" s="119">
        <v>6</v>
      </c>
      <c r="E629" s="134"/>
      <c r="F629" s="159" t="s">
        <v>152</v>
      </c>
      <c r="H629" s="72" t="s">
        <v>180</v>
      </c>
      <c r="P629" s="149"/>
      <c r="Q629" s="135" t="s">
        <v>110</v>
      </c>
      <c r="R629" s="136"/>
      <c r="S629" s="88"/>
      <c r="T629" s="88"/>
      <c r="U629" s="137">
        <v>0</v>
      </c>
      <c r="V629" s="137">
        <v>0</v>
      </c>
      <c r="W629" s="138">
        <v>0</v>
      </c>
      <c r="X629" s="137">
        <v>0</v>
      </c>
      <c r="Y629" s="88">
        <v>0</v>
      </c>
      <c r="Z629" s="88">
        <v>0</v>
      </c>
      <c r="AA629" s="88">
        <v>0</v>
      </c>
      <c r="AB629" s="88">
        <v>0</v>
      </c>
      <c r="AC629" s="88">
        <v>0</v>
      </c>
      <c r="AD629" s="88">
        <v>0</v>
      </c>
      <c r="AE629" s="88">
        <v>0</v>
      </c>
      <c r="AF629" s="88">
        <v>0</v>
      </c>
      <c r="AG629" s="88">
        <v>0</v>
      </c>
      <c r="AH629" s="139">
        <v>0</v>
      </c>
      <c r="AI629" s="139">
        <v>0</v>
      </c>
      <c r="AU629" s="88"/>
    </row>
    <row r="630" spans="3:47" s="11" customFormat="1" outlineLevel="2" x14ac:dyDescent="0.2">
      <c r="C630" s="119">
        <v>6</v>
      </c>
      <c r="E630" s="134"/>
      <c r="F630" s="159" t="s">
        <v>152</v>
      </c>
      <c r="H630" s="72" t="s">
        <v>180</v>
      </c>
      <c r="P630" s="149"/>
      <c r="Q630" s="135" t="s">
        <v>110</v>
      </c>
      <c r="R630" s="136"/>
      <c r="S630" s="88"/>
      <c r="T630" s="88"/>
      <c r="U630" s="137">
        <v>0</v>
      </c>
      <c r="V630" s="137">
        <v>0</v>
      </c>
      <c r="W630" s="138">
        <v>0</v>
      </c>
      <c r="X630" s="137">
        <v>0</v>
      </c>
      <c r="Y630" s="88">
        <v>0</v>
      </c>
      <c r="Z630" s="88">
        <v>0</v>
      </c>
      <c r="AA630" s="88">
        <v>0</v>
      </c>
      <c r="AB630" s="88">
        <v>0</v>
      </c>
      <c r="AC630" s="88">
        <v>0</v>
      </c>
      <c r="AD630" s="88">
        <v>0</v>
      </c>
      <c r="AE630" s="88">
        <v>0</v>
      </c>
      <c r="AF630" s="88">
        <v>0</v>
      </c>
      <c r="AG630" s="88">
        <v>0</v>
      </c>
      <c r="AH630" s="139">
        <v>0</v>
      </c>
      <c r="AI630" s="139">
        <v>0</v>
      </c>
      <c r="AU630" s="88"/>
    </row>
    <row r="631" spans="3:47" s="11" customFormat="1" outlineLevel="2" x14ac:dyDescent="0.2">
      <c r="C631" s="119">
        <v>6</v>
      </c>
      <c r="E631" s="134"/>
      <c r="F631" s="159" t="s">
        <v>152</v>
      </c>
      <c r="H631" s="72" t="s">
        <v>180</v>
      </c>
      <c r="P631" s="149"/>
      <c r="Q631" s="135" t="s">
        <v>110</v>
      </c>
      <c r="R631" s="136"/>
      <c r="S631" s="88"/>
      <c r="T631" s="88"/>
      <c r="U631" s="137">
        <v>0</v>
      </c>
      <c r="V631" s="137">
        <v>0</v>
      </c>
      <c r="W631" s="138">
        <v>0</v>
      </c>
      <c r="X631" s="137">
        <v>0</v>
      </c>
      <c r="Y631" s="88">
        <v>0</v>
      </c>
      <c r="Z631" s="88">
        <v>0</v>
      </c>
      <c r="AA631" s="88">
        <v>0</v>
      </c>
      <c r="AB631" s="88">
        <v>0</v>
      </c>
      <c r="AC631" s="88">
        <v>0</v>
      </c>
      <c r="AD631" s="88">
        <v>0</v>
      </c>
      <c r="AE631" s="88">
        <v>0</v>
      </c>
      <c r="AF631" s="88">
        <v>0</v>
      </c>
      <c r="AG631" s="88">
        <v>0</v>
      </c>
      <c r="AH631" s="139">
        <v>0</v>
      </c>
      <c r="AI631" s="139">
        <v>0</v>
      </c>
      <c r="AU631" s="88"/>
    </row>
    <row r="632" spans="3:47" s="11" customFormat="1" outlineLevel="2" x14ac:dyDescent="0.2">
      <c r="C632" s="119">
        <v>6</v>
      </c>
      <c r="E632" s="134"/>
      <c r="F632" s="159" t="s">
        <v>152</v>
      </c>
      <c r="H632" s="72" t="s">
        <v>180</v>
      </c>
      <c r="P632" s="149"/>
      <c r="Q632" s="135" t="s">
        <v>110</v>
      </c>
      <c r="R632" s="136"/>
      <c r="S632" s="88"/>
      <c r="T632" s="88"/>
      <c r="U632" s="137">
        <v>0</v>
      </c>
      <c r="V632" s="137">
        <v>0</v>
      </c>
      <c r="W632" s="138">
        <v>0</v>
      </c>
      <c r="X632" s="137">
        <v>0</v>
      </c>
      <c r="Y632" s="88">
        <v>0</v>
      </c>
      <c r="Z632" s="88">
        <v>0</v>
      </c>
      <c r="AA632" s="88">
        <v>0</v>
      </c>
      <c r="AB632" s="88">
        <v>0</v>
      </c>
      <c r="AC632" s="88">
        <v>0</v>
      </c>
      <c r="AD632" s="88">
        <v>0</v>
      </c>
      <c r="AE632" s="88">
        <v>0</v>
      </c>
      <c r="AF632" s="88">
        <v>0</v>
      </c>
      <c r="AG632" s="88">
        <v>0</v>
      </c>
      <c r="AH632" s="139">
        <v>0</v>
      </c>
      <c r="AI632" s="139">
        <v>0</v>
      </c>
      <c r="AU632" s="88"/>
    </row>
    <row r="633" spans="3:47" s="11" customFormat="1" outlineLevel="2" x14ac:dyDescent="0.2">
      <c r="C633" s="119">
        <v>6</v>
      </c>
      <c r="E633" s="134"/>
      <c r="F633" s="159" t="s">
        <v>152</v>
      </c>
      <c r="H633" s="72" t="s">
        <v>180</v>
      </c>
      <c r="P633" s="149"/>
      <c r="Q633" s="135" t="s">
        <v>110</v>
      </c>
      <c r="R633" s="136"/>
      <c r="S633" s="88"/>
      <c r="T633" s="88"/>
      <c r="U633" s="137">
        <v>0</v>
      </c>
      <c r="V633" s="137">
        <v>0</v>
      </c>
      <c r="W633" s="138">
        <v>0</v>
      </c>
      <c r="X633" s="137">
        <v>0</v>
      </c>
      <c r="Y633" s="88">
        <v>0</v>
      </c>
      <c r="Z633" s="88">
        <v>0</v>
      </c>
      <c r="AA633" s="88">
        <v>0</v>
      </c>
      <c r="AB633" s="88">
        <v>0</v>
      </c>
      <c r="AC633" s="88">
        <v>0</v>
      </c>
      <c r="AD633" s="88">
        <v>0</v>
      </c>
      <c r="AE633" s="88">
        <v>0</v>
      </c>
      <c r="AF633" s="88">
        <v>0</v>
      </c>
      <c r="AG633" s="88">
        <v>0</v>
      </c>
      <c r="AH633" s="139">
        <v>0</v>
      </c>
      <c r="AI633" s="139">
        <v>0</v>
      </c>
      <c r="AU633" s="88"/>
    </row>
    <row r="634" spans="3:47" s="11" customFormat="1" outlineLevel="2" x14ac:dyDescent="0.2">
      <c r="C634" s="119">
        <v>6</v>
      </c>
      <c r="E634" s="134"/>
      <c r="F634" s="159" t="s">
        <v>152</v>
      </c>
      <c r="H634" s="72" t="s">
        <v>180</v>
      </c>
      <c r="P634" s="149"/>
      <c r="Q634" s="135" t="s">
        <v>110</v>
      </c>
      <c r="R634" s="136"/>
      <c r="S634" s="88"/>
      <c r="T634" s="88"/>
      <c r="U634" s="137">
        <v>0</v>
      </c>
      <c r="V634" s="137">
        <v>0</v>
      </c>
      <c r="W634" s="138">
        <v>0</v>
      </c>
      <c r="X634" s="137">
        <v>0</v>
      </c>
      <c r="Y634" s="88">
        <v>0</v>
      </c>
      <c r="Z634" s="88">
        <v>0</v>
      </c>
      <c r="AA634" s="88">
        <v>0</v>
      </c>
      <c r="AB634" s="88">
        <v>0</v>
      </c>
      <c r="AC634" s="88">
        <v>0</v>
      </c>
      <c r="AD634" s="88">
        <v>0</v>
      </c>
      <c r="AE634" s="88">
        <v>0</v>
      </c>
      <c r="AF634" s="88">
        <v>0</v>
      </c>
      <c r="AG634" s="88">
        <v>0</v>
      </c>
      <c r="AH634" s="139">
        <v>0</v>
      </c>
      <c r="AI634" s="139">
        <v>0</v>
      </c>
      <c r="AU634" s="88"/>
    </row>
    <row r="635" spans="3:47" s="11" customFormat="1" outlineLevel="2" x14ac:dyDescent="0.2">
      <c r="C635" s="119">
        <v>6</v>
      </c>
      <c r="E635" s="134"/>
      <c r="F635" s="159" t="s">
        <v>152</v>
      </c>
      <c r="H635" s="72" t="s">
        <v>180</v>
      </c>
      <c r="P635" s="149"/>
      <c r="Q635" s="135" t="s">
        <v>110</v>
      </c>
      <c r="R635" s="136"/>
      <c r="S635" s="88"/>
      <c r="T635" s="88"/>
      <c r="U635" s="137">
        <v>0</v>
      </c>
      <c r="V635" s="137">
        <v>0</v>
      </c>
      <c r="W635" s="138">
        <v>0</v>
      </c>
      <c r="X635" s="137">
        <v>0</v>
      </c>
      <c r="Y635" s="88">
        <v>0</v>
      </c>
      <c r="Z635" s="88">
        <v>0</v>
      </c>
      <c r="AA635" s="88">
        <v>0</v>
      </c>
      <c r="AB635" s="88">
        <v>0</v>
      </c>
      <c r="AC635" s="88">
        <v>0</v>
      </c>
      <c r="AD635" s="88">
        <v>0</v>
      </c>
      <c r="AE635" s="88">
        <v>0</v>
      </c>
      <c r="AF635" s="88">
        <v>0</v>
      </c>
      <c r="AG635" s="88">
        <v>0</v>
      </c>
      <c r="AH635" s="139">
        <v>0</v>
      </c>
      <c r="AI635" s="139">
        <v>0</v>
      </c>
      <c r="AU635" s="88"/>
    </row>
    <row r="636" spans="3:47" s="11" customFormat="1" outlineLevel="2" x14ac:dyDescent="0.2">
      <c r="C636" s="119">
        <v>6</v>
      </c>
      <c r="E636" s="140"/>
      <c r="F636" s="160" t="s">
        <v>152</v>
      </c>
      <c r="G636" s="142"/>
      <c r="H636" s="161" t="s">
        <v>180</v>
      </c>
      <c r="I636" s="142"/>
      <c r="J636" s="142"/>
      <c r="K636" s="142"/>
      <c r="L636" s="142"/>
      <c r="M636" s="142"/>
      <c r="N636" s="142"/>
      <c r="O636" s="142"/>
      <c r="P636" s="155"/>
      <c r="Q636" s="143" t="s">
        <v>110</v>
      </c>
      <c r="R636" s="144"/>
      <c r="S636" s="145"/>
      <c r="T636" s="145"/>
      <c r="U636" s="146">
        <v>0</v>
      </c>
      <c r="V636" s="146">
        <v>0</v>
      </c>
      <c r="W636" s="147">
        <v>0</v>
      </c>
      <c r="X636" s="146">
        <v>0</v>
      </c>
      <c r="Y636" s="145">
        <v>0</v>
      </c>
      <c r="Z636" s="145">
        <v>0</v>
      </c>
      <c r="AA636" s="145">
        <v>0</v>
      </c>
      <c r="AB636" s="145">
        <v>0</v>
      </c>
      <c r="AC636" s="145">
        <v>0</v>
      </c>
      <c r="AD636" s="145">
        <v>0</v>
      </c>
      <c r="AE636" s="145">
        <v>0</v>
      </c>
      <c r="AF636" s="145">
        <v>0</v>
      </c>
      <c r="AG636" s="145">
        <v>0</v>
      </c>
      <c r="AH636" s="148">
        <v>0</v>
      </c>
      <c r="AI636" s="148">
        <v>0</v>
      </c>
      <c r="AU636" s="88"/>
    </row>
    <row r="637" spans="3:47" s="11" customFormat="1" outlineLevel="2" x14ac:dyDescent="0.2">
      <c r="C637" s="119">
        <v>6</v>
      </c>
      <c r="F637" s="159"/>
      <c r="P637" s="149" t="s">
        <v>181</v>
      </c>
      <c r="Q637" s="16" t="s">
        <v>110</v>
      </c>
      <c r="R637" s="150"/>
      <c r="S637" s="150"/>
      <c r="T637" s="150"/>
      <c r="U637" s="150">
        <v>2023.4498120497847</v>
      </c>
      <c r="V637" s="150">
        <v>2183.3211789422458</v>
      </c>
      <c r="W637" s="150">
        <v>2288.7096546096677</v>
      </c>
      <c r="X637" s="150">
        <v>2974.7671370691623</v>
      </c>
      <c r="Y637" s="150">
        <v>2774.2044582092058</v>
      </c>
      <c r="Z637" s="150">
        <v>3128.2540407325159</v>
      </c>
      <c r="AA637" s="150">
        <v>3656.4470311127793</v>
      </c>
      <c r="AB637" s="150">
        <v>4358.8600190268035</v>
      </c>
      <c r="AC637" s="150">
        <v>2907.9838570856323</v>
      </c>
      <c r="AD637" s="150">
        <v>2906.7390050447921</v>
      </c>
      <c r="AE637" s="150">
        <v>3371.5506913030003</v>
      </c>
      <c r="AF637" s="150">
        <v>4845.3142111711277</v>
      </c>
      <c r="AG637" s="150">
        <v>2906.1382178563836</v>
      </c>
      <c r="AH637" s="150">
        <v>3044.2608474196722</v>
      </c>
      <c r="AI637" s="150">
        <v>4000.5922984898407</v>
      </c>
      <c r="AU637" s="88"/>
    </row>
    <row r="638" spans="3:47" s="11" customFormat="1" outlineLevel="2" x14ac:dyDescent="0.2">
      <c r="C638" s="119">
        <v>6</v>
      </c>
      <c r="P638" s="149" t="s">
        <v>182</v>
      </c>
      <c r="Q638" s="16" t="s">
        <v>110</v>
      </c>
      <c r="R638" s="150"/>
      <c r="S638" s="150"/>
      <c r="T638" s="150"/>
      <c r="U638" s="150">
        <v>0</v>
      </c>
      <c r="V638" s="150">
        <v>0</v>
      </c>
      <c r="W638" s="150">
        <v>0</v>
      </c>
      <c r="X638" s="150">
        <v>0</v>
      </c>
      <c r="Y638" s="150">
        <v>0</v>
      </c>
      <c r="Z638" s="150">
        <v>0</v>
      </c>
      <c r="AA638" s="150">
        <v>0</v>
      </c>
      <c r="AB638" s="150">
        <v>0</v>
      </c>
      <c r="AC638" s="150">
        <v>0</v>
      </c>
      <c r="AD638" s="150">
        <v>0</v>
      </c>
      <c r="AE638" s="150">
        <v>0</v>
      </c>
      <c r="AF638" s="150">
        <v>0</v>
      </c>
      <c r="AG638" s="150">
        <v>0</v>
      </c>
      <c r="AH638" s="150">
        <v>0</v>
      </c>
      <c r="AI638" s="150">
        <v>0</v>
      </c>
      <c r="AU638" s="88"/>
    </row>
    <row r="639" spans="3:47" s="11" customFormat="1" outlineLevel="2" x14ac:dyDescent="0.2">
      <c r="C639" s="119">
        <v>6</v>
      </c>
      <c r="F639" s="124"/>
      <c r="P639" s="149" t="s">
        <v>183</v>
      </c>
      <c r="Q639" s="16" t="s">
        <v>110</v>
      </c>
      <c r="R639" s="150"/>
      <c r="S639" s="150"/>
      <c r="T639" s="150"/>
      <c r="U639" s="150">
        <v>2023.4498120497847</v>
      </c>
      <c r="V639" s="150">
        <v>2183.3211789422458</v>
      </c>
      <c r="W639" s="150">
        <v>2288.7096546096677</v>
      </c>
      <c r="X639" s="150">
        <v>2974.7671370691623</v>
      </c>
      <c r="Y639" s="150">
        <v>2774.2044582092058</v>
      </c>
      <c r="Z639" s="150">
        <v>3128.2540407325159</v>
      </c>
      <c r="AA639" s="150">
        <v>3656.4470311127793</v>
      </c>
      <c r="AB639" s="150">
        <v>4358.8600190268035</v>
      </c>
      <c r="AC639" s="150">
        <v>2907.9838570856323</v>
      </c>
      <c r="AD639" s="150">
        <v>2906.7390050447921</v>
      </c>
      <c r="AE639" s="150">
        <v>3371.5506913030003</v>
      </c>
      <c r="AF639" s="150">
        <v>4845.3142111711277</v>
      </c>
      <c r="AG639" s="150">
        <v>2906.1382178563836</v>
      </c>
      <c r="AH639" s="150">
        <v>3044.2608474196722</v>
      </c>
      <c r="AI639" s="150">
        <v>4000.5922984898407</v>
      </c>
      <c r="AU639" s="88"/>
    </row>
    <row r="640" spans="3:47" s="11" customFormat="1" outlineLevel="2" x14ac:dyDescent="0.2">
      <c r="C640" s="119">
        <v>6</v>
      </c>
      <c r="F640" s="124"/>
      <c r="P640" s="149"/>
      <c r="Q640" s="16"/>
      <c r="R640" s="88"/>
      <c r="S640" s="88"/>
      <c r="T640" s="88"/>
      <c r="U640" s="88"/>
      <c r="V640" s="88"/>
      <c r="W640" s="88"/>
      <c r="X640" s="88"/>
      <c r="Y640" s="88"/>
      <c r="Z640" s="88"/>
      <c r="AA640" s="88"/>
      <c r="AB640" s="88"/>
      <c r="AC640" s="88"/>
      <c r="AD640" s="88"/>
      <c r="AE640" s="88"/>
      <c r="AF640" s="88"/>
      <c r="AG640" s="88"/>
      <c r="AH640" s="88"/>
      <c r="AI640" s="88"/>
      <c r="AU640" s="88"/>
    </row>
    <row r="641" spans="3:47" outlineLevel="1" x14ac:dyDescent="0.2">
      <c r="C641" s="119">
        <v>6</v>
      </c>
      <c r="D641" s="11"/>
      <c r="E641" s="162" t="s">
        <v>184</v>
      </c>
      <c r="F641" s="121"/>
      <c r="G641" s="121"/>
      <c r="H641" s="121"/>
      <c r="I641" s="121"/>
      <c r="J641" s="121"/>
      <c r="K641" s="121"/>
      <c r="L641" s="121"/>
      <c r="M641" s="121"/>
      <c r="N641" s="121"/>
      <c r="O641" s="121"/>
      <c r="P641" s="121"/>
      <c r="Q641" s="122"/>
      <c r="R641" s="123"/>
      <c r="S641" s="123"/>
      <c r="T641" s="123"/>
      <c r="U641" s="123"/>
      <c r="V641" s="123"/>
      <c r="W641" s="123"/>
      <c r="X641" s="123"/>
      <c r="Y641" s="123"/>
      <c r="Z641" s="123"/>
      <c r="AA641" s="123"/>
      <c r="AB641" s="123"/>
      <c r="AC641" s="123"/>
      <c r="AD641" s="123"/>
      <c r="AE641" s="123"/>
      <c r="AF641" s="123"/>
      <c r="AG641" s="123"/>
      <c r="AH641" s="123"/>
      <c r="AI641" s="123"/>
      <c r="AT641" s="11"/>
      <c r="AU641" s="88"/>
    </row>
    <row r="642" spans="3:47" outlineLevel="2" x14ac:dyDescent="0.2">
      <c r="C642" s="119">
        <v>6</v>
      </c>
      <c r="D642" s="11"/>
      <c r="E642" s="11"/>
      <c r="F642" s="11"/>
      <c r="G642" s="16"/>
      <c r="H642" s="163" t="s">
        <v>6</v>
      </c>
      <c r="I642" s="163" t="s">
        <v>5</v>
      </c>
      <c r="J642" s="163" t="s">
        <v>129</v>
      </c>
      <c r="K642" s="163" t="s">
        <v>128</v>
      </c>
      <c r="L642" s="11"/>
      <c r="M642" s="11"/>
      <c r="N642" s="11"/>
      <c r="O642" s="11"/>
      <c r="P642" s="149"/>
      <c r="Q642" s="164"/>
      <c r="V642" s="165"/>
      <c r="W642" s="150"/>
      <c r="X642" s="150"/>
      <c r="Y642" s="150"/>
      <c r="Z642" s="150"/>
      <c r="AA642" s="150"/>
      <c r="AB642" s="150"/>
      <c r="AC642" s="150"/>
      <c r="AD642" s="150"/>
      <c r="AE642" s="150"/>
      <c r="AF642" s="150"/>
      <c r="AG642" s="150"/>
      <c r="AH642" s="150"/>
      <c r="AI642" s="150"/>
      <c r="AT642" s="11"/>
      <c r="AU642" s="88"/>
    </row>
    <row r="643" spans="3:47" outlineLevel="2" x14ac:dyDescent="0.2">
      <c r="C643" s="119">
        <v>6</v>
      </c>
      <c r="D643" s="167" t="s">
        <v>218</v>
      </c>
      <c r="E643" s="11"/>
      <c r="F643" s="125" t="s">
        <v>209</v>
      </c>
      <c r="G643" s="168" t="s">
        <v>130</v>
      </c>
      <c r="H643" s="169">
        <v>1</v>
      </c>
      <c r="I643" s="170">
        <v>0</v>
      </c>
      <c r="J643" s="170">
        <v>1</v>
      </c>
      <c r="K643" s="171">
        <v>0</v>
      </c>
      <c r="L643" s="11"/>
      <c r="M643" s="11"/>
      <c r="N643" s="11"/>
      <c r="O643" s="11"/>
      <c r="P643" s="149"/>
      <c r="Q643" s="164"/>
      <c r="V643" s="165"/>
      <c r="W643" s="11"/>
      <c r="X643" s="11"/>
      <c r="Y643" s="150"/>
      <c r="Z643" s="150"/>
      <c r="AA643" s="150"/>
      <c r="AB643" s="150"/>
      <c r="AC643" s="150"/>
      <c r="AD643" s="150"/>
      <c r="AE643" s="150"/>
      <c r="AF643" s="150"/>
      <c r="AG643" s="11"/>
      <c r="AH643" s="11"/>
      <c r="AI643" s="11"/>
      <c r="AT643" s="11"/>
      <c r="AU643" s="88"/>
    </row>
    <row r="644" spans="3:47" outlineLevel="2" x14ac:dyDescent="0.2">
      <c r="C644" s="119">
        <v>6</v>
      </c>
      <c r="D644" s="167" t="s">
        <v>218</v>
      </c>
      <c r="E644" s="11"/>
      <c r="F644" s="134" t="s">
        <v>31</v>
      </c>
      <c r="G644" s="16" t="s">
        <v>130</v>
      </c>
      <c r="H644" s="172">
        <v>1</v>
      </c>
      <c r="I644" s="173">
        <v>0</v>
      </c>
      <c r="J644" s="173">
        <v>1</v>
      </c>
      <c r="K644" s="174">
        <v>0</v>
      </c>
      <c r="L644" s="11"/>
      <c r="M644" s="11"/>
      <c r="N644" s="11"/>
      <c r="O644" s="11"/>
      <c r="P644" s="149"/>
      <c r="Q644" s="164"/>
      <c r="V644" s="165"/>
      <c r="W644" s="11"/>
      <c r="X644" s="11"/>
      <c r="Y644" s="150"/>
      <c r="Z644" s="150"/>
      <c r="AA644" s="150"/>
      <c r="AB644" s="150"/>
      <c r="AC644" s="150"/>
      <c r="AD644" s="150"/>
      <c r="AE644" s="150"/>
      <c r="AF644" s="150"/>
      <c r="AG644" s="11"/>
      <c r="AH644" s="11"/>
      <c r="AI644" s="11"/>
      <c r="AT644" s="11"/>
      <c r="AU644" s="88"/>
    </row>
    <row r="645" spans="3:47" outlineLevel="2" x14ac:dyDescent="0.2">
      <c r="C645" s="119">
        <v>6</v>
      </c>
      <c r="D645" s="167" t="s">
        <v>218</v>
      </c>
      <c r="E645" s="11"/>
      <c r="F645" s="134" t="s">
        <v>28</v>
      </c>
      <c r="G645" s="16" t="s">
        <v>130</v>
      </c>
      <c r="H645" s="172">
        <v>1</v>
      </c>
      <c r="I645" s="173">
        <v>0</v>
      </c>
      <c r="J645" s="173">
        <v>1</v>
      </c>
      <c r="K645" s="174">
        <v>0</v>
      </c>
      <c r="L645" s="11"/>
      <c r="M645" s="11"/>
      <c r="N645" s="11"/>
      <c r="O645" s="11"/>
      <c r="P645" s="149"/>
      <c r="Q645" s="164"/>
      <c r="V645" s="165"/>
      <c r="W645" s="150"/>
      <c r="X645" s="150"/>
      <c r="Y645" s="150"/>
      <c r="Z645" s="150"/>
      <c r="AA645" s="150"/>
      <c r="AB645" s="150"/>
      <c r="AC645" s="150"/>
      <c r="AD645" s="150"/>
      <c r="AE645" s="150"/>
      <c r="AF645" s="150"/>
      <c r="AG645" s="11"/>
      <c r="AH645" s="11"/>
      <c r="AI645" s="11"/>
      <c r="AT645" s="11"/>
      <c r="AU645" s="88"/>
    </row>
    <row r="646" spans="3:47" outlineLevel="2" x14ac:dyDescent="0.2">
      <c r="C646" s="119">
        <v>6</v>
      </c>
      <c r="D646" s="167" t="s">
        <v>218</v>
      </c>
      <c r="E646" s="11"/>
      <c r="F646" s="134" t="s">
        <v>210</v>
      </c>
      <c r="G646" s="16" t="s">
        <v>130</v>
      </c>
      <c r="H646" s="172">
        <v>0.8</v>
      </c>
      <c r="I646" s="173">
        <v>0.19999999999999996</v>
      </c>
      <c r="J646" s="173">
        <v>0.5</v>
      </c>
      <c r="K646" s="174">
        <v>0.5</v>
      </c>
      <c r="L646" s="11"/>
      <c r="M646" s="11"/>
      <c r="N646" s="11"/>
      <c r="O646" s="11"/>
      <c r="P646" s="149"/>
      <c r="Q646" s="164"/>
      <c r="V646" s="165"/>
      <c r="W646" s="150"/>
      <c r="X646" s="150"/>
      <c r="Y646" s="150"/>
      <c r="Z646" s="150"/>
      <c r="AA646" s="150"/>
      <c r="AB646" s="150"/>
      <c r="AC646" s="150"/>
      <c r="AD646" s="150"/>
      <c r="AE646" s="150"/>
      <c r="AF646" s="150"/>
      <c r="AG646" s="11"/>
      <c r="AH646" s="11"/>
      <c r="AI646" s="11"/>
      <c r="AT646" s="11"/>
      <c r="AU646" s="88"/>
    </row>
    <row r="647" spans="3:47" outlineLevel="2" x14ac:dyDescent="0.2">
      <c r="C647" s="119">
        <v>6</v>
      </c>
      <c r="D647" s="167" t="s">
        <v>218</v>
      </c>
      <c r="E647" s="11"/>
      <c r="F647" s="134" t="s">
        <v>211</v>
      </c>
      <c r="G647" s="16" t="s">
        <v>130</v>
      </c>
      <c r="H647" s="172">
        <v>1</v>
      </c>
      <c r="I647" s="173">
        <v>0</v>
      </c>
      <c r="J647" s="173">
        <v>0.5</v>
      </c>
      <c r="K647" s="174">
        <v>0.5</v>
      </c>
      <c r="L647" s="11"/>
      <c r="M647" s="11"/>
      <c r="N647" s="11"/>
      <c r="O647" s="11"/>
      <c r="P647" s="149"/>
      <c r="Q647" s="164"/>
      <c r="V647" s="165"/>
      <c r="W647" s="150"/>
      <c r="X647" s="150"/>
      <c r="Y647" s="150"/>
      <c r="Z647" s="150"/>
      <c r="AA647" s="150"/>
      <c r="AB647" s="150"/>
      <c r="AC647" s="150"/>
      <c r="AD647" s="150"/>
      <c r="AE647" s="150"/>
      <c r="AF647" s="150"/>
      <c r="AG647" s="11"/>
      <c r="AH647" s="11"/>
      <c r="AI647" s="11"/>
      <c r="AT647" s="11"/>
      <c r="AU647" s="88"/>
    </row>
    <row r="648" spans="3:47" outlineLevel="2" x14ac:dyDescent="0.2">
      <c r="C648" s="119">
        <v>6</v>
      </c>
      <c r="D648" s="167" t="s">
        <v>218</v>
      </c>
      <c r="E648" s="11"/>
      <c r="F648" s="134" t="s">
        <v>212</v>
      </c>
      <c r="G648" s="16" t="s">
        <v>130</v>
      </c>
      <c r="H648" s="172">
        <v>0.8</v>
      </c>
      <c r="I648" s="173">
        <v>0.19999999999999996</v>
      </c>
      <c r="J648" s="173">
        <v>1</v>
      </c>
      <c r="K648" s="174">
        <v>0</v>
      </c>
      <c r="L648" s="11"/>
      <c r="M648" s="11"/>
      <c r="N648" s="11"/>
      <c r="O648" s="11"/>
      <c r="P648" s="149"/>
      <c r="Q648" s="164"/>
      <c r="V648" s="165"/>
      <c r="W648" s="150"/>
      <c r="X648" s="150"/>
      <c r="Y648" s="150"/>
      <c r="Z648" s="150"/>
      <c r="AA648" s="150"/>
      <c r="AB648" s="150"/>
      <c r="AC648" s="150"/>
      <c r="AD648" s="150"/>
      <c r="AE648" s="150"/>
      <c r="AF648" s="150"/>
      <c r="AG648" s="11"/>
      <c r="AH648" s="11"/>
      <c r="AI648" s="11"/>
      <c r="AT648" s="11"/>
      <c r="AU648" s="88"/>
    </row>
    <row r="649" spans="3:47" outlineLevel="2" x14ac:dyDescent="0.2">
      <c r="C649" s="119">
        <v>6</v>
      </c>
      <c r="D649" s="167" t="s">
        <v>218</v>
      </c>
      <c r="E649" s="11"/>
      <c r="F649" s="134" t="s">
        <v>213</v>
      </c>
      <c r="G649" s="16" t="s">
        <v>130</v>
      </c>
      <c r="H649" s="172">
        <v>1</v>
      </c>
      <c r="I649" s="173">
        <v>0</v>
      </c>
      <c r="J649" s="173">
        <v>1</v>
      </c>
      <c r="K649" s="174">
        <v>0</v>
      </c>
      <c r="L649" s="11"/>
      <c r="M649" s="11"/>
      <c r="N649" s="11"/>
      <c r="O649" s="11"/>
      <c r="P649" s="149"/>
      <c r="Q649" s="164"/>
      <c r="V649" s="165"/>
      <c r="W649" s="150"/>
      <c r="X649" s="150"/>
      <c r="Y649" s="150"/>
      <c r="Z649" s="150"/>
      <c r="AA649" s="150"/>
      <c r="AB649" s="150"/>
      <c r="AC649" s="150"/>
      <c r="AD649" s="150"/>
      <c r="AE649" s="150"/>
      <c r="AF649" s="150"/>
      <c r="AG649" s="11"/>
      <c r="AH649" s="11"/>
      <c r="AI649" s="11"/>
      <c r="AT649" s="11"/>
      <c r="AU649" s="88"/>
    </row>
    <row r="650" spans="3:47" outlineLevel="2" x14ac:dyDescent="0.2">
      <c r="C650" s="119">
        <v>6</v>
      </c>
      <c r="D650" s="167" t="s">
        <v>218</v>
      </c>
      <c r="E650" s="11"/>
      <c r="F650" s="134" t="s">
        <v>214</v>
      </c>
      <c r="G650" s="16" t="s">
        <v>130</v>
      </c>
      <c r="H650" s="172">
        <v>0.8</v>
      </c>
      <c r="I650" s="173">
        <v>0.19999999999999996</v>
      </c>
      <c r="J650" s="173">
        <v>1</v>
      </c>
      <c r="K650" s="174">
        <v>0</v>
      </c>
      <c r="L650" s="11"/>
      <c r="M650" s="11"/>
      <c r="N650" s="11"/>
      <c r="O650" s="11"/>
      <c r="P650" s="149"/>
      <c r="Q650" s="164"/>
      <c r="V650" s="165"/>
      <c r="W650" s="150"/>
      <c r="X650" s="150"/>
      <c r="Y650" s="150"/>
      <c r="Z650" s="150"/>
      <c r="AA650" s="150"/>
      <c r="AB650" s="150"/>
      <c r="AC650" s="150"/>
      <c r="AD650" s="150"/>
      <c r="AE650" s="150"/>
      <c r="AF650" s="150"/>
      <c r="AG650" s="11"/>
      <c r="AH650" s="11"/>
      <c r="AI650" s="11"/>
      <c r="AT650" s="11"/>
      <c r="AU650" s="88"/>
    </row>
    <row r="651" spans="3:47" outlineLevel="2" x14ac:dyDescent="0.2">
      <c r="C651" s="119">
        <v>6</v>
      </c>
      <c r="D651" s="167" t="s">
        <v>218</v>
      </c>
      <c r="E651" s="11"/>
      <c r="F651" s="134" t="s">
        <v>215</v>
      </c>
      <c r="G651" s="16" t="s">
        <v>130</v>
      </c>
      <c r="H651" s="172">
        <v>1</v>
      </c>
      <c r="I651" s="173">
        <v>0</v>
      </c>
      <c r="J651" s="173">
        <v>1</v>
      </c>
      <c r="K651" s="174">
        <v>0</v>
      </c>
      <c r="L651" s="11"/>
      <c r="M651" s="11"/>
      <c r="N651" s="11"/>
      <c r="O651" s="11"/>
      <c r="P651" s="149"/>
      <c r="Q651" s="164"/>
      <c r="V651" s="165"/>
      <c r="W651" s="150"/>
      <c r="X651" s="150"/>
      <c r="Y651" s="150"/>
      <c r="Z651" s="150"/>
      <c r="AA651" s="150"/>
      <c r="AB651" s="150"/>
      <c r="AC651" s="150"/>
      <c r="AD651" s="150"/>
      <c r="AE651" s="150"/>
      <c r="AF651" s="150"/>
      <c r="AG651" s="11"/>
      <c r="AH651" s="11"/>
      <c r="AI651" s="11"/>
      <c r="AT651" s="11"/>
      <c r="AU651" s="88"/>
    </row>
    <row r="652" spans="3:47" outlineLevel="2" x14ac:dyDescent="0.2">
      <c r="C652" s="119">
        <v>6</v>
      </c>
      <c r="D652" s="167" t="s">
        <v>218</v>
      </c>
      <c r="E652" s="11"/>
      <c r="F652" s="175" t="s">
        <v>216</v>
      </c>
      <c r="G652" s="16" t="s">
        <v>130</v>
      </c>
      <c r="H652" s="172">
        <v>1</v>
      </c>
      <c r="I652" s="173">
        <v>0</v>
      </c>
      <c r="J652" s="173">
        <v>1</v>
      </c>
      <c r="K652" s="174">
        <v>0</v>
      </c>
      <c r="L652" s="11"/>
      <c r="M652" s="11"/>
      <c r="N652" s="11"/>
      <c r="O652" s="11"/>
      <c r="P652" s="149"/>
      <c r="Q652" s="164"/>
      <c r="V652" s="165"/>
      <c r="W652" s="150"/>
      <c r="X652" s="150"/>
      <c r="Y652" s="150"/>
      <c r="Z652" s="150"/>
      <c r="AA652" s="150"/>
      <c r="AB652" s="150"/>
      <c r="AC652" s="150"/>
      <c r="AD652" s="150"/>
      <c r="AE652" s="150"/>
      <c r="AF652" s="150"/>
      <c r="AG652" s="11"/>
      <c r="AH652" s="11"/>
      <c r="AI652" s="11"/>
      <c r="AT652" s="11"/>
      <c r="AU652" s="88"/>
    </row>
    <row r="653" spans="3:47" outlineLevel="2" x14ac:dyDescent="0.2">
      <c r="C653" s="119">
        <v>6</v>
      </c>
      <c r="D653" s="167" t="s">
        <v>218</v>
      </c>
      <c r="E653" s="11"/>
      <c r="F653" s="175" t="s">
        <v>33</v>
      </c>
      <c r="G653" s="16" t="s">
        <v>130</v>
      </c>
      <c r="H653" s="172">
        <v>1</v>
      </c>
      <c r="I653" s="173">
        <v>0</v>
      </c>
      <c r="J653" s="173">
        <v>1</v>
      </c>
      <c r="K653" s="174">
        <v>0</v>
      </c>
      <c r="L653" s="11"/>
      <c r="M653" s="11"/>
      <c r="N653" s="11"/>
      <c r="O653" s="11"/>
      <c r="P653" s="149"/>
      <c r="Q653" s="164"/>
      <c r="V653" s="165"/>
      <c r="W653" s="150"/>
      <c r="X653" s="150"/>
      <c r="Y653" s="150"/>
      <c r="Z653" s="150"/>
      <c r="AA653" s="150"/>
      <c r="AB653" s="150"/>
      <c r="AC653" s="150"/>
      <c r="AD653" s="150"/>
      <c r="AE653" s="150"/>
      <c r="AF653" s="150"/>
      <c r="AG653" s="11"/>
      <c r="AH653" s="11"/>
      <c r="AI653" s="11"/>
      <c r="AT653" s="11"/>
      <c r="AU653" s="88"/>
    </row>
    <row r="654" spans="3:47" outlineLevel="2" x14ac:dyDescent="0.2">
      <c r="C654" s="119">
        <v>6</v>
      </c>
      <c r="D654" s="167" t="s">
        <v>218</v>
      </c>
      <c r="E654" s="11"/>
      <c r="F654" s="175" t="s">
        <v>34</v>
      </c>
      <c r="G654" s="16" t="s">
        <v>130</v>
      </c>
      <c r="H654" s="172">
        <v>1</v>
      </c>
      <c r="I654" s="173">
        <v>0</v>
      </c>
      <c r="J654" s="173">
        <v>1</v>
      </c>
      <c r="K654" s="174">
        <v>0</v>
      </c>
      <c r="L654" s="11"/>
      <c r="M654" s="11"/>
      <c r="N654" s="11"/>
      <c r="O654" s="11"/>
      <c r="P654" s="149"/>
      <c r="Q654" s="164"/>
      <c r="V654" s="165"/>
      <c r="W654" s="150"/>
      <c r="X654" s="150"/>
      <c r="Y654" s="150"/>
      <c r="Z654" s="150"/>
      <c r="AA654" s="150"/>
      <c r="AB654" s="150"/>
      <c r="AC654" s="150"/>
      <c r="AD654" s="150"/>
      <c r="AE654" s="150"/>
      <c r="AF654" s="150"/>
      <c r="AG654" s="11"/>
      <c r="AH654" s="11"/>
      <c r="AI654" s="11"/>
      <c r="AT654" s="11"/>
      <c r="AU654" s="88"/>
    </row>
    <row r="655" spans="3:47" outlineLevel="2" x14ac:dyDescent="0.2">
      <c r="C655" s="119">
        <v>6</v>
      </c>
      <c r="D655" s="167" t="s">
        <v>218</v>
      </c>
      <c r="E655" s="11"/>
      <c r="F655" s="175" t="s">
        <v>217</v>
      </c>
      <c r="G655" s="16" t="s">
        <v>130</v>
      </c>
      <c r="H655" s="172">
        <v>1</v>
      </c>
      <c r="I655" s="173">
        <v>0</v>
      </c>
      <c r="J655" s="173">
        <v>1</v>
      </c>
      <c r="K655" s="174">
        <v>0</v>
      </c>
      <c r="L655" s="11"/>
      <c r="M655" s="11"/>
      <c r="N655" s="11"/>
      <c r="O655" s="11"/>
      <c r="P655" s="149"/>
      <c r="Q655" s="164"/>
      <c r="V655" s="165"/>
      <c r="W655" s="150"/>
      <c r="X655" s="150"/>
      <c r="Y655" s="150"/>
      <c r="Z655" s="150"/>
      <c r="AA655" s="150"/>
      <c r="AB655" s="150"/>
      <c r="AC655" s="150"/>
      <c r="AD655" s="150"/>
      <c r="AE655" s="150"/>
      <c r="AF655" s="150"/>
      <c r="AG655" s="11"/>
      <c r="AH655" s="11"/>
      <c r="AI655" s="11"/>
      <c r="AT655" s="11"/>
      <c r="AU655" s="88"/>
    </row>
    <row r="656" spans="3:47" outlineLevel="2" x14ac:dyDescent="0.2">
      <c r="C656" s="119">
        <v>6</v>
      </c>
      <c r="D656" s="167" t="s">
        <v>218</v>
      </c>
      <c r="E656" s="11"/>
      <c r="F656" s="175" t="s">
        <v>152</v>
      </c>
      <c r="G656" s="16" t="s">
        <v>130</v>
      </c>
      <c r="H656" s="172">
        <v>0</v>
      </c>
      <c r="I656" s="173">
        <v>1</v>
      </c>
      <c r="J656" s="173">
        <v>0</v>
      </c>
      <c r="K656" s="174">
        <v>0</v>
      </c>
      <c r="L656" s="11"/>
      <c r="M656" s="11"/>
      <c r="N656" s="11"/>
      <c r="O656" s="11"/>
      <c r="P656" s="149"/>
      <c r="Q656" s="164"/>
      <c r="V656" s="165"/>
      <c r="W656" s="150"/>
      <c r="X656" s="150"/>
      <c r="Y656" s="150"/>
      <c r="Z656" s="150"/>
      <c r="AA656" s="150"/>
      <c r="AB656" s="150"/>
      <c r="AC656" s="150"/>
      <c r="AD656" s="150"/>
      <c r="AE656" s="150"/>
      <c r="AF656" s="150"/>
      <c r="AG656" s="11"/>
      <c r="AH656" s="11"/>
      <c r="AI656" s="11"/>
      <c r="AT656" s="11"/>
      <c r="AU656" s="88"/>
    </row>
    <row r="657" spans="3:47" outlineLevel="2" x14ac:dyDescent="0.2">
      <c r="C657" s="119">
        <v>6</v>
      </c>
      <c r="D657" s="167" t="s">
        <v>218</v>
      </c>
      <c r="E657" s="11"/>
      <c r="F657" s="176" t="s">
        <v>152</v>
      </c>
      <c r="G657" s="177" t="s">
        <v>130</v>
      </c>
      <c r="H657" s="178">
        <v>0</v>
      </c>
      <c r="I657" s="179">
        <v>1</v>
      </c>
      <c r="J657" s="179">
        <v>0</v>
      </c>
      <c r="K657" s="180">
        <v>0</v>
      </c>
      <c r="L657" s="11"/>
      <c r="M657" s="11"/>
      <c r="N657" s="11"/>
      <c r="O657" s="11"/>
      <c r="P657" s="149"/>
      <c r="Q657" s="164"/>
      <c r="V657" s="165"/>
      <c r="W657" s="150"/>
      <c r="X657" s="150"/>
      <c r="Y657" s="150"/>
      <c r="Z657" s="150"/>
      <c r="AA657" s="150"/>
      <c r="AB657" s="150"/>
      <c r="AC657" s="150"/>
      <c r="AD657" s="150"/>
      <c r="AE657" s="150"/>
      <c r="AF657" s="150"/>
      <c r="AG657" s="11"/>
      <c r="AH657" s="11"/>
      <c r="AI657" s="11"/>
      <c r="AT657" s="11"/>
      <c r="AU657" s="88"/>
    </row>
    <row r="658" spans="3:47" outlineLevel="2" x14ac:dyDescent="0.2">
      <c r="C658" s="119">
        <v>6</v>
      </c>
      <c r="D658" s="167" t="s">
        <v>218</v>
      </c>
      <c r="E658" s="11"/>
      <c r="F658" s="125" t="s">
        <v>152</v>
      </c>
      <c r="G658" s="168" t="s">
        <v>130</v>
      </c>
      <c r="H658" s="172">
        <v>0</v>
      </c>
      <c r="I658" s="173">
        <v>1</v>
      </c>
      <c r="J658" s="173">
        <v>0</v>
      </c>
      <c r="K658" s="174">
        <v>0</v>
      </c>
      <c r="L658" s="11"/>
      <c r="M658" s="11"/>
      <c r="N658" s="11"/>
      <c r="O658" s="11"/>
      <c r="P658" s="149"/>
      <c r="Q658" s="164"/>
      <c r="V658" s="165"/>
      <c r="W658" s="150"/>
      <c r="X658" s="150"/>
      <c r="Y658" s="150"/>
      <c r="Z658" s="150"/>
      <c r="AA658" s="150"/>
      <c r="AB658" s="150"/>
      <c r="AC658" s="150"/>
      <c r="AD658" s="150"/>
      <c r="AE658" s="150"/>
      <c r="AF658" s="150"/>
      <c r="AG658" s="11"/>
      <c r="AH658" s="11"/>
      <c r="AI658" s="11"/>
      <c r="AT658" s="11"/>
      <c r="AU658" s="88"/>
    </row>
    <row r="659" spans="3:47" outlineLevel="2" x14ac:dyDescent="0.2">
      <c r="C659" s="119">
        <v>6</v>
      </c>
      <c r="D659" s="167" t="s">
        <v>218</v>
      </c>
      <c r="E659" s="11"/>
      <c r="F659" s="134" t="s">
        <v>152</v>
      </c>
      <c r="G659" s="16" t="s">
        <v>130</v>
      </c>
      <c r="H659" s="172">
        <v>0</v>
      </c>
      <c r="I659" s="173">
        <v>1</v>
      </c>
      <c r="J659" s="173">
        <v>0</v>
      </c>
      <c r="K659" s="174">
        <v>0</v>
      </c>
      <c r="L659" s="11"/>
      <c r="M659" s="11"/>
      <c r="N659" s="11"/>
      <c r="O659" s="11"/>
      <c r="P659" s="149"/>
      <c r="Q659" s="164"/>
      <c r="V659" s="165"/>
      <c r="W659" s="150"/>
      <c r="X659" s="150"/>
      <c r="Y659" s="150"/>
      <c r="Z659" s="150"/>
      <c r="AA659" s="150"/>
      <c r="AB659" s="150"/>
      <c r="AC659" s="150"/>
      <c r="AD659" s="150"/>
      <c r="AE659" s="150"/>
      <c r="AF659" s="150"/>
      <c r="AG659" s="11"/>
      <c r="AH659" s="11"/>
      <c r="AI659" s="11"/>
      <c r="AT659" s="11"/>
      <c r="AU659" s="88"/>
    </row>
    <row r="660" spans="3:47" outlineLevel="2" x14ac:dyDescent="0.2">
      <c r="C660" s="119">
        <v>6</v>
      </c>
      <c r="D660" s="167" t="s">
        <v>218</v>
      </c>
      <c r="E660" s="11"/>
      <c r="F660" s="134" t="s">
        <v>152</v>
      </c>
      <c r="G660" s="16" t="s">
        <v>130</v>
      </c>
      <c r="H660" s="172">
        <v>0</v>
      </c>
      <c r="I660" s="173">
        <v>1</v>
      </c>
      <c r="J660" s="173">
        <v>0</v>
      </c>
      <c r="K660" s="174">
        <v>0</v>
      </c>
      <c r="L660" s="11"/>
      <c r="M660" s="11"/>
      <c r="N660" s="11"/>
      <c r="O660" s="11"/>
      <c r="P660" s="149"/>
      <c r="Q660" s="164"/>
      <c r="V660" s="165"/>
      <c r="W660" s="150"/>
      <c r="X660" s="150"/>
      <c r="Y660" s="150"/>
      <c r="Z660" s="150"/>
      <c r="AA660" s="150"/>
      <c r="AB660" s="150"/>
      <c r="AC660" s="150"/>
      <c r="AD660" s="150"/>
      <c r="AE660" s="150"/>
      <c r="AF660" s="150"/>
      <c r="AG660" s="11"/>
      <c r="AH660" s="11"/>
      <c r="AI660" s="11"/>
      <c r="AT660" s="11"/>
      <c r="AU660" s="88"/>
    </row>
    <row r="661" spans="3:47" outlineLevel="2" x14ac:dyDescent="0.2">
      <c r="C661" s="119">
        <v>6</v>
      </c>
      <c r="D661" s="167" t="s">
        <v>218</v>
      </c>
      <c r="E661" s="11"/>
      <c r="F661" s="134" t="s">
        <v>152</v>
      </c>
      <c r="G661" s="16" t="s">
        <v>130</v>
      </c>
      <c r="H661" s="172">
        <v>0</v>
      </c>
      <c r="I661" s="173">
        <v>1</v>
      </c>
      <c r="J661" s="173">
        <v>0</v>
      </c>
      <c r="K661" s="174">
        <v>0</v>
      </c>
      <c r="L661" s="11"/>
      <c r="M661" s="11"/>
      <c r="N661" s="11"/>
      <c r="O661" s="11"/>
      <c r="P661" s="149"/>
      <c r="Q661" s="164"/>
      <c r="V661" s="165"/>
      <c r="W661" s="150"/>
      <c r="X661" s="150"/>
      <c r="Y661" s="150"/>
      <c r="Z661" s="150"/>
      <c r="AA661" s="150"/>
      <c r="AB661" s="150"/>
      <c r="AC661" s="150"/>
      <c r="AD661" s="150"/>
      <c r="AE661" s="150"/>
      <c r="AF661" s="150"/>
      <c r="AG661" s="11"/>
      <c r="AH661" s="11"/>
      <c r="AI661" s="11"/>
      <c r="AT661" s="11"/>
      <c r="AU661" s="88"/>
    </row>
    <row r="662" spans="3:47" outlineLevel="2" x14ac:dyDescent="0.2">
      <c r="C662" s="119">
        <v>6</v>
      </c>
      <c r="D662" s="167" t="s">
        <v>218</v>
      </c>
      <c r="E662" s="11"/>
      <c r="F662" s="134" t="s">
        <v>152</v>
      </c>
      <c r="G662" s="16" t="s">
        <v>130</v>
      </c>
      <c r="H662" s="172">
        <v>0</v>
      </c>
      <c r="I662" s="173">
        <v>1</v>
      </c>
      <c r="J662" s="173">
        <v>0</v>
      </c>
      <c r="K662" s="174">
        <v>0</v>
      </c>
      <c r="L662" s="11"/>
      <c r="M662" s="11"/>
      <c r="N662" s="11"/>
      <c r="O662" s="11"/>
      <c r="P662" s="149"/>
      <c r="Q662" s="164"/>
      <c r="V662" s="165"/>
      <c r="W662" s="150"/>
      <c r="X662" s="150"/>
      <c r="Y662" s="150"/>
      <c r="Z662" s="150"/>
      <c r="AA662" s="150"/>
      <c r="AB662" s="150"/>
      <c r="AC662" s="150"/>
      <c r="AD662" s="150"/>
      <c r="AE662" s="150"/>
      <c r="AF662" s="150"/>
      <c r="AG662" s="11"/>
      <c r="AH662" s="11"/>
      <c r="AI662" s="11"/>
      <c r="AT662" s="11"/>
      <c r="AU662" s="88"/>
    </row>
    <row r="663" spans="3:47" outlineLevel="2" x14ac:dyDescent="0.2">
      <c r="C663" s="119">
        <v>6</v>
      </c>
      <c r="D663" s="167" t="s">
        <v>218</v>
      </c>
      <c r="E663" s="11"/>
      <c r="F663" s="134" t="s">
        <v>152</v>
      </c>
      <c r="G663" s="16" t="s">
        <v>130</v>
      </c>
      <c r="H663" s="172">
        <v>0</v>
      </c>
      <c r="I663" s="173">
        <v>1</v>
      </c>
      <c r="J663" s="173">
        <v>0</v>
      </c>
      <c r="K663" s="174">
        <v>0</v>
      </c>
      <c r="L663" s="11"/>
      <c r="M663" s="11"/>
      <c r="N663" s="11"/>
      <c r="O663" s="11"/>
      <c r="P663" s="149"/>
      <c r="Q663" s="164"/>
      <c r="V663" s="165"/>
      <c r="W663" s="150"/>
      <c r="X663" s="181"/>
      <c r="Y663" s="150"/>
      <c r="Z663" s="150"/>
      <c r="AA663" s="150"/>
      <c r="AB663" s="150"/>
      <c r="AC663" s="150"/>
      <c r="AD663" s="150"/>
      <c r="AE663" s="150"/>
      <c r="AF663" s="150"/>
      <c r="AG663" s="11"/>
      <c r="AH663" s="11"/>
      <c r="AI663" s="11"/>
      <c r="AT663" s="11"/>
      <c r="AU663" s="88"/>
    </row>
    <row r="664" spans="3:47" outlineLevel="2" x14ac:dyDescent="0.2">
      <c r="C664" s="119">
        <v>6</v>
      </c>
      <c r="D664" s="167" t="s">
        <v>218</v>
      </c>
      <c r="E664" s="11"/>
      <c r="F664" s="134" t="s">
        <v>152</v>
      </c>
      <c r="G664" s="16" t="s">
        <v>130</v>
      </c>
      <c r="H664" s="172">
        <v>0</v>
      </c>
      <c r="I664" s="173">
        <v>1</v>
      </c>
      <c r="J664" s="173">
        <v>0</v>
      </c>
      <c r="K664" s="174">
        <v>0</v>
      </c>
      <c r="L664" s="11"/>
      <c r="M664" s="11"/>
      <c r="N664" s="11"/>
      <c r="O664" s="11"/>
      <c r="P664" s="149"/>
      <c r="Q664" s="164"/>
      <c r="V664" s="165"/>
      <c r="W664" s="150"/>
      <c r="X664" s="150"/>
      <c r="Y664" s="150"/>
      <c r="Z664" s="150"/>
      <c r="AA664" s="150"/>
      <c r="AB664" s="150"/>
      <c r="AC664" s="150"/>
      <c r="AD664" s="150"/>
      <c r="AE664" s="150"/>
      <c r="AF664" s="150"/>
      <c r="AG664" s="11"/>
      <c r="AH664" s="11"/>
      <c r="AI664" s="11"/>
      <c r="AT664" s="11"/>
      <c r="AU664" s="88"/>
    </row>
    <row r="665" spans="3:47" outlineLevel="2" x14ac:dyDescent="0.2">
      <c r="C665" s="119">
        <v>6</v>
      </c>
      <c r="D665" s="167" t="s">
        <v>218</v>
      </c>
      <c r="E665" s="11"/>
      <c r="F665" s="134" t="s">
        <v>152</v>
      </c>
      <c r="G665" s="16" t="s">
        <v>130</v>
      </c>
      <c r="H665" s="172">
        <v>0</v>
      </c>
      <c r="I665" s="173">
        <v>1</v>
      </c>
      <c r="J665" s="173">
        <v>0</v>
      </c>
      <c r="K665" s="174">
        <v>0</v>
      </c>
      <c r="L665" s="11"/>
      <c r="M665" s="11"/>
      <c r="N665" s="11"/>
      <c r="O665" s="11"/>
      <c r="P665" s="149"/>
      <c r="Q665" s="164"/>
      <c r="V665" s="165"/>
      <c r="W665" s="150"/>
      <c r="X665" s="150"/>
      <c r="Y665" s="150"/>
      <c r="Z665" s="150"/>
      <c r="AA665" s="150"/>
      <c r="AB665" s="150"/>
      <c r="AC665" s="150"/>
      <c r="AD665" s="150"/>
      <c r="AE665" s="150"/>
      <c r="AF665" s="150"/>
      <c r="AG665" s="11"/>
      <c r="AH665" s="11"/>
      <c r="AI665" s="11"/>
      <c r="AT665" s="11"/>
      <c r="AU665" s="88"/>
    </row>
    <row r="666" spans="3:47" outlineLevel="2" x14ac:dyDescent="0.2">
      <c r="C666" s="119">
        <v>6</v>
      </c>
      <c r="D666" s="167" t="s">
        <v>218</v>
      </c>
      <c r="E666" s="11"/>
      <c r="F666" s="134" t="s">
        <v>152</v>
      </c>
      <c r="G666" s="16" t="s">
        <v>130</v>
      </c>
      <c r="H666" s="172">
        <v>0</v>
      </c>
      <c r="I666" s="173">
        <v>1</v>
      </c>
      <c r="J666" s="173">
        <v>0</v>
      </c>
      <c r="K666" s="174">
        <v>0</v>
      </c>
      <c r="L666" s="11"/>
      <c r="M666" s="11"/>
      <c r="N666" s="11"/>
      <c r="O666" s="11"/>
      <c r="P666" s="149"/>
      <c r="Q666" s="164"/>
      <c r="V666" s="165"/>
      <c r="W666" s="150"/>
      <c r="X666" s="150"/>
      <c r="Y666" s="150"/>
      <c r="Z666" s="150"/>
      <c r="AA666" s="150"/>
      <c r="AB666" s="150"/>
      <c r="AC666" s="150"/>
      <c r="AD666" s="150"/>
      <c r="AE666" s="150"/>
      <c r="AF666" s="150"/>
      <c r="AG666" s="11"/>
      <c r="AH666" s="11"/>
      <c r="AI666" s="11"/>
      <c r="AT666" s="11"/>
      <c r="AU666" s="88"/>
    </row>
    <row r="667" spans="3:47" outlineLevel="2" x14ac:dyDescent="0.2">
      <c r="C667" s="119">
        <v>6</v>
      </c>
      <c r="D667" s="167" t="s">
        <v>218</v>
      </c>
      <c r="E667" s="11"/>
      <c r="F667" s="140" t="s">
        <v>152</v>
      </c>
      <c r="G667" s="177" t="s">
        <v>130</v>
      </c>
      <c r="H667" s="178">
        <v>0</v>
      </c>
      <c r="I667" s="179">
        <v>1</v>
      </c>
      <c r="J667" s="179">
        <v>0</v>
      </c>
      <c r="K667" s="180">
        <v>0</v>
      </c>
      <c r="L667" s="11"/>
      <c r="M667" s="11"/>
      <c r="N667" s="11"/>
      <c r="O667" s="11"/>
      <c r="P667" s="149"/>
      <c r="Q667" s="164"/>
      <c r="V667" s="165"/>
      <c r="W667" s="150"/>
      <c r="X667" s="150"/>
      <c r="Y667" s="150"/>
      <c r="Z667" s="150"/>
      <c r="AA667" s="150"/>
      <c r="AB667" s="150"/>
      <c r="AC667" s="150"/>
      <c r="AD667" s="150"/>
      <c r="AE667" s="150"/>
      <c r="AF667" s="150"/>
      <c r="AG667" s="150"/>
      <c r="AH667" s="150"/>
      <c r="AI667" s="150"/>
      <c r="AT667" s="11"/>
      <c r="AU667" s="88"/>
    </row>
    <row r="668" spans="3:47" outlineLevel="2" x14ac:dyDescent="0.2">
      <c r="C668" s="119">
        <v>6</v>
      </c>
      <c r="D668" s="11"/>
      <c r="E668" s="11"/>
      <c r="F668" s="11"/>
      <c r="G668" s="11"/>
      <c r="H668" s="11"/>
      <c r="I668" s="11"/>
      <c r="J668" s="11"/>
      <c r="K668" s="11"/>
      <c r="L668" s="11"/>
      <c r="M668" s="11"/>
      <c r="N668" s="11"/>
      <c r="O668" s="11"/>
      <c r="P668" s="149"/>
      <c r="Q668" s="16"/>
      <c r="R668" s="182"/>
      <c r="S668" s="182"/>
      <c r="T668" s="182"/>
      <c r="U668" s="182"/>
      <c r="V668" s="183"/>
      <c r="W668" s="150"/>
      <c r="X668" s="150"/>
      <c r="Y668" s="150"/>
      <c r="Z668" s="150"/>
      <c r="AA668" s="150"/>
      <c r="AB668" s="150"/>
      <c r="AC668" s="150"/>
      <c r="AD668" s="150"/>
      <c r="AE668" s="150"/>
      <c r="AF668" s="150"/>
      <c r="AG668" s="150"/>
      <c r="AH668" s="150"/>
      <c r="AI668" s="150"/>
      <c r="AT668" s="11"/>
      <c r="AU668" s="88"/>
    </row>
    <row r="669" spans="3:47" ht="10.5" customHeight="1" outlineLevel="1" x14ac:dyDescent="0.2">
      <c r="C669" s="119">
        <v>6</v>
      </c>
      <c r="D669" s="11"/>
      <c r="E669" s="162" t="s">
        <v>185</v>
      </c>
      <c r="F669" s="121"/>
      <c r="G669" s="121"/>
      <c r="H669" s="121"/>
      <c r="I669" s="121"/>
      <c r="J669" s="121"/>
      <c r="K669" s="121"/>
      <c r="L669" s="121"/>
      <c r="M669" s="121"/>
      <c r="N669" s="121"/>
      <c r="O669" s="121"/>
      <c r="P669" s="121"/>
      <c r="Q669" s="122"/>
      <c r="R669" s="123"/>
      <c r="S669" s="123"/>
      <c r="T669" s="123"/>
      <c r="U669" s="123"/>
      <c r="V669" s="123"/>
      <c r="W669" s="123"/>
      <c r="X669" s="123"/>
      <c r="Y669" s="123"/>
      <c r="Z669" s="123"/>
      <c r="AA669" s="123"/>
      <c r="AB669" s="123"/>
      <c r="AC669" s="123"/>
      <c r="AD669" s="123"/>
      <c r="AE669" s="123"/>
      <c r="AF669" s="123"/>
      <c r="AG669" s="123"/>
      <c r="AH669" s="123"/>
      <c r="AI669" s="123"/>
      <c r="AT669" s="11"/>
      <c r="AU669" s="88"/>
    </row>
    <row r="670" spans="3:47" outlineLevel="2" x14ac:dyDescent="0.2">
      <c r="C670" s="119">
        <v>6</v>
      </c>
      <c r="D670" s="11"/>
      <c r="E670" s="125"/>
      <c r="F670" s="127" t="s">
        <v>5</v>
      </c>
      <c r="G670" s="127"/>
      <c r="H670" s="127"/>
      <c r="I670" s="127"/>
      <c r="J670" s="127"/>
      <c r="K670" s="127"/>
      <c r="L670" s="127"/>
      <c r="M670" s="127"/>
      <c r="N670" s="127"/>
      <c r="O670" s="127"/>
      <c r="P670" s="152"/>
      <c r="Q670" s="128" t="s">
        <v>110</v>
      </c>
      <c r="R670" s="184"/>
      <c r="S670" s="185"/>
      <c r="T670" s="185"/>
      <c r="U670" s="186">
        <v>150.11347040995685</v>
      </c>
      <c r="V670" s="186">
        <v>155.39413274044901</v>
      </c>
      <c r="W670" s="187">
        <v>159.72298791481342</v>
      </c>
      <c r="X670" s="186">
        <v>164.0698025952116</v>
      </c>
      <c r="Y670" s="185">
        <v>168.02450245710548</v>
      </c>
      <c r="Z670" s="185">
        <v>171.58654418849406</v>
      </c>
      <c r="AA670" s="185">
        <v>174.99436887987565</v>
      </c>
      <c r="AB670" s="185">
        <v>178.46987547614998</v>
      </c>
      <c r="AC670" s="185">
        <v>182.01440819379147</v>
      </c>
      <c r="AD670" s="185">
        <v>185.62933794656402</v>
      </c>
      <c r="AE670" s="185">
        <v>189.31606287575346</v>
      </c>
      <c r="AF670" s="185">
        <v>193.07600889093118</v>
      </c>
      <c r="AG670" s="185">
        <v>196.91063022145764</v>
      </c>
      <c r="AH670" s="188">
        <v>200.8214099789397</v>
      </c>
      <c r="AI670" s="188">
        <v>204.80986073085825</v>
      </c>
      <c r="AT670" s="11"/>
      <c r="AU670" s="88"/>
    </row>
    <row r="671" spans="3:47" outlineLevel="2" x14ac:dyDescent="0.2">
      <c r="C671" s="119">
        <v>6</v>
      </c>
      <c r="D671" s="11"/>
      <c r="E671" s="134"/>
      <c r="F671" s="11" t="s">
        <v>129</v>
      </c>
      <c r="G671" s="11"/>
      <c r="H671" s="11"/>
      <c r="I671" s="11"/>
      <c r="J671" s="11"/>
      <c r="K671" s="11"/>
      <c r="L671" s="11"/>
      <c r="M671" s="11"/>
      <c r="N671" s="11"/>
      <c r="O671" s="11"/>
      <c r="P671" s="149"/>
      <c r="Q671" s="135" t="s">
        <v>110</v>
      </c>
      <c r="R671" s="189"/>
      <c r="S671" s="190"/>
      <c r="T671" s="190"/>
      <c r="U671" s="191">
        <v>1448.155931253064</v>
      </c>
      <c r="V671" s="191">
        <v>1587.6379086062384</v>
      </c>
      <c r="W671" s="192">
        <v>1676.3626109370211</v>
      </c>
      <c r="X671" s="191">
        <v>2324.2593614925891</v>
      </c>
      <c r="Y671" s="190">
        <v>2109.2333699015626</v>
      </c>
      <c r="Z671" s="190">
        <v>2449.1084369369396</v>
      </c>
      <c r="AA671" s="190">
        <v>2963.6948965359152</v>
      </c>
      <c r="AB671" s="190">
        <v>3652.2282097133534</v>
      </c>
      <c r="AC671" s="190">
        <v>2187.1937324662317</v>
      </c>
      <c r="AD671" s="190">
        <v>2171.5063169934306</v>
      </c>
      <c r="AE671" s="190">
        <v>2621.5854709470295</v>
      </c>
      <c r="AF671" s="190">
        <v>4080.3206534081069</v>
      </c>
      <c r="AG671" s="190">
        <v>2125.8145635311093</v>
      </c>
      <c r="AH671" s="193">
        <v>2248.2992631137695</v>
      </c>
      <c r="AI671" s="193">
        <v>3188.6787538753301</v>
      </c>
      <c r="AT671" s="11"/>
      <c r="AU671" s="88"/>
    </row>
    <row r="672" spans="3:47" outlineLevel="2" x14ac:dyDescent="0.2">
      <c r="C672" s="119">
        <v>6</v>
      </c>
      <c r="D672" s="11"/>
      <c r="E672" s="140"/>
      <c r="F672" s="142" t="s">
        <v>128</v>
      </c>
      <c r="G672" s="142"/>
      <c r="H672" s="142"/>
      <c r="I672" s="142"/>
      <c r="J672" s="142"/>
      <c r="K672" s="142"/>
      <c r="L672" s="142"/>
      <c r="M672" s="142"/>
      <c r="N672" s="142"/>
      <c r="O672" s="142"/>
      <c r="P672" s="155"/>
      <c r="Q672" s="143" t="s">
        <v>110</v>
      </c>
      <c r="R672" s="194"/>
      <c r="S672" s="195"/>
      <c r="T672" s="195"/>
      <c r="U672" s="196">
        <v>425.18041038676375</v>
      </c>
      <c r="V672" s="196">
        <v>440.28913759555854</v>
      </c>
      <c r="W672" s="197">
        <v>452.62405575783333</v>
      </c>
      <c r="X672" s="196">
        <v>486.43797298136195</v>
      </c>
      <c r="Y672" s="195">
        <v>496.94658585053799</v>
      </c>
      <c r="Z672" s="195">
        <v>507.55905960708151</v>
      </c>
      <c r="AA672" s="195">
        <v>517.75776569698837</v>
      </c>
      <c r="AB672" s="195">
        <v>528.16193383729967</v>
      </c>
      <c r="AC672" s="195">
        <v>538.77571642560974</v>
      </c>
      <c r="AD672" s="195">
        <v>549.60335010479707</v>
      </c>
      <c r="AE672" s="195">
        <v>560.64915748021667</v>
      </c>
      <c r="AF672" s="195">
        <v>571.91754887208936</v>
      </c>
      <c r="AG672" s="195">
        <v>583.41302410381763</v>
      </c>
      <c r="AH672" s="198">
        <v>595.14017432696357</v>
      </c>
      <c r="AI672" s="198">
        <v>607.1036838836518</v>
      </c>
      <c r="AT672" s="11"/>
      <c r="AU672" s="88"/>
    </row>
    <row r="673" spans="3:47" outlineLevel="2" x14ac:dyDescent="0.2">
      <c r="C673" s="119">
        <v>6</v>
      </c>
      <c r="D673" s="199"/>
      <c r="E673" s="199"/>
      <c r="F673" s="199"/>
      <c r="G673" s="199"/>
      <c r="H673" s="199"/>
      <c r="I673" s="199"/>
      <c r="J673" s="199"/>
      <c r="K673" s="199"/>
      <c r="L673" s="199"/>
      <c r="M673" s="199"/>
      <c r="N673" s="199"/>
      <c r="O673" s="199"/>
      <c r="P673" s="200"/>
      <c r="Q673" s="16"/>
      <c r="R673" s="201"/>
      <c r="S673" s="201"/>
      <c r="T673" s="201"/>
      <c r="U673" s="201"/>
      <c r="V673" s="201"/>
      <c r="W673" s="201"/>
      <c r="X673" s="201"/>
      <c r="Y673" s="201"/>
      <c r="Z673" s="201"/>
      <c r="AA673" s="201"/>
      <c r="AB673" s="201"/>
      <c r="AC673" s="201"/>
      <c r="AD673" s="201"/>
      <c r="AE673" s="201"/>
      <c r="AF673" s="201"/>
      <c r="AG673" s="201"/>
      <c r="AH673" s="201"/>
      <c r="AI673" s="201"/>
      <c r="AT673" s="11"/>
      <c r="AU673" s="88"/>
    </row>
    <row r="674" spans="3:47" outlineLevel="1" x14ac:dyDescent="0.2">
      <c r="C674" s="119">
        <v>6</v>
      </c>
      <c r="D674" s="11"/>
      <c r="E674" s="202" t="s">
        <v>186</v>
      </c>
      <c r="F674" s="203"/>
      <c r="G674" s="203"/>
      <c r="H674" s="203"/>
      <c r="I674" s="203"/>
      <c r="J674" s="203"/>
      <c r="K674" s="203"/>
      <c r="L674" s="203"/>
      <c r="M674" s="203"/>
      <c r="N674" s="203"/>
      <c r="O674" s="203"/>
      <c r="P674" s="203"/>
      <c r="Q674" s="204"/>
      <c r="R674" s="205"/>
      <c r="S674" s="205"/>
      <c r="T674" s="205"/>
      <c r="U674" s="205"/>
      <c r="V674" s="205"/>
      <c r="W674" s="205"/>
      <c r="X674" s="205"/>
      <c r="Y674" s="205"/>
      <c r="Z674" s="205"/>
      <c r="AA674" s="205"/>
      <c r="AB674" s="205"/>
      <c r="AC674" s="205"/>
      <c r="AD674" s="205"/>
      <c r="AE674" s="205"/>
      <c r="AF674" s="205"/>
      <c r="AG674" s="205"/>
      <c r="AH674" s="205"/>
      <c r="AI674" s="205"/>
      <c r="AT674" s="11"/>
      <c r="AU674" s="88"/>
    </row>
    <row r="675" spans="3:47" outlineLevel="2" x14ac:dyDescent="0.2">
      <c r="C675" s="119">
        <v>6</v>
      </c>
      <c r="D675" s="206" t="s">
        <v>187</v>
      </c>
      <c r="E675" t="s">
        <v>127</v>
      </c>
      <c r="AT675" s="11"/>
      <c r="AU675" s="88"/>
    </row>
    <row r="676" spans="3:47" outlineLevel="2" x14ac:dyDescent="0.2">
      <c r="C676" s="119">
        <v>6</v>
      </c>
      <c r="D676" s="206" t="s">
        <v>187</v>
      </c>
      <c r="E676" s="125"/>
      <c r="F676" s="207" t="s">
        <v>5</v>
      </c>
      <c r="G676" s="207"/>
      <c r="H676" s="207"/>
      <c r="I676" s="158" t="s">
        <v>57</v>
      </c>
      <c r="J676" s="207"/>
      <c r="K676" s="207"/>
      <c r="L676" s="207"/>
      <c r="M676" s="207"/>
      <c r="N676" s="207"/>
      <c r="O676" s="207"/>
      <c r="P676" s="208"/>
      <c r="Q676" s="209" t="s">
        <v>110</v>
      </c>
      <c r="R676" s="210"/>
      <c r="S676" s="211"/>
      <c r="T676" s="211"/>
      <c r="U676" s="212">
        <v>150.11347040995685</v>
      </c>
      <c r="V676" s="212">
        <v>155.39413274044901</v>
      </c>
      <c r="W676" s="211">
        <v>159.72298791481342</v>
      </c>
      <c r="X676" s="212">
        <v>164.0698025952116</v>
      </c>
      <c r="Y676" s="211">
        <v>168.02450245710548</v>
      </c>
      <c r="Z676" s="211">
        <v>171.58654418849406</v>
      </c>
      <c r="AA676" s="211">
        <v>174.99436887987565</v>
      </c>
      <c r="AB676" s="211">
        <v>178.46987547614998</v>
      </c>
      <c r="AC676" s="211">
        <v>182.01440819379147</v>
      </c>
      <c r="AD676" s="211">
        <v>185.62933794656402</v>
      </c>
      <c r="AE676" s="211">
        <v>189.31606287575346</v>
      </c>
      <c r="AF676" s="211">
        <v>193.07600889093118</v>
      </c>
      <c r="AG676" s="211">
        <v>196.91063022145764</v>
      </c>
      <c r="AH676" s="213">
        <v>200.8214099789397</v>
      </c>
      <c r="AI676" s="213">
        <v>204.80986073085825</v>
      </c>
      <c r="AT676" s="11"/>
      <c r="AU676" s="88"/>
    </row>
    <row r="677" spans="3:47" outlineLevel="2" x14ac:dyDescent="0.2">
      <c r="C677" s="119">
        <v>6</v>
      </c>
      <c r="D677" s="206" t="s">
        <v>187</v>
      </c>
      <c r="E677" s="134"/>
      <c r="F677" s="124" t="s">
        <v>129</v>
      </c>
      <c r="G677" s="124"/>
      <c r="H677" s="124"/>
      <c r="I677" s="72" t="s">
        <v>62</v>
      </c>
      <c r="J677" s="124"/>
      <c r="K677" s="124"/>
      <c r="L677" s="124"/>
      <c r="M677" s="124"/>
      <c r="N677" s="124"/>
      <c r="O677" s="124"/>
      <c r="P677" s="214"/>
      <c r="Q677" s="215" t="s">
        <v>110</v>
      </c>
      <c r="R677" s="216"/>
      <c r="S677" s="217"/>
      <c r="T677" s="217"/>
      <c r="U677" s="218">
        <v>1448.155931253064</v>
      </c>
      <c r="V677" s="218">
        <v>1587.6379086062384</v>
      </c>
      <c r="W677" s="217">
        <v>1676.3626109370211</v>
      </c>
      <c r="X677" s="218">
        <v>2324.2593614925891</v>
      </c>
      <c r="Y677" s="217">
        <v>2109.2333699015626</v>
      </c>
      <c r="Z677" s="217">
        <v>2449.1084369369396</v>
      </c>
      <c r="AA677" s="217">
        <v>2963.6948965359152</v>
      </c>
      <c r="AB677" s="217">
        <v>3652.2282097133534</v>
      </c>
      <c r="AC677" s="217">
        <v>2187.1937324662317</v>
      </c>
      <c r="AD677" s="217">
        <v>2171.5063169934306</v>
      </c>
      <c r="AE677" s="217">
        <v>2621.5854709470295</v>
      </c>
      <c r="AF677" s="217">
        <v>4080.3206534081069</v>
      </c>
      <c r="AG677" s="217">
        <v>2125.8145635311093</v>
      </c>
      <c r="AH677" s="219">
        <v>2248.2992631137695</v>
      </c>
      <c r="AI677" s="219">
        <v>3188.6787538753301</v>
      </c>
      <c r="AT677" s="11"/>
      <c r="AU677" s="88"/>
    </row>
    <row r="678" spans="3:47" outlineLevel="2" x14ac:dyDescent="0.2">
      <c r="C678" s="119">
        <v>6</v>
      </c>
      <c r="D678" s="206" t="s">
        <v>187</v>
      </c>
      <c r="E678" s="140"/>
      <c r="F678" s="220" t="s">
        <v>128</v>
      </c>
      <c r="G678" s="220"/>
      <c r="H678" s="220"/>
      <c r="I678" s="161" t="s">
        <v>188</v>
      </c>
      <c r="J678" s="220"/>
      <c r="K678" s="220"/>
      <c r="L678" s="220"/>
      <c r="M678" s="220"/>
      <c r="N678" s="220"/>
      <c r="O678" s="220"/>
      <c r="P678" s="221"/>
      <c r="Q678" s="222" t="s">
        <v>110</v>
      </c>
      <c r="R678" s="223"/>
      <c r="S678" s="224"/>
      <c r="T678" s="224"/>
      <c r="U678" s="225">
        <v>425.18041038676375</v>
      </c>
      <c r="V678" s="225">
        <v>440.28913759555854</v>
      </c>
      <c r="W678" s="224">
        <v>452.62405575783333</v>
      </c>
      <c r="X678" s="225">
        <v>486.43797298136195</v>
      </c>
      <c r="Y678" s="224">
        <v>496.94658585053799</v>
      </c>
      <c r="Z678" s="224">
        <v>507.55905960708151</v>
      </c>
      <c r="AA678" s="224">
        <v>517.75776569698837</v>
      </c>
      <c r="AB678" s="224">
        <v>528.16193383729967</v>
      </c>
      <c r="AC678" s="224">
        <v>538.77571642560974</v>
      </c>
      <c r="AD678" s="224">
        <v>549.60335010479707</v>
      </c>
      <c r="AE678" s="224">
        <v>560.64915748021667</v>
      </c>
      <c r="AF678" s="224">
        <v>571.91754887208936</v>
      </c>
      <c r="AG678" s="224">
        <v>583.41302410381763</v>
      </c>
      <c r="AH678" s="226">
        <v>595.14017432696357</v>
      </c>
      <c r="AI678" s="226">
        <v>607.1036838836518</v>
      </c>
      <c r="AT678" s="11"/>
      <c r="AU678" s="88"/>
    </row>
    <row r="679" spans="3:47" outlineLevel="2" x14ac:dyDescent="0.2">
      <c r="C679" s="119">
        <v>6</v>
      </c>
      <c r="D679" s="206" t="s">
        <v>187</v>
      </c>
      <c r="E679" t="s">
        <v>189</v>
      </c>
      <c r="F679" s="40"/>
      <c r="G679" s="40"/>
      <c r="H679" s="227"/>
      <c r="I679" s="40"/>
      <c r="J679" s="40"/>
      <c r="K679" s="227"/>
      <c r="L679" s="40"/>
      <c r="M679" s="40"/>
      <c r="N679" s="40"/>
      <c r="O679" s="40"/>
      <c r="P679" s="40"/>
      <c r="Q679" s="227"/>
      <c r="R679" s="227"/>
      <c r="S679" s="227"/>
      <c r="T679" s="227"/>
      <c r="U679" s="227"/>
      <c r="V679" s="227"/>
      <c r="W679" s="227"/>
      <c r="X679" s="227"/>
      <c r="Y679" s="227"/>
      <c r="Z679" s="227"/>
      <c r="AA679" s="227"/>
      <c r="AB679" s="227"/>
      <c r="AC679" s="227"/>
      <c r="AD679" s="227"/>
      <c r="AE679" s="227"/>
      <c r="AF679" s="227"/>
      <c r="AG679" s="227"/>
      <c r="AH679" s="227"/>
      <c r="AI679" s="227"/>
      <c r="AT679" s="11"/>
      <c r="AU679" s="88"/>
    </row>
    <row r="680" spans="3:47" outlineLevel="2" x14ac:dyDescent="0.2">
      <c r="C680" s="119">
        <v>6</v>
      </c>
      <c r="D680" s="206" t="s">
        <v>187</v>
      </c>
      <c r="E680" s="125"/>
      <c r="F680" s="207" t="s">
        <v>5</v>
      </c>
      <c r="G680" s="207"/>
      <c r="H680" s="207"/>
      <c r="I680" s="158" t="s">
        <v>57</v>
      </c>
      <c r="J680" s="228" t="s">
        <v>152</v>
      </c>
      <c r="K680" s="207"/>
      <c r="L680" s="207"/>
      <c r="M680" s="207"/>
      <c r="N680" s="207"/>
      <c r="O680" s="207"/>
      <c r="P680" s="208"/>
      <c r="Q680" s="229" t="s">
        <v>110</v>
      </c>
      <c r="R680" s="230"/>
      <c r="S680" s="231"/>
      <c r="T680" s="231"/>
      <c r="U680" s="232">
        <v>0</v>
      </c>
      <c r="V680" s="232">
        <v>0</v>
      </c>
      <c r="W680" s="231">
        <v>0</v>
      </c>
      <c r="X680" s="232">
        <v>0</v>
      </c>
      <c r="Y680" s="231">
        <v>0</v>
      </c>
      <c r="Z680" s="231">
        <v>0</v>
      </c>
      <c r="AA680" s="231">
        <v>0</v>
      </c>
      <c r="AB680" s="231">
        <v>0</v>
      </c>
      <c r="AC680" s="231">
        <v>0</v>
      </c>
      <c r="AD680" s="231">
        <v>0</v>
      </c>
      <c r="AE680" s="231">
        <v>0</v>
      </c>
      <c r="AF680" s="231">
        <v>0</v>
      </c>
      <c r="AG680" s="231">
        <v>0</v>
      </c>
      <c r="AH680" s="233">
        <v>0</v>
      </c>
      <c r="AI680" s="233">
        <v>0</v>
      </c>
      <c r="AT680" s="11"/>
      <c r="AU680" s="88"/>
    </row>
    <row r="681" spans="3:47" outlineLevel="2" x14ac:dyDescent="0.2">
      <c r="C681" s="119">
        <v>6</v>
      </c>
      <c r="D681" s="206" t="s">
        <v>187</v>
      </c>
      <c r="E681" s="134"/>
      <c r="F681" s="124" t="s">
        <v>129</v>
      </c>
      <c r="G681" s="124"/>
      <c r="H681" s="124"/>
      <c r="I681" s="72" t="s">
        <v>62</v>
      </c>
      <c r="J681" s="234" t="s">
        <v>152</v>
      </c>
      <c r="K681" s="124"/>
      <c r="L681" s="124"/>
      <c r="M681" s="124"/>
      <c r="N681" s="124"/>
      <c r="O681" s="124"/>
      <c r="P681" s="214"/>
      <c r="Q681" s="235" t="s">
        <v>110</v>
      </c>
      <c r="R681" s="236"/>
      <c r="S681" s="237"/>
      <c r="T681" s="237"/>
      <c r="U681" s="238">
        <v>0</v>
      </c>
      <c r="V681" s="238">
        <v>0</v>
      </c>
      <c r="W681" s="237">
        <v>0</v>
      </c>
      <c r="X681" s="238">
        <v>0</v>
      </c>
      <c r="Y681" s="237">
        <v>0</v>
      </c>
      <c r="Z681" s="237">
        <v>0</v>
      </c>
      <c r="AA681" s="237">
        <v>0</v>
      </c>
      <c r="AB681" s="237">
        <v>0</v>
      </c>
      <c r="AC681" s="237">
        <v>0</v>
      </c>
      <c r="AD681" s="237">
        <v>0</v>
      </c>
      <c r="AE681" s="237">
        <v>0</v>
      </c>
      <c r="AF681" s="237">
        <v>0</v>
      </c>
      <c r="AG681" s="237">
        <v>0</v>
      </c>
      <c r="AH681" s="239">
        <v>0</v>
      </c>
      <c r="AI681" s="239">
        <v>0</v>
      </c>
      <c r="AT681" s="11"/>
      <c r="AU681" s="88"/>
    </row>
    <row r="682" spans="3:47" outlineLevel="2" x14ac:dyDescent="0.2">
      <c r="C682" s="119">
        <v>6</v>
      </c>
      <c r="D682" s="206" t="s">
        <v>187</v>
      </c>
      <c r="E682" s="140"/>
      <c r="F682" s="220" t="s">
        <v>128</v>
      </c>
      <c r="G682" s="220"/>
      <c r="H682" s="220"/>
      <c r="I682" s="161" t="s">
        <v>188</v>
      </c>
      <c r="J682" s="240" t="s">
        <v>152</v>
      </c>
      <c r="K682" s="220"/>
      <c r="L682" s="220"/>
      <c r="M682" s="220"/>
      <c r="N682" s="220"/>
      <c r="O682" s="220"/>
      <c r="P682" s="221"/>
      <c r="Q682" s="241" t="s">
        <v>110</v>
      </c>
      <c r="R682" s="242"/>
      <c r="S682" s="243"/>
      <c r="T682" s="243"/>
      <c r="U682" s="244">
        <v>0</v>
      </c>
      <c r="V682" s="244">
        <v>0</v>
      </c>
      <c r="W682" s="243">
        <v>0</v>
      </c>
      <c r="X682" s="244">
        <v>0</v>
      </c>
      <c r="Y682" s="243">
        <v>0</v>
      </c>
      <c r="Z682" s="243">
        <v>0</v>
      </c>
      <c r="AA682" s="243">
        <v>0</v>
      </c>
      <c r="AB682" s="243">
        <v>0</v>
      </c>
      <c r="AC682" s="243">
        <v>0</v>
      </c>
      <c r="AD682" s="243">
        <v>0</v>
      </c>
      <c r="AE682" s="243">
        <v>0</v>
      </c>
      <c r="AF682" s="243">
        <v>0</v>
      </c>
      <c r="AG682" s="243">
        <v>0</v>
      </c>
      <c r="AH682" s="245">
        <v>0</v>
      </c>
      <c r="AI682" s="245">
        <v>0</v>
      </c>
      <c r="AT682" s="11"/>
      <c r="AU682" s="88"/>
    </row>
    <row r="683" spans="3:47" outlineLevel="2" x14ac:dyDescent="0.2">
      <c r="AT683" s="11"/>
      <c r="AU683" s="88"/>
    </row>
    <row r="684" spans="3:47" x14ac:dyDescent="0.2">
      <c r="C684" s="116">
        <v>7</v>
      </c>
      <c r="D684" s="67" t="s">
        <v>137</v>
      </c>
      <c r="E684" s="67"/>
      <c r="F684" s="67"/>
      <c r="G684" s="67"/>
      <c r="H684" s="102"/>
      <c r="I684" s="67"/>
      <c r="J684" s="67"/>
      <c r="K684" s="102"/>
      <c r="L684" s="67"/>
      <c r="M684" s="67"/>
      <c r="N684" s="67"/>
      <c r="O684" s="67"/>
      <c r="P684" s="67"/>
      <c r="Q684" s="117" t="s">
        <v>110</v>
      </c>
      <c r="R684" s="118">
        <v>0</v>
      </c>
      <c r="S684" s="118">
        <v>0</v>
      </c>
      <c r="T684" s="118">
        <v>0</v>
      </c>
      <c r="U684" s="118">
        <v>130.56050983725538</v>
      </c>
      <c r="V684" s="118">
        <v>138.25437224018594</v>
      </c>
      <c r="W684" s="118">
        <v>143.74239927597384</v>
      </c>
      <c r="X684" s="118">
        <v>167.83713021201035</v>
      </c>
      <c r="Y684" s="118">
        <v>201.80259990166113</v>
      </c>
      <c r="Z684" s="118">
        <v>237.04296209611005</v>
      </c>
      <c r="AA684" s="118">
        <v>509.95646575701318</v>
      </c>
      <c r="AB684" s="118">
        <v>180.79915689347987</v>
      </c>
      <c r="AC684" s="118">
        <v>182.68612213755597</v>
      </c>
      <c r="AD684" s="118">
        <v>220.6716785729451</v>
      </c>
      <c r="AE684" s="118">
        <v>416.63307841025602</v>
      </c>
      <c r="AF684" s="118">
        <v>310.43094303345333</v>
      </c>
      <c r="AG684" s="118">
        <v>661.24667034958679</v>
      </c>
      <c r="AH684" s="118">
        <v>202.13039018113466</v>
      </c>
      <c r="AI684" s="118">
        <v>199.54535119942153</v>
      </c>
      <c r="AT684" s="11"/>
      <c r="AU684" s="88"/>
    </row>
    <row r="685" spans="3:47" s="11" customFormat="1" outlineLevel="1" x14ac:dyDescent="0.2">
      <c r="C685" s="119">
        <v>7</v>
      </c>
      <c r="E685" s="120" t="s">
        <v>174</v>
      </c>
      <c r="F685" s="121"/>
      <c r="G685" s="121"/>
      <c r="H685" s="121"/>
      <c r="I685" s="121"/>
      <c r="J685" s="121"/>
      <c r="K685" s="121"/>
      <c r="L685" s="121"/>
      <c r="M685" s="121"/>
      <c r="N685" s="121"/>
      <c r="O685" s="121"/>
      <c r="P685" s="121"/>
      <c r="Q685" s="122"/>
      <c r="R685" s="123"/>
      <c r="S685" s="123"/>
      <c r="T685" s="123"/>
      <c r="U685" s="123"/>
      <c r="V685" s="123"/>
      <c r="W685" s="123"/>
      <c r="X685" s="123"/>
      <c r="Y685" s="123"/>
      <c r="Z685" s="123"/>
      <c r="AA685" s="123"/>
      <c r="AB685" s="123"/>
      <c r="AC685" s="123"/>
      <c r="AD685" s="123"/>
      <c r="AE685" s="123"/>
      <c r="AF685" s="123"/>
      <c r="AG685" s="123"/>
      <c r="AH685" s="123"/>
      <c r="AI685" s="123"/>
      <c r="AU685" s="88"/>
    </row>
    <row r="686" spans="3:47" s="11" customFormat="1" outlineLevel="2" x14ac:dyDescent="0.2">
      <c r="C686" s="119">
        <v>7</v>
      </c>
      <c r="E686" s="124" t="s">
        <v>175</v>
      </c>
      <c r="U686" s="25" t="s">
        <v>87</v>
      </c>
      <c r="V686" s="25"/>
      <c r="W686" s="25" t="s">
        <v>88</v>
      </c>
      <c r="X686" s="25" t="s">
        <v>89</v>
      </c>
      <c r="AU686" s="88"/>
    </row>
    <row r="687" spans="3:47" s="11" customFormat="1" outlineLevel="2" x14ac:dyDescent="0.2">
      <c r="C687" s="119">
        <v>7</v>
      </c>
      <c r="E687" s="125"/>
      <c r="F687" s="126" t="s">
        <v>209</v>
      </c>
      <c r="G687" s="127"/>
      <c r="H687" s="127"/>
      <c r="I687" s="127"/>
      <c r="J687" s="127"/>
      <c r="K687" s="127"/>
      <c r="L687" s="127"/>
      <c r="M687" s="127"/>
      <c r="N687" s="127"/>
      <c r="O687" s="127"/>
      <c r="P687" s="127"/>
      <c r="Q687" s="128" t="s">
        <v>110</v>
      </c>
      <c r="R687" s="129"/>
      <c r="S687" s="130"/>
      <c r="T687" s="130"/>
      <c r="U687" s="131">
        <v>0</v>
      </c>
      <c r="V687" s="131">
        <v>0</v>
      </c>
      <c r="W687" s="132">
        <v>0</v>
      </c>
      <c r="X687" s="131">
        <v>0</v>
      </c>
      <c r="Y687" s="130">
        <v>0</v>
      </c>
      <c r="Z687" s="130">
        <v>0</v>
      </c>
      <c r="AA687" s="130">
        <v>0</v>
      </c>
      <c r="AB687" s="130">
        <v>0</v>
      </c>
      <c r="AC687" s="130">
        <v>0</v>
      </c>
      <c r="AD687" s="130">
        <v>0</v>
      </c>
      <c r="AE687" s="130">
        <v>0</v>
      </c>
      <c r="AF687" s="130">
        <v>0</v>
      </c>
      <c r="AG687" s="130">
        <v>0</v>
      </c>
      <c r="AH687" s="133">
        <v>0</v>
      </c>
      <c r="AI687" s="133">
        <v>0</v>
      </c>
      <c r="AK687" s="91"/>
      <c r="AU687" s="88"/>
    </row>
    <row r="688" spans="3:47" s="11" customFormat="1" outlineLevel="2" x14ac:dyDescent="0.2">
      <c r="C688" s="119">
        <v>7</v>
      </c>
      <c r="E688" s="134"/>
      <c r="F688" s="36" t="s">
        <v>31</v>
      </c>
      <c r="Q688" s="135" t="s">
        <v>110</v>
      </c>
      <c r="R688" s="136"/>
      <c r="S688" s="88"/>
      <c r="T688" s="88"/>
      <c r="U688" s="137">
        <v>18.143039999999992</v>
      </c>
      <c r="V688" s="137">
        <v>21.86236319999999</v>
      </c>
      <c r="W688" s="138">
        <v>24.09888295535999</v>
      </c>
      <c r="X688" s="137">
        <v>24.696535252652922</v>
      </c>
      <c r="Y688" s="88">
        <v>25.281843138140797</v>
      </c>
      <c r="Z688" s="88">
        <v>25.850684608748971</v>
      </c>
      <c r="AA688" s="88">
        <v>26.367698300923951</v>
      </c>
      <c r="AB688" s="88">
        <v>26.895052266942432</v>
      </c>
      <c r="AC688" s="88">
        <v>27.432953312281281</v>
      </c>
      <c r="AD688" s="88">
        <v>27.981612378526908</v>
      </c>
      <c r="AE688" s="88">
        <v>28.541244626097445</v>
      </c>
      <c r="AF688" s="88">
        <v>29.112069518619393</v>
      </c>
      <c r="AG688" s="88">
        <v>29.694310908991781</v>
      </c>
      <c r="AH688" s="139">
        <v>30.288197127171617</v>
      </c>
      <c r="AI688" s="139">
        <v>30.893961069715051</v>
      </c>
      <c r="AU688" s="88"/>
    </row>
    <row r="689" spans="3:47" s="11" customFormat="1" outlineLevel="2" x14ac:dyDescent="0.2">
      <c r="C689" s="119">
        <v>7</v>
      </c>
      <c r="E689" s="134"/>
      <c r="F689" s="36" t="s">
        <v>28</v>
      </c>
      <c r="Q689" s="135" t="s">
        <v>110</v>
      </c>
      <c r="R689" s="136"/>
      <c r="S689" s="88"/>
      <c r="T689" s="88"/>
      <c r="U689" s="137">
        <v>0</v>
      </c>
      <c r="V689" s="137">
        <v>0</v>
      </c>
      <c r="W689" s="138">
        <v>0</v>
      </c>
      <c r="X689" s="137">
        <v>0</v>
      </c>
      <c r="Y689" s="88">
        <v>0</v>
      </c>
      <c r="Z689" s="88">
        <v>0</v>
      </c>
      <c r="AA689" s="88">
        <v>0</v>
      </c>
      <c r="AB689" s="88">
        <v>0</v>
      </c>
      <c r="AC689" s="88">
        <v>0</v>
      </c>
      <c r="AD689" s="88">
        <v>0</v>
      </c>
      <c r="AE689" s="88">
        <v>0</v>
      </c>
      <c r="AF689" s="88">
        <v>0</v>
      </c>
      <c r="AG689" s="88">
        <v>0</v>
      </c>
      <c r="AH689" s="139">
        <v>0</v>
      </c>
      <c r="AI689" s="139">
        <v>0</v>
      </c>
      <c r="AU689" s="88"/>
    </row>
    <row r="690" spans="3:47" s="11" customFormat="1" outlineLevel="2" x14ac:dyDescent="0.2">
      <c r="C690" s="119">
        <v>7</v>
      </c>
      <c r="E690" s="134"/>
      <c r="F690" s="36" t="s">
        <v>210</v>
      </c>
      <c r="Q690" s="135" t="s">
        <v>110</v>
      </c>
      <c r="R690" s="136"/>
      <c r="S690" s="88"/>
      <c r="T690" s="88"/>
      <c r="U690" s="137">
        <v>37.809193152105792</v>
      </c>
      <c r="V690" s="137">
        <v>39.154870223290821</v>
      </c>
      <c r="W690" s="138">
        <v>40.252794824910588</v>
      </c>
      <c r="X690" s="137">
        <v>41.357844004608914</v>
      </c>
      <c r="Y690" s="88">
        <v>42.357181155496548</v>
      </c>
      <c r="Z690" s="88">
        <v>43.249714986591357</v>
      </c>
      <c r="AA690" s="88">
        <v>44.108090254012019</v>
      </c>
      <c r="AB690" s="88">
        <v>44.983501659126254</v>
      </c>
      <c r="AC690" s="88">
        <v>45.87628731743964</v>
      </c>
      <c r="AD690" s="88">
        <v>46.786792055021913</v>
      </c>
      <c r="AE690" s="88">
        <v>47.715367541691251</v>
      </c>
      <c r="AF690" s="88">
        <v>48.662372426841877</v>
      </c>
      <c r="AG690" s="88">
        <v>49.628172477967404</v>
      </c>
      <c r="AH690" s="139">
        <v>50.613140721933426</v>
      </c>
      <c r="AI690" s="139">
        <v>51.617657589054019</v>
      </c>
      <c r="AU690" s="88"/>
    </row>
    <row r="691" spans="3:47" s="11" customFormat="1" outlineLevel="2" x14ac:dyDescent="0.2">
      <c r="C691" s="119">
        <v>7</v>
      </c>
      <c r="E691" s="134"/>
      <c r="F691" s="36" t="s">
        <v>211</v>
      </c>
      <c r="Q691" s="135" t="s">
        <v>110</v>
      </c>
      <c r="R691" s="136"/>
      <c r="S691" s="88"/>
      <c r="T691" s="88"/>
      <c r="U691" s="137">
        <v>46.091830000000002</v>
      </c>
      <c r="V691" s="137">
        <v>47.728089965000002</v>
      </c>
      <c r="W691" s="138">
        <v>49.064476484020005</v>
      </c>
      <c r="X691" s="137">
        <v>50.408843139682155</v>
      </c>
      <c r="Y691" s="88">
        <v>51.63377802797644</v>
      </c>
      <c r="Z691" s="88">
        <v>52.723250744366752</v>
      </c>
      <c r="AA691" s="88">
        <v>53.77244343417965</v>
      </c>
      <c r="AB691" s="88">
        <v>54.84251505851983</v>
      </c>
      <c r="AC691" s="88">
        <v>55.933881108184373</v>
      </c>
      <c r="AD691" s="88">
        <v>57.046965342237243</v>
      </c>
      <c r="AE691" s="88">
        <v>58.182199952547769</v>
      </c>
      <c r="AF691" s="88">
        <v>59.340025731603468</v>
      </c>
      <c r="AG691" s="88">
        <v>60.520892243662381</v>
      </c>
      <c r="AH691" s="139">
        <v>61.72525799931126</v>
      </c>
      <c r="AI691" s="139">
        <v>62.953590633497555</v>
      </c>
      <c r="AU691" s="88"/>
    </row>
    <row r="692" spans="3:47" s="11" customFormat="1" outlineLevel="2" x14ac:dyDescent="0.2">
      <c r="C692" s="119">
        <v>7</v>
      </c>
      <c r="E692" s="134"/>
      <c r="F692" s="36" t="s">
        <v>212</v>
      </c>
      <c r="Q692" s="135" t="s">
        <v>110</v>
      </c>
      <c r="R692" s="136"/>
      <c r="S692" s="88"/>
      <c r="T692" s="88"/>
      <c r="U692" s="137">
        <v>6.4910935942613968</v>
      </c>
      <c r="V692" s="137">
        <v>6.7262779504578267</v>
      </c>
      <c r="W692" s="138">
        <v>6.9168015793997792</v>
      </c>
      <c r="X692" s="137">
        <v>7.1092467056383253</v>
      </c>
      <c r="Y692" s="88">
        <v>7.2816865481298443</v>
      </c>
      <c r="Z692" s="88">
        <v>7.4336721820205751</v>
      </c>
      <c r="AA692" s="88">
        <v>7.5810492293795351</v>
      </c>
      <c r="AB692" s="88">
        <v>7.7313481158452531</v>
      </c>
      <c r="AC692" s="88">
        <v>7.8846267686453313</v>
      </c>
      <c r="AD692" s="88">
        <v>8.040944263449699</v>
      </c>
      <c r="AE692" s="88">
        <v>8.2003608471391711</v>
      </c>
      <c r="AF692" s="88">
        <v>8.3629379610254198</v>
      </c>
      <c r="AG692" s="88">
        <v>8.528738264531281</v>
      </c>
      <c r="AH692" s="139">
        <v>8.6978256593405519</v>
      </c>
      <c r="AI692" s="139">
        <v>8.8702653140265593</v>
      </c>
      <c r="AU692" s="88"/>
    </row>
    <row r="693" spans="3:47" s="11" customFormat="1" outlineLevel="2" x14ac:dyDescent="0.2">
      <c r="C693" s="119">
        <v>7</v>
      </c>
      <c r="E693" s="134"/>
      <c r="F693" s="36" t="s">
        <v>213</v>
      </c>
      <c r="Q693" s="135" t="s">
        <v>110</v>
      </c>
      <c r="R693" s="136"/>
      <c r="S693" s="88"/>
      <c r="T693" s="88"/>
      <c r="U693" s="137">
        <v>7.1609099999999994</v>
      </c>
      <c r="V693" s="137">
        <v>7.4151223049999997</v>
      </c>
      <c r="W693" s="138">
        <v>7.6227457295400001</v>
      </c>
      <c r="X693" s="137">
        <v>7.8316089625293968</v>
      </c>
      <c r="Y693" s="88">
        <v>8.021917060318863</v>
      </c>
      <c r="Z693" s="88">
        <v>8.1911795102915921</v>
      </c>
      <c r="AA693" s="88">
        <v>8.3541839825463953</v>
      </c>
      <c r="AB693" s="88">
        <v>8.5204322437990694</v>
      </c>
      <c r="AC693" s="88">
        <v>8.6899888454506709</v>
      </c>
      <c r="AD693" s="88">
        <v>8.8629196234751397</v>
      </c>
      <c r="AE693" s="88">
        <v>9.039291723982295</v>
      </c>
      <c r="AF693" s="88">
        <v>9.2191736292895428</v>
      </c>
      <c r="AG693" s="88">
        <v>9.4026351845124054</v>
      </c>
      <c r="AH693" s="139">
        <v>9.5897476246842022</v>
      </c>
      <c r="AI693" s="139">
        <v>9.7805836024154189</v>
      </c>
      <c r="AU693" s="88"/>
    </row>
    <row r="694" spans="3:47" s="11" customFormat="1" outlineLevel="2" x14ac:dyDescent="0.2">
      <c r="C694" s="119">
        <v>7</v>
      </c>
      <c r="E694" s="134"/>
      <c r="F694" s="36" t="s">
        <v>214</v>
      </c>
      <c r="Q694" s="135" t="s">
        <v>110</v>
      </c>
      <c r="R694" s="136"/>
      <c r="S694" s="88"/>
      <c r="T694" s="88"/>
      <c r="U694" s="137">
        <v>11.994603090888186</v>
      </c>
      <c r="V694" s="137">
        <v>12.395929276437318</v>
      </c>
      <c r="W694" s="138">
        <v>12.731770241783487</v>
      </c>
      <c r="X694" s="137">
        <v>13.065606117055308</v>
      </c>
      <c r="Y694" s="88">
        <v>13.377288423936504</v>
      </c>
      <c r="Z694" s="88">
        <v>13.668043920552567</v>
      </c>
      <c r="AA694" s="88">
        <v>13.94028452203583</v>
      </c>
      <c r="AB694" s="88">
        <v>14.217947621831708</v>
      </c>
      <c r="AC694" s="88">
        <v>14.501141225461021</v>
      </c>
      <c r="AD694" s="88">
        <v>14.789975489702517</v>
      </c>
      <c r="AE694" s="88">
        <v>15.084562765441717</v>
      </c>
      <c r="AF694" s="88">
        <v>15.385017641373215</v>
      </c>
      <c r="AG694" s="88">
        <v>15.691456988573435</v>
      </c>
      <c r="AH694" s="139">
        <v>16.004000005961199</v>
      </c>
      <c r="AI694" s="139">
        <v>16.322768266663779</v>
      </c>
      <c r="AU694" s="88"/>
    </row>
    <row r="695" spans="3:47" s="11" customFormat="1" outlineLevel="2" x14ac:dyDescent="0.2">
      <c r="C695" s="119">
        <v>7</v>
      </c>
      <c r="E695" s="134"/>
      <c r="F695" s="36" t="s">
        <v>215</v>
      </c>
      <c r="Q695" s="135" t="s">
        <v>110</v>
      </c>
      <c r="R695" s="136"/>
      <c r="S695" s="88"/>
      <c r="T695" s="88"/>
      <c r="U695" s="137">
        <v>2.8698399999999999</v>
      </c>
      <c r="V695" s="137">
        <v>2.9717193200000001</v>
      </c>
      <c r="W695" s="138">
        <v>3.0549274609600001</v>
      </c>
      <c r="X695" s="137">
        <v>3.1386324733903046</v>
      </c>
      <c r="Y695" s="88">
        <v>3.2149012424936898</v>
      </c>
      <c r="Z695" s="88">
        <v>3.2827356587103069</v>
      </c>
      <c r="AA695" s="88">
        <v>3.3480620983186422</v>
      </c>
      <c r="AB695" s="88">
        <v>3.4146885340751831</v>
      </c>
      <c r="AC695" s="88">
        <v>3.4826408359032794</v>
      </c>
      <c r="AD695" s="88">
        <v>3.5519453885377548</v>
      </c>
      <c r="AE695" s="88">
        <v>3.6226291017696561</v>
      </c>
      <c r="AF695" s="88">
        <v>3.6947194208948724</v>
      </c>
      <c r="AG695" s="88">
        <v>3.7682443373706804</v>
      </c>
      <c r="AH695" s="139">
        <v>3.8432323996843571</v>
      </c>
      <c r="AI695" s="139">
        <v>3.9197127244380758</v>
      </c>
      <c r="AU695" s="88"/>
    </row>
    <row r="696" spans="3:47" s="11" customFormat="1" outlineLevel="2" x14ac:dyDescent="0.2">
      <c r="C696" s="119">
        <v>7</v>
      </c>
      <c r="E696" s="134"/>
      <c r="F696" s="36" t="s">
        <v>216</v>
      </c>
      <c r="Q696" s="135" t="s">
        <v>110</v>
      </c>
      <c r="R696" s="136"/>
      <c r="S696" s="88"/>
      <c r="T696" s="88"/>
      <c r="U696" s="137">
        <v>0</v>
      </c>
      <c r="V696" s="137">
        <v>0</v>
      </c>
      <c r="W696" s="138">
        <v>0</v>
      </c>
      <c r="X696" s="137">
        <v>0</v>
      </c>
      <c r="Y696" s="88">
        <v>0</v>
      </c>
      <c r="Z696" s="88">
        <v>0</v>
      </c>
      <c r="AA696" s="88">
        <v>0</v>
      </c>
      <c r="AB696" s="88">
        <v>0</v>
      </c>
      <c r="AC696" s="88">
        <v>0</v>
      </c>
      <c r="AD696" s="88">
        <v>0</v>
      </c>
      <c r="AE696" s="88">
        <v>0</v>
      </c>
      <c r="AF696" s="88">
        <v>0</v>
      </c>
      <c r="AG696" s="88">
        <v>0</v>
      </c>
      <c r="AH696" s="139">
        <v>0</v>
      </c>
      <c r="AI696" s="139">
        <v>0</v>
      </c>
      <c r="AU696" s="88"/>
    </row>
    <row r="697" spans="3:47" s="11" customFormat="1" outlineLevel="2" x14ac:dyDescent="0.2">
      <c r="C697" s="119">
        <v>7</v>
      </c>
      <c r="E697" s="134"/>
      <c r="F697" s="36" t="s">
        <v>33</v>
      </c>
      <c r="Q697" s="135" t="s">
        <v>110</v>
      </c>
      <c r="R697" s="136"/>
      <c r="S697" s="88"/>
      <c r="T697" s="88"/>
      <c r="U697" s="137">
        <v>0</v>
      </c>
      <c r="V697" s="137">
        <v>0</v>
      </c>
      <c r="W697" s="138">
        <v>0</v>
      </c>
      <c r="X697" s="137">
        <v>0</v>
      </c>
      <c r="Y697" s="88">
        <v>0</v>
      </c>
      <c r="Z697" s="88">
        <v>0</v>
      </c>
      <c r="AA697" s="88">
        <v>0</v>
      </c>
      <c r="AB697" s="88">
        <v>0</v>
      </c>
      <c r="AC697" s="88">
        <v>0</v>
      </c>
      <c r="AD697" s="88">
        <v>0</v>
      </c>
      <c r="AE697" s="88">
        <v>0</v>
      </c>
      <c r="AF697" s="88">
        <v>0</v>
      </c>
      <c r="AG697" s="88">
        <v>0</v>
      </c>
      <c r="AH697" s="139">
        <v>0</v>
      </c>
      <c r="AI697" s="139">
        <v>0</v>
      </c>
      <c r="AU697" s="88"/>
    </row>
    <row r="698" spans="3:47" s="11" customFormat="1" outlineLevel="2" x14ac:dyDescent="0.2">
      <c r="C698" s="119">
        <v>7</v>
      </c>
      <c r="E698" s="134"/>
      <c r="F698" s="36" t="s">
        <v>34</v>
      </c>
      <c r="Q698" s="135" t="s">
        <v>110</v>
      </c>
      <c r="R698" s="136"/>
      <c r="S698" s="88"/>
      <c r="T698" s="88"/>
      <c r="U698" s="137">
        <v>0</v>
      </c>
      <c r="V698" s="137">
        <v>0</v>
      </c>
      <c r="W698" s="138">
        <v>0</v>
      </c>
      <c r="X698" s="137">
        <v>0</v>
      </c>
      <c r="Y698" s="88">
        <v>0</v>
      </c>
      <c r="Z698" s="88">
        <v>0</v>
      </c>
      <c r="AA698" s="88">
        <v>0</v>
      </c>
      <c r="AB698" s="88">
        <v>0</v>
      </c>
      <c r="AC698" s="88">
        <v>0</v>
      </c>
      <c r="AD698" s="88">
        <v>0</v>
      </c>
      <c r="AE698" s="88">
        <v>0</v>
      </c>
      <c r="AF698" s="88">
        <v>0</v>
      </c>
      <c r="AG698" s="88">
        <v>0</v>
      </c>
      <c r="AH698" s="139">
        <v>0</v>
      </c>
      <c r="AI698" s="139">
        <v>0</v>
      </c>
      <c r="AU698" s="88"/>
    </row>
    <row r="699" spans="3:47" s="11" customFormat="1" outlineLevel="2" x14ac:dyDescent="0.2">
      <c r="C699" s="119">
        <v>7</v>
      </c>
      <c r="E699" s="134"/>
      <c r="F699" s="36" t="s">
        <v>217</v>
      </c>
      <c r="Q699" s="135" t="s">
        <v>110</v>
      </c>
      <c r="R699" s="136"/>
      <c r="S699" s="88"/>
      <c r="T699" s="88"/>
      <c r="U699" s="137">
        <v>0</v>
      </c>
      <c r="V699" s="137">
        <v>0</v>
      </c>
      <c r="W699" s="138">
        <v>0</v>
      </c>
      <c r="X699" s="137">
        <v>0</v>
      </c>
      <c r="Y699" s="88">
        <v>0</v>
      </c>
      <c r="Z699" s="88">
        <v>0</v>
      </c>
      <c r="AA699" s="88">
        <v>0</v>
      </c>
      <c r="AB699" s="88">
        <v>0</v>
      </c>
      <c r="AC699" s="88">
        <v>0</v>
      </c>
      <c r="AD699" s="88">
        <v>0</v>
      </c>
      <c r="AE699" s="88">
        <v>0</v>
      </c>
      <c r="AF699" s="88">
        <v>0</v>
      </c>
      <c r="AG699" s="88">
        <v>0</v>
      </c>
      <c r="AH699" s="139">
        <v>0</v>
      </c>
      <c r="AI699" s="139">
        <v>0</v>
      </c>
      <c r="AU699" s="88"/>
    </row>
    <row r="700" spans="3:47" s="11" customFormat="1" outlineLevel="2" x14ac:dyDescent="0.2">
      <c r="C700" s="119">
        <v>7</v>
      </c>
      <c r="E700" s="134"/>
      <c r="F700" s="36" t="s">
        <v>152</v>
      </c>
      <c r="Q700" s="135" t="s">
        <v>110</v>
      </c>
      <c r="R700" s="136"/>
      <c r="S700" s="88"/>
      <c r="T700" s="88"/>
      <c r="U700" s="137">
        <v>0</v>
      </c>
      <c r="V700" s="137">
        <v>0</v>
      </c>
      <c r="W700" s="138">
        <v>0</v>
      </c>
      <c r="X700" s="137">
        <v>0</v>
      </c>
      <c r="Y700" s="88">
        <v>0</v>
      </c>
      <c r="Z700" s="88">
        <v>0</v>
      </c>
      <c r="AA700" s="88">
        <v>0</v>
      </c>
      <c r="AB700" s="88">
        <v>0</v>
      </c>
      <c r="AC700" s="88">
        <v>0</v>
      </c>
      <c r="AD700" s="88">
        <v>0</v>
      </c>
      <c r="AE700" s="88">
        <v>0</v>
      </c>
      <c r="AF700" s="88">
        <v>0</v>
      </c>
      <c r="AG700" s="88">
        <v>0</v>
      </c>
      <c r="AH700" s="139">
        <v>0</v>
      </c>
      <c r="AI700" s="139">
        <v>0</v>
      </c>
      <c r="AU700" s="88"/>
    </row>
    <row r="701" spans="3:47" s="11" customFormat="1" outlineLevel="2" x14ac:dyDescent="0.2">
      <c r="C701" s="119">
        <v>7</v>
      </c>
      <c r="E701" s="140"/>
      <c r="F701" s="141" t="s">
        <v>152</v>
      </c>
      <c r="G701" s="142"/>
      <c r="H701" s="142"/>
      <c r="I701" s="142"/>
      <c r="J701" s="142"/>
      <c r="K701" s="142"/>
      <c r="L701" s="142"/>
      <c r="M701" s="142"/>
      <c r="N701" s="142"/>
      <c r="O701" s="142"/>
      <c r="P701" s="142"/>
      <c r="Q701" s="143" t="s">
        <v>110</v>
      </c>
      <c r="R701" s="144"/>
      <c r="S701" s="145"/>
      <c r="T701" s="145"/>
      <c r="U701" s="146">
        <v>0</v>
      </c>
      <c r="V701" s="146">
        <v>0</v>
      </c>
      <c r="W701" s="147">
        <v>0</v>
      </c>
      <c r="X701" s="146">
        <v>0</v>
      </c>
      <c r="Y701" s="145">
        <v>0</v>
      </c>
      <c r="Z701" s="145">
        <v>0</v>
      </c>
      <c r="AA701" s="145">
        <v>0</v>
      </c>
      <c r="AB701" s="145">
        <v>0</v>
      </c>
      <c r="AC701" s="145">
        <v>0</v>
      </c>
      <c r="AD701" s="145">
        <v>0</v>
      </c>
      <c r="AE701" s="145">
        <v>0</v>
      </c>
      <c r="AF701" s="145">
        <v>0</v>
      </c>
      <c r="AG701" s="145">
        <v>0</v>
      </c>
      <c r="AH701" s="148">
        <v>0</v>
      </c>
      <c r="AI701" s="148">
        <v>0</v>
      </c>
      <c r="AU701" s="88"/>
    </row>
    <row r="702" spans="3:47" s="11" customFormat="1" outlineLevel="2" x14ac:dyDescent="0.2">
      <c r="C702" s="119">
        <v>7</v>
      </c>
      <c r="F702" s="149"/>
      <c r="G702" s="149"/>
      <c r="H702" s="149"/>
      <c r="I702" s="149"/>
      <c r="J702" s="149"/>
      <c r="K702" s="149"/>
      <c r="L702" s="149"/>
      <c r="M702" s="149"/>
      <c r="N702" s="149"/>
      <c r="O702" s="149"/>
      <c r="P702" s="149" t="s">
        <v>175</v>
      </c>
      <c r="Q702" s="16" t="s">
        <v>110</v>
      </c>
      <c r="R702" s="150"/>
      <c r="S702" s="150"/>
      <c r="T702" s="150"/>
      <c r="U702" s="150">
        <v>130.56050983725538</v>
      </c>
      <c r="V702" s="150">
        <v>138.25437224018597</v>
      </c>
      <c r="W702" s="150">
        <v>143.74239927597384</v>
      </c>
      <c r="X702" s="150">
        <v>147.60831665555733</v>
      </c>
      <c r="Y702" s="150">
        <v>151.16859559649268</v>
      </c>
      <c r="Z702" s="150">
        <v>154.39928161128211</v>
      </c>
      <c r="AA702" s="150">
        <v>157.47181182139605</v>
      </c>
      <c r="AB702" s="150">
        <v>160.60548550013976</v>
      </c>
      <c r="AC702" s="150">
        <v>163.80151941336558</v>
      </c>
      <c r="AD702" s="150">
        <v>167.06115454095115</v>
      </c>
      <c r="AE702" s="150">
        <v>170.3856565586693</v>
      </c>
      <c r="AF702" s="150">
        <v>173.77631632964778</v>
      </c>
      <c r="AG702" s="150">
        <v>177.23445040560938</v>
      </c>
      <c r="AH702" s="150">
        <v>180.76140153808663</v>
      </c>
      <c r="AI702" s="150">
        <v>184.35853919981048</v>
      </c>
      <c r="AU702" s="88"/>
    </row>
    <row r="703" spans="3:47" s="11" customFormat="1" outlineLevel="2" x14ac:dyDescent="0.2">
      <c r="C703" s="119">
        <v>7</v>
      </c>
      <c r="E703" s="124" t="s">
        <v>176</v>
      </c>
      <c r="AU703" s="88"/>
    </row>
    <row r="704" spans="3:47" s="11" customFormat="1" outlineLevel="2" x14ac:dyDescent="0.2">
      <c r="C704" s="119">
        <v>7</v>
      </c>
      <c r="E704" s="151" t="s">
        <v>209</v>
      </c>
      <c r="F704" s="127"/>
      <c r="G704" s="127"/>
      <c r="H704" s="127"/>
      <c r="I704" s="127"/>
      <c r="J704" s="127"/>
      <c r="K704" s="127"/>
      <c r="L704" s="127"/>
      <c r="M704" s="127"/>
      <c r="N704" s="127"/>
      <c r="O704" s="127"/>
      <c r="P704" s="152"/>
      <c r="Q704" s="128" t="s">
        <v>110</v>
      </c>
      <c r="R704" s="129"/>
      <c r="S704" s="130"/>
      <c r="T704" s="130"/>
      <c r="U704" s="131">
        <v>0</v>
      </c>
      <c r="V704" s="131">
        <v>0</v>
      </c>
      <c r="W704" s="132">
        <v>0</v>
      </c>
      <c r="X704" s="131">
        <v>0</v>
      </c>
      <c r="Y704" s="130">
        <v>0</v>
      </c>
      <c r="Z704" s="130">
        <v>0</v>
      </c>
      <c r="AA704" s="130">
        <v>0</v>
      </c>
      <c r="AB704" s="130">
        <v>0</v>
      </c>
      <c r="AC704" s="130">
        <v>0</v>
      </c>
      <c r="AD704" s="130">
        <v>0</v>
      </c>
      <c r="AE704" s="130">
        <v>0</v>
      </c>
      <c r="AF704" s="130">
        <v>0</v>
      </c>
      <c r="AG704" s="130">
        <v>0</v>
      </c>
      <c r="AH704" s="133">
        <v>0</v>
      </c>
      <c r="AI704" s="133">
        <v>0</v>
      </c>
      <c r="AU704" s="88"/>
    </row>
    <row r="705" spans="3:47" s="11" customFormat="1" outlineLevel="2" x14ac:dyDescent="0.2">
      <c r="C705" s="119">
        <v>7</v>
      </c>
      <c r="E705" s="153" t="s">
        <v>31</v>
      </c>
      <c r="P705" s="149"/>
      <c r="Q705" s="135" t="s">
        <v>110</v>
      </c>
      <c r="R705" s="136"/>
      <c r="S705" s="88"/>
      <c r="T705" s="88"/>
      <c r="U705" s="137">
        <v>0</v>
      </c>
      <c r="V705" s="137">
        <v>0</v>
      </c>
      <c r="W705" s="138">
        <v>0</v>
      </c>
      <c r="X705" s="137">
        <v>0</v>
      </c>
      <c r="Y705" s="88">
        <v>0</v>
      </c>
      <c r="Z705" s="88">
        <v>0</v>
      </c>
      <c r="AA705" s="88">
        <v>0</v>
      </c>
      <c r="AB705" s="88">
        <v>0</v>
      </c>
      <c r="AC705" s="88">
        <v>0</v>
      </c>
      <c r="AD705" s="88">
        <v>0</v>
      </c>
      <c r="AE705" s="88">
        <v>0</v>
      </c>
      <c r="AF705" s="88">
        <v>0</v>
      </c>
      <c r="AG705" s="88">
        <v>0</v>
      </c>
      <c r="AH705" s="139">
        <v>0</v>
      </c>
      <c r="AI705" s="139">
        <v>0</v>
      </c>
      <c r="AU705" s="88"/>
    </row>
    <row r="706" spans="3:47" s="11" customFormat="1" outlineLevel="2" x14ac:dyDescent="0.2">
      <c r="C706" s="119">
        <v>7</v>
      </c>
      <c r="E706" s="153" t="s">
        <v>28</v>
      </c>
      <c r="P706" s="149"/>
      <c r="Q706" s="135" t="s">
        <v>110</v>
      </c>
      <c r="R706" s="136"/>
      <c r="S706" s="88"/>
      <c r="T706" s="88"/>
      <c r="U706" s="137">
        <v>0</v>
      </c>
      <c r="V706" s="137">
        <v>0</v>
      </c>
      <c r="W706" s="138">
        <v>0</v>
      </c>
      <c r="X706" s="137">
        <v>0</v>
      </c>
      <c r="Y706" s="88">
        <v>0</v>
      </c>
      <c r="Z706" s="88">
        <v>0</v>
      </c>
      <c r="AA706" s="88">
        <v>0</v>
      </c>
      <c r="AB706" s="88">
        <v>0</v>
      </c>
      <c r="AC706" s="88">
        <v>0</v>
      </c>
      <c r="AD706" s="88">
        <v>0</v>
      </c>
      <c r="AE706" s="88">
        <v>0</v>
      </c>
      <c r="AF706" s="88">
        <v>0</v>
      </c>
      <c r="AG706" s="88">
        <v>0</v>
      </c>
      <c r="AH706" s="139">
        <v>0</v>
      </c>
      <c r="AI706" s="139">
        <v>0</v>
      </c>
      <c r="AU706" s="88"/>
    </row>
    <row r="707" spans="3:47" s="11" customFormat="1" outlineLevel="2" x14ac:dyDescent="0.2">
      <c r="C707" s="119">
        <v>7</v>
      </c>
      <c r="E707" s="153" t="s">
        <v>210</v>
      </c>
      <c r="P707" s="149"/>
      <c r="Q707" s="135" t="s">
        <v>110</v>
      </c>
      <c r="R707" s="136"/>
      <c r="S707" s="88"/>
      <c r="T707" s="88"/>
      <c r="U707" s="137">
        <v>0</v>
      </c>
      <c r="V707" s="137">
        <v>0</v>
      </c>
      <c r="W707" s="138">
        <v>0</v>
      </c>
      <c r="X707" s="137">
        <v>0</v>
      </c>
      <c r="Y707" s="88">
        <v>0</v>
      </c>
      <c r="Z707" s="88">
        <v>0</v>
      </c>
      <c r="AA707" s="88">
        <v>0</v>
      </c>
      <c r="AB707" s="88">
        <v>0</v>
      </c>
      <c r="AC707" s="88">
        <v>0</v>
      </c>
      <c r="AD707" s="88">
        <v>0</v>
      </c>
      <c r="AE707" s="88">
        <v>0</v>
      </c>
      <c r="AF707" s="88">
        <v>0</v>
      </c>
      <c r="AG707" s="88">
        <v>0</v>
      </c>
      <c r="AH707" s="139">
        <v>0</v>
      </c>
      <c r="AI707" s="139">
        <v>0</v>
      </c>
      <c r="AU707" s="88"/>
    </row>
    <row r="708" spans="3:47" s="11" customFormat="1" outlineLevel="2" x14ac:dyDescent="0.2">
      <c r="C708" s="119">
        <v>7</v>
      </c>
      <c r="E708" s="153" t="s">
        <v>211</v>
      </c>
      <c r="P708" s="149"/>
      <c r="Q708" s="135" t="s">
        <v>110</v>
      </c>
      <c r="R708" s="136"/>
      <c r="S708" s="88"/>
      <c r="T708" s="88"/>
      <c r="U708" s="137">
        <v>0</v>
      </c>
      <c r="V708" s="137">
        <v>0</v>
      </c>
      <c r="W708" s="138">
        <v>0</v>
      </c>
      <c r="X708" s="137">
        <v>12.275192877309756</v>
      </c>
      <c r="Y708" s="88">
        <v>11.835047292399397</v>
      </c>
      <c r="Z708" s="88">
        <v>12.16051109294038</v>
      </c>
      <c r="AA708" s="88">
        <v>12.464523870263889</v>
      </c>
      <c r="AB708" s="88">
        <v>12.776136967020484</v>
      </c>
      <c r="AC708" s="88">
        <v>13.095540391195996</v>
      </c>
      <c r="AD708" s="88">
        <v>13.422928900975895</v>
      </c>
      <c r="AE708" s="88">
        <v>13.758502123500291</v>
      </c>
      <c r="AF708" s="88">
        <v>14.1024646765878</v>
      </c>
      <c r="AG708" s="88">
        <v>14.455026293502494</v>
      </c>
      <c r="AH708" s="139">
        <v>14.816401950840051</v>
      </c>
      <c r="AI708" s="139">
        <v>15.186811999611054</v>
      </c>
      <c r="AU708" s="88"/>
    </row>
    <row r="709" spans="3:47" s="11" customFormat="1" outlineLevel="2" x14ac:dyDescent="0.2">
      <c r="C709" s="119">
        <v>7</v>
      </c>
      <c r="E709" s="153" t="s">
        <v>212</v>
      </c>
      <c r="P709" s="149"/>
      <c r="Q709" s="135" t="s">
        <v>110</v>
      </c>
      <c r="R709" s="136"/>
      <c r="S709" s="88"/>
      <c r="T709" s="88"/>
      <c r="U709" s="137">
        <v>0</v>
      </c>
      <c r="V709" s="137">
        <v>0</v>
      </c>
      <c r="W709" s="138">
        <v>0</v>
      </c>
      <c r="X709" s="137">
        <v>0</v>
      </c>
      <c r="Y709" s="88">
        <v>0</v>
      </c>
      <c r="Z709" s="88">
        <v>0</v>
      </c>
      <c r="AA709" s="88">
        <v>0</v>
      </c>
      <c r="AB709" s="88">
        <v>0</v>
      </c>
      <c r="AC709" s="88">
        <v>0</v>
      </c>
      <c r="AD709" s="88">
        <v>0</v>
      </c>
      <c r="AE709" s="88">
        <v>0</v>
      </c>
      <c r="AF709" s="88">
        <v>0</v>
      </c>
      <c r="AG709" s="88">
        <v>0</v>
      </c>
      <c r="AH709" s="139">
        <v>0</v>
      </c>
      <c r="AI709" s="139">
        <v>0</v>
      </c>
      <c r="AU709" s="88"/>
    </row>
    <row r="710" spans="3:47" s="11" customFormat="1" outlineLevel="2" x14ac:dyDescent="0.2">
      <c r="C710" s="119">
        <v>7</v>
      </c>
      <c r="E710" s="153" t="s">
        <v>213</v>
      </c>
      <c r="P710" s="149"/>
      <c r="Q710" s="135" t="s">
        <v>110</v>
      </c>
      <c r="R710" s="136"/>
      <c r="S710" s="88"/>
      <c r="T710" s="88"/>
      <c r="U710" s="137">
        <v>0</v>
      </c>
      <c r="V710" s="137">
        <v>0</v>
      </c>
      <c r="W710" s="138">
        <v>0</v>
      </c>
      <c r="X710" s="137">
        <v>0</v>
      </c>
      <c r="Y710" s="88">
        <v>0</v>
      </c>
      <c r="Z710" s="88">
        <v>0</v>
      </c>
      <c r="AA710" s="88">
        <v>0</v>
      </c>
      <c r="AB710" s="88">
        <v>0</v>
      </c>
      <c r="AC710" s="88">
        <v>0</v>
      </c>
      <c r="AD710" s="88">
        <v>0</v>
      </c>
      <c r="AE710" s="88">
        <v>0</v>
      </c>
      <c r="AF710" s="88">
        <v>0</v>
      </c>
      <c r="AG710" s="88">
        <v>0</v>
      </c>
      <c r="AH710" s="139">
        <v>0</v>
      </c>
      <c r="AI710" s="139">
        <v>0</v>
      </c>
      <c r="AU710" s="88"/>
    </row>
    <row r="711" spans="3:47" s="11" customFormat="1" outlineLevel="2" x14ac:dyDescent="0.2">
      <c r="C711" s="119">
        <v>7</v>
      </c>
      <c r="E711" s="153" t="s">
        <v>214</v>
      </c>
      <c r="P711" s="149"/>
      <c r="Q711" s="135" t="s">
        <v>110</v>
      </c>
      <c r="R711" s="136"/>
      <c r="S711" s="88"/>
      <c r="T711" s="88"/>
      <c r="U711" s="137">
        <v>0</v>
      </c>
      <c r="V711" s="137">
        <v>0</v>
      </c>
      <c r="W711" s="138">
        <v>0</v>
      </c>
      <c r="X711" s="137">
        <v>0</v>
      </c>
      <c r="Y711" s="88">
        <v>0</v>
      </c>
      <c r="Z711" s="88">
        <v>0</v>
      </c>
      <c r="AA711" s="88">
        <v>0</v>
      </c>
      <c r="AB711" s="88">
        <v>0</v>
      </c>
      <c r="AC711" s="88">
        <v>0</v>
      </c>
      <c r="AD711" s="88">
        <v>0</v>
      </c>
      <c r="AE711" s="88">
        <v>0</v>
      </c>
      <c r="AF711" s="88">
        <v>0</v>
      </c>
      <c r="AG711" s="88">
        <v>0</v>
      </c>
      <c r="AH711" s="139">
        <v>0</v>
      </c>
      <c r="AI711" s="139">
        <v>0</v>
      </c>
      <c r="AU711" s="88"/>
    </row>
    <row r="712" spans="3:47" s="11" customFormat="1" outlineLevel="2" x14ac:dyDescent="0.2">
      <c r="C712" s="119">
        <v>7</v>
      </c>
      <c r="E712" s="153" t="s">
        <v>215</v>
      </c>
      <c r="P712" s="149"/>
      <c r="Q712" s="135" t="s">
        <v>110</v>
      </c>
      <c r="R712" s="136"/>
      <c r="S712" s="88"/>
      <c r="T712" s="88"/>
      <c r="U712" s="137">
        <v>0</v>
      </c>
      <c r="V712" s="137">
        <v>0</v>
      </c>
      <c r="W712" s="138">
        <v>0</v>
      </c>
      <c r="X712" s="137">
        <v>0</v>
      </c>
      <c r="Y712" s="88">
        <v>0</v>
      </c>
      <c r="Z712" s="88">
        <v>0</v>
      </c>
      <c r="AA712" s="88">
        <v>0</v>
      </c>
      <c r="AB712" s="88">
        <v>0</v>
      </c>
      <c r="AC712" s="88">
        <v>0</v>
      </c>
      <c r="AD712" s="88">
        <v>0</v>
      </c>
      <c r="AE712" s="88">
        <v>0</v>
      </c>
      <c r="AF712" s="88">
        <v>0</v>
      </c>
      <c r="AG712" s="88">
        <v>0</v>
      </c>
      <c r="AH712" s="139">
        <v>0</v>
      </c>
      <c r="AI712" s="139">
        <v>0</v>
      </c>
      <c r="AU712" s="88"/>
    </row>
    <row r="713" spans="3:47" s="11" customFormat="1" outlineLevel="2" x14ac:dyDescent="0.2">
      <c r="C713" s="119">
        <v>7</v>
      </c>
      <c r="E713" s="153" t="s">
        <v>216</v>
      </c>
      <c r="P713" s="149"/>
      <c r="Q713" s="135" t="s">
        <v>110</v>
      </c>
      <c r="R713" s="136"/>
      <c r="S713" s="88"/>
      <c r="T713" s="88"/>
      <c r="U713" s="137">
        <v>0</v>
      </c>
      <c r="V713" s="137">
        <v>0</v>
      </c>
      <c r="W713" s="138">
        <v>0</v>
      </c>
      <c r="X713" s="137">
        <v>3.2654837413951818</v>
      </c>
      <c r="Y713" s="88">
        <v>3.3590942753151767</v>
      </c>
      <c r="Z713" s="88">
        <v>3.4514693678863444</v>
      </c>
      <c r="AA713" s="88">
        <v>3.5377561020835029</v>
      </c>
      <c r="AB713" s="88">
        <v>0</v>
      </c>
      <c r="AC713" s="88">
        <v>0</v>
      </c>
      <c r="AD713" s="88">
        <v>0</v>
      </c>
      <c r="AE713" s="88">
        <v>0</v>
      </c>
      <c r="AF713" s="88">
        <v>0</v>
      </c>
      <c r="AG713" s="88">
        <v>0</v>
      </c>
      <c r="AH713" s="139">
        <v>0</v>
      </c>
      <c r="AI713" s="139">
        <v>0</v>
      </c>
      <c r="AU713" s="88"/>
    </row>
    <row r="714" spans="3:47" s="11" customFormat="1" outlineLevel="2" x14ac:dyDescent="0.2">
      <c r="C714" s="119">
        <v>7</v>
      </c>
      <c r="E714" s="153" t="s">
        <v>33</v>
      </c>
      <c r="P714" s="149"/>
      <c r="Q714" s="135" t="s">
        <v>110</v>
      </c>
      <c r="R714" s="136"/>
      <c r="S714" s="88"/>
      <c r="T714" s="88"/>
      <c r="U714" s="137">
        <v>0</v>
      </c>
      <c r="V714" s="137">
        <v>0</v>
      </c>
      <c r="W714" s="138">
        <v>0</v>
      </c>
      <c r="X714" s="137">
        <v>0</v>
      </c>
      <c r="Y714" s="88">
        <v>0</v>
      </c>
      <c r="Z714" s="88">
        <v>0</v>
      </c>
      <c r="AA714" s="88">
        <v>0</v>
      </c>
      <c r="AB714" s="88">
        <v>0</v>
      </c>
      <c r="AC714" s="88">
        <v>0</v>
      </c>
      <c r="AD714" s="88">
        <v>0</v>
      </c>
      <c r="AE714" s="88">
        <v>0</v>
      </c>
      <c r="AF714" s="88">
        <v>0</v>
      </c>
      <c r="AG714" s="88">
        <v>0</v>
      </c>
      <c r="AH714" s="139">
        <v>0</v>
      </c>
      <c r="AI714" s="139">
        <v>0</v>
      </c>
      <c r="AU714" s="88"/>
    </row>
    <row r="715" spans="3:47" s="11" customFormat="1" outlineLevel="2" x14ac:dyDescent="0.2">
      <c r="C715" s="119">
        <v>7</v>
      </c>
      <c r="E715" s="153" t="s">
        <v>34</v>
      </c>
      <c r="P715" s="149"/>
      <c r="Q715" s="135" t="s">
        <v>110</v>
      </c>
      <c r="R715" s="136"/>
      <c r="S715" s="88"/>
      <c r="T715" s="88"/>
      <c r="U715" s="137">
        <v>0</v>
      </c>
      <c r="V715" s="137">
        <v>0</v>
      </c>
      <c r="W715" s="138">
        <v>0</v>
      </c>
      <c r="X715" s="137">
        <v>4.6881369377480784</v>
      </c>
      <c r="Y715" s="88">
        <v>35.439862737453865</v>
      </c>
      <c r="Z715" s="88">
        <v>67.031700024001225</v>
      </c>
      <c r="AA715" s="88">
        <v>336.48237396326977</v>
      </c>
      <c r="AB715" s="88">
        <v>7.4175344263196852</v>
      </c>
      <c r="AC715" s="88">
        <v>5.7890623329943791</v>
      </c>
      <c r="AD715" s="88">
        <v>40.187595131018057</v>
      </c>
      <c r="AE715" s="88">
        <v>232.48891972808642</v>
      </c>
      <c r="AF715" s="88">
        <v>122.55216202721769</v>
      </c>
      <c r="AG715" s="88">
        <v>469.55719365047491</v>
      </c>
      <c r="AH715" s="139">
        <v>6.5525866922079672</v>
      </c>
      <c r="AI715" s="139">
        <v>0</v>
      </c>
      <c r="AU715" s="88"/>
    </row>
    <row r="716" spans="3:47" s="11" customFormat="1" outlineLevel="2" x14ac:dyDescent="0.2">
      <c r="C716" s="119">
        <v>7</v>
      </c>
      <c r="E716" s="153" t="s">
        <v>217</v>
      </c>
      <c r="P716" s="149"/>
      <c r="Q716" s="135" t="s">
        <v>110</v>
      </c>
      <c r="R716" s="136"/>
      <c r="S716" s="88"/>
      <c r="T716" s="88"/>
      <c r="U716" s="137">
        <v>0</v>
      </c>
      <c r="V716" s="137">
        <v>0</v>
      </c>
      <c r="W716" s="138">
        <v>0</v>
      </c>
      <c r="X716" s="137">
        <v>0</v>
      </c>
      <c r="Y716" s="88">
        <v>0</v>
      </c>
      <c r="Z716" s="88">
        <v>0</v>
      </c>
      <c r="AA716" s="88">
        <v>0</v>
      </c>
      <c r="AB716" s="88">
        <v>0</v>
      </c>
      <c r="AC716" s="88">
        <v>0</v>
      </c>
      <c r="AD716" s="88">
        <v>0</v>
      </c>
      <c r="AE716" s="88">
        <v>0</v>
      </c>
      <c r="AF716" s="88">
        <v>0</v>
      </c>
      <c r="AG716" s="88">
        <v>0</v>
      </c>
      <c r="AH716" s="139">
        <v>0</v>
      </c>
      <c r="AI716" s="139">
        <v>0</v>
      </c>
      <c r="AU716" s="88"/>
    </row>
    <row r="717" spans="3:47" s="11" customFormat="1" outlineLevel="2" x14ac:dyDescent="0.2">
      <c r="C717" s="119">
        <v>7</v>
      </c>
      <c r="E717" s="153" t="s">
        <v>152</v>
      </c>
      <c r="P717" s="149"/>
      <c r="Q717" s="135" t="s">
        <v>110</v>
      </c>
      <c r="R717" s="136"/>
      <c r="S717" s="88"/>
      <c r="T717" s="88"/>
      <c r="U717" s="137">
        <v>0</v>
      </c>
      <c r="V717" s="137">
        <v>0</v>
      </c>
      <c r="W717" s="138">
        <v>0</v>
      </c>
      <c r="X717" s="137">
        <v>0</v>
      </c>
      <c r="Y717" s="88">
        <v>0</v>
      </c>
      <c r="Z717" s="88">
        <v>0</v>
      </c>
      <c r="AA717" s="88">
        <v>0</v>
      </c>
      <c r="AB717" s="88">
        <v>0</v>
      </c>
      <c r="AC717" s="88">
        <v>0</v>
      </c>
      <c r="AD717" s="88">
        <v>0</v>
      </c>
      <c r="AE717" s="88">
        <v>0</v>
      </c>
      <c r="AF717" s="88">
        <v>0</v>
      </c>
      <c r="AG717" s="88">
        <v>0</v>
      </c>
      <c r="AH717" s="139">
        <v>0</v>
      </c>
      <c r="AI717" s="139">
        <v>0</v>
      </c>
      <c r="AU717" s="88"/>
    </row>
    <row r="718" spans="3:47" s="11" customFormat="1" outlineLevel="2" x14ac:dyDescent="0.2">
      <c r="C718" s="119">
        <v>7</v>
      </c>
      <c r="E718" s="154" t="s">
        <v>152</v>
      </c>
      <c r="F718" s="142"/>
      <c r="G718" s="142"/>
      <c r="H718" s="142"/>
      <c r="I718" s="142"/>
      <c r="J718" s="142"/>
      <c r="K718" s="142"/>
      <c r="L718" s="142"/>
      <c r="M718" s="142"/>
      <c r="N718" s="142"/>
      <c r="O718" s="142"/>
      <c r="P718" s="155"/>
      <c r="Q718" s="143" t="s">
        <v>110</v>
      </c>
      <c r="R718" s="144"/>
      <c r="S718" s="145"/>
      <c r="T718" s="145"/>
      <c r="U718" s="146">
        <v>0</v>
      </c>
      <c r="V718" s="146">
        <v>0</v>
      </c>
      <c r="W718" s="147">
        <v>0</v>
      </c>
      <c r="X718" s="146">
        <v>0</v>
      </c>
      <c r="Y718" s="145">
        <v>0</v>
      </c>
      <c r="Z718" s="145">
        <v>0</v>
      </c>
      <c r="AA718" s="145">
        <v>0</v>
      </c>
      <c r="AB718" s="145">
        <v>0</v>
      </c>
      <c r="AC718" s="145">
        <v>0</v>
      </c>
      <c r="AD718" s="145">
        <v>0</v>
      </c>
      <c r="AE718" s="145">
        <v>0</v>
      </c>
      <c r="AF718" s="145">
        <v>0</v>
      </c>
      <c r="AG718" s="145">
        <v>0</v>
      </c>
      <c r="AH718" s="148">
        <v>0</v>
      </c>
      <c r="AI718" s="148">
        <v>0</v>
      </c>
      <c r="AU718" s="88"/>
    </row>
    <row r="719" spans="3:47" s="11" customFormat="1" outlineLevel="2" x14ac:dyDescent="0.2">
      <c r="C719" s="119">
        <v>7</v>
      </c>
      <c r="P719" s="149" t="s">
        <v>177</v>
      </c>
      <c r="Q719" s="16" t="s">
        <v>110</v>
      </c>
      <c r="R719" s="150"/>
      <c r="S719" s="150"/>
      <c r="T719" s="150"/>
      <c r="U719" s="150">
        <v>0</v>
      </c>
      <c r="V719" s="150">
        <v>0</v>
      </c>
      <c r="W719" s="150">
        <v>0</v>
      </c>
      <c r="X719" s="150">
        <v>20.228813556453016</v>
      </c>
      <c r="Y719" s="150">
        <v>50.634004305168439</v>
      </c>
      <c r="Z719" s="150">
        <v>82.643680484827954</v>
      </c>
      <c r="AA719" s="150">
        <v>352.48465393561713</v>
      </c>
      <c r="AB719" s="150">
        <v>20.193671393340168</v>
      </c>
      <c r="AC719" s="150">
        <v>18.884602724190376</v>
      </c>
      <c r="AD719" s="150">
        <v>53.610524031993954</v>
      </c>
      <c r="AE719" s="150">
        <v>246.24742185158669</v>
      </c>
      <c r="AF719" s="150">
        <v>136.65462670380549</v>
      </c>
      <c r="AG719" s="150">
        <v>484.01221994397741</v>
      </c>
      <c r="AH719" s="150">
        <v>21.36898864304802</v>
      </c>
      <c r="AI719" s="150">
        <v>15.186811999611054</v>
      </c>
      <c r="AU719" s="88"/>
    </row>
    <row r="720" spans="3:47" s="11" customFormat="1" outlineLevel="2" x14ac:dyDescent="0.2">
      <c r="C720" s="119">
        <v>7</v>
      </c>
      <c r="E720" s="124" t="s">
        <v>178</v>
      </c>
      <c r="AU720" s="88"/>
    </row>
    <row r="721" spans="3:47" s="11" customFormat="1" outlineLevel="2" x14ac:dyDescent="0.2">
      <c r="C721" s="119">
        <v>7</v>
      </c>
      <c r="F721" s="156" t="s">
        <v>179</v>
      </c>
      <c r="AU721" s="88"/>
    </row>
    <row r="722" spans="3:47" s="11" customFormat="1" outlineLevel="2" x14ac:dyDescent="0.2">
      <c r="C722" s="119">
        <v>7</v>
      </c>
      <c r="E722" s="125"/>
      <c r="F722" s="157" t="s">
        <v>209</v>
      </c>
      <c r="G722" s="127"/>
      <c r="H722" s="158" t="s">
        <v>180</v>
      </c>
      <c r="I722" s="127"/>
      <c r="J722" s="127"/>
      <c r="K722" s="127"/>
      <c r="L722" s="127"/>
      <c r="M722" s="127"/>
      <c r="N722" s="127"/>
      <c r="O722" s="127"/>
      <c r="P722" s="152"/>
      <c r="Q722" s="128" t="s">
        <v>110</v>
      </c>
      <c r="R722" s="129"/>
      <c r="S722" s="130"/>
      <c r="T722" s="130"/>
      <c r="U722" s="131">
        <v>0</v>
      </c>
      <c r="V722" s="131">
        <v>0</v>
      </c>
      <c r="W722" s="132">
        <v>0</v>
      </c>
      <c r="X722" s="131">
        <v>0</v>
      </c>
      <c r="Y722" s="130">
        <v>0</v>
      </c>
      <c r="Z722" s="130">
        <v>0</v>
      </c>
      <c r="AA722" s="130">
        <v>0</v>
      </c>
      <c r="AB722" s="130">
        <v>0</v>
      </c>
      <c r="AC722" s="130">
        <v>0</v>
      </c>
      <c r="AD722" s="130">
        <v>0</v>
      </c>
      <c r="AE722" s="130">
        <v>0</v>
      </c>
      <c r="AF722" s="130">
        <v>0</v>
      </c>
      <c r="AG722" s="130">
        <v>0</v>
      </c>
      <c r="AH722" s="133">
        <v>0</v>
      </c>
      <c r="AI722" s="133">
        <v>0</v>
      </c>
      <c r="AU722" s="88"/>
    </row>
    <row r="723" spans="3:47" s="11" customFormat="1" outlineLevel="2" x14ac:dyDescent="0.2">
      <c r="C723" s="119">
        <v>7</v>
      </c>
      <c r="E723" s="134"/>
      <c r="F723" s="159" t="s">
        <v>31</v>
      </c>
      <c r="H723" s="72" t="s">
        <v>180</v>
      </c>
      <c r="P723" s="149"/>
      <c r="Q723" s="135" t="s">
        <v>110</v>
      </c>
      <c r="R723" s="136"/>
      <c r="S723" s="88"/>
      <c r="T723" s="88"/>
      <c r="U723" s="137">
        <v>18.143039999999992</v>
      </c>
      <c r="V723" s="137">
        <v>21.86236319999999</v>
      </c>
      <c r="W723" s="138">
        <v>24.09888295535999</v>
      </c>
      <c r="X723" s="137">
        <v>24.696535252652922</v>
      </c>
      <c r="Y723" s="88">
        <v>25.281843138140797</v>
      </c>
      <c r="Z723" s="88">
        <v>25.850684608748971</v>
      </c>
      <c r="AA723" s="88">
        <v>26.367698300923951</v>
      </c>
      <c r="AB723" s="88">
        <v>26.895052266942432</v>
      </c>
      <c r="AC723" s="88">
        <v>27.432953312281281</v>
      </c>
      <c r="AD723" s="88">
        <v>27.981612378526908</v>
      </c>
      <c r="AE723" s="88">
        <v>28.541244626097445</v>
      </c>
      <c r="AF723" s="88">
        <v>29.112069518619393</v>
      </c>
      <c r="AG723" s="88">
        <v>29.694310908991781</v>
      </c>
      <c r="AH723" s="139">
        <v>30.288197127171617</v>
      </c>
      <c r="AI723" s="139">
        <v>30.893961069715051</v>
      </c>
      <c r="AU723" s="88"/>
    </row>
    <row r="724" spans="3:47" s="11" customFormat="1" outlineLevel="2" x14ac:dyDescent="0.2">
      <c r="C724" s="119">
        <v>7</v>
      </c>
      <c r="E724" s="134"/>
      <c r="F724" s="159" t="s">
        <v>28</v>
      </c>
      <c r="H724" s="72" t="s">
        <v>180</v>
      </c>
      <c r="P724" s="149"/>
      <c r="Q724" s="135" t="s">
        <v>110</v>
      </c>
      <c r="R724" s="136"/>
      <c r="S724" s="88"/>
      <c r="T724" s="88"/>
      <c r="U724" s="137">
        <v>0</v>
      </c>
      <c r="V724" s="137">
        <v>0</v>
      </c>
      <c r="W724" s="138">
        <v>0</v>
      </c>
      <c r="X724" s="137">
        <v>0</v>
      </c>
      <c r="Y724" s="88">
        <v>0</v>
      </c>
      <c r="Z724" s="88">
        <v>0</v>
      </c>
      <c r="AA724" s="88">
        <v>0</v>
      </c>
      <c r="AB724" s="88">
        <v>0</v>
      </c>
      <c r="AC724" s="88">
        <v>0</v>
      </c>
      <c r="AD724" s="88">
        <v>0</v>
      </c>
      <c r="AE724" s="88">
        <v>0</v>
      </c>
      <c r="AF724" s="88">
        <v>0</v>
      </c>
      <c r="AG724" s="88">
        <v>0</v>
      </c>
      <c r="AH724" s="139">
        <v>0</v>
      </c>
      <c r="AI724" s="139">
        <v>0</v>
      </c>
      <c r="AU724" s="88"/>
    </row>
    <row r="725" spans="3:47" s="11" customFormat="1" outlineLevel="2" x14ac:dyDescent="0.2">
      <c r="C725" s="119">
        <v>7</v>
      </c>
      <c r="E725" s="134"/>
      <c r="F725" s="159" t="s">
        <v>210</v>
      </c>
      <c r="H725" s="72" t="s">
        <v>180</v>
      </c>
      <c r="P725" s="149"/>
      <c r="Q725" s="135" t="s">
        <v>110</v>
      </c>
      <c r="R725" s="136"/>
      <c r="S725" s="88"/>
      <c r="T725" s="88"/>
      <c r="U725" s="137">
        <v>37.809193152105792</v>
      </c>
      <c r="V725" s="137">
        <v>39.154870223290821</v>
      </c>
      <c r="W725" s="138">
        <v>40.252794824910588</v>
      </c>
      <c r="X725" s="137">
        <v>41.357844004608914</v>
      </c>
      <c r="Y725" s="88">
        <v>42.357181155496548</v>
      </c>
      <c r="Z725" s="88">
        <v>43.249714986591357</v>
      </c>
      <c r="AA725" s="88">
        <v>44.108090254012019</v>
      </c>
      <c r="AB725" s="88">
        <v>44.983501659126254</v>
      </c>
      <c r="AC725" s="88">
        <v>45.87628731743964</v>
      </c>
      <c r="AD725" s="88">
        <v>46.786792055021913</v>
      </c>
      <c r="AE725" s="88">
        <v>47.715367541691251</v>
      </c>
      <c r="AF725" s="88">
        <v>48.662372426841877</v>
      </c>
      <c r="AG725" s="88">
        <v>49.628172477967404</v>
      </c>
      <c r="AH725" s="139">
        <v>50.613140721933426</v>
      </c>
      <c r="AI725" s="139">
        <v>51.617657589054019</v>
      </c>
      <c r="AU725" s="88"/>
    </row>
    <row r="726" spans="3:47" s="11" customFormat="1" outlineLevel="2" x14ac:dyDescent="0.2">
      <c r="C726" s="119">
        <v>7</v>
      </c>
      <c r="E726" s="134"/>
      <c r="F726" s="159" t="s">
        <v>211</v>
      </c>
      <c r="H726" s="72" t="s">
        <v>180</v>
      </c>
      <c r="P726" s="149"/>
      <c r="Q726" s="135" t="s">
        <v>110</v>
      </c>
      <c r="R726" s="136"/>
      <c r="S726" s="88"/>
      <c r="T726" s="88"/>
      <c r="U726" s="137">
        <v>46.091830000000002</v>
      </c>
      <c r="V726" s="137">
        <v>47.728089965000002</v>
      </c>
      <c r="W726" s="138">
        <v>49.064476484020005</v>
      </c>
      <c r="X726" s="137">
        <v>62.684036016991911</v>
      </c>
      <c r="Y726" s="88">
        <v>63.468825320375835</v>
      </c>
      <c r="Z726" s="88">
        <v>64.883761837307134</v>
      </c>
      <c r="AA726" s="88">
        <v>66.236967304443539</v>
      </c>
      <c r="AB726" s="88">
        <v>67.618652025540314</v>
      </c>
      <c r="AC726" s="88">
        <v>69.029421499380362</v>
      </c>
      <c r="AD726" s="88">
        <v>70.469894243213133</v>
      </c>
      <c r="AE726" s="88">
        <v>71.940702076048055</v>
      </c>
      <c r="AF726" s="88">
        <v>73.442490408191276</v>
      </c>
      <c r="AG726" s="88">
        <v>74.975918537164873</v>
      </c>
      <c r="AH726" s="139">
        <v>76.541659950151313</v>
      </c>
      <c r="AI726" s="139">
        <v>78.140402633108607</v>
      </c>
      <c r="AU726" s="88"/>
    </row>
    <row r="727" spans="3:47" s="11" customFormat="1" outlineLevel="2" x14ac:dyDescent="0.2">
      <c r="C727" s="119">
        <v>7</v>
      </c>
      <c r="E727" s="134"/>
      <c r="F727" s="159" t="s">
        <v>212</v>
      </c>
      <c r="H727" s="72" t="s">
        <v>180</v>
      </c>
      <c r="P727" s="149"/>
      <c r="Q727" s="135" t="s">
        <v>110</v>
      </c>
      <c r="R727" s="136"/>
      <c r="S727" s="88"/>
      <c r="T727" s="88"/>
      <c r="U727" s="137">
        <v>6.4910935942613968</v>
      </c>
      <c r="V727" s="137">
        <v>6.7262779504578267</v>
      </c>
      <c r="W727" s="138">
        <v>6.9168015793997792</v>
      </c>
      <c r="X727" s="137">
        <v>7.1092467056383253</v>
      </c>
      <c r="Y727" s="88">
        <v>7.2816865481298443</v>
      </c>
      <c r="Z727" s="88">
        <v>7.4336721820205751</v>
      </c>
      <c r="AA727" s="88">
        <v>7.5810492293795351</v>
      </c>
      <c r="AB727" s="88">
        <v>7.7313481158452531</v>
      </c>
      <c r="AC727" s="88">
        <v>7.8846267686453313</v>
      </c>
      <c r="AD727" s="88">
        <v>8.040944263449699</v>
      </c>
      <c r="AE727" s="88">
        <v>8.2003608471391711</v>
      </c>
      <c r="AF727" s="88">
        <v>8.3629379610254198</v>
      </c>
      <c r="AG727" s="88">
        <v>8.528738264531281</v>
      </c>
      <c r="AH727" s="139">
        <v>8.6978256593405519</v>
      </c>
      <c r="AI727" s="139">
        <v>8.8702653140265593</v>
      </c>
      <c r="AU727" s="88"/>
    </row>
    <row r="728" spans="3:47" s="11" customFormat="1" outlineLevel="2" x14ac:dyDescent="0.2">
      <c r="C728" s="119">
        <v>7</v>
      </c>
      <c r="E728" s="134"/>
      <c r="F728" s="159" t="s">
        <v>213</v>
      </c>
      <c r="H728" s="72" t="s">
        <v>180</v>
      </c>
      <c r="P728" s="149"/>
      <c r="Q728" s="135" t="s">
        <v>110</v>
      </c>
      <c r="R728" s="136"/>
      <c r="S728" s="88"/>
      <c r="T728" s="88"/>
      <c r="U728" s="137">
        <v>7.1609099999999994</v>
      </c>
      <c r="V728" s="137">
        <v>7.4151223049999997</v>
      </c>
      <c r="W728" s="138">
        <v>7.6227457295400001</v>
      </c>
      <c r="X728" s="137">
        <v>7.8316089625293968</v>
      </c>
      <c r="Y728" s="88">
        <v>8.021917060318863</v>
      </c>
      <c r="Z728" s="88">
        <v>8.1911795102915921</v>
      </c>
      <c r="AA728" s="88">
        <v>8.3541839825463953</v>
      </c>
      <c r="AB728" s="88">
        <v>8.5204322437990694</v>
      </c>
      <c r="AC728" s="88">
        <v>8.6899888454506709</v>
      </c>
      <c r="AD728" s="88">
        <v>8.8629196234751397</v>
      </c>
      <c r="AE728" s="88">
        <v>9.039291723982295</v>
      </c>
      <c r="AF728" s="88">
        <v>9.2191736292895428</v>
      </c>
      <c r="AG728" s="88">
        <v>9.4026351845124054</v>
      </c>
      <c r="AH728" s="139">
        <v>9.5897476246842022</v>
      </c>
      <c r="AI728" s="139">
        <v>9.7805836024154189</v>
      </c>
      <c r="AU728" s="88"/>
    </row>
    <row r="729" spans="3:47" s="11" customFormat="1" outlineLevel="2" x14ac:dyDescent="0.2">
      <c r="C729" s="119">
        <v>7</v>
      </c>
      <c r="E729" s="134"/>
      <c r="F729" s="159" t="s">
        <v>214</v>
      </c>
      <c r="H729" s="72" t="s">
        <v>180</v>
      </c>
      <c r="P729" s="149"/>
      <c r="Q729" s="135" t="s">
        <v>110</v>
      </c>
      <c r="R729" s="136"/>
      <c r="S729" s="88"/>
      <c r="T729" s="88"/>
      <c r="U729" s="137">
        <v>11.994603090888186</v>
      </c>
      <c r="V729" s="137">
        <v>12.395929276437318</v>
      </c>
      <c r="W729" s="138">
        <v>12.731770241783487</v>
      </c>
      <c r="X729" s="137">
        <v>13.065606117055308</v>
      </c>
      <c r="Y729" s="88">
        <v>13.377288423936504</v>
      </c>
      <c r="Z729" s="88">
        <v>13.668043920552567</v>
      </c>
      <c r="AA729" s="88">
        <v>13.94028452203583</v>
      </c>
      <c r="AB729" s="88">
        <v>14.217947621831708</v>
      </c>
      <c r="AC729" s="88">
        <v>14.501141225461021</v>
      </c>
      <c r="AD729" s="88">
        <v>14.789975489702517</v>
      </c>
      <c r="AE729" s="88">
        <v>15.084562765441717</v>
      </c>
      <c r="AF729" s="88">
        <v>15.385017641373215</v>
      </c>
      <c r="AG729" s="88">
        <v>15.691456988573435</v>
      </c>
      <c r="AH729" s="139">
        <v>16.004000005961199</v>
      </c>
      <c r="AI729" s="139">
        <v>16.322768266663779</v>
      </c>
      <c r="AU729" s="88"/>
    </row>
    <row r="730" spans="3:47" s="11" customFormat="1" outlineLevel="2" x14ac:dyDescent="0.2">
      <c r="C730" s="119">
        <v>7</v>
      </c>
      <c r="E730" s="134"/>
      <c r="F730" s="159" t="s">
        <v>215</v>
      </c>
      <c r="H730" s="72" t="s">
        <v>180</v>
      </c>
      <c r="P730" s="149"/>
      <c r="Q730" s="135" t="s">
        <v>110</v>
      </c>
      <c r="R730" s="136"/>
      <c r="S730" s="88"/>
      <c r="T730" s="88"/>
      <c r="U730" s="137">
        <v>2.8698399999999999</v>
      </c>
      <c r="V730" s="137">
        <v>2.9717193200000001</v>
      </c>
      <c r="W730" s="138">
        <v>3.0549274609600001</v>
      </c>
      <c r="X730" s="137">
        <v>3.1386324733903046</v>
      </c>
      <c r="Y730" s="88">
        <v>3.2149012424936898</v>
      </c>
      <c r="Z730" s="88">
        <v>3.2827356587103069</v>
      </c>
      <c r="AA730" s="88">
        <v>3.3480620983186422</v>
      </c>
      <c r="AB730" s="88">
        <v>3.4146885340751831</v>
      </c>
      <c r="AC730" s="88">
        <v>3.4826408359032794</v>
      </c>
      <c r="AD730" s="88">
        <v>3.5519453885377548</v>
      </c>
      <c r="AE730" s="88">
        <v>3.6226291017696561</v>
      </c>
      <c r="AF730" s="88">
        <v>3.6947194208948724</v>
      </c>
      <c r="AG730" s="88">
        <v>3.7682443373706804</v>
      </c>
      <c r="AH730" s="139">
        <v>3.8432323996843571</v>
      </c>
      <c r="AI730" s="139">
        <v>3.9197127244380758</v>
      </c>
      <c r="AU730" s="88"/>
    </row>
    <row r="731" spans="3:47" s="11" customFormat="1" outlineLevel="2" x14ac:dyDescent="0.2">
      <c r="C731" s="119">
        <v>7</v>
      </c>
      <c r="E731" s="134"/>
      <c r="F731" s="159" t="s">
        <v>216</v>
      </c>
      <c r="H731" s="72" t="s">
        <v>180</v>
      </c>
      <c r="P731" s="149"/>
      <c r="Q731" s="135" t="s">
        <v>110</v>
      </c>
      <c r="R731" s="136"/>
      <c r="S731" s="88"/>
      <c r="T731" s="88"/>
      <c r="U731" s="137">
        <v>0</v>
      </c>
      <c r="V731" s="137">
        <v>0</v>
      </c>
      <c r="W731" s="138">
        <v>0</v>
      </c>
      <c r="X731" s="137">
        <v>3.2654837413951818</v>
      </c>
      <c r="Y731" s="88">
        <v>3.3590942753151767</v>
      </c>
      <c r="Z731" s="88">
        <v>3.4514693678863444</v>
      </c>
      <c r="AA731" s="88">
        <v>3.5377561020835029</v>
      </c>
      <c r="AB731" s="88">
        <v>0</v>
      </c>
      <c r="AC731" s="88">
        <v>0</v>
      </c>
      <c r="AD731" s="88">
        <v>0</v>
      </c>
      <c r="AE731" s="88">
        <v>0</v>
      </c>
      <c r="AF731" s="88">
        <v>0</v>
      </c>
      <c r="AG731" s="88">
        <v>0</v>
      </c>
      <c r="AH731" s="139">
        <v>0</v>
      </c>
      <c r="AI731" s="139">
        <v>0</v>
      </c>
      <c r="AU731" s="88"/>
    </row>
    <row r="732" spans="3:47" s="11" customFormat="1" outlineLevel="2" x14ac:dyDescent="0.2">
      <c r="C732" s="119">
        <v>7</v>
      </c>
      <c r="E732" s="134"/>
      <c r="F732" s="159" t="s">
        <v>33</v>
      </c>
      <c r="H732" s="72" t="s">
        <v>180</v>
      </c>
      <c r="P732" s="149"/>
      <c r="Q732" s="135" t="s">
        <v>110</v>
      </c>
      <c r="R732" s="136"/>
      <c r="S732" s="88"/>
      <c r="T732" s="88"/>
      <c r="U732" s="137">
        <v>0</v>
      </c>
      <c r="V732" s="137">
        <v>0</v>
      </c>
      <c r="W732" s="138">
        <v>0</v>
      </c>
      <c r="X732" s="137">
        <v>0</v>
      </c>
      <c r="Y732" s="88">
        <v>0</v>
      </c>
      <c r="Z732" s="88">
        <v>0</v>
      </c>
      <c r="AA732" s="88">
        <v>0</v>
      </c>
      <c r="AB732" s="88">
        <v>0</v>
      </c>
      <c r="AC732" s="88">
        <v>0</v>
      </c>
      <c r="AD732" s="88">
        <v>0</v>
      </c>
      <c r="AE732" s="88">
        <v>0</v>
      </c>
      <c r="AF732" s="88">
        <v>0</v>
      </c>
      <c r="AG732" s="88">
        <v>0</v>
      </c>
      <c r="AH732" s="139">
        <v>0</v>
      </c>
      <c r="AI732" s="139">
        <v>0</v>
      </c>
      <c r="AU732" s="88"/>
    </row>
    <row r="733" spans="3:47" s="11" customFormat="1" outlineLevel="2" x14ac:dyDescent="0.2">
      <c r="C733" s="119">
        <v>7</v>
      </c>
      <c r="E733" s="134"/>
      <c r="F733" s="159" t="s">
        <v>34</v>
      </c>
      <c r="H733" s="72" t="s">
        <v>180</v>
      </c>
      <c r="P733" s="149"/>
      <c r="Q733" s="135" t="s">
        <v>110</v>
      </c>
      <c r="R733" s="136"/>
      <c r="S733" s="88"/>
      <c r="T733" s="88"/>
      <c r="U733" s="137">
        <v>0</v>
      </c>
      <c r="V733" s="137">
        <v>0</v>
      </c>
      <c r="W733" s="138">
        <v>0</v>
      </c>
      <c r="X733" s="137">
        <v>4.6881369377480784</v>
      </c>
      <c r="Y733" s="88">
        <v>35.439862737453865</v>
      </c>
      <c r="Z733" s="88">
        <v>67.031700024001225</v>
      </c>
      <c r="AA733" s="88">
        <v>336.48237396326977</v>
      </c>
      <c r="AB733" s="88">
        <v>7.4175344263196852</v>
      </c>
      <c r="AC733" s="88">
        <v>5.7890623329943791</v>
      </c>
      <c r="AD733" s="88">
        <v>40.187595131018057</v>
      </c>
      <c r="AE733" s="88">
        <v>232.48891972808642</v>
      </c>
      <c r="AF733" s="88">
        <v>122.55216202721769</v>
      </c>
      <c r="AG733" s="88">
        <v>469.55719365047491</v>
      </c>
      <c r="AH733" s="139">
        <v>6.5525866922079672</v>
      </c>
      <c r="AI733" s="139">
        <v>0</v>
      </c>
      <c r="AU733" s="88"/>
    </row>
    <row r="734" spans="3:47" s="11" customFormat="1" outlineLevel="2" x14ac:dyDescent="0.2">
      <c r="C734" s="119">
        <v>7</v>
      </c>
      <c r="E734" s="134"/>
      <c r="F734" s="159" t="s">
        <v>217</v>
      </c>
      <c r="H734" s="72" t="s">
        <v>180</v>
      </c>
      <c r="P734" s="149"/>
      <c r="Q734" s="135" t="s">
        <v>110</v>
      </c>
      <c r="R734" s="136"/>
      <c r="S734" s="88"/>
      <c r="T734" s="88"/>
      <c r="U734" s="137">
        <v>0</v>
      </c>
      <c r="V734" s="137">
        <v>0</v>
      </c>
      <c r="W734" s="138">
        <v>0</v>
      </c>
      <c r="X734" s="137">
        <v>0</v>
      </c>
      <c r="Y734" s="88">
        <v>0</v>
      </c>
      <c r="Z734" s="88">
        <v>0</v>
      </c>
      <c r="AA734" s="88">
        <v>0</v>
      </c>
      <c r="AB734" s="88">
        <v>0</v>
      </c>
      <c r="AC734" s="88">
        <v>0</v>
      </c>
      <c r="AD734" s="88">
        <v>0</v>
      </c>
      <c r="AE734" s="88">
        <v>0</v>
      </c>
      <c r="AF734" s="88">
        <v>0</v>
      </c>
      <c r="AG734" s="88">
        <v>0</v>
      </c>
      <c r="AH734" s="139">
        <v>0</v>
      </c>
      <c r="AI734" s="139">
        <v>0</v>
      </c>
      <c r="AU734" s="88"/>
    </row>
    <row r="735" spans="3:47" s="11" customFormat="1" outlineLevel="2" x14ac:dyDescent="0.2">
      <c r="C735" s="119">
        <v>7</v>
      </c>
      <c r="E735" s="134"/>
      <c r="F735" s="159" t="s">
        <v>152</v>
      </c>
      <c r="H735" s="72" t="s">
        <v>180</v>
      </c>
      <c r="P735" s="149"/>
      <c r="Q735" s="135" t="s">
        <v>110</v>
      </c>
      <c r="R735" s="136"/>
      <c r="S735" s="88"/>
      <c r="T735" s="88"/>
      <c r="U735" s="137">
        <v>0</v>
      </c>
      <c r="V735" s="137">
        <v>0</v>
      </c>
      <c r="W735" s="138">
        <v>0</v>
      </c>
      <c r="X735" s="137">
        <v>0</v>
      </c>
      <c r="Y735" s="88">
        <v>0</v>
      </c>
      <c r="Z735" s="88">
        <v>0</v>
      </c>
      <c r="AA735" s="88">
        <v>0</v>
      </c>
      <c r="AB735" s="88">
        <v>0</v>
      </c>
      <c r="AC735" s="88">
        <v>0</v>
      </c>
      <c r="AD735" s="88">
        <v>0</v>
      </c>
      <c r="AE735" s="88">
        <v>0</v>
      </c>
      <c r="AF735" s="88">
        <v>0</v>
      </c>
      <c r="AG735" s="88">
        <v>0</v>
      </c>
      <c r="AH735" s="139">
        <v>0</v>
      </c>
      <c r="AI735" s="139">
        <v>0</v>
      </c>
      <c r="AU735" s="88"/>
    </row>
    <row r="736" spans="3:47" s="11" customFormat="1" outlineLevel="2" x14ac:dyDescent="0.2">
      <c r="C736" s="119">
        <v>7</v>
      </c>
      <c r="E736" s="140"/>
      <c r="F736" s="160" t="s">
        <v>152</v>
      </c>
      <c r="G736" s="142"/>
      <c r="H736" s="161" t="s">
        <v>180</v>
      </c>
      <c r="I736" s="142"/>
      <c r="J736" s="142"/>
      <c r="K736" s="142"/>
      <c r="L736" s="142"/>
      <c r="M736" s="142"/>
      <c r="N736" s="142"/>
      <c r="O736" s="142"/>
      <c r="P736" s="155"/>
      <c r="Q736" s="143" t="s">
        <v>110</v>
      </c>
      <c r="R736" s="144"/>
      <c r="S736" s="145"/>
      <c r="T736" s="145"/>
      <c r="U736" s="146">
        <v>0</v>
      </c>
      <c r="V736" s="146">
        <v>0</v>
      </c>
      <c r="W736" s="147">
        <v>0</v>
      </c>
      <c r="X736" s="146">
        <v>0</v>
      </c>
      <c r="Y736" s="145">
        <v>0</v>
      </c>
      <c r="Z736" s="145">
        <v>0</v>
      </c>
      <c r="AA736" s="145">
        <v>0</v>
      </c>
      <c r="AB736" s="145">
        <v>0</v>
      </c>
      <c r="AC736" s="145">
        <v>0</v>
      </c>
      <c r="AD736" s="145">
        <v>0</v>
      </c>
      <c r="AE736" s="145">
        <v>0</v>
      </c>
      <c r="AF736" s="145">
        <v>0</v>
      </c>
      <c r="AG736" s="145">
        <v>0</v>
      </c>
      <c r="AH736" s="148">
        <v>0</v>
      </c>
      <c r="AI736" s="148">
        <v>0</v>
      </c>
      <c r="AU736" s="88"/>
    </row>
    <row r="737" spans="3:47" s="11" customFormat="1" outlineLevel="2" x14ac:dyDescent="0.2">
      <c r="C737" s="119">
        <v>7</v>
      </c>
      <c r="E737" s="125"/>
      <c r="F737" s="157" t="s">
        <v>152</v>
      </c>
      <c r="G737" s="127"/>
      <c r="H737" s="158" t="s">
        <v>180</v>
      </c>
      <c r="I737" s="127"/>
      <c r="J737" s="127"/>
      <c r="K737" s="127"/>
      <c r="L737" s="127"/>
      <c r="M737" s="127"/>
      <c r="N737" s="127"/>
      <c r="O737" s="127"/>
      <c r="P737" s="152"/>
      <c r="Q737" s="128" t="s">
        <v>110</v>
      </c>
      <c r="R737" s="129"/>
      <c r="S737" s="130"/>
      <c r="T737" s="130"/>
      <c r="U737" s="131">
        <v>0</v>
      </c>
      <c r="V737" s="131">
        <v>0</v>
      </c>
      <c r="W737" s="132">
        <v>0</v>
      </c>
      <c r="X737" s="131">
        <v>0</v>
      </c>
      <c r="Y737" s="130">
        <v>0</v>
      </c>
      <c r="Z737" s="130">
        <v>0</v>
      </c>
      <c r="AA737" s="130">
        <v>0</v>
      </c>
      <c r="AB737" s="130">
        <v>0</v>
      </c>
      <c r="AC737" s="130">
        <v>0</v>
      </c>
      <c r="AD737" s="130">
        <v>0</v>
      </c>
      <c r="AE737" s="130">
        <v>0</v>
      </c>
      <c r="AF737" s="130">
        <v>0</v>
      </c>
      <c r="AG737" s="130">
        <v>0</v>
      </c>
      <c r="AH737" s="133">
        <v>0</v>
      </c>
      <c r="AI737" s="133">
        <v>0</v>
      </c>
      <c r="AU737" s="88"/>
    </row>
    <row r="738" spans="3:47" s="11" customFormat="1" outlineLevel="2" x14ac:dyDescent="0.2">
      <c r="C738" s="119">
        <v>7</v>
      </c>
      <c r="E738" s="134"/>
      <c r="F738" s="159" t="s">
        <v>152</v>
      </c>
      <c r="H738" s="72" t="s">
        <v>180</v>
      </c>
      <c r="P738" s="149"/>
      <c r="Q738" s="135" t="s">
        <v>110</v>
      </c>
      <c r="R738" s="136"/>
      <c r="S738" s="88"/>
      <c r="T738" s="88"/>
      <c r="U738" s="137">
        <v>0</v>
      </c>
      <c r="V738" s="137">
        <v>0</v>
      </c>
      <c r="W738" s="138">
        <v>0</v>
      </c>
      <c r="X738" s="137">
        <v>0</v>
      </c>
      <c r="Y738" s="88">
        <v>0</v>
      </c>
      <c r="Z738" s="88">
        <v>0</v>
      </c>
      <c r="AA738" s="88">
        <v>0</v>
      </c>
      <c r="AB738" s="88">
        <v>0</v>
      </c>
      <c r="AC738" s="88">
        <v>0</v>
      </c>
      <c r="AD738" s="88">
        <v>0</v>
      </c>
      <c r="AE738" s="88">
        <v>0</v>
      </c>
      <c r="AF738" s="88">
        <v>0</v>
      </c>
      <c r="AG738" s="88">
        <v>0</v>
      </c>
      <c r="AH738" s="139">
        <v>0</v>
      </c>
      <c r="AI738" s="139">
        <v>0</v>
      </c>
      <c r="AU738" s="88"/>
    </row>
    <row r="739" spans="3:47" s="11" customFormat="1" outlineLevel="2" x14ac:dyDescent="0.2">
      <c r="C739" s="119">
        <v>7</v>
      </c>
      <c r="E739" s="134"/>
      <c r="F739" s="159" t="s">
        <v>152</v>
      </c>
      <c r="H739" s="72" t="s">
        <v>180</v>
      </c>
      <c r="P739" s="149"/>
      <c r="Q739" s="135" t="s">
        <v>110</v>
      </c>
      <c r="R739" s="136"/>
      <c r="S739" s="88"/>
      <c r="T739" s="88"/>
      <c r="U739" s="137">
        <v>0</v>
      </c>
      <c r="V739" s="137">
        <v>0</v>
      </c>
      <c r="W739" s="138">
        <v>0</v>
      </c>
      <c r="X739" s="137">
        <v>0</v>
      </c>
      <c r="Y739" s="88">
        <v>0</v>
      </c>
      <c r="Z739" s="88">
        <v>0</v>
      </c>
      <c r="AA739" s="88">
        <v>0</v>
      </c>
      <c r="AB739" s="88">
        <v>0</v>
      </c>
      <c r="AC739" s="88">
        <v>0</v>
      </c>
      <c r="AD739" s="88">
        <v>0</v>
      </c>
      <c r="AE739" s="88">
        <v>0</v>
      </c>
      <c r="AF739" s="88">
        <v>0</v>
      </c>
      <c r="AG739" s="88">
        <v>0</v>
      </c>
      <c r="AH739" s="139">
        <v>0</v>
      </c>
      <c r="AI739" s="139">
        <v>0</v>
      </c>
      <c r="AU739" s="88"/>
    </row>
    <row r="740" spans="3:47" s="11" customFormat="1" outlineLevel="2" x14ac:dyDescent="0.2">
      <c r="C740" s="119">
        <v>7</v>
      </c>
      <c r="E740" s="134"/>
      <c r="F740" s="159" t="s">
        <v>152</v>
      </c>
      <c r="H740" s="72" t="s">
        <v>180</v>
      </c>
      <c r="P740" s="149"/>
      <c r="Q740" s="135" t="s">
        <v>110</v>
      </c>
      <c r="R740" s="136"/>
      <c r="S740" s="88"/>
      <c r="T740" s="88"/>
      <c r="U740" s="137">
        <v>0</v>
      </c>
      <c r="V740" s="137">
        <v>0</v>
      </c>
      <c r="W740" s="138">
        <v>0</v>
      </c>
      <c r="X740" s="137">
        <v>0</v>
      </c>
      <c r="Y740" s="88">
        <v>0</v>
      </c>
      <c r="Z740" s="88">
        <v>0</v>
      </c>
      <c r="AA740" s="88">
        <v>0</v>
      </c>
      <c r="AB740" s="88">
        <v>0</v>
      </c>
      <c r="AC740" s="88">
        <v>0</v>
      </c>
      <c r="AD740" s="88">
        <v>0</v>
      </c>
      <c r="AE740" s="88">
        <v>0</v>
      </c>
      <c r="AF740" s="88">
        <v>0</v>
      </c>
      <c r="AG740" s="88">
        <v>0</v>
      </c>
      <c r="AH740" s="139">
        <v>0</v>
      </c>
      <c r="AI740" s="139">
        <v>0</v>
      </c>
      <c r="AU740" s="88"/>
    </row>
    <row r="741" spans="3:47" s="11" customFormat="1" outlineLevel="2" x14ac:dyDescent="0.2">
      <c r="C741" s="119">
        <v>7</v>
      </c>
      <c r="E741" s="134"/>
      <c r="F741" s="159" t="s">
        <v>152</v>
      </c>
      <c r="H741" s="72" t="s">
        <v>180</v>
      </c>
      <c r="P741" s="149"/>
      <c r="Q741" s="135" t="s">
        <v>110</v>
      </c>
      <c r="R741" s="136"/>
      <c r="S741" s="88"/>
      <c r="T741" s="88"/>
      <c r="U741" s="137">
        <v>0</v>
      </c>
      <c r="V741" s="137">
        <v>0</v>
      </c>
      <c r="W741" s="138">
        <v>0</v>
      </c>
      <c r="X741" s="137">
        <v>0</v>
      </c>
      <c r="Y741" s="88">
        <v>0</v>
      </c>
      <c r="Z741" s="88">
        <v>0</v>
      </c>
      <c r="AA741" s="88">
        <v>0</v>
      </c>
      <c r="AB741" s="88">
        <v>0</v>
      </c>
      <c r="AC741" s="88">
        <v>0</v>
      </c>
      <c r="AD741" s="88">
        <v>0</v>
      </c>
      <c r="AE741" s="88">
        <v>0</v>
      </c>
      <c r="AF741" s="88">
        <v>0</v>
      </c>
      <c r="AG741" s="88">
        <v>0</v>
      </c>
      <c r="AH741" s="139">
        <v>0</v>
      </c>
      <c r="AI741" s="139">
        <v>0</v>
      </c>
      <c r="AU741" s="88"/>
    </row>
    <row r="742" spans="3:47" s="11" customFormat="1" outlineLevel="2" x14ac:dyDescent="0.2">
      <c r="C742" s="119">
        <v>7</v>
      </c>
      <c r="E742" s="134"/>
      <c r="F742" s="159" t="s">
        <v>152</v>
      </c>
      <c r="H742" s="72" t="s">
        <v>180</v>
      </c>
      <c r="P742" s="149"/>
      <c r="Q742" s="135" t="s">
        <v>110</v>
      </c>
      <c r="R742" s="136"/>
      <c r="S742" s="88"/>
      <c r="T742" s="88"/>
      <c r="U742" s="137">
        <v>0</v>
      </c>
      <c r="V742" s="137">
        <v>0</v>
      </c>
      <c r="W742" s="138">
        <v>0</v>
      </c>
      <c r="X742" s="137">
        <v>0</v>
      </c>
      <c r="Y742" s="88">
        <v>0</v>
      </c>
      <c r="Z742" s="88">
        <v>0</v>
      </c>
      <c r="AA742" s="88">
        <v>0</v>
      </c>
      <c r="AB742" s="88">
        <v>0</v>
      </c>
      <c r="AC742" s="88">
        <v>0</v>
      </c>
      <c r="AD742" s="88">
        <v>0</v>
      </c>
      <c r="AE742" s="88">
        <v>0</v>
      </c>
      <c r="AF742" s="88">
        <v>0</v>
      </c>
      <c r="AG742" s="88">
        <v>0</v>
      </c>
      <c r="AH742" s="139">
        <v>0</v>
      </c>
      <c r="AI742" s="139">
        <v>0</v>
      </c>
      <c r="AU742" s="88"/>
    </row>
    <row r="743" spans="3:47" s="11" customFormat="1" outlineLevel="2" x14ac:dyDescent="0.2">
      <c r="C743" s="119">
        <v>7</v>
      </c>
      <c r="E743" s="134"/>
      <c r="F743" s="159" t="s">
        <v>152</v>
      </c>
      <c r="H743" s="72" t="s">
        <v>180</v>
      </c>
      <c r="P743" s="149"/>
      <c r="Q743" s="135" t="s">
        <v>110</v>
      </c>
      <c r="R743" s="136"/>
      <c r="S743" s="88"/>
      <c r="T743" s="88"/>
      <c r="U743" s="137">
        <v>0</v>
      </c>
      <c r="V743" s="137">
        <v>0</v>
      </c>
      <c r="W743" s="138">
        <v>0</v>
      </c>
      <c r="X743" s="137">
        <v>0</v>
      </c>
      <c r="Y743" s="88">
        <v>0</v>
      </c>
      <c r="Z743" s="88">
        <v>0</v>
      </c>
      <c r="AA743" s="88">
        <v>0</v>
      </c>
      <c r="AB743" s="88">
        <v>0</v>
      </c>
      <c r="AC743" s="88">
        <v>0</v>
      </c>
      <c r="AD743" s="88">
        <v>0</v>
      </c>
      <c r="AE743" s="88">
        <v>0</v>
      </c>
      <c r="AF743" s="88">
        <v>0</v>
      </c>
      <c r="AG743" s="88">
        <v>0</v>
      </c>
      <c r="AH743" s="139">
        <v>0</v>
      </c>
      <c r="AI743" s="139">
        <v>0</v>
      </c>
      <c r="AU743" s="88"/>
    </row>
    <row r="744" spans="3:47" s="11" customFormat="1" outlineLevel="2" x14ac:dyDescent="0.2">
      <c r="C744" s="119">
        <v>7</v>
      </c>
      <c r="E744" s="134"/>
      <c r="F744" s="159" t="s">
        <v>152</v>
      </c>
      <c r="H744" s="72" t="s">
        <v>180</v>
      </c>
      <c r="P744" s="149"/>
      <c r="Q744" s="135" t="s">
        <v>110</v>
      </c>
      <c r="R744" s="136"/>
      <c r="S744" s="88"/>
      <c r="T744" s="88"/>
      <c r="U744" s="137">
        <v>0</v>
      </c>
      <c r="V744" s="137">
        <v>0</v>
      </c>
      <c r="W744" s="138">
        <v>0</v>
      </c>
      <c r="X744" s="137">
        <v>0</v>
      </c>
      <c r="Y744" s="88">
        <v>0</v>
      </c>
      <c r="Z744" s="88">
        <v>0</v>
      </c>
      <c r="AA744" s="88">
        <v>0</v>
      </c>
      <c r="AB744" s="88">
        <v>0</v>
      </c>
      <c r="AC744" s="88">
        <v>0</v>
      </c>
      <c r="AD744" s="88">
        <v>0</v>
      </c>
      <c r="AE744" s="88">
        <v>0</v>
      </c>
      <c r="AF744" s="88">
        <v>0</v>
      </c>
      <c r="AG744" s="88">
        <v>0</v>
      </c>
      <c r="AH744" s="139">
        <v>0</v>
      </c>
      <c r="AI744" s="139">
        <v>0</v>
      </c>
      <c r="AU744" s="88"/>
    </row>
    <row r="745" spans="3:47" s="11" customFormat="1" outlineLevel="2" x14ac:dyDescent="0.2">
      <c r="C745" s="119">
        <v>7</v>
      </c>
      <c r="E745" s="134"/>
      <c r="F745" s="159" t="s">
        <v>152</v>
      </c>
      <c r="H745" s="72" t="s">
        <v>180</v>
      </c>
      <c r="P745" s="149"/>
      <c r="Q745" s="135" t="s">
        <v>110</v>
      </c>
      <c r="R745" s="136"/>
      <c r="S745" s="88"/>
      <c r="T745" s="88"/>
      <c r="U745" s="137">
        <v>0</v>
      </c>
      <c r="V745" s="137">
        <v>0</v>
      </c>
      <c r="W745" s="138">
        <v>0</v>
      </c>
      <c r="X745" s="137">
        <v>0</v>
      </c>
      <c r="Y745" s="88">
        <v>0</v>
      </c>
      <c r="Z745" s="88">
        <v>0</v>
      </c>
      <c r="AA745" s="88">
        <v>0</v>
      </c>
      <c r="AB745" s="88">
        <v>0</v>
      </c>
      <c r="AC745" s="88">
        <v>0</v>
      </c>
      <c r="AD745" s="88">
        <v>0</v>
      </c>
      <c r="AE745" s="88">
        <v>0</v>
      </c>
      <c r="AF745" s="88">
        <v>0</v>
      </c>
      <c r="AG745" s="88">
        <v>0</v>
      </c>
      <c r="AH745" s="139">
        <v>0</v>
      </c>
      <c r="AI745" s="139">
        <v>0</v>
      </c>
      <c r="AU745" s="88"/>
    </row>
    <row r="746" spans="3:47" s="11" customFormat="1" outlineLevel="2" x14ac:dyDescent="0.2">
      <c r="C746" s="119">
        <v>7</v>
      </c>
      <c r="E746" s="140"/>
      <c r="F746" s="160" t="s">
        <v>152</v>
      </c>
      <c r="G746" s="142"/>
      <c r="H746" s="161" t="s">
        <v>180</v>
      </c>
      <c r="I746" s="142"/>
      <c r="J746" s="142"/>
      <c r="K746" s="142"/>
      <c r="L746" s="142"/>
      <c r="M746" s="142"/>
      <c r="N746" s="142"/>
      <c r="O746" s="142"/>
      <c r="P746" s="155"/>
      <c r="Q746" s="143" t="s">
        <v>110</v>
      </c>
      <c r="R746" s="144"/>
      <c r="S746" s="145"/>
      <c r="T746" s="145"/>
      <c r="U746" s="146">
        <v>0</v>
      </c>
      <c r="V746" s="146">
        <v>0</v>
      </c>
      <c r="W746" s="147">
        <v>0</v>
      </c>
      <c r="X746" s="146">
        <v>0</v>
      </c>
      <c r="Y746" s="145">
        <v>0</v>
      </c>
      <c r="Z746" s="145">
        <v>0</v>
      </c>
      <c r="AA746" s="145">
        <v>0</v>
      </c>
      <c r="AB746" s="145">
        <v>0</v>
      </c>
      <c r="AC746" s="145">
        <v>0</v>
      </c>
      <c r="AD746" s="145">
        <v>0</v>
      </c>
      <c r="AE746" s="145">
        <v>0</v>
      </c>
      <c r="AF746" s="145">
        <v>0</v>
      </c>
      <c r="AG746" s="145">
        <v>0</v>
      </c>
      <c r="AH746" s="148">
        <v>0</v>
      </c>
      <c r="AI746" s="148">
        <v>0</v>
      </c>
      <c r="AU746" s="88"/>
    </row>
    <row r="747" spans="3:47" s="11" customFormat="1" outlineLevel="2" x14ac:dyDescent="0.2">
      <c r="C747" s="119">
        <v>7</v>
      </c>
      <c r="F747" s="159"/>
      <c r="P747" s="149" t="s">
        <v>181</v>
      </c>
      <c r="Q747" s="16" t="s">
        <v>110</v>
      </c>
      <c r="R747" s="150"/>
      <c r="S747" s="150"/>
      <c r="T747" s="150"/>
      <c r="U747" s="150">
        <v>130.56050983725538</v>
      </c>
      <c r="V747" s="150">
        <v>138.25437224018597</v>
      </c>
      <c r="W747" s="150">
        <v>143.74239927597384</v>
      </c>
      <c r="X747" s="150">
        <v>167.83713021201035</v>
      </c>
      <c r="Y747" s="150">
        <v>201.80259990166113</v>
      </c>
      <c r="Z747" s="150">
        <v>237.04296209611007</v>
      </c>
      <c r="AA747" s="150">
        <v>509.95646575701323</v>
      </c>
      <c r="AB747" s="150">
        <v>180.79915689347993</v>
      </c>
      <c r="AC747" s="150">
        <v>182.68612213755597</v>
      </c>
      <c r="AD747" s="150">
        <v>220.6716785729451</v>
      </c>
      <c r="AE747" s="150">
        <v>416.63307841025596</v>
      </c>
      <c r="AF747" s="150">
        <v>310.43094303345327</v>
      </c>
      <c r="AG747" s="150">
        <v>661.24667034958679</v>
      </c>
      <c r="AH747" s="150">
        <v>202.13039018113463</v>
      </c>
      <c r="AI747" s="150">
        <v>199.54535119942153</v>
      </c>
      <c r="AU747" s="88"/>
    </row>
    <row r="748" spans="3:47" s="11" customFormat="1" outlineLevel="2" x14ac:dyDescent="0.2">
      <c r="C748" s="119">
        <v>7</v>
      </c>
      <c r="P748" s="149" t="s">
        <v>182</v>
      </c>
      <c r="Q748" s="16" t="s">
        <v>110</v>
      </c>
      <c r="R748" s="150"/>
      <c r="S748" s="150"/>
      <c r="T748" s="150"/>
      <c r="U748" s="150">
        <v>0</v>
      </c>
      <c r="V748" s="150">
        <v>0</v>
      </c>
      <c r="W748" s="150">
        <v>0</v>
      </c>
      <c r="X748" s="150">
        <v>0</v>
      </c>
      <c r="Y748" s="150">
        <v>0</v>
      </c>
      <c r="Z748" s="150">
        <v>0</v>
      </c>
      <c r="AA748" s="150">
        <v>0</v>
      </c>
      <c r="AB748" s="150">
        <v>0</v>
      </c>
      <c r="AC748" s="150">
        <v>0</v>
      </c>
      <c r="AD748" s="150">
        <v>0</v>
      </c>
      <c r="AE748" s="150">
        <v>0</v>
      </c>
      <c r="AF748" s="150">
        <v>0</v>
      </c>
      <c r="AG748" s="150">
        <v>0</v>
      </c>
      <c r="AH748" s="150">
        <v>0</v>
      </c>
      <c r="AI748" s="150">
        <v>0</v>
      </c>
      <c r="AU748" s="88"/>
    </row>
    <row r="749" spans="3:47" s="11" customFormat="1" outlineLevel="2" x14ac:dyDescent="0.2">
      <c r="C749" s="119">
        <v>7</v>
      </c>
      <c r="F749" s="124"/>
      <c r="P749" s="149" t="s">
        <v>183</v>
      </c>
      <c r="Q749" s="16" t="s">
        <v>110</v>
      </c>
      <c r="R749" s="150"/>
      <c r="S749" s="150"/>
      <c r="T749" s="150"/>
      <c r="U749" s="150">
        <v>130.56050983725538</v>
      </c>
      <c r="V749" s="150">
        <v>138.25437224018597</v>
      </c>
      <c r="W749" s="150">
        <v>143.74239927597384</v>
      </c>
      <c r="X749" s="150">
        <v>167.83713021201035</v>
      </c>
      <c r="Y749" s="150">
        <v>201.80259990166113</v>
      </c>
      <c r="Z749" s="150">
        <v>237.04296209611007</v>
      </c>
      <c r="AA749" s="150">
        <v>509.95646575701323</v>
      </c>
      <c r="AB749" s="150">
        <v>180.79915689347993</v>
      </c>
      <c r="AC749" s="150">
        <v>182.68612213755597</v>
      </c>
      <c r="AD749" s="150">
        <v>220.6716785729451</v>
      </c>
      <c r="AE749" s="150">
        <v>416.63307841025596</v>
      </c>
      <c r="AF749" s="150">
        <v>310.43094303345327</v>
      </c>
      <c r="AG749" s="150">
        <v>661.24667034958679</v>
      </c>
      <c r="AH749" s="150">
        <v>202.13039018113463</v>
      </c>
      <c r="AI749" s="150">
        <v>199.54535119942153</v>
      </c>
      <c r="AU749" s="88"/>
    </row>
    <row r="750" spans="3:47" s="11" customFormat="1" outlineLevel="2" x14ac:dyDescent="0.2">
      <c r="C750" s="119">
        <v>7</v>
      </c>
      <c r="F750" s="124"/>
      <c r="P750" s="149"/>
      <c r="Q750" s="16"/>
      <c r="R750" s="88"/>
      <c r="S750" s="88"/>
      <c r="T750" s="88"/>
      <c r="U750" s="88"/>
      <c r="V750" s="88"/>
      <c r="W750" s="88"/>
      <c r="X750" s="88"/>
      <c r="Y750" s="88"/>
      <c r="Z750" s="88"/>
      <c r="AA750" s="88"/>
      <c r="AB750" s="88"/>
      <c r="AC750" s="88"/>
      <c r="AD750" s="88"/>
      <c r="AE750" s="88"/>
      <c r="AF750" s="88"/>
      <c r="AG750" s="88"/>
      <c r="AH750" s="88"/>
      <c r="AI750" s="88"/>
      <c r="AU750" s="88"/>
    </row>
    <row r="751" spans="3:47" outlineLevel="1" x14ac:dyDescent="0.2">
      <c r="C751" s="119">
        <v>7</v>
      </c>
      <c r="D751" s="11"/>
      <c r="E751" s="162" t="s">
        <v>184</v>
      </c>
      <c r="F751" s="121"/>
      <c r="G751" s="121"/>
      <c r="H751" s="121"/>
      <c r="I751" s="121"/>
      <c r="J751" s="121"/>
      <c r="K751" s="121"/>
      <c r="L751" s="121"/>
      <c r="M751" s="121"/>
      <c r="N751" s="121"/>
      <c r="O751" s="121"/>
      <c r="P751" s="121"/>
      <c r="Q751" s="122"/>
      <c r="R751" s="123"/>
      <c r="S751" s="123"/>
      <c r="T751" s="123"/>
      <c r="U751" s="123"/>
      <c r="V751" s="123"/>
      <c r="W751" s="123"/>
      <c r="X751" s="123"/>
      <c r="Y751" s="123"/>
      <c r="Z751" s="123"/>
      <c r="AA751" s="123"/>
      <c r="AB751" s="123"/>
      <c r="AC751" s="123"/>
      <c r="AD751" s="123"/>
      <c r="AE751" s="123"/>
      <c r="AF751" s="123"/>
      <c r="AG751" s="123"/>
      <c r="AH751" s="123"/>
      <c r="AI751" s="123"/>
      <c r="AT751" s="11"/>
      <c r="AU751" s="88"/>
    </row>
    <row r="752" spans="3:47" outlineLevel="2" x14ac:dyDescent="0.2">
      <c r="C752" s="119">
        <v>7</v>
      </c>
      <c r="D752" s="11"/>
      <c r="E752" s="11"/>
      <c r="F752" s="11"/>
      <c r="G752" s="16"/>
      <c r="H752" s="163" t="s">
        <v>6</v>
      </c>
      <c r="I752" s="163" t="s">
        <v>5</v>
      </c>
      <c r="J752" s="163" t="s">
        <v>129</v>
      </c>
      <c r="K752" s="163" t="s">
        <v>128</v>
      </c>
      <c r="L752" s="11"/>
      <c r="M752" s="11"/>
      <c r="N752" s="11"/>
      <c r="O752" s="11"/>
      <c r="P752" s="149"/>
      <c r="Q752" s="164"/>
      <c r="V752" s="165"/>
      <c r="W752" s="150"/>
      <c r="X752" s="150"/>
      <c r="Y752" s="150"/>
      <c r="Z752" s="150"/>
      <c r="AA752" s="150"/>
      <c r="AB752" s="150"/>
      <c r="AC752" s="150"/>
      <c r="AD752" s="150"/>
      <c r="AE752" s="150"/>
      <c r="AF752" s="150"/>
      <c r="AG752" s="150"/>
      <c r="AH752" s="150"/>
      <c r="AI752" s="150"/>
      <c r="AT752" s="11"/>
      <c r="AU752" s="88"/>
    </row>
    <row r="753" spans="3:47" outlineLevel="2" x14ac:dyDescent="0.2">
      <c r="C753" s="119">
        <v>7</v>
      </c>
      <c r="D753" s="167" t="s">
        <v>218</v>
      </c>
      <c r="E753" s="11"/>
      <c r="F753" s="125" t="s">
        <v>209</v>
      </c>
      <c r="G753" s="168" t="s">
        <v>130</v>
      </c>
      <c r="H753" s="169">
        <v>1</v>
      </c>
      <c r="I753" s="170">
        <v>0</v>
      </c>
      <c r="J753" s="170">
        <v>1</v>
      </c>
      <c r="K753" s="171">
        <v>0</v>
      </c>
      <c r="L753" s="11"/>
      <c r="M753" s="11"/>
      <c r="N753" s="11"/>
      <c r="O753" s="11"/>
      <c r="P753" s="149"/>
      <c r="Q753" s="164"/>
      <c r="V753" s="165"/>
      <c r="W753" s="11"/>
      <c r="X753" s="11"/>
      <c r="Y753" s="150"/>
      <c r="Z753" s="150"/>
      <c r="AA753" s="150"/>
      <c r="AB753" s="150"/>
      <c r="AC753" s="150"/>
      <c r="AD753" s="150"/>
      <c r="AE753" s="150"/>
      <c r="AF753" s="150"/>
      <c r="AG753" s="11"/>
      <c r="AH753" s="11"/>
      <c r="AI753" s="11"/>
      <c r="AT753" s="11"/>
      <c r="AU753" s="88"/>
    </row>
    <row r="754" spans="3:47" outlineLevel="2" x14ac:dyDescent="0.2">
      <c r="C754" s="119">
        <v>7</v>
      </c>
      <c r="D754" s="167" t="s">
        <v>218</v>
      </c>
      <c r="E754" s="11"/>
      <c r="F754" s="134" t="s">
        <v>31</v>
      </c>
      <c r="G754" s="16" t="s">
        <v>130</v>
      </c>
      <c r="H754" s="172">
        <v>1</v>
      </c>
      <c r="I754" s="173">
        <v>0</v>
      </c>
      <c r="J754" s="173">
        <v>1</v>
      </c>
      <c r="K754" s="174">
        <v>0</v>
      </c>
      <c r="L754" s="11"/>
      <c r="M754" s="11"/>
      <c r="N754" s="11"/>
      <c r="O754" s="11"/>
      <c r="P754" s="149"/>
      <c r="Q754" s="164"/>
      <c r="V754" s="165"/>
      <c r="W754" s="11"/>
      <c r="X754" s="11"/>
      <c r="Y754" s="150"/>
      <c r="Z754" s="150"/>
      <c r="AA754" s="150"/>
      <c r="AB754" s="150"/>
      <c r="AC754" s="150"/>
      <c r="AD754" s="150"/>
      <c r="AE754" s="150"/>
      <c r="AF754" s="150"/>
      <c r="AG754" s="11"/>
      <c r="AH754" s="11"/>
      <c r="AI754" s="11"/>
      <c r="AT754" s="11"/>
      <c r="AU754" s="88"/>
    </row>
    <row r="755" spans="3:47" outlineLevel="2" x14ac:dyDescent="0.2">
      <c r="C755" s="119">
        <v>7</v>
      </c>
      <c r="D755" s="167" t="s">
        <v>218</v>
      </c>
      <c r="E755" s="11"/>
      <c r="F755" s="134" t="s">
        <v>28</v>
      </c>
      <c r="G755" s="16" t="s">
        <v>130</v>
      </c>
      <c r="H755" s="172">
        <v>1</v>
      </c>
      <c r="I755" s="173">
        <v>0</v>
      </c>
      <c r="J755" s="173">
        <v>1</v>
      </c>
      <c r="K755" s="174">
        <v>0</v>
      </c>
      <c r="L755" s="11"/>
      <c r="M755" s="11"/>
      <c r="N755" s="11"/>
      <c r="O755" s="11"/>
      <c r="P755" s="149"/>
      <c r="Q755" s="164"/>
      <c r="V755" s="165"/>
      <c r="W755" s="150"/>
      <c r="X755" s="150"/>
      <c r="Y755" s="150"/>
      <c r="Z755" s="150"/>
      <c r="AA755" s="150"/>
      <c r="AB755" s="150"/>
      <c r="AC755" s="150"/>
      <c r="AD755" s="150"/>
      <c r="AE755" s="150"/>
      <c r="AF755" s="150"/>
      <c r="AG755" s="11"/>
      <c r="AH755" s="11"/>
      <c r="AI755" s="11"/>
      <c r="AT755" s="11"/>
      <c r="AU755" s="88"/>
    </row>
    <row r="756" spans="3:47" outlineLevel="2" x14ac:dyDescent="0.2">
      <c r="C756" s="119">
        <v>7</v>
      </c>
      <c r="D756" s="167" t="s">
        <v>218</v>
      </c>
      <c r="E756" s="11"/>
      <c r="F756" s="134" t="s">
        <v>210</v>
      </c>
      <c r="G756" s="16" t="s">
        <v>130</v>
      </c>
      <c r="H756" s="172">
        <v>0.8</v>
      </c>
      <c r="I756" s="173">
        <v>0.19999999999999996</v>
      </c>
      <c r="J756" s="173">
        <v>0.5</v>
      </c>
      <c r="K756" s="174">
        <v>0.5</v>
      </c>
      <c r="L756" s="11"/>
      <c r="M756" s="11"/>
      <c r="N756" s="11"/>
      <c r="O756" s="11"/>
      <c r="P756" s="149"/>
      <c r="Q756" s="164"/>
      <c r="V756" s="165"/>
      <c r="W756" s="150"/>
      <c r="X756" s="150"/>
      <c r="Y756" s="150"/>
      <c r="Z756" s="150"/>
      <c r="AA756" s="150"/>
      <c r="AB756" s="150"/>
      <c r="AC756" s="150"/>
      <c r="AD756" s="150"/>
      <c r="AE756" s="150"/>
      <c r="AF756" s="150"/>
      <c r="AG756" s="11"/>
      <c r="AH756" s="11"/>
      <c r="AI756" s="11"/>
      <c r="AT756" s="11"/>
      <c r="AU756" s="88"/>
    </row>
    <row r="757" spans="3:47" outlineLevel="2" x14ac:dyDescent="0.2">
      <c r="C757" s="119">
        <v>7</v>
      </c>
      <c r="D757" s="167" t="s">
        <v>218</v>
      </c>
      <c r="E757" s="11"/>
      <c r="F757" s="134" t="s">
        <v>211</v>
      </c>
      <c r="G757" s="16" t="s">
        <v>130</v>
      </c>
      <c r="H757" s="172">
        <v>1</v>
      </c>
      <c r="I757" s="173">
        <v>0</v>
      </c>
      <c r="J757" s="173">
        <v>0.5</v>
      </c>
      <c r="K757" s="174">
        <v>0.5</v>
      </c>
      <c r="L757" s="11"/>
      <c r="M757" s="11"/>
      <c r="N757" s="11"/>
      <c r="O757" s="11"/>
      <c r="P757" s="149"/>
      <c r="Q757" s="164"/>
      <c r="V757" s="165"/>
      <c r="W757" s="150"/>
      <c r="X757" s="150"/>
      <c r="Y757" s="150"/>
      <c r="Z757" s="150"/>
      <c r="AA757" s="150"/>
      <c r="AB757" s="150"/>
      <c r="AC757" s="150"/>
      <c r="AD757" s="150"/>
      <c r="AE757" s="150"/>
      <c r="AF757" s="150"/>
      <c r="AG757" s="11"/>
      <c r="AH757" s="11"/>
      <c r="AI757" s="11"/>
      <c r="AT757" s="11"/>
      <c r="AU757" s="88"/>
    </row>
    <row r="758" spans="3:47" outlineLevel="2" x14ac:dyDescent="0.2">
      <c r="C758" s="119">
        <v>7</v>
      </c>
      <c r="D758" s="167" t="s">
        <v>218</v>
      </c>
      <c r="E758" s="11"/>
      <c r="F758" s="134" t="s">
        <v>212</v>
      </c>
      <c r="G758" s="16" t="s">
        <v>130</v>
      </c>
      <c r="H758" s="172">
        <v>0.8</v>
      </c>
      <c r="I758" s="173">
        <v>0.19999999999999996</v>
      </c>
      <c r="J758" s="173">
        <v>1</v>
      </c>
      <c r="K758" s="174">
        <v>0</v>
      </c>
      <c r="L758" s="11"/>
      <c r="M758" s="11"/>
      <c r="N758" s="11"/>
      <c r="O758" s="11"/>
      <c r="P758" s="149"/>
      <c r="Q758" s="164"/>
      <c r="V758" s="165"/>
      <c r="W758" s="150"/>
      <c r="X758" s="150"/>
      <c r="Y758" s="150"/>
      <c r="Z758" s="150"/>
      <c r="AA758" s="150"/>
      <c r="AB758" s="150"/>
      <c r="AC758" s="150"/>
      <c r="AD758" s="150"/>
      <c r="AE758" s="150"/>
      <c r="AF758" s="150"/>
      <c r="AG758" s="11"/>
      <c r="AH758" s="11"/>
      <c r="AI758" s="11"/>
      <c r="AT758" s="11"/>
      <c r="AU758" s="88"/>
    </row>
    <row r="759" spans="3:47" outlineLevel="2" x14ac:dyDescent="0.2">
      <c r="C759" s="119">
        <v>7</v>
      </c>
      <c r="D759" s="167" t="s">
        <v>218</v>
      </c>
      <c r="E759" s="11"/>
      <c r="F759" s="134" t="s">
        <v>213</v>
      </c>
      <c r="G759" s="16" t="s">
        <v>130</v>
      </c>
      <c r="H759" s="172">
        <v>1</v>
      </c>
      <c r="I759" s="173">
        <v>0</v>
      </c>
      <c r="J759" s="173">
        <v>1</v>
      </c>
      <c r="K759" s="174">
        <v>0</v>
      </c>
      <c r="L759" s="11"/>
      <c r="M759" s="11"/>
      <c r="N759" s="11"/>
      <c r="O759" s="11"/>
      <c r="P759" s="149"/>
      <c r="Q759" s="164"/>
      <c r="V759" s="165"/>
      <c r="W759" s="150"/>
      <c r="X759" s="150"/>
      <c r="Y759" s="150"/>
      <c r="Z759" s="150"/>
      <c r="AA759" s="150"/>
      <c r="AB759" s="150"/>
      <c r="AC759" s="150"/>
      <c r="AD759" s="150"/>
      <c r="AE759" s="150"/>
      <c r="AF759" s="150"/>
      <c r="AG759" s="11"/>
      <c r="AH759" s="11"/>
      <c r="AI759" s="11"/>
      <c r="AT759" s="11"/>
      <c r="AU759" s="88"/>
    </row>
    <row r="760" spans="3:47" outlineLevel="2" x14ac:dyDescent="0.2">
      <c r="C760" s="119">
        <v>7</v>
      </c>
      <c r="D760" s="167" t="s">
        <v>218</v>
      </c>
      <c r="E760" s="11"/>
      <c r="F760" s="134" t="s">
        <v>214</v>
      </c>
      <c r="G760" s="16" t="s">
        <v>130</v>
      </c>
      <c r="H760" s="172">
        <v>0.8</v>
      </c>
      <c r="I760" s="173">
        <v>0.19999999999999996</v>
      </c>
      <c r="J760" s="173">
        <v>1</v>
      </c>
      <c r="K760" s="174">
        <v>0</v>
      </c>
      <c r="L760" s="11"/>
      <c r="M760" s="11"/>
      <c r="N760" s="11"/>
      <c r="O760" s="11"/>
      <c r="P760" s="149"/>
      <c r="Q760" s="164"/>
      <c r="V760" s="165"/>
      <c r="W760" s="150"/>
      <c r="X760" s="150"/>
      <c r="Y760" s="150"/>
      <c r="Z760" s="150"/>
      <c r="AA760" s="150"/>
      <c r="AB760" s="150"/>
      <c r="AC760" s="150"/>
      <c r="AD760" s="150"/>
      <c r="AE760" s="150"/>
      <c r="AF760" s="150"/>
      <c r="AG760" s="11"/>
      <c r="AH760" s="11"/>
      <c r="AI760" s="11"/>
      <c r="AT760" s="11"/>
      <c r="AU760" s="88"/>
    </row>
    <row r="761" spans="3:47" outlineLevel="2" x14ac:dyDescent="0.2">
      <c r="C761" s="119">
        <v>7</v>
      </c>
      <c r="D761" s="167" t="s">
        <v>218</v>
      </c>
      <c r="E761" s="11"/>
      <c r="F761" s="134" t="s">
        <v>215</v>
      </c>
      <c r="G761" s="16" t="s">
        <v>130</v>
      </c>
      <c r="H761" s="172">
        <v>1</v>
      </c>
      <c r="I761" s="173">
        <v>0</v>
      </c>
      <c r="J761" s="173">
        <v>1</v>
      </c>
      <c r="K761" s="174">
        <v>0</v>
      </c>
      <c r="L761" s="11"/>
      <c r="M761" s="11"/>
      <c r="N761" s="11"/>
      <c r="O761" s="11"/>
      <c r="P761" s="149"/>
      <c r="Q761" s="164"/>
      <c r="V761" s="165"/>
      <c r="W761" s="150"/>
      <c r="X761" s="150"/>
      <c r="Y761" s="150"/>
      <c r="Z761" s="150"/>
      <c r="AA761" s="150"/>
      <c r="AB761" s="150"/>
      <c r="AC761" s="150"/>
      <c r="AD761" s="150"/>
      <c r="AE761" s="150"/>
      <c r="AF761" s="150"/>
      <c r="AG761" s="11"/>
      <c r="AH761" s="11"/>
      <c r="AI761" s="11"/>
      <c r="AT761" s="11"/>
      <c r="AU761" s="88"/>
    </row>
    <row r="762" spans="3:47" outlineLevel="2" x14ac:dyDescent="0.2">
      <c r="C762" s="119">
        <v>7</v>
      </c>
      <c r="D762" s="167" t="s">
        <v>218</v>
      </c>
      <c r="E762" s="11"/>
      <c r="F762" s="175" t="s">
        <v>216</v>
      </c>
      <c r="G762" s="16" t="s">
        <v>130</v>
      </c>
      <c r="H762" s="172">
        <v>1</v>
      </c>
      <c r="I762" s="173">
        <v>0</v>
      </c>
      <c r="J762" s="173">
        <v>1</v>
      </c>
      <c r="K762" s="174">
        <v>0</v>
      </c>
      <c r="L762" s="11"/>
      <c r="M762" s="11"/>
      <c r="N762" s="11"/>
      <c r="O762" s="11"/>
      <c r="P762" s="149"/>
      <c r="Q762" s="164"/>
      <c r="V762" s="165"/>
      <c r="W762" s="150"/>
      <c r="X762" s="150"/>
      <c r="Y762" s="150"/>
      <c r="Z762" s="150"/>
      <c r="AA762" s="150"/>
      <c r="AB762" s="150"/>
      <c r="AC762" s="150"/>
      <c r="AD762" s="150"/>
      <c r="AE762" s="150"/>
      <c r="AF762" s="150"/>
      <c r="AG762" s="11"/>
      <c r="AH762" s="11"/>
      <c r="AI762" s="11"/>
      <c r="AT762" s="11"/>
      <c r="AU762" s="88"/>
    </row>
    <row r="763" spans="3:47" outlineLevel="2" x14ac:dyDescent="0.2">
      <c r="C763" s="119">
        <v>7</v>
      </c>
      <c r="D763" s="167" t="s">
        <v>218</v>
      </c>
      <c r="E763" s="11"/>
      <c r="F763" s="175" t="s">
        <v>33</v>
      </c>
      <c r="G763" s="16" t="s">
        <v>130</v>
      </c>
      <c r="H763" s="172">
        <v>1</v>
      </c>
      <c r="I763" s="173">
        <v>0</v>
      </c>
      <c r="J763" s="173">
        <v>1</v>
      </c>
      <c r="K763" s="174">
        <v>0</v>
      </c>
      <c r="L763" s="11"/>
      <c r="M763" s="11"/>
      <c r="N763" s="11"/>
      <c r="O763" s="11"/>
      <c r="P763" s="149"/>
      <c r="Q763" s="164"/>
      <c r="V763" s="165"/>
      <c r="W763" s="150"/>
      <c r="X763" s="150"/>
      <c r="Y763" s="150"/>
      <c r="Z763" s="150"/>
      <c r="AA763" s="150"/>
      <c r="AB763" s="150"/>
      <c r="AC763" s="150"/>
      <c r="AD763" s="150"/>
      <c r="AE763" s="150"/>
      <c r="AF763" s="150"/>
      <c r="AG763" s="11"/>
      <c r="AH763" s="11"/>
      <c r="AI763" s="11"/>
      <c r="AT763" s="11"/>
      <c r="AU763" s="88"/>
    </row>
    <row r="764" spans="3:47" outlineLevel="2" x14ac:dyDescent="0.2">
      <c r="C764" s="119">
        <v>7</v>
      </c>
      <c r="D764" s="167" t="s">
        <v>218</v>
      </c>
      <c r="E764" s="11"/>
      <c r="F764" s="175" t="s">
        <v>34</v>
      </c>
      <c r="G764" s="16" t="s">
        <v>130</v>
      </c>
      <c r="H764" s="172">
        <v>1</v>
      </c>
      <c r="I764" s="173">
        <v>0</v>
      </c>
      <c r="J764" s="173">
        <v>1</v>
      </c>
      <c r="K764" s="174">
        <v>0</v>
      </c>
      <c r="L764" s="11"/>
      <c r="M764" s="11"/>
      <c r="N764" s="11"/>
      <c r="O764" s="11"/>
      <c r="P764" s="149"/>
      <c r="Q764" s="164"/>
      <c r="V764" s="165"/>
      <c r="W764" s="150"/>
      <c r="X764" s="150"/>
      <c r="Y764" s="150"/>
      <c r="Z764" s="150"/>
      <c r="AA764" s="150"/>
      <c r="AB764" s="150"/>
      <c r="AC764" s="150"/>
      <c r="AD764" s="150"/>
      <c r="AE764" s="150"/>
      <c r="AF764" s="150"/>
      <c r="AG764" s="11"/>
      <c r="AH764" s="11"/>
      <c r="AI764" s="11"/>
      <c r="AT764" s="11"/>
      <c r="AU764" s="88"/>
    </row>
    <row r="765" spans="3:47" outlineLevel="2" x14ac:dyDescent="0.2">
      <c r="C765" s="119">
        <v>7</v>
      </c>
      <c r="D765" s="167" t="s">
        <v>218</v>
      </c>
      <c r="E765" s="11"/>
      <c r="F765" s="175" t="s">
        <v>217</v>
      </c>
      <c r="G765" s="16" t="s">
        <v>130</v>
      </c>
      <c r="H765" s="172">
        <v>1</v>
      </c>
      <c r="I765" s="173">
        <v>0</v>
      </c>
      <c r="J765" s="173">
        <v>1</v>
      </c>
      <c r="K765" s="174">
        <v>0</v>
      </c>
      <c r="L765" s="11"/>
      <c r="M765" s="11"/>
      <c r="N765" s="11"/>
      <c r="O765" s="11"/>
      <c r="P765" s="149"/>
      <c r="Q765" s="164"/>
      <c r="V765" s="165"/>
      <c r="W765" s="150"/>
      <c r="X765" s="150"/>
      <c r="Y765" s="150"/>
      <c r="Z765" s="150"/>
      <c r="AA765" s="150"/>
      <c r="AB765" s="150"/>
      <c r="AC765" s="150"/>
      <c r="AD765" s="150"/>
      <c r="AE765" s="150"/>
      <c r="AF765" s="150"/>
      <c r="AG765" s="11"/>
      <c r="AH765" s="11"/>
      <c r="AI765" s="11"/>
      <c r="AT765" s="11"/>
      <c r="AU765" s="88"/>
    </row>
    <row r="766" spans="3:47" outlineLevel="2" x14ac:dyDescent="0.2">
      <c r="C766" s="119">
        <v>7</v>
      </c>
      <c r="D766" s="167" t="s">
        <v>218</v>
      </c>
      <c r="E766" s="11"/>
      <c r="F766" s="175" t="s">
        <v>152</v>
      </c>
      <c r="G766" s="16" t="s">
        <v>130</v>
      </c>
      <c r="H766" s="172">
        <v>0</v>
      </c>
      <c r="I766" s="173">
        <v>1</v>
      </c>
      <c r="J766" s="173">
        <v>0</v>
      </c>
      <c r="K766" s="174">
        <v>0</v>
      </c>
      <c r="L766" s="11"/>
      <c r="M766" s="11"/>
      <c r="N766" s="11"/>
      <c r="O766" s="11"/>
      <c r="P766" s="149"/>
      <c r="Q766" s="164"/>
      <c r="V766" s="165"/>
      <c r="W766" s="150"/>
      <c r="X766" s="150"/>
      <c r="Y766" s="150"/>
      <c r="Z766" s="150"/>
      <c r="AA766" s="150"/>
      <c r="AB766" s="150"/>
      <c r="AC766" s="150"/>
      <c r="AD766" s="150"/>
      <c r="AE766" s="150"/>
      <c r="AF766" s="150"/>
      <c r="AG766" s="11"/>
      <c r="AH766" s="11"/>
      <c r="AI766" s="11"/>
      <c r="AT766" s="11"/>
      <c r="AU766" s="88"/>
    </row>
    <row r="767" spans="3:47" outlineLevel="2" x14ac:dyDescent="0.2">
      <c r="C767" s="119">
        <v>7</v>
      </c>
      <c r="D767" s="167" t="s">
        <v>218</v>
      </c>
      <c r="E767" s="11"/>
      <c r="F767" s="176" t="s">
        <v>152</v>
      </c>
      <c r="G767" s="177" t="s">
        <v>130</v>
      </c>
      <c r="H767" s="178">
        <v>0</v>
      </c>
      <c r="I767" s="179">
        <v>1</v>
      </c>
      <c r="J767" s="179">
        <v>0</v>
      </c>
      <c r="K767" s="180">
        <v>0</v>
      </c>
      <c r="L767" s="11"/>
      <c r="M767" s="11"/>
      <c r="N767" s="11"/>
      <c r="O767" s="11"/>
      <c r="P767" s="149"/>
      <c r="Q767" s="164"/>
      <c r="V767" s="165"/>
      <c r="W767" s="150"/>
      <c r="X767" s="150"/>
      <c r="Y767" s="150"/>
      <c r="Z767" s="150"/>
      <c r="AA767" s="150"/>
      <c r="AB767" s="150"/>
      <c r="AC767" s="150"/>
      <c r="AD767" s="150"/>
      <c r="AE767" s="150"/>
      <c r="AF767" s="150"/>
      <c r="AG767" s="11"/>
      <c r="AH767" s="11"/>
      <c r="AI767" s="11"/>
      <c r="AT767" s="11"/>
      <c r="AU767" s="88"/>
    </row>
    <row r="768" spans="3:47" outlineLevel="2" x14ac:dyDescent="0.2">
      <c r="C768" s="119">
        <v>7</v>
      </c>
      <c r="D768" s="167" t="s">
        <v>218</v>
      </c>
      <c r="E768" s="11"/>
      <c r="F768" s="125" t="s">
        <v>152</v>
      </c>
      <c r="G768" s="168" t="s">
        <v>130</v>
      </c>
      <c r="H768" s="172">
        <v>0</v>
      </c>
      <c r="I768" s="173">
        <v>1</v>
      </c>
      <c r="J768" s="173">
        <v>0</v>
      </c>
      <c r="K768" s="174">
        <v>0</v>
      </c>
      <c r="L768" s="11"/>
      <c r="M768" s="11"/>
      <c r="N768" s="11"/>
      <c r="O768" s="11"/>
      <c r="P768" s="149"/>
      <c r="Q768" s="164"/>
      <c r="V768" s="165"/>
      <c r="W768" s="150"/>
      <c r="X768" s="150"/>
      <c r="Y768" s="150"/>
      <c r="Z768" s="150"/>
      <c r="AA768" s="150"/>
      <c r="AB768" s="150"/>
      <c r="AC768" s="150"/>
      <c r="AD768" s="150"/>
      <c r="AE768" s="150"/>
      <c r="AF768" s="150"/>
      <c r="AG768" s="11"/>
      <c r="AH768" s="11"/>
      <c r="AI768" s="11"/>
      <c r="AT768" s="11"/>
      <c r="AU768" s="88"/>
    </row>
    <row r="769" spans="3:47" outlineLevel="2" x14ac:dyDescent="0.2">
      <c r="C769" s="119">
        <v>7</v>
      </c>
      <c r="D769" s="167" t="s">
        <v>218</v>
      </c>
      <c r="E769" s="11"/>
      <c r="F769" s="134" t="s">
        <v>152</v>
      </c>
      <c r="G769" s="16" t="s">
        <v>130</v>
      </c>
      <c r="H769" s="172">
        <v>0</v>
      </c>
      <c r="I769" s="173">
        <v>1</v>
      </c>
      <c r="J769" s="173">
        <v>0</v>
      </c>
      <c r="K769" s="174">
        <v>0</v>
      </c>
      <c r="L769" s="11"/>
      <c r="M769" s="11"/>
      <c r="N769" s="11"/>
      <c r="O769" s="11"/>
      <c r="P769" s="149"/>
      <c r="Q769" s="164"/>
      <c r="V769" s="165"/>
      <c r="W769" s="150"/>
      <c r="X769" s="150"/>
      <c r="Y769" s="150"/>
      <c r="Z769" s="150"/>
      <c r="AA769" s="150"/>
      <c r="AB769" s="150"/>
      <c r="AC769" s="150"/>
      <c r="AD769" s="150"/>
      <c r="AE769" s="150"/>
      <c r="AF769" s="150"/>
      <c r="AG769" s="11"/>
      <c r="AH769" s="11"/>
      <c r="AI769" s="11"/>
      <c r="AT769" s="11"/>
      <c r="AU769" s="88"/>
    </row>
    <row r="770" spans="3:47" outlineLevel="2" x14ac:dyDescent="0.2">
      <c r="C770" s="119">
        <v>7</v>
      </c>
      <c r="D770" s="167" t="s">
        <v>218</v>
      </c>
      <c r="E770" s="11"/>
      <c r="F770" s="134" t="s">
        <v>152</v>
      </c>
      <c r="G770" s="16" t="s">
        <v>130</v>
      </c>
      <c r="H770" s="172">
        <v>0</v>
      </c>
      <c r="I770" s="173">
        <v>1</v>
      </c>
      <c r="J770" s="173">
        <v>0</v>
      </c>
      <c r="K770" s="174">
        <v>0</v>
      </c>
      <c r="L770" s="11"/>
      <c r="M770" s="11"/>
      <c r="N770" s="11"/>
      <c r="O770" s="11"/>
      <c r="P770" s="149"/>
      <c r="Q770" s="164"/>
      <c r="V770" s="165"/>
      <c r="W770" s="150"/>
      <c r="X770" s="150"/>
      <c r="Y770" s="150"/>
      <c r="Z770" s="150"/>
      <c r="AA770" s="150"/>
      <c r="AB770" s="150"/>
      <c r="AC770" s="150"/>
      <c r="AD770" s="150"/>
      <c r="AE770" s="150"/>
      <c r="AF770" s="150"/>
      <c r="AG770" s="11"/>
      <c r="AH770" s="11"/>
      <c r="AI770" s="11"/>
      <c r="AT770" s="11"/>
      <c r="AU770" s="88"/>
    </row>
    <row r="771" spans="3:47" outlineLevel="2" x14ac:dyDescent="0.2">
      <c r="C771" s="119">
        <v>7</v>
      </c>
      <c r="D771" s="167" t="s">
        <v>218</v>
      </c>
      <c r="E771" s="11"/>
      <c r="F771" s="134" t="s">
        <v>152</v>
      </c>
      <c r="G771" s="16" t="s">
        <v>130</v>
      </c>
      <c r="H771" s="172">
        <v>0</v>
      </c>
      <c r="I771" s="173">
        <v>1</v>
      </c>
      <c r="J771" s="173">
        <v>0</v>
      </c>
      <c r="K771" s="174">
        <v>0</v>
      </c>
      <c r="L771" s="11"/>
      <c r="M771" s="11"/>
      <c r="N771" s="11"/>
      <c r="O771" s="11"/>
      <c r="P771" s="149"/>
      <c r="Q771" s="164"/>
      <c r="V771" s="165"/>
      <c r="W771" s="150"/>
      <c r="X771" s="150"/>
      <c r="Y771" s="150"/>
      <c r="Z771" s="150"/>
      <c r="AA771" s="150"/>
      <c r="AB771" s="150"/>
      <c r="AC771" s="150"/>
      <c r="AD771" s="150"/>
      <c r="AE771" s="150"/>
      <c r="AF771" s="150"/>
      <c r="AG771" s="11"/>
      <c r="AH771" s="11"/>
      <c r="AI771" s="11"/>
      <c r="AT771" s="11"/>
      <c r="AU771" s="88"/>
    </row>
    <row r="772" spans="3:47" outlineLevel="2" x14ac:dyDescent="0.2">
      <c r="C772" s="119">
        <v>7</v>
      </c>
      <c r="D772" s="167" t="s">
        <v>218</v>
      </c>
      <c r="E772" s="11"/>
      <c r="F772" s="134" t="s">
        <v>152</v>
      </c>
      <c r="G772" s="16" t="s">
        <v>130</v>
      </c>
      <c r="H772" s="172">
        <v>0</v>
      </c>
      <c r="I772" s="173">
        <v>1</v>
      </c>
      <c r="J772" s="173">
        <v>0</v>
      </c>
      <c r="K772" s="174">
        <v>0</v>
      </c>
      <c r="L772" s="11"/>
      <c r="M772" s="11"/>
      <c r="N772" s="11"/>
      <c r="O772" s="11"/>
      <c r="P772" s="149"/>
      <c r="Q772" s="164"/>
      <c r="V772" s="165"/>
      <c r="W772" s="150"/>
      <c r="X772" s="150"/>
      <c r="Y772" s="150"/>
      <c r="Z772" s="150"/>
      <c r="AA772" s="150"/>
      <c r="AB772" s="150"/>
      <c r="AC772" s="150"/>
      <c r="AD772" s="150"/>
      <c r="AE772" s="150"/>
      <c r="AF772" s="150"/>
      <c r="AG772" s="11"/>
      <c r="AH772" s="11"/>
      <c r="AI772" s="11"/>
      <c r="AT772" s="11"/>
      <c r="AU772" s="88"/>
    </row>
    <row r="773" spans="3:47" outlineLevel="2" x14ac:dyDescent="0.2">
      <c r="C773" s="119">
        <v>7</v>
      </c>
      <c r="D773" s="167" t="s">
        <v>218</v>
      </c>
      <c r="E773" s="11"/>
      <c r="F773" s="134" t="s">
        <v>152</v>
      </c>
      <c r="G773" s="16" t="s">
        <v>130</v>
      </c>
      <c r="H773" s="172">
        <v>0</v>
      </c>
      <c r="I773" s="173">
        <v>1</v>
      </c>
      <c r="J773" s="173">
        <v>0</v>
      </c>
      <c r="K773" s="174">
        <v>0</v>
      </c>
      <c r="L773" s="11"/>
      <c r="M773" s="11"/>
      <c r="N773" s="11"/>
      <c r="O773" s="11"/>
      <c r="P773" s="149"/>
      <c r="Q773" s="164"/>
      <c r="V773" s="165"/>
      <c r="W773" s="150"/>
      <c r="X773" s="181"/>
      <c r="Y773" s="150"/>
      <c r="Z773" s="150"/>
      <c r="AA773" s="150"/>
      <c r="AB773" s="150"/>
      <c r="AC773" s="150"/>
      <c r="AD773" s="150"/>
      <c r="AE773" s="150"/>
      <c r="AF773" s="150"/>
      <c r="AG773" s="11"/>
      <c r="AH773" s="11"/>
      <c r="AI773" s="11"/>
      <c r="AT773" s="11"/>
      <c r="AU773" s="88"/>
    </row>
    <row r="774" spans="3:47" outlineLevel="2" x14ac:dyDescent="0.2">
      <c r="C774" s="119">
        <v>7</v>
      </c>
      <c r="D774" s="167" t="s">
        <v>218</v>
      </c>
      <c r="E774" s="11"/>
      <c r="F774" s="134" t="s">
        <v>152</v>
      </c>
      <c r="G774" s="16" t="s">
        <v>130</v>
      </c>
      <c r="H774" s="172">
        <v>0</v>
      </c>
      <c r="I774" s="173">
        <v>1</v>
      </c>
      <c r="J774" s="173">
        <v>0</v>
      </c>
      <c r="K774" s="174">
        <v>0</v>
      </c>
      <c r="L774" s="11"/>
      <c r="M774" s="11"/>
      <c r="N774" s="11"/>
      <c r="O774" s="11"/>
      <c r="P774" s="149"/>
      <c r="Q774" s="164"/>
      <c r="V774" s="165"/>
      <c r="W774" s="150"/>
      <c r="X774" s="150"/>
      <c r="Y774" s="150"/>
      <c r="Z774" s="150"/>
      <c r="AA774" s="150"/>
      <c r="AB774" s="150"/>
      <c r="AC774" s="150"/>
      <c r="AD774" s="150"/>
      <c r="AE774" s="150"/>
      <c r="AF774" s="150"/>
      <c r="AG774" s="11"/>
      <c r="AH774" s="11"/>
      <c r="AI774" s="11"/>
      <c r="AT774" s="11"/>
      <c r="AU774" s="88"/>
    </row>
    <row r="775" spans="3:47" outlineLevel="2" x14ac:dyDescent="0.2">
      <c r="C775" s="119">
        <v>7</v>
      </c>
      <c r="D775" s="167" t="s">
        <v>218</v>
      </c>
      <c r="E775" s="11"/>
      <c r="F775" s="134" t="s">
        <v>152</v>
      </c>
      <c r="G775" s="16" t="s">
        <v>130</v>
      </c>
      <c r="H775" s="172">
        <v>0</v>
      </c>
      <c r="I775" s="173">
        <v>1</v>
      </c>
      <c r="J775" s="173">
        <v>0</v>
      </c>
      <c r="K775" s="174">
        <v>0</v>
      </c>
      <c r="L775" s="11"/>
      <c r="M775" s="11"/>
      <c r="N775" s="11"/>
      <c r="O775" s="11"/>
      <c r="P775" s="149"/>
      <c r="Q775" s="164"/>
      <c r="V775" s="165"/>
      <c r="W775" s="150"/>
      <c r="X775" s="150"/>
      <c r="Y775" s="150"/>
      <c r="Z775" s="150"/>
      <c r="AA775" s="150"/>
      <c r="AB775" s="150"/>
      <c r="AC775" s="150"/>
      <c r="AD775" s="150"/>
      <c r="AE775" s="150"/>
      <c r="AF775" s="150"/>
      <c r="AG775" s="11"/>
      <c r="AH775" s="11"/>
      <c r="AI775" s="11"/>
      <c r="AT775" s="11"/>
      <c r="AU775" s="88"/>
    </row>
    <row r="776" spans="3:47" outlineLevel="2" x14ac:dyDescent="0.2">
      <c r="C776" s="119">
        <v>7</v>
      </c>
      <c r="D776" s="167" t="s">
        <v>218</v>
      </c>
      <c r="E776" s="11"/>
      <c r="F776" s="134" t="s">
        <v>152</v>
      </c>
      <c r="G776" s="16" t="s">
        <v>130</v>
      </c>
      <c r="H776" s="172">
        <v>0</v>
      </c>
      <c r="I776" s="173">
        <v>1</v>
      </c>
      <c r="J776" s="173">
        <v>0</v>
      </c>
      <c r="K776" s="174">
        <v>0</v>
      </c>
      <c r="L776" s="11"/>
      <c r="M776" s="11"/>
      <c r="N776" s="11"/>
      <c r="O776" s="11"/>
      <c r="P776" s="149"/>
      <c r="Q776" s="164"/>
      <c r="V776" s="165"/>
      <c r="W776" s="150"/>
      <c r="X776" s="150"/>
      <c r="Y776" s="150"/>
      <c r="Z776" s="150"/>
      <c r="AA776" s="150"/>
      <c r="AB776" s="150"/>
      <c r="AC776" s="150"/>
      <c r="AD776" s="150"/>
      <c r="AE776" s="150"/>
      <c r="AF776" s="150"/>
      <c r="AG776" s="11"/>
      <c r="AH776" s="11"/>
      <c r="AI776" s="11"/>
      <c r="AT776" s="11"/>
      <c r="AU776" s="88"/>
    </row>
    <row r="777" spans="3:47" outlineLevel="2" x14ac:dyDescent="0.2">
      <c r="C777" s="119">
        <v>7</v>
      </c>
      <c r="D777" s="167" t="s">
        <v>218</v>
      </c>
      <c r="E777" s="11"/>
      <c r="F777" s="140" t="s">
        <v>152</v>
      </c>
      <c r="G777" s="177" t="s">
        <v>130</v>
      </c>
      <c r="H777" s="178">
        <v>0</v>
      </c>
      <c r="I777" s="179">
        <v>1</v>
      </c>
      <c r="J777" s="179">
        <v>0</v>
      </c>
      <c r="K777" s="180">
        <v>0</v>
      </c>
      <c r="L777" s="11"/>
      <c r="M777" s="11"/>
      <c r="N777" s="11"/>
      <c r="O777" s="11"/>
      <c r="P777" s="149"/>
      <c r="Q777" s="164"/>
      <c r="V777" s="165"/>
      <c r="W777" s="150"/>
      <c r="X777" s="150"/>
      <c r="Y777" s="150"/>
      <c r="Z777" s="150"/>
      <c r="AA777" s="150"/>
      <c r="AB777" s="150"/>
      <c r="AC777" s="150"/>
      <c r="AD777" s="150"/>
      <c r="AE777" s="150"/>
      <c r="AF777" s="150"/>
      <c r="AG777" s="150"/>
      <c r="AH777" s="150"/>
      <c r="AI777" s="150"/>
      <c r="AT777" s="11"/>
      <c r="AU777" s="88"/>
    </row>
    <row r="778" spans="3:47" outlineLevel="2" x14ac:dyDescent="0.2">
      <c r="C778" s="119">
        <v>7</v>
      </c>
      <c r="D778" s="11"/>
      <c r="E778" s="11"/>
      <c r="F778" s="11"/>
      <c r="G778" s="11"/>
      <c r="H778" s="11"/>
      <c r="I778" s="11"/>
      <c r="J778" s="11"/>
      <c r="K778" s="11"/>
      <c r="L778" s="11"/>
      <c r="M778" s="11"/>
      <c r="N778" s="11"/>
      <c r="O778" s="11"/>
      <c r="P778" s="149"/>
      <c r="Q778" s="16"/>
      <c r="R778" s="182"/>
      <c r="S778" s="182"/>
      <c r="T778" s="182"/>
      <c r="U778" s="182"/>
      <c r="V778" s="183"/>
      <c r="W778" s="150"/>
      <c r="X778" s="150"/>
      <c r="Y778" s="150"/>
      <c r="Z778" s="150"/>
      <c r="AA778" s="150"/>
      <c r="AB778" s="150"/>
      <c r="AC778" s="150"/>
      <c r="AD778" s="150"/>
      <c r="AE778" s="150"/>
      <c r="AF778" s="150"/>
      <c r="AG778" s="150"/>
      <c r="AH778" s="150"/>
      <c r="AI778" s="150"/>
      <c r="AT778" s="11"/>
      <c r="AU778" s="88"/>
    </row>
    <row r="779" spans="3:47" outlineLevel="1" x14ac:dyDescent="0.2">
      <c r="C779" s="119">
        <v>7</v>
      </c>
      <c r="D779" s="11"/>
      <c r="E779" s="162" t="s">
        <v>185</v>
      </c>
      <c r="F779" s="121"/>
      <c r="G779" s="121"/>
      <c r="H779" s="121"/>
      <c r="I779" s="121"/>
      <c r="J779" s="121"/>
      <c r="K779" s="121"/>
      <c r="L779" s="121"/>
      <c r="M779" s="121"/>
      <c r="N779" s="121"/>
      <c r="O779" s="121"/>
      <c r="P779" s="121"/>
      <c r="Q779" s="122"/>
      <c r="R779" s="123"/>
      <c r="S779" s="123"/>
      <c r="T779" s="123"/>
      <c r="U779" s="123"/>
      <c r="V779" s="123"/>
      <c r="W779" s="123"/>
      <c r="X779" s="123"/>
      <c r="Y779" s="123"/>
      <c r="Z779" s="123"/>
      <c r="AA779" s="123"/>
      <c r="AB779" s="123"/>
      <c r="AC779" s="123"/>
      <c r="AD779" s="123"/>
      <c r="AE779" s="123"/>
      <c r="AF779" s="123"/>
      <c r="AG779" s="123"/>
      <c r="AH779" s="123"/>
      <c r="AI779" s="123"/>
      <c r="AT779" s="11"/>
      <c r="AU779" s="88"/>
    </row>
    <row r="780" spans="3:47" outlineLevel="2" x14ac:dyDescent="0.2">
      <c r="C780" s="119">
        <v>7</v>
      </c>
      <c r="D780" s="11"/>
      <c r="E780" s="125"/>
      <c r="F780" s="127" t="s">
        <v>5</v>
      </c>
      <c r="G780" s="127"/>
      <c r="H780" s="127"/>
      <c r="I780" s="127"/>
      <c r="J780" s="127"/>
      <c r="K780" s="127"/>
      <c r="L780" s="127"/>
      <c r="M780" s="127"/>
      <c r="N780" s="127"/>
      <c r="O780" s="127"/>
      <c r="P780" s="152"/>
      <c r="Q780" s="128" t="s">
        <v>110</v>
      </c>
      <c r="R780" s="184"/>
      <c r="S780" s="185"/>
      <c r="T780" s="185"/>
      <c r="U780" s="186">
        <v>11.258977967451074</v>
      </c>
      <c r="V780" s="186">
        <v>11.655415490037191</v>
      </c>
      <c r="W780" s="187">
        <v>11.980273329218768</v>
      </c>
      <c r="X780" s="186">
        <v>12.306539365460507</v>
      </c>
      <c r="Y780" s="185">
        <v>12.603231225512577</v>
      </c>
      <c r="Z780" s="185">
        <v>12.870286217832899</v>
      </c>
      <c r="AA780" s="185">
        <v>13.125884801085473</v>
      </c>
      <c r="AB780" s="185">
        <v>13.386559479360638</v>
      </c>
      <c r="AC780" s="185">
        <v>13.652411062309195</v>
      </c>
      <c r="AD780" s="185">
        <v>13.923542361634823</v>
      </c>
      <c r="AE780" s="185">
        <v>14.200058230854424</v>
      </c>
      <c r="AF780" s="185">
        <v>14.482065605848099</v>
      </c>
      <c r="AG780" s="185">
        <v>14.76967354621442</v>
      </c>
      <c r="AH780" s="188">
        <v>15.062993277447031</v>
      </c>
      <c r="AI780" s="188">
        <v>15.362138233948869</v>
      </c>
      <c r="AT780" s="11"/>
      <c r="AU780" s="88"/>
    </row>
    <row r="781" spans="3:47" outlineLevel="2" x14ac:dyDescent="0.2">
      <c r="C781" s="119">
        <v>7</v>
      </c>
      <c r="D781" s="11"/>
      <c r="E781" s="134"/>
      <c r="F781" s="11" t="s">
        <v>129</v>
      </c>
      <c r="G781" s="11"/>
      <c r="H781" s="11"/>
      <c r="I781" s="11"/>
      <c r="J781" s="11"/>
      <c r="K781" s="11"/>
      <c r="L781" s="11"/>
      <c r="M781" s="11"/>
      <c r="N781" s="11"/>
      <c r="O781" s="11"/>
      <c r="P781" s="149"/>
      <c r="Q781" s="135" t="s">
        <v>110</v>
      </c>
      <c r="R781" s="189"/>
      <c r="S781" s="190"/>
      <c r="T781" s="190"/>
      <c r="U781" s="191">
        <v>81.131939608961972</v>
      </c>
      <c r="V781" s="191">
        <v>87.072963678332442</v>
      </c>
      <c r="W781" s="192">
        <v>91.128769774780835</v>
      </c>
      <c r="X781" s="191">
        <v>107.64543523621032</v>
      </c>
      <c r="Y781" s="190">
        <v>140.522083553762</v>
      </c>
      <c r="Z781" s="190">
        <v>174.43090896498705</v>
      </c>
      <c r="AA781" s="190">
        <v>446.06886120210112</v>
      </c>
      <c r="AB781" s="190">
        <v>115.60987073769859</v>
      </c>
      <c r="AC781" s="190">
        <v>116.16848539858073</v>
      </c>
      <c r="AD781" s="190">
        <v>152.79847226769496</v>
      </c>
      <c r="AE781" s="190">
        <v>347.37652212470107</v>
      </c>
      <c r="AF781" s="190">
        <v>239.7626832527728</v>
      </c>
      <c r="AG781" s="190">
        <v>589.13776854360299</v>
      </c>
      <c r="AH781" s="193">
        <v>128.55131063983859</v>
      </c>
      <c r="AI781" s="193">
        <v>124.46594861329673</v>
      </c>
      <c r="AT781" s="11"/>
      <c r="AU781" s="88"/>
    </row>
    <row r="782" spans="3:47" outlineLevel="2" x14ac:dyDescent="0.2">
      <c r="C782" s="119">
        <v>7</v>
      </c>
      <c r="D782" s="11"/>
      <c r="E782" s="140"/>
      <c r="F782" s="142" t="s">
        <v>128</v>
      </c>
      <c r="G782" s="142"/>
      <c r="H782" s="142"/>
      <c r="I782" s="142"/>
      <c r="J782" s="142"/>
      <c r="K782" s="142"/>
      <c r="L782" s="142"/>
      <c r="M782" s="142"/>
      <c r="N782" s="142"/>
      <c r="O782" s="142"/>
      <c r="P782" s="155"/>
      <c r="Q782" s="143" t="s">
        <v>110</v>
      </c>
      <c r="R782" s="194"/>
      <c r="S782" s="195"/>
      <c r="T782" s="195"/>
      <c r="U782" s="196">
        <v>38.169592260842322</v>
      </c>
      <c r="V782" s="196">
        <v>39.52599307181633</v>
      </c>
      <c r="W782" s="197">
        <v>40.633356171974242</v>
      </c>
      <c r="X782" s="196">
        <v>47.885155610339524</v>
      </c>
      <c r="Y782" s="195">
        <v>48.677285122386536</v>
      </c>
      <c r="Z782" s="195">
        <v>49.741766913290107</v>
      </c>
      <c r="AA782" s="195">
        <v>50.761719753826583</v>
      </c>
      <c r="AB782" s="195">
        <v>51.802726676420662</v>
      </c>
      <c r="AC782" s="195">
        <v>52.865225676666043</v>
      </c>
      <c r="AD782" s="195">
        <v>53.949663943615334</v>
      </c>
      <c r="AE782" s="195">
        <v>55.056498054700526</v>
      </c>
      <c r="AF782" s="195">
        <v>56.186194174832394</v>
      </c>
      <c r="AG782" s="195">
        <v>57.339228259769399</v>
      </c>
      <c r="AH782" s="198">
        <v>58.516086263849033</v>
      </c>
      <c r="AI782" s="198">
        <v>59.717264352175917</v>
      </c>
      <c r="AT782" s="11"/>
      <c r="AU782" s="88"/>
    </row>
    <row r="783" spans="3:47" outlineLevel="2" x14ac:dyDescent="0.2">
      <c r="C783" s="119">
        <v>7</v>
      </c>
      <c r="D783" s="199"/>
      <c r="E783" s="199"/>
      <c r="F783" s="199"/>
      <c r="G783" s="199"/>
      <c r="H783" s="199"/>
      <c r="I783" s="199"/>
      <c r="J783" s="199"/>
      <c r="K783" s="199"/>
      <c r="L783" s="199"/>
      <c r="M783" s="199"/>
      <c r="N783" s="199"/>
      <c r="O783" s="199"/>
      <c r="P783" s="200"/>
      <c r="Q783" s="16"/>
      <c r="R783" s="201"/>
      <c r="S783" s="201"/>
      <c r="T783" s="201"/>
      <c r="U783" s="201"/>
      <c r="V783" s="201"/>
      <c r="W783" s="201"/>
      <c r="X783" s="201"/>
      <c r="Y783" s="201"/>
      <c r="Z783" s="201"/>
      <c r="AA783" s="201"/>
      <c r="AB783" s="201"/>
      <c r="AC783" s="201"/>
      <c r="AD783" s="201"/>
      <c r="AE783" s="201"/>
      <c r="AF783" s="201"/>
      <c r="AG783" s="201"/>
      <c r="AH783" s="201"/>
      <c r="AI783" s="201"/>
      <c r="AT783" s="11"/>
      <c r="AU783" s="88"/>
    </row>
    <row r="784" spans="3:47" outlineLevel="1" x14ac:dyDescent="0.2">
      <c r="C784" s="119">
        <v>7</v>
      </c>
      <c r="D784" s="11"/>
      <c r="E784" s="202" t="s">
        <v>186</v>
      </c>
      <c r="F784" s="203"/>
      <c r="G784" s="203"/>
      <c r="H784" s="203"/>
      <c r="I784" s="203"/>
      <c r="J784" s="203"/>
      <c r="K784" s="203"/>
      <c r="L784" s="203"/>
      <c r="M784" s="203"/>
      <c r="N784" s="203"/>
      <c r="O784" s="203"/>
      <c r="P784" s="203"/>
      <c r="Q784" s="204"/>
      <c r="R784" s="205"/>
      <c r="S784" s="205"/>
      <c r="T784" s="205"/>
      <c r="U784" s="205"/>
      <c r="V784" s="205"/>
      <c r="W784" s="205"/>
      <c r="X784" s="205"/>
      <c r="Y784" s="205"/>
      <c r="Z784" s="205"/>
      <c r="AA784" s="205"/>
      <c r="AB784" s="205"/>
      <c r="AC784" s="205"/>
      <c r="AD784" s="205"/>
      <c r="AE784" s="205"/>
      <c r="AF784" s="205"/>
      <c r="AG784" s="205"/>
      <c r="AH784" s="205"/>
      <c r="AI784" s="205"/>
      <c r="AT784" s="11"/>
      <c r="AU784" s="88"/>
    </row>
    <row r="785" spans="3:47" outlineLevel="2" x14ac:dyDescent="0.2">
      <c r="C785" s="119">
        <v>7</v>
      </c>
      <c r="D785" s="206" t="s">
        <v>187</v>
      </c>
      <c r="E785" t="s">
        <v>127</v>
      </c>
      <c r="AT785" s="11"/>
      <c r="AU785" s="88"/>
    </row>
    <row r="786" spans="3:47" outlineLevel="2" x14ac:dyDescent="0.2">
      <c r="C786" s="119">
        <v>7</v>
      </c>
      <c r="D786" s="206" t="s">
        <v>187</v>
      </c>
      <c r="E786" s="125"/>
      <c r="F786" s="207" t="s">
        <v>5</v>
      </c>
      <c r="G786" s="207"/>
      <c r="H786" s="207"/>
      <c r="I786" s="158" t="s">
        <v>57</v>
      </c>
      <c r="J786" s="207"/>
      <c r="K786" s="207"/>
      <c r="L786" s="207"/>
      <c r="M786" s="207"/>
      <c r="N786" s="207"/>
      <c r="O786" s="207"/>
      <c r="P786" s="208"/>
      <c r="Q786" s="209" t="s">
        <v>110</v>
      </c>
      <c r="R786" s="210"/>
      <c r="S786" s="211"/>
      <c r="T786" s="211"/>
      <c r="U786" s="212">
        <v>11.258977967451074</v>
      </c>
      <c r="V786" s="212">
        <v>11.655415490037191</v>
      </c>
      <c r="W786" s="211">
        <v>11.980273329218768</v>
      </c>
      <c r="X786" s="212">
        <v>12.306539365460507</v>
      </c>
      <c r="Y786" s="211">
        <v>12.603231225512577</v>
      </c>
      <c r="Z786" s="211">
        <v>12.870286217832899</v>
      </c>
      <c r="AA786" s="211">
        <v>13.125884801085473</v>
      </c>
      <c r="AB786" s="211">
        <v>13.386559479360638</v>
      </c>
      <c r="AC786" s="211">
        <v>13.652411062309195</v>
      </c>
      <c r="AD786" s="211">
        <v>13.923542361634823</v>
      </c>
      <c r="AE786" s="211">
        <v>14.200058230854424</v>
      </c>
      <c r="AF786" s="211">
        <v>14.482065605848099</v>
      </c>
      <c r="AG786" s="211">
        <v>14.76967354621442</v>
      </c>
      <c r="AH786" s="213">
        <v>15.062993277447031</v>
      </c>
      <c r="AI786" s="213">
        <v>15.362138233948869</v>
      </c>
      <c r="AT786" s="11"/>
      <c r="AU786" s="88"/>
    </row>
    <row r="787" spans="3:47" outlineLevel="2" x14ac:dyDescent="0.2">
      <c r="C787" s="119">
        <v>7</v>
      </c>
      <c r="D787" s="206" t="s">
        <v>187</v>
      </c>
      <c r="E787" s="134"/>
      <c r="F787" s="124" t="s">
        <v>129</v>
      </c>
      <c r="G787" s="124"/>
      <c r="H787" s="124"/>
      <c r="I787" s="72" t="s">
        <v>62</v>
      </c>
      <c r="J787" s="124"/>
      <c r="K787" s="124"/>
      <c r="L787" s="124"/>
      <c r="M787" s="124"/>
      <c r="N787" s="124"/>
      <c r="O787" s="124"/>
      <c r="P787" s="214"/>
      <c r="Q787" s="215" t="s">
        <v>110</v>
      </c>
      <c r="R787" s="216"/>
      <c r="S787" s="217"/>
      <c r="T787" s="217"/>
      <c r="U787" s="218">
        <v>81.131939608961972</v>
      </c>
      <c r="V787" s="218">
        <v>87.072963678332442</v>
      </c>
      <c r="W787" s="217">
        <v>91.128769774780835</v>
      </c>
      <c r="X787" s="218">
        <v>107.64543523621032</v>
      </c>
      <c r="Y787" s="217">
        <v>140.522083553762</v>
      </c>
      <c r="Z787" s="217">
        <v>174.43090896498705</v>
      </c>
      <c r="AA787" s="217">
        <v>446.06886120210112</v>
      </c>
      <c r="AB787" s="217">
        <v>115.60987073769859</v>
      </c>
      <c r="AC787" s="217">
        <v>116.16848539858073</v>
      </c>
      <c r="AD787" s="217">
        <v>152.79847226769496</v>
      </c>
      <c r="AE787" s="217">
        <v>347.37652212470107</v>
      </c>
      <c r="AF787" s="217">
        <v>239.7626832527728</v>
      </c>
      <c r="AG787" s="217">
        <v>589.13776854360299</v>
      </c>
      <c r="AH787" s="219">
        <v>128.55131063983859</v>
      </c>
      <c r="AI787" s="219">
        <v>124.46594861329673</v>
      </c>
      <c r="AT787" s="11"/>
      <c r="AU787" s="88"/>
    </row>
    <row r="788" spans="3:47" outlineLevel="2" x14ac:dyDescent="0.2">
      <c r="C788" s="119">
        <v>7</v>
      </c>
      <c r="D788" s="206" t="s">
        <v>187</v>
      </c>
      <c r="E788" s="140"/>
      <c r="F788" s="220" t="s">
        <v>128</v>
      </c>
      <c r="G788" s="220"/>
      <c r="H788" s="220"/>
      <c r="I788" s="161" t="s">
        <v>188</v>
      </c>
      <c r="J788" s="220"/>
      <c r="K788" s="220"/>
      <c r="L788" s="220"/>
      <c r="M788" s="220"/>
      <c r="N788" s="220"/>
      <c r="O788" s="220"/>
      <c r="P788" s="221"/>
      <c r="Q788" s="222" t="s">
        <v>110</v>
      </c>
      <c r="R788" s="223"/>
      <c r="S788" s="224"/>
      <c r="T788" s="224"/>
      <c r="U788" s="225">
        <v>38.169592260842322</v>
      </c>
      <c r="V788" s="225">
        <v>39.52599307181633</v>
      </c>
      <c r="W788" s="224">
        <v>40.633356171974242</v>
      </c>
      <c r="X788" s="225">
        <v>47.885155610339524</v>
      </c>
      <c r="Y788" s="224">
        <v>48.677285122386536</v>
      </c>
      <c r="Z788" s="224">
        <v>49.741766913290107</v>
      </c>
      <c r="AA788" s="224">
        <v>50.761719753826583</v>
      </c>
      <c r="AB788" s="224">
        <v>51.802726676420662</v>
      </c>
      <c r="AC788" s="224">
        <v>52.865225676666043</v>
      </c>
      <c r="AD788" s="224">
        <v>53.949663943615334</v>
      </c>
      <c r="AE788" s="224">
        <v>55.056498054700526</v>
      </c>
      <c r="AF788" s="224">
        <v>56.186194174832394</v>
      </c>
      <c r="AG788" s="224">
        <v>57.339228259769399</v>
      </c>
      <c r="AH788" s="226">
        <v>58.516086263849033</v>
      </c>
      <c r="AI788" s="226">
        <v>59.717264352175917</v>
      </c>
      <c r="AT788" s="11"/>
      <c r="AU788" s="88"/>
    </row>
    <row r="789" spans="3:47" outlineLevel="2" x14ac:dyDescent="0.2">
      <c r="C789" s="119">
        <v>7</v>
      </c>
      <c r="D789" s="206" t="s">
        <v>187</v>
      </c>
      <c r="E789" t="s">
        <v>189</v>
      </c>
      <c r="F789" s="40"/>
      <c r="G789" s="40"/>
      <c r="H789" s="227"/>
      <c r="I789" s="40"/>
      <c r="J789" s="40"/>
      <c r="K789" s="227"/>
      <c r="L789" s="40"/>
      <c r="M789" s="40"/>
      <c r="N789" s="40"/>
      <c r="O789" s="40"/>
      <c r="P789" s="40"/>
      <c r="Q789" s="227"/>
      <c r="R789" s="227"/>
      <c r="S789" s="227"/>
      <c r="T789" s="227"/>
      <c r="U789" s="227"/>
      <c r="V789" s="227"/>
      <c r="W789" s="227"/>
      <c r="X789" s="227"/>
      <c r="Y789" s="227"/>
      <c r="Z789" s="227"/>
      <c r="AA789" s="227"/>
      <c r="AB789" s="227"/>
      <c r="AC789" s="227"/>
      <c r="AD789" s="227"/>
      <c r="AE789" s="227"/>
      <c r="AF789" s="227"/>
      <c r="AG789" s="227"/>
      <c r="AH789" s="227"/>
      <c r="AI789" s="227"/>
      <c r="AT789" s="11"/>
      <c r="AU789" s="88"/>
    </row>
    <row r="790" spans="3:47" outlineLevel="2" x14ac:dyDescent="0.2">
      <c r="C790" s="119">
        <v>7</v>
      </c>
      <c r="D790" s="206" t="s">
        <v>187</v>
      </c>
      <c r="E790" s="125"/>
      <c r="F790" s="207" t="s">
        <v>5</v>
      </c>
      <c r="G790" s="207"/>
      <c r="H790" s="207"/>
      <c r="I790" s="158" t="s">
        <v>57</v>
      </c>
      <c r="J790" s="228" t="s">
        <v>152</v>
      </c>
      <c r="K790" s="207"/>
      <c r="L790" s="207"/>
      <c r="M790" s="207"/>
      <c r="N790" s="207"/>
      <c r="O790" s="207"/>
      <c r="P790" s="208"/>
      <c r="Q790" s="229" t="s">
        <v>110</v>
      </c>
      <c r="R790" s="230"/>
      <c r="S790" s="231"/>
      <c r="T790" s="231"/>
      <c r="U790" s="232">
        <v>0</v>
      </c>
      <c r="V790" s="232">
        <v>0</v>
      </c>
      <c r="W790" s="231">
        <v>0</v>
      </c>
      <c r="X790" s="232">
        <v>0</v>
      </c>
      <c r="Y790" s="231">
        <v>0</v>
      </c>
      <c r="Z790" s="231">
        <v>0</v>
      </c>
      <c r="AA790" s="231">
        <v>0</v>
      </c>
      <c r="AB790" s="231">
        <v>0</v>
      </c>
      <c r="AC790" s="231">
        <v>0</v>
      </c>
      <c r="AD790" s="231">
        <v>0</v>
      </c>
      <c r="AE790" s="231">
        <v>0</v>
      </c>
      <c r="AF790" s="231">
        <v>0</v>
      </c>
      <c r="AG790" s="231">
        <v>0</v>
      </c>
      <c r="AH790" s="233">
        <v>0</v>
      </c>
      <c r="AI790" s="233">
        <v>0</v>
      </c>
      <c r="AT790" s="11"/>
      <c r="AU790" s="88"/>
    </row>
    <row r="791" spans="3:47" outlineLevel="2" x14ac:dyDescent="0.2">
      <c r="C791" s="119">
        <v>7</v>
      </c>
      <c r="D791" s="206" t="s">
        <v>187</v>
      </c>
      <c r="E791" s="134"/>
      <c r="F791" s="124" t="s">
        <v>129</v>
      </c>
      <c r="G791" s="124"/>
      <c r="H791" s="124"/>
      <c r="I791" s="72" t="s">
        <v>62</v>
      </c>
      <c r="J791" s="234" t="s">
        <v>152</v>
      </c>
      <c r="K791" s="124"/>
      <c r="L791" s="124"/>
      <c r="M791" s="124"/>
      <c r="N791" s="124"/>
      <c r="O791" s="124"/>
      <c r="P791" s="214"/>
      <c r="Q791" s="235" t="s">
        <v>110</v>
      </c>
      <c r="R791" s="236"/>
      <c r="S791" s="237"/>
      <c r="T791" s="237"/>
      <c r="U791" s="238">
        <v>0</v>
      </c>
      <c r="V791" s="238">
        <v>0</v>
      </c>
      <c r="W791" s="237">
        <v>0</v>
      </c>
      <c r="X791" s="238">
        <v>0</v>
      </c>
      <c r="Y791" s="237">
        <v>0</v>
      </c>
      <c r="Z791" s="237">
        <v>0</v>
      </c>
      <c r="AA791" s="237">
        <v>0</v>
      </c>
      <c r="AB791" s="237">
        <v>0</v>
      </c>
      <c r="AC791" s="237">
        <v>0</v>
      </c>
      <c r="AD791" s="237">
        <v>0</v>
      </c>
      <c r="AE791" s="237">
        <v>0</v>
      </c>
      <c r="AF791" s="237">
        <v>0</v>
      </c>
      <c r="AG791" s="237">
        <v>0</v>
      </c>
      <c r="AH791" s="239">
        <v>0</v>
      </c>
      <c r="AI791" s="239">
        <v>0</v>
      </c>
      <c r="AT791" s="11"/>
      <c r="AU791" s="88"/>
    </row>
    <row r="792" spans="3:47" outlineLevel="2" x14ac:dyDescent="0.2">
      <c r="C792" s="119">
        <v>7</v>
      </c>
      <c r="D792" s="206" t="s">
        <v>187</v>
      </c>
      <c r="E792" s="140"/>
      <c r="F792" s="220" t="s">
        <v>128</v>
      </c>
      <c r="G792" s="220"/>
      <c r="H792" s="220"/>
      <c r="I792" s="161" t="s">
        <v>188</v>
      </c>
      <c r="J792" s="240" t="s">
        <v>152</v>
      </c>
      <c r="K792" s="220"/>
      <c r="L792" s="220"/>
      <c r="M792" s="220"/>
      <c r="N792" s="220"/>
      <c r="O792" s="220"/>
      <c r="P792" s="221"/>
      <c r="Q792" s="241" t="s">
        <v>110</v>
      </c>
      <c r="R792" s="242"/>
      <c r="S792" s="243"/>
      <c r="T792" s="243"/>
      <c r="U792" s="244">
        <v>0</v>
      </c>
      <c r="V792" s="244">
        <v>0</v>
      </c>
      <c r="W792" s="243">
        <v>0</v>
      </c>
      <c r="X792" s="244">
        <v>0</v>
      </c>
      <c r="Y792" s="243">
        <v>0</v>
      </c>
      <c r="Z792" s="243">
        <v>0</v>
      </c>
      <c r="AA792" s="243">
        <v>0</v>
      </c>
      <c r="AB792" s="243">
        <v>0</v>
      </c>
      <c r="AC792" s="243">
        <v>0</v>
      </c>
      <c r="AD792" s="243">
        <v>0</v>
      </c>
      <c r="AE792" s="243">
        <v>0</v>
      </c>
      <c r="AF792" s="243">
        <v>0</v>
      </c>
      <c r="AG792" s="243">
        <v>0</v>
      </c>
      <c r="AH792" s="245">
        <v>0</v>
      </c>
      <c r="AI792" s="245">
        <v>0</v>
      </c>
      <c r="AT792" s="11"/>
      <c r="AU792" s="88"/>
    </row>
    <row r="793" spans="3:47" outlineLevel="2" x14ac:dyDescent="0.2">
      <c r="AT793" s="11"/>
      <c r="AU793" s="88"/>
    </row>
    <row r="794" spans="3:47" x14ac:dyDescent="0.2">
      <c r="C794" s="116">
        <v>8</v>
      </c>
      <c r="D794" s="67" t="s">
        <v>138</v>
      </c>
      <c r="E794" s="67"/>
      <c r="F794" s="67"/>
      <c r="G794" s="67"/>
      <c r="H794" s="102"/>
      <c r="I794" s="67"/>
      <c r="J794" s="67"/>
      <c r="K794" s="102"/>
      <c r="L794" s="67"/>
      <c r="M794" s="67"/>
      <c r="N794" s="67"/>
      <c r="O794" s="67"/>
      <c r="P794" s="67"/>
      <c r="Q794" s="117" t="s">
        <v>110</v>
      </c>
      <c r="R794" s="118">
        <v>0</v>
      </c>
      <c r="S794" s="118">
        <v>0</v>
      </c>
      <c r="T794" s="118">
        <v>0</v>
      </c>
      <c r="U794" s="118">
        <v>33.417983066796261</v>
      </c>
      <c r="V794" s="118">
        <v>35.991120219954027</v>
      </c>
      <c r="W794" s="118">
        <v>37.731294007898057</v>
      </c>
      <c r="X794" s="118">
        <v>51.34012561583863</v>
      </c>
      <c r="Y794" s="118">
        <v>86.808944042032607</v>
      </c>
      <c r="Z794" s="118">
        <v>89.348111841850923</v>
      </c>
      <c r="AA794" s="118">
        <v>52.384800078586984</v>
      </c>
      <c r="AB794" s="118">
        <v>50.015676592242798</v>
      </c>
      <c r="AC794" s="118">
        <v>88.188552812303897</v>
      </c>
      <c r="AD794" s="118">
        <v>103.52912369836181</v>
      </c>
      <c r="AE794" s="118">
        <v>122.05298987361769</v>
      </c>
      <c r="AF794" s="118">
        <v>54.291095964208822</v>
      </c>
      <c r="AG794" s="118">
        <v>179.73241102205702</v>
      </c>
      <c r="AH794" s="118">
        <v>59.255264690589605</v>
      </c>
      <c r="AI794" s="118">
        <v>71.577869337295482</v>
      </c>
      <c r="AT794" s="11"/>
      <c r="AU794" s="88"/>
    </row>
    <row r="795" spans="3:47" s="11" customFormat="1" outlineLevel="1" x14ac:dyDescent="0.2">
      <c r="C795" s="119">
        <v>8</v>
      </c>
      <c r="E795" s="120" t="s">
        <v>174</v>
      </c>
      <c r="F795" s="121"/>
      <c r="G795" s="121"/>
      <c r="H795" s="121"/>
      <c r="I795" s="121"/>
      <c r="J795" s="121"/>
      <c r="K795" s="121"/>
      <c r="L795" s="121"/>
      <c r="M795" s="121"/>
      <c r="N795" s="121"/>
      <c r="O795" s="121"/>
      <c r="P795" s="121"/>
      <c r="Q795" s="122"/>
      <c r="R795" s="123"/>
      <c r="S795" s="123"/>
      <c r="T795" s="123"/>
      <c r="U795" s="123"/>
      <c r="V795" s="123"/>
      <c r="W795" s="123"/>
      <c r="X795" s="123"/>
      <c r="Y795" s="123"/>
      <c r="Z795" s="123"/>
      <c r="AA795" s="123"/>
      <c r="AB795" s="123"/>
      <c r="AC795" s="123"/>
      <c r="AD795" s="123"/>
      <c r="AE795" s="123"/>
      <c r="AF795" s="123"/>
      <c r="AG795" s="123"/>
      <c r="AH795" s="123"/>
      <c r="AI795" s="123"/>
      <c r="AU795" s="88"/>
    </row>
    <row r="796" spans="3:47" s="11" customFormat="1" outlineLevel="2" x14ac:dyDescent="0.2">
      <c r="C796" s="119">
        <v>8</v>
      </c>
      <c r="E796" s="124" t="s">
        <v>175</v>
      </c>
      <c r="U796" s="25" t="s">
        <v>87</v>
      </c>
      <c r="V796" s="25"/>
      <c r="W796" s="25" t="s">
        <v>88</v>
      </c>
      <c r="X796" s="25" t="s">
        <v>89</v>
      </c>
      <c r="AU796" s="88"/>
    </row>
    <row r="797" spans="3:47" s="11" customFormat="1" outlineLevel="2" x14ac:dyDescent="0.2">
      <c r="C797" s="119">
        <v>8</v>
      </c>
      <c r="E797" s="125"/>
      <c r="F797" s="126" t="s">
        <v>209</v>
      </c>
      <c r="G797" s="127"/>
      <c r="H797" s="127"/>
      <c r="I797" s="127"/>
      <c r="J797" s="127"/>
      <c r="K797" s="127"/>
      <c r="L797" s="127"/>
      <c r="M797" s="127"/>
      <c r="N797" s="127"/>
      <c r="O797" s="127"/>
      <c r="P797" s="127"/>
      <c r="Q797" s="128" t="s">
        <v>110</v>
      </c>
      <c r="R797" s="129"/>
      <c r="S797" s="130"/>
      <c r="T797" s="130"/>
      <c r="U797" s="131">
        <v>0</v>
      </c>
      <c r="V797" s="131">
        <v>0</v>
      </c>
      <c r="W797" s="132">
        <v>0</v>
      </c>
      <c r="X797" s="131">
        <v>0</v>
      </c>
      <c r="Y797" s="130">
        <v>0</v>
      </c>
      <c r="Z797" s="130">
        <v>0</v>
      </c>
      <c r="AA797" s="130">
        <v>0</v>
      </c>
      <c r="AB797" s="130">
        <v>0</v>
      </c>
      <c r="AC797" s="130">
        <v>0</v>
      </c>
      <c r="AD797" s="130">
        <v>0</v>
      </c>
      <c r="AE797" s="130">
        <v>0</v>
      </c>
      <c r="AF797" s="130">
        <v>0</v>
      </c>
      <c r="AG797" s="130">
        <v>0</v>
      </c>
      <c r="AH797" s="133">
        <v>0</v>
      </c>
      <c r="AI797" s="133">
        <v>0</v>
      </c>
      <c r="AK797" s="91"/>
      <c r="AU797" s="88"/>
    </row>
    <row r="798" spans="3:47" s="11" customFormat="1" outlineLevel="2" x14ac:dyDescent="0.2">
      <c r="C798" s="119">
        <v>8</v>
      </c>
      <c r="E798" s="134"/>
      <c r="F798" s="36" t="s">
        <v>31</v>
      </c>
      <c r="Q798" s="135" t="s">
        <v>110</v>
      </c>
      <c r="R798" s="136"/>
      <c r="S798" s="88"/>
      <c r="T798" s="88"/>
      <c r="U798" s="137">
        <v>8.1731999999999978</v>
      </c>
      <c r="V798" s="137">
        <v>9.8487059999999982</v>
      </c>
      <c r="W798" s="138">
        <v>10.856228623799998</v>
      </c>
      <c r="X798" s="137">
        <v>11.125463093670239</v>
      </c>
      <c r="Y798" s="88">
        <v>11.389136568990224</v>
      </c>
      <c r="Z798" s="88">
        <v>11.645392141792506</v>
      </c>
      <c r="AA798" s="88">
        <v>11.878299984628356</v>
      </c>
      <c r="AB798" s="88">
        <v>12.115865984320923</v>
      </c>
      <c r="AC798" s="88">
        <v>12.358183304007342</v>
      </c>
      <c r="AD798" s="88">
        <v>12.60534697008749</v>
      </c>
      <c r="AE798" s="88">
        <v>12.857453909489241</v>
      </c>
      <c r="AF798" s="88">
        <v>13.114602987679026</v>
      </c>
      <c r="AG798" s="88">
        <v>13.376895047432606</v>
      </c>
      <c r="AH798" s="139">
        <v>13.644432948381258</v>
      </c>
      <c r="AI798" s="139">
        <v>13.917321607348883</v>
      </c>
      <c r="AU798" s="88"/>
    </row>
    <row r="799" spans="3:47" s="11" customFormat="1" outlineLevel="2" x14ac:dyDescent="0.2">
      <c r="C799" s="119">
        <v>8</v>
      </c>
      <c r="E799" s="134"/>
      <c r="F799" s="36" t="s">
        <v>28</v>
      </c>
      <c r="Q799" s="135" t="s">
        <v>110</v>
      </c>
      <c r="R799" s="136"/>
      <c r="S799" s="88"/>
      <c r="T799" s="88"/>
      <c r="U799" s="137">
        <v>0</v>
      </c>
      <c r="V799" s="137">
        <v>0</v>
      </c>
      <c r="W799" s="138">
        <v>0</v>
      </c>
      <c r="X799" s="137">
        <v>0</v>
      </c>
      <c r="Y799" s="88">
        <v>0</v>
      </c>
      <c r="Z799" s="88">
        <v>0</v>
      </c>
      <c r="AA799" s="88">
        <v>0</v>
      </c>
      <c r="AB799" s="88">
        <v>0</v>
      </c>
      <c r="AC799" s="88">
        <v>0</v>
      </c>
      <c r="AD799" s="88">
        <v>0</v>
      </c>
      <c r="AE799" s="88">
        <v>0</v>
      </c>
      <c r="AF799" s="88">
        <v>0</v>
      </c>
      <c r="AG799" s="88">
        <v>0</v>
      </c>
      <c r="AH799" s="139">
        <v>0</v>
      </c>
      <c r="AI799" s="139">
        <v>0</v>
      </c>
      <c r="AU799" s="88"/>
    </row>
    <row r="800" spans="3:47" s="11" customFormat="1" outlineLevel="2" x14ac:dyDescent="0.2">
      <c r="C800" s="119">
        <v>8</v>
      </c>
      <c r="E800" s="134"/>
      <c r="F800" s="36" t="s">
        <v>210</v>
      </c>
      <c r="Q800" s="135" t="s">
        <v>110</v>
      </c>
      <c r="R800" s="136"/>
      <c r="S800" s="88"/>
      <c r="T800" s="88"/>
      <c r="U800" s="137">
        <v>9.4717393060189696</v>
      </c>
      <c r="V800" s="137">
        <v>9.8088505042684311</v>
      </c>
      <c r="W800" s="138">
        <v>10.083896193880774</v>
      </c>
      <c r="X800" s="137">
        <v>10.360726691382403</v>
      </c>
      <c r="Y800" s="88">
        <v>10.611074825867792</v>
      </c>
      <c r="Z800" s="88">
        <v>10.834667213463124</v>
      </c>
      <c r="AA800" s="88">
        <v>11.049702396230309</v>
      </c>
      <c r="AB800" s="88">
        <v>11.26900537319151</v>
      </c>
      <c r="AC800" s="88">
        <v>11.492660847077916</v>
      </c>
      <c r="AD800" s="88">
        <v>11.720755201712251</v>
      </c>
      <c r="AE800" s="88">
        <v>11.953376535373316</v>
      </c>
      <c r="AF800" s="88">
        <v>12.190614694822736</v>
      </c>
      <c r="AG800" s="88">
        <v>12.432561310007019</v>
      </c>
      <c r="AH800" s="139">
        <v>12.679309829448352</v>
      </c>
      <c r="AI800" s="139">
        <v>12.930955556337798</v>
      </c>
      <c r="AU800" s="88"/>
    </row>
    <row r="801" spans="3:47" s="11" customFormat="1" outlineLevel="2" x14ac:dyDescent="0.2">
      <c r="C801" s="119">
        <v>8</v>
      </c>
      <c r="E801" s="134"/>
      <c r="F801" s="36" t="s">
        <v>211</v>
      </c>
      <c r="Q801" s="135" t="s">
        <v>110</v>
      </c>
      <c r="R801" s="136"/>
      <c r="S801" s="88"/>
      <c r="T801" s="88"/>
      <c r="U801" s="137">
        <v>13.049779999999998</v>
      </c>
      <c r="V801" s="137">
        <v>13.51304719</v>
      </c>
      <c r="W801" s="138">
        <v>13.89141251132</v>
      </c>
      <c r="X801" s="137">
        <v>14.272037214130171</v>
      </c>
      <c r="Y801" s="88">
        <v>14.618847718433537</v>
      </c>
      <c r="Z801" s="88">
        <v>14.927305405292486</v>
      </c>
      <c r="AA801" s="88">
        <v>15.224358782857808</v>
      </c>
      <c r="AB801" s="88">
        <v>15.527323522636678</v>
      </c>
      <c r="AC801" s="88">
        <v>15.836317260737149</v>
      </c>
      <c r="AD801" s="88">
        <v>16.151459974225819</v>
      </c>
      <c r="AE801" s="88">
        <v>16.472874027712912</v>
      </c>
      <c r="AF801" s="88">
        <v>16.800684220864401</v>
      </c>
      <c r="AG801" s="88">
        <v>17.135017836859603</v>
      </c>
      <c r="AH801" s="139">
        <v>17.47600469181311</v>
      </c>
      <c r="AI801" s="139">
        <v>17.823777185180191</v>
      </c>
      <c r="AU801" s="88"/>
    </row>
    <row r="802" spans="3:47" s="11" customFormat="1" outlineLevel="2" x14ac:dyDescent="0.2">
      <c r="C802" s="119">
        <v>8</v>
      </c>
      <c r="E802" s="134"/>
      <c r="F802" s="36" t="s">
        <v>212</v>
      </c>
      <c r="Q802" s="135" t="s">
        <v>110</v>
      </c>
      <c r="R802" s="136"/>
      <c r="S802" s="88"/>
      <c r="T802" s="88"/>
      <c r="U802" s="137">
        <v>0.78827376077729372</v>
      </c>
      <c r="V802" s="137">
        <v>0.81683438068560077</v>
      </c>
      <c r="W802" s="138">
        <v>0.83997143383728923</v>
      </c>
      <c r="X802" s="137">
        <v>0.86334183224556871</v>
      </c>
      <c r="Y802" s="88">
        <v>0.88428280331226317</v>
      </c>
      <c r="Z802" s="88">
        <v>0.90273982992440216</v>
      </c>
      <c r="AA802" s="88">
        <v>0.92063719308622849</v>
      </c>
      <c r="AB802" s="88">
        <v>0.93888938229818397</v>
      </c>
      <c r="AC802" s="88">
        <v>0.95750343220133338</v>
      </c>
      <c r="AD802" s="88">
        <v>0.97648651690275567</v>
      </c>
      <c r="AE802" s="88">
        <v>0.99584595274054188</v>
      </c>
      <c r="AF802" s="88">
        <v>1.0155892011036112</v>
      </c>
      <c r="AG802" s="88">
        <v>1.0357238713074313</v>
      </c>
      <c r="AH802" s="139">
        <v>1.0562577235267514</v>
      </c>
      <c r="AI802" s="139">
        <v>1.077198671786479</v>
      </c>
      <c r="AU802" s="88"/>
    </row>
    <row r="803" spans="3:47" s="11" customFormat="1" outlineLevel="2" x14ac:dyDescent="0.2">
      <c r="C803" s="119">
        <v>8</v>
      </c>
      <c r="E803" s="134"/>
      <c r="F803" s="36" t="s">
        <v>213</v>
      </c>
      <c r="Q803" s="135" t="s">
        <v>110</v>
      </c>
      <c r="R803" s="136"/>
      <c r="S803" s="88"/>
      <c r="T803" s="88"/>
      <c r="U803" s="137">
        <v>1.93499</v>
      </c>
      <c r="V803" s="137">
        <v>2.003682145</v>
      </c>
      <c r="W803" s="138">
        <v>2.05978524506</v>
      </c>
      <c r="X803" s="137">
        <v>2.1162233607746441</v>
      </c>
      <c r="Y803" s="88">
        <v>2.1676475884414685</v>
      </c>
      <c r="Z803" s="88">
        <v>2.2133849525575839</v>
      </c>
      <c r="AA803" s="88">
        <v>2.25743131311348</v>
      </c>
      <c r="AB803" s="88">
        <v>2.3023541962444383</v>
      </c>
      <c r="AC803" s="88">
        <v>2.3481710447497028</v>
      </c>
      <c r="AD803" s="88">
        <v>2.3948996485402221</v>
      </c>
      <c r="AE803" s="88">
        <v>2.4425581515461725</v>
      </c>
      <c r="AF803" s="88">
        <v>2.4911650587619416</v>
      </c>
      <c r="AG803" s="88">
        <v>2.5407392434313043</v>
      </c>
      <c r="AH803" s="139">
        <v>2.5912999543755872</v>
      </c>
      <c r="AI803" s="139">
        <v>2.6428668234676613</v>
      </c>
      <c r="AU803" s="88"/>
    </row>
    <row r="804" spans="3:47" s="11" customFormat="1" outlineLevel="2" x14ac:dyDescent="0.2">
      <c r="C804" s="119">
        <v>8</v>
      </c>
      <c r="E804" s="134"/>
      <c r="F804" s="36" t="s">
        <v>214</v>
      </c>
      <c r="Q804" s="135" t="s">
        <v>110</v>
      </c>
      <c r="R804" s="136"/>
      <c r="S804" s="88"/>
      <c r="T804" s="88"/>
      <c r="U804" s="137">
        <v>0</v>
      </c>
      <c r="V804" s="137">
        <v>0</v>
      </c>
      <c r="W804" s="138">
        <v>0</v>
      </c>
      <c r="X804" s="137">
        <v>0</v>
      </c>
      <c r="Y804" s="88">
        <v>0</v>
      </c>
      <c r="Z804" s="88">
        <v>0</v>
      </c>
      <c r="AA804" s="88">
        <v>0</v>
      </c>
      <c r="AB804" s="88">
        <v>0</v>
      </c>
      <c r="AC804" s="88">
        <v>0</v>
      </c>
      <c r="AD804" s="88">
        <v>0</v>
      </c>
      <c r="AE804" s="88">
        <v>0</v>
      </c>
      <c r="AF804" s="88">
        <v>0</v>
      </c>
      <c r="AG804" s="88">
        <v>0</v>
      </c>
      <c r="AH804" s="139">
        <v>0</v>
      </c>
      <c r="AI804" s="139">
        <v>0</v>
      </c>
      <c r="AU804" s="88"/>
    </row>
    <row r="805" spans="3:47" s="11" customFormat="1" outlineLevel="2" x14ac:dyDescent="0.2">
      <c r="C805" s="119">
        <v>8</v>
      </c>
      <c r="E805" s="134"/>
      <c r="F805" s="36" t="s">
        <v>215</v>
      </c>
      <c r="Q805" s="135" t="s">
        <v>110</v>
      </c>
      <c r="R805" s="136"/>
      <c r="S805" s="88"/>
      <c r="T805" s="88"/>
      <c r="U805" s="137">
        <v>0</v>
      </c>
      <c r="V805" s="137">
        <v>0</v>
      </c>
      <c r="W805" s="138">
        <v>0</v>
      </c>
      <c r="X805" s="137">
        <v>0</v>
      </c>
      <c r="Y805" s="88">
        <v>0</v>
      </c>
      <c r="Z805" s="88">
        <v>0</v>
      </c>
      <c r="AA805" s="88">
        <v>0</v>
      </c>
      <c r="AB805" s="88">
        <v>0</v>
      </c>
      <c r="AC805" s="88">
        <v>0</v>
      </c>
      <c r="AD805" s="88">
        <v>0</v>
      </c>
      <c r="AE805" s="88">
        <v>0</v>
      </c>
      <c r="AF805" s="88">
        <v>0</v>
      </c>
      <c r="AG805" s="88">
        <v>0</v>
      </c>
      <c r="AH805" s="139">
        <v>0</v>
      </c>
      <c r="AI805" s="139">
        <v>0</v>
      </c>
      <c r="AU805" s="88"/>
    </row>
    <row r="806" spans="3:47" s="11" customFormat="1" outlineLevel="2" x14ac:dyDescent="0.2">
      <c r="C806" s="119">
        <v>8</v>
      </c>
      <c r="E806" s="134"/>
      <c r="F806" s="36" t="s">
        <v>216</v>
      </c>
      <c r="Q806" s="135" t="s">
        <v>110</v>
      </c>
      <c r="R806" s="136"/>
      <c r="S806" s="88"/>
      <c r="T806" s="88"/>
      <c r="U806" s="137">
        <v>0</v>
      </c>
      <c r="V806" s="137">
        <v>0</v>
      </c>
      <c r="W806" s="138">
        <v>0</v>
      </c>
      <c r="X806" s="137">
        <v>0</v>
      </c>
      <c r="Y806" s="88">
        <v>0</v>
      </c>
      <c r="Z806" s="88">
        <v>0</v>
      </c>
      <c r="AA806" s="88">
        <v>0</v>
      </c>
      <c r="AB806" s="88">
        <v>0</v>
      </c>
      <c r="AC806" s="88">
        <v>0</v>
      </c>
      <c r="AD806" s="88">
        <v>0</v>
      </c>
      <c r="AE806" s="88">
        <v>0</v>
      </c>
      <c r="AF806" s="88">
        <v>0</v>
      </c>
      <c r="AG806" s="88">
        <v>0</v>
      </c>
      <c r="AH806" s="139">
        <v>0</v>
      </c>
      <c r="AI806" s="139">
        <v>0</v>
      </c>
      <c r="AU806" s="88"/>
    </row>
    <row r="807" spans="3:47" s="11" customFormat="1" outlineLevel="2" x14ac:dyDescent="0.2">
      <c r="C807" s="119">
        <v>8</v>
      </c>
      <c r="E807" s="134"/>
      <c r="F807" s="36" t="s">
        <v>33</v>
      </c>
      <c r="Q807" s="135" t="s">
        <v>110</v>
      </c>
      <c r="R807" s="136"/>
      <c r="S807" s="88"/>
      <c r="T807" s="88"/>
      <c r="U807" s="137">
        <v>0</v>
      </c>
      <c r="V807" s="137">
        <v>0</v>
      </c>
      <c r="W807" s="138">
        <v>0</v>
      </c>
      <c r="X807" s="137">
        <v>0</v>
      </c>
      <c r="Y807" s="88">
        <v>0</v>
      </c>
      <c r="Z807" s="88">
        <v>0</v>
      </c>
      <c r="AA807" s="88">
        <v>0</v>
      </c>
      <c r="AB807" s="88">
        <v>0</v>
      </c>
      <c r="AC807" s="88">
        <v>0</v>
      </c>
      <c r="AD807" s="88">
        <v>0</v>
      </c>
      <c r="AE807" s="88">
        <v>0</v>
      </c>
      <c r="AF807" s="88">
        <v>0</v>
      </c>
      <c r="AG807" s="88">
        <v>0</v>
      </c>
      <c r="AH807" s="139">
        <v>0</v>
      </c>
      <c r="AI807" s="139">
        <v>0</v>
      </c>
      <c r="AU807" s="88"/>
    </row>
    <row r="808" spans="3:47" s="11" customFormat="1" outlineLevel="2" x14ac:dyDescent="0.2">
      <c r="C808" s="119">
        <v>8</v>
      </c>
      <c r="E808" s="134"/>
      <c r="F808" s="36" t="s">
        <v>34</v>
      </c>
      <c r="Q808" s="135" t="s">
        <v>110</v>
      </c>
      <c r="R808" s="136"/>
      <c r="S808" s="88"/>
      <c r="T808" s="88"/>
      <c r="U808" s="137">
        <v>0</v>
      </c>
      <c r="V808" s="137">
        <v>0</v>
      </c>
      <c r="W808" s="138">
        <v>0</v>
      </c>
      <c r="X808" s="137">
        <v>0</v>
      </c>
      <c r="Y808" s="88">
        <v>0</v>
      </c>
      <c r="Z808" s="88">
        <v>0</v>
      </c>
      <c r="AA808" s="88">
        <v>0</v>
      </c>
      <c r="AB808" s="88">
        <v>0</v>
      </c>
      <c r="AC808" s="88">
        <v>0</v>
      </c>
      <c r="AD808" s="88">
        <v>0</v>
      </c>
      <c r="AE808" s="88">
        <v>0</v>
      </c>
      <c r="AF808" s="88">
        <v>0</v>
      </c>
      <c r="AG808" s="88">
        <v>0</v>
      </c>
      <c r="AH808" s="139">
        <v>0</v>
      </c>
      <c r="AI808" s="139">
        <v>0</v>
      </c>
      <c r="AU808" s="88"/>
    </row>
    <row r="809" spans="3:47" s="11" customFormat="1" outlineLevel="2" x14ac:dyDescent="0.2">
      <c r="C809" s="119">
        <v>8</v>
      </c>
      <c r="E809" s="134"/>
      <c r="F809" s="36" t="s">
        <v>217</v>
      </c>
      <c r="Q809" s="135" t="s">
        <v>110</v>
      </c>
      <c r="R809" s="136"/>
      <c r="S809" s="88"/>
      <c r="T809" s="88"/>
      <c r="U809" s="137">
        <v>0</v>
      </c>
      <c r="V809" s="137">
        <v>0</v>
      </c>
      <c r="W809" s="138">
        <v>0</v>
      </c>
      <c r="X809" s="137">
        <v>0</v>
      </c>
      <c r="Y809" s="88">
        <v>0</v>
      </c>
      <c r="Z809" s="88">
        <v>0</v>
      </c>
      <c r="AA809" s="88">
        <v>0</v>
      </c>
      <c r="AB809" s="88">
        <v>0</v>
      </c>
      <c r="AC809" s="88">
        <v>0</v>
      </c>
      <c r="AD809" s="88">
        <v>0</v>
      </c>
      <c r="AE809" s="88">
        <v>0</v>
      </c>
      <c r="AF809" s="88">
        <v>0</v>
      </c>
      <c r="AG809" s="88">
        <v>0</v>
      </c>
      <c r="AH809" s="139">
        <v>0</v>
      </c>
      <c r="AI809" s="139">
        <v>0</v>
      </c>
      <c r="AU809" s="88"/>
    </row>
    <row r="810" spans="3:47" s="11" customFormat="1" outlineLevel="2" x14ac:dyDescent="0.2">
      <c r="C810" s="119">
        <v>8</v>
      </c>
      <c r="E810" s="134"/>
      <c r="F810" s="36" t="s">
        <v>152</v>
      </c>
      <c r="Q810" s="135" t="s">
        <v>110</v>
      </c>
      <c r="R810" s="136"/>
      <c r="S810" s="88"/>
      <c r="T810" s="88"/>
      <c r="U810" s="137">
        <v>0</v>
      </c>
      <c r="V810" s="137">
        <v>0</v>
      </c>
      <c r="W810" s="138">
        <v>0</v>
      </c>
      <c r="X810" s="137">
        <v>0</v>
      </c>
      <c r="Y810" s="88">
        <v>0</v>
      </c>
      <c r="Z810" s="88">
        <v>0</v>
      </c>
      <c r="AA810" s="88">
        <v>0</v>
      </c>
      <c r="AB810" s="88">
        <v>0</v>
      </c>
      <c r="AC810" s="88">
        <v>0</v>
      </c>
      <c r="AD810" s="88">
        <v>0</v>
      </c>
      <c r="AE810" s="88">
        <v>0</v>
      </c>
      <c r="AF810" s="88">
        <v>0</v>
      </c>
      <c r="AG810" s="88">
        <v>0</v>
      </c>
      <c r="AH810" s="139">
        <v>0</v>
      </c>
      <c r="AI810" s="139">
        <v>0</v>
      </c>
      <c r="AU810" s="88"/>
    </row>
    <row r="811" spans="3:47" s="11" customFormat="1" outlineLevel="2" x14ac:dyDescent="0.2">
      <c r="C811" s="119">
        <v>8</v>
      </c>
      <c r="E811" s="140"/>
      <c r="F811" s="141" t="s">
        <v>152</v>
      </c>
      <c r="G811" s="142"/>
      <c r="H811" s="142"/>
      <c r="I811" s="142"/>
      <c r="J811" s="142"/>
      <c r="K811" s="142"/>
      <c r="L811" s="142"/>
      <c r="M811" s="142"/>
      <c r="N811" s="142"/>
      <c r="O811" s="142"/>
      <c r="P811" s="142"/>
      <c r="Q811" s="143" t="s">
        <v>110</v>
      </c>
      <c r="R811" s="144"/>
      <c r="S811" s="145"/>
      <c r="T811" s="145"/>
      <c r="U811" s="146">
        <v>0</v>
      </c>
      <c r="V811" s="146">
        <v>0</v>
      </c>
      <c r="W811" s="147">
        <v>0</v>
      </c>
      <c r="X811" s="146">
        <v>0</v>
      </c>
      <c r="Y811" s="145">
        <v>0</v>
      </c>
      <c r="Z811" s="145">
        <v>0</v>
      </c>
      <c r="AA811" s="145">
        <v>0</v>
      </c>
      <c r="AB811" s="145">
        <v>0</v>
      </c>
      <c r="AC811" s="145">
        <v>0</v>
      </c>
      <c r="AD811" s="145">
        <v>0</v>
      </c>
      <c r="AE811" s="145">
        <v>0</v>
      </c>
      <c r="AF811" s="145">
        <v>0</v>
      </c>
      <c r="AG811" s="145">
        <v>0</v>
      </c>
      <c r="AH811" s="148">
        <v>0</v>
      </c>
      <c r="AI811" s="148">
        <v>0</v>
      </c>
      <c r="AU811" s="88"/>
    </row>
    <row r="812" spans="3:47" s="11" customFormat="1" outlineLevel="2" x14ac:dyDescent="0.2">
      <c r="C812" s="119">
        <v>8</v>
      </c>
      <c r="F812" s="149"/>
      <c r="G812" s="149"/>
      <c r="H812" s="149"/>
      <c r="I812" s="149"/>
      <c r="J812" s="149"/>
      <c r="K812" s="149"/>
      <c r="L812" s="149"/>
      <c r="M812" s="149"/>
      <c r="N812" s="149"/>
      <c r="O812" s="149"/>
      <c r="P812" s="149" t="s">
        <v>175</v>
      </c>
      <c r="Q812" s="16" t="s">
        <v>110</v>
      </c>
      <c r="R812" s="150"/>
      <c r="S812" s="150"/>
      <c r="T812" s="150"/>
      <c r="U812" s="150">
        <v>33.417983066796261</v>
      </c>
      <c r="V812" s="150">
        <v>35.991120219954027</v>
      </c>
      <c r="W812" s="150">
        <v>37.731294007898065</v>
      </c>
      <c r="X812" s="150">
        <v>38.737792192203031</v>
      </c>
      <c r="Y812" s="150">
        <v>39.670989505045284</v>
      </c>
      <c r="Z812" s="150">
        <v>40.523489543030102</v>
      </c>
      <c r="AA812" s="150">
        <v>41.330429669916178</v>
      </c>
      <c r="AB812" s="150">
        <v>42.153438458691731</v>
      </c>
      <c r="AC812" s="150">
        <v>42.992835888773449</v>
      </c>
      <c r="AD812" s="150">
        <v>43.84894831146854</v>
      </c>
      <c r="AE812" s="150">
        <v>44.722108576862183</v>
      </c>
      <c r="AF812" s="150">
        <v>45.612656163231712</v>
      </c>
      <c r="AG812" s="150">
        <v>46.520937309037969</v>
      </c>
      <c r="AH812" s="150">
        <v>47.447305147545052</v>
      </c>
      <c r="AI812" s="150">
        <v>48.392119844121012</v>
      </c>
      <c r="AU812" s="88"/>
    </row>
    <row r="813" spans="3:47" s="11" customFormat="1" outlineLevel="2" x14ac:dyDescent="0.2">
      <c r="C813" s="119">
        <v>8</v>
      </c>
      <c r="E813" s="124" t="s">
        <v>176</v>
      </c>
      <c r="AU813" s="88"/>
    </row>
    <row r="814" spans="3:47" s="11" customFormat="1" outlineLevel="2" x14ac:dyDescent="0.2">
      <c r="C814" s="119">
        <v>8</v>
      </c>
      <c r="E814" s="151" t="s">
        <v>209</v>
      </c>
      <c r="F814" s="127"/>
      <c r="G814" s="127"/>
      <c r="H814" s="127"/>
      <c r="I814" s="127"/>
      <c r="J814" s="127"/>
      <c r="K814" s="127"/>
      <c r="L814" s="127"/>
      <c r="M814" s="127"/>
      <c r="N814" s="127"/>
      <c r="O814" s="127"/>
      <c r="P814" s="152"/>
      <c r="Q814" s="128" t="s">
        <v>110</v>
      </c>
      <c r="R814" s="129"/>
      <c r="S814" s="130"/>
      <c r="T814" s="130"/>
      <c r="U814" s="131">
        <v>0</v>
      </c>
      <c r="V814" s="131">
        <v>0</v>
      </c>
      <c r="W814" s="132">
        <v>0</v>
      </c>
      <c r="X814" s="131">
        <v>0</v>
      </c>
      <c r="Y814" s="130">
        <v>0</v>
      </c>
      <c r="Z814" s="130">
        <v>0</v>
      </c>
      <c r="AA814" s="130">
        <v>0</v>
      </c>
      <c r="AB814" s="130">
        <v>0</v>
      </c>
      <c r="AC814" s="130">
        <v>0</v>
      </c>
      <c r="AD814" s="130">
        <v>0</v>
      </c>
      <c r="AE814" s="130">
        <v>0</v>
      </c>
      <c r="AF814" s="130">
        <v>0</v>
      </c>
      <c r="AG814" s="130">
        <v>0</v>
      </c>
      <c r="AH814" s="133">
        <v>0</v>
      </c>
      <c r="AI814" s="133">
        <v>0</v>
      </c>
      <c r="AU814" s="88"/>
    </row>
    <row r="815" spans="3:47" s="11" customFormat="1" outlineLevel="2" x14ac:dyDescent="0.2">
      <c r="C815" s="119">
        <v>8</v>
      </c>
      <c r="E815" s="153" t="s">
        <v>31</v>
      </c>
      <c r="P815" s="149"/>
      <c r="Q815" s="135" t="s">
        <v>110</v>
      </c>
      <c r="R815" s="136"/>
      <c r="S815" s="88"/>
      <c r="T815" s="88"/>
      <c r="U815" s="137">
        <v>0</v>
      </c>
      <c r="V815" s="137">
        <v>0</v>
      </c>
      <c r="W815" s="138">
        <v>0</v>
      </c>
      <c r="X815" s="137">
        <v>0</v>
      </c>
      <c r="Y815" s="88">
        <v>0</v>
      </c>
      <c r="Z815" s="88">
        <v>0</v>
      </c>
      <c r="AA815" s="88">
        <v>0</v>
      </c>
      <c r="AB815" s="88">
        <v>0</v>
      </c>
      <c r="AC815" s="88">
        <v>0</v>
      </c>
      <c r="AD815" s="88">
        <v>0</v>
      </c>
      <c r="AE815" s="88">
        <v>0</v>
      </c>
      <c r="AF815" s="88">
        <v>0</v>
      </c>
      <c r="AG815" s="88">
        <v>0</v>
      </c>
      <c r="AH815" s="139">
        <v>0</v>
      </c>
      <c r="AI815" s="139">
        <v>0</v>
      </c>
      <c r="AU815" s="88"/>
    </row>
    <row r="816" spans="3:47" s="11" customFormat="1" outlineLevel="2" x14ac:dyDescent="0.2">
      <c r="C816" s="119">
        <v>8</v>
      </c>
      <c r="E816" s="153" t="s">
        <v>28</v>
      </c>
      <c r="P816" s="149"/>
      <c r="Q816" s="135" t="s">
        <v>110</v>
      </c>
      <c r="R816" s="136"/>
      <c r="S816" s="88"/>
      <c r="T816" s="88"/>
      <c r="U816" s="137">
        <v>0</v>
      </c>
      <c r="V816" s="137">
        <v>0</v>
      </c>
      <c r="W816" s="138">
        <v>0</v>
      </c>
      <c r="X816" s="137">
        <v>0</v>
      </c>
      <c r="Y816" s="88">
        <v>0</v>
      </c>
      <c r="Z816" s="88">
        <v>0</v>
      </c>
      <c r="AA816" s="88">
        <v>0</v>
      </c>
      <c r="AB816" s="88">
        <v>0</v>
      </c>
      <c r="AC816" s="88">
        <v>0</v>
      </c>
      <c r="AD816" s="88">
        <v>0</v>
      </c>
      <c r="AE816" s="88">
        <v>0</v>
      </c>
      <c r="AF816" s="88">
        <v>0</v>
      </c>
      <c r="AG816" s="88">
        <v>0</v>
      </c>
      <c r="AH816" s="139">
        <v>0</v>
      </c>
      <c r="AI816" s="139">
        <v>0</v>
      </c>
      <c r="AU816" s="88"/>
    </row>
    <row r="817" spans="3:47" s="11" customFormat="1" outlineLevel="2" x14ac:dyDescent="0.2">
      <c r="C817" s="119">
        <v>8</v>
      </c>
      <c r="E817" s="153" t="s">
        <v>210</v>
      </c>
      <c r="P817" s="149"/>
      <c r="Q817" s="135" t="s">
        <v>110</v>
      </c>
      <c r="R817" s="136"/>
      <c r="S817" s="88"/>
      <c r="T817" s="88"/>
      <c r="U817" s="137">
        <v>0</v>
      </c>
      <c r="V817" s="137">
        <v>0</v>
      </c>
      <c r="W817" s="138">
        <v>0</v>
      </c>
      <c r="X817" s="137">
        <v>0</v>
      </c>
      <c r="Y817" s="88">
        <v>0</v>
      </c>
      <c r="Z817" s="88">
        <v>0</v>
      </c>
      <c r="AA817" s="88">
        <v>0</v>
      </c>
      <c r="AB817" s="88">
        <v>0</v>
      </c>
      <c r="AC817" s="88">
        <v>0</v>
      </c>
      <c r="AD817" s="88">
        <v>0</v>
      </c>
      <c r="AE817" s="88">
        <v>0</v>
      </c>
      <c r="AF817" s="88">
        <v>0</v>
      </c>
      <c r="AG817" s="88">
        <v>0</v>
      </c>
      <c r="AH817" s="139">
        <v>0</v>
      </c>
      <c r="AI817" s="139">
        <v>0</v>
      </c>
      <c r="AU817" s="88"/>
    </row>
    <row r="818" spans="3:47" s="11" customFormat="1" outlineLevel="2" x14ac:dyDescent="0.2">
      <c r="C818" s="119">
        <v>8</v>
      </c>
      <c r="E818" s="153" t="s">
        <v>211</v>
      </c>
      <c r="P818" s="149"/>
      <c r="Q818" s="135" t="s">
        <v>110</v>
      </c>
      <c r="R818" s="136"/>
      <c r="S818" s="88"/>
      <c r="T818" s="88"/>
      <c r="U818" s="137">
        <v>0</v>
      </c>
      <c r="V818" s="137">
        <v>0</v>
      </c>
      <c r="W818" s="138">
        <v>0</v>
      </c>
      <c r="X818" s="137">
        <v>7.5539648475752346</v>
      </c>
      <c r="Y818" s="88">
        <v>7.2831060260919358</v>
      </c>
      <c r="Z818" s="88">
        <v>7.4833914418094647</v>
      </c>
      <c r="AA818" s="88">
        <v>7.6704762278547012</v>
      </c>
      <c r="AB818" s="88">
        <v>7.8622381335510685</v>
      </c>
      <c r="AC818" s="88">
        <v>8.0587940868898436</v>
      </c>
      <c r="AD818" s="88">
        <v>8.2602639390620887</v>
      </c>
      <c r="AE818" s="88">
        <v>8.4667705375386415</v>
      </c>
      <c r="AF818" s="88">
        <v>8.6784398009771078</v>
      </c>
      <c r="AG818" s="88">
        <v>8.8954007960015353</v>
      </c>
      <c r="AH818" s="139">
        <v>9.1177858159015699</v>
      </c>
      <c r="AI818" s="139">
        <v>9.3457304612991106</v>
      </c>
      <c r="AU818" s="88"/>
    </row>
    <row r="819" spans="3:47" s="11" customFormat="1" outlineLevel="2" x14ac:dyDescent="0.2">
      <c r="C819" s="119">
        <v>8</v>
      </c>
      <c r="E819" s="153" t="s">
        <v>212</v>
      </c>
      <c r="P819" s="149"/>
      <c r="Q819" s="135" t="s">
        <v>110</v>
      </c>
      <c r="R819" s="136"/>
      <c r="S819" s="88"/>
      <c r="T819" s="88"/>
      <c r="U819" s="137">
        <v>0</v>
      </c>
      <c r="V819" s="137">
        <v>0</v>
      </c>
      <c r="W819" s="138">
        <v>0</v>
      </c>
      <c r="X819" s="137">
        <v>0</v>
      </c>
      <c r="Y819" s="88">
        <v>0</v>
      </c>
      <c r="Z819" s="88">
        <v>0</v>
      </c>
      <c r="AA819" s="88">
        <v>0</v>
      </c>
      <c r="AB819" s="88">
        <v>0</v>
      </c>
      <c r="AC819" s="88">
        <v>0</v>
      </c>
      <c r="AD819" s="88">
        <v>0</v>
      </c>
      <c r="AE819" s="88">
        <v>0</v>
      </c>
      <c r="AF819" s="88">
        <v>0</v>
      </c>
      <c r="AG819" s="88">
        <v>0</v>
      </c>
      <c r="AH819" s="139">
        <v>0</v>
      </c>
      <c r="AI819" s="139">
        <v>0</v>
      </c>
      <c r="AU819" s="88"/>
    </row>
    <row r="820" spans="3:47" s="11" customFormat="1" outlineLevel="2" x14ac:dyDescent="0.2">
      <c r="C820" s="119">
        <v>8</v>
      </c>
      <c r="E820" s="153" t="s">
        <v>213</v>
      </c>
      <c r="P820" s="149"/>
      <c r="Q820" s="135" t="s">
        <v>110</v>
      </c>
      <c r="R820" s="136"/>
      <c r="S820" s="88"/>
      <c r="T820" s="88"/>
      <c r="U820" s="137">
        <v>0</v>
      </c>
      <c r="V820" s="137">
        <v>0</v>
      </c>
      <c r="W820" s="138">
        <v>0</v>
      </c>
      <c r="X820" s="137">
        <v>0</v>
      </c>
      <c r="Y820" s="88">
        <v>0</v>
      </c>
      <c r="Z820" s="88">
        <v>0</v>
      </c>
      <c r="AA820" s="88">
        <v>0</v>
      </c>
      <c r="AB820" s="88">
        <v>0</v>
      </c>
      <c r="AC820" s="88">
        <v>0</v>
      </c>
      <c r="AD820" s="88">
        <v>0</v>
      </c>
      <c r="AE820" s="88">
        <v>0</v>
      </c>
      <c r="AF820" s="88">
        <v>0</v>
      </c>
      <c r="AG820" s="88">
        <v>0</v>
      </c>
      <c r="AH820" s="139">
        <v>0</v>
      </c>
      <c r="AI820" s="139">
        <v>0</v>
      </c>
      <c r="AU820" s="88"/>
    </row>
    <row r="821" spans="3:47" s="11" customFormat="1" outlineLevel="2" x14ac:dyDescent="0.2">
      <c r="C821" s="119">
        <v>8</v>
      </c>
      <c r="E821" s="153" t="s">
        <v>214</v>
      </c>
      <c r="P821" s="149"/>
      <c r="Q821" s="135" t="s">
        <v>110</v>
      </c>
      <c r="R821" s="136"/>
      <c r="S821" s="88"/>
      <c r="T821" s="88"/>
      <c r="U821" s="137">
        <v>0</v>
      </c>
      <c r="V821" s="137">
        <v>0</v>
      </c>
      <c r="W821" s="138">
        <v>0</v>
      </c>
      <c r="X821" s="137">
        <v>0</v>
      </c>
      <c r="Y821" s="88">
        <v>0</v>
      </c>
      <c r="Z821" s="88">
        <v>0</v>
      </c>
      <c r="AA821" s="88">
        <v>0</v>
      </c>
      <c r="AB821" s="88">
        <v>0</v>
      </c>
      <c r="AC821" s="88">
        <v>0</v>
      </c>
      <c r="AD821" s="88">
        <v>0</v>
      </c>
      <c r="AE821" s="88">
        <v>0</v>
      </c>
      <c r="AF821" s="88">
        <v>0</v>
      </c>
      <c r="AG821" s="88">
        <v>0</v>
      </c>
      <c r="AH821" s="139">
        <v>0</v>
      </c>
      <c r="AI821" s="139">
        <v>0</v>
      </c>
      <c r="AU821" s="88"/>
    </row>
    <row r="822" spans="3:47" s="11" customFormat="1" outlineLevel="2" x14ac:dyDescent="0.2">
      <c r="C822" s="119">
        <v>8</v>
      </c>
      <c r="E822" s="153" t="s">
        <v>215</v>
      </c>
      <c r="P822" s="149"/>
      <c r="Q822" s="135" t="s">
        <v>110</v>
      </c>
      <c r="R822" s="136"/>
      <c r="S822" s="88"/>
      <c r="T822" s="88"/>
      <c r="U822" s="137">
        <v>0</v>
      </c>
      <c r="V822" s="137">
        <v>0</v>
      </c>
      <c r="W822" s="138">
        <v>0</v>
      </c>
      <c r="X822" s="137">
        <v>0</v>
      </c>
      <c r="Y822" s="88">
        <v>0</v>
      </c>
      <c r="Z822" s="88">
        <v>0</v>
      </c>
      <c r="AA822" s="88">
        <v>0</v>
      </c>
      <c r="AB822" s="88">
        <v>0</v>
      </c>
      <c r="AC822" s="88">
        <v>0</v>
      </c>
      <c r="AD822" s="88">
        <v>0</v>
      </c>
      <c r="AE822" s="88">
        <v>0</v>
      </c>
      <c r="AF822" s="88">
        <v>0</v>
      </c>
      <c r="AG822" s="88">
        <v>0</v>
      </c>
      <c r="AH822" s="139">
        <v>0</v>
      </c>
      <c r="AI822" s="139">
        <v>0</v>
      </c>
      <c r="AU822" s="88"/>
    </row>
    <row r="823" spans="3:47" s="11" customFormat="1" outlineLevel="2" x14ac:dyDescent="0.2">
      <c r="C823" s="119">
        <v>8</v>
      </c>
      <c r="E823" s="153" t="s">
        <v>216</v>
      </c>
      <c r="P823" s="149"/>
      <c r="Q823" s="135" t="s">
        <v>110</v>
      </c>
      <c r="R823" s="136"/>
      <c r="S823" s="88"/>
      <c r="T823" s="88"/>
      <c r="U823" s="137">
        <v>0</v>
      </c>
      <c r="V823" s="137">
        <v>0</v>
      </c>
      <c r="W823" s="138">
        <v>0</v>
      </c>
      <c r="X823" s="137">
        <v>3.1234633228528739</v>
      </c>
      <c r="Y823" s="88">
        <v>3.213002604774656</v>
      </c>
      <c r="Z823" s="88">
        <v>3.3013601764059595</v>
      </c>
      <c r="AA823" s="88">
        <v>3.383894180816108</v>
      </c>
      <c r="AB823" s="88">
        <v>0</v>
      </c>
      <c r="AC823" s="88">
        <v>0</v>
      </c>
      <c r="AD823" s="88">
        <v>0</v>
      </c>
      <c r="AE823" s="88">
        <v>0</v>
      </c>
      <c r="AF823" s="88">
        <v>0</v>
      </c>
      <c r="AG823" s="88">
        <v>0</v>
      </c>
      <c r="AH823" s="139">
        <v>0</v>
      </c>
      <c r="AI823" s="139">
        <v>0</v>
      </c>
      <c r="AU823" s="88"/>
    </row>
    <row r="824" spans="3:47" s="11" customFormat="1" outlineLevel="2" x14ac:dyDescent="0.2">
      <c r="C824" s="119">
        <v>8</v>
      </c>
      <c r="E824" s="153" t="s">
        <v>33</v>
      </c>
      <c r="P824" s="149"/>
      <c r="Q824" s="135" t="s">
        <v>110</v>
      </c>
      <c r="R824" s="136"/>
      <c r="S824" s="88"/>
      <c r="T824" s="88"/>
      <c r="U824" s="137">
        <v>0</v>
      </c>
      <c r="V824" s="137">
        <v>0</v>
      </c>
      <c r="W824" s="138">
        <v>0</v>
      </c>
      <c r="X824" s="137">
        <v>0</v>
      </c>
      <c r="Y824" s="88">
        <v>0</v>
      </c>
      <c r="Z824" s="88">
        <v>0</v>
      </c>
      <c r="AA824" s="88">
        <v>0</v>
      </c>
      <c r="AB824" s="88">
        <v>0</v>
      </c>
      <c r="AC824" s="88">
        <v>0</v>
      </c>
      <c r="AD824" s="88">
        <v>0</v>
      </c>
      <c r="AE824" s="88">
        <v>0</v>
      </c>
      <c r="AF824" s="88">
        <v>0</v>
      </c>
      <c r="AG824" s="88">
        <v>0</v>
      </c>
      <c r="AH824" s="139">
        <v>0</v>
      </c>
      <c r="AI824" s="139">
        <v>0</v>
      </c>
      <c r="AU824" s="88"/>
    </row>
    <row r="825" spans="3:47" s="11" customFormat="1" outlineLevel="2" x14ac:dyDescent="0.2">
      <c r="C825" s="119">
        <v>8</v>
      </c>
      <c r="E825" s="153" t="s">
        <v>34</v>
      </c>
      <c r="P825" s="149"/>
      <c r="Q825" s="135" t="s">
        <v>110</v>
      </c>
      <c r="R825" s="136"/>
      <c r="S825" s="88"/>
      <c r="T825" s="88"/>
      <c r="U825" s="137">
        <v>0</v>
      </c>
      <c r="V825" s="137">
        <v>0</v>
      </c>
      <c r="W825" s="138">
        <v>0</v>
      </c>
      <c r="X825" s="137">
        <v>1.9249052532074997</v>
      </c>
      <c r="Y825" s="88">
        <v>36.641845906120729</v>
      </c>
      <c r="Z825" s="88">
        <v>38.039870680605397</v>
      </c>
      <c r="AA825" s="88">
        <v>0</v>
      </c>
      <c r="AB825" s="88">
        <v>0</v>
      </c>
      <c r="AC825" s="88">
        <v>37.136922836640615</v>
      </c>
      <c r="AD825" s="88">
        <v>51.419911447831183</v>
      </c>
      <c r="AE825" s="88">
        <v>68.864110759216857</v>
      </c>
      <c r="AF825" s="88">
        <v>0</v>
      </c>
      <c r="AG825" s="88">
        <v>124.31607291701752</v>
      </c>
      <c r="AH825" s="139">
        <v>2.6901737271429735</v>
      </c>
      <c r="AI825" s="139">
        <v>13.840019031875345</v>
      </c>
      <c r="AU825" s="88"/>
    </row>
    <row r="826" spans="3:47" s="11" customFormat="1" outlineLevel="2" x14ac:dyDescent="0.2">
      <c r="C826" s="119">
        <v>8</v>
      </c>
      <c r="E826" s="153" t="s">
        <v>217</v>
      </c>
      <c r="P826" s="149"/>
      <c r="Q826" s="135" t="s">
        <v>110</v>
      </c>
      <c r="R826" s="136"/>
      <c r="S826" s="88"/>
      <c r="T826" s="88"/>
      <c r="U826" s="137">
        <v>0</v>
      </c>
      <c r="V826" s="137">
        <v>0</v>
      </c>
      <c r="W826" s="138">
        <v>0</v>
      </c>
      <c r="X826" s="137">
        <v>0</v>
      </c>
      <c r="Y826" s="88">
        <v>0</v>
      </c>
      <c r="Z826" s="88">
        <v>0</v>
      </c>
      <c r="AA826" s="88">
        <v>0</v>
      </c>
      <c r="AB826" s="88">
        <v>0</v>
      </c>
      <c r="AC826" s="88">
        <v>0</v>
      </c>
      <c r="AD826" s="88">
        <v>0</v>
      </c>
      <c r="AE826" s="88">
        <v>0</v>
      </c>
      <c r="AF826" s="88">
        <v>0</v>
      </c>
      <c r="AG826" s="88">
        <v>0</v>
      </c>
      <c r="AH826" s="139">
        <v>0</v>
      </c>
      <c r="AI826" s="139">
        <v>0</v>
      </c>
      <c r="AU826" s="88"/>
    </row>
    <row r="827" spans="3:47" s="11" customFormat="1" outlineLevel="2" x14ac:dyDescent="0.2">
      <c r="C827" s="119">
        <v>8</v>
      </c>
      <c r="E827" s="153" t="s">
        <v>152</v>
      </c>
      <c r="P827" s="149"/>
      <c r="Q827" s="135" t="s">
        <v>110</v>
      </c>
      <c r="R827" s="136"/>
      <c r="S827" s="88"/>
      <c r="T827" s="88"/>
      <c r="U827" s="137">
        <v>0</v>
      </c>
      <c r="V827" s="137">
        <v>0</v>
      </c>
      <c r="W827" s="138">
        <v>0</v>
      </c>
      <c r="X827" s="137">
        <v>0</v>
      </c>
      <c r="Y827" s="88">
        <v>0</v>
      </c>
      <c r="Z827" s="88">
        <v>0</v>
      </c>
      <c r="AA827" s="88">
        <v>0</v>
      </c>
      <c r="AB827" s="88">
        <v>0</v>
      </c>
      <c r="AC827" s="88">
        <v>0</v>
      </c>
      <c r="AD827" s="88">
        <v>0</v>
      </c>
      <c r="AE827" s="88">
        <v>0</v>
      </c>
      <c r="AF827" s="88">
        <v>0</v>
      </c>
      <c r="AG827" s="88">
        <v>0</v>
      </c>
      <c r="AH827" s="139">
        <v>0</v>
      </c>
      <c r="AI827" s="139">
        <v>0</v>
      </c>
      <c r="AU827" s="88"/>
    </row>
    <row r="828" spans="3:47" s="11" customFormat="1" outlineLevel="2" x14ac:dyDescent="0.2">
      <c r="C828" s="119">
        <v>8</v>
      </c>
      <c r="E828" s="154" t="s">
        <v>152</v>
      </c>
      <c r="F828" s="142"/>
      <c r="G828" s="142"/>
      <c r="H828" s="142"/>
      <c r="I828" s="142"/>
      <c r="J828" s="142"/>
      <c r="K828" s="142"/>
      <c r="L828" s="142"/>
      <c r="M828" s="142"/>
      <c r="N828" s="142"/>
      <c r="O828" s="142"/>
      <c r="P828" s="155"/>
      <c r="Q828" s="143" t="s">
        <v>110</v>
      </c>
      <c r="R828" s="144"/>
      <c r="S828" s="145"/>
      <c r="T828" s="145"/>
      <c r="U828" s="146">
        <v>0</v>
      </c>
      <c r="V828" s="146">
        <v>0</v>
      </c>
      <c r="W828" s="147">
        <v>0</v>
      </c>
      <c r="X828" s="146">
        <v>0</v>
      </c>
      <c r="Y828" s="145">
        <v>0</v>
      </c>
      <c r="Z828" s="145">
        <v>0</v>
      </c>
      <c r="AA828" s="145">
        <v>0</v>
      </c>
      <c r="AB828" s="145">
        <v>0</v>
      </c>
      <c r="AC828" s="145">
        <v>0</v>
      </c>
      <c r="AD828" s="145">
        <v>0</v>
      </c>
      <c r="AE828" s="145">
        <v>0</v>
      </c>
      <c r="AF828" s="145">
        <v>0</v>
      </c>
      <c r="AG828" s="145">
        <v>0</v>
      </c>
      <c r="AH828" s="148">
        <v>0</v>
      </c>
      <c r="AI828" s="148">
        <v>0</v>
      </c>
      <c r="AU828" s="88"/>
    </row>
    <row r="829" spans="3:47" s="11" customFormat="1" outlineLevel="2" x14ac:dyDescent="0.2">
      <c r="C829" s="119">
        <v>8</v>
      </c>
      <c r="P829" s="149" t="s">
        <v>177</v>
      </c>
      <c r="Q829" s="16" t="s">
        <v>110</v>
      </c>
      <c r="R829" s="150"/>
      <c r="S829" s="150"/>
      <c r="T829" s="150"/>
      <c r="U829" s="150">
        <v>0</v>
      </c>
      <c r="V829" s="150">
        <v>0</v>
      </c>
      <c r="W829" s="150">
        <v>0</v>
      </c>
      <c r="X829" s="150">
        <v>12.602333423635608</v>
      </c>
      <c r="Y829" s="150">
        <v>47.137954536987323</v>
      </c>
      <c r="Z829" s="150">
        <v>48.82462229882082</v>
      </c>
      <c r="AA829" s="150">
        <v>11.05437040867081</v>
      </c>
      <c r="AB829" s="150">
        <v>7.8622381335510685</v>
      </c>
      <c r="AC829" s="150">
        <v>45.195716923530455</v>
      </c>
      <c r="AD829" s="150">
        <v>59.680175386893268</v>
      </c>
      <c r="AE829" s="150">
        <v>77.330881296755493</v>
      </c>
      <c r="AF829" s="150">
        <v>8.6784398009771078</v>
      </c>
      <c r="AG829" s="150">
        <v>133.21147371301905</v>
      </c>
      <c r="AH829" s="150">
        <v>11.807959543044543</v>
      </c>
      <c r="AI829" s="150">
        <v>23.185749493174455</v>
      </c>
      <c r="AU829" s="88"/>
    </row>
    <row r="830" spans="3:47" s="11" customFormat="1" outlineLevel="2" x14ac:dyDescent="0.2">
      <c r="C830" s="119">
        <v>8</v>
      </c>
      <c r="E830" s="124" t="s">
        <v>178</v>
      </c>
      <c r="AU830" s="88"/>
    </row>
    <row r="831" spans="3:47" s="11" customFormat="1" outlineLevel="2" x14ac:dyDescent="0.2">
      <c r="C831" s="119">
        <v>8</v>
      </c>
      <c r="F831" s="156" t="s">
        <v>179</v>
      </c>
      <c r="AU831" s="88"/>
    </row>
    <row r="832" spans="3:47" s="11" customFormat="1" outlineLevel="2" x14ac:dyDescent="0.2">
      <c r="C832" s="119">
        <v>8</v>
      </c>
      <c r="E832" s="125"/>
      <c r="F832" s="157" t="s">
        <v>209</v>
      </c>
      <c r="G832" s="127"/>
      <c r="H832" s="158" t="s">
        <v>180</v>
      </c>
      <c r="I832" s="127"/>
      <c r="J832" s="127"/>
      <c r="K832" s="127"/>
      <c r="L832" s="127"/>
      <c r="M832" s="127"/>
      <c r="N832" s="127"/>
      <c r="O832" s="127"/>
      <c r="P832" s="152"/>
      <c r="Q832" s="128" t="s">
        <v>110</v>
      </c>
      <c r="R832" s="129"/>
      <c r="S832" s="130"/>
      <c r="T832" s="130"/>
      <c r="U832" s="131">
        <v>0</v>
      </c>
      <c r="V832" s="131">
        <v>0</v>
      </c>
      <c r="W832" s="132">
        <v>0</v>
      </c>
      <c r="X832" s="131">
        <v>0</v>
      </c>
      <c r="Y832" s="130">
        <v>0</v>
      </c>
      <c r="Z832" s="130">
        <v>0</v>
      </c>
      <c r="AA832" s="130">
        <v>0</v>
      </c>
      <c r="AB832" s="130">
        <v>0</v>
      </c>
      <c r="AC832" s="130">
        <v>0</v>
      </c>
      <c r="AD832" s="130">
        <v>0</v>
      </c>
      <c r="AE832" s="130">
        <v>0</v>
      </c>
      <c r="AF832" s="130">
        <v>0</v>
      </c>
      <c r="AG832" s="130">
        <v>0</v>
      </c>
      <c r="AH832" s="133">
        <v>0</v>
      </c>
      <c r="AI832" s="133">
        <v>0</v>
      </c>
      <c r="AU832" s="88"/>
    </row>
    <row r="833" spans="3:47" s="11" customFormat="1" outlineLevel="2" x14ac:dyDescent="0.2">
      <c r="C833" s="119">
        <v>8</v>
      </c>
      <c r="E833" s="134"/>
      <c r="F833" s="159" t="s">
        <v>31</v>
      </c>
      <c r="H833" s="72" t="s">
        <v>180</v>
      </c>
      <c r="P833" s="149"/>
      <c r="Q833" s="135" t="s">
        <v>110</v>
      </c>
      <c r="R833" s="136"/>
      <c r="S833" s="88"/>
      <c r="T833" s="88"/>
      <c r="U833" s="137">
        <v>8.1731999999999978</v>
      </c>
      <c r="V833" s="137">
        <v>9.8487059999999982</v>
      </c>
      <c r="W833" s="138">
        <v>10.856228623799998</v>
      </c>
      <c r="X833" s="137">
        <v>11.125463093670239</v>
      </c>
      <c r="Y833" s="88">
        <v>11.389136568990224</v>
      </c>
      <c r="Z833" s="88">
        <v>11.645392141792506</v>
      </c>
      <c r="AA833" s="88">
        <v>11.878299984628356</v>
      </c>
      <c r="AB833" s="88">
        <v>12.115865984320923</v>
      </c>
      <c r="AC833" s="88">
        <v>12.358183304007342</v>
      </c>
      <c r="AD833" s="88">
        <v>12.60534697008749</v>
      </c>
      <c r="AE833" s="88">
        <v>12.857453909489241</v>
      </c>
      <c r="AF833" s="88">
        <v>13.114602987679026</v>
      </c>
      <c r="AG833" s="88">
        <v>13.376895047432606</v>
      </c>
      <c r="AH833" s="139">
        <v>13.644432948381258</v>
      </c>
      <c r="AI833" s="139">
        <v>13.917321607348883</v>
      </c>
      <c r="AU833" s="88"/>
    </row>
    <row r="834" spans="3:47" s="11" customFormat="1" outlineLevel="2" x14ac:dyDescent="0.2">
      <c r="C834" s="119">
        <v>8</v>
      </c>
      <c r="E834" s="134"/>
      <c r="F834" s="159" t="s">
        <v>28</v>
      </c>
      <c r="H834" s="72" t="s">
        <v>180</v>
      </c>
      <c r="P834" s="149"/>
      <c r="Q834" s="135" t="s">
        <v>110</v>
      </c>
      <c r="R834" s="136"/>
      <c r="S834" s="88"/>
      <c r="T834" s="88"/>
      <c r="U834" s="137">
        <v>0</v>
      </c>
      <c r="V834" s="137">
        <v>0</v>
      </c>
      <c r="W834" s="138">
        <v>0</v>
      </c>
      <c r="X834" s="137">
        <v>0</v>
      </c>
      <c r="Y834" s="88">
        <v>0</v>
      </c>
      <c r="Z834" s="88">
        <v>0</v>
      </c>
      <c r="AA834" s="88">
        <v>0</v>
      </c>
      <c r="AB834" s="88">
        <v>0</v>
      </c>
      <c r="AC834" s="88">
        <v>0</v>
      </c>
      <c r="AD834" s="88">
        <v>0</v>
      </c>
      <c r="AE834" s="88">
        <v>0</v>
      </c>
      <c r="AF834" s="88">
        <v>0</v>
      </c>
      <c r="AG834" s="88">
        <v>0</v>
      </c>
      <c r="AH834" s="139">
        <v>0</v>
      </c>
      <c r="AI834" s="139">
        <v>0</v>
      </c>
      <c r="AU834" s="88"/>
    </row>
    <row r="835" spans="3:47" s="11" customFormat="1" outlineLevel="2" x14ac:dyDescent="0.2">
      <c r="C835" s="119">
        <v>8</v>
      </c>
      <c r="E835" s="134"/>
      <c r="F835" s="159" t="s">
        <v>210</v>
      </c>
      <c r="H835" s="72" t="s">
        <v>180</v>
      </c>
      <c r="P835" s="149"/>
      <c r="Q835" s="135" t="s">
        <v>110</v>
      </c>
      <c r="R835" s="136"/>
      <c r="S835" s="88"/>
      <c r="T835" s="88"/>
      <c r="U835" s="137">
        <v>9.4717393060189696</v>
      </c>
      <c r="V835" s="137">
        <v>9.8088505042684311</v>
      </c>
      <c r="W835" s="138">
        <v>10.083896193880774</v>
      </c>
      <c r="X835" s="137">
        <v>10.360726691382403</v>
      </c>
      <c r="Y835" s="88">
        <v>10.611074825867792</v>
      </c>
      <c r="Z835" s="88">
        <v>10.834667213463124</v>
      </c>
      <c r="AA835" s="88">
        <v>11.049702396230309</v>
      </c>
      <c r="AB835" s="88">
        <v>11.26900537319151</v>
      </c>
      <c r="AC835" s="88">
        <v>11.492660847077916</v>
      </c>
      <c r="AD835" s="88">
        <v>11.720755201712251</v>
      </c>
      <c r="AE835" s="88">
        <v>11.953376535373316</v>
      </c>
      <c r="AF835" s="88">
        <v>12.190614694822736</v>
      </c>
      <c r="AG835" s="88">
        <v>12.432561310007019</v>
      </c>
      <c r="AH835" s="139">
        <v>12.679309829448352</v>
      </c>
      <c r="AI835" s="139">
        <v>12.930955556337798</v>
      </c>
      <c r="AU835" s="88"/>
    </row>
    <row r="836" spans="3:47" s="11" customFormat="1" outlineLevel="2" x14ac:dyDescent="0.2">
      <c r="C836" s="119">
        <v>8</v>
      </c>
      <c r="E836" s="134"/>
      <c r="F836" s="159" t="s">
        <v>211</v>
      </c>
      <c r="H836" s="72" t="s">
        <v>180</v>
      </c>
      <c r="P836" s="149"/>
      <c r="Q836" s="135" t="s">
        <v>110</v>
      </c>
      <c r="R836" s="136"/>
      <c r="S836" s="88"/>
      <c r="T836" s="88"/>
      <c r="U836" s="137">
        <v>13.049779999999998</v>
      </c>
      <c r="V836" s="137">
        <v>13.51304719</v>
      </c>
      <c r="W836" s="138">
        <v>13.89141251132</v>
      </c>
      <c r="X836" s="137">
        <v>21.826002061705406</v>
      </c>
      <c r="Y836" s="88">
        <v>21.901953744525471</v>
      </c>
      <c r="Z836" s="88">
        <v>22.410696847101953</v>
      </c>
      <c r="AA836" s="88">
        <v>22.894835010712509</v>
      </c>
      <c r="AB836" s="88">
        <v>23.389561656187745</v>
      </c>
      <c r="AC836" s="88">
        <v>23.895111347626994</v>
      </c>
      <c r="AD836" s="88">
        <v>24.411723913287908</v>
      </c>
      <c r="AE836" s="88">
        <v>24.939644565251555</v>
      </c>
      <c r="AF836" s="88">
        <v>25.479124021841507</v>
      </c>
      <c r="AG836" s="88">
        <v>26.030418632861139</v>
      </c>
      <c r="AH836" s="139">
        <v>26.593790507714679</v>
      </c>
      <c r="AI836" s="139">
        <v>27.169507646479303</v>
      </c>
      <c r="AU836" s="88"/>
    </row>
    <row r="837" spans="3:47" s="11" customFormat="1" outlineLevel="2" x14ac:dyDescent="0.2">
      <c r="C837" s="119">
        <v>8</v>
      </c>
      <c r="E837" s="134"/>
      <c r="F837" s="159" t="s">
        <v>212</v>
      </c>
      <c r="H837" s="72" t="s">
        <v>180</v>
      </c>
      <c r="P837" s="149"/>
      <c r="Q837" s="135" t="s">
        <v>110</v>
      </c>
      <c r="R837" s="136"/>
      <c r="S837" s="88"/>
      <c r="T837" s="88"/>
      <c r="U837" s="137">
        <v>0.78827376077729372</v>
      </c>
      <c r="V837" s="137">
        <v>0.81683438068560077</v>
      </c>
      <c r="W837" s="138">
        <v>0.83997143383728923</v>
      </c>
      <c r="X837" s="137">
        <v>0.86334183224556871</v>
      </c>
      <c r="Y837" s="88">
        <v>0.88428280331226317</v>
      </c>
      <c r="Z837" s="88">
        <v>0.90273982992440216</v>
      </c>
      <c r="AA837" s="88">
        <v>0.92063719308622849</v>
      </c>
      <c r="AB837" s="88">
        <v>0.93888938229818397</v>
      </c>
      <c r="AC837" s="88">
        <v>0.95750343220133338</v>
      </c>
      <c r="AD837" s="88">
        <v>0.97648651690275567</v>
      </c>
      <c r="AE837" s="88">
        <v>0.99584595274054188</v>
      </c>
      <c r="AF837" s="88">
        <v>1.0155892011036112</v>
      </c>
      <c r="AG837" s="88">
        <v>1.0357238713074313</v>
      </c>
      <c r="AH837" s="139">
        <v>1.0562577235267514</v>
      </c>
      <c r="AI837" s="139">
        <v>1.077198671786479</v>
      </c>
      <c r="AU837" s="88"/>
    </row>
    <row r="838" spans="3:47" s="11" customFormat="1" outlineLevel="2" x14ac:dyDescent="0.2">
      <c r="C838" s="119">
        <v>8</v>
      </c>
      <c r="E838" s="134"/>
      <c r="F838" s="159" t="s">
        <v>213</v>
      </c>
      <c r="H838" s="72" t="s">
        <v>180</v>
      </c>
      <c r="P838" s="149"/>
      <c r="Q838" s="135" t="s">
        <v>110</v>
      </c>
      <c r="R838" s="136"/>
      <c r="S838" s="88"/>
      <c r="T838" s="88"/>
      <c r="U838" s="137">
        <v>1.93499</v>
      </c>
      <c r="V838" s="137">
        <v>2.003682145</v>
      </c>
      <c r="W838" s="138">
        <v>2.05978524506</v>
      </c>
      <c r="X838" s="137">
        <v>2.1162233607746441</v>
      </c>
      <c r="Y838" s="88">
        <v>2.1676475884414685</v>
      </c>
      <c r="Z838" s="88">
        <v>2.2133849525575839</v>
      </c>
      <c r="AA838" s="88">
        <v>2.25743131311348</v>
      </c>
      <c r="AB838" s="88">
        <v>2.3023541962444383</v>
      </c>
      <c r="AC838" s="88">
        <v>2.3481710447497028</v>
      </c>
      <c r="AD838" s="88">
        <v>2.3948996485402221</v>
      </c>
      <c r="AE838" s="88">
        <v>2.4425581515461725</v>
      </c>
      <c r="AF838" s="88">
        <v>2.4911650587619416</v>
      </c>
      <c r="AG838" s="88">
        <v>2.5407392434313043</v>
      </c>
      <c r="AH838" s="139">
        <v>2.5912999543755872</v>
      </c>
      <c r="AI838" s="139">
        <v>2.6428668234676613</v>
      </c>
      <c r="AU838" s="88"/>
    </row>
    <row r="839" spans="3:47" s="11" customFormat="1" outlineLevel="2" x14ac:dyDescent="0.2">
      <c r="C839" s="119">
        <v>8</v>
      </c>
      <c r="E839" s="134"/>
      <c r="F839" s="159" t="s">
        <v>214</v>
      </c>
      <c r="H839" s="72" t="s">
        <v>180</v>
      </c>
      <c r="P839" s="149"/>
      <c r="Q839" s="135" t="s">
        <v>110</v>
      </c>
      <c r="R839" s="136"/>
      <c r="S839" s="88"/>
      <c r="T839" s="88"/>
      <c r="U839" s="137">
        <v>0</v>
      </c>
      <c r="V839" s="137">
        <v>0</v>
      </c>
      <c r="W839" s="138">
        <v>0</v>
      </c>
      <c r="X839" s="137">
        <v>0</v>
      </c>
      <c r="Y839" s="88">
        <v>0</v>
      </c>
      <c r="Z839" s="88">
        <v>0</v>
      </c>
      <c r="AA839" s="88">
        <v>0</v>
      </c>
      <c r="AB839" s="88">
        <v>0</v>
      </c>
      <c r="AC839" s="88">
        <v>0</v>
      </c>
      <c r="AD839" s="88">
        <v>0</v>
      </c>
      <c r="AE839" s="88">
        <v>0</v>
      </c>
      <c r="AF839" s="88">
        <v>0</v>
      </c>
      <c r="AG839" s="88">
        <v>0</v>
      </c>
      <c r="AH839" s="139">
        <v>0</v>
      </c>
      <c r="AI839" s="139">
        <v>0</v>
      </c>
      <c r="AU839" s="88"/>
    </row>
    <row r="840" spans="3:47" s="11" customFormat="1" outlineLevel="2" x14ac:dyDescent="0.2">
      <c r="C840" s="119">
        <v>8</v>
      </c>
      <c r="E840" s="134"/>
      <c r="F840" s="159" t="s">
        <v>215</v>
      </c>
      <c r="H840" s="72" t="s">
        <v>180</v>
      </c>
      <c r="P840" s="149"/>
      <c r="Q840" s="135" t="s">
        <v>110</v>
      </c>
      <c r="R840" s="136"/>
      <c r="S840" s="88"/>
      <c r="T840" s="88"/>
      <c r="U840" s="137">
        <v>0</v>
      </c>
      <c r="V840" s="137">
        <v>0</v>
      </c>
      <c r="W840" s="138">
        <v>0</v>
      </c>
      <c r="X840" s="137">
        <v>0</v>
      </c>
      <c r="Y840" s="88">
        <v>0</v>
      </c>
      <c r="Z840" s="88">
        <v>0</v>
      </c>
      <c r="AA840" s="88">
        <v>0</v>
      </c>
      <c r="AB840" s="88">
        <v>0</v>
      </c>
      <c r="AC840" s="88">
        <v>0</v>
      </c>
      <c r="AD840" s="88">
        <v>0</v>
      </c>
      <c r="AE840" s="88">
        <v>0</v>
      </c>
      <c r="AF840" s="88">
        <v>0</v>
      </c>
      <c r="AG840" s="88">
        <v>0</v>
      </c>
      <c r="AH840" s="139">
        <v>0</v>
      </c>
      <c r="AI840" s="139">
        <v>0</v>
      </c>
      <c r="AU840" s="88"/>
    </row>
    <row r="841" spans="3:47" s="11" customFormat="1" outlineLevel="2" x14ac:dyDescent="0.2">
      <c r="C841" s="119">
        <v>8</v>
      </c>
      <c r="E841" s="134"/>
      <c r="F841" s="159" t="s">
        <v>216</v>
      </c>
      <c r="H841" s="72" t="s">
        <v>180</v>
      </c>
      <c r="P841" s="149"/>
      <c r="Q841" s="135" t="s">
        <v>110</v>
      </c>
      <c r="R841" s="136"/>
      <c r="S841" s="88"/>
      <c r="T841" s="88"/>
      <c r="U841" s="137">
        <v>0</v>
      </c>
      <c r="V841" s="137">
        <v>0</v>
      </c>
      <c r="W841" s="138">
        <v>0</v>
      </c>
      <c r="X841" s="137">
        <v>3.1234633228528739</v>
      </c>
      <c r="Y841" s="88">
        <v>3.213002604774656</v>
      </c>
      <c r="Z841" s="88">
        <v>3.3013601764059595</v>
      </c>
      <c r="AA841" s="88">
        <v>3.383894180816108</v>
      </c>
      <c r="AB841" s="88">
        <v>0</v>
      </c>
      <c r="AC841" s="88">
        <v>0</v>
      </c>
      <c r="AD841" s="88">
        <v>0</v>
      </c>
      <c r="AE841" s="88">
        <v>0</v>
      </c>
      <c r="AF841" s="88">
        <v>0</v>
      </c>
      <c r="AG841" s="88">
        <v>0</v>
      </c>
      <c r="AH841" s="139">
        <v>0</v>
      </c>
      <c r="AI841" s="139">
        <v>0</v>
      </c>
      <c r="AU841" s="88"/>
    </row>
    <row r="842" spans="3:47" s="11" customFormat="1" outlineLevel="2" x14ac:dyDescent="0.2">
      <c r="C842" s="119">
        <v>8</v>
      </c>
      <c r="E842" s="134"/>
      <c r="F842" s="159" t="s">
        <v>33</v>
      </c>
      <c r="H842" s="72" t="s">
        <v>180</v>
      </c>
      <c r="P842" s="149"/>
      <c r="Q842" s="135" t="s">
        <v>110</v>
      </c>
      <c r="R842" s="136"/>
      <c r="S842" s="88"/>
      <c r="T842" s="88"/>
      <c r="U842" s="137">
        <v>0</v>
      </c>
      <c r="V842" s="137">
        <v>0</v>
      </c>
      <c r="W842" s="138">
        <v>0</v>
      </c>
      <c r="X842" s="137">
        <v>0</v>
      </c>
      <c r="Y842" s="88">
        <v>0</v>
      </c>
      <c r="Z842" s="88">
        <v>0</v>
      </c>
      <c r="AA842" s="88">
        <v>0</v>
      </c>
      <c r="AB842" s="88">
        <v>0</v>
      </c>
      <c r="AC842" s="88">
        <v>0</v>
      </c>
      <c r="AD842" s="88">
        <v>0</v>
      </c>
      <c r="AE842" s="88">
        <v>0</v>
      </c>
      <c r="AF842" s="88">
        <v>0</v>
      </c>
      <c r="AG842" s="88">
        <v>0</v>
      </c>
      <c r="AH842" s="139">
        <v>0</v>
      </c>
      <c r="AI842" s="139">
        <v>0</v>
      </c>
      <c r="AU842" s="88"/>
    </row>
    <row r="843" spans="3:47" s="11" customFormat="1" outlineLevel="2" x14ac:dyDescent="0.2">
      <c r="C843" s="119">
        <v>8</v>
      </c>
      <c r="E843" s="134"/>
      <c r="F843" s="159" t="s">
        <v>34</v>
      </c>
      <c r="H843" s="72" t="s">
        <v>180</v>
      </c>
      <c r="P843" s="149"/>
      <c r="Q843" s="135" t="s">
        <v>110</v>
      </c>
      <c r="R843" s="136"/>
      <c r="S843" s="88"/>
      <c r="T843" s="88"/>
      <c r="U843" s="137">
        <v>0</v>
      </c>
      <c r="V843" s="137">
        <v>0</v>
      </c>
      <c r="W843" s="138">
        <v>0</v>
      </c>
      <c r="X843" s="137">
        <v>1.9249052532074997</v>
      </c>
      <c r="Y843" s="88">
        <v>36.641845906120729</v>
      </c>
      <c r="Z843" s="88">
        <v>38.039870680605397</v>
      </c>
      <c r="AA843" s="88">
        <v>0</v>
      </c>
      <c r="AB843" s="88">
        <v>0</v>
      </c>
      <c r="AC843" s="88">
        <v>37.136922836640615</v>
      </c>
      <c r="AD843" s="88">
        <v>51.419911447831183</v>
      </c>
      <c r="AE843" s="88">
        <v>68.864110759216857</v>
      </c>
      <c r="AF843" s="88">
        <v>0</v>
      </c>
      <c r="AG843" s="88">
        <v>124.31607291701752</v>
      </c>
      <c r="AH843" s="139">
        <v>2.6901737271429735</v>
      </c>
      <c r="AI843" s="139">
        <v>13.840019031875345</v>
      </c>
      <c r="AU843" s="88"/>
    </row>
    <row r="844" spans="3:47" s="11" customFormat="1" outlineLevel="2" x14ac:dyDescent="0.2">
      <c r="C844" s="119">
        <v>8</v>
      </c>
      <c r="E844" s="134"/>
      <c r="F844" s="159" t="s">
        <v>217</v>
      </c>
      <c r="H844" s="72" t="s">
        <v>180</v>
      </c>
      <c r="P844" s="149"/>
      <c r="Q844" s="135" t="s">
        <v>110</v>
      </c>
      <c r="R844" s="136"/>
      <c r="S844" s="88"/>
      <c r="T844" s="88"/>
      <c r="U844" s="137">
        <v>0</v>
      </c>
      <c r="V844" s="137">
        <v>0</v>
      </c>
      <c r="W844" s="138">
        <v>0</v>
      </c>
      <c r="X844" s="137">
        <v>0</v>
      </c>
      <c r="Y844" s="88">
        <v>0</v>
      </c>
      <c r="Z844" s="88">
        <v>0</v>
      </c>
      <c r="AA844" s="88">
        <v>0</v>
      </c>
      <c r="AB844" s="88">
        <v>0</v>
      </c>
      <c r="AC844" s="88">
        <v>0</v>
      </c>
      <c r="AD844" s="88">
        <v>0</v>
      </c>
      <c r="AE844" s="88">
        <v>0</v>
      </c>
      <c r="AF844" s="88">
        <v>0</v>
      </c>
      <c r="AG844" s="88">
        <v>0</v>
      </c>
      <c r="AH844" s="139">
        <v>0</v>
      </c>
      <c r="AI844" s="139">
        <v>0</v>
      </c>
      <c r="AU844" s="88"/>
    </row>
    <row r="845" spans="3:47" s="11" customFormat="1" outlineLevel="2" x14ac:dyDescent="0.2">
      <c r="C845" s="119">
        <v>8</v>
      </c>
      <c r="E845" s="134"/>
      <c r="F845" s="159" t="s">
        <v>152</v>
      </c>
      <c r="H845" s="72" t="s">
        <v>180</v>
      </c>
      <c r="P845" s="149"/>
      <c r="Q845" s="135" t="s">
        <v>110</v>
      </c>
      <c r="R845" s="136"/>
      <c r="S845" s="88"/>
      <c r="T845" s="88"/>
      <c r="U845" s="137">
        <v>0</v>
      </c>
      <c r="V845" s="137">
        <v>0</v>
      </c>
      <c r="W845" s="138">
        <v>0</v>
      </c>
      <c r="X845" s="137">
        <v>0</v>
      </c>
      <c r="Y845" s="88">
        <v>0</v>
      </c>
      <c r="Z845" s="88">
        <v>0</v>
      </c>
      <c r="AA845" s="88">
        <v>0</v>
      </c>
      <c r="AB845" s="88">
        <v>0</v>
      </c>
      <c r="AC845" s="88">
        <v>0</v>
      </c>
      <c r="AD845" s="88">
        <v>0</v>
      </c>
      <c r="AE845" s="88">
        <v>0</v>
      </c>
      <c r="AF845" s="88">
        <v>0</v>
      </c>
      <c r="AG845" s="88">
        <v>0</v>
      </c>
      <c r="AH845" s="139">
        <v>0</v>
      </c>
      <c r="AI845" s="139">
        <v>0</v>
      </c>
      <c r="AU845" s="88"/>
    </row>
    <row r="846" spans="3:47" s="11" customFormat="1" outlineLevel="2" x14ac:dyDescent="0.2">
      <c r="C846" s="119">
        <v>8</v>
      </c>
      <c r="E846" s="140"/>
      <c r="F846" s="160" t="s">
        <v>152</v>
      </c>
      <c r="G846" s="142"/>
      <c r="H846" s="161" t="s">
        <v>180</v>
      </c>
      <c r="I846" s="142"/>
      <c r="J846" s="142"/>
      <c r="K846" s="142"/>
      <c r="L846" s="142"/>
      <c r="M846" s="142"/>
      <c r="N846" s="142"/>
      <c r="O846" s="142"/>
      <c r="P846" s="155"/>
      <c r="Q846" s="143" t="s">
        <v>110</v>
      </c>
      <c r="R846" s="144"/>
      <c r="S846" s="145"/>
      <c r="T846" s="145"/>
      <c r="U846" s="146">
        <v>0</v>
      </c>
      <c r="V846" s="146">
        <v>0</v>
      </c>
      <c r="W846" s="147">
        <v>0</v>
      </c>
      <c r="X846" s="146">
        <v>0</v>
      </c>
      <c r="Y846" s="145">
        <v>0</v>
      </c>
      <c r="Z846" s="145">
        <v>0</v>
      </c>
      <c r="AA846" s="145">
        <v>0</v>
      </c>
      <c r="AB846" s="145">
        <v>0</v>
      </c>
      <c r="AC846" s="145">
        <v>0</v>
      </c>
      <c r="AD846" s="145">
        <v>0</v>
      </c>
      <c r="AE846" s="145">
        <v>0</v>
      </c>
      <c r="AF846" s="145">
        <v>0</v>
      </c>
      <c r="AG846" s="145">
        <v>0</v>
      </c>
      <c r="AH846" s="148">
        <v>0</v>
      </c>
      <c r="AI846" s="148">
        <v>0</v>
      </c>
      <c r="AU846" s="88"/>
    </row>
    <row r="847" spans="3:47" s="11" customFormat="1" outlineLevel="2" x14ac:dyDescent="0.2">
      <c r="C847" s="119">
        <v>8</v>
      </c>
      <c r="E847" s="125"/>
      <c r="F847" s="157" t="s">
        <v>152</v>
      </c>
      <c r="G847" s="127"/>
      <c r="H847" s="158" t="s">
        <v>180</v>
      </c>
      <c r="I847" s="127"/>
      <c r="J847" s="127"/>
      <c r="K847" s="127"/>
      <c r="L847" s="127"/>
      <c r="M847" s="127"/>
      <c r="N847" s="127"/>
      <c r="O847" s="127"/>
      <c r="P847" s="152"/>
      <c r="Q847" s="128" t="s">
        <v>110</v>
      </c>
      <c r="R847" s="129"/>
      <c r="S847" s="130"/>
      <c r="T847" s="130"/>
      <c r="U847" s="131">
        <v>0</v>
      </c>
      <c r="V847" s="131">
        <v>0</v>
      </c>
      <c r="W847" s="132">
        <v>0</v>
      </c>
      <c r="X847" s="131">
        <v>0</v>
      </c>
      <c r="Y847" s="130">
        <v>0</v>
      </c>
      <c r="Z847" s="130">
        <v>0</v>
      </c>
      <c r="AA847" s="130">
        <v>0</v>
      </c>
      <c r="AB847" s="130">
        <v>0</v>
      </c>
      <c r="AC847" s="130">
        <v>0</v>
      </c>
      <c r="AD847" s="130">
        <v>0</v>
      </c>
      <c r="AE847" s="130">
        <v>0</v>
      </c>
      <c r="AF847" s="130">
        <v>0</v>
      </c>
      <c r="AG847" s="130">
        <v>0</v>
      </c>
      <c r="AH847" s="133">
        <v>0</v>
      </c>
      <c r="AI847" s="133">
        <v>0</v>
      </c>
      <c r="AU847" s="88"/>
    </row>
    <row r="848" spans="3:47" s="11" customFormat="1" outlineLevel="2" x14ac:dyDescent="0.2">
      <c r="C848" s="119">
        <v>8</v>
      </c>
      <c r="E848" s="134"/>
      <c r="F848" s="159" t="s">
        <v>152</v>
      </c>
      <c r="H848" s="72" t="s">
        <v>180</v>
      </c>
      <c r="P848" s="149"/>
      <c r="Q848" s="135" t="s">
        <v>110</v>
      </c>
      <c r="R848" s="136"/>
      <c r="S848" s="88"/>
      <c r="T848" s="88"/>
      <c r="U848" s="137">
        <v>0</v>
      </c>
      <c r="V848" s="137">
        <v>0</v>
      </c>
      <c r="W848" s="138">
        <v>0</v>
      </c>
      <c r="X848" s="137">
        <v>0</v>
      </c>
      <c r="Y848" s="88">
        <v>0</v>
      </c>
      <c r="Z848" s="88">
        <v>0</v>
      </c>
      <c r="AA848" s="88">
        <v>0</v>
      </c>
      <c r="AB848" s="88">
        <v>0</v>
      </c>
      <c r="AC848" s="88">
        <v>0</v>
      </c>
      <c r="AD848" s="88">
        <v>0</v>
      </c>
      <c r="AE848" s="88">
        <v>0</v>
      </c>
      <c r="AF848" s="88">
        <v>0</v>
      </c>
      <c r="AG848" s="88">
        <v>0</v>
      </c>
      <c r="AH848" s="139">
        <v>0</v>
      </c>
      <c r="AI848" s="139">
        <v>0</v>
      </c>
      <c r="AU848" s="88"/>
    </row>
    <row r="849" spans="3:47" s="11" customFormat="1" outlineLevel="2" x14ac:dyDescent="0.2">
      <c r="C849" s="119">
        <v>8</v>
      </c>
      <c r="E849" s="134"/>
      <c r="F849" s="159" t="s">
        <v>152</v>
      </c>
      <c r="H849" s="72" t="s">
        <v>180</v>
      </c>
      <c r="P849" s="149"/>
      <c r="Q849" s="135" t="s">
        <v>110</v>
      </c>
      <c r="R849" s="136"/>
      <c r="S849" s="88"/>
      <c r="T849" s="88"/>
      <c r="U849" s="137">
        <v>0</v>
      </c>
      <c r="V849" s="137">
        <v>0</v>
      </c>
      <c r="W849" s="138">
        <v>0</v>
      </c>
      <c r="X849" s="137">
        <v>0</v>
      </c>
      <c r="Y849" s="88">
        <v>0</v>
      </c>
      <c r="Z849" s="88">
        <v>0</v>
      </c>
      <c r="AA849" s="88">
        <v>0</v>
      </c>
      <c r="AB849" s="88">
        <v>0</v>
      </c>
      <c r="AC849" s="88">
        <v>0</v>
      </c>
      <c r="AD849" s="88">
        <v>0</v>
      </c>
      <c r="AE849" s="88">
        <v>0</v>
      </c>
      <c r="AF849" s="88">
        <v>0</v>
      </c>
      <c r="AG849" s="88">
        <v>0</v>
      </c>
      <c r="AH849" s="139">
        <v>0</v>
      </c>
      <c r="AI849" s="139">
        <v>0</v>
      </c>
      <c r="AU849" s="88"/>
    </row>
    <row r="850" spans="3:47" s="11" customFormat="1" outlineLevel="2" x14ac:dyDescent="0.2">
      <c r="C850" s="119">
        <v>8</v>
      </c>
      <c r="E850" s="134"/>
      <c r="F850" s="159" t="s">
        <v>152</v>
      </c>
      <c r="H850" s="72" t="s">
        <v>180</v>
      </c>
      <c r="P850" s="149"/>
      <c r="Q850" s="135" t="s">
        <v>110</v>
      </c>
      <c r="R850" s="136"/>
      <c r="S850" s="88"/>
      <c r="T850" s="88"/>
      <c r="U850" s="137">
        <v>0</v>
      </c>
      <c r="V850" s="137">
        <v>0</v>
      </c>
      <c r="W850" s="138">
        <v>0</v>
      </c>
      <c r="X850" s="137">
        <v>0</v>
      </c>
      <c r="Y850" s="88">
        <v>0</v>
      </c>
      <c r="Z850" s="88">
        <v>0</v>
      </c>
      <c r="AA850" s="88">
        <v>0</v>
      </c>
      <c r="AB850" s="88">
        <v>0</v>
      </c>
      <c r="AC850" s="88">
        <v>0</v>
      </c>
      <c r="AD850" s="88">
        <v>0</v>
      </c>
      <c r="AE850" s="88">
        <v>0</v>
      </c>
      <c r="AF850" s="88">
        <v>0</v>
      </c>
      <c r="AG850" s="88">
        <v>0</v>
      </c>
      <c r="AH850" s="139">
        <v>0</v>
      </c>
      <c r="AI850" s="139">
        <v>0</v>
      </c>
      <c r="AU850" s="88"/>
    </row>
    <row r="851" spans="3:47" s="11" customFormat="1" outlineLevel="2" x14ac:dyDescent="0.2">
      <c r="C851" s="119">
        <v>8</v>
      </c>
      <c r="E851" s="134"/>
      <c r="F851" s="159" t="s">
        <v>152</v>
      </c>
      <c r="H851" s="72" t="s">
        <v>180</v>
      </c>
      <c r="P851" s="149"/>
      <c r="Q851" s="135" t="s">
        <v>110</v>
      </c>
      <c r="R851" s="136"/>
      <c r="S851" s="88"/>
      <c r="T851" s="88"/>
      <c r="U851" s="137">
        <v>0</v>
      </c>
      <c r="V851" s="137">
        <v>0</v>
      </c>
      <c r="W851" s="138">
        <v>0</v>
      </c>
      <c r="X851" s="137">
        <v>0</v>
      </c>
      <c r="Y851" s="88">
        <v>0</v>
      </c>
      <c r="Z851" s="88">
        <v>0</v>
      </c>
      <c r="AA851" s="88">
        <v>0</v>
      </c>
      <c r="AB851" s="88">
        <v>0</v>
      </c>
      <c r="AC851" s="88">
        <v>0</v>
      </c>
      <c r="AD851" s="88">
        <v>0</v>
      </c>
      <c r="AE851" s="88">
        <v>0</v>
      </c>
      <c r="AF851" s="88">
        <v>0</v>
      </c>
      <c r="AG851" s="88">
        <v>0</v>
      </c>
      <c r="AH851" s="139">
        <v>0</v>
      </c>
      <c r="AI851" s="139">
        <v>0</v>
      </c>
      <c r="AU851" s="88"/>
    </row>
    <row r="852" spans="3:47" s="11" customFormat="1" outlineLevel="2" x14ac:dyDescent="0.2">
      <c r="C852" s="119">
        <v>8</v>
      </c>
      <c r="E852" s="134"/>
      <c r="F852" s="159" t="s">
        <v>152</v>
      </c>
      <c r="H852" s="72" t="s">
        <v>180</v>
      </c>
      <c r="P852" s="149"/>
      <c r="Q852" s="135" t="s">
        <v>110</v>
      </c>
      <c r="R852" s="136"/>
      <c r="S852" s="88"/>
      <c r="T852" s="88"/>
      <c r="U852" s="137">
        <v>0</v>
      </c>
      <c r="V852" s="137">
        <v>0</v>
      </c>
      <c r="W852" s="138">
        <v>0</v>
      </c>
      <c r="X852" s="137">
        <v>0</v>
      </c>
      <c r="Y852" s="88">
        <v>0</v>
      </c>
      <c r="Z852" s="88">
        <v>0</v>
      </c>
      <c r="AA852" s="88">
        <v>0</v>
      </c>
      <c r="AB852" s="88">
        <v>0</v>
      </c>
      <c r="AC852" s="88">
        <v>0</v>
      </c>
      <c r="AD852" s="88">
        <v>0</v>
      </c>
      <c r="AE852" s="88">
        <v>0</v>
      </c>
      <c r="AF852" s="88">
        <v>0</v>
      </c>
      <c r="AG852" s="88">
        <v>0</v>
      </c>
      <c r="AH852" s="139">
        <v>0</v>
      </c>
      <c r="AI852" s="139">
        <v>0</v>
      </c>
      <c r="AU852" s="88"/>
    </row>
    <row r="853" spans="3:47" s="11" customFormat="1" outlineLevel="2" x14ac:dyDescent="0.2">
      <c r="C853" s="119">
        <v>8</v>
      </c>
      <c r="E853" s="134"/>
      <c r="F853" s="159" t="s">
        <v>152</v>
      </c>
      <c r="H853" s="72" t="s">
        <v>180</v>
      </c>
      <c r="P853" s="149"/>
      <c r="Q853" s="135" t="s">
        <v>110</v>
      </c>
      <c r="R853" s="136"/>
      <c r="S853" s="88"/>
      <c r="T853" s="88"/>
      <c r="U853" s="137">
        <v>0</v>
      </c>
      <c r="V853" s="137">
        <v>0</v>
      </c>
      <c r="W853" s="138">
        <v>0</v>
      </c>
      <c r="X853" s="137">
        <v>0</v>
      </c>
      <c r="Y853" s="88">
        <v>0</v>
      </c>
      <c r="Z853" s="88">
        <v>0</v>
      </c>
      <c r="AA853" s="88">
        <v>0</v>
      </c>
      <c r="AB853" s="88">
        <v>0</v>
      </c>
      <c r="AC853" s="88">
        <v>0</v>
      </c>
      <c r="AD853" s="88">
        <v>0</v>
      </c>
      <c r="AE853" s="88">
        <v>0</v>
      </c>
      <c r="AF853" s="88">
        <v>0</v>
      </c>
      <c r="AG853" s="88">
        <v>0</v>
      </c>
      <c r="AH853" s="139">
        <v>0</v>
      </c>
      <c r="AI853" s="139">
        <v>0</v>
      </c>
      <c r="AU853" s="88"/>
    </row>
    <row r="854" spans="3:47" s="11" customFormat="1" outlineLevel="2" x14ac:dyDescent="0.2">
      <c r="C854" s="119">
        <v>8</v>
      </c>
      <c r="E854" s="134"/>
      <c r="F854" s="159" t="s">
        <v>152</v>
      </c>
      <c r="H854" s="72" t="s">
        <v>180</v>
      </c>
      <c r="P854" s="149"/>
      <c r="Q854" s="135" t="s">
        <v>110</v>
      </c>
      <c r="R854" s="136"/>
      <c r="S854" s="88"/>
      <c r="T854" s="88"/>
      <c r="U854" s="137">
        <v>0</v>
      </c>
      <c r="V854" s="137">
        <v>0</v>
      </c>
      <c r="W854" s="138">
        <v>0</v>
      </c>
      <c r="X854" s="137">
        <v>0</v>
      </c>
      <c r="Y854" s="88">
        <v>0</v>
      </c>
      <c r="Z854" s="88">
        <v>0</v>
      </c>
      <c r="AA854" s="88">
        <v>0</v>
      </c>
      <c r="AB854" s="88">
        <v>0</v>
      </c>
      <c r="AC854" s="88">
        <v>0</v>
      </c>
      <c r="AD854" s="88">
        <v>0</v>
      </c>
      <c r="AE854" s="88">
        <v>0</v>
      </c>
      <c r="AF854" s="88">
        <v>0</v>
      </c>
      <c r="AG854" s="88">
        <v>0</v>
      </c>
      <c r="AH854" s="139">
        <v>0</v>
      </c>
      <c r="AI854" s="139">
        <v>0</v>
      </c>
      <c r="AU854" s="88"/>
    </row>
    <row r="855" spans="3:47" s="11" customFormat="1" outlineLevel="2" x14ac:dyDescent="0.2">
      <c r="C855" s="119">
        <v>8</v>
      </c>
      <c r="E855" s="134"/>
      <c r="F855" s="159" t="s">
        <v>152</v>
      </c>
      <c r="H855" s="72" t="s">
        <v>180</v>
      </c>
      <c r="P855" s="149"/>
      <c r="Q855" s="135" t="s">
        <v>110</v>
      </c>
      <c r="R855" s="136"/>
      <c r="S855" s="88"/>
      <c r="T855" s="88"/>
      <c r="U855" s="137">
        <v>0</v>
      </c>
      <c r="V855" s="137">
        <v>0</v>
      </c>
      <c r="W855" s="138">
        <v>0</v>
      </c>
      <c r="X855" s="137">
        <v>0</v>
      </c>
      <c r="Y855" s="88">
        <v>0</v>
      </c>
      <c r="Z855" s="88">
        <v>0</v>
      </c>
      <c r="AA855" s="88">
        <v>0</v>
      </c>
      <c r="AB855" s="88">
        <v>0</v>
      </c>
      <c r="AC855" s="88">
        <v>0</v>
      </c>
      <c r="AD855" s="88">
        <v>0</v>
      </c>
      <c r="AE855" s="88">
        <v>0</v>
      </c>
      <c r="AF855" s="88">
        <v>0</v>
      </c>
      <c r="AG855" s="88">
        <v>0</v>
      </c>
      <c r="AH855" s="139">
        <v>0</v>
      </c>
      <c r="AI855" s="139">
        <v>0</v>
      </c>
      <c r="AU855" s="88"/>
    </row>
    <row r="856" spans="3:47" s="11" customFormat="1" outlineLevel="2" x14ac:dyDescent="0.2">
      <c r="C856" s="119">
        <v>8</v>
      </c>
      <c r="E856" s="140"/>
      <c r="F856" s="160" t="s">
        <v>152</v>
      </c>
      <c r="G856" s="142"/>
      <c r="H856" s="161" t="s">
        <v>180</v>
      </c>
      <c r="I856" s="142"/>
      <c r="J856" s="142"/>
      <c r="K856" s="142"/>
      <c r="L856" s="142"/>
      <c r="M856" s="142"/>
      <c r="N856" s="142"/>
      <c r="O856" s="142"/>
      <c r="P856" s="155"/>
      <c r="Q856" s="143" t="s">
        <v>110</v>
      </c>
      <c r="R856" s="144"/>
      <c r="S856" s="145"/>
      <c r="T856" s="145"/>
      <c r="U856" s="146">
        <v>0</v>
      </c>
      <c r="V856" s="146">
        <v>0</v>
      </c>
      <c r="W856" s="147">
        <v>0</v>
      </c>
      <c r="X856" s="146">
        <v>0</v>
      </c>
      <c r="Y856" s="145">
        <v>0</v>
      </c>
      <c r="Z856" s="145">
        <v>0</v>
      </c>
      <c r="AA856" s="145">
        <v>0</v>
      </c>
      <c r="AB856" s="145">
        <v>0</v>
      </c>
      <c r="AC856" s="145">
        <v>0</v>
      </c>
      <c r="AD856" s="145">
        <v>0</v>
      </c>
      <c r="AE856" s="145">
        <v>0</v>
      </c>
      <c r="AF856" s="145">
        <v>0</v>
      </c>
      <c r="AG856" s="145">
        <v>0</v>
      </c>
      <c r="AH856" s="148">
        <v>0</v>
      </c>
      <c r="AI856" s="148">
        <v>0</v>
      </c>
      <c r="AU856" s="88"/>
    </row>
    <row r="857" spans="3:47" s="11" customFormat="1" outlineLevel="2" x14ac:dyDescent="0.2">
      <c r="C857" s="119">
        <v>8</v>
      </c>
      <c r="F857" s="159"/>
      <c r="P857" s="149" t="s">
        <v>181</v>
      </c>
      <c r="Q857" s="16" t="s">
        <v>110</v>
      </c>
      <c r="R857" s="150"/>
      <c r="S857" s="150"/>
      <c r="T857" s="150"/>
      <c r="U857" s="150">
        <v>33.417983066796261</v>
      </c>
      <c r="V857" s="150">
        <v>35.991120219954027</v>
      </c>
      <c r="W857" s="150">
        <v>37.731294007898065</v>
      </c>
      <c r="X857" s="150">
        <v>51.340125615838637</v>
      </c>
      <c r="Y857" s="150">
        <v>86.808944042032607</v>
      </c>
      <c r="Z857" s="150">
        <v>89.348111841850908</v>
      </c>
      <c r="AA857" s="150">
        <v>52.384800078586984</v>
      </c>
      <c r="AB857" s="150">
        <v>50.015676592242798</v>
      </c>
      <c r="AC857" s="150">
        <v>88.188552812303897</v>
      </c>
      <c r="AD857" s="150">
        <v>103.52912369836181</v>
      </c>
      <c r="AE857" s="150">
        <v>122.05298987361769</v>
      </c>
      <c r="AF857" s="150">
        <v>54.291095964208822</v>
      </c>
      <c r="AG857" s="150">
        <v>179.73241102205702</v>
      </c>
      <c r="AH857" s="150">
        <v>59.255264690589598</v>
      </c>
      <c r="AI857" s="150">
        <v>71.577869337295468</v>
      </c>
      <c r="AU857" s="88"/>
    </row>
    <row r="858" spans="3:47" s="11" customFormat="1" outlineLevel="2" x14ac:dyDescent="0.2">
      <c r="C858" s="119">
        <v>8</v>
      </c>
      <c r="P858" s="149" t="s">
        <v>182</v>
      </c>
      <c r="Q858" s="16" t="s">
        <v>110</v>
      </c>
      <c r="R858" s="150"/>
      <c r="S858" s="150"/>
      <c r="T858" s="150"/>
      <c r="U858" s="150">
        <v>0</v>
      </c>
      <c r="V858" s="150">
        <v>0</v>
      </c>
      <c r="W858" s="150">
        <v>0</v>
      </c>
      <c r="X858" s="150">
        <v>0</v>
      </c>
      <c r="Y858" s="150">
        <v>0</v>
      </c>
      <c r="Z858" s="150">
        <v>0</v>
      </c>
      <c r="AA858" s="150">
        <v>0</v>
      </c>
      <c r="AB858" s="150">
        <v>0</v>
      </c>
      <c r="AC858" s="150">
        <v>0</v>
      </c>
      <c r="AD858" s="150">
        <v>0</v>
      </c>
      <c r="AE858" s="150">
        <v>0</v>
      </c>
      <c r="AF858" s="150">
        <v>0</v>
      </c>
      <c r="AG858" s="150">
        <v>0</v>
      </c>
      <c r="AH858" s="150">
        <v>0</v>
      </c>
      <c r="AI858" s="150">
        <v>0</v>
      </c>
      <c r="AU858" s="88"/>
    </row>
    <row r="859" spans="3:47" s="11" customFormat="1" outlineLevel="2" x14ac:dyDescent="0.2">
      <c r="C859" s="119">
        <v>8</v>
      </c>
      <c r="F859" s="124"/>
      <c r="P859" s="149" t="s">
        <v>183</v>
      </c>
      <c r="Q859" s="16" t="s">
        <v>110</v>
      </c>
      <c r="R859" s="150"/>
      <c r="S859" s="150"/>
      <c r="T859" s="150"/>
      <c r="U859" s="150">
        <v>33.417983066796261</v>
      </c>
      <c r="V859" s="150">
        <v>35.991120219954027</v>
      </c>
      <c r="W859" s="150">
        <v>37.731294007898065</v>
      </c>
      <c r="X859" s="150">
        <v>51.340125615838637</v>
      </c>
      <c r="Y859" s="150">
        <v>86.808944042032607</v>
      </c>
      <c r="Z859" s="150">
        <v>89.348111841850908</v>
      </c>
      <c r="AA859" s="150">
        <v>52.384800078586984</v>
      </c>
      <c r="AB859" s="150">
        <v>50.015676592242798</v>
      </c>
      <c r="AC859" s="150">
        <v>88.188552812303897</v>
      </c>
      <c r="AD859" s="150">
        <v>103.52912369836181</v>
      </c>
      <c r="AE859" s="150">
        <v>122.05298987361769</v>
      </c>
      <c r="AF859" s="150">
        <v>54.291095964208822</v>
      </c>
      <c r="AG859" s="150">
        <v>179.73241102205702</v>
      </c>
      <c r="AH859" s="150">
        <v>59.255264690589598</v>
      </c>
      <c r="AI859" s="150">
        <v>71.577869337295468</v>
      </c>
      <c r="AU859" s="88"/>
    </row>
    <row r="860" spans="3:47" s="11" customFormat="1" outlineLevel="2" x14ac:dyDescent="0.2">
      <c r="C860" s="119">
        <v>8</v>
      </c>
      <c r="F860" s="124"/>
      <c r="P860" s="149"/>
      <c r="Q860" s="16"/>
      <c r="R860" s="88"/>
      <c r="S860" s="88"/>
      <c r="T860" s="88"/>
      <c r="U860" s="88"/>
      <c r="V860" s="88"/>
      <c r="W860" s="88"/>
      <c r="X860" s="88"/>
      <c r="Y860" s="88"/>
      <c r="Z860" s="88"/>
      <c r="AA860" s="88"/>
      <c r="AB860" s="88"/>
      <c r="AC860" s="88"/>
      <c r="AD860" s="88"/>
      <c r="AE860" s="88"/>
      <c r="AF860" s="88"/>
      <c r="AG860" s="88"/>
      <c r="AH860" s="88"/>
      <c r="AI860" s="88"/>
      <c r="AU860" s="88"/>
    </row>
    <row r="861" spans="3:47" outlineLevel="1" x14ac:dyDescent="0.2">
      <c r="C861" s="119">
        <v>8</v>
      </c>
      <c r="D861" s="11"/>
      <c r="E861" s="162" t="s">
        <v>184</v>
      </c>
      <c r="F861" s="121"/>
      <c r="G861" s="121"/>
      <c r="H861" s="121"/>
      <c r="I861" s="121"/>
      <c r="J861" s="121"/>
      <c r="K861" s="121"/>
      <c r="L861" s="121"/>
      <c r="M861" s="121"/>
      <c r="N861" s="121"/>
      <c r="O861" s="121"/>
      <c r="P861" s="121"/>
      <c r="Q861" s="122"/>
      <c r="R861" s="123"/>
      <c r="S861" s="123"/>
      <c r="T861" s="123"/>
      <c r="U861" s="123"/>
      <c r="V861" s="123"/>
      <c r="W861" s="123"/>
      <c r="X861" s="123"/>
      <c r="Y861" s="123"/>
      <c r="Z861" s="123"/>
      <c r="AA861" s="123"/>
      <c r="AB861" s="123"/>
      <c r="AC861" s="123"/>
      <c r="AD861" s="123"/>
      <c r="AE861" s="123"/>
      <c r="AF861" s="123"/>
      <c r="AG861" s="123"/>
      <c r="AH861" s="123"/>
      <c r="AI861" s="123"/>
      <c r="AT861" s="11"/>
      <c r="AU861" s="88"/>
    </row>
    <row r="862" spans="3:47" outlineLevel="2" x14ac:dyDescent="0.2">
      <c r="C862" s="119">
        <v>8</v>
      </c>
      <c r="D862" s="11"/>
      <c r="E862" s="11"/>
      <c r="F862" s="11"/>
      <c r="G862" s="16"/>
      <c r="H862" s="163" t="s">
        <v>6</v>
      </c>
      <c r="I862" s="163" t="s">
        <v>5</v>
      </c>
      <c r="J862" s="163" t="s">
        <v>129</v>
      </c>
      <c r="K862" s="163" t="s">
        <v>128</v>
      </c>
      <c r="L862" s="11"/>
      <c r="M862" s="11"/>
      <c r="N862" s="11"/>
      <c r="O862" s="11"/>
      <c r="P862" s="149"/>
      <c r="Q862" s="164"/>
      <c r="V862" s="165"/>
      <c r="W862" s="150"/>
      <c r="X862" s="150"/>
      <c r="Y862" s="150"/>
      <c r="Z862" s="150"/>
      <c r="AA862" s="150"/>
      <c r="AB862" s="150"/>
      <c r="AC862" s="150"/>
      <c r="AD862" s="150"/>
      <c r="AE862" s="150"/>
      <c r="AF862" s="150"/>
      <c r="AG862" s="150"/>
      <c r="AH862" s="150"/>
      <c r="AI862" s="150"/>
      <c r="AT862" s="11"/>
      <c r="AU862" s="88"/>
    </row>
    <row r="863" spans="3:47" outlineLevel="2" x14ac:dyDescent="0.2">
      <c r="C863" s="119">
        <v>8</v>
      </c>
      <c r="D863" s="167" t="s">
        <v>218</v>
      </c>
      <c r="E863" s="11"/>
      <c r="F863" s="125" t="s">
        <v>209</v>
      </c>
      <c r="G863" s="168" t="s">
        <v>130</v>
      </c>
      <c r="H863" s="169">
        <v>1</v>
      </c>
      <c r="I863" s="170">
        <v>0</v>
      </c>
      <c r="J863" s="170">
        <v>1</v>
      </c>
      <c r="K863" s="171">
        <v>0</v>
      </c>
      <c r="L863" s="11"/>
      <c r="M863" s="11"/>
      <c r="N863" s="11"/>
      <c r="O863" s="11"/>
      <c r="P863" s="149"/>
      <c r="Q863" s="164"/>
      <c r="V863" s="165"/>
      <c r="W863" s="11"/>
      <c r="X863" s="11"/>
      <c r="Y863" s="150"/>
      <c r="Z863" s="150"/>
      <c r="AA863" s="150"/>
      <c r="AB863" s="150"/>
      <c r="AC863" s="150"/>
      <c r="AD863" s="150"/>
      <c r="AE863" s="150"/>
      <c r="AF863" s="150"/>
      <c r="AG863" s="11"/>
      <c r="AH863" s="11"/>
      <c r="AI863" s="11"/>
      <c r="AT863" s="11"/>
      <c r="AU863" s="88"/>
    </row>
    <row r="864" spans="3:47" outlineLevel="2" x14ac:dyDescent="0.2">
      <c r="C864" s="119">
        <v>8</v>
      </c>
      <c r="D864" s="167" t="s">
        <v>218</v>
      </c>
      <c r="E864" s="11"/>
      <c r="F864" s="134" t="s">
        <v>31</v>
      </c>
      <c r="G864" s="16" t="s">
        <v>130</v>
      </c>
      <c r="H864" s="172">
        <v>1</v>
      </c>
      <c r="I864" s="173">
        <v>0</v>
      </c>
      <c r="J864" s="173">
        <v>1</v>
      </c>
      <c r="K864" s="174">
        <v>0</v>
      </c>
      <c r="L864" s="11"/>
      <c r="M864" s="11"/>
      <c r="N864" s="11"/>
      <c r="O864" s="11"/>
      <c r="P864" s="149"/>
      <c r="Q864" s="164"/>
      <c r="V864" s="165"/>
      <c r="W864" s="11"/>
      <c r="X864" s="11"/>
      <c r="Y864" s="150"/>
      <c r="Z864" s="150"/>
      <c r="AA864" s="150"/>
      <c r="AB864" s="150"/>
      <c r="AC864" s="150"/>
      <c r="AD864" s="150"/>
      <c r="AE864" s="150"/>
      <c r="AF864" s="150"/>
      <c r="AG864" s="11"/>
      <c r="AH864" s="11"/>
      <c r="AI864" s="11"/>
      <c r="AT864" s="11"/>
      <c r="AU864" s="88"/>
    </row>
    <row r="865" spans="3:47" outlineLevel="2" x14ac:dyDescent="0.2">
      <c r="C865" s="119">
        <v>8</v>
      </c>
      <c r="D865" s="167" t="s">
        <v>218</v>
      </c>
      <c r="E865" s="11"/>
      <c r="F865" s="134" t="s">
        <v>28</v>
      </c>
      <c r="G865" s="16" t="s">
        <v>130</v>
      </c>
      <c r="H865" s="172">
        <v>1</v>
      </c>
      <c r="I865" s="173">
        <v>0</v>
      </c>
      <c r="J865" s="173">
        <v>1</v>
      </c>
      <c r="K865" s="174">
        <v>0</v>
      </c>
      <c r="L865" s="11"/>
      <c r="M865" s="11"/>
      <c r="N865" s="11"/>
      <c r="O865" s="11"/>
      <c r="P865" s="149"/>
      <c r="Q865" s="164"/>
      <c r="V865" s="165"/>
      <c r="W865" s="150"/>
      <c r="X865" s="150"/>
      <c r="Y865" s="150"/>
      <c r="Z865" s="150"/>
      <c r="AA865" s="150"/>
      <c r="AB865" s="150"/>
      <c r="AC865" s="150"/>
      <c r="AD865" s="150"/>
      <c r="AE865" s="150"/>
      <c r="AF865" s="150"/>
      <c r="AG865" s="11"/>
      <c r="AH865" s="11"/>
      <c r="AI865" s="11"/>
      <c r="AT865" s="11"/>
      <c r="AU865" s="88"/>
    </row>
    <row r="866" spans="3:47" outlineLevel="2" x14ac:dyDescent="0.2">
      <c r="C866" s="119">
        <v>8</v>
      </c>
      <c r="D866" s="167" t="s">
        <v>218</v>
      </c>
      <c r="E866" s="11"/>
      <c r="F866" s="134" t="s">
        <v>210</v>
      </c>
      <c r="G866" s="16" t="s">
        <v>130</v>
      </c>
      <c r="H866" s="172">
        <v>0.8</v>
      </c>
      <c r="I866" s="173">
        <v>0.19999999999999996</v>
      </c>
      <c r="J866" s="173">
        <v>0.5</v>
      </c>
      <c r="K866" s="174">
        <v>0.5</v>
      </c>
      <c r="L866" s="11"/>
      <c r="M866" s="11"/>
      <c r="N866" s="11"/>
      <c r="O866" s="11"/>
      <c r="P866" s="149"/>
      <c r="Q866" s="164"/>
      <c r="V866" s="165"/>
      <c r="W866" s="150"/>
      <c r="X866" s="150"/>
      <c r="Y866" s="150"/>
      <c r="Z866" s="150"/>
      <c r="AA866" s="150"/>
      <c r="AB866" s="150"/>
      <c r="AC866" s="150"/>
      <c r="AD866" s="150"/>
      <c r="AE866" s="150"/>
      <c r="AF866" s="150"/>
      <c r="AG866" s="11"/>
      <c r="AH866" s="11"/>
      <c r="AI866" s="11"/>
      <c r="AT866" s="11"/>
      <c r="AU866" s="88"/>
    </row>
    <row r="867" spans="3:47" outlineLevel="2" x14ac:dyDescent="0.2">
      <c r="C867" s="119">
        <v>8</v>
      </c>
      <c r="D867" s="167" t="s">
        <v>218</v>
      </c>
      <c r="E867" s="11"/>
      <c r="F867" s="134" t="s">
        <v>211</v>
      </c>
      <c r="G867" s="16" t="s">
        <v>130</v>
      </c>
      <c r="H867" s="172">
        <v>1</v>
      </c>
      <c r="I867" s="173">
        <v>0</v>
      </c>
      <c r="J867" s="173">
        <v>0.5</v>
      </c>
      <c r="K867" s="174">
        <v>0.5</v>
      </c>
      <c r="L867" s="11"/>
      <c r="M867" s="11"/>
      <c r="N867" s="11"/>
      <c r="O867" s="11"/>
      <c r="P867" s="149"/>
      <c r="Q867" s="164"/>
      <c r="V867" s="165"/>
      <c r="W867" s="150"/>
      <c r="X867" s="150"/>
      <c r="Y867" s="150"/>
      <c r="Z867" s="150"/>
      <c r="AA867" s="150"/>
      <c r="AB867" s="150"/>
      <c r="AC867" s="150"/>
      <c r="AD867" s="150"/>
      <c r="AE867" s="150"/>
      <c r="AF867" s="150"/>
      <c r="AG867" s="11"/>
      <c r="AH867" s="11"/>
      <c r="AI867" s="11"/>
      <c r="AT867" s="11"/>
      <c r="AU867" s="88"/>
    </row>
    <row r="868" spans="3:47" outlineLevel="2" x14ac:dyDescent="0.2">
      <c r="C868" s="119">
        <v>8</v>
      </c>
      <c r="D868" s="167" t="s">
        <v>218</v>
      </c>
      <c r="E868" s="11"/>
      <c r="F868" s="134" t="s">
        <v>212</v>
      </c>
      <c r="G868" s="16" t="s">
        <v>130</v>
      </c>
      <c r="H868" s="172">
        <v>0.8</v>
      </c>
      <c r="I868" s="173">
        <v>0.19999999999999996</v>
      </c>
      <c r="J868" s="173">
        <v>1</v>
      </c>
      <c r="K868" s="174">
        <v>0</v>
      </c>
      <c r="L868" s="11"/>
      <c r="M868" s="11"/>
      <c r="N868" s="11"/>
      <c r="O868" s="11"/>
      <c r="P868" s="149"/>
      <c r="Q868" s="164"/>
      <c r="V868" s="165"/>
      <c r="W868" s="150"/>
      <c r="X868" s="150"/>
      <c r="Y868" s="150"/>
      <c r="Z868" s="150"/>
      <c r="AA868" s="150"/>
      <c r="AB868" s="150"/>
      <c r="AC868" s="150"/>
      <c r="AD868" s="150"/>
      <c r="AE868" s="150"/>
      <c r="AF868" s="150"/>
      <c r="AG868" s="11"/>
      <c r="AH868" s="11"/>
      <c r="AI868" s="11"/>
      <c r="AT868" s="11"/>
      <c r="AU868" s="88"/>
    </row>
    <row r="869" spans="3:47" outlineLevel="2" x14ac:dyDescent="0.2">
      <c r="C869" s="119">
        <v>8</v>
      </c>
      <c r="D869" s="167" t="s">
        <v>218</v>
      </c>
      <c r="E869" s="11"/>
      <c r="F869" s="134" t="s">
        <v>213</v>
      </c>
      <c r="G869" s="16" t="s">
        <v>130</v>
      </c>
      <c r="H869" s="172">
        <v>1</v>
      </c>
      <c r="I869" s="173">
        <v>0</v>
      </c>
      <c r="J869" s="173">
        <v>1</v>
      </c>
      <c r="K869" s="174">
        <v>0</v>
      </c>
      <c r="L869" s="11"/>
      <c r="M869" s="11"/>
      <c r="N869" s="11"/>
      <c r="O869" s="11"/>
      <c r="P869" s="149"/>
      <c r="Q869" s="164"/>
      <c r="V869" s="165"/>
      <c r="W869" s="150"/>
      <c r="X869" s="150"/>
      <c r="Y869" s="150"/>
      <c r="Z869" s="150"/>
      <c r="AA869" s="150"/>
      <c r="AB869" s="150"/>
      <c r="AC869" s="150"/>
      <c r="AD869" s="150"/>
      <c r="AE869" s="150"/>
      <c r="AF869" s="150"/>
      <c r="AG869" s="11"/>
      <c r="AH869" s="11"/>
      <c r="AI869" s="11"/>
      <c r="AT869" s="11"/>
      <c r="AU869" s="88"/>
    </row>
    <row r="870" spans="3:47" outlineLevel="2" x14ac:dyDescent="0.2">
      <c r="C870" s="119">
        <v>8</v>
      </c>
      <c r="D870" s="167" t="s">
        <v>218</v>
      </c>
      <c r="E870" s="11"/>
      <c r="F870" s="134" t="s">
        <v>214</v>
      </c>
      <c r="G870" s="16" t="s">
        <v>130</v>
      </c>
      <c r="H870" s="172">
        <v>0.8</v>
      </c>
      <c r="I870" s="173">
        <v>0.19999999999999996</v>
      </c>
      <c r="J870" s="173">
        <v>1</v>
      </c>
      <c r="K870" s="174">
        <v>0</v>
      </c>
      <c r="L870" s="11"/>
      <c r="M870" s="11"/>
      <c r="N870" s="11"/>
      <c r="O870" s="11"/>
      <c r="P870" s="149"/>
      <c r="Q870" s="164"/>
      <c r="V870" s="165"/>
      <c r="W870" s="150"/>
      <c r="X870" s="150"/>
      <c r="Y870" s="150"/>
      <c r="Z870" s="150"/>
      <c r="AA870" s="150"/>
      <c r="AB870" s="150"/>
      <c r="AC870" s="150"/>
      <c r="AD870" s="150"/>
      <c r="AE870" s="150"/>
      <c r="AF870" s="150"/>
      <c r="AG870" s="11"/>
      <c r="AH870" s="11"/>
      <c r="AI870" s="11"/>
      <c r="AT870" s="11"/>
      <c r="AU870" s="88"/>
    </row>
    <row r="871" spans="3:47" outlineLevel="2" x14ac:dyDescent="0.2">
      <c r="C871" s="119">
        <v>8</v>
      </c>
      <c r="D871" s="167" t="s">
        <v>218</v>
      </c>
      <c r="E871" s="11"/>
      <c r="F871" s="134" t="s">
        <v>215</v>
      </c>
      <c r="G871" s="16" t="s">
        <v>130</v>
      </c>
      <c r="H871" s="172">
        <v>1</v>
      </c>
      <c r="I871" s="173">
        <v>0</v>
      </c>
      <c r="J871" s="173">
        <v>1</v>
      </c>
      <c r="K871" s="174">
        <v>0</v>
      </c>
      <c r="L871" s="11"/>
      <c r="M871" s="11"/>
      <c r="N871" s="11"/>
      <c r="O871" s="11"/>
      <c r="P871" s="149"/>
      <c r="Q871" s="164"/>
      <c r="V871" s="165"/>
      <c r="W871" s="150"/>
      <c r="X871" s="150"/>
      <c r="Y871" s="150"/>
      <c r="Z871" s="150"/>
      <c r="AA871" s="150"/>
      <c r="AB871" s="150"/>
      <c r="AC871" s="150"/>
      <c r="AD871" s="150"/>
      <c r="AE871" s="150"/>
      <c r="AF871" s="150"/>
      <c r="AG871" s="11"/>
      <c r="AH871" s="11"/>
      <c r="AI871" s="11"/>
      <c r="AT871" s="11"/>
      <c r="AU871" s="88"/>
    </row>
    <row r="872" spans="3:47" outlineLevel="2" x14ac:dyDescent="0.2">
      <c r="C872" s="119">
        <v>8</v>
      </c>
      <c r="D872" s="167" t="s">
        <v>218</v>
      </c>
      <c r="E872" s="11"/>
      <c r="F872" s="175" t="s">
        <v>216</v>
      </c>
      <c r="G872" s="16" t="s">
        <v>130</v>
      </c>
      <c r="H872" s="172">
        <v>1</v>
      </c>
      <c r="I872" s="173">
        <v>0</v>
      </c>
      <c r="J872" s="173">
        <v>1</v>
      </c>
      <c r="K872" s="174">
        <v>0</v>
      </c>
      <c r="L872" s="11"/>
      <c r="M872" s="11"/>
      <c r="N872" s="11"/>
      <c r="O872" s="11"/>
      <c r="P872" s="149"/>
      <c r="Q872" s="164"/>
      <c r="V872" s="165"/>
      <c r="W872" s="150"/>
      <c r="X872" s="150"/>
      <c r="Y872" s="150"/>
      <c r="Z872" s="150"/>
      <c r="AA872" s="150"/>
      <c r="AB872" s="150"/>
      <c r="AC872" s="150"/>
      <c r="AD872" s="150"/>
      <c r="AE872" s="150"/>
      <c r="AF872" s="150"/>
      <c r="AG872" s="11"/>
      <c r="AH872" s="11"/>
      <c r="AI872" s="11"/>
      <c r="AT872" s="11"/>
      <c r="AU872" s="88"/>
    </row>
    <row r="873" spans="3:47" outlineLevel="2" x14ac:dyDescent="0.2">
      <c r="C873" s="119">
        <v>8</v>
      </c>
      <c r="D873" s="167" t="s">
        <v>218</v>
      </c>
      <c r="E873" s="11"/>
      <c r="F873" s="175" t="s">
        <v>33</v>
      </c>
      <c r="G873" s="16" t="s">
        <v>130</v>
      </c>
      <c r="H873" s="172">
        <v>1</v>
      </c>
      <c r="I873" s="173">
        <v>0</v>
      </c>
      <c r="J873" s="173">
        <v>1</v>
      </c>
      <c r="K873" s="174">
        <v>0</v>
      </c>
      <c r="L873" s="11"/>
      <c r="M873" s="11"/>
      <c r="N873" s="11"/>
      <c r="O873" s="11"/>
      <c r="P873" s="149"/>
      <c r="Q873" s="164"/>
      <c r="V873" s="165"/>
      <c r="W873" s="150"/>
      <c r="X873" s="150"/>
      <c r="Y873" s="150"/>
      <c r="Z873" s="150"/>
      <c r="AA873" s="150"/>
      <c r="AB873" s="150"/>
      <c r="AC873" s="150"/>
      <c r="AD873" s="150"/>
      <c r="AE873" s="150"/>
      <c r="AF873" s="150"/>
      <c r="AG873" s="11"/>
      <c r="AH873" s="11"/>
      <c r="AI873" s="11"/>
      <c r="AT873" s="11"/>
      <c r="AU873" s="88"/>
    </row>
    <row r="874" spans="3:47" outlineLevel="2" x14ac:dyDescent="0.2">
      <c r="C874" s="119">
        <v>8</v>
      </c>
      <c r="D874" s="167" t="s">
        <v>218</v>
      </c>
      <c r="E874" s="11"/>
      <c r="F874" s="175" t="s">
        <v>34</v>
      </c>
      <c r="G874" s="16" t="s">
        <v>130</v>
      </c>
      <c r="H874" s="172">
        <v>1</v>
      </c>
      <c r="I874" s="173">
        <v>0</v>
      </c>
      <c r="J874" s="173">
        <v>1</v>
      </c>
      <c r="K874" s="174">
        <v>0</v>
      </c>
      <c r="L874" s="11"/>
      <c r="M874" s="11"/>
      <c r="N874" s="11"/>
      <c r="O874" s="11"/>
      <c r="P874" s="149"/>
      <c r="Q874" s="164"/>
      <c r="V874" s="165"/>
      <c r="W874" s="150"/>
      <c r="X874" s="150"/>
      <c r="Y874" s="150"/>
      <c r="Z874" s="150"/>
      <c r="AA874" s="150"/>
      <c r="AB874" s="150"/>
      <c r="AC874" s="150"/>
      <c r="AD874" s="150"/>
      <c r="AE874" s="150"/>
      <c r="AF874" s="150"/>
      <c r="AG874" s="11"/>
      <c r="AH874" s="11"/>
      <c r="AI874" s="11"/>
      <c r="AT874" s="11"/>
      <c r="AU874" s="88"/>
    </row>
    <row r="875" spans="3:47" outlineLevel="2" x14ac:dyDescent="0.2">
      <c r="C875" s="119">
        <v>8</v>
      </c>
      <c r="D875" s="167" t="s">
        <v>218</v>
      </c>
      <c r="E875" s="11"/>
      <c r="F875" s="175" t="s">
        <v>217</v>
      </c>
      <c r="G875" s="16" t="s">
        <v>130</v>
      </c>
      <c r="H875" s="172">
        <v>1</v>
      </c>
      <c r="I875" s="173">
        <v>0</v>
      </c>
      <c r="J875" s="173">
        <v>1</v>
      </c>
      <c r="K875" s="174">
        <v>0</v>
      </c>
      <c r="L875" s="11"/>
      <c r="M875" s="11"/>
      <c r="N875" s="11"/>
      <c r="O875" s="11"/>
      <c r="P875" s="149"/>
      <c r="Q875" s="164"/>
      <c r="V875" s="165"/>
      <c r="W875" s="150"/>
      <c r="X875" s="150"/>
      <c r="Y875" s="150"/>
      <c r="Z875" s="150"/>
      <c r="AA875" s="150"/>
      <c r="AB875" s="150"/>
      <c r="AC875" s="150"/>
      <c r="AD875" s="150"/>
      <c r="AE875" s="150"/>
      <c r="AF875" s="150"/>
      <c r="AG875" s="11"/>
      <c r="AH875" s="11"/>
      <c r="AI875" s="11"/>
      <c r="AT875" s="11"/>
      <c r="AU875" s="88"/>
    </row>
    <row r="876" spans="3:47" outlineLevel="2" x14ac:dyDescent="0.2">
      <c r="C876" s="119">
        <v>8</v>
      </c>
      <c r="D876" s="167" t="s">
        <v>218</v>
      </c>
      <c r="E876" s="11"/>
      <c r="F876" s="175" t="s">
        <v>152</v>
      </c>
      <c r="G876" s="16" t="s">
        <v>130</v>
      </c>
      <c r="H876" s="172">
        <v>0</v>
      </c>
      <c r="I876" s="173">
        <v>1</v>
      </c>
      <c r="J876" s="173">
        <v>0</v>
      </c>
      <c r="K876" s="174">
        <v>0</v>
      </c>
      <c r="L876" s="11"/>
      <c r="M876" s="11"/>
      <c r="N876" s="11"/>
      <c r="O876" s="11"/>
      <c r="P876" s="149"/>
      <c r="Q876" s="164"/>
      <c r="V876" s="165"/>
      <c r="W876" s="150"/>
      <c r="X876" s="150"/>
      <c r="Y876" s="150"/>
      <c r="Z876" s="150"/>
      <c r="AA876" s="150"/>
      <c r="AB876" s="150"/>
      <c r="AC876" s="150"/>
      <c r="AD876" s="150"/>
      <c r="AE876" s="150"/>
      <c r="AF876" s="150"/>
      <c r="AG876" s="11"/>
      <c r="AH876" s="11"/>
      <c r="AI876" s="11"/>
      <c r="AT876" s="11"/>
      <c r="AU876" s="88"/>
    </row>
    <row r="877" spans="3:47" outlineLevel="2" x14ac:dyDescent="0.2">
      <c r="C877" s="119">
        <v>8</v>
      </c>
      <c r="D877" s="167" t="s">
        <v>218</v>
      </c>
      <c r="E877" s="11"/>
      <c r="F877" s="176" t="s">
        <v>152</v>
      </c>
      <c r="G877" s="177" t="s">
        <v>130</v>
      </c>
      <c r="H877" s="178">
        <v>0</v>
      </c>
      <c r="I877" s="179">
        <v>1</v>
      </c>
      <c r="J877" s="179">
        <v>0</v>
      </c>
      <c r="K877" s="180">
        <v>0</v>
      </c>
      <c r="L877" s="11"/>
      <c r="M877" s="11"/>
      <c r="N877" s="11"/>
      <c r="O877" s="11"/>
      <c r="P877" s="149"/>
      <c r="Q877" s="164"/>
      <c r="V877" s="165"/>
      <c r="W877" s="150"/>
      <c r="X877" s="150"/>
      <c r="Y877" s="150"/>
      <c r="Z877" s="150"/>
      <c r="AA877" s="150"/>
      <c r="AB877" s="150"/>
      <c r="AC877" s="150"/>
      <c r="AD877" s="150"/>
      <c r="AE877" s="150"/>
      <c r="AF877" s="150"/>
      <c r="AG877" s="11"/>
      <c r="AH877" s="11"/>
      <c r="AI877" s="11"/>
      <c r="AT877" s="11"/>
      <c r="AU877" s="88"/>
    </row>
    <row r="878" spans="3:47" outlineLevel="2" x14ac:dyDescent="0.2">
      <c r="C878" s="119">
        <v>8</v>
      </c>
      <c r="D878" s="167" t="s">
        <v>218</v>
      </c>
      <c r="E878" s="11"/>
      <c r="F878" s="125" t="s">
        <v>152</v>
      </c>
      <c r="G878" s="168" t="s">
        <v>130</v>
      </c>
      <c r="H878" s="172">
        <v>0</v>
      </c>
      <c r="I878" s="173">
        <v>1</v>
      </c>
      <c r="J878" s="173">
        <v>0</v>
      </c>
      <c r="K878" s="174">
        <v>0</v>
      </c>
      <c r="L878" s="11"/>
      <c r="M878" s="11"/>
      <c r="N878" s="11"/>
      <c r="O878" s="11"/>
      <c r="P878" s="149"/>
      <c r="Q878" s="164"/>
      <c r="V878" s="165"/>
      <c r="W878" s="150"/>
      <c r="X878" s="150"/>
      <c r="Y878" s="150"/>
      <c r="Z878" s="150"/>
      <c r="AA878" s="150"/>
      <c r="AB878" s="150"/>
      <c r="AC878" s="150"/>
      <c r="AD878" s="150"/>
      <c r="AE878" s="150"/>
      <c r="AF878" s="150"/>
      <c r="AG878" s="11"/>
      <c r="AH878" s="11"/>
      <c r="AI878" s="11"/>
      <c r="AT878" s="11"/>
      <c r="AU878" s="88"/>
    </row>
    <row r="879" spans="3:47" outlineLevel="2" x14ac:dyDescent="0.2">
      <c r="C879" s="119">
        <v>8</v>
      </c>
      <c r="D879" s="167" t="s">
        <v>218</v>
      </c>
      <c r="E879" s="11"/>
      <c r="F879" s="134" t="s">
        <v>152</v>
      </c>
      <c r="G879" s="16" t="s">
        <v>130</v>
      </c>
      <c r="H879" s="172">
        <v>0</v>
      </c>
      <c r="I879" s="173">
        <v>1</v>
      </c>
      <c r="J879" s="173">
        <v>0</v>
      </c>
      <c r="K879" s="174">
        <v>0</v>
      </c>
      <c r="L879" s="11"/>
      <c r="M879" s="11"/>
      <c r="N879" s="11"/>
      <c r="O879" s="11"/>
      <c r="P879" s="149"/>
      <c r="Q879" s="164"/>
      <c r="V879" s="165"/>
      <c r="W879" s="150"/>
      <c r="X879" s="150"/>
      <c r="Y879" s="150"/>
      <c r="Z879" s="150"/>
      <c r="AA879" s="150"/>
      <c r="AB879" s="150"/>
      <c r="AC879" s="150"/>
      <c r="AD879" s="150"/>
      <c r="AE879" s="150"/>
      <c r="AF879" s="150"/>
      <c r="AG879" s="11"/>
      <c r="AH879" s="11"/>
      <c r="AI879" s="11"/>
      <c r="AT879" s="11"/>
      <c r="AU879" s="88"/>
    </row>
    <row r="880" spans="3:47" outlineLevel="2" x14ac:dyDescent="0.2">
      <c r="C880" s="119">
        <v>8</v>
      </c>
      <c r="D880" s="167" t="s">
        <v>218</v>
      </c>
      <c r="E880" s="11"/>
      <c r="F880" s="134" t="s">
        <v>152</v>
      </c>
      <c r="G880" s="16" t="s">
        <v>130</v>
      </c>
      <c r="H880" s="172">
        <v>0</v>
      </c>
      <c r="I880" s="173">
        <v>1</v>
      </c>
      <c r="J880" s="173">
        <v>0</v>
      </c>
      <c r="K880" s="174">
        <v>0</v>
      </c>
      <c r="L880" s="11"/>
      <c r="M880" s="11"/>
      <c r="N880" s="11"/>
      <c r="O880" s="11"/>
      <c r="P880" s="149"/>
      <c r="Q880" s="164"/>
      <c r="V880" s="165"/>
      <c r="W880" s="150"/>
      <c r="X880" s="150"/>
      <c r="Y880" s="150"/>
      <c r="Z880" s="150"/>
      <c r="AA880" s="150"/>
      <c r="AB880" s="150"/>
      <c r="AC880" s="150"/>
      <c r="AD880" s="150"/>
      <c r="AE880" s="150"/>
      <c r="AF880" s="150"/>
      <c r="AG880" s="11"/>
      <c r="AH880" s="11"/>
      <c r="AI880" s="11"/>
      <c r="AT880" s="11"/>
      <c r="AU880" s="88"/>
    </row>
    <row r="881" spans="3:47" outlineLevel="2" x14ac:dyDescent="0.2">
      <c r="C881" s="119">
        <v>8</v>
      </c>
      <c r="D881" s="167" t="s">
        <v>218</v>
      </c>
      <c r="E881" s="11"/>
      <c r="F881" s="134" t="s">
        <v>152</v>
      </c>
      <c r="G881" s="16" t="s">
        <v>130</v>
      </c>
      <c r="H881" s="172">
        <v>0</v>
      </c>
      <c r="I881" s="173">
        <v>1</v>
      </c>
      <c r="J881" s="173">
        <v>0</v>
      </c>
      <c r="K881" s="174">
        <v>0</v>
      </c>
      <c r="L881" s="11"/>
      <c r="M881" s="11"/>
      <c r="N881" s="11"/>
      <c r="O881" s="11"/>
      <c r="P881" s="149"/>
      <c r="Q881" s="164"/>
      <c r="V881" s="165"/>
      <c r="W881" s="150"/>
      <c r="X881" s="150"/>
      <c r="Y881" s="150"/>
      <c r="Z881" s="150"/>
      <c r="AA881" s="150"/>
      <c r="AB881" s="150"/>
      <c r="AC881" s="150"/>
      <c r="AD881" s="150"/>
      <c r="AE881" s="150"/>
      <c r="AF881" s="150"/>
      <c r="AG881" s="11"/>
      <c r="AH881" s="11"/>
      <c r="AI881" s="11"/>
      <c r="AT881" s="11"/>
      <c r="AU881" s="88"/>
    </row>
    <row r="882" spans="3:47" outlineLevel="2" x14ac:dyDescent="0.2">
      <c r="C882" s="119">
        <v>8</v>
      </c>
      <c r="D882" s="167" t="s">
        <v>218</v>
      </c>
      <c r="E882" s="11"/>
      <c r="F882" s="134" t="s">
        <v>152</v>
      </c>
      <c r="G882" s="16" t="s">
        <v>130</v>
      </c>
      <c r="H882" s="172">
        <v>0</v>
      </c>
      <c r="I882" s="173">
        <v>1</v>
      </c>
      <c r="J882" s="173">
        <v>0</v>
      </c>
      <c r="K882" s="174">
        <v>0</v>
      </c>
      <c r="L882" s="11"/>
      <c r="M882" s="11"/>
      <c r="N882" s="11"/>
      <c r="O882" s="11"/>
      <c r="P882" s="149"/>
      <c r="Q882" s="164"/>
      <c r="V882" s="165"/>
      <c r="W882" s="150"/>
      <c r="X882" s="150"/>
      <c r="Y882" s="150"/>
      <c r="Z882" s="150"/>
      <c r="AA882" s="150"/>
      <c r="AB882" s="150"/>
      <c r="AC882" s="150"/>
      <c r="AD882" s="150"/>
      <c r="AE882" s="150"/>
      <c r="AF882" s="150"/>
      <c r="AG882" s="11"/>
      <c r="AH882" s="11"/>
      <c r="AI882" s="11"/>
      <c r="AT882" s="11"/>
      <c r="AU882" s="88"/>
    </row>
    <row r="883" spans="3:47" outlineLevel="2" x14ac:dyDescent="0.2">
      <c r="C883" s="119">
        <v>8</v>
      </c>
      <c r="D883" s="167" t="s">
        <v>218</v>
      </c>
      <c r="E883" s="11"/>
      <c r="F883" s="134" t="s">
        <v>152</v>
      </c>
      <c r="G883" s="16" t="s">
        <v>130</v>
      </c>
      <c r="H883" s="172">
        <v>0</v>
      </c>
      <c r="I883" s="173">
        <v>1</v>
      </c>
      <c r="J883" s="173">
        <v>0</v>
      </c>
      <c r="K883" s="174">
        <v>0</v>
      </c>
      <c r="L883" s="11"/>
      <c r="M883" s="11"/>
      <c r="N883" s="11"/>
      <c r="O883" s="11"/>
      <c r="P883" s="149"/>
      <c r="Q883" s="164"/>
      <c r="V883" s="165"/>
      <c r="W883" s="150"/>
      <c r="X883" s="181"/>
      <c r="Y883" s="150"/>
      <c r="Z883" s="150"/>
      <c r="AA883" s="150"/>
      <c r="AB883" s="150"/>
      <c r="AC883" s="150"/>
      <c r="AD883" s="150"/>
      <c r="AE883" s="150"/>
      <c r="AF883" s="150"/>
      <c r="AG883" s="11"/>
      <c r="AH883" s="11"/>
      <c r="AI883" s="11"/>
      <c r="AT883" s="11"/>
      <c r="AU883" s="88"/>
    </row>
    <row r="884" spans="3:47" outlineLevel="2" x14ac:dyDescent="0.2">
      <c r="C884" s="119">
        <v>8</v>
      </c>
      <c r="D884" s="167" t="s">
        <v>218</v>
      </c>
      <c r="E884" s="11"/>
      <c r="F884" s="134" t="s">
        <v>152</v>
      </c>
      <c r="G884" s="16" t="s">
        <v>130</v>
      </c>
      <c r="H884" s="172">
        <v>0</v>
      </c>
      <c r="I884" s="173">
        <v>1</v>
      </c>
      <c r="J884" s="173">
        <v>0</v>
      </c>
      <c r="K884" s="174">
        <v>0</v>
      </c>
      <c r="L884" s="11"/>
      <c r="M884" s="11"/>
      <c r="N884" s="11"/>
      <c r="O884" s="11"/>
      <c r="P884" s="149"/>
      <c r="Q884" s="164"/>
      <c r="V884" s="165"/>
      <c r="W884" s="150"/>
      <c r="X884" s="150"/>
      <c r="Y884" s="150"/>
      <c r="Z884" s="150"/>
      <c r="AA884" s="150"/>
      <c r="AB884" s="150"/>
      <c r="AC884" s="150"/>
      <c r="AD884" s="150"/>
      <c r="AE884" s="150"/>
      <c r="AF884" s="150"/>
      <c r="AG884" s="11"/>
      <c r="AH884" s="11"/>
      <c r="AI884" s="11"/>
      <c r="AT884" s="11"/>
      <c r="AU884" s="88"/>
    </row>
    <row r="885" spans="3:47" outlineLevel="2" x14ac:dyDescent="0.2">
      <c r="C885" s="119">
        <v>8</v>
      </c>
      <c r="D885" s="167" t="s">
        <v>218</v>
      </c>
      <c r="E885" s="11"/>
      <c r="F885" s="134" t="s">
        <v>152</v>
      </c>
      <c r="G885" s="16" t="s">
        <v>130</v>
      </c>
      <c r="H885" s="172">
        <v>0</v>
      </c>
      <c r="I885" s="173">
        <v>1</v>
      </c>
      <c r="J885" s="173">
        <v>0</v>
      </c>
      <c r="K885" s="174">
        <v>0</v>
      </c>
      <c r="L885" s="11"/>
      <c r="M885" s="11"/>
      <c r="N885" s="11"/>
      <c r="O885" s="11"/>
      <c r="P885" s="149"/>
      <c r="Q885" s="164"/>
      <c r="V885" s="165"/>
      <c r="W885" s="150"/>
      <c r="X885" s="150"/>
      <c r="Y885" s="150"/>
      <c r="Z885" s="150"/>
      <c r="AA885" s="150"/>
      <c r="AB885" s="150"/>
      <c r="AC885" s="150"/>
      <c r="AD885" s="150"/>
      <c r="AE885" s="150"/>
      <c r="AF885" s="150"/>
      <c r="AG885" s="11"/>
      <c r="AH885" s="11"/>
      <c r="AI885" s="11"/>
      <c r="AT885" s="11"/>
      <c r="AU885" s="88"/>
    </row>
    <row r="886" spans="3:47" outlineLevel="2" x14ac:dyDescent="0.2">
      <c r="C886" s="119">
        <v>8</v>
      </c>
      <c r="D886" s="167" t="s">
        <v>218</v>
      </c>
      <c r="E886" s="11"/>
      <c r="F886" s="134" t="s">
        <v>152</v>
      </c>
      <c r="G886" s="16" t="s">
        <v>130</v>
      </c>
      <c r="H886" s="172">
        <v>0</v>
      </c>
      <c r="I886" s="173">
        <v>1</v>
      </c>
      <c r="J886" s="173">
        <v>0</v>
      </c>
      <c r="K886" s="174">
        <v>0</v>
      </c>
      <c r="L886" s="11"/>
      <c r="M886" s="11"/>
      <c r="N886" s="11"/>
      <c r="O886" s="11"/>
      <c r="P886" s="149"/>
      <c r="Q886" s="164"/>
      <c r="V886" s="165"/>
      <c r="W886" s="150"/>
      <c r="X886" s="150"/>
      <c r="Y886" s="150"/>
      <c r="Z886" s="150"/>
      <c r="AA886" s="150"/>
      <c r="AB886" s="150"/>
      <c r="AC886" s="150"/>
      <c r="AD886" s="150"/>
      <c r="AE886" s="150"/>
      <c r="AF886" s="150"/>
      <c r="AG886" s="11"/>
      <c r="AH886" s="11"/>
      <c r="AI886" s="11"/>
      <c r="AT886" s="11"/>
      <c r="AU886" s="88"/>
    </row>
    <row r="887" spans="3:47" outlineLevel="2" x14ac:dyDescent="0.2">
      <c r="C887" s="119">
        <v>8</v>
      </c>
      <c r="D887" s="167" t="s">
        <v>218</v>
      </c>
      <c r="E887" s="11"/>
      <c r="F887" s="140" t="s">
        <v>152</v>
      </c>
      <c r="G887" s="177" t="s">
        <v>130</v>
      </c>
      <c r="H887" s="178">
        <v>0</v>
      </c>
      <c r="I887" s="179">
        <v>1</v>
      </c>
      <c r="J887" s="179">
        <v>0</v>
      </c>
      <c r="K887" s="180">
        <v>0</v>
      </c>
      <c r="L887" s="11"/>
      <c r="M887" s="11"/>
      <c r="N887" s="11"/>
      <c r="O887" s="11"/>
      <c r="P887" s="149"/>
      <c r="Q887" s="164"/>
      <c r="V887" s="165"/>
      <c r="W887" s="150"/>
      <c r="X887" s="150"/>
      <c r="Y887" s="150"/>
      <c r="Z887" s="150"/>
      <c r="AA887" s="150"/>
      <c r="AB887" s="150"/>
      <c r="AC887" s="150"/>
      <c r="AD887" s="150"/>
      <c r="AE887" s="150"/>
      <c r="AF887" s="150"/>
      <c r="AG887" s="150"/>
      <c r="AH887" s="150"/>
      <c r="AI887" s="150"/>
      <c r="AT887" s="11"/>
      <c r="AU887" s="88"/>
    </row>
    <row r="888" spans="3:47" outlineLevel="2" x14ac:dyDescent="0.2">
      <c r="C888" s="119">
        <v>8</v>
      </c>
      <c r="D888" s="11"/>
      <c r="E888" s="11"/>
      <c r="F888" s="11"/>
      <c r="G888" s="11"/>
      <c r="H888" s="11"/>
      <c r="I888" s="11"/>
      <c r="J888" s="11"/>
      <c r="K888" s="11"/>
      <c r="L888" s="11"/>
      <c r="M888" s="11"/>
      <c r="N888" s="11"/>
      <c r="O888" s="11"/>
      <c r="P888" s="149"/>
      <c r="Q888" s="16"/>
      <c r="R888" s="182"/>
      <c r="S888" s="182"/>
      <c r="T888" s="182"/>
      <c r="U888" s="182"/>
      <c r="V888" s="183"/>
      <c r="W888" s="150"/>
      <c r="X888" s="150"/>
      <c r="Y888" s="150"/>
      <c r="Z888" s="150"/>
      <c r="AA888" s="150"/>
      <c r="AB888" s="150"/>
      <c r="AC888" s="150"/>
      <c r="AD888" s="150"/>
      <c r="AE888" s="150"/>
      <c r="AF888" s="150"/>
      <c r="AG888" s="150"/>
      <c r="AH888" s="150"/>
      <c r="AI888" s="150"/>
      <c r="AT888" s="11"/>
      <c r="AU888" s="88"/>
    </row>
    <row r="889" spans="3:47" outlineLevel="1" x14ac:dyDescent="0.2">
      <c r="C889" s="119">
        <v>8</v>
      </c>
      <c r="D889" s="11"/>
      <c r="E889" s="162" t="s">
        <v>185</v>
      </c>
      <c r="F889" s="121"/>
      <c r="G889" s="121"/>
      <c r="H889" s="121"/>
      <c r="I889" s="121"/>
      <c r="J889" s="121"/>
      <c r="K889" s="121"/>
      <c r="L889" s="121"/>
      <c r="M889" s="121"/>
      <c r="N889" s="121"/>
      <c r="O889" s="121"/>
      <c r="P889" s="121"/>
      <c r="Q889" s="122"/>
      <c r="R889" s="123"/>
      <c r="S889" s="123"/>
      <c r="T889" s="123"/>
      <c r="U889" s="123"/>
      <c r="V889" s="123"/>
      <c r="W889" s="123"/>
      <c r="X889" s="123"/>
      <c r="Y889" s="123"/>
      <c r="Z889" s="123"/>
      <c r="AA889" s="123"/>
      <c r="AB889" s="123"/>
      <c r="AC889" s="123"/>
      <c r="AD889" s="123"/>
      <c r="AE889" s="123"/>
      <c r="AF889" s="123"/>
      <c r="AG889" s="123"/>
      <c r="AH889" s="123"/>
      <c r="AI889" s="123"/>
      <c r="AT889" s="11"/>
      <c r="AU889" s="88"/>
    </row>
    <row r="890" spans="3:47" outlineLevel="2" x14ac:dyDescent="0.2">
      <c r="C890" s="119">
        <v>8</v>
      </c>
      <c r="D890" s="11"/>
      <c r="E890" s="125"/>
      <c r="F890" s="127" t="s">
        <v>5</v>
      </c>
      <c r="G890" s="127"/>
      <c r="H890" s="127"/>
      <c r="I890" s="127"/>
      <c r="J890" s="127"/>
      <c r="K890" s="127"/>
      <c r="L890" s="127"/>
      <c r="M890" s="127"/>
      <c r="N890" s="127"/>
      <c r="O890" s="127"/>
      <c r="P890" s="152"/>
      <c r="Q890" s="128" t="s">
        <v>110</v>
      </c>
      <c r="R890" s="184"/>
      <c r="S890" s="185"/>
      <c r="T890" s="185"/>
      <c r="U890" s="186">
        <v>2.0520026133592522</v>
      </c>
      <c r="V890" s="186">
        <v>2.1251369769908059</v>
      </c>
      <c r="W890" s="187">
        <v>2.1847735255436125</v>
      </c>
      <c r="X890" s="186">
        <v>2.2448137047255936</v>
      </c>
      <c r="Y890" s="185">
        <v>2.2990715258360108</v>
      </c>
      <c r="Z890" s="185">
        <v>2.3474814086775049</v>
      </c>
      <c r="AA890" s="185">
        <v>2.3940679178633069</v>
      </c>
      <c r="AB890" s="185">
        <v>2.4415789510979384</v>
      </c>
      <c r="AC890" s="185">
        <v>2.4900328558558495</v>
      </c>
      <c r="AD890" s="185">
        <v>2.5394483437230004</v>
      </c>
      <c r="AE890" s="185">
        <v>2.5898444976227708</v>
      </c>
      <c r="AF890" s="185">
        <v>2.641240779185269</v>
      </c>
      <c r="AG890" s="185">
        <v>2.6936570362628891</v>
      </c>
      <c r="AH890" s="188">
        <v>2.7471135105950202</v>
      </c>
      <c r="AI890" s="188">
        <v>2.8016308456248549</v>
      </c>
      <c r="AT890" s="11"/>
      <c r="AU890" s="88"/>
    </row>
    <row r="891" spans="3:47" outlineLevel="2" x14ac:dyDescent="0.2">
      <c r="C891" s="119">
        <v>8</v>
      </c>
      <c r="D891" s="11"/>
      <c r="E891" s="134"/>
      <c r="F891" s="11" t="s">
        <v>129</v>
      </c>
      <c r="G891" s="11"/>
      <c r="H891" s="11"/>
      <c r="I891" s="11"/>
      <c r="J891" s="11"/>
      <c r="K891" s="11"/>
      <c r="L891" s="11"/>
      <c r="M891" s="11"/>
      <c r="N891" s="11"/>
      <c r="O891" s="11"/>
      <c r="P891" s="149"/>
      <c r="Q891" s="135" t="s">
        <v>110</v>
      </c>
      <c r="R891" s="189"/>
      <c r="S891" s="190"/>
      <c r="T891" s="190"/>
      <c r="U891" s="191">
        <v>21.05239473102942</v>
      </c>
      <c r="V891" s="191">
        <v>23.185919446255852</v>
      </c>
      <c r="W891" s="192">
        <v>24.567255749142138</v>
      </c>
      <c r="X891" s="191">
        <v>34.038020203707369</v>
      </c>
      <c r="Y891" s="190">
        <v>69.314465713586742</v>
      </c>
      <c r="Z891" s="190">
        <v>71.461415124237192</v>
      </c>
      <c r="AA891" s="190">
        <v>34.123433696875303</v>
      </c>
      <c r="AB891" s="190">
        <v>31.371714663774384</v>
      </c>
      <c r="AC891" s="190">
        <v>69.153899943803395</v>
      </c>
      <c r="AD891" s="190">
        <v>84.095511317309956</v>
      </c>
      <c r="AE891" s="190">
        <v>102.21197247921981</v>
      </c>
      <c r="AF891" s="190">
        <v>34.034047296173704</v>
      </c>
      <c r="AG891" s="190">
        <v>159.05052014536076</v>
      </c>
      <c r="AH891" s="193">
        <v>38.139531994357903</v>
      </c>
      <c r="AI891" s="193">
        <v>50.019102445895847</v>
      </c>
      <c r="AT891" s="11"/>
      <c r="AU891" s="88"/>
    </row>
    <row r="892" spans="3:47" outlineLevel="2" x14ac:dyDescent="0.2">
      <c r="C892" s="119">
        <v>8</v>
      </c>
      <c r="D892" s="11"/>
      <c r="E892" s="140"/>
      <c r="F892" s="142" t="s">
        <v>128</v>
      </c>
      <c r="G892" s="142"/>
      <c r="H892" s="142"/>
      <c r="I892" s="142"/>
      <c r="J892" s="142"/>
      <c r="K892" s="142"/>
      <c r="L892" s="142"/>
      <c r="M892" s="142"/>
      <c r="N892" s="142"/>
      <c r="O892" s="142"/>
      <c r="P892" s="155"/>
      <c r="Q892" s="143" t="s">
        <v>110</v>
      </c>
      <c r="R892" s="194"/>
      <c r="S892" s="195"/>
      <c r="T892" s="195"/>
      <c r="U892" s="196">
        <v>10.313585722407588</v>
      </c>
      <c r="V892" s="196">
        <v>10.680063796707373</v>
      </c>
      <c r="W892" s="197">
        <v>10.979264733212311</v>
      </c>
      <c r="X892" s="196">
        <v>15.057291707405664</v>
      </c>
      <c r="Y892" s="195">
        <v>15.195406802609853</v>
      </c>
      <c r="Z892" s="195">
        <v>15.539215308936226</v>
      </c>
      <c r="AA892" s="195">
        <v>15.867298463848378</v>
      </c>
      <c r="AB892" s="195">
        <v>16.202382977370476</v>
      </c>
      <c r="AC892" s="195">
        <v>16.544620012644664</v>
      </c>
      <c r="AD892" s="195">
        <v>16.894164037328856</v>
      </c>
      <c r="AE892" s="195">
        <v>17.251172896775103</v>
      </c>
      <c r="AF892" s="195">
        <v>17.615807888849847</v>
      </c>
      <c r="AG892" s="195">
        <v>17.988233840433377</v>
      </c>
      <c r="AH892" s="198">
        <v>18.368619185636682</v>
      </c>
      <c r="AI892" s="198">
        <v>18.757136045774772</v>
      </c>
      <c r="AT892" s="11"/>
      <c r="AU892" s="88"/>
    </row>
    <row r="893" spans="3:47" outlineLevel="2" x14ac:dyDescent="0.2">
      <c r="C893" s="119">
        <v>8</v>
      </c>
      <c r="D893" s="199"/>
      <c r="E893" s="199"/>
      <c r="F893" s="199"/>
      <c r="G893" s="199"/>
      <c r="H893" s="199"/>
      <c r="I893" s="199"/>
      <c r="J893" s="199"/>
      <c r="K893" s="199"/>
      <c r="L893" s="199"/>
      <c r="M893" s="199"/>
      <c r="N893" s="199"/>
      <c r="O893" s="199"/>
      <c r="P893" s="200"/>
      <c r="Q893" s="16"/>
      <c r="R893" s="201"/>
      <c r="S893" s="201"/>
      <c r="T893" s="201"/>
      <c r="U893" s="201"/>
      <c r="V893" s="201"/>
      <c r="W893" s="201"/>
      <c r="X893" s="201"/>
      <c r="Y893" s="201"/>
      <c r="Z893" s="201"/>
      <c r="AA893" s="201"/>
      <c r="AB893" s="201"/>
      <c r="AC893" s="201"/>
      <c r="AD893" s="201"/>
      <c r="AE893" s="201"/>
      <c r="AF893" s="201"/>
      <c r="AG893" s="201"/>
      <c r="AH893" s="201"/>
      <c r="AI893" s="201"/>
      <c r="AT893" s="11"/>
      <c r="AU893" s="88"/>
    </row>
    <row r="894" spans="3:47" outlineLevel="1" x14ac:dyDescent="0.2">
      <c r="C894" s="119">
        <v>8</v>
      </c>
      <c r="D894" s="11"/>
      <c r="E894" s="202" t="s">
        <v>186</v>
      </c>
      <c r="F894" s="203"/>
      <c r="G894" s="203"/>
      <c r="H894" s="203"/>
      <c r="I894" s="203"/>
      <c r="J894" s="203"/>
      <c r="K894" s="203"/>
      <c r="L894" s="203"/>
      <c r="M894" s="203"/>
      <c r="N894" s="203"/>
      <c r="O894" s="203"/>
      <c r="P894" s="203"/>
      <c r="Q894" s="204"/>
      <c r="R894" s="205"/>
      <c r="S894" s="205"/>
      <c r="T894" s="205"/>
      <c r="U894" s="205"/>
      <c r="V894" s="205"/>
      <c r="W894" s="205"/>
      <c r="X894" s="205"/>
      <c r="Y894" s="205"/>
      <c r="Z894" s="205"/>
      <c r="AA894" s="205"/>
      <c r="AB894" s="205"/>
      <c r="AC894" s="205"/>
      <c r="AD894" s="205"/>
      <c r="AE894" s="205"/>
      <c r="AF894" s="205"/>
      <c r="AG894" s="205"/>
      <c r="AH894" s="205"/>
      <c r="AI894" s="205"/>
      <c r="AT894" s="11"/>
      <c r="AU894" s="88"/>
    </row>
    <row r="895" spans="3:47" outlineLevel="2" x14ac:dyDescent="0.2">
      <c r="C895" s="119">
        <v>8</v>
      </c>
      <c r="D895" s="206" t="s">
        <v>187</v>
      </c>
      <c r="E895" t="s">
        <v>127</v>
      </c>
      <c r="AT895" s="11"/>
      <c r="AU895" s="88"/>
    </row>
    <row r="896" spans="3:47" outlineLevel="2" x14ac:dyDescent="0.2">
      <c r="C896" s="119">
        <v>8</v>
      </c>
      <c r="D896" s="206" t="s">
        <v>187</v>
      </c>
      <c r="E896" s="125"/>
      <c r="F896" s="207" t="s">
        <v>5</v>
      </c>
      <c r="G896" s="207"/>
      <c r="H896" s="207"/>
      <c r="I896" s="158" t="s">
        <v>57</v>
      </c>
      <c r="J896" s="207"/>
      <c r="K896" s="207"/>
      <c r="L896" s="207"/>
      <c r="M896" s="207"/>
      <c r="N896" s="207"/>
      <c r="O896" s="207"/>
      <c r="P896" s="208"/>
      <c r="Q896" s="209" t="s">
        <v>110</v>
      </c>
      <c r="R896" s="210"/>
      <c r="S896" s="211"/>
      <c r="T896" s="211"/>
      <c r="U896" s="212">
        <v>2.0520026133592522</v>
      </c>
      <c r="V896" s="212">
        <v>2.1251369769908059</v>
      </c>
      <c r="W896" s="211">
        <v>2.1847735255436125</v>
      </c>
      <c r="X896" s="212">
        <v>2.2448137047255936</v>
      </c>
      <c r="Y896" s="211">
        <v>2.2990715258360108</v>
      </c>
      <c r="Z896" s="211">
        <v>2.3474814086775049</v>
      </c>
      <c r="AA896" s="211">
        <v>2.3940679178633069</v>
      </c>
      <c r="AB896" s="211">
        <v>2.4415789510979384</v>
      </c>
      <c r="AC896" s="211">
        <v>2.4900328558558495</v>
      </c>
      <c r="AD896" s="211">
        <v>2.5394483437230004</v>
      </c>
      <c r="AE896" s="211">
        <v>2.5898444976227708</v>
      </c>
      <c r="AF896" s="211">
        <v>2.641240779185269</v>
      </c>
      <c r="AG896" s="211">
        <v>2.6936570362628891</v>
      </c>
      <c r="AH896" s="213">
        <v>2.7471135105950202</v>
      </c>
      <c r="AI896" s="213">
        <v>2.8016308456248549</v>
      </c>
      <c r="AT896" s="11"/>
      <c r="AU896" s="88"/>
    </row>
    <row r="897" spans="3:47" outlineLevel="2" x14ac:dyDescent="0.2">
      <c r="C897" s="119">
        <v>8</v>
      </c>
      <c r="D897" s="206" t="s">
        <v>187</v>
      </c>
      <c r="E897" s="134"/>
      <c r="F897" s="124" t="s">
        <v>129</v>
      </c>
      <c r="G897" s="124"/>
      <c r="H897" s="124"/>
      <c r="I897" s="72" t="s">
        <v>62</v>
      </c>
      <c r="J897" s="124"/>
      <c r="K897" s="124"/>
      <c r="L897" s="124"/>
      <c r="M897" s="124"/>
      <c r="N897" s="124"/>
      <c r="O897" s="124"/>
      <c r="P897" s="214"/>
      <c r="Q897" s="215" t="s">
        <v>110</v>
      </c>
      <c r="R897" s="216"/>
      <c r="S897" s="217"/>
      <c r="T897" s="217"/>
      <c r="U897" s="218">
        <v>21.05239473102942</v>
      </c>
      <c r="V897" s="218">
        <v>23.185919446255852</v>
      </c>
      <c r="W897" s="217">
        <v>24.567255749142138</v>
      </c>
      <c r="X897" s="218">
        <v>34.038020203707369</v>
      </c>
      <c r="Y897" s="217">
        <v>69.314465713586742</v>
      </c>
      <c r="Z897" s="217">
        <v>71.461415124237192</v>
      </c>
      <c r="AA897" s="217">
        <v>34.123433696875303</v>
      </c>
      <c r="AB897" s="217">
        <v>31.371714663774384</v>
      </c>
      <c r="AC897" s="217">
        <v>69.153899943803395</v>
      </c>
      <c r="AD897" s="217">
        <v>84.095511317309956</v>
      </c>
      <c r="AE897" s="217">
        <v>102.21197247921981</v>
      </c>
      <c r="AF897" s="217">
        <v>34.034047296173704</v>
      </c>
      <c r="AG897" s="217">
        <v>159.05052014536076</v>
      </c>
      <c r="AH897" s="219">
        <v>38.139531994357903</v>
      </c>
      <c r="AI897" s="219">
        <v>50.019102445895847</v>
      </c>
      <c r="AT897" s="11"/>
      <c r="AU897" s="88"/>
    </row>
    <row r="898" spans="3:47" outlineLevel="2" x14ac:dyDescent="0.2">
      <c r="C898" s="119">
        <v>8</v>
      </c>
      <c r="D898" s="206" t="s">
        <v>187</v>
      </c>
      <c r="E898" s="140"/>
      <c r="F898" s="220" t="s">
        <v>128</v>
      </c>
      <c r="G898" s="220"/>
      <c r="H898" s="220"/>
      <c r="I898" s="161" t="s">
        <v>188</v>
      </c>
      <c r="J898" s="220"/>
      <c r="K898" s="220"/>
      <c r="L898" s="220"/>
      <c r="M898" s="220"/>
      <c r="N898" s="220"/>
      <c r="O898" s="220"/>
      <c r="P898" s="221"/>
      <c r="Q898" s="222" t="s">
        <v>110</v>
      </c>
      <c r="R898" s="223"/>
      <c r="S898" s="224"/>
      <c r="T898" s="224"/>
      <c r="U898" s="225">
        <v>10.313585722407588</v>
      </c>
      <c r="V898" s="225">
        <v>10.680063796707373</v>
      </c>
      <c r="W898" s="224">
        <v>10.979264733212311</v>
      </c>
      <c r="X898" s="225">
        <v>15.057291707405664</v>
      </c>
      <c r="Y898" s="224">
        <v>15.195406802609853</v>
      </c>
      <c r="Z898" s="224">
        <v>15.539215308936226</v>
      </c>
      <c r="AA898" s="224">
        <v>15.867298463848378</v>
      </c>
      <c r="AB898" s="224">
        <v>16.202382977370476</v>
      </c>
      <c r="AC898" s="224">
        <v>16.544620012644664</v>
      </c>
      <c r="AD898" s="224">
        <v>16.894164037328856</v>
      </c>
      <c r="AE898" s="224">
        <v>17.251172896775103</v>
      </c>
      <c r="AF898" s="224">
        <v>17.615807888849847</v>
      </c>
      <c r="AG898" s="224">
        <v>17.988233840433377</v>
      </c>
      <c r="AH898" s="226">
        <v>18.368619185636682</v>
      </c>
      <c r="AI898" s="226">
        <v>18.757136045774772</v>
      </c>
      <c r="AT898" s="11"/>
      <c r="AU898" s="88"/>
    </row>
    <row r="899" spans="3:47" outlineLevel="2" x14ac:dyDescent="0.2">
      <c r="C899" s="119">
        <v>8</v>
      </c>
      <c r="D899" s="206" t="s">
        <v>187</v>
      </c>
      <c r="E899" t="s">
        <v>189</v>
      </c>
      <c r="F899" s="40"/>
      <c r="G899" s="40"/>
      <c r="H899" s="227"/>
      <c r="I899" s="40"/>
      <c r="J899" s="40"/>
      <c r="K899" s="227"/>
      <c r="L899" s="40"/>
      <c r="M899" s="40"/>
      <c r="N899" s="40"/>
      <c r="O899" s="40"/>
      <c r="P899" s="40"/>
      <c r="Q899" s="227"/>
      <c r="R899" s="227"/>
      <c r="S899" s="227"/>
      <c r="T899" s="227"/>
      <c r="U899" s="227"/>
      <c r="V899" s="227"/>
      <c r="W899" s="227"/>
      <c r="X899" s="227"/>
      <c r="Y899" s="227"/>
      <c r="Z899" s="227"/>
      <c r="AA899" s="227"/>
      <c r="AB899" s="227"/>
      <c r="AC899" s="227"/>
      <c r="AD899" s="227"/>
      <c r="AE899" s="227"/>
      <c r="AF899" s="227"/>
      <c r="AG899" s="227"/>
      <c r="AH899" s="227"/>
      <c r="AI899" s="227"/>
      <c r="AT899" s="11"/>
      <c r="AU899" s="88"/>
    </row>
    <row r="900" spans="3:47" outlineLevel="2" x14ac:dyDescent="0.2">
      <c r="C900" s="119">
        <v>8</v>
      </c>
      <c r="D900" s="206" t="s">
        <v>187</v>
      </c>
      <c r="E900" s="125"/>
      <c r="F900" s="207" t="s">
        <v>5</v>
      </c>
      <c r="G900" s="207"/>
      <c r="H900" s="207"/>
      <c r="I900" s="158" t="s">
        <v>57</v>
      </c>
      <c r="J900" s="228" t="s">
        <v>152</v>
      </c>
      <c r="K900" s="207"/>
      <c r="L900" s="207"/>
      <c r="M900" s="207"/>
      <c r="N900" s="207"/>
      <c r="O900" s="207"/>
      <c r="P900" s="208"/>
      <c r="Q900" s="229" t="s">
        <v>110</v>
      </c>
      <c r="R900" s="230"/>
      <c r="S900" s="231"/>
      <c r="T900" s="231"/>
      <c r="U900" s="232">
        <v>0</v>
      </c>
      <c r="V900" s="232">
        <v>0</v>
      </c>
      <c r="W900" s="231">
        <v>0</v>
      </c>
      <c r="X900" s="232">
        <v>0</v>
      </c>
      <c r="Y900" s="231">
        <v>0</v>
      </c>
      <c r="Z900" s="231">
        <v>0</v>
      </c>
      <c r="AA900" s="231">
        <v>0</v>
      </c>
      <c r="AB900" s="231">
        <v>0</v>
      </c>
      <c r="AC900" s="231">
        <v>0</v>
      </c>
      <c r="AD900" s="231">
        <v>0</v>
      </c>
      <c r="AE900" s="231">
        <v>0</v>
      </c>
      <c r="AF900" s="231">
        <v>0</v>
      </c>
      <c r="AG900" s="231">
        <v>0</v>
      </c>
      <c r="AH900" s="233">
        <v>0</v>
      </c>
      <c r="AI900" s="233">
        <v>0</v>
      </c>
      <c r="AT900" s="11"/>
      <c r="AU900" s="88"/>
    </row>
    <row r="901" spans="3:47" outlineLevel="2" x14ac:dyDescent="0.2">
      <c r="C901" s="119">
        <v>8</v>
      </c>
      <c r="D901" s="206" t="s">
        <v>187</v>
      </c>
      <c r="E901" s="134"/>
      <c r="F901" s="124" t="s">
        <v>129</v>
      </c>
      <c r="G901" s="124"/>
      <c r="H901" s="124"/>
      <c r="I901" s="72" t="s">
        <v>62</v>
      </c>
      <c r="J901" s="234" t="s">
        <v>152</v>
      </c>
      <c r="K901" s="124"/>
      <c r="L901" s="124"/>
      <c r="M901" s="124"/>
      <c r="N901" s="124"/>
      <c r="O901" s="124"/>
      <c r="P901" s="214"/>
      <c r="Q901" s="235" t="s">
        <v>110</v>
      </c>
      <c r="R901" s="236"/>
      <c r="S901" s="237"/>
      <c r="T901" s="237"/>
      <c r="U901" s="238">
        <v>0</v>
      </c>
      <c r="V901" s="238">
        <v>0</v>
      </c>
      <c r="W901" s="237">
        <v>0</v>
      </c>
      <c r="X901" s="238">
        <v>0</v>
      </c>
      <c r="Y901" s="237">
        <v>0</v>
      </c>
      <c r="Z901" s="237">
        <v>0</v>
      </c>
      <c r="AA901" s="237">
        <v>0</v>
      </c>
      <c r="AB901" s="237">
        <v>0</v>
      </c>
      <c r="AC901" s="237">
        <v>0</v>
      </c>
      <c r="AD901" s="237">
        <v>0</v>
      </c>
      <c r="AE901" s="237">
        <v>0</v>
      </c>
      <c r="AF901" s="237">
        <v>0</v>
      </c>
      <c r="AG901" s="237">
        <v>0</v>
      </c>
      <c r="AH901" s="239">
        <v>0</v>
      </c>
      <c r="AI901" s="239">
        <v>0</v>
      </c>
      <c r="AT901" s="11"/>
      <c r="AU901" s="88"/>
    </row>
    <row r="902" spans="3:47" outlineLevel="2" x14ac:dyDescent="0.2">
      <c r="C902" s="119">
        <v>8</v>
      </c>
      <c r="D902" s="206" t="s">
        <v>187</v>
      </c>
      <c r="E902" s="140"/>
      <c r="F902" s="220" t="s">
        <v>128</v>
      </c>
      <c r="G902" s="220"/>
      <c r="H902" s="220"/>
      <c r="I902" s="161" t="s">
        <v>188</v>
      </c>
      <c r="J902" s="240" t="s">
        <v>152</v>
      </c>
      <c r="K902" s="220"/>
      <c r="L902" s="220"/>
      <c r="M902" s="220"/>
      <c r="N902" s="220"/>
      <c r="O902" s="220"/>
      <c r="P902" s="221"/>
      <c r="Q902" s="241" t="s">
        <v>110</v>
      </c>
      <c r="R902" s="242"/>
      <c r="S902" s="243"/>
      <c r="T902" s="243"/>
      <c r="U902" s="244">
        <v>0</v>
      </c>
      <c r="V902" s="244">
        <v>0</v>
      </c>
      <c r="W902" s="243">
        <v>0</v>
      </c>
      <c r="X902" s="244">
        <v>0</v>
      </c>
      <c r="Y902" s="243">
        <v>0</v>
      </c>
      <c r="Z902" s="243">
        <v>0</v>
      </c>
      <c r="AA902" s="243">
        <v>0</v>
      </c>
      <c r="AB902" s="243">
        <v>0</v>
      </c>
      <c r="AC902" s="243">
        <v>0</v>
      </c>
      <c r="AD902" s="243">
        <v>0</v>
      </c>
      <c r="AE902" s="243">
        <v>0</v>
      </c>
      <c r="AF902" s="243">
        <v>0</v>
      </c>
      <c r="AG902" s="243">
        <v>0</v>
      </c>
      <c r="AH902" s="245">
        <v>0</v>
      </c>
      <c r="AI902" s="245">
        <v>0</v>
      </c>
      <c r="AT902" s="11"/>
      <c r="AU902" s="88"/>
    </row>
    <row r="903" spans="3:47" outlineLevel="2" x14ac:dyDescent="0.2">
      <c r="AT903" s="11"/>
      <c r="AU903" s="88"/>
    </row>
    <row r="904" spans="3:47" x14ac:dyDescent="0.2">
      <c r="C904" s="116">
        <v>9</v>
      </c>
      <c r="D904" s="67" t="s">
        <v>139</v>
      </c>
      <c r="E904" s="67"/>
      <c r="F904" s="67"/>
      <c r="G904" s="67"/>
      <c r="H904" s="102"/>
      <c r="I904" s="67"/>
      <c r="J904" s="67"/>
      <c r="K904" s="102"/>
      <c r="L904" s="67"/>
      <c r="M904" s="67"/>
      <c r="N904" s="67"/>
      <c r="O904" s="67"/>
      <c r="P904" s="67"/>
      <c r="Q904" s="117" t="s">
        <v>110</v>
      </c>
      <c r="R904" s="118">
        <v>0</v>
      </c>
      <c r="S904" s="118">
        <v>0</v>
      </c>
      <c r="T904" s="118">
        <v>0</v>
      </c>
      <c r="U904" s="118">
        <v>1158.8698262704161</v>
      </c>
      <c r="V904" s="118">
        <v>1243.6178430642919</v>
      </c>
      <c r="W904" s="118">
        <v>1295.7047257486663</v>
      </c>
      <c r="X904" s="118">
        <v>801.62623527498886</v>
      </c>
      <c r="Y904" s="118">
        <v>1016.3892469669506</v>
      </c>
      <c r="Z904" s="118">
        <v>909.16796181220752</v>
      </c>
      <c r="AA904" s="118">
        <v>1409.4465090973054</v>
      </c>
      <c r="AB904" s="118">
        <v>2046.5598171382815</v>
      </c>
      <c r="AC904" s="118">
        <v>2417.0294675812311</v>
      </c>
      <c r="AD904" s="118">
        <v>3455.6197298073866</v>
      </c>
      <c r="AE904" s="118">
        <v>2494.6334433183429</v>
      </c>
      <c r="AF904" s="118">
        <v>2000.6670899719338</v>
      </c>
      <c r="AG904" s="118">
        <v>2063.942598473016</v>
      </c>
      <c r="AH904" s="118">
        <v>1849.0245935260182</v>
      </c>
      <c r="AI904" s="118">
        <v>2251.6223184172095</v>
      </c>
      <c r="AT904" s="11"/>
      <c r="AU904" s="88"/>
    </row>
    <row r="905" spans="3:47" s="11" customFormat="1" outlineLevel="1" x14ac:dyDescent="0.2">
      <c r="C905" s="119">
        <v>9</v>
      </c>
      <c r="E905" s="120" t="s">
        <v>174</v>
      </c>
      <c r="F905" s="121"/>
      <c r="G905" s="121"/>
      <c r="H905" s="121"/>
      <c r="I905" s="121"/>
      <c r="J905" s="121"/>
      <c r="K905" s="121"/>
      <c r="L905" s="121"/>
      <c r="M905" s="121"/>
      <c r="N905" s="121"/>
      <c r="O905" s="121"/>
      <c r="P905" s="121"/>
      <c r="Q905" s="122"/>
      <c r="R905" s="123"/>
      <c r="S905" s="123"/>
      <c r="T905" s="123"/>
      <c r="U905" s="123"/>
      <c r="V905" s="123"/>
      <c r="W905" s="123"/>
      <c r="X905" s="123"/>
      <c r="Y905" s="123"/>
      <c r="Z905" s="123"/>
      <c r="AA905" s="123"/>
      <c r="AB905" s="123"/>
      <c r="AC905" s="123"/>
      <c r="AD905" s="123"/>
      <c r="AE905" s="123"/>
      <c r="AF905" s="123"/>
      <c r="AG905" s="123"/>
      <c r="AH905" s="123"/>
      <c r="AI905" s="123"/>
      <c r="AU905" s="88"/>
    </row>
    <row r="906" spans="3:47" s="11" customFormat="1" outlineLevel="2" x14ac:dyDescent="0.2">
      <c r="C906" s="119">
        <v>9</v>
      </c>
      <c r="E906" s="124" t="s">
        <v>175</v>
      </c>
      <c r="U906" s="25" t="s">
        <v>87</v>
      </c>
      <c r="V906" s="25"/>
      <c r="W906" s="25" t="s">
        <v>88</v>
      </c>
      <c r="X906" s="25" t="s">
        <v>89</v>
      </c>
      <c r="AU906" s="88"/>
    </row>
    <row r="907" spans="3:47" s="11" customFormat="1" outlineLevel="2" x14ac:dyDescent="0.2">
      <c r="C907" s="119">
        <v>9</v>
      </c>
      <c r="E907" s="125"/>
      <c r="F907" s="126" t="s">
        <v>209</v>
      </c>
      <c r="G907" s="127"/>
      <c r="H907" s="127"/>
      <c r="I907" s="127"/>
      <c r="J907" s="127"/>
      <c r="K907" s="127"/>
      <c r="L907" s="127"/>
      <c r="M907" s="127"/>
      <c r="N907" s="127"/>
      <c r="O907" s="127"/>
      <c r="P907" s="127"/>
      <c r="Q907" s="128" t="s">
        <v>110</v>
      </c>
      <c r="R907" s="129"/>
      <c r="S907" s="130"/>
      <c r="T907" s="130"/>
      <c r="U907" s="131">
        <v>47.01061</v>
      </c>
      <c r="V907" s="131">
        <v>59.374400430000009</v>
      </c>
      <c r="W907" s="132">
        <v>60.918134841180013</v>
      </c>
      <c r="X907" s="131">
        <v>62.428904585241284</v>
      </c>
      <c r="Y907" s="130">
        <v>63.908469623911508</v>
      </c>
      <c r="Z907" s="130">
        <v>65.346410190449532</v>
      </c>
      <c r="AA907" s="130">
        <v>66.653338394258526</v>
      </c>
      <c r="AB907" s="130">
        <v>67.986405162143697</v>
      </c>
      <c r="AC907" s="130">
        <v>69.34613326538657</v>
      </c>
      <c r="AD907" s="130">
        <v>70.733055930694306</v>
      </c>
      <c r="AE907" s="130">
        <v>72.147717049308199</v>
      </c>
      <c r="AF907" s="130">
        <v>73.590671390294361</v>
      </c>
      <c r="AG907" s="130">
        <v>75.062484818100245</v>
      </c>
      <c r="AH907" s="133">
        <v>76.563734514462254</v>
      </c>
      <c r="AI907" s="133">
        <v>78.095009204751506</v>
      </c>
      <c r="AK907" s="91"/>
      <c r="AU907" s="88"/>
    </row>
    <row r="908" spans="3:47" s="11" customFormat="1" outlineLevel="2" x14ac:dyDescent="0.2">
      <c r="C908" s="119">
        <v>9</v>
      </c>
      <c r="E908" s="134"/>
      <c r="F908" s="36" t="s">
        <v>31</v>
      </c>
      <c r="Q908" s="135" t="s">
        <v>110</v>
      </c>
      <c r="R908" s="136"/>
      <c r="S908" s="88"/>
      <c r="T908" s="88"/>
      <c r="U908" s="137">
        <v>194.10719999999995</v>
      </c>
      <c r="V908" s="137">
        <v>233.89917599999995</v>
      </c>
      <c r="W908" s="138">
        <v>257.82706170479997</v>
      </c>
      <c r="X908" s="137">
        <v>264.22117283507907</v>
      </c>
      <c r="Y908" s="88">
        <v>270.48321463127047</v>
      </c>
      <c r="Z908" s="88">
        <v>276.56908696047412</v>
      </c>
      <c r="AA908" s="88">
        <v>282.10046869968363</v>
      </c>
      <c r="AB908" s="88">
        <v>287.74247807367732</v>
      </c>
      <c r="AC908" s="88">
        <v>293.4973276351509</v>
      </c>
      <c r="AD908" s="88">
        <v>299.36727418785392</v>
      </c>
      <c r="AE908" s="88">
        <v>305.35461967161103</v>
      </c>
      <c r="AF908" s="88">
        <v>311.46171206504329</v>
      </c>
      <c r="AG908" s="88">
        <v>317.69094630634413</v>
      </c>
      <c r="AH908" s="139">
        <v>324.04476523247104</v>
      </c>
      <c r="AI908" s="139">
        <v>330.52566053712047</v>
      </c>
      <c r="AU908" s="88"/>
    </row>
    <row r="909" spans="3:47" s="11" customFormat="1" outlineLevel="2" x14ac:dyDescent="0.2">
      <c r="C909" s="119">
        <v>9</v>
      </c>
      <c r="E909" s="134"/>
      <c r="F909" s="36" t="s">
        <v>28</v>
      </c>
      <c r="Q909" s="135" t="s">
        <v>110</v>
      </c>
      <c r="R909" s="136"/>
      <c r="S909" s="88"/>
      <c r="T909" s="88"/>
      <c r="U909" s="137">
        <v>0</v>
      </c>
      <c r="V909" s="137">
        <v>0</v>
      </c>
      <c r="W909" s="138">
        <v>0</v>
      </c>
      <c r="X909" s="137">
        <v>0</v>
      </c>
      <c r="Y909" s="88">
        <v>0</v>
      </c>
      <c r="Z909" s="88">
        <v>0</v>
      </c>
      <c r="AA909" s="88">
        <v>0</v>
      </c>
      <c r="AB909" s="88">
        <v>0</v>
      </c>
      <c r="AC909" s="88">
        <v>0</v>
      </c>
      <c r="AD909" s="88">
        <v>0</v>
      </c>
      <c r="AE909" s="88">
        <v>0</v>
      </c>
      <c r="AF909" s="88">
        <v>0</v>
      </c>
      <c r="AG909" s="88">
        <v>0</v>
      </c>
      <c r="AH909" s="139">
        <v>0</v>
      </c>
      <c r="AI909" s="139">
        <v>0</v>
      </c>
      <c r="AU909" s="88"/>
    </row>
    <row r="910" spans="3:47" s="11" customFormat="1" outlineLevel="2" x14ac:dyDescent="0.2">
      <c r="C910" s="119">
        <v>9</v>
      </c>
      <c r="E910" s="134"/>
      <c r="F910" s="36" t="s">
        <v>210</v>
      </c>
      <c r="Q910" s="135" t="s">
        <v>110</v>
      </c>
      <c r="R910" s="136"/>
      <c r="S910" s="88"/>
      <c r="T910" s="88"/>
      <c r="U910" s="137">
        <v>245.19622247550254</v>
      </c>
      <c r="V910" s="137">
        <v>253.92306658452819</v>
      </c>
      <c r="W910" s="138">
        <v>261.04321230668296</v>
      </c>
      <c r="X910" s="137">
        <v>268.20956159696374</v>
      </c>
      <c r="Y910" s="88">
        <v>274.69035830138722</v>
      </c>
      <c r="Z910" s="88">
        <v>280.47852529388615</v>
      </c>
      <c r="AA910" s="88">
        <v>286.04517074414019</v>
      </c>
      <c r="AB910" s="88">
        <v>291.72229717163253</v>
      </c>
      <c r="AC910" s="88">
        <v>297.51209728765417</v>
      </c>
      <c r="AD910" s="88">
        <v>303.41680732214451</v>
      </c>
      <c r="AE910" s="88">
        <v>309.43870788740406</v>
      </c>
      <c r="AF910" s="88">
        <v>315.58012485894949</v>
      </c>
      <c r="AG910" s="88">
        <v>321.84343027385057</v>
      </c>
      <c r="AH910" s="139">
        <v>328.23104324689672</v>
      </c>
      <c r="AI910" s="139">
        <v>334.74543090494643</v>
      </c>
      <c r="AU910" s="88"/>
    </row>
    <row r="911" spans="3:47" s="11" customFormat="1" outlineLevel="2" x14ac:dyDescent="0.2">
      <c r="C911" s="119">
        <v>9</v>
      </c>
      <c r="E911" s="134"/>
      <c r="F911" s="36" t="s">
        <v>211</v>
      </c>
      <c r="Q911" s="135" t="s">
        <v>110</v>
      </c>
      <c r="R911" s="136"/>
      <c r="S911" s="88"/>
      <c r="T911" s="88"/>
      <c r="U911" s="137">
        <v>414.63890000000004</v>
      </c>
      <c r="V911" s="137">
        <v>429.35858095000009</v>
      </c>
      <c r="W911" s="138">
        <v>441.3806212166001</v>
      </c>
      <c r="X911" s="137">
        <v>453.474450237935</v>
      </c>
      <c r="Y911" s="88">
        <v>464.49387937871694</v>
      </c>
      <c r="Z911" s="88">
        <v>474.2947002336079</v>
      </c>
      <c r="AA911" s="88">
        <v>483.7331647682567</v>
      </c>
      <c r="AB911" s="88">
        <v>493.35945474714504</v>
      </c>
      <c r="AC911" s="88">
        <v>503.17730789661323</v>
      </c>
      <c r="AD911" s="88">
        <v>513.19053632375585</v>
      </c>
      <c r="AE911" s="88">
        <v>523.40302799659855</v>
      </c>
      <c r="AF911" s="88">
        <v>533.81874825373086</v>
      </c>
      <c r="AG911" s="88">
        <v>544.44174134398008</v>
      </c>
      <c r="AH911" s="139">
        <v>555.27613199672533</v>
      </c>
      <c r="AI911" s="139">
        <v>566.32612702346023</v>
      </c>
      <c r="AU911" s="88"/>
    </row>
    <row r="912" spans="3:47" s="11" customFormat="1" outlineLevel="2" x14ac:dyDescent="0.2">
      <c r="C912" s="119">
        <v>9</v>
      </c>
      <c r="E912" s="134"/>
      <c r="F912" s="36" t="s">
        <v>212</v>
      </c>
      <c r="Q912" s="135" t="s">
        <v>110</v>
      </c>
      <c r="R912" s="136"/>
      <c r="S912" s="88"/>
      <c r="T912" s="88"/>
      <c r="U912" s="137">
        <v>72.518780875088339</v>
      </c>
      <c r="V912" s="137">
        <v>75.146270764825218</v>
      </c>
      <c r="W912" s="138">
        <v>77.274809060896459</v>
      </c>
      <c r="X912" s="137">
        <v>79.424814408610118</v>
      </c>
      <c r="Y912" s="88">
        <v>81.35131985336794</v>
      </c>
      <c r="Z912" s="88">
        <v>83.04930998711481</v>
      </c>
      <c r="AA912" s="88">
        <v>84.695812791032253</v>
      </c>
      <c r="AB912" s="88">
        <v>86.374958508945355</v>
      </c>
      <c r="AC912" s="88">
        <v>88.087394306368552</v>
      </c>
      <c r="AD912" s="88">
        <v>89.833780179264068</v>
      </c>
      <c r="AE912" s="88">
        <v>91.614789208413256</v>
      </c>
      <c r="AF912" s="88">
        <v>93.431107818831109</v>
      </c>
      <c r="AG912" s="88">
        <v>95.283436044323722</v>
      </c>
      <c r="AH912" s="139">
        <v>97.172487797290827</v>
      </c>
      <c r="AI912" s="139">
        <v>99.098991143877285</v>
      </c>
      <c r="AU912" s="88"/>
    </row>
    <row r="913" spans="3:47" s="11" customFormat="1" outlineLevel="2" x14ac:dyDescent="0.2">
      <c r="C913" s="119">
        <v>9</v>
      </c>
      <c r="E913" s="134"/>
      <c r="F913" s="36" t="s">
        <v>213</v>
      </c>
      <c r="Q913" s="135" t="s">
        <v>110</v>
      </c>
      <c r="R913" s="136"/>
      <c r="S913" s="88"/>
      <c r="T913" s="88"/>
      <c r="U913" s="137">
        <v>128.83456000000004</v>
      </c>
      <c r="V913" s="137">
        <v>133.40818688000004</v>
      </c>
      <c r="W913" s="138">
        <v>137.14361611264005</v>
      </c>
      <c r="X913" s="137">
        <v>140.90135119412639</v>
      </c>
      <c r="Y913" s="88">
        <v>144.32525402814369</v>
      </c>
      <c r="Z913" s="88">
        <v>147.37051688813753</v>
      </c>
      <c r="AA913" s="88">
        <v>150.30319017421147</v>
      </c>
      <c r="AB913" s="88">
        <v>153.29422365867828</v>
      </c>
      <c r="AC913" s="88">
        <v>156.34477870948598</v>
      </c>
      <c r="AD913" s="88">
        <v>159.45603980580475</v>
      </c>
      <c r="AE913" s="88">
        <v>162.62921499794027</v>
      </c>
      <c r="AF913" s="88">
        <v>165.86553637639929</v>
      </c>
      <c r="AG913" s="88">
        <v>169.16626055028965</v>
      </c>
      <c r="AH913" s="139">
        <v>172.53266913524041</v>
      </c>
      <c r="AI913" s="139">
        <v>175.96606925103171</v>
      </c>
      <c r="AU913" s="88"/>
    </row>
    <row r="914" spans="3:47" s="11" customFormat="1" outlineLevel="2" x14ac:dyDescent="0.2">
      <c r="C914" s="119">
        <v>9</v>
      </c>
      <c r="E914" s="134"/>
      <c r="F914" s="36" t="s">
        <v>214</v>
      </c>
      <c r="Q914" s="135" t="s">
        <v>110</v>
      </c>
      <c r="R914" s="136"/>
      <c r="S914" s="88"/>
      <c r="T914" s="88"/>
      <c r="U914" s="137">
        <v>31.06045291982511</v>
      </c>
      <c r="V914" s="137">
        <v>32.099701404938486</v>
      </c>
      <c r="W914" s="138">
        <v>32.969373574466765</v>
      </c>
      <c r="X914" s="137">
        <v>33.833853491664357</v>
      </c>
      <c r="Y914" s="88">
        <v>34.640965952616071</v>
      </c>
      <c r="Z914" s="88">
        <v>35.393887691284029</v>
      </c>
      <c r="AA914" s="88">
        <v>36.098864448010509</v>
      </c>
      <c r="AB914" s="88">
        <v>36.817882957704605</v>
      </c>
      <c r="AC914" s="88">
        <v>37.55122290451834</v>
      </c>
      <c r="AD914" s="88">
        <v>38.299169543362979</v>
      </c>
      <c r="AE914" s="88">
        <v>39.062013810867576</v>
      </c>
      <c r="AF914" s="88">
        <v>39.84005243854768</v>
      </c>
      <c r="AG914" s="88">
        <v>40.633588068228072</v>
      </c>
      <c r="AH914" s="139">
        <v>41.442929369764535</v>
      </c>
      <c r="AI914" s="139">
        <v>42.268391161110387</v>
      </c>
      <c r="AU914" s="88"/>
    </row>
    <row r="915" spans="3:47" s="11" customFormat="1" outlineLevel="2" x14ac:dyDescent="0.2">
      <c r="C915" s="119">
        <v>9</v>
      </c>
      <c r="E915" s="134"/>
      <c r="F915" s="36" t="s">
        <v>215</v>
      </c>
      <c r="Q915" s="135" t="s">
        <v>110</v>
      </c>
      <c r="R915" s="136"/>
      <c r="S915" s="88"/>
      <c r="T915" s="88"/>
      <c r="U915" s="137">
        <v>25.503100000000003</v>
      </c>
      <c r="V915" s="137">
        <v>26.408460050000006</v>
      </c>
      <c r="W915" s="138">
        <v>27.147896931400005</v>
      </c>
      <c r="X915" s="137">
        <v>27.891749307320367</v>
      </c>
      <c r="Y915" s="88">
        <v>28.569518815488259</v>
      </c>
      <c r="Z915" s="88">
        <v>29.172335662495065</v>
      </c>
      <c r="AA915" s="88">
        <v>29.752865142178717</v>
      </c>
      <c r="AB915" s="88">
        <v>30.344947158508074</v>
      </c>
      <c r="AC915" s="88">
        <v>30.948811606962384</v>
      </c>
      <c r="AD915" s="88">
        <v>31.564692957940935</v>
      </c>
      <c r="AE915" s="88">
        <v>32.192830347803962</v>
      </c>
      <c r="AF915" s="88">
        <v>32.833467671725259</v>
      </c>
      <c r="AG915" s="88">
        <v>33.486853678392592</v>
      </c>
      <c r="AH915" s="139">
        <v>34.153242066592604</v>
      </c>
      <c r="AI915" s="139">
        <v>34.832891583717796</v>
      </c>
      <c r="AU915" s="88"/>
    </row>
    <row r="916" spans="3:47" s="11" customFormat="1" outlineLevel="2" x14ac:dyDescent="0.2">
      <c r="C916" s="119">
        <v>9</v>
      </c>
      <c r="E916" s="134"/>
      <c r="F916" s="36" t="s">
        <v>216</v>
      </c>
      <c r="Q916" s="135" t="s">
        <v>110</v>
      </c>
      <c r="R916" s="136"/>
      <c r="S916" s="88"/>
      <c r="T916" s="88"/>
      <c r="U916" s="137">
        <v>0</v>
      </c>
      <c r="V916" s="137">
        <v>0</v>
      </c>
      <c r="W916" s="138">
        <v>0</v>
      </c>
      <c r="X916" s="137">
        <v>0</v>
      </c>
      <c r="Y916" s="88">
        <v>0</v>
      </c>
      <c r="Z916" s="88">
        <v>0</v>
      </c>
      <c r="AA916" s="88">
        <v>0</v>
      </c>
      <c r="AB916" s="88">
        <v>0</v>
      </c>
      <c r="AC916" s="88">
        <v>0</v>
      </c>
      <c r="AD916" s="88">
        <v>0</v>
      </c>
      <c r="AE916" s="88">
        <v>0</v>
      </c>
      <c r="AF916" s="88">
        <v>0</v>
      </c>
      <c r="AG916" s="88">
        <v>0</v>
      </c>
      <c r="AH916" s="139">
        <v>0</v>
      </c>
      <c r="AI916" s="139">
        <v>0</v>
      </c>
      <c r="AU916" s="88"/>
    </row>
    <row r="917" spans="3:47" s="11" customFormat="1" outlineLevel="2" x14ac:dyDescent="0.2">
      <c r="C917" s="119">
        <v>9</v>
      </c>
      <c r="E917" s="134"/>
      <c r="F917" s="36" t="s">
        <v>33</v>
      </c>
      <c r="Q917" s="135" t="s">
        <v>110</v>
      </c>
      <c r="R917" s="136"/>
      <c r="S917" s="88"/>
      <c r="T917" s="88"/>
      <c r="U917" s="137">
        <v>0</v>
      </c>
      <c r="V917" s="137">
        <v>0</v>
      </c>
      <c r="W917" s="138">
        <v>0</v>
      </c>
      <c r="X917" s="137">
        <v>0</v>
      </c>
      <c r="Y917" s="88">
        <v>0</v>
      </c>
      <c r="Z917" s="88">
        <v>0</v>
      </c>
      <c r="AA917" s="88">
        <v>0</v>
      </c>
      <c r="AB917" s="88">
        <v>0</v>
      </c>
      <c r="AC917" s="88">
        <v>0</v>
      </c>
      <c r="AD917" s="88">
        <v>0</v>
      </c>
      <c r="AE917" s="88">
        <v>0</v>
      </c>
      <c r="AF917" s="88">
        <v>0</v>
      </c>
      <c r="AG917" s="88">
        <v>0</v>
      </c>
      <c r="AH917" s="139">
        <v>0</v>
      </c>
      <c r="AI917" s="139">
        <v>0</v>
      </c>
      <c r="AU917" s="88"/>
    </row>
    <row r="918" spans="3:47" s="11" customFormat="1" outlineLevel="2" x14ac:dyDescent="0.2">
      <c r="C918" s="119">
        <v>9</v>
      </c>
      <c r="E918" s="134"/>
      <c r="F918" s="36" t="s">
        <v>34</v>
      </c>
      <c r="Q918" s="135" t="s">
        <v>110</v>
      </c>
      <c r="R918" s="136"/>
      <c r="S918" s="88"/>
      <c r="T918" s="88"/>
      <c r="U918" s="137">
        <v>0</v>
      </c>
      <c r="V918" s="137">
        <v>0</v>
      </c>
      <c r="W918" s="138">
        <v>0</v>
      </c>
      <c r="X918" s="137">
        <v>0</v>
      </c>
      <c r="Y918" s="88">
        <v>0</v>
      </c>
      <c r="Z918" s="88">
        <v>0</v>
      </c>
      <c r="AA918" s="88">
        <v>0</v>
      </c>
      <c r="AB918" s="88">
        <v>0</v>
      </c>
      <c r="AC918" s="88">
        <v>0</v>
      </c>
      <c r="AD918" s="88">
        <v>0</v>
      </c>
      <c r="AE918" s="88">
        <v>0</v>
      </c>
      <c r="AF918" s="88">
        <v>0</v>
      </c>
      <c r="AG918" s="88">
        <v>0</v>
      </c>
      <c r="AH918" s="139">
        <v>0</v>
      </c>
      <c r="AI918" s="139">
        <v>0</v>
      </c>
      <c r="AU918" s="88"/>
    </row>
    <row r="919" spans="3:47" s="11" customFormat="1" outlineLevel="2" x14ac:dyDescent="0.2">
      <c r="C919" s="119">
        <v>9</v>
      </c>
      <c r="E919" s="134"/>
      <c r="F919" s="36" t="s">
        <v>217</v>
      </c>
      <c r="Q919" s="135" t="s">
        <v>110</v>
      </c>
      <c r="R919" s="136"/>
      <c r="S919" s="88"/>
      <c r="T919" s="88"/>
      <c r="U919" s="137">
        <v>0</v>
      </c>
      <c r="V919" s="137">
        <v>0</v>
      </c>
      <c r="W919" s="138">
        <v>0</v>
      </c>
      <c r="X919" s="137">
        <v>0</v>
      </c>
      <c r="Y919" s="88">
        <v>0</v>
      </c>
      <c r="Z919" s="88">
        <v>0</v>
      </c>
      <c r="AA919" s="88">
        <v>0</v>
      </c>
      <c r="AB919" s="88">
        <v>0</v>
      </c>
      <c r="AC919" s="88">
        <v>0</v>
      </c>
      <c r="AD919" s="88">
        <v>0</v>
      </c>
      <c r="AE919" s="88">
        <v>0</v>
      </c>
      <c r="AF919" s="88">
        <v>0</v>
      </c>
      <c r="AG919" s="88">
        <v>0</v>
      </c>
      <c r="AH919" s="139">
        <v>0</v>
      </c>
      <c r="AI919" s="139">
        <v>0</v>
      </c>
      <c r="AU919" s="88"/>
    </row>
    <row r="920" spans="3:47" s="11" customFormat="1" outlineLevel="2" x14ac:dyDescent="0.2">
      <c r="C920" s="119">
        <v>9</v>
      </c>
      <c r="E920" s="134"/>
      <c r="F920" s="36" t="s">
        <v>152</v>
      </c>
      <c r="Q920" s="135" t="s">
        <v>110</v>
      </c>
      <c r="R920" s="136"/>
      <c r="S920" s="88"/>
      <c r="T920" s="88"/>
      <c r="U920" s="137">
        <v>0</v>
      </c>
      <c r="V920" s="137">
        <v>0</v>
      </c>
      <c r="W920" s="138">
        <v>0</v>
      </c>
      <c r="X920" s="137">
        <v>0</v>
      </c>
      <c r="Y920" s="88">
        <v>0</v>
      </c>
      <c r="Z920" s="88">
        <v>0</v>
      </c>
      <c r="AA920" s="88">
        <v>0</v>
      </c>
      <c r="AB920" s="88">
        <v>0</v>
      </c>
      <c r="AC920" s="88">
        <v>0</v>
      </c>
      <c r="AD920" s="88">
        <v>0</v>
      </c>
      <c r="AE920" s="88">
        <v>0</v>
      </c>
      <c r="AF920" s="88">
        <v>0</v>
      </c>
      <c r="AG920" s="88">
        <v>0</v>
      </c>
      <c r="AH920" s="139">
        <v>0</v>
      </c>
      <c r="AI920" s="139">
        <v>0</v>
      </c>
      <c r="AU920" s="88"/>
    </row>
    <row r="921" spans="3:47" s="11" customFormat="1" outlineLevel="2" x14ac:dyDescent="0.2">
      <c r="C921" s="119">
        <v>9</v>
      </c>
      <c r="E921" s="140"/>
      <c r="F921" s="141" t="s">
        <v>152</v>
      </c>
      <c r="G921" s="142"/>
      <c r="H921" s="142"/>
      <c r="I921" s="142"/>
      <c r="J921" s="142"/>
      <c r="K921" s="142"/>
      <c r="L921" s="142"/>
      <c r="M921" s="142"/>
      <c r="N921" s="142"/>
      <c r="O921" s="142"/>
      <c r="P921" s="142"/>
      <c r="Q921" s="143" t="s">
        <v>110</v>
      </c>
      <c r="R921" s="144"/>
      <c r="S921" s="145"/>
      <c r="T921" s="145"/>
      <c r="U921" s="146">
        <v>0</v>
      </c>
      <c r="V921" s="146">
        <v>0</v>
      </c>
      <c r="W921" s="147">
        <v>0</v>
      </c>
      <c r="X921" s="146">
        <v>0</v>
      </c>
      <c r="Y921" s="145">
        <v>0</v>
      </c>
      <c r="Z921" s="145">
        <v>0</v>
      </c>
      <c r="AA921" s="145">
        <v>0</v>
      </c>
      <c r="AB921" s="145">
        <v>0</v>
      </c>
      <c r="AC921" s="145">
        <v>0</v>
      </c>
      <c r="AD921" s="145">
        <v>0</v>
      </c>
      <c r="AE921" s="145">
        <v>0</v>
      </c>
      <c r="AF921" s="145">
        <v>0</v>
      </c>
      <c r="AG921" s="145">
        <v>0</v>
      </c>
      <c r="AH921" s="148">
        <v>0</v>
      </c>
      <c r="AI921" s="148">
        <v>0</v>
      </c>
      <c r="AU921" s="88"/>
    </row>
    <row r="922" spans="3:47" s="11" customFormat="1" outlineLevel="2" x14ac:dyDescent="0.2">
      <c r="C922" s="119">
        <v>9</v>
      </c>
      <c r="F922" s="149"/>
      <c r="G922" s="149"/>
      <c r="H922" s="149"/>
      <c r="I922" s="149"/>
      <c r="J922" s="149"/>
      <c r="K922" s="149"/>
      <c r="L922" s="149"/>
      <c r="M922" s="149"/>
      <c r="N922" s="149"/>
      <c r="O922" s="149"/>
      <c r="P922" s="149" t="s">
        <v>175</v>
      </c>
      <c r="Q922" s="16" t="s">
        <v>110</v>
      </c>
      <c r="R922" s="150"/>
      <c r="S922" s="150"/>
      <c r="T922" s="150"/>
      <c r="U922" s="150">
        <v>1158.8698262704158</v>
      </c>
      <c r="V922" s="150">
        <v>1243.6178430642922</v>
      </c>
      <c r="W922" s="150">
        <v>1295.7047257486663</v>
      </c>
      <c r="X922" s="150">
        <v>1330.3858576569403</v>
      </c>
      <c r="Y922" s="150">
        <v>1362.462980584902</v>
      </c>
      <c r="Z922" s="150">
        <v>1391.6747729074491</v>
      </c>
      <c r="AA922" s="150">
        <v>1419.3828751617721</v>
      </c>
      <c r="AB922" s="150">
        <v>1447.6426474384348</v>
      </c>
      <c r="AC922" s="150">
        <v>1476.4650736121403</v>
      </c>
      <c r="AD922" s="150">
        <v>1505.8613562508212</v>
      </c>
      <c r="AE922" s="150">
        <v>1535.8429209699466</v>
      </c>
      <c r="AF922" s="150">
        <v>1566.4214208735211</v>
      </c>
      <c r="AG922" s="150">
        <v>1597.6087410835094</v>
      </c>
      <c r="AH922" s="150">
        <v>1629.4170033594437</v>
      </c>
      <c r="AI922" s="150">
        <v>1661.8585708100161</v>
      </c>
      <c r="AU922" s="88"/>
    </row>
    <row r="923" spans="3:47" s="11" customFormat="1" outlineLevel="2" x14ac:dyDescent="0.2">
      <c r="C923" s="119">
        <v>9</v>
      </c>
      <c r="E923" s="124" t="s">
        <v>176</v>
      </c>
      <c r="AU923" s="88"/>
    </row>
    <row r="924" spans="3:47" s="11" customFormat="1" outlineLevel="2" x14ac:dyDescent="0.2">
      <c r="C924" s="119">
        <v>9</v>
      </c>
      <c r="E924" s="151" t="s">
        <v>209</v>
      </c>
      <c r="F924" s="127"/>
      <c r="G924" s="127"/>
      <c r="H924" s="127"/>
      <c r="I924" s="127"/>
      <c r="J924" s="127"/>
      <c r="K924" s="127"/>
      <c r="L924" s="127"/>
      <c r="M924" s="127"/>
      <c r="N924" s="127"/>
      <c r="O924" s="127"/>
      <c r="P924" s="152"/>
      <c r="Q924" s="128" t="s">
        <v>110</v>
      </c>
      <c r="R924" s="129"/>
      <c r="S924" s="130"/>
      <c r="T924" s="130"/>
      <c r="U924" s="131">
        <v>0</v>
      </c>
      <c r="V924" s="131">
        <v>0</v>
      </c>
      <c r="W924" s="132">
        <v>0</v>
      </c>
      <c r="X924" s="131">
        <v>0</v>
      </c>
      <c r="Y924" s="130">
        <v>0</v>
      </c>
      <c r="Z924" s="130">
        <v>0</v>
      </c>
      <c r="AA924" s="130">
        <v>0</v>
      </c>
      <c r="AB924" s="130">
        <v>0</v>
      </c>
      <c r="AC924" s="130">
        <v>0</v>
      </c>
      <c r="AD924" s="130">
        <v>0</v>
      </c>
      <c r="AE924" s="130">
        <v>0</v>
      </c>
      <c r="AF924" s="130">
        <v>0</v>
      </c>
      <c r="AG924" s="130">
        <v>0</v>
      </c>
      <c r="AH924" s="133">
        <v>0</v>
      </c>
      <c r="AI924" s="133">
        <v>0</v>
      </c>
      <c r="AU924" s="88"/>
    </row>
    <row r="925" spans="3:47" s="11" customFormat="1" outlineLevel="2" x14ac:dyDescent="0.2">
      <c r="C925" s="119">
        <v>9</v>
      </c>
      <c r="E925" s="153" t="s">
        <v>31</v>
      </c>
      <c r="P925" s="149"/>
      <c r="Q925" s="135" t="s">
        <v>110</v>
      </c>
      <c r="R925" s="136"/>
      <c r="S925" s="88"/>
      <c r="T925" s="88"/>
      <c r="U925" s="137">
        <v>0</v>
      </c>
      <c r="V925" s="137">
        <v>0</v>
      </c>
      <c r="W925" s="138">
        <v>0</v>
      </c>
      <c r="X925" s="137">
        <v>0</v>
      </c>
      <c r="Y925" s="88">
        <v>0</v>
      </c>
      <c r="Z925" s="88">
        <v>0</v>
      </c>
      <c r="AA925" s="88">
        <v>0</v>
      </c>
      <c r="AB925" s="88">
        <v>0</v>
      </c>
      <c r="AC925" s="88">
        <v>0</v>
      </c>
      <c r="AD925" s="88">
        <v>0</v>
      </c>
      <c r="AE925" s="88">
        <v>0</v>
      </c>
      <c r="AF925" s="88">
        <v>0</v>
      </c>
      <c r="AG925" s="88">
        <v>0</v>
      </c>
      <c r="AH925" s="139">
        <v>0</v>
      </c>
      <c r="AI925" s="139">
        <v>0</v>
      </c>
      <c r="AU925" s="88"/>
    </row>
    <row r="926" spans="3:47" s="11" customFormat="1" outlineLevel="2" x14ac:dyDescent="0.2">
      <c r="C926" s="119">
        <v>9</v>
      </c>
      <c r="E926" s="153" t="s">
        <v>28</v>
      </c>
      <c r="P926" s="149"/>
      <c r="Q926" s="135" t="s">
        <v>110</v>
      </c>
      <c r="R926" s="136"/>
      <c r="S926" s="88"/>
      <c r="T926" s="88"/>
      <c r="U926" s="137">
        <v>0</v>
      </c>
      <c r="V926" s="137">
        <v>0</v>
      </c>
      <c r="W926" s="138">
        <v>0</v>
      </c>
      <c r="X926" s="137">
        <v>0</v>
      </c>
      <c r="Y926" s="88">
        <v>0</v>
      </c>
      <c r="Z926" s="88">
        <v>0</v>
      </c>
      <c r="AA926" s="88">
        <v>0</v>
      </c>
      <c r="AB926" s="88">
        <v>0</v>
      </c>
      <c r="AC926" s="88">
        <v>0</v>
      </c>
      <c r="AD926" s="88">
        <v>0</v>
      </c>
      <c r="AE926" s="88">
        <v>0</v>
      </c>
      <c r="AF926" s="88">
        <v>0</v>
      </c>
      <c r="AG926" s="88">
        <v>0</v>
      </c>
      <c r="AH926" s="139">
        <v>0</v>
      </c>
      <c r="AI926" s="139">
        <v>0</v>
      </c>
      <c r="AU926" s="88"/>
    </row>
    <row r="927" spans="3:47" s="11" customFormat="1" outlineLevel="2" x14ac:dyDescent="0.2">
      <c r="C927" s="119">
        <v>9</v>
      </c>
      <c r="E927" s="153" t="s">
        <v>210</v>
      </c>
      <c r="P927" s="149"/>
      <c r="Q927" s="135" t="s">
        <v>110</v>
      </c>
      <c r="R927" s="136"/>
      <c r="S927" s="88"/>
      <c r="T927" s="88"/>
      <c r="U927" s="137">
        <v>0</v>
      </c>
      <c r="V927" s="137">
        <v>0</v>
      </c>
      <c r="W927" s="138">
        <v>0</v>
      </c>
      <c r="X927" s="137">
        <v>0</v>
      </c>
      <c r="Y927" s="88">
        <v>0</v>
      </c>
      <c r="Z927" s="88">
        <v>0</v>
      </c>
      <c r="AA927" s="88">
        <v>0</v>
      </c>
      <c r="AB927" s="88">
        <v>0</v>
      </c>
      <c r="AC927" s="88">
        <v>0</v>
      </c>
      <c r="AD927" s="88">
        <v>0</v>
      </c>
      <c r="AE927" s="88">
        <v>0</v>
      </c>
      <c r="AF927" s="88">
        <v>0</v>
      </c>
      <c r="AG927" s="88">
        <v>0</v>
      </c>
      <c r="AH927" s="139">
        <v>0</v>
      </c>
      <c r="AI927" s="139">
        <v>0</v>
      </c>
      <c r="AU927" s="88"/>
    </row>
    <row r="928" spans="3:47" s="11" customFormat="1" outlineLevel="2" x14ac:dyDescent="0.2">
      <c r="C928" s="119">
        <v>9</v>
      </c>
      <c r="E928" s="153" t="s">
        <v>211</v>
      </c>
      <c r="P928" s="149"/>
      <c r="Q928" s="135" t="s">
        <v>110</v>
      </c>
      <c r="R928" s="136"/>
      <c r="S928" s="88"/>
      <c r="T928" s="88"/>
      <c r="U928" s="137">
        <v>0</v>
      </c>
      <c r="V928" s="137">
        <v>0</v>
      </c>
      <c r="W928" s="138">
        <v>0</v>
      </c>
      <c r="X928" s="137">
        <v>55.710490750867351</v>
      </c>
      <c r="Y928" s="88">
        <v>53.712906942428027</v>
      </c>
      <c r="Z928" s="88">
        <v>55.190011883344802</v>
      </c>
      <c r="AA928" s="88">
        <v>56.569762180428427</v>
      </c>
      <c r="AB928" s="88">
        <v>57.98400623493913</v>
      </c>
      <c r="AC928" s="88">
        <v>59.433606390812599</v>
      </c>
      <c r="AD928" s="88">
        <v>60.919446550582911</v>
      </c>
      <c r="AE928" s="88">
        <v>62.442432714347476</v>
      </c>
      <c r="AF928" s="88">
        <v>64.003493532206164</v>
      </c>
      <c r="AG928" s="88">
        <v>65.603580870511323</v>
      </c>
      <c r="AH928" s="139">
        <v>67.243670392274083</v>
      </c>
      <c r="AI928" s="139">
        <v>68.924762152080945</v>
      </c>
      <c r="AU928" s="88"/>
    </row>
    <row r="929" spans="3:47" s="11" customFormat="1" outlineLevel="2" x14ac:dyDescent="0.2">
      <c r="C929" s="119">
        <v>9</v>
      </c>
      <c r="E929" s="153" t="s">
        <v>212</v>
      </c>
      <c r="P929" s="149"/>
      <c r="Q929" s="135" t="s">
        <v>110</v>
      </c>
      <c r="R929" s="136"/>
      <c r="S929" s="88"/>
      <c r="T929" s="88"/>
      <c r="U929" s="137">
        <v>0</v>
      </c>
      <c r="V929" s="137">
        <v>0</v>
      </c>
      <c r="W929" s="138">
        <v>0</v>
      </c>
      <c r="X929" s="137">
        <v>0</v>
      </c>
      <c r="Y929" s="88">
        <v>0</v>
      </c>
      <c r="Z929" s="88">
        <v>0</v>
      </c>
      <c r="AA929" s="88">
        <v>0</v>
      </c>
      <c r="AB929" s="88">
        <v>0</v>
      </c>
      <c r="AC929" s="88">
        <v>0</v>
      </c>
      <c r="AD929" s="88">
        <v>0</v>
      </c>
      <c r="AE929" s="88">
        <v>0</v>
      </c>
      <c r="AF929" s="88">
        <v>0</v>
      </c>
      <c r="AG929" s="88">
        <v>0</v>
      </c>
      <c r="AH929" s="139">
        <v>0</v>
      </c>
      <c r="AI929" s="139">
        <v>0</v>
      </c>
      <c r="AU929" s="88"/>
    </row>
    <row r="930" spans="3:47" s="11" customFormat="1" outlineLevel="2" x14ac:dyDescent="0.2">
      <c r="C930" s="119">
        <v>9</v>
      </c>
      <c r="E930" s="153" t="s">
        <v>213</v>
      </c>
      <c r="P930" s="149"/>
      <c r="Q930" s="135" t="s">
        <v>110</v>
      </c>
      <c r="R930" s="136"/>
      <c r="S930" s="88"/>
      <c r="T930" s="88"/>
      <c r="U930" s="137">
        <v>0</v>
      </c>
      <c r="V930" s="137">
        <v>0</v>
      </c>
      <c r="W930" s="138">
        <v>0</v>
      </c>
      <c r="X930" s="137">
        <v>0</v>
      </c>
      <c r="Y930" s="88">
        <v>0</v>
      </c>
      <c r="Z930" s="88">
        <v>0</v>
      </c>
      <c r="AA930" s="88">
        <v>0</v>
      </c>
      <c r="AB930" s="88">
        <v>0</v>
      </c>
      <c r="AC930" s="88">
        <v>0</v>
      </c>
      <c r="AD930" s="88">
        <v>0</v>
      </c>
      <c r="AE930" s="88">
        <v>0</v>
      </c>
      <c r="AF930" s="88">
        <v>0</v>
      </c>
      <c r="AG930" s="88">
        <v>0</v>
      </c>
      <c r="AH930" s="139">
        <v>0</v>
      </c>
      <c r="AI930" s="139">
        <v>0</v>
      </c>
      <c r="AU930" s="88"/>
    </row>
    <row r="931" spans="3:47" s="11" customFormat="1" outlineLevel="2" x14ac:dyDescent="0.2">
      <c r="C931" s="119">
        <v>9</v>
      </c>
      <c r="E931" s="153" t="s">
        <v>214</v>
      </c>
      <c r="P931" s="149"/>
      <c r="Q931" s="135" t="s">
        <v>110</v>
      </c>
      <c r="R931" s="136"/>
      <c r="S931" s="88"/>
      <c r="T931" s="88"/>
      <c r="U931" s="137">
        <v>0</v>
      </c>
      <c r="V931" s="137">
        <v>0</v>
      </c>
      <c r="W931" s="138">
        <v>0</v>
      </c>
      <c r="X931" s="137">
        <v>0</v>
      </c>
      <c r="Y931" s="88">
        <v>0</v>
      </c>
      <c r="Z931" s="88">
        <v>0</v>
      </c>
      <c r="AA931" s="88">
        <v>0</v>
      </c>
      <c r="AB931" s="88">
        <v>0</v>
      </c>
      <c r="AC931" s="88">
        <v>0</v>
      </c>
      <c r="AD931" s="88">
        <v>0</v>
      </c>
      <c r="AE931" s="88">
        <v>0</v>
      </c>
      <c r="AF931" s="88">
        <v>0</v>
      </c>
      <c r="AG931" s="88">
        <v>0</v>
      </c>
      <c r="AH931" s="139">
        <v>0</v>
      </c>
      <c r="AI931" s="139">
        <v>0</v>
      </c>
      <c r="AU931" s="88"/>
    </row>
    <row r="932" spans="3:47" s="11" customFormat="1" outlineLevel="2" x14ac:dyDescent="0.2">
      <c r="C932" s="119">
        <v>9</v>
      </c>
      <c r="E932" s="153" t="s">
        <v>215</v>
      </c>
      <c r="P932" s="149"/>
      <c r="Q932" s="135" t="s">
        <v>110</v>
      </c>
      <c r="R932" s="136"/>
      <c r="S932" s="88"/>
      <c r="T932" s="88"/>
      <c r="U932" s="137">
        <v>0</v>
      </c>
      <c r="V932" s="137">
        <v>0</v>
      </c>
      <c r="W932" s="138">
        <v>0</v>
      </c>
      <c r="X932" s="137">
        <v>0</v>
      </c>
      <c r="Y932" s="88">
        <v>0</v>
      </c>
      <c r="Z932" s="88">
        <v>0</v>
      </c>
      <c r="AA932" s="88">
        <v>0</v>
      </c>
      <c r="AB932" s="88">
        <v>0</v>
      </c>
      <c r="AC932" s="88">
        <v>0</v>
      </c>
      <c r="AD932" s="88">
        <v>0</v>
      </c>
      <c r="AE932" s="88">
        <v>0</v>
      </c>
      <c r="AF932" s="88">
        <v>0</v>
      </c>
      <c r="AG932" s="88">
        <v>0</v>
      </c>
      <c r="AH932" s="139">
        <v>0</v>
      </c>
      <c r="AI932" s="139">
        <v>0</v>
      </c>
      <c r="AU932" s="88"/>
    </row>
    <row r="933" spans="3:47" s="11" customFormat="1" outlineLevel="2" x14ac:dyDescent="0.2">
      <c r="C933" s="119">
        <v>9</v>
      </c>
      <c r="E933" s="153" t="s">
        <v>216</v>
      </c>
      <c r="P933" s="149"/>
      <c r="Q933" s="135" t="s">
        <v>110</v>
      </c>
      <c r="R933" s="136"/>
      <c r="S933" s="88"/>
      <c r="T933" s="88"/>
      <c r="U933" s="137">
        <v>0</v>
      </c>
      <c r="V933" s="137">
        <v>0</v>
      </c>
      <c r="W933" s="138">
        <v>0</v>
      </c>
      <c r="X933" s="137">
        <v>67.827565002972207</v>
      </c>
      <c r="Y933" s="88">
        <v>69.771955199724076</v>
      </c>
      <c r="Z933" s="88">
        <v>71.690683967716495</v>
      </c>
      <c r="AA933" s="88">
        <v>73.482951066909408</v>
      </c>
      <c r="AB933" s="88">
        <v>0</v>
      </c>
      <c r="AC933" s="88">
        <v>0</v>
      </c>
      <c r="AD933" s="88">
        <v>0</v>
      </c>
      <c r="AE933" s="88">
        <v>0</v>
      </c>
      <c r="AF933" s="88">
        <v>0</v>
      </c>
      <c r="AG933" s="88">
        <v>0</v>
      </c>
      <c r="AH933" s="139">
        <v>0</v>
      </c>
      <c r="AI933" s="139">
        <v>0</v>
      </c>
      <c r="AU933" s="88"/>
    </row>
    <row r="934" spans="3:47" s="11" customFormat="1" outlineLevel="2" x14ac:dyDescent="0.2">
      <c r="C934" s="119">
        <v>9</v>
      </c>
      <c r="E934" s="153" t="s">
        <v>33</v>
      </c>
      <c r="P934" s="149"/>
      <c r="Q934" s="135" t="s">
        <v>110</v>
      </c>
      <c r="R934" s="136"/>
      <c r="S934" s="88"/>
      <c r="T934" s="88"/>
      <c r="U934" s="137">
        <v>0</v>
      </c>
      <c r="V934" s="137">
        <v>0</v>
      </c>
      <c r="W934" s="138">
        <v>0</v>
      </c>
      <c r="X934" s="137">
        <v>-796.59550059414198</v>
      </c>
      <c r="Y934" s="88">
        <v>-819.43123827784063</v>
      </c>
      <c r="Z934" s="88">
        <v>-841.96559733048127</v>
      </c>
      <c r="AA934" s="88">
        <v>-863.0147372637432</v>
      </c>
      <c r="AB934" s="88">
        <v>0</v>
      </c>
      <c r="AC934" s="88">
        <v>0</v>
      </c>
      <c r="AD934" s="88">
        <v>0</v>
      </c>
      <c r="AE934" s="88">
        <v>0</v>
      </c>
      <c r="AF934" s="88">
        <v>0</v>
      </c>
      <c r="AG934" s="88">
        <v>0</v>
      </c>
      <c r="AH934" s="139">
        <v>0</v>
      </c>
      <c r="AI934" s="139">
        <v>0</v>
      </c>
      <c r="AU934" s="88"/>
    </row>
    <row r="935" spans="3:47" s="11" customFormat="1" outlineLevel="2" x14ac:dyDescent="0.2">
      <c r="C935" s="119">
        <v>9</v>
      </c>
      <c r="E935" s="153" t="s">
        <v>34</v>
      </c>
      <c r="P935" s="149"/>
      <c r="Q935" s="135" t="s">
        <v>110</v>
      </c>
      <c r="R935" s="136"/>
      <c r="S935" s="88"/>
      <c r="T935" s="88"/>
      <c r="U935" s="137">
        <v>0</v>
      </c>
      <c r="V935" s="137">
        <v>0</v>
      </c>
      <c r="W935" s="138">
        <v>0</v>
      </c>
      <c r="X935" s="137">
        <v>144.29782245835111</v>
      </c>
      <c r="Y935" s="88">
        <v>349.87264251773706</v>
      </c>
      <c r="Z935" s="88">
        <v>232.57809038417827</v>
      </c>
      <c r="AA935" s="88">
        <v>723.02565795193902</v>
      </c>
      <c r="AB935" s="88">
        <v>540.93316346490758</v>
      </c>
      <c r="AC935" s="88">
        <v>881.13078757827805</v>
      </c>
      <c r="AD935" s="88">
        <v>1888.838927005982</v>
      </c>
      <c r="AE935" s="88">
        <v>896.34808963404873</v>
      </c>
      <c r="AF935" s="88">
        <v>370.24217556620641</v>
      </c>
      <c r="AG935" s="88">
        <v>400.73027651899548</v>
      </c>
      <c r="AH935" s="139">
        <v>152.3639197743</v>
      </c>
      <c r="AI935" s="139">
        <v>520.83898545511283</v>
      </c>
      <c r="AU935" s="88"/>
    </row>
    <row r="936" spans="3:47" s="11" customFormat="1" outlineLevel="2" x14ac:dyDescent="0.2">
      <c r="C936" s="119">
        <v>9</v>
      </c>
      <c r="E936" s="153" t="s">
        <v>217</v>
      </c>
      <c r="P936" s="149"/>
      <c r="Q936" s="135" t="s">
        <v>110</v>
      </c>
      <c r="R936" s="136"/>
      <c r="S936" s="88"/>
      <c r="T936" s="88"/>
      <c r="U936" s="137">
        <v>0</v>
      </c>
      <c r="V936" s="137">
        <v>0</v>
      </c>
      <c r="W936" s="138">
        <v>0</v>
      </c>
      <c r="X936" s="137">
        <v>0</v>
      </c>
      <c r="Y936" s="88">
        <v>0</v>
      </c>
      <c r="Z936" s="88">
        <v>0</v>
      </c>
      <c r="AA936" s="88">
        <v>0</v>
      </c>
      <c r="AB936" s="88">
        <v>0</v>
      </c>
      <c r="AC936" s="88">
        <v>0</v>
      </c>
      <c r="AD936" s="88">
        <v>0</v>
      </c>
      <c r="AE936" s="88">
        <v>0</v>
      </c>
      <c r="AF936" s="88">
        <v>0</v>
      </c>
      <c r="AG936" s="88">
        <v>0</v>
      </c>
      <c r="AH936" s="139">
        <v>0</v>
      </c>
      <c r="AI936" s="139">
        <v>0</v>
      </c>
      <c r="AU936" s="88"/>
    </row>
    <row r="937" spans="3:47" s="11" customFormat="1" outlineLevel="2" x14ac:dyDescent="0.2">
      <c r="C937" s="119">
        <v>9</v>
      </c>
      <c r="E937" s="153" t="s">
        <v>152</v>
      </c>
      <c r="P937" s="149"/>
      <c r="Q937" s="135" t="s">
        <v>110</v>
      </c>
      <c r="R937" s="136"/>
      <c r="S937" s="88"/>
      <c r="T937" s="88"/>
      <c r="U937" s="137">
        <v>0</v>
      </c>
      <c r="V937" s="137">
        <v>0</v>
      </c>
      <c r="W937" s="138">
        <v>0</v>
      </c>
      <c r="X937" s="137">
        <v>0</v>
      </c>
      <c r="Y937" s="88">
        <v>0</v>
      </c>
      <c r="Z937" s="88">
        <v>0</v>
      </c>
      <c r="AA937" s="88">
        <v>0</v>
      </c>
      <c r="AB937" s="88">
        <v>0</v>
      </c>
      <c r="AC937" s="88">
        <v>0</v>
      </c>
      <c r="AD937" s="88">
        <v>0</v>
      </c>
      <c r="AE937" s="88">
        <v>0</v>
      </c>
      <c r="AF937" s="88">
        <v>0</v>
      </c>
      <c r="AG937" s="88">
        <v>0</v>
      </c>
      <c r="AH937" s="139">
        <v>0</v>
      </c>
      <c r="AI937" s="139">
        <v>0</v>
      </c>
      <c r="AU937" s="88"/>
    </row>
    <row r="938" spans="3:47" s="11" customFormat="1" outlineLevel="2" x14ac:dyDescent="0.2">
      <c r="C938" s="119">
        <v>9</v>
      </c>
      <c r="E938" s="154" t="s">
        <v>152</v>
      </c>
      <c r="F938" s="142"/>
      <c r="G938" s="142"/>
      <c r="H938" s="142"/>
      <c r="I938" s="142"/>
      <c r="J938" s="142"/>
      <c r="K938" s="142"/>
      <c r="L938" s="142"/>
      <c r="M938" s="142"/>
      <c r="N938" s="142"/>
      <c r="O938" s="142"/>
      <c r="P938" s="155"/>
      <c r="Q938" s="143" t="s">
        <v>110</v>
      </c>
      <c r="R938" s="144"/>
      <c r="S938" s="145"/>
      <c r="T938" s="145"/>
      <c r="U938" s="146">
        <v>0</v>
      </c>
      <c r="V938" s="146">
        <v>0</v>
      </c>
      <c r="W938" s="147">
        <v>0</v>
      </c>
      <c r="X938" s="146">
        <v>0</v>
      </c>
      <c r="Y938" s="145">
        <v>0</v>
      </c>
      <c r="Z938" s="145">
        <v>0</v>
      </c>
      <c r="AA938" s="145">
        <v>0</v>
      </c>
      <c r="AB938" s="145">
        <v>0</v>
      </c>
      <c r="AC938" s="145">
        <v>0</v>
      </c>
      <c r="AD938" s="145">
        <v>0</v>
      </c>
      <c r="AE938" s="145">
        <v>0</v>
      </c>
      <c r="AF938" s="145">
        <v>0</v>
      </c>
      <c r="AG938" s="145">
        <v>0</v>
      </c>
      <c r="AH938" s="148">
        <v>0</v>
      </c>
      <c r="AI938" s="148">
        <v>0</v>
      </c>
      <c r="AU938" s="88"/>
    </row>
    <row r="939" spans="3:47" s="11" customFormat="1" outlineLevel="2" x14ac:dyDescent="0.2">
      <c r="C939" s="119">
        <v>9</v>
      </c>
      <c r="P939" s="149" t="s">
        <v>177</v>
      </c>
      <c r="Q939" s="16" t="s">
        <v>110</v>
      </c>
      <c r="R939" s="150"/>
      <c r="S939" s="150"/>
      <c r="T939" s="150"/>
      <c r="U939" s="150">
        <v>0</v>
      </c>
      <c r="V939" s="150">
        <v>0</v>
      </c>
      <c r="W939" s="150">
        <v>0</v>
      </c>
      <c r="X939" s="150">
        <v>-528.75962238195132</v>
      </c>
      <c r="Y939" s="150">
        <v>-346.07373361795146</v>
      </c>
      <c r="Z939" s="150">
        <v>-482.50681109524169</v>
      </c>
      <c r="AA939" s="150">
        <v>-9.9363660644663696</v>
      </c>
      <c r="AB939" s="150">
        <v>598.91716969984668</v>
      </c>
      <c r="AC939" s="150">
        <v>940.56439396909059</v>
      </c>
      <c r="AD939" s="150">
        <v>1949.7583735565649</v>
      </c>
      <c r="AE939" s="150">
        <v>958.79052234839617</v>
      </c>
      <c r="AF939" s="150">
        <v>434.24566909841258</v>
      </c>
      <c r="AG939" s="150">
        <v>466.33385738950682</v>
      </c>
      <c r="AH939" s="150">
        <v>219.60759016657408</v>
      </c>
      <c r="AI939" s="150">
        <v>589.76374760719375</v>
      </c>
      <c r="AU939" s="88"/>
    </row>
    <row r="940" spans="3:47" s="11" customFormat="1" outlineLevel="2" x14ac:dyDescent="0.2">
      <c r="C940" s="119">
        <v>9</v>
      </c>
      <c r="E940" s="124" t="s">
        <v>178</v>
      </c>
      <c r="AU940" s="88"/>
    </row>
    <row r="941" spans="3:47" s="11" customFormat="1" outlineLevel="2" x14ac:dyDescent="0.2">
      <c r="C941" s="119">
        <v>9</v>
      </c>
      <c r="F941" s="156" t="s">
        <v>179</v>
      </c>
      <c r="AU941" s="88"/>
    </row>
    <row r="942" spans="3:47" s="11" customFormat="1" outlineLevel="2" x14ac:dyDescent="0.2">
      <c r="C942" s="119">
        <v>9</v>
      </c>
      <c r="E942" s="125"/>
      <c r="F942" s="157" t="s">
        <v>209</v>
      </c>
      <c r="G942" s="127"/>
      <c r="H942" s="158" t="s">
        <v>180</v>
      </c>
      <c r="I942" s="127"/>
      <c r="J942" s="127"/>
      <c r="K942" s="127"/>
      <c r="L942" s="127"/>
      <c r="M942" s="127"/>
      <c r="N942" s="127"/>
      <c r="O942" s="127"/>
      <c r="P942" s="152"/>
      <c r="Q942" s="128" t="s">
        <v>110</v>
      </c>
      <c r="R942" s="129"/>
      <c r="S942" s="130"/>
      <c r="T942" s="130"/>
      <c r="U942" s="131">
        <v>47.01061</v>
      </c>
      <c r="V942" s="131">
        <v>59.374400430000009</v>
      </c>
      <c r="W942" s="132">
        <v>60.918134841180013</v>
      </c>
      <c r="X942" s="131">
        <v>62.428904585241284</v>
      </c>
      <c r="Y942" s="130">
        <v>63.908469623911508</v>
      </c>
      <c r="Z942" s="130">
        <v>65.346410190449532</v>
      </c>
      <c r="AA942" s="130">
        <v>66.653338394258526</v>
      </c>
      <c r="AB942" s="130">
        <v>67.986405162143697</v>
      </c>
      <c r="AC942" s="130">
        <v>69.34613326538657</v>
      </c>
      <c r="AD942" s="130">
        <v>70.733055930694306</v>
      </c>
      <c r="AE942" s="130">
        <v>72.147717049308199</v>
      </c>
      <c r="AF942" s="130">
        <v>73.590671390294361</v>
      </c>
      <c r="AG942" s="130">
        <v>75.062484818100245</v>
      </c>
      <c r="AH942" s="133">
        <v>76.563734514462254</v>
      </c>
      <c r="AI942" s="133">
        <v>78.095009204751506</v>
      </c>
      <c r="AU942" s="88"/>
    </row>
    <row r="943" spans="3:47" s="11" customFormat="1" outlineLevel="2" x14ac:dyDescent="0.2">
      <c r="C943" s="119">
        <v>9</v>
      </c>
      <c r="E943" s="134"/>
      <c r="F943" s="159" t="s">
        <v>31</v>
      </c>
      <c r="H943" s="72" t="s">
        <v>180</v>
      </c>
      <c r="P943" s="149"/>
      <c r="Q943" s="135" t="s">
        <v>110</v>
      </c>
      <c r="R943" s="136"/>
      <c r="S943" s="88"/>
      <c r="T943" s="88"/>
      <c r="U943" s="137">
        <v>194.10719999999995</v>
      </c>
      <c r="V943" s="137">
        <v>233.89917599999995</v>
      </c>
      <c r="W943" s="138">
        <v>257.82706170479997</v>
      </c>
      <c r="X943" s="137">
        <v>264.22117283507907</v>
      </c>
      <c r="Y943" s="88">
        <v>270.48321463127047</v>
      </c>
      <c r="Z943" s="88">
        <v>276.56908696047412</v>
      </c>
      <c r="AA943" s="88">
        <v>282.10046869968363</v>
      </c>
      <c r="AB943" s="88">
        <v>287.74247807367732</v>
      </c>
      <c r="AC943" s="88">
        <v>293.4973276351509</v>
      </c>
      <c r="AD943" s="88">
        <v>299.36727418785392</v>
      </c>
      <c r="AE943" s="88">
        <v>305.35461967161103</v>
      </c>
      <c r="AF943" s="88">
        <v>311.46171206504329</v>
      </c>
      <c r="AG943" s="88">
        <v>317.69094630634413</v>
      </c>
      <c r="AH943" s="139">
        <v>324.04476523247104</v>
      </c>
      <c r="AI943" s="139">
        <v>330.52566053712047</v>
      </c>
      <c r="AU943" s="88"/>
    </row>
    <row r="944" spans="3:47" s="11" customFormat="1" outlineLevel="2" x14ac:dyDescent="0.2">
      <c r="C944" s="119">
        <v>9</v>
      </c>
      <c r="E944" s="134"/>
      <c r="F944" s="159" t="s">
        <v>28</v>
      </c>
      <c r="H944" s="72" t="s">
        <v>180</v>
      </c>
      <c r="P944" s="149"/>
      <c r="Q944" s="135" t="s">
        <v>110</v>
      </c>
      <c r="R944" s="136"/>
      <c r="S944" s="88"/>
      <c r="T944" s="88"/>
      <c r="U944" s="137">
        <v>0</v>
      </c>
      <c r="V944" s="137">
        <v>0</v>
      </c>
      <c r="W944" s="138">
        <v>0</v>
      </c>
      <c r="X944" s="137">
        <v>0</v>
      </c>
      <c r="Y944" s="88">
        <v>0</v>
      </c>
      <c r="Z944" s="88">
        <v>0</v>
      </c>
      <c r="AA944" s="88">
        <v>0</v>
      </c>
      <c r="AB944" s="88">
        <v>0</v>
      </c>
      <c r="AC944" s="88">
        <v>0</v>
      </c>
      <c r="AD944" s="88">
        <v>0</v>
      </c>
      <c r="AE944" s="88">
        <v>0</v>
      </c>
      <c r="AF944" s="88">
        <v>0</v>
      </c>
      <c r="AG944" s="88">
        <v>0</v>
      </c>
      <c r="AH944" s="139">
        <v>0</v>
      </c>
      <c r="AI944" s="139">
        <v>0</v>
      </c>
      <c r="AU944" s="88"/>
    </row>
    <row r="945" spans="3:47" s="11" customFormat="1" outlineLevel="2" x14ac:dyDescent="0.2">
      <c r="C945" s="119">
        <v>9</v>
      </c>
      <c r="E945" s="134"/>
      <c r="F945" s="159" t="s">
        <v>210</v>
      </c>
      <c r="H945" s="72" t="s">
        <v>180</v>
      </c>
      <c r="P945" s="149"/>
      <c r="Q945" s="135" t="s">
        <v>110</v>
      </c>
      <c r="R945" s="136"/>
      <c r="S945" s="88"/>
      <c r="T945" s="88"/>
      <c r="U945" s="137">
        <v>245.19622247550254</v>
      </c>
      <c r="V945" s="137">
        <v>253.92306658452819</v>
      </c>
      <c r="W945" s="138">
        <v>261.04321230668296</v>
      </c>
      <c r="X945" s="137">
        <v>268.20956159696374</v>
      </c>
      <c r="Y945" s="88">
        <v>274.69035830138722</v>
      </c>
      <c r="Z945" s="88">
        <v>280.47852529388615</v>
      </c>
      <c r="AA945" s="88">
        <v>286.04517074414019</v>
      </c>
      <c r="AB945" s="88">
        <v>291.72229717163253</v>
      </c>
      <c r="AC945" s="88">
        <v>297.51209728765417</v>
      </c>
      <c r="AD945" s="88">
        <v>303.41680732214451</v>
      </c>
      <c r="AE945" s="88">
        <v>309.43870788740406</v>
      </c>
      <c r="AF945" s="88">
        <v>315.58012485894949</v>
      </c>
      <c r="AG945" s="88">
        <v>321.84343027385057</v>
      </c>
      <c r="AH945" s="139">
        <v>328.23104324689672</v>
      </c>
      <c r="AI945" s="139">
        <v>334.74543090494643</v>
      </c>
      <c r="AU945" s="88"/>
    </row>
    <row r="946" spans="3:47" s="11" customFormat="1" outlineLevel="2" x14ac:dyDescent="0.2">
      <c r="C946" s="119">
        <v>9</v>
      </c>
      <c r="E946" s="134"/>
      <c r="F946" s="159" t="s">
        <v>211</v>
      </c>
      <c r="H946" s="72" t="s">
        <v>180</v>
      </c>
      <c r="P946" s="149"/>
      <c r="Q946" s="135" t="s">
        <v>110</v>
      </c>
      <c r="R946" s="136"/>
      <c r="S946" s="88"/>
      <c r="T946" s="88"/>
      <c r="U946" s="137">
        <v>414.63890000000004</v>
      </c>
      <c r="V946" s="137">
        <v>429.35858095000009</v>
      </c>
      <c r="W946" s="138">
        <v>441.3806212166001</v>
      </c>
      <c r="X946" s="137">
        <v>509.18494098880234</v>
      </c>
      <c r="Y946" s="88">
        <v>518.20678632114493</v>
      </c>
      <c r="Z946" s="88">
        <v>529.48471211695266</v>
      </c>
      <c r="AA946" s="88">
        <v>540.30292694868513</v>
      </c>
      <c r="AB946" s="88">
        <v>551.34346098208414</v>
      </c>
      <c r="AC946" s="88">
        <v>562.61091428742589</v>
      </c>
      <c r="AD946" s="88">
        <v>574.10998287433881</v>
      </c>
      <c r="AE946" s="88">
        <v>585.84546071094599</v>
      </c>
      <c r="AF946" s="88">
        <v>597.82224178593697</v>
      </c>
      <c r="AG946" s="88">
        <v>610.04532221449142</v>
      </c>
      <c r="AH946" s="139">
        <v>622.51980238899944</v>
      </c>
      <c r="AI946" s="139">
        <v>635.25088917554115</v>
      </c>
      <c r="AU946" s="88"/>
    </row>
    <row r="947" spans="3:47" s="11" customFormat="1" outlineLevel="2" x14ac:dyDescent="0.2">
      <c r="C947" s="119">
        <v>9</v>
      </c>
      <c r="E947" s="134"/>
      <c r="F947" s="159" t="s">
        <v>212</v>
      </c>
      <c r="H947" s="72" t="s">
        <v>180</v>
      </c>
      <c r="P947" s="149"/>
      <c r="Q947" s="135" t="s">
        <v>110</v>
      </c>
      <c r="R947" s="136"/>
      <c r="S947" s="88"/>
      <c r="T947" s="88"/>
      <c r="U947" s="137">
        <v>72.518780875088339</v>
      </c>
      <c r="V947" s="137">
        <v>75.146270764825218</v>
      </c>
      <c r="W947" s="138">
        <v>77.274809060896459</v>
      </c>
      <c r="X947" s="137">
        <v>79.424814408610118</v>
      </c>
      <c r="Y947" s="88">
        <v>81.35131985336794</v>
      </c>
      <c r="Z947" s="88">
        <v>83.04930998711481</v>
      </c>
      <c r="AA947" s="88">
        <v>84.695812791032253</v>
      </c>
      <c r="AB947" s="88">
        <v>86.374958508945355</v>
      </c>
      <c r="AC947" s="88">
        <v>88.087394306368552</v>
      </c>
      <c r="AD947" s="88">
        <v>89.833780179264068</v>
      </c>
      <c r="AE947" s="88">
        <v>91.614789208413256</v>
      </c>
      <c r="AF947" s="88">
        <v>93.431107818831109</v>
      </c>
      <c r="AG947" s="88">
        <v>95.283436044323722</v>
      </c>
      <c r="AH947" s="139">
        <v>97.172487797290827</v>
      </c>
      <c r="AI947" s="139">
        <v>99.098991143877285</v>
      </c>
      <c r="AU947" s="88"/>
    </row>
    <row r="948" spans="3:47" s="11" customFormat="1" outlineLevel="2" x14ac:dyDescent="0.2">
      <c r="C948" s="119">
        <v>9</v>
      </c>
      <c r="E948" s="134"/>
      <c r="F948" s="159" t="s">
        <v>213</v>
      </c>
      <c r="H948" s="72" t="s">
        <v>180</v>
      </c>
      <c r="P948" s="149"/>
      <c r="Q948" s="135" t="s">
        <v>110</v>
      </c>
      <c r="R948" s="136"/>
      <c r="S948" s="88"/>
      <c r="T948" s="88"/>
      <c r="U948" s="137">
        <v>128.83456000000004</v>
      </c>
      <c r="V948" s="137">
        <v>133.40818688000004</v>
      </c>
      <c r="W948" s="138">
        <v>137.14361611264005</v>
      </c>
      <c r="X948" s="137">
        <v>140.90135119412639</v>
      </c>
      <c r="Y948" s="88">
        <v>144.32525402814369</v>
      </c>
      <c r="Z948" s="88">
        <v>147.37051688813753</v>
      </c>
      <c r="AA948" s="88">
        <v>150.30319017421147</v>
      </c>
      <c r="AB948" s="88">
        <v>153.29422365867828</v>
      </c>
      <c r="AC948" s="88">
        <v>156.34477870948598</v>
      </c>
      <c r="AD948" s="88">
        <v>159.45603980580475</v>
      </c>
      <c r="AE948" s="88">
        <v>162.62921499794027</v>
      </c>
      <c r="AF948" s="88">
        <v>165.86553637639929</v>
      </c>
      <c r="AG948" s="88">
        <v>169.16626055028965</v>
      </c>
      <c r="AH948" s="139">
        <v>172.53266913524041</v>
      </c>
      <c r="AI948" s="139">
        <v>175.96606925103171</v>
      </c>
      <c r="AU948" s="88"/>
    </row>
    <row r="949" spans="3:47" s="11" customFormat="1" outlineLevel="2" x14ac:dyDescent="0.2">
      <c r="C949" s="119">
        <v>9</v>
      </c>
      <c r="E949" s="134"/>
      <c r="F949" s="159" t="s">
        <v>214</v>
      </c>
      <c r="H949" s="72" t="s">
        <v>180</v>
      </c>
      <c r="P949" s="149"/>
      <c r="Q949" s="135" t="s">
        <v>110</v>
      </c>
      <c r="R949" s="136"/>
      <c r="S949" s="88"/>
      <c r="T949" s="88"/>
      <c r="U949" s="137">
        <v>31.06045291982511</v>
      </c>
      <c r="V949" s="137">
        <v>32.099701404938486</v>
      </c>
      <c r="W949" s="138">
        <v>32.969373574466765</v>
      </c>
      <c r="X949" s="137">
        <v>33.833853491664357</v>
      </c>
      <c r="Y949" s="88">
        <v>34.640965952616071</v>
      </c>
      <c r="Z949" s="88">
        <v>35.393887691284029</v>
      </c>
      <c r="AA949" s="88">
        <v>36.098864448010509</v>
      </c>
      <c r="AB949" s="88">
        <v>36.817882957704605</v>
      </c>
      <c r="AC949" s="88">
        <v>37.55122290451834</v>
      </c>
      <c r="AD949" s="88">
        <v>38.299169543362979</v>
      </c>
      <c r="AE949" s="88">
        <v>39.062013810867576</v>
      </c>
      <c r="AF949" s="88">
        <v>39.84005243854768</v>
      </c>
      <c r="AG949" s="88">
        <v>40.633588068228072</v>
      </c>
      <c r="AH949" s="139">
        <v>41.442929369764535</v>
      </c>
      <c r="AI949" s="139">
        <v>42.268391161110387</v>
      </c>
      <c r="AU949" s="88"/>
    </row>
    <row r="950" spans="3:47" s="11" customFormat="1" outlineLevel="2" x14ac:dyDescent="0.2">
      <c r="C950" s="119">
        <v>9</v>
      </c>
      <c r="E950" s="134"/>
      <c r="F950" s="159" t="s">
        <v>215</v>
      </c>
      <c r="H950" s="72" t="s">
        <v>180</v>
      </c>
      <c r="P950" s="149"/>
      <c r="Q950" s="135" t="s">
        <v>110</v>
      </c>
      <c r="R950" s="136"/>
      <c r="S950" s="88"/>
      <c r="T950" s="88"/>
      <c r="U950" s="137">
        <v>25.503100000000003</v>
      </c>
      <c r="V950" s="137">
        <v>26.408460050000006</v>
      </c>
      <c r="W950" s="138">
        <v>27.147896931400005</v>
      </c>
      <c r="X950" s="137">
        <v>27.891749307320367</v>
      </c>
      <c r="Y950" s="88">
        <v>28.569518815488259</v>
      </c>
      <c r="Z950" s="88">
        <v>29.172335662495065</v>
      </c>
      <c r="AA950" s="88">
        <v>29.752865142178717</v>
      </c>
      <c r="AB950" s="88">
        <v>30.344947158508074</v>
      </c>
      <c r="AC950" s="88">
        <v>30.948811606962384</v>
      </c>
      <c r="AD950" s="88">
        <v>31.564692957940935</v>
      </c>
      <c r="AE950" s="88">
        <v>32.192830347803962</v>
      </c>
      <c r="AF950" s="88">
        <v>32.833467671725259</v>
      </c>
      <c r="AG950" s="88">
        <v>33.486853678392592</v>
      </c>
      <c r="AH950" s="139">
        <v>34.153242066592604</v>
      </c>
      <c r="AI950" s="139">
        <v>34.832891583717796</v>
      </c>
      <c r="AU950" s="88"/>
    </row>
    <row r="951" spans="3:47" s="11" customFormat="1" outlineLevel="2" x14ac:dyDescent="0.2">
      <c r="C951" s="119">
        <v>9</v>
      </c>
      <c r="E951" s="134"/>
      <c r="F951" s="159" t="s">
        <v>216</v>
      </c>
      <c r="H951" s="72" t="s">
        <v>180</v>
      </c>
      <c r="P951" s="149"/>
      <c r="Q951" s="135" t="s">
        <v>110</v>
      </c>
      <c r="R951" s="136"/>
      <c r="S951" s="88"/>
      <c r="T951" s="88"/>
      <c r="U951" s="137">
        <v>0</v>
      </c>
      <c r="V951" s="137">
        <v>0</v>
      </c>
      <c r="W951" s="138">
        <v>0</v>
      </c>
      <c r="X951" s="137">
        <v>67.827565002972207</v>
      </c>
      <c r="Y951" s="88">
        <v>69.771955199724076</v>
      </c>
      <c r="Z951" s="88">
        <v>71.690683967716495</v>
      </c>
      <c r="AA951" s="88">
        <v>73.482951066909408</v>
      </c>
      <c r="AB951" s="88">
        <v>0</v>
      </c>
      <c r="AC951" s="88">
        <v>0</v>
      </c>
      <c r="AD951" s="88">
        <v>0</v>
      </c>
      <c r="AE951" s="88">
        <v>0</v>
      </c>
      <c r="AF951" s="88">
        <v>0</v>
      </c>
      <c r="AG951" s="88">
        <v>0</v>
      </c>
      <c r="AH951" s="139">
        <v>0</v>
      </c>
      <c r="AI951" s="139">
        <v>0</v>
      </c>
      <c r="AU951" s="88"/>
    </row>
    <row r="952" spans="3:47" s="11" customFormat="1" outlineLevel="2" x14ac:dyDescent="0.2">
      <c r="C952" s="119">
        <v>9</v>
      </c>
      <c r="E952" s="134"/>
      <c r="F952" s="159" t="s">
        <v>33</v>
      </c>
      <c r="H952" s="72" t="s">
        <v>180</v>
      </c>
      <c r="P952" s="149"/>
      <c r="Q952" s="135" t="s">
        <v>110</v>
      </c>
      <c r="R952" s="136"/>
      <c r="S952" s="88"/>
      <c r="T952" s="88"/>
      <c r="U952" s="137">
        <v>0</v>
      </c>
      <c r="V952" s="137">
        <v>0</v>
      </c>
      <c r="W952" s="138">
        <v>0</v>
      </c>
      <c r="X952" s="137">
        <v>-796.59550059414198</v>
      </c>
      <c r="Y952" s="88">
        <v>-819.43123827784063</v>
      </c>
      <c r="Z952" s="88">
        <v>-841.96559733048127</v>
      </c>
      <c r="AA952" s="88">
        <v>-863.0147372637432</v>
      </c>
      <c r="AB952" s="88">
        <v>0</v>
      </c>
      <c r="AC952" s="88">
        <v>0</v>
      </c>
      <c r="AD952" s="88">
        <v>0</v>
      </c>
      <c r="AE952" s="88">
        <v>0</v>
      </c>
      <c r="AF952" s="88">
        <v>0</v>
      </c>
      <c r="AG952" s="88">
        <v>0</v>
      </c>
      <c r="AH952" s="139">
        <v>0</v>
      </c>
      <c r="AI952" s="139">
        <v>0</v>
      </c>
      <c r="AU952" s="88"/>
    </row>
    <row r="953" spans="3:47" s="11" customFormat="1" outlineLevel="2" x14ac:dyDescent="0.2">
      <c r="C953" s="119">
        <v>9</v>
      </c>
      <c r="E953" s="134"/>
      <c r="F953" s="159" t="s">
        <v>34</v>
      </c>
      <c r="H953" s="72" t="s">
        <v>180</v>
      </c>
      <c r="P953" s="149"/>
      <c r="Q953" s="135" t="s">
        <v>110</v>
      </c>
      <c r="R953" s="136"/>
      <c r="S953" s="88"/>
      <c r="T953" s="88"/>
      <c r="U953" s="137">
        <v>0</v>
      </c>
      <c r="V953" s="137">
        <v>0</v>
      </c>
      <c r="W953" s="138">
        <v>0</v>
      </c>
      <c r="X953" s="137">
        <v>144.29782245835111</v>
      </c>
      <c r="Y953" s="88">
        <v>349.87264251773706</v>
      </c>
      <c r="Z953" s="88">
        <v>232.57809038417827</v>
      </c>
      <c r="AA953" s="88">
        <v>723.02565795193902</v>
      </c>
      <c r="AB953" s="88">
        <v>540.93316346490758</v>
      </c>
      <c r="AC953" s="88">
        <v>881.13078757827805</v>
      </c>
      <c r="AD953" s="88">
        <v>1888.838927005982</v>
      </c>
      <c r="AE953" s="88">
        <v>896.34808963404873</v>
      </c>
      <c r="AF953" s="88">
        <v>370.24217556620641</v>
      </c>
      <c r="AG953" s="88">
        <v>400.73027651899548</v>
      </c>
      <c r="AH953" s="139">
        <v>152.3639197743</v>
      </c>
      <c r="AI953" s="139">
        <v>520.83898545511283</v>
      </c>
      <c r="AU953" s="88"/>
    </row>
    <row r="954" spans="3:47" s="11" customFormat="1" outlineLevel="2" x14ac:dyDescent="0.2">
      <c r="C954" s="119">
        <v>9</v>
      </c>
      <c r="E954" s="134"/>
      <c r="F954" s="159" t="s">
        <v>217</v>
      </c>
      <c r="H954" s="72" t="s">
        <v>180</v>
      </c>
      <c r="P954" s="149"/>
      <c r="Q954" s="135" t="s">
        <v>110</v>
      </c>
      <c r="R954" s="136"/>
      <c r="S954" s="88"/>
      <c r="T954" s="88"/>
      <c r="U954" s="137">
        <v>0</v>
      </c>
      <c r="V954" s="137">
        <v>0</v>
      </c>
      <c r="W954" s="138">
        <v>0</v>
      </c>
      <c r="X954" s="137">
        <v>0</v>
      </c>
      <c r="Y954" s="88">
        <v>0</v>
      </c>
      <c r="Z954" s="88">
        <v>0</v>
      </c>
      <c r="AA954" s="88">
        <v>0</v>
      </c>
      <c r="AB954" s="88">
        <v>0</v>
      </c>
      <c r="AC954" s="88">
        <v>0</v>
      </c>
      <c r="AD954" s="88">
        <v>0</v>
      </c>
      <c r="AE954" s="88">
        <v>0</v>
      </c>
      <c r="AF954" s="88">
        <v>0</v>
      </c>
      <c r="AG954" s="88">
        <v>0</v>
      </c>
      <c r="AH954" s="139">
        <v>0</v>
      </c>
      <c r="AI954" s="139">
        <v>0</v>
      </c>
      <c r="AU954" s="88"/>
    </row>
    <row r="955" spans="3:47" s="11" customFormat="1" outlineLevel="2" x14ac:dyDescent="0.2">
      <c r="C955" s="119">
        <v>9</v>
      </c>
      <c r="E955" s="134"/>
      <c r="F955" s="159" t="s">
        <v>152</v>
      </c>
      <c r="H955" s="72" t="s">
        <v>180</v>
      </c>
      <c r="P955" s="149"/>
      <c r="Q955" s="135" t="s">
        <v>110</v>
      </c>
      <c r="R955" s="136"/>
      <c r="S955" s="88"/>
      <c r="T955" s="88"/>
      <c r="U955" s="137">
        <v>0</v>
      </c>
      <c r="V955" s="137">
        <v>0</v>
      </c>
      <c r="W955" s="138">
        <v>0</v>
      </c>
      <c r="X955" s="137">
        <v>0</v>
      </c>
      <c r="Y955" s="88">
        <v>0</v>
      </c>
      <c r="Z955" s="88">
        <v>0</v>
      </c>
      <c r="AA955" s="88">
        <v>0</v>
      </c>
      <c r="AB955" s="88">
        <v>0</v>
      </c>
      <c r="AC955" s="88">
        <v>0</v>
      </c>
      <c r="AD955" s="88">
        <v>0</v>
      </c>
      <c r="AE955" s="88">
        <v>0</v>
      </c>
      <c r="AF955" s="88">
        <v>0</v>
      </c>
      <c r="AG955" s="88">
        <v>0</v>
      </c>
      <c r="AH955" s="139">
        <v>0</v>
      </c>
      <c r="AI955" s="139">
        <v>0</v>
      </c>
      <c r="AU955" s="88"/>
    </row>
    <row r="956" spans="3:47" s="11" customFormat="1" outlineLevel="2" x14ac:dyDescent="0.2">
      <c r="C956" s="119">
        <v>9</v>
      </c>
      <c r="E956" s="140"/>
      <c r="F956" s="160" t="s">
        <v>152</v>
      </c>
      <c r="G956" s="142"/>
      <c r="H956" s="161" t="s">
        <v>180</v>
      </c>
      <c r="I956" s="142"/>
      <c r="J956" s="142"/>
      <c r="K956" s="142"/>
      <c r="L956" s="142"/>
      <c r="M956" s="142"/>
      <c r="N956" s="142"/>
      <c r="O956" s="142"/>
      <c r="P956" s="155"/>
      <c r="Q956" s="143" t="s">
        <v>110</v>
      </c>
      <c r="R956" s="144"/>
      <c r="S956" s="145"/>
      <c r="T956" s="145"/>
      <c r="U956" s="146">
        <v>0</v>
      </c>
      <c r="V956" s="146">
        <v>0</v>
      </c>
      <c r="W956" s="147">
        <v>0</v>
      </c>
      <c r="X956" s="146">
        <v>0</v>
      </c>
      <c r="Y956" s="145">
        <v>0</v>
      </c>
      <c r="Z956" s="145">
        <v>0</v>
      </c>
      <c r="AA956" s="145">
        <v>0</v>
      </c>
      <c r="AB956" s="145">
        <v>0</v>
      </c>
      <c r="AC956" s="145">
        <v>0</v>
      </c>
      <c r="AD956" s="145">
        <v>0</v>
      </c>
      <c r="AE956" s="145">
        <v>0</v>
      </c>
      <c r="AF956" s="145">
        <v>0</v>
      </c>
      <c r="AG956" s="145">
        <v>0</v>
      </c>
      <c r="AH956" s="148">
        <v>0</v>
      </c>
      <c r="AI956" s="148">
        <v>0</v>
      </c>
      <c r="AU956" s="88"/>
    </row>
    <row r="957" spans="3:47" s="11" customFormat="1" outlineLevel="2" x14ac:dyDescent="0.2">
      <c r="C957" s="119">
        <v>9</v>
      </c>
      <c r="E957" s="125"/>
      <c r="F957" s="157" t="s">
        <v>152</v>
      </c>
      <c r="G957" s="127"/>
      <c r="H957" s="158" t="s">
        <v>180</v>
      </c>
      <c r="I957" s="127"/>
      <c r="J957" s="127"/>
      <c r="K957" s="127"/>
      <c r="L957" s="127"/>
      <c r="M957" s="127"/>
      <c r="N957" s="127"/>
      <c r="O957" s="127"/>
      <c r="P957" s="152"/>
      <c r="Q957" s="128" t="s">
        <v>110</v>
      </c>
      <c r="R957" s="129"/>
      <c r="S957" s="130"/>
      <c r="T957" s="130"/>
      <c r="U957" s="131">
        <v>0</v>
      </c>
      <c r="V957" s="131">
        <v>0</v>
      </c>
      <c r="W957" s="132">
        <v>0</v>
      </c>
      <c r="X957" s="131">
        <v>0</v>
      </c>
      <c r="Y957" s="130">
        <v>0</v>
      </c>
      <c r="Z957" s="130">
        <v>0</v>
      </c>
      <c r="AA957" s="130">
        <v>0</v>
      </c>
      <c r="AB957" s="130">
        <v>0</v>
      </c>
      <c r="AC957" s="130">
        <v>0</v>
      </c>
      <c r="AD957" s="130">
        <v>0</v>
      </c>
      <c r="AE957" s="130">
        <v>0</v>
      </c>
      <c r="AF957" s="130">
        <v>0</v>
      </c>
      <c r="AG957" s="130">
        <v>0</v>
      </c>
      <c r="AH957" s="133">
        <v>0</v>
      </c>
      <c r="AI957" s="133">
        <v>0</v>
      </c>
      <c r="AU957" s="88"/>
    </row>
    <row r="958" spans="3:47" s="11" customFormat="1" outlineLevel="2" x14ac:dyDescent="0.2">
      <c r="C958" s="119">
        <v>9</v>
      </c>
      <c r="E958" s="134"/>
      <c r="F958" s="159" t="s">
        <v>152</v>
      </c>
      <c r="H958" s="72" t="s">
        <v>180</v>
      </c>
      <c r="P958" s="149"/>
      <c r="Q958" s="135" t="s">
        <v>110</v>
      </c>
      <c r="R958" s="136"/>
      <c r="S958" s="88"/>
      <c r="T958" s="88"/>
      <c r="U958" s="137">
        <v>0</v>
      </c>
      <c r="V958" s="137">
        <v>0</v>
      </c>
      <c r="W958" s="138">
        <v>0</v>
      </c>
      <c r="X958" s="137">
        <v>0</v>
      </c>
      <c r="Y958" s="88">
        <v>0</v>
      </c>
      <c r="Z958" s="88">
        <v>0</v>
      </c>
      <c r="AA958" s="88">
        <v>0</v>
      </c>
      <c r="AB958" s="88">
        <v>0</v>
      </c>
      <c r="AC958" s="88">
        <v>0</v>
      </c>
      <c r="AD958" s="88">
        <v>0</v>
      </c>
      <c r="AE958" s="88">
        <v>0</v>
      </c>
      <c r="AF958" s="88">
        <v>0</v>
      </c>
      <c r="AG958" s="88">
        <v>0</v>
      </c>
      <c r="AH958" s="139">
        <v>0</v>
      </c>
      <c r="AI958" s="139">
        <v>0</v>
      </c>
      <c r="AU958" s="88"/>
    </row>
    <row r="959" spans="3:47" s="11" customFormat="1" outlineLevel="2" x14ac:dyDescent="0.2">
      <c r="C959" s="119">
        <v>9</v>
      </c>
      <c r="E959" s="134"/>
      <c r="F959" s="159" t="s">
        <v>152</v>
      </c>
      <c r="H959" s="72" t="s">
        <v>180</v>
      </c>
      <c r="P959" s="149"/>
      <c r="Q959" s="135" t="s">
        <v>110</v>
      </c>
      <c r="R959" s="136"/>
      <c r="S959" s="88"/>
      <c r="T959" s="88"/>
      <c r="U959" s="137">
        <v>0</v>
      </c>
      <c r="V959" s="137">
        <v>0</v>
      </c>
      <c r="W959" s="138">
        <v>0</v>
      </c>
      <c r="X959" s="137">
        <v>0</v>
      </c>
      <c r="Y959" s="88">
        <v>0</v>
      </c>
      <c r="Z959" s="88">
        <v>0</v>
      </c>
      <c r="AA959" s="88">
        <v>0</v>
      </c>
      <c r="AB959" s="88">
        <v>0</v>
      </c>
      <c r="AC959" s="88">
        <v>0</v>
      </c>
      <c r="AD959" s="88">
        <v>0</v>
      </c>
      <c r="AE959" s="88">
        <v>0</v>
      </c>
      <c r="AF959" s="88">
        <v>0</v>
      </c>
      <c r="AG959" s="88">
        <v>0</v>
      </c>
      <c r="AH959" s="139">
        <v>0</v>
      </c>
      <c r="AI959" s="139">
        <v>0</v>
      </c>
      <c r="AU959" s="88"/>
    </row>
    <row r="960" spans="3:47" s="11" customFormat="1" outlineLevel="2" x14ac:dyDescent="0.2">
      <c r="C960" s="119">
        <v>9</v>
      </c>
      <c r="E960" s="134"/>
      <c r="F960" s="159" t="s">
        <v>152</v>
      </c>
      <c r="H960" s="72" t="s">
        <v>180</v>
      </c>
      <c r="P960" s="149"/>
      <c r="Q960" s="135" t="s">
        <v>110</v>
      </c>
      <c r="R960" s="136"/>
      <c r="S960" s="88"/>
      <c r="T960" s="88"/>
      <c r="U960" s="137">
        <v>0</v>
      </c>
      <c r="V960" s="137">
        <v>0</v>
      </c>
      <c r="W960" s="138">
        <v>0</v>
      </c>
      <c r="X960" s="137">
        <v>0</v>
      </c>
      <c r="Y960" s="88">
        <v>0</v>
      </c>
      <c r="Z960" s="88">
        <v>0</v>
      </c>
      <c r="AA960" s="88">
        <v>0</v>
      </c>
      <c r="AB960" s="88">
        <v>0</v>
      </c>
      <c r="AC960" s="88">
        <v>0</v>
      </c>
      <c r="AD960" s="88">
        <v>0</v>
      </c>
      <c r="AE960" s="88">
        <v>0</v>
      </c>
      <c r="AF960" s="88">
        <v>0</v>
      </c>
      <c r="AG960" s="88">
        <v>0</v>
      </c>
      <c r="AH960" s="139">
        <v>0</v>
      </c>
      <c r="AI960" s="139">
        <v>0</v>
      </c>
      <c r="AU960" s="88"/>
    </row>
    <row r="961" spans="3:47" s="11" customFormat="1" outlineLevel="2" x14ac:dyDescent="0.2">
      <c r="C961" s="119">
        <v>9</v>
      </c>
      <c r="E961" s="134"/>
      <c r="F961" s="159" t="s">
        <v>152</v>
      </c>
      <c r="H961" s="72" t="s">
        <v>180</v>
      </c>
      <c r="P961" s="149"/>
      <c r="Q961" s="135" t="s">
        <v>110</v>
      </c>
      <c r="R961" s="136"/>
      <c r="S961" s="88"/>
      <c r="T961" s="88"/>
      <c r="U961" s="137">
        <v>0</v>
      </c>
      <c r="V961" s="137">
        <v>0</v>
      </c>
      <c r="W961" s="138">
        <v>0</v>
      </c>
      <c r="X961" s="137">
        <v>0</v>
      </c>
      <c r="Y961" s="88">
        <v>0</v>
      </c>
      <c r="Z961" s="88">
        <v>0</v>
      </c>
      <c r="AA961" s="88">
        <v>0</v>
      </c>
      <c r="AB961" s="88">
        <v>0</v>
      </c>
      <c r="AC961" s="88">
        <v>0</v>
      </c>
      <c r="AD961" s="88">
        <v>0</v>
      </c>
      <c r="AE961" s="88">
        <v>0</v>
      </c>
      <c r="AF961" s="88">
        <v>0</v>
      </c>
      <c r="AG961" s="88">
        <v>0</v>
      </c>
      <c r="AH961" s="139">
        <v>0</v>
      </c>
      <c r="AI961" s="139">
        <v>0</v>
      </c>
      <c r="AU961" s="88"/>
    </row>
    <row r="962" spans="3:47" s="11" customFormat="1" outlineLevel="2" x14ac:dyDescent="0.2">
      <c r="C962" s="119">
        <v>9</v>
      </c>
      <c r="E962" s="134"/>
      <c r="F962" s="159" t="s">
        <v>152</v>
      </c>
      <c r="H962" s="72" t="s">
        <v>180</v>
      </c>
      <c r="P962" s="149"/>
      <c r="Q962" s="135" t="s">
        <v>110</v>
      </c>
      <c r="R962" s="136"/>
      <c r="S962" s="88"/>
      <c r="T962" s="88"/>
      <c r="U962" s="137">
        <v>0</v>
      </c>
      <c r="V962" s="137">
        <v>0</v>
      </c>
      <c r="W962" s="138">
        <v>0</v>
      </c>
      <c r="X962" s="137">
        <v>0</v>
      </c>
      <c r="Y962" s="88">
        <v>0</v>
      </c>
      <c r="Z962" s="88">
        <v>0</v>
      </c>
      <c r="AA962" s="88">
        <v>0</v>
      </c>
      <c r="AB962" s="88">
        <v>0</v>
      </c>
      <c r="AC962" s="88">
        <v>0</v>
      </c>
      <c r="AD962" s="88">
        <v>0</v>
      </c>
      <c r="AE962" s="88">
        <v>0</v>
      </c>
      <c r="AF962" s="88">
        <v>0</v>
      </c>
      <c r="AG962" s="88">
        <v>0</v>
      </c>
      <c r="AH962" s="139">
        <v>0</v>
      </c>
      <c r="AI962" s="139">
        <v>0</v>
      </c>
      <c r="AU962" s="88"/>
    </row>
    <row r="963" spans="3:47" s="11" customFormat="1" outlineLevel="2" x14ac:dyDescent="0.2">
      <c r="C963" s="119">
        <v>9</v>
      </c>
      <c r="E963" s="134"/>
      <c r="F963" s="159" t="s">
        <v>152</v>
      </c>
      <c r="H963" s="72" t="s">
        <v>180</v>
      </c>
      <c r="P963" s="149"/>
      <c r="Q963" s="135" t="s">
        <v>110</v>
      </c>
      <c r="R963" s="136"/>
      <c r="S963" s="88"/>
      <c r="T963" s="88"/>
      <c r="U963" s="137">
        <v>0</v>
      </c>
      <c r="V963" s="137">
        <v>0</v>
      </c>
      <c r="W963" s="138">
        <v>0</v>
      </c>
      <c r="X963" s="137">
        <v>0</v>
      </c>
      <c r="Y963" s="88">
        <v>0</v>
      </c>
      <c r="Z963" s="88">
        <v>0</v>
      </c>
      <c r="AA963" s="88">
        <v>0</v>
      </c>
      <c r="AB963" s="88">
        <v>0</v>
      </c>
      <c r="AC963" s="88">
        <v>0</v>
      </c>
      <c r="AD963" s="88">
        <v>0</v>
      </c>
      <c r="AE963" s="88">
        <v>0</v>
      </c>
      <c r="AF963" s="88">
        <v>0</v>
      </c>
      <c r="AG963" s="88">
        <v>0</v>
      </c>
      <c r="AH963" s="139">
        <v>0</v>
      </c>
      <c r="AI963" s="139">
        <v>0</v>
      </c>
      <c r="AU963" s="88"/>
    </row>
    <row r="964" spans="3:47" s="11" customFormat="1" outlineLevel="2" x14ac:dyDescent="0.2">
      <c r="C964" s="119">
        <v>9</v>
      </c>
      <c r="E964" s="134"/>
      <c r="F964" s="159" t="s">
        <v>152</v>
      </c>
      <c r="H964" s="72" t="s">
        <v>180</v>
      </c>
      <c r="P964" s="149"/>
      <c r="Q964" s="135" t="s">
        <v>110</v>
      </c>
      <c r="R964" s="136"/>
      <c r="S964" s="88"/>
      <c r="T964" s="88"/>
      <c r="U964" s="137">
        <v>0</v>
      </c>
      <c r="V964" s="137">
        <v>0</v>
      </c>
      <c r="W964" s="138">
        <v>0</v>
      </c>
      <c r="X964" s="137">
        <v>0</v>
      </c>
      <c r="Y964" s="88">
        <v>0</v>
      </c>
      <c r="Z964" s="88">
        <v>0</v>
      </c>
      <c r="AA964" s="88">
        <v>0</v>
      </c>
      <c r="AB964" s="88">
        <v>0</v>
      </c>
      <c r="AC964" s="88">
        <v>0</v>
      </c>
      <c r="AD964" s="88">
        <v>0</v>
      </c>
      <c r="AE964" s="88">
        <v>0</v>
      </c>
      <c r="AF964" s="88">
        <v>0</v>
      </c>
      <c r="AG964" s="88">
        <v>0</v>
      </c>
      <c r="AH964" s="139">
        <v>0</v>
      </c>
      <c r="AI964" s="139">
        <v>0</v>
      </c>
      <c r="AU964" s="88"/>
    </row>
    <row r="965" spans="3:47" s="11" customFormat="1" outlineLevel="2" x14ac:dyDescent="0.2">
      <c r="C965" s="119">
        <v>9</v>
      </c>
      <c r="E965" s="134"/>
      <c r="F965" s="159" t="s">
        <v>152</v>
      </c>
      <c r="H965" s="72" t="s">
        <v>180</v>
      </c>
      <c r="P965" s="149"/>
      <c r="Q965" s="135" t="s">
        <v>110</v>
      </c>
      <c r="R965" s="136"/>
      <c r="S965" s="88"/>
      <c r="T965" s="88"/>
      <c r="U965" s="137">
        <v>0</v>
      </c>
      <c r="V965" s="137">
        <v>0</v>
      </c>
      <c r="W965" s="138">
        <v>0</v>
      </c>
      <c r="X965" s="137">
        <v>0</v>
      </c>
      <c r="Y965" s="88">
        <v>0</v>
      </c>
      <c r="Z965" s="88">
        <v>0</v>
      </c>
      <c r="AA965" s="88">
        <v>0</v>
      </c>
      <c r="AB965" s="88">
        <v>0</v>
      </c>
      <c r="AC965" s="88">
        <v>0</v>
      </c>
      <c r="AD965" s="88">
        <v>0</v>
      </c>
      <c r="AE965" s="88">
        <v>0</v>
      </c>
      <c r="AF965" s="88">
        <v>0</v>
      </c>
      <c r="AG965" s="88">
        <v>0</v>
      </c>
      <c r="AH965" s="139">
        <v>0</v>
      </c>
      <c r="AI965" s="139">
        <v>0</v>
      </c>
      <c r="AU965" s="88"/>
    </row>
    <row r="966" spans="3:47" s="11" customFormat="1" outlineLevel="2" x14ac:dyDescent="0.2">
      <c r="C966" s="119">
        <v>9</v>
      </c>
      <c r="E966" s="140"/>
      <c r="F966" s="160" t="s">
        <v>152</v>
      </c>
      <c r="G966" s="142"/>
      <c r="H966" s="161" t="s">
        <v>180</v>
      </c>
      <c r="I966" s="142"/>
      <c r="J966" s="142"/>
      <c r="K966" s="142"/>
      <c r="L966" s="142"/>
      <c r="M966" s="142"/>
      <c r="N966" s="142"/>
      <c r="O966" s="142"/>
      <c r="P966" s="155"/>
      <c r="Q966" s="143" t="s">
        <v>110</v>
      </c>
      <c r="R966" s="144"/>
      <c r="S966" s="145"/>
      <c r="T966" s="145"/>
      <c r="U966" s="146">
        <v>0</v>
      </c>
      <c r="V966" s="146">
        <v>0</v>
      </c>
      <c r="W966" s="147">
        <v>0</v>
      </c>
      <c r="X966" s="146">
        <v>0</v>
      </c>
      <c r="Y966" s="145">
        <v>0</v>
      </c>
      <c r="Z966" s="145">
        <v>0</v>
      </c>
      <c r="AA966" s="145">
        <v>0</v>
      </c>
      <c r="AB966" s="145">
        <v>0</v>
      </c>
      <c r="AC966" s="145">
        <v>0</v>
      </c>
      <c r="AD966" s="145">
        <v>0</v>
      </c>
      <c r="AE966" s="145">
        <v>0</v>
      </c>
      <c r="AF966" s="145">
        <v>0</v>
      </c>
      <c r="AG966" s="145">
        <v>0</v>
      </c>
      <c r="AH966" s="148">
        <v>0</v>
      </c>
      <c r="AI966" s="148">
        <v>0</v>
      </c>
      <c r="AU966" s="88"/>
    </row>
    <row r="967" spans="3:47" s="11" customFormat="1" outlineLevel="2" x14ac:dyDescent="0.2">
      <c r="C967" s="119">
        <v>9</v>
      </c>
      <c r="F967" s="159"/>
      <c r="P967" s="149" t="s">
        <v>181</v>
      </c>
      <c r="Q967" s="16" t="s">
        <v>110</v>
      </c>
      <c r="R967" s="150"/>
      <c r="S967" s="150"/>
      <c r="T967" s="150"/>
      <c r="U967" s="150">
        <v>1158.8698262704158</v>
      </c>
      <c r="V967" s="150">
        <v>1243.6178430642922</v>
      </c>
      <c r="W967" s="150">
        <v>1295.7047257486663</v>
      </c>
      <c r="X967" s="150">
        <v>801.62623527498886</v>
      </c>
      <c r="Y967" s="150">
        <v>1016.3892469669504</v>
      </c>
      <c r="Z967" s="150">
        <v>909.16796181220741</v>
      </c>
      <c r="AA967" s="150">
        <v>1409.4465090973058</v>
      </c>
      <c r="AB967" s="150">
        <v>2046.5598171382817</v>
      </c>
      <c r="AC967" s="150">
        <v>2417.0294675812311</v>
      </c>
      <c r="AD967" s="150">
        <v>3455.6197298073862</v>
      </c>
      <c r="AE967" s="150">
        <v>2494.6334433183429</v>
      </c>
      <c r="AF967" s="150">
        <v>2000.667089971934</v>
      </c>
      <c r="AG967" s="150">
        <v>2063.9425984730165</v>
      </c>
      <c r="AH967" s="150">
        <v>1849.0245935260177</v>
      </c>
      <c r="AI967" s="150">
        <v>2251.62231841721</v>
      </c>
      <c r="AU967" s="88"/>
    </row>
    <row r="968" spans="3:47" s="11" customFormat="1" outlineLevel="2" x14ac:dyDescent="0.2">
      <c r="C968" s="119">
        <v>9</v>
      </c>
      <c r="P968" s="149" t="s">
        <v>182</v>
      </c>
      <c r="Q968" s="16" t="s">
        <v>110</v>
      </c>
      <c r="R968" s="150"/>
      <c r="S968" s="150"/>
      <c r="T968" s="150"/>
      <c r="U968" s="150">
        <v>0</v>
      </c>
      <c r="V968" s="150">
        <v>0</v>
      </c>
      <c r="W968" s="150">
        <v>0</v>
      </c>
      <c r="X968" s="150">
        <v>0</v>
      </c>
      <c r="Y968" s="150">
        <v>0</v>
      </c>
      <c r="Z968" s="150">
        <v>0</v>
      </c>
      <c r="AA968" s="150">
        <v>0</v>
      </c>
      <c r="AB968" s="150">
        <v>0</v>
      </c>
      <c r="AC968" s="150">
        <v>0</v>
      </c>
      <c r="AD968" s="150">
        <v>0</v>
      </c>
      <c r="AE968" s="150">
        <v>0</v>
      </c>
      <c r="AF968" s="150">
        <v>0</v>
      </c>
      <c r="AG968" s="150">
        <v>0</v>
      </c>
      <c r="AH968" s="150">
        <v>0</v>
      </c>
      <c r="AI968" s="150">
        <v>0</v>
      </c>
      <c r="AU968" s="88"/>
    </row>
    <row r="969" spans="3:47" s="11" customFormat="1" outlineLevel="2" x14ac:dyDescent="0.2">
      <c r="C969" s="119">
        <v>9</v>
      </c>
      <c r="F969" s="124"/>
      <c r="P969" s="149" t="s">
        <v>183</v>
      </c>
      <c r="Q969" s="16" t="s">
        <v>110</v>
      </c>
      <c r="R969" s="150"/>
      <c r="S969" s="150"/>
      <c r="T969" s="150"/>
      <c r="U969" s="150">
        <v>1158.8698262704158</v>
      </c>
      <c r="V969" s="150">
        <v>1243.6178430642922</v>
      </c>
      <c r="W969" s="150">
        <v>1295.7047257486663</v>
      </c>
      <c r="X969" s="150">
        <v>801.62623527498886</v>
      </c>
      <c r="Y969" s="150">
        <v>1016.3892469669504</v>
      </c>
      <c r="Z969" s="150">
        <v>909.16796181220741</v>
      </c>
      <c r="AA969" s="150">
        <v>1409.4465090973058</v>
      </c>
      <c r="AB969" s="150">
        <v>2046.5598171382817</v>
      </c>
      <c r="AC969" s="150">
        <v>2417.0294675812311</v>
      </c>
      <c r="AD969" s="150">
        <v>3455.6197298073862</v>
      </c>
      <c r="AE969" s="150">
        <v>2494.6334433183429</v>
      </c>
      <c r="AF969" s="150">
        <v>2000.667089971934</v>
      </c>
      <c r="AG969" s="150">
        <v>2063.9425984730165</v>
      </c>
      <c r="AH969" s="150">
        <v>1849.0245935260177</v>
      </c>
      <c r="AI969" s="150">
        <v>2251.62231841721</v>
      </c>
      <c r="AU969" s="88"/>
    </row>
    <row r="970" spans="3:47" s="11" customFormat="1" outlineLevel="2" x14ac:dyDescent="0.2">
      <c r="C970" s="119">
        <v>9</v>
      </c>
      <c r="F970" s="124"/>
      <c r="P970" s="149"/>
      <c r="Q970" s="16"/>
      <c r="R970" s="88"/>
      <c r="S970" s="88"/>
      <c r="T970" s="88"/>
      <c r="U970" s="88"/>
      <c r="V970" s="88"/>
      <c r="W970" s="88"/>
      <c r="X970" s="88"/>
      <c r="Y970" s="88"/>
      <c r="Z970" s="88"/>
      <c r="AA970" s="88"/>
      <c r="AB970" s="88"/>
      <c r="AC970" s="88"/>
      <c r="AD970" s="88"/>
      <c r="AE970" s="88"/>
      <c r="AF970" s="88"/>
      <c r="AG970" s="88"/>
      <c r="AH970" s="88"/>
      <c r="AI970" s="88"/>
      <c r="AU970" s="88"/>
    </row>
    <row r="971" spans="3:47" outlineLevel="1" x14ac:dyDescent="0.2">
      <c r="C971" s="119">
        <v>9</v>
      </c>
      <c r="D971" s="11"/>
      <c r="E971" s="162" t="s">
        <v>184</v>
      </c>
      <c r="F971" s="121"/>
      <c r="G971" s="121"/>
      <c r="H971" s="121"/>
      <c r="I971" s="121"/>
      <c r="J971" s="121"/>
      <c r="K971" s="121"/>
      <c r="L971" s="121"/>
      <c r="M971" s="121"/>
      <c r="N971" s="121"/>
      <c r="O971" s="121"/>
      <c r="P971" s="121"/>
      <c r="Q971" s="122"/>
      <c r="R971" s="123"/>
      <c r="S971" s="123"/>
      <c r="T971" s="123"/>
      <c r="U971" s="123"/>
      <c r="V971" s="123"/>
      <c r="W971" s="123"/>
      <c r="X971" s="123"/>
      <c r="Y971" s="123"/>
      <c r="Z971" s="123"/>
      <c r="AA971" s="123"/>
      <c r="AB971" s="123"/>
      <c r="AC971" s="123"/>
      <c r="AD971" s="123"/>
      <c r="AE971" s="123"/>
      <c r="AF971" s="123"/>
      <c r="AG971" s="123"/>
      <c r="AH971" s="123"/>
      <c r="AI971" s="123"/>
      <c r="AT971" s="11"/>
      <c r="AU971" s="88"/>
    </row>
    <row r="972" spans="3:47" outlineLevel="2" x14ac:dyDescent="0.2">
      <c r="C972" s="119">
        <v>9</v>
      </c>
      <c r="D972" s="11"/>
      <c r="E972" s="11"/>
      <c r="F972" s="11"/>
      <c r="G972" s="16"/>
      <c r="H972" s="163" t="s">
        <v>6</v>
      </c>
      <c r="I972" s="163" t="s">
        <v>5</v>
      </c>
      <c r="J972" s="163" t="s">
        <v>129</v>
      </c>
      <c r="K972" s="163" t="s">
        <v>128</v>
      </c>
      <c r="L972" s="11"/>
      <c r="M972" s="11"/>
      <c r="N972" s="11"/>
      <c r="O972" s="11"/>
      <c r="P972" s="149"/>
      <c r="Q972" s="164"/>
      <c r="V972" s="165"/>
      <c r="W972" s="150"/>
      <c r="X972" s="150"/>
      <c r="Y972" s="150"/>
      <c r="Z972" s="150"/>
      <c r="AA972" s="150"/>
      <c r="AB972" s="150"/>
      <c r="AC972" s="150"/>
      <c r="AD972" s="150"/>
      <c r="AE972" s="150"/>
      <c r="AF972" s="150"/>
      <c r="AG972" s="150"/>
      <c r="AH972" s="150"/>
      <c r="AI972" s="150"/>
      <c r="AT972" s="11"/>
      <c r="AU972" s="88"/>
    </row>
    <row r="973" spans="3:47" outlineLevel="2" x14ac:dyDescent="0.2">
      <c r="C973" s="119">
        <v>9</v>
      </c>
      <c r="D973" s="167" t="s">
        <v>218</v>
      </c>
      <c r="E973" s="11"/>
      <c r="F973" s="125" t="s">
        <v>209</v>
      </c>
      <c r="G973" s="168" t="s">
        <v>130</v>
      </c>
      <c r="H973" s="169">
        <v>1</v>
      </c>
      <c r="I973" s="170">
        <v>0</v>
      </c>
      <c r="J973" s="170">
        <v>1</v>
      </c>
      <c r="K973" s="171">
        <v>0</v>
      </c>
      <c r="L973" s="11"/>
      <c r="M973" s="11"/>
      <c r="N973" s="11"/>
      <c r="O973" s="11"/>
      <c r="P973" s="149"/>
      <c r="Q973" s="164"/>
      <c r="V973" s="165"/>
      <c r="W973" s="11"/>
      <c r="X973" s="11"/>
      <c r="Y973" s="150"/>
      <c r="Z973" s="150"/>
      <c r="AA973" s="150"/>
      <c r="AB973" s="150"/>
      <c r="AC973" s="150"/>
      <c r="AD973" s="150"/>
      <c r="AE973" s="150"/>
      <c r="AF973" s="150"/>
      <c r="AG973" s="11"/>
      <c r="AH973" s="11"/>
      <c r="AI973" s="11"/>
      <c r="AT973" s="11"/>
      <c r="AU973" s="88"/>
    </row>
    <row r="974" spans="3:47" outlineLevel="2" x14ac:dyDescent="0.2">
      <c r="C974" s="119">
        <v>9</v>
      </c>
      <c r="D974" s="167" t="s">
        <v>218</v>
      </c>
      <c r="E974" s="11"/>
      <c r="F974" s="134" t="s">
        <v>31</v>
      </c>
      <c r="G974" s="16" t="s">
        <v>130</v>
      </c>
      <c r="H974" s="172">
        <v>1</v>
      </c>
      <c r="I974" s="173">
        <v>0</v>
      </c>
      <c r="J974" s="173">
        <v>1</v>
      </c>
      <c r="K974" s="174">
        <v>0</v>
      </c>
      <c r="L974" s="11"/>
      <c r="M974" s="11"/>
      <c r="N974" s="11"/>
      <c r="O974" s="11"/>
      <c r="P974" s="149"/>
      <c r="Q974" s="164"/>
      <c r="V974" s="165"/>
      <c r="W974" s="11"/>
      <c r="X974" s="11"/>
      <c r="Y974" s="150"/>
      <c r="Z974" s="150"/>
      <c r="AA974" s="150"/>
      <c r="AB974" s="150"/>
      <c r="AC974" s="150"/>
      <c r="AD974" s="150"/>
      <c r="AE974" s="150"/>
      <c r="AF974" s="150"/>
      <c r="AG974" s="11"/>
      <c r="AH974" s="11"/>
      <c r="AI974" s="11"/>
      <c r="AT974" s="11"/>
      <c r="AU974" s="88"/>
    </row>
    <row r="975" spans="3:47" outlineLevel="2" x14ac:dyDescent="0.2">
      <c r="C975" s="119">
        <v>9</v>
      </c>
      <c r="D975" s="167" t="s">
        <v>218</v>
      </c>
      <c r="E975" s="11"/>
      <c r="F975" s="134" t="s">
        <v>28</v>
      </c>
      <c r="G975" s="16" t="s">
        <v>130</v>
      </c>
      <c r="H975" s="172">
        <v>1</v>
      </c>
      <c r="I975" s="173">
        <v>0</v>
      </c>
      <c r="J975" s="173">
        <v>1</v>
      </c>
      <c r="K975" s="174">
        <v>0</v>
      </c>
      <c r="L975" s="11"/>
      <c r="M975" s="11"/>
      <c r="N975" s="11"/>
      <c r="O975" s="11"/>
      <c r="P975" s="149"/>
      <c r="Q975" s="164"/>
      <c r="V975" s="165"/>
      <c r="W975" s="150"/>
      <c r="X975" s="150"/>
      <c r="Y975" s="150"/>
      <c r="Z975" s="150"/>
      <c r="AA975" s="150"/>
      <c r="AB975" s="150"/>
      <c r="AC975" s="150"/>
      <c r="AD975" s="150"/>
      <c r="AE975" s="150"/>
      <c r="AF975" s="150"/>
      <c r="AG975" s="11"/>
      <c r="AH975" s="11"/>
      <c r="AI975" s="11"/>
      <c r="AT975" s="11"/>
      <c r="AU975" s="88"/>
    </row>
    <row r="976" spans="3:47" outlineLevel="2" x14ac:dyDescent="0.2">
      <c r="C976" s="119">
        <v>9</v>
      </c>
      <c r="D976" s="167" t="s">
        <v>218</v>
      </c>
      <c r="E976" s="11"/>
      <c r="F976" s="134" t="s">
        <v>210</v>
      </c>
      <c r="G976" s="16" t="s">
        <v>130</v>
      </c>
      <c r="H976" s="172">
        <v>0.8</v>
      </c>
      <c r="I976" s="173">
        <v>0.19999999999999996</v>
      </c>
      <c r="J976" s="173">
        <v>0.5</v>
      </c>
      <c r="K976" s="174">
        <v>0.5</v>
      </c>
      <c r="L976" s="11"/>
      <c r="M976" s="11"/>
      <c r="N976" s="11"/>
      <c r="O976" s="11"/>
      <c r="P976" s="149"/>
      <c r="Q976" s="164"/>
      <c r="V976" s="165"/>
      <c r="W976" s="150"/>
      <c r="X976" s="150"/>
      <c r="Y976" s="150"/>
      <c r="Z976" s="150"/>
      <c r="AA976" s="150"/>
      <c r="AB976" s="150"/>
      <c r="AC976" s="150"/>
      <c r="AD976" s="150"/>
      <c r="AE976" s="150"/>
      <c r="AF976" s="150"/>
      <c r="AG976" s="11"/>
      <c r="AH976" s="11"/>
      <c r="AI976" s="11"/>
      <c r="AT976" s="11"/>
      <c r="AU976" s="88"/>
    </row>
    <row r="977" spans="3:47" outlineLevel="2" x14ac:dyDescent="0.2">
      <c r="C977" s="119">
        <v>9</v>
      </c>
      <c r="D977" s="167" t="s">
        <v>218</v>
      </c>
      <c r="E977" s="11"/>
      <c r="F977" s="134" t="s">
        <v>211</v>
      </c>
      <c r="G977" s="16" t="s">
        <v>130</v>
      </c>
      <c r="H977" s="172">
        <v>1</v>
      </c>
      <c r="I977" s="173">
        <v>0</v>
      </c>
      <c r="J977" s="173">
        <v>0.5</v>
      </c>
      <c r="K977" s="174">
        <v>0.5</v>
      </c>
      <c r="L977" s="11"/>
      <c r="M977" s="11"/>
      <c r="N977" s="11"/>
      <c r="O977" s="11"/>
      <c r="P977" s="149"/>
      <c r="Q977" s="164"/>
      <c r="V977" s="165"/>
      <c r="W977" s="150"/>
      <c r="X977" s="150"/>
      <c r="Y977" s="150"/>
      <c r="Z977" s="150"/>
      <c r="AA977" s="150"/>
      <c r="AB977" s="150"/>
      <c r="AC977" s="150"/>
      <c r="AD977" s="150"/>
      <c r="AE977" s="150"/>
      <c r="AF977" s="150"/>
      <c r="AG977" s="11"/>
      <c r="AH977" s="11"/>
      <c r="AI977" s="11"/>
      <c r="AT977" s="11"/>
      <c r="AU977" s="88"/>
    </row>
    <row r="978" spans="3:47" outlineLevel="2" x14ac:dyDescent="0.2">
      <c r="C978" s="119">
        <v>9</v>
      </c>
      <c r="D978" s="167" t="s">
        <v>218</v>
      </c>
      <c r="E978" s="11"/>
      <c r="F978" s="134" t="s">
        <v>212</v>
      </c>
      <c r="G978" s="16" t="s">
        <v>130</v>
      </c>
      <c r="H978" s="172">
        <v>0.8</v>
      </c>
      <c r="I978" s="173">
        <v>0.19999999999999996</v>
      </c>
      <c r="J978" s="173">
        <v>1</v>
      </c>
      <c r="K978" s="174">
        <v>0</v>
      </c>
      <c r="L978" s="11"/>
      <c r="M978" s="11"/>
      <c r="N978" s="11"/>
      <c r="O978" s="11"/>
      <c r="P978" s="149"/>
      <c r="Q978" s="164"/>
      <c r="V978" s="165"/>
      <c r="W978" s="150"/>
      <c r="X978" s="150"/>
      <c r="Y978" s="150"/>
      <c r="Z978" s="150"/>
      <c r="AA978" s="150"/>
      <c r="AB978" s="150"/>
      <c r="AC978" s="150"/>
      <c r="AD978" s="150"/>
      <c r="AE978" s="150"/>
      <c r="AF978" s="150"/>
      <c r="AG978" s="11"/>
      <c r="AH978" s="11"/>
      <c r="AI978" s="11"/>
      <c r="AT978" s="11"/>
      <c r="AU978" s="88"/>
    </row>
    <row r="979" spans="3:47" outlineLevel="2" x14ac:dyDescent="0.2">
      <c r="C979" s="119">
        <v>9</v>
      </c>
      <c r="D979" s="167" t="s">
        <v>218</v>
      </c>
      <c r="E979" s="11"/>
      <c r="F979" s="134" t="s">
        <v>213</v>
      </c>
      <c r="G979" s="16" t="s">
        <v>130</v>
      </c>
      <c r="H979" s="172">
        <v>1</v>
      </c>
      <c r="I979" s="173">
        <v>0</v>
      </c>
      <c r="J979" s="173">
        <v>1</v>
      </c>
      <c r="K979" s="174">
        <v>0</v>
      </c>
      <c r="L979" s="11"/>
      <c r="M979" s="11"/>
      <c r="N979" s="11"/>
      <c r="O979" s="11"/>
      <c r="P979" s="149"/>
      <c r="Q979" s="164"/>
      <c r="V979" s="165"/>
      <c r="W979" s="150"/>
      <c r="X979" s="150"/>
      <c r="Y979" s="150"/>
      <c r="Z979" s="150"/>
      <c r="AA979" s="150"/>
      <c r="AB979" s="150"/>
      <c r="AC979" s="150"/>
      <c r="AD979" s="150"/>
      <c r="AE979" s="150"/>
      <c r="AF979" s="150"/>
      <c r="AG979" s="11"/>
      <c r="AH979" s="11"/>
      <c r="AI979" s="11"/>
      <c r="AT979" s="11"/>
      <c r="AU979" s="88"/>
    </row>
    <row r="980" spans="3:47" outlineLevel="2" x14ac:dyDescent="0.2">
      <c r="C980" s="119">
        <v>9</v>
      </c>
      <c r="D980" s="167" t="s">
        <v>218</v>
      </c>
      <c r="E980" s="11"/>
      <c r="F980" s="134" t="s">
        <v>214</v>
      </c>
      <c r="G980" s="16" t="s">
        <v>130</v>
      </c>
      <c r="H980" s="172">
        <v>0.8</v>
      </c>
      <c r="I980" s="173">
        <v>0.19999999999999996</v>
      </c>
      <c r="J980" s="173">
        <v>1</v>
      </c>
      <c r="K980" s="174">
        <v>0</v>
      </c>
      <c r="L980" s="11"/>
      <c r="M980" s="11"/>
      <c r="N980" s="11"/>
      <c r="O980" s="11"/>
      <c r="P980" s="149"/>
      <c r="Q980" s="164"/>
      <c r="V980" s="165"/>
      <c r="W980" s="150"/>
      <c r="X980" s="150"/>
      <c r="Y980" s="150"/>
      <c r="Z980" s="150"/>
      <c r="AA980" s="150"/>
      <c r="AB980" s="150"/>
      <c r="AC980" s="150"/>
      <c r="AD980" s="150"/>
      <c r="AE980" s="150"/>
      <c r="AF980" s="150"/>
      <c r="AG980" s="11"/>
      <c r="AH980" s="11"/>
      <c r="AI980" s="11"/>
      <c r="AT980" s="11"/>
      <c r="AU980" s="88"/>
    </row>
    <row r="981" spans="3:47" outlineLevel="2" x14ac:dyDescent="0.2">
      <c r="C981" s="119">
        <v>9</v>
      </c>
      <c r="D981" s="167" t="s">
        <v>218</v>
      </c>
      <c r="E981" s="11"/>
      <c r="F981" s="134" t="s">
        <v>215</v>
      </c>
      <c r="G981" s="16" t="s">
        <v>130</v>
      </c>
      <c r="H981" s="172">
        <v>1</v>
      </c>
      <c r="I981" s="173">
        <v>0</v>
      </c>
      <c r="J981" s="173">
        <v>1</v>
      </c>
      <c r="K981" s="174">
        <v>0</v>
      </c>
      <c r="L981" s="11"/>
      <c r="M981" s="11"/>
      <c r="N981" s="11"/>
      <c r="O981" s="11"/>
      <c r="P981" s="149"/>
      <c r="Q981" s="164"/>
      <c r="V981" s="165"/>
      <c r="W981" s="150"/>
      <c r="X981" s="150"/>
      <c r="Y981" s="150"/>
      <c r="Z981" s="150"/>
      <c r="AA981" s="150"/>
      <c r="AB981" s="150"/>
      <c r="AC981" s="150"/>
      <c r="AD981" s="150"/>
      <c r="AE981" s="150"/>
      <c r="AF981" s="150"/>
      <c r="AG981" s="11"/>
      <c r="AH981" s="11"/>
      <c r="AI981" s="11"/>
      <c r="AT981" s="11"/>
      <c r="AU981" s="88"/>
    </row>
    <row r="982" spans="3:47" outlineLevel="2" x14ac:dyDescent="0.2">
      <c r="C982" s="119">
        <v>9</v>
      </c>
      <c r="D982" s="167" t="s">
        <v>218</v>
      </c>
      <c r="E982" s="11"/>
      <c r="F982" s="175" t="s">
        <v>216</v>
      </c>
      <c r="G982" s="16" t="s">
        <v>130</v>
      </c>
      <c r="H982" s="172">
        <v>1</v>
      </c>
      <c r="I982" s="173">
        <v>0</v>
      </c>
      <c r="J982" s="173">
        <v>1</v>
      </c>
      <c r="K982" s="174">
        <v>0</v>
      </c>
      <c r="L982" s="11"/>
      <c r="M982" s="11"/>
      <c r="N982" s="11"/>
      <c r="O982" s="11"/>
      <c r="P982" s="149"/>
      <c r="Q982" s="164"/>
      <c r="V982" s="165"/>
      <c r="W982" s="150"/>
      <c r="X982" s="150"/>
      <c r="Y982" s="150"/>
      <c r="Z982" s="150"/>
      <c r="AA982" s="150"/>
      <c r="AB982" s="150"/>
      <c r="AC982" s="150"/>
      <c r="AD982" s="150"/>
      <c r="AE982" s="150"/>
      <c r="AF982" s="150"/>
      <c r="AG982" s="11"/>
      <c r="AH982" s="11"/>
      <c r="AI982" s="11"/>
      <c r="AT982" s="11"/>
      <c r="AU982" s="88"/>
    </row>
    <row r="983" spans="3:47" outlineLevel="2" x14ac:dyDescent="0.2">
      <c r="C983" s="119">
        <v>9</v>
      </c>
      <c r="D983" s="167" t="s">
        <v>218</v>
      </c>
      <c r="E983" s="11"/>
      <c r="F983" s="175" t="s">
        <v>33</v>
      </c>
      <c r="G983" s="16" t="s">
        <v>130</v>
      </c>
      <c r="H983" s="172">
        <v>1</v>
      </c>
      <c r="I983" s="173">
        <v>0</v>
      </c>
      <c r="J983" s="173">
        <v>1</v>
      </c>
      <c r="K983" s="174">
        <v>0</v>
      </c>
      <c r="L983" s="11"/>
      <c r="M983" s="11"/>
      <c r="N983" s="11"/>
      <c r="O983" s="11"/>
      <c r="P983" s="149"/>
      <c r="Q983" s="164"/>
      <c r="V983" s="165"/>
      <c r="W983" s="150"/>
      <c r="X983" s="150"/>
      <c r="Y983" s="150"/>
      <c r="Z983" s="150"/>
      <c r="AA983" s="150"/>
      <c r="AB983" s="150"/>
      <c r="AC983" s="150"/>
      <c r="AD983" s="150"/>
      <c r="AE983" s="150"/>
      <c r="AF983" s="150"/>
      <c r="AG983" s="11"/>
      <c r="AH983" s="11"/>
      <c r="AI983" s="11"/>
      <c r="AT983" s="11"/>
      <c r="AU983" s="88"/>
    </row>
    <row r="984" spans="3:47" outlineLevel="2" x14ac:dyDescent="0.2">
      <c r="C984" s="119">
        <v>9</v>
      </c>
      <c r="D984" s="167" t="s">
        <v>218</v>
      </c>
      <c r="E984" s="11"/>
      <c r="F984" s="175" t="s">
        <v>34</v>
      </c>
      <c r="G984" s="16" t="s">
        <v>130</v>
      </c>
      <c r="H984" s="172">
        <v>1</v>
      </c>
      <c r="I984" s="173">
        <v>0</v>
      </c>
      <c r="J984" s="173">
        <v>1</v>
      </c>
      <c r="K984" s="174">
        <v>0</v>
      </c>
      <c r="L984" s="11"/>
      <c r="M984" s="11"/>
      <c r="N984" s="11"/>
      <c r="O984" s="11"/>
      <c r="P984" s="149"/>
      <c r="Q984" s="164"/>
      <c r="V984" s="165"/>
      <c r="W984" s="150"/>
      <c r="X984" s="150"/>
      <c r="Y984" s="150"/>
      <c r="Z984" s="150"/>
      <c r="AA984" s="150"/>
      <c r="AB984" s="150"/>
      <c r="AC984" s="150"/>
      <c r="AD984" s="150"/>
      <c r="AE984" s="150"/>
      <c r="AF984" s="150"/>
      <c r="AG984" s="11"/>
      <c r="AH984" s="11"/>
      <c r="AI984" s="11"/>
      <c r="AT984" s="11"/>
      <c r="AU984" s="88"/>
    </row>
    <row r="985" spans="3:47" outlineLevel="2" x14ac:dyDescent="0.2">
      <c r="C985" s="119">
        <v>9</v>
      </c>
      <c r="D985" s="167" t="s">
        <v>218</v>
      </c>
      <c r="E985" s="11"/>
      <c r="F985" s="175" t="s">
        <v>217</v>
      </c>
      <c r="G985" s="16" t="s">
        <v>130</v>
      </c>
      <c r="H985" s="172">
        <v>1</v>
      </c>
      <c r="I985" s="173">
        <v>0</v>
      </c>
      <c r="J985" s="173">
        <v>1</v>
      </c>
      <c r="K985" s="174">
        <v>0</v>
      </c>
      <c r="L985" s="11"/>
      <c r="M985" s="11"/>
      <c r="N985" s="11"/>
      <c r="O985" s="11"/>
      <c r="P985" s="149"/>
      <c r="Q985" s="164"/>
      <c r="V985" s="165"/>
      <c r="W985" s="150"/>
      <c r="X985" s="150"/>
      <c r="Y985" s="150"/>
      <c r="Z985" s="150"/>
      <c r="AA985" s="150"/>
      <c r="AB985" s="150"/>
      <c r="AC985" s="150"/>
      <c r="AD985" s="150"/>
      <c r="AE985" s="150"/>
      <c r="AF985" s="150"/>
      <c r="AG985" s="11"/>
      <c r="AH985" s="11"/>
      <c r="AI985" s="11"/>
      <c r="AT985" s="11"/>
      <c r="AU985" s="88"/>
    </row>
    <row r="986" spans="3:47" outlineLevel="2" x14ac:dyDescent="0.2">
      <c r="C986" s="119">
        <v>9</v>
      </c>
      <c r="D986" s="167" t="s">
        <v>218</v>
      </c>
      <c r="E986" s="11"/>
      <c r="F986" s="175" t="s">
        <v>152</v>
      </c>
      <c r="G986" s="16" t="s">
        <v>130</v>
      </c>
      <c r="H986" s="172">
        <v>0</v>
      </c>
      <c r="I986" s="173">
        <v>1</v>
      </c>
      <c r="J986" s="173">
        <v>0</v>
      </c>
      <c r="K986" s="174">
        <v>0</v>
      </c>
      <c r="L986" s="11"/>
      <c r="M986" s="11"/>
      <c r="N986" s="11"/>
      <c r="O986" s="11"/>
      <c r="P986" s="149"/>
      <c r="Q986" s="164"/>
      <c r="V986" s="165"/>
      <c r="W986" s="150"/>
      <c r="X986" s="150"/>
      <c r="Y986" s="150"/>
      <c r="Z986" s="150"/>
      <c r="AA986" s="150"/>
      <c r="AB986" s="150"/>
      <c r="AC986" s="150"/>
      <c r="AD986" s="150"/>
      <c r="AE986" s="150"/>
      <c r="AF986" s="150"/>
      <c r="AG986" s="11"/>
      <c r="AH986" s="11"/>
      <c r="AI986" s="11"/>
      <c r="AT986" s="11"/>
      <c r="AU986" s="88"/>
    </row>
    <row r="987" spans="3:47" outlineLevel="2" x14ac:dyDescent="0.2">
      <c r="C987" s="119">
        <v>9</v>
      </c>
      <c r="D987" s="167" t="s">
        <v>218</v>
      </c>
      <c r="E987" s="11"/>
      <c r="F987" s="176" t="s">
        <v>152</v>
      </c>
      <c r="G987" s="177" t="s">
        <v>130</v>
      </c>
      <c r="H987" s="178">
        <v>0</v>
      </c>
      <c r="I987" s="179">
        <v>1</v>
      </c>
      <c r="J987" s="179">
        <v>0</v>
      </c>
      <c r="K987" s="180">
        <v>0</v>
      </c>
      <c r="L987" s="11"/>
      <c r="M987" s="11"/>
      <c r="N987" s="11"/>
      <c r="O987" s="11"/>
      <c r="P987" s="149"/>
      <c r="Q987" s="164"/>
      <c r="V987" s="165"/>
      <c r="W987" s="150"/>
      <c r="X987" s="150"/>
      <c r="Y987" s="150"/>
      <c r="Z987" s="150"/>
      <c r="AA987" s="150"/>
      <c r="AB987" s="150"/>
      <c r="AC987" s="150"/>
      <c r="AD987" s="150"/>
      <c r="AE987" s="150"/>
      <c r="AF987" s="150"/>
      <c r="AG987" s="11"/>
      <c r="AH987" s="11"/>
      <c r="AI987" s="11"/>
      <c r="AT987" s="11"/>
      <c r="AU987" s="88"/>
    </row>
    <row r="988" spans="3:47" outlineLevel="2" x14ac:dyDescent="0.2">
      <c r="C988" s="119">
        <v>9</v>
      </c>
      <c r="D988" s="167" t="s">
        <v>218</v>
      </c>
      <c r="E988" s="11"/>
      <c r="F988" s="125" t="s">
        <v>152</v>
      </c>
      <c r="G988" s="168" t="s">
        <v>130</v>
      </c>
      <c r="H988" s="172">
        <v>0</v>
      </c>
      <c r="I988" s="173">
        <v>1</v>
      </c>
      <c r="J988" s="173">
        <v>0</v>
      </c>
      <c r="K988" s="174">
        <v>0</v>
      </c>
      <c r="L988" s="11"/>
      <c r="M988" s="11"/>
      <c r="N988" s="11"/>
      <c r="O988" s="11"/>
      <c r="P988" s="149"/>
      <c r="Q988" s="164"/>
      <c r="V988" s="165"/>
      <c r="W988" s="150"/>
      <c r="X988" s="150"/>
      <c r="Y988" s="150"/>
      <c r="Z988" s="150"/>
      <c r="AA988" s="150"/>
      <c r="AB988" s="150"/>
      <c r="AC988" s="150"/>
      <c r="AD988" s="150"/>
      <c r="AE988" s="150"/>
      <c r="AF988" s="150"/>
      <c r="AG988" s="11"/>
      <c r="AH988" s="11"/>
      <c r="AI988" s="11"/>
      <c r="AT988" s="11"/>
      <c r="AU988" s="88"/>
    </row>
    <row r="989" spans="3:47" outlineLevel="2" x14ac:dyDescent="0.2">
      <c r="C989" s="119">
        <v>9</v>
      </c>
      <c r="D989" s="167" t="s">
        <v>218</v>
      </c>
      <c r="E989" s="11"/>
      <c r="F989" s="134" t="s">
        <v>152</v>
      </c>
      <c r="G989" s="16" t="s">
        <v>130</v>
      </c>
      <c r="H989" s="172">
        <v>0</v>
      </c>
      <c r="I989" s="173">
        <v>1</v>
      </c>
      <c r="J989" s="173">
        <v>0</v>
      </c>
      <c r="K989" s="174">
        <v>0</v>
      </c>
      <c r="L989" s="11"/>
      <c r="M989" s="11"/>
      <c r="N989" s="11"/>
      <c r="O989" s="11"/>
      <c r="P989" s="149"/>
      <c r="Q989" s="164"/>
      <c r="V989" s="165"/>
      <c r="W989" s="150"/>
      <c r="X989" s="150"/>
      <c r="Y989" s="150"/>
      <c r="Z989" s="150"/>
      <c r="AA989" s="150"/>
      <c r="AB989" s="150"/>
      <c r="AC989" s="150"/>
      <c r="AD989" s="150"/>
      <c r="AE989" s="150"/>
      <c r="AF989" s="150"/>
      <c r="AG989" s="11"/>
      <c r="AH989" s="11"/>
      <c r="AI989" s="11"/>
      <c r="AT989" s="11"/>
      <c r="AU989" s="88"/>
    </row>
    <row r="990" spans="3:47" outlineLevel="2" x14ac:dyDescent="0.2">
      <c r="C990" s="119">
        <v>9</v>
      </c>
      <c r="D990" s="167" t="s">
        <v>218</v>
      </c>
      <c r="E990" s="11"/>
      <c r="F990" s="134" t="s">
        <v>152</v>
      </c>
      <c r="G990" s="16" t="s">
        <v>130</v>
      </c>
      <c r="H990" s="172">
        <v>0</v>
      </c>
      <c r="I990" s="173">
        <v>1</v>
      </c>
      <c r="J990" s="173">
        <v>0</v>
      </c>
      <c r="K990" s="174">
        <v>0</v>
      </c>
      <c r="L990" s="11"/>
      <c r="M990" s="11"/>
      <c r="N990" s="11"/>
      <c r="O990" s="11"/>
      <c r="P990" s="149"/>
      <c r="Q990" s="164"/>
      <c r="V990" s="165"/>
      <c r="W990" s="150"/>
      <c r="X990" s="150"/>
      <c r="Y990" s="150"/>
      <c r="Z990" s="150"/>
      <c r="AA990" s="150"/>
      <c r="AB990" s="150"/>
      <c r="AC990" s="150"/>
      <c r="AD990" s="150"/>
      <c r="AE990" s="150"/>
      <c r="AF990" s="150"/>
      <c r="AG990" s="11"/>
      <c r="AH990" s="11"/>
      <c r="AI990" s="11"/>
      <c r="AT990" s="11"/>
      <c r="AU990" s="88"/>
    </row>
    <row r="991" spans="3:47" outlineLevel="2" x14ac:dyDescent="0.2">
      <c r="C991" s="119">
        <v>9</v>
      </c>
      <c r="D991" s="167" t="s">
        <v>218</v>
      </c>
      <c r="E991" s="11"/>
      <c r="F991" s="134" t="s">
        <v>152</v>
      </c>
      <c r="G991" s="16" t="s">
        <v>130</v>
      </c>
      <c r="H991" s="172">
        <v>0</v>
      </c>
      <c r="I991" s="173">
        <v>1</v>
      </c>
      <c r="J991" s="173">
        <v>0</v>
      </c>
      <c r="K991" s="174">
        <v>0</v>
      </c>
      <c r="L991" s="11"/>
      <c r="M991" s="11"/>
      <c r="N991" s="11"/>
      <c r="O991" s="11"/>
      <c r="P991" s="149"/>
      <c r="Q991" s="164"/>
      <c r="V991" s="165"/>
      <c r="W991" s="150"/>
      <c r="X991" s="150"/>
      <c r="Y991" s="150"/>
      <c r="Z991" s="150"/>
      <c r="AA991" s="150"/>
      <c r="AB991" s="150"/>
      <c r="AC991" s="150"/>
      <c r="AD991" s="150"/>
      <c r="AE991" s="150"/>
      <c r="AF991" s="150"/>
      <c r="AG991" s="11"/>
      <c r="AH991" s="11"/>
      <c r="AI991" s="11"/>
      <c r="AT991" s="11"/>
      <c r="AU991" s="88"/>
    </row>
    <row r="992" spans="3:47" outlineLevel="2" x14ac:dyDescent="0.2">
      <c r="C992" s="119">
        <v>9</v>
      </c>
      <c r="D992" s="167" t="s">
        <v>218</v>
      </c>
      <c r="E992" s="11"/>
      <c r="F992" s="134" t="s">
        <v>152</v>
      </c>
      <c r="G992" s="16" t="s">
        <v>130</v>
      </c>
      <c r="H992" s="172">
        <v>0</v>
      </c>
      <c r="I992" s="173">
        <v>1</v>
      </c>
      <c r="J992" s="173">
        <v>0</v>
      </c>
      <c r="K992" s="174">
        <v>0</v>
      </c>
      <c r="L992" s="11"/>
      <c r="M992" s="11"/>
      <c r="N992" s="11"/>
      <c r="O992" s="11"/>
      <c r="P992" s="149"/>
      <c r="Q992" s="164"/>
      <c r="V992" s="165"/>
      <c r="W992" s="150"/>
      <c r="X992" s="150"/>
      <c r="Y992" s="150"/>
      <c r="Z992" s="150"/>
      <c r="AA992" s="150"/>
      <c r="AB992" s="150"/>
      <c r="AC992" s="150"/>
      <c r="AD992" s="150"/>
      <c r="AE992" s="150"/>
      <c r="AF992" s="150"/>
      <c r="AG992" s="11"/>
      <c r="AH992" s="11"/>
      <c r="AI992" s="11"/>
      <c r="AT992" s="11"/>
      <c r="AU992" s="88"/>
    </row>
    <row r="993" spans="3:47" outlineLevel="2" x14ac:dyDescent="0.2">
      <c r="C993" s="119">
        <v>9</v>
      </c>
      <c r="D993" s="167" t="s">
        <v>218</v>
      </c>
      <c r="E993" s="11"/>
      <c r="F993" s="134" t="s">
        <v>152</v>
      </c>
      <c r="G993" s="16" t="s">
        <v>130</v>
      </c>
      <c r="H993" s="172">
        <v>0</v>
      </c>
      <c r="I993" s="173">
        <v>1</v>
      </c>
      <c r="J993" s="173">
        <v>0</v>
      </c>
      <c r="K993" s="174">
        <v>0</v>
      </c>
      <c r="L993" s="11"/>
      <c r="M993" s="11"/>
      <c r="N993" s="11"/>
      <c r="O993" s="11"/>
      <c r="P993" s="149"/>
      <c r="Q993" s="164"/>
      <c r="V993" s="165"/>
      <c r="W993" s="150"/>
      <c r="X993" s="181"/>
      <c r="Y993" s="150"/>
      <c r="Z993" s="150"/>
      <c r="AA993" s="150"/>
      <c r="AB993" s="150"/>
      <c r="AC993" s="150"/>
      <c r="AD993" s="150"/>
      <c r="AE993" s="150"/>
      <c r="AF993" s="150"/>
      <c r="AG993" s="11"/>
      <c r="AH993" s="11"/>
      <c r="AI993" s="11"/>
      <c r="AT993" s="11"/>
      <c r="AU993" s="88"/>
    </row>
    <row r="994" spans="3:47" outlineLevel="2" x14ac:dyDescent="0.2">
      <c r="C994" s="119">
        <v>9</v>
      </c>
      <c r="D994" s="167" t="s">
        <v>218</v>
      </c>
      <c r="E994" s="11"/>
      <c r="F994" s="134" t="s">
        <v>152</v>
      </c>
      <c r="G994" s="16" t="s">
        <v>130</v>
      </c>
      <c r="H994" s="172">
        <v>0</v>
      </c>
      <c r="I994" s="173">
        <v>1</v>
      </c>
      <c r="J994" s="173">
        <v>0</v>
      </c>
      <c r="K994" s="174">
        <v>0</v>
      </c>
      <c r="L994" s="11"/>
      <c r="M994" s="11"/>
      <c r="N994" s="11"/>
      <c r="O994" s="11"/>
      <c r="P994" s="149"/>
      <c r="Q994" s="164"/>
      <c r="V994" s="165"/>
      <c r="W994" s="150"/>
      <c r="X994" s="150"/>
      <c r="Y994" s="150"/>
      <c r="Z994" s="150"/>
      <c r="AA994" s="150"/>
      <c r="AB994" s="150"/>
      <c r="AC994" s="150"/>
      <c r="AD994" s="150"/>
      <c r="AE994" s="150"/>
      <c r="AF994" s="150"/>
      <c r="AG994" s="11"/>
      <c r="AH994" s="11"/>
      <c r="AI994" s="11"/>
      <c r="AT994" s="11"/>
      <c r="AU994" s="88"/>
    </row>
    <row r="995" spans="3:47" outlineLevel="2" x14ac:dyDescent="0.2">
      <c r="C995" s="119">
        <v>9</v>
      </c>
      <c r="D995" s="167" t="s">
        <v>218</v>
      </c>
      <c r="E995" s="11"/>
      <c r="F995" s="134" t="s">
        <v>152</v>
      </c>
      <c r="G995" s="16" t="s">
        <v>130</v>
      </c>
      <c r="H995" s="172">
        <v>0</v>
      </c>
      <c r="I995" s="173">
        <v>1</v>
      </c>
      <c r="J995" s="173">
        <v>0</v>
      </c>
      <c r="K995" s="174">
        <v>0</v>
      </c>
      <c r="L995" s="11"/>
      <c r="M995" s="11"/>
      <c r="N995" s="11"/>
      <c r="O995" s="11"/>
      <c r="P995" s="149"/>
      <c r="Q995" s="164"/>
      <c r="V995" s="165"/>
      <c r="W995" s="150"/>
      <c r="X995" s="150"/>
      <c r="Y995" s="150"/>
      <c r="Z995" s="150"/>
      <c r="AA995" s="150"/>
      <c r="AB995" s="150"/>
      <c r="AC995" s="150"/>
      <c r="AD995" s="150"/>
      <c r="AE995" s="150"/>
      <c r="AF995" s="150"/>
      <c r="AG995" s="11"/>
      <c r="AH995" s="11"/>
      <c r="AI995" s="11"/>
      <c r="AT995" s="11"/>
      <c r="AU995" s="88"/>
    </row>
    <row r="996" spans="3:47" outlineLevel="2" x14ac:dyDescent="0.2">
      <c r="C996" s="119">
        <v>9</v>
      </c>
      <c r="D996" s="167" t="s">
        <v>218</v>
      </c>
      <c r="E996" s="11"/>
      <c r="F996" s="134" t="s">
        <v>152</v>
      </c>
      <c r="G996" s="16" t="s">
        <v>130</v>
      </c>
      <c r="H996" s="172">
        <v>0</v>
      </c>
      <c r="I996" s="173">
        <v>1</v>
      </c>
      <c r="J996" s="173">
        <v>0</v>
      </c>
      <c r="K996" s="174">
        <v>0</v>
      </c>
      <c r="L996" s="11"/>
      <c r="M996" s="11"/>
      <c r="N996" s="11"/>
      <c r="O996" s="11"/>
      <c r="P996" s="149"/>
      <c r="Q996" s="164"/>
      <c r="V996" s="165"/>
      <c r="W996" s="150"/>
      <c r="X996" s="150"/>
      <c r="Y996" s="150"/>
      <c r="Z996" s="150"/>
      <c r="AA996" s="150"/>
      <c r="AB996" s="150"/>
      <c r="AC996" s="150"/>
      <c r="AD996" s="150"/>
      <c r="AE996" s="150"/>
      <c r="AF996" s="150"/>
      <c r="AG996" s="11"/>
      <c r="AH996" s="11"/>
      <c r="AI996" s="11"/>
      <c r="AT996" s="11"/>
      <c r="AU996" s="88"/>
    </row>
    <row r="997" spans="3:47" outlineLevel="2" x14ac:dyDescent="0.2">
      <c r="C997" s="119">
        <v>9</v>
      </c>
      <c r="D997" s="167" t="s">
        <v>218</v>
      </c>
      <c r="E997" s="11"/>
      <c r="F997" s="140" t="s">
        <v>152</v>
      </c>
      <c r="G997" s="177" t="s">
        <v>130</v>
      </c>
      <c r="H997" s="178">
        <v>0</v>
      </c>
      <c r="I997" s="179">
        <v>1</v>
      </c>
      <c r="J997" s="179">
        <v>0</v>
      </c>
      <c r="K997" s="180">
        <v>0</v>
      </c>
      <c r="L997" s="11"/>
      <c r="M997" s="11"/>
      <c r="N997" s="11"/>
      <c r="O997" s="11"/>
      <c r="P997" s="149"/>
      <c r="Q997" s="164"/>
      <c r="V997" s="165"/>
      <c r="W997" s="150"/>
      <c r="X997" s="150"/>
      <c r="Y997" s="150"/>
      <c r="Z997" s="150"/>
      <c r="AA997" s="150"/>
      <c r="AB997" s="150"/>
      <c r="AC997" s="150"/>
      <c r="AD997" s="150"/>
      <c r="AE997" s="150"/>
      <c r="AF997" s="150"/>
      <c r="AG997" s="150"/>
      <c r="AH997" s="150"/>
      <c r="AI997" s="150"/>
      <c r="AT997" s="11"/>
      <c r="AU997" s="88"/>
    </row>
    <row r="998" spans="3:47" outlineLevel="2" x14ac:dyDescent="0.2">
      <c r="C998" s="119">
        <v>9</v>
      </c>
      <c r="D998" s="11"/>
      <c r="E998" s="11"/>
      <c r="F998" s="11"/>
      <c r="G998" s="11"/>
      <c r="H998" s="11"/>
      <c r="I998" s="11"/>
      <c r="J998" s="11"/>
      <c r="K998" s="11"/>
      <c r="L998" s="11"/>
      <c r="M998" s="11"/>
      <c r="N998" s="11"/>
      <c r="O998" s="11"/>
      <c r="P998" s="149"/>
      <c r="Q998" s="16"/>
      <c r="R998" s="182"/>
      <c r="S998" s="182"/>
      <c r="T998" s="182"/>
      <c r="U998" s="182"/>
      <c r="V998" s="183"/>
      <c r="W998" s="150"/>
      <c r="X998" s="150"/>
      <c r="Y998" s="150"/>
      <c r="Z998" s="150"/>
      <c r="AA998" s="150"/>
      <c r="AB998" s="150"/>
      <c r="AC998" s="150"/>
      <c r="AD998" s="150"/>
      <c r="AE998" s="150"/>
      <c r="AF998" s="150"/>
      <c r="AG998" s="150"/>
      <c r="AH998" s="150"/>
      <c r="AI998" s="150"/>
      <c r="AT998" s="11"/>
      <c r="AU998" s="88"/>
    </row>
    <row r="999" spans="3:47" outlineLevel="1" x14ac:dyDescent="0.2">
      <c r="C999" s="119">
        <v>9</v>
      </c>
      <c r="D999" s="11"/>
      <c r="E999" s="162" t="s">
        <v>185</v>
      </c>
      <c r="F999" s="121"/>
      <c r="G999" s="121"/>
      <c r="H999" s="121"/>
      <c r="I999" s="121"/>
      <c r="J999" s="121"/>
      <c r="K999" s="121"/>
      <c r="L999" s="121"/>
      <c r="M999" s="121"/>
      <c r="N999" s="121"/>
      <c r="O999" s="121"/>
      <c r="P999" s="121"/>
      <c r="Q999" s="122"/>
      <c r="R999" s="123"/>
      <c r="S999" s="123"/>
      <c r="T999" s="123"/>
      <c r="U999" s="123"/>
      <c r="V999" s="123"/>
      <c r="W999" s="123"/>
      <c r="X999" s="123"/>
      <c r="Y999" s="123"/>
      <c r="Z999" s="123"/>
      <c r="AA999" s="123"/>
      <c r="AB999" s="123"/>
      <c r="AC999" s="123"/>
      <c r="AD999" s="123"/>
      <c r="AE999" s="123"/>
      <c r="AF999" s="123"/>
      <c r="AG999" s="123"/>
      <c r="AH999" s="123"/>
      <c r="AI999" s="123"/>
      <c r="AT999" s="11"/>
      <c r="AU999" s="88"/>
    </row>
    <row r="1000" spans="3:47" outlineLevel="2" x14ac:dyDescent="0.2">
      <c r="C1000" s="119">
        <v>9</v>
      </c>
      <c r="D1000" s="11"/>
      <c r="E1000" s="125"/>
      <c r="F1000" s="127" t="s">
        <v>5</v>
      </c>
      <c r="G1000" s="127"/>
      <c r="H1000" s="127"/>
      <c r="I1000" s="127"/>
      <c r="J1000" s="127"/>
      <c r="K1000" s="127"/>
      <c r="L1000" s="127"/>
      <c r="M1000" s="127"/>
      <c r="N1000" s="127"/>
      <c r="O1000" s="127"/>
      <c r="P1000" s="152"/>
      <c r="Q1000" s="128" t="s">
        <v>110</v>
      </c>
      <c r="R1000" s="184"/>
      <c r="S1000" s="185"/>
      <c r="T1000" s="185"/>
      <c r="U1000" s="186">
        <v>69.755091254083183</v>
      </c>
      <c r="V1000" s="186">
        <v>72.233807750858375</v>
      </c>
      <c r="W1000" s="187">
        <v>74.257478988409218</v>
      </c>
      <c r="X1000" s="186">
        <v>76.293645899447625</v>
      </c>
      <c r="Y1000" s="185">
        <v>78.136528821474229</v>
      </c>
      <c r="Z1000" s="185">
        <v>79.784344594456982</v>
      </c>
      <c r="AA1000" s="185">
        <v>81.36796959663657</v>
      </c>
      <c r="AB1000" s="185">
        <v>82.983027727656477</v>
      </c>
      <c r="AC1000" s="185">
        <v>84.630142899708204</v>
      </c>
      <c r="AD1000" s="185">
        <v>86.309951408954305</v>
      </c>
      <c r="AE1000" s="185">
        <v>88.023102181336967</v>
      </c>
      <c r="AF1000" s="185">
        <v>89.770257023265629</v>
      </c>
      <c r="AG1000" s="185">
        <v>91.552090877280449</v>
      </c>
      <c r="AH1000" s="188">
        <v>93.369292082790409</v>
      </c>
      <c r="AI1000" s="188">
        <v>95.222562641986798</v>
      </c>
      <c r="AT1000" s="11"/>
      <c r="AU1000" s="88"/>
    </row>
    <row r="1001" spans="3:47" outlineLevel="2" x14ac:dyDescent="0.2">
      <c r="C1001" s="119">
        <v>9</v>
      </c>
      <c r="D1001" s="11"/>
      <c r="E1001" s="134"/>
      <c r="F1001" s="11" t="s">
        <v>129</v>
      </c>
      <c r="G1001" s="11"/>
      <c r="H1001" s="11"/>
      <c r="I1001" s="11"/>
      <c r="J1001" s="11"/>
      <c r="K1001" s="11"/>
      <c r="L1001" s="11"/>
      <c r="M1001" s="11"/>
      <c r="N1001" s="11"/>
      <c r="O1001" s="11"/>
      <c r="P1001" s="149"/>
      <c r="Q1001" s="135" t="s">
        <v>110</v>
      </c>
      <c r="R1001" s="189"/>
      <c r="S1001" s="190"/>
      <c r="T1001" s="190"/>
      <c r="U1001" s="191">
        <v>783.71679602613176</v>
      </c>
      <c r="V1001" s="191">
        <v>855.13551820462237</v>
      </c>
      <c r="W1001" s="192">
        <v>896.33965122928396</v>
      </c>
      <c r="X1001" s="191">
        <v>363.4562942423546</v>
      </c>
      <c r="Y1001" s="190">
        <v>569.27318166434907</v>
      </c>
      <c r="Z1001" s="190">
        <v>452.44985104171963</v>
      </c>
      <c r="AA1001" s="190">
        <v>943.50900772867033</v>
      </c>
      <c r="AB1001" s="190">
        <v>1571.2161400509299</v>
      </c>
      <c r="AC1001" s="190">
        <v>1932.0890286227482</v>
      </c>
      <c r="AD1001" s="190">
        <v>2960.8880640324051</v>
      </c>
      <c r="AE1001" s="190">
        <v>1989.9121276265714</v>
      </c>
      <c r="AF1001" s="190">
        <v>1485.7536621121199</v>
      </c>
      <c r="AG1001" s="190">
        <v>1538.6304743789494</v>
      </c>
      <c r="AH1001" s="193">
        <v>1313.1029829499691</v>
      </c>
      <c r="AI1001" s="193">
        <v>1704.8761388254736</v>
      </c>
      <c r="AT1001" s="11"/>
      <c r="AU1001" s="88"/>
    </row>
    <row r="1002" spans="3:47" outlineLevel="2" x14ac:dyDescent="0.2">
      <c r="C1002" s="119">
        <v>9</v>
      </c>
      <c r="D1002" s="11"/>
      <c r="E1002" s="140"/>
      <c r="F1002" s="142" t="s">
        <v>128</v>
      </c>
      <c r="G1002" s="142"/>
      <c r="H1002" s="142"/>
      <c r="I1002" s="142"/>
      <c r="J1002" s="142"/>
      <c r="K1002" s="142"/>
      <c r="L1002" s="142"/>
      <c r="M1002" s="142"/>
      <c r="N1002" s="142"/>
      <c r="O1002" s="142"/>
      <c r="P1002" s="155"/>
      <c r="Q1002" s="143" t="s">
        <v>110</v>
      </c>
      <c r="R1002" s="194"/>
      <c r="S1002" s="195"/>
      <c r="T1002" s="195"/>
      <c r="U1002" s="196">
        <v>305.39793899020106</v>
      </c>
      <c r="V1002" s="196">
        <v>316.24851710881131</v>
      </c>
      <c r="W1002" s="197">
        <v>325.10759553097324</v>
      </c>
      <c r="X1002" s="196">
        <v>361.87629513318666</v>
      </c>
      <c r="Y1002" s="195">
        <v>368.97953648112735</v>
      </c>
      <c r="Z1002" s="195">
        <v>376.93376617603082</v>
      </c>
      <c r="AA1002" s="195">
        <v>384.56953177199864</v>
      </c>
      <c r="AB1002" s="195">
        <v>392.36064935969512</v>
      </c>
      <c r="AC1002" s="195">
        <v>400.31029605877461</v>
      </c>
      <c r="AD1002" s="195">
        <v>408.42171436602723</v>
      </c>
      <c r="AE1002" s="195">
        <v>416.69821351043464</v>
      </c>
      <c r="AF1002" s="195">
        <v>425.14317083654828</v>
      </c>
      <c r="AG1002" s="195">
        <v>433.76003321678593</v>
      </c>
      <c r="AH1002" s="198">
        <v>442.55231849325844</v>
      </c>
      <c r="AI1002" s="198">
        <v>451.52361694974911</v>
      </c>
      <c r="AT1002" s="11"/>
      <c r="AU1002" s="88"/>
    </row>
    <row r="1003" spans="3:47" outlineLevel="2" x14ac:dyDescent="0.2">
      <c r="C1003" s="119">
        <v>9</v>
      </c>
      <c r="D1003" s="199"/>
      <c r="E1003" s="199"/>
      <c r="F1003" s="199"/>
      <c r="G1003" s="199"/>
      <c r="H1003" s="199"/>
      <c r="I1003" s="199"/>
      <c r="J1003" s="199"/>
      <c r="K1003" s="199"/>
      <c r="L1003" s="199"/>
      <c r="M1003" s="199"/>
      <c r="N1003" s="199"/>
      <c r="O1003" s="199"/>
      <c r="P1003" s="200"/>
      <c r="Q1003" s="16"/>
      <c r="R1003" s="201"/>
      <c r="S1003" s="201"/>
      <c r="T1003" s="201"/>
      <c r="U1003" s="201"/>
      <c r="V1003" s="201"/>
      <c r="W1003" s="201"/>
      <c r="X1003" s="201"/>
      <c r="Y1003" s="201"/>
      <c r="Z1003" s="201"/>
      <c r="AA1003" s="201"/>
      <c r="AB1003" s="201"/>
      <c r="AC1003" s="201"/>
      <c r="AD1003" s="201"/>
      <c r="AE1003" s="201"/>
      <c r="AF1003" s="201"/>
      <c r="AG1003" s="201"/>
      <c r="AH1003" s="201"/>
      <c r="AI1003" s="201"/>
      <c r="AT1003" s="11"/>
      <c r="AU1003" s="88"/>
    </row>
    <row r="1004" spans="3:47" outlineLevel="1" x14ac:dyDescent="0.2">
      <c r="C1004" s="119">
        <v>9</v>
      </c>
      <c r="D1004" s="11"/>
      <c r="E1004" s="202" t="s">
        <v>186</v>
      </c>
      <c r="F1004" s="203"/>
      <c r="G1004" s="203"/>
      <c r="H1004" s="203"/>
      <c r="I1004" s="203"/>
      <c r="J1004" s="203"/>
      <c r="K1004" s="203"/>
      <c r="L1004" s="203"/>
      <c r="M1004" s="203"/>
      <c r="N1004" s="203"/>
      <c r="O1004" s="203"/>
      <c r="P1004" s="203"/>
      <c r="Q1004" s="204"/>
      <c r="R1004" s="205"/>
      <c r="S1004" s="205"/>
      <c r="T1004" s="205"/>
      <c r="U1004" s="205"/>
      <c r="V1004" s="205"/>
      <c r="W1004" s="205"/>
      <c r="X1004" s="205"/>
      <c r="Y1004" s="205"/>
      <c r="Z1004" s="205"/>
      <c r="AA1004" s="205"/>
      <c r="AB1004" s="205"/>
      <c r="AC1004" s="205"/>
      <c r="AD1004" s="205"/>
      <c r="AE1004" s="205"/>
      <c r="AF1004" s="205"/>
      <c r="AG1004" s="205"/>
      <c r="AH1004" s="205"/>
      <c r="AI1004" s="205"/>
      <c r="AT1004" s="11"/>
      <c r="AU1004" s="88"/>
    </row>
    <row r="1005" spans="3:47" outlineLevel="2" x14ac:dyDescent="0.2">
      <c r="C1005" s="119">
        <v>9</v>
      </c>
      <c r="D1005" s="206" t="s">
        <v>187</v>
      </c>
      <c r="E1005" t="s">
        <v>127</v>
      </c>
      <c r="AT1005" s="11"/>
      <c r="AU1005" s="88"/>
    </row>
    <row r="1006" spans="3:47" outlineLevel="2" x14ac:dyDescent="0.2">
      <c r="C1006" s="119">
        <v>9</v>
      </c>
      <c r="D1006" s="206" t="s">
        <v>187</v>
      </c>
      <c r="E1006" s="125"/>
      <c r="F1006" s="207" t="s">
        <v>5</v>
      </c>
      <c r="G1006" s="207"/>
      <c r="H1006" s="207"/>
      <c r="I1006" s="158" t="s">
        <v>57</v>
      </c>
      <c r="J1006" s="207"/>
      <c r="K1006" s="207"/>
      <c r="L1006" s="207"/>
      <c r="M1006" s="207"/>
      <c r="N1006" s="207"/>
      <c r="O1006" s="207"/>
      <c r="P1006" s="208"/>
      <c r="Q1006" s="209" t="s">
        <v>110</v>
      </c>
      <c r="R1006" s="210"/>
      <c r="S1006" s="211"/>
      <c r="T1006" s="211"/>
      <c r="U1006" s="212">
        <v>69.755091254083183</v>
      </c>
      <c r="V1006" s="212">
        <v>72.233807750858375</v>
      </c>
      <c r="W1006" s="211">
        <v>74.257478988409218</v>
      </c>
      <c r="X1006" s="212">
        <v>76.293645899447625</v>
      </c>
      <c r="Y1006" s="211">
        <v>78.136528821474229</v>
      </c>
      <c r="Z1006" s="211">
        <v>79.784344594456982</v>
      </c>
      <c r="AA1006" s="211">
        <v>81.36796959663657</v>
      </c>
      <c r="AB1006" s="211">
        <v>82.983027727656477</v>
      </c>
      <c r="AC1006" s="211">
        <v>84.630142899708204</v>
      </c>
      <c r="AD1006" s="211">
        <v>86.309951408954305</v>
      </c>
      <c r="AE1006" s="211">
        <v>88.023102181336967</v>
      </c>
      <c r="AF1006" s="211">
        <v>89.770257023265629</v>
      </c>
      <c r="AG1006" s="211">
        <v>91.552090877280449</v>
      </c>
      <c r="AH1006" s="213">
        <v>93.369292082790409</v>
      </c>
      <c r="AI1006" s="213">
        <v>95.222562641986798</v>
      </c>
      <c r="AT1006" s="11"/>
      <c r="AU1006" s="88"/>
    </row>
    <row r="1007" spans="3:47" outlineLevel="2" x14ac:dyDescent="0.2">
      <c r="C1007" s="119">
        <v>9</v>
      </c>
      <c r="D1007" s="206" t="s">
        <v>187</v>
      </c>
      <c r="E1007" s="134"/>
      <c r="F1007" s="124" t="s">
        <v>129</v>
      </c>
      <c r="G1007" s="124"/>
      <c r="H1007" s="124"/>
      <c r="I1007" s="72" t="s">
        <v>62</v>
      </c>
      <c r="J1007" s="124"/>
      <c r="K1007" s="124"/>
      <c r="L1007" s="124"/>
      <c r="M1007" s="124"/>
      <c r="N1007" s="124"/>
      <c r="O1007" s="124"/>
      <c r="P1007" s="214"/>
      <c r="Q1007" s="215" t="s">
        <v>110</v>
      </c>
      <c r="R1007" s="216"/>
      <c r="S1007" s="217"/>
      <c r="T1007" s="217"/>
      <c r="U1007" s="218">
        <v>783.71679602613176</v>
      </c>
      <c r="V1007" s="218">
        <v>855.13551820462237</v>
      </c>
      <c r="W1007" s="217">
        <v>896.33965122928396</v>
      </c>
      <c r="X1007" s="218">
        <v>363.4562942423546</v>
      </c>
      <c r="Y1007" s="217">
        <v>569.27318166434907</v>
      </c>
      <c r="Z1007" s="217">
        <v>452.44985104171963</v>
      </c>
      <c r="AA1007" s="217">
        <v>943.50900772867033</v>
      </c>
      <c r="AB1007" s="217">
        <v>1571.2161400509299</v>
      </c>
      <c r="AC1007" s="217">
        <v>1932.0890286227482</v>
      </c>
      <c r="AD1007" s="217">
        <v>2960.8880640324051</v>
      </c>
      <c r="AE1007" s="217">
        <v>1989.9121276265714</v>
      </c>
      <c r="AF1007" s="217">
        <v>1485.7536621121199</v>
      </c>
      <c r="AG1007" s="217">
        <v>1538.6304743789494</v>
      </c>
      <c r="AH1007" s="219">
        <v>1313.1029829499691</v>
      </c>
      <c r="AI1007" s="219">
        <v>1704.8761388254736</v>
      </c>
      <c r="AT1007" s="11"/>
      <c r="AU1007" s="88"/>
    </row>
    <row r="1008" spans="3:47" outlineLevel="2" x14ac:dyDescent="0.2">
      <c r="C1008" s="119">
        <v>9</v>
      </c>
      <c r="D1008" s="206" t="s">
        <v>187</v>
      </c>
      <c r="E1008" s="140"/>
      <c r="F1008" s="220" t="s">
        <v>128</v>
      </c>
      <c r="G1008" s="220"/>
      <c r="H1008" s="220"/>
      <c r="I1008" s="161" t="s">
        <v>188</v>
      </c>
      <c r="J1008" s="220"/>
      <c r="K1008" s="220"/>
      <c r="L1008" s="220"/>
      <c r="M1008" s="220"/>
      <c r="N1008" s="220"/>
      <c r="O1008" s="220"/>
      <c r="P1008" s="221"/>
      <c r="Q1008" s="222" t="s">
        <v>110</v>
      </c>
      <c r="R1008" s="223"/>
      <c r="S1008" s="224"/>
      <c r="T1008" s="224"/>
      <c r="U1008" s="225">
        <v>305.39793899020106</v>
      </c>
      <c r="V1008" s="225">
        <v>316.24851710881131</v>
      </c>
      <c r="W1008" s="224">
        <v>325.10759553097324</v>
      </c>
      <c r="X1008" s="225">
        <v>361.87629513318666</v>
      </c>
      <c r="Y1008" s="224">
        <v>368.97953648112735</v>
      </c>
      <c r="Z1008" s="224">
        <v>376.93376617603082</v>
      </c>
      <c r="AA1008" s="224">
        <v>384.56953177199864</v>
      </c>
      <c r="AB1008" s="224">
        <v>392.36064935969512</v>
      </c>
      <c r="AC1008" s="224">
        <v>400.31029605877461</v>
      </c>
      <c r="AD1008" s="224">
        <v>408.42171436602723</v>
      </c>
      <c r="AE1008" s="224">
        <v>416.69821351043464</v>
      </c>
      <c r="AF1008" s="224">
        <v>425.14317083654828</v>
      </c>
      <c r="AG1008" s="224">
        <v>433.76003321678593</v>
      </c>
      <c r="AH1008" s="226">
        <v>442.55231849325844</v>
      </c>
      <c r="AI1008" s="226">
        <v>451.52361694974911</v>
      </c>
      <c r="AT1008" s="11"/>
      <c r="AU1008" s="88"/>
    </row>
    <row r="1009" spans="3:47" outlineLevel="2" x14ac:dyDescent="0.2">
      <c r="C1009" s="119">
        <v>9</v>
      </c>
      <c r="D1009" s="206" t="s">
        <v>187</v>
      </c>
      <c r="E1009" t="s">
        <v>189</v>
      </c>
      <c r="F1009" s="40"/>
      <c r="G1009" s="40"/>
      <c r="H1009" s="227"/>
      <c r="I1009" s="40"/>
      <c r="J1009" s="40"/>
      <c r="K1009" s="227"/>
      <c r="L1009" s="40"/>
      <c r="M1009" s="40"/>
      <c r="N1009" s="40"/>
      <c r="O1009" s="40"/>
      <c r="P1009" s="40"/>
      <c r="Q1009" s="227"/>
      <c r="R1009" s="227"/>
      <c r="S1009" s="227"/>
      <c r="T1009" s="227"/>
      <c r="U1009" s="227"/>
      <c r="V1009" s="227"/>
      <c r="W1009" s="227"/>
      <c r="X1009" s="227"/>
      <c r="Y1009" s="227"/>
      <c r="Z1009" s="227"/>
      <c r="AA1009" s="227"/>
      <c r="AB1009" s="227"/>
      <c r="AC1009" s="227"/>
      <c r="AD1009" s="227"/>
      <c r="AE1009" s="227"/>
      <c r="AF1009" s="227"/>
      <c r="AG1009" s="227"/>
      <c r="AH1009" s="227"/>
      <c r="AI1009" s="227"/>
      <c r="AT1009" s="11"/>
      <c r="AU1009" s="88"/>
    </row>
    <row r="1010" spans="3:47" outlineLevel="2" x14ac:dyDescent="0.2">
      <c r="C1010" s="119">
        <v>9</v>
      </c>
      <c r="D1010" s="206" t="s">
        <v>187</v>
      </c>
      <c r="E1010" s="125"/>
      <c r="F1010" s="207" t="s">
        <v>5</v>
      </c>
      <c r="G1010" s="207"/>
      <c r="H1010" s="207"/>
      <c r="I1010" s="158" t="s">
        <v>57</v>
      </c>
      <c r="J1010" s="228" t="s">
        <v>152</v>
      </c>
      <c r="K1010" s="207"/>
      <c r="L1010" s="207"/>
      <c r="M1010" s="207"/>
      <c r="N1010" s="207"/>
      <c r="O1010" s="207"/>
      <c r="P1010" s="208"/>
      <c r="Q1010" s="229" t="s">
        <v>110</v>
      </c>
      <c r="R1010" s="230"/>
      <c r="S1010" s="231"/>
      <c r="T1010" s="231"/>
      <c r="U1010" s="232">
        <v>0</v>
      </c>
      <c r="V1010" s="232">
        <v>0</v>
      </c>
      <c r="W1010" s="231">
        <v>0</v>
      </c>
      <c r="X1010" s="232">
        <v>0</v>
      </c>
      <c r="Y1010" s="231">
        <v>0</v>
      </c>
      <c r="Z1010" s="231">
        <v>0</v>
      </c>
      <c r="AA1010" s="231">
        <v>0</v>
      </c>
      <c r="AB1010" s="231">
        <v>0</v>
      </c>
      <c r="AC1010" s="231">
        <v>0</v>
      </c>
      <c r="AD1010" s="231">
        <v>0</v>
      </c>
      <c r="AE1010" s="231">
        <v>0</v>
      </c>
      <c r="AF1010" s="231">
        <v>0</v>
      </c>
      <c r="AG1010" s="231">
        <v>0</v>
      </c>
      <c r="AH1010" s="233">
        <v>0</v>
      </c>
      <c r="AI1010" s="233">
        <v>0</v>
      </c>
      <c r="AT1010" s="11"/>
      <c r="AU1010" s="88"/>
    </row>
    <row r="1011" spans="3:47" outlineLevel="2" x14ac:dyDescent="0.2">
      <c r="C1011" s="119">
        <v>9</v>
      </c>
      <c r="D1011" s="206" t="s">
        <v>187</v>
      </c>
      <c r="E1011" s="134"/>
      <c r="F1011" s="124" t="s">
        <v>129</v>
      </c>
      <c r="G1011" s="124"/>
      <c r="H1011" s="124"/>
      <c r="I1011" s="72" t="s">
        <v>62</v>
      </c>
      <c r="J1011" s="234" t="s">
        <v>152</v>
      </c>
      <c r="K1011" s="124"/>
      <c r="L1011" s="124"/>
      <c r="M1011" s="124"/>
      <c r="N1011" s="124"/>
      <c r="O1011" s="124"/>
      <c r="P1011" s="214"/>
      <c r="Q1011" s="235" t="s">
        <v>110</v>
      </c>
      <c r="R1011" s="236"/>
      <c r="S1011" s="237"/>
      <c r="T1011" s="237"/>
      <c r="U1011" s="238">
        <v>0</v>
      </c>
      <c r="V1011" s="238">
        <v>0</v>
      </c>
      <c r="W1011" s="237">
        <v>0</v>
      </c>
      <c r="X1011" s="238">
        <v>0</v>
      </c>
      <c r="Y1011" s="237">
        <v>0</v>
      </c>
      <c r="Z1011" s="237">
        <v>0</v>
      </c>
      <c r="AA1011" s="237">
        <v>0</v>
      </c>
      <c r="AB1011" s="237">
        <v>0</v>
      </c>
      <c r="AC1011" s="237">
        <v>0</v>
      </c>
      <c r="AD1011" s="237">
        <v>0</v>
      </c>
      <c r="AE1011" s="237">
        <v>0</v>
      </c>
      <c r="AF1011" s="237">
        <v>0</v>
      </c>
      <c r="AG1011" s="237">
        <v>0</v>
      </c>
      <c r="AH1011" s="239">
        <v>0</v>
      </c>
      <c r="AI1011" s="239">
        <v>0</v>
      </c>
      <c r="AT1011" s="11"/>
      <c r="AU1011" s="88"/>
    </row>
    <row r="1012" spans="3:47" outlineLevel="2" x14ac:dyDescent="0.2">
      <c r="C1012" s="119">
        <v>9</v>
      </c>
      <c r="D1012" s="206" t="s">
        <v>187</v>
      </c>
      <c r="E1012" s="140"/>
      <c r="F1012" s="220" t="s">
        <v>128</v>
      </c>
      <c r="G1012" s="220"/>
      <c r="H1012" s="220"/>
      <c r="I1012" s="161" t="s">
        <v>188</v>
      </c>
      <c r="J1012" s="240" t="s">
        <v>152</v>
      </c>
      <c r="K1012" s="220"/>
      <c r="L1012" s="220"/>
      <c r="M1012" s="220"/>
      <c r="N1012" s="220"/>
      <c r="O1012" s="220"/>
      <c r="P1012" s="221"/>
      <c r="Q1012" s="241" t="s">
        <v>110</v>
      </c>
      <c r="R1012" s="242"/>
      <c r="S1012" s="243"/>
      <c r="T1012" s="243"/>
      <c r="U1012" s="244">
        <v>0</v>
      </c>
      <c r="V1012" s="244">
        <v>0</v>
      </c>
      <c r="W1012" s="243">
        <v>0</v>
      </c>
      <c r="X1012" s="244">
        <v>0</v>
      </c>
      <c r="Y1012" s="243">
        <v>0</v>
      </c>
      <c r="Z1012" s="243">
        <v>0</v>
      </c>
      <c r="AA1012" s="243">
        <v>0</v>
      </c>
      <c r="AB1012" s="243">
        <v>0</v>
      </c>
      <c r="AC1012" s="243">
        <v>0</v>
      </c>
      <c r="AD1012" s="243">
        <v>0</v>
      </c>
      <c r="AE1012" s="243">
        <v>0</v>
      </c>
      <c r="AF1012" s="243">
        <v>0</v>
      </c>
      <c r="AG1012" s="243">
        <v>0</v>
      </c>
      <c r="AH1012" s="245">
        <v>0</v>
      </c>
      <c r="AI1012" s="245">
        <v>0</v>
      </c>
      <c r="AT1012" s="11"/>
      <c r="AU1012" s="88"/>
    </row>
    <row r="1013" spans="3:47" outlineLevel="2" x14ac:dyDescent="0.2">
      <c r="AT1013" s="11"/>
      <c r="AU1013" s="88"/>
    </row>
    <row r="1014" spans="3:47" x14ac:dyDescent="0.2">
      <c r="C1014" s="116">
        <v>10</v>
      </c>
      <c r="D1014" s="67" t="s">
        <v>140</v>
      </c>
      <c r="E1014" s="67"/>
      <c r="F1014" s="67"/>
      <c r="G1014" s="67"/>
      <c r="H1014" s="102"/>
      <c r="I1014" s="67"/>
      <c r="J1014" s="67"/>
      <c r="K1014" s="102"/>
      <c r="L1014" s="67"/>
      <c r="M1014" s="67"/>
      <c r="N1014" s="67"/>
      <c r="O1014" s="67"/>
      <c r="P1014" s="67"/>
      <c r="Q1014" s="117" t="s">
        <v>110</v>
      </c>
      <c r="R1014" s="118">
        <v>0</v>
      </c>
      <c r="S1014" s="118">
        <v>0</v>
      </c>
      <c r="T1014" s="118">
        <v>0</v>
      </c>
      <c r="U1014" s="118">
        <v>1727.8495286243065</v>
      </c>
      <c r="V1014" s="118">
        <v>1839.8276963240392</v>
      </c>
      <c r="W1014" s="118">
        <v>1914.4100889003021</v>
      </c>
      <c r="X1014" s="118">
        <v>2366.8153605059879</v>
      </c>
      <c r="Y1014" s="118">
        <v>2353.6301888826893</v>
      </c>
      <c r="Z1014" s="118">
        <v>4764.6350778969327</v>
      </c>
      <c r="AA1014" s="118">
        <v>3252.7846328258152</v>
      </c>
      <c r="AB1014" s="118">
        <v>2372.6652522099957</v>
      </c>
      <c r="AC1014" s="118">
        <v>2484.7795836162359</v>
      </c>
      <c r="AD1014" s="118">
        <v>2726.7483824439537</v>
      </c>
      <c r="AE1014" s="118">
        <v>3185.1151892757985</v>
      </c>
      <c r="AF1014" s="118">
        <v>2827.8350768542532</v>
      </c>
      <c r="AG1014" s="118">
        <v>2808.0321879896956</v>
      </c>
      <c r="AH1014" s="118">
        <v>2716.4145149099809</v>
      </c>
      <c r="AI1014" s="118">
        <v>2832.0455937151573</v>
      </c>
      <c r="AT1014" s="11"/>
      <c r="AU1014" s="88"/>
    </row>
    <row r="1015" spans="3:47" s="11" customFormat="1" outlineLevel="1" x14ac:dyDescent="0.2">
      <c r="C1015" s="119">
        <v>10</v>
      </c>
      <c r="E1015" s="120" t="s">
        <v>174</v>
      </c>
      <c r="F1015" s="121"/>
      <c r="G1015" s="121"/>
      <c r="H1015" s="121"/>
      <c r="I1015" s="121"/>
      <c r="J1015" s="121"/>
      <c r="K1015" s="121"/>
      <c r="L1015" s="121"/>
      <c r="M1015" s="121"/>
      <c r="N1015" s="121"/>
      <c r="O1015" s="121"/>
      <c r="P1015" s="121"/>
      <c r="Q1015" s="122"/>
      <c r="R1015" s="123"/>
      <c r="S1015" s="123"/>
      <c r="T1015" s="123"/>
      <c r="U1015" s="123"/>
      <c r="V1015" s="123"/>
      <c r="W1015" s="123"/>
      <c r="X1015" s="123"/>
      <c r="Y1015" s="123"/>
      <c r="Z1015" s="123"/>
      <c r="AA1015" s="123"/>
      <c r="AB1015" s="123"/>
      <c r="AC1015" s="123"/>
      <c r="AD1015" s="123"/>
      <c r="AE1015" s="123"/>
      <c r="AF1015" s="123"/>
      <c r="AG1015" s="123"/>
      <c r="AH1015" s="123"/>
      <c r="AI1015" s="123"/>
      <c r="AU1015" s="88"/>
    </row>
    <row r="1016" spans="3:47" s="11" customFormat="1" outlineLevel="2" x14ac:dyDescent="0.2">
      <c r="C1016" s="119">
        <v>10</v>
      </c>
      <c r="E1016" s="124" t="s">
        <v>175</v>
      </c>
      <c r="U1016" s="25" t="s">
        <v>87</v>
      </c>
      <c r="V1016" s="25"/>
      <c r="W1016" s="25" t="s">
        <v>88</v>
      </c>
      <c r="X1016" s="25" t="s">
        <v>89</v>
      </c>
      <c r="AU1016" s="88"/>
    </row>
    <row r="1017" spans="3:47" s="11" customFormat="1" outlineLevel="2" x14ac:dyDescent="0.2">
      <c r="C1017" s="119">
        <v>10</v>
      </c>
      <c r="E1017" s="125"/>
      <c r="F1017" s="126" t="s">
        <v>209</v>
      </c>
      <c r="G1017" s="127"/>
      <c r="H1017" s="127"/>
      <c r="I1017" s="127"/>
      <c r="J1017" s="127"/>
      <c r="K1017" s="127"/>
      <c r="L1017" s="127"/>
      <c r="M1017" s="127"/>
      <c r="N1017" s="127"/>
      <c r="O1017" s="127"/>
      <c r="P1017" s="127"/>
      <c r="Q1017" s="128" t="s">
        <v>110</v>
      </c>
      <c r="R1017" s="129"/>
      <c r="S1017" s="130"/>
      <c r="T1017" s="130"/>
      <c r="U1017" s="131">
        <v>352.16359</v>
      </c>
      <c r="V1017" s="131">
        <v>366.85724068969654</v>
      </c>
      <c r="W1017" s="132">
        <v>374.60187331921696</v>
      </c>
      <c r="X1017" s="131">
        <v>382.385796542837</v>
      </c>
      <c r="Y1017" s="130">
        <v>390.23545739846065</v>
      </c>
      <c r="Z1017" s="130">
        <v>399.50395816241803</v>
      </c>
      <c r="AA1017" s="130">
        <v>407.4940373256664</v>
      </c>
      <c r="AB1017" s="130">
        <v>415.64391807217976</v>
      </c>
      <c r="AC1017" s="130">
        <v>423.95679643362337</v>
      </c>
      <c r="AD1017" s="130">
        <v>432.43593236229583</v>
      </c>
      <c r="AE1017" s="130">
        <v>441.08465100954174</v>
      </c>
      <c r="AF1017" s="130">
        <v>449.90634402973257</v>
      </c>
      <c r="AG1017" s="130">
        <v>458.90447091032723</v>
      </c>
      <c r="AH1017" s="133">
        <v>468.08256032853376</v>
      </c>
      <c r="AI1017" s="133">
        <v>477.44421153510444</v>
      </c>
      <c r="AK1017" s="91"/>
      <c r="AU1017" s="88"/>
    </row>
    <row r="1018" spans="3:47" s="11" customFormat="1" outlineLevel="2" x14ac:dyDescent="0.2">
      <c r="C1018" s="119">
        <v>10</v>
      </c>
      <c r="E1018" s="134"/>
      <c r="F1018" s="36" t="s">
        <v>31</v>
      </c>
      <c r="Q1018" s="135" t="s">
        <v>110</v>
      </c>
      <c r="R1018" s="136"/>
      <c r="S1018" s="88"/>
      <c r="T1018" s="88"/>
      <c r="U1018" s="137">
        <v>286.16063999999994</v>
      </c>
      <c r="V1018" s="137">
        <v>344.82357119999995</v>
      </c>
      <c r="W1018" s="138">
        <v>380.09902253375998</v>
      </c>
      <c r="X1018" s="137">
        <v>389.52547829259726</v>
      </c>
      <c r="Y1018" s="88">
        <v>398.75723212813182</v>
      </c>
      <c r="Z1018" s="88">
        <v>407.72926985101486</v>
      </c>
      <c r="AA1018" s="88">
        <v>415.88385524803516</v>
      </c>
      <c r="AB1018" s="88">
        <v>424.20153235299586</v>
      </c>
      <c r="AC1018" s="88">
        <v>432.68556300005577</v>
      </c>
      <c r="AD1018" s="88">
        <v>441.33927426005687</v>
      </c>
      <c r="AE1018" s="88">
        <v>450.166059745258</v>
      </c>
      <c r="AF1018" s="88">
        <v>459.16938094016314</v>
      </c>
      <c r="AG1018" s="88">
        <v>468.35276855896643</v>
      </c>
      <c r="AH1018" s="139">
        <v>477.71982393014576</v>
      </c>
      <c r="AI1018" s="139">
        <v>487.2742204087487</v>
      </c>
      <c r="AU1018" s="88"/>
    </row>
    <row r="1019" spans="3:47" s="11" customFormat="1" outlineLevel="2" x14ac:dyDescent="0.2">
      <c r="C1019" s="119">
        <v>10</v>
      </c>
      <c r="E1019" s="134"/>
      <c r="F1019" s="36" t="s">
        <v>28</v>
      </c>
      <c r="Q1019" s="135" t="s">
        <v>110</v>
      </c>
      <c r="R1019" s="136"/>
      <c r="S1019" s="88"/>
      <c r="T1019" s="88"/>
      <c r="U1019" s="137">
        <v>0</v>
      </c>
      <c r="V1019" s="137">
        <v>0</v>
      </c>
      <c r="W1019" s="138">
        <v>0</v>
      </c>
      <c r="X1019" s="137">
        <v>0</v>
      </c>
      <c r="Y1019" s="88">
        <v>0</v>
      </c>
      <c r="Z1019" s="88">
        <v>0</v>
      </c>
      <c r="AA1019" s="88">
        <v>0</v>
      </c>
      <c r="AB1019" s="88">
        <v>0</v>
      </c>
      <c r="AC1019" s="88">
        <v>0</v>
      </c>
      <c r="AD1019" s="88">
        <v>0</v>
      </c>
      <c r="AE1019" s="88">
        <v>0</v>
      </c>
      <c r="AF1019" s="88">
        <v>0</v>
      </c>
      <c r="AG1019" s="88">
        <v>0</v>
      </c>
      <c r="AH1019" s="139">
        <v>0</v>
      </c>
      <c r="AI1019" s="139">
        <v>0</v>
      </c>
      <c r="AU1019" s="88"/>
    </row>
    <row r="1020" spans="3:47" s="11" customFormat="1" outlineLevel="2" x14ac:dyDescent="0.2">
      <c r="C1020" s="119">
        <v>10</v>
      </c>
      <c r="E1020" s="134"/>
      <c r="F1020" s="36" t="s">
        <v>210</v>
      </c>
      <c r="Q1020" s="135" t="s">
        <v>110</v>
      </c>
      <c r="R1020" s="136"/>
      <c r="S1020" s="88"/>
      <c r="T1020" s="88"/>
      <c r="U1020" s="137">
        <v>301.55735195223303</v>
      </c>
      <c r="V1020" s="137">
        <v>312.29016004302918</v>
      </c>
      <c r="W1020" s="138">
        <v>321.04695192101792</v>
      </c>
      <c r="X1020" s="137">
        <v>329.8605677806903</v>
      </c>
      <c r="Y1020" s="88">
        <v>337.83104902626485</v>
      </c>
      <c r="Z1020" s="88">
        <v>344.94969177407347</v>
      </c>
      <c r="AA1020" s="88">
        <v>351.79589374361348</v>
      </c>
      <c r="AB1020" s="88">
        <v>358.77797199460969</v>
      </c>
      <c r="AC1020" s="88">
        <v>365.8986232578838</v>
      </c>
      <c r="AD1020" s="88">
        <v>373.16059778616017</v>
      </c>
      <c r="AE1020" s="88">
        <v>380.56670041631287</v>
      </c>
      <c r="AF1020" s="88">
        <v>388.11979165269508</v>
      </c>
      <c r="AG1020" s="88">
        <v>395.82278877196904</v>
      </c>
      <c r="AH1020" s="139">
        <v>403.67866694986378</v>
      </c>
      <c r="AI1020" s="139">
        <v>411.69046041029543</v>
      </c>
      <c r="AU1020" s="88"/>
    </row>
    <row r="1021" spans="3:47" s="11" customFormat="1" outlineLevel="2" x14ac:dyDescent="0.2">
      <c r="C1021" s="119">
        <v>10</v>
      </c>
      <c r="E1021" s="134"/>
      <c r="F1021" s="36" t="s">
        <v>211</v>
      </c>
      <c r="Q1021" s="135" t="s">
        <v>110</v>
      </c>
      <c r="R1021" s="136"/>
      <c r="S1021" s="88"/>
      <c r="T1021" s="88"/>
      <c r="U1021" s="137">
        <v>331.38044999999994</v>
      </c>
      <c r="V1021" s="137">
        <v>343.14445597499997</v>
      </c>
      <c r="W1021" s="138">
        <v>352.75250074229996</v>
      </c>
      <c r="X1021" s="137">
        <v>362.41791926263903</v>
      </c>
      <c r="Y1021" s="88">
        <v>371.22467470072121</v>
      </c>
      <c r="Z1021" s="88">
        <v>379.05751533690648</v>
      </c>
      <c r="AA1021" s="88">
        <v>386.60075989211094</v>
      </c>
      <c r="AB1021" s="88">
        <v>394.29411501396396</v>
      </c>
      <c r="AC1021" s="88">
        <v>402.14056790274185</v>
      </c>
      <c r="AD1021" s="88">
        <v>410.14316520400644</v>
      </c>
      <c r="AE1021" s="88">
        <v>418.30501419156616</v>
      </c>
      <c r="AF1021" s="88">
        <v>426.62928397397832</v>
      </c>
      <c r="AG1021" s="88">
        <v>435.11920672506051</v>
      </c>
      <c r="AH1021" s="139">
        <v>443.77807893888922</v>
      </c>
      <c r="AI1021" s="139">
        <v>452.60926270977313</v>
      </c>
      <c r="AU1021" s="88"/>
    </row>
    <row r="1022" spans="3:47" s="11" customFormat="1" outlineLevel="2" x14ac:dyDescent="0.2">
      <c r="C1022" s="119">
        <v>10</v>
      </c>
      <c r="E1022" s="134"/>
      <c r="F1022" s="36" t="s">
        <v>212</v>
      </c>
      <c r="Q1022" s="135" t="s">
        <v>110</v>
      </c>
      <c r="R1022" s="136"/>
      <c r="S1022" s="88"/>
      <c r="T1022" s="88"/>
      <c r="U1022" s="137">
        <v>165.94830242121336</v>
      </c>
      <c r="V1022" s="137">
        <v>171.96091710625311</v>
      </c>
      <c r="W1022" s="138">
        <v>176.83175625452822</v>
      </c>
      <c r="X1022" s="137">
        <v>181.7517195156891</v>
      </c>
      <c r="Y1022" s="88">
        <v>186.16023692738497</v>
      </c>
      <c r="Z1022" s="88">
        <v>190.04583148403668</v>
      </c>
      <c r="AA1022" s="88">
        <v>193.81360504482649</v>
      </c>
      <c r="AB1022" s="88">
        <v>197.65607699544432</v>
      </c>
      <c r="AC1022" s="88">
        <v>201.5747282766508</v>
      </c>
      <c r="AD1022" s="88">
        <v>205.57106918975288</v>
      </c>
      <c r="AE1022" s="88">
        <v>209.6466399786944</v>
      </c>
      <c r="AF1022" s="88">
        <v>213.80301142368711</v>
      </c>
      <c r="AG1022" s="88">
        <v>218.0417854466105</v>
      </c>
      <c r="AH1022" s="139">
        <v>222.36459572841429</v>
      </c>
      <c r="AI1022" s="139">
        <v>226.77310833876118</v>
      </c>
      <c r="AU1022" s="88"/>
    </row>
    <row r="1023" spans="3:47" s="11" customFormat="1" outlineLevel="2" x14ac:dyDescent="0.2">
      <c r="C1023" s="119">
        <v>10</v>
      </c>
      <c r="E1023" s="134"/>
      <c r="F1023" s="36" t="s">
        <v>213</v>
      </c>
      <c r="Q1023" s="135" t="s">
        <v>110</v>
      </c>
      <c r="R1023" s="136"/>
      <c r="S1023" s="88"/>
      <c r="T1023" s="88"/>
      <c r="U1023" s="137">
        <v>162.17798000000002</v>
      </c>
      <c r="V1023" s="137">
        <v>167.93529829000002</v>
      </c>
      <c r="W1023" s="138">
        <v>172.63748664212002</v>
      </c>
      <c r="X1023" s="137">
        <v>177.36775377611414</v>
      </c>
      <c r="Y1023" s="88">
        <v>181.67779019287374</v>
      </c>
      <c r="Z1023" s="88">
        <v>185.51119156594339</v>
      </c>
      <c r="AA1023" s="88">
        <v>189.20286427810566</v>
      </c>
      <c r="AB1023" s="88">
        <v>192.96800127723998</v>
      </c>
      <c r="AC1023" s="88">
        <v>196.80806450265706</v>
      </c>
      <c r="AD1023" s="88">
        <v>200.72454498625993</v>
      </c>
      <c r="AE1023" s="88">
        <v>204.71896343148651</v>
      </c>
      <c r="AF1023" s="88">
        <v>208.7928708037731</v>
      </c>
      <c r="AG1023" s="88">
        <v>212.94784893276818</v>
      </c>
      <c r="AH1023" s="139">
        <v>217.18551112653029</v>
      </c>
      <c r="AI1023" s="139">
        <v>221.50750279794823</v>
      </c>
      <c r="AU1023" s="88"/>
    </row>
    <row r="1024" spans="3:47" s="11" customFormat="1" outlineLevel="2" x14ac:dyDescent="0.2">
      <c r="C1024" s="119">
        <v>10</v>
      </c>
      <c r="E1024" s="134"/>
      <c r="F1024" s="36" t="s">
        <v>214</v>
      </c>
      <c r="Q1024" s="135" t="s">
        <v>110</v>
      </c>
      <c r="R1024" s="136"/>
      <c r="S1024" s="88"/>
      <c r="T1024" s="88"/>
      <c r="U1024" s="137">
        <v>100.69766425086013</v>
      </c>
      <c r="V1024" s="137">
        <v>104.06689699506029</v>
      </c>
      <c r="W1024" s="138">
        <v>106.88636509365905</v>
      </c>
      <c r="X1024" s="137">
        <v>109.68899996438279</v>
      </c>
      <c r="Y1024" s="88">
        <v>112.30565014058566</v>
      </c>
      <c r="Z1024" s="88">
        <v>114.7466145606237</v>
      </c>
      <c r="AA1024" s="88">
        <v>117.03214184951241</v>
      </c>
      <c r="AB1024" s="88">
        <v>119.36319235499673</v>
      </c>
      <c r="AC1024" s="88">
        <v>121.74067281017901</v>
      </c>
      <c r="AD1024" s="88">
        <v>124.16550800850491</v>
      </c>
      <c r="AE1024" s="88">
        <v>126.63864116348995</v>
      </c>
      <c r="AF1024" s="88">
        <v>129.16103427561114</v>
      </c>
      <c r="AG1024" s="88">
        <v>131.73366850650635</v>
      </c>
      <c r="AH1024" s="139">
        <v>134.35754456062705</v>
      </c>
      <c r="AI1024" s="139">
        <v>137.03368307449281</v>
      </c>
      <c r="AU1024" s="88"/>
    </row>
    <row r="1025" spans="3:47" s="11" customFormat="1" outlineLevel="2" x14ac:dyDescent="0.2">
      <c r="C1025" s="119">
        <v>10</v>
      </c>
      <c r="E1025" s="134"/>
      <c r="F1025" s="36" t="s">
        <v>215</v>
      </c>
      <c r="Q1025" s="135" t="s">
        <v>110</v>
      </c>
      <c r="R1025" s="136"/>
      <c r="S1025" s="88"/>
      <c r="T1025" s="88"/>
      <c r="U1025" s="137">
        <v>27.763550000000002</v>
      </c>
      <c r="V1025" s="137">
        <v>28.749156025000005</v>
      </c>
      <c r="W1025" s="138">
        <v>29.554132393700005</v>
      </c>
      <c r="X1025" s="137">
        <v>30.363915621287386</v>
      </c>
      <c r="Y1025" s="88">
        <v>31.101758770884675</v>
      </c>
      <c r="Z1025" s="88">
        <v>31.758005880950346</v>
      </c>
      <c r="AA1025" s="88">
        <v>32.389990197981263</v>
      </c>
      <c r="AB1025" s="88">
        <v>33.034551002921091</v>
      </c>
      <c r="AC1025" s="88">
        <v>33.69193856787922</v>
      </c>
      <c r="AD1025" s="88">
        <v>34.362408145380016</v>
      </c>
      <c r="AE1025" s="88">
        <v>35.046220067473079</v>
      </c>
      <c r="AF1025" s="88">
        <v>35.743639846815796</v>
      </c>
      <c r="AG1025" s="88">
        <v>36.454938279767433</v>
      </c>
      <c r="AH1025" s="139">
        <v>37.180391551534804</v>
      </c>
      <c r="AI1025" s="139">
        <v>37.920281343410345</v>
      </c>
      <c r="AU1025" s="88"/>
    </row>
    <row r="1026" spans="3:47" s="11" customFormat="1" outlineLevel="2" x14ac:dyDescent="0.2">
      <c r="C1026" s="119">
        <v>10</v>
      </c>
      <c r="E1026" s="134"/>
      <c r="F1026" s="36" t="s">
        <v>216</v>
      </c>
      <c r="Q1026" s="135" t="s">
        <v>110</v>
      </c>
      <c r="R1026" s="136"/>
      <c r="S1026" s="88"/>
      <c r="T1026" s="88"/>
      <c r="U1026" s="137">
        <v>0</v>
      </c>
      <c r="V1026" s="137">
        <v>0</v>
      </c>
      <c r="W1026" s="138">
        <v>0</v>
      </c>
      <c r="X1026" s="137">
        <v>0</v>
      </c>
      <c r="Y1026" s="88">
        <v>0</v>
      </c>
      <c r="Z1026" s="88">
        <v>0</v>
      </c>
      <c r="AA1026" s="88">
        <v>0</v>
      </c>
      <c r="AB1026" s="88">
        <v>0</v>
      </c>
      <c r="AC1026" s="88">
        <v>0</v>
      </c>
      <c r="AD1026" s="88">
        <v>0</v>
      </c>
      <c r="AE1026" s="88">
        <v>0</v>
      </c>
      <c r="AF1026" s="88">
        <v>0</v>
      </c>
      <c r="AG1026" s="88">
        <v>0</v>
      </c>
      <c r="AH1026" s="139">
        <v>0</v>
      </c>
      <c r="AI1026" s="139">
        <v>0</v>
      </c>
      <c r="AU1026" s="88"/>
    </row>
    <row r="1027" spans="3:47" s="11" customFormat="1" outlineLevel="2" x14ac:dyDescent="0.2">
      <c r="C1027" s="119">
        <v>10</v>
      </c>
      <c r="E1027" s="134"/>
      <c r="F1027" s="36" t="s">
        <v>33</v>
      </c>
      <c r="Q1027" s="135" t="s">
        <v>110</v>
      </c>
      <c r="R1027" s="136"/>
      <c r="S1027" s="88"/>
      <c r="T1027" s="88"/>
      <c r="U1027" s="137">
        <v>0</v>
      </c>
      <c r="V1027" s="137">
        <v>0</v>
      </c>
      <c r="W1027" s="138">
        <v>0</v>
      </c>
      <c r="X1027" s="137">
        <v>0</v>
      </c>
      <c r="Y1027" s="88">
        <v>0</v>
      </c>
      <c r="Z1027" s="88">
        <v>0</v>
      </c>
      <c r="AA1027" s="88">
        <v>0</v>
      </c>
      <c r="AB1027" s="88">
        <v>0</v>
      </c>
      <c r="AC1027" s="88">
        <v>0</v>
      </c>
      <c r="AD1027" s="88">
        <v>0</v>
      </c>
      <c r="AE1027" s="88">
        <v>0</v>
      </c>
      <c r="AF1027" s="88">
        <v>0</v>
      </c>
      <c r="AG1027" s="88">
        <v>0</v>
      </c>
      <c r="AH1027" s="139">
        <v>0</v>
      </c>
      <c r="AI1027" s="139">
        <v>0</v>
      </c>
      <c r="AU1027" s="88"/>
    </row>
    <row r="1028" spans="3:47" s="11" customFormat="1" outlineLevel="2" x14ac:dyDescent="0.2">
      <c r="C1028" s="119">
        <v>10</v>
      </c>
      <c r="E1028" s="134"/>
      <c r="F1028" s="36" t="s">
        <v>34</v>
      </c>
      <c r="Q1028" s="135" t="s">
        <v>110</v>
      </c>
      <c r="R1028" s="136"/>
      <c r="S1028" s="88"/>
      <c r="T1028" s="88"/>
      <c r="U1028" s="137">
        <v>0</v>
      </c>
      <c r="V1028" s="137">
        <v>0</v>
      </c>
      <c r="W1028" s="138">
        <v>0</v>
      </c>
      <c r="X1028" s="137">
        <v>0</v>
      </c>
      <c r="Y1028" s="88">
        <v>0</v>
      </c>
      <c r="Z1028" s="88">
        <v>0</v>
      </c>
      <c r="AA1028" s="88">
        <v>0</v>
      </c>
      <c r="AB1028" s="88">
        <v>0</v>
      </c>
      <c r="AC1028" s="88">
        <v>0</v>
      </c>
      <c r="AD1028" s="88">
        <v>0</v>
      </c>
      <c r="AE1028" s="88">
        <v>0</v>
      </c>
      <c r="AF1028" s="88">
        <v>0</v>
      </c>
      <c r="AG1028" s="88">
        <v>0</v>
      </c>
      <c r="AH1028" s="139">
        <v>0</v>
      </c>
      <c r="AI1028" s="139">
        <v>0</v>
      </c>
      <c r="AU1028" s="88"/>
    </row>
    <row r="1029" spans="3:47" s="11" customFormat="1" outlineLevel="2" x14ac:dyDescent="0.2">
      <c r="C1029" s="119">
        <v>10</v>
      </c>
      <c r="E1029" s="134"/>
      <c r="F1029" s="36" t="s">
        <v>217</v>
      </c>
      <c r="Q1029" s="135" t="s">
        <v>110</v>
      </c>
      <c r="R1029" s="136"/>
      <c r="S1029" s="88"/>
      <c r="T1029" s="88"/>
      <c r="U1029" s="137">
        <v>0</v>
      </c>
      <c r="V1029" s="137">
        <v>0</v>
      </c>
      <c r="W1029" s="138">
        <v>0</v>
      </c>
      <c r="X1029" s="137">
        <v>0</v>
      </c>
      <c r="Y1029" s="88">
        <v>0</v>
      </c>
      <c r="Z1029" s="88">
        <v>0</v>
      </c>
      <c r="AA1029" s="88">
        <v>0</v>
      </c>
      <c r="AB1029" s="88">
        <v>0</v>
      </c>
      <c r="AC1029" s="88">
        <v>0</v>
      </c>
      <c r="AD1029" s="88">
        <v>0</v>
      </c>
      <c r="AE1029" s="88">
        <v>0</v>
      </c>
      <c r="AF1029" s="88">
        <v>0</v>
      </c>
      <c r="AG1029" s="88">
        <v>0</v>
      </c>
      <c r="AH1029" s="139">
        <v>0</v>
      </c>
      <c r="AI1029" s="139">
        <v>0</v>
      </c>
      <c r="AU1029" s="88"/>
    </row>
    <row r="1030" spans="3:47" s="11" customFormat="1" outlineLevel="2" x14ac:dyDescent="0.2">
      <c r="C1030" s="119">
        <v>10</v>
      </c>
      <c r="E1030" s="134"/>
      <c r="F1030" s="36" t="s">
        <v>152</v>
      </c>
      <c r="Q1030" s="135" t="s">
        <v>110</v>
      </c>
      <c r="R1030" s="136"/>
      <c r="S1030" s="88"/>
      <c r="T1030" s="88"/>
      <c r="U1030" s="137">
        <v>0</v>
      </c>
      <c r="V1030" s="137">
        <v>0</v>
      </c>
      <c r="W1030" s="138">
        <v>0</v>
      </c>
      <c r="X1030" s="137">
        <v>0</v>
      </c>
      <c r="Y1030" s="88">
        <v>0</v>
      </c>
      <c r="Z1030" s="88">
        <v>0</v>
      </c>
      <c r="AA1030" s="88">
        <v>0</v>
      </c>
      <c r="AB1030" s="88">
        <v>0</v>
      </c>
      <c r="AC1030" s="88">
        <v>0</v>
      </c>
      <c r="AD1030" s="88">
        <v>0</v>
      </c>
      <c r="AE1030" s="88">
        <v>0</v>
      </c>
      <c r="AF1030" s="88">
        <v>0</v>
      </c>
      <c r="AG1030" s="88">
        <v>0</v>
      </c>
      <c r="AH1030" s="139">
        <v>0</v>
      </c>
      <c r="AI1030" s="139">
        <v>0</v>
      </c>
      <c r="AU1030" s="88"/>
    </row>
    <row r="1031" spans="3:47" s="11" customFormat="1" outlineLevel="2" x14ac:dyDescent="0.2">
      <c r="C1031" s="119">
        <v>10</v>
      </c>
      <c r="E1031" s="140"/>
      <c r="F1031" s="141" t="s">
        <v>152</v>
      </c>
      <c r="G1031" s="142"/>
      <c r="H1031" s="142"/>
      <c r="I1031" s="142"/>
      <c r="J1031" s="142"/>
      <c r="K1031" s="142"/>
      <c r="L1031" s="142"/>
      <c r="M1031" s="142"/>
      <c r="N1031" s="142"/>
      <c r="O1031" s="142"/>
      <c r="P1031" s="142"/>
      <c r="Q1031" s="143" t="s">
        <v>110</v>
      </c>
      <c r="R1031" s="144"/>
      <c r="S1031" s="145"/>
      <c r="T1031" s="145"/>
      <c r="U1031" s="146">
        <v>0</v>
      </c>
      <c r="V1031" s="146">
        <v>0</v>
      </c>
      <c r="W1031" s="147">
        <v>0</v>
      </c>
      <c r="X1031" s="146">
        <v>0</v>
      </c>
      <c r="Y1031" s="145">
        <v>0</v>
      </c>
      <c r="Z1031" s="145">
        <v>0</v>
      </c>
      <c r="AA1031" s="145">
        <v>0</v>
      </c>
      <c r="AB1031" s="145">
        <v>0</v>
      </c>
      <c r="AC1031" s="145">
        <v>0</v>
      </c>
      <c r="AD1031" s="145">
        <v>0</v>
      </c>
      <c r="AE1031" s="145">
        <v>0</v>
      </c>
      <c r="AF1031" s="145">
        <v>0</v>
      </c>
      <c r="AG1031" s="145">
        <v>0</v>
      </c>
      <c r="AH1031" s="148">
        <v>0</v>
      </c>
      <c r="AI1031" s="148">
        <v>0</v>
      </c>
      <c r="AU1031" s="88"/>
    </row>
    <row r="1032" spans="3:47" s="11" customFormat="1" outlineLevel="2" x14ac:dyDescent="0.2">
      <c r="C1032" s="119">
        <v>10</v>
      </c>
      <c r="F1032" s="149"/>
      <c r="G1032" s="149"/>
      <c r="H1032" s="149"/>
      <c r="I1032" s="149"/>
      <c r="J1032" s="149"/>
      <c r="K1032" s="149"/>
      <c r="L1032" s="149"/>
      <c r="M1032" s="149"/>
      <c r="N1032" s="149"/>
      <c r="O1032" s="149"/>
      <c r="P1032" s="149" t="s">
        <v>175</v>
      </c>
      <c r="Q1032" s="16" t="s">
        <v>110</v>
      </c>
      <c r="R1032" s="150"/>
      <c r="S1032" s="150"/>
      <c r="T1032" s="150"/>
      <c r="U1032" s="150">
        <v>1727.8495286243062</v>
      </c>
      <c r="V1032" s="150">
        <v>1839.8276963240392</v>
      </c>
      <c r="W1032" s="150">
        <v>1914.4100889003021</v>
      </c>
      <c r="X1032" s="150">
        <v>1963.3621507562368</v>
      </c>
      <c r="Y1032" s="150">
        <v>2009.2938492853077</v>
      </c>
      <c r="Z1032" s="150">
        <v>2053.3020786159668</v>
      </c>
      <c r="AA1032" s="150">
        <v>2094.2131475798519</v>
      </c>
      <c r="AB1032" s="150">
        <v>2135.9393590643513</v>
      </c>
      <c r="AC1032" s="150">
        <v>2178.4969547516712</v>
      </c>
      <c r="AD1032" s="150">
        <v>2221.9024999424169</v>
      </c>
      <c r="AE1032" s="150">
        <v>2266.1728900038224</v>
      </c>
      <c r="AF1032" s="150">
        <v>2311.3253569464564</v>
      </c>
      <c r="AG1032" s="150">
        <v>2357.3774761319755</v>
      </c>
      <c r="AH1032" s="150">
        <v>2404.3471731145387</v>
      </c>
      <c r="AI1032" s="150">
        <v>2452.2527306185343</v>
      </c>
      <c r="AU1032" s="88"/>
    </row>
    <row r="1033" spans="3:47" s="11" customFormat="1" outlineLevel="2" x14ac:dyDescent="0.2">
      <c r="C1033" s="119">
        <v>10</v>
      </c>
      <c r="E1033" s="124" t="s">
        <v>176</v>
      </c>
      <c r="AU1033" s="88"/>
    </row>
    <row r="1034" spans="3:47" s="11" customFormat="1" outlineLevel="2" x14ac:dyDescent="0.2">
      <c r="C1034" s="119">
        <v>10</v>
      </c>
      <c r="E1034" s="151" t="s">
        <v>209</v>
      </c>
      <c r="F1034" s="127"/>
      <c r="G1034" s="127"/>
      <c r="H1034" s="127"/>
      <c r="I1034" s="127"/>
      <c r="J1034" s="127"/>
      <c r="K1034" s="127"/>
      <c r="L1034" s="127"/>
      <c r="M1034" s="127"/>
      <c r="N1034" s="127"/>
      <c r="O1034" s="127"/>
      <c r="P1034" s="152"/>
      <c r="Q1034" s="128" t="s">
        <v>110</v>
      </c>
      <c r="R1034" s="129"/>
      <c r="S1034" s="130"/>
      <c r="T1034" s="130"/>
      <c r="U1034" s="131">
        <v>0</v>
      </c>
      <c r="V1034" s="131">
        <v>0</v>
      </c>
      <c r="W1034" s="132">
        <v>0</v>
      </c>
      <c r="X1034" s="131">
        <v>0</v>
      </c>
      <c r="Y1034" s="130">
        <v>0</v>
      </c>
      <c r="Z1034" s="130">
        <v>0</v>
      </c>
      <c r="AA1034" s="130">
        <v>0</v>
      </c>
      <c r="AB1034" s="130">
        <v>0</v>
      </c>
      <c r="AC1034" s="130">
        <v>0</v>
      </c>
      <c r="AD1034" s="130">
        <v>0</v>
      </c>
      <c r="AE1034" s="130">
        <v>0</v>
      </c>
      <c r="AF1034" s="130">
        <v>0</v>
      </c>
      <c r="AG1034" s="130">
        <v>0</v>
      </c>
      <c r="AH1034" s="133">
        <v>0</v>
      </c>
      <c r="AI1034" s="133">
        <v>0</v>
      </c>
      <c r="AU1034" s="88"/>
    </row>
    <row r="1035" spans="3:47" s="11" customFormat="1" outlineLevel="2" x14ac:dyDescent="0.2">
      <c r="C1035" s="119">
        <v>10</v>
      </c>
      <c r="E1035" s="153" t="s">
        <v>31</v>
      </c>
      <c r="P1035" s="149"/>
      <c r="Q1035" s="135" t="s">
        <v>110</v>
      </c>
      <c r="R1035" s="136"/>
      <c r="S1035" s="88"/>
      <c r="T1035" s="88"/>
      <c r="U1035" s="137">
        <v>0</v>
      </c>
      <c r="V1035" s="137">
        <v>0</v>
      </c>
      <c r="W1035" s="138">
        <v>0</v>
      </c>
      <c r="X1035" s="137">
        <v>0</v>
      </c>
      <c r="Y1035" s="88">
        <v>0</v>
      </c>
      <c r="Z1035" s="88">
        <v>0</v>
      </c>
      <c r="AA1035" s="88">
        <v>0</v>
      </c>
      <c r="AB1035" s="88">
        <v>0</v>
      </c>
      <c r="AC1035" s="88">
        <v>0</v>
      </c>
      <c r="AD1035" s="88">
        <v>0</v>
      </c>
      <c r="AE1035" s="88">
        <v>0</v>
      </c>
      <c r="AF1035" s="88">
        <v>0</v>
      </c>
      <c r="AG1035" s="88">
        <v>0</v>
      </c>
      <c r="AH1035" s="139">
        <v>0</v>
      </c>
      <c r="AI1035" s="139">
        <v>0</v>
      </c>
      <c r="AU1035" s="88"/>
    </row>
    <row r="1036" spans="3:47" s="11" customFormat="1" outlineLevel="2" x14ac:dyDescent="0.2">
      <c r="C1036" s="119">
        <v>10</v>
      </c>
      <c r="E1036" s="153" t="s">
        <v>28</v>
      </c>
      <c r="P1036" s="149"/>
      <c r="Q1036" s="135" t="s">
        <v>110</v>
      </c>
      <c r="R1036" s="136"/>
      <c r="S1036" s="88"/>
      <c r="T1036" s="88"/>
      <c r="U1036" s="137">
        <v>0</v>
      </c>
      <c r="V1036" s="137">
        <v>0</v>
      </c>
      <c r="W1036" s="138">
        <v>0</v>
      </c>
      <c r="X1036" s="137">
        <v>0</v>
      </c>
      <c r="Y1036" s="88">
        <v>0</v>
      </c>
      <c r="Z1036" s="88">
        <v>0</v>
      </c>
      <c r="AA1036" s="88">
        <v>0</v>
      </c>
      <c r="AB1036" s="88">
        <v>0</v>
      </c>
      <c r="AC1036" s="88">
        <v>0</v>
      </c>
      <c r="AD1036" s="88">
        <v>0</v>
      </c>
      <c r="AE1036" s="88">
        <v>0</v>
      </c>
      <c r="AF1036" s="88">
        <v>0</v>
      </c>
      <c r="AG1036" s="88">
        <v>0</v>
      </c>
      <c r="AH1036" s="139">
        <v>0</v>
      </c>
      <c r="AI1036" s="139">
        <v>0</v>
      </c>
      <c r="AU1036" s="88"/>
    </row>
    <row r="1037" spans="3:47" s="11" customFormat="1" outlineLevel="2" x14ac:dyDescent="0.2">
      <c r="C1037" s="119">
        <v>10</v>
      </c>
      <c r="E1037" s="153" t="s">
        <v>210</v>
      </c>
      <c r="P1037" s="149"/>
      <c r="Q1037" s="135" t="s">
        <v>110</v>
      </c>
      <c r="R1037" s="136"/>
      <c r="S1037" s="88"/>
      <c r="T1037" s="88"/>
      <c r="U1037" s="137">
        <v>0</v>
      </c>
      <c r="V1037" s="137">
        <v>0</v>
      </c>
      <c r="W1037" s="138">
        <v>0</v>
      </c>
      <c r="X1037" s="137">
        <v>0</v>
      </c>
      <c r="Y1037" s="88">
        <v>0</v>
      </c>
      <c r="Z1037" s="88">
        <v>0</v>
      </c>
      <c r="AA1037" s="88">
        <v>0</v>
      </c>
      <c r="AB1037" s="88">
        <v>0</v>
      </c>
      <c r="AC1037" s="88">
        <v>0</v>
      </c>
      <c r="AD1037" s="88">
        <v>0</v>
      </c>
      <c r="AE1037" s="88">
        <v>0</v>
      </c>
      <c r="AF1037" s="88">
        <v>0</v>
      </c>
      <c r="AG1037" s="88">
        <v>0</v>
      </c>
      <c r="AH1037" s="139">
        <v>0</v>
      </c>
      <c r="AI1037" s="139">
        <v>0</v>
      </c>
      <c r="AU1037" s="88"/>
    </row>
    <row r="1038" spans="3:47" s="11" customFormat="1" outlineLevel="2" x14ac:dyDescent="0.2">
      <c r="C1038" s="119">
        <v>10</v>
      </c>
      <c r="E1038" s="153" t="s">
        <v>211</v>
      </c>
      <c r="P1038" s="149"/>
      <c r="Q1038" s="135" t="s">
        <v>110</v>
      </c>
      <c r="R1038" s="136"/>
      <c r="S1038" s="88"/>
      <c r="T1038" s="88"/>
      <c r="U1038" s="137">
        <v>0</v>
      </c>
      <c r="V1038" s="137">
        <v>0</v>
      </c>
      <c r="W1038" s="138">
        <v>0</v>
      </c>
      <c r="X1038" s="137">
        <v>107.01450200731581</v>
      </c>
      <c r="Y1038" s="88">
        <v>103.17733536963576</v>
      </c>
      <c r="Z1038" s="88">
        <v>106.01471209230074</v>
      </c>
      <c r="AA1038" s="88">
        <v>108.66507989460827</v>
      </c>
      <c r="AB1038" s="88">
        <v>111.38170689197347</v>
      </c>
      <c r="AC1038" s="88">
        <v>114.16624956427279</v>
      </c>
      <c r="AD1038" s="88">
        <v>117.02040580337959</v>
      </c>
      <c r="AE1038" s="88">
        <v>119.94591594846408</v>
      </c>
      <c r="AF1038" s="88">
        <v>122.94456384717569</v>
      </c>
      <c r="AG1038" s="88">
        <v>126.01817794335507</v>
      </c>
      <c r="AH1038" s="139">
        <v>129.1686323919389</v>
      </c>
      <c r="AI1038" s="139">
        <v>132.39784820173739</v>
      </c>
      <c r="AU1038" s="88"/>
    </row>
    <row r="1039" spans="3:47" s="11" customFormat="1" outlineLevel="2" x14ac:dyDescent="0.2">
      <c r="C1039" s="119">
        <v>10</v>
      </c>
      <c r="E1039" s="153" t="s">
        <v>212</v>
      </c>
      <c r="P1039" s="149"/>
      <c r="Q1039" s="135" t="s">
        <v>110</v>
      </c>
      <c r="R1039" s="136"/>
      <c r="S1039" s="88"/>
      <c r="T1039" s="88"/>
      <c r="U1039" s="137">
        <v>0</v>
      </c>
      <c r="V1039" s="137">
        <v>0</v>
      </c>
      <c r="W1039" s="138">
        <v>0</v>
      </c>
      <c r="X1039" s="137">
        <v>0</v>
      </c>
      <c r="Y1039" s="88">
        <v>0</v>
      </c>
      <c r="Z1039" s="88">
        <v>0</v>
      </c>
      <c r="AA1039" s="88">
        <v>0</v>
      </c>
      <c r="AB1039" s="88">
        <v>0</v>
      </c>
      <c r="AC1039" s="88">
        <v>0</v>
      </c>
      <c r="AD1039" s="88">
        <v>0</v>
      </c>
      <c r="AE1039" s="88">
        <v>0</v>
      </c>
      <c r="AF1039" s="88">
        <v>0</v>
      </c>
      <c r="AG1039" s="88">
        <v>0</v>
      </c>
      <c r="AH1039" s="139">
        <v>0</v>
      </c>
      <c r="AI1039" s="139">
        <v>0</v>
      </c>
      <c r="AU1039" s="88"/>
    </row>
    <row r="1040" spans="3:47" s="11" customFormat="1" outlineLevel="2" x14ac:dyDescent="0.2">
      <c r="C1040" s="119">
        <v>10</v>
      </c>
      <c r="E1040" s="153" t="s">
        <v>213</v>
      </c>
      <c r="P1040" s="149"/>
      <c r="Q1040" s="135" t="s">
        <v>110</v>
      </c>
      <c r="R1040" s="136"/>
      <c r="S1040" s="88"/>
      <c r="T1040" s="88"/>
      <c r="U1040" s="137">
        <v>0</v>
      </c>
      <c r="V1040" s="137">
        <v>0</v>
      </c>
      <c r="W1040" s="138">
        <v>0</v>
      </c>
      <c r="X1040" s="137">
        <v>0</v>
      </c>
      <c r="Y1040" s="88">
        <v>0</v>
      </c>
      <c r="Z1040" s="88">
        <v>0</v>
      </c>
      <c r="AA1040" s="88">
        <v>0</v>
      </c>
      <c r="AB1040" s="88">
        <v>0</v>
      </c>
      <c r="AC1040" s="88">
        <v>0</v>
      </c>
      <c r="AD1040" s="88">
        <v>0</v>
      </c>
      <c r="AE1040" s="88">
        <v>0</v>
      </c>
      <c r="AF1040" s="88">
        <v>0</v>
      </c>
      <c r="AG1040" s="88">
        <v>0</v>
      </c>
      <c r="AH1040" s="139">
        <v>0</v>
      </c>
      <c r="AI1040" s="139">
        <v>0</v>
      </c>
      <c r="AU1040" s="88"/>
    </row>
    <row r="1041" spans="3:47" s="11" customFormat="1" outlineLevel="2" x14ac:dyDescent="0.2">
      <c r="C1041" s="119">
        <v>10</v>
      </c>
      <c r="E1041" s="153" t="s">
        <v>214</v>
      </c>
      <c r="P1041" s="149"/>
      <c r="Q1041" s="135" t="s">
        <v>110</v>
      </c>
      <c r="R1041" s="136"/>
      <c r="S1041" s="88"/>
      <c r="T1041" s="88"/>
      <c r="U1041" s="137">
        <v>0</v>
      </c>
      <c r="V1041" s="137">
        <v>0</v>
      </c>
      <c r="W1041" s="138">
        <v>0</v>
      </c>
      <c r="X1041" s="137">
        <v>0</v>
      </c>
      <c r="Y1041" s="88">
        <v>0</v>
      </c>
      <c r="Z1041" s="88">
        <v>0</v>
      </c>
      <c r="AA1041" s="88">
        <v>0</v>
      </c>
      <c r="AB1041" s="88">
        <v>0</v>
      </c>
      <c r="AC1041" s="88">
        <v>0</v>
      </c>
      <c r="AD1041" s="88">
        <v>0</v>
      </c>
      <c r="AE1041" s="88">
        <v>0</v>
      </c>
      <c r="AF1041" s="88">
        <v>0</v>
      </c>
      <c r="AG1041" s="88">
        <v>0</v>
      </c>
      <c r="AH1041" s="139">
        <v>0</v>
      </c>
      <c r="AI1041" s="139">
        <v>0</v>
      </c>
      <c r="AU1041" s="88"/>
    </row>
    <row r="1042" spans="3:47" s="11" customFormat="1" outlineLevel="2" x14ac:dyDescent="0.2">
      <c r="C1042" s="119">
        <v>10</v>
      </c>
      <c r="E1042" s="153" t="s">
        <v>215</v>
      </c>
      <c r="P1042" s="149"/>
      <c r="Q1042" s="135" t="s">
        <v>110</v>
      </c>
      <c r="R1042" s="136"/>
      <c r="S1042" s="88"/>
      <c r="T1042" s="88"/>
      <c r="U1042" s="137">
        <v>0</v>
      </c>
      <c r="V1042" s="137">
        <v>0</v>
      </c>
      <c r="W1042" s="138">
        <v>0</v>
      </c>
      <c r="X1042" s="137">
        <v>0</v>
      </c>
      <c r="Y1042" s="88">
        <v>0</v>
      </c>
      <c r="Z1042" s="88">
        <v>0</v>
      </c>
      <c r="AA1042" s="88">
        <v>0</v>
      </c>
      <c r="AB1042" s="88">
        <v>0</v>
      </c>
      <c r="AC1042" s="88">
        <v>0</v>
      </c>
      <c r="AD1042" s="88">
        <v>0</v>
      </c>
      <c r="AE1042" s="88">
        <v>0</v>
      </c>
      <c r="AF1042" s="88">
        <v>0</v>
      </c>
      <c r="AG1042" s="88">
        <v>0</v>
      </c>
      <c r="AH1042" s="139">
        <v>0</v>
      </c>
      <c r="AI1042" s="139">
        <v>0</v>
      </c>
      <c r="AU1042" s="88"/>
    </row>
    <row r="1043" spans="3:47" s="11" customFormat="1" outlineLevel="2" x14ac:dyDescent="0.2">
      <c r="C1043" s="119">
        <v>10</v>
      </c>
      <c r="E1043" s="153" t="s">
        <v>216</v>
      </c>
      <c r="P1043" s="149"/>
      <c r="Q1043" s="135" t="s">
        <v>110</v>
      </c>
      <c r="R1043" s="136"/>
      <c r="S1043" s="88"/>
      <c r="T1043" s="88"/>
      <c r="U1043" s="137">
        <v>0</v>
      </c>
      <c r="V1043" s="137">
        <v>0</v>
      </c>
      <c r="W1043" s="138">
        <v>0</v>
      </c>
      <c r="X1043" s="137">
        <v>76.04832711753005</v>
      </c>
      <c r="Y1043" s="88">
        <v>78.228379161565911</v>
      </c>
      <c r="Z1043" s="88">
        <v>80.379659588508986</v>
      </c>
      <c r="AA1043" s="88">
        <v>82.389151078221701</v>
      </c>
      <c r="AB1043" s="88">
        <v>0</v>
      </c>
      <c r="AC1043" s="88">
        <v>0</v>
      </c>
      <c r="AD1043" s="88">
        <v>0</v>
      </c>
      <c r="AE1043" s="88">
        <v>0</v>
      </c>
      <c r="AF1043" s="88">
        <v>0</v>
      </c>
      <c r="AG1043" s="88">
        <v>0</v>
      </c>
      <c r="AH1043" s="139">
        <v>0</v>
      </c>
      <c r="AI1043" s="139">
        <v>0</v>
      </c>
      <c r="AU1043" s="88"/>
    </row>
    <row r="1044" spans="3:47" s="11" customFormat="1" outlineLevel="2" x14ac:dyDescent="0.2">
      <c r="C1044" s="119">
        <v>10</v>
      </c>
      <c r="E1044" s="153" t="s">
        <v>33</v>
      </c>
      <c r="P1044" s="149"/>
      <c r="Q1044" s="135" t="s">
        <v>110</v>
      </c>
      <c r="R1044" s="136"/>
      <c r="S1044" s="88"/>
      <c r="T1044" s="88"/>
      <c r="U1044" s="137">
        <v>0</v>
      </c>
      <c r="V1044" s="137">
        <v>0</v>
      </c>
      <c r="W1044" s="138">
        <v>0</v>
      </c>
      <c r="X1044" s="137">
        <v>0</v>
      </c>
      <c r="Y1044" s="88">
        <v>0</v>
      </c>
      <c r="Z1044" s="88">
        <v>0</v>
      </c>
      <c r="AA1044" s="88">
        <v>0</v>
      </c>
      <c r="AB1044" s="88">
        <v>0</v>
      </c>
      <c r="AC1044" s="88">
        <v>0</v>
      </c>
      <c r="AD1044" s="88">
        <v>0</v>
      </c>
      <c r="AE1044" s="88">
        <v>0</v>
      </c>
      <c r="AF1044" s="88">
        <v>0</v>
      </c>
      <c r="AG1044" s="88">
        <v>0</v>
      </c>
      <c r="AH1044" s="139">
        <v>0</v>
      </c>
      <c r="AI1044" s="139">
        <v>0</v>
      </c>
      <c r="AU1044" s="88"/>
    </row>
    <row r="1045" spans="3:47" s="11" customFormat="1" outlineLevel="2" x14ac:dyDescent="0.2">
      <c r="C1045" s="119">
        <v>10</v>
      </c>
      <c r="E1045" s="153" t="s">
        <v>34</v>
      </c>
      <c r="P1045" s="149"/>
      <c r="Q1045" s="135" t="s">
        <v>110</v>
      </c>
      <c r="R1045" s="136"/>
      <c r="S1045" s="88"/>
      <c r="T1045" s="88"/>
      <c r="U1045" s="137">
        <v>0</v>
      </c>
      <c r="V1045" s="137">
        <v>0</v>
      </c>
      <c r="W1045" s="138">
        <v>0</v>
      </c>
      <c r="X1045" s="137">
        <v>220.39038062490496</v>
      </c>
      <c r="Y1045" s="88">
        <v>162.93062506618</v>
      </c>
      <c r="Z1045" s="88">
        <v>2524.9386276001565</v>
      </c>
      <c r="AA1045" s="88">
        <v>967.51725427313352</v>
      </c>
      <c r="AB1045" s="88">
        <v>125.34418625367113</v>
      </c>
      <c r="AC1045" s="88">
        <v>192.11637930029218</v>
      </c>
      <c r="AD1045" s="88">
        <v>387.82547669815716</v>
      </c>
      <c r="AE1045" s="88">
        <v>798.9963833235114</v>
      </c>
      <c r="AF1045" s="88">
        <v>393.56515606062089</v>
      </c>
      <c r="AG1045" s="88">
        <v>324.63653391436463</v>
      </c>
      <c r="AH1045" s="139">
        <v>182.89870940350343</v>
      </c>
      <c r="AI1045" s="139">
        <v>247.39501489488541</v>
      </c>
      <c r="AU1045" s="88"/>
    </row>
    <row r="1046" spans="3:47" s="11" customFormat="1" outlineLevel="2" x14ac:dyDescent="0.2">
      <c r="C1046" s="119">
        <v>10</v>
      </c>
      <c r="E1046" s="153" t="s">
        <v>217</v>
      </c>
      <c r="P1046" s="149"/>
      <c r="Q1046" s="135" t="s">
        <v>110</v>
      </c>
      <c r="R1046" s="136"/>
      <c r="S1046" s="88"/>
      <c r="T1046" s="88"/>
      <c r="U1046" s="137">
        <v>0</v>
      </c>
      <c r="V1046" s="137">
        <v>0</v>
      </c>
      <c r="W1046" s="138">
        <v>0</v>
      </c>
      <c r="X1046" s="137">
        <v>0</v>
      </c>
      <c r="Y1046" s="88">
        <v>0</v>
      </c>
      <c r="Z1046" s="88">
        <v>0</v>
      </c>
      <c r="AA1046" s="88">
        <v>0</v>
      </c>
      <c r="AB1046" s="88">
        <v>0</v>
      </c>
      <c r="AC1046" s="88">
        <v>0</v>
      </c>
      <c r="AD1046" s="88">
        <v>0</v>
      </c>
      <c r="AE1046" s="88">
        <v>0</v>
      </c>
      <c r="AF1046" s="88">
        <v>0</v>
      </c>
      <c r="AG1046" s="88">
        <v>0</v>
      </c>
      <c r="AH1046" s="139">
        <v>0</v>
      </c>
      <c r="AI1046" s="139">
        <v>0</v>
      </c>
      <c r="AU1046" s="88"/>
    </row>
    <row r="1047" spans="3:47" s="11" customFormat="1" outlineLevel="2" x14ac:dyDescent="0.2">
      <c r="C1047" s="119">
        <v>10</v>
      </c>
      <c r="E1047" s="153" t="s">
        <v>152</v>
      </c>
      <c r="P1047" s="149"/>
      <c r="Q1047" s="135" t="s">
        <v>110</v>
      </c>
      <c r="R1047" s="136"/>
      <c r="S1047" s="88"/>
      <c r="T1047" s="88"/>
      <c r="U1047" s="137">
        <v>0</v>
      </c>
      <c r="V1047" s="137">
        <v>0</v>
      </c>
      <c r="W1047" s="138">
        <v>0</v>
      </c>
      <c r="X1047" s="137">
        <v>0</v>
      </c>
      <c r="Y1047" s="88">
        <v>0</v>
      </c>
      <c r="Z1047" s="88">
        <v>0</v>
      </c>
      <c r="AA1047" s="88">
        <v>0</v>
      </c>
      <c r="AB1047" s="88">
        <v>0</v>
      </c>
      <c r="AC1047" s="88">
        <v>0</v>
      </c>
      <c r="AD1047" s="88">
        <v>0</v>
      </c>
      <c r="AE1047" s="88">
        <v>0</v>
      </c>
      <c r="AF1047" s="88">
        <v>0</v>
      </c>
      <c r="AG1047" s="88">
        <v>0</v>
      </c>
      <c r="AH1047" s="139">
        <v>0</v>
      </c>
      <c r="AI1047" s="139">
        <v>0</v>
      </c>
      <c r="AU1047" s="88"/>
    </row>
    <row r="1048" spans="3:47" s="11" customFormat="1" outlineLevel="2" x14ac:dyDescent="0.2">
      <c r="C1048" s="119">
        <v>10</v>
      </c>
      <c r="E1048" s="154" t="s">
        <v>152</v>
      </c>
      <c r="F1048" s="142"/>
      <c r="G1048" s="142"/>
      <c r="H1048" s="142"/>
      <c r="I1048" s="142"/>
      <c r="J1048" s="142"/>
      <c r="K1048" s="142"/>
      <c r="L1048" s="142"/>
      <c r="M1048" s="142"/>
      <c r="N1048" s="142"/>
      <c r="O1048" s="142"/>
      <c r="P1048" s="155"/>
      <c r="Q1048" s="143" t="s">
        <v>110</v>
      </c>
      <c r="R1048" s="144"/>
      <c r="S1048" s="145"/>
      <c r="T1048" s="145"/>
      <c r="U1048" s="146">
        <v>0</v>
      </c>
      <c r="V1048" s="146">
        <v>0</v>
      </c>
      <c r="W1048" s="147">
        <v>0</v>
      </c>
      <c r="X1048" s="146">
        <v>0</v>
      </c>
      <c r="Y1048" s="145">
        <v>0</v>
      </c>
      <c r="Z1048" s="145">
        <v>0</v>
      </c>
      <c r="AA1048" s="145">
        <v>0</v>
      </c>
      <c r="AB1048" s="145">
        <v>0</v>
      </c>
      <c r="AC1048" s="145">
        <v>0</v>
      </c>
      <c r="AD1048" s="145">
        <v>0</v>
      </c>
      <c r="AE1048" s="145">
        <v>0</v>
      </c>
      <c r="AF1048" s="145">
        <v>0</v>
      </c>
      <c r="AG1048" s="145">
        <v>0</v>
      </c>
      <c r="AH1048" s="148">
        <v>0</v>
      </c>
      <c r="AI1048" s="148">
        <v>0</v>
      </c>
      <c r="AU1048" s="88"/>
    </row>
    <row r="1049" spans="3:47" s="11" customFormat="1" outlineLevel="2" x14ac:dyDescent="0.2">
      <c r="C1049" s="119">
        <v>10</v>
      </c>
      <c r="P1049" s="149" t="s">
        <v>177</v>
      </c>
      <c r="Q1049" s="16" t="s">
        <v>110</v>
      </c>
      <c r="R1049" s="150"/>
      <c r="S1049" s="150"/>
      <c r="T1049" s="150"/>
      <c r="U1049" s="150">
        <v>0</v>
      </c>
      <c r="V1049" s="150">
        <v>0</v>
      </c>
      <c r="W1049" s="150">
        <v>0</v>
      </c>
      <c r="X1049" s="150">
        <v>403.45320974975084</v>
      </c>
      <c r="Y1049" s="150">
        <v>344.33633959738165</v>
      </c>
      <c r="Z1049" s="150">
        <v>2711.3329992809663</v>
      </c>
      <c r="AA1049" s="150">
        <v>1158.5714852459635</v>
      </c>
      <c r="AB1049" s="150">
        <v>236.72589314564459</v>
      </c>
      <c r="AC1049" s="150">
        <v>306.28262886456497</v>
      </c>
      <c r="AD1049" s="150">
        <v>504.84588250153672</v>
      </c>
      <c r="AE1049" s="150">
        <v>918.94229927197546</v>
      </c>
      <c r="AF1049" s="150">
        <v>516.50971990779658</v>
      </c>
      <c r="AG1049" s="150">
        <v>450.65471185771969</v>
      </c>
      <c r="AH1049" s="150">
        <v>312.0673417954423</v>
      </c>
      <c r="AI1049" s="150">
        <v>379.7928630966228</v>
      </c>
      <c r="AU1049" s="88"/>
    </row>
    <row r="1050" spans="3:47" s="11" customFormat="1" outlineLevel="2" x14ac:dyDescent="0.2">
      <c r="C1050" s="119">
        <v>10</v>
      </c>
      <c r="E1050" s="124" t="s">
        <v>178</v>
      </c>
      <c r="AU1050" s="88"/>
    </row>
    <row r="1051" spans="3:47" s="11" customFormat="1" outlineLevel="2" x14ac:dyDescent="0.2">
      <c r="C1051" s="119">
        <v>10</v>
      </c>
      <c r="F1051" s="156" t="s">
        <v>179</v>
      </c>
      <c r="AU1051" s="88"/>
    </row>
    <row r="1052" spans="3:47" s="11" customFormat="1" outlineLevel="2" x14ac:dyDescent="0.2">
      <c r="C1052" s="119">
        <v>10</v>
      </c>
      <c r="E1052" s="125"/>
      <c r="F1052" s="157" t="s">
        <v>209</v>
      </c>
      <c r="G1052" s="127"/>
      <c r="H1052" s="158" t="s">
        <v>180</v>
      </c>
      <c r="I1052" s="127"/>
      <c r="J1052" s="127"/>
      <c r="K1052" s="127"/>
      <c r="L1052" s="127"/>
      <c r="M1052" s="127"/>
      <c r="N1052" s="127"/>
      <c r="O1052" s="127"/>
      <c r="P1052" s="152"/>
      <c r="Q1052" s="128" t="s">
        <v>110</v>
      </c>
      <c r="R1052" s="129"/>
      <c r="S1052" s="130"/>
      <c r="T1052" s="130"/>
      <c r="U1052" s="131">
        <v>352.16359</v>
      </c>
      <c r="V1052" s="131">
        <v>366.85724068969654</v>
      </c>
      <c r="W1052" s="132">
        <v>374.60187331921696</v>
      </c>
      <c r="X1052" s="131">
        <v>382.385796542837</v>
      </c>
      <c r="Y1052" s="130">
        <v>390.23545739846065</v>
      </c>
      <c r="Z1052" s="130">
        <v>399.50395816241803</v>
      </c>
      <c r="AA1052" s="130">
        <v>407.4940373256664</v>
      </c>
      <c r="AB1052" s="130">
        <v>415.64391807217976</v>
      </c>
      <c r="AC1052" s="130">
        <v>423.95679643362337</v>
      </c>
      <c r="AD1052" s="130">
        <v>432.43593236229583</v>
      </c>
      <c r="AE1052" s="130">
        <v>441.08465100954174</v>
      </c>
      <c r="AF1052" s="130">
        <v>449.90634402973257</v>
      </c>
      <c r="AG1052" s="130">
        <v>458.90447091032723</v>
      </c>
      <c r="AH1052" s="133">
        <v>468.08256032853376</v>
      </c>
      <c r="AI1052" s="133">
        <v>477.44421153510444</v>
      </c>
      <c r="AU1052" s="88"/>
    </row>
    <row r="1053" spans="3:47" s="11" customFormat="1" outlineLevel="2" x14ac:dyDescent="0.2">
      <c r="C1053" s="119">
        <v>10</v>
      </c>
      <c r="E1053" s="134"/>
      <c r="F1053" s="159" t="s">
        <v>31</v>
      </c>
      <c r="H1053" s="72" t="s">
        <v>180</v>
      </c>
      <c r="P1053" s="149"/>
      <c r="Q1053" s="135" t="s">
        <v>110</v>
      </c>
      <c r="R1053" s="136"/>
      <c r="S1053" s="88"/>
      <c r="T1053" s="88"/>
      <c r="U1053" s="137">
        <v>286.16063999999994</v>
      </c>
      <c r="V1053" s="137">
        <v>344.82357119999995</v>
      </c>
      <c r="W1053" s="138">
        <v>380.09902253375998</v>
      </c>
      <c r="X1053" s="137">
        <v>389.52547829259726</v>
      </c>
      <c r="Y1053" s="88">
        <v>398.75723212813182</v>
      </c>
      <c r="Z1053" s="88">
        <v>407.72926985101486</v>
      </c>
      <c r="AA1053" s="88">
        <v>415.88385524803516</v>
      </c>
      <c r="AB1053" s="88">
        <v>424.20153235299586</v>
      </c>
      <c r="AC1053" s="88">
        <v>432.68556300005577</v>
      </c>
      <c r="AD1053" s="88">
        <v>441.33927426005687</v>
      </c>
      <c r="AE1053" s="88">
        <v>450.166059745258</v>
      </c>
      <c r="AF1053" s="88">
        <v>459.16938094016314</v>
      </c>
      <c r="AG1053" s="88">
        <v>468.35276855896643</v>
      </c>
      <c r="AH1053" s="139">
        <v>477.71982393014576</v>
      </c>
      <c r="AI1053" s="139">
        <v>487.2742204087487</v>
      </c>
      <c r="AU1053" s="88"/>
    </row>
    <row r="1054" spans="3:47" s="11" customFormat="1" outlineLevel="2" x14ac:dyDescent="0.2">
      <c r="C1054" s="119">
        <v>10</v>
      </c>
      <c r="E1054" s="134"/>
      <c r="F1054" s="159" t="s">
        <v>28</v>
      </c>
      <c r="H1054" s="72" t="s">
        <v>180</v>
      </c>
      <c r="P1054" s="149"/>
      <c r="Q1054" s="135" t="s">
        <v>110</v>
      </c>
      <c r="R1054" s="136"/>
      <c r="S1054" s="88"/>
      <c r="T1054" s="88"/>
      <c r="U1054" s="137">
        <v>0</v>
      </c>
      <c r="V1054" s="137">
        <v>0</v>
      </c>
      <c r="W1054" s="138">
        <v>0</v>
      </c>
      <c r="X1054" s="137">
        <v>0</v>
      </c>
      <c r="Y1054" s="88">
        <v>0</v>
      </c>
      <c r="Z1054" s="88">
        <v>0</v>
      </c>
      <c r="AA1054" s="88">
        <v>0</v>
      </c>
      <c r="AB1054" s="88">
        <v>0</v>
      </c>
      <c r="AC1054" s="88">
        <v>0</v>
      </c>
      <c r="AD1054" s="88">
        <v>0</v>
      </c>
      <c r="AE1054" s="88">
        <v>0</v>
      </c>
      <c r="AF1054" s="88">
        <v>0</v>
      </c>
      <c r="AG1054" s="88">
        <v>0</v>
      </c>
      <c r="AH1054" s="139">
        <v>0</v>
      </c>
      <c r="AI1054" s="139">
        <v>0</v>
      </c>
      <c r="AU1054" s="88"/>
    </row>
    <row r="1055" spans="3:47" s="11" customFormat="1" outlineLevel="2" x14ac:dyDescent="0.2">
      <c r="C1055" s="119">
        <v>10</v>
      </c>
      <c r="E1055" s="134"/>
      <c r="F1055" s="159" t="s">
        <v>210</v>
      </c>
      <c r="H1055" s="72" t="s">
        <v>180</v>
      </c>
      <c r="P1055" s="149"/>
      <c r="Q1055" s="135" t="s">
        <v>110</v>
      </c>
      <c r="R1055" s="136"/>
      <c r="S1055" s="88"/>
      <c r="T1055" s="88"/>
      <c r="U1055" s="137">
        <v>301.55735195223303</v>
      </c>
      <c r="V1055" s="137">
        <v>312.29016004302918</v>
      </c>
      <c r="W1055" s="138">
        <v>321.04695192101792</v>
      </c>
      <c r="X1055" s="137">
        <v>329.8605677806903</v>
      </c>
      <c r="Y1055" s="88">
        <v>337.83104902626485</v>
      </c>
      <c r="Z1055" s="88">
        <v>344.94969177407347</v>
      </c>
      <c r="AA1055" s="88">
        <v>351.79589374361348</v>
      </c>
      <c r="AB1055" s="88">
        <v>358.77797199460969</v>
      </c>
      <c r="AC1055" s="88">
        <v>365.8986232578838</v>
      </c>
      <c r="AD1055" s="88">
        <v>373.16059778616017</v>
      </c>
      <c r="AE1055" s="88">
        <v>380.56670041631287</v>
      </c>
      <c r="AF1055" s="88">
        <v>388.11979165269508</v>
      </c>
      <c r="AG1055" s="88">
        <v>395.82278877196904</v>
      </c>
      <c r="AH1055" s="139">
        <v>403.67866694986378</v>
      </c>
      <c r="AI1055" s="139">
        <v>411.69046041029543</v>
      </c>
      <c r="AU1055" s="88"/>
    </row>
    <row r="1056" spans="3:47" s="11" customFormat="1" outlineLevel="2" x14ac:dyDescent="0.2">
      <c r="C1056" s="119">
        <v>10</v>
      </c>
      <c r="E1056" s="134"/>
      <c r="F1056" s="159" t="s">
        <v>211</v>
      </c>
      <c r="H1056" s="72" t="s">
        <v>180</v>
      </c>
      <c r="P1056" s="149"/>
      <c r="Q1056" s="135" t="s">
        <v>110</v>
      </c>
      <c r="R1056" s="136"/>
      <c r="S1056" s="88"/>
      <c r="T1056" s="88"/>
      <c r="U1056" s="137">
        <v>331.38044999999994</v>
      </c>
      <c r="V1056" s="137">
        <v>343.14445597499997</v>
      </c>
      <c r="W1056" s="138">
        <v>352.75250074229996</v>
      </c>
      <c r="X1056" s="137">
        <v>469.43242126995483</v>
      </c>
      <c r="Y1056" s="88">
        <v>474.40201007035694</v>
      </c>
      <c r="Z1056" s="88">
        <v>485.0722274292072</v>
      </c>
      <c r="AA1056" s="88">
        <v>495.2658397867192</v>
      </c>
      <c r="AB1056" s="88">
        <v>505.67582190593743</v>
      </c>
      <c r="AC1056" s="88">
        <v>516.30681746701464</v>
      </c>
      <c r="AD1056" s="88">
        <v>527.16357100738605</v>
      </c>
      <c r="AE1056" s="88">
        <v>538.25093014003028</v>
      </c>
      <c r="AF1056" s="88">
        <v>549.573847821154</v>
      </c>
      <c r="AG1056" s="88">
        <v>561.13738466841562</v>
      </c>
      <c r="AH1056" s="139">
        <v>572.94671133082807</v>
      </c>
      <c r="AI1056" s="139">
        <v>585.00711091151049</v>
      </c>
      <c r="AU1056" s="88"/>
    </row>
    <row r="1057" spans="3:47" s="11" customFormat="1" outlineLevel="2" x14ac:dyDescent="0.2">
      <c r="C1057" s="119">
        <v>10</v>
      </c>
      <c r="E1057" s="134"/>
      <c r="F1057" s="159" t="s">
        <v>212</v>
      </c>
      <c r="H1057" s="72" t="s">
        <v>180</v>
      </c>
      <c r="P1057" s="149"/>
      <c r="Q1057" s="135" t="s">
        <v>110</v>
      </c>
      <c r="R1057" s="136"/>
      <c r="S1057" s="88"/>
      <c r="T1057" s="88"/>
      <c r="U1057" s="137">
        <v>165.94830242121336</v>
      </c>
      <c r="V1057" s="137">
        <v>171.96091710625311</v>
      </c>
      <c r="W1057" s="138">
        <v>176.83175625452822</v>
      </c>
      <c r="X1057" s="137">
        <v>181.7517195156891</v>
      </c>
      <c r="Y1057" s="88">
        <v>186.16023692738497</v>
      </c>
      <c r="Z1057" s="88">
        <v>190.04583148403668</v>
      </c>
      <c r="AA1057" s="88">
        <v>193.81360504482649</v>
      </c>
      <c r="AB1057" s="88">
        <v>197.65607699544432</v>
      </c>
      <c r="AC1057" s="88">
        <v>201.5747282766508</v>
      </c>
      <c r="AD1057" s="88">
        <v>205.57106918975288</v>
      </c>
      <c r="AE1057" s="88">
        <v>209.6466399786944</v>
      </c>
      <c r="AF1057" s="88">
        <v>213.80301142368711</v>
      </c>
      <c r="AG1057" s="88">
        <v>218.0417854466105</v>
      </c>
      <c r="AH1057" s="139">
        <v>222.36459572841429</v>
      </c>
      <c r="AI1057" s="139">
        <v>226.77310833876118</v>
      </c>
      <c r="AU1057" s="88"/>
    </row>
    <row r="1058" spans="3:47" s="11" customFormat="1" outlineLevel="2" x14ac:dyDescent="0.2">
      <c r="C1058" s="119">
        <v>10</v>
      </c>
      <c r="E1058" s="134"/>
      <c r="F1058" s="159" t="s">
        <v>213</v>
      </c>
      <c r="H1058" s="72" t="s">
        <v>180</v>
      </c>
      <c r="P1058" s="149"/>
      <c r="Q1058" s="135" t="s">
        <v>110</v>
      </c>
      <c r="R1058" s="136"/>
      <c r="S1058" s="88"/>
      <c r="T1058" s="88"/>
      <c r="U1058" s="137">
        <v>162.17798000000002</v>
      </c>
      <c r="V1058" s="137">
        <v>167.93529829000002</v>
      </c>
      <c r="W1058" s="138">
        <v>172.63748664212002</v>
      </c>
      <c r="X1058" s="137">
        <v>177.36775377611414</v>
      </c>
      <c r="Y1058" s="88">
        <v>181.67779019287374</v>
      </c>
      <c r="Z1058" s="88">
        <v>185.51119156594339</v>
      </c>
      <c r="AA1058" s="88">
        <v>189.20286427810566</v>
      </c>
      <c r="AB1058" s="88">
        <v>192.96800127723998</v>
      </c>
      <c r="AC1058" s="88">
        <v>196.80806450265706</v>
      </c>
      <c r="AD1058" s="88">
        <v>200.72454498625993</v>
      </c>
      <c r="AE1058" s="88">
        <v>204.71896343148651</v>
      </c>
      <c r="AF1058" s="88">
        <v>208.7928708037731</v>
      </c>
      <c r="AG1058" s="88">
        <v>212.94784893276818</v>
      </c>
      <c r="AH1058" s="139">
        <v>217.18551112653029</v>
      </c>
      <c r="AI1058" s="139">
        <v>221.50750279794823</v>
      </c>
      <c r="AU1058" s="88"/>
    </row>
    <row r="1059" spans="3:47" s="11" customFormat="1" outlineLevel="2" x14ac:dyDescent="0.2">
      <c r="C1059" s="119">
        <v>10</v>
      </c>
      <c r="E1059" s="134"/>
      <c r="F1059" s="159" t="s">
        <v>214</v>
      </c>
      <c r="H1059" s="72" t="s">
        <v>180</v>
      </c>
      <c r="P1059" s="149"/>
      <c r="Q1059" s="135" t="s">
        <v>110</v>
      </c>
      <c r="R1059" s="136"/>
      <c r="S1059" s="88"/>
      <c r="T1059" s="88"/>
      <c r="U1059" s="137">
        <v>100.69766425086013</v>
      </c>
      <c r="V1059" s="137">
        <v>104.06689699506029</v>
      </c>
      <c r="W1059" s="138">
        <v>106.88636509365905</v>
      </c>
      <c r="X1059" s="137">
        <v>109.68899996438279</v>
      </c>
      <c r="Y1059" s="88">
        <v>112.30565014058566</v>
      </c>
      <c r="Z1059" s="88">
        <v>114.7466145606237</v>
      </c>
      <c r="AA1059" s="88">
        <v>117.03214184951241</v>
      </c>
      <c r="AB1059" s="88">
        <v>119.36319235499673</v>
      </c>
      <c r="AC1059" s="88">
        <v>121.74067281017901</v>
      </c>
      <c r="AD1059" s="88">
        <v>124.16550800850491</v>
      </c>
      <c r="AE1059" s="88">
        <v>126.63864116348995</v>
      </c>
      <c r="AF1059" s="88">
        <v>129.16103427561114</v>
      </c>
      <c r="AG1059" s="88">
        <v>131.73366850650635</v>
      </c>
      <c r="AH1059" s="139">
        <v>134.35754456062705</v>
      </c>
      <c r="AI1059" s="139">
        <v>137.03368307449281</v>
      </c>
      <c r="AU1059" s="88"/>
    </row>
    <row r="1060" spans="3:47" s="11" customFormat="1" outlineLevel="2" x14ac:dyDescent="0.2">
      <c r="C1060" s="119">
        <v>10</v>
      </c>
      <c r="E1060" s="134"/>
      <c r="F1060" s="159" t="s">
        <v>215</v>
      </c>
      <c r="H1060" s="72" t="s">
        <v>180</v>
      </c>
      <c r="P1060" s="149"/>
      <c r="Q1060" s="135" t="s">
        <v>110</v>
      </c>
      <c r="R1060" s="136"/>
      <c r="S1060" s="88"/>
      <c r="T1060" s="88"/>
      <c r="U1060" s="137">
        <v>27.763550000000002</v>
      </c>
      <c r="V1060" s="137">
        <v>28.749156025000005</v>
      </c>
      <c r="W1060" s="138">
        <v>29.554132393700005</v>
      </c>
      <c r="X1060" s="137">
        <v>30.363915621287386</v>
      </c>
      <c r="Y1060" s="88">
        <v>31.101758770884675</v>
      </c>
      <c r="Z1060" s="88">
        <v>31.758005880950346</v>
      </c>
      <c r="AA1060" s="88">
        <v>32.389990197981263</v>
      </c>
      <c r="AB1060" s="88">
        <v>33.034551002921091</v>
      </c>
      <c r="AC1060" s="88">
        <v>33.69193856787922</v>
      </c>
      <c r="AD1060" s="88">
        <v>34.362408145380016</v>
      </c>
      <c r="AE1060" s="88">
        <v>35.046220067473079</v>
      </c>
      <c r="AF1060" s="88">
        <v>35.743639846815796</v>
      </c>
      <c r="AG1060" s="88">
        <v>36.454938279767433</v>
      </c>
      <c r="AH1060" s="139">
        <v>37.180391551534804</v>
      </c>
      <c r="AI1060" s="139">
        <v>37.920281343410345</v>
      </c>
      <c r="AU1060" s="88"/>
    </row>
    <row r="1061" spans="3:47" s="11" customFormat="1" outlineLevel="2" x14ac:dyDescent="0.2">
      <c r="C1061" s="119">
        <v>10</v>
      </c>
      <c r="E1061" s="134"/>
      <c r="F1061" s="159" t="s">
        <v>216</v>
      </c>
      <c r="H1061" s="72" t="s">
        <v>180</v>
      </c>
      <c r="P1061" s="149"/>
      <c r="Q1061" s="135" t="s">
        <v>110</v>
      </c>
      <c r="R1061" s="136"/>
      <c r="S1061" s="88"/>
      <c r="T1061" s="88"/>
      <c r="U1061" s="137">
        <v>0</v>
      </c>
      <c r="V1061" s="137">
        <v>0</v>
      </c>
      <c r="W1061" s="138">
        <v>0</v>
      </c>
      <c r="X1061" s="137">
        <v>76.04832711753005</v>
      </c>
      <c r="Y1061" s="88">
        <v>78.228379161565911</v>
      </c>
      <c r="Z1061" s="88">
        <v>80.379659588508986</v>
      </c>
      <c r="AA1061" s="88">
        <v>82.389151078221701</v>
      </c>
      <c r="AB1061" s="88">
        <v>0</v>
      </c>
      <c r="AC1061" s="88">
        <v>0</v>
      </c>
      <c r="AD1061" s="88">
        <v>0</v>
      </c>
      <c r="AE1061" s="88">
        <v>0</v>
      </c>
      <c r="AF1061" s="88">
        <v>0</v>
      </c>
      <c r="AG1061" s="88">
        <v>0</v>
      </c>
      <c r="AH1061" s="139">
        <v>0</v>
      </c>
      <c r="AI1061" s="139">
        <v>0</v>
      </c>
      <c r="AU1061" s="88"/>
    </row>
    <row r="1062" spans="3:47" s="11" customFormat="1" outlineLevel="2" x14ac:dyDescent="0.2">
      <c r="C1062" s="119">
        <v>10</v>
      </c>
      <c r="E1062" s="134"/>
      <c r="F1062" s="159" t="s">
        <v>33</v>
      </c>
      <c r="H1062" s="72" t="s">
        <v>180</v>
      </c>
      <c r="P1062" s="149"/>
      <c r="Q1062" s="135" t="s">
        <v>110</v>
      </c>
      <c r="R1062" s="136"/>
      <c r="S1062" s="88"/>
      <c r="T1062" s="88"/>
      <c r="U1062" s="137">
        <v>0</v>
      </c>
      <c r="V1062" s="137">
        <v>0</v>
      </c>
      <c r="W1062" s="138">
        <v>0</v>
      </c>
      <c r="X1062" s="137">
        <v>0</v>
      </c>
      <c r="Y1062" s="88">
        <v>0</v>
      </c>
      <c r="Z1062" s="88">
        <v>0</v>
      </c>
      <c r="AA1062" s="88">
        <v>0</v>
      </c>
      <c r="AB1062" s="88">
        <v>0</v>
      </c>
      <c r="AC1062" s="88">
        <v>0</v>
      </c>
      <c r="AD1062" s="88">
        <v>0</v>
      </c>
      <c r="AE1062" s="88">
        <v>0</v>
      </c>
      <c r="AF1062" s="88">
        <v>0</v>
      </c>
      <c r="AG1062" s="88">
        <v>0</v>
      </c>
      <c r="AH1062" s="139">
        <v>0</v>
      </c>
      <c r="AI1062" s="139">
        <v>0</v>
      </c>
      <c r="AU1062" s="88"/>
    </row>
    <row r="1063" spans="3:47" s="11" customFormat="1" outlineLevel="2" x14ac:dyDescent="0.2">
      <c r="C1063" s="119">
        <v>10</v>
      </c>
      <c r="E1063" s="134"/>
      <c r="F1063" s="159" t="s">
        <v>34</v>
      </c>
      <c r="H1063" s="72" t="s">
        <v>180</v>
      </c>
      <c r="P1063" s="149"/>
      <c r="Q1063" s="135" t="s">
        <v>110</v>
      </c>
      <c r="R1063" s="136"/>
      <c r="S1063" s="88"/>
      <c r="T1063" s="88"/>
      <c r="U1063" s="137">
        <v>0</v>
      </c>
      <c r="V1063" s="137">
        <v>0</v>
      </c>
      <c r="W1063" s="138">
        <v>0</v>
      </c>
      <c r="X1063" s="137">
        <v>220.39038062490496</v>
      </c>
      <c r="Y1063" s="88">
        <v>162.93062506618</v>
      </c>
      <c r="Z1063" s="88">
        <v>2524.9386276001565</v>
      </c>
      <c r="AA1063" s="88">
        <v>967.51725427313352</v>
      </c>
      <c r="AB1063" s="88">
        <v>125.34418625367113</v>
      </c>
      <c r="AC1063" s="88">
        <v>192.11637930029218</v>
      </c>
      <c r="AD1063" s="88">
        <v>387.82547669815716</v>
      </c>
      <c r="AE1063" s="88">
        <v>798.9963833235114</v>
      </c>
      <c r="AF1063" s="88">
        <v>393.56515606062089</v>
      </c>
      <c r="AG1063" s="88">
        <v>324.63653391436463</v>
      </c>
      <c r="AH1063" s="139">
        <v>182.89870940350343</v>
      </c>
      <c r="AI1063" s="139">
        <v>247.39501489488541</v>
      </c>
      <c r="AU1063" s="88"/>
    </row>
    <row r="1064" spans="3:47" s="11" customFormat="1" outlineLevel="2" x14ac:dyDescent="0.2">
      <c r="C1064" s="119">
        <v>10</v>
      </c>
      <c r="E1064" s="134"/>
      <c r="F1064" s="159" t="s">
        <v>217</v>
      </c>
      <c r="H1064" s="72" t="s">
        <v>180</v>
      </c>
      <c r="P1064" s="149"/>
      <c r="Q1064" s="135" t="s">
        <v>110</v>
      </c>
      <c r="R1064" s="136"/>
      <c r="S1064" s="88"/>
      <c r="T1064" s="88"/>
      <c r="U1064" s="137">
        <v>0</v>
      </c>
      <c r="V1064" s="137">
        <v>0</v>
      </c>
      <c r="W1064" s="138">
        <v>0</v>
      </c>
      <c r="X1064" s="137">
        <v>0</v>
      </c>
      <c r="Y1064" s="88">
        <v>0</v>
      </c>
      <c r="Z1064" s="88">
        <v>0</v>
      </c>
      <c r="AA1064" s="88">
        <v>0</v>
      </c>
      <c r="AB1064" s="88">
        <v>0</v>
      </c>
      <c r="AC1064" s="88">
        <v>0</v>
      </c>
      <c r="AD1064" s="88">
        <v>0</v>
      </c>
      <c r="AE1064" s="88">
        <v>0</v>
      </c>
      <c r="AF1064" s="88">
        <v>0</v>
      </c>
      <c r="AG1064" s="88">
        <v>0</v>
      </c>
      <c r="AH1064" s="139">
        <v>0</v>
      </c>
      <c r="AI1064" s="139">
        <v>0</v>
      </c>
      <c r="AU1064" s="88"/>
    </row>
    <row r="1065" spans="3:47" s="11" customFormat="1" outlineLevel="2" x14ac:dyDescent="0.2">
      <c r="C1065" s="119">
        <v>10</v>
      </c>
      <c r="E1065" s="134"/>
      <c r="F1065" s="159" t="s">
        <v>152</v>
      </c>
      <c r="H1065" s="72" t="s">
        <v>180</v>
      </c>
      <c r="P1065" s="149"/>
      <c r="Q1065" s="135" t="s">
        <v>110</v>
      </c>
      <c r="R1065" s="136"/>
      <c r="S1065" s="88"/>
      <c r="T1065" s="88"/>
      <c r="U1065" s="137">
        <v>0</v>
      </c>
      <c r="V1065" s="137">
        <v>0</v>
      </c>
      <c r="W1065" s="138">
        <v>0</v>
      </c>
      <c r="X1065" s="137">
        <v>0</v>
      </c>
      <c r="Y1065" s="88">
        <v>0</v>
      </c>
      <c r="Z1065" s="88">
        <v>0</v>
      </c>
      <c r="AA1065" s="88">
        <v>0</v>
      </c>
      <c r="AB1065" s="88">
        <v>0</v>
      </c>
      <c r="AC1065" s="88">
        <v>0</v>
      </c>
      <c r="AD1065" s="88">
        <v>0</v>
      </c>
      <c r="AE1065" s="88">
        <v>0</v>
      </c>
      <c r="AF1065" s="88">
        <v>0</v>
      </c>
      <c r="AG1065" s="88">
        <v>0</v>
      </c>
      <c r="AH1065" s="139">
        <v>0</v>
      </c>
      <c r="AI1065" s="139">
        <v>0</v>
      </c>
      <c r="AU1065" s="88"/>
    </row>
    <row r="1066" spans="3:47" s="11" customFormat="1" outlineLevel="2" x14ac:dyDescent="0.2">
      <c r="C1066" s="119">
        <v>10</v>
      </c>
      <c r="E1066" s="140"/>
      <c r="F1066" s="160" t="s">
        <v>152</v>
      </c>
      <c r="G1066" s="142"/>
      <c r="H1066" s="161" t="s">
        <v>180</v>
      </c>
      <c r="I1066" s="142"/>
      <c r="J1066" s="142"/>
      <c r="K1066" s="142"/>
      <c r="L1066" s="142"/>
      <c r="M1066" s="142"/>
      <c r="N1066" s="142"/>
      <c r="O1066" s="142"/>
      <c r="P1066" s="155"/>
      <c r="Q1066" s="143" t="s">
        <v>110</v>
      </c>
      <c r="R1066" s="144"/>
      <c r="S1066" s="145"/>
      <c r="T1066" s="145"/>
      <c r="U1066" s="146">
        <v>0</v>
      </c>
      <c r="V1066" s="146">
        <v>0</v>
      </c>
      <c r="W1066" s="147">
        <v>0</v>
      </c>
      <c r="X1066" s="146">
        <v>0</v>
      </c>
      <c r="Y1066" s="145">
        <v>0</v>
      </c>
      <c r="Z1066" s="145">
        <v>0</v>
      </c>
      <c r="AA1066" s="145">
        <v>0</v>
      </c>
      <c r="AB1066" s="145">
        <v>0</v>
      </c>
      <c r="AC1066" s="145">
        <v>0</v>
      </c>
      <c r="AD1066" s="145">
        <v>0</v>
      </c>
      <c r="AE1066" s="145">
        <v>0</v>
      </c>
      <c r="AF1066" s="145">
        <v>0</v>
      </c>
      <c r="AG1066" s="145">
        <v>0</v>
      </c>
      <c r="AH1066" s="148">
        <v>0</v>
      </c>
      <c r="AI1066" s="148">
        <v>0</v>
      </c>
      <c r="AU1066" s="88"/>
    </row>
    <row r="1067" spans="3:47" s="11" customFormat="1" outlineLevel="2" x14ac:dyDescent="0.2">
      <c r="C1067" s="119">
        <v>10</v>
      </c>
      <c r="E1067" s="125"/>
      <c r="F1067" s="157" t="s">
        <v>152</v>
      </c>
      <c r="G1067" s="127"/>
      <c r="H1067" s="158" t="s">
        <v>180</v>
      </c>
      <c r="I1067" s="127"/>
      <c r="J1067" s="127"/>
      <c r="K1067" s="127"/>
      <c r="L1067" s="127"/>
      <c r="M1067" s="127"/>
      <c r="N1067" s="127"/>
      <c r="O1067" s="127"/>
      <c r="P1067" s="152"/>
      <c r="Q1067" s="128" t="s">
        <v>110</v>
      </c>
      <c r="R1067" s="129"/>
      <c r="S1067" s="130"/>
      <c r="T1067" s="130"/>
      <c r="U1067" s="131">
        <v>0</v>
      </c>
      <c r="V1067" s="131">
        <v>0</v>
      </c>
      <c r="W1067" s="132">
        <v>0</v>
      </c>
      <c r="X1067" s="131">
        <v>0</v>
      </c>
      <c r="Y1067" s="130">
        <v>0</v>
      </c>
      <c r="Z1067" s="130">
        <v>0</v>
      </c>
      <c r="AA1067" s="130">
        <v>0</v>
      </c>
      <c r="AB1067" s="130">
        <v>0</v>
      </c>
      <c r="AC1067" s="130">
        <v>0</v>
      </c>
      <c r="AD1067" s="130">
        <v>0</v>
      </c>
      <c r="AE1067" s="130">
        <v>0</v>
      </c>
      <c r="AF1067" s="130">
        <v>0</v>
      </c>
      <c r="AG1067" s="130">
        <v>0</v>
      </c>
      <c r="AH1067" s="133">
        <v>0</v>
      </c>
      <c r="AI1067" s="133">
        <v>0</v>
      </c>
      <c r="AU1067" s="88"/>
    </row>
    <row r="1068" spans="3:47" s="11" customFormat="1" outlineLevel="2" x14ac:dyDescent="0.2">
      <c r="C1068" s="119">
        <v>10</v>
      </c>
      <c r="E1068" s="134"/>
      <c r="F1068" s="159" t="s">
        <v>152</v>
      </c>
      <c r="H1068" s="72" t="s">
        <v>180</v>
      </c>
      <c r="P1068" s="149"/>
      <c r="Q1068" s="135" t="s">
        <v>110</v>
      </c>
      <c r="R1068" s="136"/>
      <c r="S1068" s="88"/>
      <c r="T1068" s="88"/>
      <c r="U1068" s="137">
        <v>0</v>
      </c>
      <c r="V1068" s="137">
        <v>0</v>
      </c>
      <c r="W1068" s="138">
        <v>0</v>
      </c>
      <c r="X1068" s="137">
        <v>0</v>
      </c>
      <c r="Y1068" s="88">
        <v>0</v>
      </c>
      <c r="Z1068" s="88">
        <v>0</v>
      </c>
      <c r="AA1068" s="88">
        <v>0</v>
      </c>
      <c r="AB1068" s="88">
        <v>0</v>
      </c>
      <c r="AC1068" s="88">
        <v>0</v>
      </c>
      <c r="AD1068" s="88">
        <v>0</v>
      </c>
      <c r="AE1068" s="88">
        <v>0</v>
      </c>
      <c r="AF1068" s="88">
        <v>0</v>
      </c>
      <c r="AG1068" s="88">
        <v>0</v>
      </c>
      <c r="AH1068" s="139">
        <v>0</v>
      </c>
      <c r="AI1068" s="139">
        <v>0</v>
      </c>
      <c r="AU1068" s="88"/>
    </row>
    <row r="1069" spans="3:47" s="11" customFormat="1" outlineLevel="2" x14ac:dyDescent="0.2">
      <c r="C1069" s="119">
        <v>10</v>
      </c>
      <c r="E1069" s="134"/>
      <c r="F1069" s="159" t="s">
        <v>152</v>
      </c>
      <c r="H1069" s="72" t="s">
        <v>180</v>
      </c>
      <c r="P1069" s="149"/>
      <c r="Q1069" s="135" t="s">
        <v>110</v>
      </c>
      <c r="R1069" s="136"/>
      <c r="S1069" s="88"/>
      <c r="T1069" s="88"/>
      <c r="U1069" s="137">
        <v>0</v>
      </c>
      <c r="V1069" s="137">
        <v>0</v>
      </c>
      <c r="W1069" s="138">
        <v>0</v>
      </c>
      <c r="X1069" s="137">
        <v>0</v>
      </c>
      <c r="Y1069" s="88">
        <v>0</v>
      </c>
      <c r="Z1069" s="88">
        <v>0</v>
      </c>
      <c r="AA1069" s="88">
        <v>0</v>
      </c>
      <c r="AB1069" s="88">
        <v>0</v>
      </c>
      <c r="AC1069" s="88">
        <v>0</v>
      </c>
      <c r="AD1069" s="88">
        <v>0</v>
      </c>
      <c r="AE1069" s="88">
        <v>0</v>
      </c>
      <c r="AF1069" s="88">
        <v>0</v>
      </c>
      <c r="AG1069" s="88">
        <v>0</v>
      </c>
      <c r="AH1069" s="139">
        <v>0</v>
      </c>
      <c r="AI1069" s="139">
        <v>0</v>
      </c>
      <c r="AU1069" s="88"/>
    </row>
    <row r="1070" spans="3:47" s="11" customFormat="1" outlineLevel="2" x14ac:dyDescent="0.2">
      <c r="C1070" s="119">
        <v>10</v>
      </c>
      <c r="E1070" s="134"/>
      <c r="F1070" s="159" t="s">
        <v>152</v>
      </c>
      <c r="H1070" s="72" t="s">
        <v>180</v>
      </c>
      <c r="P1070" s="149"/>
      <c r="Q1070" s="135" t="s">
        <v>110</v>
      </c>
      <c r="R1070" s="136"/>
      <c r="S1070" s="88"/>
      <c r="T1070" s="88"/>
      <c r="U1070" s="137">
        <v>0</v>
      </c>
      <c r="V1070" s="137">
        <v>0</v>
      </c>
      <c r="W1070" s="138">
        <v>0</v>
      </c>
      <c r="X1070" s="137">
        <v>0</v>
      </c>
      <c r="Y1070" s="88">
        <v>0</v>
      </c>
      <c r="Z1070" s="88">
        <v>0</v>
      </c>
      <c r="AA1070" s="88">
        <v>0</v>
      </c>
      <c r="AB1070" s="88">
        <v>0</v>
      </c>
      <c r="AC1070" s="88">
        <v>0</v>
      </c>
      <c r="AD1070" s="88">
        <v>0</v>
      </c>
      <c r="AE1070" s="88">
        <v>0</v>
      </c>
      <c r="AF1070" s="88">
        <v>0</v>
      </c>
      <c r="AG1070" s="88">
        <v>0</v>
      </c>
      <c r="AH1070" s="139">
        <v>0</v>
      </c>
      <c r="AI1070" s="139">
        <v>0</v>
      </c>
      <c r="AU1070" s="88"/>
    </row>
    <row r="1071" spans="3:47" s="11" customFormat="1" outlineLevel="2" x14ac:dyDescent="0.2">
      <c r="C1071" s="119">
        <v>10</v>
      </c>
      <c r="E1071" s="134"/>
      <c r="F1071" s="159" t="s">
        <v>152</v>
      </c>
      <c r="H1071" s="72" t="s">
        <v>180</v>
      </c>
      <c r="P1071" s="149"/>
      <c r="Q1071" s="135" t="s">
        <v>110</v>
      </c>
      <c r="R1071" s="136"/>
      <c r="S1071" s="88"/>
      <c r="T1071" s="88"/>
      <c r="U1071" s="137">
        <v>0</v>
      </c>
      <c r="V1071" s="137">
        <v>0</v>
      </c>
      <c r="W1071" s="138">
        <v>0</v>
      </c>
      <c r="X1071" s="137">
        <v>0</v>
      </c>
      <c r="Y1071" s="88">
        <v>0</v>
      </c>
      <c r="Z1071" s="88">
        <v>0</v>
      </c>
      <c r="AA1071" s="88">
        <v>0</v>
      </c>
      <c r="AB1071" s="88">
        <v>0</v>
      </c>
      <c r="AC1071" s="88">
        <v>0</v>
      </c>
      <c r="AD1071" s="88">
        <v>0</v>
      </c>
      <c r="AE1071" s="88">
        <v>0</v>
      </c>
      <c r="AF1071" s="88">
        <v>0</v>
      </c>
      <c r="AG1071" s="88">
        <v>0</v>
      </c>
      <c r="AH1071" s="139">
        <v>0</v>
      </c>
      <c r="AI1071" s="139">
        <v>0</v>
      </c>
      <c r="AU1071" s="88"/>
    </row>
    <row r="1072" spans="3:47" s="11" customFormat="1" outlineLevel="2" x14ac:dyDescent="0.2">
      <c r="C1072" s="119">
        <v>10</v>
      </c>
      <c r="E1072" s="134"/>
      <c r="F1072" s="159" t="s">
        <v>152</v>
      </c>
      <c r="H1072" s="72" t="s">
        <v>180</v>
      </c>
      <c r="P1072" s="149"/>
      <c r="Q1072" s="135" t="s">
        <v>110</v>
      </c>
      <c r="R1072" s="136"/>
      <c r="S1072" s="88"/>
      <c r="T1072" s="88"/>
      <c r="U1072" s="137">
        <v>0</v>
      </c>
      <c r="V1072" s="137">
        <v>0</v>
      </c>
      <c r="W1072" s="138">
        <v>0</v>
      </c>
      <c r="X1072" s="137">
        <v>0</v>
      </c>
      <c r="Y1072" s="88">
        <v>0</v>
      </c>
      <c r="Z1072" s="88">
        <v>0</v>
      </c>
      <c r="AA1072" s="88">
        <v>0</v>
      </c>
      <c r="AB1072" s="88">
        <v>0</v>
      </c>
      <c r="AC1072" s="88">
        <v>0</v>
      </c>
      <c r="AD1072" s="88">
        <v>0</v>
      </c>
      <c r="AE1072" s="88">
        <v>0</v>
      </c>
      <c r="AF1072" s="88">
        <v>0</v>
      </c>
      <c r="AG1072" s="88">
        <v>0</v>
      </c>
      <c r="AH1072" s="139">
        <v>0</v>
      </c>
      <c r="AI1072" s="139">
        <v>0</v>
      </c>
      <c r="AU1072" s="88"/>
    </row>
    <row r="1073" spans="3:47" s="11" customFormat="1" outlineLevel="2" x14ac:dyDescent="0.2">
      <c r="C1073" s="119">
        <v>10</v>
      </c>
      <c r="E1073" s="134"/>
      <c r="F1073" s="159" t="s">
        <v>152</v>
      </c>
      <c r="H1073" s="72" t="s">
        <v>180</v>
      </c>
      <c r="P1073" s="149"/>
      <c r="Q1073" s="135" t="s">
        <v>110</v>
      </c>
      <c r="R1073" s="136"/>
      <c r="S1073" s="88"/>
      <c r="T1073" s="88"/>
      <c r="U1073" s="137">
        <v>0</v>
      </c>
      <c r="V1073" s="137">
        <v>0</v>
      </c>
      <c r="W1073" s="138">
        <v>0</v>
      </c>
      <c r="X1073" s="137">
        <v>0</v>
      </c>
      <c r="Y1073" s="88">
        <v>0</v>
      </c>
      <c r="Z1073" s="88">
        <v>0</v>
      </c>
      <c r="AA1073" s="88">
        <v>0</v>
      </c>
      <c r="AB1073" s="88">
        <v>0</v>
      </c>
      <c r="AC1073" s="88">
        <v>0</v>
      </c>
      <c r="AD1073" s="88">
        <v>0</v>
      </c>
      <c r="AE1073" s="88">
        <v>0</v>
      </c>
      <c r="AF1073" s="88">
        <v>0</v>
      </c>
      <c r="AG1073" s="88">
        <v>0</v>
      </c>
      <c r="AH1073" s="139">
        <v>0</v>
      </c>
      <c r="AI1073" s="139">
        <v>0</v>
      </c>
      <c r="AU1073" s="88"/>
    </row>
    <row r="1074" spans="3:47" s="11" customFormat="1" outlineLevel="2" x14ac:dyDescent="0.2">
      <c r="C1074" s="119">
        <v>10</v>
      </c>
      <c r="E1074" s="134"/>
      <c r="F1074" s="159" t="s">
        <v>152</v>
      </c>
      <c r="H1074" s="72" t="s">
        <v>180</v>
      </c>
      <c r="P1074" s="149"/>
      <c r="Q1074" s="135" t="s">
        <v>110</v>
      </c>
      <c r="R1074" s="136"/>
      <c r="S1074" s="88"/>
      <c r="T1074" s="88"/>
      <c r="U1074" s="137">
        <v>0</v>
      </c>
      <c r="V1074" s="137">
        <v>0</v>
      </c>
      <c r="W1074" s="138">
        <v>0</v>
      </c>
      <c r="X1074" s="137">
        <v>0</v>
      </c>
      <c r="Y1074" s="88">
        <v>0</v>
      </c>
      <c r="Z1074" s="88">
        <v>0</v>
      </c>
      <c r="AA1074" s="88">
        <v>0</v>
      </c>
      <c r="AB1074" s="88">
        <v>0</v>
      </c>
      <c r="AC1074" s="88">
        <v>0</v>
      </c>
      <c r="AD1074" s="88">
        <v>0</v>
      </c>
      <c r="AE1074" s="88">
        <v>0</v>
      </c>
      <c r="AF1074" s="88">
        <v>0</v>
      </c>
      <c r="AG1074" s="88">
        <v>0</v>
      </c>
      <c r="AH1074" s="139">
        <v>0</v>
      </c>
      <c r="AI1074" s="139">
        <v>0</v>
      </c>
      <c r="AU1074" s="88"/>
    </row>
    <row r="1075" spans="3:47" s="11" customFormat="1" outlineLevel="2" x14ac:dyDescent="0.2">
      <c r="C1075" s="119">
        <v>10</v>
      </c>
      <c r="E1075" s="134"/>
      <c r="F1075" s="159" t="s">
        <v>152</v>
      </c>
      <c r="H1075" s="72" t="s">
        <v>180</v>
      </c>
      <c r="P1075" s="149"/>
      <c r="Q1075" s="135" t="s">
        <v>110</v>
      </c>
      <c r="R1075" s="136"/>
      <c r="S1075" s="88"/>
      <c r="T1075" s="88"/>
      <c r="U1075" s="137">
        <v>0</v>
      </c>
      <c r="V1075" s="137">
        <v>0</v>
      </c>
      <c r="W1075" s="138">
        <v>0</v>
      </c>
      <c r="X1075" s="137">
        <v>0</v>
      </c>
      <c r="Y1075" s="88">
        <v>0</v>
      </c>
      <c r="Z1075" s="88">
        <v>0</v>
      </c>
      <c r="AA1075" s="88">
        <v>0</v>
      </c>
      <c r="AB1075" s="88">
        <v>0</v>
      </c>
      <c r="AC1075" s="88">
        <v>0</v>
      </c>
      <c r="AD1075" s="88">
        <v>0</v>
      </c>
      <c r="AE1075" s="88">
        <v>0</v>
      </c>
      <c r="AF1075" s="88">
        <v>0</v>
      </c>
      <c r="AG1075" s="88">
        <v>0</v>
      </c>
      <c r="AH1075" s="139">
        <v>0</v>
      </c>
      <c r="AI1075" s="139">
        <v>0</v>
      </c>
      <c r="AU1075" s="88"/>
    </row>
    <row r="1076" spans="3:47" s="11" customFormat="1" outlineLevel="2" x14ac:dyDescent="0.2">
      <c r="C1076" s="119">
        <v>10</v>
      </c>
      <c r="E1076" s="140"/>
      <c r="F1076" s="160" t="s">
        <v>152</v>
      </c>
      <c r="G1076" s="142"/>
      <c r="H1076" s="161" t="s">
        <v>180</v>
      </c>
      <c r="I1076" s="142"/>
      <c r="J1076" s="142"/>
      <c r="K1076" s="142"/>
      <c r="L1076" s="142"/>
      <c r="M1076" s="142"/>
      <c r="N1076" s="142"/>
      <c r="O1076" s="142"/>
      <c r="P1076" s="155"/>
      <c r="Q1076" s="143" t="s">
        <v>110</v>
      </c>
      <c r="R1076" s="144"/>
      <c r="S1076" s="145"/>
      <c r="T1076" s="145"/>
      <c r="U1076" s="146">
        <v>0</v>
      </c>
      <c r="V1076" s="146">
        <v>0</v>
      </c>
      <c r="W1076" s="147">
        <v>0</v>
      </c>
      <c r="X1076" s="146">
        <v>0</v>
      </c>
      <c r="Y1076" s="145">
        <v>0</v>
      </c>
      <c r="Z1076" s="145">
        <v>0</v>
      </c>
      <c r="AA1076" s="145">
        <v>0</v>
      </c>
      <c r="AB1076" s="145">
        <v>0</v>
      </c>
      <c r="AC1076" s="145">
        <v>0</v>
      </c>
      <c r="AD1076" s="145">
        <v>0</v>
      </c>
      <c r="AE1076" s="145">
        <v>0</v>
      </c>
      <c r="AF1076" s="145">
        <v>0</v>
      </c>
      <c r="AG1076" s="145">
        <v>0</v>
      </c>
      <c r="AH1076" s="148">
        <v>0</v>
      </c>
      <c r="AI1076" s="148">
        <v>0</v>
      </c>
      <c r="AU1076" s="88"/>
    </row>
    <row r="1077" spans="3:47" s="11" customFormat="1" outlineLevel="2" x14ac:dyDescent="0.2">
      <c r="C1077" s="119">
        <v>10</v>
      </c>
      <c r="F1077" s="159"/>
      <c r="P1077" s="149" t="s">
        <v>181</v>
      </c>
      <c r="Q1077" s="16" t="s">
        <v>110</v>
      </c>
      <c r="R1077" s="150"/>
      <c r="S1077" s="150"/>
      <c r="T1077" s="150"/>
      <c r="U1077" s="150">
        <v>1727.8495286243062</v>
      </c>
      <c r="V1077" s="150">
        <v>1839.8276963240392</v>
      </c>
      <c r="W1077" s="150">
        <v>1914.4100889003021</v>
      </c>
      <c r="X1077" s="150">
        <v>2366.8153605059879</v>
      </c>
      <c r="Y1077" s="150">
        <v>2353.6301888826893</v>
      </c>
      <c r="Z1077" s="150">
        <v>4764.6350778969336</v>
      </c>
      <c r="AA1077" s="150">
        <v>3252.7846328258152</v>
      </c>
      <c r="AB1077" s="150">
        <v>2372.6652522099957</v>
      </c>
      <c r="AC1077" s="150">
        <v>2484.7795836162359</v>
      </c>
      <c r="AD1077" s="150">
        <v>2726.7483824439537</v>
      </c>
      <c r="AE1077" s="150">
        <v>3185.115189275798</v>
      </c>
      <c r="AF1077" s="150">
        <v>2827.8350768542523</v>
      </c>
      <c r="AG1077" s="150">
        <v>2808.0321879896951</v>
      </c>
      <c r="AH1077" s="150">
        <v>2716.4145149099809</v>
      </c>
      <c r="AI1077" s="150">
        <v>2832.0455937151569</v>
      </c>
      <c r="AU1077" s="88"/>
    </row>
    <row r="1078" spans="3:47" s="11" customFormat="1" outlineLevel="2" x14ac:dyDescent="0.2">
      <c r="C1078" s="119">
        <v>10</v>
      </c>
      <c r="P1078" s="149" t="s">
        <v>182</v>
      </c>
      <c r="Q1078" s="16" t="s">
        <v>110</v>
      </c>
      <c r="R1078" s="150"/>
      <c r="S1078" s="150"/>
      <c r="T1078" s="150"/>
      <c r="U1078" s="150">
        <v>0</v>
      </c>
      <c r="V1078" s="150">
        <v>0</v>
      </c>
      <c r="W1078" s="150">
        <v>0</v>
      </c>
      <c r="X1078" s="150">
        <v>0</v>
      </c>
      <c r="Y1078" s="150">
        <v>0</v>
      </c>
      <c r="Z1078" s="150">
        <v>0</v>
      </c>
      <c r="AA1078" s="150">
        <v>0</v>
      </c>
      <c r="AB1078" s="150">
        <v>0</v>
      </c>
      <c r="AC1078" s="150">
        <v>0</v>
      </c>
      <c r="AD1078" s="150">
        <v>0</v>
      </c>
      <c r="AE1078" s="150">
        <v>0</v>
      </c>
      <c r="AF1078" s="150">
        <v>0</v>
      </c>
      <c r="AG1078" s="150">
        <v>0</v>
      </c>
      <c r="AH1078" s="150">
        <v>0</v>
      </c>
      <c r="AI1078" s="150">
        <v>0</v>
      </c>
      <c r="AU1078" s="88"/>
    </row>
    <row r="1079" spans="3:47" s="11" customFormat="1" outlineLevel="2" x14ac:dyDescent="0.2">
      <c r="C1079" s="119">
        <v>10</v>
      </c>
      <c r="F1079" s="124"/>
      <c r="P1079" s="149" t="s">
        <v>183</v>
      </c>
      <c r="Q1079" s="16" t="s">
        <v>110</v>
      </c>
      <c r="R1079" s="150"/>
      <c r="S1079" s="150"/>
      <c r="T1079" s="150"/>
      <c r="U1079" s="150">
        <v>1727.8495286243062</v>
      </c>
      <c r="V1079" s="150">
        <v>1839.8276963240392</v>
      </c>
      <c r="W1079" s="150">
        <v>1914.4100889003021</v>
      </c>
      <c r="X1079" s="150">
        <v>2366.8153605059879</v>
      </c>
      <c r="Y1079" s="150">
        <v>2353.6301888826893</v>
      </c>
      <c r="Z1079" s="150">
        <v>4764.6350778969336</v>
      </c>
      <c r="AA1079" s="150">
        <v>3252.7846328258152</v>
      </c>
      <c r="AB1079" s="150">
        <v>2372.6652522099957</v>
      </c>
      <c r="AC1079" s="150">
        <v>2484.7795836162359</v>
      </c>
      <c r="AD1079" s="150">
        <v>2726.7483824439537</v>
      </c>
      <c r="AE1079" s="150">
        <v>3185.115189275798</v>
      </c>
      <c r="AF1079" s="150">
        <v>2827.8350768542523</v>
      </c>
      <c r="AG1079" s="150">
        <v>2808.0321879896951</v>
      </c>
      <c r="AH1079" s="150">
        <v>2716.4145149099809</v>
      </c>
      <c r="AI1079" s="150">
        <v>2832.0455937151569</v>
      </c>
      <c r="AU1079" s="88"/>
    </row>
    <row r="1080" spans="3:47" s="11" customFormat="1" outlineLevel="2" x14ac:dyDescent="0.2">
      <c r="C1080" s="119">
        <v>10</v>
      </c>
      <c r="F1080" s="124"/>
      <c r="P1080" s="149"/>
      <c r="Q1080" s="16"/>
      <c r="R1080" s="88"/>
      <c r="S1080" s="88"/>
      <c r="T1080" s="88"/>
      <c r="U1080" s="88"/>
      <c r="V1080" s="88"/>
      <c r="W1080" s="88"/>
      <c r="X1080" s="88"/>
      <c r="Y1080" s="88"/>
      <c r="Z1080" s="88"/>
      <c r="AA1080" s="88"/>
      <c r="AB1080" s="88"/>
      <c r="AC1080" s="88"/>
      <c r="AD1080" s="88"/>
      <c r="AE1080" s="88"/>
      <c r="AF1080" s="88"/>
      <c r="AG1080" s="88"/>
      <c r="AH1080" s="88"/>
      <c r="AI1080" s="88"/>
      <c r="AU1080" s="88"/>
    </row>
    <row r="1081" spans="3:47" outlineLevel="1" x14ac:dyDescent="0.2">
      <c r="C1081" s="119">
        <v>10</v>
      </c>
      <c r="D1081" s="11"/>
      <c r="E1081" s="162" t="s">
        <v>184</v>
      </c>
      <c r="F1081" s="121"/>
      <c r="G1081" s="121"/>
      <c r="H1081" s="121"/>
      <c r="I1081" s="121"/>
      <c r="J1081" s="121"/>
      <c r="K1081" s="121"/>
      <c r="L1081" s="121"/>
      <c r="M1081" s="121"/>
      <c r="N1081" s="121"/>
      <c r="O1081" s="121"/>
      <c r="P1081" s="121"/>
      <c r="Q1081" s="122"/>
      <c r="R1081" s="123"/>
      <c r="S1081" s="123"/>
      <c r="T1081" s="123"/>
      <c r="U1081" s="123"/>
      <c r="V1081" s="123"/>
      <c r="W1081" s="123"/>
      <c r="X1081" s="123"/>
      <c r="Y1081" s="123"/>
      <c r="Z1081" s="123"/>
      <c r="AA1081" s="123"/>
      <c r="AB1081" s="123"/>
      <c r="AC1081" s="123"/>
      <c r="AD1081" s="123"/>
      <c r="AE1081" s="123"/>
      <c r="AF1081" s="123"/>
      <c r="AG1081" s="123"/>
      <c r="AH1081" s="123"/>
      <c r="AI1081" s="123"/>
      <c r="AT1081" s="11"/>
      <c r="AU1081" s="88"/>
    </row>
    <row r="1082" spans="3:47" outlineLevel="2" x14ac:dyDescent="0.2">
      <c r="C1082" s="119">
        <v>10</v>
      </c>
      <c r="D1082" s="11"/>
      <c r="E1082" s="11"/>
      <c r="F1082" s="11"/>
      <c r="G1082" s="16"/>
      <c r="H1082" s="163" t="s">
        <v>6</v>
      </c>
      <c r="I1082" s="163" t="s">
        <v>5</v>
      </c>
      <c r="J1082" s="163" t="s">
        <v>129</v>
      </c>
      <c r="K1082" s="163" t="s">
        <v>128</v>
      </c>
      <c r="L1082" s="11"/>
      <c r="M1082" s="11"/>
      <c r="N1082" s="11"/>
      <c r="O1082" s="11"/>
      <c r="P1082" s="149"/>
      <c r="Q1082" s="164"/>
      <c r="V1082" s="165"/>
      <c r="W1082" s="150"/>
      <c r="X1082" s="150"/>
      <c r="Y1082" s="150"/>
      <c r="Z1082" s="150"/>
      <c r="AA1082" s="150"/>
      <c r="AB1082" s="150"/>
      <c r="AC1082" s="150"/>
      <c r="AD1082" s="150"/>
      <c r="AE1082" s="150"/>
      <c r="AF1082" s="150"/>
      <c r="AG1082" s="150"/>
      <c r="AH1082" s="150"/>
      <c r="AI1082" s="150"/>
      <c r="AT1082" s="11"/>
      <c r="AU1082" s="88"/>
    </row>
    <row r="1083" spans="3:47" outlineLevel="2" x14ac:dyDescent="0.2">
      <c r="C1083" s="119">
        <v>10</v>
      </c>
      <c r="D1083" s="167" t="s">
        <v>218</v>
      </c>
      <c r="E1083" s="11"/>
      <c r="F1083" s="125" t="s">
        <v>209</v>
      </c>
      <c r="G1083" s="168" t="s">
        <v>130</v>
      </c>
      <c r="H1083" s="169">
        <v>1</v>
      </c>
      <c r="I1083" s="170">
        <v>0</v>
      </c>
      <c r="J1083" s="170">
        <v>1</v>
      </c>
      <c r="K1083" s="171">
        <v>0</v>
      </c>
      <c r="L1083" s="11"/>
      <c r="M1083" s="11"/>
      <c r="N1083" s="11"/>
      <c r="O1083" s="11"/>
      <c r="P1083" s="149"/>
      <c r="Q1083" s="164"/>
      <c r="V1083" s="165"/>
      <c r="W1083" s="11"/>
      <c r="X1083" s="11"/>
      <c r="Y1083" s="150"/>
      <c r="Z1083" s="150"/>
      <c r="AA1083" s="150"/>
      <c r="AB1083" s="150"/>
      <c r="AC1083" s="150"/>
      <c r="AD1083" s="150"/>
      <c r="AE1083" s="150"/>
      <c r="AF1083" s="150"/>
      <c r="AG1083" s="11"/>
      <c r="AH1083" s="11"/>
      <c r="AI1083" s="11"/>
      <c r="AT1083" s="11"/>
      <c r="AU1083" s="88"/>
    </row>
    <row r="1084" spans="3:47" outlineLevel="2" x14ac:dyDescent="0.2">
      <c r="C1084" s="119">
        <v>10</v>
      </c>
      <c r="D1084" s="167" t="s">
        <v>218</v>
      </c>
      <c r="E1084" s="11"/>
      <c r="F1084" s="134" t="s">
        <v>31</v>
      </c>
      <c r="G1084" s="16" t="s">
        <v>130</v>
      </c>
      <c r="H1084" s="172">
        <v>1</v>
      </c>
      <c r="I1084" s="173">
        <v>0</v>
      </c>
      <c r="J1084" s="173">
        <v>1</v>
      </c>
      <c r="K1084" s="174">
        <v>0</v>
      </c>
      <c r="L1084" s="11"/>
      <c r="M1084" s="11"/>
      <c r="N1084" s="11"/>
      <c r="O1084" s="11"/>
      <c r="P1084" s="149"/>
      <c r="Q1084" s="164"/>
      <c r="V1084" s="165"/>
      <c r="W1084" s="11"/>
      <c r="X1084" s="11"/>
      <c r="Y1084" s="150"/>
      <c r="Z1084" s="150"/>
      <c r="AA1084" s="150"/>
      <c r="AB1084" s="150"/>
      <c r="AC1084" s="150"/>
      <c r="AD1084" s="150"/>
      <c r="AE1084" s="150"/>
      <c r="AF1084" s="150"/>
      <c r="AG1084" s="11"/>
      <c r="AH1084" s="11"/>
      <c r="AI1084" s="11"/>
      <c r="AT1084" s="11"/>
      <c r="AU1084" s="88"/>
    </row>
    <row r="1085" spans="3:47" outlineLevel="2" x14ac:dyDescent="0.2">
      <c r="C1085" s="119">
        <v>10</v>
      </c>
      <c r="D1085" s="167" t="s">
        <v>218</v>
      </c>
      <c r="E1085" s="11"/>
      <c r="F1085" s="134" t="s">
        <v>28</v>
      </c>
      <c r="G1085" s="16" t="s">
        <v>130</v>
      </c>
      <c r="H1085" s="172">
        <v>1</v>
      </c>
      <c r="I1085" s="173">
        <v>0</v>
      </c>
      <c r="J1085" s="173">
        <v>1</v>
      </c>
      <c r="K1085" s="174">
        <v>0</v>
      </c>
      <c r="L1085" s="11"/>
      <c r="M1085" s="11"/>
      <c r="N1085" s="11"/>
      <c r="O1085" s="11"/>
      <c r="P1085" s="149"/>
      <c r="Q1085" s="164"/>
      <c r="V1085" s="165"/>
      <c r="W1085" s="150"/>
      <c r="X1085" s="150"/>
      <c r="Y1085" s="150"/>
      <c r="Z1085" s="150"/>
      <c r="AA1085" s="150"/>
      <c r="AB1085" s="150"/>
      <c r="AC1085" s="150"/>
      <c r="AD1085" s="150"/>
      <c r="AE1085" s="150"/>
      <c r="AF1085" s="150"/>
      <c r="AG1085" s="11"/>
      <c r="AH1085" s="11"/>
      <c r="AI1085" s="11"/>
      <c r="AT1085" s="11"/>
      <c r="AU1085" s="88"/>
    </row>
    <row r="1086" spans="3:47" outlineLevel="2" x14ac:dyDescent="0.2">
      <c r="C1086" s="119">
        <v>10</v>
      </c>
      <c r="D1086" s="167" t="s">
        <v>218</v>
      </c>
      <c r="E1086" s="11"/>
      <c r="F1086" s="134" t="s">
        <v>210</v>
      </c>
      <c r="G1086" s="16" t="s">
        <v>130</v>
      </c>
      <c r="H1086" s="172">
        <v>0.8</v>
      </c>
      <c r="I1086" s="173">
        <v>0.19999999999999996</v>
      </c>
      <c r="J1086" s="173">
        <v>0.5</v>
      </c>
      <c r="K1086" s="174">
        <v>0.5</v>
      </c>
      <c r="L1086" s="11"/>
      <c r="M1086" s="11"/>
      <c r="N1086" s="11"/>
      <c r="O1086" s="11"/>
      <c r="P1086" s="149"/>
      <c r="Q1086" s="164"/>
      <c r="V1086" s="165"/>
      <c r="W1086" s="150"/>
      <c r="X1086" s="150"/>
      <c r="Y1086" s="150"/>
      <c r="Z1086" s="150"/>
      <c r="AA1086" s="150"/>
      <c r="AB1086" s="150"/>
      <c r="AC1086" s="150"/>
      <c r="AD1086" s="150"/>
      <c r="AE1086" s="150"/>
      <c r="AF1086" s="150"/>
      <c r="AG1086" s="11"/>
      <c r="AH1086" s="11"/>
      <c r="AI1086" s="11"/>
      <c r="AT1086" s="11"/>
      <c r="AU1086" s="88"/>
    </row>
    <row r="1087" spans="3:47" outlineLevel="2" x14ac:dyDescent="0.2">
      <c r="C1087" s="119">
        <v>10</v>
      </c>
      <c r="D1087" s="167" t="s">
        <v>218</v>
      </c>
      <c r="E1087" s="11"/>
      <c r="F1087" s="134" t="s">
        <v>211</v>
      </c>
      <c r="G1087" s="16" t="s">
        <v>130</v>
      </c>
      <c r="H1087" s="172">
        <v>1</v>
      </c>
      <c r="I1087" s="173">
        <v>0</v>
      </c>
      <c r="J1087" s="173">
        <v>0.5</v>
      </c>
      <c r="K1087" s="174">
        <v>0.5</v>
      </c>
      <c r="L1087" s="11"/>
      <c r="M1087" s="11"/>
      <c r="N1087" s="11"/>
      <c r="O1087" s="11"/>
      <c r="P1087" s="149"/>
      <c r="Q1087" s="164"/>
      <c r="V1087" s="165"/>
      <c r="W1087" s="150"/>
      <c r="X1087" s="150"/>
      <c r="Y1087" s="150"/>
      <c r="Z1087" s="150"/>
      <c r="AA1087" s="150"/>
      <c r="AB1087" s="150"/>
      <c r="AC1087" s="150"/>
      <c r="AD1087" s="150"/>
      <c r="AE1087" s="150"/>
      <c r="AF1087" s="150"/>
      <c r="AG1087" s="11"/>
      <c r="AH1087" s="11"/>
      <c r="AI1087" s="11"/>
      <c r="AT1087" s="11"/>
      <c r="AU1087" s="88"/>
    </row>
    <row r="1088" spans="3:47" outlineLevel="2" x14ac:dyDescent="0.2">
      <c r="C1088" s="119">
        <v>10</v>
      </c>
      <c r="D1088" s="167" t="s">
        <v>218</v>
      </c>
      <c r="E1088" s="11"/>
      <c r="F1088" s="134" t="s">
        <v>212</v>
      </c>
      <c r="G1088" s="16" t="s">
        <v>130</v>
      </c>
      <c r="H1088" s="172">
        <v>0.8</v>
      </c>
      <c r="I1088" s="173">
        <v>0.19999999999999996</v>
      </c>
      <c r="J1088" s="173">
        <v>1</v>
      </c>
      <c r="K1088" s="174">
        <v>0</v>
      </c>
      <c r="L1088" s="11"/>
      <c r="M1088" s="11"/>
      <c r="N1088" s="11"/>
      <c r="O1088" s="11"/>
      <c r="P1088" s="149"/>
      <c r="Q1088" s="164"/>
      <c r="V1088" s="165"/>
      <c r="W1088" s="150"/>
      <c r="X1088" s="150"/>
      <c r="Y1088" s="150"/>
      <c r="Z1088" s="150"/>
      <c r="AA1088" s="150"/>
      <c r="AB1088" s="150"/>
      <c r="AC1088" s="150"/>
      <c r="AD1088" s="150"/>
      <c r="AE1088" s="150"/>
      <c r="AF1088" s="150"/>
      <c r="AG1088" s="11"/>
      <c r="AH1088" s="11"/>
      <c r="AI1088" s="11"/>
      <c r="AT1088" s="11"/>
      <c r="AU1088" s="88"/>
    </row>
    <row r="1089" spans="3:47" outlineLevel="2" x14ac:dyDescent="0.2">
      <c r="C1089" s="119">
        <v>10</v>
      </c>
      <c r="D1089" s="167" t="s">
        <v>218</v>
      </c>
      <c r="E1089" s="11"/>
      <c r="F1089" s="134" t="s">
        <v>213</v>
      </c>
      <c r="G1089" s="16" t="s">
        <v>130</v>
      </c>
      <c r="H1089" s="172">
        <v>1</v>
      </c>
      <c r="I1089" s="173">
        <v>0</v>
      </c>
      <c r="J1089" s="173">
        <v>1</v>
      </c>
      <c r="K1089" s="174">
        <v>0</v>
      </c>
      <c r="L1089" s="11"/>
      <c r="M1089" s="11"/>
      <c r="N1089" s="11"/>
      <c r="O1089" s="11"/>
      <c r="P1089" s="149"/>
      <c r="Q1089" s="164"/>
      <c r="V1089" s="165"/>
      <c r="W1089" s="150"/>
      <c r="X1089" s="150"/>
      <c r="Y1089" s="150"/>
      <c r="Z1089" s="150"/>
      <c r="AA1089" s="150"/>
      <c r="AB1089" s="150"/>
      <c r="AC1089" s="150"/>
      <c r="AD1089" s="150"/>
      <c r="AE1089" s="150"/>
      <c r="AF1089" s="150"/>
      <c r="AG1089" s="11"/>
      <c r="AH1089" s="11"/>
      <c r="AI1089" s="11"/>
      <c r="AT1089" s="11"/>
      <c r="AU1089" s="88"/>
    </row>
    <row r="1090" spans="3:47" outlineLevel="2" x14ac:dyDescent="0.2">
      <c r="C1090" s="119">
        <v>10</v>
      </c>
      <c r="D1090" s="167" t="s">
        <v>218</v>
      </c>
      <c r="E1090" s="11"/>
      <c r="F1090" s="134" t="s">
        <v>214</v>
      </c>
      <c r="G1090" s="16" t="s">
        <v>130</v>
      </c>
      <c r="H1090" s="172">
        <v>0.8</v>
      </c>
      <c r="I1090" s="173">
        <v>0.19999999999999996</v>
      </c>
      <c r="J1090" s="173">
        <v>1</v>
      </c>
      <c r="K1090" s="174">
        <v>0</v>
      </c>
      <c r="L1090" s="11"/>
      <c r="M1090" s="11"/>
      <c r="N1090" s="11"/>
      <c r="O1090" s="11"/>
      <c r="P1090" s="149"/>
      <c r="Q1090" s="164"/>
      <c r="V1090" s="165"/>
      <c r="W1090" s="150"/>
      <c r="X1090" s="150"/>
      <c r="Y1090" s="150"/>
      <c r="Z1090" s="150"/>
      <c r="AA1090" s="150"/>
      <c r="AB1090" s="150"/>
      <c r="AC1090" s="150"/>
      <c r="AD1090" s="150"/>
      <c r="AE1090" s="150"/>
      <c r="AF1090" s="150"/>
      <c r="AG1090" s="11"/>
      <c r="AH1090" s="11"/>
      <c r="AI1090" s="11"/>
      <c r="AT1090" s="11"/>
      <c r="AU1090" s="88"/>
    </row>
    <row r="1091" spans="3:47" outlineLevel="2" x14ac:dyDescent="0.2">
      <c r="C1091" s="119">
        <v>10</v>
      </c>
      <c r="D1091" s="167" t="s">
        <v>218</v>
      </c>
      <c r="E1091" s="11"/>
      <c r="F1091" s="134" t="s">
        <v>215</v>
      </c>
      <c r="G1091" s="16" t="s">
        <v>130</v>
      </c>
      <c r="H1091" s="172">
        <v>1</v>
      </c>
      <c r="I1091" s="173">
        <v>0</v>
      </c>
      <c r="J1091" s="173">
        <v>1</v>
      </c>
      <c r="K1091" s="174">
        <v>0</v>
      </c>
      <c r="L1091" s="11"/>
      <c r="M1091" s="11"/>
      <c r="N1091" s="11"/>
      <c r="O1091" s="11"/>
      <c r="P1091" s="149"/>
      <c r="Q1091" s="164"/>
      <c r="V1091" s="165"/>
      <c r="W1091" s="150"/>
      <c r="X1091" s="150"/>
      <c r="Y1091" s="150"/>
      <c r="Z1091" s="150"/>
      <c r="AA1091" s="150"/>
      <c r="AB1091" s="150"/>
      <c r="AC1091" s="150"/>
      <c r="AD1091" s="150"/>
      <c r="AE1091" s="150"/>
      <c r="AF1091" s="150"/>
      <c r="AG1091" s="11"/>
      <c r="AH1091" s="11"/>
      <c r="AI1091" s="11"/>
      <c r="AT1091" s="11"/>
      <c r="AU1091" s="88"/>
    </row>
    <row r="1092" spans="3:47" outlineLevel="2" x14ac:dyDescent="0.2">
      <c r="C1092" s="119">
        <v>10</v>
      </c>
      <c r="D1092" s="167" t="s">
        <v>218</v>
      </c>
      <c r="E1092" s="11"/>
      <c r="F1092" s="175" t="s">
        <v>216</v>
      </c>
      <c r="G1092" s="16" t="s">
        <v>130</v>
      </c>
      <c r="H1092" s="172">
        <v>1</v>
      </c>
      <c r="I1092" s="173">
        <v>0</v>
      </c>
      <c r="J1092" s="173">
        <v>1</v>
      </c>
      <c r="K1092" s="174">
        <v>0</v>
      </c>
      <c r="L1092" s="11"/>
      <c r="M1092" s="11"/>
      <c r="N1092" s="11"/>
      <c r="O1092" s="11"/>
      <c r="P1092" s="149"/>
      <c r="Q1092" s="164"/>
      <c r="V1092" s="165"/>
      <c r="W1092" s="150"/>
      <c r="X1092" s="150"/>
      <c r="Y1092" s="150"/>
      <c r="Z1092" s="150"/>
      <c r="AA1092" s="150"/>
      <c r="AB1092" s="150"/>
      <c r="AC1092" s="150"/>
      <c r="AD1092" s="150"/>
      <c r="AE1092" s="150"/>
      <c r="AF1092" s="150"/>
      <c r="AG1092" s="11"/>
      <c r="AH1092" s="11"/>
      <c r="AI1092" s="11"/>
      <c r="AT1092" s="11"/>
      <c r="AU1092" s="88"/>
    </row>
    <row r="1093" spans="3:47" outlineLevel="2" x14ac:dyDescent="0.2">
      <c r="C1093" s="119">
        <v>10</v>
      </c>
      <c r="D1093" s="167" t="s">
        <v>218</v>
      </c>
      <c r="E1093" s="11"/>
      <c r="F1093" s="175" t="s">
        <v>33</v>
      </c>
      <c r="G1093" s="16" t="s">
        <v>130</v>
      </c>
      <c r="H1093" s="172">
        <v>1</v>
      </c>
      <c r="I1093" s="173">
        <v>0</v>
      </c>
      <c r="J1093" s="173">
        <v>1</v>
      </c>
      <c r="K1093" s="174">
        <v>0</v>
      </c>
      <c r="L1093" s="11"/>
      <c r="M1093" s="11"/>
      <c r="N1093" s="11"/>
      <c r="O1093" s="11"/>
      <c r="P1093" s="149"/>
      <c r="Q1093" s="164"/>
      <c r="V1093" s="165"/>
      <c r="W1093" s="150"/>
      <c r="X1093" s="150"/>
      <c r="Y1093" s="150"/>
      <c r="Z1093" s="150"/>
      <c r="AA1093" s="150"/>
      <c r="AB1093" s="150"/>
      <c r="AC1093" s="150"/>
      <c r="AD1093" s="150"/>
      <c r="AE1093" s="150"/>
      <c r="AF1093" s="150"/>
      <c r="AG1093" s="11"/>
      <c r="AH1093" s="11"/>
      <c r="AI1093" s="11"/>
      <c r="AT1093" s="11"/>
      <c r="AU1093" s="88"/>
    </row>
    <row r="1094" spans="3:47" outlineLevel="2" x14ac:dyDescent="0.2">
      <c r="C1094" s="119">
        <v>10</v>
      </c>
      <c r="D1094" s="167" t="s">
        <v>218</v>
      </c>
      <c r="E1094" s="11"/>
      <c r="F1094" s="175" t="s">
        <v>34</v>
      </c>
      <c r="G1094" s="16" t="s">
        <v>130</v>
      </c>
      <c r="H1094" s="172">
        <v>1</v>
      </c>
      <c r="I1094" s="173">
        <v>0</v>
      </c>
      <c r="J1094" s="173">
        <v>1</v>
      </c>
      <c r="K1094" s="174">
        <v>0</v>
      </c>
      <c r="L1094" s="11"/>
      <c r="M1094" s="11"/>
      <c r="N1094" s="11"/>
      <c r="O1094" s="11"/>
      <c r="P1094" s="149"/>
      <c r="Q1094" s="164"/>
      <c r="V1094" s="165"/>
      <c r="W1094" s="150"/>
      <c r="X1094" s="150"/>
      <c r="Y1094" s="150"/>
      <c r="Z1094" s="150"/>
      <c r="AA1094" s="150"/>
      <c r="AB1094" s="150"/>
      <c r="AC1094" s="150"/>
      <c r="AD1094" s="150"/>
      <c r="AE1094" s="150"/>
      <c r="AF1094" s="150"/>
      <c r="AG1094" s="11"/>
      <c r="AH1094" s="11"/>
      <c r="AI1094" s="11"/>
      <c r="AT1094" s="11"/>
      <c r="AU1094" s="88"/>
    </row>
    <row r="1095" spans="3:47" outlineLevel="2" x14ac:dyDescent="0.2">
      <c r="C1095" s="119">
        <v>10</v>
      </c>
      <c r="D1095" s="167" t="s">
        <v>218</v>
      </c>
      <c r="E1095" s="11"/>
      <c r="F1095" s="175" t="s">
        <v>217</v>
      </c>
      <c r="G1095" s="16" t="s">
        <v>130</v>
      </c>
      <c r="H1095" s="172">
        <v>1</v>
      </c>
      <c r="I1095" s="173">
        <v>0</v>
      </c>
      <c r="J1095" s="173">
        <v>1</v>
      </c>
      <c r="K1095" s="174">
        <v>0</v>
      </c>
      <c r="L1095" s="11"/>
      <c r="M1095" s="11"/>
      <c r="N1095" s="11"/>
      <c r="O1095" s="11"/>
      <c r="P1095" s="149"/>
      <c r="Q1095" s="164"/>
      <c r="V1095" s="165"/>
      <c r="W1095" s="150"/>
      <c r="X1095" s="150"/>
      <c r="Y1095" s="150"/>
      <c r="Z1095" s="150"/>
      <c r="AA1095" s="150"/>
      <c r="AB1095" s="150"/>
      <c r="AC1095" s="150"/>
      <c r="AD1095" s="150"/>
      <c r="AE1095" s="150"/>
      <c r="AF1095" s="150"/>
      <c r="AG1095" s="11"/>
      <c r="AH1095" s="11"/>
      <c r="AI1095" s="11"/>
      <c r="AT1095" s="11"/>
      <c r="AU1095" s="88"/>
    </row>
    <row r="1096" spans="3:47" outlineLevel="2" x14ac:dyDescent="0.2">
      <c r="C1096" s="119">
        <v>10</v>
      </c>
      <c r="D1096" s="167" t="s">
        <v>218</v>
      </c>
      <c r="E1096" s="11"/>
      <c r="F1096" s="175" t="s">
        <v>152</v>
      </c>
      <c r="G1096" s="16" t="s">
        <v>130</v>
      </c>
      <c r="H1096" s="172">
        <v>0</v>
      </c>
      <c r="I1096" s="173">
        <v>1</v>
      </c>
      <c r="J1096" s="173">
        <v>0</v>
      </c>
      <c r="K1096" s="174">
        <v>0</v>
      </c>
      <c r="L1096" s="11"/>
      <c r="M1096" s="11"/>
      <c r="N1096" s="11"/>
      <c r="O1096" s="11"/>
      <c r="P1096" s="149"/>
      <c r="Q1096" s="164"/>
      <c r="V1096" s="165"/>
      <c r="W1096" s="150"/>
      <c r="X1096" s="150"/>
      <c r="Y1096" s="150"/>
      <c r="Z1096" s="150"/>
      <c r="AA1096" s="150"/>
      <c r="AB1096" s="150"/>
      <c r="AC1096" s="150"/>
      <c r="AD1096" s="150"/>
      <c r="AE1096" s="150"/>
      <c r="AF1096" s="150"/>
      <c r="AG1096" s="11"/>
      <c r="AH1096" s="11"/>
      <c r="AI1096" s="11"/>
      <c r="AT1096" s="11"/>
      <c r="AU1096" s="88"/>
    </row>
    <row r="1097" spans="3:47" outlineLevel="2" x14ac:dyDescent="0.2">
      <c r="C1097" s="119">
        <v>10</v>
      </c>
      <c r="D1097" s="167" t="s">
        <v>218</v>
      </c>
      <c r="E1097" s="11"/>
      <c r="F1097" s="176" t="s">
        <v>152</v>
      </c>
      <c r="G1097" s="177" t="s">
        <v>130</v>
      </c>
      <c r="H1097" s="178">
        <v>0</v>
      </c>
      <c r="I1097" s="179">
        <v>1</v>
      </c>
      <c r="J1097" s="179">
        <v>0</v>
      </c>
      <c r="K1097" s="180">
        <v>0</v>
      </c>
      <c r="L1097" s="11"/>
      <c r="M1097" s="11"/>
      <c r="N1097" s="11"/>
      <c r="O1097" s="11"/>
      <c r="P1097" s="149"/>
      <c r="Q1097" s="164"/>
      <c r="V1097" s="165"/>
      <c r="W1097" s="150"/>
      <c r="X1097" s="150"/>
      <c r="Y1097" s="150"/>
      <c r="Z1097" s="150"/>
      <c r="AA1097" s="150"/>
      <c r="AB1097" s="150"/>
      <c r="AC1097" s="150"/>
      <c r="AD1097" s="150"/>
      <c r="AE1097" s="150"/>
      <c r="AF1097" s="150"/>
      <c r="AG1097" s="11"/>
      <c r="AH1097" s="11"/>
      <c r="AI1097" s="11"/>
      <c r="AT1097" s="11"/>
      <c r="AU1097" s="88"/>
    </row>
    <row r="1098" spans="3:47" outlineLevel="2" x14ac:dyDescent="0.2">
      <c r="C1098" s="119">
        <v>10</v>
      </c>
      <c r="D1098" s="167" t="s">
        <v>218</v>
      </c>
      <c r="E1098" s="11"/>
      <c r="F1098" s="125" t="s">
        <v>152</v>
      </c>
      <c r="G1098" s="168" t="s">
        <v>130</v>
      </c>
      <c r="H1098" s="172">
        <v>0</v>
      </c>
      <c r="I1098" s="173">
        <v>1</v>
      </c>
      <c r="J1098" s="173">
        <v>0</v>
      </c>
      <c r="K1098" s="174">
        <v>0</v>
      </c>
      <c r="L1098" s="11"/>
      <c r="M1098" s="11"/>
      <c r="N1098" s="11"/>
      <c r="O1098" s="11"/>
      <c r="P1098" s="149"/>
      <c r="Q1098" s="164"/>
      <c r="V1098" s="165"/>
      <c r="W1098" s="150"/>
      <c r="X1098" s="150"/>
      <c r="Y1098" s="150"/>
      <c r="Z1098" s="150"/>
      <c r="AA1098" s="150"/>
      <c r="AB1098" s="150"/>
      <c r="AC1098" s="150"/>
      <c r="AD1098" s="150"/>
      <c r="AE1098" s="150"/>
      <c r="AF1098" s="150"/>
      <c r="AG1098" s="11"/>
      <c r="AH1098" s="11"/>
      <c r="AI1098" s="11"/>
      <c r="AT1098" s="11"/>
      <c r="AU1098" s="88"/>
    </row>
    <row r="1099" spans="3:47" outlineLevel="2" x14ac:dyDescent="0.2">
      <c r="C1099" s="119">
        <v>10</v>
      </c>
      <c r="D1099" s="167" t="s">
        <v>218</v>
      </c>
      <c r="E1099" s="11"/>
      <c r="F1099" s="134" t="s">
        <v>152</v>
      </c>
      <c r="G1099" s="16" t="s">
        <v>130</v>
      </c>
      <c r="H1099" s="172">
        <v>0</v>
      </c>
      <c r="I1099" s="173">
        <v>1</v>
      </c>
      <c r="J1099" s="173">
        <v>0</v>
      </c>
      <c r="K1099" s="174">
        <v>0</v>
      </c>
      <c r="L1099" s="11"/>
      <c r="M1099" s="11"/>
      <c r="N1099" s="11"/>
      <c r="O1099" s="11"/>
      <c r="P1099" s="149"/>
      <c r="Q1099" s="164"/>
      <c r="V1099" s="165"/>
      <c r="W1099" s="150"/>
      <c r="X1099" s="150"/>
      <c r="Y1099" s="150"/>
      <c r="Z1099" s="150"/>
      <c r="AA1099" s="150"/>
      <c r="AB1099" s="150"/>
      <c r="AC1099" s="150"/>
      <c r="AD1099" s="150"/>
      <c r="AE1099" s="150"/>
      <c r="AF1099" s="150"/>
      <c r="AG1099" s="11"/>
      <c r="AH1099" s="11"/>
      <c r="AI1099" s="11"/>
      <c r="AT1099" s="11"/>
      <c r="AU1099" s="88"/>
    </row>
    <row r="1100" spans="3:47" outlineLevel="2" x14ac:dyDescent="0.2">
      <c r="C1100" s="119">
        <v>10</v>
      </c>
      <c r="D1100" s="167" t="s">
        <v>218</v>
      </c>
      <c r="E1100" s="11"/>
      <c r="F1100" s="134" t="s">
        <v>152</v>
      </c>
      <c r="G1100" s="16" t="s">
        <v>130</v>
      </c>
      <c r="H1100" s="172">
        <v>0</v>
      </c>
      <c r="I1100" s="173">
        <v>1</v>
      </c>
      <c r="J1100" s="173">
        <v>0</v>
      </c>
      <c r="K1100" s="174">
        <v>0</v>
      </c>
      <c r="L1100" s="11"/>
      <c r="M1100" s="11"/>
      <c r="N1100" s="11"/>
      <c r="O1100" s="11"/>
      <c r="P1100" s="149"/>
      <c r="Q1100" s="164"/>
      <c r="V1100" s="165"/>
      <c r="W1100" s="150"/>
      <c r="X1100" s="150"/>
      <c r="Y1100" s="150"/>
      <c r="Z1100" s="150"/>
      <c r="AA1100" s="150"/>
      <c r="AB1100" s="150"/>
      <c r="AC1100" s="150"/>
      <c r="AD1100" s="150"/>
      <c r="AE1100" s="150"/>
      <c r="AF1100" s="150"/>
      <c r="AG1100" s="11"/>
      <c r="AH1100" s="11"/>
      <c r="AI1100" s="11"/>
      <c r="AT1100" s="11"/>
      <c r="AU1100" s="88"/>
    </row>
    <row r="1101" spans="3:47" outlineLevel="2" x14ac:dyDescent="0.2">
      <c r="C1101" s="119">
        <v>10</v>
      </c>
      <c r="D1101" s="167" t="s">
        <v>218</v>
      </c>
      <c r="E1101" s="11"/>
      <c r="F1101" s="134" t="s">
        <v>152</v>
      </c>
      <c r="G1101" s="16" t="s">
        <v>130</v>
      </c>
      <c r="H1101" s="172">
        <v>0</v>
      </c>
      <c r="I1101" s="173">
        <v>1</v>
      </c>
      <c r="J1101" s="173">
        <v>0</v>
      </c>
      <c r="K1101" s="174">
        <v>0</v>
      </c>
      <c r="L1101" s="11"/>
      <c r="M1101" s="11"/>
      <c r="N1101" s="11"/>
      <c r="O1101" s="11"/>
      <c r="P1101" s="149"/>
      <c r="Q1101" s="164"/>
      <c r="V1101" s="165"/>
      <c r="W1101" s="150"/>
      <c r="X1101" s="150"/>
      <c r="Y1101" s="150"/>
      <c r="Z1101" s="150"/>
      <c r="AA1101" s="150"/>
      <c r="AB1101" s="150"/>
      <c r="AC1101" s="150"/>
      <c r="AD1101" s="150"/>
      <c r="AE1101" s="150"/>
      <c r="AF1101" s="150"/>
      <c r="AG1101" s="11"/>
      <c r="AH1101" s="11"/>
      <c r="AI1101" s="11"/>
      <c r="AT1101" s="11"/>
      <c r="AU1101" s="88"/>
    </row>
    <row r="1102" spans="3:47" outlineLevel="2" x14ac:dyDescent="0.2">
      <c r="C1102" s="119">
        <v>10</v>
      </c>
      <c r="D1102" s="167" t="s">
        <v>218</v>
      </c>
      <c r="E1102" s="11"/>
      <c r="F1102" s="134" t="s">
        <v>152</v>
      </c>
      <c r="G1102" s="16" t="s">
        <v>130</v>
      </c>
      <c r="H1102" s="172">
        <v>0</v>
      </c>
      <c r="I1102" s="173">
        <v>1</v>
      </c>
      <c r="J1102" s="173">
        <v>0</v>
      </c>
      <c r="K1102" s="174">
        <v>0</v>
      </c>
      <c r="L1102" s="11"/>
      <c r="M1102" s="11"/>
      <c r="N1102" s="11"/>
      <c r="O1102" s="11"/>
      <c r="P1102" s="149"/>
      <c r="Q1102" s="164"/>
      <c r="V1102" s="165"/>
      <c r="W1102" s="150"/>
      <c r="X1102" s="150"/>
      <c r="Y1102" s="150"/>
      <c r="Z1102" s="150"/>
      <c r="AA1102" s="150"/>
      <c r="AB1102" s="150"/>
      <c r="AC1102" s="150"/>
      <c r="AD1102" s="150"/>
      <c r="AE1102" s="150"/>
      <c r="AF1102" s="150"/>
      <c r="AG1102" s="11"/>
      <c r="AH1102" s="11"/>
      <c r="AI1102" s="11"/>
      <c r="AT1102" s="11"/>
      <c r="AU1102" s="88"/>
    </row>
    <row r="1103" spans="3:47" outlineLevel="2" x14ac:dyDescent="0.2">
      <c r="C1103" s="119">
        <v>10</v>
      </c>
      <c r="D1103" s="167" t="s">
        <v>218</v>
      </c>
      <c r="E1103" s="11"/>
      <c r="F1103" s="134" t="s">
        <v>152</v>
      </c>
      <c r="G1103" s="16" t="s">
        <v>130</v>
      </c>
      <c r="H1103" s="172">
        <v>0</v>
      </c>
      <c r="I1103" s="173">
        <v>1</v>
      </c>
      <c r="J1103" s="173">
        <v>0</v>
      </c>
      <c r="K1103" s="174">
        <v>0</v>
      </c>
      <c r="L1103" s="11"/>
      <c r="M1103" s="11"/>
      <c r="N1103" s="11"/>
      <c r="O1103" s="11"/>
      <c r="P1103" s="149"/>
      <c r="Q1103" s="164"/>
      <c r="V1103" s="165"/>
      <c r="W1103" s="150"/>
      <c r="X1103" s="181"/>
      <c r="Y1103" s="150"/>
      <c r="Z1103" s="150"/>
      <c r="AA1103" s="150"/>
      <c r="AB1103" s="150"/>
      <c r="AC1103" s="150"/>
      <c r="AD1103" s="150"/>
      <c r="AE1103" s="150"/>
      <c r="AF1103" s="150"/>
      <c r="AG1103" s="11"/>
      <c r="AH1103" s="11"/>
      <c r="AI1103" s="11"/>
      <c r="AT1103" s="11"/>
      <c r="AU1103" s="88"/>
    </row>
    <row r="1104" spans="3:47" outlineLevel="2" x14ac:dyDescent="0.2">
      <c r="C1104" s="119">
        <v>10</v>
      </c>
      <c r="D1104" s="167" t="s">
        <v>218</v>
      </c>
      <c r="E1104" s="11"/>
      <c r="F1104" s="134" t="s">
        <v>152</v>
      </c>
      <c r="G1104" s="16" t="s">
        <v>130</v>
      </c>
      <c r="H1104" s="172">
        <v>0</v>
      </c>
      <c r="I1104" s="173">
        <v>1</v>
      </c>
      <c r="J1104" s="173">
        <v>0</v>
      </c>
      <c r="K1104" s="174">
        <v>0</v>
      </c>
      <c r="L1104" s="11"/>
      <c r="M1104" s="11"/>
      <c r="N1104" s="11"/>
      <c r="O1104" s="11"/>
      <c r="P1104" s="149"/>
      <c r="Q1104" s="164"/>
      <c r="V1104" s="165"/>
      <c r="W1104" s="150"/>
      <c r="X1104" s="150"/>
      <c r="Y1104" s="150"/>
      <c r="Z1104" s="150"/>
      <c r="AA1104" s="150"/>
      <c r="AB1104" s="150"/>
      <c r="AC1104" s="150"/>
      <c r="AD1104" s="150"/>
      <c r="AE1104" s="150"/>
      <c r="AF1104" s="150"/>
      <c r="AG1104" s="11"/>
      <c r="AH1104" s="11"/>
      <c r="AI1104" s="11"/>
      <c r="AT1104" s="11"/>
      <c r="AU1104" s="88"/>
    </row>
    <row r="1105" spans="3:47" outlineLevel="2" x14ac:dyDescent="0.2">
      <c r="C1105" s="119">
        <v>10</v>
      </c>
      <c r="D1105" s="167" t="s">
        <v>218</v>
      </c>
      <c r="E1105" s="11"/>
      <c r="F1105" s="134" t="s">
        <v>152</v>
      </c>
      <c r="G1105" s="16" t="s">
        <v>130</v>
      </c>
      <c r="H1105" s="172">
        <v>0</v>
      </c>
      <c r="I1105" s="173">
        <v>1</v>
      </c>
      <c r="J1105" s="173">
        <v>0</v>
      </c>
      <c r="K1105" s="174">
        <v>0</v>
      </c>
      <c r="L1105" s="11"/>
      <c r="M1105" s="11"/>
      <c r="N1105" s="11"/>
      <c r="O1105" s="11"/>
      <c r="P1105" s="149"/>
      <c r="Q1105" s="164"/>
      <c r="V1105" s="165"/>
      <c r="W1105" s="150"/>
      <c r="X1105" s="150"/>
      <c r="Y1105" s="150"/>
      <c r="Z1105" s="150"/>
      <c r="AA1105" s="150"/>
      <c r="AB1105" s="150"/>
      <c r="AC1105" s="150"/>
      <c r="AD1105" s="150"/>
      <c r="AE1105" s="150"/>
      <c r="AF1105" s="150"/>
      <c r="AG1105" s="11"/>
      <c r="AH1105" s="11"/>
      <c r="AI1105" s="11"/>
      <c r="AT1105" s="11"/>
      <c r="AU1105" s="88"/>
    </row>
    <row r="1106" spans="3:47" outlineLevel="2" x14ac:dyDescent="0.2">
      <c r="C1106" s="119">
        <v>10</v>
      </c>
      <c r="D1106" s="167" t="s">
        <v>218</v>
      </c>
      <c r="E1106" s="11"/>
      <c r="F1106" s="134" t="s">
        <v>152</v>
      </c>
      <c r="G1106" s="16" t="s">
        <v>130</v>
      </c>
      <c r="H1106" s="172">
        <v>0</v>
      </c>
      <c r="I1106" s="173">
        <v>1</v>
      </c>
      <c r="J1106" s="173">
        <v>0</v>
      </c>
      <c r="K1106" s="174">
        <v>0</v>
      </c>
      <c r="L1106" s="11"/>
      <c r="M1106" s="11"/>
      <c r="N1106" s="11"/>
      <c r="O1106" s="11"/>
      <c r="P1106" s="149"/>
      <c r="Q1106" s="164"/>
      <c r="V1106" s="165"/>
      <c r="W1106" s="150"/>
      <c r="X1106" s="150"/>
      <c r="Y1106" s="150"/>
      <c r="Z1106" s="150"/>
      <c r="AA1106" s="150"/>
      <c r="AB1106" s="150"/>
      <c r="AC1106" s="150"/>
      <c r="AD1106" s="150"/>
      <c r="AE1106" s="150"/>
      <c r="AF1106" s="150"/>
      <c r="AG1106" s="11"/>
      <c r="AH1106" s="11"/>
      <c r="AI1106" s="11"/>
      <c r="AT1106" s="11"/>
      <c r="AU1106" s="88"/>
    </row>
    <row r="1107" spans="3:47" outlineLevel="2" x14ac:dyDescent="0.2">
      <c r="C1107" s="119">
        <v>10</v>
      </c>
      <c r="D1107" s="167" t="s">
        <v>218</v>
      </c>
      <c r="E1107" s="11"/>
      <c r="F1107" s="140" t="s">
        <v>152</v>
      </c>
      <c r="G1107" s="177" t="s">
        <v>130</v>
      </c>
      <c r="H1107" s="178">
        <v>0</v>
      </c>
      <c r="I1107" s="179">
        <v>1</v>
      </c>
      <c r="J1107" s="179">
        <v>0</v>
      </c>
      <c r="K1107" s="180">
        <v>0</v>
      </c>
      <c r="L1107" s="11"/>
      <c r="M1107" s="11"/>
      <c r="N1107" s="11"/>
      <c r="O1107" s="11"/>
      <c r="P1107" s="149"/>
      <c r="Q1107" s="164"/>
      <c r="V1107" s="165"/>
      <c r="W1107" s="150"/>
      <c r="X1107" s="150"/>
      <c r="Y1107" s="150"/>
      <c r="Z1107" s="150"/>
      <c r="AA1107" s="150"/>
      <c r="AB1107" s="150"/>
      <c r="AC1107" s="150"/>
      <c r="AD1107" s="150"/>
      <c r="AE1107" s="150"/>
      <c r="AF1107" s="150"/>
      <c r="AG1107" s="150"/>
      <c r="AH1107" s="150"/>
      <c r="AI1107" s="150"/>
      <c r="AT1107" s="11"/>
      <c r="AU1107" s="88"/>
    </row>
    <row r="1108" spans="3:47" outlineLevel="2" x14ac:dyDescent="0.2">
      <c r="C1108" s="119">
        <v>10</v>
      </c>
      <c r="D1108" s="11"/>
      <c r="E1108" s="11"/>
      <c r="F1108" s="11"/>
      <c r="G1108" s="11"/>
      <c r="H1108" s="11"/>
      <c r="I1108" s="11"/>
      <c r="J1108" s="11"/>
      <c r="K1108" s="11"/>
      <c r="L1108" s="11"/>
      <c r="M1108" s="11"/>
      <c r="N1108" s="11"/>
      <c r="O1108" s="11"/>
      <c r="P1108" s="149"/>
      <c r="Q1108" s="16"/>
      <c r="R1108" s="182"/>
      <c r="S1108" s="182"/>
      <c r="T1108" s="182"/>
      <c r="U1108" s="182"/>
      <c r="V1108" s="183"/>
      <c r="W1108" s="150"/>
      <c r="X1108" s="150"/>
      <c r="Y1108" s="150"/>
      <c r="Z1108" s="150"/>
      <c r="AA1108" s="150"/>
      <c r="AB1108" s="150"/>
      <c r="AC1108" s="150"/>
      <c r="AD1108" s="150"/>
      <c r="AE1108" s="150"/>
      <c r="AF1108" s="150"/>
      <c r="AG1108" s="150"/>
      <c r="AH1108" s="150"/>
      <c r="AI1108" s="150"/>
      <c r="AT1108" s="11"/>
      <c r="AU1108" s="88"/>
    </row>
    <row r="1109" spans="3:47" outlineLevel="1" x14ac:dyDescent="0.2">
      <c r="C1109" s="119">
        <v>10</v>
      </c>
      <c r="D1109" s="11"/>
      <c r="E1109" s="162" t="s">
        <v>185</v>
      </c>
      <c r="F1109" s="121"/>
      <c r="G1109" s="121"/>
      <c r="H1109" s="121"/>
      <c r="I1109" s="121"/>
      <c r="J1109" s="121"/>
      <c r="K1109" s="121"/>
      <c r="L1109" s="121"/>
      <c r="M1109" s="121"/>
      <c r="N1109" s="121"/>
      <c r="O1109" s="121"/>
      <c r="P1109" s="121"/>
      <c r="Q1109" s="122"/>
      <c r="R1109" s="123"/>
      <c r="S1109" s="123"/>
      <c r="T1109" s="123"/>
      <c r="U1109" s="123"/>
      <c r="V1109" s="123"/>
      <c r="W1109" s="123"/>
      <c r="X1109" s="123"/>
      <c r="Y1109" s="123"/>
      <c r="Z1109" s="123"/>
      <c r="AA1109" s="123"/>
      <c r="AB1109" s="123"/>
      <c r="AC1109" s="123"/>
      <c r="AD1109" s="123"/>
      <c r="AE1109" s="123"/>
      <c r="AF1109" s="123"/>
      <c r="AG1109" s="123"/>
      <c r="AH1109" s="123"/>
      <c r="AI1109" s="123"/>
      <c r="AT1109" s="11"/>
      <c r="AU1109" s="88"/>
    </row>
    <row r="1110" spans="3:47" outlineLevel="2" x14ac:dyDescent="0.2">
      <c r="C1110" s="119">
        <v>10</v>
      </c>
      <c r="D1110" s="11"/>
      <c r="E1110" s="125"/>
      <c r="F1110" s="127" t="s">
        <v>5</v>
      </c>
      <c r="G1110" s="127"/>
      <c r="H1110" s="127"/>
      <c r="I1110" s="127"/>
      <c r="J1110" s="127"/>
      <c r="K1110" s="127"/>
      <c r="L1110" s="127"/>
      <c r="M1110" s="127"/>
      <c r="N1110" s="127"/>
      <c r="O1110" s="127"/>
      <c r="P1110" s="152"/>
      <c r="Q1110" s="128" t="s">
        <v>110</v>
      </c>
      <c r="R1110" s="184"/>
      <c r="S1110" s="185"/>
      <c r="T1110" s="185"/>
      <c r="U1110" s="186">
        <v>113.64066372486128</v>
      </c>
      <c r="V1110" s="186">
        <v>117.66359482886848</v>
      </c>
      <c r="W1110" s="187">
        <v>120.95301465384102</v>
      </c>
      <c r="X1110" s="186">
        <v>124.2602574521524</v>
      </c>
      <c r="Y1110" s="185">
        <v>127.25938721884707</v>
      </c>
      <c r="Z1110" s="185">
        <v>129.94842756374675</v>
      </c>
      <c r="AA1110" s="185">
        <v>132.52832812759044</v>
      </c>
      <c r="AB1110" s="185">
        <v>135.15944826901011</v>
      </c>
      <c r="AC1110" s="185">
        <v>137.84280486894269</v>
      </c>
      <c r="AD1110" s="185">
        <v>140.57943499688355</v>
      </c>
      <c r="AE1110" s="185">
        <v>143.37039631169941</v>
      </c>
      <c r="AF1110" s="185">
        <v>146.21676747039862</v>
      </c>
      <c r="AG1110" s="185">
        <v>149.11964854501716</v>
      </c>
      <c r="AH1110" s="188">
        <v>152.08016144778097</v>
      </c>
      <c r="AI1110" s="188">
        <v>155.09945036470984</v>
      </c>
      <c r="AT1110" s="11"/>
      <c r="AU1110" s="88"/>
    </row>
    <row r="1111" spans="3:47" outlineLevel="2" x14ac:dyDescent="0.2">
      <c r="C1111" s="119">
        <v>10</v>
      </c>
      <c r="D1111" s="11"/>
      <c r="E1111" s="134"/>
      <c r="F1111" s="11" t="s">
        <v>129</v>
      </c>
      <c r="G1111" s="11"/>
      <c r="H1111" s="11"/>
      <c r="I1111" s="11"/>
      <c r="J1111" s="11"/>
      <c r="K1111" s="11"/>
      <c r="L1111" s="11"/>
      <c r="M1111" s="11"/>
      <c r="N1111" s="11"/>
      <c r="O1111" s="11"/>
      <c r="P1111" s="149"/>
      <c r="Q1111" s="135" t="s">
        <v>110</v>
      </c>
      <c r="R1111" s="189"/>
      <c r="S1111" s="190"/>
      <c r="T1111" s="190"/>
      <c r="U1111" s="191">
        <v>1327.8956991185519</v>
      </c>
      <c r="V1111" s="191">
        <v>1425.675809490459</v>
      </c>
      <c r="W1111" s="192">
        <v>1488.6620431069041</v>
      </c>
      <c r="X1111" s="191">
        <v>1875.8946653065816</v>
      </c>
      <c r="Y1111" s="190">
        <v>1854.0373770181579</v>
      </c>
      <c r="Z1111" s="190">
        <v>4254.170659908953</v>
      </c>
      <c r="AA1111" s="190">
        <v>2731.9050273074195</v>
      </c>
      <c r="AB1111" s="190">
        <v>1841.1567041901733</v>
      </c>
      <c r="AC1111" s="190">
        <v>1942.4239207106323</v>
      </c>
      <c r="AD1111" s="190">
        <v>2173.3229228289129</v>
      </c>
      <c r="AE1111" s="190">
        <v>2620.3926477275586</v>
      </c>
      <c r="AF1111" s="190">
        <v>2251.5834688121995</v>
      </c>
      <c r="AG1111" s="190">
        <v>2220.0147316016828</v>
      </c>
      <c r="AH1111" s="193">
        <v>2116.3895310168405</v>
      </c>
      <c r="AI1111" s="193">
        <v>2219.766403730574</v>
      </c>
      <c r="AT1111" s="11"/>
      <c r="AU1111" s="88"/>
    </row>
    <row r="1112" spans="3:47" outlineLevel="2" x14ac:dyDescent="0.2">
      <c r="C1112" s="119">
        <v>10</v>
      </c>
      <c r="D1112" s="11"/>
      <c r="E1112" s="140"/>
      <c r="F1112" s="142" t="s">
        <v>128</v>
      </c>
      <c r="G1112" s="142"/>
      <c r="H1112" s="142"/>
      <c r="I1112" s="142"/>
      <c r="J1112" s="142"/>
      <c r="K1112" s="142"/>
      <c r="L1112" s="142"/>
      <c r="M1112" s="142"/>
      <c r="N1112" s="142"/>
      <c r="O1112" s="142"/>
      <c r="P1112" s="155"/>
      <c r="Q1112" s="143" t="s">
        <v>110</v>
      </c>
      <c r="R1112" s="194"/>
      <c r="S1112" s="195"/>
      <c r="T1112" s="195"/>
      <c r="U1112" s="196">
        <v>286.3131657808932</v>
      </c>
      <c r="V1112" s="196">
        <v>296.48829200471164</v>
      </c>
      <c r="W1112" s="197">
        <v>304.79503113955718</v>
      </c>
      <c r="X1112" s="196">
        <v>366.66043774725358</v>
      </c>
      <c r="Y1112" s="195">
        <v>372.33342464568443</v>
      </c>
      <c r="Z1112" s="195">
        <v>380.515990424233</v>
      </c>
      <c r="AA1112" s="195">
        <v>388.35127739080497</v>
      </c>
      <c r="AB1112" s="195">
        <v>396.34909975081257</v>
      </c>
      <c r="AC1112" s="195">
        <v>404.51285803666087</v>
      </c>
      <c r="AD1112" s="195">
        <v>412.84602461815712</v>
      </c>
      <c r="AE1112" s="195">
        <v>421.35214523654031</v>
      </c>
      <c r="AF1112" s="195">
        <v>430.03484057165508</v>
      </c>
      <c r="AG1112" s="195">
        <v>438.89780784299546</v>
      </c>
      <c r="AH1112" s="198">
        <v>447.94482244535959</v>
      </c>
      <c r="AI1112" s="198">
        <v>457.17973961987343</v>
      </c>
      <c r="AT1112" s="11"/>
      <c r="AU1112" s="88"/>
    </row>
    <row r="1113" spans="3:47" outlineLevel="2" x14ac:dyDescent="0.2">
      <c r="C1113" s="119">
        <v>10</v>
      </c>
      <c r="D1113" s="199"/>
      <c r="E1113" s="199"/>
      <c r="F1113" s="199"/>
      <c r="G1113" s="199"/>
      <c r="H1113" s="199"/>
      <c r="I1113" s="199"/>
      <c r="J1113" s="199"/>
      <c r="K1113" s="199"/>
      <c r="L1113" s="199"/>
      <c r="M1113" s="199"/>
      <c r="N1113" s="199"/>
      <c r="O1113" s="199"/>
      <c r="P1113" s="200"/>
      <c r="Q1113" s="16"/>
      <c r="R1113" s="201"/>
      <c r="S1113" s="201"/>
      <c r="T1113" s="201"/>
      <c r="U1113" s="201"/>
      <c r="V1113" s="201"/>
      <c r="W1113" s="201"/>
      <c r="X1113" s="201"/>
      <c r="Y1113" s="201"/>
      <c r="Z1113" s="201"/>
      <c r="AA1113" s="201"/>
      <c r="AB1113" s="201"/>
      <c r="AC1113" s="201"/>
      <c r="AD1113" s="201"/>
      <c r="AE1113" s="201"/>
      <c r="AF1113" s="201"/>
      <c r="AG1113" s="201"/>
      <c r="AH1113" s="201"/>
      <c r="AI1113" s="201"/>
      <c r="AT1113" s="11"/>
      <c r="AU1113" s="88"/>
    </row>
    <row r="1114" spans="3:47" outlineLevel="1" x14ac:dyDescent="0.2">
      <c r="C1114" s="119">
        <v>10</v>
      </c>
      <c r="D1114" s="11"/>
      <c r="E1114" s="202" t="s">
        <v>186</v>
      </c>
      <c r="F1114" s="203"/>
      <c r="G1114" s="203"/>
      <c r="H1114" s="203"/>
      <c r="I1114" s="203"/>
      <c r="J1114" s="203"/>
      <c r="K1114" s="203"/>
      <c r="L1114" s="203"/>
      <c r="M1114" s="203"/>
      <c r="N1114" s="203"/>
      <c r="O1114" s="203"/>
      <c r="P1114" s="203"/>
      <c r="Q1114" s="204"/>
      <c r="R1114" s="205"/>
      <c r="S1114" s="205"/>
      <c r="T1114" s="205"/>
      <c r="U1114" s="205"/>
      <c r="V1114" s="205"/>
      <c r="W1114" s="205"/>
      <c r="X1114" s="205"/>
      <c r="Y1114" s="205"/>
      <c r="Z1114" s="205"/>
      <c r="AA1114" s="205"/>
      <c r="AB1114" s="205"/>
      <c r="AC1114" s="205"/>
      <c r="AD1114" s="205"/>
      <c r="AE1114" s="205"/>
      <c r="AF1114" s="205"/>
      <c r="AG1114" s="205"/>
      <c r="AH1114" s="205"/>
      <c r="AI1114" s="205"/>
      <c r="AT1114" s="11"/>
      <c r="AU1114" s="88"/>
    </row>
    <row r="1115" spans="3:47" outlineLevel="2" x14ac:dyDescent="0.2">
      <c r="C1115" s="119">
        <v>10</v>
      </c>
      <c r="D1115" s="206" t="s">
        <v>187</v>
      </c>
      <c r="E1115" t="s">
        <v>127</v>
      </c>
      <c r="AT1115" s="11"/>
      <c r="AU1115" s="88"/>
    </row>
    <row r="1116" spans="3:47" outlineLevel="2" x14ac:dyDescent="0.2">
      <c r="C1116" s="119">
        <v>10</v>
      </c>
      <c r="D1116" s="206" t="s">
        <v>187</v>
      </c>
      <c r="E1116" s="125"/>
      <c r="F1116" s="207" t="s">
        <v>5</v>
      </c>
      <c r="G1116" s="207"/>
      <c r="H1116" s="207"/>
      <c r="I1116" s="158" t="s">
        <v>57</v>
      </c>
      <c r="J1116" s="207"/>
      <c r="K1116" s="207"/>
      <c r="L1116" s="207"/>
      <c r="M1116" s="207"/>
      <c r="N1116" s="207"/>
      <c r="O1116" s="207"/>
      <c r="P1116" s="208"/>
      <c r="Q1116" s="209" t="s">
        <v>110</v>
      </c>
      <c r="R1116" s="210"/>
      <c r="S1116" s="211"/>
      <c r="T1116" s="211"/>
      <c r="U1116" s="212">
        <v>113.64066372486128</v>
      </c>
      <c r="V1116" s="212">
        <v>117.66359482886848</v>
      </c>
      <c r="W1116" s="211">
        <v>120.95301465384102</v>
      </c>
      <c r="X1116" s="212">
        <v>124.2602574521524</v>
      </c>
      <c r="Y1116" s="211">
        <v>127.25938721884707</v>
      </c>
      <c r="Z1116" s="211">
        <v>129.94842756374675</v>
      </c>
      <c r="AA1116" s="211">
        <v>132.52832812759044</v>
      </c>
      <c r="AB1116" s="211">
        <v>135.15944826901011</v>
      </c>
      <c r="AC1116" s="211">
        <v>137.84280486894269</v>
      </c>
      <c r="AD1116" s="211">
        <v>140.57943499688355</v>
      </c>
      <c r="AE1116" s="211">
        <v>143.37039631169941</v>
      </c>
      <c r="AF1116" s="211">
        <v>146.21676747039862</v>
      </c>
      <c r="AG1116" s="211">
        <v>149.11964854501716</v>
      </c>
      <c r="AH1116" s="213">
        <v>152.08016144778097</v>
      </c>
      <c r="AI1116" s="213">
        <v>155.09945036470984</v>
      </c>
      <c r="AT1116" s="11"/>
      <c r="AU1116" s="88"/>
    </row>
    <row r="1117" spans="3:47" outlineLevel="2" x14ac:dyDescent="0.2">
      <c r="C1117" s="119">
        <v>10</v>
      </c>
      <c r="D1117" s="206" t="s">
        <v>187</v>
      </c>
      <c r="E1117" s="134"/>
      <c r="F1117" s="124" t="s">
        <v>129</v>
      </c>
      <c r="G1117" s="124"/>
      <c r="H1117" s="124"/>
      <c r="I1117" s="72" t="s">
        <v>62</v>
      </c>
      <c r="J1117" s="124"/>
      <c r="K1117" s="124"/>
      <c r="L1117" s="124"/>
      <c r="M1117" s="124"/>
      <c r="N1117" s="124"/>
      <c r="O1117" s="124"/>
      <c r="P1117" s="214"/>
      <c r="Q1117" s="215" t="s">
        <v>110</v>
      </c>
      <c r="R1117" s="216"/>
      <c r="S1117" s="217"/>
      <c r="T1117" s="217"/>
      <c r="U1117" s="218">
        <v>1327.8956991185519</v>
      </c>
      <c r="V1117" s="218">
        <v>1425.675809490459</v>
      </c>
      <c r="W1117" s="217">
        <v>1488.6620431069041</v>
      </c>
      <c r="X1117" s="218">
        <v>1875.8946653065816</v>
      </c>
      <c r="Y1117" s="217">
        <v>1854.0373770181579</v>
      </c>
      <c r="Z1117" s="217">
        <v>4254.170659908953</v>
      </c>
      <c r="AA1117" s="217">
        <v>2731.9050273074195</v>
      </c>
      <c r="AB1117" s="217">
        <v>1841.1567041901733</v>
      </c>
      <c r="AC1117" s="217">
        <v>1942.4239207106323</v>
      </c>
      <c r="AD1117" s="217">
        <v>2173.3229228289129</v>
      </c>
      <c r="AE1117" s="217">
        <v>2620.3926477275586</v>
      </c>
      <c r="AF1117" s="217">
        <v>2251.5834688121995</v>
      </c>
      <c r="AG1117" s="217">
        <v>2220.0147316016828</v>
      </c>
      <c r="AH1117" s="219">
        <v>2116.3895310168405</v>
      </c>
      <c r="AI1117" s="219">
        <v>2219.766403730574</v>
      </c>
      <c r="AT1117" s="11"/>
      <c r="AU1117" s="88"/>
    </row>
    <row r="1118" spans="3:47" outlineLevel="2" x14ac:dyDescent="0.2">
      <c r="C1118" s="119">
        <v>10</v>
      </c>
      <c r="D1118" s="206" t="s">
        <v>187</v>
      </c>
      <c r="E1118" s="140"/>
      <c r="F1118" s="220" t="s">
        <v>128</v>
      </c>
      <c r="G1118" s="220"/>
      <c r="H1118" s="220"/>
      <c r="I1118" s="161" t="s">
        <v>188</v>
      </c>
      <c r="J1118" s="220"/>
      <c r="K1118" s="220"/>
      <c r="L1118" s="220"/>
      <c r="M1118" s="220"/>
      <c r="N1118" s="220"/>
      <c r="O1118" s="220"/>
      <c r="P1118" s="221"/>
      <c r="Q1118" s="222" t="s">
        <v>110</v>
      </c>
      <c r="R1118" s="223"/>
      <c r="S1118" s="224"/>
      <c r="T1118" s="224"/>
      <c r="U1118" s="225">
        <v>286.3131657808932</v>
      </c>
      <c r="V1118" s="225">
        <v>296.48829200471164</v>
      </c>
      <c r="W1118" s="224">
        <v>304.79503113955718</v>
      </c>
      <c r="X1118" s="225">
        <v>366.66043774725358</v>
      </c>
      <c r="Y1118" s="224">
        <v>372.33342464568443</v>
      </c>
      <c r="Z1118" s="224">
        <v>380.515990424233</v>
      </c>
      <c r="AA1118" s="224">
        <v>388.35127739080497</v>
      </c>
      <c r="AB1118" s="224">
        <v>396.34909975081257</v>
      </c>
      <c r="AC1118" s="224">
        <v>404.51285803666087</v>
      </c>
      <c r="AD1118" s="224">
        <v>412.84602461815712</v>
      </c>
      <c r="AE1118" s="224">
        <v>421.35214523654031</v>
      </c>
      <c r="AF1118" s="224">
        <v>430.03484057165508</v>
      </c>
      <c r="AG1118" s="224">
        <v>438.89780784299546</v>
      </c>
      <c r="AH1118" s="226">
        <v>447.94482244535959</v>
      </c>
      <c r="AI1118" s="226">
        <v>457.17973961987343</v>
      </c>
      <c r="AT1118" s="11"/>
      <c r="AU1118" s="88"/>
    </row>
    <row r="1119" spans="3:47" outlineLevel="2" x14ac:dyDescent="0.2">
      <c r="C1119" s="119">
        <v>10</v>
      </c>
      <c r="D1119" s="206" t="s">
        <v>187</v>
      </c>
      <c r="E1119" t="s">
        <v>189</v>
      </c>
      <c r="F1119" s="40"/>
      <c r="G1119" s="40"/>
      <c r="H1119" s="227"/>
      <c r="I1119" s="40"/>
      <c r="J1119" s="40"/>
      <c r="K1119" s="227"/>
      <c r="L1119" s="40"/>
      <c r="M1119" s="40"/>
      <c r="N1119" s="40"/>
      <c r="O1119" s="40"/>
      <c r="P1119" s="40"/>
      <c r="Q1119" s="227"/>
      <c r="R1119" s="227"/>
      <c r="S1119" s="227"/>
      <c r="T1119" s="227"/>
      <c r="U1119" s="227"/>
      <c r="V1119" s="227"/>
      <c r="W1119" s="227"/>
      <c r="X1119" s="227"/>
      <c r="Y1119" s="227"/>
      <c r="Z1119" s="227"/>
      <c r="AA1119" s="227"/>
      <c r="AB1119" s="227"/>
      <c r="AC1119" s="227"/>
      <c r="AD1119" s="227"/>
      <c r="AE1119" s="227"/>
      <c r="AF1119" s="227"/>
      <c r="AG1119" s="227"/>
      <c r="AH1119" s="227"/>
      <c r="AI1119" s="227"/>
      <c r="AT1119" s="11"/>
      <c r="AU1119" s="88"/>
    </row>
    <row r="1120" spans="3:47" outlineLevel="2" x14ac:dyDescent="0.2">
      <c r="C1120" s="119">
        <v>10</v>
      </c>
      <c r="D1120" s="206" t="s">
        <v>187</v>
      </c>
      <c r="E1120" s="125"/>
      <c r="F1120" s="207" t="s">
        <v>5</v>
      </c>
      <c r="G1120" s="207"/>
      <c r="H1120" s="207"/>
      <c r="I1120" s="158" t="s">
        <v>57</v>
      </c>
      <c r="J1120" s="228" t="s">
        <v>152</v>
      </c>
      <c r="K1120" s="207"/>
      <c r="L1120" s="207"/>
      <c r="M1120" s="207"/>
      <c r="N1120" s="207"/>
      <c r="O1120" s="207"/>
      <c r="P1120" s="208"/>
      <c r="Q1120" s="229" t="s">
        <v>110</v>
      </c>
      <c r="R1120" s="230"/>
      <c r="S1120" s="231"/>
      <c r="T1120" s="231"/>
      <c r="U1120" s="232">
        <v>0</v>
      </c>
      <c r="V1120" s="232">
        <v>0</v>
      </c>
      <c r="W1120" s="231">
        <v>0</v>
      </c>
      <c r="X1120" s="232">
        <v>0</v>
      </c>
      <c r="Y1120" s="231">
        <v>0</v>
      </c>
      <c r="Z1120" s="231">
        <v>0</v>
      </c>
      <c r="AA1120" s="231">
        <v>0</v>
      </c>
      <c r="AB1120" s="231">
        <v>0</v>
      </c>
      <c r="AC1120" s="231">
        <v>0</v>
      </c>
      <c r="AD1120" s="231">
        <v>0</v>
      </c>
      <c r="AE1120" s="231">
        <v>0</v>
      </c>
      <c r="AF1120" s="231">
        <v>0</v>
      </c>
      <c r="AG1120" s="231">
        <v>0</v>
      </c>
      <c r="AH1120" s="233">
        <v>0</v>
      </c>
      <c r="AI1120" s="233">
        <v>0</v>
      </c>
      <c r="AT1120" s="11"/>
      <c r="AU1120" s="88"/>
    </row>
    <row r="1121" spans="3:47" outlineLevel="2" x14ac:dyDescent="0.2">
      <c r="C1121" s="119">
        <v>10</v>
      </c>
      <c r="D1121" s="206" t="s">
        <v>187</v>
      </c>
      <c r="E1121" s="134"/>
      <c r="F1121" s="124" t="s">
        <v>129</v>
      </c>
      <c r="G1121" s="124"/>
      <c r="H1121" s="124"/>
      <c r="I1121" s="72" t="s">
        <v>62</v>
      </c>
      <c r="J1121" s="234" t="s">
        <v>152</v>
      </c>
      <c r="K1121" s="124"/>
      <c r="L1121" s="124"/>
      <c r="M1121" s="124"/>
      <c r="N1121" s="124"/>
      <c r="O1121" s="124"/>
      <c r="P1121" s="214"/>
      <c r="Q1121" s="235" t="s">
        <v>110</v>
      </c>
      <c r="R1121" s="236"/>
      <c r="S1121" s="237"/>
      <c r="T1121" s="237"/>
      <c r="U1121" s="238">
        <v>0</v>
      </c>
      <c r="V1121" s="238">
        <v>0</v>
      </c>
      <c r="W1121" s="237">
        <v>0</v>
      </c>
      <c r="X1121" s="238">
        <v>0</v>
      </c>
      <c r="Y1121" s="237">
        <v>0</v>
      </c>
      <c r="Z1121" s="237">
        <v>0</v>
      </c>
      <c r="AA1121" s="237">
        <v>0</v>
      </c>
      <c r="AB1121" s="237">
        <v>0</v>
      </c>
      <c r="AC1121" s="237">
        <v>0</v>
      </c>
      <c r="AD1121" s="237">
        <v>0</v>
      </c>
      <c r="AE1121" s="237">
        <v>0</v>
      </c>
      <c r="AF1121" s="237">
        <v>0</v>
      </c>
      <c r="AG1121" s="237">
        <v>0</v>
      </c>
      <c r="AH1121" s="239">
        <v>0</v>
      </c>
      <c r="AI1121" s="239">
        <v>0</v>
      </c>
      <c r="AT1121" s="11"/>
      <c r="AU1121" s="88"/>
    </row>
    <row r="1122" spans="3:47" outlineLevel="2" x14ac:dyDescent="0.2">
      <c r="C1122" s="119">
        <v>10</v>
      </c>
      <c r="D1122" s="206" t="s">
        <v>187</v>
      </c>
      <c r="E1122" s="140"/>
      <c r="F1122" s="220" t="s">
        <v>128</v>
      </c>
      <c r="G1122" s="220"/>
      <c r="H1122" s="220"/>
      <c r="I1122" s="161" t="s">
        <v>188</v>
      </c>
      <c r="J1122" s="240" t="s">
        <v>152</v>
      </c>
      <c r="K1122" s="220"/>
      <c r="L1122" s="220"/>
      <c r="M1122" s="220"/>
      <c r="N1122" s="220"/>
      <c r="O1122" s="220"/>
      <c r="P1122" s="221"/>
      <c r="Q1122" s="241" t="s">
        <v>110</v>
      </c>
      <c r="R1122" s="242"/>
      <c r="S1122" s="243"/>
      <c r="T1122" s="243"/>
      <c r="U1122" s="244">
        <v>0</v>
      </c>
      <c r="V1122" s="244">
        <v>0</v>
      </c>
      <c r="W1122" s="243">
        <v>0</v>
      </c>
      <c r="X1122" s="244">
        <v>0</v>
      </c>
      <c r="Y1122" s="243">
        <v>0</v>
      </c>
      <c r="Z1122" s="243">
        <v>0</v>
      </c>
      <c r="AA1122" s="243">
        <v>0</v>
      </c>
      <c r="AB1122" s="243">
        <v>0</v>
      </c>
      <c r="AC1122" s="243">
        <v>0</v>
      </c>
      <c r="AD1122" s="243">
        <v>0</v>
      </c>
      <c r="AE1122" s="243">
        <v>0</v>
      </c>
      <c r="AF1122" s="243">
        <v>0</v>
      </c>
      <c r="AG1122" s="243">
        <v>0</v>
      </c>
      <c r="AH1122" s="245">
        <v>0</v>
      </c>
      <c r="AI1122" s="245">
        <v>0</v>
      </c>
      <c r="AT1122" s="11"/>
      <c r="AU1122" s="88"/>
    </row>
    <row r="1123" spans="3:47" outlineLevel="2" x14ac:dyDescent="0.2">
      <c r="AT1123" s="11"/>
      <c r="AU1123" s="88"/>
    </row>
    <row r="1124" spans="3:47" x14ac:dyDescent="0.2">
      <c r="C1124" s="116">
        <v>11</v>
      </c>
      <c r="D1124" s="67" t="s">
        <v>141</v>
      </c>
      <c r="E1124" s="67"/>
      <c r="F1124" s="67"/>
      <c r="G1124" s="67"/>
      <c r="H1124" s="102"/>
      <c r="I1124" s="67"/>
      <c r="J1124" s="67"/>
      <c r="K1124" s="102"/>
      <c r="L1124" s="67"/>
      <c r="M1124" s="67"/>
      <c r="N1124" s="67"/>
      <c r="O1124" s="67"/>
      <c r="P1124" s="67"/>
      <c r="Q1124" s="117" t="s">
        <v>110</v>
      </c>
      <c r="R1124" s="118">
        <v>0</v>
      </c>
      <c r="S1124" s="118">
        <v>0</v>
      </c>
      <c r="T1124" s="118">
        <v>0</v>
      </c>
      <c r="U1124" s="118">
        <v>327.51909211668237</v>
      </c>
      <c r="V1124" s="118">
        <v>344.89911182172864</v>
      </c>
      <c r="W1124" s="118">
        <v>357.34994128377298</v>
      </c>
      <c r="X1124" s="118">
        <v>441.86458543813183</v>
      </c>
      <c r="Y1124" s="118">
        <v>493.87071696667613</v>
      </c>
      <c r="Z1124" s="118">
        <v>474.65918958453096</v>
      </c>
      <c r="AA1124" s="118">
        <v>496.81847566202418</v>
      </c>
      <c r="AB1124" s="118">
        <v>495.79457216522064</v>
      </c>
      <c r="AC1124" s="118">
        <v>424.27620526813428</v>
      </c>
      <c r="AD1124" s="118">
        <v>616.01394887334914</v>
      </c>
      <c r="AE1124" s="118">
        <v>463.23600184176797</v>
      </c>
      <c r="AF1124" s="118">
        <v>501.90458048105381</v>
      </c>
      <c r="AG1124" s="118">
        <v>467.91020645409856</v>
      </c>
      <c r="AH1124" s="118">
        <v>615.17511793923484</v>
      </c>
      <c r="AI1124" s="118">
        <v>1228.8766047054364</v>
      </c>
      <c r="AT1124" s="11"/>
      <c r="AU1124" s="88"/>
    </row>
    <row r="1125" spans="3:47" s="11" customFormat="1" outlineLevel="1" x14ac:dyDescent="0.2">
      <c r="C1125" s="119">
        <v>11</v>
      </c>
      <c r="E1125" s="120" t="s">
        <v>174</v>
      </c>
      <c r="F1125" s="121"/>
      <c r="G1125" s="121"/>
      <c r="H1125" s="121"/>
      <c r="I1125" s="121"/>
      <c r="J1125" s="121"/>
      <c r="K1125" s="121"/>
      <c r="L1125" s="121"/>
      <c r="M1125" s="121"/>
      <c r="N1125" s="121"/>
      <c r="O1125" s="121"/>
      <c r="P1125" s="121"/>
      <c r="Q1125" s="122"/>
      <c r="R1125" s="123"/>
      <c r="S1125" s="123"/>
      <c r="T1125" s="123"/>
      <c r="U1125" s="123"/>
      <c r="V1125" s="123"/>
      <c r="W1125" s="123"/>
      <c r="X1125" s="123"/>
      <c r="Y1125" s="123"/>
      <c r="Z1125" s="123"/>
      <c r="AA1125" s="123"/>
      <c r="AB1125" s="123"/>
      <c r="AC1125" s="123"/>
      <c r="AD1125" s="123"/>
      <c r="AE1125" s="123"/>
      <c r="AF1125" s="123"/>
      <c r="AG1125" s="123"/>
      <c r="AH1125" s="123"/>
      <c r="AI1125" s="123"/>
      <c r="AU1125" s="88"/>
    </row>
    <row r="1126" spans="3:47" s="11" customFormat="1" outlineLevel="2" x14ac:dyDescent="0.2">
      <c r="C1126" s="119">
        <v>11</v>
      </c>
      <c r="E1126" s="124" t="s">
        <v>175</v>
      </c>
      <c r="U1126" s="25" t="s">
        <v>87</v>
      </c>
      <c r="V1126" s="25"/>
      <c r="W1126" s="25" t="s">
        <v>88</v>
      </c>
      <c r="X1126" s="25" t="s">
        <v>89</v>
      </c>
      <c r="AU1126" s="88"/>
    </row>
    <row r="1127" spans="3:47" s="11" customFormat="1" outlineLevel="2" x14ac:dyDescent="0.2">
      <c r="C1127" s="119">
        <v>11</v>
      </c>
      <c r="E1127" s="125"/>
      <c r="F1127" s="126" t="s">
        <v>209</v>
      </c>
      <c r="G1127" s="127"/>
      <c r="H1127" s="127"/>
      <c r="I1127" s="127"/>
      <c r="J1127" s="127"/>
      <c r="K1127" s="127"/>
      <c r="L1127" s="127"/>
      <c r="M1127" s="127"/>
      <c r="N1127" s="127"/>
      <c r="O1127" s="127"/>
      <c r="P1127" s="127"/>
      <c r="Q1127" s="128" t="s">
        <v>110</v>
      </c>
      <c r="R1127" s="129"/>
      <c r="S1127" s="130"/>
      <c r="T1127" s="130"/>
      <c r="U1127" s="131">
        <v>2.0262100000000003</v>
      </c>
      <c r="V1127" s="131">
        <v>2.5591032300000007</v>
      </c>
      <c r="W1127" s="132">
        <v>2.6256399139800006</v>
      </c>
      <c r="X1127" s="131">
        <v>2.6907557838467051</v>
      </c>
      <c r="Y1127" s="130">
        <v>2.7545266959238721</v>
      </c>
      <c r="Z1127" s="130">
        <v>2.81650354658216</v>
      </c>
      <c r="AA1127" s="130">
        <v>2.8728336175138032</v>
      </c>
      <c r="AB1127" s="130">
        <v>2.9302902898640792</v>
      </c>
      <c r="AC1127" s="130">
        <v>2.9888960956613611</v>
      </c>
      <c r="AD1127" s="130">
        <v>3.0486740175745881</v>
      </c>
      <c r="AE1127" s="130">
        <v>3.1096474979260798</v>
      </c>
      <c r="AF1127" s="130">
        <v>3.1718404478846014</v>
      </c>
      <c r="AG1127" s="130">
        <v>3.2352772568422936</v>
      </c>
      <c r="AH1127" s="133">
        <v>3.2999828019791395</v>
      </c>
      <c r="AI1127" s="133">
        <v>3.3659824580187223</v>
      </c>
      <c r="AK1127" s="91"/>
      <c r="AU1127" s="88"/>
    </row>
    <row r="1128" spans="3:47" s="11" customFormat="1" outlineLevel="2" x14ac:dyDescent="0.2">
      <c r="C1128" s="119">
        <v>11</v>
      </c>
      <c r="E1128" s="134"/>
      <c r="F1128" s="36" t="s">
        <v>31</v>
      </c>
      <c r="Q1128" s="135" t="s">
        <v>110</v>
      </c>
      <c r="R1128" s="136"/>
      <c r="S1128" s="88"/>
      <c r="T1128" s="88"/>
      <c r="U1128" s="137">
        <v>31.512719999999995</v>
      </c>
      <c r="V1128" s="137">
        <v>37.972827599999995</v>
      </c>
      <c r="W1128" s="138">
        <v>41.857447863479997</v>
      </c>
      <c r="X1128" s="137">
        <v>42.895512570494304</v>
      </c>
      <c r="Y1128" s="88">
        <v>43.912136218415021</v>
      </c>
      <c r="Z1128" s="88">
        <v>44.900159283329366</v>
      </c>
      <c r="AA1128" s="88">
        <v>45.798162468995955</v>
      </c>
      <c r="AB1128" s="88">
        <v>46.714125718375875</v>
      </c>
      <c r="AC1128" s="88">
        <v>47.648408232743392</v>
      </c>
      <c r="AD1128" s="88">
        <v>48.601376397398262</v>
      </c>
      <c r="AE1128" s="88">
        <v>49.573403925346227</v>
      </c>
      <c r="AF1128" s="88">
        <v>50.564872003853154</v>
      </c>
      <c r="AG1128" s="88">
        <v>51.576169443930219</v>
      </c>
      <c r="AH1128" s="139">
        <v>52.607692832808823</v>
      </c>
      <c r="AI1128" s="139">
        <v>53.659846689464999</v>
      </c>
      <c r="AU1128" s="88"/>
    </row>
    <row r="1129" spans="3:47" s="11" customFormat="1" outlineLevel="2" x14ac:dyDescent="0.2">
      <c r="C1129" s="119">
        <v>11</v>
      </c>
      <c r="E1129" s="134"/>
      <c r="F1129" s="36" t="s">
        <v>28</v>
      </c>
      <c r="Q1129" s="135" t="s">
        <v>110</v>
      </c>
      <c r="R1129" s="136"/>
      <c r="S1129" s="88"/>
      <c r="T1129" s="88"/>
      <c r="U1129" s="137">
        <v>0</v>
      </c>
      <c r="V1129" s="137">
        <v>0</v>
      </c>
      <c r="W1129" s="138">
        <v>0</v>
      </c>
      <c r="X1129" s="137">
        <v>0</v>
      </c>
      <c r="Y1129" s="88">
        <v>0</v>
      </c>
      <c r="Z1129" s="88">
        <v>0</v>
      </c>
      <c r="AA1129" s="88">
        <v>0</v>
      </c>
      <c r="AB1129" s="88">
        <v>0</v>
      </c>
      <c r="AC1129" s="88">
        <v>0</v>
      </c>
      <c r="AD1129" s="88">
        <v>0</v>
      </c>
      <c r="AE1129" s="88">
        <v>0</v>
      </c>
      <c r="AF1129" s="88">
        <v>0</v>
      </c>
      <c r="AG1129" s="88">
        <v>0</v>
      </c>
      <c r="AH1129" s="139">
        <v>0</v>
      </c>
      <c r="AI1129" s="139">
        <v>0</v>
      </c>
      <c r="AU1129" s="88"/>
    </row>
    <row r="1130" spans="3:47" s="11" customFormat="1" outlineLevel="2" x14ac:dyDescent="0.2">
      <c r="C1130" s="119">
        <v>11</v>
      </c>
      <c r="E1130" s="134"/>
      <c r="F1130" s="36" t="s">
        <v>210</v>
      </c>
      <c r="Q1130" s="135" t="s">
        <v>110</v>
      </c>
      <c r="R1130" s="136"/>
      <c r="S1130" s="88"/>
      <c r="T1130" s="88"/>
      <c r="U1130" s="137">
        <v>94.855027889057055</v>
      </c>
      <c r="V1130" s="137">
        <v>98.231038469431255</v>
      </c>
      <c r="W1130" s="138">
        <v>100.98549208307375</v>
      </c>
      <c r="X1130" s="137">
        <v>103.75781971083818</v>
      </c>
      <c r="Y1130" s="88">
        <v>106.26493889046917</v>
      </c>
      <c r="Z1130" s="88">
        <v>108.50411181065908</v>
      </c>
      <c r="AA1130" s="88">
        <v>110.65758833693425</v>
      </c>
      <c r="AB1130" s="88">
        <v>112.85380482091085</v>
      </c>
      <c r="AC1130" s="88">
        <v>115.09360952072497</v>
      </c>
      <c r="AD1130" s="88">
        <v>117.37786752985613</v>
      </c>
      <c r="AE1130" s="88">
        <v>119.70746111125763</v>
      </c>
      <c r="AF1130" s="88">
        <v>122.08329003811832</v>
      </c>
      <c r="AG1130" s="88">
        <v>124.50627194138758</v>
      </c>
      <c r="AH1130" s="139">
        <v>126.97734266419748</v>
      </c>
      <c r="AI1130" s="139">
        <v>129.49745662331921</v>
      </c>
      <c r="AU1130" s="88"/>
    </row>
    <row r="1131" spans="3:47" s="11" customFormat="1" outlineLevel="2" x14ac:dyDescent="0.2">
      <c r="C1131" s="119">
        <v>11</v>
      </c>
      <c r="E1131" s="134"/>
      <c r="F1131" s="36" t="s">
        <v>211</v>
      </c>
      <c r="Q1131" s="135" t="s">
        <v>110</v>
      </c>
      <c r="R1131" s="136"/>
      <c r="S1131" s="88"/>
      <c r="T1131" s="88"/>
      <c r="U1131" s="137">
        <v>113.22597999999998</v>
      </c>
      <c r="V1131" s="137">
        <v>117.24550228999999</v>
      </c>
      <c r="W1131" s="138">
        <v>120.52837635412</v>
      </c>
      <c r="X1131" s="137">
        <v>123.8308538662229</v>
      </c>
      <c r="Y1131" s="88">
        <v>126.83994361517213</v>
      </c>
      <c r="Z1131" s="88">
        <v>129.51626642545227</v>
      </c>
      <c r="AA1131" s="88">
        <v>132.09364012731876</v>
      </c>
      <c r="AB1131" s="88">
        <v>134.7223035658524</v>
      </c>
      <c r="AC1131" s="88">
        <v>137.40327740681286</v>
      </c>
      <c r="AD1131" s="88">
        <v>140.13760262720845</v>
      </c>
      <c r="AE1131" s="88">
        <v>142.92634091948992</v>
      </c>
      <c r="AF1131" s="88">
        <v>145.77057510378776</v>
      </c>
      <c r="AG1131" s="88">
        <v>148.67140954835315</v>
      </c>
      <c r="AH1131" s="139">
        <v>151.62997059836539</v>
      </c>
      <c r="AI1131" s="139">
        <v>154.64740701327287</v>
      </c>
      <c r="AU1131" s="88"/>
    </row>
    <row r="1132" spans="3:47" s="11" customFormat="1" outlineLevel="2" x14ac:dyDescent="0.2">
      <c r="C1132" s="119">
        <v>11</v>
      </c>
      <c r="E1132" s="134"/>
      <c r="F1132" s="36" t="s">
        <v>212</v>
      </c>
      <c r="Q1132" s="135" t="s">
        <v>110</v>
      </c>
      <c r="R1132" s="136"/>
      <c r="S1132" s="88"/>
      <c r="T1132" s="88"/>
      <c r="U1132" s="137">
        <v>18.687960619970099</v>
      </c>
      <c r="V1132" s="137">
        <v>19.365060082981618</v>
      </c>
      <c r="W1132" s="138">
        <v>19.913580609320775</v>
      </c>
      <c r="X1132" s="137">
        <v>20.467633156618909</v>
      </c>
      <c r="Y1132" s="88">
        <v>20.964090177149981</v>
      </c>
      <c r="Z1132" s="88">
        <v>21.401659209194474</v>
      </c>
      <c r="AA1132" s="88">
        <v>21.825960048080329</v>
      </c>
      <c r="AB1132" s="88">
        <v>22.258672907740813</v>
      </c>
      <c r="AC1132" s="88">
        <v>22.699964561575896</v>
      </c>
      <c r="AD1132" s="88">
        <v>23.150005089369085</v>
      </c>
      <c r="AE1132" s="88">
        <v>23.608967942838465</v>
      </c>
      <c r="AF1132" s="88">
        <v>24.077030012487349</v>
      </c>
      <c r="AG1132" s="88">
        <v>24.554371695780269</v>
      </c>
      <c r="AH1132" s="139">
        <v>25.041176966670609</v>
      </c>
      <c r="AI1132" s="139">
        <v>25.537633446506661</v>
      </c>
      <c r="AU1132" s="88"/>
    </row>
    <row r="1133" spans="3:47" s="11" customFormat="1" outlineLevel="2" x14ac:dyDescent="0.2">
      <c r="C1133" s="119">
        <v>11</v>
      </c>
      <c r="E1133" s="134"/>
      <c r="F1133" s="36" t="s">
        <v>213</v>
      </c>
      <c r="Q1133" s="135" t="s">
        <v>110</v>
      </c>
      <c r="R1133" s="136"/>
      <c r="S1133" s="88"/>
      <c r="T1133" s="88"/>
      <c r="U1133" s="137">
        <v>12.28514</v>
      </c>
      <c r="V1133" s="137">
        <v>12.721262470000001</v>
      </c>
      <c r="W1133" s="138">
        <v>13.077457819160001</v>
      </c>
      <c r="X1133" s="137">
        <v>13.435780163404987</v>
      </c>
      <c r="Y1133" s="88">
        <v>13.762269621375731</v>
      </c>
      <c r="Z1133" s="88">
        <v>14.052653510386762</v>
      </c>
      <c r="AA1133" s="88">
        <v>14.332301315243459</v>
      </c>
      <c r="AB1133" s="88">
        <v>14.617514111416805</v>
      </c>
      <c r="AC1133" s="88">
        <v>14.908402642234</v>
      </c>
      <c r="AD1133" s="88">
        <v>15.205079854814457</v>
      </c>
      <c r="AE1133" s="88">
        <v>15.507660943925265</v>
      </c>
      <c r="AF1133" s="88">
        <v>15.816263396709378</v>
      </c>
      <c r="AG1133" s="88">
        <v>16.131007038303895</v>
      </c>
      <c r="AH1133" s="139">
        <v>16.452014078366144</v>
      </c>
      <c r="AI1133" s="139">
        <v>16.779409158525631</v>
      </c>
      <c r="AU1133" s="88"/>
    </row>
    <row r="1134" spans="3:47" s="11" customFormat="1" outlineLevel="2" x14ac:dyDescent="0.2">
      <c r="C1134" s="119">
        <v>11</v>
      </c>
      <c r="E1134" s="134"/>
      <c r="F1134" s="36" t="s">
        <v>214</v>
      </c>
      <c r="Q1134" s="135" t="s">
        <v>110</v>
      </c>
      <c r="R1134" s="136"/>
      <c r="S1134" s="88"/>
      <c r="T1134" s="88"/>
      <c r="U1134" s="137">
        <v>35.084373607655202</v>
      </c>
      <c r="V1134" s="137">
        <v>36.258258039315727</v>
      </c>
      <c r="W1134" s="138">
        <v>37.240597330718501</v>
      </c>
      <c r="X1134" s="137">
        <v>38.217071706979652</v>
      </c>
      <c r="Y1134" s="88">
        <v>39.128746600984499</v>
      </c>
      <c r="Z1134" s="88">
        <v>39.979210296569939</v>
      </c>
      <c r="AA1134" s="88">
        <v>40.775517677584268</v>
      </c>
      <c r="AB1134" s="88">
        <v>41.587685938299671</v>
      </c>
      <c r="AC1134" s="88">
        <v>42.416030996301359</v>
      </c>
      <c r="AD1134" s="88">
        <v>43.260875061632618</v>
      </c>
      <c r="AE1134" s="88">
        <v>44.122546762128223</v>
      </c>
      <c r="AF1134" s="88">
        <v>45.001381271244256</v>
      </c>
      <c r="AG1134" s="88">
        <v>45.897720438434014</v>
      </c>
      <c r="AH1134" s="139">
        <v>46.81191292212079</v>
      </c>
      <c r="AI1134" s="139">
        <v>47.744314325319166</v>
      </c>
      <c r="AU1134" s="88"/>
    </row>
    <row r="1135" spans="3:47" s="11" customFormat="1" outlineLevel="2" x14ac:dyDescent="0.2">
      <c r="C1135" s="119">
        <v>11</v>
      </c>
      <c r="E1135" s="134"/>
      <c r="F1135" s="36" t="s">
        <v>215</v>
      </c>
      <c r="Q1135" s="135" t="s">
        <v>110</v>
      </c>
      <c r="R1135" s="136"/>
      <c r="S1135" s="88"/>
      <c r="T1135" s="88"/>
      <c r="U1135" s="137">
        <v>19.84168</v>
      </c>
      <c r="V1135" s="137">
        <v>20.546059640000003</v>
      </c>
      <c r="W1135" s="138">
        <v>21.121349309920003</v>
      </c>
      <c r="X1135" s="137">
        <v>21.700074281011812</v>
      </c>
      <c r="Y1135" s="88">
        <v>22.227386086040404</v>
      </c>
      <c r="Z1135" s="88">
        <v>22.696383932455859</v>
      </c>
      <c r="AA1135" s="88">
        <v>23.148041972711731</v>
      </c>
      <c r="AB1135" s="88">
        <v>23.608688007968695</v>
      </c>
      <c r="AC1135" s="88">
        <v>24.078500899327274</v>
      </c>
      <c r="AD1135" s="88">
        <v>24.557663067223888</v>
      </c>
      <c r="AE1135" s="88">
        <v>25.046360562261643</v>
      </c>
      <c r="AF1135" s="88">
        <v>25.544783137450651</v>
      </c>
      <c r="AG1135" s="88">
        <v>26.053124321885921</v>
      </c>
      <c r="AH1135" s="139">
        <v>26.571581495891451</v>
      </c>
      <c r="AI1135" s="139">
        <v>27.100355967659691</v>
      </c>
      <c r="AU1135" s="88"/>
    </row>
    <row r="1136" spans="3:47" s="11" customFormat="1" outlineLevel="2" x14ac:dyDescent="0.2">
      <c r="C1136" s="119">
        <v>11</v>
      </c>
      <c r="E1136" s="134"/>
      <c r="F1136" s="36" t="s">
        <v>216</v>
      </c>
      <c r="Q1136" s="135" t="s">
        <v>110</v>
      </c>
      <c r="R1136" s="136"/>
      <c r="S1136" s="88"/>
      <c r="T1136" s="88"/>
      <c r="U1136" s="137">
        <v>0</v>
      </c>
      <c r="V1136" s="137">
        <v>0</v>
      </c>
      <c r="W1136" s="138">
        <v>0</v>
      </c>
      <c r="X1136" s="137">
        <v>0</v>
      </c>
      <c r="Y1136" s="88">
        <v>0</v>
      </c>
      <c r="Z1136" s="88">
        <v>0</v>
      </c>
      <c r="AA1136" s="88">
        <v>0</v>
      </c>
      <c r="AB1136" s="88">
        <v>0</v>
      </c>
      <c r="AC1136" s="88">
        <v>0</v>
      </c>
      <c r="AD1136" s="88">
        <v>0</v>
      </c>
      <c r="AE1136" s="88">
        <v>0</v>
      </c>
      <c r="AF1136" s="88">
        <v>0</v>
      </c>
      <c r="AG1136" s="88">
        <v>0</v>
      </c>
      <c r="AH1136" s="139">
        <v>0</v>
      </c>
      <c r="AI1136" s="139">
        <v>0</v>
      </c>
      <c r="AU1136" s="88"/>
    </row>
    <row r="1137" spans="3:47" s="11" customFormat="1" outlineLevel="2" x14ac:dyDescent="0.2">
      <c r="C1137" s="119">
        <v>11</v>
      </c>
      <c r="E1137" s="134"/>
      <c r="F1137" s="36" t="s">
        <v>33</v>
      </c>
      <c r="Q1137" s="135" t="s">
        <v>110</v>
      </c>
      <c r="R1137" s="136"/>
      <c r="S1137" s="88"/>
      <c r="T1137" s="88"/>
      <c r="U1137" s="137">
        <v>0</v>
      </c>
      <c r="V1137" s="137">
        <v>0</v>
      </c>
      <c r="W1137" s="138">
        <v>0</v>
      </c>
      <c r="X1137" s="137">
        <v>0</v>
      </c>
      <c r="Y1137" s="88">
        <v>0</v>
      </c>
      <c r="Z1137" s="88">
        <v>0</v>
      </c>
      <c r="AA1137" s="88">
        <v>0</v>
      </c>
      <c r="AB1137" s="88">
        <v>0</v>
      </c>
      <c r="AC1137" s="88">
        <v>0</v>
      </c>
      <c r="AD1137" s="88">
        <v>0</v>
      </c>
      <c r="AE1137" s="88">
        <v>0</v>
      </c>
      <c r="AF1137" s="88">
        <v>0</v>
      </c>
      <c r="AG1137" s="88">
        <v>0</v>
      </c>
      <c r="AH1137" s="139">
        <v>0</v>
      </c>
      <c r="AI1137" s="139">
        <v>0</v>
      </c>
      <c r="AU1137" s="88"/>
    </row>
    <row r="1138" spans="3:47" s="11" customFormat="1" outlineLevel="2" x14ac:dyDescent="0.2">
      <c r="C1138" s="119">
        <v>11</v>
      </c>
      <c r="E1138" s="134"/>
      <c r="F1138" s="36" t="s">
        <v>34</v>
      </c>
      <c r="Q1138" s="135" t="s">
        <v>110</v>
      </c>
      <c r="R1138" s="136"/>
      <c r="S1138" s="88"/>
      <c r="T1138" s="88"/>
      <c r="U1138" s="137">
        <v>0</v>
      </c>
      <c r="V1138" s="137">
        <v>0</v>
      </c>
      <c r="W1138" s="138">
        <v>0</v>
      </c>
      <c r="X1138" s="137">
        <v>0</v>
      </c>
      <c r="Y1138" s="88">
        <v>0</v>
      </c>
      <c r="Z1138" s="88">
        <v>0</v>
      </c>
      <c r="AA1138" s="88">
        <v>0</v>
      </c>
      <c r="AB1138" s="88">
        <v>0</v>
      </c>
      <c r="AC1138" s="88">
        <v>0</v>
      </c>
      <c r="AD1138" s="88">
        <v>0</v>
      </c>
      <c r="AE1138" s="88">
        <v>0</v>
      </c>
      <c r="AF1138" s="88">
        <v>0</v>
      </c>
      <c r="AG1138" s="88">
        <v>0</v>
      </c>
      <c r="AH1138" s="139">
        <v>0</v>
      </c>
      <c r="AI1138" s="139">
        <v>0</v>
      </c>
      <c r="AU1138" s="88"/>
    </row>
    <row r="1139" spans="3:47" s="11" customFormat="1" outlineLevel="2" x14ac:dyDescent="0.2">
      <c r="C1139" s="119">
        <v>11</v>
      </c>
      <c r="E1139" s="134"/>
      <c r="F1139" s="36" t="s">
        <v>217</v>
      </c>
      <c r="Q1139" s="135" t="s">
        <v>110</v>
      </c>
      <c r="R1139" s="136"/>
      <c r="S1139" s="88"/>
      <c r="T1139" s="88"/>
      <c r="U1139" s="137">
        <v>0</v>
      </c>
      <c r="V1139" s="137">
        <v>0</v>
      </c>
      <c r="W1139" s="138">
        <v>0</v>
      </c>
      <c r="X1139" s="137">
        <v>0</v>
      </c>
      <c r="Y1139" s="88">
        <v>0</v>
      </c>
      <c r="Z1139" s="88">
        <v>0</v>
      </c>
      <c r="AA1139" s="88">
        <v>0</v>
      </c>
      <c r="AB1139" s="88">
        <v>0</v>
      </c>
      <c r="AC1139" s="88">
        <v>0</v>
      </c>
      <c r="AD1139" s="88">
        <v>0</v>
      </c>
      <c r="AE1139" s="88">
        <v>0</v>
      </c>
      <c r="AF1139" s="88">
        <v>0</v>
      </c>
      <c r="AG1139" s="88">
        <v>0</v>
      </c>
      <c r="AH1139" s="139">
        <v>0</v>
      </c>
      <c r="AI1139" s="139">
        <v>0</v>
      </c>
      <c r="AU1139" s="88"/>
    </row>
    <row r="1140" spans="3:47" s="11" customFormat="1" outlineLevel="2" x14ac:dyDescent="0.2">
      <c r="C1140" s="119">
        <v>11</v>
      </c>
      <c r="E1140" s="134"/>
      <c r="F1140" s="36" t="s">
        <v>152</v>
      </c>
      <c r="Q1140" s="135" t="s">
        <v>110</v>
      </c>
      <c r="R1140" s="136"/>
      <c r="S1140" s="88"/>
      <c r="T1140" s="88"/>
      <c r="U1140" s="137">
        <v>0</v>
      </c>
      <c r="V1140" s="137">
        <v>0</v>
      </c>
      <c r="W1140" s="138">
        <v>0</v>
      </c>
      <c r="X1140" s="137">
        <v>0</v>
      </c>
      <c r="Y1140" s="88">
        <v>0</v>
      </c>
      <c r="Z1140" s="88">
        <v>0</v>
      </c>
      <c r="AA1140" s="88">
        <v>0</v>
      </c>
      <c r="AB1140" s="88">
        <v>0</v>
      </c>
      <c r="AC1140" s="88">
        <v>0</v>
      </c>
      <c r="AD1140" s="88">
        <v>0</v>
      </c>
      <c r="AE1140" s="88">
        <v>0</v>
      </c>
      <c r="AF1140" s="88">
        <v>0</v>
      </c>
      <c r="AG1140" s="88">
        <v>0</v>
      </c>
      <c r="AH1140" s="139">
        <v>0</v>
      </c>
      <c r="AI1140" s="139">
        <v>0</v>
      </c>
      <c r="AU1140" s="88"/>
    </row>
    <row r="1141" spans="3:47" s="11" customFormat="1" outlineLevel="2" x14ac:dyDescent="0.2">
      <c r="C1141" s="119">
        <v>11</v>
      </c>
      <c r="E1141" s="140"/>
      <c r="F1141" s="141" t="s">
        <v>152</v>
      </c>
      <c r="G1141" s="142"/>
      <c r="H1141" s="142"/>
      <c r="I1141" s="142"/>
      <c r="J1141" s="142"/>
      <c r="K1141" s="142"/>
      <c r="L1141" s="142"/>
      <c r="M1141" s="142"/>
      <c r="N1141" s="142"/>
      <c r="O1141" s="142"/>
      <c r="P1141" s="142"/>
      <c r="Q1141" s="143" t="s">
        <v>110</v>
      </c>
      <c r="R1141" s="144"/>
      <c r="S1141" s="145"/>
      <c r="T1141" s="145"/>
      <c r="U1141" s="146">
        <v>0</v>
      </c>
      <c r="V1141" s="146">
        <v>0</v>
      </c>
      <c r="W1141" s="147">
        <v>0</v>
      </c>
      <c r="X1141" s="146">
        <v>0</v>
      </c>
      <c r="Y1141" s="145">
        <v>0</v>
      </c>
      <c r="Z1141" s="145">
        <v>0</v>
      </c>
      <c r="AA1141" s="145">
        <v>0</v>
      </c>
      <c r="AB1141" s="145">
        <v>0</v>
      </c>
      <c r="AC1141" s="145">
        <v>0</v>
      </c>
      <c r="AD1141" s="145">
        <v>0</v>
      </c>
      <c r="AE1141" s="145">
        <v>0</v>
      </c>
      <c r="AF1141" s="145">
        <v>0</v>
      </c>
      <c r="AG1141" s="145">
        <v>0</v>
      </c>
      <c r="AH1141" s="148">
        <v>0</v>
      </c>
      <c r="AI1141" s="148">
        <v>0</v>
      </c>
      <c r="AU1141" s="88"/>
    </row>
    <row r="1142" spans="3:47" s="11" customFormat="1" outlineLevel="2" x14ac:dyDescent="0.2">
      <c r="C1142" s="119">
        <v>11</v>
      </c>
      <c r="F1142" s="149"/>
      <c r="G1142" s="149"/>
      <c r="H1142" s="149"/>
      <c r="I1142" s="149"/>
      <c r="J1142" s="149"/>
      <c r="K1142" s="149"/>
      <c r="L1142" s="149"/>
      <c r="M1142" s="149"/>
      <c r="N1142" s="149"/>
      <c r="O1142" s="149"/>
      <c r="P1142" s="149" t="s">
        <v>175</v>
      </c>
      <c r="Q1142" s="16" t="s">
        <v>110</v>
      </c>
      <c r="R1142" s="150"/>
      <c r="S1142" s="150"/>
      <c r="T1142" s="150"/>
      <c r="U1142" s="150">
        <v>327.51909211668237</v>
      </c>
      <c r="V1142" s="150">
        <v>344.89911182172858</v>
      </c>
      <c r="W1142" s="150">
        <v>357.34994128377298</v>
      </c>
      <c r="X1142" s="150">
        <v>366.99550123941748</v>
      </c>
      <c r="Y1142" s="150">
        <v>375.85403790553073</v>
      </c>
      <c r="Z1142" s="150">
        <v>383.86694801462988</v>
      </c>
      <c r="AA1142" s="150">
        <v>391.50404556438252</v>
      </c>
      <c r="AB1142" s="150">
        <v>399.29308536042913</v>
      </c>
      <c r="AC1142" s="150">
        <v>407.2370903553811</v>
      </c>
      <c r="AD1142" s="150">
        <v>415.33914364507746</v>
      </c>
      <c r="AE1142" s="150">
        <v>423.60238966517346</v>
      </c>
      <c r="AF1142" s="150">
        <v>432.03003541153544</v>
      </c>
      <c r="AG1142" s="150">
        <v>440.6253516849174</v>
      </c>
      <c r="AH1142" s="150">
        <v>449.39167436039975</v>
      </c>
      <c r="AI1142" s="150">
        <v>458.33240568208703</v>
      </c>
      <c r="AU1142" s="88"/>
    </row>
    <row r="1143" spans="3:47" s="11" customFormat="1" outlineLevel="2" x14ac:dyDescent="0.2">
      <c r="C1143" s="119">
        <v>11</v>
      </c>
      <c r="E1143" s="124" t="s">
        <v>176</v>
      </c>
      <c r="AU1143" s="88"/>
    </row>
    <row r="1144" spans="3:47" s="11" customFormat="1" outlineLevel="2" x14ac:dyDescent="0.2">
      <c r="C1144" s="119">
        <v>11</v>
      </c>
      <c r="E1144" s="151" t="s">
        <v>209</v>
      </c>
      <c r="F1144" s="127"/>
      <c r="G1144" s="127"/>
      <c r="H1144" s="127"/>
      <c r="I1144" s="127"/>
      <c r="J1144" s="127"/>
      <c r="K1144" s="127"/>
      <c r="L1144" s="127"/>
      <c r="M1144" s="127"/>
      <c r="N1144" s="127"/>
      <c r="O1144" s="127"/>
      <c r="P1144" s="152"/>
      <c r="Q1144" s="128" t="s">
        <v>110</v>
      </c>
      <c r="R1144" s="129"/>
      <c r="S1144" s="130"/>
      <c r="T1144" s="130"/>
      <c r="U1144" s="131">
        <v>0</v>
      </c>
      <c r="V1144" s="131">
        <v>0</v>
      </c>
      <c r="W1144" s="132">
        <v>0</v>
      </c>
      <c r="X1144" s="131">
        <v>0</v>
      </c>
      <c r="Y1144" s="130">
        <v>0</v>
      </c>
      <c r="Z1144" s="130">
        <v>0</v>
      </c>
      <c r="AA1144" s="130">
        <v>0</v>
      </c>
      <c r="AB1144" s="130">
        <v>0</v>
      </c>
      <c r="AC1144" s="130">
        <v>0</v>
      </c>
      <c r="AD1144" s="130">
        <v>0</v>
      </c>
      <c r="AE1144" s="130">
        <v>0</v>
      </c>
      <c r="AF1144" s="130">
        <v>0</v>
      </c>
      <c r="AG1144" s="130">
        <v>0</v>
      </c>
      <c r="AH1144" s="133">
        <v>0</v>
      </c>
      <c r="AI1144" s="133">
        <v>0</v>
      </c>
      <c r="AU1144" s="88"/>
    </row>
    <row r="1145" spans="3:47" s="11" customFormat="1" outlineLevel="2" x14ac:dyDescent="0.2">
      <c r="C1145" s="119">
        <v>11</v>
      </c>
      <c r="E1145" s="153" t="s">
        <v>31</v>
      </c>
      <c r="P1145" s="149"/>
      <c r="Q1145" s="135" t="s">
        <v>110</v>
      </c>
      <c r="R1145" s="136"/>
      <c r="S1145" s="88"/>
      <c r="T1145" s="88"/>
      <c r="U1145" s="137">
        <v>0</v>
      </c>
      <c r="V1145" s="137">
        <v>0</v>
      </c>
      <c r="W1145" s="138">
        <v>0</v>
      </c>
      <c r="X1145" s="137">
        <v>0</v>
      </c>
      <c r="Y1145" s="88">
        <v>0</v>
      </c>
      <c r="Z1145" s="88">
        <v>0</v>
      </c>
      <c r="AA1145" s="88">
        <v>0</v>
      </c>
      <c r="AB1145" s="88">
        <v>0</v>
      </c>
      <c r="AC1145" s="88">
        <v>0</v>
      </c>
      <c r="AD1145" s="88">
        <v>0</v>
      </c>
      <c r="AE1145" s="88">
        <v>0</v>
      </c>
      <c r="AF1145" s="88">
        <v>0</v>
      </c>
      <c r="AG1145" s="88">
        <v>0</v>
      </c>
      <c r="AH1145" s="139">
        <v>0</v>
      </c>
      <c r="AI1145" s="139">
        <v>0</v>
      </c>
      <c r="AU1145" s="88"/>
    </row>
    <row r="1146" spans="3:47" s="11" customFormat="1" outlineLevel="2" x14ac:dyDescent="0.2">
      <c r="C1146" s="119">
        <v>11</v>
      </c>
      <c r="E1146" s="153" t="s">
        <v>28</v>
      </c>
      <c r="P1146" s="149"/>
      <c r="Q1146" s="135" t="s">
        <v>110</v>
      </c>
      <c r="R1146" s="136"/>
      <c r="S1146" s="88"/>
      <c r="T1146" s="88"/>
      <c r="U1146" s="137">
        <v>0</v>
      </c>
      <c r="V1146" s="137">
        <v>0</v>
      </c>
      <c r="W1146" s="138">
        <v>0</v>
      </c>
      <c r="X1146" s="137">
        <v>0</v>
      </c>
      <c r="Y1146" s="88">
        <v>0</v>
      </c>
      <c r="Z1146" s="88">
        <v>0</v>
      </c>
      <c r="AA1146" s="88">
        <v>0</v>
      </c>
      <c r="AB1146" s="88">
        <v>0</v>
      </c>
      <c r="AC1146" s="88">
        <v>0</v>
      </c>
      <c r="AD1146" s="88">
        <v>0</v>
      </c>
      <c r="AE1146" s="88">
        <v>0</v>
      </c>
      <c r="AF1146" s="88">
        <v>0</v>
      </c>
      <c r="AG1146" s="88">
        <v>0</v>
      </c>
      <c r="AH1146" s="139">
        <v>0</v>
      </c>
      <c r="AI1146" s="139">
        <v>0</v>
      </c>
      <c r="AU1146" s="88"/>
    </row>
    <row r="1147" spans="3:47" s="11" customFormat="1" outlineLevel="2" x14ac:dyDescent="0.2">
      <c r="C1147" s="119">
        <v>11</v>
      </c>
      <c r="E1147" s="153" t="s">
        <v>210</v>
      </c>
      <c r="P1147" s="149"/>
      <c r="Q1147" s="135" t="s">
        <v>110</v>
      </c>
      <c r="R1147" s="136"/>
      <c r="S1147" s="88"/>
      <c r="T1147" s="88"/>
      <c r="U1147" s="137">
        <v>0</v>
      </c>
      <c r="V1147" s="137">
        <v>0</v>
      </c>
      <c r="W1147" s="138">
        <v>0</v>
      </c>
      <c r="X1147" s="137">
        <v>0</v>
      </c>
      <c r="Y1147" s="88">
        <v>0</v>
      </c>
      <c r="Z1147" s="88">
        <v>0</v>
      </c>
      <c r="AA1147" s="88">
        <v>0</v>
      </c>
      <c r="AB1147" s="88">
        <v>0</v>
      </c>
      <c r="AC1147" s="88">
        <v>0</v>
      </c>
      <c r="AD1147" s="88">
        <v>0</v>
      </c>
      <c r="AE1147" s="88">
        <v>0</v>
      </c>
      <c r="AF1147" s="88">
        <v>0</v>
      </c>
      <c r="AG1147" s="88">
        <v>0</v>
      </c>
      <c r="AH1147" s="139">
        <v>0</v>
      </c>
      <c r="AI1147" s="139">
        <v>0</v>
      </c>
      <c r="AU1147" s="88"/>
    </row>
    <row r="1148" spans="3:47" s="11" customFormat="1" outlineLevel="2" x14ac:dyDescent="0.2">
      <c r="C1148" s="119">
        <v>11</v>
      </c>
      <c r="E1148" s="153" t="s">
        <v>211</v>
      </c>
      <c r="P1148" s="149"/>
      <c r="Q1148" s="135" t="s">
        <v>110</v>
      </c>
      <c r="R1148" s="136"/>
      <c r="S1148" s="88"/>
      <c r="T1148" s="88"/>
      <c r="U1148" s="137">
        <v>0</v>
      </c>
      <c r="V1148" s="137">
        <v>0</v>
      </c>
      <c r="W1148" s="138">
        <v>0</v>
      </c>
      <c r="X1148" s="137">
        <v>9.7572045947846782</v>
      </c>
      <c r="Y1148" s="88">
        <v>9.4073452837020834</v>
      </c>
      <c r="Z1148" s="88">
        <v>9.6660472790038927</v>
      </c>
      <c r="AA1148" s="88">
        <v>9.90769846097899</v>
      </c>
      <c r="AB1148" s="88">
        <v>10.155390922503463</v>
      </c>
      <c r="AC1148" s="88">
        <v>10.409275695566048</v>
      </c>
      <c r="AD1148" s="88">
        <v>10.669507587955199</v>
      </c>
      <c r="AE1148" s="88">
        <v>10.936245277654077</v>
      </c>
      <c r="AF1148" s="88">
        <v>11.20965140959543</v>
      </c>
      <c r="AG1148" s="88">
        <v>11.489892694835316</v>
      </c>
      <c r="AH1148" s="139">
        <v>11.777140012206194</v>
      </c>
      <c r="AI1148" s="139">
        <v>12.071568512511352</v>
      </c>
      <c r="AU1148" s="88"/>
    </row>
    <row r="1149" spans="3:47" s="11" customFormat="1" outlineLevel="2" x14ac:dyDescent="0.2">
      <c r="C1149" s="119">
        <v>11</v>
      </c>
      <c r="E1149" s="153" t="s">
        <v>212</v>
      </c>
      <c r="P1149" s="149"/>
      <c r="Q1149" s="135" t="s">
        <v>110</v>
      </c>
      <c r="R1149" s="136"/>
      <c r="S1149" s="88"/>
      <c r="T1149" s="88"/>
      <c r="U1149" s="137">
        <v>0</v>
      </c>
      <c r="V1149" s="137">
        <v>0</v>
      </c>
      <c r="W1149" s="138">
        <v>0</v>
      </c>
      <c r="X1149" s="137">
        <v>0</v>
      </c>
      <c r="Y1149" s="88">
        <v>0</v>
      </c>
      <c r="Z1149" s="88">
        <v>0</v>
      </c>
      <c r="AA1149" s="88">
        <v>0</v>
      </c>
      <c r="AB1149" s="88">
        <v>0</v>
      </c>
      <c r="AC1149" s="88">
        <v>0</v>
      </c>
      <c r="AD1149" s="88">
        <v>0</v>
      </c>
      <c r="AE1149" s="88">
        <v>0</v>
      </c>
      <c r="AF1149" s="88">
        <v>0</v>
      </c>
      <c r="AG1149" s="88">
        <v>0</v>
      </c>
      <c r="AH1149" s="139">
        <v>0</v>
      </c>
      <c r="AI1149" s="139">
        <v>0</v>
      </c>
      <c r="AU1149" s="88"/>
    </row>
    <row r="1150" spans="3:47" s="11" customFormat="1" outlineLevel="2" x14ac:dyDescent="0.2">
      <c r="C1150" s="119">
        <v>11</v>
      </c>
      <c r="E1150" s="153" t="s">
        <v>213</v>
      </c>
      <c r="P1150" s="149"/>
      <c r="Q1150" s="135" t="s">
        <v>110</v>
      </c>
      <c r="R1150" s="136"/>
      <c r="S1150" s="88"/>
      <c r="T1150" s="88"/>
      <c r="U1150" s="137">
        <v>0</v>
      </c>
      <c r="V1150" s="137">
        <v>0</v>
      </c>
      <c r="W1150" s="138">
        <v>0</v>
      </c>
      <c r="X1150" s="137">
        <v>0</v>
      </c>
      <c r="Y1150" s="88">
        <v>0</v>
      </c>
      <c r="Z1150" s="88">
        <v>0</v>
      </c>
      <c r="AA1150" s="88">
        <v>0</v>
      </c>
      <c r="AB1150" s="88">
        <v>0</v>
      </c>
      <c r="AC1150" s="88">
        <v>0</v>
      </c>
      <c r="AD1150" s="88">
        <v>0</v>
      </c>
      <c r="AE1150" s="88">
        <v>0</v>
      </c>
      <c r="AF1150" s="88">
        <v>0</v>
      </c>
      <c r="AG1150" s="88">
        <v>0</v>
      </c>
      <c r="AH1150" s="139">
        <v>0</v>
      </c>
      <c r="AI1150" s="139">
        <v>0</v>
      </c>
      <c r="AU1150" s="88"/>
    </row>
    <row r="1151" spans="3:47" s="11" customFormat="1" outlineLevel="2" x14ac:dyDescent="0.2">
      <c r="C1151" s="119">
        <v>11</v>
      </c>
      <c r="E1151" s="153" t="s">
        <v>214</v>
      </c>
      <c r="P1151" s="149"/>
      <c r="Q1151" s="135" t="s">
        <v>110</v>
      </c>
      <c r="R1151" s="136"/>
      <c r="S1151" s="88"/>
      <c r="T1151" s="88"/>
      <c r="U1151" s="137">
        <v>0</v>
      </c>
      <c r="V1151" s="137">
        <v>0</v>
      </c>
      <c r="W1151" s="138">
        <v>0</v>
      </c>
      <c r="X1151" s="137">
        <v>0</v>
      </c>
      <c r="Y1151" s="88">
        <v>0</v>
      </c>
      <c r="Z1151" s="88">
        <v>0</v>
      </c>
      <c r="AA1151" s="88">
        <v>0</v>
      </c>
      <c r="AB1151" s="88">
        <v>0</v>
      </c>
      <c r="AC1151" s="88">
        <v>0</v>
      </c>
      <c r="AD1151" s="88">
        <v>0</v>
      </c>
      <c r="AE1151" s="88">
        <v>0</v>
      </c>
      <c r="AF1151" s="88">
        <v>0</v>
      </c>
      <c r="AG1151" s="88">
        <v>0</v>
      </c>
      <c r="AH1151" s="139">
        <v>0</v>
      </c>
      <c r="AI1151" s="139">
        <v>0</v>
      </c>
      <c r="AU1151" s="88"/>
    </row>
    <row r="1152" spans="3:47" s="11" customFormat="1" outlineLevel="2" x14ac:dyDescent="0.2">
      <c r="C1152" s="119">
        <v>11</v>
      </c>
      <c r="E1152" s="153" t="s">
        <v>215</v>
      </c>
      <c r="P1152" s="149"/>
      <c r="Q1152" s="135" t="s">
        <v>110</v>
      </c>
      <c r="R1152" s="136"/>
      <c r="S1152" s="88"/>
      <c r="T1152" s="88"/>
      <c r="U1152" s="137">
        <v>0</v>
      </c>
      <c r="V1152" s="137">
        <v>0</v>
      </c>
      <c r="W1152" s="138">
        <v>0</v>
      </c>
      <c r="X1152" s="137">
        <v>0</v>
      </c>
      <c r="Y1152" s="88">
        <v>0</v>
      </c>
      <c r="Z1152" s="88">
        <v>0</v>
      </c>
      <c r="AA1152" s="88">
        <v>0</v>
      </c>
      <c r="AB1152" s="88">
        <v>0</v>
      </c>
      <c r="AC1152" s="88">
        <v>0</v>
      </c>
      <c r="AD1152" s="88">
        <v>0</v>
      </c>
      <c r="AE1152" s="88">
        <v>0</v>
      </c>
      <c r="AF1152" s="88">
        <v>0</v>
      </c>
      <c r="AG1152" s="88">
        <v>0</v>
      </c>
      <c r="AH1152" s="139">
        <v>0</v>
      </c>
      <c r="AI1152" s="139">
        <v>0</v>
      </c>
      <c r="AU1152" s="88"/>
    </row>
    <row r="1153" spans="3:47" s="11" customFormat="1" outlineLevel="2" x14ac:dyDescent="0.2">
      <c r="C1153" s="119">
        <v>11</v>
      </c>
      <c r="E1153" s="153" t="s">
        <v>216</v>
      </c>
      <c r="P1153" s="149"/>
      <c r="Q1153" s="135" t="s">
        <v>110</v>
      </c>
      <c r="R1153" s="136"/>
      <c r="S1153" s="88"/>
      <c r="T1153" s="88"/>
      <c r="U1153" s="137">
        <v>0</v>
      </c>
      <c r="V1153" s="137">
        <v>0</v>
      </c>
      <c r="W1153" s="138">
        <v>0</v>
      </c>
      <c r="X1153" s="137">
        <v>7.0067881575018065</v>
      </c>
      <c r="Y1153" s="88">
        <v>7.2076494180168575</v>
      </c>
      <c r="Z1153" s="88">
        <v>7.4058597770123216</v>
      </c>
      <c r="AA1153" s="88">
        <v>7.591006271437629</v>
      </c>
      <c r="AB1153" s="88">
        <v>0</v>
      </c>
      <c r="AC1153" s="88">
        <v>0</v>
      </c>
      <c r="AD1153" s="88">
        <v>0</v>
      </c>
      <c r="AE1153" s="88">
        <v>0</v>
      </c>
      <c r="AF1153" s="88">
        <v>0</v>
      </c>
      <c r="AG1153" s="88">
        <v>0</v>
      </c>
      <c r="AH1153" s="139">
        <v>0</v>
      </c>
      <c r="AI1153" s="139">
        <v>0</v>
      </c>
      <c r="AU1153" s="88"/>
    </row>
    <row r="1154" spans="3:47" s="11" customFormat="1" outlineLevel="2" x14ac:dyDescent="0.2">
      <c r="C1154" s="119">
        <v>11</v>
      </c>
      <c r="E1154" s="153" t="s">
        <v>33</v>
      </c>
      <c r="P1154" s="149"/>
      <c r="Q1154" s="135" t="s">
        <v>110</v>
      </c>
      <c r="R1154" s="136"/>
      <c r="S1154" s="88"/>
      <c r="T1154" s="88"/>
      <c r="U1154" s="137">
        <v>0</v>
      </c>
      <c r="V1154" s="137">
        <v>0</v>
      </c>
      <c r="W1154" s="138">
        <v>0</v>
      </c>
      <c r="X1154" s="137">
        <v>0</v>
      </c>
      <c r="Y1154" s="88">
        <v>0</v>
      </c>
      <c r="Z1154" s="88">
        <v>0</v>
      </c>
      <c r="AA1154" s="88">
        <v>0</v>
      </c>
      <c r="AB1154" s="88">
        <v>0</v>
      </c>
      <c r="AC1154" s="88">
        <v>0</v>
      </c>
      <c r="AD1154" s="88">
        <v>0</v>
      </c>
      <c r="AE1154" s="88">
        <v>0</v>
      </c>
      <c r="AF1154" s="88">
        <v>0</v>
      </c>
      <c r="AG1154" s="88">
        <v>0</v>
      </c>
      <c r="AH1154" s="139">
        <v>0</v>
      </c>
      <c r="AI1154" s="139">
        <v>0</v>
      </c>
      <c r="AU1154" s="88"/>
    </row>
    <row r="1155" spans="3:47" s="11" customFormat="1" outlineLevel="2" x14ac:dyDescent="0.2">
      <c r="C1155" s="119">
        <v>11</v>
      </c>
      <c r="E1155" s="153" t="s">
        <v>34</v>
      </c>
      <c r="P1155" s="149"/>
      <c r="Q1155" s="135" t="s">
        <v>110</v>
      </c>
      <c r="R1155" s="136"/>
      <c r="S1155" s="88"/>
      <c r="T1155" s="88"/>
      <c r="U1155" s="137">
        <v>0</v>
      </c>
      <c r="V1155" s="137">
        <v>0</v>
      </c>
      <c r="W1155" s="138">
        <v>0</v>
      </c>
      <c r="X1155" s="137">
        <v>58.105091446427949</v>
      </c>
      <c r="Y1155" s="88">
        <v>101.40168435942641</v>
      </c>
      <c r="Z1155" s="88">
        <v>73.72033451388485</v>
      </c>
      <c r="AA1155" s="88">
        <v>87.815725365225063</v>
      </c>
      <c r="AB1155" s="88">
        <v>86.346095882287941</v>
      </c>
      <c r="AC1155" s="88">
        <v>6.6298392171870963</v>
      </c>
      <c r="AD1155" s="88">
        <v>190.00529764031648</v>
      </c>
      <c r="AE1155" s="88">
        <v>28.697366898940437</v>
      </c>
      <c r="AF1155" s="88">
        <v>58.664893659922853</v>
      </c>
      <c r="AG1155" s="88">
        <v>15.794962074345881</v>
      </c>
      <c r="AH1155" s="139">
        <v>154.00630356662882</v>
      </c>
      <c r="AI1155" s="139">
        <v>758.47263051083826</v>
      </c>
      <c r="AU1155" s="88"/>
    </row>
    <row r="1156" spans="3:47" s="11" customFormat="1" outlineLevel="2" x14ac:dyDescent="0.2">
      <c r="C1156" s="119">
        <v>11</v>
      </c>
      <c r="E1156" s="153" t="s">
        <v>217</v>
      </c>
      <c r="P1156" s="149"/>
      <c r="Q1156" s="135" t="s">
        <v>110</v>
      </c>
      <c r="R1156" s="136"/>
      <c r="S1156" s="88"/>
      <c r="T1156" s="88"/>
      <c r="U1156" s="137">
        <v>0</v>
      </c>
      <c r="V1156" s="137">
        <v>0</v>
      </c>
      <c r="W1156" s="138">
        <v>0</v>
      </c>
      <c r="X1156" s="137">
        <v>0</v>
      </c>
      <c r="Y1156" s="88">
        <v>0</v>
      </c>
      <c r="Z1156" s="88">
        <v>0</v>
      </c>
      <c r="AA1156" s="88">
        <v>0</v>
      </c>
      <c r="AB1156" s="88">
        <v>0</v>
      </c>
      <c r="AC1156" s="88">
        <v>0</v>
      </c>
      <c r="AD1156" s="88">
        <v>0</v>
      </c>
      <c r="AE1156" s="88">
        <v>0</v>
      </c>
      <c r="AF1156" s="88">
        <v>0</v>
      </c>
      <c r="AG1156" s="88">
        <v>0</v>
      </c>
      <c r="AH1156" s="139">
        <v>0</v>
      </c>
      <c r="AI1156" s="139">
        <v>0</v>
      </c>
      <c r="AU1156" s="88"/>
    </row>
    <row r="1157" spans="3:47" s="11" customFormat="1" outlineLevel="2" x14ac:dyDescent="0.2">
      <c r="C1157" s="119">
        <v>11</v>
      </c>
      <c r="E1157" s="153" t="s">
        <v>152</v>
      </c>
      <c r="P1157" s="149"/>
      <c r="Q1157" s="135" t="s">
        <v>110</v>
      </c>
      <c r="R1157" s="136"/>
      <c r="S1157" s="88"/>
      <c r="T1157" s="88"/>
      <c r="U1157" s="137">
        <v>0</v>
      </c>
      <c r="V1157" s="137">
        <v>0</v>
      </c>
      <c r="W1157" s="138">
        <v>0</v>
      </c>
      <c r="X1157" s="137">
        <v>0</v>
      </c>
      <c r="Y1157" s="88">
        <v>0</v>
      </c>
      <c r="Z1157" s="88">
        <v>0</v>
      </c>
      <c r="AA1157" s="88">
        <v>0</v>
      </c>
      <c r="AB1157" s="88">
        <v>0</v>
      </c>
      <c r="AC1157" s="88">
        <v>0</v>
      </c>
      <c r="AD1157" s="88">
        <v>0</v>
      </c>
      <c r="AE1157" s="88">
        <v>0</v>
      </c>
      <c r="AF1157" s="88">
        <v>0</v>
      </c>
      <c r="AG1157" s="88">
        <v>0</v>
      </c>
      <c r="AH1157" s="139">
        <v>0</v>
      </c>
      <c r="AI1157" s="139">
        <v>0</v>
      </c>
      <c r="AU1157" s="88"/>
    </row>
    <row r="1158" spans="3:47" s="11" customFormat="1" outlineLevel="2" x14ac:dyDescent="0.2">
      <c r="C1158" s="119">
        <v>11</v>
      </c>
      <c r="E1158" s="154" t="s">
        <v>152</v>
      </c>
      <c r="F1158" s="142"/>
      <c r="G1158" s="142"/>
      <c r="H1158" s="142"/>
      <c r="I1158" s="142"/>
      <c r="J1158" s="142"/>
      <c r="K1158" s="142"/>
      <c r="L1158" s="142"/>
      <c r="M1158" s="142"/>
      <c r="N1158" s="142"/>
      <c r="O1158" s="142"/>
      <c r="P1158" s="155"/>
      <c r="Q1158" s="143" t="s">
        <v>110</v>
      </c>
      <c r="R1158" s="144"/>
      <c r="S1158" s="145"/>
      <c r="T1158" s="145"/>
      <c r="U1158" s="146">
        <v>0</v>
      </c>
      <c r="V1158" s="146">
        <v>0</v>
      </c>
      <c r="W1158" s="147">
        <v>0</v>
      </c>
      <c r="X1158" s="146">
        <v>0</v>
      </c>
      <c r="Y1158" s="145">
        <v>0</v>
      </c>
      <c r="Z1158" s="145">
        <v>0</v>
      </c>
      <c r="AA1158" s="145">
        <v>0</v>
      </c>
      <c r="AB1158" s="145">
        <v>0</v>
      </c>
      <c r="AC1158" s="145">
        <v>0</v>
      </c>
      <c r="AD1158" s="145">
        <v>0</v>
      </c>
      <c r="AE1158" s="145">
        <v>0</v>
      </c>
      <c r="AF1158" s="145">
        <v>0</v>
      </c>
      <c r="AG1158" s="145">
        <v>0</v>
      </c>
      <c r="AH1158" s="148">
        <v>0</v>
      </c>
      <c r="AI1158" s="148">
        <v>0</v>
      </c>
      <c r="AU1158" s="88"/>
    </row>
    <row r="1159" spans="3:47" s="11" customFormat="1" outlineLevel="2" x14ac:dyDescent="0.2">
      <c r="C1159" s="119">
        <v>11</v>
      </c>
      <c r="P1159" s="149" t="s">
        <v>177</v>
      </c>
      <c r="Q1159" s="16" t="s">
        <v>110</v>
      </c>
      <c r="R1159" s="150"/>
      <c r="S1159" s="150"/>
      <c r="T1159" s="150"/>
      <c r="U1159" s="150">
        <v>0</v>
      </c>
      <c r="V1159" s="150">
        <v>0</v>
      </c>
      <c r="W1159" s="150">
        <v>0</v>
      </c>
      <c r="X1159" s="150">
        <v>74.869084198714432</v>
      </c>
      <c r="Y1159" s="150">
        <v>118.01667906114535</v>
      </c>
      <c r="Z1159" s="150">
        <v>90.792241569901066</v>
      </c>
      <c r="AA1159" s="150">
        <v>105.31443009764169</v>
      </c>
      <c r="AB1159" s="150">
        <v>96.501486804791398</v>
      </c>
      <c r="AC1159" s="150">
        <v>17.039114912753146</v>
      </c>
      <c r="AD1159" s="150">
        <v>200.67480522827168</v>
      </c>
      <c r="AE1159" s="150">
        <v>39.633612176594511</v>
      </c>
      <c r="AF1159" s="150">
        <v>69.874545069518291</v>
      </c>
      <c r="AG1159" s="150">
        <v>27.284854769181194</v>
      </c>
      <c r="AH1159" s="150">
        <v>165.783443578835</v>
      </c>
      <c r="AI1159" s="150">
        <v>770.54419902334962</v>
      </c>
      <c r="AU1159" s="88"/>
    </row>
    <row r="1160" spans="3:47" s="11" customFormat="1" outlineLevel="2" x14ac:dyDescent="0.2">
      <c r="C1160" s="119">
        <v>11</v>
      </c>
      <c r="E1160" s="124" t="s">
        <v>178</v>
      </c>
      <c r="AU1160" s="88"/>
    </row>
    <row r="1161" spans="3:47" s="11" customFormat="1" outlineLevel="2" x14ac:dyDescent="0.2">
      <c r="C1161" s="119">
        <v>11</v>
      </c>
      <c r="F1161" s="156" t="s">
        <v>179</v>
      </c>
      <c r="AU1161" s="88"/>
    </row>
    <row r="1162" spans="3:47" s="11" customFormat="1" outlineLevel="2" x14ac:dyDescent="0.2">
      <c r="C1162" s="119">
        <v>11</v>
      </c>
      <c r="E1162" s="125"/>
      <c r="F1162" s="157" t="s">
        <v>209</v>
      </c>
      <c r="G1162" s="127"/>
      <c r="H1162" s="158" t="s">
        <v>180</v>
      </c>
      <c r="I1162" s="127"/>
      <c r="J1162" s="127"/>
      <c r="K1162" s="127"/>
      <c r="L1162" s="127"/>
      <c r="M1162" s="127"/>
      <c r="N1162" s="127"/>
      <c r="O1162" s="127"/>
      <c r="P1162" s="152"/>
      <c r="Q1162" s="128" t="s">
        <v>110</v>
      </c>
      <c r="R1162" s="129"/>
      <c r="S1162" s="130"/>
      <c r="T1162" s="130"/>
      <c r="U1162" s="131">
        <v>2.0262100000000003</v>
      </c>
      <c r="V1162" s="131">
        <v>2.5591032300000007</v>
      </c>
      <c r="W1162" s="132">
        <v>2.6256399139800006</v>
      </c>
      <c r="X1162" s="131">
        <v>2.6907557838467051</v>
      </c>
      <c r="Y1162" s="130">
        <v>2.7545266959238721</v>
      </c>
      <c r="Z1162" s="130">
        <v>2.81650354658216</v>
      </c>
      <c r="AA1162" s="130">
        <v>2.8728336175138032</v>
      </c>
      <c r="AB1162" s="130">
        <v>2.9302902898640792</v>
      </c>
      <c r="AC1162" s="130">
        <v>2.9888960956613611</v>
      </c>
      <c r="AD1162" s="130">
        <v>3.0486740175745881</v>
      </c>
      <c r="AE1162" s="130">
        <v>3.1096474979260798</v>
      </c>
      <c r="AF1162" s="130">
        <v>3.1718404478846014</v>
      </c>
      <c r="AG1162" s="130">
        <v>3.2352772568422936</v>
      </c>
      <c r="AH1162" s="133">
        <v>3.2999828019791395</v>
      </c>
      <c r="AI1162" s="133">
        <v>3.3659824580187223</v>
      </c>
      <c r="AU1162" s="88"/>
    </row>
    <row r="1163" spans="3:47" s="11" customFormat="1" outlineLevel="2" x14ac:dyDescent="0.2">
      <c r="C1163" s="119">
        <v>11</v>
      </c>
      <c r="E1163" s="134"/>
      <c r="F1163" s="159" t="s">
        <v>31</v>
      </c>
      <c r="H1163" s="72" t="s">
        <v>180</v>
      </c>
      <c r="P1163" s="149"/>
      <c r="Q1163" s="135" t="s">
        <v>110</v>
      </c>
      <c r="R1163" s="136"/>
      <c r="S1163" s="88"/>
      <c r="T1163" s="88"/>
      <c r="U1163" s="137">
        <v>31.512719999999995</v>
      </c>
      <c r="V1163" s="137">
        <v>37.972827599999995</v>
      </c>
      <c r="W1163" s="138">
        <v>41.857447863479997</v>
      </c>
      <c r="X1163" s="137">
        <v>42.895512570494304</v>
      </c>
      <c r="Y1163" s="88">
        <v>43.912136218415021</v>
      </c>
      <c r="Z1163" s="88">
        <v>44.900159283329366</v>
      </c>
      <c r="AA1163" s="88">
        <v>45.798162468995955</v>
      </c>
      <c r="AB1163" s="88">
        <v>46.714125718375875</v>
      </c>
      <c r="AC1163" s="88">
        <v>47.648408232743392</v>
      </c>
      <c r="AD1163" s="88">
        <v>48.601376397398262</v>
      </c>
      <c r="AE1163" s="88">
        <v>49.573403925346227</v>
      </c>
      <c r="AF1163" s="88">
        <v>50.564872003853154</v>
      </c>
      <c r="AG1163" s="88">
        <v>51.576169443930219</v>
      </c>
      <c r="AH1163" s="139">
        <v>52.607692832808823</v>
      </c>
      <c r="AI1163" s="139">
        <v>53.659846689464999</v>
      </c>
      <c r="AU1163" s="88"/>
    </row>
    <row r="1164" spans="3:47" s="11" customFormat="1" outlineLevel="2" x14ac:dyDescent="0.2">
      <c r="C1164" s="119">
        <v>11</v>
      </c>
      <c r="E1164" s="134"/>
      <c r="F1164" s="159" t="s">
        <v>28</v>
      </c>
      <c r="H1164" s="72" t="s">
        <v>180</v>
      </c>
      <c r="P1164" s="149"/>
      <c r="Q1164" s="135" t="s">
        <v>110</v>
      </c>
      <c r="R1164" s="136"/>
      <c r="S1164" s="88"/>
      <c r="T1164" s="88"/>
      <c r="U1164" s="137">
        <v>0</v>
      </c>
      <c r="V1164" s="137">
        <v>0</v>
      </c>
      <c r="W1164" s="138">
        <v>0</v>
      </c>
      <c r="X1164" s="137">
        <v>0</v>
      </c>
      <c r="Y1164" s="88">
        <v>0</v>
      </c>
      <c r="Z1164" s="88">
        <v>0</v>
      </c>
      <c r="AA1164" s="88">
        <v>0</v>
      </c>
      <c r="AB1164" s="88">
        <v>0</v>
      </c>
      <c r="AC1164" s="88">
        <v>0</v>
      </c>
      <c r="AD1164" s="88">
        <v>0</v>
      </c>
      <c r="AE1164" s="88">
        <v>0</v>
      </c>
      <c r="AF1164" s="88">
        <v>0</v>
      </c>
      <c r="AG1164" s="88">
        <v>0</v>
      </c>
      <c r="AH1164" s="139">
        <v>0</v>
      </c>
      <c r="AI1164" s="139">
        <v>0</v>
      </c>
      <c r="AU1164" s="88"/>
    </row>
    <row r="1165" spans="3:47" s="11" customFormat="1" outlineLevel="2" x14ac:dyDescent="0.2">
      <c r="C1165" s="119">
        <v>11</v>
      </c>
      <c r="E1165" s="134"/>
      <c r="F1165" s="159" t="s">
        <v>210</v>
      </c>
      <c r="H1165" s="72" t="s">
        <v>180</v>
      </c>
      <c r="P1165" s="149"/>
      <c r="Q1165" s="135" t="s">
        <v>110</v>
      </c>
      <c r="R1165" s="136"/>
      <c r="S1165" s="88"/>
      <c r="T1165" s="88"/>
      <c r="U1165" s="137">
        <v>94.855027889057055</v>
      </c>
      <c r="V1165" s="137">
        <v>98.231038469431255</v>
      </c>
      <c r="W1165" s="138">
        <v>100.98549208307375</v>
      </c>
      <c r="X1165" s="137">
        <v>103.75781971083818</v>
      </c>
      <c r="Y1165" s="88">
        <v>106.26493889046917</v>
      </c>
      <c r="Z1165" s="88">
        <v>108.50411181065908</v>
      </c>
      <c r="AA1165" s="88">
        <v>110.65758833693425</v>
      </c>
      <c r="AB1165" s="88">
        <v>112.85380482091085</v>
      </c>
      <c r="AC1165" s="88">
        <v>115.09360952072497</v>
      </c>
      <c r="AD1165" s="88">
        <v>117.37786752985613</v>
      </c>
      <c r="AE1165" s="88">
        <v>119.70746111125763</v>
      </c>
      <c r="AF1165" s="88">
        <v>122.08329003811832</v>
      </c>
      <c r="AG1165" s="88">
        <v>124.50627194138758</v>
      </c>
      <c r="AH1165" s="139">
        <v>126.97734266419748</v>
      </c>
      <c r="AI1165" s="139">
        <v>129.49745662331921</v>
      </c>
      <c r="AU1165" s="88"/>
    </row>
    <row r="1166" spans="3:47" s="11" customFormat="1" outlineLevel="2" x14ac:dyDescent="0.2">
      <c r="C1166" s="119">
        <v>11</v>
      </c>
      <c r="E1166" s="134"/>
      <c r="F1166" s="159" t="s">
        <v>211</v>
      </c>
      <c r="H1166" s="72" t="s">
        <v>180</v>
      </c>
      <c r="P1166" s="149"/>
      <c r="Q1166" s="135" t="s">
        <v>110</v>
      </c>
      <c r="R1166" s="136"/>
      <c r="S1166" s="88"/>
      <c r="T1166" s="88"/>
      <c r="U1166" s="137">
        <v>113.22597999999998</v>
      </c>
      <c r="V1166" s="137">
        <v>117.24550228999999</v>
      </c>
      <c r="W1166" s="138">
        <v>120.52837635412</v>
      </c>
      <c r="X1166" s="137">
        <v>133.58805846100756</v>
      </c>
      <c r="Y1166" s="88">
        <v>136.24728889887422</v>
      </c>
      <c r="Z1166" s="88">
        <v>139.18231370445616</v>
      </c>
      <c r="AA1166" s="88">
        <v>142.00133858829776</v>
      </c>
      <c r="AB1166" s="88">
        <v>144.87769448835587</v>
      </c>
      <c r="AC1166" s="88">
        <v>147.8125531023789</v>
      </c>
      <c r="AD1166" s="88">
        <v>150.80711021516365</v>
      </c>
      <c r="AE1166" s="88">
        <v>153.862586197144</v>
      </c>
      <c r="AF1166" s="88">
        <v>156.9802265133832</v>
      </c>
      <c r="AG1166" s="88">
        <v>160.16130224318846</v>
      </c>
      <c r="AH1166" s="139">
        <v>163.40711061057158</v>
      </c>
      <c r="AI1166" s="139">
        <v>166.71897552578423</v>
      </c>
      <c r="AU1166" s="88"/>
    </row>
    <row r="1167" spans="3:47" s="11" customFormat="1" outlineLevel="2" x14ac:dyDescent="0.2">
      <c r="C1167" s="119">
        <v>11</v>
      </c>
      <c r="E1167" s="134"/>
      <c r="F1167" s="159" t="s">
        <v>212</v>
      </c>
      <c r="H1167" s="72" t="s">
        <v>180</v>
      </c>
      <c r="P1167" s="149"/>
      <c r="Q1167" s="135" t="s">
        <v>110</v>
      </c>
      <c r="R1167" s="136"/>
      <c r="S1167" s="88"/>
      <c r="T1167" s="88"/>
      <c r="U1167" s="137">
        <v>18.687960619970099</v>
      </c>
      <c r="V1167" s="137">
        <v>19.365060082981618</v>
      </c>
      <c r="W1167" s="138">
        <v>19.913580609320775</v>
      </c>
      <c r="X1167" s="137">
        <v>20.467633156618909</v>
      </c>
      <c r="Y1167" s="88">
        <v>20.964090177149981</v>
      </c>
      <c r="Z1167" s="88">
        <v>21.401659209194474</v>
      </c>
      <c r="AA1167" s="88">
        <v>21.825960048080329</v>
      </c>
      <c r="AB1167" s="88">
        <v>22.258672907740813</v>
      </c>
      <c r="AC1167" s="88">
        <v>22.699964561575896</v>
      </c>
      <c r="AD1167" s="88">
        <v>23.150005089369085</v>
      </c>
      <c r="AE1167" s="88">
        <v>23.608967942838465</v>
      </c>
      <c r="AF1167" s="88">
        <v>24.077030012487349</v>
      </c>
      <c r="AG1167" s="88">
        <v>24.554371695780269</v>
      </c>
      <c r="AH1167" s="139">
        <v>25.041176966670609</v>
      </c>
      <c r="AI1167" s="139">
        <v>25.537633446506661</v>
      </c>
      <c r="AU1167" s="88"/>
    </row>
    <row r="1168" spans="3:47" s="11" customFormat="1" outlineLevel="2" x14ac:dyDescent="0.2">
      <c r="C1168" s="119">
        <v>11</v>
      </c>
      <c r="E1168" s="134"/>
      <c r="F1168" s="159" t="s">
        <v>213</v>
      </c>
      <c r="H1168" s="72" t="s">
        <v>180</v>
      </c>
      <c r="P1168" s="149"/>
      <c r="Q1168" s="135" t="s">
        <v>110</v>
      </c>
      <c r="R1168" s="136"/>
      <c r="S1168" s="88"/>
      <c r="T1168" s="88"/>
      <c r="U1168" s="137">
        <v>12.28514</v>
      </c>
      <c r="V1168" s="137">
        <v>12.721262470000001</v>
      </c>
      <c r="W1168" s="138">
        <v>13.077457819160001</v>
      </c>
      <c r="X1168" s="137">
        <v>13.435780163404987</v>
      </c>
      <c r="Y1168" s="88">
        <v>13.762269621375731</v>
      </c>
      <c r="Z1168" s="88">
        <v>14.052653510386762</v>
      </c>
      <c r="AA1168" s="88">
        <v>14.332301315243459</v>
      </c>
      <c r="AB1168" s="88">
        <v>14.617514111416805</v>
      </c>
      <c r="AC1168" s="88">
        <v>14.908402642234</v>
      </c>
      <c r="AD1168" s="88">
        <v>15.205079854814457</v>
      </c>
      <c r="AE1168" s="88">
        <v>15.507660943925265</v>
      </c>
      <c r="AF1168" s="88">
        <v>15.816263396709378</v>
      </c>
      <c r="AG1168" s="88">
        <v>16.131007038303895</v>
      </c>
      <c r="AH1168" s="139">
        <v>16.452014078366144</v>
      </c>
      <c r="AI1168" s="139">
        <v>16.779409158525631</v>
      </c>
      <c r="AU1168" s="88"/>
    </row>
    <row r="1169" spans="3:47" s="11" customFormat="1" outlineLevel="2" x14ac:dyDescent="0.2">
      <c r="C1169" s="119">
        <v>11</v>
      </c>
      <c r="E1169" s="134"/>
      <c r="F1169" s="159" t="s">
        <v>214</v>
      </c>
      <c r="H1169" s="72" t="s">
        <v>180</v>
      </c>
      <c r="P1169" s="149"/>
      <c r="Q1169" s="135" t="s">
        <v>110</v>
      </c>
      <c r="R1169" s="136"/>
      <c r="S1169" s="88"/>
      <c r="T1169" s="88"/>
      <c r="U1169" s="137">
        <v>35.084373607655202</v>
      </c>
      <c r="V1169" s="137">
        <v>36.258258039315727</v>
      </c>
      <c r="W1169" s="138">
        <v>37.240597330718501</v>
      </c>
      <c r="X1169" s="137">
        <v>38.217071706979652</v>
      </c>
      <c r="Y1169" s="88">
        <v>39.128746600984499</v>
      </c>
      <c r="Z1169" s="88">
        <v>39.979210296569939</v>
      </c>
      <c r="AA1169" s="88">
        <v>40.775517677584268</v>
      </c>
      <c r="AB1169" s="88">
        <v>41.587685938299671</v>
      </c>
      <c r="AC1169" s="88">
        <v>42.416030996301359</v>
      </c>
      <c r="AD1169" s="88">
        <v>43.260875061632618</v>
      </c>
      <c r="AE1169" s="88">
        <v>44.122546762128223</v>
      </c>
      <c r="AF1169" s="88">
        <v>45.001381271244256</v>
      </c>
      <c r="AG1169" s="88">
        <v>45.897720438434014</v>
      </c>
      <c r="AH1169" s="139">
        <v>46.81191292212079</v>
      </c>
      <c r="AI1169" s="139">
        <v>47.744314325319166</v>
      </c>
      <c r="AU1169" s="88"/>
    </row>
    <row r="1170" spans="3:47" s="11" customFormat="1" outlineLevel="2" x14ac:dyDescent="0.2">
      <c r="C1170" s="119">
        <v>11</v>
      </c>
      <c r="E1170" s="134"/>
      <c r="F1170" s="159" t="s">
        <v>215</v>
      </c>
      <c r="H1170" s="72" t="s">
        <v>180</v>
      </c>
      <c r="P1170" s="149"/>
      <c r="Q1170" s="135" t="s">
        <v>110</v>
      </c>
      <c r="R1170" s="136"/>
      <c r="S1170" s="88"/>
      <c r="T1170" s="88"/>
      <c r="U1170" s="137">
        <v>19.84168</v>
      </c>
      <c r="V1170" s="137">
        <v>20.546059640000003</v>
      </c>
      <c r="W1170" s="138">
        <v>21.121349309920003</v>
      </c>
      <c r="X1170" s="137">
        <v>21.700074281011812</v>
      </c>
      <c r="Y1170" s="88">
        <v>22.227386086040404</v>
      </c>
      <c r="Z1170" s="88">
        <v>22.696383932455859</v>
      </c>
      <c r="AA1170" s="88">
        <v>23.148041972711731</v>
      </c>
      <c r="AB1170" s="88">
        <v>23.608688007968695</v>
      </c>
      <c r="AC1170" s="88">
        <v>24.078500899327274</v>
      </c>
      <c r="AD1170" s="88">
        <v>24.557663067223888</v>
      </c>
      <c r="AE1170" s="88">
        <v>25.046360562261643</v>
      </c>
      <c r="AF1170" s="88">
        <v>25.544783137450651</v>
      </c>
      <c r="AG1170" s="88">
        <v>26.053124321885921</v>
      </c>
      <c r="AH1170" s="139">
        <v>26.571581495891451</v>
      </c>
      <c r="AI1170" s="139">
        <v>27.100355967659691</v>
      </c>
      <c r="AU1170" s="88"/>
    </row>
    <row r="1171" spans="3:47" s="11" customFormat="1" outlineLevel="2" x14ac:dyDescent="0.2">
      <c r="C1171" s="119">
        <v>11</v>
      </c>
      <c r="E1171" s="134"/>
      <c r="F1171" s="159" t="s">
        <v>216</v>
      </c>
      <c r="H1171" s="72" t="s">
        <v>180</v>
      </c>
      <c r="P1171" s="149"/>
      <c r="Q1171" s="135" t="s">
        <v>110</v>
      </c>
      <c r="R1171" s="136"/>
      <c r="S1171" s="88"/>
      <c r="T1171" s="88"/>
      <c r="U1171" s="137">
        <v>0</v>
      </c>
      <c r="V1171" s="137">
        <v>0</v>
      </c>
      <c r="W1171" s="138">
        <v>0</v>
      </c>
      <c r="X1171" s="137">
        <v>7.0067881575018065</v>
      </c>
      <c r="Y1171" s="88">
        <v>7.2076494180168575</v>
      </c>
      <c r="Z1171" s="88">
        <v>7.4058597770123216</v>
      </c>
      <c r="AA1171" s="88">
        <v>7.591006271437629</v>
      </c>
      <c r="AB1171" s="88">
        <v>0</v>
      </c>
      <c r="AC1171" s="88">
        <v>0</v>
      </c>
      <c r="AD1171" s="88">
        <v>0</v>
      </c>
      <c r="AE1171" s="88">
        <v>0</v>
      </c>
      <c r="AF1171" s="88">
        <v>0</v>
      </c>
      <c r="AG1171" s="88">
        <v>0</v>
      </c>
      <c r="AH1171" s="139">
        <v>0</v>
      </c>
      <c r="AI1171" s="139">
        <v>0</v>
      </c>
      <c r="AU1171" s="88"/>
    </row>
    <row r="1172" spans="3:47" s="11" customFormat="1" outlineLevel="2" x14ac:dyDescent="0.2">
      <c r="C1172" s="119">
        <v>11</v>
      </c>
      <c r="E1172" s="134"/>
      <c r="F1172" s="159" t="s">
        <v>33</v>
      </c>
      <c r="H1172" s="72" t="s">
        <v>180</v>
      </c>
      <c r="P1172" s="149"/>
      <c r="Q1172" s="135" t="s">
        <v>110</v>
      </c>
      <c r="R1172" s="136"/>
      <c r="S1172" s="88"/>
      <c r="T1172" s="88"/>
      <c r="U1172" s="137">
        <v>0</v>
      </c>
      <c r="V1172" s="137">
        <v>0</v>
      </c>
      <c r="W1172" s="138">
        <v>0</v>
      </c>
      <c r="X1172" s="137">
        <v>0</v>
      </c>
      <c r="Y1172" s="88">
        <v>0</v>
      </c>
      <c r="Z1172" s="88">
        <v>0</v>
      </c>
      <c r="AA1172" s="88">
        <v>0</v>
      </c>
      <c r="AB1172" s="88">
        <v>0</v>
      </c>
      <c r="AC1172" s="88">
        <v>0</v>
      </c>
      <c r="AD1172" s="88">
        <v>0</v>
      </c>
      <c r="AE1172" s="88">
        <v>0</v>
      </c>
      <c r="AF1172" s="88">
        <v>0</v>
      </c>
      <c r="AG1172" s="88">
        <v>0</v>
      </c>
      <c r="AH1172" s="139">
        <v>0</v>
      </c>
      <c r="AI1172" s="139">
        <v>0</v>
      </c>
      <c r="AU1172" s="88"/>
    </row>
    <row r="1173" spans="3:47" s="11" customFormat="1" outlineLevel="2" x14ac:dyDescent="0.2">
      <c r="C1173" s="119">
        <v>11</v>
      </c>
      <c r="E1173" s="134"/>
      <c r="F1173" s="159" t="s">
        <v>34</v>
      </c>
      <c r="H1173" s="72" t="s">
        <v>180</v>
      </c>
      <c r="P1173" s="149"/>
      <c r="Q1173" s="135" t="s">
        <v>110</v>
      </c>
      <c r="R1173" s="136"/>
      <c r="S1173" s="88"/>
      <c r="T1173" s="88"/>
      <c r="U1173" s="137">
        <v>0</v>
      </c>
      <c r="V1173" s="137">
        <v>0</v>
      </c>
      <c r="W1173" s="138">
        <v>0</v>
      </c>
      <c r="X1173" s="137">
        <v>58.105091446427949</v>
      </c>
      <c r="Y1173" s="88">
        <v>101.40168435942641</v>
      </c>
      <c r="Z1173" s="88">
        <v>73.72033451388485</v>
      </c>
      <c r="AA1173" s="88">
        <v>87.815725365225063</v>
      </c>
      <c r="AB1173" s="88">
        <v>86.346095882287941</v>
      </c>
      <c r="AC1173" s="88">
        <v>6.6298392171870963</v>
      </c>
      <c r="AD1173" s="88">
        <v>190.00529764031648</v>
      </c>
      <c r="AE1173" s="88">
        <v>28.697366898940437</v>
      </c>
      <c r="AF1173" s="88">
        <v>58.664893659922853</v>
      </c>
      <c r="AG1173" s="88">
        <v>15.794962074345881</v>
      </c>
      <c r="AH1173" s="139">
        <v>154.00630356662882</v>
      </c>
      <c r="AI1173" s="139">
        <v>758.47263051083826</v>
      </c>
      <c r="AU1173" s="88"/>
    </row>
    <row r="1174" spans="3:47" s="11" customFormat="1" outlineLevel="2" x14ac:dyDescent="0.2">
      <c r="C1174" s="119">
        <v>11</v>
      </c>
      <c r="E1174" s="134"/>
      <c r="F1174" s="159" t="s">
        <v>217</v>
      </c>
      <c r="H1174" s="72" t="s">
        <v>180</v>
      </c>
      <c r="P1174" s="149"/>
      <c r="Q1174" s="135" t="s">
        <v>110</v>
      </c>
      <c r="R1174" s="136"/>
      <c r="S1174" s="88"/>
      <c r="T1174" s="88"/>
      <c r="U1174" s="137">
        <v>0</v>
      </c>
      <c r="V1174" s="137">
        <v>0</v>
      </c>
      <c r="W1174" s="138">
        <v>0</v>
      </c>
      <c r="X1174" s="137">
        <v>0</v>
      </c>
      <c r="Y1174" s="88">
        <v>0</v>
      </c>
      <c r="Z1174" s="88">
        <v>0</v>
      </c>
      <c r="AA1174" s="88">
        <v>0</v>
      </c>
      <c r="AB1174" s="88">
        <v>0</v>
      </c>
      <c r="AC1174" s="88">
        <v>0</v>
      </c>
      <c r="AD1174" s="88">
        <v>0</v>
      </c>
      <c r="AE1174" s="88">
        <v>0</v>
      </c>
      <c r="AF1174" s="88">
        <v>0</v>
      </c>
      <c r="AG1174" s="88">
        <v>0</v>
      </c>
      <c r="AH1174" s="139">
        <v>0</v>
      </c>
      <c r="AI1174" s="139">
        <v>0</v>
      </c>
      <c r="AU1174" s="88"/>
    </row>
    <row r="1175" spans="3:47" s="11" customFormat="1" outlineLevel="2" x14ac:dyDescent="0.2">
      <c r="C1175" s="119">
        <v>11</v>
      </c>
      <c r="E1175" s="134"/>
      <c r="F1175" s="159" t="s">
        <v>152</v>
      </c>
      <c r="H1175" s="72" t="s">
        <v>180</v>
      </c>
      <c r="P1175" s="149"/>
      <c r="Q1175" s="135" t="s">
        <v>110</v>
      </c>
      <c r="R1175" s="136"/>
      <c r="S1175" s="88"/>
      <c r="T1175" s="88"/>
      <c r="U1175" s="137">
        <v>0</v>
      </c>
      <c r="V1175" s="137">
        <v>0</v>
      </c>
      <c r="W1175" s="138">
        <v>0</v>
      </c>
      <c r="X1175" s="137">
        <v>0</v>
      </c>
      <c r="Y1175" s="88">
        <v>0</v>
      </c>
      <c r="Z1175" s="88">
        <v>0</v>
      </c>
      <c r="AA1175" s="88">
        <v>0</v>
      </c>
      <c r="AB1175" s="88">
        <v>0</v>
      </c>
      <c r="AC1175" s="88">
        <v>0</v>
      </c>
      <c r="AD1175" s="88">
        <v>0</v>
      </c>
      <c r="AE1175" s="88">
        <v>0</v>
      </c>
      <c r="AF1175" s="88">
        <v>0</v>
      </c>
      <c r="AG1175" s="88">
        <v>0</v>
      </c>
      <c r="AH1175" s="139">
        <v>0</v>
      </c>
      <c r="AI1175" s="139">
        <v>0</v>
      </c>
      <c r="AU1175" s="88"/>
    </row>
    <row r="1176" spans="3:47" s="11" customFormat="1" outlineLevel="2" x14ac:dyDescent="0.2">
      <c r="C1176" s="119">
        <v>11</v>
      </c>
      <c r="E1176" s="140"/>
      <c r="F1176" s="160" t="s">
        <v>152</v>
      </c>
      <c r="G1176" s="142"/>
      <c r="H1176" s="161" t="s">
        <v>180</v>
      </c>
      <c r="I1176" s="142"/>
      <c r="J1176" s="142"/>
      <c r="K1176" s="142"/>
      <c r="L1176" s="142"/>
      <c r="M1176" s="142"/>
      <c r="N1176" s="142"/>
      <c r="O1176" s="142"/>
      <c r="P1176" s="155"/>
      <c r="Q1176" s="143" t="s">
        <v>110</v>
      </c>
      <c r="R1176" s="144"/>
      <c r="S1176" s="145"/>
      <c r="T1176" s="145"/>
      <c r="U1176" s="146">
        <v>0</v>
      </c>
      <c r="V1176" s="146">
        <v>0</v>
      </c>
      <c r="W1176" s="147">
        <v>0</v>
      </c>
      <c r="X1176" s="146">
        <v>0</v>
      </c>
      <c r="Y1176" s="145">
        <v>0</v>
      </c>
      <c r="Z1176" s="145">
        <v>0</v>
      </c>
      <c r="AA1176" s="145">
        <v>0</v>
      </c>
      <c r="AB1176" s="145">
        <v>0</v>
      </c>
      <c r="AC1176" s="145">
        <v>0</v>
      </c>
      <c r="AD1176" s="145">
        <v>0</v>
      </c>
      <c r="AE1176" s="145">
        <v>0</v>
      </c>
      <c r="AF1176" s="145">
        <v>0</v>
      </c>
      <c r="AG1176" s="145">
        <v>0</v>
      </c>
      <c r="AH1176" s="148">
        <v>0</v>
      </c>
      <c r="AI1176" s="148">
        <v>0</v>
      </c>
      <c r="AU1176" s="88"/>
    </row>
    <row r="1177" spans="3:47" s="11" customFormat="1" outlineLevel="2" x14ac:dyDescent="0.2">
      <c r="C1177" s="119">
        <v>11</v>
      </c>
      <c r="E1177" s="125"/>
      <c r="F1177" s="157" t="s">
        <v>152</v>
      </c>
      <c r="G1177" s="127"/>
      <c r="H1177" s="158" t="s">
        <v>180</v>
      </c>
      <c r="I1177" s="127"/>
      <c r="J1177" s="127"/>
      <c r="K1177" s="127"/>
      <c r="L1177" s="127"/>
      <c r="M1177" s="127"/>
      <c r="N1177" s="127"/>
      <c r="O1177" s="127"/>
      <c r="P1177" s="152"/>
      <c r="Q1177" s="128" t="s">
        <v>110</v>
      </c>
      <c r="R1177" s="129"/>
      <c r="S1177" s="130"/>
      <c r="T1177" s="130"/>
      <c r="U1177" s="131">
        <v>0</v>
      </c>
      <c r="V1177" s="131">
        <v>0</v>
      </c>
      <c r="W1177" s="132">
        <v>0</v>
      </c>
      <c r="X1177" s="131">
        <v>0</v>
      </c>
      <c r="Y1177" s="130">
        <v>0</v>
      </c>
      <c r="Z1177" s="130">
        <v>0</v>
      </c>
      <c r="AA1177" s="130">
        <v>0</v>
      </c>
      <c r="AB1177" s="130">
        <v>0</v>
      </c>
      <c r="AC1177" s="130">
        <v>0</v>
      </c>
      <c r="AD1177" s="130">
        <v>0</v>
      </c>
      <c r="AE1177" s="130">
        <v>0</v>
      </c>
      <c r="AF1177" s="130">
        <v>0</v>
      </c>
      <c r="AG1177" s="130">
        <v>0</v>
      </c>
      <c r="AH1177" s="133">
        <v>0</v>
      </c>
      <c r="AI1177" s="133">
        <v>0</v>
      </c>
      <c r="AU1177" s="88"/>
    </row>
    <row r="1178" spans="3:47" s="11" customFormat="1" outlineLevel="2" x14ac:dyDescent="0.2">
      <c r="C1178" s="119">
        <v>11</v>
      </c>
      <c r="E1178" s="134"/>
      <c r="F1178" s="159" t="s">
        <v>152</v>
      </c>
      <c r="H1178" s="72" t="s">
        <v>180</v>
      </c>
      <c r="P1178" s="149"/>
      <c r="Q1178" s="135" t="s">
        <v>110</v>
      </c>
      <c r="R1178" s="136"/>
      <c r="S1178" s="88"/>
      <c r="T1178" s="88"/>
      <c r="U1178" s="137">
        <v>0</v>
      </c>
      <c r="V1178" s="137">
        <v>0</v>
      </c>
      <c r="W1178" s="138">
        <v>0</v>
      </c>
      <c r="X1178" s="137">
        <v>0</v>
      </c>
      <c r="Y1178" s="88">
        <v>0</v>
      </c>
      <c r="Z1178" s="88">
        <v>0</v>
      </c>
      <c r="AA1178" s="88">
        <v>0</v>
      </c>
      <c r="AB1178" s="88">
        <v>0</v>
      </c>
      <c r="AC1178" s="88">
        <v>0</v>
      </c>
      <c r="AD1178" s="88">
        <v>0</v>
      </c>
      <c r="AE1178" s="88">
        <v>0</v>
      </c>
      <c r="AF1178" s="88">
        <v>0</v>
      </c>
      <c r="AG1178" s="88">
        <v>0</v>
      </c>
      <c r="AH1178" s="139">
        <v>0</v>
      </c>
      <c r="AI1178" s="139">
        <v>0</v>
      </c>
      <c r="AU1178" s="88"/>
    </row>
    <row r="1179" spans="3:47" s="11" customFormat="1" outlineLevel="2" x14ac:dyDescent="0.2">
      <c r="C1179" s="119">
        <v>11</v>
      </c>
      <c r="E1179" s="134"/>
      <c r="F1179" s="159" t="s">
        <v>152</v>
      </c>
      <c r="H1179" s="72" t="s">
        <v>180</v>
      </c>
      <c r="P1179" s="149"/>
      <c r="Q1179" s="135" t="s">
        <v>110</v>
      </c>
      <c r="R1179" s="136"/>
      <c r="S1179" s="88"/>
      <c r="T1179" s="88"/>
      <c r="U1179" s="137">
        <v>0</v>
      </c>
      <c r="V1179" s="137">
        <v>0</v>
      </c>
      <c r="W1179" s="138">
        <v>0</v>
      </c>
      <c r="X1179" s="137">
        <v>0</v>
      </c>
      <c r="Y1179" s="88">
        <v>0</v>
      </c>
      <c r="Z1179" s="88">
        <v>0</v>
      </c>
      <c r="AA1179" s="88">
        <v>0</v>
      </c>
      <c r="AB1179" s="88">
        <v>0</v>
      </c>
      <c r="AC1179" s="88">
        <v>0</v>
      </c>
      <c r="AD1179" s="88">
        <v>0</v>
      </c>
      <c r="AE1179" s="88">
        <v>0</v>
      </c>
      <c r="AF1179" s="88">
        <v>0</v>
      </c>
      <c r="AG1179" s="88">
        <v>0</v>
      </c>
      <c r="AH1179" s="139">
        <v>0</v>
      </c>
      <c r="AI1179" s="139">
        <v>0</v>
      </c>
      <c r="AU1179" s="88"/>
    </row>
    <row r="1180" spans="3:47" s="11" customFormat="1" outlineLevel="2" x14ac:dyDescent="0.2">
      <c r="C1180" s="119">
        <v>11</v>
      </c>
      <c r="E1180" s="134"/>
      <c r="F1180" s="159" t="s">
        <v>152</v>
      </c>
      <c r="H1180" s="72" t="s">
        <v>180</v>
      </c>
      <c r="P1180" s="149"/>
      <c r="Q1180" s="135" t="s">
        <v>110</v>
      </c>
      <c r="R1180" s="136"/>
      <c r="S1180" s="88"/>
      <c r="T1180" s="88"/>
      <c r="U1180" s="137">
        <v>0</v>
      </c>
      <c r="V1180" s="137">
        <v>0</v>
      </c>
      <c r="W1180" s="138">
        <v>0</v>
      </c>
      <c r="X1180" s="137">
        <v>0</v>
      </c>
      <c r="Y1180" s="88">
        <v>0</v>
      </c>
      <c r="Z1180" s="88">
        <v>0</v>
      </c>
      <c r="AA1180" s="88">
        <v>0</v>
      </c>
      <c r="AB1180" s="88">
        <v>0</v>
      </c>
      <c r="AC1180" s="88">
        <v>0</v>
      </c>
      <c r="AD1180" s="88">
        <v>0</v>
      </c>
      <c r="AE1180" s="88">
        <v>0</v>
      </c>
      <c r="AF1180" s="88">
        <v>0</v>
      </c>
      <c r="AG1180" s="88">
        <v>0</v>
      </c>
      <c r="AH1180" s="139">
        <v>0</v>
      </c>
      <c r="AI1180" s="139">
        <v>0</v>
      </c>
      <c r="AU1180" s="88"/>
    </row>
    <row r="1181" spans="3:47" s="11" customFormat="1" outlineLevel="2" x14ac:dyDescent="0.2">
      <c r="C1181" s="119">
        <v>11</v>
      </c>
      <c r="E1181" s="134"/>
      <c r="F1181" s="159" t="s">
        <v>152</v>
      </c>
      <c r="H1181" s="72" t="s">
        <v>180</v>
      </c>
      <c r="P1181" s="149"/>
      <c r="Q1181" s="135" t="s">
        <v>110</v>
      </c>
      <c r="R1181" s="136"/>
      <c r="S1181" s="88"/>
      <c r="T1181" s="88"/>
      <c r="U1181" s="137">
        <v>0</v>
      </c>
      <c r="V1181" s="137">
        <v>0</v>
      </c>
      <c r="W1181" s="138">
        <v>0</v>
      </c>
      <c r="X1181" s="137">
        <v>0</v>
      </c>
      <c r="Y1181" s="88">
        <v>0</v>
      </c>
      <c r="Z1181" s="88">
        <v>0</v>
      </c>
      <c r="AA1181" s="88">
        <v>0</v>
      </c>
      <c r="AB1181" s="88">
        <v>0</v>
      </c>
      <c r="AC1181" s="88">
        <v>0</v>
      </c>
      <c r="AD1181" s="88">
        <v>0</v>
      </c>
      <c r="AE1181" s="88">
        <v>0</v>
      </c>
      <c r="AF1181" s="88">
        <v>0</v>
      </c>
      <c r="AG1181" s="88">
        <v>0</v>
      </c>
      <c r="AH1181" s="139">
        <v>0</v>
      </c>
      <c r="AI1181" s="139">
        <v>0</v>
      </c>
      <c r="AU1181" s="88"/>
    </row>
    <row r="1182" spans="3:47" s="11" customFormat="1" outlineLevel="2" x14ac:dyDescent="0.2">
      <c r="C1182" s="119">
        <v>11</v>
      </c>
      <c r="E1182" s="134"/>
      <c r="F1182" s="159" t="s">
        <v>152</v>
      </c>
      <c r="H1182" s="72" t="s">
        <v>180</v>
      </c>
      <c r="P1182" s="149"/>
      <c r="Q1182" s="135" t="s">
        <v>110</v>
      </c>
      <c r="R1182" s="136"/>
      <c r="S1182" s="88"/>
      <c r="T1182" s="88"/>
      <c r="U1182" s="137">
        <v>0</v>
      </c>
      <c r="V1182" s="137">
        <v>0</v>
      </c>
      <c r="W1182" s="138">
        <v>0</v>
      </c>
      <c r="X1182" s="137">
        <v>0</v>
      </c>
      <c r="Y1182" s="88">
        <v>0</v>
      </c>
      <c r="Z1182" s="88">
        <v>0</v>
      </c>
      <c r="AA1182" s="88">
        <v>0</v>
      </c>
      <c r="AB1182" s="88">
        <v>0</v>
      </c>
      <c r="AC1182" s="88">
        <v>0</v>
      </c>
      <c r="AD1182" s="88">
        <v>0</v>
      </c>
      <c r="AE1182" s="88">
        <v>0</v>
      </c>
      <c r="AF1182" s="88">
        <v>0</v>
      </c>
      <c r="AG1182" s="88">
        <v>0</v>
      </c>
      <c r="AH1182" s="139">
        <v>0</v>
      </c>
      <c r="AI1182" s="139">
        <v>0</v>
      </c>
      <c r="AU1182" s="88"/>
    </row>
    <row r="1183" spans="3:47" s="11" customFormat="1" outlineLevel="2" x14ac:dyDescent="0.2">
      <c r="C1183" s="119">
        <v>11</v>
      </c>
      <c r="E1183" s="134"/>
      <c r="F1183" s="159" t="s">
        <v>152</v>
      </c>
      <c r="H1183" s="72" t="s">
        <v>180</v>
      </c>
      <c r="P1183" s="149"/>
      <c r="Q1183" s="135" t="s">
        <v>110</v>
      </c>
      <c r="R1183" s="136"/>
      <c r="S1183" s="88"/>
      <c r="T1183" s="88"/>
      <c r="U1183" s="137">
        <v>0</v>
      </c>
      <c r="V1183" s="137">
        <v>0</v>
      </c>
      <c r="W1183" s="138">
        <v>0</v>
      </c>
      <c r="X1183" s="137">
        <v>0</v>
      </c>
      <c r="Y1183" s="88">
        <v>0</v>
      </c>
      <c r="Z1183" s="88">
        <v>0</v>
      </c>
      <c r="AA1183" s="88">
        <v>0</v>
      </c>
      <c r="AB1183" s="88">
        <v>0</v>
      </c>
      <c r="AC1183" s="88">
        <v>0</v>
      </c>
      <c r="AD1183" s="88">
        <v>0</v>
      </c>
      <c r="AE1183" s="88">
        <v>0</v>
      </c>
      <c r="AF1183" s="88">
        <v>0</v>
      </c>
      <c r="AG1183" s="88">
        <v>0</v>
      </c>
      <c r="AH1183" s="139">
        <v>0</v>
      </c>
      <c r="AI1183" s="139">
        <v>0</v>
      </c>
      <c r="AU1183" s="88"/>
    </row>
    <row r="1184" spans="3:47" s="11" customFormat="1" outlineLevel="2" x14ac:dyDescent="0.2">
      <c r="C1184" s="119">
        <v>11</v>
      </c>
      <c r="E1184" s="134"/>
      <c r="F1184" s="159" t="s">
        <v>152</v>
      </c>
      <c r="H1184" s="72" t="s">
        <v>180</v>
      </c>
      <c r="P1184" s="149"/>
      <c r="Q1184" s="135" t="s">
        <v>110</v>
      </c>
      <c r="R1184" s="136"/>
      <c r="S1184" s="88"/>
      <c r="T1184" s="88"/>
      <c r="U1184" s="137">
        <v>0</v>
      </c>
      <c r="V1184" s="137">
        <v>0</v>
      </c>
      <c r="W1184" s="138">
        <v>0</v>
      </c>
      <c r="X1184" s="137">
        <v>0</v>
      </c>
      <c r="Y1184" s="88">
        <v>0</v>
      </c>
      <c r="Z1184" s="88">
        <v>0</v>
      </c>
      <c r="AA1184" s="88">
        <v>0</v>
      </c>
      <c r="AB1184" s="88">
        <v>0</v>
      </c>
      <c r="AC1184" s="88">
        <v>0</v>
      </c>
      <c r="AD1184" s="88">
        <v>0</v>
      </c>
      <c r="AE1184" s="88">
        <v>0</v>
      </c>
      <c r="AF1184" s="88">
        <v>0</v>
      </c>
      <c r="AG1184" s="88">
        <v>0</v>
      </c>
      <c r="AH1184" s="139">
        <v>0</v>
      </c>
      <c r="AI1184" s="139">
        <v>0</v>
      </c>
      <c r="AU1184" s="88"/>
    </row>
    <row r="1185" spans="3:47" s="11" customFormat="1" outlineLevel="2" x14ac:dyDescent="0.2">
      <c r="C1185" s="119">
        <v>11</v>
      </c>
      <c r="E1185" s="134"/>
      <c r="F1185" s="159" t="s">
        <v>152</v>
      </c>
      <c r="H1185" s="72" t="s">
        <v>180</v>
      </c>
      <c r="P1185" s="149"/>
      <c r="Q1185" s="135" t="s">
        <v>110</v>
      </c>
      <c r="R1185" s="136"/>
      <c r="S1185" s="88"/>
      <c r="T1185" s="88"/>
      <c r="U1185" s="137">
        <v>0</v>
      </c>
      <c r="V1185" s="137">
        <v>0</v>
      </c>
      <c r="W1185" s="138">
        <v>0</v>
      </c>
      <c r="X1185" s="137">
        <v>0</v>
      </c>
      <c r="Y1185" s="88">
        <v>0</v>
      </c>
      <c r="Z1185" s="88">
        <v>0</v>
      </c>
      <c r="AA1185" s="88">
        <v>0</v>
      </c>
      <c r="AB1185" s="88">
        <v>0</v>
      </c>
      <c r="AC1185" s="88">
        <v>0</v>
      </c>
      <c r="AD1185" s="88">
        <v>0</v>
      </c>
      <c r="AE1185" s="88">
        <v>0</v>
      </c>
      <c r="AF1185" s="88">
        <v>0</v>
      </c>
      <c r="AG1185" s="88">
        <v>0</v>
      </c>
      <c r="AH1185" s="139">
        <v>0</v>
      </c>
      <c r="AI1185" s="139">
        <v>0</v>
      </c>
      <c r="AU1185" s="88"/>
    </row>
    <row r="1186" spans="3:47" s="11" customFormat="1" outlineLevel="2" x14ac:dyDescent="0.2">
      <c r="C1186" s="119">
        <v>11</v>
      </c>
      <c r="E1186" s="140"/>
      <c r="F1186" s="160" t="s">
        <v>152</v>
      </c>
      <c r="G1186" s="142"/>
      <c r="H1186" s="161" t="s">
        <v>180</v>
      </c>
      <c r="I1186" s="142"/>
      <c r="J1186" s="142"/>
      <c r="K1186" s="142"/>
      <c r="L1186" s="142"/>
      <c r="M1186" s="142"/>
      <c r="N1186" s="142"/>
      <c r="O1186" s="142"/>
      <c r="P1186" s="155"/>
      <c r="Q1186" s="143" t="s">
        <v>110</v>
      </c>
      <c r="R1186" s="144"/>
      <c r="S1186" s="145"/>
      <c r="T1186" s="145"/>
      <c r="U1186" s="146">
        <v>0</v>
      </c>
      <c r="V1186" s="146">
        <v>0</v>
      </c>
      <c r="W1186" s="147">
        <v>0</v>
      </c>
      <c r="X1186" s="146">
        <v>0</v>
      </c>
      <c r="Y1186" s="145">
        <v>0</v>
      </c>
      <c r="Z1186" s="145">
        <v>0</v>
      </c>
      <c r="AA1186" s="145">
        <v>0</v>
      </c>
      <c r="AB1186" s="145">
        <v>0</v>
      </c>
      <c r="AC1186" s="145">
        <v>0</v>
      </c>
      <c r="AD1186" s="145">
        <v>0</v>
      </c>
      <c r="AE1186" s="145">
        <v>0</v>
      </c>
      <c r="AF1186" s="145">
        <v>0</v>
      </c>
      <c r="AG1186" s="145">
        <v>0</v>
      </c>
      <c r="AH1186" s="148">
        <v>0</v>
      </c>
      <c r="AI1186" s="148">
        <v>0</v>
      </c>
      <c r="AU1186" s="88"/>
    </row>
    <row r="1187" spans="3:47" s="11" customFormat="1" outlineLevel="2" x14ac:dyDescent="0.2">
      <c r="C1187" s="119">
        <v>11</v>
      </c>
      <c r="F1187" s="159"/>
      <c r="P1187" s="149" t="s">
        <v>181</v>
      </c>
      <c r="Q1187" s="16" t="s">
        <v>110</v>
      </c>
      <c r="R1187" s="150"/>
      <c r="S1187" s="150"/>
      <c r="T1187" s="150"/>
      <c r="U1187" s="150">
        <v>327.51909211668237</v>
      </c>
      <c r="V1187" s="150">
        <v>344.89911182172858</v>
      </c>
      <c r="W1187" s="150">
        <v>357.34994128377298</v>
      </c>
      <c r="X1187" s="150">
        <v>441.86458543813194</v>
      </c>
      <c r="Y1187" s="150">
        <v>493.87071696667601</v>
      </c>
      <c r="Z1187" s="150">
        <v>474.65918958453096</v>
      </c>
      <c r="AA1187" s="150">
        <v>496.81847566202418</v>
      </c>
      <c r="AB1187" s="150">
        <v>495.79457216522059</v>
      </c>
      <c r="AC1187" s="150">
        <v>424.27620526813422</v>
      </c>
      <c r="AD1187" s="150">
        <v>616.01394887334914</v>
      </c>
      <c r="AE1187" s="150">
        <v>463.23600184176809</v>
      </c>
      <c r="AF1187" s="150">
        <v>501.90458048105381</v>
      </c>
      <c r="AG1187" s="150">
        <v>467.91020645409856</v>
      </c>
      <c r="AH1187" s="150">
        <v>615.17511793923484</v>
      </c>
      <c r="AI1187" s="150">
        <v>1228.8766047054366</v>
      </c>
      <c r="AU1187" s="88"/>
    </row>
    <row r="1188" spans="3:47" s="11" customFormat="1" outlineLevel="2" x14ac:dyDescent="0.2">
      <c r="C1188" s="119">
        <v>11</v>
      </c>
      <c r="P1188" s="149" t="s">
        <v>182</v>
      </c>
      <c r="Q1188" s="16" t="s">
        <v>110</v>
      </c>
      <c r="R1188" s="150"/>
      <c r="S1188" s="150"/>
      <c r="T1188" s="150"/>
      <c r="U1188" s="150">
        <v>0</v>
      </c>
      <c r="V1188" s="150">
        <v>0</v>
      </c>
      <c r="W1188" s="150">
        <v>0</v>
      </c>
      <c r="X1188" s="150">
        <v>0</v>
      </c>
      <c r="Y1188" s="150">
        <v>0</v>
      </c>
      <c r="Z1188" s="150">
        <v>0</v>
      </c>
      <c r="AA1188" s="150">
        <v>0</v>
      </c>
      <c r="AB1188" s="150">
        <v>0</v>
      </c>
      <c r="AC1188" s="150">
        <v>0</v>
      </c>
      <c r="AD1188" s="150">
        <v>0</v>
      </c>
      <c r="AE1188" s="150">
        <v>0</v>
      </c>
      <c r="AF1188" s="150">
        <v>0</v>
      </c>
      <c r="AG1188" s="150">
        <v>0</v>
      </c>
      <c r="AH1188" s="150">
        <v>0</v>
      </c>
      <c r="AI1188" s="150">
        <v>0</v>
      </c>
      <c r="AU1188" s="88"/>
    </row>
    <row r="1189" spans="3:47" s="11" customFormat="1" outlineLevel="2" x14ac:dyDescent="0.2">
      <c r="C1189" s="119">
        <v>11</v>
      </c>
      <c r="F1189" s="124"/>
      <c r="P1189" s="149" t="s">
        <v>183</v>
      </c>
      <c r="Q1189" s="16" t="s">
        <v>110</v>
      </c>
      <c r="R1189" s="150"/>
      <c r="S1189" s="150"/>
      <c r="T1189" s="150"/>
      <c r="U1189" s="150">
        <v>327.51909211668237</v>
      </c>
      <c r="V1189" s="150">
        <v>344.89911182172858</v>
      </c>
      <c r="W1189" s="150">
        <v>357.34994128377298</v>
      </c>
      <c r="X1189" s="150">
        <v>441.86458543813194</v>
      </c>
      <c r="Y1189" s="150">
        <v>493.87071696667601</v>
      </c>
      <c r="Z1189" s="150">
        <v>474.65918958453096</v>
      </c>
      <c r="AA1189" s="150">
        <v>496.81847566202418</v>
      </c>
      <c r="AB1189" s="150">
        <v>495.79457216522059</v>
      </c>
      <c r="AC1189" s="150">
        <v>424.27620526813422</v>
      </c>
      <c r="AD1189" s="150">
        <v>616.01394887334914</v>
      </c>
      <c r="AE1189" s="150">
        <v>463.23600184176809</v>
      </c>
      <c r="AF1189" s="150">
        <v>501.90458048105381</v>
      </c>
      <c r="AG1189" s="150">
        <v>467.91020645409856</v>
      </c>
      <c r="AH1189" s="150">
        <v>615.17511793923484</v>
      </c>
      <c r="AI1189" s="150">
        <v>1228.8766047054366</v>
      </c>
      <c r="AU1189" s="88"/>
    </row>
    <row r="1190" spans="3:47" s="11" customFormat="1" outlineLevel="2" x14ac:dyDescent="0.2">
      <c r="C1190" s="119">
        <v>11</v>
      </c>
      <c r="F1190" s="124"/>
      <c r="P1190" s="149"/>
      <c r="Q1190" s="16"/>
      <c r="R1190" s="88"/>
      <c r="S1190" s="88"/>
      <c r="T1190" s="88"/>
      <c r="U1190" s="88"/>
      <c r="V1190" s="88"/>
      <c r="W1190" s="88"/>
      <c r="X1190" s="88"/>
      <c r="Y1190" s="88"/>
      <c r="Z1190" s="88"/>
      <c r="AA1190" s="88"/>
      <c r="AB1190" s="88"/>
      <c r="AC1190" s="88"/>
      <c r="AD1190" s="88"/>
      <c r="AE1190" s="88"/>
      <c r="AF1190" s="88"/>
      <c r="AG1190" s="88"/>
      <c r="AH1190" s="88"/>
      <c r="AI1190" s="88"/>
      <c r="AU1190" s="88"/>
    </row>
    <row r="1191" spans="3:47" outlineLevel="1" x14ac:dyDescent="0.2">
      <c r="C1191" s="119">
        <v>11</v>
      </c>
      <c r="D1191" s="11"/>
      <c r="E1191" s="162" t="s">
        <v>184</v>
      </c>
      <c r="F1191" s="121"/>
      <c r="G1191" s="121"/>
      <c r="H1191" s="121"/>
      <c r="I1191" s="121"/>
      <c r="J1191" s="121"/>
      <c r="K1191" s="121"/>
      <c r="L1191" s="121"/>
      <c r="M1191" s="121"/>
      <c r="N1191" s="121"/>
      <c r="O1191" s="121"/>
      <c r="P1191" s="121"/>
      <c r="Q1191" s="122"/>
      <c r="R1191" s="123"/>
      <c r="S1191" s="123"/>
      <c r="T1191" s="123"/>
      <c r="U1191" s="123"/>
      <c r="V1191" s="123"/>
      <c r="W1191" s="123"/>
      <c r="X1191" s="123"/>
      <c r="Y1191" s="123"/>
      <c r="Z1191" s="123"/>
      <c r="AA1191" s="123"/>
      <c r="AB1191" s="123"/>
      <c r="AC1191" s="123"/>
      <c r="AD1191" s="123"/>
      <c r="AE1191" s="123"/>
      <c r="AF1191" s="123"/>
      <c r="AG1191" s="123"/>
      <c r="AH1191" s="123"/>
      <c r="AI1191" s="123"/>
      <c r="AT1191" s="11"/>
      <c r="AU1191" s="88"/>
    </row>
    <row r="1192" spans="3:47" outlineLevel="2" x14ac:dyDescent="0.2">
      <c r="C1192" s="119">
        <v>11</v>
      </c>
      <c r="D1192" s="11"/>
      <c r="E1192" s="11"/>
      <c r="F1192" s="11"/>
      <c r="G1192" s="16"/>
      <c r="H1192" s="163" t="s">
        <v>6</v>
      </c>
      <c r="I1192" s="163" t="s">
        <v>5</v>
      </c>
      <c r="J1192" s="163" t="s">
        <v>129</v>
      </c>
      <c r="K1192" s="163" t="s">
        <v>128</v>
      </c>
      <c r="L1192" s="11"/>
      <c r="M1192" s="11"/>
      <c r="N1192" s="11"/>
      <c r="O1192" s="11"/>
      <c r="P1192" s="149"/>
      <c r="Q1192" s="164"/>
      <c r="V1192" s="165"/>
      <c r="W1192" s="150"/>
      <c r="X1192" s="150"/>
      <c r="Y1192" s="150"/>
      <c r="Z1192" s="150"/>
      <c r="AA1192" s="150"/>
      <c r="AB1192" s="150"/>
      <c r="AC1192" s="150"/>
      <c r="AD1192" s="150"/>
      <c r="AE1192" s="150"/>
      <c r="AF1192" s="150"/>
      <c r="AG1192" s="150"/>
      <c r="AH1192" s="150"/>
      <c r="AI1192" s="150"/>
      <c r="AT1192" s="11"/>
      <c r="AU1192" s="88"/>
    </row>
    <row r="1193" spans="3:47" outlineLevel="2" x14ac:dyDescent="0.2">
      <c r="C1193" s="119">
        <v>11</v>
      </c>
      <c r="D1193" s="167" t="s">
        <v>218</v>
      </c>
      <c r="E1193" s="11"/>
      <c r="F1193" s="125" t="s">
        <v>209</v>
      </c>
      <c r="G1193" s="168" t="s">
        <v>130</v>
      </c>
      <c r="H1193" s="169">
        <v>1</v>
      </c>
      <c r="I1193" s="170">
        <v>0</v>
      </c>
      <c r="J1193" s="170">
        <v>1</v>
      </c>
      <c r="K1193" s="171">
        <v>0</v>
      </c>
      <c r="L1193" s="11"/>
      <c r="M1193" s="11"/>
      <c r="N1193" s="11"/>
      <c r="O1193" s="11"/>
      <c r="P1193" s="149"/>
      <c r="Q1193" s="164"/>
      <c r="V1193" s="165"/>
      <c r="W1193" s="11"/>
      <c r="X1193" s="11"/>
      <c r="Y1193" s="150"/>
      <c r="Z1193" s="150"/>
      <c r="AA1193" s="150"/>
      <c r="AB1193" s="150"/>
      <c r="AC1193" s="150"/>
      <c r="AD1193" s="150"/>
      <c r="AE1193" s="150"/>
      <c r="AF1193" s="150"/>
      <c r="AG1193" s="11"/>
      <c r="AH1193" s="11"/>
      <c r="AI1193" s="11"/>
      <c r="AT1193" s="11"/>
      <c r="AU1193" s="88"/>
    </row>
    <row r="1194" spans="3:47" outlineLevel="2" x14ac:dyDescent="0.2">
      <c r="C1194" s="119">
        <v>11</v>
      </c>
      <c r="D1194" s="167" t="s">
        <v>218</v>
      </c>
      <c r="E1194" s="11"/>
      <c r="F1194" s="134" t="s">
        <v>31</v>
      </c>
      <c r="G1194" s="16" t="s">
        <v>130</v>
      </c>
      <c r="H1194" s="172">
        <v>1</v>
      </c>
      <c r="I1194" s="173">
        <v>0</v>
      </c>
      <c r="J1194" s="173">
        <v>1</v>
      </c>
      <c r="K1194" s="174">
        <v>0</v>
      </c>
      <c r="L1194" s="11"/>
      <c r="M1194" s="11"/>
      <c r="N1194" s="11"/>
      <c r="O1194" s="11"/>
      <c r="P1194" s="149"/>
      <c r="Q1194" s="164"/>
      <c r="V1194" s="165"/>
      <c r="W1194" s="11"/>
      <c r="X1194" s="11"/>
      <c r="Y1194" s="150"/>
      <c r="Z1194" s="150"/>
      <c r="AA1194" s="150"/>
      <c r="AB1194" s="150"/>
      <c r="AC1194" s="150"/>
      <c r="AD1194" s="150"/>
      <c r="AE1194" s="150"/>
      <c r="AF1194" s="150"/>
      <c r="AG1194" s="11"/>
      <c r="AH1194" s="11"/>
      <c r="AI1194" s="11"/>
      <c r="AT1194" s="11"/>
      <c r="AU1194" s="88"/>
    </row>
    <row r="1195" spans="3:47" outlineLevel="2" x14ac:dyDescent="0.2">
      <c r="C1195" s="119">
        <v>11</v>
      </c>
      <c r="D1195" s="167" t="s">
        <v>218</v>
      </c>
      <c r="E1195" s="11"/>
      <c r="F1195" s="134" t="s">
        <v>28</v>
      </c>
      <c r="G1195" s="16" t="s">
        <v>130</v>
      </c>
      <c r="H1195" s="172">
        <v>1</v>
      </c>
      <c r="I1195" s="173">
        <v>0</v>
      </c>
      <c r="J1195" s="173">
        <v>1</v>
      </c>
      <c r="K1195" s="174">
        <v>0</v>
      </c>
      <c r="L1195" s="11"/>
      <c r="M1195" s="11"/>
      <c r="N1195" s="11"/>
      <c r="O1195" s="11"/>
      <c r="P1195" s="149"/>
      <c r="Q1195" s="164"/>
      <c r="V1195" s="165"/>
      <c r="W1195" s="150"/>
      <c r="X1195" s="150"/>
      <c r="Y1195" s="150"/>
      <c r="Z1195" s="150"/>
      <c r="AA1195" s="150"/>
      <c r="AB1195" s="150"/>
      <c r="AC1195" s="150"/>
      <c r="AD1195" s="150"/>
      <c r="AE1195" s="150"/>
      <c r="AF1195" s="150"/>
      <c r="AG1195" s="11"/>
      <c r="AH1195" s="11"/>
      <c r="AI1195" s="11"/>
      <c r="AT1195" s="11"/>
      <c r="AU1195" s="88"/>
    </row>
    <row r="1196" spans="3:47" outlineLevel="2" x14ac:dyDescent="0.2">
      <c r="C1196" s="119">
        <v>11</v>
      </c>
      <c r="D1196" s="167" t="s">
        <v>218</v>
      </c>
      <c r="E1196" s="11"/>
      <c r="F1196" s="134" t="s">
        <v>210</v>
      </c>
      <c r="G1196" s="16" t="s">
        <v>130</v>
      </c>
      <c r="H1196" s="172">
        <v>0.8</v>
      </c>
      <c r="I1196" s="173">
        <v>0.19999999999999996</v>
      </c>
      <c r="J1196" s="173">
        <v>0.5</v>
      </c>
      <c r="K1196" s="174">
        <v>0.5</v>
      </c>
      <c r="L1196" s="11"/>
      <c r="M1196" s="11"/>
      <c r="N1196" s="11"/>
      <c r="O1196" s="11"/>
      <c r="P1196" s="149"/>
      <c r="Q1196" s="164"/>
      <c r="V1196" s="165"/>
      <c r="W1196" s="150"/>
      <c r="X1196" s="150"/>
      <c r="Y1196" s="150"/>
      <c r="Z1196" s="150"/>
      <c r="AA1196" s="150"/>
      <c r="AB1196" s="150"/>
      <c r="AC1196" s="150"/>
      <c r="AD1196" s="150"/>
      <c r="AE1196" s="150"/>
      <c r="AF1196" s="150"/>
      <c r="AG1196" s="11"/>
      <c r="AH1196" s="11"/>
      <c r="AI1196" s="11"/>
      <c r="AT1196" s="11"/>
      <c r="AU1196" s="88"/>
    </row>
    <row r="1197" spans="3:47" outlineLevel="2" x14ac:dyDescent="0.2">
      <c r="C1197" s="119">
        <v>11</v>
      </c>
      <c r="D1197" s="167" t="s">
        <v>218</v>
      </c>
      <c r="E1197" s="11"/>
      <c r="F1197" s="134" t="s">
        <v>211</v>
      </c>
      <c r="G1197" s="16" t="s">
        <v>130</v>
      </c>
      <c r="H1197" s="172">
        <v>1</v>
      </c>
      <c r="I1197" s="173">
        <v>0</v>
      </c>
      <c r="J1197" s="173">
        <v>0.5</v>
      </c>
      <c r="K1197" s="174">
        <v>0.5</v>
      </c>
      <c r="L1197" s="11"/>
      <c r="M1197" s="11"/>
      <c r="N1197" s="11"/>
      <c r="O1197" s="11"/>
      <c r="P1197" s="149"/>
      <c r="Q1197" s="164"/>
      <c r="V1197" s="165"/>
      <c r="W1197" s="150"/>
      <c r="X1197" s="150"/>
      <c r="Y1197" s="150"/>
      <c r="Z1197" s="150"/>
      <c r="AA1197" s="150"/>
      <c r="AB1197" s="150"/>
      <c r="AC1197" s="150"/>
      <c r="AD1197" s="150"/>
      <c r="AE1197" s="150"/>
      <c r="AF1197" s="150"/>
      <c r="AG1197" s="11"/>
      <c r="AH1197" s="11"/>
      <c r="AI1197" s="11"/>
      <c r="AT1197" s="11"/>
      <c r="AU1197" s="88"/>
    </row>
    <row r="1198" spans="3:47" outlineLevel="2" x14ac:dyDescent="0.2">
      <c r="C1198" s="119">
        <v>11</v>
      </c>
      <c r="D1198" s="167" t="s">
        <v>218</v>
      </c>
      <c r="E1198" s="11"/>
      <c r="F1198" s="134" t="s">
        <v>212</v>
      </c>
      <c r="G1198" s="16" t="s">
        <v>130</v>
      </c>
      <c r="H1198" s="172">
        <v>0.8</v>
      </c>
      <c r="I1198" s="173">
        <v>0.19999999999999996</v>
      </c>
      <c r="J1198" s="173">
        <v>1</v>
      </c>
      <c r="K1198" s="174">
        <v>0</v>
      </c>
      <c r="L1198" s="11"/>
      <c r="M1198" s="11"/>
      <c r="N1198" s="11"/>
      <c r="O1198" s="11"/>
      <c r="P1198" s="149"/>
      <c r="Q1198" s="164"/>
      <c r="V1198" s="165"/>
      <c r="W1198" s="150"/>
      <c r="X1198" s="150"/>
      <c r="Y1198" s="150"/>
      <c r="Z1198" s="150"/>
      <c r="AA1198" s="150"/>
      <c r="AB1198" s="150"/>
      <c r="AC1198" s="150"/>
      <c r="AD1198" s="150"/>
      <c r="AE1198" s="150"/>
      <c r="AF1198" s="150"/>
      <c r="AG1198" s="11"/>
      <c r="AH1198" s="11"/>
      <c r="AI1198" s="11"/>
      <c r="AT1198" s="11"/>
      <c r="AU1198" s="88"/>
    </row>
    <row r="1199" spans="3:47" outlineLevel="2" x14ac:dyDescent="0.2">
      <c r="C1199" s="119">
        <v>11</v>
      </c>
      <c r="D1199" s="167" t="s">
        <v>218</v>
      </c>
      <c r="E1199" s="11"/>
      <c r="F1199" s="134" t="s">
        <v>213</v>
      </c>
      <c r="G1199" s="16" t="s">
        <v>130</v>
      </c>
      <c r="H1199" s="172">
        <v>1</v>
      </c>
      <c r="I1199" s="173">
        <v>0</v>
      </c>
      <c r="J1199" s="173">
        <v>1</v>
      </c>
      <c r="K1199" s="174">
        <v>0</v>
      </c>
      <c r="L1199" s="11"/>
      <c r="M1199" s="11"/>
      <c r="N1199" s="11"/>
      <c r="O1199" s="11"/>
      <c r="P1199" s="149"/>
      <c r="Q1199" s="164"/>
      <c r="V1199" s="165"/>
      <c r="W1199" s="150"/>
      <c r="X1199" s="150"/>
      <c r="Y1199" s="150"/>
      <c r="Z1199" s="150"/>
      <c r="AA1199" s="150"/>
      <c r="AB1199" s="150"/>
      <c r="AC1199" s="150"/>
      <c r="AD1199" s="150"/>
      <c r="AE1199" s="150"/>
      <c r="AF1199" s="150"/>
      <c r="AG1199" s="11"/>
      <c r="AH1199" s="11"/>
      <c r="AI1199" s="11"/>
      <c r="AT1199" s="11"/>
      <c r="AU1199" s="88"/>
    </row>
    <row r="1200" spans="3:47" outlineLevel="2" x14ac:dyDescent="0.2">
      <c r="C1200" s="119">
        <v>11</v>
      </c>
      <c r="D1200" s="167" t="s">
        <v>218</v>
      </c>
      <c r="E1200" s="11"/>
      <c r="F1200" s="134" t="s">
        <v>214</v>
      </c>
      <c r="G1200" s="16" t="s">
        <v>130</v>
      </c>
      <c r="H1200" s="172">
        <v>0.8</v>
      </c>
      <c r="I1200" s="173">
        <v>0.19999999999999996</v>
      </c>
      <c r="J1200" s="173">
        <v>1</v>
      </c>
      <c r="K1200" s="174">
        <v>0</v>
      </c>
      <c r="L1200" s="11"/>
      <c r="M1200" s="11"/>
      <c r="N1200" s="11"/>
      <c r="O1200" s="11"/>
      <c r="P1200" s="149"/>
      <c r="Q1200" s="164"/>
      <c r="V1200" s="165"/>
      <c r="W1200" s="150"/>
      <c r="X1200" s="150"/>
      <c r="Y1200" s="150"/>
      <c r="Z1200" s="150"/>
      <c r="AA1200" s="150"/>
      <c r="AB1200" s="150"/>
      <c r="AC1200" s="150"/>
      <c r="AD1200" s="150"/>
      <c r="AE1200" s="150"/>
      <c r="AF1200" s="150"/>
      <c r="AG1200" s="11"/>
      <c r="AH1200" s="11"/>
      <c r="AI1200" s="11"/>
      <c r="AT1200" s="11"/>
      <c r="AU1200" s="88"/>
    </row>
    <row r="1201" spans="3:47" outlineLevel="2" x14ac:dyDescent="0.2">
      <c r="C1201" s="119">
        <v>11</v>
      </c>
      <c r="D1201" s="167" t="s">
        <v>218</v>
      </c>
      <c r="E1201" s="11"/>
      <c r="F1201" s="134" t="s">
        <v>215</v>
      </c>
      <c r="G1201" s="16" t="s">
        <v>130</v>
      </c>
      <c r="H1201" s="172">
        <v>1</v>
      </c>
      <c r="I1201" s="173">
        <v>0</v>
      </c>
      <c r="J1201" s="173">
        <v>1</v>
      </c>
      <c r="K1201" s="174">
        <v>0</v>
      </c>
      <c r="L1201" s="11"/>
      <c r="M1201" s="11"/>
      <c r="N1201" s="11"/>
      <c r="O1201" s="11"/>
      <c r="P1201" s="149"/>
      <c r="Q1201" s="164"/>
      <c r="V1201" s="165"/>
      <c r="W1201" s="150"/>
      <c r="X1201" s="150"/>
      <c r="Y1201" s="150"/>
      <c r="Z1201" s="150"/>
      <c r="AA1201" s="150"/>
      <c r="AB1201" s="150"/>
      <c r="AC1201" s="150"/>
      <c r="AD1201" s="150"/>
      <c r="AE1201" s="150"/>
      <c r="AF1201" s="150"/>
      <c r="AG1201" s="11"/>
      <c r="AH1201" s="11"/>
      <c r="AI1201" s="11"/>
      <c r="AT1201" s="11"/>
      <c r="AU1201" s="88"/>
    </row>
    <row r="1202" spans="3:47" outlineLevel="2" x14ac:dyDescent="0.2">
      <c r="C1202" s="119">
        <v>11</v>
      </c>
      <c r="D1202" s="167" t="s">
        <v>218</v>
      </c>
      <c r="E1202" s="11"/>
      <c r="F1202" s="175" t="s">
        <v>216</v>
      </c>
      <c r="G1202" s="16" t="s">
        <v>130</v>
      </c>
      <c r="H1202" s="172">
        <v>1</v>
      </c>
      <c r="I1202" s="173">
        <v>0</v>
      </c>
      <c r="J1202" s="173">
        <v>1</v>
      </c>
      <c r="K1202" s="174">
        <v>0</v>
      </c>
      <c r="L1202" s="11"/>
      <c r="M1202" s="11"/>
      <c r="N1202" s="11"/>
      <c r="O1202" s="11"/>
      <c r="P1202" s="149"/>
      <c r="Q1202" s="164"/>
      <c r="V1202" s="165"/>
      <c r="W1202" s="150"/>
      <c r="X1202" s="150"/>
      <c r="Y1202" s="150"/>
      <c r="Z1202" s="150"/>
      <c r="AA1202" s="150"/>
      <c r="AB1202" s="150"/>
      <c r="AC1202" s="150"/>
      <c r="AD1202" s="150"/>
      <c r="AE1202" s="150"/>
      <c r="AF1202" s="150"/>
      <c r="AG1202" s="11"/>
      <c r="AH1202" s="11"/>
      <c r="AI1202" s="11"/>
      <c r="AT1202" s="11"/>
      <c r="AU1202" s="88"/>
    </row>
    <row r="1203" spans="3:47" outlineLevel="2" x14ac:dyDescent="0.2">
      <c r="C1203" s="119">
        <v>11</v>
      </c>
      <c r="D1203" s="167" t="s">
        <v>218</v>
      </c>
      <c r="E1203" s="11"/>
      <c r="F1203" s="175" t="s">
        <v>33</v>
      </c>
      <c r="G1203" s="16" t="s">
        <v>130</v>
      </c>
      <c r="H1203" s="172">
        <v>1</v>
      </c>
      <c r="I1203" s="173">
        <v>0</v>
      </c>
      <c r="J1203" s="173">
        <v>1</v>
      </c>
      <c r="K1203" s="174">
        <v>0</v>
      </c>
      <c r="L1203" s="11"/>
      <c r="M1203" s="11"/>
      <c r="N1203" s="11"/>
      <c r="O1203" s="11"/>
      <c r="P1203" s="149"/>
      <c r="Q1203" s="164"/>
      <c r="V1203" s="165"/>
      <c r="W1203" s="150"/>
      <c r="X1203" s="150"/>
      <c r="Y1203" s="150"/>
      <c r="Z1203" s="150"/>
      <c r="AA1203" s="150"/>
      <c r="AB1203" s="150"/>
      <c r="AC1203" s="150"/>
      <c r="AD1203" s="150"/>
      <c r="AE1203" s="150"/>
      <c r="AF1203" s="150"/>
      <c r="AG1203" s="11"/>
      <c r="AH1203" s="11"/>
      <c r="AI1203" s="11"/>
      <c r="AT1203" s="11"/>
      <c r="AU1203" s="88"/>
    </row>
    <row r="1204" spans="3:47" outlineLevel="2" x14ac:dyDescent="0.2">
      <c r="C1204" s="119">
        <v>11</v>
      </c>
      <c r="D1204" s="167" t="s">
        <v>218</v>
      </c>
      <c r="E1204" s="11"/>
      <c r="F1204" s="175" t="s">
        <v>34</v>
      </c>
      <c r="G1204" s="16" t="s">
        <v>130</v>
      </c>
      <c r="H1204" s="172">
        <v>1</v>
      </c>
      <c r="I1204" s="173">
        <v>0</v>
      </c>
      <c r="J1204" s="173">
        <v>1</v>
      </c>
      <c r="K1204" s="174">
        <v>0</v>
      </c>
      <c r="L1204" s="11"/>
      <c r="M1204" s="11"/>
      <c r="N1204" s="11"/>
      <c r="O1204" s="11"/>
      <c r="P1204" s="149"/>
      <c r="Q1204" s="164"/>
      <c r="V1204" s="165"/>
      <c r="W1204" s="150"/>
      <c r="X1204" s="150"/>
      <c r="Y1204" s="150"/>
      <c r="Z1204" s="150"/>
      <c r="AA1204" s="150"/>
      <c r="AB1204" s="150"/>
      <c r="AC1204" s="150"/>
      <c r="AD1204" s="150"/>
      <c r="AE1204" s="150"/>
      <c r="AF1204" s="150"/>
      <c r="AG1204" s="11"/>
      <c r="AH1204" s="11"/>
      <c r="AI1204" s="11"/>
      <c r="AT1204" s="11"/>
      <c r="AU1204" s="88"/>
    </row>
    <row r="1205" spans="3:47" outlineLevel="2" x14ac:dyDescent="0.2">
      <c r="C1205" s="119">
        <v>11</v>
      </c>
      <c r="D1205" s="167" t="s">
        <v>218</v>
      </c>
      <c r="E1205" s="11"/>
      <c r="F1205" s="175" t="s">
        <v>217</v>
      </c>
      <c r="G1205" s="16" t="s">
        <v>130</v>
      </c>
      <c r="H1205" s="172">
        <v>1</v>
      </c>
      <c r="I1205" s="173">
        <v>0</v>
      </c>
      <c r="J1205" s="173">
        <v>1</v>
      </c>
      <c r="K1205" s="174">
        <v>0</v>
      </c>
      <c r="L1205" s="11"/>
      <c r="M1205" s="11"/>
      <c r="N1205" s="11"/>
      <c r="O1205" s="11"/>
      <c r="P1205" s="149"/>
      <c r="Q1205" s="164"/>
      <c r="V1205" s="165"/>
      <c r="W1205" s="150"/>
      <c r="X1205" s="150"/>
      <c r="Y1205" s="150"/>
      <c r="Z1205" s="150"/>
      <c r="AA1205" s="150"/>
      <c r="AB1205" s="150"/>
      <c r="AC1205" s="150"/>
      <c r="AD1205" s="150"/>
      <c r="AE1205" s="150"/>
      <c r="AF1205" s="150"/>
      <c r="AG1205" s="11"/>
      <c r="AH1205" s="11"/>
      <c r="AI1205" s="11"/>
      <c r="AT1205" s="11"/>
      <c r="AU1205" s="88"/>
    </row>
    <row r="1206" spans="3:47" outlineLevel="2" x14ac:dyDescent="0.2">
      <c r="C1206" s="119">
        <v>11</v>
      </c>
      <c r="D1206" s="167" t="s">
        <v>218</v>
      </c>
      <c r="E1206" s="11"/>
      <c r="F1206" s="175" t="s">
        <v>152</v>
      </c>
      <c r="G1206" s="16" t="s">
        <v>130</v>
      </c>
      <c r="H1206" s="172">
        <v>0</v>
      </c>
      <c r="I1206" s="173">
        <v>1</v>
      </c>
      <c r="J1206" s="173">
        <v>0</v>
      </c>
      <c r="K1206" s="174">
        <v>0</v>
      </c>
      <c r="L1206" s="11"/>
      <c r="M1206" s="11"/>
      <c r="N1206" s="11"/>
      <c r="O1206" s="11"/>
      <c r="P1206" s="149"/>
      <c r="Q1206" s="164"/>
      <c r="V1206" s="165"/>
      <c r="W1206" s="150"/>
      <c r="X1206" s="150"/>
      <c r="Y1206" s="150"/>
      <c r="Z1206" s="150"/>
      <c r="AA1206" s="150"/>
      <c r="AB1206" s="150"/>
      <c r="AC1206" s="150"/>
      <c r="AD1206" s="150"/>
      <c r="AE1206" s="150"/>
      <c r="AF1206" s="150"/>
      <c r="AG1206" s="11"/>
      <c r="AH1206" s="11"/>
      <c r="AI1206" s="11"/>
      <c r="AT1206" s="11"/>
      <c r="AU1206" s="88"/>
    </row>
    <row r="1207" spans="3:47" outlineLevel="2" x14ac:dyDescent="0.2">
      <c r="C1207" s="119">
        <v>11</v>
      </c>
      <c r="D1207" s="167" t="s">
        <v>218</v>
      </c>
      <c r="E1207" s="11"/>
      <c r="F1207" s="176" t="s">
        <v>152</v>
      </c>
      <c r="G1207" s="177" t="s">
        <v>130</v>
      </c>
      <c r="H1207" s="178">
        <v>0</v>
      </c>
      <c r="I1207" s="179">
        <v>1</v>
      </c>
      <c r="J1207" s="179">
        <v>0</v>
      </c>
      <c r="K1207" s="180">
        <v>0</v>
      </c>
      <c r="L1207" s="11"/>
      <c r="M1207" s="11"/>
      <c r="N1207" s="11"/>
      <c r="O1207" s="11"/>
      <c r="P1207" s="149"/>
      <c r="Q1207" s="164"/>
      <c r="V1207" s="165"/>
      <c r="W1207" s="150"/>
      <c r="X1207" s="150"/>
      <c r="Y1207" s="150"/>
      <c r="Z1207" s="150"/>
      <c r="AA1207" s="150"/>
      <c r="AB1207" s="150"/>
      <c r="AC1207" s="150"/>
      <c r="AD1207" s="150"/>
      <c r="AE1207" s="150"/>
      <c r="AF1207" s="150"/>
      <c r="AG1207" s="11"/>
      <c r="AH1207" s="11"/>
      <c r="AI1207" s="11"/>
      <c r="AT1207" s="11"/>
      <c r="AU1207" s="88"/>
    </row>
    <row r="1208" spans="3:47" outlineLevel="2" x14ac:dyDescent="0.2">
      <c r="C1208" s="119">
        <v>11</v>
      </c>
      <c r="D1208" s="167" t="s">
        <v>218</v>
      </c>
      <c r="E1208" s="11"/>
      <c r="F1208" s="125" t="s">
        <v>152</v>
      </c>
      <c r="G1208" s="168" t="s">
        <v>130</v>
      </c>
      <c r="H1208" s="172">
        <v>0</v>
      </c>
      <c r="I1208" s="173">
        <v>1</v>
      </c>
      <c r="J1208" s="173">
        <v>0</v>
      </c>
      <c r="K1208" s="174">
        <v>0</v>
      </c>
      <c r="L1208" s="11"/>
      <c r="M1208" s="11"/>
      <c r="N1208" s="11"/>
      <c r="O1208" s="11"/>
      <c r="P1208" s="149"/>
      <c r="Q1208" s="164"/>
      <c r="V1208" s="165"/>
      <c r="W1208" s="150"/>
      <c r="X1208" s="150"/>
      <c r="Y1208" s="150"/>
      <c r="Z1208" s="150"/>
      <c r="AA1208" s="150"/>
      <c r="AB1208" s="150"/>
      <c r="AC1208" s="150"/>
      <c r="AD1208" s="150"/>
      <c r="AE1208" s="150"/>
      <c r="AF1208" s="150"/>
      <c r="AG1208" s="11"/>
      <c r="AH1208" s="11"/>
      <c r="AI1208" s="11"/>
      <c r="AT1208" s="11"/>
      <c r="AU1208" s="88"/>
    </row>
    <row r="1209" spans="3:47" outlineLevel="2" x14ac:dyDescent="0.2">
      <c r="C1209" s="119">
        <v>11</v>
      </c>
      <c r="D1209" s="167" t="s">
        <v>218</v>
      </c>
      <c r="E1209" s="11"/>
      <c r="F1209" s="134" t="s">
        <v>152</v>
      </c>
      <c r="G1209" s="16" t="s">
        <v>130</v>
      </c>
      <c r="H1209" s="172">
        <v>0</v>
      </c>
      <c r="I1209" s="173">
        <v>1</v>
      </c>
      <c r="J1209" s="173">
        <v>0</v>
      </c>
      <c r="K1209" s="174">
        <v>0</v>
      </c>
      <c r="L1209" s="11"/>
      <c r="M1209" s="11"/>
      <c r="N1209" s="11"/>
      <c r="O1209" s="11"/>
      <c r="P1209" s="149"/>
      <c r="Q1209" s="164"/>
      <c r="V1209" s="165"/>
      <c r="W1209" s="150"/>
      <c r="X1209" s="150"/>
      <c r="Y1209" s="150"/>
      <c r="Z1209" s="150"/>
      <c r="AA1209" s="150"/>
      <c r="AB1209" s="150"/>
      <c r="AC1209" s="150"/>
      <c r="AD1209" s="150"/>
      <c r="AE1209" s="150"/>
      <c r="AF1209" s="150"/>
      <c r="AG1209" s="11"/>
      <c r="AH1209" s="11"/>
      <c r="AI1209" s="11"/>
      <c r="AT1209" s="11"/>
      <c r="AU1209" s="88"/>
    </row>
    <row r="1210" spans="3:47" outlineLevel="2" x14ac:dyDescent="0.2">
      <c r="C1210" s="119">
        <v>11</v>
      </c>
      <c r="D1210" s="167" t="s">
        <v>218</v>
      </c>
      <c r="E1210" s="11"/>
      <c r="F1210" s="134" t="s">
        <v>152</v>
      </c>
      <c r="G1210" s="16" t="s">
        <v>130</v>
      </c>
      <c r="H1210" s="172">
        <v>0</v>
      </c>
      <c r="I1210" s="173">
        <v>1</v>
      </c>
      <c r="J1210" s="173">
        <v>0</v>
      </c>
      <c r="K1210" s="174">
        <v>0</v>
      </c>
      <c r="L1210" s="11"/>
      <c r="M1210" s="11"/>
      <c r="N1210" s="11"/>
      <c r="O1210" s="11"/>
      <c r="P1210" s="149"/>
      <c r="Q1210" s="164"/>
      <c r="V1210" s="165"/>
      <c r="W1210" s="150"/>
      <c r="X1210" s="150"/>
      <c r="Y1210" s="150"/>
      <c r="Z1210" s="150"/>
      <c r="AA1210" s="150"/>
      <c r="AB1210" s="150"/>
      <c r="AC1210" s="150"/>
      <c r="AD1210" s="150"/>
      <c r="AE1210" s="150"/>
      <c r="AF1210" s="150"/>
      <c r="AG1210" s="11"/>
      <c r="AH1210" s="11"/>
      <c r="AI1210" s="11"/>
      <c r="AT1210" s="11"/>
      <c r="AU1210" s="88"/>
    </row>
    <row r="1211" spans="3:47" outlineLevel="2" x14ac:dyDescent="0.2">
      <c r="C1211" s="119">
        <v>11</v>
      </c>
      <c r="D1211" s="167" t="s">
        <v>218</v>
      </c>
      <c r="E1211" s="11"/>
      <c r="F1211" s="134" t="s">
        <v>152</v>
      </c>
      <c r="G1211" s="16" t="s">
        <v>130</v>
      </c>
      <c r="H1211" s="172">
        <v>0</v>
      </c>
      <c r="I1211" s="173">
        <v>1</v>
      </c>
      <c r="J1211" s="173">
        <v>0</v>
      </c>
      <c r="K1211" s="174">
        <v>0</v>
      </c>
      <c r="L1211" s="11"/>
      <c r="M1211" s="11"/>
      <c r="N1211" s="11"/>
      <c r="O1211" s="11"/>
      <c r="P1211" s="149"/>
      <c r="Q1211" s="164"/>
      <c r="V1211" s="165"/>
      <c r="W1211" s="150"/>
      <c r="X1211" s="150"/>
      <c r="Y1211" s="150"/>
      <c r="Z1211" s="150"/>
      <c r="AA1211" s="150"/>
      <c r="AB1211" s="150"/>
      <c r="AC1211" s="150"/>
      <c r="AD1211" s="150"/>
      <c r="AE1211" s="150"/>
      <c r="AF1211" s="150"/>
      <c r="AG1211" s="11"/>
      <c r="AH1211" s="11"/>
      <c r="AI1211" s="11"/>
      <c r="AT1211" s="11"/>
      <c r="AU1211" s="88"/>
    </row>
    <row r="1212" spans="3:47" outlineLevel="2" x14ac:dyDescent="0.2">
      <c r="C1212" s="119">
        <v>11</v>
      </c>
      <c r="D1212" s="167" t="s">
        <v>218</v>
      </c>
      <c r="E1212" s="11"/>
      <c r="F1212" s="134" t="s">
        <v>152</v>
      </c>
      <c r="G1212" s="16" t="s">
        <v>130</v>
      </c>
      <c r="H1212" s="172">
        <v>0</v>
      </c>
      <c r="I1212" s="173">
        <v>1</v>
      </c>
      <c r="J1212" s="173">
        <v>0</v>
      </c>
      <c r="K1212" s="174">
        <v>0</v>
      </c>
      <c r="L1212" s="11"/>
      <c r="M1212" s="11"/>
      <c r="N1212" s="11"/>
      <c r="O1212" s="11"/>
      <c r="P1212" s="149"/>
      <c r="Q1212" s="164"/>
      <c r="V1212" s="165"/>
      <c r="W1212" s="150"/>
      <c r="X1212" s="150"/>
      <c r="Y1212" s="150"/>
      <c r="Z1212" s="150"/>
      <c r="AA1212" s="150"/>
      <c r="AB1212" s="150"/>
      <c r="AC1212" s="150"/>
      <c r="AD1212" s="150"/>
      <c r="AE1212" s="150"/>
      <c r="AF1212" s="150"/>
      <c r="AG1212" s="11"/>
      <c r="AH1212" s="11"/>
      <c r="AI1212" s="11"/>
      <c r="AT1212" s="11"/>
      <c r="AU1212" s="88"/>
    </row>
    <row r="1213" spans="3:47" outlineLevel="2" x14ac:dyDescent="0.2">
      <c r="C1213" s="119">
        <v>11</v>
      </c>
      <c r="D1213" s="167" t="s">
        <v>218</v>
      </c>
      <c r="E1213" s="11"/>
      <c r="F1213" s="134" t="s">
        <v>152</v>
      </c>
      <c r="G1213" s="16" t="s">
        <v>130</v>
      </c>
      <c r="H1213" s="172">
        <v>0</v>
      </c>
      <c r="I1213" s="173">
        <v>1</v>
      </c>
      <c r="J1213" s="173">
        <v>0</v>
      </c>
      <c r="K1213" s="174">
        <v>0</v>
      </c>
      <c r="L1213" s="11"/>
      <c r="M1213" s="11"/>
      <c r="N1213" s="11"/>
      <c r="O1213" s="11"/>
      <c r="P1213" s="149"/>
      <c r="Q1213" s="164"/>
      <c r="V1213" s="165"/>
      <c r="W1213" s="150"/>
      <c r="X1213" s="181"/>
      <c r="Y1213" s="150"/>
      <c r="Z1213" s="150"/>
      <c r="AA1213" s="150"/>
      <c r="AB1213" s="150"/>
      <c r="AC1213" s="150"/>
      <c r="AD1213" s="150"/>
      <c r="AE1213" s="150"/>
      <c r="AF1213" s="150"/>
      <c r="AG1213" s="11"/>
      <c r="AH1213" s="11"/>
      <c r="AI1213" s="11"/>
      <c r="AT1213" s="11"/>
      <c r="AU1213" s="88"/>
    </row>
    <row r="1214" spans="3:47" outlineLevel="2" x14ac:dyDescent="0.2">
      <c r="C1214" s="119">
        <v>11</v>
      </c>
      <c r="D1214" s="167" t="s">
        <v>218</v>
      </c>
      <c r="E1214" s="11"/>
      <c r="F1214" s="134" t="s">
        <v>152</v>
      </c>
      <c r="G1214" s="16" t="s">
        <v>130</v>
      </c>
      <c r="H1214" s="172">
        <v>0</v>
      </c>
      <c r="I1214" s="173">
        <v>1</v>
      </c>
      <c r="J1214" s="173">
        <v>0</v>
      </c>
      <c r="K1214" s="174">
        <v>0</v>
      </c>
      <c r="L1214" s="11"/>
      <c r="M1214" s="11"/>
      <c r="N1214" s="11"/>
      <c r="O1214" s="11"/>
      <c r="P1214" s="149"/>
      <c r="Q1214" s="164"/>
      <c r="V1214" s="165"/>
      <c r="W1214" s="150"/>
      <c r="X1214" s="150"/>
      <c r="Y1214" s="150"/>
      <c r="Z1214" s="150"/>
      <c r="AA1214" s="150"/>
      <c r="AB1214" s="150"/>
      <c r="AC1214" s="150"/>
      <c r="AD1214" s="150"/>
      <c r="AE1214" s="150"/>
      <c r="AF1214" s="150"/>
      <c r="AG1214" s="11"/>
      <c r="AH1214" s="11"/>
      <c r="AI1214" s="11"/>
      <c r="AT1214" s="11"/>
      <c r="AU1214" s="88"/>
    </row>
    <row r="1215" spans="3:47" outlineLevel="2" x14ac:dyDescent="0.2">
      <c r="C1215" s="119">
        <v>11</v>
      </c>
      <c r="D1215" s="167" t="s">
        <v>218</v>
      </c>
      <c r="E1215" s="11"/>
      <c r="F1215" s="134" t="s">
        <v>152</v>
      </c>
      <c r="G1215" s="16" t="s">
        <v>130</v>
      </c>
      <c r="H1215" s="172">
        <v>0</v>
      </c>
      <c r="I1215" s="173">
        <v>1</v>
      </c>
      <c r="J1215" s="173">
        <v>0</v>
      </c>
      <c r="K1215" s="174">
        <v>0</v>
      </c>
      <c r="L1215" s="11"/>
      <c r="M1215" s="11"/>
      <c r="N1215" s="11"/>
      <c r="O1215" s="11"/>
      <c r="P1215" s="149"/>
      <c r="Q1215" s="164"/>
      <c r="V1215" s="165"/>
      <c r="W1215" s="150"/>
      <c r="X1215" s="150"/>
      <c r="Y1215" s="150"/>
      <c r="Z1215" s="150"/>
      <c r="AA1215" s="150"/>
      <c r="AB1215" s="150"/>
      <c r="AC1215" s="150"/>
      <c r="AD1215" s="150"/>
      <c r="AE1215" s="150"/>
      <c r="AF1215" s="150"/>
      <c r="AG1215" s="11"/>
      <c r="AH1215" s="11"/>
      <c r="AI1215" s="11"/>
      <c r="AT1215" s="11"/>
      <c r="AU1215" s="88"/>
    </row>
    <row r="1216" spans="3:47" outlineLevel="2" x14ac:dyDescent="0.2">
      <c r="C1216" s="119">
        <v>11</v>
      </c>
      <c r="D1216" s="167" t="s">
        <v>218</v>
      </c>
      <c r="E1216" s="11"/>
      <c r="F1216" s="134" t="s">
        <v>152</v>
      </c>
      <c r="G1216" s="16" t="s">
        <v>130</v>
      </c>
      <c r="H1216" s="172">
        <v>0</v>
      </c>
      <c r="I1216" s="173">
        <v>1</v>
      </c>
      <c r="J1216" s="173">
        <v>0</v>
      </c>
      <c r="K1216" s="174">
        <v>0</v>
      </c>
      <c r="L1216" s="11"/>
      <c r="M1216" s="11"/>
      <c r="N1216" s="11"/>
      <c r="O1216" s="11"/>
      <c r="P1216" s="149"/>
      <c r="Q1216" s="164"/>
      <c r="V1216" s="165"/>
      <c r="W1216" s="150"/>
      <c r="X1216" s="150"/>
      <c r="Y1216" s="150"/>
      <c r="Z1216" s="150"/>
      <c r="AA1216" s="150"/>
      <c r="AB1216" s="150"/>
      <c r="AC1216" s="150"/>
      <c r="AD1216" s="150"/>
      <c r="AE1216" s="150"/>
      <c r="AF1216" s="150"/>
      <c r="AG1216" s="11"/>
      <c r="AH1216" s="11"/>
      <c r="AI1216" s="11"/>
      <c r="AT1216" s="11"/>
      <c r="AU1216" s="88"/>
    </row>
    <row r="1217" spans="3:47" outlineLevel="2" x14ac:dyDescent="0.2">
      <c r="C1217" s="119">
        <v>11</v>
      </c>
      <c r="D1217" s="167" t="s">
        <v>218</v>
      </c>
      <c r="E1217" s="11"/>
      <c r="F1217" s="140" t="s">
        <v>152</v>
      </c>
      <c r="G1217" s="177" t="s">
        <v>130</v>
      </c>
      <c r="H1217" s="178">
        <v>0</v>
      </c>
      <c r="I1217" s="179">
        <v>1</v>
      </c>
      <c r="J1217" s="179">
        <v>0</v>
      </c>
      <c r="K1217" s="180">
        <v>0</v>
      </c>
      <c r="L1217" s="11"/>
      <c r="M1217" s="11"/>
      <c r="N1217" s="11"/>
      <c r="O1217" s="11"/>
      <c r="P1217" s="149"/>
      <c r="Q1217" s="164"/>
      <c r="V1217" s="165"/>
      <c r="W1217" s="150"/>
      <c r="X1217" s="150"/>
      <c r="Y1217" s="150"/>
      <c r="Z1217" s="150"/>
      <c r="AA1217" s="150"/>
      <c r="AB1217" s="150"/>
      <c r="AC1217" s="150"/>
      <c r="AD1217" s="150"/>
      <c r="AE1217" s="150"/>
      <c r="AF1217" s="150"/>
      <c r="AG1217" s="150"/>
      <c r="AH1217" s="150"/>
      <c r="AI1217" s="150"/>
      <c r="AT1217" s="11"/>
      <c r="AU1217" s="88"/>
    </row>
    <row r="1218" spans="3:47" outlineLevel="2" x14ac:dyDescent="0.2">
      <c r="C1218" s="119">
        <v>11</v>
      </c>
      <c r="D1218" s="11"/>
      <c r="E1218" s="11"/>
      <c r="F1218" s="11"/>
      <c r="G1218" s="11"/>
      <c r="H1218" s="11"/>
      <c r="I1218" s="11"/>
      <c r="J1218" s="11"/>
      <c r="K1218" s="11"/>
      <c r="L1218" s="11"/>
      <c r="M1218" s="11"/>
      <c r="N1218" s="11"/>
      <c r="O1218" s="11"/>
      <c r="P1218" s="149"/>
      <c r="Q1218" s="16"/>
      <c r="R1218" s="182"/>
      <c r="S1218" s="182"/>
      <c r="T1218" s="182"/>
      <c r="U1218" s="182"/>
      <c r="V1218" s="183"/>
      <c r="W1218" s="150"/>
      <c r="X1218" s="150"/>
      <c r="Y1218" s="150"/>
      <c r="Z1218" s="150"/>
      <c r="AA1218" s="150"/>
      <c r="AB1218" s="150"/>
      <c r="AC1218" s="150"/>
      <c r="AD1218" s="150"/>
      <c r="AE1218" s="150"/>
      <c r="AF1218" s="150"/>
      <c r="AG1218" s="150"/>
      <c r="AH1218" s="150"/>
      <c r="AI1218" s="150"/>
      <c r="AT1218" s="11"/>
      <c r="AU1218" s="88"/>
    </row>
    <row r="1219" spans="3:47" outlineLevel="1" x14ac:dyDescent="0.2">
      <c r="C1219" s="119">
        <v>11</v>
      </c>
      <c r="D1219" s="11"/>
      <c r="E1219" s="162" t="s">
        <v>185</v>
      </c>
      <c r="F1219" s="121"/>
      <c r="G1219" s="121"/>
      <c r="H1219" s="121"/>
      <c r="I1219" s="121"/>
      <c r="J1219" s="121"/>
      <c r="K1219" s="121"/>
      <c r="L1219" s="121"/>
      <c r="M1219" s="121"/>
      <c r="N1219" s="121"/>
      <c r="O1219" s="121"/>
      <c r="P1219" s="121"/>
      <c r="Q1219" s="122"/>
      <c r="R1219" s="123"/>
      <c r="S1219" s="123"/>
      <c r="T1219" s="123"/>
      <c r="U1219" s="123"/>
      <c r="V1219" s="123"/>
      <c r="W1219" s="123"/>
      <c r="X1219" s="123"/>
      <c r="Y1219" s="123"/>
      <c r="Z1219" s="123"/>
      <c r="AA1219" s="123"/>
      <c r="AB1219" s="123"/>
      <c r="AC1219" s="123"/>
      <c r="AD1219" s="123"/>
      <c r="AE1219" s="123"/>
      <c r="AF1219" s="123"/>
      <c r="AG1219" s="123"/>
      <c r="AH1219" s="123"/>
      <c r="AI1219" s="123"/>
      <c r="AT1219" s="11"/>
      <c r="AU1219" s="88"/>
    </row>
    <row r="1220" spans="3:47" outlineLevel="2" x14ac:dyDescent="0.2">
      <c r="C1220" s="119">
        <v>11</v>
      </c>
      <c r="D1220" s="11"/>
      <c r="E1220" s="125"/>
      <c r="F1220" s="127" t="s">
        <v>5</v>
      </c>
      <c r="G1220" s="127"/>
      <c r="H1220" s="127"/>
      <c r="I1220" s="127"/>
      <c r="J1220" s="127"/>
      <c r="K1220" s="127"/>
      <c r="L1220" s="127"/>
      <c r="M1220" s="127"/>
      <c r="N1220" s="127"/>
      <c r="O1220" s="127"/>
      <c r="P1220" s="152"/>
      <c r="Q1220" s="128" t="s">
        <v>110</v>
      </c>
      <c r="R1220" s="184"/>
      <c r="S1220" s="185"/>
      <c r="T1220" s="185"/>
      <c r="U1220" s="186">
        <v>29.725472423336466</v>
      </c>
      <c r="V1220" s="186">
        <v>30.770871318345712</v>
      </c>
      <c r="W1220" s="187">
        <v>31.627934004622599</v>
      </c>
      <c r="X1220" s="186">
        <v>32.488504914887343</v>
      </c>
      <c r="Y1220" s="185">
        <v>33.271555133720724</v>
      </c>
      <c r="Z1220" s="185">
        <v>33.97699626328469</v>
      </c>
      <c r="AA1220" s="185">
        <v>34.651813212519762</v>
      </c>
      <c r="AB1220" s="185">
        <v>35.34003273339026</v>
      </c>
      <c r="AC1220" s="185">
        <v>36.041921015720433</v>
      </c>
      <c r="AD1220" s="185">
        <v>36.757749536171559</v>
      </c>
      <c r="AE1220" s="185">
        <v>37.487795163244854</v>
      </c>
      <c r="AF1220" s="185">
        <v>38.232340264369981</v>
      </c>
      <c r="AG1220" s="185">
        <v>38.991672815120367</v>
      </c>
      <c r="AH1220" s="188">
        <v>39.766086510597766</v>
      </c>
      <c r="AI1220" s="188">
        <v>40.555880879028997</v>
      </c>
      <c r="AT1220" s="11"/>
      <c r="AU1220" s="88"/>
    </row>
    <row r="1221" spans="3:47" outlineLevel="2" x14ac:dyDescent="0.2">
      <c r="C1221" s="119">
        <v>11</v>
      </c>
      <c r="D1221" s="11"/>
      <c r="E1221" s="134"/>
      <c r="F1221" s="11" t="s">
        <v>129</v>
      </c>
      <c r="G1221" s="11"/>
      <c r="H1221" s="11"/>
      <c r="I1221" s="11"/>
      <c r="J1221" s="11"/>
      <c r="K1221" s="11"/>
      <c r="L1221" s="11"/>
      <c r="M1221" s="11"/>
      <c r="N1221" s="11"/>
      <c r="O1221" s="11"/>
      <c r="P1221" s="149"/>
      <c r="Q1221" s="135" t="s">
        <v>110</v>
      </c>
      <c r="R1221" s="189"/>
      <c r="S1221" s="190"/>
      <c r="T1221" s="190"/>
      <c r="U1221" s="191">
        <v>203.23861853772306</v>
      </c>
      <c r="V1221" s="191">
        <v>216.2130739706104</v>
      </c>
      <c r="W1221" s="192">
        <v>225.06362226886094</v>
      </c>
      <c r="X1221" s="191">
        <v>301.07892340840544</v>
      </c>
      <c r="Y1221" s="190">
        <v>349.96954182733066</v>
      </c>
      <c r="Z1221" s="190">
        <v>327.68939174475457</v>
      </c>
      <c r="AA1221" s="190">
        <v>346.90295782058183</v>
      </c>
      <c r="AB1221" s="190">
        <v>342.87417025928812</v>
      </c>
      <c r="AC1221" s="190">
        <v>268.29056389293436</v>
      </c>
      <c r="AD1221" s="190">
        <v>456.90149721765329</v>
      </c>
      <c r="AE1221" s="190">
        <v>300.93392913544807</v>
      </c>
      <c r="AF1221" s="190">
        <v>336.34881094474486</v>
      </c>
      <c r="AG1221" s="190">
        <v>299.03537374082896</v>
      </c>
      <c r="AH1221" s="193">
        <v>442.9145390576723</v>
      </c>
      <c r="AI1221" s="193">
        <v>1053.1622534141877</v>
      </c>
      <c r="AT1221" s="11"/>
      <c r="AU1221" s="88"/>
    </row>
    <row r="1222" spans="3:47" outlineLevel="2" x14ac:dyDescent="0.2">
      <c r="C1222" s="119">
        <v>11</v>
      </c>
      <c r="D1222" s="11"/>
      <c r="E1222" s="140"/>
      <c r="F1222" s="142" t="s">
        <v>128</v>
      </c>
      <c r="G1222" s="142"/>
      <c r="H1222" s="142"/>
      <c r="I1222" s="142"/>
      <c r="J1222" s="142"/>
      <c r="K1222" s="142"/>
      <c r="L1222" s="142"/>
      <c r="M1222" s="142"/>
      <c r="N1222" s="142"/>
      <c r="O1222" s="142"/>
      <c r="P1222" s="155"/>
      <c r="Q1222" s="143" t="s">
        <v>110</v>
      </c>
      <c r="R1222" s="194"/>
      <c r="S1222" s="195"/>
      <c r="T1222" s="195"/>
      <c r="U1222" s="196">
        <v>94.555001155622818</v>
      </c>
      <c r="V1222" s="196">
        <v>97.915166532772503</v>
      </c>
      <c r="W1222" s="197">
        <v>100.65838501028949</v>
      </c>
      <c r="X1222" s="196">
        <v>108.29715711483905</v>
      </c>
      <c r="Y1222" s="195">
        <v>110.62962000562479</v>
      </c>
      <c r="Z1222" s="195">
        <v>112.99280157649171</v>
      </c>
      <c r="AA1222" s="195">
        <v>115.26370462892258</v>
      </c>
      <c r="AB1222" s="195">
        <v>117.58036917254228</v>
      </c>
      <c r="AC1222" s="195">
        <v>119.94372035947944</v>
      </c>
      <c r="AD1222" s="195">
        <v>122.35470211952428</v>
      </c>
      <c r="AE1222" s="195">
        <v>124.81427754307505</v>
      </c>
      <c r="AF1222" s="195">
        <v>127.32342927193893</v>
      </c>
      <c r="AG1222" s="195">
        <v>129.88315989814927</v>
      </c>
      <c r="AH1222" s="198">
        <v>132.49449237096479</v>
      </c>
      <c r="AI1222" s="198">
        <v>135.1584704122198</v>
      </c>
      <c r="AT1222" s="11"/>
      <c r="AU1222" s="88"/>
    </row>
    <row r="1223" spans="3:47" outlineLevel="2" x14ac:dyDescent="0.2">
      <c r="C1223" s="119">
        <v>11</v>
      </c>
      <c r="D1223" s="199"/>
      <c r="E1223" s="199"/>
      <c r="F1223" s="199"/>
      <c r="G1223" s="199"/>
      <c r="H1223" s="199"/>
      <c r="I1223" s="199"/>
      <c r="J1223" s="199"/>
      <c r="K1223" s="199"/>
      <c r="L1223" s="199"/>
      <c r="M1223" s="199"/>
      <c r="N1223" s="199"/>
      <c r="O1223" s="199"/>
      <c r="P1223" s="200"/>
      <c r="Q1223" s="16"/>
      <c r="R1223" s="201"/>
      <c r="S1223" s="201"/>
      <c r="T1223" s="201"/>
      <c r="U1223" s="201"/>
      <c r="V1223" s="201"/>
      <c r="W1223" s="201"/>
      <c r="X1223" s="201"/>
      <c r="Y1223" s="201"/>
      <c r="Z1223" s="201"/>
      <c r="AA1223" s="201"/>
      <c r="AB1223" s="201"/>
      <c r="AC1223" s="201"/>
      <c r="AD1223" s="201"/>
      <c r="AE1223" s="201"/>
      <c r="AF1223" s="201"/>
      <c r="AG1223" s="201"/>
      <c r="AH1223" s="201"/>
      <c r="AI1223" s="201"/>
      <c r="AT1223" s="11"/>
      <c r="AU1223" s="88"/>
    </row>
    <row r="1224" spans="3:47" outlineLevel="1" x14ac:dyDescent="0.2">
      <c r="C1224" s="119">
        <v>11</v>
      </c>
      <c r="D1224" s="11"/>
      <c r="E1224" s="202" t="s">
        <v>186</v>
      </c>
      <c r="F1224" s="203"/>
      <c r="G1224" s="203"/>
      <c r="H1224" s="203"/>
      <c r="I1224" s="203"/>
      <c r="J1224" s="203"/>
      <c r="K1224" s="203"/>
      <c r="L1224" s="203"/>
      <c r="M1224" s="203"/>
      <c r="N1224" s="203"/>
      <c r="O1224" s="203"/>
      <c r="P1224" s="203"/>
      <c r="Q1224" s="204"/>
      <c r="R1224" s="205"/>
      <c r="S1224" s="205"/>
      <c r="T1224" s="205"/>
      <c r="U1224" s="205"/>
      <c r="V1224" s="205"/>
      <c r="W1224" s="205"/>
      <c r="X1224" s="205"/>
      <c r="Y1224" s="205"/>
      <c r="Z1224" s="205"/>
      <c r="AA1224" s="205"/>
      <c r="AB1224" s="205"/>
      <c r="AC1224" s="205"/>
      <c r="AD1224" s="205"/>
      <c r="AE1224" s="205"/>
      <c r="AF1224" s="205"/>
      <c r="AG1224" s="205"/>
      <c r="AH1224" s="205"/>
      <c r="AI1224" s="205"/>
      <c r="AT1224" s="11"/>
      <c r="AU1224" s="88"/>
    </row>
    <row r="1225" spans="3:47" outlineLevel="2" x14ac:dyDescent="0.2">
      <c r="C1225" s="119">
        <v>11</v>
      </c>
      <c r="D1225" s="206" t="s">
        <v>187</v>
      </c>
      <c r="E1225" t="s">
        <v>127</v>
      </c>
      <c r="AT1225" s="11"/>
      <c r="AU1225" s="88"/>
    </row>
    <row r="1226" spans="3:47" outlineLevel="2" x14ac:dyDescent="0.2">
      <c r="C1226" s="119">
        <v>11</v>
      </c>
      <c r="D1226" s="206" t="s">
        <v>187</v>
      </c>
      <c r="E1226" s="125"/>
      <c r="F1226" s="207" t="s">
        <v>5</v>
      </c>
      <c r="G1226" s="207"/>
      <c r="H1226" s="207"/>
      <c r="I1226" s="158" t="s">
        <v>57</v>
      </c>
      <c r="J1226" s="207"/>
      <c r="K1226" s="207"/>
      <c r="L1226" s="207"/>
      <c r="M1226" s="207"/>
      <c r="N1226" s="207"/>
      <c r="O1226" s="207"/>
      <c r="P1226" s="208"/>
      <c r="Q1226" s="209" t="s">
        <v>110</v>
      </c>
      <c r="R1226" s="210"/>
      <c r="S1226" s="211"/>
      <c r="T1226" s="211"/>
      <c r="U1226" s="212">
        <v>29.725472423336466</v>
      </c>
      <c r="V1226" s="212">
        <v>30.770871318345712</v>
      </c>
      <c r="W1226" s="211">
        <v>31.627934004622599</v>
      </c>
      <c r="X1226" s="212">
        <v>32.488504914887343</v>
      </c>
      <c r="Y1226" s="211">
        <v>33.271555133720724</v>
      </c>
      <c r="Z1226" s="211">
        <v>33.97699626328469</v>
      </c>
      <c r="AA1226" s="211">
        <v>34.651813212519762</v>
      </c>
      <c r="AB1226" s="211">
        <v>35.34003273339026</v>
      </c>
      <c r="AC1226" s="211">
        <v>36.041921015720433</v>
      </c>
      <c r="AD1226" s="211">
        <v>36.757749536171559</v>
      </c>
      <c r="AE1226" s="211">
        <v>37.487795163244854</v>
      </c>
      <c r="AF1226" s="211">
        <v>38.232340264369981</v>
      </c>
      <c r="AG1226" s="211">
        <v>38.991672815120367</v>
      </c>
      <c r="AH1226" s="213">
        <v>39.766086510597766</v>
      </c>
      <c r="AI1226" s="213">
        <v>40.555880879028997</v>
      </c>
      <c r="AT1226" s="11"/>
      <c r="AU1226" s="88"/>
    </row>
    <row r="1227" spans="3:47" outlineLevel="2" x14ac:dyDescent="0.2">
      <c r="C1227" s="119">
        <v>11</v>
      </c>
      <c r="D1227" s="206" t="s">
        <v>187</v>
      </c>
      <c r="E1227" s="134"/>
      <c r="F1227" s="124" t="s">
        <v>129</v>
      </c>
      <c r="G1227" s="124"/>
      <c r="H1227" s="124"/>
      <c r="I1227" s="72" t="s">
        <v>62</v>
      </c>
      <c r="J1227" s="124"/>
      <c r="K1227" s="124"/>
      <c r="L1227" s="124"/>
      <c r="M1227" s="124"/>
      <c r="N1227" s="124"/>
      <c r="O1227" s="124"/>
      <c r="P1227" s="214"/>
      <c r="Q1227" s="215" t="s">
        <v>110</v>
      </c>
      <c r="R1227" s="216"/>
      <c r="S1227" s="217"/>
      <c r="T1227" s="217"/>
      <c r="U1227" s="218">
        <v>203.23861853772306</v>
      </c>
      <c r="V1227" s="218">
        <v>216.2130739706104</v>
      </c>
      <c r="W1227" s="217">
        <v>225.06362226886094</v>
      </c>
      <c r="X1227" s="218">
        <v>301.07892340840544</v>
      </c>
      <c r="Y1227" s="217">
        <v>349.96954182733066</v>
      </c>
      <c r="Z1227" s="217">
        <v>327.68939174475457</v>
      </c>
      <c r="AA1227" s="217">
        <v>346.90295782058183</v>
      </c>
      <c r="AB1227" s="217">
        <v>342.87417025928812</v>
      </c>
      <c r="AC1227" s="217">
        <v>268.29056389293436</v>
      </c>
      <c r="AD1227" s="217">
        <v>456.90149721765329</v>
      </c>
      <c r="AE1227" s="217">
        <v>300.93392913544807</v>
      </c>
      <c r="AF1227" s="217">
        <v>336.34881094474486</v>
      </c>
      <c r="AG1227" s="217">
        <v>299.03537374082896</v>
      </c>
      <c r="AH1227" s="219">
        <v>442.9145390576723</v>
      </c>
      <c r="AI1227" s="219">
        <v>1053.1622534141877</v>
      </c>
      <c r="AT1227" s="11"/>
      <c r="AU1227" s="88"/>
    </row>
    <row r="1228" spans="3:47" outlineLevel="2" x14ac:dyDescent="0.2">
      <c r="C1228" s="119">
        <v>11</v>
      </c>
      <c r="D1228" s="206" t="s">
        <v>187</v>
      </c>
      <c r="E1228" s="140"/>
      <c r="F1228" s="220" t="s">
        <v>128</v>
      </c>
      <c r="G1228" s="220"/>
      <c r="H1228" s="220"/>
      <c r="I1228" s="161" t="s">
        <v>188</v>
      </c>
      <c r="J1228" s="220"/>
      <c r="K1228" s="220"/>
      <c r="L1228" s="220"/>
      <c r="M1228" s="220"/>
      <c r="N1228" s="220"/>
      <c r="O1228" s="220"/>
      <c r="P1228" s="221"/>
      <c r="Q1228" s="222" t="s">
        <v>110</v>
      </c>
      <c r="R1228" s="223"/>
      <c r="S1228" s="224"/>
      <c r="T1228" s="224"/>
      <c r="U1228" s="225">
        <v>94.555001155622818</v>
      </c>
      <c r="V1228" s="225">
        <v>97.915166532772503</v>
      </c>
      <c r="W1228" s="224">
        <v>100.65838501028949</v>
      </c>
      <c r="X1228" s="225">
        <v>108.29715711483905</v>
      </c>
      <c r="Y1228" s="224">
        <v>110.62962000562479</v>
      </c>
      <c r="Z1228" s="224">
        <v>112.99280157649171</v>
      </c>
      <c r="AA1228" s="224">
        <v>115.26370462892258</v>
      </c>
      <c r="AB1228" s="224">
        <v>117.58036917254228</v>
      </c>
      <c r="AC1228" s="224">
        <v>119.94372035947944</v>
      </c>
      <c r="AD1228" s="224">
        <v>122.35470211952428</v>
      </c>
      <c r="AE1228" s="224">
        <v>124.81427754307505</v>
      </c>
      <c r="AF1228" s="224">
        <v>127.32342927193893</v>
      </c>
      <c r="AG1228" s="224">
        <v>129.88315989814927</v>
      </c>
      <c r="AH1228" s="226">
        <v>132.49449237096479</v>
      </c>
      <c r="AI1228" s="226">
        <v>135.1584704122198</v>
      </c>
      <c r="AT1228" s="11"/>
      <c r="AU1228" s="88"/>
    </row>
    <row r="1229" spans="3:47" outlineLevel="2" x14ac:dyDescent="0.2">
      <c r="C1229" s="119">
        <v>11</v>
      </c>
      <c r="D1229" s="206" t="s">
        <v>187</v>
      </c>
      <c r="E1229" t="s">
        <v>189</v>
      </c>
      <c r="F1229" s="40"/>
      <c r="G1229" s="40"/>
      <c r="H1229" s="227"/>
      <c r="I1229" s="40"/>
      <c r="J1229" s="40"/>
      <c r="K1229" s="227"/>
      <c r="L1229" s="40"/>
      <c r="M1229" s="40"/>
      <c r="N1229" s="40"/>
      <c r="O1229" s="40"/>
      <c r="P1229" s="40"/>
      <c r="Q1229" s="227"/>
      <c r="R1229" s="227"/>
      <c r="S1229" s="227"/>
      <c r="T1229" s="227"/>
      <c r="U1229" s="227"/>
      <c r="V1229" s="227"/>
      <c r="W1229" s="227"/>
      <c r="X1229" s="227"/>
      <c r="Y1229" s="227"/>
      <c r="Z1229" s="227"/>
      <c r="AA1229" s="227"/>
      <c r="AB1229" s="227"/>
      <c r="AC1229" s="227"/>
      <c r="AD1229" s="227"/>
      <c r="AE1229" s="227"/>
      <c r="AF1229" s="227"/>
      <c r="AG1229" s="227"/>
      <c r="AH1229" s="227"/>
      <c r="AI1229" s="227"/>
      <c r="AT1229" s="11"/>
      <c r="AU1229" s="88"/>
    </row>
    <row r="1230" spans="3:47" outlineLevel="2" x14ac:dyDescent="0.2">
      <c r="C1230" s="119">
        <v>11</v>
      </c>
      <c r="D1230" s="206" t="s">
        <v>187</v>
      </c>
      <c r="E1230" s="125"/>
      <c r="F1230" s="207" t="s">
        <v>5</v>
      </c>
      <c r="G1230" s="207"/>
      <c r="H1230" s="207"/>
      <c r="I1230" s="158" t="s">
        <v>57</v>
      </c>
      <c r="J1230" s="228" t="s">
        <v>152</v>
      </c>
      <c r="K1230" s="207"/>
      <c r="L1230" s="207"/>
      <c r="M1230" s="207"/>
      <c r="N1230" s="207"/>
      <c r="O1230" s="207"/>
      <c r="P1230" s="208"/>
      <c r="Q1230" s="229" t="s">
        <v>110</v>
      </c>
      <c r="R1230" s="230"/>
      <c r="S1230" s="231"/>
      <c r="T1230" s="231"/>
      <c r="U1230" s="232">
        <v>0</v>
      </c>
      <c r="V1230" s="232">
        <v>0</v>
      </c>
      <c r="W1230" s="231">
        <v>0</v>
      </c>
      <c r="X1230" s="232">
        <v>0</v>
      </c>
      <c r="Y1230" s="231">
        <v>0</v>
      </c>
      <c r="Z1230" s="231">
        <v>0</v>
      </c>
      <c r="AA1230" s="231">
        <v>0</v>
      </c>
      <c r="AB1230" s="231">
        <v>0</v>
      </c>
      <c r="AC1230" s="231">
        <v>0</v>
      </c>
      <c r="AD1230" s="231">
        <v>0</v>
      </c>
      <c r="AE1230" s="231">
        <v>0</v>
      </c>
      <c r="AF1230" s="231">
        <v>0</v>
      </c>
      <c r="AG1230" s="231">
        <v>0</v>
      </c>
      <c r="AH1230" s="233">
        <v>0</v>
      </c>
      <c r="AI1230" s="233">
        <v>0</v>
      </c>
      <c r="AT1230" s="11"/>
      <c r="AU1230" s="88"/>
    </row>
    <row r="1231" spans="3:47" outlineLevel="2" x14ac:dyDescent="0.2">
      <c r="C1231" s="119">
        <v>11</v>
      </c>
      <c r="D1231" s="206" t="s">
        <v>187</v>
      </c>
      <c r="E1231" s="134"/>
      <c r="F1231" s="124" t="s">
        <v>129</v>
      </c>
      <c r="G1231" s="124"/>
      <c r="H1231" s="124"/>
      <c r="I1231" s="72" t="s">
        <v>62</v>
      </c>
      <c r="J1231" s="234" t="s">
        <v>152</v>
      </c>
      <c r="K1231" s="124"/>
      <c r="L1231" s="124"/>
      <c r="M1231" s="124"/>
      <c r="N1231" s="124"/>
      <c r="O1231" s="124"/>
      <c r="P1231" s="214"/>
      <c r="Q1231" s="235" t="s">
        <v>110</v>
      </c>
      <c r="R1231" s="236"/>
      <c r="S1231" s="237"/>
      <c r="T1231" s="237"/>
      <c r="U1231" s="238">
        <v>0</v>
      </c>
      <c r="V1231" s="238">
        <v>0</v>
      </c>
      <c r="W1231" s="237">
        <v>0</v>
      </c>
      <c r="X1231" s="238">
        <v>0</v>
      </c>
      <c r="Y1231" s="237">
        <v>0</v>
      </c>
      <c r="Z1231" s="237">
        <v>0</v>
      </c>
      <c r="AA1231" s="237">
        <v>0</v>
      </c>
      <c r="AB1231" s="237">
        <v>0</v>
      </c>
      <c r="AC1231" s="237">
        <v>0</v>
      </c>
      <c r="AD1231" s="237">
        <v>0</v>
      </c>
      <c r="AE1231" s="237">
        <v>0</v>
      </c>
      <c r="AF1231" s="237">
        <v>0</v>
      </c>
      <c r="AG1231" s="237">
        <v>0</v>
      </c>
      <c r="AH1231" s="239">
        <v>0</v>
      </c>
      <c r="AI1231" s="239">
        <v>0</v>
      </c>
      <c r="AT1231" s="11"/>
      <c r="AU1231" s="88"/>
    </row>
    <row r="1232" spans="3:47" outlineLevel="2" x14ac:dyDescent="0.2">
      <c r="C1232" s="119">
        <v>11</v>
      </c>
      <c r="D1232" s="206" t="s">
        <v>187</v>
      </c>
      <c r="E1232" s="140"/>
      <c r="F1232" s="220" t="s">
        <v>128</v>
      </c>
      <c r="G1232" s="220"/>
      <c r="H1232" s="220"/>
      <c r="I1232" s="161" t="s">
        <v>188</v>
      </c>
      <c r="J1232" s="240" t="s">
        <v>152</v>
      </c>
      <c r="K1232" s="220"/>
      <c r="L1232" s="220"/>
      <c r="M1232" s="220"/>
      <c r="N1232" s="220"/>
      <c r="O1232" s="220"/>
      <c r="P1232" s="221"/>
      <c r="Q1232" s="241" t="s">
        <v>110</v>
      </c>
      <c r="R1232" s="242"/>
      <c r="S1232" s="243"/>
      <c r="T1232" s="243"/>
      <c r="U1232" s="244">
        <v>0</v>
      </c>
      <c r="V1232" s="244">
        <v>0</v>
      </c>
      <c r="W1232" s="243">
        <v>0</v>
      </c>
      <c r="X1232" s="244">
        <v>0</v>
      </c>
      <c r="Y1232" s="243">
        <v>0</v>
      </c>
      <c r="Z1232" s="243">
        <v>0</v>
      </c>
      <c r="AA1232" s="243">
        <v>0</v>
      </c>
      <c r="AB1232" s="243">
        <v>0</v>
      </c>
      <c r="AC1232" s="243">
        <v>0</v>
      </c>
      <c r="AD1232" s="243">
        <v>0</v>
      </c>
      <c r="AE1232" s="243">
        <v>0</v>
      </c>
      <c r="AF1232" s="243">
        <v>0</v>
      </c>
      <c r="AG1232" s="243">
        <v>0</v>
      </c>
      <c r="AH1232" s="245">
        <v>0</v>
      </c>
      <c r="AI1232" s="245">
        <v>0</v>
      </c>
      <c r="AT1232" s="11"/>
      <c r="AU1232" s="88"/>
    </row>
    <row r="1233" spans="3:47" outlineLevel="2" x14ac:dyDescent="0.2">
      <c r="AT1233" s="11"/>
      <c r="AU1233" s="88"/>
    </row>
    <row r="1234" spans="3:47" x14ac:dyDescent="0.2">
      <c r="C1234" s="116">
        <v>12</v>
      </c>
      <c r="D1234" s="67" t="s">
        <v>142</v>
      </c>
      <c r="E1234" s="67"/>
      <c r="F1234" s="67"/>
      <c r="G1234" s="67"/>
      <c r="H1234" s="102"/>
      <c r="I1234" s="67"/>
      <c r="J1234" s="67"/>
      <c r="K1234" s="102"/>
      <c r="L1234" s="67"/>
      <c r="M1234" s="67"/>
      <c r="N1234" s="67"/>
      <c r="O1234" s="67"/>
      <c r="P1234" s="67"/>
      <c r="Q1234" s="117" t="s">
        <v>110</v>
      </c>
      <c r="R1234" s="118">
        <v>0</v>
      </c>
      <c r="S1234" s="118">
        <v>0</v>
      </c>
      <c r="T1234" s="118">
        <v>0</v>
      </c>
      <c r="U1234" s="118">
        <v>151.70345690109187</v>
      </c>
      <c r="V1234" s="118">
        <v>159.65870842084385</v>
      </c>
      <c r="W1234" s="118">
        <v>165.48744595831465</v>
      </c>
      <c r="X1234" s="118">
        <v>271.31146155572981</v>
      </c>
      <c r="Y1234" s="118">
        <v>311.51217459276222</v>
      </c>
      <c r="Z1234" s="118">
        <v>241.2689173386895</v>
      </c>
      <c r="AA1234" s="118">
        <v>262.91841678394871</v>
      </c>
      <c r="AB1234" s="118">
        <v>318.37644817371643</v>
      </c>
      <c r="AC1234" s="118">
        <v>296.99050038008863</v>
      </c>
      <c r="AD1234" s="118">
        <v>308.51799370640219</v>
      </c>
      <c r="AE1234" s="118">
        <v>279.68660899492795</v>
      </c>
      <c r="AF1234" s="118">
        <v>281.37866999278117</v>
      </c>
      <c r="AG1234" s="118">
        <v>318.58069397609978</v>
      </c>
      <c r="AH1234" s="118">
        <v>282.45977882324843</v>
      </c>
      <c r="AI1234" s="118">
        <v>370.91310325481481</v>
      </c>
      <c r="AT1234" s="11"/>
      <c r="AU1234" s="88"/>
    </row>
    <row r="1235" spans="3:47" s="11" customFormat="1" outlineLevel="1" x14ac:dyDescent="0.2">
      <c r="C1235" s="119">
        <v>12</v>
      </c>
      <c r="E1235" s="120" t="s">
        <v>174</v>
      </c>
      <c r="F1235" s="121"/>
      <c r="G1235" s="121"/>
      <c r="H1235" s="121"/>
      <c r="I1235" s="121"/>
      <c r="J1235" s="121"/>
      <c r="K1235" s="121"/>
      <c r="L1235" s="121"/>
      <c r="M1235" s="121"/>
      <c r="N1235" s="121"/>
      <c r="O1235" s="121"/>
      <c r="P1235" s="121"/>
      <c r="Q1235" s="122"/>
      <c r="R1235" s="123"/>
      <c r="S1235" s="123"/>
      <c r="T1235" s="123"/>
      <c r="U1235" s="123"/>
      <c r="V1235" s="123"/>
      <c r="W1235" s="123"/>
      <c r="X1235" s="123"/>
      <c r="Y1235" s="123"/>
      <c r="Z1235" s="123"/>
      <c r="AA1235" s="123"/>
      <c r="AB1235" s="123"/>
      <c r="AC1235" s="123"/>
      <c r="AD1235" s="123"/>
      <c r="AE1235" s="123"/>
      <c r="AF1235" s="123"/>
      <c r="AG1235" s="123"/>
      <c r="AH1235" s="123"/>
      <c r="AI1235" s="123"/>
      <c r="AU1235" s="88"/>
    </row>
    <row r="1236" spans="3:47" s="11" customFormat="1" outlineLevel="2" x14ac:dyDescent="0.2">
      <c r="C1236" s="119">
        <v>12</v>
      </c>
      <c r="E1236" s="124" t="s">
        <v>175</v>
      </c>
      <c r="U1236" s="25" t="s">
        <v>87</v>
      </c>
      <c r="V1236" s="25"/>
      <c r="W1236" s="25" t="s">
        <v>88</v>
      </c>
      <c r="X1236" s="25" t="s">
        <v>89</v>
      </c>
      <c r="AU1236" s="88"/>
    </row>
    <row r="1237" spans="3:47" s="11" customFormat="1" outlineLevel="2" x14ac:dyDescent="0.2">
      <c r="C1237" s="119">
        <v>12</v>
      </c>
      <c r="E1237" s="125"/>
      <c r="F1237" s="126" t="s">
        <v>209</v>
      </c>
      <c r="G1237" s="127"/>
      <c r="H1237" s="127"/>
      <c r="I1237" s="127"/>
      <c r="J1237" s="127"/>
      <c r="K1237" s="127"/>
      <c r="L1237" s="127"/>
      <c r="M1237" s="127"/>
      <c r="N1237" s="127"/>
      <c r="O1237" s="127"/>
      <c r="P1237" s="127"/>
      <c r="Q1237" s="128" t="s">
        <v>110</v>
      </c>
      <c r="R1237" s="129"/>
      <c r="S1237" s="130"/>
      <c r="T1237" s="130"/>
      <c r="U1237" s="131">
        <v>0</v>
      </c>
      <c r="V1237" s="131">
        <v>0</v>
      </c>
      <c r="W1237" s="132">
        <v>0</v>
      </c>
      <c r="X1237" s="131">
        <v>0</v>
      </c>
      <c r="Y1237" s="130">
        <v>0</v>
      </c>
      <c r="Z1237" s="130">
        <v>0</v>
      </c>
      <c r="AA1237" s="130">
        <v>0</v>
      </c>
      <c r="AB1237" s="130">
        <v>0</v>
      </c>
      <c r="AC1237" s="130">
        <v>0</v>
      </c>
      <c r="AD1237" s="130">
        <v>0</v>
      </c>
      <c r="AE1237" s="130">
        <v>0</v>
      </c>
      <c r="AF1237" s="130">
        <v>0</v>
      </c>
      <c r="AG1237" s="130">
        <v>0</v>
      </c>
      <c r="AH1237" s="133">
        <v>0</v>
      </c>
      <c r="AI1237" s="133">
        <v>0</v>
      </c>
      <c r="AK1237" s="91"/>
      <c r="AU1237" s="88"/>
    </row>
    <row r="1238" spans="3:47" s="11" customFormat="1" outlineLevel="2" x14ac:dyDescent="0.2">
      <c r="C1238" s="119">
        <v>12</v>
      </c>
      <c r="E1238" s="134"/>
      <c r="F1238" s="36" t="s">
        <v>31</v>
      </c>
      <c r="Q1238" s="135" t="s">
        <v>110</v>
      </c>
      <c r="R1238" s="136"/>
      <c r="S1238" s="88"/>
      <c r="T1238" s="88"/>
      <c r="U1238" s="137">
        <v>15.238439999999994</v>
      </c>
      <c r="V1238" s="137">
        <v>18.362320199999992</v>
      </c>
      <c r="W1238" s="138">
        <v>20.240785556459993</v>
      </c>
      <c r="X1238" s="137">
        <v>20.742757038260205</v>
      </c>
      <c r="Y1238" s="88">
        <v>21.234360380066974</v>
      </c>
      <c r="Z1238" s="88">
        <v>21.712133488618484</v>
      </c>
      <c r="AA1238" s="88">
        <v>22.146376158390854</v>
      </c>
      <c r="AB1238" s="88">
        <v>22.589303681558672</v>
      </c>
      <c r="AC1238" s="88">
        <v>23.041089755189844</v>
      </c>
      <c r="AD1238" s="88">
        <v>23.501911550293642</v>
      </c>
      <c r="AE1238" s="88">
        <v>23.971949781299514</v>
      </c>
      <c r="AF1238" s="88">
        <v>24.451388776925505</v>
      </c>
      <c r="AG1238" s="88">
        <v>24.940416552464015</v>
      </c>
      <c r="AH1238" s="139">
        <v>25.439224883513294</v>
      </c>
      <c r="AI1238" s="139">
        <v>25.94800938118356</v>
      </c>
      <c r="AU1238" s="88"/>
    </row>
    <row r="1239" spans="3:47" s="11" customFormat="1" outlineLevel="2" x14ac:dyDescent="0.2">
      <c r="C1239" s="119">
        <v>12</v>
      </c>
      <c r="E1239" s="134"/>
      <c r="F1239" s="36" t="s">
        <v>28</v>
      </c>
      <c r="Q1239" s="135" t="s">
        <v>110</v>
      </c>
      <c r="R1239" s="136"/>
      <c r="S1239" s="88"/>
      <c r="T1239" s="88"/>
      <c r="U1239" s="137">
        <v>0</v>
      </c>
      <c r="V1239" s="137">
        <v>0</v>
      </c>
      <c r="W1239" s="138">
        <v>0</v>
      </c>
      <c r="X1239" s="137">
        <v>0</v>
      </c>
      <c r="Y1239" s="88">
        <v>0</v>
      </c>
      <c r="Z1239" s="88">
        <v>0</v>
      </c>
      <c r="AA1239" s="88">
        <v>0</v>
      </c>
      <c r="AB1239" s="88">
        <v>0</v>
      </c>
      <c r="AC1239" s="88">
        <v>0</v>
      </c>
      <c r="AD1239" s="88">
        <v>0</v>
      </c>
      <c r="AE1239" s="88">
        <v>0</v>
      </c>
      <c r="AF1239" s="88">
        <v>0</v>
      </c>
      <c r="AG1239" s="88">
        <v>0</v>
      </c>
      <c r="AH1239" s="139">
        <v>0</v>
      </c>
      <c r="AI1239" s="139">
        <v>0</v>
      </c>
      <c r="AU1239" s="88"/>
    </row>
    <row r="1240" spans="3:47" s="11" customFormat="1" outlineLevel="2" x14ac:dyDescent="0.2">
      <c r="C1240" s="119">
        <v>12</v>
      </c>
      <c r="E1240" s="134"/>
      <c r="F1240" s="36" t="s">
        <v>210</v>
      </c>
      <c r="Q1240" s="135" t="s">
        <v>110</v>
      </c>
      <c r="R1240" s="136"/>
      <c r="S1240" s="88"/>
      <c r="T1240" s="88"/>
      <c r="U1240" s="137">
        <v>33.75672138146534</v>
      </c>
      <c r="V1240" s="137">
        <v>34.958165849710738</v>
      </c>
      <c r="W1240" s="138">
        <v>35.938412498340178</v>
      </c>
      <c r="X1240" s="137">
        <v>36.925020097233507</v>
      </c>
      <c r="Y1240" s="88">
        <v>37.817246113084956</v>
      </c>
      <c r="Z1240" s="88">
        <v>38.614116221859582</v>
      </c>
      <c r="AA1240" s="88">
        <v>39.380488956302507</v>
      </c>
      <c r="AB1240" s="88">
        <v>40.162071858051171</v>
      </c>
      <c r="AC1240" s="88">
        <v>40.959166802653939</v>
      </c>
      <c r="AD1240" s="88">
        <v>41.77208165697045</v>
      </c>
      <c r="AE1240" s="88">
        <v>42.601130398080912</v>
      </c>
      <c r="AF1240" s="88">
        <v>43.446633234555378</v>
      </c>
      <c r="AG1240" s="88">
        <v>44.30891673012988</v>
      </c>
      <c r="AH1240" s="139">
        <v>45.188313929837129</v>
      </c>
      <c r="AI1240" s="139">
        <v>46.085164488640544</v>
      </c>
      <c r="AU1240" s="88"/>
    </row>
    <row r="1241" spans="3:47" s="11" customFormat="1" outlineLevel="2" x14ac:dyDescent="0.2">
      <c r="C1241" s="119">
        <v>12</v>
      </c>
      <c r="E1241" s="134"/>
      <c r="F1241" s="36" t="s">
        <v>211</v>
      </c>
      <c r="Q1241" s="135" t="s">
        <v>110</v>
      </c>
      <c r="R1241" s="136"/>
      <c r="S1241" s="88"/>
      <c r="T1241" s="88"/>
      <c r="U1241" s="137">
        <v>75.651450000000011</v>
      </c>
      <c r="V1241" s="137">
        <v>78.337076475000018</v>
      </c>
      <c r="W1241" s="138">
        <v>80.530514616300024</v>
      </c>
      <c r="X1241" s="137">
        <v>82.737050716786655</v>
      </c>
      <c r="Y1241" s="88">
        <v>84.747561049204592</v>
      </c>
      <c r="Z1241" s="88">
        <v>86.535734587342816</v>
      </c>
      <c r="AA1241" s="88">
        <v>88.25779570563094</v>
      </c>
      <c r="AB1241" s="88">
        <v>90.014125840172994</v>
      </c>
      <c r="AC1241" s="88">
        <v>91.805406944392445</v>
      </c>
      <c r="AD1241" s="88">
        <v>93.632334542585852</v>
      </c>
      <c r="AE1241" s="88">
        <v>95.49561799998331</v>
      </c>
      <c r="AF1241" s="88">
        <v>97.395980798182975</v>
      </c>
      <c r="AG1241" s="88">
        <v>99.334160816066813</v>
      </c>
      <c r="AH1241" s="139">
        <v>101.31091061630654</v>
      </c>
      <c r="AI1241" s="139">
        <v>103.32699773757105</v>
      </c>
      <c r="AU1241" s="88"/>
    </row>
    <row r="1242" spans="3:47" s="11" customFormat="1" outlineLevel="2" x14ac:dyDescent="0.2">
      <c r="C1242" s="119">
        <v>12</v>
      </c>
      <c r="E1242" s="134"/>
      <c r="F1242" s="36" t="s">
        <v>212</v>
      </c>
      <c r="Q1242" s="135" t="s">
        <v>110</v>
      </c>
      <c r="R1242" s="136"/>
      <c r="S1242" s="88"/>
      <c r="T1242" s="88"/>
      <c r="U1242" s="137">
        <v>4.7808404796478925</v>
      </c>
      <c r="V1242" s="137">
        <v>4.9540591944847661</v>
      </c>
      <c r="W1242" s="138">
        <v>5.094384251325784</v>
      </c>
      <c r="X1242" s="137">
        <v>5.236124535342884</v>
      </c>
      <c r="Y1242" s="88">
        <v>5.3631304654401477</v>
      </c>
      <c r="Z1242" s="88">
        <v>5.4750713980854782</v>
      </c>
      <c r="AA1242" s="88">
        <v>5.5836180002185314</v>
      </c>
      <c r="AB1242" s="88">
        <v>5.694316604394654</v>
      </c>
      <c r="AC1242" s="88">
        <v>5.8072098753560155</v>
      </c>
      <c r="AD1242" s="88">
        <v>5.9223413236991052</v>
      </c>
      <c r="AE1242" s="88">
        <v>6.0397553226443055</v>
      </c>
      <c r="AF1242" s="88">
        <v>6.1594971251379329</v>
      </c>
      <c r="AG1242" s="88">
        <v>6.2816128812933369</v>
      </c>
      <c r="AH1242" s="139">
        <v>6.4061496561777771</v>
      </c>
      <c r="AI1242" s="139">
        <v>6.5331554479519411</v>
      </c>
      <c r="AU1242" s="88"/>
    </row>
    <row r="1243" spans="3:47" s="11" customFormat="1" outlineLevel="2" x14ac:dyDescent="0.2">
      <c r="C1243" s="119">
        <v>12</v>
      </c>
      <c r="E1243" s="134"/>
      <c r="F1243" s="36" t="s">
        <v>213</v>
      </c>
      <c r="Q1243" s="135" t="s">
        <v>110</v>
      </c>
      <c r="R1243" s="136"/>
      <c r="S1243" s="88"/>
      <c r="T1243" s="88"/>
      <c r="U1243" s="137">
        <v>9.5331600000000005</v>
      </c>
      <c r="V1243" s="137">
        <v>9.8715871800000006</v>
      </c>
      <c r="W1243" s="138">
        <v>10.147991621040001</v>
      </c>
      <c r="X1243" s="137">
        <v>10.426046591456497</v>
      </c>
      <c r="Y1243" s="88">
        <v>10.679399523628893</v>
      </c>
      <c r="Z1243" s="88">
        <v>10.904734853577464</v>
      </c>
      <c r="AA1243" s="88">
        <v>11.121739077163657</v>
      </c>
      <c r="AB1243" s="88">
        <v>11.343061684799213</v>
      </c>
      <c r="AC1243" s="88">
        <v>11.568788612326719</v>
      </c>
      <c r="AD1243" s="88">
        <v>11.799007505712021</v>
      </c>
      <c r="AE1243" s="88">
        <v>12.03380775507569</v>
      </c>
      <c r="AF1243" s="88">
        <v>12.273280529401697</v>
      </c>
      <c r="AG1243" s="88">
        <v>12.517518811936791</v>
      </c>
      <c r="AH1243" s="139">
        <v>12.766617436294332</v>
      </c>
      <c r="AI1243" s="139">
        <v>13.020673123276589</v>
      </c>
      <c r="AU1243" s="88"/>
    </row>
    <row r="1244" spans="3:47" s="11" customFormat="1" outlineLevel="2" x14ac:dyDescent="0.2">
      <c r="C1244" s="119">
        <v>12</v>
      </c>
      <c r="E1244" s="134"/>
      <c r="F1244" s="36" t="s">
        <v>214</v>
      </c>
      <c r="Q1244" s="135" t="s">
        <v>110</v>
      </c>
      <c r="R1244" s="136"/>
      <c r="S1244" s="88"/>
      <c r="T1244" s="88"/>
      <c r="U1244" s="137">
        <v>9.6597350399786457</v>
      </c>
      <c r="V1244" s="137">
        <v>9.9829391166483354</v>
      </c>
      <c r="W1244" s="138">
        <v>10.25340531850866</v>
      </c>
      <c r="X1244" s="137">
        <v>10.52225674089669</v>
      </c>
      <c r="Y1244" s="88">
        <v>10.773267005955717</v>
      </c>
      <c r="Z1244" s="88">
        <v>11.007424071216356</v>
      </c>
      <c r="AA1244" s="88">
        <v>11.226670348690137</v>
      </c>
      <c r="AB1244" s="88">
        <v>11.450283581581925</v>
      </c>
      <c r="AC1244" s="88">
        <v>11.678350751070342</v>
      </c>
      <c r="AD1244" s="88">
        <v>11.910960570828323</v>
      </c>
      <c r="AE1244" s="88">
        <v>12.148203521531004</v>
      </c>
      <c r="AF1244" s="88">
        <v>12.390171886050934</v>
      </c>
      <c r="AG1244" s="88">
        <v>12.636959785354316</v>
      </c>
      <c r="AH1244" s="139">
        <v>12.888663215112214</v>
      </c>
      <c r="AI1244" s="139">
        <v>13.145380083041001</v>
      </c>
      <c r="AU1244" s="88"/>
    </row>
    <row r="1245" spans="3:47" s="11" customFormat="1" outlineLevel="2" x14ac:dyDescent="0.2">
      <c r="C1245" s="119">
        <v>12</v>
      </c>
      <c r="E1245" s="134"/>
      <c r="F1245" s="36" t="s">
        <v>215</v>
      </c>
      <c r="Q1245" s="135" t="s">
        <v>110</v>
      </c>
      <c r="R1245" s="136"/>
      <c r="S1245" s="88"/>
      <c r="T1245" s="88"/>
      <c r="U1245" s="137">
        <v>3.0831099999999996</v>
      </c>
      <c r="V1245" s="137">
        <v>3.192560405</v>
      </c>
      <c r="W1245" s="138">
        <v>3.28195209634</v>
      </c>
      <c r="X1245" s="137">
        <v>3.3718775837797161</v>
      </c>
      <c r="Y1245" s="88">
        <v>3.4538142090655639</v>
      </c>
      <c r="Z1245" s="88">
        <v>3.5266896888768478</v>
      </c>
      <c r="AA1245" s="88">
        <v>3.5968708136854972</v>
      </c>
      <c r="AB1245" s="88">
        <v>3.6684485428778388</v>
      </c>
      <c r="AC1245" s="88">
        <v>3.7414506688811078</v>
      </c>
      <c r="AD1245" s="88">
        <v>3.815905537191842</v>
      </c>
      <c r="AE1245" s="88">
        <v>3.8918420573819597</v>
      </c>
      <c r="AF1245" s="88">
        <v>3.9692897143238608</v>
      </c>
      <c r="AG1245" s="88">
        <v>4.0482785796389056</v>
      </c>
      <c r="AH1245" s="139">
        <v>4.1288393233737199</v>
      </c>
      <c r="AI1245" s="139">
        <v>4.2110032259088568</v>
      </c>
      <c r="AU1245" s="88"/>
    </row>
    <row r="1246" spans="3:47" s="11" customFormat="1" outlineLevel="2" x14ac:dyDescent="0.2">
      <c r="C1246" s="119">
        <v>12</v>
      </c>
      <c r="E1246" s="134"/>
      <c r="F1246" s="36" t="s">
        <v>216</v>
      </c>
      <c r="Q1246" s="135" t="s">
        <v>110</v>
      </c>
      <c r="R1246" s="136"/>
      <c r="S1246" s="88"/>
      <c r="T1246" s="88"/>
      <c r="U1246" s="137">
        <v>0</v>
      </c>
      <c r="V1246" s="137">
        <v>0</v>
      </c>
      <c r="W1246" s="138">
        <v>0</v>
      </c>
      <c r="X1246" s="137">
        <v>0</v>
      </c>
      <c r="Y1246" s="88">
        <v>0</v>
      </c>
      <c r="Z1246" s="88">
        <v>0</v>
      </c>
      <c r="AA1246" s="88">
        <v>0</v>
      </c>
      <c r="AB1246" s="88">
        <v>0</v>
      </c>
      <c r="AC1246" s="88">
        <v>0</v>
      </c>
      <c r="AD1246" s="88">
        <v>0</v>
      </c>
      <c r="AE1246" s="88">
        <v>0</v>
      </c>
      <c r="AF1246" s="88">
        <v>0</v>
      </c>
      <c r="AG1246" s="88">
        <v>0</v>
      </c>
      <c r="AH1246" s="139">
        <v>0</v>
      </c>
      <c r="AI1246" s="139">
        <v>0</v>
      </c>
      <c r="AU1246" s="88"/>
    </row>
    <row r="1247" spans="3:47" s="11" customFormat="1" outlineLevel="2" x14ac:dyDescent="0.2">
      <c r="C1247" s="119">
        <v>12</v>
      </c>
      <c r="E1247" s="134"/>
      <c r="F1247" s="36" t="s">
        <v>33</v>
      </c>
      <c r="Q1247" s="135" t="s">
        <v>110</v>
      </c>
      <c r="R1247" s="136"/>
      <c r="S1247" s="88"/>
      <c r="T1247" s="88"/>
      <c r="U1247" s="137">
        <v>0</v>
      </c>
      <c r="V1247" s="137">
        <v>0</v>
      </c>
      <c r="W1247" s="138">
        <v>0</v>
      </c>
      <c r="X1247" s="137">
        <v>0</v>
      </c>
      <c r="Y1247" s="88">
        <v>0</v>
      </c>
      <c r="Z1247" s="88">
        <v>0</v>
      </c>
      <c r="AA1247" s="88">
        <v>0</v>
      </c>
      <c r="AB1247" s="88">
        <v>0</v>
      </c>
      <c r="AC1247" s="88">
        <v>0</v>
      </c>
      <c r="AD1247" s="88">
        <v>0</v>
      </c>
      <c r="AE1247" s="88">
        <v>0</v>
      </c>
      <c r="AF1247" s="88">
        <v>0</v>
      </c>
      <c r="AG1247" s="88">
        <v>0</v>
      </c>
      <c r="AH1247" s="139">
        <v>0</v>
      </c>
      <c r="AI1247" s="139">
        <v>0</v>
      </c>
      <c r="AU1247" s="88"/>
    </row>
    <row r="1248" spans="3:47" s="11" customFormat="1" outlineLevel="2" x14ac:dyDescent="0.2">
      <c r="C1248" s="119">
        <v>12</v>
      </c>
      <c r="E1248" s="134"/>
      <c r="F1248" s="36" t="s">
        <v>34</v>
      </c>
      <c r="Q1248" s="135" t="s">
        <v>110</v>
      </c>
      <c r="R1248" s="136"/>
      <c r="S1248" s="88"/>
      <c r="T1248" s="88"/>
      <c r="U1248" s="137">
        <v>0</v>
      </c>
      <c r="V1248" s="137">
        <v>0</v>
      </c>
      <c r="W1248" s="138">
        <v>0</v>
      </c>
      <c r="X1248" s="137">
        <v>0</v>
      </c>
      <c r="Y1248" s="88">
        <v>0</v>
      </c>
      <c r="Z1248" s="88">
        <v>0</v>
      </c>
      <c r="AA1248" s="88">
        <v>0</v>
      </c>
      <c r="AB1248" s="88">
        <v>0</v>
      </c>
      <c r="AC1248" s="88">
        <v>0</v>
      </c>
      <c r="AD1248" s="88">
        <v>0</v>
      </c>
      <c r="AE1248" s="88">
        <v>0</v>
      </c>
      <c r="AF1248" s="88">
        <v>0</v>
      </c>
      <c r="AG1248" s="88">
        <v>0</v>
      </c>
      <c r="AH1248" s="139">
        <v>0</v>
      </c>
      <c r="AI1248" s="139">
        <v>0</v>
      </c>
      <c r="AU1248" s="88"/>
    </row>
    <row r="1249" spans="3:47" s="11" customFormat="1" outlineLevel="2" x14ac:dyDescent="0.2">
      <c r="C1249" s="119">
        <v>12</v>
      </c>
      <c r="E1249" s="134"/>
      <c r="F1249" s="36" t="s">
        <v>217</v>
      </c>
      <c r="Q1249" s="135" t="s">
        <v>110</v>
      </c>
      <c r="R1249" s="136"/>
      <c r="S1249" s="88"/>
      <c r="T1249" s="88"/>
      <c r="U1249" s="137">
        <v>0</v>
      </c>
      <c r="V1249" s="137">
        <v>0</v>
      </c>
      <c r="W1249" s="138">
        <v>0</v>
      </c>
      <c r="X1249" s="137">
        <v>0</v>
      </c>
      <c r="Y1249" s="88">
        <v>0</v>
      </c>
      <c r="Z1249" s="88">
        <v>0</v>
      </c>
      <c r="AA1249" s="88">
        <v>0</v>
      </c>
      <c r="AB1249" s="88">
        <v>0</v>
      </c>
      <c r="AC1249" s="88">
        <v>0</v>
      </c>
      <c r="AD1249" s="88">
        <v>0</v>
      </c>
      <c r="AE1249" s="88">
        <v>0</v>
      </c>
      <c r="AF1249" s="88">
        <v>0</v>
      </c>
      <c r="AG1249" s="88">
        <v>0</v>
      </c>
      <c r="AH1249" s="139">
        <v>0</v>
      </c>
      <c r="AI1249" s="139">
        <v>0</v>
      </c>
      <c r="AU1249" s="88"/>
    </row>
    <row r="1250" spans="3:47" s="11" customFormat="1" outlineLevel="2" x14ac:dyDescent="0.2">
      <c r="C1250" s="119">
        <v>12</v>
      </c>
      <c r="E1250" s="134"/>
      <c r="F1250" s="36" t="s">
        <v>152</v>
      </c>
      <c r="Q1250" s="135" t="s">
        <v>110</v>
      </c>
      <c r="R1250" s="136"/>
      <c r="S1250" s="88"/>
      <c r="T1250" s="88"/>
      <c r="U1250" s="137">
        <v>0</v>
      </c>
      <c r="V1250" s="137">
        <v>0</v>
      </c>
      <c r="W1250" s="138">
        <v>0</v>
      </c>
      <c r="X1250" s="137">
        <v>0</v>
      </c>
      <c r="Y1250" s="88">
        <v>0</v>
      </c>
      <c r="Z1250" s="88">
        <v>0</v>
      </c>
      <c r="AA1250" s="88">
        <v>0</v>
      </c>
      <c r="AB1250" s="88">
        <v>0</v>
      </c>
      <c r="AC1250" s="88">
        <v>0</v>
      </c>
      <c r="AD1250" s="88">
        <v>0</v>
      </c>
      <c r="AE1250" s="88">
        <v>0</v>
      </c>
      <c r="AF1250" s="88">
        <v>0</v>
      </c>
      <c r="AG1250" s="88">
        <v>0</v>
      </c>
      <c r="AH1250" s="139">
        <v>0</v>
      </c>
      <c r="AI1250" s="139">
        <v>0</v>
      </c>
      <c r="AU1250" s="88"/>
    </row>
    <row r="1251" spans="3:47" s="11" customFormat="1" outlineLevel="2" x14ac:dyDescent="0.2">
      <c r="C1251" s="119">
        <v>12</v>
      </c>
      <c r="E1251" s="140"/>
      <c r="F1251" s="141" t="s">
        <v>152</v>
      </c>
      <c r="G1251" s="142"/>
      <c r="H1251" s="142"/>
      <c r="I1251" s="142"/>
      <c r="J1251" s="142"/>
      <c r="K1251" s="142"/>
      <c r="L1251" s="142"/>
      <c r="M1251" s="142"/>
      <c r="N1251" s="142"/>
      <c r="O1251" s="142"/>
      <c r="P1251" s="142"/>
      <c r="Q1251" s="143" t="s">
        <v>110</v>
      </c>
      <c r="R1251" s="144"/>
      <c r="S1251" s="145"/>
      <c r="T1251" s="145"/>
      <c r="U1251" s="146">
        <v>0</v>
      </c>
      <c r="V1251" s="146">
        <v>0</v>
      </c>
      <c r="W1251" s="147">
        <v>0</v>
      </c>
      <c r="X1251" s="146">
        <v>0</v>
      </c>
      <c r="Y1251" s="145">
        <v>0</v>
      </c>
      <c r="Z1251" s="145">
        <v>0</v>
      </c>
      <c r="AA1251" s="145">
        <v>0</v>
      </c>
      <c r="AB1251" s="145">
        <v>0</v>
      </c>
      <c r="AC1251" s="145">
        <v>0</v>
      </c>
      <c r="AD1251" s="145">
        <v>0</v>
      </c>
      <c r="AE1251" s="145">
        <v>0</v>
      </c>
      <c r="AF1251" s="145">
        <v>0</v>
      </c>
      <c r="AG1251" s="145">
        <v>0</v>
      </c>
      <c r="AH1251" s="148">
        <v>0</v>
      </c>
      <c r="AI1251" s="148">
        <v>0</v>
      </c>
      <c r="AU1251" s="88"/>
    </row>
    <row r="1252" spans="3:47" s="11" customFormat="1" outlineLevel="2" x14ac:dyDescent="0.2">
      <c r="C1252" s="119">
        <v>12</v>
      </c>
      <c r="F1252" s="149"/>
      <c r="G1252" s="149"/>
      <c r="H1252" s="149"/>
      <c r="I1252" s="149"/>
      <c r="J1252" s="149"/>
      <c r="K1252" s="149"/>
      <c r="L1252" s="149"/>
      <c r="M1252" s="149"/>
      <c r="N1252" s="149"/>
      <c r="O1252" s="149"/>
      <c r="P1252" s="149" t="s">
        <v>175</v>
      </c>
      <c r="Q1252" s="16" t="s">
        <v>110</v>
      </c>
      <c r="R1252" s="150"/>
      <c r="S1252" s="150"/>
      <c r="T1252" s="150"/>
      <c r="U1252" s="150">
        <v>151.7034569010919</v>
      </c>
      <c r="V1252" s="150">
        <v>159.65870842084385</v>
      </c>
      <c r="W1252" s="150">
        <v>165.48744595831465</v>
      </c>
      <c r="X1252" s="150">
        <v>169.96113330375616</v>
      </c>
      <c r="Y1252" s="150">
        <v>174.06877874644684</v>
      </c>
      <c r="Z1252" s="150">
        <v>177.77590430957699</v>
      </c>
      <c r="AA1252" s="150">
        <v>181.3135590600821</v>
      </c>
      <c r="AB1252" s="150">
        <v>184.92161179343645</v>
      </c>
      <c r="AC1252" s="150">
        <v>188.60146340987043</v>
      </c>
      <c r="AD1252" s="150">
        <v>192.3545426872812</v>
      </c>
      <c r="AE1252" s="150">
        <v>196.18230683599668</v>
      </c>
      <c r="AF1252" s="150">
        <v>200.08624206457827</v>
      </c>
      <c r="AG1252" s="150">
        <v>204.06786415688407</v>
      </c>
      <c r="AH1252" s="150">
        <v>208.128719060615</v>
      </c>
      <c r="AI1252" s="150">
        <v>212.27038348757355</v>
      </c>
      <c r="AU1252" s="88"/>
    </row>
    <row r="1253" spans="3:47" s="11" customFormat="1" outlineLevel="2" x14ac:dyDescent="0.2">
      <c r="C1253" s="119">
        <v>12</v>
      </c>
      <c r="E1253" s="124" t="s">
        <v>176</v>
      </c>
      <c r="AU1253" s="88"/>
    </row>
    <row r="1254" spans="3:47" s="11" customFormat="1" outlineLevel="2" x14ac:dyDescent="0.2">
      <c r="C1254" s="119">
        <v>12</v>
      </c>
      <c r="E1254" s="151" t="s">
        <v>209</v>
      </c>
      <c r="F1254" s="127"/>
      <c r="G1254" s="127"/>
      <c r="H1254" s="127"/>
      <c r="I1254" s="127"/>
      <c r="J1254" s="127"/>
      <c r="K1254" s="127"/>
      <c r="L1254" s="127"/>
      <c r="M1254" s="127"/>
      <c r="N1254" s="127"/>
      <c r="O1254" s="127"/>
      <c r="P1254" s="152"/>
      <c r="Q1254" s="128" t="s">
        <v>110</v>
      </c>
      <c r="R1254" s="129"/>
      <c r="S1254" s="130"/>
      <c r="T1254" s="130"/>
      <c r="U1254" s="131">
        <v>0</v>
      </c>
      <c r="V1254" s="131">
        <v>0</v>
      </c>
      <c r="W1254" s="132">
        <v>0</v>
      </c>
      <c r="X1254" s="131">
        <v>0</v>
      </c>
      <c r="Y1254" s="130">
        <v>0</v>
      </c>
      <c r="Z1254" s="130">
        <v>0</v>
      </c>
      <c r="AA1254" s="130">
        <v>0</v>
      </c>
      <c r="AB1254" s="130">
        <v>0</v>
      </c>
      <c r="AC1254" s="130">
        <v>0</v>
      </c>
      <c r="AD1254" s="130">
        <v>0</v>
      </c>
      <c r="AE1254" s="130">
        <v>0</v>
      </c>
      <c r="AF1254" s="130">
        <v>0</v>
      </c>
      <c r="AG1254" s="130">
        <v>0</v>
      </c>
      <c r="AH1254" s="133">
        <v>0</v>
      </c>
      <c r="AI1254" s="133">
        <v>0</v>
      </c>
      <c r="AU1254" s="88"/>
    </row>
    <row r="1255" spans="3:47" s="11" customFormat="1" outlineLevel="2" x14ac:dyDescent="0.2">
      <c r="C1255" s="119">
        <v>12</v>
      </c>
      <c r="E1255" s="153" t="s">
        <v>31</v>
      </c>
      <c r="P1255" s="149"/>
      <c r="Q1255" s="135" t="s">
        <v>110</v>
      </c>
      <c r="R1255" s="136"/>
      <c r="S1255" s="88"/>
      <c r="T1255" s="88"/>
      <c r="U1255" s="137">
        <v>0</v>
      </c>
      <c r="V1255" s="137">
        <v>0</v>
      </c>
      <c r="W1255" s="138">
        <v>0</v>
      </c>
      <c r="X1255" s="137">
        <v>0</v>
      </c>
      <c r="Y1255" s="88">
        <v>0</v>
      </c>
      <c r="Z1255" s="88">
        <v>0</v>
      </c>
      <c r="AA1255" s="88">
        <v>0</v>
      </c>
      <c r="AB1255" s="88">
        <v>0</v>
      </c>
      <c r="AC1255" s="88">
        <v>0</v>
      </c>
      <c r="AD1255" s="88">
        <v>0</v>
      </c>
      <c r="AE1255" s="88">
        <v>0</v>
      </c>
      <c r="AF1255" s="88">
        <v>0</v>
      </c>
      <c r="AG1255" s="88">
        <v>0</v>
      </c>
      <c r="AH1255" s="139">
        <v>0</v>
      </c>
      <c r="AI1255" s="139">
        <v>0</v>
      </c>
      <c r="AU1255" s="88"/>
    </row>
    <row r="1256" spans="3:47" s="11" customFormat="1" outlineLevel="2" x14ac:dyDescent="0.2">
      <c r="C1256" s="119">
        <v>12</v>
      </c>
      <c r="E1256" s="153" t="s">
        <v>28</v>
      </c>
      <c r="P1256" s="149"/>
      <c r="Q1256" s="135" t="s">
        <v>110</v>
      </c>
      <c r="R1256" s="136"/>
      <c r="S1256" s="88"/>
      <c r="T1256" s="88"/>
      <c r="U1256" s="137">
        <v>0</v>
      </c>
      <c r="V1256" s="137">
        <v>0</v>
      </c>
      <c r="W1256" s="138">
        <v>0</v>
      </c>
      <c r="X1256" s="137">
        <v>0</v>
      </c>
      <c r="Y1256" s="88">
        <v>0</v>
      </c>
      <c r="Z1256" s="88">
        <v>0</v>
      </c>
      <c r="AA1256" s="88">
        <v>0</v>
      </c>
      <c r="AB1256" s="88">
        <v>0</v>
      </c>
      <c r="AC1256" s="88">
        <v>0</v>
      </c>
      <c r="AD1256" s="88">
        <v>0</v>
      </c>
      <c r="AE1256" s="88">
        <v>0</v>
      </c>
      <c r="AF1256" s="88">
        <v>0</v>
      </c>
      <c r="AG1256" s="88">
        <v>0</v>
      </c>
      <c r="AH1256" s="139">
        <v>0</v>
      </c>
      <c r="AI1256" s="139">
        <v>0</v>
      </c>
      <c r="AU1256" s="88"/>
    </row>
    <row r="1257" spans="3:47" s="11" customFormat="1" outlineLevel="2" x14ac:dyDescent="0.2">
      <c r="C1257" s="119">
        <v>12</v>
      </c>
      <c r="E1257" s="153" t="s">
        <v>210</v>
      </c>
      <c r="P1257" s="149"/>
      <c r="Q1257" s="135" t="s">
        <v>110</v>
      </c>
      <c r="R1257" s="136"/>
      <c r="S1257" s="88"/>
      <c r="T1257" s="88"/>
      <c r="U1257" s="137">
        <v>0</v>
      </c>
      <c r="V1257" s="137">
        <v>0</v>
      </c>
      <c r="W1257" s="138">
        <v>0</v>
      </c>
      <c r="X1257" s="137">
        <v>0</v>
      </c>
      <c r="Y1257" s="88">
        <v>0</v>
      </c>
      <c r="Z1257" s="88">
        <v>0</v>
      </c>
      <c r="AA1257" s="88">
        <v>0</v>
      </c>
      <c r="AB1257" s="88">
        <v>0</v>
      </c>
      <c r="AC1257" s="88">
        <v>0</v>
      </c>
      <c r="AD1257" s="88">
        <v>0</v>
      </c>
      <c r="AE1257" s="88">
        <v>0</v>
      </c>
      <c r="AF1257" s="88">
        <v>0</v>
      </c>
      <c r="AG1257" s="88">
        <v>0</v>
      </c>
      <c r="AH1257" s="139">
        <v>0</v>
      </c>
      <c r="AI1257" s="139">
        <v>0</v>
      </c>
      <c r="AU1257" s="88"/>
    </row>
    <row r="1258" spans="3:47" s="11" customFormat="1" outlineLevel="2" x14ac:dyDescent="0.2">
      <c r="C1258" s="119">
        <v>12</v>
      </c>
      <c r="E1258" s="153" t="s">
        <v>211</v>
      </c>
      <c r="P1258" s="149"/>
      <c r="Q1258" s="135" t="s">
        <v>110</v>
      </c>
      <c r="R1258" s="136"/>
      <c r="S1258" s="88"/>
      <c r="T1258" s="88"/>
      <c r="U1258" s="137">
        <v>0</v>
      </c>
      <c r="V1258" s="137">
        <v>0</v>
      </c>
      <c r="W1258" s="138">
        <v>0</v>
      </c>
      <c r="X1258" s="137">
        <v>55.395742215551714</v>
      </c>
      <c r="Y1258" s="88">
        <v>53.40944419134086</v>
      </c>
      <c r="Z1258" s="88">
        <v>54.878203906602735</v>
      </c>
      <c r="AA1258" s="88">
        <v>56.250159004267807</v>
      </c>
      <c r="AB1258" s="88">
        <v>57.656412979374494</v>
      </c>
      <c r="AC1258" s="88">
        <v>59.097823303858853</v>
      </c>
      <c r="AD1258" s="88">
        <v>60.575268886455319</v>
      </c>
      <c r="AE1258" s="88">
        <v>62.089650608616694</v>
      </c>
      <c r="AF1258" s="88">
        <v>63.641891873832115</v>
      </c>
      <c r="AG1258" s="88">
        <v>65.232939170677909</v>
      </c>
      <c r="AH1258" s="139">
        <v>66.863762649944846</v>
      </c>
      <c r="AI1258" s="139">
        <v>68.535356716193476</v>
      </c>
      <c r="AU1258" s="88"/>
    </row>
    <row r="1259" spans="3:47" s="11" customFormat="1" outlineLevel="2" x14ac:dyDescent="0.2">
      <c r="C1259" s="119">
        <v>12</v>
      </c>
      <c r="E1259" s="153" t="s">
        <v>212</v>
      </c>
      <c r="P1259" s="149"/>
      <c r="Q1259" s="135" t="s">
        <v>110</v>
      </c>
      <c r="R1259" s="136"/>
      <c r="S1259" s="88"/>
      <c r="T1259" s="88"/>
      <c r="U1259" s="137">
        <v>0</v>
      </c>
      <c r="V1259" s="137">
        <v>0</v>
      </c>
      <c r="W1259" s="138">
        <v>0</v>
      </c>
      <c r="X1259" s="137">
        <v>0</v>
      </c>
      <c r="Y1259" s="88">
        <v>0</v>
      </c>
      <c r="Z1259" s="88">
        <v>0</v>
      </c>
      <c r="AA1259" s="88">
        <v>0</v>
      </c>
      <c r="AB1259" s="88">
        <v>0</v>
      </c>
      <c r="AC1259" s="88">
        <v>0</v>
      </c>
      <c r="AD1259" s="88">
        <v>0</v>
      </c>
      <c r="AE1259" s="88">
        <v>0</v>
      </c>
      <c r="AF1259" s="88">
        <v>0</v>
      </c>
      <c r="AG1259" s="88">
        <v>0</v>
      </c>
      <c r="AH1259" s="139">
        <v>0</v>
      </c>
      <c r="AI1259" s="139">
        <v>0</v>
      </c>
      <c r="AU1259" s="88"/>
    </row>
    <row r="1260" spans="3:47" s="11" customFormat="1" outlineLevel="2" x14ac:dyDescent="0.2">
      <c r="C1260" s="119">
        <v>12</v>
      </c>
      <c r="E1260" s="153" t="s">
        <v>213</v>
      </c>
      <c r="P1260" s="149"/>
      <c r="Q1260" s="135" t="s">
        <v>110</v>
      </c>
      <c r="R1260" s="136"/>
      <c r="S1260" s="88"/>
      <c r="T1260" s="88"/>
      <c r="U1260" s="137">
        <v>0</v>
      </c>
      <c r="V1260" s="137">
        <v>0</v>
      </c>
      <c r="W1260" s="138">
        <v>0</v>
      </c>
      <c r="X1260" s="137">
        <v>0</v>
      </c>
      <c r="Y1260" s="88">
        <v>0</v>
      </c>
      <c r="Z1260" s="88">
        <v>0</v>
      </c>
      <c r="AA1260" s="88">
        <v>0</v>
      </c>
      <c r="AB1260" s="88">
        <v>0</v>
      </c>
      <c r="AC1260" s="88">
        <v>0</v>
      </c>
      <c r="AD1260" s="88">
        <v>0</v>
      </c>
      <c r="AE1260" s="88">
        <v>0</v>
      </c>
      <c r="AF1260" s="88">
        <v>0</v>
      </c>
      <c r="AG1260" s="88">
        <v>0</v>
      </c>
      <c r="AH1260" s="139">
        <v>0</v>
      </c>
      <c r="AI1260" s="139">
        <v>0</v>
      </c>
      <c r="AU1260" s="88"/>
    </row>
    <row r="1261" spans="3:47" s="11" customFormat="1" outlineLevel="2" x14ac:dyDescent="0.2">
      <c r="C1261" s="119">
        <v>12</v>
      </c>
      <c r="E1261" s="153" t="s">
        <v>214</v>
      </c>
      <c r="P1261" s="149"/>
      <c r="Q1261" s="135" t="s">
        <v>110</v>
      </c>
      <c r="R1261" s="136"/>
      <c r="S1261" s="88"/>
      <c r="T1261" s="88"/>
      <c r="U1261" s="137">
        <v>0</v>
      </c>
      <c r="V1261" s="137">
        <v>0</v>
      </c>
      <c r="W1261" s="138">
        <v>0</v>
      </c>
      <c r="X1261" s="137">
        <v>0</v>
      </c>
      <c r="Y1261" s="88">
        <v>0</v>
      </c>
      <c r="Z1261" s="88">
        <v>0</v>
      </c>
      <c r="AA1261" s="88">
        <v>0</v>
      </c>
      <c r="AB1261" s="88">
        <v>0</v>
      </c>
      <c r="AC1261" s="88">
        <v>0</v>
      </c>
      <c r="AD1261" s="88">
        <v>0</v>
      </c>
      <c r="AE1261" s="88">
        <v>0</v>
      </c>
      <c r="AF1261" s="88">
        <v>0</v>
      </c>
      <c r="AG1261" s="88">
        <v>0</v>
      </c>
      <c r="AH1261" s="139">
        <v>0</v>
      </c>
      <c r="AI1261" s="139">
        <v>0</v>
      </c>
      <c r="AU1261" s="88"/>
    </row>
    <row r="1262" spans="3:47" s="11" customFormat="1" outlineLevel="2" x14ac:dyDescent="0.2">
      <c r="C1262" s="119">
        <v>12</v>
      </c>
      <c r="E1262" s="153" t="s">
        <v>215</v>
      </c>
      <c r="P1262" s="149"/>
      <c r="Q1262" s="135" t="s">
        <v>110</v>
      </c>
      <c r="R1262" s="136"/>
      <c r="S1262" s="88"/>
      <c r="T1262" s="88"/>
      <c r="U1262" s="137">
        <v>0</v>
      </c>
      <c r="V1262" s="137">
        <v>0</v>
      </c>
      <c r="W1262" s="138">
        <v>0</v>
      </c>
      <c r="X1262" s="137">
        <v>0</v>
      </c>
      <c r="Y1262" s="88">
        <v>0</v>
      </c>
      <c r="Z1262" s="88">
        <v>0</v>
      </c>
      <c r="AA1262" s="88">
        <v>0</v>
      </c>
      <c r="AB1262" s="88">
        <v>0</v>
      </c>
      <c r="AC1262" s="88">
        <v>0</v>
      </c>
      <c r="AD1262" s="88">
        <v>0</v>
      </c>
      <c r="AE1262" s="88">
        <v>0</v>
      </c>
      <c r="AF1262" s="88">
        <v>0</v>
      </c>
      <c r="AG1262" s="88">
        <v>0</v>
      </c>
      <c r="AH1262" s="139">
        <v>0</v>
      </c>
      <c r="AI1262" s="139">
        <v>0</v>
      </c>
      <c r="AU1262" s="88"/>
    </row>
    <row r="1263" spans="3:47" s="11" customFormat="1" outlineLevel="2" x14ac:dyDescent="0.2">
      <c r="C1263" s="119">
        <v>12</v>
      </c>
      <c r="E1263" s="153" t="s">
        <v>216</v>
      </c>
      <c r="P1263" s="149"/>
      <c r="Q1263" s="135" t="s">
        <v>110</v>
      </c>
      <c r="R1263" s="136"/>
      <c r="S1263" s="88"/>
      <c r="T1263" s="88"/>
      <c r="U1263" s="137">
        <v>0</v>
      </c>
      <c r="V1263" s="137">
        <v>0</v>
      </c>
      <c r="W1263" s="138">
        <v>0</v>
      </c>
      <c r="X1263" s="137">
        <v>-5.773166696715573</v>
      </c>
      <c r="Y1263" s="88">
        <v>-5.9386641420214188</v>
      </c>
      <c r="Z1263" s="88">
        <v>-6.1019774059270082</v>
      </c>
      <c r="AA1263" s="88">
        <v>-6.2545268410751831</v>
      </c>
      <c r="AB1263" s="88">
        <v>0</v>
      </c>
      <c r="AC1263" s="88">
        <v>0</v>
      </c>
      <c r="AD1263" s="88">
        <v>0</v>
      </c>
      <c r="AE1263" s="88">
        <v>0</v>
      </c>
      <c r="AF1263" s="88">
        <v>0</v>
      </c>
      <c r="AG1263" s="88">
        <v>0</v>
      </c>
      <c r="AH1263" s="139">
        <v>0</v>
      </c>
      <c r="AI1263" s="139">
        <v>0</v>
      </c>
      <c r="AU1263" s="88"/>
    </row>
    <row r="1264" spans="3:47" s="11" customFormat="1" outlineLevel="2" x14ac:dyDescent="0.2">
      <c r="C1264" s="119">
        <v>12</v>
      </c>
      <c r="E1264" s="153" t="s">
        <v>33</v>
      </c>
      <c r="P1264" s="149"/>
      <c r="Q1264" s="135" t="s">
        <v>110</v>
      </c>
      <c r="R1264" s="136"/>
      <c r="S1264" s="88"/>
      <c r="T1264" s="88"/>
      <c r="U1264" s="137">
        <v>0</v>
      </c>
      <c r="V1264" s="137">
        <v>0</v>
      </c>
      <c r="W1264" s="138">
        <v>0</v>
      </c>
      <c r="X1264" s="137">
        <v>0</v>
      </c>
      <c r="Y1264" s="88">
        <v>0</v>
      </c>
      <c r="Z1264" s="88">
        <v>0</v>
      </c>
      <c r="AA1264" s="88">
        <v>0</v>
      </c>
      <c r="AB1264" s="88">
        <v>0</v>
      </c>
      <c r="AC1264" s="88">
        <v>0</v>
      </c>
      <c r="AD1264" s="88">
        <v>0</v>
      </c>
      <c r="AE1264" s="88">
        <v>0</v>
      </c>
      <c r="AF1264" s="88">
        <v>0</v>
      </c>
      <c r="AG1264" s="88">
        <v>0</v>
      </c>
      <c r="AH1264" s="139">
        <v>0</v>
      </c>
      <c r="AI1264" s="139">
        <v>0</v>
      </c>
      <c r="AU1264" s="88"/>
    </row>
    <row r="1265" spans="3:47" s="11" customFormat="1" outlineLevel="2" x14ac:dyDescent="0.2">
      <c r="C1265" s="119">
        <v>12</v>
      </c>
      <c r="E1265" s="153" t="s">
        <v>34</v>
      </c>
      <c r="P1265" s="149"/>
      <c r="Q1265" s="135" t="s">
        <v>110</v>
      </c>
      <c r="R1265" s="136"/>
      <c r="S1265" s="88"/>
      <c r="T1265" s="88"/>
      <c r="U1265" s="137">
        <v>0</v>
      </c>
      <c r="V1265" s="137">
        <v>0</v>
      </c>
      <c r="W1265" s="138">
        <v>0</v>
      </c>
      <c r="X1265" s="137">
        <v>51.727752733137486</v>
      </c>
      <c r="Y1265" s="88">
        <v>89.972615796995939</v>
      </c>
      <c r="Z1265" s="88">
        <v>14.716786528436749</v>
      </c>
      <c r="AA1265" s="88">
        <v>31.609225560673984</v>
      </c>
      <c r="AB1265" s="88">
        <v>75.798423400905463</v>
      </c>
      <c r="AC1265" s="88">
        <v>49.291213666359404</v>
      </c>
      <c r="AD1265" s="88">
        <v>55.588182132665679</v>
      </c>
      <c r="AE1265" s="88">
        <v>21.414651550314588</v>
      </c>
      <c r="AF1265" s="88">
        <v>17.650536054370836</v>
      </c>
      <c r="AG1265" s="88">
        <v>49.279890648537808</v>
      </c>
      <c r="AH1265" s="139">
        <v>7.4672971126886027</v>
      </c>
      <c r="AI1265" s="139">
        <v>90.107363051047841</v>
      </c>
      <c r="AU1265" s="88"/>
    </row>
    <row r="1266" spans="3:47" s="11" customFormat="1" outlineLevel="2" x14ac:dyDescent="0.2">
      <c r="C1266" s="119">
        <v>12</v>
      </c>
      <c r="E1266" s="153" t="s">
        <v>217</v>
      </c>
      <c r="P1266" s="149"/>
      <c r="Q1266" s="135" t="s">
        <v>110</v>
      </c>
      <c r="R1266" s="136"/>
      <c r="S1266" s="88"/>
      <c r="T1266" s="88"/>
      <c r="U1266" s="137">
        <v>0</v>
      </c>
      <c r="V1266" s="137">
        <v>0</v>
      </c>
      <c r="W1266" s="138">
        <v>0</v>
      </c>
      <c r="X1266" s="137">
        <v>0</v>
      </c>
      <c r="Y1266" s="88">
        <v>0</v>
      </c>
      <c r="Z1266" s="88">
        <v>0</v>
      </c>
      <c r="AA1266" s="88">
        <v>0</v>
      </c>
      <c r="AB1266" s="88">
        <v>0</v>
      </c>
      <c r="AC1266" s="88">
        <v>0</v>
      </c>
      <c r="AD1266" s="88">
        <v>0</v>
      </c>
      <c r="AE1266" s="88">
        <v>0</v>
      </c>
      <c r="AF1266" s="88">
        <v>0</v>
      </c>
      <c r="AG1266" s="88">
        <v>0</v>
      </c>
      <c r="AH1266" s="139">
        <v>0</v>
      </c>
      <c r="AI1266" s="139">
        <v>0</v>
      </c>
      <c r="AU1266" s="88"/>
    </row>
    <row r="1267" spans="3:47" s="11" customFormat="1" outlineLevel="2" x14ac:dyDescent="0.2">
      <c r="C1267" s="119">
        <v>12</v>
      </c>
      <c r="E1267" s="153" t="s">
        <v>152</v>
      </c>
      <c r="P1267" s="149"/>
      <c r="Q1267" s="135" t="s">
        <v>110</v>
      </c>
      <c r="R1267" s="136"/>
      <c r="S1267" s="88"/>
      <c r="T1267" s="88"/>
      <c r="U1267" s="137">
        <v>0</v>
      </c>
      <c r="V1267" s="137">
        <v>0</v>
      </c>
      <c r="W1267" s="138">
        <v>0</v>
      </c>
      <c r="X1267" s="137">
        <v>0</v>
      </c>
      <c r="Y1267" s="88">
        <v>0</v>
      </c>
      <c r="Z1267" s="88">
        <v>0</v>
      </c>
      <c r="AA1267" s="88">
        <v>0</v>
      </c>
      <c r="AB1267" s="88">
        <v>0</v>
      </c>
      <c r="AC1267" s="88">
        <v>0</v>
      </c>
      <c r="AD1267" s="88">
        <v>0</v>
      </c>
      <c r="AE1267" s="88">
        <v>0</v>
      </c>
      <c r="AF1267" s="88">
        <v>0</v>
      </c>
      <c r="AG1267" s="88">
        <v>0</v>
      </c>
      <c r="AH1267" s="139">
        <v>0</v>
      </c>
      <c r="AI1267" s="139">
        <v>0</v>
      </c>
      <c r="AU1267" s="88"/>
    </row>
    <row r="1268" spans="3:47" s="11" customFormat="1" outlineLevel="2" x14ac:dyDescent="0.2">
      <c r="C1268" s="119">
        <v>12</v>
      </c>
      <c r="E1268" s="154" t="s">
        <v>152</v>
      </c>
      <c r="F1268" s="142"/>
      <c r="G1268" s="142"/>
      <c r="H1268" s="142"/>
      <c r="I1268" s="142"/>
      <c r="J1268" s="142"/>
      <c r="K1268" s="142"/>
      <c r="L1268" s="142"/>
      <c r="M1268" s="142"/>
      <c r="N1268" s="142"/>
      <c r="O1268" s="142"/>
      <c r="P1268" s="155"/>
      <c r="Q1268" s="143" t="s">
        <v>110</v>
      </c>
      <c r="R1268" s="144"/>
      <c r="S1268" s="145"/>
      <c r="T1268" s="145"/>
      <c r="U1268" s="146">
        <v>0</v>
      </c>
      <c r="V1268" s="146">
        <v>0</v>
      </c>
      <c r="W1268" s="147">
        <v>0</v>
      </c>
      <c r="X1268" s="146">
        <v>0</v>
      </c>
      <c r="Y1268" s="145">
        <v>0</v>
      </c>
      <c r="Z1268" s="145">
        <v>0</v>
      </c>
      <c r="AA1268" s="145">
        <v>0</v>
      </c>
      <c r="AB1268" s="145">
        <v>0</v>
      </c>
      <c r="AC1268" s="145">
        <v>0</v>
      </c>
      <c r="AD1268" s="145">
        <v>0</v>
      </c>
      <c r="AE1268" s="145">
        <v>0</v>
      </c>
      <c r="AF1268" s="145">
        <v>0</v>
      </c>
      <c r="AG1268" s="145">
        <v>0</v>
      </c>
      <c r="AH1268" s="148">
        <v>0</v>
      </c>
      <c r="AI1268" s="148">
        <v>0</v>
      </c>
      <c r="AU1268" s="88"/>
    </row>
    <row r="1269" spans="3:47" s="11" customFormat="1" outlineLevel="2" x14ac:dyDescent="0.2">
      <c r="C1269" s="119">
        <v>12</v>
      </c>
      <c r="P1269" s="149" t="s">
        <v>177</v>
      </c>
      <c r="Q1269" s="16" t="s">
        <v>110</v>
      </c>
      <c r="R1269" s="150"/>
      <c r="S1269" s="150"/>
      <c r="T1269" s="150"/>
      <c r="U1269" s="150">
        <v>0</v>
      </c>
      <c r="V1269" s="150">
        <v>0</v>
      </c>
      <c r="W1269" s="150">
        <v>0</v>
      </c>
      <c r="X1269" s="150">
        <v>101.35032825197362</v>
      </c>
      <c r="Y1269" s="150">
        <v>137.44339584631538</v>
      </c>
      <c r="Z1269" s="150">
        <v>63.493013029112475</v>
      </c>
      <c r="AA1269" s="150">
        <v>81.604857723866616</v>
      </c>
      <c r="AB1269" s="150">
        <v>133.45483638027997</v>
      </c>
      <c r="AC1269" s="150">
        <v>108.38903697021826</v>
      </c>
      <c r="AD1269" s="150">
        <v>116.163451019121</v>
      </c>
      <c r="AE1269" s="150">
        <v>83.504302158931281</v>
      </c>
      <c r="AF1269" s="150">
        <v>81.292427928202954</v>
      </c>
      <c r="AG1269" s="150">
        <v>114.51282981921571</v>
      </c>
      <c r="AH1269" s="150">
        <v>74.331059762633444</v>
      </c>
      <c r="AI1269" s="150">
        <v>158.64271976724132</v>
      </c>
      <c r="AU1269" s="88"/>
    </row>
    <row r="1270" spans="3:47" s="11" customFormat="1" outlineLevel="2" x14ac:dyDescent="0.2">
      <c r="C1270" s="119">
        <v>12</v>
      </c>
      <c r="E1270" s="124" t="s">
        <v>178</v>
      </c>
      <c r="AU1270" s="88"/>
    </row>
    <row r="1271" spans="3:47" s="11" customFormat="1" outlineLevel="2" x14ac:dyDescent="0.2">
      <c r="C1271" s="119">
        <v>12</v>
      </c>
      <c r="F1271" s="156" t="s">
        <v>179</v>
      </c>
      <c r="AU1271" s="88"/>
    </row>
    <row r="1272" spans="3:47" s="11" customFormat="1" outlineLevel="2" x14ac:dyDescent="0.2">
      <c r="C1272" s="119">
        <v>12</v>
      </c>
      <c r="E1272" s="125"/>
      <c r="F1272" s="157" t="s">
        <v>209</v>
      </c>
      <c r="G1272" s="127"/>
      <c r="H1272" s="158" t="s">
        <v>180</v>
      </c>
      <c r="I1272" s="127"/>
      <c r="J1272" s="127"/>
      <c r="K1272" s="127"/>
      <c r="L1272" s="127"/>
      <c r="M1272" s="127"/>
      <c r="N1272" s="127"/>
      <c r="O1272" s="127"/>
      <c r="P1272" s="152"/>
      <c r="Q1272" s="128" t="s">
        <v>110</v>
      </c>
      <c r="R1272" s="129"/>
      <c r="S1272" s="130"/>
      <c r="T1272" s="130"/>
      <c r="U1272" s="131">
        <v>0</v>
      </c>
      <c r="V1272" s="131">
        <v>0</v>
      </c>
      <c r="W1272" s="132">
        <v>0</v>
      </c>
      <c r="X1272" s="131">
        <v>0</v>
      </c>
      <c r="Y1272" s="130">
        <v>0</v>
      </c>
      <c r="Z1272" s="130">
        <v>0</v>
      </c>
      <c r="AA1272" s="130">
        <v>0</v>
      </c>
      <c r="AB1272" s="130">
        <v>0</v>
      </c>
      <c r="AC1272" s="130">
        <v>0</v>
      </c>
      <c r="AD1272" s="130">
        <v>0</v>
      </c>
      <c r="AE1272" s="130">
        <v>0</v>
      </c>
      <c r="AF1272" s="130">
        <v>0</v>
      </c>
      <c r="AG1272" s="130">
        <v>0</v>
      </c>
      <c r="AH1272" s="133">
        <v>0</v>
      </c>
      <c r="AI1272" s="133">
        <v>0</v>
      </c>
      <c r="AU1272" s="88"/>
    </row>
    <row r="1273" spans="3:47" s="11" customFormat="1" outlineLevel="2" x14ac:dyDescent="0.2">
      <c r="C1273" s="119">
        <v>12</v>
      </c>
      <c r="E1273" s="134"/>
      <c r="F1273" s="159" t="s">
        <v>31</v>
      </c>
      <c r="H1273" s="72" t="s">
        <v>180</v>
      </c>
      <c r="P1273" s="149"/>
      <c r="Q1273" s="135" t="s">
        <v>110</v>
      </c>
      <c r="R1273" s="136"/>
      <c r="S1273" s="88"/>
      <c r="T1273" s="88"/>
      <c r="U1273" s="137">
        <v>15.238439999999994</v>
      </c>
      <c r="V1273" s="137">
        <v>18.362320199999992</v>
      </c>
      <c r="W1273" s="138">
        <v>20.240785556459993</v>
      </c>
      <c r="X1273" s="137">
        <v>20.742757038260205</v>
      </c>
      <c r="Y1273" s="88">
        <v>21.234360380066974</v>
      </c>
      <c r="Z1273" s="88">
        <v>21.712133488618484</v>
      </c>
      <c r="AA1273" s="88">
        <v>22.146376158390854</v>
      </c>
      <c r="AB1273" s="88">
        <v>22.589303681558672</v>
      </c>
      <c r="AC1273" s="88">
        <v>23.041089755189844</v>
      </c>
      <c r="AD1273" s="88">
        <v>23.501911550293642</v>
      </c>
      <c r="AE1273" s="88">
        <v>23.971949781299514</v>
      </c>
      <c r="AF1273" s="88">
        <v>24.451388776925505</v>
      </c>
      <c r="AG1273" s="88">
        <v>24.940416552464015</v>
      </c>
      <c r="AH1273" s="139">
        <v>25.439224883513294</v>
      </c>
      <c r="AI1273" s="139">
        <v>25.94800938118356</v>
      </c>
      <c r="AU1273" s="88"/>
    </row>
    <row r="1274" spans="3:47" s="11" customFormat="1" outlineLevel="2" x14ac:dyDescent="0.2">
      <c r="C1274" s="119">
        <v>12</v>
      </c>
      <c r="E1274" s="134"/>
      <c r="F1274" s="159" t="s">
        <v>28</v>
      </c>
      <c r="H1274" s="72" t="s">
        <v>180</v>
      </c>
      <c r="P1274" s="149"/>
      <c r="Q1274" s="135" t="s">
        <v>110</v>
      </c>
      <c r="R1274" s="136"/>
      <c r="S1274" s="88"/>
      <c r="T1274" s="88"/>
      <c r="U1274" s="137">
        <v>0</v>
      </c>
      <c r="V1274" s="137">
        <v>0</v>
      </c>
      <c r="W1274" s="138">
        <v>0</v>
      </c>
      <c r="X1274" s="137">
        <v>0</v>
      </c>
      <c r="Y1274" s="88">
        <v>0</v>
      </c>
      <c r="Z1274" s="88">
        <v>0</v>
      </c>
      <c r="AA1274" s="88">
        <v>0</v>
      </c>
      <c r="AB1274" s="88">
        <v>0</v>
      </c>
      <c r="AC1274" s="88">
        <v>0</v>
      </c>
      <c r="AD1274" s="88">
        <v>0</v>
      </c>
      <c r="AE1274" s="88">
        <v>0</v>
      </c>
      <c r="AF1274" s="88">
        <v>0</v>
      </c>
      <c r="AG1274" s="88">
        <v>0</v>
      </c>
      <c r="AH1274" s="139">
        <v>0</v>
      </c>
      <c r="AI1274" s="139">
        <v>0</v>
      </c>
      <c r="AU1274" s="88"/>
    </row>
    <row r="1275" spans="3:47" s="11" customFormat="1" outlineLevel="2" x14ac:dyDescent="0.2">
      <c r="C1275" s="119">
        <v>12</v>
      </c>
      <c r="E1275" s="134"/>
      <c r="F1275" s="159" t="s">
        <v>210</v>
      </c>
      <c r="H1275" s="72" t="s">
        <v>180</v>
      </c>
      <c r="P1275" s="149"/>
      <c r="Q1275" s="135" t="s">
        <v>110</v>
      </c>
      <c r="R1275" s="136"/>
      <c r="S1275" s="88"/>
      <c r="T1275" s="88"/>
      <c r="U1275" s="137">
        <v>33.75672138146534</v>
      </c>
      <c r="V1275" s="137">
        <v>34.958165849710738</v>
      </c>
      <c r="W1275" s="138">
        <v>35.938412498340178</v>
      </c>
      <c r="X1275" s="137">
        <v>36.925020097233507</v>
      </c>
      <c r="Y1275" s="88">
        <v>37.817246113084956</v>
      </c>
      <c r="Z1275" s="88">
        <v>38.614116221859582</v>
      </c>
      <c r="AA1275" s="88">
        <v>39.380488956302507</v>
      </c>
      <c r="AB1275" s="88">
        <v>40.162071858051171</v>
      </c>
      <c r="AC1275" s="88">
        <v>40.959166802653939</v>
      </c>
      <c r="AD1275" s="88">
        <v>41.77208165697045</v>
      </c>
      <c r="AE1275" s="88">
        <v>42.601130398080912</v>
      </c>
      <c r="AF1275" s="88">
        <v>43.446633234555378</v>
      </c>
      <c r="AG1275" s="88">
        <v>44.30891673012988</v>
      </c>
      <c r="AH1275" s="139">
        <v>45.188313929837129</v>
      </c>
      <c r="AI1275" s="139">
        <v>46.085164488640544</v>
      </c>
      <c r="AU1275" s="88"/>
    </row>
    <row r="1276" spans="3:47" s="11" customFormat="1" outlineLevel="2" x14ac:dyDescent="0.2">
      <c r="C1276" s="119">
        <v>12</v>
      </c>
      <c r="E1276" s="134"/>
      <c r="F1276" s="159" t="s">
        <v>211</v>
      </c>
      <c r="H1276" s="72" t="s">
        <v>180</v>
      </c>
      <c r="P1276" s="149"/>
      <c r="Q1276" s="135" t="s">
        <v>110</v>
      </c>
      <c r="R1276" s="136"/>
      <c r="S1276" s="88"/>
      <c r="T1276" s="88"/>
      <c r="U1276" s="137">
        <v>75.651450000000011</v>
      </c>
      <c r="V1276" s="137">
        <v>78.337076475000018</v>
      </c>
      <c r="W1276" s="138">
        <v>80.530514616300024</v>
      </c>
      <c r="X1276" s="137">
        <v>138.13279293233836</v>
      </c>
      <c r="Y1276" s="88">
        <v>138.15700524054546</v>
      </c>
      <c r="Z1276" s="88">
        <v>141.41393849394555</v>
      </c>
      <c r="AA1276" s="88">
        <v>144.50795470989874</v>
      </c>
      <c r="AB1276" s="88">
        <v>147.67053881954749</v>
      </c>
      <c r="AC1276" s="88">
        <v>150.9032302482513</v>
      </c>
      <c r="AD1276" s="88">
        <v>154.20760342904117</v>
      </c>
      <c r="AE1276" s="88">
        <v>157.58526860860002</v>
      </c>
      <c r="AF1276" s="88">
        <v>161.03787267201508</v>
      </c>
      <c r="AG1276" s="88">
        <v>164.56709998674472</v>
      </c>
      <c r="AH1276" s="139">
        <v>168.17467326625138</v>
      </c>
      <c r="AI1276" s="139">
        <v>171.86235445376451</v>
      </c>
      <c r="AU1276" s="88"/>
    </row>
    <row r="1277" spans="3:47" s="11" customFormat="1" outlineLevel="2" x14ac:dyDescent="0.2">
      <c r="C1277" s="119">
        <v>12</v>
      </c>
      <c r="E1277" s="134"/>
      <c r="F1277" s="159" t="s">
        <v>212</v>
      </c>
      <c r="H1277" s="72" t="s">
        <v>180</v>
      </c>
      <c r="P1277" s="149"/>
      <c r="Q1277" s="135" t="s">
        <v>110</v>
      </c>
      <c r="R1277" s="136"/>
      <c r="S1277" s="88"/>
      <c r="T1277" s="88"/>
      <c r="U1277" s="137">
        <v>4.7808404796478925</v>
      </c>
      <c r="V1277" s="137">
        <v>4.9540591944847661</v>
      </c>
      <c r="W1277" s="138">
        <v>5.094384251325784</v>
      </c>
      <c r="X1277" s="137">
        <v>5.236124535342884</v>
      </c>
      <c r="Y1277" s="88">
        <v>5.3631304654401477</v>
      </c>
      <c r="Z1277" s="88">
        <v>5.4750713980854782</v>
      </c>
      <c r="AA1277" s="88">
        <v>5.5836180002185314</v>
      </c>
      <c r="AB1277" s="88">
        <v>5.694316604394654</v>
      </c>
      <c r="AC1277" s="88">
        <v>5.8072098753560155</v>
      </c>
      <c r="AD1277" s="88">
        <v>5.9223413236991052</v>
      </c>
      <c r="AE1277" s="88">
        <v>6.0397553226443055</v>
      </c>
      <c r="AF1277" s="88">
        <v>6.1594971251379329</v>
      </c>
      <c r="AG1277" s="88">
        <v>6.2816128812933369</v>
      </c>
      <c r="AH1277" s="139">
        <v>6.4061496561777771</v>
      </c>
      <c r="AI1277" s="139">
        <v>6.5331554479519411</v>
      </c>
      <c r="AU1277" s="88"/>
    </row>
    <row r="1278" spans="3:47" s="11" customFormat="1" outlineLevel="2" x14ac:dyDescent="0.2">
      <c r="C1278" s="119">
        <v>12</v>
      </c>
      <c r="E1278" s="134"/>
      <c r="F1278" s="159" t="s">
        <v>213</v>
      </c>
      <c r="H1278" s="72" t="s">
        <v>180</v>
      </c>
      <c r="P1278" s="149"/>
      <c r="Q1278" s="135" t="s">
        <v>110</v>
      </c>
      <c r="R1278" s="136"/>
      <c r="S1278" s="88"/>
      <c r="T1278" s="88"/>
      <c r="U1278" s="137">
        <v>9.5331600000000005</v>
      </c>
      <c r="V1278" s="137">
        <v>9.8715871800000006</v>
      </c>
      <c r="W1278" s="138">
        <v>10.147991621040001</v>
      </c>
      <c r="X1278" s="137">
        <v>10.426046591456497</v>
      </c>
      <c r="Y1278" s="88">
        <v>10.679399523628893</v>
      </c>
      <c r="Z1278" s="88">
        <v>10.904734853577464</v>
      </c>
      <c r="AA1278" s="88">
        <v>11.121739077163657</v>
      </c>
      <c r="AB1278" s="88">
        <v>11.343061684799213</v>
      </c>
      <c r="AC1278" s="88">
        <v>11.568788612326719</v>
      </c>
      <c r="AD1278" s="88">
        <v>11.799007505712021</v>
      </c>
      <c r="AE1278" s="88">
        <v>12.03380775507569</v>
      </c>
      <c r="AF1278" s="88">
        <v>12.273280529401697</v>
      </c>
      <c r="AG1278" s="88">
        <v>12.517518811936791</v>
      </c>
      <c r="AH1278" s="139">
        <v>12.766617436294332</v>
      </c>
      <c r="AI1278" s="139">
        <v>13.020673123276589</v>
      </c>
      <c r="AU1278" s="88"/>
    </row>
    <row r="1279" spans="3:47" s="11" customFormat="1" outlineLevel="2" x14ac:dyDescent="0.2">
      <c r="C1279" s="119">
        <v>12</v>
      </c>
      <c r="E1279" s="134"/>
      <c r="F1279" s="159" t="s">
        <v>214</v>
      </c>
      <c r="H1279" s="72" t="s">
        <v>180</v>
      </c>
      <c r="P1279" s="149"/>
      <c r="Q1279" s="135" t="s">
        <v>110</v>
      </c>
      <c r="R1279" s="136"/>
      <c r="S1279" s="88"/>
      <c r="T1279" s="88"/>
      <c r="U1279" s="137">
        <v>9.6597350399786457</v>
      </c>
      <c r="V1279" s="137">
        <v>9.9829391166483354</v>
      </c>
      <c r="W1279" s="138">
        <v>10.25340531850866</v>
      </c>
      <c r="X1279" s="137">
        <v>10.52225674089669</v>
      </c>
      <c r="Y1279" s="88">
        <v>10.773267005955717</v>
      </c>
      <c r="Z1279" s="88">
        <v>11.007424071216356</v>
      </c>
      <c r="AA1279" s="88">
        <v>11.226670348690137</v>
      </c>
      <c r="AB1279" s="88">
        <v>11.450283581581925</v>
      </c>
      <c r="AC1279" s="88">
        <v>11.678350751070342</v>
      </c>
      <c r="AD1279" s="88">
        <v>11.910960570828323</v>
      </c>
      <c r="AE1279" s="88">
        <v>12.148203521531004</v>
      </c>
      <c r="AF1279" s="88">
        <v>12.390171886050934</v>
      </c>
      <c r="AG1279" s="88">
        <v>12.636959785354316</v>
      </c>
      <c r="AH1279" s="139">
        <v>12.888663215112214</v>
      </c>
      <c r="AI1279" s="139">
        <v>13.145380083041001</v>
      </c>
      <c r="AU1279" s="88"/>
    </row>
    <row r="1280" spans="3:47" s="11" customFormat="1" outlineLevel="2" x14ac:dyDescent="0.2">
      <c r="C1280" s="119">
        <v>12</v>
      </c>
      <c r="E1280" s="134"/>
      <c r="F1280" s="159" t="s">
        <v>215</v>
      </c>
      <c r="H1280" s="72" t="s">
        <v>180</v>
      </c>
      <c r="P1280" s="149"/>
      <c r="Q1280" s="135" t="s">
        <v>110</v>
      </c>
      <c r="R1280" s="136"/>
      <c r="S1280" s="88"/>
      <c r="T1280" s="88"/>
      <c r="U1280" s="137">
        <v>3.0831099999999996</v>
      </c>
      <c r="V1280" s="137">
        <v>3.192560405</v>
      </c>
      <c r="W1280" s="138">
        <v>3.28195209634</v>
      </c>
      <c r="X1280" s="137">
        <v>3.3718775837797161</v>
      </c>
      <c r="Y1280" s="88">
        <v>3.4538142090655639</v>
      </c>
      <c r="Z1280" s="88">
        <v>3.5266896888768478</v>
      </c>
      <c r="AA1280" s="88">
        <v>3.5968708136854972</v>
      </c>
      <c r="AB1280" s="88">
        <v>3.6684485428778388</v>
      </c>
      <c r="AC1280" s="88">
        <v>3.7414506688811078</v>
      </c>
      <c r="AD1280" s="88">
        <v>3.815905537191842</v>
      </c>
      <c r="AE1280" s="88">
        <v>3.8918420573819597</v>
      </c>
      <c r="AF1280" s="88">
        <v>3.9692897143238608</v>
      </c>
      <c r="AG1280" s="88">
        <v>4.0482785796389056</v>
      </c>
      <c r="AH1280" s="139">
        <v>4.1288393233737199</v>
      </c>
      <c r="AI1280" s="139">
        <v>4.2110032259088568</v>
      </c>
      <c r="AU1280" s="88"/>
    </row>
    <row r="1281" spans="3:47" s="11" customFormat="1" outlineLevel="2" x14ac:dyDescent="0.2">
      <c r="C1281" s="119">
        <v>12</v>
      </c>
      <c r="E1281" s="134"/>
      <c r="F1281" s="159" t="s">
        <v>216</v>
      </c>
      <c r="H1281" s="72" t="s">
        <v>180</v>
      </c>
      <c r="P1281" s="149"/>
      <c r="Q1281" s="135" t="s">
        <v>110</v>
      </c>
      <c r="R1281" s="136"/>
      <c r="S1281" s="88"/>
      <c r="T1281" s="88"/>
      <c r="U1281" s="137">
        <v>0</v>
      </c>
      <c r="V1281" s="137">
        <v>0</v>
      </c>
      <c r="W1281" s="138">
        <v>0</v>
      </c>
      <c r="X1281" s="137">
        <v>-5.773166696715573</v>
      </c>
      <c r="Y1281" s="88">
        <v>-5.9386641420214188</v>
      </c>
      <c r="Z1281" s="88">
        <v>-6.1019774059270082</v>
      </c>
      <c r="AA1281" s="88">
        <v>-6.2545268410751831</v>
      </c>
      <c r="AB1281" s="88">
        <v>0</v>
      </c>
      <c r="AC1281" s="88">
        <v>0</v>
      </c>
      <c r="AD1281" s="88">
        <v>0</v>
      </c>
      <c r="AE1281" s="88">
        <v>0</v>
      </c>
      <c r="AF1281" s="88">
        <v>0</v>
      </c>
      <c r="AG1281" s="88">
        <v>0</v>
      </c>
      <c r="AH1281" s="139">
        <v>0</v>
      </c>
      <c r="AI1281" s="139">
        <v>0</v>
      </c>
      <c r="AU1281" s="88"/>
    </row>
    <row r="1282" spans="3:47" s="11" customFormat="1" outlineLevel="2" x14ac:dyDescent="0.2">
      <c r="C1282" s="119">
        <v>12</v>
      </c>
      <c r="E1282" s="134"/>
      <c r="F1282" s="159" t="s">
        <v>33</v>
      </c>
      <c r="H1282" s="72" t="s">
        <v>180</v>
      </c>
      <c r="P1282" s="149"/>
      <c r="Q1282" s="135" t="s">
        <v>110</v>
      </c>
      <c r="R1282" s="136"/>
      <c r="S1282" s="88"/>
      <c r="T1282" s="88"/>
      <c r="U1282" s="137">
        <v>0</v>
      </c>
      <c r="V1282" s="137">
        <v>0</v>
      </c>
      <c r="W1282" s="138">
        <v>0</v>
      </c>
      <c r="X1282" s="137">
        <v>0</v>
      </c>
      <c r="Y1282" s="88">
        <v>0</v>
      </c>
      <c r="Z1282" s="88">
        <v>0</v>
      </c>
      <c r="AA1282" s="88">
        <v>0</v>
      </c>
      <c r="AB1282" s="88">
        <v>0</v>
      </c>
      <c r="AC1282" s="88">
        <v>0</v>
      </c>
      <c r="AD1282" s="88">
        <v>0</v>
      </c>
      <c r="AE1282" s="88">
        <v>0</v>
      </c>
      <c r="AF1282" s="88">
        <v>0</v>
      </c>
      <c r="AG1282" s="88">
        <v>0</v>
      </c>
      <c r="AH1282" s="139">
        <v>0</v>
      </c>
      <c r="AI1282" s="139">
        <v>0</v>
      </c>
      <c r="AU1282" s="88"/>
    </row>
    <row r="1283" spans="3:47" s="11" customFormat="1" outlineLevel="2" x14ac:dyDescent="0.2">
      <c r="C1283" s="119">
        <v>12</v>
      </c>
      <c r="E1283" s="134"/>
      <c r="F1283" s="159" t="s">
        <v>34</v>
      </c>
      <c r="H1283" s="72" t="s">
        <v>180</v>
      </c>
      <c r="P1283" s="149"/>
      <c r="Q1283" s="135" t="s">
        <v>110</v>
      </c>
      <c r="R1283" s="136"/>
      <c r="S1283" s="88"/>
      <c r="T1283" s="88"/>
      <c r="U1283" s="137">
        <v>0</v>
      </c>
      <c r="V1283" s="137">
        <v>0</v>
      </c>
      <c r="W1283" s="138">
        <v>0</v>
      </c>
      <c r="X1283" s="137">
        <v>51.727752733137486</v>
      </c>
      <c r="Y1283" s="88">
        <v>89.972615796995939</v>
      </c>
      <c r="Z1283" s="88">
        <v>14.716786528436749</v>
      </c>
      <c r="AA1283" s="88">
        <v>31.609225560673984</v>
      </c>
      <c r="AB1283" s="88">
        <v>75.798423400905463</v>
      </c>
      <c r="AC1283" s="88">
        <v>49.291213666359404</v>
      </c>
      <c r="AD1283" s="88">
        <v>55.588182132665679</v>
      </c>
      <c r="AE1283" s="88">
        <v>21.414651550314588</v>
      </c>
      <c r="AF1283" s="88">
        <v>17.650536054370836</v>
      </c>
      <c r="AG1283" s="88">
        <v>49.279890648537808</v>
      </c>
      <c r="AH1283" s="139">
        <v>7.4672971126886027</v>
      </c>
      <c r="AI1283" s="139">
        <v>90.107363051047841</v>
      </c>
      <c r="AU1283" s="88"/>
    </row>
    <row r="1284" spans="3:47" s="11" customFormat="1" outlineLevel="2" x14ac:dyDescent="0.2">
      <c r="C1284" s="119">
        <v>12</v>
      </c>
      <c r="E1284" s="134"/>
      <c r="F1284" s="159" t="s">
        <v>217</v>
      </c>
      <c r="H1284" s="72" t="s">
        <v>180</v>
      </c>
      <c r="P1284" s="149"/>
      <c r="Q1284" s="135" t="s">
        <v>110</v>
      </c>
      <c r="R1284" s="136"/>
      <c r="S1284" s="88"/>
      <c r="T1284" s="88"/>
      <c r="U1284" s="137">
        <v>0</v>
      </c>
      <c r="V1284" s="137">
        <v>0</v>
      </c>
      <c r="W1284" s="138">
        <v>0</v>
      </c>
      <c r="X1284" s="137">
        <v>0</v>
      </c>
      <c r="Y1284" s="88">
        <v>0</v>
      </c>
      <c r="Z1284" s="88">
        <v>0</v>
      </c>
      <c r="AA1284" s="88">
        <v>0</v>
      </c>
      <c r="AB1284" s="88">
        <v>0</v>
      </c>
      <c r="AC1284" s="88">
        <v>0</v>
      </c>
      <c r="AD1284" s="88">
        <v>0</v>
      </c>
      <c r="AE1284" s="88">
        <v>0</v>
      </c>
      <c r="AF1284" s="88">
        <v>0</v>
      </c>
      <c r="AG1284" s="88">
        <v>0</v>
      </c>
      <c r="AH1284" s="139">
        <v>0</v>
      </c>
      <c r="AI1284" s="139">
        <v>0</v>
      </c>
      <c r="AU1284" s="88"/>
    </row>
    <row r="1285" spans="3:47" s="11" customFormat="1" outlineLevel="2" x14ac:dyDescent="0.2">
      <c r="C1285" s="119">
        <v>12</v>
      </c>
      <c r="E1285" s="134"/>
      <c r="F1285" s="159" t="s">
        <v>152</v>
      </c>
      <c r="H1285" s="72" t="s">
        <v>180</v>
      </c>
      <c r="P1285" s="149"/>
      <c r="Q1285" s="135" t="s">
        <v>110</v>
      </c>
      <c r="R1285" s="136"/>
      <c r="S1285" s="88"/>
      <c r="T1285" s="88"/>
      <c r="U1285" s="137">
        <v>0</v>
      </c>
      <c r="V1285" s="137">
        <v>0</v>
      </c>
      <c r="W1285" s="138">
        <v>0</v>
      </c>
      <c r="X1285" s="137">
        <v>0</v>
      </c>
      <c r="Y1285" s="88">
        <v>0</v>
      </c>
      <c r="Z1285" s="88">
        <v>0</v>
      </c>
      <c r="AA1285" s="88">
        <v>0</v>
      </c>
      <c r="AB1285" s="88">
        <v>0</v>
      </c>
      <c r="AC1285" s="88">
        <v>0</v>
      </c>
      <c r="AD1285" s="88">
        <v>0</v>
      </c>
      <c r="AE1285" s="88">
        <v>0</v>
      </c>
      <c r="AF1285" s="88">
        <v>0</v>
      </c>
      <c r="AG1285" s="88">
        <v>0</v>
      </c>
      <c r="AH1285" s="139">
        <v>0</v>
      </c>
      <c r="AI1285" s="139">
        <v>0</v>
      </c>
      <c r="AU1285" s="88"/>
    </row>
    <row r="1286" spans="3:47" s="11" customFormat="1" outlineLevel="2" x14ac:dyDescent="0.2">
      <c r="C1286" s="119">
        <v>12</v>
      </c>
      <c r="E1286" s="140"/>
      <c r="F1286" s="160" t="s">
        <v>152</v>
      </c>
      <c r="G1286" s="142"/>
      <c r="H1286" s="161" t="s">
        <v>180</v>
      </c>
      <c r="I1286" s="142"/>
      <c r="J1286" s="142"/>
      <c r="K1286" s="142"/>
      <c r="L1286" s="142"/>
      <c r="M1286" s="142"/>
      <c r="N1286" s="142"/>
      <c r="O1286" s="142"/>
      <c r="P1286" s="155"/>
      <c r="Q1286" s="143" t="s">
        <v>110</v>
      </c>
      <c r="R1286" s="144"/>
      <c r="S1286" s="145"/>
      <c r="T1286" s="145"/>
      <c r="U1286" s="146">
        <v>0</v>
      </c>
      <c r="V1286" s="146">
        <v>0</v>
      </c>
      <c r="W1286" s="147">
        <v>0</v>
      </c>
      <c r="X1286" s="146">
        <v>0</v>
      </c>
      <c r="Y1286" s="145">
        <v>0</v>
      </c>
      <c r="Z1286" s="145">
        <v>0</v>
      </c>
      <c r="AA1286" s="145">
        <v>0</v>
      </c>
      <c r="AB1286" s="145">
        <v>0</v>
      </c>
      <c r="AC1286" s="145">
        <v>0</v>
      </c>
      <c r="AD1286" s="145">
        <v>0</v>
      </c>
      <c r="AE1286" s="145">
        <v>0</v>
      </c>
      <c r="AF1286" s="145">
        <v>0</v>
      </c>
      <c r="AG1286" s="145">
        <v>0</v>
      </c>
      <c r="AH1286" s="148">
        <v>0</v>
      </c>
      <c r="AI1286" s="148">
        <v>0</v>
      </c>
      <c r="AU1286" s="88"/>
    </row>
    <row r="1287" spans="3:47" s="11" customFormat="1" outlineLevel="2" x14ac:dyDescent="0.2">
      <c r="C1287" s="119">
        <v>12</v>
      </c>
      <c r="E1287" s="125"/>
      <c r="F1287" s="157" t="s">
        <v>152</v>
      </c>
      <c r="G1287" s="127"/>
      <c r="H1287" s="158" t="s">
        <v>180</v>
      </c>
      <c r="I1287" s="127"/>
      <c r="J1287" s="127"/>
      <c r="K1287" s="127"/>
      <c r="L1287" s="127"/>
      <c r="M1287" s="127"/>
      <c r="N1287" s="127"/>
      <c r="O1287" s="127"/>
      <c r="P1287" s="152"/>
      <c r="Q1287" s="128" t="s">
        <v>110</v>
      </c>
      <c r="R1287" s="129"/>
      <c r="S1287" s="130"/>
      <c r="T1287" s="130"/>
      <c r="U1287" s="131">
        <v>0</v>
      </c>
      <c r="V1287" s="131">
        <v>0</v>
      </c>
      <c r="W1287" s="132">
        <v>0</v>
      </c>
      <c r="X1287" s="131">
        <v>0</v>
      </c>
      <c r="Y1287" s="130">
        <v>0</v>
      </c>
      <c r="Z1287" s="130">
        <v>0</v>
      </c>
      <c r="AA1287" s="130">
        <v>0</v>
      </c>
      <c r="AB1287" s="130">
        <v>0</v>
      </c>
      <c r="AC1287" s="130">
        <v>0</v>
      </c>
      <c r="AD1287" s="130">
        <v>0</v>
      </c>
      <c r="AE1287" s="130">
        <v>0</v>
      </c>
      <c r="AF1287" s="130">
        <v>0</v>
      </c>
      <c r="AG1287" s="130">
        <v>0</v>
      </c>
      <c r="AH1287" s="133">
        <v>0</v>
      </c>
      <c r="AI1287" s="133">
        <v>0</v>
      </c>
      <c r="AU1287" s="88"/>
    </row>
    <row r="1288" spans="3:47" s="11" customFormat="1" outlineLevel="2" x14ac:dyDescent="0.2">
      <c r="C1288" s="119">
        <v>12</v>
      </c>
      <c r="E1288" s="134"/>
      <c r="F1288" s="159" t="s">
        <v>152</v>
      </c>
      <c r="H1288" s="72" t="s">
        <v>180</v>
      </c>
      <c r="P1288" s="149"/>
      <c r="Q1288" s="135" t="s">
        <v>110</v>
      </c>
      <c r="R1288" s="136"/>
      <c r="S1288" s="88"/>
      <c r="T1288" s="88"/>
      <c r="U1288" s="137">
        <v>0</v>
      </c>
      <c r="V1288" s="137">
        <v>0</v>
      </c>
      <c r="W1288" s="138">
        <v>0</v>
      </c>
      <c r="X1288" s="137">
        <v>0</v>
      </c>
      <c r="Y1288" s="88">
        <v>0</v>
      </c>
      <c r="Z1288" s="88">
        <v>0</v>
      </c>
      <c r="AA1288" s="88">
        <v>0</v>
      </c>
      <c r="AB1288" s="88">
        <v>0</v>
      </c>
      <c r="AC1288" s="88">
        <v>0</v>
      </c>
      <c r="AD1288" s="88">
        <v>0</v>
      </c>
      <c r="AE1288" s="88">
        <v>0</v>
      </c>
      <c r="AF1288" s="88">
        <v>0</v>
      </c>
      <c r="AG1288" s="88">
        <v>0</v>
      </c>
      <c r="AH1288" s="139">
        <v>0</v>
      </c>
      <c r="AI1288" s="139">
        <v>0</v>
      </c>
      <c r="AU1288" s="88"/>
    </row>
    <row r="1289" spans="3:47" s="11" customFormat="1" outlineLevel="2" x14ac:dyDescent="0.2">
      <c r="C1289" s="119">
        <v>12</v>
      </c>
      <c r="E1289" s="134"/>
      <c r="F1289" s="159" t="s">
        <v>152</v>
      </c>
      <c r="H1289" s="72" t="s">
        <v>180</v>
      </c>
      <c r="P1289" s="149"/>
      <c r="Q1289" s="135" t="s">
        <v>110</v>
      </c>
      <c r="R1289" s="136"/>
      <c r="S1289" s="88"/>
      <c r="T1289" s="88"/>
      <c r="U1289" s="137">
        <v>0</v>
      </c>
      <c r="V1289" s="137">
        <v>0</v>
      </c>
      <c r="W1289" s="138">
        <v>0</v>
      </c>
      <c r="X1289" s="137">
        <v>0</v>
      </c>
      <c r="Y1289" s="88">
        <v>0</v>
      </c>
      <c r="Z1289" s="88">
        <v>0</v>
      </c>
      <c r="AA1289" s="88">
        <v>0</v>
      </c>
      <c r="AB1289" s="88">
        <v>0</v>
      </c>
      <c r="AC1289" s="88">
        <v>0</v>
      </c>
      <c r="AD1289" s="88">
        <v>0</v>
      </c>
      <c r="AE1289" s="88">
        <v>0</v>
      </c>
      <c r="AF1289" s="88">
        <v>0</v>
      </c>
      <c r="AG1289" s="88">
        <v>0</v>
      </c>
      <c r="AH1289" s="139">
        <v>0</v>
      </c>
      <c r="AI1289" s="139">
        <v>0</v>
      </c>
      <c r="AU1289" s="88"/>
    </row>
    <row r="1290" spans="3:47" s="11" customFormat="1" outlineLevel="2" x14ac:dyDescent="0.2">
      <c r="C1290" s="119">
        <v>12</v>
      </c>
      <c r="E1290" s="134"/>
      <c r="F1290" s="159" t="s">
        <v>152</v>
      </c>
      <c r="H1290" s="72" t="s">
        <v>180</v>
      </c>
      <c r="P1290" s="149"/>
      <c r="Q1290" s="135" t="s">
        <v>110</v>
      </c>
      <c r="R1290" s="136"/>
      <c r="S1290" s="88"/>
      <c r="T1290" s="88"/>
      <c r="U1290" s="137">
        <v>0</v>
      </c>
      <c r="V1290" s="137">
        <v>0</v>
      </c>
      <c r="W1290" s="138">
        <v>0</v>
      </c>
      <c r="X1290" s="137">
        <v>0</v>
      </c>
      <c r="Y1290" s="88">
        <v>0</v>
      </c>
      <c r="Z1290" s="88">
        <v>0</v>
      </c>
      <c r="AA1290" s="88">
        <v>0</v>
      </c>
      <c r="AB1290" s="88">
        <v>0</v>
      </c>
      <c r="AC1290" s="88">
        <v>0</v>
      </c>
      <c r="AD1290" s="88">
        <v>0</v>
      </c>
      <c r="AE1290" s="88">
        <v>0</v>
      </c>
      <c r="AF1290" s="88">
        <v>0</v>
      </c>
      <c r="AG1290" s="88">
        <v>0</v>
      </c>
      <c r="AH1290" s="139">
        <v>0</v>
      </c>
      <c r="AI1290" s="139">
        <v>0</v>
      </c>
      <c r="AU1290" s="88"/>
    </row>
    <row r="1291" spans="3:47" s="11" customFormat="1" outlineLevel="2" x14ac:dyDescent="0.2">
      <c r="C1291" s="119">
        <v>12</v>
      </c>
      <c r="E1291" s="134"/>
      <c r="F1291" s="159" t="s">
        <v>152</v>
      </c>
      <c r="H1291" s="72" t="s">
        <v>180</v>
      </c>
      <c r="P1291" s="149"/>
      <c r="Q1291" s="135" t="s">
        <v>110</v>
      </c>
      <c r="R1291" s="136"/>
      <c r="S1291" s="88"/>
      <c r="T1291" s="88"/>
      <c r="U1291" s="137">
        <v>0</v>
      </c>
      <c r="V1291" s="137">
        <v>0</v>
      </c>
      <c r="W1291" s="138">
        <v>0</v>
      </c>
      <c r="X1291" s="137">
        <v>0</v>
      </c>
      <c r="Y1291" s="88">
        <v>0</v>
      </c>
      <c r="Z1291" s="88">
        <v>0</v>
      </c>
      <c r="AA1291" s="88">
        <v>0</v>
      </c>
      <c r="AB1291" s="88">
        <v>0</v>
      </c>
      <c r="AC1291" s="88">
        <v>0</v>
      </c>
      <c r="AD1291" s="88">
        <v>0</v>
      </c>
      <c r="AE1291" s="88">
        <v>0</v>
      </c>
      <c r="AF1291" s="88">
        <v>0</v>
      </c>
      <c r="AG1291" s="88">
        <v>0</v>
      </c>
      <c r="AH1291" s="139">
        <v>0</v>
      </c>
      <c r="AI1291" s="139">
        <v>0</v>
      </c>
      <c r="AU1291" s="88"/>
    </row>
    <row r="1292" spans="3:47" s="11" customFormat="1" outlineLevel="2" x14ac:dyDescent="0.2">
      <c r="C1292" s="119">
        <v>12</v>
      </c>
      <c r="E1292" s="134"/>
      <c r="F1292" s="159" t="s">
        <v>152</v>
      </c>
      <c r="H1292" s="72" t="s">
        <v>180</v>
      </c>
      <c r="P1292" s="149"/>
      <c r="Q1292" s="135" t="s">
        <v>110</v>
      </c>
      <c r="R1292" s="136"/>
      <c r="S1292" s="88"/>
      <c r="T1292" s="88"/>
      <c r="U1292" s="137">
        <v>0</v>
      </c>
      <c r="V1292" s="137">
        <v>0</v>
      </c>
      <c r="W1292" s="138">
        <v>0</v>
      </c>
      <c r="X1292" s="137">
        <v>0</v>
      </c>
      <c r="Y1292" s="88">
        <v>0</v>
      </c>
      <c r="Z1292" s="88">
        <v>0</v>
      </c>
      <c r="AA1292" s="88">
        <v>0</v>
      </c>
      <c r="AB1292" s="88">
        <v>0</v>
      </c>
      <c r="AC1292" s="88">
        <v>0</v>
      </c>
      <c r="AD1292" s="88">
        <v>0</v>
      </c>
      <c r="AE1292" s="88">
        <v>0</v>
      </c>
      <c r="AF1292" s="88">
        <v>0</v>
      </c>
      <c r="AG1292" s="88">
        <v>0</v>
      </c>
      <c r="AH1292" s="139">
        <v>0</v>
      </c>
      <c r="AI1292" s="139">
        <v>0</v>
      </c>
      <c r="AU1292" s="88"/>
    </row>
    <row r="1293" spans="3:47" s="11" customFormat="1" outlineLevel="2" x14ac:dyDescent="0.2">
      <c r="C1293" s="119">
        <v>12</v>
      </c>
      <c r="E1293" s="134"/>
      <c r="F1293" s="159" t="s">
        <v>152</v>
      </c>
      <c r="H1293" s="72" t="s">
        <v>180</v>
      </c>
      <c r="P1293" s="149"/>
      <c r="Q1293" s="135" t="s">
        <v>110</v>
      </c>
      <c r="R1293" s="136"/>
      <c r="S1293" s="88"/>
      <c r="T1293" s="88"/>
      <c r="U1293" s="137">
        <v>0</v>
      </c>
      <c r="V1293" s="137">
        <v>0</v>
      </c>
      <c r="W1293" s="138">
        <v>0</v>
      </c>
      <c r="X1293" s="137">
        <v>0</v>
      </c>
      <c r="Y1293" s="88">
        <v>0</v>
      </c>
      <c r="Z1293" s="88">
        <v>0</v>
      </c>
      <c r="AA1293" s="88">
        <v>0</v>
      </c>
      <c r="AB1293" s="88">
        <v>0</v>
      </c>
      <c r="AC1293" s="88">
        <v>0</v>
      </c>
      <c r="AD1293" s="88">
        <v>0</v>
      </c>
      <c r="AE1293" s="88">
        <v>0</v>
      </c>
      <c r="AF1293" s="88">
        <v>0</v>
      </c>
      <c r="AG1293" s="88">
        <v>0</v>
      </c>
      <c r="AH1293" s="139">
        <v>0</v>
      </c>
      <c r="AI1293" s="139">
        <v>0</v>
      </c>
      <c r="AU1293" s="88"/>
    </row>
    <row r="1294" spans="3:47" s="11" customFormat="1" outlineLevel="2" x14ac:dyDescent="0.2">
      <c r="C1294" s="119">
        <v>12</v>
      </c>
      <c r="E1294" s="134"/>
      <c r="F1294" s="159" t="s">
        <v>152</v>
      </c>
      <c r="H1294" s="72" t="s">
        <v>180</v>
      </c>
      <c r="P1294" s="149"/>
      <c r="Q1294" s="135" t="s">
        <v>110</v>
      </c>
      <c r="R1294" s="136"/>
      <c r="S1294" s="88"/>
      <c r="T1294" s="88"/>
      <c r="U1294" s="137">
        <v>0</v>
      </c>
      <c r="V1294" s="137">
        <v>0</v>
      </c>
      <c r="W1294" s="138">
        <v>0</v>
      </c>
      <c r="X1294" s="137">
        <v>0</v>
      </c>
      <c r="Y1294" s="88">
        <v>0</v>
      </c>
      <c r="Z1294" s="88">
        <v>0</v>
      </c>
      <c r="AA1294" s="88">
        <v>0</v>
      </c>
      <c r="AB1294" s="88">
        <v>0</v>
      </c>
      <c r="AC1294" s="88">
        <v>0</v>
      </c>
      <c r="AD1294" s="88">
        <v>0</v>
      </c>
      <c r="AE1294" s="88">
        <v>0</v>
      </c>
      <c r="AF1294" s="88">
        <v>0</v>
      </c>
      <c r="AG1294" s="88">
        <v>0</v>
      </c>
      <c r="AH1294" s="139">
        <v>0</v>
      </c>
      <c r="AI1294" s="139">
        <v>0</v>
      </c>
      <c r="AU1294" s="88"/>
    </row>
    <row r="1295" spans="3:47" s="11" customFormat="1" outlineLevel="2" x14ac:dyDescent="0.2">
      <c r="C1295" s="119">
        <v>12</v>
      </c>
      <c r="E1295" s="134"/>
      <c r="F1295" s="159" t="s">
        <v>152</v>
      </c>
      <c r="H1295" s="72" t="s">
        <v>180</v>
      </c>
      <c r="P1295" s="149"/>
      <c r="Q1295" s="135" t="s">
        <v>110</v>
      </c>
      <c r="R1295" s="136"/>
      <c r="S1295" s="88"/>
      <c r="T1295" s="88"/>
      <c r="U1295" s="137">
        <v>0</v>
      </c>
      <c r="V1295" s="137">
        <v>0</v>
      </c>
      <c r="W1295" s="138">
        <v>0</v>
      </c>
      <c r="X1295" s="137">
        <v>0</v>
      </c>
      <c r="Y1295" s="88">
        <v>0</v>
      </c>
      <c r="Z1295" s="88">
        <v>0</v>
      </c>
      <c r="AA1295" s="88">
        <v>0</v>
      </c>
      <c r="AB1295" s="88">
        <v>0</v>
      </c>
      <c r="AC1295" s="88">
        <v>0</v>
      </c>
      <c r="AD1295" s="88">
        <v>0</v>
      </c>
      <c r="AE1295" s="88">
        <v>0</v>
      </c>
      <c r="AF1295" s="88">
        <v>0</v>
      </c>
      <c r="AG1295" s="88">
        <v>0</v>
      </c>
      <c r="AH1295" s="139">
        <v>0</v>
      </c>
      <c r="AI1295" s="139">
        <v>0</v>
      </c>
      <c r="AU1295" s="88"/>
    </row>
    <row r="1296" spans="3:47" s="11" customFormat="1" outlineLevel="2" x14ac:dyDescent="0.2">
      <c r="C1296" s="119">
        <v>12</v>
      </c>
      <c r="E1296" s="140"/>
      <c r="F1296" s="160" t="s">
        <v>152</v>
      </c>
      <c r="G1296" s="142"/>
      <c r="H1296" s="161" t="s">
        <v>180</v>
      </c>
      <c r="I1296" s="142"/>
      <c r="J1296" s="142"/>
      <c r="K1296" s="142"/>
      <c r="L1296" s="142"/>
      <c r="M1296" s="142"/>
      <c r="N1296" s="142"/>
      <c r="O1296" s="142"/>
      <c r="P1296" s="155"/>
      <c r="Q1296" s="143" t="s">
        <v>110</v>
      </c>
      <c r="R1296" s="144"/>
      <c r="S1296" s="145"/>
      <c r="T1296" s="145"/>
      <c r="U1296" s="146">
        <v>0</v>
      </c>
      <c r="V1296" s="146">
        <v>0</v>
      </c>
      <c r="W1296" s="147">
        <v>0</v>
      </c>
      <c r="X1296" s="146">
        <v>0</v>
      </c>
      <c r="Y1296" s="145">
        <v>0</v>
      </c>
      <c r="Z1296" s="145">
        <v>0</v>
      </c>
      <c r="AA1296" s="145">
        <v>0</v>
      </c>
      <c r="AB1296" s="145">
        <v>0</v>
      </c>
      <c r="AC1296" s="145">
        <v>0</v>
      </c>
      <c r="AD1296" s="145">
        <v>0</v>
      </c>
      <c r="AE1296" s="145">
        <v>0</v>
      </c>
      <c r="AF1296" s="145">
        <v>0</v>
      </c>
      <c r="AG1296" s="145">
        <v>0</v>
      </c>
      <c r="AH1296" s="148">
        <v>0</v>
      </c>
      <c r="AI1296" s="148">
        <v>0</v>
      </c>
      <c r="AU1296" s="88"/>
    </row>
    <row r="1297" spans="3:47" s="11" customFormat="1" outlineLevel="2" x14ac:dyDescent="0.2">
      <c r="C1297" s="119">
        <v>12</v>
      </c>
      <c r="F1297" s="159"/>
      <c r="P1297" s="149" t="s">
        <v>181</v>
      </c>
      <c r="Q1297" s="16" t="s">
        <v>110</v>
      </c>
      <c r="R1297" s="150"/>
      <c r="S1297" s="150"/>
      <c r="T1297" s="150"/>
      <c r="U1297" s="150">
        <v>151.7034569010919</v>
      </c>
      <c r="V1297" s="150">
        <v>159.65870842084385</v>
      </c>
      <c r="W1297" s="150">
        <v>165.48744595831465</v>
      </c>
      <c r="X1297" s="150">
        <v>271.31146155572975</v>
      </c>
      <c r="Y1297" s="150">
        <v>311.51217459276222</v>
      </c>
      <c r="Z1297" s="150">
        <v>241.26891733868948</v>
      </c>
      <c r="AA1297" s="150">
        <v>262.91841678394871</v>
      </c>
      <c r="AB1297" s="150">
        <v>318.37644817371637</v>
      </c>
      <c r="AC1297" s="150">
        <v>296.99050038008869</v>
      </c>
      <c r="AD1297" s="150">
        <v>308.51799370640219</v>
      </c>
      <c r="AE1297" s="150">
        <v>279.68660899492801</v>
      </c>
      <c r="AF1297" s="150">
        <v>281.37866999278123</v>
      </c>
      <c r="AG1297" s="150">
        <v>318.58069397609978</v>
      </c>
      <c r="AH1297" s="150">
        <v>282.45977882324843</v>
      </c>
      <c r="AI1297" s="150">
        <v>370.91310325481487</v>
      </c>
      <c r="AU1297" s="88"/>
    </row>
    <row r="1298" spans="3:47" s="11" customFormat="1" outlineLevel="2" x14ac:dyDescent="0.2">
      <c r="C1298" s="119">
        <v>12</v>
      </c>
      <c r="P1298" s="149" t="s">
        <v>182</v>
      </c>
      <c r="Q1298" s="16" t="s">
        <v>110</v>
      </c>
      <c r="R1298" s="150"/>
      <c r="S1298" s="150"/>
      <c r="T1298" s="150"/>
      <c r="U1298" s="150">
        <v>0</v>
      </c>
      <c r="V1298" s="150">
        <v>0</v>
      </c>
      <c r="W1298" s="150">
        <v>0</v>
      </c>
      <c r="X1298" s="150">
        <v>0</v>
      </c>
      <c r="Y1298" s="150">
        <v>0</v>
      </c>
      <c r="Z1298" s="150">
        <v>0</v>
      </c>
      <c r="AA1298" s="150">
        <v>0</v>
      </c>
      <c r="AB1298" s="150">
        <v>0</v>
      </c>
      <c r="AC1298" s="150">
        <v>0</v>
      </c>
      <c r="AD1298" s="150">
        <v>0</v>
      </c>
      <c r="AE1298" s="150">
        <v>0</v>
      </c>
      <c r="AF1298" s="150">
        <v>0</v>
      </c>
      <c r="AG1298" s="150">
        <v>0</v>
      </c>
      <c r="AH1298" s="150">
        <v>0</v>
      </c>
      <c r="AI1298" s="150">
        <v>0</v>
      </c>
      <c r="AU1298" s="88"/>
    </row>
    <row r="1299" spans="3:47" s="11" customFormat="1" outlineLevel="2" x14ac:dyDescent="0.2">
      <c r="C1299" s="119">
        <v>12</v>
      </c>
      <c r="F1299" s="124"/>
      <c r="P1299" s="149" t="s">
        <v>183</v>
      </c>
      <c r="Q1299" s="16" t="s">
        <v>110</v>
      </c>
      <c r="R1299" s="150"/>
      <c r="S1299" s="150"/>
      <c r="T1299" s="150"/>
      <c r="U1299" s="150">
        <v>151.7034569010919</v>
      </c>
      <c r="V1299" s="150">
        <v>159.65870842084385</v>
      </c>
      <c r="W1299" s="150">
        <v>165.48744595831465</v>
      </c>
      <c r="X1299" s="150">
        <v>271.31146155572975</v>
      </c>
      <c r="Y1299" s="150">
        <v>311.51217459276222</v>
      </c>
      <c r="Z1299" s="150">
        <v>241.26891733868948</v>
      </c>
      <c r="AA1299" s="150">
        <v>262.91841678394871</v>
      </c>
      <c r="AB1299" s="150">
        <v>318.37644817371637</v>
      </c>
      <c r="AC1299" s="150">
        <v>296.99050038008869</v>
      </c>
      <c r="AD1299" s="150">
        <v>308.51799370640219</v>
      </c>
      <c r="AE1299" s="150">
        <v>279.68660899492801</v>
      </c>
      <c r="AF1299" s="150">
        <v>281.37866999278123</v>
      </c>
      <c r="AG1299" s="150">
        <v>318.58069397609978</v>
      </c>
      <c r="AH1299" s="150">
        <v>282.45977882324843</v>
      </c>
      <c r="AI1299" s="150">
        <v>370.91310325481487</v>
      </c>
      <c r="AU1299" s="88"/>
    </row>
    <row r="1300" spans="3:47" s="11" customFormat="1" outlineLevel="2" x14ac:dyDescent="0.2">
      <c r="C1300" s="119">
        <v>12</v>
      </c>
      <c r="F1300" s="124"/>
      <c r="P1300" s="149"/>
      <c r="Q1300" s="16"/>
      <c r="R1300" s="88"/>
      <c r="S1300" s="88"/>
      <c r="T1300" s="88"/>
      <c r="U1300" s="88"/>
      <c r="V1300" s="88"/>
      <c r="W1300" s="88"/>
      <c r="X1300" s="88"/>
      <c r="Y1300" s="88"/>
      <c r="Z1300" s="88"/>
      <c r="AA1300" s="88"/>
      <c r="AB1300" s="88"/>
      <c r="AC1300" s="88"/>
      <c r="AD1300" s="88"/>
      <c r="AE1300" s="88"/>
      <c r="AF1300" s="88"/>
      <c r="AG1300" s="88"/>
      <c r="AH1300" s="88"/>
      <c r="AI1300" s="88"/>
      <c r="AU1300" s="88"/>
    </row>
    <row r="1301" spans="3:47" outlineLevel="1" x14ac:dyDescent="0.2">
      <c r="C1301" s="119">
        <v>12</v>
      </c>
      <c r="D1301" s="11"/>
      <c r="E1301" s="162" t="s">
        <v>184</v>
      </c>
      <c r="F1301" s="121"/>
      <c r="G1301" s="121"/>
      <c r="H1301" s="121"/>
      <c r="I1301" s="121"/>
      <c r="J1301" s="121"/>
      <c r="K1301" s="121"/>
      <c r="L1301" s="121"/>
      <c r="M1301" s="121"/>
      <c r="N1301" s="121"/>
      <c r="O1301" s="121"/>
      <c r="P1301" s="121"/>
      <c r="Q1301" s="122"/>
      <c r="R1301" s="123"/>
      <c r="S1301" s="123"/>
      <c r="T1301" s="123"/>
      <c r="U1301" s="123"/>
      <c r="V1301" s="123"/>
      <c r="W1301" s="123"/>
      <c r="X1301" s="123"/>
      <c r="Y1301" s="123"/>
      <c r="Z1301" s="123"/>
      <c r="AA1301" s="123"/>
      <c r="AB1301" s="123"/>
      <c r="AC1301" s="123"/>
      <c r="AD1301" s="123"/>
      <c r="AE1301" s="123"/>
      <c r="AF1301" s="123"/>
      <c r="AG1301" s="123"/>
      <c r="AH1301" s="123"/>
      <c r="AI1301" s="123"/>
      <c r="AT1301" s="11"/>
      <c r="AU1301" s="88"/>
    </row>
    <row r="1302" spans="3:47" outlineLevel="2" x14ac:dyDescent="0.2">
      <c r="C1302" s="119">
        <v>12</v>
      </c>
      <c r="D1302" s="11"/>
      <c r="E1302" s="11"/>
      <c r="F1302" s="11"/>
      <c r="G1302" s="16"/>
      <c r="H1302" s="163" t="s">
        <v>6</v>
      </c>
      <c r="I1302" s="163" t="s">
        <v>5</v>
      </c>
      <c r="J1302" s="163" t="s">
        <v>129</v>
      </c>
      <c r="K1302" s="163" t="s">
        <v>128</v>
      </c>
      <c r="L1302" s="11"/>
      <c r="M1302" s="11"/>
      <c r="N1302" s="11"/>
      <c r="O1302" s="11"/>
      <c r="P1302" s="149"/>
      <c r="Q1302" s="164"/>
      <c r="V1302" s="165"/>
      <c r="W1302" s="150"/>
      <c r="X1302" s="150"/>
      <c r="Y1302" s="150"/>
      <c r="Z1302" s="150"/>
      <c r="AA1302" s="150"/>
      <c r="AB1302" s="150"/>
      <c r="AC1302" s="150"/>
      <c r="AD1302" s="150"/>
      <c r="AE1302" s="150"/>
      <c r="AF1302" s="150"/>
      <c r="AG1302" s="150"/>
      <c r="AH1302" s="150"/>
      <c r="AI1302" s="150"/>
      <c r="AT1302" s="11"/>
      <c r="AU1302" s="88"/>
    </row>
    <row r="1303" spans="3:47" outlineLevel="2" x14ac:dyDescent="0.2">
      <c r="C1303" s="119">
        <v>12</v>
      </c>
      <c r="D1303" s="167" t="s">
        <v>218</v>
      </c>
      <c r="E1303" s="11"/>
      <c r="F1303" s="125" t="s">
        <v>209</v>
      </c>
      <c r="G1303" s="168" t="s">
        <v>130</v>
      </c>
      <c r="H1303" s="169">
        <v>1</v>
      </c>
      <c r="I1303" s="170">
        <v>0</v>
      </c>
      <c r="J1303" s="170">
        <v>1</v>
      </c>
      <c r="K1303" s="171">
        <v>0</v>
      </c>
      <c r="L1303" s="11"/>
      <c r="M1303" s="11"/>
      <c r="N1303" s="11"/>
      <c r="O1303" s="11"/>
      <c r="P1303" s="149"/>
      <c r="Q1303" s="164"/>
      <c r="V1303" s="165"/>
      <c r="W1303" s="11"/>
      <c r="X1303" s="11"/>
      <c r="Y1303" s="150"/>
      <c r="Z1303" s="150"/>
      <c r="AA1303" s="150"/>
      <c r="AB1303" s="150"/>
      <c r="AC1303" s="150"/>
      <c r="AD1303" s="150"/>
      <c r="AE1303" s="150"/>
      <c r="AF1303" s="150"/>
      <c r="AG1303" s="11"/>
      <c r="AH1303" s="11"/>
      <c r="AI1303" s="11"/>
      <c r="AT1303" s="11"/>
      <c r="AU1303" s="88"/>
    </row>
    <row r="1304" spans="3:47" outlineLevel="2" x14ac:dyDescent="0.2">
      <c r="C1304" s="119">
        <v>12</v>
      </c>
      <c r="D1304" s="167" t="s">
        <v>218</v>
      </c>
      <c r="E1304" s="11"/>
      <c r="F1304" s="134" t="s">
        <v>31</v>
      </c>
      <c r="G1304" s="16" t="s">
        <v>130</v>
      </c>
      <c r="H1304" s="172">
        <v>1</v>
      </c>
      <c r="I1304" s="173">
        <v>0</v>
      </c>
      <c r="J1304" s="173">
        <v>1</v>
      </c>
      <c r="K1304" s="174">
        <v>0</v>
      </c>
      <c r="L1304" s="11"/>
      <c r="M1304" s="11"/>
      <c r="N1304" s="11"/>
      <c r="O1304" s="11"/>
      <c r="P1304" s="149"/>
      <c r="Q1304" s="164"/>
      <c r="V1304" s="165"/>
      <c r="W1304" s="11"/>
      <c r="X1304" s="11"/>
      <c r="Y1304" s="150"/>
      <c r="Z1304" s="150"/>
      <c r="AA1304" s="150"/>
      <c r="AB1304" s="150"/>
      <c r="AC1304" s="150"/>
      <c r="AD1304" s="150"/>
      <c r="AE1304" s="150"/>
      <c r="AF1304" s="150"/>
      <c r="AG1304" s="11"/>
      <c r="AH1304" s="11"/>
      <c r="AI1304" s="11"/>
      <c r="AT1304" s="11"/>
      <c r="AU1304" s="88"/>
    </row>
    <row r="1305" spans="3:47" outlineLevel="2" x14ac:dyDescent="0.2">
      <c r="C1305" s="119">
        <v>12</v>
      </c>
      <c r="D1305" s="167" t="s">
        <v>218</v>
      </c>
      <c r="E1305" s="11"/>
      <c r="F1305" s="134" t="s">
        <v>28</v>
      </c>
      <c r="G1305" s="16" t="s">
        <v>130</v>
      </c>
      <c r="H1305" s="172">
        <v>1</v>
      </c>
      <c r="I1305" s="173">
        <v>0</v>
      </c>
      <c r="J1305" s="173">
        <v>1</v>
      </c>
      <c r="K1305" s="174">
        <v>0</v>
      </c>
      <c r="L1305" s="11"/>
      <c r="M1305" s="11"/>
      <c r="N1305" s="11"/>
      <c r="O1305" s="11"/>
      <c r="P1305" s="149"/>
      <c r="Q1305" s="164"/>
      <c r="V1305" s="165"/>
      <c r="W1305" s="150"/>
      <c r="X1305" s="150"/>
      <c r="Y1305" s="150"/>
      <c r="Z1305" s="150"/>
      <c r="AA1305" s="150"/>
      <c r="AB1305" s="150"/>
      <c r="AC1305" s="150"/>
      <c r="AD1305" s="150"/>
      <c r="AE1305" s="150"/>
      <c r="AF1305" s="150"/>
      <c r="AG1305" s="11"/>
      <c r="AH1305" s="11"/>
      <c r="AI1305" s="11"/>
      <c r="AT1305" s="11"/>
      <c r="AU1305" s="88"/>
    </row>
    <row r="1306" spans="3:47" outlineLevel="2" x14ac:dyDescent="0.2">
      <c r="C1306" s="119">
        <v>12</v>
      </c>
      <c r="D1306" s="167" t="s">
        <v>218</v>
      </c>
      <c r="E1306" s="11"/>
      <c r="F1306" s="134" t="s">
        <v>210</v>
      </c>
      <c r="G1306" s="16" t="s">
        <v>130</v>
      </c>
      <c r="H1306" s="172">
        <v>0.8</v>
      </c>
      <c r="I1306" s="173">
        <v>0.19999999999999996</v>
      </c>
      <c r="J1306" s="173">
        <v>0.5</v>
      </c>
      <c r="K1306" s="174">
        <v>0.5</v>
      </c>
      <c r="L1306" s="11"/>
      <c r="M1306" s="11"/>
      <c r="N1306" s="11"/>
      <c r="O1306" s="11"/>
      <c r="P1306" s="149"/>
      <c r="Q1306" s="164"/>
      <c r="V1306" s="165"/>
      <c r="W1306" s="150"/>
      <c r="X1306" s="150"/>
      <c r="Y1306" s="150"/>
      <c r="Z1306" s="150"/>
      <c r="AA1306" s="150"/>
      <c r="AB1306" s="150"/>
      <c r="AC1306" s="150"/>
      <c r="AD1306" s="150"/>
      <c r="AE1306" s="150"/>
      <c r="AF1306" s="150"/>
      <c r="AG1306" s="11"/>
      <c r="AH1306" s="11"/>
      <c r="AI1306" s="11"/>
      <c r="AT1306" s="11"/>
      <c r="AU1306" s="88"/>
    </row>
    <row r="1307" spans="3:47" outlineLevel="2" x14ac:dyDescent="0.2">
      <c r="C1307" s="119">
        <v>12</v>
      </c>
      <c r="D1307" s="167" t="s">
        <v>218</v>
      </c>
      <c r="E1307" s="11"/>
      <c r="F1307" s="134" t="s">
        <v>211</v>
      </c>
      <c r="G1307" s="16" t="s">
        <v>130</v>
      </c>
      <c r="H1307" s="172">
        <v>1</v>
      </c>
      <c r="I1307" s="173">
        <v>0</v>
      </c>
      <c r="J1307" s="173">
        <v>0.5</v>
      </c>
      <c r="K1307" s="174">
        <v>0.5</v>
      </c>
      <c r="L1307" s="11"/>
      <c r="M1307" s="11"/>
      <c r="N1307" s="11"/>
      <c r="O1307" s="11"/>
      <c r="P1307" s="149"/>
      <c r="Q1307" s="164"/>
      <c r="V1307" s="165"/>
      <c r="W1307" s="150"/>
      <c r="X1307" s="150"/>
      <c r="Y1307" s="150"/>
      <c r="Z1307" s="150"/>
      <c r="AA1307" s="150"/>
      <c r="AB1307" s="150"/>
      <c r="AC1307" s="150"/>
      <c r="AD1307" s="150"/>
      <c r="AE1307" s="150"/>
      <c r="AF1307" s="150"/>
      <c r="AG1307" s="11"/>
      <c r="AH1307" s="11"/>
      <c r="AI1307" s="11"/>
      <c r="AT1307" s="11"/>
      <c r="AU1307" s="88"/>
    </row>
    <row r="1308" spans="3:47" outlineLevel="2" x14ac:dyDescent="0.2">
      <c r="C1308" s="119">
        <v>12</v>
      </c>
      <c r="D1308" s="167" t="s">
        <v>218</v>
      </c>
      <c r="E1308" s="11"/>
      <c r="F1308" s="134" t="s">
        <v>212</v>
      </c>
      <c r="G1308" s="16" t="s">
        <v>130</v>
      </c>
      <c r="H1308" s="172">
        <v>0.8</v>
      </c>
      <c r="I1308" s="173">
        <v>0.19999999999999996</v>
      </c>
      <c r="J1308" s="173">
        <v>1</v>
      </c>
      <c r="K1308" s="174">
        <v>0</v>
      </c>
      <c r="L1308" s="11"/>
      <c r="M1308" s="11"/>
      <c r="N1308" s="11"/>
      <c r="O1308" s="11"/>
      <c r="P1308" s="149"/>
      <c r="Q1308" s="164"/>
      <c r="V1308" s="165"/>
      <c r="W1308" s="150"/>
      <c r="X1308" s="150"/>
      <c r="Y1308" s="150"/>
      <c r="Z1308" s="150"/>
      <c r="AA1308" s="150"/>
      <c r="AB1308" s="150"/>
      <c r="AC1308" s="150"/>
      <c r="AD1308" s="150"/>
      <c r="AE1308" s="150"/>
      <c r="AF1308" s="150"/>
      <c r="AG1308" s="11"/>
      <c r="AH1308" s="11"/>
      <c r="AI1308" s="11"/>
      <c r="AT1308" s="11"/>
      <c r="AU1308" s="88"/>
    </row>
    <row r="1309" spans="3:47" outlineLevel="2" x14ac:dyDescent="0.2">
      <c r="C1309" s="119">
        <v>12</v>
      </c>
      <c r="D1309" s="167" t="s">
        <v>218</v>
      </c>
      <c r="E1309" s="11"/>
      <c r="F1309" s="134" t="s">
        <v>213</v>
      </c>
      <c r="G1309" s="16" t="s">
        <v>130</v>
      </c>
      <c r="H1309" s="172">
        <v>1</v>
      </c>
      <c r="I1309" s="173">
        <v>0</v>
      </c>
      <c r="J1309" s="173">
        <v>1</v>
      </c>
      <c r="K1309" s="174">
        <v>0</v>
      </c>
      <c r="L1309" s="11"/>
      <c r="M1309" s="11"/>
      <c r="N1309" s="11"/>
      <c r="O1309" s="11"/>
      <c r="P1309" s="149"/>
      <c r="Q1309" s="164"/>
      <c r="V1309" s="165"/>
      <c r="W1309" s="150"/>
      <c r="X1309" s="150"/>
      <c r="Y1309" s="150"/>
      <c r="Z1309" s="150"/>
      <c r="AA1309" s="150"/>
      <c r="AB1309" s="150"/>
      <c r="AC1309" s="150"/>
      <c r="AD1309" s="150"/>
      <c r="AE1309" s="150"/>
      <c r="AF1309" s="150"/>
      <c r="AG1309" s="11"/>
      <c r="AH1309" s="11"/>
      <c r="AI1309" s="11"/>
      <c r="AT1309" s="11"/>
      <c r="AU1309" s="88"/>
    </row>
    <row r="1310" spans="3:47" outlineLevel="2" x14ac:dyDescent="0.2">
      <c r="C1310" s="119">
        <v>12</v>
      </c>
      <c r="D1310" s="167" t="s">
        <v>218</v>
      </c>
      <c r="E1310" s="11"/>
      <c r="F1310" s="134" t="s">
        <v>214</v>
      </c>
      <c r="G1310" s="16" t="s">
        <v>130</v>
      </c>
      <c r="H1310" s="172">
        <v>0.8</v>
      </c>
      <c r="I1310" s="173">
        <v>0.19999999999999996</v>
      </c>
      <c r="J1310" s="173">
        <v>1</v>
      </c>
      <c r="K1310" s="174">
        <v>0</v>
      </c>
      <c r="L1310" s="11"/>
      <c r="M1310" s="11"/>
      <c r="N1310" s="11"/>
      <c r="O1310" s="11"/>
      <c r="P1310" s="149"/>
      <c r="Q1310" s="164"/>
      <c r="V1310" s="165"/>
      <c r="W1310" s="150"/>
      <c r="X1310" s="150"/>
      <c r="Y1310" s="150"/>
      <c r="Z1310" s="150"/>
      <c r="AA1310" s="150"/>
      <c r="AB1310" s="150"/>
      <c r="AC1310" s="150"/>
      <c r="AD1310" s="150"/>
      <c r="AE1310" s="150"/>
      <c r="AF1310" s="150"/>
      <c r="AG1310" s="11"/>
      <c r="AH1310" s="11"/>
      <c r="AI1310" s="11"/>
      <c r="AT1310" s="11"/>
      <c r="AU1310" s="88"/>
    </row>
    <row r="1311" spans="3:47" outlineLevel="2" x14ac:dyDescent="0.2">
      <c r="C1311" s="119">
        <v>12</v>
      </c>
      <c r="D1311" s="167" t="s">
        <v>218</v>
      </c>
      <c r="E1311" s="11"/>
      <c r="F1311" s="134" t="s">
        <v>215</v>
      </c>
      <c r="G1311" s="16" t="s">
        <v>130</v>
      </c>
      <c r="H1311" s="172">
        <v>1</v>
      </c>
      <c r="I1311" s="173">
        <v>0</v>
      </c>
      <c r="J1311" s="173">
        <v>1</v>
      </c>
      <c r="K1311" s="174">
        <v>0</v>
      </c>
      <c r="L1311" s="11"/>
      <c r="M1311" s="11"/>
      <c r="N1311" s="11"/>
      <c r="O1311" s="11"/>
      <c r="P1311" s="149"/>
      <c r="Q1311" s="164"/>
      <c r="V1311" s="165"/>
      <c r="W1311" s="150"/>
      <c r="X1311" s="150"/>
      <c r="Y1311" s="150"/>
      <c r="Z1311" s="150"/>
      <c r="AA1311" s="150"/>
      <c r="AB1311" s="150"/>
      <c r="AC1311" s="150"/>
      <c r="AD1311" s="150"/>
      <c r="AE1311" s="150"/>
      <c r="AF1311" s="150"/>
      <c r="AG1311" s="11"/>
      <c r="AH1311" s="11"/>
      <c r="AI1311" s="11"/>
      <c r="AT1311" s="11"/>
      <c r="AU1311" s="88"/>
    </row>
    <row r="1312" spans="3:47" outlineLevel="2" x14ac:dyDescent="0.2">
      <c r="C1312" s="119">
        <v>12</v>
      </c>
      <c r="D1312" s="167" t="s">
        <v>218</v>
      </c>
      <c r="E1312" s="11"/>
      <c r="F1312" s="175" t="s">
        <v>216</v>
      </c>
      <c r="G1312" s="16" t="s">
        <v>130</v>
      </c>
      <c r="H1312" s="172">
        <v>1</v>
      </c>
      <c r="I1312" s="173">
        <v>0</v>
      </c>
      <c r="J1312" s="173">
        <v>1</v>
      </c>
      <c r="K1312" s="174">
        <v>0</v>
      </c>
      <c r="L1312" s="11"/>
      <c r="M1312" s="11"/>
      <c r="N1312" s="11"/>
      <c r="O1312" s="11"/>
      <c r="P1312" s="149"/>
      <c r="Q1312" s="164"/>
      <c r="V1312" s="165"/>
      <c r="W1312" s="150"/>
      <c r="X1312" s="150"/>
      <c r="Y1312" s="150"/>
      <c r="Z1312" s="150"/>
      <c r="AA1312" s="150"/>
      <c r="AB1312" s="150"/>
      <c r="AC1312" s="150"/>
      <c r="AD1312" s="150"/>
      <c r="AE1312" s="150"/>
      <c r="AF1312" s="150"/>
      <c r="AG1312" s="11"/>
      <c r="AH1312" s="11"/>
      <c r="AI1312" s="11"/>
      <c r="AT1312" s="11"/>
      <c r="AU1312" s="88"/>
    </row>
    <row r="1313" spans="3:47" outlineLevel="2" x14ac:dyDescent="0.2">
      <c r="C1313" s="119">
        <v>12</v>
      </c>
      <c r="D1313" s="167" t="s">
        <v>218</v>
      </c>
      <c r="E1313" s="11"/>
      <c r="F1313" s="175" t="s">
        <v>33</v>
      </c>
      <c r="G1313" s="16" t="s">
        <v>130</v>
      </c>
      <c r="H1313" s="172">
        <v>1</v>
      </c>
      <c r="I1313" s="173">
        <v>0</v>
      </c>
      <c r="J1313" s="173">
        <v>1</v>
      </c>
      <c r="K1313" s="174">
        <v>0</v>
      </c>
      <c r="L1313" s="11"/>
      <c r="M1313" s="11"/>
      <c r="N1313" s="11"/>
      <c r="O1313" s="11"/>
      <c r="P1313" s="149"/>
      <c r="Q1313" s="164"/>
      <c r="V1313" s="165"/>
      <c r="W1313" s="150"/>
      <c r="X1313" s="150"/>
      <c r="Y1313" s="150"/>
      <c r="Z1313" s="150"/>
      <c r="AA1313" s="150"/>
      <c r="AB1313" s="150"/>
      <c r="AC1313" s="150"/>
      <c r="AD1313" s="150"/>
      <c r="AE1313" s="150"/>
      <c r="AF1313" s="150"/>
      <c r="AG1313" s="11"/>
      <c r="AH1313" s="11"/>
      <c r="AI1313" s="11"/>
      <c r="AT1313" s="11"/>
      <c r="AU1313" s="88"/>
    </row>
    <row r="1314" spans="3:47" outlineLevel="2" x14ac:dyDescent="0.2">
      <c r="C1314" s="119">
        <v>12</v>
      </c>
      <c r="D1314" s="167" t="s">
        <v>218</v>
      </c>
      <c r="E1314" s="11"/>
      <c r="F1314" s="175" t="s">
        <v>34</v>
      </c>
      <c r="G1314" s="16" t="s">
        <v>130</v>
      </c>
      <c r="H1314" s="172">
        <v>1</v>
      </c>
      <c r="I1314" s="173">
        <v>0</v>
      </c>
      <c r="J1314" s="173">
        <v>1</v>
      </c>
      <c r="K1314" s="174">
        <v>0</v>
      </c>
      <c r="L1314" s="11"/>
      <c r="M1314" s="11"/>
      <c r="N1314" s="11"/>
      <c r="O1314" s="11"/>
      <c r="P1314" s="149"/>
      <c r="Q1314" s="164"/>
      <c r="V1314" s="165"/>
      <c r="W1314" s="150"/>
      <c r="X1314" s="150"/>
      <c r="Y1314" s="150"/>
      <c r="Z1314" s="150"/>
      <c r="AA1314" s="150"/>
      <c r="AB1314" s="150"/>
      <c r="AC1314" s="150"/>
      <c r="AD1314" s="150"/>
      <c r="AE1314" s="150"/>
      <c r="AF1314" s="150"/>
      <c r="AG1314" s="11"/>
      <c r="AH1314" s="11"/>
      <c r="AI1314" s="11"/>
      <c r="AT1314" s="11"/>
      <c r="AU1314" s="88"/>
    </row>
    <row r="1315" spans="3:47" outlineLevel="2" x14ac:dyDescent="0.2">
      <c r="C1315" s="119">
        <v>12</v>
      </c>
      <c r="D1315" s="167" t="s">
        <v>218</v>
      </c>
      <c r="E1315" s="11"/>
      <c r="F1315" s="175" t="s">
        <v>217</v>
      </c>
      <c r="G1315" s="16" t="s">
        <v>130</v>
      </c>
      <c r="H1315" s="172">
        <v>1</v>
      </c>
      <c r="I1315" s="173">
        <v>0</v>
      </c>
      <c r="J1315" s="173">
        <v>1</v>
      </c>
      <c r="K1315" s="174">
        <v>0</v>
      </c>
      <c r="L1315" s="11"/>
      <c r="M1315" s="11"/>
      <c r="N1315" s="11"/>
      <c r="O1315" s="11"/>
      <c r="P1315" s="149"/>
      <c r="Q1315" s="164"/>
      <c r="V1315" s="165"/>
      <c r="W1315" s="150"/>
      <c r="X1315" s="150"/>
      <c r="Y1315" s="150"/>
      <c r="Z1315" s="150"/>
      <c r="AA1315" s="150"/>
      <c r="AB1315" s="150"/>
      <c r="AC1315" s="150"/>
      <c r="AD1315" s="150"/>
      <c r="AE1315" s="150"/>
      <c r="AF1315" s="150"/>
      <c r="AG1315" s="11"/>
      <c r="AH1315" s="11"/>
      <c r="AI1315" s="11"/>
      <c r="AT1315" s="11"/>
      <c r="AU1315" s="88"/>
    </row>
    <row r="1316" spans="3:47" outlineLevel="2" x14ac:dyDescent="0.2">
      <c r="C1316" s="119">
        <v>12</v>
      </c>
      <c r="D1316" s="167" t="s">
        <v>218</v>
      </c>
      <c r="E1316" s="11"/>
      <c r="F1316" s="175" t="s">
        <v>152</v>
      </c>
      <c r="G1316" s="16" t="s">
        <v>130</v>
      </c>
      <c r="H1316" s="172">
        <v>0</v>
      </c>
      <c r="I1316" s="173">
        <v>1</v>
      </c>
      <c r="J1316" s="173">
        <v>0</v>
      </c>
      <c r="K1316" s="174">
        <v>0</v>
      </c>
      <c r="L1316" s="11"/>
      <c r="M1316" s="11"/>
      <c r="N1316" s="11"/>
      <c r="O1316" s="11"/>
      <c r="P1316" s="149"/>
      <c r="Q1316" s="164"/>
      <c r="V1316" s="165"/>
      <c r="W1316" s="150"/>
      <c r="X1316" s="150"/>
      <c r="Y1316" s="150"/>
      <c r="Z1316" s="150"/>
      <c r="AA1316" s="150"/>
      <c r="AB1316" s="150"/>
      <c r="AC1316" s="150"/>
      <c r="AD1316" s="150"/>
      <c r="AE1316" s="150"/>
      <c r="AF1316" s="150"/>
      <c r="AG1316" s="11"/>
      <c r="AH1316" s="11"/>
      <c r="AI1316" s="11"/>
      <c r="AT1316" s="11"/>
      <c r="AU1316" s="88"/>
    </row>
    <row r="1317" spans="3:47" outlineLevel="2" x14ac:dyDescent="0.2">
      <c r="C1317" s="119">
        <v>12</v>
      </c>
      <c r="D1317" s="167" t="s">
        <v>218</v>
      </c>
      <c r="E1317" s="11"/>
      <c r="F1317" s="176" t="s">
        <v>152</v>
      </c>
      <c r="G1317" s="177" t="s">
        <v>130</v>
      </c>
      <c r="H1317" s="178">
        <v>0</v>
      </c>
      <c r="I1317" s="179">
        <v>1</v>
      </c>
      <c r="J1317" s="179">
        <v>0</v>
      </c>
      <c r="K1317" s="180">
        <v>0</v>
      </c>
      <c r="L1317" s="11"/>
      <c r="M1317" s="11"/>
      <c r="N1317" s="11"/>
      <c r="O1317" s="11"/>
      <c r="P1317" s="149"/>
      <c r="Q1317" s="164"/>
      <c r="V1317" s="165"/>
      <c r="W1317" s="150"/>
      <c r="X1317" s="150"/>
      <c r="Y1317" s="150"/>
      <c r="Z1317" s="150"/>
      <c r="AA1317" s="150"/>
      <c r="AB1317" s="150"/>
      <c r="AC1317" s="150"/>
      <c r="AD1317" s="150"/>
      <c r="AE1317" s="150"/>
      <c r="AF1317" s="150"/>
      <c r="AG1317" s="11"/>
      <c r="AH1317" s="11"/>
      <c r="AI1317" s="11"/>
      <c r="AT1317" s="11"/>
      <c r="AU1317" s="88"/>
    </row>
    <row r="1318" spans="3:47" outlineLevel="2" x14ac:dyDescent="0.2">
      <c r="C1318" s="119">
        <v>12</v>
      </c>
      <c r="D1318" s="167" t="s">
        <v>218</v>
      </c>
      <c r="E1318" s="11"/>
      <c r="F1318" s="125" t="s">
        <v>152</v>
      </c>
      <c r="G1318" s="168" t="s">
        <v>130</v>
      </c>
      <c r="H1318" s="172">
        <v>0</v>
      </c>
      <c r="I1318" s="173">
        <v>1</v>
      </c>
      <c r="J1318" s="173">
        <v>0</v>
      </c>
      <c r="K1318" s="174">
        <v>0</v>
      </c>
      <c r="L1318" s="11"/>
      <c r="M1318" s="11"/>
      <c r="N1318" s="11"/>
      <c r="O1318" s="11"/>
      <c r="P1318" s="149"/>
      <c r="Q1318" s="164"/>
      <c r="V1318" s="165"/>
      <c r="W1318" s="150"/>
      <c r="X1318" s="150"/>
      <c r="Y1318" s="150"/>
      <c r="Z1318" s="150"/>
      <c r="AA1318" s="150"/>
      <c r="AB1318" s="150"/>
      <c r="AC1318" s="150"/>
      <c r="AD1318" s="150"/>
      <c r="AE1318" s="150"/>
      <c r="AF1318" s="150"/>
      <c r="AG1318" s="11"/>
      <c r="AH1318" s="11"/>
      <c r="AI1318" s="11"/>
      <c r="AT1318" s="11"/>
      <c r="AU1318" s="88"/>
    </row>
    <row r="1319" spans="3:47" outlineLevel="2" x14ac:dyDescent="0.2">
      <c r="C1319" s="119">
        <v>12</v>
      </c>
      <c r="D1319" s="167" t="s">
        <v>218</v>
      </c>
      <c r="E1319" s="11"/>
      <c r="F1319" s="134" t="s">
        <v>152</v>
      </c>
      <c r="G1319" s="16" t="s">
        <v>130</v>
      </c>
      <c r="H1319" s="172">
        <v>0</v>
      </c>
      <c r="I1319" s="173">
        <v>1</v>
      </c>
      <c r="J1319" s="173">
        <v>0</v>
      </c>
      <c r="K1319" s="174">
        <v>0</v>
      </c>
      <c r="L1319" s="11"/>
      <c r="M1319" s="11"/>
      <c r="N1319" s="11"/>
      <c r="O1319" s="11"/>
      <c r="P1319" s="149"/>
      <c r="Q1319" s="164"/>
      <c r="V1319" s="165"/>
      <c r="W1319" s="150"/>
      <c r="X1319" s="150"/>
      <c r="Y1319" s="150"/>
      <c r="Z1319" s="150"/>
      <c r="AA1319" s="150"/>
      <c r="AB1319" s="150"/>
      <c r="AC1319" s="150"/>
      <c r="AD1319" s="150"/>
      <c r="AE1319" s="150"/>
      <c r="AF1319" s="150"/>
      <c r="AG1319" s="11"/>
      <c r="AH1319" s="11"/>
      <c r="AI1319" s="11"/>
      <c r="AT1319" s="11"/>
      <c r="AU1319" s="88"/>
    </row>
    <row r="1320" spans="3:47" outlineLevel="2" x14ac:dyDescent="0.2">
      <c r="C1320" s="119">
        <v>12</v>
      </c>
      <c r="D1320" s="167" t="s">
        <v>218</v>
      </c>
      <c r="E1320" s="11"/>
      <c r="F1320" s="134" t="s">
        <v>152</v>
      </c>
      <c r="G1320" s="16" t="s">
        <v>130</v>
      </c>
      <c r="H1320" s="172">
        <v>0</v>
      </c>
      <c r="I1320" s="173">
        <v>1</v>
      </c>
      <c r="J1320" s="173">
        <v>0</v>
      </c>
      <c r="K1320" s="174">
        <v>0</v>
      </c>
      <c r="L1320" s="11"/>
      <c r="M1320" s="11"/>
      <c r="N1320" s="11"/>
      <c r="O1320" s="11"/>
      <c r="P1320" s="149"/>
      <c r="Q1320" s="164"/>
      <c r="V1320" s="165"/>
      <c r="W1320" s="150"/>
      <c r="X1320" s="150"/>
      <c r="Y1320" s="150"/>
      <c r="Z1320" s="150"/>
      <c r="AA1320" s="150"/>
      <c r="AB1320" s="150"/>
      <c r="AC1320" s="150"/>
      <c r="AD1320" s="150"/>
      <c r="AE1320" s="150"/>
      <c r="AF1320" s="150"/>
      <c r="AG1320" s="11"/>
      <c r="AH1320" s="11"/>
      <c r="AI1320" s="11"/>
      <c r="AT1320" s="11"/>
      <c r="AU1320" s="88"/>
    </row>
    <row r="1321" spans="3:47" outlineLevel="2" x14ac:dyDescent="0.2">
      <c r="C1321" s="119">
        <v>12</v>
      </c>
      <c r="D1321" s="167" t="s">
        <v>218</v>
      </c>
      <c r="E1321" s="11"/>
      <c r="F1321" s="134" t="s">
        <v>152</v>
      </c>
      <c r="G1321" s="16" t="s">
        <v>130</v>
      </c>
      <c r="H1321" s="172">
        <v>0</v>
      </c>
      <c r="I1321" s="173">
        <v>1</v>
      </c>
      <c r="J1321" s="173">
        <v>0</v>
      </c>
      <c r="K1321" s="174">
        <v>0</v>
      </c>
      <c r="L1321" s="11"/>
      <c r="M1321" s="11"/>
      <c r="N1321" s="11"/>
      <c r="O1321" s="11"/>
      <c r="P1321" s="149"/>
      <c r="Q1321" s="164"/>
      <c r="V1321" s="165"/>
      <c r="W1321" s="150"/>
      <c r="X1321" s="150"/>
      <c r="Y1321" s="150"/>
      <c r="Z1321" s="150"/>
      <c r="AA1321" s="150"/>
      <c r="AB1321" s="150"/>
      <c r="AC1321" s="150"/>
      <c r="AD1321" s="150"/>
      <c r="AE1321" s="150"/>
      <c r="AF1321" s="150"/>
      <c r="AG1321" s="11"/>
      <c r="AH1321" s="11"/>
      <c r="AI1321" s="11"/>
      <c r="AT1321" s="11"/>
      <c r="AU1321" s="88"/>
    </row>
    <row r="1322" spans="3:47" outlineLevel="2" x14ac:dyDescent="0.2">
      <c r="C1322" s="119">
        <v>12</v>
      </c>
      <c r="D1322" s="167" t="s">
        <v>218</v>
      </c>
      <c r="E1322" s="11"/>
      <c r="F1322" s="134" t="s">
        <v>152</v>
      </c>
      <c r="G1322" s="16" t="s">
        <v>130</v>
      </c>
      <c r="H1322" s="172">
        <v>0</v>
      </c>
      <c r="I1322" s="173">
        <v>1</v>
      </c>
      <c r="J1322" s="173">
        <v>0</v>
      </c>
      <c r="K1322" s="174">
        <v>0</v>
      </c>
      <c r="L1322" s="11"/>
      <c r="M1322" s="11"/>
      <c r="N1322" s="11"/>
      <c r="O1322" s="11"/>
      <c r="P1322" s="149"/>
      <c r="Q1322" s="164"/>
      <c r="V1322" s="165"/>
      <c r="W1322" s="150"/>
      <c r="X1322" s="150"/>
      <c r="Y1322" s="150"/>
      <c r="Z1322" s="150"/>
      <c r="AA1322" s="150"/>
      <c r="AB1322" s="150"/>
      <c r="AC1322" s="150"/>
      <c r="AD1322" s="150"/>
      <c r="AE1322" s="150"/>
      <c r="AF1322" s="150"/>
      <c r="AG1322" s="11"/>
      <c r="AH1322" s="11"/>
      <c r="AI1322" s="11"/>
      <c r="AT1322" s="11"/>
      <c r="AU1322" s="88"/>
    </row>
    <row r="1323" spans="3:47" outlineLevel="2" x14ac:dyDescent="0.2">
      <c r="C1323" s="119">
        <v>12</v>
      </c>
      <c r="D1323" s="167" t="s">
        <v>218</v>
      </c>
      <c r="E1323" s="11"/>
      <c r="F1323" s="134" t="s">
        <v>152</v>
      </c>
      <c r="G1323" s="16" t="s">
        <v>130</v>
      </c>
      <c r="H1323" s="172">
        <v>0</v>
      </c>
      <c r="I1323" s="173">
        <v>1</v>
      </c>
      <c r="J1323" s="173">
        <v>0</v>
      </c>
      <c r="K1323" s="174">
        <v>0</v>
      </c>
      <c r="L1323" s="11"/>
      <c r="M1323" s="11"/>
      <c r="N1323" s="11"/>
      <c r="O1323" s="11"/>
      <c r="P1323" s="149"/>
      <c r="Q1323" s="164"/>
      <c r="V1323" s="165"/>
      <c r="W1323" s="150"/>
      <c r="X1323" s="181"/>
      <c r="Y1323" s="150"/>
      <c r="Z1323" s="150"/>
      <c r="AA1323" s="150"/>
      <c r="AB1323" s="150"/>
      <c r="AC1323" s="150"/>
      <c r="AD1323" s="150"/>
      <c r="AE1323" s="150"/>
      <c r="AF1323" s="150"/>
      <c r="AG1323" s="11"/>
      <c r="AH1323" s="11"/>
      <c r="AI1323" s="11"/>
      <c r="AT1323" s="11"/>
      <c r="AU1323" s="88"/>
    </row>
    <row r="1324" spans="3:47" outlineLevel="2" x14ac:dyDescent="0.2">
      <c r="C1324" s="119">
        <v>12</v>
      </c>
      <c r="D1324" s="167" t="s">
        <v>218</v>
      </c>
      <c r="E1324" s="11"/>
      <c r="F1324" s="134" t="s">
        <v>152</v>
      </c>
      <c r="G1324" s="16" t="s">
        <v>130</v>
      </c>
      <c r="H1324" s="172">
        <v>0</v>
      </c>
      <c r="I1324" s="173">
        <v>1</v>
      </c>
      <c r="J1324" s="173">
        <v>0</v>
      </c>
      <c r="K1324" s="174">
        <v>0</v>
      </c>
      <c r="L1324" s="11"/>
      <c r="M1324" s="11"/>
      <c r="N1324" s="11"/>
      <c r="O1324" s="11"/>
      <c r="P1324" s="149"/>
      <c r="Q1324" s="164"/>
      <c r="V1324" s="165"/>
      <c r="W1324" s="150"/>
      <c r="X1324" s="150"/>
      <c r="Y1324" s="150"/>
      <c r="Z1324" s="150"/>
      <c r="AA1324" s="150"/>
      <c r="AB1324" s="150"/>
      <c r="AC1324" s="150"/>
      <c r="AD1324" s="150"/>
      <c r="AE1324" s="150"/>
      <c r="AF1324" s="150"/>
      <c r="AG1324" s="11"/>
      <c r="AH1324" s="11"/>
      <c r="AI1324" s="11"/>
      <c r="AT1324" s="11"/>
      <c r="AU1324" s="88"/>
    </row>
    <row r="1325" spans="3:47" outlineLevel="2" x14ac:dyDescent="0.2">
      <c r="C1325" s="119">
        <v>12</v>
      </c>
      <c r="D1325" s="167" t="s">
        <v>218</v>
      </c>
      <c r="E1325" s="11"/>
      <c r="F1325" s="134" t="s">
        <v>152</v>
      </c>
      <c r="G1325" s="16" t="s">
        <v>130</v>
      </c>
      <c r="H1325" s="172">
        <v>0</v>
      </c>
      <c r="I1325" s="173">
        <v>1</v>
      </c>
      <c r="J1325" s="173">
        <v>0</v>
      </c>
      <c r="K1325" s="174">
        <v>0</v>
      </c>
      <c r="L1325" s="11"/>
      <c r="M1325" s="11"/>
      <c r="N1325" s="11"/>
      <c r="O1325" s="11"/>
      <c r="P1325" s="149"/>
      <c r="Q1325" s="164"/>
      <c r="V1325" s="165"/>
      <c r="W1325" s="150"/>
      <c r="X1325" s="150"/>
      <c r="Y1325" s="150"/>
      <c r="Z1325" s="150"/>
      <c r="AA1325" s="150"/>
      <c r="AB1325" s="150"/>
      <c r="AC1325" s="150"/>
      <c r="AD1325" s="150"/>
      <c r="AE1325" s="150"/>
      <c r="AF1325" s="150"/>
      <c r="AG1325" s="11"/>
      <c r="AH1325" s="11"/>
      <c r="AI1325" s="11"/>
      <c r="AT1325" s="11"/>
      <c r="AU1325" s="88"/>
    </row>
    <row r="1326" spans="3:47" outlineLevel="2" x14ac:dyDescent="0.2">
      <c r="C1326" s="119">
        <v>12</v>
      </c>
      <c r="D1326" s="167" t="s">
        <v>218</v>
      </c>
      <c r="E1326" s="11"/>
      <c r="F1326" s="134" t="s">
        <v>152</v>
      </c>
      <c r="G1326" s="16" t="s">
        <v>130</v>
      </c>
      <c r="H1326" s="172">
        <v>0</v>
      </c>
      <c r="I1326" s="173">
        <v>1</v>
      </c>
      <c r="J1326" s="173">
        <v>0</v>
      </c>
      <c r="K1326" s="174">
        <v>0</v>
      </c>
      <c r="L1326" s="11"/>
      <c r="M1326" s="11"/>
      <c r="N1326" s="11"/>
      <c r="O1326" s="11"/>
      <c r="P1326" s="149"/>
      <c r="Q1326" s="164"/>
      <c r="V1326" s="165"/>
      <c r="W1326" s="150"/>
      <c r="X1326" s="150"/>
      <c r="Y1326" s="150"/>
      <c r="Z1326" s="150"/>
      <c r="AA1326" s="150"/>
      <c r="AB1326" s="150"/>
      <c r="AC1326" s="150"/>
      <c r="AD1326" s="150"/>
      <c r="AE1326" s="150"/>
      <c r="AF1326" s="150"/>
      <c r="AG1326" s="11"/>
      <c r="AH1326" s="11"/>
      <c r="AI1326" s="11"/>
      <c r="AT1326" s="11"/>
      <c r="AU1326" s="88"/>
    </row>
    <row r="1327" spans="3:47" outlineLevel="2" x14ac:dyDescent="0.2">
      <c r="C1327" s="119">
        <v>12</v>
      </c>
      <c r="D1327" s="167" t="s">
        <v>218</v>
      </c>
      <c r="E1327" s="11"/>
      <c r="F1327" s="140" t="s">
        <v>152</v>
      </c>
      <c r="G1327" s="177" t="s">
        <v>130</v>
      </c>
      <c r="H1327" s="178">
        <v>0</v>
      </c>
      <c r="I1327" s="179">
        <v>1</v>
      </c>
      <c r="J1327" s="179">
        <v>0</v>
      </c>
      <c r="K1327" s="180">
        <v>0</v>
      </c>
      <c r="L1327" s="11"/>
      <c r="M1327" s="11"/>
      <c r="N1327" s="11"/>
      <c r="O1327" s="11"/>
      <c r="P1327" s="149"/>
      <c r="Q1327" s="164"/>
      <c r="V1327" s="165"/>
      <c r="W1327" s="150"/>
      <c r="X1327" s="150"/>
      <c r="Y1327" s="150"/>
      <c r="Z1327" s="150"/>
      <c r="AA1327" s="150"/>
      <c r="AB1327" s="150"/>
      <c r="AC1327" s="150"/>
      <c r="AD1327" s="150"/>
      <c r="AE1327" s="150"/>
      <c r="AF1327" s="150"/>
      <c r="AG1327" s="150"/>
      <c r="AH1327" s="150"/>
      <c r="AI1327" s="150"/>
      <c r="AT1327" s="11"/>
      <c r="AU1327" s="88"/>
    </row>
    <row r="1328" spans="3:47" outlineLevel="2" x14ac:dyDescent="0.2">
      <c r="C1328" s="119">
        <v>12</v>
      </c>
      <c r="D1328" s="11"/>
      <c r="E1328" s="11"/>
      <c r="F1328" s="11"/>
      <c r="G1328" s="11"/>
      <c r="H1328" s="11"/>
      <c r="I1328" s="11"/>
      <c r="J1328" s="11"/>
      <c r="K1328" s="11"/>
      <c r="L1328" s="11"/>
      <c r="M1328" s="11"/>
      <c r="N1328" s="11"/>
      <c r="O1328" s="11"/>
      <c r="P1328" s="149"/>
      <c r="Q1328" s="16"/>
      <c r="R1328" s="182"/>
      <c r="S1328" s="182"/>
      <c r="T1328" s="182"/>
      <c r="U1328" s="182"/>
      <c r="V1328" s="183"/>
      <c r="W1328" s="150"/>
      <c r="X1328" s="150"/>
      <c r="Y1328" s="150"/>
      <c r="Z1328" s="150"/>
      <c r="AA1328" s="150"/>
      <c r="AB1328" s="150"/>
      <c r="AC1328" s="150"/>
      <c r="AD1328" s="150"/>
      <c r="AE1328" s="150"/>
      <c r="AF1328" s="150"/>
      <c r="AG1328" s="150"/>
      <c r="AH1328" s="150"/>
      <c r="AI1328" s="150"/>
      <c r="AT1328" s="11"/>
      <c r="AU1328" s="88"/>
    </row>
    <row r="1329" spans="3:47" outlineLevel="1" x14ac:dyDescent="0.2">
      <c r="C1329" s="119">
        <v>12</v>
      </c>
      <c r="D1329" s="11"/>
      <c r="E1329" s="162" t="s">
        <v>185</v>
      </c>
      <c r="F1329" s="121"/>
      <c r="G1329" s="121"/>
      <c r="H1329" s="121"/>
      <c r="I1329" s="121"/>
      <c r="J1329" s="121"/>
      <c r="K1329" s="121"/>
      <c r="L1329" s="121"/>
      <c r="M1329" s="121"/>
      <c r="N1329" s="121"/>
      <c r="O1329" s="121"/>
      <c r="P1329" s="121"/>
      <c r="Q1329" s="122"/>
      <c r="R1329" s="123"/>
      <c r="S1329" s="123"/>
      <c r="T1329" s="123"/>
      <c r="U1329" s="123"/>
      <c r="V1329" s="123"/>
      <c r="W1329" s="123"/>
      <c r="X1329" s="123"/>
      <c r="Y1329" s="123"/>
      <c r="Z1329" s="123"/>
      <c r="AA1329" s="123"/>
      <c r="AB1329" s="123"/>
      <c r="AC1329" s="123"/>
      <c r="AD1329" s="123"/>
      <c r="AE1329" s="123"/>
      <c r="AF1329" s="123"/>
      <c r="AG1329" s="123"/>
      <c r="AH1329" s="123"/>
      <c r="AI1329" s="123"/>
      <c r="AT1329" s="11"/>
      <c r="AU1329" s="88"/>
    </row>
    <row r="1330" spans="3:47" outlineLevel="2" x14ac:dyDescent="0.2">
      <c r="C1330" s="119">
        <v>12</v>
      </c>
      <c r="D1330" s="11"/>
      <c r="E1330" s="125"/>
      <c r="F1330" s="127" t="s">
        <v>5</v>
      </c>
      <c r="G1330" s="127"/>
      <c r="H1330" s="127"/>
      <c r="I1330" s="127"/>
      <c r="J1330" s="127"/>
      <c r="K1330" s="127"/>
      <c r="L1330" s="127"/>
      <c r="M1330" s="127"/>
      <c r="N1330" s="127"/>
      <c r="O1330" s="127"/>
      <c r="P1330" s="152"/>
      <c r="Q1330" s="128" t="s">
        <v>110</v>
      </c>
      <c r="R1330" s="184"/>
      <c r="S1330" s="185"/>
      <c r="T1330" s="185"/>
      <c r="U1330" s="186">
        <v>9.6394593802183728</v>
      </c>
      <c r="V1330" s="186">
        <v>9.979032832168766</v>
      </c>
      <c r="W1330" s="187">
        <v>10.257240413634921</v>
      </c>
      <c r="X1330" s="186">
        <v>10.536680274694612</v>
      </c>
      <c r="Y1330" s="185">
        <v>10.79072871689616</v>
      </c>
      <c r="Z1330" s="185">
        <v>11.01932233823228</v>
      </c>
      <c r="AA1330" s="185">
        <v>11.238155461042233</v>
      </c>
      <c r="AB1330" s="185">
        <v>11.461334408805547</v>
      </c>
      <c r="AC1330" s="185">
        <v>11.688945485816056</v>
      </c>
      <c r="AD1330" s="185">
        <v>11.921076710299571</v>
      </c>
      <c r="AE1330" s="185">
        <v>12.157817848451243</v>
      </c>
      <c r="AF1330" s="185">
        <v>12.399260449148846</v>
      </c>
      <c r="AG1330" s="185">
        <v>12.645497879355503</v>
      </c>
      <c r="AH1330" s="188">
        <v>12.896625360225419</v>
      </c>
      <c r="AI1330" s="188">
        <v>13.152740003926695</v>
      </c>
      <c r="AT1330" s="11"/>
      <c r="AU1330" s="88"/>
    </row>
    <row r="1331" spans="3:47" outlineLevel="2" x14ac:dyDescent="0.2">
      <c r="C1331" s="119">
        <v>12</v>
      </c>
      <c r="D1331" s="11"/>
      <c r="E1331" s="134"/>
      <c r="F1331" s="11" t="s">
        <v>129</v>
      </c>
      <c r="G1331" s="11"/>
      <c r="H1331" s="11"/>
      <c r="I1331" s="11"/>
      <c r="J1331" s="11"/>
      <c r="K1331" s="11"/>
      <c r="L1331" s="11"/>
      <c r="M1331" s="11"/>
      <c r="N1331" s="11"/>
      <c r="O1331" s="11"/>
      <c r="P1331" s="149"/>
      <c r="Q1331" s="135" t="s">
        <v>110</v>
      </c>
      <c r="R1331" s="189"/>
      <c r="S1331" s="190"/>
      <c r="T1331" s="190"/>
      <c r="U1331" s="191">
        <v>90.735583968287358</v>
      </c>
      <c r="V1331" s="191">
        <v>96.52787101129077</v>
      </c>
      <c r="W1331" s="192">
        <v>100.58958323719365</v>
      </c>
      <c r="X1331" s="191">
        <v>176.93837677597259</v>
      </c>
      <c r="Y1331" s="190">
        <v>216.51604481035935</v>
      </c>
      <c r="Z1331" s="190">
        <v>144.09697926474061</v>
      </c>
      <c r="AA1331" s="190">
        <v>163.67408838543611</v>
      </c>
      <c r="AB1331" s="190">
        <v>217.01501561191668</v>
      </c>
      <c r="AC1331" s="190">
        <v>193.46627304908537</v>
      </c>
      <c r="AD1331" s="190">
        <v>202.78428261879387</v>
      </c>
      <c r="AE1331" s="190">
        <v>171.69570468294438</v>
      </c>
      <c r="AF1331" s="190">
        <v>171.08181991380266</v>
      </c>
      <c r="AG1331" s="190">
        <v>205.92807941131997</v>
      </c>
      <c r="AH1331" s="193">
        <v>167.40049125796247</v>
      </c>
      <c r="AI1331" s="193">
        <v>253.39512022854967</v>
      </c>
      <c r="AT1331" s="11"/>
      <c r="AU1331" s="88"/>
    </row>
    <row r="1332" spans="3:47" outlineLevel="2" x14ac:dyDescent="0.2">
      <c r="C1332" s="119">
        <v>12</v>
      </c>
      <c r="D1332" s="11"/>
      <c r="E1332" s="140"/>
      <c r="F1332" s="142" t="s">
        <v>128</v>
      </c>
      <c r="G1332" s="142"/>
      <c r="H1332" s="142"/>
      <c r="I1332" s="142"/>
      <c r="J1332" s="142"/>
      <c r="K1332" s="142"/>
      <c r="L1332" s="142"/>
      <c r="M1332" s="142"/>
      <c r="N1332" s="142"/>
      <c r="O1332" s="142"/>
      <c r="P1332" s="155"/>
      <c r="Q1332" s="143" t="s">
        <v>110</v>
      </c>
      <c r="R1332" s="194"/>
      <c r="S1332" s="195"/>
      <c r="T1332" s="195"/>
      <c r="U1332" s="196">
        <v>51.328413552586142</v>
      </c>
      <c r="V1332" s="196">
        <v>53.151804577384304</v>
      </c>
      <c r="W1332" s="197">
        <v>54.640622307486083</v>
      </c>
      <c r="X1332" s="196">
        <v>83.836404505062589</v>
      </c>
      <c r="Y1332" s="195">
        <v>84.20540106550672</v>
      </c>
      <c r="Z1332" s="195">
        <v>86.152615735716608</v>
      </c>
      <c r="AA1332" s="195">
        <v>88.006172937470382</v>
      </c>
      <c r="AB1332" s="195">
        <v>89.900098152994218</v>
      </c>
      <c r="AC1332" s="195">
        <v>91.835281845187225</v>
      </c>
      <c r="AD1332" s="195">
        <v>93.812634377308768</v>
      </c>
      <c r="AE1332" s="195">
        <v>95.833086463532368</v>
      </c>
      <c r="AF1332" s="195">
        <v>97.897589629829696</v>
      </c>
      <c r="AG1332" s="195">
        <v>100.00711668542431</v>
      </c>
      <c r="AH1332" s="198">
        <v>102.16266220506054</v>
      </c>
      <c r="AI1332" s="198">
        <v>104.36524302233848</v>
      </c>
      <c r="AT1332" s="11"/>
      <c r="AU1332" s="88"/>
    </row>
    <row r="1333" spans="3:47" outlineLevel="2" x14ac:dyDescent="0.2">
      <c r="C1333" s="119">
        <v>12</v>
      </c>
      <c r="D1333" s="199"/>
      <c r="E1333" s="199"/>
      <c r="F1333" s="199"/>
      <c r="G1333" s="199"/>
      <c r="H1333" s="199"/>
      <c r="I1333" s="199"/>
      <c r="J1333" s="199"/>
      <c r="K1333" s="199"/>
      <c r="L1333" s="199"/>
      <c r="M1333" s="199"/>
      <c r="N1333" s="199"/>
      <c r="O1333" s="199"/>
      <c r="P1333" s="200"/>
      <c r="Q1333" s="16"/>
      <c r="R1333" s="201"/>
      <c r="S1333" s="201"/>
      <c r="T1333" s="201"/>
      <c r="U1333" s="201"/>
      <c r="V1333" s="201"/>
      <c r="W1333" s="201"/>
      <c r="X1333" s="201"/>
      <c r="Y1333" s="201"/>
      <c r="Z1333" s="201"/>
      <c r="AA1333" s="201"/>
      <c r="AB1333" s="201"/>
      <c r="AC1333" s="201"/>
      <c r="AD1333" s="201"/>
      <c r="AE1333" s="201"/>
      <c r="AF1333" s="201"/>
      <c r="AG1333" s="201"/>
      <c r="AH1333" s="201"/>
      <c r="AI1333" s="201"/>
      <c r="AT1333" s="11"/>
      <c r="AU1333" s="88"/>
    </row>
    <row r="1334" spans="3:47" outlineLevel="1" x14ac:dyDescent="0.2">
      <c r="C1334" s="119">
        <v>12</v>
      </c>
      <c r="D1334" s="11"/>
      <c r="E1334" s="202" t="s">
        <v>186</v>
      </c>
      <c r="F1334" s="203"/>
      <c r="G1334" s="203"/>
      <c r="H1334" s="203"/>
      <c r="I1334" s="203"/>
      <c r="J1334" s="203"/>
      <c r="K1334" s="203"/>
      <c r="L1334" s="203"/>
      <c r="M1334" s="203"/>
      <c r="N1334" s="203"/>
      <c r="O1334" s="203"/>
      <c r="P1334" s="203"/>
      <c r="Q1334" s="204"/>
      <c r="R1334" s="205"/>
      <c r="S1334" s="205"/>
      <c r="T1334" s="205"/>
      <c r="U1334" s="205"/>
      <c r="V1334" s="205"/>
      <c r="W1334" s="205"/>
      <c r="X1334" s="205"/>
      <c r="Y1334" s="205"/>
      <c r="Z1334" s="205"/>
      <c r="AA1334" s="205"/>
      <c r="AB1334" s="205"/>
      <c r="AC1334" s="205"/>
      <c r="AD1334" s="205"/>
      <c r="AE1334" s="205"/>
      <c r="AF1334" s="205"/>
      <c r="AG1334" s="205"/>
      <c r="AH1334" s="205"/>
      <c r="AI1334" s="205"/>
      <c r="AT1334" s="11"/>
      <c r="AU1334" s="88"/>
    </row>
    <row r="1335" spans="3:47" outlineLevel="2" x14ac:dyDescent="0.2">
      <c r="C1335" s="119">
        <v>12</v>
      </c>
      <c r="D1335" s="206" t="s">
        <v>187</v>
      </c>
      <c r="E1335" t="s">
        <v>127</v>
      </c>
      <c r="AT1335" s="11"/>
      <c r="AU1335" s="88"/>
    </row>
    <row r="1336" spans="3:47" outlineLevel="2" x14ac:dyDescent="0.2">
      <c r="C1336" s="119">
        <v>12</v>
      </c>
      <c r="D1336" s="206" t="s">
        <v>187</v>
      </c>
      <c r="E1336" s="125"/>
      <c r="F1336" s="207" t="s">
        <v>5</v>
      </c>
      <c r="G1336" s="207"/>
      <c r="H1336" s="207"/>
      <c r="I1336" s="158" t="s">
        <v>57</v>
      </c>
      <c r="J1336" s="207"/>
      <c r="K1336" s="207"/>
      <c r="L1336" s="207"/>
      <c r="M1336" s="207"/>
      <c r="N1336" s="207"/>
      <c r="O1336" s="207"/>
      <c r="P1336" s="208"/>
      <c r="Q1336" s="209" t="s">
        <v>110</v>
      </c>
      <c r="R1336" s="210"/>
      <c r="S1336" s="211"/>
      <c r="T1336" s="211"/>
      <c r="U1336" s="212">
        <v>9.6394593802183728</v>
      </c>
      <c r="V1336" s="212">
        <v>9.979032832168766</v>
      </c>
      <c r="W1336" s="211">
        <v>10.257240413634921</v>
      </c>
      <c r="X1336" s="212">
        <v>10.536680274694612</v>
      </c>
      <c r="Y1336" s="211">
        <v>10.79072871689616</v>
      </c>
      <c r="Z1336" s="211">
        <v>11.01932233823228</v>
      </c>
      <c r="AA1336" s="211">
        <v>11.238155461042233</v>
      </c>
      <c r="AB1336" s="211">
        <v>11.461334408805547</v>
      </c>
      <c r="AC1336" s="211">
        <v>11.688945485816056</v>
      </c>
      <c r="AD1336" s="211">
        <v>11.921076710299571</v>
      </c>
      <c r="AE1336" s="211">
        <v>12.157817848451243</v>
      </c>
      <c r="AF1336" s="211">
        <v>12.399260449148846</v>
      </c>
      <c r="AG1336" s="211">
        <v>12.645497879355503</v>
      </c>
      <c r="AH1336" s="213">
        <v>12.896625360225419</v>
      </c>
      <c r="AI1336" s="213">
        <v>13.152740003926695</v>
      </c>
      <c r="AT1336" s="11"/>
      <c r="AU1336" s="88"/>
    </row>
    <row r="1337" spans="3:47" outlineLevel="2" x14ac:dyDescent="0.2">
      <c r="C1337" s="119">
        <v>12</v>
      </c>
      <c r="D1337" s="206" t="s">
        <v>187</v>
      </c>
      <c r="E1337" s="134"/>
      <c r="F1337" s="124" t="s">
        <v>129</v>
      </c>
      <c r="G1337" s="124"/>
      <c r="H1337" s="124"/>
      <c r="I1337" s="72" t="s">
        <v>62</v>
      </c>
      <c r="J1337" s="124"/>
      <c r="K1337" s="124"/>
      <c r="L1337" s="124"/>
      <c r="M1337" s="124"/>
      <c r="N1337" s="124"/>
      <c r="O1337" s="124"/>
      <c r="P1337" s="214"/>
      <c r="Q1337" s="215" t="s">
        <v>110</v>
      </c>
      <c r="R1337" s="216"/>
      <c r="S1337" s="217"/>
      <c r="T1337" s="217"/>
      <c r="U1337" s="218">
        <v>90.735583968287358</v>
      </c>
      <c r="V1337" s="218">
        <v>96.52787101129077</v>
      </c>
      <c r="W1337" s="217">
        <v>100.58958323719365</v>
      </c>
      <c r="X1337" s="218">
        <v>176.93837677597259</v>
      </c>
      <c r="Y1337" s="217">
        <v>216.51604481035935</v>
      </c>
      <c r="Z1337" s="217">
        <v>144.09697926474061</v>
      </c>
      <c r="AA1337" s="217">
        <v>163.67408838543611</v>
      </c>
      <c r="AB1337" s="217">
        <v>217.01501561191668</v>
      </c>
      <c r="AC1337" s="217">
        <v>193.46627304908537</v>
      </c>
      <c r="AD1337" s="217">
        <v>202.78428261879387</v>
      </c>
      <c r="AE1337" s="217">
        <v>171.69570468294438</v>
      </c>
      <c r="AF1337" s="217">
        <v>171.08181991380266</v>
      </c>
      <c r="AG1337" s="217">
        <v>205.92807941131997</v>
      </c>
      <c r="AH1337" s="219">
        <v>167.40049125796247</v>
      </c>
      <c r="AI1337" s="219">
        <v>253.39512022854967</v>
      </c>
      <c r="AT1337" s="11"/>
      <c r="AU1337" s="88"/>
    </row>
    <row r="1338" spans="3:47" outlineLevel="2" x14ac:dyDescent="0.2">
      <c r="C1338" s="119">
        <v>12</v>
      </c>
      <c r="D1338" s="206" t="s">
        <v>187</v>
      </c>
      <c r="E1338" s="140"/>
      <c r="F1338" s="220" t="s">
        <v>128</v>
      </c>
      <c r="G1338" s="220"/>
      <c r="H1338" s="220"/>
      <c r="I1338" s="161" t="s">
        <v>188</v>
      </c>
      <c r="J1338" s="220"/>
      <c r="K1338" s="220"/>
      <c r="L1338" s="220"/>
      <c r="M1338" s="220"/>
      <c r="N1338" s="220"/>
      <c r="O1338" s="220"/>
      <c r="P1338" s="221"/>
      <c r="Q1338" s="222" t="s">
        <v>110</v>
      </c>
      <c r="R1338" s="223"/>
      <c r="S1338" s="224"/>
      <c r="T1338" s="224"/>
      <c r="U1338" s="225">
        <v>51.328413552586142</v>
      </c>
      <c r="V1338" s="225">
        <v>53.151804577384304</v>
      </c>
      <c r="W1338" s="224">
        <v>54.640622307486083</v>
      </c>
      <c r="X1338" s="225">
        <v>83.836404505062589</v>
      </c>
      <c r="Y1338" s="224">
        <v>84.20540106550672</v>
      </c>
      <c r="Z1338" s="224">
        <v>86.152615735716608</v>
      </c>
      <c r="AA1338" s="224">
        <v>88.006172937470382</v>
      </c>
      <c r="AB1338" s="224">
        <v>89.900098152994218</v>
      </c>
      <c r="AC1338" s="224">
        <v>91.835281845187225</v>
      </c>
      <c r="AD1338" s="224">
        <v>93.812634377308768</v>
      </c>
      <c r="AE1338" s="224">
        <v>95.833086463532368</v>
      </c>
      <c r="AF1338" s="224">
        <v>97.897589629829696</v>
      </c>
      <c r="AG1338" s="224">
        <v>100.00711668542431</v>
      </c>
      <c r="AH1338" s="226">
        <v>102.16266220506054</v>
      </c>
      <c r="AI1338" s="226">
        <v>104.36524302233848</v>
      </c>
      <c r="AT1338" s="11"/>
      <c r="AU1338" s="88"/>
    </row>
    <row r="1339" spans="3:47" outlineLevel="2" x14ac:dyDescent="0.2">
      <c r="C1339" s="119">
        <v>12</v>
      </c>
      <c r="D1339" s="206" t="s">
        <v>187</v>
      </c>
      <c r="E1339" t="s">
        <v>189</v>
      </c>
      <c r="F1339" s="40"/>
      <c r="G1339" s="40"/>
      <c r="H1339" s="227"/>
      <c r="I1339" s="40"/>
      <c r="J1339" s="40"/>
      <c r="K1339" s="227"/>
      <c r="L1339" s="40"/>
      <c r="M1339" s="40"/>
      <c r="N1339" s="40"/>
      <c r="O1339" s="40"/>
      <c r="P1339" s="40"/>
      <c r="Q1339" s="227"/>
      <c r="R1339" s="227"/>
      <c r="S1339" s="227"/>
      <c r="T1339" s="227"/>
      <c r="U1339" s="227"/>
      <c r="V1339" s="227"/>
      <c r="W1339" s="227"/>
      <c r="X1339" s="227"/>
      <c r="Y1339" s="227"/>
      <c r="Z1339" s="227"/>
      <c r="AA1339" s="227"/>
      <c r="AB1339" s="227"/>
      <c r="AC1339" s="227"/>
      <c r="AD1339" s="227"/>
      <c r="AE1339" s="227"/>
      <c r="AF1339" s="227"/>
      <c r="AG1339" s="227"/>
      <c r="AH1339" s="227"/>
      <c r="AI1339" s="227"/>
      <c r="AT1339" s="11"/>
      <c r="AU1339" s="88"/>
    </row>
    <row r="1340" spans="3:47" outlineLevel="2" x14ac:dyDescent="0.2">
      <c r="C1340" s="119">
        <v>12</v>
      </c>
      <c r="D1340" s="206" t="s">
        <v>187</v>
      </c>
      <c r="E1340" s="125"/>
      <c r="F1340" s="207" t="s">
        <v>5</v>
      </c>
      <c r="G1340" s="207"/>
      <c r="H1340" s="207"/>
      <c r="I1340" s="158" t="s">
        <v>57</v>
      </c>
      <c r="J1340" s="228" t="s">
        <v>152</v>
      </c>
      <c r="K1340" s="207"/>
      <c r="L1340" s="207"/>
      <c r="M1340" s="207"/>
      <c r="N1340" s="207"/>
      <c r="O1340" s="207"/>
      <c r="P1340" s="208"/>
      <c r="Q1340" s="229" t="s">
        <v>110</v>
      </c>
      <c r="R1340" s="230"/>
      <c r="S1340" s="231"/>
      <c r="T1340" s="231"/>
      <c r="U1340" s="232">
        <v>0</v>
      </c>
      <c r="V1340" s="232">
        <v>0</v>
      </c>
      <c r="W1340" s="231">
        <v>0</v>
      </c>
      <c r="X1340" s="232">
        <v>0</v>
      </c>
      <c r="Y1340" s="231">
        <v>0</v>
      </c>
      <c r="Z1340" s="231">
        <v>0</v>
      </c>
      <c r="AA1340" s="231">
        <v>0</v>
      </c>
      <c r="AB1340" s="231">
        <v>0</v>
      </c>
      <c r="AC1340" s="231">
        <v>0</v>
      </c>
      <c r="AD1340" s="231">
        <v>0</v>
      </c>
      <c r="AE1340" s="231">
        <v>0</v>
      </c>
      <c r="AF1340" s="231">
        <v>0</v>
      </c>
      <c r="AG1340" s="231">
        <v>0</v>
      </c>
      <c r="AH1340" s="233">
        <v>0</v>
      </c>
      <c r="AI1340" s="233">
        <v>0</v>
      </c>
      <c r="AT1340" s="11"/>
      <c r="AU1340" s="88"/>
    </row>
    <row r="1341" spans="3:47" outlineLevel="2" x14ac:dyDescent="0.2">
      <c r="C1341" s="119">
        <v>12</v>
      </c>
      <c r="D1341" s="206" t="s">
        <v>187</v>
      </c>
      <c r="E1341" s="134"/>
      <c r="F1341" s="124" t="s">
        <v>129</v>
      </c>
      <c r="G1341" s="124"/>
      <c r="H1341" s="124"/>
      <c r="I1341" s="72" t="s">
        <v>62</v>
      </c>
      <c r="J1341" s="234" t="s">
        <v>152</v>
      </c>
      <c r="K1341" s="124"/>
      <c r="L1341" s="124"/>
      <c r="M1341" s="124"/>
      <c r="N1341" s="124"/>
      <c r="O1341" s="124"/>
      <c r="P1341" s="214"/>
      <c r="Q1341" s="235" t="s">
        <v>110</v>
      </c>
      <c r="R1341" s="236"/>
      <c r="S1341" s="237"/>
      <c r="T1341" s="237"/>
      <c r="U1341" s="238">
        <v>0</v>
      </c>
      <c r="V1341" s="238">
        <v>0</v>
      </c>
      <c r="W1341" s="237">
        <v>0</v>
      </c>
      <c r="X1341" s="238">
        <v>0</v>
      </c>
      <c r="Y1341" s="237">
        <v>0</v>
      </c>
      <c r="Z1341" s="237">
        <v>0</v>
      </c>
      <c r="AA1341" s="237">
        <v>0</v>
      </c>
      <c r="AB1341" s="237">
        <v>0</v>
      </c>
      <c r="AC1341" s="237">
        <v>0</v>
      </c>
      <c r="AD1341" s="237">
        <v>0</v>
      </c>
      <c r="AE1341" s="237">
        <v>0</v>
      </c>
      <c r="AF1341" s="237">
        <v>0</v>
      </c>
      <c r="AG1341" s="237">
        <v>0</v>
      </c>
      <c r="AH1341" s="239">
        <v>0</v>
      </c>
      <c r="AI1341" s="239">
        <v>0</v>
      </c>
      <c r="AT1341" s="11"/>
      <c r="AU1341" s="88"/>
    </row>
    <row r="1342" spans="3:47" outlineLevel="2" x14ac:dyDescent="0.2">
      <c r="C1342" s="119">
        <v>12</v>
      </c>
      <c r="D1342" s="206" t="s">
        <v>187</v>
      </c>
      <c r="E1342" s="140"/>
      <c r="F1342" s="220" t="s">
        <v>128</v>
      </c>
      <c r="G1342" s="220"/>
      <c r="H1342" s="220"/>
      <c r="I1342" s="161" t="s">
        <v>188</v>
      </c>
      <c r="J1342" s="240" t="s">
        <v>152</v>
      </c>
      <c r="K1342" s="220"/>
      <c r="L1342" s="220"/>
      <c r="M1342" s="220"/>
      <c r="N1342" s="220"/>
      <c r="O1342" s="220"/>
      <c r="P1342" s="221"/>
      <c r="Q1342" s="241" t="s">
        <v>110</v>
      </c>
      <c r="R1342" s="242"/>
      <c r="S1342" s="243"/>
      <c r="T1342" s="243"/>
      <c r="U1342" s="244">
        <v>0</v>
      </c>
      <c r="V1342" s="244">
        <v>0</v>
      </c>
      <c r="W1342" s="243">
        <v>0</v>
      </c>
      <c r="X1342" s="244">
        <v>0</v>
      </c>
      <c r="Y1342" s="243">
        <v>0</v>
      </c>
      <c r="Z1342" s="243">
        <v>0</v>
      </c>
      <c r="AA1342" s="243">
        <v>0</v>
      </c>
      <c r="AB1342" s="243">
        <v>0</v>
      </c>
      <c r="AC1342" s="243">
        <v>0</v>
      </c>
      <c r="AD1342" s="243">
        <v>0</v>
      </c>
      <c r="AE1342" s="243">
        <v>0</v>
      </c>
      <c r="AF1342" s="243">
        <v>0</v>
      </c>
      <c r="AG1342" s="243">
        <v>0</v>
      </c>
      <c r="AH1342" s="245">
        <v>0</v>
      </c>
      <c r="AI1342" s="245">
        <v>0</v>
      </c>
      <c r="AT1342" s="11"/>
      <c r="AU1342" s="88"/>
    </row>
    <row r="1343" spans="3:47" outlineLevel="2" x14ac:dyDescent="0.2">
      <c r="AT1343" s="11"/>
      <c r="AU1343" s="88"/>
    </row>
    <row r="1344" spans="3:47" x14ac:dyDescent="0.2">
      <c r="C1344" s="116">
        <v>13</v>
      </c>
      <c r="D1344" s="67" t="s">
        <v>143</v>
      </c>
      <c r="E1344" s="67"/>
      <c r="F1344" s="67"/>
      <c r="G1344" s="67"/>
      <c r="H1344" s="102"/>
      <c r="I1344" s="67"/>
      <c r="J1344" s="67"/>
      <c r="K1344" s="102"/>
      <c r="L1344" s="67"/>
      <c r="M1344" s="67"/>
      <c r="N1344" s="67"/>
      <c r="O1344" s="67"/>
      <c r="P1344" s="67"/>
      <c r="Q1344" s="117" t="s">
        <v>110</v>
      </c>
      <c r="R1344" s="118">
        <v>0</v>
      </c>
      <c r="S1344" s="118">
        <v>0</v>
      </c>
      <c r="T1344" s="118">
        <v>0</v>
      </c>
      <c r="U1344" s="118">
        <v>1495.3828648581789</v>
      </c>
      <c r="V1344" s="118">
        <v>1589.2848466709106</v>
      </c>
      <c r="W1344" s="118">
        <v>1654.4036341964036</v>
      </c>
      <c r="X1344" s="118">
        <v>2429.4717753050472</v>
      </c>
      <c r="Y1344" s="118">
        <v>2867.0263478452002</v>
      </c>
      <c r="Z1344" s="118">
        <v>2609.3050969873293</v>
      </c>
      <c r="AA1344" s="118">
        <v>3223.1772677152235</v>
      </c>
      <c r="AB1344" s="118">
        <v>2144.984502818741</v>
      </c>
      <c r="AC1344" s="118">
        <v>2268.9990550163266</v>
      </c>
      <c r="AD1344" s="118">
        <v>2878.82955289442</v>
      </c>
      <c r="AE1344" s="118">
        <v>2123.0180059726808</v>
      </c>
      <c r="AF1344" s="118">
        <v>2837.4062281701708</v>
      </c>
      <c r="AG1344" s="118">
        <v>2252.4632273111151</v>
      </c>
      <c r="AH1344" s="118">
        <v>2496.0496104092845</v>
      </c>
      <c r="AI1344" s="118">
        <v>2704.5523072690521</v>
      </c>
      <c r="AT1344" s="11"/>
      <c r="AU1344" s="88"/>
    </row>
    <row r="1345" spans="3:47" s="11" customFormat="1" outlineLevel="1" x14ac:dyDescent="0.2">
      <c r="C1345" s="119">
        <v>13</v>
      </c>
      <c r="E1345" s="120" t="s">
        <v>174</v>
      </c>
      <c r="F1345" s="121"/>
      <c r="G1345" s="121"/>
      <c r="H1345" s="121"/>
      <c r="I1345" s="121"/>
      <c r="J1345" s="121"/>
      <c r="K1345" s="121"/>
      <c r="L1345" s="121"/>
      <c r="M1345" s="121"/>
      <c r="N1345" s="121"/>
      <c r="O1345" s="121"/>
      <c r="P1345" s="121"/>
      <c r="Q1345" s="122"/>
      <c r="R1345" s="123"/>
      <c r="S1345" s="123"/>
      <c r="T1345" s="123"/>
      <c r="U1345" s="123"/>
      <c r="V1345" s="123"/>
      <c r="W1345" s="123"/>
      <c r="X1345" s="123"/>
      <c r="Y1345" s="123"/>
      <c r="Z1345" s="123"/>
      <c r="AA1345" s="123"/>
      <c r="AB1345" s="123"/>
      <c r="AC1345" s="123"/>
      <c r="AD1345" s="123"/>
      <c r="AE1345" s="123"/>
      <c r="AF1345" s="123"/>
      <c r="AG1345" s="123"/>
      <c r="AH1345" s="123"/>
      <c r="AI1345" s="123"/>
      <c r="AU1345" s="88"/>
    </row>
    <row r="1346" spans="3:47" s="11" customFormat="1" outlineLevel="2" x14ac:dyDescent="0.2">
      <c r="C1346" s="119">
        <v>13</v>
      </c>
      <c r="E1346" s="124" t="s">
        <v>175</v>
      </c>
      <c r="U1346" s="25" t="s">
        <v>87</v>
      </c>
      <c r="V1346" s="25"/>
      <c r="W1346" s="25" t="s">
        <v>88</v>
      </c>
      <c r="X1346" s="25" t="s">
        <v>89</v>
      </c>
      <c r="AU1346" s="88"/>
    </row>
    <row r="1347" spans="3:47" s="11" customFormat="1" outlineLevel="2" x14ac:dyDescent="0.2">
      <c r="C1347" s="119">
        <v>13</v>
      </c>
      <c r="E1347" s="125"/>
      <c r="F1347" s="126" t="s">
        <v>209</v>
      </c>
      <c r="G1347" s="127"/>
      <c r="H1347" s="127"/>
      <c r="I1347" s="127"/>
      <c r="J1347" s="127"/>
      <c r="K1347" s="127"/>
      <c r="L1347" s="127"/>
      <c r="M1347" s="127"/>
      <c r="N1347" s="127"/>
      <c r="O1347" s="127"/>
      <c r="P1347" s="127"/>
      <c r="Q1347" s="128" t="s">
        <v>110</v>
      </c>
      <c r="R1347" s="129"/>
      <c r="S1347" s="130"/>
      <c r="T1347" s="130"/>
      <c r="U1347" s="131">
        <v>7.6283799999999999</v>
      </c>
      <c r="V1347" s="131">
        <v>9.6346439400000001</v>
      </c>
      <c r="W1347" s="132">
        <v>9.88514468244</v>
      </c>
      <c r="X1347" s="131">
        <v>10.130296270564514</v>
      </c>
      <c r="Y1347" s="130">
        <v>10.370384292176894</v>
      </c>
      <c r="Z1347" s="130">
        <v>10.603717938750876</v>
      </c>
      <c r="AA1347" s="130">
        <v>10.815792297525894</v>
      </c>
      <c r="AB1347" s="130">
        <v>11.032108143476412</v>
      </c>
      <c r="AC1347" s="130">
        <v>11.252750306345941</v>
      </c>
      <c r="AD1347" s="130">
        <v>11.47780531247286</v>
      </c>
      <c r="AE1347" s="130">
        <v>11.707361418722318</v>
      </c>
      <c r="AF1347" s="130">
        <v>11.941508647096764</v>
      </c>
      <c r="AG1347" s="130">
        <v>12.180338820038699</v>
      </c>
      <c r="AH1347" s="133">
        <v>12.423945596439474</v>
      </c>
      <c r="AI1347" s="133">
        <v>12.672424508368263</v>
      </c>
      <c r="AK1347" s="91"/>
      <c r="AU1347" s="88"/>
    </row>
    <row r="1348" spans="3:47" s="11" customFormat="1" outlineLevel="2" x14ac:dyDescent="0.2">
      <c r="C1348" s="119">
        <v>13</v>
      </c>
      <c r="E1348" s="134"/>
      <c r="F1348" s="36" t="s">
        <v>31</v>
      </c>
      <c r="Q1348" s="135" t="s">
        <v>110</v>
      </c>
      <c r="R1348" s="136"/>
      <c r="S1348" s="88"/>
      <c r="T1348" s="88"/>
      <c r="U1348" s="137">
        <v>230.16036</v>
      </c>
      <c r="V1348" s="137">
        <v>277.34323380000001</v>
      </c>
      <c r="W1348" s="138">
        <v>305.71544661774004</v>
      </c>
      <c r="X1348" s="137">
        <v>313.29718969386005</v>
      </c>
      <c r="Y1348" s="88">
        <v>320.72233308960455</v>
      </c>
      <c r="Z1348" s="88">
        <v>327.93858558412069</v>
      </c>
      <c r="AA1348" s="88">
        <v>334.49735729580311</v>
      </c>
      <c r="AB1348" s="88">
        <v>341.18730444171916</v>
      </c>
      <c r="AC1348" s="88">
        <v>348.01105053055358</v>
      </c>
      <c r="AD1348" s="88">
        <v>354.97127154116464</v>
      </c>
      <c r="AE1348" s="88">
        <v>362.07069697198796</v>
      </c>
      <c r="AF1348" s="88">
        <v>369.31211091142774</v>
      </c>
      <c r="AG1348" s="88">
        <v>376.69835312965631</v>
      </c>
      <c r="AH1348" s="139">
        <v>384.23232019224946</v>
      </c>
      <c r="AI1348" s="139">
        <v>391.91696659609448</v>
      </c>
      <c r="AU1348" s="88"/>
    </row>
    <row r="1349" spans="3:47" s="11" customFormat="1" outlineLevel="2" x14ac:dyDescent="0.2">
      <c r="C1349" s="119">
        <v>13</v>
      </c>
      <c r="E1349" s="134"/>
      <c r="F1349" s="36" t="s">
        <v>28</v>
      </c>
      <c r="Q1349" s="135" t="s">
        <v>110</v>
      </c>
      <c r="R1349" s="136"/>
      <c r="S1349" s="88"/>
      <c r="T1349" s="88"/>
      <c r="U1349" s="137">
        <v>0</v>
      </c>
      <c r="V1349" s="137">
        <v>0</v>
      </c>
      <c r="W1349" s="138">
        <v>0</v>
      </c>
      <c r="X1349" s="137">
        <v>0</v>
      </c>
      <c r="Y1349" s="88">
        <v>0</v>
      </c>
      <c r="Z1349" s="88">
        <v>0</v>
      </c>
      <c r="AA1349" s="88">
        <v>0</v>
      </c>
      <c r="AB1349" s="88">
        <v>0</v>
      </c>
      <c r="AC1349" s="88">
        <v>0</v>
      </c>
      <c r="AD1349" s="88">
        <v>0</v>
      </c>
      <c r="AE1349" s="88">
        <v>0</v>
      </c>
      <c r="AF1349" s="88">
        <v>0</v>
      </c>
      <c r="AG1349" s="88">
        <v>0</v>
      </c>
      <c r="AH1349" s="139">
        <v>0</v>
      </c>
      <c r="AI1349" s="139">
        <v>0</v>
      </c>
      <c r="AU1349" s="88"/>
    </row>
    <row r="1350" spans="3:47" s="11" customFormat="1" outlineLevel="2" x14ac:dyDescent="0.2">
      <c r="C1350" s="119">
        <v>13</v>
      </c>
      <c r="E1350" s="134"/>
      <c r="F1350" s="36" t="s">
        <v>210</v>
      </c>
      <c r="Q1350" s="135" t="s">
        <v>110</v>
      </c>
      <c r="R1350" s="136"/>
      <c r="S1350" s="88"/>
      <c r="T1350" s="88"/>
      <c r="U1350" s="137">
        <v>363.20745781904316</v>
      </c>
      <c r="V1350" s="137">
        <v>376.13447126003928</v>
      </c>
      <c r="W1350" s="138">
        <v>386.68149356297602</v>
      </c>
      <c r="X1350" s="137">
        <v>397.29695688980701</v>
      </c>
      <c r="Y1350" s="88">
        <v>406.8969159425647</v>
      </c>
      <c r="Z1350" s="88">
        <v>415.47088742366157</v>
      </c>
      <c r="AA1350" s="88">
        <v>423.71672058599222</v>
      </c>
      <c r="AB1350" s="88">
        <v>432.12620845097274</v>
      </c>
      <c r="AC1350" s="88">
        <v>440.70259906657748</v>
      </c>
      <c r="AD1350" s="88">
        <v>449.44920494465168</v>
      </c>
      <c r="AE1350" s="88">
        <v>458.36940434032346</v>
      </c>
      <c r="AF1350" s="88">
        <v>467.46664255680781</v>
      </c>
      <c r="AG1350" s="88">
        <v>476.74443327610715</v>
      </c>
      <c r="AH1350" s="139">
        <v>486.20635991612227</v>
      </c>
      <c r="AI1350" s="139">
        <v>495.8560770146978</v>
      </c>
      <c r="AU1350" s="88"/>
    </row>
    <row r="1351" spans="3:47" s="11" customFormat="1" outlineLevel="2" x14ac:dyDescent="0.2">
      <c r="C1351" s="119">
        <v>13</v>
      </c>
      <c r="E1351" s="134"/>
      <c r="F1351" s="36" t="s">
        <v>211</v>
      </c>
      <c r="Q1351" s="135" t="s">
        <v>110</v>
      </c>
      <c r="R1351" s="136"/>
      <c r="S1351" s="88"/>
      <c r="T1351" s="88"/>
      <c r="U1351" s="137">
        <v>598.39892000000009</v>
      </c>
      <c r="V1351" s="137">
        <v>619.64208166000014</v>
      </c>
      <c r="W1351" s="138">
        <v>636.99205994648014</v>
      </c>
      <c r="X1351" s="137">
        <v>654.44564238901376</v>
      </c>
      <c r="Y1351" s="88">
        <v>670.34867149906688</v>
      </c>
      <c r="Z1351" s="88">
        <v>684.49302846769729</v>
      </c>
      <c r="AA1351" s="88">
        <v>698.11443973420444</v>
      </c>
      <c r="AB1351" s="88">
        <v>712.00691708491513</v>
      </c>
      <c r="AC1351" s="88">
        <v>726.17585473490499</v>
      </c>
      <c r="AD1351" s="88">
        <v>740.62675424412964</v>
      </c>
      <c r="AE1351" s="88">
        <v>755.3652266535878</v>
      </c>
      <c r="AF1351" s="88">
        <v>770.39699466399418</v>
      </c>
      <c r="AG1351" s="88">
        <v>785.72789485780766</v>
      </c>
      <c r="AH1351" s="139">
        <v>801.36387996547808</v>
      </c>
      <c r="AI1351" s="139">
        <v>817.31102117679109</v>
      </c>
      <c r="AU1351" s="88"/>
    </row>
    <row r="1352" spans="3:47" s="11" customFormat="1" outlineLevel="2" x14ac:dyDescent="0.2">
      <c r="C1352" s="119">
        <v>13</v>
      </c>
      <c r="E1352" s="134"/>
      <c r="F1352" s="36" t="s">
        <v>212</v>
      </c>
      <c r="Q1352" s="135" t="s">
        <v>110</v>
      </c>
      <c r="R1352" s="136"/>
      <c r="S1352" s="88"/>
      <c r="T1352" s="88"/>
      <c r="U1352" s="137">
        <v>108.60140999576159</v>
      </c>
      <c r="V1352" s="137">
        <v>112.5362404401197</v>
      </c>
      <c r="W1352" s="138">
        <v>115.72385966639273</v>
      </c>
      <c r="X1352" s="137">
        <v>118.94362714514168</v>
      </c>
      <c r="Y1352" s="88">
        <v>121.82868954057258</v>
      </c>
      <c r="Z1352" s="88">
        <v>124.37153596543779</v>
      </c>
      <c r="AA1352" s="88">
        <v>126.83727689364518</v>
      </c>
      <c r="AB1352" s="88">
        <v>129.35190262718879</v>
      </c>
      <c r="AC1352" s="88">
        <v>131.91638233690301</v>
      </c>
      <c r="AD1352" s="88">
        <v>134.53170440802023</v>
      </c>
      <c r="AE1352" s="88">
        <v>137.19887682110789</v>
      </c>
      <c r="AF1352" s="88">
        <v>139.91892754055789</v>
      </c>
      <c r="AG1352" s="88">
        <v>142.692904910778</v>
      </c>
      <c r="AH1352" s="139">
        <v>145.52187806023792</v>
      </c>
      <c r="AI1352" s="139">
        <v>148.40693731352599</v>
      </c>
      <c r="AU1352" s="88"/>
    </row>
    <row r="1353" spans="3:47" s="11" customFormat="1" outlineLevel="2" x14ac:dyDescent="0.2">
      <c r="C1353" s="119">
        <v>13</v>
      </c>
      <c r="E1353" s="134"/>
      <c r="F1353" s="36" t="s">
        <v>213</v>
      </c>
      <c r="Q1353" s="135" t="s">
        <v>110</v>
      </c>
      <c r="R1353" s="136"/>
      <c r="S1353" s="88"/>
      <c r="T1353" s="88"/>
      <c r="U1353" s="137">
        <v>148.67538999999999</v>
      </c>
      <c r="V1353" s="137">
        <v>153.95336634500001</v>
      </c>
      <c r="W1353" s="138">
        <v>158.26406060266001</v>
      </c>
      <c r="X1353" s="137">
        <v>162.60049586317291</v>
      </c>
      <c r="Y1353" s="88">
        <v>166.55168791264805</v>
      </c>
      <c r="Z1353" s="88">
        <v>170.06592852760494</v>
      </c>
      <c r="AA1353" s="88">
        <v>173.45024050530429</v>
      </c>
      <c r="AB1353" s="88">
        <v>176.90190029135985</v>
      </c>
      <c r="AC1353" s="88">
        <v>180.42224810715791</v>
      </c>
      <c r="AD1353" s="88">
        <v>184.01265084449037</v>
      </c>
      <c r="AE1353" s="88">
        <v>187.67450259629572</v>
      </c>
      <c r="AF1353" s="88">
        <v>191.409225197962</v>
      </c>
      <c r="AG1353" s="88">
        <v>195.21826877940146</v>
      </c>
      <c r="AH1353" s="139">
        <v>199.10311232811156</v>
      </c>
      <c r="AI1353" s="139">
        <v>203.06526426344098</v>
      </c>
      <c r="AU1353" s="88"/>
    </row>
    <row r="1354" spans="3:47" s="11" customFormat="1" outlineLevel="2" x14ac:dyDescent="0.2">
      <c r="C1354" s="119">
        <v>13</v>
      </c>
      <c r="E1354" s="134"/>
      <c r="F1354" s="36" t="s">
        <v>214</v>
      </c>
      <c r="Q1354" s="135" t="s">
        <v>110</v>
      </c>
      <c r="R1354" s="136"/>
      <c r="S1354" s="88"/>
      <c r="T1354" s="88"/>
      <c r="U1354" s="137">
        <v>21.741397043373997</v>
      </c>
      <c r="V1354" s="137">
        <v>22.468840200751565</v>
      </c>
      <c r="W1354" s="138">
        <v>23.077584960014825</v>
      </c>
      <c r="X1354" s="137">
        <v>23.682695296439427</v>
      </c>
      <c r="Y1354" s="88">
        <v>24.247650112697293</v>
      </c>
      <c r="Z1354" s="88">
        <v>24.774673028468083</v>
      </c>
      <c r="AA1354" s="88">
        <v>25.268135876994592</v>
      </c>
      <c r="AB1354" s="88">
        <v>25.771427536686282</v>
      </c>
      <c r="AC1354" s="88">
        <v>26.284743778165417</v>
      </c>
      <c r="AD1354" s="88">
        <v>26.808284271420717</v>
      </c>
      <c r="AE1354" s="88">
        <v>27.34225266347508</v>
      </c>
      <c r="AF1354" s="88">
        <v>27.886856657600294</v>
      </c>
      <c r="AG1354" s="88">
        <v>28.442308094109556</v>
      </c>
      <c r="AH1354" s="139">
        <v>29.008823032759214</v>
      </c>
      <c r="AI1354" s="139">
        <v>29.586621836791782</v>
      </c>
      <c r="AU1354" s="88"/>
    </row>
    <row r="1355" spans="3:47" s="11" customFormat="1" outlineLevel="2" x14ac:dyDescent="0.2">
      <c r="C1355" s="119">
        <v>13</v>
      </c>
      <c r="E1355" s="134"/>
      <c r="F1355" s="36" t="s">
        <v>215</v>
      </c>
      <c r="Q1355" s="135" t="s">
        <v>110</v>
      </c>
      <c r="R1355" s="136"/>
      <c r="S1355" s="88"/>
      <c r="T1355" s="88"/>
      <c r="U1355" s="137">
        <v>16.969550000000002</v>
      </c>
      <c r="V1355" s="137">
        <v>17.571969025000005</v>
      </c>
      <c r="W1355" s="138">
        <v>18.063984157700006</v>
      </c>
      <c r="X1355" s="137">
        <v>18.558937323620988</v>
      </c>
      <c r="Y1355" s="88">
        <v>19.009919500584981</v>
      </c>
      <c r="Z1355" s="88">
        <v>19.411028802047326</v>
      </c>
      <c r="AA1355" s="88">
        <v>19.797308275208067</v>
      </c>
      <c r="AB1355" s="88">
        <v>20.191274709884709</v>
      </c>
      <c r="AC1355" s="88">
        <v>20.593081076611416</v>
      </c>
      <c r="AD1355" s="88">
        <v>21.002883390035983</v>
      </c>
      <c r="AE1355" s="88">
        <v>21.420840769497701</v>
      </c>
      <c r="AF1355" s="88">
        <v>21.847115500810705</v>
      </c>
      <c r="AG1355" s="88">
        <v>22.28187309927684</v>
      </c>
      <c r="AH1355" s="139">
        <v>22.725282373952449</v>
      </c>
      <c r="AI1355" s="139">
        <v>23.177515493194104</v>
      </c>
      <c r="AU1355" s="88"/>
    </row>
    <row r="1356" spans="3:47" s="11" customFormat="1" outlineLevel="2" x14ac:dyDescent="0.2">
      <c r="C1356" s="119">
        <v>13</v>
      </c>
      <c r="E1356" s="134"/>
      <c r="F1356" s="36" t="s">
        <v>216</v>
      </c>
      <c r="Q1356" s="135" t="s">
        <v>110</v>
      </c>
      <c r="R1356" s="136"/>
      <c r="S1356" s="88"/>
      <c r="T1356" s="88"/>
      <c r="U1356" s="137">
        <v>0</v>
      </c>
      <c r="V1356" s="137">
        <v>0</v>
      </c>
      <c r="W1356" s="138">
        <v>0</v>
      </c>
      <c r="X1356" s="137">
        <v>0</v>
      </c>
      <c r="Y1356" s="88">
        <v>0</v>
      </c>
      <c r="Z1356" s="88">
        <v>0</v>
      </c>
      <c r="AA1356" s="88">
        <v>0</v>
      </c>
      <c r="AB1356" s="88">
        <v>0</v>
      </c>
      <c r="AC1356" s="88">
        <v>0</v>
      </c>
      <c r="AD1356" s="88">
        <v>0</v>
      </c>
      <c r="AE1356" s="88">
        <v>0</v>
      </c>
      <c r="AF1356" s="88">
        <v>0</v>
      </c>
      <c r="AG1356" s="88">
        <v>0</v>
      </c>
      <c r="AH1356" s="139">
        <v>0</v>
      </c>
      <c r="AI1356" s="139">
        <v>0</v>
      </c>
      <c r="AU1356" s="88"/>
    </row>
    <row r="1357" spans="3:47" s="11" customFormat="1" outlineLevel="2" x14ac:dyDescent="0.2">
      <c r="C1357" s="119">
        <v>13</v>
      </c>
      <c r="E1357" s="134"/>
      <c r="F1357" s="36" t="s">
        <v>33</v>
      </c>
      <c r="Q1357" s="135" t="s">
        <v>110</v>
      </c>
      <c r="R1357" s="136"/>
      <c r="S1357" s="88"/>
      <c r="T1357" s="88"/>
      <c r="U1357" s="137">
        <v>0</v>
      </c>
      <c r="V1357" s="137">
        <v>0</v>
      </c>
      <c r="W1357" s="138">
        <v>0</v>
      </c>
      <c r="X1357" s="137">
        <v>0</v>
      </c>
      <c r="Y1357" s="88">
        <v>0</v>
      </c>
      <c r="Z1357" s="88">
        <v>0</v>
      </c>
      <c r="AA1357" s="88">
        <v>0</v>
      </c>
      <c r="AB1357" s="88">
        <v>0</v>
      </c>
      <c r="AC1357" s="88">
        <v>0</v>
      </c>
      <c r="AD1357" s="88">
        <v>0</v>
      </c>
      <c r="AE1357" s="88">
        <v>0</v>
      </c>
      <c r="AF1357" s="88">
        <v>0</v>
      </c>
      <c r="AG1357" s="88">
        <v>0</v>
      </c>
      <c r="AH1357" s="139">
        <v>0</v>
      </c>
      <c r="AI1357" s="139">
        <v>0</v>
      </c>
      <c r="AU1357" s="88"/>
    </row>
    <row r="1358" spans="3:47" s="11" customFormat="1" outlineLevel="2" x14ac:dyDescent="0.2">
      <c r="C1358" s="119">
        <v>13</v>
      </c>
      <c r="E1358" s="134"/>
      <c r="F1358" s="36" t="s">
        <v>34</v>
      </c>
      <c r="Q1358" s="135" t="s">
        <v>110</v>
      </c>
      <c r="R1358" s="136"/>
      <c r="S1358" s="88"/>
      <c r="T1358" s="88"/>
      <c r="U1358" s="137">
        <v>0</v>
      </c>
      <c r="V1358" s="137">
        <v>0</v>
      </c>
      <c r="W1358" s="138">
        <v>0</v>
      </c>
      <c r="X1358" s="137">
        <v>0</v>
      </c>
      <c r="Y1358" s="88">
        <v>0</v>
      </c>
      <c r="Z1358" s="88">
        <v>0</v>
      </c>
      <c r="AA1358" s="88">
        <v>0</v>
      </c>
      <c r="AB1358" s="88">
        <v>0</v>
      </c>
      <c r="AC1358" s="88">
        <v>0</v>
      </c>
      <c r="AD1358" s="88">
        <v>0</v>
      </c>
      <c r="AE1358" s="88">
        <v>0</v>
      </c>
      <c r="AF1358" s="88">
        <v>0</v>
      </c>
      <c r="AG1358" s="88">
        <v>0</v>
      </c>
      <c r="AH1358" s="139">
        <v>0</v>
      </c>
      <c r="AI1358" s="139">
        <v>0</v>
      </c>
      <c r="AU1358" s="88"/>
    </row>
    <row r="1359" spans="3:47" s="11" customFormat="1" outlineLevel="2" x14ac:dyDescent="0.2">
      <c r="C1359" s="119">
        <v>13</v>
      </c>
      <c r="E1359" s="134"/>
      <c r="F1359" s="36" t="s">
        <v>217</v>
      </c>
      <c r="Q1359" s="135" t="s">
        <v>110</v>
      </c>
      <c r="R1359" s="136"/>
      <c r="S1359" s="88"/>
      <c r="T1359" s="88"/>
      <c r="U1359" s="137">
        <v>0</v>
      </c>
      <c r="V1359" s="137">
        <v>0</v>
      </c>
      <c r="W1359" s="138">
        <v>0</v>
      </c>
      <c r="X1359" s="137">
        <v>0</v>
      </c>
      <c r="Y1359" s="88">
        <v>0</v>
      </c>
      <c r="Z1359" s="88">
        <v>0</v>
      </c>
      <c r="AA1359" s="88">
        <v>0</v>
      </c>
      <c r="AB1359" s="88">
        <v>0</v>
      </c>
      <c r="AC1359" s="88">
        <v>0</v>
      </c>
      <c r="AD1359" s="88">
        <v>0</v>
      </c>
      <c r="AE1359" s="88">
        <v>0</v>
      </c>
      <c r="AF1359" s="88">
        <v>0</v>
      </c>
      <c r="AG1359" s="88">
        <v>0</v>
      </c>
      <c r="AH1359" s="139">
        <v>0</v>
      </c>
      <c r="AI1359" s="139">
        <v>0</v>
      </c>
      <c r="AU1359" s="88"/>
    </row>
    <row r="1360" spans="3:47" s="11" customFormat="1" outlineLevel="2" x14ac:dyDescent="0.2">
      <c r="C1360" s="119">
        <v>13</v>
      </c>
      <c r="E1360" s="134"/>
      <c r="F1360" s="36" t="s">
        <v>152</v>
      </c>
      <c r="Q1360" s="135" t="s">
        <v>110</v>
      </c>
      <c r="R1360" s="136"/>
      <c r="S1360" s="88"/>
      <c r="T1360" s="88"/>
      <c r="U1360" s="137">
        <v>0</v>
      </c>
      <c r="V1360" s="137">
        <v>0</v>
      </c>
      <c r="W1360" s="138">
        <v>0</v>
      </c>
      <c r="X1360" s="137">
        <v>0</v>
      </c>
      <c r="Y1360" s="88">
        <v>0</v>
      </c>
      <c r="Z1360" s="88">
        <v>0</v>
      </c>
      <c r="AA1360" s="88">
        <v>0</v>
      </c>
      <c r="AB1360" s="88">
        <v>0</v>
      </c>
      <c r="AC1360" s="88">
        <v>0</v>
      </c>
      <c r="AD1360" s="88">
        <v>0</v>
      </c>
      <c r="AE1360" s="88">
        <v>0</v>
      </c>
      <c r="AF1360" s="88">
        <v>0</v>
      </c>
      <c r="AG1360" s="88">
        <v>0</v>
      </c>
      <c r="AH1360" s="139">
        <v>0</v>
      </c>
      <c r="AI1360" s="139">
        <v>0</v>
      </c>
      <c r="AU1360" s="88"/>
    </row>
    <row r="1361" spans="3:47" s="11" customFormat="1" outlineLevel="2" x14ac:dyDescent="0.2">
      <c r="C1361" s="119">
        <v>13</v>
      </c>
      <c r="E1361" s="140"/>
      <c r="F1361" s="141" t="s">
        <v>152</v>
      </c>
      <c r="G1361" s="142"/>
      <c r="H1361" s="142"/>
      <c r="I1361" s="142"/>
      <c r="J1361" s="142"/>
      <c r="K1361" s="142"/>
      <c r="L1361" s="142"/>
      <c r="M1361" s="142"/>
      <c r="N1361" s="142"/>
      <c r="O1361" s="142"/>
      <c r="P1361" s="142"/>
      <c r="Q1361" s="143" t="s">
        <v>110</v>
      </c>
      <c r="R1361" s="144"/>
      <c r="S1361" s="145"/>
      <c r="T1361" s="145"/>
      <c r="U1361" s="146">
        <v>0</v>
      </c>
      <c r="V1361" s="146">
        <v>0</v>
      </c>
      <c r="W1361" s="147">
        <v>0</v>
      </c>
      <c r="X1361" s="146">
        <v>0</v>
      </c>
      <c r="Y1361" s="145">
        <v>0</v>
      </c>
      <c r="Z1361" s="145">
        <v>0</v>
      </c>
      <c r="AA1361" s="145">
        <v>0</v>
      </c>
      <c r="AB1361" s="145">
        <v>0</v>
      </c>
      <c r="AC1361" s="145">
        <v>0</v>
      </c>
      <c r="AD1361" s="145">
        <v>0</v>
      </c>
      <c r="AE1361" s="145">
        <v>0</v>
      </c>
      <c r="AF1361" s="145">
        <v>0</v>
      </c>
      <c r="AG1361" s="145">
        <v>0</v>
      </c>
      <c r="AH1361" s="148">
        <v>0</v>
      </c>
      <c r="AI1361" s="148">
        <v>0</v>
      </c>
      <c r="AU1361" s="88"/>
    </row>
    <row r="1362" spans="3:47" s="11" customFormat="1" outlineLevel="2" x14ac:dyDescent="0.2">
      <c r="C1362" s="119">
        <v>13</v>
      </c>
      <c r="F1362" s="149"/>
      <c r="G1362" s="149"/>
      <c r="H1362" s="149"/>
      <c r="I1362" s="149"/>
      <c r="J1362" s="149"/>
      <c r="K1362" s="149"/>
      <c r="L1362" s="149"/>
      <c r="M1362" s="149"/>
      <c r="N1362" s="149"/>
      <c r="O1362" s="149"/>
      <c r="P1362" s="149" t="s">
        <v>175</v>
      </c>
      <c r="Q1362" s="16" t="s">
        <v>110</v>
      </c>
      <c r="R1362" s="150"/>
      <c r="S1362" s="150"/>
      <c r="T1362" s="150"/>
      <c r="U1362" s="150">
        <v>1495.3828648581787</v>
      </c>
      <c r="V1362" s="150">
        <v>1589.2848466709106</v>
      </c>
      <c r="W1362" s="150">
        <v>1654.4036341964036</v>
      </c>
      <c r="X1362" s="150">
        <v>1698.9558408716205</v>
      </c>
      <c r="Y1362" s="150">
        <v>1739.9762518899163</v>
      </c>
      <c r="Z1362" s="150">
        <v>1777.1293857377882</v>
      </c>
      <c r="AA1362" s="150">
        <v>1812.4972714646779</v>
      </c>
      <c r="AB1362" s="150">
        <v>1848.5690432862032</v>
      </c>
      <c r="AC1362" s="150">
        <v>1885.3587099372198</v>
      </c>
      <c r="AD1362" s="150">
        <v>1922.880558956386</v>
      </c>
      <c r="AE1362" s="150">
        <v>1961.1491622349981</v>
      </c>
      <c r="AF1362" s="150">
        <v>2000.1793816762574</v>
      </c>
      <c r="AG1362" s="150">
        <v>2039.9863749671761</v>
      </c>
      <c r="AH1362" s="150">
        <v>2080.5856014653505</v>
      </c>
      <c r="AI1362" s="150">
        <v>2121.992828202905</v>
      </c>
      <c r="AU1362" s="88"/>
    </row>
    <row r="1363" spans="3:47" s="11" customFormat="1" outlineLevel="2" x14ac:dyDescent="0.2">
      <c r="C1363" s="119">
        <v>13</v>
      </c>
      <c r="E1363" s="124" t="s">
        <v>176</v>
      </c>
      <c r="AU1363" s="88"/>
    </row>
    <row r="1364" spans="3:47" s="11" customFormat="1" outlineLevel="2" x14ac:dyDescent="0.2">
      <c r="C1364" s="119">
        <v>13</v>
      </c>
      <c r="E1364" s="151" t="s">
        <v>209</v>
      </c>
      <c r="F1364" s="127"/>
      <c r="G1364" s="127"/>
      <c r="H1364" s="127"/>
      <c r="I1364" s="127"/>
      <c r="J1364" s="127"/>
      <c r="K1364" s="127"/>
      <c r="L1364" s="127"/>
      <c r="M1364" s="127"/>
      <c r="N1364" s="127"/>
      <c r="O1364" s="127"/>
      <c r="P1364" s="152"/>
      <c r="Q1364" s="128" t="s">
        <v>110</v>
      </c>
      <c r="R1364" s="129"/>
      <c r="S1364" s="130"/>
      <c r="T1364" s="130"/>
      <c r="U1364" s="131">
        <v>0</v>
      </c>
      <c r="V1364" s="131">
        <v>0</v>
      </c>
      <c r="W1364" s="132">
        <v>0</v>
      </c>
      <c r="X1364" s="131">
        <v>0</v>
      </c>
      <c r="Y1364" s="130">
        <v>0</v>
      </c>
      <c r="Z1364" s="130">
        <v>0</v>
      </c>
      <c r="AA1364" s="130">
        <v>0</v>
      </c>
      <c r="AB1364" s="130">
        <v>0</v>
      </c>
      <c r="AC1364" s="130">
        <v>0</v>
      </c>
      <c r="AD1364" s="130">
        <v>0</v>
      </c>
      <c r="AE1364" s="130">
        <v>0</v>
      </c>
      <c r="AF1364" s="130">
        <v>0</v>
      </c>
      <c r="AG1364" s="130">
        <v>0</v>
      </c>
      <c r="AH1364" s="133">
        <v>0</v>
      </c>
      <c r="AI1364" s="133">
        <v>0</v>
      </c>
      <c r="AU1364" s="88"/>
    </row>
    <row r="1365" spans="3:47" s="11" customFormat="1" outlineLevel="2" x14ac:dyDescent="0.2">
      <c r="C1365" s="119">
        <v>13</v>
      </c>
      <c r="E1365" s="153" t="s">
        <v>31</v>
      </c>
      <c r="P1365" s="149"/>
      <c r="Q1365" s="135" t="s">
        <v>110</v>
      </c>
      <c r="R1365" s="136"/>
      <c r="S1365" s="88"/>
      <c r="T1365" s="88"/>
      <c r="U1365" s="137">
        <v>0</v>
      </c>
      <c r="V1365" s="137">
        <v>0</v>
      </c>
      <c r="W1365" s="138">
        <v>0</v>
      </c>
      <c r="X1365" s="137">
        <v>0</v>
      </c>
      <c r="Y1365" s="88">
        <v>0</v>
      </c>
      <c r="Z1365" s="88">
        <v>0</v>
      </c>
      <c r="AA1365" s="88">
        <v>0</v>
      </c>
      <c r="AB1365" s="88">
        <v>0</v>
      </c>
      <c r="AC1365" s="88">
        <v>0</v>
      </c>
      <c r="AD1365" s="88">
        <v>0</v>
      </c>
      <c r="AE1365" s="88">
        <v>0</v>
      </c>
      <c r="AF1365" s="88">
        <v>0</v>
      </c>
      <c r="AG1365" s="88">
        <v>0</v>
      </c>
      <c r="AH1365" s="139">
        <v>0</v>
      </c>
      <c r="AI1365" s="139">
        <v>0</v>
      </c>
      <c r="AU1365" s="88"/>
    </row>
    <row r="1366" spans="3:47" s="11" customFormat="1" outlineLevel="2" x14ac:dyDescent="0.2">
      <c r="C1366" s="119">
        <v>13</v>
      </c>
      <c r="E1366" s="153" t="s">
        <v>28</v>
      </c>
      <c r="P1366" s="149"/>
      <c r="Q1366" s="135" t="s">
        <v>110</v>
      </c>
      <c r="R1366" s="136"/>
      <c r="S1366" s="88"/>
      <c r="T1366" s="88"/>
      <c r="U1366" s="137">
        <v>0</v>
      </c>
      <c r="V1366" s="137">
        <v>0</v>
      </c>
      <c r="W1366" s="138">
        <v>0</v>
      </c>
      <c r="X1366" s="137">
        <v>0</v>
      </c>
      <c r="Y1366" s="88">
        <v>0</v>
      </c>
      <c r="Z1366" s="88">
        <v>0</v>
      </c>
      <c r="AA1366" s="88">
        <v>0</v>
      </c>
      <c r="AB1366" s="88">
        <v>0</v>
      </c>
      <c r="AC1366" s="88">
        <v>0</v>
      </c>
      <c r="AD1366" s="88">
        <v>0</v>
      </c>
      <c r="AE1366" s="88">
        <v>0</v>
      </c>
      <c r="AF1366" s="88">
        <v>0</v>
      </c>
      <c r="AG1366" s="88">
        <v>0</v>
      </c>
      <c r="AH1366" s="139">
        <v>0</v>
      </c>
      <c r="AI1366" s="139">
        <v>0</v>
      </c>
      <c r="AU1366" s="88"/>
    </row>
    <row r="1367" spans="3:47" s="11" customFormat="1" outlineLevel="2" x14ac:dyDescent="0.2">
      <c r="C1367" s="119">
        <v>13</v>
      </c>
      <c r="E1367" s="153" t="s">
        <v>210</v>
      </c>
      <c r="P1367" s="149"/>
      <c r="Q1367" s="135" t="s">
        <v>110</v>
      </c>
      <c r="R1367" s="136"/>
      <c r="S1367" s="88"/>
      <c r="T1367" s="88"/>
      <c r="U1367" s="137">
        <v>0</v>
      </c>
      <c r="V1367" s="137">
        <v>0</v>
      </c>
      <c r="W1367" s="138">
        <v>0</v>
      </c>
      <c r="X1367" s="137">
        <v>0</v>
      </c>
      <c r="Y1367" s="88">
        <v>0</v>
      </c>
      <c r="Z1367" s="88">
        <v>0</v>
      </c>
      <c r="AA1367" s="88">
        <v>0</v>
      </c>
      <c r="AB1367" s="88">
        <v>0</v>
      </c>
      <c r="AC1367" s="88">
        <v>0</v>
      </c>
      <c r="AD1367" s="88">
        <v>0</v>
      </c>
      <c r="AE1367" s="88">
        <v>0</v>
      </c>
      <c r="AF1367" s="88">
        <v>0</v>
      </c>
      <c r="AG1367" s="88">
        <v>0</v>
      </c>
      <c r="AH1367" s="139">
        <v>0</v>
      </c>
      <c r="AI1367" s="139">
        <v>0</v>
      </c>
      <c r="AU1367" s="88"/>
    </row>
    <row r="1368" spans="3:47" s="11" customFormat="1" outlineLevel="2" x14ac:dyDescent="0.2">
      <c r="C1368" s="119">
        <v>13</v>
      </c>
      <c r="E1368" s="153" t="s">
        <v>211</v>
      </c>
      <c r="P1368" s="149"/>
      <c r="Q1368" s="135" t="s">
        <v>110</v>
      </c>
      <c r="R1368" s="136"/>
      <c r="S1368" s="88"/>
      <c r="T1368" s="88"/>
      <c r="U1368" s="137">
        <v>0</v>
      </c>
      <c r="V1368" s="137">
        <v>0</v>
      </c>
      <c r="W1368" s="138">
        <v>0</v>
      </c>
      <c r="X1368" s="137">
        <v>29.586362319669668</v>
      </c>
      <c r="Y1368" s="88">
        <v>28.525498602193416</v>
      </c>
      <c r="Z1368" s="88">
        <v>29.30994981375374</v>
      </c>
      <c r="AA1368" s="88">
        <v>30.04269855909758</v>
      </c>
      <c r="AB1368" s="88">
        <v>30.793766023075019</v>
      </c>
      <c r="AC1368" s="88">
        <v>31.563610173651888</v>
      </c>
      <c r="AD1368" s="88">
        <v>32.352700427993184</v>
      </c>
      <c r="AE1368" s="88">
        <v>33.161517938693009</v>
      </c>
      <c r="AF1368" s="88">
        <v>33.99055588716034</v>
      </c>
      <c r="AG1368" s="88">
        <v>34.840319784339343</v>
      </c>
      <c r="AH1368" s="139">
        <v>35.711327778947819</v>
      </c>
      <c r="AI1368" s="139">
        <v>36.60411097342152</v>
      </c>
      <c r="AU1368" s="88"/>
    </row>
    <row r="1369" spans="3:47" s="11" customFormat="1" outlineLevel="2" x14ac:dyDescent="0.2">
      <c r="C1369" s="119">
        <v>13</v>
      </c>
      <c r="E1369" s="153" t="s">
        <v>212</v>
      </c>
      <c r="P1369" s="149"/>
      <c r="Q1369" s="135" t="s">
        <v>110</v>
      </c>
      <c r="R1369" s="136"/>
      <c r="S1369" s="88"/>
      <c r="T1369" s="88"/>
      <c r="U1369" s="137">
        <v>0</v>
      </c>
      <c r="V1369" s="137">
        <v>0</v>
      </c>
      <c r="W1369" s="138">
        <v>0</v>
      </c>
      <c r="X1369" s="137">
        <v>0</v>
      </c>
      <c r="Y1369" s="88">
        <v>0</v>
      </c>
      <c r="Z1369" s="88">
        <v>0</v>
      </c>
      <c r="AA1369" s="88">
        <v>0</v>
      </c>
      <c r="AB1369" s="88">
        <v>0</v>
      </c>
      <c r="AC1369" s="88">
        <v>0</v>
      </c>
      <c r="AD1369" s="88">
        <v>0</v>
      </c>
      <c r="AE1369" s="88">
        <v>0</v>
      </c>
      <c r="AF1369" s="88">
        <v>0</v>
      </c>
      <c r="AG1369" s="88">
        <v>0</v>
      </c>
      <c r="AH1369" s="139">
        <v>0</v>
      </c>
      <c r="AI1369" s="139">
        <v>0</v>
      </c>
      <c r="AU1369" s="88"/>
    </row>
    <row r="1370" spans="3:47" s="11" customFormat="1" outlineLevel="2" x14ac:dyDescent="0.2">
      <c r="C1370" s="119">
        <v>13</v>
      </c>
      <c r="E1370" s="153" t="s">
        <v>213</v>
      </c>
      <c r="P1370" s="149"/>
      <c r="Q1370" s="135" t="s">
        <v>110</v>
      </c>
      <c r="R1370" s="136"/>
      <c r="S1370" s="88"/>
      <c r="T1370" s="88"/>
      <c r="U1370" s="137">
        <v>0</v>
      </c>
      <c r="V1370" s="137">
        <v>0</v>
      </c>
      <c r="W1370" s="138">
        <v>0</v>
      </c>
      <c r="X1370" s="137">
        <v>0</v>
      </c>
      <c r="Y1370" s="88">
        <v>0</v>
      </c>
      <c r="Z1370" s="88">
        <v>0</v>
      </c>
      <c r="AA1370" s="88">
        <v>0</v>
      </c>
      <c r="AB1370" s="88">
        <v>0</v>
      </c>
      <c r="AC1370" s="88">
        <v>0</v>
      </c>
      <c r="AD1370" s="88">
        <v>0</v>
      </c>
      <c r="AE1370" s="88">
        <v>0</v>
      </c>
      <c r="AF1370" s="88">
        <v>0</v>
      </c>
      <c r="AG1370" s="88">
        <v>0</v>
      </c>
      <c r="AH1370" s="139">
        <v>0</v>
      </c>
      <c r="AI1370" s="139">
        <v>0</v>
      </c>
      <c r="AU1370" s="88"/>
    </row>
    <row r="1371" spans="3:47" s="11" customFormat="1" outlineLevel="2" x14ac:dyDescent="0.2">
      <c r="C1371" s="119">
        <v>13</v>
      </c>
      <c r="E1371" s="153" t="s">
        <v>214</v>
      </c>
      <c r="P1371" s="149"/>
      <c r="Q1371" s="135" t="s">
        <v>110</v>
      </c>
      <c r="R1371" s="136"/>
      <c r="S1371" s="88"/>
      <c r="T1371" s="88"/>
      <c r="U1371" s="137">
        <v>0</v>
      </c>
      <c r="V1371" s="137">
        <v>0</v>
      </c>
      <c r="W1371" s="138">
        <v>0</v>
      </c>
      <c r="X1371" s="137">
        <v>0</v>
      </c>
      <c r="Y1371" s="88">
        <v>0</v>
      </c>
      <c r="Z1371" s="88">
        <v>0</v>
      </c>
      <c r="AA1371" s="88">
        <v>0</v>
      </c>
      <c r="AB1371" s="88">
        <v>0</v>
      </c>
      <c r="AC1371" s="88">
        <v>0</v>
      </c>
      <c r="AD1371" s="88">
        <v>0</v>
      </c>
      <c r="AE1371" s="88">
        <v>0</v>
      </c>
      <c r="AF1371" s="88">
        <v>0</v>
      </c>
      <c r="AG1371" s="88">
        <v>0</v>
      </c>
      <c r="AH1371" s="139">
        <v>0</v>
      </c>
      <c r="AI1371" s="139">
        <v>0</v>
      </c>
      <c r="AU1371" s="88"/>
    </row>
    <row r="1372" spans="3:47" s="11" customFormat="1" outlineLevel="2" x14ac:dyDescent="0.2">
      <c r="C1372" s="119">
        <v>13</v>
      </c>
      <c r="E1372" s="153" t="s">
        <v>215</v>
      </c>
      <c r="P1372" s="149"/>
      <c r="Q1372" s="135" t="s">
        <v>110</v>
      </c>
      <c r="R1372" s="136"/>
      <c r="S1372" s="88"/>
      <c r="T1372" s="88"/>
      <c r="U1372" s="137">
        <v>0</v>
      </c>
      <c r="V1372" s="137">
        <v>0</v>
      </c>
      <c r="W1372" s="138">
        <v>0</v>
      </c>
      <c r="X1372" s="137">
        <v>0</v>
      </c>
      <c r="Y1372" s="88">
        <v>0</v>
      </c>
      <c r="Z1372" s="88">
        <v>0</v>
      </c>
      <c r="AA1372" s="88">
        <v>0</v>
      </c>
      <c r="AB1372" s="88">
        <v>0</v>
      </c>
      <c r="AC1372" s="88">
        <v>0</v>
      </c>
      <c r="AD1372" s="88">
        <v>0</v>
      </c>
      <c r="AE1372" s="88">
        <v>0</v>
      </c>
      <c r="AF1372" s="88">
        <v>0</v>
      </c>
      <c r="AG1372" s="88">
        <v>0</v>
      </c>
      <c r="AH1372" s="139">
        <v>0</v>
      </c>
      <c r="AI1372" s="139">
        <v>0</v>
      </c>
      <c r="AU1372" s="88"/>
    </row>
    <row r="1373" spans="3:47" s="11" customFormat="1" outlineLevel="2" x14ac:dyDescent="0.2">
      <c r="C1373" s="119">
        <v>13</v>
      </c>
      <c r="E1373" s="153" t="s">
        <v>216</v>
      </c>
      <c r="P1373" s="149"/>
      <c r="Q1373" s="135" t="s">
        <v>110</v>
      </c>
      <c r="R1373" s="136"/>
      <c r="S1373" s="88"/>
      <c r="T1373" s="88"/>
      <c r="U1373" s="137">
        <v>0</v>
      </c>
      <c r="V1373" s="137">
        <v>0</v>
      </c>
      <c r="W1373" s="138">
        <v>0</v>
      </c>
      <c r="X1373" s="137">
        <v>45.353349732296522</v>
      </c>
      <c r="Y1373" s="88">
        <v>46.653479091289022</v>
      </c>
      <c r="Z1373" s="88">
        <v>47.936449766299475</v>
      </c>
      <c r="AA1373" s="88">
        <v>49.134861010456959</v>
      </c>
      <c r="AB1373" s="88">
        <v>0</v>
      </c>
      <c r="AC1373" s="88">
        <v>0</v>
      </c>
      <c r="AD1373" s="88">
        <v>0</v>
      </c>
      <c r="AE1373" s="88">
        <v>0</v>
      </c>
      <c r="AF1373" s="88">
        <v>0</v>
      </c>
      <c r="AG1373" s="88">
        <v>0</v>
      </c>
      <c r="AH1373" s="139">
        <v>0</v>
      </c>
      <c r="AI1373" s="139">
        <v>0</v>
      </c>
      <c r="AU1373" s="88"/>
    </row>
    <row r="1374" spans="3:47" s="11" customFormat="1" outlineLevel="2" x14ac:dyDescent="0.2">
      <c r="C1374" s="119">
        <v>13</v>
      </c>
      <c r="E1374" s="153" t="s">
        <v>33</v>
      </c>
      <c r="P1374" s="149"/>
      <c r="Q1374" s="135" t="s">
        <v>110</v>
      </c>
      <c r="R1374" s="136"/>
      <c r="S1374" s="88"/>
      <c r="T1374" s="88"/>
      <c r="U1374" s="137">
        <v>0</v>
      </c>
      <c r="V1374" s="137">
        <v>0</v>
      </c>
      <c r="W1374" s="138">
        <v>0</v>
      </c>
      <c r="X1374" s="137">
        <v>0</v>
      </c>
      <c r="Y1374" s="88">
        <v>0</v>
      </c>
      <c r="Z1374" s="88">
        <v>0</v>
      </c>
      <c r="AA1374" s="88">
        <v>0</v>
      </c>
      <c r="AB1374" s="88">
        <v>0</v>
      </c>
      <c r="AC1374" s="88">
        <v>0</v>
      </c>
      <c r="AD1374" s="88">
        <v>0</v>
      </c>
      <c r="AE1374" s="88">
        <v>0</v>
      </c>
      <c r="AF1374" s="88">
        <v>0</v>
      </c>
      <c r="AG1374" s="88">
        <v>0</v>
      </c>
      <c r="AH1374" s="139">
        <v>0</v>
      </c>
      <c r="AI1374" s="139">
        <v>0</v>
      </c>
      <c r="AU1374" s="88"/>
    </row>
    <row r="1375" spans="3:47" s="11" customFormat="1" outlineLevel="2" x14ac:dyDescent="0.2">
      <c r="C1375" s="119">
        <v>13</v>
      </c>
      <c r="E1375" s="153" t="s">
        <v>34</v>
      </c>
      <c r="P1375" s="149"/>
      <c r="Q1375" s="135" t="s">
        <v>110</v>
      </c>
      <c r="R1375" s="136"/>
      <c r="S1375" s="88"/>
      <c r="T1375" s="88"/>
      <c r="U1375" s="137">
        <v>0</v>
      </c>
      <c r="V1375" s="137">
        <v>0</v>
      </c>
      <c r="W1375" s="138">
        <v>0</v>
      </c>
      <c r="X1375" s="137">
        <v>655.5762223814603</v>
      </c>
      <c r="Y1375" s="88">
        <v>1051.8711182618019</v>
      </c>
      <c r="Z1375" s="88">
        <v>754.92931166948711</v>
      </c>
      <c r="AA1375" s="88">
        <v>1331.502436680991</v>
      </c>
      <c r="AB1375" s="88">
        <v>265.62169350946283</v>
      </c>
      <c r="AC1375" s="88">
        <v>352.07673490545471</v>
      </c>
      <c r="AD1375" s="88">
        <v>923.59629351004082</v>
      </c>
      <c r="AE1375" s="88">
        <v>128.70732579899013</v>
      </c>
      <c r="AF1375" s="88">
        <v>803.23629060675307</v>
      </c>
      <c r="AG1375" s="88">
        <v>177.63653255960011</v>
      </c>
      <c r="AH1375" s="139">
        <v>379.75268116498643</v>
      </c>
      <c r="AI1375" s="139">
        <v>545.95536809272642</v>
      </c>
      <c r="AU1375" s="88"/>
    </row>
    <row r="1376" spans="3:47" s="11" customFormat="1" outlineLevel="2" x14ac:dyDescent="0.2">
      <c r="C1376" s="119">
        <v>13</v>
      </c>
      <c r="E1376" s="153" t="s">
        <v>217</v>
      </c>
      <c r="P1376" s="149"/>
      <c r="Q1376" s="135" t="s">
        <v>110</v>
      </c>
      <c r="R1376" s="136"/>
      <c r="S1376" s="88"/>
      <c r="T1376" s="88"/>
      <c r="U1376" s="137">
        <v>0</v>
      </c>
      <c r="V1376" s="137">
        <v>0</v>
      </c>
      <c r="W1376" s="138">
        <v>0</v>
      </c>
      <c r="X1376" s="137">
        <v>0</v>
      </c>
      <c r="Y1376" s="88">
        <v>0</v>
      </c>
      <c r="Z1376" s="88">
        <v>0</v>
      </c>
      <c r="AA1376" s="88">
        <v>0</v>
      </c>
      <c r="AB1376" s="88">
        <v>0</v>
      </c>
      <c r="AC1376" s="88">
        <v>0</v>
      </c>
      <c r="AD1376" s="88">
        <v>0</v>
      </c>
      <c r="AE1376" s="88">
        <v>0</v>
      </c>
      <c r="AF1376" s="88">
        <v>0</v>
      </c>
      <c r="AG1376" s="88">
        <v>0</v>
      </c>
      <c r="AH1376" s="139">
        <v>0</v>
      </c>
      <c r="AI1376" s="139">
        <v>0</v>
      </c>
      <c r="AU1376" s="88"/>
    </row>
    <row r="1377" spans="3:47" s="11" customFormat="1" outlineLevel="2" x14ac:dyDescent="0.2">
      <c r="C1377" s="119">
        <v>13</v>
      </c>
      <c r="E1377" s="153" t="s">
        <v>152</v>
      </c>
      <c r="P1377" s="149"/>
      <c r="Q1377" s="135" t="s">
        <v>110</v>
      </c>
      <c r="R1377" s="136"/>
      <c r="S1377" s="88"/>
      <c r="T1377" s="88"/>
      <c r="U1377" s="137">
        <v>0</v>
      </c>
      <c r="V1377" s="137">
        <v>0</v>
      </c>
      <c r="W1377" s="138">
        <v>0</v>
      </c>
      <c r="X1377" s="137">
        <v>0</v>
      </c>
      <c r="Y1377" s="88">
        <v>0</v>
      </c>
      <c r="Z1377" s="88">
        <v>0</v>
      </c>
      <c r="AA1377" s="88">
        <v>0</v>
      </c>
      <c r="AB1377" s="88">
        <v>0</v>
      </c>
      <c r="AC1377" s="88">
        <v>0</v>
      </c>
      <c r="AD1377" s="88">
        <v>0</v>
      </c>
      <c r="AE1377" s="88">
        <v>0</v>
      </c>
      <c r="AF1377" s="88">
        <v>0</v>
      </c>
      <c r="AG1377" s="88">
        <v>0</v>
      </c>
      <c r="AH1377" s="139">
        <v>0</v>
      </c>
      <c r="AI1377" s="139">
        <v>0</v>
      </c>
      <c r="AU1377" s="88"/>
    </row>
    <row r="1378" spans="3:47" s="11" customFormat="1" outlineLevel="2" x14ac:dyDescent="0.2">
      <c r="C1378" s="119">
        <v>13</v>
      </c>
      <c r="E1378" s="154" t="s">
        <v>152</v>
      </c>
      <c r="F1378" s="142"/>
      <c r="G1378" s="142"/>
      <c r="H1378" s="142"/>
      <c r="I1378" s="142"/>
      <c r="J1378" s="142"/>
      <c r="K1378" s="142"/>
      <c r="L1378" s="142"/>
      <c r="M1378" s="142"/>
      <c r="N1378" s="142"/>
      <c r="O1378" s="142"/>
      <c r="P1378" s="155"/>
      <c r="Q1378" s="143" t="s">
        <v>110</v>
      </c>
      <c r="R1378" s="144"/>
      <c r="S1378" s="145"/>
      <c r="T1378" s="145"/>
      <c r="U1378" s="146">
        <v>0</v>
      </c>
      <c r="V1378" s="146">
        <v>0</v>
      </c>
      <c r="W1378" s="147">
        <v>0</v>
      </c>
      <c r="X1378" s="146">
        <v>0</v>
      </c>
      <c r="Y1378" s="145">
        <v>0</v>
      </c>
      <c r="Z1378" s="145">
        <v>0</v>
      </c>
      <c r="AA1378" s="145">
        <v>0</v>
      </c>
      <c r="AB1378" s="145">
        <v>0</v>
      </c>
      <c r="AC1378" s="145">
        <v>0</v>
      </c>
      <c r="AD1378" s="145">
        <v>0</v>
      </c>
      <c r="AE1378" s="145">
        <v>0</v>
      </c>
      <c r="AF1378" s="145">
        <v>0</v>
      </c>
      <c r="AG1378" s="145">
        <v>0</v>
      </c>
      <c r="AH1378" s="148">
        <v>0</v>
      </c>
      <c r="AI1378" s="148">
        <v>0</v>
      </c>
      <c r="AU1378" s="88"/>
    </row>
    <row r="1379" spans="3:47" s="11" customFormat="1" outlineLevel="2" x14ac:dyDescent="0.2">
      <c r="C1379" s="119">
        <v>13</v>
      </c>
      <c r="P1379" s="149" t="s">
        <v>177</v>
      </c>
      <c r="Q1379" s="16" t="s">
        <v>110</v>
      </c>
      <c r="R1379" s="150"/>
      <c r="S1379" s="150"/>
      <c r="T1379" s="150"/>
      <c r="U1379" s="150">
        <v>0</v>
      </c>
      <c r="V1379" s="150">
        <v>0</v>
      </c>
      <c r="W1379" s="150">
        <v>0</v>
      </c>
      <c r="X1379" s="150">
        <v>730.51593443342654</v>
      </c>
      <c r="Y1379" s="150">
        <v>1127.0500959552844</v>
      </c>
      <c r="Z1379" s="150">
        <v>832.17571124954031</v>
      </c>
      <c r="AA1379" s="150">
        <v>1410.6799962505456</v>
      </c>
      <c r="AB1379" s="150">
        <v>296.41545953253785</v>
      </c>
      <c r="AC1379" s="150">
        <v>383.64034507910662</v>
      </c>
      <c r="AD1379" s="150">
        <v>955.94899393803405</v>
      </c>
      <c r="AE1379" s="150">
        <v>161.86884373768314</v>
      </c>
      <c r="AF1379" s="150">
        <v>837.2268464939134</v>
      </c>
      <c r="AG1379" s="150">
        <v>212.47685234393947</v>
      </c>
      <c r="AH1379" s="150">
        <v>415.46400894393423</v>
      </c>
      <c r="AI1379" s="150">
        <v>582.5594790661479</v>
      </c>
      <c r="AU1379" s="88"/>
    </row>
    <row r="1380" spans="3:47" s="11" customFormat="1" outlineLevel="2" x14ac:dyDescent="0.2">
      <c r="C1380" s="119">
        <v>13</v>
      </c>
      <c r="E1380" s="124" t="s">
        <v>178</v>
      </c>
      <c r="AU1380" s="88"/>
    </row>
    <row r="1381" spans="3:47" s="11" customFormat="1" outlineLevel="2" x14ac:dyDescent="0.2">
      <c r="C1381" s="119">
        <v>13</v>
      </c>
      <c r="F1381" s="156" t="s">
        <v>179</v>
      </c>
      <c r="AU1381" s="88"/>
    </row>
    <row r="1382" spans="3:47" s="11" customFormat="1" outlineLevel="2" x14ac:dyDescent="0.2">
      <c r="C1382" s="119">
        <v>13</v>
      </c>
      <c r="E1382" s="125"/>
      <c r="F1382" s="157" t="s">
        <v>209</v>
      </c>
      <c r="G1382" s="127"/>
      <c r="H1382" s="158" t="s">
        <v>180</v>
      </c>
      <c r="I1382" s="127"/>
      <c r="J1382" s="127"/>
      <c r="K1382" s="127"/>
      <c r="L1382" s="127"/>
      <c r="M1382" s="127"/>
      <c r="N1382" s="127"/>
      <c r="O1382" s="127"/>
      <c r="P1382" s="152"/>
      <c r="Q1382" s="128" t="s">
        <v>110</v>
      </c>
      <c r="R1382" s="129"/>
      <c r="S1382" s="130"/>
      <c r="T1382" s="130"/>
      <c r="U1382" s="131">
        <v>7.6283799999999999</v>
      </c>
      <c r="V1382" s="131">
        <v>9.6346439400000001</v>
      </c>
      <c r="W1382" s="132">
        <v>9.88514468244</v>
      </c>
      <c r="X1382" s="131">
        <v>10.130296270564514</v>
      </c>
      <c r="Y1382" s="130">
        <v>10.370384292176894</v>
      </c>
      <c r="Z1382" s="130">
        <v>10.603717938750876</v>
      </c>
      <c r="AA1382" s="130">
        <v>10.815792297525894</v>
      </c>
      <c r="AB1382" s="130">
        <v>11.032108143476412</v>
      </c>
      <c r="AC1382" s="130">
        <v>11.252750306345941</v>
      </c>
      <c r="AD1382" s="130">
        <v>11.47780531247286</v>
      </c>
      <c r="AE1382" s="130">
        <v>11.707361418722318</v>
      </c>
      <c r="AF1382" s="130">
        <v>11.941508647096764</v>
      </c>
      <c r="AG1382" s="130">
        <v>12.180338820038699</v>
      </c>
      <c r="AH1382" s="133">
        <v>12.423945596439474</v>
      </c>
      <c r="AI1382" s="133">
        <v>12.672424508368263</v>
      </c>
      <c r="AU1382" s="88"/>
    </row>
    <row r="1383" spans="3:47" s="11" customFormat="1" outlineLevel="2" x14ac:dyDescent="0.2">
      <c r="C1383" s="119">
        <v>13</v>
      </c>
      <c r="E1383" s="134"/>
      <c r="F1383" s="159" t="s">
        <v>31</v>
      </c>
      <c r="H1383" s="72" t="s">
        <v>180</v>
      </c>
      <c r="P1383" s="149"/>
      <c r="Q1383" s="135" t="s">
        <v>110</v>
      </c>
      <c r="R1383" s="136"/>
      <c r="S1383" s="88"/>
      <c r="T1383" s="88"/>
      <c r="U1383" s="137">
        <v>230.16036</v>
      </c>
      <c r="V1383" s="137">
        <v>277.34323380000001</v>
      </c>
      <c r="W1383" s="138">
        <v>305.71544661774004</v>
      </c>
      <c r="X1383" s="137">
        <v>313.29718969386005</v>
      </c>
      <c r="Y1383" s="88">
        <v>320.72233308960455</v>
      </c>
      <c r="Z1383" s="88">
        <v>327.93858558412069</v>
      </c>
      <c r="AA1383" s="88">
        <v>334.49735729580311</v>
      </c>
      <c r="AB1383" s="88">
        <v>341.18730444171916</v>
      </c>
      <c r="AC1383" s="88">
        <v>348.01105053055358</v>
      </c>
      <c r="AD1383" s="88">
        <v>354.97127154116464</v>
      </c>
      <c r="AE1383" s="88">
        <v>362.07069697198796</v>
      </c>
      <c r="AF1383" s="88">
        <v>369.31211091142774</v>
      </c>
      <c r="AG1383" s="88">
        <v>376.69835312965631</v>
      </c>
      <c r="AH1383" s="139">
        <v>384.23232019224946</v>
      </c>
      <c r="AI1383" s="139">
        <v>391.91696659609448</v>
      </c>
      <c r="AU1383" s="88"/>
    </row>
    <row r="1384" spans="3:47" s="11" customFormat="1" outlineLevel="2" x14ac:dyDescent="0.2">
      <c r="C1384" s="119">
        <v>13</v>
      </c>
      <c r="E1384" s="134"/>
      <c r="F1384" s="159" t="s">
        <v>28</v>
      </c>
      <c r="H1384" s="72" t="s">
        <v>180</v>
      </c>
      <c r="P1384" s="149"/>
      <c r="Q1384" s="135" t="s">
        <v>110</v>
      </c>
      <c r="R1384" s="136"/>
      <c r="S1384" s="88"/>
      <c r="T1384" s="88"/>
      <c r="U1384" s="137">
        <v>0</v>
      </c>
      <c r="V1384" s="137">
        <v>0</v>
      </c>
      <c r="W1384" s="138">
        <v>0</v>
      </c>
      <c r="X1384" s="137">
        <v>0</v>
      </c>
      <c r="Y1384" s="88">
        <v>0</v>
      </c>
      <c r="Z1384" s="88">
        <v>0</v>
      </c>
      <c r="AA1384" s="88">
        <v>0</v>
      </c>
      <c r="AB1384" s="88">
        <v>0</v>
      </c>
      <c r="AC1384" s="88">
        <v>0</v>
      </c>
      <c r="AD1384" s="88">
        <v>0</v>
      </c>
      <c r="AE1384" s="88">
        <v>0</v>
      </c>
      <c r="AF1384" s="88">
        <v>0</v>
      </c>
      <c r="AG1384" s="88">
        <v>0</v>
      </c>
      <c r="AH1384" s="139">
        <v>0</v>
      </c>
      <c r="AI1384" s="139">
        <v>0</v>
      </c>
      <c r="AU1384" s="88"/>
    </row>
    <row r="1385" spans="3:47" s="11" customFormat="1" outlineLevel="2" x14ac:dyDescent="0.2">
      <c r="C1385" s="119">
        <v>13</v>
      </c>
      <c r="E1385" s="134"/>
      <c r="F1385" s="159" t="s">
        <v>210</v>
      </c>
      <c r="H1385" s="72" t="s">
        <v>180</v>
      </c>
      <c r="P1385" s="149"/>
      <c r="Q1385" s="135" t="s">
        <v>110</v>
      </c>
      <c r="R1385" s="136"/>
      <c r="S1385" s="88"/>
      <c r="T1385" s="88"/>
      <c r="U1385" s="137">
        <v>363.20745781904316</v>
      </c>
      <c r="V1385" s="137">
        <v>376.13447126003928</v>
      </c>
      <c r="W1385" s="138">
        <v>386.68149356297602</v>
      </c>
      <c r="X1385" s="137">
        <v>397.29695688980701</v>
      </c>
      <c r="Y1385" s="88">
        <v>406.8969159425647</v>
      </c>
      <c r="Z1385" s="88">
        <v>415.47088742366157</v>
      </c>
      <c r="AA1385" s="88">
        <v>423.71672058599222</v>
      </c>
      <c r="AB1385" s="88">
        <v>432.12620845097274</v>
      </c>
      <c r="AC1385" s="88">
        <v>440.70259906657748</v>
      </c>
      <c r="AD1385" s="88">
        <v>449.44920494465168</v>
      </c>
      <c r="AE1385" s="88">
        <v>458.36940434032346</v>
      </c>
      <c r="AF1385" s="88">
        <v>467.46664255680781</v>
      </c>
      <c r="AG1385" s="88">
        <v>476.74443327610715</v>
      </c>
      <c r="AH1385" s="139">
        <v>486.20635991612227</v>
      </c>
      <c r="AI1385" s="139">
        <v>495.8560770146978</v>
      </c>
      <c r="AU1385" s="88"/>
    </row>
    <row r="1386" spans="3:47" s="11" customFormat="1" outlineLevel="2" x14ac:dyDescent="0.2">
      <c r="C1386" s="119">
        <v>13</v>
      </c>
      <c r="E1386" s="134"/>
      <c r="F1386" s="159" t="s">
        <v>211</v>
      </c>
      <c r="H1386" s="72" t="s">
        <v>180</v>
      </c>
      <c r="P1386" s="149"/>
      <c r="Q1386" s="135" t="s">
        <v>110</v>
      </c>
      <c r="R1386" s="136"/>
      <c r="S1386" s="88"/>
      <c r="T1386" s="88"/>
      <c r="U1386" s="137">
        <v>598.39892000000009</v>
      </c>
      <c r="V1386" s="137">
        <v>619.64208166000014</v>
      </c>
      <c r="W1386" s="138">
        <v>636.99205994648014</v>
      </c>
      <c r="X1386" s="137">
        <v>684.03200470868342</v>
      </c>
      <c r="Y1386" s="88">
        <v>698.87417010126035</v>
      </c>
      <c r="Z1386" s="88">
        <v>713.80297828145103</v>
      </c>
      <c r="AA1386" s="88">
        <v>728.15713829330207</v>
      </c>
      <c r="AB1386" s="88">
        <v>742.80068310799015</v>
      </c>
      <c r="AC1386" s="88">
        <v>757.7394649085569</v>
      </c>
      <c r="AD1386" s="88">
        <v>772.97945467212287</v>
      </c>
      <c r="AE1386" s="88">
        <v>788.52674459228081</v>
      </c>
      <c r="AF1386" s="88">
        <v>804.3875505511545</v>
      </c>
      <c r="AG1386" s="88">
        <v>820.56821464214704</v>
      </c>
      <c r="AH1386" s="139">
        <v>837.07520774442594</v>
      </c>
      <c r="AI1386" s="139">
        <v>853.91513215021257</v>
      </c>
      <c r="AU1386" s="88"/>
    </row>
    <row r="1387" spans="3:47" s="11" customFormat="1" outlineLevel="2" x14ac:dyDescent="0.2">
      <c r="C1387" s="119">
        <v>13</v>
      </c>
      <c r="E1387" s="134"/>
      <c r="F1387" s="159" t="s">
        <v>212</v>
      </c>
      <c r="H1387" s="72" t="s">
        <v>180</v>
      </c>
      <c r="P1387" s="149"/>
      <c r="Q1387" s="135" t="s">
        <v>110</v>
      </c>
      <c r="R1387" s="136"/>
      <c r="S1387" s="88"/>
      <c r="T1387" s="88"/>
      <c r="U1387" s="137">
        <v>108.60140999576159</v>
      </c>
      <c r="V1387" s="137">
        <v>112.5362404401197</v>
      </c>
      <c r="W1387" s="138">
        <v>115.72385966639273</v>
      </c>
      <c r="X1387" s="137">
        <v>118.94362714514168</v>
      </c>
      <c r="Y1387" s="88">
        <v>121.82868954057258</v>
      </c>
      <c r="Z1387" s="88">
        <v>124.37153596543779</v>
      </c>
      <c r="AA1387" s="88">
        <v>126.83727689364518</v>
      </c>
      <c r="AB1387" s="88">
        <v>129.35190262718879</v>
      </c>
      <c r="AC1387" s="88">
        <v>131.91638233690301</v>
      </c>
      <c r="AD1387" s="88">
        <v>134.53170440802023</v>
      </c>
      <c r="AE1387" s="88">
        <v>137.19887682110789</v>
      </c>
      <c r="AF1387" s="88">
        <v>139.91892754055789</v>
      </c>
      <c r="AG1387" s="88">
        <v>142.692904910778</v>
      </c>
      <c r="AH1387" s="139">
        <v>145.52187806023792</v>
      </c>
      <c r="AI1387" s="139">
        <v>148.40693731352599</v>
      </c>
      <c r="AU1387" s="88"/>
    </row>
    <row r="1388" spans="3:47" s="11" customFormat="1" outlineLevel="2" x14ac:dyDescent="0.2">
      <c r="C1388" s="119">
        <v>13</v>
      </c>
      <c r="E1388" s="134"/>
      <c r="F1388" s="159" t="s">
        <v>213</v>
      </c>
      <c r="H1388" s="72" t="s">
        <v>180</v>
      </c>
      <c r="P1388" s="149"/>
      <c r="Q1388" s="135" t="s">
        <v>110</v>
      </c>
      <c r="R1388" s="136"/>
      <c r="S1388" s="88"/>
      <c r="T1388" s="88"/>
      <c r="U1388" s="137">
        <v>148.67538999999999</v>
      </c>
      <c r="V1388" s="137">
        <v>153.95336634500001</v>
      </c>
      <c r="W1388" s="138">
        <v>158.26406060266001</v>
      </c>
      <c r="X1388" s="137">
        <v>162.60049586317291</v>
      </c>
      <c r="Y1388" s="88">
        <v>166.55168791264805</v>
      </c>
      <c r="Z1388" s="88">
        <v>170.06592852760494</v>
      </c>
      <c r="AA1388" s="88">
        <v>173.45024050530429</v>
      </c>
      <c r="AB1388" s="88">
        <v>176.90190029135985</v>
      </c>
      <c r="AC1388" s="88">
        <v>180.42224810715791</v>
      </c>
      <c r="AD1388" s="88">
        <v>184.01265084449037</v>
      </c>
      <c r="AE1388" s="88">
        <v>187.67450259629572</v>
      </c>
      <c r="AF1388" s="88">
        <v>191.409225197962</v>
      </c>
      <c r="AG1388" s="88">
        <v>195.21826877940146</v>
      </c>
      <c r="AH1388" s="139">
        <v>199.10311232811156</v>
      </c>
      <c r="AI1388" s="139">
        <v>203.06526426344098</v>
      </c>
      <c r="AU1388" s="88"/>
    </row>
    <row r="1389" spans="3:47" s="11" customFormat="1" outlineLevel="2" x14ac:dyDescent="0.2">
      <c r="C1389" s="119">
        <v>13</v>
      </c>
      <c r="E1389" s="134"/>
      <c r="F1389" s="159" t="s">
        <v>214</v>
      </c>
      <c r="H1389" s="72" t="s">
        <v>180</v>
      </c>
      <c r="P1389" s="149"/>
      <c r="Q1389" s="135" t="s">
        <v>110</v>
      </c>
      <c r="R1389" s="136"/>
      <c r="S1389" s="88"/>
      <c r="T1389" s="88"/>
      <c r="U1389" s="137">
        <v>21.741397043373997</v>
      </c>
      <c r="V1389" s="137">
        <v>22.468840200751565</v>
      </c>
      <c r="W1389" s="138">
        <v>23.077584960014825</v>
      </c>
      <c r="X1389" s="137">
        <v>23.682695296439427</v>
      </c>
      <c r="Y1389" s="88">
        <v>24.247650112697293</v>
      </c>
      <c r="Z1389" s="88">
        <v>24.774673028468083</v>
      </c>
      <c r="AA1389" s="88">
        <v>25.268135876994592</v>
      </c>
      <c r="AB1389" s="88">
        <v>25.771427536686282</v>
      </c>
      <c r="AC1389" s="88">
        <v>26.284743778165417</v>
      </c>
      <c r="AD1389" s="88">
        <v>26.808284271420717</v>
      </c>
      <c r="AE1389" s="88">
        <v>27.34225266347508</v>
      </c>
      <c r="AF1389" s="88">
        <v>27.886856657600294</v>
      </c>
      <c r="AG1389" s="88">
        <v>28.442308094109556</v>
      </c>
      <c r="AH1389" s="139">
        <v>29.008823032759214</v>
      </c>
      <c r="AI1389" s="139">
        <v>29.586621836791782</v>
      </c>
      <c r="AU1389" s="88"/>
    </row>
    <row r="1390" spans="3:47" s="11" customFormat="1" outlineLevel="2" x14ac:dyDescent="0.2">
      <c r="C1390" s="119">
        <v>13</v>
      </c>
      <c r="E1390" s="134"/>
      <c r="F1390" s="159" t="s">
        <v>215</v>
      </c>
      <c r="H1390" s="72" t="s">
        <v>180</v>
      </c>
      <c r="P1390" s="149"/>
      <c r="Q1390" s="135" t="s">
        <v>110</v>
      </c>
      <c r="R1390" s="136"/>
      <c r="S1390" s="88"/>
      <c r="T1390" s="88"/>
      <c r="U1390" s="137">
        <v>16.969550000000002</v>
      </c>
      <c r="V1390" s="137">
        <v>17.571969025000005</v>
      </c>
      <c r="W1390" s="138">
        <v>18.063984157700006</v>
      </c>
      <c r="X1390" s="137">
        <v>18.558937323620988</v>
      </c>
      <c r="Y1390" s="88">
        <v>19.009919500584981</v>
      </c>
      <c r="Z1390" s="88">
        <v>19.411028802047326</v>
      </c>
      <c r="AA1390" s="88">
        <v>19.797308275208067</v>
      </c>
      <c r="AB1390" s="88">
        <v>20.191274709884709</v>
      </c>
      <c r="AC1390" s="88">
        <v>20.593081076611416</v>
      </c>
      <c r="AD1390" s="88">
        <v>21.002883390035983</v>
      </c>
      <c r="AE1390" s="88">
        <v>21.420840769497701</v>
      </c>
      <c r="AF1390" s="88">
        <v>21.847115500810705</v>
      </c>
      <c r="AG1390" s="88">
        <v>22.28187309927684</v>
      </c>
      <c r="AH1390" s="139">
        <v>22.725282373952449</v>
      </c>
      <c r="AI1390" s="139">
        <v>23.177515493194104</v>
      </c>
      <c r="AU1390" s="88"/>
    </row>
    <row r="1391" spans="3:47" s="11" customFormat="1" outlineLevel="2" x14ac:dyDescent="0.2">
      <c r="C1391" s="119">
        <v>13</v>
      </c>
      <c r="E1391" s="134"/>
      <c r="F1391" s="159" t="s">
        <v>216</v>
      </c>
      <c r="H1391" s="72" t="s">
        <v>180</v>
      </c>
      <c r="P1391" s="149"/>
      <c r="Q1391" s="135" t="s">
        <v>110</v>
      </c>
      <c r="R1391" s="136"/>
      <c r="S1391" s="88"/>
      <c r="T1391" s="88"/>
      <c r="U1391" s="137">
        <v>0</v>
      </c>
      <c r="V1391" s="137">
        <v>0</v>
      </c>
      <c r="W1391" s="138">
        <v>0</v>
      </c>
      <c r="X1391" s="137">
        <v>45.353349732296522</v>
      </c>
      <c r="Y1391" s="88">
        <v>46.653479091289022</v>
      </c>
      <c r="Z1391" s="88">
        <v>47.936449766299475</v>
      </c>
      <c r="AA1391" s="88">
        <v>49.134861010456959</v>
      </c>
      <c r="AB1391" s="88">
        <v>0</v>
      </c>
      <c r="AC1391" s="88">
        <v>0</v>
      </c>
      <c r="AD1391" s="88">
        <v>0</v>
      </c>
      <c r="AE1391" s="88">
        <v>0</v>
      </c>
      <c r="AF1391" s="88">
        <v>0</v>
      </c>
      <c r="AG1391" s="88">
        <v>0</v>
      </c>
      <c r="AH1391" s="139">
        <v>0</v>
      </c>
      <c r="AI1391" s="139">
        <v>0</v>
      </c>
      <c r="AU1391" s="88"/>
    </row>
    <row r="1392" spans="3:47" s="11" customFormat="1" outlineLevel="2" x14ac:dyDescent="0.2">
      <c r="C1392" s="119">
        <v>13</v>
      </c>
      <c r="E1392" s="134"/>
      <c r="F1392" s="159" t="s">
        <v>33</v>
      </c>
      <c r="H1392" s="72" t="s">
        <v>180</v>
      </c>
      <c r="P1392" s="149"/>
      <c r="Q1392" s="135" t="s">
        <v>110</v>
      </c>
      <c r="R1392" s="136"/>
      <c r="S1392" s="88"/>
      <c r="T1392" s="88"/>
      <c r="U1392" s="137">
        <v>0</v>
      </c>
      <c r="V1392" s="137">
        <v>0</v>
      </c>
      <c r="W1392" s="138">
        <v>0</v>
      </c>
      <c r="X1392" s="137">
        <v>0</v>
      </c>
      <c r="Y1392" s="88">
        <v>0</v>
      </c>
      <c r="Z1392" s="88">
        <v>0</v>
      </c>
      <c r="AA1392" s="88">
        <v>0</v>
      </c>
      <c r="AB1392" s="88">
        <v>0</v>
      </c>
      <c r="AC1392" s="88">
        <v>0</v>
      </c>
      <c r="AD1392" s="88">
        <v>0</v>
      </c>
      <c r="AE1392" s="88">
        <v>0</v>
      </c>
      <c r="AF1392" s="88">
        <v>0</v>
      </c>
      <c r="AG1392" s="88">
        <v>0</v>
      </c>
      <c r="AH1392" s="139">
        <v>0</v>
      </c>
      <c r="AI1392" s="139">
        <v>0</v>
      </c>
      <c r="AU1392" s="88"/>
    </row>
    <row r="1393" spans="3:47" s="11" customFormat="1" outlineLevel="2" x14ac:dyDescent="0.2">
      <c r="C1393" s="119">
        <v>13</v>
      </c>
      <c r="E1393" s="134"/>
      <c r="F1393" s="159" t="s">
        <v>34</v>
      </c>
      <c r="H1393" s="72" t="s">
        <v>180</v>
      </c>
      <c r="P1393" s="149"/>
      <c r="Q1393" s="135" t="s">
        <v>110</v>
      </c>
      <c r="R1393" s="136"/>
      <c r="S1393" s="88"/>
      <c r="T1393" s="88"/>
      <c r="U1393" s="137">
        <v>0</v>
      </c>
      <c r="V1393" s="137">
        <v>0</v>
      </c>
      <c r="W1393" s="138">
        <v>0</v>
      </c>
      <c r="X1393" s="137">
        <v>655.5762223814603</v>
      </c>
      <c r="Y1393" s="88">
        <v>1051.8711182618019</v>
      </c>
      <c r="Z1393" s="88">
        <v>754.92931166948711</v>
      </c>
      <c r="AA1393" s="88">
        <v>1331.502436680991</v>
      </c>
      <c r="AB1393" s="88">
        <v>265.62169350946283</v>
      </c>
      <c r="AC1393" s="88">
        <v>352.07673490545471</v>
      </c>
      <c r="AD1393" s="88">
        <v>923.59629351004082</v>
      </c>
      <c r="AE1393" s="88">
        <v>128.70732579899013</v>
      </c>
      <c r="AF1393" s="88">
        <v>803.23629060675307</v>
      </c>
      <c r="AG1393" s="88">
        <v>177.63653255960011</v>
      </c>
      <c r="AH1393" s="139">
        <v>379.75268116498643</v>
      </c>
      <c r="AI1393" s="139">
        <v>545.95536809272642</v>
      </c>
      <c r="AU1393" s="88"/>
    </row>
    <row r="1394" spans="3:47" s="11" customFormat="1" outlineLevel="2" x14ac:dyDescent="0.2">
      <c r="C1394" s="119">
        <v>13</v>
      </c>
      <c r="E1394" s="134"/>
      <c r="F1394" s="159" t="s">
        <v>217</v>
      </c>
      <c r="H1394" s="72" t="s">
        <v>180</v>
      </c>
      <c r="P1394" s="149"/>
      <c r="Q1394" s="135" t="s">
        <v>110</v>
      </c>
      <c r="R1394" s="136"/>
      <c r="S1394" s="88"/>
      <c r="T1394" s="88"/>
      <c r="U1394" s="137">
        <v>0</v>
      </c>
      <c r="V1394" s="137">
        <v>0</v>
      </c>
      <c r="W1394" s="138">
        <v>0</v>
      </c>
      <c r="X1394" s="137">
        <v>0</v>
      </c>
      <c r="Y1394" s="88">
        <v>0</v>
      </c>
      <c r="Z1394" s="88">
        <v>0</v>
      </c>
      <c r="AA1394" s="88">
        <v>0</v>
      </c>
      <c r="AB1394" s="88">
        <v>0</v>
      </c>
      <c r="AC1394" s="88">
        <v>0</v>
      </c>
      <c r="AD1394" s="88">
        <v>0</v>
      </c>
      <c r="AE1394" s="88">
        <v>0</v>
      </c>
      <c r="AF1394" s="88">
        <v>0</v>
      </c>
      <c r="AG1394" s="88">
        <v>0</v>
      </c>
      <c r="AH1394" s="139">
        <v>0</v>
      </c>
      <c r="AI1394" s="139">
        <v>0</v>
      </c>
      <c r="AU1394" s="88"/>
    </row>
    <row r="1395" spans="3:47" s="11" customFormat="1" outlineLevel="2" x14ac:dyDescent="0.2">
      <c r="C1395" s="119">
        <v>13</v>
      </c>
      <c r="E1395" s="134"/>
      <c r="F1395" s="159" t="s">
        <v>152</v>
      </c>
      <c r="H1395" s="72" t="s">
        <v>180</v>
      </c>
      <c r="P1395" s="149"/>
      <c r="Q1395" s="135" t="s">
        <v>110</v>
      </c>
      <c r="R1395" s="136"/>
      <c r="S1395" s="88"/>
      <c r="T1395" s="88"/>
      <c r="U1395" s="137">
        <v>0</v>
      </c>
      <c r="V1395" s="137">
        <v>0</v>
      </c>
      <c r="W1395" s="138">
        <v>0</v>
      </c>
      <c r="X1395" s="137">
        <v>0</v>
      </c>
      <c r="Y1395" s="88">
        <v>0</v>
      </c>
      <c r="Z1395" s="88">
        <v>0</v>
      </c>
      <c r="AA1395" s="88">
        <v>0</v>
      </c>
      <c r="AB1395" s="88">
        <v>0</v>
      </c>
      <c r="AC1395" s="88">
        <v>0</v>
      </c>
      <c r="AD1395" s="88">
        <v>0</v>
      </c>
      <c r="AE1395" s="88">
        <v>0</v>
      </c>
      <c r="AF1395" s="88">
        <v>0</v>
      </c>
      <c r="AG1395" s="88">
        <v>0</v>
      </c>
      <c r="AH1395" s="139">
        <v>0</v>
      </c>
      <c r="AI1395" s="139">
        <v>0</v>
      </c>
      <c r="AU1395" s="88"/>
    </row>
    <row r="1396" spans="3:47" s="11" customFormat="1" outlineLevel="2" x14ac:dyDescent="0.2">
      <c r="C1396" s="119">
        <v>13</v>
      </c>
      <c r="E1396" s="140"/>
      <c r="F1396" s="160" t="s">
        <v>152</v>
      </c>
      <c r="G1396" s="142"/>
      <c r="H1396" s="161" t="s">
        <v>180</v>
      </c>
      <c r="I1396" s="142"/>
      <c r="J1396" s="142"/>
      <c r="K1396" s="142"/>
      <c r="L1396" s="142"/>
      <c r="M1396" s="142"/>
      <c r="N1396" s="142"/>
      <c r="O1396" s="142"/>
      <c r="P1396" s="155"/>
      <c r="Q1396" s="143" t="s">
        <v>110</v>
      </c>
      <c r="R1396" s="144"/>
      <c r="S1396" s="145"/>
      <c r="T1396" s="145"/>
      <c r="U1396" s="146">
        <v>0</v>
      </c>
      <c r="V1396" s="146">
        <v>0</v>
      </c>
      <c r="W1396" s="147">
        <v>0</v>
      </c>
      <c r="X1396" s="146">
        <v>0</v>
      </c>
      <c r="Y1396" s="145">
        <v>0</v>
      </c>
      <c r="Z1396" s="145">
        <v>0</v>
      </c>
      <c r="AA1396" s="145">
        <v>0</v>
      </c>
      <c r="AB1396" s="145">
        <v>0</v>
      </c>
      <c r="AC1396" s="145">
        <v>0</v>
      </c>
      <c r="AD1396" s="145">
        <v>0</v>
      </c>
      <c r="AE1396" s="145">
        <v>0</v>
      </c>
      <c r="AF1396" s="145">
        <v>0</v>
      </c>
      <c r="AG1396" s="145">
        <v>0</v>
      </c>
      <c r="AH1396" s="148">
        <v>0</v>
      </c>
      <c r="AI1396" s="148">
        <v>0</v>
      </c>
      <c r="AU1396" s="88"/>
    </row>
    <row r="1397" spans="3:47" s="11" customFormat="1" outlineLevel="2" x14ac:dyDescent="0.2">
      <c r="C1397" s="119">
        <v>13</v>
      </c>
      <c r="E1397" s="125"/>
      <c r="F1397" s="157" t="s">
        <v>152</v>
      </c>
      <c r="G1397" s="127"/>
      <c r="H1397" s="158" t="s">
        <v>180</v>
      </c>
      <c r="I1397" s="127"/>
      <c r="J1397" s="127"/>
      <c r="K1397" s="127"/>
      <c r="L1397" s="127"/>
      <c r="M1397" s="127"/>
      <c r="N1397" s="127"/>
      <c r="O1397" s="127"/>
      <c r="P1397" s="152"/>
      <c r="Q1397" s="128" t="s">
        <v>110</v>
      </c>
      <c r="R1397" s="129"/>
      <c r="S1397" s="130"/>
      <c r="T1397" s="130"/>
      <c r="U1397" s="131">
        <v>0</v>
      </c>
      <c r="V1397" s="131">
        <v>0</v>
      </c>
      <c r="W1397" s="132">
        <v>0</v>
      </c>
      <c r="X1397" s="131">
        <v>0</v>
      </c>
      <c r="Y1397" s="130">
        <v>0</v>
      </c>
      <c r="Z1397" s="130">
        <v>0</v>
      </c>
      <c r="AA1397" s="130">
        <v>0</v>
      </c>
      <c r="AB1397" s="130">
        <v>0</v>
      </c>
      <c r="AC1397" s="130">
        <v>0</v>
      </c>
      <c r="AD1397" s="130">
        <v>0</v>
      </c>
      <c r="AE1397" s="130">
        <v>0</v>
      </c>
      <c r="AF1397" s="130">
        <v>0</v>
      </c>
      <c r="AG1397" s="130">
        <v>0</v>
      </c>
      <c r="AH1397" s="133">
        <v>0</v>
      </c>
      <c r="AI1397" s="133">
        <v>0</v>
      </c>
      <c r="AU1397" s="88"/>
    </row>
    <row r="1398" spans="3:47" s="11" customFormat="1" outlineLevel="2" x14ac:dyDescent="0.2">
      <c r="C1398" s="119">
        <v>13</v>
      </c>
      <c r="E1398" s="134"/>
      <c r="F1398" s="159" t="s">
        <v>152</v>
      </c>
      <c r="H1398" s="72" t="s">
        <v>180</v>
      </c>
      <c r="P1398" s="149"/>
      <c r="Q1398" s="135" t="s">
        <v>110</v>
      </c>
      <c r="R1398" s="136"/>
      <c r="S1398" s="88"/>
      <c r="T1398" s="88"/>
      <c r="U1398" s="137">
        <v>0</v>
      </c>
      <c r="V1398" s="137">
        <v>0</v>
      </c>
      <c r="W1398" s="138">
        <v>0</v>
      </c>
      <c r="X1398" s="137">
        <v>0</v>
      </c>
      <c r="Y1398" s="88">
        <v>0</v>
      </c>
      <c r="Z1398" s="88">
        <v>0</v>
      </c>
      <c r="AA1398" s="88">
        <v>0</v>
      </c>
      <c r="AB1398" s="88">
        <v>0</v>
      </c>
      <c r="AC1398" s="88">
        <v>0</v>
      </c>
      <c r="AD1398" s="88">
        <v>0</v>
      </c>
      <c r="AE1398" s="88">
        <v>0</v>
      </c>
      <c r="AF1398" s="88">
        <v>0</v>
      </c>
      <c r="AG1398" s="88">
        <v>0</v>
      </c>
      <c r="AH1398" s="139">
        <v>0</v>
      </c>
      <c r="AI1398" s="139">
        <v>0</v>
      </c>
      <c r="AU1398" s="88"/>
    </row>
    <row r="1399" spans="3:47" s="11" customFormat="1" outlineLevel="2" x14ac:dyDescent="0.2">
      <c r="C1399" s="119">
        <v>13</v>
      </c>
      <c r="E1399" s="134"/>
      <c r="F1399" s="159" t="s">
        <v>152</v>
      </c>
      <c r="H1399" s="72" t="s">
        <v>180</v>
      </c>
      <c r="P1399" s="149"/>
      <c r="Q1399" s="135" t="s">
        <v>110</v>
      </c>
      <c r="R1399" s="136"/>
      <c r="S1399" s="88"/>
      <c r="T1399" s="88"/>
      <c r="U1399" s="137">
        <v>0</v>
      </c>
      <c r="V1399" s="137">
        <v>0</v>
      </c>
      <c r="W1399" s="138">
        <v>0</v>
      </c>
      <c r="X1399" s="137">
        <v>0</v>
      </c>
      <c r="Y1399" s="88">
        <v>0</v>
      </c>
      <c r="Z1399" s="88">
        <v>0</v>
      </c>
      <c r="AA1399" s="88">
        <v>0</v>
      </c>
      <c r="AB1399" s="88">
        <v>0</v>
      </c>
      <c r="AC1399" s="88">
        <v>0</v>
      </c>
      <c r="AD1399" s="88">
        <v>0</v>
      </c>
      <c r="AE1399" s="88">
        <v>0</v>
      </c>
      <c r="AF1399" s="88">
        <v>0</v>
      </c>
      <c r="AG1399" s="88">
        <v>0</v>
      </c>
      <c r="AH1399" s="139">
        <v>0</v>
      </c>
      <c r="AI1399" s="139">
        <v>0</v>
      </c>
      <c r="AU1399" s="88"/>
    </row>
    <row r="1400" spans="3:47" s="11" customFormat="1" outlineLevel="2" x14ac:dyDescent="0.2">
      <c r="C1400" s="119">
        <v>13</v>
      </c>
      <c r="E1400" s="134"/>
      <c r="F1400" s="159" t="s">
        <v>152</v>
      </c>
      <c r="H1400" s="72" t="s">
        <v>180</v>
      </c>
      <c r="P1400" s="149"/>
      <c r="Q1400" s="135" t="s">
        <v>110</v>
      </c>
      <c r="R1400" s="136"/>
      <c r="S1400" s="88"/>
      <c r="T1400" s="88"/>
      <c r="U1400" s="137">
        <v>0</v>
      </c>
      <c r="V1400" s="137">
        <v>0</v>
      </c>
      <c r="W1400" s="138">
        <v>0</v>
      </c>
      <c r="X1400" s="137">
        <v>0</v>
      </c>
      <c r="Y1400" s="88">
        <v>0</v>
      </c>
      <c r="Z1400" s="88">
        <v>0</v>
      </c>
      <c r="AA1400" s="88">
        <v>0</v>
      </c>
      <c r="AB1400" s="88">
        <v>0</v>
      </c>
      <c r="AC1400" s="88">
        <v>0</v>
      </c>
      <c r="AD1400" s="88">
        <v>0</v>
      </c>
      <c r="AE1400" s="88">
        <v>0</v>
      </c>
      <c r="AF1400" s="88">
        <v>0</v>
      </c>
      <c r="AG1400" s="88">
        <v>0</v>
      </c>
      <c r="AH1400" s="139">
        <v>0</v>
      </c>
      <c r="AI1400" s="139">
        <v>0</v>
      </c>
      <c r="AU1400" s="88"/>
    </row>
    <row r="1401" spans="3:47" s="11" customFormat="1" outlineLevel="2" x14ac:dyDescent="0.2">
      <c r="C1401" s="119">
        <v>13</v>
      </c>
      <c r="E1401" s="134"/>
      <c r="F1401" s="159" t="s">
        <v>152</v>
      </c>
      <c r="H1401" s="72" t="s">
        <v>180</v>
      </c>
      <c r="P1401" s="149"/>
      <c r="Q1401" s="135" t="s">
        <v>110</v>
      </c>
      <c r="R1401" s="136"/>
      <c r="S1401" s="88"/>
      <c r="T1401" s="88"/>
      <c r="U1401" s="137">
        <v>0</v>
      </c>
      <c r="V1401" s="137">
        <v>0</v>
      </c>
      <c r="W1401" s="138">
        <v>0</v>
      </c>
      <c r="X1401" s="137">
        <v>0</v>
      </c>
      <c r="Y1401" s="88">
        <v>0</v>
      </c>
      <c r="Z1401" s="88">
        <v>0</v>
      </c>
      <c r="AA1401" s="88">
        <v>0</v>
      </c>
      <c r="AB1401" s="88">
        <v>0</v>
      </c>
      <c r="AC1401" s="88">
        <v>0</v>
      </c>
      <c r="AD1401" s="88">
        <v>0</v>
      </c>
      <c r="AE1401" s="88">
        <v>0</v>
      </c>
      <c r="AF1401" s="88">
        <v>0</v>
      </c>
      <c r="AG1401" s="88">
        <v>0</v>
      </c>
      <c r="AH1401" s="139">
        <v>0</v>
      </c>
      <c r="AI1401" s="139">
        <v>0</v>
      </c>
      <c r="AU1401" s="88"/>
    </row>
    <row r="1402" spans="3:47" s="11" customFormat="1" outlineLevel="2" x14ac:dyDescent="0.2">
      <c r="C1402" s="119">
        <v>13</v>
      </c>
      <c r="E1402" s="134"/>
      <c r="F1402" s="159" t="s">
        <v>152</v>
      </c>
      <c r="H1402" s="72" t="s">
        <v>180</v>
      </c>
      <c r="P1402" s="149"/>
      <c r="Q1402" s="135" t="s">
        <v>110</v>
      </c>
      <c r="R1402" s="136"/>
      <c r="S1402" s="88"/>
      <c r="T1402" s="88"/>
      <c r="U1402" s="137">
        <v>0</v>
      </c>
      <c r="V1402" s="137">
        <v>0</v>
      </c>
      <c r="W1402" s="138">
        <v>0</v>
      </c>
      <c r="X1402" s="137">
        <v>0</v>
      </c>
      <c r="Y1402" s="88">
        <v>0</v>
      </c>
      <c r="Z1402" s="88">
        <v>0</v>
      </c>
      <c r="AA1402" s="88">
        <v>0</v>
      </c>
      <c r="AB1402" s="88">
        <v>0</v>
      </c>
      <c r="AC1402" s="88">
        <v>0</v>
      </c>
      <c r="AD1402" s="88">
        <v>0</v>
      </c>
      <c r="AE1402" s="88">
        <v>0</v>
      </c>
      <c r="AF1402" s="88">
        <v>0</v>
      </c>
      <c r="AG1402" s="88">
        <v>0</v>
      </c>
      <c r="AH1402" s="139">
        <v>0</v>
      </c>
      <c r="AI1402" s="139">
        <v>0</v>
      </c>
      <c r="AU1402" s="88"/>
    </row>
    <row r="1403" spans="3:47" s="11" customFormat="1" outlineLevel="2" x14ac:dyDescent="0.2">
      <c r="C1403" s="119">
        <v>13</v>
      </c>
      <c r="E1403" s="134"/>
      <c r="F1403" s="159" t="s">
        <v>152</v>
      </c>
      <c r="H1403" s="72" t="s">
        <v>180</v>
      </c>
      <c r="P1403" s="149"/>
      <c r="Q1403" s="135" t="s">
        <v>110</v>
      </c>
      <c r="R1403" s="136"/>
      <c r="S1403" s="88"/>
      <c r="T1403" s="88"/>
      <c r="U1403" s="137">
        <v>0</v>
      </c>
      <c r="V1403" s="137">
        <v>0</v>
      </c>
      <c r="W1403" s="138">
        <v>0</v>
      </c>
      <c r="X1403" s="137">
        <v>0</v>
      </c>
      <c r="Y1403" s="88">
        <v>0</v>
      </c>
      <c r="Z1403" s="88">
        <v>0</v>
      </c>
      <c r="AA1403" s="88">
        <v>0</v>
      </c>
      <c r="AB1403" s="88">
        <v>0</v>
      </c>
      <c r="AC1403" s="88">
        <v>0</v>
      </c>
      <c r="AD1403" s="88">
        <v>0</v>
      </c>
      <c r="AE1403" s="88">
        <v>0</v>
      </c>
      <c r="AF1403" s="88">
        <v>0</v>
      </c>
      <c r="AG1403" s="88">
        <v>0</v>
      </c>
      <c r="AH1403" s="139">
        <v>0</v>
      </c>
      <c r="AI1403" s="139">
        <v>0</v>
      </c>
      <c r="AU1403" s="88"/>
    </row>
    <row r="1404" spans="3:47" s="11" customFormat="1" outlineLevel="2" x14ac:dyDescent="0.2">
      <c r="C1404" s="119">
        <v>13</v>
      </c>
      <c r="E1404" s="134"/>
      <c r="F1404" s="159" t="s">
        <v>152</v>
      </c>
      <c r="H1404" s="72" t="s">
        <v>180</v>
      </c>
      <c r="P1404" s="149"/>
      <c r="Q1404" s="135" t="s">
        <v>110</v>
      </c>
      <c r="R1404" s="136"/>
      <c r="S1404" s="88"/>
      <c r="T1404" s="88"/>
      <c r="U1404" s="137">
        <v>0</v>
      </c>
      <c r="V1404" s="137">
        <v>0</v>
      </c>
      <c r="W1404" s="138">
        <v>0</v>
      </c>
      <c r="X1404" s="137">
        <v>0</v>
      </c>
      <c r="Y1404" s="88">
        <v>0</v>
      </c>
      <c r="Z1404" s="88">
        <v>0</v>
      </c>
      <c r="AA1404" s="88">
        <v>0</v>
      </c>
      <c r="AB1404" s="88">
        <v>0</v>
      </c>
      <c r="AC1404" s="88">
        <v>0</v>
      </c>
      <c r="AD1404" s="88">
        <v>0</v>
      </c>
      <c r="AE1404" s="88">
        <v>0</v>
      </c>
      <c r="AF1404" s="88">
        <v>0</v>
      </c>
      <c r="AG1404" s="88">
        <v>0</v>
      </c>
      <c r="AH1404" s="139">
        <v>0</v>
      </c>
      <c r="AI1404" s="139">
        <v>0</v>
      </c>
      <c r="AU1404" s="88"/>
    </row>
    <row r="1405" spans="3:47" s="11" customFormat="1" outlineLevel="2" x14ac:dyDescent="0.2">
      <c r="C1405" s="119">
        <v>13</v>
      </c>
      <c r="E1405" s="134"/>
      <c r="F1405" s="159" t="s">
        <v>152</v>
      </c>
      <c r="H1405" s="72" t="s">
        <v>180</v>
      </c>
      <c r="P1405" s="149"/>
      <c r="Q1405" s="135" t="s">
        <v>110</v>
      </c>
      <c r="R1405" s="136"/>
      <c r="S1405" s="88"/>
      <c r="T1405" s="88"/>
      <c r="U1405" s="137">
        <v>0</v>
      </c>
      <c r="V1405" s="137">
        <v>0</v>
      </c>
      <c r="W1405" s="138">
        <v>0</v>
      </c>
      <c r="X1405" s="137">
        <v>0</v>
      </c>
      <c r="Y1405" s="88">
        <v>0</v>
      </c>
      <c r="Z1405" s="88">
        <v>0</v>
      </c>
      <c r="AA1405" s="88">
        <v>0</v>
      </c>
      <c r="AB1405" s="88">
        <v>0</v>
      </c>
      <c r="AC1405" s="88">
        <v>0</v>
      </c>
      <c r="AD1405" s="88">
        <v>0</v>
      </c>
      <c r="AE1405" s="88">
        <v>0</v>
      </c>
      <c r="AF1405" s="88">
        <v>0</v>
      </c>
      <c r="AG1405" s="88">
        <v>0</v>
      </c>
      <c r="AH1405" s="139">
        <v>0</v>
      </c>
      <c r="AI1405" s="139">
        <v>0</v>
      </c>
      <c r="AU1405" s="88"/>
    </row>
    <row r="1406" spans="3:47" s="11" customFormat="1" outlineLevel="2" x14ac:dyDescent="0.2">
      <c r="C1406" s="119">
        <v>13</v>
      </c>
      <c r="E1406" s="140"/>
      <c r="F1406" s="160" t="s">
        <v>152</v>
      </c>
      <c r="G1406" s="142"/>
      <c r="H1406" s="161" t="s">
        <v>180</v>
      </c>
      <c r="I1406" s="142"/>
      <c r="J1406" s="142"/>
      <c r="K1406" s="142"/>
      <c r="L1406" s="142"/>
      <c r="M1406" s="142"/>
      <c r="N1406" s="142"/>
      <c r="O1406" s="142"/>
      <c r="P1406" s="155"/>
      <c r="Q1406" s="143" t="s">
        <v>110</v>
      </c>
      <c r="R1406" s="144"/>
      <c r="S1406" s="145"/>
      <c r="T1406" s="145"/>
      <c r="U1406" s="146">
        <v>0</v>
      </c>
      <c r="V1406" s="146">
        <v>0</v>
      </c>
      <c r="W1406" s="147">
        <v>0</v>
      </c>
      <c r="X1406" s="146">
        <v>0</v>
      </c>
      <c r="Y1406" s="145">
        <v>0</v>
      </c>
      <c r="Z1406" s="145">
        <v>0</v>
      </c>
      <c r="AA1406" s="145">
        <v>0</v>
      </c>
      <c r="AB1406" s="145">
        <v>0</v>
      </c>
      <c r="AC1406" s="145">
        <v>0</v>
      </c>
      <c r="AD1406" s="145">
        <v>0</v>
      </c>
      <c r="AE1406" s="145">
        <v>0</v>
      </c>
      <c r="AF1406" s="145">
        <v>0</v>
      </c>
      <c r="AG1406" s="145">
        <v>0</v>
      </c>
      <c r="AH1406" s="148">
        <v>0</v>
      </c>
      <c r="AI1406" s="148">
        <v>0</v>
      </c>
      <c r="AU1406" s="88"/>
    </row>
    <row r="1407" spans="3:47" s="11" customFormat="1" outlineLevel="2" x14ac:dyDescent="0.2">
      <c r="C1407" s="119">
        <v>13</v>
      </c>
      <c r="F1407" s="159"/>
      <c r="P1407" s="149" t="s">
        <v>181</v>
      </c>
      <c r="Q1407" s="16" t="s">
        <v>110</v>
      </c>
      <c r="R1407" s="150"/>
      <c r="S1407" s="150"/>
      <c r="T1407" s="150"/>
      <c r="U1407" s="150">
        <v>1495.3828648581787</v>
      </c>
      <c r="V1407" s="150">
        <v>1589.2848466709106</v>
      </c>
      <c r="W1407" s="150">
        <v>1654.4036341964036</v>
      </c>
      <c r="X1407" s="150">
        <v>2429.4717753050468</v>
      </c>
      <c r="Y1407" s="150">
        <v>2867.0263478452007</v>
      </c>
      <c r="Z1407" s="150">
        <v>2609.3050969873289</v>
      </c>
      <c r="AA1407" s="150">
        <v>3223.177267715223</v>
      </c>
      <c r="AB1407" s="150">
        <v>2144.984502818741</v>
      </c>
      <c r="AC1407" s="150">
        <v>2268.9990550163266</v>
      </c>
      <c r="AD1407" s="150">
        <v>2878.82955289442</v>
      </c>
      <c r="AE1407" s="150">
        <v>2123.0180059726813</v>
      </c>
      <c r="AF1407" s="150">
        <v>2837.4062281701708</v>
      </c>
      <c r="AG1407" s="150">
        <v>2252.4632273111151</v>
      </c>
      <c r="AH1407" s="150">
        <v>2496.0496104092845</v>
      </c>
      <c r="AI1407" s="150">
        <v>2704.552307269053</v>
      </c>
      <c r="AU1407" s="88"/>
    </row>
    <row r="1408" spans="3:47" s="11" customFormat="1" outlineLevel="2" x14ac:dyDescent="0.2">
      <c r="C1408" s="119">
        <v>13</v>
      </c>
      <c r="P1408" s="149" t="s">
        <v>182</v>
      </c>
      <c r="Q1408" s="16" t="s">
        <v>110</v>
      </c>
      <c r="R1408" s="150"/>
      <c r="S1408" s="150"/>
      <c r="T1408" s="150"/>
      <c r="U1408" s="150">
        <v>0</v>
      </c>
      <c r="V1408" s="150">
        <v>0</v>
      </c>
      <c r="W1408" s="150">
        <v>0</v>
      </c>
      <c r="X1408" s="150">
        <v>0</v>
      </c>
      <c r="Y1408" s="150">
        <v>0</v>
      </c>
      <c r="Z1408" s="150">
        <v>0</v>
      </c>
      <c r="AA1408" s="150">
        <v>0</v>
      </c>
      <c r="AB1408" s="150">
        <v>0</v>
      </c>
      <c r="AC1408" s="150">
        <v>0</v>
      </c>
      <c r="AD1408" s="150">
        <v>0</v>
      </c>
      <c r="AE1408" s="150">
        <v>0</v>
      </c>
      <c r="AF1408" s="150">
        <v>0</v>
      </c>
      <c r="AG1408" s="150">
        <v>0</v>
      </c>
      <c r="AH1408" s="150">
        <v>0</v>
      </c>
      <c r="AI1408" s="150">
        <v>0</v>
      </c>
      <c r="AU1408" s="88"/>
    </row>
    <row r="1409" spans="3:47" s="11" customFormat="1" outlineLevel="2" x14ac:dyDescent="0.2">
      <c r="C1409" s="119">
        <v>13</v>
      </c>
      <c r="F1409" s="124"/>
      <c r="P1409" s="149" t="s">
        <v>183</v>
      </c>
      <c r="Q1409" s="16" t="s">
        <v>110</v>
      </c>
      <c r="R1409" s="150"/>
      <c r="S1409" s="150"/>
      <c r="T1409" s="150"/>
      <c r="U1409" s="150">
        <v>1495.3828648581787</v>
      </c>
      <c r="V1409" s="150">
        <v>1589.2848466709106</v>
      </c>
      <c r="W1409" s="150">
        <v>1654.4036341964036</v>
      </c>
      <c r="X1409" s="150">
        <v>2429.4717753050468</v>
      </c>
      <c r="Y1409" s="150">
        <v>2867.0263478452007</v>
      </c>
      <c r="Z1409" s="150">
        <v>2609.3050969873289</v>
      </c>
      <c r="AA1409" s="150">
        <v>3223.177267715223</v>
      </c>
      <c r="AB1409" s="150">
        <v>2144.984502818741</v>
      </c>
      <c r="AC1409" s="150">
        <v>2268.9990550163266</v>
      </c>
      <c r="AD1409" s="150">
        <v>2878.82955289442</v>
      </c>
      <c r="AE1409" s="150">
        <v>2123.0180059726813</v>
      </c>
      <c r="AF1409" s="150">
        <v>2837.4062281701708</v>
      </c>
      <c r="AG1409" s="150">
        <v>2252.4632273111151</v>
      </c>
      <c r="AH1409" s="150">
        <v>2496.0496104092845</v>
      </c>
      <c r="AI1409" s="150">
        <v>2704.552307269053</v>
      </c>
      <c r="AU1409" s="88"/>
    </row>
    <row r="1410" spans="3:47" s="11" customFormat="1" outlineLevel="2" x14ac:dyDescent="0.2">
      <c r="C1410" s="119">
        <v>13</v>
      </c>
      <c r="F1410" s="124"/>
      <c r="P1410" s="149"/>
      <c r="Q1410" s="16"/>
      <c r="R1410" s="88"/>
      <c r="S1410" s="88"/>
      <c r="T1410" s="88"/>
      <c r="U1410" s="88"/>
      <c r="V1410" s="88"/>
      <c r="W1410" s="88"/>
      <c r="X1410" s="88"/>
      <c r="Y1410" s="88"/>
      <c r="Z1410" s="88"/>
      <c r="AA1410" s="88"/>
      <c r="AB1410" s="88"/>
      <c r="AC1410" s="88"/>
      <c r="AD1410" s="88"/>
      <c r="AE1410" s="88"/>
      <c r="AF1410" s="88"/>
      <c r="AG1410" s="88"/>
      <c r="AH1410" s="88"/>
      <c r="AI1410" s="88"/>
      <c r="AU1410" s="88"/>
    </row>
    <row r="1411" spans="3:47" outlineLevel="1" x14ac:dyDescent="0.2">
      <c r="C1411" s="119">
        <v>13</v>
      </c>
      <c r="D1411" s="11"/>
      <c r="E1411" s="162" t="s">
        <v>184</v>
      </c>
      <c r="F1411" s="121"/>
      <c r="G1411" s="121"/>
      <c r="H1411" s="121"/>
      <c r="I1411" s="121"/>
      <c r="J1411" s="121"/>
      <c r="K1411" s="121"/>
      <c r="L1411" s="121"/>
      <c r="M1411" s="121"/>
      <c r="N1411" s="121"/>
      <c r="O1411" s="121"/>
      <c r="P1411" s="121"/>
      <c r="Q1411" s="122"/>
      <c r="R1411" s="123"/>
      <c r="S1411" s="123"/>
      <c r="T1411" s="123"/>
      <c r="U1411" s="123"/>
      <c r="V1411" s="123"/>
      <c r="W1411" s="123"/>
      <c r="X1411" s="123"/>
      <c r="Y1411" s="123"/>
      <c r="Z1411" s="123"/>
      <c r="AA1411" s="123"/>
      <c r="AB1411" s="123"/>
      <c r="AC1411" s="123"/>
      <c r="AD1411" s="123"/>
      <c r="AE1411" s="123"/>
      <c r="AF1411" s="123"/>
      <c r="AG1411" s="123"/>
      <c r="AH1411" s="123"/>
      <c r="AI1411" s="123"/>
      <c r="AT1411" s="11"/>
      <c r="AU1411" s="88"/>
    </row>
    <row r="1412" spans="3:47" outlineLevel="2" x14ac:dyDescent="0.2">
      <c r="C1412" s="119">
        <v>13</v>
      </c>
      <c r="D1412" s="11"/>
      <c r="E1412" s="11"/>
      <c r="F1412" s="11"/>
      <c r="G1412" s="16"/>
      <c r="H1412" s="163" t="s">
        <v>6</v>
      </c>
      <c r="I1412" s="163" t="s">
        <v>5</v>
      </c>
      <c r="J1412" s="163" t="s">
        <v>129</v>
      </c>
      <c r="K1412" s="163" t="s">
        <v>128</v>
      </c>
      <c r="L1412" s="11"/>
      <c r="M1412" s="11"/>
      <c r="N1412" s="11"/>
      <c r="O1412" s="11"/>
      <c r="P1412" s="149"/>
      <c r="Q1412" s="164"/>
      <c r="V1412" s="165"/>
      <c r="W1412" s="150"/>
      <c r="X1412" s="150"/>
      <c r="Y1412" s="150"/>
      <c r="Z1412" s="150"/>
      <c r="AA1412" s="150"/>
      <c r="AB1412" s="150"/>
      <c r="AC1412" s="150"/>
      <c r="AD1412" s="150"/>
      <c r="AE1412" s="150"/>
      <c r="AF1412" s="150"/>
      <c r="AG1412" s="150"/>
      <c r="AH1412" s="150"/>
      <c r="AI1412" s="150"/>
      <c r="AT1412" s="11"/>
      <c r="AU1412" s="88"/>
    </row>
    <row r="1413" spans="3:47" outlineLevel="2" x14ac:dyDescent="0.2">
      <c r="C1413" s="119">
        <v>13</v>
      </c>
      <c r="D1413" s="167" t="s">
        <v>218</v>
      </c>
      <c r="E1413" s="11"/>
      <c r="F1413" s="125" t="s">
        <v>209</v>
      </c>
      <c r="G1413" s="168" t="s">
        <v>130</v>
      </c>
      <c r="H1413" s="169">
        <v>1</v>
      </c>
      <c r="I1413" s="170">
        <v>0</v>
      </c>
      <c r="J1413" s="170">
        <v>1</v>
      </c>
      <c r="K1413" s="171">
        <v>0</v>
      </c>
      <c r="L1413" s="11"/>
      <c r="M1413" s="11"/>
      <c r="N1413" s="11"/>
      <c r="O1413" s="11"/>
      <c r="P1413" s="149"/>
      <c r="Q1413" s="164"/>
      <c r="V1413" s="165"/>
      <c r="W1413" s="11"/>
      <c r="X1413" s="11"/>
      <c r="Y1413" s="150"/>
      <c r="Z1413" s="150"/>
      <c r="AA1413" s="150"/>
      <c r="AB1413" s="150"/>
      <c r="AC1413" s="150"/>
      <c r="AD1413" s="150"/>
      <c r="AE1413" s="150"/>
      <c r="AF1413" s="150"/>
      <c r="AG1413" s="11"/>
      <c r="AH1413" s="11"/>
      <c r="AI1413" s="11"/>
      <c r="AT1413" s="11"/>
      <c r="AU1413" s="88"/>
    </row>
    <row r="1414" spans="3:47" outlineLevel="2" x14ac:dyDescent="0.2">
      <c r="C1414" s="119">
        <v>13</v>
      </c>
      <c r="D1414" s="167" t="s">
        <v>218</v>
      </c>
      <c r="E1414" s="11"/>
      <c r="F1414" s="134" t="s">
        <v>31</v>
      </c>
      <c r="G1414" s="16" t="s">
        <v>130</v>
      </c>
      <c r="H1414" s="172">
        <v>1</v>
      </c>
      <c r="I1414" s="173">
        <v>0</v>
      </c>
      <c r="J1414" s="173">
        <v>1</v>
      </c>
      <c r="K1414" s="174">
        <v>0</v>
      </c>
      <c r="L1414" s="11"/>
      <c r="M1414" s="11"/>
      <c r="N1414" s="11"/>
      <c r="O1414" s="11"/>
      <c r="P1414" s="149"/>
      <c r="Q1414" s="164"/>
      <c r="V1414" s="165"/>
      <c r="W1414" s="11"/>
      <c r="X1414" s="11"/>
      <c r="Y1414" s="150"/>
      <c r="Z1414" s="150"/>
      <c r="AA1414" s="150"/>
      <c r="AB1414" s="150"/>
      <c r="AC1414" s="150"/>
      <c r="AD1414" s="150"/>
      <c r="AE1414" s="150"/>
      <c r="AF1414" s="150"/>
      <c r="AG1414" s="11"/>
      <c r="AH1414" s="11"/>
      <c r="AI1414" s="11"/>
      <c r="AT1414" s="11"/>
      <c r="AU1414" s="88"/>
    </row>
    <row r="1415" spans="3:47" outlineLevel="2" x14ac:dyDescent="0.2">
      <c r="C1415" s="119">
        <v>13</v>
      </c>
      <c r="D1415" s="167" t="s">
        <v>218</v>
      </c>
      <c r="E1415" s="11"/>
      <c r="F1415" s="134" t="s">
        <v>28</v>
      </c>
      <c r="G1415" s="16" t="s">
        <v>130</v>
      </c>
      <c r="H1415" s="172">
        <v>1</v>
      </c>
      <c r="I1415" s="173">
        <v>0</v>
      </c>
      <c r="J1415" s="173">
        <v>1</v>
      </c>
      <c r="K1415" s="174">
        <v>0</v>
      </c>
      <c r="L1415" s="11"/>
      <c r="M1415" s="11"/>
      <c r="N1415" s="11"/>
      <c r="O1415" s="11"/>
      <c r="P1415" s="149"/>
      <c r="Q1415" s="164"/>
      <c r="V1415" s="165"/>
      <c r="W1415" s="150"/>
      <c r="X1415" s="150"/>
      <c r="Y1415" s="150"/>
      <c r="Z1415" s="150"/>
      <c r="AA1415" s="150"/>
      <c r="AB1415" s="150"/>
      <c r="AC1415" s="150"/>
      <c r="AD1415" s="150"/>
      <c r="AE1415" s="150"/>
      <c r="AF1415" s="150"/>
      <c r="AG1415" s="11"/>
      <c r="AH1415" s="11"/>
      <c r="AI1415" s="11"/>
      <c r="AT1415" s="11"/>
      <c r="AU1415" s="88"/>
    </row>
    <row r="1416" spans="3:47" outlineLevel="2" x14ac:dyDescent="0.2">
      <c r="C1416" s="119">
        <v>13</v>
      </c>
      <c r="D1416" s="167" t="s">
        <v>218</v>
      </c>
      <c r="E1416" s="11"/>
      <c r="F1416" s="134" t="s">
        <v>210</v>
      </c>
      <c r="G1416" s="16" t="s">
        <v>130</v>
      </c>
      <c r="H1416" s="172">
        <v>0.8</v>
      </c>
      <c r="I1416" s="173">
        <v>0.19999999999999996</v>
      </c>
      <c r="J1416" s="173">
        <v>0.5</v>
      </c>
      <c r="K1416" s="174">
        <v>0.5</v>
      </c>
      <c r="L1416" s="11"/>
      <c r="M1416" s="11"/>
      <c r="N1416" s="11"/>
      <c r="O1416" s="11"/>
      <c r="P1416" s="149"/>
      <c r="Q1416" s="164"/>
      <c r="V1416" s="165"/>
      <c r="W1416" s="150"/>
      <c r="X1416" s="150"/>
      <c r="Y1416" s="150"/>
      <c r="Z1416" s="150"/>
      <c r="AA1416" s="150"/>
      <c r="AB1416" s="150"/>
      <c r="AC1416" s="150"/>
      <c r="AD1416" s="150"/>
      <c r="AE1416" s="150"/>
      <c r="AF1416" s="150"/>
      <c r="AG1416" s="11"/>
      <c r="AH1416" s="11"/>
      <c r="AI1416" s="11"/>
      <c r="AT1416" s="11"/>
      <c r="AU1416" s="88"/>
    </row>
    <row r="1417" spans="3:47" outlineLevel="2" x14ac:dyDescent="0.2">
      <c r="C1417" s="119">
        <v>13</v>
      </c>
      <c r="D1417" s="167" t="s">
        <v>218</v>
      </c>
      <c r="E1417" s="11"/>
      <c r="F1417" s="134" t="s">
        <v>211</v>
      </c>
      <c r="G1417" s="16" t="s">
        <v>130</v>
      </c>
      <c r="H1417" s="172">
        <v>1</v>
      </c>
      <c r="I1417" s="173">
        <v>0</v>
      </c>
      <c r="J1417" s="173">
        <v>0.5</v>
      </c>
      <c r="K1417" s="174">
        <v>0.5</v>
      </c>
      <c r="L1417" s="11"/>
      <c r="M1417" s="11"/>
      <c r="N1417" s="11"/>
      <c r="O1417" s="11"/>
      <c r="P1417" s="149"/>
      <c r="Q1417" s="164"/>
      <c r="V1417" s="165"/>
      <c r="W1417" s="150"/>
      <c r="X1417" s="150"/>
      <c r="Y1417" s="150"/>
      <c r="Z1417" s="150"/>
      <c r="AA1417" s="150"/>
      <c r="AB1417" s="150"/>
      <c r="AC1417" s="150"/>
      <c r="AD1417" s="150"/>
      <c r="AE1417" s="150"/>
      <c r="AF1417" s="150"/>
      <c r="AG1417" s="11"/>
      <c r="AH1417" s="11"/>
      <c r="AI1417" s="11"/>
      <c r="AT1417" s="11"/>
      <c r="AU1417" s="88"/>
    </row>
    <row r="1418" spans="3:47" outlineLevel="2" x14ac:dyDescent="0.2">
      <c r="C1418" s="119">
        <v>13</v>
      </c>
      <c r="D1418" s="167" t="s">
        <v>218</v>
      </c>
      <c r="E1418" s="11"/>
      <c r="F1418" s="134" t="s">
        <v>212</v>
      </c>
      <c r="G1418" s="16" t="s">
        <v>130</v>
      </c>
      <c r="H1418" s="172">
        <v>0.8</v>
      </c>
      <c r="I1418" s="173">
        <v>0.19999999999999996</v>
      </c>
      <c r="J1418" s="173">
        <v>1</v>
      </c>
      <c r="K1418" s="174">
        <v>0</v>
      </c>
      <c r="L1418" s="11"/>
      <c r="M1418" s="11"/>
      <c r="N1418" s="11"/>
      <c r="O1418" s="11"/>
      <c r="P1418" s="149"/>
      <c r="Q1418" s="164"/>
      <c r="V1418" s="165"/>
      <c r="W1418" s="150"/>
      <c r="X1418" s="150"/>
      <c r="Y1418" s="150"/>
      <c r="Z1418" s="150"/>
      <c r="AA1418" s="150"/>
      <c r="AB1418" s="150"/>
      <c r="AC1418" s="150"/>
      <c r="AD1418" s="150"/>
      <c r="AE1418" s="150"/>
      <c r="AF1418" s="150"/>
      <c r="AG1418" s="11"/>
      <c r="AH1418" s="11"/>
      <c r="AI1418" s="11"/>
      <c r="AT1418" s="11"/>
      <c r="AU1418" s="88"/>
    </row>
    <row r="1419" spans="3:47" outlineLevel="2" x14ac:dyDescent="0.2">
      <c r="C1419" s="119">
        <v>13</v>
      </c>
      <c r="D1419" s="167" t="s">
        <v>218</v>
      </c>
      <c r="E1419" s="11"/>
      <c r="F1419" s="134" t="s">
        <v>213</v>
      </c>
      <c r="G1419" s="16" t="s">
        <v>130</v>
      </c>
      <c r="H1419" s="172">
        <v>1</v>
      </c>
      <c r="I1419" s="173">
        <v>0</v>
      </c>
      <c r="J1419" s="173">
        <v>1</v>
      </c>
      <c r="K1419" s="174">
        <v>0</v>
      </c>
      <c r="L1419" s="11"/>
      <c r="M1419" s="11"/>
      <c r="N1419" s="11"/>
      <c r="O1419" s="11"/>
      <c r="P1419" s="149"/>
      <c r="Q1419" s="164"/>
      <c r="V1419" s="165"/>
      <c r="W1419" s="150"/>
      <c r="X1419" s="150"/>
      <c r="Y1419" s="150"/>
      <c r="Z1419" s="150"/>
      <c r="AA1419" s="150"/>
      <c r="AB1419" s="150"/>
      <c r="AC1419" s="150"/>
      <c r="AD1419" s="150"/>
      <c r="AE1419" s="150"/>
      <c r="AF1419" s="150"/>
      <c r="AG1419" s="11"/>
      <c r="AH1419" s="11"/>
      <c r="AI1419" s="11"/>
      <c r="AT1419" s="11"/>
      <c r="AU1419" s="88"/>
    </row>
    <row r="1420" spans="3:47" outlineLevel="2" x14ac:dyDescent="0.2">
      <c r="C1420" s="119">
        <v>13</v>
      </c>
      <c r="D1420" s="167" t="s">
        <v>218</v>
      </c>
      <c r="E1420" s="11"/>
      <c r="F1420" s="134" t="s">
        <v>214</v>
      </c>
      <c r="G1420" s="16" t="s">
        <v>130</v>
      </c>
      <c r="H1420" s="172">
        <v>0.8</v>
      </c>
      <c r="I1420" s="173">
        <v>0.19999999999999996</v>
      </c>
      <c r="J1420" s="173">
        <v>1</v>
      </c>
      <c r="K1420" s="174">
        <v>0</v>
      </c>
      <c r="L1420" s="11"/>
      <c r="M1420" s="11"/>
      <c r="N1420" s="11"/>
      <c r="O1420" s="11"/>
      <c r="P1420" s="149"/>
      <c r="Q1420" s="164"/>
      <c r="V1420" s="165"/>
      <c r="W1420" s="150"/>
      <c r="X1420" s="150"/>
      <c r="Y1420" s="150"/>
      <c r="Z1420" s="150"/>
      <c r="AA1420" s="150"/>
      <c r="AB1420" s="150"/>
      <c r="AC1420" s="150"/>
      <c r="AD1420" s="150"/>
      <c r="AE1420" s="150"/>
      <c r="AF1420" s="150"/>
      <c r="AG1420" s="11"/>
      <c r="AH1420" s="11"/>
      <c r="AI1420" s="11"/>
      <c r="AT1420" s="11"/>
      <c r="AU1420" s="88"/>
    </row>
    <row r="1421" spans="3:47" outlineLevel="2" x14ac:dyDescent="0.2">
      <c r="C1421" s="119">
        <v>13</v>
      </c>
      <c r="D1421" s="167" t="s">
        <v>218</v>
      </c>
      <c r="E1421" s="11"/>
      <c r="F1421" s="134" t="s">
        <v>215</v>
      </c>
      <c r="G1421" s="16" t="s">
        <v>130</v>
      </c>
      <c r="H1421" s="172">
        <v>1</v>
      </c>
      <c r="I1421" s="173">
        <v>0</v>
      </c>
      <c r="J1421" s="173">
        <v>1</v>
      </c>
      <c r="K1421" s="174">
        <v>0</v>
      </c>
      <c r="L1421" s="11"/>
      <c r="M1421" s="11"/>
      <c r="N1421" s="11"/>
      <c r="O1421" s="11"/>
      <c r="P1421" s="149"/>
      <c r="Q1421" s="164"/>
      <c r="V1421" s="165"/>
      <c r="W1421" s="150"/>
      <c r="X1421" s="150"/>
      <c r="Y1421" s="150"/>
      <c r="Z1421" s="150"/>
      <c r="AA1421" s="150"/>
      <c r="AB1421" s="150"/>
      <c r="AC1421" s="150"/>
      <c r="AD1421" s="150"/>
      <c r="AE1421" s="150"/>
      <c r="AF1421" s="150"/>
      <c r="AG1421" s="11"/>
      <c r="AH1421" s="11"/>
      <c r="AI1421" s="11"/>
      <c r="AT1421" s="11"/>
      <c r="AU1421" s="88"/>
    </row>
    <row r="1422" spans="3:47" outlineLevel="2" x14ac:dyDescent="0.2">
      <c r="C1422" s="119">
        <v>13</v>
      </c>
      <c r="D1422" s="167" t="s">
        <v>218</v>
      </c>
      <c r="E1422" s="11"/>
      <c r="F1422" s="175" t="s">
        <v>216</v>
      </c>
      <c r="G1422" s="16" t="s">
        <v>130</v>
      </c>
      <c r="H1422" s="172">
        <v>1</v>
      </c>
      <c r="I1422" s="173">
        <v>0</v>
      </c>
      <c r="J1422" s="173">
        <v>1</v>
      </c>
      <c r="K1422" s="174">
        <v>0</v>
      </c>
      <c r="L1422" s="11"/>
      <c r="M1422" s="11"/>
      <c r="N1422" s="11"/>
      <c r="O1422" s="11"/>
      <c r="P1422" s="149"/>
      <c r="Q1422" s="164"/>
      <c r="V1422" s="165"/>
      <c r="W1422" s="150"/>
      <c r="X1422" s="150"/>
      <c r="Y1422" s="150"/>
      <c r="Z1422" s="150"/>
      <c r="AA1422" s="150"/>
      <c r="AB1422" s="150"/>
      <c r="AC1422" s="150"/>
      <c r="AD1422" s="150"/>
      <c r="AE1422" s="150"/>
      <c r="AF1422" s="150"/>
      <c r="AG1422" s="11"/>
      <c r="AH1422" s="11"/>
      <c r="AI1422" s="11"/>
      <c r="AT1422" s="11"/>
      <c r="AU1422" s="88"/>
    </row>
    <row r="1423" spans="3:47" outlineLevel="2" x14ac:dyDescent="0.2">
      <c r="C1423" s="119">
        <v>13</v>
      </c>
      <c r="D1423" s="167" t="s">
        <v>218</v>
      </c>
      <c r="E1423" s="11"/>
      <c r="F1423" s="175" t="s">
        <v>33</v>
      </c>
      <c r="G1423" s="16" t="s">
        <v>130</v>
      </c>
      <c r="H1423" s="172">
        <v>1</v>
      </c>
      <c r="I1423" s="173">
        <v>0</v>
      </c>
      <c r="J1423" s="173">
        <v>1</v>
      </c>
      <c r="K1423" s="174">
        <v>0</v>
      </c>
      <c r="L1423" s="11"/>
      <c r="M1423" s="11"/>
      <c r="N1423" s="11"/>
      <c r="O1423" s="11"/>
      <c r="P1423" s="149"/>
      <c r="Q1423" s="164"/>
      <c r="V1423" s="165"/>
      <c r="W1423" s="150"/>
      <c r="X1423" s="150"/>
      <c r="Y1423" s="150"/>
      <c r="Z1423" s="150"/>
      <c r="AA1423" s="150"/>
      <c r="AB1423" s="150"/>
      <c r="AC1423" s="150"/>
      <c r="AD1423" s="150"/>
      <c r="AE1423" s="150"/>
      <c r="AF1423" s="150"/>
      <c r="AG1423" s="11"/>
      <c r="AH1423" s="11"/>
      <c r="AI1423" s="11"/>
      <c r="AT1423" s="11"/>
      <c r="AU1423" s="88"/>
    </row>
    <row r="1424" spans="3:47" outlineLevel="2" x14ac:dyDescent="0.2">
      <c r="C1424" s="119">
        <v>13</v>
      </c>
      <c r="D1424" s="167" t="s">
        <v>218</v>
      </c>
      <c r="E1424" s="11"/>
      <c r="F1424" s="175" t="s">
        <v>34</v>
      </c>
      <c r="G1424" s="16" t="s">
        <v>130</v>
      </c>
      <c r="H1424" s="172">
        <v>1</v>
      </c>
      <c r="I1424" s="173">
        <v>0</v>
      </c>
      <c r="J1424" s="173">
        <v>1</v>
      </c>
      <c r="K1424" s="174">
        <v>0</v>
      </c>
      <c r="L1424" s="11"/>
      <c r="M1424" s="11"/>
      <c r="N1424" s="11"/>
      <c r="O1424" s="11"/>
      <c r="P1424" s="149"/>
      <c r="Q1424" s="164"/>
      <c r="V1424" s="165"/>
      <c r="W1424" s="150"/>
      <c r="X1424" s="150"/>
      <c r="Y1424" s="150"/>
      <c r="Z1424" s="150"/>
      <c r="AA1424" s="150"/>
      <c r="AB1424" s="150"/>
      <c r="AC1424" s="150"/>
      <c r="AD1424" s="150"/>
      <c r="AE1424" s="150"/>
      <c r="AF1424" s="150"/>
      <c r="AG1424" s="11"/>
      <c r="AH1424" s="11"/>
      <c r="AI1424" s="11"/>
      <c r="AT1424" s="11"/>
      <c r="AU1424" s="88"/>
    </row>
    <row r="1425" spans="3:47" outlineLevel="2" x14ac:dyDescent="0.2">
      <c r="C1425" s="119">
        <v>13</v>
      </c>
      <c r="D1425" s="167" t="s">
        <v>218</v>
      </c>
      <c r="E1425" s="11"/>
      <c r="F1425" s="175" t="s">
        <v>217</v>
      </c>
      <c r="G1425" s="16" t="s">
        <v>130</v>
      </c>
      <c r="H1425" s="172">
        <v>1</v>
      </c>
      <c r="I1425" s="173">
        <v>0</v>
      </c>
      <c r="J1425" s="173">
        <v>1</v>
      </c>
      <c r="K1425" s="174">
        <v>0</v>
      </c>
      <c r="L1425" s="11"/>
      <c r="M1425" s="11"/>
      <c r="N1425" s="11"/>
      <c r="O1425" s="11"/>
      <c r="P1425" s="149"/>
      <c r="Q1425" s="164"/>
      <c r="V1425" s="165"/>
      <c r="W1425" s="150"/>
      <c r="X1425" s="150"/>
      <c r="Y1425" s="150"/>
      <c r="Z1425" s="150"/>
      <c r="AA1425" s="150"/>
      <c r="AB1425" s="150"/>
      <c r="AC1425" s="150"/>
      <c r="AD1425" s="150"/>
      <c r="AE1425" s="150"/>
      <c r="AF1425" s="150"/>
      <c r="AG1425" s="11"/>
      <c r="AH1425" s="11"/>
      <c r="AI1425" s="11"/>
      <c r="AT1425" s="11"/>
      <c r="AU1425" s="88"/>
    </row>
    <row r="1426" spans="3:47" outlineLevel="2" x14ac:dyDescent="0.2">
      <c r="C1426" s="119">
        <v>13</v>
      </c>
      <c r="D1426" s="167" t="s">
        <v>218</v>
      </c>
      <c r="E1426" s="11"/>
      <c r="F1426" s="175" t="s">
        <v>152</v>
      </c>
      <c r="G1426" s="16" t="s">
        <v>130</v>
      </c>
      <c r="H1426" s="172">
        <v>0</v>
      </c>
      <c r="I1426" s="173">
        <v>1</v>
      </c>
      <c r="J1426" s="173">
        <v>0</v>
      </c>
      <c r="K1426" s="174">
        <v>0</v>
      </c>
      <c r="L1426" s="11"/>
      <c r="M1426" s="11"/>
      <c r="N1426" s="11"/>
      <c r="O1426" s="11"/>
      <c r="P1426" s="149"/>
      <c r="Q1426" s="164"/>
      <c r="V1426" s="165"/>
      <c r="W1426" s="150"/>
      <c r="X1426" s="150"/>
      <c r="Y1426" s="150"/>
      <c r="Z1426" s="150"/>
      <c r="AA1426" s="150"/>
      <c r="AB1426" s="150"/>
      <c r="AC1426" s="150"/>
      <c r="AD1426" s="150"/>
      <c r="AE1426" s="150"/>
      <c r="AF1426" s="150"/>
      <c r="AG1426" s="11"/>
      <c r="AH1426" s="11"/>
      <c r="AI1426" s="11"/>
      <c r="AT1426" s="11"/>
      <c r="AU1426" s="88"/>
    </row>
    <row r="1427" spans="3:47" outlineLevel="2" x14ac:dyDescent="0.2">
      <c r="C1427" s="119">
        <v>13</v>
      </c>
      <c r="D1427" s="167" t="s">
        <v>218</v>
      </c>
      <c r="E1427" s="11"/>
      <c r="F1427" s="176" t="s">
        <v>152</v>
      </c>
      <c r="G1427" s="177" t="s">
        <v>130</v>
      </c>
      <c r="H1427" s="178">
        <v>0</v>
      </c>
      <c r="I1427" s="179">
        <v>1</v>
      </c>
      <c r="J1427" s="179">
        <v>0</v>
      </c>
      <c r="K1427" s="180">
        <v>0</v>
      </c>
      <c r="L1427" s="11"/>
      <c r="M1427" s="11"/>
      <c r="N1427" s="11"/>
      <c r="O1427" s="11"/>
      <c r="P1427" s="149"/>
      <c r="Q1427" s="164"/>
      <c r="V1427" s="165"/>
      <c r="W1427" s="150"/>
      <c r="X1427" s="150"/>
      <c r="Y1427" s="150"/>
      <c r="Z1427" s="150"/>
      <c r="AA1427" s="150"/>
      <c r="AB1427" s="150"/>
      <c r="AC1427" s="150"/>
      <c r="AD1427" s="150"/>
      <c r="AE1427" s="150"/>
      <c r="AF1427" s="150"/>
      <c r="AG1427" s="11"/>
      <c r="AH1427" s="11"/>
      <c r="AI1427" s="11"/>
      <c r="AT1427" s="11"/>
      <c r="AU1427" s="88"/>
    </row>
    <row r="1428" spans="3:47" outlineLevel="2" x14ac:dyDescent="0.2">
      <c r="C1428" s="119">
        <v>13</v>
      </c>
      <c r="D1428" s="167" t="s">
        <v>218</v>
      </c>
      <c r="E1428" s="11"/>
      <c r="F1428" s="125" t="s">
        <v>152</v>
      </c>
      <c r="G1428" s="168" t="s">
        <v>130</v>
      </c>
      <c r="H1428" s="172">
        <v>0</v>
      </c>
      <c r="I1428" s="173">
        <v>1</v>
      </c>
      <c r="J1428" s="173">
        <v>0</v>
      </c>
      <c r="K1428" s="174">
        <v>0</v>
      </c>
      <c r="L1428" s="11"/>
      <c r="M1428" s="11"/>
      <c r="N1428" s="11"/>
      <c r="O1428" s="11"/>
      <c r="P1428" s="149"/>
      <c r="Q1428" s="164"/>
      <c r="V1428" s="165"/>
      <c r="W1428" s="150"/>
      <c r="X1428" s="150"/>
      <c r="Y1428" s="150"/>
      <c r="Z1428" s="150"/>
      <c r="AA1428" s="150"/>
      <c r="AB1428" s="150"/>
      <c r="AC1428" s="150"/>
      <c r="AD1428" s="150"/>
      <c r="AE1428" s="150"/>
      <c r="AF1428" s="150"/>
      <c r="AG1428" s="11"/>
      <c r="AH1428" s="11"/>
      <c r="AI1428" s="11"/>
      <c r="AT1428" s="11"/>
      <c r="AU1428" s="88"/>
    </row>
    <row r="1429" spans="3:47" outlineLevel="2" x14ac:dyDescent="0.2">
      <c r="C1429" s="119">
        <v>13</v>
      </c>
      <c r="D1429" s="167" t="s">
        <v>218</v>
      </c>
      <c r="E1429" s="11"/>
      <c r="F1429" s="134" t="s">
        <v>152</v>
      </c>
      <c r="G1429" s="16" t="s">
        <v>130</v>
      </c>
      <c r="H1429" s="172">
        <v>0</v>
      </c>
      <c r="I1429" s="173">
        <v>1</v>
      </c>
      <c r="J1429" s="173">
        <v>0</v>
      </c>
      <c r="K1429" s="174">
        <v>0</v>
      </c>
      <c r="L1429" s="11"/>
      <c r="M1429" s="11"/>
      <c r="N1429" s="11"/>
      <c r="O1429" s="11"/>
      <c r="P1429" s="149"/>
      <c r="Q1429" s="164"/>
      <c r="V1429" s="165"/>
      <c r="W1429" s="150"/>
      <c r="X1429" s="150"/>
      <c r="Y1429" s="150"/>
      <c r="Z1429" s="150"/>
      <c r="AA1429" s="150"/>
      <c r="AB1429" s="150"/>
      <c r="AC1429" s="150"/>
      <c r="AD1429" s="150"/>
      <c r="AE1429" s="150"/>
      <c r="AF1429" s="150"/>
      <c r="AG1429" s="11"/>
      <c r="AH1429" s="11"/>
      <c r="AI1429" s="11"/>
      <c r="AT1429" s="11"/>
      <c r="AU1429" s="88"/>
    </row>
    <row r="1430" spans="3:47" outlineLevel="2" x14ac:dyDescent="0.2">
      <c r="C1430" s="119">
        <v>13</v>
      </c>
      <c r="D1430" s="167" t="s">
        <v>218</v>
      </c>
      <c r="E1430" s="11"/>
      <c r="F1430" s="134" t="s">
        <v>152</v>
      </c>
      <c r="G1430" s="16" t="s">
        <v>130</v>
      </c>
      <c r="H1430" s="172">
        <v>0</v>
      </c>
      <c r="I1430" s="173">
        <v>1</v>
      </c>
      <c r="J1430" s="173">
        <v>0</v>
      </c>
      <c r="K1430" s="174">
        <v>0</v>
      </c>
      <c r="L1430" s="11"/>
      <c r="M1430" s="11"/>
      <c r="N1430" s="11"/>
      <c r="O1430" s="11"/>
      <c r="P1430" s="149"/>
      <c r="Q1430" s="164"/>
      <c r="V1430" s="165"/>
      <c r="W1430" s="150"/>
      <c r="X1430" s="150"/>
      <c r="Y1430" s="150"/>
      <c r="Z1430" s="150"/>
      <c r="AA1430" s="150"/>
      <c r="AB1430" s="150"/>
      <c r="AC1430" s="150"/>
      <c r="AD1430" s="150"/>
      <c r="AE1430" s="150"/>
      <c r="AF1430" s="150"/>
      <c r="AG1430" s="11"/>
      <c r="AH1430" s="11"/>
      <c r="AI1430" s="11"/>
      <c r="AT1430" s="11"/>
      <c r="AU1430" s="88"/>
    </row>
    <row r="1431" spans="3:47" outlineLevel="2" x14ac:dyDescent="0.2">
      <c r="C1431" s="119">
        <v>13</v>
      </c>
      <c r="D1431" s="167" t="s">
        <v>218</v>
      </c>
      <c r="E1431" s="11"/>
      <c r="F1431" s="134" t="s">
        <v>152</v>
      </c>
      <c r="G1431" s="16" t="s">
        <v>130</v>
      </c>
      <c r="H1431" s="172">
        <v>0</v>
      </c>
      <c r="I1431" s="173">
        <v>1</v>
      </c>
      <c r="J1431" s="173">
        <v>0</v>
      </c>
      <c r="K1431" s="174">
        <v>0</v>
      </c>
      <c r="L1431" s="11"/>
      <c r="M1431" s="11"/>
      <c r="N1431" s="11"/>
      <c r="O1431" s="11"/>
      <c r="P1431" s="149"/>
      <c r="Q1431" s="164"/>
      <c r="V1431" s="165"/>
      <c r="W1431" s="150"/>
      <c r="X1431" s="150"/>
      <c r="Y1431" s="150"/>
      <c r="Z1431" s="150"/>
      <c r="AA1431" s="150"/>
      <c r="AB1431" s="150"/>
      <c r="AC1431" s="150"/>
      <c r="AD1431" s="150"/>
      <c r="AE1431" s="150"/>
      <c r="AF1431" s="150"/>
      <c r="AG1431" s="11"/>
      <c r="AH1431" s="11"/>
      <c r="AI1431" s="11"/>
      <c r="AT1431" s="11"/>
      <c r="AU1431" s="88"/>
    </row>
    <row r="1432" spans="3:47" outlineLevel="2" x14ac:dyDescent="0.2">
      <c r="C1432" s="119">
        <v>13</v>
      </c>
      <c r="D1432" s="167" t="s">
        <v>218</v>
      </c>
      <c r="E1432" s="11"/>
      <c r="F1432" s="134" t="s">
        <v>152</v>
      </c>
      <c r="G1432" s="16" t="s">
        <v>130</v>
      </c>
      <c r="H1432" s="172">
        <v>0</v>
      </c>
      <c r="I1432" s="173">
        <v>1</v>
      </c>
      <c r="J1432" s="173">
        <v>0</v>
      </c>
      <c r="K1432" s="174">
        <v>0</v>
      </c>
      <c r="L1432" s="11"/>
      <c r="M1432" s="11"/>
      <c r="N1432" s="11"/>
      <c r="O1432" s="11"/>
      <c r="P1432" s="149"/>
      <c r="Q1432" s="164"/>
      <c r="V1432" s="165"/>
      <c r="W1432" s="150"/>
      <c r="X1432" s="150"/>
      <c r="Y1432" s="150"/>
      <c r="Z1432" s="150"/>
      <c r="AA1432" s="150"/>
      <c r="AB1432" s="150"/>
      <c r="AC1432" s="150"/>
      <c r="AD1432" s="150"/>
      <c r="AE1432" s="150"/>
      <c r="AF1432" s="150"/>
      <c r="AG1432" s="11"/>
      <c r="AH1432" s="11"/>
      <c r="AI1432" s="11"/>
      <c r="AT1432" s="11"/>
      <c r="AU1432" s="88"/>
    </row>
    <row r="1433" spans="3:47" outlineLevel="2" x14ac:dyDescent="0.2">
      <c r="C1433" s="119">
        <v>13</v>
      </c>
      <c r="D1433" s="167" t="s">
        <v>218</v>
      </c>
      <c r="E1433" s="11"/>
      <c r="F1433" s="134" t="s">
        <v>152</v>
      </c>
      <c r="G1433" s="16" t="s">
        <v>130</v>
      </c>
      <c r="H1433" s="172">
        <v>0</v>
      </c>
      <c r="I1433" s="173">
        <v>1</v>
      </c>
      <c r="J1433" s="173">
        <v>0</v>
      </c>
      <c r="K1433" s="174">
        <v>0</v>
      </c>
      <c r="L1433" s="11"/>
      <c r="M1433" s="11"/>
      <c r="N1433" s="11"/>
      <c r="O1433" s="11"/>
      <c r="P1433" s="149"/>
      <c r="Q1433" s="164"/>
      <c r="V1433" s="165"/>
      <c r="W1433" s="150"/>
      <c r="X1433" s="181"/>
      <c r="Y1433" s="150"/>
      <c r="Z1433" s="150"/>
      <c r="AA1433" s="150"/>
      <c r="AB1433" s="150"/>
      <c r="AC1433" s="150"/>
      <c r="AD1433" s="150"/>
      <c r="AE1433" s="150"/>
      <c r="AF1433" s="150"/>
      <c r="AG1433" s="11"/>
      <c r="AH1433" s="11"/>
      <c r="AI1433" s="11"/>
      <c r="AT1433" s="11"/>
      <c r="AU1433" s="88"/>
    </row>
    <row r="1434" spans="3:47" outlineLevel="2" x14ac:dyDescent="0.2">
      <c r="C1434" s="119">
        <v>13</v>
      </c>
      <c r="D1434" s="167" t="s">
        <v>218</v>
      </c>
      <c r="E1434" s="11"/>
      <c r="F1434" s="134" t="s">
        <v>152</v>
      </c>
      <c r="G1434" s="16" t="s">
        <v>130</v>
      </c>
      <c r="H1434" s="172">
        <v>0</v>
      </c>
      <c r="I1434" s="173">
        <v>1</v>
      </c>
      <c r="J1434" s="173">
        <v>0</v>
      </c>
      <c r="K1434" s="174">
        <v>0</v>
      </c>
      <c r="L1434" s="11"/>
      <c r="M1434" s="11"/>
      <c r="N1434" s="11"/>
      <c r="O1434" s="11"/>
      <c r="P1434" s="149"/>
      <c r="Q1434" s="164"/>
      <c r="V1434" s="165"/>
      <c r="W1434" s="150"/>
      <c r="X1434" s="150"/>
      <c r="Y1434" s="150"/>
      <c r="Z1434" s="150"/>
      <c r="AA1434" s="150"/>
      <c r="AB1434" s="150"/>
      <c r="AC1434" s="150"/>
      <c r="AD1434" s="150"/>
      <c r="AE1434" s="150"/>
      <c r="AF1434" s="150"/>
      <c r="AG1434" s="11"/>
      <c r="AH1434" s="11"/>
      <c r="AI1434" s="11"/>
      <c r="AT1434" s="11"/>
      <c r="AU1434" s="88"/>
    </row>
    <row r="1435" spans="3:47" outlineLevel="2" x14ac:dyDescent="0.2">
      <c r="C1435" s="119">
        <v>13</v>
      </c>
      <c r="D1435" s="167" t="s">
        <v>218</v>
      </c>
      <c r="E1435" s="11"/>
      <c r="F1435" s="134" t="s">
        <v>152</v>
      </c>
      <c r="G1435" s="16" t="s">
        <v>130</v>
      </c>
      <c r="H1435" s="172">
        <v>0</v>
      </c>
      <c r="I1435" s="173">
        <v>1</v>
      </c>
      <c r="J1435" s="173">
        <v>0</v>
      </c>
      <c r="K1435" s="174">
        <v>0</v>
      </c>
      <c r="L1435" s="11"/>
      <c r="M1435" s="11"/>
      <c r="N1435" s="11"/>
      <c r="O1435" s="11"/>
      <c r="P1435" s="149"/>
      <c r="Q1435" s="164"/>
      <c r="V1435" s="165"/>
      <c r="W1435" s="150"/>
      <c r="X1435" s="150"/>
      <c r="Y1435" s="150"/>
      <c r="Z1435" s="150"/>
      <c r="AA1435" s="150"/>
      <c r="AB1435" s="150"/>
      <c r="AC1435" s="150"/>
      <c r="AD1435" s="150"/>
      <c r="AE1435" s="150"/>
      <c r="AF1435" s="150"/>
      <c r="AG1435" s="11"/>
      <c r="AH1435" s="11"/>
      <c r="AI1435" s="11"/>
      <c r="AT1435" s="11"/>
      <c r="AU1435" s="88"/>
    </row>
    <row r="1436" spans="3:47" outlineLevel="2" x14ac:dyDescent="0.2">
      <c r="C1436" s="119">
        <v>13</v>
      </c>
      <c r="D1436" s="167" t="s">
        <v>218</v>
      </c>
      <c r="E1436" s="11"/>
      <c r="F1436" s="134" t="s">
        <v>152</v>
      </c>
      <c r="G1436" s="16" t="s">
        <v>130</v>
      </c>
      <c r="H1436" s="172">
        <v>0</v>
      </c>
      <c r="I1436" s="173">
        <v>1</v>
      </c>
      <c r="J1436" s="173">
        <v>0</v>
      </c>
      <c r="K1436" s="174">
        <v>0</v>
      </c>
      <c r="L1436" s="11"/>
      <c r="M1436" s="11"/>
      <c r="N1436" s="11"/>
      <c r="O1436" s="11"/>
      <c r="P1436" s="149"/>
      <c r="Q1436" s="164"/>
      <c r="V1436" s="165"/>
      <c r="W1436" s="150"/>
      <c r="X1436" s="150"/>
      <c r="Y1436" s="150"/>
      <c r="Z1436" s="150"/>
      <c r="AA1436" s="150"/>
      <c r="AB1436" s="150"/>
      <c r="AC1436" s="150"/>
      <c r="AD1436" s="150"/>
      <c r="AE1436" s="150"/>
      <c r="AF1436" s="150"/>
      <c r="AG1436" s="11"/>
      <c r="AH1436" s="11"/>
      <c r="AI1436" s="11"/>
      <c r="AT1436" s="11"/>
      <c r="AU1436" s="88"/>
    </row>
    <row r="1437" spans="3:47" outlineLevel="2" x14ac:dyDescent="0.2">
      <c r="C1437" s="119">
        <v>13</v>
      </c>
      <c r="D1437" s="167" t="s">
        <v>218</v>
      </c>
      <c r="E1437" s="11"/>
      <c r="F1437" s="140" t="s">
        <v>152</v>
      </c>
      <c r="G1437" s="177" t="s">
        <v>130</v>
      </c>
      <c r="H1437" s="178">
        <v>0</v>
      </c>
      <c r="I1437" s="179">
        <v>1</v>
      </c>
      <c r="J1437" s="179">
        <v>0</v>
      </c>
      <c r="K1437" s="180">
        <v>0</v>
      </c>
      <c r="L1437" s="11"/>
      <c r="M1437" s="11"/>
      <c r="N1437" s="11"/>
      <c r="O1437" s="11"/>
      <c r="P1437" s="149"/>
      <c r="Q1437" s="164"/>
      <c r="V1437" s="165"/>
      <c r="W1437" s="150"/>
      <c r="X1437" s="150"/>
      <c r="Y1437" s="150"/>
      <c r="Z1437" s="150"/>
      <c r="AA1437" s="150"/>
      <c r="AB1437" s="150"/>
      <c r="AC1437" s="150"/>
      <c r="AD1437" s="150"/>
      <c r="AE1437" s="150"/>
      <c r="AF1437" s="150"/>
      <c r="AG1437" s="150"/>
      <c r="AH1437" s="150"/>
      <c r="AI1437" s="150"/>
      <c r="AT1437" s="11"/>
      <c r="AU1437" s="88"/>
    </row>
    <row r="1438" spans="3:47" outlineLevel="2" x14ac:dyDescent="0.2">
      <c r="C1438" s="119">
        <v>13</v>
      </c>
      <c r="D1438" s="11"/>
      <c r="E1438" s="11"/>
      <c r="F1438" s="11"/>
      <c r="G1438" s="11"/>
      <c r="H1438" s="11"/>
      <c r="I1438" s="11"/>
      <c r="J1438" s="11"/>
      <c r="K1438" s="11"/>
      <c r="L1438" s="11"/>
      <c r="M1438" s="11"/>
      <c r="N1438" s="11"/>
      <c r="O1438" s="11"/>
      <c r="P1438" s="149"/>
      <c r="Q1438" s="16"/>
      <c r="R1438" s="182"/>
      <c r="S1438" s="182"/>
      <c r="T1438" s="182"/>
      <c r="U1438" s="182"/>
      <c r="V1438" s="183"/>
      <c r="W1438" s="150"/>
      <c r="X1438" s="150"/>
      <c r="Y1438" s="150"/>
      <c r="Z1438" s="150"/>
      <c r="AA1438" s="150"/>
      <c r="AB1438" s="150"/>
      <c r="AC1438" s="150"/>
      <c r="AD1438" s="150"/>
      <c r="AE1438" s="150"/>
      <c r="AF1438" s="150"/>
      <c r="AG1438" s="150"/>
      <c r="AH1438" s="150"/>
      <c r="AI1438" s="150"/>
      <c r="AT1438" s="11"/>
      <c r="AU1438" s="88"/>
    </row>
    <row r="1439" spans="3:47" outlineLevel="1" x14ac:dyDescent="0.2">
      <c r="C1439" s="119">
        <v>13</v>
      </c>
      <c r="D1439" s="11"/>
      <c r="E1439" s="162" t="s">
        <v>185</v>
      </c>
      <c r="F1439" s="121"/>
      <c r="G1439" s="121"/>
      <c r="H1439" s="121"/>
      <c r="I1439" s="121"/>
      <c r="J1439" s="121"/>
      <c r="K1439" s="121"/>
      <c r="L1439" s="121"/>
      <c r="M1439" s="121"/>
      <c r="N1439" s="121"/>
      <c r="O1439" s="121"/>
      <c r="P1439" s="121"/>
      <c r="Q1439" s="122"/>
      <c r="R1439" s="123"/>
      <c r="S1439" s="123"/>
      <c r="T1439" s="123"/>
      <c r="U1439" s="123"/>
      <c r="V1439" s="123"/>
      <c r="W1439" s="123"/>
      <c r="X1439" s="123"/>
      <c r="Y1439" s="123"/>
      <c r="Z1439" s="123"/>
      <c r="AA1439" s="123"/>
      <c r="AB1439" s="123"/>
      <c r="AC1439" s="123"/>
      <c r="AD1439" s="123"/>
      <c r="AE1439" s="123"/>
      <c r="AF1439" s="123"/>
      <c r="AG1439" s="123"/>
      <c r="AH1439" s="123"/>
      <c r="AI1439" s="123"/>
      <c r="AT1439" s="11"/>
      <c r="AU1439" s="88"/>
    </row>
    <row r="1440" spans="3:47" outlineLevel="2" x14ac:dyDescent="0.2">
      <c r="C1440" s="119">
        <v>13</v>
      </c>
      <c r="D1440" s="11"/>
      <c r="E1440" s="125"/>
      <c r="F1440" s="127" t="s">
        <v>5</v>
      </c>
      <c r="G1440" s="127"/>
      <c r="H1440" s="127"/>
      <c r="I1440" s="127"/>
      <c r="J1440" s="127"/>
      <c r="K1440" s="127"/>
      <c r="L1440" s="127"/>
      <c r="M1440" s="127"/>
      <c r="N1440" s="127"/>
      <c r="O1440" s="127"/>
      <c r="P1440" s="152"/>
      <c r="Q1440" s="128" t="s">
        <v>110</v>
      </c>
      <c r="R1440" s="184"/>
      <c r="S1440" s="185"/>
      <c r="T1440" s="185"/>
      <c r="U1440" s="186">
        <v>98.710052971635733</v>
      </c>
      <c r="V1440" s="186">
        <v>102.2279103801821</v>
      </c>
      <c r="W1440" s="187">
        <v>105.09658763787669</v>
      </c>
      <c r="X1440" s="186">
        <v>107.98465586627759</v>
      </c>
      <c r="Y1440" s="185">
        <v>110.59465111916688</v>
      </c>
      <c r="Z1440" s="185">
        <v>112.92341928351345</v>
      </c>
      <c r="AA1440" s="185">
        <v>115.16442667132637</v>
      </c>
      <c r="AB1440" s="185">
        <v>117.44990772296953</v>
      </c>
      <c r="AC1440" s="185">
        <v>119.78074503632915</v>
      </c>
      <c r="AD1440" s="185">
        <v>122.1578387248185</v>
      </c>
      <c r="AE1440" s="185">
        <v>124.58210676498126</v>
      </c>
      <c r="AF1440" s="185">
        <v>127.05448535099316</v>
      </c>
      <c r="AG1440" s="185">
        <v>129.57592925619892</v>
      </c>
      <c r="AH1440" s="188">
        <v>132.14741220182384</v>
      </c>
      <c r="AI1440" s="188">
        <v>134.7699272330031</v>
      </c>
      <c r="AT1440" s="11"/>
      <c r="AU1440" s="88"/>
    </row>
    <row r="1441" spans="3:47" outlineLevel="2" x14ac:dyDescent="0.2">
      <c r="C1441" s="119">
        <v>13</v>
      </c>
      <c r="D1441" s="11"/>
      <c r="E1441" s="134"/>
      <c r="F1441" s="11" t="s">
        <v>129</v>
      </c>
      <c r="G1441" s="11"/>
      <c r="H1441" s="11"/>
      <c r="I1441" s="11"/>
      <c r="J1441" s="11"/>
      <c r="K1441" s="11"/>
      <c r="L1441" s="11"/>
      <c r="M1441" s="11"/>
      <c r="N1441" s="11"/>
      <c r="O1441" s="11"/>
      <c r="P1441" s="149"/>
      <c r="Q1441" s="135" t="s">
        <v>110</v>
      </c>
      <c r="R1441" s="189"/>
      <c r="S1441" s="190"/>
      <c r="T1441" s="190"/>
      <c r="U1441" s="191">
        <v>952.19036875892584</v>
      </c>
      <c r="V1441" s="191">
        <v>1026.7821069567128</v>
      </c>
      <c r="W1441" s="192">
        <v>1076.1384191600964</v>
      </c>
      <c r="X1441" s="191">
        <v>1820.5523343285049</v>
      </c>
      <c r="Y1441" s="190">
        <v>2244.2358452983772</v>
      </c>
      <c r="Z1441" s="190">
        <v>1973.2918335936256</v>
      </c>
      <c r="AA1441" s="190">
        <v>2574.447583662849</v>
      </c>
      <c r="AB1441" s="190">
        <v>1483.2837701613871</v>
      </c>
      <c r="AC1441" s="190">
        <v>1594.0675378990877</v>
      </c>
      <c r="AD1441" s="190">
        <v>2190.4023048556792</v>
      </c>
      <c r="AE1441" s="190">
        <v>1420.82476517543</v>
      </c>
      <c r="AF1441" s="190">
        <v>2121.1713105208773</v>
      </c>
      <c r="AG1441" s="190">
        <v>1521.9054174234</v>
      </c>
      <c r="AH1441" s="193">
        <v>1750.8820503687989</v>
      </c>
      <c r="AI1441" s="193">
        <v>1944.4823831550634</v>
      </c>
      <c r="AT1441" s="11"/>
      <c r="AU1441" s="88"/>
    </row>
    <row r="1442" spans="3:47" outlineLevel="2" x14ac:dyDescent="0.2">
      <c r="C1442" s="119">
        <v>13</v>
      </c>
      <c r="D1442" s="11"/>
      <c r="E1442" s="140"/>
      <c r="F1442" s="142" t="s">
        <v>128</v>
      </c>
      <c r="G1442" s="142"/>
      <c r="H1442" s="142"/>
      <c r="I1442" s="142"/>
      <c r="J1442" s="142"/>
      <c r="K1442" s="142"/>
      <c r="L1442" s="142"/>
      <c r="M1442" s="142"/>
      <c r="N1442" s="142"/>
      <c r="O1442" s="142"/>
      <c r="P1442" s="155"/>
      <c r="Q1442" s="143" t="s">
        <v>110</v>
      </c>
      <c r="R1442" s="194"/>
      <c r="S1442" s="195"/>
      <c r="T1442" s="195"/>
      <c r="U1442" s="196">
        <v>444.48244312761733</v>
      </c>
      <c r="V1442" s="196">
        <v>460.27482933401575</v>
      </c>
      <c r="W1442" s="197">
        <v>473.16862739843049</v>
      </c>
      <c r="X1442" s="196">
        <v>500.93478511026456</v>
      </c>
      <c r="Y1442" s="195">
        <v>512.19585142765607</v>
      </c>
      <c r="Z1442" s="195">
        <v>523.08984411019014</v>
      </c>
      <c r="AA1442" s="195">
        <v>533.5652573810479</v>
      </c>
      <c r="AB1442" s="195">
        <v>544.25082493438413</v>
      </c>
      <c r="AC1442" s="195">
        <v>555.15077208090952</v>
      </c>
      <c r="AD1442" s="195">
        <v>566.2694093139221</v>
      </c>
      <c r="AE1442" s="195">
        <v>577.61113403226977</v>
      </c>
      <c r="AF1442" s="195">
        <v>589.18043229830039</v>
      </c>
      <c r="AG1442" s="195">
        <v>600.98188063151633</v>
      </c>
      <c r="AH1442" s="198">
        <v>613.02014783866184</v>
      </c>
      <c r="AI1442" s="198">
        <v>625.29999688098542</v>
      </c>
      <c r="AT1442" s="11"/>
      <c r="AU1442" s="88"/>
    </row>
    <row r="1443" spans="3:47" outlineLevel="2" x14ac:dyDescent="0.2">
      <c r="C1443" s="119">
        <v>13</v>
      </c>
      <c r="D1443" s="199"/>
      <c r="E1443" s="199"/>
      <c r="F1443" s="199"/>
      <c r="G1443" s="199"/>
      <c r="H1443" s="199"/>
      <c r="I1443" s="199"/>
      <c r="J1443" s="199"/>
      <c r="K1443" s="199"/>
      <c r="L1443" s="199"/>
      <c r="M1443" s="199"/>
      <c r="N1443" s="199"/>
      <c r="O1443" s="199"/>
      <c r="P1443" s="200"/>
      <c r="Q1443" s="16"/>
      <c r="R1443" s="201"/>
      <c r="S1443" s="201"/>
      <c r="T1443" s="201"/>
      <c r="U1443" s="201"/>
      <c r="V1443" s="201"/>
      <c r="W1443" s="201"/>
      <c r="X1443" s="201"/>
      <c r="Y1443" s="201"/>
      <c r="Z1443" s="201"/>
      <c r="AA1443" s="201"/>
      <c r="AB1443" s="201"/>
      <c r="AC1443" s="201"/>
      <c r="AD1443" s="201"/>
      <c r="AE1443" s="201"/>
      <c r="AF1443" s="201"/>
      <c r="AG1443" s="201"/>
      <c r="AH1443" s="201"/>
      <c r="AI1443" s="201"/>
      <c r="AT1443" s="11"/>
      <c r="AU1443" s="88"/>
    </row>
    <row r="1444" spans="3:47" outlineLevel="1" x14ac:dyDescent="0.2">
      <c r="C1444" s="119">
        <v>13</v>
      </c>
      <c r="D1444" s="11"/>
      <c r="E1444" s="202" t="s">
        <v>186</v>
      </c>
      <c r="F1444" s="203"/>
      <c r="G1444" s="203"/>
      <c r="H1444" s="203"/>
      <c r="I1444" s="203"/>
      <c r="J1444" s="203"/>
      <c r="K1444" s="203"/>
      <c r="L1444" s="203"/>
      <c r="M1444" s="203"/>
      <c r="N1444" s="203"/>
      <c r="O1444" s="203"/>
      <c r="P1444" s="203"/>
      <c r="Q1444" s="204"/>
      <c r="R1444" s="205"/>
      <c r="S1444" s="205"/>
      <c r="T1444" s="205"/>
      <c r="U1444" s="205"/>
      <c r="V1444" s="205"/>
      <c r="W1444" s="205"/>
      <c r="X1444" s="205"/>
      <c r="Y1444" s="205"/>
      <c r="Z1444" s="205"/>
      <c r="AA1444" s="205"/>
      <c r="AB1444" s="205"/>
      <c r="AC1444" s="205"/>
      <c r="AD1444" s="205"/>
      <c r="AE1444" s="205"/>
      <c r="AF1444" s="205"/>
      <c r="AG1444" s="205"/>
      <c r="AH1444" s="205"/>
      <c r="AI1444" s="205"/>
      <c r="AT1444" s="11"/>
      <c r="AU1444" s="88"/>
    </row>
    <row r="1445" spans="3:47" outlineLevel="2" x14ac:dyDescent="0.2">
      <c r="C1445" s="119">
        <v>13</v>
      </c>
      <c r="D1445" s="206" t="s">
        <v>187</v>
      </c>
      <c r="E1445" t="s">
        <v>127</v>
      </c>
      <c r="AT1445" s="11"/>
      <c r="AU1445" s="88"/>
    </row>
    <row r="1446" spans="3:47" outlineLevel="2" x14ac:dyDescent="0.2">
      <c r="C1446" s="119">
        <v>13</v>
      </c>
      <c r="D1446" s="206" t="s">
        <v>187</v>
      </c>
      <c r="E1446" s="125"/>
      <c r="F1446" s="207" t="s">
        <v>5</v>
      </c>
      <c r="G1446" s="207"/>
      <c r="H1446" s="207"/>
      <c r="I1446" s="158" t="s">
        <v>57</v>
      </c>
      <c r="J1446" s="207"/>
      <c r="K1446" s="207"/>
      <c r="L1446" s="207"/>
      <c r="M1446" s="207"/>
      <c r="N1446" s="207"/>
      <c r="O1446" s="207"/>
      <c r="P1446" s="208"/>
      <c r="Q1446" s="209" t="s">
        <v>110</v>
      </c>
      <c r="R1446" s="210"/>
      <c r="S1446" s="211"/>
      <c r="T1446" s="211"/>
      <c r="U1446" s="212">
        <v>98.710052971635733</v>
      </c>
      <c r="V1446" s="212">
        <v>102.2279103801821</v>
      </c>
      <c r="W1446" s="211">
        <v>105.09658763787669</v>
      </c>
      <c r="X1446" s="212">
        <v>107.98465586627759</v>
      </c>
      <c r="Y1446" s="211">
        <v>110.59465111916688</v>
      </c>
      <c r="Z1446" s="211">
        <v>112.92341928351345</v>
      </c>
      <c r="AA1446" s="211">
        <v>115.16442667132637</v>
      </c>
      <c r="AB1446" s="211">
        <v>117.44990772296953</v>
      </c>
      <c r="AC1446" s="211">
        <v>119.78074503632915</v>
      </c>
      <c r="AD1446" s="211">
        <v>122.1578387248185</v>
      </c>
      <c r="AE1446" s="211">
        <v>124.58210676498126</v>
      </c>
      <c r="AF1446" s="211">
        <v>127.05448535099316</v>
      </c>
      <c r="AG1446" s="211">
        <v>129.57592925619892</v>
      </c>
      <c r="AH1446" s="213">
        <v>132.14741220182384</v>
      </c>
      <c r="AI1446" s="213">
        <v>134.7699272330031</v>
      </c>
      <c r="AT1446" s="11"/>
      <c r="AU1446" s="88"/>
    </row>
    <row r="1447" spans="3:47" outlineLevel="2" x14ac:dyDescent="0.2">
      <c r="C1447" s="119">
        <v>13</v>
      </c>
      <c r="D1447" s="206" t="s">
        <v>187</v>
      </c>
      <c r="E1447" s="134"/>
      <c r="F1447" s="124" t="s">
        <v>129</v>
      </c>
      <c r="G1447" s="124"/>
      <c r="H1447" s="124"/>
      <c r="I1447" s="72" t="s">
        <v>62</v>
      </c>
      <c r="J1447" s="124"/>
      <c r="K1447" s="124"/>
      <c r="L1447" s="124"/>
      <c r="M1447" s="124"/>
      <c r="N1447" s="124"/>
      <c r="O1447" s="124"/>
      <c r="P1447" s="214"/>
      <c r="Q1447" s="215" t="s">
        <v>110</v>
      </c>
      <c r="R1447" s="216"/>
      <c r="S1447" s="217"/>
      <c r="T1447" s="217"/>
      <c r="U1447" s="218">
        <v>952.19036875892584</v>
      </c>
      <c r="V1447" s="218">
        <v>1026.7821069567128</v>
      </c>
      <c r="W1447" s="217">
        <v>1076.1384191600964</v>
      </c>
      <c r="X1447" s="218">
        <v>1820.5523343285049</v>
      </c>
      <c r="Y1447" s="217">
        <v>2244.2358452983772</v>
      </c>
      <c r="Z1447" s="217">
        <v>1973.2918335936256</v>
      </c>
      <c r="AA1447" s="217">
        <v>2574.447583662849</v>
      </c>
      <c r="AB1447" s="217">
        <v>1483.2837701613871</v>
      </c>
      <c r="AC1447" s="217">
        <v>1594.0675378990877</v>
      </c>
      <c r="AD1447" s="217">
        <v>2190.4023048556792</v>
      </c>
      <c r="AE1447" s="217">
        <v>1420.82476517543</v>
      </c>
      <c r="AF1447" s="217">
        <v>2121.1713105208773</v>
      </c>
      <c r="AG1447" s="217">
        <v>1521.9054174234</v>
      </c>
      <c r="AH1447" s="219">
        <v>1750.8820503687989</v>
      </c>
      <c r="AI1447" s="219">
        <v>1944.4823831550634</v>
      </c>
      <c r="AT1447" s="11"/>
      <c r="AU1447" s="88"/>
    </row>
    <row r="1448" spans="3:47" outlineLevel="2" x14ac:dyDescent="0.2">
      <c r="C1448" s="119">
        <v>13</v>
      </c>
      <c r="D1448" s="206" t="s">
        <v>187</v>
      </c>
      <c r="E1448" s="140"/>
      <c r="F1448" s="220" t="s">
        <v>128</v>
      </c>
      <c r="G1448" s="220"/>
      <c r="H1448" s="220"/>
      <c r="I1448" s="161" t="s">
        <v>188</v>
      </c>
      <c r="J1448" s="220"/>
      <c r="K1448" s="220"/>
      <c r="L1448" s="220"/>
      <c r="M1448" s="220"/>
      <c r="N1448" s="220"/>
      <c r="O1448" s="220"/>
      <c r="P1448" s="221"/>
      <c r="Q1448" s="222" t="s">
        <v>110</v>
      </c>
      <c r="R1448" s="223"/>
      <c r="S1448" s="224"/>
      <c r="T1448" s="224"/>
      <c r="U1448" s="225">
        <v>444.48244312761733</v>
      </c>
      <c r="V1448" s="225">
        <v>460.27482933401575</v>
      </c>
      <c r="W1448" s="224">
        <v>473.16862739843049</v>
      </c>
      <c r="X1448" s="225">
        <v>500.93478511026456</v>
      </c>
      <c r="Y1448" s="224">
        <v>512.19585142765607</v>
      </c>
      <c r="Z1448" s="224">
        <v>523.08984411019014</v>
      </c>
      <c r="AA1448" s="224">
        <v>533.5652573810479</v>
      </c>
      <c r="AB1448" s="224">
        <v>544.25082493438413</v>
      </c>
      <c r="AC1448" s="224">
        <v>555.15077208090952</v>
      </c>
      <c r="AD1448" s="224">
        <v>566.2694093139221</v>
      </c>
      <c r="AE1448" s="224">
        <v>577.61113403226977</v>
      </c>
      <c r="AF1448" s="224">
        <v>589.18043229830039</v>
      </c>
      <c r="AG1448" s="224">
        <v>600.98188063151633</v>
      </c>
      <c r="AH1448" s="226">
        <v>613.02014783866184</v>
      </c>
      <c r="AI1448" s="226">
        <v>625.29999688098542</v>
      </c>
      <c r="AT1448" s="11"/>
      <c r="AU1448" s="88"/>
    </row>
    <row r="1449" spans="3:47" outlineLevel="2" x14ac:dyDescent="0.2">
      <c r="C1449" s="119">
        <v>13</v>
      </c>
      <c r="D1449" s="206" t="s">
        <v>187</v>
      </c>
      <c r="E1449" t="s">
        <v>189</v>
      </c>
      <c r="F1449" s="40"/>
      <c r="G1449" s="40"/>
      <c r="H1449" s="227"/>
      <c r="I1449" s="40"/>
      <c r="J1449" s="40"/>
      <c r="K1449" s="227"/>
      <c r="L1449" s="40"/>
      <c r="M1449" s="40"/>
      <c r="N1449" s="40"/>
      <c r="O1449" s="40"/>
      <c r="P1449" s="40"/>
      <c r="Q1449" s="227"/>
      <c r="R1449" s="227"/>
      <c r="S1449" s="227"/>
      <c r="T1449" s="227"/>
      <c r="U1449" s="227"/>
      <c r="V1449" s="227"/>
      <c r="W1449" s="227"/>
      <c r="X1449" s="227"/>
      <c r="Y1449" s="227"/>
      <c r="Z1449" s="227"/>
      <c r="AA1449" s="227"/>
      <c r="AB1449" s="227"/>
      <c r="AC1449" s="227"/>
      <c r="AD1449" s="227"/>
      <c r="AE1449" s="227"/>
      <c r="AF1449" s="227"/>
      <c r="AG1449" s="227"/>
      <c r="AH1449" s="227"/>
      <c r="AI1449" s="227"/>
      <c r="AT1449" s="11"/>
      <c r="AU1449" s="88"/>
    </row>
    <row r="1450" spans="3:47" outlineLevel="2" x14ac:dyDescent="0.2">
      <c r="C1450" s="119">
        <v>13</v>
      </c>
      <c r="D1450" s="206" t="s">
        <v>187</v>
      </c>
      <c r="E1450" s="125"/>
      <c r="F1450" s="207" t="s">
        <v>5</v>
      </c>
      <c r="G1450" s="207"/>
      <c r="H1450" s="207"/>
      <c r="I1450" s="158" t="s">
        <v>57</v>
      </c>
      <c r="J1450" s="228" t="s">
        <v>152</v>
      </c>
      <c r="K1450" s="207"/>
      <c r="L1450" s="207"/>
      <c r="M1450" s="207"/>
      <c r="N1450" s="207"/>
      <c r="O1450" s="207"/>
      <c r="P1450" s="208"/>
      <c r="Q1450" s="229" t="s">
        <v>110</v>
      </c>
      <c r="R1450" s="230"/>
      <c r="S1450" s="231"/>
      <c r="T1450" s="231"/>
      <c r="U1450" s="232">
        <v>0</v>
      </c>
      <c r="V1450" s="232">
        <v>0</v>
      </c>
      <c r="W1450" s="231">
        <v>0</v>
      </c>
      <c r="X1450" s="232">
        <v>0</v>
      </c>
      <c r="Y1450" s="231">
        <v>0</v>
      </c>
      <c r="Z1450" s="231">
        <v>0</v>
      </c>
      <c r="AA1450" s="231">
        <v>0</v>
      </c>
      <c r="AB1450" s="231">
        <v>0</v>
      </c>
      <c r="AC1450" s="231">
        <v>0</v>
      </c>
      <c r="AD1450" s="231">
        <v>0</v>
      </c>
      <c r="AE1450" s="231">
        <v>0</v>
      </c>
      <c r="AF1450" s="231">
        <v>0</v>
      </c>
      <c r="AG1450" s="231">
        <v>0</v>
      </c>
      <c r="AH1450" s="233">
        <v>0</v>
      </c>
      <c r="AI1450" s="233">
        <v>0</v>
      </c>
      <c r="AT1450" s="11"/>
      <c r="AU1450" s="88"/>
    </row>
    <row r="1451" spans="3:47" outlineLevel="2" x14ac:dyDescent="0.2">
      <c r="C1451" s="119">
        <v>13</v>
      </c>
      <c r="D1451" s="206" t="s">
        <v>187</v>
      </c>
      <c r="E1451" s="134"/>
      <c r="F1451" s="124" t="s">
        <v>129</v>
      </c>
      <c r="G1451" s="124"/>
      <c r="H1451" s="124"/>
      <c r="I1451" s="72" t="s">
        <v>62</v>
      </c>
      <c r="J1451" s="234" t="s">
        <v>152</v>
      </c>
      <c r="K1451" s="124"/>
      <c r="L1451" s="124"/>
      <c r="M1451" s="124"/>
      <c r="N1451" s="124"/>
      <c r="O1451" s="124"/>
      <c r="P1451" s="214"/>
      <c r="Q1451" s="235" t="s">
        <v>110</v>
      </c>
      <c r="R1451" s="236"/>
      <c r="S1451" s="237"/>
      <c r="T1451" s="237"/>
      <c r="U1451" s="238">
        <v>0</v>
      </c>
      <c r="V1451" s="238">
        <v>0</v>
      </c>
      <c r="W1451" s="237">
        <v>0</v>
      </c>
      <c r="X1451" s="238">
        <v>0</v>
      </c>
      <c r="Y1451" s="237">
        <v>0</v>
      </c>
      <c r="Z1451" s="237">
        <v>0</v>
      </c>
      <c r="AA1451" s="237">
        <v>0</v>
      </c>
      <c r="AB1451" s="237">
        <v>0</v>
      </c>
      <c r="AC1451" s="237">
        <v>0</v>
      </c>
      <c r="AD1451" s="237">
        <v>0</v>
      </c>
      <c r="AE1451" s="237">
        <v>0</v>
      </c>
      <c r="AF1451" s="237">
        <v>0</v>
      </c>
      <c r="AG1451" s="237">
        <v>0</v>
      </c>
      <c r="AH1451" s="239">
        <v>0</v>
      </c>
      <c r="AI1451" s="239">
        <v>0</v>
      </c>
      <c r="AT1451" s="11"/>
      <c r="AU1451" s="88"/>
    </row>
    <row r="1452" spans="3:47" outlineLevel="2" x14ac:dyDescent="0.2">
      <c r="C1452" s="119">
        <v>13</v>
      </c>
      <c r="D1452" s="206" t="s">
        <v>187</v>
      </c>
      <c r="E1452" s="140"/>
      <c r="F1452" s="220" t="s">
        <v>128</v>
      </c>
      <c r="G1452" s="220"/>
      <c r="H1452" s="220"/>
      <c r="I1452" s="161" t="s">
        <v>188</v>
      </c>
      <c r="J1452" s="240" t="s">
        <v>152</v>
      </c>
      <c r="K1452" s="220"/>
      <c r="L1452" s="220"/>
      <c r="M1452" s="220"/>
      <c r="N1452" s="220"/>
      <c r="O1452" s="220"/>
      <c r="P1452" s="221"/>
      <c r="Q1452" s="241" t="s">
        <v>110</v>
      </c>
      <c r="R1452" s="242"/>
      <c r="S1452" s="243"/>
      <c r="T1452" s="243"/>
      <c r="U1452" s="244">
        <v>0</v>
      </c>
      <c r="V1452" s="244">
        <v>0</v>
      </c>
      <c r="W1452" s="243">
        <v>0</v>
      </c>
      <c r="X1452" s="244">
        <v>0</v>
      </c>
      <c r="Y1452" s="243">
        <v>0</v>
      </c>
      <c r="Z1452" s="243">
        <v>0</v>
      </c>
      <c r="AA1452" s="243">
        <v>0</v>
      </c>
      <c r="AB1452" s="243">
        <v>0</v>
      </c>
      <c r="AC1452" s="243">
        <v>0</v>
      </c>
      <c r="AD1452" s="243">
        <v>0</v>
      </c>
      <c r="AE1452" s="243">
        <v>0</v>
      </c>
      <c r="AF1452" s="243">
        <v>0</v>
      </c>
      <c r="AG1452" s="243">
        <v>0</v>
      </c>
      <c r="AH1452" s="245">
        <v>0</v>
      </c>
      <c r="AI1452" s="245">
        <v>0</v>
      </c>
      <c r="AT1452" s="11"/>
      <c r="AU1452" s="88"/>
    </row>
    <row r="1453" spans="3:47" outlineLevel="2" x14ac:dyDescent="0.2">
      <c r="AT1453" s="11"/>
      <c r="AU1453" s="88"/>
    </row>
    <row r="1454" spans="3:47" x14ac:dyDescent="0.2">
      <c r="C1454" s="116">
        <v>14</v>
      </c>
      <c r="D1454" s="67" t="s">
        <v>144</v>
      </c>
      <c r="E1454" s="67"/>
      <c r="F1454" s="67"/>
      <c r="G1454" s="67"/>
      <c r="H1454" s="102"/>
      <c r="I1454" s="67"/>
      <c r="J1454" s="67"/>
      <c r="K1454" s="102"/>
      <c r="L1454" s="67"/>
      <c r="M1454" s="67"/>
      <c r="N1454" s="67"/>
      <c r="O1454" s="67"/>
      <c r="P1454" s="67"/>
      <c r="Q1454" s="117" t="s">
        <v>110</v>
      </c>
      <c r="R1454" s="118">
        <v>0</v>
      </c>
      <c r="S1454" s="118">
        <v>0</v>
      </c>
      <c r="T1454" s="118">
        <v>0</v>
      </c>
      <c r="U1454" s="118">
        <v>41.864385593945713</v>
      </c>
      <c r="V1454" s="118">
        <v>46.599999369818597</v>
      </c>
      <c r="W1454" s="118">
        <v>49.621014541025438</v>
      </c>
      <c r="X1454" s="118">
        <v>57.885926633361684</v>
      </c>
      <c r="Y1454" s="118">
        <v>224.17037829454284</v>
      </c>
      <c r="Z1454" s="118">
        <v>58.027631382263287</v>
      </c>
      <c r="AA1454" s="118">
        <v>59.208631884051137</v>
      </c>
      <c r="AB1454" s="118">
        <v>103.04483884468156</v>
      </c>
      <c r="AC1454" s="118">
        <v>61.131831339666249</v>
      </c>
      <c r="AD1454" s="118">
        <v>81.68782510728704</v>
      </c>
      <c r="AE1454" s="118">
        <v>60.563306002079045</v>
      </c>
      <c r="AF1454" s="118">
        <v>68.019013668734843</v>
      </c>
      <c r="AG1454" s="118">
        <v>114.40233290946105</v>
      </c>
      <c r="AH1454" s="118">
        <v>71.803625846700754</v>
      </c>
      <c r="AI1454" s="118">
        <v>65.577806412911983</v>
      </c>
      <c r="AT1454" s="11"/>
      <c r="AU1454" s="88"/>
    </row>
    <row r="1455" spans="3:47" s="11" customFormat="1" outlineLevel="1" x14ac:dyDescent="0.2">
      <c r="C1455" s="119">
        <v>14</v>
      </c>
      <c r="E1455" s="120" t="s">
        <v>174</v>
      </c>
      <c r="F1455" s="121"/>
      <c r="G1455" s="121"/>
      <c r="H1455" s="121"/>
      <c r="I1455" s="121"/>
      <c r="J1455" s="121"/>
      <c r="K1455" s="121"/>
      <c r="L1455" s="121"/>
      <c r="M1455" s="121"/>
      <c r="N1455" s="121"/>
      <c r="O1455" s="121"/>
      <c r="P1455" s="121"/>
      <c r="Q1455" s="122"/>
      <c r="R1455" s="123"/>
      <c r="S1455" s="123"/>
      <c r="T1455" s="123"/>
      <c r="U1455" s="123"/>
      <c r="V1455" s="123"/>
      <c r="W1455" s="123"/>
      <c r="X1455" s="123"/>
      <c r="Y1455" s="123"/>
      <c r="Z1455" s="123"/>
      <c r="AA1455" s="123"/>
      <c r="AB1455" s="123"/>
      <c r="AC1455" s="123"/>
      <c r="AD1455" s="123"/>
      <c r="AE1455" s="123"/>
      <c r="AF1455" s="123"/>
      <c r="AG1455" s="123"/>
      <c r="AH1455" s="123"/>
      <c r="AI1455" s="123"/>
      <c r="AU1455" s="88"/>
    </row>
    <row r="1456" spans="3:47" s="11" customFormat="1" outlineLevel="2" x14ac:dyDescent="0.2">
      <c r="C1456" s="119">
        <v>14</v>
      </c>
      <c r="E1456" s="124" t="s">
        <v>175</v>
      </c>
      <c r="U1456" s="25" t="s">
        <v>87</v>
      </c>
      <c r="V1456" s="25"/>
      <c r="W1456" s="25" t="s">
        <v>88</v>
      </c>
      <c r="X1456" s="25" t="s">
        <v>89</v>
      </c>
      <c r="AU1456" s="88"/>
    </row>
    <row r="1457" spans="3:47" s="11" customFormat="1" outlineLevel="2" x14ac:dyDescent="0.2">
      <c r="C1457" s="119">
        <v>14</v>
      </c>
      <c r="E1457" s="125"/>
      <c r="F1457" s="126" t="s">
        <v>209</v>
      </c>
      <c r="G1457" s="127"/>
      <c r="H1457" s="127"/>
      <c r="I1457" s="127"/>
      <c r="J1457" s="127"/>
      <c r="K1457" s="127"/>
      <c r="L1457" s="127"/>
      <c r="M1457" s="127"/>
      <c r="N1457" s="127"/>
      <c r="O1457" s="127"/>
      <c r="P1457" s="127"/>
      <c r="Q1457" s="128" t="s">
        <v>110</v>
      </c>
      <c r="R1457" s="129"/>
      <c r="S1457" s="130"/>
      <c r="T1457" s="130"/>
      <c r="U1457" s="131">
        <v>0</v>
      </c>
      <c r="V1457" s="131">
        <v>0</v>
      </c>
      <c r="W1457" s="132">
        <v>0</v>
      </c>
      <c r="X1457" s="131">
        <v>0</v>
      </c>
      <c r="Y1457" s="130">
        <v>0</v>
      </c>
      <c r="Z1457" s="130">
        <v>0</v>
      </c>
      <c r="AA1457" s="130">
        <v>0</v>
      </c>
      <c r="AB1457" s="130">
        <v>0</v>
      </c>
      <c r="AC1457" s="130">
        <v>0</v>
      </c>
      <c r="AD1457" s="130">
        <v>0</v>
      </c>
      <c r="AE1457" s="130">
        <v>0</v>
      </c>
      <c r="AF1457" s="130">
        <v>0</v>
      </c>
      <c r="AG1457" s="130">
        <v>0</v>
      </c>
      <c r="AH1457" s="133">
        <v>0</v>
      </c>
      <c r="AI1457" s="133">
        <v>0</v>
      </c>
      <c r="AK1457" s="91"/>
      <c r="AU1457" s="88"/>
    </row>
    <row r="1458" spans="3:47" s="11" customFormat="1" outlineLevel="2" x14ac:dyDescent="0.2">
      <c r="C1458" s="119">
        <v>14</v>
      </c>
      <c r="E1458" s="134"/>
      <c r="F1458" s="36" t="s">
        <v>31</v>
      </c>
      <c r="Q1458" s="135" t="s">
        <v>110</v>
      </c>
      <c r="R1458" s="136"/>
      <c r="S1458" s="88"/>
      <c r="T1458" s="88"/>
      <c r="U1458" s="137">
        <v>19.156440000000007</v>
      </c>
      <c r="V1458" s="137">
        <v>23.08351020000001</v>
      </c>
      <c r="W1458" s="138">
        <v>25.444953293460014</v>
      </c>
      <c r="X1458" s="137">
        <v>26.075988135137827</v>
      </c>
      <c r="Y1458" s="88">
        <v>26.693989053940594</v>
      </c>
      <c r="Z1458" s="88">
        <v>27.294603807654262</v>
      </c>
      <c r="AA1458" s="88">
        <v>27.840495883807346</v>
      </c>
      <c r="AB1458" s="88">
        <v>28.397305801483494</v>
      </c>
      <c r="AC1458" s="88">
        <v>28.965251917513164</v>
      </c>
      <c r="AD1458" s="88">
        <v>29.544556955863428</v>
      </c>
      <c r="AE1458" s="88">
        <v>30.135448094980696</v>
      </c>
      <c r="AF1458" s="88">
        <v>30.738157056880311</v>
      </c>
      <c r="AG1458" s="88">
        <v>31.35292019801792</v>
      </c>
      <c r="AH1458" s="139">
        <v>31.979978601978278</v>
      </c>
      <c r="AI1458" s="139">
        <v>32.619578174017846</v>
      </c>
      <c r="AU1458" s="88"/>
    </row>
    <row r="1459" spans="3:47" s="11" customFormat="1" outlineLevel="2" x14ac:dyDescent="0.2">
      <c r="C1459" s="119">
        <v>14</v>
      </c>
      <c r="E1459" s="134"/>
      <c r="F1459" s="36" t="s">
        <v>28</v>
      </c>
      <c r="Q1459" s="135" t="s">
        <v>110</v>
      </c>
      <c r="R1459" s="136"/>
      <c r="S1459" s="88"/>
      <c r="T1459" s="88"/>
      <c r="U1459" s="137">
        <v>0</v>
      </c>
      <c r="V1459" s="137">
        <v>0</v>
      </c>
      <c r="W1459" s="138">
        <v>0</v>
      </c>
      <c r="X1459" s="137">
        <v>0</v>
      </c>
      <c r="Y1459" s="88">
        <v>0</v>
      </c>
      <c r="Z1459" s="88">
        <v>0</v>
      </c>
      <c r="AA1459" s="88">
        <v>0</v>
      </c>
      <c r="AB1459" s="88">
        <v>0</v>
      </c>
      <c r="AC1459" s="88">
        <v>0</v>
      </c>
      <c r="AD1459" s="88">
        <v>0</v>
      </c>
      <c r="AE1459" s="88">
        <v>0</v>
      </c>
      <c r="AF1459" s="88">
        <v>0</v>
      </c>
      <c r="AG1459" s="88">
        <v>0</v>
      </c>
      <c r="AH1459" s="139">
        <v>0</v>
      </c>
      <c r="AI1459" s="139">
        <v>0</v>
      </c>
      <c r="AU1459" s="88"/>
    </row>
    <row r="1460" spans="3:47" s="11" customFormat="1" outlineLevel="2" x14ac:dyDescent="0.2">
      <c r="C1460" s="119">
        <v>14</v>
      </c>
      <c r="E1460" s="134"/>
      <c r="F1460" s="36" t="s">
        <v>210</v>
      </c>
      <c r="Q1460" s="135" t="s">
        <v>110</v>
      </c>
      <c r="R1460" s="136"/>
      <c r="S1460" s="88"/>
      <c r="T1460" s="88"/>
      <c r="U1460" s="137">
        <v>8.953105294071225</v>
      </c>
      <c r="V1460" s="137">
        <v>9.2717576509641138</v>
      </c>
      <c r="W1460" s="138">
        <v>9.5317429546363641</v>
      </c>
      <c r="X1460" s="137">
        <v>9.7934153373599067</v>
      </c>
      <c r="Y1460" s="88">
        <v>10.030055423811364</v>
      </c>
      <c r="Z1460" s="88">
        <v>10.241404799508569</v>
      </c>
      <c r="AA1460" s="88">
        <v>10.444665528192374</v>
      </c>
      <c r="AB1460" s="88">
        <v>10.651960363977096</v>
      </c>
      <c r="AC1460" s="88">
        <v>10.863369371616056</v>
      </c>
      <c r="AD1460" s="88">
        <v>11.078974204904352</v>
      </c>
      <c r="AE1460" s="88">
        <v>11.298858138216508</v>
      </c>
      <c r="AF1460" s="88">
        <v>11.523106098670041</v>
      </c>
      <c r="AG1460" s="88">
        <v>11.751804698927387</v>
      </c>
      <c r="AH1460" s="139">
        <v>11.985042270648833</v>
      </c>
      <c r="AI1460" s="139">
        <v>12.222908898609401</v>
      </c>
      <c r="AU1460" s="88"/>
    </row>
    <row r="1461" spans="3:47" s="11" customFormat="1" outlineLevel="2" x14ac:dyDescent="0.2">
      <c r="C1461" s="119">
        <v>14</v>
      </c>
      <c r="E1461" s="134"/>
      <c r="F1461" s="36" t="s">
        <v>211</v>
      </c>
      <c r="Q1461" s="135" t="s">
        <v>110</v>
      </c>
      <c r="R1461" s="136"/>
      <c r="S1461" s="88"/>
      <c r="T1461" s="88"/>
      <c r="U1461" s="137">
        <v>4.6104500000000002</v>
      </c>
      <c r="V1461" s="137">
        <v>4.7741209750000007</v>
      </c>
      <c r="W1461" s="138">
        <v>4.9077963623000009</v>
      </c>
      <c r="X1461" s="137">
        <v>5.0422699826270216</v>
      </c>
      <c r="Y1461" s="88">
        <v>5.1647971432048596</v>
      </c>
      <c r="Z1461" s="88">
        <v>5.2737743629264831</v>
      </c>
      <c r="AA1461" s="88">
        <v>5.37872247274872</v>
      </c>
      <c r="AB1461" s="88">
        <v>5.4857590499564193</v>
      </c>
      <c r="AC1461" s="88">
        <v>5.5949256550505524</v>
      </c>
      <c r="AD1461" s="88">
        <v>5.7062646755860582</v>
      </c>
      <c r="AE1461" s="88">
        <v>5.8198193426302209</v>
      </c>
      <c r="AF1461" s="88">
        <v>5.9356337475485628</v>
      </c>
      <c r="AG1461" s="88">
        <v>6.0537528591247796</v>
      </c>
      <c r="AH1461" s="139">
        <v>6.1742225410213631</v>
      </c>
      <c r="AI1461" s="139">
        <v>6.2970895695876887</v>
      </c>
      <c r="AU1461" s="88"/>
    </row>
    <row r="1462" spans="3:47" s="11" customFormat="1" outlineLevel="2" x14ac:dyDescent="0.2">
      <c r="C1462" s="119">
        <v>14</v>
      </c>
      <c r="E1462" s="134"/>
      <c r="F1462" s="36" t="s">
        <v>212</v>
      </c>
      <c r="Q1462" s="135" t="s">
        <v>110</v>
      </c>
      <c r="R1462" s="136"/>
      <c r="S1462" s="88"/>
      <c r="T1462" s="88"/>
      <c r="U1462" s="137">
        <v>2.1785602998744769</v>
      </c>
      <c r="V1462" s="137">
        <v>2.2574935788544699</v>
      </c>
      <c r="W1462" s="138">
        <v>2.3214376906090597</v>
      </c>
      <c r="X1462" s="137">
        <v>2.3860267010491927</v>
      </c>
      <c r="Y1462" s="88">
        <v>2.4439014781592854</v>
      </c>
      <c r="Z1462" s="88">
        <v>2.494911352433526</v>
      </c>
      <c r="AA1462" s="88">
        <v>2.5443744790741278</v>
      </c>
      <c r="AB1462" s="88">
        <v>2.5948182421187758</v>
      </c>
      <c r="AC1462" s="88">
        <v>2.6462620832773305</v>
      </c>
      <c r="AD1462" s="88">
        <v>2.6987258297033097</v>
      </c>
      <c r="AE1462" s="88">
        <v>2.7522297016355428</v>
      </c>
      <c r="AF1462" s="88">
        <v>2.8067943201913246</v>
      </c>
      <c r="AG1462" s="88">
        <v>2.8624407153140727</v>
      </c>
      <c r="AH1462" s="139">
        <v>2.9191903338785532</v>
      </c>
      <c r="AI1462" s="139">
        <v>2.9770650479567973</v>
      </c>
      <c r="AU1462" s="88"/>
    </row>
    <row r="1463" spans="3:47" s="11" customFormat="1" outlineLevel="2" x14ac:dyDescent="0.2">
      <c r="C1463" s="119">
        <v>14</v>
      </c>
      <c r="E1463" s="134"/>
      <c r="F1463" s="36" t="s">
        <v>213</v>
      </c>
      <c r="Q1463" s="135" t="s">
        <v>110</v>
      </c>
      <c r="R1463" s="136"/>
      <c r="S1463" s="88"/>
      <c r="T1463" s="88"/>
      <c r="U1463" s="137">
        <v>6.9658299999999995</v>
      </c>
      <c r="V1463" s="137">
        <v>7.2131169650000002</v>
      </c>
      <c r="W1463" s="138">
        <v>7.4150842400200005</v>
      </c>
      <c r="X1463" s="137">
        <v>7.6182575481965493</v>
      </c>
      <c r="Y1463" s="88">
        <v>7.8033812066177273</v>
      </c>
      <c r="Z1463" s="88">
        <v>7.9680325500773623</v>
      </c>
      <c r="AA1463" s="88">
        <v>8.1265963978239029</v>
      </c>
      <c r="AB1463" s="88">
        <v>8.2883156661405994</v>
      </c>
      <c r="AC1463" s="88">
        <v>8.4532531478967972</v>
      </c>
      <c r="AD1463" s="88">
        <v>8.6214728855399443</v>
      </c>
      <c r="AE1463" s="88">
        <v>8.79304019596219</v>
      </c>
      <c r="AF1463" s="88">
        <v>8.9680216958618377</v>
      </c>
      <c r="AG1463" s="88">
        <v>9.1464853276094882</v>
      </c>
      <c r="AH1463" s="139">
        <v>9.3285003856289173</v>
      </c>
      <c r="AI1463" s="139">
        <v>9.5141375433029332</v>
      </c>
      <c r="AU1463" s="88"/>
    </row>
    <row r="1464" spans="3:47" s="11" customFormat="1" outlineLevel="2" x14ac:dyDescent="0.2">
      <c r="C1464" s="119">
        <v>14</v>
      </c>
      <c r="E1464" s="134"/>
      <c r="F1464" s="36" t="s">
        <v>214</v>
      </c>
      <c r="Q1464" s="135" t="s">
        <v>110</v>
      </c>
      <c r="R1464" s="136"/>
      <c r="S1464" s="88"/>
      <c r="T1464" s="88"/>
      <c r="U1464" s="137">
        <v>0</v>
      </c>
      <c r="V1464" s="137">
        <v>0</v>
      </c>
      <c r="W1464" s="138">
        <v>0</v>
      </c>
      <c r="X1464" s="137">
        <v>0</v>
      </c>
      <c r="Y1464" s="88">
        <v>0</v>
      </c>
      <c r="Z1464" s="88">
        <v>0</v>
      </c>
      <c r="AA1464" s="88">
        <v>0</v>
      </c>
      <c r="AB1464" s="88">
        <v>0</v>
      </c>
      <c r="AC1464" s="88">
        <v>0</v>
      </c>
      <c r="AD1464" s="88">
        <v>0</v>
      </c>
      <c r="AE1464" s="88">
        <v>0</v>
      </c>
      <c r="AF1464" s="88">
        <v>0</v>
      </c>
      <c r="AG1464" s="88">
        <v>0</v>
      </c>
      <c r="AH1464" s="139">
        <v>0</v>
      </c>
      <c r="AI1464" s="139">
        <v>0</v>
      </c>
      <c r="AU1464" s="88"/>
    </row>
    <row r="1465" spans="3:47" s="11" customFormat="1" outlineLevel="2" x14ac:dyDescent="0.2">
      <c r="C1465" s="119">
        <v>14</v>
      </c>
      <c r="E1465" s="134"/>
      <c r="F1465" s="36" t="s">
        <v>215</v>
      </c>
      <c r="Q1465" s="135" t="s">
        <v>110</v>
      </c>
      <c r="R1465" s="136"/>
      <c r="S1465" s="88"/>
      <c r="T1465" s="88"/>
      <c r="U1465" s="137">
        <v>0</v>
      </c>
      <c r="V1465" s="137">
        <v>0</v>
      </c>
      <c r="W1465" s="138">
        <v>0</v>
      </c>
      <c r="X1465" s="137">
        <v>0</v>
      </c>
      <c r="Y1465" s="88">
        <v>0</v>
      </c>
      <c r="Z1465" s="88">
        <v>0</v>
      </c>
      <c r="AA1465" s="88">
        <v>0</v>
      </c>
      <c r="AB1465" s="88">
        <v>0</v>
      </c>
      <c r="AC1465" s="88">
        <v>0</v>
      </c>
      <c r="AD1465" s="88">
        <v>0</v>
      </c>
      <c r="AE1465" s="88">
        <v>0</v>
      </c>
      <c r="AF1465" s="88">
        <v>0</v>
      </c>
      <c r="AG1465" s="88">
        <v>0</v>
      </c>
      <c r="AH1465" s="139">
        <v>0</v>
      </c>
      <c r="AI1465" s="139">
        <v>0</v>
      </c>
      <c r="AU1465" s="88"/>
    </row>
    <row r="1466" spans="3:47" s="11" customFormat="1" outlineLevel="2" x14ac:dyDescent="0.2">
      <c r="C1466" s="119">
        <v>14</v>
      </c>
      <c r="E1466" s="134"/>
      <c r="F1466" s="36" t="s">
        <v>216</v>
      </c>
      <c r="Q1466" s="135" t="s">
        <v>110</v>
      </c>
      <c r="R1466" s="136"/>
      <c r="S1466" s="88"/>
      <c r="T1466" s="88"/>
      <c r="U1466" s="137">
        <v>0</v>
      </c>
      <c r="V1466" s="137">
        <v>0</v>
      </c>
      <c r="W1466" s="138">
        <v>0</v>
      </c>
      <c r="X1466" s="137">
        <v>0</v>
      </c>
      <c r="Y1466" s="88">
        <v>0</v>
      </c>
      <c r="Z1466" s="88">
        <v>0</v>
      </c>
      <c r="AA1466" s="88">
        <v>0</v>
      </c>
      <c r="AB1466" s="88">
        <v>0</v>
      </c>
      <c r="AC1466" s="88">
        <v>0</v>
      </c>
      <c r="AD1466" s="88">
        <v>0</v>
      </c>
      <c r="AE1466" s="88">
        <v>0</v>
      </c>
      <c r="AF1466" s="88">
        <v>0</v>
      </c>
      <c r="AG1466" s="88">
        <v>0</v>
      </c>
      <c r="AH1466" s="139">
        <v>0</v>
      </c>
      <c r="AI1466" s="139">
        <v>0</v>
      </c>
      <c r="AU1466" s="88"/>
    </row>
    <row r="1467" spans="3:47" s="11" customFormat="1" outlineLevel="2" x14ac:dyDescent="0.2">
      <c r="C1467" s="119">
        <v>14</v>
      </c>
      <c r="E1467" s="134"/>
      <c r="F1467" s="36" t="s">
        <v>33</v>
      </c>
      <c r="Q1467" s="135" t="s">
        <v>110</v>
      </c>
      <c r="R1467" s="136"/>
      <c r="S1467" s="88"/>
      <c r="T1467" s="88"/>
      <c r="U1467" s="137">
        <v>0</v>
      </c>
      <c r="V1467" s="137">
        <v>0</v>
      </c>
      <c r="W1467" s="138">
        <v>0</v>
      </c>
      <c r="X1467" s="137">
        <v>0</v>
      </c>
      <c r="Y1467" s="88">
        <v>0</v>
      </c>
      <c r="Z1467" s="88">
        <v>0</v>
      </c>
      <c r="AA1467" s="88">
        <v>0</v>
      </c>
      <c r="AB1467" s="88">
        <v>0</v>
      </c>
      <c r="AC1467" s="88">
        <v>0</v>
      </c>
      <c r="AD1467" s="88">
        <v>0</v>
      </c>
      <c r="AE1467" s="88">
        <v>0</v>
      </c>
      <c r="AF1467" s="88">
        <v>0</v>
      </c>
      <c r="AG1467" s="88">
        <v>0</v>
      </c>
      <c r="AH1467" s="139">
        <v>0</v>
      </c>
      <c r="AI1467" s="139">
        <v>0</v>
      </c>
      <c r="AU1467" s="88"/>
    </row>
    <row r="1468" spans="3:47" s="11" customFormat="1" outlineLevel="2" x14ac:dyDescent="0.2">
      <c r="C1468" s="119">
        <v>14</v>
      </c>
      <c r="E1468" s="134"/>
      <c r="F1468" s="36" t="s">
        <v>34</v>
      </c>
      <c r="Q1468" s="135" t="s">
        <v>110</v>
      </c>
      <c r="R1468" s="136"/>
      <c r="S1468" s="88"/>
      <c r="T1468" s="88"/>
      <c r="U1468" s="137">
        <v>0</v>
      </c>
      <c r="V1468" s="137">
        <v>0</v>
      </c>
      <c r="W1468" s="138">
        <v>0</v>
      </c>
      <c r="X1468" s="137">
        <v>0</v>
      </c>
      <c r="Y1468" s="88">
        <v>0</v>
      </c>
      <c r="Z1468" s="88">
        <v>0</v>
      </c>
      <c r="AA1468" s="88">
        <v>0</v>
      </c>
      <c r="AB1468" s="88">
        <v>0</v>
      </c>
      <c r="AC1468" s="88">
        <v>0</v>
      </c>
      <c r="AD1468" s="88">
        <v>0</v>
      </c>
      <c r="AE1468" s="88">
        <v>0</v>
      </c>
      <c r="AF1468" s="88">
        <v>0</v>
      </c>
      <c r="AG1468" s="88">
        <v>0</v>
      </c>
      <c r="AH1468" s="139">
        <v>0</v>
      </c>
      <c r="AI1468" s="139">
        <v>0</v>
      </c>
      <c r="AU1468" s="88"/>
    </row>
    <row r="1469" spans="3:47" s="11" customFormat="1" outlineLevel="2" x14ac:dyDescent="0.2">
      <c r="C1469" s="119">
        <v>14</v>
      </c>
      <c r="E1469" s="134"/>
      <c r="F1469" s="36" t="s">
        <v>217</v>
      </c>
      <c r="Q1469" s="135" t="s">
        <v>110</v>
      </c>
      <c r="R1469" s="136"/>
      <c r="S1469" s="88"/>
      <c r="T1469" s="88"/>
      <c r="U1469" s="137">
        <v>0</v>
      </c>
      <c r="V1469" s="137">
        <v>0</v>
      </c>
      <c r="W1469" s="138">
        <v>0</v>
      </c>
      <c r="X1469" s="137">
        <v>0</v>
      </c>
      <c r="Y1469" s="88">
        <v>0</v>
      </c>
      <c r="Z1469" s="88">
        <v>0</v>
      </c>
      <c r="AA1469" s="88">
        <v>0</v>
      </c>
      <c r="AB1469" s="88">
        <v>0</v>
      </c>
      <c r="AC1469" s="88">
        <v>0</v>
      </c>
      <c r="AD1469" s="88">
        <v>0</v>
      </c>
      <c r="AE1469" s="88">
        <v>0</v>
      </c>
      <c r="AF1469" s="88">
        <v>0</v>
      </c>
      <c r="AG1469" s="88">
        <v>0</v>
      </c>
      <c r="AH1469" s="139">
        <v>0</v>
      </c>
      <c r="AI1469" s="139">
        <v>0</v>
      </c>
      <c r="AU1469" s="88"/>
    </row>
    <row r="1470" spans="3:47" s="11" customFormat="1" outlineLevel="2" x14ac:dyDescent="0.2">
      <c r="C1470" s="119">
        <v>14</v>
      </c>
      <c r="E1470" s="134"/>
      <c r="F1470" s="36" t="s">
        <v>152</v>
      </c>
      <c r="Q1470" s="135" t="s">
        <v>110</v>
      </c>
      <c r="R1470" s="136"/>
      <c r="S1470" s="88"/>
      <c r="T1470" s="88"/>
      <c r="U1470" s="137">
        <v>0</v>
      </c>
      <c r="V1470" s="137">
        <v>0</v>
      </c>
      <c r="W1470" s="138">
        <v>0</v>
      </c>
      <c r="X1470" s="137">
        <v>0</v>
      </c>
      <c r="Y1470" s="88">
        <v>0</v>
      </c>
      <c r="Z1470" s="88">
        <v>0</v>
      </c>
      <c r="AA1470" s="88">
        <v>0</v>
      </c>
      <c r="AB1470" s="88">
        <v>0</v>
      </c>
      <c r="AC1470" s="88">
        <v>0</v>
      </c>
      <c r="AD1470" s="88">
        <v>0</v>
      </c>
      <c r="AE1470" s="88">
        <v>0</v>
      </c>
      <c r="AF1470" s="88">
        <v>0</v>
      </c>
      <c r="AG1470" s="88">
        <v>0</v>
      </c>
      <c r="AH1470" s="139">
        <v>0</v>
      </c>
      <c r="AI1470" s="139">
        <v>0</v>
      </c>
      <c r="AU1470" s="88"/>
    </row>
    <row r="1471" spans="3:47" s="11" customFormat="1" outlineLevel="2" x14ac:dyDescent="0.2">
      <c r="C1471" s="119">
        <v>14</v>
      </c>
      <c r="E1471" s="140"/>
      <c r="F1471" s="141" t="s">
        <v>152</v>
      </c>
      <c r="G1471" s="142"/>
      <c r="H1471" s="142"/>
      <c r="I1471" s="142"/>
      <c r="J1471" s="142"/>
      <c r="K1471" s="142"/>
      <c r="L1471" s="142"/>
      <c r="M1471" s="142"/>
      <c r="N1471" s="142"/>
      <c r="O1471" s="142"/>
      <c r="P1471" s="142"/>
      <c r="Q1471" s="143" t="s">
        <v>110</v>
      </c>
      <c r="R1471" s="144"/>
      <c r="S1471" s="145"/>
      <c r="T1471" s="145"/>
      <c r="U1471" s="146">
        <v>0</v>
      </c>
      <c r="V1471" s="146">
        <v>0</v>
      </c>
      <c r="W1471" s="147">
        <v>0</v>
      </c>
      <c r="X1471" s="146">
        <v>0</v>
      </c>
      <c r="Y1471" s="145">
        <v>0</v>
      </c>
      <c r="Z1471" s="145">
        <v>0</v>
      </c>
      <c r="AA1471" s="145">
        <v>0</v>
      </c>
      <c r="AB1471" s="145">
        <v>0</v>
      </c>
      <c r="AC1471" s="145">
        <v>0</v>
      </c>
      <c r="AD1471" s="145">
        <v>0</v>
      </c>
      <c r="AE1471" s="145">
        <v>0</v>
      </c>
      <c r="AF1471" s="145">
        <v>0</v>
      </c>
      <c r="AG1471" s="145">
        <v>0</v>
      </c>
      <c r="AH1471" s="148">
        <v>0</v>
      </c>
      <c r="AI1471" s="148">
        <v>0</v>
      </c>
      <c r="AU1471" s="88"/>
    </row>
    <row r="1472" spans="3:47" s="11" customFormat="1" outlineLevel="2" x14ac:dyDescent="0.2">
      <c r="C1472" s="119">
        <v>14</v>
      </c>
      <c r="F1472" s="149"/>
      <c r="G1472" s="149"/>
      <c r="H1472" s="149"/>
      <c r="I1472" s="149"/>
      <c r="J1472" s="149"/>
      <c r="K1472" s="149"/>
      <c r="L1472" s="149"/>
      <c r="M1472" s="149"/>
      <c r="N1472" s="149"/>
      <c r="O1472" s="149"/>
      <c r="P1472" s="149" t="s">
        <v>175</v>
      </c>
      <c r="Q1472" s="16" t="s">
        <v>110</v>
      </c>
      <c r="R1472" s="150"/>
      <c r="S1472" s="150"/>
      <c r="T1472" s="150"/>
      <c r="U1472" s="150">
        <v>41.864385593945705</v>
      </c>
      <c r="V1472" s="150">
        <v>46.599999369818597</v>
      </c>
      <c r="W1472" s="150">
        <v>49.621014541025438</v>
      </c>
      <c r="X1472" s="150">
        <v>50.915957704370499</v>
      </c>
      <c r="Y1472" s="150">
        <v>52.13612430573383</v>
      </c>
      <c r="Z1472" s="150">
        <v>53.272726872600195</v>
      </c>
      <c r="AA1472" s="150">
        <v>54.334854761646476</v>
      </c>
      <c r="AB1472" s="150">
        <v>55.418159123676389</v>
      </c>
      <c r="AC1472" s="150">
        <v>56.523062175353893</v>
      </c>
      <c r="AD1472" s="150">
        <v>57.649994551597089</v>
      </c>
      <c r="AE1472" s="150">
        <v>58.799395473425157</v>
      </c>
      <c r="AF1472" s="150">
        <v>59.971712919152075</v>
      </c>
      <c r="AG1472" s="150">
        <v>61.167403798993647</v>
      </c>
      <c r="AH1472" s="150">
        <v>62.386934133155947</v>
      </c>
      <c r="AI1472" s="150">
        <v>63.630779233474669</v>
      </c>
      <c r="AU1472" s="88"/>
    </row>
    <row r="1473" spans="3:47" s="11" customFormat="1" outlineLevel="2" x14ac:dyDescent="0.2">
      <c r="C1473" s="119">
        <v>14</v>
      </c>
      <c r="E1473" s="124" t="s">
        <v>176</v>
      </c>
      <c r="AU1473" s="88"/>
    </row>
    <row r="1474" spans="3:47" s="11" customFormat="1" outlineLevel="2" x14ac:dyDescent="0.2">
      <c r="C1474" s="119">
        <v>14</v>
      </c>
      <c r="E1474" s="151" t="s">
        <v>209</v>
      </c>
      <c r="F1474" s="127"/>
      <c r="G1474" s="127"/>
      <c r="H1474" s="127"/>
      <c r="I1474" s="127"/>
      <c r="J1474" s="127"/>
      <c r="K1474" s="127"/>
      <c r="L1474" s="127"/>
      <c r="M1474" s="127"/>
      <c r="N1474" s="127"/>
      <c r="O1474" s="127"/>
      <c r="P1474" s="152"/>
      <c r="Q1474" s="128" t="s">
        <v>110</v>
      </c>
      <c r="R1474" s="129"/>
      <c r="S1474" s="130"/>
      <c r="T1474" s="130"/>
      <c r="U1474" s="131">
        <v>0</v>
      </c>
      <c r="V1474" s="131">
        <v>0</v>
      </c>
      <c r="W1474" s="132">
        <v>0</v>
      </c>
      <c r="X1474" s="131">
        <v>0</v>
      </c>
      <c r="Y1474" s="130">
        <v>0</v>
      </c>
      <c r="Z1474" s="130">
        <v>0</v>
      </c>
      <c r="AA1474" s="130">
        <v>0</v>
      </c>
      <c r="AB1474" s="130">
        <v>0</v>
      </c>
      <c r="AC1474" s="130">
        <v>0</v>
      </c>
      <c r="AD1474" s="130">
        <v>0</v>
      </c>
      <c r="AE1474" s="130">
        <v>0</v>
      </c>
      <c r="AF1474" s="130">
        <v>0</v>
      </c>
      <c r="AG1474" s="130">
        <v>0</v>
      </c>
      <c r="AH1474" s="133">
        <v>0</v>
      </c>
      <c r="AI1474" s="133">
        <v>0</v>
      </c>
      <c r="AU1474" s="88"/>
    </row>
    <row r="1475" spans="3:47" s="11" customFormat="1" outlineLevel="2" x14ac:dyDescent="0.2">
      <c r="C1475" s="119">
        <v>14</v>
      </c>
      <c r="E1475" s="153" t="s">
        <v>31</v>
      </c>
      <c r="P1475" s="149"/>
      <c r="Q1475" s="135" t="s">
        <v>110</v>
      </c>
      <c r="R1475" s="136"/>
      <c r="S1475" s="88"/>
      <c r="T1475" s="88"/>
      <c r="U1475" s="137">
        <v>0</v>
      </c>
      <c r="V1475" s="137">
        <v>0</v>
      </c>
      <c r="W1475" s="138">
        <v>0</v>
      </c>
      <c r="X1475" s="137">
        <v>0</v>
      </c>
      <c r="Y1475" s="88">
        <v>0</v>
      </c>
      <c r="Z1475" s="88">
        <v>0</v>
      </c>
      <c r="AA1475" s="88">
        <v>0</v>
      </c>
      <c r="AB1475" s="88">
        <v>0</v>
      </c>
      <c r="AC1475" s="88">
        <v>0</v>
      </c>
      <c r="AD1475" s="88">
        <v>0</v>
      </c>
      <c r="AE1475" s="88">
        <v>0</v>
      </c>
      <c r="AF1475" s="88">
        <v>0</v>
      </c>
      <c r="AG1475" s="88">
        <v>0</v>
      </c>
      <c r="AH1475" s="139">
        <v>0</v>
      </c>
      <c r="AI1475" s="139">
        <v>0</v>
      </c>
      <c r="AU1475" s="88"/>
    </row>
    <row r="1476" spans="3:47" s="11" customFormat="1" outlineLevel="2" x14ac:dyDescent="0.2">
      <c r="C1476" s="119">
        <v>14</v>
      </c>
      <c r="E1476" s="153" t="s">
        <v>28</v>
      </c>
      <c r="P1476" s="149"/>
      <c r="Q1476" s="135" t="s">
        <v>110</v>
      </c>
      <c r="R1476" s="136"/>
      <c r="S1476" s="88"/>
      <c r="T1476" s="88"/>
      <c r="U1476" s="137">
        <v>0</v>
      </c>
      <c r="V1476" s="137">
        <v>0</v>
      </c>
      <c r="W1476" s="138">
        <v>0</v>
      </c>
      <c r="X1476" s="137">
        <v>0</v>
      </c>
      <c r="Y1476" s="88">
        <v>0</v>
      </c>
      <c r="Z1476" s="88">
        <v>0</v>
      </c>
      <c r="AA1476" s="88">
        <v>0</v>
      </c>
      <c r="AB1476" s="88">
        <v>0</v>
      </c>
      <c r="AC1476" s="88">
        <v>0</v>
      </c>
      <c r="AD1476" s="88">
        <v>0</v>
      </c>
      <c r="AE1476" s="88">
        <v>0</v>
      </c>
      <c r="AF1476" s="88">
        <v>0</v>
      </c>
      <c r="AG1476" s="88">
        <v>0</v>
      </c>
      <c r="AH1476" s="139">
        <v>0</v>
      </c>
      <c r="AI1476" s="139">
        <v>0</v>
      </c>
      <c r="AU1476" s="88"/>
    </row>
    <row r="1477" spans="3:47" s="11" customFormat="1" outlineLevel="2" x14ac:dyDescent="0.2">
      <c r="C1477" s="119">
        <v>14</v>
      </c>
      <c r="E1477" s="153" t="s">
        <v>210</v>
      </c>
      <c r="P1477" s="149"/>
      <c r="Q1477" s="135" t="s">
        <v>110</v>
      </c>
      <c r="R1477" s="136"/>
      <c r="S1477" s="88"/>
      <c r="T1477" s="88"/>
      <c r="U1477" s="137">
        <v>0</v>
      </c>
      <c r="V1477" s="137">
        <v>0</v>
      </c>
      <c r="W1477" s="138">
        <v>0</v>
      </c>
      <c r="X1477" s="137">
        <v>0</v>
      </c>
      <c r="Y1477" s="88">
        <v>0</v>
      </c>
      <c r="Z1477" s="88">
        <v>0</v>
      </c>
      <c r="AA1477" s="88">
        <v>0</v>
      </c>
      <c r="AB1477" s="88">
        <v>0</v>
      </c>
      <c r="AC1477" s="88">
        <v>0</v>
      </c>
      <c r="AD1477" s="88">
        <v>0</v>
      </c>
      <c r="AE1477" s="88">
        <v>0</v>
      </c>
      <c r="AF1477" s="88">
        <v>0</v>
      </c>
      <c r="AG1477" s="88">
        <v>0</v>
      </c>
      <c r="AH1477" s="139">
        <v>0</v>
      </c>
      <c r="AI1477" s="139">
        <v>0</v>
      </c>
      <c r="AU1477" s="88"/>
    </row>
    <row r="1478" spans="3:47" s="11" customFormat="1" outlineLevel="2" x14ac:dyDescent="0.2">
      <c r="C1478" s="119">
        <v>14</v>
      </c>
      <c r="E1478" s="153" t="s">
        <v>211</v>
      </c>
      <c r="P1478" s="149"/>
      <c r="Q1478" s="135" t="s">
        <v>110</v>
      </c>
      <c r="R1478" s="136"/>
      <c r="S1478" s="88"/>
      <c r="T1478" s="88"/>
      <c r="U1478" s="137">
        <v>0</v>
      </c>
      <c r="V1478" s="137">
        <v>0</v>
      </c>
      <c r="W1478" s="138">
        <v>0</v>
      </c>
      <c r="X1478" s="137">
        <v>1.5737426765781737</v>
      </c>
      <c r="Y1478" s="88">
        <v>1.5173137554358198</v>
      </c>
      <c r="Z1478" s="88">
        <v>1.559039883710305</v>
      </c>
      <c r="AA1478" s="88">
        <v>1.5980158808030627</v>
      </c>
      <c r="AB1478" s="88">
        <v>1.637966277823139</v>
      </c>
      <c r="AC1478" s="88">
        <v>1.6789154347687174</v>
      </c>
      <c r="AD1478" s="88">
        <v>1.7208883206379351</v>
      </c>
      <c r="AE1478" s="88">
        <v>1.7639105286538834</v>
      </c>
      <c r="AF1478" s="88">
        <v>1.8080082918702307</v>
      </c>
      <c r="AG1478" s="88">
        <v>1.8532084991669862</v>
      </c>
      <c r="AH1478" s="139">
        <v>1.8995387116461604</v>
      </c>
      <c r="AI1478" s="139">
        <v>1.9470271794373146</v>
      </c>
      <c r="AU1478" s="88"/>
    </row>
    <row r="1479" spans="3:47" s="11" customFormat="1" outlineLevel="2" x14ac:dyDescent="0.2">
      <c r="C1479" s="119">
        <v>14</v>
      </c>
      <c r="E1479" s="153" t="s">
        <v>212</v>
      </c>
      <c r="P1479" s="149"/>
      <c r="Q1479" s="135" t="s">
        <v>110</v>
      </c>
      <c r="R1479" s="136"/>
      <c r="S1479" s="88"/>
      <c r="T1479" s="88"/>
      <c r="U1479" s="137">
        <v>0</v>
      </c>
      <c r="V1479" s="137">
        <v>0</v>
      </c>
      <c r="W1479" s="138">
        <v>0</v>
      </c>
      <c r="X1479" s="137">
        <v>0</v>
      </c>
      <c r="Y1479" s="88">
        <v>0</v>
      </c>
      <c r="Z1479" s="88">
        <v>0</v>
      </c>
      <c r="AA1479" s="88">
        <v>0</v>
      </c>
      <c r="AB1479" s="88">
        <v>0</v>
      </c>
      <c r="AC1479" s="88">
        <v>0</v>
      </c>
      <c r="AD1479" s="88">
        <v>0</v>
      </c>
      <c r="AE1479" s="88">
        <v>0</v>
      </c>
      <c r="AF1479" s="88">
        <v>0</v>
      </c>
      <c r="AG1479" s="88">
        <v>0</v>
      </c>
      <c r="AH1479" s="139">
        <v>0</v>
      </c>
      <c r="AI1479" s="139">
        <v>0</v>
      </c>
      <c r="AU1479" s="88"/>
    </row>
    <row r="1480" spans="3:47" s="11" customFormat="1" outlineLevel="2" x14ac:dyDescent="0.2">
      <c r="C1480" s="119">
        <v>14</v>
      </c>
      <c r="E1480" s="153" t="s">
        <v>213</v>
      </c>
      <c r="P1480" s="149"/>
      <c r="Q1480" s="135" t="s">
        <v>110</v>
      </c>
      <c r="R1480" s="136"/>
      <c r="S1480" s="88"/>
      <c r="T1480" s="88"/>
      <c r="U1480" s="137">
        <v>0</v>
      </c>
      <c r="V1480" s="137">
        <v>0</v>
      </c>
      <c r="W1480" s="138">
        <v>0</v>
      </c>
      <c r="X1480" s="137">
        <v>0</v>
      </c>
      <c r="Y1480" s="88">
        <v>0</v>
      </c>
      <c r="Z1480" s="88">
        <v>0</v>
      </c>
      <c r="AA1480" s="88">
        <v>0</v>
      </c>
      <c r="AB1480" s="88">
        <v>0</v>
      </c>
      <c r="AC1480" s="88">
        <v>0</v>
      </c>
      <c r="AD1480" s="88">
        <v>0</v>
      </c>
      <c r="AE1480" s="88">
        <v>0</v>
      </c>
      <c r="AF1480" s="88">
        <v>0</v>
      </c>
      <c r="AG1480" s="88">
        <v>0</v>
      </c>
      <c r="AH1480" s="139">
        <v>0</v>
      </c>
      <c r="AI1480" s="139">
        <v>0</v>
      </c>
      <c r="AU1480" s="88"/>
    </row>
    <row r="1481" spans="3:47" s="11" customFormat="1" outlineLevel="2" x14ac:dyDescent="0.2">
      <c r="C1481" s="119">
        <v>14</v>
      </c>
      <c r="E1481" s="153" t="s">
        <v>214</v>
      </c>
      <c r="P1481" s="149"/>
      <c r="Q1481" s="135" t="s">
        <v>110</v>
      </c>
      <c r="R1481" s="136"/>
      <c r="S1481" s="88"/>
      <c r="T1481" s="88"/>
      <c r="U1481" s="137">
        <v>0</v>
      </c>
      <c r="V1481" s="137">
        <v>0</v>
      </c>
      <c r="W1481" s="138">
        <v>0</v>
      </c>
      <c r="X1481" s="137">
        <v>0</v>
      </c>
      <c r="Y1481" s="88">
        <v>0</v>
      </c>
      <c r="Z1481" s="88">
        <v>0</v>
      </c>
      <c r="AA1481" s="88">
        <v>0</v>
      </c>
      <c r="AB1481" s="88">
        <v>0</v>
      </c>
      <c r="AC1481" s="88">
        <v>0</v>
      </c>
      <c r="AD1481" s="88">
        <v>0</v>
      </c>
      <c r="AE1481" s="88">
        <v>0</v>
      </c>
      <c r="AF1481" s="88">
        <v>0</v>
      </c>
      <c r="AG1481" s="88">
        <v>0</v>
      </c>
      <c r="AH1481" s="139">
        <v>0</v>
      </c>
      <c r="AI1481" s="139">
        <v>0</v>
      </c>
      <c r="AU1481" s="88"/>
    </row>
    <row r="1482" spans="3:47" s="11" customFormat="1" outlineLevel="2" x14ac:dyDescent="0.2">
      <c r="C1482" s="119">
        <v>14</v>
      </c>
      <c r="E1482" s="153" t="s">
        <v>215</v>
      </c>
      <c r="P1482" s="149"/>
      <c r="Q1482" s="135" t="s">
        <v>110</v>
      </c>
      <c r="R1482" s="136"/>
      <c r="S1482" s="88"/>
      <c r="T1482" s="88"/>
      <c r="U1482" s="137">
        <v>0</v>
      </c>
      <c r="V1482" s="137">
        <v>0</v>
      </c>
      <c r="W1482" s="138">
        <v>0</v>
      </c>
      <c r="X1482" s="137">
        <v>0</v>
      </c>
      <c r="Y1482" s="88">
        <v>0</v>
      </c>
      <c r="Z1482" s="88">
        <v>0</v>
      </c>
      <c r="AA1482" s="88">
        <v>0</v>
      </c>
      <c r="AB1482" s="88">
        <v>0</v>
      </c>
      <c r="AC1482" s="88">
        <v>0</v>
      </c>
      <c r="AD1482" s="88">
        <v>0</v>
      </c>
      <c r="AE1482" s="88">
        <v>0</v>
      </c>
      <c r="AF1482" s="88">
        <v>0</v>
      </c>
      <c r="AG1482" s="88">
        <v>0</v>
      </c>
      <c r="AH1482" s="139">
        <v>0</v>
      </c>
      <c r="AI1482" s="139">
        <v>0</v>
      </c>
      <c r="AU1482" s="88"/>
    </row>
    <row r="1483" spans="3:47" s="11" customFormat="1" outlineLevel="2" x14ac:dyDescent="0.2">
      <c r="C1483" s="119">
        <v>14</v>
      </c>
      <c r="E1483" s="153" t="s">
        <v>216</v>
      </c>
      <c r="P1483" s="149"/>
      <c r="Q1483" s="135" t="s">
        <v>110</v>
      </c>
      <c r="R1483" s="136"/>
      <c r="S1483" s="88"/>
      <c r="T1483" s="88"/>
      <c r="U1483" s="137">
        <v>0</v>
      </c>
      <c r="V1483" s="137">
        <v>0</v>
      </c>
      <c r="W1483" s="138">
        <v>0</v>
      </c>
      <c r="X1483" s="137">
        <v>6.9779767824442667</v>
      </c>
      <c r="Y1483" s="88">
        <v>7.1780121168743349</v>
      </c>
      <c r="Z1483" s="88">
        <v>7.3754074500883799</v>
      </c>
      <c r="AA1483" s="88">
        <v>7.559792636340589</v>
      </c>
      <c r="AB1483" s="88">
        <v>0</v>
      </c>
      <c r="AC1483" s="88">
        <v>0</v>
      </c>
      <c r="AD1483" s="88">
        <v>0</v>
      </c>
      <c r="AE1483" s="88">
        <v>0</v>
      </c>
      <c r="AF1483" s="88">
        <v>0</v>
      </c>
      <c r="AG1483" s="88">
        <v>0</v>
      </c>
      <c r="AH1483" s="139">
        <v>0</v>
      </c>
      <c r="AI1483" s="139">
        <v>0</v>
      </c>
      <c r="AU1483" s="88"/>
    </row>
    <row r="1484" spans="3:47" s="11" customFormat="1" outlineLevel="2" x14ac:dyDescent="0.2">
      <c r="C1484" s="119">
        <v>14</v>
      </c>
      <c r="E1484" s="153" t="s">
        <v>33</v>
      </c>
      <c r="P1484" s="149"/>
      <c r="Q1484" s="135" t="s">
        <v>110</v>
      </c>
      <c r="R1484" s="136"/>
      <c r="S1484" s="88"/>
      <c r="T1484" s="88"/>
      <c r="U1484" s="137">
        <v>0</v>
      </c>
      <c r="V1484" s="137">
        <v>0</v>
      </c>
      <c r="W1484" s="138">
        <v>0</v>
      </c>
      <c r="X1484" s="137">
        <v>-3.9543242845112583</v>
      </c>
      <c r="Y1484" s="88">
        <v>-4.0676815806672471</v>
      </c>
      <c r="Z1484" s="88">
        <v>-4.1795428241355967</v>
      </c>
      <c r="AA1484" s="88">
        <v>-4.2840313947389861</v>
      </c>
      <c r="AB1484" s="88">
        <v>0</v>
      </c>
      <c r="AC1484" s="88">
        <v>0</v>
      </c>
      <c r="AD1484" s="88">
        <v>0</v>
      </c>
      <c r="AE1484" s="88">
        <v>0</v>
      </c>
      <c r="AF1484" s="88">
        <v>0</v>
      </c>
      <c r="AG1484" s="88">
        <v>0</v>
      </c>
      <c r="AH1484" s="139">
        <v>0</v>
      </c>
      <c r="AI1484" s="139">
        <v>0</v>
      </c>
      <c r="AU1484" s="88"/>
    </row>
    <row r="1485" spans="3:47" s="11" customFormat="1" outlineLevel="2" x14ac:dyDescent="0.2">
      <c r="C1485" s="119">
        <v>14</v>
      </c>
      <c r="E1485" s="153" t="s">
        <v>34</v>
      </c>
      <c r="P1485" s="149"/>
      <c r="Q1485" s="135" t="s">
        <v>110</v>
      </c>
      <c r="R1485" s="136"/>
      <c r="S1485" s="88"/>
      <c r="T1485" s="88"/>
      <c r="U1485" s="137">
        <v>0</v>
      </c>
      <c r="V1485" s="137">
        <v>0</v>
      </c>
      <c r="W1485" s="138">
        <v>0</v>
      </c>
      <c r="X1485" s="137">
        <v>2.3725737544799994</v>
      </c>
      <c r="Y1485" s="88">
        <v>167.40660969716612</v>
      </c>
      <c r="Z1485" s="88">
        <v>0</v>
      </c>
      <c r="AA1485" s="88">
        <v>0</v>
      </c>
      <c r="AB1485" s="88">
        <v>45.988713443182043</v>
      </c>
      <c r="AC1485" s="88">
        <v>2.9298537295436389</v>
      </c>
      <c r="AD1485" s="88">
        <v>22.316942235052018</v>
      </c>
      <c r="AE1485" s="88">
        <v>0</v>
      </c>
      <c r="AF1485" s="88">
        <v>6.2392924577125379</v>
      </c>
      <c r="AG1485" s="88">
        <v>51.381720611300423</v>
      </c>
      <c r="AH1485" s="139">
        <v>7.5171530018986665</v>
      </c>
      <c r="AI1485" s="139">
        <v>0</v>
      </c>
      <c r="AU1485" s="88"/>
    </row>
    <row r="1486" spans="3:47" s="11" customFormat="1" outlineLevel="2" x14ac:dyDescent="0.2">
      <c r="C1486" s="119">
        <v>14</v>
      </c>
      <c r="E1486" s="153" t="s">
        <v>217</v>
      </c>
      <c r="P1486" s="149"/>
      <c r="Q1486" s="135" t="s">
        <v>110</v>
      </c>
      <c r="R1486" s="136"/>
      <c r="S1486" s="88"/>
      <c r="T1486" s="88"/>
      <c r="U1486" s="137">
        <v>0</v>
      </c>
      <c r="V1486" s="137">
        <v>0</v>
      </c>
      <c r="W1486" s="138">
        <v>0</v>
      </c>
      <c r="X1486" s="137">
        <v>0</v>
      </c>
      <c r="Y1486" s="88">
        <v>0</v>
      </c>
      <c r="Z1486" s="88">
        <v>0</v>
      </c>
      <c r="AA1486" s="88">
        <v>0</v>
      </c>
      <c r="AB1486" s="88">
        <v>0</v>
      </c>
      <c r="AC1486" s="88">
        <v>0</v>
      </c>
      <c r="AD1486" s="88">
        <v>0</v>
      </c>
      <c r="AE1486" s="88">
        <v>0</v>
      </c>
      <c r="AF1486" s="88">
        <v>0</v>
      </c>
      <c r="AG1486" s="88">
        <v>0</v>
      </c>
      <c r="AH1486" s="139">
        <v>0</v>
      </c>
      <c r="AI1486" s="139">
        <v>0</v>
      </c>
      <c r="AU1486" s="88"/>
    </row>
    <row r="1487" spans="3:47" s="11" customFormat="1" outlineLevel="2" x14ac:dyDescent="0.2">
      <c r="C1487" s="119">
        <v>14</v>
      </c>
      <c r="E1487" s="153" t="s">
        <v>152</v>
      </c>
      <c r="P1487" s="149"/>
      <c r="Q1487" s="135" t="s">
        <v>110</v>
      </c>
      <c r="R1487" s="136"/>
      <c r="S1487" s="88"/>
      <c r="T1487" s="88"/>
      <c r="U1487" s="137">
        <v>0</v>
      </c>
      <c r="V1487" s="137">
        <v>0</v>
      </c>
      <c r="W1487" s="138">
        <v>0</v>
      </c>
      <c r="X1487" s="137">
        <v>0</v>
      </c>
      <c r="Y1487" s="88">
        <v>0</v>
      </c>
      <c r="Z1487" s="88">
        <v>0</v>
      </c>
      <c r="AA1487" s="88">
        <v>0</v>
      </c>
      <c r="AB1487" s="88">
        <v>0</v>
      </c>
      <c r="AC1487" s="88">
        <v>0</v>
      </c>
      <c r="AD1487" s="88">
        <v>0</v>
      </c>
      <c r="AE1487" s="88">
        <v>0</v>
      </c>
      <c r="AF1487" s="88">
        <v>0</v>
      </c>
      <c r="AG1487" s="88">
        <v>0</v>
      </c>
      <c r="AH1487" s="139">
        <v>0</v>
      </c>
      <c r="AI1487" s="139">
        <v>0</v>
      </c>
      <c r="AU1487" s="88"/>
    </row>
    <row r="1488" spans="3:47" s="11" customFormat="1" outlineLevel="2" x14ac:dyDescent="0.2">
      <c r="C1488" s="119">
        <v>14</v>
      </c>
      <c r="E1488" s="154" t="s">
        <v>152</v>
      </c>
      <c r="F1488" s="142"/>
      <c r="G1488" s="142"/>
      <c r="H1488" s="142"/>
      <c r="I1488" s="142"/>
      <c r="J1488" s="142"/>
      <c r="K1488" s="142"/>
      <c r="L1488" s="142"/>
      <c r="M1488" s="142"/>
      <c r="N1488" s="142"/>
      <c r="O1488" s="142"/>
      <c r="P1488" s="155"/>
      <c r="Q1488" s="143" t="s">
        <v>110</v>
      </c>
      <c r="R1488" s="144"/>
      <c r="S1488" s="145"/>
      <c r="T1488" s="145"/>
      <c r="U1488" s="146">
        <v>0</v>
      </c>
      <c r="V1488" s="146">
        <v>0</v>
      </c>
      <c r="W1488" s="147">
        <v>0</v>
      </c>
      <c r="X1488" s="146">
        <v>0</v>
      </c>
      <c r="Y1488" s="145">
        <v>0</v>
      </c>
      <c r="Z1488" s="145">
        <v>0</v>
      </c>
      <c r="AA1488" s="145">
        <v>0</v>
      </c>
      <c r="AB1488" s="145">
        <v>0</v>
      </c>
      <c r="AC1488" s="145">
        <v>0</v>
      </c>
      <c r="AD1488" s="145">
        <v>0</v>
      </c>
      <c r="AE1488" s="145">
        <v>0</v>
      </c>
      <c r="AF1488" s="145">
        <v>0</v>
      </c>
      <c r="AG1488" s="145">
        <v>0</v>
      </c>
      <c r="AH1488" s="148">
        <v>0</v>
      </c>
      <c r="AI1488" s="148">
        <v>0</v>
      </c>
      <c r="AU1488" s="88"/>
    </row>
    <row r="1489" spans="3:47" s="11" customFormat="1" outlineLevel="2" x14ac:dyDescent="0.2">
      <c r="C1489" s="119">
        <v>14</v>
      </c>
      <c r="P1489" s="149" t="s">
        <v>177</v>
      </c>
      <c r="Q1489" s="16" t="s">
        <v>110</v>
      </c>
      <c r="R1489" s="150"/>
      <c r="S1489" s="150"/>
      <c r="T1489" s="150"/>
      <c r="U1489" s="150">
        <v>0</v>
      </c>
      <c r="V1489" s="150">
        <v>0</v>
      </c>
      <c r="W1489" s="150">
        <v>0</v>
      </c>
      <c r="X1489" s="150">
        <v>6.9699689289911806</v>
      </c>
      <c r="Y1489" s="150">
        <v>172.03425398880901</v>
      </c>
      <c r="Z1489" s="150">
        <v>4.7549045096630884</v>
      </c>
      <c r="AA1489" s="150">
        <v>4.8737771224046655</v>
      </c>
      <c r="AB1489" s="150">
        <v>47.626679721005182</v>
      </c>
      <c r="AC1489" s="150">
        <v>4.6087691643123563</v>
      </c>
      <c r="AD1489" s="150">
        <v>24.037830555689954</v>
      </c>
      <c r="AE1489" s="150">
        <v>1.7639105286538834</v>
      </c>
      <c r="AF1489" s="150">
        <v>8.0473007495827691</v>
      </c>
      <c r="AG1489" s="150">
        <v>53.234929110467412</v>
      </c>
      <c r="AH1489" s="150">
        <v>9.4166917135448269</v>
      </c>
      <c r="AI1489" s="150">
        <v>1.9470271794373146</v>
      </c>
      <c r="AU1489" s="88"/>
    </row>
    <row r="1490" spans="3:47" s="11" customFormat="1" outlineLevel="2" x14ac:dyDescent="0.2">
      <c r="C1490" s="119">
        <v>14</v>
      </c>
      <c r="E1490" s="124" t="s">
        <v>178</v>
      </c>
      <c r="AU1490" s="88"/>
    </row>
    <row r="1491" spans="3:47" s="11" customFormat="1" outlineLevel="2" x14ac:dyDescent="0.2">
      <c r="C1491" s="119">
        <v>14</v>
      </c>
      <c r="F1491" s="156" t="s">
        <v>179</v>
      </c>
      <c r="AU1491" s="88"/>
    </row>
    <row r="1492" spans="3:47" s="11" customFormat="1" outlineLevel="2" x14ac:dyDescent="0.2">
      <c r="C1492" s="119">
        <v>14</v>
      </c>
      <c r="E1492" s="125"/>
      <c r="F1492" s="157" t="s">
        <v>209</v>
      </c>
      <c r="G1492" s="127"/>
      <c r="H1492" s="158" t="s">
        <v>180</v>
      </c>
      <c r="I1492" s="127"/>
      <c r="J1492" s="127"/>
      <c r="K1492" s="127"/>
      <c r="L1492" s="127"/>
      <c r="M1492" s="127"/>
      <c r="N1492" s="127"/>
      <c r="O1492" s="127"/>
      <c r="P1492" s="152"/>
      <c r="Q1492" s="128" t="s">
        <v>110</v>
      </c>
      <c r="R1492" s="129"/>
      <c r="S1492" s="130"/>
      <c r="T1492" s="130"/>
      <c r="U1492" s="131">
        <v>0</v>
      </c>
      <c r="V1492" s="131">
        <v>0</v>
      </c>
      <c r="W1492" s="132">
        <v>0</v>
      </c>
      <c r="X1492" s="131">
        <v>0</v>
      </c>
      <c r="Y1492" s="130">
        <v>0</v>
      </c>
      <c r="Z1492" s="130">
        <v>0</v>
      </c>
      <c r="AA1492" s="130">
        <v>0</v>
      </c>
      <c r="AB1492" s="130">
        <v>0</v>
      </c>
      <c r="AC1492" s="130">
        <v>0</v>
      </c>
      <c r="AD1492" s="130">
        <v>0</v>
      </c>
      <c r="AE1492" s="130">
        <v>0</v>
      </c>
      <c r="AF1492" s="130">
        <v>0</v>
      </c>
      <c r="AG1492" s="130">
        <v>0</v>
      </c>
      <c r="AH1492" s="133">
        <v>0</v>
      </c>
      <c r="AI1492" s="133">
        <v>0</v>
      </c>
      <c r="AU1492" s="88"/>
    </row>
    <row r="1493" spans="3:47" s="11" customFormat="1" outlineLevel="2" x14ac:dyDescent="0.2">
      <c r="C1493" s="119">
        <v>14</v>
      </c>
      <c r="E1493" s="134"/>
      <c r="F1493" s="159" t="s">
        <v>31</v>
      </c>
      <c r="H1493" s="72" t="s">
        <v>180</v>
      </c>
      <c r="P1493" s="149"/>
      <c r="Q1493" s="135" t="s">
        <v>110</v>
      </c>
      <c r="R1493" s="136"/>
      <c r="S1493" s="88"/>
      <c r="T1493" s="88"/>
      <c r="U1493" s="137">
        <v>19.156440000000007</v>
      </c>
      <c r="V1493" s="137">
        <v>23.08351020000001</v>
      </c>
      <c r="W1493" s="138">
        <v>25.444953293460014</v>
      </c>
      <c r="X1493" s="137">
        <v>26.075988135137827</v>
      </c>
      <c r="Y1493" s="88">
        <v>26.693989053940594</v>
      </c>
      <c r="Z1493" s="88">
        <v>27.294603807654262</v>
      </c>
      <c r="AA1493" s="88">
        <v>27.840495883807346</v>
      </c>
      <c r="AB1493" s="88">
        <v>28.397305801483494</v>
      </c>
      <c r="AC1493" s="88">
        <v>28.965251917513164</v>
      </c>
      <c r="AD1493" s="88">
        <v>29.544556955863428</v>
      </c>
      <c r="AE1493" s="88">
        <v>30.135448094980696</v>
      </c>
      <c r="AF1493" s="88">
        <v>30.738157056880311</v>
      </c>
      <c r="AG1493" s="88">
        <v>31.35292019801792</v>
      </c>
      <c r="AH1493" s="139">
        <v>31.979978601978278</v>
      </c>
      <c r="AI1493" s="139">
        <v>32.619578174017846</v>
      </c>
      <c r="AU1493" s="88"/>
    </row>
    <row r="1494" spans="3:47" s="11" customFormat="1" outlineLevel="2" x14ac:dyDescent="0.2">
      <c r="C1494" s="119">
        <v>14</v>
      </c>
      <c r="E1494" s="134"/>
      <c r="F1494" s="159" t="s">
        <v>28</v>
      </c>
      <c r="H1494" s="72" t="s">
        <v>180</v>
      </c>
      <c r="P1494" s="149"/>
      <c r="Q1494" s="135" t="s">
        <v>110</v>
      </c>
      <c r="R1494" s="136"/>
      <c r="S1494" s="88"/>
      <c r="T1494" s="88"/>
      <c r="U1494" s="137">
        <v>0</v>
      </c>
      <c r="V1494" s="137">
        <v>0</v>
      </c>
      <c r="W1494" s="138">
        <v>0</v>
      </c>
      <c r="X1494" s="137">
        <v>0</v>
      </c>
      <c r="Y1494" s="88">
        <v>0</v>
      </c>
      <c r="Z1494" s="88">
        <v>0</v>
      </c>
      <c r="AA1494" s="88">
        <v>0</v>
      </c>
      <c r="AB1494" s="88">
        <v>0</v>
      </c>
      <c r="AC1494" s="88">
        <v>0</v>
      </c>
      <c r="AD1494" s="88">
        <v>0</v>
      </c>
      <c r="AE1494" s="88">
        <v>0</v>
      </c>
      <c r="AF1494" s="88">
        <v>0</v>
      </c>
      <c r="AG1494" s="88">
        <v>0</v>
      </c>
      <c r="AH1494" s="139">
        <v>0</v>
      </c>
      <c r="AI1494" s="139">
        <v>0</v>
      </c>
      <c r="AU1494" s="88"/>
    </row>
    <row r="1495" spans="3:47" s="11" customFormat="1" outlineLevel="2" x14ac:dyDescent="0.2">
      <c r="C1495" s="119">
        <v>14</v>
      </c>
      <c r="E1495" s="134"/>
      <c r="F1495" s="159" t="s">
        <v>210</v>
      </c>
      <c r="H1495" s="72" t="s">
        <v>180</v>
      </c>
      <c r="P1495" s="149"/>
      <c r="Q1495" s="135" t="s">
        <v>110</v>
      </c>
      <c r="R1495" s="136"/>
      <c r="S1495" s="88"/>
      <c r="T1495" s="88"/>
      <c r="U1495" s="137">
        <v>8.953105294071225</v>
      </c>
      <c r="V1495" s="137">
        <v>9.2717576509641138</v>
      </c>
      <c r="W1495" s="138">
        <v>9.5317429546363641</v>
      </c>
      <c r="X1495" s="137">
        <v>9.7934153373599067</v>
      </c>
      <c r="Y1495" s="88">
        <v>10.030055423811364</v>
      </c>
      <c r="Z1495" s="88">
        <v>10.241404799508569</v>
      </c>
      <c r="AA1495" s="88">
        <v>10.444665528192374</v>
      </c>
      <c r="AB1495" s="88">
        <v>10.651960363977096</v>
      </c>
      <c r="AC1495" s="88">
        <v>10.863369371616056</v>
      </c>
      <c r="AD1495" s="88">
        <v>11.078974204904352</v>
      </c>
      <c r="AE1495" s="88">
        <v>11.298858138216508</v>
      </c>
      <c r="AF1495" s="88">
        <v>11.523106098670041</v>
      </c>
      <c r="AG1495" s="88">
        <v>11.751804698927387</v>
      </c>
      <c r="AH1495" s="139">
        <v>11.985042270648833</v>
      </c>
      <c r="AI1495" s="139">
        <v>12.222908898609401</v>
      </c>
      <c r="AU1495" s="88"/>
    </row>
    <row r="1496" spans="3:47" s="11" customFormat="1" outlineLevel="2" x14ac:dyDescent="0.2">
      <c r="C1496" s="119">
        <v>14</v>
      </c>
      <c r="E1496" s="134"/>
      <c r="F1496" s="159" t="s">
        <v>211</v>
      </c>
      <c r="H1496" s="72" t="s">
        <v>180</v>
      </c>
      <c r="P1496" s="149"/>
      <c r="Q1496" s="135" t="s">
        <v>110</v>
      </c>
      <c r="R1496" s="136"/>
      <c r="S1496" s="88"/>
      <c r="T1496" s="88"/>
      <c r="U1496" s="137">
        <v>4.6104500000000002</v>
      </c>
      <c r="V1496" s="137">
        <v>4.7741209750000007</v>
      </c>
      <c r="W1496" s="138">
        <v>4.9077963623000009</v>
      </c>
      <c r="X1496" s="137">
        <v>6.6160126592051949</v>
      </c>
      <c r="Y1496" s="88">
        <v>6.6821108986406799</v>
      </c>
      <c r="Z1496" s="88">
        <v>6.8328142466367883</v>
      </c>
      <c r="AA1496" s="88">
        <v>6.9767383535517826</v>
      </c>
      <c r="AB1496" s="88">
        <v>7.1237253277795585</v>
      </c>
      <c r="AC1496" s="88">
        <v>7.2738410898192694</v>
      </c>
      <c r="AD1496" s="88">
        <v>7.4271529962239935</v>
      </c>
      <c r="AE1496" s="88">
        <v>7.5837298712841044</v>
      </c>
      <c r="AF1496" s="88">
        <v>7.743642039418793</v>
      </c>
      <c r="AG1496" s="88">
        <v>7.9069613582917659</v>
      </c>
      <c r="AH1496" s="139">
        <v>8.0737612526675235</v>
      </c>
      <c r="AI1496" s="139">
        <v>8.2441167490250038</v>
      </c>
      <c r="AU1496" s="88"/>
    </row>
    <row r="1497" spans="3:47" s="11" customFormat="1" outlineLevel="2" x14ac:dyDescent="0.2">
      <c r="C1497" s="119">
        <v>14</v>
      </c>
      <c r="E1497" s="134"/>
      <c r="F1497" s="159" t="s">
        <v>212</v>
      </c>
      <c r="H1497" s="72" t="s">
        <v>180</v>
      </c>
      <c r="P1497" s="149"/>
      <c r="Q1497" s="135" t="s">
        <v>110</v>
      </c>
      <c r="R1497" s="136"/>
      <c r="S1497" s="88"/>
      <c r="T1497" s="88"/>
      <c r="U1497" s="137">
        <v>2.1785602998744769</v>
      </c>
      <c r="V1497" s="137">
        <v>2.2574935788544699</v>
      </c>
      <c r="W1497" s="138">
        <v>2.3214376906090597</v>
      </c>
      <c r="X1497" s="137">
        <v>2.3860267010491927</v>
      </c>
      <c r="Y1497" s="88">
        <v>2.4439014781592854</v>
      </c>
      <c r="Z1497" s="88">
        <v>2.494911352433526</v>
      </c>
      <c r="AA1497" s="88">
        <v>2.5443744790741278</v>
      </c>
      <c r="AB1497" s="88">
        <v>2.5948182421187758</v>
      </c>
      <c r="AC1497" s="88">
        <v>2.6462620832773305</v>
      </c>
      <c r="AD1497" s="88">
        <v>2.6987258297033097</v>
      </c>
      <c r="AE1497" s="88">
        <v>2.7522297016355428</v>
      </c>
      <c r="AF1497" s="88">
        <v>2.8067943201913246</v>
      </c>
      <c r="AG1497" s="88">
        <v>2.8624407153140727</v>
      </c>
      <c r="AH1497" s="139">
        <v>2.9191903338785532</v>
      </c>
      <c r="AI1497" s="139">
        <v>2.9770650479567973</v>
      </c>
      <c r="AU1497" s="88"/>
    </row>
    <row r="1498" spans="3:47" s="11" customFormat="1" outlineLevel="2" x14ac:dyDescent="0.2">
      <c r="C1498" s="119">
        <v>14</v>
      </c>
      <c r="E1498" s="134"/>
      <c r="F1498" s="159" t="s">
        <v>213</v>
      </c>
      <c r="H1498" s="72" t="s">
        <v>180</v>
      </c>
      <c r="P1498" s="149"/>
      <c r="Q1498" s="135" t="s">
        <v>110</v>
      </c>
      <c r="R1498" s="136"/>
      <c r="S1498" s="88"/>
      <c r="T1498" s="88"/>
      <c r="U1498" s="137">
        <v>6.9658299999999995</v>
      </c>
      <c r="V1498" s="137">
        <v>7.2131169650000002</v>
      </c>
      <c r="W1498" s="138">
        <v>7.4150842400200005</v>
      </c>
      <c r="X1498" s="137">
        <v>7.6182575481965493</v>
      </c>
      <c r="Y1498" s="88">
        <v>7.8033812066177273</v>
      </c>
      <c r="Z1498" s="88">
        <v>7.9680325500773623</v>
      </c>
      <c r="AA1498" s="88">
        <v>8.1265963978239029</v>
      </c>
      <c r="AB1498" s="88">
        <v>8.2883156661405994</v>
      </c>
      <c r="AC1498" s="88">
        <v>8.4532531478967972</v>
      </c>
      <c r="AD1498" s="88">
        <v>8.6214728855399443</v>
      </c>
      <c r="AE1498" s="88">
        <v>8.79304019596219</v>
      </c>
      <c r="AF1498" s="88">
        <v>8.9680216958618377</v>
      </c>
      <c r="AG1498" s="88">
        <v>9.1464853276094882</v>
      </c>
      <c r="AH1498" s="139">
        <v>9.3285003856289173</v>
      </c>
      <c r="AI1498" s="139">
        <v>9.5141375433029332</v>
      </c>
      <c r="AU1498" s="88"/>
    </row>
    <row r="1499" spans="3:47" s="11" customFormat="1" outlineLevel="2" x14ac:dyDescent="0.2">
      <c r="C1499" s="119">
        <v>14</v>
      </c>
      <c r="E1499" s="134"/>
      <c r="F1499" s="159" t="s">
        <v>214</v>
      </c>
      <c r="H1499" s="72" t="s">
        <v>180</v>
      </c>
      <c r="P1499" s="149"/>
      <c r="Q1499" s="135" t="s">
        <v>110</v>
      </c>
      <c r="R1499" s="136"/>
      <c r="S1499" s="88"/>
      <c r="T1499" s="88"/>
      <c r="U1499" s="137">
        <v>0</v>
      </c>
      <c r="V1499" s="137">
        <v>0</v>
      </c>
      <c r="W1499" s="138">
        <v>0</v>
      </c>
      <c r="X1499" s="137">
        <v>0</v>
      </c>
      <c r="Y1499" s="88">
        <v>0</v>
      </c>
      <c r="Z1499" s="88">
        <v>0</v>
      </c>
      <c r="AA1499" s="88">
        <v>0</v>
      </c>
      <c r="AB1499" s="88">
        <v>0</v>
      </c>
      <c r="AC1499" s="88">
        <v>0</v>
      </c>
      <c r="AD1499" s="88">
        <v>0</v>
      </c>
      <c r="AE1499" s="88">
        <v>0</v>
      </c>
      <c r="AF1499" s="88">
        <v>0</v>
      </c>
      <c r="AG1499" s="88">
        <v>0</v>
      </c>
      <c r="AH1499" s="139">
        <v>0</v>
      </c>
      <c r="AI1499" s="139">
        <v>0</v>
      </c>
      <c r="AU1499" s="88"/>
    </row>
    <row r="1500" spans="3:47" s="11" customFormat="1" outlineLevel="2" x14ac:dyDescent="0.2">
      <c r="C1500" s="119">
        <v>14</v>
      </c>
      <c r="E1500" s="134"/>
      <c r="F1500" s="159" t="s">
        <v>215</v>
      </c>
      <c r="H1500" s="72" t="s">
        <v>180</v>
      </c>
      <c r="P1500" s="149"/>
      <c r="Q1500" s="135" t="s">
        <v>110</v>
      </c>
      <c r="R1500" s="136"/>
      <c r="S1500" s="88"/>
      <c r="T1500" s="88"/>
      <c r="U1500" s="137">
        <v>0</v>
      </c>
      <c r="V1500" s="137">
        <v>0</v>
      </c>
      <c r="W1500" s="138">
        <v>0</v>
      </c>
      <c r="X1500" s="137">
        <v>0</v>
      </c>
      <c r="Y1500" s="88">
        <v>0</v>
      </c>
      <c r="Z1500" s="88">
        <v>0</v>
      </c>
      <c r="AA1500" s="88">
        <v>0</v>
      </c>
      <c r="AB1500" s="88">
        <v>0</v>
      </c>
      <c r="AC1500" s="88">
        <v>0</v>
      </c>
      <c r="AD1500" s="88">
        <v>0</v>
      </c>
      <c r="AE1500" s="88">
        <v>0</v>
      </c>
      <c r="AF1500" s="88">
        <v>0</v>
      </c>
      <c r="AG1500" s="88">
        <v>0</v>
      </c>
      <c r="AH1500" s="139">
        <v>0</v>
      </c>
      <c r="AI1500" s="139">
        <v>0</v>
      </c>
      <c r="AU1500" s="88"/>
    </row>
    <row r="1501" spans="3:47" s="11" customFormat="1" outlineLevel="2" x14ac:dyDescent="0.2">
      <c r="C1501" s="119">
        <v>14</v>
      </c>
      <c r="E1501" s="134"/>
      <c r="F1501" s="159" t="s">
        <v>216</v>
      </c>
      <c r="H1501" s="72" t="s">
        <v>180</v>
      </c>
      <c r="P1501" s="149"/>
      <c r="Q1501" s="135" t="s">
        <v>110</v>
      </c>
      <c r="R1501" s="136"/>
      <c r="S1501" s="88"/>
      <c r="T1501" s="88"/>
      <c r="U1501" s="137">
        <v>0</v>
      </c>
      <c r="V1501" s="137">
        <v>0</v>
      </c>
      <c r="W1501" s="138">
        <v>0</v>
      </c>
      <c r="X1501" s="137">
        <v>6.9779767824442667</v>
      </c>
      <c r="Y1501" s="88">
        <v>7.1780121168743349</v>
      </c>
      <c r="Z1501" s="88">
        <v>7.3754074500883799</v>
      </c>
      <c r="AA1501" s="88">
        <v>7.559792636340589</v>
      </c>
      <c r="AB1501" s="88">
        <v>0</v>
      </c>
      <c r="AC1501" s="88">
        <v>0</v>
      </c>
      <c r="AD1501" s="88">
        <v>0</v>
      </c>
      <c r="AE1501" s="88">
        <v>0</v>
      </c>
      <c r="AF1501" s="88">
        <v>0</v>
      </c>
      <c r="AG1501" s="88">
        <v>0</v>
      </c>
      <c r="AH1501" s="139">
        <v>0</v>
      </c>
      <c r="AI1501" s="139">
        <v>0</v>
      </c>
      <c r="AU1501" s="88"/>
    </row>
    <row r="1502" spans="3:47" s="11" customFormat="1" outlineLevel="2" x14ac:dyDescent="0.2">
      <c r="C1502" s="119">
        <v>14</v>
      </c>
      <c r="E1502" s="134"/>
      <c r="F1502" s="159" t="s">
        <v>33</v>
      </c>
      <c r="H1502" s="72" t="s">
        <v>180</v>
      </c>
      <c r="P1502" s="149"/>
      <c r="Q1502" s="135" t="s">
        <v>110</v>
      </c>
      <c r="R1502" s="136"/>
      <c r="S1502" s="88"/>
      <c r="T1502" s="88"/>
      <c r="U1502" s="137">
        <v>0</v>
      </c>
      <c r="V1502" s="137">
        <v>0</v>
      </c>
      <c r="W1502" s="138">
        <v>0</v>
      </c>
      <c r="X1502" s="137">
        <v>-3.9543242845112583</v>
      </c>
      <c r="Y1502" s="88">
        <v>-4.0676815806672471</v>
      </c>
      <c r="Z1502" s="88">
        <v>-4.1795428241355967</v>
      </c>
      <c r="AA1502" s="88">
        <v>-4.2840313947389861</v>
      </c>
      <c r="AB1502" s="88">
        <v>0</v>
      </c>
      <c r="AC1502" s="88">
        <v>0</v>
      </c>
      <c r="AD1502" s="88">
        <v>0</v>
      </c>
      <c r="AE1502" s="88">
        <v>0</v>
      </c>
      <c r="AF1502" s="88">
        <v>0</v>
      </c>
      <c r="AG1502" s="88">
        <v>0</v>
      </c>
      <c r="AH1502" s="139">
        <v>0</v>
      </c>
      <c r="AI1502" s="139">
        <v>0</v>
      </c>
      <c r="AU1502" s="88"/>
    </row>
    <row r="1503" spans="3:47" s="11" customFormat="1" outlineLevel="2" x14ac:dyDescent="0.2">
      <c r="C1503" s="119">
        <v>14</v>
      </c>
      <c r="E1503" s="134"/>
      <c r="F1503" s="159" t="s">
        <v>34</v>
      </c>
      <c r="H1503" s="72" t="s">
        <v>180</v>
      </c>
      <c r="P1503" s="149"/>
      <c r="Q1503" s="135" t="s">
        <v>110</v>
      </c>
      <c r="R1503" s="136"/>
      <c r="S1503" s="88"/>
      <c r="T1503" s="88"/>
      <c r="U1503" s="137">
        <v>0</v>
      </c>
      <c r="V1503" s="137">
        <v>0</v>
      </c>
      <c r="W1503" s="138">
        <v>0</v>
      </c>
      <c r="X1503" s="137">
        <v>2.3725737544799994</v>
      </c>
      <c r="Y1503" s="88">
        <v>167.40660969716612</v>
      </c>
      <c r="Z1503" s="88">
        <v>0</v>
      </c>
      <c r="AA1503" s="88">
        <v>0</v>
      </c>
      <c r="AB1503" s="88">
        <v>45.988713443182043</v>
      </c>
      <c r="AC1503" s="88">
        <v>2.9298537295436389</v>
      </c>
      <c r="AD1503" s="88">
        <v>22.316942235052018</v>
      </c>
      <c r="AE1503" s="88">
        <v>0</v>
      </c>
      <c r="AF1503" s="88">
        <v>6.2392924577125379</v>
      </c>
      <c r="AG1503" s="88">
        <v>51.381720611300423</v>
      </c>
      <c r="AH1503" s="139">
        <v>7.5171530018986665</v>
      </c>
      <c r="AI1503" s="139">
        <v>0</v>
      </c>
      <c r="AU1503" s="88"/>
    </row>
    <row r="1504" spans="3:47" s="11" customFormat="1" outlineLevel="2" x14ac:dyDescent="0.2">
      <c r="C1504" s="119">
        <v>14</v>
      </c>
      <c r="E1504" s="134"/>
      <c r="F1504" s="159" t="s">
        <v>217</v>
      </c>
      <c r="H1504" s="72" t="s">
        <v>180</v>
      </c>
      <c r="P1504" s="149"/>
      <c r="Q1504" s="135" t="s">
        <v>110</v>
      </c>
      <c r="R1504" s="136"/>
      <c r="S1504" s="88"/>
      <c r="T1504" s="88"/>
      <c r="U1504" s="137">
        <v>0</v>
      </c>
      <c r="V1504" s="137">
        <v>0</v>
      </c>
      <c r="W1504" s="138">
        <v>0</v>
      </c>
      <c r="X1504" s="137">
        <v>0</v>
      </c>
      <c r="Y1504" s="88">
        <v>0</v>
      </c>
      <c r="Z1504" s="88">
        <v>0</v>
      </c>
      <c r="AA1504" s="88">
        <v>0</v>
      </c>
      <c r="AB1504" s="88">
        <v>0</v>
      </c>
      <c r="AC1504" s="88">
        <v>0</v>
      </c>
      <c r="AD1504" s="88">
        <v>0</v>
      </c>
      <c r="AE1504" s="88">
        <v>0</v>
      </c>
      <c r="AF1504" s="88">
        <v>0</v>
      </c>
      <c r="AG1504" s="88">
        <v>0</v>
      </c>
      <c r="AH1504" s="139">
        <v>0</v>
      </c>
      <c r="AI1504" s="139">
        <v>0</v>
      </c>
      <c r="AU1504" s="88"/>
    </row>
    <row r="1505" spans="3:47" s="11" customFormat="1" outlineLevel="2" x14ac:dyDescent="0.2">
      <c r="C1505" s="119">
        <v>14</v>
      </c>
      <c r="E1505" s="134"/>
      <c r="F1505" s="159" t="s">
        <v>152</v>
      </c>
      <c r="H1505" s="72" t="s">
        <v>180</v>
      </c>
      <c r="P1505" s="149"/>
      <c r="Q1505" s="135" t="s">
        <v>110</v>
      </c>
      <c r="R1505" s="136"/>
      <c r="S1505" s="88"/>
      <c r="T1505" s="88"/>
      <c r="U1505" s="137">
        <v>0</v>
      </c>
      <c r="V1505" s="137">
        <v>0</v>
      </c>
      <c r="W1505" s="138">
        <v>0</v>
      </c>
      <c r="X1505" s="137">
        <v>0</v>
      </c>
      <c r="Y1505" s="88">
        <v>0</v>
      </c>
      <c r="Z1505" s="88">
        <v>0</v>
      </c>
      <c r="AA1505" s="88">
        <v>0</v>
      </c>
      <c r="AB1505" s="88">
        <v>0</v>
      </c>
      <c r="AC1505" s="88">
        <v>0</v>
      </c>
      <c r="AD1505" s="88">
        <v>0</v>
      </c>
      <c r="AE1505" s="88">
        <v>0</v>
      </c>
      <c r="AF1505" s="88">
        <v>0</v>
      </c>
      <c r="AG1505" s="88">
        <v>0</v>
      </c>
      <c r="AH1505" s="139">
        <v>0</v>
      </c>
      <c r="AI1505" s="139">
        <v>0</v>
      </c>
      <c r="AU1505" s="88"/>
    </row>
    <row r="1506" spans="3:47" s="11" customFormat="1" outlineLevel="2" x14ac:dyDescent="0.2">
      <c r="C1506" s="119">
        <v>14</v>
      </c>
      <c r="E1506" s="140"/>
      <c r="F1506" s="160" t="s">
        <v>152</v>
      </c>
      <c r="G1506" s="142"/>
      <c r="H1506" s="161" t="s">
        <v>180</v>
      </c>
      <c r="I1506" s="142"/>
      <c r="J1506" s="142"/>
      <c r="K1506" s="142"/>
      <c r="L1506" s="142"/>
      <c r="M1506" s="142"/>
      <c r="N1506" s="142"/>
      <c r="O1506" s="142"/>
      <c r="P1506" s="155"/>
      <c r="Q1506" s="143" t="s">
        <v>110</v>
      </c>
      <c r="R1506" s="144"/>
      <c r="S1506" s="145"/>
      <c r="T1506" s="145"/>
      <c r="U1506" s="146">
        <v>0</v>
      </c>
      <c r="V1506" s="146">
        <v>0</v>
      </c>
      <c r="W1506" s="147">
        <v>0</v>
      </c>
      <c r="X1506" s="146">
        <v>0</v>
      </c>
      <c r="Y1506" s="145">
        <v>0</v>
      </c>
      <c r="Z1506" s="145">
        <v>0</v>
      </c>
      <c r="AA1506" s="145">
        <v>0</v>
      </c>
      <c r="AB1506" s="145">
        <v>0</v>
      </c>
      <c r="AC1506" s="145">
        <v>0</v>
      </c>
      <c r="AD1506" s="145">
        <v>0</v>
      </c>
      <c r="AE1506" s="145">
        <v>0</v>
      </c>
      <c r="AF1506" s="145">
        <v>0</v>
      </c>
      <c r="AG1506" s="145">
        <v>0</v>
      </c>
      <c r="AH1506" s="148">
        <v>0</v>
      </c>
      <c r="AI1506" s="148">
        <v>0</v>
      </c>
      <c r="AU1506" s="88"/>
    </row>
    <row r="1507" spans="3:47" s="11" customFormat="1" outlineLevel="2" x14ac:dyDescent="0.2">
      <c r="C1507" s="119">
        <v>14</v>
      </c>
      <c r="E1507" s="125"/>
      <c r="F1507" s="157" t="s">
        <v>152</v>
      </c>
      <c r="G1507" s="127"/>
      <c r="H1507" s="158" t="s">
        <v>180</v>
      </c>
      <c r="I1507" s="127"/>
      <c r="J1507" s="127"/>
      <c r="K1507" s="127"/>
      <c r="L1507" s="127"/>
      <c r="M1507" s="127"/>
      <c r="N1507" s="127"/>
      <c r="O1507" s="127"/>
      <c r="P1507" s="152"/>
      <c r="Q1507" s="128" t="s">
        <v>110</v>
      </c>
      <c r="R1507" s="129"/>
      <c r="S1507" s="130"/>
      <c r="T1507" s="130"/>
      <c r="U1507" s="131">
        <v>0</v>
      </c>
      <c r="V1507" s="131">
        <v>0</v>
      </c>
      <c r="W1507" s="132">
        <v>0</v>
      </c>
      <c r="X1507" s="131">
        <v>0</v>
      </c>
      <c r="Y1507" s="130">
        <v>0</v>
      </c>
      <c r="Z1507" s="130">
        <v>0</v>
      </c>
      <c r="AA1507" s="130">
        <v>0</v>
      </c>
      <c r="AB1507" s="130">
        <v>0</v>
      </c>
      <c r="AC1507" s="130">
        <v>0</v>
      </c>
      <c r="AD1507" s="130">
        <v>0</v>
      </c>
      <c r="AE1507" s="130">
        <v>0</v>
      </c>
      <c r="AF1507" s="130">
        <v>0</v>
      </c>
      <c r="AG1507" s="130">
        <v>0</v>
      </c>
      <c r="AH1507" s="133">
        <v>0</v>
      </c>
      <c r="AI1507" s="133">
        <v>0</v>
      </c>
      <c r="AU1507" s="88"/>
    </row>
    <row r="1508" spans="3:47" s="11" customFormat="1" outlineLevel="2" x14ac:dyDescent="0.2">
      <c r="C1508" s="119">
        <v>14</v>
      </c>
      <c r="E1508" s="134"/>
      <c r="F1508" s="159" t="s">
        <v>152</v>
      </c>
      <c r="H1508" s="72" t="s">
        <v>180</v>
      </c>
      <c r="P1508" s="149"/>
      <c r="Q1508" s="135" t="s">
        <v>110</v>
      </c>
      <c r="R1508" s="136"/>
      <c r="S1508" s="88"/>
      <c r="T1508" s="88"/>
      <c r="U1508" s="137">
        <v>0</v>
      </c>
      <c r="V1508" s="137">
        <v>0</v>
      </c>
      <c r="W1508" s="138">
        <v>0</v>
      </c>
      <c r="X1508" s="137">
        <v>0</v>
      </c>
      <c r="Y1508" s="88">
        <v>0</v>
      </c>
      <c r="Z1508" s="88">
        <v>0</v>
      </c>
      <c r="AA1508" s="88">
        <v>0</v>
      </c>
      <c r="AB1508" s="88">
        <v>0</v>
      </c>
      <c r="AC1508" s="88">
        <v>0</v>
      </c>
      <c r="AD1508" s="88">
        <v>0</v>
      </c>
      <c r="AE1508" s="88">
        <v>0</v>
      </c>
      <c r="AF1508" s="88">
        <v>0</v>
      </c>
      <c r="AG1508" s="88">
        <v>0</v>
      </c>
      <c r="AH1508" s="139">
        <v>0</v>
      </c>
      <c r="AI1508" s="139">
        <v>0</v>
      </c>
      <c r="AU1508" s="88"/>
    </row>
    <row r="1509" spans="3:47" s="11" customFormat="1" outlineLevel="2" x14ac:dyDescent="0.2">
      <c r="C1509" s="119">
        <v>14</v>
      </c>
      <c r="E1509" s="134"/>
      <c r="F1509" s="159" t="s">
        <v>152</v>
      </c>
      <c r="H1509" s="72" t="s">
        <v>180</v>
      </c>
      <c r="P1509" s="149"/>
      <c r="Q1509" s="135" t="s">
        <v>110</v>
      </c>
      <c r="R1509" s="136"/>
      <c r="S1509" s="88"/>
      <c r="T1509" s="88"/>
      <c r="U1509" s="137">
        <v>0</v>
      </c>
      <c r="V1509" s="137">
        <v>0</v>
      </c>
      <c r="W1509" s="138">
        <v>0</v>
      </c>
      <c r="X1509" s="137">
        <v>0</v>
      </c>
      <c r="Y1509" s="88">
        <v>0</v>
      </c>
      <c r="Z1509" s="88">
        <v>0</v>
      </c>
      <c r="AA1509" s="88">
        <v>0</v>
      </c>
      <c r="AB1509" s="88">
        <v>0</v>
      </c>
      <c r="AC1509" s="88">
        <v>0</v>
      </c>
      <c r="AD1509" s="88">
        <v>0</v>
      </c>
      <c r="AE1509" s="88">
        <v>0</v>
      </c>
      <c r="AF1509" s="88">
        <v>0</v>
      </c>
      <c r="AG1509" s="88">
        <v>0</v>
      </c>
      <c r="AH1509" s="139">
        <v>0</v>
      </c>
      <c r="AI1509" s="139">
        <v>0</v>
      </c>
      <c r="AU1509" s="88"/>
    </row>
    <row r="1510" spans="3:47" s="11" customFormat="1" outlineLevel="2" x14ac:dyDescent="0.2">
      <c r="C1510" s="119">
        <v>14</v>
      </c>
      <c r="E1510" s="134"/>
      <c r="F1510" s="159" t="s">
        <v>152</v>
      </c>
      <c r="H1510" s="72" t="s">
        <v>180</v>
      </c>
      <c r="P1510" s="149"/>
      <c r="Q1510" s="135" t="s">
        <v>110</v>
      </c>
      <c r="R1510" s="136"/>
      <c r="S1510" s="88"/>
      <c r="T1510" s="88"/>
      <c r="U1510" s="137">
        <v>0</v>
      </c>
      <c r="V1510" s="137">
        <v>0</v>
      </c>
      <c r="W1510" s="138">
        <v>0</v>
      </c>
      <c r="X1510" s="137">
        <v>0</v>
      </c>
      <c r="Y1510" s="88">
        <v>0</v>
      </c>
      <c r="Z1510" s="88">
        <v>0</v>
      </c>
      <c r="AA1510" s="88">
        <v>0</v>
      </c>
      <c r="AB1510" s="88">
        <v>0</v>
      </c>
      <c r="AC1510" s="88">
        <v>0</v>
      </c>
      <c r="AD1510" s="88">
        <v>0</v>
      </c>
      <c r="AE1510" s="88">
        <v>0</v>
      </c>
      <c r="AF1510" s="88">
        <v>0</v>
      </c>
      <c r="AG1510" s="88">
        <v>0</v>
      </c>
      <c r="AH1510" s="139">
        <v>0</v>
      </c>
      <c r="AI1510" s="139">
        <v>0</v>
      </c>
      <c r="AU1510" s="88"/>
    </row>
    <row r="1511" spans="3:47" s="11" customFormat="1" outlineLevel="2" x14ac:dyDescent="0.2">
      <c r="C1511" s="119">
        <v>14</v>
      </c>
      <c r="E1511" s="134"/>
      <c r="F1511" s="159" t="s">
        <v>152</v>
      </c>
      <c r="H1511" s="72" t="s">
        <v>180</v>
      </c>
      <c r="P1511" s="149"/>
      <c r="Q1511" s="135" t="s">
        <v>110</v>
      </c>
      <c r="R1511" s="136"/>
      <c r="S1511" s="88"/>
      <c r="T1511" s="88"/>
      <c r="U1511" s="137">
        <v>0</v>
      </c>
      <c r="V1511" s="137">
        <v>0</v>
      </c>
      <c r="W1511" s="138">
        <v>0</v>
      </c>
      <c r="X1511" s="137">
        <v>0</v>
      </c>
      <c r="Y1511" s="88">
        <v>0</v>
      </c>
      <c r="Z1511" s="88">
        <v>0</v>
      </c>
      <c r="AA1511" s="88">
        <v>0</v>
      </c>
      <c r="AB1511" s="88">
        <v>0</v>
      </c>
      <c r="AC1511" s="88">
        <v>0</v>
      </c>
      <c r="AD1511" s="88">
        <v>0</v>
      </c>
      <c r="AE1511" s="88">
        <v>0</v>
      </c>
      <c r="AF1511" s="88">
        <v>0</v>
      </c>
      <c r="AG1511" s="88">
        <v>0</v>
      </c>
      <c r="AH1511" s="139">
        <v>0</v>
      </c>
      <c r="AI1511" s="139">
        <v>0</v>
      </c>
      <c r="AU1511" s="88"/>
    </row>
    <row r="1512" spans="3:47" s="11" customFormat="1" outlineLevel="2" x14ac:dyDescent="0.2">
      <c r="C1512" s="119">
        <v>14</v>
      </c>
      <c r="E1512" s="134"/>
      <c r="F1512" s="159" t="s">
        <v>152</v>
      </c>
      <c r="H1512" s="72" t="s">
        <v>180</v>
      </c>
      <c r="P1512" s="149"/>
      <c r="Q1512" s="135" t="s">
        <v>110</v>
      </c>
      <c r="R1512" s="136"/>
      <c r="S1512" s="88"/>
      <c r="T1512" s="88"/>
      <c r="U1512" s="137">
        <v>0</v>
      </c>
      <c r="V1512" s="137">
        <v>0</v>
      </c>
      <c r="W1512" s="138">
        <v>0</v>
      </c>
      <c r="X1512" s="137">
        <v>0</v>
      </c>
      <c r="Y1512" s="88">
        <v>0</v>
      </c>
      <c r="Z1512" s="88">
        <v>0</v>
      </c>
      <c r="AA1512" s="88">
        <v>0</v>
      </c>
      <c r="AB1512" s="88">
        <v>0</v>
      </c>
      <c r="AC1512" s="88">
        <v>0</v>
      </c>
      <c r="AD1512" s="88">
        <v>0</v>
      </c>
      <c r="AE1512" s="88">
        <v>0</v>
      </c>
      <c r="AF1512" s="88">
        <v>0</v>
      </c>
      <c r="AG1512" s="88">
        <v>0</v>
      </c>
      <c r="AH1512" s="139">
        <v>0</v>
      </c>
      <c r="AI1512" s="139">
        <v>0</v>
      </c>
      <c r="AU1512" s="88"/>
    </row>
    <row r="1513" spans="3:47" s="11" customFormat="1" outlineLevel="2" x14ac:dyDescent="0.2">
      <c r="C1513" s="119">
        <v>14</v>
      </c>
      <c r="E1513" s="134"/>
      <c r="F1513" s="159" t="s">
        <v>152</v>
      </c>
      <c r="H1513" s="72" t="s">
        <v>180</v>
      </c>
      <c r="P1513" s="149"/>
      <c r="Q1513" s="135" t="s">
        <v>110</v>
      </c>
      <c r="R1513" s="136"/>
      <c r="S1513" s="88"/>
      <c r="T1513" s="88"/>
      <c r="U1513" s="137">
        <v>0</v>
      </c>
      <c r="V1513" s="137">
        <v>0</v>
      </c>
      <c r="W1513" s="138">
        <v>0</v>
      </c>
      <c r="X1513" s="137">
        <v>0</v>
      </c>
      <c r="Y1513" s="88">
        <v>0</v>
      </c>
      <c r="Z1513" s="88">
        <v>0</v>
      </c>
      <c r="AA1513" s="88">
        <v>0</v>
      </c>
      <c r="AB1513" s="88">
        <v>0</v>
      </c>
      <c r="AC1513" s="88">
        <v>0</v>
      </c>
      <c r="AD1513" s="88">
        <v>0</v>
      </c>
      <c r="AE1513" s="88">
        <v>0</v>
      </c>
      <c r="AF1513" s="88">
        <v>0</v>
      </c>
      <c r="AG1513" s="88">
        <v>0</v>
      </c>
      <c r="AH1513" s="139">
        <v>0</v>
      </c>
      <c r="AI1513" s="139">
        <v>0</v>
      </c>
      <c r="AU1513" s="88"/>
    </row>
    <row r="1514" spans="3:47" s="11" customFormat="1" outlineLevel="2" x14ac:dyDescent="0.2">
      <c r="C1514" s="119">
        <v>14</v>
      </c>
      <c r="E1514" s="134"/>
      <c r="F1514" s="159" t="s">
        <v>152</v>
      </c>
      <c r="H1514" s="72" t="s">
        <v>180</v>
      </c>
      <c r="P1514" s="149"/>
      <c r="Q1514" s="135" t="s">
        <v>110</v>
      </c>
      <c r="R1514" s="136"/>
      <c r="S1514" s="88"/>
      <c r="T1514" s="88"/>
      <c r="U1514" s="137">
        <v>0</v>
      </c>
      <c r="V1514" s="137">
        <v>0</v>
      </c>
      <c r="W1514" s="138">
        <v>0</v>
      </c>
      <c r="X1514" s="137">
        <v>0</v>
      </c>
      <c r="Y1514" s="88">
        <v>0</v>
      </c>
      <c r="Z1514" s="88">
        <v>0</v>
      </c>
      <c r="AA1514" s="88">
        <v>0</v>
      </c>
      <c r="AB1514" s="88">
        <v>0</v>
      </c>
      <c r="AC1514" s="88">
        <v>0</v>
      </c>
      <c r="AD1514" s="88">
        <v>0</v>
      </c>
      <c r="AE1514" s="88">
        <v>0</v>
      </c>
      <c r="AF1514" s="88">
        <v>0</v>
      </c>
      <c r="AG1514" s="88">
        <v>0</v>
      </c>
      <c r="AH1514" s="139">
        <v>0</v>
      </c>
      <c r="AI1514" s="139">
        <v>0</v>
      </c>
      <c r="AU1514" s="88"/>
    </row>
    <row r="1515" spans="3:47" s="11" customFormat="1" outlineLevel="2" x14ac:dyDescent="0.2">
      <c r="C1515" s="119">
        <v>14</v>
      </c>
      <c r="E1515" s="134"/>
      <c r="F1515" s="159" t="s">
        <v>152</v>
      </c>
      <c r="H1515" s="72" t="s">
        <v>180</v>
      </c>
      <c r="P1515" s="149"/>
      <c r="Q1515" s="135" t="s">
        <v>110</v>
      </c>
      <c r="R1515" s="136"/>
      <c r="S1515" s="88"/>
      <c r="T1515" s="88"/>
      <c r="U1515" s="137">
        <v>0</v>
      </c>
      <c r="V1515" s="137">
        <v>0</v>
      </c>
      <c r="W1515" s="138">
        <v>0</v>
      </c>
      <c r="X1515" s="137">
        <v>0</v>
      </c>
      <c r="Y1515" s="88">
        <v>0</v>
      </c>
      <c r="Z1515" s="88">
        <v>0</v>
      </c>
      <c r="AA1515" s="88">
        <v>0</v>
      </c>
      <c r="AB1515" s="88">
        <v>0</v>
      </c>
      <c r="AC1515" s="88">
        <v>0</v>
      </c>
      <c r="AD1515" s="88">
        <v>0</v>
      </c>
      <c r="AE1515" s="88">
        <v>0</v>
      </c>
      <c r="AF1515" s="88">
        <v>0</v>
      </c>
      <c r="AG1515" s="88">
        <v>0</v>
      </c>
      <c r="AH1515" s="139">
        <v>0</v>
      </c>
      <c r="AI1515" s="139">
        <v>0</v>
      </c>
      <c r="AU1515" s="88"/>
    </row>
    <row r="1516" spans="3:47" s="11" customFormat="1" outlineLevel="2" x14ac:dyDescent="0.2">
      <c r="C1516" s="119">
        <v>14</v>
      </c>
      <c r="E1516" s="140"/>
      <c r="F1516" s="160" t="s">
        <v>152</v>
      </c>
      <c r="G1516" s="142"/>
      <c r="H1516" s="161" t="s">
        <v>180</v>
      </c>
      <c r="I1516" s="142"/>
      <c r="J1516" s="142"/>
      <c r="K1516" s="142"/>
      <c r="L1516" s="142"/>
      <c r="M1516" s="142"/>
      <c r="N1516" s="142"/>
      <c r="O1516" s="142"/>
      <c r="P1516" s="155"/>
      <c r="Q1516" s="143" t="s">
        <v>110</v>
      </c>
      <c r="R1516" s="144"/>
      <c r="S1516" s="145"/>
      <c r="T1516" s="145"/>
      <c r="U1516" s="146">
        <v>0</v>
      </c>
      <c r="V1516" s="146">
        <v>0</v>
      </c>
      <c r="W1516" s="147">
        <v>0</v>
      </c>
      <c r="X1516" s="146">
        <v>0</v>
      </c>
      <c r="Y1516" s="145">
        <v>0</v>
      </c>
      <c r="Z1516" s="145">
        <v>0</v>
      </c>
      <c r="AA1516" s="145">
        <v>0</v>
      </c>
      <c r="AB1516" s="145">
        <v>0</v>
      </c>
      <c r="AC1516" s="145">
        <v>0</v>
      </c>
      <c r="AD1516" s="145">
        <v>0</v>
      </c>
      <c r="AE1516" s="145">
        <v>0</v>
      </c>
      <c r="AF1516" s="145">
        <v>0</v>
      </c>
      <c r="AG1516" s="145">
        <v>0</v>
      </c>
      <c r="AH1516" s="148">
        <v>0</v>
      </c>
      <c r="AI1516" s="148">
        <v>0</v>
      </c>
      <c r="AU1516" s="88"/>
    </row>
    <row r="1517" spans="3:47" s="11" customFormat="1" outlineLevel="2" x14ac:dyDescent="0.2">
      <c r="C1517" s="119">
        <v>14</v>
      </c>
      <c r="F1517" s="159"/>
      <c r="P1517" s="149" t="s">
        <v>181</v>
      </c>
      <c r="Q1517" s="16" t="s">
        <v>110</v>
      </c>
      <c r="R1517" s="150"/>
      <c r="S1517" s="150"/>
      <c r="T1517" s="150"/>
      <c r="U1517" s="150">
        <v>41.864385593945705</v>
      </c>
      <c r="V1517" s="150">
        <v>46.599999369818597</v>
      </c>
      <c r="W1517" s="150">
        <v>49.621014541025438</v>
      </c>
      <c r="X1517" s="150">
        <v>57.885926633361684</v>
      </c>
      <c r="Y1517" s="150">
        <v>224.17037829454284</v>
      </c>
      <c r="Z1517" s="150">
        <v>58.027631382263287</v>
      </c>
      <c r="AA1517" s="150">
        <v>59.208631884051137</v>
      </c>
      <c r="AB1517" s="150">
        <v>103.04483884468158</v>
      </c>
      <c r="AC1517" s="150">
        <v>61.131831339666249</v>
      </c>
      <c r="AD1517" s="150">
        <v>81.68782510728704</v>
      </c>
      <c r="AE1517" s="150">
        <v>60.563306002079045</v>
      </c>
      <c r="AF1517" s="150">
        <v>68.019013668734843</v>
      </c>
      <c r="AG1517" s="150">
        <v>114.40233290946105</v>
      </c>
      <c r="AH1517" s="150">
        <v>71.803625846700768</v>
      </c>
      <c r="AI1517" s="150">
        <v>65.577806412911983</v>
      </c>
      <c r="AU1517" s="88"/>
    </row>
    <row r="1518" spans="3:47" s="11" customFormat="1" outlineLevel="2" x14ac:dyDescent="0.2">
      <c r="C1518" s="119">
        <v>14</v>
      </c>
      <c r="P1518" s="149" t="s">
        <v>182</v>
      </c>
      <c r="Q1518" s="16" t="s">
        <v>110</v>
      </c>
      <c r="R1518" s="150"/>
      <c r="S1518" s="150"/>
      <c r="T1518" s="150"/>
      <c r="U1518" s="150">
        <v>0</v>
      </c>
      <c r="V1518" s="150">
        <v>0</v>
      </c>
      <c r="W1518" s="150">
        <v>0</v>
      </c>
      <c r="X1518" s="150">
        <v>0</v>
      </c>
      <c r="Y1518" s="150">
        <v>0</v>
      </c>
      <c r="Z1518" s="150">
        <v>0</v>
      </c>
      <c r="AA1518" s="150">
        <v>0</v>
      </c>
      <c r="AB1518" s="150">
        <v>0</v>
      </c>
      <c r="AC1518" s="150">
        <v>0</v>
      </c>
      <c r="AD1518" s="150">
        <v>0</v>
      </c>
      <c r="AE1518" s="150">
        <v>0</v>
      </c>
      <c r="AF1518" s="150">
        <v>0</v>
      </c>
      <c r="AG1518" s="150">
        <v>0</v>
      </c>
      <c r="AH1518" s="150">
        <v>0</v>
      </c>
      <c r="AI1518" s="150">
        <v>0</v>
      </c>
      <c r="AU1518" s="88"/>
    </row>
    <row r="1519" spans="3:47" s="11" customFormat="1" outlineLevel="2" x14ac:dyDescent="0.2">
      <c r="C1519" s="119">
        <v>14</v>
      </c>
      <c r="F1519" s="124"/>
      <c r="P1519" s="149" t="s">
        <v>183</v>
      </c>
      <c r="Q1519" s="16" t="s">
        <v>110</v>
      </c>
      <c r="R1519" s="150"/>
      <c r="S1519" s="150"/>
      <c r="T1519" s="150"/>
      <c r="U1519" s="150">
        <v>41.864385593945705</v>
      </c>
      <c r="V1519" s="150">
        <v>46.599999369818597</v>
      </c>
      <c r="W1519" s="150">
        <v>49.621014541025438</v>
      </c>
      <c r="X1519" s="150">
        <v>57.885926633361684</v>
      </c>
      <c r="Y1519" s="150">
        <v>224.17037829454284</v>
      </c>
      <c r="Z1519" s="150">
        <v>58.027631382263287</v>
      </c>
      <c r="AA1519" s="150">
        <v>59.208631884051137</v>
      </c>
      <c r="AB1519" s="150">
        <v>103.04483884468158</v>
      </c>
      <c r="AC1519" s="150">
        <v>61.131831339666249</v>
      </c>
      <c r="AD1519" s="150">
        <v>81.68782510728704</v>
      </c>
      <c r="AE1519" s="150">
        <v>60.563306002079045</v>
      </c>
      <c r="AF1519" s="150">
        <v>68.019013668734843</v>
      </c>
      <c r="AG1519" s="150">
        <v>114.40233290946105</v>
      </c>
      <c r="AH1519" s="150">
        <v>71.803625846700768</v>
      </c>
      <c r="AI1519" s="150">
        <v>65.577806412911983</v>
      </c>
      <c r="AU1519" s="88"/>
    </row>
    <row r="1520" spans="3:47" s="11" customFormat="1" outlineLevel="2" x14ac:dyDescent="0.2">
      <c r="C1520" s="119">
        <v>14</v>
      </c>
      <c r="F1520" s="124"/>
      <c r="P1520" s="149"/>
      <c r="Q1520" s="16"/>
      <c r="R1520" s="88"/>
      <c r="S1520" s="88"/>
      <c r="T1520" s="88"/>
      <c r="U1520" s="88"/>
      <c r="V1520" s="88"/>
      <c r="W1520" s="88"/>
      <c r="X1520" s="88"/>
      <c r="Y1520" s="88"/>
      <c r="Z1520" s="88"/>
      <c r="AA1520" s="88"/>
      <c r="AB1520" s="88"/>
      <c r="AC1520" s="88"/>
      <c r="AD1520" s="88"/>
      <c r="AE1520" s="88"/>
      <c r="AF1520" s="88"/>
      <c r="AG1520" s="88"/>
      <c r="AH1520" s="88"/>
      <c r="AI1520" s="88"/>
      <c r="AU1520" s="88"/>
    </row>
    <row r="1521" spans="3:47" outlineLevel="1" x14ac:dyDescent="0.2">
      <c r="C1521" s="119">
        <v>14</v>
      </c>
      <c r="D1521" s="11"/>
      <c r="E1521" s="162" t="s">
        <v>184</v>
      </c>
      <c r="F1521" s="121"/>
      <c r="G1521" s="121"/>
      <c r="H1521" s="121"/>
      <c r="I1521" s="121"/>
      <c r="J1521" s="121"/>
      <c r="K1521" s="121"/>
      <c r="L1521" s="121"/>
      <c r="M1521" s="121"/>
      <c r="N1521" s="121"/>
      <c r="O1521" s="121"/>
      <c r="P1521" s="121"/>
      <c r="Q1521" s="122"/>
      <c r="R1521" s="123"/>
      <c r="S1521" s="123"/>
      <c r="T1521" s="123"/>
      <c r="U1521" s="123"/>
      <c r="V1521" s="123"/>
      <c r="W1521" s="123"/>
      <c r="X1521" s="123"/>
      <c r="Y1521" s="123"/>
      <c r="Z1521" s="123"/>
      <c r="AA1521" s="123"/>
      <c r="AB1521" s="123"/>
      <c r="AC1521" s="123"/>
      <c r="AD1521" s="123"/>
      <c r="AE1521" s="123"/>
      <c r="AF1521" s="123"/>
      <c r="AG1521" s="123"/>
      <c r="AH1521" s="123"/>
      <c r="AI1521" s="123"/>
      <c r="AT1521" s="11"/>
      <c r="AU1521" s="88"/>
    </row>
    <row r="1522" spans="3:47" outlineLevel="2" x14ac:dyDescent="0.2">
      <c r="C1522" s="119">
        <v>14</v>
      </c>
      <c r="D1522" s="11"/>
      <c r="E1522" s="11"/>
      <c r="F1522" s="11"/>
      <c r="G1522" s="16"/>
      <c r="H1522" s="163" t="s">
        <v>6</v>
      </c>
      <c r="I1522" s="163" t="s">
        <v>5</v>
      </c>
      <c r="J1522" s="163" t="s">
        <v>129</v>
      </c>
      <c r="K1522" s="163" t="s">
        <v>128</v>
      </c>
      <c r="L1522" s="11"/>
      <c r="M1522" s="11"/>
      <c r="N1522" s="11"/>
      <c r="O1522" s="11"/>
      <c r="P1522" s="149"/>
      <c r="Q1522" s="164"/>
      <c r="V1522" s="165"/>
      <c r="W1522" s="150"/>
      <c r="X1522" s="150"/>
      <c r="Y1522" s="150"/>
      <c r="Z1522" s="150"/>
      <c r="AA1522" s="150"/>
      <c r="AB1522" s="150"/>
      <c r="AC1522" s="150"/>
      <c r="AD1522" s="150"/>
      <c r="AE1522" s="150"/>
      <c r="AF1522" s="150"/>
      <c r="AG1522" s="150"/>
      <c r="AH1522" s="150"/>
      <c r="AI1522" s="150"/>
      <c r="AT1522" s="11"/>
      <c r="AU1522" s="88"/>
    </row>
    <row r="1523" spans="3:47" outlineLevel="2" x14ac:dyDescent="0.2">
      <c r="C1523" s="119">
        <v>14</v>
      </c>
      <c r="D1523" s="167" t="s">
        <v>218</v>
      </c>
      <c r="E1523" s="11"/>
      <c r="F1523" s="125" t="s">
        <v>209</v>
      </c>
      <c r="G1523" s="168" t="s">
        <v>130</v>
      </c>
      <c r="H1523" s="169">
        <v>1</v>
      </c>
      <c r="I1523" s="170">
        <v>0</v>
      </c>
      <c r="J1523" s="170">
        <v>1</v>
      </c>
      <c r="K1523" s="171">
        <v>0</v>
      </c>
      <c r="L1523" s="11"/>
      <c r="M1523" s="11"/>
      <c r="N1523" s="11"/>
      <c r="O1523" s="11"/>
      <c r="P1523" s="149"/>
      <c r="Q1523" s="164"/>
      <c r="V1523" s="165"/>
      <c r="W1523" s="11"/>
      <c r="X1523" s="11"/>
      <c r="Y1523" s="150"/>
      <c r="Z1523" s="150"/>
      <c r="AA1523" s="150"/>
      <c r="AB1523" s="150"/>
      <c r="AC1523" s="150"/>
      <c r="AD1523" s="150"/>
      <c r="AE1523" s="150"/>
      <c r="AF1523" s="150"/>
      <c r="AG1523" s="11"/>
      <c r="AH1523" s="11"/>
      <c r="AI1523" s="11"/>
      <c r="AT1523" s="11"/>
      <c r="AU1523" s="88"/>
    </row>
    <row r="1524" spans="3:47" outlineLevel="2" x14ac:dyDescent="0.2">
      <c r="C1524" s="119">
        <v>14</v>
      </c>
      <c r="D1524" s="167" t="s">
        <v>218</v>
      </c>
      <c r="E1524" s="11"/>
      <c r="F1524" s="134" t="s">
        <v>31</v>
      </c>
      <c r="G1524" s="16" t="s">
        <v>130</v>
      </c>
      <c r="H1524" s="172">
        <v>1</v>
      </c>
      <c r="I1524" s="173">
        <v>0</v>
      </c>
      <c r="J1524" s="173">
        <v>1</v>
      </c>
      <c r="K1524" s="174">
        <v>0</v>
      </c>
      <c r="L1524" s="11"/>
      <c r="M1524" s="11"/>
      <c r="N1524" s="11"/>
      <c r="O1524" s="11"/>
      <c r="P1524" s="149"/>
      <c r="Q1524" s="164"/>
      <c r="V1524" s="165"/>
      <c r="W1524" s="11"/>
      <c r="X1524" s="11"/>
      <c r="Y1524" s="150"/>
      <c r="Z1524" s="150"/>
      <c r="AA1524" s="150"/>
      <c r="AB1524" s="150"/>
      <c r="AC1524" s="150"/>
      <c r="AD1524" s="150"/>
      <c r="AE1524" s="150"/>
      <c r="AF1524" s="150"/>
      <c r="AG1524" s="11"/>
      <c r="AH1524" s="11"/>
      <c r="AI1524" s="11"/>
      <c r="AT1524" s="11"/>
      <c r="AU1524" s="88"/>
    </row>
    <row r="1525" spans="3:47" outlineLevel="2" x14ac:dyDescent="0.2">
      <c r="C1525" s="119">
        <v>14</v>
      </c>
      <c r="D1525" s="167" t="s">
        <v>218</v>
      </c>
      <c r="E1525" s="11"/>
      <c r="F1525" s="134" t="s">
        <v>28</v>
      </c>
      <c r="G1525" s="16" t="s">
        <v>130</v>
      </c>
      <c r="H1525" s="172">
        <v>1</v>
      </c>
      <c r="I1525" s="173">
        <v>0</v>
      </c>
      <c r="J1525" s="173">
        <v>1</v>
      </c>
      <c r="K1525" s="174">
        <v>0</v>
      </c>
      <c r="L1525" s="11"/>
      <c r="M1525" s="11"/>
      <c r="N1525" s="11"/>
      <c r="O1525" s="11"/>
      <c r="P1525" s="149"/>
      <c r="Q1525" s="164"/>
      <c r="V1525" s="165"/>
      <c r="W1525" s="150"/>
      <c r="X1525" s="150"/>
      <c r="Y1525" s="150"/>
      <c r="Z1525" s="150"/>
      <c r="AA1525" s="150"/>
      <c r="AB1525" s="150"/>
      <c r="AC1525" s="150"/>
      <c r="AD1525" s="150"/>
      <c r="AE1525" s="150"/>
      <c r="AF1525" s="150"/>
      <c r="AG1525" s="11"/>
      <c r="AH1525" s="11"/>
      <c r="AI1525" s="11"/>
      <c r="AT1525" s="11"/>
      <c r="AU1525" s="88"/>
    </row>
    <row r="1526" spans="3:47" outlineLevel="2" x14ac:dyDescent="0.2">
      <c r="C1526" s="119">
        <v>14</v>
      </c>
      <c r="D1526" s="167" t="s">
        <v>218</v>
      </c>
      <c r="E1526" s="11"/>
      <c r="F1526" s="134" t="s">
        <v>210</v>
      </c>
      <c r="G1526" s="16" t="s">
        <v>130</v>
      </c>
      <c r="H1526" s="172">
        <v>0.8</v>
      </c>
      <c r="I1526" s="173">
        <v>0.19999999999999996</v>
      </c>
      <c r="J1526" s="173">
        <v>0.5</v>
      </c>
      <c r="K1526" s="174">
        <v>0.5</v>
      </c>
      <c r="L1526" s="11"/>
      <c r="M1526" s="11"/>
      <c r="N1526" s="11"/>
      <c r="O1526" s="11"/>
      <c r="P1526" s="149"/>
      <c r="Q1526" s="164"/>
      <c r="V1526" s="165"/>
      <c r="W1526" s="150"/>
      <c r="X1526" s="150"/>
      <c r="Y1526" s="150"/>
      <c r="Z1526" s="150"/>
      <c r="AA1526" s="150"/>
      <c r="AB1526" s="150"/>
      <c r="AC1526" s="150"/>
      <c r="AD1526" s="150"/>
      <c r="AE1526" s="150"/>
      <c r="AF1526" s="150"/>
      <c r="AG1526" s="11"/>
      <c r="AH1526" s="11"/>
      <c r="AI1526" s="11"/>
      <c r="AT1526" s="11"/>
      <c r="AU1526" s="88"/>
    </row>
    <row r="1527" spans="3:47" outlineLevel="2" x14ac:dyDescent="0.2">
      <c r="C1527" s="119">
        <v>14</v>
      </c>
      <c r="D1527" s="167" t="s">
        <v>218</v>
      </c>
      <c r="E1527" s="11"/>
      <c r="F1527" s="134" t="s">
        <v>211</v>
      </c>
      <c r="G1527" s="16" t="s">
        <v>130</v>
      </c>
      <c r="H1527" s="172">
        <v>1</v>
      </c>
      <c r="I1527" s="173">
        <v>0</v>
      </c>
      <c r="J1527" s="173">
        <v>0.5</v>
      </c>
      <c r="K1527" s="174">
        <v>0.5</v>
      </c>
      <c r="L1527" s="11"/>
      <c r="M1527" s="11"/>
      <c r="N1527" s="11"/>
      <c r="O1527" s="11"/>
      <c r="P1527" s="149"/>
      <c r="Q1527" s="164"/>
      <c r="V1527" s="165"/>
      <c r="W1527" s="150"/>
      <c r="X1527" s="150"/>
      <c r="Y1527" s="150"/>
      <c r="Z1527" s="150"/>
      <c r="AA1527" s="150"/>
      <c r="AB1527" s="150"/>
      <c r="AC1527" s="150"/>
      <c r="AD1527" s="150"/>
      <c r="AE1527" s="150"/>
      <c r="AF1527" s="150"/>
      <c r="AG1527" s="11"/>
      <c r="AH1527" s="11"/>
      <c r="AI1527" s="11"/>
      <c r="AT1527" s="11"/>
      <c r="AU1527" s="88"/>
    </row>
    <row r="1528" spans="3:47" outlineLevel="2" x14ac:dyDescent="0.2">
      <c r="C1528" s="119">
        <v>14</v>
      </c>
      <c r="D1528" s="167" t="s">
        <v>218</v>
      </c>
      <c r="E1528" s="11"/>
      <c r="F1528" s="134" t="s">
        <v>212</v>
      </c>
      <c r="G1528" s="16" t="s">
        <v>130</v>
      </c>
      <c r="H1528" s="172">
        <v>0.8</v>
      </c>
      <c r="I1528" s="173">
        <v>0.19999999999999996</v>
      </c>
      <c r="J1528" s="173">
        <v>1</v>
      </c>
      <c r="K1528" s="174">
        <v>0</v>
      </c>
      <c r="L1528" s="11"/>
      <c r="M1528" s="11"/>
      <c r="N1528" s="11"/>
      <c r="O1528" s="11"/>
      <c r="P1528" s="149"/>
      <c r="Q1528" s="164"/>
      <c r="V1528" s="165"/>
      <c r="W1528" s="150"/>
      <c r="X1528" s="150"/>
      <c r="Y1528" s="150"/>
      <c r="Z1528" s="150"/>
      <c r="AA1528" s="150"/>
      <c r="AB1528" s="150"/>
      <c r="AC1528" s="150"/>
      <c r="AD1528" s="150"/>
      <c r="AE1528" s="150"/>
      <c r="AF1528" s="150"/>
      <c r="AG1528" s="11"/>
      <c r="AH1528" s="11"/>
      <c r="AI1528" s="11"/>
      <c r="AT1528" s="11"/>
      <c r="AU1528" s="88"/>
    </row>
    <row r="1529" spans="3:47" outlineLevel="2" x14ac:dyDescent="0.2">
      <c r="C1529" s="119">
        <v>14</v>
      </c>
      <c r="D1529" s="167" t="s">
        <v>218</v>
      </c>
      <c r="E1529" s="11"/>
      <c r="F1529" s="134" t="s">
        <v>213</v>
      </c>
      <c r="G1529" s="16" t="s">
        <v>130</v>
      </c>
      <c r="H1529" s="172">
        <v>1</v>
      </c>
      <c r="I1529" s="173">
        <v>0</v>
      </c>
      <c r="J1529" s="173">
        <v>1</v>
      </c>
      <c r="K1529" s="174">
        <v>0</v>
      </c>
      <c r="L1529" s="11"/>
      <c r="M1529" s="11"/>
      <c r="N1529" s="11"/>
      <c r="O1529" s="11"/>
      <c r="P1529" s="149"/>
      <c r="Q1529" s="164"/>
      <c r="V1529" s="165"/>
      <c r="W1529" s="150"/>
      <c r="X1529" s="150"/>
      <c r="Y1529" s="150"/>
      <c r="Z1529" s="150"/>
      <c r="AA1529" s="150"/>
      <c r="AB1529" s="150"/>
      <c r="AC1529" s="150"/>
      <c r="AD1529" s="150"/>
      <c r="AE1529" s="150"/>
      <c r="AF1529" s="150"/>
      <c r="AG1529" s="11"/>
      <c r="AH1529" s="11"/>
      <c r="AI1529" s="11"/>
      <c r="AT1529" s="11"/>
      <c r="AU1529" s="88"/>
    </row>
    <row r="1530" spans="3:47" outlineLevel="2" x14ac:dyDescent="0.2">
      <c r="C1530" s="119">
        <v>14</v>
      </c>
      <c r="D1530" s="167" t="s">
        <v>218</v>
      </c>
      <c r="E1530" s="11"/>
      <c r="F1530" s="134" t="s">
        <v>214</v>
      </c>
      <c r="G1530" s="16" t="s">
        <v>130</v>
      </c>
      <c r="H1530" s="172">
        <v>0.8</v>
      </c>
      <c r="I1530" s="173">
        <v>0.19999999999999996</v>
      </c>
      <c r="J1530" s="173">
        <v>1</v>
      </c>
      <c r="K1530" s="174">
        <v>0</v>
      </c>
      <c r="L1530" s="11"/>
      <c r="M1530" s="11"/>
      <c r="N1530" s="11"/>
      <c r="O1530" s="11"/>
      <c r="P1530" s="149"/>
      <c r="Q1530" s="164"/>
      <c r="V1530" s="165"/>
      <c r="W1530" s="150"/>
      <c r="X1530" s="150"/>
      <c r="Y1530" s="150"/>
      <c r="Z1530" s="150"/>
      <c r="AA1530" s="150"/>
      <c r="AB1530" s="150"/>
      <c r="AC1530" s="150"/>
      <c r="AD1530" s="150"/>
      <c r="AE1530" s="150"/>
      <c r="AF1530" s="150"/>
      <c r="AG1530" s="11"/>
      <c r="AH1530" s="11"/>
      <c r="AI1530" s="11"/>
      <c r="AT1530" s="11"/>
      <c r="AU1530" s="88"/>
    </row>
    <row r="1531" spans="3:47" outlineLevel="2" x14ac:dyDescent="0.2">
      <c r="C1531" s="119">
        <v>14</v>
      </c>
      <c r="D1531" s="167" t="s">
        <v>218</v>
      </c>
      <c r="E1531" s="11"/>
      <c r="F1531" s="134" t="s">
        <v>215</v>
      </c>
      <c r="G1531" s="16" t="s">
        <v>130</v>
      </c>
      <c r="H1531" s="172">
        <v>1</v>
      </c>
      <c r="I1531" s="173">
        <v>0</v>
      </c>
      <c r="J1531" s="173">
        <v>1</v>
      </c>
      <c r="K1531" s="174">
        <v>0</v>
      </c>
      <c r="L1531" s="11"/>
      <c r="M1531" s="11"/>
      <c r="N1531" s="11"/>
      <c r="O1531" s="11"/>
      <c r="P1531" s="149"/>
      <c r="Q1531" s="164"/>
      <c r="V1531" s="165"/>
      <c r="W1531" s="150"/>
      <c r="X1531" s="150"/>
      <c r="Y1531" s="150"/>
      <c r="Z1531" s="150"/>
      <c r="AA1531" s="150"/>
      <c r="AB1531" s="150"/>
      <c r="AC1531" s="150"/>
      <c r="AD1531" s="150"/>
      <c r="AE1531" s="150"/>
      <c r="AF1531" s="150"/>
      <c r="AG1531" s="11"/>
      <c r="AH1531" s="11"/>
      <c r="AI1531" s="11"/>
      <c r="AT1531" s="11"/>
      <c r="AU1531" s="88"/>
    </row>
    <row r="1532" spans="3:47" outlineLevel="2" x14ac:dyDescent="0.2">
      <c r="C1532" s="119">
        <v>14</v>
      </c>
      <c r="D1532" s="167" t="s">
        <v>218</v>
      </c>
      <c r="E1532" s="11"/>
      <c r="F1532" s="175" t="s">
        <v>216</v>
      </c>
      <c r="G1532" s="16" t="s">
        <v>130</v>
      </c>
      <c r="H1532" s="172">
        <v>1</v>
      </c>
      <c r="I1532" s="173">
        <v>0</v>
      </c>
      <c r="J1532" s="173">
        <v>1</v>
      </c>
      <c r="K1532" s="174">
        <v>0</v>
      </c>
      <c r="L1532" s="11"/>
      <c r="M1532" s="11"/>
      <c r="N1532" s="11"/>
      <c r="O1532" s="11"/>
      <c r="P1532" s="149"/>
      <c r="Q1532" s="164"/>
      <c r="V1532" s="165"/>
      <c r="W1532" s="150"/>
      <c r="X1532" s="150"/>
      <c r="Y1532" s="150"/>
      <c r="Z1532" s="150"/>
      <c r="AA1532" s="150"/>
      <c r="AB1532" s="150"/>
      <c r="AC1532" s="150"/>
      <c r="AD1532" s="150"/>
      <c r="AE1532" s="150"/>
      <c r="AF1532" s="150"/>
      <c r="AG1532" s="11"/>
      <c r="AH1532" s="11"/>
      <c r="AI1532" s="11"/>
      <c r="AT1532" s="11"/>
      <c r="AU1532" s="88"/>
    </row>
    <row r="1533" spans="3:47" outlineLevel="2" x14ac:dyDescent="0.2">
      <c r="C1533" s="119">
        <v>14</v>
      </c>
      <c r="D1533" s="167" t="s">
        <v>218</v>
      </c>
      <c r="E1533" s="11"/>
      <c r="F1533" s="175" t="s">
        <v>33</v>
      </c>
      <c r="G1533" s="16" t="s">
        <v>130</v>
      </c>
      <c r="H1533" s="172">
        <v>1</v>
      </c>
      <c r="I1533" s="173">
        <v>0</v>
      </c>
      <c r="J1533" s="173">
        <v>1</v>
      </c>
      <c r="K1533" s="174">
        <v>0</v>
      </c>
      <c r="L1533" s="11"/>
      <c r="M1533" s="11"/>
      <c r="N1533" s="11"/>
      <c r="O1533" s="11"/>
      <c r="P1533" s="149"/>
      <c r="Q1533" s="164"/>
      <c r="V1533" s="165"/>
      <c r="W1533" s="150"/>
      <c r="X1533" s="150"/>
      <c r="Y1533" s="150"/>
      <c r="Z1533" s="150"/>
      <c r="AA1533" s="150"/>
      <c r="AB1533" s="150"/>
      <c r="AC1533" s="150"/>
      <c r="AD1533" s="150"/>
      <c r="AE1533" s="150"/>
      <c r="AF1533" s="150"/>
      <c r="AG1533" s="11"/>
      <c r="AH1533" s="11"/>
      <c r="AI1533" s="11"/>
      <c r="AT1533" s="11"/>
      <c r="AU1533" s="88"/>
    </row>
    <row r="1534" spans="3:47" outlineLevel="2" x14ac:dyDescent="0.2">
      <c r="C1534" s="119">
        <v>14</v>
      </c>
      <c r="D1534" s="167" t="s">
        <v>218</v>
      </c>
      <c r="E1534" s="11"/>
      <c r="F1534" s="175" t="s">
        <v>34</v>
      </c>
      <c r="G1534" s="16" t="s">
        <v>130</v>
      </c>
      <c r="H1534" s="172">
        <v>1</v>
      </c>
      <c r="I1534" s="173">
        <v>0</v>
      </c>
      <c r="J1534" s="173">
        <v>1</v>
      </c>
      <c r="K1534" s="174">
        <v>0</v>
      </c>
      <c r="L1534" s="11"/>
      <c r="M1534" s="11"/>
      <c r="N1534" s="11"/>
      <c r="O1534" s="11"/>
      <c r="P1534" s="149"/>
      <c r="Q1534" s="164"/>
      <c r="V1534" s="165"/>
      <c r="W1534" s="150"/>
      <c r="X1534" s="150"/>
      <c r="Y1534" s="150"/>
      <c r="Z1534" s="150"/>
      <c r="AA1534" s="150"/>
      <c r="AB1534" s="150"/>
      <c r="AC1534" s="150"/>
      <c r="AD1534" s="150"/>
      <c r="AE1534" s="150"/>
      <c r="AF1534" s="150"/>
      <c r="AG1534" s="11"/>
      <c r="AH1534" s="11"/>
      <c r="AI1534" s="11"/>
      <c r="AT1534" s="11"/>
      <c r="AU1534" s="88"/>
    </row>
    <row r="1535" spans="3:47" outlineLevel="2" x14ac:dyDescent="0.2">
      <c r="C1535" s="119">
        <v>14</v>
      </c>
      <c r="D1535" s="167" t="s">
        <v>218</v>
      </c>
      <c r="E1535" s="11"/>
      <c r="F1535" s="175" t="s">
        <v>217</v>
      </c>
      <c r="G1535" s="16" t="s">
        <v>130</v>
      </c>
      <c r="H1535" s="172">
        <v>1</v>
      </c>
      <c r="I1535" s="173">
        <v>0</v>
      </c>
      <c r="J1535" s="173">
        <v>1</v>
      </c>
      <c r="K1535" s="174">
        <v>0</v>
      </c>
      <c r="L1535" s="11"/>
      <c r="M1535" s="11"/>
      <c r="N1535" s="11"/>
      <c r="O1535" s="11"/>
      <c r="P1535" s="149"/>
      <c r="Q1535" s="164"/>
      <c r="V1535" s="165"/>
      <c r="W1535" s="150"/>
      <c r="X1535" s="150"/>
      <c r="Y1535" s="150"/>
      <c r="Z1535" s="150"/>
      <c r="AA1535" s="150"/>
      <c r="AB1535" s="150"/>
      <c r="AC1535" s="150"/>
      <c r="AD1535" s="150"/>
      <c r="AE1535" s="150"/>
      <c r="AF1535" s="150"/>
      <c r="AG1535" s="11"/>
      <c r="AH1535" s="11"/>
      <c r="AI1535" s="11"/>
      <c r="AT1535" s="11"/>
      <c r="AU1535" s="88"/>
    </row>
    <row r="1536" spans="3:47" outlineLevel="2" x14ac:dyDescent="0.2">
      <c r="C1536" s="119">
        <v>14</v>
      </c>
      <c r="D1536" s="167" t="s">
        <v>218</v>
      </c>
      <c r="E1536" s="11"/>
      <c r="F1536" s="175" t="s">
        <v>152</v>
      </c>
      <c r="G1536" s="16" t="s">
        <v>130</v>
      </c>
      <c r="H1536" s="172">
        <v>0</v>
      </c>
      <c r="I1536" s="173">
        <v>1</v>
      </c>
      <c r="J1536" s="173">
        <v>0</v>
      </c>
      <c r="K1536" s="174">
        <v>0</v>
      </c>
      <c r="L1536" s="11"/>
      <c r="M1536" s="11"/>
      <c r="N1536" s="11"/>
      <c r="O1536" s="11"/>
      <c r="P1536" s="149"/>
      <c r="Q1536" s="164"/>
      <c r="V1536" s="165"/>
      <c r="W1536" s="150"/>
      <c r="X1536" s="150"/>
      <c r="Y1536" s="150"/>
      <c r="Z1536" s="150"/>
      <c r="AA1536" s="150"/>
      <c r="AB1536" s="150"/>
      <c r="AC1536" s="150"/>
      <c r="AD1536" s="150"/>
      <c r="AE1536" s="150"/>
      <c r="AF1536" s="150"/>
      <c r="AG1536" s="11"/>
      <c r="AH1536" s="11"/>
      <c r="AI1536" s="11"/>
      <c r="AT1536" s="11"/>
      <c r="AU1536" s="88"/>
    </row>
    <row r="1537" spans="3:47" outlineLevel="2" x14ac:dyDescent="0.2">
      <c r="C1537" s="119">
        <v>14</v>
      </c>
      <c r="D1537" s="167" t="s">
        <v>218</v>
      </c>
      <c r="E1537" s="11"/>
      <c r="F1537" s="176" t="s">
        <v>152</v>
      </c>
      <c r="G1537" s="177" t="s">
        <v>130</v>
      </c>
      <c r="H1537" s="178">
        <v>0</v>
      </c>
      <c r="I1537" s="179">
        <v>1</v>
      </c>
      <c r="J1537" s="179">
        <v>0</v>
      </c>
      <c r="K1537" s="180">
        <v>0</v>
      </c>
      <c r="L1537" s="11"/>
      <c r="M1537" s="11"/>
      <c r="N1537" s="11"/>
      <c r="O1537" s="11"/>
      <c r="P1537" s="149"/>
      <c r="Q1537" s="164"/>
      <c r="V1537" s="165"/>
      <c r="W1537" s="150"/>
      <c r="X1537" s="150"/>
      <c r="Y1537" s="150"/>
      <c r="Z1537" s="150"/>
      <c r="AA1537" s="150"/>
      <c r="AB1537" s="150"/>
      <c r="AC1537" s="150"/>
      <c r="AD1537" s="150"/>
      <c r="AE1537" s="150"/>
      <c r="AF1537" s="150"/>
      <c r="AG1537" s="11"/>
      <c r="AH1537" s="11"/>
      <c r="AI1537" s="11"/>
      <c r="AT1537" s="11"/>
      <c r="AU1537" s="88"/>
    </row>
    <row r="1538" spans="3:47" outlineLevel="2" x14ac:dyDescent="0.2">
      <c r="C1538" s="119">
        <v>14</v>
      </c>
      <c r="D1538" s="167" t="s">
        <v>218</v>
      </c>
      <c r="E1538" s="11"/>
      <c r="F1538" s="125" t="s">
        <v>152</v>
      </c>
      <c r="G1538" s="168" t="s">
        <v>130</v>
      </c>
      <c r="H1538" s="172">
        <v>0</v>
      </c>
      <c r="I1538" s="173">
        <v>1</v>
      </c>
      <c r="J1538" s="173">
        <v>0</v>
      </c>
      <c r="K1538" s="174">
        <v>0</v>
      </c>
      <c r="L1538" s="11"/>
      <c r="M1538" s="11"/>
      <c r="N1538" s="11"/>
      <c r="O1538" s="11"/>
      <c r="P1538" s="149"/>
      <c r="Q1538" s="164"/>
      <c r="V1538" s="165"/>
      <c r="W1538" s="150"/>
      <c r="X1538" s="150"/>
      <c r="Y1538" s="150"/>
      <c r="Z1538" s="150"/>
      <c r="AA1538" s="150"/>
      <c r="AB1538" s="150"/>
      <c r="AC1538" s="150"/>
      <c r="AD1538" s="150"/>
      <c r="AE1538" s="150"/>
      <c r="AF1538" s="150"/>
      <c r="AG1538" s="11"/>
      <c r="AH1538" s="11"/>
      <c r="AI1538" s="11"/>
      <c r="AT1538" s="11"/>
      <c r="AU1538" s="88"/>
    </row>
    <row r="1539" spans="3:47" outlineLevel="2" x14ac:dyDescent="0.2">
      <c r="C1539" s="119">
        <v>14</v>
      </c>
      <c r="D1539" s="167" t="s">
        <v>218</v>
      </c>
      <c r="E1539" s="11"/>
      <c r="F1539" s="134" t="s">
        <v>152</v>
      </c>
      <c r="G1539" s="16" t="s">
        <v>130</v>
      </c>
      <c r="H1539" s="172">
        <v>0</v>
      </c>
      <c r="I1539" s="173">
        <v>1</v>
      </c>
      <c r="J1539" s="173">
        <v>0</v>
      </c>
      <c r="K1539" s="174">
        <v>0</v>
      </c>
      <c r="L1539" s="11"/>
      <c r="M1539" s="11"/>
      <c r="N1539" s="11"/>
      <c r="O1539" s="11"/>
      <c r="P1539" s="149"/>
      <c r="Q1539" s="164"/>
      <c r="V1539" s="165"/>
      <c r="W1539" s="150"/>
      <c r="X1539" s="150"/>
      <c r="Y1539" s="150"/>
      <c r="Z1539" s="150"/>
      <c r="AA1539" s="150"/>
      <c r="AB1539" s="150"/>
      <c r="AC1539" s="150"/>
      <c r="AD1539" s="150"/>
      <c r="AE1539" s="150"/>
      <c r="AF1539" s="150"/>
      <c r="AG1539" s="11"/>
      <c r="AH1539" s="11"/>
      <c r="AI1539" s="11"/>
      <c r="AT1539" s="11"/>
      <c r="AU1539" s="88"/>
    </row>
    <row r="1540" spans="3:47" outlineLevel="2" x14ac:dyDescent="0.2">
      <c r="C1540" s="119">
        <v>14</v>
      </c>
      <c r="D1540" s="167" t="s">
        <v>218</v>
      </c>
      <c r="E1540" s="11"/>
      <c r="F1540" s="134" t="s">
        <v>152</v>
      </c>
      <c r="G1540" s="16" t="s">
        <v>130</v>
      </c>
      <c r="H1540" s="172">
        <v>0</v>
      </c>
      <c r="I1540" s="173">
        <v>1</v>
      </c>
      <c r="J1540" s="173">
        <v>0</v>
      </c>
      <c r="K1540" s="174">
        <v>0</v>
      </c>
      <c r="L1540" s="11"/>
      <c r="M1540" s="11"/>
      <c r="N1540" s="11"/>
      <c r="O1540" s="11"/>
      <c r="P1540" s="149"/>
      <c r="Q1540" s="164"/>
      <c r="V1540" s="165"/>
      <c r="W1540" s="150"/>
      <c r="X1540" s="150"/>
      <c r="Y1540" s="150"/>
      <c r="Z1540" s="150"/>
      <c r="AA1540" s="150"/>
      <c r="AB1540" s="150"/>
      <c r="AC1540" s="150"/>
      <c r="AD1540" s="150"/>
      <c r="AE1540" s="150"/>
      <c r="AF1540" s="150"/>
      <c r="AG1540" s="11"/>
      <c r="AH1540" s="11"/>
      <c r="AI1540" s="11"/>
      <c r="AT1540" s="11"/>
      <c r="AU1540" s="88"/>
    </row>
    <row r="1541" spans="3:47" outlineLevel="2" x14ac:dyDescent="0.2">
      <c r="C1541" s="119">
        <v>14</v>
      </c>
      <c r="D1541" s="167" t="s">
        <v>218</v>
      </c>
      <c r="E1541" s="11"/>
      <c r="F1541" s="134" t="s">
        <v>152</v>
      </c>
      <c r="G1541" s="16" t="s">
        <v>130</v>
      </c>
      <c r="H1541" s="172">
        <v>0</v>
      </c>
      <c r="I1541" s="173">
        <v>1</v>
      </c>
      <c r="J1541" s="173">
        <v>0</v>
      </c>
      <c r="K1541" s="174">
        <v>0</v>
      </c>
      <c r="L1541" s="11"/>
      <c r="M1541" s="11"/>
      <c r="N1541" s="11"/>
      <c r="O1541" s="11"/>
      <c r="P1541" s="149"/>
      <c r="Q1541" s="164"/>
      <c r="V1541" s="165"/>
      <c r="W1541" s="150"/>
      <c r="X1541" s="150"/>
      <c r="Y1541" s="150"/>
      <c r="Z1541" s="150"/>
      <c r="AA1541" s="150"/>
      <c r="AB1541" s="150"/>
      <c r="AC1541" s="150"/>
      <c r="AD1541" s="150"/>
      <c r="AE1541" s="150"/>
      <c r="AF1541" s="150"/>
      <c r="AG1541" s="11"/>
      <c r="AH1541" s="11"/>
      <c r="AI1541" s="11"/>
      <c r="AT1541" s="11"/>
      <c r="AU1541" s="88"/>
    </row>
    <row r="1542" spans="3:47" outlineLevel="2" x14ac:dyDescent="0.2">
      <c r="C1542" s="119">
        <v>14</v>
      </c>
      <c r="D1542" s="167" t="s">
        <v>218</v>
      </c>
      <c r="E1542" s="11"/>
      <c r="F1542" s="134" t="s">
        <v>152</v>
      </c>
      <c r="G1542" s="16" t="s">
        <v>130</v>
      </c>
      <c r="H1542" s="172">
        <v>0</v>
      </c>
      <c r="I1542" s="173">
        <v>1</v>
      </c>
      <c r="J1542" s="173">
        <v>0</v>
      </c>
      <c r="K1542" s="174">
        <v>0</v>
      </c>
      <c r="L1542" s="11"/>
      <c r="M1542" s="11"/>
      <c r="N1542" s="11"/>
      <c r="O1542" s="11"/>
      <c r="P1542" s="149"/>
      <c r="Q1542" s="164"/>
      <c r="V1542" s="165"/>
      <c r="W1542" s="150"/>
      <c r="X1542" s="150"/>
      <c r="Y1542" s="150"/>
      <c r="Z1542" s="150"/>
      <c r="AA1542" s="150"/>
      <c r="AB1542" s="150"/>
      <c r="AC1542" s="150"/>
      <c r="AD1542" s="150"/>
      <c r="AE1542" s="150"/>
      <c r="AF1542" s="150"/>
      <c r="AG1542" s="11"/>
      <c r="AH1542" s="11"/>
      <c r="AI1542" s="11"/>
      <c r="AT1542" s="11"/>
      <c r="AU1542" s="88"/>
    </row>
    <row r="1543" spans="3:47" outlineLevel="2" x14ac:dyDescent="0.2">
      <c r="C1543" s="119">
        <v>14</v>
      </c>
      <c r="D1543" s="167" t="s">
        <v>218</v>
      </c>
      <c r="E1543" s="11"/>
      <c r="F1543" s="134" t="s">
        <v>152</v>
      </c>
      <c r="G1543" s="16" t="s">
        <v>130</v>
      </c>
      <c r="H1543" s="172">
        <v>0</v>
      </c>
      <c r="I1543" s="173">
        <v>1</v>
      </c>
      <c r="J1543" s="173">
        <v>0</v>
      </c>
      <c r="K1543" s="174">
        <v>0</v>
      </c>
      <c r="L1543" s="11"/>
      <c r="M1543" s="11"/>
      <c r="N1543" s="11"/>
      <c r="O1543" s="11"/>
      <c r="P1543" s="149"/>
      <c r="Q1543" s="164"/>
      <c r="V1543" s="165"/>
      <c r="W1543" s="150"/>
      <c r="X1543" s="181"/>
      <c r="Y1543" s="150"/>
      <c r="Z1543" s="150"/>
      <c r="AA1543" s="150"/>
      <c r="AB1543" s="150"/>
      <c r="AC1543" s="150"/>
      <c r="AD1543" s="150"/>
      <c r="AE1543" s="150"/>
      <c r="AF1543" s="150"/>
      <c r="AG1543" s="11"/>
      <c r="AH1543" s="11"/>
      <c r="AI1543" s="11"/>
      <c r="AT1543" s="11"/>
      <c r="AU1543" s="88"/>
    </row>
    <row r="1544" spans="3:47" outlineLevel="2" x14ac:dyDescent="0.2">
      <c r="C1544" s="119">
        <v>14</v>
      </c>
      <c r="D1544" s="167" t="s">
        <v>218</v>
      </c>
      <c r="E1544" s="11"/>
      <c r="F1544" s="134" t="s">
        <v>152</v>
      </c>
      <c r="G1544" s="16" t="s">
        <v>130</v>
      </c>
      <c r="H1544" s="172">
        <v>0</v>
      </c>
      <c r="I1544" s="173">
        <v>1</v>
      </c>
      <c r="J1544" s="173">
        <v>0</v>
      </c>
      <c r="K1544" s="174">
        <v>0</v>
      </c>
      <c r="L1544" s="11"/>
      <c r="M1544" s="11"/>
      <c r="N1544" s="11"/>
      <c r="O1544" s="11"/>
      <c r="P1544" s="149"/>
      <c r="Q1544" s="164"/>
      <c r="V1544" s="165"/>
      <c r="W1544" s="150"/>
      <c r="X1544" s="150"/>
      <c r="Y1544" s="150"/>
      <c r="Z1544" s="150"/>
      <c r="AA1544" s="150"/>
      <c r="AB1544" s="150"/>
      <c r="AC1544" s="150"/>
      <c r="AD1544" s="150"/>
      <c r="AE1544" s="150"/>
      <c r="AF1544" s="150"/>
      <c r="AG1544" s="11"/>
      <c r="AH1544" s="11"/>
      <c r="AI1544" s="11"/>
      <c r="AT1544" s="11"/>
      <c r="AU1544" s="88"/>
    </row>
    <row r="1545" spans="3:47" outlineLevel="2" x14ac:dyDescent="0.2">
      <c r="C1545" s="119">
        <v>14</v>
      </c>
      <c r="D1545" s="167" t="s">
        <v>218</v>
      </c>
      <c r="E1545" s="11"/>
      <c r="F1545" s="134" t="s">
        <v>152</v>
      </c>
      <c r="G1545" s="16" t="s">
        <v>130</v>
      </c>
      <c r="H1545" s="172">
        <v>0</v>
      </c>
      <c r="I1545" s="173">
        <v>1</v>
      </c>
      <c r="J1545" s="173">
        <v>0</v>
      </c>
      <c r="K1545" s="174">
        <v>0</v>
      </c>
      <c r="L1545" s="11"/>
      <c r="M1545" s="11"/>
      <c r="N1545" s="11"/>
      <c r="O1545" s="11"/>
      <c r="P1545" s="149"/>
      <c r="Q1545" s="164"/>
      <c r="V1545" s="165"/>
      <c r="W1545" s="150"/>
      <c r="X1545" s="150"/>
      <c r="Y1545" s="150"/>
      <c r="Z1545" s="150"/>
      <c r="AA1545" s="150"/>
      <c r="AB1545" s="150"/>
      <c r="AC1545" s="150"/>
      <c r="AD1545" s="150"/>
      <c r="AE1545" s="150"/>
      <c r="AF1545" s="150"/>
      <c r="AG1545" s="11"/>
      <c r="AH1545" s="11"/>
      <c r="AI1545" s="11"/>
      <c r="AT1545" s="11"/>
      <c r="AU1545" s="88"/>
    </row>
    <row r="1546" spans="3:47" outlineLevel="2" x14ac:dyDescent="0.2">
      <c r="C1546" s="119">
        <v>14</v>
      </c>
      <c r="D1546" s="167" t="s">
        <v>218</v>
      </c>
      <c r="E1546" s="11"/>
      <c r="F1546" s="134" t="s">
        <v>152</v>
      </c>
      <c r="G1546" s="16" t="s">
        <v>130</v>
      </c>
      <c r="H1546" s="172">
        <v>0</v>
      </c>
      <c r="I1546" s="173">
        <v>1</v>
      </c>
      <c r="J1546" s="173">
        <v>0</v>
      </c>
      <c r="K1546" s="174">
        <v>0</v>
      </c>
      <c r="L1546" s="11"/>
      <c r="M1546" s="11"/>
      <c r="N1546" s="11"/>
      <c r="O1546" s="11"/>
      <c r="P1546" s="149"/>
      <c r="Q1546" s="164"/>
      <c r="V1546" s="165"/>
      <c r="W1546" s="150"/>
      <c r="X1546" s="150"/>
      <c r="Y1546" s="150"/>
      <c r="Z1546" s="150"/>
      <c r="AA1546" s="150"/>
      <c r="AB1546" s="150"/>
      <c r="AC1546" s="150"/>
      <c r="AD1546" s="150"/>
      <c r="AE1546" s="150"/>
      <c r="AF1546" s="150"/>
      <c r="AG1546" s="11"/>
      <c r="AH1546" s="11"/>
      <c r="AI1546" s="11"/>
      <c r="AT1546" s="11"/>
      <c r="AU1546" s="88"/>
    </row>
    <row r="1547" spans="3:47" outlineLevel="2" x14ac:dyDescent="0.2">
      <c r="C1547" s="119">
        <v>14</v>
      </c>
      <c r="D1547" s="167" t="s">
        <v>218</v>
      </c>
      <c r="E1547" s="11"/>
      <c r="F1547" s="140" t="s">
        <v>152</v>
      </c>
      <c r="G1547" s="177" t="s">
        <v>130</v>
      </c>
      <c r="H1547" s="178">
        <v>0</v>
      </c>
      <c r="I1547" s="179">
        <v>1</v>
      </c>
      <c r="J1547" s="179">
        <v>0</v>
      </c>
      <c r="K1547" s="180">
        <v>0</v>
      </c>
      <c r="L1547" s="11"/>
      <c r="M1547" s="11"/>
      <c r="N1547" s="11"/>
      <c r="O1547" s="11"/>
      <c r="P1547" s="149"/>
      <c r="Q1547" s="164"/>
      <c r="V1547" s="165"/>
      <c r="W1547" s="150"/>
      <c r="X1547" s="150"/>
      <c r="Y1547" s="150"/>
      <c r="Z1547" s="150"/>
      <c r="AA1547" s="150"/>
      <c r="AB1547" s="150"/>
      <c r="AC1547" s="150"/>
      <c r="AD1547" s="150"/>
      <c r="AE1547" s="150"/>
      <c r="AF1547" s="150"/>
      <c r="AG1547" s="150"/>
      <c r="AH1547" s="150"/>
      <c r="AI1547" s="150"/>
      <c r="AT1547" s="11"/>
      <c r="AU1547" s="88"/>
    </row>
    <row r="1548" spans="3:47" outlineLevel="2" x14ac:dyDescent="0.2">
      <c r="C1548" s="119">
        <v>14</v>
      </c>
      <c r="D1548" s="11"/>
      <c r="E1548" s="11"/>
      <c r="F1548" s="11"/>
      <c r="G1548" s="11"/>
      <c r="H1548" s="11"/>
      <c r="I1548" s="11"/>
      <c r="J1548" s="11"/>
      <c r="K1548" s="11"/>
      <c r="L1548" s="11"/>
      <c r="M1548" s="11"/>
      <c r="N1548" s="11"/>
      <c r="O1548" s="11"/>
      <c r="P1548" s="149"/>
      <c r="Q1548" s="16"/>
      <c r="R1548" s="182"/>
      <c r="S1548" s="182"/>
      <c r="T1548" s="182"/>
      <c r="U1548" s="182"/>
      <c r="V1548" s="183"/>
      <c r="W1548" s="150"/>
      <c r="X1548" s="150"/>
      <c r="Y1548" s="150"/>
      <c r="Z1548" s="150"/>
      <c r="AA1548" s="150"/>
      <c r="AB1548" s="150"/>
      <c r="AC1548" s="150"/>
      <c r="AD1548" s="150"/>
      <c r="AE1548" s="150"/>
      <c r="AF1548" s="150"/>
      <c r="AG1548" s="150"/>
      <c r="AH1548" s="150"/>
      <c r="AI1548" s="150"/>
      <c r="AT1548" s="11"/>
      <c r="AU1548" s="88"/>
    </row>
    <row r="1549" spans="3:47" outlineLevel="1" x14ac:dyDescent="0.2">
      <c r="C1549" s="119">
        <v>14</v>
      </c>
      <c r="D1549" s="11"/>
      <c r="E1549" s="162" t="s">
        <v>185</v>
      </c>
      <c r="F1549" s="121"/>
      <c r="G1549" s="121"/>
      <c r="H1549" s="121"/>
      <c r="I1549" s="121"/>
      <c r="J1549" s="121"/>
      <c r="K1549" s="121"/>
      <c r="L1549" s="121"/>
      <c r="M1549" s="121"/>
      <c r="N1549" s="121"/>
      <c r="O1549" s="121"/>
      <c r="P1549" s="121"/>
      <c r="Q1549" s="122"/>
      <c r="R1549" s="123"/>
      <c r="S1549" s="123"/>
      <c r="T1549" s="123"/>
      <c r="U1549" s="123"/>
      <c r="V1549" s="123"/>
      <c r="W1549" s="123"/>
      <c r="X1549" s="123"/>
      <c r="Y1549" s="123"/>
      <c r="Z1549" s="123"/>
      <c r="AA1549" s="123"/>
      <c r="AB1549" s="123"/>
      <c r="AC1549" s="123"/>
      <c r="AD1549" s="123"/>
      <c r="AE1549" s="123"/>
      <c r="AF1549" s="123"/>
      <c r="AG1549" s="123"/>
      <c r="AH1549" s="123"/>
      <c r="AI1549" s="123"/>
      <c r="AT1549" s="11"/>
      <c r="AU1549" s="88"/>
    </row>
    <row r="1550" spans="3:47" outlineLevel="2" x14ac:dyDescent="0.2">
      <c r="C1550" s="119">
        <v>14</v>
      </c>
      <c r="D1550" s="11"/>
      <c r="E1550" s="125"/>
      <c r="F1550" s="127" t="s">
        <v>5</v>
      </c>
      <c r="G1550" s="127"/>
      <c r="H1550" s="127"/>
      <c r="I1550" s="127"/>
      <c r="J1550" s="127"/>
      <c r="K1550" s="127"/>
      <c r="L1550" s="127"/>
      <c r="M1550" s="127"/>
      <c r="N1550" s="127"/>
      <c r="O1550" s="127"/>
      <c r="P1550" s="152"/>
      <c r="Q1550" s="128" t="s">
        <v>110</v>
      </c>
      <c r="R1550" s="184"/>
      <c r="S1550" s="185"/>
      <c r="T1550" s="185"/>
      <c r="U1550" s="186">
        <v>2.2263331187891398</v>
      </c>
      <c r="V1550" s="186">
        <v>2.3058502459637165</v>
      </c>
      <c r="W1550" s="187">
        <v>2.3706361290490841</v>
      </c>
      <c r="X1550" s="186">
        <v>2.4358884076818192</v>
      </c>
      <c r="Y1550" s="185">
        <v>2.4947913803941293</v>
      </c>
      <c r="Z1550" s="185">
        <v>2.5472632303884186</v>
      </c>
      <c r="AA1550" s="185">
        <v>2.5978080014532998</v>
      </c>
      <c r="AB1550" s="185">
        <v>2.6493557212191736</v>
      </c>
      <c r="AC1550" s="185">
        <v>2.701926290978677</v>
      </c>
      <c r="AD1550" s="185">
        <v>2.7555400069215317</v>
      </c>
      <c r="AE1550" s="185">
        <v>2.8102175679704096</v>
      </c>
      <c r="AF1550" s="185">
        <v>2.8659800837722726</v>
      </c>
      <c r="AG1550" s="185">
        <v>2.9228490828482911</v>
      </c>
      <c r="AH1550" s="188">
        <v>2.9808465209054766</v>
      </c>
      <c r="AI1550" s="188">
        <v>3.0399947893132389</v>
      </c>
      <c r="AT1550" s="11"/>
      <c r="AU1550" s="88"/>
    </row>
    <row r="1551" spans="3:47" outlineLevel="2" x14ac:dyDescent="0.2">
      <c r="C1551" s="119">
        <v>14</v>
      </c>
      <c r="D1551" s="11"/>
      <c r="E1551" s="134"/>
      <c r="F1551" s="11" t="s">
        <v>129</v>
      </c>
      <c r="G1551" s="11"/>
      <c r="H1551" s="11"/>
      <c r="I1551" s="11"/>
      <c r="J1551" s="11"/>
      <c r="K1551" s="11"/>
      <c r="L1551" s="11"/>
      <c r="M1551" s="11"/>
      <c r="N1551" s="11"/>
      <c r="O1551" s="11"/>
      <c r="P1551" s="149"/>
      <c r="Q1551" s="135" t="s">
        <v>110</v>
      </c>
      <c r="R1551" s="189"/>
      <c r="S1551" s="190"/>
      <c r="T1551" s="190"/>
      <c r="U1551" s="191">
        <v>33.751585357528079</v>
      </c>
      <c r="V1551" s="191">
        <v>38.198385575969233</v>
      </c>
      <c r="W1551" s="192">
        <v>40.983783048971809</v>
      </c>
      <c r="X1551" s="191">
        <v>48.224665761133302</v>
      </c>
      <c r="Y1551" s="190">
        <v>214.32250929530383</v>
      </c>
      <c r="Z1551" s="190">
        <v>47.96739910875305</v>
      </c>
      <c r="AA1551" s="190">
        <v>48.944588494544995</v>
      </c>
      <c r="AB1551" s="190">
        <v>92.572836313981767</v>
      </c>
      <c r="AC1551" s="190">
        <v>50.447636755131519</v>
      </c>
      <c r="AD1551" s="190">
        <v>70.787118920291775</v>
      </c>
      <c r="AE1551" s="190">
        <v>49.441680243179974</v>
      </c>
      <c r="AF1551" s="190">
        <v>56.671970125785158</v>
      </c>
      <c r="AG1551" s="190">
        <v>102.82528126789593</v>
      </c>
      <c r="AH1551" s="193">
        <v>59.99188179120199</v>
      </c>
      <c r="AI1551" s="193">
        <v>53.526589689642478</v>
      </c>
      <c r="AT1551" s="11"/>
      <c r="AU1551" s="88"/>
    </row>
    <row r="1552" spans="3:47" outlineLevel="2" x14ac:dyDescent="0.2">
      <c r="C1552" s="119">
        <v>14</v>
      </c>
      <c r="D1552" s="11"/>
      <c r="E1552" s="140"/>
      <c r="F1552" s="142" t="s">
        <v>128</v>
      </c>
      <c r="G1552" s="142"/>
      <c r="H1552" s="142"/>
      <c r="I1552" s="142"/>
      <c r="J1552" s="142"/>
      <c r="K1552" s="142"/>
      <c r="L1552" s="142"/>
      <c r="M1552" s="142"/>
      <c r="N1552" s="142"/>
      <c r="O1552" s="142"/>
      <c r="P1552" s="155"/>
      <c r="Q1552" s="143" t="s">
        <v>110</v>
      </c>
      <c r="R1552" s="194"/>
      <c r="S1552" s="195"/>
      <c r="T1552" s="195"/>
      <c r="U1552" s="196">
        <v>5.8864671176284897</v>
      </c>
      <c r="V1552" s="196">
        <v>6.095763547885646</v>
      </c>
      <c r="W1552" s="197">
        <v>6.2665953630045461</v>
      </c>
      <c r="X1552" s="196">
        <v>7.2253724645465605</v>
      </c>
      <c r="Y1552" s="195">
        <v>7.3530776188448854</v>
      </c>
      <c r="Z1552" s="195">
        <v>7.5129690431218217</v>
      </c>
      <c r="AA1552" s="195">
        <v>7.6662353880528409</v>
      </c>
      <c r="AB1552" s="195">
        <v>7.8226468094806183</v>
      </c>
      <c r="AC1552" s="195">
        <v>7.9822682935560572</v>
      </c>
      <c r="AD1552" s="195">
        <v>8.1451661800737369</v>
      </c>
      <c r="AE1552" s="195">
        <v>8.3114081909286561</v>
      </c>
      <c r="AF1552" s="195">
        <v>8.4810634591774132</v>
      </c>
      <c r="AG1552" s="195">
        <v>8.6542025587168379</v>
      </c>
      <c r="AH1552" s="198">
        <v>8.8308975345932943</v>
      </c>
      <c r="AI1552" s="198">
        <v>9.0112219339562625</v>
      </c>
      <c r="AT1552" s="11"/>
      <c r="AU1552" s="88"/>
    </row>
    <row r="1553" spans="3:47" outlineLevel="2" x14ac:dyDescent="0.2">
      <c r="C1553" s="119">
        <v>14</v>
      </c>
      <c r="D1553" s="199"/>
      <c r="E1553" s="199"/>
      <c r="F1553" s="199"/>
      <c r="G1553" s="199"/>
      <c r="H1553" s="199"/>
      <c r="I1553" s="199"/>
      <c r="J1553" s="199"/>
      <c r="K1553" s="199"/>
      <c r="L1553" s="199"/>
      <c r="M1553" s="199"/>
      <c r="N1553" s="199"/>
      <c r="O1553" s="199"/>
      <c r="P1553" s="200"/>
      <c r="Q1553" s="16"/>
      <c r="R1553" s="201"/>
      <c r="S1553" s="201"/>
      <c r="T1553" s="201"/>
      <c r="U1553" s="201"/>
      <c r="V1553" s="201"/>
      <c r="W1553" s="201"/>
      <c r="X1553" s="201"/>
      <c r="Y1553" s="201"/>
      <c r="Z1553" s="201"/>
      <c r="AA1553" s="201"/>
      <c r="AB1553" s="201"/>
      <c r="AC1553" s="201"/>
      <c r="AD1553" s="201"/>
      <c r="AE1553" s="201"/>
      <c r="AF1553" s="201"/>
      <c r="AG1553" s="201"/>
      <c r="AH1553" s="201"/>
      <c r="AI1553" s="201"/>
      <c r="AT1553" s="11"/>
      <c r="AU1553" s="88"/>
    </row>
    <row r="1554" spans="3:47" outlineLevel="1" x14ac:dyDescent="0.2">
      <c r="C1554" s="119">
        <v>14</v>
      </c>
      <c r="D1554" s="11"/>
      <c r="E1554" s="202" t="s">
        <v>186</v>
      </c>
      <c r="F1554" s="203"/>
      <c r="G1554" s="203"/>
      <c r="H1554" s="203"/>
      <c r="I1554" s="203"/>
      <c r="J1554" s="203"/>
      <c r="K1554" s="203"/>
      <c r="L1554" s="203"/>
      <c r="M1554" s="203"/>
      <c r="N1554" s="203"/>
      <c r="O1554" s="203"/>
      <c r="P1554" s="203"/>
      <c r="Q1554" s="204"/>
      <c r="R1554" s="205"/>
      <c r="S1554" s="205"/>
      <c r="T1554" s="205"/>
      <c r="U1554" s="205"/>
      <c r="V1554" s="205"/>
      <c r="W1554" s="205"/>
      <c r="X1554" s="205"/>
      <c r="Y1554" s="205"/>
      <c r="Z1554" s="205"/>
      <c r="AA1554" s="205"/>
      <c r="AB1554" s="205"/>
      <c r="AC1554" s="205"/>
      <c r="AD1554" s="205"/>
      <c r="AE1554" s="205"/>
      <c r="AF1554" s="205"/>
      <c r="AG1554" s="205"/>
      <c r="AH1554" s="205"/>
      <c r="AI1554" s="205"/>
      <c r="AT1554" s="11"/>
      <c r="AU1554" s="88"/>
    </row>
    <row r="1555" spans="3:47" outlineLevel="2" x14ac:dyDescent="0.2">
      <c r="C1555" s="119">
        <v>14</v>
      </c>
      <c r="D1555" s="206" t="s">
        <v>187</v>
      </c>
      <c r="E1555" t="s">
        <v>127</v>
      </c>
      <c r="AT1555" s="11"/>
      <c r="AU1555" s="88"/>
    </row>
    <row r="1556" spans="3:47" outlineLevel="2" x14ac:dyDescent="0.2">
      <c r="C1556" s="119">
        <v>14</v>
      </c>
      <c r="D1556" s="206" t="s">
        <v>187</v>
      </c>
      <c r="E1556" s="125"/>
      <c r="F1556" s="207" t="s">
        <v>5</v>
      </c>
      <c r="G1556" s="207"/>
      <c r="H1556" s="207"/>
      <c r="I1556" s="158" t="s">
        <v>57</v>
      </c>
      <c r="J1556" s="207"/>
      <c r="K1556" s="207"/>
      <c r="L1556" s="207"/>
      <c r="M1556" s="207"/>
      <c r="N1556" s="207"/>
      <c r="O1556" s="207"/>
      <c r="P1556" s="208"/>
      <c r="Q1556" s="209" t="s">
        <v>110</v>
      </c>
      <c r="R1556" s="210"/>
      <c r="S1556" s="211"/>
      <c r="T1556" s="211"/>
      <c r="U1556" s="212">
        <v>2.2263331187891398</v>
      </c>
      <c r="V1556" s="212">
        <v>2.3058502459637165</v>
      </c>
      <c r="W1556" s="211">
        <v>2.3706361290490841</v>
      </c>
      <c r="X1556" s="212">
        <v>2.4358884076818192</v>
      </c>
      <c r="Y1556" s="211">
        <v>2.4947913803941293</v>
      </c>
      <c r="Z1556" s="211">
        <v>2.5472632303884186</v>
      </c>
      <c r="AA1556" s="211">
        <v>2.5978080014532998</v>
      </c>
      <c r="AB1556" s="211">
        <v>2.6493557212191736</v>
      </c>
      <c r="AC1556" s="211">
        <v>2.701926290978677</v>
      </c>
      <c r="AD1556" s="211">
        <v>2.7555400069215317</v>
      </c>
      <c r="AE1556" s="211">
        <v>2.8102175679704096</v>
      </c>
      <c r="AF1556" s="211">
        <v>2.8659800837722726</v>
      </c>
      <c r="AG1556" s="211">
        <v>2.9228490828482911</v>
      </c>
      <c r="AH1556" s="213">
        <v>2.9808465209054766</v>
      </c>
      <c r="AI1556" s="213">
        <v>3.0399947893132389</v>
      </c>
      <c r="AT1556" s="11"/>
      <c r="AU1556" s="88"/>
    </row>
    <row r="1557" spans="3:47" outlineLevel="2" x14ac:dyDescent="0.2">
      <c r="C1557" s="119">
        <v>14</v>
      </c>
      <c r="D1557" s="206" t="s">
        <v>187</v>
      </c>
      <c r="E1557" s="134"/>
      <c r="F1557" s="124" t="s">
        <v>129</v>
      </c>
      <c r="G1557" s="124"/>
      <c r="H1557" s="124"/>
      <c r="I1557" s="72" t="s">
        <v>62</v>
      </c>
      <c r="J1557" s="124"/>
      <c r="K1557" s="124"/>
      <c r="L1557" s="124"/>
      <c r="M1557" s="124"/>
      <c r="N1557" s="124"/>
      <c r="O1557" s="124"/>
      <c r="P1557" s="214"/>
      <c r="Q1557" s="215" t="s">
        <v>110</v>
      </c>
      <c r="R1557" s="216"/>
      <c r="S1557" s="217"/>
      <c r="T1557" s="217"/>
      <c r="U1557" s="218">
        <v>33.751585357528079</v>
      </c>
      <c r="V1557" s="218">
        <v>38.198385575969233</v>
      </c>
      <c r="W1557" s="217">
        <v>40.983783048971809</v>
      </c>
      <c r="X1557" s="218">
        <v>48.224665761133302</v>
      </c>
      <c r="Y1557" s="217">
        <v>214.32250929530383</v>
      </c>
      <c r="Z1557" s="217">
        <v>47.96739910875305</v>
      </c>
      <c r="AA1557" s="217">
        <v>48.944588494544995</v>
      </c>
      <c r="AB1557" s="217">
        <v>92.572836313981767</v>
      </c>
      <c r="AC1557" s="217">
        <v>50.447636755131519</v>
      </c>
      <c r="AD1557" s="217">
        <v>70.787118920291775</v>
      </c>
      <c r="AE1557" s="217">
        <v>49.441680243179974</v>
      </c>
      <c r="AF1557" s="217">
        <v>56.671970125785158</v>
      </c>
      <c r="AG1557" s="217">
        <v>102.82528126789593</v>
      </c>
      <c r="AH1557" s="219">
        <v>59.99188179120199</v>
      </c>
      <c r="AI1557" s="219">
        <v>53.526589689642478</v>
      </c>
      <c r="AT1557" s="11"/>
      <c r="AU1557" s="88"/>
    </row>
    <row r="1558" spans="3:47" outlineLevel="2" x14ac:dyDescent="0.2">
      <c r="C1558" s="119">
        <v>14</v>
      </c>
      <c r="D1558" s="206" t="s">
        <v>187</v>
      </c>
      <c r="E1558" s="140"/>
      <c r="F1558" s="220" t="s">
        <v>128</v>
      </c>
      <c r="G1558" s="220"/>
      <c r="H1558" s="220"/>
      <c r="I1558" s="161" t="s">
        <v>188</v>
      </c>
      <c r="J1558" s="220"/>
      <c r="K1558" s="220"/>
      <c r="L1558" s="220"/>
      <c r="M1558" s="220"/>
      <c r="N1558" s="220"/>
      <c r="O1558" s="220"/>
      <c r="P1558" s="221"/>
      <c r="Q1558" s="222" t="s">
        <v>110</v>
      </c>
      <c r="R1558" s="223"/>
      <c r="S1558" s="224"/>
      <c r="T1558" s="224"/>
      <c r="U1558" s="225">
        <v>5.8864671176284897</v>
      </c>
      <c r="V1558" s="225">
        <v>6.095763547885646</v>
      </c>
      <c r="W1558" s="224">
        <v>6.2665953630045461</v>
      </c>
      <c r="X1558" s="225">
        <v>7.2253724645465605</v>
      </c>
      <c r="Y1558" s="224">
        <v>7.3530776188448854</v>
      </c>
      <c r="Z1558" s="224">
        <v>7.5129690431218217</v>
      </c>
      <c r="AA1558" s="224">
        <v>7.6662353880528409</v>
      </c>
      <c r="AB1558" s="224">
        <v>7.8226468094806183</v>
      </c>
      <c r="AC1558" s="224">
        <v>7.9822682935560572</v>
      </c>
      <c r="AD1558" s="224">
        <v>8.1451661800737369</v>
      </c>
      <c r="AE1558" s="224">
        <v>8.3114081909286561</v>
      </c>
      <c r="AF1558" s="224">
        <v>8.4810634591774132</v>
      </c>
      <c r="AG1558" s="224">
        <v>8.6542025587168379</v>
      </c>
      <c r="AH1558" s="226">
        <v>8.8308975345932943</v>
      </c>
      <c r="AI1558" s="226">
        <v>9.0112219339562625</v>
      </c>
      <c r="AT1558" s="11"/>
      <c r="AU1558" s="88"/>
    </row>
    <row r="1559" spans="3:47" outlineLevel="2" x14ac:dyDescent="0.2">
      <c r="C1559" s="119">
        <v>14</v>
      </c>
      <c r="D1559" s="206" t="s">
        <v>187</v>
      </c>
      <c r="E1559" t="s">
        <v>189</v>
      </c>
      <c r="F1559" s="40"/>
      <c r="G1559" s="40"/>
      <c r="H1559" s="227"/>
      <c r="I1559" s="40"/>
      <c r="J1559" s="40"/>
      <c r="K1559" s="227"/>
      <c r="L1559" s="40"/>
      <c r="M1559" s="40"/>
      <c r="N1559" s="40"/>
      <c r="O1559" s="40"/>
      <c r="P1559" s="40"/>
      <c r="Q1559" s="227"/>
      <c r="R1559" s="227"/>
      <c r="S1559" s="227"/>
      <c r="T1559" s="227"/>
      <c r="U1559" s="227"/>
      <c r="V1559" s="227"/>
      <c r="W1559" s="227"/>
      <c r="X1559" s="227"/>
      <c r="Y1559" s="227"/>
      <c r="Z1559" s="227"/>
      <c r="AA1559" s="227"/>
      <c r="AB1559" s="227"/>
      <c r="AC1559" s="227"/>
      <c r="AD1559" s="227"/>
      <c r="AE1559" s="227"/>
      <c r="AF1559" s="227"/>
      <c r="AG1559" s="227"/>
      <c r="AH1559" s="227"/>
      <c r="AI1559" s="227"/>
      <c r="AT1559" s="11"/>
      <c r="AU1559" s="88"/>
    </row>
    <row r="1560" spans="3:47" outlineLevel="2" x14ac:dyDescent="0.2">
      <c r="C1560" s="119">
        <v>14</v>
      </c>
      <c r="D1560" s="206" t="s">
        <v>187</v>
      </c>
      <c r="E1560" s="125"/>
      <c r="F1560" s="207" t="s">
        <v>5</v>
      </c>
      <c r="G1560" s="207"/>
      <c r="H1560" s="207"/>
      <c r="I1560" s="158" t="s">
        <v>57</v>
      </c>
      <c r="J1560" s="228" t="s">
        <v>152</v>
      </c>
      <c r="K1560" s="207"/>
      <c r="L1560" s="207"/>
      <c r="M1560" s="207"/>
      <c r="N1560" s="207"/>
      <c r="O1560" s="207"/>
      <c r="P1560" s="208"/>
      <c r="Q1560" s="229" t="s">
        <v>110</v>
      </c>
      <c r="R1560" s="230"/>
      <c r="S1560" s="231"/>
      <c r="T1560" s="231"/>
      <c r="U1560" s="232">
        <v>0</v>
      </c>
      <c r="V1560" s="232">
        <v>0</v>
      </c>
      <c r="W1560" s="231">
        <v>0</v>
      </c>
      <c r="X1560" s="232">
        <v>0</v>
      </c>
      <c r="Y1560" s="231">
        <v>0</v>
      </c>
      <c r="Z1560" s="231">
        <v>0</v>
      </c>
      <c r="AA1560" s="231">
        <v>0</v>
      </c>
      <c r="AB1560" s="231">
        <v>0</v>
      </c>
      <c r="AC1560" s="231">
        <v>0</v>
      </c>
      <c r="AD1560" s="231">
        <v>0</v>
      </c>
      <c r="AE1560" s="231">
        <v>0</v>
      </c>
      <c r="AF1560" s="231">
        <v>0</v>
      </c>
      <c r="AG1560" s="231">
        <v>0</v>
      </c>
      <c r="AH1560" s="233">
        <v>0</v>
      </c>
      <c r="AI1560" s="233">
        <v>0</v>
      </c>
      <c r="AT1560" s="11"/>
      <c r="AU1560" s="88"/>
    </row>
    <row r="1561" spans="3:47" outlineLevel="2" x14ac:dyDescent="0.2">
      <c r="C1561" s="119">
        <v>14</v>
      </c>
      <c r="D1561" s="206" t="s">
        <v>187</v>
      </c>
      <c r="E1561" s="134"/>
      <c r="F1561" s="124" t="s">
        <v>129</v>
      </c>
      <c r="G1561" s="124"/>
      <c r="H1561" s="124"/>
      <c r="I1561" s="72" t="s">
        <v>62</v>
      </c>
      <c r="J1561" s="234" t="s">
        <v>152</v>
      </c>
      <c r="K1561" s="124"/>
      <c r="L1561" s="124"/>
      <c r="M1561" s="124"/>
      <c r="N1561" s="124"/>
      <c r="O1561" s="124"/>
      <c r="P1561" s="214"/>
      <c r="Q1561" s="235" t="s">
        <v>110</v>
      </c>
      <c r="R1561" s="236"/>
      <c r="S1561" s="237"/>
      <c r="T1561" s="237"/>
      <c r="U1561" s="238">
        <v>0</v>
      </c>
      <c r="V1561" s="238">
        <v>0</v>
      </c>
      <c r="W1561" s="237">
        <v>0</v>
      </c>
      <c r="X1561" s="238">
        <v>0</v>
      </c>
      <c r="Y1561" s="237">
        <v>0</v>
      </c>
      <c r="Z1561" s="237">
        <v>0</v>
      </c>
      <c r="AA1561" s="237">
        <v>0</v>
      </c>
      <c r="AB1561" s="237">
        <v>0</v>
      </c>
      <c r="AC1561" s="237">
        <v>0</v>
      </c>
      <c r="AD1561" s="237">
        <v>0</v>
      </c>
      <c r="AE1561" s="237">
        <v>0</v>
      </c>
      <c r="AF1561" s="237">
        <v>0</v>
      </c>
      <c r="AG1561" s="237">
        <v>0</v>
      </c>
      <c r="AH1561" s="239">
        <v>0</v>
      </c>
      <c r="AI1561" s="239">
        <v>0</v>
      </c>
      <c r="AT1561" s="11"/>
      <c r="AU1561" s="88"/>
    </row>
    <row r="1562" spans="3:47" outlineLevel="2" x14ac:dyDescent="0.2">
      <c r="C1562" s="119">
        <v>14</v>
      </c>
      <c r="D1562" s="206" t="s">
        <v>187</v>
      </c>
      <c r="E1562" s="140"/>
      <c r="F1562" s="220" t="s">
        <v>128</v>
      </c>
      <c r="G1562" s="220"/>
      <c r="H1562" s="220"/>
      <c r="I1562" s="161" t="s">
        <v>188</v>
      </c>
      <c r="J1562" s="240" t="s">
        <v>152</v>
      </c>
      <c r="K1562" s="220"/>
      <c r="L1562" s="220"/>
      <c r="M1562" s="220"/>
      <c r="N1562" s="220"/>
      <c r="O1562" s="220"/>
      <c r="P1562" s="221"/>
      <c r="Q1562" s="241" t="s">
        <v>110</v>
      </c>
      <c r="R1562" s="242"/>
      <c r="S1562" s="243"/>
      <c r="T1562" s="243"/>
      <c r="U1562" s="244">
        <v>0</v>
      </c>
      <c r="V1562" s="244">
        <v>0</v>
      </c>
      <c r="W1562" s="243">
        <v>0</v>
      </c>
      <c r="X1562" s="244">
        <v>0</v>
      </c>
      <c r="Y1562" s="243">
        <v>0</v>
      </c>
      <c r="Z1562" s="243">
        <v>0</v>
      </c>
      <c r="AA1562" s="243">
        <v>0</v>
      </c>
      <c r="AB1562" s="243">
        <v>0</v>
      </c>
      <c r="AC1562" s="243">
        <v>0</v>
      </c>
      <c r="AD1562" s="243">
        <v>0</v>
      </c>
      <c r="AE1562" s="243">
        <v>0</v>
      </c>
      <c r="AF1562" s="243">
        <v>0</v>
      </c>
      <c r="AG1562" s="243">
        <v>0</v>
      </c>
      <c r="AH1562" s="245">
        <v>0</v>
      </c>
      <c r="AI1562" s="245">
        <v>0</v>
      </c>
      <c r="AT1562" s="11"/>
      <c r="AU1562" s="88"/>
    </row>
    <row r="1563" spans="3:47" outlineLevel="2" x14ac:dyDescent="0.2">
      <c r="AT1563" s="11"/>
      <c r="AU1563" s="88"/>
    </row>
    <row r="1564" spans="3:47" x14ac:dyDescent="0.2">
      <c r="C1564" s="116">
        <v>15</v>
      </c>
      <c r="D1564" s="67" t="s">
        <v>145</v>
      </c>
      <c r="E1564" s="67"/>
      <c r="F1564" s="67"/>
      <c r="G1564" s="67"/>
      <c r="H1564" s="102"/>
      <c r="I1564" s="67"/>
      <c r="J1564" s="67"/>
      <c r="K1564" s="102"/>
      <c r="L1564" s="67"/>
      <c r="M1564" s="67"/>
      <c r="N1564" s="67"/>
      <c r="O1564" s="67"/>
      <c r="P1564" s="67"/>
      <c r="Q1564" s="117" t="s">
        <v>110</v>
      </c>
      <c r="R1564" s="118">
        <v>0</v>
      </c>
      <c r="S1564" s="118">
        <v>0</v>
      </c>
      <c r="T1564" s="118">
        <v>0</v>
      </c>
      <c r="U1564" s="118">
        <v>1424.5956641952273</v>
      </c>
      <c r="V1564" s="118">
        <v>1516.5984638337206</v>
      </c>
      <c r="W1564" s="118">
        <v>1580.4206296211783</v>
      </c>
      <c r="X1564" s="118">
        <v>2095.9270797726126</v>
      </c>
      <c r="Y1564" s="118">
        <v>2441.9071609901766</v>
      </c>
      <c r="Z1564" s="118">
        <v>2847.6362460494547</v>
      </c>
      <c r="AA1564" s="118">
        <v>2206.1340690673187</v>
      </c>
      <c r="AB1564" s="118">
        <v>2480.274624183266</v>
      </c>
      <c r="AC1564" s="118">
        <v>2466.160270273057</v>
      </c>
      <c r="AD1564" s="118">
        <v>2705.1549564020279</v>
      </c>
      <c r="AE1564" s="118">
        <v>2729.7659439453105</v>
      </c>
      <c r="AF1564" s="118">
        <v>2559.1987315991532</v>
      </c>
      <c r="AG1564" s="118">
        <v>2911.7317674168453</v>
      </c>
      <c r="AH1564" s="118">
        <v>2927.9563158807287</v>
      </c>
      <c r="AI1564" s="118">
        <v>3491.8187520286419</v>
      </c>
      <c r="AT1564" s="11"/>
      <c r="AU1564" s="88"/>
    </row>
    <row r="1565" spans="3:47" s="11" customFormat="1" outlineLevel="1" x14ac:dyDescent="0.2">
      <c r="C1565" s="119">
        <v>15</v>
      </c>
      <c r="E1565" s="120" t="s">
        <v>174</v>
      </c>
      <c r="F1565" s="121"/>
      <c r="G1565" s="121"/>
      <c r="H1565" s="121"/>
      <c r="I1565" s="121"/>
      <c r="J1565" s="121"/>
      <c r="K1565" s="121"/>
      <c r="L1565" s="121"/>
      <c r="M1565" s="121"/>
      <c r="N1565" s="121"/>
      <c r="O1565" s="121"/>
      <c r="P1565" s="121"/>
      <c r="Q1565" s="122"/>
      <c r="R1565" s="123"/>
      <c r="S1565" s="123"/>
      <c r="T1565" s="123"/>
      <c r="U1565" s="123"/>
      <c r="V1565" s="123"/>
      <c r="W1565" s="123"/>
      <c r="X1565" s="123"/>
      <c r="Y1565" s="123"/>
      <c r="Z1565" s="123"/>
      <c r="AA1565" s="123"/>
      <c r="AB1565" s="123"/>
      <c r="AC1565" s="123"/>
      <c r="AD1565" s="123"/>
      <c r="AE1565" s="123"/>
      <c r="AF1565" s="123"/>
      <c r="AG1565" s="123"/>
      <c r="AH1565" s="123"/>
      <c r="AI1565" s="123"/>
      <c r="AU1565" s="88"/>
    </row>
    <row r="1566" spans="3:47" s="11" customFormat="1" outlineLevel="2" x14ac:dyDescent="0.2">
      <c r="C1566" s="119">
        <v>15</v>
      </c>
      <c r="E1566" s="124" t="s">
        <v>175</v>
      </c>
      <c r="U1566" s="25" t="s">
        <v>87</v>
      </c>
      <c r="V1566" s="25"/>
      <c r="W1566" s="25" t="s">
        <v>88</v>
      </c>
      <c r="X1566" s="25" t="s">
        <v>89</v>
      </c>
      <c r="AU1566" s="88"/>
    </row>
    <row r="1567" spans="3:47" s="11" customFormat="1" outlineLevel="2" x14ac:dyDescent="0.2">
      <c r="C1567" s="119">
        <v>15</v>
      </c>
      <c r="E1567" s="125"/>
      <c r="F1567" s="126" t="s">
        <v>209</v>
      </c>
      <c r="G1567" s="127"/>
      <c r="H1567" s="127"/>
      <c r="I1567" s="127"/>
      <c r="J1567" s="127"/>
      <c r="K1567" s="127"/>
      <c r="L1567" s="127"/>
      <c r="M1567" s="127"/>
      <c r="N1567" s="127"/>
      <c r="O1567" s="127"/>
      <c r="P1567" s="127"/>
      <c r="Q1567" s="128" t="s">
        <v>110</v>
      </c>
      <c r="R1567" s="129"/>
      <c r="S1567" s="130"/>
      <c r="T1567" s="130"/>
      <c r="U1567" s="131">
        <v>4.25596</v>
      </c>
      <c r="V1567" s="131">
        <v>5.3752774800000003</v>
      </c>
      <c r="W1567" s="132">
        <v>5.5150346944800006</v>
      </c>
      <c r="X1567" s="131">
        <v>5.6518075549031055</v>
      </c>
      <c r="Y1567" s="130">
        <v>5.7857553939543092</v>
      </c>
      <c r="Z1567" s="130">
        <v>5.9159348903182822</v>
      </c>
      <c r="AA1567" s="130">
        <v>6.0342535881246482</v>
      </c>
      <c r="AB1567" s="130">
        <v>6.154938659887141</v>
      </c>
      <c r="AC1567" s="130">
        <v>6.2780374330848838</v>
      </c>
      <c r="AD1567" s="130">
        <v>6.4035981817465819</v>
      </c>
      <c r="AE1567" s="130">
        <v>6.531670145381514</v>
      </c>
      <c r="AF1567" s="130">
        <v>6.6623035482891444</v>
      </c>
      <c r="AG1567" s="130">
        <v>6.7955496192549276</v>
      </c>
      <c r="AH1567" s="133">
        <v>6.9314606116400261</v>
      </c>
      <c r="AI1567" s="133">
        <v>7.0700898238728271</v>
      </c>
      <c r="AK1567" s="91"/>
      <c r="AU1567" s="88"/>
    </row>
    <row r="1568" spans="3:47" s="11" customFormat="1" outlineLevel="2" x14ac:dyDescent="0.2">
      <c r="C1568" s="119">
        <v>15</v>
      </c>
      <c r="E1568" s="134"/>
      <c r="F1568" s="36" t="s">
        <v>31</v>
      </c>
      <c r="Q1568" s="135" t="s">
        <v>110</v>
      </c>
      <c r="R1568" s="136"/>
      <c r="S1568" s="88"/>
      <c r="T1568" s="88"/>
      <c r="U1568" s="137">
        <v>238.36056000000002</v>
      </c>
      <c r="V1568" s="137">
        <v>287.22447480000005</v>
      </c>
      <c r="W1568" s="138">
        <v>316.60753857204008</v>
      </c>
      <c r="X1568" s="137">
        <v>324.45940552862675</v>
      </c>
      <c r="Y1568" s="88">
        <v>332.14909343965525</v>
      </c>
      <c r="Z1568" s="88">
        <v>339.62244804204755</v>
      </c>
      <c r="AA1568" s="88">
        <v>346.41489700288849</v>
      </c>
      <c r="AB1568" s="88">
        <v>353.3431949429463</v>
      </c>
      <c r="AC1568" s="88">
        <v>360.41005884180521</v>
      </c>
      <c r="AD1568" s="88">
        <v>367.61826001864131</v>
      </c>
      <c r="AE1568" s="88">
        <v>374.97062521901415</v>
      </c>
      <c r="AF1568" s="88">
        <v>382.47003772339446</v>
      </c>
      <c r="AG1568" s="88">
        <v>390.11943847786233</v>
      </c>
      <c r="AH1568" s="139">
        <v>397.92182724741957</v>
      </c>
      <c r="AI1568" s="139">
        <v>405.880263792368</v>
      </c>
      <c r="AU1568" s="88"/>
    </row>
    <row r="1569" spans="3:47" s="11" customFormat="1" outlineLevel="2" x14ac:dyDescent="0.2">
      <c r="C1569" s="119">
        <v>15</v>
      </c>
      <c r="E1569" s="134"/>
      <c r="F1569" s="36" t="s">
        <v>28</v>
      </c>
      <c r="Q1569" s="135" t="s">
        <v>110</v>
      </c>
      <c r="R1569" s="136"/>
      <c r="S1569" s="88"/>
      <c r="T1569" s="88"/>
      <c r="U1569" s="137">
        <v>0</v>
      </c>
      <c r="V1569" s="137">
        <v>0</v>
      </c>
      <c r="W1569" s="138">
        <v>0</v>
      </c>
      <c r="X1569" s="137">
        <v>0</v>
      </c>
      <c r="Y1569" s="88">
        <v>0</v>
      </c>
      <c r="Z1569" s="88">
        <v>0</v>
      </c>
      <c r="AA1569" s="88">
        <v>0</v>
      </c>
      <c r="AB1569" s="88">
        <v>0</v>
      </c>
      <c r="AC1569" s="88">
        <v>0</v>
      </c>
      <c r="AD1569" s="88">
        <v>0</v>
      </c>
      <c r="AE1569" s="88">
        <v>0</v>
      </c>
      <c r="AF1569" s="88">
        <v>0</v>
      </c>
      <c r="AG1569" s="88">
        <v>0</v>
      </c>
      <c r="AH1569" s="139">
        <v>0</v>
      </c>
      <c r="AI1569" s="139">
        <v>0</v>
      </c>
      <c r="AU1569" s="88"/>
    </row>
    <row r="1570" spans="3:47" s="11" customFormat="1" outlineLevel="2" x14ac:dyDescent="0.2">
      <c r="C1570" s="119">
        <v>15</v>
      </c>
      <c r="E1570" s="134"/>
      <c r="F1570" s="36" t="s">
        <v>210</v>
      </c>
      <c r="Q1570" s="135" t="s">
        <v>110</v>
      </c>
      <c r="R1570" s="136"/>
      <c r="S1570" s="88"/>
      <c r="T1570" s="88"/>
      <c r="U1570" s="137">
        <v>294.18779440264996</v>
      </c>
      <c r="V1570" s="137">
        <v>304.65831060640801</v>
      </c>
      <c r="W1570" s="138">
        <v>313.20110113017085</v>
      </c>
      <c r="X1570" s="137">
        <v>321.79932695250113</v>
      </c>
      <c r="Y1570" s="88">
        <v>329.57502296118167</v>
      </c>
      <c r="Z1570" s="88">
        <v>336.51969798091045</v>
      </c>
      <c r="AA1570" s="88">
        <v>343.19859021953533</v>
      </c>
      <c r="AB1570" s="88">
        <v>350.0100381504505</v>
      </c>
      <c r="AC1570" s="88">
        <v>356.95667260088453</v>
      </c>
      <c r="AD1570" s="88">
        <v>364.04117661198302</v>
      </c>
      <c r="AE1570" s="88">
        <v>371.26628647509591</v>
      </c>
      <c r="AF1570" s="88">
        <v>378.63479278863201</v>
      </c>
      <c r="AG1570" s="88">
        <v>386.149541535889</v>
      </c>
      <c r="AH1570" s="139">
        <v>393.81343518427485</v>
      </c>
      <c r="AI1570" s="139">
        <v>401.62943380634562</v>
      </c>
      <c r="AU1570" s="88"/>
    </row>
    <row r="1571" spans="3:47" s="11" customFormat="1" outlineLevel="2" x14ac:dyDescent="0.2">
      <c r="C1571" s="119">
        <v>15</v>
      </c>
      <c r="E1571" s="134"/>
      <c r="F1571" s="36" t="s">
        <v>211</v>
      </c>
      <c r="Q1571" s="135" t="s">
        <v>110</v>
      </c>
      <c r="R1571" s="136"/>
      <c r="S1571" s="88"/>
      <c r="T1571" s="88"/>
      <c r="U1571" s="137">
        <v>619.4797699999998</v>
      </c>
      <c r="V1571" s="137">
        <v>641.47130183499985</v>
      </c>
      <c r="W1571" s="138">
        <v>659.43249828637988</v>
      </c>
      <c r="X1571" s="137">
        <v>677.5009487394268</v>
      </c>
      <c r="Y1571" s="88">
        <v>693.96422179379499</v>
      </c>
      <c r="Z1571" s="88">
        <v>708.60686687364409</v>
      </c>
      <c r="AA1571" s="88">
        <v>722.7081435244296</v>
      </c>
      <c r="AB1571" s="88">
        <v>737.09003558056577</v>
      </c>
      <c r="AC1571" s="88">
        <v>751.75812728861899</v>
      </c>
      <c r="AD1571" s="88">
        <v>766.71811402166259</v>
      </c>
      <c r="AE1571" s="88">
        <v>781.97580449069369</v>
      </c>
      <c r="AF1571" s="88">
        <v>797.5371230000585</v>
      </c>
      <c r="AG1571" s="88">
        <v>813.40811174775968</v>
      </c>
      <c r="AH1571" s="139">
        <v>829.59493317154011</v>
      </c>
      <c r="AI1571" s="139">
        <v>846.10387234165376</v>
      </c>
      <c r="AU1571" s="88"/>
    </row>
    <row r="1572" spans="3:47" s="11" customFormat="1" outlineLevel="2" x14ac:dyDescent="0.2">
      <c r="C1572" s="119">
        <v>15</v>
      </c>
      <c r="E1572" s="134"/>
      <c r="F1572" s="36" t="s">
        <v>212</v>
      </c>
      <c r="Q1572" s="135" t="s">
        <v>110</v>
      </c>
      <c r="R1572" s="136"/>
      <c r="S1572" s="88"/>
      <c r="T1572" s="88"/>
      <c r="U1572" s="137">
        <v>137.68606799672403</v>
      </c>
      <c r="V1572" s="137">
        <v>142.67468952694739</v>
      </c>
      <c r="W1572" s="138">
        <v>146.7159884157318</v>
      </c>
      <c r="X1572" s="137">
        <v>150.79804521434951</v>
      </c>
      <c r="Y1572" s="88">
        <v>154.45575920874049</v>
      </c>
      <c r="Z1572" s="88">
        <v>157.67960801303209</v>
      </c>
      <c r="AA1572" s="88">
        <v>160.80570161639065</v>
      </c>
      <c r="AB1572" s="88">
        <v>163.99377191629293</v>
      </c>
      <c r="AC1572" s="88">
        <v>167.24504763823532</v>
      </c>
      <c r="AD1572" s="88">
        <v>170.56078186794036</v>
      </c>
      <c r="AE1572" s="88">
        <v>173.94225253431298</v>
      </c>
      <c r="AF1572" s="88">
        <v>177.39076290197164</v>
      </c>
      <c r="AG1572" s="88">
        <v>180.90764207354414</v>
      </c>
      <c r="AH1572" s="139">
        <v>184.4942455019218</v>
      </c>
      <c r="AI1572" s="139">
        <v>188.15195551266936</v>
      </c>
      <c r="AU1572" s="88"/>
    </row>
    <row r="1573" spans="3:47" s="11" customFormat="1" outlineLevel="2" x14ac:dyDescent="0.2">
      <c r="C1573" s="119">
        <v>15</v>
      </c>
      <c r="E1573" s="134"/>
      <c r="F1573" s="36" t="s">
        <v>213</v>
      </c>
      <c r="Q1573" s="135" t="s">
        <v>110</v>
      </c>
      <c r="R1573" s="136"/>
      <c r="S1573" s="88"/>
      <c r="T1573" s="88"/>
      <c r="U1573" s="137">
        <v>195.84563</v>
      </c>
      <c r="V1573" s="137">
        <v>202.79814986500003</v>
      </c>
      <c r="W1573" s="138">
        <v>208.47649806122004</v>
      </c>
      <c r="X1573" s="137">
        <v>214.1887541080975</v>
      </c>
      <c r="Y1573" s="88">
        <v>219.39354083292432</v>
      </c>
      <c r="Z1573" s="88">
        <v>224.02274454449903</v>
      </c>
      <c r="AA1573" s="88">
        <v>228.48079716093457</v>
      </c>
      <c r="AB1573" s="88">
        <v>233.02756502443717</v>
      </c>
      <c r="AC1573" s="88">
        <v>237.66481356842348</v>
      </c>
      <c r="AD1573" s="88">
        <v>242.39434335843512</v>
      </c>
      <c r="AE1573" s="88">
        <v>247.21799079126799</v>
      </c>
      <c r="AF1573" s="88">
        <v>252.13762880801423</v>
      </c>
      <c r="AG1573" s="88">
        <v>257.15516762129374</v>
      </c>
      <c r="AH1573" s="139">
        <v>262.27255545695749</v>
      </c>
      <c r="AI1573" s="139">
        <v>267.49177931055095</v>
      </c>
      <c r="AU1573" s="88"/>
    </row>
    <row r="1574" spans="3:47" s="11" customFormat="1" outlineLevel="2" x14ac:dyDescent="0.2">
      <c r="C1574" s="119">
        <v>15</v>
      </c>
      <c r="E1574" s="134"/>
      <c r="F1574" s="36" t="s">
        <v>214</v>
      </c>
      <c r="Q1574" s="135" t="s">
        <v>110</v>
      </c>
      <c r="R1574" s="136"/>
      <c r="S1574" s="88"/>
      <c r="T1574" s="88"/>
      <c r="U1574" s="137">
        <v>30.653827204542662</v>
      </c>
      <c r="V1574" s="137">
        <v>31.679470441860516</v>
      </c>
      <c r="W1574" s="138">
        <v>32.537757359895245</v>
      </c>
      <c r="X1574" s="137">
        <v>33.390919999602225</v>
      </c>
      <c r="Y1574" s="88">
        <v>34.187466205045851</v>
      </c>
      <c r="Z1574" s="88">
        <v>34.930531122201003</v>
      </c>
      <c r="AA1574" s="88">
        <v>35.626278725743482</v>
      </c>
      <c r="AB1574" s="88">
        <v>36.335884255641041</v>
      </c>
      <c r="AC1574" s="88">
        <v>37.05962373458047</v>
      </c>
      <c r="AD1574" s="88">
        <v>37.797778683078597</v>
      </c>
      <c r="AE1574" s="88">
        <v>38.550636228988253</v>
      </c>
      <c r="AF1574" s="88">
        <v>39.318489219185402</v>
      </c>
      <c r="AG1574" s="88">
        <v>40.101636333480855</v>
      </c>
      <c r="AH1574" s="139">
        <v>40.900382200800877</v>
      </c>
      <c r="AI1574" s="139">
        <v>41.715037517681893</v>
      </c>
      <c r="AU1574" s="88"/>
    </row>
    <row r="1575" spans="3:47" s="11" customFormat="1" outlineLevel="2" x14ac:dyDescent="0.2">
      <c r="C1575" s="119">
        <v>15</v>
      </c>
      <c r="E1575" s="134"/>
      <c r="F1575" s="36" t="s">
        <v>215</v>
      </c>
      <c r="Q1575" s="135" t="s">
        <v>110</v>
      </c>
      <c r="R1575" s="136"/>
      <c r="S1575" s="88"/>
      <c r="T1575" s="88"/>
      <c r="U1575" s="137">
        <v>29.791310000000003</v>
      </c>
      <c r="V1575" s="137">
        <v>30.848901505000004</v>
      </c>
      <c r="W1575" s="138">
        <v>31.712670747140006</v>
      </c>
      <c r="X1575" s="137">
        <v>32.581597925611646</v>
      </c>
      <c r="Y1575" s="88">
        <v>33.373330755204016</v>
      </c>
      <c r="Z1575" s="88">
        <v>34.077508034138823</v>
      </c>
      <c r="AA1575" s="88">
        <v>34.755650444018187</v>
      </c>
      <c r="AB1575" s="88">
        <v>35.447287887854152</v>
      </c>
      <c r="AC1575" s="88">
        <v>36.152688916822449</v>
      </c>
      <c r="AD1575" s="88">
        <v>36.87212742626722</v>
      </c>
      <c r="AE1575" s="88">
        <v>37.605882762049937</v>
      </c>
      <c r="AF1575" s="88">
        <v>38.35423982901473</v>
      </c>
      <c r="AG1575" s="88">
        <v>39.117489201612123</v>
      </c>
      <c r="AH1575" s="139">
        <v>39.895927236724205</v>
      </c>
      <c r="AI1575" s="139">
        <v>40.689856188735021</v>
      </c>
      <c r="AU1575" s="88"/>
    </row>
    <row r="1576" spans="3:47" s="11" customFormat="1" outlineLevel="2" x14ac:dyDescent="0.2">
      <c r="C1576" s="119">
        <v>15</v>
      </c>
      <c r="E1576" s="134"/>
      <c r="F1576" s="36" t="s">
        <v>216</v>
      </c>
      <c r="Q1576" s="135" t="s">
        <v>110</v>
      </c>
      <c r="R1576" s="136"/>
      <c r="S1576" s="88"/>
      <c r="T1576" s="88"/>
      <c r="U1576" s="137">
        <v>0</v>
      </c>
      <c r="V1576" s="137">
        <v>0</v>
      </c>
      <c r="W1576" s="138">
        <v>0</v>
      </c>
      <c r="X1576" s="137">
        <v>0</v>
      </c>
      <c r="Y1576" s="88">
        <v>0</v>
      </c>
      <c r="Z1576" s="88">
        <v>0</v>
      </c>
      <c r="AA1576" s="88">
        <v>0</v>
      </c>
      <c r="AB1576" s="88">
        <v>0</v>
      </c>
      <c r="AC1576" s="88">
        <v>0</v>
      </c>
      <c r="AD1576" s="88">
        <v>0</v>
      </c>
      <c r="AE1576" s="88">
        <v>0</v>
      </c>
      <c r="AF1576" s="88">
        <v>0</v>
      </c>
      <c r="AG1576" s="88">
        <v>0</v>
      </c>
      <c r="AH1576" s="139">
        <v>0</v>
      </c>
      <c r="AI1576" s="139">
        <v>0</v>
      </c>
      <c r="AU1576" s="88"/>
    </row>
    <row r="1577" spans="3:47" s="11" customFormat="1" outlineLevel="2" x14ac:dyDescent="0.2">
      <c r="C1577" s="119">
        <v>15</v>
      </c>
      <c r="E1577" s="134"/>
      <c r="F1577" s="36" t="s">
        <v>33</v>
      </c>
      <c r="Q1577" s="135" t="s">
        <v>110</v>
      </c>
      <c r="R1577" s="136"/>
      <c r="S1577" s="88"/>
      <c r="T1577" s="88"/>
      <c r="U1577" s="137">
        <v>0</v>
      </c>
      <c r="V1577" s="137">
        <v>0</v>
      </c>
      <c r="W1577" s="138">
        <v>0</v>
      </c>
      <c r="X1577" s="137">
        <v>0</v>
      </c>
      <c r="Y1577" s="88">
        <v>0</v>
      </c>
      <c r="Z1577" s="88">
        <v>0</v>
      </c>
      <c r="AA1577" s="88">
        <v>0</v>
      </c>
      <c r="AB1577" s="88">
        <v>0</v>
      </c>
      <c r="AC1577" s="88">
        <v>0</v>
      </c>
      <c r="AD1577" s="88">
        <v>0</v>
      </c>
      <c r="AE1577" s="88">
        <v>0</v>
      </c>
      <c r="AF1577" s="88">
        <v>0</v>
      </c>
      <c r="AG1577" s="88">
        <v>0</v>
      </c>
      <c r="AH1577" s="139">
        <v>0</v>
      </c>
      <c r="AI1577" s="139">
        <v>0</v>
      </c>
      <c r="AU1577" s="88"/>
    </row>
    <row r="1578" spans="3:47" s="11" customFormat="1" outlineLevel="2" x14ac:dyDescent="0.2">
      <c r="C1578" s="119">
        <v>15</v>
      </c>
      <c r="E1578" s="134"/>
      <c r="F1578" s="36" t="s">
        <v>34</v>
      </c>
      <c r="Q1578" s="135" t="s">
        <v>110</v>
      </c>
      <c r="R1578" s="136"/>
      <c r="S1578" s="88"/>
      <c r="T1578" s="88"/>
      <c r="U1578" s="137">
        <v>0</v>
      </c>
      <c r="V1578" s="137">
        <v>0</v>
      </c>
      <c r="W1578" s="138">
        <v>0</v>
      </c>
      <c r="X1578" s="137">
        <v>0</v>
      </c>
      <c r="Y1578" s="88">
        <v>0</v>
      </c>
      <c r="Z1578" s="88">
        <v>0</v>
      </c>
      <c r="AA1578" s="88">
        <v>0</v>
      </c>
      <c r="AB1578" s="88">
        <v>0</v>
      </c>
      <c r="AC1578" s="88">
        <v>0</v>
      </c>
      <c r="AD1578" s="88">
        <v>0</v>
      </c>
      <c r="AE1578" s="88">
        <v>0</v>
      </c>
      <c r="AF1578" s="88">
        <v>0</v>
      </c>
      <c r="AG1578" s="88">
        <v>0</v>
      </c>
      <c r="AH1578" s="139">
        <v>0</v>
      </c>
      <c r="AI1578" s="139">
        <v>0</v>
      </c>
      <c r="AU1578" s="88"/>
    </row>
    <row r="1579" spans="3:47" s="11" customFormat="1" outlineLevel="2" x14ac:dyDescent="0.2">
      <c r="C1579" s="119">
        <v>15</v>
      </c>
      <c r="E1579" s="134"/>
      <c r="F1579" s="36" t="s">
        <v>217</v>
      </c>
      <c r="Q1579" s="135" t="s">
        <v>110</v>
      </c>
      <c r="R1579" s="136"/>
      <c r="S1579" s="88"/>
      <c r="T1579" s="88"/>
      <c r="U1579" s="137">
        <v>0</v>
      </c>
      <c r="V1579" s="137">
        <v>0</v>
      </c>
      <c r="W1579" s="138">
        <v>0</v>
      </c>
      <c r="X1579" s="137">
        <v>0</v>
      </c>
      <c r="Y1579" s="88">
        <v>0</v>
      </c>
      <c r="Z1579" s="88">
        <v>0</v>
      </c>
      <c r="AA1579" s="88">
        <v>0</v>
      </c>
      <c r="AB1579" s="88">
        <v>0</v>
      </c>
      <c r="AC1579" s="88">
        <v>0</v>
      </c>
      <c r="AD1579" s="88">
        <v>0</v>
      </c>
      <c r="AE1579" s="88">
        <v>0</v>
      </c>
      <c r="AF1579" s="88">
        <v>0</v>
      </c>
      <c r="AG1579" s="88">
        <v>0</v>
      </c>
      <c r="AH1579" s="139">
        <v>0</v>
      </c>
      <c r="AI1579" s="139">
        <v>0</v>
      </c>
      <c r="AU1579" s="88"/>
    </row>
    <row r="1580" spans="3:47" s="11" customFormat="1" outlineLevel="2" x14ac:dyDescent="0.2">
      <c r="C1580" s="119">
        <v>15</v>
      </c>
      <c r="E1580" s="134"/>
      <c r="F1580" s="36" t="s">
        <v>152</v>
      </c>
      <c r="Q1580" s="135" t="s">
        <v>110</v>
      </c>
      <c r="R1580" s="136"/>
      <c r="S1580" s="88"/>
      <c r="T1580" s="88"/>
      <c r="U1580" s="137">
        <v>0</v>
      </c>
      <c r="V1580" s="137">
        <v>0</v>
      </c>
      <c r="W1580" s="138">
        <v>0</v>
      </c>
      <c r="X1580" s="137">
        <v>0</v>
      </c>
      <c r="Y1580" s="88">
        <v>0</v>
      </c>
      <c r="Z1580" s="88">
        <v>0</v>
      </c>
      <c r="AA1580" s="88">
        <v>0</v>
      </c>
      <c r="AB1580" s="88">
        <v>0</v>
      </c>
      <c r="AC1580" s="88">
        <v>0</v>
      </c>
      <c r="AD1580" s="88">
        <v>0</v>
      </c>
      <c r="AE1580" s="88">
        <v>0</v>
      </c>
      <c r="AF1580" s="88">
        <v>0</v>
      </c>
      <c r="AG1580" s="88">
        <v>0</v>
      </c>
      <c r="AH1580" s="139">
        <v>0</v>
      </c>
      <c r="AI1580" s="139">
        <v>0</v>
      </c>
      <c r="AU1580" s="88"/>
    </row>
    <row r="1581" spans="3:47" s="11" customFormat="1" outlineLevel="2" x14ac:dyDescent="0.2">
      <c r="C1581" s="119">
        <v>15</v>
      </c>
      <c r="E1581" s="140"/>
      <c r="F1581" s="141" t="s">
        <v>152</v>
      </c>
      <c r="G1581" s="142"/>
      <c r="H1581" s="142"/>
      <c r="I1581" s="142"/>
      <c r="J1581" s="142"/>
      <c r="K1581" s="142"/>
      <c r="L1581" s="142"/>
      <c r="M1581" s="142"/>
      <c r="N1581" s="142"/>
      <c r="O1581" s="142"/>
      <c r="P1581" s="142"/>
      <c r="Q1581" s="143" t="s">
        <v>110</v>
      </c>
      <c r="R1581" s="144"/>
      <c r="S1581" s="145"/>
      <c r="T1581" s="145"/>
      <c r="U1581" s="146">
        <v>0</v>
      </c>
      <c r="V1581" s="146">
        <v>0</v>
      </c>
      <c r="W1581" s="147">
        <v>0</v>
      </c>
      <c r="X1581" s="146">
        <v>0</v>
      </c>
      <c r="Y1581" s="145">
        <v>0</v>
      </c>
      <c r="Z1581" s="145">
        <v>0</v>
      </c>
      <c r="AA1581" s="145">
        <v>0</v>
      </c>
      <c r="AB1581" s="145">
        <v>0</v>
      </c>
      <c r="AC1581" s="145">
        <v>0</v>
      </c>
      <c r="AD1581" s="145">
        <v>0</v>
      </c>
      <c r="AE1581" s="145">
        <v>0</v>
      </c>
      <c r="AF1581" s="145">
        <v>0</v>
      </c>
      <c r="AG1581" s="145">
        <v>0</v>
      </c>
      <c r="AH1581" s="148">
        <v>0</v>
      </c>
      <c r="AI1581" s="148">
        <v>0</v>
      </c>
      <c r="AU1581" s="88"/>
    </row>
    <row r="1582" spans="3:47" s="11" customFormat="1" outlineLevel="2" x14ac:dyDescent="0.2">
      <c r="C1582" s="119">
        <v>15</v>
      </c>
      <c r="F1582" s="149"/>
      <c r="G1582" s="149"/>
      <c r="H1582" s="149"/>
      <c r="I1582" s="149"/>
      <c r="J1582" s="149"/>
      <c r="K1582" s="149"/>
      <c r="L1582" s="149"/>
      <c r="M1582" s="149"/>
      <c r="N1582" s="149"/>
      <c r="O1582" s="149"/>
      <c r="P1582" s="149" t="s">
        <v>175</v>
      </c>
      <c r="Q1582" s="16" t="s">
        <v>110</v>
      </c>
      <c r="R1582" s="150"/>
      <c r="S1582" s="150"/>
      <c r="T1582" s="150"/>
      <c r="U1582" s="150">
        <v>1550.2609196039166</v>
      </c>
      <c r="V1582" s="150">
        <v>1646.7305760602155</v>
      </c>
      <c r="W1582" s="150">
        <v>1714.1990872670581</v>
      </c>
      <c r="X1582" s="150">
        <v>1760.3708060231186</v>
      </c>
      <c r="Y1582" s="150">
        <v>1802.884190590501</v>
      </c>
      <c r="Z1582" s="150">
        <v>1841.3753395007916</v>
      </c>
      <c r="AA1582" s="150">
        <v>1878.024312282065</v>
      </c>
      <c r="AB1582" s="150">
        <v>1915.4027164180748</v>
      </c>
      <c r="AC1582" s="150">
        <v>1953.5250700224551</v>
      </c>
      <c r="AD1582" s="150">
        <v>1992.4061801697551</v>
      </c>
      <c r="AE1582" s="150">
        <v>2032.0611486468044</v>
      </c>
      <c r="AF1582" s="150">
        <v>2072.5053778185602</v>
      </c>
      <c r="AG1582" s="150">
        <v>2113.7545766106964</v>
      </c>
      <c r="AH1582" s="150">
        <v>2155.8247666112788</v>
      </c>
      <c r="AI1582" s="150">
        <v>2198.7322882938774</v>
      </c>
      <c r="AU1582" s="88"/>
    </row>
    <row r="1583" spans="3:47" s="11" customFormat="1" outlineLevel="2" x14ac:dyDescent="0.2">
      <c r="C1583" s="119">
        <v>15</v>
      </c>
      <c r="E1583" s="124" t="s">
        <v>176</v>
      </c>
      <c r="AU1583" s="88"/>
    </row>
    <row r="1584" spans="3:47" s="11" customFormat="1" outlineLevel="2" x14ac:dyDescent="0.2">
      <c r="C1584" s="119">
        <v>15</v>
      </c>
      <c r="E1584" s="151" t="s">
        <v>209</v>
      </c>
      <c r="F1584" s="127"/>
      <c r="G1584" s="127"/>
      <c r="H1584" s="127"/>
      <c r="I1584" s="127"/>
      <c r="J1584" s="127"/>
      <c r="K1584" s="127"/>
      <c r="L1584" s="127"/>
      <c r="M1584" s="127"/>
      <c r="N1584" s="127"/>
      <c r="O1584" s="127"/>
      <c r="P1584" s="152"/>
      <c r="Q1584" s="128" t="s">
        <v>110</v>
      </c>
      <c r="R1584" s="129"/>
      <c r="S1584" s="130"/>
      <c r="T1584" s="130"/>
      <c r="U1584" s="131">
        <v>0</v>
      </c>
      <c r="V1584" s="131">
        <v>0</v>
      </c>
      <c r="W1584" s="132">
        <v>0</v>
      </c>
      <c r="X1584" s="131">
        <v>0</v>
      </c>
      <c r="Y1584" s="130">
        <v>0</v>
      </c>
      <c r="Z1584" s="130">
        <v>0</v>
      </c>
      <c r="AA1584" s="130">
        <v>0</v>
      </c>
      <c r="AB1584" s="130">
        <v>0</v>
      </c>
      <c r="AC1584" s="130">
        <v>0</v>
      </c>
      <c r="AD1584" s="130">
        <v>0</v>
      </c>
      <c r="AE1584" s="130">
        <v>0</v>
      </c>
      <c r="AF1584" s="130">
        <v>0</v>
      </c>
      <c r="AG1584" s="130">
        <v>0</v>
      </c>
      <c r="AH1584" s="133">
        <v>0</v>
      </c>
      <c r="AI1584" s="133">
        <v>0</v>
      </c>
      <c r="AU1584" s="88"/>
    </row>
    <row r="1585" spans="3:47" s="11" customFormat="1" outlineLevel="2" x14ac:dyDescent="0.2">
      <c r="C1585" s="119">
        <v>15</v>
      </c>
      <c r="E1585" s="153" t="s">
        <v>31</v>
      </c>
      <c r="P1585" s="149"/>
      <c r="Q1585" s="135" t="s">
        <v>110</v>
      </c>
      <c r="R1585" s="136"/>
      <c r="S1585" s="88"/>
      <c r="T1585" s="88"/>
      <c r="U1585" s="137">
        <v>0</v>
      </c>
      <c r="V1585" s="137">
        <v>0</v>
      </c>
      <c r="W1585" s="138">
        <v>0</v>
      </c>
      <c r="X1585" s="137">
        <v>0</v>
      </c>
      <c r="Y1585" s="88">
        <v>0</v>
      </c>
      <c r="Z1585" s="88">
        <v>0</v>
      </c>
      <c r="AA1585" s="88">
        <v>0</v>
      </c>
      <c r="AB1585" s="88">
        <v>0</v>
      </c>
      <c r="AC1585" s="88">
        <v>0</v>
      </c>
      <c r="AD1585" s="88">
        <v>0</v>
      </c>
      <c r="AE1585" s="88">
        <v>0</v>
      </c>
      <c r="AF1585" s="88">
        <v>0</v>
      </c>
      <c r="AG1585" s="88">
        <v>0</v>
      </c>
      <c r="AH1585" s="139">
        <v>0</v>
      </c>
      <c r="AI1585" s="139">
        <v>0</v>
      </c>
      <c r="AU1585" s="88"/>
    </row>
    <row r="1586" spans="3:47" s="11" customFormat="1" outlineLevel="2" x14ac:dyDescent="0.2">
      <c r="C1586" s="119">
        <v>15</v>
      </c>
      <c r="E1586" s="153" t="s">
        <v>28</v>
      </c>
      <c r="P1586" s="149"/>
      <c r="Q1586" s="135" t="s">
        <v>110</v>
      </c>
      <c r="R1586" s="136"/>
      <c r="S1586" s="88"/>
      <c r="T1586" s="88"/>
      <c r="U1586" s="137">
        <v>0</v>
      </c>
      <c r="V1586" s="137">
        <v>0</v>
      </c>
      <c r="W1586" s="138">
        <v>0</v>
      </c>
      <c r="X1586" s="137">
        <v>0</v>
      </c>
      <c r="Y1586" s="88">
        <v>0</v>
      </c>
      <c r="Z1586" s="88">
        <v>0</v>
      </c>
      <c r="AA1586" s="88">
        <v>0</v>
      </c>
      <c r="AB1586" s="88">
        <v>0</v>
      </c>
      <c r="AC1586" s="88">
        <v>0</v>
      </c>
      <c r="AD1586" s="88">
        <v>0</v>
      </c>
      <c r="AE1586" s="88">
        <v>0</v>
      </c>
      <c r="AF1586" s="88">
        <v>0</v>
      </c>
      <c r="AG1586" s="88">
        <v>0</v>
      </c>
      <c r="AH1586" s="139">
        <v>0</v>
      </c>
      <c r="AI1586" s="139">
        <v>0</v>
      </c>
      <c r="AU1586" s="88"/>
    </row>
    <row r="1587" spans="3:47" s="11" customFormat="1" outlineLevel="2" x14ac:dyDescent="0.2">
      <c r="C1587" s="119">
        <v>15</v>
      </c>
      <c r="E1587" s="153" t="s">
        <v>210</v>
      </c>
      <c r="P1587" s="149"/>
      <c r="Q1587" s="135" t="s">
        <v>110</v>
      </c>
      <c r="R1587" s="136"/>
      <c r="S1587" s="88"/>
      <c r="T1587" s="88"/>
      <c r="U1587" s="137">
        <v>0</v>
      </c>
      <c r="V1587" s="137">
        <v>0</v>
      </c>
      <c r="W1587" s="138">
        <v>0</v>
      </c>
      <c r="X1587" s="137">
        <v>0</v>
      </c>
      <c r="Y1587" s="88">
        <v>0</v>
      </c>
      <c r="Z1587" s="88">
        <v>0</v>
      </c>
      <c r="AA1587" s="88">
        <v>0</v>
      </c>
      <c r="AB1587" s="88">
        <v>0</v>
      </c>
      <c r="AC1587" s="88">
        <v>0</v>
      </c>
      <c r="AD1587" s="88">
        <v>0</v>
      </c>
      <c r="AE1587" s="88">
        <v>0</v>
      </c>
      <c r="AF1587" s="88">
        <v>0</v>
      </c>
      <c r="AG1587" s="88">
        <v>0</v>
      </c>
      <c r="AH1587" s="139">
        <v>0</v>
      </c>
      <c r="AI1587" s="139">
        <v>0</v>
      </c>
      <c r="AU1587" s="88"/>
    </row>
    <row r="1588" spans="3:47" s="11" customFormat="1" outlineLevel="2" x14ac:dyDescent="0.2">
      <c r="C1588" s="119">
        <v>15</v>
      </c>
      <c r="E1588" s="153" t="s">
        <v>211</v>
      </c>
      <c r="P1588" s="149"/>
      <c r="Q1588" s="135" t="s">
        <v>110</v>
      </c>
      <c r="R1588" s="136"/>
      <c r="S1588" s="88"/>
      <c r="T1588" s="88"/>
      <c r="U1588" s="137">
        <v>0</v>
      </c>
      <c r="V1588" s="137">
        <v>0</v>
      </c>
      <c r="W1588" s="138">
        <v>0</v>
      </c>
      <c r="X1588" s="137">
        <v>345.90864031188255</v>
      </c>
      <c r="Y1588" s="88">
        <v>333.50556344479321</v>
      </c>
      <c r="Z1588" s="88">
        <v>342.67696643952507</v>
      </c>
      <c r="AA1588" s="88">
        <v>351.24389060051317</v>
      </c>
      <c r="AB1588" s="88">
        <v>360.02498786552599</v>
      </c>
      <c r="AC1588" s="88">
        <v>369.02561256216404</v>
      </c>
      <c r="AD1588" s="88">
        <v>378.25125287621813</v>
      </c>
      <c r="AE1588" s="88">
        <v>387.70753419812354</v>
      </c>
      <c r="AF1588" s="88">
        <v>397.40022255307667</v>
      </c>
      <c r="AG1588" s="88">
        <v>407.33522811690358</v>
      </c>
      <c r="AH1588" s="139">
        <v>417.51860881982606</v>
      </c>
      <c r="AI1588" s="139">
        <v>427.95657404032175</v>
      </c>
      <c r="AU1588" s="88"/>
    </row>
    <row r="1589" spans="3:47" s="11" customFormat="1" outlineLevel="2" x14ac:dyDescent="0.2">
      <c r="C1589" s="119">
        <v>15</v>
      </c>
      <c r="E1589" s="153" t="s">
        <v>212</v>
      </c>
      <c r="P1589" s="149"/>
      <c r="Q1589" s="135" t="s">
        <v>110</v>
      </c>
      <c r="R1589" s="136"/>
      <c r="S1589" s="88"/>
      <c r="T1589" s="88"/>
      <c r="U1589" s="137">
        <v>0</v>
      </c>
      <c r="V1589" s="137">
        <v>0</v>
      </c>
      <c r="W1589" s="138">
        <v>0</v>
      </c>
      <c r="X1589" s="137">
        <v>0</v>
      </c>
      <c r="Y1589" s="88">
        <v>0</v>
      </c>
      <c r="Z1589" s="88">
        <v>0</v>
      </c>
      <c r="AA1589" s="88">
        <v>0</v>
      </c>
      <c r="AB1589" s="88">
        <v>0</v>
      </c>
      <c r="AC1589" s="88">
        <v>0</v>
      </c>
      <c r="AD1589" s="88">
        <v>0</v>
      </c>
      <c r="AE1589" s="88">
        <v>0</v>
      </c>
      <c r="AF1589" s="88">
        <v>0</v>
      </c>
      <c r="AG1589" s="88">
        <v>0</v>
      </c>
      <c r="AH1589" s="139">
        <v>0</v>
      </c>
      <c r="AI1589" s="139">
        <v>0</v>
      </c>
      <c r="AU1589" s="88"/>
    </row>
    <row r="1590" spans="3:47" s="11" customFormat="1" outlineLevel="2" x14ac:dyDescent="0.2">
      <c r="C1590" s="119">
        <v>15</v>
      </c>
      <c r="E1590" s="153" t="s">
        <v>213</v>
      </c>
      <c r="P1590" s="149"/>
      <c r="Q1590" s="135" t="s">
        <v>110</v>
      </c>
      <c r="R1590" s="136"/>
      <c r="S1590" s="88"/>
      <c r="T1590" s="88"/>
      <c r="U1590" s="137">
        <v>0</v>
      </c>
      <c r="V1590" s="137">
        <v>0</v>
      </c>
      <c r="W1590" s="138">
        <v>0</v>
      </c>
      <c r="X1590" s="137">
        <v>0</v>
      </c>
      <c r="Y1590" s="88">
        <v>0</v>
      </c>
      <c r="Z1590" s="88">
        <v>0</v>
      </c>
      <c r="AA1590" s="88">
        <v>0</v>
      </c>
      <c r="AB1590" s="88">
        <v>0</v>
      </c>
      <c r="AC1590" s="88">
        <v>0</v>
      </c>
      <c r="AD1590" s="88">
        <v>0</v>
      </c>
      <c r="AE1590" s="88">
        <v>0</v>
      </c>
      <c r="AF1590" s="88">
        <v>0</v>
      </c>
      <c r="AG1590" s="88">
        <v>0</v>
      </c>
      <c r="AH1590" s="139">
        <v>0</v>
      </c>
      <c r="AI1590" s="139">
        <v>0</v>
      </c>
      <c r="AU1590" s="88"/>
    </row>
    <row r="1591" spans="3:47" s="11" customFormat="1" outlineLevel="2" x14ac:dyDescent="0.2">
      <c r="C1591" s="119">
        <v>15</v>
      </c>
      <c r="E1591" s="153" t="s">
        <v>214</v>
      </c>
      <c r="P1591" s="149"/>
      <c r="Q1591" s="135" t="s">
        <v>110</v>
      </c>
      <c r="R1591" s="136"/>
      <c r="S1591" s="88"/>
      <c r="T1591" s="88"/>
      <c r="U1591" s="137">
        <v>0</v>
      </c>
      <c r="V1591" s="137">
        <v>0</v>
      </c>
      <c r="W1591" s="138">
        <v>0</v>
      </c>
      <c r="X1591" s="137">
        <v>0</v>
      </c>
      <c r="Y1591" s="88">
        <v>0</v>
      </c>
      <c r="Z1591" s="88">
        <v>0</v>
      </c>
      <c r="AA1591" s="88">
        <v>0</v>
      </c>
      <c r="AB1591" s="88">
        <v>0</v>
      </c>
      <c r="AC1591" s="88">
        <v>0</v>
      </c>
      <c r="AD1591" s="88">
        <v>0</v>
      </c>
      <c r="AE1591" s="88">
        <v>0</v>
      </c>
      <c r="AF1591" s="88">
        <v>0</v>
      </c>
      <c r="AG1591" s="88">
        <v>0</v>
      </c>
      <c r="AH1591" s="139">
        <v>0</v>
      </c>
      <c r="AI1591" s="139">
        <v>0</v>
      </c>
      <c r="AU1591" s="88"/>
    </row>
    <row r="1592" spans="3:47" s="11" customFormat="1" outlineLevel="2" x14ac:dyDescent="0.2">
      <c r="C1592" s="119">
        <v>15</v>
      </c>
      <c r="E1592" s="153" t="s">
        <v>215</v>
      </c>
      <c r="P1592" s="149"/>
      <c r="Q1592" s="135" t="s">
        <v>110</v>
      </c>
      <c r="R1592" s="136"/>
      <c r="S1592" s="88"/>
      <c r="T1592" s="88"/>
      <c r="U1592" s="137">
        <v>0</v>
      </c>
      <c r="V1592" s="137">
        <v>0</v>
      </c>
      <c r="W1592" s="138">
        <v>0</v>
      </c>
      <c r="X1592" s="137">
        <v>0</v>
      </c>
      <c r="Y1592" s="88">
        <v>0</v>
      </c>
      <c r="Z1592" s="88">
        <v>0</v>
      </c>
      <c r="AA1592" s="88">
        <v>0</v>
      </c>
      <c r="AB1592" s="88">
        <v>0</v>
      </c>
      <c r="AC1592" s="88">
        <v>0</v>
      </c>
      <c r="AD1592" s="88">
        <v>0</v>
      </c>
      <c r="AE1592" s="88">
        <v>0</v>
      </c>
      <c r="AF1592" s="88">
        <v>0</v>
      </c>
      <c r="AG1592" s="88">
        <v>0</v>
      </c>
      <c r="AH1592" s="139">
        <v>0</v>
      </c>
      <c r="AI1592" s="139">
        <v>0</v>
      </c>
      <c r="AU1592" s="88"/>
    </row>
    <row r="1593" spans="3:47" s="11" customFormat="1" outlineLevel="2" x14ac:dyDescent="0.2">
      <c r="C1593" s="119">
        <v>15</v>
      </c>
      <c r="E1593" s="153" t="s">
        <v>216</v>
      </c>
      <c r="P1593" s="149"/>
      <c r="Q1593" s="135" t="s">
        <v>110</v>
      </c>
      <c r="R1593" s="136"/>
      <c r="S1593" s="88"/>
      <c r="T1593" s="88"/>
      <c r="U1593" s="137">
        <v>0</v>
      </c>
      <c r="V1593" s="137">
        <v>0</v>
      </c>
      <c r="W1593" s="138">
        <v>0</v>
      </c>
      <c r="X1593" s="137">
        <v>72.691024916178279</v>
      </c>
      <c r="Y1593" s="88">
        <v>74.774834297108725</v>
      </c>
      <c r="Z1593" s="88">
        <v>76.83114224027922</v>
      </c>
      <c r="AA1593" s="88">
        <v>78.7519207962862</v>
      </c>
      <c r="AB1593" s="88">
        <v>0</v>
      </c>
      <c r="AC1593" s="88">
        <v>0</v>
      </c>
      <c r="AD1593" s="88">
        <v>0</v>
      </c>
      <c r="AE1593" s="88">
        <v>0</v>
      </c>
      <c r="AF1593" s="88">
        <v>0</v>
      </c>
      <c r="AG1593" s="88">
        <v>0</v>
      </c>
      <c r="AH1593" s="139">
        <v>0</v>
      </c>
      <c r="AI1593" s="139">
        <v>0</v>
      </c>
      <c r="AU1593" s="88"/>
    </row>
    <row r="1594" spans="3:47" s="11" customFormat="1" outlineLevel="2" x14ac:dyDescent="0.2">
      <c r="C1594" s="119">
        <v>15</v>
      </c>
      <c r="E1594" s="153" t="s">
        <v>33</v>
      </c>
      <c r="P1594" s="149"/>
      <c r="Q1594" s="135" t="s">
        <v>110</v>
      </c>
      <c r="R1594" s="136"/>
      <c r="S1594" s="88"/>
      <c r="T1594" s="88"/>
      <c r="U1594" s="137">
        <v>0</v>
      </c>
      <c r="V1594" s="137">
        <v>0</v>
      </c>
      <c r="W1594" s="138">
        <v>0</v>
      </c>
      <c r="X1594" s="137">
        <v>0</v>
      </c>
      <c r="Y1594" s="88">
        <v>0</v>
      </c>
      <c r="Z1594" s="88">
        <v>0</v>
      </c>
      <c r="AA1594" s="88">
        <v>0</v>
      </c>
      <c r="AB1594" s="88">
        <v>0</v>
      </c>
      <c r="AC1594" s="88">
        <v>0</v>
      </c>
      <c r="AD1594" s="88">
        <v>0</v>
      </c>
      <c r="AE1594" s="88">
        <v>0</v>
      </c>
      <c r="AF1594" s="88">
        <v>0</v>
      </c>
      <c r="AG1594" s="88">
        <v>0</v>
      </c>
      <c r="AH1594" s="139">
        <v>0</v>
      </c>
      <c r="AI1594" s="139">
        <v>0</v>
      </c>
      <c r="AU1594" s="88"/>
    </row>
    <row r="1595" spans="3:47" s="11" customFormat="1" outlineLevel="2" x14ac:dyDescent="0.2">
      <c r="C1595" s="119">
        <v>15</v>
      </c>
      <c r="E1595" s="153" t="s">
        <v>34</v>
      </c>
      <c r="P1595" s="149"/>
      <c r="Q1595" s="135" t="s">
        <v>110</v>
      </c>
      <c r="R1595" s="136"/>
      <c r="S1595" s="88"/>
      <c r="T1595" s="88"/>
      <c r="U1595" s="137">
        <v>0</v>
      </c>
      <c r="V1595" s="137">
        <v>0</v>
      </c>
      <c r="W1595" s="138">
        <v>0</v>
      </c>
      <c r="X1595" s="137">
        <v>96.20734751745151</v>
      </c>
      <c r="Y1595" s="88">
        <v>411.82694345889865</v>
      </c>
      <c r="Z1595" s="88">
        <v>771.91398870727778</v>
      </c>
      <c r="AA1595" s="88">
        <v>87.167923323468898</v>
      </c>
      <c r="AB1595" s="88">
        <v>397.87636949794529</v>
      </c>
      <c r="AC1595" s="88">
        <v>340.69896971194726</v>
      </c>
      <c r="AD1595" s="88">
        <v>535.73311338399162</v>
      </c>
      <c r="AE1595" s="88">
        <v>515.46718900171527</v>
      </c>
      <c r="AF1595" s="88">
        <v>299.08742150309797</v>
      </c>
      <c r="AG1595" s="88">
        <v>604.8525757029015</v>
      </c>
      <c r="AH1595" s="139">
        <v>573.33381456808365</v>
      </c>
      <c r="AI1595" s="139">
        <v>1088.4569843563809</v>
      </c>
      <c r="AU1595" s="88"/>
    </row>
    <row r="1596" spans="3:47" s="11" customFormat="1" outlineLevel="2" x14ac:dyDescent="0.2">
      <c r="C1596" s="119">
        <v>15</v>
      </c>
      <c r="E1596" s="153" t="s">
        <v>217</v>
      </c>
      <c r="P1596" s="149"/>
      <c r="Q1596" s="135" t="s">
        <v>110</v>
      </c>
      <c r="R1596" s="136"/>
      <c r="S1596" s="88"/>
      <c r="T1596" s="88"/>
      <c r="U1596" s="137">
        <v>0</v>
      </c>
      <c r="V1596" s="137">
        <v>0</v>
      </c>
      <c r="W1596" s="138">
        <v>0</v>
      </c>
      <c r="X1596" s="137">
        <v>0</v>
      </c>
      <c r="Y1596" s="88">
        <v>0</v>
      </c>
      <c r="Z1596" s="88">
        <v>0</v>
      </c>
      <c r="AA1596" s="88">
        <v>0</v>
      </c>
      <c r="AB1596" s="88">
        <v>0</v>
      </c>
      <c r="AC1596" s="88">
        <v>0</v>
      </c>
      <c r="AD1596" s="88">
        <v>0</v>
      </c>
      <c r="AE1596" s="88">
        <v>0</v>
      </c>
      <c r="AF1596" s="88">
        <v>0</v>
      </c>
      <c r="AG1596" s="88">
        <v>0</v>
      </c>
      <c r="AH1596" s="139">
        <v>0</v>
      </c>
      <c r="AI1596" s="139">
        <v>0</v>
      </c>
      <c r="AU1596" s="88"/>
    </row>
    <row r="1597" spans="3:47" s="11" customFormat="1" outlineLevel="2" x14ac:dyDescent="0.2">
      <c r="C1597" s="119">
        <v>15</v>
      </c>
      <c r="E1597" s="153" t="s">
        <v>152</v>
      </c>
      <c r="P1597" s="149"/>
      <c r="Q1597" s="135" t="s">
        <v>110</v>
      </c>
      <c r="R1597" s="136"/>
      <c r="S1597" s="88"/>
      <c r="T1597" s="88"/>
      <c r="U1597" s="137">
        <v>0</v>
      </c>
      <c r="V1597" s="137">
        <v>0</v>
      </c>
      <c r="W1597" s="138">
        <v>0</v>
      </c>
      <c r="X1597" s="137">
        <v>0</v>
      </c>
      <c r="Y1597" s="88">
        <v>0</v>
      </c>
      <c r="Z1597" s="88">
        <v>0</v>
      </c>
      <c r="AA1597" s="88">
        <v>0</v>
      </c>
      <c r="AB1597" s="88">
        <v>0</v>
      </c>
      <c r="AC1597" s="88">
        <v>0</v>
      </c>
      <c r="AD1597" s="88">
        <v>0</v>
      </c>
      <c r="AE1597" s="88">
        <v>0</v>
      </c>
      <c r="AF1597" s="88">
        <v>0</v>
      </c>
      <c r="AG1597" s="88">
        <v>0</v>
      </c>
      <c r="AH1597" s="139">
        <v>0</v>
      </c>
      <c r="AI1597" s="139">
        <v>0</v>
      </c>
      <c r="AU1597" s="88"/>
    </row>
    <row r="1598" spans="3:47" s="11" customFormat="1" outlineLevel="2" x14ac:dyDescent="0.2">
      <c r="C1598" s="119">
        <v>15</v>
      </c>
      <c r="E1598" s="154" t="s">
        <v>152</v>
      </c>
      <c r="F1598" s="142"/>
      <c r="G1598" s="142"/>
      <c r="H1598" s="142"/>
      <c r="I1598" s="142"/>
      <c r="J1598" s="142"/>
      <c r="K1598" s="142"/>
      <c r="L1598" s="142"/>
      <c r="M1598" s="142"/>
      <c r="N1598" s="142"/>
      <c r="O1598" s="142"/>
      <c r="P1598" s="155"/>
      <c r="Q1598" s="143" t="s">
        <v>110</v>
      </c>
      <c r="R1598" s="144"/>
      <c r="S1598" s="145"/>
      <c r="T1598" s="145"/>
      <c r="U1598" s="146">
        <v>0</v>
      </c>
      <c r="V1598" s="146">
        <v>0</v>
      </c>
      <c r="W1598" s="147">
        <v>0</v>
      </c>
      <c r="X1598" s="146">
        <v>0</v>
      </c>
      <c r="Y1598" s="145">
        <v>0</v>
      </c>
      <c r="Z1598" s="145">
        <v>0</v>
      </c>
      <c r="AA1598" s="145">
        <v>0</v>
      </c>
      <c r="AB1598" s="145">
        <v>0</v>
      </c>
      <c r="AC1598" s="145">
        <v>0</v>
      </c>
      <c r="AD1598" s="145">
        <v>0</v>
      </c>
      <c r="AE1598" s="145">
        <v>0</v>
      </c>
      <c r="AF1598" s="145">
        <v>0</v>
      </c>
      <c r="AG1598" s="145">
        <v>0</v>
      </c>
      <c r="AH1598" s="148">
        <v>0</v>
      </c>
      <c r="AI1598" s="148">
        <v>0</v>
      </c>
      <c r="AU1598" s="88"/>
    </row>
    <row r="1599" spans="3:47" s="11" customFormat="1" outlineLevel="2" x14ac:dyDescent="0.2">
      <c r="C1599" s="119">
        <v>15</v>
      </c>
      <c r="P1599" s="149" t="s">
        <v>177</v>
      </c>
      <c r="Q1599" s="16" t="s">
        <v>110</v>
      </c>
      <c r="R1599" s="150"/>
      <c r="S1599" s="150"/>
      <c r="T1599" s="150"/>
      <c r="U1599" s="150">
        <v>0</v>
      </c>
      <c r="V1599" s="150">
        <v>0</v>
      </c>
      <c r="W1599" s="150">
        <v>0</v>
      </c>
      <c r="X1599" s="150">
        <v>514.80701274551234</v>
      </c>
      <c r="Y1599" s="150">
        <v>820.10734120080065</v>
      </c>
      <c r="Z1599" s="150">
        <v>1191.422097387082</v>
      </c>
      <c r="AA1599" s="150">
        <v>517.16373472026828</v>
      </c>
      <c r="AB1599" s="150">
        <v>757.90135736347133</v>
      </c>
      <c r="AC1599" s="150">
        <v>709.7245822741113</v>
      </c>
      <c r="AD1599" s="150">
        <v>913.98436626020975</v>
      </c>
      <c r="AE1599" s="150">
        <v>903.17472319983881</v>
      </c>
      <c r="AF1599" s="150">
        <v>696.48764405617464</v>
      </c>
      <c r="AG1599" s="150">
        <v>1012.1878038198051</v>
      </c>
      <c r="AH1599" s="150">
        <v>990.85242338790977</v>
      </c>
      <c r="AI1599" s="150">
        <v>1516.4135583967027</v>
      </c>
      <c r="AU1599" s="88"/>
    </row>
    <row r="1600" spans="3:47" s="11" customFormat="1" outlineLevel="2" x14ac:dyDescent="0.2">
      <c r="C1600" s="119">
        <v>15</v>
      </c>
      <c r="E1600" s="124" t="s">
        <v>178</v>
      </c>
      <c r="AU1600" s="88"/>
    </row>
    <row r="1601" spans="3:47" s="11" customFormat="1" outlineLevel="2" x14ac:dyDescent="0.2">
      <c r="C1601" s="119">
        <v>15</v>
      </c>
      <c r="F1601" s="156" t="s">
        <v>179</v>
      </c>
      <c r="AU1601" s="88"/>
    </row>
    <row r="1602" spans="3:47" s="11" customFormat="1" outlineLevel="2" x14ac:dyDescent="0.2">
      <c r="C1602" s="119">
        <v>15</v>
      </c>
      <c r="E1602" s="125"/>
      <c r="F1602" s="157" t="s">
        <v>209</v>
      </c>
      <c r="G1602" s="127"/>
      <c r="H1602" s="158" t="s">
        <v>180</v>
      </c>
      <c r="I1602" s="127"/>
      <c r="J1602" s="127"/>
      <c r="K1602" s="127"/>
      <c r="L1602" s="127"/>
      <c r="M1602" s="127"/>
      <c r="N1602" s="127"/>
      <c r="O1602" s="127"/>
      <c r="P1602" s="152"/>
      <c r="Q1602" s="128" t="s">
        <v>110</v>
      </c>
      <c r="R1602" s="129"/>
      <c r="S1602" s="130"/>
      <c r="T1602" s="130"/>
      <c r="U1602" s="131">
        <v>4.25596</v>
      </c>
      <c r="V1602" s="131">
        <v>5.3752774800000003</v>
      </c>
      <c r="W1602" s="132">
        <v>5.5150346944800006</v>
      </c>
      <c r="X1602" s="131">
        <v>5.6518075549031055</v>
      </c>
      <c r="Y1602" s="130">
        <v>5.7857553939543092</v>
      </c>
      <c r="Z1602" s="130">
        <v>5.9159348903182822</v>
      </c>
      <c r="AA1602" s="130">
        <v>6.0342535881246482</v>
      </c>
      <c r="AB1602" s="130">
        <v>6.154938659887141</v>
      </c>
      <c r="AC1602" s="130">
        <v>6.2780374330848838</v>
      </c>
      <c r="AD1602" s="130">
        <v>6.4035981817465819</v>
      </c>
      <c r="AE1602" s="130">
        <v>6.531670145381514</v>
      </c>
      <c r="AF1602" s="130">
        <v>6.6623035482891444</v>
      </c>
      <c r="AG1602" s="130">
        <v>6.7955496192549276</v>
      </c>
      <c r="AH1602" s="133">
        <v>6.9314606116400261</v>
      </c>
      <c r="AI1602" s="133">
        <v>7.0700898238728271</v>
      </c>
      <c r="AU1602" s="88"/>
    </row>
    <row r="1603" spans="3:47" s="11" customFormat="1" outlineLevel="2" x14ac:dyDescent="0.2">
      <c r="C1603" s="119">
        <v>15</v>
      </c>
      <c r="E1603" s="134"/>
      <c r="F1603" s="159" t="s">
        <v>31</v>
      </c>
      <c r="H1603" s="72" t="s">
        <v>180</v>
      </c>
      <c r="P1603" s="149"/>
      <c r="Q1603" s="135" t="s">
        <v>110</v>
      </c>
      <c r="R1603" s="136"/>
      <c r="S1603" s="88"/>
      <c r="T1603" s="88"/>
      <c r="U1603" s="137">
        <v>238.36056000000002</v>
      </c>
      <c r="V1603" s="137">
        <v>287.22447480000005</v>
      </c>
      <c r="W1603" s="138">
        <v>316.60753857204008</v>
      </c>
      <c r="X1603" s="137">
        <v>324.45940552862675</v>
      </c>
      <c r="Y1603" s="88">
        <v>332.14909343965525</v>
      </c>
      <c r="Z1603" s="88">
        <v>339.62244804204755</v>
      </c>
      <c r="AA1603" s="88">
        <v>346.41489700288849</v>
      </c>
      <c r="AB1603" s="88">
        <v>353.3431949429463</v>
      </c>
      <c r="AC1603" s="88">
        <v>360.41005884180521</v>
      </c>
      <c r="AD1603" s="88">
        <v>367.61826001864131</v>
      </c>
      <c r="AE1603" s="88">
        <v>374.97062521901415</v>
      </c>
      <c r="AF1603" s="88">
        <v>382.47003772339446</v>
      </c>
      <c r="AG1603" s="88">
        <v>390.11943847786233</v>
      </c>
      <c r="AH1603" s="139">
        <v>397.92182724741957</v>
      </c>
      <c r="AI1603" s="139">
        <v>405.880263792368</v>
      </c>
      <c r="AU1603" s="88"/>
    </row>
    <row r="1604" spans="3:47" s="11" customFormat="1" outlineLevel="2" x14ac:dyDescent="0.2">
      <c r="C1604" s="119">
        <v>15</v>
      </c>
      <c r="E1604" s="134"/>
      <c r="F1604" s="159" t="s">
        <v>28</v>
      </c>
      <c r="H1604" s="72" t="s">
        <v>180</v>
      </c>
      <c r="P1604" s="149"/>
      <c r="Q1604" s="135" t="s">
        <v>110</v>
      </c>
      <c r="R1604" s="136"/>
      <c r="S1604" s="88"/>
      <c r="T1604" s="88"/>
      <c r="U1604" s="137">
        <v>0</v>
      </c>
      <c r="V1604" s="137">
        <v>0</v>
      </c>
      <c r="W1604" s="138">
        <v>0</v>
      </c>
      <c r="X1604" s="137">
        <v>0</v>
      </c>
      <c r="Y1604" s="88">
        <v>0</v>
      </c>
      <c r="Z1604" s="88">
        <v>0</v>
      </c>
      <c r="AA1604" s="88">
        <v>0</v>
      </c>
      <c r="AB1604" s="88">
        <v>0</v>
      </c>
      <c r="AC1604" s="88">
        <v>0</v>
      </c>
      <c r="AD1604" s="88">
        <v>0</v>
      </c>
      <c r="AE1604" s="88">
        <v>0</v>
      </c>
      <c r="AF1604" s="88">
        <v>0</v>
      </c>
      <c r="AG1604" s="88">
        <v>0</v>
      </c>
      <c r="AH1604" s="139">
        <v>0</v>
      </c>
      <c r="AI1604" s="139">
        <v>0</v>
      </c>
      <c r="AU1604" s="88"/>
    </row>
    <row r="1605" spans="3:47" s="11" customFormat="1" outlineLevel="2" x14ac:dyDescent="0.2">
      <c r="C1605" s="119">
        <v>15</v>
      </c>
      <c r="E1605" s="134"/>
      <c r="F1605" s="159" t="s">
        <v>210</v>
      </c>
      <c r="H1605" s="72" t="s">
        <v>180</v>
      </c>
      <c r="P1605" s="149"/>
      <c r="Q1605" s="135" t="s">
        <v>110</v>
      </c>
      <c r="R1605" s="136"/>
      <c r="S1605" s="88"/>
      <c r="T1605" s="88"/>
      <c r="U1605" s="137">
        <v>294.18779440264996</v>
      </c>
      <c r="V1605" s="137">
        <v>304.65831060640801</v>
      </c>
      <c r="W1605" s="138">
        <v>313.20110113017085</v>
      </c>
      <c r="X1605" s="137">
        <v>321.79932695250113</v>
      </c>
      <c r="Y1605" s="88">
        <v>329.57502296118167</v>
      </c>
      <c r="Z1605" s="88">
        <v>336.51969798091045</v>
      </c>
      <c r="AA1605" s="88">
        <v>343.19859021953533</v>
      </c>
      <c r="AB1605" s="88">
        <v>350.0100381504505</v>
      </c>
      <c r="AC1605" s="88">
        <v>356.95667260088453</v>
      </c>
      <c r="AD1605" s="88">
        <v>364.04117661198302</v>
      </c>
      <c r="AE1605" s="88">
        <v>371.26628647509591</v>
      </c>
      <c r="AF1605" s="88">
        <v>378.63479278863201</v>
      </c>
      <c r="AG1605" s="88">
        <v>386.149541535889</v>
      </c>
      <c r="AH1605" s="139">
        <v>393.81343518427485</v>
      </c>
      <c r="AI1605" s="139">
        <v>401.62943380634562</v>
      </c>
      <c r="AU1605" s="88"/>
    </row>
    <row r="1606" spans="3:47" s="11" customFormat="1" outlineLevel="2" x14ac:dyDescent="0.2">
      <c r="C1606" s="119">
        <v>15</v>
      </c>
      <c r="E1606" s="134"/>
      <c r="F1606" s="159" t="s">
        <v>211</v>
      </c>
      <c r="H1606" s="72" t="s">
        <v>180</v>
      </c>
      <c r="P1606" s="149"/>
      <c r="Q1606" s="135" t="s">
        <v>110</v>
      </c>
      <c r="R1606" s="136"/>
      <c r="S1606" s="88"/>
      <c r="T1606" s="88"/>
      <c r="U1606" s="137">
        <v>619.4797699999998</v>
      </c>
      <c r="V1606" s="137">
        <v>641.47130183499985</v>
      </c>
      <c r="W1606" s="138">
        <v>659.43249828637988</v>
      </c>
      <c r="X1606" s="137">
        <v>1023.4095890513094</v>
      </c>
      <c r="Y1606" s="88">
        <v>1027.4697852385882</v>
      </c>
      <c r="Z1606" s="88">
        <v>1051.2838333131692</v>
      </c>
      <c r="AA1606" s="88">
        <v>1073.9520341249427</v>
      </c>
      <c r="AB1606" s="88">
        <v>1097.1150234460918</v>
      </c>
      <c r="AC1606" s="88">
        <v>1120.7837398507831</v>
      </c>
      <c r="AD1606" s="88">
        <v>1144.9693668978807</v>
      </c>
      <c r="AE1606" s="88">
        <v>1169.6833386888172</v>
      </c>
      <c r="AF1606" s="88">
        <v>1194.9373455531352</v>
      </c>
      <c r="AG1606" s="88">
        <v>1220.7433398646633</v>
      </c>
      <c r="AH1606" s="139">
        <v>1247.1135419913662</v>
      </c>
      <c r="AI1606" s="139">
        <v>1274.0604463819755</v>
      </c>
      <c r="AU1606" s="88"/>
    </row>
    <row r="1607" spans="3:47" s="11" customFormat="1" outlineLevel="2" x14ac:dyDescent="0.2">
      <c r="C1607" s="119">
        <v>15</v>
      </c>
      <c r="E1607" s="134"/>
      <c r="F1607" s="159" t="s">
        <v>212</v>
      </c>
      <c r="H1607" s="72" t="s">
        <v>180</v>
      </c>
      <c r="P1607" s="149"/>
      <c r="Q1607" s="135" t="s">
        <v>110</v>
      </c>
      <c r="R1607" s="136"/>
      <c r="S1607" s="88"/>
      <c r="T1607" s="88"/>
      <c r="U1607" s="137">
        <v>137.68606799672403</v>
      </c>
      <c r="V1607" s="137">
        <v>142.67468952694739</v>
      </c>
      <c r="W1607" s="138">
        <v>146.7159884157318</v>
      </c>
      <c r="X1607" s="137">
        <v>150.79804521434951</v>
      </c>
      <c r="Y1607" s="88">
        <v>154.45575920874049</v>
      </c>
      <c r="Z1607" s="88">
        <v>157.67960801303209</v>
      </c>
      <c r="AA1607" s="88">
        <v>160.80570161639065</v>
      </c>
      <c r="AB1607" s="88">
        <v>163.99377191629293</v>
      </c>
      <c r="AC1607" s="88">
        <v>167.24504763823532</v>
      </c>
      <c r="AD1607" s="88">
        <v>170.56078186794036</v>
      </c>
      <c r="AE1607" s="88">
        <v>173.94225253431298</v>
      </c>
      <c r="AF1607" s="88">
        <v>177.39076290197164</v>
      </c>
      <c r="AG1607" s="88">
        <v>180.90764207354414</v>
      </c>
      <c r="AH1607" s="139">
        <v>184.4942455019218</v>
      </c>
      <c r="AI1607" s="139">
        <v>188.15195551266936</v>
      </c>
      <c r="AU1607" s="88"/>
    </row>
    <row r="1608" spans="3:47" s="11" customFormat="1" outlineLevel="2" x14ac:dyDescent="0.2">
      <c r="C1608" s="119">
        <v>15</v>
      </c>
      <c r="E1608" s="134"/>
      <c r="F1608" s="159" t="s">
        <v>213</v>
      </c>
      <c r="H1608" s="72" t="s">
        <v>180</v>
      </c>
      <c r="P1608" s="149"/>
      <c r="Q1608" s="135" t="s">
        <v>110</v>
      </c>
      <c r="R1608" s="136"/>
      <c r="S1608" s="88"/>
      <c r="T1608" s="88"/>
      <c r="U1608" s="137">
        <v>195.84563</v>
      </c>
      <c r="V1608" s="137">
        <v>202.79814986500003</v>
      </c>
      <c r="W1608" s="138">
        <v>208.47649806122004</v>
      </c>
      <c r="X1608" s="137">
        <v>214.1887541080975</v>
      </c>
      <c r="Y1608" s="88">
        <v>219.39354083292432</v>
      </c>
      <c r="Z1608" s="88">
        <v>224.02274454449903</v>
      </c>
      <c r="AA1608" s="88">
        <v>228.48079716093457</v>
      </c>
      <c r="AB1608" s="88">
        <v>233.02756502443717</v>
      </c>
      <c r="AC1608" s="88">
        <v>237.66481356842348</v>
      </c>
      <c r="AD1608" s="88">
        <v>242.39434335843512</v>
      </c>
      <c r="AE1608" s="88">
        <v>247.21799079126799</v>
      </c>
      <c r="AF1608" s="88">
        <v>252.13762880801423</v>
      </c>
      <c r="AG1608" s="88">
        <v>257.15516762129374</v>
      </c>
      <c r="AH1608" s="139">
        <v>262.27255545695749</v>
      </c>
      <c r="AI1608" s="139">
        <v>267.49177931055095</v>
      </c>
      <c r="AU1608" s="88"/>
    </row>
    <row r="1609" spans="3:47" s="11" customFormat="1" outlineLevel="2" x14ac:dyDescent="0.2">
      <c r="C1609" s="119">
        <v>15</v>
      </c>
      <c r="E1609" s="134"/>
      <c r="F1609" s="159" t="s">
        <v>214</v>
      </c>
      <c r="H1609" s="72" t="s">
        <v>180</v>
      </c>
      <c r="P1609" s="149"/>
      <c r="Q1609" s="135" t="s">
        <v>110</v>
      </c>
      <c r="R1609" s="136"/>
      <c r="S1609" s="88"/>
      <c r="T1609" s="88"/>
      <c r="U1609" s="137">
        <v>30.653827204542662</v>
      </c>
      <c r="V1609" s="137">
        <v>31.679470441860516</v>
      </c>
      <c r="W1609" s="138">
        <v>32.537757359895245</v>
      </c>
      <c r="X1609" s="137">
        <v>33.390919999602225</v>
      </c>
      <c r="Y1609" s="88">
        <v>34.187466205045851</v>
      </c>
      <c r="Z1609" s="88">
        <v>34.930531122201003</v>
      </c>
      <c r="AA1609" s="88">
        <v>35.626278725743482</v>
      </c>
      <c r="AB1609" s="88">
        <v>36.335884255641041</v>
      </c>
      <c r="AC1609" s="88">
        <v>37.05962373458047</v>
      </c>
      <c r="AD1609" s="88">
        <v>37.797778683078597</v>
      </c>
      <c r="AE1609" s="88">
        <v>38.550636228988253</v>
      </c>
      <c r="AF1609" s="88">
        <v>39.318489219185402</v>
      </c>
      <c r="AG1609" s="88">
        <v>40.101636333480855</v>
      </c>
      <c r="AH1609" s="139">
        <v>40.900382200800877</v>
      </c>
      <c r="AI1609" s="139">
        <v>41.715037517681893</v>
      </c>
      <c r="AU1609" s="88"/>
    </row>
    <row r="1610" spans="3:47" s="11" customFormat="1" outlineLevel="2" x14ac:dyDescent="0.2">
      <c r="C1610" s="119">
        <v>15</v>
      </c>
      <c r="E1610" s="134"/>
      <c r="F1610" s="159" t="s">
        <v>215</v>
      </c>
      <c r="H1610" s="72" t="s">
        <v>180</v>
      </c>
      <c r="P1610" s="149"/>
      <c r="Q1610" s="135" t="s">
        <v>110</v>
      </c>
      <c r="R1610" s="136"/>
      <c r="S1610" s="88"/>
      <c r="T1610" s="88"/>
      <c r="U1610" s="137">
        <v>29.791310000000003</v>
      </c>
      <c r="V1610" s="137">
        <v>30.848901505000004</v>
      </c>
      <c r="W1610" s="138">
        <v>31.712670747140006</v>
      </c>
      <c r="X1610" s="137">
        <v>32.581597925611646</v>
      </c>
      <c r="Y1610" s="88">
        <v>33.373330755204016</v>
      </c>
      <c r="Z1610" s="88">
        <v>34.077508034138823</v>
      </c>
      <c r="AA1610" s="88">
        <v>34.755650444018187</v>
      </c>
      <c r="AB1610" s="88">
        <v>35.447287887854152</v>
      </c>
      <c r="AC1610" s="88">
        <v>36.152688916822449</v>
      </c>
      <c r="AD1610" s="88">
        <v>36.87212742626722</v>
      </c>
      <c r="AE1610" s="88">
        <v>37.605882762049937</v>
      </c>
      <c r="AF1610" s="88">
        <v>38.35423982901473</v>
      </c>
      <c r="AG1610" s="88">
        <v>39.117489201612123</v>
      </c>
      <c r="AH1610" s="139">
        <v>39.895927236724205</v>
      </c>
      <c r="AI1610" s="139">
        <v>40.689856188735021</v>
      </c>
      <c r="AU1610" s="88"/>
    </row>
    <row r="1611" spans="3:47" s="11" customFormat="1" outlineLevel="2" x14ac:dyDescent="0.2">
      <c r="C1611" s="119">
        <v>15</v>
      </c>
      <c r="E1611" s="134"/>
      <c r="F1611" s="159" t="s">
        <v>216</v>
      </c>
      <c r="H1611" s="72" t="s">
        <v>180</v>
      </c>
      <c r="P1611" s="149"/>
      <c r="Q1611" s="135" t="s">
        <v>110</v>
      </c>
      <c r="R1611" s="136"/>
      <c r="S1611" s="88"/>
      <c r="T1611" s="88"/>
      <c r="U1611" s="137">
        <v>0</v>
      </c>
      <c r="V1611" s="137">
        <v>0</v>
      </c>
      <c r="W1611" s="138">
        <v>0</v>
      </c>
      <c r="X1611" s="137">
        <v>72.691024916178279</v>
      </c>
      <c r="Y1611" s="88">
        <v>74.774834297108725</v>
      </c>
      <c r="Z1611" s="88">
        <v>76.83114224027922</v>
      </c>
      <c r="AA1611" s="88">
        <v>78.7519207962862</v>
      </c>
      <c r="AB1611" s="88">
        <v>0</v>
      </c>
      <c r="AC1611" s="88">
        <v>0</v>
      </c>
      <c r="AD1611" s="88">
        <v>0</v>
      </c>
      <c r="AE1611" s="88">
        <v>0</v>
      </c>
      <c r="AF1611" s="88">
        <v>0</v>
      </c>
      <c r="AG1611" s="88">
        <v>0</v>
      </c>
      <c r="AH1611" s="139">
        <v>0</v>
      </c>
      <c r="AI1611" s="139">
        <v>0</v>
      </c>
      <c r="AU1611" s="88"/>
    </row>
    <row r="1612" spans="3:47" s="11" customFormat="1" outlineLevel="2" x14ac:dyDescent="0.2">
      <c r="C1612" s="119">
        <v>15</v>
      </c>
      <c r="E1612" s="134"/>
      <c r="F1612" s="159" t="s">
        <v>33</v>
      </c>
      <c r="H1612" s="72" t="s">
        <v>180</v>
      </c>
      <c r="P1612" s="149"/>
      <c r="Q1612" s="135" t="s">
        <v>110</v>
      </c>
      <c r="R1612" s="136"/>
      <c r="S1612" s="88"/>
      <c r="T1612" s="88"/>
      <c r="U1612" s="137">
        <v>0</v>
      </c>
      <c r="V1612" s="137">
        <v>0</v>
      </c>
      <c r="W1612" s="138">
        <v>0</v>
      </c>
      <c r="X1612" s="137">
        <v>0</v>
      </c>
      <c r="Y1612" s="88">
        <v>0</v>
      </c>
      <c r="Z1612" s="88">
        <v>0</v>
      </c>
      <c r="AA1612" s="88">
        <v>0</v>
      </c>
      <c r="AB1612" s="88">
        <v>0</v>
      </c>
      <c r="AC1612" s="88">
        <v>0</v>
      </c>
      <c r="AD1612" s="88">
        <v>0</v>
      </c>
      <c r="AE1612" s="88">
        <v>0</v>
      </c>
      <c r="AF1612" s="88">
        <v>0</v>
      </c>
      <c r="AG1612" s="88">
        <v>0</v>
      </c>
      <c r="AH1612" s="139">
        <v>0</v>
      </c>
      <c r="AI1612" s="139">
        <v>0</v>
      </c>
      <c r="AU1612" s="88"/>
    </row>
    <row r="1613" spans="3:47" s="11" customFormat="1" outlineLevel="2" x14ac:dyDescent="0.2">
      <c r="C1613" s="119">
        <v>15</v>
      </c>
      <c r="E1613" s="134"/>
      <c r="F1613" s="159" t="s">
        <v>34</v>
      </c>
      <c r="H1613" s="72" t="s">
        <v>180</v>
      </c>
      <c r="P1613" s="149"/>
      <c r="Q1613" s="135" t="s">
        <v>110</v>
      </c>
      <c r="R1613" s="136"/>
      <c r="S1613" s="88"/>
      <c r="T1613" s="88"/>
      <c r="U1613" s="137">
        <v>0</v>
      </c>
      <c r="V1613" s="137">
        <v>0</v>
      </c>
      <c r="W1613" s="138">
        <v>0</v>
      </c>
      <c r="X1613" s="137">
        <v>96.20734751745151</v>
      </c>
      <c r="Y1613" s="88">
        <v>411.82694345889865</v>
      </c>
      <c r="Z1613" s="88">
        <v>771.91398870727778</v>
      </c>
      <c r="AA1613" s="88">
        <v>87.167923323468898</v>
      </c>
      <c r="AB1613" s="88">
        <v>397.87636949794529</v>
      </c>
      <c r="AC1613" s="88">
        <v>340.69896971194726</v>
      </c>
      <c r="AD1613" s="88">
        <v>535.73311338399162</v>
      </c>
      <c r="AE1613" s="88">
        <v>515.46718900171527</v>
      </c>
      <c r="AF1613" s="88">
        <v>299.08742150309797</v>
      </c>
      <c r="AG1613" s="88">
        <v>604.8525757029015</v>
      </c>
      <c r="AH1613" s="139">
        <v>573.33381456808365</v>
      </c>
      <c r="AI1613" s="139">
        <v>1088.4569843563809</v>
      </c>
      <c r="AU1613" s="88"/>
    </row>
    <row r="1614" spans="3:47" s="11" customFormat="1" outlineLevel="2" x14ac:dyDescent="0.2">
      <c r="C1614" s="119">
        <v>15</v>
      </c>
      <c r="E1614" s="134"/>
      <c r="F1614" s="159" t="s">
        <v>217</v>
      </c>
      <c r="H1614" s="72" t="s">
        <v>180</v>
      </c>
      <c r="P1614" s="149"/>
      <c r="Q1614" s="135" t="s">
        <v>110</v>
      </c>
      <c r="R1614" s="136"/>
      <c r="S1614" s="88"/>
      <c r="T1614" s="88"/>
      <c r="U1614" s="137">
        <v>0</v>
      </c>
      <c r="V1614" s="137">
        <v>0</v>
      </c>
      <c r="W1614" s="138">
        <v>0</v>
      </c>
      <c r="X1614" s="137">
        <v>0</v>
      </c>
      <c r="Y1614" s="88">
        <v>0</v>
      </c>
      <c r="Z1614" s="88">
        <v>0</v>
      </c>
      <c r="AA1614" s="88">
        <v>0</v>
      </c>
      <c r="AB1614" s="88">
        <v>0</v>
      </c>
      <c r="AC1614" s="88">
        <v>0</v>
      </c>
      <c r="AD1614" s="88">
        <v>0</v>
      </c>
      <c r="AE1614" s="88">
        <v>0</v>
      </c>
      <c r="AF1614" s="88">
        <v>0</v>
      </c>
      <c r="AG1614" s="88">
        <v>0</v>
      </c>
      <c r="AH1614" s="139">
        <v>0</v>
      </c>
      <c r="AI1614" s="139">
        <v>0</v>
      </c>
      <c r="AU1614" s="88"/>
    </row>
    <row r="1615" spans="3:47" s="11" customFormat="1" outlineLevel="2" x14ac:dyDescent="0.2">
      <c r="C1615" s="119">
        <v>15</v>
      </c>
      <c r="E1615" s="134"/>
      <c r="F1615" s="159" t="s">
        <v>152</v>
      </c>
      <c r="H1615" s="72" t="s">
        <v>180</v>
      </c>
      <c r="P1615" s="149"/>
      <c r="Q1615" s="135" t="s">
        <v>110</v>
      </c>
      <c r="R1615" s="136"/>
      <c r="S1615" s="88"/>
      <c r="T1615" s="88"/>
      <c r="U1615" s="137">
        <v>0</v>
      </c>
      <c r="V1615" s="137">
        <v>0</v>
      </c>
      <c r="W1615" s="138">
        <v>0</v>
      </c>
      <c r="X1615" s="137">
        <v>0</v>
      </c>
      <c r="Y1615" s="88">
        <v>0</v>
      </c>
      <c r="Z1615" s="88">
        <v>0</v>
      </c>
      <c r="AA1615" s="88">
        <v>0</v>
      </c>
      <c r="AB1615" s="88">
        <v>0</v>
      </c>
      <c r="AC1615" s="88">
        <v>0</v>
      </c>
      <c r="AD1615" s="88">
        <v>0</v>
      </c>
      <c r="AE1615" s="88">
        <v>0</v>
      </c>
      <c r="AF1615" s="88">
        <v>0</v>
      </c>
      <c r="AG1615" s="88">
        <v>0</v>
      </c>
      <c r="AH1615" s="139">
        <v>0</v>
      </c>
      <c r="AI1615" s="139">
        <v>0</v>
      </c>
      <c r="AU1615" s="88"/>
    </row>
    <row r="1616" spans="3:47" s="11" customFormat="1" outlineLevel="2" x14ac:dyDescent="0.2">
      <c r="C1616" s="119">
        <v>15</v>
      </c>
      <c r="E1616" s="140"/>
      <c r="F1616" s="160" t="s">
        <v>152</v>
      </c>
      <c r="G1616" s="142"/>
      <c r="H1616" s="161" t="s">
        <v>180</v>
      </c>
      <c r="I1616" s="142"/>
      <c r="J1616" s="142"/>
      <c r="K1616" s="142"/>
      <c r="L1616" s="142"/>
      <c r="M1616" s="142"/>
      <c r="N1616" s="142"/>
      <c r="O1616" s="142"/>
      <c r="P1616" s="155"/>
      <c r="Q1616" s="143" t="s">
        <v>110</v>
      </c>
      <c r="R1616" s="144"/>
      <c r="S1616" s="145"/>
      <c r="T1616" s="145"/>
      <c r="U1616" s="146">
        <v>0</v>
      </c>
      <c r="V1616" s="146">
        <v>0</v>
      </c>
      <c r="W1616" s="147">
        <v>0</v>
      </c>
      <c r="X1616" s="146">
        <v>0</v>
      </c>
      <c r="Y1616" s="145">
        <v>0</v>
      </c>
      <c r="Z1616" s="145">
        <v>0</v>
      </c>
      <c r="AA1616" s="145">
        <v>0</v>
      </c>
      <c r="AB1616" s="145">
        <v>0</v>
      </c>
      <c r="AC1616" s="145">
        <v>0</v>
      </c>
      <c r="AD1616" s="145">
        <v>0</v>
      </c>
      <c r="AE1616" s="145">
        <v>0</v>
      </c>
      <c r="AF1616" s="145">
        <v>0</v>
      </c>
      <c r="AG1616" s="145">
        <v>0</v>
      </c>
      <c r="AH1616" s="148">
        <v>0</v>
      </c>
      <c r="AI1616" s="148">
        <v>0</v>
      </c>
      <c r="AU1616" s="88"/>
    </row>
    <row r="1617" spans="3:59" s="11" customFormat="1" outlineLevel="2" x14ac:dyDescent="0.2">
      <c r="C1617" s="119">
        <v>15</v>
      </c>
      <c r="E1617" s="125"/>
      <c r="F1617" s="157" t="s">
        <v>152</v>
      </c>
      <c r="G1617" s="127"/>
      <c r="H1617" s="158" t="s">
        <v>180</v>
      </c>
      <c r="I1617" s="127"/>
      <c r="J1617" s="127"/>
      <c r="K1617" s="127"/>
      <c r="L1617" s="127"/>
      <c r="M1617" s="127"/>
      <c r="N1617" s="127"/>
      <c r="O1617" s="127"/>
      <c r="P1617" s="152"/>
      <c r="Q1617" s="128" t="s">
        <v>110</v>
      </c>
      <c r="R1617" s="129"/>
      <c r="S1617" s="130"/>
      <c r="T1617" s="130"/>
      <c r="U1617" s="131">
        <v>0</v>
      </c>
      <c r="V1617" s="131">
        <v>0</v>
      </c>
      <c r="W1617" s="132">
        <v>0</v>
      </c>
      <c r="X1617" s="131">
        <v>0</v>
      </c>
      <c r="Y1617" s="130">
        <v>0</v>
      </c>
      <c r="Z1617" s="130">
        <v>0</v>
      </c>
      <c r="AA1617" s="130">
        <v>0</v>
      </c>
      <c r="AB1617" s="130">
        <v>0</v>
      </c>
      <c r="AC1617" s="130">
        <v>0</v>
      </c>
      <c r="AD1617" s="130">
        <v>0</v>
      </c>
      <c r="AE1617" s="130">
        <v>0</v>
      </c>
      <c r="AF1617" s="130">
        <v>0</v>
      </c>
      <c r="AG1617" s="130">
        <v>0</v>
      </c>
      <c r="AH1617" s="133">
        <v>0</v>
      </c>
      <c r="AI1617" s="133">
        <v>0</v>
      </c>
      <c r="AU1617" s="88"/>
    </row>
    <row r="1618" spans="3:59" s="11" customFormat="1" outlineLevel="2" x14ac:dyDescent="0.2">
      <c r="C1618" s="119">
        <v>15</v>
      </c>
      <c r="E1618" s="134"/>
      <c r="F1618" s="159" t="s">
        <v>152</v>
      </c>
      <c r="H1618" s="72" t="s">
        <v>180</v>
      </c>
      <c r="P1618" s="149"/>
      <c r="Q1618" s="135" t="s">
        <v>110</v>
      </c>
      <c r="R1618" s="136"/>
      <c r="S1618" s="88"/>
      <c r="T1618" s="88"/>
      <c r="U1618" s="137">
        <v>0</v>
      </c>
      <c r="V1618" s="137">
        <v>0</v>
      </c>
      <c r="W1618" s="138">
        <v>0</v>
      </c>
      <c r="X1618" s="137">
        <v>0</v>
      </c>
      <c r="Y1618" s="88">
        <v>0</v>
      </c>
      <c r="Z1618" s="88">
        <v>0</v>
      </c>
      <c r="AA1618" s="88">
        <v>0</v>
      </c>
      <c r="AB1618" s="88">
        <v>0</v>
      </c>
      <c r="AC1618" s="88">
        <v>0</v>
      </c>
      <c r="AD1618" s="88">
        <v>0</v>
      </c>
      <c r="AE1618" s="88">
        <v>0</v>
      </c>
      <c r="AF1618" s="88">
        <v>0</v>
      </c>
      <c r="AG1618" s="88">
        <v>0</v>
      </c>
      <c r="AH1618" s="139">
        <v>0</v>
      </c>
      <c r="AI1618" s="139">
        <v>0</v>
      </c>
      <c r="AU1618" s="88"/>
    </row>
    <row r="1619" spans="3:59" s="11" customFormat="1" outlineLevel="2" x14ac:dyDescent="0.2">
      <c r="C1619" s="119">
        <v>15</v>
      </c>
      <c r="E1619" s="134"/>
      <c r="F1619" s="159" t="s">
        <v>152</v>
      </c>
      <c r="H1619" s="72" t="s">
        <v>180</v>
      </c>
      <c r="P1619" s="149"/>
      <c r="Q1619" s="135" t="s">
        <v>110</v>
      </c>
      <c r="R1619" s="136"/>
      <c r="S1619" s="88"/>
      <c r="T1619" s="88"/>
      <c r="U1619" s="137">
        <v>0</v>
      </c>
      <c r="V1619" s="137">
        <v>0</v>
      </c>
      <c r="W1619" s="138">
        <v>0</v>
      </c>
      <c r="X1619" s="137">
        <v>0</v>
      </c>
      <c r="Y1619" s="88">
        <v>0</v>
      </c>
      <c r="Z1619" s="88">
        <v>0</v>
      </c>
      <c r="AA1619" s="88">
        <v>0</v>
      </c>
      <c r="AB1619" s="88">
        <v>0</v>
      </c>
      <c r="AC1619" s="88">
        <v>0</v>
      </c>
      <c r="AD1619" s="88">
        <v>0</v>
      </c>
      <c r="AE1619" s="88">
        <v>0</v>
      </c>
      <c r="AF1619" s="88">
        <v>0</v>
      </c>
      <c r="AG1619" s="88">
        <v>0</v>
      </c>
      <c r="AH1619" s="139">
        <v>0</v>
      </c>
      <c r="AI1619" s="139">
        <v>0</v>
      </c>
      <c r="AU1619" s="88"/>
    </row>
    <row r="1620" spans="3:59" s="11" customFormat="1" outlineLevel="2" x14ac:dyDescent="0.2">
      <c r="C1620" s="119">
        <v>15</v>
      </c>
      <c r="E1620" s="134"/>
      <c r="F1620" s="159" t="s">
        <v>152</v>
      </c>
      <c r="H1620" s="72" t="s">
        <v>180</v>
      </c>
      <c r="P1620" s="149"/>
      <c r="Q1620" s="135" t="s">
        <v>110</v>
      </c>
      <c r="R1620" s="136"/>
      <c r="S1620" s="88"/>
      <c r="T1620" s="88"/>
      <c r="U1620" s="137">
        <v>0</v>
      </c>
      <c r="V1620" s="137">
        <v>0</v>
      </c>
      <c r="W1620" s="138">
        <v>0</v>
      </c>
      <c r="X1620" s="137">
        <v>0</v>
      </c>
      <c r="Y1620" s="88">
        <v>0</v>
      </c>
      <c r="Z1620" s="88">
        <v>0</v>
      </c>
      <c r="AA1620" s="88">
        <v>0</v>
      </c>
      <c r="AB1620" s="88">
        <v>0</v>
      </c>
      <c r="AC1620" s="88">
        <v>0</v>
      </c>
      <c r="AD1620" s="88">
        <v>0</v>
      </c>
      <c r="AE1620" s="88">
        <v>0</v>
      </c>
      <c r="AF1620" s="88">
        <v>0</v>
      </c>
      <c r="AG1620" s="88">
        <v>0</v>
      </c>
      <c r="AH1620" s="139">
        <v>0</v>
      </c>
      <c r="AI1620" s="139">
        <v>0</v>
      </c>
      <c r="AU1620" s="88"/>
    </row>
    <row r="1621" spans="3:59" s="11" customFormat="1" outlineLevel="2" x14ac:dyDescent="0.2">
      <c r="C1621" s="119">
        <v>15</v>
      </c>
      <c r="E1621" s="134"/>
      <c r="F1621" s="159" t="s">
        <v>152</v>
      </c>
      <c r="H1621" s="72" t="s">
        <v>180</v>
      </c>
      <c r="P1621" s="149"/>
      <c r="Q1621" s="135" t="s">
        <v>110</v>
      </c>
      <c r="R1621" s="136"/>
      <c r="S1621" s="88"/>
      <c r="T1621" s="88"/>
      <c r="U1621" s="137">
        <v>0</v>
      </c>
      <c r="V1621" s="137">
        <v>0</v>
      </c>
      <c r="W1621" s="138">
        <v>0</v>
      </c>
      <c r="X1621" s="137">
        <v>0</v>
      </c>
      <c r="Y1621" s="88">
        <v>0</v>
      </c>
      <c r="Z1621" s="88">
        <v>0</v>
      </c>
      <c r="AA1621" s="88">
        <v>0</v>
      </c>
      <c r="AB1621" s="88">
        <v>0</v>
      </c>
      <c r="AC1621" s="88">
        <v>0</v>
      </c>
      <c r="AD1621" s="88">
        <v>0</v>
      </c>
      <c r="AE1621" s="88">
        <v>0</v>
      </c>
      <c r="AF1621" s="88">
        <v>0</v>
      </c>
      <c r="AG1621" s="88">
        <v>0</v>
      </c>
      <c r="AH1621" s="139">
        <v>0</v>
      </c>
      <c r="AI1621" s="139">
        <v>0</v>
      </c>
      <c r="AU1621" s="88"/>
    </row>
    <row r="1622" spans="3:59" s="11" customFormat="1" outlineLevel="2" x14ac:dyDescent="0.2">
      <c r="C1622" s="119">
        <v>15</v>
      </c>
      <c r="E1622" s="134"/>
      <c r="F1622" s="159" t="s">
        <v>152</v>
      </c>
      <c r="H1622" s="72" t="s">
        <v>180</v>
      </c>
      <c r="P1622" s="149"/>
      <c r="Q1622" s="135" t="s">
        <v>110</v>
      </c>
      <c r="R1622" s="136"/>
      <c r="S1622" s="88"/>
      <c r="T1622" s="88"/>
      <c r="U1622" s="137">
        <v>0</v>
      </c>
      <c r="V1622" s="137">
        <v>0</v>
      </c>
      <c r="W1622" s="138">
        <v>0</v>
      </c>
      <c r="X1622" s="137">
        <v>0</v>
      </c>
      <c r="Y1622" s="88">
        <v>0</v>
      </c>
      <c r="Z1622" s="88">
        <v>0</v>
      </c>
      <c r="AA1622" s="88">
        <v>0</v>
      </c>
      <c r="AB1622" s="88">
        <v>0</v>
      </c>
      <c r="AC1622" s="88">
        <v>0</v>
      </c>
      <c r="AD1622" s="88">
        <v>0</v>
      </c>
      <c r="AE1622" s="88">
        <v>0</v>
      </c>
      <c r="AF1622" s="88">
        <v>0</v>
      </c>
      <c r="AG1622" s="88">
        <v>0</v>
      </c>
      <c r="AH1622" s="139">
        <v>0</v>
      </c>
      <c r="AI1622" s="139">
        <v>0</v>
      </c>
      <c r="AU1622" s="88"/>
    </row>
    <row r="1623" spans="3:59" s="11" customFormat="1" outlineLevel="2" x14ac:dyDescent="0.2">
      <c r="C1623" s="119">
        <v>15</v>
      </c>
      <c r="E1623" s="134"/>
      <c r="F1623" s="159" t="s">
        <v>152</v>
      </c>
      <c r="H1623" s="72" t="s">
        <v>180</v>
      </c>
      <c r="P1623" s="149"/>
      <c r="Q1623" s="135" t="s">
        <v>110</v>
      </c>
      <c r="R1623" s="136"/>
      <c r="S1623" s="88"/>
      <c r="T1623" s="88"/>
      <c r="U1623" s="137">
        <v>0</v>
      </c>
      <c r="V1623" s="137">
        <v>0</v>
      </c>
      <c r="W1623" s="138">
        <v>0</v>
      </c>
      <c r="X1623" s="137">
        <v>0</v>
      </c>
      <c r="Y1623" s="88">
        <v>0</v>
      </c>
      <c r="Z1623" s="88">
        <v>0</v>
      </c>
      <c r="AA1623" s="88">
        <v>0</v>
      </c>
      <c r="AB1623" s="88">
        <v>0</v>
      </c>
      <c r="AC1623" s="88">
        <v>0</v>
      </c>
      <c r="AD1623" s="88">
        <v>0</v>
      </c>
      <c r="AE1623" s="88">
        <v>0</v>
      </c>
      <c r="AF1623" s="88">
        <v>0</v>
      </c>
      <c r="AG1623" s="88">
        <v>0</v>
      </c>
      <c r="AH1623" s="139">
        <v>0</v>
      </c>
      <c r="AI1623" s="139">
        <v>0</v>
      </c>
      <c r="AU1623" s="88"/>
    </row>
    <row r="1624" spans="3:59" s="11" customFormat="1" outlineLevel="2" x14ac:dyDescent="0.2">
      <c r="C1624" s="119">
        <v>15</v>
      </c>
      <c r="E1624" s="134"/>
      <c r="F1624" s="159" t="s">
        <v>152</v>
      </c>
      <c r="H1624" s="72" t="s">
        <v>180</v>
      </c>
      <c r="P1624" s="149"/>
      <c r="Q1624" s="135" t="s">
        <v>110</v>
      </c>
      <c r="R1624" s="136"/>
      <c r="S1624" s="88"/>
      <c r="T1624" s="88"/>
      <c r="U1624" s="137">
        <v>0</v>
      </c>
      <c r="V1624" s="137">
        <v>0</v>
      </c>
      <c r="W1624" s="138">
        <v>0</v>
      </c>
      <c r="X1624" s="137">
        <v>0</v>
      </c>
      <c r="Y1624" s="88">
        <v>0</v>
      </c>
      <c r="Z1624" s="88">
        <v>0</v>
      </c>
      <c r="AA1624" s="88">
        <v>0</v>
      </c>
      <c r="AB1624" s="88">
        <v>0</v>
      </c>
      <c r="AC1624" s="88">
        <v>0</v>
      </c>
      <c r="AD1624" s="88">
        <v>0</v>
      </c>
      <c r="AE1624" s="88">
        <v>0</v>
      </c>
      <c r="AF1624" s="88">
        <v>0</v>
      </c>
      <c r="AG1624" s="88">
        <v>0</v>
      </c>
      <c r="AH1624" s="139">
        <v>0</v>
      </c>
      <c r="AI1624" s="139">
        <v>0</v>
      </c>
      <c r="AU1624" s="88"/>
    </row>
    <row r="1625" spans="3:59" s="11" customFormat="1" outlineLevel="2" x14ac:dyDescent="0.2">
      <c r="C1625" s="119">
        <v>15</v>
      </c>
      <c r="E1625" s="134"/>
      <c r="F1625" s="159" t="s">
        <v>152</v>
      </c>
      <c r="H1625" s="72" t="s">
        <v>180</v>
      </c>
      <c r="P1625" s="149"/>
      <c r="Q1625" s="135" t="s">
        <v>110</v>
      </c>
      <c r="R1625" s="136"/>
      <c r="S1625" s="88"/>
      <c r="T1625" s="88"/>
      <c r="U1625" s="137">
        <v>0</v>
      </c>
      <c r="V1625" s="137">
        <v>0</v>
      </c>
      <c r="W1625" s="138">
        <v>0</v>
      </c>
      <c r="X1625" s="137">
        <v>0</v>
      </c>
      <c r="Y1625" s="88">
        <v>0</v>
      </c>
      <c r="Z1625" s="88">
        <v>0</v>
      </c>
      <c r="AA1625" s="88">
        <v>0</v>
      </c>
      <c r="AB1625" s="88">
        <v>0</v>
      </c>
      <c r="AC1625" s="88">
        <v>0</v>
      </c>
      <c r="AD1625" s="88">
        <v>0</v>
      </c>
      <c r="AE1625" s="88">
        <v>0</v>
      </c>
      <c r="AF1625" s="88">
        <v>0</v>
      </c>
      <c r="AG1625" s="88">
        <v>0</v>
      </c>
      <c r="AH1625" s="139">
        <v>0</v>
      </c>
      <c r="AI1625" s="139">
        <v>0</v>
      </c>
      <c r="AU1625" s="88"/>
    </row>
    <row r="1626" spans="3:59" s="11" customFormat="1" outlineLevel="2" x14ac:dyDescent="0.2">
      <c r="C1626" s="119">
        <v>15</v>
      </c>
      <c r="E1626" s="140"/>
      <c r="F1626" s="160" t="s">
        <v>152</v>
      </c>
      <c r="G1626" s="142"/>
      <c r="H1626" s="161" t="s">
        <v>180</v>
      </c>
      <c r="I1626" s="142"/>
      <c r="J1626" s="142"/>
      <c r="K1626" s="142"/>
      <c r="L1626" s="142"/>
      <c r="M1626" s="142"/>
      <c r="N1626" s="142"/>
      <c r="O1626" s="142"/>
      <c r="P1626" s="155"/>
      <c r="Q1626" s="143" t="s">
        <v>110</v>
      </c>
      <c r="R1626" s="144"/>
      <c r="S1626" s="145"/>
      <c r="T1626" s="145"/>
      <c r="U1626" s="146">
        <v>0</v>
      </c>
      <c r="V1626" s="146">
        <v>0</v>
      </c>
      <c r="W1626" s="147">
        <v>0</v>
      </c>
      <c r="X1626" s="146">
        <v>0</v>
      </c>
      <c r="Y1626" s="145">
        <v>0</v>
      </c>
      <c r="Z1626" s="145">
        <v>0</v>
      </c>
      <c r="AA1626" s="145">
        <v>0</v>
      </c>
      <c r="AB1626" s="145">
        <v>0</v>
      </c>
      <c r="AC1626" s="145">
        <v>0</v>
      </c>
      <c r="AD1626" s="145">
        <v>0</v>
      </c>
      <c r="AE1626" s="145">
        <v>0</v>
      </c>
      <c r="AF1626" s="145">
        <v>0</v>
      </c>
      <c r="AG1626" s="145">
        <v>0</v>
      </c>
      <c r="AH1626" s="148">
        <v>0</v>
      </c>
      <c r="AI1626" s="148">
        <v>0</v>
      </c>
      <c r="AU1626" s="88"/>
    </row>
    <row r="1627" spans="3:59" s="11" customFormat="1" outlineLevel="2" x14ac:dyDescent="0.2">
      <c r="C1627" s="119">
        <v>15</v>
      </c>
      <c r="F1627" s="159"/>
      <c r="P1627" s="149" t="s">
        <v>181</v>
      </c>
      <c r="Q1627" s="16" t="s">
        <v>110</v>
      </c>
      <c r="R1627" s="150"/>
      <c r="S1627" s="150"/>
      <c r="T1627" s="150"/>
      <c r="U1627" s="150">
        <v>1550.2609196039166</v>
      </c>
      <c r="V1627" s="150">
        <v>1646.7305760602155</v>
      </c>
      <c r="W1627" s="150">
        <v>1714.1990872670581</v>
      </c>
      <c r="X1627" s="150">
        <v>2275.1778187686314</v>
      </c>
      <c r="Y1627" s="150">
        <v>2622.9915317913014</v>
      </c>
      <c r="Z1627" s="150">
        <v>3032.7974368878736</v>
      </c>
      <c r="AA1627" s="150">
        <v>2395.1880470023334</v>
      </c>
      <c r="AB1627" s="150">
        <v>2673.3040737815459</v>
      </c>
      <c r="AC1627" s="150">
        <v>2663.2496522965666</v>
      </c>
      <c r="AD1627" s="150">
        <v>2906.3905464299642</v>
      </c>
      <c r="AE1627" s="150">
        <v>2935.2358718466435</v>
      </c>
      <c r="AF1627" s="150">
        <v>2768.9930218747345</v>
      </c>
      <c r="AG1627" s="150">
        <v>3125.942380430502</v>
      </c>
      <c r="AH1627" s="150">
        <v>3146.6771899991886</v>
      </c>
      <c r="AI1627" s="150">
        <v>3715.1458466905801</v>
      </c>
      <c r="AU1627" s="88"/>
    </row>
    <row r="1628" spans="3:59" s="11" customFormat="1" outlineLevel="2" x14ac:dyDescent="0.2">
      <c r="C1628" s="119">
        <v>15</v>
      </c>
      <c r="P1628" s="149" t="s">
        <v>182</v>
      </c>
      <c r="Q1628" s="16" t="s">
        <v>110</v>
      </c>
      <c r="R1628" s="150"/>
      <c r="S1628" s="150"/>
      <c r="T1628" s="150"/>
      <c r="U1628" s="150">
        <v>0</v>
      </c>
      <c r="V1628" s="150">
        <v>0</v>
      </c>
      <c r="W1628" s="150">
        <v>0</v>
      </c>
      <c r="X1628" s="150">
        <v>0</v>
      </c>
      <c r="Y1628" s="150">
        <v>0</v>
      </c>
      <c r="Z1628" s="150">
        <v>0</v>
      </c>
      <c r="AA1628" s="150">
        <v>0</v>
      </c>
      <c r="AB1628" s="150">
        <v>0</v>
      </c>
      <c r="AC1628" s="150">
        <v>0</v>
      </c>
      <c r="AD1628" s="150">
        <v>0</v>
      </c>
      <c r="AE1628" s="150">
        <v>0</v>
      </c>
      <c r="AF1628" s="150">
        <v>0</v>
      </c>
      <c r="AG1628" s="150">
        <v>0</v>
      </c>
      <c r="AH1628" s="150">
        <v>0</v>
      </c>
      <c r="AI1628" s="150">
        <v>0</v>
      </c>
      <c r="AU1628" s="88"/>
    </row>
    <row r="1629" spans="3:59" s="11" customFormat="1" outlineLevel="2" x14ac:dyDescent="0.2">
      <c r="C1629" s="119">
        <v>15</v>
      </c>
      <c r="F1629" s="124"/>
      <c r="P1629" s="149" t="s">
        <v>183</v>
      </c>
      <c r="Q1629" s="16" t="s">
        <v>110</v>
      </c>
      <c r="R1629" s="150"/>
      <c r="S1629" s="150"/>
      <c r="T1629" s="150"/>
      <c r="U1629" s="150">
        <v>1550.2609196039166</v>
      </c>
      <c r="V1629" s="150">
        <v>1646.7305760602155</v>
      </c>
      <c r="W1629" s="150">
        <v>1714.1990872670581</v>
      </c>
      <c r="X1629" s="150">
        <v>2275.1778187686314</v>
      </c>
      <c r="Y1629" s="150">
        <v>2622.9915317913014</v>
      </c>
      <c r="Z1629" s="150">
        <v>3032.7974368878736</v>
      </c>
      <c r="AA1629" s="150">
        <v>2395.1880470023334</v>
      </c>
      <c r="AB1629" s="150">
        <v>2673.3040737815459</v>
      </c>
      <c r="AC1629" s="150">
        <v>2663.2496522965666</v>
      </c>
      <c r="AD1629" s="150">
        <v>2906.3905464299642</v>
      </c>
      <c r="AE1629" s="150">
        <v>2935.2358718466435</v>
      </c>
      <c r="AF1629" s="150">
        <v>2768.9930218747345</v>
      </c>
      <c r="AG1629" s="150">
        <v>3125.942380430502</v>
      </c>
      <c r="AH1629" s="150">
        <v>3146.6771899991886</v>
      </c>
      <c r="AI1629" s="150">
        <v>3715.1458466905801</v>
      </c>
      <c r="AU1629" s="88"/>
    </row>
    <row r="1630" spans="3:59" s="11" customFormat="1" outlineLevel="2" x14ac:dyDescent="0.2">
      <c r="C1630" s="119">
        <v>15</v>
      </c>
      <c r="F1630" s="124"/>
      <c r="P1630" s="149"/>
      <c r="Q1630" s="16"/>
      <c r="R1630" s="88"/>
      <c r="S1630" s="88"/>
      <c r="T1630" s="88"/>
      <c r="U1630" s="88"/>
      <c r="V1630" s="88"/>
      <c r="W1630" s="88"/>
      <c r="X1630" s="88"/>
      <c r="Y1630" s="88"/>
      <c r="Z1630" s="88"/>
      <c r="AA1630" s="88"/>
      <c r="AB1630" s="88"/>
      <c r="AC1630" s="88"/>
      <c r="AD1630" s="88"/>
      <c r="AE1630" s="88"/>
      <c r="AF1630" s="88"/>
      <c r="AG1630" s="88"/>
      <c r="AH1630" s="88"/>
      <c r="AI1630" s="88"/>
      <c r="AU1630" s="88"/>
    </row>
    <row r="1631" spans="3:59" outlineLevel="1" x14ac:dyDescent="0.2">
      <c r="C1631" s="119">
        <v>15</v>
      </c>
      <c r="D1631" s="11"/>
      <c r="E1631" s="162" t="s">
        <v>184</v>
      </c>
      <c r="F1631" s="121"/>
      <c r="G1631" s="121"/>
      <c r="H1631" s="121"/>
      <c r="I1631" s="121"/>
      <c r="J1631" s="121"/>
      <c r="K1631" s="121"/>
      <c r="L1631" s="121"/>
      <c r="M1631" s="121"/>
      <c r="N1631" s="121"/>
      <c r="O1631" s="121"/>
      <c r="P1631" s="121"/>
      <c r="Q1631" s="122"/>
      <c r="R1631" s="123"/>
      <c r="S1631" s="123"/>
      <c r="T1631" s="123"/>
      <c r="U1631" s="123"/>
      <c r="V1631" s="123"/>
      <c r="W1631" s="123"/>
      <c r="X1631" s="123"/>
      <c r="Y1631" s="123"/>
      <c r="Z1631" s="123"/>
      <c r="AA1631" s="123"/>
      <c r="AB1631" s="123"/>
      <c r="AC1631" s="123"/>
      <c r="AD1631" s="123"/>
      <c r="AE1631" s="123"/>
      <c r="AF1631" s="123"/>
      <c r="AG1631" s="123"/>
      <c r="AH1631" s="123"/>
      <c r="AI1631" s="123"/>
      <c r="AT1631" s="11"/>
      <c r="AU1631" s="88"/>
    </row>
    <row r="1632" spans="3:59" outlineLevel="2" x14ac:dyDescent="0.2">
      <c r="C1632" s="119">
        <v>15</v>
      </c>
      <c r="D1632" s="11"/>
      <c r="E1632" s="11"/>
      <c r="F1632" s="11"/>
      <c r="G1632" s="16"/>
      <c r="H1632" s="163" t="s">
        <v>6</v>
      </c>
      <c r="I1632" s="163" t="s">
        <v>5</v>
      </c>
      <c r="J1632" s="163" t="s">
        <v>129</v>
      </c>
      <c r="K1632" s="163" t="s">
        <v>128</v>
      </c>
      <c r="L1632" s="11"/>
      <c r="M1632" s="11"/>
      <c r="N1632" s="11"/>
      <c r="O1632" s="11"/>
      <c r="P1632" s="149"/>
      <c r="Q1632" s="164"/>
      <c r="V1632" s="165"/>
      <c r="W1632" s="150"/>
      <c r="X1632" s="150"/>
      <c r="Y1632" s="150"/>
      <c r="Z1632" s="150"/>
      <c r="AA1632" s="150"/>
      <c r="AB1632" s="150"/>
      <c r="AC1632" s="150"/>
      <c r="AD1632" s="150"/>
      <c r="AE1632" s="150"/>
      <c r="AF1632" s="150"/>
      <c r="AG1632" s="150"/>
      <c r="AH1632" s="150"/>
      <c r="AI1632" s="150"/>
      <c r="AT1632" s="88"/>
      <c r="AU1632" s="88"/>
      <c r="AV1632" s="88"/>
      <c r="AW1632" s="88"/>
      <c r="AX1632" s="88"/>
      <c r="AY1632" s="88"/>
      <c r="AZ1632" s="88"/>
      <c r="BA1632" s="88"/>
      <c r="BB1632" s="88"/>
      <c r="BC1632" s="88"/>
      <c r="BD1632" s="88"/>
      <c r="BE1632" s="88"/>
      <c r="BF1632" s="88"/>
      <c r="BG1632" s="88"/>
    </row>
    <row r="1633" spans="3:59" outlineLevel="2" x14ac:dyDescent="0.2">
      <c r="C1633" s="119">
        <v>15</v>
      </c>
      <c r="D1633" s="167" t="s">
        <v>218</v>
      </c>
      <c r="E1633" s="11"/>
      <c r="F1633" s="125" t="s">
        <v>209</v>
      </c>
      <c r="G1633" s="168" t="s">
        <v>130</v>
      </c>
      <c r="H1633" s="169">
        <v>1</v>
      </c>
      <c r="I1633" s="170">
        <v>0</v>
      </c>
      <c r="J1633" s="170">
        <v>1</v>
      </c>
      <c r="K1633" s="171">
        <v>0</v>
      </c>
      <c r="L1633" s="11"/>
      <c r="M1633" s="11"/>
      <c r="N1633" s="11"/>
      <c r="O1633" s="11"/>
      <c r="P1633" s="149"/>
      <c r="Q1633" s="164"/>
      <c r="V1633" s="165"/>
      <c r="W1633" s="11"/>
      <c r="X1633" s="11"/>
      <c r="Y1633" s="150"/>
      <c r="Z1633" s="150"/>
      <c r="AA1633" s="150"/>
      <c r="AB1633" s="150"/>
      <c r="AC1633" s="150"/>
      <c r="AD1633" s="150"/>
      <c r="AE1633" s="150"/>
      <c r="AF1633" s="150"/>
      <c r="AG1633" s="11"/>
      <c r="AH1633" s="11"/>
      <c r="AI1633" s="11"/>
      <c r="AT1633" s="11"/>
      <c r="AU1633" s="11"/>
      <c r="AV1633" s="11"/>
      <c r="AW1633" s="11"/>
      <c r="AX1633" s="11"/>
      <c r="AY1633" s="11"/>
      <c r="AZ1633" s="11"/>
      <c r="BA1633" s="11"/>
      <c r="BB1633" s="11"/>
      <c r="BC1633" s="11"/>
      <c r="BD1633" s="11"/>
      <c r="BE1633" s="11"/>
      <c r="BF1633" s="11"/>
      <c r="BG1633" s="11"/>
    </row>
    <row r="1634" spans="3:59" outlineLevel="2" x14ac:dyDescent="0.2">
      <c r="C1634" s="119">
        <v>15</v>
      </c>
      <c r="D1634" s="167" t="s">
        <v>218</v>
      </c>
      <c r="E1634" s="11"/>
      <c r="F1634" s="134" t="s">
        <v>31</v>
      </c>
      <c r="G1634" s="16" t="s">
        <v>130</v>
      </c>
      <c r="H1634" s="172">
        <v>1</v>
      </c>
      <c r="I1634" s="173">
        <v>0</v>
      </c>
      <c r="J1634" s="173">
        <v>1</v>
      </c>
      <c r="K1634" s="174">
        <v>0</v>
      </c>
      <c r="L1634" s="11"/>
      <c r="M1634" s="11"/>
      <c r="N1634" s="11"/>
      <c r="O1634" s="11"/>
      <c r="P1634" s="149"/>
      <c r="Q1634" s="164"/>
      <c r="V1634" s="165"/>
      <c r="W1634" s="11"/>
      <c r="X1634" s="11"/>
      <c r="Y1634" s="150"/>
      <c r="Z1634" s="150"/>
      <c r="AA1634" s="150"/>
      <c r="AB1634" s="150"/>
      <c r="AC1634" s="150"/>
      <c r="AD1634" s="150"/>
      <c r="AE1634" s="150"/>
      <c r="AF1634" s="150"/>
      <c r="AG1634" s="11"/>
      <c r="AH1634" s="11"/>
      <c r="AI1634" s="11"/>
      <c r="AT1634" s="11"/>
      <c r="AU1634" s="11"/>
      <c r="AV1634" s="11"/>
      <c r="AW1634" s="11"/>
      <c r="AX1634" s="11"/>
      <c r="AY1634" s="11"/>
      <c r="AZ1634" s="11"/>
      <c r="BA1634" s="11"/>
      <c r="BB1634" s="11"/>
      <c r="BC1634" s="11"/>
      <c r="BD1634" s="11"/>
      <c r="BE1634" s="11"/>
      <c r="BF1634" s="11"/>
      <c r="BG1634" s="11"/>
    </row>
    <row r="1635" spans="3:59" outlineLevel="2" x14ac:dyDescent="0.2">
      <c r="C1635" s="119">
        <v>15</v>
      </c>
      <c r="D1635" s="167" t="s">
        <v>218</v>
      </c>
      <c r="E1635" s="11"/>
      <c r="F1635" s="134" t="s">
        <v>28</v>
      </c>
      <c r="G1635" s="16" t="s">
        <v>130</v>
      </c>
      <c r="H1635" s="172">
        <v>1</v>
      </c>
      <c r="I1635" s="173">
        <v>0</v>
      </c>
      <c r="J1635" s="173">
        <v>1</v>
      </c>
      <c r="K1635" s="174">
        <v>0</v>
      </c>
      <c r="L1635" s="11"/>
      <c r="M1635" s="11"/>
      <c r="N1635" s="11"/>
      <c r="O1635" s="11"/>
      <c r="P1635" s="149"/>
      <c r="Q1635" s="164"/>
      <c r="V1635" s="165"/>
      <c r="W1635" s="150"/>
      <c r="X1635" s="150"/>
      <c r="Y1635" s="150"/>
      <c r="Z1635" s="150"/>
      <c r="AA1635" s="150"/>
      <c r="AB1635" s="150"/>
      <c r="AC1635" s="150"/>
      <c r="AD1635" s="150"/>
      <c r="AE1635" s="150"/>
      <c r="AF1635" s="150"/>
      <c r="AG1635" s="11"/>
      <c r="AH1635" s="11"/>
      <c r="AI1635" s="11"/>
      <c r="AT1635" s="11"/>
      <c r="AU1635" s="11"/>
      <c r="AV1635" s="11"/>
      <c r="AW1635" s="11"/>
      <c r="AX1635" s="11"/>
      <c r="AY1635" s="11"/>
      <c r="AZ1635" s="11"/>
      <c r="BA1635" s="11"/>
      <c r="BB1635" s="11"/>
      <c r="BC1635" s="11"/>
      <c r="BD1635" s="11"/>
      <c r="BE1635" s="11"/>
      <c r="BF1635" s="11"/>
      <c r="BG1635" s="11"/>
    </row>
    <row r="1636" spans="3:59" outlineLevel="2" x14ac:dyDescent="0.2">
      <c r="C1636" s="119">
        <v>15</v>
      </c>
      <c r="D1636" s="167" t="s">
        <v>218</v>
      </c>
      <c r="E1636" s="11"/>
      <c r="F1636" s="134" t="s">
        <v>210</v>
      </c>
      <c r="G1636" s="16" t="s">
        <v>130</v>
      </c>
      <c r="H1636" s="172">
        <v>0.8</v>
      </c>
      <c r="I1636" s="173">
        <v>0.19999999999999996</v>
      </c>
      <c r="J1636" s="173">
        <v>0.5</v>
      </c>
      <c r="K1636" s="174">
        <v>0.5</v>
      </c>
      <c r="L1636" s="11"/>
      <c r="M1636" s="11"/>
      <c r="N1636" s="11"/>
      <c r="O1636" s="11"/>
      <c r="P1636" s="149"/>
      <c r="Q1636" s="164"/>
      <c r="V1636" s="165"/>
      <c r="W1636" s="150"/>
      <c r="X1636" s="150"/>
      <c r="Y1636" s="150"/>
      <c r="Z1636" s="150"/>
      <c r="AA1636" s="150"/>
      <c r="AB1636" s="150"/>
      <c r="AC1636" s="150"/>
      <c r="AD1636" s="150"/>
      <c r="AE1636" s="150"/>
      <c r="AF1636" s="150"/>
      <c r="AG1636" s="11"/>
      <c r="AH1636" s="11"/>
      <c r="AI1636" s="11"/>
      <c r="AT1636" s="11"/>
      <c r="AU1636" s="11"/>
      <c r="AV1636" s="11"/>
      <c r="AW1636" s="11"/>
      <c r="AX1636" s="11"/>
      <c r="AY1636" s="11"/>
      <c r="AZ1636" s="11"/>
      <c r="BA1636" s="11"/>
      <c r="BB1636" s="11"/>
      <c r="BC1636" s="11"/>
      <c r="BD1636" s="11"/>
      <c r="BE1636" s="11"/>
      <c r="BF1636" s="11"/>
      <c r="BG1636" s="11"/>
    </row>
    <row r="1637" spans="3:59" outlineLevel="2" x14ac:dyDescent="0.2">
      <c r="C1637" s="119">
        <v>15</v>
      </c>
      <c r="D1637" s="167" t="s">
        <v>218</v>
      </c>
      <c r="E1637" s="11"/>
      <c r="F1637" s="134" t="s">
        <v>211</v>
      </c>
      <c r="G1637" s="16" t="s">
        <v>130</v>
      </c>
      <c r="H1637" s="172">
        <v>1</v>
      </c>
      <c r="I1637" s="173">
        <v>0</v>
      </c>
      <c r="J1637" s="173">
        <v>0.5</v>
      </c>
      <c r="K1637" s="174">
        <v>0.5</v>
      </c>
      <c r="L1637" s="11"/>
      <c r="M1637" s="11"/>
      <c r="N1637" s="11"/>
      <c r="O1637" s="11"/>
      <c r="P1637" s="149"/>
      <c r="Q1637" s="164"/>
      <c r="V1637" s="165"/>
      <c r="W1637" s="150"/>
      <c r="X1637" s="150"/>
      <c r="Y1637" s="150"/>
      <c r="Z1637" s="150"/>
      <c r="AA1637" s="150"/>
      <c r="AB1637" s="150"/>
      <c r="AC1637" s="150"/>
      <c r="AD1637" s="150"/>
      <c r="AE1637" s="150"/>
      <c r="AF1637" s="150"/>
      <c r="AG1637" s="11"/>
      <c r="AH1637" s="11"/>
      <c r="AI1637" s="11"/>
      <c r="AT1637" s="11"/>
      <c r="AU1637" s="11"/>
      <c r="AV1637" s="11"/>
      <c r="AW1637" s="11"/>
      <c r="AX1637" s="11"/>
      <c r="AY1637" s="11"/>
      <c r="AZ1637" s="11"/>
      <c r="BA1637" s="11"/>
      <c r="BB1637" s="11"/>
      <c r="BC1637" s="11"/>
      <c r="BD1637" s="11"/>
      <c r="BE1637" s="11"/>
      <c r="BF1637" s="11"/>
      <c r="BG1637" s="11"/>
    </row>
    <row r="1638" spans="3:59" outlineLevel="2" x14ac:dyDescent="0.2">
      <c r="C1638" s="119">
        <v>15</v>
      </c>
      <c r="D1638" s="167" t="s">
        <v>218</v>
      </c>
      <c r="E1638" s="11"/>
      <c r="F1638" s="134" t="s">
        <v>212</v>
      </c>
      <c r="G1638" s="16" t="s">
        <v>130</v>
      </c>
      <c r="H1638" s="172">
        <v>0.8</v>
      </c>
      <c r="I1638" s="173">
        <v>0.19999999999999996</v>
      </c>
      <c r="J1638" s="173">
        <v>1</v>
      </c>
      <c r="K1638" s="174">
        <v>0</v>
      </c>
      <c r="L1638" s="11"/>
      <c r="M1638" s="11"/>
      <c r="N1638" s="11"/>
      <c r="O1638" s="11"/>
      <c r="P1638" s="149"/>
      <c r="Q1638" s="164"/>
      <c r="V1638" s="165"/>
      <c r="W1638" s="150"/>
      <c r="X1638" s="150"/>
      <c r="Y1638" s="150"/>
      <c r="Z1638" s="150"/>
      <c r="AA1638" s="150"/>
      <c r="AB1638" s="150"/>
      <c r="AC1638" s="150"/>
      <c r="AD1638" s="150"/>
      <c r="AE1638" s="150"/>
      <c r="AF1638" s="150"/>
      <c r="AG1638" s="11"/>
      <c r="AH1638" s="11"/>
      <c r="AI1638" s="11"/>
      <c r="AT1638" s="11"/>
      <c r="AU1638" s="11"/>
      <c r="AV1638" s="11"/>
      <c r="AW1638" s="11"/>
      <c r="AX1638" s="11"/>
      <c r="AY1638" s="11"/>
      <c r="AZ1638" s="11"/>
      <c r="BA1638" s="11"/>
      <c r="BB1638" s="11"/>
      <c r="BC1638" s="11"/>
      <c r="BD1638" s="11"/>
      <c r="BE1638" s="11"/>
      <c r="BF1638" s="11"/>
      <c r="BG1638" s="11"/>
    </row>
    <row r="1639" spans="3:59" outlineLevel="2" x14ac:dyDescent="0.2">
      <c r="C1639" s="119">
        <v>15</v>
      </c>
      <c r="D1639" s="167" t="s">
        <v>218</v>
      </c>
      <c r="E1639" s="11"/>
      <c r="F1639" s="134" t="s">
        <v>213</v>
      </c>
      <c r="G1639" s="16" t="s">
        <v>130</v>
      </c>
      <c r="H1639" s="172">
        <v>1</v>
      </c>
      <c r="I1639" s="173">
        <v>0</v>
      </c>
      <c r="J1639" s="173">
        <v>1</v>
      </c>
      <c r="K1639" s="174">
        <v>0</v>
      </c>
      <c r="L1639" s="11"/>
      <c r="M1639" s="11"/>
      <c r="N1639" s="11"/>
      <c r="O1639" s="11"/>
      <c r="P1639" s="149"/>
      <c r="Q1639" s="164"/>
      <c r="V1639" s="165"/>
      <c r="W1639" s="150"/>
      <c r="X1639" s="150"/>
      <c r="Y1639" s="150"/>
      <c r="Z1639" s="150"/>
      <c r="AA1639" s="150"/>
      <c r="AB1639" s="150"/>
      <c r="AC1639" s="150"/>
      <c r="AD1639" s="150"/>
      <c r="AE1639" s="150"/>
      <c r="AF1639" s="150"/>
      <c r="AG1639" s="11"/>
      <c r="AH1639" s="11"/>
      <c r="AI1639" s="11"/>
      <c r="AT1639" s="11"/>
      <c r="AU1639" s="11"/>
      <c r="AV1639" s="11"/>
      <c r="AW1639" s="11"/>
      <c r="AX1639" s="11"/>
      <c r="AY1639" s="11"/>
      <c r="AZ1639" s="11"/>
      <c r="BA1639" s="11"/>
      <c r="BB1639" s="11"/>
      <c r="BC1639" s="11"/>
      <c r="BD1639" s="11"/>
      <c r="BE1639" s="11"/>
      <c r="BF1639" s="11"/>
      <c r="BG1639" s="11"/>
    </row>
    <row r="1640" spans="3:59" outlineLevel="2" x14ac:dyDescent="0.2">
      <c r="C1640" s="119">
        <v>15</v>
      </c>
      <c r="D1640" s="167" t="s">
        <v>218</v>
      </c>
      <c r="E1640" s="11"/>
      <c r="F1640" s="134" t="s">
        <v>214</v>
      </c>
      <c r="G1640" s="16" t="s">
        <v>130</v>
      </c>
      <c r="H1640" s="172">
        <v>0.8</v>
      </c>
      <c r="I1640" s="173">
        <v>0.19999999999999996</v>
      </c>
      <c r="J1640" s="173">
        <v>1</v>
      </c>
      <c r="K1640" s="174">
        <v>0</v>
      </c>
      <c r="L1640" s="11"/>
      <c r="M1640" s="11"/>
      <c r="N1640" s="11"/>
      <c r="O1640" s="11"/>
      <c r="P1640" s="149"/>
      <c r="Q1640" s="164"/>
      <c r="V1640" s="165"/>
      <c r="W1640" s="150"/>
      <c r="X1640" s="150"/>
      <c r="Y1640" s="150"/>
      <c r="Z1640" s="150"/>
      <c r="AA1640" s="150"/>
      <c r="AB1640" s="150"/>
      <c r="AC1640" s="150"/>
      <c r="AD1640" s="150"/>
      <c r="AE1640" s="150"/>
      <c r="AF1640" s="150"/>
      <c r="AG1640" s="11"/>
      <c r="AH1640" s="11"/>
      <c r="AI1640" s="11"/>
      <c r="AT1640" s="11"/>
      <c r="AU1640" s="11"/>
      <c r="AV1640" s="11"/>
      <c r="AW1640" s="11"/>
      <c r="AX1640" s="11"/>
      <c r="AY1640" s="11"/>
      <c r="AZ1640" s="11"/>
      <c r="BA1640" s="11"/>
      <c r="BB1640" s="11"/>
      <c r="BC1640" s="11"/>
      <c r="BD1640" s="11"/>
      <c r="BE1640" s="11"/>
      <c r="BF1640" s="11"/>
      <c r="BG1640" s="11"/>
    </row>
    <row r="1641" spans="3:59" outlineLevel="2" x14ac:dyDescent="0.2">
      <c r="C1641" s="119">
        <v>15</v>
      </c>
      <c r="D1641" s="167" t="s">
        <v>218</v>
      </c>
      <c r="E1641" s="11"/>
      <c r="F1641" s="134" t="s">
        <v>215</v>
      </c>
      <c r="G1641" s="16" t="s">
        <v>130</v>
      </c>
      <c r="H1641" s="172">
        <v>1</v>
      </c>
      <c r="I1641" s="173">
        <v>0</v>
      </c>
      <c r="J1641" s="173">
        <v>1</v>
      </c>
      <c r="K1641" s="174">
        <v>0</v>
      </c>
      <c r="L1641" s="11"/>
      <c r="M1641" s="11"/>
      <c r="N1641" s="11"/>
      <c r="O1641" s="11"/>
      <c r="P1641" s="149"/>
      <c r="Q1641" s="164"/>
      <c r="V1641" s="165"/>
      <c r="W1641" s="150"/>
      <c r="X1641" s="150"/>
      <c r="Y1641" s="150"/>
      <c r="Z1641" s="150"/>
      <c r="AA1641" s="150"/>
      <c r="AB1641" s="150"/>
      <c r="AC1641" s="150"/>
      <c r="AD1641" s="150"/>
      <c r="AE1641" s="150"/>
      <c r="AF1641" s="150"/>
      <c r="AG1641" s="11"/>
      <c r="AH1641" s="11"/>
      <c r="AI1641" s="11"/>
      <c r="AT1641" s="11"/>
      <c r="AU1641" s="11"/>
      <c r="AV1641" s="11"/>
      <c r="AW1641" s="11"/>
      <c r="AX1641" s="11"/>
      <c r="AY1641" s="11"/>
      <c r="AZ1641" s="11"/>
      <c r="BA1641" s="11"/>
      <c r="BB1641" s="11"/>
      <c r="BC1641" s="11"/>
      <c r="BD1641" s="11"/>
      <c r="BE1641" s="11"/>
      <c r="BF1641" s="11"/>
      <c r="BG1641" s="11"/>
    </row>
    <row r="1642" spans="3:59" outlineLevel="2" x14ac:dyDescent="0.2">
      <c r="C1642" s="119">
        <v>15</v>
      </c>
      <c r="D1642" s="167" t="s">
        <v>218</v>
      </c>
      <c r="E1642" s="11"/>
      <c r="F1642" s="175" t="s">
        <v>216</v>
      </c>
      <c r="G1642" s="16" t="s">
        <v>130</v>
      </c>
      <c r="H1642" s="172">
        <v>1</v>
      </c>
      <c r="I1642" s="173">
        <v>0</v>
      </c>
      <c r="J1642" s="173">
        <v>1</v>
      </c>
      <c r="K1642" s="174">
        <v>0</v>
      </c>
      <c r="L1642" s="11"/>
      <c r="M1642" s="11"/>
      <c r="N1642" s="11"/>
      <c r="O1642" s="11"/>
      <c r="P1642" s="149"/>
      <c r="Q1642" s="164"/>
      <c r="V1642" s="165"/>
      <c r="W1642" s="150"/>
      <c r="X1642" s="150"/>
      <c r="Y1642" s="150"/>
      <c r="Z1642" s="150"/>
      <c r="AA1642" s="150"/>
      <c r="AB1642" s="150"/>
      <c r="AC1642" s="150"/>
      <c r="AD1642" s="150"/>
      <c r="AE1642" s="150"/>
      <c r="AF1642" s="150"/>
      <c r="AG1642" s="11"/>
      <c r="AH1642" s="11"/>
      <c r="AI1642" s="11"/>
      <c r="AT1642" s="11"/>
      <c r="AU1642" s="11"/>
      <c r="AV1642" s="11"/>
      <c r="AW1642" s="11"/>
      <c r="AX1642" s="11"/>
      <c r="AY1642" s="11"/>
      <c r="AZ1642" s="11"/>
      <c r="BA1642" s="11"/>
      <c r="BB1642" s="11"/>
      <c r="BC1642" s="11"/>
      <c r="BD1642" s="11"/>
      <c r="BE1642" s="11"/>
      <c r="BF1642" s="11"/>
      <c r="BG1642" s="11"/>
    </row>
    <row r="1643" spans="3:59" outlineLevel="2" x14ac:dyDescent="0.2">
      <c r="C1643" s="119">
        <v>15</v>
      </c>
      <c r="D1643" s="167" t="s">
        <v>218</v>
      </c>
      <c r="E1643" s="11"/>
      <c r="F1643" s="175" t="s">
        <v>33</v>
      </c>
      <c r="G1643" s="16" t="s">
        <v>130</v>
      </c>
      <c r="H1643" s="172">
        <v>1</v>
      </c>
      <c r="I1643" s="173">
        <v>0</v>
      </c>
      <c r="J1643" s="173">
        <v>1</v>
      </c>
      <c r="K1643" s="174">
        <v>0</v>
      </c>
      <c r="L1643" s="11"/>
      <c r="M1643" s="11"/>
      <c r="N1643" s="11"/>
      <c r="O1643" s="11"/>
      <c r="P1643" s="149"/>
      <c r="Q1643" s="164"/>
      <c r="V1643" s="165"/>
      <c r="W1643" s="150"/>
      <c r="X1643" s="150"/>
      <c r="Y1643" s="150"/>
      <c r="Z1643" s="150"/>
      <c r="AA1643" s="150"/>
      <c r="AB1643" s="150"/>
      <c r="AC1643" s="150"/>
      <c r="AD1643" s="150"/>
      <c r="AE1643" s="150"/>
      <c r="AF1643" s="150"/>
      <c r="AG1643" s="11"/>
      <c r="AH1643" s="11"/>
      <c r="AI1643" s="11"/>
      <c r="AT1643" s="11"/>
      <c r="AU1643" s="11"/>
      <c r="AV1643" s="11"/>
      <c r="AW1643" s="11"/>
      <c r="AX1643" s="11"/>
      <c r="AY1643" s="11"/>
      <c r="AZ1643" s="11"/>
      <c r="BA1643" s="11"/>
      <c r="BB1643" s="11"/>
      <c r="BC1643" s="11"/>
      <c r="BD1643" s="11"/>
      <c r="BE1643" s="11"/>
      <c r="BF1643" s="11"/>
      <c r="BG1643" s="11"/>
    </row>
    <row r="1644" spans="3:59" outlineLevel="2" x14ac:dyDescent="0.2">
      <c r="C1644" s="119">
        <v>15</v>
      </c>
      <c r="D1644" s="167" t="s">
        <v>218</v>
      </c>
      <c r="E1644" s="11"/>
      <c r="F1644" s="175" t="s">
        <v>34</v>
      </c>
      <c r="G1644" s="16" t="s">
        <v>130</v>
      </c>
      <c r="H1644" s="172">
        <v>1</v>
      </c>
      <c r="I1644" s="173">
        <v>0</v>
      </c>
      <c r="J1644" s="173">
        <v>1</v>
      </c>
      <c r="K1644" s="174">
        <v>0</v>
      </c>
      <c r="L1644" s="11"/>
      <c r="M1644" s="11"/>
      <c r="N1644" s="11"/>
      <c r="O1644" s="11"/>
      <c r="P1644" s="149"/>
      <c r="Q1644" s="164"/>
      <c r="V1644" s="165"/>
      <c r="W1644" s="150"/>
      <c r="X1644" s="150"/>
      <c r="Y1644" s="150"/>
      <c r="Z1644" s="150"/>
      <c r="AA1644" s="150"/>
      <c r="AB1644" s="150"/>
      <c r="AC1644" s="150"/>
      <c r="AD1644" s="150"/>
      <c r="AE1644" s="150"/>
      <c r="AF1644" s="150"/>
      <c r="AG1644" s="11"/>
      <c r="AH1644" s="11"/>
      <c r="AI1644" s="11"/>
      <c r="AT1644" s="11"/>
      <c r="AU1644" s="88"/>
    </row>
    <row r="1645" spans="3:59" outlineLevel="2" x14ac:dyDescent="0.2">
      <c r="C1645" s="119">
        <v>15</v>
      </c>
      <c r="D1645" s="167" t="s">
        <v>218</v>
      </c>
      <c r="E1645" s="11"/>
      <c r="F1645" s="175" t="s">
        <v>217</v>
      </c>
      <c r="G1645" s="16" t="s">
        <v>130</v>
      </c>
      <c r="H1645" s="172">
        <v>1</v>
      </c>
      <c r="I1645" s="173">
        <v>0</v>
      </c>
      <c r="J1645" s="173">
        <v>1</v>
      </c>
      <c r="K1645" s="174">
        <v>0</v>
      </c>
      <c r="L1645" s="11"/>
      <c r="M1645" s="11"/>
      <c r="N1645" s="11"/>
      <c r="O1645" s="11"/>
      <c r="P1645" s="149"/>
      <c r="Q1645" s="164"/>
      <c r="V1645" s="165"/>
      <c r="W1645" s="150"/>
      <c r="X1645" s="150"/>
      <c r="Y1645" s="150"/>
      <c r="Z1645" s="150"/>
      <c r="AA1645" s="150"/>
      <c r="AB1645" s="150"/>
      <c r="AC1645" s="150"/>
      <c r="AD1645" s="150"/>
      <c r="AE1645" s="150"/>
      <c r="AF1645" s="150"/>
      <c r="AG1645" s="11"/>
      <c r="AH1645" s="11"/>
      <c r="AI1645" s="11"/>
      <c r="AT1645" s="11"/>
      <c r="AU1645" s="88"/>
      <c r="AW1645" s="247"/>
      <c r="AX1645" s="247"/>
      <c r="AY1645" s="247"/>
      <c r="AZ1645" s="247"/>
      <c r="BA1645" s="247"/>
      <c r="BB1645" s="247"/>
      <c r="BC1645" s="247"/>
      <c r="BD1645" s="247"/>
      <c r="BE1645" s="247"/>
      <c r="BF1645" s="247"/>
      <c r="BG1645" s="247"/>
    </row>
    <row r="1646" spans="3:59" outlineLevel="2" x14ac:dyDescent="0.2">
      <c r="C1646" s="119">
        <v>15</v>
      </c>
      <c r="D1646" s="167" t="s">
        <v>218</v>
      </c>
      <c r="E1646" s="11"/>
      <c r="F1646" s="175" t="s">
        <v>152</v>
      </c>
      <c r="G1646" s="16" t="s">
        <v>130</v>
      </c>
      <c r="H1646" s="172">
        <v>0</v>
      </c>
      <c r="I1646" s="173">
        <v>1</v>
      </c>
      <c r="J1646" s="173">
        <v>0</v>
      </c>
      <c r="K1646" s="174">
        <v>0</v>
      </c>
      <c r="L1646" s="11"/>
      <c r="M1646" s="11"/>
      <c r="N1646" s="11"/>
      <c r="O1646" s="11"/>
      <c r="P1646" s="149"/>
      <c r="Q1646" s="164"/>
      <c r="V1646" s="165"/>
      <c r="W1646" s="150"/>
      <c r="X1646" s="150"/>
      <c r="Y1646" s="150"/>
      <c r="Z1646" s="150"/>
      <c r="AA1646" s="150"/>
      <c r="AB1646" s="150"/>
      <c r="AC1646" s="150"/>
      <c r="AD1646" s="150"/>
      <c r="AE1646" s="150"/>
      <c r="AF1646" s="150"/>
      <c r="AG1646" s="11"/>
      <c r="AH1646" s="11"/>
      <c r="AI1646" s="11"/>
      <c r="AT1646" s="11"/>
      <c r="AU1646" s="88"/>
    </row>
    <row r="1647" spans="3:59" outlineLevel="2" x14ac:dyDescent="0.2">
      <c r="C1647" s="119">
        <v>15</v>
      </c>
      <c r="D1647" s="167" t="s">
        <v>218</v>
      </c>
      <c r="E1647" s="11"/>
      <c r="F1647" s="176" t="s">
        <v>152</v>
      </c>
      <c r="G1647" s="177" t="s">
        <v>130</v>
      </c>
      <c r="H1647" s="178">
        <v>0</v>
      </c>
      <c r="I1647" s="179">
        <v>1</v>
      </c>
      <c r="J1647" s="179">
        <v>0</v>
      </c>
      <c r="K1647" s="180">
        <v>0</v>
      </c>
      <c r="L1647" s="11"/>
      <c r="M1647" s="11"/>
      <c r="N1647" s="11"/>
      <c r="O1647" s="11"/>
      <c r="P1647" s="149"/>
      <c r="Q1647" s="164"/>
      <c r="V1647" s="165"/>
      <c r="W1647" s="150"/>
      <c r="X1647" s="150"/>
      <c r="Y1647" s="150"/>
      <c r="Z1647" s="150"/>
      <c r="AA1647" s="150"/>
      <c r="AB1647" s="150"/>
      <c r="AC1647" s="150"/>
      <c r="AD1647" s="150"/>
      <c r="AE1647" s="150"/>
      <c r="AF1647" s="150"/>
      <c r="AG1647" s="11"/>
      <c r="AH1647" s="11"/>
      <c r="AI1647" s="11"/>
      <c r="AT1647" s="11"/>
      <c r="AU1647" s="88"/>
    </row>
    <row r="1648" spans="3:59" outlineLevel="2" x14ac:dyDescent="0.2">
      <c r="C1648" s="119">
        <v>15</v>
      </c>
      <c r="D1648" s="167" t="s">
        <v>218</v>
      </c>
      <c r="E1648" s="11"/>
      <c r="F1648" s="125" t="s">
        <v>152</v>
      </c>
      <c r="G1648" s="168" t="s">
        <v>130</v>
      </c>
      <c r="H1648" s="172">
        <v>0</v>
      </c>
      <c r="I1648" s="173">
        <v>1</v>
      </c>
      <c r="J1648" s="173">
        <v>0</v>
      </c>
      <c r="K1648" s="174">
        <v>0</v>
      </c>
      <c r="L1648" s="11"/>
      <c r="M1648" s="11"/>
      <c r="N1648" s="11"/>
      <c r="O1648" s="11"/>
      <c r="P1648" s="149"/>
      <c r="Q1648" s="164"/>
      <c r="V1648" s="165"/>
      <c r="W1648" s="150"/>
      <c r="X1648" s="150"/>
      <c r="Y1648" s="150"/>
      <c r="Z1648" s="150"/>
      <c r="AA1648" s="150"/>
      <c r="AB1648" s="150"/>
      <c r="AC1648" s="150"/>
      <c r="AD1648" s="150"/>
      <c r="AE1648" s="150"/>
      <c r="AF1648" s="150"/>
      <c r="AG1648" s="11"/>
      <c r="AH1648" s="11"/>
      <c r="AI1648" s="11"/>
      <c r="AT1648" s="11"/>
      <c r="AU1648" s="88"/>
    </row>
    <row r="1649" spans="3:47" outlineLevel="2" x14ac:dyDescent="0.2">
      <c r="C1649" s="119">
        <v>15</v>
      </c>
      <c r="D1649" s="167" t="s">
        <v>218</v>
      </c>
      <c r="E1649" s="11"/>
      <c r="F1649" s="134" t="s">
        <v>152</v>
      </c>
      <c r="G1649" s="16" t="s">
        <v>130</v>
      </c>
      <c r="H1649" s="172">
        <v>0</v>
      </c>
      <c r="I1649" s="173">
        <v>1</v>
      </c>
      <c r="J1649" s="173">
        <v>0</v>
      </c>
      <c r="K1649" s="174">
        <v>0</v>
      </c>
      <c r="L1649" s="11"/>
      <c r="M1649" s="11"/>
      <c r="N1649" s="11"/>
      <c r="O1649" s="11"/>
      <c r="P1649" s="149"/>
      <c r="Q1649" s="164"/>
      <c r="V1649" s="165"/>
      <c r="W1649" s="150"/>
      <c r="X1649" s="150"/>
      <c r="Y1649" s="150"/>
      <c r="Z1649" s="150"/>
      <c r="AA1649" s="150"/>
      <c r="AB1649" s="150"/>
      <c r="AC1649" s="150"/>
      <c r="AD1649" s="150"/>
      <c r="AE1649" s="150"/>
      <c r="AF1649" s="150"/>
      <c r="AG1649" s="11"/>
      <c r="AH1649" s="11"/>
      <c r="AI1649" s="11"/>
      <c r="AT1649" s="11"/>
      <c r="AU1649" s="88"/>
    </row>
    <row r="1650" spans="3:47" outlineLevel="2" x14ac:dyDescent="0.2">
      <c r="C1650" s="119">
        <v>15</v>
      </c>
      <c r="D1650" s="167" t="s">
        <v>218</v>
      </c>
      <c r="E1650" s="11"/>
      <c r="F1650" s="134" t="s">
        <v>152</v>
      </c>
      <c r="G1650" s="16" t="s">
        <v>130</v>
      </c>
      <c r="H1650" s="172">
        <v>0</v>
      </c>
      <c r="I1650" s="173">
        <v>1</v>
      </c>
      <c r="J1650" s="173">
        <v>0</v>
      </c>
      <c r="K1650" s="174">
        <v>0</v>
      </c>
      <c r="L1650" s="11"/>
      <c r="M1650" s="11"/>
      <c r="N1650" s="11"/>
      <c r="O1650" s="11"/>
      <c r="P1650" s="149"/>
      <c r="Q1650" s="164"/>
      <c r="V1650" s="165"/>
      <c r="W1650" s="150"/>
      <c r="X1650" s="150"/>
      <c r="Y1650" s="150"/>
      <c r="Z1650" s="150"/>
      <c r="AA1650" s="150"/>
      <c r="AB1650" s="150"/>
      <c r="AC1650" s="150"/>
      <c r="AD1650" s="150"/>
      <c r="AE1650" s="150"/>
      <c r="AF1650" s="150"/>
      <c r="AG1650" s="11"/>
      <c r="AH1650" s="11"/>
      <c r="AI1650" s="11"/>
      <c r="AT1650" s="11"/>
      <c r="AU1650" s="88"/>
    </row>
    <row r="1651" spans="3:47" outlineLevel="2" x14ac:dyDescent="0.2">
      <c r="C1651" s="119">
        <v>15</v>
      </c>
      <c r="D1651" s="167" t="s">
        <v>218</v>
      </c>
      <c r="E1651" s="11"/>
      <c r="F1651" s="134" t="s">
        <v>152</v>
      </c>
      <c r="G1651" s="16" t="s">
        <v>130</v>
      </c>
      <c r="H1651" s="172">
        <v>0</v>
      </c>
      <c r="I1651" s="173">
        <v>1</v>
      </c>
      <c r="J1651" s="173">
        <v>0</v>
      </c>
      <c r="K1651" s="174">
        <v>0</v>
      </c>
      <c r="L1651" s="11"/>
      <c r="M1651" s="11"/>
      <c r="N1651" s="11"/>
      <c r="O1651" s="11"/>
      <c r="P1651" s="149"/>
      <c r="Q1651" s="164"/>
      <c r="V1651" s="165"/>
      <c r="W1651" s="150"/>
      <c r="X1651" s="150"/>
      <c r="Y1651" s="150"/>
      <c r="Z1651" s="150"/>
      <c r="AA1651" s="150"/>
      <c r="AB1651" s="150"/>
      <c r="AC1651" s="150"/>
      <c r="AD1651" s="150"/>
      <c r="AE1651" s="150"/>
      <c r="AF1651" s="150"/>
      <c r="AG1651" s="11"/>
      <c r="AH1651" s="11"/>
      <c r="AI1651" s="11"/>
      <c r="AT1651" s="11"/>
      <c r="AU1651" s="88"/>
    </row>
    <row r="1652" spans="3:47" outlineLevel="2" x14ac:dyDescent="0.2">
      <c r="C1652" s="119">
        <v>15</v>
      </c>
      <c r="D1652" s="167" t="s">
        <v>218</v>
      </c>
      <c r="E1652" s="11"/>
      <c r="F1652" s="134" t="s">
        <v>152</v>
      </c>
      <c r="G1652" s="16" t="s">
        <v>130</v>
      </c>
      <c r="H1652" s="172">
        <v>0</v>
      </c>
      <c r="I1652" s="173">
        <v>1</v>
      </c>
      <c r="J1652" s="173">
        <v>0</v>
      </c>
      <c r="K1652" s="174">
        <v>0</v>
      </c>
      <c r="L1652" s="11"/>
      <c r="M1652" s="11"/>
      <c r="N1652" s="11"/>
      <c r="O1652" s="11"/>
      <c r="P1652" s="149"/>
      <c r="Q1652" s="164"/>
      <c r="V1652" s="165"/>
      <c r="W1652" s="150"/>
      <c r="X1652" s="150"/>
      <c r="Y1652" s="150"/>
      <c r="Z1652" s="150"/>
      <c r="AA1652" s="150"/>
      <c r="AB1652" s="150"/>
      <c r="AC1652" s="150"/>
      <c r="AD1652" s="150"/>
      <c r="AE1652" s="150"/>
      <c r="AF1652" s="150"/>
      <c r="AG1652" s="11"/>
      <c r="AH1652" s="11"/>
      <c r="AI1652" s="11"/>
      <c r="AT1652" s="11"/>
      <c r="AU1652" s="88"/>
    </row>
    <row r="1653" spans="3:47" outlineLevel="2" x14ac:dyDescent="0.2">
      <c r="C1653" s="119">
        <v>15</v>
      </c>
      <c r="D1653" s="167" t="s">
        <v>218</v>
      </c>
      <c r="E1653" s="11"/>
      <c r="F1653" s="134" t="s">
        <v>152</v>
      </c>
      <c r="G1653" s="16" t="s">
        <v>130</v>
      </c>
      <c r="H1653" s="172">
        <v>0</v>
      </c>
      <c r="I1653" s="173">
        <v>1</v>
      </c>
      <c r="J1653" s="173">
        <v>0</v>
      </c>
      <c r="K1653" s="174">
        <v>0</v>
      </c>
      <c r="L1653" s="11"/>
      <c r="M1653" s="11"/>
      <c r="N1653" s="11"/>
      <c r="O1653" s="11"/>
      <c r="P1653" s="149"/>
      <c r="Q1653" s="164"/>
      <c r="V1653" s="165"/>
      <c r="W1653" s="150"/>
      <c r="X1653" s="181"/>
      <c r="Y1653" s="150"/>
      <c r="Z1653" s="150"/>
      <c r="AA1653" s="150"/>
      <c r="AB1653" s="150"/>
      <c r="AC1653" s="150"/>
      <c r="AD1653" s="150"/>
      <c r="AE1653" s="150"/>
      <c r="AF1653" s="150"/>
      <c r="AG1653" s="11"/>
      <c r="AH1653" s="11"/>
      <c r="AI1653" s="11"/>
      <c r="AT1653" s="11"/>
      <c r="AU1653" s="88"/>
    </row>
    <row r="1654" spans="3:47" outlineLevel="2" x14ac:dyDescent="0.2">
      <c r="C1654" s="119">
        <v>15</v>
      </c>
      <c r="D1654" s="167" t="s">
        <v>218</v>
      </c>
      <c r="E1654" s="11"/>
      <c r="F1654" s="134" t="s">
        <v>152</v>
      </c>
      <c r="G1654" s="16" t="s">
        <v>130</v>
      </c>
      <c r="H1654" s="172">
        <v>0</v>
      </c>
      <c r="I1654" s="173">
        <v>1</v>
      </c>
      <c r="J1654" s="173">
        <v>0</v>
      </c>
      <c r="K1654" s="174">
        <v>0</v>
      </c>
      <c r="L1654" s="11"/>
      <c r="M1654" s="11"/>
      <c r="N1654" s="11"/>
      <c r="O1654" s="11"/>
      <c r="P1654" s="149"/>
      <c r="Q1654" s="164"/>
      <c r="V1654" s="165"/>
      <c r="W1654" s="150"/>
      <c r="X1654" s="150"/>
      <c r="Y1654" s="150"/>
      <c r="Z1654" s="150"/>
      <c r="AA1654" s="150"/>
      <c r="AB1654" s="150"/>
      <c r="AC1654" s="150"/>
      <c r="AD1654" s="150"/>
      <c r="AE1654" s="150"/>
      <c r="AF1654" s="150"/>
      <c r="AG1654" s="11"/>
      <c r="AH1654" s="11"/>
      <c r="AI1654" s="11"/>
      <c r="AT1654" s="11"/>
      <c r="AU1654" s="88"/>
    </row>
    <row r="1655" spans="3:47" outlineLevel="2" x14ac:dyDescent="0.2">
      <c r="C1655" s="119">
        <v>15</v>
      </c>
      <c r="D1655" s="167" t="s">
        <v>218</v>
      </c>
      <c r="E1655" s="11"/>
      <c r="F1655" s="134" t="s">
        <v>152</v>
      </c>
      <c r="G1655" s="16" t="s">
        <v>130</v>
      </c>
      <c r="H1655" s="172">
        <v>0</v>
      </c>
      <c r="I1655" s="173">
        <v>1</v>
      </c>
      <c r="J1655" s="173">
        <v>0</v>
      </c>
      <c r="K1655" s="174">
        <v>0</v>
      </c>
      <c r="L1655" s="11"/>
      <c r="M1655" s="11"/>
      <c r="N1655" s="11"/>
      <c r="O1655" s="11"/>
      <c r="P1655" s="149"/>
      <c r="Q1655" s="164"/>
      <c r="V1655" s="165"/>
      <c r="W1655" s="150"/>
      <c r="X1655" s="150"/>
      <c r="Y1655" s="150"/>
      <c r="Z1655" s="150"/>
      <c r="AA1655" s="150"/>
      <c r="AB1655" s="150"/>
      <c r="AC1655" s="150"/>
      <c r="AD1655" s="150"/>
      <c r="AE1655" s="150"/>
      <c r="AF1655" s="150"/>
      <c r="AG1655" s="11"/>
      <c r="AH1655" s="11"/>
      <c r="AI1655" s="11"/>
      <c r="AT1655" s="11"/>
      <c r="AU1655" s="88"/>
    </row>
    <row r="1656" spans="3:47" outlineLevel="2" x14ac:dyDescent="0.2">
      <c r="C1656" s="119">
        <v>15</v>
      </c>
      <c r="D1656" s="167" t="s">
        <v>218</v>
      </c>
      <c r="E1656" s="11"/>
      <c r="F1656" s="134" t="s">
        <v>152</v>
      </c>
      <c r="G1656" s="16" t="s">
        <v>130</v>
      </c>
      <c r="H1656" s="172">
        <v>0</v>
      </c>
      <c r="I1656" s="173">
        <v>1</v>
      </c>
      <c r="J1656" s="173">
        <v>0</v>
      </c>
      <c r="K1656" s="174">
        <v>0</v>
      </c>
      <c r="L1656" s="11"/>
      <c r="M1656" s="11"/>
      <c r="N1656" s="11"/>
      <c r="O1656" s="11"/>
      <c r="P1656" s="149"/>
      <c r="Q1656" s="164"/>
      <c r="V1656" s="165"/>
      <c r="W1656" s="150"/>
      <c r="X1656" s="150"/>
      <c r="Y1656" s="150"/>
      <c r="Z1656" s="150"/>
      <c r="AA1656" s="150"/>
      <c r="AB1656" s="150"/>
      <c r="AC1656" s="150"/>
      <c r="AD1656" s="150"/>
      <c r="AE1656" s="150"/>
      <c r="AF1656" s="150"/>
      <c r="AG1656" s="11"/>
      <c r="AH1656" s="11"/>
      <c r="AI1656" s="11"/>
      <c r="AT1656" s="11"/>
      <c r="AU1656" s="88"/>
    </row>
    <row r="1657" spans="3:47" outlineLevel="2" x14ac:dyDescent="0.2">
      <c r="C1657" s="119">
        <v>15</v>
      </c>
      <c r="D1657" s="167" t="s">
        <v>218</v>
      </c>
      <c r="E1657" s="11"/>
      <c r="F1657" s="140" t="s">
        <v>152</v>
      </c>
      <c r="G1657" s="177" t="s">
        <v>130</v>
      </c>
      <c r="H1657" s="178">
        <v>0</v>
      </c>
      <c r="I1657" s="179">
        <v>1</v>
      </c>
      <c r="J1657" s="179">
        <v>0</v>
      </c>
      <c r="K1657" s="180">
        <v>0</v>
      </c>
      <c r="L1657" s="11"/>
      <c r="M1657" s="11"/>
      <c r="N1657" s="11"/>
      <c r="O1657" s="11"/>
      <c r="P1657" s="149"/>
      <c r="Q1657" s="164"/>
      <c r="V1657" s="165"/>
      <c r="W1657" s="150"/>
      <c r="X1657" s="150"/>
      <c r="Y1657" s="150"/>
      <c r="Z1657" s="150"/>
      <c r="AA1657" s="150"/>
      <c r="AB1657" s="150"/>
      <c r="AC1657" s="150"/>
      <c r="AD1657" s="150"/>
      <c r="AE1657" s="150"/>
      <c r="AF1657" s="150"/>
      <c r="AG1657" s="150"/>
      <c r="AH1657" s="150"/>
      <c r="AI1657" s="150"/>
      <c r="AT1657" s="11"/>
      <c r="AU1657" s="88"/>
    </row>
    <row r="1658" spans="3:47" outlineLevel="2" x14ac:dyDescent="0.2">
      <c r="C1658" s="119">
        <v>15</v>
      </c>
      <c r="D1658" s="11"/>
      <c r="E1658" s="11"/>
      <c r="F1658" s="11"/>
      <c r="G1658" s="11"/>
      <c r="H1658" s="11"/>
      <c r="I1658" s="11"/>
      <c r="J1658" s="11"/>
      <c r="K1658" s="11"/>
      <c r="L1658" s="11"/>
      <c r="M1658" s="11"/>
      <c r="N1658" s="11"/>
      <c r="O1658" s="11"/>
      <c r="P1658" s="149"/>
      <c r="Q1658" s="16"/>
      <c r="R1658" s="182"/>
      <c r="S1658" s="182"/>
      <c r="T1658" s="182"/>
      <c r="U1658" s="182"/>
      <c r="V1658" s="183"/>
      <c r="W1658" s="150"/>
      <c r="X1658" s="150"/>
      <c r="Y1658" s="150"/>
      <c r="Z1658" s="150"/>
      <c r="AA1658" s="150"/>
      <c r="AB1658" s="150"/>
      <c r="AC1658" s="150"/>
      <c r="AD1658" s="150"/>
      <c r="AE1658" s="150"/>
      <c r="AF1658" s="150"/>
      <c r="AG1658" s="150"/>
      <c r="AH1658" s="150"/>
      <c r="AI1658" s="150"/>
      <c r="AT1658" s="11"/>
      <c r="AU1658" s="88"/>
    </row>
    <row r="1659" spans="3:47" outlineLevel="1" x14ac:dyDescent="0.2">
      <c r="C1659" s="119">
        <v>15</v>
      </c>
      <c r="D1659" s="11"/>
      <c r="E1659" s="162" t="s">
        <v>185</v>
      </c>
      <c r="F1659" s="121"/>
      <c r="G1659" s="121"/>
      <c r="H1659" s="121"/>
      <c r="I1659" s="121"/>
      <c r="J1659" s="121"/>
      <c r="K1659" s="121"/>
      <c r="L1659" s="121"/>
      <c r="M1659" s="121"/>
      <c r="N1659" s="121"/>
      <c r="O1659" s="121"/>
      <c r="P1659" s="121"/>
      <c r="Q1659" s="122"/>
      <c r="R1659" s="123"/>
      <c r="S1659" s="123"/>
      <c r="T1659" s="123"/>
      <c r="U1659" s="123"/>
      <c r="V1659" s="123"/>
      <c r="W1659" s="123"/>
      <c r="X1659" s="123"/>
      <c r="Y1659" s="123"/>
      <c r="Z1659" s="123"/>
      <c r="AA1659" s="123"/>
      <c r="AB1659" s="123"/>
      <c r="AC1659" s="123"/>
      <c r="AD1659" s="123"/>
      <c r="AE1659" s="123"/>
      <c r="AF1659" s="123"/>
      <c r="AG1659" s="123"/>
      <c r="AH1659" s="123"/>
      <c r="AI1659" s="123"/>
      <c r="AT1659" s="11"/>
      <c r="AU1659" s="88"/>
    </row>
    <row r="1660" spans="3:47" outlineLevel="2" x14ac:dyDescent="0.2">
      <c r="C1660" s="119">
        <v>15</v>
      </c>
      <c r="D1660" s="11"/>
      <c r="E1660" s="125"/>
      <c r="F1660" s="127" t="s">
        <v>5</v>
      </c>
      <c r="G1660" s="127"/>
      <c r="H1660" s="127"/>
      <c r="I1660" s="127"/>
      <c r="J1660" s="127"/>
      <c r="K1660" s="127"/>
      <c r="L1660" s="127"/>
      <c r="M1660" s="127"/>
      <c r="N1660" s="127"/>
      <c r="O1660" s="127"/>
      <c r="P1660" s="152"/>
      <c r="Q1660" s="128" t="s">
        <v>110</v>
      </c>
      <c r="R1660" s="184"/>
      <c r="S1660" s="185"/>
      <c r="T1660" s="185"/>
      <c r="U1660" s="186">
        <v>92.505537920783311</v>
      </c>
      <c r="V1660" s="186">
        <v>95.80249411504316</v>
      </c>
      <c r="W1660" s="187">
        <v>98.490969381159559</v>
      </c>
      <c r="X1660" s="248">
        <v>101.19765843329056</v>
      </c>
      <c r="Y1660" s="185">
        <v>103.64364967499357</v>
      </c>
      <c r="Z1660" s="185">
        <v>105.82596742322869</v>
      </c>
      <c r="AA1660" s="185">
        <v>107.92611411233388</v>
      </c>
      <c r="AB1660" s="185">
        <v>110.06793886447689</v>
      </c>
      <c r="AC1660" s="185">
        <v>112.25226879474005</v>
      </c>
      <c r="AD1660" s="185">
        <v>114.47994743260037</v>
      </c>
      <c r="AE1660" s="185">
        <v>116.75183504767941</v>
      </c>
      <c r="AF1660" s="185">
        <v>119.06880898195779</v>
      </c>
      <c r="AG1660" s="185">
        <v>121.43176398858277</v>
      </c>
      <c r="AH1660" s="188">
        <v>123.84161257739949</v>
      </c>
      <c r="AI1660" s="188">
        <v>126.29928536733934</v>
      </c>
      <c r="AT1660" s="11"/>
      <c r="AU1660" s="88"/>
    </row>
    <row r="1661" spans="3:47" outlineLevel="2" x14ac:dyDescent="0.2">
      <c r="C1661" s="119">
        <v>15</v>
      </c>
      <c r="D1661" s="11"/>
      <c r="E1661" s="134"/>
      <c r="F1661" s="11" t="s">
        <v>129</v>
      </c>
      <c r="G1661" s="11"/>
      <c r="H1661" s="11"/>
      <c r="I1661" s="11"/>
      <c r="J1661" s="11"/>
      <c r="K1661" s="11"/>
      <c r="L1661" s="11"/>
      <c r="M1661" s="11"/>
      <c r="N1661" s="11"/>
      <c r="O1661" s="11"/>
      <c r="P1661" s="149"/>
      <c r="Q1661" s="135" t="s">
        <v>110</v>
      </c>
      <c r="R1661" s="189"/>
      <c r="S1661" s="190"/>
      <c r="T1661" s="190"/>
      <c r="U1661" s="191">
        <v>1030.3403789220733</v>
      </c>
      <c r="V1661" s="191">
        <v>1108.3291067851096</v>
      </c>
      <c r="W1661" s="192">
        <v>1160.7114282906402</v>
      </c>
      <c r="X1661" s="191">
        <v>1533.5556350286856</v>
      </c>
      <c r="Y1661" s="190">
        <v>1873.7829803125414</v>
      </c>
      <c r="Z1661" s="190">
        <v>2266.7216736156961</v>
      </c>
      <c r="AA1661" s="190">
        <v>1613.0064797397135</v>
      </c>
      <c r="AB1661" s="190">
        <v>1874.6746079338434</v>
      </c>
      <c r="AC1661" s="190">
        <v>1847.8228445360812</v>
      </c>
      <c r="AD1661" s="190">
        <v>2073.8094449036307</v>
      </c>
      <c r="AE1661" s="190">
        <v>2085.1358528645169</v>
      </c>
      <c r="AF1661" s="190">
        <v>1901.0016230007564</v>
      </c>
      <c r="AG1661" s="190">
        <v>2239.6791298952321</v>
      </c>
      <c r="AH1661" s="193">
        <v>2241.753432352396</v>
      </c>
      <c r="AI1661" s="193">
        <v>2791.1645646097149</v>
      </c>
      <c r="AT1661" s="11"/>
      <c r="AU1661" s="88"/>
    </row>
    <row r="1662" spans="3:47" outlineLevel="2" x14ac:dyDescent="0.2">
      <c r="C1662" s="119">
        <v>15</v>
      </c>
      <c r="D1662" s="11"/>
      <c r="E1662" s="140"/>
      <c r="F1662" s="142" t="s">
        <v>128</v>
      </c>
      <c r="G1662" s="142"/>
      <c r="H1662" s="142"/>
      <c r="I1662" s="142"/>
      <c r="J1662" s="142"/>
      <c r="K1662" s="142"/>
      <c r="L1662" s="142"/>
      <c r="M1662" s="142"/>
      <c r="N1662" s="142"/>
      <c r="O1662" s="142"/>
      <c r="P1662" s="155"/>
      <c r="Q1662" s="143" t="s">
        <v>110</v>
      </c>
      <c r="R1662" s="194"/>
      <c r="S1662" s="195"/>
      <c r="T1662" s="195"/>
      <c r="U1662" s="196">
        <v>427.4150027610599</v>
      </c>
      <c r="V1662" s="196">
        <v>442.59897516006311</v>
      </c>
      <c r="W1662" s="197">
        <v>454.99668959525832</v>
      </c>
      <c r="X1662" s="196">
        <v>640.42452530665514</v>
      </c>
      <c r="Y1662" s="195">
        <v>645.56490180376682</v>
      </c>
      <c r="Z1662" s="195">
        <v>660.24979584894879</v>
      </c>
      <c r="AA1662" s="195">
        <v>674.25545315028546</v>
      </c>
      <c r="AB1662" s="195">
        <v>688.56152698322603</v>
      </c>
      <c r="AC1662" s="195">
        <v>703.17453896574534</v>
      </c>
      <c r="AD1662" s="195">
        <v>718.10115409373361</v>
      </c>
      <c r="AE1662" s="195">
        <v>733.34818393444698</v>
      </c>
      <c r="AF1662" s="195">
        <v>748.92258989202037</v>
      </c>
      <c r="AG1662" s="195">
        <v>764.8314865466873</v>
      </c>
      <c r="AH1662" s="198">
        <v>781.08214506939305</v>
      </c>
      <c r="AI1662" s="198">
        <v>797.68199671352602</v>
      </c>
      <c r="AT1662" s="11"/>
      <c r="AU1662" s="88"/>
    </row>
    <row r="1663" spans="3:47" outlineLevel="2" x14ac:dyDescent="0.2">
      <c r="C1663" s="119">
        <v>15</v>
      </c>
      <c r="D1663" s="199"/>
      <c r="E1663" s="199"/>
      <c r="F1663" s="199"/>
      <c r="G1663" s="199"/>
      <c r="H1663" s="199"/>
      <c r="I1663" s="199"/>
      <c r="J1663" s="199"/>
      <c r="K1663" s="199"/>
      <c r="L1663" s="199"/>
      <c r="M1663" s="199"/>
      <c r="N1663" s="199"/>
      <c r="O1663" s="199"/>
      <c r="P1663" s="200"/>
      <c r="Q1663" s="16"/>
      <c r="R1663" s="201"/>
      <c r="S1663" s="201"/>
      <c r="T1663" s="201"/>
      <c r="U1663" s="201"/>
      <c r="V1663" s="201"/>
      <c r="W1663" s="201"/>
      <c r="X1663" s="201"/>
      <c r="Y1663" s="201"/>
      <c r="Z1663" s="201"/>
      <c r="AA1663" s="201"/>
      <c r="AB1663" s="201"/>
      <c r="AC1663" s="201"/>
      <c r="AD1663" s="201"/>
      <c r="AE1663" s="201"/>
      <c r="AF1663" s="201"/>
      <c r="AG1663" s="201"/>
      <c r="AH1663" s="201"/>
      <c r="AI1663" s="201"/>
      <c r="AT1663" s="11"/>
      <c r="AU1663" s="88"/>
    </row>
    <row r="1664" spans="3:47" outlineLevel="1" x14ac:dyDescent="0.2">
      <c r="C1664" s="119">
        <v>15</v>
      </c>
      <c r="D1664" s="11"/>
      <c r="E1664" s="202" t="s">
        <v>186</v>
      </c>
      <c r="F1664" s="203"/>
      <c r="G1664" s="203"/>
      <c r="H1664" s="203"/>
      <c r="I1664" s="203"/>
      <c r="J1664" s="203"/>
      <c r="K1664" s="203"/>
      <c r="L1664" s="203"/>
      <c r="M1664" s="203"/>
      <c r="N1664" s="203"/>
      <c r="O1664" s="203"/>
      <c r="P1664" s="203"/>
      <c r="Q1664" s="204"/>
      <c r="R1664" s="205"/>
      <c r="S1664" s="205"/>
      <c r="T1664" s="205"/>
      <c r="U1664" s="205"/>
      <c r="V1664" s="205"/>
      <c r="W1664" s="205"/>
      <c r="X1664" s="205"/>
      <c r="Y1664" s="205"/>
      <c r="Z1664" s="205"/>
      <c r="AA1664" s="205"/>
      <c r="AB1664" s="205"/>
      <c r="AC1664" s="205"/>
      <c r="AD1664" s="205"/>
      <c r="AE1664" s="205"/>
      <c r="AF1664" s="205"/>
      <c r="AG1664" s="205"/>
      <c r="AH1664" s="205"/>
      <c r="AI1664" s="205"/>
      <c r="AT1664" s="11"/>
      <c r="AU1664" s="88"/>
    </row>
    <row r="1665" spans="3:47" outlineLevel="2" x14ac:dyDescent="0.2">
      <c r="C1665" s="119">
        <v>15</v>
      </c>
      <c r="D1665" s="206" t="s">
        <v>187</v>
      </c>
      <c r="E1665" t="s">
        <v>127</v>
      </c>
      <c r="AT1665" s="11"/>
      <c r="AU1665" s="88"/>
    </row>
    <row r="1666" spans="3:47" outlineLevel="2" x14ac:dyDescent="0.2">
      <c r="C1666" s="119">
        <v>15</v>
      </c>
      <c r="D1666" s="206" t="s">
        <v>187</v>
      </c>
      <c r="E1666" s="125"/>
      <c r="F1666" s="207" t="s">
        <v>5</v>
      </c>
      <c r="G1666" s="207"/>
      <c r="H1666" s="207"/>
      <c r="I1666" s="158" t="s">
        <v>57</v>
      </c>
      <c r="J1666" s="207"/>
      <c r="K1666" s="207"/>
      <c r="L1666" s="207"/>
      <c r="M1666" s="207"/>
      <c r="N1666" s="207"/>
      <c r="O1666" s="207"/>
      <c r="P1666" s="208"/>
      <c r="Q1666" s="209" t="s">
        <v>110</v>
      </c>
      <c r="R1666" s="210"/>
      <c r="S1666" s="211"/>
      <c r="T1666" s="211"/>
      <c r="U1666" s="212">
        <v>70.146867431849941</v>
      </c>
      <c r="V1666" s="212">
        <v>72.646946392370225</v>
      </c>
      <c r="W1666" s="211">
        <v>74.685614804282721</v>
      </c>
      <c r="X1666" s="249">
        <v>76.738094713990009</v>
      </c>
      <c r="Y1666" s="211">
        <v>78.592887705066261</v>
      </c>
      <c r="Z1666" s="211">
        <v>80.247737319699212</v>
      </c>
      <c r="AA1666" s="211">
        <v>81.840276693009542</v>
      </c>
      <c r="AB1666" s="211">
        <v>83.464420504588588</v>
      </c>
      <c r="AC1666" s="211">
        <v>85.120795955070321</v>
      </c>
      <c r="AD1666" s="211">
        <v>86.810042692109661</v>
      </c>
      <c r="AE1666" s="211">
        <v>88.5328130573983</v>
      </c>
      <c r="AF1666" s="211">
        <v>90.289772338582722</v>
      </c>
      <c r="AG1666" s="211">
        <v>92.081599026181593</v>
      </c>
      <c r="AH1666" s="213">
        <v>93.908985075601862</v>
      </c>
      <c r="AI1666" s="213">
        <v>95.772636174354545</v>
      </c>
      <c r="AT1666" s="11"/>
      <c r="AU1666" s="88"/>
    </row>
    <row r="1667" spans="3:47" outlineLevel="2" x14ac:dyDescent="0.2">
      <c r="C1667" s="119">
        <v>15</v>
      </c>
      <c r="D1667" s="206" t="s">
        <v>187</v>
      </c>
      <c r="E1667" s="134"/>
      <c r="F1667" s="124" t="s">
        <v>129</v>
      </c>
      <c r="G1667" s="124"/>
      <c r="H1667" s="124"/>
      <c r="I1667" s="72" t="s">
        <v>62</v>
      </c>
      <c r="J1667" s="124"/>
      <c r="K1667" s="124"/>
      <c r="L1667" s="124"/>
      <c r="M1667" s="124"/>
      <c r="N1667" s="124"/>
      <c r="O1667" s="124"/>
      <c r="P1667" s="214"/>
      <c r="Q1667" s="215" t="s">
        <v>110</v>
      </c>
      <c r="R1667" s="216"/>
      <c r="S1667" s="217"/>
      <c r="T1667" s="217"/>
      <c r="U1667" s="218">
        <v>1030.3403789220733</v>
      </c>
      <c r="V1667" s="218">
        <v>1108.3291067851096</v>
      </c>
      <c r="W1667" s="217">
        <v>1160.7114282906402</v>
      </c>
      <c r="X1667" s="250">
        <v>1533.5556350286856</v>
      </c>
      <c r="Y1667" s="217">
        <v>1873.7829803125414</v>
      </c>
      <c r="Z1667" s="217">
        <v>2266.7216736156961</v>
      </c>
      <c r="AA1667" s="217">
        <v>1613.0064797397135</v>
      </c>
      <c r="AB1667" s="217">
        <v>1874.6746079338434</v>
      </c>
      <c r="AC1667" s="217">
        <v>1847.8228445360812</v>
      </c>
      <c r="AD1667" s="217">
        <v>2073.8094449036307</v>
      </c>
      <c r="AE1667" s="217">
        <v>2085.1358528645169</v>
      </c>
      <c r="AF1667" s="217">
        <v>1901.0016230007564</v>
      </c>
      <c r="AG1667" s="217">
        <v>2239.6791298952321</v>
      </c>
      <c r="AH1667" s="219">
        <v>2241.753432352396</v>
      </c>
      <c r="AI1667" s="219">
        <v>2791.1645646097149</v>
      </c>
      <c r="AT1667" s="11"/>
      <c r="AU1667" s="88"/>
    </row>
    <row r="1668" spans="3:47" outlineLevel="2" x14ac:dyDescent="0.2">
      <c r="C1668" s="119">
        <v>15</v>
      </c>
      <c r="D1668" s="206" t="s">
        <v>187</v>
      </c>
      <c r="E1668" s="140"/>
      <c r="F1668" s="220" t="s">
        <v>128</v>
      </c>
      <c r="G1668" s="220"/>
      <c r="H1668" s="220"/>
      <c r="I1668" s="161" t="s">
        <v>188</v>
      </c>
      <c r="J1668" s="220"/>
      <c r="K1668" s="220"/>
      <c r="L1668" s="220"/>
      <c r="M1668" s="220"/>
      <c r="N1668" s="220"/>
      <c r="O1668" s="220"/>
      <c r="P1668" s="221"/>
      <c r="Q1668" s="222" t="s">
        <v>110</v>
      </c>
      <c r="R1668" s="223"/>
      <c r="S1668" s="224"/>
      <c r="T1668" s="224"/>
      <c r="U1668" s="225">
        <v>324.10841784130417</v>
      </c>
      <c r="V1668" s="225">
        <v>335.62241065624079</v>
      </c>
      <c r="W1668" s="224">
        <v>345.0235865262552</v>
      </c>
      <c r="X1668" s="251">
        <v>485.63335002993693</v>
      </c>
      <c r="Y1668" s="224">
        <v>489.53129297256885</v>
      </c>
      <c r="Z1668" s="224">
        <v>500.6668351140595</v>
      </c>
      <c r="AA1668" s="224">
        <v>511.28731263459565</v>
      </c>
      <c r="AB1668" s="224">
        <v>522.13559574483395</v>
      </c>
      <c r="AC1668" s="224">
        <v>533.21662978190557</v>
      </c>
      <c r="AD1668" s="224">
        <v>544.53546880628778</v>
      </c>
      <c r="AE1668" s="224">
        <v>556.09727802339512</v>
      </c>
      <c r="AF1668" s="224">
        <v>567.90733625981409</v>
      </c>
      <c r="AG1668" s="224">
        <v>579.97103849543123</v>
      </c>
      <c r="AH1668" s="226">
        <v>592.29389845273113</v>
      </c>
      <c r="AI1668" s="226">
        <v>604.88155124457285</v>
      </c>
      <c r="AT1668" s="11"/>
      <c r="AU1668" s="88"/>
    </row>
    <row r="1669" spans="3:47" outlineLevel="2" x14ac:dyDescent="0.2">
      <c r="C1669" s="119">
        <v>15</v>
      </c>
      <c r="D1669" s="206" t="s">
        <v>219</v>
      </c>
      <c r="E1669" t="s">
        <v>189</v>
      </c>
      <c r="F1669" s="40"/>
      <c r="G1669" s="40"/>
      <c r="H1669" s="227"/>
      <c r="I1669" s="40"/>
      <c r="J1669" s="40"/>
      <c r="K1669" s="227"/>
      <c r="L1669" s="40"/>
      <c r="M1669" s="40"/>
      <c r="N1669" s="40"/>
      <c r="O1669" s="40"/>
      <c r="P1669" s="40"/>
      <c r="Q1669" s="227"/>
      <c r="R1669" s="227"/>
      <c r="S1669" s="227"/>
      <c r="T1669" s="227"/>
      <c r="U1669" s="227"/>
      <c r="V1669" s="227"/>
      <c r="W1669" s="227"/>
      <c r="X1669" s="227"/>
      <c r="Y1669" s="227"/>
      <c r="Z1669" s="227"/>
      <c r="AA1669" s="227"/>
      <c r="AB1669" s="227"/>
      <c r="AC1669" s="227"/>
      <c r="AD1669" s="227"/>
      <c r="AE1669" s="227"/>
      <c r="AF1669" s="227"/>
      <c r="AG1669" s="227"/>
      <c r="AH1669" s="227"/>
      <c r="AI1669" s="227"/>
      <c r="AT1669" s="11"/>
      <c r="AU1669" s="88"/>
    </row>
    <row r="1670" spans="3:47" outlineLevel="2" x14ac:dyDescent="0.2">
      <c r="C1670" s="252">
        <v>15</v>
      </c>
      <c r="D1670" s="253" t="s">
        <v>219</v>
      </c>
      <c r="E1670" s="125"/>
      <c r="F1670" s="207" t="s">
        <v>5</v>
      </c>
      <c r="G1670" s="207"/>
      <c r="H1670" s="207"/>
      <c r="I1670" s="158" t="s">
        <v>57</v>
      </c>
      <c r="J1670" s="228" t="s">
        <v>220</v>
      </c>
      <c r="K1670" s="207"/>
      <c r="L1670" s="207"/>
      <c r="M1670" s="207"/>
      <c r="N1670" s="207"/>
      <c r="O1670" s="207"/>
      <c r="P1670" s="208"/>
      <c r="Q1670" s="229" t="s">
        <v>110</v>
      </c>
      <c r="R1670" s="230"/>
      <c r="S1670" s="231"/>
      <c r="T1670" s="231"/>
      <c r="U1670" s="232">
        <v>22.35867048893337</v>
      </c>
      <c r="V1670" s="232">
        <v>23.155547722672932</v>
      </c>
      <c r="W1670" s="231">
        <v>23.805354576876834</v>
      </c>
      <c r="X1670" s="232">
        <v>24.459563719300551</v>
      </c>
      <c r="Y1670" s="231">
        <v>25.050761969927315</v>
      </c>
      <c r="Z1670" s="231">
        <v>25.578230103529481</v>
      </c>
      <c r="AA1670" s="231">
        <v>26.085837419324328</v>
      </c>
      <c r="AB1670" s="231">
        <v>26.603518359888298</v>
      </c>
      <c r="AC1670" s="231">
        <v>27.13147283966973</v>
      </c>
      <c r="AD1670" s="231">
        <v>27.669904740490711</v>
      </c>
      <c r="AE1670" s="231">
        <v>28.219021990281099</v>
      </c>
      <c r="AF1670" s="231">
        <v>28.779036643375061</v>
      </c>
      <c r="AG1670" s="231">
        <v>29.350164962401177</v>
      </c>
      <c r="AH1670" s="233">
        <v>29.932627501797626</v>
      </c>
      <c r="AI1670" s="233">
        <v>30.526649192984799</v>
      </c>
      <c r="AT1670" s="11"/>
      <c r="AU1670" s="88"/>
    </row>
    <row r="1671" spans="3:47" outlineLevel="2" x14ac:dyDescent="0.2">
      <c r="C1671" s="252">
        <v>15</v>
      </c>
      <c r="D1671" s="253" t="s">
        <v>219</v>
      </c>
      <c r="E1671" s="134"/>
      <c r="F1671" s="124" t="s">
        <v>129</v>
      </c>
      <c r="G1671" s="124"/>
      <c r="H1671" s="124"/>
      <c r="I1671" s="72" t="s">
        <v>62</v>
      </c>
      <c r="J1671" s="234" t="s">
        <v>220</v>
      </c>
      <c r="K1671" s="124"/>
      <c r="L1671" s="124"/>
      <c r="M1671" s="124"/>
      <c r="N1671" s="124"/>
      <c r="O1671" s="124"/>
      <c r="P1671" s="214"/>
      <c r="Q1671" s="235" t="s">
        <v>110</v>
      </c>
      <c r="R1671" s="236"/>
      <c r="S1671" s="237"/>
      <c r="T1671" s="237"/>
      <c r="U1671" s="238">
        <v>0</v>
      </c>
      <c r="V1671" s="238">
        <v>0</v>
      </c>
      <c r="W1671" s="237">
        <v>0</v>
      </c>
      <c r="X1671" s="238">
        <v>0</v>
      </c>
      <c r="Y1671" s="237">
        <v>0</v>
      </c>
      <c r="Z1671" s="237">
        <v>0</v>
      </c>
      <c r="AA1671" s="237">
        <v>0</v>
      </c>
      <c r="AB1671" s="237">
        <v>0</v>
      </c>
      <c r="AC1671" s="237">
        <v>0</v>
      </c>
      <c r="AD1671" s="237">
        <v>0</v>
      </c>
      <c r="AE1671" s="237">
        <v>0</v>
      </c>
      <c r="AF1671" s="237">
        <v>0</v>
      </c>
      <c r="AG1671" s="237">
        <v>0</v>
      </c>
      <c r="AH1671" s="239">
        <v>0</v>
      </c>
      <c r="AI1671" s="239">
        <v>0</v>
      </c>
      <c r="AT1671" s="11"/>
      <c r="AU1671" s="88"/>
    </row>
    <row r="1672" spans="3:47" outlineLevel="2" x14ac:dyDescent="0.2">
      <c r="C1672" s="252">
        <v>15</v>
      </c>
      <c r="D1672" s="253" t="s">
        <v>219</v>
      </c>
      <c r="E1672" s="140"/>
      <c r="F1672" s="220" t="s">
        <v>128</v>
      </c>
      <c r="G1672" s="220"/>
      <c r="H1672" s="220"/>
      <c r="I1672" s="161" t="s">
        <v>188</v>
      </c>
      <c r="J1672" s="240" t="s">
        <v>220</v>
      </c>
      <c r="K1672" s="220"/>
      <c r="L1672" s="220"/>
      <c r="M1672" s="220"/>
      <c r="N1672" s="220"/>
      <c r="O1672" s="220"/>
      <c r="P1672" s="221"/>
      <c r="Q1672" s="241" t="s">
        <v>110</v>
      </c>
      <c r="R1672" s="242"/>
      <c r="S1672" s="243"/>
      <c r="T1672" s="243"/>
      <c r="U1672" s="244">
        <v>103.30658491975574</v>
      </c>
      <c r="V1672" s="244">
        <v>106.97656450382232</v>
      </c>
      <c r="W1672" s="243">
        <v>109.97310306900312</v>
      </c>
      <c r="X1672" s="244">
        <v>154.79117527671821</v>
      </c>
      <c r="Y1672" s="243">
        <v>156.03360883119794</v>
      </c>
      <c r="Z1672" s="243">
        <v>159.58296073488927</v>
      </c>
      <c r="AA1672" s="243">
        <v>162.96814051568978</v>
      </c>
      <c r="AB1672" s="243">
        <v>166.42593123839208</v>
      </c>
      <c r="AC1672" s="243">
        <v>169.9579091838398</v>
      </c>
      <c r="AD1672" s="243">
        <v>173.56568528744577</v>
      </c>
      <c r="AE1672" s="243">
        <v>177.25090591105186</v>
      </c>
      <c r="AF1672" s="243">
        <v>181.01525363220628</v>
      </c>
      <c r="AG1672" s="243">
        <v>184.86044805125604</v>
      </c>
      <c r="AH1672" s="245">
        <v>188.78824661666195</v>
      </c>
      <c r="AI1672" s="245">
        <v>192.80044546895314</v>
      </c>
      <c r="AT1672" s="11"/>
      <c r="AU1672" s="88"/>
    </row>
    <row r="1673" spans="3:47" outlineLevel="2" x14ac:dyDescent="0.2">
      <c r="AT1673" s="11"/>
      <c r="AU1673" s="88"/>
    </row>
    <row r="1674" spans="3:47" x14ac:dyDescent="0.2">
      <c r="C1674" s="116">
        <v>16</v>
      </c>
      <c r="D1674" s="67" t="s">
        <v>146</v>
      </c>
      <c r="E1674" s="67"/>
      <c r="F1674" s="67"/>
      <c r="G1674" s="67"/>
      <c r="H1674" s="102"/>
      <c r="I1674" s="67"/>
      <c r="J1674" s="67"/>
      <c r="K1674" s="102"/>
      <c r="L1674" s="67"/>
      <c r="M1674" s="67"/>
      <c r="N1674" s="67"/>
      <c r="O1674" s="67"/>
      <c r="P1674" s="67"/>
      <c r="Q1674" s="117" t="s">
        <v>110</v>
      </c>
      <c r="R1674" s="118">
        <v>0</v>
      </c>
      <c r="S1674" s="118">
        <v>0</v>
      </c>
      <c r="T1674" s="118">
        <v>0</v>
      </c>
      <c r="U1674" s="118">
        <v>3598.0018857257637</v>
      </c>
      <c r="V1674" s="118">
        <v>3868.5023417018242</v>
      </c>
      <c r="W1674" s="118">
        <v>4049.8239163711887</v>
      </c>
      <c r="X1674" s="118">
        <v>5008.5937871778424</v>
      </c>
      <c r="Y1674" s="118">
        <v>6073.2389864662382</v>
      </c>
      <c r="Z1674" s="118">
        <v>6502.6566345475439</v>
      </c>
      <c r="AA1674" s="118">
        <v>6648.489804976577</v>
      </c>
      <c r="AB1674" s="118">
        <v>6036.3255987786251</v>
      </c>
      <c r="AC1674" s="118">
        <v>5410.8040842625815</v>
      </c>
      <c r="AD1674" s="118">
        <v>5106.7323914857698</v>
      </c>
      <c r="AE1674" s="118">
        <v>6238.1950581688316</v>
      </c>
      <c r="AF1674" s="118">
        <v>6580.4255602353423</v>
      </c>
      <c r="AG1674" s="118">
        <v>5461.7775862354156</v>
      </c>
      <c r="AH1674" s="118">
        <v>6738.4296418650147</v>
      </c>
      <c r="AI1674" s="118">
        <v>6723.5639422921122</v>
      </c>
      <c r="AT1674" s="11"/>
      <c r="AU1674" s="88"/>
    </row>
    <row r="1675" spans="3:47" s="11" customFormat="1" outlineLevel="1" x14ac:dyDescent="0.2">
      <c r="C1675" s="119">
        <v>16</v>
      </c>
      <c r="E1675" s="120" t="s">
        <v>174</v>
      </c>
      <c r="F1675" s="121"/>
      <c r="G1675" s="121"/>
      <c r="H1675" s="121"/>
      <c r="I1675" s="121"/>
      <c r="J1675" s="121"/>
      <c r="K1675" s="121"/>
      <c r="L1675" s="121"/>
      <c r="M1675" s="121"/>
      <c r="N1675" s="121"/>
      <c r="O1675" s="121"/>
      <c r="P1675" s="121"/>
      <c r="Q1675" s="122"/>
      <c r="R1675" s="123"/>
      <c r="S1675" s="123"/>
      <c r="T1675" s="123"/>
      <c r="U1675" s="123"/>
      <c r="V1675" s="123"/>
      <c r="W1675" s="123"/>
      <c r="X1675" s="123"/>
      <c r="Y1675" s="123"/>
      <c r="Z1675" s="123"/>
      <c r="AA1675" s="123"/>
      <c r="AB1675" s="123"/>
      <c r="AC1675" s="123"/>
      <c r="AD1675" s="123"/>
      <c r="AE1675" s="123"/>
      <c r="AF1675" s="123"/>
      <c r="AG1675" s="123"/>
      <c r="AH1675" s="123"/>
      <c r="AI1675" s="123"/>
      <c r="AU1675" s="88"/>
    </row>
    <row r="1676" spans="3:47" s="11" customFormat="1" outlineLevel="2" x14ac:dyDescent="0.2">
      <c r="C1676" s="119">
        <v>16</v>
      </c>
      <c r="E1676" s="124" t="s">
        <v>175</v>
      </c>
      <c r="U1676" s="25" t="s">
        <v>87</v>
      </c>
      <c r="V1676" s="25"/>
      <c r="W1676" s="25" t="s">
        <v>88</v>
      </c>
      <c r="X1676" s="25" t="s">
        <v>89</v>
      </c>
      <c r="AU1676" s="88"/>
    </row>
    <row r="1677" spans="3:47" s="11" customFormat="1" outlineLevel="2" x14ac:dyDescent="0.2">
      <c r="C1677" s="119">
        <v>16</v>
      </c>
      <c r="E1677" s="125"/>
      <c r="F1677" s="126" t="s">
        <v>209</v>
      </c>
      <c r="G1677" s="127"/>
      <c r="H1677" s="127"/>
      <c r="I1677" s="127"/>
      <c r="J1677" s="127"/>
      <c r="K1677" s="127"/>
      <c r="L1677" s="127"/>
      <c r="M1677" s="127"/>
      <c r="N1677" s="127"/>
      <c r="O1677" s="127"/>
      <c r="P1677" s="127"/>
      <c r="Q1677" s="128" t="s">
        <v>110</v>
      </c>
      <c r="R1677" s="129"/>
      <c r="S1677" s="130"/>
      <c r="T1677" s="130"/>
      <c r="U1677" s="131">
        <v>20.501519999999999</v>
      </c>
      <c r="V1677" s="131">
        <v>25.72986806664121</v>
      </c>
      <c r="W1677" s="132">
        <v>26.39884463637388</v>
      </c>
      <c r="X1677" s="131">
        <v>27.053535983355957</v>
      </c>
      <c r="Y1677" s="130">
        <v>27.694704786161495</v>
      </c>
      <c r="Z1677" s="130">
        <v>28.317835643850135</v>
      </c>
      <c r="AA1677" s="130">
        <v>28.884192356727137</v>
      </c>
      <c r="AB1677" s="130">
        <v>29.461876203861681</v>
      </c>
      <c r="AC1677" s="130">
        <v>30.051113727938915</v>
      </c>
      <c r="AD1677" s="130">
        <v>30.652136002497695</v>
      </c>
      <c r="AE1677" s="130">
        <v>31.265178722547649</v>
      </c>
      <c r="AF1677" s="130">
        <v>31.890482296998602</v>
      </c>
      <c r="AG1677" s="130">
        <v>32.528291942938573</v>
      </c>
      <c r="AH1677" s="133">
        <v>33.178857781797348</v>
      </c>
      <c r="AI1677" s="133">
        <v>33.842434937433296</v>
      </c>
      <c r="AK1677" s="91"/>
      <c r="AU1677" s="88"/>
    </row>
    <row r="1678" spans="3:47" s="11" customFormat="1" outlineLevel="2" x14ac:dyDescent="0.2">
      <c r="C1678" s="119">
        <v>16</v>
      </c>
      <c r="E1678" s="134"/>
      <c r="F1678" s="36" t="s">
        <v>31</v>
      </c>
      <c r="Q1678" s="135" t="s">
        <v>110</v>
      </c>
      <c r="R1678" s="136"/>
      <c r="S1678" s="88"/>
      <c r="T1678" s="88"/>
      <c r="U1678" s="137">
        <v>817.36175999999978</v>
      </c>
      <c r="V1678" s="137">
        <v>984.92092079999975</v>
      </c>
      <c r="W1678" s="138">
        <v>1085.6783309978398</v>
      </c>
      <c r="X1678" s="137">
        <v>1112.6031536065864</v>
      </c>
      <c r="Y1678" s="88">
        <v>1138.9718483470626</v>
      </c>
      <c r="Z1678" s="88">
        <v>1164.5987149348719</v>
      </c>
      <c r="AA1678" s="88">
        <v>1187.8906892335692</v>
      </c>
      <c r="AB1678" s="88">
        <v>1211.6485030182407</v>
      </c>
      <c r="AC1678" s="88">
        <v>1235.8814730786055</v>
      </c>
      <c r="AD1678" s="88">
        <v>1260.5991025401777</v>
      </c>
      <c r="AE1678" s="88">
        <v>1285.8110845909812</v>
      </c>
      <c r="AF1678" s="88">
        <v>1311.5273062828007</v>
      </c>
      <c r="AG1678" s="88">
        <v>1337.7578524084568</v>
      </c>
      <c r="AH1678" s="139">
        <v>1364.5130094566259</v>
      </c>
      <c r="AI1678" s="139">
        <v>1391.8032696457585</v>
      </c>
      <c r="AU1678" s="88"/>
    </row>
    <row r="1679" spans="3:47" s="11" customFormat="1" outlineLevel="2" x14ac:dyDescent="0.2">
      <c r="C1679" s="119">
        <v>16</v>
      </c>
      <c r="E1679" s="134"/>
      <c r="F1679" s="36" t="s">
        <v>28</v>
      </c>
      <c r="Q1679" s="135" t="s">
        <v>110</v>
      </c>
      <c r="R1679" s="136"/>
      <c r="S1679" s="88"/>
      <c r="T1679" s="88"/>
      <c r="U1679" s="137">
        <v>0</v>
      </c>
      <c r="V1679" s="137">
        <v>0</v>
      </c>
      <c r="W1679" s="138">
        <v>0</v>
      </c>
      <c r="X1679" s="137">
        <v>0</v>
      </c>
      <c r="Y1679" s="88">
        <v>0</v>
      </c>
      <c r="Z1679" s="88">
        <v>0</v>
      </c>
      <c r="AA1679" s="88">
        <v>0</v>
      </c>
      <c r="AB1679" s="88">
        <v>0</v>
      </c>
      <c r="AC1679" s="88">
        <v>0</v>
      </c>
      <c r="AD1679" s="88">
        <v>0</v>
      </c>
      <c r="AE1679" s="88">
        <v>0</v>
      </c>
      <c r="AF1679" s="88">
        <v>0</v>
      </c>
      <c r="AG1679" s="88">
        <v>0</v>
      </c>
      <c r="AH1679" s="139">
        <v>0</v>
      </c>
      <c r="AI1679" s="139">
        <v>0</v>
      </c>
      <c r="AU1679" s="88"/>
    </row>
    <row r="1680" spans="3:47" s="11" customFormat="1" outlineLevel="2" x14ac:dyDescent="0.2">
      <c r="C1680" s="119">
        <v>16</v>
      </c>
      <c r="E1680" s="134"/>
      <c r="F1680" s="36" t="s">
        <v>210</v>
      </c>
      <c r="Q1680" s="135" t="s">
        <v>110</v>
      </c>
      <c r="R1680" s="136"/>
      <c r="S1680" s="88"/>
      <c r="T1680" s="88"/>
      <c r="U1680" s="137">
        <v>893.88414717222622</v>
      </c>
      <c r="V1680" s="137">
        <v>925.69861611120314</v>
      </c>
      <c r="W1680" s="138">
        <v>951.65572638938511</v>
      </c>
      <c r="X1680" s="137">
        <v>977.78127579225554</v>
      </c>
      <c r="Y1680" s="88">
        <v>1001.4075836392656</v>
      </c>
      <c r="Z1680" s="88">
        <v>1022.5088496520292</v>
      </c>
      <c r="AA1680" s="88">
        <v>1042.8025396227531</v>
      </c>
      <c r="AB1680" s="88">
        <v>1063.4989976015661</v>
      </c>
      <c r="AC1680" s="88">
        <v>1084.6062173081207</v>
      </c>
      <c r="AD1680" s="88">
        <v>1106.1323511130859</v>
      </c>
      <c r="AE1680" s="88">
        <v>1128.085713186887</v>
      </c>
      <c r="AF1680" s="88">
        <v>1150.4747827109388</v>
      </c>
      <c r="AG1680" s="88">
        <v>1173.3082071526119</v>
      </c>
      <c r="AH1680" s="139">
        <v>1196.5948056051964</v>
      </c>
      <c r="AI1680" s="139">
        <v>1220.3435721941548</v>
      </c>
      <c r="AU1680" s="88"/>
    </row>
    <row r="1681" spans="3:47" s="11" customFormat="1" outlineLevel="2" x14ac:dyDescent="0.2">
      <c r="C1681" s="119">
        <v>16</v>
      </c>
      <c r="E1681" s="134"/>
      <c r="F1681" s="36" t="s">
        <v>211</v>
      </c>
      <c r="Q1681" s="135" t="s">
        <v>110</v>
      </c>
      <c r="R1681" s="136"/>
      <c r="S1681" s="88"/>
      <c r="T1681" s="88"/>
      <c r="U1681" s="137">
        <v>1180.93713</v>
      </c>
      <c r="V1681" s="137">
        <v>1222.8603981150002</v>
      </c>
      <c r="W1681" s="138">
        <v>1257.1004892622202</v>
      </c>
      <c r="X1681" s="137">
        <v>1291.5450426680052</v>
      </c>
      <c r="Y1681" s="88">
        <v>1322.9295872048381</v>
      </c>
      <c r="Z1681" s="88">
        <v>1350.8434014948602</v>
      </c>
      <c r="AA1681" s="88">
        <v>1377.7251851846081</v>
      </c>
      <c r="AB1681" s="88">
        <v>1405.1419163697819</v>
      </c>
      <c r="AC1681" s="88">
        <v>1433.1042405055407</v>
      </c>
      <c r="AD1681" s="88">
        <v>1461.6230148916011</v>
      </c>
      <c r="AE1681" s="88">
        <v>1490.709312887944</v>
      </c>
      <c r="AF1681" s="88">
        <v>1520.3744282144141</v>
      </c>
      <c r="AG1681" s="88">
        <v>1550.629879335881</v>
      </c>
      <c r="AH1681" s="139">
        <v>1581.487413934665</v>
      </c>
      <c r="AI1681" s="139">
        <v>1612.9590134719649</v>
      </c>
      <c r="AU1681" s="88"/>
    </row>
    <row r="1682" spans="3:47" s="11" customFormat="1" outlineLevel="2" x14ac:dyDescent="0.2">
      <c r="C1682" s="119">
        <v>16</v>
      </c>
      <c r="E1682" s="134"/>
      <c r="F1682" s="36" t="s">
        <v>212</v>
      </c>
      <c r="Q1682" s="135" t="s">
        <v>110</v>
      </c>
      <c r="R1682" s="136"/>
      <c r="S1682" s="88"/>
      <c r="T1682" s="88"/>
      <c r="U1682" s="137">
        <v>209.08223588948914</v>
      </c>
      <c r="V1682" s="137">
        <v>216.65767295963892</v>
      </c>
      <c r="W1682" s="138">
        <v>222.79455971847105</v>
      </c>
      <c r="X1682" s="137">
        <v>228.9933391222317</v>
      </c>
      <c r="Y1682" s="88">
        <v>234.54773566589463</v>
      </c>
      <c r="Z1682" s="88">
        <v>239.44328919558785</v>
      </c>
      <c r="AA1682" s="88">
        <v>244.19039723418467</v>
      </c>
      <c r="AB1682" s="88">
        <v>249.03161956099484</v>
      </c>
      <c r="AC1682" s="88">
        <v>253.96882204870843</v>
      </c>
      <c r="AD1682" s="88">
        <v>259.00390756207014</v>
      </c>
      <c r="AE1682" s="88">
        <v>264.13881669126926</v>
      </c>
      <c r="AF1682" s="88">
        <v>269.37552849986929</v>
      </c>
      <c r="AG1682" s="88">
        <v>274.71606128756605</v>
      </c>
      <c r="AH1682" s="139">
        <v>280.16247336806754</v>
      </c>
      <c r="AI1682" s="139">
        <v>285.716863862396</v>
      </c>
      <c r="AU1682" s="88"/>
    </row>
    <row r="1683" spans="3:47" s="11" customFormat="1" outlineLevel="2" x14ac:dyDescent="0.2">
      <c r="C1683" s="119">
        <v>16</v>
      </c>
      <c r="E1683" s="134"/>
      <c r="F1683" s="36" t="s">
        <v>213</v>
      </c>
      <c r="Q1683" s="135" t="s">
        <v>110</v>
      </c>
      <c r="R1683" s="136"/>
      <c r="S1683" s="88"/>
      <c r="T1683" s="88"/>
      <c r="U1683" s="137">
        <v>198.46947999999998</v>
      </c>
      <c r="V1683" s="137">
        <v>205.51514653999999</v>
      </c>
      <c r="W1683" s="138">
        <v>211.26957064312001</v>
      </c>
      <c r="X1683" s="137">
        <v>217.05835687874151</v>
      </c>
      <c r="Y1683" s="88">
        <v>222.33287495089496</v>
      </c>
      <c r="Z1683" s="88">
        <v>227.02409861235887</v>
      </c>
      <c r="AA1683" s="88">
        <v>231.54187817474482</v>
      </c>
      <c r="AB1683" s="88">
        <v>236.14956155042225</v>
      </c>
      <c r="AC1683" s="88">
        <v>240.84893782527567</v>
      </c>
      <c r="AD1683" s="88">
        <v>245.64183168799866</v>
      </c>
      <c r="AE1683" s="88">
        <v>250.53010413858985</v>
      </c>
      <c r="AF1683" s="88">
        <v>255.51565321094779</v>
      </c>
      <c r="AG1683" s="88">
        <v>260.60041470984567</v>
      </c>
      <c r="AH1683" s="139">
        <v>265.78636296257162</v>
      </c>
      <c r="AI1683" s="139">
        <v>271.07551158552678</v>
      </c>
      <c r="AU1683" s="88"/>
    </row>
    <row r="1684" spans="3:47" s="11" customFormat="1" outlineLevel="2" x14ac:dyDescent="0.2">
      <c r="C1684" s="119">
        <v>16</v>
      </c>
      <c r="E1684" s="134"/>
      <c r="F1684" s="36" t="s">
        <v>214</v>
      </c>
      <c r="Q1684" s="135" t="s">
        <v>110</v>
      </c>
      <c r="R1684" s="136"/>
      <c r="S1684" s="88"/>
      <c r="T1684" s="88"/>
      <c r="U1684" s="137">
        <v>248.18577266404876</v>
      </c>
      <c r="V1684" s="137">
        <v>256.48979478934035</v>
      </c>
      <c r="W1684" s="138">
        <v>263.43883252281876</v>
      </c>
      <c r="X1684" s="137">
        <v>270.34638202816723</v>
      </c>
      <c r="Y1684" s="88">
        <v>276.79554200227142</v>
      </c>
      <c r="Z1684" s="88">
        <v>282.81169585389785</v>
      </c>
      <c r="AA1684" s="88">
        <v>288.44474961296521</v>
      </c>
      <c r="AB1684" s="88">
        <v>294.19000274397416</v>
      </c>
      <c r="AC1684" s="88">
        <v>300.04969003814142</v>
      </c>
      <c r="AD1684" s="88">
        <v>306.0260907993374</v>
      </c>
      <c r="AE1684" s="88">
        <v>312.12152973069072</v>
      </c>
      <c r="AF1684" s="88">
        <v>318.33837783885252</v>
      </c>
      <c r="AG1684" s="88">
        <v>324.67905335627154</v>
      </c>
      <c r="AH1684" s="139">
        <v>331.14602268183938</v>
      </c>
      <c r="AI1684" s="139">
        <v>337.74180134027154</v>
      </c>
      <c r="AU1684" s="88"/>
    </row>
    <row r="1685" spans="3:47" s="11" customFormat="1" outlineLevel="2" x14ac:dyDescent="0.2">
      <c r="C1685" s="119">
        <v>16</v>
      </c>
      <c r="E1685" s="134"/>
      <c r="F1685" s="36" t="s">
        <v>215</v>
      </c>
      <c r="Q1685" s="135" t="s">
        <v>110</v>
      </c>
      <c r="R1685" s="136"/>
      <c r="S1685" s="88"/>
      <c r="T1685" s="88"/>
      <c r="U1685" s="137">
        <v>29.579839999999997</v>
      </c>
      <c r="V1685" s="137">
        <v>30.629924320000001</v>
      </c>
      <c r="W1685" s="138">
        <v>31.487562200960003</v>
      </c>
      <c r="X1685" s="137">
        <v>32.350321405266307</v>
      </c>
      <c r="Y1685" s="88">
        <v>33.136434215414283</v>
      </c>
      <c r="Z1685" s="88">
        <v>33.835612977359531</v>
      </c>
      <c r="AA1685" s="88">
        <v>34.508941675608988</v>
      </c>
      <c r="AB1685" s="88">
        <v>35.195669614953609</v>
      </c>
      <c r="AC1685" s="88">
        <v>35.896063440291186</v>
      </c>
      <c r="AD1685" s="88">
        <v>36.610395102752982</v>
      </c>
      <c r="AE1685" s="88">
        <v>37.338941965297764</v>
      </c>
      <c r="AF1685" s="88">
        <v>38.081986910407188</v>
      </c>
      <c r="AG1685" s="88">
        <v>38.839818449924294</v>
      </c>
      <c r="AH1685" s="139">
        <v>39.612730837077791</v>
      </c>
      <c r="AI1685" s="139">
        <v>40.401024180735639</v>
      </c>
      <c r="AU1685" s="88"/>
    </row>
    <row r="1686" spans="3:47" s="11" customFormat="1" outlineLevel="2" x14ac:dyDescent="0.2">
      <c r="C1686" s="119">
        <v>16</v>
      </c>
      <c r="E1686" s="134"/>
      <c r="F1686" s="36" t="s">
        <v>216</v>
      </c>
      <c r="Q1686" s="135" t="s">
        <v>110</v>
      </c>
      <c r="R1686" s="136"/>
      <c r="S1686" s="88"/>
      <c r="T1686" s="88"/>
      <c r="U1686" s="137">
        <v>0</v>
      </c>
      <c r="V1686" s="137">
        <v>0</v>
      </c>
      <c r="W1686" s="138">
        <v>0</v>
      </c>
      <c r="X1686" s="137">
        <v>0</v>
      </c>
      <c r="Y1686" s="88">
        <v>0</v>
      </c>
      <c r="Z1686" s="88">
        <v>0</v>
      </c>
      <c r="AA1686" s="88">
        <v>0</v>
      </c>
      <c r="AB1686" s="88">
        <v>0</v>
      </c>
      <c r="AC1686" s="88">
        <v>0</v>
      </c>
      <c r="AD1686" s="88">
        <v>0</v>
      </c>
      <c r="AE1686" s="88">
        <v>0</v>
      </c>
      <c r="AF1686" s="88">
        <v>0</v>
      </c>
      <c r="AG1686" s="88">
        <v>0</v>
      </c>
      <c r="AH1686" s="139">
        <v>0</v>
      </c>
      <c r="AI1686" s="139">
        <v>0</v>
      </c>
      <c r="AU1686" s="88"/>
    </row>
    <row r="1687" spans="3:47" s="11" customFormat="1" outlineLevel="2" x14ac:dyDescent="0.2">
      <c r="C1687" s="119">
        <v>16</v>
      </c>
      <c r="E1687" s="134"/>
      <c r="F1687" s="36" t="s">
        <v>33</v>
      </c>
      <c r="Q1687" s="135" t="s">
        <v>110</v>
      </c>
      <c r="R1687" s="136"/>
      <c r="S1687" s="88"/>
      <c r="T1687" s="88"/>
      <c r="U1687" s="137">
        <v>0</v>
      </c>
      <c r="V1687" s="137">
        <v>0</v>
      </c>
      <c r="W1687" s="138">
        <v>0</v>
      </c>
      <c r="X1687" s="137">
        <v>0</v>
      </c>
      <c r="Y1687" s="88">
        <v>0</v>
      </c>
      <c r="Z1687" s="88">
        <v>0</v>
      </c>
      <c r="AA1687" s="88">
        <v>0</v>
      </c>
      <c r="AB1687" s="88">
        <v>0</v>
      </c>
      <c r="AC1687" s="88">
        <v>0</v>
      </c>
      <c r="AD1687" s="88">
        <v>0</v>
      </c>
      <c r="AE1687" s="88">
        <v>0</v>
      </c>
      <c r="AF1687" s="88">
        <v>0</v>
      </c>
      <c r="AG1687" s="88">
        <v>0</v>
      </c>
      <c r="AH1687" s="139">
        <v>0</v>
      </c>
      <c r="AI1687" s="139">
        <v>0</v>
      </c>
      <c r="AU1687" s="88"/>
    </row>
    <row r="1688" spans="3:47" s="11" customFormat="1" outlineLevel="2" x14ac:dyDescent="0.2">
      <c r="C1688" s="119">
        <v>16</v>
      </c>
      <c r="E1688" s="134"/>
      <c r="F1688" s="36" t="s">
        <v>34</v>
      </c>
      <c r="Q1688" s="135" t="s">
        <v>110</v>
      </c>
      <c r="R1688" s="136"/>
      <c r="S1688" s="88"/>
      <c r="T1688" s="88"/>
      <c r="U1688" s="137">
        <v>0</v>
      </c>
      <c r="V1688" s="137">
        <v>0</v>
      </c>
      <c r="W1688" s="138">
        <v>0</v>
      </c>
      <c r="X1688" s="137">
        <v>0</v>
      </c>
      <c r="Y1688" s="88">
        <v>0</v>
      </c>
      <c r="Z1688" s="88">
        <v>0</v>
      </c>
      <c r="AA1688" s="88">
        <v>0</v>
      </c>
      <c r="AB1688" s="88">
        <v>0</v>
      </c>
      <c r="AC1688" s="88">
        <v>0</v>
      </c>
      <c r="AD1688" s="88">
        <v>0</v>
      </c>
      <c r="AE1688" s="88">
        <v>0</v>
      </c>
      <c r="AF1688" s="88">
        <v>0</v>
      </c>
      <c r="AG1688" s="88">
        <v>0</v>
      </c>
      <c r="AH1688" s="139">
        <v>0</v>
      </c>
      <c r="AI1688" s="139">
        <v>0</v>
      </c>
      <c r="AU1688" s="88"/>
    </row>
    <row r="1689" spans="3:47" s="11" customFormat="1" outlineLevel="2" x14ac:dyDescent="0.2">
      <c r="C1689" s="119">
        <v>16</v>
      </c>
      <c r="E1689" s="134"/>
      <c r="F1689" s="36" t="s">
        <v>217</v>
      </c>
      <c r="Q1689" s="135" t="s">
        <v>110</v>
      </c>
      <c r="R1689" s="136"/>
      <c r="S1689" s="88"/>
      <c r="T1689" s="88"/>
      <c r="U1689" s="137">
        <v>0</v>
      </c>
      <c r="V1689" s="137">
        <v>0</v>
      </c>
      <c r="W1689" s="138">
        <v>0</v>
      </c>
      <c r="X1689" s="137">
        <v>0</v>
      </c>
      <c r="Y1689" s="88">
        <v>0</v>
      </c>
      <c r="Z1689" s="88">
        <v>0</v>
      </c>
      <c r="AA1689" s="88">
        <v>0</v>
      </c>
      <c r="AB1689" s="88">
        <v>0</v>
      </c>
      <c r="AC1689" s="88">
        <v>0</v>
      </c>
      <c r="AD1689" s="88">
        <v>0</v>
      </c>
      <c r="AE1689" s="88">
        <v>0</v>
      </c>
      <c r="AF1689" s="88">
        <v>0</v>
      </c>
      <c r="AG1689" s="88">
        <v>0</v>
      </c>
      <c r="AH1689" s="139">
        <v>0</v>
      </c>
      <c r="AI1689" s="139">
        <v>0</v>
      </c>
      <c r="AU1689" s="88"/>
    </row>
    <row r="1690" spans="3:47" s="11" customFormat="1" outlineLevel="2" x14ac:dyDescent="0.2">
      <c r="C1690" s="119">
        <v>16</v>
      </c>
      <c r="E1690" s="134"/>
      <c r="F1690" s="36" t="s">
        <v>152</v>
      </c>
      <c r="Q1690" s="135" t="s">
        <v>110</v>
      </c>
      <c r="R1690" s="136"/>
      <c r="S1690" s="88"/>
      <c r="T1690" s="88"/>
      <c r="U1690" s="137">
        <v>0</v>
      </c>
      <c r="V1690" s="137">
        <v>0</v>
      </c>
      <c r="W1690" s="138">
        <v>0</v>
      </c>
      <c r="X1690" s="137">
        <v>0</v>
      </c>
      <c r="Y1690" s="88">
        <v>0</v>
      </c>
      <c r="Z1690" s="88">
        <v>0</v>
      </c>
      <c r="AA1690" s="88">
        <v>0</v>
      </c>
      <c r="AB1690" s="88">
        <v>0</v>
      </c>
      <c r="AC1690" s="88">
        <v>0</v>
      </c>
      <c r="AD1690" s="88">
        <v>0</v>
      </c>
      <c r="AE1690" s="88">
        <v>0</v>
      </c>
      <c r="AF1690" s="88">
        <v>0</v>
      </c>
      <c r="AG1690" s="88">
        <v>0</v>
      </c>
      <c r="AH1690" s="139">
        <v>0</v>
      </c>
      <c r="AI1690" s="139">
        <v>0</v>
      </c>
      <c r="AU1690" s="88"/>
    </row>
    <row r="1691" spans="3:47" s="11" customFormat="1" outlineLevel="2" x14ac:dyDescent="0.2">
      <c r="C1691" s="119">
        <v>16</v>
      </c>
      <c r="E1691" s="140"/>
      <c r="F1691" s="141" t="s">
        <v>152</v>
      </c>
      <c r="G1691" s="142"/>
      <c r="H1691" s="142"/>
      <c r="I1691" s="142"/>
      <c r="J1691" s="142"/>
      <c r="K1691" s="142"/>
      <c r="L1691" s="142"/>
      <c r="M1691" s="142"/>
      <c r="N1691" s="142"/>
      <c r="O1691" s="142"/>
      <c r="P1691" s="142"/>
      <c r="Q1691" s="143" t="s">
        <v>110</v>
      </c>
      <c r="R1691" s="144"/>
      <c r="S1691" s="145"/>
      <c r="T1691" s="145"/>
      <c r="U1691" s="146">
        <v>0</v>
      </c>
      <c r="V1691" s="146">
        <v>0</v>
      </c>
      <c r="W1691" s="147">
        <v>0</v>
      </c>
      <c r="X1691" s="146">
        <v>0</v>
      </c>
      <c r="Y1691" s="145">
        <v>0</v>
      </c>
      <c r="Z1691" s="145">
        <v>0</v>
      </c>
      <c r="AA1691" s="145">
        <v>0</v>
      </c>
      <c r="AB1691" s="145">
        <v>0</v>
      </c>
      <c r="AC1691" s="145">
        <v>0</v>
      </c>
      <c r="AD1691" s="145">
        <v>0</v>
      </c>
      <c r="AE1691" s="145">
        <v>0</v>
      </c>
      <c r="AF1691" s="145">
        <v>0</v>
      </c>
      <c r="AG1691" s="145">
        <v>0</v>
      </c>
      <c r="AH1691" s="148">
        <v>0</v>
      </c>
      <c r="AI1691" s="148">
        <v>0</v>
      </c>
      <c r="AU1691" s="88"/>
    </row>
    <row r="1692" spans="3:47" s="11" customFormat="1" outlineLevel="2" x14ac:dyDescent="0.2">
      <c r="C1692" s="119">
        <v>16</v>
      </c>
      <c r="F1692" s="149"/>
      <c r="G1692" s="149"/>
      <c r="H1692" s="149"/>
      <c r="I1692" s="149"/>
      <c r="J1692" s="149"/>
      <c r="K1692" s="149"/>
      <c r="L1692" s="149"/>
      <c r="M1692" s="149"/>
      <c r="N1692" s="149"/>
      <c r="O1692" s="149"/>
      <c r="P1692" s="149" t="s">
        <v>175</v>
      </c>
      <c r="Q1692" s="16" t="s">
        <v>110</v>
      </c>
      <c r="R1692" s="150"/>
      <c r="S1692" s="150"/>
      <c r="T1692" s="150"/>
      <c r="U1692" s="150">
        <v>3598.0018857257637</v>
      </c>
      <c r="V1692" s="150">
        <v>3868.5023417018242</v>
      </c>
      <c r="W1692" s="150">
        <v>4049.8239163711887</v>
      </c>
      <c r="X1692" s="150">
        <v>4157.7314074846099</v>
      </c>
      <c r="Y1692" s="150">
        <v>4257.8163108118024</v>
      </c>
      <c r="Z1692" s="150">
        <v>4349.3834983648158</v>
      </c>
      <c r="AA1692" s="150">
        <v>4435.988573095161</v>
      </c>
      <c r="AB1692" s="150">
        <v>4524.3181466637952</v>
      </c>
      <c r="AC1692" s="150">
        <v>4614.4065579726221</v>
      </c>
      <c r="AD1692" s="150">
        <v>4706.2888296995206</v>
      </c>
      <c r="AE1692" s="150">
        <v>4800.0006819142081</v>
      </c>
      <c r="AF1692" s="150">
        <v>4895.5785459652298</v>
      </c>
      <c r="AG1692" s="150">
        <v>4993.059578643496</v>
      </c>
      <c r="AH1692" s="150">
        <v>5092.4816766278409</v>
      </c>
      <c r="AI1692" s="150">
        <v>5193.883491218241</v>
      </c>
      <c r="AU1692" s="88"/>
    </row>
    <row r="1693" spans="3:47" s="11" customFormat="1" outlineLevel="2" x14ac:dyDescent="0.2">
      <c r="C1693" s="119">
        <v>16</v>
      </c>
      <c r="E1693" s="124" t="s">
        <v>176</v>
      </c>
      <c r="AU1693" s="88"/>
    </row>
    <row r="1694" spans="3:47" s="11" customFormat="1" outlineLevel="2" x14ac:dyDescent="0.2">
      <c r="C1694" s="119">
        <v>16</v>
      </c>
      <c r="E1694" s="151" t="s">
        <v>209</v>
      </c>
      <c r="F1694" s="127"/>
      <c r="G1694" s="127"/>
      <c r="H1694" s="127"/>
      <c r="I1694" s="127"/>
      <c r="J1694" s="127"/>
      <c r="K1694" s="127"/>
      <c r="L1694" s="127"/>
      <c r="M1694" s="127"/>
      <c r="N1694" s="127"/>
      <c r="O1694" s="127"/>
      <c r="P1694" s="152"/>
      <c r="Q1694" s="128" t="s">
        <v>110</v>
      </c>
      <c r="R1694" s="129"/>
      <c r="S1694" s="130"/>
      <c r="T1694" s="130"/>
      <c r="U1694" s="131">
        <v>0</v>
      </c>
      <c r="V1694" s="131">
        <v>0</v>
      </c>
      <c r="W1694" s="132">
        <v>0</v>
      </c>
      <c r="X1694" s="131">
        <v>0</v>
      </c>
      <c r="Y1694" s="130">
        <v>0</v>
      </c>
      <c r="Z1694" s="130">
        <v>0</v>
      </c>
      <c r="AA1694" s="130">
        <v>0</v>
      </c>
      <c r="AB1694" s="130">
        <v>0</v>
      </c>
      <c r="AC1694" s="130">
        <v>0</v>
      </c>
      <c r="AD1694" s="130">
        <v>0</v>
      </c>
      <c r="AE1694" s="130">
        <v>0</v>
      </c>
      <c r="AF1694" s="130">
        <v>0</v>
      </c>
      <c r="AG1694" s="130">
        <v>0</v>
      </c>
      <c r="AH1694" s="133">
        <v>0</v>
      </c>
      <c r="AI1694" s="133">
        <v>0</v>
      </c>
      <c r="AU1694" s="88"/>
    </row>
    <row r="1695" spans="3:47" s="11" customFormat="1" outlineLevel="2" x14ac:dyDescent="0.2">
      <c r="C1695" s="119">
        <v>16</v>
      </c>
      <c r="E1695" s="153" t="s">
        <v>31</v>
      </c>
      <c r="P1695" s="149"/>
      <c r="Q1695" s="135" t="s">
        <v>110</v>
      </c>
      <c r="R1695" s="136"/>
      <c r="S1695" s="88"/>
      <c r="T1695" s="88"/>
      <c r="U1695" s="137">
        <v>0</v>
      </c>
      <c r="V1695" s="137">
        <v>0</v>
      </c>
      <c r="W1695" s="138">
        <v>0</v>
      </c>
      <c r="X1695" s="137">
        <v>0</v>
      </c>
      <c r="Y1695" s="88">
        <v>0</v>
      </c>
      <c r="Z1695" s="88">
        <v>0</v>
      </c>
      <c r="AA1695" s="88">
        <v>0</v>
      </c>
      <c r="AB1695" s="88">
        <v>0</v>
      </c>
      <c r="AC1695" s="88">
        <v>0</v>
      </c>
      <c r="AD1695" s="88">
        <v>0</v>
      </c>
      <c r="AE1695" s="88">
        <v>0</v>
      </c>
      <c r="AF1695" s="88">
        <v>0</v>
      </c>
      <c r="AG1695" s="88">
        <v>0</v>
      </c>
      <c r="AH1695" s="139">
        <v>0</v>
      </c>
      <c r="AI1695" s="139">
        <v>0</v>
      </c>
      <c r="AU1695" s="88"/>
    </row>
    <row r="1696" spans="3:47" s="11" customFormat="1" outlineLevel="2" x14ac:dyDescent="0.2">
      <c r="C1696" s="119">
        <v>16</v>
      </c>
      <c r="E1696" s="153" t="s">
        <v>28</v>
      </c>
      <c r="P1696" s="149"/>
      <c r="Q1696" s="135" t="s">
        <v>110</v>
      </c>
      <c r="R1696" s="136"/>
      <c r="S1696" s="88"/>
      <c r="T1696" s="88"/>
      <c r="U1696" s="137">
        <v>0</v>
      </c>
      <c r="V1696" s="137">
        <v>0</v>
      </c>
      <c r="W1696" s="138">
        <v>0</v>
      </c>
      <c r="X1696" s="137">
        <v>0</v>
      </c>
      <c r="Y1696" s="88">
        <v>0</v>
      </c>
      <c r="Z1696" s="88">
        <v>0</v>
      </c>
      <c r="AA1696" s="88">
        <v>0</v>
      </c>
      <c r="AB1696" s="88">
        <v>0</v>
      </c>
      <c r="AC1696" s="88">
        <v>0</v>
      </c>
      <c r="AD1696" s="88">
        <v>0</v>
      </c>
      <c r="AE1696" s="88">
        <v>0</v>
      </c>
      <c r="AF1696" s="88">
        <v>0</v>
      </c>
      <c r="AG1696" s="88">
        <v>0</v>
      </c>
      <c r="AH1696" s="139">
        <v>0</v>
      </c>
      <c r="AI1696" s="139">
        <v>0</v>
      </c>
      <c r="AU1696" s="88"/>
    </row>
    <row r="1697" spans="3:47" s="11" customFormat="1" outlineLevel="2" x14ac:dyDescent="0.2">
      <c r="C1697" s="119">
        <v>16</v>
      </c>
      <c r="E1697" s="153" t="s">
        <v>210</v>
      </c>
      <c r="P1697" s="149"/>
      <c r="Q1697" s="135" t="s">
        <v>110</v>
      </c>
      <c r="R1697" s="136"/>
      <c r="S1697" s="88"/>
      <c r="T1697" s="88"/>
      <c r="U1697" s="137">
        <v>0</v>
      </c>
      <c r="V1697" s="137">
        <v>0</v>
      </c>
      <c r="W1697" s="138">
        <v>0</v>
      </c>
      <c r="X1697" s="137">
        <v>0</v>
      </c>
      <c r="Y1697" s="88">
        <v>0</v>
      </c>
      <c r="Z1697" s="88">
        <v>0</v>
      </c>
      <c r="AA1697" s="88">
        <v>0</v>
      </c>
      <c r="AB1697" s="88">
        <v>0</v>
      </c>
      <c r="AC1697" s="88">
        <v>0</v>
      </c>
      <c r="AD1697" s="88">
        <v>0</v>
      </c>
      <c r="AE1697" s="88">
        <v>0</v>
      </c>
      <c r="AF1697" s="88">
        <v>0</v>
      </c>
      <c r="AG1697" s="88">
        <v>0</v>
      </c>
      <c r="AH1697" s="139">
        <v>0</v>
      </c>
      <c r="AI1697" s="139">
        <v>0</v>
      </c>
      <c r="AU1697" s="88"/>
    </row>
    <row r="1698" spans="3:47" s="11" customFormat="1" outlineLevel="2" x14ac:dyDescent="0.2">
      <c r="C1698" s="119">
        <v>16</v>
      </c>
      <c r="E1698" s="153" t="s">
        <v>211</v>
      </c>
      <c r="P1698" s="149"/>
      <c r="Q1698" s="135" t="s">
        <v>110</v>
      </c>
      <c r="R1698" s="136"/>
      <c r="S1698" s="88"/>
      <c r="T1698" s="88"/>
      <c r="U1698" s="137">
        <v>0</v>
      </c>
      <c r="V1698" s="137">
        <v>0</v>
      </c>
      <c r="W1698" s="138">
        <v>0</v>
      </c>
      <c r="X1698" s="137">
        <v>141.32209235672002</v>
      </c>
      <c r="Y1698" s="88">
        <v>136.25477523813663</v>
      </c>
      <c r="Z1698" s="88">
        <v>140.00178155718541</v>
      </c>
      <c r="AA1698" s="88">
        <v>143.50182609611505</v>
      </c>
      <c r="AB1698" s="88">
        <v>147.08937174851789</v>
      </c>
      <c r="AC1698" s="88">
        <v>150.76660604223082</v>
      </c>
      <c r="AD1698" s="88">
        <v>154.53577119328659</v>
      </c>
      <c r="AE1698" s="88">
        <v>158.39916547311873</v>
      </c>
      <c r="AF1698" s="88">
        <v>162.35914460994672</v>
      </c>
      <c r="AG1698" s="88">
        <v>166.41812322519539</v>
      </c>
      <c r="AH1698" s="139">
        <v>170.57857630582521</v>
      </c>
      <c r="AI1698" s="139">
        <v>174.84304071347086</v>
      </c>
      <c r="AU1698" s="88"/>
    </row>
    <row r="1699" spans="3:47" s="11" customFormat="1" outlineLevel="2" x14ac:dyDescent="0.2">
      <c r="C1699" s="119">
        <v>16</v>
      </c>
      <c r="E1699" s="153" t="s">
        <v>212</v>
      </c>
      <c r="P1699" s="149"/>
      <c r="Q1699" s="135" t="s">
        <v>110</v>
      </c>
      <c r="R1699" s="136"/>
      <c r="S1699" s="88"/>
      <c r="T1699" s="88"/>
      <c r="U1699" s="137">
        <v>0</v>
      </c>
      <c r="V1699" s="137">
        <v>0</v>
      </c>
      <c r="W1699" s="138">
        <v>0</v>
      </c>
      <c r="X1699" s="137">
        <v>0</v>
      </c>
      <c r="Y1699" s="88">
        <v>0</v>
      </c>
      <c r="Z1699" s="88">
        <v>0</v>
      </c>
      <c r="AA1699" s="88">
        <v>0</v>
      </c>
      <c r="AB1699" s="88">
        <v>0</v>
      </c>
      <c r="AC1699" s="88">
        <v>0</v>
      </c>
      <c r="AD1699" s="88">
        <v>0</v>
      </c>
      <c r="AE1699" s="88">
        <v>0</v>
      </c>
      <c r="AF1699" s="88">
        <v>0</v>
      </c>
      <c r="AG1699" s="88">
        <v>0</v>
      </c>
      <c r="AH1699" s="139">
        <v>0</v>
      </c>
      <c r="AI1699" s="139">
        <v>0</v>
      </c>
      <c r="AU1699" s="88"/>
    </row>
    <row r="1700" spans="3:47" s="11" customFormat="1" outlineLevel="2" x14ac:dyDescent="0.2">
      <c r="C1700" s="119">
        <v>16</v>
      </c>
      <c r="E1700" s="153" t="s">
        <v>213</v>
      </c>
      <c r="P1700" s="149"/>
      <c r="Q1700" s="135" t="s">
        <v>110</v>
      </c>
      <c r="R1700" s="136"/>
      <c r="S1700" s="88"/>
      <c r="T1700" s="88"/>
      <c r="U1700" s="137">
        <v>0</v>
      </c>
      <c r="V1700" s="137">
        <v>0</v>
      </c>
      <c r="W1700" s="138">
        <v>0</v>
      </c>
      <c r="X1700" s="137">
        <v>0</v>
      </c>
      <c r="Y1700" s="88">
        <v>0</v>
      </c>
      <c r="Z1700" s="88">
        <v>0</v>
      </c>
      <c r="AA1700" s="88">
        <v>0</v>
      </c>
      <c r="AB1700" s="88">
        <v>0</v>
      </c>
      <c r="AC1700" s="88">
        <v>0</v>
      </c>
      <c r="AD1700" s="88">
        <v>0</v>
      </c>
      <c r="AE1700" s="88">
        <v>0</v>
      </c>
      <c r="AF1700" s="88">
        <v>0</v>
      </c>
      <c r="AG1700" s="88">
        <v>0</v>
      </c>
      <c r="AH1700" s="139">
        <v>0</v>
      </c>
      <c r="AI1700" s="139">
        <v>0</v>
      </c>
      <c r="AU1700" s="88"/>
    </row>
    <row r="1701" spans="3:47" s="11" customFormat="1" outlineLevel="2" x14ac:dyDescent="0.2">
      <c r="C1701" s="119">
        <v>16</v>
      </c>
      <c r="E1701" s="153" t="s">
        <v>214</v>
      </c>
      <c r="P1701" s="149"/>
      <c r="Q1701" s="135" t="s">
        <v>110</v>
      </c>
      <c r="R1701" s="136"/>
      <c r="S1701" s="88"/>
      <c r="T1701" s="88"/>
      <c r="U1701" s="137">
        <v>0</v>
      </c>
      <c r="V1701" s="137">
        <v>0</v>
      </c>
      <c r="W1701" s="138">
        <v>0</v>
      </c>
      <c r="X1701" s="137">
        <v>0</v>
      </c>
      <c r="Y1701" s="88">
        <v>0</v>
      </c>
      <c r="Z1701" s="88">
        <v>0</v>
      </c>
      <c r="AA1701" s="88">
        <v>0</v>
      </c>
      <c r="AB1701" s="88">
        <v>0</v>
      </c>
      <c r="AC1701" s="88">
        <v>0</v>
      </c>
      <c r="AD1701" s="88">
        <v>0</v>
      </c>
      <c r="AE1701" s="88">
        <v>0</v>
      </c>
      <c r="AF1701" s="88">
        <v>0</v>
      </c>
      <c r="AG1701" s="88">
        <v>0</v>
      </c>
      <c r="AH1701" s="139">
        <v>0</v>
      </c>
      <c r="AI1701" s="139">
        <v>0</v>
      </c>
      <c r="AU1701" s="88"/>
    </row>
    <row r="1702" spans="3:47" s="11" customFormat="1" outlineLevel="2" x14ac:dyDescent="0.2">
      <c r="C1702" s="119">
        <v>16</v>
      </c>
      <c r="E1702" s="153" t="s">
        <v>215</v>
      </c>
      <c r="P1702" s="149"/>
      <c r="Q1702" s="135" t="s">
        <v>110</v>
      </c>
      <c r="R1702" s="136"/>
      <c r="S1702" s="88"/>
      <c r="T1702" s="88"/>
      <c r="U1702" s="137">
        <v>0</v>
      </c>
      <c r="V1702" s="137">
        <v>0</v>
      </c>
      <c r="W1702" s="138">
        <v>0</v>
      </c>
      <c r="X1702" s="137">
        <v>0</v>
      </c>
      <c r="Y1702" s="88">
        <v>0</v>
      </c>
      <c r="Z1702" s="88">
        <v>0</v>
      </c>
      <c r="AA1702" s="88">
        <v>0</v>
      </c>
      <c r="AB1702" s="88">
        <v>0</v>
      </c>
      <c r="AC1702" s="88">
        <v>0</v>
      </c>
      <c r="AD1702" s="88">
        <v>0</v>
      </c>
      <c r="AE1702" s="88">
        <v>0</v>
      </c>
      <c r="AF1702" s="88">
        <v>0</v>
      </c>
      <c r="AG1702" s="88">
        <v>0</v>
      </c>
      <c r="AH1702" s="139">
        <v>0</v>
      </c>
      <c r="AI1702" s="139">
        <v>0</v>
      </c>
      <c r="AU1702" s="88"/>
    </row>
    <row r="1703" spans="3:47" s="11" customFormat="1" outlineLevel="2" x14ac:dyDescent="0.2">
      <c r="C1703" s="119">
        <v>16</v>
      </c>
      <c r="E1703" s="153" t="s">
        <v>216</v>
      </c>
      <c r="P1703" s="149"/>
      <c r="Q1703" s="135" t="s">
        <v>110</v>
      </c>
      <c r="R1703" s="136"/>
      <c r="S1703" s="88"/>
      <c r="T1703" s="88"/>
      <c r="U1703" s="137">
        <v>0</v>
      </c>
      <c r="V1703" s="137">
        <v>0</v>
      </c>
      <c r="W1703" s="138">
        <v>0</v>
      </c>
      <c r="X1703" s="137">
        <v>300.62805419637652</v>
      </c>
      <c r="Y1703" s="88">
        <v>309.24605841667261</v>
      </c>
      <c r="Z1703" s="88">
        <v>317.75032502313115</v>
      </c>
      <c r="AA1703" s="88">
        <v>325.69408314870941</v>
      </c>
      <c r="AB1703" s="88">
        <v>0</v>
      </c>
      <c r="AC1703" s="88">
        <v>0</v>
      </c>
      <c r="AD1703" s="88">
        <v>0</v>
      </c>
      <c r="AE1703" s="88">
        <v>0</v>
      </c>
      <c r="AF1703" s="88">
        <v>0</v>
      </c>
      <c r="AG1703" s="88">
        <v>0</v>
      </c>
      <c r="AH1703" s="139">
        <v>0</v>
      </c>
      <c r="AI1703" s="139">
        <v>0</v>
      </c>
      <c r="AU1703" s="88"/>
    </row>
    <row r="1704" spans="3:47" s="11" customFormat="1" outlineLevel="2" x14ac:dyDescent="0.2">
      <c r="C1704" s="119">
        <v>16</v>
      </c>
      <c r="E1704" s="153" t="s">
        <v>33</v>
      </c>
      <c r="P1704" s="149"/>
      <c r="Q1704" s="135" t="s">
        <v>110</v>
      </c>
      <c r="R1704" s="136"/>
      <c r="S1704" s="88"/>
      <c r="T1704" s="88"/>
      <c r="U1704" s="137">
        <v>0</v>
      </c>
      <c r="V1704" s="137">
        <v>0</v>
      </c>
      <c r="W1704" s="138">
        <v>0</v>
      </c>
      <c r="X1704" s="137">
        <v>0</v>
      </c>
      <c r="Y1704" s="88">
        <v>0</v>
      </c>
      <c r="Z1704" s="88">
        <v>0</v>
      </c>
      <c r="AA1704" s="88">
        <v>0</v>
      </c>
      <c r="AB1704" s="88">
        <v>0</v>
      </c>
      <c r="AC1704" s="88">
        <v>0</v>
      </c>
      <c r="AD1704" s="88">
        <v>0</v>
      </c>
      <c r="AE1704" s="88">
        <v>0</v>
      </c>
      <c r="AF1704" s="88">
        <v>0</v>
      </c>
      <c r="AG1704" s="88">
        <v>0</v>
      </c>
      <c r="AH1704" s="139">
        <v>0</v>
      </c>
      <c r="AI1704" s="139">
        <v>0</v>
      </c>
      <c r="AU1704" s="88"/>
    </row>
    <row r="1705" spans="3:47" s="11" customFormat="1" outlineLevel="2" x14ac:dyDescent="0.2">
      <c r="C1705" s="119">
        <v>16</v>
      </c>
      <c r="E1705" s="153" t="s">
        <v>34</v>
      </c>
      <c r="P1705" s="149"/>
      <c r="Q1705" s="135" t="s">
        <v>110</v>
      </c>
      <c r="R1705" s="136"/>
      <c r="S1705" s="88"/>
      <c r="T1705" s="88"/>
      <c r="U1705" s="137">
        <v>0</v>
      </c>
      <c r="V1705" s="137">
        <v>0</v>
      </c>
      <c r="W1705" s="138">
        <v>0</v>
      </c>
      <c r="X1705" s="137">
        <v>408.91223314013615</v>
      </c>
      <c r="Y1705" s="88">
        <v>1369.9218419996253</v>
      </c>
      <c r="Z1705" s="88">
        <v>1695.5210296024113</v>
      </c>
      <c r="AA1705" s="88">
        <v>1743.305322636591</v>
      </c>
      <c r="AB1705" s="88">
        <v>1364.9180803663107</v>
      </c>
      <c r="AC1705" s="88">
        <v>645.63092024772789</v>
      </c>
      <c r="AD1705" s="88">
        <v>245.90779059296119</v>
      </c>
      <c r="AE1705" s="88">
        <v>1279.7952107815054</v>
      </c>
      <c r="AF1705" s="88">
        <v>1522.4878696601661</v>
      </c>
      <c r="AG1705" s="88">
        <v>302.29988436672488</v>
      </c>
      <c r="AH1705" s="139">
        <v>1475.3693889313481</v>
      </c>
      <c r="AI1705" s="139">
        <v>1354.8374103603999</v>
      </c>
      <c r="AU1705" s="88"/>
    </row>
    <row r="1706" spans="3:47" s="11" customFormat="1" outlineLevel="2" x14ac:dyDescent="0.2">
      <c r="C1706" s="119">
        <v>16</v>
      </c>
      <c r="E1706" s="153" t="s">
        <v>217</v>
      </c>
      <c r="P1706" s="149"/>
      <c r="Q1706" s="135" t="s">
        <v>110</v>
      </c>
      <c r="R1706" s="136"/>
      <c r="S1706" s="88"/>
      <c r="T1706" s="88"/>
      <c r="U1706" s="137">
        <v>0</v>
      </c>
      <c r="V1706" s="137">
        <v>0</v>
      </c>
      <c r="W1706" s="138">
        <v>0</v>
      </c>
      <c r="X1706" s="137">
        <v>0</v>
      </c>
      <c r="Y1706" s="88">
        <v>0</v>
      </c>
      <c r="Z1706" s="88">
        <v>0</v>
      </c>
      <c r="AA1706" s="88">
        <v>0</v>
      </c>
      <c r="AB1706" s="88">
        <v>0</v>
      </c>
      <c r="AC1706" s="88">
        <v>0</v>
      </c>
      <c r="AD1706" s="88">
        <v>0</v>
      </c>
      <c r="AE1706" s="88">
        <v>0</v>
      </c>
      <c r="AF1706" s="88">
        <v>0</v>
      </c>
      <c r="AG1706" s="88">
        <v>0</v>
      </c>
      <c r="AH1706" s="139">
        <v>0</v>
      </c>
      <c r="AI1706" s="139">
        <v>0</v>
      </c>
      <c r="AU1706" s="88"/>
    </row>
    <row r="1707" spans="3:47" s="11" customFormat="1" outlineLevel="2" x14ac:dyDescent="0.2">
      <c r="C1707" s="119">
        <v>16</v>
      </c>
      <c r="E1707" s="153" t="s">
        <v>152</v>
      </c>
      <c r="P1707" s="149"/>
      <c r="Q1707" s="135" t="s">
        <v>110</v>
      </c>
      <c r="R1707" s="136"/>
      <c r="S1707" s="88"/>
      <c r="T1707" s="88"/>
      <c r="U1707" s="137">
        <v>0</v>
      </c>
      <c r="V1707" s="137">
        <v>0</v>
      </c>
      <c r="W1707" s="138">
        <v>0</v>
      </c>
      <c r="X1707" s="137">
        <v>0</v>
      </c>
      <c r="Y1707" s="88">
        <v>0</v>
      </c>
      <c r="Z1707" s="88">
        <v>0</v>
      </c>
      <c r="AA1707" s="88">
        <v>0</v>
      </c>
      <c r="AB1707" s="88">
        <v>0</v>
      </c>
      <c r="AC1707" s="88">
        <v>0</v>
      </c>
      <c r="AD1707" s="88">
        <v>0</v>
      </c>
      <c r="AE1707" s="88">
        <v>0</v>
      </c>
      <c r="AF1707" s="88">
        <v>0</v>
      </c>
      <c r="AG1707" s="88">
        <v>0</v>
      </c>
      <c r="AH1707" s="139">
        <v>0</v>
      </c>
      <c r="AI1707" s="139">
        <v>0</v>
      </c>
      <c r="AU1707" s="88"/>
    </row>
    <row r="1708" spans="3:47" s="11" customFormat="1" outlineLevel="2" x14ac:dyDescent="0.2">
      <c r="C1708" s="119">
        <v>16</v>
      </c>
      <c r="E1708" s="154" t="s">
        <v>152</v>
      </c>
      <c r="F1708" s="142"/>
      <c r="G1708" s="142"/>
      <c r="H1708" s="142"/>
      <c r="I1708" s="142"/>
      <c r="J1708" s="142"/>
      <c r="K1708" s="142"/>
      <c r="L1708" s="142"/>
      <c r="M1708" s="142"/>
      <c r="N1708" s="142"/>
      <c r="O1708" s="142"/>
      <c r="P1708" s="155"/>
      <c r="Q1708" s="143" t="s">
        <v>110</v>
      </c>
      <c r="R1708" s="144"/>
      <c r="S1708" s="145"/>
      <c r="T1708" s="145"/>
      <c r="U1708" s="146">
        <v>0</v>
      </c>
      <c r="V1708" s="146">
        <v>0</v>
      </c>
      <c r="W1708" s="147">
        <v>0</v>
      </c>
      <c r="X1708" s="146">
        <v>0</v>
      </c>
      <c r="Y1708" s="145">
        <v>0</v>
      </c>
      <c r="Z1708" s="145">
        <v>0</v>
      </c>
      <c r="AA1708" s="145">
        <v>0</v>
      </c>
      <c r="AB1708" s="145">
        <v>0</v>
      </c>
      <c r="AC1708" s="145">
        <v>0</v>
      </c>
      <c r="AD1708" s="145">
        <v>0</v>
      </c>
      <c r="AE1708" s="145">
        <v>0</v>
      </c>
      <c r="AF1708" s="145">
        <v>0</v>
      </c>
      <c r="AG1708" s="145">
        <v>0</v>
      </c>
      <c r="AH1708" s="148">
        <v>0</v>
      </c>
      <c r="AI1708" s="148">
        <v>0</v>
      </c>
      <c r="AU1708" s="88"/>
    </row>
    <row r="1709" spans="3:47" s="11" customFormat="1" outlineLevel="2" x14ac:dyDescent="0.2">
      <c r="C1709" s="119">
        <v>16</v>
      </c>
      <c r="P1709" s="149" t="s">
        <v>177</v>
      </c>
      <c r="Q1709" s="16" t="s">
        <v>110</v>
      </c>
      <c r="R1709" s="150"/>
      <c r="S1709" s="150"/>
      <c r="T1709" s="150"/>
      <c r="U1709" s="150">
        <v>0</v>
      </c>
      <c r="V1709" s="150">
        <v>0</v>
      </c>
      <c r="W1709" s="150">
        <v>0</v>
      </c>
      <c r="X1709" s="150">
        <v>850.8623796932327</v>
      </c>
      <c r="Y1709" s="150">
        <v>1815.4226756544344</v>
      </c>
      <c r="Z1709" s="150">
        <v>2153.2731361827277</v>
      </c>
      <c r="AA1709" s="150">
        <v>2212.5012318814156</v>
      </c>
      <c r="AB1709" s="150">
        <v>1512.0074521148285</v>
      </c>
      <c r="AC1709" s="150">
        <v>796.39752628995871</v>
      </c>
      <c r="AD1709" s="150">
        <v>400.44356178624776</v>
      </c>
      <c r="AE1709" s="150">
        <v>1438.1943762546241</v>
      </c>
      <c r="AF1709" s="150">
        <v>1684.8470142701128</v>
      </c>
      <c r="AG1709" s="150">
        <v>468.71800759192024</v>
      </c>
      <c r="AH1709" s="150">
        <v>1645.9479652371733</v>
      </c>
      <c r="AI1709" s="150">
        <v>1529.6804510738707</v>
      </c>
      <c r="AU1709" s="88"/>
    </row>
    <row r="1710" spans="3:47" s="11" customFormat="1" outlineLevel="2" x14ac:dyDescent="0.2">
      <c r="C1710" s="119">
        <v>16</v>
      </c>
      <c r="E1710" s="124" t="s">
        <v>178</v>
      </c>
      <c r="AU1710" s="88"/>
    </row>
    <row r="1711" spans="3:47" s="11" customFormat="1" outlineLevel="2" x14ac:dyDescent="0.2">
      <c r="C1711" s="119">
        <v>16</v>
      </c>
      <c r="F1711" s="156" t="s">
        <v>179</v>
      </c>
      <c r="AU1711" s="88"/>
    </row>
    <row r="1712" spans="3:47" s="11" customFormat="1" outlineLevel="2" x14ac:dyDescent="0.2">
      <c r="C1712" s="119">
        <v>16</v>
      </c>
      <c r="E1712" s="125"/>
      <c r="F1712" s="157" t="s">
        <v>209</v>
      </c>
      <c r="G1712" s="127"/>
      <c r="H1712" s="158" t="s">
        <v>180</v>
      </c>
      <c r="I1712" s="127"/>
      <c r="J1712" s="127"/>
      <c r="K1712" s="127"/>
      <c r="L1712" s="127"/>
      <c r="M1712" s="127"/>
      <c r="N1712" s="127"/>
      <c r="O1712" s="127"/>
      <c r="P1712" s="152"/>
      <c r="Q1712" s="128" t="s">
        <v>110</v>
      </c>
      <c r="R1712" s="129"/>
      <c r="S1712" s="130"/>
      <c r="T1712" s="130"/>
      <c r="U1712" s="131">
        <v>20.501519999999999</v>
      </c>
      <c r="V1712" s="131">
        <v>25.72986806664121</v>
      </c>
      <c r="W1712" s="132">
        <v>26.39884463637388</v>
      </c>
      <c r="X1712" s="131">
        <v>27.053535983355957</v>
      </c>
      <c r="Y1712" s="130">
        <v>27.694704786161495</v>
      </c>
      <c r="Z1712" s="130">
        <v>28.317835643850135</v>
      </c>
      <c r="AA1712" s="130">
        <v>28.884192356727137</v>
      </c>
      <c r="AB1712" s="130">
        <v>29.461876203861681</v>
      </c>
      <c r="AC1712" s="130">
        <v>30.051113727938915</v>
      </c>
      <c r="AD1712" s="130">
        <v>30.652136002497695</v>
      </c>
      <c r="AE1712" s="130">
        <v>31.265178722547649</v>
      </c>
      <c r="AF1712" s="130">
        <v>31.890482296998602</v>
      </c>
      <c r="AG1712" s="130">
        <v>32.528291942938573</v>
      </c>
      <c r="AH1712" s="133">
        <v>33.178857781797348</v>
      </c>
      <c r="AI1712" s="133">
        <v>33.842434937433296</v>
      </c>
      <c r="AU1712" s="88"/>
    </row>
    <row r="1713" spans="3:47" s="11" customFormat="1" outlineLevel="2" x14ac:dyDescent="0.2">
      <c r="C1713" s="119">
        <v>16</v>
      </c>
      <c r="E1713" s="134"/>
      <c r="F1713" s="159" t="s">
        <v>31</v>
      </c>
      <c r="H1713" s="72" t="s">
        <v>180</v>
      </c>
      <c r="P1713" s="149"/>
      <c r="Q1713" s="135" t="s">
        <v>110</v>
      </c>
      <c r="R1713" s="136"/>
      <c r="S1713" s="88"/>
      <c r="T1713" s="88"/>
      <c r="U1713" s="137">
        <v>817.36175999999978</v>
      </c>
      <c r="V1713" s="137">
        <v>984.92092079999975</v>
      </c>
      <c r="W1713" s="138">
        <v>1085.6783309978398</v>
      </c>
      <c r="X1713" s="137">
        <v>1112.6031536065864</v>
      </c>
      <c r="Y1713" s="88">
        <v>1138.9718483470626</v>
      </c>
      <c r="Z1713" s="88">
        <v>1164.5987149348719</v>
      </c>
      <c r="AA1713" s="88">
        <v>1187.8906892335692</v>
      </c>
      <c r="AB1713" s="88">
        <v>1211.6485030182407</v>
      </c>
      <c r="AC1713" s="88">
        <v>1235.8814730786055</v>
      </c>
      <c r="AD1713" s="88">
        <v>1260.5991025401777</v>
      </c>
      <c r="AE1713" s="88">
        <v>1285.8110845909812</v>
      </c>
      <c r="AF1713" s="88">
        <v>1311.5273062828007</v>
      </c>
      <c r="AG1713" s="88">
        <v>1337.7578524084568</v>
      </c>
      <c r="AH1713" s="139">
        <v>1364.5130094566259</v>
      </c>
      <c r="AI1713" s="139">
        <v>1391.8032696457585</v>
      </c>
      <c r="AU1713" s="88"/>
    </row>
    <row r="1714" spans="3:47" s="11" customFormat="1" outlineLevel="2" x14ac:dyDescent="0.2">
      <c r="C1714" s="119">
        <v>16</v>
      </c>
      <c r="E1714" s="134"/>
      <c r="F1714" s="159" t="s">
        <v>28</v>
      </c>
      <c r="H1714" s="72" t="s">
        <v>180</v>
      </c>
      <c r="P1714" s="149"/>
      <c r="Q1714" s="135" t="s">
        <v>110</v>
      </c>
      <c r="R1714" s="136"/>
      <c r="S1714" s="88"/>
      <c r="T1714" s="88"/>
      <c r="U1714" s="137">
        <v>0</v>
      </c>
      <c r="V1714" s="137">
        <v>0</v>
      </c>
      <c r="W1714" s="138">
        <v>0</v>
      </c>
      <c r="X1714" s="137">
        <v>0</v>
      </c>
      <c r="Y1714" s="88">
        <v>0</v>
      </c>
      <c r="Z1714" s="88">
        <v>0</v>
      </c>
      <c r="AA1714" s="88">
        <v>0</v>
      </c>
      <c r="AB1714" s="88">
        <v>0</v>
      </c>
      <c r="AC1714" s="88">
        <v>0</v>
      </c>
      <c r="AD1714" s="88">
        <v>0</v>
      </c>
      <c r="AE1714" s="88">
        <v>0</v>
      </c>
      <c r="AF1714" s="88">
        <v>0</v>
      </c>
      <c r="AG1714" s="88">
        <v>0</v>
      </c>
      <c r="AH1714" s="139">
        <v>0</v>
      </c>
      <c r="AI1714" s="139">
        <v>0</v>
      </c>
      <c r="AU1714" s="88"/>
    </row>
    <row r="1715" spans="3:47" s="11" customFormat="1" outlineLevel="2" x14ac:dyDescent="0.2">
      <c r="C1715" s="119">
        <v>16</v>
      </c>
      <c r="E1715" s="134"/>
      <c r="F1715" s="159" t="s">
        <v>210</v>
      </c>
      <c r="H1715" s="72" t="s">
        <v>180</v>
      </c>
      <c r="P1715" s="149"/>
      <c r="Q1715" s="135" t="s">
        <v>110</v>
      </c>
      <c r="R1715" s="136"/>
      <c r="S1715" s="88"/>
      <c r="T1715" s="88"/>
      <c r="U1715" s="137">
        <v>893.88414717222622</v>
      </c>
      <c r="V1715" s="137">
        <v>925.69861611120314</v>
      </c>
      <c r="W1715" s="138">
        <v>951.65572638938511</v>
      </c>
      <c r="X1715" s="137">
        <v>977.78127579225554</v>
      </c>
      <c r="Y1715" s="88">
        <v>1001.4075836392656</v>
      </c>
      <c r="Z1715" s="88">
        <v>1022.5088496520292</v>
      </c>
      <c r="AA1715" s="88">
        <v>1042.8025396227531</v>
      </c>
      <c r="AB1715" s="88">
        <v>1063.4989976015661</v>
      </c>
      <c r="AC1715" s="88">
        <v>1084.6062173081207</v>
      </c>
      <c r="AD1715" s="88">
        <v>1106.1323511130859</v>
      </c>
      <c r="AE1715" s="88">
        <v>1128.085713186887</v>
      </c>
      <c r="AF1715" s="88">
        <v>1150.4747827109388</v>
      </c>
      <c r="AG1715" s="88">
        <v>1173.3082071526119</v>
      </c>
      <c r="AH1715" s="139">
        <v>1196.5948056051964</v>
      </c>
      <c r="AI1715" s="139">
        <v>1220.3435721941548</v>
      </c>
      <c r="AU1715" s="88"/>
    </row>
    <row r="1716" spans="3:47" s="11" customFormat="1" outlineLevel="2" x14ac:dyDescent="0.2">
      <c r="C1716" s="119">
        <v>16</v>
      </c>
      <c r="E1716" s="134"/>
      <c r="F1716" s="159" t="s">
        <v>211</v>
      </c>
      <c r="H1716" s="72" t="s">
        <v>180</v>
      </c>
      <c r="P1716" s="149"/>
      <c r="Q1716" s="135" t="s">
        <v>110</v>
      </c>
      <c r="R1716" s="136"/>
      <c r="S1716" s="88"/>
      <c r="T1716" s="88"/>
      <c r="U1716" s="137">
        <v>1180.93713</v>
      </c>
      <c r="V1716" s="137">
        <v>1222.8603981150002</v>
      </c>
      <c r="W1716" s="138">
        <v>1257.1004892622202</v>
      </c>
      <c r="X1716" s="137">
        <v>1432.8671350247253</v>
      </c>
      <c r="Y1716" s="88">
        <v>1459.1843624429748</v>
      </c>
      <c r="Z1716" s="88">
        <v>1490.8451830520457</v>
      </c>
      <c r="AA1716" s="88">
        <v>1521.2270112807232</v>
      </c>
      <c r="AB1716" s="88">
        <v>1552.2312881182997</v>
      </c>
      <c r="AC1716" s="88">
        <v>1583.8708465477716</v>
      </c>
      <c r="AD1716" s="88">
        <v>1616.1587860848877</v>
      </c>
      <c r="AE1716" s="88">
        <v>1649.1084783610627</v>
      </c>
      <c r="AF1716" s="88">
        <v>1682.7335728243609</v>
      </c>
      <c r="AG1716" s="88">
        <v>1717.0480025610764</v>
      </c>
      <c r="AH1716" s="139">
        <v>1752.0659902404902</v>
      </c>
      <c r="AI1716" s="139">
        <v>1787.8020541854357</v>
      </c>
      <c r="AU1716" s="88"/>
    </row>
    <row r="1717" spans="3:47" s="11" customFormat="1" outlineLevel="2" x14ac:dyDescent="0.2">
      <c r="C1717" s="119">
        <v>16</v>
      </c>
      <c r="E1717" s="134"/>
      <c r="F1717" s="159" t="s">
        <v>212</v>
      </c>
      <c r="H1717" s="72" t="s">
        <v>180</v>
      </c>
      <c r="P1717" s="149"/>
      <c r="Q1717" s="135" t="s">
        <v>110</v>
      </c>
      <c r="R1717" s="136"/>
      <c r="S1717" s="88"/>
      <c r="T1717" s="88"/>
      <c r="U1717" s="137">
        <v>209.08223588948914</v>
      </c>
      <c r="V1717" s="137">
        <v>216.65767295963892</v>
      </c>
      <c r="W1717" s="138">
        <v>222.79455971847105</v>
      </c>
      <c r="X1717" s="137">
        <v>228.9933391222317</v>
      </c>
      <c r="Y1717" s="88">
        <v>234.54773566589463</v>
      </c>
      <c r="Z1717" s="88">
        <v>239.44328919558785</v>
      </c>
      <c r="AA1717" s="88">
        <v>244.19039723418467</v>
      </c>
      <c r="AB1717" s="88">
        <v>249.03161956099484</v>
      </c>
      <c r="AC1717" s="88">
        <v>253.96882204870843</v>
      </c>
      <c r="AD1717" s="88">
        <v>259.00390756207014</v>
      </c>
      <c r="AE1717" s="88">
        <v>264.13881669126926</v>
      </c>
      <c r="AF1717" s="88">
        <v>269.37552849986929</v>
      </c>
      <c r="AG1717" s="88">
        <v>274.71606128756605</v>
      </c>
      <c r="AH1717" s="139">
        <v>280.16247336806754</v>
      </c>
      <c r="AI1717" s="139">
        <v>285.716863862396</v>
      </c>
      <c r="AU1717" s="88"/>
    </row>
    <row r="1718" spans="3:47" s="11" customFormat="1" outlineLevel="2" x14ac:dyDescent="0.2">
      <c r="C1718" s="119">
        <v>16</v>
      </c>
      <c r="E1718" s="134"/>
      <c r="F1718" s="159" t="s">
        <v>213</v>
      </c>
      <c r="H1718" s="72" t="s">
        <v>180</v>
      </c>
      <c r="P1718" s="149"/>
      <c r="Q1718" s="135" t="s">
        <v>110</v>
      </c>
      <c r="R1718" s="136"/>
      <c r="S1718" s="88"/>
      <c r="T1718" s="88"/>
      <c r="U1718" s="137">
        <v>198.46947999999998</v>
      </c>
      <c r="V1718" s="137">
        <v>205.51514653999999</v>
      </c>
      <c r="W1718" s="138">
        <v>211.26957064312001</v>
      </c>
      <c r="X1718" s="137">
        <v>217.05835687874151</v>
      </c>
      <c r="Y1718" s="88">
        <v>222.33287495089496</v>
      </c>
      <c r="Z1718" s="88">
        <v>227.02409861235887</v>
      </c>
      <c r="AA1718" s="88">
        <v>231.54187817474482</v>
      </c>
      <c r="AB1718" s="88">
        <v>236.14956155042225</v>
      </c>
      <c r="AC1718" s="88">
        <v>240.84893782527567</v>
      </c>
      <c r="AD1718" s="88">
        <v>245.64183168799866</v>
      </c>
      <c r="AE1718" s="88">
        <v>250.53010413858985</v>
      </c>
      <c r="AF1718" s="88">
        <v>255.51565321094779</v>
      </c>
      <c r="AG1718" s="88">
        <v>260.60041470984567</v>
      </c>
      <c r="AH1718" s="139">
        <v>265.78636296257162</v>
      </c>
      <c r="AI1718" s="139">
        <v>271.07551158552678</v>
      </c>
      <c r="AU1718" s="88"/>
    </row>
    <row r="1719" spans="3:47" s="11" customFormat="1" outlineLevel="2" x14ac:dyDescent="0.2">
      <c r="C1719" s="119">
        <v>16</v>
      </c>
      <c r="E1719" s="134"/>
      <c r="F1719" s="159" t="s">
        <v>214</v>
      </c>
      <c r="H1719" s="72" t="s">
        <v>180</v>
      </c>
      <c r="P1719" s="149"/>
      <c r="Q1719" s="135" t="s">
        <v>110</v>
      </c>
      <c r="R1719" s="136"/>
      <c r="S1719" s="88"/>
      <c r="T1719" s="88"/>
      <c r="U1719" s="137">
        <v>248.18577266404876</v>
      </c>
      <c r="V1719" s="137">
        <v>256.48979478934035</v>
      </c>
      <c r="W1719" s="138">
        <v>263.43883252281876</v>
      </c>
      <c r="X1719" s="137">
        <v>270.34638202816723</v>
      </c>
      <c r="Y1719" s="88">
        <v>276.79554200227142</v>
      </c>
      <c r="Z1719" s="88">
        <v>282.81169585389785</v>
      </c>
      <c r="AA1719" s="88">
        <v>288.44474961296521</v>
      </c>
      <c r="AB1719" s="88">
        <v>294.19000274397416</v>
      </c>
      <c r="AC1719" s="88">
        <v>300.04969003814142</v>
      </c>
      <c r="AD1719" s="88">
        <v>306.0260907993374</v>
      </c>
      <c r="AE1719" s="88">
        <v>312.12152973069072</v>
      </c>
      <c r="AF1719" s="88">
        <v>318.33837783885252</v>
      </c>
      <c r="AG1719" s="88">
        <v>324.67905335627154</v>
      </c>
      <c r="AH1719" s="139">
        <v>331.14602268183938</v>
      </c>
      <c r="AI1719" s="139">
        <v>337.74180134027154</v>
      </c>
      <c r="AU1719" s="88"/>
    </row>
    <row r="1720" spans="3:47" s="11" customFormat="1" outlineLevel="2" x14ac:dyDescent="0.2">
      <c r="C1720" s="119">
        <v>16</v>
      </c>
      <c r="E1720" s="134"/>
      <c r="F1720" s="159" t="s">
        <v>215</v>
      </c>
      <c r="H1720" s="72" t="s">
        <v>180</v>
      </c>
      <c r="P1720" s="149"/>
      <c r="Q1720" s="135" t="s">
        <v>110</v>
      </c>
      <c r="R1720" s="136"/>
      <c r="S1720" s="88"/>
      <c r="T1720" s="88"/>
      <c r="U1720" s="137">
        <v>29.579839999999997</v>
      </c>
      <c r="V1720" s="137">
        <v>30.629924320000001</v>
      </c>
      <c r="W1720" s="138">
        <v>31.487562200960003</v>
      </c>
      <c r="X1720" s="137">
        <v>32.350321405266307</v>
      </c>
      <c r="Y1720" s="88">
        <v>33.136434215414283</v>
      </c>
      <c r="Z1720" s="88">
        <v>33.835612977359531</v>
      </c>
      <c r="AA1720" s="88">
        <v>34.508941675608988</v>
      </c>
      <c r="AB1720" s="88">
        <v>35.195669614953609</v>
      </c>
      <c r="AC1720" s="88">
        <v>35.896063440291186</v>
      </c>
      <c r="AD1720" s="88">
        <v>36.610395102752982</v>
      </c>
      <c r="AE1720" s="88">
        <v>37.338941965297764</v>
      </c>
      <c r="AF1720" s="88">
        <v>38.081986910407188</v>
      </c>
      <c r="AG1720" s="88">
        <v>38.839818449924294</v>
      </c>
      <c r="AH1720" s="139">
        <v>39.612730837077791</v>
      </c>
      <c r="AI1720" s="139">
        <v>40.401024180735639</v>
      </c>
      <c r="AU1720" s="88"/>
    </row>
    <row r="1721" spans="3:47" s="11" customFormat="1" outlineLevel="2" x14ac:dyDescent="0.2">
      <c r="C1721" s="119">
        <v>16</v>
      </c>
      <c r="E1721" s="134"/>
      <c r="F1721" s="159" t="s">
        <v>216</v>
      </c>
      <c r="H1721" s="72" t="s">
        <v>180</v>
      </c>
      <c r="P1721" s="149"/>
      <c r="Q1721" s="135" t="s">
        <v>110</v>
      </c>
      <c r="R1721" s="136"/>
      <c r="S1721" s="88"/>
      <c r="T1721" s="88"/>
      <c r="U1721" s="137">
        <v>0</v>
      </c>
      <c r="V1721" s="137">
        <v>0</v>
      </c>
      <c r="W1721" s="138">
        <v>0</v>
      </c>
      <c r="X1721" s="137">
        <v>300.62805419637652</v>
      </c>
      <c r="Y1721" s="88">
        <v>309.24605841667261</v>
      </c>
      <c r="Z1721" s="88">
        <v>317.75032502313115</v>
      </c>
      <c r="AA1721" s="88">
        <v>325.69408314870941</v>
      </c>
      <c r="AB1721" s="88">
        <v>0</v>
      </c>
      <c r="AC1721" s="88">
        <v>0</v>
      </c>
      <c r="AD1721" s="88">
        <v>0</v>
      </c>
      <c r="AE1721" s="88">
        <v>0</v>
      </c>
      <c r="AF1721" s="88">
        <v>0</v>
      </c>
      <c r="AG1721" s="88">
        <v>0</v>
      </c>
      <c r="AH1721" s="139">
        <v>0</v>
      </c>
      <c r="AI1721" s="139">
        <v>0</v>
      </c>
      <c r="AU1721" s="88"/>
    </row>
    <row r="1722" spans="3:47" s="11" customFormat="1" outlineLevel="2" x14ac:dyDescent="0.2">
      <c r="C1722" s="119">
        <v>16</v>
      </c>
      <c r="E1722" s="134"/>
      <c r="F1722" s="159" t="s">
        <v>33</v>
      </c>
      <c r="H1722" s="72" t="s">
        <v>180</v>
      </c>
      <c r="P1722" s="149"/>
      <c r="Q1722" s="135" t="s">
        <v>110</v>
      </c>
      <c r="R1722" s="136"/>
      <c r="S1722" s="88"/>
      <c r="T1722" s="88"/>
      <c r="U1722" s="137">
        <v>0</v>
      </c>
      <c r="V1722" s="137">
        <v>0</v>
      </c>
      <c r="W1722" s="138">
        <v>0</v>
      </c>
      <c r="X1722" s="137">
        <v>0</v>
      </c>
      <c r="Y1722" s="88">
        <v>0</v>
      </c>
      <c r="Z1722" s="88">
        <v>0</v>
      </c>
      <c r="AA1722" s="88">
        <v>0</v>
      </c>
      <c r="AB1722" s="88">
        <v>0</v>
      </c>
      <c r="AC1722" s="88">
        <v>0</v>
      </c>
      <c r="AD1722" s="88">
        <v>0</v>
      </c>
      <c r="AE1722" s="88">
        <v>0</v>
      </c>
      <c r="AF1722" s="88">
        <v>0</v>
      </c>
      <c r="AG1722" s="88">
        <v>0</v>
      </c>
      <c r="AH1722" s="139">
        <v>0</v>
      </c>
      <c r="AI1722" s="139">
        <v>0</v>
      </c>
      <c r="AU1722" s="88"/>
    </row>
    <row r="1723" spans="3:47" s="11" customFormat="1" outlineLevel="2" x14ac:dyDescent="0.2">
      <c r="C1723" s="119">
        <v>16</v>
      </c>
      <c r="E1723" s="134"/>
      <c r="F1723" s="159" t="s">
        <v>34</v>
      </c>
      <c r="H1723" s="72" t="s">
        <v>180</v>
      </c>
      <c r="P1723" s="149"/>
      <c r="Q1723" s="135" t="s">
        <v>110</v>
      </c>
      <c r="R1723" s="136"/>
      <c r="S1723" s="88"/>
      <c r="T1723" s="88"/>
      <c r="U1723" s="137">
        <v>0</v>
      </c>
      <c r="V1723" s="137">
        <v>0</v>
      </c>
      <c r="W1723" s="138">
        <v>0</v>
      </c>
      <c r="X1723" s="137">
        <v>408.91223314013615</v>
      </c>
      <c r="Y1723" s="88">
        <v>1369.9218419996253</v>
      </c>
      <c r="Z1723" s="88">
        <v>1695.5210296024113</v>
      </c>
      <c r="AA1723" s="88">
        <v>1743.305322636591</v>
      </c>
      <c r="AB1723" s="88">
        <v>1364.9180803663107</v>
      </c>
      <c r="AC1723" s="88">
        <v>645.63092024772789</v>
      </c>
      <c r="AD1723" s="88">
        <v>245.90779059296119</v>
      </c>
      <c r="AE1723" s="88">
        <v>1279.7952107815054</v>
      </c>
      <c r="AF1723" s="88">
        <v>1522.4878696601661</v>
      </c>
      <c r="AG1723" s="88">
        <v>302.29988436672488</v>
      </c>
      <c r="AH1723" s="139">
        <v>1475.3693889313481</v>
      </c>
      <c r="AI1723" s="139">
        <v>1354.8374103603999</v>
      </c>
      <c r="AU1723" s="88"/>
    </row>
    <row r="1724" spans="3:47" s="11" customFormat="1" outlineLevel="2" x14ac:dyDescent="0.2">
      <c r="C1724" s="119">
        <v>16</v>
      </c>
      <c r="E1724" s="134"/>
      <c r="F1724" s="159" t="s">
        <v>217</v>
      </c>
      <c r="H1724" s="72" t="s">
        <v>180</v>
      </c>
      <c r="P1724" s="149"/>
      <c r="Q1724" s="135" t="s">
        <v>110</v>
      </c>
      <c r="R1724" s="136"/>
      <c r="S1724" s="88"/>
      <c r="T1724" s="88"/>
      <c r="U1724" s="137">
        <v>0</v>
      </c>
      <c r="V1724" s="137">
        <v>0</v>
      </c>
      <c r="W1724" s="138">
        <v>0</v>
      </c>
      <c r="X1724" s="137">
        <v>0</v>
      </c>
      <c r="Y1724" s="88">
        <v>0</v>
      </c>
      <c r="Z1724" s="88">
        <v>0</v>
      </c>
      <c r="AA1724" s="88">
        <v>0</v>
      </c>
      <c r="AB1724" s="88">
        <v>0</v>
      </c>
      <c r="AC1724" s="88">
        <v>0</v>
      </c>
      <c r="AD1724" s="88">
        <v>0</v>
      </c>
      <c r="AE1724" s="88">
        <v>0</v>
      </c>
      <c r="AF1724" s="88">
        <v>0</v>
      </c>
      <c r="AG1724" s="88">
        <v>0</v>
      </c>
      <c r="AH1724" s="139">
        <v>0</v>
      </c>
      <c r="AI1724" s="139">
        <v>0</v>
      </c>
      <c r="AU1724" s="88"/>
    </row>
    <row r="1725" spans="3:47" s="11" customFormat="1" outlineLevel="2" x14ac:dyDescent="0.2">
      <c r="C1725" s="119">
        <v>16</v>
      </c>
      <c r="E1725" s="134"/>
      <c r="F1725" s="159" t="s">
        <v>152</v>
      </c>
      <c r="H1725" s="72" t="s">
        <v>180</v>
      </c>
      <c r="P1725" s="149"/>
      <c r="Q1725" s="135" t="s">
        <v>110</v>
      </c>
      <c r="R1725" s="136"/>
      <c r="S1725" s="88"/>
      <c r="T1725" s="88"/>
      <c r="U1725" s="137">
        <v>0</v>
      </c>
      <c r="V1725" s="137">
        <v>0</v>
      </c>
      <c r="W1725" s="138">
        <v>0</v>
      </c>
      <c r="X1725" s="137">
        <v>0</v>
      </c>
      <c r="Y1725" s="88">
        <v>0</v>
      </c>
      <c r="Z1725" s="88">
        <v>0</v>
      </c>
      <c r="AA1725" s="88">
        <v>0</v>
      </c>
      <c r="AB1725" s="88">
        <v>0</v>
      </c>
      <c r="AC1725" s="88">
        <v>0</v>
      </c>
      <c r="AD1725" s="88">
        <v>0</v>
      </c>
      <c r="AE1725" s="88">
        <v>0</v>
      </c>
      <c r="AF1725" s="88">
        <v>0</v>
      </c>
      <c r="AG1725" s="88">
        <v>0</v>
      </c>
      <c r="AH1725" s="139">
        <v>0</v>
      </c>
      <c r="AI1725" s="139">
        <v>0</v>
      </c>
      <c r="AU1725" s="88"/>
    </row>
    <row r="1726" spans="3:47" s="11" customFormat="1" outlineLevel="2" x14ac:dyDescent="0.2">
      <c r="C1726" s="119">
        <v>16</v>
      </c>
      <c r="E1726" s="140"/>
      <c r="F1726" s="160" t="s">
        <v>152</v>
      </c>
      <c r="G1726" s="142"/>
      <c r="H1726" s="161" t="s">
        <v>180</v>
      </c>
      <c r="I1726" s="142"/>
      <c r="J1726" s="142"/>
      <c r="K1726" s="142"/>
      <c r="L1726" s="142"/>
      <c r="M1726" s="142"/>
      <c r="N1726" s="142"/>
      <c r="O1726" s="142"/>
      <c r="P1726" s="155"/>
      <c r="Q1726" s="143" t="s">
        <v>110</v>
      </c>
      <c r="R1726" s="144"/>
      <c r="S1726" s="145"/>
      <c r="T1726" s="145"/>
      <c r="U1726" s="146">
        <v>0</v>
      </c>
      <c r="V1726" s="146">
        <v>0</v>
      </c>
      <c r="W1726" s="147">
        <v>0</v>
      </c>
      <c r="X1726" s="146">
        <v>0</v>
      </c>
      <c r="Y1726" s="145">
        <v>0</v>
      </c>
      <c r="Z1726" s="145">
        <v>0</v>
      </c>
      <c r="AA1726" s="145">
        <v>0</v>
      </c>
      <c r="AB1726" s="145">
        <v>0</v>
      </c>
      <c r="AC1726" s="145">
        <v>0</v>
      </c>
      <c r="AD1726" s="145">
        <v>0</v>
      </c>
      <c r="AE1726" s="145">
        <v>0</v>
      </c>
      <c r="AF1726" s="145">
        <v>0</v>
      </c>
      <c r="AG1726" s="145">
        <v>0</v>
      </c>
      <c r="AH1726" s="148">
        <v>0</v>
      </c>
      <c r="AI1726" s="148">
        <v>0</v>
      </c>
      <c r="AU1726" s="88"/>
    </row>
    <row r="1727" spans="3:47" s="11" customFormat="1" outlineLevel="2" x14ac:dyDescent="0.2">
      <c r="C1727" s="119">
        <v>16</v>
      </c>
      <c r="E1727" s="125"/>
      <c r="F1727" s="157" t="s">
        <v>152</v>
      </c>
      <c r="G1727" s="127"/>
      <c r="H1727" s="158" t="s">
        <v>180</v>
      </c>
      <c r="I1727" s="127"/>
      <c r="J1727" s="127"/>
      <c r="K1727" s="127"/>
      <c r="L1727" s="127"/>
      <c r="M1727" s="127"/>
      <c r="N1727" s="127"/>
      <c r="O1727" s="127"/>
      <c r="P1727" s="152"/>
      <c r="Q1727" s="128" t="s">
        <v>110</v>
      </c>
      <c r="R1727" s="129"/>
      <c r="S1727" s="130"/>
      <c r="T1727" s="130"/>
      <c r="U1727" s="131">
        <v>0</v>
      </c>
      <c r="V1727" s="131">
        <v>0</v>
      </c>
      <c r="W1727" s="132">
        <v>0</v>
      </c>
      <c r="X1727" s="131">
        <v>0</v>
      </c>
      <c r="Y1727" s="130">
        <v>0</v>
      </c>
      <c r="Z1727" s="130">
        <v>0</v>
      </c>
      <c r="AA1727" s="130">
        <v>0</v>
      </c>
      <c r="AB1727" s="130">
        <v>0</v>
      </c>
      <c r="AC1727" s="130">
        <v>0</v>
      </c>
      <c r="AD1727" s="130">
        <v>0</v>
      </c>
      <c r="AE1727" s="130">
        <v>0</v>
      </c>
      <c r="AF1727" s="130">
        <v>0</v>
      </c>
      <c r="AG1727" s="130">
        <v>0</v>
      </c>
      <c r="AH1727" s="133">
        <v>0</v>
      </c>
      <c r="AI1727" s="133">
        <v>0</v>
      </c>
      <c r="AU1727" s="88"/>
    </row>
    <row r="1728" spans="3:47" s="11" customFormat="1" outlineLevel="2" x14ac:dyDescent="0.2">
      <c r="C1728" s="119">
        <v>16</v>
      </c>
      <c r="E1728" s="134"/>
      <c r="F1728" s="159" t="s">
        <v>152</v>
      </c>
      <c r="H1728" s="72" t="s">
        <v>180</v>
      </c>
      <c r="P1728" s="149"/>
      <c r="Q1728" s="135" t="s">
        <v>110</v>
      </c>
      <c r="R1728" s="136"/>
      <c r="S1728" s="88"/>
      <c r="T1728" s="88"/>
      <c r="U1728" s="137">
        <v>0</v>
      </c>
      <c r="V1728" s="137">
        <v>0</v>
      </c>
      <c r="W1728" s="138">
        <v>0</v>
      </c>
      <c r="X1728" s="137">
        <v>0</v>
      </c>
      <c r="Y1728" s="88">
        <v>0</v>
      </c>
      <c r="Z1728" s="88">
        <v>0</v>
      </c>
      <c r="AA1728" s="88">
        <v>0</v>
      </c>
      <c r="AB1728" s="88">
        <v>0</v>
      </c>
      <c r="AC1728" s="88">
        <v>0</v>
      </c>
      <c r="AD1728" s="88">
        <v>0</v>
      </c>
      <c r="AE1728" s="88">
        <v>0</v>
      </c>
      <c r="AF1728" s="88">
        <v>0</v>
      </c>
      <c r="AG1728" s="88">
        <v>0</v>
      </c>
      <c r="AH1728" s="139">
        <v>0</v>
      </c>
      <c r="AI1728" s="139">
        <v>0</v>
      </c>
      <c r="AU1728" s="88"/>
    </row>
    <row r="1729" spans="3:47" s="11" customFormat="1" outlineLevel="2" x14ac:dyDescent="0.2">
      <c r="C1729" s="119">
        <v>16</v>
      </c>
      <c r="E1729" s="134"/>
      <c r="F1729" s="159" t="s">
        <v>152</v>
      </c>
      <c r="H1729" s="72" t="s">
        <v>180</v>
      </c>
      <c r="P1729" s="149"/>
      <c r="Q1729" s="135" t="s">
        <v>110</v>
      </c>
      <c r="R1729" s="136"/>
      <c r="S1729" s="88"/>
      <c r="T1729" s="88"/>
      <c r="U1729" s="137">
        <v>0</v>
      </c>
      <c r="V1729" s="137">
        <v>0</v>
      </c>
      <c r="W1729" s="138">
        <v>0</v>
      </c>
      <c r="X1729" s="137">
        <v>0</v>
      </c>
      <c r="Y1729" s="88">
        <v>0</v>
      </c>
      <c r="Z1729" s="88">
        <v>0</v>
      </c>
      <c r="AA1729" s="88">
        <v>0</v>
      </c>
      <c r="AB1729" s="88">
        <v>0</v>
      </c>
      <c r="AC1729" s="88">
        <v>0</v>
      </c>
      <c r="AD1729" s="88">
        <v>0</v>
      </c>
      <c r="AE1729" s="88">
        <v>0</v>
      </c>
      <c r="AF1729" s="88">
        <v>0</v>
      </c>
      <c r="AG1729" s="88">
        <v>0</v>
      </c>
      <c r="AH1729" s="139">
        <v>0</v>
      </c>
      <c r="AI1729" s="139">
        <v>0</v>
      </c>
      <c r="AU1729" s="88"/>
    </row>
    <row r="1730" spans="3:47" s="11" customFormat="1" outlineLevel="2" x14ac:dyDescent="0.2">
      <c r="C1730" s="119">
        <v>16</v>
      </c>
      <c r="E1730" s="134"/>
      <c r="F1730" s="159" t="s">
        <v>152</v>
      </c>
      <c r="H1730" s="72" t="s">
        <v>180</v>
      </c>
      <c r="P1730" s="149"/>
      <c r="Q1730" s="135" t="s">
        <v>110</v>
      </c>
      <c r="R1730" s="136"/>
      <c r="S1730" s="88"/>
      <c r="T1730" s="88"/>
      <c r="U1730" s="137">
        <v>0</v>
      </c>
      <c r="V1730" s="137">
        <v>0</v>
      </c>
      <c r="W1730" s="138">
        <v>0</v>
      </c>
      <c r="X1730" s="137">
        <v>0</v>
      </c>
      <c r="Y1730" s="88">
        <v>0</v>
      </c>
      <c r="Z1730" s="88">
        <v>0</v>
      </c>
      <c r="AA1730" s="88">
        <v>0</v>
      </c>
      <c r="AB1730" s="88">
        <v>0</v>
      </c>
      <c r="AC1730" s="88">
        <v>0</v>
      </c>
      <c r="AD1730" s="88">
        <v>0</v>
      </c>
      <c r="AE1730" s="88">
        <v>0</v>
      </c>
      <c r="AF1730" s="88">
        <v>0</v>
      </c>
      <c r="AG1730" s="88">
        <v>0</v>
      </c>
      <c r="AH1730" s="139">
        <v>0</v>
      </c>
      <c r="AI1730" s="139">
        <v>0</v>
      </c>
      <c r="AU1730" s="88"/>
    </row>
    <row r="1731" spans="3:47" s="11" customFormat="1" outlineLevel="2" x14ac:dyDescent="0.2">
      <c r="C1731" s="119">
        <v>16</v>
      </c>
      <c r="E1731" s="134"/>
      <c r="F1731" s="159" t="s">
        <v>152</v>
      </c>
      <c r="H1731" s="72" t="s">
        <v>180</v>
      </c>
      <c r="P1731" s="149"/>
      <c r="Q1731" s="135" t="s">
        <v>110</v>
      </c>
      <c r="R1731" s="136"/>
      <c r="S1731" s="88"/>
      <c r="T1731" s="88"/>
      <c r="U1731" s="137">
        <v>0</v>
      </c>
      <c r="V1731" s="137">
        <v>0</v>
      </c>
      <c r="W1731" s="138">
        <v>0</v>
      </c>
      <c r="X1731" s="137">
        <v>0</v>
      </c>
      <c r="Y1731" s="88">
        <v>0</v>
      </c>
      <c r="Z1731" s="88">
        <v>0</v>
      </c>
      <c r="AA1731" s="88">
        <v>0</v>
      </c>
      <c r="AB1731" s="88">
        <v>0</v>
      </c>
      <c r="AC1731" s="88">
        <v>0</v>
      </c>
      <c r="AD1731" s="88">
        <v>0</v>
      </c>
      <c r="AE1731" s="88">
        <v>0</v>
      </c>
      <c r="AF1731" s="88">
        <v>0</v>
      </c>
      <c r="AG1731" s="88">
        <v>0</v>
      </c>
      <c r="AH1731" s="139">
        <v>0</v>
      </c>
      <c r="AI1731" s="139">
        <v>0</v>
      </c>
      <c r="AU1731" s="88"/>
    </row>
    <row r="1732" spans="3:47" s="11" customFormat="1" outlineLevel="2" x14ac:dyDescent="0.2">
      <c r="C1732" s="119">
        <v>16</v>
      </c>
      <c r="E1732" s="134"/>
      <c r="F1732" s="159" t="s">
        <v>152</v>
      </c>
      <c r="H1732" s="72" t="s">
        <v>180</v>
      </c>
      <c r="P1732" s="149"/>
      <c r="Q1732" s="135" t="s">
        <v>110</v>
      </c>
      <c r="R1732" s="136"/>
      <c r="S1732" s="88"/>
      <c r="T1732" s="88"/>
      <c r="U1732" s="137">
        <v>0</v>
      </c>
      <c r="V1732" s="137">
        <v>0</v>
      </c>
      <c r="W1732" s="138">
        <v>0</v>
      </c>
      <c r="X1732" s="137">
        <v>0</v>
      </c>
      <c r="Y1732" s="88">
        <v>0</v>
      </c>
      <c r="Z1732" s="88">
        <v>0</v>
      </c>
      <c r="AA1732" s="88">
        <v>0</v>
      </c>
      <c r="AB1732" s="88">
        <v>0</v>
      </c>
      <c r="AC1732" s="88">
        <v>0</v>
      </c>
      <c r="AD1732" s="88">
        <v>0</v>
      </c>
      <c r="AE1732" s="88">
        <v>0</v>
      </c>
      <c r="AF1732" s="88">
        <v>0</v>
      </c>
      <c r="AG1732" s="88">
        <v>0</v>
      </c>
      <c r="AH1732" s="139">
        <v>0</v>
      </c>
      <c r="AI1732" s="139">
        <v>0</v>
      </c>
      <c r="AU1732" s="88"/>
    </row>
    <row r="1733" spans="3:47" s="11" customFormat="1" outlineLevel="2" x14ac:dyDescent="0.2">
      <c r="C1733" s="119">
        <v>16</v>
      </c>
      <c r="E1733" s="134"/>
      <c r="F1733" s="159" t="s">
        <v>152</v>
      </c>
      <c r="H1733" s="72" t="s">
        <v>180</v>
      </c>
      <c r="P1733" s="149"/>
      <c r="Q1733" s="135" t="s">
        <v>110</v>
      </c>
      <c r="R1733" s="136"/>
      <c r="S1733" s="88"/>
      <c r="T1733" s="88"/>
      <c r="U1733" s="137">
        <v>0</v>
      </c>
      <c r="V1733" s="137">
        <v>0</v>
      </c>
      <c r="W1733" s="138">
        <v>0</v>
      </c>
      <c r="X1733" s="137">
        <v>0</v>
      </c>
      <c r="Y1733" s="88">
        <v>0</v>
      </c>
      <c r="Z1733" s="88">
        <v>0</v>
      </c>
      <c r="AA1733" s="88">
        <v>0</v>
      </c>
      <c r="AB1733" s="88">
        <v>0</v>
      </c>
      <c r="AC1733" s="88">
        <v>0</v>
      </c>
      <c r="AD1733" s="88">
        <v>0</v>
      </c>
      <c r="AE1733" s="88">
        <v>0</v>
      </c>
      <c r="AF1733" s="88">
        <v>0</v>
      </c>
      <c r="AG1733" s="88">
        <v>0</v>
      </c>
      <c r="AH1733" s="139">
        <v>0</v>
      </c>
      <c r="AI1733" s="139">
        <v>0</v>
      </c>
      <c r="AU1733" s="88"/>
    </row>
    <row r="1734" spans="3:47" s="11" customFormat="1" outlineLevel="2" x14ac:dyDescent="0.2">
      <c r="C1734" s="119">
        <v>16</v>
      </c>
      <c r="E1734" s="134"/>
      <c r="F1734" s="159" t="s">
        <v>152</v>
      </c>
      <c r="H1734" s="72" t="s">
        <v>180</v>
      </c>
      <c r="P1734" s="149"/>
      <c r="Q1734" s="135" t="s">
        <v>110</v>
      </c>
      <c r="R1734" s="136"/>
      <c r="S1734" s="88"/>
      <c r="T1734" s="88"/>
      <c r="U1734" s="137">
        <v>0</v>
      </c>
      <c r="V1734" s="137">
        <v>0</v>
      </c>
      <c r="W1734" s="138">
        <v>0</v>
      </c>
      <c r="X1734" s="137">
        <v>0</v>
      </c>
      <c r="Y1734" s="88">
        <v>0</v>
      </c>
      <c r="Z1734" s="88">
        <v>0</v>
      </c>
      <c r="AA1734" s="88">
        <v>0</v>
      </c>
      <c r="AB1734" s="88">
        <v>0</v>
      </c>
      <c r="AC1734" s="88">
        <v>0</v>
      </c>
      <c r="AD1734" s="88">
        <v>0</v>
      </c>
      <c r="AE1734" s="88">
        <v>0</v>
      </c>
      <c r="AF1734" s="88">
        <v>0</v>
      </c>
      <c r="AG1734" s="88">
        <v>0</v>
      </c>
      <c r="AH1734" s="139">
        <v>0</v>
      </c>
      <c r="AI1734" s="139">
        <v>0</v>
      </c>
      <c r="AU1734" s="88"/>
    </row>
    <row r="1735" spans="3:47" s="11" customFormat="1" outlineLevel="2" x14ac:dyDescent="0.2">
      <c r="C1735" s="119">
        <v>16</v>
      </c>
      <c r="E1735" s="134"/>
      <c r="F1735" s="159" t="s">
        <v>152</v>
      </c>
      <c r="H1735" s="72" t="s">
        <v>180</v>
      </c>
      <c r="P1735" s="149"/>
      <c r="Q1735" s="135" t="s">
        <v>110</v>
      </c>
      <c r="R1735" s="136"/>
      <c r="S1735" s="88"/>
      <c r="T1735" s="88"/>
      <c r="U1735" s="137">
        <v>0</v>
      </c>
      <c r="V1735" s="137">
        <v>0</v>
      </c>
      <c r="W1735" s="138">
        <v>0</v>
      </c>
      <c r="X1735" s="137">
        <v>0</v>
      </c>
      <c r="Y1735" s="88">
        <v>0</v>
      </c>
      <c r="Z1735" s="88">
        <v>0</v>
      </c>
      <c r="AA1735" s="88">
        <v>0</v>
      </c>
      <c r="AB1735" s="88">
        <v>0</v>
      </c>
      <c r="AC1735" s="88">
        <v>0</v>
      </c>
      <c r="AD1735" s="88">
        <v>0</v>
      </c>
      <c r="AE1735" s="88">
        <v>0</v>
      </c>
      <c r="AF1735" s="88">
        <v>0</v>
      </c>
      <c r="AG1735" s="88">
        <v>0</v>
      </c>
      <c r="AH1735" s="139">
        <v>0</v>
      </c>
      <c r="AI1735" s="139">
        <v>0</v>
      </c>
      <c r="AU1735" s="88"/>
    </row>
    <row r="1736" spans="3:47" s="11" customFormat="1" outlineLevel="2" x14ac:dyDescent="0.2">
      <c r="C1736" s="119">
        <v>16</v>
      </c>
      <c r="E1736" s="140"/>
      <c r="F1736" s="160" t="s">
        <v>152</v>
      </c>
      <c r="G1736" s="142"/>
      <c r="H1736" s="161" t="s">
        <v>180</v>
      </c>
      <c r="I1736" s="142"/>
      <c r="J1736" s="142"/>
      <c r="K1736" s="142"/>
      <c r="L1736" s="142"/>
      <c r="M1736" s="142"/>
      <c r="N1736" s="142"/>
      <c r="O1736" s="142"/>
      <c r="P1736" s="155"/>
      <c r="Q1736" s="143" t="s">
        <v>110</v>
      </c>
      <c r="R1736" s="144"/>
      <c r="S1736" s="145"/>
      <c r="T1736" s="145"/>
      <c r="U1736" s="146">
        <v>0</v>
      </c>
      <c r="V1736" s="146">
        <v>0</v>
      </c>
      <c r="W1736" s="147">
        <v>0</v>
      </c>
      <c r="X1736" s="146">
        <v>0</v>
      </c>
      <c r="Y1736" s="145">
        <v>0</v>
      </c>
      <c r="Z1736" s="145">
        <v>0</v>
      </c>
      <c r="AA1736" s="145">
        <v>0</v>
      </c>
      <c r="AB1736" s="145">
        <v>0</v>
      </c>
      <c r="AC1736" s="145">
        <v>0</v>
      </c>
      <c r="AD1736" s="145">
        <v>0</v>
      </c>
      <c r="AE1736" s="145">
        <v>0</v>
      </c>
      <c r="AF1736" s="145">
        <v>0</v>
      </c>
      <c r="AG1736" s="145">
        <v>0</v>
      </c>
      <c r="AH1736" s="148">
        <v>0</v>
      </c>
      <c r="AI1736" s="148">
        <v>0</v>
      </c>
      <c r="AU1736" s="88"/>
    </row>
    <row r="1737" spans="3:47" s="11" customFormat="1" outlineLevel="2" x14ac:dyDescent="0.2">
      <c r="C1737" s="119">
        <v>16</v>
      </c>
      <c r="F1737" s="159"/>
      <c r="P1737" s="149" t="s">
        <v>181</v>
      </c>
      <c r="Q1737" s="16" t="s">
        <v>110</v>
      </c>
      <c r="R1737" s="150"/>
      <c r="S1737" s="150"/>
      <c r="T1737" s="150"/>
      <c r="U1737" s="150">
        <v>3598.0018857257637</v>
      </c>
      <c r="V1737" s="150">
        <v>3868.5023417018242</v>
      </c>
      <c r="W1737" s="150">
        <v>4049.8239163711887</v>
      </c>
      <c r="X1737" s="150">
        <v>5008.5937871778424</v>
      </c>
      <c r="Y1737" s="150">
        <v>6073.2389864662382</v>
      </c>
      <c r="Z1737" s="150">
        <v>6502.656634547543</v>
      </c>
      <c r="AA1737" s="150">
        <v>6648.4898049765761</v>
      </c>
      <c r="AB1737" s="150">
        <v>6036.3255987786233</v>
      </c>
      <c r="AC1737" s="150">
        <v>5410.8040842625805</v>
      </c>
      <c r="AD1737" s="150">
        <v>5106.7323914857679</v>
      </c>
      <c r="AE1737" s="150">
        <v>6238.1950581688316</v>
      </c>
      <c r="AF1737" s="150">
        <v>6580.4255602353423</v>
      </c>
      <c r="AG1737" s="150">
        <v>5461.7775862354156</v>
      </c>
      <c r="AH1737" s="150">
        <v>6738.4296418650138</v>
      </c>
      <c r="AI1737" s="150">
        <v>6723.5639422921122</v>
      </c>
      <c r="AU1737" s="88"/>
    </row>
    <row r="1738" spans="3:47" s="11" customFormat="1" outlineLevel="2" x14ac:dyDescent="0.2">
      <c r="C1738" s="119">
        <v>16</v>
      </c>
      <c r="P1738" s="149" t="s">
        <v>182</v>
      </c>
      <c r="Q1738" s="16" t="s">
        <v>110</v>
      </c>
      <c r="R1738" s="150"/>
      <c r="S1738" s="150"/>
      <c r="T1738" s="150"/>
      <c r="U1738" s="150">
        <v>0</v>
      </c>
      <c r="V1738" s="150">
        <v>0</v>
      </c>
      <c r="W1738" s="150">
        <v>0</v>
      </c>
      <c r="X1738" s="150">
        <v>0</v>
      </c>
      <c r="Y1738" s="150">
        <v>0</v>
      </c>
      <c r="Z1738" s="150">
        <v>0</v>
      </c>
      <c r="AA1738" s="150">
        <v>0</v>
      </c>
      <c r="AB1738" s="150">
        <v>0</v>
      </c>
      <c r="AC1738" s="150">
        <v>0</v>
      </c>
      <c r="AD1738" s="150">
        <v>0</v>
      </c>
      <c r="AE1738" s="150">
        <v>0</v>
      </c>
      <c r="AF1738" s="150">
        <v>0</v>
      </c>
      <c r="AG1738" s="150">
        <v>0</v>
      </c>
      <c r="AH1738" s="150">
        <v>0</v>
      </c>
      <c r="AI1738" s="150">
        <v>0</v>
      </c>
      <c r="AU1738" s="88"/>
    </row>
    <row r="1739" spans="3:47" s="11" customFormat="1" outlineLevel="2" x14ac:dyDescent="0.2">
      <c r="C1739" s="119">
        <v>16</v>
      </c>
      <c r="F1739" s="124"/>
      <c r="P1739" s="149" t="s">
        <v>183</v>
      </c>
      <c r="Q1739" s="16" t="s">
        <v>110</v>
      </c>
      <c r="R1739" s="150"/>
      <c r="S1739" s="150"/>
      <c r="T1739" s="150"/>
      <c r="U1739" s="150">
        <v>3598.0018857257637</v>
      </c>
      <c r="V1739" s="150">
        <v>3868.5023417018242</v>
      </c>
      <c r="W1739" s="150">
        <v>4049.8239163711887</v>
      </c>
      <c r="X1739" s="150">
        <v>5008.5937871778424</v>
      </c>
      <c r="Y1739" s="150">
        <v>6073.2389864662382</v>
      </c>
      <c r="Z1739" s="150">
        <v>6502.656634547543</v>
      </c>
      <c r="AA1739" s="150">
        <v>6648.4898049765761</v>
      </c>
      <c r="AB1739" s="150">
        <v>6036.3255987786233</v>
      </c>
      <c r="AC1739" s="150">
        <v>5410.8040842625805</v>
      </c>
      <c r="AD1739" s="150">
        <v>5106.7323914857679</v>
      </c>
      <c r="AE1739" s="150">
        <v>6238.1950581688316</v>
      </c>
      <c r="AF1739" s="150">
        <v>6580.4255602353423</v>
      </c>
      <c r="AG1739" s="150">
        <v>5461.7775862354156</v>
      </c>
      <c r="AH1739" s="150">
        <v>6738.4296418650138</v>
      </c>
      <c r="AI1739" s="150">
        <v>6723.5639422921122</v>
      </c>
      <c r="AU1739" s="88"/>
    </row>
    <row r="1740" spans="3:47" s="11" customFormat="1" outlineLevel="2" x14ac:dyDescent="0.2">
      <c r="C1740" s="119">
        <v>16</v>
      </c>
      <c r="F1740" s="124"/>
      <c r="P1740" s="149"/>
      <c r="Q1740" s="16"/>
      <c r="R1740" s="88"/>
      <c r="S1740" s="88"/>
      <c r="T1740" s="88"/>
      <c r="U1740" s="88"/>
      <c r="V1740" s="88"/>
      <c r="W1740" s="88"/>
      <c r="X1740" s="88"/>
      <c r="Y1740" s="88"/>
      <c r="Z1740" s="88"/>
      <c r="AA1740" s="88"/>
      <c r="AB1740" s="88"/>
      <c r="AC1740" s="88"/>
      <c r="AD1740" s="88"/>
      <c r="AE1740" s="88"/>
      <c r="AF1740" s="88"/>
      <c r="AG1740" s="88"/>
      <c r="AH1740" s="88"/>
      <c r="AI1740" s="88"/>
      <c r="AU1740" s="88"/>
    </row>
    <row r="1741" spans="3:47" outlineLevel="1" x14ac:dyDescent="0.2">
      <c r="C1741" s="119">
        <v>16</v>
      </c>
      <c r="D1741" s="11"/>
      <c r="E1741" s="162" t="s">
        <v>184</v>
      </c>
      <c r="F1741" s="121"/>
      <c r="G1741" s="121"/>
      <c r="H1741" s="121"/>
      <c r="I1741" s="121"/>
      <c r="J1741" s="121"/>
      <c r="K1741" s="121"/>
      <c r="L1741" s="121"/>
      <c r="M1741" s="121"/>
      <c r="N1741" s="121"/>
      <c r="O1741" s="121"/>
      <c r="P1741" s="121"/>
      <c r="Q1741" s="122"/>
      <c r="R1741" s="123"/>
      <c r="S1741" s="123"/>
      <c r="T1741" s="123"/>
      <c r="U1741" s="123"/>
      <c r="V1741" s="123"/>
      <c r="W1741" s="123"/>
      <c r="X1741" s="123"/>
      <c r="Y1741" s="123"/>
      <c r="Z1741" s="123"/>
      <c r="AA1741" s="123"/>
      <c r="AB1741" s="123"/>
      <c r="AC1741" s="123"/>
      <c r="AD1741" s="123"/>
      <c r="AE1741" s="123"/>
      <c r="AF1741" s="123"/>
      <c r="AG1741" s="123"/>
      <c r="AH1741" s="123"/>
      <c r="AI1741" s="123"/>
      <c r="AT1741" s="11"/>
      <c r="AU1741" s="88"/>
    </row>
    <row r="1742" spans="3:47" outlineLevel="2" x14ac:dyDescent="0.2">
      <c r="C1742" s="119">
        <v>16</v>
      </c>
      <c r="D1742" s="11"/>
      <c r="E1742" s="11"/>
      <c r="F1742" s="11"/>
      <c r="G1742" s="16"/>
      <c r="H1742" s="163" t="s">
        <v>6</v>
      </c>
      <c r="I1742" s="163" t="s">
        <v>5</v>
      </c>
      <c r="J1742" s="163" t="s">
        <v>129</v>
      </c>
      <c r="K1742" s="163" t="s">
        <v>128</v>
      </c>
      <c r="L1742" s="11"/>
      <c r="M1742" s="11"/>
      <c r="N1742" s="11"/>
      <c r="O1742" s="11"/>
      <c r="P1742" s="149"/>
      <c r="Q1742" s="164"/>
      <c r="V1742" s="165"/>
      <c r="W1742" s="150"/>
      <c r="X1742" s="150"/>
      <c r="Y1742" s="150"/>
      <c r="Z1742" s="150"/>
      <c r="AA1742" s="150"/>
      <c r="AB1742" s="150"/>
      <c r="AC1742" s="150"/>
      <c r="AD1742" s="150"/>
      <c r="AE1742" s="150"/>
      <c r="AF1742" s="150"/>
      <c r="AG1742" s="150"/>
      <c r="AH1742" s="150"/>
      <c r="AI1742" s="150"/>
      <c r="AT1742" s="11"/>
      <c r="AU1742" s="88"/>
    </row>
    <row r="1743" spans="3:47" outlineLevel="2" x14ac:dyDescent="0.2">
      <c r="C1743" s="119">
        <v>16</v>
      </c>
      <c r="D1743" s="167" t="s">
        <v>218</v>
      </c>
      <c r="E1743" s="11"/>
      <c r="F1743" s="125" t="s">
        <v>209</v>
      </c>
      <c r="G1743" s="168" t="s">
        <v>130</v>
      </c>
      <c r="H1743" s="169">
        <v>1</v>
      </c>
      <c r="I1743" s="170">
        <v>0</v>
      </c>
      <c r="J1743" s="170">
        <v>1</v>
      </c>
      <c r="K1743" s="171">
        <v>0</v>
      </c>
      <c r="L1743" s="11"/>
      <c r="M1743" s="11"/>
      <c r="N1743" s="11"/>
      <c r="O1743" s="11"/>
      <c r="P1743" s="149"/>
      <c r="Q1743" s="164"/>
      <c r="V1743" s="165"/>
      <c r="W1743" s="11"/>
      <c r="X1743" s="11"/>
      <c r="Y1743" s="150"/>
      <c r="Z1743" s="150"/>
      <c r="AA1743" s="150"/>
      <c r="AB1743" s="150"/>
      <c r="AC1743" s="150"/>
      <c r="AD1743" s="150"/>
      <c r="AE1743" s="150"/>
      <c r="AF1743" s="150"/>
      <c r="AG1743" s="11"/>
      <c r="AH1743" s="11"/>
      <c r="AI1743" s="11"/>
      <c r="AT1743" s="11"/>
      <c r="AU1743" s="88"/>
    </row>
    <row r="1744" spans="3:47" outlineLevel="2" x14ac:dyDescent="0.2">
      <c r="C1744" s="119">
        <v>16</v>
      </c>
      <c r="D1744" s="167" t="s">
        <v>218</v>
      </c>
      <c r="E1744" s="11"/>
      <c r="F1744" s="134" t="s">
        <v>31</v>
      </c>
      <c r="G1744" s="16" t="s">
        <v>130</v>
      </c>
      <c r="H1744" s="172">
        <v>1</v>
      </c>
      <c r="I1744" s="173">
        <v>0</v>
      </c>
      <c r="J1744" s="173">
        <v>1</v>
      </c>
      <c r="K1744" s="174">
        <v>0</v>
      </c>
      <c r="L1744" s="11"/>
      <c r="M1744" s="11"/>
      <c r="N1744" s="11"/>
      <c r="O1744" s="11"/>
      <c r="P1744" s="149"/>
      <c r="Q1744" s="164"/>
      <c r="V1744" s="165"/>
      <c r="W1744" s="11"/>
      <c r="X1744" s="11"/>
      <c r="Y1744" s="150"/>
      <c r="Z1744" s="150"/>
      <c r="AA1744" s="150"/>
      <c r="AB1744" s="150"/>
      <c r="AC1744" s="150"/>
      <c r="AD1744" s="150"/>
      <c r="AE1744" s="150"/>
      <c r="AF1744" s="150"/>
      <c r="AG1744" s="11"/>
      <c r="AH1744" s="11"/>
      <c r="AI1744" s="11"/>
      <c r="AT1744" s="11"/>
      <c r="AU1744" s="88"/>
    </row>
    <row r="1745" spans="3:47" outlineLevel="2" x14ac:dyDescent="0.2">
      <c r="C1745" s="119">
        <v>16</v>
      </c>
      <c r="D1745" s="167" t="s">
        <v>218</v>
      </c>
      <c r="E1745" s="11"/>
      <c r="F1745" s="134" t="s">
        <v>28</v>
      </c>
      <c r="G1745" s="16" t="s">
        <v>130</v>
      </c>
      <c r="H1745" s="172">
        <v>1</v>
      </c>
      <c r="I1745" s="173">
        <v>0</v>
      </c>
      <c r="J1745" s="173">
        <v>1</v>
      </c>
      <c r="K1745" s="174">
        <v>0</v>
      </c>
      <c r="L1745" s="11"/>
      <c r="M1745" s="11"/>
      <c r="N1745" s="11"/>
      <c r="O1745" s="11"/>
      <c r="P1745" s="149"/>
      <c r="Q1745" s="164"/>
      <c r="V1745" s="165"/>
      <c r="W1745" s="150"/>
      <c r="X1745" s="150"/>
      <c r="Y1745" s="150"/>
      <c r="Z1745" s="150"/>
      <c r="AA1745" s="150"/>
      <c r="AB1745" s="150"/>
      <c r="AC1745" s="150"/>
      <c r="AD1745" s="150"/>
      <c r="AE1745" s="150"/>
      <c r="AF1745" s="150"/>
      <c r="AG1745" s="11"/>
      <c r="AH1745" s="11"/>
      <c r="AI1745" s="11"/>
      <c r="AT1745" s="11"/>
      <c r="AU1745" s="88"/>
    </row>
    <row r="1746" spans="3:47" outlineLevel="2" x14ac:dyDescent="0.2">
      <c r="C1746" s="119">
        <v>16</v>
      </c>
      <c r="D1746" s="167" t="s">
        <v>218</v>
      </c>
      <c r="E1746" s="11"/>
      <c r="F1746" s="134" t="s">
        <v>210</v>
      </c>
      <c r="G1746" s="16" t="s">
        <v>130</v>
      </c>
      <c r="H1746" s="172">
        <v>0.8</v>
      </c>
      <c r="I1746" s="173">
        <v>0.19999999999999996</v>
      </c>
      <c r="J1746" s="173">
        <v>0.5</v>
      </c>
      <c r="K1746" s="174">
        <v>0.5</v>
      </c>
      <c r="L1746" s="11"/>
      <c r="M1746" s="11"/>
      <c r="N1746" s="11"/>
      <c r="O1746" s="11"/>
      <c r="P1746" s="149"/>
      <c r="Q1746" s="164"/>
      <c r="V1746" s="165"/>
      <c r="W1746" s="150"/>
      <c r="X1746" s="150"/>
      <c r="Y1746" s="150"/>
      <c r="Z1746" s="150"/>
      <c r="AA1746" s="150"/>
      <c r="AB1746" s="150"/>
      <c r="AC1746" s="150"/>
      <c r="AD1746" s="150"/>
      <c r="AE1746" s="150"/>
      <c r="AF1746" s="150"/>
      <c r="AG1746" s="11"/>
      <c r="AH1746" s="11"/>
      <c r="AI1746" s="11"/>
      <c r="AT1746" s="11"/>
      <c r="AU1746" s="88"/>
    </row>
    <row r="1747" spans="3:47" outlineLevel="2" x14ac:dyDescent="0.2">
      <c r="C1747" s="119">
        <v>16</v>
      </c>
      <c r="D1747" s="167" t="s">
        <v>218</v>
      </c>
      <c r="E1747" s="11"/>
      <c r="F1747" s="134" t="s">
        <v>211</v>
      </c>
      <c r="G1747" s="16" t="s">
        <v>130</v>
      </c>
      <c r="H1747" s="172">
        <v>1</v>
      </c>
      <c r="I1747" s="173">
        <v>0</v>
      </c>
      <c r="J1747" s="173">
        <v>0.5</v>
      </c>
      <c r="K1747" s="174">
        <v>0.5</v>
      </c>
      <c r="L1747" s="11"/>
      <c r="M1747" s="11"/>
      <c r="N1747" s="11"/>
      <c r="O1747" s="11"/>
      <c r="P1747" s="149"/>
      <c r="Q1747" s="164"/>
      <c r="V1747" s="165"/>
      <c r="W1747" s="150"/>
      <c r="X1747" s="150"/>
      <c r="Y1747" s="150"/>
      <c r="Z1747" s="150"/>
      <c r="AA1747" s="150"/>
      <c r="AB1747" s="150"/>
      <c r="AC1747" s="150"/>
      <c r="AD1747" s="150"/>
      <c r="AE1747" s="150"/>
      <c r="AF1747" s="150"/>
      <c r="AG1747" s="11"/>
      <c r="AH1747" s="11"/>
      <c r="AI1747" s="11"/>
      <c r="AT1747" s="11"/>
      <c r="AU1747" s="88"/>
    </row>
    <row r="1748" spans="3:47" outlineLevel="2" x14ac:dyDescent="0.2">
      <c r="C1748" s="119">
        <v>16</v>
      </c>
      <c r="D1748" s="167" t="s">
        <v>218</v>
      </c>
      <c r="E1748" s="11"/>
      <c r="F1748" s="134" t="s">
        <v>212</v>
      </c>
      <c r="G1748" s="16" t="s">
        <v>130</v>
      </c>
      <c r="H1748" s="172">
        <v>0.8</v>
      </c>
      <c r="I1748" s="173">
        <v>0.19999999999999996</v>
      </c>
      <c r="J1748" s="173">
        <v>1</v>
      </c>
      <c r="K1748" s="174">
        <v>0</v>
      </c>
      <c r="L1748" s="11"/>
      <c r="M1748" s="11"/>
      <c r="N1748" s="11"/>
      <c r="O1748" s="11"/>
      <c r="P1748" s="149"/>
      <c r="Q1748" s="164"/>
      <c r="V1748" s="165"/>
      <c r="W1748" s="150"/>
      <c r="X1748" s="150"/>
      <c r="Y1748" s="150"/>
      <c r="Z1748" s="150"/>
      <c r="AA1748" s="150"/>
      <c r="AB1748" s="150"/>
      <c r="AC1748" s="150"/>
      <c r="AD1748" s="150"/>
      <c r="AE1748" s="150"/>
      <c r="AF1748" s="150"/>
      <c r="AG1748" s="11"/>
      <c r="AH1748" s="11"/>
      <c r="AI1748" s="11"/>
      <c r="AT1748" s="11"/>
      <c r="AU1748" s="88"/>
    </row>
    <row r="1749" spans="3:47" outlineLevel="2" x14ac:dyDescent="0.2">
      <c r="C1749" s="119">
        <v>16</v>
      </c>
      <c r="D1749" s="167" t="s">
        <v>218</v>
      </c>
      <c r="E1749" s="11"/>
      <c r="F1749" s="134" t="s">
        <v>213</v>
      </c>
      <c r="G1749" s="16" t="s">
        <v>130</v>
      </c>
      <c r="H1749" s="172">
        <v>1</v>
      </c>
      <c r="I1749" s="173">
        <v>0</v>
      </c>
      <c r="J1749" s="173">
        <v>1</v>
      </c>
      <c r="K1749" s="174">
        <v>0</v>
      </c>
      <c r="L1749" s="11"/>
      <c r="M1749" s="11"/>
      <c r="N1749" s="11"/>
      <c r="O1749" s="11"/>
      <c r="P1749" s="149"/>
      <c r="Q1749" s="164"/>
      <c r="V1749" s="165"/>
      <c r="W1749" s="150"/>
      <c r="X1749" s="150"/>
      <c r="Y1749" s="150"/>
      <c r="Z1749" s="150"/>
      <c r="AA1749" s="150"/>
      <c r="AB1749" s="150"/>
      <c r="AC1749" s="150"/>
      <c r="AD1749" s="150"/>
      <c r="AE1749" s="150"/>
      <c r="AF1749" s="150"/>
      <c r="AG1749" s="11"/>
      <c r="AH1749" s="11"/>
      <c r="AI1749" s="11"/>
      <c r="AT1749" s="11"/>
      <c r="AU1749" s="88"/>
    </row>
    <row r="1750" spans="3:47" outlineLevel="2" x14ac:dyDescent="0.2">
      <c r="C1750" s="119">
        <v>16</v>
      </c>
      <c r="D1750" s="167" t="s">
        <v>218</v>
      </c>
      <c r="E1750" s="11"/>
      <c r="F1750" s="134" t="s">
        <v>214</v>
      </c>
      <c r="G1750" s="16" t="s">
        <v>130</v>
      </c>
      <c r="H1750" s="172">
        <v>0.8</v>
      </c>
      <c r="I1750" s="173">
        <v>0.19999999999999996</v>
      </c>
      <c r="J1750" s="173">
        <v>1</v>
      </c>
      <c r="K1750" s="174">
        <v>0</v>
      </c>
      <c r="L1750" s="11"/>
      <c r="M1750" s="11"/>
      <c r="N1750" s="11"/>
      <c r="O1750" s="11"/>
      <c r="P1750" s="149"/>
      <c r="Q1750" s="164"/>
      <c r="V1750" s="165"/>
      <c r="W1750" s="150"/>
      <c r="X1750" s="150"/>
      <c r="Y1750" s="150"/>
      <c r="Z1750" s="150"/>
      <c r="AA1750" s="150"/>
      <c r="AB1750" s="150"/>
      <c r="AC1750" s="150"/>
      <c r="AD1750" s="150"/>
      <c r="AE1750" s="150"/>
      <c r="AF1750" s="150"/>
      <c r="AG1750" s="11"/>
      <c r="AH1750" s="11"/>
      <c r="AI1750" s="11"/>
      <c r="AT1750" s="11"/>
      <c r="AU1750" s="88"/>
    </row>
    <row r="1751" spans="3:47" outlineLevel="2" x14ac:dyDescent="0.2">
      <c r="C1751" s="119">
        <v>16</v>
      </c>
      <c r="D1751" s="167" t="s">
        <v>218</v>
      </c>
      <c r="E1751" s="11"/>
      <c r="F1751" s="134" t="s">
        <v>215</v>
      </c>
      <c r="G1751" s="16" t="s">
        <v>130</v>
      </c>
      <c r="H1751" s="172">
        <v>1</v>
      </c>
      <c r="I1751" s="173">
        <v>0</v>
      </c>
      <c r="J1751" s="173">
        <v>1</v>
      </c>
      <c r="K1751" s="174">
        <v>0</v>
      </c>
      <c r="L1751" s="11"/>
      <c r="M1751" s="11"/>
      <c r="N1751" s="11"/>
      <c r="O1751" s="11"/>
      <c r="P1751" s="149"/>
      <c r="Q1751" s="164"/>
      <c r="V1751" s="165"/>
      <c r="W1751" s="150"/>
      <c r="X1751" s="150"/>
      <c r="Y1751" s="150"/>
      <c r="Z1751" s="150"/>
      <c r="AA1751" s="150"/>
      <c r="AB1751" s="150"/>
      <c r="AC1751" s="150"/>
      <c r="AD1751" s="150"/>
      <c r="AE1751" s="150"/>
      <c r="AF1751" s="150"/>
      <c r="AG1751" s="11"/>
      <c r="AH1751" s="11"/>
      <c r="AI1751" s="11"/>
      <c r="AT1751" s="11"/>
      <c r="AU1751" s="88"/>
    </row>
    <row r="1752" spans="3:47" outlineLevel="2" x14ac:dyDescent="0.2">
      <c r="C1752" s="119">
        <v>16</v>
      </c>
      <c r="D1752" s="167" t="s">
        <v>218</v>
      </c>
      <c r="E1752" s="11"/>
      <c r="F1752" s="175" t="s">
        <v>216</v>
      </c>
      <c r="G1752" s="16" t="s">
        <v>130</v>
      </c>
      <c r="H1752" s="172">
        <v>1</v>
      </c>
      <c r="I1752" s="173">
        <v>0</v>
      </c>
      <c r="J1752" s="173">
        <v>1</v>
      </c>
      <c r="K1752" s="174">
        <v>0</v>
      </c>
      <c r="L1752" s="11"/>
      <c r="M1752" s="11"/>
      <c r="N1752" s="11"/>
      <c r="O1752" s="11"/>
      <c r="P1752" s="149"/>
      <c r="Q1752" s="164"/>
      <c r="V1752" s="165"/>
      <c r="W1752" s="150"/>
      <c r="X1752" s="150"/>
      <c r="Y1752" s="150"/>
      <c r="Z1752" s="150"/>
      <c r="AA1752" s="150"/>
      <c r="AB1752" s="150"/>
      <c r="AC1752" s="150"/>
      <c r="AD1752" s="150"/>
      <c r="AE1752" s="150"/>
      <c r="AF1752" s="150"/>
      <c r="AG1752" s="11"/>
      <c r="AH1752" s="11"/>
      <c r="AI1752" s="11"/>
      <c r="AT1752" s="11"/>
      <c r="AU1752" s="88"/>
    </row>
    <row r="1753" spans="3:47" outlineLevel="2" x14ac:dyDescent="0.2">
      <c r="C1753" s="119">
        <v>16</v>
      </c>
      <c r="D1753" s="167" t="s">
        <v>218</v>
      </c>
      <c r="E1753" s="11"/>
      <c r="F1753" s="175" t="s">
        <v>33</v>
      </c>
      <c r="G1753" s="16" t="s">
        <v>130</v>
      </c>
      <c r="H1753" s="172">
        <v>1</v>
      </c>
      <c r="I1753" s="173">
        <v>0</v>
      </c>
      <c r="J1753" s="173">
        <v>1</v>
      </c>
      <c r="K1753" s="174">
        <v>0</v>
      </c>
      <c r="L1753" s="11"/>
      <c r="M1753" s="11"/>
      <c r="N1753" s="11"/>
      <c r="O1753" s="11"/>
      <c r="P1753" s="149"/>
      <c r="Q1753" s="164"/>
      <c r="V1753" s="165"/>
      <c r="W1753" s="150"/>
      <c r="X1753" s="150"/>
      <c r="Y1753" s="150"/>
      <c r="Z1753" s="150"/>
      <c r="AA1753" s="150"/>
      <c r="AB1753" s="150"/>
      <c r="AC1753" s="150"/>
      <c r="AD1753" s="150"/>
      <c r="AE1753" s="150"/>
      <c r="AF1753" s="150"/>
      <c r="AG1753" s="11"/>
      <c r="AH1753" s="11"/>
      <c r="AI1753" s="11"/>
      <c r="AT1753" s="11"/>
      <c r="AU1753" s="88"/>
    </row>
    <row r="1754" spans="3:47" outlineLevel="2" x14ac:dyDescent="0.2">
      <c r="C1754" s="119">
        <v>16</v>
      </c>
      <c r="D1754" s="167" t="s">
        <v>218</v>
      </c>
      <c r="E1754" s="11"/>
      <c r="F1754" s="175" t="s">
        <v>34</v>
      </c>
      <c r="G1754" s="16" t="s">
        <v>130</v>
      </c>
      <c r="H1754" s="172">
        <v>1</v>
      </c>
      <c r="I1754" s="173">
        <v>0</v>
      </c>
      <c r="J1754" s="173">
        <v>1</v>
      </c>
      <c r="K1754" s="174">
        <v>0</v>
      </c>
      <c r="L1754" s="11"/>
      <c r="M1754" s="11"/>
      <c r="N1754" s="11"/>
      <c r="O1754" s="11"/>
      <c r="P1754" s="149"/>
      <c r="Q1754" s="164"/>
      <c r="V1754" s="165"/>
      <c r="W1754" s="150"/>
      <c r="X1754" s="150"/>
      <c r="Y1754" s="150"/>
      <c r="Z1754" s="150"/>
      <c r="AA1754" s="150"/>
      <c r="AB1754" s="150"/>
      <c r="AC1754" s="150"/>
      <c r="AD1754" s="150"/>
      <c r="AE1754" s="150"/>
      <c r="AF1754" s="150"/>
      <c r="AG1754" s="11"/>
      <c r="AH1754" s="11"/>
      <c r="AI1754" s="11"/>
      <c r="AT1754" s="11"/>
      <c r="AU1754" s="88"/>
    </row>
    <row r="1755" spans="3:47" outlineLevel="2" x14ac:dyDescent="0.2">
      <c r="C1755" s="119">
        <v>16</v>
      </c>
      <c r="D1755" s="167" t="s">
        <v>218</v>
      </c>
      <c r="E1755" s="11"/>
      <c r="F1755" s="175" t="s">
        <v>217</v>
      </c>
      <c r="G1755" s="16" t="s">
        <v>130</v>
      </c>
      <c r="H1755" s="172">
        <v>1</v>
      </c>
      <c r="I1755" s="173">
        <v>0</v>
      </c>
      <c r="J1755" s="173">
        <v>1</v>
      </c>
      <c r="K1755" s="174">
        <v>0</v>
      </c>
      <c r="L1755" s="11"/>
      <c r="M1755" s="11"/>
      <c r="N1755" s="11"/>
      <c r="O1755" s="11"/>
      <c r="P1755" s="149"/>
      <c r="Q1755" s="164"/>
      <c r="V1755" s="165"/>
      <c r="W1755" s="150"/>
      <c r="X1755" s="150"/>
      <c r="Y1755" s="150"/>
      <c r="Z1755" s="150"/>
      <c r="AA1755" s="150"/>
      <c r="AB1755" s="150"/>
      <c r="AC1755" s="150"/>
      <c r="AD1755" s="150"/>
      <c r="AE1755" s="150"/>
      <c r="AF1755" s="150"/>
      <c r="AG1755" s="11"/>
      <c r="AH1755" s="11"/>
      <c r="AI1755" s="11"/>
      <c r="AT1755" s="11"/>
      <c r="AU1755" s="88"/>
    </row>
    <row r="1756" spans="3:47" outlineLevel="2" x14ac:dyDescent="0.2">
      <c r="C1756" s="119">
        <v>16</v>
      </c>
      <c r="D1756" s="167" t="s">
        <v>218</v>
      </c>
      <c r="E1756" s="11"/>
      <c r="F1756" s="175" t="s">
        <v>152</v>
      </c>
      <c r="G1756" s="16" t="s">
        <v>130</v>
      </c>
      <c r="H1756" s="172">
        <v>0</v>
      </c>
      <c r="I1756" s="173">
        <v>1</v>
      </c>
      <c r="J1756" s="173">
        <v>0</v>
      </c>
      <c r="K1756" s="174">
        <v>0</v>
      </c>
      <c r="L1756" s="11"/>
      <c r="M1756" s="11"/>
      <c r="N1756" s="11"/>
      <c r="O1756" s="11"/>
      <c r="P1756" s="149"/>
      <c r="Q1756" s="164"/>
      <c r="V1756" s="165"/>
      <c r="W1756" s="150"/>
      <c r="X1756" s="150"/>
      <c r="Y1756" s="150"/>
      <c r="Z1756" s="150"/>
      <c r="AA1756" s="150"/>
      <c r="AB1756" s="150"/>
      <c r="AC1756" s="150"/>
      <c r="AD1756" s="150"/>
      <c r="AE1756" s="150"/>
      <c r="AF1756" s="150"/>
      <c r="AG1756" s="11"/>
      <c r="AH1756" s="11"/>
      <c r="AI1756" s="11"/>
      <c r="AT1756" s="11"/>
      <c r="AU1756" s="88"/>
    </row>
    <row r="1757" spans="3:47" outlineLevel="2" x14ac:dyDescent="0.2">
      <c r="C1757" s="119">
        <v>16</v>
      </c>
      <c r="D1757" s="167" t="s">
        <v>218</v>
      </c>
      <c r="E1757" s="11"/>
      <c r="F1757" s="176" t="s">
        <v>152</v>
      </c>
      <c r="G1757" s="177" t="s">
        <v>130</v>
      </c>
      <c r="H1757" s="178">
        <v>0</v>
      </c>
      <c r="I1757" s="179">
        <v>1</v>
      </c>
      <c r="J1757" s="179">
        <v>0</v>
      </c>
      <c r="K1757" s="180">
        <v>0</v>
      </c>
      <c r="L1757" s="11"/>
      <c r="M1757" s="11"/>
      <c r="N1757" s="11"/>
      <c r="O1757" s="11"/>
      <c r="P1757" s="149"/>
      <c r="Q1757" s="164"/>
      <c r="V1757" s="165"/>
      <c r="W1757" s="150"/>
      <c r="X1757" s="150"/>
      <c r="Y1757" s="150"/>
      <c r="Z1757" s="150"/>
      <c r="AA1757" s="150"/>
      <c r="AB1757" s="150"/>
      <c r="AC1757" s="150"/>
      <c r="AD1757" s="150"/>
      <c r="AE1757" s="150"/>
      <c r="AF1757" s="150"/>
      <c r="AG1757" s="11"/>
      <c r="AH1757" s="11"/>
      <c r="AI1757" s="11"/>
      <c r="AT1757" s="11"/>
      <c r="AU1757" s="88"/>
    </row>
    <row r="1758" spans="3:47" outlineLevel="2" x14ac:dyDescent="0.2">
      <c r="C1758" s="119">
        <v>16</v>
      </c>
      <c r="D1758" s="167" t="s">
        <v>218</v>
      </c>
      <c r="E1758" s="11"/>
      <c r="F1758" s="125" t="s">
        <v>152</v>
      </c>
      <c r="G1758" s="168" t="s">
        <v>130</v>
      </c>
      <c r="H1758" s="172">
        <v>0</v>
      </c>
      <c r="I1758" s="173">
        <v>1</v>
      </c>
      <c r="J1758" s="173">
        <v>0</v>
      </c>
      <c r="K1758" s="174">
        <v>0</v>
      </c>
      <c r="L1758" s="11"/>
      <c r="M1758" s="11"/>
      <c r="N1758" s="11"/>
      <c r="O1758" s="11"/>
      <c r="P1758" s="149"/>
      <c r="Q1758" s="164"/>
      <c r="V1758" s="165"/>
      <c r="W1758" s="150"/>
      <c r="X1758" s="150"/>
      <c r="Y1758" s="150"/>
      <c r="Z1758" s="150"/>
      <c r="AA1758" s="150"/>
      <c r="AB1758" s="150"/>
      <c r="AC1758" s="150"/>
      <c r="AD1758" s="150"/>
      <c r="AE1758" s="150"/>
      <c r="AF1758" s="150"/>
      <c r="AG1758" s="11"/>
      <c r="AH1758" s="11"/>
      <c r="AI1758" s="11"/>
      <c r="AT1758" s="11"/>
      <c r="AU1758" s="88"/>
    </row>
    <row r="1759" spans="3:47" outlineLevel="2" x14ac:dyDescent="0.2">
      <c r="C1759" s="119">
        <v>16</v>
      </c>
      <c r="D1759" s="167" t="s">
        <v>218</v>
      </c>
      <c r="E1759" s="11"/>
      <c r="F1759" s="134" t="s">
        <v>152</v>
      </c>
      <c r="G1759" s="16" t="s">
        <v>130</v>
      </c>
      <c r="H1759" s="172">
        <v>0</v>
      </c>
      <c r="I1759" s="173">
        <v>1</v>
      </c>
      <c r="J1759" s="173">
        <v>0</v>
      </c>
      <c r="K1759" s="174">
        <v>0</v>
      </c>
      <c r="L1759" s="11"/>
      <c r="M1759" s="11"/>
      <c r="N1759" s="11"/>
      <c r="O1759" s="11"/>
      <c r="P1759" s="149"/>
      <c r="Q1759" s="164"/>
      <c r="V1759" s="165"/>
      <c r="W1759" s="150"/>
      <c r="X1759" s="150"/>
      <c r="Y1759" s="150"/>
      <c r="Z1759" s="150"/>
      <c r="AA1759" s="150"/>
      <c r="AB1759" s="150"/>
      <c r="AC1759" s="150"/>
      <c r="AD1759" s="150"/>
      <c r="AE1759" s="150"/>
      <c r="AF1759" s="150"/>
      <c r="AG1759" s="11"/>
      <c r="AH1759" s="11"/>
      <c r="AI1759" s="11"/>
      <c r="AT1759" s="11"/>
      <c r="AU1759" s="88"/>
    </row>
    <row r="1760" spans="3:47" outlineLevel="2" x14ac:dyDescent="0.2">
      <c r="C1760" s="119">
        <v>16</v>
      </c>
      <c r="D1760" s="167" t="s">
        <v>218</v>
      </c>
      <c r="E1760" s="11"/>
      <c r="F1760" s="134" t="s">
        <v>152</v>
      </c>
      <c r="G1760" s="16" t="s">
        <v>130</v>
      </c>
      <c r="H1760" s="172">
        <v>0</v>
      </c>
      <c r="I1760" s="173">
        <v>1</v>
      </c>
      <c r="J1760" s="173">
        <v>0</v>
      </c>
      <c r="K1760" s="174">
        <v>0</v>
      </c>
      <c r="L1760" s="11"/>
      <c r="M1760" s="11"/>
      <c r="N1760" s="11"/>
      <c r="O1760" s="11"/>
      <c r="P1760" s="149"/>
      <c r="Q1760" s="164"/>
      <c r="V1760" s="165"/>
      <c r="W1760" s="150"/>
      <c r="X1760" s="150"/>
      <c r="Y1760" s="150"/>
      <c r="Z1760" s="150"/>
      <c r="AA1760" s="150"/>
      <c r="AB1760" s="150"/>
      <c r="AC1760" s="150"/>
      <c r="AD1760" s="150"/>
      <c r="AE1760" s="150"/>
      <c r="AF1760" s="150"/>
      <c r="AG1760" s="11"/>
      <c r="AH1760" s="11"/>
      <c r="AI1760" s="11"/>
      <c r="AT1760" s="11"/>
      <c r="AU1760" s="88"/>
    </row>
    <row r="1761" spans="3:47" outlineLevel="2" x14ac:dyDescent="0.2">
      <c r="C1761" s="119">
        <v>16</v>
      </c>
      <c r="D1761" s="167" t="s">
        <v>218</v>
      </c>
      <c r="E1761" s="11"/>
      <c r="F1761" s="134" t="s">
        <v>152</v>
      </c>
      <c r="G1761" s="16" t="s">
        <v>130</v>
      </c>
      <c r="H1761" s="172">
        <v>0</v>
      </c>
      <c r="I1761" s="173">
        <v>1</v>
      </c>
      <c r="J1761" s="173">
        <v>0</v>
      </c>
      <c r="K1761" s="174">
        <v>0</v>
      </c>
      <c r="L1761" s="11"/>
      <c r="M1761" s="11"/>
      <c r="N1761" s="11"/>
      <c r="O1761" s="11"/>
      <c r="P1761" s="149"/>
      <c r="Q1761" s="164"/>
      <c r="V1761" s="165"/>
      <c r="W1761" s="150"/>
      <c r="X1761" s="150"/>
      <c r="Y1761" s="150"/>
      <c r="Z1761" s="150"/>
      <c r="AA1761" s="150"/>
      <c r="AB1761" s="150"/>
      <c r="AC1761" s="150"/>
      <c r="AD1761" s="150"/>
      <c r="AE1761" s="150"/>
      <c r="AF1761" s="150"/>
      <c r="AG1761" s="11"/>
      <c r="AH1761" s="11"/>
      <c r="AI1761" s="11"/>
      <c r="AT1761" s="11"/>
      <c r="AU1761" s="88"/>
    </row>
    <row r="1762" spans="3:47" outlineLevel="2" x14ac:dyDescent="0.2">
      <c r="C1762" s="119">
        <v>16</v>
      </c>
      <c r="D1762" s="167" t="s">
        <v>218</v>
      </c>
      <c r="E1762" s="11"/>
      <c r="F1762" s="134" t="s">
        <v>152</v>
      </c>
      <c r="G1762" s="16" t="s">
        <v>130</v>
      </c>
      <c r="H1762" s="172">
        <v>0</v>
      </c>
      <c r="I1762" s="173">
        <v>1</v>
      </c>
      <c r="J1762" s="173">
        <v>0</v>
      </c>
      <c r="K1762" s="174">
        <v>0</v>
      </c>
      <c r="L1762" s="11"/>
      <c r="M1762" s="11"/>
      <c r="N1762" s="11"/>
      <c r="O1762" s="11"/>
      <c r="P1762" s="149"/>
      <c r="Q1762" s="164"/>
      <c r="V1762" s="165"/>
      <c r="W1762" s="150"/>
      <c r="X1762" s="150"/>
      <c r="Y1762" s="150"/>
      <c r="Z1762" s="150"/>
      <c r="AA1762" s="150"/>
      <c r="AB1762" s="150"/>
      <c r="AC1762" s="150"/>
      <c r="AD1762" s="150"/>
      <c r="AE1762" s="150"/>
      <c r="AF1762" s="150"/>
      <c r="AG1762" s="11"/>
      <c r="AH1762" s="11"/>
      <c r="AI1762" s="11"/>
      <c r="AT1762" s="11"/>
      <c r="AU1762" s="88"/>
    </row>
    <row r="1763" spans="3:47" outlineLevel="2" x14ac:dyDescent="0.2">
      <c r="C1763" s="119">
        <v>16</v>
      </c>
      <c r="D1763" s="167" t="s">
        <v>218</v>
      </c>
      <c r="E1763" s="11"/>
      <c r="F1763" s="134" t="s">
        <v>152</v>
      </c>
      <c r="G1763" s="16" t="s">
        <v>130</v>
      </c>
      <c r="H1763" s="172">
        <v>0</v>
      </c>
      <c r="I1763" s="173">
        <v>1</v>
      </c>
      <c r="J1763" s="173">
        <v>0</v>
      </c>
      <c r="K1763" s="174">
        <v>0</v>
      </c>
      <c r="L1763" s="11"/>
      <c r="M1763" s="11"/>
      <c r="N1763" s="11"/>
      <c r="O1763" s="11"/>
      <c r="P1763" s="149"/>
      <c r="Q1763" s="164"/>
      <c r="V1763" s="165"/>
      <c r="W1763" s="150"/>
      <c r="X1763" s="181"/>
      <c r="Y1763" s="150"/>
      <c r="Z1763" s="150"/>
      <c r="AA1763" s="150"/>
      <c r="AB1763" s="150"/>
      <c r="AC1763" s="150"/>
      <c r="AD1763" s="150"/>
      <c r="AE1763" s="150"/>
      <c r="AF1763" s="150"/>
      <c r="AG1763" s="11"/>
      <c r="AH1763" s="11"/>
      <c r="AI1763" s="11"/>
      <c r="AT1763" s="11"/>
      <c r="AU1763" s="88"/>
    </row>
    <row r="1764" spans="3:47" outlineLevel="2" x14ac:dyDescent="0.2">
      <c r="C1764" s="119">
        <v>16</v>
      </c>
      <c r="D1764" s="167" t="s">
        <v>218</v>
      </c>
      <c r="E1764" s="11"/>
      <c r="F1764" s="134" t="s">
        <v>152</v>
      </c>
      <c r="G1764" s="16" t="s">
        <v>130</v>
      </c>
      <c r="H1764" s="172">
        <v>0</v>
      </c>
      <c r="I1764" s="173">
        <v>1</v>
      </c>
      <c r="J1764" s="173">
        <v>0</v>
      </c>
      <c r="K1764" s="174">
        <v>0</v>
      </c>
      <c r="L1764" s="11"/>
      <c r="M1764" s="11"/>
      <c r="N1764" s="11"/>
      <c r="O1764" s="11"/>
      <c r="P1764" s="149"/>
      <c r="Q1764" s="164"/>
      <c r="V1764" s="165"/>
      <c r="W1764" s="150"/>
      <c r="X1764" s="150"/>
      <c r="Y1764" s="150"/>
      <c r="Z1764" s="150"/>
      <c r="AA1764" s="150"/>
      <c r="AB1764" s="150"/>
      <c r="AC1764" s="150"/>
      <c r="AD1764" s="150"/>
      <c r="AE1764" s="150"/>
      <c r="AF1764" s="150"/>
      <c r="AG1764" s="11"/>
      <c r="AH1764" s="11"/>
      <c r="AI1764" s="11"/>
      <c r="AT1764" s="11"/>
      <c r="AU1764" s="88"/>
    </row>
    <row r="1765" spans="3:47" outlineLevel="2" x14ac:dyDescent="0.2">
      <c r="C1765" s="119">
        <v>16</v>
      </c>
      <c r="D1765" s="167" t="s">
        <v>218</v>
      </c>
      <c r="E1765" s="11"/>
      <c r="F1765" s="134" t="s">
        <v>152</v>
      </c>
      <c r="G1765" s="16" t="s">
        <v>130</v>
      </c>
      <c r="H1765" s="172">
        <v>0</v>
      </c>
      <c r="I1765" s="173">
        <v>1</v>
      </c>
      <c r="J1765" s="173">
        <v>0</v>
      </c>
      <c r="K1765" s="174">
        <v>0</v>
      </c>
      <c r="L1765" s="11"/>
      <c r="M1765" s="11"/>
      <c r="N1765" s="11"/>
      <c r="O1765" s="11"/>
      <c r="P1765" s="149"/>
      <c r="Q1765" s="164"/>
      <c r="V1765" s="165"/>
      <c r="W1765" s="150"/>
      <c r="X1765" s="150"/>
      <c r="Y1765" s="150"/>
      <c r="Z1765" s="150"/>
      <c r="AA1765" s="150"/>
      <c r="AB1765" s="150"/>
      <c r="AC1765" s="150"/>
      <c r="AD1765" s="150"/>
      <c r="AE1765" s="150"/>
      <c r="AF1765" s="150"/>
      <c r="AG1765" s="11"/>
      <c r="AH1765" s="11"/>
      <c r="AI1765" s="11"/>
      <c r="AT1765" s="11"/>
      <c r="AU1765" s="88"/>
    </row>
    <row r="1766" spans="3:47" outlineLevel="2" x14ac:dyDescent="0.2">
      <c r="C1766" s="119">
        <v>16</v>
      </c>
      <c r="D1766" s="167" t="s">
        <v>218</v>
      </c>
      <c r="E1766" s="11"/>
      <c r="F1766" s="134" t="s">
        <v>152</v>
      </c>
      <c r="G1766" s="16" t="s">
        <v>130</v>
      </c>
      <c r="H1766" s="172">
        <v>0</v>
      </c>
      <c r="I1766" s="173">
        <v>1</v>
      </c>
      <c r="J1766" s="173">
        <v>0</v>
      </c>
      <c r="K1766" s="174">
        <v>0</v>
      </c>
      <c r="L1766" s="11"/>
      <c r="M1766" s="11"/>
      <c r="N1766" s="11"/>
      <c r="O1766" s="11"/>
      <c r="P1766" s="149"/>
      <c r="Q1766" s="164"/>
      <c r="V1766" s="165"/>
      <c r="W1766" s="150"/>
      <c r="X1766" s="150"/>
      <c r="Y1766" s="150"/>
      <c r="Z1766" s="150"/>
      <c r="AA1766" s="150"/>
      <c r="AB1766" s="150"/>
      <c r="AC1766" s="150"/>
      <c r="AD1766" s="150"/>
      <c r="AE1766" s="150"/>
      <c r="AF1766" s="150"/>
      <c r="AG1766" s="11"/>
      <c r="AH1766" s="11"/>
      <c r="AI1766" s="11"/>
      <c r="AT1766" s="11"/>
      <c r="AU1766" s="88"/>
    </row>
    <row r="1767" spans="3:47" outlineLevel="2" x14ac:dyDescent="0.2">
      <c r="C1767" s="119">
        <v>16</v>
      </c>
      <c r="D1767" s="167" t="s">
        <v>218</v>
      </c>
      <c r="E1767" s="11"/>
      <c r="F1767" s="140" t="s">
        <v>152</v>
      </c>
      <c r="G1767" s="177" t="s">
        <v>130</v>
      </c>
      <c r="H1767" s="178">
        <v>0</v>
      </c>
      <c r="I1767" s="179">
        <v>1</v>
      </c>
      <c r="J1767" s="179">
        <v>0</v>
      </c>
      <c r="K1767" s="180">
        <v>0</v>
      </c>
      <c r="L1767" s="11"/>
      <c r="M1767" s="11"/>
      <c r="N1767" s="11"/>
      <c r="O1767" s="11"/>
      <c r="P1767" s="149"/>
      <c r="Q1767" s="164"/>
      <c r="V1767" s="165"/>
      <c r="W1767" s="150"/>
      <c r="X1767" s="150"/>
      <c r="Y1767" s="150"/>
      <c r="Z1767" s="150"/>
      <c r="AA1767" s="150"/>
      <c r="AB1767" s="150"/>
      <c r="AC1767" s="150"/>
      <c r="AD1767" s="150"/>
      <c r="AE1767" s="150"/>
      <c r="AF1767" s="150"/>
      <c r="AG1767" s="150"/>
      <c r="AH1767" s="150"/>
      <c r="AI1767" s="150"/>
      <c r="AT1767" s="11"/>
      <c r="AU1767" s="88"/>
    </row>
    <row r="1768" spans="3:47" outlineLevel="2" x14ac:dyDescent="0.2">
      <c r="C1768" s="119">
        <v>16</v>
      </c>
      <c r="D1768" s="11"/>
      <c r="E1768" s="11"/>
      <c r="F1768" s="11"/>
      <c r="G1768" s="11"/>
      <c r="H1768" s="11"/>
      <c r="I1768" s="11"/>
      <c r="J1768" s="11"/>
      <c r="K1768" s="11"/>
      <c r="L1768" s="11"/>
      <c r="M1768" s="11"/>
      <c r="N1768" s="11"/>
      <c r="O1768" s="11"/>
      <c r="P1768" s="149"/>
      <c r="Q1768" s="16"/>
      <c r="R1768" s="182"/>
      <c r="S1768" s="182"/>
      <c r="T1768" s="182"/>
      <c r="U1768" s="182"/>
      <c r="V1768" s="183"/>
      <c r="W1768" s="150"/>
      <c r="X1768" s="150"/>
      <c r="Y1768" s="150"/>
      <c r="Z1768" s="150"/>
      <c r="AA1768" s="150"/>
      <c r="AB1768" s="150"/>
      <c r="AC1768" s="150"/>
      <c r="AD1768" s="150"/>
      <c r="AE1768" s="150"/>
      <c r="AF1768" s="150"/>
      <c r="AG1768" s="150"/>
      <c r="AH1768" s="150"/>
      <c r="AI1768" s="150"/>
      <c r="AT1768" s="11"/>
      <c r="AU1768" s="88"/>
    </row>
    <row r="1769" spans="3:47" outlineLevel="1" x14ac:dyDescent="0.2">
      <c r="C1769" s="119">
        <v>16</v>
      </c>
      <c r="D1769" s="11"/>
      <c r="E1769" s="162" t="s">
        <v>185</v>
      </c>
      <c r="F1769" s="121"/>
      <c r="G1769" s="121"/>
      <c r="H1769" s="121"/>
      <c r="I1769" s="121"/>
      <c r="J1769" s="121"/>
      <c r="K1769" s="121"/>
      <c r="L1769" s="121"/>
      <c r="M1769" s="121"/>
      <c r="N1769" s="121"/>
      <c r="O1769" s="121"/>
      <c r="P1769" s="121"/>
      <c r="Q1769" s="122"/>
      <c r="R1769" s="123"/>
      <c r="S1769" s="123"/>
      <c r="T1769" s="123"/>
      <c r="U1769" s="123"/>
      <c r="V1769" s="123"/>
      <c r="W1769" s="123"/>
      <c r="X1769" s="123"/>
      <c r="Y1769" s="123"/>
      <c r="Z1769" s="123"/>
      <c r="AA1769" s="123"/>
      <c r="AB1769" s="123"/>
      <c r="AC1769" s="123"/>
      <c r="AD1769" s="123"/>
      <c r="AE1769" s="123"/>
      <c r="AF1769" s="123"/>
      <c r="AG1769" s="123"/>
      <c r="AH1769" s="123"/>
      <c r="AI1769" s="123"/>
      <c r="AT1769" s="11"/>
      <c r="AU1769" s="88"/>
    </row>
    <row r="1770" spans="3:47" outlineLevel="2" x14ac:dyDescent="0.2">
      <c r="C1770" s="119">
        <v>16</v>
      </c>
      <c r="D1770" s="11"/>
      <c r="E1770" s="125"/>
      <c r="F1770" s="127" t="s">
        <v>5</v>
      </c>
      <c r="G1770" s="127"/>
      <c r="H1770" s="127"/>
      <c r="I1770" s="127"/>
      <c r="J1770" s="127"/>
      <c r="K1770" s="127"/>
      <c r="L1770" s="127"/>
      <c r="M1770" s="127"/>
      <c r="N1770" s="127"/>
      <c r="O1770" s="127"/>
      <c r="P1770" s="152"/>
      <c r="Q1770" s="128" t="s">
        <v>110</v>
      </c>
      <c r="R1770" s="184"/>
      <c r="S1770" s="185"/>
      <c r="T1770" s="185"/>
      <c r="U1770" s="186">
        <v>270.23043114515275</v>
      </c>
      <c r="V1770" s="186">
        <v>279.76921677203643</v>
      </c>
      <c r="W1770" s="187">
        <v>287.57782372613491</v>
      </c>
      <c r="X1770" s="186">
        <v>295.42419938853084</v>
      </c>
      <c r="Y1770" s="185">
        <v>302.55017226148624</v>
      </c>
      <c r="Z1770" s="185">
        <v>308.95276694030292</v>
      </c>
      <c r="AA1770" s="185">
        <v>315.08753729398052</v>
      </c>
      <c r="AB1770" s="185">
        <v>321.34412398130695</v>
      </c>
      <c r="AC1770" s="185">
        <v>327.72494587899405</v>
      </c>
      <c r="AD1770" s="185">
        <v>334.2324698948986</v>
      </c>
      <c r="AE1770" s="185">
        <v>340.86921192176931</v>
      </c>
      <c r="AF1770" s="185">
        <v>347.63773780993199</v>
      </c>
      <c r="AG1770" s="185">
        <v>354.54066435928979</v>
      </c>
      <c r="AH1770" s="188">
        <v>361.58066033102057</v>
      </c>
      <c r="AI1770" s="188">
        <v>368.76044747936442</v>
      </c>
      <c r="AT1770" s="11"/>
      <c r="AU1770" s="88"/>
    </row>
    <row r="1771" spans="3:47" outlineLevel="2" x14ac:dyDescent="0.2">
      <c r="C1771" s="119">
        <v>16</v>
      </c>
      <c r="D1771" s="11"/>
      <c r="E1771" s="134"/>
      <c r="F1771" s="11" t="s">
        <v>129</v>
      </c>
      <c r="G1771" s="11"/>
      <c r="H1771" s="11"/>
      <c r="I1771" s="11"/>
      <c r="J1771" s="11"/>
      <c r="K1771" s="11"/>
      <c r="L1771" s="11"/>
      <c r="M1771" s="11"/>
      <c r="N1771" s="11"/>
      <c r="O1771" s="11"/>
      <c r="P1771" s="149"/>
      <c r="Q1771" s="135" t="s">
        <v>110</v>
      </c>
      <c r="R1771" s="189"/>
      <c r="S1771" s="190"/>
      <c r="T1771" s="190"/>
      <c r="U1771" s="191">
        <v>2379.7492307117204</v>
      </c>
      <c r="V1771" s="191">
        <v>2607.0234794278063</v>
      </c>
      <c r="W1771" s="192">
        <v>2753.0335574581895</v>
      </c>
      <c r="X1771" s="191">
        <v>3605.6235099600472</v>
      </c>
      <c r="Y1771" s="190">
        <v>4640.5335995275582</v>
      </c>
      <c r="Z1771" s="190">
        <v>5039.277736220406</v>
      </c>
      <c r="AA1771" s="190">
        <v>5155.6677461931331</v>
      </c>
      <c r="AB1771" s="190">
        <v>4513.4662316975409</v>
      </c>
      <c r="AC1771" s="190">
        <v>3857.301228186453</v>
      </c>
      <c r="AD1771" s="190">
        <v>3521.9675881031926</v>
      </c>
      <c r="AE1771" s="190">
        <v>4621.5373217917759</v>
      </c>
      <c r="AF1771" s="190">
        <v>4931.2311229288534</v>
      </c>
      <c r="AG1771" s="190">
        <v>3779.3896377345427</v>
      </c>
      <c r="AH1771" s="193">
        <v>5022.1780641716705</v>
      </c>
      <c r="AI1771" s="193">
        <v>4972.7650388423681</v>
      </c>
      <c r="AT1771" s="11"/>
      <c r="AU1771" s="88"/>
    </row>
    <row r="1772" spans="3:47" outlineLevel="2" x14ac:dyDescent="0.2">
      <c r="C1772" s="119">
        <v>16</v>
      </c>
      <c r="D1772" s="11"/>
      <c r="E1772" s="140"/>
      <c r="F1772" s="142" t="s">
        <v>128</v>
      </c>
      <c r="G1772" s="142"/>
      <c r="H1772" s="142"/>
      <c r="I1772" s="142"/>
      <c r="J1772" s="142"/>
      <c r="K1772" s="142"/>
      <c r="L1772" s="142"/>
      <c r="M1772" s="142"/>
      <c r="N1772" s="142"/>
      <c r="O1772" s="142"/>
      <c r="P1772" s="155"/>
      <c r="Q1772" s="143" t="s">
        <v>110</v>
      </c>
      <c r="R1772" s="194"/>
      <c r="S1772" s="195"/>
      <c r="T1772" s="195"/>
      <c r="U1772" s="196">
        <v>948.02222386889048</v>
      </c>
      <c r="V1772" s="196">
        <v>981.70964550198141</v>
      </c>
      <c r="W1772" s="197">
        <v>1009.2125351868642</v>
      </c>
      <c r="X1772" s="196">
        <v>1107.546077829265</v>
      </c>
      <c r="Y1772" s="195">
        <v>1130.1552146771937</v>
      </c>
      <c r="Z1772" s="195">
        <v>1154.4261313868346</v>
      </c>
      <c r="AA1772" s="195">
        <v>1177.7345214894628</v>
      </c>
      <c r="AB1772" s="195">
        <v>1201.5152430997764</v>
      </c>
      <c r="AC1772" s="195">
        <v>1225.7779101971341</v>
      </c>
      <c r="AD1772" s="195">
        <v>1250.5323334876782</v>
      </c>
      <c r="AE1772" s="195">
        <v>1275.7885244552863</v>
      </c>
      <c r="AF1772" s="195">
        <v>1301.5566994965561</v>
      </c>
      <c r="AG1772" s="195">
        <v>1327.847284141583</v>
      </c>
      <c r="AH1772" s="198">
        <v>1354.6709173623237</v>
      </c>
      <c r="AI1772" s="198">
        <v>1382.0384559703798</v>
      </c>
      <c r="AT1772" s="11"/>
      <c r="AU1772" s="88"/>
    </row>
    <row r="1773" spans="3:47" outlineLevel="2" x14ac:dyDescent="0.2">
      <c r="C1773" s="119">
        <v>16</v>
      </c>
      <c r="D1773" s="199"/>
      <c r="E1773" s="199"/>
      <c r="F1773" s="199"/>
      <c r="G1773" s="199"/>
      <c r="H1773" s="199"/>
      <c r="I1773" s="199"/>
      <c r="J1773" s="199"/>
      <c r="K1773" s="199"/>
      <c r="L1773" s="199"/>
      <c r="M1773" s="199"/>
      <c r="N1773" s="199"/>
      <c r="O1773" s="199"/>
      <c r="P1773" s="200"/>
      <c r="Q1773" s="16"/>
      <c r="R1773" s="201"/>
      <c r="S1773" s="201"/>
      <c r="T1773" s="201"/>
      <c r="U1773" s="201"/>
      <c r="V1773" s="201"/>
      <c r="W1773" s="201"/>
      <c r="X1773" s="201"/>
      <c r="Y1773" s="201"/>
      <c r="Z1773" s="201"/>
      <c r="AA1773" s="201"/>
      <c r="AB1773" s="201"/>
      <c r="AC1773" s="201"/>
      <c r="AD1773" s="201"/>
      <c r="AE1773" s="201"/>
      <c r="AF1773" s="201"/>
      <c r="AG1773" s="201"/>
      <c r="AH1773" s="201"/>
      <c r="AI1773" s="201"/>
      <c r="AT1773" s="11"/>
      <c r="AU1773" s="88"/>
    </row>
    <row r="1774" spans="3:47" outlineLevel="1" x14ac:dyDescent="0.2">
      <c r="C1774" s="119">
        <v>16</v>
      </c>
      <c r="D1774" s="11"/>
      <c r="E1774" s="202" t="s">
        <v>186</v>
      </c>
      <c r="F1774" s="203"/>
      <c r="G1774" s="203"/>
      <c r="H1774" s="203"/>
      <c r="I1774" s="203"/>
      <c r="J1774" s="203"/>
      <c r="K1774" s="203"/>
      <c r="L1774" s="203"/>
      <c r="M1774" s="203"/>
      <c r="N1774" s="203"/>
      <c r="O1774" s="203"/>
      <c r="P1774" s="203"/>
      <c r="Q1774" s="204"/>
      <c r="R1774" s="205"/>
      <c r="S1774" s="205"/>
      <c r="T1774" s="205"/>
      <c r="U1774" s="205"/>
      <c r="V1774" s="205"/>
      <c r="W1774" s="205"/>
      <c r="X1774" s="205"/>
      <c r="Y1774" s="205"/>
      <c r="Z1774" s="205"/>
      <c r="AA1774" s="205"/>
      <c r="AB1774" s="205"/>
      <c r="AC1774" s="205"/>
      <c r="AD1774" s="205"/>
      <c r="AE1774" s="205"/>
      <c r="AF1774" s="205"/>
      <c r="AG1774" s="205"/>
      <c r="AH1774" s="205"/>
      <c r="AI1774" s="205"/>
      <c r="AT1774" s="11"/>
      <c r="AU1774" s="88"/>
    </row>
    <row r="1775" spans="3:47" outlineLevel="2" x14ac:dyDescent="0.2">
      <c r="C1775" s="119">
        <v>16</v>
      </c>
      <c r="D1775" s="206" t="s">
        <v>187</v>
      </c>
      <c r="E1775" t="s">
        <v>127</v>
      </c>
      <c r="AT1775" s="11"/>
      <c r="AU1775" s="88"/>
    </row>
    <row r="1776" spans="3:47" outlineLevel="2" x14ac:dyDescent="0.2">
      <c r="C1776" s="119">
        <v>16</v>
      </c>
      <c r="D1776" s="206" t="s">
        <v>187</v>
      </c>
      <c r="E1776" s="125"/>
      <c r="F1776" s="207" t="s">
        <v>5</v>
      </c>
      <c r="G1776" s="207"/>
      <c r="H1776" s="207"/>
      <c r="I1776" s="158" t="s">
        <v>57</v>
      </c>
      <c r="J1776" s="207"/>
      <c r="K1776" s="207"/>
      <c r="L1776" s="207"/>
      <c r="M1776" s="207"/>
      <c r="N1776" s="207"/>
      <c r="O1776" s="207"/>
      <c r="P1776" s="208"/>
      <c r="Q1776" s="209" t="s">
        <v>110</v>
      </c>
      <c r="R1776" s="210"/>
      <c r="S1776" s="211"/>
      <c r="T1776" s="211"/>
      <c r="U1776" s="212">
        <v>270.23043114515275</v>
      </c>
      <c r="V1776" s="212">
        <v>279.76921677203643</v>
      </c>
      <c r="W1776" s="211">
        <v>287.57782372613491</v>
      </c>
      <c r="X1776" s="212">
        <v>295.42419938853084</v>
      </c>
      <c r="Y1776" s="211">
        <v>302.55017226148624</v>
      </c>
      <c r="Z1776" s="211">
        <v>308.95276694030292</v>
      </c>
      <c r="AA1776" s="211">
        <v>315.08753729398052</v>
      </c>
      <c r="AB1776" s="211">
        <v>321.34412398130695</v>
      </c>
      <c r="AC1776" s="211">
        <v>327.72494587899405</v>
      </c>
      <c r="AD1776" s="211">
        <v>334.2324698948986</v>
      </c>
      <c r="AE1776" s="211">
        <v>340.86921192176931</v>
      </c>
      <c r="AF1776" s="211">
        <v>347.63773780993199</v>
      </c>
      <c r="AG1776" s="211">
        <v>354.54066435928979</v>
      </c>
      <c r="AH1776" s="213">
        <v>361.58066033102057</v>
      </c>
      <c r="AI1776" s="213">
        <v>368.76044747936442</v>
      </c>
      <c r="AT1776" s="11"/>
      <c r="AU1776" s="88"/>
    </row>
    <row r="1777" spans="3:47" outlineLevel="2" x14ac:dyDescent="0.2">
      <c r="C1777" s="119">
        <v>16</v>
      </c>
      <c r="D1777" s="206" t="s">
        <v>187</v>
      </c>
      <c r="E1777" s="134"/>
      <c r="F1777" s="124" t="s">
        <v>129</v>
      </c>
      <c r="G1777" s="124"/>
      <c r="H1777" s="124"/>
      <c r="I1777" s="72" t="s">
        <v>62</v>
      </c>
      <c r="J1777" s="124"/>
      <c r="K1777" s="124"/>
      <c r="L1777" s="124"/>
      <c r="M1777" s="124"/>
      <c r="N1777" s="124"/>
      <c r="O1777" s="124"/>
      <c r="P1777" s="214"/>
      <c r="Q1777" s="215" t="s">
        <v>110</v>
      </c>
      <c r="R1777" s="216"/>
      <c r="S1777" s="217"/>
      <c r="T1777" s="217"/>
      <c r="U1777" s="218">
        <v>2379.7492307117204</v>
      </c>
      <c r="V1777" s="218">
        <v>2607.0234794278063</v>
      </c>
      <c r="W1777" s="217">
        <v>2753.0335574581895</v>
      </c>
      <c r="X1777" s="218">
        <v>3605.6235099600472</v>
      </c>
      <c r="Y1777" s="217">
        <v>4640.5335995275582</v>
      </c>
      <c r="Z1777" s="217">
        <v>5039.277736220406</v>
      </c>
      <c r="AA1777" s="217">
        <v>5155.6677461931331</v>
      </c>
      <c r="AB1777" s="217">
        <v>4513.4662316975409</v>
      </c>
      <c r="AC1777" s="217">
        <v>3857.301228186453</v>
      </c>
      <c r="AD1777" s="217">
        <v>3521.9675881031926</v>
      </c>
      <c r="AE1777" s="217">
        <v>4621.5373217917759</v>
      </c>
      <c r="AF1777" s="217">
        <v>4931.2311229288534</v>
      </c>
      <c r="AG1777" s="217">
        <v>3779.3896377345427</v>
      </c>
      <c r="AH1777" s="219">
        <v>5022.1780641716705</v>
      </c>
      <c r="AI1777" s="219">
        <v>4972.7650388423681</v>
      </c>
      <c r="AT1777" s="11"/>
      <c r="AU1777" s="88"/>
    </row>
    <row r="1778" spans="3:47" outlineLevel="2" x14ac:dyDescent="0.2">
      <c r="C1778" s="119">
        <v>16</v>
      </c>
      <c r="D1778" s="206" t="s">
        <v>187</v>
      </c>
      <c r="E1778" s="140"/>
      <c r="F1778" s="220" t="s">
        <v>128</v>
      </c>
      <c r="G1778" s="220"/>
      <c r="H1778" s="220"/>
      <c r="I1778" s="161" t="s">
        <v>188</v>
      </c>
      <c r="J1778" s="220"/>
      <c r="K1778" s="220"/>
      <c r="L1778" s="220"/>
      <c r="M1778" s="220"/>
      <c r="N1778" s="220"/>
      <c r="O1778" s="220"/>
      <c r="P1778" s="221"/>
      <c r="Q1778" s="222" t="s">
        <v>110</v>
      </c>
      <c r="R1778" s="223"/>
      <c r="S1778" s="224"/>
      <c r="T1778" s="224"/>
      <c r="U1778" s="225">
        <v>948.02222386889048</v>
      </c>
      <c r="V1778" s="225">
        <v>981.70964550198141</v>
      </c>
      <c r="W1778" s="224">
        <v>1009.2125351868642</v>
      </c>
      <c r="X1778" s="225">
        <v>1107.546077829265</v>
      </c>
      <c r="Y1778" s="224">
        <v>1130.1552146771937</v>
      </c>
      <c r="Z1778" s="224">
        <v>1154.4261313868346</v>
      </c>
      <c r="AA1778" s="224">
        <v>1177.7345214894628</v>
      </c>
      <c r="AB1778" s="224">
        <v>1201.5152430997764</v>
      </c>
      <c r="AC1778" s="224">
        <v>1225.7779101971341</v>
      </c>
      <c r="AD1778" s="224">
        <v>1250.5323334876782</v>
      </c>
      <c r="AE1778" s="224">
        <v>1275.7885244552863</v>
      </c>
      <c r="AF1778" s="224">
        <v>1301.5566994965561</v>
      </c>
      <c r="AG1778" s="224">
        <v>1327.847284141583</v>
      </c>
      <c r="AH1778" s="226">
        <v>1354.6709173623237</v>
      </c>
      <c r="AI1778" s="226">
        <v>1382.0384559703798</v>
      </c>
      <c r="AT1778" s="11"/>
      <c r="AU1778" s="88"/>
    </row>
    <row r="1779" spans="3:47" outlineLevel="2" x14ac:dyDescent="0.2">
      <c r="C1779" s="119">
        <v>16</v>
      </c>
      <c r="D1779" s="206" t="s">
        <v>187</v>
      </c>
      <c r="E1779" t="s">
        <v>189</v>
      </c>
      <c r="F1779" s="40"/>
      <c r="G1779" s="40"/>
      <c r="H1779" s="227"/>
      <c r="I1779" s="40"/>
      <c r="J1779" s="40"/>
      <c r="K1779" s="227"/>
      <c r="L1779" s="40"/>
      <c r="M1779" s="40"/>
      <c r="N1779" s="40"/>
      <c r="O1779" s="40"/>
      <c r="P1779" s="40"/>
      <c r="Q1779" s="227"/>
      <c r="R1779" s="227"/>
      <c r="S1779" s="227"/>
      <c r="T1779" s="227"/>
      <c r="U1779" s="227"/>
      <c r="V1779" s="227"/>
      <c r="W1779" s="227"/>
      <c r="X1779" s="227"/>
      <c r="Y1779" s="227"/>
      <c r="Z1779" s="227"/>
      <c r="AA1779" s="227"/>
      <c r="AB1779" s="227"/>
      <c r="AC1779" s="227"/>
      <c r="AD1779" s="227"/>
      <c r="AE1779" s="227"/>
      <c r="AF1779" s="227"/>
      <c r="AG1779" s="227"/>
      <c r="AH1779" s="227"/>
      <c r="AI1779" s="227"/>
      <c r="AT1779" s="11"/>
      <c r="AU1779" s="88"/>
    </row>
    <row r="1780" spans="3:47" outlineLevel="2" x14ac:dyDescent="0.2">
      <c r="C1780" s="119">
        <v>16</v>
      </c>
      <c r="D1780" s="206" t="s">
        <v>187</v>
      </c>
      <c r="E1780" s="125"/>
      <c r="F1780" s="207" t="s">
        <v>5</v>
      </c>
      <c r="G1780" s="207"/>
      <c r="H1780" s="207"/>
      <c r="I1780" s="158" t="s">
        <v>57</v>
      </c>
      <c r="J1780" s="228" t="s">
        <v>152</v>
      </c>
      <c r="K1780" s="207"/>
      <c r="L1780" s="207"/>
      <c r="M1780" s="207"/>
      <c r="N1780" s="207"/>
      <c r="O1780" s="207"/>
      <c r="P1780" s="208"/>
      <c r="Q1780" s="229" t="s">
        <v>110</v>
      </c>
      <c r="R1780" s="230"/>
      <c r="S1780" s="231"/>
      <c r="T1780" s="231"/>
      <c r="U1780" s="232">
        <v>0</v>
      </c>
      <c r="V1780" s="232">
        <v>0</v>
      </c>
      <c r="W1780" s="231">
        <v>0</v>
      </c>
      <c r="X1780" s="232">
        <v>0</v>
      </c>
      <c r="Y1780" s="231">
        <v>0</v>
      </c>
      <c r="Z1780" s="231">
        <v>0</v>
      </c>
      <c r="AA1780" s="231">
        <v>0</v>
      </c>
      <c r="AB1780" s="231">
        <v>0</v>
      </c>
      <c r="AC1780" s="231">
        <v>0</v>
      </c>
      <c r="AD1780" s="231">
        <v>0</v>
      </c>
      <c r="AE1780" s="231">
        <v>0</v>
      </c>
      <c r="AF1780" s="231">
        <v>0</v>
      </c>
      <c r="AG1780" s="231">
        <v>0</v>
      </c>
      <c r="AH1780" s="233">
        <v>0</v>
      </c>
      <c r="AI1780" s="233">
        <v>0</v>
      </c>
      <c r="AT1780" s="11"/>
      <c r="AU1780" s="88"/>
    </row>
    <row r="1781" spans="3:47" outlineLevel="2" x14ac:dyDescent="0.2">
      <c r="C1781" s="119">
        <v>16</v>
      </c>
      <c r="D1781" s="206" t="s">
        <v>187</v>
      </c>
      <c r="E1781" s="134"/>
      <c r="F1781" s="124" t="s">
        <v>129</v>
      </c>
      <c r="G1781" s="124"/>
      <c r="H1781" s="124"/>
      <c r="I1781" s="72" t="s">
        <v>62</v>
      </c>
      <c r="J1781" s="234" t="s">
        <v>152</v>
      </c>
      <c r="K1781" s="124"/>
      <c r="L1781" s="124"/>
      <c r="M1781" s="124"/>
      <c r="N1781" s="124"/>
      <c r="O1781" s="124"/>
      <c r="P1781" s="214"/>
      <c r="Q1781" s="235" t="s">
        <v>110</v>
      </c>
      <c r="R1781" s="236"/>
      <c r="S1781" s="237"/>
      <c r="T1781" s="237"/>
      <c r="U1781" s="238">
        <v>0</v>
      </c>
      <c r="V1781" s="238">
        <v>0</v>
      </c>
      <c r="W1781" s="237">
        <v>0</v>
      </c>
      <c r="X1781" s="238">
        <v>0</v>
      </c>
      <c r="Y1781" s="237">
        <v>0</v>
      </c>
      <c r="Z1781" s="237">
        <v>0</v>
      </c>
      <c r="AA1781" s="237">
        <v>0</v>
      </c>
      <c r="AB1781" s="237">
        <v>0</v>
      </c>
      <c r="AC1781" s="237">
        <v>0</v>
      </c>
      <c r="AD1781" s="237">
        <v>0</v>
      </c>
      <c r="AE1781" s="237">
        <v>0</v>
      </c>
      <c r="AF1781" s="237">
        <v>0</v>
      </c>
      <c r="AG1781" s="237">
        <v>0</v>
      </c>
      <c r="AH1781" s="239">
        <v>0</v>
      </c>
      <c r="AI1781" s="239">
        <v>0</v>
      </c>
      <c r="AT1781" s="11"/>
      <c r="AU1781" s="88"/>
    </row>
    <row r="1782" spans="3:47" outlineLevel="2" x14ac:dyDescent="0.2">
      <c r="C1782" s="119">
        <v>16</v>
      </c>
      <c r="D1782" s="206" t="s">
        <v>187</v>
      </c>
      <c r="E1782" s="140"/>
      <c r="F1782" s="220" t="s">
        <v>128</v>
      </c>
      <c r="G1782" s="220"/>
      <c r="H1782" s="220"/>
      <c r="I1782" s="161" t="s">
        <v>188</v>
      </c>
      <c r="J1782" s="240" t="s">
        <v>152</v>
      </c>
      <c r="K1782" s="220"/>
      <c r="L1782" s="220"/>
      <c r="M1782" s="220"/>
      <c r="N1782" s="220"/>
      <c r="O1782" s="220"/>
      <c r="P1782" s="221"/>
      <c r="Q1782" s="241" t="s">
        <v>110</v>
      </c>
      <c r="R1782" s="242"/>
      <c r="S1782" s="243"/>
      <c r="T1782" s="243"/>
      <c r="U1782" s="244">
        <v>0</v>
      </c>
      <c r="V1782" s="244">
        <v>0</v>
      </c>
      <c r="W1782" s="243">
        <v>0</v>
      </c>
      <c r="X1782" s="244">
        <v>0</v>
      </c>
      <c r="Y1782" s="243">
        <v>0</v>
      </c>
      <c r="Z1782" s="243">
        <v>0</v>
      </c>
      <c r="AA1782" s="243">
        <v>0</v>
      </c>
      <c r="AB1782" s="243">
        <v>0</v>
      </c>
      <c r="AC1782" s="243">
        <v>0</v>
      </c>
      <c r="AD1782" s="243">
        <v>0</v>
      </c>
      <c r="AE1782" s="243">
        <v>0</v>
      </c>
      <c r="AF1782" s="243">
        <v>0</v>
      </c>
      <c r="AG1782" s="243">
        <v>0</v>
      </c>
      <c r="AH1782" s="245">
        <v>0</v>
      </c>
      <c r="AI1782" s="245">
        <v>0</v>
      </c>
      <c r="AT1782" s="11"/>
      <c r="AU1782" s="88"/>
    </row>
    <row r="1783" spans="3:47" outlineLevel="2" x14ac:dyDescent="0.2">
      <c r="AT1783" s="11"/>
      <c r="AU1783" s="88"/>
    </row>
    <row r="1784" spans="3:47" x14ac:dyDescent="0.2">
      <c r="C1784" s="116">
        <v>17</v>
      </c>
      <c r="D1784" s="67" t="s">
        <v>147</v>
      </c>
      <c r="E1784" s="67"/>
      <c r="F1784" s="67"/>
      <c r="G1784" s="67"/>
      <c r="H1784" s="102"/>
      <c r="I1784" s="67"/>
      <c r="J1784" s="67"/>
      <c r="K1784" s="102"/>
      <c r="L1784" s="67"/>
      <c r="M1784" s="67"/>
      <c r="N1784" s="67"/>
      <c r="O1784" s="67"/>
      <c r="P1784" s="67"/>
      <c r="Q1784" s="117" t="s">
        <v>110</v>
      </c>
      <c r="R1784" s="118">
        <v>0</v>
      </c>
      <c r="S1784" s="118">
        <v>0</v>
      </c>
      <c r="T1784" s="118">
        <v>0</v>
      </c>
      <c r="U1784" s="118">
        <v>1444.4648267206301</v>
      </c>
      <c r="V1784" s="118">
        <v>1582.3771193616399</v>
      </c>
      <c r="W1784" s="118">
        <v>1671.3834420314195</v>
      </c>
      <c r="X1784" s="118">
        <v>2710.7157081719338</v>
      </c>
      <c r="Y1784" s="118">
        <v>2579.3955616846674</v>
      </c>
      <c r="Z1784" s="118">
        <v>2595.8802626373285</v>
      </c>
      <c r="AA1784" s="118">
        <v>2568.0058527703504</v>
      </c>
      <c r="AB1784" s="118">
        <v>1917.8556068036626</v>
      </c>
      <c r="AC1784" s="118">
        <v>2367.8728859608468</v>
      </c>
      <c r="AD1784" s="118">
        <v>2268.2468818151178</v>
      </c>
      <c r="AE1784" s="118">
        <v>2133.4045647536973</v>
      </c>
      <c r="AF1784" s="118">
        <v>2433.2356765199002</v>
      </c>
      <c r="AG1784" s="118">
        <v>2416.0693322352759</v>
      </c>
      <c r="AH1784" s="118">
        <v>2547.98601004171</v>
      </c>
      <c r="AI1784" s="118">
        <v>2801.7903361990629</v>
      </c>
      <c r="AT1784" s="11"/>
      <c r="AU1784" s="88"/>
    </row>
    <row r="1785" spans="3:47" s="11" customFormat="1" outlineLevel="1" x14ac:dyDescent="0.2">
      <c r="C1785" s="119">
        <v>17</v>
      </c>
      <c r="E1785" s="120" t="s">
        <v>174</v>
      </c>
      <c r="F1785" s="121"/>
      <c r="G1785" s="121"/>
      <c r="H1785" s="121"/>
      <c r="I1785" s="121"/>
      <c r="J1785" s="121"/>
      <c r="K1785" s="121"/>
      <c r="L1785" s="121"/>
      <c r="M1785" s="121"/>
      <c r="N1785" s="121"/>
      <c r="O1785" s="121"/>
      <c r="P1785" s="121"/>
      <c r="Q1785" s="122"/>
      <c r="R1785" s="123"/>
      <c r="S1785" s="123"/>
      <c r="T1785" s="123"/>
      <c r="U1785" s="123"/>
      <c r="V1785" s="123"/>
      <c r="W1785" s="123"/>
      <c r="X1785" s="123"/>
      <c r="Y1785" s="123"/>
      <c r="Z1785" s="123"/>
      <c r="AA1785" s="123"/>
      <c r="AB1785" s="123"/>
      <c r="AC1785" s="123"/>
      <c r="AD1785" s="123"/>
      <c r="AE1785" s="123"/>
      <c r="AF1785" s="123"/>
      <c r="AG1785" s="123"/>
      <c r="AH1785" s="123"/>
      <c r="AI1785" s="123"/>
      <c r="AU1785" s="88"/>
    </row>
    <row r="1786" spans="3:47" s="11" customFormat="1" outlineLevel="2" x14ac:dyDescent="0.2">
      <c r="C1786" s="119">
        <v>17</v>
      </c>
      <c r="E1786" s="124" t="s">
        <v>175</v>
      </c>
      <c r="U1786" s="25" t="s">
        <v>87</v>
      </c>
      <c r="V1786" s="25"/>
      <c r="W1786" s="25" t="s">
        <v>88</v>
      </c>
      <c r="X1786" s="25" t="s">
        <v>89</v>
      </c>
      <c r="AU1786" s="88"/>
    </row>
    <row r="1787" spans="3:47" s="11" customFormat="1" outlineLevel="2" x14ac:dyDescent="0.2">
      <c r="C1787" s="119">
        <v>17</v>
      </c>
      <c r="E1787" s="125"/>
      <c r="F1787" s="126" t="s">
        <v>209</v>
      </c>
      <c r="G1787" s="127"/>
      <c r="H1787" s="127"/>
      <c r="I1787" s="127"/>
      <c r="J1787" s="127"/>
      <c r="K1787" s="127"/>
      <c r="L1787" s="127"/>
      <c r="M1787" s="127"/>
      <c r="N1787" s="127"/>
      <c r="O1787" s="127"/>
      <c r="P1787" s="127"/>
      <c r="Q1787" s="128" t="s">
        <v>110</v>
      </c>
      <c r="R1787" s="129"/>
      <c r="S1787" s="130"/>
      <c r="T1787" s="130"/>
      <c r="U1787" s="131">
        <v>8.6908999999999992</v>
      </c>
      <c r="V1787" s="131">
        <v>10.9766067</v>
      </c>
      <c r="W1787" s="132">
        <v>11.2619984742</v>
      </c>
      <c r="X1787" s="131">
        <v>11.541296036360162</v>
      </c>
      <c r="Y1787" s="130">
        <v>11.814824752421899</v>
      </c>
      <c r="Z1787" s="130">
        <v>12.080658309351394</v>
      </c>
      <c r="AA1787" s="130">
        <v>12.322271475538422</v>
      </c>
      <c r="AB1787" s="130">
        <v>12.56871690504919</v>
      </c>
      <c r="AC1787" s="130">
        <v>12.820091243150173</v>
      </c>
      <c r="AD1787" s="130">
        <v>13.076493068013177</v>
      </c>
      <c r="AE1787" s="130">
        <v>13.338022929373441</v>
      </c>
      <c r="AF1787" s="130">
        <v>13.604783387960911</v>
      </c>
      <c r="AG1787" s="130">
        <v>13.87687905572013</v>
      </c>
      <c r="AH1787" s="133">
        <v>14.154416636834533</v>
      </c>
      <c r="AI1787" s="133">
        <v>14.437504969571224</v>
      </c>
      <c r="AK1787" s="91"/>
      <c r="AU1787" s="88"/>
    </row>
    <row r="1788" spans="3:47" s="11" customFormat="1" outlineLevel="2" x14ac:dyDescent="0.2">
      <c r="C1788" s="119">
        <v>17</v>
      </c>
      <c r="E1788" s="134"/>
      <c r="F1788" s="36" t="s">
        <v>31</v>
      </c>
      <c r="Q1788" s="135" t="s">
        <v>110</v>
      </c>
      <c r="R1788" s="136"/>
      <c r="S1788" s="88"/>
      <c r="T1788" s="88"/>
      <c r="U1788" s="137">
        <v>499.89107999999982</v>
      </c>
      <c r="V1788" s="137">
        <v>602.36875139999984</v>
      </c>
      <c r="W1788" s="138">
        <v>663.99107466821988</v>
      </c>
      <c r="X1788" s="137">
        <v>680.45805331999179</v>
      </c>
      <c r="Y1788" s="88">
        <v>696.58490918367568</v>
      </c>
      <c r="Z1788" s="88">
        <v>712.25806964030846</v>
      </c>
      <c r="AA1788" s="88">
        <v>726.50323103311462</v>
      </c>
      <c r="AB1788" s="88">
        <v>741.03329565377692</v>
      </c>
      <c r="AC1788" s="88">
        <v>755.85396156685249</v>
      </c>
      <c r="AD1788" s="88">
        <v>770.97104079818951</v>
      </c>
      <c r="AE1788" s="88">
        <v>786.39046161415331</v>
      </c>
      <c r="AF1788" s="88">
        <v>802.11827084643642</v>
      </c>
      <c r="AG1788" s="88">
        <v>818.16063626336518</v>
      </c>
      <c r="AH1788" s="139">
        <v>834.52384898863249</v>
      </c>
      <c r="AI1788" s="139">
        <v>851.21432596840521</v>
      </c>
      <c r="AU1788" s="88"/>
    </row>
    <row r="1789" spans="3:47" s="11" customFormat="1" outlineLevel="2" x14ac:dyDescent="0.2">
      <c r="C1789" s="119">
        <v>17</v>
      </c>
      <c r="E1789" s="134"/>
      <c r="F1789" s="36" t="s">
        <v>28</v>
      </c>
      <c r="Q1789" s="135" t="s">
        <v>110</v>
      </c>
      <c r="R1789" s="136"/>
      <c r="S1789" s="88"/>
      <c r="T1789" s="88"/>
      <c r="U1789" s="137">
        <v>0</v>
      </c>
      <c r="V1789" s="137">
        <v>0</v>
      </c>
      <c r="W1789" s="138">
        <v>0</v>
      </c>
      <c r="X1789" s="137">
        <v>0</v>
      </c>
      <c r="Y1789" s="88">
        <v>0</v>
      </c>
      <c r="Z1789" s="88">
        <v>0</v>
      </c>
      <c r="AA1789" s="88">
        <v>0</v>
      </c>
      <c r="AB1789" s="88">
        <v>0</v>
      </c>
      <c r="AC1789" s="88">
        <v>0</v>
      </c>
      <c r="AD1789" s="88">
        <v>0</v>
      </c>
      <c r="AE1789" s="88">
        <v>0</v>
      </c>
      <c r="AF1789" s="88">
        <v>0</v>
      </c>
      <c r="AG1789" s="88">
        <v>0</v>
      </c>
      <c r="AH1789" s="139">
        <v>0</v>
      </c>
      <c r="AI1789" s="139">
        <v>0</v>
      </c>
      <c r="AU1789" s="88"/>
    </row>
    <row r="1790" spans="3:47" s="11" customFormat="1" outlineLevel="2" x14ac:dyDescent="0.2">
      <c r="C1790" s="119">
        <v>17</v>
      </c>
      <c r="E1790" s="134"/>
      <c r="F1790" s="36" t="s">
        <v>210</v>
      </c>
      <c r="Q1790" s="135" t="s">
        <v>110</v>
      </c>
      <c r="R1790" s="136"/>
      <c r="S1790" s="88"/>
      <c r="T1790" s="88"/>
      <c r="U1790" s="137">
        <v>244.78670894625353</v>
      </c>
      <c r="V1790" s="137">
        <v>253.49897795010745</v>
      </c>
      <c r="W1790" s="138">
        <v>260.60723198823047</v>
      </c>
      <c r="X1790" s="137">
        <v>267.76161242776772</v>
      </c>
      <c r="Y1790" s="88">
        <v>274.23158525446593</v>
      </c>
      <c r="Z1790" s="88">
        <v>280.01008516209282</v>
      </c>
      <c r="AA1790" s="88">
        <v>285.5674335008278</v>
      </c>
      <c r="AB1790" s="88">
        <v>291.2350782974213</v>
      </c>
      <c r="AC1790" s="88">
        <v>297.0152086010159</v>
      </c>
      <c r="AD1790" s="88">
        <v>302.91005690672017</v>
      </c>
      <c r="AE1790" s="88">
        <v>308.92190001787884</v>
      </c>
      <c r="AF1790" s="88">
        <v>315.05305992545641</v>
      </c>
      <c r="AG1790" s="88">
        <v>321.30590470487414</v>
      </c>
      <c r="AH1790" s="139">
        <v>327.68284943064612</v>
      </c>
      <c r="AI1790" s="139">
        <v>334.18635710916834</v>
      </c>
      <c r="AU1790" s="88"/>
    </row>
    <row r="1791" spans="3:47" s="11" customFormat="1" outlineLevel="2" x14ac:dyDescent="0.2">
      <c r="C1791" s="119">
        <v>17</v>
      </c>
      <c r="E1791" s="134"/>
      <c r="F1791" s="36" t="s">
        <v>211</v>
      </c>
      <c r="Q1791" s="135" t="s">
        <v>110</v>
      </c>
      <c r="R1791" s="136"/>
      <c r="S1791" s="88"/>
      <c r="T1791" s="88"/>
      <c r="U1791" s="137">
        <v>239.32526999999999</v>
      </c>
      <c r="V1791" s="137">
        <v>247.821317085</v>
      </c>
      <c r="W1791" s="138">
        <v>254.76031396338001</v>
      </c>
      <c r="X1791" s="137">
        <v>261.74074656597662</v>
      </c>
      <c r="Y1791" s="88">
        <v>268.10104670752992</v>
      </c>
      <c r="Z1791" s="88">
        <v>273.75797879305884</v>
      </c>
      <c r="AA1791" s="88">
        <v>279.20576257104074</v>
      </c>
      <c r="AB1791" s="88">
        <v>284.76195724620447</v>
      </c>
      <c r="AC1791" s="88">
        <v>290.42872019540397</v>
      </c>
      <c r="AD1791" s="88">
        <v>296.20825172729252</v>
      </c>
      <c r="AE1791" s="88">
        <v>302.10279593666564</v>
      </c>
      <c r="AF1791" s="88">
        <v>308.11464157580531</v>
      </c>
      <c r="AG1791" s="88">
        <v>314.24612294316387</v>
      </c>
      <c r="AH1791" s="139">
        <v>320.49962078973283</v>
      </c>
      <c r="AI1791" s="139">
        <v>326.87756324344855</v>
      </c>
      <c r="AU1791" s="88"/>
    </row>
    <row r="1792" spans="3:47" s="11" customFormat="1" outlineLevel="2" x14ac:dyDescent="0.2">
      <c r="C1792" s="119">
        <v>17</v>
      </c>
      <c r="E1792" s="134"/>
      <c r="F1792" s="36" t="s">
        <v>212</v>
      </c>
      <c r="Q1792" s="135" t="s">
        <v>110</v>
      </c>
      <c r="R1792" s="136"/>
      <c r="S1792" s="88"/>
      <c r="T1792" s="88"/>
      <c r="U1792" s="137">
        <v>124.1939937868472</v>
      </c>
      <c r="V1792" s="137">
        <v>128.69377245250155</v>
      </c>
      <c r="W1792" s="138">
        <v>132.33905811129767</v>
      </c>
      <c r="X1792" s="137">
        <v>136.02110774828162</v>
      </c>
      <c r="Y1792" s="88">
        <v>139.32039659938212</v>
      </c>
      <c r="Z1792" s="88">
        <v>142.22833539228492</v>
      </c>
      <c r="AA1792" s="88">
        <v>145.04809817003999</v>
      </c>
      <c r="AB1792" s="88">
        <v>147.92376445043314</v>
      </c>
      <c r="AC1792" s="88">
        <v>150.85644255421812</v>
      </c>
      <c r="AD1792" s="88">
        <v>153.84726277527798</v>
      </c>
      <c r="AE1792" s="88">
        <v>156.8973778162557</v>
      </c>
      <c r="AF1792" s="88">
        <v>160.00796323282134</v>
      </c>
      <c r="AG1792" s="88">
        <v>163.18021788674724</v>
      </c>
      <c r="AH1792" s="139">
        <v>166.41536440796548</v>
      </c>
      <c r="AI1792" s="139">
        <v>169.71464966578606</v>
      </c>
      <c r="AU1792" s="88"/>
    </row>
    <row r="1793" spans="3:47" s="11" customFormat="1" outlineLevel="2" x14ac:dyDescent="0.2">
      <c r="C1793" s="119">
        <v>17</v>
      </c>
      <c r="E1793" s="134"/>
      <c r="F1793" s="36" t="s">
        <v>213</v>
      </c>
      <c r="Q1793" s="135" t="s">
        <v>110</v>
      </c>
      <c r="R1793" s="136"/>
      <c r="S1793" s="88"/>
      <c r="T1793" s="88"/>
      <c r="U1793" s="137">
        <v>184.96293</v>
      </c>
      <c r="V1793" s="137">
        <v>191.529114015</v>
      </c>
      <c r="W1793" s="138">
        <v>196.89192920742002</v>
      </c>
      <c r="X1793" s="137">
        <v>202.28676806770335</v>
      </c>
      <c r="Y1793" s="88">
        <v>207.20233653174859</v>
      </c>
      <c r="Z1793" s="88">
        <v>211.57430583256851</v>
      </c>
      <c r="AA1793" s="88">
        <v>215.78463451863664</v>
      </c>
      <c r="AB1793" s="88">
        <v>220.0787487455575</v>
      </c>
      <c r="AC1793" s="88">
        <v>224.45831584559411</v>
      </c>
      <c r="AD1793" s="88">
        <v>228.92503633092144</v>
      </c>
      <c r="AE1793" s="88">
        <v>233.48064455390679</v>
      </c>
      <c r="AF1793" s="88">
        <v>238.12690938052953</v>
      </c>
      <c r="AG1793" s="88">
        <v>242.86563487720207</v>
      </c>
      <c r="AH1793" s="139">
        <v>247.69866101125839</v>
      </c>
      <c r="AI1793" s="139">
        <v>252.62786436538244</v>
      </c>
      <c r="AU1793" s="88"/>
    </row>
    <row r="1794" spans="3:47" s="11" customFormat="1" outlineLevel="2" x14ac:dyDescent="0.2">
      <c r="C1794" s="119">
        <v>17</v>
      </c>
      <c r="E1794" s="134"/>
      <c r="F1794" s="36" t="s">
        <v>214</v>
      </c>
      <c r="Q1794" s="135" t="s">
        <v>110</v>
      </c>
      <c r="R1794" s="136"/>
      <c r="S1794" s="88"/>
      <c r="T1794" s="88"/>
      <c r="U1794" s="137">
        <v>92.185063987529389</v>
      </c>
      <c r="V1794" s="137">
        <v>95.26947451903105</v>
      </c>
      <c r="W1794" s="138">
        <v>97.850595431951376</v>
      </c>
      <c r="X1794" s="137">
        <v>100.4163061345126</v>
      </c>
      <c r="Y1794" s="88">
        <v>102.81175458627925</v>
      </c>
      <c r="Z1794" s="88">
        <v>105.04636909225144</v>
      </c>
      <c r="AA1794" s="88">
        <v>107.13868653515232</v>
      </c>
      <c r="AB1794" s="88">
        <v>109.27267883383067</v>
      </c>
      <c r="AC1794" s="88">
        <v>111.44917606959656</v>
      </c>
      <c r="AD1794" s="88">
        <v>113.66902485735012</v>
      </c>
      <c r="AE1794" s="88">
        <v>115.9330886748982</v>
      </c>
      <c r="AF1794" s="88">
        <v>118.24224819883034</v>
      </c>
      <c r="AG1794" s="88">
        <v>120.59740164708479</v>
      </c>
      <c r="AH1794" s="139">
        <v>122.99946512833776</v>
      </c>
      <c r="AI1794" s="139">
        <v>125.44937299835172</v>
      </c>
      <c r="AU1794" s="88"/>
    </row>
    <row r="1795" spans="3:47" s="11" customFormat="1" outlineLevel="2" x14ac:dyDescent="0.2">
      <c r="C1795" s="119">
        <v>17</v>
      </c>
      <c r="E1795" s="134"/>
      <c r="F1795" s="36" t="s">
        <v>215</v>
      </c>
      <c r="Q1795" s="135" t="s">
        <v>110</v>
      </c>
      <c r="R1795" s="136"/>
      <c r="S1795" s="88"/>
      <c r="T1795" s="88"/>
      <c r="U1795" s="137">
        <v>50.428880000000007</v>
      </c>
      <c r="V1795" s="137">
        <v>52.219105240000012</v>
      </c>
      <c r="W1795" s="138">
        <v>53.681240186720011</v>
      </c>
      <c r="X1795" s="137">
        <v>55.152106167836145</v>
      </c>
      <c r="Y1795" s="88">
        <v>56.492302347714578</v>
      </c>
      <c r="Z1795" s="88">
        <v>57.684289927251363</v>
      </c>
      <c r="AA1795" s="88">
        <v>58.832207296803666</v>
      </c>
      <c r="AB1795" s="88">
        <v>60.002968222010061</v>
      </c>
      <c r="AC1795" s="88">
        <v>61.19702728962806</v>
      </c>
      <c r="AD1795" s="88">
        <v>62.41484813269166</v>
      </c>
      <c r="AE1795" s="88">
        <v>63.656903610532225</v>
      </c>
      <c r="AF1795" s="88">
        <v>64.923675992381817</v>
      </c>
      <c r="AG1795" s="88">
        <v>66.215657144630214</v>
      </c>
      <c r="AH1795" s="139">
        <v>67.533348721808352</v>
      </c>
      <c r="AI1795" s="139">
        <v>68.877262361372345</v>
      </c>
      <c r="AU1795" s="88"/>
    </row>
    <row r="1796" spans="3:47" s="11" customFormat="1" outlineLevel="2" x14ac:dyDescent="0.2">
      <c r="C1796" s="119">
        <v>17</v>
      </c>
      <c r="E1796" s="134"/>
      <c r="F1796" s="36" t="s">
        <v>216</v>
      </c>
      <c r="Q1796" s="135" t="s">
        <v>110</v>
      </c>
      <c r="R1796" s="136"/>
      <c r="S1796" s="88"/>
      <c r="T1796" s="88"/>
      <c r="U1796" s="137">
        <v>0</v>
      </c>
      <c r="V1796" s="137">
        <v>0</v>
      </c>
      <c r="W1796" s="138">
        <v>0</v>
      </c>
      <c r="X1796" s="137">
        <v>0</v>
      </c>
      <c r="Y1796" s="88">
        <v>0</v>
      </c>
      <c r="Z1796" s="88">
        <v>0</v>
      </c>
      <c r="AA1796" s="88">
        <v>0</v>
      </c>
      <c r="AB1796" s="88">
        <v>0</v>
      </c>
      <c r="AC1796" s="88">
        <v>0</v>
      </c>
      <c r="AD1796" s="88">
        <v>0</v>
      </c>
      <c r="AE1796" s="88">
        <v>0</v>
      </c>
      <c r="AF1796" s="88">
        <v>0</v>
      </c>
      <c r="AG1796" s="88">
        <v>0</v>
      </c>
      <c r="AH1796" s="139">
        <v>0</v>
      </c>
      <c r="AI1796" s="139">
        <v>0</v>
      </c>
      <c r="AU1796" s="88"/>
    </row>
    <row r="1797" spans="3:47" s="11" customFormat="1" outlineLevel="2" x14ac:dyDescent="0.2">
      <c r="C1797" s="119">
        <v>17</v>
      </c>
      <c r="E1797" s="134"/>
      <c r="F1797" s="36" t="s">
        <v>33</v>
      </c>
      <c r="Q1797" s="135" t="s">
        <v>110</v>
      </c>
      <c r="R1797" s="136"/>
      <c r="S1797" s="88"/>
      <c r="T1797" s="88"/>
      <c r="U1797" s="137">
        <v>0</v>
      </c>
      <c r="V1797" s="137">
        <v>0</v>
      </c>
      <c r="W1797" s="138">
        <v>0</v>
      </c>
      <c r="X1797" s="137">
        <v>0</v>
      </c>
      <c r="Y1797" s="88">
        <v>0</v>
      </c>
      <c r="Z1797" s="88">
        <v>0</v>
      </c>
      <c r="AA1797" s="88">
        <v>0</v>
      </c>
      <c r="AB1797" s="88">
        <v>0</v>
      </c>
      <c r="AC1797" s="88">
        <v>0</v>
      </c>
      <c r="AD1797" s="88">
        <v>0</v>
      </c>
      <c r="AE1797" s="88">
        <v>0</v>
      </c>
      <c r="AF1797" s="88">
        <v>0</v>
      </c>
      <c r="AG1797" s="88">
        <v>0</v>
      </c>
      <c r="AH1797" s="139">
        <v>0</v>
      </c>
      <c r="AI1797" s="139">
        <v>0</v>
      </c>
      <c r="AU1797" s="88"/>
    </row>
    <row r="1798" spans="3:47" s="11" customFormat="1" outlineLevel="2" x14ac:dyDescent="0.2">
      <c r="C1798" s="119">
        <v>17</v>
      </c>
      <c r="E1798" s="134"/>
      <c r="F1798" s="36" t="s">
        <v>34</v>
      </c>
      <c r="Q1798" s="135" t="s">
        <v>110</v>
      </c>
      <c r="R1798" s="136"/>
      <c r="S1798" s="88"/>
      <c r="T1798" s="88"/>
      <c r="U1798" s="137">
        <v>0</v>
      </c>
      <c r="V1798" s="137">
        <v>0</v>
      </c>
      <c r="W1798" s="138">
        <v>0</v>
      </c>
      <c r="X1798" s="137">
        <v>0</v>
      </c>
      <c r="Y1798" s="88">
        <v>0</v>
      </c>
      <c r="Z1798" s="88">
        <v>0</v>
      </c>
      <c r="AA1798" s="88">
        <v>0</v>
      </c>
      <c r="AB1798" s="88">
        <v>0</v>
      </c>
      <c r="AC1798" s="88">
        <v>0</v>
      </c>
      <c r="AD1798" s="88">
        <v>0</v>
      </c>
      <c r="AE1798" s="88">
        <v>0</v>
      </c>
      <c r="AF1798" s="88">
        <v>0</v>
      </c>
      <c r="AG1798" s="88">
        <v>0</v>
      </c>
      <c r="AH1798" s="139">
        <v>0</v>
      </c>
      <c r="AI1798" s="139">
        <v>0</v>
      </c>
      <c r="AU1798" s="88"/>
    </row>
    <row r="1799" spans="3:47" s="11" customFormat="1" outlineLevel="2" x14ac:dyDescent="0.2">
      <c r="C1799" s="119">
        <v>17</v>
      </c>
      <c r="E1799" s="134"/>
      <c r="F1799" s="36" t="s">
        <v>217</v>
      </c>
      <c r="Q1799" s="135" t="s">
        <v>110</v>
      </c>
      <c r="R1799" s="136"/>
      <c r="S1799" s="88"/>
      <c r="T1799" s="88"/>
      <c r="U1799" s="137">
        <v>0</v>
      </c>
      <c r="V1799" s="137">
        <v>0</v>
      </c>
      <c r="W1799" s="138">
        <v>0</v>
      </c>
      <c r="X1799" s="137">
        <v>0</v>
      </c>
      <c r="Y1799" s="88">
        <v>0</v>
      </c>
      <c r="Z1799" s="88">
        <v>0</v>
      </c>
      <c r="AA1799" s="88">
        <v>0</v>
      </c>
      <c r="AB1799" s="88">
        <v>0</v>
      </c>
      <c r="AC1799" s="88">
        <v>0</v>
      </c>
      <c r="AD1799" s="88">
        <v>0</v>
      </c>
      <c r="AE1799" s="88">
        <v>0</v>
      </c>
      <c r="AF1799" s="88">
        <v>0</v>
      </c>
      <c r="AG1799" s="88">
        <v>0</v>
      </c>
      <c r="AH1799" s="139">
        <v>0</v>
      </c>
      <c r="AI1799" s="139">
        <v>0</v>
      </c>
      <c r="AU1799" s="88"/>
    </row>
    <row r="1800" spans="3:47" s="11" customFormat="1" outlineLevel="2" x14ac:dyDescent="0.2">
      <c r="C1800" s="119">
        <v>17</v>
      </c>
      <c r="E1800" s="134"/>
      <c r="F1800" s="36" t="s">
        <v>152</v>
      </c>
      <c r="Q1800" s="135" t="s">
        <v>110</v>
      </c>
      <c r="R1800" s="136"/>
      <c r="S1800" s="88"/>
      <c r="T1800" s="88"/>
      <c r="U1800" s="137">
        <v>0</v>
      </c>
      <c r="V1800" s="137">
        <v>0</v>
      </c>
      <c r="W1800" s="138">
        <v>0</v>
      </c>
      <c r="X1800" s="137">
        <v>0</v>
      </c>
      <c r="Y1800" s="88">
        <v>0</v>
      </c>
      <c r="Z1800" s="88">
        <v>0</v>
      </c>
      <c r="AA1800" s="88">
        <v>0</v>
      </c>
      <c r="AB1800" s="88">
        <v>0</v>
      </c>
      <c r="AC1800" s="88">
        <v>0</v>
      </c>
      <c r="AD1800" s="88">
        <v>0</v>
      </c>
      <c r="AE1800" s="88">
        <v>0</v>
      </c>
      <c r="AF1800" s="88">
        <v>0</v>
      </c>
      <c r="AG1800" s="88">
        <v>0</v>
      </c>
      <c r="AH1800" s="139">
        <v>0</v>
      </c>
      <c r="AI1800" s="139">
        <v>0</v>
      </c>
      <c r="AU1800" s="88"/>
    </row>
    <row r="1801" spans="3:47" s="11" customFormat="1" outlineLevel="2" x14ac:dyDescent="0.2">
      <c r="C1801" s="119">
        <v>17</v>
      </c>
      <c r="E1801" s="140"/>
      <c r="F1801" s="141" t="s">
        <v>152</v>
      </c>
      <c r="G1801" s="142"/>
      <c r="H1801" s="142"/>
      <c r="I1801" s="142"/>
      <c r="J1801" s="142"/>
      <c r="K1801" s="142"/>
      <c r="L1801" s="142"/>
      <c r="M1801" s="142"/>
      <c r="N1801" s="142"/>
      <c r="O1801" s="142"/>
      <c r="P1801" s="142"/>
      <c r="Q1801" s="143" t="s">
        <v>110</v>
      </c>
      <c r="R1801" s="144"/>
      <c r="S1801" s="145"/>
      <c r="T1801" s="145"/>
      <c r="U1801" s="146">
        <v>0</v>
      </c>
      <c r="V1801" s="146">
        <v>0</v>
      </c>
      <c r="W1801" s="147">
        <v>0</v>
      </c>
      <c r="X1801" s="146">
        <v>0</v>
      </c>
      <c r="Y1801" s="145">
        <v>0</v>
      </c>
      <c r="Z1801" s="145">
        <v>0</v>
      </c>
      <c r="AA1801" s="145">
        <v>0</v>
      </c>
      <c r="AB1801" s="145">
        <v>0</v>
      </c>
      <c r="AC1801" s="145">
        <v>0</v>
      </c>
      <c r="AD1801" s="145">
        <v>0</v>
      </c>
      <c r="AE1801" s="145">
        <v>0</v>
      </c>
      <c r="AF1801" s="145">
        <v>0</v>
      </c>
      <c r="AG1801" s="145">
        <v>0</v>
      </c>
      <c r="AH1801" s="148">
        <v>0</v>
      </c>
      <c r="AI1801" s="148">
        <v>0</v>
      </c>
      <c r="AU1801" s="88"/>
    </row>
    <row r="1802" spans="3:47" s="11" customFormat="1" outlineLevel="2" x14ac:dyDescent="0.2">
      <c r="C1802" s="119">
        <v>17</v>
      </c>
      <c r="F1802" s="149"/>
      <c r="G1802" s="149"/>
      <c r="H1802" s="149"/>
      <c r="I1802" s="149"/>
      <c r="J1802" s="149"/>
      <c r="K1802" s="149"/>
      <c r="L1802" s="149"/>
      <c r="M1802" s="149"/>
      <c r="N1802" s="149"/>
      <c r="O1802" s="149"/>
      <c r="P1802" s="149" t="s">
        <v>175</v>
      </c>
      <c r="Q1802" s="16" t="s">
        <v>110</v>
      </c>
      <c r="R1802" s="150"/>
      <c r="S1802" s="150"/>
      <c r="T1802" s="150"/>
      <c r="U1802" s="150">
        <v>1444.4648267206298</v>
      </c>
      <c r="V1802" s="150">
        <v>1582.3771193616399</v>
      </c>
      <c r="W1802" s="150">
        <v>1671.3834420314195</v>
      </c>
      <c r="X1802" s="150">
        <v>1715.37799646843</v>
      </c>
      <c r="Y1802" s="150">
        <v>1756.559155963218</v>
      </c>
      <c r="Z1802" s="150">
        <v>1794.6400921491675</v>
      </c>
      <c r="AA1802" s="150">
        <v>1830.4023251011545</v>
      </c>
      <c r="AB1802" s="150">
        <v>1866.8772083542833</v>
      </c>
      <c r="AC1802" s="150">
        <v>1904.0789433654595</v>
      </c>
      <c r="AD1802" s="150">
        <v>1942.0220145964568</v>
      </c>
      <c r="AE1802" s="150">
        <v>1980.7211951536644</v>
      </c>
      <c r="AF1802" s="150">
        <v>2020.1915525402219</v>
      </c>
      <c r="AG1802" s="150">
        <v>2060.4484545227874</v>
      </c>
      <c r="AH1802" s="150">
        <v>2101.5075751152162</v>
      </c>
      <c r="AI1802" s="150">
        <v>2143.3849006814858</v>
      </c>
      <c r="AU1802" s="88"/>
    </row>
    <row r="1803" spans="3:47" s="11" customFormat="1" outlineLevel="2" x14ac:dyDescent="0.2">
      <c r="C1803" s="119">
        <v>17</v>
      </c>
      <c r="E1803" s="124" t="s">
        <v>176</v>
      </c>
      <c r="AU1803" s="88"/>
    </row>
    <row r="1804" spans="3:47" s="11" customFormat="1" outlineLevel="2" x14ac:dyDescent="0.2">
      <c r="C1804" s="119">
        <v>17</v>
      </c>
      <c r="E1804" s="151" t="s">
        <v>209</v>
      </c>
      <c r="F1804" s="127"/>
      <c r="G1804" s="127"/>
      <c r="H1804" s="127"/>
      <c r="I1804" s="127"/>
      <c r="J1804" s="127"/>
      <c r="K1804" s="127"/>
      <c r="L1804" s="127"/>
      <c r="M1804" s="127"/>
      <c r="N1804" s="127"/>
      <c r="O1804" s="127"/>
      <c r="P1804" s="152"/>
      <c r="Q1804" s="128" t="s">
        <v>110</v>
      </c>
      <c r="R1804" s="129"/>
      <c r="S1804" s="130"/>
      <c r="T1804" s="130"/>
      <c r="U1804" s="131">
        <v>0</v>
      </c>
      <c r="V1804" s="131">
        <v>0</v>
      </c>
      <c r="W1804" s="132">
        <v>0</v>
      </c>
      <c r="X1804" s="131">
        <v>0</v>
      </c>
      <c r="Y1804" s="130">
        <v>0</v>
      </c>
      <c r="Z1804" s="130">
        <v>0</v>
      </c>
      <c r="AA1804" s="130">
        <v>0</v>
      </c>
      <c r="AB1804" s="130">
        <v>0</v>
      </c>
      <c r="AC1804" s="130">
        <v>0</v>
      </c>
      <c r="AD1804" s="130">
        <v>0</v>
      </c>
      <c r="AE1804" s="130">
        <v>0</v>
      </c>
      <c r="AF1804" s="130">
        <v>0</v>
      </c>
      <c r="AG1804" s="130">
        <v>0</v>
      </c>
      <c r="AH1804" s="133">
        <v>0</v>
      </c>
      <c r="AI1804" s="133">
        <v>0</v>
      </c>
      <c r="AU1804" s="88"/>
    </row>
    <row r="1805" spans="3:47" s="11" customFormat="1" outlineLevel="2" x14ac:dyDescent="0.2">
      <c r="C1805" s="119">
        <v>17</v>
      </c>
      <c r="E1805" s="153" t="s">
        <v>31</v>
      </c>
      <c r="P1805" s="149"/>
      <c r="Q1805" s="135" t="s">
        <v>110</v>
      </c>
      <c r="R1805" s="136"/>
      <c r="S1805" s="88"/>
      <c r="T1805" s="88"/>
      <c r="U1805" s="137">
        <v>0</v>
      </c>
      <c r="V1805" s="137">
        <v>0</v>
      </c>
      <c r="W1805" s="138">
        <v>0</v>
      </c>
      <c r="X1805" s="137">
        <v>0</v>
      </c>
      <c r="Y1805" s="88">
        <v>0</v>
      </c>
      <c r="Z1805" s="88">
        <v>0</v>
      </c>
      <c r="AA1805" s="88">
        <v>0</v>
      </c>
      <c r="AB1805" s="88">
        <v>0</v>
      </c>
      <c r="AC1805" s="88">
        <v>0</v>
      </c>
      <c r="AD1805" s="88">
        <v>0</v>
      </c>
      <c r="AE1805" s="88">
        <v>0</v>
      </c>
      <c r="AF1805" s="88">
        <v>0</v>
      </c>
      <c r="AG1805" s="88">
        <v>0</v>
      </c>
      <c r="AH1805" s="139">
        <v>0</v>
      </c>
      <c r="AI1805" s="139">
        <v>0</v>
      </c>
      <c r="AU1805" s="88"/>
    </row>
    <row r="1806" spans="3:47" s="11" customFormat="1" outlineLevel="2" x14ac:dyDescent="0.2">
      <c r="C1806" s="119">
        <v>17</v>
      </c>
      <c r="E1806" s="153" t="s">
        <v>28</v>
      </c>
      <c r="P1806" s="149"/>
      <c r="Q1806" s="135" t="s">
        <v>110</v>
      </c>
      <c r="R1806" s="136"/>
      <c r="S1806" s="88"/>
      <c r="T1806" s="88"/>
      <c r="U1806" s="137">
        <v>0</v>
      </c>
      <c r="V1806" s="137">
        <v>0</v>
      </c>
      <c r="W1806" s="138">
        <v>0</v>
      </c>
      <c r="X1806" s="137">
        <v>0</v>
      </c>
      <c r="Y1806" s="88">
        <v>0</v>
      </c>
      <c r="Z1806" s="88">
        <v>0</v>
      </c>
      <c r="AA1806" s="88">
        <v>0</v>
      </c>
      <c r="AB1806" s="88">
        <v>0</v>
      </c>
      <c r="AC1806" s="88">
        <v>0</v>
      </c>
      <c r="AD1806" s="88">
        <v>0</v>
      </c>
      <c r="AE1806" s="88">
        <v>0</v>
      </c>
      <c r="AF1806" s="88">
        <v>0</v>
      </c>
      <c r="AG1806" s="88">
        <v>0</v>
      </c>
      <c r="AH1806" s="139">
        <v>0</v>
      </c>
      <c r="AI1806" s="139">
        <v>0</v>
      </c>
      <c r="AU1806" s="88"/>
    </row>
    <row r="1807" spans="3:47" s="11" customFormat="1" outlineLevel="2" x14ac:dyDescent="0.2">
      <c r="C1807" s="119">
        <v>17</v>
      </c>
      <c r="E1807" s="153" t="s">
        <v>210</v>
      </c>
      <c r="P1807" s="149"/>
      <c r="Q1807" s="135" t="s">
        <v>110</v>
      </c>
      <c r="R1807" s="136"/>
      <c r="S1807" s="88"/>
      <c r="T1807" s="88"/>
      <c r="U1807" s="137">
        <v>0</v>
      </c>
      <c r="V1807" s="137">
        <v>0</v>
      </c>
      <c r="W1807" s="138">
        <v>0</v>
      </c>
      <c r="X1807" s="137">
        <v>0</v>
      </c>
      <c r="Y1807" s="88">
        <v>0</v>
      </c>
      <c r="Z1807" s="88">
        <v>0</v>
      </c>
      <c r="AA1807" s="88">
        <v>0</v>
      </c>
      <c r="AB1807" s="88">
        <v>0</v>
      </c>
      <c r="AC1807" s="88">
        <v>0</v>
      </c>
      <c r="AD1807" s="88">
        <v>0</v>
      </c>
      <c r="AE1807" s="88">
        <v>0</v>
      </c>
      <c r="AF1807" s="88">
        <v>0</v>
      </c>
      <c r="AG1807" s="88">
        <v>0</v>
      </c>
      <c r="AH1807" s="139">
        <v>0</v>
      </c>
      <c r="AI1807" s="139">
        <v>0</v>
      </c>
      <c r="AU1807" s="88"/>
    </row>
    <row r="1808" spans="3:47" s="11" customFormat="1" outlineLevel="2" x14ac:dyDescent="0.2">
      <c r="C1808" s="119">
        <v>17</v>
      </c>
      <c r="E1808" s="153" t="s">
        <v>211</v>
      </c>
      <c r="P1808" s="149"/>
      <c r="Q1808" s="135" t="s">
        <v>110</v>
      </c>
      <c r="R1808" s="136"/>
      <c r="S1808" s="88"/>
      <c r="T1808" s="88"/>
      <c r="U1808" s="137">
        <v>0</v>
      </c>
      <c r="V1808" s="137">
        <v>0</v>
      </c>
      <c r="W1808" s="138">
        <v>0</v>
      </c>
      <c r="X1808" s="137">
        <v>7.8687133828908689</v>
      </c>
      <c r="Y1808" s="88">
        <v>7.5865687771790995</v>
      </c>
      <c r="Z1808" s="88">
        <v>7.7951994185515252</v>
      </c>
      <c r="AA1808" s="88">
        <v>7.9900794040153134</v>
      </c>
      <c r="AB1808" s="88">
        <v>8.189831389115696</v>
      </c>
      <c r="AC1808" s="88">
        <v>8.3945771738435866</v>
      </c>
      <c r="AD1808" s="88">
        <v>8.6044416031896755</v>
      </c>
      <c r="AE1808" s="88">
        <v>8.8195526432694162</v>
      </c>
      <c r="AF1808" s="88">
        <v>9.0400414593511531</v>
      </c>
      <c r="AG1808" s="88">
        <v>9.266042495834931</v>
      </c>
      <c r="AH1808" s="139">
        <v>9.497693558230802</v>
      </c>
      <c r="AI1808" s="139">
        <v>9.7351358971865736</v>
      </c>
      <c r="AU1808" s="88"/>
    </row>
    <row r="1809" spans="3:47" s="11" customFormat="1" outlineLevel="2" x14ac:dyDescent="0.2">
      <c r="C1809" s="119">
        <v>17</v>
      </c>
      <c r="E1809" s="153" t="s">
        <v>212</v>
      </c>
      <c r="P1809" s="149"/>
      <c r="Q1809" s="135" t="s">
        <v>110</v>
      </c>
      <c r="R1809" s="136"/>
      <c r="S1809" s="88"/>
      <c r="T1809" s="88"/>
      <c r="U1809" s="137">
        <v>0</v>
      </c>
      <c r="V1809" s="137">
        <v>0</v>
      </c>
      <c r="W1809" s="138">
        <v>0</v>
      </c>
      <c r="X1809" s="137">
        <v>0</v>
      </c>
      <c r="Y1809" s="88">
        <v>0</v>
      </c>
      <c r="Z1809" s="88">
        <v>0</v>
      </c>
      <c r="AA1809" s="88">
        <v>0</v>
      </c>
      <c r="AB1809" s="88">
        <v>0</v>
      </c>
      <c r="AC1809" s="88">
        <v>0</v>
      </c>
      <c r="AD1809" s="88">
        <v>0</v>
      </c>
      <c r="AE1809" s="88">
        <v>0</v>
      </c>
      <c r="AF1809" s="88">
        <v>0</v>
      </c>
      <c r="AG1809" s="88">
        <v>0</v>
      </c>
      <c r="AH1809" s="139">
        <v>0</v>
      </c>
      <c r="AI1809" s="139">
        <v>0</v>
      </c>
      <c r="AU1809" s="88"/>
    </row>
    <row r="1810" spans="3:47" s="11" customFormat="1" outlineLevel="2" x14ac:dyDescent="0.2">
      <c r="C1810" s="119">
        <v>17</v>
      </c>
      <c r="E1810" s="153" t="s">
        <v>213</v>
      </c>
      <c r="P1810" s="149"/>
      <c r="Q1810" s="135" t="s">
        <v>110</v>
      </c>
      <c r="R1810" s="136"/>
      <c r="S1810" s="88"/>
      <c r="T1810" s="88"/>
      <c r="U1810" s="137">
        <v>0</v>
      </c>
      <c r="V1810" s="137">
        <v>0</v>
      </c>
      <c r="W1810" s="138">
        <v>0</v>
      </c>
      <c r="X1810" s="137">
        <v>0</v>
      </c>
      <c r="Y1810" s="88">
        <v>0</v>
      </c>
      <c r="Z1810" s="88">
        <v>0</v>
      </c>
      <c r="AA1810" s="88">
        <v>0</v>
      </c>
      <c r="AB1810" s="88">
        <v>0</v>
      </c>
      <c r="AC1810" s="88">
        <v>0</v>
      </c>
      <c r="AD1810" s="88">
        <v>0</v>
      </c>
      <c r="AE1810" s="88">
        <v>0</v>
      </c>
      <c r="AF1810" s="88">
        <v>0</v>
      </c>
      <c r="AG1810" s="88">
        <v>0</v>
      </c>
      <c r="AH1810" s="139">
        <v>0</v>
      </c>
      <c r="AI1810" s="139">
        <v>0</v>
      </c>
      <c r="AU1810" s="88"/>
    </row>
    <row r="1811" spans="3:47" s="11" customFormat="1" outlineLevel="2" x14ac:dyDescent="0.2">
      <c r="C1811" s="119">
        <v>17</v>
      </c>
      <c r="E1811" s="153" t="s">
        <v>214</v>
      </c>
      <c r="P1811" s="149"/>
      <c r="Q1811" s="135" t="s">
        <v>110</v>
      </c>
      <c r="R1811" s="136"/>
      <c r="S1811" s="88"/>
      <c r="T1811" s="88"/>
      <c r="U1811" s="137">
        <v>0</v>
      </c>
      <c r="V1811" s="137">
        <v>0</v>
      </c>
      <c r="W1811" s="138">
        <v>0</v>
      </c>
      <c r="X1811" s="137">
        <v>0</v>
      </c>
      <c r="Y1811" s="88">
        <v>0</v>
      </c>
      <c r="Z1811" s="88">
        <v>0</v>
      </c>
      <c r="AA1811" s="88">
        <v>0</v>
      </c>
      <c r="AB1811" s="88">
        <v>0</v>
      </c>
      <c r="AC1811" s="88">
        <v>0</v>
      </c>
      <c r="AD1811" s="88">
        <v>0</v>
      </c>
      <c r="AE1811" s="88">
        <v>0</v>
      </c>
      <c r="AF1811" s="88">
        <v>0</v>
      </c>
      <c r="AG1811" s="88">
        <v>0</v>
      </c>
      <c r="AH1811" s="139">
        <v>0</v>
      </c>
      <c r="AI1811" s="139">
        <v>0</v>
      </c>
      <c r="AU1811" s="88"/>
    </row>
    <row r="1812" spans="3:47" s="11" customFormat="1" outlineLevel="2" x14ac:dyDescent="0.2">
      <c r="C1812" s="119">
        <v>17</v>
      </c>
      <c r="E1812" s="153" t="s">
        <v>215</v>
      </c>
      <c r="P1812" s="149"/>
      <c r="Q1812" s="135" t="s">
        <v>110</v>
      </c>
      <c r="R1812" s="136"/>
      <c r="S1812" s="88"/>
      <c r="T1812" s="88"/>
      <c r="U1812" s="137">
        <v>0</v>
      </c>
      <c r="V1812" s="137">
        <v>0</v>
      </c>
      <c r="W1812" s="138">
        <v>0</v>
      </c>
      <c r="X1812" s="137">
        <v>0</v>
      </c>
      <c r="Y1812" s="88">
        <v>0</v>
      </c>
      <c r="Z1812" s="88">
        <v>0</v>
      </c>
      <c r="AA1812" s="88">
        <v>0</v>
      </c>
      <c r="AB1812" s="88">
        <v>0</v>
      </c>
      <c r="AC1812" s="88">
        <v>0</v>
      </c>
      <c r="AD1812" s="88">
        <v>0</v>
      </c>
      <c r="AE1812" s="88">
        <v>0</v>
      </c>
      <c r="AF1812" s="88">
        <v>0</v>
      </c>
      <c r="AG1812" s="88">
        <v>0</v>
      </c>
      <c r="AH1812" s="139">
        <v>0</v>
      </c>
      <c r="AI1812" s="139">
        <v>0</v>
      </c>
      <c r="AU1812" s="88"/>
    </row>
    <row r="1813" spans="3:47" s="11" customFormat="1" outlineLevel="2" x14ac:dyDescent="0.2">
      <c r="C1813" s="119">
        <v>17</v>
      </c>
      <c r="E1813" s="153" t="s">
        <v>216</v>
      </c>
      <c r="P1813" s="149"/>
      <c r="Q1813" s="135" t="s">
        <v>110</v>
      </c>
      <c r="R1813" s="136"/>
      <c r="S1813" s="88"/>
      <c r="T1813" s="88"/>
      <c r="U1813" s="137">
        <v>0</v>
      </c>
      <c r="V1813" s="137">
        <v>0</v>
      </c>
      <c r="W1813" s="138">
        <v>0</v>
      </c>
      <c r="X1813" s="137">
        <v>128.81471864791459</v>
      </c>
      <c r="Y1813" s="88">
        <v>132.5074072491548</v>
      </c>
      <c r="Z1813" s="88">
        <v>136.15136094850655</v>
      </c>
      <c r="AA1813" s="88">
        <v>139.55514497221921</v>
      </c>
      <c r="AB1813" s="88">
        <v>0</v>
      </c>
      <c r="AC1813" s="88">
        <v>0</v>
      </c>
      <c r="AD1813" s="88">
        <v>0</v>
      </c>
      <c r="AE1813" s="88">
        <v>0</v>
      </c>
      <c r="AF1813" s="88">
        <v>0</v>
      </c>
      <c r="AG1813" s="88">
        <v>0</v>
      </c>
      <c r="AH1813" s="139">
        <v>0</v>
      </c>
      <c r="AI1813" s="139">
        <v>0</v>
      </c>
      <c r="AU1813" s="88"/>
    </row>
    <row r="1814" spans="3:47" s="11" customFormat="1" outlineLevel="2" x14ac:dyDescent="0.2">
      <c r="C1814" s="119">
        <v>17</v>
      </c>
      <c r="E1814" s="153" t="s">
        <v>33</v>
      </c>
      <c r="P1814" s="149"/>
      <c r="Q1814" s="135" t="s">
        <v>110</v>
      </c>
      <c r="R1814" s="136"/>
      <c r="S1814" s="88"/>
      <c r="T1814" s="88"/>
      <c r="U1814" s="137">
        <v>0</v>
      </c>
      <c r="V1814" s="137">
        <v>0</v>
      </c>
      <c r="W1814" s="138">
        <v>0</v>
      </c>
      <c r="X1814" s="137">
        <v>0</v>
      </c>
      <c r="Y1814" s="88">
        <v>0</v>
      </c>
      <c r="Z1814" s="88">
        <v>0</v>
      </c>
      <c r="AA1814" s="88">
        <v>0</v>
      </c>
      <c r="AB1814" s="88">
        <v>0</v>
      </c>
      <c r="AC1814" s="88">
        <v>0</v>
      </c>
      <c r="AD1814" s="88">
        <v>0</v>
      </c>
      <c r="AE1814" s="88">
        <v>0</v>
      </c>
      <c r="AF1814" s="88">
        <v>0</v>
      </c>
      <c r="AG1814" s="88">
        <v>0</v>
      </c>
      <c r="AH1814" s="139">
        <v>0</v>
      </c>
      <c r="AI1814" s="139">
        <v>0</v>
      </c>
      <c r="AU1814" s="88"/>
    </row>
    <row r="1815" spans="3:47" s="11" customFormat="1" outlineLevel="2" x14ac:dyDescent="0.2">
      <c r="C1815" s="119">
        <v>17</v>
      </c>
      <c r="E1815" s="153" t="s">
        <v>34</v>
      </c>
      <c r="P1815" s="149"/>
      <c r="Q1815" s="135" t="s">
        <v>110</v>
      </c>
      <c r="R1815" s="136"/>
      <c r="S1815" s="88"/>
      <c r="T1815" s="88"/>
      <c r="U1815" s="137">
        <v>0</v>
      </c>
      <c r="V1815" s="137">
        <v>0</v>
      </c>
      <c r="W1815" s="138">
        <v>0</v>
      </c>
      <c r="X1815" s="137">
        <v>858.65427967269852</v>
      </c>
      <c r="Y1815" s="88">
        <v>682.74242969511556</v>
      </c>
      <c r="Z1815" s="88">
        <v>657.29361012110303</v>
      </c>
      <c r="AA1815" s="88">
        <v>590.05830329296134</v>
      </c>
      <c r="AB1815" s="88">
        <v>42.788567060263532</v>
      </c>
      <c r="AC1815" s="88">
        <v>455.39936542154373</v>
      </c>
      <c r="AD1815" s="88">
        <v>317.6204256154715</v>
      </c>
      <c r="AE1815" s="88">
        <v>143.86381695676386</v>
      </c>
      <c r="AF1815" s="88">
        <v>404.00408252032713</v>
      </c>
      <c r="AG1815" s="88">
        <v>346.35483521665361</v>
      </c>
      <c r="AH1815" s="139">
        <v>436.98074136826324</v>
      </c>
      <c r="AI1815" s="139">
        <v>648.67029962039055</v>
      </c>
      <c r="AU1815" s="88"/>
    </row>
    <row r="1816" spans="3:47" s="11" customFormat="1" outlineLevel="2" x14ac:dyDescent="0.2">
      <c r="C1816" s="119">
        <v>17</v>
      </c>
      <c r="E1816" s="153" t="s">
        <v>217</v>
      </c>
      <c r="P1816" s="149"/>
      <c r="Q1816" s="135" t="s">
        <v>110</v>
      </c>
      <c r="R1816" s="136"/>
      <c r="S1816" s="88"/>
      <c r="T1816" s="88"/>
      <c r="U1816" s="137">
        <v>0</v>
      </c>
      <c r="V1816" s="137">
        <v>0</v>
      </c>
      <c r="W1816" s="138">
        <v>0</v>
      </c>
      <c r="X1816" s="137">
        <v>0</v>
      </c>
      <c r="Y1816" s="88">
        <v>0</v>
      </c>
      <c r="Z1816" s="88">
        <v>0</v>
      </c>
      <c r="AA1816" s="88">
        <v>0</v>
      </c>
      <c r="AB1816" s="88">
        <v>0</v>
      </c>
      <c r="AC1816" s="88">
        <v>0</v>
      </c>
      <c r="AD1816" s="88">
        <v>0</v>
      </c>
      <c r="AE1816" s="88">
        <v>0</v>
      </c>
      <c r="AF1816" s="88">
        <v>0</v>
      </c>
      <c r="AG1816" s="88">
        <v>0</v>
      </c>
      <c r="AH1816" s="139">
        <v>0</v>
      </c>
      <c r="AI1816" s="139">
        <v>0</v>
      </c>
      <c r="AU1816" s="88"/>
    </row>
    <row r="1817" spans="3:47" s="11" customFormat="1" outlineLevel="2" x14ac:dyDescent="0.2">
      <c r="C1817" s="119">
        <v>17</v>
      </c>
      <c r="E1817" s="153" t="s">
        <v>152</v>
      </c>
      <c r="P1817" s="149"/>
      <c r="Q1817" s="135" t="s">
        <v>110</v>
      </c>
      <c r="R1817" s="136"/>
      <c r="S1817" s="88"/>
      <c r="T1817" s="88"/>
      <c r="U1817" s="137">
        <v>0</v>
      </c>
      <c r="V1817" s="137">
        <v>0</v>
      </c>
      <c r="W1817" s="138">
        <v>0</v>
      </c>
      <c r="X1817" s="137">
        <v>0</v>
      </c>
      <c r="Y1817" s="88">
        <v>0</v>
      </c>
      <c r="Z1817" s="88">
        <v>0</v>
      </c>
      <c r="AA1817" s="88">
        <v>0</v>
      </c>
      <c r="AB1817" s="88">
        <v>0</v>
      </c>
      <c r="AC1817" s="88">
        <v>0</v>
      </c>
      <c r="AD1817" s="88">
        <v>0</v>
      </c>
      <c r="AE1817" s="88">
        <v>0</v>
      </c>
      <c r="AF1817" s="88">
        <v>0</v>
      </c>
      <c r="AG1817" s="88">
        <v>0</v>
      </c>
      <c r="AH1817" s="139">
        <v>0</v>
      </c>
      <c r="AI1817" s="139">
        <v>0</v>
      </c>
      <c r="AU1817" s="88"/>
    </row>
    <row r="1818" spans="3:47" s="11" customFormat="1" outlineLevel="2" x14ac:dyDescent="0.2">
      <c r="C1818" s="119">
        <v>17</v>
      </c>
      <c r="E1818" s="154" t="s">
        <v>152</v>
      </c>
      <c r="F1818" s="142"/>
      <c r="G1818" s="142"/>
      <c r="H1818" s="142"/>
      <c r="I1818" s="142"/>
      <c r="J1818" s="142"/>
      <c r="K1818" s="142"/>
      <c r="L1818" s="142"/>
      <c r="M1818" s="142"/>
      <c r="N1818" s="142"/>
      <c r="O1818" s="142"/>
      <c r="P1818" s="155"/>
      <c r="Q1818" s="143" t="s">
        <v>110</v>
      </c>
      <c r="R1818" s="144"/>
      <c r="S1818" s="145"/>
      <c r="T1818" s="145"/>
      <c r="U1818" s="146">
        <v>0</v>
      </c>
      <c r="V1818" s="146">
        <v>0</v>
      </c>
      <c r="W1818" s="147">
        <v>0</v>
      </c>
      <c r="X1818" s="146">
        <v>0</v>
      </c>
      <c r="Y1818" s="145">
        <v>0</v>
      </c>
      <c r="Z1818" s="145">
        <v>0</v>
      </c>
      <c r="AA1818" s="145">
        <v>0</v>
      </c>
      <c r="AB1818" s="145">
        <v>0</v>
      </c>
      <c r="AC1818" s="145">
        <v>0</v>
      </c>
      <c r="AD1818" s="145">
        <v>0</v>
      </c>
      <c r="AE1818" s="145">
        <v>0</v>
      </c>
      <c r="AF1818" s="145">
        <v>0</v>
      </c>
      <c r="AG1818" s="145">
        <v>0</v>
      </c>
      <c r="AH1818" s="148">
        <v>0</v>
      </c>
      <c r="AI1818" s="148">
        <v>0</v>
      </c>
      <c r="AU1818" s="88"/>
    </row>
    <row r="1819" spans="3:47" s="11" customFormat="1" outlineLevel="2" x14ac:dyDescent="0.2">
      <c r="C1819" s="119">
        <v>17</v>
      </c>
      <c r="P1819" s="149" t="s">
        <v>177</v>
      </c>
      <c r="Q1819" s="16" t="s">
        <v>110</v>
      </c>
      <c r="R1819" s="150"/>
      <c r="S1819" s="150"/>
      <c r="T1819" s="150"/>
      <c r="U1819" s="150">
        <v>0</v>
      </c>
      <c r="V1819" s="150">
        <v>0</v>
      </c>
      <c r="W1819" s="150">
        <v>0</v>
      </c>
      <c r="X1819" s="150">
        <v>995.33771170350394</v>
      </c>
      <c r="Y1819" s="150">
        <v>822.83640572144941</v>
      </c>
      <c r="Z1819" s="150">
        <v>801.24017048816108</v>
      </c>
      <c r="AA1819" s="150">
        <v>737.60352766919584</v>
      </c>
      <c r="AB1819" s="150">
        <v>50.978398449379227</v>
      </c>
      <c r="AC1819" s="150">
        <v>463.79394259538731</v>
      </c>
      <c r="AD1819" s="150">
        <v>326.22486721866119</v>
      </c>
      <c r="AE1819" s="150">
        <v>152.68336960003327</v>
      </c>
      <c r="AF1819" s="150">
        <v>413.04412397967826</v>
      </c>
      <c r="AG1819" s="150">
        <v>355.62087771248855</v>
      </c>
      <c r="AH1819" s="150">
        <v>446.47843492649406</v>
      </c>
      <c r="AI1819" s="150">
        <v>658.40543551757708</v>
      </c>
      <c r="AU1819" s="88"/>
    </row>
    <row r="1820" spans="3:47" s="11" customFormat="1" outlineLevel="2" x14ac:dyDescent="0.2">
      <c r="C1820" s="119">
        <v>17</v>
      </c>
      <c r="E1820" s="124" t="s">
        <v>178</v>
      </c>
      <c r="AU1820" s="88"/>
    </row>
    <row r="1821" spans="3:47" s="11" customFormat="1" outlineLevel="2" x14ac:dyDescent="0.2">
      <c r="C1821" s="119">
        <v>17</v>
      </c>
      <c r="F1821" s="156" t="s">
        <v>179</v>
      </c>
      <c r="AU1821" s="88"/>
    </row>
    <row r="1822" spans="3:47" s="11" customFormat="1" outlineLevel="2" x14ac:dyDescent="0.2">
      <c r="C1822" s="119">
        <v>17</v>
      </c>
      <c r="E1822" s="125"/>
      <c r="F1822" s="157" t="s">
        <v>209</v>
      </c>
      <c r="G1822" s="127"/>
      <c r="H1822" s="158" t="s">
        <v>180</v>
      </c>
      <c r="I1822" s="127"/>
      <c r="J1822" s="127"/>
      <c r="K1822" s="127"/>
      <c r="L1822" s="127"/>
      <c r="M1822" s="127"/>
      <c r="N1822" s="127"/>
      <c r="O1822" s="127"/>
      <c r="P1822" s="152"/>
      <c r="Q1822" s="128" t="s">
        <v>110</v>
      </c>
      <c r="R1822" s="129"/>
      <c r="S1822" s="130"/>
      <c r="T1822" s="130"/>
      <c r="U1822" s="131">
        <v>8.6908999999999992</v>
      </c>
      <c r="V1822" s="131">
        <v>10.9766067</v>
      </c>
      <c r="W1822" s="132">
        <v>11.2619984742</v>
      </c>
      <c r="X1822" s="131">
        <v>11.541296036360162</v>
      </c>
      <c r="Y1822" s="130">
        <v>11.814824752421899</v>
      </c>
      <c r="Z1822" s="130">
        <v>12.080658309351394</v>
      </c>
      <c r="AA1822" s="130">
        <v>12.322271475538422</v>
      </c>
      <c r="AB1822" s="130">
        <v>12.56871690504919</v>
      </c>
      <c r="AC1822" s="130">
        <v>12.820091243150173</v>
      </c>
      <c r="AD1822" s="130">
        <v>13.076493068013177</v>
      </c>
      <c r="AE1822" s="130">
        <v>13.338022929373441</v>
      </c>
      <c r="AF1822" s="130">
        <v>13.604783387960911</v>
      </c>
      <c r="AG1822" s="130">
        <v>13.87687905572013</v>
      </c>
      <c r="AH1822" s="133">
        <v>14.154416636834533</v>
      </c>
      <c r="AI1822" s="133">
        <v>14.437504969571224</v>
      </c>
      <c r="AU1822" s="88"/>
    </row>
    <row r="1823" spans="3:47" s="11" customFormat="1" outlineLevel="2" x14ac:dyDescent="0.2">
      <c r="C1823" s="119">
        <v>17</v>
      </c>
      <c r="E1823" s="134"/>
      <c r="F1823" s="159" t="s">
        <v>31</v>
      </c>
      <c r="H1823" s="72" t="s">
        <v>180</v>
      </c>
      <c r="P1823" s="149"/>
      <c r="Q1823" s="135" t="s">
        <v>110</v>
      </c>
      <c r="R1823" s="136"/>
      <c r="S1823" s="88"/>
      <c r="T1823" s="88"/>
      <c r="U1823" s="137">
        <v>499.89107999999982</v>
      </c>
      <c r="V1823" s="137">
        <v>602.36875139999984</v>
      </c>
      <c r="W1823" s="138">
        <v>663.99107466821988</v>
      </c>
      <c r="X1823" s="137">
        <v>680.45805331999179</v>
      </c>
      <c r="Y1823" s="88">
        <v>696.58490918367568</v>
      </c>
      <c r="Z1823" s="88">
        <v>712.25806964030846</v>
      </c>
      <c r="AA1823" s="88">
        <v>726.50323103311462</v>
      </c>
      <c r="AB1823" s="88">
        <v>741.03329565377692</v>
      </c>
      <c r="AC1823" s="88">
        <v>755.85396156685249</v>
      </c>
      <c r="AD1823" s="88">
        <v>770.97104079818951</v>
      </c>
      <c r="AE1823" s="88">
        <v>786.39046161415331</v>
      </c>
      <c r="AF1823" s="88">
        <v>802.11827084643642</v>
      </c>
      <c r="AG1823" s="88">
        <v>818.16063626336518</v>
      </c>
      <c r="AH1823" s="139">
        <v>834.52384898863249</v>
      </c>
      <c r="AI1823" s="139">
        <v>851.21432596840521</v>
      </c>
      <c r="AU1823" s="88"/>
    </row>
    <row r="1824" spans="3:47" s="11" customFormat="1" outlineLevel="2" x14ac:dyDescent="0.2">
      <c r="C1824" s="119">
        <v>17</v>
      </c>
      <c r="E1824" s="134"/>
      <c r="F1824" s="159" t="s">
        <v>28</v>
      </c>
      <c r="H1824" s="72" t="s">
        <v>180</v>
      </c>
      <c r="P1824" s="149"/>
      <c r="Q1824" s="135" t="s">
        <v>110</v>
      </c>
      <c r="R1824" s="136"/>
      <c r="S1824" s="88"/>
      <c r="T1824" s="88"/>
      <c r="U1824" s="137">
        <v>0</v>
      </c>
      <c r="V1824" s="137">
        <v>0</v>
      </c>
      <c r="W1824" s="138">
        <v>0</v>
      </c>
      <c r="X1824" s="137">
        <v>0</v>
      </c>
      <c r="Y1824" s="88">
        <v>0</v>
      </c>
      <c r="Z1824" s="88">
        <v>0</v>
      </c>
      <c r="AA1824" s="88">
        <v>0</v>
      </c>
      <c r="AB1824" s="88">
        <v>0</v>
      </c>
      <c r="AC1824" s="88">
        <v>0</v>
      </c>
      <c r="AD1824" s="88">
        <v>0</v>
      </c>
      <c r="AE1824" s="88">
        <v>0</v>
      </c>
      <c r="AF1824" s="88">
        <v>0</v>
      </c>
      <c r="AG1824" s="88">
        <v>0</v>
      </c>
      <c r="AH1824" s="139">
        <v>0</v>
      </c>
      <c r="AI1824" s="139">
        <v>0</v>
      </c>
      <c r="AU1824" s="88"/>
    </row>
    <row r="1825" spans="3:47" s="11" customFormat="1" outlineLevel="2" x14ac:dyDescent="0.2">
      <c r="C1825" s="119">
        <v>17</v>
      </c>
      <c r="E1825" s="134"/>
      <c r="F1825" s="159" t="s">
        <v>210</v>
      </c>
      <c r="H1825" s="72" t="s">
        <v>180</v>
      </c>
      <c r="P1825" s="149"/>
      <c r="Q1825" s="135" t="s">
        <v>110</v>
      </c>
      <c r="R1825" s="136"/>
      <c r="S1825" s="88"/>
      <c r="T1825" s="88"/>
      <c r="U1825" s="137">
        <v>244.78670894625353</v>
      </c>
      <c r="V1825" s="137">
        <v>253.49897795010745</v>
      </c>
      <c r="W1825" s="138">
        <v>260.60723198823047</v>
      </c>
      <c r="X1825" s="137">
        <v>267.76161242776772</v>
      </c>
      <c r="Y1825" s="88">
        <v>274.23158525446593</v>
      </c>
      <c r="Z1825" s="88">
        <v>280.01008516209282</v>
      </c>
      <c r="AA1825" s="88">
        <v>285.5674335008278</v>
      </c>
      <c r="AB1825" s="88">
        <v>291.2350782974213</v>
      </c>
      <c r="AC1825" s="88">
        <v>297.0152086010159</v>
      </c>
      <c r="AD1825" s="88">
        <v>302.91005690672017</v>
      </c>
      <c r="AE1825" s="88">
        <v>308.92190001787884</v>
      </c>
      <c r="AF1825" s="88">
        <v>315.05305992545641</v>
      </c>
      <c r="AG1825" s="88">
        <v>321.30590470487414</v>
      </c>
      <c r="AH1825" s="139">
        <v>327.68284943064612</v>
      </c>
      <c r="AI1825" s="139">
        <v>334.18635710916834</v>
      </c>
      <c r="AU1825" s="88"/>
    </row>
    <row r="1826" spans="3:47" s="11" customFormat="1" outlineLevel="2" x14ac:dyDescent="0.2">
      <c r="C1826" s="119">
        <v>17</v>
      </c>
      <c r="E1826" s="134"/>
      <c r="F1826" s="159" t="s">
        <v>211</v>
      </c>
      <c r="H1826" s="72" t="s">
        <v>180</v>
      </c>
      <c r="P1826" s="149"/>
      <c r="Q1826" s="135" t="s">
        <v>110</v>
      </c>
      <c r="R1826" s="136"/>
      <c r="S1826" s="88"/>
      <c r="T1826" s="88"/>
      <c r="U1826" s="137">
        <v>239.32526999999999</v>
      </c>
      <c r="V1826" s="137">
        <v>247.821317085</v>
      </c>
      <c r="W1826" s="138">
        <v>254.76031396338001</v>
      </c>
      <c r="X1826" s="137">
        <v>269.60945994886748</v>
      </c>
      <c r="Y1826" s="88">
        <v>275.687615484709</v>
      </c>
      <c r="Z1826" s="88">
        <v>281.55317821161037</v>
      </c>
      <c r="AA1826" s="88">
        <v>287.19584197505606</v>
      </c>
      <c r="AB1826" s="88">
        <v>292.95178863532016</v>
      </c>
      <c r="AC1826" s="88">
        <v>298.82329736924754</v>
      </c>
      <c r="AD1826" s="88">
        <v>304.8126933304822</v>
      </c>
      <c r="AE1826" s="88">
        <v>310.92234857993503</v>
      </c>
      <c r="AF1826" s="88">
        <v>317.15468303515644</v>
      </c>
      <c r="AG1826" s="88">
        <v>323.51216543899881</v>
      </c>
      <c r="AH1826" s="139">
        <v>329.99731434796365</v>
      </c>
      <c r="AI1826" s="139">
        <v>336.61269914063513</v>
      </c>
      <c r="AU1826" s="88"/>
    </row>
    <row r="1827" spans="3:47" s="11" customFormat="1" outlineLevel="2" x14ac:dyDescent="0.2">
      <c r="C1827" s="119">
        <v>17</v>
      </c>
      <c r="E1827" s="134"/>
      <c r="F1827" s="159" t="s">
        <v>212</v>
      </c>
      <c r="H1827" s="72" t="s">
        <v>180</v>
      </c>
      <c r="P1827" s="149"/>
      <c r="Q1827" s="135" t="s">
        <v>110</v>
      </c>
      <c r="R1827" s="136"/>
      <c r="S1827" s="88"/>
      <c r="T1827" s="88"/>
      <c r="U1827" s="137">
        <v>124.1939937868472</v>
      </c>
      <c r="V1827" s="137">
        <v>128.69377245250155</v>
      </c>
      <c r="W1827" s="138">
        <v>132.33905811129767</v>
      </c>
      <c r="X1827" s="137">
        <v>136.02110774828162</v>
      </c>
      <c r="Y1827" s="88">
        <v>139.32039659938212</v>
      </c>
      <c r="Z1827" s="88">
        <v>142.22833539228492</v>
      </c>
      <c r="AA1827" s="88">
        <v>145.04809817003999</v>
      </c>
      <c r="AB1827" s="88">
        <v>147.92376445043314</v>
      </c>
      <c r="AC1827" s="88">
        <v>150.85644255421812</v>
      </c>
      <c r="AD1827" s="88">
        <v>153.84726277527798</v>
      </c>
      <c r="AE1827" s="88">
        <v>156.8973778162557</v>
      </c>
      <c r="AF1827" s="88">
        <v>160.00796323282134</v>
      </c>
      <c r="AG1827" s="88">
        <v>163.18021788674724</v>
      </c>
      <c r="AH1827" s="139">
        <v>166.41536440796548</v>
      </c>
      <c r="AI1827" s="139">
        <v>169.71464966578606</v>
      </c>
      <c r="AU1827" s="88"/>
    </row>
    <row r="1828" spans="3:47" s="11" customFormat="1" outlineLevel="2" x14ac:dyDescent="0.2">
      <c r="C1828" s="119">
        <v>17</v>
      </c>
      <c r="E1828" s="134"/>
      <c r="F1828" s="159" t="s">
        <v>213</v>
      </c>
      <c r="H1828" s="72" t="s">
        <v>180</v>
      </c>
      <c r="P1828" s="149"/>
      <c r="Q1828" s="135" t="s">
        <v>110</v>
      </c>
      <c r="R1828" s="136"/>
      <c r="S1828" s="88"/>
      <c r="T1828" s="88"/>
      <c r="U1828" s="137">
        <v>184.96293</v>
      </c>
      <c r="V1828" s="137">
        <v>191.529114015</v>
      </c>
      <c r="W1828" s="138">
        <v>196.89192920742002</v>
      </c>
      <c r="X1828" s="137">
        <v>202.28676806770335</v>
      </c>
      <c r="Y1828" s="88">
        <v>207.20233653174859</v>
      </c>
      <c r="Z1828" s="88">
        <v>211.57430583256851</v>
      </c>
      <c r="AA1828" s="88">
        <v>215.78463451863664</v>
      </c>
      <c r="AB1828" s="88">
        <v>220.0787487455575</v>
      </c>
      <c r="AC1828" s="88">
        <v>224.45831584559411</v>
      </c>
      <c r="AD1828" s="88">
        <v>228.92503633092144</v>
      </c>
      <c r="AE1828" s="88">
        <v>233.48064455390679</v>
      </c>
      <c r="AF1828" s="88">
        <v>238.12690938052953</v>
      </c>
      <c r="AG1828" s="88">
        <v>242.86563487720207</v>
      </c>
      <c r="AH1828" s="139">
        <v>247.69866101125839</v>
      </c>
      <c r="AI1828" s="139">
        <v>252.62786436538244</v>
      </c>
      <c r="AU1828" s="88"/>
    </row>
    <row r="1829" spans="3:47" s="11" customFormat="1" outlineLevel="2" x14ac:dyDescent="0.2">
      <c r="C1829" s="119">
        <v>17</v>
      </c>
      <c r="E1829" s="134"/>
      <c r="F1829" s="159" t="s">
        <v>214</v>
      </c>
      <c r="H1829" s="72" t="s">
        <v>180</v>
      </c>
      <c r="P1829" s="149"/>
      <c r="Q1829" s="135" t="s">
        <v>110</v>
      </c>
      <c r="R1829" s="136"/>
      <c r="S1829" s="88"/>
      <c r="T1829" s="88"/>
      <c r="U1829" s="137">
        <v>92.185063987529389</v>
      </c>
      <c r="V1829" s="137">
        <v>95.26947451903105</v>
      </c>
      <c r="W1829" s="138">
        <v>97.850595431951376</v>
      </c>
      <c r="X1829" s="137">
        <v>100.4163061345126</v>
      </c>
      <c r="Y1829" s="88">
        <v>102.81175458627925</v>
      </c>
      <c r="Z1829" s="88">
        <v>105.04636909225144</v>
      </c>
      <c r="AA1829" s="88">
        <v>107.13868653515232</v>
      </c>
      <c r="AB1829" s="88">
        <v>109.27267883383067</v>
      </c>
      <c r="AC1829" s="88">
        <v>111.44917606959656</v>
      </c>
      <c r="AD1829" s="88">
        <v>113.66902485735012</v>
      </c>
      <c r="AE1829" s="88">
        <v>115.9330886748982</v>
      </c>
      <c r="AF1829" s="88">
        <v>118.24224819883034</v>
      </c>
      <c r="AG1829" s="88">
        <v>120.59740164708479</v>
      </c>
      <c r="AH1829" s="139">
        <v>122.99946512833776</v>
      </c>
      <c r="AI1829" s="139">
        <v>125.44937299835172</v>
      </c>
      <c r="AU1829" s="88"/>
    </row>
    <row r="1830" spans="3:47" s="11" customFormat="1" outlineLevel="2" x14ac:dyDescent="0.2">
      <c r="C1830" s="119">
        <v>17</v>
      </c>
      <c r="E1830" s="134"/>
      <c r="F1830" s="159" t="s">
        <v>215</v>
      </c>
      <c r="H1830" s="72" t="s">
        <v>180</v>
      </c>
      <c r="P1830" s="149"/>
      <c r="Q1830" s="135" t="s">
        <v>110</v>
      </c>
      <c r="R1830" s="136"/>
      <c r="S1830" s="88"/>
      <c r="T1830" s="88"/>
      <c r="U1830" s="137">
        <v>50.428880000000007</v>
      </c>
      <c r="V1830" s="137">
        <v>52.219105240000012</v>
      </c>
      <c r="W1830" s="138">
        <v>53.681240186720011</v>
      </c>
      <c r="X1830" s="137">
        <v>55.152106167836145</v>
      </c>
      <c r="Y1830" s="88">
        <v>56.492302347714578</v>
      </c>
      <c r="Z1830" s="88">
        <v>57.684289927251363</v>
      </c>
      <c r="AA1830" s="88">
        <v>58.832207296803666</v>
      </c>
      <c r="AB1830" s="88">
        <v>60.002968222010061</v>
      </c>
      <c r="AC1830" s="88">
        <v>61.19702728962806</v>
      </c>
      <c r="AD1830" s="88">
        <v>62.41484813269166</v>
      </c>
      <c r="AE1830" s="88">
        <v>63.656903610532225</v>
      </c>
      <c r="AF1830" s="88">
        <v>64.923675992381817</v>
      </c>
      <c r="AG1830" s="88">
        <v>66.215657144630214</v>
      </c>
      <c r="AH1830" s="139">
        <v>67.533348721808352</v>
      </c>
      <c r="AI1830" s="139">
        <v>68.877262361372345</v>
      </c>
      <c r="AU1830" s="88"/>
    </row>
    <row r="1831" spans="3:47" s="11" customFormat="1" outlineLevel="2" x14ac:dyDescent="0.2">
      <c r="C1831" s="119">
        <v>17</v>
      </c>
      <c r="E1831" s="134"/>
      <c r="F1831" s="159" t="s">
        <v>216</v>
      </c>
      <c r="H1831" s="72" t="s">
        <v>180</v>
      </c>
      <c r="P1831" s="149"/>
      <c r="Q1831" s="135" t="s">
        <v>110</v>
      </c>
      <c r="R1831" s="136"/>
      <c r="S1831" s="88"/>
      <c r="T1831" s="88"/>
      <c r="U1831" s="137">
        <v>0</v>
      </c>
      <c r="V1831" s="137">
        <v>0</v>
      </c>
      <c r="W1831" s="138">
        <v>0</v>
      </c>
      <c r="X1831" s="137">
        <v>128.81471864791459</v>
      </c>
      <c r="Y1831" s="88">
        <v>132.5074072491548</v>
      </c>
      <c r="Z1831" s="88">
        <v>136.15136094850655</v>
      </c>
      <c r="AA1831" s="88">
        <v>139.55514497221921</v>
      </c>
      <c r="AB1831" s="88">
        <v>0</v>
      </c>
      <c r="AC1831" s="88">
        <v>0</v>
      </c>
      <c r="AD1831" s="88">
        <v>0</v>
      </c>
      <c r="AE1831" s="88">
        <v>0</v>
      </c>
      <c r="AF1831" s="88">
        <v>0</v>
      </c>
      <c r="AG1831" s="88">
        <v>0</v>
      </c>
      <c r="AH1831" s="139">
        <v>0</v>
      </c>
      <c r="AI1831" s="139">
        <v>0</v>
      </c>
      <c r="AU1831" s="88"/>
    </row>
    <row r="1832" spans="3:47" s="11" customFormat="1" outlineLevel="2" x14ac:dyDescent="0.2">
      <c r="C1832" s="119">
        <v>17</v>
      </c>
      <c r="E1832" s="134"/>
      <c r="F1832" s="159" t="s">
        <v>33</v>
      </c>
      <c r="H1832" s="72" t="s">
        <v>180</v>
      </c>
      <c r="P1832" s="149"/>
      <c r="Q1832" s="135" t="s">
        <v>110</v>
      </c>
      <c r="R1832" s="136"/>
      <c r="S1832" s="88"/>
      <c r="T1832" s="88"/>
      <c r="U1832" s="137">
        <v>0</v>
      </c>
      <c r="V1832" s="137">
        <v>0</v>
      </c>
      <c r="W1832" s="138">
        <v>0</v>
      </c>
      <c r="X1832" s="137">
        <v>0</v>
      </c>
      <c r="Y1832" s="88">
        <v>0</v>
      </c>
      <c r="Z1832" s="88">
        <v>0</v>
      </c>
      <c r="AA1832" s="88">
        <v>0</v>
      </c>
      <c r="AB1832" s="88">
        <v>0</v>
      </c>
      <c r="AC1832" s="88">
        <v>0</v>
      </c>
      <c r="AD1832" s="88">
        <v>0</v>
      </c>
      <c r="AE1832" s="88">
        <v>0</v>
      </c>
      <c r="AF1832" s="88">
        <v>0</v>
      </c>
      <c r="AG1832" s="88">
        <v>0</v>
      </c>
      <c r="AH1832" s="139">
        <v>0</v>
      </c>
      <c r="AI1832" s="139">
        <v>0</v>
      </c>
      <c r="AU1832" s="88"/>
    </row>
    <row r="1833" spans="3:47" s="11" customFormat="1" outlineLevel="2" x14ac:dyDescent="0.2">
      <c r="C1833" s="119">
        <v>17</v>
      </c>
      <c r="E1833" s="134"/>
      <c r="F1833" s="159" t="s">
        <v>34</v>
      </c>
      <c r="H1833" s="72" t="s">
        <v>180</v>
      </c>
      <c r="P1833" s="149"/>
      <c r="Q1833" s="135" t="s">
        <v>110</v>
      </c>
      <c r="R1833" s="136"/>
      <c r="S1833" s="88"/>
      <c r="T1833" s="88"/>
      <c r="U1833" s="137">
        <v>0</v>
      </c>
      <c r="V1833" s="137">
        <v>0</v>
      </c>
      <c r="W1833" s="138">
        <v>0</v>
      </c>
      <c r="X1833" s="137">
        <v>858.65427967269852</v>
      </c>
      <c r="Y1833" s="88">
        <v>682.74242969511556</v>
      </c>
      <c r="Z1833" s="88">
        <v>657.29361012110303</v>
      </c>
      <c r="AA1833" s="88">
        <v>590.05830329296134</v>
      </c>
      <c r="AB1833" s="88">
        <v>42.788567060263532</v>
      </c>
      <c r="AC1833" s="88">
        <v>455.39936542154373</v>
      </c>
      <c r="AD1833" s="88">
        <v>317.6204256154715</v>
      </c>
      <c r="AE1833" s="88">
        <v>143.86381695676386</v>
      </c>
      <c r="AF1833" s="88">
        <v>404.00408252032713</v>
      </c>
      <c r="AG1833" s="88">
        <v>346.35483521665361</v>
      </c>
      <c r="AH1833" s="139">
        <v>436.98074136826324</v>
      </c>
      <c r="AI1833" s="139">
        <v>648.67029962039055</v>
      </c>
      <c r="AU1833" s="88"/>
    </row>
    <row r="1834" spans="3:47" s="11" customFormat="1" outlineLevel="2" x14ac:dyDescent="0.2">
      <c r="C1834" s="119">
        <v>17</v>
      </c>
      <c r="E1834" s="134"/>
      <c r="F1834" s="159" t="s">
        <v>217</v>
      </c>
      <c r="H1834" s="72" t="s">
        <v>180</v>
      </c>
      <c r="P1834" s="149"/>
      <c r="Q1834" s="135" t="s">
        <v>110</v>
      </c>
      <c r="R1834" s="136"/>
      <c r="S1834" s="88"/>
      <c r="T1834" s="88"/>
      <c r="U1834" s="137">
        <v>0</v>
      </c>
      <c r="V1834" s="137">
        <v>0</v>
      </c>
      <c r="W1834" s="138">
        <v>0</v>
      </c>
      <c r="X1834" s="137">
        <v>0</v>
      </c>
      <c r="Y1834" s="88">
        <v>0</v>
      </c>
      <c r="Z1834" s="88">
        <v>0</v>
      </c>
      <c r="AA1834" s="88">
        <v>0</v>
      </c>
      <c r="AB1834" s="88">
        <v>0</v>
      </c>
      <c r="AC1834" s="88">
        <v>0</v>
      </c>
      <c r="AD1834" s="88">
        <v>0</v>
      </c>
      <c r="AE1834" s="88">
        <v>0</v>
      </c>
      <c r="AF1834" s="88">
        <v>0</v>
      </c>
      <c r="AG1834" s="88">
        <v>0</v>
      </c>
      <c r="AH1834" s="139">
        <v>0</v>
      </c>
      <c r="AI1834" s="139">
        <v>0</v>
      </c>
      <c r="AU1834" s="88"/>
    </row>
    <row r="1835" spans="3:47" s="11" customFormat="1" outlineLevel="2" x14ac:dyDescent="0.2">
      <c r="C1835" s="119">
        <v>17</v>
      </c>
      <c r="E1835" s="134"/>
      <c r="F1835" s="159" t="s">
        <v>152</v>
      </c>
      <c r="H1835" s="72" t="s">
        <v>180</v>
      </c>
      <c r="P1835" s="149"/>
      <c r="Q1835" s="135" t="s">
        <v>110</v>
      </c>
      <c r="R1835" s="136"/>
      <c r="S1835" s="88"/>
      <c r="T1835" s="88"/>
      <c r="U1835" s="137">
        <v>0</v>
      </c>
      <c r="V1835" s="137">
        <v>0</v>
      </c>
      <c r="W1835" s="138">
        <v>0</v>
      </c>
      <c r="X1835" s="137">
        <v>0</v>
      </c>
      <c r="Y1835" s="88">
        <v>0</v>
      </c>
      <c r="Z1835" s="88">
        <v>0</v>
      </c>
      <c r="AA1835" s="88">
        <v>0</v>
      </c>
      <c r="AB1835" s="88">
        <v>0</v>
      </c>
      <c r="AC1835" s="88">
        <v>0</v>
      </c>
      <c r="AD1835" s="88">
        <v>0</v>
      </c>
      <c r="AE1835" s="88">
        <v>0</v>
      </c>
      <c r="AF1835" s="88">
        <v>0</v>
      </c>
      <c r="AG1835" s="88">
        <v>0</v>
      </c>
      <c r="AH1835" s="139">
        <v>0</v>
      </c>
      <c r="AI1835" s="139">
        <v>0</v>
      </c>
      <c r="AU1835" s="88"/>
    </row>
    <row r="1836" spans="3:47" s="11" customFormat="1" outlineLevel="2" x14ac:dyDescent="0.2">
      <c r="C1836" s="119">
        <v>17</v>
      </c>
      <c r="E1836" s="140"/>
      <c r="F1836" s="160" t="s">
        <v>152</v>
      </c>
      <c r="G1836" s="142"/>
      <c r="H1836" s="161" t="s">
        <v>180</v>
      </c>
      <c r="I1836" s="142"/>
      <c r="J1836" s="142"/>
      <c r="K1836" s="142"/>
      <c r="L1836" s="142"/>
      <c r="M1836" s="142"/>
      <c r="N1836" s="142"/>
      <c r="O1836" s="142"/>
      <c r="P1836" s="155"/>
      <c r="Q1836" s="143" t="s">
        <v>110</v>
      </c>
      <c r="R1836" s="144"/>
      <c r="S1836" s="145"/>
      <c r="T1836" s="145"/>
      <c r="U1836" s="146">
        <v>0</v>
      </c>
      <c r="V1836" s="146">
        <v>0</v>
      </c>
      <c r="W1836" s="147">
        <v>0</v>
      </c>
      <c r="X1836" s="146">
        <v>0</v>
      </c>
      <c r="Y1836" s="145">
        <v>0</v>
      </c>
      <c r="Z1836" s="145">
        <v>0</v>
      </c>
      <c r="AA1836" s="145">
        <v>0</v>
      </c>
      <c r="AB1836" s="145">
        <v>0</v>
      </c>
      <c r="AC1836" s="145">
        <v>0</v>
      </c>
      <c r="AD1836" s="145">
        <v>0</v>
      </c>
      <c r="AE1836" s="145">
        <v>0</v>
      </c>
      <c r="AF1836" s="145">
        <v>0</v>
      </c>
      <c r="AG1836" s="145">
        <v>0</v>
      </c>
      <c r="AH1836" s="148">
        <v>0</v>
      </c>
      <c r="AI1836" s="148">
        <v>0</v>
      </c>
      <c r="AU1836" s="88"/>
    </row>
    <row r="1837" spans="3:47" s="11" customFormat="1" outlineLevel="2" x14ac:dyDescent="0.2">
      <c r="C1837" s="119">
        <v>17</v>
      </c>
      <c r="E1837" s="125"/>
      <c r="F1837" s="157" t="s">
        <v>152</v>
      </c>
      <c r="G1837" s="127"/>
      <c r="H1837" s="158" t="s">
        <v>180</v>
      </c>
      <c r="I1837" s="127"/>
      <c r="J1837" s="127"/>
      <c r="K1837" s="127"/>
      <c r="L1837" s="127"/>
      <c r="M1837" s="127"/>
      <c r="N1837" s="127"/>
      <c r="O1837" s="127"/>
      <c r="P1837" s="152"/>
      <c r="Q1837" s="128" t="s">
        <v>110</v>
      </c>
      <c r="R1837" s="129"/>
      <c r="S1837" s="130"/>
      <c r="T1837" s="130"/>
      <c r="U1837" s="131">
        <v>0</v>
      </c>
      <c r="V1837" s="131">
        <v>0</v>
      </c>
      <c r="W1837" s="132">
        <v>0</v>
      </c>
      <c r="X1837" s="131">
        <v>0</v>
      </c>
      <c r="Y1837" s="130">
        <v>0</v>
      </c>
      <c r="Z1837" s="130">
        <v>0</v>
      </c>
      <c r="AA1837" s="130">
        <v>0</v>
      </c>
      <c r="AB1837" s="130">
        <v>0</v>
      </c>
      <c r="AC1837" s="130">
        <v>0</v>
      </c>
      <c r="AD1837" s="130">
        <v>0</v>
      </c>
      <c r="AE1837" s="130">
        <v>0</v>
      </c>
      <c r="AF1837" s="130">
        <v>0</v>
      </c>
      <c r="AG1837" s="130">
        <v>0</v>
      </c>
      <c r="AH1837" s="133">
        <v>0</v>
      </c>
      <c r="AI1837" s="133">
        <v>0</v>
      </c>
      <c r="AU1837" s="88"/>
    </row>
    <row r="1838" spans="3:47" s="11" customFormat="1" outlineLevel="2" x14ac:dyDescent="0.2">
      <c r="C1838" s="119">
        <v>17</v>
      </c>
      <c r="E1838" s="134"/>
      <c r="F1838" s="159" t="s">
        <v>152</v>
      </c>
      <c r="H1838" s="72" t="s">
        <v>180</v>
      </c>
      <c r="P1838" s="149"/>
      <c r="Q1838" s="135" t="s">
        <v>110</v>
      </c>
      <c r="R1838" s="136"/>
      <c r="S1838" s="88"/>
      <c r="T1838" s="88"/>
      <c r="U1838" s="137">
        <v>0</v>
      </c>
      <c r="V1838" s="137">
        <v>0</v>
      </c>
      <c r="W1838" s="138">
        <v>0</v>
      </c>
      <c r="X1838" s="137">
        <v>0</v>
      </c>
      <c r="Y1838" s="88">
        <v>0</v>
      </c>
      <c r="Z1838" s="88">
        <v>0</v>
      </c>
      <c r="AA1838" s="88">
        <v>0</v>
      </c>
      <c r="AB1838" s="88">
        <v>0</v>
      </c>
      <c r="AC1838" s="88">
        <v>0</v>
      </c>
      <c r="AD1838" s="88">
        <v>0</v>
      </c>
      <c r="AE1838" s="88">
        <v>0</v>
      </c>
      <c r="AF1838" s="88">
        <v>0</v>
      </c>
      <c r="AG1838" s="88">
        <v>0</v>
      </c>
      <c r="AH1838" s="139">
        <v>0</v>
      </c>
      <c r="AI1838" s="139">
        <v>0</v>
      </c>
      <c r="AU1838" s="88"/>
    </row>
    <row r="1839" spans="3:47" s="11" customFormat="1" outlineLevel="2" x14ac:dyDescent="0.2">
      <c r="C1839" s="119">
        <v>17</v>
      </c>
      <c r="E1839" s="134"/>
      <c r="F1839" s="159" t="s">
        <v>152</v>
      </c>
      <c r="H1839" s="72" t="s">
        <v>180</v>
      </c>
      <c r="P1839" s="149"/>
      <c r="Q1839" s="135" t="s">
        <v>110</v>
      </c>
      <c r="R1839" s="136"/>
      <c r="S1839" s="88"/>
      <c r="T1839" s="88"/>
      <c r="U1839" s="137">
        <v>0</v>
      </c>
      <c r="V1839" s="137">
        <v>0</v>
      </c>
      <c r="W1839" s="138">
        <v>0</v>
      </c>
      <c r="X1839" s="137">
        <v>0</v>
      </c>
      <c r="Y1839" s="88">
        <v>0</v>
      </c>
      <c r="Z1839" s="88">
        <v>0</v>
      </c>
      <c r="AA1839" s="88">
        <v>0</v>
      </c>
      <c r="AB1839" s="88">
        <v>0</v>
      </c>
      <c r="AC1839" s="88">
        <v>0</v>
      </c>
      <c r="AD1839" s="88">
        <v>0</v>
      </c>
      <c r="AE1839" s="88">
        <v>0</v>
      </c>
      <c r="AF1839" s="88">
        <v>0</v>
      </c>
      <c r="AG1839" s="88">
        <v>0</v>
      </c>
      <c r="AH1839" s="139">
        <v>0</v>
      </c>
      <c r="AI1839" s="139">
        <v>0</v>
      </c>
      <c r="AU1839" s="88"/>
    </row>
    <row r="1840" spans="3:47" s="11" customFormat="1" outlineLevel="2" x14ac:dyDescent="0.2">
      <c r="C1840" s="119">
        <v>17</v>
      </c>
      <c r="E1840" s="134"/>
      <c r="F1840" s="159" t="s">
        <v>152</v>
      </c>
      <c r="H1840" s="72" t="s">
        <v>180</v>
      </c>
      <c r="P1840" s="149"/>
      <c r="Q1840" s="135" t="s">
        <v>110</v>
      </c>
      <c r="R1840" s="136"/>
      <c r="S1840" s="88"/>
      <c r="T1840" s="88"/>
      <c r="U1840" s="137">
        <v>0</v>
      </c>
      <c r="V1840" s="137">
        <v>0</v>
      </c>
      <c r="W1840" s="138">
        <v>0</v>
      </c>
      <c r="X1840" s="137">
        <v>0</v>
      </c>
      <c r="Y1840" s="88">
        <v>0</v>
      </c>
      <c r="Z1840" s="88">
        <v>0</v>
      </c>
      <c r="AA1840" s="88">
        <v>0</v>
      </c>
      <c r="AB1840" s="88">
        <v>0</v>
      </c>
      <c r="AC1840" s="88">
        <v>0</v>
      </c>
      <c r="AD1840" s="88">
        <v>0</v>
      </c>
      <c r="AE1840" s="88">
        <v>0</v>
      </c>
      <c r="AF1840" s="88">
        <v>0</v>
      </c>
      <c r="AG1840" s="88">
        <v>0</v>
      </c>
      <c r="AH1840" s="139">
        <v>0</v>
      </c>
      <c r="AI1840" s="139">
        <v>0</v>
      </c>
      <c r="AU1840" s="88"/>
    </row>
    <row r="1841" spans="3:47" s="11" customFormat="1" outlineLevel="2" x14ac:dyDescent="0.2">
      <c r="C1841" s="119">
        <v>17</v>
      </c>
      <c r="E1841" s="134"/>
      <c r="F1841" s="159" t="s">
        <v>152</v>
      </c>
      <c r="H1841" s="72" t="s">
        <v>180</v>
      </c>
      <c r="P1841" s="149"/>
      <c r="Q1841" s="135" t="s">
        <v>110</v>
      </c>
      <c r="R1841" s="136"/>
      <c r="S1841" s="88"/>
      <c r="T1841" s="88"/>
      <c r="U1841" s="137">
        <v>0</v>
      </c>
      <c r="V1841" s="137">
        <v>0</v>
      </c>
      <c r="W1841" s="138">
        <v>0</v>
      </c>
      <c r="X1841" s="137">
        <v>0</v>
      </c>
      <c r="Y1841" s="88">
        <v>0</v>
      </c>
      <c r="Z1841" s="88">
        <v>0</v>
      </c>
      <c r="AA1841" s="88">
        <v>0</v>
      </c>
      <c r="AB1841" s="88">
        <v>0</v>
      </c>
      <c r="AC1841" s="88">
        <v>0</v>
      </c>
      <c r="AD1841" s="88">
        <v>0</v>
      </c>
      <c r="AE1841" s="88">
        <v>0</v>
      </c>
      <c r="AF1841" s="88">
        <v>0</v>
      </c>
      <c r="AG1841" s="88">
        <v>0</v>
      </c>
      <c r="AH1841" s="139">
        <v>0</v>
      </c>
      <c r="AI1841" s="139">
        <v>0</v>
      </c>
      <c r="AU1841" s="88"/>
    </row>
    <row r="1842" spans="3:47" s="11" customFormat="1" outlineLevel="2" x14ac:dyDescent="0.2">
      <c r="C1842" s="119">
        <v>17</v>
      </c>
      <c r="E1842" s="134"/>
      <c r="F1842" s="159" t="s">
        <v>152</v>
      </c>
      <c r="H1842" s="72" t="s">
        <v>180</v>
      </c>
      <c r="P1842" s="149"/>
      <c r="Q1842" s="135" t="s">
        <v>110</v>
      </c>
      <c r="R1842" s="136"/>
      <c r="S1842" s="88"/>
      <c r="T1842" s="88"/>
      <c r="U1842" s="137">
        <v>0</v>
      </c>
      <c r="V1842" s="137">
        <v>0</v>
      </c>
      <c r="W1842" s="138">
        <v>0</v>
      </c>
      <c r="X1842" s="137">
        <v>0</v>
      </c>
      <c r="Y1842" s="88">
        <v>0</v>
      </c>
      <c r="Z1842" s="88">
        <v>0</v>
      </c>
      <c r="AA1842" s="88">
        <v>0</v>
      </c>
      <c r="AB1842" s="88">
        <v>0</v>
      </c>
      <c r="AC1842" s="88">
        <v>0</v>
      </c>
      <c r="AD1842" s="88">
        <v>0</v>
      </c>
      <c r="AE1842" s="88">
        <v>0</v>
      </c>
      <c r="AF1842" s="88">
        <v>0</v>
      </c>
      <c r="AG1842" s="88">
        <v>0</v>
      </c>
      <c r="AH1842" s="139">
        <v>0</v>
      </c>
      <c r="AI1842" s="139">
        <v>0</v>
      </c>
      <c r="AU1842" s="88"/>
    </row>
    <row r="1843" spans="3:47" s="11" customFormat="1" outlineLevel="2" x14ac:dyDescent="0.2">
      <c r="C1843" s="119">
        <v>17</v>
      </c>
      <c r="E1843" s="134"/>
      <c r="F1843" s="159" t="s">
        <v>152</v>
      </c>
      <c r="H1843" s="72" t="s">
        <v>180</v>
      </c>
      <c r="P1843" s="149"/>
      <c r="Q1843" s="135" t="s">
        <v>110</v>
      </c>
      <c r="R1843" s="136"/>
      <c r="S1843" s="88"/>
      <c r="T1843" s="88"/>
      <c r="U1843" s="137">
        <v>0</v>
      </c>
      <c r="V1843" s="137">
        <v>0</v>
      </c>
      <c r="W1843" s="138">
        <v>0</v>
      </c>
      <c r="X1843" s="137">
        <v>0</v>
      </c>
      <c r="Y1843" s="88">
        <v>0</v>
      </c>
      <c r="Z1843" s="88">
        <v>0</v>
      </c>
      <c r="AA1843" s="88">
        <v>0</v>
      </c>
      <c r="AB1843" s="88">
        <v>0</v>
      </c>
      <c r="AC1843" s="88">
        <v>0</v>
      </c>
      <c r="AD1843" s="88">
        <v>0</v>
      </c>
      <c r="AE1843" s="88">
        <v>0</v>
      </c>
      <c r="AF1843" s="88">
        <v>0</v>
      </c>
      <c r="AG1843" s="88">
        <v>0</v>
      </c>
      <c r="AH1843" s="139">
        <v>0</v>
      </c>
      <c r="AI1843" s="139">
        <v>0</v>
      </c>
      <c r="AU1843" s="88"/>
    </row>
    <row r="1844" spans="3:47" s="11" customFormat="1" outlineLevel="2" x14ac:dyDescent="0.2">
      <c r="C1844" s="119">
        <v>17</v>
      </c>
      <c r="E1844" s="134"/>
      <c r="F1844" s="159" t="s">
        <v>152</v>
      </c>
      <c r="H1844" s="72" t="s">
        <v>180</v>
      </c>
      <c r="P1844" s="149"/>
      <c r="Q1844" s="135" t="s">
        <v>110</v>
      </c>
      <c r="R1844" s="136"/>
      <c r="S1844" s="88"/>
      <c r="T1844" s="88"/>
      <c r="U1844" s="137">
        <v>0</v>
      </c>
      <c r="V1844" s="137">
        <v>0</v>
      </c>
      <c r="W1844" s="138">
        <v>0</v>
      </c>
      <c r="X1844" s="137">
        <v>0</v>
      </c>
      <c r="Y1844" s="88">
        <v>0</v>
      </c>
      <c r="Z1844" s="88">
        <v>0</v>
      </c>
      <c r="AA1844" s="88">
        <v>0</v>
      </c>
      <c r="AB1844" s="88">
        <v>0</v>
      </c>
      <c r="AC1844" s="88">
        <v>0</v>
      </c>
      <c r="AD1844" s="88">
        <v>0</v>
      </c>
      <c r="AE1844" s="88">
        <v>0</v>
      </c>
      <c r="AF1844" s="88">
        <v>0</v>
      </c>
      <c r="AG1844" s="88">
        <v>0</v>
      </c>
      <c r="AH1844" s="139">
        <v>0</v>
      </c>
      <c r="AI1844" s="139">
        <v>0</v>
      </c>
      <c r="AU1844" s="88"/>
    </row>
    <row r="1845" spans="3:47" s="11" customFormat="1" outlineLevel="2" x14ac:dyDescent="0.2">
      <c r="C1845" s="119">
        <v>17</v>
      </c>
      <c r="E1845" s="134"/>
      <c r="F1845" s="159" t="s">
        <v>152</v>
      </c>
      <c r="H1845" s="72" t="s">
        <v>180</v>
      </c>
      <c r="P1845" s="149"/>
      <c r="Q1845" s="135" t="s">
        <v>110</v>
      </c>
      <c r="R1845" s="136"/>
      <c r="S1845" s="88"/>
      <c r="T1845" s="88"/>
      <c r="U1845" s="137">
        <v>0</v>
      </c>
      <c r="V1845" s="137">
        <v>0</v>
      </c>
      <c r="W1845" s="138">
        <v>0</v>
      </c>
      <c r="X1845" s="137">
        <v>0</v>
      </c>
      <c r="Y1845" s="88">
        <v>0</v>
      </c>
      <c r="Z1845" s="88">
        <v>0</v>
      </c>
      <c r="AA1845" s="88">
        <v>0</v>
      </c>
      <c r="AB1845" s="88">
        <v>0</v>
      </c>
      <c r="AC1845" s="88">
        <v>0</v>
      </c>
      <c r="AD1845" s="88">
        <v>0</v>
      </c>
      <c r="AE1845" s="88">
        <v>0</v>
      </c>
      <c r="AF1845" s="88">
        <v>0</v>
      </c>
      <c r="AG1845" s="88">
        <v>0</v>
      </c>
      <c r="AH1845" s="139">
        <v>0</v>
      </c>
      <c r="AI1845" s="139">
        <v>0</v>
      </c>
      <c r="AU1845" s="88"/>
    </row>
    <row r="1846" spans="3:47" s="11" customFormat="1" outlineLevel="2" x14ac:dyDescent="0.2">
      <c r="C1846" s="119">
        <v>17</v>
      </c>
      <c r="E1846" s="140"/>
      <c r="F1846" s="160" t="s">
        <v>152</v>
      </c>
      <c r="G1846" s="142"/>
      <c r="H1846" s="161" t="s">
        <v>180</v>
      </c>
      <c r="I1846" s="142"/>
      <c r="J1846" s="142"/>
      <c r="K1846" s="142"/>
      <c r="L1846" s="142"/>
      <c r="M1846" s="142"/>
      <c r="N1846" s="142"/>
      <c r="O1846" s="142"/>
      <c r="P1846" s="155"/>
      <c r="Q1846" s="143" t="s">
        <v>110</v>
      </c>
      <c r="R1846" s="144"/>
      <c r="S1846" s="145"/>
      <c r="T1846" s="145"/>
      <c r="U1846" s="146">
        <v>0</v>
      </c>
      <c r="V1846" s="146">
        <v>0</v>
      </c>
      <c r="W1846" s="147">
        <v>0</v>
      </c>
      <c r="X1846" s="146">
        <v>0</v>
      </c>
      <c r="Y1846" s="145">
        <v>0</v>
      </c>
      <c r="Z1846" s="145">
        <v>0</v>
      </c>
      <c r="AA1846" s="145">
        <v>0</v>
      </c>
      <c r="AB1846" s="145">
        <v>0</v>
      </c>
      <c r="AC1846" s="145">
        <v>0</v>
      </c>
      <c r="AD1846" s="145">
        <v>0</v>
      </c>
      <c r="AE1846" s="145">
        <v>0</v>
      </c>
      <c r="AF1846" s="145">
        <v>0</v>
      </c>
      <c r="AG1846" s="145">
        <v>0</v>
      </c>
      <c r="AH1846" s="148">
        <v>0</v>
      </c>
      <c r="AI1846" s="148">
        <v>0</v>
      </c>
      <c r="AU1846" s="88"/>
    </row>
    <row r="1847" spans="3:47" s="11" customFormat="1" outlineLevel="2" x14ac:dyDescent="0.2">
      <c r="C1847" s="119">
        <v>17</v>
      </c>
      <c r="F1847" s="159"/>
      <c r="P1847" s="149" t="s">
        <v>181</v>
      </c>
      <c r="Q1847" s="16" t="s">
        <v>110</v>
      </c>
      <c r="R1847" s="150"/>
      <c r="S1847" s="150"/>
      <c r="T1847" s="150"/>
      <c r="U1847" s="150">
        <v>1444.4648267206298</v>
      </c>
      <c r="V1847" s="150">
        <v>1582.3771193616399</v>
      </c>
      <c r="W1847" s="150">
        <v>1671.3834420314195</v>
      </c>
      <c r="X1847" s="150">
        <v>2710.7157081719338</v>
      </c>
      <c r="Y1847" s="150">
        <v>2579.395561684667</v>
      </c>
      <c r="Z1847" s="150">
        <v>2595.880262637329</v>
      </c>
      <c r="AA1847" s="150">
        <v>2568.0058527703504</v>
      </c>
      <c r="AB1847" s="150">
        <v>1917.8556068036626</v>
      </c>
      <c r="AC1847" s="150">
        <v>2367.8728859608468</v>
      </c>
      <c r="AD1847" s="150">
        <v>2268.2468818151183</v>
      </c>
      <c r="AE1847" s="150">
        <v>2133.4045647536973</v>
      </c>
      <c r="AF1847" s="150">
        <v>2433.2356765199002</v>
      </c>
      <c r="AG1847" s="150">
        <v>2416.0693322352759</v>
      </c>
      <c r="AH1847" s="150">
        <v>2547.9860100417104</v>
      </c>
      <c r="AI1847" s="150">
        <v>2801.7903361990629</v>
      </c>
      <c r="AU1847" s="88"/>
    </row>
    <row r="1848" spans="3:47" s="11" customFormat="1" outlineLevel="2" x14ac:dyDescent="0.2">
      <c r="C1848" s="119">
        <v>17</v>
      </c>
      <c r="P1848" s="149" t="s">
        <v>182</v>
      </c>
      <c r="Q1848" s="16" t="s">
        <v>110</v>
      </c>
      <c r="R1848" s="150"/>
      <c r="S1848" s="150"/>
      <c r="T1848" s="150"/>
      <c r="U1848" s="150">
        <v>0</v>
      </c>
      <c r="V1848" s="150">
        <v>0</v>
      </c>
      <c r="W1848" s="150">
        <v>0</v>
      </c>
      <c r="X1848" s="150">
        <v>0</v>
      </c>
      <c r="Y1848" s="150">
        <v>0</v>
      </c>
      <c r="Z1848" s="150">
        <v>0</v>
      </c>
      <c r="AA1848" s="150">
        <v>0</v>
      </c>
      <c r="AB1848" s="150">
        <v>0</v>
      </c>
      <c r="AC1848" s="150">
        <v>0</v>
      </c>
      <c r="AD1848" s="150">
        <v>0</v>
      </c>
      <c r="AE1848" s="150">
        <v>0</v>
      </c>
      <c r="AF1848" s="150">
        <v>0</v>
      </c>
      <c r="AG1848" s="150">
        <v>0</v>
      </c>
      <c r="AH1848" s="150">
        <v>0</v>
      </c>
      <c r="AI1848" s="150">
        <v>0</v>
      </c>
      <c r="AU1848" s="88"/>
    </row>
    <row r="1849" spans="3:47" s="11" customFormat="1" outlineLevel="2" x14ac:dyDescent="0.2">
      <c r="C1849" s="119">
        <v>17</v>
      </c>
      <c r="F1849" s="124"/>
      <c r="P1849" s="149" t="s">
        <v>183</v>
      </c>
      <c r="Q1849" s="16" t="s">
        <v>110</v>
      </c>
      <c r="R1849" s="150"/>
      <c r="S1849" s="150"/>
      <c r="T1849" s="150"/>
      <c r="U1849" s="150">
        <v>1444.4648267206298</v>
      </c>
      <c r="V1849" s="150">
        <v>1582.3771193616399</v>
      </c>
      <c r="W1849" s="150">
        <v>1671.3834420314195</v>
      </c>
      <c r="X1849" s="150">
        <v>2710.7157081719338</v>
      </c>
      <c r="Y1849" s="150">
        <v>2579.395561684667</v>
      </c>
      <c r="Z1849" s="150">
        <v>2595.880262637329</v>
      </c>
      <c r="AA1849" s="150">
        <v>2568.0058527703504</v>
      </c>
      <c r="AB1849" s="150">
        <v>1917.8556068036626</v>
      </c>
      <c r="AC1849" s="150">
        <v>2367.8728859608468</v>
      </c>
      <c r="AD1849" s="150">
        <v>2268.2468818151183</v>
      </c>
      <c r="AE1849" s="150">
        <v>2133.4045647536973</v>
      </c>
      <c r="AF1849" s="150">
        <v>2433.2356765199002</v>
      </c>
      <c r="AG1849" s="150">
        <v>2416.0693322352759</v>
      </c>
      <c r="AH1849" s="150">
        <v>2547.9860100417104</v>
      </c>
      <c r="AI1849" s="150">
        <v>2801.7903361990629</v>
      </c>
      <c r="AU1849" s="88"/>
    </row>
    <row r="1850" spans="3:47" s="11" customFormat="1" outlineLevel="2" x14ac:dyDescent="0.2">
      <c r="C1850" s="119">
        <v>17</v>
      </c>
      <c r="F1850" s="124"/>
      <c r="P1850" s="149"/>
      <c r="Q1850" s="16"/>
      <c r="R1850" s="88"/>
      <c r="S1850" s="88"/>
      <c r="T1850" s="88"/>
      <c r="U1850" s="88"/>
      <c r="V1850" s="88"/>
      <c r="W1850" s="88"/>
      <c r="X1850" s="88"/>
      <c r="Y1850" s="88"/>
      <c r="Z1850" s="88"/>
      <c r="AA1850" s="88"/>
      <c r="AB1850" s="88"/>
      <c r="AC1850" s="88"/>
      <c r="AD1850" s="88"/>
      <c r="AE1850" s="88"/>
      <c r="AF1850" s="88"/>
      <c r="AG1850" s="88"/>
      <c r="AH1850" s="88"/>
      <c r="AI1850" s="88"/>
      <c r="AU1850" s="88"/>
    </row>
    <row r="1851" spans="3:47" outlineLevel="1" x14ac:dyDescent="0.2">
      <c r="C1851" s="119">
        <v>17</v>
      </c>
      <c r="D1851" s="11"/>
      <c r="E1851" s="162" t="s">
        <v>184</v>
      </c>
      <c r="F1851" s="121"/>
      <c r="G1851" s="121"/>
      <c r="H1851" s="121"/>
      <c r="I1851" s="121"/>
      <c r="J1851" s="121"/>
      <c r="K1851" s="121"/>
      <c r="L1851" s="121"/>
      <c r="M1851" s="121"/>
      <c r="N1851" s="121"/>
      <c r="O1851" s="121"/>
      <c r="P1851" s="121"/>
      <c r="Q1851" s="122"/>
      <c r="R1851" s="123"/>
      <c r="S1851" s="123"/>
      <c r="T1851" s="123"/>
      <c r="U1851" s="123"/>
      <c r="V1851" s="123"/>
      <c r="W1851" s="123"/>
      <c r="X1851" s="123"/>
      <c r="Y1851" s="123"/>
      <c r="Z1851" s="123"/>
      <c r="AA1851" s="123"/>
      <c r="AB1851" s="123"/>
      <c r="AC1851" s="123"/>
      <c r="AD1851" s="123"/>
      <c r="AE1851" s="123"/>
      <c r="AF1851" s="123"/>
      <c r="AG1851" s="123"/>
      <c r="AH1851" s="123"/>
      <c r="AI1851" s="123"/>
      <c r="AT1851" s="11"/>
      <c r="AU1851" s="88"/>
    </row>
    <row r="1852" spans="3:47" outlineLevel="2" x14ac:dyDescent="0.2">
      <c r="C1852" s="119">
        <v>17</v>
      </c>
      <c r="D1852" s="11"/>
      <c r="E1852" s="11"/>
      <c r="F1852" s="11"/>
      <c r="G1852" s="16"/>
      <c r="H1852" s="163" t="s">
        <v>6</v>
      </c>
      <c r="I1852" s="163" t="s">
        <v>5</v>
      </c>
      <c r="J1852" s="163" t="s">
        <v>129</v>
      </c>
      <c r="K1852" s="163" t="s">
        <v>128</v>
      </c>
      <c r="L1852" s="11"/>
      <c r="M1852" s="11"/>
      <c r="N1852" s="11"/>
      <c r="O1852" s="11"/>
      <c r="P1852" s="149"/>
      <c r="Q1852" s="164"/>
      <c r="V1852" s="165"/>
      <c r="W1852" s="150"/>
      <c r="X1852" s="150"/>
      <c r="Y1852" s="150"/>
      <c r="Z1852" s="150"/>
      <c r="AA1852" s="150"/>
      <c r="AB1852" s="150"/>
      <c r="AC1852" s="150"/>
      <c r="AD1852" s="150"/>
      <c r="AE1852" s="150"/>
      <c r="AF1852" s="150"/>
      <c r="AG1852" s="150"/>
      <c r="AH1852" s="150"/>
      <c r="AI1852" s="150"/>
      <c r="AT1852" s="11"/>
      <c r="AU1852" s="88"/>
    </row>
    <row r="1853" spans="3:47" outlineLevel="2" x14ac:dyDescent="0.2">
      <c r="C1853" s="119">
        <v>17</v>
      </c>
      <c r="D1853" s="167" t="s">
        <v>218</v>
      </c>
      <c r="E1853" s="11"/>
      <c r="F1853" s="125" t="s">
        <v>209</v>
      </c>
      <c r="G1853" s="168" t="s">
        <v>130</v>
      </c>
      <c r="H1853" s="169">
        <v>1</v>
      </c>
      <c r="I1853" s="170">
        <v>0</v>
      </c>
      <c r="J1853" s="170">
        <v>1</v>
      </c>
      <c r="K1853" s="171">
        <v>0</v>
      </c>
      <c r="L1853" s="11"/>
      <c r="M1853" s="11"/>
      <c r="N1853" s="11"/>
      <c r="O1853" s="11"/>
      <c r="P1853" s="149"/>
      <c r="Q1853" s="164"/>
      <c r="V1853" s="165"/>
      <c r="W1853" s="11"/>
      <c r="X1853" s="11"/>
      <c r="Y1853" s="150"/>
      <c r="Z1853" s="150"/>
      <c r="AA1853" s="150"/>
      <c r="AB1853" s="150"/>
      <c r="AC1853" s="150"/>
      <c r="AD1853" s="150"/>
      <c r="AE1853" s="150"/>
      <c r="AF1853" s="150"/>
      <c r="AG1853" s="11"/>
      <c r="AH1853" s="11"/>
      <c r="AI1853" s="11"/>
      <c r="AT1853" s="11"/>
      <c r="AU1853" s="88"/>
    </row>
    <row r="1854" spans="3:47" outlineLevel="2" x14ac:dyDescent="0.2">
      <c r="C1854" s="119">
        <v>17</v>
      </c>
      <c r="D1854" s="167" t="s">
        <v>218</v>
      </c>
      <c r="E1854" s="11"/>
      <c r="F1854" s="134" t="s">
        <v>31</v>
      </c>
      <c r="G1854" s="16" t="s">
        <v>130</v>
      </c>
      <c r="H1854" s="172">
        <v>1</v>
      </c>
      <c r="I1854" s="173">
        <v>0</v>
      </c>
      <c r="J1854" s="173">
        <v>1</v>
      </c>
      <c r="K1854" s="174">
        <v>0</v>
      </c>
      <c r="L1854" s="11"/>
      <c r="M1854" s="11"/>
      <c r="N1854" s="11"/>
      <c r="O1854" s="11"/>
      <c r="P1854" s="149"/>
      <c r="Q1854" s="164"/>
      <c r="V1854" s="165"/>
      <c r="W1854" s="11"/>
      <c r="X1854" s="11"/>
      <c r="Y1854" s="150"/>
      <c r="Z1854" s="150"/>
      <c r="AA1854" s="150"/>
      <c r="AB1854" s="150"/>
      <c r="AC1854" s="150"/>
      <c r="AD1854" s="150"/>
      <c r="AE1854" s="150"/>
      <c r="AF1854" s="150"/>
      <c r="AG1854" s="11"/>
      <c r="AH1854" s="11"/>
      <c r="AI1854" s="11"/>
      <c r="AT1854" s="11"/>
      <c r="AU1854" s="88"/>
    </row>
    <row r="1855" spans="3:47" outlineLevel="2" x14ac:dyDescent="0.2">
      <c r="C1855" s="119">
        <v>17</v>
      </c>
      <c r="D1855" s="167" t="s">
        <v>218</v>
      </c>
      <c r="E1855" s="11"/>
      <c r="F1855" s="134" t="s">
        <v>28</v>
      </c>
      <c r="G1855" s="16" t="s">
        <v>130</v>
      </c>
      <c r="H1855" s="172">
        <v>1</v>
      </c>
      <c r="I1855" s="173">
        <v>0</v>
      </c>
      <c r="J1855" s="173">
        <v>1</v>
      </c>
      <c r="K1855" s="174">
        <v>0</v>
      </c>
      <c r="L1855" s="11"/>
      <c r="M1855" s="11"/>
      <c r="N1855" s="11"/>
      <c r="O1855" s="11"/>
      <c r="P1855" s="149"/>
      <c r="Q1855" s="164"/>
      <c r="V1855" s="165"/>
      <c r="W1855" s="150"/>
      <c r="X1855" s="150"/>
      <c r="Y1855" s="150"/>
      <c r="Z1855" s="150"/>
      <c r="AA1855" s="150"/>
      <c r="AB1855" s="150"/>
      <c r="AC1855" s="150"/>
      <c r="AD1855" s="150"/>
      <c r="AE1855" s="150"/>
      <c r="AF1855" s="150"/>
      <c r="AG1855" s="11"/>
      <c r="AH1855" s="11"/>
      <c r="AI1855" s="11"/>
      <c r="AT1855" s="11"/>
      <c r="AU1855" s="88"/>
    </row>
    <row r="1856" spans="3:47" outlineLevel="2" x14ac:dyDescent="0.2">
      <c r="C1856" s="119">
        <v>17</v>
      </c>
      <c r="D1856" s="167" t="s">
        <v>218</v>
      </c>
      <c r="E1856" s="11"/>
      <c r="F1856" s="134" t="s">
        <v>210</v>
      </c>
      <c r="G1856" s="16" t="s">
        <v>130</v>
      </c>
      <c r="H1856" s="172">
        <v>0.8</v>
      </c>
      <c r="I1856" s="173">
        <v>0.19999999999999996</v>
      </c>
      <c r="J1856" s="173">
        <v>0.5</v>
      </c>
      <c r="K1856" s="174">
        <v>0.5</v>
      </c>
      <c r="L1856" s="11"/>
      <c r="M1856" s="11"/>
      <c r="N1856" s="11"/>
      <c r="O1856" s="11"/>
      <c r="P1856" s="149"/>
      <c r="Q1856" s="164"/>
      <c r="V1856" s="165"/>
      <c r="W1856" s="150"/>
      <c r="X1856" s="150"/>
      <c r="Y1856" s="150"/>
      <c r="Z1856" s="150"/>
      <c r="AA1856" s="150"/>
      <c r="AB1856" s="150"/>
      <c r="AC1856" s="150"/>
      <c r="AD1856" s="150"/>
      <c r="AE1856" s="150"/>
      <c r="AF1856" s="150"/>
      <c r="AG1856" s="11"/>
      <c r="AH1856" s="11"/>
      <c r="AI1856" s="11"/>
      <c r="AT1856" s="11"/>
      <c r="AU1856" s="88"/>
    </row>
    <row r="1857" spans="3:47" outlineLevel="2" x14ac:dyDescent="0.2">
      <c r="C1857" s="119">
        <v>17</v>
      </c>
      <c r="D1857" s="167" t="s">
        <v>218</v>
      </c>
      <c r="E1857" s="11"/>
      <c r="F1857" s="134" t="s">
        <v>211</v>
      </c>
      <c r="G1857" s="16" t="s">
        <v>130</v>
      </c>
      <c r="H1857" s="172">
        <v>1</v>
      </c>
      <c r="I1857" s="173">
        <v>0</v>
      </c>
      <c r="J1857" s="173">
        <v>0.5</v>
      </c>
      <c r="K1857" s="174">
        <v>0.5</v>
      </c>
      <c r="L1857" s="11"/>
      <c r="M1857" s="11"/>
      <c r="N1857" s="11"/>
      <c r="O1857" s="11"/>
      <c r="P1857" s="149"/>
      <c r="Q1857" s="164"/>
      <c r="V1857" s="165"/>
      <c r="W1857" s="150"/>
      <c r="X1857" s="150"/>
      <c r="Y1857" s="150"/>
      <c r="Z1857" s="150"/>
      <c r="AA1857" s="150"/>
      <c r="AB1857" s="150"/>
      <c r="AC1857" s="150"/>
      <c r="AD1857" s="150"/>
      <c r="AE1857" s="150"/>
      <c r="AF1857" s="150"/>
      <c r="AG1857" s="11"/>
      <c r="AH1857" s="11"/>
      <c r="AI1857" s="11"/>
      <c r="AT1857" s="11"/>
      <c r="AU1857" s="88"/>
    </row>
    <row r="1858" spans="3:47" outlineLevel="2" x14ac:dyDescent="0.2">
      <c r="C1858" s="119">
        <v>17</v>
      </c>
      <c r="D1858" s="167" t="s">
        <v>218</v>
      </c>
      <c r="E1858" s="11"/>
      <c r="F1858" s="134" t="s">
        <v>212</v>
      </c>
      <c r="G1858" s="16" t="s">
        <v>130</v>
      </c>
      <c r="H1858" s="172">
        <v>0.8</v>
      </c>
      <c r="I1858" s="173">
        <v>0.19999999999999996</v>
      </c>
      <c r="J1858" s="173">
        <v>1</v>
      </c>
      <c r="K1858" s="174">
        <v>0</v>
      </c>
      <c r="L1858" s="11"/>
      <c r="M1858" s="11"/>
      <c r="N1858" s="11"/>
      <c r="O1858" s="11"/>
      <c r="P1858" s="149"/>
      <c r="Q1858" s="164"/>
      <c r="V1858" s="165"/>
      <c r="W1858" s="150"/>
      <c r="X1858" s="150"/>
      <c r="Y1858" s="150"/>
      <c r="Z1858" s="150"/>
      <c r="AA1858" s="150"/>
      <c r="AB1858" s="150"/>
      <c r="AC1858" s="150"/>
      <c r="AD1858" s="150"/>
      <c r="AE1858" s="150"/>
      <c r="AF1858" s="150"/>
      <c r="AG1858" s="11"/>
      <c r="AH1858" s="11"/>
      <c r="AI1858" s="11"/>
      <c r="AT1858" s="11"/>
      <c r="AU1858" s="88"/>
    </row>
    <row r="1859" spans="3:47" outlineLevel="2" x14ac:dyDescent="0.2">
      <c r="C1859" s="119">
        <v>17</v>
      </c>
      <c r="D1859" s="167" t="s">
        <v>218</v>
      </c>
      <c r="E1859" s="11"/>
      <c r="F1859" s="134" t="s">
        <v>213</v>
      </c>
      <c r="G1859" s="16" t="s">
        <v>130</v>
      </c>
      <c r="H1859" s="172">
        <v>1</v>
      </c>
      <c r="I1859" s="173">
        <v>0</v>
      </c>
      <c r="J1859" s="173">
        <v>1</v>
      </c>
      <c r="K1859" s="174">
        <v>0</v>
      </c>
      <c r="L1859" s="11"/>
      <c r="M1859" s="11"/>
      <c r="N1859" s="11"/>
      <c r="O1859" s="11"/>
      <c r="P1859" s="149"/>
      <c r="Q1859" s="164"/>
      <c r="V1859" s="165"/>
      <c r="W1859" s="150"/>
      <c r="X1859" s="150"/>
      <c r="Y1859" s="150"/>
      <c r="Z1859" s="150"/>
      <c r="AA1859" s="150"/>
      <c r="AB1859" s="150"/>
      <c r="AC1859" s="150"/>
      <c r="AD1859" s="150"/>
      <c r="AE1859" s="150"/>
      <c r="AF1859" s="150"/>
      <c r="AG1859" s="11"/>
      <c r="AH1859" s="11"/>
      <c r="AI1859" s="11"/>
      <c r="AT1859" s="11"/>
      <c r="AU1859" s="88"/>
    </row>
    <row r="1860" spans="3:47" outlineLevel="2" x14ac:dyDescent="0.2">
      <c r="C1860" s="119">
        <v>17</v>
      </c>
      <c r="D1860" s="167" t="s">
        <v>218</v>
      </c>
      <c r="E1860" s="11"/>
      <c r="F1860" s="134" t="s">
        <v>214</v>
      </c>
      <c r="G1860" s="16" t="s">
        <v>130</v>
      </c>
      <c r="H1860" s="172">
        <v>0.8</v>
      </c>
      <c r="I1860" s="173">
        <v>0.19999999999999996</v>
      </c>
      <c r="J1860" s="173">
        <v>1</v>
      </c>
      <c r="K1860" s="174">
        <v>0</v>
      </c>
      <c r="L1860" s="11"/>
      <c r="M1860" s="11"/>
      <c r="N1860" s="11"/>
      <c r="O1860" s="11"/>
      <c r="P1860" s="149"/>
      <c r="Q1860" s="164"/>
      <c r="V1860" s="165"/>
      <c r="W1860" s="150"/>
      <c r="X1860" s="150"/>
      <c r="Y1860" s="150"/>
      <c r="Z1860" s="150"/>
      <c r="AA1860" s="150"/>
      <c r="AB1860" s="150"/>
      <c r="AC1860" s="150"/>
      <c r="AD1860" s="150"/>
      <c r="AE1860" s="150"/>
      <c r="AF1860" s="150"/>
      <c r="AG1860" s="11"/>
      <c r="AH1860" s="11"/>
      <c r="AI1860" s="11"/>
      <c r="AT1860" s="11"/>
      <c r="AU1860" s="88"/>
    </row>
    <row r="1861" spans="3:47" outlineLevel="2" x14ac:dyDescent="0.2">
      <c r="C1861" s="119">
        <v>17</v>
      </c>
      <c r="D1861" s="167" t="s">
        <v>218</v>
      </c>
      <c r="E1861" s="11"/>
      <c r="F1861" s="134" t="s">
        <v>215</v>
      </c>
      <c r="G1861" s="16" t="s">
        <v>130</v>
      </c>
      <c r="H1861" s="172">
        <v>1</v>
      </c>
      <c r="I1861" s="173">
        <v>0</v>
      </c>
      <c r="J1861" s="173">
        <v>1</v>
      </c>
      <c r="K1861" s="174">
        <v>0</v>
      </c>
      <c r="L1861" s="11"/>
      <c r="M1861" s="11"/>
      <c r="N1861" s="11"/>
      <c r="O1861" s="11"/>
      <c r="P1861" s="149"/>
      <c r="Q1861" s="164"/>
      <c r="V1861" s="165"/>
      <c r="W1861" s="150"/>
      <c r="X1861" s="150"/>
      <c r="Y1861" s="150"/>
      <c r="Z1861" s="150"/>
      <c r="AA1861" s="150"/>
      <c r="AB1861" s="150"/>
      <c r="AC1861" s="150"/>
      <c r="AD1861" s="150"/>
      <c r="AE1861" s="150"/>
      <c r="AF1861" s="150"/>
      <c r="AG1861" s="11"/>
      <c r="AH1861" s="11"/>
      <c r="AI1861" s="11"/>
      <c r="AT1861" s="11"/>
      <c r="AU1861" s="88"/>
    </row>
    <row r="1862" spans="3:47" outlineLevel="2" x14ac:dyDescent="0.2">
      <c r="C1862" s="119">
        <v>17</v>
      </c>
      <c r="D1862" s="167" t="s">
        <v>218</v>
      </c>
      <c r="E1862" s="11"/>
      <c r="F1862" s="175" t="s">
        <v>216</v>
      </c>
      <c r="G1862" s="16" t="s">
        <v>130</v>
      </c>
      <c r="H1862" s="172">
        <v>1</v>
      </c>
      <c r="I1862" s="173">
        <v>0</v>
      </c>
      <c r="J1862" s="173">
        <v>1</v>
      </c>
      <c r="K1862" s="174">
        <v>0</v>
      </c>
      <c r="L1862" s="11"/>
      <c r="M1862" s="11"/>
      <c r="N1862" s="11"/>
      <c r="O1862" s="11"/>
      <c r="P1862" s="149"/>
      <c r="Q1862" s="164"/>
      <c r="V1862" s="165"/>
      <c r="W1862" s="150"/>
      <c r="X1862" s="150"/>
      <c r="Y1862" s="150"/>
      <c r="Z1862" s="150"/>
      <c r="AA1862" s="150"/>
      <c r="AB1862" s="150"/>
      <c r="AC1862" s="150"/>
      <c r="AD1862" s="150"/>
      <c r="AE1862" s="150"/>
      <c r="AF1862" s="150"/>
      <c r="AG1862" s="11"/>
      <c r="AH1862" s="11"/>
      <c r="AI1862" s="11"/>
      <c r="AT1862" s="11"/>
      <c r="AU1862" s="88"/>
    </row>
    <row r="1863" spans="3:47" outlineLevel="2" x14ac:dyDescent="0.2">
      <c r="C1863" s="119">
        <v>17</v>
      </c>
      <c r="D1863" s="167" t="s">
        <v>218</v>
      </c>
      <c r="E1863" s="11"/>
      <c r="F1863" s="175" t="s">
        <v>33</v>
      </c>
      <c r="G1863" s="16" t="s">
        <v>130</v>
      </c>
      <c r="H1863" s="172">
        <v>1</v>
      </c>
      <c r="I1863" s="173">
        <v>0</v>
      </c>
      <c r="J1863" s="173">
        <v>1</v>
      </c>
      <c r="K1863" s="174">
        <v>0</v>
      </c>
      <c r="L1863" s="11"/>
      <c r="M1863" s="11"/>
      <c r="N1863" s="11"/>
      <c r="O1863" s="11"/>
      <c r="P1863" s="149"/>
      <c r="Q1863" s="164"/>
      <c r="V1863" s="165"/>
      <c r="W1863" s="150"/>
      <c r="X1863" s="150"/>
      <c r="Y1863" s="150"/>
      <c r="Z1863" s="150"/>
      <c r="AA1863" s="150"/>
      <c r="AB1863" s="150"/>
      <c r="AC1863" s="150"/>
      <c r="AD1863" s="150"/>
      <c r="AE1863" s="150"/>
      <c r="AF1863" s="150"/>
      <c r="AG1863" s="11"/>
      <c r="AH1863" s="11"/>
      <c r="AI1863" s="11"/>
      <c r="AT1863" s="11"/>
      <c r="AU1863" s="88"/>
    </row>
    <row r="1864" spans="3:47" outlineLevel="2" x14ac:dyDescent="0.2">
      <c r="C1864" s="119">
        <v>17</v>
      </c>
      <c r="D1864" s="167" t="s">
        <v>218</v>
      </c>
      <c r="E1864" s="11"/>
      <c r="F1864" s="175" t="s">
        <v>34</v>
      </c>
      <c r="G1864" s="16" t="s">
        <v>130</v>
      </c>
      <c r="H1864" s="172">
        <v>1</v>
      </c>
      <c r="I1864" s="173">
        <v>0</v>
      </c>
      <c r="J1864" s="173">
        <v>1</v>
      </c>
      <c r="K1864" s="174">
        <v>0</v>
      </c>
      <c r="L1864" s="11"/>
      <c r="M1864" s="11"/>
      <c r="N1864" s="11"/>
      <c r="O1864" s="11"/>
      <c r="P1864" s="149"/>
      <c r="Q1864" s="164"/>
      <c r="V1864" s="165"/>
      <c r="W1864" s="150"/>
      <c r="X1864" s="150"/>
      <c r="Y1864" s="150"/>
      <c r="Z1864" s="150"/>
      <c r="AA1864" s="150"/>
      <c r="AB1864" s="150"/>
      <c r="AC1864" s="150"/>
      <c r="AD1864" s="150"/>
      <c r="AE1864" s="150"/>
      <c r="AF1864" s="150"/>
      <c r="AG1864" s="11"/>
      <c r="AH1864" s="11"/>
      <c r="AI1864" s="11"/>
      <c r="AT1864" s="11"/>
      <c r="AU1864" s="88"/>
    </row>
    <row r="1865" spans="3:47" outlineLevel="2" x14ac:dyDescent="0.2">
      <c r="C1865" s="119">
        <v>17</v>
      </c>
      <c r="D1865" s="167" t="s">
        <v>218</v>
      </c>
      <c r="E1865" s="11"/>
      <c r="F1865" s="175" t="s">
        <v>217</v>
      </c>
      <c r="G1865" s="16" t="s">
        <v>130</v>
      </c>
      <c r="H1865" s="172">
        <v>1</v>
      </c>
      <c r="I1865" s="173">
        <v>0</v>
      </c>
      <c r="J1865" s="173">
        <v>1</v>
      </c>
      <c r="K1865" s="174">
        <v>0</v>
      </c>
      <c r="L1865" s="11"/>
      <c r="M1865" s="11"/>
      <c r="N1865" s="11"/>
      <c r="O1865" s="11"/>
      <c r="P1865" s="149"/>
      <c r="Q1865" s="164"/>
      <c r="V1865" s="165"/>
      <c r="W1865" s="150"/>
      <c r="X1865" s="150"/>
      <c r="Y1865" s="150"/>
      <c r="Z1865" s="150"/>
      <c r="AA1865" s="150"/>
      <c r="AB1865" s="150"/>
      <c r="AC1865" s="150"/>
      <c r="AD1865" s="150"/>
      <c r="AE1865" s="150"/>
      <c r="AF1865" s="150"/>
      <c r="AG1865" s="11"/>
      <c r="AH1865" s="11"/>
      <c r="AI1865" s="11"/>
      <c r="AT1865" s="11"/>
      <c r="AU1865" s="88"/>
    </row>
    <row r="1866" spans="3:47" outlineLevel="2" x14ac:dyDescent="0.2">
      <c r="C1866" s="119">
        <v>17</v>
      </c>
      <c r="D1866" s="167" t="s">
        <v>218</v>
      </c>
      <c r="E1866" s="11"/>
      <c r="F1866" s="175" t="s">
        <v>152</v>
      </c>
      <c r="G1866" s="16" t="s">
        <v>130</v>
      </c>
      <c r="H1866" s="172">
        <v>0</v>
      </c>
      <c r="I1866" s="173">
        <v>1</v>
      </c>
      <c r="J1866" s="173">
        <v>0</v>
      </c>
      <c r="K1866" s="174">
        <v>0</v>
      </c>
      <c r="L1866" s="11"/>
      <c r="M1866" s="11"/>
      <c r="N1866" s="11"/>
      <c r="O1866" s="11"/>
      <c r="P1866" s="149"/>
      <c r="Q1866" s="164"/>
      <c r="V1866" s="165"/>
      <c r="W1866" s="150"/>
      <c r="X1866" s="150"/>
      <c r="Y1866" s="150"/>
      <c r="Z1866" s="150"/>
      <c r="AA1866" s="150"/>
      <c r="AB1866" s="150"/>
      <c r="AC1866" s="150"/>
      <c r="AD1866" s="150"/>
      <c r="AE1866" s="150"/>
      <c r="AF1866" s="150"/>
      <c r="AG1866" s="11"/>
      <c r="AH1866" s="11"/>
      <c r="AI1866" s="11"/>
      <c r="AT1866" s="11"/>
      <c r="AU1866" s="88"/>
    </row>
    <row r="1867" spans="3:47" outlineLevel="2" x14ac:dyDescent="0.2">
      <c r="C1867" s="119">
        <v>17</v>
      </c>
      <c r="D1867" s="167" t="s">
        <v>218</v>
      </c>
      <c r="E1867" s="11"/>
      <c r="F1867" s="176" t="s">
        <v>152</v>
      </c>
      <c r="G1867" s="177" t="s">
        <v>130</v>
      </c>
      <c r="H1867" s="178">
        <v>0</v>
      </c>
      <c r="I1867" s="179">
        <v>1</v>
      </c>
      <c r="J1867" s="179">
        <v>0</v>
      </c>
      <c r="K1867" s="180">
        <v>0</v>
      </c>
      <c r="L1867" s="11"/>
      <c r="M1867" s="11"/>
      <c r="N1867" s="11"/>
      <c r="O1867" s="11"/>
      <c r="P1867" s="149"/>
      <c r="Q1867" s="164"/>
      <c r="V1867" s="165"/>
      <c r="W1867" s="150"/>
      <c r="X1867" s="150"/>
      <c r="Y1867" s="150"/>
      <c r="Z1867" s="150"/>
      <c r="AA1867" s="150"/>
      <c r="AB1867" s="150"/>
      <c r="AC1867" s="150"/>
      <c r="AD1867" s="150"/>
      <c r="AE1867" s="150"/>
      <c r="AF1867" s="150"/>
      <c r="AG1867" s="11"/>
      <c r="AH1867" s="11"/>
      <c r="AI1867" s="11"/>
      <c r="AT1867" s="11"/>
      <c r="AU1867" s="88"/>
    </row>
    <row r="1868" spans="3:47" outlineLevel="2" x14ac:dyDescent="0.2">
      <c r="C1868" s="119">
        <v>17</v>
      </c>
      <c r="D1868" s="167" t="s">
        <v>218</v>
      </c>
      <c r="E1868" s="11"/>
      <c r="F1868" s="125" t="s">
        <v>152</v>
      </c>
      <c r="G1868" s="168" t="s">
        <v>130</v>
      </c>
      <c r="H1868" s="172">
        <v>0</v>
      </c>
      <c r="I1868" s="173">
        <v>1</v>
      </c>
      <c r="J1868" s="173">
        <v>0</v>
      </c>
      <c r="K1868" s="174">
        <v>0</v>
      </c>
      <c r="L1868" s="11"/>
      <c r="M1868" s="11"/>
      <c r="N1868" s="11"/>
      <c r="O1868" s="11"/>
      <c r="P1868" s="149"/>
      <c r="Q1868" s="164"/>
      <c r="V1868" s="165"/>
      <c r="W1868" s="150"/>
      <c r="X1868" s="150"/>
      <c r="Y1868" s="150"/>
      <c r="Z1868" s="150"/>
      <c r="AA1868" s="150"/>
      <c r="AB1868" s="150"/>
      <c r="AC1868" s="150"/>
      <c r="AD1868" s="150"/>
      <c r="AE1868" s="150"/>
      <c r="AF1868" s="150"/>
      <c r="AG1868" s="11"/>
      <c r="AH1868" s="11"/>
      <c r="AI1868" s="11"/>
      <c r="AT1868" s="11"/>
      <c r="AU1868" s="88"/>
    </row>
    <row r="1869" spans="3:47" outlineLevel="2" x14ac:dyDescent="0.2">
      <c r="C1869" s="119">
        <v>17</v>
      </c>
      <c r="D1869" s="167" t="s">
        <v>218</v>
      </c>
      <c r="E1869" s="11"/>
      <c r="F1869" s="134" t="s">
        <v>152</v>
      </c>
      <c r="G1869" s="16" t="s">
        <v>130</v>
      </c>
      <c r="H1869" s="172">
        <v>0</v>
      </c>
      <c r="I1869" s="173">
        <v>1</v>
      </c>
      <c r="J1869" s="173">
        <v>0</v>
      </c>
      <c r="K1869" s="174">
        <v>0</v>
      </c>
      <c r="L1869" s="11"/>
      <c r="M1869" s="11"/>
      <c r="N1869" s="11"/>
      <c r="O1869" s="11"/>
      <c r="P1869" s="149"/>
      <c r="Q1869" s="164"/>
      <c r="V1869" s="165"/>
      <c r="W1869" s="150"/>
      <c r="X1869" s="150"/>
      <c r="Y1869" s="150"/>
      <c r="Z1869" s="150"/>
      <c r="AA1869" s="150"/>
      <c r="AB1869" s="150"/>
      <c r="AC1869" s="150"/>
      <c r="AD1869" s="150"/>
      <c r="AE1869" s="150"/>
      <c r="AF1869" s="150"/>
      <c r="AG1869" s="11"/>
      <c r="AH1869" s="11"/>
      <c r="AI1869" s="11"/>
      <c r="AT1869" s="11"/>
      <c r="AU1869" s="88"/>
    </row>
    <row r="1870" spans="3:47" outlineLevel="2" x14ac:dyDescent="0.2">
      <c r="C1870" s="119">
        <v>17</v>
      </c>
      <c r="D1870" s="167" t="s">
        <v>218</v>
      </c>
      <c r="E1870" s="11"/>
      <c r="F1870" s="134" t="s">
        <v>152</v>
      </c>
      <c r="G1870" s="16" t="s">
        <v>130</v>
      </c>
      <c r="H1870" s="172">
        <v>0</v>
      </c>
      <c r="I1870" s="173">
        <v>1</v>
      </c>
      <c r="J1870" s="173">
        <v>0</v>
      </c>
      <c r="K1870" s="174">
        <v>0</v>
      </c>
      <c r="L1870" s="11"/>
      <c r="M1870" s="11"/>
      <c r="N1870" s="11"/>
      <c r="O1870" s="11"/>
      <c r="P1870" s="149"/>
      <c r="Q1870" s="164"/>
      <c r="V1870" s="165"/>
      <c r="W1870" s="150"/>
      <c r="X1870" s="150"/>
      <c r="Y1870" s="150"/>
      <c r="Z1870" s="150"/>
      <c r="AA1870" s="150"/>
      <c r="AB1870" s="150"/>
      <c r="AC1870" s="150"/>
      <c r="AD1870" s="150"/>
      <c r="AE1870" s="150"/>
      <c r="AF1870" s="150"/>
      <c r="AG1870" s="11"/>
      <c r="AH1870" s="11"/>
      <c r="AI1870" s="11"/>
      <c r="AT1870" s="11"/>
      <c r="AU1870" s="88"/>
    </row>
    <row r="1871" spans="3:47" outlineLevel="2" x14ac:dyDescent="0.2">
      <c r="C1871" s="119">
        <v>17</v>
      </c>
      <c r="D1871" s="167" t="s">
        <v>218</v>
      </c>
      <c r="E1871" s="11"/>
      <c r="F1871" s="134" t="s">
        <v>152</v>
      </c>
      <c r="G1871" s="16" t="s">
        <v>130</v>
      </c>
      <c r="H1871" s="172">
        <v>0</v>
      </c>
      <c r="I1871" s="173">
        <v>1</v>
      </c>
      <c r="J1871" s="173">
        <v>0</v>
      </c>
      <c r="K1871" s="174">
        <v>0</v>
      </c>
      <c r="L1871" s="11"/>
      <c r="M1871" s="11"/>
      <c r="N1871" s="11"/>
      <c r="O1871" s="11"/>
      <c r="P1871" s="149"/>
      <c r="Q1871" s="164"/>
      <c r="V1871" s="165"/>
      <c r="W1871" s="150"/>
      <c r="X1871" s="150"/>
      <c r="Y1871" s="150"/>
      <c r="Z1871" s="150"/>
      <c r="AA1871" s="150"/>
      <c r="AB1871" s="150"/>
      <c r="AC1871" s="150"/>
      <c r="AD1871" s="150"/>
      <c r="AE1871" s="150"/>
      <c r="AF1871" s="150"/>
      <c r="AG1871" s="11"/>
      <c r="AH1871" s="11"/>
      <c r="AI1871" s="11"/>
      <c r="AT1871" s="11"/>
      <c r="AU1871" s="88"/>
    </row>
    <row r="1872" spans="3:47" outlineLevel="2" x14ac:dyDescent="0.2">
      <c r="C1872" s="119">
        <v>17</v>
      </c>
      <c r="D1872" s="167" t="s">
        <v>218</v>
      </c>
      <c r="E1872" s="11"/>
      <c r="F1872" s="134" t="s">
        <v>152</v>
      </c>
      <c r="G1872" s="16" t="s">
        <v>130</v>
      </c>
      <c r="H1872" s="172">
        <v>0</v>
      </c>
      <c r="I1872" s="173">
        <v>1</v>
      </c>
      <c r="J1872" s="173">
        <v>0</v>
      </c>
      <c r="K1872" s="174">
        <v>0</v>
      </c>
      <c r="L1872" s="11"/>
      <c r="M1872" s="11"/>
      <c r="N1872" s="11"/>
      <c r="O1872" s="11"/>
      <c r="P1872" s="149"/>
      <c r="Q1872" s="164"/>
      <c r="V1872" s="165"/>
      <c r="W1872" s="150"/>
      <c r="X1872" s="150"/>
      <c r="Y1872" s="150"/>
      <c r="Z1872" s="150"/>
      <c r="AA1872" s="150"/>
      <c r="AB1872" s="150"/>
      <c r="AC1872" s="150"/>
      <c r="AD1872" s="150"/>
      <c r="AE1872" s="150"/>
      <c r="AF1872" s="150"/>
      <c r="AG1872" s="11"/>
      <c r="AH1872" s="11"/>
      <c r="AI1872" s="11"/>
      <c r="AT1872" s="11"/>
      <c r="AU1872" s="88"/>
    </row>
    <row r="1873" spans="3:47" outlineLevel="2" x14ac:dyDescent="0.2">
      <c r="C1873" s="119">
        <v>17</v>
      </c>
      <c r="D1873" s="167" t="s">
        <v>218</v>
      </c>
      <c r="E1873" s="11"/>
      <c r="F1873" s="134" t="s">
        <v>152</v>
      </c>
      <c r="G1873" s="16" t="s">
        <v>130</v>
      </c>
      <c r="H1873" s="172">
        <v>0</v>
      </c>
      <c r="I1873" s="173">
        <v>1</v>
      </c>
      <c r="J1873" s="173">
        <v>0</v>
      </c>
      <c r="K1873" s="174">
        <v>0</v>
      </c>
      <c r="L1873" s="11"/>
      <c r="M1873" s="11"/>
      <c r="N1873" s="11"/>
      <c r="O1873" s="11"/>
      <c r="P1873" s="149"/>
      <c r="Q1873" s="164"/>
      <c r="V1873" s="165"/>
      <c r="W1873" s="150"/>
      <c r="X1873" s="181"/>
      <c r="Y1873" s="150"/>
      <c r="Z1873" s="150"/>
      <c r="AA1873" s="150"/>
      <c r="AB1873" s="150"/>
      <c r="AC1873" s="150"/>
      <c r="AD1873" s="150"/>
      <c r="AE1873" s="150"/>
      <c r="AF1873" s="150"/>
      <c r="AG1873" s="11"/>
      <c r="AH1873" s="11"/>
      <c r="AI1873" s="11"/>
      <c r="AT1873" s="11"/>
      <c r="AU1873" s="88"/>
    </row>
    <row r="1874" spans="3:47" outlineLevel="2" x14ac:dyDescent="0.2">
      <c r="C1874" s="119">
        <v>17</v>
      </c>
      <c r="D1874" s="167" t="s">
        <v>218</v>
      </c>
      <c r="E1874" s="11"/>
      <c r="F1874" s="134" t="s">
        <v>152</v>
      </c>
      <c r="G1874" s="16" t="s">
        <v>130</v>
      </c>
      <c r="H1874" s="172">
        <v>0</v>
      </c>
      <c r="I1874" s="173">
        <v>1</v>
      </c>
      <c r="J1874" s="173">
        <v>0</v>
      </c>
      <c r="K1874" s="174">
        <v>0</v>
      </c>
      <c r="L1874" s="11"/>
      <c r="M1874" s="11"/>
      <c r="N1874" s="11"/>
      <c r="O1874" s="11"/>
      <c r="P1874" s="149"/>
      <c r="Q1874" s="164"/>
      <c r="V1874" s="165"/>
      <c r="W1874" s="150"/>
      <c r="X1874" s="150"/>
      <c r="Y1874" s="150"/>
      <c r="Z1874" s="150"/>
      <c r="AA1874" s="150"/>
      <c r="AB1874" s="150"/>
      <c r="AC1874" s="150"/>
      <c r="AD1874" s="150"/>
      <c r="AE1874" s="150"/>
      <c r="AF1874" s="150"/>
      <c r="AG1874" s="11"/>
      <c r="AH1874" s="11"/>
      <c r="AI1874" s="11"/>
      <c r="AT1874" s="11"/>
      <c r="AU1874" s="88"/>
    </row>
    <row r="1875" spans="3:47" outlineLevel="2" x14ac:dyDescent="0.2">
      <c r="C1875" s="119">
        <v>17</v>
      </c>
      <c r="D1875" s="167" t="s">
        <v>218</v>
      </c>
      <c r="E1875" s="11"/>
      <c r="F1875" s="134" t="s">
        <v>152</v>
      </c>
      <c r="G1875" s="16" t="s">
        <v>130</v>
      </c>
      <c r="H1875" s="172">
        <v>0</v>
      </c>
      <c r="I1875" s="173">
        <v>1</v>
      </c>
      <c r="J1875" s="173">
        <v>0</v>
      </c>
      <c r="K1875" s="174">
        <v>0</v>
      </c>
      <c r="L1875" s="11"/>
      <c r="M1875" s="11"/>
      <c r="N1875" s="11"/>
      <c r="O1875" s="11"/>
      <c r="P1875" s="149"/>
      <c r="Q1875" s="164"/>
      <c r="V1875" s="165"/>
      <c r="W1875" s="150"/>
      <c r="X1875" s="150"/>
      <c r="Y1875" s="150"/>
      <c r="Z1875" s="150"/>
      <c r="AA1875" s="150"/>
      <c r="AB1875" s="150"/>
      <c r="AC1875" s="150"/>
      <c r="AD1875" s="150"/>
      <c r="AE1875" s="150"/>
      <c r="AF1875" s="150"/>
      <c r="AG1875" s="11"/>
      <c r="AH1875" s="11"/>
      <c r="AI1875" s="11"/>
      <c r="AT1875" s="11"/>
      <c r="AU1875" s="88"/>
    </row>
    <row r="1876" spans="3:47" outlineLevel="2" x14ac:dyDescent="0.2">
      <c r="C1876" s="119">
        <v>17</v>
      </c>
      <c r="D1876" s="167" t="s">
        <v>218</v>
      </c>
      <c r="E1876" s="11"/>
      <c r="F1876" s="134" t="s">
        <v>152</v>
      </c>
      <c r="G1876" s="16" t="s">
        <v>130</v>
      </c>
      <c r="H1876" s="172">
        <v>0</v>
      </c>
      <c r="I1876" s="173">
        <v>1</v>
      </c>
      <c r="J1876" s="173">
        <v>0</v>
      </c>
      <c r="K1876" s="174">
        <v>0</v>
      </c>
      <c r="L1876" s="11"/>
      <c r="M1876" s="11"/>
      <c r="N1876" s="11"/>
      <c r="O1876" s="11"/>
      <c r="P1876" s="149"/>
      <c r="Q1876" s="164"/>
      <c r="V1876" s="165"/>
      <c r="W1876" s="150"/>
      <c r="X1876" s="150"/>
      <c r="Y1876" s="150"/>
      <c r="Z1876" s="150"/>
      <c r="AA1876" s="150"/>
      <c r="AB1876" s="150"/>
      <c r="AC1876" s="150"/>
      <c r="AD1876" s="150"/>
      <c r="AE1876" s="150"/>
      <c r="AF1876" s="150"/>
      <c r="AG1876" s="11"/>
      <c r="AH1876" s="11"/>
      <c r="AI1876" s="11"/>
      <c r="AT1876" s="11"/>
      <c r="AU1876" s="88"/>
    </row>
    <row r="1877" spans="3:47" outlineLevel="2" x14ac:dyDescent="0.2">
      <c r="C1877" s="119">
        <v>17</v>
      </c>
      <c r="D1877" s="167" t="s">
        <v>218</v>
      </c>
      <c r="E1877" s="11"/>
      <c r="F1877" s="140" t="s">
        <v>152</v>
      </c>
      <c r="G1877" s="177" t="s">
        <v>130</v>
      </c>
      <c r="H1877" s="178">
        <v>0</v>
      </c>
      <c r="I1877" s="179">
        <v>1</v>
      </c>
      <c r="J1877" s="179">
        <v>0</v>
      </c>
      <c r="K1877" s="180">
        <v>0</v>
      </c>
      <c r="L1877" s="11"/>
      <c r="M1877" s="11"/>
      <c r="N1877" s="11"/>
      <c r="O1877" s="11"/>
      <c r="P1877" s="149"/>
      <c r="Q1877" s="164"/>
      <c r="V1877" s="165"/>
      <c r="W1877" s="150"/>
      <c r="X1877" s="150"/>
      <c r="Y1877" s="150"/>
      <c r="Z1877" s="150"/>
      <c r="AA1877" s="150"/>
      <c r="AB1877" s="150"/>
      <c r="AC1877" s="150"/>
      <c r="AD1877" s="150"/>
      <c r="AE1877" s="150"/>
      <c r="AF1877" s="150"/>
      <c r="AG1877" s="150"/>
      <c r="AH1877" s="150"/>
      <c r="AI1877" s="150"/>
      <c r="AT1877" s="11"/>
      <c r="AU1877" s="88"/>
    </row>
    <row r="1878" spans="3:47" outlineLevel="2" x14ac:dyDescent="0.2">
      <c r="C1878" s="119">
        <v>17</v>
      </c>
      <c r="D1878" s="11"/>
      <c r="E1878" s="11"/>
      <c r="F1878" s="11"/>
      <c r="G1878" s="11"/>
      <c r="H1878" s="11"/>
      <c r="I1878" s="11"/>
      <c r="J1878" s="11"/>
      <c r="K1878" s="11"/>
      <c r="L1878" s="11"/>
      <c r="M1878" s="11"/>
      <c r="N1878" s="11"/>
      <c r="O1878" s="11"/>
      <c r="P1878" s="149"/>
      <c r="Q1878" s="16"/>
      <c r="R1878" s="182"/>
      <c r="S1878" s="182"/>
      <c r="T1878" s="182"/>
      <c r="U1878" s="182"/>
      <c r="V1878" s="183"/>
      <c r="W1878" s="150"/>
      <c r="X1878" s="150"/>
      <c r="Y1878" s="150"/>
      <c r="Z1878" s="150"/>
      <c r="AA1878" s="150"/>
      <c r="AB1878" s="150"/>
      <c r="AC1878" s="150"/>
      <c r="AD1878" s="150"/>
      <c r="AE1878" s="150"/>
      <c r="AF1878" s="150"/>
      <c r="AG1878" s="150"/>
      <c r="AH1878" s="150"/>
      <c r="AI1878" s="150"/>
      <c r="AT1878" s="11"/>
      <c r="AU1878" s="88"/>
    </row>
    <row r="1879" spans="3:47" outlineLevel="1" x14ac:dyDescent="0.2">
      <c r="C1879" s="119">
        <v>17</v>
      </c>
      <c r="D1879" s="11"/>
      <c r="E1879" s="162" t="s">
        <v>185</v>
      </c>
      <c r="F1879" s="121"/>
      <c r="G1879" s="121"/>
      <c r="H1879" s="121"/>
      <c r="I1879" s="121"/>
      <c r="J1879" s="121"/>
      <c r="K1879" s="121"/>
      <c r="L1879" s="121"/>
      <c r="M1879" s="121"/>
      <c r="N1879" s="121"/>
      <c r="O1879" s="121"/>
      <c r="P1879" s="121"/>
      <c r="Q1879" s="122"/>
      <c r="R1879" s="123"/>
      <c r="S1879" s="123"/>
      <c r="T1879" s="123"/>
      <c r="U1879" s="123"/>
      <c r="V1879" s="123"/>
      <c r="W1879" s="123"/>
      <c r="X1879" s="123"/>
      <c r="Y1879" s="123"/>
      <c r="Z1879" s="123"/>
      <c r="AA1879" s="123"/>
      <c r="AB1879" s="123"/>
      <c r="AC1879" s="123"/>
      <c r="AD1879" s="123"/>
      <c r="AE1879" s="123"/>
      <c r="AF1879" s="123"/>
      <c r="AG1879" s="123"/>
      <c r="AH1879" s="123"/>
      <c r="AI1879" s="123"/>
      <c r="AT1879" s="11"/>
      <c r="AU1879" s="88"/>
    </row>
    <row r="1880" spans="3:47" outlineLevel="2" x14ac:dyDescent="0.2">
      <c r="C1880" s="119">
        <v>17</v>
      </c>
      <c r="D1880" s="11"/>
      <c r="E1880" s="125"/>
      <c r="F1880" s="127" t="s">
        <v>5</v>
      </c>
      <c r="G1880" s="127"/>
      <c r="H1880" s="127"/>
      <c r="I1880" s="127"/>
      <c r="J1880" s="127"/>
      <c r="K1880" s="127"/>
      <c r="L1880" s="127"/>
      <c r="M1880" s="127"/>
      <c r="N1880" s="127"/>
      <c r="O1880" s="127"/>
      <c r="P1880" s="152"/>
      <c r="Q1880" s="128" t="s">
        <v>110</v>
      </c>
      <c r="R1880" s="184"/>
      <c r="S1880" s="185"/>
      <c r="T1880" s="185"/>
      <c r="U1880" s="186">
        <v>92.233153344125995</v>
      </c>
      <c r="V1880" s="186">
        <v>95.492444984328003</v>
      </c>
      <c r="W1880" s="187">
        <v>98.159377106295892</v>
      </c>
      <c r="X1880" s="186">
        <v>100.83980526211238</v>
      </c>
      <c r="Y1880" s="185">
        <v>103.27274728802543</v>
      </c>
      <c r="Z1880" s="185">
        <v>105.45695792932581</v>
      </c>
      <c r="AA1880" s="185">
        <v>107.550843641204</v>
      </c>
      <c r="AB1880" s="185">
        <v>109.686304316337</v>
      </c>
      <c r="AC1880" s="185">
        <v>111.86416544496609</v>
      </c>
      <c r="AD1880" s="185">
        <v>114.08526890786963</v>
      </c>
      <c r="AE1880" s="185">
        <v>116.35047330180653</v>
      </c>
      <c r="AF1880" s="185">
        <v>118.66065427142158</v>
      </c>
      <c r="AG1880" s="185">
        <v>121.01670484774121</v>
      </c>
      <c r="AH1880" s="188">
        <v>123.41953579338985</v>
      </c>
      <c r="AI1880" s="188">
        <v>125.87007595466119</v>
      </c>
      <c r="AT1880" s="11"/>
      <c r="AU1880" s="88"/>
    </row>
    <row r="1881" spans="3:47" outlineLevel="2" x14ac:dyDescent="0.2">
      <c r="C1881" s="119">
        <v>17</v>
      </c>
      <c r="D1881" s="11"/>
      <c r="E1881" s="134"/>
      <c r="F1881" s="11" t="s">
        <v>129</v>
      </c>
      <c r="G1881" s="11"/>
      <c r="H1881" s="11"/>
      <c r="I1881" s="11"/>
      <c r="J1881" s="11"/>
      <c r="K1881" s="11"/>
      <c r="L1881" s="11"/>
      <c r="M1881" s="11"/>
      <c r="N1881" s="11"/>
      <c r="O1881" s="11"/>
      <c r="P1881" s="149"/>
      <c r="Q1881" s="135" t="s">
        <v>110</v>
      </c>
      <c r="R1881" s="189"/>
      <c r="S1881" s="190"/>
      <c r="T1881" s="190"/>
      <c r="U1881" s="191">
        <v>1134.6543547980025</v>
      </c>
      <c r="V1881" s="191">
        <v>1261.574424654769</v>
      </c>
      <c r="W1881" s="192">
        <v>1341.6010151481414</v>
      </c>
      <c r="X1881" s="191">
        <v>2367.9665279642804</v>
      </c>
      <c r="Y1881" s="190">
        <v>2228.586372552501</v>
      </c>
      <c r="Z1881" s="190">
        <v>2237.6426815373607</v>
      </c>
      <c r="AA1881" s="190">
        <v>2202.6301147412869</v>
      </c>
      <c r="AB1881" s="190">
        <v>1545.1993768506968</v>
      </c>
      <c r="AC1881" s="190">
        <v>1987.7909883908505</v>
      </c>
      <c r="AD1881" s="190">
        <v>1880.5912434793188</v>
      </c>
      <c r="AE1881" s="190">
        <v>1738.024157154772</v>
      </c>
      <c r="AF1881" s="190">
        <v>2029.9764567607176</v>
      </c>
      <c r="AG1881" s="190">
        <v>2004.7741827860857</v>
      </c>
      <c r="AH1881" s="193">
        <v>2128.4946773020797</v>
      </c>
      <c r="AI1881" s="193">
        <v>2373.9393678304168</v>
      </c>
      <c r="AT1881" s="11"/>
      <c r="AU1881" s="88"/>
    </row>
    <row r="1882" spans="3:47" outlineLevel="2" x14ac:dyDescent="0.2">
      <c r="C1882" s="119">
        <v>17</v>
      </c>
      <c r="D1882" s="11"/>
      <c r="E1882" s="140"/>
      <c r="F1882" s="142" t="s">
        <v>128</v>
      </c>
      <c r="G1882" s="142"/>
      <c r="H1882" s="142"/>
      <c r="I1882" s="142"/>
      <c r="J1882" s="142"/>
      <c r="K1882" s="142"/>
      <c r="L1882" s="142"/>
      <c r="M1882" s="142"/>
      <c r="N1882" s="142"/>
      <c r="O1882" s="142"/>
      <c r="P1882" s="155"/>
      <c r="Q1882" s="143" t="s">
        <v>110</v>
      </c>
      <c r="R1882" s="194"/>
      <c r="S1882" s="195"/>
      <c r="T1882" s="195"/>
      <c r="U1882" s="196">
        <v>217.5773185785014</v>
      </c>
      <c r="V1882" s="196">
        <v>225.31024972254301</v>
      </c>
      <c r="W1882" s="197">
        <v>231.62304977698221</v>
      </c>
      <c r="X1882" s="196">
        <v>241.90937494554083</v>
      </c>
      <c r="Y1882" s="195">
        <v>247.53644184414088</v>
      </c>
      <c r="Z1882" s="195">
        <v>252.78062317064231</v>
      </c>
      <c r="AA1882" s="195">
        <v>257.82489438785916</v>
      </c>
      <c r="AB1882" s="195">
        <v>262.9699256366286</v>
      </c>
      <c r="AC1882" s="195">
        <v>268.21773212503012</v>
      </c>
      <c r="AD1882" s="195">
        <v>273.57036942792917</v>
      </c>
      <c r="AE1882" s="195">
        <v>279.02993429711904</v>
      </c>
      <c r="AF1882" s="195">
        <v>284.59856548776077</v>
      </c>
      <c r="AG1882" s="195">
        <v>290.27844460144905</v>
      </c>
      <c r="AH1882" s="198">
        <v>296.07179694624028</v>
      </c>
      <c r="AI1882" s="198">
        <v>301.98089241398492</v>
      </c>
      <c r="AT1882" s="11"/>
      <c r="AU1882" s="88"/>
    </row>
    <row r="1883" spans="3:47" outlineLevel="2" x14ac:dyDescent="0.2">
      <c r="C1883" s="119">
        <v>17</v>
      </c>
      <c r="D1883" s="199"/>
      <c r="E1883" s="199"/>
      <c r="F1883" s="199"/>
      <c r="G1883" s="199"/>
      <c r="H1883" s="199"/>
      <c r="I1883" s="199"/>
      <c r="J1883" s="199"/>
      <c r="K1883" s="199"/>
      <c r="L1883" s="199"/>
      <c r="M1883" s="199"/>
      <c r="N1883" s="199"/>
      <c r="O1883" s="199"/>
      <c r="P1883" s="200"/>
      <c r="Q1883" s="16"/>
      <c r="R1883" s="201"/>
      <c r="S1883" s="201"/>
      <c r="T1883" s="201"/>
      <c r="U1883" s="201"/>
      <c r="V1883" s="201"/>
      <c r="W1883" s="201"/>
      <c r="X1883" s="201"/>
      <c r="Y1883" s="201"/>
      <c r="Z1883" s="201"/>
      <c r="AA1883" s="201"/>
      <c r="AB1883" s="201"/>
      <c r="AC1883" s="201"/>
      <c r="AD1883" s="201"/>
      <c r="AE1883" s="201"/>
      <c r="AF1883" s="201"/>
      <c r="AG1883" s="201"/>
      <c r="AH1883" s="201"/>
      <c r="AI1883" s="201"/>
      <c r="AT1883" s="11"/>
      <c r="AU1883" s="88"/>
    </row>
    <row r="1884" spans="3:47" outlineLevel="1" x14ac:dyDescent="0.2">
      <c r="C1884" s="119">
        <v>17</v>
      </c>
      <c r="D1884" s="11"/>
      <c r="E1884" s="202" t="s">
        <v>186</v>
      </c>
      <c r="F1884" s="203"/>
      <c r="G1884" s="203"/>
      <c r="H1884" s="203"/>
      <c r="I1884" s="203"/>
      <c r="J1884" s="203"/>
      <c r="K1884" s="203"/>
      <c r="L1884" s="203"/>
      <c r="M1884" s="203"/>
      <c r="N1884" s="203"/>
      <c r="O1884" s="203"/>
      <c r="P1884" s="203"/>
      <c r="Q1884" s="204"/>
      <c r="R1884" s="205"/>
      <c r="S1884" s="205"/>
      <c r="T1884" s="205"/>
      <c r="U1884" s="205"/>
      <c r="V1884" s="205"/>
      <c r="W1884" s="205"/>
      <c r="X1884" s="205"/>
      <c r="Y1884" s="205"/>
      <c r="Z1884" s="205"/>
      <c r="AA1884" s="205"/>
      <c r="AB1884" s="205"/>
      <c r="AC1884" s="205"/>
      <c r="AD1884" s="205"/>
      <c r="AE1884" s="205"/>
      <c r="AF1884" s="205"/>
      <c r="AG1884" s="205"/>
      <c r="AH1884" s="205"/>
      <c r="AI1884" s="205"/>
      <c r="AT1884" s="11"/>
      <c r="AU1884" s="88"/>
    </row>
    <row r="1885" spans="3:47" outlineLevel="2" x14ac:dyDescent="0.2">
      <c r="C1885" s="119">
        <v>17</v>
      </c>
      <c r="D1885" s="206" t="s">
        <v>187</v>
      </c>
      <c r="E1885" t="s">
        <v>127</v>
      </c>
      <c r="AT1885" s="11"/>
      <c r="AU1885" s="88"/>
    </row>
    <row r="1886" spans="3:47" outlineLevel="2" x14ac:dyDescent="0.2">
      <c r="C1886" s="119">
        <v>17</v>
      </c>
      <c r="D1886" s="206" t="s">
        <v>187</v>
      </c>
      <c r="E1886" s="125"/>
      <c r="F1886" s="207" t="s">
        <v>5</v>
      </c>
      <c r="G1886" s="207"/>
      <c r="H1886" s="207"/>
      <c r="I1886" s="158" t="s">
        <v>57</v>
      </c>
      <c r="J1886" s="207"/>
      <c r="K1886" s="207"/>
      <c r="L1886" s="207"/>
      <c r="M1886" s="207"/>
      <c r="N1886" s="207"/>
      <c r="O1886" s="207"/>
      <c r="P1886" s="208"/>
      <c r="Q1886" s="209" t="s">
        <v>110</v>
      </c>
      <c r="R1886" s="210"/>
      <c r="S1886" s="211"/>
      <c r="T1886" s="211"/>
      <c r="U1886" s="212">
        <v>92.233153344125995</v>
      </c>
      <c r="V1886" s="212">
        <v>95.492444984328003</v>
      </c>
      <c r="W1886" s="211">
        <v>98.159377106295892</v>
      </c>
      <c r="X1886" s="212">
        <v>100.83980526211238</v>
      </c>
      <c r="Y1886" s="211">
        <v>103.27274728802543</v>
      </c>
      <c r="Z1886" s="211">
        <v>105.45695792932581</v>
      </c>
      <c r="AA1886" s="211">
        <v>107.550843641204</v>
      </c>
      <c r="AB1886" s="211">
        <v>109.686304316337</v>
      </c>
      <c r="AC1886" s="211">
        <v>111.86416544496609</v>
      </c>
      <c r="AD1886" s="211">
        <v>114.08526890786963</v>
      </c>
      <c r="AE1886" s="211">
        <v>116.35047330180653</v>
      </c>
      <c r="AF1886" s="211">
        <v>118.66065427142158</v>
      </c>
      <c r="AG1886" s="211">
        <v>121.01670484774121</v>
      </c>
      <c r="AH1886" s="213">
        <v>123.41953579338985</v>
      </c>
      <c r="AI1886" s="213">
        <v>125.87007595466119</v>
      </c>
      <c r="AT1886" s="11"/>
      <c r="AU1886" s="88"/>
    </row>
    <row r="1887" spans="3:47" outlineLevel="2" x14ac:dyDescent="0.2">
      <c r="C1887" s="119">
        <v>17</v>
      </c>
      <c r="D1887" s="206" t="s">
        <v>187</v>
      </c>
      <c r="E1887" s="134"/>
      <c r="F1887" s="124" t="s">
        <v>129</v>
      </c>
      <c r="G1887" s="124"/>
      <c r="H1887" s="124"/>
      <c r="I1887" s="72" t="s">
        <v>62</v>
      </c>
      <c r="J1887" s="124"/>
      <c r="K1887" s="124"/>
      <c r="L1887" s="124"/>
      <c r="M1887" s="124"/>
      <c r="N1887" s="124"/>
      <c r="O1887" s="124"/>
      <c r="P1887" s="214"/>
      <c r="Q1887" s="215" t="s">
        <v>110</v>
      </c>
      <c r="R1887" s="216"/>
      <c r="S1887" s="217"/>
      <c r="T1887" s="217"/>
      <c r="U1887" s="218">
        <v>1134.6543547980025</v>
      </c>
      <c r="V1887" s="218">
        <v>1261.574424654769</v>
      </c>
      <c r="W1887" s="217">
        <v>1341.6010151481414</v>
      </c>
      <c r="X1887" s="218">
        <v>2367.9665279642804</v>
      </c>
      <c r="Y1887" s="217">
        <v>2228.586372552501</v>
      </c>
      <c r="Z1887" s="217">
        <v>2237.6426815373607</v>
      </c>
      <c r="AA1887" s="217">
        <v>2202.6301147412869</v>
      </c>
      <c r="AB1887" s="217">
        <v>1545.1993768506968</v>
      </c>
      <c r="AC1887" s="217">
        <v>1987.7909883908505</v>
      </c>
      <c r="AD1887" s="217">
        <v>1880.5912434793188</v>
      </c>
      <c r="AE1887" s="217">
        <v>1738.024157154772</v>
      </c>
      <c r="AF1887" s="217">
        <v>2029.9764567607176</v>
      </c>
      <c r="AG1887" s="217">
        <v>2004.7741827860857</v>
      </c>
      <c r="AH1887" s="219">
        <v>2128.4946773020797</v>
      </c>
      <c r="AI1887" s="219">
        <v>2373.9393678304168</v>
      </c>
      <c r="AT1887" s="11"/>
      <c r="AU1887" s="88"/>
    </row>
    <row r="1888" spans="3:47" outlineLevel="2" x14ac:dyDescent="0.2">
      <c r="C1888" s="119">
        <v>17</v>
      </c>
      <c r="D1888" s="206" t="s">
        <v>187</v>
      </c>
      <c r="E1888" s="140"/>
      <c r="F1888" s="220" t="s">
        <v>128</v>
      </c>
      <c r="G1888" s="220"/>
      <c r="H1888" s="220"/>
      <c r="I1888" s="161" t="s">
        <v>188</v>
      </c>
      <c r="J1888" s="220"/>
      <c r="K1888" s="220"/>
      <c r="L1888" s="220"/>
      <c r="M1888" s="220"/>
      <c r="N1888" s="220"/>
      <c r="O1888" s="220"/>
      <c r="P1888" s="221"/>
      <c r="Q1888" s="222" t="s">
        <v>110</v>
      </c>
      <c r="R1888" s="223"/>
      <c r="S1888" s="224"/>
      <c r="T1888" s="224"/>
      <c r="U1888" s="225">
        <v>217.5773185785014</v>
      </c>
      <c r="V1888" s="225">
        <v>225.31024972254301</v>
      </c>
      <c r="W1888" s="224">
        <v>231.62304977698221</v>
      </c>
      <c r="X1888" s="225">
        <v>241.90937494554083</v>
      </c>
      <c r="Y1888" s="224">
        <v>247.53644184414088</v>
      </c>
      <c r="Z1888" s="224">
        <v>252.78062317064231</v>
      </c>
      <c r="AA1888" s="224">
        <v>257.82489438785916</v>
      </c>
      <c r="AB1888" s="224">
        <v>262.9699256366286</v>
      </c>
      <c r="AC1888" s="224">
        <v>268.21773212503012</v>
      </c>
      <c r="AD1888" s="224">
        <v>273.57036942792917</v>
      </c>
      <c r="AE1888" s="224">
        <v>279.02993429711904</v>
      </c>
      <c r="AF1888" s="224">
        <v>284.59856548776077</v>
      </c>
      <c r="AG1888" s="224">
        <v>290.27844460144905</v>
      </c>
      <c r="AH1888" s="226">
        <v>296.07179694624028</v>
      </c>
      <c r="AI1888" s="226">
        <v>301.98089241398492</v>
      </c>
      <c r="AT1888" s="11"/>
      <c r="AU1888" s="88"/>
    </row>
    <row r="1889" spans="3:47" outlineLevel="2" x14ac:dyDescent="0.2">
      <c r="C1889" s="119">
        <v>17</v>
      </c>
      <c r="D1889" s="206" t="s">
        <v>187</v>
      </c>
      <c r="E1889" t="s">
        <v>189</v>
      </c>
      <c r="F1889" s="40"/>
      <c r="G1889" s="40"/>
      <c r="H1889" s="227"/>
      <c r="I1889" s="40"/>
      <c r="J1889" s="40"/>
      <c r="K1889" s="227"/>
      <c r="L1889" s="40"/>
      <c r="M1889" s="40"/>
      <c r="N1889" s="40"/>
      <c r="O1889" s="40"/>
      <c r="P1889" s="40"/>
      <c r="Q1889" s="227"/>
      <c r="R1889" s="227"/>
      <c r="S1889" s="227"/>
      <c r="T1889" s="227"/>
      <c r="U1889" s="227"/>
      <c r="V1889" s="227"/>
      <c r="W1889" s="227"/>
      <c r="X1889" s="227"/>
      <c r="Y1889" s="227"/>
      <c r="Z1889" s="227"/>
      <c r="AA1889" s="227"/>
      <c r="AB1889" s="227"/>
      <c r="AC1889" s="227"/>
      <c r="AD1889" s="227"/>
      <c r="AE1889" s="227"/>
      <c r="AF1889" s="227"/>
      <c r="AG1889" s="227"/>
      <c r="AH1889" s="227"/>
      <c r="AI1889" s="227"/>
      <c r="AT1889" s="11"/>
      <c r="AU1889" s="88"/>
    </row>
    <row r="1890" spans="3:47" outlineLevel="2" x14ac:dyDescent="0.2">
      <c r="C1890" s="119">
        <v>17</v>
      </c>
      <c r="D1890" s="206" t="s">
        <v>187</v>
      </c>
      <c r="E1890" s="125"/>
      <c r="F1890" s="207" t="s">
        <v>5</v>
      </c>
      <c r="G1890" s="207"/>
      <c r="H1890" s="207"/>
      <c r="I1890" s="158" t="s">
        <v>57</v>
      </c>
      <c r="J1890" s="228" t="s">
        <v>152</v>
      </c>
      <c r="K1890" s="207"/>
      <c r="L1890" s="207"/>
      <c r="M1890" s="207"/>
      <c r="N1890" s="207"/>
      <c r="O1890" s="207"/>
      <c r="P1890" s="208"/>
      <c r="Q1890" s="229" t="s">
        <v>110</v>
      </c>
      <c r="R1890" s="230"/>
      <c r="S1890" s="231"/>
      <c r="T1890" s="231"/>
      <c r="U1890" s="232">
        <v>0</v>
      </c>
      <c r="V1890" s="232">
        <v>0</v>
      </c>
      <c r="W1890" s="231">
        <v>0</v>
      </c>
      <c r="X1890" s="232">
        <v>0</v>
      </c>
      <c r="Y1890" s="231">
        <v>0</v>
      </c>
      <c r="Z1890" s="231">
        <v>0</v>
      </c>
      <c r="AA1890" s="231">
        <v>0</v>
      </c>
      <c r="AB1890" s="231">
        <v>0</v>
      </c>
      <c r="AC1890" s="231">
        <v>0</v>
      </c>
      <c r="AD1890" s="231">
        <v>0</v>
      </c>
      <c r="AE1890" s="231">
        <v>0</v>
      </c>
      <c r="AF1890" s="231">
        <v>0</v>
      </c>
      <c r="AG1890" s="231">
        <v>0</v>
      </c>
      <c r="AH1890" s="233">
        <v>0</v>
      </c>
      <c r="AI1890" s="233">
        <v>0</v>
      </c>
      <c r="AT1890" s="11"/>
      <c r="AU1890" s="88"/>
    </row>
    <row r="1891" spans="3:47" outlineLevel="2" x14ac:dyDescent="0.2">
      <c r="C1891" s="119">
        <v>17</v>
      </c>
      <c r="D1891" s="206" t="s">
        <v>187</v>
      </c>
      <c r="E1891" s="134"/>
      <c r="F1891" s="124" t="s">
        <v>129</v>
      </c>
      <c r="G1891" s="124"/>
      <c r="H1891" s="124"/>
      <c r="I1891" s="72" t="s">
        <v>62</v>
      </c>
      <c r="J1891" s="234" t="s">
        <v>152</v>
      </c>
      <c r="K1891" s="124"/>
      <c r="L1891" s="124"/>
      <c r="M1891" s="124"/>
      <c r="N1891" s="124"/>
      <c r="O1891" s="124"/>
      <c r="P1891" s="214"/>
      <c r="Q1891" s="235" t="s">
        <v>110</v>
      </c>
      <c r="R1891" s="236"/>
      <c r="S1891" s="237"/>
      <c r="T1891" s="237"/>
      <c r="U1891" s="238">
        <v>0</v>
      </c>
      <c r="V1891" s="238">
        <v>0</v>
      </c>
      <c r="W1891" s="237">
        <v>0</v>
      </c>
      <c r="X1891" s="238">
        <v>0</v>
      </c>
      <c r="Y1891" s="237">
        <v>0</v>
      </c>
      <c r="Z1891" s="237">
        <v>0</v>
      </c>
      <c r="AA1891" s="237">
        <v>0</v>
      </c>
      <c r="AB1891" s="237">
        <v>0</v>
      </c>
      <c r="AC1891" s="237">
        <v>0</v>
      </c>
      <c r="AD1891" s="237">
        <v>0</v>
      </c>
      <c r="AE1891" s="237">
        <v>0</v>
      </c>
      <c r="AF1891" s="237">
        <v>0</v>
      </c>
      <c r="AG1891" s="237">
        <v>0</v>
      </c>
      <c r="AH1891" s="239">
        <v>0</v>
      </c>
      <c r="AI1891" s="239">
        <v>0</v>
      </c>
      <c r="AT1891" s="11"/>
      <c r="AU1891" s="88"/>
    </row>
    <row r="1892" spans="3:47" outlineLevel="2" x14ac:dyDescent="0.2">
      <c r="C1892" s="119">
        <v>17</v>
      </c>
      <c r="D1892" s="206" t="s">
        <v>187</v>
      </c>
      <c r="E1892" s="140"/>
      <c r="F1892" s="220" t="s">
        <v>128</v>
      </c>
      <c r="G1892" s="220"/>
      <c r="H1892" s="220"/>
      <c r="I1892" s="161" t="s">
        <v>188</v>
      </c>
      <c r="J1892" s="240" t="s">
        <v>152</v>
      </c>
      <c r="K1892" s="220"/>
      <c r="L1892" s="220"/>
      <c r="M1892" s="220"/>
      <c r="N1892" s="220"/>
      <c r="O1892" s="220"/>
      <c r="P1892" s="221"/>
      <c r="Q1892" s="241" t="s">
        <v>110</v>
      </c>
      <c r="R1892" s="242"/>
      <c r="S1892" s="243"/>
      <c r="T1892" s="243"/>
      <c r="U1892" s="244">
        <v>0</v>
      </c>
      <c r="V1892" s="244">
        <v>0</v>
      </c>
      <c r="W1892" s="243">
        <v>0</v>
      </c>
      <c r="X1892" s="244">
        <v>0</v>
      </c>
      <c r="Y1892" s="243">
        <v>0</v>
      </c>
      <c r="Z1892" s="243">
        <v>0</v>
      </c>
      <c r="AA1892" s="243">
        <v>0</v>
      </c>
      <c r="AB1892" s="243">
        <v>0</v>
      </c>
      <c r="AC1892" s="243">
        <v>0</v>
      </c>
      <c r="AD1892" s="243">
        <v>0</v>
      </c>
      <c r="AE1892" s="243">
        <v>0</v>
      </c>
      <c r="AF1892" s="243">
        <v>0</v>
      </c>
      <c r="AG1892" s="243">
        <v>0</v>
      </c>
      <c r="AH1892" s="245">
        <v>0</v>
      </c>
      <c r="AI1892" s="245">
        <v>0</v>
      </c>
      <c r="AT1892" s="11"/>
      <c r="AU1892" s="88"/>
    </row>
    <row r="1893" spans="3:47" outlineLevel="2" x14ac:dyDescent="0.2">
      <c r="AT1893" s="11"/>
      <c r="AU1893" s="88"/>
    </row>
    <row r="1894" spans="3:47" x14ac:dyDescent="0.2">
      <c r="C1894" s="116">
        <v>18</v>
      </c>
      <c r="D1894" s="67" t="s">
        <v>148</v>
      </c>
      <c r="E1894" s="67"/>
      <c r="F1894" s="67"/>
      <c r="G1894" s="67"/>
      <c r="H1894" s="102"/>
      <c r="I1894" s="67"/>
      <c r="J1894" s="67"/>
      <c r="K1894" s="102"/>
      <c r="L1894" s="67"/>
      <c r="M1894" s="67"/>
      <c r="N1894" s="67"/>
      <c r="O1894" s="67"/>
      <c r="P1894" s="67"/>
      <c r="Q1894" s="117" t="s">
        <v>110</v>
      </c>
      <c r="R1894" s="118">
        <v>0</v>
      </c>
      <c r="S1894" s="118">
        <v>0</v>
      </c>
      <c r="T1894" s="118">
        <v>0</v>
      </c>
      <c r="U1894" s="118">
        <v>1520.5778923823516</v>
      </c>
      <c r="V1894" s="118">
        <v>1622.5674104582567</v>
      </c>
      <c r="W1894" s="118">
        <v>1693.3554666840087</v>
      </c>
      <c r="X1894" s="118">
        <v>1921.8441685141538</v>
      </c>
      <c r="Y1894" s="118">
        <v>2104.9164737145011</v>
      </c>
      <c r="Z1894" s="118">
        <v>2467.9996117908781</v>
      </c>
      <c r="AA1894" s="118">
        <v>2255.8866184516423</v>
      </c>
      <c r="AB1894" s="118">
        <v>2319.1508644805244</v>
      </c>
      <c r="AC1894" s="118">
        <v>2379.3999152859928</v>
      </c>
      <c r="AD1894" s="118">
        <v>2377.0494624514627</v>
      </c>
      <c r="AE1894" s="118">
        <v>2372.3995940584437</v>
      </c>
      <c r="AF1894" s="118">
        <v>2303.5526890941865</v>
      </c>
      <c r="AG1894" s="118">
        <v>2204.3131535294478</v>
      </c>
      <c r="AH1894" s="118">
        <v>2405.3937553351998</v>
      </c>
      <c r="AI1894" s="118">
        <v>2359.5147689585656</v>
      </c>
      <c r="AT1894" s="11"/>
      <c r="AU1894" s="88"/>
    </row>
    <row r="1895" spans="3:47" s="11" customFormat="1" outlineLevel="1" x14ac:dyDescent="0.2">
      <c r="C1895" s="119">
        <v>18</v>
      </c>
      <c r="E1895" s="120" t="s">
        <v>174</v>
      </c>
      <c r="F1895" s="121"/>
      <c r="G1895" s="121"/>
      <c r="H1895" s="121"/>
      <c r="I1895" s="121"/>
      <c r="J1895" s="121"/>
      <c r="K1895" s="121"/>
      <c r="L1895" s="121"/>
      <c r="M1895" s="121"/>
      <c r="N1895" s="121"/>
      <c r="O1895" s="121"/>
      <c r="P1895" s="121"/>
      <c r="Q1895" s="122"/>
      <c r="R1895" s="123"/>
      <c r="S1895" s="123"/>
      <c r="T1895" s="123"/>
      <c r="U1895" s="123"/>
      <c r="V1895" s="123"/>
      <c r="W1895" s="123"/>
      <c r="X1895" s="123"/>
      <c r="Y1895" s="123"/>
      <c r="Z1895" s="123"/>
      <c r="AA1895" s="123"/>
      <c r="AB1895" s="123"/>
      <c r="AC1895" s="123"/>
      <c r="AD1895" s="123"/>
      <c r="AE1895" s="123"/>
      <c r="AF1895" s="123"/>
      <c r="AG1895" s="123"/>
      <c r="AH1895" s="123"/>
      <c r="AI1895" s="123"/>
      <c r="AU1895" s="88"/>
    </row>
    <row r="1896" spans="3:47" s="11" customFormat="1" outlineLevel="2" x14ac:dyDescent="0.2">
      <c r="C1896" s="119">
        <v>18</v>
      </c>
      <c r="E1896" s="124" t="s">
        <v>175</v>
      </c>
      <c r="U1896" s="25" t="s">
        <v>87</v>
      </c>
      <c r="V1896" s="25"/>
      <c r="W1896" s="25" t="s">
        <v>88</v>
      </c>
      <c r="X1896" s="25" t="s">
        <v>89</v>
      </c>
      <c r="AU1896" s="88"/>
    </row>
    <row r="1897" spans="3:47" s="11" customFormat="1" outlineLevel="2" x14ac:dyDescent="0.2">
      <c r="C1897" s="119">
        <v>18</v>
      </c>
      <c r="E1897" s="125"/>
      <c r="F1897" s="126" t="s">
        <v>209</v>
      </c>
      <c r="G1897" s="127"/>
      <c r="H1897" s="127"/>
      <c r="I1897" s="127"/>
      <c r="J1897" s="127"/>
      <c r="K1897" s="127"/>
      <c r="L1897" s="127"/>
      <c r="M1897" s="127"/>
      <c r="N1897" s="127"/>
      <c r="O1897" s="127"/>
      <c r="P1897" s="127"/>
      <c r="Q1897" s="128" t="s">
        <v>110</v>
      </c>
      <c r="R1897" s="129"/>
      <c r="S1897" s="130"/>
      <c r="T1897" s="130"/>
      <c r="U1897" s="131">
        <v>0</v>
      </c>
      <c r="V1897" s="131">
        <v>0</v>
      </c>
      <c r="W1897" s="132">
        <v>0</v>
      </c>
      <c r="X1897" s="131">
        <v>0</v>
      </c>
      <c r="Y1897" s="130">
        <v>0</v>
      </c>
      <c r="Z1897" s="130">
        <v>0</v>
      </c>
      <c r="AA1897" s="130">
        <v>0</v>
      </c>
      <c r="AB1897" s="130">
        <v>0</v>
      </c>
      <c r="AC1897" s="130">
        <v>0</v>
      </c>
      <c r="AD1897" s="130">
        <v>0</v>
      </c>
      <c r="AE1897" s="130">
        <v>0</v>
      </c>
      <c r="AF1897" s="130">
        <v>0</v>
      </c>
      <c r="AG1897" s="130">
        <v>0</v>
      </c>
      <c r="AH1897" s="133">
        <v>0</v>
      </c>
      <c r="AI1897" s="133">
        <v>0</v>
      </c>
      <c r="AK1897" s="91"/>
      <c r="AU1897" s="88"/>
    </row>
    <row r="1898" spans="3:47" s="11" customFormat="1" outlineLevel="2" x14ac:dyDescent="0.2">
      <c r="C1898" s="119">
        <v>18</v>
      </c>
      <c r="E1898" s="134"/>
      <c r="F1898" s="36" t="s">
        <v>31</v>
      </c>
      <c r="Q1898" s="135" t="s">
        <v>110</v>
      </c>
      <c r="R1898" s="136"/>
      <c r="S1898" s="88"/>
      <c r="T1898" s="88"/>
      <c r="U1898" s="137">
        <v>283.00128000000001</v>
      </c>
      <c r="V1898" s="137">
        <v>341.01654240000005</v>
      </c>
      <c r="W1898" s="138">
        <v>375.90253468752007</v>
      </c>
      <c r="X1898" s="137">
        <v>385.22491754777064</v>
      </c>
      <c r="Y1898" s="88">
        <v>394.3547480936528</v>
      </c>
      <c r="Z1898" s="88">
        <v>403.22772992576006</v>
      </c>
      <c r="AA1898" s="88">
        <v>411.29228452427526</v>
      </c>
      <c r="AB1898" s="88">
        <v>419.51813021476079</v>
      </c>
      <c r="AC1898" s="88">
        <v>427.90849281905599</v>
      </c>
      <c r="AD1898" s="88">
        <v>436.46666267543714</v>
      </c>
      <c r="AE1898" s="88">
        <v>445.19599592894588</v>
      </c>
      <c r="AF1898" s="88">
        <v>454.09991584752481</v>
      </c>
      <c r="AG1898" s="88">
        <v>463.1819141644753</v>
      </c>
      <c r="AH1898" s="139">
        <v>472.44555244776484</v>
      </c>
      <c r="AI1898" s="139">
        <v>481.89446349672016</v>
      </c>
      <c r="AU1898" s="88"/>
    </row>
    <row r="1899" spans="3:47" s="11" customFormat="1" outlineLevel="2" x14ac:dyDescent="0.2">
      <c r="C1899" s="119">
        <v>18</v>
      </c>
      <c r="E1899" s="134"/>
      <c r="F1899" s="36" t="s">
        <v>28</v>
      </c>
      <c r="Q1899" s="135" t="s">
        <v>110</v>
      </c>
      <c r="R1899" s="136"/>
      <c r="S1899" s="88"/>
      <c r="T1899" s="88"/>
      <c r="U1899" s="137">
        <v>0</v>
      </c>
      <c r="V1899" s="137">
        <v>0</v>
      </c>
      <c r="W1899" s="138">
        <v>0</v>
      </c>
      <c r="X1899" s="137">
        <v>0</v>
      </c>
      <c r="Y1899" s="88">
        <v>0</v>
      </c>
      <c r="Z1899" s="88">
        <v>0</v>
      </c>
      <c r="AA1899" s="88">
        <v>0</v>
      </c>
      <c r="AB1899" s="88">
        <v>0</v>
      </c>
      <c r="AC1899" s="88">
        <v>0</v>
      </c>
      <c r="AD1899" s="88">
        <v>0</v>
      </c>
      <c r="AE1899" s="88">
        <v>0</v>
      </c>
      <c r="AF1899" s="88">
        <v>0</v>
      </c>
      <c r="AG1899" s="88">
        <v>0</v>
      </c>
      <c r="AH1899" s="139">
        <v>0</v>
      </c>
      <c r="AI1899" s="139">
        <v>0</v>
      </c>
      <c r="AU1899" s="88"/>
    </row>
    <row r="1900" spans="3:47" s="11" customFormat="1" outlineLevel="2" x14ac:dyDescent="0.2">
      <c r="C1900" s="119">
        <v>18</v>
      </c>
      <c r="E1900" s="134"/>
      <c r="F1900" s="36" t="s">
        <v>210</v>
      </c>
      <c r="Q1900" s="135" t="s">
        <v>110</v>
      </c>
      <c r="R1900" s="136"/>
      <c r="S1900" s="88"/>
      <c r="T1900" s="88"/>
      <c r="U1900" s="137">
        <v>373.36704132167881</v>
      </c>
      <c r="V1900" s="137">
        <v>386.65564720706504</v>
      </c>
      <c r="W1900" s="138">
        <v>397.49768920600218</v>
      </c>
      <c r="X1900" s="137">
        <v>408.41008665069438</v>
      </c>
      <c r="Y1900" s="88">
        <v>418.27857429095417</v>
      </c>
      <c r="Z1900" s="88">
        <v>427.09237559199602</v>
      </c>
      <c r="AA1900" s="88">
        <v>435.5688599393672</v>
      </c>
      <c r="AB1900" s="88">
        <v>444.2135767137201</v>
      </c>
      <c r="AC1900" s="88">
        <v>453.02986481693057</v>
      </c>
      <c r="AD1900" s="88">
        <v>462.02112941791904</v>
      </c>
      <c r="AE1900" s="88">
        <v>471.19084326784974</v>
      </c>
      <c r="AF1900" s="88">
        <v>480.54254804143267</v>
      </c>
      <c r="AG1900" s="88">
        <v>490.07985570484624</v>
      </c>
      <c r="AH1900" s="139">
        <v>499.80644991080914</v>
      </c>
      <c r="AI1900" s="139">
        <v>509.72608742134003</v>
      </c>
      <c r="AU1900" s="88"/>
    </row>
    <row r="1901" spans="3:47" s="11" customFormat="1" outlineLevel="2" x14ac:dyDescent="0.2">
      <c r="C1901" s="119">
        <v>18</v>
      </c>
      <c r="E1901" s="134"/>
      <c r="F1901" s="36" t="s">
        <v>211</v>
      </c>
      <c r="Q1901" s="135" t="s">
        <v>110</v>
      </c>
      <c r="R1901" s="136"/>
      <c r="S1901" s="88"/>
      <c r="T1901" s="88"/>
      <c r="U1901" s="137">
        <v>477.7118999999999</v>
      </c>
      <c r="V1901" s="137">
        <v>494.67067244999993</v>
      </c>
      <c r="W1901" s="138">
        <v>508.52145127859995</v>
      </c>
      <c r="X1901" s="137">
        <v>522.45493904363366</v>
      </c>
      <c r="Y1901" s="88">
        <v>535.15059406239402</v>
      </c>
      <c r="Z1901" s="88">
        <v>546.44227159711056</v>
      </c>
      <c r="AA1901" s="88">
        <v>557.31647280189304</v>
      </c>
      <c r="AB1901" s="88">
        <v>568.40707061065075</v>
      </c>
      <c r="AC1901" s="88">
        <v>579.71837131580276</v>
      </c>
      <c r="AD1901" s="88">
        <v>591.25476690498726</v>
      </c>
      <c r="AE1901" s="88">
        <v>603.02073676639657</v>
      </c>
      <c r="AF1901" s="88">
        <v>615.02084942804788</v>
      </c>
      <c r="AG1901" s="88">
        <v>627.25976433166602</v>
      </c>
      <c r="AH1901" s="139">
        <v>639.74223364186616</v>
      </c>
      <c r="AI1901" s="139">
        <v>652.47310409133934</v>
      </c>
      <c r="AU1901" s="88"/>
    </row>
    <row r="1902" spans="3:47" s="11" customFormat="1" outlineLevel="2" x14ac:dyDescent="0.2">
      <c r="C1902" s="119">
        <v>18</v>
      </c>
      <c r="E1902" s="134"/>
      <c r="F1902" s="36" t="s">
        <v>212</v>
      </c>
      <c r="Q1902" s="135" t="s">
        <v>110</v>
      </c>
      <c r="R1902" s="136"/>
      <c r="S1902" s="88"/>
      <c r="T1902" s="88"/>
      <c r="U1902" s="137">
        <v>114.64055333445604</v>
      </c>
      <c r="V1902" s="137">
        <v>118.79419313928071</v>
      </c>
      <c r="W1902" s="138">
        <v>122.1590705560081</v>
      </c>
      <c r="X1902" s="137">
        <v>125.5578839359308</v>
      </c>
      <c r="Y1902" s="88">
        <v>128.60337984090606</v>
      </c>
      <c r="Z1902" s="88">
        <v>131.28762971576927</v>
      </c>
      <c r="AA1902" s="88">
        <v>133.89048638586354</v>
      </c>
      <c r="AB1902" s="88">
        <v>136.54494626381313</v>
      </c>
      <c r="AC1902" s="88">
        <v>139.25203241442662</v>
      </c>
      <c r="AD1902" s="88">
        <v>142.01278818539123</v>
      </c>
      <c r="AE1902" s="88">
        <v>144.82827760939318</v>
      </c>
      <c r="AF1902" s="88">
        <v>147.69958581421025</v>
      </c>
      <c r="AG1902" s="88">
        <v>150.62781944093481</v>
      </c>
      <c r="AH1902" s="139">
        <v>153.61410707048825</v>
      </c>
      <c r="AI1902" s="139">
        <v>156.65959965859133</v>
      </c>
      <c r="AU1902" s="88"/>
    </row>
    <row r="1903" spans="3:47" s="11" customFormat="1" outlineLevel="2" x14ac:dyDescent="0.2">
      <c r="C1903" s="119">
        <v>18</v>
      </c>
      <c r="E1903" s="134"/>
      <c r="F1903" s="36" t="s">
        <v>213</v>
      </c>
      <c r="Q1903" s="135" t="s">
        <v>110</v>
      </c>
      <c r="R1903" s="136"/>
      <c r="S1903" s="88"/>
      <c r="T1903" s="88"/>
      <c r="U1903" s="137">
        <v>225.12386999999998</v>
      </c>
      <c r="V1903" s="137">
        <v>233.115767385</v>
      </c>
      <c r="W1903" s="138">
        <v>239.64300887178001</v>
      </c>
      <c r="X1903" s="137">
        <v>246.20922731486681</v>
      </c>
      <c r="Y1903" s="88">
        <v>252.19211153861812</v>
      </c>
      <c r="Z1903" s="88">
        <v>257.51336509208301</v>
      </c>
      <c r="AA1903" s="88">
        <v>262.63788105741548</v>
      </c>
      <c r="AB1903" s="88">
        <v>267.86437489045807</v>
      </c>
      <c r="AC1903" s="88">
        <v>273.19487595077817</v>
      </c>
      <c r="AD1903" s="88">
        <v>278.63145398219865</v>
      </c>
      <c r="AE1903" s="88">
        <v>284.17621991644444</v>
      </c>
      <c r="AF1903" s="88">
        <v>289.83132669278172</v>
      </c>
      <c r="AG1903" s="88">
        <v>295.59897009396809</v>
      </c>
      <c r="AH1903" s="139">
        <v>301.48138959883806</v>
      </c>
      <c r="AI1903" s="139">
        <v>307.48086925185493</v>
      </c>
      <c r="AU1903" s="88"/>
    </row>
    <row r="1904" spans="3:47" s="11" customFormat="1" outlineLevel="2" x14ac:dyDescent="0.2">
      <c r="C1904" s="119">
        <v>18</v>
      </c>
      <c r="E1904" s="134"/>
      <c r="F1904" s="36" t="s">
        <v>214</v>
      </c>
      <c r="Q1904" s="135" t="s">
        <v>110</v>
      </c>
      <c r="R1904" s="136"/>
      <c r="S1904" s="88"/>
      <c r="T1904" s="88"/>
      <c r="U1904" s="137">
        <v>38.062817726217077</v>
      </c>
      <c r="V1904" s="137">
        <v>39.336357611911069</v>
      </c>
      <c r="W1904" s="138">
        <v>40.40209137167831</v>
      </c>
      <c r="X1904" s="137">
        <v>41.461462321651325</v>
      </c>
      <c r="Y1904" s="88">
        <v>42.450532718179744</v>
      </c>
      <c r="Z1904" s="88">
        <v>43.373195467979286</v>
      </c>
      <c r="AA1904" s="88">
        <v>44.237104370459342</v>
      </c>
      <c r="AB1904" s="88">
        <v>45.118220642231229</v>
      </c>
      <c r="AC1904" s="88">
        <v>46.016887020309348</v>
      </c>
      <c r="AD1904" s="88">
        <v>46.933453068356542</v>
      </c>
      <c r="AE1904" s="88">
        <v>47.868275312657559</v>
      </c>
      <c r="AF1904" s="88">
        <v>48.821717380800798</v>
      </c>
      <c r="AG1904" s="88">
        <v>49.794150143122337</v>
      </c>
      <c r="AH1904" s="139">
        <v>50.785951856967245</v>
      </c>
      <c r="AI1904" s="139">
        <v>51.797508313824302</v>
      </c>
      <c r="AU1904" s="88"/>
    </row>
    <row r="1905" spans="3:47" s="11" customFormat="1" outlineLevel="2" x14ac:dyDescent="0.2">
      <c r="C1905" s="119">
        <v>18</v>
      </c>
      <c r="E1905" s="134"/>
      <c r="F1905" s="36" t="s">
        <v>215</v>
      </c>
      <c r="Q1905" s="135" t="s">
        <v>110</v>
      </c>
      <c r="R1905" s="136"/>
      <c r="S1905" s="88"/>
      <c r="T1905" s="88"/>
      <c r="U1905" s="137">
        <v>8.6704299999999996</v>
      </c>
      <c r="V1905" s="137">
        <v>8.9782302650000005</v>
      </c>
      <c r="W1905" s="138">
        <v>9.2296207124200009</v>
      </c>
      <c r="X1905" s="137">
        <v>9.4825123199403105</v>
      </c>
      <c r="Y1905" s="88">
        <v>9.7129373693148615</v>
      </c>
      <c r="Z1905" s="88">
        <v>9.9178803478074062</v>
      </c>
      <c r="AA1905" s="88">
        <v>10.115246166728774</v>
      </c>
      <c r="AB1905" s="88">
        <v>10.316539565446677</v>
      </c>
      <c r="AC1905" s="88">
        <v>10.521838702799066</v>
      </c>
      <c r="AD1905" s="88">
        <v>10.731223292984767</v>
      </c>
      <c r="AE1905" s="88">
        <v>10.944774636515165</v>
      </c>
      <c r="AF1905" s="88">
        <v>11.162575651781816</v>
      </c>
      <c r="AG1905" s="88">
        <v>11.384710907252275</v>
      </c>
      <c r="AH1905" s="139">
        <v>11.611266654306595</v>
      </c>
      <c r="AI1905" s="139">
        <v>11.842330860727296</v>
      </c>
      <c r="AU1905" s="88"/>
    </row>
    <row r="1906" spans="3:47" s="11" customFormat="1" outlineLevel="2" x14ac:dyDescent="0.2">
      <c r="C1906" s="119">
        <v>18</v>
      </c>
      <c r="E1906" s="134"/>
      <c r="F1906" s="36" t="s">
        <v>216</v>
      </c>
      <c r="Q1906" s="135" t="s">
        <v>110</v>
      </c>
      <c r="R1906" s="136"/>
      <c r="S1906" s="88"/>
      <c r="T1906" s="88"/>
      <c r="U1906" s="137">
        <v>0</v>
      </c>
      <c r="V1906" s="137">
        <v>0</v>
      </c>
      <c r="W1906" s="138">
        <v>0</v>
      </c>
      <c r="X1906" s="137">
        <v>0</v>
      </c>
      <c r="Y1906" s="88">
        <v>0</v>
      </c>
      <c r="Z1906" s="88">
        <v>0</v>
      </c>
      <c r="AA1906" s="88">
        <v>0</v>
      </c>
      <c r="AB1906" s="88">
        <v>0</v>
      </c>
      <c r="AC1906" s="88">
        <v>0</v>
      </c>
      <c r="AD1906" s="88">
        <v>0</v>
      </c>
      <c r="AE1906" s="88">
        <v>0</v>
      </c>
      <c r="AF1906" s="88">
        <v>0</v>
      </c>
      <c r="AG1906" s="88">
        <v>0</v>
      </c>
      <c r="AH1906" s="139">
        <v>0</v>
      </c>
      <c r="AI1906" s="139">
        <v>0</v>
      </c>
      <c r="AU1906" s="88"/>
    </row>
    <row r="1907" spans="3:47" s="11" customFormat="1" outlineLevel="2" x14ac:dyDescent="0.2">
      <c r="C1907" s="119">
        <v>18</v>
      </c>
      <c r="E1907" s="134"/>
      <c r="F1907" s="36" t="s">
        <v>33</v>
      </c>
      <c r="Q1907" s="135" t="s">
        <v>110</v>
      </c>
      <c r="R1907" s="136"/>
      <c r="S1907" s="88"/>
      <c r="T1907" s="88"/>
      <c r="U1907" s="137">
        <v>0</v>
      </c>
      <c r="V1907" s="137">
        <v>0</v>
      </c>
      <c r="W1907" s="138">
        <v>0</v>
      </c>
      <c r="X1907" s="137">
        <v>0</v>
      </c>
      <c r="Y1907" s="88">
        <v>0</v>
      </c>
      <c r="Z1907" s="88">
        <v>0</v>
      </c>
      <c r="AA1907" s="88">
        <v>0</v>
      </c>
      <c r="AB1907" s="88">
        <v>0</v>
      </c>
      <c r="AC1907" s="88">
        <v>0</v>
      </c>
      <c r="AD1907" s="88">
        <v>0</v>
      </c>
      <c r="AE1907" s="88">
        <v>0</v>
      </c>
      <c r="AF1907" s="88">
        <v>0</v>
      </c>
      <c r="AG1907" s="88">
        <v>0</v>
      </c>
      <c r="AH1907" s="139">
        <v>0</v>
      </c>
      <c r="AI1907" s="139">
        <v>0</v>
      </c>
      <c r="AU1907" s="88"/>
    </row>
    <row r="1908" spans="3:47" s="11" customFormat="1" outlineLevel="2" x14ac:dyDescent="0.2">
      <c r="C1908" s="119">
        <v>18</v>
      </c>
      <c r="E1908" s="134"/>
      <c r="F1908" s="36" t="s">
        <v>34</v>
      </c>
      <c r="Q1908" s="135" t="s">
        <v>110</v>
      </c>
      <c r="R1908" s="136"/>
      <c r="S1908" s="88"/>
      <c r="T1908" s="88"/>
      <c r="U1908" s="137">
        <v>0</v>
      </c>
      <c r="V1908" s="137">
        <v>0</v>
      </c>
      <c r="W1908" s="138">
        <v>0</v>
      </c>
      <c r="X1908" s="137">
        <v>0</v>
      </c>
      <c r="Y1908" s="88">
        <v>0</v>
      </c>
      <c r="Z1908" s="88">
        <v>0</v>
      </c>
      <c r="AA1908" s="88">
        <v>0</v>
      </c>
      <c r="AB1908" s="88">
        <v>0</v>
      </c>
      <c r="AC1908" s="88">
        <v>0</v>
      </c>
      <c r="AD1908" s="88">
        <v>0</v>
      </c>
      <c r="AE1908" s="88">
        <v>0</v>
      </c>
      <c r="AF1908" s="88">
        <v>0</v>
      </c>
      <c r="AG1908" s="88">
        <v>0</v>
      </c>
      <c r="AH1908" s="139">
        <v>0</v>
      </c>
      <c r="AI1908" s="139">
        <v>0</v>
      </c>
      <c r="AU1908" s="88"/>
    </row>
    <row r="1909" spans="3:47" s="11" customFormat="1" outlineLevel="2" x14ac:dyDescent="0.2">
      <c r="C1909" s="119">
        <v>18</v>
      </c>
      <c r="E1909" s="134"/>
      <c r="F1909" s="36" t="s">
        <v>217</v>
      </c>
      <c r="Q1909" s="135" t="s">
        <v>110</v>
      </c>
      <c r="R1909" s="136"/>
      <c r="S1909" s="88"/>
      <c r="T1909" s="88"/>
      <c r="U1909" s="137">
        <v>0</v>
      </c>
      <c r="V1909" s="137">
        <v>0</v>
      </c>
      <c r="W1909" s="138">
        <v>0</v>
      </c>
      <c r="X1909" s="137">
        <v>0</v>
      </c>
      <c r="Y1909" s="88">
        <v>0</v>
      </c>
      <c r="Z1909" s="88">
        <v>0</v>
      </c>
      <c r="AA1909" s="88">
        <v>0</v>
      </c>
      <c r="AB1909" s="88">
        <v>0</v>
      </c>
      <c r="AC1909" s="88">
        <v>0</v>
      </c>
      <c r="AD1909" s="88">
        <v>0</v>
      </c>
      <c r="AE1909" s="88">
        <v>0</v>
      </c>
      <c r="AF1909" s="88">
        <v>0</v>
      </c>
      <c r="AG1909" s="88">
        <v>0</v>
      </c>
      <c r="AH1909" s="139">
        <v>0</v>
      </c>
      <c r="AI1909" s="139">
        <v>0</v>
      </c>
      <c r="AU1909" s="88"/>
    </row>
    <row r="1910" spans="3:47" s="11" customFormat="1" outlineLevel="2" x14ac:dyDescent="0.2">
      <c r="C1910" s="119">
        <v>18</v>
      </c>
      <c r="E1910" s="134"/>
      <c r="F1910" s="36" t="s">
        <v>152</v>
      </c>
      <c r="Q1910" s="135" t="s">
        <v>110</v>
      </c>
      <c r="R1910" s="136"/>
      <c r="S1910" s="88"/>
      <c r="T1910" s="88"/>
      <c r="U1910" s="137">
        <v>0</v>
      </c>
      <c r="V1910" s="137">
        <v>0</v>
      </c>
      <c r="W1910" s="138">
        <v>0</v>
      </c>
      <c r="X1910" s="137">
        <v>0</v>
      </c>
      <c r="Y1910" s="88">
        <v>0</v>
      </c>
      <c r="Z1910" s="88">
        <v>0</v>
      </c>
      <c r="AA1910" s="88">
        <v>0</v>
      </c>
      <c r="AB1910" s="88">
        <v>0</v>
      </c>
      <c r="AC1910" s="88">
        <v>0</v>
      </c>
      <c r="AD1910" s="88">
        <v>0</v>
      </c>
      <c r="AE1910" s="88">
        <v>0</v>
      </c>
      <c r="AF1910" s="88">
        <v>0</v>
      </c>
      <c r="AG1910" s="88">
        <v>0</v>
      </c>
      <c r="AH1910" s="139">
        <v>0</v>
      </c>
      <c r="AI1910" s="139">
        <v>0</v>
      </c>
      <c r="AU1910" s="88"/>
    </row>
    <row r="1911" spans="3:47" s="11" customFormat="1" outlineLevel="2" x14ac:dyDescent="0.2">
      <c r="C1911" s="119">
        <v>18</v>
      </c>
      <c r="E1911" s="140"/>
      <c r="F1911" s="141" t="s">
        <v>152</v>
      </c>
      <c r="G1911" s="142"/>
      <c r="H1911" s="142"/>
      <c r="I1911" s="142"/>
      <c r="J1911" s="142"/>
      <c r="K1911" s="142"/>
      <c r="L1911" s="142"/>
      <c r="M1911" s="142"/>
      <c r="N1911" s="142"/>
      <c r="O1911" s="142"/>
      <c r="P1911" s="142"/>
      <c r="Q1911" s="143" t="s">
        <v>110</v>
      </c>
      <c r="R1911" s="144"/>
      <c r="S1911" s="145"/>
      <c r="T1911" s="145"/>
      <c r="U1911" s="146">
        <v>0</v>
      </c>
      <c r="V1911" s="146">
        <v>0</v>
      </c>
      <c r="W1911" s="147">
        <v>0</v>
      </c>
      <c r="X1911" s="146">
        <v>0</v>
      </c>
      <c r="Y1911" s="145">
        <v>0</v>
      </c>
      <c r="Z1911" s="145">
        <v>0</v>
      </c>
      <c r="AA1911" s="145">
        <v>0</v>
      </c>
      <c r="AB1911" s="145">
        <v>0</v>
      </c>
      <c r="AC1911" s="145">
        <v>0</v>
      </c>
      <c r="AD1911" s="145">
        <v>0</v>
      </c>
      <c r="AE1911" s="145">
        <v>0</v>
      </c>
      <c r="AF1911" s="145">
        <v>0</v>
      </c>
      <c r="AG1911" s="145">
        <v>0</v>
      </c>
      <c r="AH1911" s="148">
        <v>0</v>
      </c>
      <c r="AI1911" s="148">
        <v>0</v>
      </c>
      <c r="AU1911" s="88"/>
    </row>
    <row r="1912" spans="3:47" s="11" customFormat="1" outlineLevel="2" x14ac:dyDescent="0.2">
      <c r="C1912" s="119">
        <v>18</v>
      </c>
      <c r="F1912" s="149"/>
      <c r="G1912" s="149"/>
      <c r="H1912" s="149"/>
      <c r="I1912" s="149"/>
      <c r="J1912" s="149"/>
      <c r="K1912" s="149"/>
      <c r="L1912" s="149"/>
      <c r="M1912" s="149"/>
      <c r="N1912" s="149"/>
      <c r="O1912" s="149"/>
      <c r="P1912" s="149" t="s">
        <v>175</v>
      </c>
      <c r="Q1912" s="16" t="s">
        <v>110</v>
      </c>
      <c r="R1912" s="150"/>
      <c r="S1912" s="150"/>
      <c r="T1912" s="150"/>
      <c r="U1912" s="150">
        <v>1520.5778923823516</v>
      </c>
      <c r="V1912" s="150">
        <v>1622.567410458257</v>
      </c>
      <c r="W1912" s="150">
        <v>1693.3554666840087</v>
      </c>
      <c r="X1912" s="150">
        <v>1738.8010291344881</v>
      </c>
      <c r="Y1912" s="150">
        <v>1780.7428779140198</v>
      </c>
      <c r="Z1912" s="150">
        <v>1818.8544477385053</v>
      </c>
      <c r="AA1912" s="150">
        <v>1855.0583352460026</v>
      </c>
      <c r="AB1912" s="150">
        <v>1891.9828589010808</v>
      </c>
      <c r="AC1912" s="150">
        <v>1929.6423630401023</v>
      </c>
      <c r="AD1912" s="150">
        <v>1968.0514775272748</v>
      </c>
      <c r="AE1912" s="150">
        <v>2007.2251234382024</v>
      </c>
      <c r="AF1912" s="150">
        <v>2047.1785188565796</v>
      </c>
      <c r="AG1912" s="150">
        <v>2087.9271847862651</v>
      </c>
      <c r="AH1912" s="150">
        <v>2129.4869511810402</v>
      </c>
      <c r="AI1912" s="150">
        <v>2171.8739630943974</v>
      </c>
      <c r="AU1912" s="88"/>
    </row>
    <row r="1913" spans="3:47" s="11" customFormat="1" outlineLevel="2" x14ac:dyDescent="0.2">
      <c r="C1913" s="119">
        <v>18</v>
      </c>
      <c r="E1913" s="124" t="s">
        <v>176</v>
      </c>
      <c r="AU1913" s="88"/>
    </row>
    <row r="1914" spans="3:47" s="11" customFormat="1" outlineLevel="2" x14ac:dyDescent="0.2">
      <c r="C1914" s="119">
        <v>18</v>
      </c>
      <c r="E1914" s="151" t="s">
        <v>209</v>
      </c>
      <c r="F1914" s="127"/>
      <c r="G1914" s="127"/>
      <c r="H1914" s="127"/>
      <c r="I1914" s="127"/>
      <c r="J1914" s="127"/>
      <c r="K1914" s="127"/>
      <c r="L1914" s="127"/>
      <c r="M1914" s="127"/>
      <c r="N1914" s="127"/>
      <c r="O1914" s="127"/>
      <c r="P1914" s="152"/>
      <c r="Q1914" s="128" t="s">
        <v>110</v>
      </c>
      <c r="R1914" s="129"/>
      <c r="S1914" s="130"/>
      <c r="T1914" s="130"/>
      <c r="U1914" s="131">
        <v>0</v>
      </c>
      <c r="V1914" s="131">
        <v>0</v>
      </c>
      <c r="W1914" s="132">
        <v>0</v>
      </c>
      <c r="X1914" s="131">
        <v>0</v>
      </c>
      <c r="Y1914" s="130">
        <v>0</v>
      </c>
      <c r="Z1914" s="130">
        <v>0</v>
      </c>
      <c r="AA1914" s="130">
        <v>0</v>
      </c>
      <c r="AB1914" s="130">
        <v>0</v>
      </c>
      <c r="AC1914" s="130">
        <v>0</v>
      </c>
      <c r="AD1914" s="130">
        <v>0</v>
      </c>
      <c r="AE1914" s="130">
        <v>0</v>
      </c>
      <c r="AF1914" s="130">
        <v>0</v>
      </c>
      <c r="AG1914" s="130">
        <v>0</v>
      </c>
      <c r="AH1914" s="133">
        <v>0</v>
      </c>
      <c r="AI1914" s="133">
        <v>0</v>
      </c>
      <c r="AU1914" s="88"/>
    </row>
    <row r="1915" spans="3:47" s="11" customFormat="1" outlineLevel="2" x14ac:dyDescent="0.2">
      <c r="C1915" s="119">
        <v>18</v>
      </c>
      <c r="E1915" s="153" t="s">
        <v>31</v>
      </c>
      <c r="P1915" s="149"/>
      <c r="Q1915" s="135" t="s">
        <v>110</v>
      </c>
      <c r="R1915" s="136"/>
      <c r="S1915" s="88"/>
      <c r="T1915" s="88"/>
      <c r="U1915" s="137">
        <v>0</v>
      </c>
      <c r="V1915" s="137">
        <v>0</v>
      </c>
      <c r="W1915" s="138">
        <v>0</v>
      </c>
      <c r="X1915" s="137">
        <v>0</v>
      </c>
      <c r="Y1915" s="88">
        <v>0</v>
      </c>
      <c r="Z1915" s="88">
        <v>0</v>
      </c>
      <c r="AA1915" s="88">
        <v>0</v>
      </c>
      <c r="AB1915" s="88">
        <v>0</v>
      </c>
      <c r="AC1915" s="88">
        <v>0</v>
      </c>
      <c r="AD1915" s="88">
        <v>0</v>
      </c>
      <c r="AE1915" s="88">
        <v>0</v>
      </c>
      <c r="AF1915" s="88">
        <v>0</v>
      </c>
      <c r="AG1915" s="88">
        <v>0</v>
      </c>
      <c r="AH1915" s="139">
        <v>0</v>
      </c>
      <c r="AI1915" s="139">
        <v>0</v>
      </c>
      <c r="AU1915" s="88"/>
    </row>
    <row r="1916" spans="3:47" s="11" customFormat="1" outlineLevel="2" x14ac:dyDescent="0.2">
      <c r="C1916" s="119">
        <v>18</v>
      </c>
      <c r="E1916" s="153" t="s">
        <v>28</v>
      </c>
      <c r="P1916" s="149"/>
      <c r="Q1916" s="135" t="s">
        <v>110</v>
      </c>
      <c r="R1916" s="136"/>
      <c r="S1916" s="88"/>
      <c r="T1916" s="88"/>
      <c r="U1916" s="137">
        <v>0</v>
      </c>
      <c r="V1916" s="137">
        <v>0</v>
      </c>
      <c r="W1916" s="138">
        <v>0</v>
      </c>
      <c r="X1916" s="137">
        <v>0</v>
      </c>
      <c r="Y1916" s="88">
        <v>0</v>
      </c>
      <c r="Z1916" s="88">
        <v>0</v>
      </c>
      <c r="AA1916" s="88">
        <v>0</v>
      </c>
      <c r="AB1916" s="88">
        <v>0</v>
      </c>
      <c r="AC1916" s="88">
        <v>0</v>
      </c>
      <c r="AD1916" s="88">
        <v>0</v>
      </c>
      <c r="AE1916" s="88">
        <v>0</v>
      </c>
      <c r="AF1916" s="88">
        <v>0</v>
      </c>
      <c r="AG1916" s="88">
        <v>0</v>
      </c>
      <c r="AH1916" s="139">
        <v>0</v>
      </c>
      <c r="AI1916" s="139">
        <v>0</v>
      </c>
      <c r="AU1916" s="88"/>
    </row>
    <row r="1917" spans="3:47" s="11" customFormat="1" outlineLevel="2" x14ac:dyDescent="0.2">
      <c r="C1917" s="119">
        <v>18</v>
      </c>
      <c r="E1917" s="153" t="s">
        <v>210</v>
      </c>
      <c r="P1917" s="149"/>
      <c r="Q1917" s="135" t="s">
        <v>110</v>
      </c>
      <c r="R1917" s="136"/>
      <c r="S1917" s="88"/>
      <c r="T1917" s="88"/>
      <c r="U1917" s="137">
        <v>0</v>
      </c>
      <c r="V1917" s="137">
        <v>0</v>
      </c>
      <c r="W1917" s="138">
        <v>0</v>
      </c>
      <c r="X1917" s="137">
        <v>0</v>
      </c>
      <c r="Y1917" s="88">
        <v>0</v>
      </c>
      <c r="Z1917" s="88">
        <v>0</v>
      </c>
      <c r="AA1917" s="88">
        <v>0</v>
      </c>
      <c r="AB1917" s="88">
        <v>0</v>
      </c>
      <c r="AC1917" s="88">
        <v>0</v>
      </c>
      <c r="AD1917" s="88">
        <v>0</v>
      </c>
      <c r="AE1917" s="88">
        <v>0</v>
      </c>
      <c r="AF1917" s="88">
        <v>0</v>
      </c>
      <c r="AG1917" s="88">
        <v>0</v>
      </c>
      <c r="AH1917" s="139">
        <v>0</v>
      </c>
      <c r="AI1917" s="139">
        <v>0</v>
      </c>
      <c r="AU1917" s="88"/>
    </row>
    <row r="1918" spans="3:47" s="11" customFormat="1" outlineLevel="2" x14ac:dyDescent="0.2">
      <c r="C1918" s="119">
        <v>18</v>
      </c>
      <c r="E1918" s="153" t="s">
        <v>211</v>
      </c>
      <c r="P1918" s="149"/>
      <c r="Q1918" s="135" t="s">
        <v>110</v>
      </c>
      <c r="R1918" s="136"/>
      <c r="S1918" s="88"/>
      <c r="T1918" s="88"/>
      <c r="U1918" s="137">
        <v>0</v>
      </c>
      <c r="V1918" s="137">
        <v>0</v>
      </c>
      <c r="W1918" s="138">
        <v>0</v>
      </c>
      <c r="X1918" s="137">
        <v>28.01261964309149</v>
      </c>
      <c r="Y1918" s="88">
        <v>27.008184846757594</v>
      </c>
      <c r="Z1918" s="88">
        <v>27.750909930043431</v>
      </c>
      <c r="AA1918" s="88">
        <v>28.444682678294516</v>
      </c>
      <c r="AB1918" s="88">
        <v>29.155799745251876</v>
      </c>
      <c r="AC1918" s="88">
        <v>29.884694738883169</v>
      </c>
      <c r="AD1918" s="88">
        <v>30.631812107355245</v>
      </c>
      <c r="AE1918" s="88">
        <v>31.397607410039122</v>
      </c>
      <c r="AF1918" s="88">
        <v>32.182547595290103</v>
      </c>
      <c r="AG1918" s="88">
        <v>32.987111285172354</v>
      </c>
      <c r="AH1918" s="139">
        <v>33.811789067301653</v>
      </c>
      <c r="AI1918" s="139">
        <v>34.657083793984199</v>
      </c>
      <c r="AU1918" s="88"/>
    </row>
    <row r="1919" spans="3:47" s="11" customFormat="1" outlineLevel="2" x14ac:dyDescent="0.2">
      <c r="C1919" s="119">
        <v>18</v>
      </c>
      <c r="E1919" s="153" t="s">
        <v>212</v>
      </c>
      <c r="P1919" s="149"/>
      <c r="Q1919" s="135" t="s">
        <v>110</v>
      </c>
      <c r="R1919" s="136"/>
      <c r="S1919" s="88"/>
      <c r="T1919" s="88"/>
      <c r="U1919" s="137">
        <v>0</v>
      </c>
      <c r="V1919" s="137">
        <v>0</v>
      </c>
      <c r="W1919" s="138">
        <v>0</v>
      </c>
      <c r="X1919" s="137">
        <v>0</v>
      </c>
      <c r="Y1919" s="88">
        <v>0</v>
      </c>
      <c r="Z1919" s="88">
        <v>0</v>
      </c>
      <c r="AA1919" s="88">
        <v>0</v>
      </c>
      <c r="AB1919" s="88">
        <v>0</v>
      </c>
      <c r="AC1919" s="88">
        <v>0</v>
      </c>
      <c r="AD1919" s="88">
        <v>0</v>
      </c>
      <c r="AE1919" s="88">
        <v>0</v>
      </c>
      <c r="AF1919" s="88">
        <v>0</v>
      </c>
      <c r="AG1919" s="88">
        <v>0</v>
      </c>
      <c r="AH1919" s="139">
        <v>0</v>
      </c>
      <c r="AI1919" s="139">
        <v>0</v>
      </c>
      <c r="AU1919" s="88"/>
    </row>
    <row r="1920" spans="3:47" s="11" customFormat="1" outlineLevel="2" x14ac:dyDescent="0.2">
      <c r="C1920" s="119">
        <v>18</v>
      </c>
      <c r="E1920" s="153" t="s">
        <v>213</v>
      </c>
      <c r="P1920" s="149"/>
      <c r="Q1920" s="135" t="s">
        <v>110</v>
      </c>
      <c r="R1920" s="136"/>
      <c r="S1920" s="88"/>
      <c r="T1920" s="88"/>
      <c r="U1920" s="137">
        <v>0</v>
      </c>
      <c r="V1920" s="137">
        <v>0</v>
      </c>
      <c r="W1920" s="138">
        <v>0</v>
      </c>
      <c r="X1920" s="137">
        <v>0</v>
      </c>
      <c r="Y1920" s="88">
        <v>0</v>
      </c>
      <c r="Z1920" s="88">
        <v>0</v>
      </c>
      <c r="AA1920" s="88">
        <v>0</v>
      </c>
      <c r="AB1920" s="88">
        <v>0</v>
      </c>
      <c r="AC1920" s="88">
        <v>0</v>
      </c>
      <c r="AD1920" s="88">
        <v>0</v>
      </c>
      <c r="AE1920" s="88">
        <v>0</v>
      </c>
      <c r="AF1920" s="88">
        <v>0</v>
      </c>
      <c r="AG1920" s="88">
        <v>0</v>
      </c>
      <c r="AH1920" s="139">
        <v>0</v>
      </c>
      <c r="AI1920" s="139">
        <v>0</v>
      </c>
      <c r="AU1920" s="88"/>
    </row>
    <row r="1921" spans="3:47" s="11" customFormat="1" outlineLevel="2" x14ac:dyDescent="0.2">
      <c r="C1921" s="119">
        <v>18</v>
      </c>
      <c r="E1921" s="153" t="s">
        <v>214</v>
      </c>
      <c r="P1921" s="149"/>
      <c r="Q1921" s="135" t="s">
        <v>110</v>
      </c>
      <c r="R1921" s="136"/>
      <c r="S1921" s="88"/>
      <c r="T1921" s="88"/>
      <c r="U1921" s="137">
        <v>0</v>
      </c>
      <c r="V1921" s="137">
        <v>0</v>
      </c>
      <c r="W1921" s="138">
        <v>0</v>
      </c>
      <c r="X1921" s="137">
        <v>0</v>
      </c>
      <c r="Y1921" s="88">
        <v>0</v>
      </c>
      <c r="Z1921" s="88">
        <v>0</v>
      </c>
      <c r="AA1921" s="88">
        <v>0</v>
      </c>
      <c r="AB1921" s="88">
        <v>0</v>
      </c>
      <c r="AC1921" s="88">
        <v>0</v>
      </c>
      <c r="AD1921" s="88">
        <v>0</v>
      </c>
      <c r="AE1921" s="88">
        <v>0</v>
      </c>
      <c r="AF1921" s="88">
        <v>0</v>
      </c>
      <c r="AG1921" s="88">
        <v>0</v>
      </c>
      <c r="AH1921" s="139">
        <v>0</v>
      </c>
      <c r="AI1921" s="139">
        <v>0</v>
      </c>
      <c r="AU1921" s="88"/>
    </row>
    <row r="1922" spans="3:47" s="11" customFormat="1" outlineLevel="2" x14ac:dyDescent="0.2">
      <c r="C1922" s="119">
        <v>18</v>
      </c>
      <c r="E1922" s="153" t="s">
        <v>215</v>
      </c>
      <c r="P1922" s="149"/>
      <c r="Q1922" s="135" t="s">
        <v>110</v>
      </c>
      <c r="R1922" s="136"/>
      <c r="S1922" s="88"/>
      <c r="T1922" s="88"/>
      <c r="U1922" s="137">
        <v>0</v>
      </c>
      <c r="V1922" s="137">
        <v>0</v>
      </c>
      <c r="W1922" s="138">
        <v>0</v>
      </c>
      <c r="X1922" s="137">
        <v>0</v>
      </c>
      <c r="Y1922" s="88">
        <v>0</v>
      </c>
      <c r="Z1922" s="88">
        <v>0</v>
      </c>
      <c r="AA1922" s="88">
        <v>0</v>
      </c>
      <c r="AB1922" s="88">
        <v>0</v>
      </c>
      <c r="AC1922" s="88">
        <v>0</v>
      </c>
      <c r="AD1922" s="88">
        <v>0</v>
      </c>
      <c r="AE1922" s="88">
        <v>0</v>
      </c>
      <c r="AF1922" s="88">
        <v>0</v>
      </c>
      <c r="AG1922" s="88">
        <v>0</v>
      </c>
      <c r="AH1922" s="139">
        <v>0</v>
      </c>
      <c r="AI1922" s="139">
        <v>0</v>
      </c>
      <c r="AU1922" s="88"/>
    </row>
    <row r="1923" spans="3:47" s="11" customFormat="1" outlineLevel="2" x14ac:dyDescent="0.2">
      <c r="C1923" s="119">
        <v>18</v>
      </c>
      <c r="E1923" s="153" t="s">
        <v>216</v>
      </c>
      <c r="P1923" s="149"/>
      <c r="Q1923" s="135" t="s">
        <v>110</v>
      </c>
      <c r="R1923" s="136"/>
      <c r="S1923" s="88"/>
      <c r="T1923" s="88"/>
      <c r="U1923" s="137">
        <v>0</v>
      </c>
      <c r="V1923" s="137">
        <v>0</v>
      </c>
      <c r="W1923" s="138">
        <v>0</v>
      </c>
      <c r="X1923" s="137">
        <v>95.037991930151307</v>
      </c>
      <c r="Y1923" s="88">
        <v>97.7624143654823</v>
      </c>
      <c r="Z1923" s="88">
        <v>100.45088076053307</v>
      </c>
      <c r="AA1923" s="88">
        <v>102.96215277954639</v>
      </c>
      <c r="AB1923" s="88">
        <v>0</v>
      </c>
      <c r="AC1923" s="88">
        <v>0</v>
      </c>
      <c r="AD1923" s="88">
        <v>0</v>
      </c>
      <c r="AE1923" s="88">
        <v>0</v>
      </c>
      <c r="AF1923" s="88">
        <v>0</v>
      </c>
      <c r="AG1923" s="88">
        <v>0</v>
      </c>
      <c r="AH1923" s="139">
        <v>0</v>
      </c>
      <c r="AI1923" s="139">
        <v>0</v>
      </c>
      <c r="AU1923" s="88"/>
    </row>
    <row r="1924" spans="3:47" s="11" customFormat="1" outlineLevel="2" x14ac:dyDescent="0.2">
      <c r="C1924" s="119">
        <v>18</v>
      </c>
      <c r="E1924" s="153" t="s">
        <v>33</v>
      </c>
      <c r="P1924" s="149"/>
      <c r="Q1924" s="135" t="s">
        <v>110</v>
      </c>
      <c r="R1924" s="136"/>
      <c r="S1924" s="88"/>
      <c r="T1924" s="88"/>
      <c r="U1924" s="137">
        <v>0</v>
      </c>
      <c r="V1924" s="137">
        <v>0</v>
      </c>
      <c r="W1924" s="138">
        <v>0</v>
      </c>
      <c r="X1924" s="137">
        <v>0</v>
      </c>
      <c r="Y1924" s="88">
        <v>0</v>
      </c>
      <c r="Z1924" s="88">
        <v>0</v>
      </c>
      <c r="AA1924" s="88">
        <v>0</v>
      </c>
      <c r="AB1924" s="88">
        <v>0</v>
      </c>
      <c r="AC1924" s="88">
        <v>0</v>
      </c>
      <c r="AD1924" s="88">
        <v>0</v>
      </c>
      <c r="AE1924" s="88">
        <v>0</v>
      </c>
      <c r="AF1924" s="88">
        <v>0</v>
      </c>
      <c r="AG1924" s="88">
        <v>0</v>
      </c>
      <c r="AH1924" s="139">
        <v>0</v>
      </c>
      <c r="AI1924" s="139">
        <v>0</v>
      </c>
      <c r="AU1924" s="88"/>
    </row>
    <row r="1925" spans="3:47" s="11" customFormat="1" outlineLevel="2" x14ac:dyDescent="0.2">
      <c r="C1925" s="119">
        <v>18</v>
      </c>
      <c r="E1925" s="153" t="s">
        <v>34</v>
      </c>
      <c r="P1925" s="149"/>
      <c r="Q1925" s="135" t="s">
        <v>110</v>
      </c>
      <c r="R1925" s="136"/>
      <c r="S1925" s="88"/>
      <c r="T1925" s="88"/>
      <c r="U1925" s="137">
        <v>0</v>
      </c>
      <c r="V1925" s="137">
        <v>0</v>
      </c>
      <c r="W1925" s="138">
        <v>0</v>
      </c>
      <c r="X1925" s="137">
        <v>59.992527806423233</v>
      </c>
      <c r="Y1925" s="88">
        <v>199.40299658824148</v>
      </c>
      <c r="Z1925" s="88">
        <v>520.94337336179603</v>
      </c>
      <c r="AA1925" s="88">
        <v>269.42144774779848</v>
      </c>
      <c r="AB1925" s="88">
        <v>398.012205834192</v>
      </c>
      <c r="AC1925" s="88">
        <v>419.87285750700732</v>
      </c>
      <c r="AD1925" s="88">
        <v>378.36617281683266</v>
      </c>
      <c r="AE1925" s="88">
        <v>333.77686321020224</v>
      </c>
      <c r="AF1925" s="88">
        <v>224.19162264231647</v>
      </c>
      <c r="AG1925" s="88">
        <v>83.398857458010212</v>
      </c>
      <c r="AH1925" s="139">
        <v>242.09501508685779</v>
      </c>
      <c r="AI1925" s="139">
        <v>152.98372207018417</v>
      </c>
      <c r="AU1925" s="88"/>
    </row>
    <row r="1926" spans="3:47" s="11" customFormat="1" outlineLevel="2" x14ac:dyDescent="0.2">
      <c r="C1926" s="119">
        <v>18</v>
      </c>
      <c r="E1926" s="153" t="s">
        <v>217</v>
      </c>
      <c r="P1926" s="149"/>
      <c r="Q1926" s="135" t="s">
        <v>110</v>
      </c>
      <c r="R1926" s="136"/>
      <c r="S1926" s="88"/>
      <c r="T1926" s="88"/>
      <c r="U1926" s="137">
        <v>0</v>
      </c>
      <c r="V1926" s="137">
        <v>0</v>
      </c>
      <c r="W1926" s="138">
        <v>0</v>
      </c>
      <c r="X1926" s="137">
        <v>0</v>
      </c>
      <c r="Y1926" s="88">
        <v>0</v>
      </c>
      <c r="Z1926" s="88">
        <v>0</v>
      </c>
      <c r="AA1926" s="88">
        <v>0</v>
      </c>
      <c r="AB1926" s="88">
        <v>0</v>
      </c>
      <c r="AC1926" s="88">
        <v>0</v>
      </c>
      <c r="AD1926" s="88">
        <v>0</v>
      </c>
      <c r="AE1926" s="88">
        <v>0</v>
      </c>
      <c r="AF1926" s="88">
        <v>0</v>
      </c>
      <c r="AG1926" s="88">
        <v>0</v>
      </c>
      <c r="AH1926" s="139">
        <v>0</v>
      </c>
      <c r="AI1926" s="139">
        <v>0</v>
      </c>
      <c r="AU1926" s="88"/>
    </row>
    <row r="1927" spans="3:47" s="11" customFormat="1" outlineLevel="2" x14ac:dyDescent="0.2">
      <c r="C1927" s="119">
        <v>18</v>
      </c>
      <c r="E1927" s="153" t="s">
        <v>152</v>
      </c>
      <c r="P1927" s="149"/>
      <c r="Q1927" s="135" t="s">
        <v>110</v>
      </c>
      <c r="R1927" s="136"/>
      <c r="S1927" s="88"/>
      <c r="T1927" s="88"/>
      <c r="U1927" s="137">
        <v>0</v>
      </c>
      <c r="V1927" s="137">
        <v>0</v>
      </c>
      <c r="W1927" s="138">
        <v>0</v>
      </c>
      <c r="X1927" s="137">
        <v>0</v>
      </c>
      <c r="Y1927" s="88">
        <v>0</v>
      </c>
      <c r="Z1927" s="88">
        <v>0</v>
      </c>
      <c r="AA1927" s="88">
        <v>0</v>
      </c>
      <c r="AB1927" s="88">
        <v>0</v>
      </c>
      <c r="AC1927" s="88">
        <v>0</v>
      </c>
      <c r="AD1927" s="88">
        <v>0</v>
      </c>
      <c r="AE1927" s="88">
        <v>0</v>
      </c>
      <c r="AF1927" s="88">
        <v>0</v>
      </c>
      <c r="AG1927" s="88">
        <v>0</v>
      </c>
      <c r="AH1927" s="139">
        <v>0</v>
      </c>
      <c r="AI1927" s="139">
        <v>0</v>
      </c>
      <c r="AU1927" s="88"/>
    </row>
    <row r="1928" spans="3:47" s="11" customFormat="1" outlineLevel="2" x14ac:dyDescent="0.2">
      <c r="C1928" s="119">
        <v>18</v>
      </c>
      <c r="E1928" s="154" t="s">
        <v>152</v>
      </c>
      <c r="F1928" s="142"/>
      <c r="G1928" s="142"/>
      <c r="H1928" s="142"/>
      <c r="I1928" s="142"/>
      <c r="J1928" s="142"/>
      <c r="K1928" s="142"/>
      <c r="L1928" s="142"/>
      <c r="M1928" s="142"/>
      <c r="N1928" s="142"/>
      <c r="O1928" s="142"/>
      <c r="P1928" s="155"/>
      <c r="Q1928" s="143" t="s">
        <v>110</v>
      </c>
      <c r="R1928" s="144"/>
      <c r="S1928" s="145"/>
      <c r="T1928" s="145"/>
      <c r="U1928" s="146">
        <v>0</v>
      </c>
      <c r="V1928" s="146">
        <v>0</v>
      </c>
      <c r="W1928" s="147">
        <v>0</v>
      </c>
      <c r="X1928" s="146">
        <v>0</v>
      </c>
      <c r="Y1928" s="145">
        <v>0</v>
      </c>
      <c r="Z1928" s="145">
        <v>0</v>
      </c>
      <c r="AA1928" s="145">
        <v>0</v>
      </c>
      <c r="AB1928" s="145">
        <v>0</v>
      </c>
      <c r="AC1928" s="145">
        <v>0</v>
      </c>
      <c r="AD1928" s="145">
        <v>0</v>
      </c>
      <c r="AE1928" s="145">
        <v>0</v>
      </c>
      <c r="AF1928" s="145">
        <v>0</v>
      </c>
      <c r="AG1928" s="145">
        <v>0</v>
      </c>
      <c r="AH1928" s="148">
        <v>0</v>
      </c>
      <c r="AI1928" s="148">
        <v>0</v>
      </c>
      <c r="AU1928" s="88"/>
    </row>
    <row r="1929" spans="3:47" s="11" customFormat="1" outlineLevel="2" x14ac:dyDescent="0.2">
      <c r="C1929" s="119">
        <v>18</v>
      </c>
      <c r="P1929" s="149" t="s">
        <v>177</v>
      </c>
      <c r="Q1929" s="16" t="s">
        <v>110</v>
      </c>
      <c r="R1929" s="150"/>
      <c r="S1929" s="150"/>
      <c r="T1929" s="150"/>
      <c r="U1929" s="150">
        <v>0</v>
      </c>
      <c r="V1929" s="150">
        <v>0</v>
      </c>
      <c r="W1929" s="150">
        <v>0</v>
      </c>
      <c r="X1929" s="150">
        <v>183.04313937966603</v>
      </c>
      <c r="Y1929" s="150">
        <v>324.17359580048139</v>
      </c>
      <c r="Z1929" s="150">
        <v>649.14516405237259</v>
      </c>
      <c r="AA1929" s="150">
        <v>400.82828320563942</v>
      </c>
      <c r="AB1929" s="150">
        <v>427.1680055794439</v>
      </c>
      <c r="AC1929" s="150">
        <v>449.75755224589051</v>
      </c>
      <c r="AD1929" s="150">
        <v>408.9979849241879</v>
      </c>
      <c r="AE1929" s="150">
        <v>365.17447062024138</v>
      </c>
      <c r="AF1929" s="150">
        <v>256.37417023760656</v>
      </c>
      <c r="AG1929" s="150">
        <v>116.38596874318256</v>
      </c>
      <c r="AH1929" s="150">
        <v>275.90680415415943</v>
      </c>
      <c r="AI1929" s="150">
        <v>187.64080586416839</v>
      </c>
      <c r="AU1929" s="88"/>
    </row>
    <row r="1930" spans="3:47" s="11" customFormat="1" outlineLevel="2" x14ac:dyDescent="0.2">
      <c r="C1930" s="119">
        <v>18</v>
      </c>
      <c r="E1930" s="124" t="s">
        <v>178</v>
      </c>
      <c r="AU1930" s="88"/>
    </row>
    <row r="1931" spans="3:47" s="11" customFormat="1" outlineLevel="2" x14ac:dyDescent="0.2">
      <c r="C1931" s="119">
        <v>18</v>
      </c>
      <c r="F1931" s="156" t="s">
        <v>179</v>
      </c>
      <c r="AU1931" s="88"/>
    </row>
    <row r="1932" spans="3:47" s="11" customFormat="1" outlineLevel="2" x14ac:dyDescent="0.2">
      <c r="C1932" s="119">
        <v>18</v>
      </c>
      <c r="E1932" s="125"/>
      <c r="F1932" s="157" t="s">
        <v>209</v>
      </c>
      <c r="G1932" s="127"/>
      <c r="H1932" s="158" t="s">
        <v>180</v>
      </c>
      <c r="I1932" s="127"/>
      <c r="J1932" s="127"/>
      <c r="K1932" s="127"/>
      <c r="L1932" s="127"/>
      <c r="M1932" s="127"/>
      <c r="N1932" s="127"/>
      <c r="O1932" s="127"/>
      <c r="P1932" s="152"/>
      <c r="Q1932" s="128" t="s">
        <v>110</v>
      </c>
      <c r="R1932" s="129"/>
      <c r="S1932" s="130"/>
      <c r="T1932" s="130"/>
      <c r="U1932" s="131">
        <v>0</v>
      </c>
      <c r="V1932" s="131">
        <v>0</v>
      </c>
      <c r="W1932" s="132">
        <v>0</v>
      </c>
      <c r="X1932" s="131">
        <v>0</v>
      </c>
      <c r="Y1932" s="130">
        <v>0</v>
      </c>
      <c r="Z1932" s="130">
        <v>0</v>
      </c>
      <c r="AA1932" s="130">
        <v>0</v>
      </c>
      <c r="AB1932" s="130">
        <v>0</v>
      </c>
      <c r="AC1932" s="130">
        <v>0</v>
      </c>
      <c r="AD1932" s="130">
        <v>0</v>
      </c>
      <c r="AE1932" s="130">
        <v>0</v>
      </c>
      <c r="AF1932" s="130">
        <v>0</v>
      </c>
      <c r="AG1932" s="130">
        <v>0</v>
      </c>
      <c r="AH1932" s="133">
        <v>0</v>
      </c>
      <c r="AI1932" s="133">
        <v>0</v>
      </c>
      <c r="AU1932" s="88"/>
    </row>
    <row r="1933" spans="3:47" s="11" customFormat="1" outlineLevel="2" x14ac:dyDescent="0.2">
      <c r="C1933" s="119">
        <v>18</v>
      </c>
      <c r="E1933" s="134"/>
      <c r="F1933" s="159" t="s">
        <v>31</v>
      </c>
      <c r="H1933" s="72" t="s">
        <v>180</v>
      </c>
      <c r="P1933" s="149"/>
      <c r="Q1933" s="135" t="s">
        <v>110</v>
      </c>
      <c r="R1933" s="136"/>
      <c r="S1933" s="88"/>
      <c r="T1933" s="88"/>
      <c r="U1933" s="137">
        <v>283.00128000000001</v>
      </c>
      <c r="V1933" s="137">
        <v>341.01654240000005</v>
      </c>
      <c r="W1933" s="138">
        <v>375.90253468752007</v>
      </c>
      <c r="X1933" s="137">
        <v>385.22491754777064</v>
      </c>
      <c r="Y1933" s="88">
        <v>394.3547480936528</v>
      </c>
      <c r="Z1933" s="88">
        <v>403.22772992576006</v>
      </c>
      <c r="AA1933" s="88">
        <v>411.29228452427526</v>
      </c>
      <c r="AB1933" s="88">
        <v>419.51813021476079</v>
      </c>
      <c r="AC1933" s="88">
        <v>427.90849281905599</v>
      </c>
      <c r="AD1933" s="88">
        <v>436.46666267543714</v>
      </c>
      <c r="AE1933" s="88">
        <v>445.19599592894588</v>
      </c>
      <c r="AF1933" s="88">
        <v>454.09991584752481</v>
      </c>
      <c r="AG1933" s="88">
        <v>463.1819141644753</v>
      </c>
      <c r="AH1933" s="139">
        <v>472.44555244776484</v>
      </c>
      <c r="AI1933" s="139">
        <v>481.89446349672016</v>
      </c>
      <c r="AU1933" s="88"/>
    </row>
    <row r="1934" spans="3:47" s="11" customFormat="1" outlineLevel="2" x14ac:dyDescent="0.2">
      <c r="C1934" s="119">
        <v>18</v>
      </c>
      <c r="E1934" s="134"/>
      <c r="F1934" s="159" t="s">
        <v>28</v>
      </c>
      <c r="H1934" s="72" t="s">
        <v>180</v>
      </c>
      <c r="P1934" s="149"/>
      <c r="Q1934" s="135" t="s">
        <v>110</v>
      </c>
      <c r="R1934" s="136"/>
      <c r="S1934" s="88"/>
      <c r="T1934" s="88"/>
      <c r="U1934" s="137">
        <v>0</v>
      </c>
      <c r="V1934" s="137">
        <v>0</v>
      </c>
      <c r="W1934" s="138">
        <v>0</v>
      </c>
      <c r="X1934" s="137">
        <v>0</v>
      </c>
      <c r="Y1934" s="88">
        <v>0</v>
      </c>
      <c r="Z1934" s="88">
        <v>0</v>
      </c>
      <c r="AA1934" s="88">
        <v>0</v>
      </c>
      <c r="AB1934" s="88">
        <v>0</v>
      </c>
      <c r="AC1934" s="88">
        <v>0</v>
      </c>
      <c r="AD1934" s="88">
        <v>0</v>
      </c>
      <c r="AE1934" s="88">
        <v>0</v>
      </c>
      <c r="AF1934" s="88">
        <v>0</v>
      </c>
      <c r="AG1934" s="88">
        <v>0</v>
      </c>
      <c r="AH1934" s="139">
        <v>0</v>
      </c>
      <c r="AI1934" s="139">
        <v>0</v>
      </c>
      <c r="AU1934" s="88"/>
    </row>
    <row r="1935" spans="3:47" s="11" customFormat="1" outlineLevel="2" x14ac:dyDescent="0.2">
      <c r="C1935" s="119">
        <v>18</v>
      </c>
      <c r="E1935" s="134"/>
      <c r="F1935" s="159" t="s">
        <v>210</v>
      </c>
      <c r="H1935" s="72" t="s">
        <v>180</v>
      </c>
      <c r="P1935" s="149"/>
      <c r="Q1935" s="135" t="s">
        <v>110</v>
      </c>
      <c r="R1935" s="136"/>
      <c r="S1935" s="88"/>
      <c r="T1935" s="88"/>
      <c r="U1935" s="137">
        <v>373.36704132167881</v>
      </c>
      <c r="V1935" s="137">
        <v>386.65564720706504</v>
      </c>
      <c r="W1935" s="138">
        <v>397.49768920600218</v>
      </c>
      <c r="X1935" s="137">
        <v>408.41008665069438</v>
      </c>
      <c r="Y1935" s="88">
        <v>418.27857429095417</v>
      </c>
      <c r="Z1935" s="88">
        <v>427.09237559199602</v>
      </c>
      <c r="AA1935" s="88">
        <v>435.5688599393672</v>
      </c>
      <c r="AB1935" s="88">
        <v>444.2135767137201</v>
      </c>
      <c r="AC1935" s="88">
        <v>453.02986481693057</v>
      </c>
      <c r="AD1935" s="88">
        <v>462.02112941791904</v>
      </c>
      <c r="AE1935" s="88">
        <v>471.19084326784974</v>
      </c>
      <c r="AF1935" s="88">
        <v>480.54254804143267</v>
      </c>
      <c r="AG1935" s="88">
        <v>490.07985570484624</v>
      </c>
      <c r="AH1935" s="139">
        <v>499.80644991080914</v>
      </c>
      <c r="AI1935" s="139">
        <v>509.72608742134003</v>
      </c>
      <c r="AU1935" s="88"/>
    </row>
    <row r="1936" spans="3:47" s="11" customFormat="1" outlineLevel="2" x14ac:dyDescent="0.2">
      <c r="C1936" s="119">
        <v>18</v>
      </c>
      <c r="E1936" s="134"/>
      <c r="F1936" s="159" t="s">
        <v>211</v>
      </c>
      <c r="H1936" s="72" t="s">
        <v>180</v>
      </c>
      <c r="P1936" s="149"/>
      <c r="Q1936" s="135" t="s">
        <v>110</v>
      </c>
      <c r="R1936" s="136"/>
      <c r="S1936" s="88"/>
      <c r="T1936" s="88"/>
      <c r="U1936" s="137">
        <v>477.7118999999999</v>
      </c>
      <c r="V1936" s="137">
        <v>494.67067244999993</v>
      </c>
      <c r="W1936" s="138">
        <v>508.52145127859995</v>
      </c>
      <c r="X1936" s="137">
        <v>550.46755868672517</v>
      </c>
      <c r="Y1936" s="88">
        <v>562.15877890915158</v>
      </c>
      <c r="Z1936" s="88">
        <v>574.19318152715402</v>
      </c>
      <c r="AA1936" s="88">
        <v>585.76115548018754</v>
      </c>
      <c r="AB1936" s="88">
        <v>597.56287035590265</v>
      </c>
      <c r="AC1936" s="88">
        <v>609.60306605468588</v>
      </c>
      <c r="AD1936" s="88">
        <v>621.88657901234251</v>
      </c>
      <c r="AE1936" s="88">
        <v>634.41834417643565</v>
      </c>
      <c r="AF1936" s="88">
        <v>647.20339702333797</v>
      </c>
      <c r="AG1936" s="88">
        <v>660.24687561683834</v>
      </c>
      <c r="AH1936" s="139">
        <v>673.55402270916784</v>
      </c>
      <c r="AI1936" s="139">
        <v>687.13018788532349</v>
      </c>
      <c r="AU1936" s="88"/>
    </row>
    <row r="1937" spans="3:47" s="11" customFormat="1" outlineLevel="2" x14ac:dyDescent="0.2">
      <c r="C1937" s="119">
        <v>18</v>
      </c>
      <c r="E1937" s="134"/>
      <c r="F1937" s="159" t="s">
        <v>212</v>
      </c>
      <c r="H1937" s="72" t="s">
        <v>180</v>
      </c>
      <c r="P1937" s="149"/>
      <c r="Q1937" s="135" t="s">
        <v>110</v>
      </c>
      <c r="R1937" s="136"/>
      <c r="S1937" s="88"/>
      <c r="T1937" s="88"/>
      <c r="U1937" s="137">
        <v>114.64055333445604</v>
      </c>
      <c r="V1937" s="137">
        <v>118.79419313928071</v>
      </c>
      <c r="W1937" s="138">
        <v>122.1590705560081</v>
      </c>
      <c r="X1937" s="137">
        <v>125.5578839359308</v>
      </c>
      <c r="Y1937" s="88">
        <v>128.60337984090606</v>
      </c>
      <c r="Z1937" s="88">
        <v>131.28762971576927</v>
      </c>
      <c r="AA1937" s="88">
        <v>133.89048638586354</v>
      </c>
      <c r="AB1937" s="88">
        <v>136.54494626381313</v>
      </c>
      <c r="AC1937" s="88">
        <v>139.25203241442662</v>
      </c>
      <c r="AD1937" s="88">
        <v>142.01278818539123</v>
      </c>
      <c r="AE1937" s="88">
        <v>144.82827760939318</v>
      </c>
      <c r="AF1937" s="88">
        <v>147.69958581421025</v>
      </c>
      <c r="AG1937" s="88">
        <v>150.62781944093481</v>
      </c>
      <c r="AH1937" s="139">
        <v>153.61410707048825</v>
      </c>
      <c r="AI1937" s="139">
        <v>156.65959965859133</v>
      </c>
      <c r="AU1937" s="88"/>
    </row>
    <row r="1938" spans="3:47" s="11" customFormat="1" outlineLevel="2" x14ac:dyDescent="0.2">
      <c r="C1938" s="119">
        <v>18</v>
      </c>
      <c r="E1938" s="134"/>
      <c r="F1938" s="159" t="s">
        <v>213</v>
      </c>
      <c r="H1938" s="72" t="s">
        <v>180</v>
      </c>
      <c r="P1938" s="149"/>
      <c r="Q1938" s="135" t="s">
        <v>110</v>
      </c>
      <c r="R1938" s="136"/>
      <c r="S1938" s="88"/>
      <c r="T1938" s="88"/>
      <c r="U1938" s="137">
        <v>225.12386999999998</v>
      </c>
      <c r="V1938" s="137">
        <v>233.115767385</v>
      </c>
      <c r="W1938" s="138">
        <v>239.64300887178001</v>
      </c>
      <c r="X1938" s="137">
        <v>246.20922731486681</v>
      </c>
      <c r="Y1938" s="88">
        <v>252.19211153861812</v>
      </c>
      <c r="Z1938" s="88">
        <v>257.51336509208301</v>
      </c>
      <c r="AA1938" s="88">
        <v>262.63788105741548</v>
      </c>
      <c r="AB1938" s="88">
        <v>267.86437489045807</v>
      </c>
      <c r="AC1938" s="88">
        <v>273.19487595077817</v>
      </c>
      <c r="AD1938" s="88">
        <v>278.63145398219865</v>
      </c>
      <c r="AE1938" s="88">
        <v>284.17621991644444</v>
      </c>
      <c r="AF1938" s="88">
        <v>289.83132669278172</v>
      </c>
      <c r="AG1938" s="88">
        <v>295.59897009396809</v>
      </c>
      <c r="AH1938" s="139">
        <v>301.48138959883806</v>
      </c>
      <c r="AI1938" s="139">
        <v>307.48086925185493</v>
      </c>
      <c r="AU1938" s="88"/>
    </row>
    <row r="1939" spans="3:47" s="11" customFormat="1" outlineLevel="2" x14ac:dyDescent="0.2">
      <c r="C1939" s="119">
        <v>18</v>
      </c>
      <c r="E1939" s="134"/>
      <c r="F1939" s="159" t="s">
        <v>214</v>
      </c>
      <c r="H1939" s="72" t="s">
        <v>180</v>
      </c>
      <c r="P1939" s="149"/>
      <c r="Q1939" s="135" t="s">
        <v>110</v>
      </c>
      <c r="R1939" s="136"/>
      <c r="S1939" s="88"/>
      <c r="T1939" s="88"/>
      <c r="U1939" s="137">
        <v>38.062817726217077</v>
      </c>
      <c r="V1939" s="137">
        <v>39.336357611911069</v>
      </c>
      <c r="W1939" s="138">
        <v>40.40209137167831</v>
      </c>
      <c r="X1939" s="137">
        <v>41.461462321651325</v>
      </c>
      <c r="Y1939" s="88">
        <v>42.450532718179744</v>
      </c>
      <c r="Z1939" s="88">
        <v>43.373195467979286</v>
      </c>
      <c r="AA1939" s="88">
        <v>44.237104370459342</v>
      </c>
      <c r="AB1939" s="88">
        <v>45.118220642231229</v>
      </c>
      <c r="AC1939" s="88">
        <v>46.016887020309348</v>
      </c>
      <c r="AD1939" s="88">
        <v>46.933453068356542</v>
      </c>
      <c r="AE1939" s="88">
        <v>47.868275312657559</v>
      </c>
      <c r="AF1939" s="88">
        <v>48.821717380800798</v>
      </c>
      <c r="AG1939" s="88">
        <v>49.794150143122337</v>
      </c>
      <c r="AH1939" s="139">
        <v>50.785951856967245</v>
      </c>
      <c r="AI1939" s="139">
        <v>51.797508313824302</v>
      </c>
      <c r="AU1939" s="88"/>
    </row>
    <row r="1940" spans="3:47" s="11" customFormat="1" outlineLevel="2" x14ac:dyDescent="0.2">
      <c r="C1940" s="119">
        <v>18</v>
      </c>
      <c r="E1940" s="134"/>
      <c r="F1940" s="159" t="s">
        <v>215</v>
      </c>
      <c r="H1940" s="72" t="s">
        <v>180</v>
      </c>
      <c r="P1940" s="149"/>
      <c r="Q1940" s="135" t="s">
        <v>110</v>
      </c>
      <c r="R1940" s="136"/>
      <c r="S1940" s="88"/>
      <c r="T1940" s="88"/>
      <c r="U1940" s="137">
        <v>8.6704299999999996</v>
      </c>
      <c r="V1940" s="137">
        <v>8.9782302650000005</v>
      </c>
      <c r="W1940" s="138">
        <v>9.2296207124200009</v>
      </c>
      <c r="X1940" s="137">
        <v>9.4825123199403105</v>
      </c>
      <c r="Y1940" s="88">
        <v>9.7129373693148615</v>
      </c>
      <c r="Z1940" s="88">
        <v>9.9178803478074062</v>
      </c>
      <c r="AA1940" s="88">
        <v>10.115246166728774</v>
      </c>
      <c r="AB1940" s="88">
        <v>10.316539565446677</v>
      </c>
      <c r="AC1940" s="88">
        <v>10.521838702799066</v>
      </c>
      <c r="AD1940" s="88">
        <v>10.731223292984767</v>
      </c>
      <c r="AE1940" s="88">
        <v>10.944774636515165</v>
      </c>
      <c r="AF1940" s="88">
        <v>11.162575651781816</v>
      </c>
      <c r="AG1940" s="88">
        <v>11.384710907252275</v>
      </c>
      <c r="AH1940" s="139">
        <v>11.611266654306595</v>
      </c>
      <c r="AI1940" s="139">
        <v>11.842330860727296</v>
      </c>
      <c r="AU1940" s="88"/>
    </row>
    <row r="1941" spans="3:47" s="11" customFormat="1" outlineLevel="2" x14ac:dyDescent="0.2">
      <c r="C1941" s="119">
        <v>18</v>
      </c>
      <c r="E1941" s="134"/>
      <c r="F1941" s="159" t="s">
        <v>216</v>
      </c>
      <c r="H1941" s="72" t="s">
        <v>180</v>
      </c>
      <c r="P1941" s="149"/>
      <c r="Q1941" s="135" t="s">
        <v>110</v>
      </c>
      <c r="R1941" s="136"/>
      <c r="S1941" s="88"/>
      <c r="T1941" s="88"/>
      <c r="U1941" s="137">
        <v>0</v>
      </c>
      <c r="V1941" s="137">
        <v>0</v>
      </c>
      <c r="W1941" s="138">
        <v>0</v>
      </c>
      <c r="X1941" s="137">
        <v>95.037991930151307</v>
      </c>
      <c r="Y1941" s="88">
        <v>97.7624143654823</v>
      </c>
      <c r="Z1941" s="88">
        <v>100.45088076053307</v>
      </c>
      <c r="AA1941" s="88">
        <v>102.96215277954639</v>
      </c>
      <c r="AB1941" s="88">
        <v>0</v>
      </c>
      <c r="AC1941" s="88">
        <v>0</v>
      </c>
      <c r="AD1941" s="88">
        <v>0</v>
      </c>
      <c r="AE1941" s="88">
        <v>0</v>
      </c>
      <c r="AF1941" s="88">
        <v>0</v>
      </c>
      <c r="AG1941" s="88">
        <v>0</v>
      </c>
      <c r="AH1941" s="139">
        <v>0</v>
      </c>
      <c r="AI1941" s="139">
        <v>0</v>
      </c>
      <c r="AU1941" s="88"/>
    </row>
    <row r="1942" spans="3:47" s="11" customFormat="1" outlineLevel="2" x14ac:dyDescent="0.2">
      <c r="C1942" s="119">
        <v>18</v>
      </c>
      <c r="E1942" s="134"/>
      <c r="F1942" s="159" t="s">
        <v>33</v>
      </c>
      <c r="H1942" s="72" t="s">
        <v>180</v>
      </c>
      <c r="P1942" s="149"/>
      <c r="Q1942" s="135" t="s">
        <v>110</v>
      </c>
      <c r="R1942" s="136"/>
      <c r="S1942" s="88"/>
      <c r="T1942" s="88"/>
      <c r="U1942" s="137">
        <v>0</v>
      </c>
      <c r="V1942" s="137">
        <v>0</v>
      </c>
      <c r="W1942" s="138">
        <v>0</v>
      </c>
      <c r="X1942" s="137">
        <v>0</v>
      </c>
      <c r="Y1942" s="88">
        <v>0</v>
      </c>
      <c r="Z1942" s="88">
        <v>0</v>
      </c>
      <c r="AA1942" s="88">
        <v>0</v>
      </c>
      <c r="AB1942" s="88">
        <v>0</v>
      </c>
      <c r="AC1942" s="88">
        <v>0</v>
      </c>
      <c r="AD1942" s="88">
        <v>0</v>
      </c>
      <c r="AE1942" s="88">
        <v>0</v>
      </c>
      <c r="AF1942" s="88">
        <v>0</v>
      </c>
      <c r="AG1942" s="88">
        <v>0</v>
      </c>
      <c r="AH1942" s="139">
        <v>0</v>
      </c>
      <c r="AI1942" s="139">
        <v>0</v>
      </c>
      <c r="AU1942" s="88"/>
    </row>
    <row r="1943" spans="3:47" s="11" customFormat="1" outlineLevel="2" x14ac:dyDescent="0.2">
      <c r="C1943" s="119">
        <v>18</v>
      </c>
      <c r="E1943" s="134"/>
      <c r="F1943" s="159" t="s">
        <v>34</v>
      </c>
      <c r="H1943" s="72" t="s">
        <v>180</v>
      </c>
      <c r="P1943" s="149"/>
      <c r="Q1943" s="135" t="s">
        <v>110</v>
      </c>
      <c r="R1943" s="136"/>
      <c r="S1943" s="88"/>
      <c r="T1943" s="88"/>
      <c r="U1943" s="137">
        <v>0</v>
      </c>
      <c r="V1943" s="137">
        <v>0</v>
      </c>
      <c r="W1943" s="138">
        <v>0</v>
      </c>
      <c r="X1943" s="137">
        <v>59.992527806423233</v>
      </c>
      <c r="Y1943" s="88">
        <v>199.40299658824148</v>
      </c>
      <c r="Z1943" s="88">
        <v>520.94337336179603</v>
      </c>
      <c r="AA1943" s="88">
        <v>269.42144774779848</v>
      </c>
      <c r="AB1943" s="88">
        <v>398.012205834192</v>
      </c>
      <c r="AC1943" s="88">
        <v>419.87285750700732</v>
      </c>
      <c r="AD1943" s="88">
        <v>378.36617281683266</v>
      </c>
      <c r="AE1943" s="88">
        <v>333.77686321020224</v>
      </c>
      <c r="AF1943" s="88">
        <v>224.19162264231647</v>
      </c>
      <c r="AG1943" s="88">
        <v>83.398857458010212</v>
      </c>
      <c r="AH1943" s="139">
        <v>242.09501508685779</v>
      </c>
      <c r="AI1943" s="139">
        <v>152.98372207018417</v>
      </c>
      <c r="AU1943" s="88"/>
    </row>
    <row r="1944" spans="3:47" s="11" customFormat="1" outlineLevel="2" x14ac:dyDescent="0.2">
      <c r="C1944" s="119">
        <v>18</v>
      </c>
      <c r="E1944" s="134"/>
      <c r="F1944" s="159" t="s">
        <v>217</v>
      </c>
      <c r="H1944" s="72" t="s">
        <v>180</v>
      </c>
      <c r="P1944" s="149"/>
      <c r="Q1944" s="135" t="s">
        <v>110</v>
      </c>
      <c r="R1944" s="136"/>
      <c r="S1944" s="88"/>
      <c r="T1944" s="88"/>
      <c r="U1944" s="137">
        <v>0</v>
      </c>
      <c r="V1944" s="137">
        <v>0</v>
      </c>
      <c r="W1944" s="138">
        <v>0</v>
      </c>
      <c r="X1944" s="137">
        <v>0</v>
      </c>
      <c r="Y1944" s="88">
        <v>0</v>
      </c>
      <c r="Z1944" s="88">
        <v>0</v>
      </c>
      <c r="AA1944" s="88">
        <v>0</v>
      </c>
      <c r="AB1944" s="88">
        <v>0</v>
      </c>
      <c r="AC1944" s="88">
        <v>0</v>
      </c>
      <c r="AD1944" s="88">
        <v>0</v>
      </c>
      <c r="AE1944" s="88">
        <v>0</v>
      </c>
      <c r="AF1944" s="88">
        <v>0</v>
      </c>
      <c r="AG1944" s="88">
        <v>0</v>
      </c>
      <c r="AH1944" s="139">
        <v>0</v>
      </c>
      <c r="AI1944" s="139">
        <v>0</v>
      </c>
      <c r="AU1944" s="88"/>
    </row>
    <row r="1945" spans="3:47" s="11" customFormat="1" outlineLevel="2" x14ac:dyDescent="0.2">
      <c r="C1945" s="119">
        <v>18</v>
      </c>
      <c r="E1945" s="134"/>
      <c r="F1945" s="159" t="s">
        <v>152</v>
      </c>
      <c r="H1945" s="72" t="s">
        <v>180</v>
      </c>
      <c r="P1945" s="149"/>
      <c r="Q1945" s="135" t="s">
        <v>110</v>
      </c>
      <c r="R1945" s="136"/>
      <c r="S1945" s="88"/>
      <c r="T1945" s="88"/>
      <c r="U1945" s="137">
        <v>0</v>
      </c>
      <c r="V1945" s="137">
        <v>0</v>
      </c>
      <c r="W1945" s="138">
        <v>0</v>
      </c>
      <c r="X1945" s="137">
        <v>0</v>
      </c>
      <c r="Y1945" s="88">
        <v>0</v>
      </c>
      <c r="Z1945" s="88">
        <v>0</v>
      </c>
      <c r="AA1945" s="88">
        <v>0</v>
      </c>
      <c r="AB1945" s="88">
        <v>0</v>
      </c>
      <c r="AC1945" s="88">
        <v>0</v>
      </c>
      <c r="AD1945" s="88">
        <v>0</v>
      </c>
      <c r="AE1945" s="88">
        <v>0</v>
      </c>
      <c r="AF1945" s="88">
        <v>0</v>
      </c>
      <c r="AG1945" s="88">
        <v>0</v>
      </c>
      <c r="AH1945" s="139">
        <v>0</v>
      </c>
      <c r="AI1945" s="139">
        <v>0</v>
      </c>
      <c r="AU1945" s="88"/>
    </row>
    <row r="1946" spans="3:47" s="11" customFormat="1" outlineLevel="2" x14ac:dyDescent="0.2">
      <c r="C1946" s="119">
        <v>18</v>
      </c>
      <c r="E1946" s="140"/>
      <c r="F1946" s="160" t="s">
        <v>152</v>
      </c>
      <c r="G1946" s="142"/>
      <c r="H1946" s="161" t="s">
        <v>180</v>
      </c>
      <c r="I1946" s="142"/>
      <c r="J1946" s="142"/>
      <c r="K1946" s="142"/>
      <c r="L1946" s="142"/>
      <c r="M1946" s="142"/>
      <c r="N1946" s="142"/>
      <c r="O1946" s="142"/>
      <c r="P1946" s="155"/>
      <c r="Q1946" s="143" t="s">
        <v>110</v>
      </c>
      <c r="R1946" s="144"/>
      <c r="S1946" s="145"/>
      <c r="T1946" s="145"/>
      <c r="U1946" s="146">
        <v>0</v>
      </c>
      <c r="V1946" s="146">
        <v>0</v>
      </c>
      <c r="W1946" s="147">
        <v>0</v>
      </c>
      <c r="X1946" s="146">
        <v>0</v>
      </c>
      <c r="Y1946" s="145">
        <v>0</v>
      </c>
      <c r="Z1946" s="145">
        <v>0</v>
      </c>
      <c r="AA1946" s="145">
        <v>0</v>
      </c>
      <c r="AB1946" s="145">
        <v>0</v>
      </c>
      <c r="AC1946" s="145">
        <v>0</v>
      </c>
      <c r="AD1946" s="145">
        <v>0</v>
      </c>
      <c r="AE1946" s="145">
        <v>0</v>
      </c>
      <c r="AF1946" s="145">
        <v>0</v>
      </c>
      <c r="AG1946" s="145">
        <v>0</v>
      </c>
      <c r="AH1946" s="148">
        <v>0</v>
      </c>
      <c r="AI1946" s="148">
        <v>0</v>
      </c>
      <c r="AU1946" s="88"/>
    </row>
    <row r="1947" spans="3:47" s="11" customFormat="1" outlineLevel="2" x14ac:dyDescent="0.2">
      <c r="C1947" s="119">
        <v>18</v>
      </c>
      <c r="E1947" s="125"/>
      <c r="F1947" s="157" t="s">
        <v>152</v>
      </c>
      <c r="G1947" s="127"/>
      <c r="H1947" s="158" t="s">
        <v>180</v>
      </c>
      <c r="I1947" s="127"/>
      <c r="J1947" s="127"/>
      <c r="K1947" s="127"/>
      <c r="L1947" s="127"/>
      <c r="M1947" s="127"/>
      <c r="N1947" s="127"/>
      <c r="O1947" s="127"/>
      <c r="P1947" s="152"/>
      <c r="Q1947" s="128" t="s">
        <v>110</v>
      </c>
      <c r="R1947" s="129"/>
      <c r="S1947" s="130"/>
      <c r="T1947" s="130"/>
      <c r="U1947" s="131">
        <v>0</v>
      </c>
      <c r="V1947" s="131">
        <v>0</v>
      </c>
      <c r="W1947" s="132">
        <v>0</v>
      </c>
      <c r="X1947" s="131">
        <v>0</v>
      </c>
      <c r="Y1947" s="130">
        <v>0</v>
      </c>
      <c r="Z1947" s="130">
        <v>0</v>
      </c>
      <c r="AA1947" s="130">
        <v>0</v>
      </c>
      <c r="AB1947" s="130">
        <v>0</v>
      </c>
      <c r="AC1947" s="130">
        <v>0</v>
      </c>
      <c r="AD1947" s="130">
        <v>0</v>
      </c>
      <c r="AE1947" s="130">
        <v>0</v>
      </c>
      <c r="AF1947" s="130">
        <v>0</v>
      </c>
      <c r="AG1947" s="130">
        <v>0</v>
      </c>
      <c r="AH1947" s="133">
        <v>0</v>
      </c>
      <c r="AI1947" s="133">
        <v>0</v>
      </c>
      <c r="AU1947" s="88"/>
    </row>
    <row r="1948" spans="3:47" s="11" customFormat="1" outlineLevel="2" x14ac:dyDescent="0.2">
      <c r="C1948" s="119">
        <v>18</v>
      </c>
      <c r="E1948" s="134"/>
      <c r="F1948" s="159" t="s">
        <v>152</v>
      </c>
      <c r="H1948" s="72" t="s">
        <v>180</v>
      </c>
      <c r="P1948" s="149"/>
      <c r="Q1948" s="135" t="s">
        <v>110</v>
      </c>
      <c r="R1948" s="136"/>
      <c r="S1948" s="88"/>
      <c r="T1948" s="88"/>
      <c r="U1948" s="137">
        <v>0</v>
      </c>
      <c r="V1948" s="137">
        <v>0</v>
      </c>
      <c r="W1948" s="138">
        <v>0</v>
      </c>
      <c r="X1948" s="137">
        <v>0</v>
      </c>
      <c r="Y1948" s="88">
        <v>0</v>
      </c>
      <c r="Z1948" s="88">
        <v>0</v>
      </c>
      <c r="AA1948" s="88">
        <v>0</v>
      </c>
      <c r="AB1948" s="88">
        <v>0</v>
      </c>
      <c r="AC1948" s="88">
        <v>0</v>
      </c>
      <c r="AD1948" s="88">
        <v>0</v>
      </c>
      <c r="AE1948" s="88">
        <v>0</v>
      </c>
      <c r="AF1948" s="88">
        <v>0</v>
      </c>
      <c r="AG1948" s="88">
        <v>0</v>
      </c>
      <c r="AH1948" s="139">
        <v>0</v>
      </c>
      <c r="AI1948" s="139">
        <v>0</v>
      </c>
      <c r="AU1948" s="88"/>
    </row>
    <row r="1949" spans="3:47" s="11" customFormat="1" outlineLevel="2" x14ac:dyDescent="0.2">
      <c r="C1949" s="119">
        <v>18</v>
      </c>
      <c r="E1949" s="134"/>
      <c r="F1949" s="159" t="s">
        <v>152</v>
      </c>
      <c r="H1949" s="72" t="s">
        <v>180</v>
      </c>
      <c r="P1949" s="149"/>
      <c r="Q1949" s="135" t="s">
        <v>110</v>
      </c>
      <c r="R1949" s="136"/>
      <c r="S1949" s="88"/>
      <c r="T1949" s="88"/>
      <c r="U1949" s="137">
        <v>0</v>
      </c>
      <c r="V1949" s="137">
        <v>0</v>
      </c>
      <c r="W1949" s="138">
        <v>0</v>
      </c>
      <c r="X1949" s="137">
        <v>0</v>
      </c>
      <c r="Y1949" s="88">
        <v>0</v>
      </c>
      <c r="Z1949" s="88">
        <v>0</v>
      </c>
      <c r="AA1949" s="88">
        <v>0</v>
      </c>
      <c r="AB1949" s="88">
        <v>0</v>
      </c>
      <c r="AC1949" s="88">
        <v>0</v>
      </c>
      <c r="AD1949" s="88">
        <v>0</v>
      </c>
      <c r="AE1949" s="88">
        <v>0</v>
      </c>
      <c r="AF1949" s="88">
        <v>0</v>
      </c>
      <c r="AG1949" s="88">
        <v>0</v>
      </c>
      <c r="AH1949" s="139">
        <v>0</v>
      </c>
      <c r="AI1949" s="139">
        <v>0</v>
      </c>
      <c r="AU1949" s="88"/>
    </row>
    <row r="1950" spans="3:47" s="11" customFormat="1" outlineLevel="2" x14ac:dyDescent="0.2">
      <c r="C1950" s="119">
        <v>18</v>
      </c>
      <c r="E1950" s="134"/>
      <c r="F1950" s="159" t="s">
        <v>152</v>
      </c>
      <c r="H1950" s="72" t="s">
        <v>180</v>
      </c>
      <c r="P1950" s="149"/>
      <c r="Q1950" s="135" t="s">
        <v>110</v>
      </c>
      <c r="R1950" s="136"/>
      <c r="S1950" s="88"/>
      <c r="T1950" s="88"/>
      <c r="U1950" s="137">
        <v>0</v>
      </c>
      <c r="V1950" s="137">
        <v>0</v>
      </c>
      <c r="W1950" s="138">
        <v>0</v>
      </c>
      <c r="X1950" s="137">
        <v>0</v>
      </c>
      <c r="Y1950" s="88">
        <v>0</v>
      </c>
      <c r="Z1950" s="88">
        <v>0</v>
      </c>
      <c r="AA1950" s="88">
        <v>0</v>
      </c>
      <c r="AB1950" s="88">
        <v>0</v>
      </c>
      <c r="AC1950" s="88">
        <v>0</v>
      </c>
      <c r="AD1950" s="88">
        <v>0</v>
      </c>
      <c r="AE1950" s="88">
        <v>0</v>
      </c>
      <c r="AF1950" s="88">
        <v>0</v>
      </c>
      <c r="AG1950" s="88">
        <v>0</v>
      </c>
      <c r="AH1950" s="139">
        <v>0</v>
      </c>
      <c r="AI1950" s="139">
        <v>0</v>
      </c>
      <c r="AU1950" s="88"/>
    </row>
    <row r="1951" spans="3:47" s="11" customFormat="1" outlineLevel="2" x14ac:dyDescent="0.2">
      <c r="C1951" s="119">
        <v>18</v>
      </c>
      <c r="E1951" s="134"/>
      <c r="F1951" s="159" t="s">
        <v>152</v>
      </c>
      <c r="H1951" s="72" t="s">
        <v>180</v>
      </c>
      <c r="P1951" s="149"/>
      <c r="Q1951" s="135" t="s">
        <v>110</v>
      </c>
      <c r="R1951" s="136"/>
      <c r="S1951" s="88"/>
      <c r="T1951" s="88"/>
      <c r="U1951" s="137">
        <v>0</v>
      </c>
      <c r="V1951" s="137">
        <v>0</v>
      </c>
      <c r="W1951" s="138">
        <v>0</v>
      </c>
      <c r="X1951" s="137">
        <v>0</v>
      </c>
      <c r="Y1951" s="88">
        <v>0</v>
      </c>
      <c r="Z1951" s="88">
        <v>0</v>
      </c>
      <c r="AA1951" s="88">
        <v>0</v>
      </c>
      <c r="AB1951" s="88">
        <v>0</v>
      </c>
      <c r="AC1951" s="88">
        <v>0</v>
      </c>
      <c r="AD1951" s="88">
        <v>0</v>
      </c>
      <c r="AE1951" s="88">
        <v>0</v>
      </c>
      <c r="AF1951" s="88">
        <v>0</v>
      </c>
      <c r="AG1951" s="88">
        <v>0</v>
      </c>
      <c r="AH1951" s="139">
        <v>0</v>
      </c>
      <c r="AI1951" s="139">
        <v>0</v>
      </c>
      <c r="AU1951" s="88"/>
    </row>
    <row r="1952" spans="3:47" s="11" customFormat="1" outlineLevel="2" x14ac:dyDescent="0.2">
      <c r="C1952" s="119">
        <v>18</v>
      </c>
      <c r="E1952" s="134"/>
      <c r="F1952" s="159" t="s">
        <v>152</v>
      </c>
      <c r="H1952" s="72" t="s">
        <v>180</v>
      </c>
      <c r="P1952" s="149"/>
      <c r="Q1952" s="135" t="s">
        <v>110</v>
      </c>
      <c r="R1952" s="136"/>
      <c r="S1952" s="88"/>
      <c r="T1952" s="88"/>
      <c r="U1952" s="137">
        <v>0</v>
      </c>
      <c r="V1952" s="137">
        <v>0</v>
      </c>
      <c r="W1952" s="138">
        <v>0</v>
      </c>
      <c r="X1952" s="137">
        <v>0</v>
      </c>
      <c r="Y1952" s="88">
        <v>0</v>
      </c>
      <c r="Z1952" s="88">
        <v>0</v>
      </c>
      <c r="AA1952" s="88">
        <v>0</v>
      </c>
      <c r="AB1952" s="88">
        <v>0</v>
      </c>
      <c r="AC1952" s="88">
        <v>0</v>
      </c>
      <c r="AD1952" s="88">
        <v>0</v>
      </c>
      <c r="AE1952" s="88">
        <v>0</v>
      </c>
      <c r="AF1952" s="88">
        <v>0</v>
      </c>
      <c r="AG1952" s="88">
        <v>0</v>
      </c>
      <c r="AH1952" s="139">
        <v>0</v>
      </c>
      <c r="AI1952" s="139">
        <v>0</v>
      </c>
      <c r="AU1952" s="88"/>
    </row>
    <row r="1953" spans="3:47" s="11" customFormat="1" outlineLevel="2" x14ac:dyDescent="0.2">
      <c r="C1953" s="119">
        <v>18</v>
      </c>
      <c r="E1953" s="134"/>
      <c r="F1953" s="159" t="s">
        <v>152</v>
      </c>
      <c r="H1953" s="72" t="s">
        <v>180</v>
      </c>
      <c r="P1953" s="149"/>
      <c r="Q1953" s="135" t="s">
        <v>110</v>
      </c>
      <c r="R1953" s="136"/>
      <c r="S1953" s="88"/>
      <c r="T1953" s="88"/>
      <c r="U1953" s="137">
        <v>0</v>
      </c>
      <c r="V1953" s="137">
        <v>0</v>
      </c>
      <c r="W1953" s="138">
        <v>0</v>
      </c>
      <c r="X1953" s="137">
        <v>0</v>
      </c>
      <c r="Y1953" s="88">
        <v>0</v>
      </c>
      <c r="Z1953" s="88">
        <v>0</v>
      </c>
      <c r="AA1953" s="88">
        <v>0</v>
      </c>
      <c r="AB1953" s="88">
        <v>0</v>
      </c>
      <c r="AC1953" s="88">
        <v>0</v>
      </c>
      <c r="AD1953" s="88">
        <v>0</v>
      </c>
      <c r="AE1953" s="88">
        <v>0</v>
      </c>
      <c r="AF1953" s="88">
        <v>0</v>
      </c>
      <c r="AG1953" s="88">
        <v>0</v>
      </c>
      <c r="AH1953" s="139">
        <v>0</v>
      </c>
      <c r="AI1953" s="139">
        <v>0</v>
      </c>
      <c r="AU1953" s="88"/>
    </row>
    <row r="1954" spans="3:47" s="11" customFormat="1" outlineLevel="2" x14ac:dyDescent="0.2">
      <c r="C1954" s="119">
        <v>18</v>
      </c>
      <c r="E1954" s="134"/>
      <c r="F1954" s="159" t="s">
        <v>152</v>
      </c>
      <c r="H1954" s="72" t="s">
        <v>180</v>
      </c>
      <c r="P1954" s="149"/>
      <c r="Q1954" s="135" t="s">
        <v>110</v>
      </c>
      <c r="R1954" s="136"/>
      <c r="S1954" s="88"/>
      <c r="T1954" s="88"/>
      <c r="U1954" s="137">
        <v>0</v>
      </c>
      <c r="V1954" s="137">
        <v>0</v>
      </c>
      <c r="W1954" s="138">
        <v>0</v>
      </c>
      <c r="X1954" s="137">
        <v>0</v>
      </c>
      <c r="Y1954" s="88">
        <v>0</v>
      </c>
      <c r="Z1954" s="88">
        <v>0</v>
      </c>
      <c r="AA1954" s="88">
        <v>0</v>
      </c>
      <c r="AB1954" s="88">
        <v>0</v>
      </c>
      <c r="AC1954" s="88">
        <v>0</v>
      </c>
      <c r="AD1954" s="88">
        <v>0</v>
      </c>
      <c r="AE1954" s="88">
        <v>0</v>
      </c>
      <c r="AF1954" s="88">
        <v>0</v>
      </c>
      <c r="AG1954" s="88">
        <v>0</v>
      </c>
      <c r="AH1954" s="139">
        <v>0</v>
      </c>
      <c r="AI1954" s="139">
        <v>0</v>
      </c>
      <c r="AU1954" s="88"/>
    </row>
    <row r="1955" spans="3:47" s="11" customFormat="1" outlineLevel="2" x14ac:dyDescent="0.2">
      <c r="C1955" s="119">
        <v>18</v>
      </c>
      <c r="E1955" s="134"/>
      <c r="F1955" s="159" t="s">
        <v>152</v>
      </c>
      <c r="H1955" s="72" t="s">
        <v>180</v>
      </c>
      <c r="P1955" s="149"/>
      <c r="Q1955" s="135" t="s">
        <v>110</v>
      </c>
      <c r="R1955" s="136"/>
      <c r="S1955" s="88"/>
      <c r="T1955" s="88"/>
      <c r="U1955" s="137">
        <v>0</v>
      </c>
      <c r="V1955" s="137">
        <v>0</v>
      </c>
      <c r="W1955" s="138">
        <v>0</v>
      </c>
      <c r="X1955" s="137">
        <v>0</v>
      </c>
      <c r="Y1955" s="88">
        <v>0</v>
      </c>
      <c r="Z1955" s="88">
        <v>0</v>
      </c>
      <c r="AA1955" s="88">
        <v>0</v>
      </c>
      <c r="AB1955" s="88">
        <v>0</v>
      </c>
      <c r="AC1955" s="88">
        <v>0</v>
      </c>
      <c r="AD1955" s="88">
        <v>0</v>
      </c>
      <c r="AE1955" s="88">
        <v>0</v>
      </c>
      <c r="AF1955" s="88">
        <v>0</v>
      </c>
      <c r="AG1955" s="88">
        <v>0</v>
      </c>
      <c r="AH1955" s="139">
        <v>0</v>
      </c>
      <c r="AI1955" s="139">
        <v>0</v>
      </c>
      <c r="AU1955" s="88"/>
    </row>
    <row r="1956" spans="3:47" s="11" customFormat="1" outlineLevel="2" x14ac:dyDescent="0.2">
      <c r="C1956" s="119">
        <v>18</v>
      </c>
      <c r="E1956" s="140"/>
      <c r="F1956" s="160" t="s">
        <v>152</v>
      </c>
      <c r="G1956" s="142"/>
      <c r="H1956" s="161" t="s">
        <v>180</v>
      </c>
      <c r="I1956" s="142"/>
      <c r="J1956" s="142"/>
      <c r="K1956" s="142"/>
      <c r="L1956" s="142"/>
      <c r="M1956" s="142"/>
      <c r="N1956" s="142"/>
      <c r="O1956" s="142"/>
      <c r="P1956" s="155"/>
      <c r="Q1956" s="143" t="s">
        <v>110</v>
      </c>
      <c r="R1956" s="144"/>
      <c r="S1956" s="145"/>
      <c r="T1956" s="145"/>
      <c r="U1956" s="146">
        <v>0</v>
      </c>
      <c r="V1956" s="146">
        <v>0</v>
      </c>
      <c r="W1956" s="147">
        <v>0</v>
      </c>
      <c r="X1956" s="146">
        <v>0</v>
      </c>
      <c r="Y1956" s="145">
        <v>0</v>
      </c>
      <c r="Z1956" s="145">
        <v>0</v>
      </c>
      <c r="AA1956" s="145">
        <v>0</v>
      </c>
      <c r="AB1956" s="145">
        <v>0</v>
      </c>
      <c r="AC1956" s="145">
        <v>0</v>
      </c>
      <c r="AD1956" s="145">
        <v>0</v>
      </c>
      <c r="AE1956" s="145">
        <v>0</v>
      </c>
      <c r="AF1956" s="145">
        <v>0</v>
      </c>
      <c r="AG1956" s="145">
        <v>0</v>
      </c>
      <c r="AH1956" s="148">
        <v>0</v>
      </c>
      <c r="AI1956" s="148">
        <v>0</v>
      </c>
      <c r="AU1956" s="88"/>
    </row>
    <row r="1957" spans="3:47" s="11" customFormat="1" outlineLevel="2" x14ac:dyDescent="0.2">
      <c r="C1957" s="119">
        <v>18</v>
      </c>
      <c r="F1957" s="159"/>
      <c r="P1957" s="149" t="s">
        <v>181</v>
      </c>
      <c r="Q1957" s="16" t="s">
        <v>110</v>
      </c>
      <c r="R1957" s="150"/>
      <c r="S1957" s="150"/>
      <c r="T1957" s="150"/>
      <c r="U1957" s="150">
        <v>1520.5778923823516</v>
      </c>
      <c r="V1957" s="150">
        <v>1622.567410458257</v>
      </c>
      <c r="W1957" s="150">
        <v>1693.3554666840087</v>
      </c>
      <c r="X1957" s="150">
        <v>1921.844168514154</v>
      </c>
      <c r="Y1957" s="150">
        <v>2104.9164737145011</v>
      </c>
      <c r="Z1957" s="150">
        <v>2467.9996117908781</v>
      </c>
      <c r="AA1957" s="150">
        <v>2255.8866184516419</v>
      </c>
      <c r="AB1957" s="150">
        <v>2319.1508644805249</v>
      </c>
      <c r="AC1957" s="150">
        <v>2379.3999152859928</v>
      </c>
      <c r="AD1957" s="150">
        <v>2377.0494624514622</v>
      </c>
      <c r="AE1957" s="150">
        <v>2372.3995940584437</v>
      </c>
      <c r="AF1957" s="150">
        <v>2303.5526890941865</v>
      </c>
      <c r="AG1957" s="150">
        <v>2204.3131535294474</v>
      </c>
      <c r="AH1957" s="150">
        <v>2405.3937553351998</v>
      </c>
      <c r="AI1957" s="150">
        <v>2359.5147689585656</v>
      </c>
      <c r="AU1957" s="88"/>
    </row>
    <row r="1958" spans="3:47" s="11" customFormat="1" outlineLevel="2" x14ac:dyDescent="0.2">
      <c r="C1958" s="119">
        <v>18</v>
      </c>
      <c r="P1958" s="149" t="s">
        <v>182</v>
      </c>
      <c r="Q1958" s="16" t="s">
        <v>110</v>
      </c>
      <c r="R1958" s="150"/>
      <c r="S1958" s="150"/>
      <c r="T1958" s="150"/>
      <c r="U1958" s="150">
        <v>0</v>
      </c>
      <c r="V1958" s="150">
        <v>0</v>
      </c>
      <c r="W1958" s="150">
        <v>0</v>
      </c>
      <c r="X1958" s="150">
        <v>0</v>
      </c>
      <c r="Y1958" s="150">
        <v>0</v>
      </c>
      <c r="Z1958" s="150">
        <v>0</v>
      </c>
      <c r="AA1958" s="150">
        <v>0</v>
      </c>
      <c r="AB1958" s="150">
        <v>0</v>
      </c>
      <c r="AC1958" s="150">
        <v>0</v>
      </c>
      <c r="AD1958" s="150">
        <v>0</v>
      </c>
      <c r="AE1958" s="150">
        <v>0</v>
      </c>
      <c r="AF1958" s="150">
        <v>0</v>
      </c>
      <c r="AG1958" s="150">
        <v>0</v>
      </c>
      <c r="AH1958" s="150">
        <v>0</v>
      </c>
      <c r="AI1958" s="150">
        <v>0</v>
      </c>
      <c r="AU1958" s="88"/>
    </row>
    <row r="1959" spans="3:47" s="11" customFormat="1" outlineLevel="2" x14ac:dyDescent="0.2">
      <c r="C1959" s="119">
        <v>18</v>
      </c>
      <c r="F1959" s="124"/>
      <c r="P1959" s="149" t="s">
        <v>183</v>
      </c>
      <c r="Q1959" s="16" t="s">
        <v>110</v>
      </c>
      <c r="R1959" s="150"/>
      <c r="S1959" s="150"/>
      <c r="T1959" s="150"/>
      <c r="U1959" s="150">
        <v>1520.5778923823516</v>
      </c>
      <c r="V1959" s="150">
        <v>1622.567410458257</v>
      </c>
      <c r="W1959" s="150">
        <v>1693.3554666840087</v>
      </c>
      <c r="X1959" s="150">
        <v>1921.844168514154</v>
      </c>
      <c r="Y1959" s="150">
        <v>2104.9164737145011</v>
      </c>
      <c r="Z1959" s="150">
        <v>2467.9996117908781</v>
      </c>
      <c r="AA1959" s="150">
        <v>2255.8866184516419</v>
      </c>
      <c r="AB1959" s="150">
        <v>2319.1508644805249</v>
      </c>
      <c r="AC1959" s="150">
        <v>2379.3999152859928</v>
      </c>
      <c r="AD1959" s="150">
        <v>2377.0494624514622</v>
      </c>
      <c r="AE1959" s="150">
        <v>2372.3995940584437</v>
      </c>
      <c r="AF1959" s="150">
        <v>2303.5526890941865</v>
      </c>
      <c r="AG1959" s="150">
        <v>2204.3131535294474</v>
      </c>
      <c r="AH1959" s="150">
        <v>2405.3937553351998</v>
      </c>
      <c r="AI1959" s="150">
        <v>2359.5147689585656</v>
      </c>
      <c r="AU1959" s="88"/>
    </row>
    <row r="1960" spans="3:47" s="11" customFormat="1" outlineLevel="2" x14ac:dyDescent="0.2">
      <c r="C1960" s="119">
        <v>18</v>
      </c>
      <c r="F1960" s="124"/>
      <c r="P1960" s="149"/>
      <c r="Q1960" s="16"/>
      <c r="R1960" s="88"/>
      <c r="S1960" s="88"/>
      <c r="T1960" s="88"/>
      <c r="U1960" s="88"/>
      <c r="V1960" s="88"/>
      <c r="W1960" s="88"/>
      <c r="X1960" s="88"/>
      <c r="Y1960" s="88"/>
      <c r="Z1960" s="88"/>
      <c r="AA1960" s="88"/>
      <c r="AB1960" s="88"/>
      <c r="AC1960" s="88"/>
      <c r="AD1960" s="88"/>
      <c r="AE1960" s="88"/>
      <c r="AF1960" s="88"/>
      <c r="AG1960" s="88"/>
      <c r="AH1960" s="88"/>
      <c r="AI1960" s="88"/>
      <c r="AU1960" s="88"/>
    </row>
    <row r="1961" spans="3:47" outlineLevel="1" x14ac:dyDescent="0.2">
      <c r="C1961" s="119">
        <v>18</v>
      </c>
      <c r="D1961" s="11"/>
      <c r="E1961" s="162" t="s">
        <v>184</v>
      </c>
      <c r="F1961" s="121"/>
      <c r="G1961" s="121"/>
      <c r="H1961" s="121"/>
      <c r="I1961" s="121"/>
      <c r="J1961" s="121"/>
      <c r="K1961" s="121"/>
      <c r="L1961" s="121"/>
      <c r="M1961" s="121"/>
      <c r="N1961" s="121"/>
      <c r="O1961" s="121"/>
      <c r="P1961" s="121"/>
      <c r="Q1961" s="122"/>
      <c r="R1961" s="123"/>
      <c r="S1961" s="123"/>
      <c r="T1961" s="123"/>
      <c r="U1961" s="123"/>
      <c r="V1961" s="123"/>
      <c r="W1961" s="123"/>
      <c r="X1961" s="123"/>
      <c r="Y1961" s="123"/>
      <c r="Z1961" s="123"/>
      <c r="AA1961" s="123"/>
      <c r="AB1961" s="123"/>
      <c r="AC1961" s="123"/>
      <c r="AD1961" s="123"/>
      <c r="AE1961" s="123"/>
      <c r="AF1961" s="123"/>
      <c r="AG1961" s="123"/>
      <c r="AH1961" s="123"/>
      <c r="AI1961" s="123"/>
      <c r="AT1961" s="11"/>
      <c r="AU1961" s="88"/>
    </row>
    <row r="1962" spans="3:47" outlineLevel="2" x14ac:dyDescent="0.2">
      <c r="C1962" s="119">
        <v>18</v>
      </c>
      <c r="D1962" s="11"/>
      <c r="E1962" s="11"/>
      <c r="F1962" s="11"/>
      <c r="G1962" s="16"/>
      <c r="H1962" s="163" t="s">
        <v>6</v>
      </c>
      <c r="I1962" s="163" t="s">
        <v>5</v>
      </c>
      <c r="J1962" s="163" t="s">
        <v>129</v>
      </c>
      <c r="K1962" s="163" t="s">
        <v>128</v>
      </c>
      <c r="L1962" s="11"/>
      <c r="M1962" s="11"/>
      <c r="N1962" s="11"/>
      <c r="O1962" s="11"/>
      <c r="P1962" s="149"/>
      <c r="Q1962" s="164"/>
      <c r="V1962" s="165"/>
      <c r="W1962" s="150"/>
      <c r="X1962" s="150"/>
      <c r="Y1962" s="150"/>
      <c r="Z1962" s="150"/>
      <c r="AA1962" s="150"/>
      <c r="AB1962" s="150"/>
      <c r="AC1962" s="150"/>
      <c r="AD1962" s="150"/>
      <c r="AE1962" s="150"/>
      <c r="AF1962" s="150"/>
      <c r="AG1962" s="150"/>
      <c r="AH1962" s="150"/>
      <c r="AI1962" s="150"/>
      <c r="AT1962" s="11"/>
      <c r="AU1962" s="88"/>
    </row>
    <row r="1963" spans="3:47" outlineLevel="2" x14ac:dyDescent="0.2">
      <c r="C1963" s="119">
        <v>18</v>
      </c>
      <c r="D1963" s="167" t="s">
        <v>218</v>
      </c>
      <c r="E1963" s="11"/>
      <c r="F1963" s="125" t="s">
        <v>209</v>
      </c>
      <c r="G1963" s="168" t="s">
        <v>130</v>
      </c>
      <c r="H1963" s="169">
        <v>1</v>
      </c>
      <c r="I1963" s="170">
        <v>0</v>
      </c>
      <c r="J1963" s="170">
        <v>1</v>
      </c>
      <c r="K1963" s="171">
        <v>0</v>
      </c>
      <c r="L1963" s="11"/>
      <c r="M1963" s="11"/>
      <c r="N1963" s="11"/>
      <c r="O1963" s="11"/>
      <c r="P1963" s="149"/>
      <c r="Q1963" s="164"/>
      <c r="V1963" s="165"/>
      <c r="W1963" s="11"/>
      <c r="X1963" s="11"/>
      <c r="Y1963" s="150"/>
      <c r="Z1963" s="150"/>
      <c r="AA1963" s="150"/>
      <c r="AB1963" s="150"/>
      <c r="AC1963" s="150"/>
      <c r="AD1963" s="150"/>
      <c r="AE1963" s="150"/>
      <c r="AF1963" s="150"/>
      <c r="AG1963" s="11"/>
      <c r="AH1963" s="11"/>
      <c r="AI1963" s="11"/>
      <c r="AT1963" s="11"/>
      <c r="AU1963" s="88"/>
    </row>
    <row r="1964" spans="3:47" outlineLevel="2" x14ac:dyDescent="0.2">
      <c r="C1964" s="119">
        <v>18</v>
      </c>
      <c r="D1964" s="167" t="s">
        <v>218</v>
      </c>
      <c r="E1964" s="11"/>
      <c r="F1964" s="134" t="s">
        <v>31</v>
      </c>
      <c r="G1964" s="16" t="s">
        <v>130</v>
      </c>
      <c r="H1964" s="172">
        <v>1</v>
      </c>
      <c r="I1964" s="173">
        <v>0</v>
      </c>
      <c r="J1964" s="173">
        <v>1</v>
      </c>
      <c r="K1964" s="174">
        <v>0</v>
      </c>
      <c r="L1964" s="11"/>
      <c r="M1964" s="11"/>
      <c r="N1964" s="11"/>
      <c r="O1964" s="11"/>
      <c r="P1964" s="149"/>
      <c r="Q1964" s="164"/>
      <c r="V1964" s="165"/>
      <c r="W1964" s="11"/>
      <c r="X1964" s="11"/>
      <c r="Y1964" s="150"/>
      <c r="Z1964" s="150"/>
      <c r="AA1964" s="150"/>
      <c r="AB1964" s="150"/>
      <c r="AC1964" s="150"/>
      <c r="AD1964" s="150"/>
      <c r="AE1964" s="150"/>
      <c r="AF1964" s="150"/>
      <c r="AG1964" s="11"/>
      <c r="AH1964" s="11"/>
      <c r="AI1964" s="11"/>
      <c r="AT1964" s="11"/>
      <c r="AU1964" s="88"/>
    </row>
    <row r="1965" spans="3:47" outlineLevel="2" x14ac:dyDescent="0.2">
      <c r="C1965" s="119">
        <v>18</v>
      </c>
      <c r="D1965" s="167" t="s">
        <v>218</v>
      </c>
      <c r="E1965" s="11"/>
      <c r="F1965" s="134" t="s">
        <v>28</v>
      </c>
      <c r="G1965" s="16" t="s">
        <v>130</v>
      </c>
      <c r="H1965" s="172">
        <v>1</v>
      </c>
      <c r="I1965" s="173">
        <v>0</v>
      </c>
      <c r="J1965" s="173">
        <v>1</v>
      </c>
      <c r="K1965" s="174">
        <v>0</v>
      </c>
      <c r="L1965" s="11"/>
      <c r="M1965" s="11"/>
      <c r="N1965" s="11"/>
      <c r="O1965" s="11"/>
      <c r="P1965" s="149"/>
      <c r="Q1965" s="164"/>
      <c r="V1965" s="165"/>
      <c r="W1965" s="150"/>
      <c r="X1965" s="150"/>
      <c r="Y1965" s="150"/>
      <c r="Z1965" s="150"/>
      <c r="AA1965" s="150"/>
      <c r="AB1965" s="150"/>
      <c r="AC1965" s="150"/>
      <c r="AD1965" s="150"/>
      <c r="AE1965" s="150"/>
      <c r="AF1965" s="150"/>
      <c r="AG1965" s="11"/>
      <c r="AH1965" s="11"/>
      <c r="AI1965" s="11"/>
      <c r="AT1965" s="11"/>
      <c r="AU1965" s="88"/>
    </row>
    <row r="1966" spans="3:47" outlineLevel="2" x14ac:dyDescent="0.2">
      <c r="C1966" s="119">
        <v>18</v>
      </c>
      <c r="D1966" s="167" t="s">
        <v>218</v>
      </c>
      <c r="E1966" s="11"/>
      <c r="F1966" s="134" t="s">
        <v>210</v>
      </c>
      <c r="G1966" s="16" t="s">
        <v>130</v>
      </c>
      <c r="H1966" s="172">
        <v>0.8</v>
      </c>
      <c r="I1966" s="173">
        <v>0.19999999999999996</v>
      </c>
      <c r="J1966" s="173">
        <v>0.5</v>
      </c>
      <c r="K1966" s="174">
        <v>0.5</v>
      </c>
      <c r="L1966" s="11"/>
      <c r="M1966" s="11"/>
      <c r="N1966" s="11"/>
      <c r="O1966" s="11"/>
      <c r="P1966" s="149"/>
      <c r="Q1966" s="164"/>
      <c r="V1966" s="165"/>
      <c r="W1966" s="150"/>
      <c r="X1966" s="150"/>
      <c r="Y1966" s="150"/>
      <c r="Z1966" s="150"/>
      <c r="AA1966" s="150"/>
      <c r="AB1966" s="150"/>
      <c r="AC1966" s="150"/>
      <c r="AD1966" s="150"/>
      <c r="AE1966" s="150"/>
      <c r="AF1966" s="150"/>
      <c r="AG1966" s="11"/>
      <c r="AH1966" s="11"/>
      <c r="AI1966" s="11"/>
      <c r="AT1966" s="11"/>
      <c r="AU1966" s="88"/>
    </row>
    <row r="1967" spans="3:47" outlineLevel="2" x14ac:dyDescent="0.2">
      <c r="C1967" s="119">
        <v>18</v>
      </c>
      <c r="D1967" s="167" t="s">
        <v>218</v>
      </c>
      <c r="E1967" s="11"/>
      <c r="F1967" s="134" t="s">
        <v>211</v>
      </c>
      <c r="G1967" s="16" t="s">
        <v>130</v>
      </c>
      <c r="H1967" s="172">
        <v>1</v>
      </c>
      <c r="I1967" s="173">
        <v>0</v>
      </c>
      <c r="J1967" s="173">
        <v>0.5</v>
      </c>
      <c r="K1967" s="174">
        <v>0.5</v>
      </c>
      <c r="L1967" s="11"/>
      <c r="M1967" s="11"/>
      <c r="N1967" s="11"/>
      <c r="O1967" s="11"/>
      <c r="P1967" s="149"/>
      <c r="Q1967" s="164"/>
      <c r="V1967" s="165"/>
      <c r="W1967" s="150"/>
      <c r="X1967" s="150"/>
      <c r="Y1967" s="150"/>
      <c r="Z1967" s="150"/>
      <c r="AA1967" s="150"/>
      <c r="AB1967" s="150"/>
      <c r="AC1967" s="150"/>
      <c r="AD1967" s="150"/>
      <c r="AE1967" s="150"/>
      <c r="AF1967" s="150"/>
      <c r="AG1967" s="11"/>
      <c r="AH1967" s="11"/>
      <c r="AI1967" s="11"/>
      <c r="AT1967" s="11"/>
      <c r="AU1967" s="88"/>
    </row>
    <row r="1968" spans="3:47" outlineLevel="2" x14ac:dyDescent="0.2">
      <c r="C1968" s="119">
        <v>18</v>
      </c>
      <c r="D1968" s="167" t="s">
        <v>218</v>
      </c>
      <c r="E1968" s="11"/>
      <c r="F1968" s="134" t="s">
        <v>212</v>
      </c>
      <c r="G1968" s="16" t="s">
        <v>130</v>
      </c>
      <c r="H1968" s="172">
        <v>0.8</v>
      </c>
      <c r="I1968" s="173">
        <v>0.19999999999999996</v>
      </c>
      <c r="J1968" s="173">
        <v>1</v>
      </c>
      <c r="K1968" s="174">
        <v>0</v>
      </c>
      <c r="L1968" s="11"/>
      <c r="M1968" s="11"/>
      <c r="N1968" s="11"/>
      <c r="O1968" s="11"/>
      <c r="P1968" s="149"/>
      <c r="Q1968" s="164"/>
      <c r="V1968" s="165"/>
      <c r="W1968" s="150"/>
      <c r="X1968" s="150"/>
      <c r="Y1968" s="150"/>
      <c r="Z1968" s="150"/>
      <c r="AA1968" s="150"/>
      <c r="AB1968" s="150"/>
      <c r="AC1968" s="150"/>
      <c r="AD1968" s="150"/>
      <c r="AE1968" s="150"/>
      <c r="AF1968" s="150"/>
      <c r="AG1968" s="11"/>
      <c r="AH1968" s="11"/>
      <c r="AI1968" s="11"/>
      <c r="AT1968" s="11"/>
      <c r="AU1968" s="88"/>
    </row>
    <row r="1969" spans="3:47" outlineLevel="2" x14ac:dyDescent="0.2">
      <c r="C1969" s="119">
        <v>18</v>
      </c>
      <c r="D1969" s="167" t="s">
        <v>218</v>
      </c>
      <c r="E1969" s="11"/>
      <c r="F1969" s="134" t="s">
        <v>213</v>
      </c>
      <c r="G1969" s="16" t="s">
        <v>130</v>
      </c>
      <c r="H1969" s="172">
        <v>1</v>
      </c>
      <c r="I1969" s="173">
        <v>0</v>
      </c>
      <c r="J1969" s="173">
        <v>1</v>
      </c>
      <c r="K1969" s="174">
        <v>0</v>
      </c>
      <c r="L1969" s="11"/>
      <c r="M1969" s="11"/>
      <c r="N1969" s="11"/>
      <c r="O1969" s="11"/>
      <c r="P1969" s="149"/>
      <c r="Q1969" s="164"/>
      <c r="V1969" s="165"/>
      <c r="W1969" s="150"/>
      <c r="X1969" s="150"/>
      <c r="Y1969" s="150"/>
      <c r="Z1969" s="150"/>
      <c r="AA1969" s="150"/>
      <c r="AB1969" s="150"/>
      <c r="AC1969" s="150"/>
      <c r="AD1969" s="150"/>
      <c r="AE1969" s="150"/>
      <c r="AF1969" s="150"/>
      <c r="AG1969" s="11"/>
      <c r="AH1969" s="11"/>
      <c r="AI1969" s="11"/>
      <c r="AT1969" s="11"/>
      <c r="AU1969" s="88"/>
    </row>
    <row r="1970" spans="3:47" outlineLevel="2" x14ac:dyDescent="0.2">
      <c r="C1970" s="119">
        <v>18</v>
      </c>
      <c r="D1970" s="167" t="s">
        <v>218</v>
      </c>
      <c r="E1970" s="11"/>
      <c r="F1970" s="134" t="s">
        <v>214</v>
      </c>
      <c r="G1970" s="16" t="s">
        <v>130</v>
      </c>
      <c r="H1970" s="172">
        <v>0.8</v>
      </c>
      <c r="I1970" s="173">
        <v>0.19999999999999996</v>
      </c>
      <c r="J1970" s="173">
        <v>1</v>
      </c>
      <c r="K1970" s="174">
        <v>0</v>
      </c>
      <c r="L1970" s="11"/>
      <c r="M1970" s="11"/>
      <c r="N1970" s="11"/>
      <c r="O1970" s="11"/>
      <c r="P1970" s="149"/>
      <c r="Q1970" s="164"/>
      <c r="V1970" s="165"/>
      <c r="W1970" s="150"/>
      <c r="X1970" s="150"/>
      <c r="Y1970" s="150"/>
      <c r="Z1970" s="150"/>
      <c r="AA1970" s="150"/>
      <c r="AB1970" s="150"/>
      <c r="AC1970" s="150"/>
      <c r="AD1970" s="150"/>
      <c r="AE1970" s="150"/>
      <c r="AF1970" s="150"/>
      <c r="AG1970" s="11"/>
      <c r="AH1970" s="11"/>
      <c r="AI1970" s="11"/>
      <c r="AT1970" s="11"/>
      <c r="AU1970" s="88"/>
    </row>
    <row r="1971" spans="3:47" outlineLevel="2" x14ac:dyDescent="0.2">
      <c r="C1971" s="119">
        <v>18</v>
      </c>
      <c r="D1971" s="167" t="s">
        <v>218</v>
      </c>
      <c r="E1971" s="11"/>
      <c r="F1971" s="134" t="s">
        <v>215</v>
      </c>
      <c r="G1971" s="16" t="s">
        <v>130</v>
      </c>
      <c r="H1971" s="172">
        <v>1</v>
      </c>
      <c r="I1971" s="173">
        <v>0</v>
      </c>
      <c r="J1971" s="173">
        <v>1</v>
      </c>
      <c r="K1971" s="174">
        <v>0</v>
      </c>
      <c r="L1971" s="11"/>
      <c r="M1971" s="11"/>
      <c r="N1971" s="11"/>
      <c r="O1971" s="11"/>
      <c r="P1971" s="149"/>
      <c r="Q1971" s="164"/>
      <c r="V1971" s="165"/>
      <c r="W1971" s="150"/>
      <c r="X1971" s="150"/>
      <c r="Y1971" s="150"/>
      <c r="Z1971" s="150"/>
      <c r="AA1971" s="150"/>
      <c r="AB1971" s="150"/>
      <c r="AC1971" s="150"/>
      <c r="AD1971" s="150"/>
      <c r="AE1971" s="150"/>
      <c r="AF1971" s="150"/>
      <c r="AG1971" s="11"/>
      <c r="AH1971" s="11"/>
      <c r="AI1971" s="11"/>
      <c r="AT1971" s="11"/>
      <c r="AU1971" s="88"/>
    </row>
    <row r="1972" spans="3:47" outlineLevel="2" x14ac:dyDescent="0.2">
      <c r="C1972" s="119">
        <v>18</v>
      </c>
      <c r="D1972" s="167" t="s">
        <v>218</v>
      </c>
      <c r="E1972" s="11"/>
      <c r="F1972" s="175" t="s">
        <v>216</v>
      </c>
      <c r="G1972" s="16" t="s">
        <v>130</v>
      </c>
      <c r="H1972" s="172">
        <v>1</v>
      </c>
      <c r="I1972" s="173">
        <v>0</v>
      </c>
      <c r="J1972" s="173">
        <v>1</v>
      </c>
      <c r="K1972" s="174">
        <v>0</v>
      </c>
      <c r="L1972" s="11"/>
      <c r="M1972" s="11"/>
      <c r="N1972" s="11"/>
      <c r="O1972" s="11"/>
      <c r="P1972" s="149"/>
      <c r="Q1972" s="164"/>
      <c r="V1972" s="165"/>
      <c r="W1972" s="150"/>
      <c r="X1972" s="150"/>
      <c r="Y1972" s="150"/>
      <c r="Z1972" s="150"/>
      <c r="AA1972" s="150"/>
      <c r="AB1972" s="150"/>
      <c r="AC1972" s="150"/>
      <c r="AD1972" s="150"/>
      <c r="AE1972" s="150"/>
      <c r="AF1972" s="150"/>
      <c r="AG1972" s="11"/>
      <c r="AH1972" s="11"/>
      <c r="AI1972" s="11"/>
      <c r="AT1972" s="11"/>
      <c r="AU1972" s="88"/>
    </row>
    <row r="1973" spans="3:47" outlineLevel="2" x14ac:dyDescent="0.2">
      <c r="C1973" s="119">
        <v>18</v>
      </c>
      <c r="D1973" s="167" t="s">
        <v>218</v>
      </c>
      <c r="E1973" s="11"/>
      <c r="F1973" s="175" t="s">
        <v>33</v>
      </c>
      <c r="G1973" s="16" t="s">
        <v>130</v>
      </c>
      <c r="H1973" s="172">
        <v>1</v>
      </c>
      <c r="I1973" s="173">
        <v>0</v>
      </c>
      <c r="J1973" s="173">
        <v>1</v>
      </c>
      <c r="K1973" s="174">
        <v>0</v>
      </c>
      <c r="L1973" s="11"/>
      <c r="M1973" s="11"/>
      <c r="N1973" s="11"/>
      <c r="O1973" s="11"/>
      <c r="P1973" s="149"/>
      <c r="Q1973" s="164"/>
      <c r="V1973" s="165"/>
      <c r="W1973" s="150"/>
      <c r="X1973" s="150"/>
      <c r="Y1973" s="150"/>
      <c r="Z1973" s="150"/>
      <c r="AA1973" s="150"/>
      <c r="AB1973" s="150"/>
      <c r="AC1973" s="150"/>
      <c r="AD1973" s="150"/>
      <c r="AE1973" s="150"/>
      <c r="AF1973" s="150"/>
      <c r="AG1973" s="11"/>
      <c r="AH1973" s="11"/>
      <c r="AI1973" s="11"/>
      <c r="AT1973" s="11"/>
      <c r="AU1973" s="88"/>
    </row>
    <row r="1974" spans="3:47" outlineLevel="2" x14ac:dyDescent="0.2">
      <c r="C1974" s="119">
        <v>18</v>
      </c>
      <c r="D1974" s="167" t="s">
        <v>218</v>
      </c>
      <c r="E1974" s="11"/>
      <c r="F1974" s="175" t="s">
        <v>34</v>
      </c>
      <c r="G1974" s="16" t="s">
        <v>130</v>
      </c>
      <c r="H1974" s="172">
        <v>1</v>
      </c>
      <c r="I1974" s="173">
        <v>0</v>
      </c>
      <c r="J1974" s="173">
        <v>1</v>
      </c>
      <c r="K1974" s="174">
        <v>0</v>
      </c>
      <c r="L1974" s="11"/>
      <c r="M1974" s="11"/>
      <c r="N1974" s="11"/>
      <c r="O1974" s="11"/>
      <c r="P1974" s="149"/>
      <c r="Q1974" s="164"/>
      <c r="V1974" s="165"/>
      <c r="W1974" s="150"/>
      <c r="X1974" s="150"/>
      <c r="Y1974" s="150"/>
      <c r="Z1974" s="150"/>
      <c r="AA1974" s="150"/>
      <c r="AB1974" s="150"/>
      <c r="AC1974" s="150"/>
      <c r="AD1974" s="150"/>
      <c r="AE1974" s="150"/>
      <c r="AF1974" s="150"/>
      <c r="AG1974" s="11"/>
      <c r="AH1974" s="11"/>
      <c r="AI1974" s="11"/>
      <c r="AT1974" s="11"/>
      <c r="AU1974" s="88"/>
    </row>
    <row r="1975" spans="3:47" outlineLevel="2" x14ac:dyDescent="0.2">
      <c r="C1975" s="119">
        <v>18</v>
      </c>
      <c r="D1975" s="167" t="s">
        <v>218</v>
      </c>
      <c r="E1975" s="11"/>
      <c r="F1975" s="175" t="s">
        <v>217</v>
      </c>
      <c r="G1975" s="16" t="s">
        <v>130</v>
      </c>
      <c r="H1975" s="172">
        <v>1</v>
      </c>
      <c r="I1975" s="173">
        <v>0</v>
      </c>
      <c r="J1975" s="173">
        <v>1</v>
      </c>
      <c r="K1975" s="174">
        <v>0</v>
      </c>
      <c r="L1975" s="11"/>
      <c r="M1975" s="11"/>
      <c r="N1975" s="11"/>
      <c r="O1975" s="11"/>
      <c r="P1975" s="149"/>
      <c r="Q1975" s="164"/>
      <c r="V1975" s="165"/>
      <c r="W1975" s="150"/>
      <c r="X1975" s="150"/>
      <c r="Y1975" s="150"/>
      <c r="Z1975" s="150"/>
      <c r="AA1975" s="150"/>
      <c r="AB1975" s="150"/>
      <c r="AC1975" s="150"/>
      <c r="AD1975" s="150"/>
      <c r="AE1975" s="150"/>
      <c r="AF1975" s="150"/>
      <c r="AG1975" s="11"/>
      <c r="AH1975" s="11"/>
      <c r="AI1975" s="11"/>
      <c r="AT1975" s="11"/>
      <c r="AU1975" s="88"/>
    </row>
    <row r="1976" spans="3:47" outlineLevel="2" x14ac:dyDescent="0.2">
      <c r="C1976" s="119">
        <v>18</v>
      </c>
      <c r="D1976" s="167" t="s">
        <v>218</v>
      </c>
      <c r="E1976" s="11"/>
      <c r="F1976" s="175" t="s">
        <v>152</v>
      </c>
      <c r="G1976" s="16" t="s">
        <v>130</v>
      </c>
      <c r="H1976" s="172">
        <v>0</v>
      </c>
      <c r="I1976" s="173">
        <v>1</v>
      </c>
      <c r="J1976" s="173">
        <v>0</v>
      </c>
      <c r="K1976" s="174">
        <v>0</v>
      </c>
      <c r="L1976" s="11"/>
      <c r="M1976" s="11"/>
      <c r="N1976" s="11"/>
      <c r="O1976" s="11"/>
      <c r="P1976" s="149"/>
      <c r="Q1976" s="164"/>
      <c r="V1976" s="165"/>
      <c r="W1976" s="150"/>
      <c r="X1976" s="150"/>
      <c r="Y1976" s="150"/>
      <c r="Z1976" s="150"/>
      <c r="AA1976" s="150"/>
      <c r="AB1976" s="150"/>
      <c r="AC1976" s="150"/>
      <c r="AD1976" s="150"/>
      <c r="AE1976" s="150"/>
      <c r="AF1976" s="150"/>
      <c r="AG1976" s="11"/>
      <c r="AH1976" s="11"/>
      <c r="AI1976" s="11"/>
      <c r="AT1976" s="11"/>
      <c r="AU1976" s="88"/>
    </row>
    <row r="1977" spans="3:47" outlineLevel="2" x14ac:dyDescent="0.2">
      <c r="C1977" s="119">
        <v>18</v>
      </c>
      <c r="D1977" s="167" t="s">
        <v>218</v>
      </c>
      <c r="E1977" s="11"/>
      <c r="F1977" s="176" t="s">
        <v>152</v>
      </c>
      <c r="G1977" s="177" t="s">
        <v>130</v>
      </c>
      <c r="H1977" s="178">
        <v>0</v>
      </c>
      <c r="I1977" s="179">
        <v>1</v>
      </c>
      <c r="J1977" s="179">
        <v>0</v>
      </c>
      <c r="K1977" s="180">
        <v>0</v>
      </c>
      <c r="L1977" s="11"/>
      <c r="M1977" s="11"/>
      <c r="N1977" s="11"/>
      <c r="O1977" s="11"/>
      <c r="P1977" s="149"/>
      <c r="Q1977" s="164"/>
      <c r="V1977" s="165"/>
      <c r="W1977" s="150"/>
      <c r="X1977" s="150"/>
      <c r="Y1977" s="150"/>
      <c r="Z1977" s="150"/>
      <c r="AA1977" s="150"/>
      <c r="AB1977" s="150"/>
      <c r="AC1977" s="150"/>
      <c r="AD1977" s="150"/>
      <c r="AE1977" s="150"/>
      <c r="AF1977" s="150"/>
      <c r="AG1977" s="11"/>
      <c r="AH1977" s="11"/>
      <c r="AI1977" s="11"/>
      <c r="AT1977" s="11"/>
      <c r="AU1977" s="88"/>
    </row>
    <row r="1978" spans="3:47" outlineLevel="2" x14ac:dyDescent="0.2">
      <c r="C1978" s="119">
        <v>18</v>
      </c>
      <c r="D1978" s="167" t="s">
        <v>218</v>
      </c>
      <c r="E1978" s="11"/>
      <c r="F1978" s="125" t="s">
        <v>152</v>
      </c>
      <c r="G1978" s="168" t="s">
        <v>130</v>
      </c>
      <c r="H1978" s="172">
        <v>0</v>
      </c>
      <c r="I1978" s="173">
        <v>1</v>
      </c>
      <c r="J1978" s="173">
        <v>0</v>
      </c>
      <c r="K1978" s="174">
        <v>0</v>
      </c>
      <c r="L1978" s="11"/>
      <c r="M1978" s="11"/>
      <c r="N1978" s="11"/>
      <c r="O1978" s="11"/>
      <c r="P1978" s="149"/>
      <c r="Q1978" s="164"/>
      <c r="V1978" s="165"/>
      <c r="W1978" s="150"/>
      <c r="X1978" s="150"/>
      <c r="Y1978" s="150"/>
      <c r="Z1978" s="150"/>
      <c r="AA1978" s="150"/>
      <c r="AB1978" s="150"/>
      <c r="AC1978" s="150"/>
      <c r="AD1978" s="150"/>
      <c r="AE1978" s="150"/>
      <c r="AF1978" s="150"/>
      <c r="AG1978" s="11"/>
      <c r="AH1978" s="11"/>
      <c r="AI1978" s="11"/>
      <c r="AT1978" s="11"/>
      <c r="AU1978" s="88"/>
    </row>
    <row r="1979" spans="3:47" outlineLevel="2" x14ac:dyDescent="0.2">
      <c r="C1979" s="119">
        <v>18</v>
      </c>
      <c r="D1979" s="167" t="s">
        <v>218</v>
      </c>
      <c r="E1979" s="11"/>
      <c r="F1979" s="134" t="s">
        <v>152</v>
      </c>
      <c r="G1979" s="16" t="s">
        <v>130</v>
      </c>
      <c r="H1979" s="172">
        <v>0</v>
      </c>
      <c r="I1979" s="173">
        <v>1</v>
      </c>
      <c r="J1979" s="173">
        <v>0</v>
      </c>
      <c r="K1979" s="174">
        <v>0</v>
      </c>
      <c r="L1979" s="11"/>
      <c r="M1979" s="11"/>
      <c r="N1979" s="11"/>
      <c r="O1979" s="11"/>
      <c r="P1979" s="149"/>
      <c r="Q1979" s="164"/>
      <c r="V1979" s="165"/>
      <c r="W1979" s="150"/>
      <c r="X1979" s="150"/>
      <c r="Y1979" s="150"/>
      <c r="Z1979" s="150"/>
      <c r="AA1979" s="150"/>
      <c r="AB1979" s="150"/>
      <c r="AC1979" s="150"/>
      <c r="AD1979" s="150"/>
      <c r="AE1979" s="150"/>
      <c r="AF1979" s="150"/>
      <c r="AG1979" s="11"/>
      <c r="AH1979" s="11"/>
      <c r="AI1979" s="11"/>
      <c r="AT1979" s="11"/>
      <c r="AU1979" s="88"/>
    </row>
    <row r="1980" spans="3:47" outlineLevel="2" x14ac:dyDescent="0.2">
      <c r="C1980" s="119">
        <v>18</v>
      </c>
      <c r="D1980" s="167" t="s">
        <v>218</v>
      </c>
      <c r="E1980" s="11"/>
      <c r="F1980" s="134" t="s">
        <v>152</v>
      </c>
      <c r="G1980" s="16" t="s">
        <v>130</v>
      </c>
      <c r="H1980" s="172">
        <v>0</v>
      </c>
      <c r="I1980" s="173">
        <v>1</v>
      </c>
      <c r="J1980" s="173">
        <v>0</v>
      </c>
      <c r="K1980" s="174">
        <v>0</v>
      </c>
      <c r="L1980" s="11"/>
      <c r="M1980" s="11"/>
      <c r="N1980" s="11"/>
      <c r="O1980" s="11"/>
      <c r="P1980" s="149"/>
      <c r="Q1980" s="164"/>
      <c r="V1980" s="165"/>
      <c r="W1980" s="150"/>
      <c r="X1980" s="150"/>
      <c r="Y1980" s="150"/>
      <c r="Z1980" s="150"/>
      <c r="AA1980" s="150"/>
      <c r="AB1980" s="150"/>
      <c r="AC1980" s="150"/>
      <c r="AD1980" s="150"/>
      <c r="AE1980" s="150"/>
      <c r="AF1980" s="150"/>
      <c r="AG1980" s="11"/>
      <c r="AH1980" s="11"/>
      <c r="AI1980" s="11"/>
      <c r="AT1980" s="11"/>
      <c r="AU1980" s="88"/>
    </row>
    <row r="1981" spans="3:47" outlineLevel="2" x14ac:dyDescent="0.2">
      <c r="C1981" s="119">
        <v>18</v>
      </c>
      <c r="D1981" s="167" t="s">
        <v>218</v>
      </c>
      <c r="E1981" s="11"/>
      <c r="F1981" s="134" t="s">
        <v>152</v>
      </c>
      <c r="G1981" s="16" t="s">
        <v>130</v>
      </c>
      <c r="H1981" s="172">
        <v>0</v>
      </c>
      <c r="I1981" s="173">
        <v>1</v>
      </c>
      <c r="J1981" s="173">
        <v>0</v>
      </c>
      <c r="K1981" s="174">
        <v>0</v>
      </c>
      <c r="L1981" s="11"/>
      <c r="M1981" s="11"/>
      <c r="N1981" s="11"/>
      <c r="O1981" s="11"/>
      <c r="P1981" s="149"/>
      <c r="Q1981" s="164"/>
      <c r="V1981" s="165"/>
      <c r="W1981" s="150"/>
      <c r="X1981" s="150"/>
      <c r="Y1981" s="150"/>
      <c r="Z1981" s="150"/>
      <c r="AA1981" s="150"/>
      <c r="AB1981" s="150"/>
      <c r="AC1981" s="150"/>
      <c r="AD1981" s="150"/>
      <c r="AE1981" s="150"/>
      <c r="AF1981" s="150"/>
      <c r="AG1981" s="11"/>
      <c r="AH1981" s="11"/>
      <c r="AI1981" s="11"/>
      <c r="AT1981" s="11"/>
      <c r="AU1981" s="88"/>
    </row>
    <row r="1982" spans="3:47" outlineLevel="2" x14ac:dyDescent="0.2">
      <c r="C1982" s="119">
        <v>18</v>
      </c>
      <c r="D1982" s="167" t="s">
        <v>218</v>
      </c>
      <c r="E1982" s="11"/>
      <c r="F1982" s="134" t="s">
        <v>152</v>
      </c>
      <c r="G1982" s="16" t="s">
        <v>130</v>
      </c>
      <c r="H1982" s="172">
        <v>0</v>
      </c>
      <c r="I1982" s="173">
        <v>1</v>
      </c>
      <c r="J1982" s="173">
        <v>0</v>
      </c>
      <c r="K1982" s="174">
        <v>0</v>
      </c>
      <c r="L1982" s="11"/>
      <c r="M1982" s="11"/>
      <c r="N1982" s="11"/>
      <c r="O1982" s="11"/>
      <c r="P1982" s="149"/>
      <c r="Q1982" s="164"/>
      <c r="V1982" s="165"/>
      <c r="W1982" s="150"/>
      <c r="X1982" s="150"/>
      <c r="Y1982" s="150"/>
      <c r="Z1982" s="150"/>
      <c r="AA1982" s="150"/>
      <c r="AB1982" s="150"/>
      <c r="AC1982" s="150"/>
      <c r="AD1982" s="150"/>
      <c r="AE1982" s="150"/>
      <c r="AF1982" s="150"/>
      <c r="AG1982" s="11"/>
      <c r="AH1982" s="11"/>
      <c r="AI1982" s="11"/>
      <c r="AT1982" s="11"/>
      <c r="AU1982" s="88"/>
    </row>
    <row r="1983" spans="3:47" outlineLevel="2" x14ac:dyDescent="0.2">
      <c r="C1983" s="119">
        <v>18</v>
      </c>
      <c r="D1983" s="167" t="s">
        <v>218</v>
      </c>
      <c r="E1983" s="11"/>
      <c r="F1983" s="134" t="s">
        <v>152</v>
      </c>
      <c r="G1983" s="16" t="s">
        <v>130</v>
      </c>
      <c r="H1983" s="172">
        <v>0</v>
      </c>
      <c r="I1983" s="173">
        <v>1</v>
      </c>
      <c r="J1983" s="173">
        <v>0</v>
      </c>
      <c r="K1983" s="174">
        <v>0</v>
      </c>
      <c r="L1983" s="11"/>
      <c r="M1983" s="11"/>
      <c r="N1983" s="11"/>
      <c r="O1983" s="11"/>
      <c r="P1983" s="149"/>
      <c r="Q1983" s="164"/>
      <c r="V1983" s="165"/>
      <c r="W1983" s="150"/>
      <c r="X1983" s="181"/>
      <c r="Y1983" s="150"/>
      <c r="Z1983" s="150"/>
      <c r="AA1983" s="150"/>
      <c r="AB1983" s="150"/>
      <c r="AC1983" s="150"/>
      <c r="AD1983" s="150"/>
      <c r="AE1983" s="150"/>
      <c r="AF1983" s="150"/>
      <c r="AG1983" s="11"/>
      <c r="AH1983" s="11"/>
      <c r="AI1983" s="11"/>
      <c r="AT1983" s="11"/>
      <c r="AU1983" s="88"/>
    </row>
    <row r="1984" spans="3:47" outlineLevel="2" x14ac:dyDescent="0.2">
      <c r="C1984" s="119">
        <v>18</v>
      </c>
      <c r="D1984" s="167" t="s">
        <v>218</v>
      </c>
      <c r="E1984" s="11"/>
      <c r="F1984" s="134" t="s">
        <v>152</v>
      </c>
      <c r="G1984" s="16" t="s">
        <v>130</v>
      </c>
      <c r="H1984" s="172">
        <v>0</v>
      </c>
      <c r="I1984" s="173">
        <v>1</v>
      </c>
      <c r="J1984" s="173">
        <v>0</v>
      </c>
      <c r="K1984" s="174">
        <v>0</v>
      </c>
      <c r="L1984" s="11"/>
      <c r="M1984" s="11"/>
      <c r="N1984" s="11"/>
      <c r="O1984" s="11"/>
      <c r="P1984" s="149"/>
      <c r="Q1984" s="164"/>
      <c r="V1984" s="165"/>
      <c r="W1984" s="150"/>
      <c r="X1984" s="150"/>
      <c r="Y1984" s="150"/>
      <c r="Z1984" s="150"/>
      <c r="AA1984" s="150"/>
      <c r="AB1984" s="150"/>
      <c r="AC1984" s="150"/>
      <c r="AD1984" s="150"/>
      <c r="AE1984" s="150"/>
      <c r="AF1984" s="150"/>
      <c r="AG1984" s="11"/>
      <c r="AH1984" s="11"/>
      <c r="AI1984" s="11"/>
      <c r="AT1984" s="11"/>
      <c r="AU1984" s="88"/>
    </row>
    <row r="1985" spans="3:47" outlineLevel="2" x14ac:dyDescent="0.2">
      <c r="C1985" s="119">
        <v>18</v>
      </c>
      <c r="D1985" s="167" t="s">
        <v>218</v>
      </c>
      <c r="E1985" s="11"/>
      <c r="F1985" s="134" t="s">
        <v>152</v>
      </c>
      <c r="G1985" s="16" t="s">
        <v>130</v>
      </c>
      <c r="H1985" s="172">
        <v>0</v>
      </c>
      <c r="I1985" s="173">
        <v>1</v>
      </c>
      <c r="J1985" s="173">
        <v>0</v>
      </c>
      <c r="K1985" s="174">
        <v>0</v>
      </c>
      <c r="L1985" s="11"/>
      <c r="M1985" s="11"/>
      <c r="N1985" s="11"/>
      <c r="O1985" s="11"/>
      <c r="P1985" s="149"/>
      <c r="Q1985" s="164"/>
      <c r="V1985" s="165"/>
      <c r="W1985" s="150"/>
      <c r="X1985" s="150"/>
      <c r="Y1985" s="150"/>
      <c r="Z1985" s="150"/>
      <c r="AA1985" s="150"/>
      <c r="AB1985" s="150"/>
      <c r="AC1985" s="150"/>
      <c r="AD1985" s="150"/>
      <c r="AE1985" s="150"/>
      <c r="AF1985" s="150"/>
      <c r="AG1985" s="11"/>
      <c r="AH1985" s="11"/>
      <c r="AI1985" s="11"/>
      <c r="AT1985" s="11"/>
      <c r="AU1985" s="88"/>
    </row>
    <row r="1986" spans="3:47" outlineLevel="2" x14ac:dyDescent="0.2">
      <c r="C1986" s="119">
        <v>18</v>
      </c>
      <c r="D1986" s="167" t="s">
        <v>218</v>
      </c>
      <c r="E1986" s="11"/>
      <c r="F1986" s="134" t="s">
        <v>152</v>
      </c>
      <c r="G1986" s="16" t="s">
        <v>130</v>
      </c>
      <c r="H1986" s="172">
        <v>0</v>
      </c>
      <c r="I1986" s="173">
        <v>1</v>
      </c>
      <c r="J1986" s="173">
        <v>0</v>
      </c>
      <c r="K1986" s="174">
        <v>0</v>
      </c>
      <c r="L1986" s="11"/>
      <c r="M1986" s="11"/>
      <c r="N1986" s="11"/>
      <c r="O1986" s="11"/>
      <c r="P1986" s="149"/>
      <c r="Q1986" s="164"/>
      <c r="V1986" s="165"/>
      <c r="W1986" s="150"/>
      <c r="X1986" s="150"/>
      <c r="Y1986" s="150"/>
      <c r="Z1986" s="150"/>
      <c r="AA1986" s="150"/>
      <c r="AB1986" s="150"/>
      <c r="AC1986" s="150"/>
      <c r="AD1986" s="150"/>
      <c r="AE1986" s="150"/>
      <c r="AF1986" s="150"/>
      <c r="AG1986" s="11"/>
      <c r="AH1986" s="11"/>
      <c r="AI1986" s="11"/>
      <c r="AT1986" s="11"/>
      <c r="AU1986" s="88"/>
    </row>
    <row r="1987" spans="3:47" outlineLevel="2" x14ac:dyDescent="0.2">
      <c r="C1987" s="119">
        <v>18</v>
      </c>
      <c r="D1987" s="167" t="s">
        <v>218</v>
      </c>
      <c r="E1987" s="11"/>
      <c r="F1987" s="140" t="s">
        <v>152</v>
      </c>
      <c r="G1987" s="177" t="s">
        <v>130</v>
      </c>
      <c r="H1987" s="178">
        <v>0</v>
      </c>
      <c r="I1987" s="179">
        <v>1</v>
      </c>
      <c r="J1987" s="179">
        <v>0</v>
      </c>
      <c r="K1987" s="180">
        <v>0</v>
      </c>
      <c r="L1987" s="11"/>
      <c r="M1987" s="11"/>
      <c r="N1987" s="11"/>
      <c r="O1987" s="11"/>
      <c r="P1987" s="149"/>
      <c r="Q1987" s="164"/>
      <c r="V1987" s="165"/>
      <c r="W1987" s="150"/>
      <c r="X1987" s="150"/>
      <c r="Y1987" s="150"/>
      <c r="Z1987" s="150"/>
      <c r="AA1987" s="150"/>
      <c r="AB1987" s="150"/>
      <c r="AC1987" s="150"/>
      <c r="AD1987" s="150"/>
      <c r="AE1987" s="150"/>
      <c r="AF1987" s="150"/>
      <c r="AG1987" s="150"/>
      <c r="AH1987" s="150"/>
      <c r="AI1987" s="150"/>
      <c r="AT1987" s="11"/>
      <c r="AU1987" s="88"/>
    </row>
    <row r="1988" spans="3:47" outlineLevel="2" x14ac:dyDescent="0.2">
      <c r="C1988" s="119">
        <v>18</v>
      </c>
      <c r="D1988" s="11"/>
      <c r="E1988" s="11"/>
      <c r="F1988" s="11"/>
      <c r="G1988" s="11"/>
      <c r="H1988" s="11"/>
      <c r="I1988" s="11"/>
      <c r="J1988" s="11"/>
      <c r="K1988" s="11"/>
      <c r="L1988" s="11"/>
      <c r="M1988" s="11"/>
      <c r="N1988" s="11"/>
      <c r="O1988" s="11"/>
      <c r="P1988" s="149"/>
      <c r="Q1988" s="16"/>
      <c r="R1988" s="182"/>
      <c r="S1988" s="182"/>
      <c r="T1988" s="182"/>
      <c r="U1988" s="182"/>
      <c r="V1988" s="183"/>
      <c r="W1988" s="150"/>
      <c r="X1988" s="150"/>
      <c r="Y1988" s="150"/>
      <c r="Z1988" s="150"/>
      <c r="AA1988" s="150"/>
      <c r="AB1988" s="150"/>
      <c r="AC1988" s="150"/>
      <c r="AD1988" s="150"/>
      <c r="AE1988" s="150"/>
      <c r="AF1988" s="150"/>
      <c r="AG1988" s="150"/>
      <c r="AH1988" s="150"/>
      <c r="AI1988" s="150"/>
      <c r="AT1988" s="11"/>
      <c r="AU1988" s="88"/>
    </row>
    <row r="1989" spans="3:47" outlineLevel="1" x14ac:dyDescent="0.2">
      <c r="C1989" s="119">
        <v>18</v>
      </c>
      <c r="D1989" s="11"/>
      <c r="E1989" s="162" t="s">
        <v>185</v>
      </c>
      <c r="F1989" s="121"/>
      <c r="G1989" s="121"/>
      <c r="H1989" s="121"/>
      <c r="I1989" s="121"/>
      <c r="J1989" s="121"/>
      <c r="K1989" s="121"/>
      <c r="L1989" s="121"/>
      <c r="M1989" s="121"/>
      <c r="N1989" s="121"/>
      <c r="O1989" s="121"/>
      <c r="P1989" s="121"/>
      <c r="Q1989" s="122"/>
      <c r="R1989" s="123"/>
      <c r="S1989" s="123"/>
      <c r="T1989" s="123"/>
      <c r="U1989" s="123"/>
      <c r="V1989" s="123"/>
      <c r="W1989" s="123"/>
      <c r="X1989" s="123"/>
      <c r="Y1989" s="123"/>
      <c r="Z1989" s="123"/>
      <c r="AA1989" s="123"/>
      <c r="AB1989" s="123"/>
      <c r="AC1989" s="123"/>
      <c r="AD1989" s="123"/>
      <c r="AE1989" s="123"/>
      <c r="AF1989" s="123"/>
      <c r="AG1989" s="123"/>
      <c r="AH1989" s="123"/>
      <c r="AI1989" s="123"/>
      <c r="AT1989" s="11"/>
      <c r="AU1989" s="88"/>
    </row>
    <row r="1990" spans="3:47" outlineLevel="2" x14ac:dyDescent="0.2">
      <c r="C1990" s="119">
        <v>18</v>
      </c>
      <c r="D1990" s="11"/>
      <c r="E1990" s="125"/>
      <c r="F1990" s="127" t="s">
        <v>5</v>
      </c>
      <c r="G1990" s="127"/>
      <c r="H1990" s="127"/>
      <c r="I1990" s="127"/>
      <c r="J1990" s="127"/>
      <c r="K1990" s="127"/>
      <c r="L1990" s="127"/>
      <c r="M1990" s="127"/>
      <c r="N1990" s="127"/>
      <c r="O1990" s="127"/>
      <c r="P1990" s="152"/>
      <c r="Q1990" s="128" t="s">
        <v>110</v>
      </c>
      <c r="R1990" s="184"/>
      <c r="S1990" s="185"/>
      <c r="T1990" s="185"/>
      <c r="U1990" s="186">
        <v>105.21408247647037</v>
      </c>
      <c r="V1990" s="186">
        <v>108.95723959165134</v>
      </c>
      <c r="W1990" s="187">
        <v>112.0117702267377</v>
      </c>
      <c r="X1990" s="186">
        <v>115.08588658165527</v>
      </c>
      <c r="Y1990" s="185">
        <v>117.86649737000796</v>
      </c>
      <c r="Z1990" s="185">
        <v>120.35064015514889</v>
      </c>
      <c r="AA1990" s="185">
        <v>122.73929013913799</v>
      </c>
      <c r="AB1990" s="185">
        <v>125.17534872395285</v>
      </c>
      <c r="AC1990" s="185">
        <v>127.65975685033328</v>
      </c>
      <c r="AD1990" s="185">
        <v>130.19347413433334</v>
      </c>
      <c r="AE1990" s="185">
        <v>132.77747923798006</v>
      </c>
      <c r="AF1990" s="185">
        <v>135.41277024728871</v>
      </c>
      <c r="AG1990" s="185">
        <v>138.10036505778066</v>
      </c>
      <c r="AH1990" s="188">
        <v>140.84130176765291</v>
      </c>
      <c r="AI1990" s="188">
        <v>143.63663907875113</v>
      </c>
      <c r="AT1990" s="11"/>
      <c r="AU1990" s="88"/>
    </row>
    <row r="1991" spans="3:47" outlineLevel="2" x14ac:dyDescent="0.2">
      <c r="C1991" s="119">
        <v>18</v>
      </c>
      <c r="D1991" s="11"/>
      <c r="E1991" s="134"/>
      <c r="F1991" s="11" t="s">
        <v>129</v>
      </c>
      <c r="G1991" s="11"/>
      <c r="H1991" s="11"/>
      <c r="I1991" s="11"/>
      <c r="J1991" s="11"/>
      <c r="K1991" s="11"/>
      <c r="L1991" s="11"/>
      <c r="M1991" s="11"/>
      <c r="N1991" s="11"/>
      <c r="O1991" s="11"/>
      <c r="P1991" s="149"/>
      <c r="Q1991" s="135" t="s">
        <v>110</v>
      </c>
      <c r="R1991" s="189"/>
      <c r="S1991" s="190"/>
      <c r="T1991" s="190"/>
      <c r="U1991" s="191">
        <v>1027.1610433772098</v>
      </c>
      <c r="V1991" s="191">
        <v>1111.6125757587795</v>
      </c>
      <c r="W1991" s="192">
        <v>1168.0838951355699</v>
      </c>
      <c r="X1991" s="191">
        <v>1368.1604679288582</v>
      </c>
      <c r="Y1991" s="190">
        <v>1538.6591571735355</v>
      </c>
      <c r="Z1991" s="190">
        <v>1889.7154306353536</v>
      </c>
      <c r="AA1991" s="190">
        <v>1666.0392065966637</v>
      </c>
      <c r="AB1991" s="190">
        <v>1717.5086498931321</v>
      </c>
      <c r="AC1991" s="190">
        <v>1765.7266794815446</v>
      </c>
      <c r="AD1991" s="190">
        <v>1751.1042470437903</v>
      </c>
      <c r="AE1991" s="190">
        <v>1733.9366054251061</v>
      </c>
      <c r="AF1991" s="190">
        <v>1652.3212011186556</v>
      </c>
      <c r="AG1991" s="190">
        <v>1540.0574083813094</v>
      </c>
      <c r="AH1991" s="193">
        <v>1727.8528622486392</v>
      </c>
      <c r="AI1991" s="193">
        <v>1668.4226009686167</v>
      </c>
      <c r="AT1991" s="11"/>
      <c r="AU1991" s="88"/>
    </row>
    <row r="1992" spans="3:47" outlineLevel="2" x14ac:dyDescent="0.2">
      <c r="C1992" s="119">
        <v>18</v>
      </c>
      <c r="D1992" s="11"/>
      <c r="E1992" s="140"/>
      <c r="F1992" s="142" t="s">
        <v>128</v>
      </c>
      <c r="G1992" s="142"/>
      <c r="H1992" s="142"/>
      <c r="I1992" s="142"/>
      <c r="J1992" s="142"/>
      <c r="K1992" s="142"/>
      <c r="L1992" s="142"/>
      <c r="M1992" s="142"/>
      <c r="N1992" s="142"/>
      <c r="O1992" s="142"/>
      <c r="P1992" s="155"/>
      <c r="Q1992" s="143" t="s">
        <v>110</v>
      </c>
      <c r="R1992" s="194"/>
      <c r="S1992" s="195"/>
      <c r="T1992" s="195"/>
      <c r="U1992" s="196">
        <v>388.20276652867148</v>
      </c>
      <c r="V1992" s="196">
        <v>401.99759510782599</v>
      </c>
      <c r="W1992" s="197">
        <v>413.25980132170082</v>
      </c>
      <c r="X1992" s="196">
        <v>438.59781400364034</v>
      </c>
      <c r="Y1992" s="195">
        <v>448.39081917095746</v>
      </c>
      <c r="Z1992" s="195">
        <v>457.93354100037544</v>
      </c>
      <c r="AA1992" s="195">
        <v>467.10812171584064</v>
      </c>
      <c r="AB1992" s="195">
        <v>476.46686586343935</v>
      </c>
      <c r="AC1992" s="195">
        <v>486.01347895411516</v>
      </c>
      <c r="AD1992" s="195">
        <v>495.75174127333889</v>
      </c>
      <c r="AE1992" s="195">
        <v>505.68550939535771</v>
      </c>
      <c r="AF1992" s="195">
        <v>515.81871772824206</v>
      </c>
      <c r="AG1992" s="195">
        <v>526.15538009035765</v>
      </c>
      <c r="AH1992" s="198">
        <v>536.69959131890755</v>
      </c>
      <c r="AI1992" s="198">
        <v>547.4555289111978</v>
      </c>
      <c r="AT1992" s="11"/>
      <c r="AU1992" s="88"/>
    </row>
    <row r="1993" spans="3:47" outlineLevel="2" x14ac:dyDescent="0.2">
      <c r="C1993" s="119">
        <v>18</v>
      </c>
      <c r="D1993" s="199"/>
      <c r="E1993" s="199"/>
      <c r="F1993" s="199"/>
      <c r="G1993" s="199"/>
      <c r="H1993" s="199"/>
      <c r="I1993" s="199"/>
      <c r="J1993" s="199"/>
      <c r="K1993" s="199"/>
      <c r="L1993" s="199"/>
      <c r="M1993" s="199"/>
      <c r="N1993" s="199"/>
      <c r="O1993" s="199"/>
      <c r="P1993" s="200"/>
      <c r="Q1993" s="16"/>
      <c r="R1993" s="201"/>
      <c r="S1993" s="201"/>
      <c r="T1993" s="201"/>
      <c r="U1993" s="201"/>
      <c r="V1993" s="201"/>
      <c r="W1993" s="201"/>
      <c r="X1993" s="201"/>
      <c r="Y1993" s="201"/>
      <c r="Z1993" s="201"/>
      <c r="AA1993" s="201"/>
      <c r="AB1993" s="201"/>
      <c r="AC1993" s="201"/>
      <c r="AD1993" s="201"/>
      <c r="AE1993" s="201"/>
      <c r="AF1993" s="201"/>
      <c r="AG1993" s="201"/>
      <c r="AH1993" s="201"/>
      <c r="AI1993" s="201"/>
      <c r="AT1993" s="11"/>
      <c r="AU1993" s="88"/>
    </row>
    <row r="1994" spans="3:47" outlineLevel="1" x14ac:dyDescent="0.2">
      <c r="C1994" s="119">
        <v>18</v>
      </c>
      <c r="D1994" s="11"/>
      <c r="E1994" s="202" t="s">
        <v>186</v>
      </c>
      <c r="F1994" s="203"/>
      <c r="G1994" s="203"/>
      <c r="H1994" s="203"/>
      <c r="I1994" s="203"/>
      <c r="J1994" s="203"/>
      <c r="K1994" s="203"/>
      <c r="L1994" s="203"/>
      <c r="M1994" s="203"/>
      <c r="N1994" s="203"/>
      <c r="O1994" s="203"/>
      <c r="P1994" s="203"/>
      <c r="Q1994" s="204"/>
      <c r="R1994" s="205"/>
      <c r="S1994" s="205"/>
      <c r="T1994" s="205"/>
      <c r="U1994" s="205"/>
      <c r="V1994" s="205"/>
      <c r="W1994" s="205"/>
      <c r="X1994" s="205"/>
      <c r="Y1994" s="205"/>
      <c r="Z1994" s="205"/>
      <c r="AA1994" s="205"/>
      <c r="AB1994" s="205"/>
      <c r="AC1994" s="205"/>
      <c r="AD1994" s="205"/>
      <c r="AE1994" s="205"/>
      <c r="AF1994" s="205"/>
      <c r="AG1994" s="205"/>
      <c r="AH1994" s="205"/>
      <c r="AI1994" s="205"/>
      <c r="AT1994" s="11"/>
      <c r="AU1994" s="88"/>
    </row>
    <row r="1995" spans="3:47" outlineLevel="2" x14ac:dyDescent="0.2">
      <c r="C1995" s="119">
        <v>18</v>
      </c>
      <c r="D1995" s="206" t="s">
        <v>187</v>
      </c>
      <c r="E1995" t="s">
        <v>127</v>
      </c>
      <c r="AT1995" s="11"/>
      <c r="AU1995" s="88"/>
    </row>
    <row r="1996" spans="3:47" outlineLevel="2" x14ac:dyDescent="0.2">
      <c r="C1996" s="119">
        <v>18</v>
      </c>
      <c r="D1996" s="206" t="s">
        <v>187</v>
      </c>
      <c r="E1996" s="125"/>
      <c r="F1996" s="207" t="s">
        <v>5</v>
      </c>
      <c r="G1996" s="207"/>
      <c r="H1996" s="207"/>
      <c r="I1996" s="158" t="s">
        <v>57</v>
      </c>
      <c r="J1996" s="207"/>
      <c r="K1996" s="207"/>
      <c r="L1996" s="207"/>
      <c r="M1996" s="207"/>
      <c r="N1996" s="207"/>
      <c r="O1996" s="207"/>
      <c r="P1996" s="208"/>
      <c r="Q1996" s="209" t="s">
        <v>110</v>
      </c>
      <c r="R1996" s="210"/>
      <c r="S1996" s="211"/>
      <c r="T1996" s="211"/>
      <c r="U1996" s="212">
        <v>105.21408247647037</v>
      </c>
      <c r="V1996" s="212">
        <v>108.95723959165134</v>
      </c>
      <c r="W1996" s="211">
        <v>112.0117702267377</v>
      </c>
      <c r="X1996" s="212">
        <v>115.08588658165527</v>
      </c>
      <c r="Y1996" s="211">
        <v>117.86649737000796</v>
      </c>
      <c r="Z1996" s="211">
        <v>120.35064015514889</v>
      </c>
      <c r="AA1996" s="211">
        <v>122.73929013913799</v>
      </c>
      <c r="AB1996" s="211">
        <v>125.17534872395285</v>
      </c>
      <c r="AC1996" s="211">
        <v>127.65975685033328</v>
      </c>
      <c r="AD1996" s="211">
        <v>130.19347413433334</v>
      </c>
      <c r="AE1996" s="211">
        <v>132.77747923798006</v>
      </c>
      <c r="AF1996" s="211">
        <v>135.41277024728871</v>
      </c>
      <c r="AG1996" s="211">
        <v>138.10036505778066</v>
      </c>
      <c r="AH1996" s="213">
        <v>140.84130176765291</v>
      </c>
      <c r="AI1996" s="213">
        <v>143.63663907875113</v>
      </c>
      <c r="AT1996" s="11"/>
      <c r="AU1996" s="88"/>
    </row>
    <row r="1997" spans="3:47" outlineLevel="2" x14ac:dyDescent="0.2">
      <c r="C1997" s="119">
        <v>18</v>
      </c>
      <c r="D1997" s="206" t="s">
        <v>187</v>
      </c>
      <c r="E1997" s="134"/>
      <c r="F1997" s="124" t="s">
        <v>129</v>
      </c>
      <c r="G1997" s="124"/>
      <c r="H1997" s="124"/>
      <c r="I1997" s="72" t="s">
        <v>62</v>
      </c>
      <c r="J1997" s="124"/>
      <c r="K1997" s="124"/>
      <c r="L1997" s="124"/>
      <c r="M1997" s="124"/>
      <c r="N1997" s="124"/>
      <c r="O1997" s="124"/>
      <c r="P1997" s="214"/>
      <c r="Q1997" s="215" t="s">
        <v>110</v>
      </c>
      <c r="R1997" s="216"/>
      <c r="S1997" s="217"/>
      <c r="T1997" s="217"/>
      <c r="U1997" s="218">
        <v>1027.1610433772098</v>
      </c>
      <c r="V1997" s="218">
        <v>1111.6125757587795</v>
      </c>
      <c r="W1997" s="217">
        <v>1168.0838951355699</v>
      </c>
      <c r="X1997" s="218">
        <v>1368.1604679288582</v>
      </c>
      <c r="Y1997" s="217">
        <v>1538.6591571735355</v>
      </c>
      <c r="Z1997" s="217">
        <v>1889.7154306353536</v>
      </c>
      <c r="AA1997" s="217">
        <v>1666.0392065966637</v>
      </c>
      <c r="AB1997" s="217">
        <v>1717.5086498931321</v>
      </c>
      <c r="AC1997" s="217">
        <v>1765.7266794815446</v>
      </c>
      <c r="AD1997" s="217">
        <v>1751.1042470437903</v>
      </c>
      <c r="AE1997" s="217">
        <v>1733.9366054251061</v>
      </c>
      <c r="AF1997" s="217">
        <v>1652.3212011186556</v>
      </c>
      <c r="AG1997" s="217">
        <v>1540.0574083813094</v>
      </c>
      <c r="AH1997" s="219">
        <v>1727.8528622486392</v>
      </c>
      <c r="AI1997" s="219">
        <v>1668.4226009686167</v>
      </c>
      <c r="AT1997" s="11"/>
      <c r="AU1997" s="88"/>
    </row>
    <row r="1998" spans="3:47" outlineLevel="2" x14ac:dyDescent="0.2">
      <c r="C1998" s="119">
        <v>18</v>
      </c>
      <c r="D1998" s="206" t="s">
        <v>187</v>
      </c>
      <c r="E1998" s="140"/>
      <c r="F1998" s="220" t="s">
        <v>128</v>
      </c>
      <c r="G1998" s="220"/>
      <c r="H1998" s="220"/>
      <c r="I1998" s="161" t="s">
        <v>188</v>
      </c>
      <c r="J1998" s="220"/>
      <c r="K1998" s="220"/>
      <c r="L1998" s="220"/>
      <c r="M1998" s="220"/>
      <c r="N1998" s="220"/>
      <c r="O1998" s="220"/>
      <c r="P1998" s="221"/>
      <c r="Q1998" s="222" t="s">
        <v>110</v>
      </c>
      <c r="R1998" s="223"/>
      <c r="S1998" s="224"/>
      <c r="T1998" s="224"/>
      <c r="U1998" s="225">
        <v>388.20276652867148</v>
      </c>
      <c r="V1998" s="225">
        <v>401.99759510782599</v>
      </c>
      <c r="W1998" s="224">
        <v>413.25980132170082</v>
      </c>
      <c r="X1998" s="225">
        <v>438.59781400364034</v>
      </c>
      <c r="Y1998" s="224">
        <v>448.39081917095746</v>
      </c>
      <c r="Z1998" s="224">
        <v>457.93354100037544</v>
      </c>
      <c r="AA1998" s="224">
        <v>467.10812171584064</v>
      </c>
      <c r="AB1998" s="224">
        <v>476.46686586343935</v>
      </c>
      <c r="AC1998" s="224">
        <v>486.01347895411516</v>
      </c>
      <c r="AD1998" s="224">
        <v>495.75174127333889</v>
      </c>
      <c r="AE1998" s="224">
        <v>505.68550939535771</v>
      </c>
      <c r="AF1998" s="224">
        <v>515.81871772824206</v>
      </c>
      <c r="AG1998" s="224">
        <v>526.15538009035765</v>
      </c>
      <c r="AH1998" s="226">
        <v>536.69959131890755</v>
      </c>
      <c r="AI1998" s="226">
        <v>547.4555289111978</v>
      </c>
      <c r="AT1998" s="11"/>
      <c r="AU1998" s="88"/>
    </row>
    <row r="1999" spans="3:47" outlineLevel="2" x14ac:dyDescent="0.2">
      <c r="C1999" s="119">
        <v>18</v>
      </c>
      <c r="D1999" s="206" t="s">
        <v>187</v>
      </c>
      <c r="E1999" t="s">
        <v>189</v>
      </c>
      <c r="F1999" s="40"/>
      <c r="G1999" s="40"/>
      <c r="H1999" s="227"/>
      <c r="I1999" s="40"/>
      <c r="J1999" s="40"/>
      <c r="K1999" s="227"/>
      <c r="L1999" s="40"/>
      <c r="M1999" s="40"/>
      <c r="N1999" s="40"/>
      <c r="O1999" s="40"/>
      <c r="P1999" s="40"/>
      <c r="Q1999" s="227"/>
      <c r="R1999" s="227"/>
      <c r="S1999" s="227"/>
      <c r="T1999" s="227"/>
      <c r="U1999" s="227"/>
      <c r="V1999" s="227"/>
      <c r="W1999" s="227"/>
      <c r="X1999" s="227"/>
      <c r="Y1999" s="227"/>
      <c r="Z1999" s="227"/>
      <c r="AA1999" s="227"/>
      <c r="AB1999" s="227"/>
      <c r="AC1999" s="227"/>
      <c r="AD1999" s="227"/>
      <c r="AE1999" s="227"/>
      <c r="AF1999" s="227"/>
      <c r="AG1999" s="227"/>
      <c r="AH1999" s="227"/>
      <c r="AI1999" s="227"/>
      <c r="AT1999" s="11"/>
      <c r="AU1999" s="88"/>
    </row>
    <row r="2000" spans="3:47" outlineLevel="2" x14ac:dyDescent="0.2">
      <c r="C2000" s="119">
        <v>18</v>
      </c>
      <c r="D2000" s="206" t="s">
        <v>187</v>
      </c>
      <c r="E2000" s="125"/>
      <c r="F2000" s="207" t="s">
        <v>5</v>
      </c>
      <c r="G2000" s="207"/>
      <c r="H2000" s="207"/>
      <c r="I2000" s="158" t="s">
        <v>57</v>
      </c>
      <c r="J2000" s="228" t="s">
        <v>152</v>
      </c>
      <c r="K2000" s="207"/>
      <c r="L2000" s="207"/>
      <c r="M2000" s="207"/>
      <c r="N2000" s="207"/>
      <c r="O2000" s="207"/>
      <c r="P2000" s="208"/>
      <c r="Q2000" s="229" t="s">
        <v>110</v>
      </c>
      <c r="R2000" s="230"/>
      <c r="S2000" s="231"/>
      <c r="T2000" s="231"/>
      <c r="U2000" s="232">
        <v>0</v>
      </c>
      <c r="V2000" s="232">
        <v>0</v>
      </c>
      <c r="W2000" s="231">
        <v>0</v>
      </c>
      <c r="X2000" s="232">
        <v>0</v>
      </c>
      <c r="Y2000" s="231">
        <v>0</v>
      </c>
      <c r="Z2000" s="231">
        <v>0</v>
      </c>
      <c r="AA2000" s="231">
        <v>0</v>
      </c>
      <c r="AB2000" s="231">
        <v>0</v>
      </c>
      <c r="AC2000" s="231">
        <v>0</v>
      </c>
      <c r="AD2000" s="231">
        <v>0</v>
      </c>
      <c r="AE2000" s="231">
        <v>0</v>
      </c>
      <c r="AF2000" s="231">
        <v>0</v>
      </c>
      <c r="AG2000" s="231">
        <v>0</v>
      </c>
      <c r="AH2000" s="233">
        <v>0</v>
      </c>
      <c r="AI2000" s="233">
        <v>0</v>
      </c>
      <c r="AT2000" s="11"/>
      <c r="AU2000" s="88"/>
    </row>
    <row r="2001" spans="3:47" outlineLevel="2" x14ac:dyDescent="0.2">
      <c r="C2001" s="119">
        <v>18</v>
      </c>
      <c r="D2001" s="206" t="s">
        <v>187</v>
      </c>
      <c r="E2001" s="134"/>
      <c r="F2001" s="124" t="s">
        <v>129</v>
      </c>
      <c r="G2001" s="124"/>
      <c r="H2001" s="124"/>
      <c r="I2001" s="72" t="s">
        <v>62</v>
      </c>
      <c r="J2001" s="234" t="s">
        <v>152</v>
      </c>
      <c r="K2001" s="124"/>
      <c r="L2001" s="124"/>
      <c r="M2001" s="124"/>
      <c r="N2001" s="124"/>
      <c r="O2001" s="124"/>
      <c r="P2001" s="214"/>
      <c r="Q2001" s="235" t="s">
        <v>110</v>
      </c>
      <c r="R2001" s="236"/>
      <c r="S2001" s="237"/>
      <c r="T2001" s="237"/>
      <c r="U2001" s="238">
        <v>0</v>
      </c>
      <c r="V2001" s="238">
        <v>0</v>
      </c>
      <c r="W2001" s="237">
        <v>0</v>
      </c>
      <c r="X2001" s="238">
        <v>0</v>
      </c>
      <c r="Y2001" s="237">
        <v>0</v>
      </c>
      <c r="Z2001" s="237">
        <v>0</v>
      </c>
      <c r="AA2001" s="237">
        <v>0</v>
      </c>
      <c r="AB2001" s="237">
        <v>0</v>
      </c>
      <c r="AC2001" s="237">
        <v>0</v>
      </c>
      <c r="AD2001" s="237">
        <v>0</v>
      </c>
      <c r="AE2001" s="237">
        <v>0</v>
      </c>
      <c r="AF2001" s="237">
        <v>0</v>
      </c>
      <c r="AG2001" s="237">
        <v>0</v>
      </c>
      <c r="AH2001" s="239">
        <v>0</v>
      </c>
      <c r="AI2001" s="239">
        <v>0</v>
      </c>
      <c r="AT2001" s="11"/>
      <c r="AU2001" s="88"/>
    </row>
    <row r="2002" spans="3:47" outlineLevel="2" x14ac:dyDescent="0.2">
      <c r="C2002" s="119">
        <v>18</v>
      </c>
      <c r="D2002" s="206" t="s">
        <v>187</v>
      </c>
      <c r="E2002" s="140"/>
      <c r="F2002" s="220" t="s">
        <v>128</v>
      </c>
      <c r="G2002" s="220"/>
      <c r="H2002" s="220"/>
      <c r="I2002" s="161" t="s">
        <v>188</v>
      </c>
      <c r="J2002" s="240" t="s">
        <v>152</v>
      </c>
      <c r="K2002" s="220"/>
      <c r="L2002" s="220"/>
      <c r="M2002" s="220"/>
      <c r="N2002" s="220"/>
      <c r="O2002" s="220"/>
      <c r="P2002" s="221"/>
      <c r="Q2002" s="241" t="s">
        <v>110</v>
      </c>
      <c r="R2002" s="242"/>
      <c r="S2002" s="243"/>
      <c r="T2002" s="243"/>
      <c r="U2002" s="244">
        <v>0</v>
      </c>
      <c r="V2002" s="244">
        <v>0</v>
      </c>
      <c r="W2002" s="243">
        <v>0</v>
      </c>
      <c r="X2002" s="244">
        <v>0</v>
      </c>
      <c r="Y2002" s="243">
        <v>0</v>
      </c>
      <c r="Z2002" s="243">
        <v>0</v>
      </c>
      <c r="AA2002" s="243">
        <v>0</v>
      </c>
      <c r="AB2002" s="243">
        <v>0</v>
      </c>
      <c r="AC2002" s="243">
        <v>0</v>
      </c>
      <c r="AD2002" s="243">
        <v>0</v>
      </c>
      <c r="AE2002" s="243">
        <v>0</v>
      </c>
      <c r="AF2002" s="243">
        <v>0</v>
      </c>
      <c r="AG2002" s="243">
        <v>0</v>
      </c>
      <c r="AH2002" s="245">
        <v>0</v>
      </c>
      <c r="AI2002" s="245">
        <v>0</v>
      </c>
      <c r="AT2002" s="11"/>
      <c r="AU2002" s="88"/>
    </row>
    <row r="2003" spans="3:47" outlineLevel="2" x14ac:dyDescent="0.2">
      <c r="AT2003" s="11"/>
      <c r="AU2003" s="88"/>
    </row>
    <row r="2004" spans="3:47" x14ac:dyDescent="0.2">
      <c r="C2004" s="116">
        <v>19</v>
      </c>
      <c r="D2004" s="67" t="s">
        <v>149</v>
      </c>
      <c r="E2004" s="67"/>
      <c r="F2004" s="67"/>
      <c r="G2004" s="67"/>
      <c r="H2004" s="102"/>
      <c r="I2004" s="67"/>
      <c r="J2004" s="67"/>
      <c r="K2004" s="102"/>
      <c r="L2004" s="67"/>
      <c r="M2004" s="67"/>
      <c r="N2004" s="67"/>
      <c r="O2004" s="67"/>
      <c r="P2004" s="67"/>
      <c r="Q2004" s="117" t="s">
        <v>110</v>
      </c>
      <c r="R2004" s="118">
        <v>0</v>
      </c>
      <c r="S2004" s="118">
        <v>0</v>
      </c>
      <c r="T2004" s="118">
        <v>0</v>
      </c>
      <c r="U2004" s="118">
        <v>1523.3473916605858</v>
      </c>
      <c r="V2004" s="118">
        <v>1609.889887830333</v>
      </c>
      <c r="W2004" s="118">
        <v>1671.4155797584522</v>
      </c>
      <c r="X2004" s="118">
        <v>1847.5911027211578</v>
      </c>
      <c r="Y2004" s="118">
        <v>1903.8573703052562</v>
      </c>
      <c r="Z2004" s="118">
        <v>2078.1879639042199</v>
      </c>
      <c r="AA2004" s="118">
        <v>2177.3390085587316</v>
      </c>
      <c r="AB2004" s="118">
        <v>2251.6732056587866</v>
      </c>
      <c r="AC2004" s="118">
        <v>2672.78958432335</v>
      </c>
      <c r="AD2004" s="118">
        <v>3278.8469636574714</v>
      </c>
      <c r="AE2004" s="118">
        <v>2931.110115346607</v>
      </c>
      <c r="AF2004" s="118">
        <v>3046.3778614401672</v>
      </c>
      <c r="AG2004" s="118">
        <v>2756.6319738390307</v>
      </c>
      <c r="AH2004" s="118">
        <v>2924.1963841840225</v>
      </c>
      <c r="AI2004" s="118">
        <v>2494.6208853634525</v>
      </c>
      <c r="AT2004" s="11"/>
      <c r="AU2004" s="88"/>
    </row>
    <row r="2005" spans="3:47" s="11" customFormat="1" outlineLevel="1" x14ac:dyDescent="0.2">
      <c r="C2005" s="119">
        <v>19</v>
      </c>
      <c r="E2005" s="120" t="s">
        <v>174</v>
      </c>
      <c r="F2005" s="121"/>
      <c r="G2005" s="121"/>
      <c r="H2005" s="121"/>
      <c r="I2005" s="121"/>
      <c r="J2005" s="121"/>
      <c r="K2005" s="121"/>
      <c r="L2005" s="121"/>
      <c r="M2005" s="121"/>
      <c r="N2005" s="121"/>
      <c r="O2005" s="121"/>
      <c r="P2005" s="121"/>
      <c r="Q2005" s="122"/>
      <c r="R2005" s="123"/>
      <c r="S2005" s="123"/>
      <c r="T2005" s="123"/>
      <c r="U2005" s="123"/>
      <c r="V2005" s="123"/>
      <c r="W2005" s="123"/>
      <c r="X2005" s="123"/>
      <c r="Y2005" s="123"/>
      <c r="Z2005" s="123"/>
      <c r="AA2005" s="123"/>
      <c r="AB2005" s="123"/>
      <c r="AC2005" s="123"/>
      <c r="AD2005" s="123"/>
      <c r="AE2005" s="123"/>
      <c r="AF2005" s="123"/>
      <c r="AG2005" s="123"/>
      <c r="AH2005" s="123"/>
      <c r="AI2005" s="123"/>
      <c r="AU2005" s="88"/>
    </row>
    <row r="2006" spans="3:47" s="11" customFormat="1" outlineLevel="2" x14ac:dyDescent="0.2">
      <c r="C2006" s="119">
        <v>19</v>
      </c>
      <c r="E2006" s="124" t="s">
        <v>175</v>
      </c>
      <c r="U2006" s="25" t="s">
        <v>87</v>
      </c>
      <c r="V2006" s="25"/>
      <c r="W2006" s="25" t="s">
        <v>88</v>
      </c>
      <c r="X2006" s="25" t="s">
        <v>89</v>
      </c>
      <c r="AU2006" s="88"/>
    </row>
    <row r="2007" spans="3:47" s="11" customFormat="1" outlineLevel="2" x14ac:dyDescent="0.2">
      <c r="C2007" s="119">
        <v>19</v>
      </c>
      <c r="E2007" s="125"/>
      <c r="F2007" s="126" t="s">
        <v>209</v>
      </c>
      <c r="G2007" s="127"/>
      <c r="H2007" s="127"/>
      <c r="I2007" s="127"/>
      <c r="J2007" s="127"/>
      <c r="K2007" s="127"/>
      <c r="L2007" s="127"/>
      <c r="M2007" s="127"/>
      <c r="N2007" s="127"/>
      <c r="O2007" s="127"/>
      <c r="P2007" s="127"/>
      <c r="Q2007" s="128" t="s">
        <v>110</v>
      </c>
      <c r="R2007" s="129"/>
      <c r="S2007" s="130"/>
      <c r="T2007" s="130"/>
      <c r="U2007" s="131">
        <v>6.0389800000000013</v>
      </c>
      <c r="V2007" s="131">
        <v>7.5404674471269786</v>
      </c>
      <c r="W2007" s="132">
        <v>7.7365196007522803</v>
      </c>
      <c r="X2007" s="131">
        <v>7.9283852868509381</v>
      </c>
      <c r="Y2007" s="130">
        <v>8.1162880181493051</v>
      </c>
      <c r="Z2007" s="130">
        <v>8.2989044985576665</v>
      </c>
      <c r="AA2007" s="130">
        <v>8.4648825885288197</v>
      </c>
      <c r="AB2007" s="130">
        <v>8.634180240299397</v>
      </c>
      <c r="AC2007" s="130">
        <v>8.8068638451053847</v>
      </c>
      <c r="AD2007" s="130">
        <v>8.9830011220074919</v>
      </c>
      <c r="AE2007" s="130">
        <v>9.1626611444476413</v>
      </c>
      <c r="AF2007" s="130">
        <v>9.3459143673365936</v>
      </c>
      <c r="AG2007" s="130">
        <v>9.5328326546833253</v>
      </c>
      <c r="AH2007" s="133">
        <v>9.7234893077769922</v>
      </c>
      <c r="AI2007" s="133">
        <v>9.9179590939325326</v>
      </c>
      <c r="AK2007" s="91"/>
      <c r="AU2007" s="88"/>
    </row>
    <row r="2008" spans="3:47" s="11" customFormat="1" outlineLevel="2" x14ac:dyDescent="0.2">
      <c r="C2008" s="119">
        <v>19</v>
      </c>
      <c r="E2008" s="134"/>
      <c r="F2008" s="36" t="s">
        <v>31</v>
      </c>
      <c r="Q2008" s="135" t="s">
        <v>110</v>
      </c>
      <c r="R2008" s="136"/>
      <c r="S2008" s="88"/>
      <c r="T2008" s="88"/>
      <c r="U2008" s="137">
        <v>183.58656000000002</v>
      </c>
      <c r="V2008" s="137">
        <v>221.22180480000003</v>
      </c>
      <c r="W2008" s="138">
        <v>243.85279543104005</v>
      </c>
      <c r="X2008" s="137">
        <v>249.90034475772987</v>
      </c>
      <c r="Y2008" s="88">
        <v>255.82298292848807</v>
      </c>
      <c r="Z2008" s="88">
        <v>261.57900004437909</v>
      </c>
      <c r="AA2008" s="88">
        <v>266.81058004526665</v>
      </c>
      <c r="AB2008" s="88">
        <v>272.14679164617201</v>
      </c>
      <c r="AC2008" s="88">
        <v>277.58972747909547</v>
      </c>
      <c r="AD2008" s="88">
        <v>283.1415220286774</v>
      </c>
      <c r="AE2008" s="88">
        <v>288.80435246925094</v>
      </c>
      <c r="AF2008" s="88">
        <v>294.58043951863596</v>
      </c>
      <c r="AG2008" s="88">
        <v>300.4720483090087</v>
      </c>
      <c r="AH2008" s="139">
        <v>306.48148927518889</v>
      </c>
      <c r="AI2008" s="139">
        <v>312.61111906069266</v>
      </c>
      <c r="AU2008" s="88"/>
    </row>
    <row r="2009" spans="3:47" s="11" customFormat="1" outlineLevel="2" x14ac:dyDescent="0.2">
      <c r="C2009" s="119">
        <v>19</v>
      </c>
      <c r="E2009" s="134"/>
      <c r="F2009" s="36" t="s">
        <v>28</v>
      </c>
      <c r="Q2009" s="135" t="s">
        <v>110</v>
      </c>
      <c r="R2009" s="136"/>
      <c r="S2009" s="88"/>
      <c r="T2009" s="88"/>
      <c r="U2009" s="137">
        <v>0</v>
      </c>
      <c r="V2009" s="137">
        <v>0</v>
      </c>
      <c r="W2009" s="138">
        <v>0</v>
      </c>
      <c r="X2009" s="137">
        <v>0</v>
      </c>
      <c r="Y2009" s="88">
        <v>0</v>
      </c>
      <c r="Z2009" s="88">
        <v>0</v>
      </c>
      <c r="AA2009" s="88">
        <v>0</v>
      </c>
      <c r="AB2009" s="88">
        <v>0</v>
      </c>
      <c r="AC2009" s="88">
        <v>0</v>
      </c>
      <c r="AD2009" s="88">
        <v>0</v>
      </c>
      <c r="AE2009" s="88">
        <v>0</v>
      </c>
      <c r="AF2009" s="88">
        <v>0</v>
      </c>
      <c r="AG2009" s="88">
        <v>0</v>
      </c>
      <c r="AH2009" s="139">
        <v>0</v>
      </c>
      <c r="AI2009" s="139">
        <v>0</v>
      </c>
      <c r="AU2009" s="88"/>
    </row>
    <row r="2010" spans="3:47" s="11" customFormat="1" outlineLevel="2" x14ac:dyDescent="0.2">
      <c r="C2010" s="119">
        <v>19</v>
      </c>
      <c r="E2010" s="134"/>
      <c r="F2010" s="36" t="s">
        <v>210</v>
      </c>
      <c r="Q2010" s="135" t="s">
        <v>110</v>
      </c>
      <c r="R2010" s="136"/>
      <c r="S2010" s="88"/>
      <c r="T2010" s="88"/>
      <c r="U2010" s="137">
        <v>394.11896027890299</v>
      </c>
      <c r="V2010" s="137">
        <v>408.14615324313752</v>
      </c>
      <c r="W2010" s="138">
        <v>419.59080112848687</v>
      </c>
      <c r="X2010" s="137">
        <v>431.10971484895867</v>
      </c>
      <c r="Y2010" s="88">
        <v>441.52669775815303</v>
      </c>
      <c r="Z2010" s="88">
        <v>450.83037435632031</v>
      </c>
      <c r="AA2010" s="88">
        <v>459.77798576299523</v>
      </c>
      <c r="AB2010" s="88">
        <v>468.90318003550777</v>
      </c>
      <c r="AC2010" s="88">
        <v>478.2094816534991</v>
      </c>
      <c r="AD2010" s="88">
        <v>487.70048504680886</v>
      </c>
      <c r="AE2010" s="88">
        <v>497.37985598377406</v>
      </c>
      <c r="AF2010" s="88">
        <v>507.25133298708113</v>
      </c>
      <c r="AG2010" s="88">
        <v>517.31872877771843</v>
      </c>
      <c r="AH2010" s="139">
        <v>527.58593174758676</v>
      </c>
      <c r="AI2010" s="139">
        <v>538.05690746133689</v>
      </c>
      <c r="AU2010" s="88"/>
    </row>
    <row r="2011" spans="3:47" s="11" customFormat="1" outlineLevel="2" x14ac:dyDescent="0.2">
      <c r="C2011" s="119">
        <v>19</v>
      </c>
      <c r="E2011" s="134"/>
      <c r="F2011" s="36" t="s">
        <v>211</v>
      </c>
      <c r="Q2011" s="135" t="s">
        <v>110</v>
      </c>
      <c r="R2011" s="136"/>
      <c r="S2011" s="88"/>
      <c r="T2011" s="88"/>
      <c r="U2011" s="137">
        <v>654.48258999999985</v>
      </c>
      <c r="V2011" s="137">
        <v>677.7167219449999</v>
      </c>
      <c r="W2011" s="138">
        <v>696.69279015945995</v>
      </c>
      <c r="X2011" s="137">
        <v>715.78217260982922</v>
      </c>
      <c r="Y2011" s="88">
        <v>733.17567940424817</v>
      </c>
      <c r="Z2011" s="88">
        <v>748.64568623967784</v>
      </c>
      <c r="AA2011" s="88">
        <v>763.54373539584742</v>
      </c>
      <c r="AB2011" s="88">
        <v>778.73825573022475</v>
      </c>
      <c r="AC2011" s="88">
        <v>794.23514701925626</v>
      </c>
      <c r="AD2011" s="88">
        <v>810.0404264449395</v>
      </c>
      <c r="AE2011" s="88">
        <v>826.16023093119384</v>
      </c>
      <c r="AF2011" s="88">
        <v>842.60081952672465</v>
      </c>
      <c r="AG2011" s="88">
        <v>859.3685758353065</v>
      </c>
      <c r="AH2011" s="139">
        <v>876.47001049442918</v>
      </c>
      <c r="AI2011" s="139">
        <v>893.91176370326832</v>
      </c>
      <c r="AU2011" s="88"/>
    </row>
    <row r="2012" spans="3:47" s="11" customFormat="1" outlineLevel="2" x14ac:dyDescent="0.2">
      <c r="C2012" s="119">
        <v>19</v>
      </c>
      <c r="E2012" s="134"/>
      <c r="F2012" s="36" t="s">
        <v>212</v>
      </c>
      <c r="Q2012" s="135" t="s">
        <v>110</v>
      </c>
      <c r="R2012" s="136"/>
      <c r="S2012" s="88"/>
      <c r="T2012" s="88"/>
      <c r="U2012" s="137">
        <v>120.19914643339193</v>
      </c>
      <c r="V2012" s="137">
        <v>124.55418437249814</v>
      </c>
      <c r="W2012" s="138">
        <v>128.08221508745515</v>
      </c>
      <c r="X2012" s="137">
        <v>131.64582722356573</v>
      </c>
      <c r="Y2012" s="88">
        <v>134.83899052919321</v>
      </c>
      <c r="Z2012" s="88">
        <v>137.65339201617141</v>
      </c>
      <c r="AA2012" s="88">
        <v>140.38245377428279</v>
      </c>
      <c r="AB2012" s="88">
        <v>143.16562083245617</v>
      </c>
      <c r="AC2012" s="88">
        <v>146.00396586099154</v>
      </c>
      <c r="AD2012" s="88">
        <v>148.89858279652643</v>
      </c>
      <c r="AE2012" s="88">
        <v>151.85058726365386</v>
      </c>
      <c r="AF2012" s="88">
        <v>154.86111700489926</v>
      </c>
      <c r="AG2012" s="88">
        <v>157.93133231922172</v>
      </c>
      <c r="AH2012" s="139">
        <v>161.0624165092091</v>
      </c>
      <c r="AI2012" s="139">
        <v>164.25557633713876</v>
      </c>
      <c r="AU2012" s="88"/>
    </row>
    <row r="2013" spans="3:47" s="11" customFormat="1" outlineLevel="2" x14ac:dyDescent="0.2">
      <c r="C2013" s="119">
        <v>19</v>
      </c>
      <c r="E2013" s="134"/>
      <c r="F2013" s="36" t="s">
        <v>213</v>
      </c>
      <c r="Q2013" s="135" t="s">
        <v>110</v>
      </c>
      <c r="R2013" s="136"/>
      <c r="S2013" s="88"/>
      <c r="T2013" s="88"/>
      <c r="U2013" s="137">
        <v>126.29851000000002</v>
      </c>
      <c r="V2013" s="137">
        <v>130.78210710500002</v>
      </c>
      <c r="W2013" s="138">
        <v>134.44400610394004</v>
      </c>
      <c r="X2013" s="137">
        <v>138.127771871188</v>
      </c>
      <c r="Y2013" s="88">
        <v>141.48427672765791</v>
      </c>
      <c r="Z2013" s="88">
        <v>144.46959496661151</v>
      </c>
      <c r="AA2013" s="88">
        <v>147.3445399064471</v>
      </c>
      <c r="AB2013" s="88">
        <v>150.27669625058539</v>
      </c>
      <c r="AC2013" s="88">
        <v>153.26720250597205</v>
      </c>
      <c r="AD2013" s="88">
        <v>156.31721983584089</v>
      </c>
      <c r="AE2013" s="88">
        <v>159.42793251057412</v>
      </c>
      <c r="AF2013" s="88">
        <v>162.60054836753454</v>
      </c>
      <c r="AG2013" s="88">
        <v>165.83629928004848</v>
      </c>
      <c r="AH2013" s="139">
        <v>169.13644163572144</v>
      </c>
      <c r="AI2013" s="139">
        <v>172.50225682427231</v>
      </c>
      <c r="AU2013" s="88"/>
    </row>
    <row r="2014" spans="3:47" s="11" customFormat="1" outlineLevel="2" x14ac:dyDescent="0.2">
      <c r="C2014" s="119">
        <v>19</v>
      </c>
      <c r="E2014" s="134"/>
      <c r="F2014" s="36" t="s">
        <v>214</v>
      </c>
      <c r="Q2014" s="135" t="s">
        <v>110</v>
      </c>
      <c r="R2014" s="136"/>
      <c r="S2014" s="88"/>
      <c r="T2014" s="88"/>
      <c r="U2014" s="137">
        <v>31.992464948291016</v>
      </c>
      <c r="V2014" s="137">
        <v>33.062897527570399</v>
      </c>
      <c r="W2014" s="138">
        <v>33.958665418397864</v>
      </c>
      <c r="X2014" s="137">
        <v>34.849085256152158</v>
      </c>
      <c r="Y2014" s="88">
        <v>35.680416247460577</v>
      </c>
      <c r="Z2014" s="88">
        <v>36.455930448599815</v>
      </c>
      <c r="AA2014" s="88">
        <v>37.182061012025571</v>
      </c>
      <c r="AB2014" s="88">
        <v>37.922654670718757</v>
      </c>
      <c r="AC2014" s="88">
        <v>38.677999501142828</v>
      </c>
      <c r="AD2014" s="88">
        <v>39.448389317678824</v>
      </c>
      <c r="AE2014" s="88">
        <v>40.234123786913443</v>
      </c>
      <c r="AF2014" s="88">
        <v>41.035508544203466</v>
      </c>
      <c r="AG2014" s="88">
        <v>41.852855312561957</v>
      </c>
      <c r="AH2014" s="139">
        <v>42.686482023912411</v>
      </c>
      <c r="AI2014" s="139">
        <v>43.536712942758079</v>
      </c>
      <c r="AU2014" s="88"/>
    </row>
    <row r="2015" spans="3:47" s="11" customFormat="1" outlineLevel="2" x14ac:dyDescent="0.2">
      <c r="C2015" s="119">
        <v>19</v>
      </c>
      <c r="E2015" s="134"/>
      <c r="F2015" s="36" t="s">
        <v>215</v>
      </c>
      <c r="Q2015" s="135" t="s">
        <v>110</v>
      </c>
      <c r="R2015" s="136"/>
      <c r="S2015" s="88"/>
      <c r="T2015" s="88"/>
      <c r="U2015" s="137">
        <v>6.6301800000000028</v>
      </c>
      <c r="V2015" s="137">
        <v>6.8655513900000038</v>
      </c>
      <c r="W2015" s="138">
        <v>7.0577868289200039</v>
      </c>
      <c r="X2015" s="137">
        <v>7.2511701880324129</v>
      </c>
      <c r="Y2015" s="88">
        <v>7.4273736236016017</v>
      </c>
      <c r="Z2015" s="88">
        <v>7.5840912070595961</v>
      </c>
      <c r="AA2015" s="88">
        <v>7.7350146220800822</v>
      </c>
      <c r="AB2015" s="88">
        <v>7.8889414130594764</v>
      </c>
      <c r="AC2015" s="88">
        <v>8.0459313471793603</v>
      </c>
      <c r="AD2015" s="88">
        <v>8.206045380988229</v>
      </c>
      <c r="AE2015" s="88">
        <v>8.369345684069895</v>
      </c>
      <c r="AF2015" s="88">
        <v>8.5358956631828864</v>
      </c>
      <c r="AG2015" s="88">
        <v>8.705759986880226</v>
      </c>
      <c r="AH2015" s="139">
        <v>8.8790046106191429</v>
      </c>
      <c r="AI2015" s="139">
        <v>9.0556968023704645</v>
      </c>
      <c r="AU2015" s="88"/>
    </row>
    <row r="2016" spans="3:47" s="11" customFormat="1" outlineLevel="2" x14ac:dyDescent="0.2">
      <c r="C2016" s="119">
        <v>19</v>
      </c>
      <c r="E2016" s="134"/>
      <c r="F2016" s="36" t="s">
        <v>216</v>
      </c>
      <c r="Q2016" s="135" t="s">
        <v>110</v>
      </c>
      <c r="R2016" s="136"/>
      <c r="S2016" s="88"/>
      <c r="T2016" s="88"/>
      <c r="U2016" s="137">
        <v>0</v>
      </c>
      <c r="V2016" s="137">
        <v>0</v>
      </c>
      <c r="W2016" s="138">
        <v>0</v>
      </c>
      <c r="X2016" s="137">
        <v>0</v>
      </c>
      <c r="Y2016" s="88">
        <v>0</v>
      </c>
      <c r="Z2016" s="88">
        <v>0</v>
      </c>
      <c r="AA2016" s="88">
        <v>0</v>
      </c>
      <c r="AB2016" s="88">
        <v>0</v>
      </c>
      <c r="AC2016" s="88">
        <v>0</v>
      </c>
      <c r="AD2016" s="88">
        <v>0</v>
      </c>
      <c r="AE2016" s="88">
        <v>0</v>
      </c>
      <c r="AF2016" s="88">
        <v>0</v>
      </c>
      <c r="AG2016" s="88">
        <v>0</v>
      </c>
      <c r="AH2016" s="139">
        <v>0</v>
      </c>
      <c r="AI2016" s="139">
        <v>0</v>
      </c>
      <c r="AU2016" s="88"/>
    </row>
    <row r="2017" spans="3:47" s="11" customFormat="1" outlineLevel="2" x14ac:dyDescent="0.2">
      <c r="C2017" s="119">
        <v>19</v>
      </c>
      <c r="E2017" s="134"/>
      <c r="F2017" s="36" t="s">
        <v>33</v>
      </c>
      <c r="Q2017" s="135" t="s">
        <v>110</v>
      </c>
      <c r="R2017" s="136"/>
      <c r="S2017" s="88"/>
      <c r="T2017" s="88"/>
      <c r="U2017" s="137">
        <v>0</v>
      </c>
      <c r="V2017" s="137">
        <v>0</v>
      </c>
      <c r="W2017" s="138">
        <v>0</v>
      </c>
      <c r="X2017" s="137">
        <v>0</v>
      </c>
      <c r="Y2017" s="88">
        <v>0</v>
      </c>
      <c r="Z2017" s="88">
        <v>0</v>
      </c>
      <c r="AA2017" s="88">
        <v>0</v>
      </c>
      <c r="AB2017" s="88">
        <v>0</v>
      </c>
      <c r="AC2017" s="88">
        <v>0</v>
      </c>
      <c r="AD2017" s="88">
        <v>0</v>
      </c>
      <c r="AE2017" s="88">
        <v>0</v>
      </c>
      <c r="AF2017" s="88">
        <v>0</v>
      </c>
      <c r="AG2017" s="88">
        <v>0</v>
      </c>
      <c r="AH2017" s="139">
        <v>0</v>
      </c>
      <c r="AI2017" s="139">
        <v>0</v>
      </c>
      <c r="AU2017" s="88"/>
    </row>
    <row r="2018" spans="3:47" s="11" customFormat="1" outlineLevel="2" x14ac:dyDescent="0.2">
      <c r="C2018" s="119">
        <v>19</v>
      </c>
      <c r="E2018" s="134"/>
      <c r="F2018" s="36" t="s">
        <v>34</v>
      </c>
      <c r="Q2018" s="135" t="s">
        <v>110</v>
      </c>
      <c r="R2018" s="136"/>
      <c r="S2018" s="88"/>
      <c r="T2018" s="88"/>
      <c r="U2018" s="137">
        <v>0</v>
      </c>
      <c r="V2018" s="137">
        <v>0</v>
      </c>
      <c r="W2018" s="138">
        <v>0</v>
      </c>
      <c r="X2018" s="137">
        <v>0</v>
      </c>
      <c r="Y2018" s="88">
        <v>0</v>
      </c>
      <c r="Z2018" s="88">
        <v>0</v>
      </c>
      <c r="AA2018" s="88">
        <v>0</v>
      </c>
      <c r="AB2018" s="88">
        <v>0</v>
      </c>
      <c r="AC2018" s="88">
        <v>0</v>
      </c>
      <c r="AD2018" s="88">
        <v>0</v>
      </c>
      <c r="AE2018" s="88">
        <v>0</v>
      </c>
      <c r="AF2018" s="88">
        <v>0</v>
      </c>
      <c r="AG2018" s="88">
        <v>0</v>
      </c>
      <c r="AH2018" s="139">
        <v>0</v>
      </c>
      <c r="AI2018" s="139">
        <v>0</v>
      </c>
      <c r="AU2018" s="88"/>
    </row>
    <row r="2019" spans="3:47" s="11" customFormat="1" outlineLevel="2" x14ac:dyDescent="0.2">
      <c r="C2019" s="119">
        <v>19</v>
      </c>
      <c r="E2019" s="134"/>
      <c r="F2019" s="36" t="s">
        <v>217</v>
      </c>
      <c r="Q2019" s="135" t="s">
        <v>110</v>
      </c>
      <c r="R2019" s="136"/>
      <c r="S2019" s="88"/>
      <c r="T2019" s="88"/>
      <c r="U2019" s="137">
        <v>0</v>
      </c>
      <c r="V2019" s="137">
        <v>0</v>
      </c>
      <c r="W2019" s="138">
        <v>0</v>
      </c>
      <c r="X2019" s="137">
        <v>0</v>
      </c>
      <c r="Y2019" s="88">
        <v>0</v>
      </c>
      <c r="Z2019" s="88">
        <v>0</v>
      </c>
      <c r="AA2019" s="88">
        <v>0</v>
      </c>
      <c r="AB2019" s="88">
        <v>0</v>
      </c>
      <c r="AC2019" s="88">
        <v>0</v>
      </c>
      <c r="AD2019" s="88">
        <v>0</v>
      </c>
      <c r="AE2019" s="88">
        <v>0</v>
      </c>
      <c r="AF2019" s="88">
        <v>0</v>
      </c>
      <c r="AG2019" s="88">
        <v>0</v>
      </c>
      <c r="AH2019" s="139">
        <v>0</v>
      </c>
      <c r="AI2019" s="139">
        <v>0</v>
      </c>
      <c r="AU2019" s="88"/>
    </row>
    <row r="2020" spans="3:47" s="11" customFormat="1" outlineLevel="2" x14ac:dyDescent="0.2">
      <c r="C2020" s="119">
        <v>19</v>
      </c>
      <c r="E2020" s="134"/>
      <c r="F2020" s="36" t="s">
        <v>152</v>
      </c>
      <c r="Q2020" s="135" t="s">
        <v>110</v>
      </c>
      <c r="R2020" s="136"/>
      <c r="S2020" s="88"/>
      <c r="T2020" s="88"/>
      <c r="U2020" s="137">
        <v>0</v>
      </c>
      <c r="V2020" s="137">
        <v>0</v>
      </c>
      <c r="W2020" s="138">
        <v>0</v>
      </c>
      <c r="X2020" s="137">
        <v>0</v>
      </c>
      <c r="Y2020" s="88">
        <v>0</v>
      </c>
      <c r="Z2020" s="88">
        <v>0</v>
      </c>
      <c r="AA2020" s="88">
        <v>0</v>
      </c>
      <c r="AB2020" s="88">
        <v>0</v>
      </c>
      <c r="AC2020" s="88">
        <v>0</v>
      </c>
      <c r="AD2020" s="88">
        <v>0</v>
      </c>
      <c r="AE2020" s="88">
        <v>0</v>
      </c>
      <c r="AF2020" s="88">
        <v>0</v>
      </c>
      <c r="AG2020" s="88">
        <v>0</v>
      </c>
      <c r="AH2020" s="139">
        <v>0</v>
      </c>
      <c r="AI2020" s="139">
        <v>0</v>
      </c>
      <c r="AU2020" s="88"/>
    </row>
    <row r="2021" spans="3:47" s="11" customFormat="1" outlineLevel="2" x14ac:dyDescent="0.2">
      <c r="C2021" s="119">
        <v>19</v>
      </c>
      <c r="E2021" s="140"/>
      <c r="F2021" s="141" t="s">
        <v>152</v>
      </c>
      <c r="G2021" s="142"/>
      <c r="H2021" s="142"/>
      <c r="I2021" s="142"/>
      <c r="J2021" s="142"/>
      <c r="K2021" s="142"/>
      <c r="L2021" s="142"/>
      <c r="M2021" s="142"/>
      <c r="N2021" s="142"/>
      <c r="O2021" s="142"/>
      <c r="P2021" s="142"/>
      <c r="Q2021" s="143" t="s">
        <v>110</v>
      </c>
      <c r="R2021" s="144"/>
      <c r="S2021" s="145"/>
      <c r="T2021" s="145"/>
      <c r="U2021" s="146">
        <v>0</v>
      </c>
      <c r="V2021" s="146">
        <v>0</v>
      </c>
      <c r="W2021" s="147">
        <v>0</v>
      </c>
      <c r="X2021" s="146">
        <v>0</v>
      </c>
      <c r="Y2021" s="145">
        <v>0</v>
      </c>
      <c r="Z2021" s="145">
        <v>0</v>
      </c>
      <c r="AA2021" s="145">
        <v>0</v>
      </c>
      <c r="AB2021" s="145">
        <v>0</v>
      </c>
      <c r="AC2021" s="145">
        <v>0</v>
      </c>
      <c r="AD2021" s="145">
        <v>0</v>
      </c>
      <c r="AE2021" s="145">
        <v>0</v>
      </c>
      <c r="AF2021" s="145">
        <v>0</v>
      </c>
      <c r="AG2021" s="145">
        <v>0</v>
      </c>
      <c r="AH2021" s="148">
        <v>0</v>
      </c>
      <c r="AI2021" s="148">
        <v>0</v>
      </c>
      <c r="AU2021" s="88"/>
    </row>
    <row r="2022" spans="3:47" s="11" customFormat="1" outlineLevel="2" x14ac:dyDescent="0.2">
      <c r="C2022" s="119">
        <v>19</v>
      </c>
      <c r="F2022" s="149"/>
      <c r="G2022" s="149"/>
      <c r="H2022" s="149"/>
      <c r="I2022" s="149"/>
      <c r="J2022" s="149"/>
      <c r="K2022" s="149"/>
      <c r="L2022" s="149"/>
      <c r="M2022" s="149"/>
      <c r="N2022" s="149"/>
      <c r="O2022" s="149"/>
      <c r="P2022" s="149" t="s">
        <v>175</v>
      </c>
      <c r="Q2022" s="16" t="s">
        <v>110</v>
      </c>
      <c r="R2022" s="150"/>
      <c r="S2022" s="150"/>
      <c r="T2022" s="150"/>
      <c r="U2022" s="150">
        <v>1523.3473916605858</v>
      </c>
      <c r="V2022" s="150">
        <v>1609.889887830333</v>
      </c>
      <c r="W2022" s="150">
        <v>1671.4155797584522</v>
      </c>
      <c r="X2022" s="150">
        <v>1716.5944720423072</v>
      </c>
      <c r="Y2022" s="150">
        <v>1758.0727052369521</v>
      </c>
      <c r="Z2022" s="150">
        <v>1795.5169737773774</v>
      </c>
      <c r="AA2022" s="150">
        <v>1831.2412531074738</v>
      </c>
      <c r="AB2022" s="150">
        <v>1867.6763208190237</v>
      </c>
      <c r="AC2022" s="150">
        <v>1904.8363192122417</v>
      </c>
      <c r="AD2022" s="150">
        <v>1942.7356719734676</v>
      </c>
      <c r="AE2022" s="150">
        <v>1981.3890897738779</v>
      </c>
      <c r="AF2022" s="150">
        <v>2020.8115759795985</v>
      </c>
      <c r="AG2022" s="150">
        <v>2061.0184324754296</v>
      </c>
      <c r="AH2022" s="150">
        <v>2102.025265604444</v>
      </c>
      <c r="AI2022" s="150">
        <v>2143.8479922257702</v>
      </c>
      <c r="AU2022" s="88"/>
    </row>
    <row r="2023" spans="3:47" s="11" customFormat="1" outlineLevel="2" x14ac:dyDescent="0.2">
      <c r="C2023" s="119">
        <v>19</v>
      </c>
      <c r="E2023" s="124" t="s">
        <v>176</v>
      </c>
      <c r="AU2023" s="88"/>
    </row>
    <row r="2024" spans="3:47" s="11" customFormat="1" outlineLevel="2" x14ac:dyDescent="0.2">
      <c r="C2024" s="119">
        <v>19</v>
      </c>
      <c r="E2024" s="151" t="s">
        <v>209</v>
      </c>
      <c r="F2024" s="127"/>
      <c r="G2024" s="127"/>
      <c r="H2024" s="127"/>
      <c r="I2024" s="127"/>
      <c r="J2024" s="127"/>
      <c r="K2024" s="127"/>
      <c r="L2024" s="127"/>
      <c r="M2024" s="127"/>
      <c r="N2024" s="127"/>
      <c r="O2024" s="127"/>
      <c r="P2024" s="152"/>
      <c r="Q2024" s="128" t="s">
        <v>110</v>
      </c>
      <c r="R2024" s="129"/>
      <c r="S2024" s="130"/>
      <c r="T2024" s="130"/>
      <c r="U2024" s="131">
        <v>0</v>
      </c>
      <c r="V2024" s="131">
        <v>0</v>
      </c>
      <c r="W2024" s="132">
        <v>0</v>
      </c>
      <c r="X2024" s="131">
        <v>0</v>
      </c>
      <c r="Y2024" s="130">
        <v>0</v>
      </c>
      <c r="Z2024" s="130">
        <v>0</v>
      </c>
      <c r="AA2024" s="130">
        <v>0</v>
      </c>
      <c r="AB2024" s="130">
        <v>0</v>
      </c>
      <c r="AC2024" s="130">
        <v>0</v>
      </c>
      <c r="AD2024" s="130">
        <v>0</v>
      </c>
      <c r="AE2024" s="130">
        <v>0</v>
      </c>
      <c r="AF2024" s="130">
        <v>0</v>
      </c>
      <c r="AG2024" s="130">
        <v>0</v>
      </c>
      <c r="AH2024" s="133">
        <v>0</v>
      </c>
      <c r="AI2024" s="133">
        <v>0</v>
      </c>
      <c r="AU2024" s="88"/>
    </row>
    <row r="2025" spans="3:47" s="11" customFormat="1" outlineLevel="2" x14ac:dyDescent="0.2">
      <c r="C2025" s="119">
        <v>19</v>
      </c>
      <c r="E2025" s="153" t="s">
        <v>31</v>
      </c>
      <c r="P2025" s="149"/>
      <c r="Q2025" s="135" t="s">
        <v>110</v>
      </c>
      <c r="R2025" s="136"/>
      <c r="S2025" s="88"/>
      <c r="T2025" s="88"/>
      <c r="U2025" s="137">
        <v>0</v>
      </c>
      <c r="V2025" s="137">
        <v>0</v>
      </c>
      <c r="W2025" s="138">
        <v>0</v>
      </c>
      <c r="X2025" s="137">
        <v>0</v>
      </c>
      <c r="Y2025" s="88">
        <v>0</v>
      </c>
      <c r="Z2025" s="88">
        <v>0</v>
      </c>
      <c r="AA2025" s="88">
        <v>0</v>
      </c>
      <c r="AB2025" s="88">
        <v>0</v>
      </c>
      <c r="AC2025" s="88">
        <v>0</v>
      </c>
      <c r="AD2025" s="88">
        <v>0</v>
      </c>
      <c r="AE2025" s="88">
        <v>0</v>
      </c>
      <c r="AF2025" s="88">
        <v>0</v>
      </c>
      <c r="AG2025" s="88">
        <v>0</v>
      </c>
      <c r="AH2025" s="139">
        <v>0</v>
      </c>
      <c r="AI2025" s="139">
        <v>0</v>
      </c>
      <c r="AU2025" s="88"/>
    </row>
    <row r="2026" spans="3:47" s="11" customFormat="1" outlineLevel="2" x14ac:dyDescent="0.2">
      <c r="C2026" s="119">
        <v>19</v>
      </c>
      <c r="E2026" s="153" t="s">
        <v>28</v>
      </c>
      <c r="P2026" s="149"/>
      <c r="Q2026" s="135" t="s">
        <v>110</v>
      </c>
      <c r="R2026" s="136"/>
      <c r="S2026" s="88"/>
      <c r="T2026" s="88"/>
      <c r="U2026" s="137">
        <v>0</v>
      </c>
      <c r="V2026" s="137">
        <v>0</v>
      </c>
      <c r="W2026" s="138">
        <v>0</v>
      </c>
      <c r="X2026" s="137">
        <v>0</v>
      </c>
      <c r="Y2026" s="88">
        <v>0</v>
      </c>
      <c r="Z2026" s="88">
        <v>0</v>
      </c>
      <c r="AA2026" s="88">
        <v>0</v>
      </c>
      <c r="AB2026" s="88">
        <v>0</v>
      </c>
      <c r="AC2026" s="88">
        <v>0</v>
      </c>
      <c r="AD2026" s="88">
        <v>0</v>
      </c>
      <c r="AE2026" s="88">
        <v>0</v>
      </c>
      <c r="AF2026" s="88">
        <v>0</v>
      </c>
      <c r="AG2026" s="88">
        <v>0</v>
      </c>
      <c r="AH2026" s="139">
        <v>0</v>
      </c>
      <c r="AI2026" s="139">
        <v>0</v>
      </c>
      <c r="AU2026" s="88"/>
    </row>
    <row r="2027" spans="3:47" s="11" customFormat="1" outlineLevel="2" x14ac:dyDescent="0.2">
      <c r="C2027" s="119">
        <v>19</v>
      </c>
      <c r="E2027" s="153" t="s">
        <v>210</v>
      </c>
      <c r="P2027" s="149"/>
      <c r="Q2027" s="135" t="s">
        <v>110</v>
      </c>
      <c r="R2027" s="136"/>
      <c r="S2027" s="88"/>
      <c r="T2027" s="88"/>
      <c r="U2027" s="137">
        <v>0</v>
      </c>
      <c r="V2027" s="137">
        <v>0</v>
      </c>
      <c r="W2027" s="138">
        <v>0</v>
      </c>
      <c r="X2027" s="137">
        <v>0</v>
      </c>
      <c r="Y2027" s="88">
        <v>0</v>
      </c>
      <c r="Z2027" s="88">
        <v>0</v>
      </c>
      <c r="AA2027" s="88">
        <v>0</v>
      </c>
      <c r="AB2027" s="88">
        <v>0</v>
      </c>
      <c r="AC2027" s="88">
        <v>0</v>
      </c>
      <c r="AD2027" s="88">
        <v>0</v>
      </c>
      <c r="AE2027" s="88">
        <v>0</v>
      </c>
      <c r="AF2027" s="88">
        <v>0</v>
      </c>
      <c r="AG2027" s="88">
        <v>0</v>
      </c>
      <c r="AH2027" s="139">
        <v>0</v>
      </c>
      <c r="AI2027" s="139">
        <v>0</v>
      </c>
      <c r="AU2027" s="88"/>
    </row>
    <row r="2028" spans="3:47" s="11" customFormat="1" outlineLevel="2" x14ac:dyDescent="0.2">
      <c r="C2028" s="119">
        <v>19</v>
      </c>
      <c r="E2028" s="153" t="s">
        <v>211</v>
      </c>
      <c r="P2028" s="149"/>
      <c r="Q2028" s="135" t="s">
        <v>110</v>
      </c>
      <c r="R2028" s="136"/>
      <c r="S2028" s="88"/>
      <c r="T2028" s="88"/>
      <c r="U2028" s="137">
        <v>0</v>
      </c>
      <c r="V2028" s="137">
        <v>0</v>
      </c>
      <c r="W2028" s="138">
        <v>0</v>
      </c>
      <c r="X2028" s="137">
        <v>59.487473174654966</v>
      </c>
      <c r="Y2028" s="88">
        <v>57.354459955473992</v>
      </c>
      <c r="Z2028" s="88">
        <v>58.931707604249532</v>
      </c>
      <c r="AA2028" s="88">
        <v>60.405000294355766</v>
      </c>
      <c r="AB2028" s="88">
        <v>61.91512530171466</v>
      </c>
      <c r="AC2028" s="88">
        <v>63.463003434257516</v>
      </c>
      <c r="AD2028" s="88">
        <v>65.049578520113954</v>
      </c>
      <c r="AE2028" s="88">
        <v>66.675817983116787</v>
      </c>
      <c r="AF2028" s="88">
        <v>68.342713432694723</v>
      </c>
      <c r="AG2028" s="88">
        <v>70.051281268512085</v>
      </c>
      <c r="AH2028" s="139">
        <v>71.802563300224861</v>
      </c>
      <c r="AI2028" s="139">
        <v>73.597627382730494</v>
      </c>
      <c r="AU2028" s="88"/>
    </row>
    <row r="2029" spans="3:47" s="11" customFormat="1" outlineLevel="2" x14ac:dyDescent="0.2">
      <c r="C2029" s="119">
        <v>19</v>
      </c>
      <c r="E2029" s="153" t="s">
        <v>212</v>
      </c>
      <c r="P2029" s="149"/>
      <c r="Q2029" s="135" t="s">
        <v>110</v>
      </c>
      <c r="R2029" s="136"/>
      <c r="S2029" s="88"/>
      <c r="T2029" s="88"/>
      <c r="U2029" s="137">
        <v>0</v>
      </c>
      <c r="V2029" s="137">
        <v>0</v>
      </c>
      <c r="W2029" s="138">
        <v>0</v>
      </c>
      <c r="X2029" s="137">
        <v>0</v>
      </c>
      <c r="Y2029" s="88">
        <v>0</v>
      </c>
      <c r="Z2029" s="88">
        <v>0</v>
      </c>
      <c r="AA2029" s="88">
        <v>0</v>
      </c>
      <c r="AB2029" s="88">
        <v>0</v>
      </c>
      <c r="AC2029" s="88">
        <v>0</v>
      </c>
      <c r="AD2029" s="88">
        <v>0</v>
      </c>
      <c r="AE2029" s="88">
        <v>0</v>
      </c>
      <c r="AF2029" s="88">
        <v>0</v>
      </c>
      <c r="AG2029" s="88">
        <v>0</v>
      </c>
      <c r="AH2029" s="139">
        <v>0</v>
      </c>
      <c r="AI2029" s="139">
        <v>0</v>
      </c>
      <c r="AU2029" s="88"/>
    </row>
    <row r="2030" spans="3:47" s="11" customFormat="1" outlineLevel="2" x14ac:dyDescent="0.2">
      <c r="C2030" s="119">
        <v>19</v>
      </c>
      <c r="E2030" s="153" t="s">
        <v>213</v>
      </c>
      <c r="P2030" s="149"/>
      <c r="Q2030" s="135" t="s">
        <v>110</v>
      </c>
      <c r="R2030" s="136"/>
      <c r="S2030" s="88"/>
      <c r="T2030" s="88"/>
      <c r="U2030" s="137">
        <v>0</v>
      </c>
      <c r="V2030" s="137">
        <v>0</v>
      </c>
      <c r="W2030" s="138">
        <v>0</v>
      </c>
      <c r="X2030" s="137">
        <v>0</v>
      </c>
      <c r="Y2030" s="88">
        <v>0</v>
      </c>
      <c r="Z2030" s="88">
        <v>0</v>
      </c>
      <c r="AA2030" s="88">
        <v>0</v>
      </c>
      <c r="AB2030" s="88">
        <v>0</v>
      </c>
      <c r="AC2030" s="88">
        <v>0</v>
      </c>
      <c r="AD2030" s="88">
        <v>0</v>
      </c>
      <c r="AE2030" s="88">
        <v>0</v>
      </c>
      <c r="AF2030" s="88">
        <v>0</v>
      </c>
      <c r="AG2030" s="88">
        <v>0</v>
      </c>
      <c r="AH2030" s="139">
        <v>0</v>
      </c>
      <c r="AI2030" s="139">
        <v>0</v>
      </c>
      <c r="AU2030" s="88"/>
    </row>
    <row r="2031" spans="3:47" s="11" customFormat="1" outlineLevel="2" x14ac:dyDescent="0.2">
      <c r="C2031" s="119">
        <v>19</v>
      </c>
      <c r="E2031" s="153" t="s">
        <v>214</v>
      </c>
      <c r="P2031" s="149"/>
      <c r="Q2031" s="135" t="s">
        <v>110</v>
      </c>
      <c r="R2031" s="136"/>
      <c r="S2031" s="88"/>
      <c r="T2031" s="88"/>
      <c r="U2031" s="137">
        <v>0</v>
      </c>
      <c r="V2031" s="137">
        <v>0</v>
      </c>
      <c r="W2031" s="138">
        <v>0</v>
      </c>
      <c r="X2031" s="137">
        <v>0</v>
      </c>
      <c r="Y2031" s="88">
        <v>0</v>
      </c>
      <c r="Z2031" s="88">
        <v>0</v>
      </c>
      <c r="AA2031" s="88">
        <v>0</v>
      </c>
      <c r="AB2031" s="88">
        <v>0</v>
      </c>
      <c r="AC2031" s="88">
        <v>0</v>
      </c>
      <c r="AD2031" s="88">
        <v>0</v>
      </c>
      <c r="AE2031" s="88">
        <v>0</v>
      </c>
      <c r="AF2031" s="88">
        <v>0</v>
      </c>
      <c r="AG2031" s="88">
        <v>0</v>
      </c>
      <c r="AH2031" s="139">
        <v>0</v>
      </c>
      <c r="AI2031" s="139">
        <v>0</v>
      </c>
      <c r="AU2031" s="88"/>
    </row>
    <row r="2032" spans="3:47" s="11" customFormat="1" outlineLevel="2" x14ac:dyDescent="0.2">
      <c r="C2032" s="119">
        <v>19</v>
      </c>
      <c r="E2032" s="153" t="s">
        <v>215</v>
      </c>
      <c r="P2032" s="149"/>
      <c r="Q2032" s="135" t="s">
        <v>110</v>
      </c>
      <c r="R2032" s="136"/>
      <c r="S2032" s="88"/>
      <c r="T2032" s="88"/>
      <c r="U2032" s="137">
        <v>0</v>
      </c>
      <c r="V2032" s="137">
        <v>0</v>
      </c>
      <c r="W2032" s="138">
        <v>0</v>
      </c>
      <c r="X2032" s="137">
        <v>0</v>
      </c>
      <c r="Y2032" s="88">
        <v>0</v>
      </c>
      <c r="Z2032" s="88">
        <v>0</v>
      </c>
      <c r="AA2032" s="88">
        <v>0</v>
      </c>
      <c r="AB2032" s="88">
        <v>0</v>
      </c>
      <c r="AC2032" s="88">
        <v>0</v>
      </c>
      <c r="AD2032" s="88">
        <v>0</v>
      </c>
      <c r="AE2032" s="88">
        <v>0</v>
      </c>
      <c r="AF2032" s="88">
        <v>0</v>
      </c>
      <c r="AG2032" s="88">
        <v>0</v>
      </c>
      <c r="AH2032" s="139">
        <v>0</v>
      </c>
      <c r="AI2032" s="139">
        <v>0</v>
      </c>
      <c r="AU2032" s="88"/>
    </row>
    <row r="2033" spans="3:47" s="11" customFormat="1" outlineLevel="2" x14ac:dyDescent="0.2">
      <c r="C2033" s="119">
        <v>19</v>
      </c>
      <c r="E2033" s="153" t="s">
        <v>216</v>
      </c>
      <c r="P2033" s="149"/>
      <c r="Q2033" s="135" t="s">
        <v>110</v>
      </c>
      <c r="R2033" s="136"/>
      <c r="S2033" s="88"/>
      <c r="T2033" s="88"/>
      <c r="U2033" s="137">
        <v>0</v>
      </c>
      <c r="V2033" s="137">
        <v>0</v>
      </c>
      <c r="W2033" s="138">
        <v>0</v>
      </c>
      <c r="X2033" s="137">
        <v>71.509157504195855</v>
      </c>
      <c r="Y2033" s="88">
        <v>73.559086685982805</v>
      </c>
      <c r="Z2033" s="88">
        <v>75.581961569847337</v>
      </c>
      <c r="AA2033" s="88">
        <v>77.471510609093514</v>
      </c>
      <c r="AB2033" s="88">
        <v>0</v>
      </c>
      <c r="AC2033" s="88">
        <v>0</v>
      </c>
      <c r="AD2033" s="88">
        <v>0</v>
      </c>
      <c r="AE2033" s="88">
        <v>0</v>
      </c>
      <c r="AF2033" s="88">
        <v>0</v>
      </c>
      <c r="AG2033" s="88">
        <v>0</v>
      </c>
      <c r="AH2033" s="139">
        <v>0</v>
      </c>
      <c r="AI2033" s="139">
        <v>0</v>
      </c>
      <c r="AU2033" s="88"/>
    </row>
    <row r="2034" spans="3:47" s="11" customFormat="1" outlineLevel="2" x14ac:dyDescent="0.2">
      <c r="C2034" s="119">
        <v>19</v>
      </c>
      <c r="E2034" s="153" t="s">
        <v>33</v>
      </c>
      <c r="P2034" s="149"/>
      <c r="Q2034" s="135" t="s">
        <v>110</v>
      </c>
      <c r="R2034" s="136"/>
      <c r="S2034" s="88"/>
      <c r="T2034" s="88"/>
      <c r="U2034" s="137">
        <v>0</v>
      </c>
      <c r="V2034" s="137">
        <v>0</v>
      </c>
      <c r="W2034" s="138">
        <v>0</v>
      </c>
      <c r="X2034" s="137">
        <v>0</v>
      </c>
      <c r="Y2034" s="88">
        <v>0</v>
      </c>
      <c r="Z2034" s="88">
        <v>0</v>
      </c>
      <c r="AA2034" s="88">
        <v>0</v>
      </c>
      <c r="AB2034" s="88">
        <v>0</v>
      </c>
      <c r="AC2034" s="88">
        <v>0</v>
      </c>
      <c r="AD2034" s="88">
        <v>0</v>
      </c>
      <c r="AE2034" s="88">
        <v>0</v>
      </c>
      <c r="AF2034" s="88">
        <v>0</v>
      </c>
      <c r="AG2034" s="88">
        <v>0</v>
      </c>
      <c r="AH2034" s="139">
        <v>0</v>
      </c>
      <c r="AI2034" s="139">
        <v>0</v>
      </c>
      <c r="AU2034" s="88"/>
    </row>
    <row r="2035" spans="3:47" s="11" customFormat="1" outlineLevel="2" x14ac:dyDescent="0.2">
      <c r="C2035" s="119">
        <v>19</v>
      </c>
      <c r="E2035" s="153" t="s">
        <v>34</v>
      </c>
      <c r="P2035" s="149"/>
      <c r="Q2035" s="135" t="s">
        <v>110</v>
      </c>
      <c r="R2035" s="136"/>
      <c r="S2035" s="88"/>
      <c r="T2035" s="88"/>
      <c r="U2035" s="137">
        <v>0</v>
      </c>
      <c r="V2035" s="137">
        <v>0</v>
      </c>
      <c r="W2035" s="138">
        <v>0</v>
      </c>
      <c r="X2035" s="137">
        <v>0</v>
      </c>
      <c r="Y2035" s="88">
        <v>14.871118426847799</v>
      </c>
      <c r="Z2035" s="88">
        <v>148.15732095274566</v>
      </c>
      <c r="AA2035" s="88">
        <v>208.22124454780885</v>
      </c>
      <c r="AB2035" s="88">
        <v>322.0817595380484</v>
      </c>
      <c r="AC2035" s="88">
        <v>704.49026167685054</v>
      </c>
      <c r="AD2035" s="88">
        <v>1271.0617131638899</v>
      </c>
      <c r="AE2035" s="88">
        <v>883.04520758961235</v>
      </c>
      <c r="AF2035" s="88">
        <v>957.2235720278743</v>
      </c>
      <c r="AG2035" s="88">
        <v>625.5622600950893</v>
      </c>
      <c r="AH2035" s="139">
        <v>750.36855527935427</v>
      </c>
      <c r="AI2035" s="139">
        <v>277.17526575495191</v>
      </c>
      <c r="AU2035" s="88"/>
    </row>
    <row r="2036" spans="3:47" s="11" customFormat="1" outlineLevel="2" x14ac:dyDescent="0.2">
      <c r="C2036" s="119">
        <v>19</v>
      </c>
      <c r="E2036" s="153" t="s">
        <v>217</v>
      </c>
      <c r="P2036" s="149"/>
      <c r="Q2036" s="135" t="s">
        <v>110</v>
      </c>
      <c r="R2036" s="136"/>
      <c r="S2036" s="88"/>
      <c r="T2036" s="88"/>
      <c r="U2036" s="137">
        <v>0</v>
      </c>
      <c r="V2036" s="137">
        <v>0</v>
      </c>
      <c r="W2036" s="138">
        <v>0</v>
      </c>
      <c r="X2036" s="137">
        <v>0</v>
      </c>
      <c r="Y2036" s="88">
        <v>0</v>
      </c>
      <c r="Z2036" s="88">
        <v>0</v>
      </c>
      <c r="AA2036" s="88">
        <v>0</v>
      </c>
      <c r="AB2036" s="88">
        <v>0</v>
      </c>
      <c r="AC2036" s="88">
        <v>0</v>
      </c>
      <c r="AD2036" s="88">
        <v>0</v>
      </c>
      <c r="AE2036" s="88">
        <v>0</v>
      </c>
      <c r="AF2036" s="88">
        <v>0</v>
      </c>
      <c r="AG2036" s="88">
        <v>0</v>
      </c>
      <c r="AH2036" s="139">
        <v>0</v>
      </c>
      <c r="AI2036" s="139">
        <v>0</v>
      </c>
      <c r="AU2036" s="88"/>
    </row>
    <row r="2037" spans="3:47" s="11" customFormat="1" outlineLevel="2" x14ac:dyDescent="0.2">
      <c r="C2037" s="119">
        <v>19</v>
      </c>
      <c r="E2037" s="153" t="s">
        <v>152</v>
      </c>
      <c r="P2037" s="149"/>
      <c r="Q2037" s="135" t="s">
        <v>110</v>
      </c>
      <c r="R2037" s="136"/>
      <c r="S2037" s="88"/>
      <c r="T2037" s="88"/>
      <c r="U2037" s="137">
        <v>0</v>
      </c>
      <c r="V2037" s="137">
        <v>0</v>
      </c>
      <c r="W2037" s="138">
        <v>0</v>
      </c>
      <c r="X2037" s="137">
        <v>0</v>
      </c>
      <c r="Y2037" s="88">
        <v>0</v>
      </c>
      <c r="Z2037" s="88">
        <v>0</v>
      </c>
      <c r="AA2037" s="88">
        <v>0</v>
      </c>
      <c r="AB2037" s="88">
        <v>0</v>
      </c>
      <c r="AC2037" s="88">
        <v>0</v>
      </c>
      <c r="AD2037" s="88">
        <v>0</v>
      </c>
      <c r="AE2037" s="88">
        <v>0</v>
      </c>
      <c r="AF2037" s="88">
        <v>0</v>
      </c>
      <c r="AG2037" s="88">
        <v>0</v>
      </c>
      <c r="AH2037" s="139">
        <v>0</v>
      </c>
      <c r="AI2037" s="139">
        <v>0</v>
      </c>
      <c r="AU2037" s="88"/>
    </row>
    <row r="2038" spans="3:47" s="11" customFormat="1" outlineLevel="2" x14ac:dyDescent="0.2">
      <c r="C2038" s="119">
        <v>19</v>
      </c>
      <c r="E2038" s="154" t="s">
        <v>152</v>
      </c>
      <c r="F2038" s="142"/>
      <c r="G2038" s="142"/>
      <c r="H2038" s="142"/>
      <c r="I2038" s="142"/>
      <c r="J2038" s="142"/>
      <c r="K2038" s="142"/>
      <c r="L2038" s="142"/>
      <c r="M2038" s="142"/>
      <c r="N2038" s="142"/>
      <c r="O2038" s="142"/>
      <c r="P2038" s="155"/>
      <c r="Q2038" s="143" t="s">
        <v>110</v>
      </c>
      <c r="R2038" s="144"/>
      <c r="S2038" s="145"/>
      <c r="T2038" s="145"/>
      <c r="U2038" s="146">
        <v>0</v>
      </c>
      <c r="V2038" s="146">
        <v>0</v>
      </c>
      <c r="W2038" s="147">
        <v>0</v>
      </c>
      <c r="X2038" s="146">
        <v>0</v>
      </c>
      <c r="Y2038" s="145">
        <v>0</v>
      </c>
      <c r="Z2038" s="145">
        <v>0</v>
      </c>
      <c r="AA2038" s="145">
        <v>0</v>
      </c>
      <c r="AB2038" s="145">
        <v>0</v>
      </c>
      <c r="AC2038" s="145">
        <v>0</v>
      </c>
      <c r="AD2038" s="145">
        <v>0</v>
      </c>
      <c r="AE2038" s="145">
        <v>0</v>
      </c>
      <c r="AF2038" s="145">
        <v>0</v>
      </c>
      <c r="AG2038" s="145">
        <v>0</v>
      </c>
      <c r="AH2038" s="148">
        <v>0</v>
      </c>
      <c r="AI2038" s="148">
        <v>0</v>
      </c>
      <c r="AU2038" s="88"/>
    </row>
    <row r="2039" spans="3:47" s="11" customFormat="1" outlineLevel="2" x14ac:dyDescent="0.2">
      <c r="C2039" s="119">
        <v>19</v>
      </c>
      <c r="P2039" s="149" t="s">
        <v>177</v>
      </c>
      <c r="Q2039" s="16" t="s">
        <v>110</v>
      </c>
      <c r="R2039" s="150"/>
      <c r="S2039" s="150"/>
      <c r="T2039" s="150"/>
      <c r="U2039" s="150">
        <v>0</v>
      </c>
      <c r="V2039" s="150">
        <v>0</v>
      </c>
      <c r="W2039" s="150">
        <v>0</v>
      </c>
      <c r="X2039" s="150">
        <v>130.99663067885081</v>
      </c>
      <c r="Y2039" s="150">
        <v>145.78466506830461</v>
      </c>
      <c r="Z2039" s="150">
        <v>282.67099012684253</v>
      </c>
      <c r="AA2039" s="150">
        <v>346.09775545125814</v>
      </c>
      <c r="AB2039" s="150">
        <v>383.99688483976308</v>
      </c>
      <c r="AC2039" s="150">
        <v>767.95326511110807</v>
      </c>
      <c r="AD2039" s="150">
        <v>1336.1112916840038</v>
      </c>
      <c r="AE2039" s="150">
        <v>949.7210255727291</v>
      </c>
      <c r="AF2039" s="150">
        <v>1025.5662854605689</v>
      </c>
      <c r="AG2039" s="150">
        <v>695.61354136360137</v>
      </c>
      <c r="AH2039" s="150">
        <v>822.17111857957912</v>
      </c>
      <c r="AI2039" s="150">
        <v>350.77289313768239</v>
      </c>
      <c r="AU2039" s="88"/>
    </row>
    <row r="2040" spans="3:47" s="11" customFormat="1" outlineLevel="2" x14ac:dyDescent="0.2">
      <c r="C2040" s="119">
        <v>19</v>
      </c>
      <c r="E2040" s="124" t="s">
        <v>178</v>
      </c>
      <c r="AU2040" s="88"/>
    </row>
    <row r="2041" spans="3:47" s="11" customFormat="1" outlineLevel="2" x14ac:dyDescent="0.2">
      <c r="C2041" s="119">
        <v>19</v>
      </c>
      <c r="F2041" s="156" t="s">
        <v>179</v>
      </c>
      <c r="AU2041" s="88"/>
    </row>
    <row r="2042" spans="3:47" s="11" customFormat="1" outlineLevel="2" x14ac:dyDescent="0.2">
      <c r="C2042" s="119">
        <v>19</v>
      </c>
      <c r="E2042" s="125"/>
      <c r="F2042" s="157" t="s">
        <v>209</v>
      </c>
      <c r="G2042" s="127"/>
      <c r="H2042" s="158" t="s">
        <v>180</v>
      </c>
      <c r="I2042" s="127"/>
      <c r="J2042" s="127"/>
      <c r="K2042" s="127"/>
      <c r="L2042" s="127"/>
      <c r="M2042" s="127"/>
      <c r="N2042" s="127"/>
      <c r="O2042" s="127"/>
      <c r="P2042" s="152"/>
      <c r="Q2042" s="128" t="s">
        <v>110</v>
      </c>
      <c r="R2042" s="129"/>
      <c r="S2042" s="130"/>
      <c r="T2042" s="130"/>
      <c r="U2042" s="131">
        <v>6.0389800000000013</v>
      </c>
      <c r="V2042" s="131">
        <v>7.5404674471269786</v>
      </c>
      <c r="W2042" s="132">
        <v>7.7365196007522803</v>
      </c>
      <c r="X2042" s="131">
        <v>7.9283852868509381</v>
      </c>
      <c r="Y2042" s="130">
        <v>8.1162880181493051</v>
      </c>
      <c r="Z2042" s="130">
        <v>8.2989044985576665</v>
      </c>
      <c r="AA2042" s="130">
        <v>8.4648825885288197</v>
      </c>
      <c r="AB2042" s="130">
        <v>8.634180240299397</v>
      </c>
      <c r="AC2042" s="130">
        <v>8.8068638451053847</v>
      </c>
      <c r="AD2042" s="130">
        <v>8.9830011220074919</v>
      </c>
      <c r="AE2042" s="130">
        <v>9.1626611444476413</v>
      </c>
      <c r="AF2042" s="130">
        <v>9.3459143673365936</v>
      </c>
      <c r="AG2042" s="130">
        <v>9.5328326546833253</v>
      </c>
      <c r="AH2042" s="133">
        <v>9.7234893077769922</v>
      </c>
      <c r="AI2042" s="133">
        <v>9.9179590939325326</v>
      </c>
      <c r="AU2042" s="88"/>
    </row>
    <row r="2043" spans="3:47" s="11" customFormat="1" outlineLevel="2" x14ac:dyDescent="0.2">
      <c r="C2043" s="119">
        <v>19</v>
      </c>
      <c r="E2043" s="134"/>
      <c r="F2043" s="159" t="s">
        <v>31</v>
      </c>
      <c r="H2043" s="72" t="s">
        <v>180</v>
      </c>
      <c r="P2043" s="149"/>
      <c r="Q2043" s="135" t="s">
        <v>110</v>
      </c>
      <c r="R2043" s="136"/>
      <c r="S2043" s="88"/>
      <c r="T2043" s="88"/>
      <c r="U2043" s="137">
        <v>183.58656000000002</v>
      </c>
      <c r="V2043" s="137">
        <v>221.22180480000003</v>
      </c>
      <c r="W2043" s="138">
        <v>243.85279543104005</v>
      </c>
      <c r="X2043" s="137">
        <v>249.90034475772987</v>
      </c>
      <c r="Y2043" s="88">
        <v>255.82298292848807</v>
      </c>
      <c r="Z2043" s="88">
        <v>261.57900004437909</v>
      </c>
      <c r="AA2043" s="88">
        <v>266.81058004526665</v>
      </c>
      <c r="AB2043" s="88">
        <v>272.14679164617201</v>
      </c>
      <c r="AC2043" s="88">
        <v>277.58972747909547</v>
      </c>
      <c r="AD2043" s="88">
        <v>283.1415220286774</v>
      </c>
      <c r="AE2043" s="88">
        <v>288.80435246925094</v>
      </c>
      <c r="AF2043" s="88">
        <v>294.58043951863596</v>
      </c>
      <c r="AG2043" s="88">
        <v>300.4720483090087</v>
      </c>
      <c r="AH2043" s="139">
        <v>306.48148927518889</v>
      </c>
      <c r="AI2043" s="139">
        <v>312.61111906069266</v>
      </c>
      <c r="AU2043" s="88"/>
    </row>
    <row r="2044" spans="3:47" s="11" customFormat="1" outlineLevel="2" x14ac:dyDescent="0.2">
      <c r="C2044" s="119">
        <v>19</v>
      </c>
      <c r="E2044" s="134"/>
      <c r="F2044" s="159" t="s">
        <v>28</v>
      </c>
      <c r="H2044" s="72" t="s">
        <v>180</v>
      </c>
      <c r="P2044" s="149"/>
      <c r="Q2044" s="135" t="s">
        <v>110</v>
      </c>
      <c r="R2044" s="136"/>
      <c r="S2044" s="88"/>
      <c r="T2044" s="88"/>
      <c r="U2044" s="137">
        <v>0</v>
      </c>
      <c r="V2044" s="137">
        <v>0</v>
      </c>
      <c r="W2044" s="138">
        <v>0</v>
      </c>
      <c r="X2044" s="137">
        <v>0</v>
      </c>
      <c r="Y2044" s="88">
        <v>0</v>
      </c>
      <c r="Z2044" s="88">
        <v>0</v>
      </c>
      <c r="AA2044" s="88">
        <v>0</v>
      </c>
      <c r="AB2044" s="88">
        <v>0</v>
      </c>
      <c r="AC2044" s="88">
        <v>0</v>
      </c>
      <c r="AD2044" s="88">
        <v>0</v>
      </c>
      <c r="AE2044" s="88">
        <v>0</v>
      </c>
      <c r="AF2044" s="88">
        <v>0</v>
      </c>
      <c r="AG2044" s="88">
        <v>0</v>
      </c>
      <c r="AH2044" s="139">
        <v>0</v>
      </c>
      <c r="AI2044" s="139">
        <v>0</v>
      </c>
      <c r="AU2044" s="88"/>
    </row>
    <row r="2045" spans="3:47" s="11" customFormat="1" outlineLevel="2" x14ac:dyDescent="0.2">
      <c r="C2045" s="119">
        <v>19</v>
      </c>
      <c r="E2045" s="134"/>
      <c r="F2045" s="159" t="s">
        <v>210</v>
      </c>
      <c r="H2045" s="72" t="s">
        <v>180</v>
      </c>
      <c r="P2045" s="149"/>
      <c r="Q2045" s="135" t="s">
        <v>110</v>
      </c>
      <c r="R2045" s="136"/>
      <c r="S2045" s="88"/>
      <c r="T2045" s="88"/>
      <c r="U2045" s="137">
        <v>394.11896027890299</v>
      </c>
      <c r="V2045" s="137">
        <v>408.14615324313752</v>
      </c>
      <c r="W2045" s="138">
        <v>419.59080112848687</v>
      </c>
      <c r="X2045" s="137">
        <v>431.10971484895867</v>
      </c>
      <c r="Y2045" s="88">
        <v>441.52669775815303</v>
      </c>
      <c r="Z2045" s="88">
        <v>450.83037435632031</v>
      </c>
      <c r="AA2045" s="88">
        <v>459.77798576299523</v>
      </c>
      <c r="AB2045" s="88">
        <v>468.90318003550777</v>
      </c>
      <c r="AC2045" s="88">
        <v>478.2094816534991</v>
      </c>
      <c r="AD2045" s="88">
        <v>487.70048504680886</v>
      </c>
      <c r="AE2045" s="88">
        <v>497.37985598377406</v>
      </c>
      <c r="AF2045" s="88">
        <v>507.25133298708113</v>
      </c>
      <c r="AG2045" s="88">
        <v>517.31872877771843</v>
      </c>
      <c r="AH2045" s="139">
        <v>527.58593174758676</v>
      </c>
      <c r="AI2045" s="139">
        <v>538.05690746133689</v>
      </c>
      <c r="AU2045" s="88"/>
    </row>
    <row r="2046" spans="3:47" s="11" customFormat="1" outlineLevel="2" x14ac:dyDescent="0.2">
      <c r="C2046" s="119">
        <v>19</v>
      </c>
      <c r="E2046" s="134"/>
      <c r="F2046" s="159" t="s">
        <v>211</v>
      </c>
      <c r="H2046" s="72" t="s">
        <v>180</v>
      </c>
      <c r="P2046" s="149"/>
      <c r="Q2046" s="135" t="s">
        <v>110</v>
      </c>
      <c r="R2046" s="136"/>
      <c r="S2046" s="88"/>
      <c r="T2046" s="88"/>
      <c r="U2046" s="137">
        <v>654.48258999999985</v>
      </c>
      <c r="V2046" s="137">
        <v>677.7167219449999</v>
      </c>
      <c r="W2046" s="138">
        <v>696.69279015945995</v>
      </c>
      <c r="X2046" s="137">
        <v>775.26964578448417</v>
      </c>
      <c r="Y2046" s="88">
        <v>790.53013935972217</v>
      </c>
      <c r="Z2046" s="88">
        <v>807.57739384392733</v>
      </c>
      <c r="AA2046" s="88">
        <v>823.94873569020319</v>
      </c>
      <c r="AB2046" s="88">
        <v>840.65338103193938</v>
      </c>
      <c r="AC2046" s="88">
        <v>857.69815045351379</v>
      </c>
      <c r="AD2046" s="88">
        <v>875.09000496505348</v>
      </c>
      <c r="AE2046" s="88">
        <v>892.8360489143106</v>
      </c>
      <c r="AF2046" s="88">
        <v>910.94353295941937</v>
      </c>
      <c r="AG2046" s="88">
        <v>929.41985710381857</v>
      </c>
      <c r="AH2046" s="139">
        <v>948.27257379465402</v>
      </c>
      <c r="AI2046" s="139">
        <v>967.5093910859988</v>
      </c>
      <c r="AU2046" s="88"/>
    </row>
    <row r="2047" spans="3:47" s="11" customFormat="1" outlineLevel="2" x14ac:dyDescent="0.2">
      <c r="C2047" s="119">
        <v>19</v>
      </c>
      <c r="E2047" s="134"/>
      <c r="F2047" s="159" t="s">
        <v>212</v>
      </c>
      <c r="H2047" s="72" t="s">
        <v>180</v>
      </c>
      <c r="P2047" s="149"/>
      <c r="Q2047" s="135" t="s">
        <v>110</v>
      </c>
      <c r="R2047" s="136"/>
      <c r="S2047" s="88"/>
      <c r="T2047" s="88"/>
      <c r="U2047" s="137">
        <v>120.19914643339193</v>
      </c>
      <c r="V2047" s="137">
        <v>124.55418437249814</v>
      </c>
      <c r="W2047" s="138">
        <v>128.08221508745515</v>
      </c>
      <c r="X2047" s="137">
        <v>131.64582722356573</v>
      </c>
      <c r="Y2047" s="88">
        <v>134.83899052919321</v>
      </c>
      <c r="Z2047" s="88">
        <v>137.65339201617141</v>
      </c>
      <c r="AA2047" s="88">
        <v>140.38245377428279</v>
      </c>
      <c r="AB2047" s="88">
        <v>143.16562083245617</v>
      </c>
      <c r="AC2047" s="88">
        <v>146.00396586099154</v>
      </c>
      <c r="AD2047" s="88">
        <v>148.89858279652643</v>
      </c>
      <c r="AE2047" s="88">
        <v>151.85058726365386</v>
      </c>
      <c r="AF2047" s="88">
        <v>154.86111700489926</v>
      </c>
      <c r="AG2047" s="88">
        <v>157.93133231922172</v>
      </c>
      <c r="AH2047" s="139">
        <v>161.0624165092091</v>
      </c>
      <c r="AI2047" s="139">
        <v>164.25557633713876</v>
      </c>
      <c r="AU2047" s="88"/>
    </row>
    <row r="2048" spans="3:47" s="11" customFormat="1" outlineLevel="2" x14ac:dyDescent="0.2">
      <c r="C2048" s="119">
        <v>19</v>
      </c>
      <c r="E2048" s="134"/>
      <c r="F2048" s="159" t="s">
        <v>213</v>
      </c>
      <c r="H2048" s="72" t="s">
        <v>180</v>
      </c>
      <c r="P2048" s="149"/>
      <c r="Q2048" s="135" t="s">
        <v>110</v>
      </c>
      <c r="R2048" s="136"/>
      <c r="S2048" s="88"/>
      <c r="T2048" s="88"/>
      <c r="U2048" s="137">
        <v>126.29851000000002</v>
      </c>
      <c r="V2048" s="137">
        <v>130.78210710500002</v>
      </c>
      <c r="W2048" s="138">
        <v>134.44400610394004</v>
      </c>
      <c r="X2048" s="137">
        <v>138.127771871188</v>
      </c>
      <c r="Y2048" s="88">
        <v>141.48427672765791</v>
      </c>
      <c r="Z2048" s="88">
        <v>144.46959496661151</v>
      </c>
      <c r="AA2048" s="88">
        <v>147.3445399064471</v>
      </c>
      <c r="AB2048" s="88">
        <v>150.27669625058539</v>
      </c>
      <c r="AC2048" s="88">
        <v>153.26720250597205</v>
      </c>
      <c r="AD2048" s="88">
        <v>156.31721983584089</v>
      </c>
      <c r="AE2048" s="88">
        <v>159.42793251057412</v>
      </c>
      <c r="AF2048" s="88">
        <v>162.60054836753454</v>
      </c>
      <c r="AG2048" s="88">
        <v>165.83629928004848</v>
      </c>
      <c r="AH2048" s="139">
        <v>169.13644163572144</v>
      </c>
      <c r="AI2048" s="139">
        <v>172.50225682427231</v>
      </c>
      <c r="AU2048" s="88"/>
    </row>
    <row r="2049" spans="3:47" s="11" customFormat="1" outlineLevel="2" x14ac:dyDescent="0.2">
      <c r="C2049" s="119">
        <v>19</v>
      </c>
      <c r="E2049" s="134"/>
      <c r="F2049" s="159" t="s">
        <v>214</v>
      </c>
      <c r="H2049" s="72" t="s">
        <v>180</v>
      </c>
      <c r="P2049" s="149"/>
      <c r="Q2049" s="135" t="s">
        <v>110</v>
      </c>
      <c r="R2049" s="136"/>
      <c r="S2049" s="88"/>
      <c r="T2049" s="88"/>
      <c r="U2049" s="137">
        <v>31.992464948291016</v>
      </c>
      <c r="V2049" s="137">
        <v>33.062897527570399</v>
      </c>
      <c r="W2049" s="138">
        <v>33.958665418397864</v>
      </c>
      <c r="X2049" s="137">
        <v>34.849085256152158</v>
      </c>
      <c r="Y2049" s="88">
        <v>35.680416247460577</v>
      </c>
      <c r="Z2049" s="88">
        <v>36.455930448599815</v>
      </c>
      <c r="AA2049" s="88">
        <v>37.182061012025571</v>
      </c>
      <c r="AB2049" s="88">
        <v>37.922654670718757</v>
      </c>
      <c r="AC2049" s="88">
        <v>38.677999501142828</v>
      </c>
      <c r="AD2049" s="88">
        <v>39.448389317678824</v>
      </c>
      <c r="AE2049" s="88">
        <v>40.234123786913443</v>
      </c>
      <c r="AF2049" s="88">
        <v>41.035508544203466</v>
      </c>
      <c r="AG2049" s="88">
        <v>41.852855312561957</v>
      </c>
      <c r="AH2049" s="139">
        <v>42.686482023912411</v>
      </c>
      <c r="AI2049" s="139">
        <v>43.536712942758079</v>
      </c>
      <c r="AU2049" s="88"/>
    </row>
    <row r="2050" spans="3:47" s="11" customFormat="1" outlineLevel="2" x14ac:dyDescent="0.2">
      <c r="C2050" s="119">
        <v>19</v>
      </c>
      <c r="E2050" s="134"/>
      <c r="F2050" s="159" t="s">
        <v>215</v>
      </c>
      <c r="H2050" s="72" t="s">
        <v>180</v>
      </c>
      <c r="P2050" s="149"/>
      <c r="Q2050" s="135" t="s">
        <v>110</v>
      </c>
      <c r="R2050" s="136"/>
      <c r="S2050" s="88"/>
      <c r="T2050" s="88"/>
      <c r="U2050" s="137">
        <v>6.6301800000000028</v>
      </c>
      <c r="V2050" s="137">
        <v>6.8655513900000038</v>
      </c>
      <c r="W2050" s="138">
        <v>7.0577868289200039</v>
      </c>
      <c r="X2050" s="137">
        <v>7.2511701880324129</v>
      </c>
      <c r="Y2050" s="88">
        <v>7.4273736236016017</v>
      </c>
      <c r="Z2050" s="88">
        <v>7.5840912070595961</v>
      </c>
      <c r="AA2050" s="88">
        <v>7.7350146220800822</v>
      </c>
      <c r="AB2050" s="88">
        <v>7.8889414130594764</v>
      </c>
      <c r="AC2050" s="88">
        <v>8.0459313471793603</v>
      </c>
      <c r="AD2050" s="88">
        <v>8.206045380988229</v>
      </c>
      <c r="AE2050" s="88">
        <v>8.369345684069895</v>
      </c>
      <c r="AF2050" s="88">
        <v>8.5358956631828864</v>
      </c>
      <c r="AG2050" s="88">
        <v>8.705759986880226</v>
      </c>
      <c r="AH2050" s="139">
        <v>8.8790046106191429</v>
      </c>
      <c r="AI2050" s="139">
        <v>9.0556968023704645</v>
      </c>
      <c r="AU2050" s="88"/>
    </row>
    <row r="2051" spans="3:47" s="11" customFormat="1" outlineLevel="2" x14ac:dyDescent="0.2">
      <c r="C2051" s="119">
        <v>19</v>
      </c>
      <c r="E2051" s="134"/>
      <c r="F2051" s="159" t="s">
        <v>216</v>
      </c>
      <c r="H2051" s="72" t="s">
        <v>180</v>
      </c>
      <c r="P2051" s="149"/>
      <c r="Q2051" s="135" t="s">
        <v>110</v>
      </c>
      <c r="R2051" s="136"/>
      <c r="S2051" s="88"/>
      <c r="T2051" s="88"/>
      <c r="U2051" s="137">
        <v>0</v>
      </c>
      <c r="V2051" s="137">
        <v>0</v>
      </c>
      <c r="W2051" s="138">
        <v>0</v>
      </c>
      <c r="X2051" s="137">
        <v>71.509157504195855</v>
      </c>
      <c r="Y2051" s="88">
        <v>73.559086685982805</v>
      </c>
      <c r="Z2051" s="88">
        <v>75.581961569847337</v>
      </c>
      <c r="AA2051" s="88">
        <v>77.471510609093514</v>
      </c>
      <c r="AB2051" s="88">
        <v>0</v>
      </c>
      <c r="AC2051" s="88">
        <v>0</v>
      </c>
      <c r="AD2051" s="88">
        <v>0</v>
      </c>
      <c r="AE2051" s="88">
        <v>0</v>
      </c>
      <c r="AF2051" s="88">
        <v>0</v>
      </c>
      <c r="AG2051" s="88">
        <v>0</v>
      </c>
      <c r="AH2051" s="139">
        <v>0</v>
      </c>
      <c r="AI2051" s="139">
        <v>0</v>
      </c>
      <c r="AU2051" s="88"/>
    </row>
    <row r="2052" spans="3:47" s="11" customFormat="1" outlineLevel="2" x14ac:dyDescent="0.2">
      <c r="C2052" s="119">
        <v>19</v>
      </c>
      <c r="E2052" s="134"/>
      <c r="F2052" s="159" t="s">
        <v>33</v>
      </c>
      <c r="H2052" s="72" t="s">
        <v>180</v>
      </c>
      <c r="P2052" s="149"/>
      <c r="Q2052" s="135" t="s">
        <v>110</v>
      </c>
      <c r="R2052" s="136"/>
      <c r="S2052" s="88"/>
      <c r="T2052" s="88"/>
      <c r="U2052" s="137">
        <v>0</v>
      </c>
      <c r="V2052" s="137">
        <v>0</v>
      </c>
      <c r="W2052" s="138">
        <v>0</v>
      </c>
      <c r="X2052" s="137">
        <v>0</v>
      </c>
      <c r="Y2052" s="88">
        <v>0</v>
      </c>
      <c r="Z2052" s="88">
        <v>0</v>
      </c>
      <c r="AA2052" s="88">
        <v>0</v>
      </c>
      <c r="AB2052" s="88">
        <v>0</v>
      </c>
      <c r="AC2052" s="88">
        <v>0</v>
      </c>
      <c r="AD2052" s="88">
        <v>0</v>
      </c>
      <c r="AE2052" s="88">
        <v>0</v>
      </c>
      <c r="AF2052" s="88">
        <v>0</v>
      </c>
      <c r="AG2052" s="88">
        <v>0</v>
      </c>
      <c r="AH2052" s="139">
        <v>0</v>
      </c>
      <c r="AI2052" s="139">
        <v>0</v>
      </c>
      <c r="AU2052" s="88"/>
    </row>
    <row r="2053" spans="3:47" s="11" customFormat="1" outlineLevel="2" x14ac:dyDescent="0.2">
      <c r="C2053" s="119">
        <v>19</v>
      </c>
      <c r="E2053" s="134"/>
      <c r="F2053" s="159" t="s">
        <v>34</v>
      </c>
      <c r="H2053" s="72" t="s">
        <v>180</v>
      </c>
      <c r="P2053" s="149"/>
      <c r="Q2053" s="135" t="s">
        <v>110</v>
      </c>
      <c r="R2053" s="136"/>
      <c r="S2053" s="88"/>
      <c r="T2053" s="88"/>
      <c r="U2053" s="137">
        <v>0</v>
      </c>
      <c r="V2053" s="137">
        <v>0</v>
      </c>
      <c r="W2053" s="138">
        <v>0</v>
      </c>
      <c r="X2053" s="137">
        <v>0</v>
      </c>
      <c r="Y2053" s="88">
        <v>14.871118426847799</v>
      </c>
      <c r="Z2053" s="88">
        <v>148.15732095274566</v>
      </c>
      <c r="AA2053" s="88">
        <v>208.22124454780885</v>
      </c>
      <c r="AB2053" s="88">
        <v>322.0817595380484</v>
      </c>
      <c r="AC2053" s="88">
        <v>704.49026167685054</v>
      </c>
      <c r="AD2053" s="88">
        <v>1271.0617131638899</v>
      </c>
      <c r="AE2053" s="88">
        <v>883.04520758961235</v>
      </c>
      <c r="AF2053" s="88">
        <v>957.2235720278743</v>
      </c>
      <c r="AG2053" s="88">
        <v>625.5622600950893</v>
      </c>
      <c r="AH2053" s="139">
        <v>750.36855527935427</v>
      </c>
      <c r="AI2053" s="139">
        <v>277.17526575495191</v>
      </c>
      <c r="AU2053" s="88"/>
    </row>
    <row r="2054" spans="3:47" s="11" customFormat="1" outlineLevel="2" x14ac:dyDescent="0.2">
      <c r="C2054" s="119">
        <v>19</v>
      </c>
      <c r="E2054" s="134"/>
      <c r="F2054" s="159" t="s">
        <v>217</v>
      </c>
      <c r="H2054" s="72" t="s">
        <v>180</v>
      </c>
      <c r="P2054" s="149"/>
      <c r="Q2054" s="135" t="s">
        <v>110</v>
      </c>
      <c r="R2054" s="136"/>
      <c r="S2054" s="88"/>
      <c r="T2054" s="88"/>
      <c r="U2054" s="137">
        <v>0</v>
      </c>
      <c r="V2054" s="137">
        <v>0</v>
      </c>
      <c r="W2054" s="138">
        <v>0</v>
      </c>
      <c r="X2054" s="137">
        <v>0</v>
      </c>
      <c r="Y2054" s="88">
        <v>0</v>
      </c>
      <c r="Z2054" s="88">
        <v>0</v>
      </c>
      <c r="AA2054" s="88">
        <v>0</v>
      </c>
      <c r="AB2054" s="88">
        <v>0</v>
      </c>
      <c r="AC2054" s="88">
        <v>0</v>
      </c>
      <c r="AD2054" s="88">
        <v>0</v>
      </c>
      <c r="AE2054" s="88">
        <v>0</v>
      </c>
      <c r="AF2054" s="88">
        <v>0</v>
      </c>
      <c r="AG2054" s="88">
        <v>0</v>
      </c>
      <c r="AH2054" s="139">
        <v>0</v>
      </c>
      <c r="AI2054" s="139">
        <v>0</v>
      </c>
      <c r="AU2054" s="88"/>
    </row>
    <row r="2055" spans="3:47" s="11" customFormat="1" outlineLevel="2" x14ac:dyDescent="0.2">
      <c r="C2055" s="119">
        <v>19</v>
      </c>
      <c r="E2055" s="134"/>
      <c r="F2055" s="159" t="s">
        <v>152</v>
      </c>
      <c r="H2055" s="72" t="s">
        <v>180</v>
      </c>
      <c r="P2055" s="149"/>
      <c r="Q2055" s="135" t="s">
        <v>110</v>
      </c>
      <c r="R2055" s="136"/>
      <c r="S2055" s="88"/>
      <c r="T2055" s="88"/>
      <c r="U2055" s="137">
        <v>0</v>
      </c>
      <c r="V2055" s="137">
        <v>0</v>
      </c>
      <c r="W2055" s="138">
        <v>0</v>
      </c>
      <c r="X2055" s="137">
        <v>0</v>
      </c>
      <c r="Y2055" s="88">
        <v>0</v>
      </c>
      <c r="Z2055" s="88">
        <v>0</v>
      </c>
      <c r="AA2055" s="88">
        <v>0</v>
      </c>
      <c r="AB2055" s="88">
        <v>0</v>
      </c>
      <c r="AC2055" s="88">
        <v>0</v>
      </c>
      <c r="AD2055" s="88">
        <v>0</v>
      </c>
      <c r="AE2055" s="88">
        <v>0</v>
      </c>
      <c r="AF2055" s="88">
        <v>0</v>
      </c>
      <c r="AG2055" s="88">
        <v>0</v>
      </c>
      <c r="AH2055" s="139">
        <v>0</v>
      </c>
      <c r="AI2055" s="139">
        <v>0</v>
      </c>
      <c r="AU2055" s="88"/>
    </row>
    <row r="2056" spans="3:47" s="11" customFormat="1" outlineLevel="2" x14ac:dyDescent="0.2">
      <c r="C2056" s="119">
        <v>19</v>
      </c>
      <c r="E2056" s="140"/>
      <c r="F2056" s="160" t="s">
        <v>152</v>
      </c>
      <c r="G2056" s="142"/>
      <c r="H2056" s="161" t="s">
        <v>180</v>
      </c>
      <c r="I2056" s="142"/>
      <c r="J2056" s="142"/>
      <c r="K2056" s="142"/>
      <c r="L2056" s="142"/>
      <c r="M2056" s="142"/>
      <c r="N2056" s="142"/>
      <c r="O2056" s="142"/>
      <c r="P2056" s="155"/>
      <c r="Q2056" s="143" t="s">
        <v>110</v>
      </c>
      <c r="R2056" s="144"/>
      <c r="S2056" s="145"/>
      <c r="T2056" s="145"/>
      <c r="U2056" s="146">
        <v>0</v>
      </c>
      <c r="V2056" s="146">
        <v>0</v>
      </c>
      <c r="W2056" s="147">
        <v>0</v>
      </c>
      <c r="X2056" s="146">
        <v>0</v>
      </c>
      <c r="Y2056" s="145">
        <v>0</v>
      </c>
      <c r="Z2056" s="145">
        <v>0</v>
      </c>
      <c r="AA2056" s="145">
        <v>0</v>
      </c>
      <c r="AB2056" s="145">
        <v>0</v>
      </c>
      <c r="AC2056" s="145">
        <v>0</v>
      </c>
      <c r="AD2056" s="145">
        <v>0</v>
      </c>
      <c r="AE2056" s="145">
        <v>0</v>
      </c>
      <c r="AF2056" s="145">
        <v>0</v>
      </c>
      <c r="AG2056" s="145">
        <v>0</v>
      </c>
      <c r="AH2056" s="148">
        <v>0</v>
      </c>
      <c r="AI2056" s="148">
        <v>0</v>
      </c>
      <c r="AU2056" s="88"/>
    </row>
    <row r="2057" spans="3:47" s="11" customFormat="1" outlineLevel="2" x14ac:dyDescent="0.2">
      <c r="C2057" s="119">
        <v>19</v>
      </c>
      <c r="E2057" s="125"/>
      <c r="F2057" s="157" t="s">
        <v>152</v>
      </c>
      <c r="G2057" s="127"/>
      <c r="H2057" s="158" t="s">
        <v>180</v>
      </c>
      <c r="I2057" s="127"/>
      <c r="J2057" s="127"/>
      <c r="K2057" s="127"/>
      <c r="L2057" s="127"/>
      <c r="M2057" s="127"/>
      <c r="N2057" s="127"/>
      <c r="O2057" s="127"/>
      <c r="P2057" s="152"/>
      <c r="Q2057" s="128" t="s">
        <v>110</v>
      </c>
      <c r="R2057" s="129"/>
      <c r="S2057" s="130"/>
      <c r="T2057" s="130"/>
      <c r="U2057" s="131">
        <v>0</v>
      </c>
      <c r="V2057" s="131">
        <v>0</v>
      </c>
      <c r="W2057" s="132">
        <v>0</v>
      </c>
      <c r="X2057" s="131">
        <v>0</v>
      </c>
      <c r="Y2057" s="130">
        <v>0</v>
      </c>
      <c r="Z2057" s="130">
        <v>0</v>
      </c>
      <c r="AA2057" s="130">
        <v>0</v>
      </c>
      <c r="AB2057" s="130">
        <v>0</v>
      </c>
      <c r="AC2057" s="130">
        <v>0</v>
      </c>
      <c r="AD2057" s="130">
        <v>0</v>
      </c>
      <c r="AE2057" s="130">
        <v>0</v>
      </c>
      <c r="AF2057" s="130">
        <v>0</v>
      </c>
      <c r="AG2057" s="130">
        <v>0</v>
      </c>
      <c r="AH2057" s="133">
        <v>0</v>
      </c>
      <c r="AI2057" s="133">
        <v>0</v>
      </c>
      <c r="AU2057" s="88"/>
    </row>
    <row r="2058" spans="3:47" s="11" customFormat="1" outlineLevel="2" x14ac:dyDescent="0.2">
      <c r="C2058" s="119">
        <v>19</v>
      </c>
      <c r="E2058" s="134"/>
      <c r="F2058" s="159" t="s">
        <v>152</v>
      </c>
      <c r="H2058" s="72" t="s">
        <v>180</v>
      </c>
      <c r="P2058" s="149"/>
      <c r="Q2058" s="135" t="s">
        <v>110</v>
      </c>
      <c r="R2058" s="136"/>
      <c r="S2058" s="88"/>
      <c r="T2058" s="88"/>
      <c r="U2058" s="137">
        <v>0</v>
      </c>
      <c r="V2058" s="137">
        <v>0</v>
      </c>
      <c r="W2058" s="138">
        <v>0</v>
      </c>
      <c r="X2058" s="137">
        <v>0</v>
      </c>
      <c r="Y2058" s="88">
        <v>0</v>
      </c>
      <c r="Z2058" s="88">
        <v>0</v>
      </c>
      <c r="AA2058" s="88">
        <v>0</v>
      </c>
      <c r="AB2058" s="88">
        <v>0</v>
      </c>
      <c r="AC2058" s="88">
        <v>0</v>
      </c>
      <c r="AD2058" s="88">
        <v>0</v>
      </c>
      <c r="AE2058" s="88">
        <v>0</v>
      </c>
      <c r="AF2058" s="88">
        <v>0</v>
      </c>
      <c r="AG2058" s="88">
        <v>0</v>
      </c>
      <c r="AH2058" s="139">
        <v>0</v>
      </c>
      <c r="AI2058" s="139">
        <v>0</v>
      </c>
      <c r="AU2058" s="88"/>
    </row>
    <row r="2059" spans="3:47" s="11" customFormat="1" outlineLevel="2" x14ac:dyDescent="0.2">
      <c r="C2059" s="119">
        <v>19</v>
      </c>
      <c r="E2059" s="134"/>
      <c r="F2059" s="159" t="s">
        <v>152</v>
      </c>
      <c r="H2059" s="72" t="s">
        <v>180</v>
      </c>
      <c r="P2059" s="149"/>
      <c r="Q2059" s="135" t="s">
        <v>110</v>
      </c>
      <c r="R2059" s="136"/>
      <c r="S2059" s="88"/>
      <c r="T2059" s="88"/>
      <c r="U2059" s="137">
        <v>0</v>
      </c>
      <c r="V2059" s="137">
        <v>0</v>
      </c>
      <c r="W2059" s="138">
        <v>0</v>
      </c>
      <c r="X2059" s="137">
        <v>0</v>
      </c>
      <c r="Y2059" s="88">
        <v>0</v>
      </c>
      <c r="Z2059" s="88">
        <v>0</v>
      </c>
      <c r="AA2059" s="88">
        <v>0</v>
      </c>
      <c r="AB2059" s="88">
        <v>0</v>
      </c>
      <c r="AC2059" s="88">
        <v>0</v>
      </c>
      <c r="AD2059" s="88">
        <v>0</v>
      </c>
      <c r="AE2059" s="88">
        <v>0</v>
      </c>
      <c r="AF2059" s="88">
        <v>0</v>
      </c>
      <c r="AG2059" s="88">
        <v>0</v>
      </c>
      <c r="AH2059" s="139">
        <v>0</v>
      </c>
      <c r="AI2059" s="139">
        <v>0</v>
      </c>
      <c r="AU2059" s="88"/>
    </row>
    <row r="2060" spans="3:47" s="11" customFormat="1" outlineLevel="2" x14ac:dyDescent="0.2">
      <c r="C2060" s="119">
        <v>19</v>
      </c>
      <c r="E2060" s="134"/>
      <c r="F2060" s="159" t="s">
        <v>152</v>
      </c>
      <c r="H2060" s="72" t="s">
        <v>180</v>
      </c>
      <c r="P2060" s="149"/>
      <c r="Q2060" s="135" t="s">
        <v>110</v>
      </c>
      <c r="R2060" s="136"/>
      <c r="S2060" s="88"/>
      <c r="T2060" s="88"/>
      <c r="U2060" s="137">
        <v>0</v>
      </c>
      <c r="V2060" s="137">
        <v>0</v>
      </c>
      <c r="W2060" s="138">
        <v>0</v>
      </c>
      <c r="X2060" s="137">
        <v>0</v>
      </c>
      <c r="Y2060" s="88">
        <v>0</v>
      </c>
      <c r="Z2060" s="88">
        <v>0</v>
      </c>
      <c r="AA2060" s="88">
        <v>0</v>
      </c>
      <c r="AB2060" s="88">
        <v>0</v>
      </c>
      <c r="AC2060" s="88">
        <v>0</v>
      </c>
      <c r="AD2060" s="88">
        <v>0</v>
      </c>
      <c r="AE2060" s="88">
        <v>0</v>
      </c>
      <c r="AF2060" s="88">
        <v>0</v>
      </c>
      <c r="AG2060" s="88">
        <v>0</v>
      </c>
      <c r="AH2060" s="139">
        <v>0</v>
      </c>
      <c r="AI2060" s="139">
        <v>0</v>
      </c>
      <c r="AU2060" s="88"/>
    </row>
    <row r="2061" spans="3:47" s="11" customFormat="1" outlineLevel="2" x14ac:dyDescent="0.2">
      <c r="C2061" s="119">
        <v>19</v>
      </c>
      <c r="E2061" s="134"/>
      <c r="F2061" s="159" t="s">
        <v>152</v>
      </c>
      <c r="H2061" s="72" t="s">
        <v>180</v>
      </c>
      <c r="P2061" s="149"/>
      <c r="Q2061" s="135" t="s">
        <v>110</v>
      </c>
      <c r="R2061" s="136"/>
      <c r="S2061" s="88"/>
      <c r="T2061" s="88"/>
      <c r="U2061" s="137">
        <v>0</v>
      </c>
      <c r="V2061" s="137">
        <v>0</v>
      </c>
      <c r="W2061" s="138">
        <v>0</v>
      </c>
      <c r="X2061" s="137">
        <v>0</v>
      </c>
      <c r="Y2061" s="88">
        <v>0</v>
      </c>
      <c r="Z2061" s="88">
        <v>0</v>
      </c>
      <c r="AA2061" s="88">
        <v>0</v>
      </c>
      <c r="AB2061" s="88">
        <v>0</v>
      </c>
      <c r="AC2061" s="88">
        <v>0</v>
      </c>
      <c r="AD2061" s="88">
        <v>0</v>
      </c>
      <c r="AE2061" s="88">
        <v>0</v>
      </c>
      <c r="AF2061" s="88">
        <v>0</v>
      </c>
      <c r="AG2061" s="88">
        <v>0</v>
      </c>
      <c r="AH2061" s="139">
        <v>0</v>
      </c>
      <c r="AI2061" s="139">
        <v>0</v>
      </c>
      <c r="AU2061" s="88"/>
    </row>
    <row r="2062" spans="3:47" s="11" customFormat="1" outlineLevel="2" x14ac:dyDescent="0.2">
      <c r="C2062" s="119">
        <v>19</v>
      </c>
      <c r="E2062" s="134"/>
      <c r="F2062" s="159" t="s">
        <v>152</v>
      </c>
      <c r="H2062" s="72" t="s">
        <v>180</v>
      </c>
      <c r="P2062" s="149"/>
      <c r="Q2062" s="135" t="s">
        <v>110</v>
      </c>
      <c r="R2062" s="136"/>
      <c r="S2062" s="88"/>
      <c r="T2062" s="88"/>
      <c r="U2062" s="137">
        <v>0</v>
      </c>
      <c r="V2062" s="137">
        <v>0</v>
      </c>
      <c r="W2062" s="138">
        <v>0</v>
      </c>
      <c r="X2062" s="137">
        <v>0</v>
      </c>
      <c r="Y2062" s="88">
        <v>0</v>
      </c>
      <c r="Z2062" s="88">
        <v>0</v>
      </c>
      <c r="AA2062" s="88">
        <v>0</v>
      </c>
      <c r="AB2062" s="88">
        <v>0</v>
      </c>
      <c r="AC2062" s="88">
        <v>0</v>
      </c>
      <c r="AD2062" s="88">
        <v>0</v>
      </c>
      <c r="AE2062" s="88">
        <v>0</v>
      </c>
      <c r="AF2062" s="88">
        <v>0</v>
      </c>
      <c r="AG2062" s="88">
        <v>0</v>
      </c>
      <c r="AH2062" s="139">
        <v>0</v>
      </c>
      <c r="AI2062" s="139">
        <v>0</v>
      </c>
      <c r="AU2062" s="88"/>
    </row>
    <row r="2063" spans="3:47" s="11" customFormat="1" outlineLevel="2" x14ac:dyDescent="0.2">
      <c r="C2063" s="119">
        <v>19</v>
      </c>
      <c r="E2063" s="134"/>
      <c r="F2063" s="159" t="s">
        <v>152</v>
      </c>
      <c r="H2063" s="72" t="s">
        <v>180</v>
      </c>
      <c r="P2063" s="149"/>
      <c r="Q2063" s="135" t="s">
        <v>110</v>
      </c>
      <c r="R2063" s="136"/>
      <c r="S2063" s="88"/>
      <c r="T2063" s="88"/>
      <c r="U2063" s="137">
        <v>0</v>
      </c>
      <c r="V2063" s="137">
        <v>0</v>
      </c>
      <c r="W2063" s="138">
        <v>0</v>
      </c>
      <c r="X2063" s="137">
        <v>0</v>
      </c>
      <c r="Y2063" s="88">
        <v>0</v>
      </c>
      <c r="Z2063" s="88">
        <v>0</v>
      </c>
      <c r="AA2063" s="88">
        <v>0</v>
      </c>
      <c r="AB2063" s="88">
        <v>0</v>
      </c>
      <c r="AC2063" s="88">
        <v>0</v>
      </c>
      <c r="AD2063" s="88">
        <v>0</v>
      </c>
      <c r="AE2063" s="88">
        <v>0</v>
      </c>
      <c r="AF2063" s="88">
        <v>0</v>
      </c>
      <c r="AG2063" s="88">
        <v>0</v>
      </c>
      <c r="AH2063" s="139">
        <v>0</v>
      </c>
      <c r="AI2063" s="139">
        <v>0</v>
      </c>
      <c r="AU2063" s="88"/>
    </row>
    <row r="2064" spans="3:47" s="11" customFormat="1" outlineLevel="2" x14ac:dyDescent="0.2">
      <c r="C2064" s="119">
        <v>19</v>
      </c>
      <c r="E2064" s="134"/>
      <c r="F2064" s="159" t="s">
        <v>152</v>
      </c>
      <c r="H2064" s="72" t="s">
        <v>180</v>
      </c>
      <c r="P2064" s="149"/>
      <c r="Q2064" s="135" t="s">
        <v>110</v>
      </c>
      <c r="R2064" s="136"/>
      <c r="S2064" s="88"/>
      <c r="T2064" s="88"/>
      <c r="U2064" s="137">
        <v>0</v>
      </c>
      <c r="V2064" s="137">
        <v>0</v>
      </c>
      <c r="W2064" s="138">
        <v>0</v>
      </c>
      <c r="X2064" s="137">
        <v>0</v>
      </c>
      <c r="Y2064" s="88">
        <v>0</v>
      </c>
      <c r="Z2064" s="88">
        <v>0</v>
      </c>
      <c r="AA2064" s="88">
        <v>0</v>
      </c>
      <c r="AB2064" s="88">
        <v>0</v>
      </c>
      <c r="AC2064" s="88">
        <v>0</v>
      </c>
      <c r="AD2064" s="88">
        <v>0</v>
      </c>
      <c r="AE2064" s="88">
        <v>0</v>
      </c>
      <c r="AF2064" s="88">
        <v>0</v>
      </c>
      <c r="AG2064" s="88">
        <v>0</v>
      </c>
      <c r="AH2064" s="139">
        <v>0</v>
      </c>
      <c r="AI2064" s="139">
        <v>0</v>
      </c>
      <c r="AU2064" s="88"/>
    </row>
    <row r="2065" spans="3:47" s="11" customFormat="1" outlineLevel="2" x14ac:dyDescent="0.2">
      <c r="C2065" s="119">
        <v>19</v>
      </c>
      <c r="E2065" s="134"/>
      <c r="F2065" s="159" t="s">
        <v>152</v>
      </c>
      <c r="H2065" s="72" t="s">
        <v>180</v>
      </c>
      <c r="P2065" s="149"/>
      <c r="Q2065" s="135" t="s">
        <v>110</v>
      </c>
      <c r="R2065" s="136"/>
      <c r="S2065" s="88"/>
      <c r="T2065" s="88"/>
      <c r="U2065" s="137">
        <v>0</v>
      </c>
      <c r="V2065" s="137">
        <v>0</v>
      </c>
      <c r="W2065" s="138">
        <v>0</v>
      </c>
      <c r="X2065" s="137">
        <v>0</v>
      </c>
      <c r="Y2065" s="88">
        <v>0</v>
      </c>
      <c r="Z2065" s="88">
        <v>0</v>
      </c>
      <c r="AA2065" s="88">
        <v>0</v>
      </c>
      <c r="AB2065" s="88">
        <v>0</v>
      </c>
      <c r="AC2065" s="88">
        <v>0</v>
      </c>
      <c r="AD2065" s="88">
        <v>0</v>
      </c>
      <c r="AE2065" s="88">
        <v>0</v>
      </c>
      <c r="AF2065" s="88">
        <v>0</v>
      </c>
      <c r="AG2065" s="88">
        <v>0</v>
      </c>
      <c r="AH2065" s="139">
        <v>0</v>
      </c>
      <c r="AI2065" s="139">
        <v>0</v>
      </c>
      <c r="AU2065" s="88"/>
    </row>
    <row r="2066" spans="3:47" s="11" customFormat="1" outlineLevel="2" x14ac:dyDescent="0.2">
      <c r="C2066" s="119">
        <v>19</v>
      </c>
      <c r="E2066" s="140"/>
      <c r="F2066" s="160" t="s">
        <v>152</v>
      </c>
      <c r="G2066" s="142"/>
      <c r="H2066" s="161" t="s">
        <v>180</v>
      </c>
      <c r="I2066" s="142"/>
      <c r="J2066" s="142"/>
      <c r="K2066" s="142"/>
      <c r="L2066" s="142"/>
      <c r="M2066" s="142"/>
      <c r="N2066" s="142"/>
      <c r="O2066" s="142"/>
      <c r="P2066" s="155"/>
      <c r="Q2066" s="143" t="s">
        <v>110</v>
      </c>
      <c r="R2066" s="144"/>
      <c r="S2066" s="145"/>
      <c r="T2066" s="145"/>
      <c r="U2066" s="146">
        <v>0</v>
      </c>
      <c r="V2066" s="146">
        <v>0</v>
      </c>
      <c r="W2066" s="147">
        <v>0</v>
      </c>
      <c r="X2066" s="146">
        <v>0</v>
      </c>
      <c r="Y2066" s="145">
        <v>0</v>
      </c>
      <c r="Z2066" s="145">
        <v>0</v>
      </c>
      <c r="AA2066" s="145">
        <v>0</v>
      </c>
      <c r="AB2066" s="145">
        <v>0</v>
      </c>
      <c r="AC2066" s="145">
        <v>0</v>
      </c>
      <c r="AD2066" s="145">
        <v>0</v>
      </c>
      <c r="AE2066" s="145">
        <v>0</v>
      </c>
      <c r="AF2066" s="145">
        <v>0</v>
      </c>
      <c r="AG2066" s="145">
        <v>0</v>
      </c>
      <c r="AH2066" s="148">
        <v>0</v>
      </c>
      <c r="AI2066" s="148">
        <v>0</v>
      </c>
      <c r="AU2066" s="88"/>
    </row>
    <row r="2067" spans="3:47" s="11" customFormat="1" outlineLevel="2" x14ac:dyDescent="0.2">
      <c r="C2067" s="119">
        <v>19</v>
      </c>
      <c r="F2067" s="159"/>
      <c r="P2067" s="149" t="s">
        <v>181</v>
      </c>
      <c r="Q2067" s="16" t="s">
        <v>110</v>
      </c>
      <c r="R2067" s="150"/>
      <c r="S2067" s="150"/>
      <c r="T2067" s="150"/>
      <c r="U2067" s="150">
        <v>1523.3473916605858</v>
      </c>
      <c r="V2067" s="150">
        <v>1609.889887830333</v>
      </c>
      <c r="W2067" s="150">
        <v>1671.4155797584522</v>
      </c>
      <c r="X2067" s="150">
        <v>1847.591102721158</v>
      </c>
      <c r="Y2067" s="150">
        <v>1903.8573703052564</v>
      </c>
      <c r="Z2067" s="150">
        <v>2078.1879639042199</v>
      </c>
      <c r="AA2067" s="150">
        <v>2177.3390085587321</v>
      </c>
      <c r="AB2067" s="150">
        <v>2251.6732056587866</v>
      </c>
      <c r="AC2067" s="150">
        <v>2672.78958432335</v>
      </c>
      <c r="AD2067" s="150">
        <v>3278.8469636574714</v>
      </c>
      <c r="AE2067" s="150">
        <v>2931.110115346607</v>
      </c>
      <c r="AF2067" s="150">
        <v>3046.3778614401672</v>
      </c>
      <c r="AG2067" s="150">
        <v>2756.6319738390307</v>
      </c>
      <c r="AH2067" s="150">
        <v>2924.1963841840234</v>
      </c>
      <c r="AI2067" s="150">
        <v>2494.620885363453</v>
      </c>
      <c r="AU2067" s="88"/>
    </row>
    <row r="2068" spans="3:47" s="11" customFormat="1" outlineLevel="2" x14ac:dyDescent="0.2">
      <c r="C2068" s="119">
        <v>19</v>
      </c>
      <c r="P2068" s="149" t="s">
        <v>182</v>
      </c>
      <c r="Q2068" s="16" t="s">
        <v>110</v>
      </c>
      <c r="R2068" s="150"/>
      <c r="S2068" s="150"/>
      <c r="T2068" s="150"/>
      <c r="U2068" s="150">
        <v>0</v>
      </c>
      <c r="V2068" s="150">
        <v>0</v>
      </c>
      <c r="W2068" s="150">
        <v>0</v>
      </c>
      <c r="X2068" s="150">
        <v>0</v>
      </c>
      <c r="Y2068" s="150">
        <v>0</v>
      </c>
      <c r="Z2068" s="150">
        <v>0</v>
      </c>
      <c r="AA2068" s="150">
        <v>0</v>
      </c>
      <c r="AB2068" s="150">
        <v>0</v>
      </c>
      <c r="AC2068" s="150">
        <v>0</v>
      </c>
      <c r="AD2068" s="150">
        <v>0</v>
      </c>
      <c r="AE2068" s="150">
        <v>0</v>
      </c>
      <c r="AF2068" s="150">
        <v>0</v>
      </c>
      <c r="AG2068" s="150">
        <v>0</v>
      </c>
      <c r="AH2068" s="150">
        <v>0</v>
      </c>
      <c r="AI2068" s="150">
        <v>0</v>
      </c>
      <c r="AU2068" s="88"/>
    </row>
    <row r="2069" spans="3:47" s="11" customFormat="1" outlineLevel="2" x14ac:dyDescent="0.2">
      <c r="C2069" s="119">
        <v>19</v>
      </c>
      <c r="F2069" s="124"/>
      <c r="P2069" s="149" t="s">
        <v>183</v>
      </c>
      <c r="Q2069" s="16" t="s">
        <v>110</v>
      </c>
      <c r="R2069" s="150"/>
      <c r="S2069" s="150"/>
      <c r="T2069" s="150"/>
      <c r="U2069" s="150">
        <v>1523.3473916605858</v>
      </c>
      <c r="V2069" s="150">
        <v>1609.889887830333</v>
      </c>
      <c r="W2069" s="150">
        <v>1671.4155797584522</v>
      </c>
      <c r="X2069" s="150">
        <v>1847.591102721158</v>
      </c>
      <c r="Y2069" s="150">
        <v>1903.8573703052564</v>
      </c>
      <c r="Z2069" s="150">
        <v>2078.1879639042199</v>
      </c>
      <c r="AA2069" s="150">
        <v>2177.3390085587321</v>
      </c>
      <c r="AB2069" s="150">
        <v>2251.6732056587866</v>
      </c>
      <c r="AC2069" s="150">
        <v>2672.78958432335</v>
      </c>
      <c r="AD2069" s="150">
        <v>3278.8469636574714</v>
      </c>
      <c r="AE2069" s="150">
        <v>2931.110115346607</v>
      </c>
      <c r="AF2069" s="150">
        <v>3046.3778614401672</v>
      </c>
      <c r="AG2069" s="150">
        <v>2756.6319738390307</v>
      </c>
      <c r="AH2069" s="150">
        <v>2924.1963841840234</v>
      </c>
      <c r="AI2069" s="150">
        <v>2494.620885363453</v>
      </c>
      <c r="AU2069" s="88"/>
    </row>
    <row r="2070" spans="3:47" s="11" customFormat="1" outlineLevel="2" x14ac:dyDescent="0.2">
      <c r="C2070" s="119">
        <v>19</v>
      </c>
      <c r="F2070" s="124"/>
      <c r="P2070" s="149"/>
      <c r="Q2070" s="16"/>
      <c r="R2070" s="88"/>
      <c r="S2070" s="88"/>
      <c r="T2070" s="88"/>
      <c r="U2070" s="88"/>
      <c r="V2070" s="88"/>
      <c r="W2070" s="88"/>
      <c r="X2070" s="88"/>
      <c r="Y2070" s="88"/>
      <c r="Z2070" s="88"/>
      <c r="AA2070" s="88"/>
      <c r="AB2070" s="88"/>
      <c r="AC2070" s="88"/>
      <c r="AD2070" s="88"/>
      <c r="AE2070" s="88"/>
      <c r="AF2070" s="88"/>
      <c r="AG2070" s="88"/>
      <c r="AH2070" s="88"/>
      <c r="AI2070" s="88"/>
      <c r="AU2070" s="88"/>
    </row>
    <row r="2071" spans="3:47" outlineLevel="1" x14ac:dyDescent="0.2">
      <c r="C2071" s="119">
        <v>19</v>
      </c>
      <c r="D2071" s="11"/>
      <c r="E2071" s="162" t="s">
        <v>184</v>
      </c>
      <c r="F2071" s="121"/>
      <c r="G2071" s="121"/>
      <c r="H2071" s="121"/>
      <c r="I2071" s="121"/>
      <c r="J2071" s="121"/>
      <c r="K2071" s="121"/>
      <c r="L2071" s="121"/>
      <c r="M2071" s="121"/>
      <c r="N2071" s="121"/>
      <c r="O2071" s="121"/>
      <c r="P2071" s="121"/>
      <c r="Q2071" s="122"/>
      <c r="R2071" s="123"/>
      <c r="S2071" s="123"/>
      <c r="T2071" s="123"/>
      <c r="U2071" s="123"/>
      <c r="V2071" s="123"/>
      <c r="W2071" s="123"/>
      <c r="X2071" s="123"/>
      <c r="Y2071" s="123"/>
      <c r="Z2071" s="123"/>
      <c r="AA2071" s="123"/>
      <c r="AB2071" s="123"/>
      <c r="AC2071" s="123"/>
      <c r="AD2071" s="123"/>
      <c r="AE2071" s="123"/>
      <c r="AF2071" s="123"/>
      <c r="AG2071" s="123"/>
      <c r="AH2071" s="123"/>
      <c r="AI2071" s="123"/>
      <c r="AT2071" s="11"/>
      <c r="AU2071" s="88"/>
    </row>
    <row r="2072" spans="3:47" outlineLevel="2" x14ac:dyDescent="0.2">
      <c r="C2072" s="119">
        <v>19</v>
      </c>
      <c r="D2072" s="11"/>
      <c r="E2072" s="11"/>
      <c r="F2072" s="11"/>
      <c r="G2072" s="16"/>
      <c r="H2072" s="163" t="s">
        <v>6</v>
      </c>
      <c r="I2072" s="163" t="s">
        <v>5</v>
      </c>
      <c r="J2072" s="163" t="s">
        <v>129</v>
      </c>
      <c r="K2072" s="163" t="s">
        <v>128</v>
      </c>
      <c r="L2072" s="11"/>
      <c r="M2072" s="11"/>
      <c r="N2072" s="11"/>
      <c r="O2072" s="11"/>
      <c r="P2072" s="149"/>
      <c r="Q2072" s="164"/>
      <c r="V2072" s="165"/>
      <c r="W2072" s="150"/>
      <c r="X2072" s="150"/>
      <c r="Y2072" s="150"/>
      <c r="Z2072" s="150"/>
      <c r="AA2072" s="150"/>
      <c r="AB2072" s="150"/>
      <c r="AC2072" s="150"/>
      <c r="AD2072" s="150"/>
      <c r="AE2072" s="150"/>
      <c r="AF2072" s="150"/>
      <c r="AG2072" s="150"/>
      <c r="AH2072" s="150"/>
      <c r="AI2072" s="150"/>
      <c r="AT2072" s="11"/>
      <c r="AU2072" s="88"/>
    </row>
    <row r="2073" spans="3:47" outlineLevel="2" x14ac:dyDescent="0.2">
      <c r="C2073" s="119">
        <v>19</v>
      </c>
      <c r="D2073" s="167" t="s">
        <v>218</v>
      </c>
      <c r="E2073" s="11"/>
      <c r="F2073" s="125" t="s">
        <v>209</v>
      </c>
      <c r="G2073" s="168" t="s">
        <v>130</v>
      </c>
      <c r="H2073" s="169">
        <v>1</v>
      </c>
      <c r="I2073" s="170">
        <v>0</v>
      </c>
      <c r="J2073" s="170">
        <v>1</v>
      </c>
      <c r="K2073" s="171">
        <v>0</v>
      </c>
      <c r="L2073" s="11"/>
      <c r="M2073" s="11"/>
      <c r="N2073" s="11"/>
      <c r="O2073" s="11"/>
      <c r="P2073" s="149"/>
      <c r="Q2073" s="164"/>
      <c r="V2073" s="165"/>
      <c r="W2073" s="11"/>
      <c r="X2073" s="11"/>
      <c r="Y2073" s="150"/>
      <c r="Z2073" s="150"/>
      <c r="AA2073" s="150"/>
      <c r="AB2073" s="150"/>
      <c r="AC2073" s="150"/>
      <c r="AD2073" s="150"/>
      <c r="AE2073" s="150"/>
      <c r="AF2073" s="150"/>
      <c r="AG2073" s="11"/>
      <c r="AH2073" s="11"/>
      <c r="AI2073" s="11"/>
      <c r="AT2073" s="11"/>
      <c r="AU2073" s="88"/>
    </row>
    <row r="2074" spans="3:47" outlineLevel="2" x14ac:dyDescent="0.2">
      <c r="C2074" s="119">
        <v>19</v>
      </c>
      <c r="D2074" s="167" t="s">
        <v>218</v>
      </c>
      <c r="E2074" s="11"/>
      <c r="F2074" s="134" t="s">
        <v>31</v>
      </c>
      <c r="G2074" s="16" t="s">
        <v>130</v>
      </c>
      <c r="H2074" s="172">
        <v>1</v>
      </c>
      <c r="I2074" s="173">
        <v>0</v>
      </c>
      <c r="J2074" s="173">
        <v>1</v>
      </c>
      <c r="K2074" s="174">
        <v>0</v>
      </c>
      <c r="L2074" s="11"/>
      <c r="M2074" s="11"/>
      <c r="N2074" s="11"/>
      <c r="O2074" s="11"/>
      <c r="P2074" s="149"/>
      <c r="Q2074" s="164"/>
      <c r="V2074" s="165"/>
      <c r="W2074" s="11"/>
      <c r="X2074" s="11"/>
      <c r="Y2074" s="150"/>
      <c r="Z2074" s="150"/>
      <c r="AA2074" s="150"/>
      <c r="AB2074" s="150"/>
      <c r="AC2074" s="150"/>
      <c r="AD2074" s="150"/>
      <c r="AE2074" s="150"/>
      <c r="AF2074" s="150"/>
      <c r="AG2074" s="11"/>
      <c r="AH2074" s="11"/>
      <c r="AI2074" s="11"/>
      <c r="AT2074" s="11"/>
      <c r="AU2074" s="88"/>
    </row>
    <row r="2075" spans="3:47" outlineLevel="2" x14ac:dyDescent="0.2">
      <c r="C2075" s="119">
        <v>19</v>
      </c>
      <c r="D2075" s="167" t="s">
        <v>218</v>
      </c>
      <c r="E2075" s="11"/>
      <c r="F2075" s="134" t="s">
        <v>28</v>
      </c>
      <c r="G2075" s="16" t="s">
        <v>130</v>
      </c>
      <c r="H2075" s="172">
        <v>1</v>
      </c>
      <c r="I2075" s="173">
        <v>0</v>
      </c>
      <c r="J2075" s="173">
        <v>1</v>
      </c>
      <c r="K2075" s="174">
        <v>0</v>
      </c>
      <c r="L2075" s="11"/>
      <c r="M2075" s="11"/>
      <c r="N2075" s="11"/>
      <c r="O2075" s="11"/>
      <c r="P2075" s="149"/>
      <c r="Q2075" s="164"/>
      <c r="V2075" s="165"/>
      <c r="W2075" s="150"/>
      <c r="X2075" s="150"/>
      <c r="Y2075" s="150"/>
      <c r="Z2075" s="150"/>
      <c r="AA2075" s="150"/>
      <c r="AB2075" s="150"/>
      <c r="AC2075" s="150"/>
      <c r="AD2075" s="150"/>
      <c r="AE2075" s="150"/>
      <c r="AF2075" s="150"/>
      <c r="AG2075" s="11"/>
      <c r="AH2075" s="11"/>
      <c r="AI2075" s="11"/>
      <c r="AT2075" s="11"/>
      <c r="AU2075" s="88"/>
    </row>
    <row r="2076" spans="3:47" outlineLevel="2" x14ac:dyDescent="0.2">
      <c r="C2076" s="119">
        <v>19</v>
      </c>
      <c r="D2076" s="167" t="s">
        <v>218</v>
      </c>
      <c r="E2076" s="11"/>
      <c r="F2076" s="134" t="s">
        <v>210</v>
      </c>
      <c r="G2076" s="16" t="s">
        <v>130</v>
      </c>
      <c r="H2076" s="172">
        <v>0.8</v>
      </c>
      <c r="I2076" s="173">
        <v>0.19999999999999996</v>
      </c>
      <c r="J2076" s="173">
        <v>0.5</v>
      </c>
      <c r="K2076" s="174">
        <v>0.5</v>
      </c>
      <c r="L2076" s="11"/>
      <c r="M2076" s="11"/>
      <c r="N2076" s="11"/>
      <c r="O2076" s="11"/>
      <c r="P2076" s="149"/>
      <c r="Q2076" s="164"/>
      <c r="V2076" s="165"/>
      <c r="W2076" s="150"/>
      <c r="X2076" s="150"/>
      <c r="Y2076" s="150"/>
      <c r="Z2076" s="150"/>
      <c r="AA2076" s="150"/>
      <c r="AB2076" s="150"/>
      <c r="AC2076" s="150"/>
      <c r="AD2076" s="150"/>
      <c r="AE2076" s="150"/>
      <c r="AF2076" s="150"/>
      <c r="AG2076" s="11"/>
      <c r="AH2076" s="11"/>
      <c r="AI2076" s="11"/>
      <c r="AT2076" s="11"/>
      <c r="AU2076" s="88"/>
    </row>
    <row r="2077" spans="3:47" outlineLevel="2" x14ac:dyDescent="0.2">
      <c r="C2077" s="119">
        <v>19</v>
      </c>
      <c r="D2077" s="167" t="s">
        <v>218</v>
      </c>
      <c r="E2077" s="11"/>
      <c r="F2077" s="134" t="s">
        <v>211</v>
      </c>
      <c r="G2077" s="16" t="s">
        <v>130</v>
      </c>
      <c r="H2077" s="172">
        <v>1</v>
      </c>
      <c r="I2077" s="173">
        <v>0</v>
      </c>
      <c r="J2077" s="173">
        <v>0.5</v>
      </c>
      <c r="K2077" s="174">
        <v>0.5</v>
      </c>
      <c r="L2077" s="11"/>
      <c r="M2077" s="11"/>
      <c r="N2077" s="11"/>
      <c r="O2077" s="11"/>
      <c r="P2077" s="149"/>
      <c r="Q2077" s="164"/>
      <c r="V2077" s="165"/>
      <c r="W2077" s="150"/>
      <c r="X2077" s="150"/>
      <c r="Y2077" s="150"/>
      <c r="Z2077" s="150"/>
      <c r="AA2077" s="150"/>
      <c r="AB2077" s="150"/>
      <c r="AC2077" s="150"/>
      <c r="AD2077" s="150"/>
      <c r="AE2077" s="150"/>
      <c r="AF2077" s="150"/>
      <c r="AG2077" s="11"/>
      <c r="AH2077" s="11"/>
      <c r="AI2077" s="11"/>
      <c r="AT2077" s="11"/>
      <c r="AU2077" s="88"/>
    </row>
    <row r="2078" spans="3:47" outlineLevel="2" x14ac:dyDescent="0.2">
      <c r="C2078" s="119">
        <v>19</v>
      </c>
      <c r="D2078" s="167" t="s">
        <v>218</v>
      </c>
      <c r="E2078" s="11"/>
      <c r="F2078" s="134" t="s">
        <v>212</v>
      </c>
      <c r="G2078" s="16" t="s">
        <v>130</v>
      </c>
      <c r="H2078" s="172">
        <v>0.8</v>
      </c>
      <c r="I2078" s="173">
        <v>0.19999999999999996</v>
      </c>
      <c r="J2078" s="173">
        <v>1</v>
      </c>
      <c r="K2078" s="174">
        <v>0</v>
      </c>
      <c r="L2078" s="11"/>
      <c r="M2078" s="11"/>
      <c r="N2078" s="11"/>
      <c r="O2078" s="11"/>
      <c r="P2078" s="149"/>
      <c r="Q2078" s="164"/>
      <c r="V2078" s="165"/>
      <c r="W2078" s="150"/>
      <c r="X2078" s="150"/>
      <c r="Y2078" s="150"/>
      <c r="Z2078" s="150"/>
      <c r="AA2078" s="150"/>
      <c r="AB2078" s="150"/>
      <c r="AC2078" s="150"/>
      <c r="AD2078" s="150"/>
      <c r="AE2078" s="150"/>
      <c r="AF2078" s="150"/>
      <c r="AG2078" s="11"/>
      <c r="AH2078" s="11"/>
      <c r="AI2078" s="11"/>
      <c r="AT2078" s="11"/>
      <c r="AU2078" s="88"/>
    </row>
    <row r="2079" spans="3:47" outlineLevel="2" x14ac:dyDescent="0.2">
      <c r="C2079" s="119">
        <v>19</v>
      </c>
      <c r="D2079" s="167" t="s">
        <v>218</v>
      </c>
      <c r="E2079" s="11"/>
      <c r="F2079" s="134" t="s">
        <v>213</v>
      </c>
      <c r="G2079" s="16" t="s">
        <v>130</v>
      </c>
      <c r="H2079" s="172">
        <v>1</v>
      </c>
      <c r="I2079" s="173">
        <v>0</v>
      </c>
      <c r="J2079" s="173">
        <v>1</v>
      </c>
      <c r="K2079" s="174">
        <v>0</v>
      </c>
      <c r="L2079" s="11"/>
      <c r="M2079" s="11"/>
      <c r="N2079" s="11"/>
      <c r="O2079" s="11"/>
      <c r="P2079" s="149"/>
      <c r="Q2079" s="164"/>
      <c r="V2079" s="165"/>
      <c r="W2079" s="150"/>
      <c r="X2079" s="150"/>
      <c r="Y2079" s="150"/>
      <c r="Z2079" s="150"/>
      <c r="AA2079" s="150"/>
      <c r="AB2079" s="150"/>
      <c r="AC2079" s="150"/>
      <c r="AD2079" s="150"/>
      <c r="AE2079" s="150"/>
      <c r="AF2079" s="150"/>
      <c r="AG2079" s="11"/>
      <c r="AH2079" s="11"/>
      <c r="AI2079" s="11"/>
      <c r="AT2079" s="11"/>
      <c r="AU2079" s="88"/>
    </row>
    <row r="2080" spans="3:47" outlineLevel="2" x14ac:dyDescent="0.2">
      <c r="C2080" s="119">
        <v>19</v>
      </c>
      <c r="D2080" s="167" t="s">
        <v>218</v>
      </c>
      <c r="E2080" s="11"/>
      <c r="F2080" s="134" t="s">
        <v>214</v>
      </c>
      <c r="G2080" s="16" t="s">
        <v>130</v>
      </c>
      <c r="H2080" s="172">
        <v>0.8</v>
      </c>
      <c r="I2080" s="173">
        <v>0.19999999999999996</v>
      </c>
      <c r="J2080" s="173">
        <v>1</v>
      </c>
      <c r="K2080" s="174">
        <v>0</v>
      </c>
      <c r="L2080" s="11"/>
      <c r="M2080" s="11"/>
      <c r="N2080" s="11"/>
      <c r="O2080" s="11"/>
      <c r="P2080" s="149"/>
      <c r="Q2080" s="164"/>
      <c r="V2080" s="165"/>
      <c r="W2080" s="150"/>
      <c r="X2080" s="150"/>
      <c r="Y2080" s="150"/>
      <c r="Z2080" s="150"/>
      <c r="AA2080" s="150"/>
      <c r="AB2080" s="150"/>
      <c r="AC2080" s="150"/>
      <c r="AD2080" s="150"/>
      <c r="AE2080" s="150"/>
      <c r="AF2080" s="150"/>
      <c r="AG2080" s="11"/>
      <c r="AH2080" s="11"/>
      <c r="AI2080" s="11"/>
      <c r="AT2080" s="11"/>
      <c r="AU2080" s="88"/>
    </row>
    <row r="2081" spans="3:47" outlineLevel="2" x14ac:dyDescent="0.2">
      <c r="C2081" s="119">
        <v>19</v>
      </c>
      <c r="D2081" s="167" t="s">
        <v>218</v>
      </c>
      <c r="E2081" s="11"/>
      <c r="F2081" s="134" t="s">
        <v>215</v>
      </c>
      <c r="G2081" s="16" t="s">
        <v>130</v>
      </c>
      <c r="H2081" s="172">
        <v>1</v>
      </c>
      <c r="I2081" s="173">
        <v>0</v>
      </c>
      <c r="J2081" s="173">
        <v>1</v>
      </c>
      <c r="K2081" s="174">
        <v>0</v>
      </c>
      <c r="L2081" s="11"/>
      <c r="M2081" s="11"/>
      <c r="N2081" s="11"/>
      <c r="O2081" s="11"/>
      <c r="P2081" s="149"/>
      <c r="Q2081" s="164"/>
      <c r="V2081" s="165"/>
      <c r="W2081" s="150"/>
      <c r="X2081" s="150"/>
      <c r="Y2081" s="150"/>
      <c r="Z2081" s="150"/>
      <c r="AA2081" s="150"/>
      <c r="AB2081" s="150"/>
      <c r="AC2081" s="150"/>
      <c r="AD2081" s="150"/>
      <c r="AE2081" s="150"/>
      <c r="AF2081" s="150"/>
      <c r="AG2081" s="11"/>
      <c r="AH2081" s="11"/>
      <c r="AI2081" s="11"/>
      <c r="AT2081" s="11"/>
      <c r="AU2081" s="88"/>
    </row>
    <row r="2082" spans="3:47" outlineLevel="2" x14ac:dyDescent="0.2">
      <c r="C2082" s="119">
        <v>19</v>
      </c>
      <c r="D2082" s="167" t="s">
        <v>218</v>
      </c>
      <c r="E2082" s="11"/>
      <c r="F2082" s="175" t="s">
        <v>216</v>
      </c>
      <c r="G2082" s="16" t="s">
        <v>130</v>
      </c>
      <c r="H2082" s="172">
        <v>1</v>
      </c>
      <c r="I2082" s="173">
        <v>0</v>
      </c>
      <c r="J2082" s="173">
        <v>1</v>
      </c>
      <c r="K2082" s="174">
        <v>0</v>
      </c>
      <c r="L2082" s="11"/>
      <c r="M2082" s="11"/>
      <c r="N2082" s="11"/>
      <c r="O2082" s="11"/>
      <c r="P2082" s="149"/>
      <c r="Q2082" s="164"/>
      <c r="V2082" s="165"/>
      <c r="W2082" s="150"/>
      <c r="X2082" s="150"/>
      <c r="Y2082" s="150"/>
      <c r="Z2082" s="150"/>
      <c r="AA2082" s="150"/>
      <c r="AB2082" s="150"/>
      <c r="AC2082" s="150"/>
      <c r="AD2082" s="150"/>
      <c r="AE2082" s="150"/>
      <c r="AF2082" s="150"/>
      <c r="AG2082" s="11"/>
      <c r="AH2082" s="11"/>
      <c r="AI2082" s="11"/>
      <c r="AT2082" s="11"/>
      <c r="AU2082" s="88"/>
    </row>
    <row r="2083" spans="3:47" outlineLevel="2" x14ac:dyDescent="0.2">
      <c r="C2083" s="119">
        <v>19</v>
      </c>
      <c r="D2083" s="167" t="s">
        <v>218</v>
      </c>
      <c r="E2083" s="11"/>
      <c r="F2083" s="175" t="s">
        <v>33</v>
      </c>
      <c r="G2083" s="16" t="s">
        <v>130</v>
      </c>
      <c r="H2083" s="172">
        <v>1</v>
      </c>
      <c r="I2083" s="173">
        <v>0</v>
      </c>
      <c r="J2083" s="173">
        <v>1</v>
      </c>
      <c r="K2083" s="174">
        <v>0</v>
      </c>
      <c r="L2083" s="11"/>
      <c r="M2083" s="11"/>
      <c r="N2083" s="11"/>
      <c r="O2083" s="11"/>
      <c r="P2083" s="149"/>
      <c r="Q2083" s="164"/>
      <c r="V2083" s="165"/>
      <c r="W2083" s="150"/>
      <c r="X2083" s="150"/>
      <c r="Y2083" s="150"/>
      <c r="Z2083" s="150"/>
      <c r="AA2083" s="150"/>
      <c r="AB2083" s="150"/>
      <c r="AC2083" s="150"/>
      <c r="AD2083" s="150"/>
      <c r="AE2083" s="150"/>
      <c r="AF2083" s="150"/>
      <c r="AG2083" s="11"/>
      <c r="AH2083" s="11"/>
      <c r="AI2083" s="11"/>
      <c r="AT2083" s="11"/>
      <c r="AU2083" s="88"/>
    </row>
    <row r="2084" spans="3:47" outlineLevel="2" x14ac:dyDescent="0.2">
      <c r="C2084" s="119">
        <v>19</v>
      </c>
      <c r="D2084" s="167" t="s">
        <v>218</v>
      </c>
      <c r="E2084" s="11"/>
      <c r="F2084" s="175" t="s">
        <v>34</v>
      </c>
      <c r="G2084" s="16" t="s">
        <v>130</v>
      </c>
      <c r="H2084" s="172">
        <v>1</v>
      </c>
      <c r="I2084" s="173">
        <v>0</v>
      </c>
      <c r="J2084" s="173">
        <v>1</v>
      </c>
      <c r="K2084" s="174">
        <v>0</v>
      </c>
      <c r="L2084" s="11"/>
      <c r="M2084" s="11"/>
      <c r="N2084" s="11"/>
      <c r="O2084" s="11"/>
      <c r="P2084" s="149"/>
      <c r="Q2084" s="164"/>
      <c r="V2084" s="165"/>
      <c r="W2084" s="150"/>
      <c r="X2084" s="150"/>
      <c r="Y2084" s="150"/>
      <c r="Z2084" s="150"/>
      <c r="AA2084" s="150"/>
      <c r="AB2084" s="150"/>
      <c r="AC2084" s="150"/>
      <c r="AD2084" s="150"/>
      <c r="AE2084" s="150"/>
      <c r="AF2084" s="150"/>
      <c r="AG2084" s="11"/>
      <c r="AH2084" s="11"/>
      <c r="AI2084" s="11"/>
      <c r="AT2084" s="11"/>
      <c r="AU2084" s="88"/>
    </row>
    <row r="2085" spans="3:47" outlineLevel="2" x14ac:dyDescent="0.2">
      <c r="C2085" s="119">
        <v>19</v>
      </c>
      <c r="D2085" s="167" t="s">
        <v>218</v>
      </c>
      <c r="E2085" s="11"/>
      <c r="F2085" s="175" t="s">
        <v>217</v>
      </c>
      <c r="G2085" s="16" t="s">
        <v>130</v>
      </c>
      <c r="H2085" s="172">
        <v>1</v>
      </c>
      <c r="I2085" s="173">
        <v>0</v>
      </c>
      <c r="J2085" s="173">
        <v>1</v>
      </c>
      <c r="K2085" s="174">
        <v>0</v>
      </c>
      <c r="L2085" s="11"/>
      <c r="M2085" s="11"/>
      <c r="N2085" s="11"/>
      <c r="O2085" s="11"/>
      <c r="P2085" s="149"/>
      <c r="Q2085" s="164"/>
      <c r="V2085" s="165"/>
      <c r="W2085" s="150"/>
      <c r="X2085" s="150"/>
      <c r="Y2085" s="150"/>
      <c r="Z2085" s="150"/>
      <c r="AA2085" s="150"/>
      <c r="AB2085" s="150"/>
      <c r="AC2085" s="150"/>
      <c r="AD2085" s="150"/>
      <c r="AE2085" s="150"/>
      <c r="AF2085" s="150"/>
      <c r="AG2085" s="11"/>
      <c r="AH2085" s="11"/>
      <c r="AI2085" s="11"/>
      <c r="AT2085" s="11"/>
      <c r="AU2085" s="88"/>
    </row>
    <row r="2086" spans="3:47" outlineLevel="2" x14ac:dyDescent="0.2">
      <c r="C2086" s="119">
        <v>19</v>
      </c>
      <c r="D2086" s="167" t="s">
        <v>218</v>
      </c>
      <c r="E2086" s="11"/>
      <c r="F2086" s="175" t="s">
        <v>152</v>
      </c>
      <c r="G2086" s="16" t="s">
        <v>130</v>
      </c>
      <c r="H2086" s="172">
        <v>0</v>
      </c>
      <c r="I2086" s="173">
        <v>1</v>
      </c>
      <c r="J2086" s="173">
        <v>0</v>
      </c>
      <c r="K2086" s="174">
        <v>0</v>
      </c>
      <c r="L2086" s="11"/>
      <c r="M2086" s="11"/>
      <c r="N2086" s="11"/>
      <c r="O2086" s="11"/>
      <c r="P2086" s="149"/>
      <c r="Q2086" s="164"/>
      <c r="V2086" s="165"/>
      <c r="W2086" s="150"/>
      <c r="X2086" s="150"/>
      <c r="Y2086" s="150"/>
      <c r="Z2086" s="150"/>
      <c r="AA2086" s="150"/>
      <c r="AB2086" s="150"/>
      <c r="AC2086" s="150"/>
      <c r="AD2086" s="150"/>
      <c r="AE2086" s="150"/>
      <c r="AF2086" s="150"/>
      <c r="AG2086" s="11"/>
      <c r="AH2086" s="11"/>
      <c r="AI2086" s="11"/>
      <c r="AT2086" s="11"/>
      <c r="AU2086" s="88"/>
    </row>
    <row r="2087" spans="3:47" outlineLevel="2" x14ac:dyDescent="0.2">
      <c r="C2087" s="119">
        <v>19</v>
      </c>
      <c r="D2087" s="167" t="s">
        <v>218</v>
      </c>
      <c r="E2087" s="11"/>
      <c r="F2087" s="176" t="s">
        <v>152</v>
      </c>
      <c r="G2087" s="177" t="s">
        <v>130</v>
      </c>
      <c r="H2087" s="178">
        <v>0</v>
      </c>
      <c r="I2087" s="179">
        <v>1</v>
      </c>
      <c r="J2087" s="179">
        <v>0</v>
      </c>
      <c r="K2087" s="180">
        <v>0</v>
      </c>
      <c r="L2087" s="11"/>
      <c r="M2087" s="11"/>
      <c r="N2087" s="11"/>
      <c r="O2087" s="11"/>
      <c r="P2087" s="149"/>
      <c r="Q2087" s="164"/>
      <c r="V2087" s="165"/>
      <c r="W2087" s="150"/>
      <c r="X2087" s="150"/>
      <c r="Y2087" s="150"/>
      <c r="Z2087" s="150"/>
      <c r="AA2087" s="150"/>
      <c r="AB2087" s="150"/>
      <c r="AC2087" s="150"/>
      <c r="AD2087" s="150"/>
      <c r="AE2087" s="150"/>
      <c r="AF2087" s="150"/>
      <c r="AG2087" s="11"/>
      <c r="AH2087" s="11"/>
      <c r="AI2087" s="11"/>
      <c r="AT2087" s="11"/>
      <c r="AU2087" s="88"/>
    </row>
    <row r="2088" spans="3:47" outlineLevel="2" x14ac:dyDescent="0.2">
      <c r="C2088" s="119">
        <v>19</v>
      </c>
      <c r="D2088" s="167" t="s">
        <v>218</v>
      </c>
      <c r="E2088" s="11"/>
      <c r="F2088" s="125" t="s">
        <v>152</v>
      </c>
      <c r="G2088" s="168" t="s">
        <v>130</v>
      </c>
      <c r="H2088" s="172">
        <v>0</v>
      </c>
      <c r="I2088" s="173">
        <v>1</v>
      </c>
      <c r="J2088" s="173">
        <v>0</v>
      </c>
      <c r="K2088" s="174">
        <v>0</v>
      </c>
      <c r="L2088" s="11"/>
      <c r="M2088" s="11"/>
      <c r="N2088" s="11"/>
      <c r="O2088" s="11"/>
      <c r="P2088" s="149"/>
      <c r="Q2088" s="164"/>
      <c r="V2088" s="165"/>
      <c r="W2088" s="150"/>
      <c r="X2088" s="150"/>
      <c r="Y2088" s="150"/>
      <c r="Z2088" s="150"/>
      <c r="AA2088" s="150"/>
      <c r="AB2088" s="150"/>
      <c r="AC2088" s="150"/>
      <c r="AD2088" s="150"/>
      <c r="AE2088" s="150"/>
      <c r="AF2088" s="150"/>
      <c r="AG2088" s="11"/>
      <c r="AH2088" s="11"/>
      <c r="AI2088" s="11"/>
      <c r="AT2088" s="11"/>
      <c r="AU2088" s="88"/>
    </row>
    <row r="2089" spans="3:47" outlineLevel="2" x14ac:dyDescent="0.2">
      <c r="C2089" s="119">
        <v>19</v>
      </c>
      <c r="D2089" s="167" t="s">
        <v>218</v>
      </c>
      <c r="E2089" s="11"/>
      <c r="F2089" s="134" t="s">
        <v>152</v>
      </c>
      <c r="G2089" s="16" t="s">
        <v>130</v>
      </c>
      <c r="H2089" s="172">
        <v>0</v>
      </c>
      <c r="I2089" s="173">
        <v>1</v>
      </c>
      <c r="J2089" s="173">
        <v>0</v>
      </c>
      <c r="K2089" s="174">
        <v>0</v>
      </c>
      <c r="L2089" s="11"/>
      <c r="M2089" s="11"/>
      <c r="N2089" s="11"/>
      <c r="O2089" s="11"/>
      <c r="P2089" s="149"/>
      <c r="Q2089" s="164"/>
      <c r="V2089" s="165"/>
      <c r="W2089" s="150"/>
      <c r="X2089" s="150"/>
      <c r="Y2089" s="150"/>
      <c r="Z2089" s="150"/>
      <c r="AA2089" s="150"/>
      <c r="AB2089" s="150"/>
      <c r="AC2089" s="150"/>
      <c r="AD2089" s="150"/>
      <c r="AE2089" s="150"/>
      <c r="AF2089" s="150"/>
      <c r="AG2089" s="11"/>
      <c r="AH2089" s="11"/>
      <c r="AI2089" s="11"/>
      <c r="AT2089" s="11"/>
      <c r="AU2089" s="88"/>
    </row>
    <row r="2090" spans="3:47" outlineLevel="2" x14ac:dyDescent="0.2">
      <c r="C2090" s="119">
        <v>19</v>
      </c>
      <c r="D2090" s="167" t="s">
        <v>218</v>
      </c>
      <c r="E2090" s="11"/>
      <c r="F2090" s="134" t="s">
        <v>152</v>
      </c>
      <c r="G2090" s="16" t="s">
        <v>130</v>
      </c>
      <c r="H2090" s="172">
        <v>0</v>
      </c>
      <c r="I2090" s="173">
        <v>1</v>
      </c>
      <c r="J2090" s="173">
        <v>0</v>
      </c>
      <c r="K2090" s="174">
        <v>0</v>
      </c>
      <c r="L2090" s="11"/>
      <c r="M2090" s="11"/>
      <c r="N2090" s="11"/>
      <c r="O2090" s="11"/>
      <c r="P2090" s="149"/>
      <c r="Q2090" s="164"/>
      <c r="V2090" s="165"/>
      <c r="W2090" s="150"/>
      <c r="X2090" s="150"/>
      <c r="Y2090" s="150"/>
      <c r="Z2090" s="150"/>
      <c r="AA2090" s="150"/>
      <c r="AB2090" s="150"/>
      <c r="AC2090" s="150"/>
      <c r="AD2090" s="150"/>
      <c r="AE2090" s="150"/>
      <c r="AF2090" s="150"/>
      <c r="AG2090" s="11"/>
      <c r="AH2090" s="11"/>
      <c r="AI2090" s="11"/>
      <c r="AT2090" s="11"/>
      <c r="AU2090" s="88"/>
    </row>
    <row r="2091" spans="3:47" outlineLevel="2" x14ac:dyDescent="0.2">
      <c r="C2091" s="119">
        <v>19</v>
      </c>
      <c r="D2091" s="167" t="s">
        <v>218</v>
      </c>
      <c r="E2091" s="11"/>
      <c r="F2091" s="134" t="s">
        <v>152</v>
      </c>
      <c r="G2091" s="16" t="s">
        <v>130</v>
      </c>
      <c r="H2091" s="172">
        <v>0</v>
      </c>
      <c r="I2091" s="173">
        <v>1</v>
      </c>
      <c r="J2091" s="173">
        <v>0</v>
      </c>
      <c r="K2091" s="174">
        <v>0</v>
      </c>
      <c r="L2091" s="11"/>
      <c r="M2091" s="11"/>
      <c r="N2091" s="11"/>
      <c r="O2091" s="11"/>
      <c r="P2091" s="149"/>
      <c r="Q2091" s="164"/>
      <c r="V2091" s="165"/>
      <c r="W2091" s="150"/>
      <c r="X2091" s="150"/>
      <c r="Y2091" s="150"/>
      <c r="Z2091" s="150"/>
      <c r="AA2091" s="150"/>
      <c r="AB2091" s="150"/>
      <c r="AC2091" s="150"/>
      <c r="AD2091" s="150"/>
      <c r="AE2091" s="150"/>
      <c r="AF2091" s="150"/>
      <c r="AG2091" s="11"/>
      <c r="AH2091" s="11"/>
      <c r="AI2091" s="11"/>
      <c r="AT2091" s="11"/>
      <c r="AU2091" s="88"/>
    </row>
    <row r="2092" spans="3:47" outlineLevel="2" x14ac:dyDescent="0.2">
      <c r="C2092" s="119">
        <v>19</v>
      </c>
      <c r="D2092" s="167" t="s">
        <v>218</v>
      </c>
      <c r="E2092" s="11"/>
      <c r="F2092" s="134" t="s">
        <v>152</v>
      </c>
      <c r="G2092" s="16" t="s">
        <v>130</v>
      </c>
      <c r="H2092" s="172">
        <v>0</v>
      </c>
      <c r="I2092" s="173">
        <v>1</v>
      </c>
      <c r="J2092" s="173">
        <v>0</v>
      </c>
      <c r="K2092" s="174">
        <v>0</v>
      </c>
      <c r="L2092" s="11"/>
      <c r="M2092" s="11"/>
      <c r="N2092" s="11"/>
      <c r="O2092" s="11"/>
      <c r="P2092" s="149"/>
      <c r="Q2092" s="164"/>
      <c r="V2092" s="165"/>
      <c r="W2092" s="150"/>
      <c r="X2092" s="150"/>
      <c r="Y2092" s="150"/>
      <c r="Z2092" s="150"/>
      <c r="AA2092" s="150"/>
      <c r="AB2092" s="150"/>
      <c r="AC2092" s="150"/>
      <c r="AD2092" s="150"/>
      <c r="AE2092" s="150"/>
      <c r="AF2092" s="150"/>
      <c r="AG2092" s="11"/>
      <c r="AH2092" s="11"/>
      <c r="AI2092" s="11"/>
      <c r="AT2092" s="11"/>
      <c r="AU2092" s="88"/>
    </row>
    <row r="2093" spans="3:47" outlineLevel="2" x14ac:dyDescent="0.2">
      <c r="C2093" s="119">
        <v>19</v>
      </c>
      <c r="D2093" s="167" t="s">
        <v>218</v>
      </c>
      <c r="E2093" s="11"/>
      <c r="F2093" s="134" t="s">
        <v>152</v>
      </c>
      <c r="G2093" s="16" t="s">
        <v>130</v>
      </c>
      <c r="H2093" s="172">
        <v>0</v>
      </c>
      <c r="I2093" s="173">
        <v>1</v>
      </c>
      <c r="J2093" s="173">
        <v>0</v>
      </c>
      <c r="K2093" s="174">
        <v>0</v>
      </c>
      <c r="L2093" s="11"/>
      <c r="M2093" s="11"/>
      <c r="N2093" s="11"/>
      <c r="O2093" s="11"/>
      <c r="P2093" s="149"/>
      <c r="Q2093" s="164"/>
      <c r="V2093" s="165"/>
      <c r="W2093" s="150"/>
      <c r="X2093" s="181"/>
      <c r="Y2093" s="150"/>
      <c r="Z2093" s="150"/>
      <c r="AA2093" s="150"/>
      <c r="AB2093" s="150"/>
      <c r="AC2093" s="150"/>
      <c r="AD2093" s="150"/>
      <c r="AE2093" s="150"/>
      <c r="AF2093" s="150"/>
      <c r="AG2093" s="11"/>
      <c r="AH2093" s="11"/>
      <c r="AI2093" s="11"/>
      <c r="AT2093" s="11"/>
      <c r="AU2093" s="88"/>
    </row>
    <row r="2094" spans="3:47" outlineLevel="2" x14ac:dyDescent="0.2">
      <c r="C2094" s="119">
        <v>19</v>
      </c>
      <c r="D2094" s="167" t="s">
        <v>218</v>
      </c>
      <c r="E2094" s="11"/>
      <c r="F2094" s="134" t="s">
        <v>152</v>
      </c>
      <c r="G2094" s="16" t="s">
        <v>130</v>
      </c>
      <c r="H2094" s="172">
        <v>0</v>
      </c>
      <c r="I2094" s="173">
        <v>1</v>
      </c>
      <c r="J2094" s="173">
        <v>0</v>
      </c>
      <c r="K2094" s="174">
        <v>0</v>
      </c>
      <c r="L2094" s="11"/>
      <c r="M2094" s="11"/>
      <c r="N2094" s="11"/>
      <c r="O2094" s="11"/>
      <c r="P2094" s="149"/>
      <c r="Q2094" s="164"/>
      <c r="V2094" s="165"/>
      <c r="W2094" s="150"/>
      <c r="X2094" s="150"/>
      <c r="Y2094" s="150"/>
      <c r="Z2094" s="150"/>
      <c r="AA2094" s="150"/>
      <c r="AB2094" s="150"/>
      <c r="AC2094" s="150"/>
      <c r="AD2094" s="150"/>
      <c r="AE2094" s="150"/>
      <c r="AF2094" s="150"/>
      <c r="AG2094" s="11"/>
      <c r="AH2094" s="11"/>
      <c r="AI2094" s="11"/>
      <c r="AT2094" s="11"/>
      <c r="AU2094" s="88"/>
    </row>
    <row r="2095" spans="3:47" outlineLevel="2" x14ac:dyDescent="0.2">
      <c r="C2095" s="119">
        <v>19</v>
      </c>
      <c r="D2095" s="167" t="s">
        <v>218</v>
      </c>
      <c r="E2095" s="11"/>
      <c r="F2095" s="134" t="s">
        <v>152</v>
      </c>
      <c r="G2095" s="16" t="s">
        <v>130</v>
      </c>
      <c r="H2095" s="172">
        <v>0</v>
      </c>
      <c r="I2095" s="173">
        <v>1</v>
      </c>
      <c r="J2095" s="173">
        <v>0</v>
      </c>
      <c r="K2095" s="174">
        <v>0</v>
      </c>
      <c r="L2095" s="11"/>
      <c r="M2095" s="11"/>
      <c r="N2095" s="11"/>
      <c r="O2095" s="11"/>
      <c r="P2095" s="149"/>
      <c r="Q2095" s="164"/>
      <c r="V2095" s="165"/>
      <c r="W2095" s="150"/>
      <c r="X2095" s="150"/>
      <c r="Y2095" s="150"/>
      <c r="Z2095" s="150"/>
      <c r="AA2095" s="150"/>
      <c r="AB2095" s="150"/>
      <c r="AC2095" s="150"/>
      <c r="AD2095" s="150"/>
      <c r="AE2095" s="150"/>
      <c r="AF2095" s="150"/>
      <c r="AG2095" s="11"/>
      <c r="AH2095" s="11"/>
      <c r="AI2095" s="11"/>
      <c r="AT2095" s="11"/>
      <c r="AU2095" s="88"/>
    </row>
    <row r="2096" spans="3:47" outlineLevel="2" x14ac:dyDescent="0.2">
      <c r="C2096" s="119">
        <v>19</v>
      </c>
      <c r="D2096" s="167" t="s">
        <v>218</v>
      </c>
      <c r="E2096" s="11"/>
      <c r="F2096" s="134" t="s">
        <v>152</v>
      </c>
      <c r="G2096" s="16" t="s">
        <v>130</v>
      </c>
      <c r="H2096" s="172">
        <v>0</v>
      </c>
      <c r="I2096" s="173">
        <v>1</v>
      </c>
      <c r="J2096" s="173">
        <v>0</v>
      </c>
      <c r="K2096" s="174">
        <v>0</v>
      </c>
      <c r="L2096" s="11"/>
      <c r="M2096" s="11"/>
      <c r="N2096" s="11"/>
      <c r="O2096" s="11"/>
      <c r="P2096" s="149"/>
      <c r="Q2096" s="164"/>
      <c r="V2096" s="165"/>
      <c r="W2096" s="150"/>
      <c r="X2096" s="150"/>
      <c r="Y2096" s="150"/>
      <c r="Z2096" s="150"/>
      <c r="AA2096" s="150"/>
      <c r="AB2096" s="150"/>
      <c r="AC2096" s="150"/>
      <c r="AD2096" s="150"/>
      <c r="AE2096" s="150"/>
      <c r="AF2096" s="150"/>
      <c r="AG2096" s="11"/>
      <c r="AH2096" s="11"/>
      <c r="AI2096" s="11"/>
      <c r="AT2096" s="11"/>
      <c r="AU2096" s="88"/>
    </row>
    <row r="2097" spans="3:47" outlineLevel="2" x14ac:dyDescent="0.2">
      <c r="C2097" s="119">
        <v>19</v>
      </c>
      <c r="D2097" s="167" t="s">
        <v>218</v>
      </c>
      <c r="E2097" s="11"/>
      <c r="F2097" s="140" t="s">
        <v>152</v>
      </c>
      <c r="G2097" s="177" t="s">
        <v>130</v>
      </c>
      <c r="H2097" s="178">
        <v>0</v>
      </c>
      <c r="I2097" s="179">
        <v>1</v>
      </c>
      <c r="J2097" s="179">
        <v>0</v>
      </c>
      <c r="K2097" s="180">
        <v>0</v>
      </c>
      <c r="L2097" s="11"/>
      <c r="M2097" s="11"/>
      <c r="N2097" s="11"/>
      <c r="O2097" s="11"/>
      <c r="P2097" s="149"/>
      <c r="Q2097" s="164"/>
      <c r="V2097" s="165"/>
      <c r="W2097" s="150"/>
      <c r="X2097" s="150"/>
      <c r="Y2097" s="150"/>
      <c r="Z2097" s="150"/>
      <c r="AA2097" s="150"/>
      <c r="AB2097" s="150"/>
      <c r="AC2097" s="150"/>
      <c r="AD2097" s="150"/>
      <c r="AE2097" s="150"/>
      <c r="AF2097" s="150"/>
      <c r="AG2097" s="150"/>
      <c r="AH2097" s="150"/>
      <c r="AI2097" s="150"/>
      <c r="AT2097" s="11"/>
      <c r="AU2097" s="88"/>
    </row>
    <row r="2098" spans="3:47" outlineLevel="2" x14ac:dyDescent="0.2">
      <c r="C2098" s="119">
        <v>19</v>
      </c>
      <c r="D2098" s="11"/>
      <c r="E2098" s="11"/>
      <c r="F2098" s="11"/>
      <c r="G2098" s="11"/>
      <c r="H2098" s="11"/>
      <c r="I2098" s="11"/>
      <c r="J2098" s="11"/>
      <c r="K2098" s="11"/>
      <c r="L2098" s="11"/>
      <c r="M2098" s="11"/>
      <c r="N2098" s="11"/>
      <c r="O2098" s="11"/>
      <c r="P2098" s="149"/>
      <c r="Q2098" s="16"/>
      <c r="R2098" s="182"/>
      <c r="S2098" s="182"/>
      <c r="T2098" s="182"/>
      <c r="U2098" s="182"/>
      <c r="V2098" s="183"/>
      <c r="W2098" s="150"/>
      <c r="X2098" s="150"/>
      <c r="Y2098" s="150"/>
      <c r="Z2098" s="150"/>
      <c r="AA2098" s="150"/>
      <c r="AB2098" s="150"/>
      <c r="AC2098" s="150"/>
      <c r="AD2098" s="150"/>
      <c r="AE2098" s="150"/>
      <c r="AF2098" s="150"/>
      <c r="AG2098" s="150"/>
      <c r="AH2098" s="150"/>
      <c r="AI2098" s="150"/>
      <c r="AT2098" s="11"/>
      <c r="AU2098" s="88"/>
    </row>
    <row r="2099" spans="3:47" outlineLevel="1" x14ac:dyDescent="0.2">
      <c r="C2099" s="119">
        <v>19</v>
      </c>
      <c r="D2099" s="11"/>
      <c r="E2099" s="162" t="s">
        <v>185</v>
      </c>
      <c r="F2099" s="121"/>
      <c r="G2099" s="121"/>
      <c r="H2099" s="121"/>
      <c r="I2099" s="121"/>
      <c r="J2099" s="121"/>
      <c r="K2099" s="121"/>
      <c r="L2099" s="121"/>
      <c r="M2099" s="121"/>
      <c r="N2099" s="121"/>
      <c r="O2099" s="121"/>
      <c r="P2099" s="121"/>
      <c r="Q2099" s="122"/>
      <c r="R2099" s="123"/>
      <c r="S2099" s="123"/>
      <c r="T2099" s="123"/>
      <c r="U2099" s="123"/>
      <c r="V2099" s="123"/>
      <c r="W2099" s="123"/>
      <c r="X2099" s="123"/>
      <c r="Y2099" s="123"/>
      <c r="Z2099" s="123"/>
      <c r="AA2099" s="123"/>
      <c r="AB2099" s="123"/>
      <c r="AC2099" s="123"/>
      <c r="AD2099" s="123"/>
      <c r="AE2099" s="123"/>
      <c r="AF2099" s="123"/>
      <c r="AG2099" s="123"/>
      <c r="AH2099" s="123"/>
      <c r="AI2099" s="123"/>
      <c r="AT2099" s="11"/>
      <c r="AU2099" s="88"/>
    </row>
    <row r="2100" spans="3:47" outlineLevel="2" x14ac:dyDescent="0.2">
      <c r="C2100" s="119">
        <v>19</v>
      </c>
      <c r="D2100" s="11"/>
      <c r="E2100" s="125"/>
      <c r="F2100" s="127" t="s">
        <v>5</v>
      </c>
      <c r="G2100" s="127"/>
      <c r="H2100" s="127"/>
      <c r="I2100" s="127"/>
      <c r="J2100" s="127"/>
      <c r="K2100" s="127"/>
      <c r="L2100" s="127"/>
      <c r="M2100" s="127"/>
      <c r="N2100" s="127"/>
      <c r="O2100" s="127"/>
      <c r="P2100" s="152"/>
      <c r="Q2100" s="128" t="s">
        <v>110</v>
      </c>
      <c r="R2100" s="184"/>
      <c r="S2100" s="185"/>
      <c r="T2100" s="185"/>
      <c r="U2100" s="186">
        <v>109.26211433211716</v>
      </c>
      <c r="V2100" s="186">
        <v>113.15264702864118</v>
      </c>
      <c r="W2100" s="187">
        <v>116.32633632686795</v>
      </c>
      <c r="X2100" s="186">
        <v>119.52092546573529</v>
      </c>
      <c r="Y2100" s="185">
        <v>122.40922090696134</v>
      </c>
      <c r="Z2100" s="185">
        <v>124.98793936421828</v>
      </c>
      <c r="AA2100" s="185">
        <v>127.46850010986068</v>
      </c>
      <c r="AB2100" s="185">
        <v>129.99829110773652</v>
      </c>
      <c r="AC2100" s="185">
        <v>132.57828940312666</v>
      </c>
      <c r="AD2100" s="185">
        <v>135.20949143220278</v>
      </c>
      <c r="AE2100" s="185">
        <v>137.89291340686825</v>
      </c>
      <c r="AF2100" s="185">
        <v>140.62959170723673</v>
      </c>
      <c r="AG2100" s="185">
        <v>143.42058328190041</v>
      </c>
      <c r="AH2100" s="188">
        <v>146.2669660561416</v>
      </c>
      <c r="AI2100" s="188">
        <v>149.16983934824674</v>
      </c>
      <c r="AT2100" s="11"/>
      <c r="AU2100" s="88"/>
    </row>
    <row r="2101" spans="3:47" outlineLevel="2" x14ac:dyDescent="0.2">
      <c r="C2101" s="119">
        <v>19</v>
      </c>
      <c r="D2101" s="11"/>
      <c r="E2101" s="134"/>
      <c r="F2101" s="11" t="s">
        <v>129</v>
      </c>
      <c r="G2101" s="11"/>
      <c r="H2101" s="11"/>
      <c r="I2101" s="11"/>
      <c r="J2101" s="11"/>
      <c r="K2101" s="11"/>
      <c r="L2101" s="11"/>
      <c r="M2101" s="11"/>
      <c r="N2101" s="11"/>
      <c r="O2101" s="11"/>
      <c r="P2101" s="149"/>
      <c r="Q2101" s="135" t="s">
        <v>110</v>
      </c>
      <c r="R2101" s="189"/>
      <c r="S2101" s="190"/>
      <c r="T2101" s="190"/>
      <c r="U2101" s="191">
        <v>929.19639821690748</v>
      </c>
      <c r="V2101" s="191">
        <v>994.62041853193682</v>
      </c>
      <c r="W2101" s="192">
        <v>1038.9065279004594</v>
      </c>
      <c r="X2101" s="191">
        <v>1167.9914684235969</v>
      </c>
      <c r="Y2101" s="190">
        <v>1209.5724006151727</v>
      </c>
      <c r="Z2101" s="190">
        <v>1369.0791778755099</v>
      </c>
      <c r="AA2101" s="190">
        <v>1453.9849462985712</v>
      </c>
      <c r="AB2101" s="190">
        <v>1513.7869520208772</v>
      </c>
      <c r="AC2101" s="190">
        <v>1920.0784270320669</v>
      </c>
      <c r="AD2101" s="190">
        <v>2511.0122757240183</v>
      </c>
      <c r="AE2101" s="190">
        <v>2147.8472350890738</v>
      </c>
      <c r="AF2101" s="190">
        <v>2247.3759700583887</v>
      </c>
      <c r="AG2101" s="190">
        <v>1941.5739704941338</v>
      </c>
      <c r="AH2101" s="193">
        <v>2092.7587585315196</v>
      </c>
      <c r="AI2101" s="193">
        <v>1646.4735874876715</v>
      </c>
      <c r="AT2101" s="11"/>
      <c r="AU2101" s="88"/>
    </row>
    <row r="2102" spans="3:47" outlineLevel="2" x14ac:dyDescent="0.2">
      <c r="C2102" s="119">
        <v>19</v>
      </c>
      <c r="D2102" s="11"/>
      <c r="E2102" s="140"/>
      <c r="F2102" s="142" t="s">
        <v>128</v>
      </c>
      <c r="G2102" s="142"/>
      <c r="H2102" s="142"/>
      <c r="I2102" s="142"/>
      <c r="J2102" s="142"/>
      <c r="K2102" s="142"/>
      <c r="L2102" s="142"/>
      <c r="M2102" s="142"/>
      <c r="N2102" s="142"/>
      <c r="O2102" s="142"/>
      <c r="P2102" s="155"/>
      <c r="Q2102" s="143" t="s">
        <v>110</v>
      </c>
      <c r="R2102" s="194"/>
      <c r="S2102" s="195"/>
      <c r="T2102" s="195"/>
      <c r="U2102" s="196">
        <v>484.8888791115611</v>
      </c>
      <c r="V2102" s="196">
        <v>502.11682226975495</v>
      </c>
      <c r="W2102" s="197">
        <v>516.1827155311247</v>
      </c>
      <c r="X2102" s="196">
        <v>560.07870883182557</v>
      </c>
      <c r="Y2102" s="195">
        <v>571.87574878312228</v>
      </c>
      <c r="Z2102" s="195">
        <v>584.12084666449186</v>
      </c>
      <c r="AA2102" s="195">
        <v>595.88556215029973</v>
      </c>
      <c r="AB2102" s="195">
        <v>607.88796253017279</v>
      </c>
      <c r="AC2102" s="195">
        <v>620.13286788815651</v>
      </c>
      <c r="AD2102" s="195">
        <v>632.62519650125023</v>
      </c>
      <c r="AE2102" s="195">
        <v>645.36996685066492</v>
      </c>
      <c r="AF2102" s="195">
        <v>658.37229967454209</v>
      </c>
      <c r="AG2102" s="195">
        <v>671.63742006299663</v>
      </c>
      <c r="AH2102" s="198">
        <v>685.1706595963617</v>
      </c>
      <c r="AI2102" s="198">
        <v>698.97745852753417</v>
      </c>
      <c r="AT2102" s="11"/>
      <c r="AU2102" s="88"/>
    </row>
    <row r="2103" spans="3:47" outlineLevel="2" x14ac:dyDescent="0.2">
      <c r="C2103" s="119">
        <v>19</v>
      </c>
      <c r="D2103" s="199"/>
      <c r="E2103" s="199"/>
      <c r="F2103" s="199"/>
      <c r="G2103" s="199"/>
      <c r="H2103" s="199"/>
      <c r="I2103" s="199"/>
      <c r="J2103" s="199"/>
      <c r="K2103" s="199"/>
      <c r="L2103" s="199"/>
      <c r="M2103" s="199"/>
      <c r="N2103" s="199"/>
      <c r="O2103" s="199"/>
      <c r="P2103" s="200"/>
      <c r="Q2103" s="16"/>
      <c r="R2103" s="201"/>
      <c r="S2103" s="201"/>
      <c r="T2103" s="201"/>
      <c r="U2103" s="201"/>
      <c r="V2103" s="201"/>
      <c r="W2103" s="201"/>
      <c r="X2103" s="201"/>
      <c r="Y2103" s="201"/>
      <c r="Z2103" s="201"/>
      <c r="AA2103" s="201"/>
      <c r="AB2103" s="201"/>
      <c r="AC2103" s="201"/>
      <c r="AD2103" s="201"/>
      <c r="AE2103" s="201"/>
      <c r="AF2103" s="201"/>
      <c r="AG2103" s="201"/>
      <c r="AH2103" s="201"/>
      <c r="AI2103" s="201"/>
      <c r="AT2103" s="11"/>
      <c r="AU2103" s="88"/>
    </row>
    <row r="2104" spans="3:47" outlineLevel="1" x14ac:dyDescent="0.2">
      <c r="C2104" s="119">
        <v>19</v>
      </c>
      <c r="D2104" s="11"/>
      <c r="E2104" s="202" t="s">
        <v>186</v>
      </c>
      <c r="F2104" s="203"/>
      <c r="G2104" s="203"/>
      <c r="H2104" s="203"/>
      <c r="I2104" s="203"/>
      <c r="J2104" s="203"/>
      <c r="K2104" s="203"/>
      <c r="L2104" s="203"/>
      <c r="M2104" s="203"/>
      <c r="N2104" s="203"/>
      <c r="O2104" s="203"/>
      <c r="P2104" s="203"/>
      <c r="Q2104" s="204"/>
      <c r="R2104" s="205"/>
      <c r="S2104" s="205"/>
      <c r="T2104" s="205"/>
      <c r="U2104" s="205"/>
      <c r="V2104" s="205"/>
      <c r="W2104" s="205"/>
      <c r="X2104" s="205"/>
      <c r="Y2104" s="205"/>
      <c r="Z2104" s="205"/>
      <c r="AA2104" s="205"/>
      <c r="AB2104" s="205"/>
      <c r="AC2104" s="205"/>
      <c r="AD2104" s="205"/>
      <c r="AE2104" s="205"/>
      <c r="AF2104" s="205"/>
      <c r="AG2104" s="205"/>
      <c r="AH2104" s="205"/>
      <c r="AI2104" s="205"/>
      <c r="AT2104" s="11"/>
      <c r="AU2104" s="88"/>
    </row>
    <row r="2105" spans="3:47" outlineLevel="2" x14ac:dyDescent="0.2">
      <c r="C2105" s="119">
        <v>19</v>
      </c>
      <c r="D2105" s="206" t="s">
        <v>187</v>
      </c>
      <c r="E2105" t="s">
        <v>127</v>
      </c>
      <c r="AT2105" s="11"/>
      <c r="AU2105" s="88"/>
    </row>
    <row r="2106" spans="3:47" outlineLevel="2" x14ac:dyDescent="0.2">
      <c r="C2106" s="119">
        <v>19</v>
      </c>
      <c r="D2106" s="206" t="s">
        <v>187</v>
      </c>
      <c r="E2106" s="125"/>
      <c r="F2106" s="207" t="s">
        <v>5</v>
      </c>
      <c r="G2106" s="207"/>
      <c r="H2106" s="207"/>
      <c r="I2106" s="158" t="s">
        <v>57</v>
      </c>
      <c r="J2106" s="207"/>
      <c r="K2106" s="207"/>
      <c r="L2106" s="207"/>
      <c r="M2106" s="207"/>
      <c r="N2106" s="207"/>
      <c r="O2106" s="207"/>
      <c r="P2106" s="208"/>
      <c r="Q2106" s="209" t="s">
        <v>110</v>
      </c>
      <c r="R2106" s="210"/>
      <c r="S2106" s="211"/>
      <c r="T2106" s="211"/>
      <c r="U2106" s="212">
        <v>109.26211433211716</v>
      </c>
      <c r="V2106" s="212">
        <v>113.15264702864118</v>
      </c>
      <c r="W2106" s="211">
        <v>116.32633632686795</v>
      </c>
      <c r="X2106" s="212">
        <v>119.52092546573529</v>
      </c>
      <c r="Y2106" s="211">
        <v>122.40922090696134</v>
      </c>
      <c r="Z2106" s="211">
        <v>124.98793936421828</v>
      </c>
      <c r="AA2106" s="211">
        <v>127.46850010986068</v>
      </c>
      <c r="AB2106" s="211">
        <v>129.99829110773652</v>
      </c>
      <c r="AC2106" s="211">
        <v>132.57828940312666</v>
      </c>
      <c r="AD2106" s="211">
        <v>135.20949143220278</v>
      </c>
      <c r="AE2106" s="211">
        <v>137.89291340686825</v>
      </c>
      <c r="AF2106" s="211">
        <v>140.62959170723673</v>
      </c>
      <c r="AG2106" s="211">
        <v>143.42058328190041</v>
      </c>
      <c r="AH2106" s="213">
        <v>146.2669660561416</v>
      </c>
      <c r="AI2106" s="213">
        <v>149.16983934824674</v>
      </c>
      <c r="AT2106" s="11"/>
      <c r="AU2106" s="88"/>
    </row>
    <row r="2107" spans="3:47" outlineLevel="2" x14ac:dyDescent="0.2">
      <c r="C2107" s="119">
        <v>19</v>
      </c>
      <c r="D2107" s="206" t="s">
        <v>187</v>
      </c>
      <c r="E2107" s="134"/>
      <c r="F2107" s="124" t="s">
        <v>129</v>
      </c>
      <c r="G2107" s="124"/>
      <c r="H2107" s="124"/>
      <c r="I2107" s="72" t="s">
        <v>62</v>
      </c>
      <c r="J2107" s="124"/>
      <c r="K2107" s="124"/>
      <c r="L2107" s="124"/>
      <c r="M2107" s="124"/>
      <c r="N2107" s="124"/>
      <c r="O2107" s="124"/>
      <c r="P2107" s="214"/>
      <c r="Q2107" s="215" t="s">
        <v>110</v>
      </c>
      <c r="R2107" s="216"/>
      <c r="S2107" s="217"/>
      <c r="T2107" s="217"/>
      <c r="U2107" s="218">
        <v>929.19639821690748</v>
      </c>
      <c r="V2107" s="218">
        <v>994.62041853193682</v>
      </c>
      <c r="W2107" s="217">
        <v>1038.9065279004594</v>
      </c>
      <c r="X2107" s="218">
        <v>1167.9914684235969</v>
      </c>
      <c r="Y2107" s="217">
        <v>1209.5724006151727</v>
      </c>
      <c r="Z2107" s="217">
        <v>1369.0791778755099</v>
      </c>
      <c r="AA2107" s="217">
        <v>1453.9849462985712</v>
      </c>
      <c r="AB2107" s="217">
        <v>1513.7869520208772</v>
      </c>
      <c r="AC2107" s="217">
        <v>1920.0784270320669</v>
      </c>
      <c r="AD2107" s="217">
        <v>2511.0122757240183</v>
      </c>
      <c r="AE2107" s="217">
        <v>2147.8472350890738</v>
      </c>
      <c r="AF2107" s="217">
        <v>2247.3759700583887</v>
      </c>
      <c r="AG2107" s="217">
        <v>1941.5739704941338</v>
      </c>
      <c r="AH2107" s="219">
        <v>2092.7587585315196</v>
      </c>
      <c r="AI2107" s="219">
        <v>1646.4735874876715</v>
      </c>
      <c r="AT2107" s="11"/>
      <c r="AU2107" s="88"/>
    </row>
    <row r="2108" spans="3:47" outlineLevel="2" x14ac:dyDescent="0.2">
      <c r="C2108" s="119">
        <v>19</v>
      </c>
      <c r="D2108" s="206" t="s">
        <v>187</v>
      </c>
      <c r="E2108" s="140"/>
      <c r="F2108" s="220" t="s">
        <v>128</v>
      </c>
      <c r="G2108" s="220"/>
      <c r="H2108" s="220"/>
      <c r="I2108" s="161" t="s">
        <v>188</v>
      </c>
      <c r="J2108" s="220"/>
      <c r="K2108" s="220"/>
      <c r="L2108" s="220"/>
      <c r="M2108" s="220"/>
      <c r="N2108" s="220"/>
      <c r="O2108" s="220"/>
      <c r="P2108" s="221"/>
      <c r="Q2108" s="222" t="s">
        <v>110</v>
      </c>
      <c r="R2108" s="223"/>
      <c r="S2108" s="224"/>
      <c r="T2108" s="224"/>
      <c r="U2108" s="225">
        <v>484.8888791115611</v>
      </c>
      <c r="V2108" s="225">
        <v>502.11682226975495</v>
      </c>
      <c r="W2108" s="224">
        <v>516.1827155311247</v>
      </c>
      <c r="X2108" s="225">
        <v>560.07870883182557</v>
      </c>
      <c r="Y2108" s="224">
        <v>571.87574878312228</v>
      </c>
      <c r="Z2108" s="224">
        <v>584.12084666449186</v>
      </c>
      <c r="AA2108" s="224">
        <v>595.88556215029973</v>
      </c>
      <c r="AB2108" s="224">
        <v>607.88796253017279</v>
      </c>
      <c r="AC2108" s="224">
        <v>620.13286788815651</v>
      </c>
      <c r="AD2108" s="224">
        <v>632.62519650125023</v>
      </c>
      <c r="AE2108" s="224">
        <v>645.36996685066492</v>
      </c>
      <c r="AF2108" s="224">
        <v>658.37229967454209</v>
      </c>
      <c r="AG2108" s="224">
        <v>671.63742006299663</v>
      </c>
      <c r="AH2108" s="226">
        <v>685.1706595963617</v>
      </c>
      <c r="AI2108" s="226">
        <v>698.97745852753417</v>
      </c>
      <c r="AT2108" s="11"/>
      <c r="AU2108" s="88"/>
    </row>
    <row r="2109" spans="3:47" outlineLevel="2" x14ac:dyDescent="0.2">
      <c r="C2109" s="119">
        <v>19</v>
      </c>
      <c r="D2109" s="206" t="s">
        <v>187</v>
      </c>
      <c r="E2109" t="s">
        <v>189</v>
      </c>
      <c r="F2109" s="40"/>
      <c r="G2109" s="40"/>
      <c r="H2109" s="227"/>
      <c r="I2109" s="40"/>
      <c r="J2109" s="40"/>
      <c r="K2109" s="227"/>
      <c r="L2109" s="40"/>
      <c r="M2109" s="40"/>
      <c r="N2109" s="40"/>
      <c r="O2109" s="40"/>
      <c r="P2109" s="40"/>
      <c r="Q2109" s="227"/>
      <c r="R2109" s="227"/>
      <c r="S2109" s="227"/>
      <c r="T2109" s="227"/>
      <c r="U2109" s="227"/>
      <c r="V2109" s="227"/>
      <c r="W2109" s="227"/>
      <c r="X2109" s="227"/>
      <c r="Y2109" s="227"/>
      <c r="Z2109" s="227"/>
      <c r="AA2109" s="227"/>
      <c r="AB2109" s="227"/>
      <c r="AC2109" s="227"/>
      <c r="AD2109" s="227"/>
      <c r="AE2109" s="227"/>
      <c r="AF2109" s="227"/>
      <c r="AG2109" s="227"/>
      <c r="AH2109" s="227"/>
      <c r="AI2109" s="227"/>
      <c r="AT2109" s="11"/>
      <c r="AU2109" s="88"/>
    </row>
    <row r="2110" spans="3:47" outlineLevel="2" x14ac:dyDescent="0.2">
      <c r="C2110" s="119">
        <v>19</v>
      </c>
      <c r="D2110" s="206" t="s">
        <v>187</v>
      </c>
      <c r="E2110" s="125"/>
      <c r="F2110" s="207" t="s">
        <v>5</v>
      </c>
      <c r="G2110" s="207"/>
      <c r="H2110" s="207"/>
      <c r="I2110" s="158" t="s">
        <v>57</v>
      </c>
      <c r="J2110" s="228" t="s">
        <v>152</v>
      </c>
      <c r="K2110" s="207"/>
      <c r="L2110" s="207"/>
      <c r="M2110" s="207"/>
      <c r="N2110" s="207"/>
      <c r="O2110" s="207"/>
      <c r="P2110" s="208"/>
      <c r="Q2110" s="229" t="s">
        <v>110</v>
      </c>
      <c r="R2110" s="230"/>
      <c r="S2110" s="231"/>
      <c r="T2110" s="231"/>
      <c r="U2110" s="232">
        <v>0</v>
      </c>
      <c r="V2110" s="232">
        <v>0</v>
      </c>
      <c r="W2110" s="231">
        <v>0</v>
      </c>
      <c r="X2110" s="232">
        <v>0</v>
      </c>
      <c r="Y2110" s="231">
        <v>0</v>
      </c>
      <c r="Z2110" s="231">
        <v>0</v>
      </c>
      <c r="AA2110" s="231">
        <v>0</v>
      </c>
      <c r="AB2110" s="231">
        <v>0</v>
      </c>
      <c r="AC2110" s="231">
        <v>0</v>
      </c>
      <c r="AD2110" s="231">
        <v>0</v>
      </c>
      <c r="AE2110" s="231">
        <v>0</v>
      </c>
      <c r="AF2110" s="231">
        <v>0</v>
      </c>
      <c r="AG2110" s="231">
        <v>0</v>
      </c>
      <c r="AH2110" s="233">
        <v>0</v>
      </c>
      <c r="AI2110" s="233">
        <v>0</v>
      </c>
      <c r="AT2110" s="11"/>
      <c r="AU2110" s="88"/>
    </row>
    <row r="2111" spans="3:47" outlineLevel="2" x14ac:dyDescent="0.2">
      <c r="C2111" s="119">
        <v>19</v>
      </c>
      <c r="D2111" s="206" t="s">
        <v>187</v>
      </c>
      <c r="E2111" s="134"/>
      <c r="F2111" s="124" t="s">
        <v>129</v>
      </c>
      <c r="G2111" s="124"/>
      <c r="H2111" s="124"/>
      <c r="I2111" s="72" t="s">
        <v>62</v>
      </c>
      <c r="J2111" s="234" t="s">
        <v>152</v>
      </c>
      <c r="K2111" s="124"/>
      <c r="L2111" s="124"/>
      <c r="M2111" s="124"/>
      <c r="N2111" s="124"/>
      <c r="O2111" s="124"/>
      <c r="P2111" s="214"/>
      <c r="Q2111" s="235" t="s">
        <v>110</v>
      </c>
      <c r="R2111" s="236"/>
      <c r="S2111" s="237"/>
      <c r="T2111" s="237"/>
      <c r="U2111" s="238">
        <v>0</v>
      </c>
      <c r="V2111" s="238">
        <v>0</v>
      </c>
      <c r="W2111" s="237">
        <v>0</v>
      </c>
      <c r="X2111" s="238">
        <v>0</v>
      </c>
      <c r="Y2111" s="237">
        <v>0</v>
      </c>
      <c r="Z2111" s="237">
        <v>0</v>
      </c>
      <c r="AA2111" s="237">
        <v>0</v>
      </c>
      <c r="AB2111" s="237">
        <v>0</v>
      </c>
      <c r="AC2111" s="237">
        <v>0</v>
      </c>
      <c r="AD2111" s="237">
        <v>0</v>
      </c>
      <c r="AE2111" s="237">
        <v>0</v>
      </c>
      <c r="AF2111" s="237">
        <v>0</v>
      </c>
      <c r="AG2111" s="237">
        <v>0</v>
      </c>
      <c r="AH2111" s="239">
        <v>0</v>
      </c>
      <c r="AI2111" s="239">
        <v>0</v>
      </c>
      <c r="AT2111" s="11"/>
      <c r="AU2111" s="88"/>
    </row>
    <row r="2112" spans="3:47" outlineLevel="2" x14ac:dyDescent="0.2">
      <c r="C2112" s="119">
        <v>19</v>
      </c>
      <c r="D2112" s="206" t="s">
        <v>187</v>
      </c>
      <c r="E2112" s="140"/>
      <c r="F2112" s="220" t="s">
        <v>128</v>
      </c>
      <c r="G2112" s="220"/>
      <c r="H2112" s="220"/>
      <c r="I2112" s="161" t="s">
        <v>188</v>
      </c>
      <c r="J2112" s="240" t="s">
        <v>152</v>
      </c>
      <c r="K2112" s="220"/>
      <c r="L2112" s="220"/>
      <c r="M2112" s="220"/>
      <c r="N2112" s="220"/>
      <c r="O2112" s="220"/>
      <c r="P2112" s="221"/>
      <c r="Q2112" s="241" t="s">
        <v>110</v>
      </c>
      <c r="R2112" s="242"/>
      <c r="S2112" s="243"/>
      <c r="T2112" s="243"/>
      <c r="U2112" s="244">
        <v>0</v>
      </c>
      <c r="V2112" s="244">
        <v>0</v>
      </c>
      <c r="W2112" s="243">
        <v>0</v>
      </c>
      <c r="X2112" s="244">
        <v>0</v>
      </c>
      <c r="Y2112" s="243">
        <v>0</v>
      </c>
      <c r="Z2112" s="243">
        <v>0</v>
      </c>
      <c r="AA2112" s="243">
        <v>0</v>
      </c>
      <c r="AB2112" s="243">
        <v>0</v>
      </c>
      <c r="AC2112" s="243">
        <v>0</v>
      </c>
      <c r="AD2112" s="243">
        <v>0</v>
      </c>
      <c r="AE2112" s="243">
        <v>0</v>
      </c>
      <c r="AF2112" s="243">
        <v>0</v>
      </c>
      <c r="AG2112" s="243">
        <v>0</v>
      </c>
      <c r="AH2112" s="245">
        <v>0</v>
      </c>
      <c r="AI2112" s="245">
        <v>0</v>
      </c>
      <c r="AT2112" s="11"/>
      <c r="AU2112" s="88"/>
    </row>
    <row r="2113" spans="3:47" outlineLevel="2" x14ac:dyDescent="0.2">
      <c r="AT2113" s="11"/>
      <c r="AU2113" s="88"/>
    </row>
    <row r="2114" spans="3:47" x14ac:dyDescent="0.2">
      <c r="C2114" s="116">
        <v>20</v>
      </c>
      <c r="D2114" s="67" t="s">
        <v>150</v>
      </c>
      <c r="E2114" s="67"/>
      <c r="F2114" s="67"/>
      <c r="G2114" s="67"/>
      <c r="H2114" s="102"/>
      <c r="I2114" s="67"/>
      <c r="J2114" s="67"/>
      <c r="K2114" s="102"/>
      <c r="L2114" s="67"/>
      <c r="M2114" s="67"/>
      <c r="N2114" s="67"/>
      <c r="O2114" s="67"/>
      <c r="P2114" s="67"/>
      <c r="Q2114" s="117" t="s">
        <v>110</v>
      </c>
      <c r="R2114" s="118">
        <v>0</v>
      </c>
      <c r="S2114" s="118">
        <v>0</v>
      </c>
      <c r="T2114" s="118">
        <v>0</v>
      </c>
      <c r="U2114" s="118">
        <v>894.13157203304081</v>
      </c>
      <c r="V2114" s="118">
        <v>954.92600067523426</v>
      </c>
      <c r="W2114" s="118">
        <v>996.76087436542343</v>
      </c>
      <c r="X2114" s="118">
        <v>1816.8793970916345</v>
      </c>
      <c r="Y2114" s="118">
        <v>2013.82488673629</v>
      </c>
      <c r="Z2114" s="118">
        <v>1155.9263580413594</v>
      </c>
      <c r="AA2114" s="118">
        <v>1507.8209651370389</v>
      </c>
      <c r="AB2114" s="118">
        <v>1226.3774129879162</v>
      </c>
      <c r="AC2114" s="118">
        <v>1172.3240400435743</v>
      </c>
      <c r="AD2114" s="118">
        <v>1282.4022280202296</v>
      </c>
      <c r="AE2114" s="118">
        <v>1453.8871896378537</v>
      </c>
      <c r="AF2114" s="118">
        <v>1604.3722709191129</v>
      </c>
      <c r="AG2114" s="118">
        <v>1515.9606626312666</v>
      </c>
      <c r="AH2114" s="118">
        <v>1607.5973743676807</v>
      </c>
      <c r="AI2114" s="118">
        <v>1577.9191596190533</v>
      </c>
      <c r="AT2114" s="11"/>
      <c r="AU2114" s="88"/>
    </row>
    <row r="2115" spans="3:47" s="11" customFormat="1" outlineLevel="1" x14ac:dyDescent="0.2">
      <c r="C2115" s="119">
        <v>20</v>
      </c>
      <c r="E2115" s="120" t="s">
        <v>174</v>
      </c>
      <c r="F2115" s="121"/>
      <c r="G2115" s="121"/>
      <c r="H2115" s="121"/>
      <c r="I2115" s="121"/>
      <c r="J2115" s="121"/>
      <c r="K2115" s="121"/>
      <c r="L2115" s="121"/>
      <c r="M2115" s="121"/>
      <c r="N2115" s="121"/>
      <c r="O2115" s="121"/>
      <c r="P2115" s="121"/>
      <c r="Q2115" s="122"/>
      <c r="R2115" s="123"/>
      <c r="S2115" s="123"/>
      <c r="T2115" s="123"/>
      <c r="U2115" s="123"/>
      <c r="V2115" s="123"/>
      <c r="W2115" s="123"/>
      <c r="X2115" s="123"/>
      <c r="Y2115" s="123"/>
      <c r="Z2115" s="123"/>
      <c r="AA2115" s="123"/>
      <c r="AB2115" s="123"/>
      <c r="AC2115" s="123"/>
      <c r="AD2115" s="123"/>
      <c r="AE2115" s="123"/>
      <c r="AF2115" s="123"/>
      <c r="AG2115" s="123"/>
      <c r="AH2115" s="123"/>
      <c r="AI2115" s="123"/>
      <c r="AU2115" s="88"/>
    </row>
    <row r="2116" spans="3:47" s="11" customFormat="1" outlineLevel="2" x14ac:dyDescent="0.2">
      <c r="C2116" s="119">
        <v>20</v>
      </c>
      <c r="E2116" s="124" t="s">
        <v>175</v>
      </c>
      <c r="U2116" s="25" t="s">
        <v>87</v>
      </c>
      <c r="V2116" s="25"/>
      <c r="W2116" s="25" t="s">
        <v>88</v>
      </c>
      <c r="X2116" s="25" t="s">
        <v>89</v>
      </c>
      <c r="AU2116" s="88"/>
    </row>
    <row r="2117" spans="3:47" s="11" customFormat="1" outlineLevel="2" x14ac:dyDescent="0.2">
      <c r="C2117" s="119">
        <v>20</v>
      </c>
      <c r="E2117" s="125"/>
      <c r="F2117" s="126" t="s">
        <v>209</v>
      </c>
      <c r="G2117" s="127"/>
      <c r="H2117" s="127"/>
      <c r="I2117" s="127"/>
      <c r="J2117" s="127"/>
      <c r="K2117" s="127"/>
      <c r="L2117" s="127"/>
      <c r="M2117" s="127"/>
      <c r="N2117" s="127"/>
      <c r="O2117" s="127"/>
      <c r="P2117" s="127"/>
      <c r="Q2117" s="128" t="s">
        <v>110</v>
      </c>
      <c r="R2117" s="129"/>
      <c r="S2117" s="130"/>
      <c r="T2117" s="130"/>
      <c r="U2117" s="131">
        <v>2.0222199999999999</v>
      </c>
      <c r="V2117" s="131">
        <v>2.5540638600000003</v>
      </c>
      <c r="W2117" s="132">
        <v>2.6204695203600004</v>
      </c>
      <c r="X2117" s="131">
        <v>2.6854571644649288</v>
      </c>
      <c r="Y2117" s="130">
        <v>2.7491024992627477</v>
      </c>
      <c r="Z2117" s="130">
        <v>2.8109573054961601</v>
      </c>
      <c r="AA2117" s="130">
        <v>2.8671764516060834</v>
      </c>
      <c r="AB2117" s="130">
        <v>2.924519980638205</v>
      </c>
      <c r="AC2117" s="130">
        <v>2.9830103802509691</v>
      </c>
      <c r="AD2117" s="130">
        <v>3.0426705878559885</v>
      </c>
      <c r="AE2117" s="130">
        <v>3.1035239996131083</v>
      </c>
      <c r="AF2117" s="130">
        <v>3.1655944796053705</v>
      </c>
      <c r="AG2117" s="130">
        <v>3.2289063691974782</v>
      </c>
      <c r="AH2117" s="133">
        <v>3.2934844965814278</v>
      </c>
      <c r="AI2117" s="133">
        <v>3.3593541865130563</v>
      </c>
      <c r="AK2117" s="91"/>
      <c r="AU2117" s="88"/>
    </row>
    <row r="2118" spans="3:47" s="11" customFormat="1" outlineLevel="2" x14ac:dyDescent="0.2">
      <c r="C2118" s="119">
        <v>20</v>
      </c>
      <c r="E2118" s="134"/>
      <c r="F2118" s="36" t="s">
        <v>31</v>
      </c>
      <c r="Q2118" s="135" t="s">
        <v>110</v>
      </c>
      <c r="R2118" s="136"/>
      <c r="S2118" s="88"/>
      <c r="T2118" s="88"/>
      <c r="U2118" s="137">
        <v>168.60636000000005</v>
      </c>
      <c r="V2118" s="137">
        <v>203.17066380000009</v>
      </c>
      <c r="W2118" s="138">
        <v>223.9550227067401</v>
      </c>
      <c r="X2118" s="137">
        <v>229.50910726986729</v>
      </c>
      <c r="Y2118" s="88">
        <v>234.94847311216316</v>
      </c>
      <c r="Z2118" s="88">
        <v>240.23481375718688</v>
      </c>
      <c r="AA2118" s="88">
        <v>245.03951003233064</v>
      </c>
      <c r="AB2118" s="88">
        <v>249.94030023297725</v>
      </c>
      <c r="AC2118" s="88">
        <v>254.93910623763679</v>
      </c>
      <c r="AD2118" s="88">
        <v>260.03788836238954</v>
      </c>
      <c r="AE2118" s="88">
        <v>265.23864612963735</v>
      </c>
      <c r="AF2118" s="88">
        <v>270.54341905223009</v>
      </c>
      <c r="AG2118" s="88">
        <v>275.95428743327471</v>
      </c>
      <c r="AH2118" s="139">
        <v>281.47337318194019</v>
      </c>
      <c r="AI2118" s="139">
        <v>287.10284064557902</v>
      </c>
      <c r="AU2118" s="88"/>
    </row>
    <row r="2119" spans="3:47" s="11" customFormat="1" outlineLevel="2" x14ac:dyDescent="0.2">
      <c r="C2119" s="119">
        <v>20</v>
      </c>
      <c r="E2119" s="134"/>
      <c r="F2119" s="36" t="s">
        <v>28</v>
      </c>
      <c r="Q2119" s="135" t="s">
        <v>110</v>
      </c>
      <c r="R2119" s="136"/>
      <c r="S2119" s="88"/>
      <c r="T2119" s="88"/>
      <c r="U2119" s="137">
        <v>0</v>
      </c>
      <c r="V2119" s="137">
        <v>0</v>
      </c>
      <c r="W2119" s="138">
        <v>0</v>
      </c>
      <c r="X2119" s="137">
        <v>0</v>
      </c>
      <c r="Y2119" s="88">
        <v>0</v>
      </c>
      <c r="Z2119" s="88">
        <v>0</v>
      </c>
      <c r="AA2119" s="88">
        <v>0</v>
      </c>
      <c r="AB2119" s="88">
        <v>0</v>
      </c>
      <c r="AC2119" s="88">
        <v>0</v>
      </c>
      <c r="AD2119" s="88">
        <v>0</v>
      </c>
      <c r="AE2119" s="88">
        <v>0</v>
      </c>
      <c r="AF2119" s="88">
        <v>0</v>
      </c>
      <c r="AG2119" s="88">
        <v>0</v>
      </c>
      <c r="AH2119" s="139">
        <v>0</v>
      </c>
      <c r="AI2119" s="139">
        <v>0</v>
      </c>
      <c r="AU2119" s="88"/>
    </row>
    <row r="2120" spans="3:47" s="11" customFormat="1" outlineLevel="2" x14ac:dyDescent="0.2">
      <c r="C2120" s="119">
        <v>20</v>
      </c>
      <c r="E2120" s="134"/>
      <c r="F2120" s="36" t="s">
        <v>210</v>
      </c>
      <c r="Q2120" s="135" t="s">
        <v>110</v>
      </c>
      <c r="R2120" s="136"/>
      <c r="S2120" s="88"/>
      <c r="T2120" s="88"/>
      <c r="U2120" s="137">
        <v>222.08177932415529</v>
      </c>
      <c r="V2120" s="137">
        <v>229.98595112602948</v>
      </c>
      <c r="W2120" s="138">
        <v>236.43488665635309</v>
      </c>
      <c r="X2120" s="137">
        <v>242.92567018301597</v>
      </c>
      <c r="Y2120" s="88">
        <v>248.79552759364671</v>
      </c>
      <c r="Z2120" s="88">
        <v>254.03804891694296</v>
      </c>
      <c r="AA2120" s="88">
        <v>259.07993134880888</v>
      </c>
      <c r="AB2120" s="88">
        <v>264.22187980844166</v>
      </c>
      <c r="AC2120" s="88">
        <v>269.46588030206976</v>
      </c>
      <c r="AD2120" s="88">
        <v>274.81395825210353</v>
      </c>
      <c r="AE2120" s="88">
        <v>280.26817927942625</v>
      </c>
      <c r="AF2120" s="88">
        <v>285.83065000121167</v>
      </c>
      <c r="AG2120" s="88">
        <v>291.50351884457575</v>
      </c>
      <c r="AH2120" s="139">
        <v>297.28897687637669</v>
      </c>
      <c r="AI2120" s="139">
        <v>303.18925864948409</v>
      </c>
      <c r="AU2120" s="88"/>
    </row>
    <row r="2121" spans="3:47" s="11" customFormat="1" outlineLevel="2" x14ac:dyDescent="0.2">
      <c r="C2121" s="119">
        <v>20</v>
      </c>
      <c r="E2121" s="134"/>
      <c r="F2121" s="36" t="s">
        <v>211</v>
      </c>
      <c r="Q2121" s="135" t="s">
        <v>110</v>
      </c>
      <c r="R2121" s="136"/>
      <c r="S2121" s="88"/>
      <c r="T2121" s="88"/>
      <c r="U2121" s="137">
        <v>293.67624000000001</v>
      </c>
      <c r="V2121" s="137">
        <v>304.10174652000001</v>
      </c>
      <c r="W2121" s="138">
        <v>312.61659542256001</v>
      </c>
      <c r="X2121" s="137">
        <v>321.18229013713818</v>
      </c>
      <c r="Y2121" s="88">
        <v>328.98701978747073</v>
      </c>
      <c r="Z2121" s="88">
        <v>335.92864590498641</v>
      </c>
      <c r="AA2121" s="88">
        <v>342.61362595849567</v>
      </c>
      <c r="AB2121" s="88">
        <v>349.43163711506975</v>
      </c>
      <c r="AC2121" s="88">
        <v>356.38532669365964</v>
      </c>
      <c r="AD2121" s="88">
        <v>363.47739469486345</v>
      </c>
      <c r="AE2121" s="88">
        <v>370.71059484929123</v>
      </c>
      <c r="AF2121" s="88">
        <v>378.08773568679214</v>
      </c>
      <c r="AG2121" s="88">
        <v>385.6116816269593</v>
      </c>
      <c r="AH2121" s="139">
        <v>393.28535409133582</v>
      </c>
      <c r="AI2121" s="139">
        <v>401.11173263775339</v>
      </c>
      <c r="AU2121" s="88"/>
    </row>
    <row r="2122" spans="3:47" s="11" customFormat="1" outlineLevel="2" x14ac:dyDescent="0.2">
      <c r="C2122" s="119">
        <v>20</v>
      </c>
      <c r="E2122" s="134"/>
      <c r="F2122" s="36" t="s">
        <v>212</v>
      </c>
      <c r="Q2122" s="135" t="s">
        <v>110</v>
      </c>
      <c r="R2122" s="136"/>
      <c r="S2122" s="88"/>
      <c r="T2122" s="88"/>
      <c r="U2122" s="137">
        <v>64.765175130856704</v>
      </c>
      <c r="V2122" s="137">
        <v>67.111737508352775</v>
      </c>
      <c r="W2122" s="138">
        <v>69.012695492674666</v>
      </c>
      <c r="X2122" s="137">
        <v>70.932825301762321</v>
      </c>
      <c r="Y2122" s="88">
        <v>72.653351502212416</v>
      </c>
      <c r="Z2122" s="88">
        <v>74.169794926323533</v>
      </c>
      <c r="AA2122" s="88">
        <v>75.64025597327408</v>
      </c>
      <c r="AB2122" s="88">
        <v>77.139869799907345</v>
      </c>
      <c r="AC2122" s="88">
        <v>78.669214377713956</v>
      </c>
      <c r="AD2122" s="88">
        <v>80.228879136818946</v>
      </c>
      <c r="AE2122" s="88">
        <v>81.819465193156091</v>
      </c>
      <c r="AF2122" s="88">
        <v>83.441585580146167</v>
      </c>
      <c r="AG2122" s="88">
        <v>85.0958654849683</v>
      </c>
      <c r="AH2122" s="139">
        <v>86.782942489515605</v>
      </c>
      <c r="AI2122" s="139">
        <v>88.503466816127869</v>
      </c>
      <c r="AU2122" s="88"/>
    </row>
    <row r="2123" spans="3:47" s="11" customFormat="1" outlineLevel="2" x14ac:dyDescent="0.2">
      <c r="C2123" s="119">
        <v>20</v>
      </c>
      <c r="E2123" s="134"/>
      <c r="F2123" s="36" t="s">
        <v>213</v>
      </c>
      <c r="Q2123" s="135" t="s">
        <v>110</v>
      </c>
      <c r="R2123" s="136"/>
      <c r="S2123" s="88"/>
      <c r="T2123" s="88"/>
      <c r="U2123" s="137">
        <v>95.839949999999988</v>
      </c>
      <c r="V2123" s="137">
        <v>99.242268224999989</v>
      </c>
      <c r="W2123" s="138">
        <v>102.02105173529999</v>
      </c>
      <c r="X2123" s="137">
        <v>104.81642855284721</v>
      </c>
      <c r="Y2123" s="88">
        <v>107.36346776668142</v>
      </c>
      <c r="Z2123" s="88">
        <v>109.62883693655841</v>
      </c>
      <c r="AA2123" s="88">
        <v>111.81045079159593</v>
      </c>
      <c r="AB2123" s="88">
        <v>114.03547876234869</v>
      </c>
      <c r="AC2123" s="88">
        <v>116.30478478971943</v>
      </c>
      <c r="AD2123" s="88">
        <v>118.61925000703485</v>
      </c>
      <c r="AE2123" s="88">
        <v>120.97977308217484</v>
      </c>
      <c r="AF2123" s="88">
        <v>123.38727056651013</v>
      </c>
      <c r="AG2123" s="88">
        <v>125.84267725078368</v>
      </c>
      <c r="AH2123" s="139">
        <v>128.34694652807428</v>
      </c>
      <c r="AI2123" s="139">
        <v>130.90105076398297</v>
      </c>
      <c r="AU2123" s="88"/>
    </row>
    <row r="2124" spans="3:47" s="11" customFormat="1" outlineLevel="2" x14ac:dyDescent="0.2">
      <c r="C2124" s="119">
        <v>20</v>
      </c>
      <c r="E2124" s="134"/>
      <c r="F2124" s="36" t="s">
        <v>214</v>
      </c>
      <c r="Q2124" s="135" t="s">
        <v>110</v>
      </c>
      <c r="R2124" s="136"/>
      <c r="S2124" s="88"/>
      <c r="T2124" s="88"/>
      <c r="U2124" s="137">
        <v>26.330137578028822</v>
      </c>
      <c r="V2124" s="137">
        <v>27.211114930851899</v>
      </c>
      <c r="W2124" s="138">
        <v>27.948341394695468</v>
      </c>
      <c r="X2124" s="137">
        <v>28.681166354202972</v>
      </c>
      <c r="Y2124" s="88">
        <v>29.365360567103064</v>
      </c>
      <c r="Z2124" s="88">
        <v>30.003616970375358</v>
      </c>
      <c r="AA2124" s="88">
        <v>30.601230116643197</v>
      </c>
      <c r="AB2124" s="88">
        <v>31.210746543536995</v>
      </c>
      <c r="AC2124" s="88">
        <v>31.832403341038027</v>
      </c>
      <c r="AD2124" s="88">
        <v>32.46644232149454</v>
      </c>
      <c r="AE2124" s="88">
        <v>33.113110113682026</v>
      </c>
      <c r="AF2124" s="88">
        <v>33.772658258736996</v>
      </c>
      <c r="AG2124" s="88">
        <v>34.445343308001569</v>
      </c>
      <c r="AH2124" s="139">
        <v>35.131426922816928</v>
      </c>
      <c r="AI2124" s="139">
        <v>35.831175976304479</v>
      </c>
      <c r="AU2124" s="88"/>
    </row>
    <row r="2125" spans="3:47" s="11" customFormat="1" outlineLevel="2" x14ac:dyDescent="0.2">
      <c r="C2125" s="119">
        <v>20</v>
      </c>
      <c r="E2125" s="134"/>
      <c r="F2125" s="36" t="s">
        <v>215</v>
      </c>
      <c r="Q2125" s="135" t="s">
        <v>110</v>
      </c>
      <c r="R2125" s="136"/>
      <c r="S2125" s="88"/>
      <c r="T2125" s="88"/>
      <c r="U2125" s="137">
        <v>20.809709999999995</v>
      </c>
      <c r="V2125" s="137">
        <v>21.548454704999997</v>
      </c>
      <c r="W2125" s="138">
        <v>22.151811436739997</v>
      </c>
      <c r="X2125" s="137">
        <v>22.758771070106675</v>
      </c>
      <c r="Y2125" s="88">
        <v>23.311809207110272</v>
      </c>
      <c r="Z2125" s="88">
        <v>23.803688381380301</v>
      </c>
      <c r="AA2125" s="88">
        <v>24.277381780169769</v>
      </c>
      <c r="AB2125" s="88">
        <v>24.760501677595148</v>
      </c>
      <c r="AC2125" s="88">
        <v>25.253235660979293</v>
      </c>
      <c r="AD2125" s="88">
        <v>25.755775050632781</v>
      </c>
      <c r="AE2125" s="88">
        <v>26.268314974140374</v>
      </c>
      <c r="AF2125" s="88">
        <v>26.79105444212577</v>
      </c>
      <c r="AG2125" s="88">
        <v>27.324196425524072</v>
      </c>
      <c r="AH2125" s="139">
        <v>27.867947934392003</v>
      </c>
      <c r="AI2125" s="139">
        <v>28.422520098286405</v>
      </c>
      <c r="AU2125" s="88"/>
    </row>
    <row r="2126" spans="3:47" s="11" customFormat="1" outlineLevel="2" x14ac:dyDescent="0.2">
      <c r="C2126" s="119">
        <v>20</v>
      </c>
      <c r="E2126" s="134"/>
      <c r="F2126" s="36" t="s">
        <v>216</v>
      </c>
      <c r="Q2126" s="135" t="s">
        <v>110</v>
      </c>
      <c r="R2126" s="136"/>
      <c r="S2126" s="88"/>
      <c r="T2126" s="88"/>
      <c r="U2126" s="137">
        <v>0</v>
      </c>
      <c r="V2126" s="137">
        <v>0</v>
      </c>
      <c r="W2126" s="138">
        <v>0</v>
      </c>
      <c r="X2126" s="137">
        <v>0</v>
      </c>
      <c r="Y2126" s="88">
        <v>0</v>
      </c>
      <c r="Z2126" s="88">
        <v>0</v>
      </c>
      <c r="AA2126" s="88">
        <v>0</v>
      </c>
      <c r="AB2126" s="88">
        <v>0</v>
      </c>
      <c r="AC2126" s="88">
        <v>0</v>
      </c>
      <c r="AD2126" s="88">
        <v>0</v>
      </c>
      <c r="AE2126" s="88">
        <v>0</v>
      </c>
      <c r="AF2126" s="88">
        <v>0</v>
      </c>
      <c r="AG2126" s="88">
        <v>0</v>
      </c>
      <c r="AH2126" s="139">
        <v>0</v>
      </c>
      <c r="AI2126" s="139">
        <v>0</v>
      </c>
      <c r="AU2126" s="88"/>
    </row>
    <row r="2127" spans="3:47" s="11" customFormat="1" outlineLevel="2" x14ac:dyDescent="0.2">
      <c r="C2127" s="119">
        <v>20</v>
      </c>
      <c r="E2127" s="134"/>
      <c r="F2127" s="36" t="s">
        <v>33</v>
      </c>
      <c r="Q2127" s="135" t="s">
        <v>110</v>
      </c>
      <c r="R2127" s="136"/>
      <c r="S2127" s="88"/>
      <c r="T2127" s="88"/>
      <c r="U2127" s="137">
        <v>0</v>
      </c>
      <c r="V2127" s="137">
        <v>0</v>
      </c>
      <c r="W2127" s="138">
        <v>0</v>
      </c>
      <c r="X2127" s="137">
        <v>0</v>
      </c>
      <c r="Y2127" s="88">
        <v>0</v>
      </c>
      <c r="Z2127" s="88">
        <v>0</v>
      </c>
      <c r="AA2127" s="88">
        <v>0</v>
      </c>
      <c r="AB2127" s="88">
        <v>0</v>
      </c>
      <c r="AC2127" s="88">
        <v>0</v>
      </c>
      <c r="AD2127" s="88">
        <v>0</v>
      </c>
      <c r="AE2127" s="88">
        <v>0</v>
      </c>
      <c r="AF2127" s="88">
        <v>0</v>
      </c>
      <c r="AG2127" s="88">
        <v>0</v>
      </c>
      <c r="AH2127" s="139">
        <v>0</v>
      </c>
      <c r="AI2127" s="139">
        <v>0</v>
      </c>
      <c r="AU2127" s="88"/>
    </row>
    <row r="2128" spans="3:47" s="11" customFormat="1" outlineLevel="2" x14ac:dyDescent="0.2">
      <c r="C2128" s="119">
        <v>20</v>
      </c>
      <c r="E2128" s="134"/>
      <c r="F2128" s="36" t="s">
        <v>34</v>
      </c>
      <c r="Q2128" s="135" t="s">
        <v>110</v>
      </c>
      <c r="R2128" s="136"/>
      <c r="S2128" s="88"/>
      <c r="T2128" s="88"/>
      <c r="U2128" s="137">
        <v>0</v>
      </c>
      <c r="V2128" s="137">
        <v>0</v>
      </c>
      <c r="W2128" s="138">
        <v>0</v>
      </c>
      <c r="X2128" s="137">
        <v>0</v>
      </c>
      <c r="Y2128" s="88">
        <v>0</v>
      </c>
      <c r="Z2128" s="88">
        <v>0</v>
      </c>
      <c r="AA2128" s="88">
        <v>0</v>
      </c>
      <c r="AB2128" s="88">
        <v>0</v>
      </c>
      <c r="AC2128" s="88">
        <v>0</v>
      </c>
      <c r="AD2128" s="88">
        <v>0</v>
      </c>
      <c r="AE2128" s="88">
        <v>0</v>
      </c>
      <c r="AF2128" s="88">
        <v>0</v>
      </c>
      <c r="AG2128" s="88">
        <v>0</v>
      </c>
      <c r="AH2128" s="139">
        <v>0</v>
      </c>
      <c r="AI2128" s="139">
        <v>0</v>
      </c>
      <c r="AU2128" s="88"/>
    </row>
    <row r="2129" spans="3:47" s="11" customFormat="1" outlineLevel="2" x14ac:dyDescent="0.2">
      <c r="C2129" s="119">
        <v>20</v>
      </c>
      <c r="E2129" s="134"/>
      <c r="F2129" s="36" t="s">
        <v>217</v>
      </c>
      <c r="Q2129" s="135" t="s">
        <v>110</v>
      </c>
      <c r="R2129" s="136"/>
      <c r="S2129" s="88"/>
      <c r="T2129" s="88"/>
      <c r="U2129" s="137">
        <v>0</v>
      </c>
      <c r="V2129" s="137">
        <v>0</v>
      </c>
      <c r="W2129" s="138">
        <v>0</v>
      </c>
      <c r="X2129" s="137">
        <v>0</v>
      </c>
      <c r="Y2129" s="88">
        <v>0</v>
      </c>
      <c r="Z2129" s="88">
        <v>0</v>
      </c>
      <c r="AA2129" s="88">
        <v>0</v>
      </c>
      <c r="AB2129" s="88">
        <v>0</v>
      </c>
      <c r="AC2129" s="88">
        <v>0</v>
      </c>
      <c r="AD2129" s="88">
        <v>0</v>
      </c>
      <c r="AE2129" s="88">
        <v>0</v>
      </c>
      <c r="AF2129" s="88">
        <v>0</v>
      </c>
      <c r="AG2129" s="88">
        <v>0</v>
      </c>
      <c r="AH2129" s="139">
        <v>0</v>
      </c>
      <c r="AI2129" s="139">
        <v>0</v>
      </c>
      <c r="AU2129" s="88"/>
    </row>
    <row r="2130" spans="3:47" s="11" customFormat="1" outlineLevel="2" x14ac:dyDescent="0.2">
      <c r="C2130" s="119">
        <v>20</v>
      </c>
      <c r="E2130" s="134"/>
      <c r="F2130" s="36" t="s">
        <v>152</v>
      </c>
      <c r="Q2130" s="135" t="s">
        <v>110</v>
      </c>
      <c r="R2130" s="136"/>
      <c r="S2130" s="88"/>
      <c r="T2130" s="88"/>
      <c r="U2130" s="137">
        <v>0</v>
      </c>
      <c r="V2130" s="137">
        <v>0</v>
      </c>
      <c r="W2130" s="138">
        <v>0</v>
      </c>
      <c r="X2130" s="137">
        <v>0</v>
      </c>
      <c r="Y2130" s="88">
        <v>0</v>
      </c>
      <c r="Z2130" s="88">
        <v>0</v>
      </c>
      <c r="AA2130" s="88">
        <v>0</v>
      </c>
      <c r="AB2130" s="88">
        <v>0</v>
      </c>
      <c r="AC2130" s="88">
        <v>0</v>
      </c>
      <c r="AD2130" s="88">
        <v>0</v>
      </c>
      <c r="AE2130" s="88">
        <v>0</v>
      </c>
      <c r="AF2130" s="88">
        <v>0</v>
      </c>
      <c r="AG2130" s="88">
        <v>0</v>
      </c>
      <c r="AH2130" s="139">
        <v>0</v>
      </c>
      <c r="AI2130" s="139">
        <v>0</v>
      </c>
      <c r="AU2130" s="88"/>
    </row>
    <row r="2131" spans="3:47" s="11" customFormat="1" outlineLevel="2" x14ac:dyDescent="0.2">
      <c r="C2131" s="119">
        <v>20</v>
      </c>
      <c r="E2131" s="140"/>
      <c r="F2131" s="141" t="s">
        <v>152</v>
      </c>
      <c r="G2131" s="142"/>
      <c r="H2131" s="142"/>
      <c r="I2131" s="142"/>
      <c r="J2131" s="142"/>
      <c r="K2131" s="142"/>
      <c r="L2131" s="142"/>
      <c r="M2131" s="142"/>
      <c r="N2131" s="142"/>
      <c r="O2131" s="142"/>
      <c r="P2131" s="142"/>
      <c r="Q2131" s="143" t="s">
        <v>110</v>
      </c>
      <c r="R2131" s="144"/>
      <c r="S2131" s="145"/>
      <c r="T2131" s="145"/>
      <c r="U2131" s="146">
        <v>0</v>
      </c>
      <c r="V2131" s="146">
        <v>0</v>
      </c>
      <c r="W2131" s="147">
        <v>0</v>
      </c>
      <c r="X2131" s="146">
        <v>0</v>
      </c>
      <c r="Y2131" s="145">
        <v>0</v>
      </c>
      <c r="Z2131" s="145">
        <v>0</v>
      </c>
      <c r="AA2131" s="145">
        <v>0</v>
      </c>
      <c r="AB2131" s="145">
        <v>0</v>
      </c>
      <c r="AC2131" s="145">
        <v>0</v>
      </c>
      <c r="AD2131" s="145">
        <v>0</v>
      </c>
      <c r="AE2131" s="145">
        <v>0</v>
      </c>
      <c r="AF2131" s="145">
        <v>0</v>
      </c>
      <c r="AG2131" s="145">
        <v>0</v>
      </c>
      <c r="AH2131" s="148">
        <v>0</v>
      </c>
      <c r="AI2131" s="148">
        <v>0</v>
      </c>
      <c r="AU2131" s="88"/>
    </row>
    <row r="2132" spans="3:47" s="11" customFormat="1" outlineLevel="2" x14ac:dyDescent="0.2">
      <c r="C2132" s="119">
        <v>20</v>
      </c>
      <c r="F2132" s="149"/>
      <c r="G2132" s="149"/>
      <c r="H2132" s="149"/>
      <c r="I2132" s="149"/>
      <c r="J2132" s="149"/>
      <c r="K2132" s="149"/>
      <c r="L2132" s="149"/>
      <c r="M2132" s="149"/>
      <c r="N2132" s="149"/>
      <c r="O2132" s="149"/>
      <c r="P2132" s="149" t="s">
        <v>175</v>
      </c>
      <c r="Q2132" s="16" t="s">
        <v>110</v>
      </c>
      <c r="R2132" s="150"/>
      <c r="S2132" s="150"/>
      <c r="T2132" s="150"/>
      <c r="U2132" s="150">
        <v>894.13157203304081</v>
      </c>
      <c r="V2132" s="150">
        <v>954.92600067523426</v>
      </c>
      <c r="W2132" s="150">
        <v>996.76087436542332</v>
      </c>
      <c r="X2132" s="150">
        <v>1023.4917160334056</v>
      </c>
      <c r="Y2132" s="150">
        <v>1048.1741120356505</v>
      </c>
      <c r="Z2132" s="150">
        <v>1070.6184030992499</v>
      </c>
      <c r="AA2132" s="150">
        <v>1091.9295624529241</v>
      </c>
      <c r="AB2132" s="150">
        <v>1113.6649339205151</v>
      </c>
      <c r="AC2132" s="150">
        <v>1135.832961783068</v>
      </c>
      <c r="AD2132" s="150">
        <v>1158.4422584131937</v>
      </c>
      <c r="AE2132" s="150">
        <v>1181.5016076211214</v>
      </c>
      <c r="AF2132" s="150">
        <v>1205.0199680673584</v>
      </c>
      <c r="AG2132" s="150">
        <v>1229.006476743285</v>
      </c>
      <c r="AH2132" s="150">
        <v>1253.4704525210329</v>
      </c>
      <c r="AI2132" s="150">
        <v>1278.4213997740312</v>
      </c>
      <c r="AU2132" s="88"/>
    </row>
    <row r="2133" spans="3:47" s="11" customFormat="1" outlineLevel="2" x14ac:dyDescent="0.2">
      <c r="C2133" s="119">
        <v>20</v>
      </c>
      <c r="E2133" s="124" t="s">
        <v>176</v>
      </c>
      <c r="AU2133" s="88"/>
    </row>
    <row r="2134" spans="3:47" s="11" customFormat="1" outlineLevel="2" x14ac:dyDescent="0.2">
      <c r="C2134" s="119">
        <v>20</v>
      </c>
      <c r="E2134" s="151" t="s">
        <v>209</v>
      </c>
      <c r="F2134" s="127"/>
      <c r="G2134" s="127"/>
      <c r="H2134" s="127"/>
      <c r="I2134" s="127"/>
      <c r="J2134" s="127"/>
      <c r="K2134" s="127"/>
      <c r="L2134" s="127"/>
      <c r="M2134" s="127"/>
      <c r="N2134" s="127"/>
      <c r="O2134" s="127"/>
      <c r="P2134" s="152"/>
      <c r="Q2134" s="128" t="s">
        <v>110</v>
      </c>
      <c r="R2134" s="129"/>
      <c r="S2134" s="130"/>
      <c r="T2134" s="130"/>
      <c r="U2134" s="131">
        <v>0</v>
      </c>
      <c r="V2134" s="131">
        <v>0</v>
      </c>
      <c r="W2134" s="132">
        <v>0</v>
      </c>
      <c r="X2134" s="131">
        <v>0</v>
      </c>
      <c r="Y2134" s="130">
        <v>0</v>
      </c>
      <c r="Z2134" s="130">
        <v>0</v>
      </c>
      <c r="AA2134" s="130">
        <v>0</v>
      </c>
      <c r="AB2134" s="130">
        <v>0</v>
      </c>
      <c r="AC2134" s="130">
        <v>0</v>
      </c>
      <c r="AD2134" s="130">
        <v>0</v>
      </c>
      <c r="AE2134" s="130">
        <v>0</v>
      </c>
      <c r="AF2134" s="130">
        <v>0</v>
      </c>
      <c r="AG2134" s="130">
        <v>0</v>
      </c>
      <c r="AH2134" s="133">
        <v>0</v>
      </c>
      <c r="AI2134" s="133">
        <v>0</v>
      </c>
      <c r="AU2134" s="88"/>
    </row>
    <row r="2135" spans="3:47" s="11" customFormat="1" outlineLevel="2" x14ac:dyDescent="0.2">
      <c r="C2135" s="119">
        <v>20</v>
      </c>
      <c r="E2135" s="153" t="s">
        <v>31</v>
      </c>
      <c r="P2135" s="149"/>
      <c r="Q2135" s="135" t="s">
        <v>110</v>
      </c>
      <c r="R2135" s="136"/>
      <c r="S2135" s="88"/>
      <c r="T2135" s="88"/>
      <c r="U2135" s="137">
        <v>0</v>
      </c>
      <c r="V2135" s="137">
        <v>0</v>
      </c>
      <c r="W2135" s="138">
        <v>0</v>
      </c>
      <c r="X2135" s="137">
        <v>0</v>
      </c>
      <c r="Y2135" s="88">
        <v>0</v>
      </c>
      <c r="Z2135" s="88">
        <v>0</v>
      </c>
      <c r="AA2135" s="88">
        <v>0</v>
      </c>
      <c r="AB2135" s="88">
        <v>0</v>
      </c>
      <c r="AC2135" s="88">
        <v>0</v>
      </c>
      <c r="AD2135" s="88">
        <v>0</v>
      </c>
      <c r="AE2135" s="88">
        <v>0</v>
      </c>
      <c r="AF2135" s="88">
        <v>0</v>
      </c>
      <c r="AG2135" s="88">
        <v>0</v>
      </c>
      <c r="AH2135" s="139">
        <v>0</v>
      </c>
      <c r="AI2135" s="139">
        <v>0</v>
      </c>
      <c r="AU2135" s="88"/>
    </row>
    <row r="2136" spans="3:47" s="11" customFormat="1" outlineLevel="2" x14ac:dyDescent="0.2">
      <c r="C2136" s="119">
        <v>20</v>
      </c>
      <c r="E2136" s="153" t="s">
        <v>28</v>
      </c>
      <c r="P2136" s="149"/>
      <c r="Q2136" s="135" t="s">
        <v>110</v>
      </c>
      <c r="R2136" s="136"/>
      <c r="S2136" s="88"/>
      <c r="T2136" s="88"/>
      <c r="U2136" s="137">
        <v>0</v>
      </c>
      <c r="V2136" s="137">
        <v>0</v>
      </c>
      <c r="W2136" s="138">
        <v>0</v>
      </c>
      <c r="X2136" s="137">
        <v>0</v>
      </c>
      <c r="Y2136" s="88">
        <v>0</v>
      </c>
      <c r="Z2136" s="88">
        <v>0</v>
      </c>
      <c r="AA2136" s="88">
        <v>0</v>
      </c>
      <c r="AB2136" s="88">
        <v>0</v>
      </c>
      <c r="AC2136" s="88">
        <v>0</v>
      </c>
      <c r="AD2136" s="88">
        <v>0</v>
      </c>
      <c r="AE2136" s="88">
        <v>0</v>
      </c>
      <c r="AF2136" s="88">
        <v>0</v>
      </c>
      <c r="AG2136" s="88">
        <v>0</v>
      </c>
      <c r="AH2136" s="139">
        <v>0</v>
      </c>
      <c r="AI2136" s="139">
        <v>0</v>
      </c>
      <c r="AU2136" s="88"/>
    </row>
    <row r="2137" spans="3:47" s="11" customFormat="1" outlineLevel="2" x14ac:dyDescent="0.2">
      <c r="C2137" s="119">
        <v>20</v>
      </c>
      <c r="E2137" s="153" t="s">
        <v>210</v>
      </c>
      <c r="P2137" s="149"/>
      <c r="Q2137" s="135" t="s">
        <v>110</v>
      </c>
      <c r="R2137" s="136"/>
      <c r="S2137" s="88"/>
      <c r="T2137" s="88"/>
      <c r="U2137" s="137">
        <v>0</v>
      </c>
      <c r="V2137" s="137">
        <v>0</v>
      </c>
      <c r="W2137" s="138">
        <v>0</v>
      </c>
      <c r="X2137" s="137">
        <v>0</v>
      </c>
      <c r="Y2137" s="88">
        <v>0</v>
      </c>
      <c r="Z2137" s="88">
        <v>0</v>
      </c>
      <c r="AA2137" s="88">
        <v>0</v>
      </c>
      <c r="AB2137" s="88">
        <v>0</v>
      </c>
      <c r="AC2137" s="88">
        <v>0</v>
      </c>
      <c r="AD2137" s="88">
        <v>0</v>
      </c>
      <c r="AE2137" s="88">
        <v>0</v>
      </c>
      <c r="AF2137" s="88">
        <v>0</v>
      </c>
      <c r="AG2137" s="88">
        <v>0</v>
      </c>
      <c r="AH2137" s="139">
        <v>0</v>
      </c>
      <c r="AI2137" s="139">
        <v>0</v>
      </c>
      <c r="AU2137" s="88"/>
    </row>
    <row r="2138" spans="3:47" s="11" customFormat="1" outlineLevel="2" x14ac:dyDescent="0.2">
      <c r="C2138" s="119">
        <v>20</v>
      </c>
      <c r="E2138" s="153" t="s">
        <v>211</v>
      </c>
      <c r="P2138" s="149"/>
      <c r="Q2138" s="135" t="s">
        <v>110</v>
      </c>
      <c r="R2138" s="136"/>
      <c r="S2138" s="88"/>
      <c r="T2138" s="88"/>
      <c r="U2138" s="137">
        <v>0</v>
      </c>
      <c r="V2138" s="137">
        <v>0</v>
      </c>
      <c r="W2138" s="138">
        <v>0</v>
      </c>
      <c r="X2138" s="137">
        <v>28.956865249038401</v>
      </c>
      <c r="Y2138" s="88">
        <v>27.918573100019092</v>
      </c>
      <c r="Z2138" s="88">
        <v>28.686333860269617</v>
      </c>
      <c r="AA2138" s="88">
        <v>29.403492206776356</v>
      </c>
      <c r="AB2138" s="88">
        <v>30.138579511945764</v>
      </c>
      <c r="AC2138" s="88">
        <v>30.892043999744402</v>
      </c>
      <c r="AD2138" s="88">
        <v>31.664345099738011</v>
      </c>
      <c r="AE2138" s="88">
        <v>32.45595372723146</v>
      </c>
      <c r="AF2138" s="88">
        <v>33.26735257041225</v>
      </c>
      <c r="AG2138" s="88">
        <v>34.099036384672551</v>
      </c>
      <c r="AH2138" s="139">
        <v>34.951512294289358</v>
      </c>
      <c r="AI2138" s="139">
        <v>35.82530010164659</v>
      </c>
      <c r="AU2138" s="88"/>
    </row>
    <row r="2139" spans="3:47" s="11" customFormat="1" outlineLevel="2" x14ac:dyDescent="0.2">
      <c r="C2139" s="119">
        <v>20</v>
      </c>
      <c r="E2139" s="153" t="s">
        <v>212</v>
      </c>
      <c r="P2139" s="149"/>
      <c r="Q2139" s="135" t="s">
        <v>110</v>
      </c>
      <c r="R2139" s="136"/>
      <c r="S2139" s="88"/>
      <c r="T2139" s="88"/>
      <c r="U2139" s="137">
        <v>0</v>
      </c>
      <c r="V2139" s="137">
        <v>0</v>
      </c>
      <c r="W2139" s="138">
        <v>0</v>
      </c>
      <c r="X2139" s="137">
        <v>0</v>
      </c>
      <c r="Y2139" s="88">
        <v>0</v>
      </c>
      <c r="Z2139" s="88">
        <v>0</v>
      </c>
      <c r="AA2139" s="88">
        <v>0</v>
      </c>
      <c r="AB2139" s="88">
        <v>0</v>
      </c>
      <c r="AC2139" s="88">
        <v>0</v>
      </c>
      <c r="AD2139" s="88">
        <v>0</v>
      </c>
      <c r="AE2139" s="88">
        <v>0</v>
      </c>
      <c r="AF2139" s="88">
        <v>0</v>
      </c>
      <c r="AG2139" s="88">
        <v>0</v>
      </c>
      <c r="AH2139" s="139">
        <v>0</v>
      </c>
      <c r="AI2139" s="139">
        <v>0</v>
      </c>
      <c r="AU2139" s="88"/>
    </row>
    <row r="2140" spans="3:47" s="11" customFormat="1" outlineLevel="2" x14ac:dyDescent="0.2">
      <c r="C2140" s="119">
        <v>20</v>
      </c>
      <c r="E2140" s="153" t="s">
        <v>213</v>
      </c>
      <c r="P2140" s="149"/>
      <c r="Q2140" s="135" t="s">
        <v>110</v>
      </c>
      <c r="R2140" s="136"/>
      <c r="S2140" s="88"/>
      <c r="T2140" s="88"/>
      <c r="U2140" s="137">
        <v>0</v>
      </c>
      <c r="V2140" s="137">
        <v>0</v>
      </c>
      <c r="W2140" s="138">
        <v>0</v>
      </c>
      <c r="X2140" s="137">
        <v>0</v>
      </c>
      <c r="Y2140" s="88">
        <v>0</v>
      </c>
      <c r="Z2140" s="88">
        <v>0</v>
      </c>
      <c r="AA2140" s="88">
        <v>0</v>
      </c>
      <c r="AB2140" s="88">
        <v>0</v>
      </c>
      <c r="AC2140" s="88">
        <v>0</v>
      </c>
      <c r="AD2140" s="88">
        <v>0</v>
      </c>
      <c r="AE2140" s="88">
        <v>0</v>
      </c>
      <c r="AF2140" s="88">
        <v>0</v>
      </c>
      <c r="AG2140" s="88">
        <v>0</v>
      </c>
      <c r="AH2140" s="139">
        <v>0</v>
      </c>
      <c r="AI2140" s="139">
        <v>0</v>
      </c>
      <c r="AU2140" s="88"/>
    </row>
    <row r="2141" spans="3:47" s="11" customFormat="1" outlineLevel="2" x14ac:dyDescent="0.2">
      <c r="C2141" s="119">
        <v>20</v>
      </c>
      <c r="E2141" s="153" t="s">
        <v>214</v>
      </c>
      <c r="P2141" s="149"/>
      <c r="Q2141" s="135" t="s">
        <v>110</v>
      </c>
      <c r="R2141" s="136"/>
      <c r="S2141" s="88"/>
      <c r="T2141" s="88"/>
      <c r="U2141" s="137">
        <v>0</v>
      </c>
      <c r="V2141" s="137">
        <v>0</v>
      </c>
      <c r="W2141" s="138">
        <v>0</v>
      </c>
      <c r="X2141" s="137">
        <v>0</v>
      </c>
      <c r="Y2141" s="88">
        <v>0</v>
      </c>
      <c r="Z2141" s="88">
        <v>0</v>
      </c>
      <c r="AA2141" s="88">
        <v>0</v>
      </c>
      <c r="AB2141" s="88">
        <v>0</v>
      </c>
      <c r="AC2141" s="88">
        <v>0</v>
      </c>
      <c r="AD2141" s="88">
        <v>0</v>
      </c>
      <c r="AE2141" s="88">
        <v>0</v>
      </c>
      <c r="AF2141" s="88">
        <v>0</v>
      </c>
      <c r="AG2141" s="88">
        <v>0</v>
      </c>
      <c r="AH2141" s="139">
        <v>0</v>
      </c>
      <c r="AI2141" s="139">
        <v>0</v>
      </c>
      <c r="AU2141" s="88"/>
    </row>
    <row r="2142" spans="3:47" s="11" customFormat="1" outlineLevel="2" x14ac:dyDescent="0.2">
      <c r="C2142" s="119">
        <v>20</v>
      </c>
      <c r="E2142" s="153" t="s">
        <v>215</v>
      </c>
      <c r="P2142" s="149"/>
      <c r="Q2142" s="135" t="s">
        <v>110</v>
      </c>
      <c r="R2142" s="136"/>
      <c r="S2142" s="88"/>
      <c r="T2142" s="88"/>
      <c r="U2142" s="137">
        <v>0</v>
      </c>
      <c r="V2142" s="137">
        <v>0</v>
      </c>
      <c r="W2142" s="138">
        <v>0</v>
      </c>
      <c r="X2142" s="137">
        <v>0</v>
      </c>
      <c r="Y2142" s="88">
        <v>0</v>
      </c>
      <c r="Z2142" s="88">
        <v>0</v>
      </c>
      <c r="AA2142" s="88">
        <v>0</v>
      </c>
      <c r="AB2142" s="88">
        <v>0</v>
      </c>
      <c r="AC2142" s="88">
        <v>0</v>
      </c>
      <c r="AD2142" s="88">
        <v>0</v>
      </c>
      <c r="AE2142" s="88">
        <v>0</v>
      </c>
      <c r="AF2142" s="88">
        <v>0</v>
      </c>
      <c r="AG2142" s="88">
        <v>0</v>
      </c>
      <c r="AH2142" s="139">
        <v>0</v>
      </c>
      <c r="AI2142" s="139">
        <v>0</v>
      </c>
      <c r="AU2142" s="88"/>
    </row>
    <row r="2143" spans="3:47" s="11" customFormat="1" outlineLevel="2" x14ac:dyDescent="0.2">
      <c r="C2143" s="119">
        <v>20</v>
      </c>
      <c r="E2143" s="153" t="s">
        <v>216</v>
      </c>
      <c r="P2143" s="149"/>
      <c r="Q2143" s="135" t="s">
        <v>110</v>
      </c>
      <c r="R2143" s="136"/>
      <c r="S2143" s="88"/>
      <c r="T2143" s="88"/>
      <c r="U2143" s="137">
        <v>0</v>
      </c>
      <c r="V2143" s="137">
        <v>0</v>
      </c>
      <c r="W2143" s="138">
        <v>0</v>
      </c>
      <c r="X2143" s="137">
        <v>53.570512540117342</v>
      </c>
      <c r="Y2143" s="88">
        <v>55.106200566267368</v>
      </c>
      <c r="Z2143" s="88">
        <v>56.621621081839727</v>
      </c>
      <c r="AA2143" s="88">
        <v>58.037161608885718</v>
      </c>
      <c r="AB2143" s="88">
        <v>0</v>
      </c>
      <c r="AC2143" s="88">
        <v>0</v>
      </c>
      <c r="AD2143" s="88">
        <v>0</v>
      </c>
      <c r="AE2143" s="88">
        <v>0</v>
      </c>
      <c r="AF2143" s="88">
        <v>0</v>
      </c>
      <c r="AG2143" s="88">
        <v>0</v>
      </c>
      <c r="AH2143" s="139">
        <v>0</v>
      </c>
      <c r="AI2143" s="139">
        <v>0</v>
      </c>
      <c r="AU2143" s="88"/>
    </row>
    <row r="2144" spans="3:47" s="11" customFormat="1" outlineLevel="2" x14ac:dyDescent="0.2">
      <c r="C2144" s="119">
        <v>20</v>
      </c>
      <c r="E2144" s="153" t="s">
        <v>33</v>
      </c>
      <c r="P2144" s="149"/>
      <c r="Q2144" s="135" t="s">
        <v>110</v>
      </c>
      <c r="R2144" s="136"/>
      <c r="S2144" s="88"/>
      <c r="T2144" s="88"/>
      <c r="U2144" s="137">
        <v>0</v>
      </c>
      <c r="V2144" s="137">
        <v>0</v>
      </c>
      <c r="W2144" s="138">
        <v>0</v>
      </c>
      <c r="X2144" s="137">
        <v>0</v>
      </c>
      <c r="Y2144" s="88">
        <v>0</v>
      </c>
      <c r="Z2144" s="88">
        <v>0</v>
      </c>
      <c r="AA2144" s="88">
        <v>0</v>
      </c>
      <c r="AB2144" s="88">
        <v>0</v>
      </c>
      <c r="AC2144" s="88">
        <v>0</v>
      </c>
      <c r="AD2144" s="88">
        <v>0</v>
      </c>
      <c r="AE2144" s="88">
        <v>0</v>
      </c>
      <c r="AF2144" s="88">
        <v>0</v>
      </c>
      <c r="AG2144" s="88">
        <v>0</v>
      </c>
      <c r="AH2144" s="139">
        <v>0</v>
      </c>
      <c r="AI2144" s="139">
        <v>0</v>
      </c>
      <c r="AU2144" s="88"/>
    </row>
    <row r="2145" spans="3:47" s="11" customFormat="1" outlineLevel="2" x14ac:dyDescent="0.2">
      <c r="C2145" s="119">
        <v>20</v>
      </c>
      <c r="E2145" s="153" t="s">
        <v>34</v>
      </c>
      <c r="P2145" s="149"/>
      <c r="Q2145" s="135" t="s">
        <v>110</v>
      </c>
      <c r="R2145" s="136"/>
      <c r="S2145" s="88"/>
      <c r="T2145" s="88"/>
      <c r="U2145" s="137">
        <v>0</v>
      </c>
      <c r="V2145" s="137">
        <v>0</v>
      </c>
      <c r="W2145" s="138">
        <v>0</v>
      </c>
      <c r="X2145" s="137">
        <v>710.86030326907314</v>
      </c>
      <c r="Y2145" s="88">
        <v>882.62600103435273</v>
      </c>
      <c r="Z2145" s="88">
        <v>0</v>
      </c>
      <c r="AA2145" s="88">
        <v>328.45074886845248</v>
      </c>
      <c r="AB2145" s="88">
        <v>82.573899555455483</v>
      </c>
      <c r="AC2145" s="88">
        <v>5.599034260762255</v>
      </c>
      <c r="AD2145" s="88">
        <v>92.295624507297902</v>
      </c>
      <c r="AE2145" s="88">
        <v>239.92962828950093</v>
      </c>
      <c r="AF2145" s="88">
        <v>366.0849502813424</v>
      </c>
      <c r="AG2145" s="88">
        <v>252.85514950330932</v>
      </c>
      <c r="AH2145" s="139">
        <v>319.17540955235853</v>
      </c>
      <c r="AI2145" s="139">
        <v>263.67245974337533</v>
      </c>
      <c r="AU2145" s="88"/>
    </row>
    <row r="2146" spans="3:47" s="11" customFormat="1" outlineLevel="2" x14ac:dyDescent="0.2">
      <c r="C2146" s="119">
        <v>20</v>
      </c>
      <c r="E2146" s="153" t="s">
        <v>217</v>
      </c>
      <c r="P2146" s="149"/>
      <c r="Q2146" s="135" t="s">
        <v>110</v>
      </c>
      <c r="R2146" s="136"/>
      <c r="S2146" s="88"/>
      <c r="T2146" s="88"/>
      <c r="U2146" s="137">
        <v>0</v>
      </c>
      <c r="V2146" s="137">
        <v>0</v>
      </c>
      <c r="W2146" s="138">
        <v>0</v>
      </c>
      <c r="X2146" s="137">
        <v>0</v>
      </c>
      <c r="Y2146" s="88">
        <v>0</v>
      </c>
      <c r="Z2146" s="88">
        <v>0</v>
      </c>
      <c r="AA2146" s="88">
        <v>0</v>
      </c>
      <c r="AB2146" s="88">
        <v>0</v>
      </c>
      <c r="AC2146" s="88">
        <v>0</v>
      </c>
      <c r="AD2146" s="88">
        <v>0</v>
      </c>
      <c r="AE2146" s="88">
        <v>0</v>
      </c>
      <c r="AF2146" s="88">
        <v>0</v>
      </c>
      <c r="AG2146" s="88">
        <v>0</v>
      </c>
      <c r="AH2146" s="139">
        <v>0</v>
      </c>
      <c r="AI2146" s="139">
        <v>0</v>
      </c>
      <c r="AU2146" s="88"/>
    </row>
    <row r="2147" spans="3:47" s="11" customFormat="1" outlineLevel="2" x14ac:dyDescent="0.2">
      <c r="C2147" s="119">
        <v>20</v>
      </c>
      <c r="E2147" s="153" t="s">
        <v>152</v>
      </c>
      <c r="P2147" s="149"/>
      <c r="Q2147" s="135" t="s">
        <v>110</v>
      </c>
      <c r="R2147" s="136"/>
      <c r="S2147" s="88"/>
      <c r="T2147" s="88"/>
      <c r="U2147" s="137">
        <v>0</v>
      </c>
      <c r="V2147" s="137">
        <v>0</v>
      </c>
      <c r="W2147" s="138">
        <v>0</v>
      </c>
      <c r="X2147" s="137">
        <v>0</v>
      </c>
      <c r="Y2147" s="88">
        <v>0</v>
      </c>
      <c r="Z2147" s="88">
        <v>0</v>
      </c>
      <c r="AA2147" s="88">
        <v>0</v>
      </c>
      <c r="AB2147" s="88">
        <v>0</v>
      </c>
      <c r="AC2147" s="88">
        <v>0</v>
      </c>
      <c r="AD2147" s="88">
        <v>0</v>
      </c>
      <c r="AE2147" s="88">
        <v>0</v>
      </c>
      <c r="AF2147" s="88">
        <v>0</v>
      </c>
      <c r="AG2147" s="88">
        <v>0</v>
      </c>
      <c r="AH2147" s="139">
        <v>0</v>
      </c>
      <c r="AI2147" s="139">
        <v>0</v>
      </c>
      <c r="AU2147" s="88"/>
    </row>
    <row r="2148" spans="3:47" s="11" customFormat="1" outlineLevel="2" x14ac:dyDescent="0.2">
      <c r="C2148" s="119">
        <v>20</v>
      </c>
      <c r="E2148" s="154" t="s">
        <v>152</v>
      </c>
      <c r="F2148" s="142"/>
      <c r="G2148" s="142"/>
      <c r="H2148" s="142"/>
      <c r="I2148" s="142"/>
      <c r="J2148" s="142"/>
      <c r="K2148" s="142"/>
      <c r="L2148" s="142"/>
      <c r="M2148" s="142"/>
      <c r="N2148" s="142"/>
      <c r="O2148" s="142"/>
      <c r="P2148" s="155"/>
      <c r="Q2148" s="143" t="s">
        <v>110</v>
      </c>
      <c r="R2148" s="144"/>
      <c r="S2148" s="145"/>
      <c r="T2148" s="145"/>
      <c r="U2148" s="146">
        <v>0</v>
      </c>
      <c r="V2148" s="146">
        <v>0</v>
      </c>
      <c r="W2148" s="147">
        <v>0</v>
      </c>
      <c r="X2148" s="146">
        <v>0</v>
      </c>
      <c r="Y2148" s="145">
        <v>0</v>
      </c>
      <c r="Z2148" s="145">
        <v>0</v>
      </c>
      <c r="AA2148" s="145">
        <v>0</v>
      </c>
      <c r="AB2148" s="145">
        <v>0</v>
      </c>
      <c r="AC2148" s="145">
        <v>0</v>
      </c>
      <c r="AD2148" s="145">
        <v>0</v>
      </c>
      <c r="AE2148" s="145">
        <v>0</v>
      </c>
      <c r="AF2148" s="145">
        <v>0</v>
      </c>
      <c r="AG2148" s="145">
        <v>0</v>
      </c>
      <c r="AH2148" s="148">
        <v>0</v>
      </c>
      <c r="AI2148" s="148">
        <v>0</v>
      </c>
      <c r="AU2148" s="88"/>
    </row>
    <row r="2149" spans="3:47" s="11" customFormat="1" outlineLevel="2" x14ac:dyDescent="0.2">
      <c r="C2149" s="119">
        <v>20</v>
      </c>
      <c r="P2149" s="149" t="s">
        <v>177</v>
      </c>
      <c r="Q2149" s="16" t="s">
        <v>110</v>
      </c>
      <c r="R2149" s="150"/>
      <c r="S2149" s="150"/>
      <c r="T2149" s="150"/>
      <c r="U2149" s="150">
        <v>0</v>
      </c>
      <c r="V2149" s="150">
        <v>0</v>
      </c>
      <c r="W2149" s="150">
        <v>0</v>
      </c>
      <c r="X2149" s="150">
        <v>793.38768105822885</v>
      </c>
      <c r="Y2149" s="150">
        <v>965.6507747006392</v>
      </c>
      <c r="Z2149" s="150">
        <v>85.307954942109347</v>
      </c>
      <c r="AA2149" s="150">
        <v>415.89140268411455</v>
      </c>
      <c r="AB2149" s="150">
        <v>112.71247906740125</v>
      </c>
      <c r="AC2149" s="150">
        <v>36.491078260506654</v>
      </c>
      <c r="AD2149" s="150">
        <v>123.95996960703592</v>
      </c>
      <c r="AE2149" s="150">
        <v>272.38558201673237</v>
      </c>
      <c r="AF2149" s="150">
        <v>399.35230285175464</v>
      </c>
      <c r="AG2149" s="150">
        <v>286.95418588798185</v>
      </c>
      <c r="AH2149" s="150">
        <v>354.12692184664786</v>
      </c>
      <c r="AI2149" s="150">
        <v>299.4977598450219</v>
      </c>
      <c r="AU2149" s="88"/>
    </row>
    <row r="2150" spans="3:47" s="11" customFormat="1" outlineLevel="2" x14ac:dyDescent="0.2">
      <c r="C2150" s="119">
        <v>20</v>
      </c>
      <c r="E2150" s="124" t="s">
        <v>178</v>
      </c>
      <c r="AU2150" s="88"/>
    </row>
    <row r="2151" spans="3:47" s="11" customFormat="1" outlineLevel="2" x14ac:dyDescent="0.2">
      <c r="C2151" s="119">
        <v>20</v>
      </c>
      <c r="F2151" s="156" t="s">
        <v>179</v>
      </c>
      <c r="AU2151" s="88"/>
    </row>
    <row r="2152" spans="3:47" s="11" customFormat="1" outlineLevel="2" x14ac:dyDescent="0.2">
      <c r="C2152" s="119">
        <v>20</v>
      </c>
      <c r="E2152" s="125"/>
      <c r="F2152" s="157" t="s">
        <v>209</v>
      </c>
      <c r="G2152" s="127"/>
      <c r="H2152" s="158" t="s">
        <v>180</v>
      </c>
      <c r="I2152" s="127"/>
      <c r="J2152" s="127"/>
      <c r="K2152" s="127"/>
      <c r="L2152" s="127"/>
      <c r="M2152" s="127"/>
      <c r="N2152" s="127"/>
      <c r="O2152" s="127"/>
      <c r="P2152" s="152"/>
      <c r="Q2152" s="128" t="s">
        <v>110</v>
      </c>
      <c r="R2152" s="129"/>
      <c r="S2152" s="130"/>
      <c r="T2152" s="130"/>
      <c r="U2152" s="131">
        <v>2.0222199999999999</v>
      </c>
      <c r="V2152" s="131">
        <v>2.5540638600000003</v>
      </c>
      <c r="W2152" s="132">
        <v>2.6204695203600004</v>
      </c>
      <c r="X2152" s="131">
        <v>2.6854571644649288</v>
      </c>
      <c r="Y2152" s="130">
        <v>2.7491024992627477</v>
      </c>
      <c r="Z2152" s="130">
        <v>2.8109573054961601</v>
      </c>
      <c r="AA2152" s="130">
        <v>2.8671764516060834</v>
      </c>
      <c r="AB2152" s="130">
        <v>2.924519980638205</v>
      </c>
      <c r="AC2152" s="130">
        <v>2.9830103802509691</v>
      </c>
      <c r="AD2152" s="130">
        <v>3.0426705878559885</v>
      </c>
      <c r="AE2152" s="130">
        <v>3.1035239996131083</v>
      </c>
      <c r="AF2152" s="130">
        <v>3.1655944796053705</v>
      </c>
      <c r="AG2152" s="130">
        <v>3.2289063691974782</v>
      </c>
      <c r="AH2152" s="133">
        <v>3.2934844965814278</v>
      </c>
      <c r="AI2152" s="133">
        <v>3.3593541865130563</v>
      </c>
      <c r="AU2152" s="88"/>
    </row>
    <row r="2153" spans="3:47" s="11" customFormat="1" outlineLevel="2" x14ac:dyDescent="0.2">
      <c r="C2153" s="119">
        <v>20</v>
      </c>
      <c r="E2153" s="134"/>
      <c r="F2153" s="159" t="s">
        <v>31</v>
      </c>
      <c r="H2153" s="72" t="s">
        <v>180</v>
      </c>
      <c r="P2153" s="149"/>
      <c r="Q2153" s="135" t="s">
        <v>110</v>
      </c>
      <c r="R2153" s="136"/>
      <c r="S2153" s="88"/>
      <c r="T2153" s="88"/>
      <c r="U2153" s="137">
        <v>168.60636000000005</v>
      </c>
      <c r="V2153" s="137">
        <v>203.17066380000009</v>
      </c>
      <c r="W2153" s="138">
        <v>223.9550227067401</v>
      </c>
      <c r="X2153" s="137">
        <v>229.50910726986729</v>
      </c>
      <c r="Y2153" s="88">
        <v>234.94847311216316</v>
      </c>
      <c r="Z2153" s="88">
        <v>240.23481375718688</v>
      </c>
      <c r="AA2153" s="88">
        <v>245.03951003233064</v>
      </c>
      <c r="AB2153" s="88">
        <v>249.94030023297725</v>
      </c>
      <c r="AC2153" s="88">
        <v>254.93910623763679</v>
      </c>
      <c r="AD2153" s="88">
        <v>260.03788836238954</v>
      </c>
      <c r="AE2153" s="88">
        <v>265.23864612963735</v>
      </c>
      <c r="AF2153" s="88">
        <v>270.54341905223009</v>
      </c>
      <c r="AG2153" s="88">
        <v>275.95428743327471</v>
      </c>
      <c r="AH2153" s="139">
        <v>281.47337318194019</v>
      </c>
      <c r="AI2153" s="139">
        <v>287.10284064557902</v>
      </c>
      <c r="AU2153" s="88"/>
    </row>
    <row r="2154" spans="3:47" s="11" customFormat="1" outlineLevel="2" x14ac:dyDescent="0.2">
      <c r="C2154" s="119">
        <v>20</v>
      </c>
      <c r="E2154" s="134"/>
      <c r="F2154" s="159" t="s">
        <v>28</v>
      </c>
      <c r="H2154" s="72" t="s">
        <v>180</v>
      </c>
      <c r="P2154" s="149"/>
      <c r="Q2154" s="135" t="s">
        <v>110</v>
      </c>
      <c r="R2154" s="136"/>
      <c r="S2154" s="88"/>
      <c r="T2154" s="88"/>
      <c r="U2154" s="137">
        <v>0</v>
      </c>
      <c r="V2154" s="137">
        <v>0</v>
      </c>
      <c r="W2154" s="138">
        <v>0</v>
      </c>
      <c r="X2154" s="137">
        <v>0</v>
      </c>
      <c r="Y2154" s="88">
        <v>0</v>
      </c>
      <c r="Z2154" s="88">
        <v>0</v>
      </c>
      <c r="AA2154" s="88">
        <v>0</v>
      </c>
      <c r="AB2154" s="88">
        <v>0</v>
      </c>
      <c r="AC2154" s="88">
        <v>0</v>
      </c>
      <c r="AD2154" s="88">
        <v>0</v>
      </c>
      <c r="AE2154" s="88">
        <v>0</v>
      </c>
      <c r="AF2154" s="88">
        <v>0</v>
      </c>
      <c r="AG2154" s="88">
        <v>0</v>
      </c>
      <c r="AH2154" s="139">
        <v>0</v>
      </c>
      <c r="AI2154" s="139">
        <v>0</v>
      </c>
      <c r="AU2154" s="88"/>
    </row>
    <row r="2155" spans="3:47" s="11" customFormat="1" outlineLevel="2" x14ac:dyDescent="0.2">
      <c r="C2155" s="119">
        <v>20</v>
      </c>
      <c r="E2155" s="134"/>
      <c r="F2155" s="159" t="s">
        <v>210</v>
      </c>
      <c r="H2155" s="72" t="s">
        <v>180</v>
      </c>
      <c r="P2155" s="149"/>
      <c r="Q2155" s="135" t="s">
        <v>110</v>
      </c>
      <c r="R2155" s="136"/>
      <c r="S2155" s="88"/>
      <c r="T2155" s="88"/>
      <c r="U2155" s="137">
        <v>222.08177932415529</v>
      </c>
      <c r="V2155" s="137">
        <v>229.98595112602948</v>
      </c>
      <c r="W2155" s="138">
        <v>236.43488665635309</v>
      </c>
      <c r="X2155" s="137">
        <v>242.92567018301597</v>
      </c>
      <c r="Y2155" s="88">
        <v>248.79552759364671</v>
      </c>
      <c r="Z2155" s="88">
        <v>254.03804891694296</v>
      </c>
      <c r="AA2155" s="88">
        <v>259.07993134880888</v>
      </c>
      <c r="AB2155" s="88">
        <v>264.22187980844166</v>
      </c>
      <c r="AC2155" s="88">
        <v>269.46588030206976</v>
      </c>
      <c r="AD2155" s="88">
        <v>274.81395825210353</v>
      </c>
      <c r="AE2155" s="88">
        <v>280.26817927942625</v>
      </c>
      <c r="AF2155" s="88">
        <v>285.83065000121167</v>
      </c>
      <c r="AG2155" s="88">
        <v>291.50351884457575</v>
      </c>
      <c r="AH2155" s="139">
        <v>297.28897687637669</v>
      </c>
      <c r="AI2155" s="139">
        <v>303.18925864948409</v>
      </c>
      <c r="AU2155" s="88"/>
    </row>
    <row r="2156" spans="3:47" s="11" customFormat="1" outlineLevel="2" x14ac:dyDescent="0.2">
      <c r="C2156" s="119">
        <v>20</v>
      </c>
      <c r="E2156" s="134"/>
      <c r="F2156" s="159" t="s">
        <v>211</v>
      </c>
      <c r="H2156" s="72" t="s">
        <v>180</v>
      </c>
      <c r="P2156" s="149"/>
      <c r="Q2156" s="135" t="s">
        <v>110</v>
      </c>
      <c r="R2156" s="136"/>
      <c r="S2156" s="88"/>
      <c r="T2156" s="88"/>
      <c r="U2156" s="137">
        <v>293.67624000000001</v>
      </c>
      <c r="V2156" s="137">
        <v>304.10174652000001</v>
      </c>
      <c r="W2156" s="138">
        <v>312.61659542256001</v>
      </c>
      <c r="X2156" s="137">
        <v>350.13915538617658</v>
      </c>
      <c r="Y2156" s="88">
        <v>356.90559288748983</v>
      </c>
      <c r="Z2156" s="88">
        <v>364.61497976525601</v>
      </c>
      <c r="AA2156" s="88">
        <v>372.01711816527205</v>
      </c>
      <c r="AB2156" s="88">
        <v>379.5702166270155</v>
      </c>
      <c r="AC2156" s="88">
        <v>387.27737069340401</v>
      </c>
      <c r="AD2156" s="88">
        <v>395.14173979460145</v>
      </c>
      <c r="AE2156" s="88">
        <v>403.1665485765227</v>
      </c>
      <c r="AF2156" s="88">
        <v>411.35508825720439</v>
      </c>
      <c r="AG2156" s="88">
        <v>419.71071801163185</v>
      </c>
      <c r="AH2156" s="139">
        <v>428.23686638562515</v>
      </c>
      <c r="AI2156" s="139">
        <v>436.93703273939997</v>
      </c>
      <c r="AU2156" s="88"/>
    </row>
    <row r="2157" spans="3:47" s="11" customFormat="1" outlineLevel="2" x14ac:dyDescent="0.2">
      <c r="C2157" s="119">
        <v>20</v>
      </c>
      <c r="E2157" s="134"/>
      <c r="F2157" s="159" t="s">
        <v>212</v>
      </c>
      <c r="H2157" s="72" t="s">
        <v>180</v>
      </c>
      <c r="P2157" s="149"/>
      <c r="Q2157" s="135" t="s">
        <v>110</v>
      </c>
      <c r="R2157" s="136"/>
      <c r="S2157" s="88"/>
      <c r="T2157" s="88"/>
      <c r="U2157" s="137">
        <v>64.765175130856704</v>
      </c>
      <c r="V2157" s="137">
        <v>67.111737508352775</v>
      </c>
      <c r="W2157" s="138">
        <v>69.012695492674666</v>
      </c>
      <c r="X2157" s="137">
        <v>70.932825301762321</v>
      </c>
      <c r="Y2157" s="88">
        <v>72.653351502212416</v>
      </c>
      <c r="Z2157" s="88">
        <v>74.169794926323533</v>
      </c>
      <c r="AA2157" s="88">
        <v>75.64025597327408</v>
      </c>
      <c r="AB2157" s="88">
        <v>77.139869799907345</v>
      </c>
      <c r="AC2157" s="88">
        <v>78.669214377713956</v>
      </c>
      <c r="AD2157" s="88">
        <v>80.228879136818946</v>
      </c>
      <c r="AE2157" s="88">
        <v>81.819465193156091</v>
      </c>
      <c r="AF2157" s="88">
        <v>83.441585580146167</v>
      </c>
      <c r="AG2157" s="88">
        <v>85.0958654849683</v>
      </c>
      <c r="AH2157" s="139">
        <v>86.782942489515605</v>
      </c>
      <c r="AI2157" s="139">
        <v>88.503466816127869</v>
      </c>
      <c r="AU2157" s="88"/>
    </row>
    <row r="2158" spans="3:47" s="11" customFormat="1" outlineLevel="2" x14ac:dyDescent="0.2">
      <c r="C2158" s="119">
        <v>20</v>
      </c>
      <c r="E2158" s="134"/>
      <c r="F2158" s="159" t="s">
        <v>213</v>
      </c>
      <c r="H2158" s="72" t="s">
        <v>180</v>
      </c>
      <c r="P2158" s="149"/>
      <c r="Q2158" s="135" t="s">
        <v>110</v>
      </c>
      <c r="R2158" s="136"/>
      <c r="S2158" s="88"/>
      <c r="T2158" s="88"/>
      <c r="U2158" s="137">
        <v>95.839949999999988</v>
      </c>
      <c r="V2158" s="137">
        <v>99.242268224999989</v>
      </c>
      <c r="W2158" s="138">
        <v>102.02105173529999</v>
      </c>
      <c r="X2158" s="137">
        <v>104.81642855284721</v>
      </c>
      <c r="Y2158" s="88">
        <v>107.36346776668142</v>
      </c>
      <c r="Z2158" s="88">
        <v>109.62883693655841</v>
      </c>
      <c r="AA2158" s="88">
        <v>111.81045079159593</v>
      </c>
      <c r="AB2158" s="88">
        <v>114.03547876234869</v>
      </c>
      <c r="AC2158" s="88">
        <v>116.30478478971943</v>
      </c>
      <c r="AD2158" s="88">
        <v>118.61925000703485</v>
      </c>
      <c r="AE2158" s="88">
        <v>120.97977308217484</v>
      </c>
      <c r="AF2158" s="88">
        <v>123.38727056651013</v>
      </c>
      <c r="AG2158" s="88">
        <v>125.84267725078368</v>
      </c>
      <c r="AH2158" s="139">
        <v>128.34694652807428</v>
      </c>
      <c r="AI2158" s="139">
        <v>130.90105076398297</v>
      </c>
      <c r="AU2158" s="88"/>
    </row>
    <row r="2159" spans="3:47" s="11" customFormat="1" outlineLevel="2" x14ac:dyDescent="0.2">
      <c r="C2159" s="119">
        <v>20</v>
      </c>
      <c r="E2159" s="134"/>
      <c r="F2159" s="159" t="s">
        <v>214</v>
      </c>
      <c r="H2159" s="72" t="s">
        <v>180</v>
      </c>
      <c r="P2159" s="149"/>
      <c r="Q2159" s="135" t="s">
        <v>110</v>
      </c>
      <c r="R2159" s="136"/>
      <c r="S2159" s="88"/>
      <c r="T2159" s="88"/>
      <c r="U2159" s="137">
        <v>26.330137578028822</v>
      </c>
      <c r="V2159" s="137">
        <v>27.211114930851899</v>
      </c>
      <c r="W2159" s="138">
        <v>27.948341394695468</v>
      </c>
      <c r="X2159" s="137">
        <v>28.681166354202972</v>
      </c>
      <c r="Y2159" s="88">
        <v>29.365360567103064</v>
      </c>
      <c r="Z2159" s="88">
        <v>30.003616970375358</v>
      </c>
      <c r="AA2159" s="88">
        <v>30.601230116643197</v>
      </c>
      <c r="AB2159" s="88">
        <v>31.210746543536995</v>
      </c>
      <c r="AC2159" s="88">
        <v>31.832403341038027</v>
      </c>
      <c r="AD2159" s="88">
        <v>32.46644232149454</v>
      </c>
      <c r="AE2159" s="88">
        <v>33.113110113682026</v>
      </c>
      <c r="AF2159" s="88">
        <v>33.772658258736996</v>
      </c>
      <c r="AG2159" s="88">
        <v>34.445343308001569</v>
      </c>
      <c r="AH2159" s="139">
        <v>35.131426922816928</v>
      </c>
      <c r="AI2159" s="139">
        <v>35.831175976304479</v>
      </c>
      <c r="AU2159" s="88"/>
    </row>
    <row r="2160" spans="3:47" s="11" customFormat="1" outlineLevel="2" x14ac:dyDescent="0.2">
      <c r="C2160" s="119">
        <v>20</v>
      </c>
      <c r="E2160" s="134"/>
      <c r="F2160" s="159" t="s">
        <v>215</v>
      </c>
      <c r="H2160" s="72" t="s">
        <v>180</v>
      </c>
      <c r="P2160" s="149"/>
      <c r="Q2160" s="135" t="s">
        <v>110</v>
      </c>
      <c r="R2160" s="136"/>
      <c r="S2160" s="88"/>
      <c r="T2160" s="88"/>
      <c r="U2160" s="137">
        <v>20.809709999999995</v>
      </c>
      <c r="V2160" s="137">
        <v>21.548454704999997</v>
      </c>
      <c r="W2160" s="138">
        <v>22.151811436739997</v>
      </c>
      <c r="X2160" s="137">
        <v>22.758771070106675</v>
      </c>
      <c r="Y2160" s="88">
        <v>23.311809207110272</v>
      </c>
      <c r="Z2160" s="88">
        <v>23.803688381380301</v>
      </c>
      <c r="AA2160" s="88">
        <v>24.277381780169769</v>
      </c>
      <c r="AB2160" s="88">
        <v>24.760501677595148</v>
      </c>
      <c r="AC2160" s="88">
        <v>25.253235660979293</v>
      </c>
      <c r="AD2160" s="88">
        <v>25.755775050632781</v>
      </c>
      <c r="AE2160" s="88">
        <v>26.268314974140374</v>
      </c>
      <c r="AF2160" s="88">
        <v>26.79105444212577</v>
      </c>
      <c r="AG2160" s="88">
        <v>27.324196425524072</v>
      </c>
      <c r="AH2160" s="139">
        <v>27.867947934392003</v>
      </c>
      <c r="AI2160" s="139">
        <v>28.422520098286405</v>
      </c>
      <c r="AU2160" s="88"/>
    </row>
    <row r="2161" spans="3:47" s="11" customFormat="1" outlineLevel="2" x14ac:dyDescent="0.2">
      <c r="C2161" s="119">
        <v>20</v>
      </c>
      <c r="E2161" s="134"/>
      <c r="F2161" s="159" t="s">
        <v>216</v>
      </c>
      <c r="H2161" s="72" t="s">
        <v>180</v>
      </c>
      <c r="P2161" s="149"/>
      <c r="Q2161" s="135" t="s">
        <v>110</v>
      </c>
      <c r="R2161" s="136"/>
      <c r="S2161" s="88"/>
      <c r="T2161" s="88"/>
      <c r="U2161" s="137">
        <v>0</v>
      </c>
      <c r="V2161" s="137">
        <v>0</v>
      </c>
      <c r="W2161" s="138">
        <v>0</v>
      </c>
      <c r="X2161" s="137">
        <v>53.570512540117342</v>
      </c>
      <c r="Y2161" s="88">
        <v>55.106200566267368</v>
      </c>
      <c r="Z2161" s="88">
        <v>56.621621081839727</v>
      </c>
      <c r="AA2161" s="88">
        <v>58.037161608885718</v>
      </c>
      <c r="AB2161" s="88">
        <v>0</v>
      </c>
      <c r="AC2161" s="88">
        <v>0</v>
      </c>
      <c r="AD2161" s="88">
        <v>0</v>
      </c>
      <c r="AE2161" s="88">
        <v>0</v>
      </c>
      <c r="AF2161" s="88">
        <v>0</v>
      </c>
      <c r="AG2161" s="88">
        <v>0</v>
      </c>
      <c r="AH2161" s="139">
        <v>0</v>
      </c>
      <c r="AI2161" s="139">
        <v>0</v>
      </c>
      <c r="AU2161" s="88"/>
    </row>
    <row r="2162" spans="3:47" s="11" customFormat="1" outlineLevel="2" x14ac:dyDescent="0.2">
      <c r="C2162" s="119">
        <v>20</v>
      </c>
      <c r="E2162" s="134"/>
      <c r="F2162" s="159" t="s">
        <v>33</v>
      </c>
      <c r="H2162" s="72" t="s">
        <v>180</v>
      </c>
      <c r="P2162" s="149"/>
      <c r="Q2162" s="135" t="s">
        <v>110</v>
      </c>
      <c r="R2162" s="136"/>
      <c r="S2162" s="88"/>
      <c r="T2162" s="88"/>
      <c r="U2162" s="137">
        <v>0</v>
      </c>
      <c r="V2162" s="137">
        <v>0</v>
      </c>
      <c r="W2162" s="138">
        <v>0</v>
      </c>
      <c r="X2162" s="137">
        <v>0</v>
      </c>
      <c r="Y2162" s="88">
        <v>0</v>
      </c>
      <c r="Z2162" s="88">
        <v>0</v>
      </c>
      <c r="AA2162" s="88">
        <v>0</v>
      </c>
      <c r="AB2162" s="88">
        <v>0</v>
      </c>
      <c r="AC2162" s="88">
        <v>0</v>
      </c>
      <c r="AD2162" s="88">
        <v>0</v>
      </c>
      <c r="AE2162" s="88">
        <v>0</v>
      </c>
      <c r="AF2162" s="88">
        <v>0</v>
      </c>
      <c r="AG2162" s="88">
        <v>0</v>
      </c>
      <c r="AH2162" s="139">
        <v>0</v>
      </c>
      <c r="AI2162" s="139">
        <v>0</v>
      </c>
      <c r="AU2162" s="88"/>
    </row>
    <row r="2163" spans="3:47" s="11" customFormat="1" outlineLevel="2" x14ac:dyDescent="0.2">
      <c r="C2163" s="119">
        <v>20</v>
      </c>
      <c r="E2163" s="134"/>
      <c r="F2163" s="159" t="s">
        <v>34</v>
      </c>
      <c r="H2163" s="72" t="s">
        <v>180</v>
      </c>
      <c r="P2163" s="149"/>
      <c r="Q2163" s="135" t="s">
        <v>110</v>
      </c>
      <c r="R2163" s="136"/>
      <c r="S2163" s="88"/>
      <c r="T2163" s="88"/>
      <c r="U2163" s="137">
        <v>0</v>
      </c>
      <c r="V2163" s="137">
        <v>0</v>
      </c>
      <c r="W2163" s="138">
        <v>0</v>
      </c>
      <c r="X2163" s="137">
        <v>710.86030326907314</v>
      </c>
      <c r="Y2163" s="88">
        <v>882.62600103435273</v>
      </c>
      <c r="Z2163" s="88">
        <v>0</v>
      </c>
      <c r="AA2163" s="88">
        <v>328.45074886845248</v>
      </c>
      <c r="AB2163" s="88">
        <v>82.573899555455483</v>
      </c>
      <c r="AC2163" s="88">
        <v>5.599034260762255</v>
      </c>
      <c r="AD2163" s="88">
        <v>92.295624507297902</v>
      </c>
      <c r="AE2163" s="88">
        <v>239.92962828950093</v>
      </c>
      <c r="AF2163" s="88">
        <v>366.0849502813424</v>
      </c>
      <c r="AG2163" s="88">
        <v>252.85514950330932</v>
      </c>
      <c r="AH2163" s="139">
        <v>319.17540955235853</v>
      </c>
      <c r="AI2163" s="139">
        <v>263.67245974337533</v>
      </c>
      <c r="AU2163" s="88"/>
    </row>
    <row r="2164" spans="3:47" s="11" customFormat="1" outlineLevel="2" x14ac:dyDescent="0.2">
      <c r="C2164" s="119">
        <v>20</v>
      </c>
      <c r="E2164" s="134"/>
      <c r="F2164" s="159" t="s">
        <v>217</v>
      </c>
      <c r="H2164" s="72" t="s">
        <v>180</v>
      </c>
      <c r="P2164" s="149"/>
      <c r="Q2164" s="135" t="s">
        <v>110</v>
      </c>
      <c r="R2164" s="136"/>
      <c r="S2164" s="88"/>
      <c r="T2164" s="88"/>
      <c r="U2164" s="137">
        <v>0</v>
      </c>
      <c r="V2164" s="137">
        <v>0</v>
      </c>
      <c r="W2164" s="138">
        <v>0</v>
      </c>
      <c r="X2164" s="137">
        <v>0</v>
      </c>
      <c r="Y2164" s="88">
        <v>0</v>
      </c>
      <c r="Z2164" s="88">
        <v>0</v>
      </c>
      <c r="AA2164" s="88">
        <v>0</v>
      </c>
      <c r="AB2164" s="88">
        <v>0</v>
      </c>
      <c r="AC2164" s="88">
        <v>0</v>
      </c>
      <c r="AD2164" s="88">
        <v>0</v>
      </c>
      <c r="AE2164" s="88">
        <v>0</v>
      </c>
      <c r="AF2164" s="88">
        <v>0</v>
      </c>
      <c r="AG2164" s="88">
        <v>0</v>
      </c>
      <c r="AH2164" s="139">
        <v>0</v>
      </c>
      <c r="AI2164" s="139">
        <v>0</v>
      </c>
      <c r="AU2164" s="88"/>
    </row>
    <row r="2165" spans="3:47" s="11" customFormat="1" outlineLevel="2" x14ac:dyDescent="0.2">
      <c r="C2165" s="119">
        <v>20</v>
      </c>
      <c r="E2165" s="134"/>
      <c r="F2165" s="159" t="s">
        <v>152</v>
      </c>
      <c r="H2165" s="72" t="s">
        <v>180</v>
      </c>
      <c r="P2165" s="149"/>
      <c r="Q2165" s="135" t="s">
        <v>110</v>
      </c>
      <c r="R2165" s="136"/>
      <c r="S2165" s="88"/>
      <c r="T2165" s="88"/>
      <c r="U2165" s="137">
        <v>0</v>
      </c>
      <c r="V2165" s="137">
        <v>0</v>
      </c>
      <c r="W2165" s="138">
        <v>0</v>
      </c>
      <c r="X2165" s="137">
        <v>0</v>
      </c>
      <c r="Y2165" s="88">
        <v>0</v>
      </c>
      <c r="Z2165" s="88">
        <v>0</v>
      </c>
      <c r="AA2165" s="88">
        <v>0</v>
      </c>
      <c r="AB2165" s="88">
        <v>0</v>
      </c>
      <c r="AC2165" s="88">
        <v>0</v>
      </c>
      <c r="AD2165" s="88">
        <v>0</v>
      </c>
      <c r="AE2165" s="88">
        <v>0</v>
      </c>
      <c r="AF2165" s="88">
        <v>0</v>
      </c>
      <c r="AG2165" s="88">
        <v>0</v>
      </c>
      <c r="AH2165" s="139">
        <v>0</v>
      </c>
      <c r="AI2165" s="139">
        <v>0</v>
      </c>
      <c r="AU2165" s="88"/>
    </row>
    <row r="2166" spans="3:47" s="11" customFormat="1" outlineLevel="2" x14ac:dyDescent="0.2">
      <c r="C2166" s="119">
        <v>20</v>
      </c>
      <c r="E2166" s="140"/>
      <c r="F2166" s="160" t="s">
        <v>152</v>
      </c>
      <c r="G2166" s="142"/>
      <c r="H2166" s="161" t="s">
        <v>180</v>
      </c>
      <c r="I2166" s="142"/>
      <c r="J2166" s="142"/>
      <c r="K2166" s="142"/>
      <c r="L2166" s="142"/>
      <c r="M2166" s="142"/>
      <c r="N2166" s="142"/>
      <c r="O2166" s="142"/>
      <c r="P2166" s="155"/>
      <c r="Q2166" s="143" t="s">
        <v>110</v>
      </c>
      <c r="R2166" s="144"/>
      <c r="S2166" s="145"/>
      <c r="T2166" s="145"/>
      <c r="U2166" s="146">
        <v>0</v>
      </c>
      <c r="V2166" s="146">
        <v>0</v>
      </c>
      <c r="W2166" s="147">
        <v>0</v>
      </c>
      <c r="X2166" s="146">
        <v>0</v>
      </c>
      <c r="Y2166" s="145">
        <v>0</v>
      </c>
      <c r="Z2166" s="145">
        <v>0</v>
      </c>
      <c r="AA2166" s="145">
        <v>0</v>
      </c>
      <c r="AB2166" s="145">
        <v>0</v>
      </c>
      <c r="AC2166" s="145">
        <v>0</v>
      </c>
      <c r="AD2166" s="145">
        <v>0</v>
      </c>
      <c r="AE2166" s="145">
        <v>0</v>
      </c>
      <c r="AF2166" s="145">
        <v>0</v>
      </c>
      <c r="AG2166" s="145">
        <v>0</v>
      </c>
      <c r="AH2166" s="148">
        <v>0</v>
      </c>
      <c r="AI2166" s="148">
        <v>0</v>
      </c>
      <c r="AU2166" s="88"/>
    </row>
    <row r="2167" spans="3:47" s="11" customFormat="1" outlineLevel="2" x14ac:dyDescent="0.2">
      <c r="C2167" s="119">
        <v>20</v>
      </c>
      <c r="E2167" s="125"/>
      <c r="F2167" s="157" t="s">
        <v>152</v>
      </c>
      <c r="G2167" s="127"/>
      <c r="H2167" s="158" t="s">
        <v>180</v>
      </c>
      <c r="I2167" s="127"/>
      <c r="J2167" s="127"/>
      <c r="K2167" s="127"/>
      <c r="L2167" s="127"/>
      <c r="M2167" s="127"/>
      <c r="N2167" s="127"/>
      <c r="O2167" s="127"/>
      <c r="P2167" s="152"/>
      <c r="Q2167" s="128" t="s">
        <v>110</v>
      </c>
      <c r="R2167" s="129"/>
      <c r="S2167" s="130"/>
      <c r="T2167" s="130"/>
      <c r="U2167" s="131">
        <v>0</v>
      </c>
      <c r="V2167" s="131">
        <v>0</v>
      </c>
      <c r="W2167" s="132">
        <v>0</v>
      </c>
      <c r="X2167" s="131">
        <v>0</v>
      </c>
      <c r="Y2167" s="130">
        <v>0</v>
      </c>
      <c r="Z2167" s="130">
        <v>0</v>
      </c>
      <c r="AA2167" s="130">
        <v>0</v>
      </c>
      <c r="AB2167" s="130">
        <v>0</v>
      </c>
      <c r="AC2167" s="130">
        <v>0</v>
      </c>
      <c r="AD2167" s="130">
        <v>0</v>
      </c>
      <c r="AE2167" s="130">
        <v>0</v>
      </c>
      <c r="AF2167" s="130">
        <v>0</v>
      </c>
      <c r="AG2167" s="130">
        <v>0</v>
      </c>
      <c r="AH2167" s="133">
        <v>0</v>
      </c>
      <c r="AI2167" s="133">
        <v>0</v>
      </c>
      <c r="AU2167" s="88"/>
    </row>
    <row r="2168" spans="3:47" s="11" customFormat="1" outlineLevel="2" x14ac:dyDescent="0.2">
      <c r="C2168" s="119">
        <v>20</v>
      </c>
      <c r="E2168" s="134"/>
      <c r="F2168" s="159" t="s">
        <v>152</v>
      </c>
      <c r="H2168" s="72" t="s">
        <v>180</v>
      </c>
      <c r="P2168" s="149"/>
      <c r="Q2168" s="135" t="s">
        <v>110</v>
      </c>
      <c r="R2168" s="136"/>
      <c r="S2168" s="88"/>
      <c r="T2168" s="88"/>
      <c r="U2168" s="137">
        <v>0</v>
      </c>
      <c r="V2168" s="137">
        <v>0</v>
      </c>
      <c r="W2168" s="138">
        <v>0</v>
      </c>
      <c r="X2168" s="137">
        <v>0</v>
      </c>
      <c r="Y2168" s="88">
        <v>0</v>
      </c>
      <c r="Z2168" s="88">
        <v>0</v>
      </c>
      <c r="AA2168" s="88">
        <v>0</v>
      </c>
      <c r="AB2168" s="88">
        <v>0</v>
      </c>
      <c r="AC2168" s="88">
        <v>0</v>
      </c>
      <c r="AD2168" s="88">
        <v>0</v>
      </c>
      <c r="AE2168" s="88">
        <v>0</v>
      </c>
      <c r="AF2168" s="88">
        <v>0</v>
      </c>
      <c r="AG2168" s="88">
        <v>0</v>
      </c>
      <c r="AH2168" s="139">
        <v>0</v>
      </c>
      <c r="AI2168" s="139">
        <v>0</v>
      </c>
      <c r="AU2168" s="88"/>
    </row>
    <row r="2169" spans="3:47" s="11" customFormat="1" outlineLevel="2" x14ac:dyDescent="0.2">
      <c r="C2169" s="119">
        <v>20</v>
      </c>
      <c r="E2169" s="134"/>
      <c r="F2169" s="159" t="s">
        <v>152</v>
      </c>
      <c r="H2169" s="72" t="s">
        <v>180</v>
      </c>
      <c r="P2169" s="149"/>
      <c r="Q2169" s="135" t="s">
        <v>110</v>
      </c>
      <c r="R2169" s="136"/>
      <c r="S2169" s="88"/>
      <c r="T2169" s="88"/>
      <c r="U2169" s="137">
        <v>0</v>
      </c>
      <c r="V2169" s="137">
        <v>0</v>
      </c>
      <c r="W2169" s="138">
        <v>0</v>
      </c>
      <c r="X2169" s="137">
        <v>0</v>
      </c>
      <c r="Y2169" s="88">
        <v>0</v>
      </c>
      <c r="Z2169" s="88">
        <v>0</v>
      </c>
      <c r="AA2169" s="88">
        <v>0</v>
      </c>
      <c r="AB2169" s="88">
        <v>0</v>
      </c>
      <c r="AC2169" s="88">
        <v>0</v>
      </c>
      <c r="AD2169" s="88">
        <v>0</v>
      </c>
      <c r="AE2169" s="88">
        <v>0</v>
      </c>
      <c r="AF2169" s="88">
        <v>0</v>
      </c>
      <c r="AG2169" s="88">
        <v>0</v>
      </c>
      <c r="AH2169" s="139">
        <v>0</v>
      </c>
      <c r="AI2169" s="139">
        <v>0</v>
      </c>
      <c r="AU2169" s="88"/>
    </row>
    <row r="2170" spans="3:47" s="11" customFormat="1" outlineLevel="2" x14ac:dyDescent="0.2">
      <c r="C2170" s="119">
        <v>20</v>
      </c>
      <c r="E2170" s="134"/>
      <c r="F2170" s="159" t="s">
        <v>152</v>
      </c>
      <c r="H2170" s="72" t="s">
        <v>180</v>
      </c>
      <c r="P2170" s="149"/>
      <c r="Q2170" s="135" t="s">
        <v>110</v>
      </c>
      <c r="R2170" s="136"/>
      <c r="S2170" s="88"/>
      <c r="T2170" s="88"/>
      <c r="U2170" s="137">
        <v>0</v>
      </c>
      <c r="V2170" s="137">
        <v>0</v>
      </c>
      <c r="W2170" s="138">
        <v>0</v>
      </c>
      <c r="X2170" s="137">
        <v>0</v>
      </c>
      <c r="Y2170" s="88">
        <v>0</v>
      </c>
      <c r="Z2170" s="88">
        <v>0</v>
      </c>
      <c r="AA2170" s="88">
        <v>0</v>
      </c>
      <c r="AB2170" s="88">
        <v>0</v>
      </c>
      <c r="AC2170" s="88">
        <v>0</v>
      </c>
      <c r="AD2170" s="88">
        <v>0</v>
      </c>
      <c r="AE2170" s="88">
        <v>0</v>
      </c>
      <c r="AF2170" s="88">
        <v>0</v>
      </c>
      <c r="AG2170" s="88">
        <v>0</v>
      </c>
      <c r="AH2170" s="139">
        <v>0</v>
      </c>
      <c r="AI2170" s="139">
        <v>0</v>
      </c>
      <c r="AU2170" s="88"/>
    </row>
    <row r="2171" spans="3:47" s="11" customFormat="1" outlineLevel="2" x14ac:dyDescent="0.2">
      <c r="C2171" s="119">
        <v>20</v>
      </c>
      <c r="E2171" s="134"/>
      <c r="F2171" s="159" t="s">
        <v>152</v>
      </c>
      <c r="H2171" s="72" t="s">
        <v>180</v>
      </c>
      <c r="P2171" s="149"/>
      <c r="Q2171" s="135" t="s">
        <v>110</v>
      </c>
      <c r="R2171" s="136"/>
      <c r="S2171" s="88"/>
      <c r="T2171" s="88"/>
      <c r="U2171" s="137">
        <v>0</v>
      </c>
      <c r="V2171" s="137">
        <v>0</v>
      </c>
      <c r="W2171" s="138">
        <v>0</v>
      </c>
      <c r="X2171" s="137">
        <v>0</v>
      </c>
      <c r="Y2171" s="88">
        <v>0</v>
      </c>
      <c r="Z2171" s="88">
        <v>0</v>
      </c>
      <c r="AA2171" s="88">
        <v>0</v>
      </c>
      <c r="AB2171" s="88">
        <v>0</v>
      </c>
      <c r="AC2171" s="88">
        <v>0</v>
      </c>
      <c r="AD2171" s="88">
        <v>0</v>
      </c>
      <c r="AE2171" s="88">
        <v>0</v>
      </c>
      <c r="AF2171" s="88">
        <v>0</v>
      </c>
      <c r="AG2171" s="88">
        <v>0</v>
      </c>
      <c r="AH2171" s="139">
        <v>0</v>
      </c>
      <c r="AI2171" s="139">
        <v>0</v>
      </c>
      <c r="AU2171" s="88"/>
    </row>
    <row r="2172" spans="3:47" s="11" customFormat="1" outlineLevel="2" x14ac:dyDescent="0.2">
      <c r="C2172" s="119">
        <v>20</v>
      </c>
      <c r="E2172" s="134"/>
      <c r="F2172" s="159" t="s">
        <v>152</v>
      </c>
      <c r="H2172" s="72" t="s">
        <v>180</v>
      </c>
      <c r="P2172" s="149"/>
      <c r="Q2172" s="135" t="s">
        <v>110</v>
      </c>
      <c r="R2172" s="136"/>
      <c r="S2172" s="88"/>
      <c r="T2172" s="88"/>
      <c r="U2172" s="137">
        <v>0</v>
      </c>
      <c r="V2172" s="137">
        <v>0</v>
      </c>
      <c r="W2172" s="138">
        <v>0</v>
      </c>
      <c r="X2172" s="137">
        <v>0</v>
      </c>
      <c r="Y2172" s="88">
        <v>0</v>
      </c>
      <c r="Z2172" s="88">
        <v>0</v>
      </c>
      <c r="AA2172" s="88">
        <v>0</v>
      </c>
      <c r="AB2172" s="88">
        <v>0</v>
      </c>
      <c r="AC2172" s="88">
        <v>0</v>
      </c>
      <c r="AD2172" s="88">
        <v>0</v>
      </c>
      <c r="AE2172" s="88">
        <v>0</v>
      </c>
      <c r="AF2172" s="88">
        <v>0</v>
      </c>
      <c r="AG2172" s="88">
        <v>0</v>
      </c>
      <c r="AH2172" s="139">
        <v>0</v>
      </c>
      <c r="AI2172" s="139">
        <v>0</v>
      </c>
      <c r="AU2172" s="88"/>
    </row>
    <row r="2173" spans="3:47" s="11" customFormat="1" outlineLevel="2" x14ac:dyDescent="0.2">
      <c r="C2173" s="119">
        <v>20</v>
      </c>
      <c r="E2173" s="134"/>
      <c r="F2173" s="159" t="s">
        <v>152</v>
      </c>
      <c r="H2173" s="72" t="s">
        <v>180</v>
      </c>
      <c r="P2173" s="149"/>
      <c r="Q2173" s="135" t="s">
        <v>110</v>
      </c>
      <c r="R2173" s="136"/>
      <c r="S2173" s="88"/>
      <c r="T2173" s="88"/>
      <c r="U2173" s="137">
        <v>0</v>
      </c>
      <c r="V2173" s="137">
        <v>0</v>
      </c>
      <c r="W2173" s="138">
        <v>0</v>
      </c>
      <c r="X2173" s="137">
        <v>0</v>
      </c>
      <c r="Y2173" s="88">
        <v>0</v>
      </c>
      <c r="Z2173" s="88">
        <v>0</v>
      </c>
      <c r="AA2173" s="88">
        <v>0</v>
      </c>
      <c r="AB2173" s="88">
        <v>0</v>
      </c>
      <c r="AC2173" s="88">
        <v>0</v>
      </c>
      <c r="AD2173" s="88">
        <v>0</v>
      </c>
      <c r="AE2173" s="88">
        <v>0</v>
      </c>
      <c r="AF2173" s="88">
        <v>0</v>
      </c>
      <c r="AG2173" s="88">
        <v>0</v>
      </c>
      <c r="AH2173" s="139">
        <v>0</v>
      </c>
      <c r="AI2173" s="139">
        <v>0</v>
      </c>
      <c r="AU2173" s="88"/>
    </row>
    <row r="2174" spans="3:47" s="11" customFormat="1" outlineLevel="2" x14ac:dyDescent="0.2">
      <c r="C2174" s="119">
        <v>20</v>
      </c>
      <c r="E2174" s="134"/>
      <c r="F2174" s="159" t="s">
        <v>152</v>
      </c>
      <c r="H2174" s="72" t="s">
        <v>180</v>
      </c>
      <c r="P2174" s="149"/>
      <c r="Q2174" s="135" t="s">
        <v>110</v>
      </c>
      <c r="R2174" s="136"/>
      <c r="S2174" s="88"/>
      <c r="T2174" s="88"/>
      <c r="U2174" s="137">
        <v>0</v>
      </c>
      <c r="V2174" s="137">
        <v>0</v>
      </c>
      <c r="W2174" s="138">
        <v>0</v>
      </c>
      <c r="X2174" s="137">
        <v>0</v>
      </c>
      <c r="Y2174" s="88">
        <v>0</v>
      </c>
      <c r="Z2174" s="88">
        <v>0</v>
      </c>
      <c r="AA2174" s="88">
        <v>0</v>
      </c>
      <c r="AB2174" s="88">
        <v>0</v>
      </c>
      <c r="AC2174" s="88">
        <v>0</v>
      </c>
      <c r="AD2174" s="88">
        <v>0</v>
      </c>
      <c r="AE2174" s="88">
        <v>0</v>
      </c>
      <c r="AF2174" s="88">
        <v>0</v>
      </c>
      <c r="AG2174" s="88">
        <v>0</v>
      </c>
      <c r="AH2174" s="139">
        <v>0</v>
      </c>
      <c r="AI2174" s="139">
        <v>0</v>
      </c>
      <c r="AU2174" s="88"/>
    </row>
    <row r="2175" spans="3:47" s="11" customFormat="1" outlineLevel="2" x14ac:dyDescent="0.2">
      <c r="C2175" s="119">
        <v>20</v>
      </c>
      <c r="E2175" s="134"/>
      <c r="F2175" s="159" t="s">
        <v>152</v>
      </c>
      <c r="H2175" s="72" t="s">
        <v>180</v>
      </c>
      <c r="P2175" s="149"/>
      <c r="Q2175" s="135" t="s">
        <v>110</v>
      </c>
      <c r="R2175" s="136"/>
      <c r="S2175" s="88"/>
      <c r="T2175" s="88"/>
      <c r="U2175" s="137">
        <v>0</v>
      </c>
      <c r="V2175" s="137">
        <v>0</v>
      </c>
      <c r="W2175" s="138">
        <v>0</v>
      </c>
      <c r="X2175" s="137">
        <v>0</v>
      </c>
      <c r="Y2175" s="88">
        <v>0</v>
      </c>
      <c r="Z2175" s="88">
        <v>0</v>
      </c>
      <c r="AA2175" s="88">
        <v>0</v>
      </c>
      <c r="AB2175" s="88">
        <v>0</v>
      </c>
      <c r="AC2175" s="88">
        <v>0</v>
      </c>
      <c r="AD2175" s="88">
        <v>0</v>
      </c>
      <c r="AE2175" s="88">
        <v>0</v>
      </c>
      <c r="AF2175" s="88">
        <v>0</v>
      </c>
      <c r="AG2175" s="88">
        <v>0</v>
      </c>
      <c r="AH2175" s="139">
        <v>0</v>
      </c>
      <c r="AI2175" s="139">
        <v>0</v>
      </c>
      <c r="AU2175" s="88"/>
    </row>
    <row r="2176" spans="3:47" s="11" customFormat="1" outlineLevel="2" x14ac:dyDescent="0.2">
      <c r="C2176" s="119">
        <v>20</v>
      </c>
      <c r="E2176" s="140"/>
      <c r="F2176" s="160" t="s">
        <v>152</v>
      </c>
      <c r="G2176" s="142"/>
      <c r="H2176" s="161" t="s">
        <v>180</v>
      </c>
      <c r="I2176" s="142"/>
      <c r="J2176" s="142"/>
      <c r="K2176" s="142"/>
      <c r="L2176" s="142"/>
      <c r="M2176" s="142"/>
      <c r="N2176" s="142"/>
      <c r="O2176" s="142"/>
      <c r="P2176" s="155"/>
      <c r="Q2176" s="143" t="s">
        <v>110</v>
      </c>
      <c r="R2176" s="144"/>
      <c r="S2176" s="145"/>
      <c r="T2176" s="145"/>
      <c r="U2176" s="146">
        <v>0</v>
      </c>
      <c r="V2176" s="146">
        <v>0</v>
      </c>
      <c r="W2176" s="147">
        <v>0</v>
      </c>
      <c r="X2176" s="146">
        <v>0</v>
      </c>
      <c r="Y2176" s="145">
        <v>0</v>
      </c>
      <c r="Z2176" s="145">
        <v>0</v>
      </c>
      <c r="AA2176" s="145">
        <v>0</v>
      </c>
      <c r="AB2176" s="145">
        <v>0</v>
      </c>
      <c r="AC2176" s="145">
        <v>0</v>
      </c>
      <c r="AD2176" s="145">
        <v>0</v>
      </c>
      <c r="AE2176" s="145">
        <v>0</v>
      </c>
      <c r="AF2176" s="145">
        <v>0</v>
      </c>
      <c r="AG2176" s="145">
        <v>0</v>
      </c>
      <c r="AH2176" s="148">
        <v>0</v>
      </c>
      <c r="AI2176" s="148">
        <v>0</v>
      </c>
      <c r="AU2176" s="88"/>
    </row>
    <row r="2177" spans="3:47" s="11" customFormat="1" outlineLevel="2" x14ac:dyDescent="0.2">
      <c r="C2177" s="119">
        <v>20</v>
      </c>
      <c r="F2177" s="159"/>
      <c r="P2177" s="149" t="s">
        <v>181</v>
      </c>
      <c r="Q2177" s="16" t="s">
        <v>110</v>
      </c>
      <c r="R2177" s="150"/>
      <c r="S2177" s="150"/>
      <c r="T2177" s="150"/>
      <c r="U2177" s="150">
        <v>894.13157203304081</v>
      </c>
      <c r="V2177" s="150">
        <v>954.92600067523426</v>
      </c>
      <c r="W2177" s="150">
        <v>996.76087436542332</v>
      </c>
      <c r="X2177" s="150">
        <v>1816.8793970916345</v>
      </c>
      <c r="Y2177" s="150">
        <v>2013.8248867362895</v>
      </c>
      <c r="Z2177" s="150">
        <v>1155.9263580413594</v>
      </c>
      <c r="AA2177" s="150">
        <v>1507.8209651370385</v>
      </c>
      <c r="AB2177" s="150">
        <v>1226.3774129879162</v>
      </c>
      <c r="AC2177" s="150">
        <v>1172.3240400435745</v>
      </c>
      <c r="AD2177" s="150">
        <v>1282.4022280202294</v>
      </c>
      <c r="AE2177" s="150">
        <v>1453.8871896378537</v>
      </c>
      <c r="AF2177" s="150">
        <v>1604.3722709191131</v>
      </c>
      <c r="AG2177" s="150">
        <v>1515.9606626312668</v>
      </c>
      <c r="AH2177" s="150">
        <v>1607.5973743676809</v>
      </c>
      <c r="AI2177" s="150">
        <v>1577.9191596190533</v>
      </c>
      <c r="AU2177" s="88"/>
    </row>
    <row r="2178" spans="3:47" s="11" customFormat="1" outlineLevel="2" x14ac:dyDescent="0.2">
      <c r="C2178" s="119">
        <v>20</v>
      </c>
      <c r="P2178" s="149" t="s">
        <v>182</v>
      </c>
      <c r="Q2178" s="16" t="s">
        <v>110</v>
      </c>
      <c r="R2178" s="150"/>
      <c r="S2178" s="150"/>
      <c r="T2178" s="150"/>
      <c r="U2178" s="150">
        <v>0</v>
      </c>
      <c r="V2178" s="150">
        <v>0</v>
      </c>
      <c r="W2178" s="150">
        <v>0</v>
      </c>
      <c r="X2178" s="150">
        <v>0</v>
      </c>
      <c r="Y2178" s="150">
        <v>0</v>
      </c>
      <c r="Z2178" s="150">
        <v>0</v>
      </c>
      <c r="AA2178" s="150">
        <v>0</v>
      </c>
      <c r="AB2178" s="150">
        <v>0</v>
      </c>
      <c r="AC2178" s="150">
        <v>0</v>
      </c>
      <c r="AD2178" s="150">
        <v>0</v>
      </c>
      <c r="AE2178" s="150">
        <v>0</v>
      </c>
      <c r="AF2178" s="150">
        <v>0</v>
      </c>
      <c r="AG2178" s="150">
        <v>0</v>
      </c>
      <c r="AH2178" s="150">
        <v>0</v>
      </c>
      <c r="AI2178" s="150">
        <v>0</v>
      </c>
      <c r="AU2178" s="88"/>
    </row>
    <row r="2179" spans="3:47" s="11" customFormat="1" outlineLevel="2" x14ac:dyDescent="0.2">
      <c r="C2179" s="119">
        <v>20</v>
      </c>
      <c r="F2179" s="124"/>
      <c r="P2179" s="149" t="s">
        <v>183</v>
      </c>
      <c r="Q2179" s="16" t="s">
        <v>110</v>
      </c>
      <c r="R2179" s="150"/>
      <c r="S2179" s="150"/>
      <c r="T2179" s="150"/>
      <c r="U2179" s="150">
        <v>894.13157203304081</v>
      </c>
      <c r="V2179" s="150">
        <v>954.92600067523426</v>
      </c>
      <c r="W2179" s="150">
        <v>996.76087436542332</v>
      </c>
      <c r="X2179" s="150">
        <v>1816.8793970916345</v>
      </c>
      <c r="Y2179" s="150">
        <v>2013.8248867362895</v>
      </c>
      <c r="Z2179" s="150">
        <v>1155.9263580413594</v>
      </c>
      <c r="AA2179" s="150">
        <v>1507.8209651370385</v>
      </c>
      <c r="AB2179" s="150">
        <v>1226.3774129879162</v>
      </c>
      <c r="AC2179" s="150">
        <v>1172.3240400435745</v>
      </c>
      <c r="AD2179" s="150">
        <v>1282.4022280202294</v>
      </c>
      <c r="AE2179" s="150">
        <v>1453.8871896378537</v>
      </c>
      <c r="AF2179" s="150">
        <v>1604.3722709191131</v>
      </c>
      <c r="AG2179" s="150">
        <v>1515.9606626312668</v>
      </c>
      <c r="AH2179" s="150">
        <v>1607.5973743676809</v>
      </c>
      <c r="AI2179" s="150">
        <v>1577.9191596190533</v>
      </c>
      <c r="AU2179" s="88"/>
    </row>
    <row r="2180" spans="3:47" s="11" customFormat="1" outlineLevel="2" x14ac:dyDescent="0.2">
      <c r="C2180" s="119">
        <v>20</v>
      </c>
      <c r="F2180" s="124"/>
      <c r="P2180" s="149"/>
      <c r="Q2180" s="16"/>
      <c r="R2180" s="88"/>
      <c r="S2180" s="88"/>
      <c r="T2180" s="88"/>
      <c r="U2180" s="88"/>
      <c r="V2180" s="88"/>
      <c r="W2180" s="88"/>
      <c r="X2180" s="88"/>
      <c r="Y2180" s="88"/>
      <c r="Z2180" s="88"/>
      <c r="AA2180" s="88"/>
      <c r="AB2180" s="88"/>
      <c r="AC2180" s="88"/>
      <c r="AD2180" s="88"/>
      <c r="AE2180" s="88"/>
      <c r="AF2180" s="88"/>
      <c r="AG2180" s="88"/>
      <c r="AH2180" s="88"/>
      <c r="AI2180" s="88"/>
      <c r="AU2180" s="88"/>
    </row>
    <row r="2181" spans="3:47" outlineLevel="1" x14ac:dyDescent="0.2">
      <c r="C2181" s="119">
        <v>20</v>
      </c>
      <c r="D2181" s="11"/>
      <c r="E2181" s="162" t="s">
        <v>184</v>
      </c>
      <c r="F2181" s="121"/>
      <c r="G2181" s="121"/>
      <c r="H2181" s="121"/>
      <c r="I2181" s="121"/>
      <c r="J2181" s="121"/>
      <c r="K2181" s="121"/>
      <c r="L2181" s="121"/>
      <c r="M2181" s="121"/>
      <c r="N2181" s="121"/>
      <c r="O2181" s="121"/>
      <c r="P2181" s="121"/>
      <c r="Q2181" s="122"/>
      <c r="R2181" s="123"/>
      <c r="S2181" s="123"/>
      <c r="T2181" s="123"/>
      <c r="U2181" s="123"/>
      <c r="V2181" s="123"/>
      <c r="W2181" s="123"/>
      <c r="X2181" s="123"/>
      <c r="Y2181" s="123"/>
      <c r="Z2181" s="123"/>
      <c r="AA2181" s="123"/>
      <c r="AB2181" s="123"/>
      <c r="AC2181" s="123"/>
      <c r="AD2181" s="123"/>
      <c r="AE2181" s="123"/>
      <c r="AF2181" s="123"/>
      <c r="AG2181" s="123"/>
      <c r="AH2181" s="123"/>
      <c r="AI2181" s="123"/>
      <c r="AT2181" s="11"/>
      <c r="AU2181" s="88"/>
    </row>
    <row r="2182" spans="3:47" outlineLevel="2" x14ac:dyDescent="0.2">
      <c r="C2182" s="119">
        <v>20</v>
      </c>
      <c r="D2182" s="11"/>
      <c r="E2182" s="11"/>
      <c r="F2182" s="11"/>
      <c r="G2182" s="16"/>
      <c r="H2182" s="163" t="s">
        <v>6</v>
      </c>
      <c r="I2182" s="163" t="s">
        <v>5</v>
      </c>
      <c r="J2182" s="163" t="s">
        <v>129</v>
      </c>
      <c r="K2182" s="163" t="s">
        <v>128</v>
      </c>
      <c r="L2182" s="11"/>
      <c r="M2182" s="11"/>
      <c r="N2182" s="11"/>
      <c r="O2182" s="11"/>
      <c r="P2182" s="149"/>
      <c r="Q2182" s="164"/>
      <c r="V2182" s="165"/>
      <c r="W2182" s="150"/>
      <c r="X2182" s="150"/>
      <c r="Y2182" s="150"/>
      <c r="Z2182" s="150"/>
      <c r="AA2182" s="150"/>
      <c r="AB2182" s="150"/>
      <c r="AC2182" s="150"/>
      <c r="AD2182" s="150"/>
      <c r="AE2182" s="150"/>
      <c r="AF2182" s="150"/>
      <c r="AG2182" s="150"/>
      <c r="AH2182" s="150"/>
      <c r="AI2182" s="150"/>
      <c r="AT2182" s="11"/>
      <c r="AU2182" s="88"/>
    </row>
    <row r="2183" spans="3:47" outlineLevel="2" x14ac:dyDescent="0.2">
      <c r="C2183" s="119">
        <v>20</v>
      </c>
      <c r="D2183" s="167" t="s">
        <v>218</v>
      </c>
      <c r="E2183" s="11"/>
      <c r="F2183" s="125" t="s">
        <v>209</v>
      </c>
      <c r="G2183" s="168" t="s">
        <v>130</v>
      </c>
      <c r="H2183" s="169">
        <v>1</v>
      </c>
      <c r="I2183" s="170">
        <v>0</v>
      </c>
      <c r="J2183" s="170">
        <v>1</v>
      </c>
      <c r="K2183" s="171">
        <v>0</v>
      </c>
      <c r="L2183" s="11"/>
      <c r="M2183" s="11"/>
      <c r="N2183" s="11"/>
      <c r="O2183" s="11"/>
      <c r="P2183" s="149"/>
      <c r="Q2183" s="164"/>
      <c r="V2183" s="165"/>
      <c r="W2183" s="11"/>
      <c r="X2183" s="11"/>
      <c r="Y2183" s="150"/>
      <c r="Z2183" s="150"/>
      <c r="AA2183" s="150"/>
      <c r="AB2183" s="150"/>
      <c r="AC2183" s="150"/>
      <c r="AD2183" s="150"/>
      <c r="AE2183" s="150"/>
      <c r="AF2183" s="150"/>
      <c r="AG2183" s="11"/>
      <c r="AH2183" s="11"/>
      <c r="AI2183" s="11"/>
      <c r="AT2183" s="11"/>
      <c r="AU2183" s="88"/>
    </row>
    <row r="2184" spans="3:47" outlineLevel="2" x14ac:dyDescent="0.2">
      <c r="C2184" s="119">
        <v>20</v>
      </c>
      <c r="D2184" s="167" t="s">
        <v>218</v>
      </c>
      <c r="E2184" s="11"/>
      <c r="F2184" s="134" t="s">
        <v>31</v>
      </c>
      <c r="G2184" s="16" t="s">
        <v>130</v>
      </c>
      <c r="H2184" s="172">
        <v>1</v>
      </c>
      <c r="I2184" s="173">
        <v>0</v>
      </c>
      <c r="J2184" s="173">
        <v>1</v>
      </c>
      <c r="K2184" s="174">
        <v>0</v>
      </c>
      <c r="L2184" s="11"/>
      <c r="M2184" s="11"/>
      <c r="N2184" s="11"/>
      <c r="O2184" s="11"/>
      <c r="P2184" s="149"/>
      <c r="Q2184" s="164"/>
      <c r="V2184" s="165"/>
      <c r="W2184" s="11"/>
      <c r="X2184" s="11"/>
      <c r="Y2184" s="150"/>
      <c r="Z2184" s="150"/>
      <c r="AA2184" s="150"/>
      <c r="AB2184" s="150"/>
      <c r="AC2184" s="150"/>
      <c r="AD2184" s="150"/>
      <c r="AE2184" s="150"/>
      <c r="AF2184" s="150"/>
      <c r="AG2184" s="11"/>
      <c r="AH2184" s="11"/>
      <c r="AI2184" s="11"/>
      <c r="AT2184" s="11"/>
      <c r="AU2184" s="88"/>
    </row>
    <row r="2185" spans="3:47" outlineLevel="2" x14ac:dyDescent="0.2">
      <c r="C2185" s="119">
        <v>20</v>
      </c>
      <c r="D2185" s="167" t="s">
        <v>218</v>
      </c>
      <c r="E2185" s="11"/>
      <c r="F2185" s="134" t="s">
        <v>28</v>
      </c>
      <c r="G2185" s="16" t="s">
        <v>130</v>
      </c>
      <c r="H2185" s="172">
        <v>1</v>
      </c>
      <c r="I2185" s="173">
        <v>0</v>
      </c>
      <c r="J2185" s="173">
        <v>1</v>
      </c>
      <c r="K2185" s="174">
        <v>0</v>
      </c>
      <c r="L2185" s="11"/>
      <c r="M2185" s="11"/>
      <c r="N2185" s="11"/>
      <c r="O2185" s="11"/>
      <c r="P2185" s="149"/>
      <c r="Q2185" s="164"/>
      <c r="V2185" s="165"/>
      <c r="W2185" s="150"/>
      <c r="X2185" s="150"/>
      <c r="Y2185" s="150"/>
      <c r="Z2185" s="150"/>
      <c r="AA2185" s="150"/>
      <c r="AB2185" s="150"/>
      <c r="AC2185" s="150"/>
      <c r="AD2185" s="150"/>
      <c r="AE2185" s="150"/>
      <c r="AF2185" s="150"/>
      <c r="AG2185" s="11"/>
      <c r="AH2185" s="11"/>
      <c r="AI2185" s="11"/>
      <c r="AT2185" s="11"/>
      <c r="AU2185" s="88"/>
    </row>
    <row r="2186" spans="3:47" outlineLevel="2" x14ac:dyDescent="0.2">
      <c r="C2186" s="119">
        <v>20</v>
      </c>
      <c r="D2186" s="167" t="s">
        <v>218</v>
      </c>
      <c r="E2186" s="11"/>
      <c r="F2186" s="134" t="s">
        <v>210</v>
      </c>
      <c r="G2186" s="16" t="s">
        <v>130</v>
      </c>
      <c r="H2186" s="172">
        <v>0.8</v>
      </c>
      <c r="I2186" s="173">
        <v>0.19999999999999996</v>
      </c>
      <c r="J2186" s="173">
        <v>0.5</v>
      </c>
      <c r="K2186" s="174">
        <v>0.5</v>
      </c>
      <c r="L2186" s="11"/>
      <c r="M2186" s="11"/>
      <c r="N2186" s="11"/>
      <c r="O2186" s="11"/>
      <c r="P2186" s="149"/>
      <c r="Q2186" s="164"/>
      <c r="V2186" s="165"/>
      <c r="W2186" s="150"/>
      <c r="X2186" s="150"/>
      <c r="Y2186" s="150"/>
      <c r="Z2186" s="150"/>
      <c r="AA2186" s="150"/>
      <c r="AB2186" s="150"/>
      <c r="AC2186" s="150"/>
      <c r="AD2186" s="150"/>
      <c r="AE2186" s="150"/>
      <c r="AF2186" s="150"/>
      <c r="AG2186" s="11"/>
      <c r="AH2186" s="11"/>
      <c r="AI2186" s="11"/>
      <c r="AT2186" s="11"/>
      <c r="AU2186" s="88"/>
    </row>
    <row r="2187" spans="3:47" outlineLevel="2" x14ac:dyDescent="0.2">
      <c r="C2187" s="119">
        <v>20</v>
      </c>
      <c r="D2187" s="167" t="s">
        <v>218</v>
      </c>
      <c r="E2187" s="11"/>
      <c r="F2187" s="134" t="s">
        <v>211</v>
      </c>
      <c r="G2187" s="16" t="s">
        <v>130</v>
      </c>
      <c r="H2187" s="172">
        <v>1</v>
      </c>
      <c r="I2187" s="173">
        <v>0</v>
      </c>
      <c r="J2187" s="173">
        <v>0.5</v>
      </c>
      <c r="K2187" s="174">
        <v>0.5</v>
      </c>
      <c r="L2187" s="11"/>
      <c r="M2187" s="11"/>
      <c r="N2187" s="11"/>
      <c r="O2187" s="11"/>
      <c r="P2187" s="149"/>
      <c r="Q2187" s="164"/>
      <c r="V2187" s="165"/>
      <c r="W2187" s="150"/>
      <c r="X2187" s="150"/>
      <c r="Y2187" s="150"/>
      <c r="Z2187" s="150"/>
      <c r="AA2187" s="150"/>
      <c r="AB2187" s="150"/>
      <c r="AC2187" s="150"/>
      <c r="AD2187" s="150"/>
      <c r="AE2187" s="150"/>
      <c r="AF2187" s="150"/>
      <c r="AG2187" s="11"/>
      <c r="AH2187" s="11"/>
      <c r="AI2187" s="11"/>
      <c r="AT2187" s="11"/>
      <c r="AU2187" s="88"/>
    </row>
    <row r="2188" spans="3:47" outlineLevel="2" x14ac:dyDescent="0.2">
      <c r="C2188" s="119">
        <v>20</v>
      </c>
      <c r="D2188" s="167" t="s">
        <v>218</v>
      </c>
      <c r="E2188" s="11"/>
      <c r="F2188" s="134" t="s">
        <v>212</v>
      </c>
      <c r="G2188" s="16" t="s">
        <v>130</v>
      </c>
      <c r="H2188" s="172">
        <v>0.8</v>
      </c>
      <c r="I2188" s="173">
        <v>0.19999999999999996</v>
      </c>
      <c r="J2188" s="173">
        <v>1</v>
      </c>
      <c r="K2188" s="174">
        <v>0</v>
      </c>
      <c r="L2188" s="11"/>
      <c r="M2188" s="11"/>
      <c r="N2188" s="11"/>
      <c r="O2188" s="11"/>
      <c r="P2188" s="149"/>
      <c r="Q2188" s="164"/>
      <c r="V2188" s="165"/>
      <c r="W2188" s="150"/>
      <c r="X2188" s="150"/>
      <c r="Y2188" s="150"/>
      <c r="Z2188" s="150"/>
      <c r="AA2188" s="150"/>
      <c r="AB2188" s="150"/>
      <c r="AC2188" s="150"/>
      <c r="AD2188" s="150"/>
      <c r="AE2188" s="150"/>
      <c r="AF2188" s="150"/>
      <c r="AG2188" s="11"/>
      <c r="AH2188" s="11"/>
      <c r="AI2188" s="11"/>
      <c r="AT2188" s="11"/>
      <c r="AU2188" s="88"/>
    </row>
    <row r="2189" spans="3:47" outlineLevel="2" x14ac:dyDescent="0.2">
      <c r="C2189" s="119">
        <v>20</v>
      </c>
      <c r="D2189" s="167" t="s">
        <v>218</v>
      </c>
      <c r="E2189" s="11"/>
      <c r="F2189" s="134" t="s">
        <v>213</v>
      </c>
      <c r="G2189" s="16" t="s">
        <v>130</v>
      </c>
      <c r="H2189" s="172">
        <v>1</v>
      </c>
      <c r="I2189" s="173">
        <v>0</v>
      </c>
      <c r="J2189" s="173">
        <v>1</v>
      </c>
      <c r="K2189" s="174">
        <v>0</v>
      </c>
      <c r="L2189" s="11"/>
      <c r="M2189" s="11"/>
      <c r="N2189" s="11"/>
      <c r="O2189" s="11"/>
      <c r="P2189" s="149"/>
      <c r="Q2189" s="164"/>
      <c r="V2189" s="165"/>
      <c r="W2189" s="150"/>
      <c r="X2189" s="150"/>
      <c r="Y2189" s="150"/>
      <c r="Z2189" s="150"/>
      <c r="AA2189" s="150"/>
      <c r="AB2189" s="150"/>
      <c r="AC2189" s="150"/>
      <c r="AD2189" s="150"/>
      <c r="AE2189" s="150"/>
      <c r="AF2189" s="150"/>
      <c r="AG2189" s="11"/>
      <c r="AH2189" s="11"/>
      <c r="AI2189" s="11"/>
      <c r="AT2189" s="11"/>
      <c r="AU2189" s="88"/>
    </row>
    <row r="2190" spans="3:47" outlineLevel="2" x14ac:dyDescent="0.2">
      <c r="C2190" s="119">
        <v>20</v>
      </c>
      <c r="D2190" s="167" t="s">
        <v>218</v>
      </c>
      <c r="E2190" s="11"/>
      <c r="F2190" s="134" t="s">
        <v>214</v>
      </c>
      <c r="G2190" s="16" t="s">
        <v>130</v>
      </c>
      <c r="H2190" s="172">
        <v>0.8</v>
      </c>
      <c r="I2190" s="173">
        <v>0.19999999999999996</v>
      </c>
      <c r="J2190" s="173">
        <v>1</v>
      </c>
      <c r="K2190" s="174">
        <v>0</v>
      </c>
      <c r="L2190" s="11"/>
      <c r="M2190" s="11"/>
      <c r="N2190" s="11"/>
      <c r="O2190" s="11"/>
      <c r="P2190" s="149"/>
      <c r="Q2190" s="164"/>
      <c r="V2190" s="165"/>
      <c r="W2190" s="150"/>
      <c r="X2190" s="150"/>
      <c r="Y2190" s="150"/>
      <c r="Z2190" s="150"/>
      <c r="AA2190" s="150"/>
      <c r="AB2190" s="150"/>
      <c r="AC2190" s="150"/>
      <c r="AD2190" s="150"/>
      <c r="AE2190" s="150"/>
      <c r="AF2190" s="150"/>
      <c r="AG2190" s="11"/>
      <c r="AH2190" s="11"/>
      <c r="AI2190" s="11"/>
      <c r="AT2190" s="11"/>
      <c r="AU2190" s="88"/>
    </row>
    <row r="2191" spans="3:47" outlineLevel="2" x14ac:dyDescent="0.2">
      <c r="C2191" s="119">
        <v>20</v>
      </c>
      <c r="D2191" s="167" t="s">
        <v>218</v>
      </c>
      <c r="E2191" s="11"/>
      <c r="F2191" s="134" t="s">
        <v>215</v>
      </c>
      <c r="G2191" s="16" t="s">
        <v>130</v>
      </c>
      <c r="H2191" s="172">
        <v>1</v>
      </c>
      <c r="I2191" s="173">
        <v>0</v>
      </c>
      <c r="J2191" s="173">
        <v>1</v>
      </c>
      <c r="K2191" s="174">
        <v>0</v>
      </c>
      <c r="L2191" s="11"/>
      <c r="M2191" s="11"/>
      <c r="N2191" s="11"/>
      <c r="O2191" s="11"/>
      <c r="P2191" s="149"/>
      <c r="Q2191" s="164"/>
      <c r="V2191" s="165"/>
      <c r="W2191" s="150"/>
      <c r="X2191" s="150"/>
      <c r="Y2191" s="150"/>
      <c r="Z2191" s="150"/>
      <c r="AA2191" s="150"/>
      <c r="AB2191" s="150"/>
      <c r="AC2191" s="150"/>
      <c r="AD2191" s="150"/>
      <c r="AE2191" s="150"/>
      <c r="AF2191" s="150"/>
      <c r="AG2191" s="11"/>
      <c r="AH2191" s="11"/>
      <c r="AI2191" s="11"/>
      <c r="AT2191" s="11"/>
      <c r="AU2191" s="88"/>
    </row>
    <row r="2192" spans="3:47" outlineLevel="2" x14ac:dyDescent="0.2">
      <c r="C2192" s="119">
        <v>20</v>
      </c>
      <c r="D2192" s="167" t="s">
        <v>218</v>
      </c>
      <c r="E2192" s="11"/>
      <c r="F2192" s="175" t="s">
        <v>216</v>
      </c>
      <c r="G2192" s="16" t="s">
        <v>130</v>
      </c>
      <c r="H2192" s="172">
        <v>1</v>
      </c>
      <c r="I2192" s="173">
        <v>0</v>
      </c>
      <c r="J2192" s="173">
        <v>1</v>
      </c>
      <c r="K2192" s="174">
        <v>0</v>
      </c>
      <c r="L2192" s="11"/>
      <c r="M2192" s="11"/>
      <c r="N2192" s="11"/>
      <c r="O2192" s="11"/>
      <c r="P2192" s="149"/>
      <c r="Q2192" s="164"/>
      <c r="V2192" s="165"/>
      <c r="W2192" s="150"/>
      <c r="X2192" s="150"/>
      <c r="Y2192" s="150"/>
      <c r="Z2192" s="150"/>
      <c r="AA2192" s="150"/>
      <c r="AB2192" s="150"/>
      <c r="AC2192" s="150"/>
      <c r="AD2192" s="150"/>
      <c r="AE2192" s="150"/>
      <c r="AF2192" s="150"/>
      <c r="AG2192" s="11"/>
      <c r="AH2192" s="11"/>
      <c r="AI2192" s="11"/>
      <c r="AT2192" s="11"/>
      <c r="AU2192" s="88"/>
    </row>
    <row r="2193" spans="3:47" outlineLevel="2" x14ac:dyDescent="0.2">
      <c r="C2193" s="119">
        <v>20</v>
      </c>
      <c r="D2193" s="167" t="s">
        <v>218</v>
      </c>
      <c r="E2193" s="11"/>
      <c r="F2193" s="175" t="s">
        <v>33</v>
      </c>
      <c r="G2193" s="16" t="s">
        <v>130</v>
      </c>
      <c r="H2193" s="172">
        <v>1</v>
      </c>
      <c r="I2193" s="173">
        <v>0</v>
      </c>
      <c r="J2193" s="173">
        <v>1</v>
      </c>
      <c r="K2193" s="174">
        <v>0</v>
      </c>
      <c r="L2193" s="11"/>
      <c r="M2193" s="11"/>
      <c r="N2193" s="11"/>
      <c r="O2193" s="11"/>
      <c r="P2193" s="149"/>
      <c r="Q2193" s="164"/>
      <c r="V2193" s="165"/>
      <c r="W2193" s="150"/>
      <c r="X2193" s="150"/>
      <c r="Y2193" s="150"/>
      <c r="Z2193" s="150"/>
      <c r="AA2193" s="150"/>
      <c r="AB2193" s="150"/>
      <c r="AC2193" s="150"/>
      <c r="AD2193" s="150"/>
      <c r="AE2193" s="150"/>
      <c r="AF2193" s="150"/>
      <c r="AG2193" s="11"/>
      <c r="AH2193" s="11"/>
      <c r="AI2193" s="11"/>
      <c r="AT2193" s="11"/>
      <c r="AU2193" s="88"/>
    </row>
    <row r="2194" spans="3:47" outlineLevel="2" x14ac:dyDescent="0.2">
      <c r="C2194" s="119">
        <v>20</v>
      </c>
      <c r="D2194" s="167" t="s">
        <v>218</v>
      </c>
      <c r="E2194" s="11"/>
      <c r="F2194" s="175" t="s">
        <v>34</v>
      </c>
      <c r="G2194" s="16" t="s">
        <v>130</v>
      </c>
      <c r="H2194" s="172">
        <v>1</v>
      </c>
      <c r="I2194" s="173">
        <v>0</v>
      </c>
      <c r="J2194" s="173">
        <v>1</v>
      </c>
      <c r="K2194" s="174">
        <v>0</v>
      </c>
      <c r="L2194" s="11"/>
      <c r="M2194" s="11"/>
      <c r="N2194" s="11"/>
      <c r="O2194" s="11"/>
      <c r="P2194" s="149"/>
      <c r="Q2194" s="164"/>
      <c r="V2194" s="165"/>
      <c r="W2194" s="150"/>
      <c r="X2194" s="150"/>
      <c r="Y2194" s="150"/>
      <c r="Z2194" s="150"/>
      <c r="AA2194" s="150"/>
      <c r="AB2194" s="150"/>
      <c r="AC2194" s="150"/>
      <c r="AD2194" s="150"/>
      <c r="AE2194" s="150"/>
      <c r="AF2194" s="150"/>
      <c r="AG2194" s="11"/>
      <c r="AH2194" s="11"/>
      <c r="AI2194" s="11"/>
      <c r="AT2194" s="11"/>
      <c r="AU2194" s="88"/>
    </row>
    <row r="2195" spans="3:47" outlineLevel="2" x14ac:dyDescent="0.2">
      <c r="C2195" s="119">
        <v>20</v>
      </c>
      <c r="D2195" s="167" t="s">
        <v>218</v>
      </c>
      <c r="E2195" s="11"/>
      <c r="F2195" s="175" t="s">
        <v>217</v>
      </c>
      <c r="G2195" s="16" t="s">
        <v>130</v>
      </c>
      <c r="H2195" s="172">
        <v>1</v>
      </c>
      <c r="I2195" s="173">
        <v>0</v>
      </c>
      <c r="J2195" s="173">
        <v>1</v>
      </c>
      <c r="K2195" s="174">
        <v>0</v>
      </c>
      <c r="L2195" s="11"/>
      <c r="M2195" s="11"/>
      <c r="N2195" s="11"/>
      <c r="O2195" s="11"/>
      <c r="P2195" s="149"/>
      <c r="Q2195" s="164"/>
      <c r="V2195" s="165"/>
      <c r="W2195" s="150"/>
      <c r="X2195" s="150"/>
      <c r="Y2195" s="150"/>
      <c r="Z2195" s="150"/>
      <c r="AA2195" s="150"/>
      <c r="AB2195" s="150"/>
      <c r="AC2195" s="150"/>
      <c r="AD2195" s="150"/>
      <c r="AE2195" s="150"/>
      <c r="AF2195" s="150"/>
      <c r="AG2195" s="11"/>
      <c r="AH2195" s="11"/>
      <c r="AI2195" s="11"/>
      <c r="AT2195" s="11"/>
      <c r="AU2195" s="88"/>
    </row>
    <row r="2196" spans="3:47" outlineLevel="2" x14ac:dyDescent="0.2">
      <c r="C2196" s="119">
        <v>20</v>
      </c>
      <c r="D2196" s="167" t="s">
        <v>218</v>
      </c>
      <c r="E2196" s="11"/>
      <c r="F2196" s="175" t="s">
        <v>152</v>
      </c>
      <c r="G2196" s="16" t="s">
        <v>130</v>
      </c>
      <c r="H2196" s="172">
        <v>0</v>
      </c>
      <c r="I2196" s="173">
        <v>1</v>
      </c>
      <c r="J2196" s="173">
        <v>0</v>
      </c>
      <c r="K2196" s="174">
        <v>0</v>
      </c>
      <c r="L2196" s="11"/>
      <c r="M2196" s="11"/>
      <c r="N2196" s="11"/>
      <c r="O2196" s="11"/>
      <c r="P2196" s="149"/>
      <c r="Q2196" s="164"/>
      <c r="V2196" s="165"/>
      <c r="W2196" s="150"/>
      <c r="X2196" s="150"/>
      <c r="Y2196" s="150"/>
      <c r="Z2196" s="150"/>
      <c r="AA2196" s="150"/>
      <c r="AB2196" s="150"/>
      <c r="AC2196" s="150"/>
      <c r="AD2196" s="150"/>
      <c r="AE2196" s="150"/>
      <c r="AF2196" s="150"/>
      <c r="AG2196" s="11"/>
      <c r="AH2196" s="11"/>
      <c r="AI2196" s="11"/>
      <c r="AT2196" s="11"/>
      <c r="AU2196" s="88"/>
    </row>
    <row r="2197" spans="3:47" outlineLevel="2" x14ac:dyDescent="0.2">
      <c r="C2197" s="119">
        <v>20</v>
      </c>
      <c r="D2197" s="167" t="s">
        <v>218</v>
      </c>
      <c r="E2197" s="11"/>
      <c r="F2197" s="176" t="s">
        <v>152</v>
      </c>
      <c r="G2197" s="177" t="s">
        <v>130</v>
      </c>
      <c r="H2197" s="178">
        <v>0</v>
      </c>
      <c r="I2197" s="179">
        <v>1</v>
      </c>
      <c r="J2197" s="179">
        <v>0</v>
      </c>
      <c r="K2197" s="180">
        <v>0</v>
      </c>
      <c r="L2197" s="11"/>
      <c r="M2197" s="11"/>
      <c r="N2197" s="11"/>
      <c r="O2197" s="11"/>
      <c r="P2197" s="149"/>
      <c r="Q2197" s="164"/>
      <c r="V2197" s="165"/>
      <c r="W2197" s="150"/>
      <c r="X2197" s="150"/>
      <c r="Y2197" s="150"/>
      <c r="Z2197" s="150"/>
      <c r="AA2197" s="150"/>
      <c r="AB2197" s="150"/>
      <c r="AC2197" s="150"/>
      <c r="AD2197" s="150"/>
      <c r="AE2197" s="150"/>
      <c r="AF2197" s="150"/>
      <c r="AG2197" s="11"/>
      <c r="AH2197" s="11"/>
      <c r="AI2197" s="11"/>
      <c r="AT2197" s="11"/>
      <c r="AU2197" s="88"/>
    </row>
    <row r="2198" spans="3:47" outlineLevel="2" x14ac:dyDescent="0.2">
      <c r="C2198" s="119">
        <v>20</v>
      </c>
      <c r="D2198" s="167" t="s">
        <v>218</v>
      </c>
      <c r="E2198" s="11"/>
      <c r="F2198" s="125" t="s">
        <v>152</v>
      </c>
      <c r="G2198" s="168" t="s">
        <v>130</v>
      </c>
      <c r="H2198" s="172">
        <v>0</v>
      </c>
      <c r="I2198" s="173">
        <v>1</v>
      </c>
      <c r="J2198" s="173">
        <v>0</v>
      </c>
      <c r="K2198" s="174">
        <v>0</v>
      </c>
      <c r="L2198" s="11"/>
      <c r="M2198" s="11"/>
      <c r="N2198" s="11"/>
      <c r="O2198" s="11"/>
      <c r="P2198" s="149"/>
      <c r="Q2198" s="164"/>
      <c r="V2198" s="165"/>
      <c r="W2198" s="150"/>
      <c r="X2198" s="150"/>
      <c r="Y2198" s="150"/>
      <c r="Z2198" s="150"/>
      <c r="AA2198" s="150"/>
      <c r="AB2198" s="150"/>
      <c r="AC2198" s="150"/>
      <c r="AD2198" s="150"/>
      <c r="AE2198" s="150"/>
      <c r="AF2198" s="150"/>
      <c r="AG2198" s="11"/>
      <c r="AH2198" s="11"/>
      <c r="AI2198" s="11"/>
      <c r="AT2198" s="11"/>
      <c r="AU2198" s="88"/>
    </row>
    <row r="2199" spans="3:47" outlineLevel="2" x14ac:dyDescent="0.2">
      <c r="C2199" s="119">
        <v>20</v>
      </c>
      <c r="D2199" s="167" t="s">
        <v>218</v>
      </c>
      <c r="E2199" s="11"/>
      <c r="F2199" s="134" t="s">
        <v>152</v>
      </c>
      <c r="G2199" s="16" t="s">
        <v>130</v>
      </c>
      <c r="H2199" s="172">
        <v>0</v>
      </c>
      <c r="I2199" s="173">
        <v>1</v>
      </c>
      <c r="J2199" s="173">
        <v>0</v>
      </c>
      <c r="K2199" s="174">
        <v>0</v>
      </c>
      <c r="L2199" s="11"/>
      <c r="M2199" s="11"/>
      <c r="N2199" s="11"/>
      <c r="O2199" s="11"/>
      <c r="P2199" s="149"/>
      <c r="Q2199" s="164"/>
      <c r="V2199" s="165"/>
      <c r="W2199" s="150"/>
      <c r="X2199" s="150"/>
      <c r="Y2199" s="150"/>
      <c r="Z2199" s="150"/>
      <c r="AA2199" s="150"/>
      <c r="AB2199" s="150"/>
      <c r="AC2199" s="150"/>
      <c r="AD2199" s="150"/>
      <c r="AE2199" s="150"/>
      <c r="AF2199" s="150"/>
      <c r="AG2199" s="11"/>
      <c r="AH2199" s="11"/>
      <c r="AI2199" s="11"/>
      <c r="AT2199" s="11"/>
      <c r="AU2199" s="88"/>
    </row>
    <row r="2200" spans="3:47" outlineLevel="2" x14ac:dyDescent="0.2">
      <c r="C2200" s="119">
        <v>20</v>
      </c>
      <c r="D2200" s="167" t="s">
        <v>218</v>
      </c>
      <c r="E2200" s="11"/>
      <c r="F2200" s="134" t="s">
        <v>152</v>
      </c>
      <c r="G2200" s="16" t="s">
        <v>130</v>
      </c>
      <c r="H2200" s="172">
        <v>0</v>
      </c>
      <c r="I2200" s="173">
        <v>1</v>
      </c>
      <c r="J2200" s="173">
        <v>0</v>
      </c>
      <c r="K2200" s="174">
        <v>0</v>
      </c>
      <c r="L2200" s="11"/>
      <c r="M2200" s="11"/>
      <c r="N2200" s="11"/>
      <c r="O2200" s="11"/>
      <c r="P2200" s="149"/>
      <c r="Q2200" s="164"/>
      <c r="V2200" s="165"/>
      <c r="W2200" s="150"/>
      <c r="X2200" s="150"/>
      <c r="Y2200" s="150"/>
      <c r="Z2200" s="150"/>
      <c r="AA2200" s="150"/>
      <c r="AB2200" s="150"/>
      <c r="AC2200" s="150"/>
      <c r="AD2200" s="150"/>
      <c r="AE2200" s="150"/>
      <c r="AF2200" s="150"/>
      <c r="AG2200" s="11"/>
      <c r="AH2200" s="11"/>
      <c r="AI2200" s="11"/>
      <c r="AT2200" s="11"/>
      <c r="AU2200" s="88"/>
    </row>
    <row r="2201" spans="3:47" outlineLevel="2" x14ac:dyDescent="0.2">
      <c r="C2201" s="119">
        <v>20</v>
      </c>
      <c r="D2201" s="167" t="s">
        <v>218</v>
      </c>
      <c r="E2201" s="11"/>
      <c r="F2201" s="134" t="s">
        <v>152</v>
      </c>
      <c r="G2201" s="16" t="s">
        <v>130</v>
      </c>
      <c r="H2201" s="172">
        <v>0</v>
      </c>
      <c r="I2201" s="173">
        <v>1</v>
      </c>
      <c r="J2201" s="173">
        <v>0</v>
      </c>
      <c r="K2201" s="174">
        <v>0</v>
      </c>
      <c r="L2201" s="11"/>
      <c r="M2201" s="11"/>
      <c r="N2201" s="11"/>
      <c r="O2201" s="11"/>
      <c r="P2201" s="149"/>
      <c r="Q2201" s="164"/>
      <c r="V2201" s="165"/>
      <c r="W2201" s="150"/>
      <c r="X2201" s="150"/>
      <c r="Y2201" s="150"/>
      <c r="Z2201" s="150"/>
      <c r="AA2201" s="150"/>
      <c r="AB2201" s="150"/>
      <c r="AC2201" s="150"/>
      <c r="AD2201" s="150"/>
      <c r="AE2201" s="150"/>
      <c r="AF2201" s="150"/>
      <c r="AG2201" s="11"/>
      <c r="AH2201" s="11"/>
      <c r="AI2201" s="11"/>
      <c r="AT2201" s="11"/>
      <c r="AU2201" s="88"/>
    </row>
    <row r="2202" spans="3:47" outlineLevel="2" x14ac:dyDescent="0.2">
      <c r="C2202" s="119">
        <v>20</v>
      </c>
      <c r="D2202" s="167" t="s">
        <v>218</v>
      </c>
      <c r="E2202" s="11"/>
      <c r="F2202" s="134" t="s">
        <v>152</v>
      </c>
      <c r="G2202" s="16" t="s">
        <v>130</v>
      </c>
      <c r="H2202" s="172">
        <v>0</v>
      </c>
      <c r="I2202" s="173">
        <v>1</v>
      </c>
      <c r="J2202" s="173">
        <v>0</v>
      </c>
      <c r="K2202" s="174">
        <v>0</v>
      </c>
      <c r="L2202" s="11"/>
      <c r="M2202" s="11"/>
      <c r="N2202" s="11"/>
      <c r="O2202" s="11"/>
      <c r="P2202" s="149"/>
      <c r="Q2202" s="164"/>
      <c r="V2202" s="165"/>
      <c r="W2202" s="150"/>
      <c r="X2202" s="150"/>
      <c r="Y2202" s="150"/>
      <c r="Z2202" s="150"/>
      <c r="AA2202" s="150"/>
      <c r="AB2202" s="150"/>
      <c r="AC2202" s="150"/>
      <c r="AD2202" s="150"/>
      <c r="AE2202" s="150"/>
      <c r="AF2202" s="150"/>
      <c r="AG2202" s="11"/>
      <c r="AH2202" s="11"/>
      <c r="AI2202" s="11"/>
      <c r="AT2202" s="11"/>
      <c r="AU2202" s="88"/>
    </row>
    <row r="2203" spans="3:47" outlineLevel="2" x14ac:dyDescent="0.2">
      <c r="C2203" s="119">
        <v>20</v>
      </c>
      <c r="D2203" s="167" t="s">
        <v>218</v>
      </c>
      <c r="E2203" s="11"/>
      <c r="F2203" s="134" t="s">
        <v>152</v>
      </c>
      <c r="G2203" s="16" t="s">
        <v>130</v>
      </c>
      <c r="H2203" s="172">
        <v>0</v>
      </c>
      <c r="I2203" s="173">
        <v>1</v>
      </c>
      <c r="J2203" s="173">
        <v>0</v>
      </c>
      <c r="K2203" s="174">
        <v>0</v>
      </c>
      <c r="L2203" s="11"/>
      <c r="M2203" s="11"/>
      <c r="N2203" s="11"/>
      <c r="O2203" s="11"/>
      <c r="P2203" s="149"/>
      <c r="Q2203" s="164"/>
      <c r="V2203" s="165"/>
      <c r="W2203" s="150"/>
      <c r="X2203" s="181"/>
      <c r="Y2203" s="150"/>
      <c r="Z2203" s="150"/>
      <c r="AA2203" s="150"/>
      <c r="AB2203" s="150"/>
      <c r="AC2203" s="150"/>
      <c r="AD2203" s="150"/>
      <c r="AE2203" s="150"/>
      <c r="AF2203" s="150"/>
      <c r="AG2203" s="11"/>
      <c r="AH2203" s="11"/>
      <c r="AI2203" s="11"/>
      <c r="AT2203" s="11"/>
      <c r="AU2203" s="88"/>
    </row>
    <row r="2204" spans="3:47" outlineLevel="2" x14ac:dyDescent="0.2">
      <c r="C2204" s="119">
        <v>20</v>
      </c>
      <c r="D2204" s="167" t="s">
        <v>218</v>
      </c>
      <c r="E2204" s="11"/>
      <c r="F2204" s="134" t="s">
        <v>152</v>
      </c>
      <c r="G2204" s="16" t="s">
        <v>130</v>
      </c>
      <c r="H2204" s="172">
        <v>0</v>
      </c>
      <c r="I2204" s="173">
        <v>1</v>
      </c>
      <c r="J2204" s="173">
        <v>0</v>
      </c>
      <c r="K2204" s="174">
        <v>0</v>
      </c>
      <c r="L2204" s="11"/>
      <c r="M2204" s="11"/>
      <c r="N2204" s="11"/>
      <c r="O2204" s="11"/>
      <c r="P2204" s="149"/>
      <c r="Q2204" s="164"/>
      <c r="V2204" s="165"/>
      <c r="W2204" s="150"/>
      <c r="X2204" s="150"/>
      <c r="Y2204" s="150"/>
      <c r="Z2204" s="150"/>
      <c r="AA2204" s="150"/>
      <c r="AB2204" s="150"/>
      <c r="AC2204" s="150"/>
      <c r="AD2204" s="150"/>
      <c r="AE2204" s="150"/>
      <c r="AF2204" s="150"/>
      <c r="AG2204" s="11"/>
      <c r="AH2204" s="11"/>
      <c r="AI2204" s="11"/>
      <c r="AT2204" s="11"/>
      <c r="AU2204" s="88"/>
    </row>
    <row r="2205" spans="3:47" outlineLevel="2" x14ac:dyDescent="0.2">
      <c r="C2205" s="119">
        <v>20</v>
      </c>
      <c r="D2205" s="167" t="s">
        <v>218</v>
      </c>
      <c r="E2205" s="11"/>
      <c r="F2205" s="134" t="s">
        <v>152</v>
      </c>
      <c r="G2205" s="16" t="s">
        <v>130</v>
      </c>
      <c r="H2205" s="172">
        <v>0</v>
      </c>
      <c r="I2205" s="173">
        <v>1</v>
      </c>
      <c r="J2205" s="173">
        <v>0</v>
      </c>
      <c r="K2205" s="174">
        <v>0</v>
      </c>
      <c r="L2205" s="11"/>
      <c r="M2205" s="11"/>
      <c r="N2205" s="11"/>
      <c r="O2205" s="11"/>
      <c r="P2205" s="149"/>
      <c r="Q2205" s="164"/>
      <c r="V2205" s="165"/>
      <c r="W2205" s="150"/>
      <c r="X2205" s="150"/>
      <c r="Y2205" s="150"/>
      <c r="Z2205" s="150"/>
      <c r="AA2205" s="150"/>
      <c r="AB2205" s="150"/>
      <c r="AC2205" s="150"/>
      <c r="AD2205" s="150"/>
      <c r="AE2205" s="150"/>
      <c r="AF2205" s="150"/>
      <c r="AG2205" s="11"/>
      <c r="AH2205" s="11"/>
      <c r="AI2205" s="11"/>
      <c r="AT2205" s="11"/>
      <c r="AU2205" s="88"/>
    </row>
    <row r="2206" spans="3:47" outlineLevel="2" x14ac:dyDescent="0.2">
      <c r="C2206" s="119">
        <v>20</v>
      </c>
      <c r="D2206" s="167" t="s">
        <v>218</v>
      </c>
      <c r="E2206" s="11"/>
      <c r="F2206" s="134" t="s">
        <v>152</v>
      </c>
      <c r="G2206" s="16" t="s">
        <v>130</v>
      </c>
      <c r="H2206" s="172">
        <v>0</v>
      </c>
      <c r="I2206" s="173">
        <v>1</v>
      </c>
      <c r="J2206" s="173">
        <v>0</v>
      </c>
      <c r="K2206" s="174">
        <v>0</v>
      </c>
      <c r="L2206" s="11"/>
      <c r="M2206" s="11"/>
      <c r="N2206" s="11"/>
      <c r="O2206" s="11"/>
      <c r="P2206" s="149"/>
      <c r="Q2206" s="164"/>
      <c r="V2206" s="165"/>
      <c r="W2206" s="150"/>
      <c r="X2206" s="150"/>
      <c r="Y2206" s="150"/>
      <c r="Z2206" s="150"/>
      <c r="AA2206" s="150"/>
      <c r="AB2206" s="150"/>
      <c r="AC2206" s="150"/>
      <c r="AD2206" s="150"/>
      <c r="AE2206" s="150"/>
      <c r="AF2206" s="150"/>
      <c r="AG2206" s="11"/>
      <c r="AH2206" s="11"/>
      <c r="AI2206" s="11"/>
      <c r="AT2206" s="11"/>
      <c r="AU2206" s="88"/>
    </row>
    <row r="2207" spans="3:47" outlineLevel="2" x14ac:dyDescent="0.2">
      <c r="C2207" s="119">
        <v>20</v>
      </c>
      <c r="D2207" s="167" t="s">
        <v>218</v>
      </c>
      <c r="E2207" s="11"/>
      <c r="F2207" s="140" t="s">
        <v>152</v>
      </c>
      <c r="G2207" s="177" t="s">
        <v>130</v>
      </c>
      <c r="H2207" s="178">
        <v>0</v>
      </c>
      <c r="I2207" s="179">
        <v>1</v>
      </c>
      <c r="J2207" s="179">
        <v>0</v>
      </c>
      <c r="K2207" s="180">
        <v>0</v>
      </c>
      <c r="L2207" s="11"/>
      <c r="M2207" s="11"/>
      <c r="N2207" s="11"/>
      <c r="O2207" s="11"/>
      <c r="P2207" s="149"/>
      <c r="Q2207" s="164"/>
      <c r="V2207" s="165"/>
      <c r="W2207" s="150"/>
      <c r="X2207" s="150"/>
      <c r="Y2207" s="150"/>
      <c r="Z2207" s="150"/>
      <c r="AA2207" s="150"/>
      <c r="AB2207" s="150"/>
      <c r="AC2207" s="150"/>
      <c r="AD2207" s="150"/>
      <c r="AE2207" s="150"/>
      <c r="AF2207" s="150"/>
      <c r="AG2207" s="150"/>
      <c r="AH2207" s="150"/>
      <c r="AI2207" s="150"/>
      <c r="AT2207" s="11"/>
      <c r="AU2207" s="88"/>
    </row>
    <row r="2208" spans="3:47" outlineLevel="2" x14ac:dyDescent="0.2">
      <c r="C2208" s="119">
        <v>20</v>
      </c>
      <c r="D2208" s="11"/>
      <c r="E2208" s="11"/>
      <c r="F2208" s="11"/>
      <c r="G2208" s="11"/>
      <c r="H2208" s="11"/>
      <c r="I2208" s="11"/>
      <c r="J2208" s="11"/>
      <c r="K2208" s="11"/>
      <c r="L2208" s="11"/>
      <c r="M2208" s="11"/>
      <c r="N2208" s="11"/>
      <c r="O2208" s="11"/>
      <c r="P2208" s="149"/>
      <c r="Q2208" s="16"/>
      <c r="R2208" s="182"/>
      <c r="S2208" s="182"/>
      <c r="T2208" s="182"/>
      <c r="U2208" s="182"/>
      <c r="V2208" s="183"/>
      <c r="W2208" s="150"/>
      <c r="X2208" s="150"/>
      <c r="Y2208" s="150"/>
      <c r="Z2208" s="150"/>
      <c r="AA2208" s="150"/>
      <c r="AB2208" s="150"/>
      <c r="AC2208" s="150"/>
      <c r="AD2208" s="150"/>
      <c r="AE2208" s="150"/>
      <c r="AF2208" s="150"/>
      <c r="AG2208" s="150"/>
      <c r="AH2208" s="150"/>
      <c r="AI2208" s="150"/>
      <c r="AT2208" s="11"/>
      <c r="AU2208" s="88"/>
    </row>
    <row r="2209" spans="3:47" outlineLevel="1" x14ac:dyDescent="0.2">
      <c r="C2209" s="119">
        <v>20</v>
      </c>
      <c r="D2209" s="11"/>
      <c r="E2209" s="162" t="s">
        <v>185</v>
      </c>
      <c r="F2209" s="121"/>
      <c r="G2209" s="121"/>
      <c r="H2209" s="121"/>
      <c r="I2209" s="121"/>
      <c r="J2209" s="121"/>
      <c r="K2209" s="121"/>
      <c r="L2209" s="121"/>
      <c r="M2209" s="121"/>
      <c r="N2209" s="121"/>
      <c r="O2209" s="121"/>
      <c r="P2209" s="121"/>
      <c r="Q2209" s="122"/>
      <c r="R2209" s="123"/>
      <c r="S2209" s="123"/>
      <c r="T2209" s="123"/>
      <c r="U2209" s="123"/>
      <c r="V2209" s="123"/>
      <c r="W2209" s="123"/>
      <c r="X2209" s="123"/>
      <c r="Y2209" s="123"/>
      <c r="Z2209" s="123"/>
      <c r="AA2209" s="123"/>
      <c r="AB2209" s="123"/>
      <c r="AC2209" s="123"/>
      <c r="AD2209" s="123"/>
      <c r="AE2209" s="123"/>
      <c r="AF2209" s="123"/>
      <c r="AG2209" s="123"/>
      <c r="AH2209" s="123"/>
      <c r="AI2209" s="123"/>
      <c r="AT2209" s="11"/>
      <c r="AU2209" s="88"/>
    </row>
    <row r="2210" spans="3:47" outlineLevel="2" x14ac:dyDescent="0.2">
      <c r="C2210" s="119">
        <v>20</v>
      </c>
      <c r="D2210" s="11"/>
      <c r="E2210" s="125"/>
      <c r="F2210" s="127" t="s">
        <v>5</v>
      </c>
      <c r="G2210" s="127"/>
      <c r="H2210" s="127"/>
      <c r="I2210" s="127"/>
      <c r="J2210" s="127"/>
      <c r="K2210" s="127"/>
      <c r="L2210" s="127"/>
      <c r="M2210" s="127"/>
      <c r="N2210" s="127"/>
      <c r="O2210" s="127"/>
      <c r="P2210" s="152"/>
      <c r="Q2210" s="128" t="s">
        <v>110</v>
      </c>
      <c r="R2210" s="184"/>
      <c r="S2210" s="185"/>
      <c r="T2210" s="185"/>
      <c r="U2210" s="186">
        <v>62.635418406608146</v>
      </c>
      <c r="V2210" s="186">
        <v>64.861760713046806</v>
      </c>
      <c r="W2210" s="187">
        <v>66.679184708744629</v>
      </c>
      <c r="X2210" s="186">
        <v>68.507932367796229</v>
      </c>
      <c r="Y2210" s="185">
        <v>70.162847932592413</v>
      </c>
      <c r="Z2210" s="185">
        <v>71.642292162728353</v>
      </c>
      <c r="AA2210" s="185">
        <v>73.064283487745215</v>
      </c>
      <c r="AB2210" s="185">
        <v>74.514499230377183</v>
      </c>
      <c r="AC2210" s="185">
        <v>75.993499604164327</v>
      </c>
      <c r="AD2210" s="185">
        <v>77.501855942083381</v>
      </c>
      <c r="AE2210" s="185">
        <v>79.040150917252859</v>
      </c>
      <c r="AF2210" s="185">
        <v>80.608978768018943</v>
      </c>
      <c r="AG2210" s="185">
        <v>82.208945527509115</v>
      </c>
      <c r="AH2210" s="188">
        <v>83.840669257741823</v>
      </c>
      <c r="AI2210" s="188">
        <v>85.504780288383273</v>
      </c>
      <c r="AT2210" s="11"/>
      <c r="AU2210" s="88"/>
    </row>
    <row r="2211" spans="3:47" outlineLevel="2" x14ac:dyDescent="0.2">
      <c r="C2211" s="119">
        <v>20</v>
      </c>
      <c r="D2211" s="11"/>
      <c r="E2211" s="134"/>
      <c r="F2211" s="11" t="s">
        <v>129</v>
      </c>
      <c r="G2211" s="11"/>
      <c r="H2211" s="11"/>
      <c r="I2211" s="11"/>
      <c r="J2211" s="11"/>
      <c r="K2211" s="11"/>
      <c r="L2211" s="11"/>
      <c r="M2211" s="11"/>
      <c r="N2211" s="11"/>
      <c r="O2211" s="11"/>
      <c r="P2211" s="149"/>
      <c r="Q2211" s="135" t="s">
        <v>110</v>
      </c>
      <c r="R2211" s="189"/>
      <c r="S2211" s="190"/>
      <c r="T2211" s="190"/>
      <c r="U2211" s="191">
        <v>595.82532189677056</v>
      </c>
      <c r="V2211" s="191">
        <v>646.01898625177569</v>
      </c>
      <c r="W2211" s="192">
        <v>679.1994372828575</v>
      </c>
      <c r="X2211" s="191">
        <v>1476.1316189575434</v>
      </c>
      <c r="Y2211" s="190">
        <v>1665.6910313224939</v>
      </c>
      <c r="Z2211" s="190">
        <v>800.36135642922579</v>
      </c>
      <c r="AA2211" s="190">
        <v>1145.1161500271342</v>
      </c>
      <c r="AB2211" s="190">
        <v>856.38905352065467</v>
      </c>
      <c r="AC2211" s="190">
        <v>794.9055029718802</v>
      </c>
      <c r="AD2211" s="190">
        <v>897.40391888000408</v>
      </c>
      <c r="AE2211" s="190">
        <v>1061.1564927205688</v>
      </c>
      <c r="AF2211" s="190">
        <v>1203.7534880220071</v>
      </c>
      <c r="AG2211" s="190">
        <v>1107.2949505601114</v>
      </c>
      <c r="AH2211" s="193">
        <v>1190.7226811665755</v>
      </c>
      <c r="AI2211" s="193">
        <v>1152.6701595011764</v>
      </c>
      <c r="AT2211" s="11"/>
      <c r="AU2211" s="88"/>
    </row>
    <row r="2212" spans="3:47" outlineLevel="2" x14ac:dyDescent="0.2">
      <c r="C2212" s="119">
        <v>20</v>
      </c>
      <c r="D2212" s="11"/>
      <c r="E2212" s="140"/>
      <c r="F2212" s="142" t="s">
        <v>128</v>
      </c>
      <c r="G2212" s="142"/>
      <c r="H2212" s="142"/>
      <c r="I2212" s="142"/>
      <c r="J2212" s="142"/>
      <c r="K2212" s="142"/>
      <c r="L2212" s="142"/>
      <c r="M2212" s="142"/>
      <c r="N2212" s="142"/>
      <c r="O2212" s="142"/>
      <c r="P2212" s="155"/>
      <c r="Q2212" s="143" t="s">
        <v>110</v>
      </c>
      <c r="R2212" s="194"/>
      <c r="S2212" s="195"/>
      <c r="T2212" s="195"/>
      <c r="U2212" s="196">
        <v>235.67083172966213</v>
      </c>
      <c r="V2212" s="196">
        <v>244.0452537104118</v>
      </c>
      <c r="W2212" s="197">
        <v>250.88225237382125</v>
      </c>
      <c r="X2212" s="196">
        <v>272.23984576629471</v>
      </c>
      <c r="Y2212" s="195">
        <v>277.97100748120363</v>
      </c>
      <c r="Z2212" s="195">
        <v>283.9227094494052</v>
      </c>
      <c r="AA2212" s="195">
        <v>289.64053162215959</v>
      </c>
      <c r="AB2212" s="195">
        <v>295.47386023688443</v>
      </c>
      <c r="AC2212" s="195">
        <v>301.42503746752993</v>
      </c>
      <c r="AD2212" s="195">
        <v>307.49645319814215</v>
      </c>
      <c r="AE2212" s="195">
        <v>313.69054600003187</v>
      </c>
      <c r="AF2212" s="195">
        <v>320.00980412908689</v>
      </c>
      <c r="AG2212" s="195">
        <v>326.45676654364627</v>
      </c>
      <c r="AH2212" s="198">
        <v>333.03402394336325</v>
      </c>
      <c r="AI2212" s="198">
        <v>339.74421982949366</v>
      </c>
      <c r="AT2212" s="11"/>
      <c r="AU2212" s="88"/>
    </row>
    <row r="2213" spans="3:47" outlineLevel="2" x14ac:dyDescent="0.2">
      <c r="C2213" s="119">
        <v>20</v>
      </c>
      <c r="D2213" s="199"/>
      <c r="E2213" s="199"/>
      <c r="F2213" s="199"/>
      <c r="G2213" s="199"/>
      <c r="H2213" s="199"/>
      <c r="I2213" s="199"/>
      <c r="J2213" s="199"/>
      <c r="K2213" s="199"/>
      <c r="L2213" s="199"/>
      <c r="M2213" s="199"/>
      <c r="N2213" s="199"/>
      <c r="O2213" s="199"/>
      <c r="P2213" s="200"/>
      <c r="Q2213" s="16"/>
      <c r="R2213" s="201"/>
      <c r="S2213" s="201"/>
      <c r="T2213" s="201"/>
      <c r="U2213" s="201"/>
      <c r="V2213" s="201"/>
      <c r="W2213" s="201"/>
      <c r="X2213" s="201"/>
      <c r="Y2213" s="201"/>
      <c r="Z2213" s="201"/>
      <c r="AA2213" s="201"/>
      <c r="AB2213" s="201"/>
      <c r="AC2213" s="201"/>
      <c r="AD2213" s="201"/>
      <c r="AE2213" s="201"/>
      <c r="AF2213" s="201"/>
      <c r="AG2213" s="201"/>
      <c r="AH2213" s="201"/>
      <c r="AI2213" s="201"/>
      <c r="AT2213" s="11"/>
      <c r="AU2213" s="88"/>
    </row>
    <row r="2214" spans="3:47" outlineLevel="1" x14ac:dyDescent="0.2">
      <c r="C2214" s="119">
        <v>20</v>
      </c>
      <c r="D2214" s="11"/>
      <c r="E2214" s="202" t="s">
        <v>186</v>
      </c>
      <c r="F2214" s="203"/>
      <c r="G2214" s="203"/>
      <c r="H2214" s="203"/>
      <c r="I2214" s="203"/>
      <c r="J2214" s="203"/>
      <c r="K2214" s="203"/>
      <c r="L2214" s="203"/>
      <c r="M2214" s="203"/>
      <c r="N2214" s="203"/>
      <c r="O2214" s="203"/>
      <c r="P2214" s="203"/>
      <c r="Q2214" s="204"/>
      <c r="R2214" s="205"/>
      <c r="S2214" s="205"/>
      <c r="T2214" s="205"/>
      <c r="U2214" s="205"/>
      <c r="V2214" s="205"/>
      <c r="W2214" s="205"/>
      <c r="X2214" s="205"/>
      <c r="Y2214" s="205"/>
      <c r="Z2214" s="205"/>
      <c r="AA2214" s="205"/>
      <c r="AB2214" s="205"/>
      <c r="AC2214" s="205"/>
      <c r="AD2214" s="205"/>
      <c r="AE2214" s="205"/>
      <c r="AF2214" s="205"/>
      <c r="AG2214" s="205"/>
      <c r="AH2214" s="205"/>
      <c r="AI2214" s="205"/>
      <c r="AT2214" s="11"/>
      <c r="AU2214" s="88"/>
    </row>
    <row r="2215" spans="3:47" outlineLevel="2" x14ac:dyDescent="0.2">
      <c r="C2215" s="119">
        <v>20</v>
      </c>
      <c r="D2215" s="206" t="s">
        <v>187</v>
      </c>
      <c r="E2215" t="s">
        <v>127</v>
      </c>
      <c r="AT2215" s="11"/>
      <c r="AU2215" s="88"/>
    </row>
    <row r="2216" spans="3:47" outlineLevel="2" x14ac:dyDescent="0.2">
      <c r="C2216" s="119">
        <v>20</v>
      </c>
      <c r="D2216" s="206" t="s">
        <v>187</v>
      </c>
      <c r="E2216" s="125"/>
      <c r="F2216" s="207" t="s">
        <v>5</v>
      </c>
      <c r="G2216" s="207"/>
      <c r="H2216" s="207"/>
      <c r="I2216" s="158" t="s">
        <v>57</v>
      </c>
      <c r="J2216" s="207"/>
      <c r="K2216" s="207"/>
      <c r="L2216" s="207"/>
      <c r="M2216" s="207"/>
      <c r="N2216" s="207"/>
      <c r="O2216" s="207"/>
      <c r="P2216" s="208"/>
      <c r="Q2216" s="209" t="s">
        <v>110</v>
      </c>
      <c r="R2216" s="210"/>
      <c r="S2216" s="211"/>
      <c r="T2216" s="211"/>
      <c r="U2216" s="212">
        <v>62.635418406608146</v>
      </c>
      <c r="V2216" s="212">
        <v>64.861760713046806</v>
      </c>
      <c r="W2216" s="211">
        <v>66.679184708744629</v>
      </c>
      <c r="X2216" s="212">
        <v>68.507932367796229</v>
      </c>
      <c r="Y2216" s="211">
        <v>70.162847932592413</v>
      </c>
      <c r="Z2216" s="211">
        <v>71.642292162728353</v>
      </c>
      <c r="AA2216" s="211">
        <v>73.064283487745215</v>
      </c>
      <c r="AB2216" s="211">
        <v>74.514499230377183</v>
      </c>
      <c r="AC2216" s="211">
        <v>75.993499604164327</v>
      </c>
      <c r="AD2216" s="211">
        <v>77.501855942083381</v>
      </c>
      <c r="AE2216" s="211">
        <v>79.040150917252859</v>
      </c>
      <c r="AF2216" s="211">
        <v>80.608978768018943</v>
      </c>
      <c r="AG2216" s="211">
        <v>82.208945527509115</v>
      </c>
      <c r="AH2216" s="213">
        <v>83.840669257741823</v>
      </c>
      <c r="AI2216" s="213">
        <v>85.504780288383273</v>
      </c>
      <c r="AT2216" s="11"/>
      <c r="AU2216" s="88"/>
    </row>
    <row r="2217" spans="3:47" outlineLevel="2" x14ac:dyDescent="0.2">
      <c r="C2217" s="119">
        <v>20</v>
      </c>
      <c r="D2217" s="206" t="s">
        <v>187</v>
      </c>
      <c r="E2217" s="134"/>
      <c r="F2217" s="124" t="s">
        <v>129</v>
      </c>
      <c r="G2217" s="124"/>
      <c r="H2217" s="124"/>
      <c r="I2217" s="72" t="s">
        <v>62</v>
      </c>
      <c r="J2217" s="124"/>
      <c r="K2217" s="124"/>
      <c r="L2217" s="124"/>
      <c r="M2217" s="124"/>
      <c r="N2217" s="124"/>
      <c r="O2217" s="124"/>
      <c r="P2217" s="214"/>
      <c r="Q2217" s="215" t="s">
        <v>110</v>
      </c>
      <c r="R2217" s="216"/>
      <c r="S2217" s="217"/>
      <c r="T2217" s="217"/>
      <c r="U2217" s="218">
        <v>595.82532189677056</v>
      </c>
      <c r="V2217" s="218">
        <v>646.01898625177569</v>
      </c>
      <c r="W2217" s="217">
        <v>679.1994372828575</v>
      </c>
      <c r="X2217" s="218">
        <v>1476.1316189575434</v>
      </c>
      <c r="Y2217" s="217">
        <v>1665.6910313224939</v>
      </c>
      <c r="Z2217" s="217">
        <v>800.36135642922579</v>
      </c>
      <c r="AA2217" s="217">
        <v>1145.1161500271342</v>
      </c>
      <c r="AB2217" s="217">
        <v>856.38905352065467</v>
      </c>
      <c r="AC2217" s="217">
        <v>794.9055029718802</v>
      </c>
      <c r="AD2217" s="217">
        <v>897.40391888000408</v>
      </c>
      <c r="AE2217" s="217">
        <v>1061.1564927205688</v>
      </c>
      <c r="AF2217" s="217">
        <v>1203.7534880220071</v>
      </c>
      <c r="AG2217" s="217">
        <v>1107.2949505601114</v>
      </c>
      <c r="AH2217" s="219">
        <v>1190.7226811665755</v>
      </c>
      <c r="AI2217" s="219">
        <v>1152.6701595011764</v>
      </c>
      <c r="AT2217" s="11"/>
      <c r="AU2217" s="88"/>
    </row>
    <row r="2218" spans="3:47" outlineLevel="2" x14ac:dyDescent="0.2">
      <c r="C2218" s="119">
        <v>20</v>
      </c>
      <c r="D2218" s="206" t="s">
        <v>187</v>
      </c>
      <c r="E2218" s="140"/>
      <c r="F2218" s="220" t="s">
        <v>128</v>
      </c>
      <c r="G2218" s="220"/>
      <c r="H2218" s="220"/>
      <c r="I2218" s="161" t="s">
        <v>188</v>
      </c>
      <c r="J2218" s="220"/>
      <c r="K2218" s="220"/>
      <c r="L2218" s="220"/>
      <c r="M2218" s="220"/>
      <c r="N2218" s="220"/>
      <c r="O2218" s="220"/>
      <c r="P2218" s="221"/>
      <c r="Q2218" s="222" t="s">
        <v>110</v>
      </c>
      <c r="R2218" s="223"/>
      <c r="S2218" s="224"/>
      <c r="T2218" s="224"/>
      <c r="U2218" s="225">
        <v>235.67083172966213</v>
      </c>
      <c r="V2218" s="225">
        <v>244.0452537104118</v>
      </c>
      <c r="W2218" s="224">
        <v>250.88225237382125</v>
      </c>
      <c r="X2218" s="225">
        <v>272.23984576629471</v>
      </c>
      <c r="Y2218" s="224">
        <v>277.97100748120363</v>
      </c>
      <c r="Z2218" s="224">
        <v>283.9227094494052</v>
      </c>
      <c r="AA2218" s="224">
        <v>289.64053162215959</v>
      </c>
      <c r="AB2218" s="224">
        <v>295.47386023688443</v>
      </c>
      <c r="AC2218" s="224">
        <v>301.42503746752993</v>
      </c>
      <c r="AD2218" s="224">
        <v>307.49645319814215</v>
      </c>
      <c r="AE2218" s="224">
        <v>313.69054600003187</v>
      </c>
      <c r="AF2218" s="224">
        <v>320.00980412908689</v>
      </c>
      <c r="AG2218" s="224">
        <v>326.45676654364627</v>
      </c>
      <c r="AH2218" s="226">
        <v>333.03402394336325</v>
      </c>
      <c r="AI2218" s="226">
        <v>339.74421982949366</v>
      </c>
      <c r="AT2218" s="11"/>
      <c r="AU2218" s="88"/>
    </row>
    <row r="2219" spans="3:47" outlineLevel="2" x14ac:dyDescent="0.2">
      <c r="C2219" s="119">
        <v>20</v>
      </c>
      <c r="D2219" s="206" t="s">
        <v>187</v>
      </c>
      <c r="E2219" t="s">
        <v>189</v>
      </c>
      <c r="F2219" s="40"/>
      <c r="G2219" s="40"/>
      <c r="H2219" s="227"/>
      <c r="I2219" s="40"/>
      <c r="J2219" s="40"/>
      <c r="K2219" s="227"/>
      <c r="L2219" s="40"/>
      <c r="M2219" s="40"/>
      <c r="N2219" s="40"/>
      <c r="O2219" s="40"/>
      <c r="P2219" s="40"/>
      <c r="Q2219" s="227"/>
      <c r="R2219" s="227"/>
      <c r="S2219" s="227"/>
      <c r="T2219" s="227"/>
      <c r="U2219" s="227"/>
      <c r="V2219" s="227"/>
      <c r="W2219" s="227"/>
      <c r="X2219" s="227"/>
      <c r="Y2219" s="227"/>
      <c r="Z2219" s="227"/>
      <c r="AA2219" s="227"/>
      <c r="AB2219" s="227"/>
      <c r="AC2219" s="227"/>
      <c r="AD2219" s="227"/>
      <c r="AE2219" s="227"/>
      <c r="AF2219" s="227"/>
      <c r="AG2219" s="227"/>
      <c r="AH2219" s="227"/>
      <c r="AI2219" s="227"/>
      <c r="AT2219" s="11"/>
      <c r="AU2219" s="88"/>
    </row>
    <row r="2220" spans="3:47" outlineLevel="2" x14ac:dyDescent="0.2">
      <c r="C2220" s="119">
        <v>20</v>
      </c>
      <c r="D2220" s="206" t="s">
        <v>187</v>
      </c>
      <c r="E2220" s="125"/>
      <c r="F2220" s="207" t="s">
        <v>5</v>
      </c>
      <c r="G2220" s="207"/>
      <c r="H2220" s="207"/>
      <c r="I2220" s="158" t="s">
        <v>57</v>
      </c>
      <c r="J2220" s="228" t="s">
        <v>152</v>
      </c>
      <c r="K2220" s="207"/>
      <c r="L2220" s="207"/>
      <c r="M2220" s="207"/>
      <c r="N2220" s="207"/>
      <c r="O2220" s="207"/>
      <c r="P2220" s="208"/>
      <c r="Q2220" s="229" t="s">
        <v>110</v>
      </c>
      <c r="R2220" s="230"/>
      <c r="S2220" s="231"/>
      <c r="T2220" s="231"/>
      <c r="U2220" s="232">
        <v>0</v>
      </c>
      <c r="V2220" s="232">
        <v>0</v>
      </c>
      <c r="W2220" s="231">
        <v>0</v>
      </c>
      <c r="X2220" s="232">
        <v>0</v>
      </c>
      <c r="Y2220" s="231">
        <v>0</v>
      </c>
      <c r="Z2220" s="231">
        <v>0</v>
      </c>
      <c r="AA2220" s="231">
        <v>0</v>
      </c>
      <c r="AB2220" s="231">
        <v>0</v>
      </c>
      <c r="AC2220" s="231">
        <v>0</v>
      </c>
      <c r="AD2220" s="231">
        <v>0</v>
      </c>
      <c r="AE2220" s="231">
        <v>0</v>
      </c>
      <c r="AF2220" s="231">
        <v>0</v>
      </c>
      <c r="AG2220" s="231">
        <v>0</v>
      </c>
      <c r="AH2220" s="233">
        <v>0</v>
      </c>
      <c r="AI2220" s="233">
        <v>0</v>
      </c>
      <c r="AT2220" s="11"/>
      <c r="AU2220" s="88"/>
    </row>
    <row r="2221" spans="3:47" outlineLevel="2" x14ac:dyDescent="0.2">
      <c r="C2221" s="119">
        <v>20</v>
      </c>
      <c r="D2221" s="206" t="s">
        <v>187</v>
      </c>
      <c r="E2221" s="134"/>
      <c r="F2221" s="124" t="s">
        <v>129</v>
      </c>
      <c r="G2221" s="124"/>
      <c r="H2221" s="124"/>
      <c r="I2221" s="72" t="s">
        <v>62</v>
      </c>
      <c r="J2221" s="234" t="s">
        <v>152</v>
      </c>
      <c r="K2221" s="124"/>
      <c r="L2221" s="124"/>
      <c r="M2221" s="124"/>
      <c r="N2221" s="124"/>
      <c r="O2221" s="124"/>
      <c r="P2221" s="214"/>
      <c r="Q2221" s="235" t="s">
        <v>110</v>
      </c>
      <c r="R2221" s="236"/>
      <c r="S2221" s="237"/>
      <c r="T2221" s="237"/>
      <c r="U2221" s="238">
        <v>0</v>
      </c>
      <c r="V2221" s="238">
        <v>0</v>
      </c>
      <c r="W2221" s="237">
        <v>0</v>
      </c>
      <c r="X2221" s="238">
        <v>0</v>
      </c>
      <c r="Y2221" s="237">
        <v>0</v>
      </c>
      <c r="Z2221" s="237">
        <v>0</v>
      </c>
      <c r="AA2221" s="237">
        <v>0</v>
      </c>
      <c r="AB2221" s="237">
        <v>0</v>
      </c>
      <c r="AC2221" s="237">
        <v>0</v>
      </c>
      <c r="AD2221" s="237">
        <v>0</v>
      </c>
      <c r="AE2221" s="237">
        <v>0</v>
      </c>
      <c r="AF2221" s="237">
        <v>0</v>
      </c>
      <c r="AG2221" s="237">
        <v>0</v>
      </c>
      <c r="AH2221" s="239">
        <v>0</v>
      </c>
      <c r="AI2221" s="239">
        <v>0</v>
      </c>
      <c r="AT2221" s="11"/>
      <c r="AU2221" s="88"/>
    </row>
    <row r="2222" spans="3:47" outlineLevel="2" x14ac:dyDescent="0.2">
      <c r="C2222" s="119">
        <v>20</v>
      </c>
      <c r="D2222" s="206" t="s">
        <v>187</v>
      </c>
      <c r="E2222" s="140"/>
      <c r="F2222" s="220" t="s">
        <v>128</v>
      </c>
      <c r="G2222" s="220"/>
      <c r="H2222" s="220"/>
      <c r="I2222" s="161" t="s">
        <v>188</v>
      </c>
      <c r="J2222" s="240" t="s">
        <v>152</v>
      </c>
      <c r="K2222" s="220"/>
      <c r="L2222" s="220"/>
      <c r="M2222" s="220"/>
      <c r="N2222" s="220"/>
      <c r="O2222" s="220"/>
      <c r="P2222" s="221"/>
      <c r="Q2222" s="241" t="s">
        <v>110</v>
      </c>
      <c r="R2222" s="242"/>
      <c r="S2222" s="243"/>
      <c r="T2222" s="243"/>
      <c r="U2222" s="244">
        <v>0</v>
      </c>
      <c r="V2222" s="244">
        <v>0</v>
      </c>
      <c r="W2222" s="243">
        <v>0</v>
      </c>
      <c r="X2222" s="244">
        <v>0</v>
      </c>
      <c r="Y2222" s="243">
        <v>0</v>
      </c>
      <c r="Z2222" s="243">
        <v>0</v>
      </c>
      <c r="AA2222" s="243">
        <v>0</v>
      </c>
      <c r="AB2222" s="243">
        <v>0</v>
      </c>
      <c r="AC2222" s="243">
        <v>0</v>
      </c>
      <c r="AD2222" s="243">
        <v>0</v>
      </c>
      <c r="AE2222" s="243">
        <v>0</v>
      </c>
      <c r="AF2222" s="243">
        <v>0</v>
      </c>
      <c r="AG2222" s="243">
        <v>0</v>
      </c>
      <c r="AH2222" s="245">
        <v>0</v>
      </c>
      <c r="AI2222" s="245">
        <v>0</v>
      </c>
      <c r="AT2222" s="11"/>
      <c r="AU2222" s="88"/>
    </row>
    <row r="2223" spans="3:47" outlineLevel="2" x14ac:dyDescent="0.2">
      <c r="AT2223" s="11"/>
      <c r="AU2223" s="88"/>
    </row>
    <row r="2224" spans="3:47" x14ac:dyDescent="0.2">
      <c r="C2224" s="116">
        <v>21</v>
      </c>
      <c r="D2224" s="67" t="s">
        <v>151</v>
      </c>
      <c r="E2224" s="67"/>
      <c r="F2224" s="67"/>
      <c r="G2224" s="67"/>
      <c r="H2224" s="102"/>
      <c r="I2224" s="67"/>
      <c r="J2224" s="67"/>
      <c r="K2224" s="102"/>
      <c r="L2224" s="67"/>
      <c r="M2224" s="67"/>
      <c r="N2224" s="67"/>
      <c r="O2224" s="67"/>
      <c r="P2224" s="67"/>
      <c r="Q2224" s="117" t="s">
        <v>110</v>
      </c>
      <c r="R2224" s="118">
        <v>0</v>
      </c>
      <c r="S2224" s="118">
        <v>0</v>
      </c>
      <c r="T2224" s="118">
        <v>0</v>
      </c>
      <c r="U2224" s="118">
        <v>1246.135074706664</v>
      </c>
      <c r="V2224" s="118">
        <v>1319.4278519018053</v>
      </c>
      <c r="W2224" s="118">
        <v>1370.5353289948648</v>
      </c>
      <c r="X2224" s="118">
        <v>1573.7613215236274</v>
      </c>
      <c r="Y2224" s="118">
        <v>1880.7870121292101</v>
      </c>
      <c r="Z2224" s="118">
        <v>1956.6150127992887</v>
      </c>
      <c r="AA2224" s="118">
        <v>1807.0201815566159</v>
      </c>
      <c r="AB2224" s="118">
        <v>1752.2184306695299</v>
      </c>
      <c r="AC2224" s="118">
        <v>1908.9632897557281</v>
      </c>
      <c r="AD2224" s="118">
        <v>2209.1876488728872</v>
      </c>
      <c r="AE2224" s="118">
        <v>2002.7812333332149</v>
      </c>
      <c r="AF2224" s="118">
        <v>2042.5095919879634</v>
      </c>
      <c r="AG2224" s="118">
        <v>1912.8227347113173</v>
      </c>
      <c r="AH2224" s="118">
        <v>2166.5157314714893</v>
      </c>
      <c r="AI2224" s="118">
        <v>2318.8141872236188</v>
      </c>
      <c r="AT2224" s="11"/>
      <c r="AU2224" s="88"/>
    </row>
    <row r="2225" spans="3:47" s="11" customFormat="1" outlineLevel="1" x14ac:dyDescent="0.2">
      <c r="C2225" s="119">
        <v>21</v>
      </c>
      <c r="E2225" s="120" t="s">
        <v>174</v>
      </c>
      <c r="F2225" s="121"/>
      <c r="G2225" s="121"/>
      <c r="H2225" s="121"/>
      <c r="I2225" s="121"/>
      <c r="J2225" s="121"/>
      <c r="K2225" s="121"/>
      <c r="L2225" s="121"/>
      <c r="M2225" s="121"/>
      <c r="N2225" s="121"/>
      <c r="O2225" s="121"/>
      <c r="P2225" s="121"/>
      <c r="Q2225" s="122"/>
      <c r="R2225" s="123"/>
      <c r="S2225" s="123"/>
      <c r="T2225" s="123"/>
      <c r="U2225" s="123"/>
      <c r="V2225" s="123"/>
      <c r="W2225" s="123"/>
      <c r="X2225" s="123"/>
      <c r="Y2225" s="123"/>
      <c r="Z2225" s="123"/>
      <c r="AA2225" s="123"/>
      <c r="AB2225" s="123"/>
      <c r="AC2225" s="123"/>
      <c r="AD2225" s="123"/>
      <c r="AE2225" s="123"/>
      <c r="AF2225" s="123"/>
      <c r="AG2225" s="123"/>
      <c r="AH2225" s="123"/>
      <c r="AI2225" s="123"/>
      <c r="AU2225" s="88"/>
    </row>
    <row r="2226" spans="3:47" s="11" customFormat="1" outlineLevel="2" x14ac:dyDescent="0.2">
      <c r="C2226" s="119">
        <v>21</v>
      </c>
      <c r="E2226" s="124" t="s">
        <v>175</v>
      </c>
      <c r="U2226" s="25" t="s">
        <v>87</v>
      </c>
      <c r="V2226" s="25"/>
      <c r="W2226" s="25" t="s">
        <v>88</v>
      </c>
      <c r="X2226" s="25" t="s">
        <v>89</v>
      </c>
      <c r="AU2226" s="88"/>
    </row>
    <row r="2227" spans="3:47" s="11" customFormat="1" outlineLevel="2" x14ac:dyDescent="0.2">
      <c r="C2227" s="119">
        <v>21</v>
      </c>
      <c r="E2227" s="125"/>
      <c r="F2227" s="126" t="s">
        <v>209</v>
      </c>
      <c r="G2227" s="127"/>
      <c r="H2227" s="127"/>
      <c r="I2227" s="127"/>
      <c r="J2227" s="127"/>
      <c r="K2227" s="127"/>
      <c r="L2227" s="127"/>
      <c r="M2227" s="127"/>
      <c r="N2227" s="127"/>
      <c r="O2227" s="127"/>
      <c r="P2227" s="127"/>
      <c r="Q2227" s="128" t="s">
        <v>110</v>
      </c>
      <c r="R2227" s="129"/>
      <c r="S2227" s="130"/>
      <c r="T2227" s="130"/>
      <c r="U2227" s="131">
        <v>9.6130499999999994</v>
      </c>
      <c r="V2227" s="131">
        <v>12.145293471919162</v>
      </c>
      <c r="W2227" s="132">
        <v>12.461071102189061</v>
      </c>
      <c r="X2227" s="131">
        <v>12.770105665523351</v>
      </c>
      <c r="Y2227" s="130">
        <v>13.072757169796255</v>
      </c>
      <c r="Z2227" s="130">
        <v>13.366894206116672</v>
      </c>
      <c r="AA2227" s="130">
        <v>13.634232090239006</v>
      </c>
      <c r="AB2227" s="130">
        <v>13.906916732043786</v>
      </c>
      <c r="AC2227" s="130">
        <v>14.185055066684662</v>
      </c>
      <c r="AD2227" s="130">
        <v>14.468756168018356</v>
      </c>
      <c r="AE2227" s="130">
        <v>14.758131291378723</v>
      </c>
      <c r="AF2227" s="130">
        <v>15.053293917206297</v>
      </c>
      <c r="AG2227" s="130">
        <v>15.354359795550423</v>
      </c>
      <c r="AH2227" s="133">
        <v>15.661446991461432</v>
      </c>
      <c r="AI2227" s="133">
        <v>15.97467593129066</v>
      </c>
      <c r="AK2227" s="91"/>
      <c r="AU2227" s="88"/>
    </row>
    <row r="2228" spans="3:47" s="11" customFormat="1" outlineLevel="2" x14ac:dyDescent="0.2">
      <c r="C2228" s="119">
        <v>21</v>
      </c>
      <c r="E2228" s="134"/>
      <c r="F2228" s="36" t="s">
        <v>31</v>
      </c>
      <c r="Q2228" s="135" t="s">
        <v>110</v>
      </c>
      <c r="R2228" s="136"/>
      <c r="S2228" s="88"/>
      <c r="T2228" s="88"/>
      <c r="U2228" s="137">
        <v>158.30591999999996</v>
      </c>
      <c r="V2228" s="137">
        <v>190.75863359999997</v>
      </c>
      <c r="W2228" s="138">
        <v>210.27324181727997</v>
      </c>
      <c r="X2228" s="137">
        <v>215.48801821434853</v>
      </c>
      <c r="Y2228" s="88">
        <v>220.59508424602859</v>
      </c>
      <c r="Z2228" s="88">
        <v>225.55847364156426</v>
      </c>
      <c r="AA2228" s="88">
        <v>230.06964311439555</v>
      </c>
      <c r="AB2228" s="88">
        <v>234.67103597668347</v>
      </c>
      <c r="AC2228" s="88">
        <v>239.36445669621713</v>
      </c>
      <c r="AD2228" s="88">
        <v>244.15174583014149</v>
      </c>
      <c r="AE2228" s="88">
        <v>249.03478074674433</v>
      </c>
      <c r="AF2228" s="88">
        <v>254.01547636167922</v>
      </c>
      <c r="AG2228" s="88">
        <v>259.09578588891281</v>
      </c>
      <c r="AH2228" s="139">
        <v>264.2777016066911</v>
      </c>
      <c r="AI2228" s="139">
        <v>269.5632556388249</v>
      </c>
      <c r="AU2228" s="88"/>
    </row>
    <row r="2229" spans="3:47" s="11" customFormat="1" outlineLevel="2" x14ac:dyDescent="0.2">
      <c r="C2229" s="119">
        <v>21</v>
      </c>
      <c r="E2229" s="134"/>
      <c r="F2229" s="36" t="s">
        <v>28</v>
      </c>
      <c r="Q2229" s="135" t="s">
        <v>110</v>
      </c>
      <c r="R2229" s="136"/>
      <c r="S2229" s="88"/>
      <c r="T2229" s="88"/>
      <c r="U2229" s="137">
        <v>0</v>
      </c>
      <c r="V2229" s="137">
        <v>0</v>
      </c>
      <c r="W2229" s="138">
        <v>0</v>
      </c>
      <c r="X2229" s="137">
        <v>0</v>
      </c>
      <c r="Y2229" s="88">
        <v>0</v>
      </c>
      <c r="Z2229" s="88">
        <v>0</v>
      </c>
      <c r="AA2229" s="88">
        <v>0</v>
      </c>
      <c r="AB2229" s="88">
        <v>0</v>
      </c>
      <c r="AC2229" s="88">
        <v>0</v>
      </c>
      <c r="AD2229" s="88">
        <v>0</v>
      </c>
      <c r="AE2229" s="88">
        <v>0</v>
      </c>
      <c r="AF2229" s="88">
        <v>0</v>
      </c>
      <c r="AG2229" s="88">
        <v>0</v>
      </c>
      <c r="AH2229" s="139">
        <v>0</v>
      </c>
      <c r="AI2229" s="139">
        <v>0</v>
      </c>
      <c r="AU2229" s="88"/>
    </row>
    <row r="2230" spans="3:47" s="11" customFormat="1" outlineLevel="2" x14ac:dyDescent="0.2">
      <c r="C2230" s="119">
        <v>21</v>
      </c>
      <c r="E2230" s="134"/>
      <c r="F2230" s="36" t="s">
        <v>210</v>
      </c>
      <c r="Q2230" s="135" t="s">
        <v>110</v>
      </c>
      <c r="R2230" s="136"/>
      <c r="S2230" s="88"/>
      <c r="T2230" s="88"/>
      <c r="U2230" s="137">
        <v>391.07870846581045</v>
      </c>
      <c r="V2230" s="137">
        <v>404.99769501741281</v>
      </c>
      <c r="W2230" s="138">
        <v>416.35405836182298</v>
      </c>
      <c r="X2230" s="137">
        <v>427.78411465128272</v>
      </c>
      <c r="Y2230" s="88">
        <v>438.12074047449926</v>
      </c>
      <c r="Z2230" s="88">
        <v>447.35264808285189</v>
      </c>
      <c r="AA2230" s="88">
        <v>456.23123720300003</v>
      </c>
      <c r="AB2230" s="88">
        <v>465.28603930657914</v>
      </c>
      <c r="AC2230" s="88">
        <v>474.52055168523196</v>
      </c>
      <c r="AD2230" s="88">
        <v>483.93834104120094</v>
      </c>
      <c r="AE2230" s="88">
        <v>493.54304486491719</v>
      </c>
      <c r="AF2230" s="88">
        <v>503.33837283993097</v>
      </c>
      <c r="AG2230" s="88">
        <v>513.3281082757253</v>
      </c>
      <c r="AH2230" s="139">
        <v>523.51610956896673</v>
      </c>
      <c r="AI2230" s="139">
        <v>533.90631169375774</v>
      </c>
      <c r="AU2230" s="88"/>
    </row>
    <row r="2231" spans="3:47" s="11" customFormat="1" outlineLevel="2" x14ac:dyDescent="0.2">
      <c r="C2231" s="119">
        <v>21</v>
      </c>
      <c r="E2231" s="134"/>
      <c r="F2231" s="36" t="s">
        <v>211</v>
      </c>
      <c r="Q2231" s="135" t="s">
        <v>110</v>
      </c>
      <c r="R2231" s="136"/>
      <c r="S2231" s="88"/>
      <c r="T2231" s="88"/>
      <c r="U2231" s="137">
        <v>390.25723999999997</v>
      </c>
      <c r="V2231" s="137">
        <v>404.11137201999998</v>
      </c>
      <c r="W2231" s="138">
        <v>415.42649043655996</v>
      </c>
      <c r="X2231" s="137">
        <v>426.80917627452175</v>
      </c>
      <c r="Y2231" s="88">
        <v>437.18063925799271</v>
      </c>
      <c r="Z2231" s="88">
        <v>446.4051507463364</v>
      </c>
      <c r="AA2231" s="88">
        <v>455.2886132461885</v>
      </c>
      <c r="AB2231" s="88">
        <v>464.34885664978765</v>
      </c>
      <c r="AC2231" s="88">
        <v>473.58939889711843</v>
      </c>
      <c r="AD2231" s="88">
        <v>483.01382793517109</v>
      </c>
      <c r="AE2231" s="88">
        <v>492.62580311108098</v>
      </c>
      <c r="AF2231" s="88">
        <v>502.42905659299151</v>
      </c>
      <c r="AG2231" s="88">
        <v>512.42739481919205</v>
      </c>
      <c r="AH2231" s="139">
        <v>522.62469997609401</v>
      </c>
      <c r="AI2231" s="139">
        <v>533.02493150561827</v>
      </c>
      <c r="AU2231" s="88"/>
    </row>
    <row r="2232" spans="3:47" s="11" customFormat="1" outlineLevel="2" x14ac:dyDescent="0.2">
      <c r="C2232" s="119">
        <v>21</v>
      </c>
      <c r="E2232" s="134"/>
      <c r="F2232" s="36" t="s">
        <v>212</v>
      </c>
      <c r="Q2232" s="135" t="s">
        <v>110</v>
      </c>
      <c r="R2232" s="136"/>
      <c r="S2232" s="88"/>
      <c r="T2232" s="88"/>
      <c r="U2232" s="137">
        <v>89.352146274327922</v>
      </c>
      <c r="V2232" s="137">
        <v>92.589540203584335</v>
      </c>
      <c r="W2232" s="138">
        <v>95.212163789999309</v>
      </c>
      <c r="X2232" s="137">
        <v>97.861237450661065</v>
      </c>
      <c r="Y2232" s="88">
        <v>100.23493146786734</v>
      </c>
      <c r="Z2232" s="88">
        <v>102.32706623588348</v>
      </c>
      <c r="AA2232" s="88">
        <v>104.35576221782684</v>
      </c>
      <c r="AB2232" s="88">
        <v>106.42467832469458</v>
      </c>
      <c r="AC2232" s="88">
        <v>108.53461194479098</v>
      </c>
      <c r="AD2232" s="88">
        <v>110.68637627512577</v>
      </c>
      <c r="AE2232" s="88">
        <v>112.88080063483125</v>
      </c>
      <c r="AF2232" s="88">
        <v>115.11873078479314</v>
      </c>
      <c r="AG2232" s="88">
        <v>117.40102925361832</v>
      </c>
      <c r="AH2232" s="139">
        <v>119.72857567006497</v>
      </c>
      <c r="AI2232" s="139">
        <v>122.10226710206349</v>
      </c>
      <c r="AU2232" s="88"/>
    </row>
    <row r="2233" spans="3:47" s="11" customFormat="1" outlineLevel="2" x14ac:dyDescent="0.2">
      <c r="C2233" s="119">
        <v>21</v>
      </c>
      <c r="E2233" s="134"/>
      <c r="F2233" s="36" t="s">
        <v>213</v>
      </c>
      <c r="Q2233" s="135" t="s">
        <v>110</v>
      </c>
      <c r="R2233" s="136"/>
      <c r="S2233" s="88"/>
      <c r="T2233" s="88"/>
      <c r="U2233" s="137">
        <v>160.15199999999996</v>
      </c>
      <c r="V2233" s="137">
        <v>165.83739599999998</v>
      </c>
      <c r="W2233" s="138">
        <v>170.480843088</v>
      </c>
      <c r="X2233" s="137">
        <v>175.15201818861121</v>
      </c>
      <c r="Y2233" s="88">
        <v>179.4082122305945</v>
      </c>
      <c r="Z2233" s="88">
        <v>183.19372550866007</v>
      </c>
      <c r="AA2233" s="88">
        <v>186.83928064628242</v>
      </c>
      <c r="AB2233" s="88">
        <v>190.55738233114343</v>
      </c>
      <c r="AC2233" s="88">
        <v>194.34947423953318</v>
      </c>
      <c r="AD2233" s="88">
        <v>198.21702877689989</v>
      </c>
      <c r="AE2233" s="88">
        <v>202.16154764956022</v>
      </c>
      <c r="AF2233" s="88">
        <v>206.18456244778648</v>
      </c>
      <c r="AG2233" s="88">
        <v>210.28763524049742</v>
      </c>
      <c r="AH2233" s="139">
        <v>214.47235918178333</v>
      </c>
      <c r="AI2233" s="139">
        <v>218.74035912950083</v>
      </c>
      <c r="AU2233" s="88"/>
    </row>
    <row r="2234" spans="3:47" s="11" customFormat="1" outlineLevel="2" x14ac:dyDescent="0.2">
      <c r="C2234" s="119">
        <v>21</v>
      </c>
      <c r="E2234" s="134"/>
      <c r="F2234" s="36" t="s">
        <v>214</v>
      </c>
      <c r="Q2234" s="135" t="s">
        <v>110</v>
      </c>
      <c r="R2234" s="136"/>
      <c r="S2234" s="88"/>
      <c r="T2234" s="88"/>
      <c r="U2234" s="137">
        <v>34.264179966525688</v>
      </c>
      <c r="V2234" s="137">
        <v>35.410621623889149</v>
      </c>
      <c r="W2234" s="138">
        <v>36.369996034993633</v>
      </c>
      <c r="X2234" s="137">
        <v>37.323642639464083</v>
      </c>
      <c r="Y2234" s="88">
        <v>38.214004627637912</v>
      </c>
      <c r="Z2234" s="88">
        <v>39.044586397357115</v>
      </c>
      <c r="AA2234" s="88">
        <v>39.822277905173983</v>
      </c>
      <c r="AB2234" s="88">
        <v>40.615459501044938</v>
      </c>
      <c r="AC2234" s="88">
        <v>41.424439717113529</v>
      </c>
      <c r="AD2234" s="88">
        <v>42.24953323087788</v>
      </c>
      <c r="AE2234" s="88">
        <v>43.091060987594091</v>
      </c>
      <c r="AF2234" s="88">
        <v>43.949350325117692</v>
      </c>
      <c r="AG2234" s="88">
        <v>44.824735101231653</v>
      </c>
      <c r="AH2234" s="139">
        <v>45.717555823510537</v>
      </c>
      <c r="AI2234" s="139">
        <v>46.628159781771302</v>
      </c>
      <c r="AU2234" s="88"/>
    </row>
    <row r="2235" spans="3:47" s="11" customFormat="1" outlineLevel="2" x14ac:dyDescent="0.2">
      <c r="C2235" s="119">
        <v>21</v>
      </c>
      <c r="E2235" s="134"/>
      <c r="F2235" s="36" t="s">
        <v>215</v>
      </c>
      <c r="Q2235" s="135" t="s">
        <v>110</v>
      </c>
      <c r="R2235" s="136"/>
      <c r="S2235" s="88"/>
      <c r="T2235" s="88"/>
      <c r="U2235" s="137">
        <v>13.111829999999998</v>
      </c>
      <c r="V2235" s="137">
        <v>13.577299964999998</v>
      </c>
      <c r="W2235" s="138">
        <v>13.957464364019998</v>
      </c>
      <c r="X2235" s="137">
        <v>14.339898887594147</v>
      </c>
      <c r="Y2235" s="88">
        <v>14.688358430562689</v>
      </c>
      <c r="Z2235" s="88">
        <v>14.998282793447563</v>
      </c>
      <c r="AA2235" s="88">
        <v>15.296748621037171</v>
      </c>
      <c r="AB2235" s="88">
        <v>15.601153918595811</v>
      </c>
      <c r="AC2235" s="88">
        <v>15.911616881575869</v>
      </c>
      <c r="AD2235" s="88">
        <v>16.228258057519231</v>
      </c>
      <c r="AE2235" s="88">
        <v>16.551200392863862</v>
      </c>
      <c r="AF2235" s="88">
        <v>16.880569280681854</v>
      </c>
      <c r="AG2235" s="88">
        <v>17.216492609367425</v>
      </c>
      <c r="AH2235" s="139">
        <v>17.559100812293838</v>
      </c>
      <c r="AI2235" s="139">
        <v>17.908526918458485</v>
      </c>
      <c r="AU2235" s="88"/>
    </row>
    <row r="2236" spans="3:47" s="11" customFormat="1" outlineLevel="2" x14ac:dyDescent="0.2">
      <c r="C2236" s="119">
        <v>21</v>
      </c>
      <c r="E2236" s="134"/>
      <c r="F2236" s="36" t="s">
        <v>216</v>
      </c>
      <c r="Q2236" s="135" t="s">
        <v>110</v>
      </c>
      <c r="R2236" s="136"/>
      <c r="S2236" s="88"/>
      <c r="T2236" s="88"/>
      <c r="U2236" s="137">
        <v>0</v>
      </c>
      <c r="V2236" s="137">
        <v>0</v>
      </c>
      <c r="W2236" s="138">
        <v>0</v>
      </c>
      <c r="X2236" s="137">
        <v>0</v>
      </c>
      <c r="Y2236" s="88">
        <v>0</v>
      </c>
      <c r="Z2236" s="88">
        <v>0</v>
      </c>
      <c r="AA2236" s="88">
        <v>0</v>
      </c>
      <c r="AB2236" s="88">
        <v>0</v>
      </c>
      <c r="AC2236" s="88">
        <v>0</v>
      </c>
      <c r="AD2236" s="88">
        <v>0</v>
      </c>
      <c r="AE2236" s="88">
        <v>0</v>
      </c>
      <c r="AF2236" s="88">
        <v>0</v>
      </c>
      <c r="AG2236" s="88">
        <v>0</v>
      </c>
      <c r="AH2236" s="139">
        <v>0</v>
      </c>
      <c r="AI2236" s="139">
        <v>0</v>
      </c>
      <c r="AU2236" s="88"/>
    </row>
    <row r="2237" spans="3:47" s="11" customFormat="1" outlineLevel="2" x14ac:dyDescent="0.2">
      <c r="C2237" s="119">
        <v>21</v>
      </c>
      <c r="E2237" s="134"/>
      <c r="F2237" s="36" t="s">
        <v>33</v>
      </c>
      <c r="Q2237" s="135" t="s">
        <v>110</v>
      </c>
      <c r="R2237" s="136"/>
      <c r="S2237" s="88"/>
      <c r="T2237" s="88"/>
      <c r="U2237" s="137">
        <v>0</v>
      </c>
      <c r="V2237" s="137">
        <v>0</v>
      </c>
      <c r="W2237" s="138">
        <v>0</v>
      </c>
      <c r="X2237" s="137">
        <v>0</v>
      </c>
      <c r="Y2237" s="88">
        <v>0</v>
      </c>
      <c r="Z2237" s="88">
        <v>0</v>
      </c>
      <c r="AA2237" s="88">
        <v>0</v>
      </c>
      <c r="AB2237" s="88">
        <v>0</v>
      </c>
      <c r="AC2237" s="88">
        <v>0</v>
      </c>
      <c r="AD2237" s="88">
        <v>0</v>
      </c>
      <c r="AE2237" s="88">
        <v>0</v>
      </c>
      <c r="AF2237" s="88">
        <v>0</v>
      </c>
      <c r="AG2237" s="88">
        <v>0</v>
      </c>
      <c r="AH2237" s="139">
        <v>0</v>
      </c>
      <c r="AI2237" s="139">
        <v>0</v>
      </c>
      <c r="AU2237" s="88"/>
    </row>
    <row r="2238" spans="3:47" s="11" customFormat="1" outlineLevel="2" x14ac:dyDescent="0.2">
      <c r="C2238" s="119">
        <v>21</v>
      </c>
      <c r="E2238" s="134"/>
      <c r="F2238" s="36" t="s">
        <v>34</v>
      </c>
      <c r="Q2238" s="135" t="s">
        <v>110</v>
      </c>
      <c r="R2238" s="136"/>
      <c r="S2238" s="88"/>
      <c r="T2238" s="88"/>
      <c r="U2238" s="137">
        <v>0</v>
      </c>
      <c r="V2238" s="137">
        <v>0</v>
      </c>
      <c r="W2238" s="138">
        <v>0</v>
      </c>
      <c r="X2238" s="137">
        <v>0</v>
      </c>
      <c r="Y2238" s="88">
        <v>0</v>
      </c>
      <c r="Z2238" s="88">
        <v>0</v>
      </c>
      <c r="AA2238" s="88">
        <v>0</v>
      </c>
      <c r="AB2238" s="88">
        <v>0</v>
      </c>
      <c r="AC2238" s="88">
        <v>0</v>
      </c>
      <c r="AD2238" s="88">
        <v>0</v>
      </c>
      <c r="AE2238" s="88">
        <v>0</v>
      </c>
      <c r="AF2238" s="88">
        <v>0</v>
      </c>
      <c r="AG2238" s="88">
        <v>0</v>
      </c>
      <c r="AH2238" s="139">
        <v>0</v>
      </c>
      <c r="AI2238" s="139">
        <v>0</v>
      </c>
      <c r="AU2238" s="88"/>
    </row>
    <row r="2239" spans="3:47" s="11" customFormat="1" outlineLevel="2" x14ac:dyDescent="0.2">
      <c r="C2239" s="119">
        <v>21</v>
      </c>
      <c r="E2239" s="134"/>
      <c r="F2239" s="36" t="s">
        <v>217</v>
      </c>
      <c r="Q2239" s="135" t="s">
        <v>110</v>
      </c>
      <c r="R2239" s="136"/>
      <c r="S2239" s="88"/>
      <c r="T2239" s="88"/>
      <c r="U2239" s="137">
        <v>0</v>
      </c>
      <c r="V2239" s="137">
        <v>0</v>
      </c>
      <c r="W2239" s="138">
        <v>0</v>
      </c>
      <c r="X2239" s="137">
        <v>0</v>
      </c>
      <c r="Y2239" s="88">
        <v>0</v>
      </c>
      <c r="Z2239" s="88">
        <v>0</v>
      </c>
      <c r="AA2239" s="88">
        <v>0</v>
      </c>
      <c r="AB2239" s="88">
        <v>0</v>
      </c>
      <c r="AC2239" s="88">
        <v>0</v>
      </c>
      <c r="AD2239" s="88">
        <v>0</v>
      </c>
      <c r="AE2239" s="88">
        <v>0</v>
      </c>
      <c r="AF2239" s="88">
        <v>0</v>
      </c>
      <c r="AG2239" s="88">
        <v>0</v>
      </c>
      <c r="AH2239" s="139">
        <v>0</v>
      </c>
      <c r="AI2239" s="139">
        <v>0</v>
      </c>
      <c r="AU2239" s="88"/>
    </row>
    <row r="2240" spans="3:47" s="11" customFormat="1" outlineLevel="2" x14ac:dyDescent="0.2">
      <c r="C2240" s="119">
        <v>21</v>
      </c>
      <c r="E2240" s="134"/>
      <c r="F2240" s="36" t="s">
        <v>152</v>
      </c>
      <c r="Q2240" s="135" t="s">
        <v>110</v>
      </c>
      <c r="R2240" s="136"/>
      <c r="S2240" s="88"/>
      <c r="T2240" s="88"/>
      <c r="U2240" s="137">
        <v>0</v>
      </c>
      <c r="V2240" s="137">
        <v>0</v>
      </c>
      <c r="W2240" s="138">
        <v>0</v>
      </c>
      <c r="X2240" s="137">
        <v>0</v>
      </c>
      <c r="Y2240" s="88">
        <v>0</v>
      </c>
      <c r="Z2240" s="88">
        <v>0</v>
      </c>
      <c r="AA2240" s="88">
        <v>0</v>
      </c>
      <c r="AB2240" s="88">
        <v>0</v>
      </c>
      <c r="AC2240" s="88">
        <v>0</v>
      </c>
      <c r="AD2240" s="88">
        <v>0</v>
      </c>
      <c r="AE2240" s="88">
        <v>0</v>
      </c>
      <c r="AF2240" s="88">
        <v>0</v>
      </c>
      <c r="AG2240" s="88">
        <v>0</v>
      </c>
      <c r="AH2240" s="139">
        <v>0</v>
      </c>
      <c r="AI2240" s="139">
        <v>0</v>
      </c>
      <c r="AU2240" s="88"/>
    </row>
    <row r="2241" spans="3:47" s="11" customFormat="1" outlineLevel="2" x14ac:dyDescent="0.2">
      <c r="C2241" s="119">
        <v>21</v>
      </c>
      <c r="E2241" s="140"/>
      <c r="F2241" s="141" t="s">
        <v>152</v>
      </c>
      <c r="G2241" s="142"/>
      <c r="H2241" s="142"/>
      <c r="I2241" s="142"/>
      <c r="J2241" s="142"/>
      <c r="K2241" s="142"/>
      <c r="L2241" s="142"/>
      <c r="M2241" s="142"/>
      <c r="N2241" s="142"/>
      <c r="O2241" s="142"/>
      <c r="P2241" s="142"/>
      <c r="Q2241" s="143" t="s">
        <v>110</v>
      </c>
      <c r="R2241" s="144"/>
      <c r="S2241" s="145"/>
      <c r="T2241" s="145"/>
      <c r="U2241" s="146">
        <v>0</v>
      </c>
      <c r="V2241" s="146">
        <v>0</v>
      </c>
      <c r="W2241" s="147">
        <v>0</v>
      </c>
      <c r="X2241" s="146">
        <v>0</v>
      </c>
      <c r="Y2241" s="145">
        <v>0</v>
      </c>
      <c r="Z2241" s="145">
        <v>0</v>
      </c>
      <c r="AA2241" s="145">
        <v>0</v>
      </c>
      <c r="AB2241" s="145">
        <v>0</v>
      </c>
      <c r="AC2241" s="145">
        <v>0</v>
      </c>
      <c r="AD2241" s="145">
        <v>0</v>
      </c>
      <c r="AE2241" s="145">
        <v>0</v>
      </c>
      <c r="AF2241" s="145">
        <v>0</v>
      </c>
      <c r="AG2241" s="145">
        <v>0</v>
      </c>
      <c r="AH2241" s="148">
        <v>0</v>
      </c>
      <c r="AI2241" s="148">
        <v>0</v>
      </c>
      <c r="AU2241" s="88"/>
    </row>
    <row r="2242" spans="3:47" s="11" customFormat="1" outlineLevel="2" x14ac:dyDescent="0.2">
      <c r="C2242" s="119">
        <v>21</v>
      </c>
      <c r="F2242" s="149"/>
      <c r="G2242" s="149"/>
      <c r="H2242" s="149"/>
      <c r="I2242" s="149"/>
      <c r="J2242" s="149"/>
      <c r="K2242" s="149"/>
      <c r="L2242" s="149"/>
      <c r="M2242" s="149"/>
      <c r="N2242" s="149"/>
      <c r="O2242" s="149"/>
      <c r="P2242" s="149" t="s">
        <v>175</v>
      </c>
      <c r="Q2242" s="16" t="s">
        <v>110</v>
      </c>
      <c r="R2242" s="150"/>
      <c r="S2242" s="150"/>
      <c r="T2242" s="150"/>
      <c r="U2242" s="150">
        <v>1246.135074706664</v>
      </c>
      <c r="V2242" s="150">
        <v>1319.4278519018055</v>
      </c>
      <c r="W2242" s="150">
        <v>1370.535328994865</v>
      </c>
      <c r="X2242" s="150">
        <v>1407.5282119720068</v>
      </c>
      <c r="Y2242" s="150">
        <v>1441.5147279049793</v>
      </c>
      <c r="Z2242" s="150">
        <v>1472.2468276122172</v>
      </c>
      <c r="AA2242" s="150">
        <v>1501.5377950441432</v>
      </c>
      <c r="AB2242" s="150">
        <v>1531.4115227405725</v>
      </c>
      <c r="AC2242" s="150">
        <v>1561.8796051282659</v>
      </c>
      <c r="AD2242" s="150">
        <v>1592.9538673149546</v>
      </c>
      <c r="AE2242" s="150">
        <v>1624.6463696789706</v>
      </c>
      <c r="AF2242" s="150">
        <v>1656.9694125501871</v>
      </c>
      <c r="AG2242" s="150">
        <v>1689.9355409840955</v>
      </c>
      <c r="AH2242" s="150">
        <v>1723.5575496308659</v>
      </c>
      <c r="AI2242" s="150">
        <v>1757.8484877012854</v>
      </c>
      <c r="AU2242" s="88"/>
    </row>
    <row r="2243" spans="3:47" s="11" customFormat="1" outlineLevel="2" x14ac:dyDescent="0.2">
      <c r="C2243" s="119">
        <v>21</v>
      </c>
      <c r="E2243" s="124" t="s">
        <v>176</v>
      </c>
      <c r="AU2243" s="88"/>
    </row>
    <row r="2244" spans="3:47" s="11" customFormat="1" outlineLevel="2" x14ac:dyDescent="0.2">
      <c r="C2244" s="119">
        <v>21</v>
      </c>
      <c r="E2244" s="151" t="s">
        <v>209</v>
      </c>
      <c r="F2244" s="127"/>
      <c r="G2244" s="127"/>
      <c r="H2244" s="127"/>
      <c r="I2244" s="127"/>
      <c r="J2244" s="127"/>
      <c r="K2244" s="127"/>
      <c r="L2244" s="127"/>
      <c r="M2244" s="127"/>
      <c r="N2244" s="127"/>
      <c r="O2244" s="127"/>
      <c r="P2244" s="152"/>
      <c r="Q2244" s="128" t="s">
        <v>110</v>
      </c>
      <c r="R2244" s="129"/>
      <c r="S2244" s="130"/>
      <c r="T2244" s="130"/>
      <c r="U2244" s="131">
        <v>0</v>
      </c>
      <c r="V2244" s="131">
        <v>0</v>
      </c>
      <c r="W2244" s="132">
        <v>0</v>
      </c>
      <c r="X2244" s="131">
        <v>0</v>
      </c>
      <c r="Y2244" s="130">
        <v>0</v>
      </c>
      <c r="Z2244" s="130">
        <v>0</v>
      </c>
      <c r="AA2244" s="130">
        <v>0</v>
      </c>
      <c r="AB2244" s="130">
        <v>0</v>
      </c>
      <c r="AC2244" s="130">
        <v>0</v>
      </c>
      <c r="AD2244" s="130">
        <v>0</v>
      </c>
      <c r="AE2244" s="130">
        <v>0</v>
      </c>
      <c r="AF2244" s="130">
        <v>0</v>
      </c>
      <c r="AG2244" s="130">
        <v>0</v>
      </c>
      <c r="AH2244" s="133">
        <v>0</v>
      </c>
      <c r="AI2244" s="133">
        <v>0</v>
      </c>
      <c r="AU2244" s="88"/>
    </row>
    <row r="2245" spans="3:47" s="11" customFormat="1" outlineLevel="2" x14ac:dyDescent="0.2">
      <c r="C2245" s="119">
        <v>21</v>
      </c>
      <c r="E2245" s="153" t="s">
        <v>31</v>
      </c>
      <c r="P2245" s="149"/>
      <c r="Q2245" s="135" t="s">
        <v>110</v>
      </c>
      <c r="R2245" s="136"/>
      <c r="S2245" s="88"/>
      <c r="T2245" s="88"/>
      <c r="U2245" s="137">
        <v>0</v>
      </c>
      <c r="V2245" s="137">
        <v>0</v>
      </c>
      <c r="W2245" s="138">
        <v>0</v>
      </c>
      <c r="X2245" s="137">
        <v>0</v>
      </c>
      <c r="Y2245" s="88">
        <v>0</v>
      </c>
      <c r="Z2245" s="88">
        <v>0</v>
      </c>
      <c r="AA2245" s="88">
        <v>0</v>
      </c>
      <c r="AB2245" s="88">
        <v>0</v>
      </c>
      <c r="AC2245" s="88">
        <v>0</v>
      </c>
      <c r="AD2245" s="88">
        <v>0</v>
      </c>
      <c r="AE2245" s="88">
        <v>0</v>
      </c>
      <c r="AF2245" s="88">
        <v>0</v>
      </c>
      <c r="AG2245" s="88">
        <v>0</v>
      </c>
      <c r="AH2245" s="139">
        <v>0</v>
      </c>
      <c r="AI2245" s="139">
        <v>0</v>
      </c>
      <c r="AU2245" s="88"/>
    </row>
    <row r="2246" spans="3:47" s="11" customFormat="1" outlineLevel="2" x14ac:dyDescent="0.2">
      <c r="C2246" s="119">
        <v>21</v>
      </c>
      <c r="E2246" s="153" t="s">
        <v>28</v>
      </c>
      <c r="P2246" s="149"/>
      <c r="Q2246" s="135" t="s">
        <v>110</v>
      </c>
      <c r="R2246" s="136"/>
      <c r="S2246" s="88"/>
      <c r="T2246" s="88"/>
      <c r="U2246" s="137">
        <v>0</v>
      </c>
      <c r="V2246" s="137">
        <v>0</v>
      </c>
      <c r="W2246" s="138">
        <v>0</v>
      </c>
      <c r="X2246" s="137">
        <v>0</v>
      </c>
      <c r="Y2246" s="88">
        <v>0</v>
      </c>
      <c r="Z2246" s="88">
        <v>0</v>
      </c>
      <c r="AA2246" s="88">
        <v>0</v>
      </c>
      <c r="AB2246" s="88">
        <v>0</v>
      </c>
      <c r="AC2246" s="88">
        <v>0</v>
      </c>
      <c r="AD2246" s="88">
        <v>0</v>
      </c>
      <c r="AE2246" s="88">
        <v>0</v>
      </c>
      <c r="AF2246" s="88">
        <v>0</v>
      </c>
      <c r="AG2246" s="88">
        <v>0</v>
      </c>
      <c r="AH2246" s="139">
        <v>0</v>
      </c>
      <c r="AI2246" s="139">
        <v>0</v>
      </c>
      <c r="AU2246" s="88"/>
    </row>
    <row r="2247" spans="3:47" s="11" customFormat="1" outlineLevel="2" x14ac:dyDescent="0.2">
      <c r="C2247" s="119">
        <v>21</v>
      </c>
      <c r="E2247" s="153" t="s">
        <v>210</v>
      </c>
      <c r="P2247" s="149"/>
      <c r="Q2247" s="135" t="s">
        <v>110</v>
      </c>
      <c r="R2247" s="136"/>
      <c r="S2247" s="88"/>
      <c r="T2247" s="88"/>
      <c r="U2247" s="137">
        <v>0</v>
      </c>
      <c r="V2247" s="137">
        <v>0</v>
      </c>
      <c r="W2247" s="138">
        <v>0</v>
      </c>
      <c r="X2247" s="137">
        <v>0</v>
      </c>
      <c r="Y2247" s="88">
        <v>0</v>
      </c>
      <c r="Z2247" s="88">
        <v>0</v>
      </c>
      <c r="AA2247" s="88">
        <v>0</v>
      </c>
      <c r="AB2247" s="88">
        <v>0</v>
      </c>
      <c r="AC2247" s="88">
        <v>0</v>
      </c>
      <c r="AD2247" s="88">
        <v>0</v>
      </c>
      <c r="AE2247" s="88">
        <v>0</v>
      </c>
      <c r="AF2247" s="88">
        <v>0</v>
      </c>
      <c r="AG2247" s="88">
        <v>0</v>
      </c>
      <c r="AH2247" s="139">
        <v>0</v>
      </c>
      <c r="AI2247" s="139">
        <v>0</v>
      </c>
      <c r="AU2247" s="88"/>
    </row>
    <row r="2248" spans="3:47" s="11" customFormat="1" outlineLevel="2" x14ac:dyDescent="0.2">
      <c r="C2248" s="119">
        <v>21</v>
      </c>
      <c r="E2248" s="153" t="s">
        <v>211</v>
      </c>
      <c r="P2248" s="149"/>
      <c r="Q2248" s="135" t="s">
        <v>110</v>
      </c>
      <c r="R2248" s="136"/>
      <c r="S2248" s="88"/>
      <c r="T2248" s="88"/>
      <c r="U2248" s="137">
        <v>0</v>
      </c>
      <c r="V2248" s="137">
        <v>0</v>
      </c>
      <c r="W2248" s="138">
        <v>0</v>
      </c>
      <c r="X2248" s="137">
        <v>49.415520044554654</v>
      </c>
      <c r="Y2248" s="88">
        <v>47.643651920684746</v>
      </c>
      <c r="Z2248" s="88">
        <v>48.953852348503581</v>
      </c>
      <c r="AA2248" s="88">
        <v>50.177698657216169</v>
      </c>
      <c r="AB2248" s="88">
        <v>51.432141123646566</v>
      </c>
      <c r="AC2248" s="88">
        <v>52.717944651737724</v>
      </c>
      <c r="AD2248" s="88">
        <v>54.035893268031167</v>
      </c>
      <c r="AE2248" s="88">
        <v>55.386790599731938</v>
      </c>
      <c r="AF2248" s="88">
        <v>56.771460364725243</v>
      </c>
      <c r="AG2248" s="88">
        <v>58.190746873843366</v>
      </c>
      <c r="AH2248" s="139">
        <v>59.645515545689435</v>
      </c>
      <c r="AI2248" s="139">
        <v>61.136653434331677</v>
      </c>
      <c r="AU2248" s="88"/>
    </row>
    <row r="2249" spans="3:47" s="11" customFormat="1" outlineLevel="2" x14ac:dyDescent="0.2">
      <c r="C2249" s="119">
        <v>21</v>
      </c>
      <c r="E2249" s="153" t="s">
        <v>212</v>
      </c>
      <c r="P2249" s="149"/>
      <c r="Q2249" s="135" t="s">
        <v>110</v>
      </c>
      <c r="R2249" s="136"/>
      <c r="S2249" s="88"/>
      <c r="T2249" s="88"/>
      <c r="U2249" s="137">
        <v>0</v>
      </c>
      <c r="V2249" s="137">
        <v>0</v>
      </c>
      <c r="W2249" s="138">
        <v>0</v>
      </c>
      <c r="X2249" s="137">
        <v>0</v>
      </c>
      <c r="Y2249" s="88">
        <v>0</v>
      </c>
      <c r="Z2249" s="88">
        <v>0</v>
      </c>
      <c r="AA2249" s="88">
        <v>0</v>
      </c>
      <c r="AB2249" s="88">
        <v>0</v>
      </c>
      <c r="AC2249" s="88">
        <v>0</v>
      </c>
      <c r="AD2249" s="88">
        <v>0</v>
      </c>
      <c r="AE2249" s="88">
        <v>0</v>
      </c>
      <c r="AF2249" s="88">
        <v>0</v>
      </c>
      <c r="AG2249" s="88">
        <v>0</v>
      </c>
      <c r="AH2249" s="139">
        <v>0</v>
      </c>
      <c r="AI2249" s="139">
        <v>0</v>
      </c>
      <c r="AU2249" s="88"/>
    </row>
    <row r="2250" spans="3:47" s="11" customFormat="1" outlineLevel="2" x14ac:dyDescent="0.2">
      <c r="C2250" s="119">
        <v>21</v>
      </c>
      <c r="E2250" s="153" t="s">
        <v>213</v>
      </c>
      <c r="P2250" s="149"/>
      <c r="Q2250" s="135" t="s">
        <v>110</v>
      </c>
      <c r="R2250" s="136"/>
      <c r="S2250" s="88"/>
      <c r="T2250" s="88"/>
      <c r="U2250" s="137">
        <v>0</v>
      </c>
      <c r="V2250" s="137">
        <v>0</v>
      </c>
      <c r="W2250" s="138">
        <v>0</v>
      </c>
      <c r="X2250" s="137">
        <v>0</v>
      </c>
      <c r="Y2250" s="88">
        <v>0</v>
      </c>
      <c r="Z2250" s="88">
        <v>0</v>
      </c>
      <c r="AA2250" s="88">
        <v>0</v>
      </c>
      <c r="AB2250" s="88">
        <v>0</v>
      </c>
      <c r="AC2250" s="88">
        <v>0</v>
      </c>
      <c r="AD2250" s="88">
        <v>0</v>
      </c>
      <c r="AE2250" s="88">
        <v>0</v>
      </c>
      <c r="AF2250" s="88">
        <v>0</v>
      </c>
      <c r="AG2250" s="88">
        <v>0</v>
      </c>
      <c r="AH2250" s="139">
        <v>0</v>
      </c>
      <c r="AI2250" s="139">
        <v>0</v>
      </c>
      <c r="AU2250" s="88"/>
    </row>
    <row r="2251" spans="3:47" s="11" customFormat="1" outlineLevel="2" x14ac:dyDescent="0.2">
      <c r="C2251" s="119">
        <v>21</v>
      </c>
      <c r="E2251" s="153" t="s">
        <v>214</v>
      </c>
      <c r="P2251" s="149"/>
      <c r="Q2251" s="135" t="s">
        <v>110</v>
      </c>
      <c r="R2251" s="136"/>
      <c r="S2251" s="88"/>
      <c r="T2251" s="88"/>
      <c r="U2251" s="137">
        <v>0</v>
      </c>
      <c r="V2251" s="137">
        <v>0</v>
      </c>
      <c r="W2251" s="138">
        <v>0</v>
      </c>
      <c r="X2251" s="137">
        <v>0</v>
      </c>
      <c r="Y2251" s="88">
        <v>0</v>
      </c>
      <c r="Z2251" s="88">
        <v>0</v>
      </c>
      <c r="AA2251" s="88">
        <v>0</v>
      </c>
      <c r="AB2251" s="88">
        <v>0</v>
      </c>
      <c r="AC2251" s="88">
        <v>0</v>
      </c>
      <c r="AD2251" s="88">
        <v>0</v>
      </c>
      <c r="AE2251" s="88">
        <v>0</v>
      </c>
      <c r="AF2251" s="88">
        <v>0</v>
      </c>
      <c r="AG2251" s="88">
        <v>0</v>
      </c>
      <c r="AH2251" s="139">
        <v>0</v>
      </c>
      <c r="AI2251" s="139">
        <v>0</v>
      </c>
      <c r="AU2251" s="88"/>
    </row>
    <row r="2252" spans="3:47" s="11" customFormat="1" outlineLevel="2" x14ac:dyDescent="0.2">
      <c r="C2252" s="119">
        <v>21</v>
      </c>
      <c r="E2252" s="153" t="s">
        <v>215</v>
      </c>
      <c r="P2252" s="149"/>
      <c r="Q2252" s="135" t="s">
        <v>110</v>
      </c>
      <c r="R2252" s="136"/>
      <c r="S2252" s="88"/>
      <c r="T2252" s="88"/>
      <c r="U2252" s="137">
        <v>0</v>
      </c>
      <c r="V2252" s="137">
        <v>0</v>
      </c>
      <c r="W2252" s="138">
        <v>0</v>
      </c>
      <c r="X2252" s="137">
        <v>0</v>
      </c>
      <c r="Y2252" s="88">
        <v>0</v>
      </c>
      <c r="Z2252" s="88">
        <v>0</v>
      </c>
      <c r="AA2252" s="88">
        <v>0</v>
      </c>
      <c r="AB2252" s="88">
        <v>0</v>
      </c>
      <c r="AC2252" s="88">
        <v>0</v>
      </c>
      <c r="AD2252" s="88">
        <v>0</v>
      </c>
      <c r="AE2252" s="88">
        <v>0</v>
      </c>
      <c r="AF2252" s="88">
        <v>0</v>
      </c>
      <c r="AG2252" s="88">
        <v>0</v>
      </c>
      <c r="AH2252" s="139">
        <v>0</v>
      </c>
      <c r="AI2252" s="139">
        <v>0</v>
      </c>
      <c r="AU2252" s="88"/>
    </row>
    <row r="2253" spans="3:47" s="11" customFormat="1" outlineLevel="2" x14ac:dyDescent="0.2">
      <c r="C2253" s="119">
        <v>21</v>
      </c>
      <c r="E2253" s="153" t="s">
        <v>216</v>
      </c>
      <c r="P2253" s="149"/>
      <c r="Q2253" s="135" t="s">
        <v>110</v>
      </c>
      <c r="R2253" s="136"/>
      <c r="S2253" s="88"/>
      <c r="T2253" s="88"/>
      <c r="U2253" s="137">
        <v>0</v>
      </c>
      <c r="V2253" s="137">
        <v>0</v>
      </c>
      <c r="W2253" s="138">
        <v>0</v>
      </c>
      <c r="X2253" s="137">
        <v>41.813129935923484</v>
      </c>
      <c r="Y2253" s="88">
        <v>43.01177299408662</v>
      </c>
      <c r="Z2253" s="88">
        <v>44.194596751424008</v>
      </c>
      <c r="AA2253" s="88">
        <v>45.299461670209602</v>
      </c>
      <c r="AB2253" s="88">
        <v>0</v>
      </c>
      <c r="AC2253" s="88">
        <v>0</v>
      </c>
      <c r="AD2253" s="88">
        <v>0</v>
      </c>
      <c r="AE2253" s="88">
        <v>0</v>
      </c>
      <c r="AF2253" s="88">
        <v>0</v>
      </c>
      <c r="AG2253" s="88">
        <v>0</v>
      </c>
      <c r="AH2253" s="139">
        <v>0</v>
      </c>
      <c r="AI2253" s="139">
        <v>0</v>
      </c>
      <c r="AU2253" s="88"/>
    </row>
    <row r="2254" spans="3:47" s="11" customFormat="1" outlineLevel="2" x14ac:dyDescent="0.2">
      <c r="C2254" s="119">
        <v>21</v>
      </c>
      <c r="E2254" s="153" t="s">
        <v>33</v>
      </c>
      <c r="P2254" s="149"/>
      <c r="Q2254" s="135" t="s">
        <v>110</v>
      </c>
      <c r="R2254" s="136"/>
      <c r="S2254" s="88"/>
      <c r="T2254" s="88"/>
      <c r="U2254" s="137">
        <v>0</v>
      </c>
      <c r="V2254" s="137">
        <v>0</v>
      </c>
      <c r="W2254" s="138">
        <v>0</v>
      </c>
      <c r="X2254" s="137">
        <v>0</v>
      </c>
      <c r="Y2254" s="88">
        <v>0</v>
      </c>
      <c r="Z2254" s="88">
        <v>0</v>
      </c>
      <c r="AA2254" s="88">
        <v>0</v>
      </c>
      <c r="AB2254" s="88">
        <v>0</v>
      </c>
      <c r="AC2254" s="88">
        <v>0</v>
      </c>
      <c r="AD2254" s="88">
        <v>0</v>
      </c>
      <c r="AE2254" s="88">
        <v>0</v>
      </c>
      <c r="AF2254" s="88">
        <v>0</v>
      </c>
      <c r="AG2254" s="88">
        <v>0</v>
      </c>
      <c r="AH2254" s="139">
        <v>0</v>
      </c>
      <c r="AI2254" s="139">
        <v>0</v>
      </c>
      <c r="AU2254" s="88"/>
    </row>
    <row r="2255" spans="3:47" s="11" customFormat="1" outlineLevel="2" x14ac:dyDescent="0.2">
      <c r="C2255" s="119">
        <v>21</v>
      </c>
      <c r="E2255" s="153" t="s">
        <v>34</v>
      </c>
      <c r="P2255" s="149"/>
      <c r="Q2255" s="135" t="s">
        <v>110</v>
      </c>
      <c r="R2255" s="136"/>
      <c r="S2255" s="88"/>
      <c r="T2255" s="88"/>
      <c r="U2255" s="137">
        <v>0</v>
      </c>
      <c r="V2255" s="137">
        <v>0</v>
      </c>
      <c r="W2255" s="138">
        <v>0</v>
      </c>
      <c r="X2255" s="137">
        <v>75.004459571142334</v>
      </c>
      <c r="Y2255" s="88">
        <v>348.61685930945941</v>
      </c>
      <c r="Z2255" s="88">
        <v>391.2197360871441</v>
      </c>
      <c r="AA2255" s="88">
        <v>210.00522618504669</v>
      </c>
      <c r="AB2255" s="88">
        <v>169.37476680531034</v>
      </c>
      <c r="AC2255" s="88">
        <v>294.36573997572464</v>
      </c>
      <c r="AD2255" s="88">
        <v>562.19788828990147</v>
      </c>
      <c r="AE2255" s="88">
        <v>322.74807305451264</v>
      </c>
      <c r="AF2255" s="88">
        <v>328.76871907305099</v>
      </c>
      <c r="AG2255" s="88">
        <v>164.69644685337875</v>
      </c>
      <c r="AH2255" s="139">
        <v>383.31266629493422</v>
      </c>
      <c r="AI2255" s="139">
        <v>499.82904608800158</v>
      </c>
      <c r="AU2255" s="88"/>
    </row>
    <row r="2256" spans="3:47" s="11" customFormat="1" outlineLevel="2" x14ac:dyDescent="0.2">
      <c r="C2256" s="119">
        <v>21</v>
      </c>
      <c r="E2256" s="153" t="s">
        <v>217</v>
      </c>
      <c r="P2256" s="149"/>
      <c r="Q2256" s="135" t="s">
        <v>110</v>
      </c>
      <c r="R2256" s="136"/>
      <c r="S2256" s="88"/>
      <c r="T2256" s="88"/>
      <c r="U2256" s="137">
        <v>0</v>
      </c>
      <c r="V2256" s="137">
        <v>0</v>
      </c>
      <c r="W2256" s="138">
        <v>0</v>
      </c>
      <c r="X2256" s="137">
        <v>0</v>
      </c>
      <c r="Y2256" s="88">
        <v>0</v>
      </c>
      <c r="Z2256" s="88">
        <v>0</v>
      </c>
      <c r="AA2256" s="88">
        <v>0</v>
      </c>
      <c r="AB2256" s="88">
        <v>0</v>
      </c>
      <c r="AC2256" s="88">
        <v>0</v>
      </c>
      <c r="AD2256" s="88">
        <v>0</v>
      </c>
      <c r="AE2256" s="88">
        <v>0</v>
      </c>
      <c r="AF2256" s="88">
        <v>0</v>
      </c>
      <c r="AG2256" s="88">
        <v>0</v>
      </c>
      <c r="AH2256" s="139">
        <v>0</v>
      </c>
      <c r="AI2256" s="139">
        <v>0</v>
      </c>
      <c r="AU2256" s="88"/>
    </row>
    <row r="2257" spans="3:47" s="11" customFormat="1" outlineLevel="2" x14ac:dyDescent="0.2">
      <c r="C2257" s="119">
        <v>21</v>
      </c>
      <c r="E2257" s="153" t="s">
        <v>152</v>
      </c>
      <c r="P2257" s="149"/>
      <c r="Q2257" s="135" t="s">
        <v>110</v>
      </c>
      <c r="R2257" s="136"/>
      <c r="S2257" s="88"/>
      <c r="T2257" s="88"/>
      <c r="U2257" s="137">
        <v>0</v>
      </c>
      <c r="V2257" s="137">
        <v>0</v>
      </c>
      <c r="W2257" s="138">
        <v>0</v>
      </c>
      <c r="X2257" s="137">
        <v>0</v>
      </c>
      <c r="Y2257" s="88">
        <v>0</v>
      </c>
      <c r="Z2257" s="88">
        <v>0</v>
      </c>
      <c r="AA2257" s="88">
        <v>0</v>
      </c>
      <c r="AB2257" s="88">
        <v>0</v>
      </c>
      <c r="AC2257" s="88">
        <v>0</v>
      </c>
      <c r="AD2257" s="88">
        <v>0</v>
      </c>
      <c r="AE2257" s="88">
        <v>0</v>
      </c>
      <c r="AF2257" s="88">
        <v>0</v>
      </c>
      <c r="AG2257" s="88">
        <v>0</v>
      </c>
      <c r="AH2257" s="139">
        <v>0</v>
      </c>
      <c r="AI2257" s="139">
        <v>0</v>
      </c>
      <c r="AU2257" s="88"/>
    </row>
    <row r="2258" spans="3:47" s="11" customFormat="1" outlineLevel="2" x14ac:dyDescent="0.2">
      <c r="C2258" s="119">
        <v>21</v>
      </c>
      <c r="E2258" s="154" t="s">
        <v>152</v>
      </c>
      <c r="F2258" s="142"/>
      <c r="G2258" s="142"/>
      <c r="H2258" s="142"/>
      <c r="I2258" s="142"/>
      <c r="J2258" s="142"/>
      <c r="K2258" s="142"/>
      <c r="L2258" s="142"/>
      <c r="M2258" s="142"/>
      <c r="N2258" s="142"/>
      <c r="O2258" s="142"/>
      <c r="P2258" s="155"/>
      <c r="Q2258" s="143" t="s">
        <v>110</v>
      </c>
      <c r="R2258" s="144"/>
      <c r="S2258" s="145"/>
      <c r="T2258" s="145"/>
      <c r="U2258" s="146">
        <v>0</v>
      </c>
      <c r="V2258" s="146">
        <v>0</v>
      </c>
      <c r="W2258" s="147">
        <v>0</v>
      </c>
      <c r="X2258" s="146">
        <v>0</v>
      </c>
      <c r="Y2258" s="145">
        <v>0</v>
      </c>
      <c r="Z2258" s="145">
        <v>0</v>
      </c>
      <c r="AA2258" s="145">
        <v>0</v>
      </c>
      <c r="AB2258" s="145">
        <v>0</v>
      </c>
      <c r="AC2258" s="145">
        <v>0</v>
      </c>
      <c r="AD2258" s="145">
        <v>0</v>
      </c>
      <c r="AE2258" s="145">
        <v>0</v>
      </c>
      <c r="AF2258" s="145">
        <v>0</v>
      </c>
      <c r="AG2258" s="145">
        <v>0</v>
      </c>
      <c r="AH2258" s="148">
        <v>0</v>
      </c>
      <c r="AI2258" s="148">
        <v>0</v>
      </c>
      <c r="AU2258" s="88"/>
    </row>
    <row r="2259" spans="3:47" s="11" customFormat="1" outlineLevel="2" x14ac:dyDescent="0.2">
      <c r="C2259" s="119">
        <v>21</v>
      </c>
      <c r="P2259" s="149" t="s">
        <v>177</v>
      </c>
      <c r="Q2259" s="16" t="s">
        <v>110</v>
      </c>
      <c r="R2259" s="150"/>
      <c r="S2259" s="150"/>
      <c r="T2259" s="150"/>
      <c r="U2259" s="150">
        <v>0</v>
      </c>
      <c r="V2259" s="150">
        <v>0</v>
      </c>
      <c r="W2259" s="150">
        <v>0</v>
      </c>
      <c r="X2259" s="150">
        <v>166.23310955162049</v>
      </c>
      <c r="Y2259" s="150">
        <v>439.27228422423082</v>
      </c>
      <c r="Z2259" s="150">
        <v>484.36818518707167</v>
      </c>
      <c r="AA2259" s="150">
        <v>305.48238651247243</v>
      </c>
      <c r="AB2259" s="150">
        <v>220.80690792895692</v>
      </c>
      <c r="AC2259" s="150">
        <v>347.08368462746239</v>
      </c>
      <c r="AD2259" s="150">
        <v>616.23378155793262</v>
      </c>
      <c r="AE2259" s="150">
        <v>378.13486365424455</v>
      </c>
      <c r="AF2259" s="150">
        <v>385.54017943777626</v>
      </c>
      <c r="AG2259" s="150">
        <v>222.8871937272221</v>
      </c>
      <c r="AH2259" s="150">
        <v>442.95818184062364</v>
      </c>
      <c r="AI2259" s="150">
        <v>560.96569952233324</v>
      </c>
      <c r="AU2259" s="88"/>
    </row>
    <row r="2260" spans="3:47" s="11" customFormat="1" outlineLevel="2" x14ac:dyDescent="0.2">
      <c r="C2260" s="119">
        <v>21</v>
      </c>
      <c r="E2260" s="124" t="s">
        <v>178</v>
      </c>
      <c r="AU2260" s="88"/>
    </row>
    <row r="2261" spans="3:47" s="11" customFormat="1" outlineLevel="2" x14ac:dyDescent="0.2">
      <c r="C2261" s="119">
        <v>21</v>
      </c>
      <c r="F2261" s="156" t="s">
        <v>179</v>
      </c>
      <c r="AU2261" s="88"/>
    </row>
    <row r="2262" spans="3:47" s="11" customFormat="1" outlineLevel="2" x14ac:dyDescent="0.2">
      <c r="C2262" s="119">
        <v>21</v>
      </c>
      <c r="E2262" s="125"/>
      <c r="F2262" s="157" t="s">
        <v>209</v>
      </c>
      <c r="G2262" s="127"/>
      <c r="H2262" s="158" t="s">
        <v>180</v>
      </c>
      <c r="I2262" s="127"/>
      <c r="J2262" s="127"/>
      <c r="K2262" s="127"/>
      <c r="L2262" s="127"/>
      <c r="M2262" s="127"/>
      <c r="N2262" s="127"/>
      <c r="O2262" s="127"/>
      <c r="P2262" s="152"/>
      <c r="Q2262" s="128" t="s">
        <v>110</v>
      </c>
      <c r="R2262" s="129"/>
      <c r="S2262" s="130"/>
      <c r="T2262" s="130"/>
      <c r="U2262" s="131">
        <v>9.6130499999999994</v>
      </c>
      <c r="V2262" s="131">
        <v>12.145293471919162</v>
      </c>
      <c r="W2262" s="132">
        <v>12.461071102189061</v>
      </c>
      <c r="X2262" s="131">
        <v>12.770105665523351</v>
      </c>
      <c r="Y2262" s="130">
        <v>13.072757169796255</v>
      </c>
      <c r="Z2262" s="130">
        <v>13.366894206116672</v>
      </c>
      <c r="AA2262" s="130">
        <v>13.634232090239006</v>
      </c>
      <c r="AB2262" s="130">
        <v>13.906916732043786</v>
      </c>
      <c r="AC2262" s="130">
        <v>14.185055066684662</v>
      </c>
      <c r="AD2262" s="130">
        <v>14.468756168018356</v>
      </c>
      <c r="AE2262" s="130">
        <v>14.758131291378723</v>
      </c>
      <c r="AF2262" s="130">
        <v>15.053293917206297</v>
      </c>
      <c r="AG2262" s="130">
        <v>15.354359795550423</v>
      </c>
      <c r="AH2262" s="133">
        <v>15.661446991461432</v>
      </c>
      <c r="AI2262" s="133">
        <v>15.97467593129066</v>
      </c>
      <c r="AU2262" s="88"/>
    </row>
    <row r="2263" spans="3:47" s="11" customFormat="1" outlineLevel="2" x14ac:dyDescent="0.2">
      <c r="C2263" s="119">
        <v>21</v>
      </c>
      <c r="E2263" s="134"/>
      <c r="F2263" s="159" t="s">
        <v>31</v>
      </c>
      <c r="H2263" s="72" t="s">
        <v>180</v>
      </c>
      <c r="P2263" s="149"/>
      <c r="Q2263" s="135" t="s">
        <v>110</v>
      </c>
      <c r="R2263" s="136"/>
      <c r="S2263" s="88"/>
      <c r="T2263" s="88"/>
      <c r="U2263" s="137">
        <v>158.30591999999996</v>
      </c>
      <c r="V2263" s="137">
        <v>190.75863359999997</v>
      </c>
      <c r="W2263" s="138">
        <v>210.27324181727997</v>
      </c>
      <c r="X2263" s="137">
        <v>215.48801821434853</v>
      </c>
      <c r="Y2263" s="88">
        <v>220.59508424602859</v>
      </c>
      <c r="Z2263" s="88">
        <v>225.55847364156426</v>
      </c>
      <c r="AA2263" s="88">
        <v>230.06964311439555</v>
      </c>
      <c r="AB2263" s="88">
        <v>234.67103597668347</v>
      </c>
      <c r="AC2263" s="88">
        <v>239.36445669621713</v>
      </c>
      <c r="AD2263" s="88">
        <v>244.15174583014149</v>
      </c>
      <c r="AE2263" s="88">
        <v>249.03478074674433</v>
      </c>
      <c r="AF2263" s="88">
        <v>254.01547636167922</v>
      </c>
      <c r="AG2263" s="88">
        <v>259.09578588891281</v>
      </c>
      <c r="AH2263" s="139">
        <v>264.2777016066911</v>
      </c>
      <c r="AI2263" s="139">
        <v>269.5632556388249</v>
      </c>
      <c r="AU2263" s="88"/>
    </row>
    <row r="2264" spans="3:47" s="11" customFormat="1" outlineLevel="2" x14ac:dyDescent="0.2">
      <c r="C2264" s="119">
        <v>21</v>
      </c>
      <c r="E2264" s="134"/>
      <c r="F2264" s="159" t="s">
        <v>28</v>
      </c>
      <c r="H2264" s="72" t="s">
        <v>180</v>
      </c>
      <c r="P2264" s="149"/>
      <c r="Q2264" s="135" t="s">
        <v>110</v>
      </c>
      <c r="R2264" s="136"/>
      <c r="S2264" s="88"/>
      <c r="T2264" s="88"/>
      <c r="U2264" s="137">
        <v>0</v>
      </c>
      <c r="V2264" s="137">
        <v>0</v>
      </c>
      <c r="W2264" s="138">
        <v>0</v>
      </c>
      <c r="X2264" s="137">
        <v>0</v>
      </c>
      <c r="Y2264" s="88">
        <v>0</v>
      </c>
      <c r="Z2264" s="88">
        <v>0</v>
      </c>
      <c r="AA2264" s="88">
        <v>0</v>
      </c>
      <c r="AB2264" s="88">
        <v>0</v>
      </c>
      <c r="AC2264" s="88">
        <v>0</v>
      </c>
      <c r="AD2264" s="88">
        <v>0</v>
      </c>
      <c r="AE2264" s="88">
        <v>0</v>
      </c>
      <c r="AF2264" s="88">
        <v>0</v>
      </c>
      <c r="AG2264" s="88">
        <v>0</v>
      </c>
      <c r="AH2264" s="139">
        <v>0</v>
      </c>
      <c r="AI2264" s="139">
        <v>0</v>
      </c>
      <c r="AU2264" s="88"/>
    </row>
    <row r="2265" spans="3:47" s="11" customFormat="1" outlineLevel="2" x14ac:dyDescent="0.2">
      <c r="C2265" s="119">
        <v>21</v>
      </c>
      <c r="E2265" s="134"/>
      <c r="F2265" s="159" t="s">
        <v>210</v>
      </c>
      <c r="H2265" s="72" t="s">
        <v>180</v>
      </c>
      <c r="P2265" s="149"/>
      <c r="Q2265" s="135" t="s">
        <v>110</v>
      </c>
      <c r="R2265" s="136"/>
      <c r="S2265" s="88"/>
      <c r="T2265" s="88"/>
      <c r="U2265" s="137">
        <v>391.07870846581045</v>
      </c>
      <c r="V2265" s="137">
        <v>404.99769501741281</v>
      </c>
      <c r="W2265" s="138">
        <v>416.35405836182298</v>
      </c>
      <c r="X2265" s="137">
        <v>427.78411465128272</v>
      </c>
      <c r="Y2265" s="88">
        <v>438.12074047449926</v>
      </c>
      <c r="Z2265" s="88">
        <v>447.35264808285189</v>
      </c>
      <c r="AA2265" s="88">
        <v>456.23123720300003</v>
      </c>
      <c r="AB2265" s="88">
        <v>465.28603930657914</v>
      </c>
      <c r="AC2265" s="88">
        <v>474.52055168523196</v>
      </c>
      <c r="AD2265" s="88">
        <v>483.93834104120094</v>
      </c>
      <c r="AE2265" s="88">
        <v>493.54304486491719</v>
      </c>
      <c r="AF2265" s="88">
        <v>503.33837283993097</v>
      </c>
      <c r="AG2265" s="88">
        <v>513.3281082757253</v>
      </c>
      <c r="AH2265" s="139">
        <v>523.51610956896673</v>
      </c>
      <c r="AI2265" s="139">
        <v>533.90631169375774</v>
      </c>
      <c r="AU2265" s="88"/>
    </row>
    <row r="2266" spans="3:47" s="11" customFormat="1" outlineLevel="2" x14ac:dyDescent="0.2">
      <c r="C2266" s="119">
        <v>21</v>
      </c>
      <c r="E2266" s="134"/>
      <c r="F2266" s="159" t="s">
        <v>211</v>
      </c>
      <c r="H2266" s="72" t="s">
        <v>180</v>
      </c>
      <c r="P2266" s="149"/>
      <c r="Q2266" s="135" t="s">
        <v>110</v>
      </c>
      <c r="R2266" s="136"/>
      <c r="S2266" s="88"/>
      <c r="T2266" s="88"/>
      <c r="U2266" s="137">
        <v>390.25723999999997</v>
      </c>
      <c r="V2266" s="137">
        <v>404.11137201999998</v>
      </c>
      <c r="W2266" s="138">
        <v>415.42649043655996</v>
      </c>
      <c r="X2266" s="137">
        <v>476.22469631907643</v>
      </c>
      <c r="Y2266" s="88">
        <v>484.82429117867747</v>
      </c>
      <c r="Z2266" s="88">
        <v>495.35900309483998</v>
      </c>
      <c r="AA2266" s="88">
        <v>505.46631190340469</v>
      </c>
      <c r="AB2266" s="88">
        <v>515.78099777343425</v>
      </c>
      <c r="AC2266" s="88">
        <v>526.30734354885612</v>
      </c>
      <c r="AD2266" s="88">
        <v>537.04972120320224</v>
      </c>
      <c r="AE2266" s="88">
        <v>548.01259371081289</v>
      </c>
      <c r="AF2266" s="88">
        <v>559.20051695771679</v>
      </c>
      <c r="AG2266" s="88">
        <v>570.61814169303545</v>
      </c>
      <c r="AH2266" s="139">
        <v>582.27021552178348</v>
      </c>
      <c r="AI2266" s="139">
        <v>594.16158493994999</v>
      </c>
      <c r="AU2266" s="88"/>
    </row>
    <row r="2267" spans="3:47" s="11" customFormat="1" outlineLevel="2" x14ac:dyDescent="0.2">
      <c r="C2267" s="119">
        <v>21</v>
      </c>
      <c r="E2267" s="134"/>
      <c r="F2267" s="159" t="s">
        <v>212</v>
      </c>
      <c r="H2267" s="72" t="s">
        <v>180</v>
      </c>
      <c r="P2267" s="149"/>
      <c r="Q2267" s="135" t="s">
        <v>110</v>
      </c>
      <c r="R2267" s="136"/>
      <c r="S2267" s="88"/>
      <c r="T2267" s="88"/>
      <c r="U2267" s="137">
        <v>89.352146274327922</v>
      </c>
      <c r="V2267" s="137">
        <v>92.589540203584335</v>
      </c>
      <c r="W2267" s="138">
        <v>95.212163789999309</v>
      </c>
      <c r="X2267" s="137">
        <v>97.861237450661065</v>
      </c>
      <c r="Y2267" s="88">
        <v>100.23493146786734</v>
      </c>
      <c r="Z2267" s="88">
        <v>102.32706623588348</v>
      </c>
      <c r="AA2267" s="88">
        <v>104.35576221782684</v>
      </c>
      <c r="AB2267" s="88">
        <v>106.42467832469458</v>
      </c>
      <c r="AC2267" s="88">
        <v>108.53461194479098</v>
      </c>
      <c r="AD2267" s="88">
        <v>110.68637627512577</v>
      </c>
      <c r="AE2267" s="88">
        <v>112.88080063483125</v>
      </c>
      <c r="AF2267" s="88">
        <v>115.11873078479314</v>
      </c>
      <c r="AG2267" s="88">
        <v>117.40102925361832</v>
      </c>
      <c r="AH2267" s="139">
        <v>119.72857567006497</v>
      </c>
      <c r="AI2267" s="139">
        <v>122.10226710206349</v>
      </c>
      <c r="AU2267" s="88"/>
    </row>
    <row r="2268" spans="3:47" s="11" customFormat="1" outlineLevel="2" x14ac:dyDescent="0.2">
      <c r="C2268" s="119">
        <v>21</v>
      </c>
      <c r="E2268" s="134"/>
      <c r="F2268" s="159" t="s">
        <v>213</v>
      </c>
      <c r="H2268" s="72" t="s">
        <v>180</v>
      </c>
      <c r="P2268" s="149"/>
      <c r="Q2268" s="135" t="s">
        <v>110</v>
      </c>
      <c r="R2268" s="136"/>
      <c r="S2268" s="88"/>
      <c r="T2268" s="88"/>
      <c r="U2268" s="137">
        <v>160.15199999999996</v>
      </c>
      <c r="V2268" s="137">
        <v>165.83739599999998</v>
      </c>
      <c r="W2268" s="138">
        <v>170.480843088</v>
      </c>
      <c r="X2268" s="137">
        <v>175.15201818861121</v>
      </c>
      <c r="Y2268" s="88">
        <v>179.4082122305945</v>
      </c>
      <c r="Z2268" s="88">
        <v>183.19372550866007</v>
      </c>
      <c r="AA2268" s="88">
        <v>186.83928064628242</v>
      </c>
      <c r="AB2268" s="88">
        <v>190.55738233114343</v>
      </c>
      <c r="AC2268" s="88">
        <v>194.34947423953318</v>
      </c>
      <c r="AD2268" s="88">
        <v>198.21702877689989</v>
      </c>
      <c r="AE2268" s="88">
        <v>202.16154764956022</v>
      </c>
      <c r="AF2268" s="88">
        <v>206.18456244778648</v>
      </c>
      <c r="AG2268" s="88">
        <v>210.28763524049742</v>
      </c>
      <c r="AH2268" s="139">
        <v>214.47235918178333</v>
      </c>
      <c r="AI2268" s="139">
        <v>218.74035912950083</v>
      </c>
      <c r="AU2268" s="88"/>
    </row>
    <row r="2269" spans="3:47" s="11" customFormat="1" outlineLevel="2" x14ac:dyDescent="0.2">
      <c r="C2269" s="119">
        <v>21</v>
      </c>
      <c r="E2269" s="134"/>
      <c r="F2269" s="159" t="s">
        <v>214</v>
      </c>
      <c r="H2269" s="72" t="s">
        <v>180</v>
      </c>
      <c r="P2269" s="149"/>
      <c r="Q2269" s="135" t="s">
        <v>110</v>
      </c>
      <c r="R2269" s="136"/>
      <c r="S2269" s="88"/>
      <c r="T2269" s="88"/>
      <c r="U2269" s="137">
        <v>34.264179966525688</v>
      </c>
      <c r="V2269" s="137">
        <v>35.410621623889149</v>
      </c>
      <c r="W2269" s="138">
        <v>36.369996034993633</v>
      </c>
      <c r="X2269" s="137">
        <v>37.323642639464083</v>
      </c>
      <c r="Y2269" s="88">
        <v>38.214004627637912</v>
      </c>
      <c r="Z2269" s="88">
        <v>39.044586397357115</v>
      </c>
      <c r="AA2269" s="88">
        <v>39.822277905173983</v>
      </c>
      <c r="AB2269" s="88">
        <v>40.615459501044938</v>
      </c>
      <c r="AC2269" s="88">
        <v>41.424439717113529</v>
      </c>
      <c r="AD2269" s="88">
        <v>42.24953323087788</v>
      </c>
      <c r="AE2269" s="88">
        <v>43.091060987594091</v>
      </c>
      <c r="AF2269" s="88">
        <v>43.949350325117692</v>
      </c>
      <c r="AG2269" s="88">
        <v>44.824735101231653</v>
      </c>
      <c r="AH2269" s="139">
        <v>45.717555823510537</v>
      </c>
      <c r="AI2269" s="139">
        <v>46.628159781771302</v>
      </c>
      <c r="AU2269" s="88"/>
    </row>
    <row r="2270" spans="3:47" s="11" customFormat="1" outlineLevel="2" x14ac:dyDescent="0.2">
      <c r="C2270" s="119">
        <v>21</v>
      </c>
      <c r="E2270" s="134"/>
      <c r="F2270" s="159" t="s">
        <v>215</v>
      </c>
      <c r="H2270" s="72" t="s">
        <v>180</v>
      </c>
      <c r="P2270" s="149"/>
      <c r="Q2270" s="135" t="s">
        <v>110</v>
      </c>
      <c r="R2270" s="136"/>
      <c r="S2270" s="88"/>
      <c r="T2270" s="88"/>
      <c r="U2270" s="137">
        <v>13.111829999999998</v>
      </c>
      <c r="V2270" s="137">
        <v>13.577299964999998</v>
      </c>
      <c r="W2270" s="138">
        <v>13.957464364019998</v>
      </c>
      <c r="X2270" s="137">
        <v>14.339898887594147</v>
      </c>
      <c r="Y2270" s="88">
        <v>14.688358430562689</v>
      </c>
      <c r="Z2270" s="88">
        <v>14.998282793447563</v>
      </c>
      <c r="AA2270" s="88">
        <v>15.296748621037171</v>
      </c>
      <c r="AB2270" s="88">
        <v>15.601153918595811</v>
      </c>
      <c r="AC2270" s="88">
        <v>15.911616881575869</v>
      </c>
      <c r="AD2270" s="88">
        <v>16.228258057519231</v>
      </c>
      <c r="AE2270" s="88">
        <v>16.551200392863862</v>
      </c>
      <c r="AF2270" s="88">
        <v>16.880569280681854</v>
      </c>
      <c r="AG2270" s="88">
        <v>17.216492609367425</v>
      </c>
      <c r="AH2270" s="139">
        <v>17.559100812293838</v>
      </c>
      <c r="AI2270" s="139">
        <v>17.908526918458485</v>
      </c>
      <c r="AU2270" s="88"/>
    </row>
    <row r="2271" spans="3:47" s="11" customFormat="1" outlineLevel="2" x14ac:dyDescent="0.2">
      <c r="C2271" s="119">
        <v>21</v>
      </c>
      <c r="E2271" s="134"/>
      <c r="F2271" s="159" t="s">
        <v>216</v>
      </c>
      <c r="H2271" s="72" t="s">
        <v>180</v>
      </c>
      <c r="P2271" s="149"/>
      <c r="Q2271" s="135" t="s">
        <v>110</v>
      </c>
      <c r="R2271" s="136"/>
      <c r="S2271" s="88"/>
      <c r="T2271" s="88"/>
      <c r="U2271" s="137">
        <v>0</v>
      </c>
      <c r="V2271" s="137">
        <v>0</v>
      </c>
      <c r="W2271" s="138">
        <v>0</v>
      </c>
      <c r="X2271" s="137">
        <v>41.813129935923484</v>
      </c>
      <c r="Y2271" s="88">
        <v>43.01177299408662</v>
      </c>
      <c r="Z2271" s="88">
        <v>44.194596751424008</v>
      </c>
      <c r="AA2271" s="88">
        <v>45.299461670209602</v>
      </c>
      <c r="AB2271" s="88">
        <v>0</v>
      </c>
      <c r="AC2271" s="88">
        <v>0</v>
      </c>
      <c r="AD2271" s="88">
        <v>0</v>
      </c>
      <c r="AE2271" s="88">
        <v>0</v>
      </c>
      <c r="AF2271" s="88">
        <v>0</v>
      </c>
      <c r="AG2271" s="88">
        <v>0</v>
      </c>
      <c r="AH2271" s="139">
        <v>0</v>
      </c>
      <c r="AI2271" s="139">
        <v>0</v>
      </c>
      <c r="AU2271" s="88"/>
    </row>
    <row r="2272" spans="3:47" s="11" customFormat="1" outlineLevel="2" x14ac:dyDescent="0.2">
      <c r="C2272" s="119">
        <v>21</v>
      </c>
      <c r="E2272" s="134"/>
      <c r="F2272" s="159" t="s">
        <v>33</v>
      </c>
      <c r="H2272" s="72" t="s">
        <v>180</v>
      </c>
      <c r="P2272" s="149"/>
      <c r="Q2272" s="135" t="s">
        <v>110</v>
      </c>
      <c r="R2272" s="136"/>
      <c r="S2272" s="88"/>
      <c r="T2272" s="88"/>
      <c r="U2272" s="137">
        <v>0</v>
      </c>
      <c r="V2272" s="137">
        <v>0</v>
      </c>
      <c r="W2272" s="138">
        <v>0</v>
      </c>
      <c r="X2272" s="137">
        <v>0</v>
      </c>
      <c r="Y2272" s="88">
        <v>0</v>
      </c>
      <c r="Z2272" s="88">
        <v>0</v>
      </c>
      <c r="AA2272" s="88">
        <v>0</v>
      </c>
      <c r="AB2272" s="88">
        <v>0</v>
      </c>
      <c r="AC2272" s="88">
        <v>0</v>
      </c>
      <c r="AD2272" s="88">
        <v>0</v>
      </c>
      <c r="AE2272" s="88">
        <v>0</v>
      </c>
      <c r="AF2272" s="88">
        <v>0</v>
      </c>
      <c r="AG2272" s="88">
        <v>0</v>
      </c>
      <c r="AH2272" s="139">
        <v>0</v>
      </c>
      <c r="AI2272" s="139">
        <v>0</v>
      </c>
      <c r="AU2272" s="88"/>
    </row>
    <row r="2273" spans="3:47" s="11" customFormat="1" outlineLevel="2" x14ac:dyDescent="0.2">
      <c r="C2273" s="119">
        <v>21</v>
      </c>
      <c r="E2273" s="134"/>
      <c r="F2273" s="159" t="s">
        <v>34</v>
      </c>
      <c r="H2273" s="72" t="s">
        <v>180</v>
      </c>
      <c r="P2273" s="149"/>
      <c r="Q2273" s="135" t="s">
        <v>110</v>
      </c>
      <c r="R2273" s="136"/>
      <c r="S2273" s="88"/>
      <c r="T2273" s="88"/>
      <c r="U2273" s="137">
        <v>0</v>
      </c>
      <c r="V2273" s="137">
        <v>0</v>
      </c>
      <c r="W2273" s="138">
        <v>0</v>
      </c>
      <c r="X2273" s="137">
        <v>75.004459571142334</v>
      </c>
      <c r="Y2273" s="88">
        <v>348.61685930945941</v>
      </c>
      <c r="Z2273" s="88">
        <v>391.2197360871441</v>
      </c>
      <c r="AA2273" s="88">
        <v>210.00522618504669</v>
      </c>
      <c r="AB2273" s="88">
        <v>169.37476680531034</v>
      </c>
      <c r="AC2273" s="88">
        <v>294.36573997572464</v>
      </c>
      <c r="AD2273" s="88">
        <v>562.19788828990147</v>
      </c>
      <c r="AE2273" s="88">
        <v>322.74807305451264</v>
      </c>
      <c r="AF2273" s="88">
        <v>328.76871907305099</v>
      </c>
      <c r="AG2273" s="88">
        <v>164.69644685337875</v>
      </c>
      <c r="AH2273" s="139">
        <v>383.31266629493422</v>
      </c>
      <c r="AI2273" s="139">
        <v>499.82904608800158</v>
      </c>
      <c r="AU2273" s="88"/>
    </row>
    <row r="2274" spans="3:47" s="11" customFormat="1" outlineLevel="2" x14ac:dyDescent="0.2">
      <c r="C2274" s="119">
        <v>21</v>
      </c>
      <c r="E2274" s="134"/>
      <c r="F2274" s="159" t="s">
        <v>217</v>
      </c>
      <c r="H2274" s="72" t="s">
        <v>180</v>
      </c>
      <c r="P2274" s="149"/>
      <c r="Q2274" s="135" t="s">
        <v>110</v>
      </c>
      <c r="R2274" s="136"/>
      <c r="S2274" s="88"/>
      <c r="T2274" s="88"/>
      <c r="U2274" s="137">
        <v>0</v>
      </c>
      <c r="V2274" s="137">
        <v>0</v>
      </c>
      <c r="W2274" s="138">
        <v>0</v>
      </c>
      <c r="X2274" s="137">
        <v>0</v>
      </c>
      <c r="Y2274" s="88">
        <v>0</v>
      </c>
      <c r="Z2274" s="88">
        <v>0</v>
      </c>
      <c r="AA2274" s="88">
        <v>0</v>
      </c>
      <c r="AB2274" s="88">
        <v>0</v>
      </c>
      <c r="AC2274" s="88">
        <v>0</v>
      </c>
      <c r="AD2274" s="88">
        <v>0</v>
      </c>
      <c r="AE2274" s="88">
        <v>0</v>
      </c>
      <c r="AF2274" s="88">
        <v>0</v>
      </c>
      <c r="AG2274" s="88">
        <v>0</v>
      </c>
      <c r="AH2274" s="139">
        <v>0</v>
      </c>
      <c r="AI2274" s="139">
        <v>0</v>
      </c>
      <c r="AU2274" s="88"/>
    </row>
    <row r="2275" spans="3:47" s="11" customFormat="1" outlineLevel="2" x14ac:dyDescent="0.2">
      <c r="C2275" s="119">
        <v>21</v>
      </c>
      <c r="E2275" s="134"/>
      <c r="F2275" s="159" t="s">
        <v>152</v>
      </c>
      <c r="H2275" s="72" t="s">
        <v>180</v>
      </c>
      <c r="P2275" s="149"/>
      <c r="Q2275" s="135" t="s">
        <v>110</v>
      </c>
      <c r="R2275" s="136"/>
      <c r="S2275" s="88"/>
      <c r="T2275" s="88"/>
      <c r="U2275" s="137">
        <v>0</v>
      </c>
      <c r="V2275" s="137">
        <v>0</v>
      </c>
      <c r="W2275" s="138">
        <v>0</v>
      </c>
      <c r="X2275" s="137">
        <v>0</v>
      </c>
      <c r="Y2275" s="88">
        <v>0</v>
      </c>
      <c r="Z2275" s="88">
        <v>0</v>
      </c>
      <c r="AA2275" s="88">
        <v>0</v>
      </c>
      <c r="AB2275" s="88">
        <v>0</v>
      </c>
      <c r="AC2275" s="88">
        <v>0</v>
      </c>
      <c r="AD2275" s="88">
        <v>0</v>
      </c>
      <c r="AE2275" s="88">
        <v>0</v>
      </c>
      <c r="AF2275" s="88">
        <v>0</v>
      </c>
      <c r="AG2275" s="88">
        <v>0</v>
      </c>
      <c r="AH2275" s="139">
        <v>0</v>
      </c>
      <c r="AI2275" s="139">
        <v>0</v>
      </c>
      <c r="AU2275" s="88"/>
    </row>
    <row r="2276" spans="3:47" s="11" customFormat="1" outlineLevel="2" x14ac:dyDescent="0.2">
      <c r="C2276" s="119">
        <v>21</v>
      </c>
      <c r="E2276" s="140"/>
      <c r="F2276" s="160" t="s">
        <v>152</v>
      </c>
      <c r="G2276" s="142"/>
      <c r="H2276" s="161" t="s">
        <v>180</v>
      </c>
      <c r="I2276" s="142"/>
      <c r="J2276" s="142"/>
      <c r="K2276" s="142"/>
      <c r="L2276" s="142"/>
      <c r="M2276" s="142"/>
      <c r="N2276" s="142"/>
      <c r="O2276" s="142"/>
      <c r="P2276" s="155"/>
      <c r="Q2276" s="143" t="s">
        <v>110</v>
      </c>
      <c r="R2276" s="144"/>
      <c r="S2276" s="145"/>
      <c r="T2276" s="145"/>
      <c r="U2276" s="146">
        <v>0</v>
      </c>
      <c r="V2276" s="146">
        <v>0</v>
      </c>
      <c r="W2276" s="147">
        <v>0</v>
      </c>
      <c r="X2276" s="146">
        <v>0</v>
      </c>
      <c r="Y2276" s="145">
        <v>0</v>
      </c>
      <c r="Z2276" s="145">
        <v>0</v>
      </c>
      <c r="AA2276" s="145">
        <v>0</v>
      </c>
      <c r="AB2276" s="145">
        <v>0</v>
      </c>
      <c r="AC2276" s="145">
        <v>0</v>
      </c>
      <c r="AD2276" s="145">
        <v>0</v>
      </c>
      <c r="AE2276" s="145">
        <v>0</v>
      </c>
      <c r="AF2276" s="145">
        <v>0</v>
      </c>
      <c r="AG2276" s="145">
        <v>0</v>
      </c>
      <c r="AH2276" s="148">
        <v>0</v>
      </c>
      <c r="AI2276" s="148">
        <v>0</v>
      </c>
      <c r="AU2276" s="88"/>
    </row>
    <row r="2277" spans="3:47" s="11" customFormat="1" outlineLevel="2" x14ac:dyDescent="0.2">
      <c r="C2277" s="119">
        <v>21</v>
      </c>
      <c r="E2277" s="125"/>
      <c r="F2277" s="157" t="s">
        <v>152</v>
      </c>
      <c r="G2277" s="127"/>
      <c r="H2277" s="158" t="s">
        <v>180</v>
      </c>
      <c r="I2277" s="127"/>
      <c r="J2277" s="127"/>
      <c r="K2277" s="127"/>
      <c r="L2277" s="127"/>
      <c r="M2277" s="127"/>
      <c r="N2277" s="127"/>
      <c r="O2277" s="127"/>
      <c r="P2277" s="152"/>
      <c r="Q2277" s="128" t="s">
        <v>110</v>
      </c>
      <c r="R2277" s="129"/>
      <c r="S2277" s="130"/>
      <c r="T2277" s="130"/>
      <c r="U2277" s="131">
        <v>0</v>
      </c>
      <c r="V2277" s="131">
        <v>0</v>
      </c>
      <c r="W2277" s="132">
        <v>0</v>
      </c>
      <c r="X2277" s="131">
        <v>0</v>
      </c>
      <c r="Y2277" s="130">
        <v>0</v>
      </c>
      <c r="Z2277" s="130">
        <v>0</v>
      </c>
      <c r="AA2277" s="130">
        <v>0</v>
      </c>
      <c r="AB2277" s="130">
        <v>0</v>
      </c>
      <c r="AC2277" s="130">
        <v>0</v>
      </c>
      <c r="AD2277" s="130">
        <v>0</v>
      </c>
      <c r="AE2277" s="130">
        <v>0</v>
      </c>
      <c r="AF2277" s="130">
        <v>0</v>
      </c>
      <c r="AG2277" s="130">
        <v>0</v>
      </c>
      <c r="AH2277" s="133">
        <v>0</v>
      </c>
      <c r="AI2277" s="133">
        <v>0</v>
      </c>
      <c r="AU2277" s="88"/>
    </row>
    <row r="2278" spans="3:47" s="11" customFormat="1" outlineLevel="2" x14ac:dyDescent="0.2">
      <c r="C2278" s="119">
        <v>21</v>
      </c>
      <c r="E2278" s="134"/>
      <c r="F2278" s="159" t="s">
        <v>152</v>
      </c>
      <c r="H2278" s="72" t="s">
        <v>180</v>
      </c>
      <c r="P2278" s="149"/>
      <c r="Q2278" s="135" t="s">
        <v>110</v>
      </c>
      <c r="R2278" s="136"/>
      <c r="S2278" s="88"/>
      <c r="T2278" s="88"/>
      <c r="U2278" s="137">
        <v>0</v>
      </c>
      <c r="V2278" s="137">
        <v>0</v>
      </c>
      <c r="W2278" s="138">
        <v>0</v>
      </c>
      <c r="X2278" s="137">
        <v>0</v>
      </c>
      <c r="Y2278" s="88">
        <v>0</v>
      </c>
      <c r="Z2278" s="88">
        <v>0</v>
      </c>
      <c r="AA2278" s="88">
        <v>0</v>
      </c>
      <c r="AB2278" s="88">
        <v>0</v>
      </c>
      <c r="AC2278" s="88">
        <v>0</v>
      </c>
      <c r="AD2278" s="88">
        <v>0</v>
      </c>
      <c r="AE2278" s="88">
        <v>0</v>
      </c>
      <c r="AF2278" s="88">
        <v>0</v>
      </c>
      <c r="AG2278" s="88">
        <v>0</v>
      </c>
      <c r="AH2278" s="139">
        <v>0</v>
      </c>
      <c r="AI2278" s="139">
        <v>0</v>
      </c>
      <c r="AU2278" s="88"/>
    </row>
    <row r="2279" spans="3:47" s="11" customFormat="1" outlineLevel="2" x14ac:dyDescent="0.2">
      <c r="C2279" s="119">
        <v>21</v>
      </c>
      <c r="E2279" s="134"/>
      <c r="F2279" s="159" t="s">
        <v>152</v>
      </c>
      <c r="H2279" s="72" t="s">
        <v>180</v>
      </c>
      <c r="P2279" s="149"/>
      <c r="Q2279" s="135" t="s">
        <v>110</v>
      </c>
      <c r="R2279" s="136"/>
      <c r="S2279" s="88"/>
      <c r="T2279" s="88"/>
      <c r="U2279" s="137">
        <v>0</v>
      </c>
      <c r="V2279" s="137">
        <v>0</v>
      </c>
      <c r="W2279" s="138">
        <v>0</v>
      </c>
      <c r="X2279" s="137">
        <v>0</v>
      </c>
      <c r="Y2279" s="88">
        <v>0</v>
      </c>
      <c r="Z2279" s="88">
        <v>0</v>
      </c>
      <c r="AA2279" s="88">
        <v>0</v>
      </c>
      <c r="AB2279" s="88">
        <v>0</v>
      </c>
      <c r="AC2279" s="88">
        <v>0</v>
      </c>
      <c r="AD2279" s="88">
        <v>0</v>
      </c>
      <c r="AE2279" s="88">
        <v>0</v>
      </c>
      <c r="AF2279" s="88">
        <v>0</v>
      </c>
      <c r="AG2279" s="88">
        <v>0</v>
      </c>
      <c r="AH2279" s="139">
        <v>0</v>
      </c>
      <c r="AI2279" s="139">
        <v>0</v>
      </c>
      <c r="AU2279" s="88"/>
    </row>
    <row r="2280" spans="3:47" s="11" customFormat="1" outlineLevel="2" x14ac:dyDescent="0.2">
      <c r="C2280" s="119">
        <v>21</v>
      </c>
      <c r="E2280" s="134"/>
      <c r="F2280" s="159" t="s">
        <v>152</v>
      </c>
      <c r="H2280" s="72" t="s">
        <v>180</v>
      </c>
      <c r="P2280" s="149"/>
      <c r="Q2280" s="135" t="s">
        <v>110</v>
      </c>
      <c r="R2280" s="136"/>
      <c r="S2280" s="88"/>
      <c r="T2280" s="88"/>
      <c r="U2280" s="137">
        <v>0</v>
      </c>
      <c r="V2280" s="137">
        <v>0</v>
      </c>
      <c r="W2280" s="138">
        <v>0</v>
      </c>
      <c r="X2280" s="137">
        <v>0</v>
      </c>
      <c r="Y2280" s="88">
        <v>0</v>
      </c>
      <c r="Z2280" s="88">
        <v>0</v>
      </c>
      <c r="AA2280" s="88">
        <v>0</v>
      </c>
      <c r="AB2280" s="88">
        <v>0</v>
      </c>
      <c r="AC2280" s="88">
        <v>0</v>
      </c>
      <c r="AD2280" s="88">
        <v>0</v>
      </c>
      <c r="AE2280" s="88">
        <v>0</v>
      </c>
      <c r="AF2280" s="88">
        <v>0</v>
      </c>
      <c r="AG2280" s="88">
        <v>0</v>
      </c>
      <c r="AH2280" s="139">
        <v>0</v>
      </c>
      <c r="AI2280" s="139">
        <v>0</v>
      </c>
      <c r="AU2280" s="88"/>
    </row>
    <row r="2281" spans="3:47" s="11" customFormat="1" outlineLevel="2" x14ac:dyDescent="0.2">
      <c r="C2281" s="119">
        <v>21</v>
      </c>
      <c r="E2281" s="134"/>
      <c r="F2281" s="159" t="s">
        <v>152</v>
      </c>
      <c r="H2281" s="72" t="s">
        <v>180</v>
      </c>
      <c r="P2281" s="149"/>
      <c r="Q2281" s="135" t="s">
        <v>110</v>
      </c>
      <c r="R2281" s="136"/>
      <c r="S2281" s="88"/>
      <c r="T2281" s="88"/>
      <c r="U2281" s="137">
        <v>0</v>
      </c>
      <c r="V2281" s="137">
        <v>0</v>
      </c>
      <c r="W2281" s="138">
        <v>0</v>
      </c>
      <c r="X2281" s="137">
        <v>0</v>
      </c>
      <c r="Y2281" s="88">
        <v>0</v>
      </c>
      <c r="Z2281" s="88">
        <v>0</v>
      </c>
      <c r="AA2281" s="88">
        <v>0</v>
      </c>
      <c r="AB2281" s="88">
        <v>0</v>
      </c>
      <c r="AC2281" s="88">
        <v>0</v>
      </c>
      <c r="AD2281" s="88">
        <v>0</v>
      </c>
      <c r="AE2281" s="88">
        <v>0</v>
      </c>
      <c r="AF2281" s="88">
        <v>0</v>
      </c>
      <c r="AG2281" s="88">
        <v>0</v>
      </c>
      <c r="AH2281" s="139">
        <v>0</v>
      </c>
      <c r="AI2281" s="139">
        <v>0</v>
      </c>
      <c r="AU2281" s="88"/>
    </row>
    <row r="2282" spans="3:47" s="11" customFormat="1" outlineLevel="2" x14ac:dyDescent="0.2">
      <c r="C2282" s="119">
        <v>21</v>
      </c>
      <c r="E2282" s="134"/>
      <c r="F2282" s="159" t="s">
        <v>152</v>
      </c>
      <c r="H2282" s="72" t="s">
        <v>180</v>
      </c>
      <c r="P2282" s="149"/>
      <c r="Q2282" s="135" t="s">
        <v>110</v>
      </c>
      <c r="R2282" s="136"/>
      <c r="S2282" s="88"/>
      <c r="T2282" s="88"/>
      <c r="U2282" s="137">
        <v>0</v>
      </c>
      <c r="V2282" s="137">
        <v>0</v>
      </c>
      <c r="W2282" s="138">
        <v>0</v>
      </c>
      <c r="X2282" s="137">
        <v>0</v>
      </c>
      <c r="Y2282" s="88">
        <v>0</v>
      </c>
      <c r="Z2282" s="88">
        <v>0</v>
      </c>
      <c r="AA2282" s="88">
        <v>0</v>
      </c>
      <c r="AB2282" s="88">
        <v>0</v>
      </c>
      <c r="AC2282" s="88">
        <v>0</v>
      </c>
      <c r="AD2282" s="88">
        <v>0</v>
      </c>
      <c r="AE2282" s="88">
        <v>0</v>
      </c>
      <c r="AF2282" s="88">
        <v>0</v>
      </c>
      <c r="AG2282" s="88">
        <v>0</v>
      </c>
      <c r="AH2282" s="139">
        <v>0</v>
      </c>
      <c r="AI2282" s="139">
        <v>0</v>
      </c>
      <c r="AU2282" s="88"/>
    </row>
    <row r="2283" spans="3:47" s="11" customFormat="1" outlineLevel="2" x14ac:dyDescent="0.2">
      <c r="C2283" s="119">
        <v>21</v>
      </c>
      <c r="E2283" s="134"/>
      <c r="F2283" s="159" t="s">
        <v>152</v>
      </c>
      <c r="H2283" s="72" t="s">
        <v>180</v>
      </c>
      <c r="P2283" s="149"/>
      <c r="Q2283" s="135" t="s">
        <v>110</v>
      </c>
      <c r="R2283" s="136"/>
      <c r="S2283" s="88"/>
      <c r="T2283" s="88"/>
      <c r="U2283" s="137">
        <v>0</v>
      </c>
      <c r="V2283" s="137">
        <v>0</v>
      </c>
      <c r="W2283" s="138">
        <v>0</v>
      </c>
      <c r="X2283" s="137">
        <v>0</v>
      </c>
      <c r="Y2283" s="88">
        <v>0</v>
      </c>
      <c r="Z2283" s="88">
        <v>0</v>
      </c>
      <c r="AA2283" s="88">
        <v>0</v>
      </c>
      <c r="AB2283" s="88">
        <v>0</v>
      </c>
      <c r="AC2283" s="88">
        <v>0</v>
      </c>
      <c r="AD2283" s="88">
        <v>0</v>
      </c>
      <c r="AE2283" s="88">
        <v>0</v>
      </c>
      <c r="AF2283" s="88">
        <v>0</v>
      </c>
      <c r="AG2283" s="88">
        <v>0</v>
      </c>
      <c r="AH2283" s="139">
        <v>0</v>
      </c>
      <c r="AI2283" s="139">
        <v>0</v>
      </c>
      <c r="AU2283" s="88"/>
    </row>
    <row r="2284" spans="3:47" s="11" customFormat="1" outlineLevel="2" x14ac:dyDescent="0.2">
      <c r="C2284" s="119">
        <v>21</v>
      </c>
      <c r="E2284" s="134"/>
      <c r="F2284" s="159" t="s">
        <v>152</v>
      </c>
      <c r="H2284" s="72" t="s">
        <v>180</v>
      </c>
      <c r="P2284" s="149"/>
      <c r="Q2284" s="135" t="s">
        <v>110</v>
      </c>
      <c r="R2284" s="136"/>
      <c r="S2284" s="88"/>
      <c r="T2284" s="88"/>
      <c r="U2284" s="137">
        <v>0</v>
      </c>
      <c r="V2284" s="137">
        <v>0</v>
      </c>
      <c r="W2284" s="138">
        <v>0</v>
      </c>
      <c r="X2284" s="137">
        <v>0</v>
      </c>
      <c r="Y2284" s="88">
        <v>0</v>
      </c>
      <c r="Z2284" s="88">
        <v>0</v>
      </c>
      <c r="AA2284" s="88">
        <v>0</v>
      </c>
      <c r="AB2284" s="88">
        <v>0</v>
      </c>
      <c r="AC2284" s="88">
        <v>0</v>
      </c>
      <c r="AD2284" s="88">
        <v>0</v>
      </c>
      <c r="AE2284" s="88">
        <v>0</v>
      </c>
      <c r="AF2284" s="88">
        <v>0</v>
      </c>
      <c r="AG2284" s="88">
        <v>0</v>
      </c>
      <c r="AH2284" s="139">
        <v>0</v>
      </c>
      <c r="AI2284" s="139">
        <v>0</v>
      </c>
      <c r="AU2284" s="88"/>
    </row>
    <row r="2285" spans="3:47" s="11" customFormat="1" outlineLevel="2" x14ac:dyDescent="0.2">
      <c r="C2285" s="119">
        <v>21</v>
      </c>
      <c r="E2285" s="134"/>
      <c r="F2285" s="159" t="s">
        <v>152</v>
      </c>
      <c r="H2285" s="72" t="s">
        <v>180</v>
      </c>
      <c r="P2285" s="149"/>
      <c r="Q2285" s="135" t="s">
        <v>110</v>
      </c>
      <c r="R2285" s="136"/>
      <c r="S2285" s="88"/>
      <c r="T2285" s="88"/>
      <c r="U2285" s="137">
        <v>0</v>
      </c>
      <c r="V2285" s="137">
        <v>0</v>
      </c>
      <c r="W2285" s="138">
        <v>0</v>
      </c>
      <c r="X2285" s="137">
        <v>0</v>
      </c>
      <c r="Y2285" s="88">
        <v>0</v>
      </c>
      <c r="Z2285" s="88">
        <v>0</v>
      </c>
      <c r="AA2285" s="88">
        <v>0</v>
      </c>
      <c r="AB2285" s="88">
        <v>0</v>
      </c>
      <c r="AC2285" s="88">
        <v>0</v>
      </c>
      <c r="AD2285" s="88">
        <v>0</v>
      </c>
      <c r="AE2285" s="88">
        <v>0</v>
      </c>
      <c r="AF2285" s="88">
        <v>0</v>
      </c>
      <c r="AG2285" s="88">
        <v>0</v>
      </c>
      <c r="AH2285" s="139">
        <v>0</v>
      </c>
      <c r="AI2285" s="139">
        <v>0</v>
      </c>
      <c r="AU2285" s="88"/>
    </row>
    <row r="2286" spans="3:47" s="11" customFormat="1" outlineLevel="2" x14ac:dyDescent="0.2">
      <c r="C2286" s="119">
        <v>21</v>
      </c>
      <c r="E2286" s="140"/>
      <c r="F2286" s="160" t="s">
        <v>152</v>
      </c>
      <c r="G2286" s="142"/>
      <c r="H2286" s="161" t="s">
        <v>180</v>
      </c>
      <c r="I2286" s="142"/>
      <c r="J2286" s="142"/>
      <c r="K2286" s="142"/>
      <c r="L2286" s="142"/>
      <c r="M2286" s="142"/>
      <c r="N2286" s="142"/>
      <c r="O2286" s="142"/>
      <c r="P2286" s="155"/>
      <c r="Q2286" s="143" t="s">
        <v>110</v>
      </c>
      <c r="R2286" s="144"/>
      <c r="S2286" s="145"/>
      <c r="T2286" s="145"/>
      <c r="U2286" s="146">
        <v>0</v>
      </c>
      <c r="V2286" s="146">
        <v>0</v>
      </c>
      <c r="W2286" s="147">
        <v>0</v>
      </c>
      <c r="X2286" s="146">
        <v>0</v>
      </c>
      <c r="Y2286" s="145">
        <v>0</v>
      </c>
      <c r="Z2286" s="145">
        <v>0</v>
      </c>
      <c r="AA2286" s="145">
        <v>0</v>
      </c>
      <c r="AB2286" s="145">
        <v>0</v>
      </c>
      <c r="AC2286" s="145">
        <v>0</v>
      </c>
      <c r="AD2286" s="145">
        <v>0</v>
      </c>
      <c r="AE2286" s="145">
        <v>0</v>
      </c>
      <c r="AF2286" s="145">
        <v>0</v>
      </c>
      <c r="AG2286" s="145">
        <v>0</v>
      </c>
      <c r="AH2286" s="148">
        <v>0</v>
      </c>
      <c r="AI2286" s="148">
        <v>0</v>
      </c>
      <c r="AU2286" s="88"/>
    </row>
    <row r="2287" spans="3:47" s="11" customFormat="1" outlineLevel="2" x14ac:dyDescent="0.2">
      <c r="C2287" s="119">
        <v>21</v>
      </c>
      <c r="F2287" s="159"/>
      <c r="P2287" s="149" t="s">
        <v>181</v>
      </c>
      <c r="Q2287" s="16" t="s">
        <v>110</v>
      </c>
      <c r="R2287" s="150"/>
      <c r="S2287" s="150"/>
      <c r="T2287" s="150"/>
      <c r="U2287" s="150">
        <v>1246.135074706664</v>
      </c>
      <c r="V2287" s="150">
        <v>1319.4278519018055</v>
      </c>
      <c r="W2287" s="150">
        <v>1370.535328994865</v>
      </c>
      <c r="X2287" s="150">
        <v>1573.7613215236274</v>
      </c>
      <c r="Y2287" s="150">
        <v>1880.7870121292099</v>
      </c>
      <c r="Z2287" s="150">
        <v>1956.6150127992892</v>
      </c>
      <c r="AA2287" s="150">
        <v>1807.0201815566159</v>
      </c>
      <c r="AB2287" s="150">
        <v>1752.2184306695294</v>
      </c>
      <c r="AC2287" s="150">
        <v>1908.9632897557281</v>
      </c>
      <c r="AD2287" s="150">
        <v>2209.1876488728872</v>
      </c>
      <c r="AE2287" s="150">
        <v>2002.7812333332151</v>
      </c>
      <c r="AF2287" s="150">
        <v>2042.5095919879632</v>
      </c>
      <c r="AG2287" s="150">
        <v>1912.8227347113175</v>
      </c>
      <c r="AH2287" s="150">
        <v>2166.5157314714893</v>
      </c>
      <c r="AI2287" s="150">
        <v>2318.8141872236188</v>
      </c>
      <c r="AU2287" s="88"/>
    </row>
    <row r="2288" spans="3:47" s="11" customFormat="1" outlineLevel="2" x14ac:dyDescent="0.2">
      <c r="C2288" s="119">
        <v>21</v>
      </c>
      <c r="P2288" s="149" t="s">
        <v>182</v>
      </c>
      <c r="Q2288" s="16" t="s">
        <v>110</v>
      </c>
      <c r="R2288" s="150"/>
      <c r="S2288" s="150"/>
      <c r="T2288" s="150"/>
      <c r="U2288" s="150">
        <v>0</v>
      </c>
      <c r="V2288" s="150">
        <v>0</v>
      </c>
      <c r="W2288" s="150">
        <v>0</v>
      </c>
      <c r="X2288" s="150">
        <v>0</v>
      </c>
      <c r="Y2288" s="150">
        <v>0</v>
      </c>
      <c r="Z2288" s="150">
        <v>0</v>
      </c>
      <c r="AA2288" s="150">
        <v>0</v>
      </c>
      <c r="AB2288" s="150">
        <v>0</v>
      </c>
      <c r="AC2288" s="150">
        <v>0</v>
      </c>
      <c r="AD2288" s="150">
        <v>0</v>
      </c>
      <c r="AE2288" s="150">
        <v>0</v>
      </c>
      <c r="AF2288" s="150">
        <v>0</v>
      </c>
      <c r="AG2288" s="150">
        <v>0</v>
      </c>
      <c r="AH2288" s="150">
        <v>0</v>
      </c>
      <c r="AI2288" s="150">
        <v>0</v>
      </c>
      <c r="AU2288" s="88"/>
    </row>
    <row r="2289" spans="3:47" s="11" customFormat="1" outlineLevel="2" x14ac:dyDescent="0.2">
      <c r="C2289" s="119">
        <v>21</v>
      </c>
      <c r="F2289" s="124"/>
      <c r="P2289" s="149" t="s">
        <v>183</v>
      </c>
      <c r="Q2289" s="16" t="s">
        <v>110</v>
      </c>
      <c r="R2289" s="150"/>
      <c r="S2289" s="150"/>
      <c r="T2289" s="150"/>
      <c r="U2289" s="150">
        <v>1246.135074706664</v>
      </c>
      <c r="V2289" s="150">
        <v>1319.4278519018055</v>
      </c>
      <c r="W2289" s="150">
        <v>1370.535328994865</v>
      </c>
      <c r="X2289" s="150">
        <v>1573.7613215236274</v>
      </c>
      <c r="Y2289" s="150">
        <v>1880.7870121292099</v>
      </c>
      <c r="Z2289" s="150">
        <v>1956.6150127992892</v>
      </c>
      <c r="AA2289" s="150">
        <v>1807.0201815566159</v>
      </c>
      <c r="AB2289" s="150">
        <v>1752.2184306695294</v>
      </c>
      <c r="AC2289" s="150">
        <v>1908.9632897557281</v>
      </c>
      <c r="AD2289" s="150">
        <v>2209.1876488728872</v>
      </c>
      <c r="AE2289" s="150">
        <v>2002.7812333332151</v>
      </c>
      <c r="AF2289" s="150">
        <v>2042.5095919879632</v>
      </c>
      <c r="AG2289" s="150">
        <v>1912.8227347113175</v>
      </c>
      <c r="AH2289" s="150">
        <v>2166.5157314714893</v>
      </c>
      <c r="AI2289" s="150">
        <v>2318.8141872236188</v>
      </c>
      <c r="AU2289" s="88"/>
    </row>
    <row r="2290" spans="3:47" s="11" customFormat="1" outlineLevel="2" x14ac:dyDescent="0.2">
      <c r="C2290" s="119">
        <v>21</v>
      </c>
      <c r="F2290" s="124"/>
      <c r="P2290" s="149"/>
      <c r="Q2290" s="16"/>
      <c r="R2290" s="88"/>
      <c r="S2290" s="88"/>
      <c r="T2290" s="88"/>
      <c r="U2290" s="88"/>
      <c r="V2290" s="88"/>
      <c r="W2290" s="88"/>
      <c r="X2290" s="88"/>
      <c r="Y2290" s="88"/>
      <c r="Z2290" s="88"/>
      <c r="AA2290" s="88"/>
      <c r="AB2290" s="88"/>
      <c r="AC2290" s="88"/>
      <c r="AD2290" s="88"/>
      <c r="AE2290" s="88"/>
      <c r="AF2290" s="88"/>
      <c r="AG2290" s="88"/>
      <c r="AH2290" s="88"/>
      <c r="AI2290" s="88"/>
      <c r="AU2290" s="88"/>
    </row>
    <row r="2291" spans="3:47" outlineLevel="1" x14ac:dyDescent="0.2">
      <c r="C2291" s="119">
        <v>21</v>
      </c>
      <c r="D2291" s="11"/>
      <c r="E2291" s="162" t="s">
        <v>184</v>
      </c>
      <c r="F2291" s="121"/>
      <c r="G2291" s="121"/>
      <c r="H2291" s="121"/>
      <c r="I2291" s="121"/>
      <c r="J2291" s="121"/>
      <c r="K2291" s="121"/>
      <c r="L2291" s="121"/>
      <c r="M2291" s="121"/>
      <c r="N2291" s="121"/>
      <c r="O2291" s="121"/>
      <c r="P2291" s="121"/>
      <c r="Q2291" s="122"/>
      <c r="R2291" s="123"/>
      <c r="S2291" s="123"/>
      <c r="T2291" s="123"/>
      <c r="U2291" s="123"/>
      <c r="V2291" s="123"/>
      <c r="W2291" s="123"/>
      <c r="X2291" s="123"/>
      <c r="Y2291" s="123"/>
      <c r="Z2291" s="123"/>
      <c r="AA2291" s="123"/>
      <c r="AB2291" s="123"/>
      <c r="AC2291" s="123"/>
      <c r="AD2291" s="123"/>
      <c r="AE2291" s="123"/>
      <c r="AF2291" s="123"/>
      <c r="AG2291" s="123"/>
      <c r="AH2291" s="123"/>
      <c r="AI2291" s="123"/>
      <c r="AT2291" s="11"/>
      <c r="AU2291" s="88"/>
    </row>
    <row r="2292" spans="3:47" outlineLevel="2" x14ac:dyDescent="0.2">
      <c r="C2292" s="119">
        <v>21</v>
      </c>
      <c r="D2292" s="11"/>
      <c r="E2292" s="11"/>
      <c r="F2292" s="11"/>
      <c r="G2292" s="16"/>
      <c r="H2292" s="163" t="s">
        <v>6</v>
      </c>
      <c r="I2292" s="163" t="s">
        <v>5</v>
      </c>
      <c r="J2292" s="163" t="s">
        <v>129</v>
      </c>
      <c r="K2292" s="163" t="s">
        <v>128</v>
      </c>
      <c r="L2292" s="11"/>
      <c r="M2292" s="11"/>
      <c r="N2292" s="11"/>
      <c r="O2292" s="11"/>
      <c r="P2292" s="149"/>
      <c r="Q2292" s="164"/>
      <c r="V2292" s="165"/>
      <c r="W2292" s="150"/>
      <c r="X2292" s="150"/>
      <c r="Y2292" s="150"/>
      <c r="Z2292" s="150"/>
      <c r="AA2292" s="150"/>
      <c r="AB2292" s="150"/>
      <c r="AC2292" s="150"/>
      <c r="AD2292" s="150"/>
      <c r="AE2292" s="150"/>
      <c r="AF2292" s="150"/>
      <c r="AG2292" s="150"/>
      <c r="AH2292" s="150"/>
      <c r="AI2292" s="150"/>
      <c r="AT2292" s="11"/>
      <c r="AU2292" s="88"/>
    </row>
    <row r="2293" spans="3:47" outlineLevel="2" x14ac:dyDescent="0.2">
      <c r="C2293" s="119">
        <v>21</v>
      </c>
      <c r="D2293" s="167" t="s">
        <v>218</v>
      </c>
      <c r="E2293" s="11"/>
      <c r="F2293" s="125" t="s">
        <v>209</v>
      </c>
      <c r="G2293" s="168" t="s">
        <v>130</v>
      </c>
      <c r="H2293" s="169">
        <v>1</v>
      </c>
      <c r="I2293" s="170">
        <v>0</v>
      </c>
      <c r="J2293" s="170">
        <v>1</v>
      </c>
      <c r="K2293" s="171">
        <v>0</v>
      </c>
      <c r="L2293" s="11"/>
      <c r="M2293" s="11"/>
      <c r="N2293" s="11"/>
      <c r="O2293" s="11"/>
      <c r="P2293" s="149"/>
      <c r="Q2293" s="164"/>
      <c r="V2293" s="165"/>
      <c r="W2293" s="11"/>
      <c r="X2293" s="11"/>
      <c r="Y2293" s="150"/>
      <c r="Z2293" s="150"/>
      <c r="AA2293" s="150"/>
      <c r="AB2293" s="150"/>
      <c r="AC2293" s="150"/>
      <c r="AD2293" s="150"/>
      <c r="AE2293" s="150"/>
      <c r="AF2293" s="150"/>
      <c r="AG2293" s="11"/>
      <c r="AH2293" s="11"/>
      <c r="AI2293" s="11"/>
      <c r="AT2293" s="11"/>
      <c r="AU2293" s="88"/>
    </row>
    <row r="2294" spans="3:47" outlineLevel="2" x14ac:dyDescent="0.2">
      <c r="C2294" s="119">
        <v>21</v>
      </c>
      <c r="D2294" s="167" t="s">
        <v>218</v>
      </c>
      <c r="E2294" s="11"/>
      <c r="F2294" s="134" t="s">
        <v>31</v>
      </c>
      <c r="G2294" s="16" t="s">
        <v>130</v>
      </c>
      <c r="H2294" s="172">
        <v>1</v>
      </c>
      <c r="I2294" s="173">
        <v>0</v>
      </c>
      <c r="J2294" s="173">
        <v>1</v>
      </c>
      <c r="K2294" s="174">
        <v>0</v>
      </c>
      <c r="L2294" s="11"/>
      <c r="M2294" s="11"/>
      <c r="N2294" s="11"/>
      <c r="O2294" s="11"/>
      <c r="P2294" s="149"/>
      <c r="Q2294" s="164"/>
      <c r="V2294" s="165"/>
      <c r="W2294" s="11"/>
      <c r="X2294" s="11"/>
      <c r="Y2294" s="150"/>
      <c r="Z2294" s="150"/>
      <c r="AA2294" s="150"/>
      <c r="AB2294" s="150"/>
      <c r="AC2294" s="150"/>
      <c r="AD2294" s="150"/>
      <c r="AE2294" s="150"/>
      <c r="AF2294" s="150"/>
      <c r="AG2294" s="11"/>
      <c r="AH2294" s="11"/>
      <c r="AI2294" s="11"/>
      <c r="AT2294" s="11"/>
      <c r="AU2294" s="88"/>
    </row>
    <row r="2295" spans="3:47" outlineLevel="2" x14ac:dyDescent="0.2">
      <c r="C2295" s="119">
        <v>21</v>
      </c>
      <c r="D2295" s="167" t="s">
        <v>218</v>
      </c>
      <c r="E2295" s="11"/>
      <c r="F2295" s="134" t="s">
        <v>28</v>
      </c>
      <c r="G2295" s="16" t="s">
        <v>130</v>
      </c>
      <c r="H2295" s="172">
        <v>1</v>
      </c>
      <c r="I2295" s="173">
        <v>0</v>
      </c>
      <c r="J2295" s="173">
        <v>1</v>
      </c>
      <c r="K2295" s="174">
        <v>0</v>
      </c>
      <c r="L2295" s="11"/>
      <c r="M2295" s="11"/>
      <c r="N2295" s="11"/>
      <c r="O2295" s="11"/>
      <c r="P2295" s="149"/>
      <c r="Q2295" s="164"/>
      <c r="V2295" s="165"/>
      <c r="W2295" s="150"/>
      <c r="X2295" s="150"/>
      <c r="Y2295" s="150"/>
      <c r="Z2295" s="150"/>
      <c r="AA2295" s="150"/>
      <c r="AB2295" s="150"/>
      <c r="AC2295" s="150"/>
      <c r="AD2295" s="150"/>
      <c r="AE2295" s="150"/>
      <c r="AF2295" s="150"/>
      <c r="AG2295" s="11"/>
      <c r="AH2295" s="11"/>
      <c r="AI2295" s="11"/>
      <c r="AT2295" s="11"/>
      <c r="AU2295" s="88"/>
    </row>
    <row r="2296" spans="3:47" outlineLevel="2" x14ac:dyDescent="0.2">
      <c r="C2296" s="119">
        <v>21</v>
      </c>
      <c r="D2296" s="167" t="s">
        <v>218</v>
      </c>
      <c r="E2296" s="11"/>
      <c r="F2296" s="134" t="s">
        <v>210</v>
      </c>
      <c r="G2296" s="16" t="s">
        <v>130</v>
      </c>
      <c r="H2296" s="172">
        <v>0.8</v>
      </c>
      <c r="I2296" s="173">
        <v>0.19999999999999996</v>
      </c>
      <c r="J2296" s="173">
        <v>0.5</v>
      </c>
      <c r="K2296" s="174">
        <v>0.5</v>
      </c>
      <c r="L2296" s="11"/>
      <c r="M2296" s="11"/>
      <c r="N2296" s="11"/>
      <c r="O2296" s="11"/>
      <c r="P2296" s="149"/>
      <c r="Q2296" s="164"/>
      <c r="V2296" s="165"/>
      <c r="W2296" s="150"/>
      <c r="X2296" s="150"/>
      <c r="Y2296" s="150"/>
      <c r="Z2296" s="150"/>
      <c r="AA2296" s="150"/>
      <c r="AB2296" s="150"/>
      <c r="AC2296" s="150"/>
      <c r="AD2296" s="150"/>
      <c r="AE2296" s="150"/>
      <c r="AF2296" s="150"/>
      <c r="AG2296" s="11"/>
      <c r="AH2296" s="11"/>
      <c r="AI2296" s="11"/>
      <c r="AT2296" s="11"/>
      <c r="AU2296" s="88"/>
    </row>
    <row r="2297" spans="3:47" outlineLevel="2" x14ac:dyDescent="0.2">
      <c r="C2297" s="119">
        <v>21</v>
      </c>
      <c r="D2297" s="167" t="s">
        <v>218</v>
      </c>
      <c r="E2297" s="11"/>
      <c r="F2297" s="134" t="s">
        <v>211</v>
      </c>
      <c r="G2297" s="16" t="s">
        <v>130</v>
      </c>
      <c r="H2297" s="172">
        <v>1</v>
      </c>
      <c r="I2297" s="173">
        <v>0</v>
      </c>
      <c r="J2297" s="173">
        <v>0.5</v>
      </c>
      <c r="K2297" s="174">
        <v>0.5</v>
      </c>
      <c r="L2297" s="11"/>
      <c r="M2297" s="11"/>
      <c r="N2297" s="11"/>
      <c r="O2297" s="11"/>
      <c r="P2297" s="149"/>
      <c r="Q2297" s="164"/>
      <c r="V2297" s="165"/>
      <c r="W2297" s="150"/>
      <c r="X2297" s="150"/>
      <c r="Y2297" s="150"/>
      <c r="Z2297" s="150"/>
      <c r="AA2297" s="150"/>
      <c r="AB2297" s="150"/>
      <c r="AC2297" s="150"/>
      <c r="AD2297" s="150"/>
      <c r="AE2297" s="150"/>
      <c r="AF2297" s="150"/>
      <c r="AG2297" s="11"/>
      <c r="AH2297" s="11"/>
      <c r="AI2297" s="11"/>
      <c r="AT2297" s="11"/>
      <c r="AU2297" s="88"/>
    </row>
    <row r="2298" spans="3:47" outlineLevel="2" x14ac:dyDescent="0.2">
      <c r="C2298" s="119">
        <v>21</v>
      </c>
      <c r="D2298" s="167" t="s">
        <v>218</v>
      </c>
      <c r="E2298" s="11"/>
      <c r="F2298" s="134" t="s">
        <v>212</v>
      </c>
      <c r="G2298" s="16" t="s">
        <v>130</v>
      </c>
      <c r="H2298" s="172">
        <v>0.8</v>
      </c>
      <c r="I2298" s="173">
        <v>0.19999999999999996</v>
      </c>
      <c r="J2298" s="173">
        <v>1</v>
      </c>
      <c r="K2298" s="174">
        <v>0</v>
      </c>
      <c r="L2298" s="11"/>
      <c r="M2298" s="11"/>
      <c r="N2298" s="11"/>
      <c r="O2298" s="11"/>
      <c r="P2298" s="149"/>
      <c r="Q2298" s="164"/>
      <c r="V2298" s="165"/>
      <c r="W2298" s="150"/>
      <c r="X2298" s="150"/>
      <c r="Y2298" s="150"/>
      <c r="Z2298" s="150"/>
      <c r="AA2298" s="150"/>
      <c r="AB2298" s="150"/>
      <c r="AC2298" s="150"/>
      <c r="AD2298" s="150"/>
      <c r="AE2298" s="150"/>
      <c r="AF2298" s="150"/>
      <c r="AG2298" s="11"/>
      <c r="AH2298" s="11"/>
      <c r="AI2298" s="11"/>
      <c r="AT2298" s="11"/>
      <c r="AU2298" s="88"/>
    </row>
    <row r="2299" spans="3:47" outlineLevel="2" x14ac:dyDescent="0.2">
      <c r="C2299" s="119">
        <v>21</v>
      </c>
      <c r="D2299" s="167" t="s">
        <v>218</v>
      </c>
      <c r="E2299" s="11"/>
      <c r="F2299" s="134" t="s">
        <v>213</v>
      </c>
      <c r="G2299" s="16" t="s">
        <v>130</v>
      </c>
      <c r="H2299" s="172">
        <v>1</v>
      </c>
      <c r="I2299" s="173">
        <v>0</v>
      </c>
      <c r="J2299" s="173">
        <v>1</v>
      </c>
      <c r="K2299" s="174">
        <v>0</v>
      </c>
      <c r="L2299" s="11"/>
      <c r="M2299" s="11"/>
      <c r="N2299" s="11"/>
      <c r="O2299" s="11"/>
      <c r="P2299" s="149"/>
      <c r="Q2299" s="164"/>
      <c r="V2299" s="165"/>
      <c r="W2299" s="150"/>
      <c r="X2299" s="150"/>
      <c r="Y2299" s="150"/>
      <c r="Z2299" s="150"/>
      <c r="AA2299" s="150"/>
      <c r="AB2299" s="150"/>
      <c r="AC2299" s="150"/>
      <c r="AD2299" s="150"/>
      <c r="AE2299" s="150"/>
      <c r="AF2299" s="150"/>
      <c r="AG2299" s="11"/>
      <c r="AH2299" s="11"/>
      <c r="AI2299" s="11"/>
      <c r="AT2299" s="11"/>
      <c r="AU2299" s="88"/>
    </row>
    <row r="2300" spans="3:47" outlineLevel="2" x14ac:dyDescent="0.2">
      <c r="C2300" s="119">
        <v>21</v>
      </c>
      <c r="D2300" s="167" t="s">
        <v>218</v>
      </c>
      <c r="E2300" s="11"/>
      <c r="F2300" s="134" t="s">
        <v>214</v>
      </c>
      <c r="G2300" s="16" t="s">
        <v>130</v>
      </c>
      <c r="H2300" s="172">
        <v>0.8</v>
      </c>
      <c r="I2300" s="173">
        <v>0.19999999999999996</v>
      </c>
      <c r="J2300" s="173">
        <v>1</v>
      </c>
      <c r="K2300" s="174">
        <v>0</v>
      </c>
      <c r="L2300" s="11"/>
      <c r="M2300" s="11"/>
      <c r="N2300" s="11"/>
      <c r="O2300" s="11"/>
      <c r="P2300" s="149"/>
      <c r="Q2300" s="164"/>
      <c r="V2300" s="165"/>
      <c r="W2300" s="150"/>
      <c r="X2300" s="150"/>
      <c r="Y2300" s="150"/>
      <c r="Z2300" s="150"/>
      <c r="AA2300" s="150"/>
      <c r="AB2300" s="150"/>
      <c r="AC2300" s="150"/>
      <c r="AD2300" s="150"/>
      <c r="AE2300" s="150"/>
      <c r="AF2300" s="150"/>
      <c r="AG2300" s="11"/>
      <c r="AH2300" s="11"/>
      <c r="AI2300" s="11"/>
      <c r="AT2300" s="11"/>
      <c r="AU2300" s="88"/>
    </row>
    <row r="2301" spans="3:47" outlineLevel="2" x14ac:dyDescent="0.2">
      <c r="C2301" s="119">
        <v>21</v>
      </c>
      <c r="D2301" s="167" t="s">
        <v>218</v>
      </c>
      <c r="E2301" s="11"/>
      <c r="F2301" s="134" t="s">
        <v>215</v>
      </c>
      <c r="G2301" s="16" t="s">
        <v>130</v>
      </c>
      <c r="H2301" s="172">
        <v>1</v>
      </c>
      <c r="I2301" s="173">
        <v>0</v>
      </c>
      <c r="J2301" s="173">
        <v>1</v>
      </c>
      <c r="K2301" s="174">
        <v>0</v>
      </c>
      <c r="L2301" s="11"/>
      <c r="M2301" s="11"/>
      <c r="N2301" s="11"/>
      <c r="O2301" s="11"/>
      <c r="P2301" s="149"/>
      <c r="Q2301" s="164"/>
      <c r="V2301" s="165"/>
      <c r="W2301" s="150"/>
      <c r="X2301" s="150"/>
      <c r="Y2301" s="150"/>
      <c r="Z2301" s="150"/>
      <c r="AA2301" s="150"/>
      <c r="AB2301" s="150"/>
      <c r="AC2301" s="150"/>
      <c r="AD2301" s="150"/>
      <c r="AE2301" s="150"/>
      <c r="AF2301" s="150"/>
      <c r="AG2301" s="11"/>
      <c r="AH2301" s="11"/>
      <c r="AI2301" s="11"/>
      <c r="AT2301" s="11"/>
      <c r="AU2301" s="88"/>
    </row>
    <row r="2302" spans="3:47" outlineLevel="2" x14ac:dyDescent="0.2">
      <c r="C2302" s="119">
        <v>21</v>
      </c>
      <c r="D2302" s="167" t="s">
        <v>218</v>
      </c>
      <c r="E2302" s="11"/>
      <c r="F2302" s="175" t="s">
        <v>216</v>
      </c>
      <c r="G2302" s="16" t="s">
        <v>130</v>
      </c>
      <c r="H2302" s="172">
        <v>1</v>
      </c>
      <c r="I2302" s="173">
        <v>0</v>
      </c>
      <c r="J2302" s="173">
        <v>1</v>
      </c>
      <c r="K2302" s="174">
        <v>0</v>
      </c>
      <c r="L2302" s="11"/>
      <c r="M2302" s="11"/>
      <c r="N2302" s="11"/>
      <c r="O2302" s="11"/>
      <c r="P2302" s="149"/>
      <c r="Q2302" s="164"/>
      <c r="V2302" s="165"/>
      <c r="W2302" s="150"/>
      <c r="X2302" s="150"/>
      <c r="Y2302" s="150"/>
      <c r="Z2302" s="150"/>
      <c r="AA2302" s="150"/>
      <c r="AB2302" s="150"/>
      <c r="AC2302" s="150"/>
      <c r="AD2302" s="150"/>
      <c r="AE2302" s="150"/>
      <c r="AF2302" s="150"/>
      <c r="AG2302" s="11"/>
      <c r="AH2302" s="11"/>
      <c r="AI2302" s="11"/>
      <c r="AT2302" s="11"/>
      <c r="AU2302" s="88"/>
    </row>
    <row r="2303" spans="3:47" outlineLevel="2" x14ac:dyDescent="0.2">
      <c r="C2303" s="119">
        <v>21</v>
      </c>
      <c r="D2303" s="167" t="s">
        <v>218</v>
      </c>
      <c r="E2303" s="11"/>
      <c r="F2303" s="175" t="s">
        <v>33</v>
      </c>
      <c r="G2303" s="16" t="s">
        <v>130</v>
      </c>
      <c r="H2303" s="172">
        <v>1</v>
      </c>
      <c r="I2303" s="173">
        <v>0</v>
      </c>
      <c r="J2303" s="173">
        <v>1</v>
      </c>
      <c r="K2303" s="174">
        <v>0</v>
      </c>
      <c r="L2303" s="11"/>
      <c r="M2303" s="11"/>
      <c r="N2303" s="11"/>
      <c r="O2303" s="11"/>
      <c r="P2303" s="149"/>
      <c r="Q2303" s="164"/>
      <c r="V2303" s="165"/>
      <c r="W2303" s="150"/>
      <c r="X2303" s="150"/>
      <c r="Y2303" s="150"/>
      <c r="Z2303" s="150"/>
      <c r="AA2303" s="150"/>
      <c r="AB2303" s="150"/>
      <c r="AC2303" s="150"/>
      <c r="AD2303" s="150"/>
      <c r="AE2303" s="150"/>
      <c r="AF2303" s="150"/>
      <c r="AG2303" s="11"/>
      <c r="AH2303" s="11"/>
      <c r="AI2303" s="11"/>
      <c r="AT2303" s="11"/>
      <c r="AU2303" s="88"/>
    </row>
    <row r="2304" spans="3:47" outlineLevel="2" x14ac:dyDescent="0.2">
      <c r="C2304" s="119">
        <v>21</v>
      </c>
      <c r="D2304" s="167" t="s">
        <v>218</v>
      </c>
      <c r="E2304" s="11"/>
      <c r="F2304" s="175" t="s">
        <v>34</v>
      </c>
      <c r="G2304" s="16" t="s">
        <v>130</v>
      </c>
      <c r="H2304" s="172">
        <v>1</v>
      </c>
      <c r="I2304" s="173">
        <v>0</v>
      </c>
      <c r="J2304" s="173">
        <v>1</v>
      </c>
      <c r="K2304" s="174">
        <v>0</v>
      </c>
      <c r="L2304" s="11"/>
      <c r="M2304" s="11"/>
      <c r="N2304" s="11"/>
      <c r="O2304" s="11"/>
      <c r="P2304" s="149"/>
      <c r="Q2304" s="164"/>
      <c r="V2304" s="165"/>
      <c r="W2304" s="150"/>
      <c r="X2304" s="150"/>
      <c r="Y2304" s="150"/>
      <c r="Z2304" s="150"/>
      <c r="AA2304" s="150"/>
      <c r="AB2304" s="150"/>
      <c r="AC2304" s="150"/>
      <c r="AD2304" s="150"/>
      <c r="AE2304" s="150"/>
      <c r="AF2304" s="150"/>
      <c r="AG2304" s="11"/>
      <c r="AH2304" s="11"/>
      <c r="AI2304" s="11"/>
      <c r="AT2304" s="11"/>
      <c r="AU2304" s="88"/>
    </row>
    <row r="2305" spans="3:47" outlineLevel="2" x14ac:dyDescent="0.2">
      <c r="C2305" s="119">
        <v>21</v>
      </c>
      <c r="D2305" s="167" t="s">
        <v>218</v>
      </c>
      <c r="E2305" s="11"/>
      <c r="F2305" s="175" t="s">
        <v>217</v>
      </c>
      <c r="G2305" s="16" t="s">
        <v>130</v>
      </c>
      <c r="H2305" s="172">
        <v>1</v>
      </c>
      <c r="I2305" s="173">
        <v>0</v>
      </c>
      <c r="J2305" s="173">
        <v>1</v>
      </c>
      <c r="K2305" s="174">
        <v>0</v>
      </c>
      <c r="L2305" s="11"/>
      <c r="M2305" s="11"/>
      <c r="N2305" s="11"/>
      <c r="O2305" s="11"/>
      <c r="P2305" s="149"/>
      <c r="Q2305" s="164"/>
      <c r="V2305" s="165"/>
      <c r="W2305" s="150"/>
      <c r="X2305" s="150"/>
      <c r="Y2305" s="150"/>
      <c r="Z2305" s="150"/>
      <c r="AA2305" s="150"/>
      <c r="AB2305" s="150"/>
      <c r="AC2305" s="150"/>
      <c r="AD2305" s="150"/>
      <c r="AE2305" s="150"/>
      <c r="AF2305" s="150"/>
      <c r="AG2305" s="11"/>
      <c r="AH2305" s="11"/>
      <c r="AI2305" s="11"/>
      <c r="AT2305" s="11"/>
      <c r="AU2305" s="88"/>
    </row>
    <row r="2306" spans="3:47" outlineLevel="2" x14ac:dyDescent="0.2">
      <c r="C2306" s="119">
        <v>21</v>
      </c>
      <c r="D2306" s="167" t="s">
        <v>218</v>
      </c>
      <c r="E2306" s="11"/>
      <c r="F2306" s="175" t="s">
        <v>152</v>
      </c>
      <c r="G2306" s="16" t="s">
        <v>130</v>
      </c>
      <c r="H2306" s="172">
        <v>0</v>
      </c>
      <c r="I2306" s="173">
        <v>1</v>
      </c>
      <c r="J2306" s="173">
        <v>0</v>
      </c>
      <c r="K2306" s="174">
        <v>0</v>
      </c>
      <c r="L2306" s="11"/>
      <c r="M2306" s="11"/>
      <c r="N2306" s="11"/>
      <c r="O2306" s="11"/>
      <c r="P2306" s="149"/>
      <c r="Q2306" s="164"/>
      <c r="V2306" s="165"/>
      <c r="W2306" s="150"/>
      <c r="X2306" s="150"/>
      <c r="Y2306" s="150"/>
      <c r="Z2306" s="150"/>
      <c r="AA2306" s="150"/>
      <c r="AB2306" s="150"/>
      <c r="AC2306" s="150"/>
      <c r="AD2306" s="150"/>
      <c r="AE2306" s="150"/>
      <c r="AF2306" s="150"/>
      <c r="AG2306" s="11"/>
      <c r="AH2306" s="11"/>
      <c r="AI2306" s="11"/>
      <c r="AT2306" s="11"/>
      <c r="AU2306" s="88"/>
    </row>
    <row r="2307" spans="3:47" outlineLevel="2" x14ac:dyDescent="0.2">
      <c r="C2307" s="119">
        <v>21</v>
      </c>
      <c r="D2307" s="167" t="s">
        <v>218</v>
      </c>
      <c r="E2307" s="11"/>
      <c r="F2307" s="176" t="s">
        <v>152</v>
      </c>
      <c r="G2307" s="177" t="s">
        <v>130</v>
      </c>
      <c r="H2307" s="178">
        <v>0</v>
      </c>
      <c r="I2307" s="179">
        <v>1</v>
      </c>
      <c r="J2307" s="179">
        <v>0</v>
      </c>
      <c r="K2307" s="180">
        <v>0</v>
      </c>
      <c r="L2307" s="11"/>
      <c r="M2307" s="11"/>
      <c r="N2307" s="11"/>
      <c r="O2307" s="11"/>
      <c r="P2307" s="149"/>
      <c r="Q2307" s="164"/>
      <c r="V2307" s="165"/>
      <c r="W2307" s="150"/>
      <c r="X2307" s="150"/>
      <c r="Y2307" s="150"/>
      <c r="Z2307" s="150"/>
      <c r="AA2307" s="150"/>
      <c r="AB2307" s="150"/>
      <c r="AC2307" s="150"/>
      <c r="AD2307" s="150"/>
      <c r="AE2307" s="150"/>
      <c r="AF2307" s="150"/>
      <c r="AG2307" s="11"/>
      <c r="AH2307" s="11"/>
      <c r="AI2307" s="11"/>
      <c r="AT2307" s="11"/>
      <c r="AU2307" s="88"/>
    </row>
    <row r="2308" spans="3:47" outlineLevel="2" x14ac:dyDescent="0.2">
      <c r="C2308" s="119">
        <v>21</v>
      </c>
      <c r="D2308" s="167" t="s">
        <v>218</v>
      </c>
      <c r="E2308" s="11"/>
      <c r="F2308" s="125" t="s">
        <v>152</v>
      </c>
      <c r="G2308" s="168" t="s">
        <v>130</v>
      </c>
      <c r="H2308" s="172">
        <v>0</v>
      </c>
      <c r="I2308" s="173">
        <v>1</v>
      </c>
      <c r="J2308" s="173">
        <v>0</v>
      </c>
      <c r="K2308" s="174">
        <v>0</v>
      </c>
      <c r="L2308" s="11"/>
      <c r="M2308" s="11"/>
      <c r="N2308" s="11"/>
      <c r="O2308" s="11"/>
      <c r="P2308" s="149"/>
      <c r="Q2308" s="164"/>
      <c r="V2308" s="165"/>
      <c r="W2308" s="150"/>
      <c r="X2308" s="150"/>
      <c r="Y2308" s="150"/>
      <c r="Z2308" s="150"/>
      <c r="AA2308" s="150"/>
      <c r="AB2308" s="150"/>
      <c r="AC2308" s="150"/>
      <c r="AD2308" s="150"/>
      <c r="AE2308" s="150"/>
      <c r="AF2308" s="150"/>
      <c r="AG2308" s="11"/>
      <c r="AH2308" s="11"/>
      <c r="AI2308" s="11"/>
      <c r="AT2308" s="11"/>
      <c r="AU2308" s="88"/>
    </row>
    <row r="2309" spans="3:47" outlineLevel="2" x14ac:dyDescent="0.2">
      <c r="C2309" s="119">
        <v>21</v>
      </c>
      <c r="D2309" s="167" t="s">
        <v>218</v>
      </c>
      <c r="E2309" s="11"/>
      <c r="F2309" s="134" t="s">
        <v>152</v>
      </c>
      <c r="G2309" s="16" t="s">
        <v>130</v>
      </c>
      <c r="H2309" s="172">
        <v>0</v>
      </c>
      <c r="I2309" s="173">
        <v>1</v>
      </c>
      <c r="J2309" s="173">
        <v>0</v>
      </c>
      <c r="K2309" s="174">
        <v>0</v>
      </c>
      <c r="L2309" s="11"/>
      <c r="M2309" s="11"/>
      <c r="N2309" s="11"/>
      <c r="O2309" s="11"/>
      <c r="P2309" s="149"/>
      <c r="Q2309" s="164"/>
      <c r="V2309" s="165"/>
      <c r="W2309" s="150"/>
      <c r="X2309" s="150"/>
      <c r="Y2309" s="150"/>
      <c r="Z2309" s="150"/>
      <c r="AA2309" s="150"/>
      <c r="AB2309" s="150"/>
      <c r="AC2309" s="150"/>
      <c r="AD2309" s="150"/>
      <c r="AE2309" s="150"/>
      <c r="AF2309" s="150"/>
      <c r="AG2309" s="11"/>
      <c r="AH2309" s="11"/>
      <c r="AI2309" s="11"/>
      <c r="AT2309" s="11"/>
      <c r="AU2309" s="88"/>
    </row>
    <row r="2310" spans="3:47" outlineLevel="2" x14ac:dyDescent="0.2">
      <c r="C2310" s="119">
        <v>21</v>
      </c>
      <c r="D2310" s="167" t="s">
        <v>218</v>
      </c>
      <c r="E2310" s="11"/>
      <c r="F2310" s="134" t="s">
        <v>152</v>
      </c>
      <c r="G2310" s="16" t="s">
        <v>130</v>
      </c>
      <c r="H2310" s="172">
        <v>0</v>
      </c>
      <c r="I2310" s="173">
        <v>1</v>
      </c>
      <c r="J2310" s="173">
        <v>0</v>
      </c>
      <c r="K2310" s="174">
        <v>0</v>
      </c>
      <c r="L2310" s="11"/>
      <c r="M2310" s="11"/>
      <c r="N2310" s="11"/>
      <c r="O2310" s="11"/>
      <c r="P2310" s="149"/>
      <c r="Q2310" s="164"/>
      <c r="V2310" s="165"/>
      <c r="W2310" s="150"/>
      <c r="X2310" s="150"/>
      <c r="Y2310" s="150"/>
      <c r="Z2310" s="150"/>
      <c r="AA2310" s="150"/>
      <c r="AB2310" s="150"/>
      <c r="AC2310" s="150"/>
      <c r="AD2310" s="150"/>
      <c r="AE2310" s="150"/>
      <c r="AF2310" s="150"/>
      <c r="AG2310" s="11"/>
      <c r="AH2310" s="11"/>
      <c r="AI2310" s="11"/>
      <c r="AT2310" s="11"/>
      <c r="AU2310" s="88"/>
    </row>
    <row r="2311" spans="3:47" outlineLevel="2" x14ac:dyDescent="0.2">
      <c r="C2311" s="119">
        <v>21</v>
      </c>
      <c r="D2311" s="167" t="s">
        <v>218</v>
      </c>
      <c r="E2311" s="11"/>
      <c r="F2311" s="134" t="s">
        <v>152</v>
      </c>
      <c r="G2311" s="16" t="s">
        <v>130</v>
      </c>
      <c r="H2311" s="172">
        <v>0</v>
      </c>
      <c r="I2311" s="173">
        <v>1</v>
      </c>
      <c r="J2311" s="173">
        <v>0</v>
      </c>
      <c r="K2311" s="174">
        <v>0</v>
      </c>
      <c r="L2311" s="11"/>
      <c r="M2311" s="11"/>
      <c r="N2311" s="11"/>
      <c r="O2311" s="11"/>
      <c r="P2311" s="149"/>
      <c r="Q2311" s="164"/>
      <c r="V2311" s="165"/>
      <c r="W2311" s="150"/>
      <c r="X2311" s="150"/>
      <c r="Y2311" s="150"/>
      <c r="Z2311" s="150"/>
      <c r="AA2311" s="150"/>
      <c r="AB2311" s="150"/>
      <c r="AC2311" s="150"/>
      <c r="AD2311" s="150"/>
      <c r="AE2311" s="150"/>
      <c r="AF2311" s="150"/>
      <c r="AG2311" s="11"/>
      <c r="AH2311" s="11"/>
      <c r="AI2311" s="11"/>
      <c r="AT2311" s="11"/>
      <c r="AU2311" s="88"/>
    </row>
    <row r="2312" spans="3:47" outlineLevel="2" x14ac:dyDescent="0.2">
      <c r="C2312" s="119">
        <v>21</v>
      </c>
      <c r="D2312" s="167" t="s">
        <v>218</v>
      </c>
      <c r="E2312" s="11"/>
      <c r="F2312" s="134" t="s">
        <v>152</v>
      </c>
      <c r="G2312" s="16" t="s">
        <v>130</v>
      </c>
      <c r="H2312" s="172">
        <v>0</v>
      </c>
      <c r="I2312" s="173">
        <v>1</v>
      </c>
      <c r="J2312" s="173">
        <v>0</v>
      </c>
      <c r="K2312" s="174">
        <v>0</v>
      </c>
      <c r="L2312" s="11"/>
      <c r="M2312" s="11"/>
      <c r="N2312" s="11"/>
      <c r="O2312" s="11"/>
      <c r="P2312" s="149"/>
      <c r="Q2312" s="164"/>
      <c r="V2312" s="165"/>
      <c r="W2312" s="150"/>
      <c r="X2312" s="150"/>
      <c r="Y2312" s="150"/>
      <c r="Z2312" s="150"/>
      <c r="AA2312" s="150"/>
      <c r="AB2312" s="150"/>
      <c r="AC2312" s="150"/>
      <c r="AD2312" s="150"/>
      <c r="AE2312" s="150"/>
      <c r="AF2312" s="150"/>
      <c r="AG2312" s="11"/>
      <c r="AH2312" s="11"/>
      <c r="AI2312" s="11"/>
      <c r="AT2312" s="11"/>
      <c r="AU2312" s="88"/>
    </row>
    <row r="2313" spans="3:47" outlineLevel="2" x14ac:dyDescent="0.2">
      <c r="C2313" s="119">
        <v>21</v>
      </c>
      <c r="D2313" s="167" t="s">
        <v>218</v>
      </c>
      <c r="E2313" s="11"/>
      <c r="F2313" s="134" t="s">
        <v>152</v>
      </c>
      <c r="G2313" s="16" t="s">
        <v>130</v>
      </c>
      <c r="H2313" s="172">
        <v>0</v>
      </c>
      <c r="I2313" s="173">
        <v>1</v>
      </c>
      <c r="J2313" s="173">
        <v>0</v>
      </c>
      <c r="K2313" s="174">
        <v>0</v>
      </c>
      <c r="L2313" s="11"/>
      <c r="M2313" s="11"/>
      <c r="N2313" s="11"/>
      <c r="O2313" s="11"/>
      <c r="P2313" s="149"/>
      <c r="Q2313" s="164"/>
      <c r="V2313" s="165"/>
      <c r="W2313" s="150"/>
      <c r="X2313" s="181"/>
      <c r="Y2313" s="150"/>
      <c r="Z2313" s="150"/>
      <c r="AA2313" s="150"/>
      <c r="AB2313" s="150"/>
      <c r="AC2313" s="150"/>
      <c r="AD2313" s="150"/>
      <c r="AE2313" s="150"/>
      <c r="AF2313" s="150"/>
      <c r="AG2313" s="11"/>
      <c r="AH2313" s="11"/>
      <c r="AI2313" s="11"/>
      <c r="AT2313" s="11"/>
      <c r="AU2313" s="88"/>
    </row>
    <row r="2314" spans="3:47" outlineLevel="2" x14ac:dyDescent="0.2">
      <c r="C2314" s="119">
        <v>21</v>
      </c>
      <c r="D2314" s="167" t="s">
        <v>218</v>
      </c>
      <c r="E2314" s="11"/>
      <c r="F2314" s="134" t="s">
        <v>152</v>
      </c>
      <c r="G2314" s="16" t="s">
        <v>130</v>
      </c>
      <c r="H2314" s="172">
        <v>0</v>
      </c>
      <c r="I2314" s="173">
        <v>1</v>
      </c>
      <c r="J2314" s="173">
        <v>0</v>
      </c>
      <c r="K2314" s="174">
        <v>0</v>
      </c>
      <c r="L2314" s="11"/>
      <c r="M2314" s="11"/>
      <c r="N2314" s="11"/>
      <c r="O2314" s="11"/>
      <c r="P2314" s="149"/>
      <c r="Q2314" s="164"/>
      <c r="V2314" s="165"/>
      <c r="W2314" s="150"/>
      <c r="X2314" s="150"/>
      <c r="Y2314" s="150"/>
      <c r="Z2314" s="150"/>
      <c r="AA2314" s="150"/>
      <c r="AB2314" s="150"/>
      <c r="AC2314" s="150"/>
      <c r="AD2314" s="150"/>
      <c r="AE2314" s="150"/>
      <c r="AF2314" s="150"/>
      <c r="AG2314" s="11"/>
      <c r="AH2314" s="11"/>
      <c r="AI2314" s="11"/>
      <c r="AT2314" s="11"/>
      <c r="AU2314" s="88"/>
    </row>
    <row r="2315" spans="3:47" outlineLevel="2" x14ac:dyDescent="0.2">
      <c r="C2315" s="119">
        <v>21</v>
      </c>
      <c r="D2315" s="167" t="s">
        <v>218</v>
      </c>
      <c r="E2315" s="11"/>
      <c r="F2315" s="134" t="s">
        <v>152</v>
      </c>
      <c r="G2315" s="16" t="s">
        <v>130</v>
      </c>
      <c r="H2315" s="172">
        <v>0</v>
      </c>
      <c r="I2315" s="173">
        <v>1</v>
      </c>
      <c r="J2315" s="173">
        <v>0</v>
      </c>
      <c r="K2315" s="174">
        <v>0</v>
      </c>
      <c r="L2315" s="11"/>
      <c r="M2315" s="11"/>
      <c r="N2315" s="11"/>
      <c r="O2315" s="11"/>
      <c r="P2315" s="149"/>
      <c r="Q2315" s="164"/>
      <c r="V2315" s="165"/>
      <c r="W2315" s="150"/>
      <c r="X2315" s="150"/>
      <c r="Y2315" s="150"/>
      <c r="Z2315" s="150"/>
      <c r="AA2315" s="150"/>
      <c r="AB2315" s="150"/>
      <c r="AC2315" s="150"/>
      <c r="AD2315" s="150"/>
      <c r="AE2315" s="150"/>
      <c r="AF2315" s="150"/>
      <c r="AG2315" s="11"/>
      <c r="AH2315" s="11"/>
      <c r="AI2315" s="11"/>
      <c r="AT2315" s="11"/>
      <c r="AU2315" s="88"/>
    </row>
    <row r="2316" spans="3:47" outlineLevel="2" x14ac:dyDescent="0.2">
      <c r="C2316" s="119">
        <v>21</v>
      </c>
      <c r="D2316" s="167" t="s">
        <v>218</v>
      </c>
      <c r="E2316" s="11"/>
      <c r="F2316" s="134" t="s">
        <v>152</v>
      </c>
      <c r="G2316" s="16" t="s">
        <v>130</v>
      </c>
      <c r="H2316" s="172">
        <v>0</v>
      </c>
      <c r="I2316" s="173">
        <v>1</v>
      </c>
      <c r="J2316" s="173">
        <v>0</v>
      </c>
      <c r="K2316" s="174">
        <v>0</v>
      </c>
      <c r="L2316" s="11"/>
      <c r="M2316" s="11"/>
      <c r="N2316" s="11"/>
      <c r="O2316" s="11"/>
      <c r="P2316" s="149"/>
      <c r="Q2316" s="164"/>
      <c r="V2316" s="165"/>
      <c r="W2316" s="150"/>
      <c r="X2316" s="150"/>
      <c r="Y2316" s="150"/>
      <c r="Z2316" s="150"/>
      <c r="AA2316" s="150"/>
      <c r="AB2316" s="150"/>
      <c r="AC2316" s="150"/>
      <c r="AD2316" s="150"/>
      <c r="AE2316" s="150"/>
      <c r="AF2316" s="150"/>
      <c r="AG2316" s="11"/>
      <c r="AH2316" s="11"/>
      <c r="AI2316" s="11"/>
      <c r="AT2316" s="11"/>
      <c r="AU2316" s="88"/>
    </row>
    <row r="2317" spans="3:47" outlineLevel="2" x14ac:dyDescent="0.2">
      <c r="C2317" s="119">
        <v>21</v>
      </c>
      <c r="D2317" s="167" t="s">
        <v>218</v>
      </c>
      <c r="E2317" s="11"/>
      <c r="F2317" s="140" t="s">
        <v>152</v>
      </c>
      <c r="G2317" s="177" t="s">
        <v>130</v>
      </c>
      <c r="H2317" s="178">
        <v>0</v>
      </c>
      <c r="I2317" s="179">
        <v>1</v>
      </c>
      <c r="J2317" s="179">
        <v>0</v>
      </c>
      <c r="K2317" s="180">
        <v>0</v>
      </c>
      <c r="L2317" s="11"/>
      <c r="M2317" s="11"/>
      <c r="N2317" s="11"/>
      <c r="O2317" s="11"/>
      <c r="P2317" s="149"/>
      <c r="Q2317" s="164"/>
      <c r="V2317" s="165"/>
      <c r="W2317" s="150"/>
      <c r="X2317" s="150"/>
      <c r="Y2317" s="150"/>
      <c r="Z2317" s="150"/>
      <c r="AA2317" s="150"/>
      <c r="AB2317" s="150"/>
      <c r="AC2317" s="150"/>
      <c r="AD2317" s="150"/>
      <c r="AE2317" s="150"/>
      <c r="AF2317" s="150"/>
      <c r="AG2317" s="150"/>
      <c r="AH2317" s="150"/>
      <c r="AI2317" s="150"/>
      <c r="AT2317" s="11"/>
      <c r="AU2317" s="88"/>
    </row>
    <row r="2318" spans="3:47" outlineLevel="2" x14ac:dyDescent="0.2">
      <c r="C2318" s="119">
        <v>21</v>
      </c>
      <c r="D2318" s="11"/>
      <c r="E2318" s="11"/>
      <c r="F2318" s="11"/>
      <c r="G2318" s="11"/>
      <c r="H2318" s="11"/>
      <c r="I2318" s="11"/>
      <c r="J2318" s="11"/>
      <c r="K2318" s="11"/>
      <c r="L2318" s="11"/>
      <c r="M2318" s="11"/>
      <c r="N2318" s="11"/>
      <c r="O2318" s="11"/>
      <c r="P2318" s="149"/>
      <c r="Q2318" s="16"/>
      <c r="R2318" s="182"/>
      <c r="S2318" s="182"/>
      <c r="T2318" s="182"/>
      <c r="U2318" s="182"/>
      <c r="V2318" s="183"/>
      <c r="W2318" s="150"/>
      <c r="X2318" s="150"/>
      <c r="Y2318" s="150"/>
      <c r="Z2318" s="150"/>
      <c r="AA2318" s="150"/>
      <c r="AB2318" s="150"/>
      <c r="AC2318" s="150"/>
      <c r="AD2318" s="150"/>
      <c r="AE2318" s="150"/>
      <c r="AF2318" s="150"/>
      <c r="AG2318" s="150"/>
      <c r="AH2318" s="150"/>
      <c r="AI2318" s="150"/>
      <c r="AT2318" s="11"/>
      <c r="AU2318" s="88"/>
    </row>
    <row r="2319" spans="3:47" outlineLevel="1" x14ac:dyDescent="0.2">
      <c r="C2319" s="119">
        <v>21</v>
      </c>
      <c r="D2319" s="11"/>
      <c r="E2319" s="162" t="s">
        <v>185</v>
      </c>
      <c r="F2319" s="121"/>
      <c r="G2319" s="121"/>
      <c r="H2319" s="121"/>
      <c r="I2319" s="121"/>
      <c r="J2319" s="121"/>
      <c r="K2319" s="121"/>
      <c r="L2319" s="121"/>
      <c r="M2319" s="121"/>
      <c r="N2319" s="121"/>
      <c r="O2319" s="121"/>
      <c r="P2319" s="121"/>
      <c r="Q2319" s="122"/>
      <c r="R2319" s="123"/>
      <c r="S2319" s="123"/>
      <c r="T2319" s="123"/>
      <c r="U2319" s="123"/>
      <c r="V2319" s="123"/>
      <c r="W2319" s="123"/>
      <c r="X2319" s="123"/>
      <c r="Y2319" s="123"/>
      <c r="Z2319" s="123"/>
      <c r="AA2319" s="123"/>
      <c r="AB2319" s="123"/>
      <c r="AC2319" s="123"/>
      <c r="AD2319" s="123"/>
      <c r="AE2319" s="123"/>
      <c r="AF2319" s="123"/>
      <c r="AG2319" s="123"/>
      <c r="AH2319" s="123"/>
      <c r="AI2319" s="123"/>
      <c r="AT2319" s="11"/>
      <c r="AU2319" s="88"/>
    </row>
    <row r="2320" spans="3:47" outlineLevel="2" x14ac:dyDescent="0.2">
      <c r="C2320" s="119">
        <v>21</v>
      </c>
      <c r="D2320" s="11"/>
      <c r="E2320" s="125"/>
      <c r="F2320" s="127" t="s">
        <v>5</v>
      </c>
      <c r="G2320" s="127"/>
      <c r="H2320" s="127"/>
      <c r="I2320" s="127"/>
      <c r="J2320" s="127"/>
      <c r="K2320" s="127"/>
      <c r="L2320" s="127"/>
      <c r="M2320" s="127"/>
      <c r="N2320" s="127"/>
      <c r="O2320" s="127"/>
      <c r="P2320" s="152"/>
      <c r="Q2320" s="128" t="s">
        <v>110</v>
      </c>
      <c r="R2320" s="184"/>
      <c r="S2320" s="185"/>
      <c r="T2320" s="185"/>
      <c r="U2320" s="186">
        <v>102.93900694133279</v>
      </c>
      <c r="V2320" s="186">
        <v>106.59957136897722</v>
      </c>
      <c r="W2320" s="187">
        <v>109.58724363736316</v>
      </c>
      <c r="X2320" s="186">
        <v>112.59379894828156</v>
      </c>
      <c r="Y2320" s="185">
        <v>115.31393531400089</v>
      </c>
      <c r="Z2320" s="185">
        <v>117.74486014321846</v>
      </c>
      <c r="AA2320" s="185">
        <v>120.08185546520015</v>
      </c>
      <c r="AB2320" s="185">
        <v>122.46523542646371</v>
      </c>
      <c r="AC2320" s="185">
        <v>124.89592066942727</v>
      </c>
      <c r="AD2320" s="185">
        <v>127.37485010944089</v>
      </c>
      <c r="AE2320" s="185">
        <v>129.90298129746847</v>
      </c>
      <c r="AF2320" s="185">
        <v>132.48129078996834</v>
      </c>
      <c r="AG2320" s="185">
        <v>135.11077452611502</v>
      </c>
      <c r="AH2320" s="188">
        <v>137.79244821250842</v>
      </c>
      <c r="AI2320" s="188">
        <v>140.52734771551849</v>
      </c>
      <c r="AT2320" s="11"/>
      <c r="AU2320" s="88"/>
    </row>
    <row r="2321" spans="3:47" outlineLevel="2" x14ac:dyDescent="0.2">
      <c r="C2321" s="119">
        <v>21</v>
      </c>
      <c r="D2321" s="11"/>
      <c r="E2321" s="134"/>
      <c r="F2321" s="11" t="s">
        <v>129</v>
      </c>
      <c r="G2321" s="11"/>
      <c r="H2321" s="11"/>
      <c r="I2321" s="11"/>
      <c r="J2321" s="11"/>
      <c r="K2321" s="11"/>
      <c r="L2321" s="11"/>
      <c r="M2321" s="11"/>
      <c r="N2321" s="11"/>
      <c r="O2321" s="11"/>
      <c r="P2321" s="149"/>
      <c r="Q2321" s="135" t="s">
        <v>110</v>
      </c>
      <c r="R2321" s="189"/>
      <c r="S2321" s="190"/>
      <c r="T2321" s="190"/>
      <c r="U2321" s="191">
        <v>791.63596437900696</v>
      </c>
      <c r="V2321" s="191">
        <v>848.77351651586298</v>
      </c>
      <c r="W2321" s="192">
        <v>886.69321679449251</v>
      </c>
      <c r="X2321" s="191">
        <v>1051.9415285552946</v>
      </c>
      <c r="Y2321" s="190">
        <v>1347.8126350360708</v>
      </c>
      <c r="Z2321" s="190">
        <v>1412.2495918755096</v>
      </c>
      <c r="AA2321" s="190">
        <v>1251.7126752585134</v>
      </c>
      <c r="AB2321" s="190">
        <v>1185.7482806337173</v>
      </c>
      <c r="AC2321" s="190">
        <v>1331.1054766377799</v>
      </c>
      <c r="AD2321" s="190">
        <v>1619.7126017453647</v>
      </c>
      <c r="AE2321" s="190">
        <v>1401.4547372343732</v>
      </c>
      <c r="AF2321" s="190">
        <v>1429.0926935831642</v>
      </c>
      <c r="AG2321" s="190">
        <v>1287.0716460283945</v>
      </c>
      <c r="AH2321" s="193">
        <v>1528.1817316705026</v>
      </c>
      <c r="AI2321" s="193">
        <v>1667.6435223606222</v>
      </c>
      <c r="AT2321" s="11"/>
      <c r="AU2321" s="88"/>
    </row>
    <row r="2322" spans="3:47" outlineLevel="2" x14ac:dyDescent="0.2">
      <c r="C2322" s="119">
        <v>21</v>
      </c>
      <c r="D2322" s="11"/>
      <c r="E2322" s="140"/>
      <c r="F2322" s="142" t="s">
        <v>128</v>
      </c>
      <c r="G2322" s="142"/>
      <c r="H2322" s="142"/>
      <c r="I2322" s="142"/>
      <c r="J2322" s="142"/>
      <c r="K2322" s="142"/>
      <c r="L2322" s="142"/>
      <c r="M2322" s="142"/>
      <c r="N2322" s="142"/>
      <c r="O2322" s="142"/>
      <c r="P2322" s="155"/>
      <c r="Q2322" s="143" t="s">
        <v>110</v>
      </c>
      <c r="R2322" s="194"/>
      <c r="S2322" s="195"/>
      <c r="T2322" s="195"/>
      <c r="U2322" s="196">
        <v>351.56010338632416</v>
      </c>
      <c r="V2322" s="196">
        <v>364.05476401696512</v>
      </c>
      <c r="W2322" s="197">
        <v>374.25486856300915</v>
      </c>
      <c r="X2322" s="196">
        <v>409.2259940200513</v>
      </c>
      <c r="Y2322" s="195">
        <v>417.66044177913841</v>
      </c>
      <c r="Z2322" s="195">
        <v>426.62056078056077</v>
      </c>
      <c r="AA2322" s="195">
        <v>435.22565083290237</v>
      </c>
      <c r="AB2322" s="195">
        <v>444.00491460934882</v>
      </c>
      <c r="AC2322" s="195">
        <v>452.96189244852087</v>
      </c>
      <c r="AD2322" s="195">
        <v>462.10019701808153</v>
      </c>
      <c r="AE2322" s="195">
        <v>471.42351480137336</v>
      </c>
      <c r="AF2322" s="195">
        <v>480.93560761483081</v>
      </c>
      <c r="AG2322" s="195">
        <v>490.64031415680785</v>
      </c>
      <c r="AH2322" s="198">
        <v>500.54155158847846</v>
      </c>
      <c r="AI2322" s="198">
        <v>510.64331714747811</v>
      </c>
      <c r="AT2322" s="11"/>
      <c r="AU2322" s="88"/>
    </row>
    <row r="2323" spans="3:47" outlineLevel="2" x14ac:dyDescent="0.2">
      <c r="C2323" s="119">
        <v>21</v>
      </c>
      <c r="D2323" s="199"/>
      <c r="E2323" s="199"/>
      <c r="F2323" s="199"/>
      <c r="G2323" s="199"/>
      <c r="H2323" s="199"/>
      <c r="I2323" s="199"/>
      <c r="J2323" s="199"/>
      <c r="K2323" s="199"/>
      <c r="L2323" s="199"/>
      <c r="M2323" s="199"/>
      <c r="N2323" s="199"/>
      <c r="O2323" s="199"/>
      <c r="P2323" s="200"/>
      <c r="Q2323" s="16"/>
      <c r="R2323" s="201"/>
      <c r="S2323" s="201"/>
      <c r="T2323" s="201"/>
      <c r="U2323" s="201"/>
      <c r="V2323" s="201"/>
      <c r="W2323" s="201"/>
      <c r="X2323" s="201"/>
      <c r="Y2323" s="201"/>
      <c r="Z2323" s="201"/>
      <c r="AA2323" s="201"/>
      <c r="AB2323" s="201"/>
      <c r="AC2323" s="201"/>
      <c r="AD2323" s="201"/>
      <c r="AE2323" s="201"/>
      <c r="AF2323" s="201"/>
      <c r="AG2323" s="201"/>
      <c r="AH2323" s="201"/>
      <c r="AI2323" s="201"/>
      <c r="AT2323" s="11"/>
      <c r="AU2323" s="88"/>
    </row>
    <row r="2324" spans="3:47" outlineLevel="1" x14ac:dyDescent="0.2">
      <c r="C2324" s="119">
        <v>21</v>
      </c>
      <c r="D2324" s="11"/>
      <c r="E2324" s="202" t="s">
        <v>186</v>
      </c>
      <c r="F2324" s="203"/>
      <c r="G2324" s="203"/>
      <c r="H2324" s="203"/>
      <c r="I2324" s="203"/>
      <c r="J2324" s="203"/>
      <c r="K2324" s="203"/>
      <c r="L2324" s="203"/>
      <c r="M2324" s="203"/>
      <c r="N2324" s="203"/>
      <c r="O2324" s="203"/>
      <c r="P2324" s="203"/>
      <c r="Q2324" s="204"/>
      <c r="R2324" s="205"/>
      <c r="S2324" s="205"/>
      <c r="T2324" s="205"/>
      <c r="U2324" s="205"/>
      <c r="V2324" s="205"/>
      <c r="W2324" s="205"/>
      <c r="X2324" s="205"/>
      <c r="Y2324" s="205"/>
      <c r="Z2324" s="205"/>
      <c r="AA2324" s="205"/>
      <c r="AB2324" s="205"/>
      <c r="AC2324" s="205"/>
      <c r="AD2324" s="205"/>
      <c r="AE2324" s="205"/>
      <c r="AF2324" s="205"/>
      <c r="AG2324" s="205"/>
      <c r="AH2324" s="205"/>
      <c r="AI2324" s="205"/>
      <c r="AT2324" s="11"/>
      <c r="AU2324" s="88"/>
    </row>
    <row r="2325" spans="3:47" outlineLevel="2" x14ac:dyDescent="0.2">
      <c r="C2325" s="119">
        <v>21</v>
      </c>
      <c r="D2325" s="206" t="s">
        <v>187</v>
      </c>
      <c r="E2325" t="s">
        <v>127</v>
      </c>
      <c r="AT2325" s="11"/>
      <c r="AU2325" s="88"/>
    </row>
    <row r="2326" spans="3:47" outlineLevel="2" x14ac:dyDescent="0.2">
      <c r="C2326" s="119">
        <v>21</v>
      </c>
      <c r="D2326" s="206" t="s">
        <v>187</v>
      </c>
      <c r="E2326" s="125"/>
      <c r="F2326" s="207" t="s">
        <v>5</v>
      </c>
      <c r="G2326" s="207"/>
      <c r="H2326" s="207"/>
      <c r="I2326" s="158" t="s">
        <v>57</v>
      </c>
      <c r="J2326" s="207"/>
      <c r="K2326" s="207"/>
      <c r="L2326" s="207"/>
      <c r="M2326" s="207"/>
      <c r="N2326" s="207"/>
      <c r="O2326" s="207"/>
      <c r="P2326" s="208"/>
      <c r="Q2326" s="209" t="s">
        <v>110</v>
      </c>
      <c r="R2326" s="210"/>
      <c r="S2326" s="211"/>
      <c r="T2326" s="211"/>
      <c r="U2326" s="212">
        <v>102.93900694133279</v>
      </c>
      <c r="V2326" s="212">
        <v>106.59957136897722</v>
      </c>
      <c r="W2326" s="211">
        <v>109.58724363736316</v>
      </c>
      <c r="X2326" s="212">
        <v>112.59379894828156</v>
      </c>
      <c r="Y2326" s="211">
        <v>115.31393531400089</v>
      </c>
      <c r="Z2326" s="211">
        <v>117.74486014321846</v>
      </c>
      <c r="AA2326" s="211">
        <v>120.08185546520015</v>
      </c>
      <c r="AB2326" s="211">
        <v>122.46523542646371</v>
      </c>
      <c r="AC2326" s="211">
        <v>124.89592066942727</v>
      </c>
      <c r="AD2326" s="211">
        <v>127.37485010944089</v>
      </c>
      <c r="AE2326" s="211">
        <v>129.90298129746847</v>
      </c>
      <c r="AF2326" s="211">
        <v>132.48129078996834</v>
      </c>
      <c r="AG2326" s="211">
        <v>135.11077452611502</v>
      </c>
      <c r="AH2326" s="213">
        <v>137.79244821250842</v>
      </c>
      <c r="AI2326" s="213">
        <v>140.52734771551849</v>
      </c>
      <c r="AT2326" s="11"/>
      <c r="AU2326" s="88"/>
    </row>
    <row r="2327" spans="3:47" outlineLevel="2" x14ac:dyDescent="0.2">
      <c r="C2327" s="119">
        <v>21</v>
      </c>
      <c r="D2327" s="206" t="s">
        <v>187</v>
      </c>
      <c r="E2327" s="134"/>
      <c r="F2327" s="124" t="s">
        <v>129</v>
      </c>
      <c r="G2327" s="124"/>
      <c r="H2327" s="124"/>
      <c r="I2327" s="72" t="s">
        <v>62</v>
      </c>
      <c r="J2327" s="124"/>
      <c r="K2327" s="124"/>
      <c r="L2327" s="124"/>
      <c r="M2327" s="124"/>
      <c r="N2327" s="124"/>
      <c r="O2327" s="124"/>
      <c r="P2327" s="214"/>
      <c r="Q2327" s="215" t="s">
        <v>110</v>
      </c>
      <c r="R2327" s="216"/>
      <c r="S2327" s="217"/>
      <c r="T2327" s="217"/>
      <c r="U2327" s="218">
        <v>791.63596437900696</v>
      </c>
      <c r="V2327" s="218">
        <v>848.77351651586298</v>
      </c>
      <c r="W2327" s="217">
        <v>886.69321679449251</v>
      </c>
      <c r="X2327" s="218">
        <v>1051.9415285552946</v>
      </c>
      <c r="Y2327" s="217">
        <v>1347.8126350360708</v>
      </c>
      <c r="Z2327" s="217">
        <v>1412.2495918755096</v>
      </c>
      <c r="AA2327" s="217">
        <v>1251.7126752585134</v>
      </c>
      <c r="AB2327" s="217">
        <v>1185.7482806337173</v>
      </c>
      <c r="AC2327" s="217">
        <v>1331.1054766377799</v>
      </c>
      <c r="AD2327" s="217">
        <v>1619.7126017453647</v>
      </c>
      <c r="AE2327" s="217">
        <v>1401.4547372343732</v>
      </c>
      <c r="AF2327" s="217">
        <v>1429.0926935831642</v>
      </c>
      <c r="AG2327" s="217">
        <v>1287.0716460283945</v>
      </c>
      <c r="AH2327" s="219">
        <v>1528.1817316705026</v>
      </c>
      <c r="AI2327" s="219">
        <v>1667.6435223606222</v>
      </c>
      <c r="AT2327" s="11"/>
      <c r="AU2327" s="88"/>
    </row>
    <row r="2328" spans="3:47" outlineLevel="2" x14ac:dyDescent="0.2">
      <c r="C2328" s="119">
        <v>21</v>
      </c>
      <c r="D2328" s="206" t="s">
        <v>187</v>
      </c>
      <c r="E2328" s="140"/>
      <c r="F2328" s="220" t="s">
        <v>128</v>
      </c>
      <c r="G2328" s="220"/>
      <c r="H2328" s="220"/>
      <c r="I2328" s="161" t="s">
        <v>188</v>
      </c>
      <c r="J2328" s="220"/>
      <c r="K2328" s="220"/>
      <c r="L2328" s="220"/>
      <c r="M2328" s="220"/>
      <c r="N2328" s="220"/>
      <c r="O2328" s="220"/>
      <c r="P2328" s="221"/>
      <c r="Q2328" s="222" t="s">
        <v>110</v>
      </c>
      <c r="R2328" s="223"/>
      <c r="S2328" s="224"/>
      <c r="T2328" s="224"/>
      <c r="U2328" s="225">
        <v>351.56010338632416</v>
      </c>
      <c r="V2328" s="225">
        <v>364.05476401696512</v>
      </c>
      <c r="W2328" s="224">
        <v>374.25486856300915</v>
      </c>
      <c r="X2328" s="225">
        <v>409.2259940200513</v>
      </c>
      <c r="Y2328" s="224">
        <v>417.66044177913841</v>
      </c>
      <c r="Z2328" s="224">
        <v>426.62056078056077</v>
      </c>
      <c r="AA2328" s="224">
        <v>435.22565083290237</v>
      </c>
      <c r="AB2328" s="224">
        <v>444.00491460934882</v>
      </c>
      <c r="AC2328" s="224">
        <v>452.96189244852087</v>
      </c>
      <c r="AD2328" s="224">
        <v>462.10019701808153</v>
      </c>
      <c r="AE2328" s="224">
        <v>471.42351480137336</v>
      </c>
      <c r="AF2328" s="224">
        <v>480.93560761483081</v>
      </c>
      <c r="AG2328" s="224">
        <v>490.64031415680785</v>
      </c>
      <c r="AH2328" s="226">
        <v>500.54155158847846</v>
      </c>
      <c r="AI2328" s="226">
        <v>510.64331714747811</v>
      </c>
      <c r="AT2328" s="11"/>
      <c r="AU2328" s="88"/>
    </row>
    <row r="2329" spans="3:47" outlineLevel="2" x14ac:dyDescent="0.2">
      <c r="C2329" s="119">
        <v>21</v>
      </c>
      <c r="D2329" s="206" t="s">
        <v>187</v>
      </c>
      <c r="E2329" t="s">
        <v>189</v>
      </c>
      <c r="F2329" s="40"/>
      <c r="G2329" s="40"/>
      <c r="H2329" s="227"/>
      <c r="I2329" s="40"/>
      <c r="J2329" s="40"/>
      <c r="K2329" s="227"/>
      <c r="L2329" s="40"/>
      <c r="M2329" s="40"/>
      <c r="N2329" s="40"/>
      <c r="O2329" s="40"/>
      <c r="P2329" s="40"/>
      <c r="Q2329" s="227"/>
      <c r="R2329" s="227"/>
      <c r="S2329" s="227"/>
      <c r="T2329" s="227"/>
      <c r="U2329" s="227"/>
      <c r="V2329" s="227"/>
      <c r="W2329" s="227"/>
      <c r="X2329" s="227"/>
      <c r="Y2329" s="227"/>
      <c r="Z2329" s="227"/>
      <c r="AA2329" s="227"/>
      <c r="AB2329" s="227"/>
      <c r="AC2329" s="227"/>
      <c r="AD2329" s="227"/>
      <c r="AE2329" s="227"/>
      <c r="AF2329" s="227"/>
      <c r="AG2329" s="227"/>
      <c r="AH2329" s="227"/>
      <c r="AI2329" s="227"/>
      <c r="AT2329" s="11"/>
      <c r="AU2329" s="88"/>
    </row>
    <row r="2330" spans="3:47" outlineLevel="2" x14ac:dyDescent="0.2">
      <c r="C2330" s="119">
        <v>21</v>
      </c>
      <c r="D2330" s="206" t="s">
        <v>187</v>
      </c>
      <c r="E2330" s="125"/>
      <c r="F2330" s="207" t="s">
        <v>5</v>
      </c>
      <c r="G2330" s="207"/>
      <c r="H2330" s="207"/>
      <c r="I2330" s="158" t="s">
        <v>57</v>
      </c>
      <c r="J2330" s="228" t="s">
        <v>152</v>
      </c>
      <c r="K2330" s="207"/>
      <c r="L2330" s="207"/>
      <c r="M2330" s="207"/>
      <c r="N2330" s="207"/>
      <c r="O2330" s="207"/>
      <c r="P2330" s="208"/>
      <c r="Q2330" s="229" t="s">
        <v>110</v>
      </c>
      <c r="R2330" s="230"/>
      <c r="S2330" s="231"/>
      <c r="T2330" s="231"/>
      <c r="U2330" s="232">
        <v>0</v>
      </c>
      <c r="V2330" s="232">
        <v>0</v>
      </c>
      <c r="W2330" s="231">
        <v>0</v>
      </c>
      <c r="X2330" s="232">
        <v>0</v>
      </c>
      <c r="Y2330" s="231">
        <v>0</v>
      </c>
      <c r="Z2330" s="231">
        <v>0</v>
      </c>
      <c r="AA2330" s="231">
        <v>0</v>
      </c>
      <c r="AB2330" s="231">
        <v>0</v>
      </c>
      <c r="AC2330" s="231">
        <v>0</v>
      </c>
      <c r="AD2330" s="231">
        <v>0</v>
      </c>
      <c r="AE2330" s="231">
        <v>0</v>
      </c>
      <c r="AF2330" s="231">
        <v>0</v>
      </c>
      <c r="AG2330" s="231">
        <v>0</v>
      </c>
      <c r="AH2330" s="233">
        <v>0</v>
      </c>
      <c r="AI2330" s="233">
        <v>0</v>
      </c>
      <c r="AT2330" s="11"/>
      <c r="AU2330" s="88"/>
    </row>
    <row r="2331" spans="3:47" outlineLevel="2" x14ac:dyDescent="0.2">
      <c r="C2331" s="119">
        <v>21</v>
      </c>
      <c r="D2331" s="206" t="s">
        <v>187</v>
      </c>
      <c r="E2331" s="134"/>
      <c r="F2331" s="124" t="s">
        <v>129</v>
      </c>
      <c r="G2331" s="124"/>
      <c r="H2331" s="124"/>
      <c r="I2331" s="72" t="s">
        <v>62</v>
      </c>
      <c r="J2331" s="234" t="s">
        <v>152</v>
      </c>
      <c r="K2331" s="124"/>
      <c r="L2331" s="124"/>
      <c r="M2331" s="124"/>
      <c r="N2331" s="124"/>
      <c r="O2331" s="124"/>
      <c r="P2331" s="214"/>
      <c r="Q2331" s="235" t="s">
        <v>110</v>
      </c>
      <c r="R2331" s="236"/>
      <c r="S2331" s="237"/>
      <c r="T2331" s="237"/>
      <c r="U2331" s="238">
        <v>0</v>
      </c>
      <c r="V2331" s="238">
        <v>0</v>
      </c>
      <c r="W2331" s="237">
        <v>0</v>
      </c>
      <c r="X2331" s="238">
        <v>0</v>
      </c>
      <c r="Y2331" s="237">
        <v>0</v>
      </c>
      <c r="Z2331" s="237">
        <v>0</v>
      </c>
      <c r="AA2331" s="237">
        <v>0</v>
      </c>
      <c r="AB2331" s="237">
        <v>0</v>
      </c>
      <c r="AC2331" s="237">
        <v>0</v>
      </c>
      <c r="AD2331" s="237">
        <v>0</v>
      </c>
      <c r="AE2331" s="237">
        <v>0</v>
      </c>
      <c r="AF2331" s="237">
        <v>0</v>
      </c>
      <c r="AG2331" s="237">
        <v>0</v>
      </c>
      <c r="AH2331" s="239">
        <v>0</v>
      </c>
      <c r="AI2331" s="239">
        <v>0</v>
      </c>
      <c r="AT2331" s="11"/>
      <c r="AU2331" s="88"/>
    </row>
    <row r="2332" spans="3:47" outlineLevel="2" x14ac:dyDescent="0.2">
      <c r="C2332" s="119">
        <v>21</v>
      </c>
      <c r="D2332" s="206" t="s">
        <v>187</v>
      </c>
      <c r="E2332" s="140"/>
      <c r="F2332" s="220" t="s">
        <v>128</v>
      </c>
      <c r="G2332" s="220"/>
      <c r="H2332" s="220"/>
      <c r="I2332" s="161" t="s">
        <v>188</v>
      </c>
      <c r="J2332" s="240" t="s">
        <v>152</v>
      </c>
      <c r="K2332" s="220"/>
      <c r="L2332" s="220"/>
      <c r="M2332" s="220"/>
      <c r="N2332" s="220"/>
      <c r="O2332" s="220"/>
      <c r="P2332" s="221"/>
      <c r="Q2332" s="241" t="s">
        <v>110</v>
      </c>
      <c r="R2332" s="242"/>
      <c r="S2332" s="243"/>
      <c r="T2332" s="243"/>
      <c r="U2332" s="244">
        <v>0</v>
      </c>
      <c r="V2332" s="244">
        <v>0</v>
      </c>
      <c r="W2332" s="243">
        <v>0</v>
      </c>
      <c r="X2332" s="244">
        <v>0</v>
      </c>
      <c r="Y2332" s="243">
        <v>0</v>
      </c>
      <c r="Z2332" s="243">
        <v>0</v>
      </c>
      <c r="AA2332" s="243">
        <v>0</v>
      </c>
      <c r="AB2332" s="243">
        <v>0</v>
      </c>
      <c r="AC2332" s="243">
        <v>0</v>
      </c>
      <c r="AD2332" s="243">
        <v>0</v>
      </c>
      <c r="AE2332" s="243">
        <v>0</v>
      </c>
      <c r="AF2332" s="243">
        <v>0</v>
      </c>
      <c r="AG2332" s="243">
        <v>0</v>
      </c>
      <c r="AH2332" s="245">
        <v>0</v>
      </c>
      <c r="AI2332" s="245">
        <v>0</v>
      </c>
      <c r="AT2332" s="11"/>
      <c r="AU2332" s="88"/>
    </row>
    <row r="2333" spans="3:47" outlineLevel="2" x14ac:dyDescent="0.2">
      <c r="AT2333" s="11"/>
      <c r="AU2333" s="88"/>
    </row>
    <row r="2334" spans="3:47" x14ac:dyDescent="0.2">
      <c r="C2334" s="116">
        <v>22</v>
      </c>
      <c r="D2334" s="67" t="s">
        <v>658</v>
      </c>
      <c r="E2334" s="67"/>
      <c r="F2334" s="67"/>
      <c r="G2334" s="67"/>
      <c r="H2334" s="102"/>
      <c r="I2334" s="67"/>
      <c r="J2334" s="67"/>
      <c r="K2334" s="102"/>
      <c r="L2334" s="67"/>
      <c r="M2334" s="67"/>
      <c r="N2334" s="67"/>
      <c r="O2334" s="67"/>
      <c r="P2334" s="67"/>
      <c r="Q2334" s="117" t="s">
        <v>110</v>
      </c>
      <c r="R2334" s="118">
        <v>0</v>
      </c>
      <c r="S2334" s="118">
        <v>0</v>
      </c>
      <c r="T2334" s="118">
        <v>0</v>
      </c>
      <c r="U2334" s="118">
        <v>1767.5050826043646</v>
      </c>
      <c r="V2334" s="118">
        <v>1863.0164903329187</v>
      </c>
      <c r="W2334" s="118">
        <v>1932.4879842880359</v>
      </c>
      <c r="X2334" s="118">
        <v>2068.5449888487437</v>
      </c>
      <c r="Y2334" s="118">
        <v>2116.9100571249305</v>
      </c>
      <c r="Z2334" s="118">
        <v>2162.493057920276</v>
      </c>
      <c r="AA2334" s="118">
        <v>2205.9542258607562</v>
      </c>
      <c r="AB2334" s="118">
        <v>2191.5145105011125</v>
      </c>
      <c r="AC2334" s="118">
        <v>2235.2752426789739</v>
      </c>
      <c r="AD2334" s="118">
        <v>2279.9106308342916</v>
      </c>
      <c r="AE2334" s="118">
        <v>2325.4381775721095</v>
      </c>
      <c r="AF2334" s="118">
        <v>2371.875736252704</v>
      </c>
      <c r="AG2334" s="118">
        <v>2419.2415180335238</v>
      </c>
      <c r="AH2334" s="118">
        <v>2467.5540990528257</v>
      </c>
      <c r="AI2334" s="118">
        <v>2516.8324277578686</v>
      </c>
      <c r="AT2334" s="11"/>
      <c r="AU2334" s="88"/>
    </row>
    <row r="2335" spans="3:47" s="11" customFormat="1" outlineLevel="1" x14ac:dyDescent="0.2">
      <c r="C2335" s="119">
        <v>22</v>
      </c>
      <c r="E2335" s="120" t="s">
        <v>174</v>
      </c>
      <c r="F2335" s="121"/>
      <c r="G2335" s="121"/>
      <c r="H2335" s="121"/>
      <c r="I2335" s="121"/>
      <c r="J2335" s="121"/>
      <c r="K2335" s="121"/>
      <c r="L2335" s="121"/>
      <c r="M2335" s="121"/>
      <c r="N2335" s="121"/>
      <c r="O2335" s="121"/>
      <c r="P2335" s="121"/>
      <c r="Q2335" s="122"/>
      <c r="R2335" s="123"/>
      <c r="S2335" s="123"/>
      <c r="T2335" s="123"/>
      <c r="U2335" s="123"/>
      <c r="V2335" s="123"/>
      <c r="W2335" s="123"/>
      <c r="X2335" s="123"/>
      <c r="Y2335" s="123"/>
      <c r="Z2335" s="123"/>
      <c r="AA2335" s="123"/>
      <c r="AB2335" s="123"/>
      <c r="AC2335" s="123"/>
      <c r="AD2335" s="123"/>
      <c r="AE2335" s="123"/>
      <c r="AF2335" s="123"/>
      <c r="AG2335" s="123"/>
      <c r="AH2335" s="123"/>
      <c r="AI2335" s="123"/>
      <c r="AU2335" s="88"/>
    </row>
    <row r="2336" spans="3:47" s="11" customFormat="1" outlineLevel="2" x14ac:dyDescent="0.2">
      <c r="C2336" s="119">
        <v>22</v>
      </c>
      <c r="E2336" s="124" t="s">
        <v>175</v>
      </c>
      <c r="U2336" s="25" t="s">
        <v>87</v>
      </c>
      <c r="V2336" s="25"/>
      <c r="W2336" s="25" t="s">
        <v>88</v>
      </c>
      <c r="X2336" s="25" t="s">
        <v>89</v>
      </c>
      <c r="AU2336" s="88"/>
    </row>
    <row r="2337" spans="3:47" s="11" customFormat="1" outlineLevel="2" x14ac:dyDescent="0.2">
      <c r="C2337" s="119">
        <v>22</v>
      </c>
      <c r="E2337" s="125"/>
      <c r="F2337" s="126" t="s">
        <v>209</v>
      </c>
      <c r="G2337" s="127"/>
      <c r="H2337" s="127"/>
      <c r="I2337" s="127"/>
      <c r="J2337" s="127"/>
      <c r="K2337" s="127"/>
      <c r="L2337" s="127"/>
      <c r="M2337" s="127"/>
      <c r="N2337" s="127"/>
      <c r="O2337" s="127"/>
      <c r="P2337" s="127"/>
      <c r="Q2337" s="128" t="s">
        <v>110</v>
      </c>
      <c r="R2337" s="129"/>
      <c r="S2337" s="130"/>
      <c r="T2337" s="130"/>
      <c r="U2337" s="131">
        <v>0</v>
      </c>
      <c r="V2337" s="131">
        <v>0</v>
      </c>
      <c r="W2337" s="132">
        <v>0</v>
      </c>
      <c r="X2337" s="131">
        <v>0</v>
      </c>
      <c r="Y2337" s="130">
        <v>0</v>
      </c>
      <c r="Z2337" s="130">
        <v>0</v>
      </c>
      <c r="AA2337" s="130">
        <v>0</v>
      </c>
      <c r="AB2337" s="130">
        <v>0</v>
      </c>
      <c r="AC2337" s="130">
        <v>0</v>
      </c>
      <c r="AD2337" s="130">
        <v>0</v>
      </c>
      <c r="AE2337" s="130">
        <v>0</v>
      </c>
      <c r="AF2337" s="130">
        <v>0</v>
      </c>
      <c r="AG2337" s="130">
        <v>0</v>
      </c>
      <c r="AH2337" s="133">
        <v>0</v>
      </c>
      <c r="AI2337" s="133">
        <v>0</v>
      </c>
      <c r="AK2337" s="91"/>
      <c r="AU2337" s="88"/>
    </row>
    <row r="2338" spans="3:47" s="11" customFormat="1" outlineLevel="2" x14ac:dyDescent="0.2">
      <c r="C2338" s="119">
        <v>22</v>
      </c>
      <c r="E2338" s="134"/>
      <c r="F2338" s="36" t="s">
        <v>31</v>
      </c>
      <c r="Q2338" s="135" t="s">
        <v>110</v>
      </c>
      <c r="R2338" s="136"/>
      <c r="S2338" s="88"/>
      <c r="T2338" s="88"/>
      <c r="U2338" s="137">
        <v>193.31279999999992</v>
      </c>
      <c r="V2338" s="137">
        <v>232.94192399999991</v>
      </c>
      <c r="W2338" s="138">
        <v>256.7718828251999</v>
      </c>
      <c r="X2338" s="137">
        <v>263.13982551926489</v>
      </c>
      <c r="Y2338" s="88">
        <v>269.37623938407148</v>
      </c>
      <c r="Z2338" s="88">
        <v>275.43720477021316</v>
      </c>
      <c r="AA2338" s="88">
        <v>280.94594886561742</v>
      </c>
      <c r="AB2338" s="88">
        <v>286.5648678429298</v>
      </c>
      <c r="AC2338" s="88">
        <v>292.29616519978839</v>
      </c>
      <c r="AD2338" s="88">
        <v>298.14208850378418</v>
      </c>
      <c r="AE2338" s="88">
        <v>304.10493027385985</v>
      </c>
      <c r="AF2338" s="88">
        <v>310.18702887933705</v>
      </c>
      <c r="AG2338" s="88">
        <v>316.39076945692381</v>
      </c>
      <c r="AH2338" s="139">
        <v>322.7185848460623</v>
      </c>
      <c r="AI2338" s="139">
        <v>329.17295654298357</v>
      </c>
      <c r="AU2338" s="88"/>
    </row>
    <row r="2339" spans="3:47" s="11" customFormat="1" outlineLevel="2" x14ac:dyDescent="0.2">
      <c r="C2339" s="119">
        <v>22</v>
      </c>
      <c r="E2339" s="134"/>
      <c r="F2339" s="36" t="s">
        <v>28</v>
      </c>
      <c r="Q2339" s="135" t="s">
        <v>110</v>
      </c>
      <c r="R2339" s="136"/>
      <c r="S2339" s="88"/>
      <c r="T2339" s="88"/>
      <c r="U2339" s="137">
        <v>0</v>
      </c>
      <c r="V2339" s="137">
        <v>0</v>
      </c>
      <c r="W2339" s="138">
        <v>0</v>
      </c>
      <c r="X2339" s="137">
        <v>0</v>
      </c>
      <c r="Y2339" s="88">
        <v>0</v>
      </c>
      <c r="Z2339" s="88">
        <v>0</v>
      </c>
      <c r="AA2339" s="88">
        <v>0</v>
      </c>
      <c r="AB2339" s="88">
        <v>0</v>
      </c>
      <c r="AC2339" s="88">
        <v>0</v>
      </c>
      <c r="AD2339" s="88">
        <v>0</v>
      </c>
      <c r="AE2339" s="88">
        <v>0</v>
      </c>
      <c r="AF2339" s="88">
        <v>0</v>
      </c>
      <c r="AG2339" s="88">
        <v>0</v>
      </c>
      <c r="AH2339" s="139">
        <v>0</v>
      </c>
      <c r="AI2339" s="139">
        <v>0</v>
      </c>
      <c r="AU2339" s="88"/>
    </row>
    <row r="2340" spans="3:47" s="11" customFormat="1" outlineLevel="2" x14ac:dyDescent="0.2">
      <c r="C2340" s="119">
        <v>22</v>
      </c>
      <c r="E2340" s="134"/>
      <c r="F2340" s="36" t="s">
        <v>210</v>
      </c>
      <c r="Q2340" s="135" t="s">
        <v>110</v>
      </c>
      <c r="R2340" s="136"/>
      <c r="S2340" s="88"/>
      <c r="T2340" s="88"/>
      <c r="U2340" s="137">
        <v>530.24917963359792</v>
      </c>
      <c r="V2340" s="137">
        <v>549.1214195192</v>
      </c>
      <c r="W2340" s="138">
        <v>564.5190932269237</v>
      </c>
      <c r="X2340" s="137">
        <v>580.0166844776162</v>
      </c>
      <c r="Y2340" s="88">
        <v>594.03173373570996</v>
      </c>
      <c r="Z2340" s="88">
        <v>606.54893635966744</v>
      </c>
      <c r="AA2340" s="88">
        <v>618.58708749229027</v>
      </c>
      <c r="AB2340" s="88">
        <v>630.86415930221506</v>
      </c>
      <c r="AC2340" s="88">
        <v>643.38489363803751</v>
      </c>
      <c r="AD2340" s="88">
        <v>656.15412645962215</v>
      </c>
      <c r="AE2340" s="88">
        <v>669.17678970592476</v>
      </c>
      <c r="AF2340" s="88">
        <v>682.45791319988552</v>
      </c>
      <c r="AG2340" s="88">
        <v>696.00262659112786</v>
      </c>
      <c r="AH2340" s="139">
        <v>709.81616133721491</v>
      </c>
      <c r="AI2340" s="139">
        <v>723.90385272422725</v>
      </c>
      <c r="AU2340" s="88"/>
    </row>
    <row r="2341" spans="3:47" s="11" customFormat="1" outlineLevel="2" x14ac:dyDescent="0.2">
      <c r="C2341" s="119">
        <v>22</v>
      </c>
      <c r="E2341" s="134"/>
      <c r="F2341" s="36" t="s">
        <v>211</v>
      </c>
      <c r="Q2341" s="135" t="s">
        <v>110</v>
      </c>
      <c r="R2341" s="136"/>
      <c r="S2341" s="88"/>
      <c r="T2341" s="88"/>
      <c r="U2341" s="137">
        <v>693.42284999999981</v>
      </c>
      <c r="V2341" s="137">
        <v>718.03936117499984</v>
      </c>
      <c r="W2341" s="138">
        <v>738.14446328789984</v>
      </c>
      <c r="X2341" s="137">
        <v>758.36962158198833</v>
      </c>
      <c r="Y2341" s="88">
        <v>776.79800338643076</v>
      </c>
      <c r="Z2341" s="88">
        <v>793.18844125788451</v>
      </c>
      <c r="AA2341" s="88">
        <v>808.97289123891642</v>
      </c>
      <c r="AB2341" s="88">
        <v>825.07145177457085</v>
      </c>
      <c r="AC2341" s="88">
        <v>841.49037366488483</v>
      </c>
      <c r="AD2341" s="88">
        <v>858.23603210081603</v>
      </c>
      <c r="AE2341" s="88">
        <v>875.31492913962234</v>
      </c>
      <c r="AF2341" s="88">
        <v>892.73369622950088</v>
      </c>
      <c r="AG2341" s="88">
        <v>910.49909678446795</v>
      </c>
      <c r="AH2341" s="139">
        <v>928.6180288104789</v>
      </c>
      <c r="AI2341" s="139">
        <v>947.0975275838075</v>
      </c>
      <c r="AU2341" s="88"/>
    </row>
    <row r="2342" spans="3:47" s="11" customFormat="1" outlineLevel="2" x14ac:dyDescent="0.2">
      <c r="C2342" s="119">
        <v>22</v>
      </c>
      <c r="E2342" s="134"/>
      <c r="F2342" s="36" t="s">
        <v>212</v>
      </c>
      <c r="Q2342" s="135" t="s">
        <v>110</v>
      </c>
      <c r="R2342" s="136"/>
      <c r="S2342" s="88"/>
      <c r="T2342" s="88"/>
      <c r="U2342" s="137">
        <v>121.74882376614391</v>
      </c>
      <c r="V2342" s="137">
        <v>126.16000938830582</v>
      </c>
      <c r="W2342" s="138">
        <v>129.73352552799713</v>
      </c>
      <c r="X2342" s="137">
        <v>133.34308182522628</v>
      </c>
      <c r="Y2342" s="88">
        <v>136.57741325010699</v>
      </c>
      <c r="Z2342" s="88">
        <v>139.42809963859278</v>
      </c>
      <c r="AA2342" s="88">
        <v>142.19234604877298</v>
      </c>
      <c r="AB2342" s="88">
        <v>145.01139531602431</v>
      </c>
      <c r="AC2342" s="88">
        <v>147.88633394013641</v>
      </c>
      <c r="AD2342" s="88">
        <v>150.81826996141442</v>
      </c>
      <c r="AE2342" s="88">
        <v>153.80833338773277</v>
      </c>
      <c r="AF2342" s="88">
        <v>156.85767663005547</v>
      </c>
      <c r="AG2342" s="88">
        <v>159.96747494659093</v>
      </c>
      <c r="AH2342" s="139">
        <v>163.13892689575246</v>
      </c>
      <c r="AI2342" s="139">
        <v>166.37325479809886</v>
      </c>
      <c r="AU2342" s="88"/>
    </row>
    <row r="2343" spans="3:47" s="11" customFormat="1" outlineLevel="2" x14ac:dyDescent="0.2">
      <c r="C2343" s="119">
        <v>22</v>
      </c>
      <c r="E2343" s="134"/>
      <c r="F2343" s="36" t="s">
        <v>213</v>
      </c>
      <c r="Q2343" s="135" t="s">
        <v>110</v>
      </c>
      <c r="R2343" s="136"/>
      <c r="S2343" s="88"/>
      <c r="T2343" s="88"/>
      <c r="U2343" s="137">
        <v>139.97303999999997</v>
      </c>
      <c r="V2343" s="137">
        <v>144.94208291999999</v>
      </c>
      <c r="W2343" s="138">
        <v>149.00046124176001</v>
      </c>
      <c r="X2343" s="137">
        <v>153.08307387978425</v>
      </c>
      <c r="Y2343" s="88">
        <v>156.80299257506303</v>
      </c>
      <c r="Z2343" s="88">
        <v>160.11153571839688</v>
      </c>
      <c r="AA2343" s="88">
        <v>163.29775527919298</v>
      </c>
      <c r="AB2343" s="88">
        <v>166.54738060924893</v>
      </c>
      <c r="AC2343" s="88">
        <v>169.86167348337298</v>
      </c>
      <c r="AD2343" s="88">
        <v>173.24192078569212</v>
      </c>
      <c r="AE2343" s="88">
        <v>176.68943500932738</v>
      </c>
      <c r="AF2343" s="88">
        <v>180.20555476601299</v>
      </c>
      <c r="AG2343" s="88">
        <v>183.79164530585666</v>
      </c>
      <c r="AH2343" s="139">
        <v>187.44909904744321</v>
      </c>
      <c r="AI2343" s="139">
        <v>191.17933611848733</v>
      </c>
      <c r="AU2343" s="88"/>
    </row>
    <row r="2344" spans="3:47" s="11" customFormat="1" outlineLevel="2" x14ac:dyDescent="0.2">
      <c r="C2344" s="119">
        <v>22</v>
      </c>
      <c r="E2344" s="134"/>
      <c r="F2344" s="36" t="s">
        <v>214</v>
      </c>
      <c r="Q2344" s="135" t="s">
        <v>110</v>
      </c>
      <c r="R2344" s="136"/>
      <c r="S2344" s="88"/>
      <c r="T2344" s="88"/>
      <c r="U2344" s="137">
        <v>68.119379204623201</v>
      </c>
      <c r="V2344" s="137">
        <v>70.398578475413075</v>
      </c>
      <c r="W2344" s="138">
        <v>72.305876107315655</v>
      </c>
      <c r="X2344" s="137">
        <v>74.201786493631289</v>
      </c>
      <c r="Y2344" s="88">
        <v>75.971883018954472</v>
      </c>
      <c r="Z2344" s="88">
        <v>77.623132650121008</v>
      </c>
      <c r="AA2344" s="88">
        <v>79.169233061015049</v>
      </c>
      <c r="AB2344" s="88">
        <v>80.746128756754658</v>
      </c>
      <c r="AC2344" s="88">
        <v>82.354433118955967</v>
      </c>
      <c r="AD2344" s="88">
        <v>83.99477174659269</v>
      </c>
      <c r="AE2344" s="88">
        <v>85.667782699341899</v>
      </c>
      <c r="AF2344" s="88">
        <v>87.374116745776789</v>
      </c>
      <c r="AG2344" s="88">
        <v>89.114437616502926</v>
      </c>
      <c r="AH2344" s="139">
        <v>90.889422262336481</v>
      </c>
      <c r="AI2344" s="139">
        <v>92.699761117624888</v>
      </c>
      <c r="AU2344" s="88"/>
    </row>
    <row r="2345" spans="3:47" s="11" customFormat="1" outlineLevel="2" x14ac:dyDescent="0.2">
      <c r="C2345" s="119">
        <v>22</v>
      </c>
      <c r="E2345" s="134"/>
      <c r="F2345" s="36" t="s">
        <v>215</v>
      </c>
      <c r="Q2345" s="135" t="s">
        <v>110</v>
      </c>
      <c r="R2345" s="136"/>
      <c r="S2345" s="88"/>
      <c r="T2345" s="88"/>
      <c r="U2345" s="137">
        <v>20.679009999999995</v>
      </c>
      <c r="V2345" s="137">
        <v>21.413114854999996</v>
      </c>
      <c r="W2345" s="138">
        <v>22.012682070939995</v>
      </c>
      <c r="X2345" s="137">
        <v>22.615829559683753</v>
      </c>
      <c r="Y2345" s="88">
        <v>23.165394217984073</v>
      </c>
      <c r="Z2345" s="88">
        <v>23.65418403598354</v>
      </c>
      <c r="AA2345" s="88">
        <v>24.124902298299613</v>
      </c>
      <c r="AB2345" s="88">
        <v>24.604987854035777</v>
      </c>
      <c r="AC2345" s="88">
        <v>25.094627112331089</v>
      </c>
      <c r="AD2345" s="88">
        <v>25.594010191866477</v>
      </c>
      <c r="AE2345" s="88">
        <v>26.103330994684622</v>
      </c>
      <c r="AF2345" s="88">
        <v>26.622787281478846</v>
      </c>
      <c r="AG2345" s="88">
        <v>27.152580748380277</v>
      </c>
      <c r="AH2345" s="139">
        <v>27.692917105273047</v>
      </c>
      <c r="AI2345" s="139">
        <v>28.244006155667982</v>
      </c>
      <c r="AU2345" s="88"/>
    </row>
    <row r="2346" spans="3:47" s="11" customFormat="1" outlineLevel="2" x14ac:dyDescent="0.2">
      <c r="C2346" s="119">
        <v>22</v>
      </c>
      <c r="E2346" s="134"/>
      <c r="F2346" s="36" t="s">
        <v>216</v>
      </c>
      <c r="Q2346" s="135" t="s">
        <v>110</v>
      </c>
      <c r="R2346" s="136"/>
      <c r="S2346" s="88"/>
      <c r="T2346" s="88"/>
      <c r="U2346" s="137">
        <v>0</v>
      </c>
      <c r="V2346" s="137">
        <v>0</v>
      </c>
      <c r="W2346" s="138">
        <v>0</v>
      </c>
      <c r="X2346" s="137">
        <v>0</v>
      </c>
      <c r="Y2346" s="88">
        <v>0</v>
      </c>
      <c r="Z2346" s="88">
        <v>0</v>
      </c>
      <c r="AA2346" s="88">
        <v>0</v>
      </c>
      <c r="AB2346" s="88">
        <v>0</v>
      </c>
      <c r="AC2346" s="88">
        <v>0</v>
      </c>
      <c r="AD2346" s="88">
        <v>0</v>
      </c>
      <c r="AE2346" s="88">
        <v>0</v>
      </c>
      <c r="AF2346" s="88">
        <v>0</v>
      </c>
      <c r="AG2346" s="88">
        <v>0</v>
      </c>
      <c r="AH2346" s="139">
        <v>0</v>
      </c>
      <c r="AI2346" s="139">
        <v>0</v>
      </c>
      <c r="AU2346" s="88"/>
    </row>
    <row r="2347" spans="3:47" s="11" customFormat="1" outlineLevel="2" x14ac:dyDescent="0.2">
      <c r="C2347" s="119">
        <v>22</v>
      </c>
      <c r="E2347" s="134"/>
      <c r="F2347" s="36" t="s">
        <v>33</v>
      </c>
      <c r="Q2347" s="135" t="s">
        <v>110</v>
      </c>
      <c r="R2347" s="136"/>
      <c r="S2347" s="88"/>
      <c r="T2347" s="88"/>
      <c r="U2347" s="137">
        <v>0</v>
      </c>
      <c r="V2347" s="137">
        <v>0</v>
      </c>
      <c r="W2347" s="138">
        <v>0</v>
      </c>
      <c r="X2347" s="137">
        <v>0</v>
      </c>
      <c r="Y2347" s="88">
        <v>0</v>
      </c>
      <c r="Z2347" s="88">
        <v>0</v>
      </c>
      <c r="AA2347" s="88">
        <v>0</v>
      </c>
      <c r="AB2347" s="88">
        <v>0</v>
      </c>
      <c r="AC2347" s="88">
        <v>0</v>
      </c>
      <c r="AD2347" s="88">
        <v>0</v>
      </c>
      <c r="AE2347" s="88">
        <v>0</v>
      </c>
      <c r="AF2347" s="88">
        <v>0</v>
      </c>
      <c r="AG2347" s="88">
        <v>0</v>
      </c>
      <c r="AH2347" s="139">
        <v>0</v>
      </c>
      <c r="AI2347" s="139">
        <v>0</v>
      </c>
      <c r="AU2347" s="88"/>
    </row>
    <row r="2348" spans="3:47" s="11" customFormat="1" outlineLevel="2" x14ac:dyDescent="0.2">
      <c r="C2348" s="119">
        <v>22</v>
      </c>
      <c r="E2348" s="134"/>
      <c r="F2348" s="36" t="s">
        <v>34</v>
      </c>
      <c r="Q2348" s="135" t="s">
        <v>110</v>
      </c>
      <c r="R2348" s="136"/>
      <c r="S2348" s="88"/>
      <c r="T2348" s="88"/>
      <c r="U2348" s="137">
        <v>0</v>
      </c>
      <c r="V2348" s="137">
        <v>0</v>
      </c>
      <c r="W2348" s="138">
        <v>0</v>
      </c>
      <c r="X2348" s="137">
        <v>0</v>
      </c>
      <c r="Y2348" s="88">
        <v>0</v>
      </c>
      <c r="Z2348" s="88">
        <v>0</v>
      </c>
      <c r="AA2348" s="88">
        <v>0</v>
      </c>
      <c r="AB2348" s="88">
        <v>0</v>
      </c>
      <c r="AC2348" s="88">
        <v>0</v>
      </c>
      <c r="AD2348" s="88">
        <v>0</v>
      </c>
      <c r="AE2348" s="88">
        <v>0</v>
      </c>
      <c r="AF2348" s="88">
        <v>0</v>
      </c>
      <c r="AG2348" s="88">
        <v>0</v>
      </c>
      <c r="AH2348" s="139">
        <v>0</v>
      </c>
      <c r="AI2348" s="139">
        <v>0</v>
      </c>
      <c r="AU2348" s="88"/>
    </row>
    <row r="2349" spans="3:47" s="11" customFormat="1" outlineLevel="2" x14ac:dyDescent="0.2">
      <c r="C2349" s="119">
        <v>22</v>
      </c>
      <c r="E2349" s="134"/>
      <c r="F2349" s="36" t="s">
        <v>217</v>
      </c>
      <c r="Q2349" s="135" t="s">
        <v>110</v>
      </c>
      <c r="R2349" s="136"/>
      <c r="S2349" s="88"/>
      <c r="T2349" s="88"/>
      <c r="U2349" s="137">
        <v>0</v>
      </c>
      <c r="V2349" s="137">
        <v>0</v>
      </c>
      <c r="W2349" s="138">
        <v>0</v>
      </c>
      <c r="X2349" s="137">
        <v>0</v>
      </c>
      <c r="Y2349" s="88">
        <v>0</v>
      </c>
      <c r="Z2349" s="88">
        <v>0</v>
      </c>
      <c r="AA2349" s="88">
        <v>0</v>
      </c>
      <c r="AB2349" s="88">
        <v>0</v>
      </c>
      <c r="AC2349" s="88">
        <v>0</v>
      </c>
      <c r="AD2349" s="88">
        <v>0</v>
      </c>
      <c r="AE2349" s="88">
        <v>0</v>
      </c>
      <c r="AF2349" s="88">
        <v>0</v>
      </c>
      <c r="AG2349" s="88">
        <v>0</v>
      </c>
      <c r="AH2349" s="139">
        <v>0</v>
      </c>
      <c r="AI2349" s="139">
        <v>0</v>
      </c>
      <c r="AU2349" s="88"/>
    </row>
    <row r="2350" spans="3:47" s="11" customFormat="1" outlineLevel="2" x14ac:dyDescent="0.2">
      <c r="C2350" s="119">
        <v>22</v>
      </c>
      <c r="E2350" s="134"/>
      <c r="F2350" s="36" t="s">
        <v>152</v>
      </c>
      <c r="Q2350" s="135" t="s">
        <v>110</v>
      </c>
      <c r="R2350" s="136"/>
      <c r="S2350" s="88"/>
      <c r="T2350" s="88"/>
      <c r="U2350" s="137">
        <v>0</v>
      </c>
      <c r="V2350" s="137">
        <v>0</v>
      </c>
      <c r="W2350" s="138">
        <v>0</v>
      </c>
      <c r="X2350" s="137">
        <v>0</v>
      </c>
      <c r="Y2350" s="88">
        <v>0</v>
      </c>
      <c r="Z2350" s="88">
        <v>0</v>
      </c>
      <c r="AA2350" s="88">
        <v>0</v>
      </c>
      <c r="AB2350" s="88">
        <v>0</v>
      </c>
      <c r="AC2350" s="88">
        <v>0</v>
      </c>
      <c r="AD2350" s="88">
        <v>0</v>
      </c>
      <c r="AE2350" s="88">
        <v>0</v>
      </c>
      <c r="AF2350" s="88">
        <v>0</v>
      </c>
      <c r="AG2350" s="88">
        <v>0</v>
      </c>
      <c r="AH2350" s="139">
        <v>0</v>
      </c>
      <c r="AI2350" s="139">
        <v>0</v>
      </c>
      <c r="AU2350" s="88"/>
    </row>
    <row r="2351" spans="3:47" s="11" customFormat="1" outlineLevel="2" x14ac:dyDescent="0.2">
      <c r="C2351" s="119">
        <v>22</v>
      </c>
      <c r="E2351" s="140"/>
      <c r="F2351" s="141" t="s">
        <v>152</v>
      </c>
      <c r="G2351" s="142"/>
      <c r="H2351" s="142"/>
      <c r="I2351" s="142"/>
      <c r="J2351" s="142"/>
      <c r="K2351" s="142"/>
      <c r="L2351" s="142"/>
      <c r="M2351" s="142"/>
      <c r="N2351" s="142"/>
      <c r="O2351" s="142"/>
      <c r="P2351" s="142"/>
      <c r="Q2351" s="143" t="s">
        <v>110</v>
      </c>
      <c r="R2351" s="144"/>
      <c r="S2351" s="145"/>
      <c r="T2351" s="145"/>
      <c r="U2351" s="146">
        <v>0</v>
      </c>
      <c r="V2351" s="146">
        <v>0</v>
      </c>
      <c r="W2351" s="147">
        <v>0</v>
      </c>
      <c r="X2351" s="146">
        <v>0</v>
      </c>
      <c r="Y2351" s="145">
        <v>0</v>
      </c>
      <c r="Z2351" s="145">
        <v>0</v>
      </c>
      <c r="AA2351" s="145">
        <v>0</v>
      </c>
      <c r="AB2351" s="145">
        <v>0</v>
      </c>
      <c r="AC2351" s="145">
        <v>0</v>
      </c>
      <c r="AD2351" s="145">
        <v>0</v>
      </c>
      <c r="AE2351" s="145">
        <v>0</v>
      </c>
      <c r="AF2351" s="145">
        <v>0</v>
      </c>
      <c r="AG2351" s="145">
        <v>0</v>
      </c>
      <c r="AH2351" s="148">
        <v>0</v>
      </c>
      <c r="AI2351" s="148">
        <v>0</v>
      </c>
      <c r="AU2351" s="88"/>
    </row>
    <row r="2352" spans="3:47" s="11" customFormat="1" outlineLevel="2" x14ac:dyDescent="0.2">
      <c r="C2352" s="119">
        <v>22</v>
      </c>
      <c r="F2352" s="149"/>
      <c r="G2352" s="149"/>
      <c r="H2352" s="149"/>
      <c r="I2352" s="149"/>
      <c r="J2352" s="149"/>
      <c r="K2352" s="149"/>
      <c r="L2352" s="149"/>
      <c r="M2352" s="149"/>
      <c r="N2352" s="149"/>
      <c r="O2352" s="149"/>
      <c r="P2352" s="149" t="s">
        <v>175</v>
      </c>
      <c r="Q2352" s="16" t="s">
        <v>110</v>
      </c>
      <c r="R2352" s="150"/>
      <c r="S2352" s="150"/>
      <c r="T2352" s="150"/>
      <c r="U2352" s="150">
        <v>1767.5050826043648</v>
      </c>
      <c r="V2352" s="150">
        <v>1863.0164903329187</v>
      </c>
      <c r="W2352" s="150">
        <v>1932.4879842880364</v>
      </c>
      <c r="X2352" s="150">
        <v>1984.769903337195</v>
      </c>
      <c r="Y2352" s="150">
        <v>2032.7236595683207</v>
      </c>
      <c r="Z2352" s="150">
        <v>2075.9915344308592</v>
      </c>
      <c r="AA2352" s="150">
        <v>2117.2901642841048</v>
      </c>
      <c r="AB2352" s="150">
        <v>2159.4103714557796</v>
      </c>
      <c r="AC2352" s="150">
        <v>2202.3685001575072</v>
      </c>
      <c r="AD2352" s="150">
        <v>2246.1812197497875</v>
      </c>
      <c r="AE2352" s="150">
        <v>2290.8655312104938</v>
      </c>
      <c r="AF2352" s="150">
        <v>2336.438773732048</v>
      </c>
      <c r="AG2352" s="150">
        <v>2382.9186314498502</v>
      </c>
      <c r="AH2352" s="150">
        <v>2430.3231403045611</v>
      </c>
      <c r="AI2352" s="150">
        <v>2478.6706950408975</v>
      </c>
      <c r="AU2352" s="88"/>
    </row>
    <row r="2353" spans="3:47" s="11" customFormat="1" outlineLevel="2" x14ac:dyDescent="0.2">
      <c r="C2353" s="119">
        <v>22</v>
      </c>
      <c r="E2353" s="124" t="s">
        <v>176</v>
      </c>
      <c r="AU2353" s="88"/>
    </row>
    <row r="2354" spans="3:47" s="11" customFormat="1" outlineLevel="2" x14ac:dyDescent="0.2">
      <c r="C2354" s="119">
        <v>22</v>
      </c>
      <c r="E2354" s="151" t="s">
        <v>209</v>
      </c>
      <c r="F2354" s="127"/>
      <c r="G2354" s="127"/>
      <c r="H2354" s="127"/>
      <c r="I2354" s="127"/>
      <c r="J2354" s="127"/>
      <c r="K2354" s="127"/>
      <c r="L2354" s="127"/>
      <c r="M2354" s="127"/>
      <c r="N2354" s="127"/>
      <c r="O2354" s="127"/>
      <c r="P2354" s="152"/>
      <c r="Q2354" s="128" t="s">
        <v>110</v>
      </c>
      <c r="R2354" s="129"/>
      <c r="S2354" s="130"/>
      <c r="T2354" s="130"/>
      <c r="U2354" s="131">
        <v>0</v>
      </c>
      <c r="V2354" s="131">
        <v>0</v>
      </c>
      <c r="W2354" s="132">
        <v>0</v>
      </c>
      <c r="X2354" s="131">
        <v>0</v>
      </c>
      <c r="Y2354" s="130">
        <v>0</v>
      </c>
      <c r="Z2354" s="130">
        <v>0</v>
      </c>
      <c r="AA2354" s="130">
        <v>0</v>
      </c>
      <c r="AB2354" s="130">
        <v>0</v>
      </c>
      <c r="AC2354" s="130">
        <v>0</v>
      </c>
      <c r="AD2354" s="130">
        <v>0</v>
      </c>
      <c r="AE2354" s="130">
        <v>0</v>
      </c>
      <c r="AF2354" s="130">
        <v>0</v>
      </c>
      <c r="AG2354" s="130">
        <v>0</v>
      </c>
      <c r="AH2354" s="133">
        <v>0</v>
      </c>
      <c r="AI2354" s="133">
        <v>0</v>
      </c>
      <c r="AU2354" s="88"/>
    </row>
    <row r="2355" spans="3:47" s="11" customFormat="1" outlineLevel="2" x14ac:dyDescent="0.2">
      <c r="C2355" s="119">
        <v>22</v>
      </c>
      <c r="E2355" s="153" t="s">
        <v>31</v>
      </c>
      <c r="P2355" s="149"/>
      <c r="Q2355" s="135" t="s">
        <v>110</v>
      </c>
      <c r="R2355" s="136"/>
      <c r="S2355" s="88"/>
      <c r="T2355" s="88"/>
      <c r="U2355" s="137">
        <v>0</v>
      </c>
      <c r="V2355" s="137">
        <v>0</v>
      </c>
      <c r="W2355" s="138">
        <v>0</v>
      </c>
      <c r="X2355" s="137">
        <v>0</v>
      </c>
      <c r="Y2355" s="88">
        <v>0</v>
      </c>
      <c r="Z2355" s="88">
        <v>0</v>
      </c>
      <c r="AA2355" s="88">
        <v>0</v>
      </c>
      <c r="AB2355" s="88">
        <v>0</v>
      </c>
      <c r="AC2355" s="88">
        <v>0</v>
      </c>
      <c r="AD2355" s="88">
        <v>0</v>
      </c>
      <c r="AE2355" s="88">
        <v>0</v>
      </c>
      <c r="AF2355" s="88">
        <v>0</v>
      </c>
      <c r="AG2355" s="88">
        <v>0</v>
      </c>
      <c r="AH2355" s="139">
        <v>0</v>
      </c>
      <c r="AI2355" s="139">
        <v>0</v>
      </c>
      <c r="AU2355" s="88"/>
    </row>
    <row r="2356" spans="3:47" s="11" customFormat="1" outlineLevel="2" x14ac:dyDescent="0.2">
      <c r="C2356" s="119">
        <v>22</v>
      </c>
      <c r="E2356" s="153" t="s">
        <v>28</v>
      </c>
      <c r="P2356" s="149"/>
      <c r="Q2356" s="135" t="s">
        <v>110</v>
      </c>
      <c r="R2356" s="136"/>
      <c r="S2356" s="88"/>
      <c r="T2356" s="88"/>
      <c r="U2356" s="137">
        <v>0</v>
      </c>
      <c r="V2356" s="137">
        <v>0</v>
      </c>
      <c r="W2356" s="138">
        <v>0</v>
      </c>
      <c r="X2356" s="137">
        <v>0</v>
      </c>
      <c r="Y2356" s="88">
        <v>0</v>
      </c>
      <c r="Z2356" s="88">
        <v>0</v>
      </c>
      <c r="AA2356" s="88">
        <v>0</v>
      </c>
      <c r="AB2356" s="88">
        <v>0</v>
      </c>
      <c r="AC2356" s="88">
        <v>0</v>
      </c>
      <c r="AD2356" s="88">
        <v>0</v>
      </c>
      <c r="AE2356" s="88">
        <v>0</v>
      </c>
      <c r="AF2356" s="88">
        <v>0</v>
      </c>
      <c r="AG2356" s="88">
        <v>0</v>
      </c>
      <c r="AH2356" s="139">
        <v>0</v>
      </c>
      <c r="AI2356" s="139">
        <v>0</v>
      </c>
      <c r="AU2356" s="88"/>
    </row>
    <row r="2357" spans="3:47" s="11" customFormat="1" outlineLevel="2" x14ac:dyDescent="0.2">
      <c r="C2357" s="119">
        <v>22</v>
      </c>
      <c r="E2357" s="153" t="s">
        <v>210</v>
      </c>
      <c r="P2357" s="149"/>
      <c r="Q2357" s="135" t="s">
        <v>110</v>
      </c>
      <c r="R2357" s="136"/>
      <c r="S2357" s="88"/>
      <c r="T2357" s="88"/>
      <c r="U2357" s="137">
        <v>0</v>
      </c>
      <c r="V2357" s="137">
        <v>0</v>
      </c>
      <c r="W2357" s="138">
        <v>0</v>
      </c>
      <c r="X2357" s="137">
        <v>0</v>
      </c>
      <c r="Y2357" s="88">
        <v>0</v>
      </c>
      <c r="Z2357" s="88">
        <v>0</v>
      </c>
      <c r="AA2357" s="88">
        <v>0</v>
      </c>
      <c r="AB2357" s="88">
        <v>0</v>
      </c>
      <c r="AC2357" s="88">
        <v>0</v>
      </c>
      <c r="AD2357" s="88">
        <v>0</v>
      </c>
      <c r="AE2357" s="88">
        <v>0</v>
      </c>
      <c r="AF2357" s="88">
        <v>0</v>
      </c>
      <c r="AG2357" s="88">
        <v>0</v>
      </c>
      <c r="AH2357" s="139">
        <v>0</v>
      </c>
      <c r="AI2357" s="139">
        <v>0</v>
      </c>
      <c r="AU2357" s="88"/>
    </row>
    <row r="2358" spans="3:47" s="11" customFormat="1" outlineLevel="2" x14ac:dyDescent="0.2">
      <c r="C2358" s="119">
        <v>22</v>
      </c>
      <c r="E2358" s="153" t="s">
        <v>211</v>
      </c>
      <c r="P2358" s="149"/>
      <c r="Q2358" s="135" t="s">
        <v>110</v>
      </c>
      <c r="R2358" s="136"/>
      <c r="S2358" s="88"/>
      <c r="T2358" s="88"/>
      <c r="U2358" s="137">
        <v>0</v>
      </c>
      <c r="V2358" s="137">
        <v>0</v>
      </c>
      <c r="W2358" s="138">
        <v>0</v>
      </c>
      <c r="X2358" s="137">
        <v>30.845356460932205</v>
      </c>
      <c r="Y2358" s="88">
        <v>29.739349606542071</v>
      </c>
      <c r="Z2358" s="88">
        <v>30.557181720721982</v>
      </c>
      <c r="AA2358" s="88">
        <v>31.321111263740029</v>
      </c>
      <c r="AB2358" s="88">
        <v>32.104139045333525</v>
      </c>
      <c r="AC2358" s="88">
        <v>32.90674252146686</v>
      </c>
      <c r="AD2358" s="88">
        <v>33.729411084503532</v>
      </c>
      <c r="AE2358" s="88">
        <v>34.572646361616115</v>
      </c>
      <c r="AF2358" s="88">
        <v>35.436962520656522</v>
      </c>
      <c r="AG2358" s="88">
        <v>36.322886583672933</v>
      </c>
      <c r="AH2358" s="139">
        <v>37.230958748264747</v>
      </c>
      <c r="AI2358" s="139">
        <v>38.161732716971365</v>
      </c>
      <c r="AU2358" s="88"/>
    </row>
    <row r="2359" spans="3:47" s="11" customFormat="1" outlineLevel="2" x14ac:dyDescent="0.2">
      <c r="C2359" s="119">
        <v>22</v>
      </c>
      <c r="E2359" s="153" t="s">
        <v>212</v>
      </c>
      <c r="P2359" s="149"/>
      <c r="Q2359" s="135" t="s">
        <v>110</v>
      </c>
      <c r="R2359" s="136"/>
      <c r="S2359" s="88"/>
      <c r="T2359" s="88"/>
      <c r="U2359" s="137">
        <v>0</v>
      </c>
      <c r="V2359" s="137">
        <v>0</v>
      </c>
      <c r="W2359" s="138">
        <v>0</v>
      </c>
      <c r="X2359" s="137">
        <v>0</v>
      </c>
      <c r="Y2359" s="88">
        <v>0</v>
      </c>
      <c r="Z2359" s="88">
        <v>0</v>
      </c>
      <c r="AA2359" s="88">
        <v>0</v>
      </c>
      <c r="AB2359" s="88">
        <v>0</v>
      </c>
      <c r="AC2359" s="88">
        <v>0</v>
      </c>
      <c r="AD2359" s="88">
        <v>0</v>
      </c>
      <c r="AE2359" s="88">
        <v>0</v>
      </c>
      <c r="AF2359" s="88">
        <v>0</v>
      </c>
      <c r="AG2359" s="88">
        <v>0</v>
      </c>
      <c r="AH2359" s="139">
        <v>0</v>
      </c>
      <c r="AI2359" s="139">
        <v>0</v>
      </c>
      <c r="AU2359" s="88"/>
    </row>
    <row r="2360" spans="3:47" s="11" customFormat="1" outlineLevel="2" x14ac:dyDescent="0.2">
      <c r="C2360" s="119">
        <v>22</v>
      </c>
      <c r="E2360" s="153" t="s">
        <v>213</v>
      </c>
      <c r="P2360" s="149"/>
      <c r="Q2360" s="135" t="s">
        <v>110</v>
      </c>
      <c r="R2360" s="136"/>
      <c r="S2360" s="88"/>
      <c r="T2360" s="88"/>
      <c r="U2360" s="137">
        <v>0</v>
      </c>
      <c r="V2360" s="137">
        <v>0</v>
      </c>
      <c r="W2360" s="138">
        <v>0</v>
      </c>
      <c r="X2360" s="137">
        <v>0</v>
      </c>
      <c r="Y2360" s="88">
        <v>0</v>
      </c>
      <c r="Z2360" s="88">
        <v>0</v>
      </c>
      <c r="AA2360" s="88">
        <v>0</v>
      </c>
      <c r="AB2360" s="88">
        <v>0</v>
      </c>
      <c r="AC2360" s="88">
        <v>0</v>
      </c>
      <c r="AD2360" s="88">
        <v>0</v>
      </c>
      <c r="AE2360" s="88">
        <v>0</v>
      </c>
      <c r="AF2360" s="88">
        <v>0</v>
      </c>
      <c r="AG2360" s="88">
        <v>0</v>
      </c>
      <c r="AH2360" s="139">
        <v>0</v>
      </c>
      <c r="AI2360" s="139">
        <v>0</v>
      </c>
      <c r="AU2360" s="88"/>
    </row>
    <row r="2361" spans="3:47" s="11" customFormat="1" outlineLevel="2" x14ac:dyDescent="0.2">
      <c r="C2361" s="119">
        <v>22</v>
      </c>
      <c r="E2361" s="153" t="s">
        <v>214</v>
      </c>
      <c r="P2361" s="149"/>
      <c r="Q2361" s="135" t="s">
        <v>110</v>
      </c>
      <c r="R2361" s="136"/>
      <c r="S2361" s="88"/>
      <c r="T2361" s="88"/>
      <c r="U2361" s="137">
        <v>0</v>
      </c>
      <c r="V2361" s="137">
        <v>0</v>
      </c>
      <c r="W2361" s="138">
        <v>0</v>
      </c>
      <c r="X2361" s="137">
        <v>0</v>
      </c>
      <c r="Y2361" s="88">
        <v>0</v>
      </c>
      <c r="Z2361" s="88">
        <v>0</v>
      </c>
      <c r="AA2361" s="88">
        <v>0</v>
      </c>
      <c r="AB2361" s="88">
        <v>0</v>
      </c>
      <c r="AC2361" s="88">
        <v>0</v>
      </c>
      <c r="AD2361" s="88">
        <v>0</v>
      </c>
      <c r="AE2361" s="88">
        <v>0</v>
      </c>
      <c r="AF2361" s="88">
        <v>0</v>
      </c>
      <c r="AG2361" s="88">
        <v>0</v>
      </c>
      <c r="AH2361" s="139">
        <v>0</v>
      </c>
      <c r="AI2361" s="139">
        <v>0</v>
      </c>
      <c r="AU2361" s="88"/>
    </row>
    <row r="2362" spans="3:47" s="11" customFormat="1" outlineLevel="2" x14ac:dyDescent="0.2">
      <c r="C2362" s="119">
        <v>22</v>
      </c>
      <c r="E2362" s="153" t="s">
        <v>215</v>
      </c>
      <c r="P2362" s="149"/>
      <c r="Q2362" s="135" t="s">
        <v>110</v>
      </c>
      <c r="R2362" s="136"/>
      <c r="S2362" s="88"/>
      <c r="T2362" s="88"/>
      <c r="U2362" s="137">
        <v>0</v>
      </c>
      <c r="V2362" s="137">
        <v>0</v>
      </c>
      <c r="W2362" s="138">
        <v>0</v>
      </c>
      <c r="X2362" s="137">
        <v>0</v>
      </c>
      <c r="Y2362" s="88">
        <v>0</v>
      </c>
      <c r="Z2362" s="88">
        <v>0</v>
      </c>
      <c r="AA2362" s="88">
        <v>0</v>
      </c>
      <c r="AB2362" s="88">
        <v>0</v>
      </c>
      <c r="AC2362" s="88">
        <v>0</v>
      </c>
      <c r="AD2362" s="88">
        <v>0</v>
      </c>
      <c r="AE2362" s="88">
        <v>0</v>
      </c>
      <c r="AF2362" s="88">
        <v>0</v>
      </c>
      <c r="AG2362" s="88">
        <v>0</v>
      </c>
      <c r="AH2362" s="139">
        <v>0</v>
      </c>
      <c r="AI2362" s="139">
        <v>0</v>
      </c>
      <c r="AU2362" s="88"/>
    </row>
    <row r="2363" spans="3:47" s="11" customFormat="1" outlineLevel="2" x14ac:dyDescent="0.2">
      <c r="C2363" s="119">
        <v>22</v>
      </c>
      <c r="E2363" s="153" t="s">
        <v>216</v>
      </c>
      <c r="P2363" s="149"/>
      <c r="Q2363" s="135" t="s">
        <v>110</v>
      </c>
      <c r="R2363" s="136"/>
      <c r="S2363" s="88"/>
      <c r="T2363" s="88"/>
      <c r="U2363" s="137">
        <v>0</v>
      </c>
      <c r="V2363" s="137">
        <v>0</v>
      </c>
      <c r="W2363" s="138">
        <v>0</v>
      </c>
      <c r="X2363" s="137">
        <v>52.929729050616729</v>
      </c>
      <c r="Y2363" s="88">
        <v>54.447047950067741</v>
      </c>
      <c r="Z2363" s="88">
        <v>55.944341768694606</v>
      </c>
      <c r="AA2363" s="88">
        <v>57.342950312911967</v>
      </c>
      <c r="AB2363" s="88">
        <v>0</v>
      </c>
      <c r="AC2363" s="88">
        <v>0</v>
      </c>
      <c r="AD2363" s="88">
        <v>0</v>
      </c>
      <c r="AE2363" s="88">
        <v>0</v>
      </c>
      <c r="AF2363" s="88">
        <v>0</v>
      </c>
      <c r="AG2363" s="88">
        <v>0</v>
      </c>
      <c r="AH2363" s="139">
        <v>0</v>
      </c>
      <c r="AI2363" s="139">
        <v>0</v>
      </c>
      <c r="AU2363" s="88"/>
    </row>
    <row r="2364" spans="3:47" s="11" customFormat="1" outlineLevel="2" x14ac:dyDescent="0.2">
      <c r="C2364" s="119">
        <v>22</v>
      </c>
      <c r="E2364" s="153" t="s">
        <v>33</v>
      </c>
      <c r="P2364" s="149"/>
      <c r="Q2364" s="135" t="s">
        <v>110</v>
      </c>
      <c r="R2364" s="136"/>
      <c r="S2364" s="88"/>
      <c r="T2364" s="88"/>
      <c r="U2364" s="137">
        <v>0</v>
      </c>
      <c r="V2364" s="137">
        <v>0</v>
      </c>
      <c r="W2364" s="138">
        <v>0</v>
      </c>
      <c r="X2364" s="137">
        <v>0</v>
      </c>
      <c r="Y2364" s="88">
        <v>0</v>
      </c>
      <c r="Z2364" s="88">
        <v>0</v>
      </c>
      <c r="AA2364" s="88">
        <v>0</v>
      </c>
      <c r="AB2364" s="88">
        <v>0</v>
      </c>
      <c r="AC2364" s="88">
        <v>0</v>
      </c>
      <c r="AD2364" s="88">
        <v>0</v>
      </c>
      <c r="AE2364" s="88">
        <v>0</v>
      </c>
      <c r="AF2364" s="88">
        <v>0</v>
      </c>
      <c r="AG2364" s="88">
        <v>0</v>
      </c>
      <c r="AH2364" s="139">
        <v>0</v>
      </c>
      <c r="AI2364" s="139">
        <v>0</v>
      </c>
      <c r="AU2364" s="88"/>
    </row>
    <row r="2365" spans="3:47" s="11" customFormat="1" outlineLevel="2" x14ac:dyDescent="0.2">
      <c r="C2365" s="119">
        <v>22</v>
      </c>
      <c r="E2365" s="153" t="s">
        <v>34</v>
      </c>
      <c r="P2365" s="149"/>
      <c r="Q2365" s="135" t="s">
        <v>110</v>
      </c>
      <c r="R2365" s="136"/>
      <c r="S2365" s="88"/>
      <c r="T2365" s="88"/>
      <c r="U2365" s="137">
        <v>0</v>
      </c>
      <c r="V2365" s="137">
        <v>0</v>
      </c>
      <c r="W2365" s="138">
        <v>0</v>
      </c>
      <c r="X2365" s="137">
        <v>0</v>
      </c>
      <c r="Y2365" s="88">
        <v>0</v>
      </c>
      <c r="Z2365" s="88">
        <v>0</v>
      </c>
      <c r="AA2365" s="88">
        <v>0</v>
      </c>
      <c r="AB2365" s="88">
        <v>0</v>
      </c>
      <c r="AC2365" s="88">
        <v>0</v>
      </c>
      <c r="AD2365" s="88">
        <v>0</v>
      </c>
      <c r="AE2365" s="88">
        <v>0</v>
      </c>
      <c r="AF2365" s="88">
        <v>0</v>
      </c>
      <c r="AG2365" s="88">
        <v>0</v>
      </c>
      <c r="AH2365" s="139">
        <v>0</v>
      </c>
      <c r="AI2365" s="139">
        <v>0</v>
      </c>
      <c r="AU2365" s="88"/>
    </row>
    <row r="2366" spans="3:47" s="11" customFormat="1" outlineLevel="2" x14ac:dyDescent="0.2">
      <c r="C2366" s="119">
        <v>22</v>
      </c>
      <c r="E2366" s="153" t="s">
        <v>217</v>
      </c>
      <c r="P2366" s="149"/>
      <c r="Q2366" s="135" t="s">
        <v>110</v>
      </c>
      <c r="R2366" s="136"/>
      <c r="S2366" s="88"/>
      <c r="T2366" s="88"/>
      <c r="U2366" s="137">
        <v>0</v>
      </c>
      <c r="V2366" s="137">
        <v>0</v>
      </c>
      <c r="W2366" s="138">
        <v>0</v>
      </c>
      <c r="X2366" s="137">
        <v>0</v>
      </c>
      <c r="Y2366" s="88">
        <v>0</v>
      </c>
      <c r="Z2366" s="88">
        <v>0</v>
      </c>
      <c r="AA2366" s="88">
        <v>0</v>
      </c>
      <c r="AB2366" s="88">
        <v>0</v>
      </c>
      <c r="AC2366" s="88">
        <v>0</v>
      </c>
      <c r="AD2366" s="88">
        <v>0</v>
      </c>
      <c r="AE2366" s="88">
        <v>0</v>
      </c>
      <c r="AF2366" s="88">
        <v>0</v>
      </c>
      <c r="AG2366" s="88">
        <v>0</v>
      </c>
      <c r="AH2366" s="139">
        <v>0</v>
      </c>
      <c r="AI2366" s="139">
        <v>0</v>
      </c>
      <c r="AU2366" s="88"/>
    </row>
    <row r="2367" spans="3:47" s="11" customFormat="1" outlineLevel="2" x14ac:dyDescent="0.2">
      <c r="C2367" s="119">
        <v>22</v>
      </c>
      <c r="E2367" s="153" t="s">
        <v>152</v>
      </c>
      <c r="P2367" s="149"/>
      <c r="Q2367" s="135" t="s">
        <v>110</v>
      </c>
      <c r="R2367" s="136"/>
      <c r="S2367" s="88"/>
      <c r="T2367" s="88"/>
      <c r="U2367" s="137">
        <v>0</v>
      </c>
      <c r="V2367" s="137">
        <v>0</v>
      </c>
      <c r="W2367" s="138">
        <v>0</v>
      </c>
      <c r="X2367" s="137">
        <v>0</v>
      </c>
      <c r="Y2367" s="88">
        <v>0</v>
      </c>
      <c r="Z2367" s="88">
        <v>0</v>
      </c>
      <c r="AA2367" s="88">
        <v>0</v>
      </c>
      <c r="AB2367" s="88">
        <v>0</v>
      </c>
      <c r="AC2367" s="88">
        <v>0</v>
      </c>
      <c r="AD2367" s="88">
        <v>0</v>
      </c>
      <c r="AE2367" s="88">
        <v>0</v>
      </c>
      <c r="AF2367" s="88">
        <v>0</v>
      </c>
      <c r="AG2367" s="88">
        <v>0</v>
      </c>
      <c r="AH2367" s="139">
        <v>0</v>
      </c>
      <c r="AI2367" s="139">
        <v>0</v>
      </c>
      <c r="AU2367" s="88"/>
    </row>
    <row r="2368" spans="3:47" s="11" customFormat="1" outlineLevel="2" x14ac:dyDescent="0.2">
      <c r="C2368" s="119">
        <v>22</v>
      </c>
      <c r="E2368" s="154" t="s">
        <v>152</v>
      </c>
      <c r="F2368" s="142"/>
      <c r="G2368" s="142"/>
      <c r="H2368" s="142"/>
      <c r="I2368" s="142"/>
      <c r="J2368" s="142"/>
      <c r="K2368" s="142"/>
      <c r="L2368" s="142"/>
      <c r="M2368" s="142"/>
      <c r="N2368" s="142"/>
      <c r="O2368" s="142"/>
      <c r="P2368" s="155"/>
      <c r="Q2368" s="143" t="s">
        <v>110</v>
      </c>
      <c r="R2368" s="144"/>
      <c r="S2368" s="145"/>
      <c r="T2368" s="145"/>
      <c r="U2368" s="146">
        <v>0</v>
      </c>
      <c r="V2368" s="146">
        <v>0</v>
      </c>
      <c r="W2368" s="147">
        <v>0</v>
      </c>
      <c r="X2368" s="146">
        <v>0</v>
      </c>
      <c r="Y2368" s="145">
        <v>0</v>
      </c>
      <c r="Z2368" s="145">
        <v>0</v>
      </c>
      <c r="AA2368" s="145">
        <v>0</v>
      </c>
      <c r="AB2368" s="145">
        <v>0</v>
      </c>
      <c r="AC2368" s="145">
        <v>0</v>
      </c>
      <c r="AD2368" s="145">
        <v>0</v>
      </c>
      <c r="AE2368" s="145">
        <v>0</v>
      </c>
      <c r="AF2368" s="145">
        <v>0</v>
      </c>
      <c r="AG2368" s="145">
        <v>0</v>
      </c>
      <c r="AH2368" s="148">
        <v>0</v>
      </c>
      <c r="AI2368" s="148">
        <v>0</v>
      </c>
      <c r="AU2368" s="88"/>
    </row>
    <row r="2369" spans="3:47" s="11" customFormat="1" outlineLevel="2" x14ac:dyDescent="0.2">
      <c r="C2369" s="119">
        <v>22</v>
      </c>
      <c r="P2369" s="149" t="s">
        <v>177</v>
      </c>
      <c r="Q2369" s="16" t="s">
        <v>110</v>
      </c>
      <c r="R2369" s="150"/>
      <c r="S2369" s="150"/>
      <c r="T2369" s="150"/>
      <c r="U2369" s="150">
        <v>0</v>
      </c>
      <c r="V2369" s="150">
        <v>0</v>
      </c>
      <c r="W2369" s="150">
        <v>0</v>
      </c>
      <c r="X2369" s="150">
        <v>83.775085511548937</v>
      </c>
      <c r="Y2369" s="150">
        <v>84.186397556609819</v>
      </c>
      <c r="Z2369" s="150">
        <v>86.501523489416584</v>
      </c>
      <c r="AA2369" s="150">
        <v>88.664061576651989</v>
      </c>
      <c r="AB2369" s="150">
        <v>32.104139045333525</v>
      </c>
      <c r="AC2369" s="150">
        <v>32.90674252146686</v>
      </c>
      <c r="AD2369" s="150">
        <v>33.729411084503532</v>
      </c>
      <c r="AE2369" s="150">
        <v>34.572646361616115</v>
      </c>
      <c r="AF2369" s="150">
        <v>35.436962520656522</v>
      </c>
      <c r="AG2369" s="150">
        <v>36.322886583672933</v>
      </c>
      <c r="AH2369" s="150">
        <v>37.230958748264747</v>
      </c>
      <c r="AI2369" s="150">
        <v>38.161732716971365</v>
      </c>
      <c r="AU2369" s="88"/>
    </row>
    <row r="2370" spans="3:47" s="11" customFormat="1" outlineLevel="2" x14ac:dyDescent="0.2">
      <c r="C2370" s="119">
        <v>22</v>
      </c>
      <c r="E2370" s="124" t="s">
        <v>178</v>
      </c>
      <c r="AU2370" s="88"/>
    </row>
    <row r="2371" spans="3:47" s="11" customFormat="1" outlineLevel="2" x14ac:dyDescent="0.2">
      <c r="C2371" s="119">
        <v>22</v>
      </c>
      <c r="F2371" s="156" t="s">
        <v>179</v>
      </c>
      <c r="AU2371" s="88"/>
    </row>
    <row r="2372" spans="3:47" s="11" customFormat="1" outlineLevel="2" x14ac:dyDescent="0.2">
      <c r="C2372" s="119">
        <v>22</v>
      </c>
      <c r="E2372" s="125"/>
      <c r="F2372" s="157" t="s">
        <v>209</v>
      </c>
      <c r="G2372" s="127"/>
      <c r="H2372" s="158" t="s">
        <v>180</v>
      </c>
      <c r="I2372" s="127"/>
      <c r="J2372" s="127"/>
      <c r="K2372" s="127"/>
      <c r="L2372" s="127"/>
      <c r="M2372" s="127"/>
      <c r="N2372" s="127"/>
      <c r="O2372" s="127"/>
      <c r="P2372" s="152"/>
      <c r="Q2372" s="128" t="s">
        <v>110</v>
      </c>
      <c r="R2372" s="129"/>
      <c r="S2372" s="130"/>
      <c r="T2372" s="130"/>
      <c r="U2372" s="131">
        <v>0</v>
      </c>
      <c r="V2372" s="131">
        <v>0</v>
      </c>
      <c r="W2372" s="132">
        <v>0</v>
      </c>
      <c r="X2372" s="131">
        <v>0</v>
      </c>
      <c r="Y2372" s="130">
        <v>0</v>
      </c>
      <c r="Z2372" s="130">
        <v>0</v>
      </c>
      <c r="AA2372" s="130">
        <v>0</v>
      </c>
      <c r="AB2372" s="130">
        <v>0</v>
      </c>
      <c r="AC2372" s="130">
        <v>0</v>
      </c>
      <c r="AD2372" s="130">
        <v>0</v>
      </c>
      <c r="AE2372" s="130">
        <v>0</v>
      </c>
      <c r="AF2372" s="130">
        <v>0</v>
      </c>
      <c r="AG2372" s="130">
        <v>0</v>
      </c>
      <c r="AH2372" s="133">
        <v>0</v>
      </c>
      <c r="AI2372" s="133">
        <v>0</v>
      </c>
      <c r="AU2372" s="88"/>
    </row>
    <row r="2373" spans="3:47" s="11" customFormat="1" outlineLevel="2" x14ac:dyDescent="0.2">
      <c r="C2373" s="119">
        <v>22</v>
      </c>
      <c r="E2373" s="134"/>
      <c r="F2373" s="159" t="s">
        <v>31</v>
      </c>
      <c r="H2373" s="72" t="s">
        <v>180</v>
      </c>
      <c r="P2373" s="149"/>
      <c r="Q2373" s="135" t="s">
        <v>110</v>
      </c>
      <c r="R2373" s="136"/>
      <c r="S2373" s="88"/>
      <c r="T2373" s="88"/>
      <c r="U2373" s="137">
        <v>193.31279999999992</v>
      </c>
      <c r="V2373" s="137">
        <v>232.94192399999991</v>
      </c>
      <c r="W2373" s="138">
        <v>256.7718828251999</v>
      </c>
      <c r="X2373" s="137">
        <v>263.13982551926489</v>
      </c>
      <c r="Y2373" s="88">
        <v>269.37623938407148</v>
      </c>
      <c r="Z2373" s="88">
        <v>275.43720477021316</v>
      </c>
      <c r="AA2373" s="88">
        <v>280.94594886561742</v>
      </c>
      <c r="AB2373" s="88">
        <v>286.5648678429298</v>
      </c>
      <c r="AC2373" s="88">
        <v>292.29616519978839</v>
      </c>
      <c r="AD2373" s="88">
        <v>298.14208850378418</v>
      </c>
      <c r="AE2373" s="88">
        <v>304.10493027385985</v>
      </c>
      <c r="AF2373" s="88">
        <v>310.18702887933705</v>
      </c>
      <c r="AG2373" s="88">
        <v>316.39076945692381</v>
      </c>
      <c r="AH2373" s="139">
        <v>322.7185848460623</v>
      </c>
      <c r="AI2373" s="139">
        <v>329.17295654298357</v>
      </c>
      <c r="AU2373" s="88"/>
    </row>
    <row r="2374" spans="3:47" s="11" customFormat="1" outlineLevel="2" x14ac:dyDescent="0.2">
      <c r="C2374" s="119">
        <v>22</v>
      </c>
      <c r="E2374" s="134"/>
      <c r="F2374" s="159" t="s">
        <v>28</v>
      </c>
      <c r="H2374" s="72" t="s">
        <v>180</v>
      </c>
      <c r="P2374" s="149"/>
      <c r="Q2374" s="135" t="s">
        <v>110</v>
      </c>
      <c r="R2374" s="136"/>
      <c r="S2374" s="88"/>
      <c r="T2374" s="88"/>
      <c r="U2374" s="137">
        <v>0</v>
      </c>
      <c r="V2374" s="137">
        <v>0</v>
      </c>
      <c r="W2374" s="138">
        <v>0</v>
      </c>
      <c r="X2374" s="137">
        <v>0</v>
      </c>
      <c r="Y2374" s="88">
        <v>0</v>
      </c>
      <c r="Z2374" s="88">
        <v>0</v>
      </c>
      <c r="AA2374" s="88">
        <v>0</v>
      </c>
      <c r="AB2374" s="88">
        <v>0</v>
      </c>
      <c r="AC2374" s="88">
        <v>0</v>
      </c>
      <c r="AD2374" s="88">
        <v>0</v>
      </c>
      <c r="AE2374" s="88">
        <v>0</v>
      </c>
      <c r="AF2374" s="88">
        <v>0</v>
      </c>
      <c r="AG2374" s="88">
        <v>0</v>
      </c>
      <c r="AH2374" s="139">
        <v>0</v>
      </c>
      <c r="AI2374" s="139">
        <v>0</v>
      </c>
      <c r="AU2374" s="88"/>
    </row>
    <row r="2375" spans="3:47" s="11" customFormat="1" outlineLevel="2" x14ac:dyDescent="0.2">
      <c r="C2375" s="119">
        <v>22</v>
      </c>
      <c r="E2375" s="134"/>
      <c r="F2375" s="159" t="s">
        <v>210</v>
      </c>
      <c r="H2375" s="72" t="s">
        <v>180</v>
      </c>
      <c r="P2375" s="149"/>
      <c r="Q2375" s="135" t="s">
        <v>110</v>
      </c>
      <c r="R2375" s="136"/>
      <c r="S2375" s="88"/>
      <c r="T2375" s="88"/>
      <c r="U2375" s="137">
        <v>530.24917963359792</v>
      </c>
      <c r="V2375" s="137">
        <v>549.1214195192</v>
      </c>
      <c r="W2375" s="138">
        <v>564.5190932269237</v>
      </c>
      <c r="X2375" s="137">
        <v>580.0166844776162</v>
      </c>
      <c r="Y2375" s="88">
        <v>594.03173373570996</v>
      </c>
      <c r="Z2375" s="88">
        <v>606.54893635966744</v>
      </c>
      <c r="AA2375" s="88">
        <v>618.58708749229027</v>
      </c>
      <c r="AB2375" s="88">
        <v>630.86415930221506</v>
      </c>
      <c r="AC2375" s="88">
        <v>643.38489363803751</v>
      </c>
      <c r="AD2375" s="88">
        <v>656.15412645962215</v>
      </c>
      <c r="AE2375" s="88">
        <v>669.17678970592476</v>
      </c>
      <c r="AF2375" s="88">
        <v>682.45791319988552</v>
      </c>
      <c r="AG2375" s="88">
        <v>696.00262659112786</v>
      </c>
      <c r="AH2375" s="139">
        <v>709.81616133721491</v>
      </c>
      <c r="AI2375" s="139">
        <v>723.90385272422725</v>
      </c>
      <c r="AU2375" s="88"/>
    </row>
    <row r="2376" spans="3:47" s="11" customFormat="1" outlineLevel="2" x14ac:dyDescent="0.2">
      <c r="C2376" s="119">
        <v>22</v>
      </c>
      <c r="E2376" s="134"/>
      <c r="F2376" s="159" t="s">
        <v>211</v>
      </c>
      <c r="H2376" s="72" t="s">
        <v>180</v>
      </c>
      <c r="P2376" s="149"/>
      <c r="Q2376" s="135" t="s">
        <v>110</v>
      </c>
      <c r="R2376" s="136"/>
      <c r="S2376" s="88"/>
      <c r="T2376" s="88"/>
      <c r="U2376" s="137">
        <v>693.42284999999981</v>
      </c>
      <c r="V2376" s="137">
        <v>718.03936117499984</v>
      </c>
      <c r="W2376" s="138">
        <v>738.14446328789984</v>
      </c>
      <c r="X2376" s="137">
        <v>789.21497804292051</v>
      </c>
      <c r="Y2376" s="88">
        <v>806.53735299297284</v>
      </c>
      <c r="Z2376" s="88">
        <v>823.74562297860643</v>
      </c>
      <c r="AA2376" s="88">
        <v>840.29400250265644</v>
      </c>
      <c r="AB2376" s="88">
        <v>857.17559081990441</v>
      </c>
      <c r="AC2376" s="88">
        <v>874.3971161863517</v>
      </c>
      <c r="AD2376" s="88">
        <v>891.9654431853196</v>
      </c>
      <c r="AE2376" s="88">
        <v>909.88757550123842</v>
      </c>
      <c r="AF2376" s="88">
        <v>928.17065875015737</v>
      </c>
      <c r="AG2376" s="88">
        <v>946.82198336814088</v>
      </c>
      <c r="AH2376" s="139">
        <v>965.8489875587436</v>
      </c>
      <c r="AI2376" s="139">
        <v>985.25926030077892</v>
      </c>
      <c r="AU2376" s="88"/>
    </row>
    <row r="2377" spans="3:47" s="11" customFormat="1" outlineLevel="2" x14ac:dyDescent="0.2">
      <c r="C2377" s="119">
        <v>22</v>
      </c>
      <c r="E2377" s="134"/>
      <c r="F2377" s="159" t="s">
        <v>212</v>
      </c>
      <c r="H2377" s="72" t="s">
        <v>180</v>
      </c>
      <c r="P2377" s="149"/>
      <c r="Q2377" s="135" t="s">
        <v>110</v>
      </c>
      <c r="R2377" s="136"/>
      <c r="S2377" s="88"/>
      <c r="T2377" s="88"/>
      <c r="U2377" s="137">
        <v>121.74882376614391</v>
      </c>
      <c r="V2377" s="137">
        <v>126.16000938830582</v>
      </c>
      <c r="W2377" s="138">
        <v>129.73352552799713</v>
      </c>
      <c r="X2377" s="137">
        <v>133.34308182522628</v>
      </c>
      <c r="Y2377" s="88">
        <v>136.57741325010699</v>
      </c>
      <c r="Z2377" s="88">
        <v>139.42809963859278</v>
      </c>
      <c r="AA2377" s="88">
        <v>142.19234604877298</v>
      </c>
      <c r="AB2377" s="88">
        <v>145.01139531602431</v>
      </c>
      <c r="AC2377" s="88">
        <v>147.88633394013641</v>
      </c>
      <c r="AD2377" s="88">
        <v>150.81826996141442</v>
      </c>
      <c r="AE2377" s="88">
        <v>153.80833338773277</v>
      </c>
      <c r="AF2377" s="88">
        <v>156.85767663005547</v>
      </c>
      <c r="AG2377" s="88">
        <v>159.96747494659093</v>
      </c>
      <c r="AH2377" s="139">
        <v>163.13892689575246</v>
      </c>
      <c r="AI2377" s="139">
        <v>166.37325479809886</v>
      </c>
      <c r="AU2377" s="88"/>
    </row>
    <row r="2378" spans="3:47" s="11" customFormat="1" outlineLevel="2" x14ac:dyDescent="0.2">
      <c r="C2378" s="119">
        <v>22</v>
      </c>
      <c r="E2378" s="134"/>
      <c r="F2378" s="159" t="s">
        <v>213</v>
      </c>
      <c r="H2378" s="72" t="s">
        <v>180</v>
      </c>
      <c r="P2378" s="149"/>
      <c r="Q2378" s="135" t="s">
        <v>110</v>
      </c>
      <c r="R2378" s="136"/>
      <c r="S2378" s="88"/>
      <c r="T2378" s="88"/>
      <c r="U2378" s="137">
        <v>139.97303999999997</v>
      </c>
      <c r="V2378" s="137">
        <v>144.94208291999999</v>
      </c>
      <c r="W2378" s="138">
        <v>149.00046124176001</v>
      </c>
      <c r="X2378" s="137">
        <v>153.08307387978425</v>
      </c>
      <c r="Y2378" s="88">
        <v>156.80299257506303</v>
      </c>
      <c r="Z2378" s="88">
        <v>160.11153571839688</v>
      </c>
      <c r="AA2378" s="88">
        <v>163.29775527919298</v>
      </c>
      <c r="AB2378" s="88">
        <v>166.54738060924893</v>
      </c>
      <c r="AC2378" s="88">
        <v>169.86167348337298</v>
      </c>
      <c r="AD2378" s="88">
        <v>173.24192078569212</v>
      </c>
      <c r="AE2378" s="88">
        <v>176.68943500932738</v>
      </c>
      <c r="AF2378" s="88">
        <v>180.20555476601299</v>
      </c>
      <c r="AG2378" s="88">
        <v>183.79164530585666</v>
      </c>
      <c r="AH2378" s="139">
        <v>187.44909904744321</v>
      </c>
      <c r="AI2378" s="139">
        <v>191.17933611848733</v>
      </c>
      <c r="AU2378" s="88"/>
    </row>
    <row r="2379" spans="3:47" s="11" customFormat="1" outlineLevel="2" x14ac:dyDescent="0.2">
      <c r="C2379" s="119">
        <v>22</v>
      </c>
      <c r="E2379" s="134"/>
      <c r="F2379" s="159" t="s">
        <v>214</v>
      </c>
      <c r="H2379" s="72" t="s">
        <v>180</v>
      </c>
      <c r="P2379" s="149"/>
      <c r="Q2379" s="135" t="s">
        <v>110</v>
      </c>
      <c r="R2379" s="136"/>
      <c r="S2379" s="88"/>
      <c r="T2379" s="88"/>
      <c r="U2379" s="137">
        <v>68.119379204623201</v>
      </c>
      <c r="V2379" s="137">
        <v>70.398578475413075</v>
      </c>
      <c r="W2379" s="138">
        <v>72.305876107315655</v>
      </c>
      <c r="X2379" s="137">
        <v>74.201786493631289</v>
      </c>
      <c r="Y2379" s="88">
        <v>75.971883018954472</v>
      </c>
      <c r="Z2379" s="88">
        <v>77.623132650121008</v>
      </c>
      <c r="AA2379" s="88">
        <v>79.169233061015049</v>
      </c>
      <c r="AB2379" s="88">
        <v>80.746128756754658</v>
      </c>
      <c r="AC2379" s="88">
        <v>82.354433118955967</v>
      </c>
      <c r="AD2379" s="88">
        <v>83.99477174659269</v>
      </c>
      <c r="AE2379" s="88">
        <v>85.667782699341899</v>
      </c>
      <c r="AF2379" s="88">
        <v>87.374116745776789</v>
      </c>
      <c r="AG2379" s="88">
        <v>89.114437616502926</v>
      </c>
      <c r="AH2379" s="139">
        <v>90.889422262336481</v>
      </c>
      <c r="AI2379" s="139">
        <v>92.699761117624888</v>
      </c>
      <c r="AU2379" s="88"/>
    </row>
    <row r="2380" spans="3:47" s="11" customFormat="1" outlineLevel="2" x14ac:dyDescent="0.2">
      <c r="C2380" s="119">
        <v>22</v>
      </c>
      <c r="E2380" s="134"/>
      <c r="F2380" s="159" t="s">
        <v>215</v>
      </c>
      <c r="H2380" s="72" t="s">
        <v>180</v>
      </c>
      <c r="P2380" s="149"/>
      <c r="Q2380" s="135" t="s">
        <v>110</v>
      </c>
      <c r="R2380" s="136"/>
      <c r="S2380" s="88"/>
      <c r="T2380" s="88"/>
      <c r="U2380" s="137">
        <v>20.679009999999995</v>
      </c>
      <c r="V2380" s="137">
        <v>21.413114854999996</v>
      </c>
      <c r="W2380" s="138">
        <v>22.012682070939995</v>
      </c>
      <c r="X2380" s="137">
        <v>22.615829559683753</v>
      </c>
      <c r="Y2380" s="88">
        <v>23.165394217984073</v>
      </c>
      <c r="Z2380" s="88">
        <v>23.65418403598354</v>
      </c>
      <c r="AA2380" s="88">
        <v>24.124902298299613</v>
      </c>
      <c r="AB2380" s="88">
        <v>24.604987854035777</v>
      </c>
      <c r="AC2380" s="88">
        <v>25.094627112331089</v>
      </c>
      <c r="AD2380" s="88">
        <v>25.594010191866477</v>
      </c>
      <c r="AE2380" s="88">
        <v>26.103330994684622</v>
      </c>
      <c r="AF2380" s="88">
        <v>26.622787281478846</v>
      </c>
      <c r="AG2380" s="88">
        <v>27.152580748380277</v>
      </c>
      <c r="AH2380" s="139">
        <v>27.692917105273047</v>
      </c>
      <c r="AI2380" s="139">
        <v>28.244006155667982</v>
      </c>
      <c r="AU2380" s="88"/>
    </row>
    <row r="2381" spans="3:47" s="11" customFormat="1" outlineLevel="2" x14ac:dyDescent="0.2">
      <c r="C2381" s="119">
        <v>22</v>
      </c>
      <c r="E2381" s="134"/>
      <c r="F2381" s="159" t="s">
        <v>216</v>
      </c>
      <c r="H2381" s="72" t="s">
        <v>180</v>
      </c>
      <c r="P2381" s="149"/>
      <c r="Q2381" s="135" t="s">
        <v>110</v>
      </c>
      <c r="R2381" s="136"/>
      <c r="S2381" s="88"/>
      <c r="T2381" s="88"/>
      <c r="U2381" s="137">
        <v>0</v>
      </c>
      <c r="V2381" s="137">
        <v>0</v>
      </c>
      <c r="W2381" s="138">
        <v>0</v>
      </c>
      <c r="X2381" s="137">
        <v>52.929729050616729</v>
      </c>
      <c r="Y2381" s="88">
        <v>54.447047950067741</v>
      </c>
      <c r="Z2381" s="88">
        <v>55.944341768694606</v>
      </c>
      <c r="AA2381" s="88">
        <v>57.342950312911967</v>
      </c>
      <c r="AB2381" s="88">
        <v>0</v>
      </c>
      <c r="AC2381" s="88">
        <v>0</v>
      </c>
      <c r="AD2381" s="88">
        <v>0</v>
      </c>
      <c r="AE2381" s="88">
        <v>0</v>
      </c>
      <c r="AF2381" s="88">
        <v>0</v>
      </c>
      <c r="AG2381" s="88">
        <v>0</v>
      </c>
      <c r="AH2381" s="139">
        <v>0</v>
      </c>
      <c r="AI2381" s="139">
        <v>0</v>
      </c>
      <c r="AU2381" s="88"/>
    </row>
    <row r="2382" spans="3:47" s="11" customFormat="1" outlineLevel="2" x14ac:dyDescent="0.2">
      <c r="C2382" s="119">
        <v>22</v>
      </c>
      <c r="E2382" s="134"/>
      <c r="F2382" s="159" t="s">
        <v>33</v>
      </c>
      <c r="H2382" s="72" t="s">
        <v>180</v>
      </c>
      <c r="P2382" s="149"/>
      <c r="Q2382" s="135" t="s">
        <v>110</v>
      </c>
      <c r="R2382" s="136"/>
      <c r="S2382" s="88"/>
      <c r="T2382" s="88"/>
      <c r="U2382" s="137">
        <v>0</v>
      </c>
      <c r="V2382" s="137">
        <v>0</v>
      </c>
      <c r="W2382" s="138">
        <v>0</v>
      </c>
      <c r="X2382" s="137">
        <v>0</v>
      </c>
      <c r="Y2382" s="88">
        <v>0</v>
      </c>
      <c r="Z2382" s="88">
        <v>0</v>
      </c>
      <c r="AA2382" s="88">
        <v>0</v>
      </c>
      <c r="AB2382" s="88">
        <v>0</v>
      </c>
      <c r="AC2382" s="88">
        <v>0</v>
      </c>
      <c r="AD2382" s="88">
        <v>0</v>
      </c>
      <c r="AE2382" s="88">
        <v>0</v>
      </c>
      <c r="AF2382" s="88">
        <v>0</v>
      </c>
      <c r="AG2382" s="88">
        <v>0</v>
      </c>
      <c r="AH2382" s="139">
        <v>0</v>
      </c>
      <c r="AI2382" s="139">
        <v>0</v>
      </c>
      <c r="AU2382" s="88"/>
    </row>
    <row r="2383" spans="3:47" s="11" customFormat="1" outlineLevel="2" x14ac:dyDescent="0.2">
      <c r="C2383" s="119">
        <v>22</v>
      </c>
      <c r="E2383" s="134"/>
      <c r="F2383" s="159" t="s">
        <v>34</v>
      </c>
      <c r="H2383" s="72" t="s">
        <v>180</v>
      </c>
      <c r="P2383" s="149"/>
      <c r="Q2383" s="135" t="s">
        <v>110</v>
      </c>
      <c r="R2383" s="136"/>
      <c r="S2383" s="88"/>
      <c r="T2383" s="88"/>
      <c r="U2383" s="137">
        <v>0</v>
      </c>
      <c r="V2383" s="137">
        <v>0</v>
      </c>
      <c r="W2383" s="138">
        <v>0</v>
      </c>
      <c r="X2383" s="137">
        <v>0</v>
      </c>
      <c r="Y2383" s="88">
        <v>0</v>
      </c>
      <c r="Z2383" s="88">
        <v>0</v>
      </c>
      <c r="AA2383" s="88">
        <v>0</v>
      </c>
      <c r="AB2383" s="88">
        <v>0</v>
      </c>
      <c r="AC2383" s="88">
        <v>0</v>
      </c>
      <c r="AD2383" s="88">
        <v>0</v>
      </c>
      <c r="AE2383" s="88">
        <v>0</v>
      </c>
      <c r="AF2383" s="88">
        <v>0</v>
      </c>
      <c r="AG2383" s="88">
        <v>0</v>
      </c>
      <c r="AH2383" s="139">
        <v>0</v>
      </c>
      <c r="AI2383" s="139">
        <v>0</v>
      </c>
      <c r="AU2383" s="88"/>
    </row>
    <row r="2384" spans="3:47" s="11" customFormat="1" outlineLevel="2" x14ac:dyDescent="0.2">
      <c r="C2384" s="119">
        <v>22</v>
      </c>
      <c r="E2384" s="134"/>
      <c r="F2384" s="159" t="s">
        <v>217</v>
      </c>
      <c r="H2384" s="72" t="s">
        <v>180</v>
      </c>
      <c r="P2384" s="149"/>
      <c r="Q2384" s="135" t="s">
        <v>110</v>
      </c>
      <c r="R2384" s="136"/>
      <c r="S2384" s="88"/>
      <c r="T2384" s="88"/>
      <c r="U2384" s="137">
        <v>0</v>
      </c>
      <c r="V2384" s="137">
        <v>0</v>
      </c>
      <c r="W2384" s="138">
        <v>0</v>
      </c>
      <c r="X2384" s="137">
        <v>0</v>
      </c>
      <c r="Y2384" s="88">
        <v>0</v>
      </c>
      <c r="Z2384" s="88">
        <v>0</v>
      </c>
      <c r="AA2384" s="88">
        <v>0</v>
      </c>
      <c r="AB2384" s="88">
        <v>0</v>
      </c>
      <c r="AC2384" s="88">
        <v>0</v>
      </c>
      <c r="AD2384" s="88">
        <v>0</v>
      </c>
      <c r="AE2384" s="88">
        <v>0</v>
      </c>
      <c r="AF2384" s="88">
        <v>0</v>
      </c>
      <c r="AG2384" s="88">
        <v>0</v>
      </c>
      <c r="AH2384" s="139">
        <v>0</v>
      </c>
      <c r="AI2384" s="139">
        <v>0</v>
      </c>
      <c r="AU2384" s="88"/>
    </row>
    <row r="2385" spans="3:47" s="11" customFormat="1" outlineLevel="2" x14ac:dyDescent="0.2">
      <c r="C2385" s="119">
        <v>22</v>
      </c>
      <c r="E2385" s="134"/>
      <c r="F2385" s="159" t="s">
        <v>152</v>
      </c>
      <c r="H2385" s="72" t="s">
        <v>180</v>
      </c>
      <c r="P2385" s="149"/>
      <c r="Q2385" s="135" t="s">
        <v>110</v>
      </c>
      <c r="R2385" s="136"/>
      <c r="S2385" s="88"/>
      <c r="T2385" s="88"/>
      <c r="U2385" s="137">
        <v>0</v>
      </c>
      <c r="V2385" s="137">
        <v>0</v>
      </c>
      <c r="W2385" s="138">
        <v>0</v>
      </c>
      <c r="X2385" s="137">
        <v>0</v>
      </c>
      <c r="Y2385" s="88">
        <v>0</v>
      </c>
      <c r="Z2385" s="88">
        <v>0</v>
      </c>
      <c r="AA2385" s="88">
        <v>0</v>
      </c>
      <c r="AB2385" s="88">
        <v>0</v>
      </c>
      <c r="AC2385" s="88">
        <v>0</v>
      </c>
      <c r="AD2385" s="88">
        <v>0</v>
      </c>
      <c r="AE2385" s="88">
        <v>0</v>
      </c>
      <c r="AF2385" s="88">
        <v>0</v>
      </c>
      <c r="AG2385" s="88">
        <v>0</v>
      </c>
      <c r="AH2385" s="139">
        <v>0</v>
      </c>
      <c r="AI2385" s="139">
        <v>0</v>
      </c>
      <c r="AU2385" s="88"/>
    </row>
    <row r="2386" spans="3:47" s="11" customFormat="1" outlineLevel="2" x14ac:dyDescent="0.2">
      <c r="C2386" s="119">
        <v>22</v>
      </c>
      <c r="E2386" s="140"/>
      <c r="F2386" s="160" t="s">
        <v>152</v>
      </c>
      <c r="G2386" s="142"/>
      <c r="H2386" s="161" t="s">
        <v>180</v>
      </c>
      <c r="I2386" s="142"/>
      <c r="J2386" s="142"/>
      <c r="K2386" s="142"/>
      <c r="L2386" s="142"/>
      <c r="M2386" s="142"/>
      <c r="N2386" s="142"/>
      <c r="O2386" s="142"/>
      <c r="P2386" s="155"/>
      <c r="Q2386" s="143" t="s">
        <v>110</v>
      </c>
      <c r="R2386" s="144"/>
      <c r="S2386" s="145"/>
      <c r="T2386" s="145"/>
      <c r="U2386" s="146">
        <v>0</v>
      </c>
      <c r="V2386" s="146">
        <v>0</v>
      </c>
      <c r="W2386" s="147">
        <v>0</v>
      </c>
      <c r="X2386" s="146">
        <v>0</v>
      </c>
      <c r="Y2386" s="145">
        <v>0</v>
      </c>
      <c r="Z2386" s="145">
        <v>0</v>
      </c>
      <c r="AA2386" s="145">
        <v>0</v>
      </c>
      <c r="AB2386" s="145">
        <v>0</v>
      </c>
      <c r="AC2386" s="145">
        <v>0</v>
      </c>
      <c r="AD2386" s="145">
        <v>0</v>
      </c>
      <c r="AE2386" s="145">
        <v>0</v>
      </c>
      <c r="AF2386" s="145">
        <v>0</v>
      </c>
      <c r="AG2386" s="145">
        <v>0</v>
      </c>
      <c r="AH2386" s="148">
        <v>0</v>
      </c>
      <c r="AI2386" s="148">
        <v>0</v>
      </c>
      <c r="AU2386" s="88"/>
    </row>
    <row r="2387" spans="3:47" s="11" customFormat="1" outlineLevel="2" x14ac:dyDescent="0.2">
      <c r="C2387" s="119">
        <v>22</v>
      </c>
      <c r="E2387" s="125"/>
      <c r="F2387" s="157" t="s">
        <v>152</v>
      </c>
      <c r="G2387" s="127"/>
      <c r="H2387" s="158" t="s">
        <v>180</v>
      </c>
      <c r="I2387" s="127"/>
      <c r="J2387" s="127"/>
      <c r="K2387" s="127"/>
      <c r="L2387" s="127"/>
      <c r="M2387" s="127"/>
      <c r="N2387" s="127"/>
      <c r="O2387" s="127"/>
      <c r="P2387" s="152"/>
      <c r="Q2387" s="128" t="s">
        <v>110</v>
      </c>
      <c r="R2387" s="129"/>
      <c r="S2387" s="130"/>
      <c r="T2387" s="130"/>
      <c r="U2387" s="131">
        <v>0</v>
      </c>
      <c r="V2387" s="131">
        <v>0</v>
      </c>
      <c r="W2387" s="132">
        <v>0</v>
      </c>
      <c r="X2387" s="131">
        <v>0</v>
      </c>
      <c r="Y2387" s="130">
        <v>0</v>
      </c>
      <c r="Z2387" s="130">
        <v>0</v>
      </c>
      <c r="AA2387" s="130">
        <v>0</v>
      </c>
      <c r="AB2387" s="130">
        <v>0</v>
      </c>
      <c r="AC2387" s="130">
        <v>0</v>
      </c>
      <c r="AD2387" s="130">
        <v>0</v>
      </c>
      <c r="AE2387" s="130">
        <v>0</v>
      </c>
      <c r="AF2387" s="130">
        <v>0</v>
      </c>
      <c r="AG2387" s="130">
        <v>0</v>
      </c>
      <c r="AH2387" s="133">
        <v>0</v>
      </c>
      <c r="AI2387" s="133">
        <v>0</v>
      </c>
      <c r="AU2387" s="88"/>
    </row>
    <row r="2388" spans="3:47" s="11" customFormat="1" outlineLevel="2" x14ac:dyDescent="0.2">
      <c r="C2388" s="119">
        <v>22</v>
      </c>
      <c r="E2388" s="134"/>
      <c r="F2388" s="159" t="s">
        <v>152</v>
      </c>
      <c r="H2388" s="72" t="s">
        <v>180</v>
      </c>
      <c r="P2388" s="149"/>
      <c r="Q2388" s="135" t="s">
        <v>110</v>
      </c>
      <c r="R2388" s="136"/>
      <c r="S2388" s="88"/>
      <c r="T2388" s="88"/>
      <c r="U2388" s="137">
        <v>0</v>
      </c>
      <c r="V2388" s="137">
        <v>0</v>
      </c>
      <c r="W2388" s="138">
        <v>0</v>
      </c>
      <c r="X2388" s="137">
        <v>0</v>
      </c>
      <c r="Y2388" s="88">
        <v>0</v>
      </c>
      <c r="Z2388" s="88">
        <v>0</v>
      </c>
      <c r="AA2388" s="88">
        <v>0</v>
      </c>
      <c r="AB2388" s="88">
        <v>0</v>
      </c>
      <c r="AC2388" s="88">
        <v>0</v>
      </c>
      <c r="AD2388" s="88">
        <v>0</v>
      </c>
      <c r="AE2388" s="88">
        <v>0</v>
      </c>
      <c r="AF2388" s="88">
        <v>0</v>
      </c>
      <c r="AG2388" s="88">
        <v>0</v>
      </c>
      <c r="AH2388" s="139">
        <v>0</v>
      </c>
      <c r="AI2388" s="139">
        <v>0</v>
      </c>
      <c r="AU2388" s="88"/>
    </row>
    <row r="2389" spans="3:47" s="11" customFormat="1" outlineLevel="2" x14ac:dyDescent="0.2">
      <c r="C2389" s="119">
        <v>22</v>
      </c>
      <c r="E2389" s="134"/>
      <c r="F2389" s="159" t="s">
        <v>152</v>
      </c>
      <c r="H2389" s="72" t="s">
        <v>180</v>
      </c>
      <c r="P2389" s="149"/>
      <c r="Q2389" s="135" t="s">
        <v>110</v>
      </c>
      <c r="R2389" s="136"/>
      <c r="S2389" s="88"/>
      <c r="T2389" s="88"/>
      <c r="U2389" s="137">
        <v>0</v>
      </c>
      <c r="V2389" s="137">
        <v>0</v>
      </c>
      <c r="W2389" s="138">
        <v>0</v>
      </c>
      <c r="X2389" s="137">
        <v>0</v>
      </c>
      <c r="Y2389" s="88">
        <v>0</v>
      </c>
      <c r="Z2389" s="88">
        <v>0</v>
      </c>
      <c r="AA2389" s="88">
        <v>0</v>
      </c>
      <c r="AB2389" s="88">
        <v>0</v>
      </c>
      <c r="AC2389" s="88">
        <v>0</v>
      </c>
      <c r="AD2389" s="88">
        <v>0</v>
      </c>
      <c r="AE2389" s="88">
        <v>0</v>
      </c>
      <c r="AF2389" s="88">
        <v>0</v>
      </c>
      <c r="AG2389" s="88">
        <v>0</v>
      </c>
      <c r="AH2389" s="139">
        <v>0</v>
      </c>
      <c r="AI2389" s="139">
        <v>0</v>
      </c>
      <c r="AU2389" s="88"/>
    </row>
    <row r="2390" spans="3:47" s="11" customFormat="1" outlineLevel="2" x14ac:dyDescent="0.2">
      <c r="C2390" s="119">
        <v>22</v>
      </c>
      <c r="E2390" s="134"/>
      <c r="F2390" s="159" t="s">
        <v>152</v>
      </c>
      <c r="H2390" s="72" t="s">
        <v>180</v>
      </c>
      <c r="P2390" s="149"/>
      <c r="Q2390" s="135" t="s">
        <v>110</v>
      </c>
      <c r="R2390" s="136"/>
      <c r="S2390" s="88"/>
      <c r="T2390" s="88"/>
      <c r="U2390" s="137">
        <v>0</v>
      </c>
      <c r="V2390" s="137">
        <v>0</v>
      </c>
      <c r="W2390" s="138">
        <v>0</v>
      </c>
      <c r="X2390" s="137">
        <v>0</v>
      </c>
      <c r="Y2390" s="88">
        <v>0</v>
      </c>
      <c r="Z2390" s="88">
        <v>0</v>
      </c>
      <c r="AA2390" s="88">
        <v>0</v>
      </c>
      <c r="AB2390" s="88">
        <v>0</v>
      </c>
      <c r="AC2390" s="88">
        <v>0</v>
      </c>
      <c r="AD2390" s="88">
        <v>0</v>
      </c>
      <c r="AE2390" s="88">
        <v>0</v>
      </c>
      <c r="AF2390" s="88">
        <v>0</v>
      </c>
      <c r="AG2390" s="88">
        <v>0</v>
      </c>
      <c r="AH2390" s="139">
        <v>0</v>
      </c>
      <c r="AI2390" s="139">
        <v>0</v>
      </c>
      <c r="AU2390" s="88"/>
    </row>
    <row r="2391" spans="3:47" s="11" customFormat="1" outlineLevel="2" x14ac:dyDescent="0.2">
      <c r="C2391" s="119">
        <v>22</v>
      </c>
      <c r="E2391" s="134"/>
      <c r="F2391" s="159" t="s">
        <v>152</v>
      </c>
      <c r="H2391" s="72" t="s">
        <v>180</v>
      </c>
      <c r="P2391" s="149"/>
      <c r="Q2391" s="135" t="s">
        <v>110</v>
      </c>
      <c r="R2391" s="136"/>
      <c r="S2391" s="88"/>
      <c r="T2391" s="88"/>
      <c r="U2391" s="137">
        <v>0</v>
      </c>
      <c r="V2391" s="137">
        <v>0</v>
      </c>
      <c r="W2391" s="138">
        <v>0</v>
      </c>
      <c r="X2391" s="137">
        <v>0</v>
      </c>
      <c r="Y2391" s="88">
        <v>0</v>
      </c>
      <c r="Z2391" s="88">
        <v>0</v>
      </c>
      <c r="AA2391" s="88">
        <v>0</v>
      </c>
      <c r="AB2391" s="88">
        <v>0</v>
      </c>
      <c r="AC2391" s="88">
        <v>0</v>
      </c>
      <c r="AD2391" s="88">
        <v>0</v>
      </c>
      <c r="AE2391" s="88">
        <v>0</v>
      </c>
      <c r="AF2391" s="88">
        <v>0</v>
      </c>
      <c r="AG2391" s="88">
        <v>0</v>
      </c>
      <c r="AH2391" s="139">
        <v>0</v>
      </c>
      <c r="AI2391" s="139">
        <v>0</v>
      </c>
      <c r="AU2391" s="88"/>
    </row>
    <row r="2392" spans="3:47" s="11" customFormat="1" outlineLevel="2" x14ac:dyDescent="0.2">
      <c r="C2392" s="119">
        <v>22</v>
      </c>
      <c r="E2392" s="134"/>
      <c r="F2392" s="159" t="s">
        <v>152</v>
      </c>
      <c r="H2392" s="72" t="s">
        <v>180</v>
      </c>
      <c r="P2392" s="149"/>
      <c r="Q2392" s="135" t="s">
        <v>110</v>
      </c>
      <c r="R2392" s="136"/>
      <c r="S2392" s="88"/>
      <c r="T2392" s="88"/>
      <c r="U2392" s="137">
        <v>0</v>
      </c>
      <c r="V2392" s="137">
        <v>0</v>
      </c>
      <c r="W2392" s="138">
        <v>0</v>
      </c>
      <c r="X2392" s="137">
        <v>0</v>
      </c>
      <c r="Y2392" s="88">
        <v>0</v>
      </c>
      <c r="Z2392" s="88">
        <v>0</v>
      </c>
      <c r="AA2392" s="88">
        <v>0</v>
      </c>
      <c r="AB2392" s="88">
        <v>0</v>
      </c>
      <c r="AC2392" s="88">
        <v>0</v>
      </c>
      <c r="AD2392" s="88">
        <v>0</v>
      </c>
      <c r="AE2392" s="88">
        <v>0</v>
      </c>
      <c r="AF2392" s="88">
        <v>0</v>
      </c>
      <c r="AG2392" s="88">
        <v>0</v>
      </c>
      <c r="AH2392" s="139">
        <v>0</v>
      </c>
      <c r="AI2392" s="139">
        <v>0</v>
      </c>
      <c r="AU2392" s="88"/>
    </row>
    <row r="2393" spans="3:47" s="11" customFormat="1" outlineLevel="2" x14ac:dyDescent="0.2">
      <c r="C2393" s="119">
        <v>22</v>
      </c>
      <c r="E2393" s="134"/>
      <c r="F2393" s="159" t="s">
        <v>152</v>
      </c>
      <c r="H2393" s="72" t="s">
        <v>180</v>
      </c>
      <c r="P2393" s="149"/>
      <c r="Q2393" s="135" t="s">
        <v>110</v>
      </c>
      <c r="R2393" s="136"/>
      <c r="S2393" s="88"/>
      <c r="T2393" s="88"/>
      <c r="U2393" s="137">
        <v>0</v>
      </c>
      <c r="V2393" s="137">
        <v>0</v>
      </c>
      <c r="W2393" s="138">
        <v>0</v>
      </c>
      <c r="X2393" s="137">
        <v>0</v>
      </c>
      <c r="Y2393" s="88">
        <v>0</v>
      </c>
      <c r="Z2393" s="88">
        <v>0</v>
      </c>
      <c r="AA2393" s="88">
        <v>0</v>
      </c>
      <c r="AB2393" s="88">
        <v>0</v>
      </c>
      <c r="AC2393" s="88">
        <v>0</v>
      </c>
      <c r="AD2393" s="88">
        <v>0</v>
      </c>
      <c r="AE2393" s="88">
        <v>0</v>
      </c>
      <c r="AF2393" s="88">
        <v>0</v>
      </c>
      <c r="AG2393" s="88">
        <v>0</v>
      </c>
      <c r="AH2393" s="139">
        <v>0</v>
      </c>
      <c r="AI2393" s="139">
        <v>0</v>
      </c>
      <c r="AU2393" s="88"/>
    </row>
    <row r="2394" spans="3:47" s="11" customFormat="1" outlineLevel="2" x14ac:dyDescent="0.2">
      <c r="C2394" s="119">
        <v>22</v>
      </c>
      <c r="E2394" s="134"/>
      <c r="F2394" s="159" t="s">
        <v>152</v>
      </c>
      <c r="H2394" s="72" t="s">
        <v>180</v>
      </c>
      <c r="P2394" s="149"/>
      <c r="Q2394" s="135" t="s">
        <v>110</v>
      </c>
      <c r="R2394" s="136"/>
      <c r="S2394" s="88"/>
      <c r="T2394" s="88"/>
      <c r="U2394" s="137">
        <v>0</v>
      </c>
      <c r="V2394" s="137">
        <v>0</v>
      </c>
      <c r="W2394" s="138">
        <v>0</v>
      </c>
      <c r="X2394" s="137">
        <v>0</v>
      </c>
      <c r="Y2394" s="88">
        <v>0</v>
      </c>
      <c r="Z2394" s="88">
        <v>0</v>
      </c>
      <c r="AA2394" s="88">
        <v>0</v>
      </c>
      <c r="AB2394" s="88">
        <v>0</v>
      </c>
      <c r="AC2394" s="88">
        <v>0</v>
      </c>
      <c r="AD2394" s="88">
        <v>0</v>
      </c>
      <c r="AE2394" s="88">
        <v>0</v>
      </c>
      <c r="AF2394" s="88">
        <v>0</v>
      </c>
      <c r="AG2394" s="88">
        <v>0</v>
      </c>
      <c r="AH2394" s="139">
        <v>0</v>
      </c>
      <c r="AI2394" s="139">
        <v>0</v>
      </c>
      <c r="AU2394" s="88"/>
    </row>
    <row r="2395" spans="3:47" s="11" customFormat="1" outlineLevel="2" x14ac:dyDescent="0.2">
      <c r="C2395" s="119">
        <v>22</v>
      </c>
      <c r="E2395" s="134"/>
      <c r="F2395" s="159" t="s">
        <v>152</v>
      </c>
      <c r="H2395" s="72" t="s">
        <v>180</v>
      </c>
      <c r="P2395" s="149"/>
      <c r="Q2395" s="135" t="s">
        <v>110</v>
      </c>
      <c r="R2395" s="136"/>
      <c r="S2395" s="88"/>
      <c r="T2395" s="88"/>
      <c r="U2395" s="137">
        <v>0</v>
      </c>
      <c r="V2395" s="137">
        <v>0</v>
      </c>
      <c r="W2395" s="138">
        <v>0</v>
      </c>
      <c r="X2395" s="137">
        <v>0</v>
      </c>
      <c r="Y2395" s="88">
        <v>0</v>
      </c>
      <c r="Z2395" s="88">
        <v>0</v>
      </c>
      <c r="AA2395" s="88">
        <v>0</v>
      </c>
      <c r="AB2395" s="88">
        <v>0</v>
      </c>
      <c r="AC2395" s="88">
        <v>0</v>
      </c>
      <c r="AD2395" s="88">
        <v>0</v>
      </c>
      <c r="AE2395" s="88">
        <v>0</v>
      </c>
      <c r="AF2395" s="88">
        <v>0</v>
      </c>
      <c r="AG2395" s="88">
        <v>0</v>
      </c>
      <c r="AH2395" s="139">
        <v>0</v>
      </c>
      <c r="AI2395" s="139">
        <v>0</v>
      </c>
      <c r="AU2395" s="88"/>
    </row>
    <row r="2396" spans="3:47" s="11" customFormat="1" outlineLevel="2" x14ac:dyDescent="0.2">
      <c r="C2396" s="119">
        <v>22</v>
      </c>
      <c r="E2396" s="140"/>
      <c r="F2396" s="160" t="s">
        <v>152</v>
      </c>
      <c r="G2396" s="142"/>
      <c r="H2396" s="161" t="s">
        <v>180</v>
      </c>
      <c r="I2396" s="142"/>
      <c r="J2396" s="142"/>
      <c r="K2396" s="142"/>
      <c r="L2396" s="142"/>
      <c r="M2396" s="142"/>
      <c r="N2396" s="142"/>
      <c r="O2396" s="142"/>
      <c r="P2396" s="155"/>
      <c r="Q2396" s="143" t="s">
        <v>110</v>
      </c>
      <c r="R2396" s="144"/>
      <c r="S2396" s="145"/>
      <c r="T2396" s="145"/>
      <c r="U2396" s="146">
        <v>0</v>
      </c>
      <c r="V2396" s="146">
        <v>0</v>
      </c>
      <c r="W2396" s="147">
        <v>0</v>
      </c>
      <c r="X2396" s="146">
        <v>0</v>
      </c>
      <c r="Y2396" s="145">
        <v>0</v>
      </c>
      <c r="Z2396" s="145">
        <v>0</v>
      </c>
      <c r="AA2396" s="145">
        <v>0</v>
      </c>
      <c r="AB2396" s="145">
        <v>0</v>
      </c>
      <c r="AC2396" s="145">
        <v>0</v>
      </c>
      <c r="AD2396" s="145">
        <v>0</v>
      </c>
      <c r="AE2396" s="145">
        <v>0</v>
      </c>
      <c r="AF2396" s="145">
        <v>0</v>
      </c>
      <c r="AG2396" s="145">
        <v>0</v>
      </c>
      <c r="AH2396" s="148">
        <v>0</v>
      </c>
      <c r="AI2396" s="148">
        <v>0</v>
      </c>
      <c r="AU2396" s="88"/>
    </row>
    <row r="2397" spans="3:47" s="11" customFormat="1" outlineLevel="2" x14ac:dyDescent="0.2">
      <c r="C2397" s="119">
        <v>22</v>
      </c>
      <c r="F2397" s="159"/>
      <c r="P2397" s="149" t="s">
        <v>181</v>
      </c>
      <c r="Q2397" s="16" t="s">
        <v>110</v>
      </c>
      <c r="R2397" s="150"/>
      <c r="S2397" s="150"/>
      <c r="T2397" s="150"/>
      <c r="U2397" s="150">
        <v>1767.5050826043648</v>
      </c>
      <c r="V2397" s="150">
        <v>1863.0164903329187</v>
      </c>
      <c r="W2397" s="150">
        <v>1932.4879842880364</v>
      </c>
      <c r="X2397" s="150">
        <v>2068.5449888487437</v>
      </c>
      <c r="Y2397" s="150">
        <v>2116.9100571249305</v>
      </c>
      <c r="Z2397" s="150">
        <v>2162.493057920276</v>
      </c>
      <c r="AA2397" s="150">
        <v>2205.9542258607567</v>
      </c>
      <c r="AB2397" s="150">
        <v>2191.5145105011134</v>
      </c>
      <c r="AC2397" s="150">
        <v>2235.2752426789743</v>
      </c>
      <c r="AD2397" s="150">
        <v>2279.9106308342912</v>
      </c>
      <c r="AE2397" s="150">
        <v>2325.4381775721099</v>
      </c>
      <c r="AF2397" s="150">
        <v>2371.875736252704</v>
      </c>
      <c r="AG2397" s="150">
        <v>2419.2415180335233</v>
      </c>
      <c r="AH2397" s="150">
        <v>2467.5540990528261</v>
      </c>
      <c r="AI2397" s="150">
        <v>2516.832427757869</v>
      </c>
      <c r="AU2397" s="88"/>
    </row>
    <row r="2398" spans="3:47" s="11" customFormat="1" outlineLevel="2" x14ac:dyDescent="0.2">
      <c r="C2398" s="119">
        <v>22</v>
      </c>
      <c r="P2398" s="149" t="s">
        <v>182</v>
      </c>
      <c r="Q2398" s="16" t="s">
        <v>110</v>
      </c>
      <c r="R2398" s="150"/>
      <c r="S2398" s="150"/>
      <c r="T2398" s="150"/>
      <c r="U2398" s="150">
        <v>0</v>
      </c>
      <c r="V2398" s="150">
        <v>0</v>
      </c>
      <c r="W2398" s="150">
        <v>0</v>
      </c>
      <c r="X2398" s="150">
        <v>0</v>
      </c>
      <c r="Y2398" s="150">
        <v>0</v>
      </c>
      <c r="Z2398" s="150">
        <v>0</v>
      </c>
      <c r="AA2398" s="150">
        <v>0</v>
      </c>
      <c r="AB2398" s="150">
        <v>0</v>
      </c>
      <c r="AC2398" s="150">
        <v>0</v>
      </c>
      <c r="AD2398" s="150">
        <v>0</v>
      </c>
      <c r="AE2398" s="150">
        <v>0</v>
      </c>
      <c r="AF2398" s="150">
        <v>0</v>
      </c>
      <c r="AG2398" s="150">
        <v>0</v>
      </c>
      <c r="AH2398" s="150">
        <v>0</v>
      </c>
      <c r="AI2398" s="150">
        <v>0</v>
      </c>
      <c r="AU2398" s="88"/>
    </row>
    <row r="2399" spans="3:47" s="11" customFormat="1" outlineLevel="2" x14ac:dyDescent="0.2">
      <c r="C2399" s="119">
        <v>22</v>
      </c>
      <c r="F2399" s="124"/>
      <c r="P2399" s="149" t="s">
        <v>183</v>
      </c>
      <c r="Q2399" s="16" t="s">
        <v>110</v>
      </c>
      <c r="R2399" s="150"/>
      <c r="S2399" s="150"/>
      <c r="T2399" s="150"/>
      <c r="U2399" s="150">
        <v>1767.5050826043648</v>
      </c>
      <c r="V2399" s="150">
        <v>1863.0164903329187</v>
      </c>
      <c r="W2399" s="150">
        <v>1932.4879842880364</v>
      </c>
      <c r="X2399" s="150">
        <v>2068.5449888487437</v>
      </c>
      <c r="Y2399" s="150">
        <v>2116.9100571249305</v>
      </c>
      <c r="Z2399" s="150">
        <v>2162.493057920276</v>
      </c>
      <c r="AA2399" s="150">
        <v>2205.9542258607567</v>
      </c>
      <c r="AB2399" s="150">
        <v>2191.5145105011134</v>
      </c>
      <c r="AC2399" s="150">
        <v>2235.2752426789743</v>
      </c>
      <c r="AD2399" s="150">
        <v>2279.9106308342912</v>
      </c>
      <c r="AE2399" s="150">
        <v>2325.4381775721099</v>
      </c>
      <c r="AF2399" s="150">
        <v>2371.875736252704</v>
      </c>
      <c r="AG2399" s="150">
        <v>2419.2415180335233</v>
      </c>
      <c r="AH2399" s="150">
        <v>2467.5540990528261</v>
      </c>
      <c r="AI2399" s="150">
        <v>2516.832427757869</v>
      </c>
      <c r="AU2399" s="88"/>
    </row>
    <row r="2400" spans="3:47" s="11" customFormat="1" outlineLevel="2" x14ac:dyDescent="0.2">
      <c r="C2400" s="119">
        <v>22</v>
      </c>
      <c r="F2400" s="124"/>
      <c r="P2400" s="149"/>
      <c r="Q2400" s="16"/>
      <c r="R2400" s="88"/>
      <c r="S2400" s="88"/>
      <c r="T2400" s="88"/>
      <c r="U2400" s="88"/>
      <c r="V2400" s="88"/>
      <c r="W2400" s="88"/>
      <c r="X2400" s="88"/>
      <c r="Y2400" s="88"/>
      <c r="Z2400" s="88"/>
      <c r="AA2400" s="88"/>
      <c r="AB2400" s="88"/>
      <c r="AC2400" s="88"/>
      <c r="AD2400" s="88"/>
      <c r="AE2400" s="88"/>
      <c r="AF2400" s="88"/>
      <c r="AG2400" s="88"/>
      <c r="AH2400" s="88"/>
      <c r="AI2400" s="88"/>
      <c r="AU2400" s="88"/>
    </row>
    <row r="2401" spans="3:47" outlineLevel="1" x14ac:dyDescent="0.2">
      <c r="C2401" s="119">
        <v>22</v>
      </c>
      <c r="D2401" s="11"/>
      <c r="E2401" s="162" t="s">
        <v>184</v>
      </c>
      <c r="F2401" s="121"/>
      <c r="G2401" s="121"/>
      <c r="H2401" s="121"/>
      <c r="I2401" s="121"/>
      <c r="J2401" s="121"/>
      <c r="K2401" s="121"/>
      <c r="L2401" s="121"/>
      <c r="M2401" s="121"/>
      <c r="N2401" s="121"/>
      <c r="O2401" s="121"/>
      <c r="P2401" s="121"/>
      <c r="Q2401" s="122"/>
      <c r="R2401" s="123"/>
      <c r="S2401" s="123"/>
      <c r="T2401" s="123"/>
      <c r="U2401" s="123"/>
      <c r="V2401" s="123"/>
      <c r="W2401" s="123"/>
      <c r="X2401" s="123"/>
      <c r="Y2401" s="123"/>
      <c r="Z2401" s="123"/>
      <c r="AA2401" s="123"/>
      <c r="AB2401" s="123"/>
      <c r="AC2401" s="123"/>
      <c r="AD2401" s="123"/>
      <c r="AE2401" s="123"/>
      <c r="AF2401" s="123"/>
      <c r="AG2401" s="123"/>
      <c r="AH2401" s="123"/>
      <c r="AI2401" s="123"/>
      <c r="AT2401" s="11"/>
      <c r="AU2401" s="88"/>
    </row>
    <row r="2402" spans="3:47" outlineLevel="2" x14ac:dyDescent="0.2">
      <c r="C2402" s="119">
        <v>22</v>
      </c>
      <c r="D2402" s="11"/>
      <c r="E2402" s="11"/>
      <c r="F2402" s="11"/>
      <c r="G2402" s="16"/>
      <c r="H2402" s="163" t="s">
        <v>6</v>
      </c>
      <c r="I2402" s="163" t="s">
        <v>5</v>
      </c>
      <c r="J2402" s="163" t="s">
        <v>129</v>
      </c>
      <c r="K2402" s="163" t="s">
        <v>128</v>
      </c>
      <c r="L2402" s="11"/>
      <c r="M2402" s="11"/>
      <c r="N2402" s="11"/>
      <c r="O2402" s="11"/>
      <c r="P2402" s="149"/>
      <c r="Q2402" s="164"/>
      <c r="V2402" s="165"/>
      <c r="W2402" s="150"/>
      <c r="X2402" s="150"/>
      <c r="Y2402" s="150"/>
      <c r="Z2402" s="150"/>
      <c r="AA2402" s="150"/>
      <c r="AB2402" s="150"/>
      <c r="AC2402" s="150"/>
      <c r="AD2402" s="150"/>
      <c r="AE2402" s="150"/>
      <c r="AF2402" s="150"/>
      <c r="AG2402" s="150"/>
      <c r="AH2402" s="150"/>
      <c r="AI2402" s="150"/>
      <c r="AT2402" s="11"/>
      <c r="AU2402" s="88"/>
    </row>
    <row r="2403" spans="3:47" outlineLevel="2" x14ac:dyDescent="0.2">
      <c r="C2403" s="119">
        <v>22</v>
      </c>
      <c r="D2403" s="167" t="s">
        <v>218</v>
      </c>
      <c r="E2403" s="11"/>
      <c r="F2403" s="125" t="s">
        <v>209</v>
      </c>
      <c r="G2403" s="168" t="s">
        <v>130</v>
      </c>
      <c r="H2403" s="169">
        <v>0</v>
      </c>
      <c r="I2403" s="170">
        <v>1</v>
      </c>
      <c r="J2403" s="170">
        <v>1</v>
      </c>
      <c r="K2403" s="171">
        <v>0</v>
      </c>
      <c r="L2403" s="11"/>
      <c r="M2403" s="11"/>
      <c r="N2403" s="11"/>
      <c r="O2403" s="11"/>
      <c r="P2403" s="149"/>
      <c r="Q2403" s="164"/>
      <c r="V2403" s="165"/>
      <c r="W2403" s="11"/>
      <c r="X2403" s="11"/>
      <c r="Y2403" s="150"/>
      <c r="Z2403" s="150"/>
      <c r="AA2403" s="150"/>
      <c r="AB2403" s="150"/>
      <c r="AC2403" s="150"/>
      <c r="AD2403" s="150"/>
      <c r="AE2403" s="150"/>
      <c r="AF2403" s="150"/>
      <c r="AG2403" s="11"/>
      <c r="AH2403" s="11"/>
      <c r="AI2403" s="11"/>
      <c r="AT2403" s="11"/>
      <c r="AU2403" s="88"/>
    </row>
    <row r="2404" spans="3:47" outlineLevel="2" x14ac:dyDescent="0.2">
      <c r="C2404" s="119">
        <v>22</v>
      </c>
      <c r="D2404" s="167" t="s">
        <v>218</v>
      </c>
      <c r="E2404" s="11"/>
      <c r="F2404" s="134" t="s">
        <v>31</v>
      </c>
      <c r="G2404" s="16" t="s">
        <v>130</v>
      </c>
      <c r="H2404" s="172">
        <v>1</v>
      </c>
      <c r="I2404" s="173">
        <v>0</v>
      </c>
      <c r="J2404" s="173">
        <v>1</v>
      </c>
      <c r="K2404" s="174">
        <v>0</v>
      </c>
      <c r="L2404" s="11"/>
      <c r="M2404" s="11"/>
      <c r="N2404" s="11"/>
      <c r="O2404" s="11"/>
      <c r="P2404" s="149"/>
      <c r="Q2404" s="164"/>
      <c r="V2404" s="165"/>
      <c r="W2404" s="11"/>
      <c r="X2404" s="11"/>
      <c r="Y2404" s="150"/>
      <c r="Z2404" s="150"/>
      <c r="AA2404" s="150"/>
      <c r="AB2404" s="150"/>
      <c r="AC2404" s="150"/>
      <c r="AD2404" s="150"/>
      <c r="AE2404" s="150"/>
      <c r="AF2404" s="150"/>
      <c r="AG2404" s="11"/>
      <c r="AH2404" s="11"/>
      <c r="AI2404" s="11"/>
      <c r="AT2404" s="11"/>
      <c r="AU2404" s="88"/>
    </row>
    <row r="2405" spans="3:47" outlineLevel="2" x14ac:dyDescent="0.2">
      <c r="C2405" s="119">
        <v>22</v>
      </c>
      <c r="D2405" s="167" t="s">
        <v>218</v>
      </c>
      <c r="E2405" s="11"/>
      <c r="F2405" s="134" t="s">
        <v>28</v>
      </c>
      <c r="G2405" s="16" t="s">
        <v>130</v>
      </c>
      <c r="H2405" s="172">
        <v>1</v>
      </c>
      <c r="I2405" s="173">
        <v>0</v>
      </c>
      <c r="J2405" s="173">
        <v>1</v>
      </c>
      <c r="K2405" s="174">
        <v>0</v>
      </c>
      <c r="L2405" s="11"/>
      <c r="M2405" s="11"/>
      <c r="N2405" s="11"/>
      <c r="O2405" s="11"/>
      <c r="P2405" s="149"/>
      <c r="Q2405" s="164"/>
      <c r="V2405" s="165"/>
      <c r="W2405" s="150"/>
      <c r="X2405" s="150"/>
      <c r="Y2405" s="150"/>
      <c r="Z2405" s="150"/>
      <c r="AA2405" s="150"/>
      <c r="AB2405" s="150"/>
      <c r="AC2405" s="150"/>
      <c r="AD2405" s="150"/>
      <c r="AE2405" s="150"/>
      <c r="AF2405" s="150"/>
      <c r="AG2405" s="11"/>
      <c r="AH2405" s="11"/>
      <c r="AI2405" s="11"/>
      <c r="AT2405" s="11"/>
      <c r="AU2405" s="88"/>
    </row>
    <row r="2406" spans="3:47" outlineLevel="2" x14ac:dyDescent="0.2">
      <c r="C2406" s="119">
        <v>22</v>
      </c>
      <c r="D2406" s="167" t="s">
        <v>218</v>
      </c>
      <c r="E2406" s="11"/>
      <c r="F2406" s="134" t="s">
        <v>210</v>
      </c>
      <c r="G2406" s="16" t="s">
        <v>130</v>
      </c>
      <c r="H2406" s="172">
        <v>0.8</v>
      </c>
      <c r="I2406" s="173">
        <v>0.19999999999999996</v>
      </c>
      <c r="J2406" s="173">
        <v>0.5</v>
      </c>
      <c r="K2406" s="174">
        <v>0.5</v>
      </c>
      <c r="L2406" s="11"/>
      <c r="M2406" s="11"/>
      <c r="N2406" s="11"/>
      <c r="O2406" s="11"/>
      <c r="P2406" s="149"/>
      <c r="Q2406" s="164"/>
      <c r="V2406" s="165"/>
      <c r="W2406" s="150"/>
      <c r="X2406" s="150"/>
      <c r="Y2406" s="150"/>
      <c r="Z2406" s="150"/>
      <c r="AA2406" s="150"/>
      <c r="AB2406" s="150"/>
      <c r="AC2406" s="150"/>
      <c r="AD2406" s="150"/>
      <c r="AE2406" s="150"/>
      <c r="AF2406" s="150"/>
      <c r="AG2406" s="11"/>
      <c r="AH2406" s="11"/>
      <c r="AI2406" s="11"/>
      <c r="AT2406" s="11"/>
      <c r="AU2406" s="88"/>
    </row>
    <row r="2407" spans="3:47" outlineLevel="2" x14ac:dyDescent="0.2">
      <c r="C2407" s="119">
        <v>22</v>
      </c>
      <c r="D2407" s="167" t="s">
        <v>218</v>
      </c>
      <c r="E2407" s="11"/>
      <c r="F2407" s="134" t="s">
        <v>211</v>
      </c>
      <c r="G2407" s="16" t="s">
        <v>130</v>
      </c>
      <c r="H2407" s="172">
        <v>1</v>
      </c>
      <c r="I2407" s="173">
        <v>0</v>
      </c>
      <c r="J2407" s="173">
        <v>0.5</v>
      </c>
      <c r="K2407" s="174">
        <v>0.5</v>
      </c>
      <c r="L2407" s="11"/>
      <c r="M2407" s="11"/>
      <c r="N2407" s="11"/>
      <c r="O2407" s="11"/>
      <c r="P2407" s="149"/>
      <c r="Q2407" s="164"/>
      <c r="V2407" s="165"/>
      <c r="W2407" s="150"/>
      <c r="X2407" s="150"/>
      <c r="Y2407" s="150"/>
      <c r="Z2407" s="150"/>
      <c r="AA2407" s="150"/>
      <c r="AB2407" s="150"/>
      <c r="AC2407" s="150"/>
      <c r="AD2407" s="150"/>
      <c r="AE2407" s="150"/>
      <c r="AF2407" s="150"/>
      <c r="AG2407" s="11"/>
      <c r="AH2407" s="11"/>
      <c r="AI2407" s="11"/>
      <c r="AT2407" s="11"/>
      <c r="AU2407" s="88"/>
    </row>
    <row r="2408" spans="3:47" outlineLevel="2" x14ac:dyDescent="0.2">
      <c r="C2408" s="119">
        <v>22</v>
      </c>
      <c r="D2408" s="167" t="s">
        <v>218</v>
      </c>
      <c r="E2408" s="11"/>
      <c r="F2408" s="134" t="s">
        <v>212</v>
      </c>
      <c r="G2408" s="16" t="s">
        <v>130</v>
      </c>
      <c r="H2408" s="172">
        <v>0.8</v>
      </c>
      <c r="I2408" s="173">
        <v>0.19999999999999996</v>
      </c>
      <c r="J2408" s="173">
        <v>1</v>
      </c>
      <c r="K2408" s="174">
        <v>0</v>
      </c>
      <c r="L2408" s="11"/>
      <c r="M2408" s="11"/>
      <c r="N2408" s="11"/>
      <c r="O2408" s="11"/>
      <c r="P2408" s="149"/>
      <c r="Q2408" s="164"/>
      <c r="V2408" s="165"/>
      <c r="W2408" s="150"/>
      <c r="X2408" s="150"/>
      <c r="Y2408" s="150"/>
      <c r="Z2408" s="150"/>
      <c r="AA2408" s="150"/>
      <c r="AB2408" s="150"/>
      <c r="AC2408" s="150"/>
      <c r="AD2408" s="150"/>
      <c r="AE2408" s="150"/>
      <c r="AF2408" s="150"/>
      <c r="AG2408" s="11"/>
      <c r="AH2408" s="11"/>
      <c r="AI2408" s="11"/>
      <c r="AT2408" s="11"/>
      <c r="AU2408" s="88"/>
    </row>
    <row r="2409" spans="3:47" outlineLevel="2" x14ac:dyDescent="0.2">
      <c r="C2409" s="119">
        <v>22</v>
      </c>
      <c r="D2409" s="167" t="s">
        <v>218</v>
      </c>
      <c r="E2409" s="11"/>
      <c r="F2409" s="134" t="s">
        <v>213</v>
      </c>
      <c r="G2409" s="16" t="s">
        <v>130</v>
      </c>
      <c r="H2409" s="172">
        <v>1</v>
      </c>
      <c r="I2409" s="173">
        <v>0</v>
      </c>
      <c r="J2409" s="173">
        <v>1</v>
      </c>
      <c r="K2409" s="174">
        <v>0</v>
      </c>
      <c r="L2409" s="11"/>
      <c r="M2409" s="11"/>
      <c r="N2409" s="11"/>
      <c r="O2409" s="11"/>
      <c r="P2409" s="149"/>
      <c r="Q2409" s="164"/>
      <c r="V2409" s="165"/>
      <c r="W2409" s="150"/>
      <c r="X2409" s="150"/>
      <c r="Y2409" s="150"/>
      <c r="Z2409" s="150"/>
      <c r="AA2409" s="150"/>
      <c r="AB2409" s="150"/>
      <c r="AC2409" s="150"/>
      <c r="AD2409" s="150"/>
      <c r="AE2409" s="150"/>
      <c r="AF2409" s="150"/>
      <c r="AG2409" s="11"/>
      <c r="AH2409" s="11"/>
      <c r="AI2409" s="11"/>
      <c r="AT2409" s="11"/>
      <c r="AU2409" s="88"/>
    </row>
    <row r="2410" spans="3:47" outlineLevel="2" x14ac:dyDescent="0.2">
      <c r="C2410" s="119">
        <v>22</v>
      </c>
      <c r="D2410" s="167" t="s">
        <v>218</v>
      </c>
      <c r="E2410" s="11"/>
      <c r="F2410" s="134" t="s">
        <v>214</v>
      </c>
      <c r="G2410" s="16" t="s">
        <v>130</v>
      </c>
      <c r="H2410" s="172">
        <v>0.8</v>
      </c>
      <c r="I2410" s="173">
        <v>0.19999999999999996</v>
      </c>
      <c r="J2410" s="173">
        <v>1</v>
      </c>
      <c r="K2410" s="174">
        <v>0</v>
      </c>
      <c r="L2410" s="11"/>
      <c r="M2410" s="11"/>
      <c r="N2410" s="11"/>
      <c r="O2410" s="11"/>
      <c r="P2410" s="149"/>
      <c r="Q2410" s="164"/>
      <c r="V2410" s="165"/>
      <c r="W2410" s="150"/>
      <c r="X2410" s="150"/>
      <c r="Y2410" s="150"/>
      <c r="Z2410" s="150"/>
      <c r="AA2410" s="150"/>
      <c r="AB2410" s="150"/>
      <c r="AC2410" s="150"/>
      <c r="AD2410" s="150"/>
      <c r="AE2410" s="150"/>
      <c r="AF2410" s="150"/>
      <c r="AG2410" s="11"/>
      <c r="AH2410" s="11"/>
      <c r="AI2410" s="11"/>
      <c r="AT2410" s="11"/>
      <c r="AU2410" s="88"/>
    </row>
    <row r="2411" spans="3:47" outlineLevel="2" x14ac:dyDescent="0.2">
      <c r="C2411" s="119">
        <v>22</v>
      </c>
      <c r="D2411" s="167" t="s">
        <v>218</v>
      </c>
      <c r="E2411" s="11"/>
      <c r="F2411" s="134" t="s">
        <v>215</v>
      </c>
      <c r="G2411" s="16" t="s">
        <v>130</v>
      </c>
      <c r="H2411" s="172">
        <v>1</v>
      </c>
      <c r="I2411" s="173">
        <v>0</v>
      </c>
      <c r="J2411" s="173">
        <v>1</v>
      </c>
      <c r="K2411" s="174">
        <v>0</v>
      </c>
      <c r="L2411" s="11"/>
      <c r="M2411" s="11"/>
      <c r="N2411" s="11"/>
      <c r="O2411" s="11"/>
      <c r="P2411" s="149"/>
      <c r="Q2411" s="164"/>
      <c r="V2411" s="165"/>
      <c r="W2411" s="150"/>
      <c r="X2411" s="150"/>
      <c r="Y2411" s="150"/>
      <c r="Z2411" s="150"/>
      <c r="AA2411" s="150"/>
      <c r="AB2411" s="150"/>
      <c r="AC2411" s="150"/>
      <c r="AD2411" s="150"/>
      <c r="AE2411" s="150"/>
      <c r="AF2411" s="150"/>
      <c r="AG2411" s="11"/>
      <c r="AH2411" s="11"/>
      <c r="AI2411" s="11"/>
      <c r="AT2411" s="11"/>
      <c r="AU2411" s="88"/>
    </row>
    <row r="2412" spans="3:47" outlineLevel="2" x14ac:dyDescent="0.2">
      <c r="C2412" s="119">
        <v>22</v>
      </c>
      <c r="D2412" s="167" t="s">
        <v>218</v>
      </c>
      <c r="E2412" s="11"/>
      <c r="F2412" s="175" t="s">
        <v>216</v>
      </c>
      <c r="G2412" s="16" t="s">
        <v>130</v>
      </c>
      <c r="H2412" s="172">
        <v>1</v>
      </c>
      <c r="I2412" s="173">
        <v>0</v>
      </c>
      <c r="J2412" s="173">
        <v>1</v>
      </c>
      <c r="K2412" s="174">
        <v>0</v>
      </c>
      <c r="L2412" s="11"/>
      <c r="M2412" s="11"/>
      <c r="N2412" s="11"/>
      <c r="O2412" s="11"/>
      <c r="P2412" s="149"/>
      <c r="Q2412" s="164"/>
      <c r="V2412" s="165"/>
      <c r="W2412" s="150"/>
      <c r="X2412" s="150"/>
      <c r="Y2412" s="150"/>
      <c r="Z2412" s="150"/>
      <c r="AA2412" s="150"/>
      <c r="AB2412" s="150"/>
      <c r="AC2412" s="150"/>
      <c r="AD2412" s="150"/>
      <c r="AE2412" s="150"/>
      <c r="AF2412" s="150"/>
      <c r="AG2412" s="11"/>
      <c r="AH2412" s="11"/>
      <c r="AI2412" s="11"/>
      <c r="AT2412" s="11"/>
      <c r="AU2412" s="88"/>
    </row>
    <row r="2413" spans="3:47" outlineLevel="2" x14ac:dyDescent="0.2">
      <c r="C2413" s="119">
        <v>22</v>
      </c>
      <c r="D2413" s="167" t="s">
        <v>218</v>
      </c>
      <c r="E2413" s="11"/>
      <c r="F2413" s="175" t="s">
        <v>33</v>
      </c>
      <c r="G2413" s="16" t="s">
        <v>130</v>
      </c>
      <c r="H2413" s="172">
        <v>1</v>
      </c>
      <c r="I2413" s="173">
        <v>0</v>
      </c>
      <c r="J2413" s="173">
        <v>1</v>
      </c>
      <c r="K2413" s="174">
        <v>0</v>
      </c>
      <c r="L2413" s="11"/>
      <c r="M2413" s="11"/>
      <c r="N2413" s="11"/>
      <c r="O2413" s="11"/>
      <c r="P2413" s="149"/>
      <c r="Q2413" s="164"/>
      <c r="V2413" s="165"/>
      <c r="W2413" s="150"/>
      <c r="X2413" s="150"/>
      <c r="Y2413" s="150"/>
      <c r="Z2413" s="150"/>
      <c r="AA2413" s="150"/>
      <c r="AB2413" s="150"/>
      <c r="AC2413" s="150"/>
      <c r="AD2413" s="150"/>
      <c r="AE2413" s="150"/>
      <c r="AF2413" s="150"/>
      <c r="AG2413" s="11"/>
      <c r="AH2413" s="11"/>
      <c r="AI2413" s="11"/>
      <c r="AT2413" s="11"/>
      <c r="AU2413" s="88"/>
    </row>
    <row r="2414" spans="3:47" outlineLevel="2" x14ac:dyDescent="0.2">
      <c r="C2414" s="119">
        <v>22</v>
      </c>
      <c r="D2414" s="167" t="s">
        <v>218</v>
      </c>
      <c r="E2414" s="11"/>
      <c r="F2414" s="175" t="s">
        <v>34</v>
      </c>
      <c r="G2414" s="16" t="s">
        <v>130</v>
      </c>
      <c r="H2414" s="172">
        <v>1</v>
      </c>
      <c r="I2414" s="173">
        <v>0</v>
      </c>
      <c r="J2414" s="173">
        <v>1</v>
      </c>
      <c r="K2414" s="174">
        <v>0</v>
      </c>
      <c r="L2414" s="11"/>
      <c r="M2414" s="11"/>
      <c r="N2414" s="11"/>
      <c r="O2414" s="11"/>
      <c r="P2414" s="149"/>
      <c r="Q2414" s="164"/>
      <c r="V2414" s="165"/>
      <c r="W2414" s="150"/>
      <c r="X2414" s="150"/>
      <c r="Y2414" s="150"/>
      <c r="Z2414" s="150"/>
      <c r="AA2414" s="150"/>
      <c r="AB2414" s="150"/>
      <c r="AC2414" s="150"/>
      <c r="AD2414" s="150"/>
      <c r="AE2414" s="150"/>
      <c r="AF2414" s="150"/>
      <c r="AG2414" s="11"/>
      <c r="AH2414" s="11"/>
      <c r="AI2414" s="11"/>
      <c r="AT2414" s="11"/>
      <c r="AU2414" s="88"/>
    </row>
    <row r="2415" spans="3:47" outlineLevel="2" x14ac:dyDescent="0.2">
      <c r="C2415" s="119">
        <v>22</v>
      </c>
      <c r="D2415" s="167" t="s">
        <v>218</v>
      </c>
      <c r="E2415" s="11"/>
      <c r="F2415" s="175" t="s">
        <v>217</v>
      </c>
      <c r="G2415" s="16" t="s">
        <v>130</v>
      </c>
      <c r="H2415" s="172">
        <v>1</v>
      </c>
      <c r="I2415" s="173">
        <v>0</v>
      </c>
      <c r="J2415" s="173">
        <v>1</v>
      </c>
      <c r="K2415" s="174">
        <v>0</v>
      </c>
      <c r="L2415" s="11"/>
      <c r="M2415" s="11"/>
      <c r="N2415" s="11"/>
      <c r="O2415" s="11"/>
      <c r="P2415" s="149"/>
      <c r="Q2415" s="164"/>
      <c r="V2415" s="165"/>
      <c r="W2415" s="150"/>
      <c r="X2415" s="150"/>
      <c r="Y2415" s="150"/>
      <c r="Z2415" s="150"/>
      <c r="AA2415" s="150"/>
      <c r="AB2415" s="150"/>
      <c r="AC2415" s="150"/>
      <c r="AD2415" s="150"/>
      <c r="AE2415" s="150"/>
      <c r="AF2415" s="150"/>
      <c r="AG2415" s="11"/>
      <c r="AH2415" s="11"/>
      <c r="AI2415" s="11"/>
      <c r="AT2415" s="11"/>
      <c r="AU2415" s="88"/>
    </row>
    <row r="2416" spans="3:47" outlineLevel="2" x14ac:dyDescent="0.2">
      <c r="C2416" s="119">
        <v>22</v>
      </c>
      <c r="D2416" s="167" t="s">
        <v>218</v>
      </c>
      <c r="E2416" s="11"/>
      <c r="F2416" s="175" t="s">
        <v>152</v>
      </c>
      <c r="G2416" s="16" t="s">
        <v>130</v>
      </c>
      <c r="H2416" s="172">
        <v>0</v>
      </c>
      <c r="I2416" s="173">
        <v>1</v>
      </c>
      <c r="J2416" s="173">
        <v>0</v>
      </c>
      <c r="K2416" s="174">
        <v>0</v>
      </c>
      <c r="L2416" s="11"/>
      <c r="M2416" s="11"/>
      <c r="N2416" s="11"/>
      <c r="O2416" s="11"/>
      <c r="P2416" s="149"/>
      <c r="Q2416" s="164"/>
      <c r="V2416" s="165"/>
      <c r="W2416" s="150"/>
      <c r="X2416" s="150"/>
      <c r="Y2416" s="150"/>
      <c r="Z2416" s="150"/>
      <c r="AA2416" s="150"/>
      <c r="AB2416" s="150"/>
      <c r="AC2416" s="150"/>
      <c r="AD2416" s="150"/>
      <c r="AE2416" s="150"/>
      <c r="AF2416" s="150"/>
      <c r="AG2416" s="11"/>
      <c r="AH2416" s="11"/>
      <c r="AI2416" s="11"/>
      <c r="AT2416" s="11"/>
      <c r="AU2416" s="88"/>
    </row>
    <row r="2417" spans="3:47" outlineLevel="2" x14ac:dyDescent="0.2">
      <c r="C2417" s="119">
        <v>22</v>
      </c>
      <c r="D2417" s="167" t="s">
        <v>218</v>
      </c>
      <c r="E2417" s="11"/>
      <c r="F2417" s="176" t="s">
        <v>152</v>
      </c>
      <c r="G2417" s="177" t="s">
        <v>130</v>
      </c>
      <c r="H2417" s="178">
        <v>0</v>
      </c>
      <c r="I2417" s="179">
        <v>1</v>
      </c>
      <c r="J2417" s="179">
        <v>0</v>
      </c>
      <c r="K2417" s="180">
        <v>0</v>
      </c>
      <c r="L2417" s="11"/>
      <c r="M2417" s="11"/>
      <c r="N2417" s="11"/>
      <c r="O2417" s="11"/>
      <c r="P2417" s="149"/>
      <c r="Q2417" s="164"/>
      <c r="V2417" s="165"/>
      <c r="W2417" s="150"/>
      <c r="X2417" s="150"/>
      <c r="Y2417" s="150"/>
      <c r="Z2417" s="150"/>
      <c r="AA2417" s="150"/>
      <c r="AB2417" s="150"/>
      <c r="AC2417" s="150"/>
      <c r="AD2417" s="150"/>
      <c r="AE2417" s="150"/>
      <c r="AF2417" s="150"/>
      <c r="AG2417" s="11"/>
      <c r="AH2417" s="11"/>
      <c r="AI2417" s="11"/>
      <c r="AT2417" s="11"/>
      <c r="AU2417" s="88"/>
    </row>
    <row r="2418" spans="3:47" outlineLevel="2" x14ac:dyDescent="0.2">
      <c r="C2418" s="119">
        <v>22</v>
      </c>
      <c r="D2418" s="167" t="s">
        <v>218</v>
      </c>
      <c r="E2418" s="11"/>
      <c r="F2418" s="125" t="s">
        <v>152</v>
      </c>
      <c r="G2418" s="168" t="s">
        <v>130</v>
      </c>
      <c r="H2418" s="172">
        <v>0</v>
      </c>
      <c r="I2418" s="173">
        <v>1</v>
      </c>
      <c r="J2418" s="173">
        <v>0</v>
      </c>
      <c r="K2418" s="174">
        <v>0</v>
      </c>
      <c r="L2418" s="11"/>
      <c r="M2418" s="11"/>
      <c r="N2418" s="11"/>
      <c r="O2418" s="11"/>
      <c r="P2418" s="149"/>
      <c r="Q2418" s="164"/>
      <c r="V2418" s="165"/>
      <c r="W2418" s="150"/>
      <c r="X2418" s="150"/>
      <c r="Y2418" s="150"/>
      <c r="Z2418" s="150"/>
      <c r="AA2418" s="150"/>
      <c r="AB2418" s="150"/>
      <c r="AC2418" s="150"/>
      <c r="AD2418" s="150"/>
      <c r="AE2418" s="150"/>
      <c r="AF2418" s="150"/>
      <c r="AG2418" s="11"/>
      <c r="AH2418" s="11"/>
      <c r="AI2418" s="11"/>
      <c r="AT2418" s="11"/>
      <c r="AU2418" s="88"/>
    </row>
    <row r="2419" spans="3:47" outlineLevel="2" x14ac:dyDescent="0.2">
      <c r="C2419" s="119">
        <v>22</v>
      </c>
      <c r="D2419" s="167" t="s">
        <v>218</v>
      </c>
      <c r="E2419" s="11"/>
      <c r="F2419" s="134" t="s">
        <v>152</v>
      </c>
      <c r="G2419" s="16" t="s">
        <v>130</v>
      </c>
      <c r="H2419" s="172">
        <v>0</v>
      </c>
      <c r="I2419" s="173">
        <v>1</v>
      </c>
      <c r="J2419" s="173">
        <v>0</v>
      </c>
      <c r="K2419" s="174">
        <v>0</v>
      </c>
      <c r="L2419" s="11"/>
      <c r="M2419" s="11"/>
      <c r="N2419" s="11"/>
      <c r="O2419" s="11"/>
      <c r="P2419" s="149"/>
      <c r="Q2419" s="164"/>
      <c r="V2419" s="165"/>
      <c r="W2419" s="150"/>
      <c r="X2419" s="150"/>
      <c r="Y2419" s="150"/>
      <c r="Z2419" s="150"/>
      <c r="AA2419" s="150"/>
      <c r="AB2419" s="150"/>
      <c r="AC2419" s="150"/>
      <c r="AD2419" s="150"/>
      <c r="AE2419" s="150"/>
      <c r="AF2419" s="150"/>
      <c r="AG2419" s="11"/>
      <c r="AH2419" s="11"/>
      <c r="AI2419" s="11"/>
      <c r="AT2419" s="11"/>
      <c r="AU2419" s="88"/>
    </row>
    <row r="2420" spans="3:47" outlineLevel="2" x14ac:dyDescent="0.2">
      <c r="C2420" s="119">
        <v>22</v>
      </c>
      <c r="D2420" s="167" t="s">
        <v>218</v>
      </c>
      <c r="E2420" s="11"/>
      <c r="F2420" s="134" t="s">
        <v>152</v>
      </c>
      <c r="G2420" s="16" t="s">
        <v>130</v>
      </c>
      <c r="H2420" s="172">
        <v>0</v>
      </c>
      <c r="I2420" s="173">
        <v>1</v>
      </c>
      <c r="J2420" s="173">
        <v>0</v>
      </c>
      <c r="K2420" s="174">
        <v>0</v>
      </c>
      <c r="L2420" s="11"/>
      <c r="M2420" s="11"/>
      <c r="N2420" s="11"/>
      <c r="O2420" s="11"/>
      <c r="P2420" s="149"/>
      <c r="Q2420" s="164"/>
      <c r="V2420" s="165"/>
      <c r="W2420" s="150"/>
      <c r="X2420" s="150"/>
      <c r="Y2420" s="150"/>
      <c r="Z2420" s="150"/>
      <c r="AA2420" s="150"/>
      <c r="AB2420" s="150"/>
      <c r="AC2420" s="150"/>
      <c r="AD2420" s="150"/>
      <c r="AE2420" s="150"/>
      <c r="AF2420" s="150"/>
      <c r="AG2420" s="11"/>
      <c r="AH2420" s="11"/>
      <c r="AI2420" s="11"/>
      <c r="AT2420" s="11"/>
      <c r="AU2420" s="88"/>
    </row>
    <row r="2421" spans="3:47" outlineLevel="2" x14ac:dyDescent="0.2">
      <c r="C2421" s="119">
        <v>22</v>
      </c>
      <c r="D2421" s="167" t="s">
        <v>218</v>
      </c>
      <c r="E2421" s="11"/>
      <c r="F2421" s="134" t="s">
        <v>152</v>
      </c>
      <c r="G2421" s="16" t="s">
        <v>130</v>
      </c>
      <c r="H2421" s="172">
        <v>0</v>
      </c>
      <c r="I2421" s="173">
        <v>1</v>
      </c>
      <c r="J2421" s="173">
        <v>0</v>
      </c>
      <c r="K2421" s="174">
        <v>0</v>
      </c>
      <c r="L2421" s="11"/>
      <c r="M2421" s="11"/>
      <c r="N2421" s="11"/>
      <c r="O2421" s="11"/>
      <c r="P2421" s="149"/>
      <c r="Q2421" s="164"/>
      <c r="V2421" s="165"/>
      <c r="W2421" s="150"/>
      <c r="X2421" s="150"/>
      <c r="Y2421" s="150"/>
      <c r="Z2421" s="150"/>
      <c r="AA2421" s="150"/>
      <c r="AB2421" s="150"/>
      <c r="AC2421" s="150"/>
      <c r="AD2421" s="150"/>
      <c r="AE2421" s="150"/>
      <c r="AF2421" s="150"/>
      <c r="AG2421" s="11"/>
      <c r="AH2421" s="11"/>
      <c r="AI2421" s="11"/>
      <c r="AT2421" s="11"/>
      <c r="AU2421" s="88"/>
    </row>
    <row r="2422" spans="3:47" outlineLevel="2" x14ac:dyDescent="0.2">
      <c r="C2422" s="119">
        <v>22</v>
      </c>
      <c r="D2422" s="167" t="s">
        <v>218</v>
      </c>
      <c r="E2422" s="11"/>
      <c r="F2422" s="134" t="s">
        <v>152</v>
      </c>
      <c r="G2422" s="16" t="s">
        <v>130</v>
      </c>
      <c r="H2422" s="172">
        <v>0</v>
      </c>
      <c r="I2422" s="173">
        <v>1</v>
      </c>
      <c r="J2422" s="173">
        <v>0</v>
      </c>
      <c r="K2422" s="174">
        <v>0</v>
      </c>
      <c r="L2422" s="11"/>
      <c r="M2422" s="11"/>
      <c r="N2422" s="11"/>
      <c r="O2422" s="11"/>
      <c r="P2422" s="149"/>
      <c r="Q2422" s="164"/>
      <c r="V2422" s="165"/>
      <c r="W2422" s="150"/>
      <c r="X2422" s="150"/>
      <c r="Y2422" s="150"/>
      <c r="Z2422" s="150"/>
      <c r="AA2422" s="150"/>
      <c r="AB2422" s="150"/>
      <c r="AC2422" s="150"/>
      <c r="AD2422" s="150"/>
      <c r="AE2422" s="150"/>
      <c r="AF2422" s="150"/>
      <c r="AG2422" s="11"/>
      <c r="AH2422" s="11"/>
      <c r="AI2422" s="11"/>
      <c r="AT2422" s="11"/>
      <c r="AU2422" s="88"/>
    </row>
    <row r="2423" spans="3:47" outlineLevel="2" x14ac:dyDescent="0.2">
      <c r="C2423" s="119">
        <v>22</v>
      </c>
      <c r="D2423" s="167" t="s">
        <v>218</v>
      </c>
      <c r="E2423" s="11"/>
      <c r="F2423" s="134" t="s">
        <v>152</v>
      </c>
      <c r="G2423" s="16" t="s">
        <v>130</v>
      </c>
      <c r="H2423" s="172">
        <v>0</v>
      </c>
      <c r="I2423" s="173">
        <v>1</v>
      </c>
      <c r="J2423" s="173">
        <v>0</v>
      </c>
      <c r="K2423" s="174">
        <v>0</v>
      </c>
      <c r="L2423" s="11"/>
      <c r="M2423" s="11"/>
      <c r="N2423" s="11"/>
      <c r="O2423" s="11"/>
      <c r="P2423" s="149"/>
      <c r="Q2423" s="164"/>
      <c r="V2423" s="165"/>
      <c r="W2423" s="150"/>
      <c r="X2423" s="181"/>
      <c r="Y2423" s="150"/>
      <c r="Z2423" s="150"/>
      <c r="AA2423" s="150"/>
      <c r="AB2423" s="150"/>
      <c r="AC2423" s="150"/>
      <c r="AD2423" s="150"/>
      <c r="AE2423" s="150"/>
      <c r="AF2423" s="150"/>
      <c r="AG2423" s="11"/>
      <c r="AH2423" s="11"/>
      <c r="AI2423" s="11"/>
      <c r="AT2423" s="11"/>
      <c r="AU2423" s="88"/>
    </row>
    <row r="2424" spans="3:47" outlineLevel="2" x14ac:dyDescent="0.2">
      <c r="C2424" s="119">
        <v>22</v>
      </c>
      <c r="D2424" s="167" t="s">
        <v>218</v>
      </c>
      <c r="E2424" s="11"/>
      <c r="F2424" s="134" t="s">
        <v>152</v>
      </c>
      <c r="G2424" s="16" t="s">
        <v>130</v>
      </c>
      <c r="H2424" s="172">
        <v>0</v>
      </c>
      <c r="I2424" s="173">
        <v>1</v>
      </c>
      <c r="J2424" s="173">
        <v>0</v>
      </c>
      <c r="K2424" s="174">
        <v>0</v>
      </c>
      <c r="L2424" s="11"/>
      <c r="M2424" s="11"/>
      <c r="N2424" s="11"/>
      <c r="O2424" s="11"/>
      <c r="P2424" s="149"/>
      <c r="Q2424" s="164"/>
      <c r="V2424" s="165"/>
      <c r="W2424" s="150"/>
      <c r="X2424" s="150"/>
      <c r="Y2424" s="150"/>
      <c r="Z2424" s="150"/>
      <c r="AA2424" s="150"/>
      <c r="AB2424" s="150"/>
      <c r="AC2424" s="150"/>
      <c r="AD2424" s="150"/>
      <c r="AE2424" s="150"/>
      <c r="AF2424" s="150"/>
      <c r="AG2424" s="11"/>
      <c r="AH2424" s="11"/>
      <c r="AI2424" s="11"/>
      <c r="AT2424" s="11"/>
      <c r="AU2424" s="88"/>
    </row>
    <row r="2425" spans="3:47" outlineLevel="2" x14ac:dyDescent="0.2">
      <c r="C2425" s="119">
        <v>22</v>
      </c>
      <c r="D2425" s="167" t="s">
        <v>218</v>
      </c>
      <c r="E2425" s="11"/>
      <c r="F2425" s="134" t="s">
        <v>152</v>
      </c>
      <c r="G2425" s="16" t="s">
        <v>130</v>
      </c>
      <c r="H2425" s="172">
        <v>0</v>
      </c>
      <c r="I2425" s="173">
        <v>1</v>
      </c>
      <c r="J2425" s="173">
        <v>0</v>
      </c>
      <c r="K2425" s="174">
        <v>0</v>
      </c>
      <c r="L2425" s="11"/>
      <c r="M2425" s="11"/>
      <c r="N2425" s="11"/>
      <c r="O2425" s="11"/>
      <c r="P2425" s="149"/>
      <c r="Q2425" s="164"/>
      <c r="V2425" s="165"/>
      <c r="W2425" s="150"/>
      <c r="X2425" s="150"/>
      <c r="Y2425" s="150"/>
      <c r="Z2425" s="150"/>
      <c r="AA2425" s="150"/>
      <c r="AB2425" s="150"/>
      <c r="AC2425" s="150"/>
      <c r="AD2425" s="150"/>
      <c r="AE2425" s="150"/>
      <c r="AF2425" s="150"/>
      <c r="AG2425" s="11"/>
      <c r="AH2425" s="11"/>
      <c r="AI2425" s="11"/>
      <c r="AT2425" s="11"/>
      <c r="AU2425" s="88"/>
    </row>
    <row r="2426" spans="3:47" outlineLevel="2" x14ac:dyDescent="0.2">
      <c r="C2426" s="119">
        <v>22</v>
      </c>
      <c r="D2426" s="167" t="s">
        <v>218</v>
      </c>
      <c r="E2426" s="11"/>
      <c r="F2426" s="134" t="s">
        <v>152</v>
      </c>
      <c r="G2426" s="16" t="s">
        <v>130</v>
      </c>
      <c r="H2426" s="172">
        <v>0</v>
      </c>
      <c r="I2426" s="173">
        <v>1</v>
      </c>
      <c r="J2426" s="173">
        <v>0</v>
      </c>
      <c r="K2426" s="174">
        <v>0</v>
      </c>
      <c r="L2426" s="11"/>
      <c r="M2426" s="11"/>
      <c r="N2426" s="11"/>
      <c r="O2426" s="11"/>
      <c r="P2426" s="149"/>
      <c r="Q2426" s="164"/>
      <c r="V2426" s="165"/>
      <c r="W2426" s="150"/>
      <c r="X2426" s="150"/>
      <c r="Y2426" s="150"/>
      <c r="Z2426" s="150"/>
      <c r="AA2426" s="150"/>
      <c r="AB2426" s="150"/>
      <c r="AC2426" s="150"/>
      <c r="AD2426" s="150"/>
      <c r="AE2426" s="150"/>
      <c r="AF2426" s="150"/>
      <c r="AG2426" s="11"/>
      <c r="AH2426" s="11"/>
      <c r="AI2426" s="11"/>
      <c r="AT2426" s="11"/>
      <c r="AU2426" s="88"/>
    </row>
    <row r="2427" spans="3:47" outlineLevel="2" x14ac:dyDescent="0.2">
      <c r="C2427" s="119">
        <v>22</v>
      </c>
      <c r="D2427" s="167" t="s">
        <v>218</v>
      </c>
      <c r="E2427" s="11"/>
      <c r="F2427" s="140" t="s">
        <v>152</v>
      </c>
      <c r="G2427" s="177" t="s">
        <v>130</v>
      </c>
      <c r="H2427" s="178">
        <v>0</v>
      </c>
      <c r="I2427" s="179">
        <v>1</v>
      </c>
      <c r="J2427" s="179">
        <v>0</v>
      </c>
      <c r="K2427" s="180">
        <v>0</v>
      </c>
      <c r="L2427" s="11"/>
      <c r="M2427" s="11"/>
      <c r="N2427" s="11"/>
      <c r="O2427" s="11"/>
      <c r="P2427" s="149"/>
      <c r="Q2427" s="164"/>
      <c r="V2427" s="165"/>
      <c r="W2427" s="150"/>
      <c r="X2427" s="150"/>
      <c r="Y2427" s="150"/>
      <c r="Z2427" s="150"/>
      <c r="AA2427" s="150"/>
      <c r="AB2427" s="150"/>
      <c r="AC2427" s="150"/>
      <c r="AD2427" s="150"/>
      <c r="AE2427" s="150"/>
      <c r="AF2427" s="150"/>
      <c r="AG2427" s="150"/>
      <c r="AH2427" s="150"/>
      <c r="AI2427" s="150"/>
      <c r="AT2427" s="11"/>
      <c r="AU2427" s="88"/>
    </row>
    <row r="2428" spans="3:47" outlineLevel="2" x14ac:dyDescent="0.2">
      <c r="C2428" s="119">
        <v>22</v>
      </c>
      <c r="D2428" s="11"/>
      <c r="E2428" s="11"/>
      <c r="F2428" s="11"/>
      <c r="G2428" s="11"/>
      <c r="H2428" s="11"/>
      <c r="I2428" s="11"/>
      <c r="J2428" s="11"/>
      <c r="K2428" s="11"/>
      <c r="L2428" s="11"/>
      <c r="M2428" s="11"/>
      <c r="N2428" s="11"/>
      <c r="O2428" s="11"/>
      <c r="P2428" s="149"/>
      <c r="Q2428" s="16"/>
      <c r="R2428" s="182"/>
      <c r="S2428" s="182"/>
      <c r="T2428" s="182"/>
      <c r="U2428" s="182"/>
      <c r="V2428" s="183"/>
      <c r="W2428" s="150"/>
      <c r="X2428" s="150"/>
      <c r="Y2428" s="150"/>
      <c r="Z2428" s="150"/>
      <c r="AA2428" s="150"/>
      <c r="AB2428" s="150"/>
      <c r="AC2428" s="150"/>
      <c r="AD2428" s="150"/>
      <c r="AE2428" s="150"/>
      <c r="AF2428" s="150"/>
      <c r="AG2428" s="150"/>
      <c r="AH2428" s="150"/>
      <c r="AI2428" s="150"/>
      <c r="AT2428" s="11"/>
      <c r="AU2428" s="88"/>
    </row>
    <row r="2429" spans="3:47" outlineLevel="1" x14ac:dyDescent="0.2">
      <c r="C2429" s="119">
        <v>22</v>
      </c>
      <c r="D2429" s="11"/>
      <c r="E2429" s="162" t="s">
        <v>185</v>
      </c>
      <c r="F2429" s="121"/>
      <c r="G2429" s="121"/>
      <c r="H2429" s="121"/>
      <c r="I2429" s="121"/>
      <c r="J2429" s="121"/>
      <c r="K2429" s="121"/>
      <c r="L2429" s="121"/>
      <c r="M2429" s="121"/>
      <c r="N2429" s="121"/>
      <c r="O2429" s="121"/>
      <c r="P2429" s="121"/>
      <c r="Q2429" s="122"/>
      <c r="R2429" s="123"/>
      <c r="S2429" s="123"/>
      <c r="T2429" s="123"/>
      <c r="U2429" s="123"/>
      <c r="V2429" s="123"/>
      <c r="W2429" s="123"/>
      <c r="X2429" s="123"/>
      <c r="Y2429" s="123"/>
      <c r="Z2429" s="123"/>
      <c r="AA2429" s="123"/>
      <c r="AB2429" s="123"/>
      <c r="AC2429" s="123"/>
      <c r="AD2429" s="123"/>
      <c r="AE2429" s="123"/>
      <c r="AF2429" s="123"/>
      <c r="AG2429" s="123"/>
      <c r="AH2429" s="123"/>
      <c r="AI2429" s="123"/>
      <c r="AT2429" s="11"/>
      <c r="AU2429" s="88"/>
    </row>
    <row r="2430" spans="3:47" outlineLevel="2" x14ac:dyDescent="0.2">
      <c r="C2430" s="119">
        <v>22</v>
      </c>
      <c r="D2430" s="11"/>
      <c r="E2430" s="125"/>
      <c r="F2430" s="127" t="s">
        <v>5</v>
      </c>
      <c r="G2430" s="127"/>
      <c r="H2430" s="127"/>
      <c r="I2430" s="127"/>
      <c r="J2430" s="127"/>
      <c r="K2430" s="127"/>
      <c r="L2430" s="127"/>
      <c r="M2430" s="127"/>
      <c r="N2430" s="127"/>
      <c r="O2430" s="127"/>
      <c r="P2430" s="152"/>
      <c r="Q2430" s="128" t="s">
        <v>110</v>
      </c>
      <c r="R2430" s="184"/>
      <c r="S2430" s="185"/>
      <c r="T2430" s="185"/>
      <c r="U2430" s="186">
        <v>144.02347652087298</v>
      </c>
      <c r="V2430" s="186">
        <v>149.13600147658371</v>
      </c>
      <c r="W2430" s="187">
        <v>153.31169897244726</v>
      </c>
      <c r="X2430" s="186">
        <v>157.51231055929472</v>
      </c>
      <c r="Y2430" s="185">
        <v>161.31620600095425</v>
      </c>
      <c r="Z2430" s="185">
        <v>164.7200337296762</v>
      </c>
      <c r="AA2430" s="185">
        <v>167.98973332041564</v>
      </c>
      <c r="AB2430" s="185">
        <v>171.32433667499879</v>
      </c>
      <c r="AC2430" s="185">
        <v>174.72513213942594</v>
      </c>
      <c r="AD2430" s="185">
        <v>178.19343363352581</v>
      </c>
      <c r="AE2430" s="185">
        <v>181.73058115859985</v>
      </c>
      <c r="AF2430" s="185">
        <v>185.33794131514352</v>
      </c>
      <c r="AG2430" s="185">
        <v>189.0169078308443</v>
      </c>
      <c r="AH2430" s="188">
        <v>192.76890209906071</v>
      </c>
      <c r="AI2430" s="188">
        <v>196.59537372799016</v>
      </c>
      <c r="AT2430" s="11"/>
      <c r="AU2430" s="88"/>
    </row>
    <row r="2431" spans="3:47" outlineLevel="2" x14ac:dyDescent="0.2">
      <c r="C2431" s="119">
        <v>22</v>
      </c>
      <c r="D2431" s="11"/>
      <c r="E2431" s="134"/>
      <c r="F2431" s="11" t="s">
        <v>129</v>
      </c>
      <c r="G2431" s="11"/>
      <c r="H2431" s="11"/>
      <c r="I2431" s="11"/>
      <c r="J2431" s="11"/>
      <c r="K2431" s="11"/>
      <c r="L2431" s="11"/>
      <c r="M2431" s="11"/>
      <c r="N2431" s="11"/>
      <c r="O2431" s="11"/>
      <c r="P2431" s="149"/>
      <c r="Q2431" s="135" t="s">
        <v>110</v>
      </c>
      <c r="R2431" s="189"/>
      <c r="S2431" s="190"/>
      <c r="T2431" s="190"/>
      <c r="U2431" s="191">
        <v>1064.6705092300526</v>
      </c>
      <c r="V2431" s="191">
        <v>1135.212240461155</v>
      </c>
      <c r="W2431" s="192">
        <v>1184.2964163808695</v>
      </c>
      <c r="X2431" s="191">
        <v>1284.4185154769425</v>
      </c>
      <c r="Y2431" s="190">
        <v>1314.712481133206</v>
      </c>
      <c r="Z2431" s="190">
        <v>1343.2806381574294</v>
      </c>
      <c r="AA2431" s="190">
        <v>1370.3826562920963</v>
      </c>
      <c r="AB2431" s="190">
        <v>1339.2567146952756</v>
      </c>
      <c r="AC2431" s="190">
        <v>1365.9975949911573</v>
      </c>
      <c r="AD2431" s="190">
        <v>1393.2728250242574</v>
      </c>
      <c r="AE2431" s="190">
        <v>1421.0930927805207</v>
      </c>
      <c r="AF2431" s="190">
        <v>1449.4693002825275</v>
      </c>
      <c r="AG2431" s="190">
        <v>1478.4125678821579</v>
      </c>
      <c r="AH2431" s="193">
        <v>1507.9342386395074</v>
      </c>
      <c r="AI2431" s="193">
        <v>1538.045882789798</v>
      </c>
      <c r="AT2431" s="11"/>
      <c r="AU2431" s="88"/>
    </row>
    <row r="2432" spans="3:47" outlineLevel="2" x14ac:dyDescent="0.2">
      <c r="C2432" s="119">
        <v>22</v>
      </c>
      <c r="D2432" s="11"/>
      <c r="E2432" s="140"/>
      <c r="F2432" s="142" t="s">
        <v>128</v>
      </c>
      <c r="G2432" s="142"/>
      <c r="H2432" s="142"/>
      <c r="I2432" s="142"/>
      <c r="J2432" s="142"/>
      <c r="K2432" s="142"/>
      <c r="L2432" s="142"/>
      <c r="M2432" s="142"/>
      <c r="N2432" s="142"/>
      <c r="O2432" s="142"/>
      <c r="P2432" s="155"/>
      <c r="Q2432" s="143" t="s">
        <v>110</v>
      </c>
      <c r="R2432" s="194"/>
      <c r="S2432" s="195"/>
      <c r="T2432" s="195"/>
      <c r="U2432" s="196">
        <v>558.81109685343904</v>
      </c>
      <c r="V2432" s="196">
        <v>578.66824839517994</v>
      </c>
      <c r="W2432" s="197">
        <v>594.87986893471941</v>
      </c>
      <c r="X2432" s="196">
        <v>626.61416281250672</v>
      </c>
      <c r="Y2432" s="195">
        <v>640.88136999077039</v>
      </c>
      <c r="Z2432" s="195">
        <v>654.49238603317019</v>
      </c>
      <c r="AA2432" s="195">
        <v>667.58183624824437</v>
      </c>
      <c r="AB2432" s="195">
        <v>680.93345913083817</v>
      </c>
      <c r="AC2432" s="195">
        <v>694.55251554839083</v>
      </c>
      <c r="AD2432" s="195">
        <v>708.44437217650875</v>
      </c>
      <c r="AE2432" s="195">
        <v>722.61450363298911</v>
      </c>
      <c r="AF2432" s="195">
        <v>737.06849465503296</v>
      </c>
      <c r="AG2432" s="195">
        <v>751.81204232052164</v>
      </c>
      <c r="AH2432" s="198">
        <v>766.8509583142577</v>
      </c>
      <c r="AI2432" s="198">
        <v>782.19117124008039</v>
      </c>
      <c r="AT2432" s="11"/>
      <c r="AU2432" s="88"/>
    </row>
    <row r="2433" spans="3:47" outlineLevel="2" x14ac:dyDescent="0.2">
      <c r="C2433" s="119">
        <v>22</v>
      </c>
      <c r="D2433" s="199"/>
      <c r="E2433" s="199"/>
      <c r="F2433" s="199"/>
      <c r="G2433" s="199"/>
      <c r="H2433" s="199"/>
      <c r="I2433" s="199"/>
      <c r="J2433" s="199"/>
      <c r="K2433" s="199"/>
      <c r="L2433" s="199"/>
      <c r="M2433" s="199"/>
      <c r="N2433" s="199"/>
      <c r="O2433" s="199"/>
      <c r="P2433" s="200"/>
      <c r="Q2433" s="16"/>
      <c r="R2433" s="201"/>
      <c r="S2433" s="201"/>
      <c r="T2433" s="201"/>
      <c r="U2433" s="201"/>
      <c r="V2433" s="201"/>
      <c r="W2433" s="201"/>
      <c r="X2433" s="201"/>
      <c r="Y2433" s="201"/>
      <c r="Z2433" s="201"/>
      <c r="AA2433" s="201"/>
      <c r="AB2433" s="201"/>
      <c r="AC2433" s="201"/>
      <c r="AD2433" s="201"/>
      <c r="AE2433" s="201"/>
      <c r="AF2433" s="201"/>
      <c r="AG2433" s="201"/>
      <c r="AH2433" s="201"/>
      <c r="AI2433" s="201"/>
      <c r="AT2433" s="11"/>
      <c r="AU2433" s="88"/>
    </row>
    <row r="2434" spans="3:47" outlineLevel="1" x14ac:dyDescent="0.2">
      <c r="C2434" s="119">
        <v>22</v>
      </c>
      <c r="D2434" s="11"/>
      <c r="E2434" s="202" t="s">
        <v>186</v>
      </c>
      <c r="F2434" s="203"/>
      <c r="G2434" s="203"/>
      <c r="H2434" s="203"/>
      <c r="I2434" s="203"/>
      <c r="J2434" s="203"/>
      <c r="K2434" s="203"/>
      <c r="L2434" s="203"/>
      <c r="M2434" s="203"/>
      <c r="N2434" s="203"/>
      <c r="O2434" s="203"/>
      <c r="P2434" s="203"/>
      <c r="Q2434" s="204"/>
      <c r="R2434" s="205"/>
      <c r="S2434" s="205"/>
      <c r="T2434" s="205"/>
      <c r="U2434" s="205"/>
      <c r="V2434" s="205"/>
      <c r="W2434" s="205"/>
      <c r="X2434" s="205"/>
      <c r="Y2434" s="205"/>
      <c r="Z2434" s="205"/>
      <c r="AA2434" s="205"/>
      <c r="AB2434" s="205"/>
      <c r="AC2434" s="205"/>
      <c r="AD2434" s="205"/>
      <c r="AE2434" s="205"/>
      <c r="AF2434" s="205"/>
      <c r="AG2434" s="205"/>
      <c r="AH2434" s="205"/>
      <c r="AI2434" s="205"/>
      <c r="AT2434" s="11"/>
      <c r="AU2434" s="88"/>
    </row>
    <row r="2435" spans="3:47" outlineLevel="2" x14ac:dyDescent="0.2">
      <c r="C2435" s="119">
        <v>22</v>
      </c>
      <c r="D2435" s="206" t="s">
        <v>187</v>
      </c>
      <c r="E2435" t="s">
        <v>127</v>
      </c>
      <c r="AT2435" s="11"/>
      <c r="AU2435" s="88"/>
    </row>
    <row r="2436" spans="3:47" outlineLevel="2" x14ac:dyDescent="0.2">
      <c r="C2436" s="119">
        <v>22</v>
      </c>
      <c r="D2436" s="206" t="s">
        <v>187</v>
      </c>
      <c r="E2436" s="125"/>
      <c r="F2436" s="207" t="s">
        <v>5</v>
      </c>
      <c r="G2436" s="207"/>
      <c r="H2436" s="207"/>
      <c r="I2436" s="158" t="s">
        <v>57</v>
      </c>
      <c r="J2436" s="207"/>
      <c r="K2436" s="207"/>
      <c r="L2436" s="207"/>
      <c r="M2436" s="207"/>
      <c r="N2436" s="207"/>
      <c r="O2436" s="207"/>
      <c r="P2436" s="208"/>
      <c r="Q2436" s="209" t="s">
        <v>110</v>
      </c>
      <c r="R2436" s="210"/>
      <c r="S2436" s="211"/>
      <c r="T2436" s="211"/>
      <c r="U2436" s="212">
        <v>144.02347652087298</v>
      </c>
      <c r="V2436" s="212">
        <v>149.13600147658371</v>
      </c>
      <c r="W2436" s="211">
        <v>153.31169897244726</v>
      </c>
      <c r="X2436" s="212">
        <v>157.51231055929472</v>
      </c>
      <c r="Y2436" s="211">
        <v>161.31620600095425</v>
      </c>
      <c r="Z2436" s="211">
        <v>164.7200337296762</v>
      </c>
      <c r="AA2436" s="211">
        <v>167.98973332041564</v>
      </c>
      <c r="AB2436" s="211">
        <v>171.32433667499879</v>
      </c>
      <c r="AC2436" s="211">
        <v>174.72513213942594</v>
      </c>
      <c r="AD2436" s="211">
        <v>178.19343363352581</v>
      </c>
      <c r="AE2436" s="211">
        <v>181.73058115859985</v>
      </c>
      <c r="AF2436" s="211">
        <v>185.33794131514352</v>
      </c>
      <c r="AG2436" s="211">
        <v>189.0169078308443</v>
      </c>
      <c r="AH2436" s="213">
        <v>192.76890209906071</v>
      </c>
      <c r="AI2436" s="213">
        <v>196.59537372799016</v>
      </c>
      <c r="AT2436" s="11"/>
      <c r="AU2436" s="88"/>
    </row>
    <row r="2437" spans="3:47" outlineLevel="2" x14ac:dyDescent="0.2">
      <c r="C2437" s="119">
        <v>22</v>
      </c>
      <c r="D2437" s="206" t="s">
        <v>187</v>
      </c>
      <c r="E2437" s="134"/>
      <c r="F2437" s="124" t="s">
        <v>129</v>
      </c>
      <c r="G2437" s="124"/>
      <c r="H2437" s="124"/>
      <c r="I2437" s="72" t="s">
        <v>62</v>
      </c>
      <c r="J2437" s="124"/>
      <c r="K2437" s="124"/>
      <c r="L2437" s="124"/>
      <c r="M2437" s="124"/>
      <c r="N2437" s="124"/>
      <c r="O2437" s="124"/>
      <c r="P2437" s="214"/>
      <c r="Q2437" s="215" t="s">
        <v>110</v>
      </c>
      <c r="R2437" s="216"/>
      <c r="S2437" s="217"/>
      <c r="T2437" s="217"/>
      <c r="U2437" s="218">
        <v>1064.6705092300526</v>
      </c>
      <c r="V2437" s="218">
        <v>1135.212240461155</v>
      </c>
      <c r="W2437" s="217">
        <v>1184.2964163808695</v>
      </c>
      <c r="X2437" s="218">
        <v>1284.4185154769425</v>
      </c>
      <c r="Y2437" s="217">
        <v>1314.712481133206</v>
      </c>
      <c r="Z2437" s="217">
        <v>1343.2806381574294</v>
      </c>
      <c r="AA2437" s="217">
        <v>1370.3826562920963</v>
      </c>
      <c r="AB2437" s="217">
        <v>1339.2567146952756</v>
      </c>
      <c r="AC2437" s="217">
        <v>1365.9975949911573</v>
      </c>
      <c r="AD2437" s="217">
        <v>1393.2728250242574</v>
      </c>
      <c r="AE2437" s="217">
        <v>1421.0930927805207</v>
      </c>
      <c r="AF2437" s="217">
        <v>1449.4693002825275</v>
      </c>
      <c r="AG2437" s="217">
        <v>1478.4125678821579</v>
      </c>
      <c r="AH2437" s="219">
        <v>1507.9342386395074</v>
      </c>
      <c r="AI2437" s="219">
        <v>1538.045882789798</v>
      </c>
      <c r="AT2437" s="11"/>
      <c r="AU2437" s="88"/>
    </row>
    <row r="2438" spans="3:47" outlineLevel="2" x14ac:dyDescent="0.2">
      <c r="C2438" s="119">
        <v>22</v>
      </c>
      <c r="D2438" s="206" t="s">
        <v>187</v>
      </c>
      <c r="E2438" s="140"/>
      <c r="F2438" s="220" t="s">
        <v>128</v>
      </c>
      <c r="G2438" s="220"/>
      <c r="H2438" s="220"/>
      <c r="I2438" s="161" t="s">
        <v>188</v>
      </c>
      <c r="J2438" s="220"/>
      <c r="K2438" s="220"/>
      <c r="L2438" s="220"/>
      <c r="M2438" s="220"/>
      <c r="N2438" s="220"/>
      <c r="O2438" s="220"/>
      <c r="P2438" s="221"/>
      <c r="Q2438" s="222" t="s">
        <v>110</v>
      </c>
      <c r="R2438" s="223"/>
      <c r="S2438" s="224"/>
      <c r="T2438" s="224"/>
      <c r="U2438" s="225">
        <v>558.81109685343904</v>
      </c>
      <c r="V2438" s="225">
        <v>578.66824839517994</v>
      </c>
      <c r="W2438" s="224">
        <v>594.87986893471941</v>
      </c>
      <c r="X2438" s="225">
        <v>626.61416281250672</v>
      </c>
      <c r="Y2438" s="224">
        <v>640.88136999077039</v>
      </c>
      <c r="Z2438" s="224">
        <v>654.49238603317019</v>
      </c>
      <c r="AA2438" s="224">
        <v>667.58183624824437</v>
      </c>
      <c r="AB2438" s="224">
        <v>680.93345913083817</v>
      </c>
      <c r="AC2438" s="224">
        <v>694.55251554839083</v>
      </c>
      <c r="AD2438" s="224">
        <v>708.44437217650875</v>
      </c>
      <c r="AE2438" s="224">
        <v>722.61450363298911</v>
      </c>
      <c r="AF2438" s="224">
        <v>737.06849465503296</v>
      </c>
      <c r="AG2438" s="224">
        <v>751.81204232052164</v>
      </c>
      <c r="AH2438" s="226">
        <v>766.8509583142577</v>
      </c>
      <c r="AI2438" s="226">
        <v>782.19117124008039</v>
      </c>
      <c r="AT2438" s="11"/>
      <c r="AU2438" s="88"/>
    </row>
    <row r="2439" spans="3:47" outlineLevel="2" x14ac:dyDescent="0.2">
      <c r="C2439" s="119">
        <v>22</v>
      </c>
      <c r="D2439" s="206" t="s">
        <v>187</v>
      </c>
      <c r="E2439" t="s">
        <v>189</v>
      </c>
      <c r="F2439" s="40"/>
      <c r="G2439" s="40"/>
      <c r="H2439" s="227"/>
      <c r="I2439" s="40"/>
      <c r="J2439" s="40"/>
      <c r="K2439" s="227"/>
      <c r="L2439" s="40"/>
      <c r="M2439" s="40"/>
      <c r="N2439" s="40"/>
      <c r="O2439" s="40"/>
      <c r="P2439" s="40"/>
      <c r="Q2439" s="227"/>
      <c r="R2439" s="227"/>
      <c r="S2439" s="227"/>
      <c r="T2439" s="227"/>
      <c r="U2439" s="227"/>
      <c r="V2439" s="227"/>
      <c r="W2439" s="227"/>
      <c r="X2439" s="227"/>
      <c r="Y2439" s="227"/>
      <c r="Z2439" s="227"/>
      <c r="AA2439" s="227"/>
      <c r="AB2439" s="227"/>
      <c r="AC2439" s="227"/>
      <c r="AD2439" s="227"/>
      <c r="AE2439" s="227"/>
      <c r="AF2439" s="227"/>
      <c r="AG2439" s="227"/>
      <c r="AH2439" s="227"/>
      <c r="AI2439" s="227"/>
      <c r="AT2439" s="11"/>
      <c r="AU2439" s="88"/>
    </row>
    <row r="2440" spans="3:47" outlineLevel="2" x14ac:dyDescent="0.2">
      <c r="C2440" s="119">
        <v>22</v>
      </c>
      <c r="D2440" s="206" t="s">
        <v>187</v>
      </c>
      <c r="E2440" s="125"/>
      <c r="F2440" s="207" t="s">
        <v>5</v>
      </c>
      <c r="G2440" s="207"/>
      <c r="H2440" s="207"/>
      <c r="I2440" s="158" t="s">
        <v>57</v>
      </c>
      <c r="J2440" s="228" t="s">
        <v>152</v>
      </c>
      <c r="K2440" s="207"/>
      <c r="L2440" s="207"/>
      <c r="M2440" s="207"/>
      <c r="N2440" s="207"/>
      <c r="O2440" s="207"/>
      <c r="P2440" s="208"/>
      <c r="Q2440" s="229" t="s">
        <v>110</v>
      </c>
      <c r="R2440" s="230"/>
      <c r="S2440" s="231"/>
      <c r="T2440" s="231"/>
      <c r="U2440" s="232">
        <v>0</v>
      </c>
      <c r="V2440" s="232">
        <v>0</v>
      </c>
      <c r="W2440" s="231">
        <v>0</v>
      </c>
      <c r="X2440" s="232">
        <v>0</v>
      </c>
      <c r="Y2440" s="231">
        <v>0</v>
      </c>
      <c r="Z2440" s="231">
        <v>0</v>
      </c>
      <c r="AA2440" s="231">
        <v>0</v>
      </c>
      <c r="AB2440" s="231">
        <v>0</v>
      </c>
      <c r="AC2440" s="231">
        <v>0</v>
      </c>
      <c r="AD2440" s="231">
        <v>0</v>
      </c>
      <c r="AE2440" s="231">
        <v>0</v>
      </c>
      <c r="AF2440" s="231">
        <v>0</v>
      </c>
      <c r="AG2440" s="231">
        <v>0</v>
      </c>
      <c r="AH2440" s="233">
        <v>0</v>
      </c>
      <c r="AI2440" s="233">
        <v>0</v>
      </c>
      <c r="AT2440" s="11"/>
      <c r="AU2440" s="88"/>
    </row>
    <row r="2441" spans="3:47" outlineLevel="2" x14ac:dyDescent="0.2">
      <c r="C2441" s="119">
        <v>22</v>
      </c>
      <c r="D2441" s="206" t="s">
        <v>187</v>
      </c>
      <c r="E2441" s="134"/>
      <c r="F2441" s="124" t="s">
        <v>129</v>
      </c>
      <c r="G2441" s="124"/>
      <c r="H2441" s="124"/>
      <c r="I2441" s="72" t="s">
        <v>62</v>
      </c>
      <c r="J2441" s="234" t="s">
        <v>152</v>
      </c>
      <c r="K2441" s="124"/>
      <c r="L2441" s="124"/>
      <c r="M2441" s="124"/>
      <c r="N2441" s="124"/>
      <c r="O2441" s="124"/>
      <c r="P2441" s="214"/>
      <c r="Q2441" s="235" t="s">
        <v>110</v>
      </c>
      <c r="R2441" s="236"/>
      <c r="S2441" s="237"/>
      <c r="T2441" s="237"/>
      <c r="U2441" s="238">
        <v>0</v>
      </c>
      <c r="V2441" s="238">
        <v>0</v>
      </c>
      <c r="W2441" s="237">
        <v>0</v>
      </c>
      <c r="X2441" s="238">
        <v>0</v>
      </c>
      <c r="Y2441" s="237">
        <v>0</v>
      </c>
      <c r="Z2441" s="237">
        <v>0</v>
      </c>
      <c r="AA2441" s="237">
        <v>0</v>
      </c>
      <c r="AB2441" s="237">
        <v>0</v>
      </c>
      <c r="AC2441" s="237">
        <v>0</v>
      </c>
      <c r="AD2441" s="237">
        <v>0</v>
      </c>
      <c r="AE2441" s="237">
        <v>0</v>
      </c>
      <c r="AF2441" s="237">
        <v>0</v>
      </c>
      <c r="AG2441" s="237">
        <v>0</v>
      </c>
      <c r="AH2441" s="239">
        <v>0</v>
      </c>
      <c r="AI2441" s="239">
        <v>0</v>
      </c>
      <c r="AT2441" s="11"/>
      <c r="AU2441" s="88"/>
    </row>
    <row r="2442" spans="3:47" outlineLevel="2" x14ac:dyDescent="0.2">
      <c r="C2442" s="119">
        <v>22</v>
      </c>
      <c r="D2442" s="206" t="s">
        <v>187</v>
      </c>
      <c r="E2442" s="140"/>
      <c r="F2442" s="220" t="s">
        <v>128</v>
      </c>
      <c r="G2442" s="220"/>
      <c r="H2442" s="220"/>
      <c r="I2442" s="161" t="s">
        <v>188</v>
      </c>
      <c r="J2442" s="240" t="s">
        <v>152</v>
      </c>
      <c r="K2442" s="220"/>
      <c r="L2442" s="220"/>
      <c r="M2442" s="220"/>
      <c r="N2442" s="220"/>
      <c r="O2442" s="220"/>
      <c r="P2442" s="221"/>
      <c r="Q2442" s="241" t="s">
        <v>110</v>
      </c>
      <c r="R2442" s="242"/>
      <c r="S2442" s="243"/>
      <c r="T2442" s="243"/>
      <c r="U2442" s="244">
        <v>0</v>
      </c>
      <c r="V2442" s="244">
        <v>0</v>
      </c>
      <c r="W2442" s="243">
        <v>0</v>
      </c>
      <c r="X2442" s="244">
        <v>0</v>
      </c>
      <c r="Y2442" s="243">
        <v>0</v>
      </c>
      <c r="Z2442" s="243">
        <v>0</v>
      </c>
      <c r="AA2442" s="243">
        <v>0</v>
      </c>
      <c r="AB2442" s="243">
        <v>0</v>
      </c>
      <c r="AC2442" s="243">
        <v>0</v>
      </c>
      <c r="AD2442" s="243">
        <v>0</v>
      </c>
      <c r="AE2442" s="243">
        <v>0</v>
      </c>
      <c r="AF2442" s="243">
        <v>0</v>
      </c>
      <c r="AG2442" s="243">
        <v>0</v>
      </c>
      <c r="AH2442" s="245">
        <v>0</v>
      </c>
      <c r="AI2442" s="245">
        <v>0</v>
      </c>
      <c r="AT2442" s="11"/>
      <c r="AU2442" s="88"/>
    </row>
    <row r="2443" spans="3:47" outlineLevel="2" x14ac:dyDescent="0.2">
      <c r="AT2443" s="11"/>
      <c r="AU2443" s="88"/>
    </row>
    <row r="2444" spans="3:47" x14ac:dyDescent="0.2">
      <c r="C2444" s="116" t="s">
        <v>152</v>
      </c>
      <c r="D2444" s="67" t="s">
        <v>152</v>
      </c>
      <c r="E2444" s="67"/>
      <c r="F2444" s="67"/>
      <c r="G2444" s="67"/>
      <c r="H2444" s="102"/>
      <c r="I2444" s="67"/>
      <c r="J2444" s="67"/>
      <c r="K2444" s="102"/>
      <c r="L2444" s="67"/>
      <c r="M2444" s="67"/>
      <c r="N2444" s="67"/>
      <c r="O2444" s="67"/>
      <c r="P2444" s="67"/>
      <c r="Q2444" s="117" t="s">
        <v>110</v>
      </c>
      <c r="R2444" s="118">
        <v>0</v>
      </c>
      <c r="S2444" s="118">
        <v>0</v>
      </c>
      <c r="T2444" s="118">
        <v>0</v>
      </c>
      <c r="U2444" s="118">
        <v>0</v>
      </c>
      <c r="V2444" s="118">
        <v>0</v>
      </c>
      <c r="W2444" s="118">
        <v>0</v>
      </c>
      <c r="X2444" s="118">
        <v>0</v>
      </c>
      <c r="Y2444" s="118">
        <v>0</v>
      </c>
      <c r="Z2444" s="118">
        <v>0</v>
      </c>
      <c r="AA2444" s="118">
        <v>0</v>
      </c>
      <c r="AB2444" s="118">
        <v>0</v>
      </c>
      <c r="AC2444" s="118">
        <v>0</v>
      </c>
      <c r="AD2444" s="118">
        <v>0</v>
      </c>
      <c r="AE2444" s="118">
        <v>0</v>
      </c>
      <c r="AF2444" s="118">
        <v>0</v>
      </c>
      <c r="AG2444" s="118">
        <v>0</v>
      </c>
      <c r="AH2444" s="118">
        <v>0</v>
      </c>
      <c r="AI2444" s="118">
        <v>0</v>
      </c>
      <c r="AT2444" s="11"/>
      <c r="AU2444" s="88"/>
    </row>
    <row r="2445" spans="3:47" s="11" customFormat="1" outlineLevel="1" x14ac:dyDescent="0.2">
      <c r="C2445" s="119" t="s">
        <v>152</v>
      </c>
      <c r="E2445" s="120" t="s">
        <v>174</v>
      </c>
      <c r="F2445" s="121"/>
      <c r="G2445" s="121"/>
      <c r="H2445" s="121"/>
      <c r="I2445" s="121"/>
      <c r="J2445" s="121"/>
      <c r="K2445" s="121"/>
      <c r="L2445" s="121"/>
      <c r="M2445" s="121"/>
      <c r="N2445" s="121"/>
      <c r="O2445" s="121"/>
      <c r="P2445" s="121"/>
      <c r="Q2445" s="122"/>
      <c r="R2445" s="123"/>
      <c r="S2445" s="123"/>
      <c r="T2445" s="123"/>
      <c r="U2445" s="123"/>
      <c r="V2445" s="123"/>
      <c r="W2445" s="123"/>
      <c r="X2445" s="123"/>
      <c r="Y2445" s="123"/>
      <c r="Z2445" s="123"/>
      <c r="AA2445" s="123"/>
      <c r="AB2445" s="123"/>
      <c r="AC2445" s="123"/>
      <c r="AD2445" s="123"/>
      <c r="AE2445" s="123"/>
      <c r="AF2445" s="123"/>
      <c r="AG2445" s="123"/>
      <c r="AH2445" s="123"/>
      <c r="AI2445" s="123"/>
      <c r="AU2445" s="88"/>
    </row>
    <row r="2446" spans="3:47" s="11" customFormat="1" outlineLevel="2" x14ac:dyDescent="0.2">
      <c r="C2446" s="119" t="s">
        <v>152</v>
      </c>
      <c r="E2446" s="124" t="s">
        <v>175</v>
      </c>
      <c r="U2446" s="25" t="s">
        <v>87</v>
      </c>
      <c r="V2446" s="25"/>
      <c r="W2446" s="25" t="s">
        <v>88</v>
      </c>
      <c r="X2446" s="25" t="s">
        <v>89</v>
      </c>
      <c r="AU2446" s="88"/>
    </row>
    <row r="2447" spans="3:47" s="11" customFormat="1" outlineLevel="2" x14ac:dyDescent="0.2">
      <c r="C2447" s="119" t="s">
        <v>152</v>
      </c>
      <c r="E2447" s="125"/>
      <c r="F2447" s="126" t="s">
        <v>209</v>
      </c>
      <c r="G2447" s="127"/>
      <c r="H2447" s="127"/>
      <c r="I2447" s="127"/>
      <c r="J2447" s="127"/>
      <c r="K2447" s="127"/>
      <c r="L2447" s="127"/>
      <c r="M2447" s="127"/>
      <c r="N2447" s="127"/>
      <c r="O2447" s="127"/>
      <c r="P2447" s="127"/>
      <c r="Q2447" s="128" t="s">
        <v>110</v>
      </c>
      <c r="R2447" s="129"/>
      <c r="S2447" s="130"/>
      <c r="T2447" s="130"/>
      <c r="U2447" s="131">
        <v>0</v>
      </c>
      <c r="V2447" s="131">
        <v>0</v>
      </c>
      <c r="W2447" s="132">
        <v>0</v>
      </c>
      <c r="X2447" s="131">
        <v>0</v>
      </c>
      <c r="Y2447" s="130">
        <v>0</v>
      </c>
      <c r="Z2447" s="130">
        <v>0</v>
      </c>
      <c r="AA2447" s="130">
        <v>0</v>
      </c>
      <c r="AB2447" s="130">
        <v>0</v>
      </c>
      <c r="AC2447" s="130">
        <v>0</v>
      </c>
      <c r="AD2447" s="130">
        <v>0</v>
      </c>
      <c r="AE2447" s="130">
        <v>0</v>
      </c>
      <c r="AF2447" s="130">
        <v>0</v>
      </c>
      <c r="AG2447" s="130">
        <v>0</v>
      </c>
      <c r="AH2447" s="133">
        <v>0</v>
      </c>
      <c r="AI2447" s="133">
        <v>0</v>
      </c>
      <c r="AK2447" s="91"/>
      <c r="AU2447" s="88"/>
    </row>
    <row r="2448" spans="3:47" s="11" customFormat="1" outlineLevel="2" x14ac:dyDescent="0.2">
      <c r="C2448" s="119" t="s">
        <v>152</v>
      </c>
      <c r="E2448" s="134"/>
      <c r="F2448" s="36" t="s">
        <v>31</v>
      </c>
      <c r="Q2448" s="135" t="s">
        <v>110</v>
      </c>
      <c r="R2448" s="136"/>
      <c r="S2448" s="88"/>
      <c r="T2448" s="88"/>
      <c r="U2448" s="137">
        <v>0</v>
      </c>
      <c r="V2448" s="137">
        <v>0</v>
      </c>
      <c r="W2448" s="138">
        <v>0</v>
      </c>
      <c r="X2448" s="137">
        <v>0</v>
      </c>
      <c r="Y2448" s="88">
        <v>0</v>
      </c>
      <c r="Z2448" s="88">
        <v>0</v>
      </c>
      <c r="AA2448" s="88">
        <v>0</v>
      </c>
      <c r="AB2448" s="88">
        <v>0</v>
      </c>
      <c r="AC2448" s="88">
        <v>0</v>
      </c>
      <c r="AD2448" s="88">
        <v>0</v>
      </c>
      <c r="AE2448" s="88">
        <v>0</v>
      </c>
      <c r="AF2448" s="88">
        <v>0</v>
      </c>
      <c r="AG2448" s="88">
        <v>0</v>
      </c>
      <c r="AH2448" s="139">
        <v>0</v>
      </c>
      <c r="AI2448" s="139">
        <v>0</v>
      </c>
      <c r="AU2448" s="88"/>
    </row>
    <row r="2449" spans="3:47" s="11" customFormat="1" outlineLevel="2" x14ac:dyDescent="0.2">
      <c r="C2449" s="119" t="s">
        <v>152</v>
      </c>
      <c r="E2449" s="134"/>
      <c r="F2449" s="36" t="s">
        <v>28</v>
      </c>
      <c r="Q2449" s="135" t="s">
        <v>110</v>
      </c>
      <c r="R2449" s="136"/>
      <c r="S2449" s="88"/>
      <c r="T2449" s="88"/>
      <c r="U2449" s="137">
        <v>0</v>
      </c>
      <c r="V2449" s="137">
        <v>0</v>
      </c>
      <c r="W2449" s="138">
        <v>0</v>
      </c>
      <c r="X2449" s="137">
        <v>0</v>
      </c>
      <c r="Y2449" s="88">
        <v>0</v>
      </c>
      <c r="Z2449" s="88">
        <v>0</v>
      </c>
      <c r="AA2449" s="88">
        <v>0</v>
      </c>
      <c r="AB2449" s="88">
        <v>0</v>
      </c>
      <c r="AC2449" s="88">
        <v>0</v>
      </c>
      <c r="AD2449" s="88">
        <v>0</v>
      </c>
      <c r="AE2449" s="88">
        <v>0</v>
      </c>
      <c r="AF2449" s="88">
        <v>0</v>
      </c>
      <c r="AG2449" s="88">
        <v>0</v>
      </c>
      <c r="AH2449" s="139">
        <v>0</v>
      </c>
      <c r="AI2449" s="139">
        <v>0</v>
      </c>
      <c r="AU2449" s="88"/>
    </row>
    <row r="2450" spans="3:47" s="11" customFormat="1" outlineLevel="2" x14ac:dyDescent="0.2">
      <c r="C2450" s="119" t="s">
        <v>152</v>
      </c>
      <c r="E2450" s="134"/>
      <c r="F2450" s="36" t="s">
        <v>210</v>
      </c>
      <c r="Q2450" s="135" t="s">
        <v>110</v>
      </c>
      <c r="R2450" s="136"/>
      <c r="S2450" s="88"/>
      <c r="T2450" s="88"/>
      <c r="U2450" s="137">
        <v>0</v>
      </c>
      <c r="V2450" s="137">
        <v>0</v>
      </c>
      <c r="W2450" s="138">
        <v>0</v>
      </c>
      <c r="X2450" s="137">
        <v>0</v>
      </c>
      <c r="Y2450" s="88">
        <v>0</v>
      </c>
      <c r="Z2450" s="88">
        <v>0</v>
      </c>
      <c r="AA2450" s="88">
        <v>0</v>
      </c>
      <c r="AB2450" s="88">
        <v>0</v>
      </c>
      <c r="AC2450" s="88">
        <v>0</v>
      </c>
      <c r="AD2450" s="88">
        <v>0</v>
      </c>
      <c r="AE2450" s="88">
        <v>0</v>
      </c>
      <c r="AF2450" s="88">
        <v>0</v>
      </c>
      <c r="AG2450" s="88">
        <v>0</v>
      </c>
      <c r="AH2450" s="139">
        <v>0</v>
      </c>
      <c r="AI2450" s="139">
        <v>0</v>
      </c>
      <c r="AU2450" s="88"/>
    </row>
    <row r="2451" spans="3:47" s="11" customFormat="1" outlineLevel="2" x14ac:dyDescent="0.2">
      <c r="C2451" s="119" t="s">
        <v>152</v>
      </c>
      <c r="E2451" s="134"/>
      <c r="F2451" s="36" t="s">
        <v>211</v>
      </c>
      <c r="Q2451" s="135" t="s">
        <v>110</v>
      </c>
      <c r="R2451" s="136"/>
      <c r="S2451" s="88"/>
      <c r="T2451" s="88"/>
      <c r="U2451" s="137">
        <v>0</v>
      </c>
      <c r="V2451" s="137">
        <v>0</v>
      </c>
      <c r="W2451" s="138">
        <v>0</v>
      </c>
      <c r="X2451" s="137">
        <v>0</v>
      </c>
      <c r="Y2451" s="88">
        <v>0</v>
      </c>
      <c r="Z2451" s="88">
        <v>0</v>
      </c>
      <c r="AA2451" s="88">
        <v>0</v>
      </c>
      <c r="AB2451" s="88">
        <v>0</v>
      </c>
      <c r="AC2451" s="88">
        <v>0</v>
      </c>
      <c r="AD2451" s="88">
        <v>0</v>
      </c>
      <c r="AE2451" s="88">
        <v>0</v>
      </c>
      <c r="AF2451" s="88">
        <v>0</v>
      </c>
      <c r="AG2451" s="88">
        <v>0</v>
      </c>
      <c r="AH2451" s="139">
        <v>0</v>
      </c>
      <c r="AI2451" s="139">
        <v>0</v>
      </c>
      <c r="AU2451" s="88"/>
    </row>
    <row r="2452" spans="3:47" s="11" customFormat="1" outlineLevel="2" x14ac:dyDescent="0.2">
      <c r="C2452" s="119" t="s">
        <v>152</v>
      </c>
      <c r="E2452" s="134"/>
      <c r="F2452" s="36" t="s">
        <v>212</v>
      </c>
      <c r="Q2452" s="135" t="s">
        <v>110</v>
      </c>
      <c r="R2452" s="136"/>
      <c r="S2452" s="88"/>
      <c r="T2452" s="88"/>
      <c r="U2452" s="137">
        <v>0</v>
      </c>
      <c r="V2452" s="137">
        <v>0</v>
      </c>
      <c r="W2452" s="138">
        <v>0</v>
      </c>
      <c r="X2452" s="137">
        <v>0</v>
      </c>
      <c r="Y2452" s="88">
        <v>0</v>
      </c>
      <c r="Z2452" s="88">
        <v>0</v>
      </c>
      <c r="AA2452" s="88">
        <v>0</v>
      </c>
      <c r="AB2452" s="88">
        <v>0</v>
      </c>
      <c r="AC2452" s="88">
        <v>0</v>
      </c>
      <c r="AD2452" s="88">
        <v>0</v>
      </c>
      <c r="AE2452" s="88">
        <v>0</v>
      </c>
      <c r="AF2452" s="88">
        <v>0</v>
      </c>
      <c r="AG2452" s="88">
        <v>0</v>
      </c>
      <c r="AH2452" s="139">
        <v>0</v>
      </c>
      <c r="AI2452" s="139">
        <v>0</v>
      </c>
      <c r="AU2452" s="88"/>
    </row>
    <row r="2453" spans="3:47" s="11" customFormat="1" outlineLevel="2" x14ac:dyDescent="0.2">
      <c r="C2453" s="119" t="s">
        <v>152</v>
      </c>
      <c r="E2453" s="134"/>
      <c r="F2453" s="36" t="s">
        <v>213</v>
      </c>
      <c r="Q2453" s="135" t="s">
        <v>110</v>
      </c>
      <c r="R2453" s="136"/>
      <c r="S2453" s="88"/>
      <c r="T2453" s="88"/>
      <c r="U2453" s="137">
        <v>0</v>
      </c>
      <c r="V2453" s="137">
        <v>0</v>
      </c>
      <c r="W2453" s="138">
        <v>0</v>
      </c>
      <c r="X2453" s="137">
        <v>0</v>
      </c>
      <c r="Y2453" s="88">
        <v>0</v>
      </c>
      <c r="Z2453" s="88">
        <v>0</v>
      </c>
      <c r="AA2453" s="88">
        <v>0</v>
      </c>
      <c r="AB2453" s="88">
        <v>0</v>
      </c>
      <c r="AC2453" s="88">
        <v>0</v>
      </c>
      <c r="AD2453" s="88">
        <v>0</v>
      </c>
      <c r="AE2453" s="88">
        <v>0</v>
      </c>
      <c r="AF2453" s="88">
        <v>0</v>
      </c>
      <c r="AG2453" s="88">
        <v>0</v>
      </c>
      <c r="AH2453" s="139">
        <v>0</v>
      </c>
      <c r="AI2453" s="139">
        <v>0</v>
      </c>
      <c r="AU2453" s="88"/>
    </row>
    <row r="2454" spans="3:47" s="11" customFormat="1" outlineLevel="2" x14ac:dyDescent="0.2">
      <c r="C2454" s="119" t="s">
        <v>152</v>
      </c>
      <c r="E2454" s="134"/>
      <c r="F2454" s="36" t="s">
        <v>214</v>
      </c>
      <c r="Q2454" s="135" t="s">
        <v>110</v>
      </c>
      <c r="R2454" s="136"/>
      <c r="S2454" s="88"/>
      <c r="T2454" s="88"/>
      <c r="U2454" s="137">
        <v>0</v>
      </c>
      <c r="V2454" s="137">
        <v>0</v>
      </c>
      <c r="W2454" s="138">
        <v>0</v>
      </c>
      <c r="X2454" s="137">
        <v>0</v>
      </c>
      <c r="Y2454" s="88">
        <v>0</v>
      </c>
      <c r="Z2454" s="88">
        <v>0</v>
      </c>
      <c r="AA2454" s="88">
        <v>0</v>
      </c>
      <c r="AB2454" s="88">
        <v>0</v>
      </c>
      <c r="AC2454" s="88">
        <v>0</v>
      </c>
      <c r="AD2454" s="88">
        <v>0</v>
      </c>
      <c r="AE2454" s="88">
        <v>0</v>
      </c>
      <c r="AF2454" s="88">
        <v>0</v>
      </c>
      <c r="AG2454" s="88">
        <v>0</v>
      </c>
      <c r="AH2454" s="139">
        <v>0</v>
      </c>
      <c r="AI2454" s="139">
        <v>0</v>
      </c>
      <c r="AU2454" s="88"/>
    </row>
    <row r="2455" spans="3:47" s="11" customFormat="1" outlineLevel="2" x14ac:dyDescent="0.2">
      <c r="C2455" s="119" t="s">
        <v>152</v>
      </c>
      <c r="E2455" s="134"/>
      <c r="F2455" s="36" t="s">
        <v>215</v>
      </c>
      <c r="Q2455" s="135" t="s">
        <v>110</v>
      </c>
      <c r="R2455" s="136"/>
      <c r="S2455" s="88"/>
      <c r="T2455" s="88"/>
      <c r="U2455" s="137">
        <v>0</v>
      </c>
      <c r="V2455" s="137">
        <v>0</v>
      </c>
      <c r="W2455" s="138">
        <v>0</v>
      </c>
      <c r="X2455" s="137">
        <v>0</v>
      </c>
      <c r="Y2455" s="88">
        <v>0</v>
      </c>
      <c r="Z2455" s="88">
        <v>0</v>
      </c>
      <c r="AA2455" s="88">
        <v>0</v>
      </c>
      <c r="AB2455" s="88">
        <v>0</v>
      </c>
      <c r="AC2455" s="88">
        <v>0</v>
      </c>
      <c r="AD2455" s="88">
        <v>0</v>
      </c>
      <c r="AE2455" s="88">
        <v>0</v>
      </c>
      <c r="AF2455" s="88">
        <v>0</v>
      </c>
      <c r="AG2455" s="88">
        <v>0</v>
      </c>
      <c r="AH2455" s="139">
        <v>0</v>
      </c>
      <c r="AI2455" s="139">
        <v>0</v>
      </c>
      <c r="AU2455" s="88"/>
    </row>
    <row r="2456" spans="3:47" s="11" customFormat="1" outlineLevel="2" x14ac:dyDescent="0.2">
      <c r="C2456" s="119" t="s">
        <v>152</v>
      </c>
      <c r="E2456" s="134"/>
      <c r="F2456" s="36" t="s">
        <v>216</v>
      </c>
      <c r="Q2456" s="135" t="s">
        <v>110</v>
      </c>
      <c r="R2456" s="136"/>
      <c r="S2456" s="88"/>
      <c r="T2456" s="88"/>
      <c r="U2456" s="137">
        <v>0</v>
      </c>
      <c r="V2456" s="137">
        <v>0</v>
      </c>
      <c r="W2456" s="138">
        <v>0</v>
      </c>
      <c r="X2456" s="137">
        <v>0</v>
      </c>
      <c r="Y2456" s="88">
        <v>0</v>
      </c>
      <c r="Z2456" s="88">
        <v>0</v>
      </c>
      <c r="AA2456" s="88">
        <v>0</v>
      </c>
      <c r="AB2456" s="88">
        <v>0</v>
      </c>
      <c r="AC2456" s="88">
        <v>0</v>
      </c>
      <c r="AD2456" s="88">
        <v>0</v>
      </c>
      <c r="AE2456" s="88">
        <v>0</v>
      </c>
      <c r="AF2456" s="88">
        <v>0</v>
      </c>
      <c r="AG2456" s="88">
        <v>0</v>
      </c>
      <c r="AH2456" s="139">
        <v>0</v>
      </c>
      <c r="AI2456" s="139">
        <v>0</v>
      </c>
      <c r="AU2456" s="88"/>
    </row>
    <row r="2457" spans="3:47" s="11" customFormat="1" outlineLevel="2" x14ac:dyDescent="0.2">
      <c r="C2457" s="119" t="s">
        <v>152</v>
      </c>
      <c r="E2457" s="134"/>
      <c r="F2457" s="36" t="s">
        <v>33</v>
      </c>
      <c r="Q2457" s="135" t="s">
        <v>110</v>
      </c>
      <c r="R2457" s="136"/>
      <c r="S2457" s="88"/>
      <c r="T2457" s="88"/>
      <c r="U2457" s="137">
        <v>0</v>
      </c>
      <c r="V2457" s="137">
        <v>0</v>
      </c>
      <c r="W2457" s="138">
        <v>0</v>
      </c>
      <c r="X2457" s="137">
        <v>0</v>
      </c>
      <c r="Y2457" s="88">
        <v>0</v>
      </c>
      <c r="Z2457" s="88">
        <v>0</v>
      </c>
      <c r="AA2457" s="88">
        <v>0</v>
      </c>
      <c r="AB2457" s="88">
        <v>0</v>
      </c>
      <c r="AC2457" s="88">
        <v>0</v>
      </c>
      <c r="AD2457" s="88">
        <v>0</v>
      </c>
      <c r="AE2457" s="88">
        <v>0</v>
      </c>
      <c r="AF2457" s="88">
        <v>0</v>
      </c>
      <c r="AG2457" s="88">
        <v>0</v>
      </c>
      <c r="AH2457" s="139">
        <v>0</v>
      </c>
      <c r="AI2457" s="139">
        <v>0</v>
      </c>
      <c r="AU2457" s="88"/>
    </row>
    <row r="2458" spans="3:47" s="11" customFormat="1" outlineLevel="2" x14ac:dyDescent="0.2">
      <c r="C2458" s="119" t="s">
        <v>152</v>
      </c>
      <c r="E2458" s="134"/>
      <c r="F2458" s="36" t="s">
        <v>34</v>
      </c>
      <c r="Q2458" s="135" t="s">
        <v>110</v>
      </c>
      <c r="R2458" s="136"/>
      <c r="S2458" s="88"/>
      <c r="T2458" s="88"/>
      <c r="U2458" s="137">
        <v>0</v>
      </c>
      <c r="V2458" s="137">
        <v>0</v>
      </c>
      <c r="W2458" s="138">
        <v>0</v>
      </c>
      <c r="X2458" s="137">
        <v>0</v>
      </c>
      <c r="Y2458" s="88">
        <v>0</v>
      </c>
      <c r="Z2458" s="88">
        <v>0</v>
      </c>
      <c r="AA2458" s="88">
        <v>0</v>
      </c>
      <c r="AB2458" s="88">
        <v>0</v>
      </c>
      <c r="AC2458" s="88">
        <v>0</v>
      </c>
      <c r="AD2458" s="88">
        <v>0</v>
      </c>
      <c r="AE2458" s="88">
        <v>0</v>
      </c>
      <c r="AF2458" s="88">
        <v>0</v>
      </c>
      <c r="AG2458" s="88">
        <v>0</v>
      </c>
      <c r="AH2458" s="139">
        <v>0</v>
      </c>
      <c r="AI2458" s="139">
        <v>0</v>
      </c>
      <c r="AU2458" s="88"/>
    </row>
    <row r="2459" spans="3:47" s="11" customFormat="1" outlineLevel="2" x14ac:dyDescent="0.2">
      <c r="C2459" s="119" t="s">
        <v>152</v>
      </c>
      <c r="E2459" s="134"/>
      <c r="F2459" s="36" t="s">
        <v>217</v>
      </c>
      <c r="Q2459" s="135" t="s">
        <v>110</v>
      </c>
      <c r="R2459" s="136"/>
      <c r="S2459" s="88"/>
      <c r="T2459" s="88"/>
      <c r="U2459" s="137">
        <v>0</v>
      </c>
      <c r="V2459" s="137">
        <v>0</v>
      </c>
      <c r="W2459" s="138">
        <v>0</v>
      </c>
      <c r="X2459" s="137">
        <v>0</v>
      </c>
      <c r="Y2459" s="88">
        <v>0</v>
      </c>
      <c r="Z2459" s="88">
        <v>0</v>
      </c>
      <c r="AA2459" s="88">
        <v>0</v>
      </c>
      <c r="AB2459" s="88">
        <v>0</v>
      </c>
      <c r="AC2459" s="88">
        <v>0</v>
      </c>
      <c r="AD2459" s="88">
        <v>0</v>
      </c>
      <c r="AE2459" s="88">
        <v>0</v>
      </c>
      <c r="AF2459" s="88">
        <v>0</v>
      </c>
      <c r="AG2459" s="88">
        <v>0</v>
      </c>
      <c r="AH2459" s="139">
        <v>0</v>
      </c>
      <c r="AI2459" s="139">
        <v>0</v>
      </c>
      <c r="AU2459" s="88"/>
    </row>
    <row r="2460" spans="3:47" s="11" customFormat="1" outlineLevel="2" x14ac:dyDescent="0.2">
      <c r="C2460" s="119" t="s">
        <v>152</v>
      </c>
      <c r="E2460" s="134"/>
      <c r="F2460" s="36" t="s">
        <v>152</v>
      </c>
      <c r="Q2460" s="135" t="s">
        <v>110</v>
      </c>
      <c r="R2460" s="136"/>
      <c r="S2460" s="88"/>
      <c r="T2460" s="88"/>
      <c r="U2460" s="137">
        <v>0</v>
      </c>
      <c r="V2460" s="137">
        <v>0</v>
      </c>
      <c r="W2460" s="138">
        <v>0</v>
      </c>
      <c r="X2460" s="137">
        <v>0</v>
      </c>
      <c r="Y2460" s="88">
        <v>0</v>
      </c>
      <c r="Z2460" s="88">
        <v>0</v>
      </c>
      <c r="AA2460" s="88">
        <v>0</v>
      </c>
      <c r="AB2460" s="88">
        <v>0</v>
      </c>
      <c r="AC2460" s="88">
        <v>0</v>
      </c>
      <c r="AD2460" s="88">
        <v>0</v>
      </c>
      <c r="AE2460" s="88">
        <v>0</v>
      </c>
      <c r="AF2460" s="88">
        <v>0</v>
      </c>
      <c r="AG2460" s="88">
        <v>0</v>
      </c>
      <c r="AH2460" s="139">
        <v>0</v>
      </c>
      <c r="AI2460" s="139">
        <v>0</v>
      </c>
      <c r="AU2460" s="88"/>
    </row>
    <row r="2461" spans="3:47" s="11" customFormat="1" outlineLevel="2" x14ac:dyDescent="0.2">
      <c r="C2461" s="119" t="s">
        <v>152</v>
      </c>
      <c r="E2461" s="140"/>
      <c r="F2461" s="141" t="s">
        <v>152</v>
      </c>
      <c r="G2461" s="142"/>
      <c r="H2461" s="142"/>
      <c r="I2461" s="142"/>
      <c r="J2461" s="142"/>
      <c r="K2461" s="142"/>
      <c r="L2461" s="142"/>
      <c r="M2461" s="142"/>
      <c r="N2461" s="142"/>
      <c r="O2461" s="142"/>
      <c r="P2461" s="142"/>
      <c r="Q2461" s="143" t="s">
        <v>110</v>
      </c>
      <c r="R2461" s="144"/>
      <c r="S2461" s="145"/>
      <c r="T2461" s="145"/>
      <c r="U2461" s="146">
        <v>0</v>
      </c>
      <c r="V2461" s="146">
        <v>0</v>
      </c>
      <c r="W2461" s="147">
        <v>0</v>
      </c>
      <c r="X2461" s="146">
        <v>0</v>
      </c>
      <c r="Y2461" s="145">
        <v>0</v>
      </c>
      <c r="Z2461" s="145">
        <v>0</v>
      </c>
      <c r="AA2461" s="145">
        <v>0</v>
      </c>
      <c r="AB2461" s="145">
        <v>0</v>
      </c>
      <c r="AC2461" s="145">
        <v>0</v>
      </c>
      <c r="AD2461" s="145">
        <v>0</v>
      </c>
      <c r="AE2461" s="145">
        <v>0</v>
      </c>
      <c r="AF2461" s="145">
        <v>0</v>
      </c>
      <c r="AG2461" s="145">
        <v>0</v>
      </c>
      <c r="AH2461" s="148">
        <v>0</v>
      </c>
      <c r="AI2461" s="148">
        <v>0</v>
      </c>
      <c r="AU2461" s="88"/>
    </row>
    <row r="2462" spans="3:47" s="11" customFormat="1" outlineLevel="2" x14ac:dyDescent="0.2">
      <c r="C2462" s="119" t="s">
        <v>152</v>
      </c>
      <c r="F2462" s="149"/>
      <c r="G2462" s="149"/>
      <c r="H2462" s="149"/>
      <c r="I2462" s="149"/>
      <c r="J2462" s="149"/>
      <c r="K2462" s="149"/>
      <c r="L2462" s="149"/>
      <c r="M2462" s="149"/>
      <c r="N2462" s="149"/>
      <c r="O2462" s="149"/>
      <c r="P2462" s="149" t="s">
        <v>175</v>
      </c>
      <c r="Q2462" s="16" t="s">
        <v>110</v>
      </c>
      <c r="R2462" s="150"/>
      <c r="S2462" s="150"/>
      <c r="T2462" s="150"/>
      <c r="U2462" s="150">
        <v>0</v>
      </c>
      <c r="V2462" s="150">
        <v>0</v>
      </c>
      <c r="W2462" s="150">
        <v>0</v>
      </c>
      <c r="X2462" s="150">
        <v>0</v>
      </c>
      <c r="Y2462" s="150">
        <v>0</v>
      </c>
      <c r="Z2462" s="150">
        <v>0</v>
      </c>
      <c r="AA2462" s="150">
        <v>0</v>
      </c>
      <c r="AB2462" s="150">
        <v>0</v>
      </c>
      <c r="AC2462" s="150">
        <v>0</v>
      </c>
      <c r="AD2462" s="150">
        <v>0</v>
      </c>
      <c r="AE2462" s="150">
        <v>0</v>
      </c>
      <c r="AF2462" s="150">
        <v>0</v>
      </c>
      <c r="AG2462" s="150">
        <v>0</v>
      </c>
      <c r="AH2462" s="150">
        <v>0</v>
      </c>
      <c r="AI2462" s="150">
        <v>0</v>
      </c>
      <c r="AU2462" s="88"/>
    </row>
    <row r="2463" spans="3:47" s="11" customFormat="1" outlineLevel="2" x14ac:dyDescent="0.2">
      <c r="C2463" s="119" t="s">
        <v>152</v>
      </c>
      <c r="E2463" s="124" t="s">
        <v>176</v>
      </c>
      <c r="AU2463" s="88"/>
    </row>
    <row r="2464" spans="3:47" s="11" customFormat="1" outlineLevel="2" x14ac:dyDescent="0.2">
      <c r="C2464" s="119" t="s">
        <v>152</v>
      </c>
      <c r="E2464" s="151" t="s">
        <v>209</v>
      </c>
      <c r="F2464" s="127"/>
      <c r="G2464" s="127"/>
      <c r="H2464" s="127"/>
      <c r="I2464" s="127"/>
      <c r="J2464" s="127"/>
      <c r="K2464" s="127"/>
      <c r="L2464" s="127"/>
      <c r="M2464" s="127"/>
      <c r="N2464" s="127"/>
      <c r="O2464" s="127"/>
      <c r="P2464" s="152"/>
      <c r="Q2464" s="128" t="s">
        <v>110</v>
      </c>
      <c r="R2464" s="129"/>
      <c r="S2464" s="130"/>
      <c r="T2464" s="130"/>
      <c r="U2464" s="131">
        <v>0</v>
      </c>
      <c r="V2464" s="131">
        <v>0</v>
      </c>
      <c r="W2464" s="132">
        <v>0</v>
      </c>
      <c r="X2464" s="131">
        <v>0</v>
      </c>
      <c r="Y2464" s="130">
        <v>0</v>
      </c>
      <c r="Z2464" s="130">
        <v>0</v>
      </c>
      <c r="AA2464" s="130">
        <v>0</v>
      </c>
      <c r="AB2464" s="130">
        <v>0</v>
      </c>
      <c r="AC2464" s="130">
        <v>0</v>
      </c>
      <c r="AD2464" s="130">
        <v>0</v>
      </c>
      <c r="AE2464" s="130">
        <v>0</v>
      </c>
      <c r="AF2464" s="130">
        <v>0</v>
      </c>
      <c r="AG2464" s="130">
        <v>0</v>
      </c>
      <c r="AH2464" s="133">
        <v>0</v>
      </c>
      <c r="AI2464" s="133">
        <v>0</v>
      </c>
      <c r="AU2464" s="88"/>
    </row>
    <row r="2465" spans="3:47" s="11" customFormat="1" outlineLevel="2" x14ac:dyDescent="0.2">
      <c r="C2465" s="119" t="s">
        <v>152</v>
      </c>
      <c r="E2465" s="153" t="s">
        <v>31</v>
      </c>
      <c r="P2465" s="149"/>
      <c r="Q2465" s="135" t="s">
        <v>110</v>
      </c>
      <c r="R2465" s="136"/>
      <c r="S2465" s="88"/>
      <c r="T2465" s="88"/>
      <c r="U2465" s="137">
        <v>0</v>
      </c>
      <c r="V2465" s="137">
        <v>0</v>
      </c>
      <c r="W2465" s="138">
        <v>0</v>
      </c>
      <c r="X2465" s="137">
        <v>0</v>
      </c>
      <c r="Y2465" s="88">
        <v>0</v>
      </c>
      <c r="Z2465" s="88">
        <v>0</v>
      </c>
      <c r="AA2465" s="88">
        <v>0</v>
      </c>
      <c r="AB2465" s="88">
        <v>0</v>
      </c>
      <c r="AC2465" s="88">
        <v>0</v>
      </c>
      <c r="AD2465" s="88">
        <v>0</v>
      </c>
      <c r="AE2465" s="88">
        <v>0</v>
      </c>
      <c r="AF2465" s="88">
        <v>0</v>
      </c>
      <c r="AG2465" s="88">
        <v>0</v>
      </c>
      <c r="AH2465" s="139">
        <v>0</v>
      </c>
      <c r="AI2465" s="139">
        <v>0</v>
      </c>
      <c r="AU2465" s="88"/>
    </row>
    <row r="2466" spans="3:47" s="11" customFormat="1" outlineLevel="2" x14ac:dyDescent="0.2">
      <c r="C2466" s="119" t="s">
        <v>152</v>
      </c>
      <c r="E2466" s="153" t="s">
        <v>28</v>
      </c>
      <c r="P2466" s="149"/>
      <c r="Q2466" s="135" t="s">
        <v>110</v>
      </c>
      <c r="R2466" s="136"/>
      <c r="S2466" s="88"/>
      <c r="T2466" s="88"/>
      <c r="U2466" s="137">
        <v>0</v>
      </c>
      <c r="V2466" s="137">
        <v>0</v>
      </c>
      <c r="W2466" s="138">
        <v>0</v>
      </c>
      <c r="X2466" s="137">
        <v>0</v>
      </c>
      <c r="Y2466" s="88">
        <v>0</v>
      </c>
      <c r="Z2466" s="88">
        <v>0</v>
      </c>
      <c r="AA2466" s="88">
        <v>0</v>
      </c>
      <c r="AB2466" s="88">
        <v>0</v>
      </c>
      <c r="AC2466" s="88">
        <v>0</v>
      </c>
      <c r="AD2466" s="88">
        <v>0</v>
      </c>
      <c r="AE2466" s="88">
        <v>0</v>
      </c>
      <c r="AF2466" s="88">
        <v>0</v>
      </c>
      <c r="AG2466" s="88">
        <v>0</v>
      </c>
      <c r="AH2466" s="139">
        <v>0</v>
      </c>
      <c r="AI2466" s="139">
        <v>0</v>
      </c>
      <c r="AU2466" s="88"/>
    </row>
    <row r="2467" spans="3:47" s="11" customFormat="1" outlineLevel="2" x14ac:dyDescent="0.2">
      <c r="C2467" s="119" t="s">
        <v>152</v>
      </c>
      <c r="E2467" s="153" t="s">
        <v>210</v>
      </c>
      <c r="P2467" s="149"/>
      <c r="Q2467" s="135" t="s">
        <v>110</v>
      </c>
      <c r="R2467" s="136"/>
      <c r="S2467" s="88"/>
      <c r="T2467" s="88"/>
      <c r="U2467" s="137">
        <v>0</v>
      </c>
      <c r="V2467" s="137">
        <v>0</v>
      </c>
      <c r="W2467" s="138">
        <v>0</v>
      </c>
      <c r="X2467" s="137">
        <v>0</v>
      </c>
      <c r="Y2467" s="88">
        <v>0</v>
      </c>
      <c r="Z2467" s="88">
        <v>0</v>
      </c>
      <c r="AA2467" s="88">
        <v>0</v>
      </c>
      <c r="AB2467" s="88">
        <v>0</v>
      </c>
      <c r="AC2467" s="88">
        <v>0</v>
      </c>
      <c r="AD2467" s="88">
        <v>0</v>
      </c>
      <c r="AE2467" s="88">
        <v>0</v>
      </c>
      <c r="AF2467" s="88">
        <v>0</v>
      </c>
      <c r="AG2467" s="88">
        <v>0</v>
      </c>
      <c r="AH2467" s="139">
        <v>0</v>
      </c>
      <c r="AI2467" s="139">
        <v>0</v>
      </c>
      <c r="AU2467" s="88"/>
    </row>
    <row r="2468" spans="3:47" s="11" customFormat="1" outlineLevel="2" x14ac:dyDescent="0.2">
      <c r="C2468" s="119" t="s">
        <v>152</v>
      </c>
      <c r="E2468" s="153" t="s">
        <v>211</v>
      </c>
      <c r="P2468" s="149"/>
      <c r="Q2468" s="135" t="s">
        <v>110</v>
      </c>
      <c r="R2468" s="136"/>
      <c r="S2468" s="88"/>
      <c r="T2468" s="88"/>
      <c r="U2468" s="137">
        <v>0</v>
      </c>
      <c r="V2468" s="137">
        <v>0</v>
      </c>
      <c r="W2468" s="138">
        <v>0</v>
      </c>
      <c r="X2468" s="137">
        <v>0</v>
      </c>
      <c r="Y2468" s="88">
        <v>0</v>
      </c>
      <c r="Z2468" s="88">
        <v>0</v>
      </c>
      <c r="AA2468" s="88">
        <v>0</v>
      </c>
      <c r="AB2468" s="88">
        <v>0</v>
      </c>
      <c r="AC2468" s="88">
        <v>0</v>
      </c>
      <c r="AD2468" s="88">
        <v>0</v>
      </c>
      <c r="AE2468" s="88">
        <v>0</v>
      </c>
      <c r="AF2468" s="88">
        <v>0</v>
      </c>
      <c r="AG2468" s="88">
        <v>0</v>
      </c>
      <c r="AH2468" s="139">
        <v>0</v>
      </c>
      <c r="AI2468" s="139">
        <v>0</v>
      </c>
      <c r="AU2468" s="88"/>
    </row>
    <row r="2469" spans="3:47" s="11" customFormat="1" outlineLevel="2" x14ac:dyDescent="0.2">
      <c r="C2469" s="119" t="s">
        <v>152</v>
      </c>
      <c r="E2469" s="153" t="s">
        <v>212</v>
      </c>
      <c r="P2469" s="149"/>
      <c r="Q2469" s="135" t="s">
        <v>110</v>
      </c>
      <c r="R2469" s="136"/>
      <c r="S2469" s="88"/>
      <c r="T2469" s="88"/>
      <c r="U2469" s="137">
        <v>0</v>
      </c>
      <c r="V2469" s="137">
        <v>0</v>
      </c>
      <c r="W2469" s="138">
        <v>0</v>
      </c>
      <c r="X2469" s="137">
        <v>0</v>
      </c>
      <c r="Y2469" s="88">
        <v>0</v>
      </c>
      <c r="Z2469" s="88">
        <v>0</v>
      </c>
      <c r="AA2469" s="88">
        <v>0</v>
      </c>
      <c r="AB2469" s="88">
        <v>0</v>
      </c>
      <c r="AC2469" s="88">
        <v>0</v>
      </c>
      <c r="AD2469" s="88">
        <v>0</v>
      </c>
      <c r="AE2469" s="88">
        <v>0</v>
      </c>
      <c r="AF2469" s="88">
        <v>0</v>
      </c>
      <c r="AG2469" s="88">
        <v>0</v>
      </c>
      <c r="AH2469" s="139">
        <v>0</v>
      </c>
      <c r="AI2469" s="139">
        <v>0</v>
      </c>
      <c r="AU2469" s="88"/>
    </row>
    <row r="2470" spans="3:47" s="11" customFormat="1" outlineLevel="2" x14ac:dyDescent="0.2">
      <c r="C2470" s="119" t="s">
        <v>152</v>
      </c>
      <c r="E2470" s="153" t="s">
        <v>213</v>
      </c>
      <c r="P2470" s="149"/>
      <c r="Q2470" s="135" t="s">
        <v>110</v>
      </c>
      <c r="R2470" s="136"/>
      <c r="S2470" s="88"/>
      <c r="T2470" s="88"/>
      <c r="U2470" s="137">
        <v>0</v>
      </c>
      <c r="V2470" s="137">
        <v>0</v>
      </c>
      <c r="W2470" s="138">
        <v>0</v>
      </c>
      <c r="X2470" s="137">
        <v>0</v>
      </c>
      <c r="Y2470" s="88">
        <v>0</v>
      </c>
      <c r="Z2470" s="88">
        <v>0</v>
      </c>
      <c r="AA2470" s="88">
        <v>0</v>
      </c>
      <c r="AB2470" s="88">
        <v>0</v>
      </c>
      <c r="AC2470" s="88">
        <v>0</v>
      </c>
      <c r="AD2470" s="88">
        <v>0</v>
      </c>
      <c r="AE2470" s="88">
        <v>0</v>
      </c>
      <c r="AF2470" s="88">
        <v>0</v>
      </c>
      <c r="AG2470" s="88">
        <v>0</v>
      </c>
      <c r="AH2470" s="139">
        <v>0</v>
      </c>
      <c r="AI2470" s="139">
        <v>0</v>
      </c>
      <c r="AU2470" s="88"/>
    </row>
    <row r="2471" spans="3:47" s="11" customFormat="1" outlineLevel="2" x14ac:dyDescent="0.2">
      <c r="C2471" s="119" t="s">
        <v>152</v>
      </c>
      <c r="E2471" s="153" t="s">
        <v>214</v>
      </c>
      <c r="P2471" s="149"/>
      <c r="Q2471" s="135" t="s">
        <v>110</v>
      </c>
      <c r="R2471" s="136"/>
      <c r="S2471" s="88"/>
      <c r="T2471" s="88"/>
      <c r="U2471" s="137">
        <v>0</v>
      </c>
      <c r="V2471" s="137">
        <v>0</v>
      </c>
      <c r="W2471" s="138">
        <v>0</v>
      </c>
      <c r="X2471" s="137">
        <v>0</v>
      </c>
      <c r="Y2471" s="88">
        <v>0</v>
      </c>
      <c r="Z2471" s="88">
        <v>0</v>
      </c>
      <c r="AA2471" s="88">
        <v>0</v>
      </c>
      <c r="AB2471" s="88">
        <v>0</v>
      </c>
      <c r="AC2471" s="88">
        <v>0</v>
      </c>
      <c r="AD2471" s="88">
        <v>0</v>
      </c>
      <c r="AE2471" s="88">
        <v>0</v>
      </c>
      <c r="AF2471" s="88">
        <v>0</v>
      </c>
      <c r="AG2471" s="88">
        <v>0</v>
      </c>
      <c r="AH2471" s="139">
        <v>0</v>
      </c>
      <c r="AI2471" s="139">
        <v>0</v>
      </c>
      <c r="AU2471" s="88"/>
    </row>
    <row r="2472" spans="3:47" s="11" customFormat="1" outlineLevel="2" x14ac:dyDescent="0.2">
      <c r="C2472" s="119" t="s">
        <v>152</v>
      </c>
      <c r="E2472" s="153" t="s">
        <v>215</v>
      </c>
      <c r="P2472" s="149"/>
      <c r="Q2472" s="135" t="s">
        <v>110</v>
      </c>
      <c r="R2472" s="136"/>
      <c r="S2472" s="88"/>
      <c r="T2472" s="88"/>
      <c r="U2472" s="137">
        <v>0</v>
      </c>
      <c r="V2472" s="137">
        <v>0</v>
      </c>
      <c r="W2472" s="138">
        <v>0</v>
      </c>
      <c r="X2472" s="137">
        <v>0</v>
      </c>
      <c r="Y2472" s="88">
        <v>0</v>
      </c>
      <c r="Z2472" s="88">
        <v>0</v>
      </c>
      <c r="AA2472" s="88">
        <v>0</v>
      </c>
      <c r="AB2472" s="88">
        <v>0</v>
      </c>
      <c r="AC2472" s="88">
        <v>0</v>
      </c>
      <c r="AD2472" s="88">
        <v>0</v>
      </c>
      <c r="AE2472" s="88">
        <v>0</v>
      </c>
      <c r="AF2472" s="88">
        <v>0</v>
      </c>
      <c r="AG2472" s="88">
        <v>0</v>
      </c>
      <c r="AH2472" s="139">
        <v>0</v>
      </c>
      <c r="AI2472" s="139">
        <v>0</v>
      </c>
      <c r="AU2472" s="88"/>
    </row>
    <row r="2473" spans="3:47" s="11" customFormat="1" outlineLevel="2" x14ac:dyDescent="0.2">
      <c r="C2473" s="119" t="s">
        <v>152</v>
      </c>
      <c r="E2473" s="153" t="s">
        <v>216</v>
      </c>
      <c r="P2473" s="149"/>
      <c r="Q2473" s="135" t="s">
        <v>110</v>
      </c>
      <c r="R2473" s="136"/>
      <c r="S2473" s="88"/>
      <c r="T2473" s="88"/>
      <c r="U2473" s="137">
        <v>0</v>
      </c>
      <c r="V2473" s="137">
        <v>0</v>
      </c>
      <c r="W2473" s="138">
        <v>0</v>
      </c>
      <c r="X2473" s="137">
        <v>0</v>
      </c>
      <c r="Y2473" s="88">
        <v>0</v>
      </c>
      <c r="Z2473" s="88">
        <v>0</v>
      </c>
      <c r="AA2473" s="88">
        <v>0</v>
      </c>
      <c r="AB2473" s="88">
        <v>0</v>
      </c>
      <c r="AC2473" s="88">
        <v>0</v>
      </c>
      <c r="AD2473" s="88">
        <v>0</v>
      </c>
      <c r="AE2473" s="88">
        <v>0</v>
      </c>
      <c r="AF2473" s="88">
        <v>0</v>
      </c>
      <c r="AG2473" s="88">
        <v>0</v>
      </c>
      <c r="AH2473" s="139">
        <v>0</v>
      </c>
      <c r="AI2473" s="139">
        <v>0</v>
      </c>
      <c r="AU2473" s="88"/>
    </row>
    <row r="2474" spans="3:47" s="11" customFormat="1" outlineLevel="2" x14ac:dyDescent="0.2">
      <c r="C2474" s="119" t="s">
        <v>152</v>
      </c>
      <c r="E2474" s="153" t="s">
        <v>33</v>
      </c>
      <c r="P2474" s="149"/>
      <c r="Q2474" s="135" t="s">
        <v>110</v>
      </c>
      <c r="R2474" s="136"/>
      <c r="S2474" s="88"/>
      <c r="T2474" s="88"/>
      <c r="U2474" s="137">
        <v>0</v>
      </c>
      <c r="V2474" s="137">
        <v>0</v>
      </c>
      <c r="W2474" s="138">
        <v>0</v>
      </c>
      <c r="X2474" s="137">
        <v>0</v>
      </c>
      <c r="Y2474" s="88">
        <v>0</v>
      </c>
      <c r="Z2474" s="88">
        <v>0</v>
      </c>
      <c r="AA2474" s="88">
        <v>0</v>
      </c>
      <c r="AB2474" s="88">
        <v>0</v>
      </c>
      <c r="AC2474" s="88">
        <v>0</v>
      </c>
      <c r="AD2474" s="88">
        <v>0</v>
      </c>
      <c r="AE2474" s="88">
        <v>0</v>
      </c>
      <c r="AF2474" s="88">
        <v>0</v>
      </c>
      <c r="AG2474" s="88">
        <v>0</v>
      </c>
      <c r="AH2474" s="139">
        <v>0</v>
      </c>
      <c r="AI2474" s="139">
        <v>0</v>
      </c>
      <c r="AU2474" s="88"/>
    </row>
    <row r="2475" spans="3:47" s="11" customFormat="1" outlineLevel="2" x14ac:dyDescent="0.2">
      <c r="C2475" s="119" t="s">
        <v>152</v>
      </c>
      <c r="E2475" s="153" t="s">
        <v>34</v>
      </c>
      <c r="P2475" s="149"/>
      <c r="Q2475" s="135" t="s">
        <v>110</v>
      </c>
      <c r="R2475" s="136"/>
      <c r="S2475" s="88"/>
      <c r="T2475" s="88"/>
      <c r="U2475" s="137">
        <v>0</v>
      </c>
      <c r="V2475" s="137">
        <v>0</v>
      </c>
      <c r="W2475" s="138">
        <v>0</v>
      </c>
      <c r="X2475" s="137">
        <v>0</v>
      </c>
      <c r="Y2475" s="88">
        <v>0</v>
      </c>
      <c r="Z2475" s="88">
        <v>0</v>
      </c>
      <c r="AA2475" s="88">
        <v>0</v>
      </c>
      <c r="AB2475" s="88">
        <v>0</v>
      </c>
      <c r="AC2475" s="88">
        <v>0</v>
      </c>
      <c r="AD2475" s="88">
        <v>0</v>
      </c>
      <c r="AE2475" s="88">
        <v>0</v>
      </c>
      <c r="AF2475" s="88">
        <v>0</v>
      </c>
      <c r="AG2475" s="88">
        <v>0</v>
      </c>
      <c r="AH2475" s="139">
        <v>0</v>
      </c>
      <c r="AI2475" s="139">
        <v>0</v>
      </c>
      <c r="AU2475" s="88"/>
    </row>
    <row r="2476" spans="3:47" s="11" customFormat="1" outlineLevel="2" x14ac:dyDescent="0.2">
      <c r="C2476" s="119" t="s">
        <v>152</v>
      </c>
      <c r="E2476" s="153" t="s">
        <v>217</v>
      </c>
      <c r="P2476" s="149"/>
      <c r="Q2476" s="135" t="s">
        <v>110</v>
      </c>
      <c r="R2476" s="136"/>
      <c r="S2476" s="88"/>
      <c r="T2476" s="88"/>
      <c r="U2476" s="137">
        <v>0</v>
      </c>
      <c r="V2476" s="137">
        <v>0</v>
      </c>
      <c r="W2476" s="138">
        <v>0</v>
      </c>
      <c r="X2476" s="137">
        <v>0</v>
      </c>
      <c r="Y2476" s="88">
        <v>0</v>
      </c>
      <c r="Z2476" s="88">
        <v>0</v>
      </c>
      <c r="AA2476" s="88">
        <v>0</v>
      </c>
      <c r="AB2476" s="88">
        <v>0</v>
      </c>
      <c r="AC2476" s="88">
        <v>0</v>
      </c>
      <c r="AD2476" s="88">
        <v>0</v>
      </c>
      <c r="AE2476" s="88">
        <v>0</v>
      </c>
      <c r="AF2476" s="88">
        <v>0</v>
      </c>
      <c r="AG2476" s="88">
        <v>0</v>
      </c>
      <c r="AH2476" s="139">
        <v>0</v>
      </c>
      <c r="AI2476" s="139">
        <v>0</v>
      </c>
      <c r="AU2476" s="88"/>
    </row>
    <row r="2477" spans="3:47" s="11" customFormat="1" outlineLevel="2" x14ac:dyDescent="0.2">
      <c r="C2477" s="119" t="s">
        <v>152</v>
      </c>
      <c r="E2477" s="153" t="s">
        <v>152</v>
      </c>
      <c r="P2477" s="149"/>
      <c r="Q2477" s="135" t="s">
        <v>110</v>
      </c>
      <c r="R2477" s="136"/>
      <c r="S2477" s="88"/>
      <c r="T2477" s="88"/>
      <c r="U2477" s="137">
        <v>0</v>
      </c>
      <c r="V2477" s="137">
        <v>0</v>
      </c>
      <c r="W2477" s="138">
        <v>0</v>
      </c>
      <c r="X2477" s="137">
        <v>0</v>
      </c>
      <c r="Y2477" s="88">
        <v>0</v>
      </c>
      <c r="Z2477" s="88">
        <v>0</v>
      </c>
      <c r="AA2477" s="88">
        <v>0</v>
      </c>
      <c r="AB2477" s="88">
        <v>0</v>
      </c>
      <c r="AC2477" s="88">
        <v>0</v>
      </c>
      <c r="AD2477" s="88">
        <v>0</v>
      </c>
      <c r="AE2477" s="88">
        <v>0</v>
      </c>
      <c r="AF2477" s="88">
        <v>0</v>
      </c>
      <c r="AG2477" s="88">
        <v>0</v>
      </c>
      <c r="AH2477" s="139">
        <v>0</v>
      </c>
      <c r="AI2477" s="139">
        <v>0</v>
      </c>
      <c r="AU2477" s="88"/>
    </row>
    <row r="2478" spans="3:47" s="11" customFormat="1" outlineLevel="2" x14ac:dyDescent="0.2">
      <c r="C2478" s="119" t="s">
        <v>152</v>
      </c>
      <c r="E2478" s="154" t="s">
        <v>152</v>
      </c>
      <c r="F2478" s="142"/>
      <c r="G2478" s="142"/>
      <c r="H2478" s="142"/>
      <c r="I2478" s="142"/>
      <c r="J2478" s="142"/>
      <c r="K2478" s="142"/>
      <c r="L2478" s="142"/>
      <c r="M2478" s="142"/>
      <c r="N2478" s="142"/>
      <c r="O2478" s="142"/>
      <c r="P2478" s="155"/>
      <c r="Q2478" s="143" t="s">
        <v>110</v>
      </c>
      <c r="R2478" s="144"/>
      <c r="S2478" s="145"/>
      <c r="T2478" s="145"/>
      <c r="U2478" s="146">
        <v>0</v>
      </c>
      <c r="V2478" s="146">
        <v>0</v>
      </c>
      <c r="W2478" s="147">
        <v>0</v>
      </c>
      <c r="X2478" s="146">
        <v>0</v>
      </c>
      <c r="Y2478" s="145">
        <v>0</v>
      </c>
      <c r="Z2478" s="145">
        <v>0</v>
      </c>
      <c r="AA2478" s="145">
        <v>0</v>
      </c>
      <c r="AB2478" s="145">
        <v>0</v>
      </c>
      <c r="AC2478" s="145">
        <v>0</v>
      </c>
      <c r="AD2478" s="145">
        <v>0</v>
      </c>
      <c r="AE2478" s="145">
        <v>0</v>
      </c>
      <c r="AF2478" s="145">
        <v>0</v>
      </c>
      <c r="AG2478" s="145">
        <v>0</v>
      </c>
      <c r="AH2478" s="148">
        <v>0</v>
      </c>
      <c r="AI2478" s="148">
        <v>0</v>
      </c>
      <c r="AU2478" s="88"/>
    </row>
    <row r="2479" spans="3:47" s="11" customFormat="1" outlineLevel="2" x14ac:dyDescent="0.2">
      <c r="C2479" s="119" t="s">
        <v>152</v>
      </c>
      <c r="P2479" s="149" t="s">
        <v>177</v>
      </c>
      <c r="Q2479" s="16" t="s">
        <v>110</v>
      </c>
      <c r="R2479" s="150"/>
      <c r="S2479" s="150"/>
      <c r="T2479" s="150"/>
      <c r="U2479" s="150">
        <v>0</v>
      </c>
      <c r="V2479" s="150">
        <v>0</v>
      </c>
      <c r="W2479" s="150">
        <v>0</v>
      </c>
      <c r="X2479" s="150">
        <v>0</v>
      </c>
      <c r="Y2479" s="150">
        <v>0</v>
      </c>
      <c r="Z2479" s="150">
        <v>0</v>
      </c>
      <c r="AA2479" s="150">
        <v>0</v>
      </c>
      <c r="AB2479" s="150">
        <v>0</v>
      </c>
      <c r="AC2479" s="150">
        <v>0</v>
      </c>
      <c r="AD2479" s="150">
        <v>0</v>
      </c>
      <c r="AE2479" s="150">
        <v>0</v>
      </c>
      <c r="AF2479" s="150">
        <v>0</v>
      </c>
      <c r="AG2479" s="150">
        <v>0</v>
      </c>
      <c r="AH2479" s="150">
        <v>0</v>
      </c>
      <c r="AI2479" s="150">
        <v>0</v>
      </c>
      <c r="AU2479" s="88"/>
    </row>
    <row r="2480" spans="3:47" s="11" customFormat="1" outlineLevel="2" x14ac:dyDescent="0.2">
      <c r="C2480" s="119" t="s">
        <v>152</v>
      </c>
      <c r="E2480" s="124" t="s">
        <v>178</v>
      </c>
      <c r="AU2480" s="88"/>
    </row>
    <row r="2481" spans="3:47" s="11" customFormat="1" outlineLevel="2" x14ac:dyDescent="0.2">
      <c r="C2481" s="119" t="s">
        <v>152</v>
      </c>
      <c r="F2481" s="156" t="s">
        <v>179</v>
      </c>
      <c r="AU2481" s="88"/>
    </row>
    <row r="2482" spans="3:47" s="11" customFormat="1" outlineLevel="2" x14ac:dyDescent="0.2">
      <c r="C2482" s="119" t="s">
        <v>152</v>
      </c>
      <c r="E2482" s="125"/>
      <c r="F2482" s="157" t="s">
        <v>209</v>
      </c>
      <c r="G2482" s="127"/>
      <c r="H2482" s="158" t="s">
        <v>190</v>
      </c>
      <c r="I2482" s="127"/>
      <c r="J2482" s="127"/>
      <c r="K2482" s="127"/>
      <c r="L2482" s="127"/>
      <c r="M2482" s="127"/>
      <c r="N2482" s="127"/>
      <c r="O2482" s="127"/>
      <c r="P2482" s="152"/>
      <c r="Q2482" s="128" t="s">
        <v>110</v>
      </c>
      <c r="R2482" s="129"/>
      <c r="S2482" s="130"/>
      <c r="T2482" s="130"/>
      <c r="U2482" s="131">
        <v>0</v>
      </c>
      <c r="V2482" s="131">
        <v>0</v>
      </c>
      <c r="W2482" s="132">
        <v>0</v>
      </c>
      <c r="X2482" s="131">
        <v>0</v>
      </c>
      <c r="Y2482" s="130">
        <v>0</v>
      </c>
      <c r="Z2482" s="130">
        <v>0</v>
      </c>
      <c r="AA2482" s="130">
        <v>0</v>
      </c>
      <c r="AB2482" s="130">
        <v>0</v>
      </c>
      <c r="AC2482" s="130">
        <v>0</v>
      </c>
      <c r="AD2482" s="130">
        <v>0</v>
      </c>
      <c r="AE2482" s="130">
        <v>0</v>
      </c>
      <c r="AF2482" s="130">
        <v>0</v>
      </c>
      <c r="AG2482" s="130">
        <v>0</v>
      </c>
      <c r="AH2482" s="133">
        <v>0</v>
      </c>
      <c r="AI2482" s="133">
        <v>0</v>
      </c>
      <c r="AU2482" s="88"/>
    </row>
    <row r="2483" spans="3:47" s="11" customFormat="1" outlineLevel="2" x14ac:dyDescent="0.2">
      <c r="C2483" s="119" t="s">
        <v>152</v>
      </c>
      <c r="E2483" s="134"/>
      <c r="F2483" s="159" t="s">
        <v>31</v>
      </c>
      <c r="H2483" s="158" t="s">
        <v>190</v>
      </c>
      <c r="P2483" s="149"/>
      <c r="Q2483" s="135" t="s">
        <v>110</v>
      </c>
      <c r="R2483" s="136"/>
      <c r="S2483" s="88"/>
      <c r="T2483" s="88"/>
      <c r="U2483" s="137">
        <v>0</v>
      </c>
      <c r="V2483" s="137">
        <v>0</v>
      </c>
      <c r="W2483" s="138">
        <v>0</v>
      </c>
      <c r="X2483" s="137">
        <v>0</v>
      </c>
      <c r="Y2483" s="88">
        <v>0</v>
      </c>
      <c r="Z2483" s="88">
        <v>0</v>
      </c>
      <c r="AA2483" s="88">
        <v>0</v>
      </c>
      <c r="AB2483" s="88">
        <v>0</v>
      </c>
      <c r="AC2483" s="88">
        <v>0</v>
      </c>
      <c r="AD2483" s="88">
        <v>0</v>
      </c>
      <c r="AE2483" s="88">
        <v>0</v>
      </c>
      <c r="AF2483" s="88">
        <v>0</v>
      </c>
      <c r="AG2483" s="88">
        <v>0</v>
      </c>
      <c r="AH2483" s="139">
        <v>0</v>
      </c>
      <c r="AI2483" s="139">
        <v>0</v>
      </c>
      <c r="AU2483" s="88"/>
    </row>
    <row r="2484" spans="3:47" s="11" customFormat="1" outlineLevel="2" x14ac:dyDescent="0.2">
      <c r="C2484" s="119" t="s">
        <v>152</v>
      </c>
      <c r="E2484" s="134"/>
      <c r="F2484" s="159" t="s">
        <v>28</v>
      </c>
      <c r="H2484" s="158" t="s">
        <v>190</v>
      </c>
      <c r="P2484" s="149"/>
      <c r="Q2484" s="135" t="s">
        <v>110</v>
      </c>
      <c r="R2484" s="136"/>
      <c r="S2484" s="88"/>
      <c r="T2484" s="88"/>
      <c r="U2484" s="137">
        <v>0</v>
      </c>
      <c r="V2484" s="137">
        <v>0</v>
      </c>
      <c r="W2484" s="138">
        <v>0</v>
      </c>
      <c r="X2484" s="137">
        <v>0</v>
      </c>
      <c r="Y2484" s="88">
        <v>0</v>
      </c>
      <c r="Z2484" s="88">
        <v>0</v>
      </c>
      <c r="AA2484" s="88">
        <v>0</v>
      </c>
      <c r="AB2484" s="88">
        <v>0</v>
      </c>
      <c r="AC2484" s="88">
        <v>0</v>
      </c>
      <c r="AD2484" s="88">
        <v>0</v>
      </c>
      <c r="AE2484" s="88">
        <v>0</v>
      </c>
      <c r="AF2484" s="88">
        <v>0</v>
      </c>
      <c r="AG2484" s="88">
        <v>0</v>
      </c>
      <c r="AH2484" s="139">
        <v>0</v>
      </c>
      <c r="AI2484" s="139">
        <v>0</v>
      </c>
      <c r="AU2484" s="88"/>
    </row>
    <row r="2485" spans="3:47" s="11" customFormat="1" outlineLevel="2" x14ac:dyDescent="0.2">
      <c r="C2485" s="119" t="s">
        <v>152</v>
      </c>
      <c r="E2485" s="134"/>
      <c r="F2485" s="159" t="s">
        <v>210</v>
      </c>
      <c r="H2485" s="158" t="s">
        <v>190</v>
      </c>
      <c r="P2485" s="149"/>
      <c r="Q2485" s="135" t="s">
        <v>110</v>
      </c>
      <c r="R2485" s="136"/>
      <c r="S2485" s="88"/>
      <c r="T2485" s="88"/>
      <c r="U2485" s="137">
        <v>0</v>
      </c>
      <c r="V2485" s="137">
        <v>0</v>
      </c>
      <c r="W2485" s="138">
        <v>0</v>
      </c>
      <c r="X2485" s="137">
        <v>0</v>
      </c>
      <c r="Y2485" s="88">
        <v>0</v>
      </c>
      <c r="Z2485" s="88">
        <v>0</v>
      </c>
      <c r="AA2485" s="88">
        <v>0</v>
      </c>
      <c r="AB2485" s="88">
        <v>0</v>
      </c>
      <c r="AC2485" s="88">
        <v>0</v>
      </c>
      <c r="AD2485" s="88">
        <v>0</v>
      </c>
      <c r="AE2485" s="88">
        <v>0</v>
      </c>
      <c r="AF2485" s="88">
        <v>0</v>
      </c>
      <c r="AG2485" s="88">
        <v>0</v>
      </c>
      <c r="AH2485" s="139">
        <v>0</v>
      </c>
      <c r="AI2485" s="139">
        <v>0</v>
      </c>
      <c r="AU2485" s="88"/>
    </row>
    <row r="2486" spans="3:47" s="11" customFormat="1" outlineLevel="2" x14ac:dyDescent="0.2">
      <c r="C2486" s="119" t="s">
        <v>152</v>
      </c>
      <c r="E2486" s="134"/>
      <c r="F2486" s="159" t="s">
        <v>211</v>
      </c>
      <c r="H2486" s="158" t="s">
        <v>190</v>
      </c>
      <c r="P2486" s="149"/>
      <c r="Q2486" s="135" t="s">
        <v>110</v>
      </c>
      <c r="R2486" s="136"/>
      <c r="S2486" s="88"/>
      <c r="T2486" s="88"/>
      <c r="U2486" s="137">
        <v>0</v>
      </c>
      <c r="V2486" s="137">
        <v>0</v>
      </c>
      <c r="W2486" s="138">
        <v>0</v>
      </c>
      <c r="X2486" s="137">
        <v>0</v>
      </c>
      <c r="Y2486" s="88">
        <v>0</v>
      </c>
      <c r="Z2486" s="88">
        <v>0</v>
      </c>
      <c r="AA2486" s="88">
        <v>0</v>
      </c>
      <c r="AB2486" s="88">
        <v>0</v>
      </c>
      <c r="AC2486" s="88">
        <v>0</v>
      </c>
      <c r="AD2486" s="88">
        <v>0</v>
      </c>
      <c r="AE2486" s="88">
        <v>0</v>
      </c>
      <c r="AF2486" s="88">
        <v>0</v>
      </c>
      <c r="AG2486" s="88">
        <v>0</v>
      </c>
      <c r="AH2486" s="139">
        <v>0</v>
      </c>
      <c r="AI2486" s="139">
        <v>0</v>
      </c>
      <c r="AU2486" s="88"/>
    </row>
    <row r="2487" spans="3:47" s="11" customFormat="1" outlineLevel="2" x14ac:dyDescent="0.2">
      <c r="C2487" s="119" t="s">
        <v>152</v>
      </c>
      <c r="E2487" s="134"/>
      <c r="F2487" s="159" t="s">
        <v>212</v>
      </c>
      <c r="H2487" s="158" t="s">
        <v>190</v>
      </c>
      <c r="P2487" s="149"/>
      <c r="Q2487" s="135" t="s">
        <v>110</v>
      </c>
      <c r="R2487" s="136"/>
      <c r="S2487" s="88"/>
      <c r="T2487" s="88"/>
      <c r="U2487" s="137">
        <v>0</v>
      </c>
      <c r="V2487" s="137">
        <v>0</v>
      </c>
      <c r="W2487" s="138">
        <v>0</v>
      </c>
      <c r="X2487" s="137">
        <v>0</v>
      </c>
      <c r="Y2487" s="88">
        <v>0</v>
      </c>
      <c r="Z2487" s="88">
        <v>0</v>
      </c>
      <c r="AA2487" s="88">
        <v>0</v>
      </c>
      <c r="AB2487" s="88">
        <v>0</v>
      </c>
      <c r="AC2487" s="88">
        <v>0</v>
      </c>
      <c r="AD2487" s="88">
        <v>0</v>
      </c>
      <c r="AE2487" s="88">
        <v>0</v>
      </c>
      <c r="AF2487" s="88">
        <v>0</v>
      </c>
      <c r="AG2487" s="88">
        <v>0</v>
      </c>
      <c r="AH2487" s="139">
        <v>0</v>
      </c>
      <c r="AI2487" s="139">
        <v>0</v>
      </c>
      <c r="AU2487" s="88"/>
    </row>
    <row r="2488" spans="3:47" s="11" customFormat="1" outlineLevel="2" x14ac:dyDescent="0.2">
      <c r="C2488" s="119" t="s">
        <v>152</v>
      </c>
      <c r="E2488" s="134"/>
      <c r="F2488" s="159" t="s">
        <v>213</v>
      </c>
      <c r="H2488" s="158" t="s">
        <v>190</v>
      </c>
      <c r="P2488" s="149"/>
      <c r="Q2488" s="135" t="s">
        <v>110</v>
      </c>
      <c r="R2488" s="136"/>
      <c r="S2488" s="88"/>
      <c r="T2488" s="88"/>
      <c r="U2488" s="137">
        <v>0</v>
      </c>
      <c r="V2488" s="137">
        <v>0</v>
      </c>
      <c r="W2488" s="138">
        <v>0</v>
      </c>
      <c r="X2488" s="137">
        <v>0</v>
      </c>
      <c r="Y2488" s="88">
        <v>0</v>
      </c>
      <c r="Z2488" s="88">
        <v>0</v>
      </c>
      <c r="AA2488" s="88">
        <v>0</v>
      </c>
      <c r="AB2488" s="88">
        <v>0</v>
      </c>
      <c r="AC2488" s="88">
        <v>0</v>
      </c>
      <c r="AD2488" s="88">
        <v>0</v>
      </c>
      <c r="AE2488" s="88">
        <v>0</v>
      </c>
      <c r="AF2488" s="88">
        <v>0</v>
      </c>
      <c r="AG2488" s="88">
        <v>0</v>
      </c>
      <c r="AH2488" s="139">
        <v>0</v>
      </c>
      <c r="AI2488" s="139">
        <v>0</v>
      </c>
      <c r="AU2488" s="88"/>
    </row>
    <row r="2489" spans="3:47" s="11" customFormat="1" outlineLevel="2" x14ac:dyDescent="0.2">
      <c r="C2489" s="119" t="s">
        <v>152</v>
      </c>
      <c r="E2489" s="134"/>
      <c r="F2489" s="159" t="s">
        <v>214</v>
      </c>
      <c r="H2489" s="158" t="s">
        <v>190</v>
      </c>
      <c r="P2489" s="149"/>
      <c r="Q2489" s="135" t="s">
        <v>110</v>
      </c>
      <c r="R2489" s="136"/>
      <c r="S2489" s="88"/>
      <c r="T2489" s="88"/>
      <c r="U2489" s="137">
        <v>0</v>
      </c>
      <c r="V2489" s="137">
        <v>0</v>
      </c>
      <c r="W2489" s="138">
        <v>0</v>
      </c>
      <c r="X2489" s="137">
        <v>0</v>
      </c>
      <c r="Y2489" s="88">
        <v>0</v>
      </c>
      <c r="Z2489" s="88">
        <v>0</v>
      </c>
      <c r="AA2489" s="88">
        <v>0</v>
      </c>
      <c r="AB2489" s="88">
        <v>0</v>
      </c>
      <c r="AC2489" s="88">
        <v>0</v>
      </c>
      <c r="AD2489" s="88">
        <v>0</v>
      </c>
      <c r="AE2489" s="88">
        <v>0</v>
      </c>
      <c r="AF2489" s="88">
        <v>0</v>
      </c>
      <c r="AG2489" s="88">
        <v>0</v>
      </c>
      <c r="AH2489" s="139">
        <v>0</v>
      </c>
      <c r="AI2489" s="139">
        <v>0</v>
      </c>
      <c r="AU2489" s="88"/>
    </row>
    <row r="2490" spans="3:47" s="11" customFormat="1" outlineLevel="2" x14ac:dyDescent="0.2">
      <c r="C2490" s="119" t="s">
        <v>152</v>
      </c>
      <c r="E2490" s="134"/>
      <c r="F2490" s="159" t="s">
        <v>215</v>
      </c>
      <c r="H2490" s="158" t="s">
        <v>190</v>
      </c>
      <c r="P2490" s="149"/>
      <c r="Q2490" s="135" t="s">
        <v>110</v>
      </c>
      <c r="R2490" s="136"/>
      <c r="S2490" s="88"/>
      <c r="T2490" s="88"/>
      <c r="U2490" s="137">
        <v>0</v>
      </c>
      <c r="V2490" s="137">
        <v>0</v>
      </c>
      <c r="W2490" s="138">
        <v>0</v>
      </c>
      <c r="X2490" s="137">
        <v>0</v>
      </c>
      <c r="Y2490" s="88">
        <v>0</v>
      </c>
      <c r="Z2490" s="88">
        <v>0</v>
      </c>
      <c r="AA2490" s="88">
        <v>0</v>
      </c>
      <c r="AB2490" s="88">
        <v>0</v>
      </c>
      <c r="AC2490" s="88">
        <v>0</v>
      </c>
      <c r="AD2490" s="88">
        <v>0</v>
      </c>
      <c r="AE2490" s="88">
        <v>0</v>
      </c>
      <c r="AF2490" s="88">
        <v>0</v>
      </c>
      <c r="AG2490" s="88">
        <v>0</v>
      </c>
      <c r="AH2490" s="139">
        <v>0</v>
      </c>
      <c r="AI2490" s="139">
        <v>0</v>
      </c>
      <c r="AU2490" s="88"/>
    </row>
    <row r="2491" spans="3:47" s="11" customFormat="1" outlineLevel="2" x14ac:dyDescent="0.2">
      <c r="C2491" s="119" t="s">
        <v>152</v>
      </c>
      <c r="E2491" s="134"/>
      <c r="F2491" s="159" t="s">
        <v>216</v>
      </c>
      <c r="H2491" s="158" t="s">
        <v>190</v>
      </c>
      <c r="P2491" s="149"/>
      <c r="Q2491" s="135" t="s">
        <v>110</v>
      </c>
      <c r="R2491" s="136"/>
      <c r="S2491" s="88"/>
      <c r="T2491" s="88"/>
      <c r="U2491" s="137">
        <v>0</v>
      </c>
      <c r="V2491" s="137">
        <v>0</v>
      </c>
      <c r="W2491" s="138">
        <v>0</v>
      </c>
      <c r="X2491" s="137">
        <v>0</v>
      </c>
      <c r="Y2491" s="88">
        <v>0</v>
      </c>
      <c r="Z2491" s="88">
        <v>0</v>
      </c>
      <c r="AA2491" s="88">
        <v>0</v>
      </c>
      <c r="AB2491" s="88">
        <v>0</v>
      </c>
      <c r="AC2491" s="88">
        <v>0</v>
      </c>
      <c r="AD2491" s="88">
        <v>0</v>
      </c>
      <c r="AE2491" s="88">
        <v>0</v>
      </c>
      <c r="AF2491" s="88">
        <v>0</v>
      </c>
      <c r="AG2491" s="88">
        <v>0</v>
      </c>
      <c r="AH2491" s="139">
        <v>0</v>
      </c>
      <c r="AI2491" s="139">
        <v>0</v>
      </c>
      <c r="AU2491" s="88"/>
    </row>
    <row r="2492" spans="3:47" s="11" customFormat="1" outlineLevel="2" x14ac:dyDescent="0.2">
      <c r="C2492" s="119" t="s">
        <v>152</v>
      </c>
      <c r="E2492" s="134"/>
      <c r="F2492" s="159" t="s">
        <v>33</v>
      </c>
      <c r="H2492" s="158" t="s">
        <v>190</v>
      </c>
      <c r="P2492" s="149"/>
      <c r="Q2492" s="135" t="s">
        <v>110</v>
      </c>
      <c r="R2492" s="136"/>
      <c r="S2492" s="88"/>
      <c r="T2492" s="88"/>
      <c r="U2492" s="137">
        <v>0</v>
      </c>
      <c r="V2492" s="137">
        <v>0</v>
      </c>
      <c r="W2492" s="138">
        <v>0</v>
      </c>
      <c r="X2492" s="137">
        <v>0</v>
      </c>
      <c r="Y2492" s="88">
        <v>0</v>
      </c>
      <c r="Z2492" s="88">
        <v>0</v>
      </c>
      <c r="AA2492" s="88">
        <v>0</v>
      </c>
      <c r="AB2492" s="88">
        <v>0</v>
      </c>
      <c r="AC2492" s="88">
        <v>0</v>
      </c>
      <c r="AD2492" s="88">
        <v>0</v>
      </c>
      <c r="AE2492" s="88">
        <v>0</v>
      </c>
      <c r="AF2492" s="88">
        <v>0</v>
      </c>
      <c r="AG2492" s="88">
        <v>0</v>
      </c>
      <c r="AH2492" s="139">
        <v>0</v>
      </c>
      <c r="AI2492" s="139">
        <v>0</v>
      </c>
      <c r="AU2492" s="88"/>
    </row>
    <row r="2493" spans="3:47" s="11" customFormat="1" outlineLevel="2" x14ac:dyDescent="0.2">
      <c r="C2493" s="119" t="s">
        <v>152</v>
      </c>
      <c r="E2493" s="134"/>
      <c r="F2493" s="159" t="s">
        <v>34</v>
      </c>
      <c r="H2493" s="158" t="s">
        <v>190</v>
      </c>
      <c r="P2493" s="149"/>
      <c r="Q2493" s="135" t="s">
        <v>110</v>
      </c>
      <c r="R2493" s="136"/>
      <c r="S2493" s="88"/>
      <c r="T2493" s="88"/>
      <c r="U2493" s="137">
        <v>0</v>
      </c>
      <c r="V2493" s="137">
        <v>0</v>
      </c>
      <c r="W2493" s="138">
        <v>0</v>
      </c>
      <c r="X2493" s="137">
        <v>0</v>
      </c>
      <c r="Y2493" s="88">
        <v>0</v>
      </c>
      <c r="Z2493" s="88">
        <v>0</v>
      </c>
      <c r="AA2493" s="88">
        <v>0</v>
      </c>
      <c r="AB2493" s="88">
        <v>0</v>
      </c>
      <c r="AC2493" s="88">
        <v>0</v>
      </c>
      <c r="AD2493" s="88">
        <v>0</v>
      </c>
      <c r="AE2493" s="88">
        <v>0</v>
      </c>
      <c r="AF2493" s="88">
        <v>0</v>
      </c>
      <c r="AG2493" s="88">
        <v>0</v>
      </c>
      <c r="AH2493" s="139">
        <v>0</v>
      </c>
      <c r="AI2493" s="139">
        <v>0</v>
      </c>
      <c r="AU2493" s="88"/>
    </row>
    <row r="2494" spans="3:47" s="11" customFormat="1" outlineLevel="2" x14ac:dyDescent="0.2">
      <c r="C2494" s="119" t="s">
        <v>152</v>
      </c>
      <c r="E2494" s="134"/>
      <c r="F2494" s="159" t="s">
        <v>217</v>
      </c>
      <c r="H2494" s="158" t="s">
        <v>190</v>
      </c>
      <c r="P2494" s="149"/>
      <c r="Q2494" s="135" t="s">
        <v>110</v>
      </c>
      <c r="R2494" s="136"/>
      <c r="S2494" s="88"/>
      <c r="T2494" s="88"/>
      <c r="U2494" s="137">
        <v>0</v>
      </c>
      <c r="V2494" s="137">
        <v>0</v>
      </c>
      <c r="W2494" s="138">
        <v>0</v>
      </c>
      <c r="X2494" s="137">
        <v>0</v>
      </c>
      <c r="Y2494" s="88">
        <v>0</v>
      </c>
      <c r="Z2494" s="88">
        <v>0</v>
      </c>
      <c r="AA2494" s="88">
        <v>0</v>
      </c>
      <c r="AB2494" s="88">
        <v>0</v>
      </c>
      <c r="AC2494" s="88">
        <v>0</v>
      </c>
      <c r="AD2494" s="88">
        <v>0</v>
      </c>
      <c r="AE2494" s="88">
        <v>0</v>
      </c>
      <c r="AF2494" s="88">
        <v>0</v>
      </c>
      <c r="AG2494" s="88">
        <v>0</v>
      </c>
      <c r="AH2494" s="139">
        <v>0</v>
      </c>
      <c r="AI2494" s="139">
        <v>0</v>
      </c>
      <c r="AU2494" s="88"/>
    </row>
    <row r="2495" spans="3:47" s="11" customFormat="1" outlineLevel="2" x14ac:dyDescent="0.2">
      <c r="C2495" s="119" t="s">
        <v>152</v>
      </c>
      <c r="E2495" s="134"/>
      <c r="F2495" s="159" t="s">
        <v>152</v>
      </c>
      <c r="H2495" s="158" t="s">
        <v>190</v>
      </c>
      <c r="P2495" s="149"/>
      <c r="Q2495" s="135" t="s">
        <v>110</v>
      </c>
      <c r="R2495" s="136"/>
      <c r="S2495" s="88"/>
      <c r="T2495" s="88"/>
      <c r="U2495" s="137">
        <v>0</v>
      </c>
      <c r="V2495" s="137">
        <v>0</v>
      </c>
      <c r="W2495" s="138">
        <v>0</v>
      </c>
      <c r="X2495" s="137">
        <v>0</v>
      </c>
      <c r="Y2495" s="88">
        <v>0</v>
      </c>
      <c r="Z2495" s="88">
        <v>0</v>
      </c>
      <c r="AA2495" s="88">
        <v>0</v>
      </c>
      <c r="AB2495" s="88">
        <v>0</v>
      </c>
      <c r="AC2495" s="88">
        <v>0</v>
      </c>
      <c r="AD2495" s="88">
        <v>0</v>
      </c>
      <c r="AE2495" s="88">
        <v>0</v>
      </c>
      <c r="AF2495" s="88">
        <v>0</v>
      </c>
      <c r="AG2495" s="88">
        <v>0</v>
      </c>
      <c r="AH2495" s="139">
        <v>0</v>
      </c>
      <c r="AI2495" s="139">
        <v>0</v>
      </c>
      <c r="AU2495" s="88"/>
    </row>
    <row r="2496" spans="3:47" s="11" customFormat="1" outlineLevel="2" x14ac:dyDescent="0.2">
      <c r="C2496" s="119" t="s">
        <v>152</v>
      </c>
      <c r="E2496" s="140"/>
      <c r="F2496" s="160" t="s">
        <v>152</v>
      </c>
      <c r="G2496" s="142"/>
      <c r="H2496" s="158" t="s">
        <v>190</v>
      </c>
      <c r="I2496" s="142"/>
      <c r="J2496" s="142"/>
      <c r="K2496" s="142"/>
      <c r="L2496" s="142"/>
      <c r="M2496" s="142"/>
      <c r="N2496" s="142"/>
      <c r="O2496" s="142"/>
      <c r="P2496" s="155"/>
      <c r="Q2496" s="143" t="s">
        <v>110</v>
      </c>
      <c r="R2496" s="144"/>
      <c r="S2496" s="145"/>
      <c r="T2496" s="145"/>
      <c r="U2496" s="146">
        <v>0</v>
      </c>
      <c r="V2496" s="146">
        <v>0</v>
      </c>
      <c r="W2496" s="147">
        <v>0</v>
      </c>
      <c r="X2496" s="146">
        <v>0</v>
      </c>
      <c r="Y2496" s="145">
        <v>0</v>
      </c>
      <c r="Z2496" s="145">
        <v>0</v>
      </c>
      <c r="AA2496" s="145">
        <v>0</v>
      </c>
      <c r="AB2496" s="145">
        <v>0</v>
      </c>
      <c r="AC2496" s="145">
        <v>0</v>
      </c>
      <c r="AD2496" s="145">
        <v>0</v>
      </c>
      <c r="AE2496" s="145">
        <v>0</v>
      </c>
      <c r="AF2496" s="145">
        <v>0</v>
      </c>
      <c r="AG2496" s="145">
        <v>0</v>
      </c>
      <c r="AH2496" s="148">
        <v>0</v>
      </c>
      <c r="AI2496" s="148">
        <v>0</v>
      </c>
      <c r="AU2496" s="88"/>
    </row>
    <row r="2497" spans="3:47" s="11" customFormat="1" outlineLevel="2" x14ac:dyDescent="0.2">
      <c r="C2497" s="119" t="s">
        <v>152</v>
      </c>
      <c r="E2497" s="125"/>
      <c r="F2497" s="157" t="s">
        <v>152</v>
      </c>
      <c r="G2497" s="127"/>
      <c r="H2497" s="158" t="s">
        <v>190</v>
      </c>
      <c r="I2497" s="127"/>
      <c r="J2497" s="127"/>
      <c r="K2497" s="127"/>
      <c r="L2497" s="127"/>
      <c r="M2497" s="127"/>
      <c r="N2497" s="127"/>
      <c r="O2497" s="127"/>
      <c r="P2497" s="152"/>
      <c r="Q2497" s="128" t="s">
        <v>110</v>
      </c>
      <c r="R2497" s="129"/>
      <c r="S2497" s="130"/>
      <c r="T2497" s="130"/>
      <c r="U2497" s="131">
        <v>0</v>
      </c>
      <c r="V2497" s="131">
        <v>0</v>
      </c>
      <c r="W2497" s="132">
        <v>0</v>
      </c>
      <c r="X2497" s="131">
        <v>0</v>
      </c>
      <c r="Y2497" s="130">
        <v>0</v>
      </c>
      <c r="Z2497" s="130">
        <v>0</v>
      </c>
      <c r="AA2497" s="130">
        <v>0</v>
      </c>
      <c r="AB2497" s="130">
        <v>0</v>
      </c>
      <c r="AC2497" s="130">
        <v>0</v>
      </c>
      <c r="AD2497" s="130">
        <v>0</v>
      </c>
      <c r="AE2497" s="130">
        <v>0</v>
      </c>
      <c r="AF2497" s="130">
        <v>0</v>
      </c>
      <c r="AG2497" s="130">
        <v>0</v>
      </c>
      <c r="AH2497" s="133">
        <v>0</v>
      </c>
      <c r="AI2497" s="133">
        <v>0</v>
      </c>
      <c r="AU2497" s="88"/>
    </row>
    <row r="2498" spans="3:47" s="11" customFormat="1" outlineLevel="2" x14ac:dyDescent="0.2">
      <c r="C2498" s="119" t="s">
        <v>152</v>
      </c>
      <c r="E2498" s="134"/>
      <c r="F2498" s="159" t="s">
        <v>152</v>
      </c>
      <c r="H2498" s="158" t="s">
        <v>190</v>
      </c>
      <c r="P2498" s="149"/>
      <c r="Q2498" s="135" t="s">
        <v>110</v>
      </c>
      <c r="R2498" s="136"/>
      <c r="S2498" s="88"/>
      <c r="T2498" s="88"/>
      <c r="U2498" s="137">
        <v>0</v>
      </c>
      <c r="V2498" s="137">
        <v>0</v>
      </c>
      <c r="W2498" s="138">
        <v>0</v>
      </c>
      <c r="X2498" s="137">
        <v>0</v>
      </c>
      <c r="Y2498" s="88">
        <v>0</v>
      </c>
      <c r="Z2498" s="88">
        <v>0</v>
      </c>
      <c r="AA2498" s="88">
        <v>0</v>
      </c>
      <c r="AB2498" s="88">
        <v>0</v>
      </c>
      <c r="AC2498" s="88">
        <v>0</v>
      </c>
      <c r="AD2498" s="88">
        <v>0</v>
      </c>
      <c r="AE2498" s="88">
        <v>0</v>
      </c>
      <c r="AF2498" s="88">
        <v>0</v>
      </c>
      <c r="AG2498" s="88">
        <v>0</v>
      </c>
      <c r="AH2498" s="139">
        <v>0</v>
      </c>
      <c r="AI2498" s="139">
        <v>0</v>
      </c>
      <c r="AU2498" s="88"/>
    </row>
    <row r="2499" spans="3:47" s="11" customFormat="1" outlineLevel="2" x14ac:dyDescent="0.2">
      <c r="C2499" s="119" t="s">
        <v>152</v>
      </c>
      <c r="E2499" s="134"/>
      <c r="F2499" s="159" t="s">
        <v>152</v>
      </c>
      <c r="H2499" s="158" t="s">
        <v>190</v>
      </c>
      <c r="P2499" s="149"/>
      <c r="Q2499" s="135" t="s">
        <v>110</v>
      </c>
      <c r="R2499" s="136"/>
      <c r="S2499" s="88"/>
      <c r="T2499" s="88"/>
      <c r="U2499" s="137">
        <v>0</v>
      </c>
      <c r="V2499" s="137">
        <v>0</v>
      </c>
      <c r="W2499" s="138">
        <v>0</v>
      </c>
      <c r="X2499" s="137">
        <v>0</v>
      </c>
      <c r="Y2499" s="88">
        <v>0</v>
      </c>
      <c r="Z2499" s="88">
        <v>0</v>
      </c>
      <c r="AA2499" s="88">
        <v>0</v>
      </c>
      <c r="AB2499" s="88">
        <v>0</v>
      </c>
      <c r="AC2499" s="88">
        <v>0</v>
      </c>
      <c r="AD2499" s="88">
        <v>0</v>
      </c>
      <c r="AE2499" s="88">
        <v>0</v>
      </c>
      <c r="AF2499" s="88">
        <v>0</v>
      </c>
      <c r="AG2499" s="88">
        <v>0</v>
      </c>
      <c r="AH2499" s="139">
        <v>0</v>
      </c>
      <c r="AI2499" s="139">
        <v>0</v>
      </c>
      <c r="AU2499" s="88"/>
    </row>
    <row r="2500" spans="3:47" s="11" customFormat="1" outlineLevel="2" x14ac:dyDescent="0.2">
      <c r="C2500" s="119" t="s">
        <v>152</v>
      </c>
      <c r="E2500" s="134"/>
      <c r="F2500" s="159" t="s">
        <v>152</v>
      </c>
      <c r="H2500" s="158" t="s">
        <v>190</v>
      </c>
      <c r="P2500" s="149"/>
      <c r="Q2500" s="135" t="s">
        <v>110</v>
      </c>
      <c r="R2500" s="136"/>
      <c r="S2500" s="88"/>
      <c r="T2500" s="88"/>
      <c r="U2500" s="137">
        <v>0</v>
      </c>
      <c r="V2500" s="137">
        <v>0</v>
      </c>
      <c r="W2500" s="138">
        <v>0</v>
      </c>
      <c r="X2500" s="137">
        <v>0</v>
      </c>
      <c r="Y2500" s="88">
        <v>0</v>
      </c>
      <c r="Z2500" s="88">
        <v>0</v>
      </c>
      <c r="AA2500" s="88">
        <v>0</v>
      </c>
      <c r="AB2500" s="88">
        <v>0</v>
      </c>
      <c r="AC2500" s="88">
        <v>0</v>
      </c>
      <c r="AD2500" s="88">
        <v>0</v>
      </c>
      <c r="AE2500" s="88">
        <v>0</v>
      </c>
      <c r="AF2500" s="88">
        <v>0</v>
      </c>
      <c r="AG2500" s="88">
        <v>0</v>
      </c>
      <c r="AH2500" s="139">
        <v>0</v>
      </c>
      <c r="AI2500" s="139">
        <v>0</v>
      </c>
      <c r="AU2500" s="88"/>
    </row>
    <row r="2501" spans="3:47" s="11" customFormat="1" outlineLevel="2" x14ac:dyDescent="0.2">
      <c r="C2501" s="119" t="s">
        <v>152</v>
      </c>
      <c r="E2501" s="134"/>
      <c r="F2501" s="159" t="s">
        <v>152</v>
      </c>
      <c r="H2501" s="158" t="s">
        <v>190</v>
      </c>
      <c r="P2501" s="149"/>
      <c r="Q2501" s="135" t="s">
        <v>110</v>
      </c>
      <c r="R2501" s="136"/>
      <c r="S2501" s="88"/>
      <c r="T2501" s="88"/>
      <c r="U2501" s="137">
        <v>0</v>
      </c>
      <c r="V2501" s="137">
        <v>0</v>
      </c>
      <c r="W2501" s="138">
        <v>0</v>
      </c>
      <c r="X2501" s="137">
        <v>0</v>
      </c>
      <c r="Y2501" s="88">
        <v>0</v>
      </c>
      <c r="Z2501" s="88">
        <v>0</v>
      </c>
      <c r="AA2501" s="88">
        <v>0</v>
      </c>
      <c r="AB2501" s="88">
        <v>0</v>
      </c>
      <c r="AC2501" s="88">
        <v>0</v>
      </c>
      <c r="AD2501" s="88">
        <v>0</v>
      </c>
      <c r="AE2501" s="88">
        <v>0</v>
      </c>
      <c r="AF2501" s="88">
        <v>0</v>
      </c>
      <c r="AG2501" s="88">
        <v>0</v>
      </c>
      <c r="AH2501" s="139">
        <v>0</v>
      </c>
      <c r="AI2501" s="139">
        <v>0</v>
      </c>
      <c r="AU2501" s="88"/>
    </row>
    <row r="2502" spans="3:47" s="11" customFormat="1" outlineLevel="2" x14ac:dyDescent="0.2">
      <c r="C2502" s="119" t="s">
        <v>152</v>
      </c>
      <c r="E2502" s="134"/>
      <c r="F2502" s="159" t="s">
        <v>152</v>
      </c>
      <c r="H2502" s="158" t="s">
        <v>190</v>
      </c>
      <c r="P2502" s="149"/>
      <c r="Q2502" s="135" t="s">
        <v>110</v>
      </c>
      <c r="R2502" s="136"/>
      <c r="S2502" s="88"/>
      <c r="T2502" s="88"/>
      <c r="U2502" s="137">
        <v>0</v>
      </c>
      <c r="V2502" s="137">
        <v>0</v>
      </c>
      <c r="W2502" s="138">
        <v>0</v>
      </c>
      <c r="X2502" s="137">
        <v>0</v>
      </c>
      <c r="Y2502" s="88">
        <v>0</v>
      </c>
      <c r="Z2502" s="88">
        <v>0</v>
      </c>
      <c r="AA2502" s="88">
        <v>0</v>
      </c>
      <c r="AB2502" s="88">
        <v>0</v>
      </c>
      <c r="AC2502" s="88">
        <v>0</v>
      </c>
      <c r="AD2502" s="88">
        <v>0</v>
      </c>
      <c r="AE2502" s="88">
        <v>0</v>
      </c>
      <c r="AF2502" s="88">
        <v>0</v>
      </c>
      <c r="AG2502" s="88">
        <v>0</v>
      </c>
      <c r="AH2502" s="139">
        <v>0</v>
      </c>
      <c r="AI2502" s="139">
        <v>0</v>
      </c>
      <c r="AU2502" s="88"/>
    </row>
    <row r="2503" spans="3:47" s="11" customFormat="1" outlineLevel="2" x14ac:dyDescent="0.2">
      <c r="C2503" s="119" t="s">
        <v>152</v>
      </c>
      <c r="E2503" s="134"/>
      <c r="F2503" s="159" t="s">
        <v>152</v>
      </c>
      <c r="H2503" s="158" t="s">
        <v>190</v>
      </c>
      <c r="P2503" s="149"/>
      <c r="Q2503" s="135" t="s">
        <v>110</v>
      </c>
      <c r="R2503" s="136"/>
      <c r="S2503" s="88"/>
      <c r="T2503" s="88"/>
      <c r="U2503" s="137">
        <v>0</v>
      </c>
      <c r="V2503" s="137">
        <v>0</v>
      </c>
      <c r="W2503" s="138">
        <v>0</v>
      </c>
      <c r="X2503" s="137">
        <v>0</v>
      </c>
      <c r="Y2503" s="88">
        <v>0</v>
      </c>
      <c r="Z2503" s="88">
        <v>0</v>
      </c>
      <c r="AA2503" s="88">
        <v>0</v>
      </c>
      <c r="AB2503" s="88">
        <v>0</v>
      </c>
      <c r="AC2503" s="88">
        <v>0</v>
      </c>
      <c r="AD2503" s="88">
        <v>0</v>
      </c>
      <c r="AE2503" s="88">
        <v>0</v>
      </c>
      <c r="AF2503" s="88">
        <v>0</v>
      </c>
      <c r="AG2503" s="88">
        <v>0</v>
      </c>
      <c r="AH2503" s="139">
        <v>0</v>
      </c>
      <c r="AI2503" s="139">
        <v>0</v>
      </c>
      <c r="AU2503" s="88"/>
    </row>
    <row r="2504" spans="3:47" s="11" customFormat="1" outlineLevel="2" x14ac:dyDescent="0.2">
      <c r="C2504" s="119" t="s">
        <v>152</v>
      </c>
      <c r="E2504" s="134"/>
      <c r="F2504" s="159" t="s">
        <v>152</v>
      </c>
      <c r="H2504" s="158" t="s">
        <v>190</v>
      </c>
      <c r="P2504" s="149"/>
      <c r="Q2504" s="135" t="s">
        <v>110</v>
      </c>
      <c r="R2504" s="136"/>
      <c r="S2504" s="88"/>
      <c r="T2504" s="88"/>
      <c r="U2504" s="137">
        <v>0</v>
      </c>
      <c r="V2504" s="137">
        <v>0</v>
      </c>
      <c r="W2504" s="138">
        <v>0</v>
      </c>
      <c r="X2504" s="137">
        <v>0</v>
      </c>
      <c r="Y2504" s="88">
        <v>0</v>
      </c>
      <c r="Z2504" s="88">
        <v>0</v>
      </c>
      <c r="AA2504" s="88">
        <v>0</v>
      </c>
      <c r="AB2504" s="88">
        <v>0</v>
      </c>
      <c r="AC2504" s="88">
        <v>0</v>
      </c>
      <c r="AD2504" s="88">
        <v>0</v>
      </c>
      <c r="AE2504" s="88">
        <v>0</v>
      </c>
      <c r="AF2504" s="88">
        <v>0</v>
      </c>
      <c r="AG2504" s="88">
        <v>0</v>
      </c>
      <c r="AH2504" s="139">
        <v>0</v>
      </c>
      <c r="AI2504" s="139">
        <v>0</v>
      </c>
      <c r="AU2504" s="88"/>
    </row>
    <row r="2505" spans="3:47" s="11" customFormat="1" outlineLevel="2" x14ac:dyDescent="0.2">
      <c r="C2505" s="119" t="s">
        <v>152</v>
      </c>
      <c r="E2505" s="134"/>
      <c r="F2505" s="159" t="s">
        <v>152</v>
      </c>
      <c r="H2505" s="158" t="s">
        <v>190</v>
      </c>
      <c r="P2505" s="149"/>
      <c r="Q2505" s="135" t="s">
        <v>110</v>
      </c>
      <c r="R2505" s="136"/>
      <c r="S2505" s="88"/>
      <c r="T2505" s="88"/>
      <c r="U2505" s="137">
        <v>0</v>
      </c>
      <c r="V2505" s="137">
        <v>0</v>
      </c>
      <c r="W2505" s="138">
        <v>0</v>
      </c>
      <c r="X2505" s="137">
        <v>0</v>
      </c>
      <c r="Y2505" s="88">
        <v>0</v>
      </c>
      <c r="Z2505" s="88">
        <v>0</v>
      </c>
      <c r="AA2505" s="88">
        <v>0</v>
      </c>
      <c r="AB2505" s="88">
        <v>0</v>
      </c>
      <c r="AC2505" s="88">
        <v>0</v>
      </c>
      <c r="AD2505" s="88">
        <v>0</v>
      </c>
      <c r="AE2505" s="88">
        <v>0</v>
      </c>
      <c r="AF2505" s="88">
        <v>0</v>
      </c>
      <c r="AG2505" s="88">
        <v>0</v>
      </c>
      <c r="AH2505" s="139">
        <v>0</v>
      </c>
      <c r="AI2505" s="139">
        <v>0</v>
      </c>
      <c r="AU2505" s="88"/>
    </row>
    <row r="2506" spans="3:47" s="11" customFormat="1" outlineLevel="2" x14ac:dyDescent="0.2">
      <c r="C2506" s="119" t="s">
        <v>152</v>
      </c>
      <c r="E2506" s="140"/>
      <c r="F2506" s="160" t="s">
        <v>152</v>
      </c>
      <c r="G2506" s="142"/>
      <c r="H2506" s="158" t="s">
        <v>190</v>
      </c>
      <c r="I2506" s="142"/>
      <c r="J2506" s="142"/>
      <c r="K2506" s="142"/>
      <c r="L2506" s="142"/>
      <c r="M2506" s="142"/>
      <c r="N2506" s="142"/>
      <c r="O2506" s="142"/>
      <c r="P2506" s="155"/>
      <c r="Q2506" s="143" t="s">
        <v>110</v>
      </c>
      <c r="R2506" s="144"/>
      <c r="S2506" s="145"/>
      <c r="T2506" s="145"/>
      <c r="U2506" s="146">
        <v>0</v>
      </c>
      <c r="V2506" s="146">
        <v>0</v>
      </c>
      <c r="W2506" s="147">
        <v>0</v>
      </c>
      <c r="X2506" s="146">
        <v>0</v>
      </c>
      <c r="Y2506" s="145">
        <v>0</v>
      </c>
      <c r="Z2506" s="145">
        <v>0</v>
      </c>
      <c r="AA2506" s="145">
        <v>0</v>
      </c>
      <c r="AB2506" s="145">
        <v>0</v>
      </c>
      <c r="AC2506" s="145">
        <v>0</v>
      </c>
      <c r="AD2506" s="145">
        <v>0</v>
      </c>
      <c r="AE2506" s="145">
        <v>0</v>
      </c>
      <c r="AF2506" s="145">
        <v>0</v>
      </c>
      <c r="AG2506" s="145">
        <v>0</v>
      </c>
      <c r="AH2506" s="148">
        <v>0</v>
      </c>
      <c r="AI2506" s="148">
        <v>0</v>
      </c>
      <c r="AU2506" s="88"/>
    </row>
    <row r="2507" spans="3:47" s="11" customFormat="1" outlineLevel="2" x14ac:dyDescent="0.2">
      <c r="C2507" s="119" t="s">
        <v>152</v>
      </c>
      <c r="F2507" s="159"/>
      <c r="P2507" s="149" t="s">
        <v>181</v>
      </c>
      <c r="Q2507" s="16" t="s">
        <v>110</v>
      </c>
      <c r="R2507" s="150"/>
      <c r="S2507" s="150"/>
      <c r="T2507" s="150"/>
      <c r="U2507" s="150">
        <v>0</v>
      </c>
      <c r="V2507" s="150">
        <v>0</v>
      </c>
      <c r="W2507" s="150">
        <v>0</v>
      </c>
      <c r="X2507" s="150">
        <v>0</v>
      </c>
      <c r="Y2507" s="150">
        <v>0</v>
      </c>
      <c r="Z2507" s="150">
        <v>0</v>
      </c>
      <c r="AA2507" s="150">
        <v>0</v>
      </c>
      <c r="AB2507" s="150">
        <v>0</v>
      </c>
      <c r="AC2507" s="150">
        <v>0</v>
      </c>
      <c r="AD2507" s="150">
        <v>0</v>
      </c>
      <c r="AE2507" s="150">
        <v>0</v>
      </c>
      <c r="AF2507" s="150">
        <v>0</v>
      </c>
      <c r="AG2507" s="150">
        <v>0</v>
      </c>
      <c r="AH2507" s="150">
        <v>0</v>
      </c>
      <c r="AI2507" s="150">
        <v>0</v>
      </c>
      <c r="AU2507" s="88"/>
    </row>
    <row r="2508" spans="3:47" s="11" customFormat="1" outlineLevel="2" x14ac:dyDescent="0.2">
      <c r="C2508" s="119" t="s">
        <v>152</v>
      </c>
      <c r="P2508" s="149" t="s">
        <v>182</v>
      </c>
      <c r="Q2508" s="16" t="s">
        <v>110</v>
      </c>
      <c r="R2508" s="150"/>
      <c r="S2508" s="150"/>
      <c r="T2508" s="150"/>
      <c r="U2508" s="150">
        <v>0</v>
      </c>
      <c r="V2508" s="150">
        <v>0</v>
      </c>
      <c r="W2508" s="150">
        <v>0</v>
      </c>
      <c r="X2508" s="150">
        <v>0</v>
      </c>
      <c r="Y2508" s="150">
        <v>0</v>
      </c>
      <c r="Z2508" s="150">
        <v>0</v>
      </c>
      <c r="AA2508" s="150">
        <v>0</v>
      </c>
      <c r="AB2508" s="150">
        <v>0</v>
      </c>
      <c r="AC2508" s="150">
        <v>0</v>
      </c>
      <c r="AD2508" s="150">
        <v>0</v>
      </c>
      <c r="AE2508" s="150">
        <v>0</v>
      </c>
      <c r="AF2508" s="150">
        <v>0</v>
      </c>
      <c r="AG2508" s="150">
        <v>0</v>
      </c>
      <c r="AH2508" s="150">
        <v>0</v>
      </c>
      <c r="AI2508" s="150">
        <v>0</v>
      </c>
      <c r="AU2508" s="88"/>
    </row>
    <row r="2509" spans="3:47" s="11" customFormat="1" outlineLevel="2" x14ac:dyDescent="0.2">
      <c r="C2509" s="119" t="s">
        <v>152</v>
      </c>
      <c r="F2509" s="124"/>
      <c r="P2509" s="149" t="s">
        <v>183</v>
      </c>
      <c r="Q2509" s="16" t="s">
        <v>110</v>
      </c>
      <c r="R2509" s="150"/>
      <c r="S2509" s="150"/>
      <c r="T2509" s="150"/>
      <c r="U2509" s="150">
        <v>0</v>
      </c>
      <c r="V2509" s="150">
        <v>0</v>
      </c>
      <c r="W2509" s="150">
        <v>0</v>
      </c>
      <c r="X2509" s="150">
        <v>0</v>
      </c>
      <c r="Y2509" s="150">
        <v>0</v>
      </c>
      <c r="Z2509" s="150">
        <v>0</v>
      </c>
      <c r="AA2509" s="150">
        <v>0</v>
      </c>
      <c r="AB2509" s="150">
        <v>0</v>
      </c>
      <c r="AC2509" s="150">
        <v>0</v>
      </c>
      <c r="AD2509" s="150">
        <v>0</v>
      </c>
      <c r="AE2509" s="150">
        <v>0</v>
      </c>
      <c r="AF2509" s="150">
        <v>0</v>
      </c>
      <c r="AG2509" s="150">
        <v>0</v>
      </c>
      <c r="AH2509" s="150">
        <v>0</v>
      </c>
      <c r="AI2509" s="150">
        <v>0</v>
      </c>
      <c r="AU2509" s="88"/>
    </row>
    <row r="2510" spans="3:47" s="11" customFormat="1" outlineLevel="2" x14ac:dyDescent="0.2">
      <c r="C2510" s="119" t="s">
        <v>152</v>
      </c>
      <c r="F2510" s="124"/>
      <c r="P2510" s="149"/>
      <c r="Q2510" s="16"/>
      <c r="R2510" s="88"/>
      <c r="S2510" s="88"/>
      <c r="T2510" s="88"/>
      <c r="U2510" s="88"/>
      <c r="V2510" s="88"/>
      <c r="W2510" s="88"/>
      <c r="X2510" s="88"/>
      <c r="Y2510" s="88"/>
      <c r="Z2510" s="88"/>
      <c r="AA2510" s="88"/>
      <c r="AB2510" s="88"/>
      <c r="AC2510" s="88"/>
      <c r="AD2510" s="88"/>
      <c r="AE2510" s="88"/>
      <c r="AF2510" s="88"/>
      <c r="AG2510" s="88"/>
      <c r="AH2510" s="88"/>
      <c r="AI2510" s="88"/>
      <c r="AU2510" s="88"/>
    </row>
    <row r="2511" spans="3:47" outlineLevel="1" x14ac:dyDescent="0.2">
      <c r="C2511" s="119" t="s">
        <v>152</v>
      </c>
      <c r="D2511" s="11"/>
      <c r="E2511" s="162" t="s">
        <v>184</v>
      </c>
      <c r="F2511" s="121"/>
      <c r="G2511" s="121"/>
      <c r="H2511" s="121"/>
      <c r="I2511" s="121"/>
      <c r="J2511" s="121"/>
      <c r="K2511" s="121"/>
      <c r="L2511" s="121"/>
      <c r="M2511" s="121"/>
      <c r="N2511" s="121"/>
      <c r="O2511" s="121"/>
      <c r="P2511" s="121"/>
      <c r="Q2511" s="122"/>
      <c r="R2511" s="123"/>
      <c r="S2511" s="123"/>
      <c r="T2511" s="123"/>
      <c r="U2511" s="123"/>
      <c r="V2511" s="123"/>
      <c r="W2511" s="123"/>
      <c r="X2511" s="123"/>
      <c r="Y2511" s="123"/>
      <c r="Z2511" s="123"/>
      <c r="AA2511" s="123"/>
      <c r="AB2511" s="123"/>
      <c r="AC2511" s="123"/>
      <c r="AD2511" s="123"/>
      <c r="AE2511" s="123"/>
      <c r="AF2511" s="123"/>
      <c r="AG2511" s="123"/>
      <c r="AH2511" s="123"/>
      <c r="AI2511" s="123"/>
      <c r="AT2511" s="11"/>
      <c r="AU2511" s="88"/>
    </row>
    <row r="2512" spans="3:47" outlineLevel="2" x14ac:dyDescent="0.2">
      <c r="C2512" s="119" t="s">
        <v>152</v>
      </c>
      <c r="D2512" s="11"/>
      <c r="E2512" s="11"/>
      <c r="F2512" s="11"/>
      <c r="G2512" s="16"/>
      <c r="H2512" s="163" t="s">
        <v>6</v>
      </c>
      <c r="I2512" s="163" t="s">
        <v>5</v>
      </c>
      <c r="J2512" s="163" t="s">
        <v>129</v>
      </c>
      <c r="K2512" s="163" t="s">
        <v>128</v>
      </c>
      <c r="L2512" s="11"/>
      <c r="M2512" s="11"/>
      <c r="N2512" s="11"/>
      <c r="O2512" s="11"/>
      <c r="P2512" s="149"/>
      <c r="Q2512" s="164"/>
      <c r="V2512" s="165"/>
      <c r="W2512" s="150"/>
      <c r="X2512" s="150"/>
      <c r="Y2512" s="150"/>
      <c r="Z2512" s="150"/>
      <c r="AA2512" s="150"/>
      <c r="AB2512" s="150"/>
      <c r="AC2512" s="150"/>
      <c r="AD2512" s="150"/>
      <c r="AE2512" s="150"/>
      <c r="AF2512" s="150"/>
      <c r="AG2512" s="150"/>
      <c r="AH2512" s="150"/>
      <c r="AI2512" s="150"/>
      <c r="AT2512" s="11"/>
      <c r="AU2512" s="88"/>
    </row>
    <row r="2513" spans="3:47" outlineLevel="2" x14ac:dyDescent="0.2">
      <c r="C2513" s="119" t="s">
        <v>152</v>
      </c>
      <c r="D2513" s="167" t="s">
        <v>152</v>
      </c>
      <c r="E2513" s="11"/>
      <c r="F2513" s="125" t="s">
        <v>209</v>
      </c>
      <c r="G2513" s="168" t="s">
        <v>130</v>
      </c>
      <c r="H2513" s="169">
        <v>0</v>
      </c>
      <c r="I2513" s="170">
        <v>1</v>
      </c>
      <c r="J2513" s="170">
        <v>1</v>
      </c>
      <c r="K2513" s="171">
        <v>0</v>
      </c>
      <c r="L2513" s="11"/>
      <c r="M2513" s="11"/>
      <c r="N2513" s="11"/>
      <c r="O2513" s="11"/>
      <c r="P2513" s="149"/>
      <c r="Q2513" s="164"/>
      <c r="V2513" s="165"/>
      <c r="W2513" s="11"/>
      <c r="X2513" s="11"/>
      <c r="Y2513" s="150"/>
      <c r="Z2513" s="150"/>
      <c r="AA2513" s="150"/>
      <c r="AB2513" s="150"/>
      <c r="AC2513" s="150"/>
      <c r="AD2513" s="150"/>
      <c r="AE2513" s="150"/>
      <c r="AF2513" s="150"/>
      <c r="AG2513" s="11"/>
      <c r="AH2513" s="11"/>
      <c r="AI2513" s="11"/>
      <c r="AT2513" s="11"/>
      <c r="AU2513" s="88"/>
    </row>
    <row r="2514" spans="3:47" outlineLevel="2" x14ac:dyDescent="0.2">
      <c r="C2514" s="119" t="s">
        <v>152</v>
      </c>
      <c r="D2514" s="167" t="s">
        <v>152</v>
      </c>
      <c r="E2514" s="11"/>
      <c r="F2514" s="134" t="s">
        <v>31</v>
      </c>
      <c r="G2514" s="16" t="s">
        <v>130</v>
      </c>
      <c r="H2514" s="172">
        <v>0</v>
      </c>
      <c r="I2514" s="173">
        <v>1</v>
      </c>
      <c r="J2514" s="173">
        <v>1</v>
      </c>
      <c r="K2514" s="174">
        <v>0</v>
      </c>
      <c r="L2514" s="11"/>
      <c r="M2514" s="11"/>
      <c r="N2514" s="11"/>
      <c r="O2514" s="11"/>
      <c r="P2514" s="149"/>
      <c r="Q2514" s="164"/>
      <c r="V2514" s="165"/>
      <c r="W2514" s="11"/>
      <c r="X2514" s="11"/>
      <c r="Y2514" s="150"/>
      <c r="Z2514" s="150"/>
      <c r="AA2514" s="150"/>
      <c r="AB2514" s="150"/>
      <c r="AC2514" s="150"/>
      <c r="AD2514" s="150"/>
      <c r="AE2514" s="150"/>
      <c r="AF2514" s="150"/>
      <c r="AG2514" s="11"/>
      <c r="AH2514" s="11"/>
      <c r="AI2514" s="11"/>
      <c r="AT2514" s="11"/>
      <c r="AU2514" s="88"/>
    </row>
    <row r="2515" spans="3:47" outlineLevel="2" x14ac:dyDescent="0.2">
      <c r="C2515" s="119" t="s">
        <v>152</v>
      </c>
      <c r="D2515" s="167" t="s">
        <v>152</v>
      </c>
      <c r="E2515" s="11"/>
      <c r="F2515" s="134" t="s">
        <v>28</v>
      </c>
      <c r="G2515" s="16" t="s">
        <v>130</v>
      </c>
      <c r="H2515" s="172">
        <v>0</v>
      </c>
      <c r="I2515" s="173">
        <v>1</v>
      </c>
      <c r="J2515" s="173">
        <v>1</v>
      </c>
      <c r="K2515" s="174">
        <v>0</v>
      </c>
      <c r="L2515" s="11"/>
      <c r="M2515" s="11"/>
      <c r="N2515" s="11"/>
      <c r="O2515" s="11"/>
      <c r="P2515" s="149"/>
      <c r="Q2515" s="164"/>
      <c r="V2515" s="165"/>
      <c r="W2515" s="150"/>
      <c r="X2515" s="150"/>
      <c r="Y2515" s="150"/>
      <c r="Z2515" s="150"/>
      <c r="AA2515" s="150"/>
      <c r="AB2515" s="150"/>
      <c r="AC2515" s="150"/>
      <c r="AD2515" s="150"/>
      <c r="AE2515" s="150"/>
      <c r="AF2515" s="150"/>
      <c r="AG2515" s="11"/>
      <c r="AH2515" s="11"/>
      <c r="AI2515" s="11"/>
      <c r="AT2515" s="11"/>
      <c r="AU2515" s="88"/>
    </row>
    <row r="2516" spans="3:47" outlineLevel="2" x14ac:dyDescent="0.2">
      <c r="C2516" s="119" t="s">
        <v>152</v>
      </c>
      <c r="D2516" s="167" t="s">
        <v>152</v>
      </c>
      <c r="E2516" s="11"/>
      <c r="F2516" s="134" t="s">
        <v>210</v>
      </c>
      <c r="G2516" s="16" t="s">
        <v>130</v>
      </c>
      <c r="H2516" s="172">
        <v>0</v>
      </c>
      <c r="I2516" s="173">
        <v>1</v>
      </c>
      <c r="J2516" s="173">
        <v>0.5</v>
      </c>
      <c r="K2516" s="174">
        <v>0.5</v>
      </c>
      <c r="L2516" s="11"/>
      <c r="M2516" s="11"/>
      <c r="N2516" s="11"/>
      <c r="O2516" s="11"/>
      <c r="P2516" s="149"/>
      <c r="Q2516" s="164"/>
      <c r="V2516" s="165"/>
      <c r="W2516" s="150"/>
      <c r="X2516" s="150"/>
      <c r="Y2516" s="150"/>
      <c r="Z2516" s="150"/>
      <c r="AA2516" s="150"/>
      <c r="AB2516" s="150"/>
      <c r="AC2516" s="150"/>
      <c r="AD2516" s="150"/>
      <c r="AE2516" s="150"/>
      <c r="AF2516" s="150"/>
      <c r="AG2516" s="11"/>
      <c r="AH2516" s="11"/>
      <c r="AI2516" s="11"/>
      <c r="AT2516" s="11"/>
      <c r="AU2516" s="88"/>
    </row>
    <row r="2517" spans="3:47" outlineLevel="2" x14ac:dyDescent="0.2">
      <c r="C2517" s="119" t="s">
        <v>152</v>
      </c>
      <c r="D2517" s="167" t="s">
        <v>152</v>
      </c>
      <c r="E2517" s="11"/>
      <c r="F2517" s="134" t="s">
        <v>211</v>
      </c>
      <c r="G2517" s="16" t="s">
        <v>130</v>
      </c>
      <c r="H2517" s="172">
        <v>0</v>
      </c>
      <c r="I2517" s="173">
        <v>1</v>
      </c>
      <c r="J2517" s="173">
        <v>0.5</v>
      </c>
      <c r="K2517" s="174">
        <v>0.5</v>
      </c>
      <c r="L2517" s="11"/>
      <c r="M2517" s="11"/>
      <c r="N2517" s="11"/>
      <c r="O2517" s="11"/>
      <c r="P2517" s="149"/>
      <c r="Q2517" s="164"/>
      <c r="V2517" s="165"/>
      <c r="W2517" s="150"/>
      <c r="X2517" s="150"/>
      <c r="Y2517" s="150"/>
      <c r="Z2517" s="150"/>
      <c r="AA2517" s="150"/>
      <c r="AB2517" s="150"/>
      <c r="AC2517" s="150"/>
      <c r="AD2517" s="150"/>
      <c r="AE2517" s="150"/>
      <c r="AF2517" s="150"/>
      <c r="AG2517" s="11"/>
      <c r="AH2517" s="11"/>
      <c r="AI2517" s="11"/>
      <c r="AT2517" s="11"/>
      <c r="AU2517" s="88"/>
    </row>
    <row r="2518" spans="3:47" outlineLevel="2" x14ac:dyDescent="0.2">
      <c r="C2518" s="119" t="s">
        <v>152</v>
      </c>
      <c r="D2518" s="167" t="s">
        <v>152</v>
      </c>
      <c r="E2518" s="11"/>
      <c r="F2518" s="134" t="s">
        <v>212</v>
      </c>
      <c r="G2518" s="16" t="s">
        <v>130</v>
      </c>
      <c r="H2518" s="172">
        <v>0</v>
      </c>
      <c r="I2518" s="173">
        <v>1</v>
      </c>
      <c r="J2518" s="173">
        <v>1</v>
      </c>
      <c r="K2518" s="174">
        <v>0</v>
      </c>
      <c r="L2518" s="11"/>
      <c r="M2518" s="11"/>
      <c r="N2518" s="11"/>
      <c r="O2518" s="11"/>
      <c r="P2518" s="149"/>
      <c r="Q2518" s="164"/>
      <c r="V2518" s="165"/>
      <c r="W2518" s="150"/>
      <c r="X2518" s="150"/>
      <c r="Y2518" s="150"/>
      <c r="Z2518" s="150"/>
      <c r="AA2518" s="150"/>
      <c r="AB2518" s="150"/>
      <c r="AC2518" s="150"/>
      <c r="AD2518" s="150"/>
      <c r="AE2518" s="150"/>
      <c r="AF2518" s="150"/>
      <c r="AG2518" s="11"/>
      <c r="AH2518" s="11"/>
      <c r="AI2518" s="11"/>
      <c r="AT2518" s="11"/>
      <c r="AU2518" s="88"/>
    </row>
    <row r="2519" spans="3:47" outlineLevel="2" x14ac:dyDescent="0.2">
      <c r="C2519" s="119" t="s">
        <v>152</v>
      </c>
      <c r="D2519" s="167" t="s">
        <v>152</v>
      </c>
      <c r="E2519" s="11"/>
      <c r="F2519" s="134" t="s">
        <v>213</v>
      </c>
      <c r="G2519" s="16" t="s">
        <v>130</v>
      </c>
      <c r="H2519" s="172">
        <v>0</v>
      </c>
      <c r="I2519" s="173">
        <v>1</v>
      </c>
      <c r="J2519" s="173">
        <v>1</v>
      </c>
      <c r="K2519" s="174">
        <v>0</v>
      </c>
      <c r="L2519" s="11"/>
      <c r="M2519" s="11"/>
      <c r="N2519" s="11"/>
      <c r="O2519" s="11"/>
      <c r="P2519" s="149"/>
      <c r="Q2519" s="164"/>
      <c r="V2519" s="165"/>
      <c r="W2519" s="150"/>
      <c r="X2519" s="150"/>
      <c r="Y2519" s="150"/>
      <c r="Z2519" s="150"/>
      <c r="AA2519" s="150"/>
      <c r="AB2519" s="150"/>
      <c r="AC2519" s="150"/>
      <c r="AD2519" s="150"/>
      <c r="AE2519" s="150"/>
      <c r="AF2519" s="150"/>
      <c r="AG2519" s="11"/>
      <c r="AH2519" s="11"/>
      <c r="AI2519" s="11"/>
      <c r="AT2519" s="11"/>
      <c r="AU2519" s="88"/>
    </row>
    <row r="2520" spans="3:47" outlineLevel="2" x14ac:dyDescent="0.2">
      <c r="C2520" s="119" t="s">
        <v>152</v>
      </c>
      <c r="D2520" s="167" t="s">
        <v>152</v>
      </c>
      <c r="E2520" s="11"/>
      <c r="F2520" s="134" t="s">
        <v>214</v>
      </c>
      <c r="G2520" s="16" t="s">
        <v>130</v>
      </c>
      <c r="H2520" s="172">
        <v>0</v>
      </c>
      <c r="I2520" s="173">
        <v>1</v>
      </c>
      <c r="J2520" s="173">
        <v>1</v>
      </c>
      <c r="K2520" s="174">
        <v>0</v>
      </c>
      <c r="L2520" s="11"/>
      <c r="M2520" s="11"/>
      <c r="N2520" s="11"/>
      <c r="O2520" s="11"/>
      <c r="P2520" s="149"/>
      <c r="Q2520" s="164"/>
      <c r="V2520" s="165"/>
      <c r="W2520" s="150"/>
      <c r="X2520" s="150"/>
      <c r="Y2520" s="150"/>
      <c r="Z2520" s="150"/>
      <c r="AA2520" s="150"/>
      <c r="AB2520" s="150"/>
      <c r="AC2520" s="150"/>
      <c r="AD2520" s="150"/>
      <c r="AE2520" s="150"/>
      <c r="AF2520" s="150"/>
      <c r="AG2520" s="11"/>
      <c r="AH2520" s="11"/>
      <c r="AI2520" s="11"/>
      <c r="AT2520" s="11"/>
      <c r="AU2520" s="88"/>
    </row>
    <row r="2521" spans="3:47" outlineLevel="2" x14ac:dyDescent="0.2">
      <c r="C2521" s="119" t="s">
        <v>152</v>
      </c>
      <c r="D2521" s="167" t="s">
        <v>152</v>
      </c>
      <c r="E2521" s="11"/>
      <c r="F2521" s="134" t="s">
        <v>215</v>
      </c>
      <c r="G2521" s="16" t="s">
        <v>130</v>
      </c>
      <c r="H2521" s="172">
        <v>0</v>
      </c>
      <c r="I2521" s="173">
        <v>1</v>
      </c>
      <c r="J2521" s="173">
        <v>1</v>
      </c>
      <c r="K2521" s="174">
        <v>0</v>
      </c>
      <c r="L2521" s="11"/>
      <c r="M2521" s="11"/>
      <c r="N2521" s="11"/>
      <c r="O2521" s="11"/>
      <c r="P2521" s="149"/>
      <c r="Q2521" s="164"/>
      <c r="V2521" s="165"/>
      <c r="W2521" s="150"/>
      <c r="X2521" s="150"/>
      <c r="Y2521" s="150"/>
      <c r="Z2521" s="150"/>
      <c r="AA2521" s="150"/>
      <c r="AB2521" s="150"/>
      <c r="AC2521" s="150"/>
      <c r="AD2521" s="150"/>
      <c r="AE2521" s="150"/>
      <c r="AF2521" s="150"/>
      <c r="AG2521" s="11"/>
      <c r="AH2521" s="11"/>
      <c r="AI2521" s="11"/>
      <c r="AT2521" s="11"/>
      <c r="AU2521" s="88"/>
    </row>
    <row r="2522" spans="3:47" outlineLevel="2" x14ac:dyDescent="0.2">
      <c r="C2522" s="119" t="s">
        <v>152</v>
      </c>
      <c r="D2522" s="167" t="s">
        <v>152</v>
      </c>
      <c r="E2522" s="11"/>
      <c r="F2522" s="175" t="s">
        <v>216</v>
      </c>
      <c r="G2522" s="16" t="s">
        <v>130</v>
      </c>
      <c r="H2522" s="172">
        <v>0</v>
      </c>
      <c r="I2522" s="173">
        <v>1</v>
      </c>
      <c r="J2522" s="173">
        <v>1</v>
      </c>
      <c r="K2522" s="174">
        <v>0</v>
      </c>
      <c r="L2522" s="11"/>
      <c r="M2522" s="11"/>
      <c r="N2522" s="11"/>
      <c r="O2522" s="11"/>
      <c r="P2522" s="149"/>
      <c r="Q2522" s="164"/>
      <c r="V2522" s="165"/>
      <c r="W2522" s="150"/>
      <c r="X2522" s="150"/>
      <c r="Y2522" s="150"/>
      <c r="Z2522" s="150"/>
      <c r="AA2522" s="150"/>
      <c r="AB2522" s="150"/>
      <c r="AC2522" s="150"/>
      <c r="AD2522" s="150"/>
      <c r="AE2522" s="150"/>
      <c r="AF2522" s="150"/>
      <c r="AG2522" s="11"/>
      <c r="AH2522" s="11"/>
      <c r="AI2522" s="11"/>
      <c r="AT2522" s="11"/>
      <c r="AU2522" s="88"/>
    </row>
    <row r="2523" spans="3:47" outlineLevel="2" x14ac:dyDescent="0.2">
      <c r="C2523" s="119" t="s">
        <v>152</v>
      </c>
      <c r="D2523" s="167" t="s">
        <v>152</v>
      </c>
      <c r="E2523" s="11"/>
      <c r="F2523" s="175" t="s">
        <v>33</v>
      </c>
      <c r="G2523" s="16" t="s">
        <v>130</v>
      </c>
      <c r="H2523" s="172">
        <v>0</v>
      </c>
      <c r="I2523" s="173">
        <v>1</v>
      </c>
      <c r="J2523" s="173">
        <v>1</v>
      </c>
      <c r="K2523" s="174">
        <v>0</v>
      </c>
      <c r="L2523" s="11"/>
      <c r="M2523" s="11"/>
      <c r="N2523" s="11"/>
      <c r="O2523" s="11"/>
      <c r="P2523" s="149"/>
      <c r="Q2523" s="164"/>
      <c r="V2523" s="165"/>
      <c r="W2523" s="150"/>
      <c r="X2523" s="150"/>
      <c r="Y2523" s="150"/>
      <c r="Z2523" s="150"/>
      <c r="AA2523" s="150"/>
      <c r="AB2523" s="150"/>
      <c r="AC2523" s="150"/>
      <c r="AD2523" s="150"/>
      <c r="AE2523" s="150"/>
      <c r="AF2523" s="150"/>
      <c r="AG2523" s="11"/>
      <c r="AH2523" s="11"/>
      <c r="AI2523" s="11"/>
      <c r="AT2523" s="11"/>
      <c r="AU2523" s="88"/>
    </row>
    <row r="2524" spans="3:47" outlineLevel="2" x14ac:dyDescent="0.2">
      <c r="C2524" s="119" t="s">
        <v>152</v>
      </c>
      <c r="D2524" s="167" t="s">
        <v>152</v>
      </c>
      <c r="E2524" s="11"/>
      <c r="F2524" s="175" t="s">
        <v>34</v>
      </c>
      <c r="G2524" s="16" t="s">
        <v>130</v>
      </c>
      <c r="H2524" s="172">
        <v>0</v>
      </c>
      <c r="I2524" s="173">
        <v>1</v>
      </c>
      <c r="J2524" s="173">
        <v>1</v>
      </c>
      <c r="K2524" s="174">
        <v>0</v>
      </c>
      <c r="L2524" s="11"/>
      <c r="M2524" s="11"/>
      <c r="N2524" s="11"/>
      <c r="O2524" s="11"/>
      <c r="P2524" s="149"/>
      <c r="Q2524" s="164"/>
      <c r="V2524" s="165"/>
      <c r="W2524" s="150"/>
      <c r="X2524" s="150"/>
      <c r="Y2524" s="150"/>
      <c r="Z2524" s="150"/>
      <c r="AA2524" s="150"/>
      <c r="AB2524" s="150"/>
      <c r="AC2524" s="150"/>
      <c r="AD2524" s="150"/>
      <c r="AE2524" s="150"/>
      <c r="AF2524" s="150"/>
      <c r="AG2524" s="11"/>
      <c r="AH2524" s="11"/>
      <c r="AI2524" s="11"/>
      <c r="AT2524" s="11"/>
      <c r="AU2524" s="88"/>
    </row>
    <row r="2525" spans="3:47" outlineLevel="2" x14ac:dyDescent="0.2">
      <c r="C2525" s="119" t="s">
        <v>152</v>
      </c>
      <c r="D2525" s="167" t="s">
        <v>152</v>
      </c>
      <c r="E2525" s="11"/>
      <c r="F2525" s="175" t="s">
        <v>217</v>
      </c>
      <c r="G2525" s="16" t="s">
        <v>130</v>
      </c>
      <c r="H2525" s="172">
        <v>0</v>
      </c>
      <c r="I2525" s="173">
        <v>1</v>
      </c>
      <c r="J2525" s="173">
        <v>1</v>
      </c>
      <c r="K2525" s="174">
        <v>0</v>
      </c>
      <c r="L2525" s="11"/>
      <c r="M2525" s="11"/>
      <c r="N2525" s="11"/>
      <c r="O2525" s="11"/>
      <c r="P2525" s="149"/>
      <c r="Q2525" s="164"/>
      <c r="V2525" s="165"/>
      <c r="W2525" s="150"/>
      <c r="X2525" s="150"/>
      <c r="Y2525" s="150"/>
      <c r="Z2525" s="150"/>
      <c r="AA2525" s="150"/>
      <c r="AB2525" s="150"/>
      <c r="AC2525" s="150"/>
      <c r="AD2525" s="150"/>
      <c r="AE2525" s="150"/>
      <c r="AF2525" s="150"/>
      <c r="AG2525" s="11"/>
      <c r="AH2525" s="11"/>
      <c r="AI2525" s="11"/>
      <c r="AT2525" s="11"/>
      <c r="AU2525" s="88"/>
    </row>
    <row r="2526" spans="3:47" outlineLevel="2" x14ac:dyDescent="0.2">
      <c r="C2526" s="119" t="s">
        <v>152</v>
      </c>
      <c r="D2526" s="167" t="s">
        <v>152</v>
      </c>
      <c r="E2526" s="11"/>
      <c r="F2526" s="175" t="s">
        <v>152</v>
      </c>
      <c r="G2526" s="16" t="s">
        <v>130</v>
      </c>
      <c r="H2526" s="172">
        <v>0</v>
      </c>
      <c r="I2526" s="173">
        <v>1</v>
      </c>
      <c r="J2526" s="173">
        <v>0</v>
      </c>
      <c r="K2526" s="174">
        <v>0</v>
      </c>
      <c r="L2526" s="11"/>
      <c r="M2526" s="11"/>
      <c r="N2526" s="11"/>
      <c r="O2526" s="11"/>
      <c r="P2526" s="149"/>
      <c r="Q2526" s="164"/>
      <c r="V2526" s="165"/>
      <c r="W2526" s="150"/>
      <c r="X2526" s="150"/>
      <c r="Y2526" s="150"/>
      <c r="Z2526" s="150"/>
      <c r="AA2526" s="150"/>
      <c r="AB2526" s="150"/>
      <c r="AC2526" s="150"/>
      <c r="AD2526" s="150"/>
      <c r="AE2526" s="150"/>
      <c r="AF2526" s="150"/>
      <c r="AG2526" s="11"/>
      <c r="AH2526" s="11"/>
      <c r="AI2526" s="11"/>
      <c r="AT2526" s="11"/>
      <c r="AU2526" s="88"/>
    </row>
    <row r="2527" spans="3:47" outlineLevel="2" x14ac:dyDescent="0.2">
      <c r="C2527" s="119" t="s">
        <v>152</v>
      </c>
      <c r="D2527" s="167" t="s">
        <v>152</v>
      </c>
      <c r="E2527" s="11"/>
      <c r="F2527" s="176" t="s">
        <v>152</v>
      </c>
      <c r="G2527" s="177" t="s">
        <v>130</v>
      </c>
      <c r="H2527" s="178">
        <v>0</v>
      </c>
      <c r="I2527" s="179">
        <v>1</v>
      </c>
      <c r="J2527" s="179">
        <v>0</v>
      </c>
      <c r="K2527" s="180">
        <v>0</v>
      </c>
      <c r="L2527" s="11"/>
      <c r="M2527" s="11"/>
      <c r="N2527" s="11"/>
      <c r="O2527" s="11"/>
      <c r="P2527" s="149"/>
      <c r="Q2527" s="164"/>
      <c r="V2527" s="165"/>
      <c r="W2527" s="150"/>
      <c r="X2527" s="150"/>
      <c r="Y2527" s="150"/>
      <c r="Z2527" s="150"/>
      <c r="AA2527" s="150"/>
      <c r="AB2527" s="150"/>
      <c r="AC2527" s="150"/>
      <c r="AD2527" s="150"/>
      <c r="AE2527" s="150"/>
      <c r="AF2527" s="150"/>
      <c r="AG2527" s="11"/>
      <c r="AH2527" s="11"/>
      <c r="AI2527" s="11"/>
      <c r="AT2527" s="11"/>
      <c r="AU2527" s="88"/>
    </row>
    <row r="2528" spans="3:47" outlineLevel="2" x14ac:dyDescent="0.2">
      <c r="C2528" s="119" t="s">
        <v>152</v>
      </c>
      <c r="D2528" s="167" t="s">
        <v>152</v>
      </c>
      <c r="E2528" s="11"/>
      <c r="F2528" s="125" t="s">
        <v>152</v>
      </c>
      <c r="G2528" s="168" t="s">
        <v>130</v>
      </c>
      <c r="H2528" s="172">
        <v>0</v>
      </c>
      <c r="I2528" s="173">
        <v>1</v>
      </c>
      <c r="J2528" s="173">
        <v>0</v>
      </c>
      <c r="K2528" s="174">
        <v>0</v>
      </c>
      <c r="L2528" s="11"/>
      <c r="M2528" s="11"/>
      <c r="N2528" s="11"/>
      <c r="O2528" s="11"/>
      <c r="P2528" s="149"/>
      <c r="Q2528" s="164"/>
      <c r="V2528" s="165"/>
      <c r="W2528" s="150"/>
      <c r="X2528" s="150"/>
      <c r="Y2528" s="150"/>
      <c r="Z2528" s="150"/>
      <c r="AA2528" s="150"/>
      <c r="AB2528" s="150"/>
      <c r="AC2528" s="150"/>
      <c r="AD2528" s="150"/>
      <c r="AE2528" s="150"/>
      <c r="AF2528" s="150"/>
      <c r="AG2528" s="11"/>
      <c r="AH2528" s="11"/>
      <c r="AI2528" s="11"/>
      <c r="AT2528" s="11"/>
      <c r="AU2528" s="88"/>
    </row>
    <row r="2529" spans="3:47" outlineLevel="2" x14ac:dyDescent="0.2">
      <c r="C2529" s="119" t="s">
        <v>152</v>
      </c>
      <c r="D2529" s="167" t="s">
        <v>152</v>
      </c>
      <c r="E2529" s="11"/>
      <c r="F2529" s="134" t="s">
        <v>152</v>
      </c>
      <c r="G2529" s="16" t="s">
        <v>130</v>
      </c>
      <c r="H2529" s="172">
        <v>0</v>
      </c>
      <c r="I2529" s="173">
        <v>1</v>
      </c>
      <c r="J2529" s="173">
        <v>0</v>
      </c>
      <c r="K2529" s="174">
        <v>0</v>
      </c>
      <c r="L2529" s="11"/>
      <c r="M2529" s="11"/>
      <c r="N2529" s="11"/>
      <c r="O2529" s="11"/>
      <c r="P2529" s="149"/>
      <c r="Q2529" s="164"/>
      <c r="V2529" s="165"/>
      <c r="W2529" s="150"/>
      <c r="X2529" s="150"/>
      <c r="Y2529" s="150"/>
      <c r="Z2529" s="150"/>
      <c r="AA2529" s="150"/>
      <c r="AB2529" s="150"/>
      <c r="AC2529" s="150"/>
      <c r="AD2529" s="150"/>
      <c r="AE2529" s="150"/>
      <c r="AF2529" s="150"/>
      <c r="AG2529" s="11"/>
      <c r="AH2529" s="11"/>
      <c r="AI2529" s="11"/>
      <c r="AT2529" s="11"/>
      <c r="AU2529" s="88"/>
    </row>
    <row r="2530" spans="3:47" outlineLevel="2" x14ac:dyDescent="0.2">
      <c r="C2530" s="119" t="s">
        <v>152</v>
      </c>
      <c r="D2530" s="167" t="s">
        <v>152</v>
      </c>
      <c r="E2530" s="11"/>
      <c r="F2530" s="134" t="s">
        <v>152</v>
      </c>
      <c r="G2530" s="16" t="s">
        <v>130</v>
      </c>
      <c r="H2530" s="172">
        <v>0</v>
      </c>
      <c r="I2530" s="173">
        <v>1</v>
      </c>
      <c r="J2530" s="173">
        <v>0</v>
      </c>
      <c r="K2530" s="174">
        <v>0</v>
      </c>
      <c r="L2530" s="11"/>
      <c r="M2530" s="11"/>
      <c r="N2530" s="11"/>
      <c r="O2530" s="11"/>
      <c r="P2530" s="149"/>
      <c r="Q2530" s="164"/>
      <c r="V2530" s="165"/>
      <c r="W2530" s="150"/>
      <c r="X2530" s="150"/>
      <c r="Y2530" s="150"/>
      <c r="Z2530" s="150"/>
      <c r="AA2530" s="150"/>
      <c r="AB2530" s="150"/>
      <c r="AC2530" s="150"/>
      <c r="AD2530" s="150"/>
      <c r="AE2530" s="150"/>
      <c r="AF2530" s="150"/>
      <c r="AG2530" s="11"/>
      <c r="AH2530" s="11"/>
      <c r="AI2530" s="11"/>
      <c r="AT2530" s="11"/>
      <c r="AU2530" s="88"/>
    </row>
    <row r="2531" spans="3:47" outlineLevel="2" x14ac:dyDescent="0.2">
      <c r="C2531" s="119" t="s">
        <v>152</v>
      </c>
      <c r="D2531" s="167" t="s">
        <v>152</v>
      </c>
      <c r="E2531" s="11"/>
      <c r="F2531" s="134" t="s">
        <v>152</v>
      </c>
      <c r="G2531" s="16" t="s">
        <v>130</v>
      </c>
      <c r="H2531" s="172">
        <v>0</v>
      </c>
      <c r="I2531" s="173">
        <v>1</v>
      </c>
      <c r="J2531" s="173">
        <v>0</v>
      </c>
      <c r="K2531" s="174">
        <v>0</v>
      </c>
      <c r="L2531" s="11"/>
      <c r="M2531" s="11"/>
      <c r="N2531" s="11"/>
      <c r="O2531" s="11"/>
      <c r="P2531" s="149"/>
      <c r="Q2531" s="164"/>
      <c r="V2531" s="165"/>
      <c r="W2531" s="150"/>
      <c r="X2531" s="150"/>
      <c r="Y2531" s="150"/>
      <c r="Z2531" s="150"/>
      <c r="AA2531" s="150"/>
      <c r="AB2531" s="150"/>
      <c r="AC2531" s="150"/>
      <c r="AD2531" s="150"/>
      <c r="AE2531" s="150"/>
      <c r="AF2531" s="150"/>
      <c r="AG2531" s="11"/>
      <c r="AH2531" s="11"/>
      <c r="AI2531" s="11"/>
      <c r="AT2531" s="11"/>
      <c r="AU2531" s="88"/>
    </row>
    <row r="2532" spans="3:47" outlineLevel="2" x14ac:dyDescent="0.2">
      <c r="C2532" s="119" t="s">
        <v>152</v>
      </c>
      <c r="D2532" s="167" t="s">
        <v>152</v>
      </c>
      <c r="E2532" s="11"/>
      <c r="F2532" s="134" t="s">
        <v>152</v>
      </c>
      <c r="G2532" s="16" t="s">
        <v>130</v>
      </c>
      <c r="H2532" s="172">
        <v>0</v>
      </c>
      <c r="I2532" s="173">
        <v>1</v>
      </c>
      <c r="J2532" s="173">
        <v>0</v>
      </c>
      <c r="K2532" s="174">
        <v>0</v>
      </c>
      <c r="L2532" s="11"/>
      <c r="M2532" s="11"/>
      <c r="N2532" s="11"/>
      <c r="O2532" s="11"/>
      <c r="P2532" s="149"/>
      <c r="Q2532" s="164"/>
      <c r="V2532" s="165"/>
      <c r="W2532" s="150"/>
      <c r="X2532" s="150"/>
      <c r="Y2532" s="150"/>
      <c r="Z2532" s="150"/>
      <c r="AA2532" s="150"/>
      <c r="AB2532" s="150"/>
      <c r="AC2532" s="150"/>
      <c r="AD2532" s="150"/>
      <c r="AE2532" s="150"/>
      <c r="AF2532" s="150"/>
      <c r="AG2532" s="11"/>
      <c r="AH2532" s="11"/>
      <c r="AI2532" s="11"/>
      <c r="AT2532" s="11"/>
      <c r="AU2532" s="88"/>
    </row>
    <row r="2533" spans="3:47" outlineLevel="2" x14ac:dyDescent="0.2">
      <c r="C2533" s="119" t="s">
        <v>152</v>
      </c>
      <c r="D2533" s="167" t="s">
        <v>152</v>
      </c>
      <c r="E2533" s="11"/>
      <c r="F2533" s="134" t="s">
        <v>152</v>
      </c>
      <c r="G2533" s="16" t="s">
        <v>130</v>
      </c>
      <c r="H2533" s="172">
        <v>0</v>
      </c>
      <c r="I2533" s="173">
        <v>1</v>
      </c>
      <c r="J2533" s="173">
        <v>0</v>
      </c>
      <c r="K2533" s="174">
        <v>0</v>
      </c>
      <c r="L2533" s="11"/>
      <c r="M2533" s="11"/>
      <c r="N2533" s="11"/>
      <c r="O2533" s="11"/>
      <c r="P2533" s="149"/>
      <c r="Q2533" s="164"/>
      <c r="V2533" s="165"/>
      <c r="W2533" s="150"/>
      <c r="X2533" s="181"/>
      <c r="Y2533" s="150"/>
      <c r="Z2533" s="150"/>
      <c r="AA2533" s="150"/>
      <c r="AB2533" s="150"/>
      <c r="AC2533" s="150"/>
      <c r="AD2533" s="150"/>
      <c r="AE2533" s="150"/>
      <c r="AF2533" s="150"/>
      <c r="AG2533" s="11"/>
      <c r="AH2533" s="11"/>
      <c r="AI2533" s="11"/>
      <c r="AT2533" s="11"/>
      <c r="AU2533" s="88"/>
    </row>
    <row r="2534" spans="3:47" outlineLevel="2" x14ac:dyDescent="0.2">
      <c r="C2534" s="119" t="s">
        <v>152</v>
      </c>
      <c r="D2534" s="167" t="s">
        <v>152</v>
      </c>
      <c r="E2534" s="11"/>
      <c r="F2534" s="134" t="s">
        <v>152</v>
      </c>
      <c r="G2534" s="16" t="s">
        <v>130</v>
      </c>
      <c r="H2534" s="172">
        <v>0</v>
      </c>
      <c r="I2534" s="173">
        <v>1</v>
      </c>
      <c r="J2534" s="173">
        <v>0</v>
      </c>
      <c r="K2534" s="174">
        <v>0</v>
      </c>
      <c r="L2534" s="11"/>
      <c r="M2534" s="11"/>
      <c r="N2534" s="11"/>
      <c r="O2534" s="11"/>
      <c r="P2534" s="149"/>
      <c r="Q2534" s="164"/>
      <c r="V2534" s="165"/>
      <c r="W2534" s="150"/>
      <c r="X2534" s="150"/>
      <c r="Y2534" s="150"/>
      <c r="Z2534" s="150"/>
      <c r="AA2534" s="150"/>
      <c r="AB2534" s="150"/>
      <c r="AC2534" s="150"/>
      <c r="AD2534" s="150"/>
      <c r="AE2534" s="150"/>
      <c r="AF2534" s="150"/>
      <c r="AG2534" s="11"/>
      <c r="AH2534" s="11"/>
      <c r="AI2534" s="11"/>
      <c r="AT2534" s="11"/>
      <c r="AU2534" s="88"/>
    </row>
    <row r="2535" spans="3:47" outlineLevel="2" x14ac:dyDescent="0.2">
      <c r="C2535" s="119" t="s">
        <v>152</v>
      </c>
      <c r="D2535" s="167" t="s">
        <v>152</v>
      </c>
      <c r="E2535" s="11"/>
      <c r="F2535" s="134" t="s">
        <v>152</v>
      </c>
      <c r="G2535" s="16" t="s">
        <v>130</v>
      </c>
      <c r="H2535" s="172">
        <v>0</v>
      </c>
      <c r="I2535" s="173">
        <v>1</v>
      </c>
      <c r="J2535" s="173">
        <v>0</v>
      </c>
      <c r="K2535" s="174">
        <v>0</v>
      </c>
      <c r="L2535" s="11"/>
      <c r="M2535" s="11"/>
      <c r="N2535" s="11"/>
      <c r="O2535" s="11"/>
      <c r="P2535" s="149"/>
      <c r="Q2535" s="164"/>
      <c r="V2535" s="165"/>
      <c r="W2535" s="150"/>
      <c r="X2535" s="150"/>
      <c r="Y2535" s="150"/>
      <c r="Z2535" s="150"/>
      <c r="AA2535" s="150"/>
      <c r="AB2535" s="150"/>
      <c r="AC2535" s="150"/>
      <c r="AD2535" s="150"/>
      <c r="AE2535" s="150"/>
      <c r="AF2535" s="150"/>
      <c r="AG2535" s="11"/>
      <c r="AH2535" s="11"/>
      <c r="AI2535" s="11"/>
      <c r="AT2535" s="11"/>
      <c r="AU2535" s="88"/>
    </row>
    <row r="2536" spans="3:47" outlineLevel="2" x14ac:dyDescent="0.2">
      <c r="C2536" s="119" t="s">
        <v>152</v>
      </c>
      <c r="D2536" s="167" t="s">
        <v>152</v>
      </c>
      <c r="E2536" s="11"/>
      <c r="F2536" s="134" t="s">
        <v>152</v>
      </c>
      <c r="G2536" s="16" t="s">
        <v>130</v>
      </c>
      <c r="H2536" s="172">
        <v>0</v>
      </c>
      <c r="I2536" s="173">
        <v>1</v>
      </c>
      <c r="J2536" s="173">
        <v>0</v>
      </c>
      <c r="K2536" s="174">
        <v>0</v>
      </c>
      <c r="L2536" s="11"/>
      <c r="M2536" s="11"/>
      <c r="N2536" s="11"/>
      <c r="O2536" s="11"/>
      <c r="P2536" s="149"/>
      <c r="Q2536" s="164"/>
      <c r="V2536" s="165"/>
      <c r="W2536" s="150"/>
      <c r="X2536" s="150"/>
      <c r="Y2536" s="150"/>
      <c r="Z2536" s="150"/>
      <c r="AA2536" s="150"/>
      <c r="AB2536" s="150"/>
      <c r="AC2536" s="150"/>
      <c r="AD2536" s="150"/>
      <c r="AE2536" s="150"/>
      <c r="AF2536" s="150"/>
      <c r="AG2536" s="11"/>
      <c r="AH2536" s="11"/>
      <c r="AI2536" s="11"/>
      <c r="AT2536" s="11"/>
      <c r="AU2536" s="88"/>
    </row>
    <row r="2537" spans="3:47" outlineLevel="2" x14ac:dyDescent="0.2">
      <c r="C2537" s="119" t="s">
        <v>152</v>
      </c>
      <c r="D2537" s="167" t="s">
        <v>152</v>
      </c>
      <c r="E2537" s="11"/>
      <c r="F2537" s="140" t="s">
        <v>152</v>
      </c>
      <c r="G2537" s="177" t="s">
        <v>130</v>
      </c>
      <c r="H2537" s="178">
        <v>0</v>
      </c>
      <c r="I2537" s="179">
        <v>1</v>
      </c>
      <c r="J2537" s="179">
        <v>0</v>
      </c>
      <c r="K2537" s="180">
        <v>0</v>
      </c>
      <c r="L2537" s="11"/>
      <c r="M2537" s="11"/>
      <c r="N2537" s="11"/>
      <c r="O2537" s="11"/>
      <c r="P2537" s="149"/>
      <c r="Q2537" s="164"/>
      <c r="V2537" s="165"/>
      <c r="W2537" s="150"/>
      <c r="X2537" s="150"/>
      <c r="Y2537" s="150"/>
      <c r="Z2537" s="150"/>
      <c r="AA2537" s="150"/>
      <c r="AB2537" s="150"/>
      <c r="AC2537" s="150"/>
      <c r="AD2537" s="150"/>
      <c r="AE2537" s="150"/>
      <c r="AF2537" s="150"/>
      <c r="AG2537" s="150"/>
      <c r="AH2537" s="150"/>
      <c r="AI2537" s="150"/>
      <c r="AT2537" s="11"/>
      <c r="AU2537" s="88"/>
    </row>
    <row r="2538" spans="3:47" outlineLevel="2" x14ac:dyDescent="0.2">
      <c r="C2538" s="119" t="s">
        <v>152</v>
      </c>
      <c r="D2538" s="11"/>
      <c r="E2538" s="11"/>
      <c r="F2538" s="11"/>
      <c r="G2538" s="11"/>
      <c r="H2538" s="11"/>
      <c r="I2538" s="11"/>
      <c r="J2538" s="11"/>
      <c r="K2538" s="11"/>
      <c r="L2538" s="11"/>
      <c r="M2538" s="11"/>
      <c r="N2538" s="11"/>
      <c r="O2538" s="11"/>
      <c r="P2538" s="149"/>
      <c r="Q2538" s="16"/>
      <c r="R2538" s="182"/>
      <c r="S2538" s="182"/>
      <c r="T2538" s="182"/>
      <c r="U2538" s="182"/>
      <c r="V2538" s="183"/>
      <c r="W2538" s="150"/>
      <c r="X2538" s="150"/>
      <c r="Y2538" s="150"/>
      <c r="Z2538" s="150"/>
      <c r="AA2538" s="150"/>
      <c r="AB2538" s="150"/>
      <c r="AC2538" s="150"/>
      <c r="AD2538" s="150"/>
      <c r="AE2538" s="150"/>
      <c r="AF2538" s="150"/>
      <c r="AG2538" s="150"/>
      <c r="AH2538" s="150"/>
      <c r="AI2538" s="150"/>
      <c r="AT2538" s="11"/>
      <c r="AU2538" s="88"/>
    </row>
    <row r="2539" spans="3:47" outlineLevel="1" x14ac:dyDescent="0.2">
      <c r="C2539" s="119" t="s">
        <v>152</v>
      </c>
      <c r="D2539" s="11"/>
      <c r="E2539" s="162" t="s">
        <v>185</v>
      </c>
      <c r="F2539" s="121"/>
      <c r="G2539" s="121"/>
      <c r="H2539" s="121"/>
      <c r="I2539" s="121"/>
      <c r="J2539" s="121"/>
      <c r="K2539" s="121"/>
      <c r="L2539" s="121"/>
      <c r="M2539" s="121"/>
      <c r="N2539" s="121"/>
      <c r="O2539" s="121"/>
      <c r="P2539" s="121"/>
      <c r="Q2539" s="122"/>
      <c r="R2539" s="123"/>
      <c r="S2539" s="123"/>
      <c r="T2539" s="123"/>
      <c r="U2539" s="123"/>
      <c r="V2539" s="123"/>
      <c r="W2539" s="123"/>
      <c r="X2539" s="123"/>
      <c r="Y2539" s="123"/>
      <c r="Z2539" s="123"/>
      <c r="AA2539" s="123"/>
      <c r="AB2539" s="123"/>
      <c r="AC2539" s="123"/>
      <c r="AD2539" s="123"/>
      <c r="AE2539" s="123"/>
      <c r="AF2539" s="123"/>
      <c r="AG2539" s="123"/>
      <c r="AH2539" s="123"/>
      <c r="AI2539" s="123"/>
      <c r="AT2539" s="11"/>
      <c r="AU2539" s="88"/>
    </row>
    <row r="2540" spans="3:47" outlineLevel="2" x14ac:dyDescent="0.2">
      <c r="C2540" s="119" t="s">
        <v>152</v>
      </c>
      <c r="D2540" s="11"/>
      <c r="E2540" s="125"/>
      <c r="F2540" s="127" t="s">
        <v>5</v>
      </c>
      <c r="G2540" s="127"/>
      <c r="H2540" s="127"/>
      <c r="I2540" s="127"/>
      <c r="J2540" s="127"/>
      <c r="K2540" s="127"/>
      <c r="L2540" s="127"/>
      <c r="M2540" s="127"/>
      <c r="N2540" s="127"/>
      <c r="O2540" s="127"/>
      <c r="P2540" s="152"/>
      <c r="Q2540" s="128" t="s">
        <v>110</v>
      </c>
      <c r="R2540" s="184"/>
      <c r="S2540" s="185"/>
      <c r="T2540" s="185"/>
      <c r="U2540" s="186">
        <v>0</v>
      </c>
      <c r="V2540" s="186">
        <v>0</v>
      </c>
      <c r="W2540" s="187">
        <v>0</v>
      </c>
      <c r="X2540" s="186">
        <v>0</v>
      </c>
      <c r="Y2540" s="185">
        <v>0</v>
      </c>
      <c r="Z2540" s="185">
        <v>0</v>
      </c>
      <c r="AA2540" s="185">
        <v>0</v>
      </c>
      <c r="AB2540" s="185">
        <v>0</v>
      </c>
      <c r="AC2540" s="185">
        <v>0</v>
      </c>
      <c r="AD2540" s="185">
        <v>0</v>
      </c>
      <c r="AE2540" s="185">
        <v>0</v>
      </c>
      <c r="AF2540" s="185">
        <v>0</v>
      </c>
      <c r="AG2540" s="185">
        <v>0</v>
      </c>
      <c r="AH2540" s="188">
        <v>0</v>
      </c>
      <c r="AI2540" s="188">
        <v>0</v>
      </c>
      <c r="AT2540" s="11"/>
      <c r="AU2540" s="88"/>
    </row>
    <row r="2541" spans="3:47" outlineLevel="2" x14ac:dyDescent="0.2">
      <c r="C2541" s="119" t="s">
        <v>152</v>
      </c>
      <c r="D2541" s="11"/>
      <c r="E2541" s="134"/>
      <c r="F2541" s="11" t="s">
        <v>129</v>
      </c>
      <c r="G2541" s="11"/>
      <c r="H2541" s="11"/>
      <c r="I2541" s="11"/>
      <c r="J2541" s="11"/>
      <c r="K2541" s="11"/>
      <c r="L2541" s="11"/>
      <c r="M2541" s="11"/>
      <c r="N2541" s="11"/>
      <c r="O2541" s="11"/>
      <c r="P2541" s="149"/>
      <c r="Q2541" s="135" t="s">
        <v>110</v>
      </c>
      <c r="R2541" s="189"/>
      <c r="S2541" s="190"/>
      <c r="T2541" s="190"/>
      <c r="U2541" s="191">
        <v>0</v>
      </c>
      <c r="V2541" s="191">
        <v>0</v>
      </c>
      <c r="W2541" s="192">
        <v>0</v>
      </c>
      <c r="X2541" s="191">
        <v>0</v>
      </c>
      <c r="Y2541" s="190">
        <v>0</v>
      </c>
      <c r="Z2541" s="190">
        <v>0</v>
      </c>
      <c r="AA2541" s="190">
        <v>0</v>
      </c>
      <c r="AB2541" s="190">
        <v>0</v>
      </c>
      <c r="AC2541" s="190">
        <v>0</v>
      </c>
      <c r="AD2541" s="190">
        <v>0</v>
      </c>
      <c r="AE2541" s="190">
        <v>0</v>
      </c>
      <c r="AF2541" s="190">
        <v>0</v>
      </c>
      <c r="AG2541" s="190">
        <v>0</v>
      </c>
      <c r="AH2541" s="193">
        <v>0</v>
      </c>
      <c r="AI2541" s="193">
        <v>0</v>
      </c>
      <c r="AT2541" s="11"/>
      <c r="AU2541" s="88"/>
    </row>
    <row r="2542" spans="3:47" outlineLevel="2" x14ac:dyDescent="0.2">
      <c r="C2542" s="119" t="s">
        <v>152</v>
      </c>
      <c r="D2542" s="11"/>
      <c r="E2542" s="140"/>
      <c r="F2542" s="142" t="s">
        <v>128</v>
      </c>
      <c r="G2542" s="142"/>
      <c r="H2542" s="142"/>
      <c r="I2542" s="142"/>
      <c r="J2542" s="142"/>
      <c r="K2542" s="142"/>
      <c r="L2542" s="142"/>
      <c r="M2542" s="142"/>
      <c r="N2542" s="142"/>
      <c r="O2542" s="142"/>
      <c r="P2542" s="155"/>
      <c r="Q2542" s="143" t="s">
        <v>110</v>
      </c>
      <c r="R2542" s="194"/>
      <c r="S2542" s="195"/>
      <c r="T2542" s="195"/>
      <c r="U2542" s="196">
        <v>0</v>
      </c>
      <c r="V2542" s="196">
        <v>0</v>
      </c>
      <c r="W2542" s="197">
        <v>0</v>
      </c>
      <c r="X2542" s="196">
        <v>0</v>
      </c>
      <c r="Y2542" s="195">
        <v>0</v>
      </c>
      <c r="Z2542" s="195">
        <v>0</v>
      </c>
      <c r="AA2542" s="195">
        <v>0</v>
      </c>
      <c r="AB2542" s="195">
        <v>0</v>
      </c>
      <c r="AC2542" s="195">
        <v>0</v>
      </c>
      <c r="AD2542" s="195">
        <v>0</v>
      </c>
      <c r="AE2542" s="195">
        <v>0</v>
      </c>
      <c r="AF2542" s="195">
        <v>0</v>
      </c>
      <c r="AG2542" s="195">
        <v>0</v>
      </c>
      <c r="AH2542" s="198">
        <v>0</v>
      </c>
      <c r="AI2542" s="198">
        <v>0</v>
      </c>
      <c r="AT2542" s="11"/>
      <c r="AU2542" s="88"/>
    </row>
    <row r="2543" spans="3:47" outlineLevel="2" x14ac:dyDescent="0.2">
      <c r="C2543" s="119" t="s">
        <v>152</v>
      </c>
      <c r="D2543" s="199"/>
      <c r="E2543" s="199"/>
      <c r="F2543" s="199"/>
      <c r="G2543" s="199"/>
      <c r="H2543" s="199"/>
      <c r="I2543" s="199"/>
      <c r="J2543" s="199"/>
      <c r="K2543" s="199"/>
      <c r="L2543" s="199"/>
      <c r="M2543" s="199"/>
      <c r="N2543" s="199"/>
      <c r="O2543" s="199"/>
      <c r="P2543" s="200"/>
      <c r="Q2543" s="16"/>
      <c r="R2543" s="201"/>
      <c r="S2543" s="201"/>
      <c r="T2543" s="201"/>
      <c r="U2543" s="201"/>
      <c r="V2543" s="201"/>
      <c r="W2543" s="201"/>
      <c r="X2543" s="201"/>
      <c r="Y2543" s="201"/>
      <c r="Z2543" s="201"/>
      <c r="AA2543" s="201"/>
      <c r="AB2543" s="201"/>
      <c r="AC2543" s="201"/>
      <c r="AD2543" s="201"/>
      <c r="AE2543" s="201"/>
      <c r="AF2543" s="201"/>
      <c r="AG2543" s="201"/>
      <c r="AH2543" s="201"/>
      <c r="AI2543" s="201"/>
      <c r="AT2543" s="11"/>
      <c r="AU2543" s="88"/>
    </row>
    <row r="2544" spans="3:47" outlineLevel="1" x14ac:dyDescent="0.2">
      <c r="C2544" s="119" t="s">
        <v>152</v>
      </c>
      <c r="D2544" s="11"/>
      <c r="E2544" s="202" t="s">
        <v>186</v>
      </c>
      <c r="F2544" s="203"/>
      <c r="G2544" s="203"/>
      <c r="H2544" s="203"/>
      <c r="I2544" s="203"/>
      <c r="J2544" s="203"/>
      <c r="K2544" s="203"/>
      <c r="L2544" s="203"/>
      <c r="M2544" s="203"/>
      <c r="N2544" s="203"/>
      <c r="O2544" s="203"/>
      <c r="P2544" s="203"/>
      <c r="Q2544" s="204"/>
      <c r="R2544" s="205"/>
      <c r="S2544" s="205"/>
      <c r="T2544" s="205"/>
      <c r="U2544" s="205"/>
      <c r="V2544" s="205"/>
      <c r="W2544" s="205"/>
      <c r="X2544" s="205"/>
      <c r="Y2544" s="205"/>
      <c r="Z2544" s="205"/>
      <c r="AA2544" s="205"/>
      <c r="AB2544" s="205"/>
      <c r="AC2544" s="205"/>
      <c r="AD2544" s="205"/>
      <c r="AE2544" s="205"/>
      <c r="AF2544" s="205"/>
      <c r="AG2544" s="205"/>
      <c r="AH2544" s="205"/>
      <c r="AI2544" s="205"/>
      <c r="AT2544" s="11"/>
      <c r="AU2544" s="88"/>
    </row>
    <row r="2545" spans="3:47" outlineLevel="2" x14ac:dyDescent="0.2">
      <c r="C2545" s="119" t="s">
        <v>152</v>
      </c>
      <c r="D2545" s="206" t="s">
        <v>187</v>
      </c>
      <c r="E2545" t="s">
        <v>127</v>
      </c>
      <c r="AT2545" s="11"/>
      <c r="AU2545" s="88"/>
    </row>
    <row r="2546" spans="3:47" outlineLevel="2" x14ac:dyDescent="0.2">
      <c r="C2546" s="119" t="s">
        <v>152</v>
      </c>
      <c r="D2546" s="206" t="s">
        <v>187</v>
      </c>
      <c r="E2546" s="125"/>
      <c r="F2546" s="207" t="s">
        <v>5</v>
      </c>
      <c r="G2546" s="207"/>
      <c r="H2546" s="207"/>
      <c r="I2546" s="158"/>
      <c r="J2546" s="207"/>
      <c r="K2546" s="207"/>
      <c r="L2546" s="207"/>
      <c r="M2546" s="207"/>
      <c r="N2546" s="207"/>
      <c r="O2546" s="207"/>
      <c r="P2546" s="208"/>
      <c r="Q2546" s="209" t="s">
        <v>110</v>
      </c>
      <c r="R2546" s="210"/>
      <c r="S2546" s="211"/>
      <c r="T2546" s="211"/>
      <c r="U2546" s="212">
        <v>0</v>
      </c>
      <c r="V2546" s="212">
        <v>0</v>
      </c>
      <c r="W2546" s="211">
        <v>0</v>
      </c>
      <c r="X2546" s="212">
        <v>0</v>
      </c>
      <c r="Y2546" s="211">
        <v>0</v>
      </c>
      <c r="Z2546" s="211">
        <v>0</v>
      </c>
      <c r="AA2546" s="211">
        <v>0</v>
      </c>
      <c r="AB2546" s="211">
        <v>0</v>
      </c>
      <c r="AC2546" s="211">
        <v>0</v>
      </c>
      <c r="AD2546" s="211">
        <v>0</v>
      </c>
      <c r="AE2546" s="211">
        <v>0</v>
      </c>
      <c r="AF2546" s="211">
        <v>0</v>
      </c>
      <c r="AG2546" s="211">
        <v>0</v>
      </c>
      <c r="AH2546" s="213">
        <v>0</v>
      </c>
      <c r="AI2546" s="213">
        <v>0</v>
      </c>
      <c r="AT2546" s="11"/>
      <c r="AU2546" s="88"/>
    </row>
    <row r="2547" spans="3:47" outlineLevel="2" x14ac:dyDescent="0.2">
      <c r="C2547" s="119" t="s">
        <v>152</v>
      </c>
      <c r="D2547" s="206" t="s">
        <v>187</v>
      </c>
      <c r="E2547" s="134"/>
      <c r="F2547" s="124" t="s">
        <v>129</v>
      </c>
      <c r="G2547" s="124"/>
      <c r="H2547" s="124"/>
      <c r="I2547" s="72"/>
      <c r="J2547" s="124"/>
      <c r="K2547" s="124"/>
      <c r="L2547" s="124"/>
      <c r="M2547" s="124"/>
      <c r="N2547" s="124"/>
      <c r="O2547" s="124"/>
      <c r="P2547" s="214"/>
      <c r="Q2547" s="215" t="s">
        <v>110</v>
      </c>
      <c r="R2547" s="216"/>
      <c r="S2547" s="217"/>
      <c r="T2547" s="217"/>
      <c r="U2547" s="218">
        <v>0</v>
      </c>
      <c r="V2547" s="218">
        <v>0</v>
      </c>
      <c r="W2547" s="217">
        <v>0</v>
      </c>
      <c r="X2547" s="218">
        <v>0</v>
      </c>
      <c r="Y2547" s="217">
        <v>0</v>
      </c>
      <c r="Z2547" s="217">
        <v>0</v>
      </c>
      <c r="AA2547" s="217">
        <v>0</v>
      </c>
      <c r="AB2547" s="217">
        <v>0</v>
      </c>
      <c r="AC2547" s="217">
        <v>0</v>
      </c>
      <c r="AD2547" s="217">
        <v>0</v>
      </c>
      <c r="AE2547" s="217">
        <v>0</v>
      </c>
      <c r="AF2547" s="217">
        <v>0</v>
      </c>
      <c r="AG2547" s="217">
        <v>0</v>
      </c>
      <c r="AH2547" s="219">
        <v>0</v>
      </c>
      <c r="AI2547" s="219">
        <v>0</v>
      </c>
      <c r="AT2547" s="11"/>
      <c r="AU2547" s="88"/>
    </row>
    <row r="2548" spans="3:47" outlineLevel="2" x14ac:dyDescent="0.2">
      <c r="C2548" s="119" t="s">
        <v>152</v>
      </c>
      <c r="D2548" s="206" t="s">
        <v>187</v>
      </c>
      <c r="E2548" s="140"/>
      <c r="F2548" s="220" t="s">
        <v>128</v>
      </c>
      <c r="G2548" s="220"/>
      <c r="H2548" s="220"/>
      <c r="I2548" s="161"/>
      <c r="J2548" s="220"/>
      <c r="K2548" s="220"/>
      <c r="L2548" s="220"/>
      <c r="M2548" s="220"/>
      <c r="N2548" s="220"/>
      <c r="O2548" s="220"/>
      <c r="P2548" s="221"/>
      <c r="Q2548" s="222" t="s">
        <v>110</v>
      </c>
      <c r="R2548" s="223"/>
      <c r="S2548" s="224"/>
      <c r="T2548" s="224"/>
      <c r="U2548" s="225">
        <v>0</v>
      </c>
      <c r="V2548" s="225">
        <v>0</v>
      </c>
      <c r="W2548" s="224">
        <v>0</v>
      </c>
      <c r="X2548" s="225">
        <v>0</v>
      </c>
      <c r="Y2548" s="224">
        <v>0</v>
      </c>
      <c r="Z2548" s="224">
        <v>0</v>
      </c>
      <c r="AA2548" s="224">
        <v>0</v>
      </c>
      <c r="AB2548" s="224">
        <v>0</v>
      </c>
      <c r="AC2548" s="224">
        <v>0</v>
      </c>
      <c r="AD2548" s="224">
        <v>0</v>
      </c>
      <c r="AE2548" s="224">
        <v>0</v>
      </c>
      <c r="AF2548" s="224">
        <v>0</v>
      </c>
      <c r="AG2548" s="224">
        <v>0</v>
      </c>
      <c r="AH2548" s="226">
        <v>0</v>
      </c>
      <c r="AI2548" s="226">
        <v>0</v>
      </c>
      <c r="AT2548" s="11"/>
      <c r="AU2548" s="88"/>
    </row>
    <row r="2549" spans="3:47" outlineLevel="2" x14ac:dyDescent="0.2">
      <c r="C2549" s="119" t="s">
        <v>152</v>
      </c>
      <c r="D2549" s="206" t="s">
        <v>187</v>
      </c>
      <c r="E2549" t="s">
        <v>189</v>
      </c>
      <c r="F2549" s="40"/>
      <c r="G2549" s="40"/>
      <c r="H2549" s="227"/>
      <c r="I2549" s="40"/>
      <c r="J2549" s="40"/>
      <c r="K2549" s="227"/>
      <c r="L2549" s="40"/>
      <c r="M2549" s="40"/>
      <c r="N2549" s="40"/>
      <c r="O2549" s="40"/>
      <c r="P2549" s="40"/>
      <c r="Q2549" s="227"/>
      <c r="R2549" s="227"/>
      <c r="S2549" s="227"/>
      <c r="T2549" s="227"/>
      <c r="U2549" s="227"/>
      <c r="V2549" s="227"/>
      <c r="W2549" s="227"/>
      <c r="X2549" s="227"/>
      <c r="Y2549" s="227"/>
      <c r="Z2549" s="227"/>
      <c r="AA2549" s="227"/>
      <c r="AB2549" s="227"/>
      <c r="AC2549" s="227"/>
      <c r="AD2549" s="227"/>
      <c r="AE2549" s="227"/>
      <c r="AF2549" s="227"/>
      <c r="AG2549" s="227"/>
      <c r="AH2549" s="227"/>
      <c r="AI2549" s="227"/>
      <c r="AT2549" s="11"/>
      <c r="AU2549" s="88"/>
    </row>
    <row r="2550" spans="3:47" outlineLevel="2" x14ac:dyDescent="0.2">
      <c r="C2550" s="119" t="s">
        <v>152</v>
      </c>
      <c r="D2550" s="206" t="s">
        <v>187</v>
      </c>
      <c r="E2550" s="125"/>
      <c r="F2550" s="207" t="s">
        <v>5</v>
      </c>
      <c r="G2550" s="207"/>
      <c r="H2550" s="207"/>
      <c r="I2550" s="158"/>
      <c r="J2550" s="228" t="s">
        <v>152</v>
      </c>
      <c r="K2550" s="207"/>
      <c r="L2550" s="207"/>
      <c r="M2550" s="207"/>
      <c r="N2550" s="207"/>
      <c r="O2550" s="207"/>
      <c r="P2550" s="208"/>
      <c r="Q2550" s="229" t="s">
        <v>110</v>
      </c>
      <c r="R2550" s="230"/>
      <c r="S2550" s="231"/>
      <c r="T2550" s="231"/>
      <c r="U2550" s="232">
        <v>0</v>
      </c>
      <c r="V2550" s="232">
        <v>0</v>
      </c>
      <c r="W2550" s="231">
        <v>0</v>
      </c>
      <c r="X2550" s="232">
        <v>0</v>
      </c>
      <c r="Y2550" s="231">
        <v>0</v>
      </c>
      <c r="Z2550" s="231">
        <v>0</v>
      </c>
      <c r="AA2550" s="231">
        <v>0</v>
      </c>
      <c r="AB2550" s="231">
        <v>0</v>
      </c>
      <c r="AC2550" s="231">
        <v>0</v>
      </c>
      <c r="AD2550" s="231">
        <v>0</v>
      </c>
      <c r="AE2550" s="231">
        <v>0</v>
      </c>
      <c r="AF2550" s="231">
        <v>0</v>
      </c>
      <c r="AG2550" s="231">
        <v>0</v>
      </c>
      <c r="AH2550" s="233">
        <v>0</v>
      </c>
      <c r="AI2550" s="233">
        <v>0</v>
      </c>
      <c r="AT2550" s="11"/>
      <c r="AU2550" s="88"/>
    </row>
    <row r="2551" spans="3:47" outlineLevel="2" x14ac:dyDescent="0.2">
      <c r="C2551" s="119" t="s">
        <v>152</v>
      </c>
      <c r="D2551" s="206" t="s">
        <v>187</v>
      </c>
      <c r="E2551" s="134"/>
      <c r="F2551" s="124" t="s">
        <v>129</v>
      </c>
      <c r="G2551" s="124"/>
      <c r="H2551" s="124"/>
      <c r="I2551" s="72"/>
      <c r="J2551" s="234" t="s">
        <v>152</v>
      </c>
      <c r="K2551" s="124"/>
      <c r="L2551" s="124"/>
      <c r="M2551" s="124"/>
      <c r="N2551" s="124"/>
      <c r="O2551" s="124"/>
      <c r="P2551" s="214"/>
      <c r="Q2551" s="235" t="s">
        <v>110</v>
      </c>
      <c r="R2551" s="236"/>
      <c r="S2551" s="237"/>
      <c r="T2551" s="237"/>
      <c r="U2551" s="238">
        <v>0</v>
      </c>
      <c r="V2551" s="238">
        <v>0</v>
      </c>
      <c r="W2551" s="237">
        <v>0</v>
      </c>
      <c r="X2551" s="238">
        <v>0</v>
      </c>
      <c r="Y2551" s="237">
        <v>0</v>
      </c>
      <c r="Z2551" s="237">
        <v>0</v>
      </c>
      <c r="AA2551" s="237">
        <v>0</v>
      </c>
      <c r="AB2551" s="237">
        <v>0</v>
      </c>
      <c r="AC2551" s="237">
        <v>0</v>
      </c>
      <c r="AD2551" s="237">
        <v>0</v>
      </c>
      <c r="AE2551" s="237">
        <v>0</v>
      </c>
      <c r="AF2551" s="237">
        <v>0</v>
      </c>
      <c r="AG2551" s="237">
        <v>0</v>
      </c>
      <c r="AH2551" s="239">
        <v>0</v>
      </c>
      <c r="AI2551" s="239">
        <v>0</v>
      </c>
      <c r="AT2551" s="11"/>
      <c r="AU2551" s="88"/>
    </row>
    <row r="2552" spans="3:47" outlineLevel="2" x14ac:dyDescent="0.2">
      <c r="C2552" s="119" t="s">
        <v>152</v>
      </c>
      <c r="D2552" s="206" t="s">
        <v>187</v>
      </c>
      <c r="E2552" s="140"/>
      <c r="F2552" s="220" t="s">
        <v>128</v>
      </c>
      <c r="G2552" s="220"/>
      <c r="H2552" s="220"/>
      <c r="I2552" s="161"/>
      <c r="J2552" s="240" t="s">
        <v>152</v>
      </c>
      <c r="K2552" s="220"/>
      <c r="L2552" s="220"/>
      <c r="M2552" s="220"/>
      <c r="N2552" s="220"/>
      <c r="O2552" s="220"/>
      <c r="P2552" s="221"/>
      <c r="Q2552" s="241" t="s">
        <v>110</v>
      </c>
      <c r="R2552" s="242"/>
      <c r="S2552" s="243"/>
      <c r="T2552" s="243"/>
      <c r="U2552" s="244">
        <v>0</v>
      </c>
      <c r="V2552" s="244">
        <v>0</v>
      </c>
      <c r="W2552" s="243">
        <v>0</v>
      </c>
      <c r="X2552" s="244">
        <v>0</v>
      </c>
      <c r="Y2552" s="243">
        <v>0</v>
      </c>
      <c r="Z2552" s="243">
        <v>0</v>
      </c>
      <c r="AA2552" s="243">
        <v>0</v>
      </c>
      <c r="AB2552" s="243">
        <v>0</v>
      </c>
      <c r="AC2552" s="243">
        <v>0</v>
      </c>
      <c r="AD2552" s="243">
        <v>0</v>
      </c>
      <c r="AE2552" s="243">
        <v>0</v>
      </c>
      <c r="AF2552" s="243">
        <v>0</v>
      </c>
      <c r="AG2552" s="243">
        <v>0</v>
      </c>
      <c r="AH2552" s="245">
        <v>0</v>
      </c>
      <c r="AI2552" s="245">
        <v>0</v>
      </c>
      <c r="AT2552" s="11"/>
      <c r="AU2552" s="88"/>
    </row>
    <row r="2553" spans="3:47" outlineLevel="2" x14ac:dyDescent="0.2">
      <c r="AT2553" s="11"/>
      <c r="AU2553" s="88"/>
    </row>
    <row r="2554" spans="3:47" x14ac:dyDescent="0.2">
      <c r="C2554" s="116">
        <v>24</v>
      </c>
      <c r="D2554" s="67" t="s">
        <v>2</v>
      </c>
      <c r="E2554" s="67"/>
      <c r="F2554" s="67"/>
      <c r="G2554" s="67"/>
      <c r="H2554" s="102"/>
      <c r="I2554" s="67"/>
      <c r="J2554" s="67"/>
      <c r="K2554" s="102"/>
      <c r="L2554" s="67"/>
      <c r="M2554" s="67"/>
      <c r="N2554" s="67"/>
      <c r="O2554" s="67"/>
      <c r="P2554" s="67"/>
      <c r="Q2554" s="117" t="s">
        <v>110</v>
      </c>
      <c r="R2554" s="118">
        <v>0</v>
      </c>
      <c r="S2554" s="118">
        <v>0</v>
      </c>
      <c r="T2554" s="118">
        <v>0</v>
      </c>
      <c r="U2554" s="118">
        <v>14457.657341687567</v>
      </c>
      <c r="V2554" s="118">
        <v>15056.769943954419</v>
      </c>
      <c r="W2554" s="118">
        <v>15547.936943305036</v>
      </c>
      <c r="X2554" s="118">
        <v>17657.231690071669</v>
      </c>
      <c r="Y2554" s="118">
        <v>19430.194627081779</v>
      </c>
      <c r="Z2554" s="118">
        <v>18249.113171958779</v>
      </c>
      <c r="AA2554" s="118">
        <v>18079.045191912526</v>
      </c>
      <c r="AB2554" s="118">
        <v>18897.014826200248</v>
      </c>
      <c r="AC2554" s="118">
        <v>18713.517173705928</v>
      </c>
      <c r="AD2554" s="118">
        <v>20035.692053410217</v>
      </c>
      <c r="AE2554" s="118">
        <v>20538.452041417931</v>
      </c>
      <c r="AF2554" s="118">
        <v>20262.241130087874</v>
      </c>
      <c r="AG2554" s="118">
        <v>20948.363060110001</v>
      </c>
      <c r="AH2554" s="118">
        <v>21308.454306969725</v>
      </c>
      <c r="AI2554" s="118">
        <v>21750.116467770709</v>
      </c>
      <c r="AT2554" s="11"/>
      <c r="AU2554" s="88"/>
    </row>
    <row r="2555" spans="3:47" s="11" customFormat="1" outlineLevel="1" x14ac:dyDescent="0.2">
      <c r="C2555" s="119">
        <v>24</v>
      </c>
      <c r="E2555" s="120" t="s">
        <v>174</v>
      </c>
      <c r="F2555" s="121"/>
      <c r="G2555" s="121"/>
      <c r="H2555" s="121"/>
      <c r="I2555" s="121"/>
      <c r="J2555" s="121"/>
      <c r="K2555" s="121"/>
      <c r="L2555" s="121"/>
      <c r="M2555" s="121"/>
      <c r="N2555" s="121"/>
      <c r="O2555" s="121"/>
      <c r="P2555" s="121"/>
      <c r="Q2555" s="122"/>
      <c r="R2555" s="123"/>
      <c r="S2555" s="123"/>
      <c r="T2555" s="123"/>
      <c r="U2555" s="123"/>
      <c r="V2555" s="123"/>
      <c r="W2555" s="123"/>
      <c r="X2555" s="123"/>
      <c r="Y2555" s="123"/>
      <c r="Z2555" s="123"/>
      <c r="AA2555" s="123"/>
      <c r="AB2555" s="123"/>
      <c r="AC2555" s="123"/>
      <c r="AD2555" s="123"/>
      <c r="AE2555" s="123"/>
      <c r="AF2555" s="123"/>
      <c r="AG2555" s="123"/>
      <c r="AH2555" s="123"/>
      <c r="AI2555" s="123"/>
      <c r="AU2555" s="88"/>
    </row>
    <row r="2556" spans="3:47" s="11" customFormat="1" outlineLevel="2" x14ac:dyDescent="0.2">
      <c r="C2556" s="119">
        <v>24</v>
      </c>
      <c r="E2556" s="124" t="s">
        <v>175</v>
      </c>
      <c r="U2556" s="25" t="s">
        <v>87</v>
      </c>
      <c r="V2556" s="25"/>
      <c r="W2556" s="25" t="s">
        <v>88</v>
      </c>
      <c r="X2556" s="25" t="s">
        <v>89</v>
      </c>
      <c r="AU2556" s="88"/>
    </row>
    <row r="2557" spans="3:47" s="11" customFormat="1" outlineLevel="2" x14ac:dyDescent="0.2">
      <c r="C2557" s="119">
        <v>24</v>
      </c>
      <c r="E2557" s="125"/>
      <c r="F2557" s="126" t="s">
        <v>209</v>
      </c>
      <c r="G2557" s="127"/>
      <c r="H2557" s="127"/>
      <c r="I2557" s="127"/>
      <c r="J2557" s="127"/>
      <c r="K2557" s="127"/>
      <c r="L2557" s="127"/>
      <c r="M2557" s="127"/>
      <c r="N2557" s="127"/>
      <c r="O2557" s="127"/>
      <c r="P2557" s="127"/>
      <c r="Q2557" s="128" t="s">
        <v>110</v>
      </c>
      <c r="R2557" s="129"/>
      <c r="S2557" s="130"/>
      <c r="T2557" s="130"/>
      <c r="U2557" s="131">
        <v>4978.7995499999943</v>
      </c>
      <c r="V2557" s="131">
        <v>5033.5663450499951</v>
      </c>
      <c r="W2557" s="132">
        <v>5134.2376719509948</v>
      </c>
      <c r="X2557" s="131">
        <v>5221.5197123741627</v>
      </c>
      <c r="Y2557" s="130">
        <v>5305.0640277721495</v>
      </c>
      <c r="Z2557" s="130">
        <v>5400.5551802720483</v>
      </c>
      <c r="AA2557" s="130">
        <v>5508.5662838774897</v>
      </c>
      <c r="AB2557" s="130">
        <v>5618.7376095550399</v>
      </c>
      <c r="AC2557" s="130">
        <v>5731.1123617461408</v>
      </c>
      <c r="AD2557" s="130">
        <v>5845.7346089810635</v>
      </c>
      <c r="AE2557" s="130">
        <v>5962.6493011606844</v>
      </c>
      <c r="AF2557" s="130">
        <v>6081.9022871838979</v>
      </c>
      <c r="AG2557" s="130">
        <v>6203.5403329275759</v>
      </c>
      <c r="AH2557" s="133">
        <v>6327.6111395861271</v>
      </c>
      <c r="AI2557" s="133">
        <v>6454.1633623778498</v>
      </c>
      <c r="AK2557" s="91"/>
      <c r="AU2557" s="88"/>
    </row>
    <row r="2558" spans="3:47" s="11" customFormat="1" outlineLevel="2" x14ac:dyDescent="0.2">
      <c r="C2558" s="119">
        <v>24</v>
      </c>
      <c r="E2558" s="134"/>
      <c r="F2558" s="36" t="s">
        <v>31</v>
      </c>
      <c r="Q2558" s="135" t="s">
        <v>110</v>
      </c>
      <c r="R2558" s="136"/>
      <c r="S2558" s="88"/>
      <c r="T2558" s="88"/>
      <c r="U2558" s="137">
        <v>1239.2115600000011</v>
      </c>
      <c r="V2558" s="137">
        <v>1493.2499298000014</v>
      </c>
      <c r="W2558" s="138">
        <v>1646.0093976185417</v>
      </c>
      <c r="X2558" s="137">
        <v>1686.8304306794819</v>
      </c>
      <c r="Y2558" s="88">
        <v>1726.8083118865857</v>
      </c>
      <c r="Z2558" s="88">
        <v>1765.6614989040343</v>
      </c>
      <c r="AA2558" s="88">
        <v>1800.974728882115</v>
      </c>
      <c r="AB2558" s="88">
        <v>1836.9942234597572</v>
      </c>
      <c r="AC2558" s="88">
        <v>1873.7341079289524</v>
      </c>
      <c r="AD2558" s="88">
        <v>1911.2087900875315</v>
      </c>
      <c r="AE2558" s="88">
        <v>1949.4329658892821</v>
      </c>
      <c r="AF2558" s="88">
        <v>1988.4216252070678</v>
      </c>
      <c r="AG2558" s="88">
        <v>2028.1900577112092</v>
      </c>
      <c r="AH2558" s="139">
        <v>2068.7538588654334</v>
      </c>
      <c r="AI2558" s="139">
        <v>2110.1289360427422</v>
      </c>
      <c r="AU2558" s="88"/>
    </row>
    <row r="2559" spans="3:47" s="11" customFormat="1" outlineLevel="2" x14ac:dyDescent="0.2">
      <c r="C2559" s="119">
        <v>24</v>
      </c>
      <c r="E2559" s="134"/>
      <c r="F2559" s="36" t="s">
        <v>28</v>
      </c>
      <c r="Q2559" s="135" t="s">
        <v>110</v>
      </c>
      <c r="R2559" s="136"/>
      <c r="S2559" s="88"/>
      <c r="T2559" s="88"/>
      <c r="U2559" s="137">
        <v>0</v>
      </c>
      <c r="V2559" s="137">
        <v>0</v>
      </c>
      <c r="W2559" s="138">
        <v>0</v>
      </c>
      <c r="X2559" s="137">
        <v>0</v>
      </c>
      <c r="Y2559" s="88">
        <v>0</v>
      </c>
      <c r="Z2559" s="88">
        <v>0</v>
      </c>
      <c r="AA2559" s="88">
        <v>0</v>
      </c>
      <c r="AB2559" s="88">
        <v>0</v>
      </c>
      <c r="AC2559" s="88">
        <v>0</v>
      </c>
      <c r="AD2559" s="88">
        <v>0</v>
      </c>
      <c r="AE2559" s="88">
        <v>0</v>
      </c>
      <c r="AF2559" s="88">
        <v>0</v>
      </c>
      <c r="AG2559" s="88">
        <v>0</v>
      </c>
      <c r="AH2559" s="139">
        <v>0</v>
      </c>
      <c r="AI2559" s="139">
        <v>0</v>
      </c>
      <c r="AU2559" s="88"/>
    </row>
    <row r="2560" spans="3:47" s="11" customFormat="1" outlineLevel="2" x14ac:dyDescent="0.2">
      <c r="C2560" s="119">
        <v>24</v>
      </c>
      <c r="E2560" s="134"/>
      <c r="F2560" s="36" t="s">
        <v>210</v>
      </c>
      <c r="Q2560" s="135" t="s">
        <v>110</v>
      </c>
      <c r="R2560" s="136"/>
      <c r="S2560" s="88"/>
      <c r="T2560" s="88"/>
      <c r="U2560" s="137">
        <v>1906.5767931503201</v>
      </c>
      <c r="V2560" s="137">
        <v>1974.4342759766357</v>
      </c>
      <c r="W2560" s="138">
        <v>2029.7985244983072</v>
      </c>
      <c r="X2560" s="137">
        <v>2085.5220389575225</v>
      </c>
      <c r="Y2560" s="88">
        <v>2135.9148895203548</v>
      </c>
      <c r="Z2560" s="88">
        <v>2180.9220464470068</v>
      </c>
      <c r="AA2560" s="88">
        <v>2224.2067142285855</v>
      </c>
      <c r="AB2560" s="88">
        <v>2268.3504509842314</v>
      </c>
      <c r="AC2560" s="88">
        <v>2313.3703066196044</v>
      </c>
      <c r="AD2560" s="88">
        <v>2359.2836694291227</v>
      </c>
      <c r="AE2560" s="88">
        <v>2406.1082728119491</v>
      </c>
      <c r="AF2560" s="88">
        <v>2453.8622021212714</v>
      </c>
      <c r="AG2560" s="88">
        <v>2502.5639016495184</v>
      </c>
      <c r="AH2560" s="139">
        <v>2552.2321817522125</v>
      </c>
      <c r="AI2560" s="139">
        <v>2602.8862261132072</v>
      </c>
      <c r="AU2560" s="88"/>
    </row>
    <row r="2561" spans="3:47" s="11" customFormat="1" outlineLevel="2" x14ac:dyDescent="0.2">
      <c r="C2561" s="119">
        <v>24</v>
      </c>
      <c r="E2561" s="134"/>
      <c r="F2561" s="36" t="s">
        <v>211</v>
      </c>
      <c r="Q2561" s="135" t="s">
        <v>110</v>
      </c>
      <c r="R2561" s="136"/>
      <c r="S2561" s="88"/>
      <c r="T2561" s="88"/>
      <c r="U2561" s="137">
        <v>2708.0690399999994</v>
      </c>
      <c r="V2561" s="137">
        <v>2804.2054909199996</v>
      </c>
      <c r="W2561" s="138">
        <v>2882.7232446657599</v>
      </c>
      <c r="X2561" s="137">
        <v>2961.7098615696018</v>
      </c>
      <c r="Y2561" s="88">
        <v>3033.6794112057437</v>
      </c>
      <c r="Z2561" s="88">
        <v>3097.6900467821852</v>
      </c>
      <c r="AA2561" s="88">
        <v>3159.3340787131506</v>
      </c>
      <c r="AB2561" s="88">
        <v>3222.2048268795425</v>
      </c>
      <c r="AC2561" s="88">
        <v>3286.3267029344456</v>
      </c>
      <c r="AD2561" s="88">
        <v>3351.7246043228411</v>
      </c>
      <c r="AE2561" s="88">
        <v>3418.4239239488656</v>
      </c>
      <c r="AF2561" s="88">
        <v>3486.4505600354482</v>
      </c>
      <c r="AG2561" s="88">
        <v>3555.8309261801537</v>
      </c>
      <c r="AH2561" s="139">
        <v>3626.5919616111387</v>
      </c>
      <c r="AI2561" s="139">
        <v>3698.7611416472005</v>
      </c>
      <c r="AU2561" s="88"/>
    </row>
    <row r="2562" spans="3:47" s="11" customFormat="1" outlineLevel="2" x14ac:dyDescent="0.2">
      <c r="C2562" s="119">
        <v>24</v>
      </c>
      <c r="E2562" s="134"/>
      <c r="F2562" s="36" t="s">
        <v>212</v>
      </c>
      <c r="Q2562" s="135" t="s">
        <v>110</v>
      </c>
      <c r="R2562" s="136"/>
      <c r="S2562" s="88"/>
      <c r="T2562" s="88"/>
      <c r="U2562" s="137">
        <v>722.72288743770196</v>
      </c>
      <c r="V2562" s="137">
        <v>748.90847766563047</v>
      </c>
      <c r="W2562" s="138">
        <v>770.12151137627825</v>
      </c>
      <c r="X2562" s="137">
        <v>791.54848593591112</v>
      </c>
      <c r="Y2562" s="88">
        <v>810.74805825219255</v>
      </c>
      <c r="Z2562" s="88">
        <v>827.67024471884099</v>
      </c>
      <c r="AA2562" s="88">
        <v>844.07930794718141</v>
      </c>
      <c r="AB2562" s="88">
        <v>860.81369077925262</v>
      </c>
      <c r="AC2562" s="88">
        <v>877.87984287297218</v>
      </c>
      <c r="AD2562" s="88">
        <v>895.28434175462712</v>
      </c>
      <c r="AE2562" s="88">
        <v>913.0338953539416</v>
      </c>
      <c r="AF2562" s="88">
        <v>931.13534458940387</v>
      </c>
      <c r="AG2562" s="88">
        <v>949.59566600484914</v>
      </c>
      <c r="AH2562" s="139">
        <v>968.42197445831391</v>
      </c>
      <c r="AI2562" s="139">
        <v>987.62152586419882</v>
      </c>
      <c r="AU2562" s="88"/>
    </row>
    <row r="2563" spans="3:47" s="11" customFormat="1" outlineLevel="2" x14ac:dyDescent="0.2">
      <c r="C2563" s="119">
        <v>24</v>
      </c>
      <c r="E2563" s="134"/>
      <c r="F2563" s="36" t="s">
        <v>213</v>
      </c>
      <c r="Q2563" s="135" t="s">
        <v>110</v>
      </c>
      <c r="R2563" s="136"/>
      <c r="S2563" s="88"/>
      <c r="T2563" s="88"/>
      <c r="U2563" s="137">
        <v>643.61257000000012</v>
      </c>
      <c r="V2563" s="137">
        <v>666.46081623500015</v>
      </c>
      <c r="W2563" s="138">
        <v>685.12171908958021</v>
      </c>
      <c r="X2563" s="137">
        <v>703.89405419263483</v>
      </c>
      <c r="Y2563" s="88">
        <v>720.99867970951595</v>
      </c>
      <c r="Z2563" s="88">
        <v>736.21175185138679</v>
      </c>
      <c r="AA2563" s="88">
        <v>750.86236571322945</v>
      </c>
      <c r="AB2563" s="88">
        <v>765.80452679092275</v>
      </c>
      <c r="AC2563" s="88">
        <v>781.04403687406216</v>
      </c>
      <c r="AD2563" s="88">
        <v>796.58681320785604</v>
      </c>
      <c r="AE2563" s="88">
        <v>812.43889079069243</v>
      </c>
      <c r="AF2563" s="88">
        <v>828.60642471742722</v>
      </c>
      <c r="AG2563" s="88">
        <v>845.09569256930399</v>
      </c>
      <c r="AH2563" s="139">
        <v>861.91309685143312</v>
      </c>
      <c r="AI2563" s="139">
        <v>879.06516747877663</v>
      </c>
      <c r="AU2563" s="88"/>
    </row>
    <row r="2564" spans="3:47" s="11" customFormat="1" outlineLevel="2" x14ac:dyDescent="0.2">
      <c r="C2564" s="119">
        <v>24</v>
      </c>
      <c r="E2564" s="134"/>
      <c r="F2564" s="36" t="s">
        <v>214</v>
      </c>
      <c r="Q2564" s="135" t="s">
        <v>110</v>
      </c>
      <c r="R2564" s="136"/>
      <c r="S2564" s="88"/>
      <c r="T2564" s="88"/>
      <c r="U2564" s="137">
        <v>1292.6763796654348</v>
      </c>
      <c r="V2564" s="137">
        <v>1335.9279050947914</v>
      </c>
      <c r="W2564" s="138">
        <v>1372.1219900459496</v>
      </c>
      <c r="X2564" s="137">
        <v>1408.0999834300444</v>
      </c>
      <c r="Y2564" s="88">
        <v>1441.6904534949542</v>
      </c>
      <c r="Z2564" s="88">
        <v>1473.0256098052951</v>
      </c>
      <c r="AA2564" s="88">
        <v>1502.3653880752959</v>
      </c>
      <c r="AB2564" s="88">
        <v>1532.2895571279162</v>
      </c>
      <c r="AC2564" s="88">
        <v>1562.8097568802566</v>
      </c>
      <c r="AD2564" s="88">
        <v>1593.9378590937145</v>
      </c>
      <c r="AE2564" s="88">
        <v>1625.6859719918675</v>
      </c>
      <c r="AF2564" s="88">
        <v>1658.0664449703356</v>
      </c>
      <c r="AG2564" s="88">
        <v>1691.0918734004551</v>
      </c>
      <c r="AH2564" s="139">
        <v>1724.7751035286317</v>
      </c>
      <c r="AI2564" s="139">
        <v>1759.1292374732795</v>
      </c>
      <c r="AU2564" s="88"/>
    </row>
    <row r="2565" spans="3:47" s="11" customFormat="1" outlineLevel="2" x14ac:dyDescent="0.2">
      <c r="C2565" s="119">
        <v>24</v>
      </c>
      <c r="E2565" s="134"/>
      <c r="F2565" s="36" t="s">
        <v>215</v>
      </c>
      <c r="Q2565" s="135" t="s">
        <v>110</v>
      </c>
      <c r="R2565" s="136"/>
      <c r="S2565" s="88"/>
      <c r="T2565" s="88"/>
      <c r="U2565" s="137">
        <v>1010.5157200000004</v>
      </c>
      <c r="V2565" s="137">
        <v>1046.3890280600006</v>
      </c>
      <c r="W2565" s="138">
        <v>1075.6879208456805</v>
      </c>
      <c r="X2565" s="137">
        <v>1105.1617698768523</v>
      </c>
      <c r="Y2565" s="88">
        <v>1132.0172008848601</v>
      </c>
      <c r="Z2565" s="88">
        <v>1155.9027638235309</v>
      </c>
      <c r="AA2565" s="88">
        <v>1178.9052288236192</v>
      </c>
      <c r="AB2565" s="88">
        <v>1202.3654428772093</v>
      </c>
      <c r="AC2565" s="88">
        <v>1226.2925151904658</v>
      </c>
      <c r="AD2565" s="88">
        <v>1250.6957362427561</v>
      </c>
      <c r="AE2565" s="88">
        <v>1275.584581393987</v>
      </c>
      <c r="AF2565" s="88">
        <v>1300.9687145637274</v>
      </c>
      <c r="AG2565" s="88">
        <v>1326.8579919835456</v>
      </c>
      <c r="AH2565" s="139">
        <v>1353.2624660240183</v>
      </c>
      <c r="AI2565" s="139">
        <v>1380.1923890978962</v>
      </c>
      <c r="AU2565" s="88"/>
    </row>
    <row r="2566" spans="3:47" s="11" customFormat="1" outlineLevel="2" x14ac:dyDescent="0.2">
      <c r="C2566" s="119">
        <v>24</v>
      </c>
      <c r="E2566" s="134"/>
      <c r="F2566" s="36" t="s">
        <v>216</v>
      </c>
      <c r="Q2566" s="135" t="s">
        <v>110</v>
      </c>
      <c r="R2566" s="136"/>
      <c r="S2566" s="88"/>
      <c r="T2566" s="88"/>
      <c r="U2566" s="137">
        <v>0</v>
      </c>
      <c r="V2566" s="137">
        <v>0</v>
      </c>
      <c r="W2566" s="138">
        <v>0</v>
      </c>
      <c r="X2566" s="137">
        <v>0</v>
      </c>
      <c r="Y2566" s="88">
        <v>0</v>
      </c>
      <c r="Z2566" s="88">
        <v>0</v>
      </c>
      <c r="AA2566" s="88">
        <v>0</v>
      </c>
      <c r="AB2566" s="88">
        <v>0</v>
      </c>
      <c r="AC2566" s="88">
        <v>0</v>
      </c>
      <c r="AD2566" s="88">
        <v>0</v>
      </c>
      <c r="AE2566" s="88">
        <v>0</v>
      </c>
      <c r="AF2566" s="88">
        <v>0</v>
      </c>
      <c r="AG2566" s="88">
        <v>0</v>
      </c>
      <c r="AH2566" s="139">
        <v>0</v>
      </c>
      <c r="AI2566" s="139">
        <v>0</v>
      </c>
      <c r="AU2566" s="88"/>
    </row>
    <row r="2567" spans="3:47" s="11" customFormat="1" outlineLevel="2" x14ac:dyDescent="0.2">
      <c r="C2567" s="119">
        <v>24</v>
      </c>
      <c r="E2567" s="134"/>
      <c r="F2567" s="36" t="s">
        <v>33</v>
      </c>
      <c r="Q2567" s="135" t="s">
        <v>110</v>
      </c>
      <c r="R2567" s="136"/>
      <c r="S2567" s="88"/>
      <c r="T2567" s="88"/>
      <c r="U2567" s="137">
        <v>0</v>
      </c>
      <c r="V2567" s="137">
        <v>0</v>
      </c>
      <c r="W2567" s="138">
        <v>0</v>
      </c>
      <c r="X2567" s="137">
        <v>0</v>
      </c>
      <c r="Y2567" s="88">
        <v>0</v>
      </c>
      <c r="Z2567" s="88">
        <v>0</v>
      </c>
      <c r="AA2567" s="88">
        <v>0</v>
      </c>
      <c r="AB2567" s="88">
        <v>0</v>
      </c>
      <c r="AC2567" s="88">
        <v>0</v>
      </c>
      <c r="AD2567" s="88">
        <v>0</v>
      </c>
      <c r="AE2567" s="88">
        <v>0</v>
      </c>
      <c r="AF2567" s="88">
        <v>0</v>
      </c>
      <c r="AG2567" s="88">
        <v>0</v>
      </c>
      <c r="AH2567" s="139">
        <v>0</v>
      </c>
      <c r="AI2567" s="139">
        <v>0</v>
      </c>
      <c r="AU2567" s="88"/>
    </row>
    <row r="2568" spans="3:47" s="11" customFormat="1" outlineLevel="2" x14ac:dyDescent="0.2">
      <c r="C2568" s="119">
        <v>24</v>
      </c>
      <c r="E2568" s="134"/>
      <c r="F2568" s="36" t="s">
        <v>34</v>
      </c>
      <c r="Q2568" s="135" t="s">
        <v>110</v>
      </c>
      <c r="R2568" s="136"/>
      <c r="S2568" s="88"/>
      <c r="T2568" s="88"/>
      <c r="U2568" s="137">
        <v>0</v>
      </c>
      <c r="V2568" s="137">
        <v>0</v>
      </c>
      <c r="W2568" s="138">
        <v>0</v>
      </c>
      <c r="X2568" s="137">
        <v>0</v>
      </c>
      <c r="Y2568" s="88">
        <v>0</v>
      </c>
      <c r="Z2568" s="88">
        <v>0</v>
      </c>
      <c r="AA2568" s="88">
        <v>0</v>
      </c>
      <c r="AB2568" s="88">
        <v>0</v>
      </c>
      <c r="AC2568" s="88">
        <v>0</v>
      </c>
      <c r="AD2568" s="88">
        <v>0</v>
      </c>
      <c r="AE2568" s="88">
        <v>0</v>
      </c>
      <c r="AF2568" s="88">
        <v>0</v>
      </c>
      <c r="AG2568" s="88">
        <v>0</v>
      </c>
      <c r="AH2568" s="139">
        <v>0</v>
      </c>
      <c r="AI2568" s="139">
        <v>0</v>
      </c>
      <c r="AU2568" s="88"/>
    </row>
    <row r="2569" spans="3:47" s="11" customFormat="1" outlineLevel="2" x14ac:dyDescent="0.2">
      <c r="C2569" s="119">
        <v>24</v>
      </c>
      <c r="E2569" s="134"/>
      <c r="F2569" s="36" t="s">
        <v>217</v>
      </c>
      <c r="Q2569" s="135" t="s">
        <v>110</v>
      </c>
      <c r="R2569" s="136"/>
      <c r="S2569" s="88"/>
      <c r="T2569" s="88"/>
      <c r="U2569" s="137">
        <v>0</v>
      </c>
      <c r="V2569" s="137">
        <v>0</v>
      </c>
      <c r="W2569" s="138">
        <v>0</v>
      </c>
      <c r="X2569" s="137">
        <v>0</v>
      </c>
      <c r="Y2569" s="88">
        <v>0</v>
      </c>
      <c r="Z2569" s="88">
        <v>0</v>
      </c>
      <c r="AA2569" s="88">
        <v>0</v>
      </c>
      <c r="AB2569" s="88">
        <v>0</v>
      </c>
      <c r="AC2569" s="88">
        <v>0</v>
      </c>
      <c r="AD2569" s="88">
        <v>0</v>
      </c>
      <c r="AE2569" s="88">
        <v>0</v>
      </c>
      <c r="AF2569" s="88">
        <v>0</v>
      </c>
      <c r="AG2569" s="88">
        <v>0</v>
      </c>
      <c r="AH2569" s="139">
        <v>0</v>
      </c>
      <c r="AI2569" s="139">
        <v>0</v>
      </c>
      <c r="AU2569" s="88"/>
    </row>
    <row r="2570" spans="3:47" s="11" customFormat="1" outlineLevel="2" x14ac:dyDescent="0.2">
      <c r="C2570" s="119">
        <v>24</v>
      </c>
      <c r="E2570" s="134"/>
      <c r="F2570" s="36" t="s">
        <v>152</v>
      </c>
      <c r="Q2570" s="135" t="s">
        <v>110</v>
      </c>
      <c r="R2570" s="136"/>
      <c r="S2570" s="88"/>
      <c r="T2570" s="88"/>
      <c r="U2570" s="137">
        <v>0</v>
      </c>
      <c r="V2570" s="137">
        <v>0</v>
      </c>
      <c r="W2570" s="138">
        <v>0</v>
      </c>
      <c r="X2570" s="137">
        <v>0</v>
      </c>
      <c r="Y2570" s="88">
        <v>0</v>
      </c>
      <c r="Z2570" s="88">
        <v>0</v>
      </c>
      <c r="AA2570" s="88">
        <v>0</v>
      </c>
      <c r="AB2570" s="88">
        <v>0</v>
      </c>
      <c r="AC2570" s="88">
        <v>0</v>
      </c>
      <c r="AD2570" s="88">
        <v>0</v>
      </c>
      <c r="AE2570" s="88">
        <v>0</v>
      </c>
      <c r="AF2570" s="88">
        <v>0</v>
      </c>
      <c r="AG2570" s="88">
        <v>0</v>
      </c>
      <c r="AH2570" s="139">
        <v>0</v>
      </c>
      <c r="AI2570" s="139">
        <v>0</v>
      </c>
      <c r="AU2570" s="88"/>
    </row>
    <row r="2571" spans="3:47" s="11" customFormat="1" outlineLevel="2" x14ac:dyDescent="0.2">
      <c r="C2571" s="119">
        <v>24</v>
      </c>
      <c r="E2571" s="140"/>
      <c r="F2571" s="141" t="s">
        <v>152</v>
      </c>
      <c r="G2571" s="142"/>
      <c r="H2571" s="142"/>
      <c r="I2571" s="142"/>
      <c r="J2571" s="142"/>
      <c r="K2571" s="142"/>
      <c r="L2571" s="142"/>
      <c r="M2571" s="142"/>
      <c r="N2571" s="142"/>
      <c r="O2571" s="142"/>
      <c r="P2571" s="142"/>
      <c r="Q2571" s="143" t="s">
        <v>110</v>
      </c>
      <c r="R2571" s="144"/>
      <c r="S2571" s="145"/>
      <c r="T2571" s="145"/>
      <c r="U2571" s="146">
        <v>0</v>
      </c>
      <c r="V2571" s="146">
        <v>0</v>
      </c>
      <c r="W2571" s="147">
        <v>0</v>
      </c>
      <c r="X2571" s="146">
        <v>0</v>
      </c>
      <c r="Y2571" s="145">
        <v>0</v>
      </c>
      <c r="Z2571" s="145">
        <v>0</v>
      </c>
      <c r="AA2571" s="145">
        <v>0</v>
      </c>
      <c r="AB2571" s="145">
        <v>0</v>
      </c>
      <c r="AC2571" s="145">
        <v>0</v>
      </c>
      <c r="AD2571" s="145">
        <v>0</v>
      </c>
      <c r="AE2571" s="145">
        <v>0</v>
      </c>
      <c r="AF2571" s="145">
        <v>0</v>
      </c>
      <c r="AG2571" s="145">
        <v>0</v>
      </c>
      <c r="AH2571" s="148">
        <v>0</v>
      </c>
      <c r="AI2571" s="148">
        <v>0</v>
      </c>
      <c r="AU2571" s="88"/>
    </row>
    <row r="2572" spans="3:47" s="11" customFormat="1" outlineLevel="2" x14ac:dyDescent="0.2">
      <c r="C2572" s="119">
        <v>24</v>
      </c>
      <c r="F2572" s="149"/>
      <c r="G2572" s="149"/>
      <c r="H2572" s="149"/>
      <c r="I2572" s="149"/>
      <c r="J2572" s="149"/>
      <c r="K2572" s="149"/>
      <c r="L2572" s="149"/>
      <c r="M2572" s="149"/>
      <c r="N2572" s="149"/>
      <c r="O2572" s="149"/>
      <c r="P2572" s="149" t="s">
        <v>175</v>
      </c>
      <c r="Q2572" s="16" t="s">
        <v>110</v>
      </c>
      <c r="R2572" s="150"/>
      <c r="S2572" s="150"/>
      <c r="T2572" s="150"/>
      <c r="U2572" s="150">
        <v>14502.184500253452</v>
      </c>
      <c r="V2572" s="150">
        <v>15103.142268802054</v>
      </c>
      <c r="W2572" s="150">
        <v>15595.821980091094</v>
      </c>
      <c r="X2572" s="150">
        <v>15964.286337016212</v>
      </c>
      <c r="Y2572" s="150">
        <v>16306.921032726355</v>
      </c>
      <c r="Z2572" s="150">
        <v>16637.63914260433</v>
      </c>
      <c r="AA2572" s="150">
        <v>16969.294096260666</v>
      </c>
      <c r="AB2572" s="150">
        <v>17307.56032845387</v>
      </c>
      <c r="AC2572" s="150">
        <v>17652.569631046899</v>
      </c>
      <c r="AD2572" s="150">
        <v>18004.456423119511</v>
      </c>
      <c r="AE2572" s="150">
        <v>18363.35780334127</v>
      </c>
      <c r="AF2572" s="150">
        <v>18729.413603388581</v>
      </c>
      <c r="AG2572" s="150">
        <v>19102.766442426611</v>
      </c>
      <c r="AH2572" s="150">
        <v>19483.561782677309</v>
      </c>
      <c r="AI2572" s="150">
        <v>19871.947986095154</v>
      </c>
      <c r="AU2572" s="88"/>
    </row>
    <row r="2573" spans="3:47" s="11" customFormat="1" outlineLevel="2" x14ac:dyDescent="0.2">
      <c r="C2573" s="119">
        <v>24</v>
      </c>
      <c r="E2573" s="124" t="s">
        <v>176</v>
      </c>
      <c r="AU2573" s="88"/>
    </row>
    <row r="2574" spans="3:47" s="11" customFormat="1" outlineLevel="2" x14ac:dyDescent="0.2">
      <c r="C2574" s="119">
        <v>24</v>
      </c>
      <c r="E2574" s="151" t="s">
        <v>209</v>
      </c>
      <c r="F2574" s="127"/>
      <c r="G2574" s="127"/>
      <c r="H2574" s="127"/>
      <c r="I2574" s="127"/>
      <c r="J2574" s="127"/>
      <c r="K2574" s="127"/>
      <c r="L2574" s="127"/>
      <c r="M2574" s="127"/>
      <c r="N2574" s="127"/>
      <c r="O2574" s="127"/>
      <c r="P2574" s="152"/>
      <c r="Q2574" s="128" t="s">
        <v>110</v>
      </c>
      <c r="R2574" s="129"/>
      <c r="S2574" s="130"/>
      <c r="T2574" s="130"/>
      <c r="U2574" s="131">
        <v>0</v>
      </c>
      <c r="V2574" s="131">
        <v>0</v>
      </c>
      <c r="W2574" s="132">
        <v>0</v>
      </c>
      <c r="X2574" s="131">
        <v>0</v>
      </c>
      <c r="Y2574" s="130">
        <v>0</v>
      </c>
      <c r="Z2574" s="130">
        <v>0</v>
      </c>
      <c r="AA2574" s="130">
        <v>0</v>
      </c>
      <c r="AB2574" s="130">
        <v>0</v>
      </c>
      <c r="AC2574" s="130">
        <v>0</v>
      </c>
      <c r="AD2574" s="130">
        <v>0</v>
      </c>
      <c r="AE2574" s="130">
        <v>0</v>
      </c>
      <c r="AF2574" s="130">
        <v>0</v>
      </c>
      <c r="AG2574" s="130">
        <v>0</v>
      </c>
      <c r="AH2574" s="133">
        <v>0</v>
      </c>
      <c r="AI2574" s="133">
        <v>0</v>
      </c>
      <c r="AU2574" s="88"/>
    </row>
    <row r="2575" spans="3:47" s="11" customFormat="1" outlineLevel="2" x14ac:dyDescent="0.2">
      <c r="C2575" s="119">
        <v>24</v>
      </c>
      <c r="E2575" s="153" t="s">
        <v>31</v>
      </c>
      <c r="P2575" s="149"/>
      <c r="Q2575" s="135" t="s">
        <v>110</v>
      </c>
      <c r="R2575" s="136"/>
      <c r="S2575" s="88"/>
      <c r="T2575" s="88"/>
      <c r="U2575" s="137">
        <v>0</v>
      </c>
      <c r="V2575" s="137">
        <v>0</v>
      </c>
      <c r="W2575" s="138">
        <v>0</v>
      </c>
      <c r="X2575" s="137">
        <v>0</v>
      </c>
      <c r="Y2575" s="88">
        <v>0</v>
      </c>
      <c r="Z2575" s="88">
        <v>0</v>
      </c>
      <c r="AA2575" s="88">
        <v>0</v>
      </c>
      <c r="AB2575" s="88">
        <v>0</v>
      </c>
      <c r="AC2575" s="88">
        <v>0</v>
      </c>
      <c r="AD2575" s="88">
        <v>0</v>
      </c>
      <c r="AE2575" s="88">
        <v>0</v>
      </c>
      <c r="AF2575" s="88">
        <v>0</v>
      </c>
      <c r="AG2575" s="88">
        <v>0</v>
      </c>
      <c r="AH2575" s="139">
        <v>0</v>
      </c>
      <c r="AI2575" s="139">
        <v>0</v>
      </c>
      <c r="AU2575" s="88"/>
    </row>
    <row r="2576" spans="3:47" s="11" customFormat="1" outlineLevel="2" x14ac:dyDescent="0.2">
      <c r="C2576" s="119">
        <v>24</v>
      </c>
      <c r="E2576" s="153" t="s">
        <v>28</v>
      </c>
      <c r="P2576" s="149"/>
      <c r="Q2576" s="135" t="s">
        <v>110</v>
      </c>
      <c r="R2576" s="136"/>
      <c r="S2576" s="88"/>
      <c r="T2576" s="88"/>
      <c r="U2576" s="137">
        <v>0</v>
      </c>
      <c r="V2576" s="137">
        <v>0</v>
      </c>
      <c r="W2576" s="138">
        <v>0</v>
      </c>
      <c r="X2576" s="137">
        <v>0</v>
      </c>
      <c r="Y2576" s="88">
        <v>0</v>
      </c>
      <c r="Z2576" s="88">
        <v>0</v>
      </c>
      <c r="AA2576" s="88">
        <v>0</v>
      </c>
      <c r="AB2576" s="88">
        <v>0</v>
      </c>
      <c r="AC2576" s="88">
        <v>0</v>
      </c>
      <c r="AD2576" s="88">
        <v>0</v>
      </c>
      <c r="AE2576" s="88">
        <v>0</v>
      </c>
      <c r="AF2576" s="88">
        <v>0</v>
      </c>
      <c r="AG2576" s="88">
        <v>0</v>
      </c>
      <c r="AH2576" s="139">
        <v>0</v>
      </c>
      <c r="AI2576" s="139">
        <v>0</v>
      </c>
      <c r="AU2576" s="88"/>
    </row>
    <row r="2577" spans="3:47" s="11" customFormat="1" outlineLevel="2" x14ac:dyDescent="0.2">
      <c r="C2577" s="119">
        <v>24</v>
      </c>
      <c r="E2577" s="153" t="s">
        <v>210</v>
      </c>
      <c r="P2577" s="149"/>
      <c r="Q2577" s="135" t="s">
        <v>110</v>
      </c>
      <c r="R2577" s="136"/>
      <c r="S2577" s="88"/>
      <c r="T2577" s="88"/>
      <c r="U2577" s="137">
        <v>0</v>
      </c>
      <c r="V2577" s="137">
        <v>0</v>
      </c>
      <c r="W2577" s="138">
        <v>0</v>
      </c>
      <c r="X2577" s="137">
        <v>0</v>
      </c>
      <c r="Y2577" s="88">
        <v>0</v>
      </c>
      <c r="Z2577" s="88">
        <v>0</v>
      </c>
      <c r="AA2577" s="88">
        <v>0</v>
      </c>
      <c r="AB2577" s="88">
        <v>0</v>
      </c>
      <c r="AC2577" s="88">
        <v>0</v>
      </c>
      <c r="AD2577" s="88">
        <v>0</v>
      </c>
      <c r="AE2577" s="88">
        <v>0</v>
      </c>
      <c r="AF2577" s="88">
        <v>0</v>
      </c>
      <c r="AG2577" s="88">
        <v>0</v>
      </c>
      <c r="AH2577" s="139">
        <v>0</v>
      </c>
      <c r="AI2577" s="139">
        <v>0</v>
      </c>
      <c r="AU2577" s="88"/>
    </row>
    <row r="2578" spans="3:47" s="11" customFormat="1" outlineLevel="2" x14ac:dyDescent="0.2">
      <c r="C2578" s="119">
        <v>24</v>
      </c>
      <c r="E2578" s="153" t="s">
        <v>211</v>
      </c>
      <c r="P2578" s="149"/>
      <c r="Q2578" s="135" t="s">
        <v>110</v>
      </c>
      <c r="R2578" s="136"/>
      <c r="S2578" s="88"/>
      <c r="T2578" s="88"/>
      <c r="U2578" s="137">
        <v>0</v>
      </c>
      <c r="V2578" s="137">
        <v>0</v>
      </c>
      <c r="W2578" s="138">
        <v>0</v>
      </c>
      <c r="X2578" s="137">
        <v>0</v>
      </c>
      <c r="Y2578" s="88">
        <v>0</v>
      </c>
      <c r="Z2578" s="88">
        <v>0</v>
      </c>
      <c r="AA2578" s="88">
        <v>0</v>
      </c>
      <c r="AB2578" s="88">
        <v>0</v>
      </c>
      <c r="AC2578" s="88">
        <v>0</v>
      </c>
      <c r="AD2578" s="88">
        <v>0</v>
      </c>
      <c r="AE2578" s="88">
        <v>0</v>
      </c>
      <c r="AF2578" s="88">
        <v>0</v>
      </c>
      <c r="AG2578" s="88">
        <v>0</v>
      </c>
      <c r="AH2578" s="139">
        <v>0</v>
      </c>
      <c r="AI2578" s="139">
        <v>0</v>
      </c>
      <c r="AU2578" s="88"/>
    </row>
    <row r="2579" spans="3:47" s="11" customFormat="1" outlineLevel="2" x14ac:dyDescent="0.2">
      <c r="C2579" s="119">
        <v>24</v>
      </c>
      <c r="E2579" s="153" t="s">
        <v>212</v>
      </c>
      <c r="P2579" s="149"/>
      <c r="Q2579" s="135" t="s">
        <v>110</v>
      </c>
      <c r="R2579" s="136"/>
      <c r="S2579" s="88"/>
      <c r="T2579" s="88"/>
      <c r="U2579" s="137">
        <v>0</v>
      </c>
      <c r="V2579" s="137">
        <v>0</v>
      </c>
      <c r="W2579" s="138">
        <v>0</v>
      </c>
      <c r="X2579" s="137">
        <v>0</v>
      </c>
      <c r="Y2579" s="88">
        <v>0</v>
      </c>
      <c r="Z2579" s="88">
        <v>0</v>
      </c>
      <c r="AA2579" s="88">
        <v>0</v>
      </c>
      <c r="AB2579" s="88">
        <v>0</v>
      </c>
      <c r="AC2579" s="88">
        <v>0</v>
      </c>
      <c r="AD2579" s="88">
        <v>0</v>
      </c>
      <c r="AE2579" s="88">
        <v>0</v>
      </c>
      <c r="AF2579" s="88">
        <v>0</v>
      </c>
      <c r="AG2579" s="88">
        <v>0</v>
      </c>
      <c r="AH2579" s="139">
        <v>0</v>
      </c>
      <c r="AI2579" s="139">
        <v>0</v>
      </c>
      <c r="AU2579" s="88"/>
    </row>
    <row r="2580" spans="3:47" s="11" customFormat="1" outlineLevel="2" x14ac:dyDescent="0.2">
      <c r="C2580" s="119">
        <v>24</v>
      </c>
      <c r="E2580" s="153" t="s">
        <v>213</v>
      </c>
      <c r="P2580" s="149"/>
      <c r="Q2580" s="135" t="s">
        <v>110</v>
      </c>
      <c r="R2580" s="136"/>
      <c r="S2580" s="88"/>
      <c r="T2580" s="88"/>
      <c r="U2580" s="137">
        <v>0</v>
      </c>
      <c r="V2580" s="137">
        <v>0</v>
      </c>
      <c r="W2580" s="138">
        <v>0</v>
      </c>
      <c r="X2580" s="137">
        <v>0</v>
      </c>
      <c r="Y2580" s="88">
        <v>0</v>
      </c>
      <c r="Z2580" s="88">
        <v>0</v>
      </c>
      <c r="AA2580" s="88">
        <v>0</v>
      </c>
      <c r="AB2580" s="88">
        <v>0</v>
      </c>
      <c r="AC2580" s="88">
        <v>0</v>
      </c>
      <c r="AD2580" s="88">
        <v>0</v>
      </c>
      <c r="AE2580" s="88">
        <v>0</v>
      </c>
      <c r="AF2580" s="88">
        <v>0</v>
      </c>
      <c r="AG2580" s="88">
        <v>0</v>
      </c>
      <c r="AH2580" s="139">
        <v>0</v>
      </c>
      <c r="AI2580" s="139">
        <v>0</v>
      </c>
      <c r="AU2580" s="88"/>
    </row>
    <row r="2581" spans="3:47" s="11" customFormat="1" outlineLevel="2" x14ac:dyDescent="0.2">
      <c r="C2581" s="119">
        <v>24</v>
      </c>
      <c r="E2581" s="153" t="s">
        <v>214</v>
      </c>
      <c r="P2581" s="149"/>
      <c r="Q2581" s="135" t="s">
        <v>110</v>
      </c>
      <c r="R2581" s="136"/>
      <c r="S2581" s="88"/>
      <c r="T2581" s="88"/>
      <c r="U2581" s="137">
        <v>0</v>
      </c>
      <c r="V2581" s="137">
        <v>0</v>
      </c>
      <c r="W2581" s="138">
        <v>0</v>
      </c>
      <c r="X2581" s="137">
        <v>0</v>
      </c>
      <c r="Y2581" s="88">
        <v>0</v>
      </c>
      <c r="Z2581" s="88">
        <v>0</v>
      </c>
      <c r="AA2581" s="88">
        <v>0</v>
      </c>
      <c r="AB2581" s="88">
        <v>0</v>
      </c>
      <c r="AC2581" s="88">
        <v>0</v>
      </c>
      <c r="AD2581" s="88">
        <v>0</v>
      </c>
      <c r="AE2581" s="88">
        <v>0</v>
      </c>
      <c r="AF2581" s="88">
        <v>0</v>
      </c>
      <c r="AG2581" s="88">
        <v>0</v>
      </c>
      <c r="AH2581" s="139">
        <v>0</v>
      </c>
      <c r="AI2581" s="139">
        <v>0</v>
      </c>
      <c r="AU2581" s="88"/>
    </row>
    <row r="2582" spans="3:47" s="11" customFormat="1" outlineLevel="2" x14ac:dyDescent="0.2">
      <c r="C2582" s="119">
        <v>24</v>
      </c>
      <c r="E2582" s="153" t="s">
        <v>215</v>
      </c>
      <c r="P2582" s="149"/>
      <c r="Q2582" s="135" t="s">
        <v>110</v>
      </c>
      <c r="R2582" s="136"/>
      <c r="S2582" s="88"/>
      <c r="T2582" s="88"/>
      <c r="U2582" s="137">
        <v>0</v>
      </c>
      <c r="V2582" s="137">
        <v>0</v>
      </c>
      <c r="W2582" s="138">
        <v>0</v>
      </c>
      <c r="X2582" s="137">
        <v>0</v>
      </c>
      <c r="Y2582" s="88">
        <v>0</v>
      </c>
      <c r="Z2582" s="88">
        <v>0</v>
      </c>
      <c r="AA2582" s="88">
        <v>0</v>
      </c>
      <c r="AB2582" s="88">
        <v>0</v>
      </c>
      <c r="AC2582" s="88">
        <v>0</v>
      </c>
      <c r="AD2582" s="88">
        <v>0</v>
      </c>
      <c r="AE2582" s="88">
        <v>0</v>
      </c>
      <c r="AF2582" s="88">
        <v>0</v>
      </c>
      <c r="AG2582" s="88">
        <v>0</v>
      </c>
      <c r="AH2582" s="139">
        <v>0</v>
      </c>
      <c r="AI2582" s="139">
        <v>0</v>
      </c>
      <c r="AU2582" s="88"/>
    </row>
    <row r="2583" spans="3:47" s="11" customFormat="1" outlineLevel="2" x14ac:dyDescent="0.2">
      <c r="C2583" s="119">
        <v>24</v>
      </c>
      <c r="E2583" s="153" t="s">
        <v>216</v>
      </c>
      <c r="P2583" s="149"/>
      <c r="Q2583" s="135" t="s">
        <v>110</v>
      </c>
      <c r="R2583" s="136"/>
      <c r="S2583" s="88"/>
      <c r="T2583" s="88"/>
      <c r="U2583" s="137">
        <v>0</v>
      </c>
      <c r="V2583" s="137">
        <v>0</v>
      </c>
      <c r="W2583" s="138">
        <v>0</v>
      </c>
      <c r="X2583" s="137">
        <v>463.5404468793202</v>
      </c>
      <c r="Y2583" s="88">
        <v>476.82860635652736</v>
      </c>
      <c r="Z2583" s="88">
        <v>489.94139303133193</v>
      </c>
      <c r="AA2583" s="88">
        <v>502.18992785711521</v>
      </c>
      <c r="AB2583" s="88">
        <v>0</v>
      </c>
      <c r="AC2583" s="88">
        <v>0</v>
      </c>
      <c r="AD2583" s="88">
        <v>0</v>
      </c>
      <c r="AE2583" s="88">
        <v>0</v>
      </c>
      <c r="AF2583" s="88">
        <v>0</v>
      </c>
      <c r="AG2583" s="88">
        <v>0</v>
      </c>
      <c r="AH2583" s="139">
        <v>0</v>
      </c>
      <c r="AI2583" s="139">
        <v>0</v>
      </c>
      <c r="AU2583" s="88"/>
    </row>
    <row r="2584" spans="3:47" s="11" customFormat="1" outlineLevel="2" x14ac:dyDescent="0.2">
      <c r="C2584" s="119">
        <v>24</v>
      </c>
      <c r="E2584" s="153" t="s">
        <v>33</v>
      </c>
      <c r="P2584" s="149"/>
      <c r="Q2584" s="135" t="s">
        <v>110</v>
      </c>
      <c r="R2584" s="136"/>
      <c r="S2584" s="88"/>
      <c r="T2584" s="88"/>
      <c r="U2584" s="137">
        <v>0</v>
      </c>
      <c r="V2584" s="137">
        <v>0</v>
      </c>
      <c r="W2584" s="138">
        <v>0</v>
      </c>
      <c r="X2584" s="137">
        <v>0</v>
      </c>
      <c r="Y2584" s="88">
        <v>0</v>
      </c>
      <c r="Z2584" s="88">
        <v>0</v>
      </c>
      <c r="AA2584" s="88">
        <v>0</v>
      </c>
      <c r="AB2584" s="88">
        <v>0</v>
      </c>
      <c r="AC2584" s="88">
        <v>0</v>
      </c>
      <c r="AD2584" s="88">
        <v>0</v>
      </c>
      <c r="AE2584" s="88">
        <v>0</v>
      </c>
      <c r="AF2584" s="88">
        <v>0</v>
      </c>
      <c r="AG2584" s="88">
        <v>0</v>
      </c>
      <c r="AH2584" s="139">
        <v>0</v>
      </c>
      <c r="AI2584" s="139">
        <v>0</v>
      </c>
      <c r="AU2584" s="88"/>
    </row>
    <row r="2585" spans="3:47" s="11" customFormat="1" outlineLevel="2" x14ac:dyDescent="0.2">
      <c r="C2585" s="119">
        <v>24</v>
      </c>
      <c r="E2585" s="153" t="s">
        <v>34</v>
      </c>
      <c r="P2585" s="149"/>
      <c r="Q2585" s="135" t="s">
        <v>110</v>
      </c>
      <c r="R2585" s="136"/>
      <c r="S2585" s="88"/>
      <c r="T2585" s="88"/>
      <c r="U2585" s="137">
        <v>0</v>
      </c>
      <c r="V2585" s="137">
        <v>0</v>
      </c>
      <c r="W2585" s="138">
        <v>0</v>
      </c>
      <c r="X2585" s="137">
        <v>1279.8445105051655</v>
      </c>
      <c r="Y2585" s="88">
        <v>2697.97740930387</v>
      </c>
      <c r="Z2585" s="88">
        <v>1174.1207477450166</v>
      </c>
      <c r="AA2585" s="88">
        <v>661.20519221807058</v>
      </c>
      <c r="AB2585" s="88">
        <v>1642.5952147962953</v>
      </c>
      <c r="AC2585" s="88">
        <v>1115.1475679754376</v>
      </c>
      <c r="AD2585" s="88">
        <v>2086.5160803519198</v>
      </c>
      <c r="AE2585" s="88">
        <v>2231.4766503054661</v>
      </c>
      <c r="AF2585" s="88">
        <v>1590.3338678542789</v>
      </c>
      <c r="AG2585" s="88">
        <v>1904.2492924176101</v>
      </c>
      <c r="AH2585" s="139">
        <v>1884.7143838826223</v>
      </c>
      <c r="AI2585" s="139">
        <v>1939.182832925494</v>
      </c>
      <c r="AU2585" s="88"/>
    </row>
    <row r="2586" spans="3:47" s="11" customFormat="1" outlineLevel="2" x14ac:dyDescent="0.2">
      <c r="C2586" s="119">
        <v>24</v>
      </c>
      <c r="E2586" s="153" t="s">
        <v>217</v>
      </c>
      <c r="P2586" s="149"/>
      <c r="Q2586" s="135" t="s">
        <v>110</v>
      </c>
      <c r="R2586" s="136"/>
      <c r="S2586" s="88"/>
      <c r="T2586" s="88"/>
      <c r="U2586" s="137">
        <v>0</v>
      </c>
      <c r="V2586" s="137">
        <v>0</v>
      </c>
      <c r="W2586" s="138">
        <v>0</v>
      </c>
      <c r="X2586" s="137">
        <v>0</v>
      </c>
      <c r="Y2586" s="88">
        <v>0</v>
      </c>
      <c r="Z2586" s="88">
        <v>0</v>
      </c>
      <c r="AA2586" s="88">
        <v>0</v>
      </c>
      <c r="AB2586" s="88">
        <v>0</v>
      </c>
      <c r="AC2586" s="88">
        <v>0</v>
      </c>
      <c r="AD2586" s="88">
        <v>0</v>
      </c>
      <c r="AE2586" s="88">
        <v>0</v>
      </c>
      <c r="AF2586" s="88">
        <v>0</v>
      </c>
      <c r="AG2586" s="88">
        <v>0</v>
      </c>
      <c r="AH2586" s="139">
        <v>0</v>
      </c>
      <c r="AI2586" s="139">
        <v>0</v>
      </c>
      <c r="AU2586" s="88"/>
    </row>
    <row r="2587" spans="3:47" s="11" customFormat="1" outlineLevel="2" x14ac:dyDescent="0.2">
      <c r="C2587" s="119">
        <v>24</v>
      </c>
      <c r="E2587" s="153" t="s">
        <v>152</v>
      </c>
      <c r="P2587" s="149"/>
      <c r="Q2587" s="135" t="s">
        <v>110</v>
      </c>
      <c r="R2587" s="136"/>
      <c r="S2587" s="88"/>
      <c r="T2587" s="88"/>
      <c r="U2587" s="137">
        <v>0</v>
      </c>
      <c r="V2587" s="137">
        <v>0</v>
      </c>
      <c r="W2587" s="138">
        <v>0</v>
      </c>
      <c r="X2587" s="137">
        <v>0</v>
      </c>
      <c r="Y2587" s="88">
        <v>0</v>
      </c>
      <c r="Z2587" s="88">
        <v>0</v>
      </c>
      <c r="AA2587" s="88">
        <v>0</v>
      </c>
      <c r="AB2587" s="88">
        <v>0</v>
      </c>
      <c r="AC2587" s="88">
        <v>0</v>
      </c>
      <c r="AD2587" s="88">
        <v>0</v>
      </c>
      <c r="AE2587" s="88">
        <v>0</v>
      </c>
      <c r="AF2587" s="88">
        <v>0</v>
      </c>
      <c r="AG2587" s="88">
        <v>0</v>
      </c>
      <c r="AH2587" s="139">
        <v>0</v>
      </c>
      <c r="AI2587" s="139">
        <v>0</v>
      </c>
      <c r="AU2587" s="88"/>
    </row>
    <row r="2588" spans="3:47" s="11" customFormat="1" outlineLevel="2" x14ac:dyDescent="0.2">
      <c r="C2588" s="119">
        <v>24</v>
      </c>
      <c r="E2588" s="154" t="s">
        <v>152</v>
      </c>
      <c r="F2588" s="142"/>
      <c r="G2588" s="142"/>
      <c r="H2588" s="142"/>
      <c r="I2588" s="142"/>
      <c r="J2588" s="142"/>
      <c r="K2588" s="142"/>
      <c r="L2588" s="142"/>
      <c r="M2588" s="142"/>
      <c r="N2588" s="142"/>
      <c r="O2588" s="142"/>
      <c r="P2588" s="155"/>
      <c r="Q2588" s="143" t="s">
        <v>110</v>
      </c>
      <c r="R2588" s="144"/>
      <c r="S2588" s="145"/>
      <c r="T2588" s="145"/>
      <c r="U2588" s="146">
        <v>0</v>
      </c>
      <c r="V2588" s="146">
        <v>0</v>
      </c>
      <c r="W2588" s="147">
        <v>0</v>
      </c>
      <c r="X2588" s="146">
        <v>0</v>
      </c>
      <c r="Y2588" s="145">
        <v>0</v>
      </c>
      <c r="Z2588" s="145">
        <v>0</v>
      </c>
      <c r="AA2588" s="145">
        <v>0</v>
      </c>
      <c r="AB2588" s="145">
        <v>0</v>
      </c>
      <c r="AC2588" s="145">
        <v>0</v>
      </c>
      <c r="AD2588" s="145">
        <v>0</v>
      </c>
      <c r="AE2588" s="145">
        <v>0</v>
      </c>
      <c r="AF2588" s="145">
        <v>0</v>
      </c>
      <c r="AG2588" s="145">
        <v>0</v>
      </c>
      <c r="AH2588" s="148">
        <v>0</v>
      </c>
      <c r="AI2588" s="148">
        <v>0</v>
      </c>
      <c r="AU2588" s="88"/>
    </row>
    <row r="2589" spans="3:47" s="11" customFormat="1" outlineLevel="2" x14ac:dyDescent="0.2">
      <c r="C2589" s="119">
        <v>24</v>
      </c>
      <c r="P2589" s="149" t="s">
        <v>177</v>
      </c>
      <c r="Q2589" s="16" t="s">
        <v>110</v>
      </c>
      <c r="R2589" s="150"/>
      <c r="S2589" s="150"/>
      <c r="T2589" s="150"/>
      <c r="U2589" s="150">
        <v>0</v>
      </c>
      <c r="V2589" s="150">
        <v>0</v>
      </c>
      <c r="W2589" s="150">
        <v>0</v>
      </c>
      <c r="X2589" s="150">
        <v>1743.3849573844857</v>
      </c>
      <c r="Y2589" s="150">
        <v>3174.8060156603974</v>
      </c>
      <c r="Z2589" s="150">
        <v>1664.0621407763485</v>
      </c>
      <c r="AA2589" s="150">
        <v>1163.3951200751858</v>
      </c>
      <c r="AB2589" s="150">
        <v>1642.5952147962953</v>
      </c>
      <c r="AC2589" s="150">
        <v>1115.1475679754376</v>
      </c>
      <c r="AD2589" s="150">
        <v>2086.5160803519198</v>
      </c>
      <c r="AE2589" s="150">
        <v>2231.4766503054661</v>
      </c>
      <c r="AF2589" s="150">
        <v>1590.3338678542789</v>
      </c>
      <c r="AG2589" s="150">
        <v>1904.2492924176101</v>
      </c>
      <c r="AH2589" s="150">
        <v>1884.7143838826223</v>
      </c>
      <c r="AI2589" s="150">
        <v>1939.182832925494</v>
      </c>
      <c r="AU2589" s="88"/>
    </row>
    <row r="2590" spans="3:47" s="11" customFormat="1" outlineLevel="2" x14ac:dyDescent="0.2">
      <c r="C2590" s="119">
        <v>24</v>
      </c>
      <c r="E2590" s="124" t="s">
        <v>178</v>
      </c>
      <c r="AU2590" s="88"/>
    </row>
    <row r="2591" spans="3:47" s="11" customFormat="1" outlineLevel="2" x14ac:dyDescent="0.2">
      <c r="C2591" s="119">
        <v>24</v>
      </c>
      <c r="F2591" s="156" t="s">
        <v>179</v>
      </c>
      <c r="AU2591" s="88"/>
    </row>
    <row r="2592" spans="3:47" s="11" customFormat="1" outlineLevel="2" x14ac:dyDescent="0.2">
      <c r="C2592" s="119">
        <v>24</v>
      </c>
      <c r="E2592" s="125"/>
      <c r="F2592" s="157" t="s">
        <v>209</v>
      </c>
      <c r="G2592" s="127"/>
      <c r="H2592" s="158" t="s">
        <v>180</v>
      </c>
      <c r="I2592" s="127"/>
      <c r="J2592" s="127"/>
      <c r="K2592" s="127"/>
      <c r="L2592" s="127"/>
      <c r="M2592" s="127"/>
      <c r="N2592" s="127"/>
      <c r="O2592" s="127"/>
      <c r="P2592" s="152"/>
      <c r="Q2592" s="128" t="s">
        <v>110</v>
      </c>
      <c r="R2592" s="129"/>
      <c r="S2592" s="130"/>
      <c r="T2592" s="130"/>
      <c r="U2592" s="131">
        <v>4978.7995499999943</v>
      </c>
      <c r="V2592" s="131">
        <v>5033.5663450499951</v>
      </c>
      <c r="W2592" s="132">
        <v>5134.2376719509948</v>
      </c>
      <c r="X2592" s="131">
        <v>5221.5197123741627</v>
      </c>
      <c r="Y2592" s="130">
        <v>5305.0640277721495</v>
      </c>
      <c r="Z2592" s="130">
        <v>5400.5551802720483</v>
      </c>
      <c r="AA2592" s="130">
        <v>5508.5662838774897</v>
      </c>
      <c r="AB2592" s="130">
        <v>5618.7376095550399</v>
      </c>
      <c r="AC2592" s="130">
        <v>5731.1123617461408</v>
      </c>
      <c r="AD2592" s="130">
        <v>5845.7346089810635</v>
      </c>
      <c r="AE2592" s="130">
        <v>5962.6493011606844</v>
      </c>
      <c r="AF2592" s="130">
        <v>6081.9022871838979</v>
      </c>
      <c r="AG2592" s="130">
        <v>6203.5403329275759</v>
      </c>
      <c r="AH2592" s="133">
        <v>6327.6111395861271</v>
      </c>
      <c r="AI2592" s="133">
        <v>6454.1633623778498</v>
      </c>
      <c r="AU2592" s="88"/>
    </row>
    <row r="2593" spans="3:47" s="11" customFormat="1" outlineLevel="2" x14ac:dyDescent="0.2">
      <c r="C2593" s="119">
        <v>24</v>
      </c>
      <c r="E2593" s="134"/>
      <c r="F2593" s="159" t="s">
        <v>31</v>
      </c>
      <c r="H2593" s="72" t="s">
        <v>180</v>
      </c>
      <c r="P2593" s="149"/>
      <c r="Q2593" s="135" t="s">
        <v>110</v>
      </c>
      <c r="R2593" s="136"/>
      <c r="S2593" s="88"/>
      <c r="T2593" s="88"/>
      <c r="U2593" s="137">
        <v>1239.2115600000011</v>
      </c>
      <c r="V2593" s="137">
        <v>1493.2499298000014</v>
      </c>
      <c r="W2593" s="138">
        <v>1646.0093976185417</v>
      </c>
      <c r="X2593" s="137">
        <v>1686.8304306794819</v>
      </c>
      <c r="Y2593" s="88">
        <v>1726.8083118865857</v>
      </c>
      <c r="Z2593" s="88">
        <v>1765.6614989040343</v>
      </c>
      <c r="AA2593" s="88">
        <v>1800.974728882115</v>
      </c>
      <c r="AB2593" s="88">
        <v>1836.9942234597572</v>
      </c>
      <c r="AC2593" s="88">
        <v>1873.7341079289524</v>
      </c>
      <c r="AD2593" s="88">
        <v>1911.2087900875315</v>
      </c>
      <c r="AE2593" s="88">
        <v>1949.4329658892821</v>
      </c>
      <c r="AF2593" s="88">
        <v>1988.4216252070678</v>
      </c>
      <c r="AG2593" s="88">
        <v>2028.1900577112092</v>
      </c>
      <c r="AH2593" s="139">
        <v>2068.7538588654334</v>
      </c>
      <c r="AI2593" s="139">
        <v>2110.1289360427422</v>
      </c>
      <c r="AU2593" s="88"/>
    </row>
    <row r="2594" spans="3:47" s="11" customFormat="1" outlineLevel="2" x14ac:dyDescent="0.2">
      <c r="C2594" s="119">
        <v>24</v>
      </c>
      <c r="E2594" s="134"/>
      <c r="F2594" s="159" t="s">
        <v>28</v>
      </c>
      <c r="H2594" s="72" t="s">
        <v>180</v>
      </c>
      <c r="P2594" s="149"/>
      <c r="Q2594" s="135" t="s">
        <v>110</v>
      </c>
      <c r="R2594" s="136"/>
      <c r="S2594" s="88"/>
      <c r="T2594" s="88"/>
      <c r="U2594" s="137">
        <v>0</v>
      </c>
      <c r="V2594" s="137">
        <v>0</v>
      </c>
      <c r="W2594" s="138">
        <v>0</v>
      </c>
      <c r="X2594" s="137">
        <v>0</v>
      </c>
      <c r="Y2594" s="88">
        <v>0</v>
      </c>
      <c r="Z2594" s="88">
        <v>0</v>
      </c>
      <c r="AA2594" s="88">
        <v>0</v>
      </c>
      <c r="AB2594" s="88">
        <v>0</v>
      </c>
      <c r="AC2594" s="88">
        <v>0</v>
      </c>
      <c r="AD2594" s="88">
        <v>0</v>
      </c>
      <c r="AE2594" s="88">
        <v>0</v>
      </c>
      <c r="AF2594" s="88">
        <v>0</v>
      </c>
      <c r="AG2594" s="88">
        <v>0</v>
      </c>
      <c r="AH2594" s="139">
        <v>0</v>
      </c>
      <c r="AI2594" s="139">
        <v>0</v>
      </c>
      <c r="AU2594" s="88"/>
    </row>
    <row r="2595" spans="3:47" s="11" customFormat="1" outlineLevel="2" x14ac:dyDescent="0.2">
      <c r="C2595" s="119">
        <v>24</v>
      </c>
      <c r="E2595" s="134"/>
      <c r="F2595" s="159" t="s">
        <v>210</v>
      </c>
      <c r="H2595" s="72" t="s">
        <v>180</v>
      </c>
      <c r="P2595" s="149"/>
      <c r="Q2595" s="135" t="s">
        <v>110</v>
      </c>
      <c r="R2595" s="136"/>
      <c r="S2595" s="88"/>
      <c r="T2595" s="88"/>
      <c r="U2595" s="137">
        <v>1906.5767931503201</v>
      </c>
      <c r="V2595" s="137">
        <v>1974.4342759766357</v>
      </c>
      <c r="W2595" s="138">
        <v>2029.7985244983072</v>
      </c>
      <c r="X2595" s="137">
        <v>2085.5220389575225</v>
      </c>
      <c r="Y2595" s="88">
        <v>2135.9148895203548</v>
      </c>
      <c r="Z2595" s="88">
        <v>2180.9220464470068</v>
      </c>
      <c r="AA2595" s="88">
        <v>2224.2067142285855</v>
      </c>
      <c r="AB2595" s="88">
        <v>2268.3504509842314</v>
      </c>
      <c r="AC2595" s="88">
        <v>2313.3703066196044</v>
      </c>
      <c r="AD2595" s="88">
        <v>2359.2836694291227</v>
      </c>
      <c r="AE2595" s="88">
        <v>2406.1082728119491</v>
      </c>
      <c r="AF2595" s="88">
        <v>2453.8622021212714</v>
      </c>
      <c r="AG2595" s="88">
        <v>2502.5639016495184</v>
      </c>
      <c r="AH2595" s="139">
        <v>2552.2321817522125</v>
      </c>
      <c r="AI2595" s="139">
        <v>2602.8862261132072</v>
      </c>
      <c r="AU2595" s="88"/>
    </row>
    <row r="2596" spans="3:47" s="11" customFormat="1" outlineLevel="2" x14ac:dyDescent="0.2">
      <c r="C2596" s="119">
        <v>24</v>
      </c>
      <c r="E2596" s="134"/>
      <c r="F2596" s="159" t="s">
        <v>211</v>
      </c>
      <c r="H2596" s="72" t="s">
        <v>180</v>
      </c>
      <c r="P2596" s="149"/>
      <c r="Q2596" s="135" t="s">
        <v>110</v>
      </c>
      <c r="R2596" s="136"/>
      <c r="S2596" s="88"/>
      <c r="T2596" s="88"/>
      <c r="U2596" s="137">
        <v>2708.0690399999994</v>
      </c>
      <c r="V2596" s="137">
        <v>2804.2054909199996</v>
      </c>
      <c r="W2596" s="138">
        <v>2882.7232446657599</v>
      </c>
      <c r="X2596" s="137">
        <v>2961.7098615696018</v>
      </c>
      <c r="Y2596" s="88">
        <v>3033.6794112057437</v>
      </c>
      <c r="Z2596" s="88">
        <v>3097.6900467821852</v>
      </c>
      <c r="AA2596" s="88">
        <v>3159.3340787131506</v>
      </c>
      <c r="AB2596" s="88">
        <v>3222.2048268795425</v>
      </c>
      <c r="AC2596" s="88">
        <v>3286.3267029344456</v>
      </c>
      <c r="AD2596" s="88">
        <v>3351.7246043228411</v>
      </c>
      <c r="AE2596" s="88">
        <v>3418.4239239488656</v>
      </c>
      <c r="AF2596" s="88">
        <v>3486.4505600354482</v>
      </c>
      <c r="AG2596" s="88">
        <v>3555.8309261801537</v>
      </c>
      <c r="AH2596" s="139">
        <v>3626.5919616111387</v>
      </c>
      <c r="AI2596" s="139">
        <v>3698.7611416472005</v>
      </c>
      <c r="AU2596" s="88"/>
    </row>
    <row r="2597" spans="3:47" s="11" customFormat="1" outlineLevel="2" x14ac:dyDescent="0.2">
      <c r="C2597" s="119">
        <v>24</v>
      </c>
      <c r="E2597" s="134"/>
      <c r="F2597" s="159" t="s">
        <v>212</v>
      </c>
      <c r="H2597" s="72" t="s">
        <v>180</v>
      </c>
      <c r="P2597" s="149"/>
      <c r="Q2597" s="135" t="s">
        <v>110</v>
      </c>
      <c r="R2597" s="136"/>
      <c r="S2597" s="88"/>
      <c r="T2597" s="88"/>
      <c r="U2597" s="137">
        <v>722.72288743770196</v>
      </c>
      <c r="V2597" s="137">
        <v>748.90847766563047</v>
      </c>
      <c r="W2597" s="138">
        <v>770.12151137627825</v>
      </c>
      <c r="X2597" s="137">
        <v>791.54848593591112</v>
      </c>
      <c r="Y2597" s="88">
        <v>810.74805825219255</v>
      </c>
      <c r="Z2597" s="88">
        <v>827.67024471884099</v>
      </c>
      <c r="AA2597" s="88">
        <v>844.07930794718141</v>
      </c>
      <c r="AB2597" s="88">
        <v>860.81369077925262</v>
      </c>
      <c r="AC2597" s="88">
        <v>877.87984287297218</v>
      </c>
      <c r="AD2597" s="88">
        <v>895.28434175462712</v>
      </c>
      <c r="AE2597" s="88">
        <v>913.0338953539416</v>
      </c>
      <c r="AF2597" s="88">
        <v>931.13534458940387</v>
      </c>
      <c r="AG2597" s="88">
        <v>949.59566600484914</v>
      </c>
      <c r="AH2597" s="139">
        <v>968.42197445831391</v>
      </c>
      <c r="AI2597" s="139">
        <v>987.62152586419882</v>
      </c>
      <c r="AU2597" s="88"/>
    </row>
    <row r="2598" spans="3:47" s="11" customFormat="1" outlineLevel="2" x14ac:dyDescent="0.2">
      <c r="C2598" s="119">
        <v>24</v>
      </c>
      <c r="E2598" s="134"/>
      <c r="F2598" s="159" t="s">
        <v>213</v>
      </c>
      <c r="H2598" s="72" t="s">
        <v>180</v>
      </c>
      <c r="P2598" s="149"/>
      <c r="Q2598" s="135" t="s">
        <v>110</v>
      </c>
      <c r="R2598" s="136"/>
      <c r="S2598" s="88"/>
      <c r="T2598" s="88"/>
      <c r="U2598" s="137">
        <v>643.61257000000012</v>
      </c>
      <c r="V2598" s="137">
        <v>666.46081623500015</v>
      </c>
      <c r="W2598" s="138">
        <v>685.12171908958021</v>
      </c>
      <c r="X2598" s="137">
        <v>703.89405419263483</v>
      </c>
      <c r="Y2598" s="88">
        <v>720.99867970951595</v>
      </c>
      <c r="Z2598" s="88">
        <v>736.21175185138679</v>
      </c>
      <c r="AA2598" s="88">
        <v>750.86236571322945</v>
      </c>
      <c r="AB2598" s="88">
        <v>765.80452679092275</v>
      </c>
      <c r="AC2598" s="88">
        <v>781.04403687406216</v>
      </c>
      <c r="AD2598" s="88">
        <v>796.58681320785604</v>
      </c>
      <c r="AE2598" s="88">
        <v>812.43889079069243</v>
      </c>
      <c r="AF2598" s="88">
        <v>828.60642471742722</v>
      </c>
      <c r="AG2598" s="88">
        <v>845.09569256930399</v>
      </c>
      <c r="AH2598" s="139">
        <v>861.91309685143312</v>
      </c>
      <c r="AI2598" s="139">
        <v>879.06516747877663</v>
      </c>
      <c r="AU2598" s="88"/>
    </row>
    <row r="2599" spans="3:47" s="11" customFormat="1" outlineLevel="2" x14ac:dyDescent="0.2">
      <c r="C2599" s="119">
        <v>24</v>
      </c>
      <c r="E2599" s="134"/>
      <c r="F2599" s="159" t="s">
        <v>214</v>
      </c>
      <c r="H2599" s="72" t="s">
        <v>180</v>
      </c>
      <c r="P2599" s="149"/>
      <c r="Q2599" s="135" t="s">
        <v>110</v>
      </c>
      <c r="R2599" s="136"/>
      <c r="S2599" s="88"/>
      <c r="T2599" s="88"/>
      <c r="U2599" s="137">
        <v>1292.6763796654348</v>
      </c>
      <c r="V2599" s="137">
        <v>1335.9279050947914</v>
      </c>
      <c r="W2599" s="138">
        <v>1372.1219900459496</v>
      </c>
      <c r="X2599" s="137">
        <v>1408.0999834300444</v>
      </c>
      <c r="Y2599" s="88">
        <v>1441.6904534949542</v>
      </c>
      <c r="Z2599" s="88">
        <v>1473.0256098052951</v>
      </c>
      <c r="AA2599" s="88">
        <v>1502.3653880752959</v>
      </c>
      <c r="AB2599" s="88">
        <v>1532.2895571279162</v>
      </c>
      <c r="AC2599" s="88">
        <v>1562.8097568802566</v>
      </c>
      <c r="AD2599" s="88">
        <v>1593.9378590937145</v>
      </c>
      <c r="AE2599" s="88">
        <v>1625.6859719918675</v>
      </c>
      <c r="AF2599" s="88">
        <v>1658.0664449703356</v>
      </c>
      <c r="AG2599" s="88">
        <v>1691.0918734004551</v>
      </c>
      <c r="AH2599" s="139">
        <v>1724.7751035286317</v>
      </c>
      <c r="AI2599" s="139">
        <v>1759.1292374732795</v>
      </c>
      <c r="AU2599" s="88"/>
    </row>
    <row r="2600" spans="3:47" s="11" customFormat="1" outlineLevel="2" x14ac:dyDescent="0.2">
      <c r="C2600" s="119">
        <v>24</v>
      </c>
      <c r="E2600" s="134"/>
      <c r="F2600" s="159" t="s">
        <v>215</v>
      </c>
      <c r="H2600" s="72" t="s">
        <v>180</v>
      </c>
      <c r="P2600" s="149"/>
      <c r="Q2600" s="135" t="s">
        <v>110</v>
      </c>
      <c r="R2600" s="136"/>
      <c r="S2600" s="88"/>
      <c r="T2600" s="88"/>
      <c r="U2600" s="137">
        <v>1010.5157200000004</v>
      </c>
      <c r="V2600" s="137">
        <v>1046.3890280600006</v>
      </c>
      <c r="W2600" s="138">
        <v>1075.6879208456805</v>
      </c>
      <c r="X2600" s="137">
        <v>1105.1617698768523</v>
      </c>
      <c r="Y2600" s="88">
        <v>1132.0172008848601</v>
      </c>
      <c r="Z2600" s="88">
        <v>1155.9027638235309</v>
      </c>
      <c r="AA2600" s="88">
        <v>1178.9052288236192</v>
      </c>
      <c r="AB2600" s="88">
        <v>1202.3654428772093</v>
      </c>
      <c r="AC2600" s="88">
        <v>1226.2925151904658</v>
      </c>
      <c r="AD2600" s="88">
        <v>1250.6957362427561</v>
      </c>
      <c r="AE2600" s="88">
        <v>1275.584581393987</v>
      </c>
      <c r="AF2600" s="88">
        <v>1300.9687145637274</v>
      </c>
      <c r="AG2600" s="88">
        <v>1326.8579919835456</v>
      </c>
      <c r="AH2600" s="139">
        <v>1353.2624660240183</v>
      </c>
      <c r="AI2600" s="139">
        <v>1380.1923890978962</v>
      </c>
      <c r="AU2600" s="88"/>
    </row>
    <row r="2601" spans="3:47" s="11" customFormat="1" outlineLevel="2" x14ac:dyDescent="0.2">
      <c r="C2601" s="119">
        <v>24</v>
      </c>
      <c r="E2601" s="134"/>
      <c r="F2601" s="159" t="s">
        <v>216</v>
      </c>
      <c r="H2601" s="72" t="s">
        <v>180</v>
      </c>
      <c r="P2601" s="149"/>
      <c r="Q2601" s="135" t="s">
        <v>110</v>
      </c>
      <c r="R2601" s="136"/>
      <c r="S2601" s="88"/>
      <c r="T2601" s="88"/>
      <c r="U2601" s="137">
        <v>0</v>
      </c>
      <c r="V2601" s="137">
        <v>0</v>
      </c>
      <c r="W2601" s="138">
        <v>0</v>
      </c>
      <c r="X2601" s="137">
        <v>463.5404468793202</v>
      </c>
      <c r="Y2601" s="88">
        <v>476.82860635652736</v>
      </c>
      <c r="Z2601" s="88">
        <v>489.94139303133193</v>
      </c>
      <c r="AA2601" s="88">
        <v>502.18992785711521</v>
      </c>
      <c r="AB2601" s="88">
        <v>0</v>
      </c>
      <c r="AC2601" s="88">
        <v>0</v>
      </c>
      <c r="AD2601" s="88">
        <v>0</v>
      </c>
      <c r="AE2601" s="88">
        <v>0</v>
      </c>
      <c r="AF2601" s="88">
        <v>0</v>
      </c>
      <c r="AG2601" s="88">
        <v>0</v>
      </c>
      <c r="AH2601" s="139">
        <v>0</v>
      </c>
      <c r="AI2601" s="139">
        <v>0</v>
      </c>
      <c r="AU2601" s="88"/>
    </row>
    <row r="2602" spans="3:47" s="11" customFormat="1" outlineLevel="2" x14ac:dyDescent="0.2">
      <c r="C2602" s="119">
        <v>24</v>
      </c>
      <c r="E2602" s="134"/>
      <c r="F2602" s="159" t="s">
        <v>33</v>
      </c>
      <c r="H2602" s="72" t="s">
        <v>180</v>
      </c>
      <c r="P2602" s="149"/>
      <c r="Q2602" s="135" t="s">
        <v>110</v>
      </c>
      <c r="R2602" s="136"/>
      <c r="S2602" s="88"/>
      <c r="T2602" s="88"/>
      <c r="U2602" s="137">
        <v>0</v>
      </c>
      <c r="V2602" s="137">
        <v>0</v>
      </c>
      <c r="W2602" s="138">
        <v>0</v>
      </c>
      <c r="X2602" s="137">
        <v>0</v>
      </c>
      <c r="Y2602" s="88">
        <v>0</v>
      </c>
      <c r="Z2602" s="88">
        <v>0</v>
      </c>
      <c r="AA2602" s="88">
        <v>0</v>
      </c>
      <c r="AB2602" s="88">
        <v>0</v>
      </c>
      <c r="AC2602" s="88">
        <v>0</v>
      </c>
      <c r="AD2602" s="88">
        <v>0</v>
      </c>
      <c r="AE2602" s="88">
        <v>0</v>
      </c>
      <c r="AF2602" s="88">
        <v>0</v>
      </c>
      <c r="AG2602" s="88">
        <v>0</v>
      </c>
      <c r="AH2602" s="139">
        <v>0</v>
      </c>
      <c r="AI2602" s="139">
        <v>0</v>
      </c>
      <c r="AU2602" s="88"/>
    </row>
    <row r="2603" spans="3:47" s="11" customFormat="1" outlineLevel="2" x14ac:dyDescent="0.2">
      <c r="C2603" s="119">
        <v>24</v>
      </c>
      <c r="E2603" s="134"/>
      <c r="F2603" s="159" t="s">
        <v>34</v>
      </c>
      <c r="H2603" s="72" t="s">
        <v>180</v>
      </c>
      <c r="P2603" s="149"/>
      <c r="Q2603" s="135" t="s">
        <v>110</v>
      </c>
      <c r="R2603" s="136"/>
      <c r="S2603" s="88"/>
      <c r="T2603" s="88"/>
      <c r="U2603" s="137">
        <v>0</v>
      </c>
      <c r="V2603" s="137">
        <v>0</v>
      </c>
      <c r="W2603" s="138">
        <v>0</v>
      </c>
      <c r="X2603" s="137">
        <v>1279.8445105051655</v>
      </c>
      <c r="Y2603" s="88">
        <v>2697.97740930387</v>
      </c>
      <c r="Z2603" s="88">
        <v>1174.1207477450166</v>
      </c>
      <c r="AA2603" s="88">
        <v>661.20519221807058</v>
      </c>
      <c r="AB2603" s="88">
        <v>1642.5952147962953</v>
      </c>
      <c r="AC2603" s="88">
        <v>1115.1475679754376</v>
      </c>
      <c r="AD2603" s="88">
        <v>2086.5160803519198</v>
      </c>
      <c r="AE2603" s="88">
        <v>2231.4766503054661</v>
      </c>
      <c r="AF2603" s="88">
        <v>1590.3338678542789</v>
      </c>
      <c r="AG2603" s="88">
        <v>1904.2492924176101</v>
      </c>
      <c r="AH2603" s="139">
        <v>1884.7143838826223</v>
      </c>
      <c r="AI2603" s="139">
        <v>1939.182832925494</v>
      </c>
      <c r="AU2603" s="88"/>
    </row>
    <row r="2604" spans="3:47" s="11" customFormat="1" outlineLevel="2" x14ac:dyDescent="0.2">
      <c r="C2604" s="119">
        <v>24</v>
      </c>
      <c r="E2604" s="134"/>
      <c r="F2604" s="159" t="s">
        <v>217</v>
      </c>
      <c r="H2604" s="72" t="s">
        <v>180</v>
      </c>
      <c r="P2604" s="149"/>
      <c r="Q2604" s="135" t="s">
        <v>110</v>
      </c>
      <c r="R2604" s="136"/>
      <c r="S2604" s="88"/>
      <c r="T2604" s="88"/>
      <c r="U2604" s="137">
        <v>0</v>
      </c>
      <c r="V2604" s="137">
        <v>0</v>
      </c>
      <c r="W2604" s="138">
        <v>0</v>
      </c>
      <c r="X2604" s="137">
        <v>0</v>
      </c>
      <c r="Y2604" s="88">
        <v>0</v>
      </c>
      <c r="Z2604" s="88">
        <v>0</v>
      </c>
      <c r="AA2604" s="88">
        <v>0</v>
      </c>
      <c r="AB2604" s="88">
        <v>0</v>
      </c>
      <c r="AC2604" s="88">
        <v>0</v>
      </c>
      <c r="AD2604" s="88">
        <v>0</v>
      </c>
      <c r="AE2604" s="88">
        <v>0</v>
      </c>
      <c r="AF2604" s="88">
        <v>0</v>
      </c>
      <c r="AG2604" s="88">
        <v>0</v>
      </c>
      <c r="AH2604" s="139">
        <v>0</v>
      </c>
      <c r="AI2604" s="139">
        <v>0</v>
      </c>
      <c r="AU2604" s="88"/>
    </row>
    <row r="2605" spans="3:47" s="11" customFormat="1" outlineLevel="2" x14ac:dyDescent="0.2">
      <c r="C2605" s="119">
        <v>24</v>
      </c>
      <c r="E2605" s="134"/>
      <c r="F2605" s="159" t="s">
        <v>152</v>
      </c>
      <c r="H2605" s="72" t="s">
        <v>180</v>
      </c>
      <c r="P2605" s="149"/>
      <c r="Q2605" s="135" t="s">
        <v>110</v>
      </c>
      <c r="R2605" s="136"/>
      <c r="S2605" s="88"/>
      <c r="T2605" s="88"/>
      <c r="U2605" s="137">
        <v>0</v>
      </c>
      <c r="V2605" s="137">
        <v>0</v>
      </c>
      <c r="W2605" s="138">
        <v>0</v>
      </c>
      <c r="X2605" s="137">
        <v>0</v>
      </c>
      <c r="Y2605" s="88">
        <v>0</v>
      </c>
      <c r="Z2605" s="88">
        <v>0</v>
      </c>
      <c r="AA2605" s="88">
        <v>0</v>
      </c>
      <c r="AB2605" s="88">
        <v>0</v>
      </c>
      <c r="AC2605" s="88">
        <v>0</v>
      </c>
      <c r="AD2605" s="88">
        <v>0</v>
      </c>
      <c r="AE2605" s="88">
        <v>0</v>
      </c>
      <c r="AF2605" s="88">
        <v>0</v>
      </c>
      <c r="AG2605" s="88">
        <v>0</v>
      </c>
      <c r="AH2605" s="139">
        <v>0</v>
      </c>
      <c r="AI2605" s="139">
        <v>0</v>
      </c>
      <c r="AU2605" s="88"/>
    </row>
    <row r="2606" spans="3:47" s="11" customFormat="1" outlineLevel="2" x14ac:dyDescent="0.2">
      <c r="C2606" s="119">
        <v>24</v>
      </c>
      <c r="E2606" s="140"/>
      <c r="F2606" s="160" t="s">
        <v>152</v>
      </c>
      <c r="G2606" s="142"/>
      <c r="H2606" s="161" t="s">
        <v>180</v>
      </c>
      <c r="I2606" s="142"/>
      <c r="J2606" s="142"/>
      <c r="K2606" s="142"/>
      <c r="L2606" s="142"/>
      <c r="M2606" s="142"/>
      <c r="N2606" s="142"/>
      <c r="O2606" s="142"/>
      <c r="P2606" s="155"/>
      <c r="Q2606" s="143" t="s">
        <v>110</v>
      </c>
      <c r="R2606" s="144"/>
      <c r="S2606" s="145"/>
      <c r="T2606" s="145"/>
      <c r="U2606" s="146">
        <v>0</v>
      </c>
      <c r="V2606" s="146">
        <v>0</v>
      </c>
      <c r="W2606" s="147">
        <v>0</v>
      </c>
      <c r="X2606" s="146">
        <v>0</v>
      </c>
      <c r="Y2606" s="145">
        <v>0</v>
      </c>
      <c r="Z2606" s="145">
        <v>0</v>
      </c>
      <c r="AA2606" s="145">
        <v>0</v>
      </c>
      <c r="AB2606" s="145">
        <v>0</v>
      </c>
      <c r="AC2606" s="145">
        <v>0</v>
      </c>
      <c r="AD2606" s="145">
        <v>0</v>
      </c>
      <c r="AE2606" s="145">
        <v>0</v>
      </c>
      <c r="AF2606" s="145">
        <v>0</v>
      </c>
      <c r="AG2606" s="145">
        <v>0</v>
      </c>
      <c r="AH2606" s="148">
        <v>0</v>
      </c>
      <c r="AI2606" s="148">
        <v>0</v>
      </c>
      <c r="AU2606" s="88"/>
    </row>
    <row r="2607" spans="3:47" s="11" customFormat="1" outlineLevel="2" x14ac:dyDescent="0.2">
      <c r="C2607" s="119">
        <v>24</v>
      </c>
      <c r="E2607" s="125"/>
      <c r="F2607" s="157" t="s">
        <v>152</v>
      </c>
      <c r="G2607" s="127"/>
      <c r="H2607" s="158" t="s">
        <v>180</v>
      </c>
      <c r="I2607" s="127"/>
      <c r="J2607" s="127"/>
      <c r="K2607" s="127"/>
      <c r="L2607" s="127"/>
      <c r="M2607" s="127"/>
      <c r="N2607" s="127"/>
      <c r="O2607" s="127"/>
      <c r="P2607" s="152"/>
      <c r="Q2607" s="128" t="s">
        <v>110</v>
      </c>
      <c r="R2607" s="129"/>
      <c r="S2607" s="130"/>
      <c r="T2607" s="130"/>
      <c r="U2607" s="131">
        <v>0</v>
      </c>
      <c r="V2607" s="131">
        <v>0</v>
      </c>
      <c r="W2607" s="132">
        <v>0</v>
      </c>
      <c r="X2607" s="131">
        <v>0</v>
      </c>
      <c r="Y2607" s="130">
        <v>0</v>
      </c>
      <c r="Z2607" s="130">
        <v>0</v>
      </c>
      <c r="AA2607" s="130">
        <v>0</v>
      </c>
      <c r="AB2607" s="130">
        <v>0</v>
      </c>
      <c r="AC2607" s="130">
        <v>0</v>
      </c>
      <c r="AD2607" s="130">
        <v>0</v>
      </c>
      <c r="AE2607" s="130">
        <v>0</v>
      </c>
      <c r="AF2607" s="130">
        <v>0</v>
      </c>
      <c r="AG2607" s="130">
        <v>0</v>
      </c>
      <c r="AH2607" s="133">
        <v>0</v>
      </c>
      <c r="AI2607" s="133">
        <v>0</v>
      </c>
      <c r="AU2607" s="88"/>
    </row>
    <row r="2608" spans="3:47" s="11" customFormat="1" outlineLevel="2" x14ac:dyDescent="0.2">
      <c r="C2608" s="119">
        <v>24</v>
      </c>
      <c r="E2608" s="134"/>
      <c r="F2608" s="159" t="s">
        <v>152</v>
      </c>
      <c r="H2608" s="72" t="s">
        <v>180</v>
      </c>
      <c r="P2608" s="149"/>
      <c r="Q2608" s="135" t="s">
        <v>110</v>
      </c>
      <c r="R2608" s="136"/>
      <c r="S2608" s="88"/>
      <c r="T2608" s="88"/>
      <c r="U2608" s="137">
        <v>0</v>
      </c>
      <c r="V2608" s="137">
        <v>0</v>
      </c>
      <c r="W2608" s="138">
        <v>0</v>
      </c>
      <c r="X2608" s="137">
        <v>0</v>
      </c>
      <c r="Y2608" s="88">
        <v>0</v>
      </c>
      <c r="Z2608" s="88">
        <v>0</v>
      </c>
      <c r="AA2608" s="88">
        <v>0</v>
      </c>
      <c r="AB2608" s="88">
        <v>0</v>
      </c>
      <c r="AC2608" s="88">
        <v>0</v>
      </c>
      <c r="AD2608" s="88">
        <v>0</v>
      </c>
      <c r="AE2608" s="88">
        <v>0</v>
      </c>
      <c r="AF2608" s="88">
        <v>0</v>
      </c>
      <c r="AG2608" s="88">
        <v>0</v>
      </c>
      <c r="AH2608" s="139">
        <v>0</v>
      </c>
      <c r="AI2608" s="139">
        <v>0</v>
      </c>
      <c r="AU2608" s="88"/>
    </row>
    <row r="2609" spans="3:47" s="11" customFormat="1" outlineLevel="2" x14ac:dyDescent="0.2">
      <c r="C2609" s="119">
        <v>24</v>
      </c>
      <c r="E2609" s="134"/>
      <c r="F2609" s="159" t="s">
        <v>152</v>
      </c>
      <c r="H2609" s="72" t="s">
        <v>180</v>
      </c>
      <c r="P2609" s="149"/>
      <c r="Q2609" s="135" t="s">
        <v>110</v>
      </c>
      <c r="R2609" s="136"/>
      <c r="S2609" s="88"/>
      <c r="T2609" s="88"/>
      <c r="U2609" s="137">
        <v>0</v>
      </c>
      <c r="V2609" s="137">
        <v>0</v>
      </c>
      <c r="W2609" s="138">
        <v>0</v>
      </c>
      <c r="X2609" s="137">
        <v>0</v>
      </c>
      <c r="Y2609" s="88">
        <v>0</v>
      </c>
      <c r="Z2609" s="88">
        <v>0</v>
      </c>
      <c r="AA2609" s="88">
        <v>0</v>
      </c>
      <c r="AB2609" s="88">
        <v>0</v>
      </c>
      <c r="AC2609" s="88">
        <v>0</v>
      </c>
      <c r="AD2609" s="88">
        <v>0</v>
      </c>
      <c r="AE2609" s="88">
        <v>0</v>
      </c>
      <c r="AF2609" s="88">
        <v>0</v>
      </c>
      <c r="AG2609" s="88">
        <v>0</v>
      </c>
      <c r="AH2609" s="139">
        <v>0</v>
      </c>
      <c r="AI2609" s="139">
        <v>0</v>
      </c>
      <c r="AU2609" s="88"/>
    </row>
    <row r="2610" spans="3:47" s="11" customFormat="1" outlineLevel="2" x14ac:dyDescent="0.2">
      <c r="C2610" s="119">
        <v>24</v>
      </c>
      <c r="E2610" s="134"/>
      <c r="F2610" s="159" t="s">
        <v>152</v>
      </c>
      <c r="H2610" s="72" t="s">
        <v>180</v>
      </c>
      <c r="P2610" s="149"/>
      <c r="Q2610" s="135" t="s">
        <v>110</v>
      </c>
      <c r="R2610" s="136"/>
      <c r="S2610" s="88"/>
      <c r="T2610" s="88"/>
      <c r="U2610" s="137">
        <v>0</v>
      </c>
      <c r="V2610" s="137">
        <v>0</v>
      </c>
      <c r="W2610" s="138">
        <v>0</v>
      </c>
      <c r="X2610" s="137">
        <v>0</v>
      </c>
      <c r="Y2610" s="88">
        <v>0</v>
      </c>
      <c r="Z2610" s="88">
        <v>0</v>
      </c>
      <c r="AA2610" s="88">
        <v>0</v>
      </c>
      <c r="AB2610" s="88">
        <v>0</v>
      </c>
      <c r="AC2610" s="88">
        <v>0</v>
      </c>
      <c r="AD2610" s="88">
        <v>0</v>
      </c>
      <c r="AE2610" s="88">
        <v>0</v>
      </c>
      <c r="AF2610" s="88">
        <v>0</v>
      </c>
      <c r="AG2610" s="88">
        <v>0</v>
      </c>
      <c r="AH2610" s="139">
        <v>0</v>
      </c>
      <c r="AI2610" s="139">
        <v>0</v>
      </c>
      <c r="AU2610" s="88"/>
    </row>
    <row r="2611" spans="3:47" s="11" customFormat="1" outlineLevel="2" x14ac:dyDescent="0.2">
      <c r="C2611" s="119">
        <v>24</v>
      </c>
      <c r="E2611" s="134"/>
      <c r="F2611" s="159" t="s">
        <v>152</v>
      </c>
      <c r="H2611" s="72" t="s">
        <v>180</v>
      </c>
      <c r="P2611" s="149"/>
      <c r="Q2611" s="135" t="s">
        <v>110</v>
      </c>
      <c r="R2611" s="136"/>
      <c r="S2611" s="88"/>
      <c r="T2611" s="88"/>
      <c r="U2611" s="137">
        <v>0</v>
      </c>
      <c r="V2611" s="137">
        <v>0</v>
      </c>
      <c r="W2611" s="138">
        <v>0</v>
      </c>
      <c r="X2611" s="137">
        <v>0</v>
      </c>
      <c r="Y2611" s="88">
        <v>0</v>
      </c>
      <c r="Z2611" s="88">
        <v>0</v>
      </c>
      <c r="AA2611" s="88">
        <v>0</v>
      </c>
      <c r="AB2611" s="88">
        <v>0</v>
      </c>
      <c r="AC2611" s="88">
        <v>0</v>
      </c>
      <c r="AD2611" s="88">
        <v>0</v>
      </c>
      <c r="AE2611" s="88">
        <v>0</v>
      </c>
      <c r="AF2611" s="88">
        <v>0</v>
      </c>
      <c r="AG2611" s="88">
        <v>0</v>
      </c>
      <c r="AH2611" s="139">
        <v>0</v>
      </c>
      <c r="AI2611" s="139">
        <v>0</v>
      </c>
      <c r="AU2611" s="88"/>
    </row>
    <row r="2612" spans="3:47" s="11" customFormat="1" outlineLevel="2" x14ac:dyDescent="0.2">
      <c r="C2612" s="119">
        <v>24</v>
      </c>
      <c r="E2612" s="134"/>
      <c r="F2612" s="159" t="s">
        <v>152</v>
      </c>
      <c r="H2612" s="72" t="s">
        <v>180</v>
      </c>
      <c r="P2612" s="149"/>
      <c r="Q2612" s="135" t="s">
        <v>110</v>
      </c>
      <c r="R2612" s="136"/>
      <c r="S2612" s="88"/>
      <c r="T2612" s="88"/>
      <c r="U2612" s="137">
        <v>0</v>
      </c>
      <c r="V2612" s="137">
        <v>0</v>
      </c>
      <c r="W2612" s="138">
        <v>0</v>
      </c>
      <c r="X2612" s="137">
        <v>0</v>
      </c>
      <c r="Y2612" s="88">
        <v>0</v>
      </c>
      <c r="Z2612" s="88">
        <v>0</v>
      </c>
      <c r="AA2612" s="88">
        <v>0</v>
      </c>
      <c r="AB2612" s="88">
        <v>0</v>
      </c>
      <c r="AC2612" s="88">
        <v>0</v>
      </c>
      <c r="AD2612" s="88">
        <v>0</v>
      </c>
      <c r="AE2612" s="88">
        <v>0</v>
      </c>
      <c r="AF2612" s="88">
        <v>0</v>
      </c>
      <c r="AG2612" s="88">
        <v>0</v>
      </c>
      <c r="AH2612" s="139">
        <v>0</v>
      </c>
      <c r="AI2612" s="139">
        <v>0</v>
      </c>
      <c r="AU2612" s="88"/>
    </row>
    <row r="2613" spans="3:47" s="11" customFormat="1" outlineLevel="2" x14ac:dyDescent="0.2">
      <c r="C2613" s="119">
        <v>24</v>
      </c>
      <c r="E2613" s="134"/>
      <c r="F2613" s="159" t="s">
        <v>152</v>
      </c>
      <c r="H2613" s="72" t="s">
        <v>180</v>
      </c>
      <c r="P2613" s="149"/>
      <c r="Q2613" s="135" t="s">
        <v>110</v>
      </c>
      <c r="R2613" s="136"/>
      <c r="S2613" s="88"/>
      <c r="T2613" s="88"/>
      <c r="U2613" s="137">
        <v>0</v>
      </c>
      <c r="V2613" s="137">
        <v>0</v>
      </c>
      <c r="W2613" s="138">
        <v>0</v>
      </c>
      <c r="X2613" s="137">
        <v>0</v>
      </c>
      <c r="Y2613" s="88">
        <v>0</v>
      </c>
      <c r="Z2613" s="88">
        <v>0</v>
      </c>
      <c r="AA2613" s="88">
        <v>0</v>
      </c>
      <c r="AB2613" s="88">
        <v>0</v>
      </c>
      <c r="AC2613" s="88">
        <v>0</v>
      </c>
      <c r="AD2613" s="88">
        <v>0</v>
      </c>
      <c r="AE2613" s="88">
        <v>0</v>
      </c>
      <c r="AF2613" s="88">
        <v>0</v>
      </c>
      <c r="AG2613" s="88">
        <v>0</v>
      </c>
      <c r="AH2613" s="139">
        <v>0</v>
      </c>
      <c r="AI2613" s="139">
        <v>0</v>
      </c>
      <c r="AU2613" s="88"/>
    </row>
    <row r="2614" spans="3:47" s="11" customFormat="1" outlineLevel="2" x14ac:dyDescent="0.2">
      <c r="C2614" s="119">
        <v>24</v>
      </c>
      <c r="E2614" s="134"/>
      <c r="F2614" s="159" t="s">
        <v>152</v>
      </c>
      <c r="H2614" s="72" t="s">
        <v>180</v>
      </c>
      <c r="P2614" s="149"/>
      <c r="Q2614" s="135" t="s">
        <v>110</v>
      </c>
      <c r="R2614" s="136"/>
      <c r="S2614" s="88"/>
      <c r="T2614" s="88"/>
      <c r="U2614" s="137">
        <v>0</v>
      </c>
      <c r="V2614" s="137">
        <v>0</v>
      </c>
      <c r="W2614" s="138">
        <v>0</v>
      </c>
      <c r="X2614" s="137">
        <v>0</v>
      </c>
      <c r="Y2614" s="88">
        <v>0</v>
      </c>
      <c r="Z2614" s="88">
        <v>0</v>
      </c>
      <c r="AA2614" s="88">
        <v>0</v>
      </c>
      <c r="AB2614" s="88">
        <v>0</v>
      </c>
      <c r="AC2614" s="88">
        <v>0</v>
      </c>
      <c r="AD2614" s="88">
        <v>0</v>
      </c>
      <c r="AE2614" s="88">
        <v>0</v>
      </c>
      <c r="AF2614" s="88">
        <v>0</v>
      </c>
      <c r="AG2614" s="88">
        <v>0</v>
      </c>
      <c r="AH2614" s="139">
        <v>0</v>
      </c>
      <c r="AI2614" s="139">
        <v>0</v>
      </c>
      <c r="AU2614" s="88"/>
    </row>
    <row r="2615" spans="3:47" s="11" customFormat="1" outlineLevel="2" x14ac:dyDescent="0.2">
      <c r="C2615" s="119">
        <v>24</v>
      </c>
      <c r="E2615" s="134"/>
      <c r="F2615" s="159" t="s">
        <v>152</v>
      </c>
      <c r="H2615" s="72" t="s">
        <v>180</v>
      </c>
      <c r="P2615" s="149"/>
      <c r="Q2615" s="135" t="s">
        <v>110</v>
      </c>
      <c r="R2615" s="136"/>
      <c r="S2615" s="88"/>
      <c r="T2615" s="88"/>
      <c r="U2615" s="137">
        <v>0</v>
      </c>
      <c r="V2615" s="137">
        <v>0</v>
      </c>
      <c r="W2615" s="138">
        <v>0</v>
      </c>
      <c r="X2615" s="137">
        <v>0</v>
      </c>
      <c r="Y2615" s="88">
        <v>0</v>
      </c>
      <c r="Z2615" s="88">
        <v>0</v>
      </c>
      <c r="AA2615" s="88">
        <v>0</v>
      </c>
      <c r="AB2615" s="88">
        <v>0</v>
      </c>
      <c r="AC2615" s="88">
        <v>0</v>
      </c>
      <c r="AD2615" s="88">
        <v>0</v>
      </c>
      <c r="AE2615" s="88">
        <v>0</v>
      </c>
      <c r="AF2615" s="88">
        <v>0</v>
      </c>
      <c r="AG2615" s="88">
        <v>0</v>
      </c>
      <c r="AH2615" s="139">
        <v>0</v>
      </c>
      <c r="AI2615" s="139">
        <v>0</v>
      </c>
      <c r="AU2615" s="88"/>
    </row>
    <row r="2616" spans="3:47" s="11" customFormat="1" outlineLevel="2" x14ac:dyDescent="0.2">
      <c r="C2616" s="119">
        <v>24</v>
      </c>
      <c r="E2616" s="140"/>
      <c r="F2616" s="160" t="s">
        <v>152</v>
      </c>
      <c r="G2616" s="142"/>
      <c r="H2616" s="161" t="s">
        <v>180</v>
      </c>
      <c r="I2616" s="142"/>
      <c r="J2616" s="142"/>
      <c r="K2616" s="142"/>
      <c r="L2616" s="142"/>
      <c r="M2616" s="142"/>
      <c r="N2616" s="142"/>
      <c r="O2616" s="142"/>
      <c r="P2616" s="155"/>
      <c r="Q2616" s="143" t="s">
        <v>110</v>
      </c>
      <c r="R2616" s="144"/>
      <c r="S2616" s="145"/>
      <c r="T2616" s="145"/>
      <c r="U2616" s="146">
        <v>0</v>
      </c>
      <c r="V2616" s="146">
        <v>0</v>
      </c>
      <c r="W2616" s="147">
        <v>0</v>
      </c>
      <c r="X2616" s="146">
        <v>0</v>
      </c>
      <c r="Y2616" s="145">
        <v>0</v>
      </c>
      <c r="Z2616" s="145">
        <v>0</v>
      </c>
      <c r="AA2616" s="145">
        <v>0</v>
      </c>
      <c r="AB2616" s="145">
        <v>0</v>
      </c>
      <c r="AC2616" s="145">
        <v>0</v>
      </c>
      <c r="AD2616" s="145">
        <v>0</v>
      </c>
      <c r="AE2616" s="145">
        <v>0</v>
      </c>
      <c r="AF2616" s="145">
        <v>0</v>
      </c>
      <c r="AG2616" s="145">
        <v>0</v>
      </c>
      <c r="AH2616" s="148">
        <v>0</v>
      </c>
      <c r="AI2616" s="148">
        <v>0</v>
      </c>
      <c r="AU2616" s="88"/>
    </row>
    <row r="2617" spans="3:47" s="11" customFormat="1" outlineLevel="2" x14ac:dyDescent="0.2">
      <c r="C2617" s="119">
        <v>24</v>
      </c>
      <c r="F2617" s="159"/>
      <c r="P2617" s="149" t="s">
        <v>181</v>
      </c>
      <c r="Q2617" s="16" t="s">
        <v>110</v>
      </c>
      <c r="R2617" s="150"/>
      <c r="S2617" s="150"/>
      <c r="T2617" s="150"/>
      <c r="U2617" s="150">
        <v>14502.184500253452</v>
      </c>
      <c r="V2617" s="150">
        <v>15103.142268802054</v>
      </c>
      <c r="W2617" s="150">
        <v>15595.821980091094</v>
      </c>
      <c r="X2617" s="150">
        <v>17707.671294400698</v>
      </c>
      <c r="Y2617" s="150">
        <v>19481.727048386751</v>
      </c>
      <c r="Z2617" s="150">
        <v>18301.701283380677</v>
      </c>
      <c r="AA2617" s="150">
        <v>18132.68921633585</v>
      </c>
      <c r="AB2617" s="150">
        <v>18950.155543250166</v>
      </c>
      <c r="AC2617" s="150">
        <v>18767.717199022336</v>
      </c>
      <c r="AD2617" s="150">
        <v>20090.972503471432</v>
      </c>
      <c r="AE2617" s="150">
        <v>20594.834453646738</v>
      </c>
      <c r="AF2617" s="150">
        <v>20319.747471242859</v>
      </c>
      <c r="AG2617" s="150">
        <v>21007.015734844223</v>
      </c>
      <c r="AH2617" s="150">
        <v>21368.276166559932</v>
      </c>
      <c r="AI2617" s="150">
        <v>21811.130819020647</v>
      </c>
      <c r="AU2617" s="88"/>
    </row>
    <row r="2618" spans="3:47" s="11" customFormat="1" outlineLevel="2" x14ac:dyDescent="0.2">
      <c r="C2618" s="119">
        <v>24</v>
      </c>
      <c r="P2618" s="149" t="s">
        <v>182</v>
      </c>
      <c r="Q2618" s="16" t="s">
        <v>110</v>
      </c>
      <c r="R2618" s="150"/>
      <c r="S2618" s="150"/>
      <c r="T2618" s="150"/>
      <c r="U2618" s="150">
        <v>0</v>
      </c>
      <c r="V2618" s="150">
        <v>0</v>
      </c>
      <c r="W2618" s="150">
        <v>0</v>
      </c>
      <c r="X2618" s="150">
        <v>0</v>
      </c>
      <c r="Y2618" s="150">
        <v>0</v>
      </c>
      <c r="Z2618" s="150">
        <v>0</v>
      </c>
      <c r="AA2618" s="150">
        <v>0</v>
      </c>
      <c r="AB2618" s="150">
        <v>0</v>
      </c>
      <c r="AC2618" s="150">
        <v>0</v>
      </c>
      <c r="AD2618" s="150">
        <v>0</v>
      </c>
      <c r="AE2618" s="150">
        <v>0</v>
      </c>
      <c r="AF2618" s="150">
        <v>0</v>
      </c>
      <c r="AG2618" s="150">
        <v>0</v>
      </c>
      <c r="AH2618" s="150">
        <v>0</v>
      </c>
      <c r="AI2618" s="150">
        <v>0</v>
      </c>
      <c r="AU2618" s="88"/>
    </row>
    <row r="2619" spans="3:47" s="11" customFormat="1" outlineLevel="2" x14ac:dyDescent="0.2">
      <c r="C2619" s="119">
        <v>24</v>
      </c>
      <c r="F2619" s="124"/>
      <c r="P2619" s="149" t="s">
        <v>183</v>
      </c>
      <c r="Q2619" s="16" t="s">
        <v>110</v>
      </c>
      <c r="R2619" s="150"/>
      <c r="S2619" s="150"/>
      <c r="T2619" s="150"/>
      <c r="U2619" s="150">
        <v>14502.184500253452</v>
      </c>
      <c r="V2619" s="150">
        <v>15103.142268802054</v>
      </c>
      <c r="W2619" s="150">
        <v>15595.821980091094</v>
      </c>
      <c r="X2619" s="150">
        <v>17707.671294400698</v>
      </c>
      <c r="Y2619" s="150">
        <v>19481.727048386751</v>
      </c>
      <c r="Z2619" s="150">
        <v>18301.701283380677</v>
      </c>
      <c r="AA2619" s="150">
        <v>18132.68921633585</v>
      </c>
      <c r="AB2619" s="150">
        <v>18950.155543250166</v>
      </c>
      <c r="AC2619" s="150">
        <v>18767.717199022336</v>
      </c>
      <c r="AD2619" s="150">
        <v>20090.972503471432</v>
      </c>
      <c r="AE2619" s="150">
        <v>20594.834453646738</v>
      </c>
      <c r="AF2619" s="150">
        <v>20319.747471242859</v>
      </c>
      <c r="AG2619" s="150">
        <v>21007.015734844223</v>
      </c>
      <c r="AH2619" s="150">
        <v>21368.276166559932</v>
      </c>
      <c r="AI2619" s="150">
        <v>21811.130819020647</v>
      </c>
      <c r="AU2619" s="88"/>
    </row>
    <row r="2620" spans="3:47" s="11" customFormat="1" outlineLevel="2" x14ac:dyDescent="0.2">
      <c r="C2620" s="119">
        <v>24</v>
      </c>
      <c r="F2620" s="124"/>
      <c r="P2620" s="149"/>
      <c r="Q2620" s="16"/>
      <c r="R2620" s="88"/>
      <c r="S2620" s="88"/>
      <c r="T2620" s="88"/>
      <c r="U2620" s="88"/>
      <c r="V2620" s="88"/>
      <c r="W2620" s="88"/>
      <c r="X2620" s="88"/>
      <c r="Y2620" s="88"/>
      <c r="Z2620" s="88"/>
      <c r="AA2620" s="88"/>
      <c r="AB2620" s="88"/>
      <c r="AC2620" s="88"/>
      <c r="AD2620" s="88"/>
      <c r="AE2620" s="88"/>
      <c r="AF2620" s="88"/>
      <c r="AG2620" s="88"/>
      <c r="AH2620" s="88"/>
      <c r="AI2620" s="88"/>
      <c r="AU2620" s="88"/>
    </row>
    <row r="2621" spans="3:47" outlineLevel="1" x14ac:dyDescent="0.2">
      <c r="C2621" s="119">
        <v>24</v>
      </c>
      <c r="D2621" s="11"/>
      <c r="E2621" s="162" t="s">
        <v>184</v>
      </c>
      <c r="F2621" s="121"/>
      <c r="G2621" s="121"/>
      <c r="H2621" s="121"/>
      <c r="I2621" s="121"/>
      <c r="J2621" s="121"/>
      <c r="K2621" s="121"/>
      <c r="L2621" s="121"/>
      <c r="M2621" s="121"/>
      <c r="N2621" s="121"/>
      <c r="O2621" s="121"/>
      <c r="P2621" s="121"/>
      <c r="Q2621" s="122"/>
      <c r="R2621" s="123"/>
      <c r="S2621" s="123"/>
      <c r="T2621" s="123"/>
      <c r="U2621" s="123"/>
      <c r="V2621" s="123"/>
      <c r="W2621" s="123"/>
      <c r="X2621" s="123"/>
      <c r="Y2621" s="123"/>
      <c r="Z2621" s="123"/>
      <c r="AA2621" s="123"/>
      <c r="AB2621" s="123"/>
      <c r="AC2621" s="123"/>
      <c r="AD2621" s="123"/>
      <c r="AE2621" s="123"/>
      <c r="AF2621" s="123"/>
      <c r="AG2621" s="123"/>
      <c r="AH2621" s="123"/>
      <c r="AI2621" s="123"/>
      <c r="AT2621" s="11"/>
      <c r="AU2621" s="88"/>
    </row>
    <row r="2622" spans="3:47" outlineLevel="2" x14ac:dyDescent="0.2">
      <c r="C2622" s="119">
        <v>24</v>
      </c>
      <c r="D2622" s="11"/>
      <c r="E2622" s="11"/>
      <c r="F2622" s="11"/>
      <c r="G2622" s="16"/>
      <c r="H2622" s="163" t="s">
        <v>6</v>
      </c>
      <c r="I2622" s="163" t="s">
        <v>5</v>
      </c>
      <c r="J2622" s="163" t="s">
        <v>129</v>
      </c>
      <c r="K2622" s="163" t="s">
        <v>128</v>
      </c>
      <c r="L2622" s="11"/>
      <c r="M2622" s="11"/>
      <c r="N2622" s="11"/>
      <c r="O2622" s="11"/>
      <c r="P2622" s="149"/>
      <c r="Q2622" s="164"/>
      <c r="V2622" s="165"/>
      <c r="W2622" s="150"/>
      <c r="X2622" s="150"/>
      <c r="Y2622" s="150"/>
      <c r="Z2622" s="150"/>
      <c r="AA2622" s="150"/>
      <c r="AB2622" s="150"/>
      <c r="AC2622" s="150"/>
      <c r="AD2622" s="150"/>
      <c r="AE2622" s="150"/>
      <c r="AF2622" s="150"/>
      <c r="AG2622" s="150"/>
      <c r="AH2622" s="150"/>
      <c r="AI2622" s="150"/>
      <c r="AT2622" s="11"/>
      <c r="AU2622" s="88"/>
    </row>
    <row r="2623" spans="3:47" outlineLevel="2" x14ac:dyDescent="0.2">
      <c r="C2623" s="119">
        <v>24</v>
      </c>
      <c r="D2623" s="167" t="s">
        <v>441</v>
      </c>
      <c r="E2623" s="11"/>
      <c r="F2623" s="125" t="s">
        <v>209</v>
      </c>
      <c r="G2623" s="168" t="s">
        <v>130</v>
      </c>
      <c r="H2623" s="169" t="s">
        <v>221</v>
      </c>
      <c r="I2623" s="170" t="s">
        <v>221</v>
      </c>
      <c r="J2623" s="170">
        <v>0</v>
      </c>
      <c r="K2623" s="171">
        <v>1</v>
      </c>
      <c r="L2623" s="11"/>
      <c r="M2623" s="11"/>
      <c r="N2623" s="11"/>
      <c r="O2623" s="11"/>
      <c r="P2623" s="149"/>
      <c r="Q2623" s="164"/>
      <c r="V2623" s="165"/>
      <c r="W2623" s="11"/>
      <c r="X2623" s="11"/>
      <c r="Y2623" s="150"/>
      <c r="Z2623" s="150"/>
      <c r="AA2623" s="150"/>
      <c r="AB2623" s="150"/>
      <c r="AC2623" s="150"/>
      <c r="AD2623" s="150"/>
      <c r="AE2623" s="150"/>
      <c r="AF2623" s="150"/>
      <c r="AG2623" s="11"/>
      <c r="AH2623" s="11"/>
      <c r="AI2623" s="11"/>
      <c r="AT2623" s="11"/>
      <c r="AU2623" s="88"/>
    </row>
    <row r="2624" spans="3:47" outlineLevel="2" x14ac:dyDescent="0.2">
      <c r="C2624" s="119">
        <v>24</v>
      </c>
      <c r="D2624" s="167" t="s">
        <v>441</v>
      </c>
      <c r="E2624" s="11"/>
      <c r="F2624" s="134" t="s">
        <v>31</v>
      </c>
      <c r="G2624" s="16" t="s">
        <v>130</v>
      </c>
      <c r="H2624" s="172">
        <v>1</v>
      </c>
      <c r="I2624" s="173">
        <v>0</v>
      </c>
      <c r="J2624" s="173">
        <v>0</v>
      </c>
      <c r="K2624" s="174">
        <v>1</v>
      </c>
      <c r="L2624" s="11"/>
      <c r="M2624" s="11"/>
      <c r="N2624" s="11"/>
      <c r="O2624" s="11"/>
      <c r="P2624" s="149"/>
      <c r="Q2624" s="164"/>
      <c r="V2624" s="165"/>
      <c r="W2624" s="11"/>
      <c r="X2624" s="11"/>
      <c r="Y2624" s="150"/>
      <c r="Z2624" s="150"/>
      <c r="AA2624" s="150"/>
      <c r="AB2624" s="150"/>
      <c r="AC2624" s="150"/>
      <c r="AD2624" s="150"/>
      <c r="AE2624" s="150"/>
      <c r="AF2624" s="150"/>
      <c r="AG2624" s="11"/>
      <c r="AH2624" s="11"/>
      <c r="AI2624" s="11"/>
      <c r="AT2624" s="11"/>
      <c r="AU2624" s="88"/>
    </row>
    <row r="2625" spans="3:47" outlineLevel="2" x14ac:dyDescent="0.2">
      <c r="C2625" s="119">
        <v>24</v>
      </c>
      <c r="D2625" s="167" t="s">
        <v>441</v>
      </c>
      <c r="E2625" s="11"/>
      <c r="F2625" s="134" t="s">
        <v>28</v>
      </c>
      <c r="G2625" s="16" t="s">
        <v>130</v>
      </c>
      <c r="H2625" s="172">
        <v>1</v>
      </c>
      <c r="I2625" s="173">
        <v>0</v>
      </c>
      <c r="J2625" s="173">
        <v>0</v>
      </c>
      <c r="K2625" s="174">
        <v>1</v>
      </c>
      <c r="L2625" s="11"/>
      <c r="M2625" s="11"/>
      <c r="N2625" s="11"/>
      <c r="O2625" s="11"/>
      <c r="P2625" s="149"/>
      <c r="Q2625" s="164"/>
      <c r="V2625" s="165"/>
      <c r="W2625" s="150"/>
      <c r="X2625" s="150"/>
      <c r="Y2625" s="150"/>
      <c r="Z2625" s="150"/>
      <c r="AA2625" s="150"/>
      <c r="AB2625" s="150"/>
      <c r="AC2625" s="150"/>
      <c r="AD2625" s="150"/>
      <c r="AE2625" s="150"/>
      <c r="AF2625" s="150"/>
      <c r="AG2625" s="11"/>
      <c r="AH2625" s="11"/>
      <c r="AI2625" s="11"/>
      <c r="AT2625" s="11"/>
      <c r="AU2625" s="88"/>
    </row>
    <row r="2626" spans="3:47" outlineLevel="2" x14ac:dyDescent="0.2">
      <c r="C2626" s="119">
        <v>24</v>
      </c>
      <c r="D2626" s="167" t="s">
        <v>441</v>
      </c>
      <c r="E2626" s="11"/>
      <c r="F2626" s="134" t="s">
        <v>210</v>
      </c>
      <c r="G2626" s="16" t="s">
        <v>130</v>
      </c>
      <c r="H2626" s="172">
        <v>0.8</v>
      </c>
      <c r="I2626" s="173">
        <v>0.19999999999999996</v>
      </c>
      <c r="J2626" s="173">
        <v>0</v>
      </c>
      <c r="K2626" s="174">
        <v>1</v>
      </c>
      <c r="L2626" s="11"/>
      <c r="M2626" s="11"/>
      <c r="N2626" s="11"/>
      <c r="O2626" s="11"/>
      <c r="P2626" s="149"/>
      <c r="Q2626" s="164"/>
      <c r="V2626" s="165"/>
      <c r="W2626" s="150"/>
      <c r="X2626" s="150"/>
      <c r="Y2626" s="150"/>
      <c r="Z2626" s="150"/>
      <c r="AA2626" s="150"/>
      <c r="AB2626" s="150"/>
      <c r="AC2626" s="150"/>
      <c r="AD2626" s="150"/>
      <c r="AE2626" s="150"/>
      <c r="AF2626" s="150"/>
      <c r="AG2626" s="11"/>
      <c r="AH2626" s="11"/>
      <c r="AI2626" s="11"/>
      <c r="AT2626" s="11"/>
      <c r="AU2626" s="88"/>
    </row>
    <row r="2627" spans="3:47" outlineLevel="2" x14ac:dyDescent="0.2">
      <c r="C2627" s="119">
        <v>24</v>
      </c>
      <c r="D2627" s="167" t="s">
        <v>441</v>
      </c>
      <c r="E2627" s="11"/>
      <c r="F2627" s="134" t="s">
        <v>211</v>
      </c>
      <c r="G2627" s="16" t="s">
        <v>130</v>
      </c>
      <c r="H2627" s="172">
        <v>1</v>
      </c>
      <c r="I2627" s="173">
        <v>0</v>
      </c>
      <c r="J2627" s="173">
        <v>0</v>
      </c>
      <c r="K2627" s="174">
        <v>1</v>
      </c>
      <c r="L2627" s="11"/>
      <c r="M2627" s="11"/>
      <c r="N2627" s="11"/>
      <c r="O2627" s="11"/>
      <c r="P2627" s="149"/>
      <c r="Q2627" s="164"/>
      <c r="V2627" s="165"/>
      <c r="W2627" s="150"/>
      <c r="X2627" s="150"/>
      <c r="Y2627" s="150"/>
      <c r="Z2627" s="150"/>
      <c r="AA2627" s="150"/>
      <c r="AB2627" s="150"/>
      <c r="AC2627" s="150"/>
      <c r="AD2627" s="150"/>
      <c r="AE2627" s="150"/>
      <c r="AF2627" s="150"/>
      <c r="AG2627" s="11"/>
      <c r="AH2627" s="11"/>
      <c r="AI2627" s="11"/>
      <c r="AT2627" s="11"/>
      <c r="AU2627" s="88"/>
    </row>
    <row r="2628" spans="3:47" outlineLevel="2" x14ac:dyDescent="0.2">
      <c r="C2628" s="119">
        <v>24</v>
      </c>
      <c r="D2628" s="167" t="s">
        <v>441</v>
      </c>
      <c r="E2628" s="11"/>
      <c r="F2628" s="134" t="s">
        <v>212</v>
      </c>
      <c r="G2628" s="16" t="s">
        <v>130</v>
      </c>
      <c r="H2628" s="172">
        <v>0.8</v>
      </c>
      <c r="I2628" s="173">
        <v>0.19999999999999996</v>
      </c>
      <c r="J2628" s="173">
        <v>0</v>
      </c>
      <c r="K2628" s="174">
        <v>1</v>
      </c>
      <c r="L2628" s="11"/>
      <c r="M2628" s="11"/>
      <c r="N2628" s="11"/>
      <c r="O2628" s="11"/>
      <c r="P2628" s="149"/>
      <c r="Q2628" s="164"/>
      <c r="V2628" s="165"/>
      <c r="W2628" s="150"/>
      <c r="X2628" s="150"/>
      <c r="Y2628" s="150"/>
      <c r="Z2628" s="150"/>
      <c r="AA2628" s="150"/>
      <c r="AB2628" s="150"/>
      <c r="AC2628" s="150"/>
      <c r="AD2628" s="150"/>
      <c r="AE2628" s="150"/>
      <c r="AF2628" s="150"/>
      <c r="AG2628" s="11"/>
      <c r="AH2628" s="11"/>
      <c r="AI2628" s="11"/>
      <c r="AT2628" s="11"/>
      <c r="AU2628" s="88"/>
    </row>
    <row r="2629" spans="3:47" outlineLevel="2" x14ac:dyDescent="0.2">
      <c r="C2629" s="119">
        <v>24</v>
      </c>
      <c r="D2629" s="167" t="s">
        <v>441</v>
      </c>
      <c r="E2629" s="11"/>
      <c r="F2629" s="134" t="s">
        <v>213</v>
      </c>
      <c r="G2629" s="16" t="s">
        <v>130</v>
      </c>
      <c r="H2629" s="172">
        <v>1</v>
      </c>
      <c r="I2629" s="173">
        <v>0</v>
      </c>
      <c r="J2629" s="173">
        <v>0</v>
      </c>
      <c r="K2629" s="174">
        <v>1</v>
      </c>
      <c r="L2629" s="11"/>
      <c r="M2629" s="11"/>
      <c r="N2629" s="11"/>
      <c r="O2629" s="11"/>
      <c r="P2629" s="149"/>
      <c r="Q2629" s="164"/>
      <c r="V2629" s="165"/>
      <c r="W2629" s="150"/>
      <c r="X2629" s="150"/>
      <c r="Y2629" s="150"/>
      <c r="Z2629" s="150"/>
      <c r="AA2629" s="150"/>
      <c r="AB2629" s="150"/>
      <c r="AC2629" s="150"/>
      <c r="AD2629" s="150"/>
      <c r="AE2629" s="150"/>
      <c r="AF2629" s="150"/>
      <c r="AG2629" s="11"/>
      <c r="AH2629" s="11"/>
      <c r="AI2629" s="11"/>
      <c r="AT2629" s="11"/>
      <c r="AU2629" s="88"/>
    </row>
    <row r="2630" spans="3:47" outlineLevel="2" x14ac:dyDescent="0.2">
      <c r="C2630" s="119">
        <v>24</v>
      </c>
      <c r="D2630" s="167" t="s">
        <v>441</v>
      </c>
      <c r="E2630" s="11"/>
      <c r="F2630" s="134" t="s">
        <v>214</v>
      </c>
      <c r="G2630" s="16" t="s">
        <v>130</v>
      </c>
      <c r="H2630" s="172">
        <v>0.8</v>
      </c>
      <c r="I2630" s="173">
        <v>0.19999999999999996</v>
      </c>
      <c r="J2630" s="173">
        <v>0</v>
      </c>
      <c r="K2630" s="174">
        <v>1</v>
      </c>
      <c r="L2630" s="11"/>
      <c r="M2630" s="11"/>
      <c r="N2630" s="11"/>
      <c r="O2630" s="11"/>
      <c r="P2630" s="149"/>
      <c r="Q2630" s="164"/>
      <c r="V2630" s="165"/>
      <c r="W2630" s="150"/>
      <c r="X2630" s="150"/>
      <c r="Y2630" s="150"/>
      <c r="Z2630" s="150"/>
      <c r="AA2630" s="150"/>
      <c r="AB2630" s="150"/>
      <c r="AC2630" s="150"/>
      <c r="AD2630" s="150"/>
      <c r="AE2630" s="150"/>
      <c r="AF2630" s="150"/>
      <c r="AG2630" s="11"/>
      <c r="AH2630" s="11"/>
      <c r="AI2630" s="11"/>
      <c r="AT2630" s="11"/>
      <c r="AU2630" s="88"/>
    </row>
    <row r="2631" spans="3:47" outlineLevel="2" x14ac:dyDescent="0.2">
      <c r="C2631" s="119">
        <v>24</v>
      </c>
      <c r="D2631" s="167" t="s">
        <v>441</v>
      </c>
      <c r="E2631" s="11"/>
      <c r="F2631" s="134" t="s">
        <v>215</v>
      </c>
      <c r="G2631" s="16" t="s">
        <v>130</v>
      </c>
      <c r="H2631" s="172">
        <v>1</v>
      </c>
      <c r="I2631" s="173">
        <v>0</v>
      </c>
      <c r="J2631" s="173">
        <v>0</v>
      </c>
      <c r="K2631" s="174">
        <v>1</v>
      </c>
      <c r="L2631" s="11"/>
      <c r="M2631" s="11"/>
      <c r="N2631" s="11"/>
      <c r="O2631" s="11"/>
      <c r="P2631" s="149"/>
      <c r="Q2631" s="164"/>
      <c r="V2631" s="165"/>
      <c r="W2631" s="150"/>
      <c r="X2631" s="150"/>
      <c r="Y2631" s="150"/>
      <c r="Z2631" s="150"/>
      <c r="AA2631" s="150"/>
      <c r="AB2631" s="150"/>
      <c r="AC2631" s="150"/>
      <c r="AD2631" s="150"/>
      <c r="AE2631" s="150"/>
      <c r="AF2631" s="150"/>
      <c r="AG2631" s="11"/>
      <c r="AH2631" s="11"/>
      <c r="AI2631" s="11"/>
      <c r="AT2631" s="11"/>
      <c r="AU2631" s="88"/>
    </row>
    <row r="2632" spans="3:47" outlineLevel="2" x14ac:dyDescent="0.2">
      <c r="C2632" s="119">
        <v>24</v>
      </c>
      <c r="D2632" s="167" t="s">
        <v>441</v>
      </c>
      <c r="E2632" s="11"/>
      <c r="F2632" s="175" t="s">
        <v>216</v>
      </c>
      <c r="G2632" s="16" t="s">
        <v>130</v>
      </c>
      <c r="H2632" s="172">
        <v>1</v>
      </c>
      <c r="I2632" s="173">
        <v>0</v>
      </c>
      <c r="J2632" s="173">
        <v>0</v>
      </c>
      <c r="K2632" s="174">
        <v>1</v>
      </c>
      <c r="L2632" s="11"/>
      <c r="M2632" s="11"/>
      <c r="N2632" s="11"/>
      <c r="O2632" s="11"/>
      <c r="P2632" s="149"/>
      <c r="Q2632" s="164"/>
      <c r="V2632" s="165"/>
      <c r="W2632" s="150"/>
      <c r="X2632" s="150"/>
      <c r="Y2632" s="150"/>
      <c r="Z2632" s="150"/>
      <c r="AA2632" s="150"/>
      <c r="AB2632" s="150"/>
      <c r="AC2632" s="150"/>
      <c r="AD2632" s="150"/>
      <c r="AE2632" s="150"/>
      <c r="AF2632" s="150"/>
      <c r="AG2632" s="11"/>
      <c r="AH2632" s="11"/>
      <c r="AI2632" s="11"/>
      <c r="AT2632" s="11"/>
      <c r="AU2632" s="88"/>
    </row>
    <row r="2633" spans="3:47" outlineLevel="2" x14ac:dyDescent="0.2">
      <c r="C2633" s="119">
        <v>24</v>
      </c>
      <c r="D2633" s="167" t="s">
        <v>441</v>
      </c>
      <c r="E2633" s="11"/>
      <c r="F2633" s="175" t="s">
        <v>33</v>
      </c>
      <c r="G2633" s="16" t="s">
        <v>130</v>
      </c>
      <c r="H2633" s="172">
        <v>1</v>
      </c>
      <c r="I2633" s="173">
        <v>0</v>
      </c>
      <c r="J2633" s="173">
        <v>0</v>
      </c>
      <c r="K2633" s="174">
        <v>1</v>
      </c>
      <c r="L2633" s="11"/>
      <c r="M2633" s="11"/>
      <c r="N2633" s="11"/>
      <c r="O2633" s="11"/>
      <c r="P2633" s="149"/>
      <c r="Q2633" s="164"/>
      <c r="V2633" s="165"/>
      <c r="W2633" s="150"/>
      <c r="X2633" s="150"/>
      <c r="Y2633" s="150"/>
      <c r="Z2633" s="150"/>
      <c r="AA2633" s="150"/>
      <c r="AB2633" s="150"/>
      <c r="AC2633" s="150"/>
      <c r="AD2633" s="150"/>
      <c r="AE2633" s="150"/>
      <c r="AF2633" s="150"/>
      <c r="AG2633" s="11"/>
      <c r="AH2633" s="11"/>
      <c r="AI2633" s="11"/>
      <c r="AT2633" s="11"/>
      <c r="AU2633" s="88"/>
    </row>
    <row r="2634" spans="3:47" outlineLevel="2" x14ac:dyDescent="0.2">
      <c r="C2634" s="119">
        <v>24</v>
      </c>
      <c r="D2634" s="167" t="s">
        <v>441</v>
      </c>
      <c r="E2634" s="11"/>
      <c r="F2634" s="175" t="s">
        <v>34</v>
      </c>
      <c r="G2634" s="16" t="s">
        <v>130</v>
      </c>
      <c r="H2634" s="172">
        <v>1</v>
      </c>
      <c r="I2634" s="173">
        <v>0</v>
      </c>
      <c r="J2634" s="173">
        <v>0</v>
      </c>
      <c r="K2634" s="174">
        <v>1</v>
      </c>
      <c r="L2634" s="11"/>
      <c r="M2634" s="11"/>
      <c r="N2634" s="11"/>
      <c r="O2634" s="11"/>
      <c r="P2634" s="149"/>
      <c r="Q2634" s="164"/>
      <c r="V2634" s="165"/>
      <c r="W2634" s="150"/>
      <c r="X2634" s="150"/>
      <c r="Y2634" s="150"/>
      <c r="Z2634" s="150"/>
      <c r="AA2634" s="150"/>
      <c r="AB2634" s="150"/>
      <c r="AC2634" s="150"/>
      <c r="AD2634" s="150"/>
      <c r="AE2634" s="150"/>
      <c r="AF2634" s="150"/>
      <c r="AG2634" s="11"/>
      <c r="AH2634" s="11"/>
      <c r="AI2634" s="11"/>
      <c r="AT2634" s="11"/>
      <c r="AU2634" s="88"/>
    </row>
    <row r="2635" spans="3:47" outlineLevel="2" x14ac:dyDescent="0.2">
      <c r="C2635" s="119">
        <v>24</v>
      </c>
      <c r="D2635" s="167" t="s">
        <v>441</v>
      </c>
      <c r="E2635" s="11"/>
      <c r="F2635" s="175" t="s">
        <v>217</v>
      </c>
      <c r="G2635" s="16" t="s">
        <v>130</v>
      </c>
      <c r="H2635" s="172">
        <v>1</v>
      </c>
      <c r="I2635" s="173">
        <v>0</v>
      </c>
      <c r="J2635" s="173">
        <v>0</v>
      </c>
      <c r="K2635" s="174">
        <v>1</v>
      </c>
      <c r="L2635" s="11"/>
      <c r="M2635" s="11"/>
      <c r="N2635" s="11"/>
      <c r="O2635" s="11"/>
      <c r="P2635" s="149"/>
      <c r="Q2635" s="164"/>
      <c r="V2635" s="165"/>
      <c r="W2635" s="150"/>
      <c r="X2635" s="150"/>
      <c r="Y2635" s="150"/>
      <c r="Z2635" s="150"/>
      <c r="AA2635" s="150"/>
      <c r="AB2635" s="150"/>
      <c r="AC2635" s="150"/>
      <c r="AD2635" s="150"/>
      <c r="AE2635" s="150"/>
      <c r="AF2635" s="150"/>
      <c r="AG2635" s="11"/>
      <c r="AH2635" s="11"/>
      <c r="AI2635" s="11"/>
      <c r="AT2635" s="11"/>
      <c r="AU2635" s="88"/>
    </row>
    <row r="2636" spans="3:47" outlineLevel="2" x14ac:dyDescent="0.2">
      <c r="C2636" s="119">
        <v>24</v>
      </c>
      <c r="D2636" s="167" t="s">
        <v>441</v>
      </c>
      <c r="E2636" s="11"/>
      <c r="F2636" s="175" t="s">
        <v>152</v>
      </c>
      <c r="G2636" s="16" t="s">
        <v>130</v>
      </c>
      <c r="H2636" s="172">
        <v>0</v>
      </c>
      <c r="I2636" s="173">
        <v>1</v>
      </c>
      <c r="J2636" s="173">
        <v>0</v>
      </c>
      <c r="K2636" s="174">
        <v>1</v>
      </c>
      <c r="L2636" s="11"/>
      <c r="M2636" s="11"/>
      <c r="N2636" s="11"/>
      <c r="O2636" s="11"/>
      <c r="P2636" s="149"/>
      <c r="Q2636" s="164"/>
      <c r="V2636" s="165"/>
      <c r="W2636" s="150"/>
      <c r="X2636" s="150"/>
      <c r="Y2636" s="150"/>
      <c r="Z2636" s="150"/>
      <c r="AA2636" s="150"/>
      <c r="AB2636" s="150"/>
      <c r="AC2636" s="150"/>
      <c r="AD2636" s="150"/>
      <c r="AE2636" s="150"/>
      <c r="AF2636" s="150"/>
      <c r="AG2636" s="11"/>
      <c r="AH2636" s="11"/>
      <c r="AI2636" s="11"/>
      <c r="AT2636" s="11"/>
      <c r="AU2636" s="88"/>
    </row>
    <row r="2637" spans="3:47" outlineLevel="2" x14ac:dyDescent="0.2">
      <c r="C2637" s="119">
        <v>24</v>
      </c>
      <c r="D2637" s="167" t="s">
        <v>441</v>
      </c>
      <c r="E2637" s="11"/>
      <c r="F2637" s="176" t="s">
        <v>152</v>
      </c>
      <c r="G2637" s="177" t="s">
        <v>130</v>
      </c>
      <c r="H2637" s="178">
        <v>0</v>
      </c>
      <c r="I2637" s="179">
        <v>1</v>
      </c>
      <c r="J2637" s="179">
        <v>0</v>
      </c>
      <c r="K2637" s="180">
        <v>1</v>
      </c>
      <c r="L2637" s="11"/>
      <c r="M2637" s="11"/>
      <c r="N2637" s="11"/>
      <c r="O2637" s="11"/>
      <c r="P2637" s="149"/>
      <c r="Q2637" s="164"/>
      <c r="V2637" s="165"/>
      <c r="W2637" s="150"/>
      <c r="X2637" s="150"/>
      <c r="Y2637" s="150"/>
      <c r="Z2637" s="150"/>
      <c r="AA2637" s="150"/>
      <c r="AB2637" s="150"/>
      <c r="AC2637" s="150"/>
      <c r="AD2637" s="150"/>
      <c r="AE2637" s="150"/>
      <c r="AF2637" s="150"/>
      <c r="AG2637" s="11"/>
      <c r="AH2637" s="11"/>
      <c r="AI2637" s="11"/>
      <c r="AT2637" s="11"/>
      <c r="AU2637" s="88"/>
    </row>
    <row r="2638" spans="3:47" outlineLevel="2" x14ac:dyDescent="0.2">
      <c r="C2638" s="119">
        <v>24</v>
      </c>
      <c r="D2638" s="167" t="s">
        <v>441</v>
      </c>
      <c r="E2638" s="11"/>
      <c r="F2638" s="125" t="s">
        <v>152</v>
      </c>
      <c r="G2638" s="168" t="s">
        <v>130</v>
      </c>
      <c r="H2638" s="172">
        <v>0</v>
      </c>
      <c r="I2638" s="173">
        <v>1</v>
      </c>
      <c r="J2638" s="173">
        <v>0</v>
      </c>
      <c r="K2638" s="174">
        <v>1</v>
      </c>
      <c r="L2638" s="11"/>
      <c r="M2638" s="11"/>
      <c r="N2638" s="11"/>
      <c r="O2638" s="11"/>
      <c r="P2638" s="149"/>
      <c r="Q2638" s="164"/>
      <c r="V2638" s="165"/>
      <c r="W2638" s="150"/>
      <c r="X2638" s="150"/>
      <c r="Y2638" s="150"/>
      <c r="Z2638" s="150"/>
      <c r="AA2638" s="150"/>
      <c r="AB2638" s="150"/>
      <c r="AC2638" s="150"/>
      <c r="AD2638" s="150"/>
      <c r="AE2638" s="150"/>
      <c r="AF2638" s="150"/>
      <c r="AG2638" s="11"/>
      <c r="AH2638" s="11"/>
      <c r="AI2638" s="11"/>
      <c r="AT2638" s="11"/>
      <c r="AU2638" s="88"/>
    </row>
    <row r="2639" spans="3:47" outlineLevel="2" x14ac:dyDescent="0.2">
      <c r="C2639" s="119">
        <v>24</v>
      </c>
      <c r="D2639" s="167" t="s">
        <v>441</v>
      </c>
      <c r="E2639" s="11"/>
      <c r="F2639" s="134" t="s">
        <v>152</v>
      </c>
      <c r="G2639" s="16" t="s">
        <v>130</v>
      </c>
      <c r="H2639" s="172">
        <v>0</v>
      </c>
      <c r="I2639" s="173">
        <v>1</v>
      </c>
      <c r="J2639" s="173">
        <v>0</v>
      </c>
      <c r="K2639" s="174">
        <v>1</v>
      </c>
      <c r="L2639" s="11"/>
      <c r="M2639" s="11"/>
      <c r="N2639" s="11"/>
      <c r="O2639" s="11"/>
      <c r="P2639" s="149"/>
      <c r="Q2639" s="164"/>
      <c r="V2639" s="165"/>
      <c r="W2639" s="150"/>
      <c r="X2639" s="150"/>
      <c r="Y2639" s="150"/>
      <c r="Z2639" s="150"/>
      <c r="AA2639" s="150"/>
      <c r="AB2639" s="150"/>
      <c r="AC2639" s="150"/>
      <c r="AD2639" s="150"/>
      <c r="AE2639" s="150"/>
      <c r="AF2639" s="150"/>
      <c r="AG2639" s="11"/>
      <c r="AH2639" s="11"/>
      <c r="AI2639" s="11"/>
      <c r="AT2639" s="11"/>
      <c r="AU2639" s="88"/>
    </row>
    <row r="2640" spans="3:47" outlineLevel="2" x14ac:dyDescent="0.2">
      <c r="C2640" s="119">
        <v>24</v>
      </c>
      <c r="D2640" s="167" t="s">
        <v>441</v>
      </c>
      <c r="E2640" s="11"/>
      <c r="F2640" s="134" t="s">
        <v>152</v>
      </c>
      <c r="G2640" s="16" t="s">
        <v>130</v>
      </c>
      <c r="H2640" s="172">
        <v>0</v>
      </c>
      <c r="I2640" s="173">
        <v>1</v>
      </c>
      <c r="J2640" s="173">
        <v>0</v>
      </c>
      <c r="K2640" s="174">
        <v>1</v>
      </c>
      <c r="L2640" s="11"/>
      <c r="M2640" s="11"/>
      <c r="N2640" s="11"/>
      <c r="O2640" s="11"/>
      <c r="P2640" s="149"/>
      <c r="Q2640" s="164"/>
      <c r="V2640" s="165"/>
      <c r="W2640" s="150"/>
      <c r="X2640" s="150"/>
      <c r="Y2640" s="150"/>
      <c r="Z2640" s="150"/>
      <c r="AA2640" s="150"/>
      <c r="AB2640" s="150"/>
      <c r="AC2640" s="150"/>
      <c r="AD2640" s="150"/>
      <c r="AE2640" s="150"/>
      <c r="AF2640" s="150"/>
      <c r="AG2640" s="11"/>
      <c r="AH2640" s="11"/>
      <c r="AI2640" s="11"/>
      <c r="AT2640" s="11"/>
      <c r="AU2640" s="88"/>
    </row>
    <row r="2641" spans="3:47" outlineLevel="2" x14ac:dyDescent="0.2">
      <c r="C2641" s="119">
        <v>24</v>
      </c>
      <c r="D2641" s="167" t="s">
        <v>441</v>
      </c>
      <c r="E2641" s="11"/>
      <c r="F2641" s="134" t="s">
        <v>152</v>
      </c>
      <c r="G2641" s="16" t="s">
        <v>130</v>
      </c>
      <c r="H2641" s="172">
        <v>0</v>
      </c>
      <c r="I2641" s="173">
        <v>1</v>
      </c>
      <c r="J2641" s="173">
        <v>0</v>
      </c>
      <c r="K2641" s="174">
        <v>1</v>
      </c>
      <c r="L2641" s="11"/>
      <c r="M2641" s="11"/>
      <c r="N2641" s="11"/>
      <c r="O2641" s="11"/>
      <c r="P2641" s="149"/>
      <c r="Q2641" s="164"/>
      <c r="V2641" s="165"/>
      <c r="W2641" s="150"/>
      <c r="X2641" s="150"/>
      <c r="Y2641" s="150"/>
      <c r="Z2641" s="150"/>
      <c r="AA2641" s="150"/>
      <c r="AB2641" s="150"/>
      <c r="AC2641" s="150"/>
      <c r="AD2641" s="150"/>
      <c r="AE2641" s="150"/>
      <c r="AF2641" s="150"/>
      <c r="AG2641" s="11"/>
      <c r="AH2641" s="11"/>
      <c r="AI2641" s="11"/>
      <c r="AT2641" s="11"/>
      <c r="AU2641" s="88"/>
    </row>
    <row r="2642" spans="3:47" outlineLevel="2" x14ac:dyDescent="0.2">
      <c r="C2642" s="119">
        <v>24</v>
      </c>
      <c r="D2642" s="167" t="s">
        <v>441</v>
      </c>
      <c r="E2642" s="11"/>
      <c r="F2642" s="134" t="s">
        <v>152</v>
      </c>
      <c r="G2642" s="16" t="s">
        <v>130</v>
      </c>
      <c r="H2642" s="172">
        <v>0</v>
      </c>
      <c r="I2642" s="173">
        <v>1</v>
      </c>
      <c r="J2642" s="173">
        <v>0</v>
      </c>
      <c r="K2642" s="174">
        <v>1</v>
      </c>
      <c r="L2642" s="11"/>
      <c r="M2642" s="11"/>
      <c r="N2642" s="11"/>
      <c r="O2642" s="11"/>
      <c r="P2642" s="149"/>
      <c r="Q2642" s="164"/>
      <c r="V2642" s="165"/>
      <c r="W2642" s="150"/>
      <c r="X2642" s="150"/>
      <c r="Y2642" s="150"/>
      <c r="Z2642" s="150"/>
      <c r="AA2642" s="150"/>
      <c r="AB2642" s="150"/>
      <c r="AC2642" s="150"/>
      <c r="AD2642" s="150"/>
      <c r="AE2642" s="150"/>
      <c r="AF2642" s="150"/>
      <c r="AG2642" s="11"/>
      <c r="AH2642" s="11"/>
      <c r="AI2642" s="11"/>
      <c r="AT2642" s="11"/>
      <c r="AU2642" s="88"/>
    </row>
    <row r="2643" spans="3:47" outlineLevel="2" x14ac:dyDescent="0.2">
      <c r="C2643" s="119">
        <v>24</v>
      </c>
      <c r="D2643" s="167" t="s">
        <v>441</v>
      </c>
      <c r="E2643" s="11"/>
      <c r="F2643" s="134" t="s">
        <v>152</v>
      </c>
      <c r="G2643" s="16" t="s">
        <v>130</v>
      </c>
      <c r="H2643" s="172">
        <v>0</v>
      </c>
      <c r="I2643" s="173">
        <v>1</v>
      </c>
      <c r="J2643" s="173">
        <v>0</v>
      </c>
      <c r="K2643" s="174">
        <v>1</v>
      </c>
      <c r="L2643" s="11"/>
      <c r="M2643" s="11"/>
      <c r="N2643" s="11"/>
      <c r="O2643" s="11"/>
      <c r="P2643" s="149"/>
      <c r="Q2643" s="164"/>
      <c r="V2643" s="165"/>
      <c r="W2643" s="150"/>
      <c r="X2643" s="181"/>
      <c r="Y2643" s="150"/>
      <c r="Z2643" s="150"/>
      <c r="AA2643" s="150"/>
      <c r="AB2643" s="150"/>
      <c r="AC2643" s="150"/>
      <c r="AD2643" s="150"/>
      <c r="AE2643" s="150"/>
      <c r="AF2643" s="150"/>
      <c r="AG2643" s="11"/>
      <c r="AH2643" s="11"/>
      <c r="AI2643" s="11"/>
      <c r="AT2643" s="11"/>
      <c r="AU2643" s="88"/>
    </row>
    <row r="2644" spans="3:47" outlineLevel="2" x14ac:dyDescent="0.2">
      <c r="C2644" s="119">
        <v>24</v>
      </c>
      <c r="D2644" s="167" t="s">
        <v>441</v>
      </c>
      <c r="E2644" s="11"/>
      <c r="F2644" s="134" t="s">
        <v>152</v>
      </c>
      <c r="G2644" s="16" t="s">
        <v>130</v>
      </c>
      <c r="H2644" s="172">
        <v>0</v>
      </c>
      <c r="I2644" s="173">
        <v>1</v>
      </c>
      <c r="J2644" s="173">
        <v>0</v>
      </c>
      <c r="K2644" s="174">
        <v>1</v>
      </c>
      <c r="L2644" s="11"/>
      <c r="M2644" s="11"/>
      <c r="N2644" s="11"/>
      <c r="O2644" s="11"/>
      <c r="P2644" s="149"/>
      <c r="Q2644" s="164"/>
      <c r="V2644" s="165"/>
      <c r="W2644" s="150"/>
      <c r="X2644" s="150"/>
      <c r="Y2644" s="150"/>
      <c r="Z2644" s="150"/>
      <c r="AA2644" s="150"/>
      <c r="AB2644" s="150"/>
      <c r="AC2644" s="150"/>
      <c r="AD2644" s="150"/>
      <c r="AE2644" s="150"/>
      <c r="AF2644" s="150"/>
      <c r="AG2644" s="11"/>
      <c r="AH2644" s="11"/>
      <c r="AI2644" s="11"/>
      <c r="AT2644" s="11"/>
      <c r="AU2644" s="88"/>
    </row>
    <row r="2645" spans="3:47" outlineLevel="2" x14ac:dyDescent="0.2">
      <c r="C2645" s="119">
        <v>24</v>
      </c>
      <c r="D2645" s="167" t="s">
        <v>441</v>
      </c>
      <c r="E2645" s="11"/>
      <c r="F2645" s="134" t="s">
        <v>152</v>
      </c>
      <c r="G2645" s="16" t="s">
        <v>130</v>
      </c>
      <c r="H2645" s="172">
        <v>0</v>
      </c>
      <c r="I2645" s="173">
        <v>1</v>
      </c>
      <c r="J2645" s="173">
        <v>0</v>
      </c>
      <c r="K2645" s="174">
        <v>1</v>
      </c>
      <c r="L2645" s="11"/>
      <c r="M2645" s="11"/>
      <c r="N2645" s="11"/>
      <c r="O2645" s="11"/>
      <c r="P2645" s="149"/>
      <c r="Q2645" s="164"/>
      <c r="V2645" s="165"/>
      <c r="W2645" s="150"/>
      <c r="X2645" s="150"/>
      <c r="Y2645" s="150"/>
      <c r="Z2645" s="150"/>
      <c r="AA2645" s="150"/>
      <c r="AB2645" s="150"/>
      <c r="AC2645" s="150"/>
      <c r="AD2645" s="150"/>
      <c r="AE2645" s="150"/>
      <c r="AF2645" s="150"/>
      <c r="AG2645" s="11"/>
      <c r="AH2645" s="11"/>
      <c r="AI2645" s="11"/>
      <c r="AT2645" s="11"/>
      <c r="AU2645" s="88"/>
    </row>
    <row r="2646" spans="3:47" outlineLevel="2" x14ac:dyDescent="0.2">
      <c r="C2646" s="119">
        <v>24</v>
      </c>
      <c r="D2646" s="167" t="s">
        <v>441</v>
      </c>
      <c r="E2646" s="11"/>
      <c r="F2646" s="134" t="s">
        <v>152</v>
      </c>
      <c r="G2646" s="16" t="s">
        <v>130</v>
      </c>
      <c r="H2646" s="172">
        <v>0</v>
      </c>
      <c r="I2646" s="173">
        <v>1</v>
      </c>
      <c r="J2646" s="173">
        <v>0</v>
      </c>
      <c r="K2646" s="174">
        <v>1</v>
      </c>
      <c r="L2646" s="11"/>
      <c r="M2646" s="11"/>
      <c r="N2646" s="11"/>
      <c r="O2646" s="11"/>
      <c r="P2646" s="149"/>
      <c r="Q2646" s="164"/>
      <c r="V2646" s="165"/>
      <c r="W2646" s="150"/>
      <c r="X2646" s="150"/>
      <c r="Y2646" s="150"/>
      <c r="Z2646" s="150"/>
      <c r="AA2646" s="150"/>
      <c r="AB2646" s="150"/>
      <c r="AC2646" s="150"/>
      <c r="AD2646" s="150"/>
      <c r="AE2646" s="150"/>
      <c r="AF2646" s="150"/>
      <c r="AG2646" s="11"/>
      <c r="AH2646" s="11"/>
      <c r="AI2646" s="11"/>
      <c r="AT2646" s="11"/>
      <c r="AU2646" s="88"/>
    </row>
    <row r="2647" spans="3:47" outlineLevel="2" x14ac:dyDescent="0.2">
      <c r="C2647" s="119">
        <v>24</v>
      </c>
      <c r="D2647" s="167" t="s">
        <v>441</v>
      </c>
      <c r="E2647" s="11"/>
      <c r="F2647" s="140" t="s">
        <v>152</v>
      </c>
      <c r="G2647" s="177" t="s">
        <v>130</v>
      </c>
      <c r="H2647" s="178">
        <v>0</v>
      </c>
      <c r="I2647" s="179">
        <v>1</v>
      </c>
      <c r="J2647" s="179">
        <v>0</v>
      </c>
      <c r="K2647" s="180">
        <v>1</v>
      </c>
      <c r="L2647" s="11"/>
      <c r="M2647" s="11"/>
      <c r="N2647" s="11"/>
      <c r="O2647" s="11"/>
      <c r="P2647" s="149"/>
      <c r="Q2647" s="164"/>
      <c r="V2647" s="165"/>
      <c r="W2647" s="150"/>
      <c r="X2647" s="150"/>
      <c r="Y2647" s="150"/>
      <c r="Z2647" s="150"/>
      <c r="AA2647" s="150"/>
      <c r="AB2647" s="150"/>
      <c r="AC2647" s="150"/>
      <c r="AD2647" s="150"/>
      <c r="AE2647" s="150"/>
      <c r="AF2647" s="150"/>
      <c r="AG2647" s="150"/>
      <c r="AH2647" s="150"/>
      <c r="AI2647" s="150"/>
      <c r="AT2647" s="11"/>
      <c r="AU2647" s="88"/>
    </row>
    <row r="2648" spans="3:47" outlineLevel="2" x14ac:dyDescent="0.2">
      <c r="C2648" s="119">
        <v>24</v>
      </c>
      <c r="D2648" s="11"/>
      <c r="E2648" s="11"/>
      <c r="F2648" s="11"/>
      <c r="G2648" s="11"/>
      <c r="H2648" s="11"/>
      <c r="I2648" s="11"/>
      <c r="J2648" s="11"/>
      <c r="K2648" s="11"/>
      <c r="L2648" s="11"/>
      <c r="M2648" s="11"/>
      <c r="N2648" s="11"/>
      <c r="O2648" s="11"/>
      <c r="P2648" s="149"/>
      <c r="Q2648" s="16"/>
      <c r="R2648" s="182"/>
      <c r="S2648" s="182"/>
      <c r="T2648" s="182"/>
      <c r="U2648" s="182"/>
      <c r="V2648" s="183"/>
      <c r="W2648" s="150"/>
      <c r="X2648" s="150"/>
      <c r="Y2648" s="150"/>
      <c r="Z2648" s="150"/>
      <c r="AA2648" s="150"/>
      <c r="AB2648" s="150"/>
      <c r="AC2648" s="150"/>
      <c r="AD2648" s="150"/>
      <c r="AE2648" s="150"/>
      <c r="AF2648" s="150"/>
      <c r="AG2648" s="150"/>
      <c r="AH2648" s="150"/>
      <c r="AI2648" s="150"/>
      <c r="AT2648" s="11"/>
      <c r="AU2648" s="88"/>
    </row>
    <row r="2649" spans="3:47" outlineLevel="1" x14ac:dyDescent="0.2">
      <c r="C2649" s="119">
        <v>24</v>
      </c>
      <c r="D2649" s="11"/>
      <c r="E2649" s="162" t="s">
        <v>185</v>
      </c>
      <c r="F2649" s="121"/>
      <c r="G2649" s="121"/>
      <c r="H2649" s="121"/>
      <c r="I2649" s="121"/>
      <c r="J2649" s="121"/>
      <c r="K2649" s="121"/>
      <c r="L2649" s="121"/>
      <c r="M2649" s="121"/>
      <c r="N2649" s="121"/>
      <c r="O2649" s="121"/>
      <c r="P2649" s="121"/>
      <c r="Q2649" s="122"/>
      <c r="R2649" s="123"/>
      <c r="S2649" s="123"/>
      <c r="T2649" s="123"/>
      <c r="U2649" s="123"/>
      <c r="V2649" s="123"/>
      <c r="W2649" s="123"/>
      <c r="X2649" s="123"/>
      <c r="Y2649" s="123"/>
      <c r="Z2649" s="123"/>
      <c r="AA2649" s="123"/>
      <c r="AB2649" s="123"/>
      <c r="AC2649" s="123"/>
      <c r="AD2649" s="123"/>
      <c r="AE2649" s="123"/>
      <c r="AF2649" s="123"/>
      <c r="AG2649" s="123"/>
      <c r="AH2649" s="123"/>
      <c r="AI2649" s="123"/>
      <c r="AT2649" s="11"/>
      <c r="AU2649" s="88"/>
    </row>
    <row r="2650" spans="3:47" outlineLevel="2" x14ac:dyDescent="0.2">
      <c r="C2650" s="119">
        <v>24</v>
      </c>
      <c r="D2650" s="11"/>
      <c r="E2650" s="125"/>
      <c r="F2650" s="127" t="s">
        <v>5</v>
      </c>
      <c r="G2650" s="127"/>
      <c r="H2650" s="127"/>
      <c r="I2650" s="127"/>
      <c r="J2650" s="127"/>
      <c r="K2650" s="127"/>
      <c r="L2650" s="127"/>
      <c r="M2650" s="127"/>
      <c r="N2650" s="127"/>
      <c r="O2650" s="127"/>
      <c r="P2650" s="152"/>
      <c r="Q2650" s="128" t="s">
        <v>110</v>
      </c>
      <c r="R2650" s="184"/>
      <c r="S2650" s="185"/>
      <c r="T2650" s="185"/>
      <c r="U2650" s="186">
        <v>5763.1947620506853</v>
      </c>
      <c r="V2650" s="186">
        <v>3751.701476797406</v>
      </c>
      <c r="W2650" s="187">
        <v>3933.5512091351015</v>
      </c>
      <c r="X2650" s="186">
        <v>3982.4060999988583</v>
      </c>
      <c r="Y2650" s="185">
        <v>4023.7025625644496</v>
      </c>
      <c r="Z2650" s="185">
        <v>4075.2346827867023</v>
      </c>
      <c r="AA2650" s="185">
        <v>4134.4031659177399</v>
      </c>
      <c r="AB2650" s="185">
        <v>4205.5276143231094</v>
      </c>
      <c r="AC2650" s="185">
        <v>4277.7860896352413</v>
      </c>
      <c r="AD2650" s="185">
        <v>4351.1940733164538</v>
      </c>
      <c r="AE2650" s="185">
        <v>4425.7671767291313</v>
      </c>
      <c r="AF2650" s="185">
        <v>4501.5211392454175</v>
      </c>
      <c r="AG2650" s="185">
        <v>4578.471826206991</v>
      </c>
      <c r="AH2650" s="188">
        <v>4656.6352267291213</v>
      </c>
      <c r="AI2650" s="188">
        <v>4736.0274513430286</v>
      </c>
      <c r="AT2650" s="11"/>
      <c r="AU2650" s="88"/>
    </row>
    <row r="2651" spans="3:47" outlineLevel="2" x14ac:dyDescent="0.2">
      <c r="C2651" s="119">
        <v>24</v>
      </c>
      <c r="D2651" s="11"/>
      <c r="E2651" s="134"/>
      <c r="F2651" s="11" t="s">
        <v>129</v>
      </c>
      <c r="G2651" s="11"/>
      <c r="H2651" s="11"/>
      <c r="I2651" s="11"/>
      <c r="J2651" s="11"/>
      <c r="K2651" s="11"/>
      <c r="L2651" s="11"/>
      <c r="M2651" s="11"/>
      <c r="N2651" s="11"/>
      <c r="O2651" s="11"/>
      <c r="P2651" s="149"/>
      <c r="Q2651" s="135" t="s">
        <v>110</v>
      </c>
      <c r="R2651" s="189"/>
      <c r="S2651" s="190"/>
      <c r="T2651" s="190"/>
      <c r="U2651" s="191">
        <v>0</v>
      </c>
      <c r="V2651" s="191">
        <v>2093.7190000000001</v>
      </c>
      <c r="W2651" s="192">
        <v>2035.0948679999999</v>
      </c>
      <c r="X2651" s="191">
        <v>2096.1477140399998</v>
      </c>
      <c r="Y2651" s="190">
        <v>2159.0321454611999</v>
      </c>
      <c r="Z2651" s="190">
        <v>2221.6440776795744</v>
      </c>
      <c r="AA2651" s="190">
        <v>2288.2934000099617</v>
      </c>
      <c r="AB2651" s="190">
        <v>2345.5007350102105</v>
      </c>
      <c r="AC2651" s="190">
        <v>2404.1382533854658</v>
      </c>
      <c r="AD2651" s="190">
        <v>2464.2417097201023</v>
      </c>
      <c r="AE2651" s="190">
        <v>2525.8477524631048</v>
      </c>
      <c r="AF2651" s="190">
        <v>2588.993946274682</v>
      </c>
      <c r="AG2651" s="190">
        <v>2653.7187949315489</v>
      </c>
      <c r="AH2651" s="193">
        <v>2720.0617648048374</v>
      </c>
      <c r="AI2651" s="193">
        <v>2788.0633089249582</v>
      </c>
      <c r="AT2651" s="11"/>
      <c r="AU2651" s="88"/>
    </row>
    <row r="2652" spans="3:47" outlineLevel="2" x14ac:dyDescent="0.2">
      <c r="C2652" s="119">
        <v>24</v>
      </c>
      <c r="D2652" s="11"/>
      <c r="E2652" s="140"/>
      <c r="F2652" s="142" t="s">
        <v>128</v>
      </c>
      <c r="G2652" s="142"/>
      <c r="H2652" s="142"/>
      <c r="I2652" s="142"/>
      <c r="J2652" s="142"/>
      <c r="K2652" s="142"/>
      <c r="L2652" s="142"/>
      <c r="M2652" s="142"/>
      <c r="N2652" s="142"/>
      <c r="O2652" s="142"/>
      <c r="P2652" s="155"/>
      <c r="Q2652" s="143" t="s">
        <v>110</v>
      </c>
      <c r="R2652" s="194"/>
      <c r="S2652" s="195"/>
      <c r="T2652" s="195"/>
      <c r="U2652" s="196">
        <v>8738.9897382027666</v>
      </c>
      <c r="V2652" s="196">
        <v>9257.7217920046478</v>
      </c>
      <c r="W2652" s="197">
        <v>9627.1759029559926</v>
      </c>
      <c r="X2652" s="196">
        <v>11629.117480361841</v>
      </c>
      <c r="Y2652" s="195">
        <v>13298.992340361105</v>
      </c>
      <c r="Z2652" s="195">
        <v>12004.822522914399</v>
      </c>
      <c r="AA2652" s="195">
        <v>11709.99265040815</v>
      </c>
      <c r="AB2652" s="195">
        <v>12399.127193916847</v>
      </c>
      <c r="AC2652" s="195">
        <v>12085.79285600163</v>
      </c>
      <c r="AD2652" s="195">
        <v>13275.536720434877</v>
      </c>
      <c r="AE2652" s="195">
        <v>13643.2195244545</v>
      </c>
      <c r="AF2652" s="195">
        <v>13229.232385722758</v>
      </c>
      <c r="AG2652" s="195">
        <v>13774.825113705681</v>
      </c>
      <c r="AH2652" s="198">
        <v>13991.579175025974</v>
      </c>
      <c r="AI2652" s="198">
        <v>14287.04005875266</v>
      </c>
      <c r="AT2652" s="11"/>
      <c r="AU2652" s="88"/>
    </row>
    <row r="2653" spans="3:47" outlineLevel="2" x14ac:dyDescent="0.2">
      <c r="C2653" s="119">
        <v>24</v>
      </c>
      <c r="D2653" s="199"/>
      <c r="E2653" s="199"/>
      <c r="F2653" s="199"/>
      <c r="G2653" s="199"/>
      <c r="H2653" s="199"/>
      <c r="I2653" s="199"/>
      <c r="J2653" s="199"/>
      <c r="K2653" s="199"/>
      <c r="L2653" s="199"/>
      <c r="M2653" s="199"/>
      <c r="N2653" s="199"/>
      <c r="O2653" s="199"/>
      <c r="P2653" s="200"/>
      <c r="Q2653" s="16"/>
      <c r="R2653" s="201"/>
      <c r="S2653" s="201"/>
      <c r="T2653" s="201"/>
      <c r="U2653" s="201"/>
      <c r="V2653" s="201"/>
      <c r="W2653" s="201"/>
      <c r="X2653" s="201"/>
      <c r="Y2653" s="201"/>
      <c r="Z2653" s="201"/>
      <c r="AA2653" s="201"/>
      <c r="AB2653" s="201"/>
      <c r="AC2653" s="201"/>
      <c r="AD2653" s="201"/>
      <c r="AE2653" s="201"/>
      <c r="AF2653" s="201"/>
      <c r="AG2653" s="201"/>
      <c r="AH2653" s="201"/>
      <c r="AI2653" s="201"/>
      <c r="AT2653" s="11"/>
      <c r="AU2653" s="88"/>
    </row>
    <row r="2654" spans="3:47" outlineLevel="1" x14ac:dyDescent="0.2">
      <c r="C2654" s="119">
        <v>24</v>
      </c>
      <c r="D2654" s="11"/>
      <c r="E2654" s="202" t="s">
        <v>186</v>
      </c>
      <c r="F2654" s="203"/>
      <c r="G2654" s="203"/>
      <c r="H2654" s="203"/>
      <c r="I2654" s="203"/>
      <c r="J2654" s="203"/>
      <c r="K2654" s="203"/>
      <c r="L2654" s="203"/>
      <c r="M2654" s="203"/>
      <c r="N2654" s="203"/>
      <c r="O2654" s="203"/>
      <c r="P2654" s="203"/>
      <c r="Q2654" s="204"/>
      <c r="R2654" s="205"/>
      <c r="S2654" s="205"/>
      <c r="T2654" s="205"/>
      <c r="U2654" s="205"/>
      <c r="V2654" s="205"/>
      <c r="W2654" s="205"/>
      <c r="X2654" s="205"/>
      <c r="Y2654" s="205"/>
      <c r="Z2654" s="205"/>
      <c r="AA2654" s="205"/>
      <c r="AB2654" s="205"/>
      <c r="AC2654" s="205"/>
      <c r="AD2654" s="205"/>
      <c r="AE2654" s="205"/>
      <c r="AF2654" s="205"/>
      <c r="AG2654" s="205"/>
      <c r="AH2654" s="205"/>
      <c r="AI2654" s="205"/>
      <c r="AT2654" s="11"/>
      <c r="AU2654" s="88"/>
    </row>
    <row r="2655" spans="3:47" outlineLevel="2" x14ac:dyDescent="0.2">
      <c r="C2655" s="119">
        <v>24</v>
      </c>
      <c r="D2655" s="206" t="s">
        <v>187</v>
      </c>
      <c r="E2655" t="s">
        <v>127</v>
      </c>
      <c r="AT2655" s="11"/>
      <c r="AU2655" s="88"/>
    </row>
    <row r="2656" spans="3:47" outlineLevel="2" x14ac:dyDescent="0.2">
      <c r="C2656" s="119">
        <v>24</v>
      </c>
      <c r="D2656" s="206" t="s">
        <v>187</v>
      </c>
      <c r="E2656" s="125"/>
      <c r="F2656" s="207" t="s">
        <v>5</v>
      </c>
      <c r="G2656" s="207"/>
      <c r="H2656" s="207"/>
      <c r="I2656" s="158" t="s">
        <v>57</v>
      </c>
      <c r="J2656" s="207"/>
      <c r="K2656" s="207"/>
      <c r="L2656" s="207"/>
      <c r="M2656" s="207"/>
      <c r="N2656" s="207"/>
      <c r="O2656" s="207"/>
      <c r="P2656" s="208"/>
      <c r="Q2656" s="209" t="s">
        <v>110</v>
      </c>
      <c r="R2656" s="210"/>
      <c r="S2656" s="211"/>
      <c r="T2656" s="211"/>
      <c r="U2656" s="212">
        <v>5745.4995874367214</v>
      </c>
      <c r="V2656" s="212">
        <v>3740.1823427975387</v>
      </c>
      <c r="W2656" s="211">
        <v>3921.4737280898753</v>
      </c>
      <c r="X2656" s="212">
        <v>3970.1786160715028</v>
      </c>
      <c r="Y2656" s="211">
        <v>4011.3482829714594</v>
      </c>
      <c r="Z2656" s="211">
        <v>4062.7221802109375</v>
      </c>
      <c r="AA2656" s="211">
        <v>4121.7089938541521</v>
      </c>
      <c r="AB2656" s="211">
        <v>4192.6150634634168</v>
      </c>
      <c r="AC2656" s="211">
        <v>4264.6516780904985</v>
      </c>
      <c r="AD2656" s="211">
        <v>4337.8342716638053</v>
      </c>
      <c r="AE2656" s="211">
        <v>4412.1784076129707</v>
      </c>
      <c r="AF2656" s="211">
        <v>4487.6997769843483</v>
      </c>
      <c r="AG2656" s="211">
        <v>4564.4141964070532</v>
      </c>
      <c r="AH2656" s="213">
        <v>4642.33760590376</v>
      </c>
      <c r="AI2656" s="213">
        <v>4721.4860665403012</v>
      </c>
      <c r="AT2656" s="11"/>
      <c r="AU2656" s="88"/>
    </row>
    <row r="2657" spans="2:47" outlineLevel="2" x14ac:dyDescent="0.2">
      <c r="C2657" s="119">
        <v>24</v>
      </c>
      <c r="D2657" s="206" t="s">
        <v>187</v>
      </c>
      <c r="E2657" s="134"/>
      <c r="F2657" s="124" t="s">
        <v>129</v>
      </c>
      <c r="G2657" s="124"/>
      <c r="H2657" s="124"/>
      <c r="I2657" s="72" t="s">
        <v>62</v>
      </c>
      <c r="J2657" s="124"/>
      <c r="K2657" s="124"/>
      <c r="L2657" s="124"/>
      <c r="M2657" s="124"/>
      <c r="N2657" s="124"/>
      <c r="O2657" s="124"/>
      <c r="P2657" s="214"/>
      <c r="Q2657" s="215" t="s">
        <v>110</v>
      </c>
      <c r="R2657" s="216"/>
      <c r="S2657" s="217"/>
      <c r="T2657" s="217"/>
      <c r="U2657" s="218">
        <v>0</v>
      </c>
      <c r="V2657" s="218">
        <v>2087.2904955285685</v>
      </c>
      <c r="W2657" s="217">
        <v>2028.8463616537683</v>
      </c>
      <c r="X2657" s="218">
        <v>2093.6413563129277</v>
      </c>
      <c r="Y2657" s="217">
        <v>2160.6869100396698</v>
      </c>
      <c r="Z2657" s="217">
        <v>2218.42778723639</v>
      </c>
      <c r="AA2657" s="217">
        <v>2283.2976275021879</v>
      </c>
      <c r="AB2657" s="217">
        <v>2343.3425508032137</v>
      </c>
      <c r="AC2657" s="217">
        <v>2400.1805673804229</v>
      </c>
      <c r="AD2657" s="217">
        <v>2463.0819500305893</v>
      </c>
      <c r="AE2657" s="217">
        <v>2524.9439225095721</v>
      </c>
      <c r="AF2657" s="217">
        <v>2585.9276843839671</v>
      </c>
      <c r="AG2657" s="217">
        <v>2651.4176417929889</v>
      </c>
      <c r="AH2657" s="219">
        <v>2717.4969342934569</v>
      </c>
      <c r="AI2657" s="219">
        <v>2785.456926723873</v>
      </c>
      <c r="AT2657" s="11"/>
      <c r="AU2657" s="88"/>
    </row>
    <row r="2658" spans="2:47" outlineLevel="2" x14ac:dyDescent="0.2">
      <c r="C2658" s="119">
        <v>24</v>
      </c>
      <c r="D2658" s="206" t="s">
        <v>187</v>
      </c>
      <c r="E2658" s="140"/>
      <c r="F2658" s="220" t="s">
        <v>128</v>
      </c>
      <c r="G2658" s="220"/>
      <c r="H2658" s="220"/>
      <c r="I2658" s="161" t="s">
        <v>188</v>
      </c>
      <c r="J2658" s="220"/>
      <c r="K2658" s="220"/>
      <c r="L2658" s="220"/>
      <c r="M2658" s="220"/>
      <c r="N2658" s="220"/>
      <c r="O2658" s="220"/>
      <c r="P2658" s="221"/>
      <c r="Q2658" s="222" t="s">
        <v>110</v>
      </c>
      <c r="R2658" s="223"/>
      <c r="S2658" s="224"/>
      <c r="T2658" s="224"/>
      <c r="U2658" s="225">
        <v>8712.1577542508458</v>
      </c>
      <c r="V2658" s="225">
        <v>9229.2971056283131</v>
      </c>
      <c r="W2658" s="224">
        <v>9597.6168535613924</v>
      </c>
      <c r="X2658" s="225">
        <v>11593.411717687237</v>
      </c>
      <c r="Y2658" s="224">
        <v>13258.159434070649</v>
      </c>
      <c r="Z2658" s="224">
        <v>11967.963204511452</v>
      </c>
      <c r="AA2658" s="224">
        <v>11674.038570556184</v>
      </c>
      <c r="AB2658" s="224">
        <v>12361.057211933619</v>
      </c>
      <c r="AC2658" s="224">
        <v>12048.684928235009</v>
      </c>
      <c r="AD2658" s="224">
        <v>13234.775831715822</v>
      </c>
      <c r="AE2658" s="224">
        <v>13601.32971129539</v>
      </c>
      <c r="AF2658" s="224">
        <v>13188.613668719558</v>
      </c>
      <c r="AG2658" s="224">
        <v>13732.53122190996</v>
      </c>
      <c r="AH2658" s="226">
        <v>13948.619766772506</v>
      </c>
      <c r="AI2658" s="226">
        <v>14243.173474506535</v>
      </c>
      <c r="AT2658" s="11"/>
      <c r="AU2658" s="88"/>
    </row>
    <row r="2659" spans="2:47" outlineLevel="2" x14ac:dyDescent="0.2">
      <c r="C2659" s="119">
        <v>24</v>
      </c>
      <c r="D2659" s="206" t="s">
        <v>219</v>
      </c>
      <c r="E2659" t="s">
        <v>189</v>
      </c>
      <c r="F2659" s="40"/>
      <c r="G2659" s="40"/>
      <c r="H2659" s="227"/>
      <c r="I2659" s="40"/>
      <c r="J2659" s="40"/>
      <c r="K2659" s="227"/>
      <c r="L2659" s="40"/>
      <c r="M2659" s="40"/>
      <c r="N2659" s="40"/>
      <c r="O2659" s="40"/>
      <c r="P2659" s="40"/>
      <c r="Q2659" s="227"/>
      <c r="R2659" s="227"/>
      <c r="S2659" s="227"/>
      <c r="T2659" s="227"/>
      <c r="U2659" s="227"/>
      <c r="V2659" s="227"/>
      <c r="W2659" s="227"/>
      <c r="X2659" s="227"/>
      <c r="Y2659" s="227"/>
      <c r="Z2659" s="227"/>
      <c r="AA2659" s="227"/>
      <c r="AB2659" s="227"/>
      <c r="AC2659" s="227"/>
      <c r="AD2659" s="227"/>
      <c r="AE2659" s="227"/>
      <c r="AF2659" s="227"/>
      <c r="AG2659" s="227"/>
      <c r="AH2659" s="227"/>
      <c r="AI2659" s="227"/>
      <c r="AT2659" s="11"/>
      <c r="AU2659" s="88"/>
    </row>
    <row r="2660" spans="2:47" outlineLevel="2" x14ac:dyDescent="0.2">
      <c r="C2660" s="119">
        <v>24</v>
      </c>
      <c r="D2660" s="206" t="s">
        <v>219</v>
      </c>
      <c r="E2660" s="125"/>
      <c r="F2660" s="207" t="s">
        <v>5</v>
      </c>
      <c r="G2660" s="207"/>
      <c r="H2660" s="207"/>
      <c r="I2660" s="158" t="s">
        <v>57</v>
      </c>
      <c r="J2660" s="228" t="s">
        <v>134</v>
      </c>
      <c r="K2660" s="207"/>
      <c r="L2660" s="207"/>
      <c r="M2660" s="207"/>
      <c r="N2660" s="207"/>
      <c r="O2660" s="207"/>
      <c r="P2660" s="208"/>
      <c r="Q2660" s="229" t="s">
        <v>110</v>
      </c>
      <c r="R2660" s="230"/>
      <c r="S2660" s="231"/>
      <c r="T2660" s="231"/>
      <c r="U2660" s="218">
        <v>17.695174613963925</v>
      </c>
      <c r="V2660" s="218">
        <v>11.519133999867515</v>
      </c>
      <c r="W2660" s="218">
        <v>12.077481045226282</v>
      </c>
      <c r="X2660" s="218">
        <v>12.227483927355623</v>
      </c>
      <c r="Y2660" s="218">
        <v>12.354279592990416</v>
      </c>
      <c r="Z2660" s="218">
        <v>12.512502575764657</v>
      </c>
      <c r="AA2660" s="218">
        <v>12.694172063587855</v>
      </c>
      <c r="AB2660" s="218">
        <v>12.912550859692788</v>
      </c>
      <c r="AC2660" s="218">
        <v>13.134411544743106</v>
      </c>
      <c r="AD2660" s="218">
        <v>13.359801652648443</v>
      </c>
      <c r="AE2660" s="218">
        <v>13.588769116160464</v>
      </c>
      <c r="AF2660" s="218">
        <v>13.821362261068929</v>
      </c>
      <c r="AG2660" s="218">
        <v>14.057629799937425</v>
      </c>
      <c r="AH2660" s="218">
        <v>14.297620825360996</v>
      </c>
      <c r="AI2660" s="218">
        <v>14.5413848027273</v>
      </c>
      <c r="AT2660" s="11"/>
      <c r="AU2660" s="88"/>
    </row>
    <row r="2661" spans="2:47" outlineLevel="2" x14ac:dyDescent="0.2">
      <c r="B2661">
        <v>1</v>
      </c>
      <c r="C2661" s="119">
        <v>24</v>
      </c>
      <c r="D2661" s="206" t="s">
        <v>219</v>
      </c>
      <c r="E2661" s="134"/>
      <c r="F2661" s="124" t="s">
        <v>129</v>
      </c>
      <c r="G2661" s="124"/>
      <c r="H2661" s="124"/>
      <c r="I2661" s="72" t="s">
        <v>62</v>
      </c>
      <c r="J2661" s="234" t="s">
        <v>134</v>
      </c>
      <c r="K2661" s="124"/>
      <c r="L2661" s="124"/>
      <c r="M2661" s="124"/>
      <c r="N2661" s="124"/>
      <c r="O2661" s="124"/>
      <c r="P2661" s="214"/>
      <c r="Q2661" s="235" t="s">
        <v>110</v>
      </c>
      <c r="R2661" s="236"/>
      <c r="S2661" s="237"/>
      <c r="T2661" s="237"/>
      <c r="U2661" s="218">
        <v>0</v>
      </c>
      <c r="V2661" s="218">
        <v>6.4285044714315873</v>
      </c>
      <c r="W2661" s="218">
        <v>6.248506346231502</v>
      </c>
      <c r="X2661" s="218">
        <v>2.5063577270720714</v>
      </c>
      <c r="Y2661" s="218">
        <v>-1.654764578469929</v>
      </c>
      <c r="Z2661" s="218">
        <v>3.2162904431842145</v>
      </c>
      <c r="AA2661" s="218">
        <v>4.9957725077738608</v>
      </c>
      <c r="AB2661" s="218">
        <v>2.158184206996784</v>
      </c>
      <c r="AC2661" s="218">
        <v>3.9576860050427167</v>
      </c>
      <c r="AD2661" s="218">
        <v>1.159759689513097</v>
      </c>
      <c r="AE2661" s="218">
        <v>0.90382995353274476</v>
      </c>
      <c r="AF2661" s="218">
        <v>3.0662618907149342</v>
      </c>
      <c r="AG2661" s="218">
        <v>2.3011531385598842</v>
      </c>
      <c r="AH2661" s="218">
        <v>2.5648305113805265</v>
      </c>
      <c r="AI2661" s="218">
        <v>2.6063822010850211</v>
      </c>
      <c r="AT2661" s="11"/>
      <c r="AU2661" s="88"/>
    </row>
    <row r="2662" spans="2:47" outlineLevel="2" x14ac:dyDescent="0.2">
      <c r="C2662" s="119">
        <v>24</v>
      </c>
      <c r="D2662" s="206" t="s">
        <v>219</v>
      </c>
      <c r="E2662" s="140"/>
      <c r="F2662" s="220" t="s">
        <v>128</v>
      </c>
      <c r="G2662" s="220"/>
      <c r="H2662" s="220"/>
      <c r="I2662" s="161" t="s">
        <v>188</v>
      </c>
      <c r="J2662" s="240" t="s">
        <v>134</v>
      </c>
      <c r="K2662" s="220"/>
      <c r="L2662" s="220"/>
      <c r="M2662" s="220"/>
      <c r="N2662" s="220"/>
      <c r="O2662" s="220"/>
      <c r="P2662" s="221"/>
      <c r="Q2662" s="241" t="s">
        <v>110</v>
      </c>
      <c r="R2662" s="242"/>
      <c r="S2662" s="243"/>
      <c r="T2662" s="243"/>
      <c r="U2662" s="218">
        <v>26.831983951920595</v>
      </c>
      <c r="V2662" s="218">
        <v>28.424686376333941</v>
      </c>
      <c r="W2662" s="218">
        <v>29.559049394599288</v>
      </c>
      <c r="X2662" s="218">
        <v>35.705762674604053</v>
      </c>
      <c r="Y2662" s="218">
        <v>40.832906290455306</v>
      </c>
      <c r="Z2662" s="218">
        <v>36.859318402946066</v>
      </c>
      <c r="AA2662" s="218">
        <v>35.954079851966675</v>
      </c>
      <c r="AB2662" s="218">
        <v>38.069981983228615</v>
      </c>
      <c r="AC2662" s="218">
        <v>37.107927766621216</v>
      </c>
      <c r="AD2662" s="218">
        <v>40.760888719054385</v>
      </c>
      <c r="AE2662" s="218">
        <v>41.889813159109927</v>
      </c>
      <c r="AF2662" s="218">
        <v>40.618717003201631</v>
      </c>
      <c r="AG2662" s="218">
        <v>42.29389179572096</v>
      </c>
      <c r="AH2662" s="218">
        <v>42.959408253468375</v>
      </c>
      <c r="AI2662" s="218">
        <v>43.86658424612552</v>
      </c>
      <c r="AT2662" s="11"/>
      <c r="AU2662" s="88"/>
    </row>
    <row r="2663" spans="2:47" outlineLevel="2" x14ac:dyDescent="0.2">
      <c r="AT2663" s="11"/>
      <c r="AU2663" s="88"/>
    </row>
    <row r="2664" spans="2:47" x14ac:dyDescent="0.2">
      <c r="C2664" s="116">
        <v>25</v>
      </c>
      <c r="D2664" s="67" t="s">
        <v>153</v>
      </c>
      <c r="E2664" s="67"/>
      <c r="F2664" s="67"/>
      <c r="G2664" s="67"/>
      <c r="H2664" s="102"/>
      <c r="I2664" s="67"/>
      <c r="J2664" s="67"/>
      <c r="K2664" s="102"/>
      <c r="L2664" s="67"/>
      <c r="M2664" s="67"/>
      <c r="N2664" s="67"/>
      <c r="O2664" s="67"/>
      <c r="P2664" s="67"/>
      <c r="Q2664" s="117" t="s">
        <v>110</v>
      </c>
      <c r="R2664" s="118">
        <v>0</v>
      </c>
      <c r="S2664" s="118">
        <v>0</v>
      </c>
      <c r="T2664" s="118">
        <v>0</v>
      </c>
      <c r="U2664" s="118">
        <v>17246.103160201539</v>
      </c>
      <c r="V2664" s="118">
        <v>17916.71681489233</v>
      </c>
      <c r="W2664" s="118">
        <v>18432.667895229606</v>
      </c>
      <c r="X2664" s="118">
        <v>20208.783231689817</v>
      </c>
      <c r="Y2664" s="118">
        <v>22187.1507215766</v>
      </c>
      <c r="Z2664" s="118">
        <v>21177.546889043064</v>
      </c>
      <c r="AA2664" s="118">
        <v>22088.666484600835</v>
      </c>
      <c r="AB2664" s="118">
        <v>22491.2638106003</v>
      </c>
      <c r="AC2664" s="118">
        <v>23730.124749179064</v>
      </c>
      <c r="AD2664" s="118">
        <v>24158.044827147551</v>
      </c>
      <c r="AE2664" s="118">
        <v>24183.220969122427</v>
      </c>
      <c r="AF2664" s="118">
        <v>26129.961022523115</v>
      </c>
      <c r="AG2664" s="118">
        <v>25284.19979562347</v>
      </c>
      <c r="AH2664" s="118">
        <v>26224.078225086821</v>
      </c>
      <c r="AI2664" s="118">
        <v>27704.869729636725</v>
      </c>
      <c r="AT2664" s="11"/>
      <c r="AU2664" s="88"/>
    </row>
    <row r="2665" spans="2:47" s="11" customFormat="1" outlineLevel="1" x14ac:dyDescent="0.2">
      <c r="C2665" s="119">
        <v>25</v>
      </c>
      <c r="E2665" s="120" t="s">
        <v>174</v>
      </c>
      <c r="F2665" s="121"/>
      <c r="G2665" s="121"/>
      <c r="H2665" s="121"/>
      <c r="I2665" s="121"/>
      <c r="J2665" s="121"/>
      <c r="K2665" s="121"/>
      <c r="L2665" s="121"/>
      <c r="M2665" s="121"/>
      <c r="N2665" s="121"/>
      <c r="O2665" s="121"/>
      <c r="P2665" s="121"/>
      <c r="Q2665" s="122"/>
      <c r="R2665" s="123"/>
      <c r="S2665" s="123"/>
      <c r="T2665" s="123"/>
      <c r="U2665" s="123"/>
      <c r="V2665" s="123"/>
      <c r="W2665" s="123"/>
      <c r="X2665" s="123"/>
      <c r="Y2665" s="123"/>
      <c r="Z2665" s="123"/>
      <c r="AA2665" s="123"/>
      <c r="AB2665" s="123"/>
      <c r="AC2665" s="123"/>
      <c r="AD2665" s="123"/>
      <c r="AE2665" s="123"/>
      <c r="AF2665" s="123"/>
      <c r="AG2665" s="123"/>
      <c r="AH2665" s="123"/>
      <c r="AI2665" s="123"/>
      <c r="AU2665" s="88"/>
    </row>
    <row r="2666" spans="2:47" s="11" customFormat="1" outlineLevel="2" x14ac:dyDescent="0.2">
      <c r="C2666" s="119">
        <v>25</v>
      </c>
      <c r="E2666" s="124" t="s">
        <v>175</v>
      </c>
      <c r="U2666" s="25" t="s">
        <v>87</v>
      </c>
      <c r="V2666" s="25"/>
      <c r="W2666" s="25" t="s">
        <v>88</v>
      </c>
      <c r="X2666" s="25" t="s">
        <v>89</v>
      </c>
      <c r="AU2666" s="88"/>
    </row>
    <row r="2667" spans="2:47" s="11" customFormat="1" outlineLevel="2" x14ac:dyDescent="0.2">
      <c r="C2667" s="119">
        <v>25</v>
      </c>
      <c r="E2667" s="125"/>
      <c r="F2667" s="126" t="s">
        <v>209</v>
      </c>
      <c r="G2667" s="127"/>
      <c r="H2667" s="127"/>
      <c r="I2667" s="127"/>
      <c r="J2667" s="127"/>
      <c r="K2667" s="127"/>
      <c r="L2667" s="127"/>
      <c r="M2667" s="127"/>
      <c r="N2667" s="127"/>
      <c r="O2667" s="127"/>
      <c r="P2667" s="127"/>
      <c r="Q2667" s="128" t="s">
        <v>110</v>
      </c>
      <c r="R2667" s="129"/>
      <c r="S2667" s="130"/>
      <c r="T2667" s="130"/>
      <c r="U2667" s="131">
        <v>3791.5024599999897</v>
      </c>
      <c r="V2667" s="131">
        <v>3862.7827062479901</v>
      </c>
      <c r="W2667" s="132">
        <v>3920.7244468417102</v>
      </c>
      <c r="X2667" s="131">
        <v>3983.4560379911777</v>
      </c>
      <c r="Y2667" s="130">
        <v>4035.2409664850634</v>
      </c>
      <c r="Z2667" s="130">
        <v>4099.8048219488246</v>
      </c>
      <c r="AA2667" s="130">
        <v>4181.8009183878012</v>
      </c>
      <c r="AB2667" s="130">
        <v>4265.4369367555573</v>
      </c>
      <c r="AC2667" s="130">
        <v>4350.7456754906689</v>
      </c>
      <c r="AD2667" s="130">
        <v>4437.7605890004825</v>
      </c>
      <c r="AE2667" s="130">
        <v>4526.5158007804921</v>
      </c>
      <c r="AF2667" s="130">
        <v>4617.0461167961021</v>
      </c>
      <c r="AG2667" s="130">
        <v>4709.3870391320243</v>
      </c>
      <c r="AH2667" s="133">
        <v>4803.5747799146648</v>
      </c>
      <c r="AI2667" s="133">
        <v>4899.6462755129578</v>
      </c>
      <c r="AK2667" s="91"/>
      <c r="AU2667" s="88"/>
    </row>
    <row r="2668" spans="2:47" s="11" customFormat="1" outlineLevel="2" x14ac:dyDescent="0.2">
      <c r="C2668" s="119">
        <v>25</v>
      </c>
      <c r="E2668" s="134"/>
      <c r="F2668" s="36" t="s">
        <v>31</v>
      </c>
      <c r="Q2668" s="135" t="s">
        <v>110</v>
      </c>
      <c r="R2668" s="136"/>
      <c r="S2668" s="88"/>
      <c r="T2668" s="88"/>
      <c r="U2668" s="137">
        <v>736.5662399999992</v>
      </c>
      <c r="V2668" s="137">
        <v>887.56231919999914</v>
      </c>
      <c r="W2668" s="138">
        <v>978.35994445415906</v>
      </c>
      <c r="X2668" s="137">
        <v>1002.6232710766224</v>
      </c>
      <c r="Y2668" s="88">
        <v>1026.3854426011383</v>
      </c>
      <c r="Z2668" s="88">
        <v>1049.4791150596641</v>
      </c>
      <c r="AA2668" s="88">
        <v>1070.4686973608573</v>
      </c>
      <c r="AB2668" s="88">
        <v>1091.8780713080744</v>
      </c>
      <c r="AC2668" s="88">
        <v>1113.7156327342359</v>
      </c>
      <c r="AD2668" s="88">
        <v>1135.9899453889207</v>
      </c>
      <c r="AE2668" s="88">
        <v>1158.709744296699</v>
      </c>
      <c r="AF2668" s="88">
        <v>1181.883939182633</v>
      </c>
      <c r="AG2668" s="88">
        <v>1205.5216179662857</v>
      </c>
      <c r="AH2668" s="139">
        <v>1229.6320503256115</v>
      </c>
      <c r="AI2668" s="139">
        <v>1254.2246913321237</v>
      </c>
      <c r="AU2668" s="88"/>
    </row>
    <row r="2669" spans="2:47" s="11" customFormat="1" outlineLevel="2" x14ac:dyDescent="0.2">
      <c r="C2669" s="119">
        <v>25</v>
      </c>
      <c r="E2669" s="134"/>
      <c r="F2669" s="36" t="s">
        <v>28</v>
      </c>
      <c r="Q2669" s="135" t="s">
        <v>110</v>
      </c>
      <c r="R2669" s="136"/>
      <c r="S2669" s="88"/>
      <c r="T2669" s="88"/>
      <c r="U2669" s="137">
        <v>0</v>
      </c>
      <c r="V2669" s="137">
        <v>0</v>
      </c>
      <c r="W2669" s="138">
        <v>0</v>
      </c>
      <c r="X2669" s="137">
        <v>0</v>
      </c>
      <c r="Y2669" s="88">
        <v>0</v>
      </c>
      <c r="Z2669" s="88">
        <v>0</v>
      </c>
      <c r="AA2669" s="88">
        <v>0</v>
      </c>
      <c r="AB2669" s="88">
        <v>0</v>
      </c>
      <c r="AC2669" s="88">
        <v>0</v>
      </c>
      <c r="AD2669" s="88">
        <v>0</v>
      </c>
      <c r="AE2669" s="88">
        <v>0</v>
      </c>
      <c r="AF2669" s="88">
        <v>0</v>
      </c>
      <c r="AG2669" s="88">
        <v>0</v>
      </c>
      <c r="AH2669" s="139">
        <v>0</v>
      </c>
      <c r="AI2669" s="139">
        <v>0</v>
      </c>
      <c r="AU2669" s="88"/>
    </row>
    <row r="2670" spans="2:47" s="11" customFormat="1" outlineLevel="2" x14ac:dyDescent="0.2">
      <c r="C2670" s="119">
        <v>25</v>
      </c>
      <c r="E2670" s="134"/>
      <c r="F2670" s="36" t="s">
        <v>210</v>
      </c>
      <c r="Q2670" s="135" t="s">
        <v>110</v>
      </c>
      <c r="R2670" s="136"/>
      <c r="S2670" s="88"/>
      <c r="T2670" s="88"/>
      <c r="U2670" s="137">
        <v>4509.9202395536067</v>
      </c>
      <c r="V2670" s="137">
        <v>4670.4340128791973</v>
      </c>
      <c r="W2670" s="138">
        <v>4801.3956116213021</v>
      </c>
      <c r="X2670" s="137">
        <v>4933.207037513791</v>
      </c>
      <c r="Y2670" s="88">
        <v>5052.4090216660225</v>
      </c>
      <c r="Z2670" s="88">
        <v>5158.871393744349</v>
      </c>
      <c r="AA2670" s="88">
        <v>5261.2592964985515</v>
      </c>
      <c r="AB2670" s="88">
        <v>5365.6792876361005</v>
      </c>
      <c r="AC2670" s="88">
        <v>5472.1716979293487</v>
      </c>
      <c r="AD2670" s="88">
        <v>5580.7776585937863</v>
      </c>
      <c r="AE2670" s="88">
        <v>5691.5391171744004</v>
      </c>
      <c r="AF2670" s="88">
        <v>5804.4988537473319</v>
      </c>
      <c r="AG2670" s="88">
        <v>5919.7004974430874</v>
      </c>
      <c r="AH2670" s="139">
        <v>6037.1885432976851</v>
      </c>
      <c r="AI2670" s="139">
        <v>6157.0083694382438</v>
      </c>
      <c r="AU2670" s="88"/>
    </row>
    <row r="2671" spans="2:47" s="11" customFormat="1" outlineLevel="2" x14ac:dyDescent="0.2">
      <c r="C2671" s="119">
        <v>25</v>
      </c>
      <c r="E2671" s="134"/>
      <c r="F2671" s="36" t="s">
        <v>211</v>
      </c>
      <c r="Q2671" s="135" t="s">
        <v>110</v>
      </c>
      <c r="R2671" s="136"/>
      <c r="S2671" s="88"/>
      <c r="T2671" s="88"/>
      <c r="U2671" s="137">
        <v>3641.5133600000031</v>
      </c>
      <c r="V2671" s="137">
        <v>3770.7870842800035</v>
      </c>
      <c r="W2671" s="138">
        <v>3876.3691226398437</v>
      </c>
      <c r="X2671" s="137">
        <v>3982.5816366001759</v>
      </c>
      <c r="Y2671" s="88">
        <v>4079.3583703695608</v>
      </c>
      <c r="Z2671" s="88">
        <v>4165.4328319843589</v>
      </c>
      <c r="AA2671" s="88">
        <v>4248.324945340848</v>
      </c>
      <c r="AB2671" s="88">
        <v>4332.8666117531311</v>
      </c>
      <c r="AC2671" s="88">
        <v>4419.0906573270186</v>
      </c>
      <c r="AD2671" s="88">
        <v>4507.0305614078261</v>
      </c>
      <c r="AE2671" s="88">
        <v>4596.7204695798418</v>
      </c>
      <c r="AF2671" s="88">
        <v>4688.1952069244808</v>
      </c>
      <c r="AG2671" s="88">
        <v>4781.4902915422781</v>
      </c>
      <c r="AH2671" s="139">
        <v>4876.6419483439695</v>
      </c>
      <c r="AI2671" s="139">
        <v>4973.6871231160148</v>
      </c>
      <c r="AU2671" s="88"/>
    </row>
    <row r="2672" spans="2:47" s="11" customFormat="1" outlineLevel="2" x14ac:dyDescent="0.2">
      <c r="C2672" s="119">
        <v>25</v>
      </c>
      <c r="E2672" s="134"/>
      <c r="F2672" s="36" t="s">
        <v>212</v>
      </c>
      <c r="Q2672" s="135" t="s">
        <v>110</v>
      </c>
      <c r="R2672" s="136"/>
      <c r="S2672" s="88"/>
      <c r="T2672" s="88"/>
      <c r="U2672" s="137">
        <v>1204.1116309840072</v>
      </c>
      <c r="V2672" s="137">
        <v>1247.7388279438485</v>
      </c>
      <c r="W2672" s="138">
        <v>1283.0813652613049</v>
      </c>
      <c r="X2672" s="137">
        <v>1318.7803444032604</v>
      </c>
      <c r="Y2672" s="88">
        <v>1350.7683009738842</v>
      </c>
      <c r="Z2672" s="88">
        <v>1378.9619584605207</v>
      </c>
      <c r="AA2672" s="88">
        <v>1406.300713369538</v>
      </c>
      <c r="AB2672" s="88">
        <v>1434.1814756308174</v>
      </c>
      <c r="AC2672" s="88">
        <v>1462.6149908679574</v>
      </c>
      <c r="AD2672" s="88">
        <v>1491.6122177430443</v>
      </c>
      <c r="AE2672" s="88">
        <v>1521.1843321802683</v>
      </c>
      <c r="AF2672" s="88">
        <v>1551.3427316732766</v>
      </c>
      <c r="AG2672" s="88">
        <v>1582.0990396779223</v>
      </c>
      <c r="AH2672" s="139">
        <v>1613.465110092101</v>
      </c>
      <c r="AI2672" s="139">
        <v>1645.4530318244042</v>
      </c>
      <c r="AU2672" s="88"/>
    </row>
    <row r="2673" spans="3:47" s="11" customFormat="1" outlineLevel="2" x14ac:dyDescent="0.2">
      <c r="C2673" s="119">
        <v>25</v>
      </c>
      <c r="E2673" s="134"/>
      <c r="F2673" s="36" t="s">
        <v>213</v>
      </c>
      <c r="Q2673" s="135" t="s">
        <v>110</v>
      </c>
      <c r="R2673" s="136"/>
      <c r="S2673" s="88"/>
      <c r="T2673" s="88"/>
      <c r="U2673" s="137">
        <v>335.72211000000004</v>
      </c>
      <c r="V2673" s="137">
        <v>347.64024490500009</v>
      </c>
      <c r="W2673" s="138">
        <v>357.3741717623401</v>
      </c>
      <c r="X2673" s="137">
        <v>367.16622406862825</v>
      </c>
      <c r="Y2673" s="88">
        <v>376.08836331349602</v>
      </c>
      <c r="Z2673" s="88">
        <v>384.02382777941085</v>
      </c>
      <c r="AA2673" s="88">
        <v>391.66590195222113</v>
      </c>
      <c r="AB2673" s="88">
        <v>399.46005340107035</v>
      </c>
      <c r="AC2673" s="88">
        <v>407.40930846375164</v>
      </c>
      <c r="AD2673" s="88">
        <v>415.51675370218032</v>
      </c>
      <c r="AE2673" s="88">
        <v>423.78553710085373</v>
      </c>
      <c r="AF2673" s="88">
        <v>432.21886928916075</v>
      </c>
      <c r="AG2673" s="88">
        <v>440.82002478801508</v>
      </c>
      <c r="AH2673" s="139">
        <v>449.59234328129656</v>
      </c>
      <c r="AI2673" s="139">
        <v>458.53923091259441</v>
      </c>
      <c r="AU2673" s="88"/>
    </row>
    <row r="2674" spans="3:47" s="11" customFormat="1" outlineLevel="2" x14ac:dyDescent="0.2">
      <c r="C2674" s="119">
        <v>25</v>
      </c>
      <c r="E2674" s="134"/>
      <c r="F2674" s="36" t="s">
        <v>214</v>
      </c>
      <c r="Q2674" s="135" t="s">
        <v>110</v>
      </c>
      <c r="R2674" s="136"/>
      <c r="S2674" s="88"/>
      <c r="T2674" s="88"/>
      <c r="U2674" s="137">
        <v>2178.1028596639326</v>
      </c>
      <c r="V2674" s="137">
        <v>2250.979778206291</v>
      </c>
      <c r="W2674" s="138">
        <v>2311.9652198645044</v>
      </c>
      <c r="X2674" s="137">
        <v>2372.5865567339451</v>
      </c>
      <c r="Y2674" s="88">
        <v>2429.1850217919759</v>
      </c>
      <c r="Z2674" s="88">
        <v>2481.9833823416088</v>
      </c>
      <c r="AA2674" s="88">
        <v>2531.4196186317263</v>
      </c>
      <c r="AB2674" s="88">
        <v>2581.8405276944018</v>
      </c>
      <c r="AC2674" s="88">
        <v>2633.2657222781322</v>
      </c>
      <c r="AD2674" s="88">
        <v>2685.7152057788608</v>
      </c>
      <c r="AE2674" s="88">
        <v>2739.2093800209072</v>
      </c>
      <c r="AF2674" s="88">
        <v>2793.7690531928779</v>
      </c>
      <c r="AG2674" s="88">
        <v>2849.4154479416452</v>
      </c>
      <c r="AH2674" s="139">
        <v>2906.1702096275421</v>
      </c>
      <c r="AI2674" s="139">
        <v>2964.0554147439857</v>
      </c>
      <c r="AU2674" s="88"/>
    </row>
    <row r="2675" spans="3:47" s="11" customFormat="1" outlineLevel="2" x14ac:dyDescent="0.2">
      <c r="C2675" s="119">
        <v>25</v>
      </c>
      <c r="E2675" s="134"/>
      <c r="F2675" s="36" t="s">
        <v>215</v>
      </c>
      <c r="Q2675" s="135" t="s">
        <v>110</v>
      </c>
      <c r="R2675" s="136"/>
      <c r="S2675" s="88"/>
      <c r="T2675" s="88"/>
      <c r="U2675" s="137">
        <v>848.6642599999999</v>
      </c>
      <c r="V2675" s="137">
        <v>878.79184122999993</v>
      </c>
      <c r="W2675" s="138">
        <v>903.39801278443997</v>
      </c>
      <c r="X2675" s="137">
        <v>928.15111833473372</v>
      </c>
      <c r="Y2675" s="88">
        <v>950.70519051026793</v>
      </c>
      <c r="Z2675" s="88">
        <v>970.76507003003474</v>
      </c>
      <c r="AA2675" s="88">
        <v>990.08329492363248</v>
      </c>
      <c r="AB2675" s="88">
        <v>1009.7859524926128</v>
      </c>
      <c r="AC2675" s="88">
        <v>1029.8806929472157</v>
      </c>
      <c r="AD2675" s="88">
        <v>1050.3753187368654</v>
      </c>
      <c r="AE2675" s="88">
        <v>1071.2777875797292</v>
      </c>
      <c r="AF2675" s="88">
        <v>1092.5962155525658</v>
      </c>
      <c r="AG2675" s="88">
        <v>1114.3388802420618</v>
      </c>
      <c r="AH2675" s="139">
        <v>1136.5142239588788</v>
      </c>
      <c r="AI2675" s="139">
        <v>1159.1308570156605</v>
      </c>
      <c r="AU2675" s="88"/>
    </row>
    <row r="2676" spans="3:47" s="11" customFormat="1" outlineLevel="2" x14ac:dyDescent="0.2">
      <c r="C2676" s="119">
        <v>25</v>
      </c>
      <c r="E2676" s="134"/>
      <c r="F2676" s="36" t="s">
        <v>216</v>
      </c>
      <c r="Q2676" s="135" t="s">
        <v>110</v>
      </c>
      <c r="R2676" s="136"/>
      <c r="S2676" s="88"/>
      <c r="T2676" s="88"/>
      <c r="U2676" s="137">
        <v>0</v>
      </c>
      <c r="V2676" s="137">
        <v>0</v>
      </c>
      <c r="W2676" s="138">
        <v>0</v>
      </c>
      <c r="X2676" s="137">
        <v>0</v>
      </c>
      <c r="Y2676" s="88">
        <v>0</v>
      </c>
      <c r="Z2676" s="88">
        <v>0</v>
      </c>
      <c r="AA2676" s="88">
        <v>0</v>
      </c>
      <c r="AB2676" s="88">
        <v>0</v>
      </c>
      <c r="AC2676" s="88">
        <v>0</v>
      </c>
      <c r="AD2676" s="88">
        <v>0</v>
      </c>
      <c r="AE2676" s="88">
        <v>0</v>
      </c>
      <c r="AF2676" s="88">
        <v>0</v>
      </c>
      <c r="AG2676" s="88">
        <v>0</v>
      </c>
      <c r="AH2676" s="139">
        <v>0</v>
      </c>
      <c r="AI2676" s="139">
        <v>0</v>
      </c>
      <c r="AU2676" s="88"/>
    </row>
    <row r="2677" spans="3:47" s="11" customFormat="1" outlineLevel="2" x14ac:dyDescent="0.2">
      <c r="C2677" s="119">
        <v>25</v>
      </c>
      <c r="E2677" s="134"/>
      <c r="F2677" s="36" t="s">
        <v>33</v>
      </c>
      <c r="Q2677" s="135" t="s">
        <v>110</v>
      </c>
      <c r="R2677" s="136"/>
      <c r="S2677" s="88"/>
      <c r="T2677" s="88"/>
      <c r="U2677" s="137">
        <v>0</v>
      </c>
      <c r="V2677" s="137">
        <v>0</v>
      </c>
      <c r="W2677" s="138">
        <v>0</v>
      </c>
      <c r="X2677" s="137">
        <v>0</v>
      </c>
      <c r="Y2677" s="88">
        <v>0</v>
      </c>
      <c r="Z2677" s="88">
        <v>0</v>
      </c>
      <c r="AA2677" s="88">
        <v>0</v>
      </c>
      <c r="AB2677" s="88">
        <v>0</v>
      </c>
      <c r="AC2677" s="88">
        <v>0</v>
      </c>
      <c r="AD2677" s="88">
        <v>0</v>
      </c>
      <c r="AE2677" s="88">
        <v>0</v>
      </c>
      <c r="AF2677" s="88">
        <v>0</v>
      </c>
      <c r="AG2677" s="88">
        <v>0</v>
      </c>
      <c r="AH2677" s="139">
        <v>0</v>
      </c>
      <c r="AI2677" s="139">
        <v>0</v>
      </c>
      <c r="AU2677" s="88"/>
    </row>
    <row r="2678" spans="3:47" s="11" customFormat="1" outlineLevel="2" x14ac:dyDescent="0.2">
      <c r="C2678" s="119">
        <v>25</v>
      </c>
      <c r="E2678" s="134"/>
      <c r="F2678" s="36" t="s">
        <v>34</v>
      </c>
      <c r="Q2678" s="135" t="s">
        <v>110</v>
      </c>
      <c r="R2678" s="136"/>
      <c r="S2678" s="88"/>
      <c r="T2678" s="88"/>
      <c r="U2678" s="137">
        <v>0</v>
      </c>
      <c r="V2678" s="137">
        <v>0</v>
      </c>
      <c r="W2678" s="138">
        <v>0</v>
      </c>
      <c r="X2678" s="137">
        <v>0</v>
      </c>
      <c r="Y2678" s="88">
        <v>0</v>
      </c>
      <c r="Z2678" s="88">
        <v>0</v>
      </c>
      <c r="AA2678" s="88">
        <v>0</v>
      </c>
      <c r="AB2678" s="88">
        <v>0</v>
      </c>
      <c r="AC2678" s="88">
        <v>0</v>
      </c>
      <c r="AD2678" s="88">
        <v>0</v>
      </c>
      <c r="AE2678" s="88">
        <v>0</v>
      </c>
      <c r="AF2678" s="88">
        <v>0</v>
      </c>
      <c r="AG2678" s="88">
        <v>0</v>
      </c>
      <c r="AH2678" s="139">
        <v>0</v>
      </c>
      <c r="AI2678" s="139">
        <v>0</v>
      </c>
      <c r="AU2678" s="88"/>
    </row>
    <row r="2679" spans="3:47" s="11" customFormat="1" outlineLevel="2" x14ac:dyDescent="0.2">
      <c r="C2679" s="119">
        <v>25</v>
      </c>
      <c r="E2679" s="134"/>
      <c r="F2679" s="36" t="s">
        <v>217</v>
      </c>
      <c r="Q2679" s="135" t="s">
        <v>110</v>
      </c>
      <c r="R2679" s="136"/>
      <c r="S2679" s="88"/>
      <c r="T2679" s="88"/>
      <c r="U2679" s="137">
        <v>0</v>
      </c>
      <c r="V2679" s="137">
        <v>0</v>
      </c>
      <c r="W2679" s="138">
        <v>0</v>
      </c>
      <c r="X2679" s="137">
        <v>0</v>
      </c>
      <c r="Y2679" s="88">
        <v>0</v>
      </c>
      <c r="Z2679" s="88">
        <v>0</v>
      </c>
      <c r="AA2679" s="88">
        <v>0</v>
      </c>
      <c r="AB2679" s="88">
        <v>0</v>
      </c>
      <c r="AC2679" s="88">
        <v>0</v>
      </c>
      <c r="AD2679" s="88">
        <v>0</v>
      </c>
      <c r="AE2679" s="88">
        <v>0</v>
      </c>
      <c r="AF2679" s="88">
        <v>0</v>
      </c>
      <c r="AG2679" s="88">
        <v>0</v>
      </c>
      <c r="AH2679" s="139">
        <v>0</v>
      </c>
      <c r="AI2679" s="139">
        <v>0</v>
      </c>
      <c r="AU2679" s="88"/>
    </row>
    <row r="2680" spans="3:47" s="11" customFormat="1" outlineLevel="2" x14ac:dyDescent="0.2">
      <c r="C2680" s="119">
        <v>25</v>
      </c>
      <c r="E2680" s="134"/>
      <c r="F2680" s="36" t="s">
        <v>152</v>
      </c>
      <c r="Q2680" s="135" t="s">
        <v>110</v>
      </c>
      <c r="R2680" s="136"/>
      <c r="S2680" s="88"/>
      <c r="T2680" s="88"/>
      <c r="U2680" s="137">
        <v>0</v>
      </c>
      <c r="V2680" s="137">
        <v>0</v>
      </c>
      <c r="W2680" s="138">
        <v>0</v>
      </c>
      <c r="X2680" s="137">
        <v>0</v>
      </c>
      <c r="Y2680" s="88">
        <v>0</v>
      </c>
      <c r="Z2680" s="88">
        <v>0</v>
      </c>
      <c r="AA2680" s="88">
        <v>0</v>
      </c>
      <c r="AB2680" s="88">
        <v>0</v>
      </c>
      <c r="AC2680" s="88">
        <v>0</v>
      </c>
      <c r="AD2680" s="88">
        <v>0</v>
      </c>
      <c r="AE2680" s="88">
        <v>0</v>
      </c>
      <c r="AF2680" s="88">
        <v>0</v>
      </c>
      <c r="AG2680" s="88">
        <v>0</v>
      </c>
      <c r="AH2680" s="139">
        <v>0</v>
      </c>
      <c r="AI2680" s="139">
        <v>0</v>
      </c>
      <c r="AU2680" s="88"/>
    </row>
    <row r="2681" spans="3:47" s="11" customFormat="1" outlineLevel="2" x14ac:dyDescent="0.2">
      <c r="C2681" s="119">
        <v>25</v>
      </c>
      <c r="E2681" s="140"/>
      <c r="F2681" s="141" t="s">
        <v>152</v>
      </c>
      <c r="G2681" s="142"/>
      <c r="H2681" s="142"/>
      <c r="I2681" s="142"/>
      <c r="J2681" s="142"/>
      <c r="K2681" s="142"/>
      <c r="L2681" s="142"/>
      <c r="M2681" s="142"/>
      <c r="N2681" s="142"/>
      <c r="O2681" s="142"/>
      <c r="P2681" s="142"/>
      <c r="Q2681" s="143" t="s">
        <v>110</v>
      </c>
      <c r="R2681" s="144"/>
      <c r="S2681" s="145"/>
      <c r="T2681" s="145"/>
      <c r="U2681" s="146">
        <v>0</v>
      </c>
      <c r="V2681" s="146">
        <v>0</v>
      </c>
      <c r="W2681" s="147">
        <v>0</v>
      </c>
      <c r="X2681" s="146">
        <v>0</v>
      </c>
      <c r="Y2681" s="145">
        <v>0</v>
      </c>
      <c r="Z2681" s="145">
        <v>0</v>
      </c>
      <c r="AA2681" s="145">
        <v>0</v>
      </c>
      <c r="AB2681" s="145">
        <v>0</v>
      </c>
      <c r="AC2681" s="145">
        <v>0</v>
      </c>
      <c r="AD2681" s="145">
        <v>0</v>
      </c>
      <c r="AE2681" s="145">
        <v>0</v>
      </c>
      <c r="AF2681" s="145">
        <v>0</v>
      </c>
      <c r="AG2681" s="145">
        <v>0</v>
      </c>
      <c r="AH2681" s="148">
        <v>0</v>
      </c>
      <c r="AI2681" s="148">
        <v>0</v>
      </c>
      <c r="AU2681" s="88"/>
    </row>
    <row r="2682" spans="3:47" s="11" customFormat="1" outlineLevel="2" x14ac:dyDescent="0.2">
      <c r="C2682" s="119">
        <v>25</v>
      </c>
      <c r="F2682" s="149"/>
      <c r="G2682" s="149"/>
      <c r="H2682" s="149"/>
      <c r="I2682" s="149"/>
      <c r="J2682" s="149"/>
      <c r="K2682" s="149"/>
      <c r="L2682" s="149"/>
      <c r="M2682" s="149"/>
      <c r="N2682" s="149"/>
      <c r="O2682" s="149"/>
      <c r="P2682" s="149" t="s">
        <v>175</v>
      </c>
      <c r="Q2682" s="16" t="s">
        <v>110</v>
      </c>
      <c r="R2682" s="150"/>
      <c r="S2682" s="150"/>
      <c r="T2682" s="150"/>
      <c r="U2682" s="150">
        <v>17246.103160201539</v>
      </c>
      <c r="V2682" s="150">
        <v>17916.71681489233</v>
      </c>
      <c r="W2682" s="150">
        <v>18432.667895229606</v>
      </c>
      <c r="X2682" s="150">
        <v>18888.552226722331</v>
      </c>
      <c r="Y2682" s="150">
        <v>19300.14067771141</v>
      </c>
      <c r="Z2682" s="150">
        <v>19689.322401348774</v>
      </c>
      <c r="AA2682" s="150">
        <v>20081.323386465174</v>
      </c>
      <c r="AB2682" s="150">
        <v>20481.128916671769</v>
      </c>
      <c r="AC2682" s="150">
        <v>20888.894378038331</v>
      </c>
      <c r="AD2682" s="150">
        <v>21304.778250351963</v>
      </c>
      <c r="AE2682" s="150">
        <v>21728.942168713194</v>
      </c>
      <c r="AF2682" s="150">
        <v>22161.55098635843</v>
      </c>
      <c r="AG2682" s="150">
        <v>22602.772838733326</v>
      </c>
      <c r="AH2682" s="150">
        <v>23052.779208841745</v>
      </c>
      <c r="AI2682" s="150">
        <v>23511.744993895983</v>
      </c>
      <c r="AU2682" s="88"/>
    </row>
    <row r="2683" spans="3:47" s="11" customFormat="1" outlineLevel="2" x14ac:dyDescent="0.2">
      <c r="C2683" s="119">
        <v>25</v>
      </c>
      <c r="E2683" s="124" t="s">
        <v>176</v>
      </c>
      <c r="AU2683" s="88"/>
    </row>
    <row r="2684" spans="3:47" s="11" customFormat="1" outlineLevel="2" x14ac:dyDescent="0.2">
      <c r="C2684" s="119">
        <v>25</v>
      </c>
      <c r="E2684" s="151" t="s">
        <v>209</v>
      </c>
      <c r="F2684" s="127"/>
      <c r="G2684" s="127"/>
      <c r="H2684" s="127"/>
      <c r="I2684" s="127"/>
      <c r="J2684" s="127"/>
      <c r="K2684" s="127"/>
      <c r="L2684" s="127"/>
      <c r="M2684" s="127"/>
      <c r="N2684" s="127"/>
      <c r="O2684" s="127"/>
      <c r="P2684" s="152"/>
      <c r="Q2684" s="128" t="s">
        <v>110</v>
      </c>
      <c r="R2684" s="129"/>
      <c r="S2684" s="130"/>
      <c r="T2684" s="130"/>
      <c r="U2684" s="131">
        <v>0</v>
      </c>
      <c r="V2684" s="131">
        <v>0</v>
      </c>
      <c r="W2684" s="132">
        <v>0</v>
      </c>
      <c r="X2684" s="131">
        <v>0</v>
      </c>
      <c r="Y2684" s="130">
        <v>0</v>
      </c>
      <c r="Z2684" s="130">
        <v>0</v>
      </c>
      <c r="AA2684" s="130">
        <v>0</v>
      </c>
      <c r="AB2684" s="130">
        <v>0</v>
      </c>
      <c r="AC2684" s="130">
        <v>0</v>
      </c>
      <c r="AD2684" s="130">
        <v>0</v>
      </c>
      <c r="AE2684" s="130">
        <v>0</v>
      </c>
      <c r="AF2684" s="130">
        <v>0</v>
      </c>
      <c r="AG2684" s="130">
        <v>0</v>
      </c>
      <c r="AH2684" s="133">
        <v>0</v>
      </c>
      <c r="AI2684" s="133">
        <v>0</v>
      </c>
      <c r="AU2684" s="88"/>
    </row>
    <row r="2685" spans="3:47" s="11" customFormat="1" outlineLevel="2" x14ac:dyDescent="0.2">
      <c r="C2685" s="119">
        <v>25</v>
      </c>
      <c r="E2685" s="153" t="s">
        <v>31</v>
      </c>
      <c r="P2685" s="149"/>
      <c r="Q2685" s="135" t="s">
        <v>110</v>
      </c>
      <c r="R2685" s="136"/>
      <c r="S2685" s="88"/>
      <c r="T2685" s="88"/>
      <c r="U2685" s="137">
        <v>0</v>
      </c>
      <c r="V2685" s="137">
        <v>0</v>
      </c>
      <c r="W2685" s="138">
        <v>0</v>
      </c>
      <c r="X2685" s="137">
        <v>0</v>
      </c>
      <c r="Y2685" s="88">
        <v>0</v>
      </c>
      <c r="Z2685" s="88">
        <v>0</v>
      </c>
      <c r="AA2685" s="88">
        <v>0</v>
      </c>
      <c r="AB2685" s="88">
        <v>0</v>
      </c>
      <c r="AC2685" s="88">
        <v>0</v>
      </c>
      <c r="AD2685" s="88">
        <v>0</v>
      </c>
      <c r="AE2685" s="88">
        <v>0</v>
      </c>
      <c r="AF2685" s="88">
        <v>0</v>
      </c>
      <c r="AG2685" s="88">
        <v>0</v>
      </c>
      <c r="AH2685" s="139">
        <v>0</v>
      </c>
      <c r="AI2685" s="139">
        <v>0</v>
      </c>
      <c r="AU2685" s="88"/>
    </row>
    <row r="2686" spans="3:47" s="11" customFormat="1" outlineLevel="2" x14ac:dyDescent="0.2">
      <c r="C2686" s="119">
        <v>25</v>
      </c>
      <c r="E2686" s="153" t="s">
        <v>28</v>
      </c>
      <c r="P2686" s="149"/>
      <c r="Q2686" s="135" t="s">
        <v>110</v>
      </c>
      <c r="R2686" s="136"/>
      <c r="S2686" s="88"/>
      <c r="T2686" s="88"/>
      <c r="U2686" s="137">
        <v>0</v>
      </c>
      <c r="V2686" s="137">
        <v>0</v>
      </c>
      <c r="W2686" s="138">
        <v>0</v>
      </c>
      <c r="X2686" s="137">
        <v>0</v>
      </c>
      <c r="Y2686" s="88">
        <v>0</v>
      </c>
      <c r="Z2686" s="88">
        <v>0</v>
      </c>
      <c r="AA2686" s="88">
        <v>0</v>
      </c>
      <c r="AB2686" s="88">
        <v>0</v>
      </c>
      <c r="AC2686" s="88">
        <v>0</v>
      </c>
      <c r="AD2686" s="88">
        <v>0</v>
      </c>
      <c r="AE2686" s="88">
        <v>0</v>
      </c>
      <c r="AF2686" s="88">
        <v>0</v>
      </c>
      <c r="AG2686" s="88">
        <v>0</v>
      </c>
      <c r="AH2686" s="139">
        <v>0</v>
      </c>
      <c r="AI2686" s="139">
        <v>0</v>
      </c>
      <c r="AU2686" s="88"/>
    </row>
    <row r="2687" spans="3:47" s="11" customFormat="1" outlineLevel="2" x14ac:dyDescent="0.2">
      <c r="C2687" s="119">
        <v>25</v>
      </c>
      <c r="E2687" s="153" t="s">
        <v>210</v>
      </c>
      <c r="P2687" s="149"/>
      <c r="Q2687" s="135" t="s">
        <v>110</v>
      </c>
      <c r="R2687" s="136"/>
      <c r="S2687" s="88"/>
      <c r="T2687" s="88"/>
      <c r="U2687" s="137">
        <v>0</v>
      </c>
      <c r="V2687" s="137">
        <v>0</v>
      </c>
      <c r="W2687" s="138">
        <v>0</v>
      </c>
      <c r="X2687" s="137">
        <v>0</v>
      </c>
      <c r="Y2687" s="88">
        <v>0</v>
      </c>
      <c r="Z2687" s="88">
        <v>0</v>
      </c>
      <c r="AA2687" s="88">
        <v>0</v>
      </c>
      <c r="AB2687" s="88">
        <v>0</v>
      </c>
      <c r="AC2687" s="88">
        <v>0</v>
      </c>
      <c r="AD2687" s="88">
        <v>0</v>
      </c>
      <c r="AE2687" s="88">
        <v>0</v>
      </c>
      <c r="AF2687" s="88">
        <v>0</v>
      </c>
      <c r="AG2687" s="88">
        <v>0</v>
      </c>
      <c r="AH2687" s="139">
        <v>0</v>
      </c>
      <c r="AI2687" s="139">
        <v>0</v>
      </c>
      <c r="AU2687" s="88"/>
    </row>
    <row r="2688" spans="3:47" s="11" customFormat="1" outlineLevel="2" x14ac:dyDescent="0.2">
      <c r="C2688" s="119">
        <v>25</v>
      </c>
      <c r="E2688" s="153" t="s">
        <v>211</v>
      </c>
      <c r="P2688" s="149"/>
      <c r="Q2688" s="135" t="s">
        <v>110</v>
      </c>
      <c r="R2688" s="136"/>
      <c r="S2688" s="88"/>
      <c r="T2688" s="88"/>
      <c r="U2688" s="137">
        <v>0</v>
      </c>
      <c r="V2688" s="137">
        <v>0</v>
      </c>
      <c r="W2688" s="138">
        <v>0</v>
      </c>
      <c r="X2688" s="137">
        <v>0</v>
      </c>
      <c r="Y2688" s="88">
        <v>0</v>
      </c>
      <c r="Z2688" s="88">
        <v>0</v>
      </c>
      <c r="AA2688" s="88">
        <v>0</v>
      </c>
      <c r="AB2688" s="88">
        <v>0</v>
      </c>
      <c r="AC2688" s="88">
        <v>0</v>
      </c>
      <c r="AD2688" s="88">
        <v>0</v>
      </c>
      <c r="AE2688" s="88">
        <v>0</v>
      </c>
      <c r="AF2688" s="88">
        <v>0</v>
      </c>
      <c r="AG2688" s="88">
        <v>0</v>
      </c>
      <c r="AH2688" s="139">
        <v>0</v>
      </c>
      <c r="AI2688" s="139">
        <v>0</v>
      </c>
      <c r="AU2688" s="88"/>
    </row>
    <row r="2689" spans="3:47" s="11" customFormat="1" outlineLevel="2" x14ac:dyDescent="0.2">
      <c r="C2689" s="119">
        <v>25</v>
      </c>
      <c r="E2689" s="153" t="s">
        <v>212</v>
      </c>
      <c r="P2689" s="149"/>
      <c r="Q2689" s="135" t="s">
        <v>110</v>
      </c>
      <c r="R2689" s="136"/>
      <c r="S2689" s="88"/>
      <c r="T2689" s="88"/>
      <c r="U2689" s="137">
        <v>0</v>
      </c>
      <c r="V2689" s="137">
        <v>0</v>
      </c>
      <c r="W2689" s="138">
        <v>0</v>
      </c>
      <c r="X2689" s="137">
        <v>0</v>
      </c>
      <c r="Y2689" s="88">
        <v>0</v>
      </c>
      <c r="Z2689" s="88">
        <v>0</v>
      </c>
      <c r="AA2689" s="88">
        <v>0</v>
      </c>
      <c r="AB2689" s="88">
        <v>0</v>
      </c>
      <c r="AC2689" s="88">
        <v>0</v>
      </c>
      <c r="AD2689" s="88">
        <v>0</v>
      </c>
      <c r="AE2689" s="88">
        <v>0</v>
      </c>
      <c r="AF2689" s="88">
        <v>0</v>
      </c>
      <c r="AG2689" s="88">
        <v>0</v>
      </c>
      <c r="AH2689" s="139">
        <v>0</v>
      </c>
      <c r="AI2689" s="139">
        <v>0</v>
      </c>
      <c r="AU2689" s="88"/>
    </row>
    <row r="2690" spans="3:47" s="11" customFormat="1" outlineLevel="2" x14ac:dyDescent="0.2">
      <c r="C2690" s="119">
        <v>25</v>
      </c>
      <c r="E2690" s="153" t="s">
        <v>213</v>
      </c>
      <c r="P2690" s="149"/>
      <c r="Q2690" s="135" t="s">
        <v>110</v>
      </c>
      <c r="R2690" s="136"/>
      <c r="S2690" s="88"/>
      <c r="T2690" s="88"/>
      <c r="U2690" s="137">
        <v>0</v>
      </c>
      <c r="V2690" s="137">
        <v>0</v>
      </c>
      <c r="W2690" s="138">
        <v>0</v>
      </c>
      <c r="X2690" s="137">
        <v>0</v>
      </c>
      <c r="Y2690" s="88">
        <v>0</v>
      </c>
      <c r="Z2690" s="88">
        <v>0</v>
      </c>
      <c r="AA2690" s="88">
        <v>0</v>
      </c>
      <c r="AB2690" s="88">
        <v>0</v>
      </c>
      <c r="AC2690" s="88">
        <v>0</v>
      </c>
      <c r="AD2690" s="88">
        <v>0</v>
      </c>
      <c r="AE2690" s="88">
        <v>0</v>
      </c>
      <c r="AF2690" s="88">
        <v>0</v>
      </c>
      <c r="AG2690" s="88">
        <v>0</v>
      </c>
      <c r="AH2690" s="139">
        <v>0</v>
      </c>
      <c r="AI2690" s="139">
        <v>0</v>
      </c>
      <c r="AU2690" s="88"/>
    </row>
    <row r="2691" spans="3:47" s="11" customFormat="1" outlineLevel="2" x14ac:dyDescent="0.2">
      <c r="C2691" s="119">
        <v>25</v>
      </c>
      <c r="E2691" s="153" t="s">
        <v>214</v>
      </c>
      <c r="P2691" s="149"/>
      <c r="Q2691" s="135" t="s">
        <v>110</v>
      </c>
      <c r="R2691" s="136"/>
      <c r="S2691" s="88"/>
      <c r="T2691" s="88"/>
      <c r="U2691" s="137">
        <v>0</v>
      </c>
      <c r="V2691" s="137">
        <v>0</v>
      </c>
      <c r="W2691" s="138">
        <v>0</v>
      </c>
      <c r="X2691" s="137">
        <v>0</v>
      </c>
      <c r="Y2691" s="88">
        <v>0</v>
      </c>
      <c r="Z2691" s="88">
        <v>0</v>
      </c>
      <c r="AA2691" s="88">
        <v>0</v>
      </c>
      <c r="AB2691" s="88">
        <v>0</v>
      </c>
      <c r="AC2691" s="88">
        <v>0</v>
      </c>
      <c r="AD2691" s="88">
        <v>0</v>
      </c>
      <c r="AE2691" s="88">
        <v>0</v>
      </c>
      <c r="AF2691" s="88">
        <v>0</v>
      </c>
      <c r="AG2691" s="88">
        <v>0</v>
      </c>
      <c r="AH2691" s="139">
        <v>0</v>
      </c>
      <c r="AI2691" s="139">
        <v>0</v>
      </c>
      <c r="AU2691" s="88"/>
    </row>
    <row r="2692" spans="3:47" s="11" customFormat="1" outlineLevel="2" x14ac:dyDescent="0.2">
      <c r="C2692" s="119">
        <v>25</v>
      </c>
      <c r="E2692" s="153" t="s">
        <v>215</v>
      </c>
      <c r="P2692" s="149"/>
      <c r="Q2692" s="135" t="s">
        <v>110</v>
      </c>
      <c r="R2692" s="136"/>
      <c r="S2692" s="88"/>
      <c r="T2692" s="88"/>
      <c r="U2692" s="137">
        <v>0</v>
      </c>
      <c r="V2692" s="137">
        <v>0</v>
      </c>
      <c r="W2692" s="138">
        <v>0</v>
      </c>
      <c r="X2692" s="137">
        <v>0</v>
      </c>
      <c r="Y2692" s="88">
        <v>0</v>
      </c>
      <c r="Z2692" s="88">
        <v>0</v>
      </c>
      <c r="AA2692" s="88">
        <v>0</v>
      </c>
      <c r="AB2692" s="88">
        <v>0</v>
      </c>
      <c r="AC2692" s="88">
        <v>0</v>
      </c>
      <c r="AD2692" s="88">
        <v>0</v>
      </c>
      <c r="AE2692" s="88">
        <v>0</v>
      </c>
      <c r="AF2692" s="88">
        <v>0</v>
      </c>
      <c r="AG2692" s="88">
        <v>0</v>
      </c>
      <c r="AH2692" s="139">
        <v>0</v>
      </c>
      <c r="AI2692" s="139">
        <v>0</v>
      </c>
      <c r="AU2692" s="88"/>
    </row>
    <row r="2693" spans="3:47" s="11" customFormat="1" outlineLevel="2" x14ac:dyDescent="0.2">
      <c r="C2693" s="119">
        <v>25</v>
      </c>
      <c r="E2693" s="153" t="s">
        <v>216</v>
      </c>
      <c r="P2693" s="149"/>
      <c r="Q2693" s="135" t="s">
        <v>110</v>
      </c>
      <c r="R2693" s="136"/>
      <c r="S2693" s="88"/>
      <c r="T2693" s="88"/>
      <c r="U2693" s="137">
        <v>0</v>
      </c>
      <c r="V2693" s="137">
        <v>0</v>
      </c>
      <c r="W2693" s="138">
        <v>0</v>
      </c>
      <c r="X2693" s="137">
        <v>220.62641017300442</v>
      </c>
      <c r="Y2693" s="88">
        <v>226.95103393129719</v>
      </c>
      <c r="Z2693" s="88">
        <v>233.19218736440789</v>
      </c>
      <c r="AA2693" s="88">
        <v>239.02199204851806</v>
      </c>
      <c r="AB2693" s="88">
        <v>0</v>
      </c>
      <c r="AC2693" s="88">
        <v>0</v>
      </c>
      <c r="AD2693" s="88">
        <v>0</v>
      </c>
      <c r="AE2693" s="88">
        <v>0</v>
      </c>
      <c r="AF2693" s="88">
        <v>0</v>
      </c>
      <c r="AG2693" s="88">
        <v>0</v>
      </c>
      <c r="AH2693" s="139">
        <v>0</v>
      </c>
      <c r="AI2693" s="139">
        <v>0</v>
      </c>
      <c r="AU2693" s="88"/>
    </row>
    <row r="2694" spans="3:47" s="11" customFormat="1" outlineLevel="2" x14ac:dyDescent="0.2">
      <c r="C2694" s="119">
        <v>25</v>
      </c>
      <c r="E2694" s="153" t="s">
        <v>33</v>
      </c>
      <c r="P2694" s="149"/>
      <c r="Q2694" s="135" t="s">
        <v>110</v>
      </c>
      <c r="R2694" s="136"/>
      <c r="S2694" s="88"/>
      <c r="T2694" s="88"/>
      <c r="U2694" s="137">
        <v>0</v>
      </c>
      <c r="V2694" s="137">
        <v>0</v>
      </c>
      <c r="W2694" s="138">
        <v>0</v>
      </c>
      <c r="X2694" s="137">
        <v>-1032.9221339896503</v>
      </c>
      <c r="Y2694" s="88">
        <v>-1062.5325684973536</v>
      </c>
      <c r="Z2694" s="88">
        <v>-1091.752214131031</v>
      </c>
      <c r="AA2694" s="88">
        <v>-1119.0460194843067</v>
      </c>
      <c r="AB2694" s="88">
        <v>0</v>
      </c>
      <c r="AC2694" s="88">
        <v>0</v>
      </c>
      <c r="AD2694" s="88">
        <v>0</v>
      </c>
      <c r="AE2694" s="88">
        <v>0</v>
      </c>
      <c r="AF2694" s="88">
        <v>0</v>
      </c>
      <c r="AG2694" s="88">
        <v>0</v>
      </c>
      <c r="AH2694" s="139">
        <v>0</v>
      </c>
      <c r="AI2694" s="139">
        <v>0</v>
      </c>
      <c r="AU2694" s="88"/>
    </row>
    <row r="2695" spans="3:47" s="11" customFormat="1" outlineLevel="2" x14ac:dyDescent="0.2">
      <c r="C2695" s="119">
        <v>25</v>
      </c>
      <c r="E2695" s="153" t="s">
        <v>34</v>
      </c>
      <c r="P2695" s="149"/>
      <c r="Q2695" s="135" t="s">
        <v>110</v>
      </c>
      <c r="R2695" s="136"/>
      <c r="S2695" s="88"/>
      <c r="T2695" s="88"/>
      <c r="U2695" s="137">
        <v>0</v>
      </c>
      <c r="V2695" s="137">
        <v>0</v>
      </c>
      <c r="W2695" s="138">
        <v>0</v>
      </c>
      <c r="X2695" s="137">
        <v>2132.526728784128</v>
      </c>
      <c r="Y2695" s="88">
        <v>3722.5915784312456</v>
      </c>
      <c r="Z2695" s="88">
        <v>2346.7845144609187</v>
      </c>
      <c r="AA2695" s="88">
        <v>2887.3671255714498</v>
      </c>
      <c r="AB2695" s="88">
        <v>2010.1348939285365</v>
      </c>
      <c r="AC2695" s="88">
        <v>2841.2303711407371</v>
      </c>
      <c r="AD2695" s="88">
        <v>2853.2665767955837</v>
      </c>
      <c r="AE2695" s="88">
        <v>2454.2788004092326</v>
      </c>
      <c r="AF2695" s="88">
        <v>3968.4100361646838</v>
      </c>
      <c r="AG2695" s="88">
        <v>2681.4269568901504</v>
      </c>
      <c r="AH2695" s="139">
        <v>3171.2990162450747</v>
      </c>
      <c r="AI2695" s="139">
        <v>4193.124735740741</v>
      </c>
      <c r="AU2695" s="88"/>
    </row>
    <row r="2696" spans="3:47" s="11" customFormat="1" outlineLevel="2" x14ac:dyDescent="0.2">
      <c r="C2696" s="119">
        <v>25</v>
      </c>
      <c r="E2696" s="153" t="s">
        <v>217</v>
      </c>
      <c r="P2696" s="149"/>
      <c r="Q2696" s="135" t="s">
        <v>110</v>
      </c>
      <c r="R2696" s="136"/>
      <c r="S2696" s="88"/>
      <c r="T2696" s="88"/>
      <c r="U2696" s="137">
        <v>0</v>
      </c>
      <c r="V2696" s="137">
        <v>0</v>
      </c>
      <c r="W2696" s="138">
        <v>0</v>
      </c>
      <c r="X2696" s="137">
        <v>0</v>
      </c>
      <c r="Y2696" s="88">
        <v>0</v>
      </c>
      <c r="Z2696" s="88">
        <v>0</v>
      </c>
      <c r="AA2696" s="88">
        <v>0</v>
      </c>
      <c r="AB2696" s="88">
        <v>0</v>
      </c>
      <c r="AC2696" s="88">
        <v>0</v>
      </c>
      <c r="AD2696" s="88">
        <v>0</v>
      </c>
      <c r="AE2696" s="88">
        <v>0</v>
      </c>
      <c r="AF2696" s="88">
        <v>0</v>
      </c>
      <c r="AG2696" s="88">
        <v>0</v>
      </c>
      <c r="AH2696" s="139">
        <v>0</v>
      </c>
      <c r="AI2696" s="139">
        <v>0</v>
      </c>
      <c r="AU2696" s="88"/>
    </row>
    <row r="2697" spans="3:47" s="11" customFormat="1" outlineLevel="2" x14ac:dyDescent="0.2">
      <c r="C2697" s="119">
        <v>25</v>
      </c>
      <c r="E2697" s="153" t="s">
        <v>152</v>
      </c>
      <c r="P2697" s="149"/>
      <c r="Q2697" s="135" t="s">
        <v>110</v>
      </c>
      <c r="R2697" s="136"/>
      <c r="S2697" s="88"/>
      <c r="T2697" s="88"/>
      <c r="U2697" s="137">
        <v>0</v>
      </c>
      <c r="V2697" s="137">
        <v>0</v>
      </c>
      <c r="W2697" s="138">
        <v>0</v>
      </c>
      <c r="X2697" s="137">
        <v>0</v>
      </c>
      <c r="Y2697" s="88">
        <v>0</v>
      </c>
      <c r="Z2697" s="88">
        <v>0</v>
      </c>
      <c r="AA2697" s="88">
        <v>0</v>
      </c>
      <c r="AB2697" s="88">
        <v>0</v>
      </c>
      <c r="AC2697" s="88">
        <v>0</v>
      </c>
      <c r="AD2697" s="88">
        <v>0</v>
      </c>
      <c r="AE2697" s="88">
        <v>0</v>
      </c>
      <c r="AF2697" s="88">
        <v>0</v>
      </c>
      <c r="AG2697" s="88">
        <v>0</v>
      </c>
      <c r="AH2697" s="139">
        <v>0</v>
      </c>
      <c r="AI2697" s="139">
        <v>0</v>
      </c>
      <c r="AU2697" s="88"/>
    </row>
    <row r="2698" spans="3:47" s="11" customFormat="1" outlineLevel="2" x14ac:dyDescent="0.2">
      <c r="C2698" s="119">
        <v>25</v>
      </c>
      <c r="E2698" s="154" t="s">
        <v>152</v>
      </c>
      <c r="F2698" s="142"/>
      <c r="G2698" s="142"/>
      <c r="H2698" s="142"/>
      <c r="I2698" s="142"/>
      <c r="J2698" s="142"/>
      <c r="K2698" s="142"/>
      <c r="L2698" s="142"/>
      <c r="M2698" s="142"/>
      <c r="N2698" s="142"/>
      <c r="O2698" s="142"/>
      <c r="P2698" s="155"/>
      <c r="Q2698" s="143" t="s">
        <v>110</v>
      </c>
      <c r="R2698" s="144"/>
      <c r="S2698" s="145"/>
      <c r="T2698" s="145"/>
      <c r="U2698" s="146">
        <v>0</v>
      </c>
      <c r="V2698" s="146">
        <v>0</v>
      </c>
      <c r="W2698" s="147">
        <v>0</v>
      </c>
      <c r="X2698" s="146">
        <v>0</v>
      </c>
      <c r="Y2698" s="145">
        <v>0</v>
      </c>
      <c r="Z2698" s="145">
        <v>0</v>
      </c>
      <c r="AA2698" s="145">
        <v>0</v>
      </c>
      <c r="AB2698" s="145">
        <v>0</v>
      </c>
      <c r="AC2698" s="145">
        <v>0</v>
      </c>
      <c r="AD2698" s="145">
        <v>0</v>
      </c>
      <c r="AE2698" s="145">
        <v>0</v>
      </c>
      <c r="AF2698" s="145">
        <v>0</v>
      </c>
      <c r="AG2698" s="145">
        <v>0</v>
      </c>
      <c r="AH2698" s="148">
        <v>0</v>
      </c>
      <c r="AI2698" s="148">
        <v>0</v>
      </c>
      <c r="AU2698" s="88"/>
    </row>
    <row r="2699" spans="3:47" s="11" customFormat="1" outlineLevel="2" x14ac:dyDescent="0.2">
      <c r="C2699" s="119">
        <v>25</v>
      </c>
      <c r="P2699" s="149" t="s">
        <v>177</v>
      </c>
      <c r="Q2699" s="16" t="s">
        <v>110</v>
      </c>
      <c r="R2699" s="150"/>
      <c r="S2699" s="150"/>
      <c r="T2699" s="150"/>
      <c r="U2699" s="150">
        <v>0</v>
      </c>
      <c r="V2699" s="150">
        <v>0</v>
      </c>
      <c r="W2699" s="150">
        <v>0</v>
      </c>
      <c r="X2699" s="150">
        <v>1320.231004967482</v>
      </c>
      <c r="Y2699" s="150">
        <v>2887.0100438651889</v>
      </c>
      <c r="Z2699" s="150">
        <v>1488.2244876942955</v>
      </c>
      <c r="AA2699" s="150">
        <v>2007.3430981356612</v>
      </c>
      <c r="AB2699" s="150">
        <v>2010.1348939285365</v>
      </c>
      <c r="AC2699" s="150">
        <v>2841.2303711407371</v>
      </c>
      <c r="AD2699" s="150">
        <v>2853.2665767955837</v>
      </c>
      <c r="AE2699" s="150">
        <v>2454.2788004092326</v>
      </c>
      <c r="AF2699" s="150">
        <v>3968.4100361646838</v>
      </c>
      <c r="AG2699" s="150">
        <v>2681.4269568901504</v>
      </c>
      <c r="AH2699" s="150">
        <v>3171.2990162450747</v>
      </c>
      <c r="AI2699" s="150">
        <v>4193.124735740741</v>
      </c>
      <c r="AU2699" s="88"/>
    </row>
    <row r="2700" spans="3:47" s="11" customFormat="1" outlineLevel="2" x14ac:dyDescent="0.2">
      <c r="C2700" s="119">
        <v>25</v>
      </c>
      <c r="E2700" s="124" t="s">
        <v>178</v>
      </c>
      <c r="AU2700" s="88"/>
    </row>
    <row r="2701" spans="3:47" s="11" customFormat="1" outlineLevel="2" x14ac:dyDescent="0.2">
      <c r="C2701" s="119">
        <v>25</v>
      </c>
      <c r="F2701" s="156" t="s">
        <v>179</v>
      </c>
      <c r="AU2701" s="88"/>
    </row>
    <row r="2702" spans="3:47" s="11" customFormat="1" outlineLevel="2" x14ac:dyDescent="0.2">
      <c r="C2702" s="119">
        <v>25</v>
      </c>
      <c r="E2702" s="125"/>
      <c r="F2702" s="157" t="s">
        <v>209</v>
      </c>
      <c r="G2702" s="127"/>
      <c r="H2702" s="158" t="s">
        <v>180</v>
      </c>
      <c r="I2702" s="127"/>
      <c r="J2702" s="127"/>
      <c r="K2702" s="127"/>
      <c r="L2702" s="127"/>
      <c r="M2702" s="127"/>
      <c r="N2702" s="127"/>
      <c r="O2702" s="127"/>
      <c r="P2702" s="152"/>
      <c r="Q2702" s="128" t="s">
        <v>110</v>
      </c>
      <c r="R2702" s="129"/>
      <c r="S2702" s="130"/>
      <c r="T2702" s="130"/>
      <c r="U2702" s="131">
        <v>3791.5024599999897</v>
      </c>
      <c r="V2702" s="131">
        <v>3862.7827062479901</v>
      </c>
      <c r="W2702" s="132">
        <v>3920.7244468417102</v>
      </c>
      <c r="X2702" s="131">
        <v>3983.4560379911777</v>
      </c>
      <c r="Y2702" s="130">
        <v>4035.2409664850634</v>
      </c>
      <c r="Z2702" s="130">
        <v>4099.8048219488246</v>
      </c>
      <c r="AA2702" s="130">
        <v>4181.8009183878012</v>
      </c>
      <c r="AB2702" s="130">
        <v>4265.4369367555573</v>
      </c>
      <c r="AC2702" s="130">
        <v>4350.7456754906689</v>
      </c>
      <c r="AD2702" s="130">
        <v>4437.7605890004825</v>
      </c>
      <c r="AE2702" s="130">
        <v>4526.5158007804921</v>
      </c>
      <c r="AF2702" s="130">
        <v>4617.0461167961021</v>
      </c>
      <c r="AG2702" s="130">
        <v>4709.3870391320243</v>
      </c>
      <c r="AH2702" s="133">
        <v>4803.5747799146648</v>
      </c>
      <c r="AI2702" s="133">
        <v>4899.6462755129578</v>
      </c>
      <c r="AU2702" s="88"/>
    </row>
    <row r="2703" spans="3:47" s="11" customFormat="1" outlineLevel="2" x14ac:dyDescent="0.2">
      <c r="C2703" s="119">
        <v>25</v>
      </c>
      <c r="E2703" s="134"/>
      <c r="F2703" s="159" t="s">
        <v>31</v>
      </c>
      <c r="H2703" s="72" t="s">
        <v>180</v>
      </c>
      <c r="P2703" s="149"/>
      <c r="Q2703" s="135" t="s">
        <v>110</v>
      </c>
      <c r="R2703" s="136"/>
      <c r="S2703" s="88"/>
      <c r="T2703" s="88"/>
      <c r="U2703" s="137">
        <v>736.5662399999992</v>
      </c>
      <c r="V2703" s="137">
        <v>887.56231919999914</v>
      </c>
      <c r="W2703" s="138">
        <v>978.35994445415906</v>
      </c>
      <c r="X2703" s="137">
        <v>1002.6232710766224</v>
      </c>
      <c r="Y2703" s="88">
        <v>1026.3854426011383</v>
      </c>
      <c r="Z2703" s="88">
        <v>1049.4791150596641</v>
      </c>
      <c r="AA2703" s="88">
        <v>1070.4686973608573</v>
      </c>
      <c r="AB2703" s="88">
        <v>1091.8780713080744</v>
      </c>
      <c r="AC2703" s="88">
        <v>1113.7156327342359</v>
      </c>
      <c r="AD2703" s="88">
        <v>1135.9899453889207</v>
      </c>
      <c r="AE2703" s="88">
        <v>1158.709744296699</v>
      </c>
      <c r="AF2703" s="88">
        <v>1181.883939182633</v>
      </c>
      <c r="AG2703" s="88">
        <v>1205.5216179662857</v>
      </c>
      <c r="AH2703" s="139">
        <v>1229.6320503256115</v>
      </c>
      <c r="AI2703" s="139">
        <v>1254.2246913321237</v>
      </c>
      <c r="AU2703" s="88"/>
    </row>
    <row r="2704" spans="3:47" s="11" customFormat="1" outlineLevel="2" x14ac:dyDescent="0.2">
      <c r="C2704" s="119">
        <v>25</v>
      </c>
      <c r="E2704" s="134"/>
      <c r="F2704" s="159" t="s">
        <v>28</v>
      </c>
      <c r="H2704" s="72" t="s">
        <v>180</v>
      </c>
      <c r="P2704" s="149"/>
      <c r="Q2704" s="135" t="s">
        <v>110</v>
      </c>
      <c r="R2704" s="136"/>
      <c r="S2704" s="88"/>
      <c r="T2704" s="88"/>
      <c r="U2704" s="137">
        <v>0</v>
      </c>
      <c r="V2704" s="137">
        <v>0</v>
      </c>
      <c r="W2704" s="138">
        <v>0</v>
      </c>
      <c r="X2704" s="137">
        <v>0</v>
      </c>
      <c r="Y2704" s="88">
        <v>0</v>
      </c>
      <c r="Z2704" s="88">
        <v>0</v>
      </c>
      <c r="AA2704" s="88">
        <v>0</v>
      </c>
      <c r="AB2704" s="88">
        <v>0</v>
      </c>
      <c r="AC2704" s="88">
        <v>0</v>
      </c>
      <c r="AD2704" s="88">
        <v>0</v>
      </c>
      <c r="AE2704" s="88">
        <v>0</v>
      </c>
      <c r="AF2704" s="88">
        <v>0</v>
      </c>
      <c r="AG2704" s="88">
        <v>0</v>
      </c>
      <c r="AH2704" s="139">
        <v>0</v>
      </c>
      <c r="AI2704" s="139">
        <v>0</v>
      </c>
      <c r="AU2704" s="88"/>
    </row>
    <row r="2705" spans="3:47" s="11" customFormat="1" outlineLevel="2" x14ac:dyDescent="0.2">
      <c r="C2705" s="119">
        <v>25</v>
      </c>
      <c r="E2705" s="134"/>
      <c r="F2705" s="159" t="s">
        <v>210</v>
      </c>
      <c r="H2705" s="72" t="s">
        <v>180</v>
      </c>
      <c r="P2705" s="149"/>
      <c r="Q2705" s="135" t="s">
        <v>110</v>
      </c>
      <c r="R2705" s="136"/>
      <c r="S2705" s="88"/>
      <c r="T2705" s="88"/>
      <c r="U2705" s="137">
        <v>4509.9202395536067</v>
      </c>
      <c r="V2705" s="137">
        <v>4670.4340128791973</v>
      </c>
      <c r="W2705" s="138">
        <v>4801.3956116213021</v>
      </c>
      <c r="X2705" s="137">
        <v>4933.207037513791</v>
      </c>
      <c r="Y2705" s="88">
        <v>5052.4090216660225</v>
      </c>
      <c r="Z2705" s="88">
        <v>5158.871393744349</v>
      </c>
      <c r="AA2705" s="88">
        <v>5261.2592964985515</v>
      </c>
      <c r="AB2705" s="88">
        <v>5365.6792876361005</v>
      </c>
      <c r="AC2705" s="88">
        <v>5472.1716979293487</v>
      </c>
      <c r="AD2705" s="88">
        <v>5580.7776585937863</v>
      </c>
      <c r="AE2705" s="88">
        <v>5691.5391171744004</v>
      </c>
      <c r="AF2705" s="88">
        <v>5804.4988537473319</v>
      </c>
      <c r="AG2705" s="88">
        <v>5919.7004974430874</v>
      </c>
      <c r="AH2705" s="139">
        <v>6037.1885432976851</v>
      </c>
      <c r="AI2705" s="139">
        <v>6157.0083694382438</v>
      </c>
      <c r="AU2705" s="88"/>
    </row>
    <row r="2706" spans="3:47" s="11" customFormat="1" outlineLevel="2" x14ac:dyDescent="0.2">
      <c r="C2706" s="119">
        <v>25</v>
      </c>
      <c r="E2706" s="134"/>
      <c r="F2706" s="159" t="s">
        <v>211</v>
      </c>
      <c r="H2706" s="72" t="s">
        <v>180</v>
      </c>
      <c r="P2706" s="149"/>
      <c r="Q2706" s="135" t="s">
        <v>110</v>
      </c>
      <c r="R2706" s="136"/>
      <c r="S2706" s="88"/>
      <c r="T2706" s="88"/>
      <c r="U2706" s="137">
        <v>3641.5133600000031</v>
      </c>
      <c r="V2706" s="137">
        <v>3770.7870842800035</v>
      </c>
      <c r="W2706" s="138">
        <v>3876.3691226398437</v>
      </c>
      <c r="X2706" s="137">
        <v>3982.5816366001759</v>
      </c>
      <c r="Y2706" s="88">
        <v>4079.3583703695608</v>
      </c>
      <c r="Z2706" s="88">
        <v>4165.4328319843589</v>
      </c>
      <c r="AA2706" s="88">
        <v>4248.324945340848</v>
      </c>
      <c r="AB2706" s="88">
        <v>4332.8666117531311</v>
      </c>
      <c r="AC2706" s="88">
        <v>4419.0906573270186</v>
      </c>
      <c r="AD2706" s="88">
        <v>4507.0305614078261</v>
      </c>
      <c r="AE2706" s="88">
        <v>4596.7204695798418</v>
      </c>
      <c r="AF2706" s="88">
        <v>4688.1952069244808</v>
      </c>
      <c r="AG2706" s="88">
        <v>4781.4902915422781</v>
      </c>
      <c r="AH2706" s="139">
        <v>4876.6419483439695</v>
      </c>
      <c r="AI2706" s="139">
        <v>4973.6871231160148</v>
      </c>
      <c r="AU2706" s="88"/>
    </row>
    <row r="2707" spans="3:47" s="11" customFormat="1" outlineLevel="2" x14ac:dyDescent="0.2">
      <c r="C2707" s="119">
        <v>25</v>
      </c>
      <c r="E2707" s="134"/>
      <c r="F2707" s="159" t="s">
        <v>212</v>
      </c>
      <c r="H2707" s="72" t="s">
        <v>180</v>
      </c>
      <c r="P2707" s="149"/>
      <c r="Q2707" s="135" t="s">
        <v>110</v>
      </c>
      <c r="R2707" s="136"/>
      <c r="S2707" s="88"/>
      <c r="T2707" s="88"/>
      <c r="U2707" s="137">
        <v>1204.1116309840072</v>
      </c>
      <c r="V2707" s="137">
        <v>1247.7388279438485</v>
      </c>
      <c r="W2707" s="138">
        <v>1283.0813652613049</v>
      </c>
      <c r="X2707" s="137">
        <v>1318.7803444032604</v>
      </c>
      <c r="Y2707" s="88">
        <v>1350.7683009738842</v>
      </c>
      <c r="Z2707" s="88">
        <v>1378.9619584605207</v>
      </c>
      <c r="AA2707" s="88">
        <v>1406.300713369538</v>
      </c>
      <c r="AB2707" s="88">
        <v>1434.1814756308174</v>
      </c>
      <c r="AC2707" s="88">
        <v>1462.6149908679574</v>
      </c>
      <c r="AD2707" s="88">
        <v>1491.6122177430443</v>
      </c>
      <c r="AE2707" s="88">
        <v>1521.1843321802683</v>
      </c>
      <c r="AF2707" s="88">
        <v>1551.3427316732766</v>
      </c>
      <c r="AG2707" s="88">
        <v>1582.0990396779223</v>
      </c>
      <c r="AH2707" s="139">
        <v>1613.465110092101</v>
      </c>
      <c r="AI2707" s="139">
        <v>1645.4530318244042</v>
      </c>
      <c r="AU2707" s="88"/>
    </row>
    <row r="2708" spans="3:47" s="11" customFormat="1" outlineLevel="2" x14ac:dyDescent="0.2">
      <c r="C2708" s="119">
        <v>25</v>
      </c>
      <c r="E2708" s="134"/>
      <c r="F2708" s="159" t="s">
        <v>213</v>
      </c>
      <c r="H2708" s="72" t="s">
        <v>180</v>
      </c>
      <c r="P2708" s="149"/>
      <c r="Q2708" s="135" t="s">
        <v>110</v>
      </c>
      <c r="R2708" s="136"/>
      <c r="S2708" s="88"/>
      <c r="T2708" s="88"/>
      <c r="U2708" s="137">
        <v>335.72211000000004</v>
      </c>
      <c r="V2708" s="137">
        <v>347.64024490500009</v>
      </c>
      <c r="W2708" s="138">
        <v>357.3741717623401</v>
      </c>
      <c r="X2708" s="137">
        <v>367.16622406862825</v>
      </c>
      <c r="Y2708" s="88">
        <v>376.08836331349602</v>
      </c>
      <c r="Z2708" s="88">
        <v>384.02382777941085</v>
      </c>
      <c r="AA2708" s="88">
        <v>391.66590195222113</v>
      </c>
      <c r="AB2708" s="88">
        <v>399.46005340107035</v>
      </c>
      <c r="AC2708" s="88">
        <v>407.40930846375164</v>
      </c>
      <c r="AD2708" s="88">
        <v>415.51675370218032</v>
      </c>
      <c r="AE2708" s="88">
        <v>423.78553710085373</v>
      </c>
      <c r="AF2708" s="88">
        <v>432.21886928916075</v>
      </c>
      <c r="AG2708" s="88">
        <v>440.82002478801508</v>
      </c>
      <c r="AH2708" s="139">
        <v>449.59234328129656</v>
      </c>
      <c r="AI2708" s="139">
        <v>458.53923091259441</v>
      </c>
      <c r="AU2708" s="88"/>
    </row>
    <row r="2709" spans="3:47" s="11" customFormat="1" outlineLevel="2" x14ac:dyDescent="0.2">
      <c r="C2709" s="119">
        <v>25</v>
      </c>
      <c r="E2709" s="134"/>
      <c r="F2709" s="159" t="s">
        <v>214</v>
      </c>
      <c r="H2709" s="72" t="s">
        <v>180</v>
      </c>
      <c r="P2709" s="149"/>
      <c r="Q2709" s="135" t="s">
        <v>110</v>
      </c>
      <c r="R2709" s="136"/>
      <c r="S2709" s="88"/>
      <c r="T2709" s="88"/>
      <c r="U2709" s="137">
        <v>2178.1028596639326</v>
      </c>
      <c r="V2709" s="137">
        <v>2250.979778206291</v>
      </c>
      <c r="W2709" s="138">
        <v>2311.9652198645044</v>
      </c>
      <c r="X2709" s="137">
        <v>2372.5865567339451</v>
      </c>
      <c r="Y2709" s="88">
        <v>2429.1850217919759</v>
      </c>
      <c r="Z2709" s="88">
        <v>2481.9833823416088</v>
      </c>
      <c r="AA2709" s="88">
        <v>2531.4196186317263</v>
      </c>
      <c r="AB2709" s="88">
        <v>2581.8405276944018</v>
      </c>
      <c r="AC2709" s="88">
        <v>2633.2657222781322</v>
      </c>
      <c r="AD2709" s="88">
        <v>2685.7152057788608</v>
      </c>
      <c r="AE2709" s="88">
        <v>2739.2093800209072</v>
      </c>
      <c r="AF2709" s="88">
        <v>2793.7690531928779</v>
      </c>
      <c r="AG2709" s="88">
        <v>2849.4154479416452</v>
      </c>
      <c r="AH2709" s="139">
        <v>2906.1702096275421</v>
      </c>
      <c r="AI2709" s="139">
        <v>2964.0554147439857</v>
      </c>
      <c r="AU2709" s="88"/>
    </row>
    <row r="2710" spans="3:47" s="11" customFormat="1" outlineLevel="2" x14ac:dyDescent="0.2">
      <c r="C2710" s="119">
        <v>25</v>
      </c>
      <c r="E2710" s="134"/>
      <c r="F2710" s="159" t="s">
        <v>215</v>
      </c>
      <c r="H2710" s="72" t="s">
        <v>180</v>
      </c>
      <c r="P2710" s="149"/>
      <c r="Q2710" s="135" t="s">
        <v>110</v>
      </c>
      <c r="R2710" s="136"/>
      <c r="S2710" s="88"/>
      <c r="T2710" s="88"/>
      <c r="U2710" s="137">
        <v>848.6642599999999</v>
      </c>
      <c r="V2710" s="137">
        <v>878.79184122999993</v>
      </c>
      <c r="W2710" s="138">
        <v>903.39801278443997</v>
      </c>
      <c r="X2710" s="137">
        <v>928.15111833473372</v>
      </c>
      <c r="Y2710" s="88">
        <v>950.70519051026793</v>
      </c>
      <c r="Z2710" s="88">
        <v>970.76507003003474</v>
      </c>
      <c r="AA2710" s="88">
        <v>990.08329492363248</v>
      </c>
      <c r="AB2710" s="88">
        <v>1009.7859524926128</v>
      </c>
      <c r="AC2710" s="88">
        <v>1029.8806929472157</v>
      </c>
      <c r="AD2710" s="88">
        <v>1050.3753187368654</v>
      </c>
      <c r="AE2710" s="88">
        <v>1071.2777875797292</v>
      </c>
      <c r="AF2710" s="88">
        <v>1092.5962155525658</v>
      </c>
      <c r="AG2710" s="88">
        <v>1114.3388802420618</v>
      </c>
      <c r="AH2710" s="139">
        <v>1136.5142239588788</v>
      </c>
      <c r="AI2710" s="139">
        <v>1159.1308570156605</v>
      </c>
      <c r="AU2710" s="88"/>
    </row>
    <row r="2711" spans="3:47" s="11" customFormat="1" outlineLevel="2" x14ac:dyDescent="0.2">
      <c r="C2711" s="119">
        <v>25</v>
      </c>
      <c r="E2711" s="134"/>
      <c r="F2711" s="159" t="s">
        <v>216</v>
      </c>
      <c r="H2711" s="72" t="s">
        <v>180</v>
      </c>
      <c r="P2711" s="149"/>
      <c r="Q2711" s="135" t="s">
        <v>110</v>
      </c>
      <c r="R2711" s="136"/>
      <c r="S2711" s="88"/>
      <c r="T2711" s="88"/>
      <c r="U2711" s="137">
        <v>0</v>
      </c>
      <c r="V2711" s="137">
        <v>0</v>
      </c>
      <c r="W2711" s="138">
        <v>0</v>
      </c>
      <c r="X2711" s="137">
        <v>220.62641017300442</v>
      </c>
      <c r="Y2711" s="88">
        <v>226.95103393129719</v>
      </c>
      <c r="Z2711" s="88">
        <v>233.19218736440789</v>
      </c>
      <c r="AA2711" s="88">
        <v>239.02199204851806</v>
      </c>
      <c r="AB2711" s="88">
        <v>0</v>
      </c>
      <c r="AC2711" s="88">
        <v>0</v>
      </c>
      <c r="AD2711" s="88">
        <v>0</v>
      </c>
      <c r="AE2711" s="88">
        <v>0</v>
      </c>
      <c r="AF2711" s="88">
        <v>0</v>
      </c>
      <c r="AG2711" s="88">
        <v>0</v>
      </c>
      <c r="AH2711" s="139">
        <v>0</v>
      </c>
      <c r="AI2711" s="139">
        <v>0</v>
      </c>
      <c r="AU2711" s="88"/>
    </row>
    <row r="2712" spans="3:47" s="11" customFormat="1" outlineLevel="2" x14ac:dyDescent="0.2">
      <c r="C2712" s="119">
        <v>25</v>
      </c>
      <c r="E2712" s="134"/>
      <c r="F2712" s="159" t="s">
        <v>33</v>
      </c>
      <c r="H2712" s="72" t="s">
        <v>180</v>
      </c>
      <c r="P2712" s="149"/>
      <c r="Q2712" s="135" t="s">
        <v>110</v>
      </c>
      <c r="R2712" s="136"/>
      <c r="S2712" s="88"/>
      <c r="T2712" s="88"/>
      <c r="U2712" s="137">
        <v>0</v>
      </c>
      <c r="V2712" s="137">
        <v>0</v>
      </c>
      <c r="W2712" s="138">
        <v>0</v>
      </c>
      <c r="X2712" s="137">
        <v>-1032.9221339896503</v>
      </c>
      <c r="Y2712" s="88">
        <v>-1062.5325684973536</v>
      </c>
      <c r="Z2712" s="88">
        <v>-1091.752214131031</v>
      </c>
      <c r="AA2712" s="88">
        <v>-1119.0460194843067</v>
      </c>
      <c r="AB2712" s="88">
        <v>0</v>
      </c>
      <c r="AC2712" s="88">
        <v>0</v>
      </c>
      <c r="AD2712" s="88">
        <v>0</v>
      </c>
      <c r="AE2712" s="88">
        <v>0</v>
      </c>
      <c r="AF2712" s="88">
        <v>0</v>
      </c>
      <c r="AG2712" s="88">
        <v>0</v>
      </c>
      <c r="AH2712" s="139">
        <v>0</v>
      </c>
      <c r="AI2712" s="139">
        <v>0</v>
      </c>
      <c r="AU2712" s="88"/>
    </row>
    <row r="2713" spans="3:47" s="11" customFormat="1" outlineLevel="2" x14ac:dyDescent="0.2">
      <c r="C2713" s="119">
        <v>25</v>
      </c>
      <c r="E2713" s="134"/>
      <c r="F2713" s="159" t="s">
        <v>34</v>
      </c>
      <c r="H2713" s="72" t="s">
        <v>180</v>
      </c>
      <c r="P2713" s="149"/>
      <c r="Q2713" s="135" t="s">
        <v>110</v>
      </c>
      <c r="R2713" s="136"/>
      <c r="S2713" s="88"/>
      <c r="T2713" s="88"/>
      <c r="U2713" s="137">
        <v>0</v>
      </c>
      <c r="V2713" s="137">
        <v>0</v>
      </c>
      <c r="W2713" s="138">
        <v>0</v>
      </c>
      <c r="X2713" s="137">
        <v>2132.526728784128</v>
      </c>
      <c r="Y2713" s="88">
        <v>3722.5915784312456</v>
      </c>
      <c r="Z2713" s="88">
        <v>2346.7845144609187</v>
      </c>
      <c r="AA2713" s="88">
        <v>2887.3671255714498</v>
      </c>
      <c r="AB2713" s="88">
        <v>2010.1348939285365</v>
      </c>
      <c r="AC2713" s="88">
        <v>2841.2303711407371</v>
      </c>
      <c r="AD2713" s="88">
        <v>2853.2665767955837</v>
      </c>
      <c r="AE2713" s="88">
        <v>2454.2788004092326</v>
      </c>
      <c r="AF2713" s="88">
        <v>3968.4100361646838</v>
      </c>
      <c r="AG2713" s="88">
        <v>2681.4269568901504</v>
      </c>
      <c r="AH2713" s="139">
        <v>3171.2990162450747</v>
      </c>
      <c r="AI2713" s="139">
        <v>4193.124735740741</v>
      </c>
      <c r="AU2713" s="88"/>
    </row>
    <row r="2714" spans="3:47" s="11" customFormat="1" outlineLevel="2" x14ac:dyDescent="0.2">
      <c r="C2714" s="119">
        <v>25</v>
      </c>
      <c r="E2714" s="134"/>
      <c r="F2714" s="159" t="s">
        <v>217</v>
      </c>
      <c r="H2714" s="72" t="s">
        <v>180</v>
      </c>
      <c r="P2714" s="149"/>
      <c r="Q2714" s="135" t="s">
        <v>110</v>
      </c>
      <c r="R2714" s="136"/>
      <c r="S2714" s="88"/>
      <c r="T2714" s="88"/>
      <c r="U2714" s="137">
        <v>0</v>
      </c>
      <c r="V2714" s="137">
        <v>0</v>
      </c>
      <c r="W2714" s="138">
        <v>0</v>
      </c>
      <c r="X2714" s="137">
        <v>0</v>
      </c>
      <c r="Y2714" s="88">
        <v>0</v>
      </c>
      <c r="Z2714" s="88">
        <v>0</v>
      </c>
      <c r="AA2714" s="88">
        <v>0</v>
      </c>
      <c r="AB2714" s="88">
        <v>0</v>
      </c>
      <c r="AC2714" s="88">
        <v>0</v>
      </c>
      <c r="AD2714" s="88">
        <v>0</v>
      </c>
      <c r="AE2714" s="88">
        <v>0</v>
      </c>
      <c r="AF2714" s="88">
        <v>0</v>
      </c>
      <c r="AG2714" s="88">
        <v>0</v>
      </c>
      <c r="AH2714" s="139">
        <v>0</v>
      </c>
      <c r="AI2714" s="139">
        <v>0</v>
      </c>
      <c r="AU2714" s="88"/>
    </row>
    <row r="2715" spans="3:47" s="11" customFormat="1" outlineLevel="2" x14ac:dyDescent="0.2">
      <c r="C2715" s="119">
        <v>25</v>
      </c>
      <c r="E2715" s="134"/>
      <c r="F2715" s="159" t="s">
        <v>152</v>
      </c>
      <c r="H2715" s="72" t="s">
        <v>180</v>
      </c>
      <c r="P2715" s="149"/>
      <c r="Q2715" s="135" t="s">
        <v>110</v>
      </c>
      <c r="R2715" s="136"/>
      <c r="S2715" s="88"/>
      <c r="T2715" s="88"/>
      <c r="U2715" s="137">
        <v>0</v>
      </c>
      <c r="V2715" s="137">
        <v>0</v>
      </c>
      <c r="W2715" s="138">
        <v>0</v>
      </c>
      <c r="X2715" s="137">
        <v>0</v>
      </c>
      <c r="Y2715" s="88">
        <v>0</v>
      </c>
      <c r="Z2715" s="88">
        <v>0</v>
      </c>
      <c r="AA2715" s="88">
        <v>0</v>
      </c>
      <c r="AB2715" s="88">
        <v>0</v>
      </c>
      <c r="AC2715" s="88">
        <v>0</v>
      </c>
      <c r="AD2715" s="88">
        <v>0</v>
      </c>
      <c r="AE2715" s="88">
        <v>0</v>
      </c>
      <c r="AF2715" s="88">
        <v>0</v>
      </c>
      <c r="AG2715" s="88">
        <v>0</v>
      </c>
      <c r="AH2715" s="139">
        <v>0</v>
      </c>
      <c r="AI2715" s="139">
        <v>0</v>
      </c>
      <c r="AU2715" s="88"/>
    </row>
    <row r="2716" spans="3:47" s="11" customFormat="1" outlineLevel="2" x14ac:dyDescent="0.2">
      <c r="C2716" s="119">
        <v>25</v>
      </c>
      <c r="E2716" s="140"/>
      <c r="F2716" s="160" t="s">
        <v>152</v>
      </c>
      <c r="G2716" s="142"/>
      <c r="H2716" s="161" t="s">
        <v>180</v>
      </c>
      <c r="I2716" s="142"/>
      <c r="J2716" s="142"/>
      <c r="K2716" s="142"/>
      <c r="L2716" s="142"/>
      <c r="M2716" s="142"/>
      <c r="N2716" s="142"/>
      <c r="O2716" s="142"/>
      <c r="P2716" s="155"/>
      <c r="Q2716" s="143" t="s">
        <v>110</v>
      </c>
      <c r="R2716" s="144"/>
      <c r="S2716" s="145"/>
      <c r="T2716" s="145"/>
      <c r="U2716" s="146">
        <v>0</v>
      </c>
      <c r="V2716" s="146">
        <v>0</v>
      </c>
      <c r="W2716" s="147">
        <v>0</v>
      </c>
      <c r="X2716" s="146">
        <v>0</v>
      </c>
      <c r="Y2716" s="145">
        <v>0</v>
      </c>
      <c r="Z2716" s="145">
        <v>0</v>
      </c>
      <c r="AA2716" s="145">
        <v>0</v>
      </c>
      <c r="AB2716" s="145">
        <v>0</v>
      </c>
      <c r="AC2716" s="145">
        <v>0</v>
      </c>
      <c r="AD2716" s="145">
        <v>0</v>
      </c>
      <c r="AE2716" s="145">
        <v>0</v>
      </c>
      <c r="AF2716" s="145">
        <v>0</v>
      </c>
      <c r="AG2716" s="145">
        <v>0</v>
      </c>
      <c r="AH2716" s="148">
        <v>0</v>
      </c>
      <c r="AI2716" s="148">
        <v>0</v>
      </c>
      <c r="AU2716" s="88"/>
    </row>
    <row r="2717" spans="3:47" s="11" customFormat="1" outlineLevel="2" x14ac:dyDescent="0.2">
      <c r="C2717" s="119">
        <v>25</v>
      </c>
      <c r="E2717" s="125"/>
      <c r="F2717" s="157" t="s">
        <v>152</v>
      </c>
      <c r="G2717" s="127"/>
      <c r="H2717" s="158" t="s">
        <v>180</v>
      </c>
      <c r="I2717" s="127"/>
      <c r="J2717" s="127"/>
      <c r="K2717" s="127"/>
      <c r="L2717" s="127"/>
      <c r="M2717" s="127"/>
      <c r="N2717" s="127"/>
      <c r="O2717" s="127"/>
      <c r="P2717" s="152"/>
      <c r="Q2717" s="128" t="s">
        <v>110</v>
      </c>
      <c r="R2717" s="129"/>
      <c r="S2717" s="130"/>
      <c r="T2717" s="130"/>
      <c r="U2717" s="131">
        <v>0</v>
      </c>
      <c r="V2717" s="131">
        <v>0</v>
      </c>
      <c r="W2717" s="132">
        <v>0</v>
      </c>
      <c r="X2717" s="131">
        <v>0</v>
      </c>
      <c r="Y2717" s="130">
        <v>0</v>
      </c>
      <c r="Z2717" s="130">
        <v>0</v>
      </c>
      <c r="AA2717" s="130">
        <v>0</v>
      </c>
      <c r="AB2717" s="130">
        <v>0</v>
      </c>
      <c r="AC2717" s="130">
        <v>0</v>
      </c>
      <c r="AD2717" s="130">
        <v>0</v>
      </c>
      <c r="AE2717" s="130">
        <v>0</v>
      </c>
      <c r="AF2717" s="130">
        <v>0</v>
      </c>
      <c r="AG2717" s="130">
        <v>0</v>
      </c>
      <c r="AH2717" s="133">
        <v>0</v>
      </c>
      <c r="AI2717" s="133">
        <v>0</v>
      </c>
      <c r="AU2717" s="88"/>
    </row>
    <row r="2718" spans="3:47" s="11" customFormat="1" outlineLevel="2" x14ac:dyDescent="0.2">
      <c r="C2718" s="119">
        <v>25</v>
      </c>
      <c r="E2718" s="134"/>
      <c r="F2718" s="159" t="s">
        <v>152</v>
      </c>
      <c r="H2718" s="72" t="s">
        <v>180</v>
      </c>
      <c r="P2718" s="149"/>
      <c r="Q2718" s="135" t="s">
        <v>110</v>
      </c>
      <c r="R2718" s="136"/>
      <c r="S2718" s="88"/>
      <c r="T2718" s="88"/>
      <c r="U2718" s="137">
        <v>0</v>
      </c>
      <c r="V2718" s="137">
        <v>0</v>
      </c>
      <c r="W2718" s="138">
        <v>0</v>
      </c>
      <c r="X2718" s="137">
        <v>0</v>
      </c>
      <c r="Y2718" s="88">
        <v>0</v>
      </c>
      <c r="Z2718" s="88">
        <v>0</v>
      </c>
      <c r="AA2718" s="88">
        <v>0</v>
      </c>
      <c r="AB2718" s="88">
        <v>0</v>
      </c>
      <c r="AC2718" s="88">
        <v>0</v>
      </c>
      <c r="AD2718" s="88">
        <v>0</v>
      </c>
      <c r="AE2718" s="88">
        <v>0</v>
      </c>
      <c r="AF2718" s="88">
        <v>0</v>
      </c>
      <c r="AG2718" s="88">
        <v>0</v>
      </c>
      <c r="AH2718" s="139">
        <v>0</v>
      </c>
      <c r="AI2718" s="139">
        <v>0</v>
      </c>
      <c r="AU2718" s="88"/>
    </row>
    <row r="2719" spans="3:47" s="11" customFormat="1" outlineLevel="2" x14ac:dyDescent="0.2">
      <c r="C2719" s="119">
        <v>25</v>
      </c>
      <c r="E2719" s="134"/>
      <c r="F2719" s="159" t="s">
        <v>152</v>
      </c>
      <c r="H2719" s="72" t="s">
        <v>180</v>
      </c>
      <c r="P2719" s="149"/>
      <c r="Q2719" s="135" t="s">
        <v>110</v>
      </c>
      <c r="R2719" s="136"/>
      <c r="S2719" s="88"/>
      <c r="T2719" s="88"/>
      <c r="U2719" s="137">
        <v>0</v>
      </c>
      <c r="V2719" s="137">
        <v>0</v>
      </c>
      <c r="W2719" s="138">
        <v>0</v>
      </c>
      <c r="X2719" s="137">
        <v>0</v>
      </c>
      <c r="Y2719" s="88">
        <v>0</v>
      </c>
      <c r="Z2719" s="88">
        <v>0</v>
      </c>
      <c r="AA2719" s="88">
        <v>0</v>
      </c>
      <c r="AB2719" s="88">
        <v>0</v>
      </c>
      <c r="AC2719" s="88">
        <v>0</v>
      </c>
      <c r="AD2719" s="88">
        <v>0</v>
      </c>
      <c r="AE2719" s="88">
        <v>0</v>
      </c>
      <c r="AF2719" s="88">
        <v>0</v>
      </c>
      <c r="AG2719" s="88">
        <v>0</v>
      </c>
      <c r="AH2719" s="139">
        <v>0</v>
      </c>
      <c r="AI2719" s="139">
        <v>0</v>
      </c>
      <c r="AU2719" s="88"/>
    </row>
    <row r="2720" spans="3:47" s="11" customFormat="1" outlineLevel="2" x14ac:dyDescent="0.2">
      <c r="C2720" s="119">
        <v>25</v>
      </c>
      <c r="E2720" s="134"/>
      <c r="F2720" s="159" t="s">
        <v>152</v>
      </c>
      <c r="H2720" s="72" t="s">
        <v>180</v>
      </c>
      <c r="P2720" s="149"/>
      <c r="Q2720" s="135" t="s">
        <v>110</v>
      </c>
      <c r="R2720" s="136"/>
      <c r="S2720" s="88"/>
      <c r="T2720" s="88"/>
      <c r="U2720" s="137">
        <v>0</v>
      </c>
      <c r="V2720" s="137">
        <v>0</v>
      </c>
      <c r="W2720" s="138">
        <v>0</v>
      </c>
      <c r="X2720" s="137">
        <v>0</v>
      </c>
      <c r="Y2720" s="88">
        <v>0</v>
      </c>
      <c r="Z2720" s="88">
        <v>0</v>
      </c>
      <c r="AA2720" s="88">
        <v>0</v>
      </c>
      <c r="AB2720" s="88">
        <v>0</v>
      </c>
      <c r="AC2720" s="88">
        <v>0</v>
      </c>
      <c r="AD2720" s="88">
        <v>0</v>
      </c>
      <c r="AE2720" s="88">
        <v>0</v>
      </c>
      <c r="AF2720" s="88">
        <v>0</v>
      </c>
      <c r="AG2720" s="88">
        <v>0</v>
      </c>
      <c r="AH2720" s="139">
        <v>0</v>
      </c>
      <c r="AI2720" s="139">
        <v>0</v>
      </c>
      <c r="AU2720" s="88"/>
    </row>
    <row r="2721" spans="3:47" s="11" customFormat="1" outlineLevel="2" x14ac:dyDescent="0.2">
      <c r="C2721" s="119">
        <v>25</v>
      </c>
      <c r="E2721" s="134"/>
      <c r="F2721" s="159" t="s">
        <v>152</v>
      </c>
      <c r="H2721" s="72" t="s">
        <v>180</v>
      </c>
      <c r="P2721" s="149"/>
      <c r="Q2721" s="135" t="s">
        <v>110</v>
      </c>
      <c r="R2721" s="136"/>
      <c r="S2721" s="88"/>
      <c r="T2721" s="88"/>
      <c r="U2721" s="137">
        <v>0</v>
      </c>
      <c r="V2721" s="137">
        <v>0</v>
      </c>
      <c r="W2721" s="138">
        <v>0</v>
      </c>
      <c r="X2721" s="137">
        <v>0</v>
      </c>
      <c r="Y2721" s="88">
        <v>0</v>
      </c>
      <c r="Z2721" s="88">
        <v>0</v>
      </c>
      <c r="AA2721" s="88">
        <v>0</v>
      </c>
      <c r="AB2721" s="88">
        <v>0</v>
      </c>
      <c r="AC2721" s="88">
        <v>0</v>
      </c>
      <c r="AD2721" s="88">
        <v>0</v>
      </c>
      <c r="AE2721" s="88">
        <v>0</v>
      </c>
      <c r="AF2721" s="88">
        <v>0</v>
      </c>
      <c r="AG2721" s="88">
        <v>0</v>
      </c>
      <c r="AH2721" s="139">
        <v>0</v>
      </c>
      <c r="AI2721" s="139">
        <v>0</v>
      </c>
      <c r="AU2721" s="88"/>
    </row>
    <row r="2722" spans="3:47" s="11" customFormat="1" outlineLevel="2" x14ac:dyDescent="0.2">
      <c r="C2722" s="119">
        <v>25</v>
      </c>
      <c r="E2722" s="134"/>
      <c r="F2722" s="159" t="s">
        <v>152</v>
      </c>
      <c r="H2722" s="72" t="s">
        <v>180</v>
      </c>
      <c r="P2722" s="149"/>
      <c r="Q2722" s="135" t="s">
        <v>110</v>
      </c>
      <c r="R2722" s="136"/>
      <c r="S2722" s="88"/>
      <c r="T2722" s="88"/>
      <c r="U2722" s="137">
        <v>0</v>
      </c>
      <c r="V2722" s="137">
        <v>0</v>
      </c>
      <c r="W2722" s="138">
        <v>0</v>
      </c>
      <c r="X2722" s="137">
        <v>0</v>
      </c>
      <c r="Y2722" s="88">
        <v>0</v>
      </c>
      <c r="Z2722" s="88">
        <v>0</v>
      </c>
      <c r="AA2722" s="88">
        <v>0</v>
      </c>
      <c r="AB2722" s="88">
        <v>0</v>
      </c>
      <c r="AC2722" s="88">
        <v>0</v>
      </c>
      <c r="AD2722" s="88">
        <v>0</v>
      </c>
      <c r="AE2722" s="88">
        <v>0</v>
      </c>
      <c r="AF2722" s="88">
        <v>0</v>
      </c>
      <c r="AG2722" s="88">
        <v>0</v>
      </c>
      <c r="AH2722" s="139">
        <v>0</v>
      </c>
      <c r="AI2722" s="139">
        <v>0</v>
      </c>
      <c r="AU2722" s="88"/>
    </row>
    <row r="2723" spans="3:47" s="11" customFormat="1" outlineLevel="2" x14ac:dyDescent="0.2">
      <c r="C2723" s="119">
        <v>25</v>
      </c>
      <c r="E2723" s="134"/>
      <c r="F2723" s="159" t="s">
        <v>152</v>
      </c>
      <c r="H2723" s="72" t="s">
        <v>180</v>
      </c>
      <c r="P2723" s="149"/>
      <c r="Q2723" s="135" t="s">
        <v>110</v>
      </c>
      <c r="R2723" s="136"/>
      <c r="S2723" s="88"/>
      <c r="T2723" s="88"/>
      <c r="U2723" s="137">
        <v>0</v>
      </c>
      <c r="V2723" s="137">
        <v>0</v>
      </c>
      <c r="W2723" s="138">
        <v>0</v>
      </c>
      <c r="X2723" s="137">
        <v>0</v>
      </c>
      <c r="Y2723" s="88">
        <v>0</v>
      </c>
      <c r="Z2723" s="88">
        <v>0</v>
      </c>
      <c r="AA2723" s="88">
        <v>0</v>
      </c>
      <c r="AB2723" s="88">
        <v>0</v>
      </c>
      <c r="AC2723" s="88">
        <v>0</v>
      </c>
      <c r="AD2723" s="88">
        <v>0</v>
      </c>
      <c r="AE2723" s="88">
        <v>0</v>
      </c>
      <c r="AF2723" s="88">
        <v>0</v>
      </c>
      <c r="AG2723" s="88">
        <v>0</v>
      </c>
      <c r="AH2723" s="139">
        <v>0</v>
      </c>
      <c r="AI2723" s="139">
        <v>0</v>
      </c>
      <c r="AU2723" s="88"/>
    </row>
    <row r="2724" spans="3:47" s="11" customFormat="1" outlineLevel="2" x14ac:dyDescent="0.2">
      <c r="C2724" s="119">
        <v>25</v>
      </c>
      <c r="E2724" s="134"/>
      <c r="F2724" s="159" t="s">
        <v>152</v>
      </c>
      <c r="H2724" s="72" t="s">
        <v>180</v>
      </c>
      <c r="P2724" s="149"/>
      <c r="Q2724" s="135" t="s">
        <v>110</v>
      </c>
      <c r="R2724" s="136"/>
      <c r="S2724" s="88"/>
      <c r="T2724" s="88"/>
      <c r="U2724" s="137">
        <v>0</v>
      </c>
      <c r="V2724" s="137">
        <v>0</v>
      </c>
      <c r="W2724" s="138">
        <v>0</v>
      </c>
      <c r="X2724" s="137">
        <v>0</v>
      </c>
      <c r="Y2724" s="88">
        <v>0</v>
      </c>
      <c r="Z2724" s="88">
        <v>0</v>
      </c>
      <c r="AA2724" s="88">
        <v>0</v>
      </c>
      <c r="AB2724" s="88">
        <v>0</v>
      </c>
      <c r="AC2724" s="88">
        <v>0</v>
      </c>
      <c r="AD2724" s="88">
        <v>0</v>
      </c>
      <c r="AE2724" s="88">
        <v>0</v>
      </c>
      <c r="AF2724" s="88">
        <v>0</v>
      </c>
      <c r="AG2724" s="88">
        <v>0</v>
      </c>
      <c r="AH2724" s="139">
        <v>0</v>
      </c>
      <c r="AI2724" s="139">
        <v>0</v>
      </c>
      <c r="AU2724" s="88"/>
    </row>
    <row r="2725" spans="3:47" s="11" customFormat="1" outlineLevel="2" x14ac:dyDescent="0.2">
      <c r="C2725" s="119">
        <v>25</v>
      </c>
      <c r="E2725" s="134"/>
      <c r="F2725" s="159" t="s">
        <v>152</v>
      </c>
      <c r="H2725" s="72" t="s">
        <v>180</v>
      </c>
      <c r="P2725" s="149"/>
      <c r="Q2725" s="135" t="s">
        <v>110</v>
      </c>
      <c r="R2725" s="136"/>
      <c r="S2725" s="88"/>
      <c r="T2725" s="88"/>
      <c r="U2725" s="137">
        <v>0</v>
      </c>
      <c r="V2725" s="137">
        <v>0</v>
      </c>
      <c r="W2725" s="138">
        <v>0</v>
      </c>
      <c r="X2725" s="137">
        <v>0</v>
      </c>
      <c r="Y2725" s="88">
        <v>0</v>
      </c>
      <c r="Z2725" s="88">
        <v>0</v>
      </c>
      <c r="AA2725" s="88">
        <v>0</v>
      </c>
      <c r="AB2725" s="88">
        <v>0</v>
      </c>
      <c r="AC2725" s="88">
        <v>0</v>
      </c>
      <c r="AD2725" s="88">
        <v>0</v>
      </c>
      <c r="AE2725" s="88">
        <v>0</v>
      </c>
      <c r="AF2725" s="88">
        <v>0</v>
      </c>
      <c r="AG2725" s="88">
        <v>0</v>
      </c>
      <c r="AH2725" s="139">
        <v>0</v>
      </c>
      <c r="AI2725" s="139">
        <v>0</v>
      </c>
      <c r="AU2725" s="88"/>
    </row>
    <row r="2726" spans="3:47" s="11" customFormat="1" outlineLevel="2" x14ac:dyDescent="0.2">
      <c r="C2726" s="119">
        <v>25</v>
      </c>
      <c r="E2726" s="140"/>
      <c r="F2726" s="160" t="s">
        <v>152</v>
      </c>
      <c r="G2726" s="142"/>
      <c r="H2726" s="161" t="s">
        <v>180</v>
      </c>
      <c r="I2726" s="142"/>
      <c r="J2726" s="142"/>
      <c r="K2726" s="142"/>
      <c r="L2726" s="142"/>
      <c r="M2726" s="142"/>
      <c r="N2726" s="142"/>
      <c r="O2726" s="142"/>
      <c r="P2726" s="155"/>
      <c r="Q2726" s="143" t="s">
        <v>110</v>
      </c>
      <c r="R2726" s="144"/>
      <c r="S2726" s="145"/>
      <c r="T2726" s="145"/>
      <c r="U2726" s="146">
        <v>0</v>
      </c>
      <c r="V2726" s="146">
        <v>0</v>
      </c>
      <c r="W2726" s="147">
        <v>0</v>
      </c>
      <c r="X2726" s="146">
        <v>0</v>
      </c>
      <c r="Y2726" s="145">
        <v>0</v>
      </c>
      <c r="Z2726" s="145">
        <v>0</v>
      </c>
      <c r="AA2726" s="145">
        <v>0</v>
      </c>
      <c r="AB2726" s="145">
        <v>0</v>
      </c>
      <c r="AC2726" s="145">
        <v>0</v>
      </c>
      <c r="AD2726" s="145">
        <v>0</v>
      </c>
      <c r="AE2726" s="145">
        <v>0</v>
      </c>
      <c r="AF2726" s="145">
        <v>0</v>
      </c>
      <c r="AG2726" s="145">
        <v>0</v>
      </c>
      <c r="AH2726" s="148">
        <v>0</v>
      </c>
      <c r="AI2726" s="148">
        <v>0</v>
      </c>
      <c r="AU2726" s="88"/>
    </row>
    <row r="2727" spans="3:47" s="11" customFormat="1" outlineLevel="2" x14ac:dyDescent="0.2">
      <c r="C2727" s="119">
        <v>25</v>
      </c>
      <c r="F2727" s="159"/>
      <c r="P2727" s="149" t="s">
        <v>181</v>
      </c>
      <c r="Q2727" s="16" t="s">
        <v>110</v>
      </c>
      <c r="R2727" s="150"/>
      <c r="S2727" s="150"/>
      <c r="T2727" s="150"/>
      <c r="U2727" s="150">
        <v>17246.103160201539</v>
      </c>
      <c r="V2727" s="150">
        <v>17916.71681489233</v>
      </c>
      <c r="W2727" s="150">
        <v>18432.667895229606</v>
      </c>
      <c r="X2727" s="150">
        <v>20208.783231689813</v>
      </c>
      <c r="Y2727" s="150">
        <v>22187.1507215766</v>
      </c>
      <c r="Z2727" s="150">
        <v>21177.546889043075</v>
      </c>
      <c r="AA2727" s="150">
        <v>22088.666484600835</v>
      </c>
      <c r="AB2727" s="150">
        <v>22491.263810600307</v>
      </c>
      <c r="AC2727" s="150">
        <v>23730.124749179067</v>
      </c>
      <c r="AD2727" s="150">
        <v>24158.044827147547</v>
      </c>
      <c r="AE2727" s="150">
        <v>24183.220969122427</v>
      </c>
      <c r="AF2727" s="150">
        <v>26129.961022523115</v>
      </c>
      <c r="AG2727" s="150">
        <v>25284.199795623477</v>
      </c>
      <c r="AH2727" s="150">
        <v>26224.078225086818</v>
      </c>
      <c r="AI2727" s="150">
        <v>27704.869729636725</v>
      </c>
      <c r="AU2727" s="88"/>
    </row>
    <row r="2728" spans="3:47" s="11" customFormat="1" outlineLevel="2" x14ac:dyDescent="0.2">
      <c r="C2728" s="119">
        <v>25</v>
      </c>
      <c r="P2728" s="149" t="s">
        <v>182</v>
      </c>
      <c r="Q2728" s="16" t="s">
        <v>110</v>
      </c>
      <c r="R2728" s="150"/>
      <c r="S2728" s="150"/>
      <c r="T2728" s="150"/>
      <c r="U2728" s="150">
        <v>0</v>
      </c>
      <c r="V2728" s="150">
        <v>0</v>
      </c>
      <c r="W2728" s="150">
        <v>0</v>
      </c>
      <c r="X2728" s="150">
        <v>0</v>
      </c>
      <c r="Y2728" s="150">
        <v>0</v>
      </c>
      <c r="Z2728" s="150">
        <v>0</v>
      </c>
      <c r="AA2728" s="150">
        <v>0</v>
      </c>
      <c r="AB2728" s="150">
        <v>0</v>
      </c>
      <c r="AC2728" s="150">
        <v>0</v>
      </c>
      <c r="AD2728" s="150">
        <v>0</v>
      </c>
      <c r="AE2728" s="150">
        <v>0</v>
      </c>
      <c r="AF2728" s="150">
        <v>0</v>
      </c>
      <c r="AG2728" s="150">
        <v>0</v>
      </c>
      <c r="AH2728" s="150">
        <v>0</v>
      </c>
      <c r="AI2728" s="150">
        <v>0</v>
      </c>
      <c r="AU2728" s="88"/>
    </row>
    <row r="2729" spans="3:47" s="11" customFormat="1" outlineLevel="2" x14ac:dyDescent="0.2">
      <c r="C2729" s="119">
        <v>25</v>
      </c>
      <c r="F2729" s="124"/>
      <c r="P2729" s="149" t="s">
        <v>183</v>
      </c>
      <c r="Q2729" s="16" t="s">
        <v>110</v>
      </c>
      <c r="R2729" s="150"/>
      <c r="S2729" s="150"/>
      <c r="T2729" s="150"/>
      <c r="U2729" s="150">
        <v>17246.103160201539</v>
      </c>
      <c r="V2729" s="150">
        <v>17916.71681489233</v>
      </c>
      <c r="W2729" s="150">
        <v>18432.667895229606</v>
      </c>
      <c r="X2729" s="150">
        <v>20208.783231689813</v>
      </c>
      <c r="Y2729" s="150">
        <v>22187.1507215766</v>
      </c>
      <c r="Z2729" s="150">
        <v>21177.546889043075</v>
      </c>
      <c r="AA2729" s="150">
        <v>22088.666484600835</v>
      </c>
      <c r="AB2729" s="150">
        <v>22491.263810600307</v>
      </c>
      <c r="AC2729" s="150">
        <v>23730.124749179067</v>
      </c>
      <c r="AD2729" s="150">
        <v>24158.044827147547</v>
      </c>
      <c r="AE2729" s="150">
        <v>24183.220969122427</v>
      </c>
      <c r="AF2729" s="150">
        <v>26129.961022523115</v>
      </c>
      <c r="AG2729" s="150">
        <v>25284.199795623477</v>
      </c>
      <c r="AH2729" s="150">
        <v>26224.078225086818</v>
      </c>
      <c r="AI2729" s="150">
        <v>27704.869729636725</v>
      </c>
      <c r="AU2729" s="88"/>
    </row>
    <row r="2730" spans="3:47" s="11" customFormat="1" outlineLevel="2" x14ac:dyDescent="0.2">
      <c r="C2730" s="119">
        <v>25</v>
      </c>
      <c r="F2730" s="124"/>
      <c r="P2730" s="149"/>
      <c r="Q2730" s="16"/>
      <c r="R2730" s="88"/>
      <c r="S2730" s="88"/>
      <c r="T2730" s="88"/>
      <c r="U2730" s="88"/>
      <c r="V2730" s="88"/>
      <c r="W2730" s="88"/>
      <c r="X2730" s="88"/>
      <c r="Y2730" s="88"/>
      <c r="Z2730" s="88"/>
      <c r="AA2730" s="88"/>
      <c r="AB2730" s="88"/>
      <c r="AC2730" s="88"/>
      <c r="AD2730" s="88"/>
      <c r="AE2730" s="88"/>
      <c r="AF2730" s="88"/>
      <c r="AG2730" s="88"/>
      <c r="AH2730" s="88"/>
      <c r="AI2730" s="88"/>
      <c r="AU2730" s="88"/>
    </row>
    <row r="2731" spans="3:47" outlineLevel="1" x14ac:dyDescent="0.2">
      <c r="C2731" s="119">
        <v>25</v>
      </c>
      <c r="D2731" s="11"/>
      <c r="E2731" s="162" t="s">
        <v>184</v>
      </c>
      <c r="F2731" s="121"/>
      <c r="G2731" s="121"/>
      <c r="H2731" s="121"/>
      <c r="I2731" s="121"/>
      <c r="J2731" s="121"/>
      <c r="K2731" s="121"/>
      <c r="L2731" s="121"/>
      <c r="M2731" s="121"/>
      <c r="N2731" s="121"/>
      <c r="O2731" s="121"/>
      <c r="P2731" s="121"/>
      <c r="Q2731" s="122"/>
      <c r="R2731" s="123"/>
      <c r="S2731" s="123"/>
      <c r="T2731" s="123"/>
      <c r="U2731" s="123"/>
      <c r="V2731" s="123"/>
      <c r="W2731" s="123"/>
      <c r="X2731" s="123"/>
      <c r="Y2731" s="123"/>
      <c r="Z2731" s="123"/>
      <c r="AA2731" s="123"/>
      <c r="AB2731" s="123"/>
      <c r="AC2731" s="123"/>
      <c r="AD2731" s="123"/>
      <c r="AE2731" s="123"/>
      <c r="AF2731" s="123"/>
      <c r="AG2731" s="123"/>
      <c r="AH2731" s="123"/>
      <c r="AI2731" s="123"/>
      <c r="AT2731" s="11"/>
      <c r="AU2731" s="88"/>
    </row>
    <row r="2732" spans="3:47" outlineLevel="2" x14ac:dyDescent="0.2">
      <c r="C2732" s="119">
        <v>25</v>
      </c>
      <c r="D2732" s="11"/>
      <c r="E2732" s="11"/>
      <c r="F2732" s="11"/>
      <c r="G2732" s="16"/>
      <c r="H2732" s="163" t="s">
        <v>6</v>
      </c>
      <c r="I2732" s="163" t="s">
        <v>5</v>
      </c>
      <c r="J2732" s="163" t="s">
        <v>129</v>
      </c>
      <c r="K2732" s="163" t="s">
        <v>128</v>
      </c>
      <c r="L2732" s="11"/>
      <c r="M2732" s="11"/>
      <c r="N2732" s="11"/>
      <c r="O2732" s="11"/>
      <c r="P2732" s="149"/>
      <c r="Q2732" s="164"/>
      <c r="V2732" s="165"/>
      <c r="W2732" s="150"/>
      <c r="X2732" s="150"/>
      <c r="Y2732" s="150"/>
      <c r="Z2732" s="150"/>
      <c r="AA2732" s="150"/>
      <c r="AB2732" s="150"/>
      <c r="AC2732" s="150"/>
      <c r="AD2732" s="150"/>
      <c r="AE2732" s="150"/>
      <c r="AF2732" s="150"/>
      <c r="AG2732" s="150"/>
      <c r="AH2732" s="150"/>
      <c r="AI2732" s="150"/>
      <c r="AT2732" s="11"/>
      <c r="AU2732" s="88"/>
    </row>
    <row r="2733" spans="3:47" outlineLevel="2" x14ac:dyDescent="0.2">
      <c r="C2733" s="119">
        <v>25</v>
      </c>
      <c r="D2733" s="167" t="s">
        <v>441</v>
      </c>
      <c r="E2733" s="11"/>
      <c r="F2733" s="125" t="s">
        <v>209</v>
      </c>
      <c r="G2733" s="168" t="s">
        <v>130</v>
      </c>
      <c r="H2733" s="169" t="s">
        <v>221</v>
      </c>
      <c r="I2733" s="170" t="s">
        <v>221</v>
      </c>
      <c r="J2733" s="170">
        <v>0</v>
      </c>
      <c r="K2733" s="171">
        <v>1</v>
      </c>
      <c r="L2733" s="11"/>
      <c r="M2733" s="11"/>
      <c r="N2733" s="11"/>
      <c r="O2733" s="11"/>
      <c r="P2733" s="149"/>
      <c r="Q2733" s="164"/>
      <c r="V2733" s="165"/>
      <c r="W2733" s="11"/>
      <c r="X2733" s="11"/>
      <c r="Y2733" s="150"/>
      <c r="Z2733" s="150"/>
      <c r="AA2733" s="150"/>
      <c r="AB2733" s="150"/>
      <c r="AC2733" s="150"/>
      <c r="AD2733" s="150"/>
      <c r="AE2733" s="150"/>
      <c r="AF2733" s="150"/>
      <c r="AG2733" s="11"/>
      <c r="AH2733" s="11"/>
      <c r="AI2733" s="11"/>
      <c r="AT2733" s="11"/>
      <c r="AU2733" s="88"/>
    </row>
    <row r="2734" spans="3:47" outlineLevel="2" x14ac:dyDescent="0.2">
      <c r="C2734" s="119">
        <v>25</v>
      </c>
      <c r="D2734" s="167" t="s">
        <v>441</v>
      </c>
      <c r="E2734" s="11"/>
      <c r="F2734" s="134" t="s">
        <v>31</v>
      </c>
      <c r="G2734" s="16" t="s">
        <v>130</v>
      </c>
      <c r="H2734" s="172">
        <v>1</v>
      </c>
      <c r="I2734" s="173">
        <v>0</v>
      </c>
      <c r="J2734" s="173">
        <v>0</v>
      </c>
      <c r="K2734" s="174">
        <v>1</v>
      </c>
      <c r="L2734" s="11"/>
      <c r="M2734" s="11"/>
      <c r="N2734" s="11"/>
      <c r="O2734" s="11"/>
      <c r="P2734" s="149"/>
      <c r="Q2734" s="164"/>
      <c r="V2734" s="165"/>
      <c r="W2734" s="11"/>
      <c r="X2734" s="11"/>
      <c r="Y2734" s="150"/>
      <c r="Z2734" s="150"/>
      <c r="AA2734" s="150"/>
      <c r="AB2734" s="150"/>
      <c r="AC2734" s="150"/>
      <c r="AD2734" s="150"/>
      <c r="AE2734" s="150"/>
      <c r="AF2734" s="150"/>
      <c r="AG2734" s="11"/>
      <c r="AH2734" s="11"/>
      <c r="AI2734" s="11"/>
      <c r="AT2734" s="11"/>
      <c r="AU2734" s="88"/>
    </row>
    <row r="2735" spans="3:47" outlineLevel="2" x14ac:dyDescent="0.2">
      <c r="C2735" s="119">
        <v>25</v>
      </c>
      <c r="D2735" s="167" t="s">
        <v>441</v>
      </c>
      <c r="E2735" s="11"/>
      <c r="F2735" s="134" t="s">
        <v>28</v>
      </c>
      <c r="G2735" s="16" t="s">
        <v>130</v>
      </c>
      <c r="H2735" s="172">
        <v>1</v>
      </c>
      <c r="I2735" s="173">
        <v>0</v>
      </c>
      <c r="J2735" s="173">
        <v>0</v>
      </c>
      <c r="K2735" s="174">
        <v>1</v>
      </c>
      <c r="L2735" s="11"/>
      <c r="M2735" s="11"/>
      <c r="N2735" s="11"/>
      <c r="O2735" s="11"/>
      <c r="P2735" s="149"/>
      <c r="Q2735" s="164"/>
      <c r="V2735" s="165"/>
      <c r="W2735" s="150"/>
      <c r="X2735" s="150"/>
      <c r="Y2735" s="150"/>
      <c r="Z2735" s="150"/>
      <c r="AA2735" s="150"/>
      <c r="AB2735" s="150"/>
      <c r="AC2735" s="150"/>
      <c r="AD2735" s="150"/>
      <c r="AE2735" s="150"/>
      <c r="AF2735" s="150"/>
      <c r="AG2735" s="11"/>
      <c r="AH2735" s="11"/>
      <c r="AI2735" s="11"/>
      <c r="AT2735" s="11"/>
      <c r="AU2735" s="88"/>
    </row>
    <row r="2736" spans="3:47" outlineLevel="2" x14ac:dyDescent="0.2">
      <c r="C2736" s="119">
        <v>25</v>
      </c>
      <c r="D2736" s="167" t="s">
        <v>441</v>
      </c>
      <c r="E2736" s="11"/>
      <c r="F2736" s="134" t="s">
        <v>210</v>
      </c>
      <c r="G2736" s="16" t="s">
        <v>130</v>
      </c>
      <c r="H2736" s="172">
        <v>0.8</v>
      </c>
      <c r="I2736" s="173">
        <v>0.19999999999999996</v>
      </c>
      <c r="J2736" s="173">
        <v>0</v>
      </c>
      <c r="K2736" s="174">
        <v>1</v>
      </c>
      <c r="L2736" s="11"/>
      <c r="M2736" s="11"/>
      <c r="N2736" s="11"/>
      <c r="O2736" s="11"/>
      <c r="P2736" s="149"/>
      <c r="Q2736" s="164"/>
      <c r="V2736" s="165"/>
      <c r="W2736" s="150"/>
      <c r="X2736" s="150"/>
      <c r="Y2736" s="150"/>
      <c r="Z2736" s="150"/>
      <c r="AA2736" s="150"/>
      <c r="AB2736" s="150"/>
      <c r="AC2736" s="150"/>
      <c r="AD2736" s="150"/>
      <c r="AE2736" s="150"/>
      <c r="AF2736" s="150"/>
      <c r="AG2736" s="11"/>
      <c r="AH2736" s="11"/>
      <c r="AI2736" s="11"/>
      <c r="AT2736" s="11"/>
      <c r="AU2736" s="88"/>
    </row>
    <row r="2737" spans="3:47" outlineLevel="2" x14ac:dyDescent="0.2">
      <c r="C2737" s="119">
        <v>25</v>
      </c>
      <c r="D2737" s="167" t="s">
        <v>441</v>
      </c>
      <c r="E2737" s="11"/>
      <c r="F2737" s="134" t="s">
        <v>211</v>
      </c>
      <c r="G2737" s="16" t="s">
        <v>130</v>
      </c>
      <c r="H2737" s="172">
        <v>1</v>
      </c>
      <c r="I2737" s="173">
        <v>0</v>
      </c>
      <c r="J2737" s="173">
        <v>0</v>
      </c>
      <c r="K2737" s="174">
        <v>1</v>
      </c>
      <c r="L2737" s="11"/>
      <c r="M2737" s="11"/>
      <c r="N2737" s="11"/>
      <c r="O2737" s="11"/>
      <c r="P2737" s="149"/>
      <c r="Q2737" s="164"/>
      <c r="V2737" s="165"/>
      <c r="W2737" s="150"/>
      <c r="X2737" s="150"/>
      <c r="Y2737" s="150"/>
      <c r="Z2737" s="150"/>
      <c r="AA2737" s="150"/>
      <c r="AB2737" s="150"/>
      <c r="AC2737" s="150"/>
      <c r="AD2737" s="150"/>
      <c r="AE2737" s="150"/>
      <c r="AF2737" s="150"/>
      <c r="AG2737" s="11"/>
      <c r="AH2737" s="11"/>
      <c r="AI2737" s="11"/>
      <c r="AT2737" s="11"/>
      <c r="AU2737" s="88"/>
    </row>
    <row r="2738" spans="3:47" outlineLevel="2" x14ac:dyDescent="0.2">
      <c r="C2738" s="119">
        <v>25</v>
      </c>
      <c r="D2738" s="167" t="s">
        <v>441</v>
      </c>
      <c r="E2738" s="11"/>
      <c r="F2738" s="134" t="s">
        <v>212</v>
      </c>
      <c r="G2738" s="16" t="s">
        <v>130</v>
      </c>
      <c r="H2738" s="172">
        <v>0.8</v>
      </c>
      <c r="I2738" s="173">
        <v>0.19999999999999996</v>
      </c>
      <c r="J2738" s="173">
        <v>0</v>
      </c>
      <c r="K2738" s="174">
        <v>1</v>
      </c>
      <c r="L2738" s="11"/>
      <c r="M2738" s="11"/>
      <c r="N2738" s="11"/>
      <c r="O2738" s="11"/>
      <c r="P2738" s="149"/>
      <c r="Q2738" s="164"/>
      <c r="V2738" s="165"/>
      <c r="W2738" s="150"/>
      <c r="X2738" s="150"/>
      <c r="Y2738" s="150"/>
      <c r="Z2738" s="150"/>
      <c r="AA2738" s="150"/>
      <c r="AB2738" s="150"/>
      <c r="AC2738" s="150"/>
      <c r="AD2738" s="150"/>
      <c r="AE2738" s="150"/>
      <c r="AF2738" s="150"/>
      <c r="AG2738" s="11"/>
      <c r="AH2738" s="11"/>
      <c r="AI2738" s="11"/>
      <c r="AT2738" s="11"/>
      <c r="AU2738" s="88"/>
    </row>
    <row r="2739" spans="3:47" outlineLevel="2" x14ac:dyDescent="0.2">
      <c r="C2739" s="119">
        <v>25</v>
      </c>
      <c r="D2739" s="167" t="s">
        <v>441</v>
      </c>
      <c r="E2739" s="11"/>
      <c r="F2739" s="134" t="s">
        <v>213</v>
      </c>
      <c r="G2739" s="16" t="s">
        <v>130</v>
      </c>
      <c r="H2739" s="172">
        <v>1</v>
      </c>
      <c r="I2739" s="173">
        <v>0</v>
      </c>
      <c r="J2739" s="173">
        <v>0</v>
      </c>
      <c r="K2739" s="174">
        <v>1</v>
      </c>
      <c r="L2739" s="11"/>
      <c r="M2739" s="11"/>
      <c r="N2739" s="11"/>
      <c r="O2739" s="11"/>
      <c r="P2739" s="149"/>
      <c r="Q2739" s="164"/>
      <c r="V2739" s="165"/>
      <c r="W2739" s="150"/>
      <c r="X2739" s="150"/>
      <c r="Y2739" s="150"/>
      <c r="Z2739" s="150"/>
      <c r="AA2739" s="150"/>
      <c r="AB2739" s="150"/>
      <c r="AC2739" s="150"/>
      <c r="AD2739" s="150"/>
      <c r="AE2739" s="150"/>
      <c r="AF2739" s="150"/>
      <c r="AG2739" s="11"/>
      <c r="AH2739" s="11"/>
      <c r="AI2739" s="11"/>
      <c r="AT2739" s="11"/>
      <c r="AU2739" s="88"/>
    </row>
    <row r="2740" spans="3:47" outlineLevel="2" x14ac:dyDescent="0.2">
      <c r="C2740" s="119">
        <v>25</v>
      </c>
      <c r="D2740" s="167" t="s">
        <v>441</v>
      </c>
      <c r="E2740" s="11"/>
      <c r="F2740" s="134" t="s">
        <v>214</v>
      </c>
      <c r="G2740" s="16" t="s">
        <v>130</v>
      </c>
      <c r="H2740" s="172">
        <v>0.8</v>
      </c>
      <c r="I2740" s="173">
        <v>0.19999999999999996</v>
      </c>
      <c r="J2740" s="173">
        <v>0</v>
      </c>
      <c r="K2740" s="174">
        <v>1</v>
      </c>
      <c r="L2740" s="11"/>
      <c r="M2740" s="11"/>
      <c r="N2740" s="11"/>
      <c r="O2740" s="11"/>
      <c r="P2740" s="149"/>
      <c r="Q2740" s="164"/>
      <c r="V2740" s="165"/>
      <c r="W2740" s="150"/>
      <c r="X2740" s="150"/>
      <c r="Y2740" s="150"/>
      <c r="Z2740" s="150"/>
      <c r="AA2740" s="150"/>
      <c r="AB2740" s="150"/>
      <c r="AC2740" s="150"/>
      <c r="AD2740" s="150"/>
      <c r="AE2740" s="150"/>
      <c r="AF2740" s="150"/>
      <c r="AG2740" s="11"/>
      <c r="AH2740" s="11"/>
      <c r="AI2740" s="11"/>
      <c r="AT2740" s="11"/>
      <c r="AU2740" s="88"/>
    </row>
    <row r="2741" spans="3:47" outlineLevel="2" x14ac:dyDescent="0.2">
      <c r="C2741" s="119">
        <v>25</v>
      </c>
      <c r="D2741" s="167" t="s">
        <v>441</v>
      </c>
      <c r="E2741" s="11"/>
      <c r="F2741" s="134" t="s">
        <v>215</v>
      </c>
      <c r="G2741" s="16" t="s">
        <v>130</v>
      </c>
      <c r="H2741" s="172">
        <v>1</v>
      </c>
      <c r="I2741" s="173">
        <v>0</v>
      </c>
      <c r="J2741" s="173">
        <v>0</v>
      </c>
      <c r="K2741" s="174">
        <v>1</v>
      </c>
      <c r="L2741" s="11"/>
      <c r="M2741" s="11"/>
      <c r="N2741" s="11"/>
      <c r="O2741" s="11"/>
      <c r="P2741" s="149"/>
      <c r="Q2741" s="164"/>
      <c r="V2741" s="165"/>
      <c r="W2741" s="150"/>
      <c r="X2741" s="150"/>
      <c r="Y2741" s="150"/>
      <c r="Z2741" s="150"/>
      <c r="AA2741" s="150"/>
      <c r="AB2741" s="150"/>
      <c r="AC2741" s="150"/>
      <c r="AD2741" s="150"/>
      <c r="AE2741" s="150"/>
      <c r="AF2741" s="150"/>
      <c r="AG2741" s="11"/>
      <c r="AH2741" s="11"/>
      <c r="AI2741" s="11"/>
      <c r="AT2741" s="11"/>
      <c r="AU2741" s="88"/>
    </row>
    <row r="2742" spans="3:47" outlineLevel="2" x14ac:dyDescent="0.2">
      <c r="C2742" s="119">
        <v>25</v>
      </c>
      <c r="D2742" s="167" t="s">
        <v>441</v>
      </c>
      <c r="E2742" s="11"/>
      <c r="F2742" s="175" t="s">
        <v>216</v>
      </c>
      <c r="G2742" s="16" t="s">
        <v>130</v>
      </c>
      <c r="H2742" s="172">
        <v>1</v>
      </c>
      <c r="I2742" s="173">
        <v>0</v>
      </c>
      <c r="J2742" s="173">
        <v>0</v>
      </c>
      <c r="K2742" s="174">
        <v>1</v>
      </c>
      <c r="L2742" s="11"/>
      <c r="M2742" s="11"/>
      <c r="N2742" s="11"/>
      <c r="O2742" s="11"/>
      <c r="P2742" s="149"/>
      <c r="Q2742" s="164"/>
      <c r="V2742" s="165"/>
      <c r="W2742" s="150"/>
      <c r="X2742" s="150"/>
      <c r="Y2742" s="150"/>
      <c r="Z2742" s="150"/>
      <c r="AA2742" s="150"/>
      <c r="AB2742" s="150"/>
      <c r="AC2742" s="150"/>
      <c r="AD2742" s="150"/>
      <c r="AE2742" s="150"/>
      <c r="AF2742" s="150"/>
      <c r="AG2742" s="11"/>
      <c r="AH2742" s="11"/>
      <c r="AI2742" s="11"/>
      <c r="AT2742" s="11"/>
      <c r="AU2742" s="88"/>
    </row>
    <row r="2743" spans="3:47" outlineLevel="2" x14ac:dyDescent="0.2">
      <c r="C2743" s="119">
        <v>25</v>
      </c>
      <c r="D2743" s="167" t="s">
        <v>441</v>
      </c>
      <c r="E2743" s="11"/>
      <c r="F2743" s="175" t="s">
        <v>33</v>
      </c>
      <c r="G2743" s="16" t="s">
        <v>130</v>
      </c>
      <c r="H2743" s="172">
        <v>1</v>
      </c>
      <c r="I2743" s="173">
        <v>0</v>
      </c>
      <c r="J2743" s="173">
        <v>0</v>
      </c>
      <c r="K2743" s="174">
        <v>1</v>
      </c>
      <c r="L2743" s="11"/>
      <c r="M2743" s="11"/>
      <c r="N2743" s="11"/>
      <c r="O2743" s="11"/>
      <c r="P2743" s="149"/>
      <c r="Q2743" s="164"/>
      <c r="V2743" s="165"/>
      <c r="W2743" s="150"/>
      <c r="X2743" s="150"/>
      <c r="Y2743" s="150"/>
      <c r="Z2743" s="150"/>
      <c r="AA2743" s="150"/>
      <c r="AB2743" s="150"/>
      <c r="AC2743" s="150"/>
      <c r="AD2743" s="150"/>
      <c r="AE2743" s="150"/>
      <c r="AF2743" s="150"/>
      <c r="AG2743" s="11"/>
      <c r="AH2743" s="11"/>
      <c r="AI2743" s="11"/>
      <c r="AT2743" s="11"/>
      <c r="AU2743" s="88"/>
    </row>
    <row r="2744" spans="3:47" outlineLevel="2" x14ac:dyDescent="0.2">
      <c r="C2744" s="119">
        <v>25</v>
      </c>
      <c r="D2744" s="167" t="s">
        <v>441</v>
      </c>
      <c r="E2744" s="11"/>
      <c r="F2744" s="175" t="s">
        <v>34</v>
      </c>
      <c r="G2744" s="16" t="s">
        <v>130</v>
      </c>
      <c r="H2744" s="172">
        <v>1</v>
      </c>
      <c r="I2744" s="173">
        <v>0</v>
      </c>
      <c r="J2744" s="173">
        <v>0</v>
      </c>
      <c r="K2744" s="174">
        <v>1</v>
      </c>
      <c r="L2744" s="11"/>
      <c r="M2744" s="11"/>
      <c r="N2744" s="11"/>
      <c r="O2744" s="11"/>
      <c r="P2744" s="149"/>
      <c r="Q2744" s="164"/>
      <c r="V2744" s="165"/>
      <c r="W2744" s="150"/>
      <c r="X2744" s="150"/>
      <c r="Y2744" s="150"/>
      <c r="Z2744" s="150"/>
      <c r="AA2744" s="150"/>
      <c r="AB2744" s="150"/>
      <c r="AC2744" s="150"/>
      <c r="AD2744" s="150"/>
      <c r="AE2744" s="150"/>
      <c r="AF2744" s="150"/>
      <c r="AG2744" s="11"/>
      <c r="AH2744" s="11"/>
      <c r="AI2744" s="11"/>
      <c r="AT2744" s="11"/>
      <c r="AU2744" s="88"/>
    </row>
    <row r="2745" spans="3:47" outlineLevel="2" x14ac:dyDescent="0.2">
      <c r="C2745" s="119">
        <v>25</v>
      </c>
      <c r="D2745" s="167" t="s">
        <v>441</v>
      </c>
      <c r="E2745" s="11"/>
      <c r="F2745" s="175" t="s">
        <v>217</v>
      </c>
      <c r="G2745" s="16" t="s">
        <v>130</v>
      </c>
      <c r="H2745" s="172">
        <v>1</v>
      </c>
      <c r="I2745" s="173">
        <v>0</v>
      </c>
      <c r="J2745" s="173">
        <v>0</v>
      </c>
      <c r="K2745" s="174">
        <v>1</v>
      </c>
      <c r="L2745" s="11"/>
      <c r="M2745" s="11"/>
      <c r="N2745" s="11"/>
      <c r="O2745" s="11"/>
      <c r="P2745" s="149"/>
      <c r="Q2745" s="164"/>
      <c r="V2745" s="165"/>
      <c r="W2745" s="150"/>
      <c r="X2745" s="150"/>
      <c r="Y2745" s="150"/>
      <c r="Z2745" s="150"/>
      <c r="AA2745" s="150"/>
      <c r="AB2745" s="150"/>
      <c r="AC2745" s="150"/>
      <c r="AD2745" s="150"/>
      <c r="AE2745" s="150"/>
      <c r="AF2745" s="150"/>
      <c r="AG2745" s="11"/>
      <c r="AH2745" s="11"/>
      <c r="AI2745" s="11"/>
      <c r="AT2745" s="11"/>
      <c r="AU2745" s="88"/>
    </row>
    <row r="2746" spans="3:47" outlineLevel="2" x14ac:dyDescent="0.2">
      <c r="C2746" s="119">
        <v>25</v>
      </c>
      <c r="D2746" s="167" t="s">
        <v>441</v>
      </c>
      <c r="E2746" s="11"/>
      <c r="F2746" s="175" t="s">
        <v>152</v>
      </c>
      <c r="G2746" s="16" t="s">
        <v>130</v>
      </c>
      <c r="H2746" s="172">
        <v>0</v>
      </c>
      <c r="I2746" s="173">
        <v>1</v>
      </c>
      <c r="J2746" s="173">
        <v>0</v>
      </c>
      <c r="K2746" s="174">
        <v>1</v>
      </c>
      <c r="L2746" s="11"/>
      <c r="M2746" s="11"/>
      <c r="N2746" s="11"/>
      <c r="O2746" s="11"/>
      <c r="P2746" s="149"/>
      <c r="Q2746" s="164"/>
      <c r="V2746" s="165"/>
      <c r="W2746" s="150"/>
      <c r="X2746" s="150"/>
      <c r="Y2746" s="150"/>
      <c r="Z2746" s="150"/>
      <c r="AA2746" s="150"/>
      <c r="AB2746" s="150"/>
      <c r="AC2746" s="150"/>
      <c r="AD2746" s="150"/>
      <c r="AE2746" s="150"/>
      <c r="AF2746" s="150"/>
      <c r="AG2746" s="11"/>
      <c r="AH2746" s="11"/>
      <c r="AI2746" s="11"/>
      <c r="AT2746" s="11"/>
      <c r="AU2746" s="88"/>
    </row>
    <row r="2747" spans="3:47" outlineLevel="2" x14ac:dyDescent="0.2">
      <c r="C2747" s="119">
        <v>25</v>
      </c>
      <c r="D2747" s="167" t="s">
        <v>441</v>
      </c>
      <c r="E2747" s="11"/>
      <c r="F2747" s="176" t="s">
        <v>152</v>
      </c>
      <c r="G2747" s="177" t="s">
        <v>130</v>
      </c>
      <c r="H2747" s="178">
        <v>0</v>
      </c>
      <c r="I2747" s="179">
        <v>1</v>
      </c>
      <c r="J2747" s="179">
        <v>0</v>
      </c>
      <c r="K2747" s="180">
        <v>1</v>
      </c>
      <c r="L2747" s="11"/>
      <c r="M2747" s="11"/>
      <c r="N2747" s="11"/>
      <c r="O2747" s="11"/>
      <c r="P2747" s="149"/>
      <c r="Q2747" s="164"/>
      <c r="V2747" s="165"/>
      <c r="W2747" s="150"/>
      <c r="X2747" s="150"/>
      <c r="Y2747" s="150"/>
      <c r="Z2747" s="150"/>
      <c r="AA2747" s="150"/>
      <c r="AB2747" s="150"/>
      <c r="AC2747" s="150"/>
      <c r="AD2747" s="150"/>
      <c r="AE2747" s="150"/>
      <c r="AF2747" s="150"/>
      <c r="AG2747" s="11"/>
      <c r="AH2747" s="11"/>
      <c r="AI2747" s="11"/>
      <c r="AT2747" s="11"/>
      <c r="AU2747" s="88"/>
    </row>
    <row r="2748" spans="3:47" outlineLevel="2" x14ac:dyDescent="0.2">
      <c r="C2748" s="119">
        <v>25</v>
      </c>
      <c r="D2748" s="167" t="s">
        <v>441</v>
      </c>
      <c r="E2748" s="11"/>
      <c r="F2748" s="125" t="s">
        <v>152</v>
      </c>
      <c r="G2748" s="168" t="s">
        <v>130</v>
      </c>
      <c r="H2748" s="172">
        <v>0</v>
      </c>
      <c r="I2748" s="173">
        <v>1</v>
      </c>
      <c r="J2748" s="173">
        <v>0</v>
      </c>
      <c r="K2748" s="174">
        <v>1</v>
      </c>
      <c r="L2748" s="11"/>
      <c r="M2748" s="11"/>
      <c r="N2748" s="11"/>
      <c r="O2748" s="11"/>
      <c r="P2748" s="149"/>
      <c r="Q2748" s="164"/>
      <c r="V2748" s="165"/>
      <c r="W2748" s="150"/>
      <c r="X2748" s="150"/>
      <c r="Y2748" s="150"/>
      <c r="Z2748" s="150"/>
      <c r="AA2748" s="150"/>
      <c r="AB2748" s="150"/>
      <c r="AC2748" s="150"/>
      <c r="AD2748" s="150"/>
      <c r="AE2748" s="150"/>
      <c r="AF2748" s="150"/>
      <c r="AG2748" s="11"/>
      <c r="AH2748" s="11"/>
      <c r="AI2748" s="11"/>
      <c r="AT2748" s="11"/>
      <c r="AU2748" s="88"/>
    </row>
    <row r="2749" spans="3:47" outlineLevel="2" x14ac:dyDescent="0.2">
      <c r="C2749" s="119">
        <v>25</v>
      </c>
      <c r="D2749" s="167" t="s">
        <v>441</v>
      </c>
      <c r="E2749" s="11"/>
      <c r="F2749" s="134" t="s">
        <v>152</v>
      </c>
      <c r="G2749" s="16" t="s">
        <v>130</v>
      </c>
      <c r="H2749" s="172">
        <v>0</v>
      </c>
      <c r="I2749" s="173">
        <v>1</v>
      </c>
      <c r="J2749" s="173">
        <v>0</v>
      </c>
      <c r="K2749" s="174">
        <v>1</v>
      </c>
      <c r="L2749" s="11"/>
      <c r="M2749" s="11"/>
      <c r="N2749" s="11"/>
      <c r="O2749" s="11"/>
      <c r="P2749" s="149"/>
      <c r="Q2749" s="164"/>
      <c r="V2749" s="165"/>
      <c r="W2749" s="150"/>
      <c r="X2749" s="150"/>
      <c r="Y2749" s="150"/>
      <c r="Z2749" s="150"/>
      <c r="AA2749" s="150"/>
      <c r="AB2749" s="150"/>
      <c r="AC2749" s="150"/>
      <c r="AD2749" s="150"/>
      <c r="AE2749" s="150"/>
      <c r="AF2749" s="150"/>
      <c r="AG2749" s="11"/>
      <c r="AH2749" s="11"/>
      <c r="AI2749" s="11"/>
      <c r="AT2749" s="11"/>
      <c r="AU2749" s="88"/>
    </row>
    <row r="2750" spans="3:47" outlineLevel="2" x14ac:dyDescent="0.2">
      <c r="C2750" s="119">
        <v>25</v>
      </c>
      <c r="D2750" s="167" t="s">
        <v>441</v>
      </c>
      <c r="E2750" s="11"/>
      <c r="F2750" s="134" t="s">
        <v>152</v>
      </c>
      <c r="G2750" s="16" t="s">
        <v>130</v>
      </c>
      <c r="H2750" s="172">
        <v>0</v>
      </c>
      <c r="I2750" s="173">
        <v>1</v>
      </c>
      <c r="J2750" s="173">
        <v>0</v>
      </c>
      <c r="K2750" s="174">
        <v>1</v>
      </c>
      <c r="L2750" s="11"/>
      <c r="M2750" s="11"/>
      <c r="N2750" s="11"/>
      <c r="O2750" s="11"/>
      <c r="P2750" s="149"/>
      <c r="Q2750" s="164"/>
      <c r="V2750" s="165"/>
      <c r="W2750" s="150"/>
      <c r="X2750" s="150"/>
      <c r="Y2750" s="150"/>
      <c r="Z2750" s="150"/>
      <c r="AA2750" s="150"/>
      <c r="AB2750" s="150"/>
      <c r="AC2750" s="150"/>
      <c r="AD2750" s="150"/>
      <c r="AE2750" s="150"/>
      <c r="AF2750" s="150"/>
      <c r="AG2750" s="11"/>
      <c r="AH2750" s="11"/>
      <c r="AI2750" s="11"/>
      <c r="AT2750" s="11"/>
      <c r="AU2750" s="88"/>
    </row>
    <row r="2751" spans="3:47" outlineLevel="2" x14ac:dyDescent="0.2">
      <c r="C2751" s="119">
        <v>25</v>
      </c>
      <c r="D2751" s="167" t="s">
        <v>441</v>
      </c>
      <c r="E2751" s="11"/>
      <c r="F2751" s="134" t="s">
        <v>152</v>
      </c>
      <c r="G2751" s="16" t="s">
        <v>130</v>
      </c>
      <c r="H2751" s="172">
        <v>0</v>
      </c>
      <c r="I2751" s="173">
        <v>1</v>
      </c>
      <c r="J2751" s="173">
        <v>0</v>
      </c>
      <c r="K2751" s="174">
        <v>1</v>
      </c>
      <c r="L2751" s="11"/>
      <c r="M2751" s="11"/>
      <c r="N2751" s="11"/>
      <c r="O2751" s="11"/>
      <c r="P2751" s="149"/>
      <c r="Q2751" s="164"/>
      <c r="V2751" s="165"/>
      <c r="W2751" s="150"/>
      <c r="X2751" s="150"/>
      <c r="Y2751" s="150"/>
      <c r="Z2751" s="150"/>
      <c r="AA2751" s="150"/>
      <c r="AB2751" s="150"/>
      <c r="AC2751" s="150"/>
      <c r="AD2751" s="150"/>
      <c r="AE2751" s="150"/>
      <c r="AF2751" s="150"/>
      <c r="AG2751" s="11"/>
      <c r="AH2751" s="11"/>
      <c r="AI2751" s="11"/>
      <c r="AT2751" s="11"/>
      <c r="AU2751" s="88"/>
    </row>
    <row r="2752" spans="3:47" outlineLevel="2" x14ac:dyDescent="0.2">
      <c r="C2752" s="119">
        <v>25</v>
      </c>
      <c r="D2752" s="167" t="s">
        <v>441</v>
      </c>
      <c r="E2752" s="11"/>
      <c r="F2752" s="134" t="s">
        <v>152</v>
      </c>
      <c r="G2752" s="16" t="s">
        <v>130</v>
      </c>
      <c r="H2752" s="172">
        <v>0</v>
      </c>
      <c r="I2752" s="173">
        <v>1</v>
      </c>
      <c r="J2752" s="173">
        <v>0</v>
      </c>
      <c r="K2752" s="174">
        <v>1</v>
      </c>
      <c r="L2752" s="11"/>
      <c r="M2752" s="11"/>
      <c r="N2752" s="11"/>
      <c r="O2752" s="11"/>
      <c r="P2752" s="149"/>
      <c r="Q2752" s="164"/>
      <c r="V2752" s="165"/>
      <c r="W2752" s="150"/>
      <c r="X2752" s="150"/>
      <c r="Y2752" s="150"/>
      <c r="Z2752" s="150"/>
      <c r="AA2752" s="150"/>
      <c r="AB2752" s="150"/>
      <c r="AC2752" s="150"/>
      <c r="AD2752" s="150"/>
      <c r="AE2752" s="150"/>
      <c r="AF2752" s="150"/>
      <c r="AG2752" s="11"/>
      <c r="AH2752" s="11"/>
      <c r="AI2752" s="11"/>
      <c r="AT2752" s="11"/>
      <c r="AU2752" s="88"/>
    </row>
    <row r="2753" spans="3:47" outlineLevel="2" x14ac:dyDescent="0.2">
      <c r="C2753" s="119">
        <v>25</v>
      </c>
      <c r="D2753" s="167" t="s">
        <v>441</v>
      </c>
      <c r="E2753" s="11"/>
      <c r="F2753" s="134" t="s">
        <v>152</v>
      </c>
      <c r="G2753" s="16" t="s">
        <v>130</v>
      </c>
      <c r="H2753" s="172">
        <v>0</v>
      </c>
      <c r="I2753" s="173">
        <v>1</v>
      </c>
      <c r="J2753" s="173">
        <v>0</v>
      </c>
      <c r="K2753" s="174">
        <v>1</v>
      </c>
      <c r="L2753" s="11"/>
      <c r="M2753" s="11"/>
      <c r="N2753" s="11"/>
      <c r="O2753" s="11"/>
      <c r="P2753" s="149"/>
      <c r="Q2753" s="164"/>
      <c r="V2753" s="165"/>
      <c r="W2753" s="150"/>
      <c r="X2753" s="181"/>
      <c r="Y2753" s="150"/>
      <c r="Z2753" s="150"/>
      <c r="AA2753" s="150"/>
      <c r="AB2753" s="150"/>
      <c r="AC2753" s="150"/>
      <c r="AD2753" s="150"/>
      <c r="AE2753" s="150"/>
      <c r="AF2753" s="150"/>
      <c r="AG2753" s="11"/>
      <c r="AH2753" s="11"/>
      <c r="AI2753" s="11"/>
      <c r="AT2753" s="11"/>
      <c r="AU2753" s="88"/>
    </row>
    <row r="2754" spans="3:47" outlineLevel="2" x14ac:dyDescent="0.2">
      <c r="C2754" s="119">
        <v>25</v>
      </c>
      <c r="D2754" s="167" t="s">
        <v>441</v>
      </c>
      <c r="E2754" s="11"/>
      <c r="F2754" s="134" t="s">
        <v>152</v>
      </c>
      <c r="G2754" s="16" t="s">
        <v>130</v>
      </c>
      <c r="H2754" s="172">
        <v>0</v>
      </c>
      <c r="I2754" s="173">
        <v>1</v>
      </c>
      <c r="J2754" s="173">
        <v>0</v>
      </c>
      <c r="K2754" s="174">
        <v>1</v>
      </c>
      <c r="L2754" s="11"/>
      <c r="M2754" s="11"/>
      <c r="N2754" s="11"/>
      <c r="O2754" s="11"/>
      <c r="P2754" s="149"/>
      <c r="Q2754" s="164"/>
      <c r="V2754" s="165"/>
      <c r="W2754" s="150"/>
      <c r="X2754" s="150"/>
      <c r="Y2754" s="150"/>
      <c r="Z2754" s="150"/>
      <c r="AA2754" s="150"/>
      <c r="AB2754" s="150"/>
      <c r="AC2754" s="150"/>
      <c r="AD2754" s="150"/>
      <c r="AE2754" s="150"/>
      <c r="AF2754" s="150"/>
      <c r="AG2754" s="11"/>
      <c r="AH2754" s="11"/>
      <c r="AI2754" s="11"/>
      <c r="AT2754" s="11"/>
      <c r="AU2754" s="88"/>
    </row>
    <row r="2755" spans="3:47" outlineLevel="2" x14ac:dyDescent="0.2">
      <c r="C2755" s="119">
        <v>25</v>
      </c>
      <c r="D2755" s="167" t="s">
        <v>441</v>
      </c>
      <c r="E2755" s="11"/>
      <c r="F2755" s="134" t="s">
        <v>152</v>
      </c>
      <c r="G2755" s="16" t="s">
        <v>130</v>
      </c>
      <c r="H2755" s="172">
        <v>0</v>
      </c>
      <c r="I2755" s="173">
        <v>1</v>
      </c>
      <c r="J2755" s="173">
        <v>0</v>
      </c>
      <c r="K2755" s="174">
        <v>1</v>
      </c>
      <c r="L2755" s="11"/>
      <c r="M2755" s="11"/>
      <c r="N2755" s="11"/>
      <c r="O2755" s="11"/>
      <c r="P2755" s="149"/>
      <c r="Q2755" s="164"/>
      <c r="V2755" s="165"/>
      <c r="W2755" s="150"/>
      <c r="X2755" s="150"/>
      <c r="Y2755" s="150"/>
      <c r="Z2755" s="150"/>
      <c r="AA2755" s="150"/>
      <c r="AB2755" s="150"/>
      <c r="AC2755" s="150"/>
      <c r="AD2755" s="150"/>
      <c r="AE2755" s="150"/>
      <c r="AF2755" s="150"/>
      <c r="AG2755" s="11"/>
      <c r="AH2755" s="11"/>
      <c r="AI2755" s="11"/>
      <c r="AT2755" s="11"/>
      <c r="AU2755" s="88"/>
    </row>
    <row r="2756" spans="3:47" outlineLevel="2" x14ac:dyDescent="0.2">
      <c r="C2756" s="119">
        <v>25</v>
      </c>
      <c r="D2756" s="167" t="s">
        <v>441</v>
      </c>
      <c r="E2756" s="11"/>
      <c r="F2756" s="134" t="s">
        <v>152</v>
      </c>
      <c r="G2756" s="16" t="s">
        <v>130</v>
      </c>
      <c r="H2756" s="172">
        <v>0</v>
      </c>
      <c r="I2756" s="173">
        <v>1</v>
      </c>
      <c r="J2756" s="173">
        <v>0</v>
      </c>
      <c r="K2756" s="174">
        <v>1</v>
      </c>
      <c r="L2756" s="11"/>
      <c r="M2756" s="11"/>
      <c r="N2756" s="11"/>
      <c r="O2756" s="11"/>
      <c r="P2756" s="149"/>
      <c r="Q2756" s="164"/>
      <c r="V2756" s="165"/>
      <c r="W2756" s="150"/>
      <c r="X2756" s="150"/>
      <c r="Y2756" s="150"/>
      <c r="Z2756" s="150"/>
      <c r="AA2756" s="150"/>
      <c r="AB2756" s="150"/>
      <c r="AC2756" s="150"/>
      <c r="AD2756" s="150"/>
      <c r="AE2756" s="150"/>
      <c r="AF2756" s="150"/>
      <c r="AG2756" s="11"/>
      <c r="AH2756" s="11"/>
      <c r="AI2756" s="11"/>
      <c r="AT2756" s="11"/>
      <c r="AU2756" s="88"/>
    </row>
    <row r="2757" spans="3:47" outlineLevel="2" x14ac:dyDescent="0.2">
      <c r="C2757" s="119">
        <v>25</v>
      </c>
      <c r="D2757" s="167" t="s">
        <v>441</v>
      </c>
      <c r="E2757" s="11"/>
      <c r="F2757" s="140" t="s">
        <v>152</v>
      </c>
      <c r="G2757" s="177" t="s">
        <v>130</v>
      </c>
      <c r="H2757" s="178">
        <v>0</v>
      </c>
      <c r="I2757" s="179">
        <v>1</v>
      </c>
      <c r="J2757" s="179">
        <v>0</v>
      </c>
      <c r="K2757" s="180">
        <v>1</v>
      </c>
      <c r="L2757" s="11"/>
      <c r="M2757" s="11"/>
      <c r="N2757" s="11"/>
      <c r="O2757" s="11"/>
      <c r="P2757" s="149"/>
      <c r="Q2757" s="164"/>
      <c r="V2757" s="165"/>
      <c r="W2757" s="150"/>
      <c r="X2757" s="150"/>
      <c r="Y2757" s="150"/>
      <c r="Z2757" s="150"/>
      <c r="AA2757" s="150"/>
      <c r="AB2757" s="150"/>
      <c r="AC2757" s="150"/>
      <c r="AD2757" s="150"/>
      <c r="AE2757" s="150"/>
      <c r="AF2757" s="150"/>
      <c r="AG2757" s="150"/>
      <c r="AH2757" s="150"/>
      <c r="AI2757" s="150"/>
      <c r="AT2757" s="11"/>
      <c r="AU2757" s="88"/>
    </row>
    <row r="2758" spans="3:47" outlineLevel="2" x14ac:dyDescent="0.2">
      <c r="C2758" s="119">
        <v>25</v>
      </c>
      <c r="D2758" s="11"/>
      <c r="E2758" s="11"/>
      <c r="F2758" s="11"/>
      <c r="G2758" s="11"/>
      <c r="H2758" s="11"/>
      <c r="I2758" s="11"/>
      <c r="J2758" s="11"/>
      <c r="K2758" s="11"/>
      <c r="L2758" s="11"/>
      <c r="M2758" s="11"/>
      <c r="N2758" s="11"/>
      <c r="O2758" s="11"/>
      <c r="P2758" s="149"/>
      <c r="Q2758" s="16"/>
      <c r="R2758" s="182"/>
      <c r="S2758" s="182"/>
      <c r="T2758" s="182"/>
      <c r="U2758" s="182"/>
      <c r="V2758" s="183"/>
      <c r="W2758" s="150"/>
      <c r="X2758" s="150"/>
      <c r="Y2758" s="150"/>
      <c r="Z2758" s="150"/>
      <c r="AA2758" s="150"/>
      <c r="AB2758" s="150"/>
      <c r="AC2758" s="150"/>
      <c r="AD2758" s="150"/>
      <c r="AE2758" s="150"/>
      <c r="AF2758" s="150"/>
      <c r="AG2758" s="150"/>
      <c r="AH2758" s="150"/>
      <c r="AI2758" s="150"/>
      <c r="AT2758" s="11"/>
      <c r="AU2758" s="88"/>
    </row>
    <row r="2759" spans="3:47" outlineLevel="1" x14ac:dyDescent="0.2">
      <c r="C2759" s="119">
        <v>25</v>
      </c>
      <c r="D2759" s="11"/>
      <c r="E2759" s="162" t="s">
        <v>185</v>
      </c>
      <c r="F2759" s="121"/>
      <c r="G2759" s="121"/>
      <c r="H2759" s="121"/>
      <c r="I2759" s="121"/>
      <c r="J2759" s="121"/>
      <c r="K2759" s="121"/>
      <c r="L2759" s="121"/>
      <c r="M2759" s="121"/>
      <c r="N2759" s="121"/>
      <c r="O2759" s="121"/>
      <c r="P2759" s="121"/>
      <c r="Q2759" s="122"/>
      <c r="R2759" s="123"/>
      <c r="S2759" s="123"/>
      <c r="T2759" s="123"/>
      <c r="U2759" s="123"/>
      <c r="V2759" s="123"/>
      <c r="W2759" s="123"/>
      <c r="X2759" s="123"/>
      <c r="Y2759" s="123"/>
      <c r="Z2759" s="123"/>
      <c r="AA2759" s="123"/>
      <c r="AB2759" s="123"/>
      <c r="AC2759" s="123"/>
      <c r="AD2759" s="123"/>
      <c r="AE2759" s="123"/>
      <c r="AF2759" s="123"/>
      <c r="AG2759" s="123"/>
      <c r="AH2759" s="123"/>
      <c r="AI2759" s="123"/>
      <c r="AT2759" s="11"/>
      <c r="AU2759" s="88"/>
    </row>
    <row r="2760" spans="3:47" outlineLevel="2" x14ac:dyDescent="0.2">
      <c r="C2760" s="119">
        <v>25</v>
      </c>
      <c r="D2760" s="11"/>
      <c r="E2760" s="125"/>
      <c r="F2760" s="127" t="s">
        <v>5</v>
      </c>
      <c r="G2760" s="127"/>
      <c r="H2760" s="127"/>
      <c r="I2760" s="127"/>
      <c r="J2760" s="127"/>
      <c r="K2760" s="127"/>
      <c r="L2760" s="127"/>
      <c r="M2760" s="127"/>
      <c r="N2760" s="127"/>
      <c r="O2760" s="127"/>
      <c r="P2760" s="152"/>
      <c r="Q2760" s="128" t="s">
        <v>110</v>
      </c>
      <c r="R2760" s="184"/>
      <c r="S2760" s="185"/>
      <c r="T2760" s="185"/>
      <c r="U2760" s="186">
        <v>5369.929406040299</v>
      </c>
      <c r="V2760" s="186">
        <v>4471.6852300538576</v>
      </c>
      <c r="W2760" s="187">
        <v>4520.7637021911323</v>
      </c>
      <c r="X2760" s="186">
        <v>4598.9026645693766</v>
      </c>
      <c r="Y2760" s="185">
        <v>4655.6328249014241</v>
      </c>
      <c r="Z2760" s="185">
        <v>4724.4512206844738</v>
      </c>
      <c r="AA2760" s="185">
        <v>4806.9003874689079</v>
      </c>
      <c r="AB2760" s="185">
        <v>4896.7133269134938</v>
      </c>
      <c r="AC2760" s="185">
        <v>4988.1656929705714</v>
      </c>
      <c r="AD2760" s="185">
        <v>5081.2863790700558</v>
      </c>
      <c r="AE2760" s="185">
        <v>5176.1047596432036</v>
      </c>
      <c r="AF2760" s="185">
        <v>5272.6506973310852</v>
      </c>
      <c r="AG2760" s="185">
        <v>5370.954550277148</v>
      </c>
      <c r="AH2760" s="188">
        <v>5471.0471795040385</v>
      </c>
      <c r="AI2760" s="188">
        <v>5572.9599563748397</v>
      </c>
      <c r="AT2760" s="11"/>
      <c r="AU2760" s="88"/>
    </row>
    <row r="2761" spans="3:47" outlineLevel="2" x14ac:dyDescent="0.2">
      <c r="C2761" s="119">
        <v>25</v>
      </c>
      <c r="D2761" s="11"/>
      <c r="E2761" s="134"/>
      <c r="F2761" s="11" t="s">
        <v>129</v>
      </c>
      <c r="G2761" s="11"/>
      <c r="H2761" s="11"/>
      <c r="I2761" s="11"/>
      <c r="J2761" s="11"/>
      <c r="K2761" s="11"/>
      <c r="L2761" s="11"/>
      <c r="M2761" s="11"/>
      <c r="N2761" s="11"/>
      <c r="O2761" s="11"/>
      <c r="P2761" s="149"/>
      <c r="Q2761" s="135" t="s">
        <v>110</v>
      </c>
      <c r="R2761" s="189"/>
      <c r="S2761" s="190"/>
      <c r="T2761" s="190"/>
      <c r="U2761" s="191">
        <v>0</v>
      </c>
      <c r="V2761" s="191">
        <v>1024.9280000000001</v>
      </c>
      <c r="W2761" s="192">
        <v>1079.249184</v>
      </c>
      <c r="X2761" s="191">
        <v>1109.468161152</v>
      </c>
      <c r="Y2761" s="190">
        <v>1146.0806104700159</v>
      </c>
      <c r="Z2761" s="190">
        <v>1179.3169481736463</v>
      </c>
      <c r="AA2761" s="190">
        <v>1214.6964566188558</v>
      </c>
      <c r="AB2761" s="190">
        <v>1245.063868034327</v>
      </c>
      <c r="AC2761" s="190">
        <v>1276.1904647351851</v>
      </c>
      <c r="AD2761" s="190">
        <v>1308.0952263535646</v>
      </c>
      <c r="AE2761" s="190">
        <v>1340.7976070124037</v>
      </c>
      <c r="AF2761" s="190">
        <v>1374.3175471877137</v>
      </c>
      <c r="AG2761" s="190">
        <v>1408.6754858674065</v>
      </c>
      <c r="AH2761" s="193">
        <v>1443.8923730140914</v>
      </c>
      <c r="AI2761" s="193">
        <v>1479.9896823394436</v>
      </c>
      <c r="AT2761" s="11"/>
      <c r="AU2761" s="88"/>
    </row>
    <row r="2762" spans="3:47" outlineLevel="2" x14ac:dyDescent="0.2">
      <c r="C2762" s="119">
        <v>25</v>
      </c>
      <c r="D2762" s="11"/>
      <c r="E2762" s="140"/>
      <c r="F2762" s="142" t="s">
        <v>128</v>
      </c>
      <c r="G2762" s="142"/>
      <c r="H2762" s="142"/>
      <c r="I2762" s="142"/>
      <c r="J2762" s="142"/>
      <c r="K2762" s="142"/>
      <c r="L2762" s="142"/>
      <c r="M2762" s="142"/>
      <c r="N2762" s="142"/>
      <c r="O2762" s="142"/>
      <c r="P2762" s="155"/>
      <c r="Q2762" s="143" t="s">
        <v>110</v>
      </c>
      <c r="R2762" s="194"/>
      <c r="S2762" s="195"/>
      <c r="T2762" s="195"/>
      <c r="U2762" s="196">
        <v>11876.17375416124</v>
      </c>
      <c r="V2762" s="196">
        <v>12420.103584838473</v>
      </c>
      <c r="W2762" s="197">
        <v>12832.655009038474</v>
      </c>
      <c r="X2762" s="196">
        <v>14500.41240596844</v>
      </c>
      <c r="Y2762" s="195">
        <v>16385.43728620516</v>
      </c>
      <c r="Z2762" s="195">
        <v>15273.778720184946</v>
      </c>
      <c r="AA2762" s="195">
        <v>16067.069640513069</v>
      </c>
      <c r="AB2762" s="195">
        <v>16349.486615652479</v>
      </c>
      <c r="AC2762" s="195">
        <v>17465.768591473308</v>
      </c>
      <c r="AD2762" s="195">
        <v>17768.663221723931</v>
      </c>
      <c r="AE2762" s="195">
        <v>17666.318602466818</v>
      </c>
      <c r="AF2762" s="195">
        <v>19482.992778004314</v>
      </c>
      <c r="AG2762" s="195">
        <v>18504.569759478916</v>
      </c>
      <c r="AH2762" s="198">
        <v>19309.138672568693</v>
      </c>
      <c r="AI2762" s="198">
        <v>20651.920090922442</v>
      </c>
      <c r="AT2762" s="11"/>
      <c r="AU2762" s="88"/>
    </row>
    <row r="2763" spans="3:47" outlineLevel="2" x14ac:dyDescent="0.2">
      <c r="C2763" s="119">
        <v>25</v>
      </c>
      <c r="D2763" s="199"/>
      <c r="E2763" s="199"/>
      <c r="F2763" s="199"/>
      <c r="G2763" s="199"/>
      <c r="H2763" s="199"/>
      <c r="I2763" s="199"/>
      <c r="J2763" s="199"/>
      <c r="K2763" s="199"/>
      <c r="L2763" s="199"/>
      <c r="M2763" s="199"/>
      <c r="N2763" s="199"/>
      <c r="O2763" s="199"/>
      <c r="P2763" s="200"/>
      <c r="Q2763" s="16"/>
      <c r="R2763" s="201"/>
      <c r="S2763" s="201"/>
      <c r="T2763" s="201"/>
      <c r="U2763" s="201"/>
      <c r="V2763" s="201"/>
      <c r="W2763" s="201"/>
      <c r="X2763" s="201"/>
      <c r="Y2763" s="201"/>
      <c r="Z2763" s="201"/>
      <c r="AA2763" s="201"/>
      <c r="AB2763" s="201"/>
      <c r="AC2763" s="201"/>
      <c r="AD2763" s="201"/>
      <c r="AE2763" s="201"/>
      <c r="AF2763" s="201"/>
      <c r="AG2763" s="201"/>
      <c r="AH2763" s="201"/>
      <c r="AI2763" s="201"/>
      <c r="AT2763" s="11"/>
      <c r="AU2763" s="88"/>
    </row>
    <row r="2764" spans="3:47" outlineLevel="1" x14ac:dyDescent="0.2">
      <c r="C2764" s="119">
        <v>25</v>
      </c>
      <c r="D2764" s="11"/>
      <c r="E2764" s="202" t="s">
        <v>186</v>
      </c>
      <c r="F2764" s="203"/>
      <c r="G2764" s="203"/>
      <c r="H2764" s="203"/>
      <c r="I2764" s="203"/>
      <c r="J2764" s="203"/>
      <c r="K2764" s="203"/>
      <c r="L2764" s="203"/>
      <c r="M2764" s="203"/>
      <c r="N2764" s="203"/>
      <c r="O2764" s="203"/>
      <c r="P2764" s="203"/>
      <c r="Q2764" s="204"/>
      <c r="R2764" s="205"/>
      <c r="S2764" s="205"/>
      <c r="T2764" s="205"/>
      <c r="U2764" s="205"/>
      <c r="V2764" s="205"/>
      <c r="W2764" s="205"/>
      <c r="X2764" s="205"/>
      <c r="Y2764" s="205"/>
      <c r="Z2764" s="205"/>
      <c r="AA2764" s="205"/>
      <c r="AB2764" s="205"/>
      <c r="AC2764" s="205"/>
      <c r="AD2764" s="205"/>
      <c r="AE2764" s="205"/>
      <c r="AF2764" s="205"/>
      <c r="AG2764" s="205"/>
      <c r="AH2764" s="205"/>
      <c r="AI2764" s="205"/>
      <c r="AT2764" s="11"/>
      <c r="AU2764" s="88"/>
    </row>
    <row r="2765" spans="3:47" outlineLevel="2" x14ac:dyDescent="0.2">
      <c r="C2765" s="119">
        <v>25</v>
      </c>
      <c r="D2765" s="206" t="s">
        <v>187</v>
      </c>
      <c r="E2765" t="s">
        <v>127</v>
      </c>
      <c r="AT2765" s="11"/>
      <c r="AU2765" s="88"/>
    </row>
    <row r="2766" spans="3:47" outlineLevel="2" x14ac:dyDescent="0.2">
      <c r="C2766" s="119">
        <v>25</v>
      </c>
      <c r="D2766" s="206" t="s">
        <v>187</v>
      </c>
      <c r="E2766" s="125"/>
      <c r="F2766" s="207" t="s">
        <v>5</v>
      </c>
      <c r="G2766" s="207"/>
      <c r="H2766" s="207"/>
      <c r="I2766" s="158" t="s">
        <v>57</v>
      </c>
      <c r="J2766" s="207"/>
      <c r="K2766" s="207"/>
      <c r="L2766" s="207"/>
      <c r="M2766" s="207"/>
      <c r="N2766" s="207"/>
      <c r="O2766" s="207"/>
      <c r="P2766" s="208"/>
      <c r="Q2766" s="209" t="s">
        <v>110</v>
      </c>
      <c r="R2766" s="210"/>
      <c r="S2766" s="211"/>
      <c r="T2766" s="211"/>
      <c r="U2766" s="212">
        <v>5369.929406040299</v>
      </c>
      <c r="V2766" s="212">
        <v>4471.6852300538576</v>
      </c>
      <c r="W2766" s="211">
        <v>4520.7637021911323</v>
      </c>
      <c r="X2766" s="212">
        <v>4598.9026645693766</v>
      </c>
      <c r="Y2766" s="211">
        <v>4655.6328249014241</v>
      </c>
      <c r="Z2766" s="211">
        <v>4724.4512206844738</v>
      </c>
      <c r="AA2766" s="211">
        <v>4806.9003874689079</v>
      </c>
      <c r="AB2766" s="211">
        <v>4896.7133269134938</v>
      </c>
      <c r="AC2766" s="211">
        <v>4988.1656929705714</v>
      </c>
      <c r="AD2766" s="211">
        <v>5081.2863790700558</v>
      </c>
      <c r="AE2766" s="211">
        <v>5176.1047596432036</v>
      </c>
      <c r="AF2766" s="211">
        <v>5272.6506973310852</v>
      </c>
      <c r="AG2766" s="211">
        <v>5370.954550277148</v>
      </c>
      <c r="AH2766" s="213">
        <v>5471.0471795040385</v>
      </c>
      <c r="AI2766" s="213">
        <v>5572.9599563748397</v>
      </c>
      <c r="AT2766" s="11"/>
      <c r="AU2766" s="88"/>
    </row>
    <row r="2767" spans="3:47" outlineLevel="2" x14ac:dyDescent="0.2">
      <c r="C2767" s="119">
        <v>25</v>
      </c>
      <c r="D2767" s="206" t="s">
        <v>187</v>
      </c>
      <c r="E2767" s="134"/>
      <c r="F2767" s="124" t="s">
        <v>129</v>
      </c>
      <c r="G2767" s="124"/>
      <c r="H2767" s="124"/>
      <c r="I2767" s="72" t="s">
        <v>62</v>
      </c>
      <c r="J2767" s="124"/>
      <c r="K2767" s="124"/>
      <c r="L2767" s="124"/>
      <c r="M2767" s="124"/>
      <c r="N2767" s="124"/>
      <c r="O2767" s="124"/>
      <c r="P2767" s="214"/>
      <c r="Q2767" s="215" t="s">
        <v>110</v>
      </c>
      <c r="R2767" s="216"/>
      <c r="S2767" s="217"/>
      <c r="T2767" s="217"/>
      <c r="U2767" s="218">
        <v>0</v>
      </c>
      <c r="V2767" s="218">
        <v>1024.9280000000001</v>
      </c>
      <c r="W2767" s="217">
        <v>1079.249184</v>
      </c>
      <c r="X2767" s="218">
        <v>1109.468161152</v>
      </c>
      <c r="Y2767" s="217">
        <v>1146.0806104700159</v>
      </c>
      <c r="Z2767" s="217">
        <v>1179.3169481736463</v>
      </c>
      <c r="AA2767" s="217">
        <v>1214.6964566188558</v>
      </c>
      <c r="AB2767" s="217">
        <v>1245.063868034327</v>
      </c>
      <c r="AC2767" s="217">
        <v>1276.1904647351851</v>
      </c>
      <c r="AD2767" s="217">
        <v>1308.0952263535646</v>
      </c>
      <c r="AE2767" s="217">
        <v>1340.7976070124037</v>
      </c>
      <c r="AF2767" s="217">
        <v>1374.3175471877137</v>
      </c>
      <c r="AG2767" s="217">
        <v>1408.6754858674065</v>
      </c>
      <c r="AH2767" s="219">
        <v>1443.8923730140914</v>
      </c>
      <c r="AI2767" s="219">
        <v>1479.9896823394436</v>
      </c>
      <c r="AT2767" s="11"/>
      <c r="AU2767" s="88"/>
    </row>
    <row r="2768" spans="3:47" outlineLevel="2" x14ac:dyDescent="0.2">
      <c r="C2768" s="119">
        <v>25</v>
      </c>
      <c r="D2768" s="206" t="s">
        <v>187</v>
      </c>
      <c r="E2768" s="140"/>
      <c r="F2768" s="220" t="s">
        <v>128</v>
      </c>
      <c r="G2768" s="220"/>
      <c r="H2768" s="220"/>
      <c r="I2768" s="161" t="s">
        <v>188</v>
      </c>
      <c r="J2768" s="220"/>
      <c r="K2768" s="220"/>
      <c r="L2768" s="220"/>
      <c r="M2768" s="220"/>
      <c r="N2768" s="220"/>
      <c r="O2768" s="220"/>
      <c r="P2768" s="221"/>
      <c r="Q2768" s="222" t="s">
        <v>110</v>
      </c>
      <c r="R2768" s="223"/>
      <c r="S2768" s="224"/>
      <c r="T2768" s="224"/>
      <c r="U2768" s="225">
        <v>11876.17375416124</v>
      </c>
      <c r="V2768" s="225">
        <v>12420.103584838473</v>
      </c>
      <c r="W2768" s="224">
        <v>12832.655009038474</v>
      </c>
      <c r="X2768" s="225">
        <v>14500.41240596844</v>
      </c>
      <c r="Y2768" s="224">
        <v>16385.43728620516</v>
      </c>
      <c r="Z2768" s="224">
        <v>15273.778720184946</v>
      </c>
      <c r="AA2768" s="224">
        <v>16067.069640513069</v>
      </c>
      <c r="AB2768" s="224">
        <v>16349.486615652479</v>
      </c>
      <c r="AC2768" s="224">
        <v>17465.768591473308</v>
      </c>
      <c r="AD2768" s="224">
        <v>17768.663221723931</v>
      </c>
      <c r="AE2768" s="224">
        <v>17666.318602466818</v>
      </c>
      <c r="AF2768" s="224">
        <v>19482.992778004314</v>
      </c>
      <c r="AG2768" s="224">
        <v>18504.569759478916</v>
      </c>
      <c r="AH2768" s="226">
        <v>19309.138672568693</v>
      </c>
      <c r="AI2768" s="226">
        <v>20651.920090922442</v>
      </c>
      <c r="AT2768" s="11"/>
      <c r="AU2768" s="88"/>
    </row>
    <row r="2769" spans="3:47" outlineLevel="2" x14ac:dyDescent="0.2">
      <c r="C2769" s="119">
        <v>25</v>
      </c>
      <c r="D2769" s="206" t="s">
        <v>187</v>
      </c>
      <c r="E2769" t="s">
        <v>189</v>
      </c>
      <c r="F2769" s="40"/>
      <c r="G2769" s="40"/>
      <c r="H2769" s="227"/>
      <c r="I2769" s="40"/>
      <c r="J2769" s="40"/>
      <c r="K2769" s="227"/>
      <c r="L2769" s="40"/>
      <c r="M2769" s="40"/>
      <c r="N2769" s="40"/>
      <c r="O2769" s="40"/>
      <c r="P2769" s="40"/>
      <c r="Q2769" s="227"/>
      <c r="R2769" s="227"/>
      <c r="S2769" s="227"/>
      <c r="T2769" s="227"/>
      <c r="U2769" s="227"/>
      <c r="V2769" s="227"/>
      <c r="W2769" s="227"/>
      <c r="X2769" s="227"/>
      <c r="Y2769" s="227"/>
      <c r="Z2769" s="227"/>
      <c r="AA2769" s="227"/>
      <c r="AB2769" s="227"/>
      <c r="AC2769" s="227"/>
      <c r="AD2769" s="227"/>
      <c r="AE2769" s="227"/>
      <c r="AF2769" s="227"/>
      <c r="AG2769" s="227"/>
      <c r="AH2769" s="227"/>
      <c r="AI2769" s="227"/>
      <c r="AT2769" s="11"/>
      <c r="AU2769" s="88"/>
    </row>
    <row r="2770" spans="3:47" outlineLevel="2" x14ac:dyDescent="0.2">
      <c r="C2770" s="119">
        <v>25</v>
      </c>
      <c r="D2770" s="206" t="s">
        <v>187</v>
      </c>
      <c r="E2770" s="125"/>
      <c r="F2770" s="207" t="s">
        <v>5</v>
      </c>
      <c r="G2770" s="207"/>
      <c r="H2770" s="207"/>
      <c r="I2770" s="158" t="s">
        <v>57</v>
      </c>
      <c r="J2770" s="228" t="s">
        <v>152</v>
      </c>
      <c r="K2770" s="207"/>
      <c r="L2770" s="207"/>
      <c r="M2770" s="207"/>
      <c r="N2770" s="207"/>
      <c r="O2770" s="207"/>
      <c r="P2770" s="208"/>
      <c r="Q2770" s="229" t="s">
        <v>110</v>
      </c>
      <c r="R2770" s="230"/>
      <c r="S2770" s="231"/>
      <c r="T2770" s="231"/>
      <c r="U2770" s="232">
        <v>0</v>
      </c>
      <c r="V2770" s="232">
        <v>0</v>
      </c>
      <c r="W2770" s="231">
        <v>0</v>
      </c>
      <c r="X2770" s="232">
        <v>0</v>
      </c>
      <c r="Y2770" s="231">
        <v>0</v>
      </c>
      <c r="Z2770" s="231">
        <v>0</v>
      </c>
      <c r="AA2770" s="231">
        <v>0</v>
      </c>
      <c r="AB2770" s="231">
        <v>0</v>
      </c>
      <c r="AC2770" s="231">
        <v>0</v>
      </c>
      <c r="AD2770" s="231">
        <v>0</v>
      </c>
      <c r="AE2770" s="231">
        <v>0</v>
      </c>
      <c r="AF2770" s="231">
        <v>0</v>
      </c>
      <c r="AG2770" s="231">
        <v>0</v>
      </c>
      <c r="AH2770" s="233">
        <v>0</v>
      </c>
      <c r="AI2770" s="233">
        <v>0</v>
      </c>
      <c r="AT2770" s="11"/>
      <c r="AU2770" s="88"/>
    </row>
    <row r="2771" spans="3:47" outlineLevel="2" x14ac:dyDescent="0.2">
      <c r="C2771" s="119">
        <v>25</v>
      </c>
      <c r="D2771" s="206" t="s">
        <v>187</v>
      </c>
      <c r="E2771" s="134"/>
      <c r="F2771" s="124" t="s">
        <v>129</v>
      </c>
      <c r="G2771" s="124"/>
      <c r="H2771" s="124"/>
      <c r="I2771" s="72" t="s">
        <v>62</v>
      </c>
      <c r="J2771" s="234" t="s">
        <v>152</v>
      </c>
      <c r="K2771" s="124"/>
      <c r="L2771" s="124"/>
      <c r="M2771" s="124"/>
      <c r="N2771" s="124"/>
      <c r="O2771" s="124"/>
      <c r="P2771" s="214"/>
      <c r="Q2771" s="235" t="s">
        <v>110</v>
      </c>
      <c r="R2771" s="236"/>
      <c r="S2771" s="237"/>
      <c r="T2771" s="237"/>
      <c r="U2771" s="238">
        <v>0</v>
      </c>
      <c r="V2771" s="238">
        <v>0</v>
      </c>
      <c r="W2771" s="237">
        <v>0</v>
      </c>
      <c r="X2771" s="238">
        <v>0</v>
      </c>
      <c r="Y2771" s="237">
        <v>0</v>
      </c>
      <c r="Z2771" s="237">
        <v>0</v>
      </c>
      <c r="AA2771" s="237">
        <v>0</v>
      </c>
      <c r="AB2771" s="237">
        <v>0</v>
      </c>
      <c r="AC2771" s="237">
        <v>0</v>
      </c>
      <c r="AD2771" s="237">
        <v>0</v>
      </c>
      <c r="AE2771" s="237">
        <v>0</v>
      </c>
      <c r="AF2771" s="237">
        <v>0</v>
      </c>
      <c r="AG2771" s="237">
        <v>0</v>
      </c>
      <c r="AH2771" s="239">
        <v>0</v>
      </c>
      <c r="AI2771" s="239">
        <v>0</v>
      </c>
      <c r="AT2771" s="11"/>
      <c r="AU2771" s="88"/>
    </row>
    <row r="2772" spans="3:47" outlineLevel="2" x14ac:dyDescent="0.2">
      <c r="C2772" s="119">
        <v>25</v>
      </c>
      <c r="D2772" s="206" t="s">
        <v>187</v>
      </c>
      <c r="E2772" s="140"/>
      <c r="F2772" s="220" t="s">
        <v>128</v>
      </c>
      <c r="G2772" s="220"/>
      <c r="H2772" s="220"/>
      <c r="I2772" s="161" t="s">
        <v>188</v>
      </c>
      <c r="J2772" s="240" t="s">
        <v>152</v>
      </c>
      <c r="K2772" s="220"/>
      <c r="L2772" s="220"/>
      <c r="M2772" s="220"/>
      <c r="N2772" s="220"/>
      <c r="O2772" s="220"/>
      <c r="P2772" s="221"/>
      <c r="Q2772" s="241" t="s">
        <v>110</v>
      </c>
      <c r="R2772" s="242"/>
      <c r="S2772" s="243"/>
      <c r="T2772" s="243"/>
      <c r="U2772" s="244">
        <v>0</v>
      </c>
      <c r="V2772" s="244">
        <v>0</v>
      </c>
      <c r="W2772" s="243">
        <v>0</v>
      </c>
      <c r="X2772" s="244">
        <v>0</v>
      </c>
      <c r="Y2772" s="243">
        <v>0</v>
      </c>
      <c r="Z2772" s="243">
        <v>0</v>
      </c>
      <c r="AA2772" s="243">
        <v>0</v>
      </c>
      <c r="AB2772" s="243">
        <v>0</v>
      </c>
      <c r="AC2772" s="243">
        <v>0</v>
      </c>
      <c r="AD2772" s="243">
        <v>0</v>
      </c>
      <c r="AE2772" s="243">
        <v>0</v>
      </c>
      <c r="AF2772" s="243">
        <v>0</v>
      </c>
      <c r="AG2772" s="243">
        <v>0</v>
      </c>
      <c r="AH2772" s="245">
        <v>0</v>
      </c>
      <c r="AI2772" s="245">
        <v>0</v>
      </c>
      <c r="AT2772" s="11"/>
      <c r="AU2772" s="88"/>
    </row>
    <row r="2773" spans="3:47" outlineLevel="2" x14ac:dyDescent="0.2">
      <c r="AT2773" s="11"/>
      <c r="AU2773" s="88"/>
    </row>
    <row r="2774" spans="3:47" x14ac:dyDescent="0.2">
      <c r="C2774" s="116" t="s">
        <v>154</v>
      </c>
      <c r="D2774" s="67" t="s">
        <v>155</v>
      </c>
      <c r="E2774" s="67"/>
      <c r="F2774" s="67"/>
      <c r="G2774" s="67"/>
      <c r="H2774" s="102"/>
      <c r="I2774" s="67"/>
      <c r="J2774" s="67"/>
      <c r="K2774" s="102"/>
      <c r="L2774" s="67"/>
      <c r="M2774" s="67"/>
      <c r="N2774" s="67"/>
      <c r="O2774" s="67"/>
      <c r="P2774" s="67"/>
      <c r="Q2774" s="117" t="s">
        <v>110</v>
      </c>
      <c r="R2774" s="118">
        <v>0</v>
      </c>
      <c r="S2774" s="118">
        <v>0</v>
      </c>
      <c r="T2774" s="118">
        <v>0</v>
      </c>
      <c r="U2774" s="118">
        <v>0</v>
      </c>
      <c r="V2774" s="118">
        <v>0</v>
      </c>
      <c r="W2774" s="118">
        <v>0</v>
      </c>
      <c r="X2774" s="118">
        <v>137.14808571335328</v>
      </c>
      <c r="Y2774" s="118">
        <v>164.02120991070564</v>
      </c>
      <c r="Z2774" s="118">
        <v>102.39273523175021</v>
      </c>
      <c r="AA2774" s="118">
        <v>40.635299397274821</v>
      </c>
      <c r="AB2774" s="118">
        <v>317.49257145220457</v>
      </c>
      <c r="AC2774" s="118">
        <v>223.68292285411604</v>
      </c>
      <c r="AD2774" s="118">
        <v>102.27254979071104</v>
      </c>
      <c r="AE2774" s="118">
        <v>147.2766276616448</v>
      </c>
      <c r="AF2774" s="118">
        <v>260.66152016019356</v>
      </c>
      <c r="AG2774" s="118">
        <v>127.56573518823697</v>
      </c>
      <c r="AH2774" s="118">
        <v>748.41524580427097</v>
      </c>
      <c r="AI2774" s="118">
        <v>393.79048234759733</v>
      </c>
      <c r="AT2774" s="11"/>
      <c r="AU2774" s="88"/>
    </row>
    <row r="2775" spans="3:47" s="11" customFormat="1" outlineLevel="1" x14ac:dyDescent="0.2">
      <c r="C2775" s="42" t="s">
        <v>154</v>
      </c>
      <c r="E2775" s="120" t="s">
        <v>174</v>
      </c>
      <c r="F2775" s="121"/>
      <c r="G2775" s="121"/>
      <c r="H2775" s="121"/>
      <c r="I2775" s="121"/>
      <c r="J2775" s="121"/>
      <c r="K2775" s="121"/>
      <c r="L2775" s="121"/>
      <c r="M2775" s="121"/>
      <c r="N2775" s="121"/>
      <c r="O2775" s="121"/>
      <c r="P2775" s="121"/>
      <c r="Q2775" s="122"/>
      <c r="R2775" s="123"/>
      <c r="S2775" s="123"/>
      <c r="T2775" s="123"/>
      <c r="U2775" s="123"/>
      <c r="V2775" s="123"/>
      <c r="W2775" s="123"/>
      <c r="X2775" s="123"/>
      <c r="Y2775" s="123"/>
      <c r="Z2775" s="123"/>
      <c r="AA2775" s="123"/>
      <c r="AB2775" s="123"/>
      <c r="AC2775" s="123"/>
      <c r="AD2775" s="123"/>
      <c r="AE2775" s="123"/>
      <c r="AF2775" s="123"/>
      <c r="AG2775" s="123"/>
      <c r="AH2775" s="123"/>
      <c r="AI2775" s="123"/>
      <c r="AU2775" s="88"/>
    </row>
    <row r="2776" spans="3:47" s="11" customFormat="1" outlineLevel="2" x14ac:dyDescent="0.2">
      <c r="C2776" s="42" t="s">
        <v>154</v>
      </c>
      <c r="E2776" s="124" t="s">
        <v>175</v>
      </c>
      <c r="U2776" s="25" t="s">
        <v>87</v>
      </c>
      <c r="V2776" s="25"/>
      <c r="W2776" s="25" t="s">
        <v>88</v>
      </c>
      <c r="X2776" s="25" t="s">
        <v>89</v>
      </c>
      <c r="AU2776" s="88"/>
    </row>
    <row r="2777" spans="3:47" s="11" customFormat="1" outlineLevel="2" x14ac:dyDescent="0.2">
      <c r="C2777" s="42" t="s">
        <v>154</v>
      </c>
      <c r="E2777" s="125"/>
      <c r="F2777" s="126" t="s">
        <v>209</v>
      </c>
      <c r="G2777" s="127"/>
      <c r="H2777" s="127"/>
      <c r="I2777" s="127"/>
      <c r="J2777" s="127"/>
      <c r="K2777" s="127"/>
      <c r="L2777" s="127"/>
      <c r="M2777" s="127"/>
      <c r="N2777" s="127"/>
      <c r="O2777" s="127"/>
      <c r="P2777" s="127"/>
      <c r="Q2777" s="128" t="s">
        <v>110</v>
      </c>
      <c r="R2777" s="129"/>
      <c r="S2777" s="130"/>
      <c r="T2777" s="130"/>
      <c r="U2777" s="131">
        <v>0</v>
      </c>
      <c r="V2777" s="131">
        <v>0</v>
      </c>
      <c r="W2777" s="132">
        <v>0</v>
      </c>
      <c r="X2777" s="131">
        <v>0</v>
      </c>
      <c r="Y2777" s="130">
        <v>0</v>
      </c>
      <c r="Z2777" s="130">
        <v>0</v>
      </c>
      <c r="AA2777" s="130">
        <v>0</v>
      </c>
      <c r="AB2777" s="130">
        <v>0</v>
      </c>
      <c r="AC2777" s="130">
        <v>0</v>
      </c>
      <c r="AD2777" s="130">
        <v>0</v>
      </c>
      <c r="AE2777" s="130">
        <v>0</v>
      </c>
      <c r="AF2777" s="130">
        <v>0</v>
      </c>
      <c r="AG2777" s="130">
        <v>0</v>
      </c>
      <c r="AH2777" s="133">
        <v>0</v>
      </c>
      <c r="AI2777" s="133">
        <v>0</v>
      </c>
      <c r="AK2777" s="91"/>
      <c r="AU2777" s="88"/>
    </row>
    <row r="2778" spans="3:47" s="11" customFormat="1" outlineLevel="2" x14ac:dyDescent="0.2">
      <c r="C2778" s="42" t="s">
        <v>154</v>
      </c>
      <c r="E2778" s="134"/>
      <c r="F2778" s="36" t="s">
        <v>31</v>
      </c>
      <c r="Q2778" s="135" t="s">
        <v>110</v>
      </c>
      <c r="R2778" s="136"/>
      <c r="S2778" s="88"/>
      <c r="T2778" s="88"/>
      <c r="U2778" s="137">
        <v>0</v>
      </c>
      <c r="V2778" s="137">
        <v>0</v>
      </c>
      <c r="W2778" s="138">
        <v>0</v>
      </c>
      <c r="X2778" s="137">
        <v>0</v>
      </c>
      <c r="Y2778" s="88">
        <v>0</v>
      </c>
      <c r="Z2778" s="88">
        <v>0</v>
      </c>
      <c r="AA2778" s="88">
        <v>0</v>
      </c>
      <c r="AB2778" s="88">
        <v>0</v>
      </c>
      <c r="AC2778" s="88">
        <v>0</v>
      </c>
      <c r="AD2778" s="88">
        <v>0</v>
      </c>
      <c r="AE2778" s="88">
        <v>0</v>
      </c>
      <c r="AF2778" s="88">
        <v>0</v>
      </c>
      <c r="AG2778" s="88">
        <v>0</v>
      </c>
      <c r="AH2778" s="139">
        <v>0</v>
      </c>
      <c r="AI2778" s="139">
        <v>0</v>
      </c>
      <c r="AU2778" s="88"/>
    </row>
    <row r="2779" spans="3:47" s="11" customFormat="1" outlineLevel="2" x14ac:dyDescent="0.2">
      <c r="C2779" s="42" t="s">
        <v>154</v>
      </c>
      <c r="E2779" s="134"/>
      <c r="F2779" s="36" t="s">
        <v>28</v>
      </c>
      <c r="Q2779" s="135" t="s">
        <v>110</v>
      </c>
      <c r="R2779" s="136"/>
      <c r="S2779" s="88"/>
      <c r="T2779" s="88"/>
      <c r="U2779" s="137">
        <v>0</v>
      </c>
      <c r="V2779" s="137">
        <v>0</v>
      </c>
      <c r="W2779" s="138">
        <v>0</v>
      </c>
      <c r="X2779" s="137">
        <v>0</v>
      </c>
      <c r="Y2779" s="88">
        <v>0</v>
      </c>
      <c r="Z2779" s="88">
        <v>0</v>
      </c>
      <c r="AA2779" s="88">
        <v>0</v>
      </c>
      <c r="AB2779" s="88">
        <v>0</v>
      </c>
      <c r="AC2779" s="88">
        <v>0</v>
      </c>
      <c r="AD2779" s="88">
        <v>0</v>
      </c>
      <c r="AE2779" s="88">
        <v>0</v>
      </c>
      <c r="AF2779" s="88">
        <v>0</v>
      </c>
      <c r="AG2779" s="88">
        <v>0</v>
      </c>
      <c r="AH2779" s="139">
        <v>0</v>
      </c>
      <c r="AI2779" s="139">
        <v>0</v>
      </c>
      <c r="AU2779" s="88"/>
    </row>
    <row r="2780" spans="3:47" s="11" customFormat="1" outlineLevel="2" x14ac:dyDescent="0.2">
      <c r="C2780" s="42" t="s">
        <v>154</v>
      </c>
      <c r="E2780" s="134"/>
      <c r="F2780" s="36" t="s">
        <v>210</v>
      </c>
      <c r="Q2780" s="135" t="s">
        <v>110</v>
      </c>
      <c r="R2780" s="136"/>
      <c r="S2780" s="88"/>
      <c r="T2780" s="88"/>
      <c r="U2780" s="137">
        <v>0</v>
      </c>
      <c r="V2780" s="137">
        <v>0</v>
      </c>
      <c r="W2780" s="138">
        <v>0</v>
      </c>
      <c r="X2780" s="137">
        <v>0</v>
      </c>
      <c r="Y2780" s="88">
        <v>0</v>
      </c>
      <c r="Z2780" s="88">
        <v>0</v>
      </c>
      <c r="AA2780" s="88">
        <v>0</v>
      </c>
      <c r="AB2780" s="88">
        <v>0</v>
      </c>
      <c r="AC2780" s="88">
        <v>0</v>
      </c>
      <c r="AD2780" s="88">
        <v>0</v>
      </c>
      <c r="AE2780" s="88">
        <v>0</v>
      </c>
      <c r="AF2780" s="88">
        <v>0</v>
      </c>
      <c r="AG2780" s="88">
        <v>0</v>
      </c>
      <c r="AH2780" s="139">
        <v>0</v>
      </c>
      <c r="AI2780" s="139">
        <v>0</v>
      </c>
      <c r="AU2780" s="88"/>
    </row>
    <row r="2781" spans="3:47" s="11" customFormat="1" outlineLevel="2" x14ac:dyDescent="0.2">
      <c r="C2781" s="42" t="s">
        <v>154</v>
      </c>
      <c r="E2781" s="134"/>
      <c r="F2781" s="36" t="s">
        <v>211</v>
      </c>
      <c r="Q2781" s="135" t="s">
        <v>110</v>
      </c>
      <c r="R2781" s="136"/>
      <c r="S2781" s="88"/>
      <c r="T2781" s="88"/>
      <c r="U2781" s="137">
        <v>0</v>
      </c>
      <c r="V2781" s="137">
        <v>0</v>
      </c>
      <c r="W2781" s="138">
        <v>0</v>
      </c>
      <c r="X2781" s="137">
        <v>0</v>
      </c>
      <c r="Y2781" s="88">
        <v>0</v>
      </c>
      <c r="Z2781" s="88">
        <v>0</v>
      </c>
      <c r="AA2781" s="88">
        <v>0</v>
      </c>
      <c r="AB2781" s="88">
        <v>0</v>
      </c>
      <c r="AC2781" s="88">
        <v>0</v>
      </c>
      <c r="AD2781" s="88">
        <v>0</v>
      </c>
      <c r="AE2781" s="88">
        <v>0</v>
      </c>
      <c r="AF2781" s="88">
        <v>0</v>
      </c>
      <c r="AG2781" s="88">
        <v>0</v>
      </c>
      <c r="AH2781" s="139">
        <v>0</v>
      </c>
      <c r="AI2781" s="139">
        <v>0</v>
      </c>
      <c r="AU2781" s="88"/>
    </row>
    <row r="2782" spans="3:47" s="11" customFormat="1" outlineLevel="2" x14ac:dyDescent="0.2">
      <c r="C2782" s="42" t="s">
        <v>154</v>
      </c>
      <c r="E2782" s="134"/>
      <c r="F2782" s="36" t="s">
        <v>212</v>
      </c>
      <c r="Q2782" s="135" t="s">
        <v>110</v>
      </c>
      <c r="R2782" s="136"/>
      <c r="S2782" s="88"/>
      <c r="T2782" s="88"/>
      <c r="U2782" s="137">
        <v>0</v>
      </c>
      <c r="V2782" s="137">
        <v>0</v>
      </c>
      <c r="W2782" s="138">
        <v>0</v>
      </c>
      <c r="X2782" s="137">
        <v>0</v>
      </c>
      <c r="Y2782" s="88">
        <v>0</v>
      </c>
      <c r="Z2782" s="88">
        <v>0</v>
      </c>
      <c r="AA2782" s="88">
        <v>0</v>
      </c>
      <c r="AB2782" s="88">
        <v>0</v>
      </c>
      <c r="AC2782" s="88">
        <v>0</v>
      </c>
      <c r="AD2782" s="88">
        <v>0</v>
      </c>
      <c r="AE2782" s="88">
        <v>0</v>
      </c>
      <c r="AF2782" s="88">
        <v>0</v>
      </c>
      <c r="AG2782" s="88">
        <v>0</v>
      </c>
      <c r="AH2782" s="139">
        <v>0</v>
      </c>
      <c r="AI2782" s="139">
        <v>0</v>
      </c>
      <c r="AU2782" s="88"/>
    </row>
    <row r="2783" spans="3:47" s="11" customFormat="1" outlineLevel="2" x14ac:dyDescent="0.2">
      <c r="C2783" s="42" t="s">
        <v>154</v>
      </c>
      <c r="E2783" s="134"/>
      <c r="F2783" s="36" t="s">
        <v>213</v>
      </c>
      <c r="Q2783" s="135" t="s">
        <v>110</v>
      </c>
      <c r="R2783" s="136"/>
      <c r="S2783" s="88"/>
      <c r="T2783" s="88"/>
      <c r="U2783" s="137">
        <v>0</v>
      </c>
      <c r="V2783" s="137">
        <v>0</v>
      </c>
      <c r="W2783" s="138">
        <v>0</v>
      </c>
      <c r="X2783" s="137">
        <v>0</v>
      </c>
      <c r="Y2783" s="88">
        <v>0</v>
      </c>
      <c r="Z2783" s="88">
        <v>0</v>
      </c>
      <c r="AA2783" s="88">
        <v>0</v>
      </c>
      <c r="AB2783" s="88">
        <v>0</v>
      </c>
      <c r="AC2783" s="88">
        <v>0</v>
      </c>
      <c r="AD2783" s="88">
        <v>0</v>
      </c>
      <c r="AE2783" s="88">
        <v>0</v>
      </c>
      <c r="AF2783" s="88">
        <v>0</v>
      </c>
      <c r="AG2783" s="88">
        <v>0</v>
      </c>
      <c r="AH2783" s="139">
        <v>0</v>
      </c>
      <c r="AI2783" s="139">
        <v>0</v>
      </c>
      <c r="AU2783" s="88"/>
    </row>
    <row r="2784" spans="3:47" s="11" customFormat="1" outlineLevel="2" x14ac:dyDescent="0.2">
      <c r="C2784" s="42" t="s">
        <v>154</v>
      </c>
      <c r="E2784" s="134"/>
      <c r="F2784" s="36" t="s">
        <v>214</v>
      </c>
      <c r="Q2784" s="135" t="s">
        <v>110</v>
      </c>
      <c r="R2784" s="136"/>
      <c r="S2784" s="88"/>
      <c r="T2784" s="88"/>
      <c r="U2784" s="137">
        <v>0</v>
      </c>
      <c r="V2784" s="137">
        <v>0</v>
      </c>
      <c r="W2784" s="138">
        <v>0</v>
      </c>
      <c r="X2784" s="137">
        <v>0</v>
      </c>
      <c r="Y2784" s="88">
        <v>0</v>
      </c>
      <c r="Z2784" s="88">
        <v>0</v>
      </c>
      <c r="AA2784" s="88">
        <v>0</v>
      </c>
      <c r="AB2784" s="88">
        <v>0</v>
      </c>
      <c r="AC2784" s="88">
        <v>0</v>
      </c>
      <c r="AD2784" s="88">
        <v>0</v>
      </c>
      <c r="AE2784" s="88">
        <v>0</v>
      </c>
      <c r="AF2784" s="88">
        <v>0</v>
      </c>
      <c r="AG2784" s="88">
        <v>0</v>
      </c>
      <c r="AH2784" s="139">
        <v>0</v>
      </c>
      <c r="AI2784" s="139">
        <v>0</v>
      </c>
      <c r="AU2784" s="88"/>
    </row>
    <row r="2785" spans="3:47" s="11" customFormat="1" outlineLevel="2" x14ac:dyDescent="0.2">
      <c r="C2785" s="42" t="s">
        <v>154</v>
      </c>
      <c r="E2785" s="134"/>
      <c r="F2785" s="36" t="s">
        <v>215</v>
      </c>
      <c r="Q2785" s="135" t="s">
        <v>110</v>
      </c>
      <c r="R2785" s="136"/>
      <c r="S2785" s="88"/>
      <c r="T2785" s="88"/>
      <c r="U2785" s="137">
        <v>0</v>
      </c>
      <c r="V2785" s="137">
        <v>0</v>
      </c>
      <c r="W2785" s="138">
        <v>0</v>
      </c>
      <c r="X2785" s="137">
        <v>0</v>
      </c>
      <c r="Y2785" s="88">
        <v>0</v>
      </c>
      <c r="Z2785" s="88">
        <v>0</v>
      </c>
      <c r="AA2785" s="88">
        <v>0</v>
      </c>
      <c r="AB2785" s="88">
        <v>0</v>
      </c>
      <c r="AC2785" s="88">
        <v>0</v>
      </c>
      <c r="AD2785" s="88">
        <v>0</v>
      </c>
      <c r="AE2785" s="88">
        <v>0</v>
      </c>
      <c r="AF2785" s="88">
        <v>0</v>
      </c>
      <c r="AG2785" s="88">
        <v>0</v>
      </c>
      <c r="AH2785" s="139">
        <v>0</v>
      </c>
      <c r="AI2785" s="139">
        <v>0</v>
      </c>
      <c r="AU2785" s="88"/>
    </row>
    <row r="2786" spans="3:47" s="11" customFormat="1" outlineLevel="2" x14ac:dyDescent="0.2">
      <c r="C2786" s="42" t="s">
        <v>154</v>
      </c>
      <c r="E2786" s="134"/>
      <c r="F2786" s="36" t="s">
        <v>216</v>
      </c>
      <c r="Q2786" s="135" t="s">
        <v>110</v>
      </c>
      <c r="R2786" s="136"/>
      <c r="S2786" s="88"/>
      <c r="T2786" s="88"/>
      <c r="U2786" s="137">
        <v>0</v>
      </c>
      <c r="V2786" s="137">
        <v>0</v>
      </c>
      <c r="W2786" s="138">
        <v>0</v>
      </c>
      <c r="X2786" s="137">
        <v>0</v>
      </c>
      <c r="Y2786" s="88">
        <v>0</v>
      </c>
      <c r="Z2786" s="88">
        <v>0</v>
      </c>
      <c r="AA2786" s="88">
        <v>0</v>
      </c>
      <c r="AB2786" s="88">
        <v>0</v>
      </c>
      <c r="AC2786" s="88">
        <v>0</v>
      </c>
      <c r="AD2786" s="88">
        <v>0</v>
      </c>
      <c r="AE2786" s="88">
        <v>0</v>
      </c>
      <c r="AF2786" s="88">
        <v>0</v>
      </c>
      <c r="AG2786" s="88">
        <v>0</v>
      </c>
      <c r="AH2786" s="139">
        <v>0</v>
      </c>
      <c r="AI2786" s="139">
        <v>0</v>
      </c>
      <c r="AU2786" s="88"/>
    </row>
    <row r="2787" spans="3:47" s="11" customFormat="1" outlineLevel="2" x14ac:dyDescent="0.2">
      <c r="C2787" s="42" t="s">
        <v>154</v>
      </c>
      <c r="E2787" s="134"/>
      <c r="F2787" s="36" t="s">
        <v>33</v>
      </c>
      <c r="Q2787" s="135" t="s">
        <v>110</v>
      </c>
      <c r="R2787" s="136"/>
      <c r="S2787" s="88"/>
      <c r="T2787" s="88"/>
      <c r="U2787" s="137">
        <v>0</v>
      </c>
      <c r="V2787" s="137">
        <v>0</v>
      </c>
      <c r="W2787" s="138">
        <v>0</v>
      </c>
      <c r="X2787" s="137">
        <v>0</v>
      </c>
      <c r="Y2787" s="88">
        <v>0</v>
      </c>
      <c r="Z2787" s="88">
        <v>0</v>
      </c>
      <c r="AA2787" s="88">
        <v>0</v>
      </c>
      <c r="AB2787" s="88">
        <v>0</v>
      </c>
      <c r="AC2787" s="88">
        <v>0</v>
      </c>
      <c r="AD2787" s="88">
        <v>0</v>
      </c>
      <c r="AE2787" s="88">
        <v>0</v>
      </c>
      <c r="AF2787" s="88">
        <v>0</v>
      </c>
      <c r="AG2787" s="88">
        <v>0</v>
      </c>
      <c r="AH2787" s="139">
        <v>0</v>
      </c>
      <c r="AI2787" s="139">
        <v>0</v>
      </c>
      <c r="AU2787" s="88"/>
    </row>
    <row r="2788" spans="3:47" s="11" customFormat="1" outlineLevel="2" x14ac:dyDescent="0.2">
      <c r="C2788" s="42" t="s">
        <v>154</v>
      </c>
      <c r="E2788" s="134"/>
      <c r="F2788" s="36" t="s">
        <v>34</v>
      </c>
      <c r="Q2788" s="135" t="s">
        <v>110</v>
      </c>
      <c r="R2788" s="136"/>
      <c r="S2788" s="88"/>
      <c r="T2788" s="88"/>
      <c r="U2788" s="137">
        <v>0</v>
      </c>
      <c r="V2788" s="137">
        <v>0</v>
      </c>
      <c r="W2788" s="138">
        <v>0</v>
      </c>
      <c r="X2788" s="137">
        <v>0</v>
      </c>
      <c r="Y2788" s="88">
        <v>0</v>
      </c>
      <c r="Z2788" s="88">
        <v>0</v>
      </c>
      <c r="AA2788" s="88">
        <v>0</v>
      </c>
      <c r="AB2788" s="88">
        <v>0</v>
      </c>
      <c r="AC2788" s="88">
        <v>0</v>
      </c>
      <c r="AD2788" s="88">
        <v>0</v>
      </c>
      <c r="AE2788" s="88">
        <v>0</v>
      </c>
      <c r="AF2788" s="88">
        <v>0</v>
      </c>
      <c r="AG2788" s="88">
        <v>0</v>
      </c>
      <c r="AH2788" s="139">
        <v>0</v>
      </c>
      <c r="AI2788" s="139">
        <v>0</v>
      </c>
      <c r="AU2788" s="88"/>
    </row>
    <row r="2789" spans="3:47" s="11" customFormat="1" outlineLevel="2" x14ac:dyDescent="0.2">
      <c r="C2789" s="42" t="s">
        <v>154</v>
      </c>
      <c r="E2789" s="134"/>
      <c r="F2789" s="36" t="s">
        <v>217</v>
      </c>
      <c r="Q2789" s="135" t="s">
        <v>110</v>
      </c>
      <c r="R2789" s="136"/>
      <c r="S2789" s="88"/>
      <c r="T2789" s="88"/>
      <c r="U2789" s="137">
        <v>0</v>
      </c>
      <c r="V2789" s="137">
        <v>0</v>
      </c>
      <c r="W2789" s="138">
        <v>0</v>
      </c>
      <c r="X2789" s="137">
        <v>0</v>
      </c>
      <c r="Y2789" s="88">
        <v>0</v>
      </c>
      <c r="Z2789" s="88">
        <v>0</v>
      </c>
      <c r="AA2789" s="88">
        <v>0</v>
      </c>
      <c r="AB2789" s="88">
        <v>0</v>
      </c>
      <c r="AC2789" s="88">
        <v>0</v>
      </c>
      <c r="AD2789" s="88">
        <v>0</v>
      </c>
      <c r="AE2789" s="88">
        <v>0</v>
      </c>
      <c r="AF2789" s="88">
        <v>0</v>
      </c>
      <c r="AG2789" s="88">
        <v>0</v>
      </c>
      <c r="AH2789" s="139">
        <v>0</v>
      </c>
      <c r="AI2789" s="139">
        <v>0</v>
      </c>
      <c r="AU2789" s="88"/>
    </row>
    <row r="2790" spans="3:47" s="11" customFormat="1" outlineLevel="2" x14ac:dyDescent="0.2">
      <c r="C2790" s="42" t="s">
        <v>154</v>
      </c>
      <c r="E2790" s="134"/>
      <c r="F2790" s="36" t="s">
        <v>152</v>
      </c>
      <c r="Q2790" s="135" t="s">
        <v>110</v>
      </c>
      <c r="R2790" s="136"/>
      <c r="S2790" s="88"/>
      <c r="T2790" s="88"/>
      <c r="U2790" s="137">
        <v>0</v>
      </c>
      <c r="V2790" s="137">
        <v>0</v>
      </c>
      <c r="W2790" s="138">
        <v>0</v>
      </c>
      <c r="X2790" s="137">
        <v>0</v>
      </c>
      <c r="Y2790" s="88">
        <v>0</v>
      </c>
      <c r="Z2790" s="88">
        <v>0</v>
      </c>
      <c r="AA2790" s="88">
        <v>0</v>
      </c>
      <c r="AB2790" s="88">
        <v>0</v>
      </c>
      <c r="AC2790" s="88">
        <v>0</v>
      </c>
      <c r="AD2790" s="88">
        <v>0</v>
      </c>
      <c r="AE2790" s="88">
        <v>0</v>
      </c>
      <c r="AF2790" s="88">
        <v>0</v>
      </c>
      <c r="AG2790" s="88">
        <v>0</v>
      </c>
      <c r="AH2790" s="139">
        <v>0</v>
      </c>
      <c r="AI2790" s="139">
        <v>0</v>
      </c>
      <c r="AU2790" s="88"/>
    </row>
    <row r="2791" spans="3:47" s="11" customFormat="1" outlineLevel="2" x14ac:dyDescent="0.2">
      <c r="C2791" s="42" t="s">
        <v>154</v>
      </c>
      <c r="E2791" s="140"/>
      <c r="F2791" s="141" t="s">
        <v>152</v>
      </c>
      <c r="G2791" s="142"/>
      <c r="H2791" s="142"/>
      <c r="I2791" s="142"/>
      <c r="J2791" s="142"/>
      <c r="K2791" s="142"/>
      <c r="L2791" s="142"/>
      <c r="M2791" s="142"/>
      <c r="N2791" s="142"/>
      <c r="O2791" s="142"/>
      <c r="P2791" s="142"/>
      <c r="Q2791" s="143" t="s">
        <v>110</v>
      </c>
      <c r="R2791" s="144"/>
      <c r="S2791" s="145"/>
      <c r="T2791" s="145"/>
      <c r="U2791" s="146">
        <v>0</v>
      </c>
      <c r="V2791" s="146">
        <v>0</v>
      </c>
      <c r="W2791" s="147">
        <v>0</v>
      </c>
      <c r="X2791" s="146">
        <v>0</v>
      </c>
      <c r="Y2791" s="145">
        <v>0</v>
      </c>
      <c r="Z2791" s="145">
        <v>0</v>
      </c>
      <c r="AA2791" s="145">
        <v>0</v>
      </c>
      <c r="AB2791" s="145">
        <v>0</v>
      </c>
      <c r="AC2791" s="145">
        <v>0</v>
      </c>
      <c r="AD2791" s="145">
        <v>0</v>
      </c>
      <c r="AE2791" s="145">
        <v>0</v>
      </c>
      <c r="AF2791" s="145">
        <v>0</v>
      </c>
      <c r="AG2791" s="145">
        <v>0</v>
      </c>
      <c r="AH2791" s="148">
        <v>0</v>
      </c>
      <c r="AI2791" s="148">
        <v>0</v>
      </c>
      <c r="AU2791" s="88"/>
    </row>
    <row r="2792" spans="3:47" s="11" customFormat="1" outlineLevel="2" x14ac:dyDescent="0.2">
      <c r="C2792" s="42" t="s">
        <v>154</v>
      </c>
      <c r="F2792" s="149"/>
      <c r="G2792" s="149"/>
      <c r="H2792" s="149"/>
      <c r="I2792" s="149"/>
      <c r="J2792" s="149"/>
      <c r="K2792" s="149"/>
      <c r="L2792" s="149"/>
      <c r="M2792" s="149"/>
      <c r="N2792" s="149"/>
      <c r="O2792" s="149"/>
      <c r="P2792" s="149" t="s">
        <v>175</v>
      </c>
      <c r="Q2792" s="16" t="s">
        <v>110</v>
      </c>
      <c r="R2792" s="150"/>
      <c r="S2792" s="150"/>
      <c r="T2792" s="150"/>
      <c r="U2792" s="150">
        <v>0</v>
      </c>
      <c r="V2792" s="150">
        <v>0</v>
      </c>
      <c r="W2792" s="150">
        <v>0</v>
      </c>
      <c r="X2792" s="150">
        <v>0</v>
      </c>
      <c r="Y2792" s="150">
        <v>0</v>
      </c>
      <c r="Z2792" s="150">
        <v>0</v>
      </c>
      <c r="AA2792" s="150">
        <v>0</v>
      </c>
      <c r="AB2792" s="150">
        <v>0</v>
      </c>
      <c r="AC2792" s="150">
        <v>0</v>
      </c>
      <c r="AD2792" s="150">
        <v>0</v>
      </c>
      <c r="AE2792" s="150">
        <v>0</v>
      </c>
      <c r="AF2792" s="150">
        <v>0</v>
      </c>
      <c r="AG2792" s="150">
        <v>0</v>
      </c>
      <c r="AH2792" s="150">
        <v>0</v>
      </c>
      <c r="AI2792" s="150">
        <v>0</v>
      </c>
      <c r="AU2792" s="88"/>
    </row>
    <row r="2793" spans="3:47" s="11" customFormat="1" outlineLevel="2" x14ac:dyDescent="0.2">
      <c r="C2793" s="42" t="s">
        <v>154</v>
      </c>
      <c r="E2793" s="124" t="s">
        <v>176</v>
      </c>
      <c r="AU2793" s="88"/>
    </row>
    <row r="2794" spans="3:47" s="11" customFormat="1" outlineLevel="2" x14ac:dyDescent="0.2">
      <c r="C2794" s="42" t="s">
        <v>154</v>
      </c>
      <c r="E2794" s="151" t="s">
        <v>209</v>
      </c>
      <c r="F2794" s="127"/>
      <c r="G2794" s="127"/>
      <c r="H2794" s="127"/>
      <c r="I2794" s="127"/>
      <c r="J2794" s="127"/>
      <c r="K2794" s="127"/>
      <c r="L2794" s="127"/>
      <c r="M2794" s="127"/>
      <c r="N2794" s="127"/>
      <c r="O2794" s="127"/>
      <c r="P2794" s="152"/>
      <c r="Q2794" s="128" t="s">
        <v>110</v>
      </c>
      <c r="R2794" s="129"/>
      <c r="S2794" s="130"/>
      <c r="T2794" s="130"/>
      <c r="U2794" s="131">
        <v>0</v>
      </c>
      <c r="V2794" s="131">
        <v>0</v>
      </c>
      <c r="W2794" s="132">
        <v>0</v>
      </c>
      <c r="X2794" s="131">
        <v>0</v>
      </c>
      <c r="Y2794" s="130">
        <v>0</v>
      </c>
      <c r="Z2794" s="130">
        <v>0</v>
      </c>
      <c r="AA2794" s="130">
        <v>0</v>
      </c>
      <c r="AB2794" s="130">
        <v>0</v>
      </c>
      <c r="AC2794" s="130">
        <v>0</v>
      </c>
      <c r="AD2794" s="130">
        <v>0</v>
      </c>
      <c r="AE2794" s="130">
        <v>0</v>
      </c>
      <c r="AF2794" s="130">
        <v>0</v>
      </c>
      <c r="AG2794" s="130">
        <v>0</v>
      </c>
      <c r="AH2794" s="133">
        <v>0</v>
      </c>
      <c r="AI2794" s="133">
        <v>0</v>
      </c>
      <c r="AU2794" s="88"/>
    </row>
    <row r="2795" spans="3:47" s="11" customFormat="1" outlineLevel="2" x14ac:dyDescent="0.2">
      <c r="C2795" s="42" t="s">
        <v>154</v>
      </c>
      <c r="E2795" s="153" t="s">
        <v>31</v>
      </c>
      <c r="P2795" s="149"/>
      <c r="Q2795" s="135" t="s">
        <v>110</v>
      </c>
      <c r="R2795" s="136"/>
      <c r="S2795" s="88"/>
      <c r="T2795" s="88"/>
      <c r="U2795" s="137">
        <v>0</v>
      </c>
      <c r="V2795" s="137">
        <v>0</v>
      </c>
      <c r="W2795" s="138">
        <v>0</v>
      </c>
      <c r="X2795" s="137">
        <v>0</v>
      </c>
      <c r="Y2795" s="88">
        <v>0</v>
      </c>
      <c r="Z2795" s="88">
        <v>0</v>
      </c>
      <c r="AA2795" s="88">
        <v>0</v>
      </c>
      <c r="AB2795" s="88">
        <v>0</v>
      </c>
      <c r="AC2795" s="88">
        <v>0</v>
      </c>
      <c r="AD2795" s="88">
        <v>0</v>
      </c>
      <c r="AE2795" s="88">
        <v>0</v>
      </c>
      <c r="AF2795" s="88">
        <v>0</v>
      </c>
      <c r="AG2795" s="88">
        <v>0</v>
      </c>
      <c r="AH2795" s="139">
        <v>0</v>
      </c>
      <c r="AI2795" s="139">
        <v>0</v>
      </c>
      <c r="AU2795" s="88"/>
    </row>
    <row r="2796" spans="3:47" s="11" customFormat="1" outlineLevel="2" x14ac:dyDescent="0.2">
      <c r="C2796" s="42" t="s">
        <v>154</v>
      </c>
      <c r="E2796" s="153" t="s">
        <v>28</v>
      </c>
      <c r="P2796" s="149"/>
      <c r="Q2796" s="135" t="s">
        <v>110</v>
      </c>
      <c r="R2796" s="136"/>
      <c r="S2796" s="88"/>
      <c r="T2796" s="88"/>
      <c r="U2796" s="137">
        <v>0</v>
      </c>
      <c r="V2796" s="137">
        <v>0</v>
      </c>
      <c r="W2796" s="138">
        <v>0</v>
      </c>
      <c r="X2796" s="137">
        <v>0</v>
      </c>
      <c r="Y2796" s="88">
        <v>0</v>
      </c>
      <c r="Z2796" s="88">
        <v>0</v>
      </c>
      <c r="AA2796" s="88">
        <v>0</v>
      </c>
      <c r="AB2796" s="88">
        <v>0</v>
      </c>
      <c r="AC2796" s="88">
        <v>0</v>
      </c>
      <c r="AD2796" s="88">
        <v>0</v>
      </c>
      <c r="AE2796" s="88">
        <v>0</v>
      </c>
      <c r="AF2796" s="88">
        <v>0</v>
      </c>
      <c r="AG2796" s="88">
        <v>0</v>
      </c>
      <c r="AH2796" s="139">
        <v>0</v>
      </c>
      <c r="AI2796" s="139">
        <v>0</v>
      </c>
      <c r="AU2796" s="88"/>
    </row>
    <row r="2797" spans="3:47" s="11" customFormat="1" outlineLevel="2" x14ac:dyDescent="0.2">
      <c r="C2797" s="42" t="s">
        <v>154</v>
      </c>
      <c r="E2797" s="153" t="s">
        <v>210</v>
      </c>
      <c r="P2797" s="149"/>
      <c r="Q2797" s="135" t="s">
        <v>110</v>
      </c>
      <c r="R2797" s="136"/>
      <c r="S2797" s="88"/>
      <c r="T2797" s="88"/>
      <c r="U2797" s="137">
        <v>0</v>
      </c>
      <c r="V2797" s="137">
        <v>0</v>
      </c>
      <c r="W2797" s="138">
        <v>0</v>
      </c>
      <c r="X2797" s="137">
        <v>0</v>
      </c>
      <c r="Y2797" s="88">
        <v>0</v>
      </c>
      <c r="Z2797" s="88">
        <v>0</v>
      </c>
      <c r="AA2797" s="88">
        <v>0</v>
      </c>
      <c r="AB2797" s="88">
        <v>0</v>
      </c>
      <c r="AC2797" s="88">
        <v>0</v>
      </c>
      <c r="AD2797" s="88">
        <v>0</v>
      </c>
      <c r="AE2797" s="88">
        <v>0</v>
      </c>
      <c r="AF2797" s="88">
        <v>0</v>
      </c>
      <c r="AG2797" s="88">
        <v>0</v>
      </c>
      <c r="AH2797" s="139">
        <v>0</v>
      </c>
      <c r="AI2797" s="139">
        <v>0</v>
      </c>
      <c r="AU2797" s="88"/>
    </row>
    <row r="2798" spans="3:47" s="11" customFormat="1" outlineLevel="2" x14ac:dyDescent="0.2">
      <c r="C2798" s="42" t="s">
        <v>154</v>
      </c>
      <c r="E2798" s="153" t="s">
        <v>211</v>
      </c>
      <c r="P2798" s="149"/>
      <c r="Q2798" s="135" t="s">
        <v>110</v>
      </c>
      <c r="R2798" s="136"/>
      <c r="S2798" s="88"/>
      <c r="T2798" s="88"/>
      <c r="U2798" s="137">
        <v>0</v>
      </c>
      <c r="V2798" s="137">
        <v>0</v>
      </c>
      <c r="W2798" s="138">
        <v>0</v>
      </c>
      <c r="X2798" s="137">
        <v>0</v>
      </c>
      <c r="Y2798" s="88">
        <v>0</v>
      </c>
      <c r="Z2798" s="88">
        <v>0</v>
      </c>
      <c r="AA2798" s="88">
        <v>0</v>
      </c>
      <c r="AB2798" s="88">
        <v>0</v>
      </c>
      <c r="AC2798" s="88">
        <v>0</v>
      </c>
      <c r="AD2798" s="88">
        <v>0</v>
      </c>
      <c r="AE2798" s="88">
        <v>0</v>
      </c>
      <c r="AF2798" s="88">
        <v>0</v>
      </c>
      <c r="AG2798" s="88">
        <v>0</v>
      </c>
      <c r="AH2798" s="139">
        <v>0</v>
      </c>
      <c r="AI2798" s="139">
        <v>0</v>
      </c>
      <c r="AU2798" s="88"/>
    </row>
    <row r="2799" spans="3:47" s="11" customFormat="1" outlineLevel="2" x14ac:dyDescent="0.2">
      <c r="C2799" s="42" t="s">
        <v>154</v>
      </c>
      <c r="E2799" s="153" t="s">
        <v>212</v>
      </c>
      <c r="P2799" s="149"/>
      <c r="Q2799" s="135" t="s">
        <v>110</v>
      </c>
      <c r="R2799" s="136"/>
      <c r="S2799" s="88"/>
      <c r="T2799" s="88"/>
      <c r="U2799" s="137">
        <v>0</v>
      </c>
      <c r="V2799" s="137">
        <v>0</v>
      </c>
      <c r="W2799" s="138">
        <v>0</v>
      </c>
      <c r="X2799" s="137">
        <v>0</v>
      </c>
      <c r="Y2799" s="88">
        <v>0</v>
      </c>
      <c r="Z2799" s="88">
        <v>0</v>
      </c>
      <c r="AA2799" s="88">
        <v>0</v>
      </c>
      <c r="AB2799" s="88">
        <v>0</v>
      </c>
      <c r="AC2799" s="88">
        <v>0</v>
      </c>
      <c r="AD2799" s="88">
        <v>0</v>
      </c>
      <c r="AE2799" s="88">
        <v>0</v>
      </c>
      <c r="AF2799" s="88">
        <v>0</v>
      </c>
      <c r="AG2799" s="88">
        <v>0</v>
      </c>
      <c r="AH2799" s="139">
        <v>0</v>
      </c>
      <c r="AI2799" s="139">
        <v>0</v>
      </c>
      <c r="AU2799" s="88"/>
    </row>
    <row r="2800" spans="3:47" s="11" customFormat="1" outlineLevel="2" x14ac:dyDescent="0.2">
      <c r="C2800" s="42" t="s">
        <v>154</v>
      </c>
      <c r="E2800" s="153" t="s">
        <v>213</v>
      </c>
      <c r="P2800" s="149"/>
      <c r="Q2800" s="135" t="s">
        <v>110</v>
      </c>
      <c r="R2800" s="136"/>
      <c r="S2800" s="88"/>
      <c r="T2800" s="88"/>
      <c r="U2800" s="137">
        <v>0</v>
      </c>
      <c r="V2800" s="137">
        <v>0</v>
      </c>
      <c r="W2800" s="138">
        <v>0</v>
      </c>
      <c r="X2800" s="137">
        <v>0</v>
      </c>
      <c r="Y2800" s="88">
        <v>0</v>
      </c>
      <c r="Z2800" s="88">
        <v>0</v>
      </c>
      <c r="AA2800" s="88">
        <v>0</v>
      </c>
      <c r="AB2800" s="88">
        <v>0</v>
      </c>
      <c r="AC2800" s="88">
        <v>0</v>
      </c>
      <c r="AD2800" s="88">
        <v>0</v>
      </c>
      <c r="AE2800" s="88">
        <v>0</v>
      </c>
      <c r="AF2800" s="88">
        <v>0</v>
      </c>
      <c r="AG2800" s="88">
        <v>0</v>
      </c>
      <c r="AH2800" s="139">
        <v>0</v>
      </c>
      <c r="AI2800" s="139">
        <v>0</v>
      </c>
      <c r="AU2800" s="88"/>
    </row>
    <row r="2801" spans="3:47" s="11" customFormat="1" outlineLevel="2" x14ac:dyDescent="0.2">
      <c r="C2801" s="42" t="s">
        <v>154</v>
      </c>
      <c r="E2801" s="153" t="s">
        <v>214</v>
      </c>
      <c r="P2801" s="149"/>
      <c r="Q2801" s="135" t="s">
        <v>110</v>
      </c>
      <c r="R2801" s="136"/>
      <c r="S2801" s="88"/>
      <c r="T2801" s="88"/>
      <c r="U2801" s="137">
        <v>0</v>
      </c>
      <c r="V2801" s="137">
        <v>0</v>
      </c>
      <c r="W2801" s="138">
        <v>0</v>
      </c>
      <c r="X2801" s="137">
        <v>0</v>
      </c>
      <c r="Y2801" s="88">
        <v>0</v>
      </c>
      <c r="Z2801" s="88">
        <v>0</v>
      </c>
      <c r="AA2801" s="88">
        <v>0</v>
      </c>
      <c r="AB2801" s="88">
        <v>0</v>
      </c>
      <c r="AC2801" s="88">
        <v>0</v>
      </c>
      <c r="AD2801" s="88">
        <v>0</v>
      </c>
      <c r="AE2801" s="88">
        <v>0</v>
      </c>
      <c r="AF2801" s="88">
        <v>0</v>
      </c>
      <c r="AG2801" s="88">
        <v>0</v>
      </c>
      <c r="AH2801" s="139">
        <v>0</v>
      </c>
      <c r="AI2801" s="139">
        <v>0</v>
      </c>
      <c r="AU2801" s="88"/>
    </row>
    <row r="2802" spans="3:47" s="11" customFormat="1" outlineLevel="2" x14ac:dyDescent="0.2">
      <c r="C2802" s="42" t="s">
        <v>154</v>
      </c>
      <c r="E2802" s="153" t="s">
        <v>215</v>
      </c>
      <c r="P2802" s="149"/>
      <c r="Q2802" s="135" t="s">
        <v>110</v>
      </c>
      <c r="R2802" s="136"/>
      <c r="S2802" s="88"/>
      <c r="T2802" s="88"/>
      <c r="U2802" s="137">
        <v>0</v>
      </c>
      <c r="V2802" s="137">
        <v>0</v>
      </c>
      <c r="W2802" s="138">
        <v>0</v>
      </c>
      <c r="X2802" s="137">
        <v>0</v>
      </c>
      <c r="Y2802" s="88">
        <v>0</v>
      </c>
      <c r="Z2802" s="88">
        <v>0</v>
      </c>
      <c r="AA2802" s="88">
        <v>0</v>
      </c>
      <c r="AB2802" s="88">
        <v>0</v>
      </c>
      <c r="AC2802" s="88">
        <v>0</v>
      </c>
      <c r="AD2802" s="88">
        <v>0</v>
      </c>
      <c r="AE2802" s="88">
        <v>0</v>
      </c>
      <c r="AF2802" s="88">
        <v>0</v>
      </c>
      <c r="AG2802" s="88">
        <v>0</v>
      </c>
      <c r="AH2802" s="139">
        <v>0</v>
      </c>
      <c r="AI2802" s="139">
        <v>0</v>
      </c>
      <c r="AU2802" s="88"/>
    </row>
    <row r="2803" spans="3:47" s="11" customFormat="1" outlineLevel="2" x14ac:dyDescent="0.2">
      <c r="C2803" s="42" t="s">
        <v>154</v>
      </c>
      <c r="E2803" s="153" t="s">
        <v>216</v>
      </c>
      <c r="P2803" s="149"/>
      <c r="Q2803" s="135" t="s">
        <v>110</v>
      </c>
      <c r="R2803" s="136"/>
      <c r="S2803" s="88"/>
      <c r="T2803" s="88"/>
      <c r="U2803" s="137">
        <v>0</v>
      </c>
      <c r="V2803" s="137">
        <v>0</v>
      </c>
      <c r="W2803" s="138">
        <v>0</v>
      </c>
      <c r="X2803" s="137">
        <v>0</v>
      </c>
      <c r="Y2803" s="88">
        <v>0</v>
      </c>
      <c r="Z2803" s="88">
        <v>0</v>
      </c>
      <c r="AA2803" s="88">
        <v>0</v>
      </c>
      <c r="AB2803" s="88">
        <v>0</v>
      </c>
      <c r="AC2803" s="88">
        <v>0</v>
      </c>
      <c r="AD2803" s="88">
        <v>0</v>
      </c>
      <c r="AE2803" s="88">
        <v>0</v>
      </c>
      <c r="AF2803" s="88">
        <v>0</v>
      </c>
      <c r="AG2803" s="88">
        <v>0</v>
      </c>
      <c r="AH2803" s="139">
        <v>0</v>
      </c>
      <c r="AI2803" s="139">
        <v>0</v>
      </c>
      <c r="AU2803" s="88"/>
    </row>
    <row r="2804" spans="3:47" s="11" customFormat="1" outlineLevel="2" x14ac:dyDescent="0.2">
      <c r="C2804" s="42" t="s">
        <v>154</v>
      </c>
      <c r="E2804" s="153" t="s">
        <v>33</v>
      </c>
      <c r="P2804" s="149"/>
      <c r="Q2804" s="135" t="s">
        <v>110</v>
      </c>
      <c r="R2804" s="136"/>
      <c r="S2804" s="88"/>
      <c r="T2804" s="88"/>
      <c r="U2804" s="137">
        <v>0</v>
      </c>
      <c r="V2804" s="137">
        <v>0</v>
      </c>
      <c r="W2804" s="138">
        <v>0</v>
      </c>
      <c r="X2804" s="137">
        <v>0</v>
      </c>
      <c r="Y2804" s="88">
        <v>0</v>
      </c>
      <c r="Z2804" s="88">
        <v>0</v>
      </c>
      <c r="AA2804" s="88">
        <v>0</v>
      </c>
      <c r="AB2804" s="88">
        <v>0</v>
      </c>
      <c r="AC2804" s="88">
        <v>0</v>
      </c>
      <c r="AD2804" s="88">
        <v>0</v>
      </c>
      <c r="AE2804" s="88">
        <v>0</v>
      </c>
      <c r="AF2804" s="88">
        <v>0</v>
      </c>
      <c r="AG2804" s="88">
        <v>0</v>
      </c>
      <c r="AH2804" s="139">
        <v>0</v>
      </c>
      <c r="AI2804" s="139">
        <v>0</v>
      </c>
      <c r="AU2804" s="88"/>
    </row>
    <row r="2805" spans="3:47" s="11" customFormat="1" outlineLevel="2" x14ac:dyDescent="0.2">
      <c r="C2805" s="42" t="s">
        <v>154</v>
      </c>
      <c r="E2805" s="153" t="s">
        <v>34</v>
      </c>
      <c r="P2805" s="149"/>
      <c r="Q2805" s="135" t="s">
        <v>110</v>
      </c>
      <c r="R2805" s="136"/>
      <c r="S2805" s="88"/>
      <c r="T2805" s="88"/>
      <c r="U2805" s="137">
        <v>0</v>
      </c>
      <c r="V2805" s="137">
        <v>0</v>
      </c>
      <c r="W2805" s="138">
        <v>0</v>
      </c>
      <c r="X2805" s="137">
        <v>0</v>
      </c>
      <c r="Y2805" s="88">
        <v>0</v>
      </c>
      <c r="Z2805" s="88">
        <v>0</v>
      </c>
      <c r="AA2805" s="88">
        <v>0</v>
      </c>
      <c r="AB2805" s="88">
        <v>0</v>
      </c>
      <c r="AC2805" s="88">
        <v>0</v>
      </c>
      <c r="AD2805" s="88">
        <v>0</v>
      </c>
      <c r="AE2805" s="88">
        <v>0</v>
      </c>
      <c r="AF2805" s="88">
        <v>0</v>
      </c>
      <c r="AG2805" s="88">
        <v>0</v>
      </c>
      <c r="AH2805" s="139">
        <v>0</v>
      </c>
      <c r="AI2805" s="139">
        <v>0</v>
      </c>
      <c r="AU2805" s="88"/>
    </row>
    <row r="2806" spans="3:47" s="11" customFormat="1" outlineLevel="2" x14ac:dyDescent="0.2">
      <c r="C2806" s="42" t="s">
        <v>154</v>
      </c>
      <c r="E2806" s="153" t="s">
        <v>217</v>
      </c>
      <c r="P2806" s="149"/>
      <c r="Q2806" s="135" t="s">
        <v>110</v>
      </c>
      <c r="R2806" s="136"/>
      <c r="S2806" s="88"/>
      <c r="T2806" s="88"/>
      <c r="U2806" s="137">
        <v>0</v>
      </c>
      <c r="V2806" s="137">
        <v>0</v>
      </c>
      <c r="W2806" s="138">
        <v>0</v>
      </c>
      <c r="X2806" s="137">
        <v>137.14808571335328</v>
      </c>
      <c r="Y2806" s="88">
        <v>164.02120991070564</v>
      </c>
      <c r="Z2806" s="88">
        <v>102.39273523175021</v>
      </c>
      <c r="AA2806" s="88">
        <v>40.635299397274821</v>
      </c>
      <c r="AB2806" s="88">
        <v>317.49257145220457</v>
      </c>
      <c r="AC2806" s="88">
        <v>223.68292285411604</v>
      </c>
      <c r="AD2806" s="88">
        <v>102.27254979071104</v>
      </c>
      <c r="AE2806" s="88">
        <v>147.2766276616448</v>
      </c>
      <c r="AF2806" s="88">
        <v>260.66152016019356</v>
      </c>
      <c r="AG2806" s="88">
        <v>127.56573518823697</v>
      </c>
      <c r="AH2806" s="139">
        <v>748.41524580427097</v>
      </c>
      <c r="AI2806" s="139">
        <v>393.79048234759733</v>
      </c>
      <c r="AU2806" s="88"/>
    </row>
    <row r="2807" spans="3:47" s="11" customFormat="1" outlineLevel="2" x14ac:dyDescent="0.2">
      <c r="C2807" s="42" t="s">
        <v>154</v>
      </c>
      <c r="E2807" s="153" t="s">
        <v>152</v>
      </c>
      <c r="P2807" s="149"/>
      <c r="Q2807" s="135" t="s">
        <v>110</v>
      </c>
      <c r="R2807" s="136"/>
      <c r="S2807" s="88"/>
      <c r="T2807" s="88"/>
      <c r="U2807" s="137">
        <v>0</v>
      </c>
      <c r="V2807" s="137">
        <v>0</v>
      </c>
      <c r="W2807" s="138">
        <v>0</v>
      </c>
      <c r="X2807" s="137">
        <v>0</v>
      </c>
      <c r="Y2807" s="88">
        <v>0</v>
      </c>
      <c r="Z2807" s="88">
        <v>0</v>
      </c>
      <c r="AA2807" s="88">
        <v>0</v>
      </c>
      <c r="AB2807" s="88">
        <v>0</v>
      </c>
      <c r="AC2807" s="88">
        <v>0</v>
      </c>
      <c r="AD2807" s="88">
        <v>0</v>
      </c>
      <c r="AE2807" s="88">
        <v>0</v>
      </c>
      <c r="AF2807" s="88">
        <v>0</v>
      </c>
      <c r="AG2807" s="88">
        <v>0</v>
      </c>
      <c r="AH2807" s="139">
        <v>0</v>
      </c>
      <c r="AI2807" s="139">
        <v>0</v>
      </c>
      <c r="AU2807" s="88"/>
    </row>
    <row r="2808" spans="3:47" s="11" customFormat="1" outlineLevel="2" x14ac:dyDescent="0.2">
      <c r="C2808" s="42" t="s">
        <v>154</v>
      </c>
      <c r="E2808" s="154" t="s">
        <v>152</v>
      </c>
      <c r="F2808" s="142"/>
      <c r="G2808" s="142"/>
      <c r="H2808" s="142"/>
      <c r="I2808" s="142"/>
      <c r="J2808" s="142"/>
      <c r="K2808" s="142"/>
      <c r="L2808" s="142"/>
      <c r="M2808" s="142"/>
      <c r="N2808" s="142"/>
      <c r="O2808" s="142"/>
      <c r="P2808" s="155"/>
      <c r="Q2808" s="143" t="s">
        <v>110</v>
      </c>
      <c r="R2808" s="144"/>
      <c r="S2808" s="145"/>
      <c r="T2808" s="145"/>
      <c r="U2808" s="146">
        <v>0</v>
      </c>
      <c r="V2808" s="146">
        <v>0</v>
      </c>
      <c r="W2808" s="147">
        <v>0</v>
      </c>
      <c r="X2808" s="146">
        <v>0</v>
      </c>
      <c r="Y2808" s="145">
        <v>0</v>
      </c>
      <c r="Z2808" s="145">
        <v>0</v>
      </c>
      <c r="AA2808" s="145">
        <v>0</v>
      </c>
      <c r="AB2808" s="145">
        <v>0</v>
      </c>
      <c r="AC2808" s="145">
        <v>0</v>
      </c>
      <c r="AD2808" s="145">
        <v>0</v>
      </c>
      <c r="AE2808" s="145">
        <v>0</v>
      </c>
      <c r="AF2808" s="145">
        <v>0</v>
      </c>
      <c r="AG2808" s="145">
        <v>0</v>
      </c>
      <c r="AH2808" s="148">
        <v>0</v>
      </c>
      <c r="AI2808" s="148">
        <v>0</v>
      </c>
      <c r="AU2808" s="88"/>
    </row>
    <row r="2809" spans="3:47" s="11" customFormat="1" outlineLevel="2" x14ac:dyDescent="0.2">
      <c r="C2809" s="42" t="s">
        <v>154</v>
      </c>
      <c r="P2809" s="149" t="s">
        <v>177</v>
      </c>
      <c r="Q2809" s="16" t="s">
        <v>110</v>
      </c>
      <c r="R2809" s="150"/>
      <c r="S2809" s="150"/>
      <c r="T2809" s="150"/>
      <c r="U2809" s="150">
        <v>0</v>
      </c>
      <c r="V2809" s="150">
        <v>0</v>
      </c>
      <c r="W2809" s="150">
        <v>0</v>
      </c>
      <c r="X2809" s="150">
        <v>137.14808571335328</v>
      </c>
      <c r="Y2809" s="150">
        <v>164.02120991070564</v>
      </c>
      <c r="Z2809" s="150">
        <v>102.39273523175021</v>
      </c>
      <c r="AA2809" s="150">
        <v>40.635299397274821</v>
      </c>
      <c r="AB2809" s="150">
        <v>317.49257145220457</v>
      </c>
      <c r="AC2809" s="150">
        <v>223.68292285411604</v>
      </c>
      <c r="AD2809" s="150">
        <v>102.27254979071104</v>
      </c>
      <c r="AE2809" s="150">
        <v>147.2766276616448</v>
      </c>
      <c r="AF2809" s="150">
        <v>260.66152016019356</v>
      </c>
      <c r="AG2809" s="150">
        <v>127.56573518823697</v>
      </c>
      <c r="AH2809" s="150">
        <v>748.41524580427097</v>
      </c>
      <c r="AI2809" s="150">
        <v>393.79048234759733</v>
      </c>
      <c r="AU2809" s="88"/>
    </row>
    <row r="2810" spans="3:47" s="11" customFormat="1" outlineLevel="2" x14ac:dyDescent="0.2">
      <c r="C2810" s="42" t="s">
        <v>154</v>
      </c>
      <c r="E2810" s="124" t="s">
        <v>178</v>
      </c>
      <c r="AU2810" s="88"/>
    </row>
    <row r="2811" spans="3:47" s="11" customFormat="1" outlineLevel="2" x14ac:dyDescent="0.2">
      <c r="C2811" s="42" t="s">
        <v>154</v>
      </c>
      <c r="F2811" s="156" t="s">
        <v>179</v>
      </c>
      <c r="AU2811" s="88"/>
    </row>
    <row r="2812" spans="3:47" s="11" customFormat="1" outlineLevel="2" x14ac:dyDescent="0.2">
      <c r="C2812" s="42" t="s">
        <v>154</v>
      </c>
      <c r="E2812" s="125"/>
      <c r="F2812" s="157" t="s">
        <v>209</v>
      </c>
      <c r="G2812" s="127"/>
      <c r="H2812" s="158" t="s">
        <v>180</v>
      </c>
      <c r="I2812" s="127"/>
      <c r="J2812" s="127"/>
      <c r="K2812" s="127"/>
      <c r="L2812" s="127"/>
      <c r="M2812" s="127"/>
      <c r="N2812" s="127"/>
      <c r="O2812" s="127"/>
      <c r="P2812" s="152"/>
      <c r="Q2812" s="128" t="s">
        <v>110</v>
      </c>
      <c r="R2812" s="129"/>
      <c r="S2812" s="130"/>
      <c r="T2812" s="130"/>
      <c r="U2812" s="131">
        <v>0</v>
      </c>
      <c r="V2812" s="131">
        <v>0</v>
      </c>
      <c r="W2812" s="132">
        <v>0</v>
      </c>
      <c r="X2812" s="131">
        <v>0</v>
      </c>
      <c r="Y2812" s="130">
        <v>0</v>
      </c>
      <c r="Z2812" s="130">
        <v>0</v>
      </c>
      <c r="AA2812" s="130">
        <v>0</v>
      </c>
      <c r="AB2812" s="130">
        <v>0</v>
      </c>
      <c r="AC2812" s="130">
        <v>0</v>
      </c>
      <c r="AD2812" s="130">
        <v>0</v>
      </c>
      <c r="AE2812" s="130">
        <v>0</v>
      </c>
      <c r="AF2812" s="130">
        <v>0</v>
      </c>
      <c r="AG2812" s="130">
        <v>0</v>
      </c>
      <c r="AH2812" s="133">
        <v>0</v>
      </c>
      <c r="AI2812" s="133">
        <v>0</v>
      </c>
      <c r="AU2812" s="88"/>
    </row>
    <row r="2813" spans="3:47" s="11" customFormat="1" outlineLevel="2" x14ac:dyDescent="0.2">
      <c r="C2813" s="42" t="s">
        <v>154</v>
      </c>
      <c r="E2813" s="134"/>
      <c r="F2813" s="159" t="s">
        <v>31</v>
      </c>
      <c r="H2813" s="72" t="s">
        <v>180</v>
      </c>
      <c r="P2813" s="149"/>
      <c r="Q2813" s="135" t="s">
        <v>110</v>
      </c>
      <c r="R2813" s="136"/>
      <c r="S2813" s="88"/>
      <c r="T2813" s="88"/>
      <c r="U2813" s="137">
        <v>0</v>
      </c>
      <c r="V2813" s="137">
        <v>0</v>
      </c>
      <c r="W2813" s="138">
        <v>0</v>
      </c>
      <c r="X2813" s="137">
        <v>0</v>
      </c>
      <c r="Y2813" s="88">
        <v>0</v>
      </c>
      <c r="Z2813" s="88">
        <v>0</v>
      </c>
      <c r="AA2813" s="88">
        <v>0</v>
      </c>
      <c r="AB2813" s="88">
        <v>0</v>
      </c>
      <c r="AC2813" s="88">
        <v>0</v>
      </c>
      <c r="AD2813" s="88">
        <v>0</v>
      </c>
      <c r="AE2813" s="88">
        <v>0</v>
      </c>
      <c r="AF2813" s="88">
        <v>0</v>
      </c>
      <c r="AG2813" s="88">
        <v>0</v>
      </c>
      <c r="AH2813" s="139">
        <v>0</v>
      </c>
      <c r="AI2813" s="139">
        <v>0</v>
      </c>
      <c r="AU2813" s="88"/>
    </row>
    <row r="2814" spans="3:47" s="11" customFormat="1" outlineLevel="2" x14ac:dyDescent="0.2">
      <c r="C2814" s="42" t="s">
        <v>154</v>
      </c>
      <c r="E2814" s="134"/>
      <c r="F2814" s="159" t="s">
        <v>28</v>
      </c>
      <c r="H2814" s="72" t="s">
        <v>180</v>
      </c>
      <c r="P2814" s="149"/>
      <c r="Q2814" s="135" t="s">
        <v>110</v>
      </c>
      <c r="R2814" s="136"/>
      <c r="S2814" s="88"/>
      <c r="T2814" s="88"/>
      <c r="U2814" s="137">
        <v>0</v>
      </c>
      <c r="V2814" s="137">
        <v>0</v>
      </c>
      <c r="W2814" s="138">
        <v>0</v>
      </c>
      <c r="X2814" s="137">
        <v>0</v>
      </c>
      <c r="Y2814" s="88">
        <v>0</v>
      </c>
      <c r="Z2814" s="88">
        <v>0</v>
      </c>
      <c r="AA2814" s="88">
        <v>0</v>
      </c>
      <c r="AB2814" s="88">
        <v>0</v>
      </c>
      <c r="AC2814" s="88">
        <v>0</v>
      </c>
      <c r="AD2814" s="88">
        <v>0</v>
      </c>
      <c r="AE2814" s="88">
        <v>0</v>
      </c>
      <c r="AF2814" s="88">
        <v>0</v>
      </c>
      <c r="AG2814" s="88">
        <v>0</v>
      </c>
      <c r="AH2814" s="139">
        <v>0</v>
      </c>
      <c r="AI2814" s="139">
        <v>0</v>
      </c>
      <c r="AU2814" s="88"/>
    </row>
    <row r="2815" spans="3:47" s="11" customFormat="1" outlineLevel="2" x14ac:dyDescent="0.2">
      <c r="C2815" s="42" t="s">
        <v>154</v>
      </c>
      <c r="E2815" s="134"/>
      <c r="F2815" s="159" t="s">
        <v>210</v>
      </c>
      <c r="H2815" s="72" t="s">
        <v>180</v>
      </c>
      <c r="P2815" s="149"/>
      <c r="Q2815" s="135" t="s">
        <v>110</v>
      </c>
      <c r="R2815" s="136"/>
      <c r="S2815" s="88"/>
      <c r="T2815" s="88"/>
      <c r="U2815" s="137">
        <v>0</v>
      </c>
      <c r="V2815" s="137">
        <v>0</v>
      </c>
      <c r="W2815" s="138">
        <v>0</v>
      </c>
      <c r="X2815" s="137">
        <v>0</v>
      </c>
      <c r="Y2815" s="88">
        <v>0</v>
      </c>
      <c r="Z2815" s="88">
        <v>0</v>
      </c>
      <c r="AA2815" s="88">
        <v>0</v>
      </c>
      <c r="AB2815" s="88">
        <v>0</v>
      </c>
      <c r="AC2815" s="88">
        <v>0</v>
      </c>
      <c r="AD2815" s="88">
        <v>0</v>
      </c>
      <c r="AE2815" s="88">
        <v>0</v>
      </c>
      <c r="AF2815" s="88">
        <v>0</v>
      </c>
      <c r="AG2815" s="88">
        <v>0</v>
      </c>
      <c r="AH2815" s="139">
        <v>0</v>
      </c>
      <c r="AI2815" s="139">
        <v>0</v>
      </c>
      <c r="AU2815" s="88"/>
    </row>
    <row r="2816" spans="3:47" s="11" customFormat="1" outlineLevel="2" x14ac:dyDescent="0.2">
      <c r="C2816" s="42" t="s">
        <v>154</v>
      </c>
      <c r="E2816" s="134"/>
      <c r="F2816" s="159" t="s">
        <v>211</v>
      </c>
      <c r="H2816" s="72" t="s">
        <v>180</v>
      </c>
      <c r="P2816" s="149"/>
      <c r="Q2816" s="135" t="s">
        <v>110</v>
      </c>
      <c r="R2816" s="136"/>
      <c r="S2816" s="88"/>
      <c r="T2816" s="88"/>
      <c r="U2816" s="137">
        <v>0</v>
      </c>
      <c r="V2816" s="137">
        <v>0</v>
      </c>
      <c r="W2816" s="138">
        <v>0</v>
      </c>
      <c r="X2816" s="137">
        <v>0</v>
      </c>
      <c r="Y2816" s="88">
        <v>0</v>
      </c>
      <c r="Z2816" s="88">
        <v>0</v>
      </c>
      <c r="AA2816" s="88">
        <v>0</v>
      </c>
      <c r="AB2816" s="88">
        <v>0</v>
      </c>
      <c r="AC2816" s="88">
        <v>0</v>
      </c>
      <c r="AD2816" s="88">
        <v>0</v>
      </c>
      <c r="AE2816" s="88">
        <v>0</v>
      </c>
      <c r="AF2816" s="88">
        <v>0</v>
      </c>
      <c r="AG2816" s="88">
        <v>0</v>
      </c>
      <c r="AH2816" s="139">
        <v>0</v>
      </c>
      <c r="AI2816" s="139">
        <v>0</v>
      </c>
      <c r="AU2816" s="88"/>
    </row>
    <row r="2817" spans="3:47" s="11" customFormat="1" outlineLevel="2" x14ac:dyDescent="0.2">
      <c r="C2817" s="42" t="s">
        <v>154</v>
      </c>
      <c r="E2817" s="134"/>
      <c r="F2817" s="159" t="s">
        <v>212</v>
      </c>
      <c r="H2817" s="72" t="s">
        <v>180</v>
      </c>
      <c r="P2817" s="149"/>
      <c r="Q2817" s="135" t="s">
        <v>110</v>
      </c>
      <c r="R2817" s="136"/>
      <c r="S2817" s="88"/>
      <c r="T2817" s="88"/>
      <c r="U2817" s="137">
        <v>0</v>
      </c>
      <c r="V2817" s="137">
        <v>0</v>
      </c>
      <c r="W2817" s="138">
        <v>0</v>
      </c>
      <c r="X2817" s="137">
        <v>0</v>
      </c>
      <c r="Y2817" s="88">
        <v>0</v>
      </c>
      <c r="Z2817" s="88">
        <v>0</v>
      </c>
      <c r="AA2817" s="88">
        <v>0</v>
      </c>
      <c r="AB2817" s="88">
        <v>0</v>
      </c>
      <c r="AC2817" s="88">
        <v>0</v>
      </c>
      <c r="AD2817" s="88">
        <v>0</v>
      </c>
      <c r="AE2817" s="88">
        <v>0</v>
      </c>
      <c r="AF2817" s="88">
        <v>0</v>
      </c>
      <c r="AG2817" s="88">
        <v>0</v>
      </c>
      <c r="AH2817" s="139">
        <v>0</v>
      </c>
      <c r="AI2817" s="139">
        <v>0</v>
      </c>
      <c r="AU2817" s="88"/>
    </row>
    <row r="2818" spans="3:47" s="11" customFormat="1" outlineLevel="2" x14ac:dyDescent="0.2">
      <c r="C2818" s="42" t="s">
        <v>154</v>
      </c>
      <c r="E2818" s="134"/>
      <c r="F2818" s="159" t="s">
        <v>213</v>
      </c>
      <c r="H2818" s="72" t="s">
        <v>180</v>
      </c>
      <c r="P2818" s="149"/>
      <c r="Q2818" s="135" t="s">
        <v>110</v>
      </c>
      <c r="R2818" s="136"/>
      <c r="S2818" s="88"/>
      <c r="T2818" s="88"/>
      <c r="U2818" s="137">
        <v>0</v>
      </c>
      <c r="V2818" s="137">
        <v>0</v>
      </c>
      <c r="W2818" s="138">
        <v>0</v>
      </c>
      <c r="X2818" s="137">
        <v>0</v>
      </c>
      <c r="Y2818" s="88">
        <v>0</v>
      </c>
      <c r="Z2818" s="88">
        <v>0</v>
      </c>
      <c r="AA2818" s="88">
        <v>0</v>
      </c>
      <c r="AB2818" s="88">
        <v>0</v>
      </c>
      <c r="AC2818" s="88">
        <v>0</v>
      </c>
      <c r="AD2818" s="88">
        <v>0</v>
      </c>
      <c r="AE2818" s="88">
        <v>0</v>
      </c>
      <c r="AF2818" s="88">
        <v>0</v>
      </c>
      <c r="AG2818" s="88">
        <v>0</v>
      </c>
      <c r="AH2818" s="139">
        <v>0</v>
      </c>
      <c r="AI2818" s="139">
        <v>0</v>
      </c>
      <c r="AU2818" s="88"/>
    </row>
    <row r="2819" spans="3:47" s="11" customFormat="1" outlineLevel="2" x14ac:dyDescent="0.2">
      <c r="C2819" s="42" t="s">
        <v>154</v>
      </c>
      <c r="E2819" s="134"/>
      <c r="F2819" s="159" t="s">
        <v>214</v>
      </c>
      <c r="H2819" s="72" t="s">
        <v>180</v>
      </c>
      <c r="P2819" s="149"/>
      <c r="Q2819" s="135" t="s">
        <v>110</v>
      </c>
      <c r="R2819" s="136"/>
      <c r="S2819" s="88"/>
      <c r="T2819" s="88"/>
      <c r="U2819" s="137">
        <v>0</v>
      </c>
      <c r="V2819" s="137">
        <v>0</v>
      </c>
      <c r="W2819" s="138">
        <v>0</v>
      </c>
      <c r="X2819" s="137">
        <v>0</v>
      </c>
      <c r="Y2819" s="88">
        <v>0</v>
      </c>
      <c r="Z2819" s="88">
        <v>0</v>
      </c>
      <c r="AA2819" s="88">
        <v>0</v>
      </c>
      <c r="AB2819" s="88">
        <v>0</v>
      </c>
      <c r="AC2819" s="88">
        <v>0</v>
      </c>
      <c r="AD2819" s="88">
        <v>0</v>
      </c>
      <c r="AE2819" s="88">
        <v>0</v>
      </c>
      <c r="AF2819" s="88">
        <v>0</v>
      </c>
      <c r="AG2819" s="88">
        <v>0</v>
      </c>
      <c r="AH2819" s="139">
        <v>0</v>
      </c>
      <c r="AI2819" s="139">
        <v>0</v>
      </c>
      <c r="AU2819" s="88"/>
    </row>
    <row r="2820" spans="3:47" s="11" customFormat="1" outlineLevel="2" x14ac:dyDescent="0.2">
      <c r="C2820" s="42" t="s">
        <v>154</v>
      </c>
      <c r="E2820" s="134"/>
      <c r="F2820" s="159" t="s">
        <v>215</v>
      </c>
      <c r="H2820" s="72" t="s">
        <v>180</v>
      </c>
      <c r="P2820" s="149"/>
      <c r="Q2820" s="135" t="s">
        <v>110</v>
      </c>
      <c r="R2820" s="136"/>
      <c r="S2820" s="88"/>
      <c r="T2820" s="88"/>
      <c r="U2820" s="137">
        <v>0</v>
      </c>
      <c r="V2820" s="137">
        <v>0</v>
      </c>
      <c r="W2820" s="138">
        <v>0</v>
      </c>
      <c r="X2820" s="137">
        <v>0</v>
      </c>
      <c r="Y2820" s="88">
        <v>0</v>
      </c>
      <c r="Z2820" s="88">
        <v>0</v>
      </c>
      <c r="AA2820" s="88">
        <v>0</v>
      </c>
      <c r="AB2820" s="88">
        <v>0</v>
      </c>
      <c r="AC2820" s="88">
        <v>0</v>
      </c>
      <c r="AD2820" s="88">
        <v>0</v>
      </c>
      <c r="AE2820" s="88">
        <v>0</v>
      </c>
      <c r="AF2820" s="88">
        <v>0</v>
      </c>
      <c r="AG2820" s="88">
        <v>0</v>
      </c>
      <c r="AH2820" s="139">
        <v>0</v>
      </c>
      <c r="AI2820" s="139">
        <v>0</v>
      </c>
      <c r="AU2820" s="88"/>
    </row>
    <row r="2821" spans="3:47" s="11" customFormat="1" outlineLevel="2" x14ac:dyDescent="0.2">
      <c r="C2821" s="42" t="s">
        <v>154</v>
      </c>
      <c r="E2821" s="134"/>
      <c r="F2821" s="159" t="s">
        <v>216</v>
      </c>
      <c r="H2821" s="72" t="s">
        <v>180</v>
      </c>
      <c r="P2821" s="149"/>
      <c r="Q2821" s="135" t="s">
        <v>110</v>
      </c>
      <c r="R2821" s="136"/>
      <c r="S2821" s="88"/>
      <c r="T2821" s="88"/>
      <c r="U2821" s="137">
        <v>0</v>
      </c>
      <c r="V2821" s="137">
        <v>0</v>
      </c>
      <c r="W2821" s="138">
        <v>0</v>
      </c>
      <c r="X2821" s="137">
        <v>0</v>
      </c>
      <c r="Y2821" s="88">
        <v>0</v>
      </c>
      <c r="Z2821" s="88">
        <v>0</v>
      </c>
      <c r="AA2821" s="88">
        <v>0</v>
      </c>
      <c r="AB2821" s="88">
        <v>0</v>
      </c>
      <c r="AC2821" s="88">
        <v>0</v>
      </c>
      <c r="AD2821" s="88">
        <v>0</v>
      </c>
      <c r="AE2821" s="88">
        <v>0</v>
      </c>
      <c r="AF2821" s="88">
        <v>0</v>
      </c>
      <c r="AG2821" s="88">
        <v>0</v>
      </c>
      <c r="AH2821" s="139">
        <v>0</v>
      </c>
      <c r="AI2821" s="139">
        <v>0</v>
      </c>
      <c r="AU2821" s="88"/>
    </row>
    <row r="2822" spans="3:47" s="11" customFormat="1" outlineLevel="2" x14ac:dyDescent="0.2">
      <c r="C2822" s="42" t="s">
        <v>154</v>
      </c>
      <c r="E2822" s="134"/>
      <c r="F2822" s="159" t="s">
        <v>33</v>
      </c>
      <c r="H2822" s="72" t="s">
        <v>180</v>
      </c>
      <c r="P2822" s="149"/>
      <c r="Q2822" s="135" t="s">
        <v>110</v>
      </c>
      <c r="R2822" s="136"/>
      <c r="S2822" s="88"/>
      <c r="T2822" s="88"/>
      <c r="U2822" s="137">
        <v>0</v>
      </c>
      <c r="V2822" s="137">
        <v>0</v>
      </c>
      <c r="W2822" s="138">
        <v>0</v>
      </c>
      <c r="X2822" s="137">
        <v>0</v>
      </c>
      <c r="Y2822" s="88">
        <v>0</v>
      </c>
      <c r="Z2822" s="88">
        <v>0</v>
      </c>
      <c r="AA2822" s="88">
        <v>0</v>
      </c>
      <c r="AB2822" s="88">
        <v>0</v>
      </c>
      <c r="AC2822" s="88">
        <v>0</v>
      </c>
      <c r="AD2822" s="88">
        <v>0</v>
      </c>
      <c r="AE2822" s="88">
        <v>0</v>
      </c>
      <c r="AF2822" s="88">
        <v>0</v>
      </c>
      <c r="AG2822" s="88">
        <v>0</v>
      </c>
      <c r="AH2822" s="139">
        <v>0</v>
      </c>
      <c r="AI2822" s="139">
        <v>0</v>
      </c>
      <c r="AU2822" s="88"/>
    </row>
    <row r="2823" spans="3:47" s="11" customFormat="1" outlineLevel="2" x14ac:dyDescent="0.2">
      <c r="C2823" s="42" t="s">
        <v>154</v>
      </c>
      <c r="E2823" s="134"/>
      <c r="F2823" s="159" t="s">
        <v>34</v>
      </c>
      <c r="H2823" s="72" t="s">
        <v>180</v>
      </c>
      <c r="P2823" s="149"/>
      <c r="Q2823" s="135" t="s">
        <v>110</v>
      </c>
      <c r="R2823" s="136"/>
      <c r="S2823" s="88"/>
      <c r="T2823" s="88"/>
      <c r="U2823" s="137">
        <v>0</v>
      </c>
      <c r="V2823" s="137">
        <v>0</v>
      </c>
      <c r="W2823" s="138">
        <v>0</v>
      </c>
      <c r="X2823" s="137">
        <v>0</v>
      </c>
      <c r="Y2823" s="88">
        <v>0</v>
      </c>
      <c r="Z2823" s="88">
        <v>0</v>
      </c>
      <c r="AA2823" s="88">
        <v>0</v>
      </c>
      <c r="AB2823" s="88">
        <v>0</v>
      </c>
      <c r="AC2823" s="88">
        <v>0</v>
      </c>
      <c r="AD2823" s="88">
        <v>0</v>
      </c>
      <c r="AE2823" s="88">
        <v>0</v>
      </c>
      <c r="AF2823" s="88">
        <v>0</v>
      </c>
      <c r="AG2823" s="88">
        <v>0</v>
      </c>
      <c r="AH2823" s="139">
        <v>0</v>
      </c>
      <c r="AI2823" s="139">
        <v>0</v>
      </c>
      <c r="AU2823" s="88"/>
    </row>
    <row r="2824" spans="3:47" s="11" customFormat="1" outlineLevel="2" x14ac:dyDescent="0.2">
      <c r="C2824" s="42" t="s">
        <v>154</v>
      </c>
      <c r="E2824" s="134"/>
      <c r="F2824" s="159" t="s">
        <v>217</v>
      </c>
      <c r="H2824" s="72" t="s">
        <v>180</v>
      </c>
      <c r="P2824" s="149"/>
      <c r="Q2824" s="135" t="s">
        <v>110</v>
      </c>
      <c r="R2824" s="136"/>
      <c r="S2824" s="88"/>
      <c r="T2824" s="88"/>
      <c r="U2824" s="137">
        <v>0</v>
      </c>
      <c r="V2824" s="137">
        <v>0</v>
      </c>
      <c r="W2824" s="138">
        <v>0</v>
      </c>
      <c r="X2824" s="137">
        <v>137.14808571335328</v>
      </c>
      <c r="Y2824" s="88">
        <v>164.02120991070564</v>
      </c>
      <c r="Z2824" s="88">
        <v>102.39273523175021</v>
      </c>
      <c r="AA2824" s="88">
        <v>40.635299397274821</v>
      </c>
      <c r="AB2824" s="88">
        <v>317.49257145220457</v>
      </c>
      <c r="AC2824" s="88">
        <v>223.68292285411604</v>
      </c>
      <c r="AD2824" s="88">
        <v>102.27254979071104</v>
      </c>
      <c r="AE2824" s="88">
        <v>147.2766276616448</v>
      </c>
      <c r="AF2824" s="88">
        <v>260.66152016019356</v>
      </c>
      <c r="AG2824" s="88">
        <v>127.56573518823697</v>
      </c>
      <c r="AH2824" s="139">
        <v>748.41524580427097</v>
      </c>
      <c r="AI2824" s="139">
        <v>393.79048234759733</v>
      </c>
      <c r="AU2824" s="88"/>
    </row>
    <row r="2825" spans="3:47" s="11" customFormat="1" outlineLevel="2" x14ac:dyDescent="0.2">
      <c r="C2825" s="42" t="s">
        <v>154</v>
      </c>
      <c r="E2825" s="134"/>
      <c r="F2825" s="159" t="s">
        <v>152</v>
      </c>
      <c r="H2825" s="72" t="s">
        <v>180</v>
      </c>
      <c r="P2825" s="149"/>
      <c r="Q2825" s="135" t="s">
        <v>110</v>
      </c>
      <c r="R2825" s="136"/>
      <c r="S2825" s="88"/>
      <c r="T2825" s="88"/>
      <c r="U2825" s="137">
        <v>0</v>
      </c>
      <c r="V2825" s="137">
        <v>0</v>
      </c>
      <c r="W2825" s="138">
        <v>0</v>
      </c>
      <c r="X2825" s="137">
        <v>0</v>
      </c>
      <c r="Y2825" s="88">
        <v>0</v>
      </c>
      <c r="Z2825" s="88">
        <v>0</v>
      </c>
      <c r="AA2825" s="88">
        <v>0</v>
      </c>
      <c r="AB2825" s="88">
        <v>0</v>
      </c>
      <c r="AC2825" s="88">
        <v>0</v>
      </c>
      <c r="AD2825" s="88">
        <v>0</v>
      </c>
      <c r="AE2825" s="88">
        <v>0</v>
      </c>
      <c r="AF2825" s="88">
        <v>0</v>
      </c>
      <c r="AG2825" s="88">
        <v>0</v>
      </c>
      <c r="AH2825" s="139">
        <v>0</v>
      </c>
      <c r="AI2825" s="139">
        <v>0</v>
      </c>
      <c r="AU2825" s="88"/>
    </row>
    <row r="2826" spans="3:47" s="11" customFormat="1" outlineLevel="2" x14ac:dyDescent="0.2">
      <c r="C2826" s="42" t="s">
        <v>154</v>
      </c>
      <c r="E2826" s="140"/>
      <c r="F2826" s="160" t="s">
        <v>152</v>
      </c>
      <c r="G2826" s="142"/>
      <c r="H2826" s="161" t="s">
        <v>180</v>
      </c>
      <c r="I2826" s="142"/>
      <c r="J2826" s="142"/>
      <c r="K2826" s="142"/>
      <c r="L2826" s="142"/>
      <c r="M2826" s="142"/>
      <c r="N2826" s="142"/>
      <c r="O2826" s="142"/>
      <c r="P2826" s="155"/>
      <c r="Q2826" s="143" t="s">
        <v>110</v>
      </c>
      <c r="R2826" s="144"/>
      <c r="S2826" s="145"/>
      <c r="T2826" s="145"/>
      <c r="U2826" s="146">
        <v>0</v>
      </c>
      <c r="V2826" s="146">
        <v>0</v>
      </c>
      <c r="W2826" s="147">
        <v>0</v>
      </c>
      <c r="X2826" s="146">
        <v>0</v>
      </c>
      <c r="Y2826" s="145">
        <v>0</v>
      </c>
      <c r="Z2826" s="145">
        <v>0</v>
      </c>
      <c r="AA2826" s="145">
        <v>0</v>
      </c>
      <c r="AB2826" s="145">
        <v>0</v>
      </c>
      <c r="AC2826" s="145">
        <v>0</v>
      </c>
      <c r="AD2826" s="145">
        <v>0</v>
      </c>
      <c r="AE2826" s="145">
        <v>0</v>
      </c>
      <c r="AF2826" s="145">
        <v>0</v>
      </c>
      <c r="AG2826" s="145">
        <v>0</v>
      </c>
      <c r="AH2826" s="148">
        <v>0</v>
      </c>
      <c r="AI2826" s="148">
        <v>0</v>
      </c>
      <c r="AU2826" s="88"/>
    </row>
    <row r="2827" spans="3:47" s="11" customFormat="1" outlineLevel="2" x14ac:dyDescent="0.2">
      <c r="C2827" s="42" t="s">
        <v>154</v>
      </c>
      <c r="E2827" s="125"/>
      <c r="F2827" s="157" t="s">
        <v>152</v>
      </c>
      <c r="G2827" s="127"/>
      <c r="H2827" s="158" t="s">
        <v>180</v>
      </c>
      <c r="I2827" s="127"/>
      <c r="J2827" s="127"/>
      <c r="K2827" s="127"/>
      <c r="L2827" s="127"/>
      <c r="M2827" s="127"/>
      <c r="N2827" s="127"/>
      <c r="O2827" s="127"/>
      <c r="P2827" s="152"/>
      <c r="Q2827" s="128" t="s">
        <v>110</v>
      </c>
      <c r="R2827" s="129"/>
      <c r="S2827" s="130"/>
      <c r="T2827" s="130"/>
      <c r="U2827" s="131">
        <v>0</v>
      </c>
      <c r="V2827" s="131">
        <v>0</v>
      </c>
      <c r="W2827" s="132">
        <v>0</v>
      </c>
      <c r="X2827" s="131">
        <v>0</v>
      </c>
      <c r="Y2827" s="130">
        <v>0</v>
      </c>
      <c r="Z2827" s="130">
        <v>0</v>
      </c>
      <c r="AA2827" s="130">
        <v>0</v>
      </c>
      <c r="AB2827" s="130">
        <v>0</v>
      </c>
      <c r="AC2827" s="130">
        <v>0</v>
      </c>
      <c r="AD2827" s="130">
        <v>0</v>
      </c>
      <c r="AE2827" s="130">
        <v>0</v>
      </c>
      <c r="AF2827" s="130">
        <v>0</v>
      </c>
      <c r="AG2827" s="130">
        <v>0</v>
      </c>
      <c r="AH2827" s="133">
        <v>0</v>
      </c>
      <c r="AI2827" s="133">
        <v>0</v>
      </c>
      <c r="AU2827" s="88"/>
    </row>
    <row r="2828" spans="3:47" s="11" customFormat="1" outlineLevel="2" x14ac:dyDescent="0.2">
      <c r="C2828" s="42" t="s">
        <v>154</v>
      </c>
      <c r="E2828" s="134"/>
      <c r="F2828" s="159" t="s">
        <v>152</v>
      </c>
      <c r="H2828" s="72" t="s">
        <v>180</v>
      </c>
      <c r="P2828" s="149"/>
      <c r="Q2828" s="135" t="s">
        <v>110</v>
      </c>
      <c r="R2828" s="136"/>
      <c r="S2828" s="88"/>
      <c r="T2828" s="88"/>
      <c r="U2828" s="137">
        <v>0</v>
      </c>
      <c r="V2828" s="137">
        <v>0</v>
      </c>
      <c r="W2828" s="138">
        <v>0</v>
      </c>
      <c r="X2828" s="137">
        <v>0</v>
      </c>
      <c r="Y2828" s="88">
        <v>0</v>
      </c>
      <c r="Z2828" s="88">
        <v>0</v>
      </c>
      <c r="AA2828" s="88">
        <v>0</v>
      </c>
      <c r="AB2828" s="88">
        <v>0</v>
      </c>
      <c r="AC2828" s="88">
        <v>0</v>
      </c>
      <c r="AD2828" s="88">
        <v>0</v>
      </c>
      <c r="AE2828" s="88">
        <v>0</v>
      </c>
      <c r="AF2828" s="88">
        <v>0</v>
      </c>
      <c r="AG2828" s="88">
        <v>0</v>
      </c>
      <c r="AH2828" s="139">
        <v>0</v>
      </c>
      <c r="AI2828" s="139">
        <v>0</v>
      </c>
      <c r="AU2828" s="88"/>
    </row>
    <row r="2829" spans="3:47" s="11" customFormat="1" outlineLevel="2" x14ac:dyDescent="0.2">
      <c r="C2829" s="42" t="s">
        <v>154</v>
      </c>
      <c r="E2829" s="134"/>
      <c r="F2829" s="159" t="s">
        <v>152</v>
      </c>
      <c r="H2829" s="72" t="s">
        <v>180</v>
      </c>
      <c r="P2829" s="149"/>
      <c r="Q2829" s="135" t="s">
        <v>110</v>
      </c>
      <c r="R2829" s="136"/>
      <c r="S2829" s="88"/>
      <c r="T2829" s="88"/>
      <c r="U2829" s="137">
        <v>0</v>
      </c>
      <c r="V2829" s="137">
        <v>0</v>
      </c>
      <c r="W2829" s="138">
        <v>0</v>
      </c>
      <c r="X2829" s="137">
        <v>0</v>
      </c>
      <c r="Y2829" s="88">
        <v>0</v>
      </c>
      <c r="Z2829" s="88">
        <v>0</v>
      </c>
      <c r="AA2829" s="88">
        <v>0</v>
      </c>
      <c r="AB2829" s="88">
        <v>0</v>
      </c>
      <c r="AC2829" s="88">
        <v>0</v>
      </c>
      <c r="AD2829" s="88">
        <v>0</v>
      </c>
      <c r="AE2829" s="88">
        <v>0</v>
      </c>
      <c r="AF2829" s="88">
        <v>0</v>
      </c>
      <c r="AG2829" s="88">
        <v>0</v>
      </c>
      <c r="AH2829" s="139">
        <v>0</v>
      </c>
      <c r="AI2829" s="139">
        <v>0</v>
      </c>
      <c r="AU2829" s="88"/>
    </row>
    <row r="2830" spans="3:47" s="11" customFormat="1" outlineLevel="2" x14ac:dyDescent="0.2">
      <c r="C2830" s="42" t="s">
        <v>154</v>
      </c>
      <c r="E2830" s="134"/>
      <c r="F2830" s="159" t="s">
        <v>152</v>
      </c>
      <c r="H2830" s="72" t="s">
        <v>180</v>
      </c>
      <c r="P2830" s="149"/>
      <c r="Q2830" s="135" t="s">
        <v>110</v>
      </c>
      <c r="R2830" s="136"/>
      <c r="S2830" s="88"/>
      <c r="T2830" s="88"/>
      <c r="U2830" s="137">
        <v>0</v>
      </c>
      <c r="V2830" s="137">
        <v>0</v>
      </c>
      <c r="W2830" s="138">
        <v>0</v>
      </c>
      <c r="X2830" s="137">
        <v>0</v>
      </c>
      <c r="Y2830" s="88">
        <v>0</v>
      </c>
      <c r="Z2830" s="88">
        <v>0</v>
      </c>
      <c r="AA2830" s="88">
        <v>0</v>
      </c>
      <c r="AB2830" s="88">
        <v>0</v>
      </c>
      <c r="AC2830" s="88">
        <v>0</v>
      </c>
      <c r="AD2830" s="88">
        <v>0</v>
      </c>
      <c r="AE2830" s="88">
        <v>0</v>
      </c>
      <c r="AF2830" s="88">
        <v>0</v>
      </c>
      <c r="AG2830" s="88">
        <v>0</v>
      </c>
      <c r="AH2830" s="139">
        <v>0</v>
      </c>
      <c r="AI2830" s="139">
        <v>0</v>
      </c>
      <c r="AU2830" s="88"/>
    </row>
    <row r="2831" spans="3:47" s="11" customFormat="1" outlineLevel="2" x14ac:dyDescent="0.2">
      <c r="C2831" s="42" t="s">
        <v>154</v>
      </c>
      <c r="E2831" s="134"/>
      <c r="F2831" s="159" t="s">
        <v>152</v>
      </c>
      <c r="H2831" s="72" t="s">
        <v>180</v>
      </c>
      <c r="P2831" s="149"/>
      <c r="Q2831" s="135" t="s">
        <v>110</v>
      </c>
      <c r="R2831" s="136"/>
      <c r="S2831" s="88"/>
      <c r="T2831" s="88"/>
      <c r="U2831" s="137">
        <v>0</v>
      </c>
      <c r="V2831" s="137">
        <v>0</v>
      </c>
      <c r="W2831" s="138">
        <v>0</v>
      </c>
      <c r="X2831" s="137">
        <v>0</v>
      </c>
      <c r="Y2831" s="88">
        <v>0</v>
      </c>
      <c r="Z2831" s="88">
        <v>0</v>
      </c>
      <c r="AA2831" s="88">
        <v>0</v>
      </c>
      <c r="AB2831" s="88">
        <v>0</v>
      </c>
      <c r="AC2831" s="88">
        <v>0</v>
      </c>
      <c r="AD2831" s="88">
        <v>0</v>
      </c>
      <c r="AE2831" s="88">
        <v>0</v>
      </c>
      <c r="AF2831" s="88">
        <v>0</v>
      </c>
      <c r="AG2831" s="88">
        <v>0</v>
      </c>
      <c r="AH2831" s="139">
        <v>0</v>
      </c>
      <c r="AI2831" s="139">
        <v>0</v>
      </c>
      <c r="AU2831" s="88"/>
    </row>
    <row r="2832" spans="3:47" s="11" customFormat="1" outlineLevel="2" x14ac:dyDescent="0.2">
      <c r="C2832" s="42" t="s">
        <v>154</v>
      </c>
      <c r="E2832" s="134"/>
      <c r="F2832" s="159" t="s">
        <v>152</v>
      </c>
      <c r="H2832" s="72" t="s">
        <v>180</v>
      </c>
      <c r="P2832" s="149"/>
      <c r="Q2832" s="135" t="s">
        <v>110</v>
      </c>
      <c r="R2832" s="136"/>
      <c r="S2832" s="88"/>
      <c r="T2832" s="88"/>
      <c r="U2832" s="137">
        <v>0</v>
      </c>
      <c r="V2832" s="137">
        <v>0</v>
      </c>
      <c r="W2832" s="138">
        <v>0</v>
      </c>
      <c r="X2832" s="137">
        <v>0</v>
      </c>
      <c r="Y2832" s="88">
        <v>0</v>
      </c>
      <c r="Z2832" s="88">
        <v>0</v>
      </c>
      <c r="AA2832" s="88">
        <v>0</v>
      </c>
      <c r="AB2832" s="88">
        <v>0</v>
      </c>
      <c r="AC2832" s="88">
        <v>0</v>
      </c>
      <c r="AD2832" s="88">
        <v>0</v>
      </c>
      <c r="AE2832" s="88">
        <v>0</v>
      </c>
      <c r="AF2832" s="88">
        <v>0</v>
      </c>
      <c r="AG2832" s="88">
        <v>0</v>
      </c>
      <c r="AH2832" s="139">
        <v>0</v>
      </c>
      <c r="AI2832" s="139">
        <v>0</v>
      </c>
      <c r="AU2832" s="88"/>
    </row>
    <row r="2833" spans="3:47" s="11" customFormat="1" outlineLevel="2" x14ac:dyDescent="0.2">
      <c r="C2833" s="42" t="s">
        <v>154</v>
      </c>
      <c r="E2833" s="134"/>
      <c r="F2833" s="159" t="s">
        <v>152</v>
      </c>
      <c r="H2833" s="72" t="s">
        <v>180</v>
      </c>
      <c r="P2833" s="149"/>
      <c r="Q2833" s="135" t="s">
        <v>110</v>
      </c>
      <c r="R2833" s="136"/>
      <c r="S2833" s="88"/>
      <c r="T2833" s="88"/>
      <c r="U2833" s="137">
        <v>0</v>
      </c>
      <c r="V2833" s="137">
        <v>0</v>
      </c>
      <c r="W2833" s="138">
        <v>0</v>
      </c>
      <c r="X2833" s="137">
        <v>0</v>
      </c>
      <c r="Y2833" s="88">
        <v>0</v>
      </c>
      <c r="Z2833" s="88">
        <v>0</v>
      </c>
      <c r="AA2833" s="88">
        <v>0</v>
      </c>
      <c r="AB2833" s="88">
        <v>0</v>
      </c>
      <c r="AC2833" s="88">
        <v>0</v>
      </c>
      <c r="AD2833" s="88">
        <v>0</v>
      </c>
      <c r="AE2833" s="88">
        <v>0</v>
      </c>
      <c r="AF2833" s="88">
        <v>0</v>
      </c>
      <c r="AG2833" s="88">
        <v>0</v>
      </c>
      <c r="AH2833" s="139">
        <v>0</v>
      </c>
      <c r="AI2833" s="139">
        <v>0</v>
      </c>
      <c r="AU2833" s="88"/>
    </row>
    <row r="2834" spans="3:47" s="11" customFormat="1" outlineLevel="2" x14ac:dyDescent="0.2">
      <c r="C2834" s="42" t="s">
        <v>154</v>
      </c>
      <c r="E2834" s="134"/>
      <c r="F2834" s="159" t="s">
        <v>152</v>
      </c>
      <c r="H2834" s="72" t="s">
        <v>180</v>
      </c>
      <c r="P2834" s="149"/>
      <c r="Q2834" s="135" t="s">
        <v>110</v>
      </c>
      <c r="R2834" s="136"/>
      <c r="S2834" s="88"/>
      <c r="T2834" s="88"/>
      <c r="U2834" s="137">
        <v>0</v>
      </c>
      <c r="V2834" s="137">
        <v>0</v>
      </c>
      <c r="W2834" s="138">
        <v>0</v>
      </c>
      <c r="X2834" s="137">
        <v>0</v>
      </c>
      <c r="Y2834" s="88">
        <v>0</v>
      </c>
      <c r="Z2834" s="88">
        <v>0</v>
      </c>
      <c r="AA2834" s="88">
        <v>0</v>
      </c>
      <c r="AB2834" s="88">
        <v>0</v>
      </c>
      <c r="AC2834" s="88">
        <v>0</v>
      </c>
      <c r="AD2834" s="88">
        <v>0</v>
      </c>
      <c r="AE2834" s="88">
        <v>0</v>
      </c>
      <c r="AF2834" s="88">
        <v>0</v>
      </c>
      <c r="AG2834" s="88">
        <v>0</v>
      </c>
      <c r="AH2834" s="139">
        <v>0</v>
      </c>
      <c r="AI2834" s="139">
        <v>0</v>
      </c>
      <c r="AU2834" s="88"/>
    </row>
    <row r="2835" spans="3:47" s="11" customFormat="1" outlineLevel="2" x14ac:dyDescent="0.2">
      <c r="C2835" s="42" t="s">
        <v>154</v>
      </c>
      <c r="E2835" s="134"/>
      <c r="F2835" s="159" t="s">
        <v>152</v>
      </c>
      <c r="H2835" s="72" t="s">
        <v>180</v>
      </c>
      <c r="P2835" s="149"/>
      <c r="Q2835" s="135" t="s">
        <v>110</v>
      </c>
      <c r="R2835" s="136"/>
      <c r="S2835" s="88"/>
      <c r="T2835" s="88"/>
      <c r="U2835" s="137">
        <v>0</v>
      </c>
      <c r="V2835" s="137">
        <v>0</v>
      </c>
      <c r="W2835" s="138">
        <v>0</v>
      </c>
      <c r="X2835" s="137">
        <v>0</v>
      </c>
      <c r="Y2835" s="88">
        <v>0</v>
      </c>
      <c r="Z2835" s="88">
        <v>0</v>
      </c>
      <c r="AA2835" s="88">
        <v>0</v>
      </c>
      <c r="AB2835" s="88">
        <v>0</v>
      </c>
      <c r="AC2835" s="88">
        <v>0</v>
      </c>
      <c r="AD2835" s="88">
        <v>0</v>
      </c>
      <c r="AE2835" s="88">
        <v>0</v>
      </c>
      <c r="AF2835" s="88">
        <v>0</v>
      </c>
      <c r="AG2835" s="88">
        <v>0</v>
      </c>
      <c r="AH2835" s="139">
        <v>0</v>
      </c>
      <c r="AI2835" s="139">
        <v>0</v>
      </c>
      <c r="AU2835" s="88"/>
    </row>
    <row r="2836" spans="3:47" s="11" customFormat="1" outlineLevel="2" x14ac:dyDescent="0.2">
      <c r="C2836" s="42" t="s">
        <v>154</v>
      </c>
      <c r="E2836" s="140"/>
      <c r="F2836" s="160" t="s">
        <v>152</v>
      </c>
      <c r="G2836" s="142"/>
      <c r="H2836" s="161" t="s">
        <v>180</v>
      </c>
      <c r="I2836" s="142"/>
      <c r="J2836" s="142"/>
      <c r="K2836" s="142"/>
      <c r="L2836" s="142"/>
      <c r="M2836" s="142"/>
      <c r="N2836" s="142"/>
      <c r="O2836" s="142"/>
      <c r="P2836" s="155"/>
      <c r="Q2836" s="143" t="s">
        <v>110</v>
      </c>
      <c r="R2836" s="144"/>
      <c r="S2836" s="145"/>
      <c r="T2836" s="145"/>
      <c r="U2836" s="146">
        <v>0</v>
      </c>
      <c r="V2836" s="146">
        <v>0</v>
      </c>
      <c r="W2836" s="147">
        <v>0</v>
      </c>
      <c r="X2836" s="146">
        <v>0</v>
      </c>
      <c r="Y2836" s="145">
        <v>0</v>
      </c>
      <c r="Z2836" s="145">
        <v>0</v>
      </c>
      <c r="AA2836" s="145">
        <v>0</v>
      </c>
      <c r="AB2836" s="145">
        <v>0</v>
      </c>
      <c r="AC2836" s="145">
        <v>0</v>
      </c>
      <c r="AD2836" s="145">
        <v>0</v>
      </c>
      <c r="AE2836" s="145">
        <v>0</v>
      </c>
      <c r="AF2836" s="145">
        <v>0</v>
      </c>
      <c r="AG2836" s="145">
        <v>0</v>
      </c>
      <c r="AH2836" s="148">
        <v>0</v>
      </c>
      <c r="AI2836" s="148">
        <v>0</v>
      </c>
      <c r="AU2836" s="88"/>
    </row>
    <row r="2837" spans="3:47" s="11" customFormat="1" outlineLevel="2" x14ac:dyDescent="0.2">
      <c r="C2837" s="42" t="s">
        <v>154</v>
      </c>
      <c r="F2837" s="159"/>
      <c r="P2837" s="149" t="s">
        <v>181</v>
      </c>
      <c r="Q2837" s="16" t="s">
        <v>110</v>
      </c>
      <c r="R2837" s="150"/>
      <c r="S2837" s="150"/>
      <c r="T2837" s="150"/>
      <c r="U2837" s="150">
        <v>0</v>
      </c>
      <c r="V2837" s="150">
        <v>0</v>
      </c>
      <c r="W2837" s="150">
        <v>0</v>
      </c>
      <c r="X2837" s="150">
        <v>137.14808571335328</v>
      </c>
      <c r="Y2837" s="150">
        <v>164.02120991070564</v>
      </c>
      <c r="Z2837" s="150">
        <v>102.39273523175021</v>
      </c>
      <c r="AA2837" s="150">
        <v>40.635299397274821</v>
      </c>
      <c r="AB2837" s="150">
        <v>317.49257145220457</v>
      </c>
      <c r="AC2837" s="150">
        <v>223.68292285411604</v>
      </c>
      <c r="AD2837" s="150">
        <v>102.27254979071104</v>
      </c>
      <c r="AE2837" s="150">
        <v>147.2766276616448</v>
      </c>
      <c r="AF2837" s="150">
        <v>260.66152016019356</v>
      </c>
      <c r="AG2837" s="150">
        <v>127.56573518823697</v>
      </c>
      <c r="AH2837" s="150">
        <v>748.41524580427097</v>
      </c>
      <c r="AI2837" s="150">
        <v>393.79048234759733</v>
      </c>
      <c r="AU2837" s="88"/>
    </row>
    <row r="2838" spans="3:47" s="11" customFormat="1" outlineLevel="2" x14ac:dyDescent="0.2">
      <c r="C2838" s="42" t="s">
        <v>154</v>
      </c>
      <c r="P2838" s="149" t="s">
        <v>182</v>
      </c>
      <c r="Q2838" s="16" t="s">
        <v>110</v>
      </c>
      <c r="R2838" s="150"/>
      <c r="S2838" s="150"/>
      <c r="T2838" s="150"/>
      <c r="U2838" s="150">
        <v>0</v>
      </c>
      <c r="V2838" s="150">
        <v>0</v>
      </c>
      <c r="W2838" s="150">
        <v>0</v>
      </c>
      <c r="X2838" s="150">
        <v>0</v>
      </c>
      <c r="Y2838" s="150">
        <v>0</v>
      </c>
      <c r="Z2838" s="150">
        <v>0</v>
      </c>
      <c r="AA2838" s="150">
        <v>0</v>
      </c>
      <c r="AB2838" s="150">
        <v>0</v>
      </c>
      <c r="AC2838" s="150">
        <v>0</v>
      </c>
      <c r="AD2838" s="150">
        <v>0</v>
      </c>
      <c r="AE2838" s="150">
        <v>0</v>
      </c>
      <c r="AF2838" s="150">
        <v>0</v>
      </c>
      <c r="AG2838" s="150">
        <v>0</v>
      </c>
      <c r="AH2838" s="150">
        <v>0</v>
      </c>
      <c r="AI2838" s="150">
        <v>0</v>
      </c>
      <c r="AU2838" s="88"/>
    </row>
    <row r="2839" spans="3:47" s="11" customFormat="1" outlineLevel="2" x14ac:dyDescent="0.2">
      <c r="C2839" s="42" t="s">
        <v>154</v>
      </c>
      <c r="F2839" s="124"/>
      <c r="P2839" s="149" t="s">
        <v>183</v>
      </c>
      <c r="Q2839" s="16" t="s">
        <v>110</v>
      </c>
      <c r="R2839" s="150"/>
      <c r="S2839" s="150"/>
      <c r="T2839" s="150"/>
      <c r="U2839" s="150">
        <v>0</v>
      </c>
      <c r="V2839" s="150">
        <v>0</v>
      </c>
      <c r="W2839" s="150">
        <v>0</v>
      </c>
      <c r="X2839" s="150">
        <v>137.14808571335328</v>
      </c>
      <c r="Y2839" s="150">
        <v>164.02120991070564</v>
      </c>
      <c r="Z2839" s="150">
        <v>102.39273523175021</v>
      </c>
      <c r="AA2839" s="150">
        <v>40.635299397274821</v>
      </c>
      <c r="AB2839" s="150">
        <v>317.49257145220457</v>
      </c>
      <c r="AC2839" s="150">
        <v>223.68292285411604</v>
      </c>
      <c r="AD2839" s="150">
        <v>102.27254979071104</v>
      </c>
      <c r="AE2839" s="150">
        <v>147.2766276616448</v>
      </c>
      <c r="AF2839" s="150">
        <v>260.66152016019356</v>
      </c>
      <c r="AG2839" s="150">
        <v>127.56573518823697</v>
      </c>
      <c r="AH2839" s="150">
        <v>748.41524580427097</v>
      </c>
      <c r="AI2839" s="150">
        <v>393.79048234759733</v>
      </c>
      <c r="AU2839" s="88"/>
    </row>
    <row r="2840" spans="3:47" s="11" customFormat="1" outlineLevel="2" x14ac:dyDescent="0.2">
      <c r="C2840" s="42" t="s">
        <v>154</v>
      </c>
      <c r="F2840" s="124"/>
      <c r="P2840" s="149"/>
      <c r="Q2840" s="16"/>
      <c r="R2840" s="88"/>
      <c r="S2840" s="88"/>
      <c r="T2840" s="88"/>
      <c r="U2840" s="88"/>
      <c r="V2840" s="88"/>
      <c r="W2840" s="88"/>
      <c r="X2840" s="88"/>
      <c r="Y2840" s="88"/>
      <c r="Z2840" s="88"/>
      <c r="AA2840" s="88"/>
      <c r="AB2840" s="88"/>
      <c r="AC2840" s="88"/>
      <c r="AD2840" s="88"/>
      <c r="AE2840" s="88"/>
      <c r="AF2840" s="88"/>
      <c r="AG2840" s="88"/>
      <c r="AH2840" s="88"/>
      <c r="AI2840" s="88"/>
      <c r="AU2840" s="88"/>
    </row>
    <row r="2841" spans="3:47" outlineLevel="1" x14ac:dyDescent="0.2">
      <c r="C2841" s="42" t="s">
        <v>154</v>
      </c>
      <c r="D2841" s="11"/>
      <c r="E2841" s="162" t="s">
        <v>184</v>
      </c>
      <c r="F2841" s="121"/>
      <c r="G2841" s="121"/>
      <c r="H2841" s="121"/>
      <c r="I2841" s="121"/>
      <c r="J2841" s="121"/>
      <c r="K2841" s="121"/>
      <c r="L2841" s="121"/>
      <c r="M2841" s="121"/>
      <c r="N2841" s="121"/>
      <c r="O2841" s="121"/>
      <c r="P2841" s="121"/>
      <c r="Q2841" s="122"/>
      <c r="R2841" s="123"/>
      <c r="S2841" s="123"/>
      <c r="T2841" s="123"/>
      <c r="U2841" s="123"/>
      <c r="V2841" s="123"/>
      <c r="W2841" s="123"/>
      <c r="X2841" s="123"/>
      <c r="Y2841" s="123"/>
      <c r="Z2841" s="123"/>
      <c r="AA2841" s="123"/>
      <c r="AB2841" s="123"/>
      <c r="AC2841" s="123"/>
      <c r="AD2841" s="123"/>
      <c r="AE2841" s="123"/>
      <c r="AF2841" s="123"/>
      <c r="AG2841" s="123"/>
      <c r="AH2841" s="123"/>
      <c r="AI2841" s="123"/>
      <c r="AT2841" s="11"/>
      <c r="AU2841" s="88"/>
    </row>
    <row r="2842" spans="3:47" outlineLevel="2" x14ac:dyDescent="0.2">
      <c r="C2842" s="42" t="s">
        <v>154</v>
      </c>
      <c r="D2842" s="11"/>
      <c r="E2842" s="11"/>
      <c r="F2842" s="11"/>
      <c r="G2842" s="16"/>
      <c r="H2842" s="163" t="s">
        <v>6</v>
      </c>
      <c r="I2842" s="163" t="s">
        <v>5</v>
      </c>
      <c r="J2842" s="163" t="s">
        <v>129</v>
      </c>
      <c r="K2842" s="163" t="s">
        <v>128</v>
      </c>
      <c r="L2842" s="11"/>
      <c r="M2842" s="11"/>
      <c r="N2842" s="11"/>
      <c r="O2842" s="11"/>
      <c r="P2842" s="149"/>
      <c r="Q2842" s="164"/>
      <c r="V2842" s="165"/>
      <c r="W2842" s="150"/>
      <c r="X2842" s="150"/>
      <c r="Y2842" s="150"/>
      <c r="Z2842" s="150"/>
      <c r="AA2842" s="150"/>
      <c r="AB2842" s="150"/>
      <c r="AC2842" s="150"/>
      <c r="AD2842" s="150"/>
      <c r="AE2842" s="150"/>
      <c r="AF2842" s="150"/>
      <c r="AG2842" s="150"/>
      <c r="AH2842" s="150"/>
      <c r="AI2842" s="150"/>
      <c r="AT2842" s="11"/>
      <c r="AU2842" s="88"/>
    </row>
    <row r="2843" spans="3:47" outlineLevel="2" x14ac:dyDescent="0.2">
      <c r="C2843" s="42" t="s">
        <v>154</v>
      </c>
      <c r="D2843" s="167">
        <v>0</v>
      </c>
      <c r="E2843" s="11"/>
      <c r="F2843" s="125" t="s">
        <v>209</v>
      </c>
      <c r="G2843" s="168" t="s">
        <v>130</v>
      </c>
      <c r="H2843" s="169">
        <v>0</v>
      </c>
      <c r="I2843" s="170">
        <v>1</v>
      </c>
      <c r="J2843" s="170">
        <v>1</v>
      </c>
      <c r="K2843" s="171">
        <v>0</v>
      </c>
      <c r="L2843" s="11"/>
      <c r="M2843" s="11"/>
      <c r="N2843" s="11"/>
      <c r="O2843" s="11"/>
      <c r="P2843" s="149"/>
      <c r="Q2843" s="164"/>
      <c r="V2843" s="165"/>
      <c r="W2843" s="11"/>
      <c r="X2843" s="11"/>
      <c r="Y2843" s="150"/>
      <c r="Z2843" s="150"/>
      <c r="AA2843" s="150"/>
      <c r="AB2843" s="150"/>
      <c r="AC2843" s="150"/>
      <c r="AD2843" s="150"/>
      <c r="AE2843" s="150"/>
      <c r="AF2843" s="150"/>
      <c r="AG2843" s="11"/>
      <c r="AH2843" s="11"/>
      <c r="AI2843" s="11"/>
      <c r="AT2843" s="11"/>
      <c r="AU2843" s="88"/>
    </row>
    <row r="2844" spans="3:47" outlineLevel="2" x14ac:dyDescent="0.2">
      <c r="C2844" s="42" t="s">
        <v>154</v>
      </c>
      <c r="D2844" s="167">
        <v>0</v>
      </c>
      <c r="E2844" s="11"/>
      <c r="F2844" s="134" t="s">
        <v>31</v>
      </c>
      <c r="G2844" s="16" t="s">
        <v>130</v>
      </c>
      <c r="H2844" s="172">
        <v>1</v>
      </c>
      <c r="I2844" s="173">
        <v>0</v>
      </c>
      <c r="J2844" s="173">
        <v>1</v>
      </c>
      <c r="K2844" s="174">
        <v>0</v>
      </c>
      <c r="L2844" s="11"/>
      <c r="M2844" s="11"/>
      <c r="N2844" s="11"/>
      <c r="O2844" s="11"/>
      <c r="P2844" s="149"/>
      <c r="Q2844" s="164"/>
      <c r="V2844" s="165"/>
      <c r="W2844" s="11"/>
      <c r="X2844" s="11"/>
      <c r="Y2844" s="150"/>
      <c r="Z2844" s="150"/>
      <c r="AA2844" s="150"/>
      <c r="AB2844" s="150"/>
      <c r="AC2844" s="150"/>
      <c r="AD2844" s="150"/>
      <c r="AE2844" s="150"/>
      <c r="AF2844" s="150"/>
      <c r="AG2844" s="11"/>
      <c r="AH2844" s="11"/>
      <c r="AI2844" s="11"/>
      <c r="AT2844" s="11"/>
      <c r="AU2844" s="88"/>
    </row>
    <row r="2845" spans="3:47" outlineLevel="2" x14ac:dyDescent="0.2">
      <c r="C2845" s="42" t="s">
        <v>154</v>
      </c>
      <c r="D2845" s="167">
        <v>0</v>
      </c>
      <c r="E2845" s="11"/>
      <c r="F2845" s="134" t="s">
        <v>28</v>
      </c>
      <c r="G2845" s="16" t="s">
        <v>130</v>
      </c>
      <c r="H2845" s="172">
        <v>1</v>
      </c>
      <c r="I2845" s="173">
        <v>0</v>
      </c>
      <c r="J2845" s="173">
        <v>1</v>
      </c>
      <c r="K2845" s="174">
        <v>0</v>
      </c>
      <c r="L2845" s="11"/>
      <c r="M2845" s="11"/>
      <c r="N2845" s="11"/>
      <c r="O2845" s="11"/>
      <c r="P2845" s="149"/>
      <c r="Q2845" s="164"/>
      <c r="V2845" s="165"/>
      <c r="W2845" s="150"/>
      <c r="X2845" s="150"/>
      <c r="Y2845" s="150"/>
      <c r="Z2845" s="150"/>
      <c r="AA2845" s="150"/>
      <c r="AB2845" s="150"/>
      <c r="AC2845" s="150"/>
      <c r="AD2845" s="150"/>
      <c r="AE2845" s="150"/>
      <c r="AF2845" s="150"/>
      <c r="AG2845" s="11"/>
      <c r="AH2845" s="11"/>
      <c r="AI2845" s="11"/>
      <c r="AT2845" s="11"/>
      <c r="AU2845" s="88"/>
    </row>
    <row r="2846" spans="3:47" outlineLevel="2" x14ac:dyDescent="0.2">
      <c r="C2846" s="42" t="s">
        <v>154</v>
      </c>
      <c r="D2846" s="167">
        <v>0</v>
      </c>
      <c r="E2846" s="11"/>
      <c r="F2846" s="134" t="s">
        <v>210</v>
      </c>
      <c r="G2846" s="16" t="s">
        <v>130</v>
      </c>
      <c r="H2846" s="172">
        <v>0.8</v>
      </c>
      <c r="I2846" s="173">
        <v>0.19999999999999996</v>
      </c>
      <c r="J2846" s="173">
        <v>0.5</v>
      </c>
      <c r="K2846" s="174">
        <v>0.5</v>
      </c>
      <c r="L2846" s="11"/>
      <c r="M2846" s="11"/>
      <c r="N2846" s="11"/>
      <c r="O2846" s="11"/>
      <c r="P2846" s="149"/>
      <c r="Q2846" s="164"/>
      <c r="V2846" s="165"/>
      <c r="W2846" s="150"/>
      <c r="X2846" s="150"/>
      <c r="Y2846" s="150"/>
      <c r="Z2846" s="150"/>
      <c r="AA2846" s="150"/>
      <c r="AB2846" s="150"/>
      <c r="AC2846" s="150"/>
      <c r="AD2846" s="150"/>
      <c r="AE2846" s="150"/>
      <c r="AF2846" s="150"/>
      <c r="AG2846" s="11"/>
      <c r="AH2846" s="11"/>
      <c r="AI2846" s="11"/>
      <c r="AT2846" s="11"/>
      <c r="AU2846" s="88"/>
    </row>
    <row r="2847" spans="3:47" outlineLevel="2" x14ac:dyDescent="0.2">
      <c r="C2847" s="42" t="s">
        <v>154</v>
      </c>
      <c r="D2847" s="167">
        <v>0</v>
      </c>
      <c r="E2847" s="11"/>
      <c r="F2847" s="134" t="s">
        <v>211</v>
      </c>
      <c r="G2847" s="16" t="s">
        <v>130</v>
      </c>
      <c r="H2847" s="172">
        <v>1</v>
      </c>
      <c r="I2847" s="173">
        <v>0</v>
      </c>
      <c r="J2847" s="173">
        <v>0.5</v>
      </c>
      <c r="K2847" s="174">
        <v>0.5</v>
      </c>
      <c r="L2847" s="11"/>
      <c r="M2847" s="11"/>
      <c r="N2847" s="11"/>
      <c r="O2847" s="11"/>
      <c r="P2847" s="149"/>
      <c r="Q2847" s="164"/>
      <c r="V2847" s="165"/>
      <c r="W2847" s="150"/>
      <c r="X2847" s="150"/>
      <c r="Y2847" s="150"/>
      <c r="Z2847" s="150"/>
      <c r="AA2847" s="150"/>
      <c r="AB2847" s="150"/>
      <c r="AC2847" s="150"/>
      <c r="AD2847" s="150"/>
      <c r="AE2847" s="150"/>
      <c r="AF2847" s="150"/>
      <c r="AG2847" s="11"/>
      <c r="AH2847" s="11"/>
      <c r="AI2847" s="11"/>
      <c r="AT2847" s="11"/>
      <c r="AU2847" s="88"/>
    </row>
    <row r="2848" spans="3:47" outlineLevel="2" x14ac:dyDescent="0.2">
      <c r="C2848" s="42" t="s">
        <v>154</v>
      </c>
      <c r="D2848" s="167">
        <v>0</v>
      </c>
      <c r="E2848" s="11"/>
      <c r="F2848" s="134" t="s">
        <v>212</v>
      </c>
      <c r="G2848" s="16" t="s">
        <v>130</v>
      </c>
      <c r="H2848" s="172">
        <v>0.8</v>
      </c>
      <c r="I2848" s="173">
        <v>0.19999999999999996</v>
      </c>
      <c r="J2848" s="173">
        <v>1</v>
      </c>
      <c r="K2848" s="174">
        <v>0</v>
      </c>
      <c r="L2848" s="11"/>
      <c r="M2848" s="11"/>
      <c r="N2848" s="11"/>
      <c r="O2848" s="11"/>
      <c r="P2848" s="149"/>
      <c r="Q2848" s="164"/>
      <c r="V2848" s="165"/>
      <c r="W2848" s="150"/>
      <c r="X2848" s="150"/>
      <c r="Y2848" s="150"/>
      <c r="Z2848" s="150"/>
      <c r="AA2848" s="150"/>
      <c r="AB2848" s="150"/>
      <c r="AC2848" s="150"/>
      <c r="AD2848" s="150"/>
      <c r="AE2848" s="150"/>
      <c r="AF2848" s="150"/>
      <c r="AG2848" s="11"/>
      <c r="AH2848" s="11"/>
      <c r="AI2848" s="11"/>
      <c r="AT2848" s="11"/>
      <c r="AU2848" s="88"/>
    </row>
    <row r="2849" spans="3:47" outlineLevel="2" x14ac:dyDescent="0.2">
      <c r="C2849" s="42" t="s">
        <v>154</v>
      </c>
      <c r="D2849" s="167">
        <v>0</v>
      </c>
      <c r="E2849" s="11"/>
      <c r="F2849" s="134" t="s">
        <v>213</v>
      </c>
      <c r="G2849" s="16" t="s">
        <v>130</v>
      </c>
      <c r="H2849" s="172">
        <v>1</v>
      </c>
      <c r="I2849" s="173">
        <v>0</v>
      </c>
      <c r="J2849" s="173">
        <v>1</v>
      </c>
      <c r="K2849" s="174">
        <v>0</v>
      </c>
      <c r="L2849" s="11"/>
      <c r="M2849" s="11"/>
      <c r="N2849" s="11"/>
      <c r="O2849" s="11"/>
      <c r="P2849" s="149"/>
      <c r="Q2849" s="164"/>
      <c r="V2849" s="165"/>
      <c r="W2849" s="150"/>
      <c r="X2849" s="150"/>
      <c r="Y2849" s="150"/>
      <c r="Z2849" s="150"/>
      <c r="AA2849" s="150"/>
      <c r="AB2849" s="150"/>
      <c r="AC2849" s="150"/>
      <c r="AD2849" s="150"/>
      <c r="AE2849" s="150"/>
      <c r="AF2849" s="150"/>
      <c r="AG2849" s="11"/>
      <c r="AH2849" s="11"/>
      <c r="AI2849" s="11"/>
      <c r="AT2849" s="11"/>
      <c r="AU2849" s="88"/>
    </row>
    <row r="2850" spans="3:47" outlineLevel="2" x14ac:dyDescent="0.2">
      <c r="C2850" s="42" t="s">
        <v>154</v>
      </c>
      <c r="D2850" s="167">
        <v>0</v>
      </c>
      <c r="E2850" s="11"/>
      <c r="F2850" s="134" t="s">
        <v>214</v>
      </c>
      <c r="G2850" s="16" t="s">
        <v>130</v>
      </c>
      <c r="H2850" s="172">
        <v>0.8</v>
      </c>
      <c r="I2850" s="173">
        <v>0.19999999999999996</v>
      </c>
      <c r="J2850" s="173">
        <v>1</v>
      </c>
      <c r="K2850" s="174">
        <v>0</v>
      </c>
      <c r="L2850" s="11"/>
      <c r="M2850" s="11"/>
      <c r="N2850" s="11"/>
      <c r="O2850" s="11"/>
      <c r="P2850" s="149"/>
      <c r="Q2850" s="164"/>
      <c r="V2850" s="165"/>
      <c r="W2850" s="150"/>
      <c r="X2850" s="150"/>
      <c r="Y2850" s="150"/>
      <c r="Z2850" s="150"/>
      <c r="AA2850" s="150"/>
      <c r="AB2850" s="150"/>
      <c r="AC2850" s="150"/>
      <c r="AD2850" s="150"/>
      <c r="AE2850" s="150"/>
      <c r="AF2850" s="150"/>
      <c r="AG2850" s="11"/>
      <c r="AH2850" s="11"/>
      <c r="AI2850" s="11"/>
      <c r="AT2850" s="11"/>
      <c r="AU2850" s="88"/>
    </row>
    <row r="2851" spans="3:47" outlineLevel="2" x14ac:dyDescent="0.2">
      <c r="C2851" s="42" t="s">
        <v>154</v>
      </c>
      <c r="D2851" s="167">
        <v>0</v>
      </c>
      <c r="E2851" s="11"/>
      <c r="F2851" s="134" t="s">
        <v>215</v>
      </c>
      <c r="G2851" s="16" t="s">
        <v>130</v>
      </c>
      <c r="H2851" s="172">
        <v>1</v>
      </c>
      <c r="I2851" s="173">
        <v>0</v>
      </c>
      <c r="J2851" s="173">
        <v>1</v>
      </c>
      <c r="K2851" s="174">
        <v>0</v>
      </c>
      <c r="L2851" s="11"/>
      <c r="M2851" s="11"/>
      <c r="N2851" s="11"/>
      <c r="O2851" s="11"/>
      <c r="P2851" s="149"/>
      <c r="Q2851" s="164"/>
      <c r="V2851" s="165"/>
      <c r="W2851" s="150"/>
      <c r="X2851" s="150"/>
      <c r="Y2851" s="150"/>
      <c r="Z2851" s="150"/>
      <c r="AA2851" s="150"/>
      <c r="AB2851" s="150"/>
      <c r="AC2851" s="150"/>
      <c r="AD2851" s="150"/>
      <c r="AE2851" s="150"/>
      <c r="AF2851" s="150"/>
      <c r="AG2851" s="11"/>
      <c r="AH2851" s="11"/>
      <c r="AI2851" s="11"/>
      <c r="AT2851" s="11"/>
      <c r="AU2851" s="88"/>
    </row>
    <row r="2852" spans="3:47" outlineLevel="2" x14ac:dyDescent="0.2">
      <c r="C2852" s="42" t="s">
        <v>154</v>
      </c>
      <c r="D2852" s="167">
        <v>0</v>
      </c>
      <c r="E2852" s="11"/>
      <c r="F2852" s="175" t="s">
        <v>216</v>
      </c>
      <c r="G2852" s="16" t="s">
        <v>130</v>
      </c>
      <c r="H2852" s="172">
        <v>1</v>
      </c>
      <c r="I2852" s="173">
        <v>0</v>
      </c>
      <c r="J2852" s="173">
        <v>1</v>
      </c>
      <c r="K2852" s="174">
        <v>0</v>
      </c>
      <c r="L2852" s="11"/>
      <c r="M2852" s="11"/>
      <c r="N2852" s="11"/>
      <c r="O2852" s="11"/>
      <c r="P2852" s="149"/>
      <c r="Q2852" s="164"/>
      <c r="V2852" s="165"/>
      <c r="W2852" s="150"/>
      <c r="X2852" s="150"/>
      <c r="Y2852" s="150"/>
      <c r="Z2852" s="150"/>
      <c r="AA2852" s="150"/>
      <c r="AB2852" s="150"/>
      <c r="AC2852" s="150"/>
      <c r="AD2852" s="150"/>
      <c r="AE2852" s="150"/>
      <c r="AF2852" s="150"/>
      <c r="AG2852" s="11"/>
      <c r="AH2852" s="11"/>
      <c r="AI2852" s="11"/>
      <c r="AT2852" s="11"/>
      <c r="AU2852" s="88"/>
    </row>
    <row r="2853" spans="3:47" outlineLevel="2" x14ac:dyDescent="0.2">
      <c r="C2853" s="42" t="s">
        <v>154</v>
      </c>
      <c r="D2853" s="167">
        <v>0</v>
      </c>
      <c r="E2853" s="11"/>
      <c r="F2853" s="175" t="s">
        <v>33</v>
      </c>
      <c r="G2853" s="16" t="s">
        <v>130</v>
      </c>
      <c r="H2853" s="172">
        <v>1</v>
      </c>
      <c r="I2853" s="173">
        <v>0</v>
      </c>
      <c r="J2853" s="173">
        <v>1</v>
      </c>
      <c r="K2853" s="174">
        <v>0</v>
      </c>
      <c r="L2853" s="11"/>
      <c r="M2853" s="11"/>
      <c r="N2853" s="11"/>
      <c r="O2853" s="11"/>
      <c r="P2853" s="149"/>
      <c r="Q2853" s="164"/>
      <c r="V2853" s="165"/>
      <c r="W2853" s="150"/>
      <c r="X2853" s="150"/>
      <c r="Y2853" s="150"/>
      <c r="Z2853" s="150"/>
      <c r="AA2853" s="150"/>
      <c r="AB2853" s="150"/>
      <c r="AC2853" s="150"/>
      <c r="AD2853" s="150"/>
      <c r="AE2853" s="150"/>
      <c r="AF2853" s="150"/>
      <c r="AG2853" s="11"/>
      <c r="AH2853" s="11"/>
      <c r="AI2853" s="11"/>
      <c r="AT2853" s="11"/>
      <c r="AU2853" s="88"/>
    </row>
    <row r="2854" spans="3:47" outlineLevel="2" x14ac:dyDescent="0.2">
      <c r="C2854" s="42" t="s">
        <v>154</v>
      </c>
      <c r="D2854" s="167">
        <v>0</v>
      </c>
      <c r="E2854" s="11"/>
      <c r="F2854" s="175" t="s">
        <v>34</v>
      </c>
      <c r="G2854" s="16" t="s">
        <v>130</v>
      </c>
      <c r="H2854" s="172">
        <v>1</v>
      </c>
      <c r="I2854" s="173">
        <v>0</v>
      </c>
      <c r="J2854" s="173">
        <v>1</v>
      </c>
      <c r="K2854" s="174">
        <v>0</v>
      </c>
      <c r="L2854" s="11"/>
      <c r="M2854" s="11"/>
      <c r="N2854" s="11"/>
      <c r="O2854" s="11"/>
      <c r="P2854" s="149"/>
      <c r="Q2854" s="164"/>
      <c r="V2854" s="165"/>
      <c r="W2854" s="150"/>
      <c r="X2854" s="150"/>
      <c r="Y2854" s="150"/>
      <c r="Z2854" s="150"/>
      <c r="AA2854" s="150"/>
      <c r="AB2854" s="150"/>
      <c r="AC2854" s="150"/>
      <c r="AD2854" s="150"/>
      <c r="AE2854" s="150"/>
      <c r="AF2854" s="150"/>
      <c r="AG2854" s="11"/>
      <c r="AH2854" s="11"/>
      <c r="AI2854" s="11"/>
      <c r="AT2854" s="11"/>
      <c r="AU2854" s="88"/>
    </row>
    <row r="2855" spans="3:47" outlineLevel="2" x14ac:dyDescent="0.2">
      <c r="C2855" s="42" t="s">
        <v>154</v>
      </c>
      <c r="D2855" s="167">
        <v>0</v>
      </c>
      <c r="E2855" s="11"/>
      <c r="F2855" s="175" t="s">
        <v>217</v>
      </c>
      <c r="G2855" s="16" t="s">
        <v>130</v>
      </c>
      <c r="H2855" s="172">
        <v>1</v>
      </c>
      <c r="I2855" s="173">
        <v>0</v>
      </c>
      <c r="J2855" s="173">
        <v>1</v>
      </c>
      <c r="K2855" s="174">
        <v>0</v>
      </c>
      <c r="L2855" s="11"/>
      <c r="M2855" s="11"/>
      <c r="N2855" s="11"/>
      <c r="O2855" s="11"/>
      <c r="P2855" s="149"/>
      <c r="Q2855" s="164"/>
      <c r="V2855" s="165"/>
      <c r="W2855" s="150"/>
      <c r="X2855" s="150"/>
      <c r="Y2855" s="150"/>
      <c r="Z2855" s="150"/>
      <c r="AA2855" s="150"/>
      <c r="AB2855" s="150"/>
      <c r="AC2855" s="150"/>
      <c r="AD2855" s="150"/>
      <c r="AE2855" s="150"/>
      <c r="AF2855" s="150"/>
      <c r="AG2855" s="11"/>
      <c r="AH2855" s="11"/>
      <c r="AI2855" s="11"/>
      <c r="AT2855" s="11"/>
      <c r="AU2855" s="88"/>
    </row>
    <row r="2856" spans="3:47" outlineLevel="2" x14ac:dyDescent="0.2">
      <c r="C2856" s="42" t="s">
        <v>154</v>
      </c>
      <c r="D2856" s="167">
        <v>0</v>
      </c>
      <c r="E2856" s="11"/>
      <c r="F2856" s="175" t="s">
        <v>152</v>
      </c>
      <c r="G2856" s="16" t="s">
        <v>130</v>
      </c>
      <c r="H2856" s="172">
        <v>0</v>
      </c>
      <c r="I2856" s="173">
        <v>1</v>
      </c>
      <c r="J2856" s="173">
        <v>0</v>
      </c>
      <c r="K2856" s="174">
        <v>0</v>
      </c>
      <c r="L2856" s="11"/>
      <c r="M2856" s="11"/>
      <c r="N2856" s="11"/>
      <c r="O2856" s="11"/>
      <c r="P2856" s="149"/>
      <c r="Q2856" s="164"/>
      <c r="V2856" s="165"/>
      <c r="W2856" s="150"/>
      <c r="X2856" s="150"/>
      <c r="Y2856" s="150"/>
      <c r="Z2856" s="150"/>
      <c r="AA2856" s="150"/>
      <c r="AB2856" s="150"/>
      <c r="AC2856" s="150"/>
      <c r="AD2856" s="150"/>
      <c r="AE2856" s="150"/>
      <c r="AF2856" s="150"/>
      <c r="AG2856" s="11"/>
      <c r="AH2856" s="11"/>
      <c r="AI2856" s="11"/>
      <c r="AT2856" s="11"/>
      <c r="AU2856" s="88"/>
    </row>
    <row r="2857" spans="3:47" outlineLevel="2" x14ac:dyDescent="0.2">
      <c r="C2857" s="42" t="s">
        <v>154</v>
      </c>
      <c r="D2857" s="167">
        <v>0</v>
      </c>
      <c r="E2857" s="11"/>
      <c r="F2857" s="176" t="s">
        <v>152</v>
      </c>
      <c r="G2857" s="177" t="s">
        <v>130</v>
      </c>
      <c r="H2857" s="178">
        <v>0</v>
      </c>
      <c r="I2857" s="179">
        <v>1</v>
      </c>
      <c r="J2857" s="179">
        <v>0</v>
      </c>
      <c r="K2857" s="180">
        <v>0</v>
      </c>
      <c r="L2857" s="11"/>
      <c r="M2857" s="11"/>
      <c r="N2857" s="11"/>
      <c r="O2857" s="11"/>
      <c r="P2857" s="149"/>
      <c r="Q2857" s="164"/>
      <c r="V2857" s="165"/>
      <c r="W2857" s="150"/>
      <c r="X2857" s="150"/>
      <c r="Y2857" s="150"/>
      <c r="Z2857" s="150"/>
      <c r="AA2857" s="150"/>
      <c r="AB2857" s="150"/>
      <c r="AC2857" s="150"/>
      <c r="AD2857" s="150"/>
      <c r="AE2857" s="150"/>
      <c r="AF2857" s="150"/>
      <c r="AG2857" s="11"/>
      <c r="AH2857" s="11"/>
      <c r="AI2857" s="11"/>
      <c r="AT2857" s="11"/>
      <c r="AU2857" s="88"/>
    </row>
    <row r="2858" spans="3:47" outlineLevel="2" x14ac:dyDescent="0.2">
      <c r="C2858" s="42" t="s">
        <v>154</v>
      </c>
      <c r="D2858" s="167">
        <v>0</v>
      </c>
      <c r="E2858" s="11"/>
      <c r="F2858" s="125" t="s">
        <v>152</v>
      </c>
      <c r="G2858" s="168" t="s">
        <v>130</v>
      </c>
      <c r="H2858" s="172">
        <v>0</v>
      </c>
      <c r="I2858" s="173">
        <v>1</v>
      </c>
      <c r="J2858" s="173">
        <v>0</v>
      </c>
      <c r="K2858" s="174">
        <v>0</v>
      </c>
      <c r="L2858" s="11"/>
      <c r="M2858" s="11"/>
      <c r="N2858" s="11"/>
      <c r="O2858" s="11"/>
      <c r="P2858" s="149"/>
      <c r="Q2858" s="164"/>
      <c r="V2858" s="165"/>
      <c r="W2858" s="150"/>
      <c r="X2858" s="150"/>
      <c r="Y2858" s="150"/>
      <c r="Z2858" s="150"/>
      <c r="AA2858" s="150"/>
      <c r="AB2858" s="150"/>
      <c r="AC2858" s="150"/>
      <c r="AD2858" s="150"/>
      <c r="AE2858" s="150"/>
      <c r="AF2858" s="150"/>
      <c r="AG2858" s="11"/>
      <c r="AH2858" s="11"/>
      <c r="AI2858" s="11"/>
      <c r="AT2858" s="11"/>
      <c r="AU2858" s="88"/>
    </row>
    <row r="2859" spans="3:47" outlineLevel="2" x14ac:dyDescent="0.2">
      <c r="C2859" s="42" t="s">
        <v>154</v>
      </c>
      <c r="D2859" s="167">
        <v>0</v>
      </c>
      <c r="E2859" s="11"/>
      <c r="F2859" s="134" t="s">
        <v>152</v>
      </c>
      <c r="G2859" s="16" t="s">
        <v>130</v>
      </c>
      <c r="H2859" s="172">
        <v>0</v>
      </c>
      <c r="I2859" s="173">
        <v>1</v>
      </c>
      <c r="J2859" s="173">
        <v>0</v>
      </c>
      <c r="K2859" s="174">
        <v>0</v>
      </c>
      <c r="L2859" s="11"/>
      <c r="M2859" s="11"/>
      <c r="N2859" s="11"/>
      <c r="O2859" s="11"/>
      <c r="P2859" s="149"/>
      <c r="Q2859" s="164"/>
      <c r="V2859" s="165"/>
      <c r="W2859" s="150"/>
      <c r="X2859" s="150"/>
      <c r="Y2859" s="150"/>
      <c r="Z2859" s="150"/>
      <c r="AA2859" s="150"/>
      <c r="AB2859" s="150"/>
      <c r="AC2859" s="150"/>
      <c r="AD2859" s="150"/>
      <c r="AE2859" s="150"/>
      <c r="AF2859" s="150"/>
      <c r="AG2859" s="11"/>
      <c r="AH2859" s="11"/>
      <c r="AI2859" s="11"/>
      <c r="AT2859" s="11"/>
      <c r="AU2859" s="88"/>
    </row>
    <row r="2860" spans="3:47" outlineLevel="2" x14ac:dyDescent="0.2">
      <c r="C2860" s="42" t="s">
        <v>154</v>
      </c>
      <c r="D2860" s="167">
        <v>0</v>
      </c>
      <c r="E2860" s="11"/>
      <c r="F2860" s="134" t="s">
        <v>152</v>
      </c>
      <c r="G2860" s="16" t="s">
        <v>130</v>
      </c>
      <c r="H2860" s="172">
        <v>0</v>
      </c>
      <c r="I2860" s="173">
        <v>1</v>
      </c>
      <c r="J2860" s="173">
        <v>0</v>
      </c>
      <c r="K2860" s="174">
        <v>0</v>
      </c>
      <c r="L2860" s="11"/>
      <c r="M2860" s="11"/>
      <c r="N2860" s="11"/>
      <c r="O2860" s="11"/>
      <c r="P2860" s="149"/>
      <c r="Q2860" s="164"/>
      <c r="V2860" s="165"/>
      <c r="W2860" s="150"/>
      <c r="X2860" s="150"/>
      <c r="Y2860" s="150"/>
      <c r="Z2860" s="150"/>
      <c r="AA2860" s="150"/>
      <c r="AB2860" s="150"/>
      <c r="AC2860" s="150"/>
      <c r="AD2860" s="150"/>
      <c r="AE2860" s="150"/>
      <c r="AF2860" s="150"/>
      <c r="AG2860" s="11"/>
      <c r="AH2860" s="11"/>
      <c r="AI2860" s="11"/>
      <c r="AT2860" s="11"/>
      <c r="AU2860" s="88"/>
    </row>
    <row r="2861" spans="3:47" outlineLevel="2" x14ac:dyDescent="0.2">
      <c r="C2861" s="42" t="s">
        <v>154</v>
      </c>
      <c r="D2861" s="167">
        <v>0</v>
      </c>
      <c r="E2861" s="11"/>
      <c r="F2861" s="134" t="s">
        <v>152</v>
      </c>
      <c r="G2861" s="16" t="s">
        <v>130</v>
      </c>
      <c r="H2861" s="172">
        <v>0</v>
      </c>
      <c r="I2861" s="173">
        <v>1</v>
      </c>
      <c r="J2861" s="173">
        <v>0</v>
      </c>
      <c r="K2861" s="174">
        <v>0</v>
      </c>
      <c r="L2861" s="11"/>
      <c r="M2861" s="11"/>
      <c r="N2861" s="11"/>
      <c r="O2861" s="11"/>
      <c r="P2861" s="149"/>
      <c r="Q2861" s="164"/>
      <c r="V2861" s="165"/>
      <c r="W2861" s="150"/>
      <c r="X2861" s="150"/>
      <c r="Y2861" s="150"/>
      <c r="Z2861" s="150"/>
      <c r="AA2861" s="150"/>
      <c r="AB2861" s="150"/>
      <c r="AC2861" s="150"/>
      <c r="AD2861" s="150"/>
      <c r="AE2861" s="150"/>
      <c r="AF2861" s="150"/>
      <c r="AG2861" s="11"/>
      <c r="AH2861" s="11"/>
      <c r="AI2861" s="11"/>
      <c r="AT2861" s="11"/>
      <c r="AU2861" s="88"/>
    </row>
    <row r="2862" spans="3:47" outlineLevel="2" x14ac:dyDescent="0.2">
      <c r="C2862" s="42" t="s">
        <v>154</v>
      </c>
      <c r="D2862" s="167">
        <v>0</v>
      </c>
      <c r="E2862" s="11"/>
      <c r="F2862" s="134" t="s">
        <v>152</v>
      </c>
      <c r="G2862" s="16" t="s">
        <v>130</v>
      </c>
      <c r="H2862" s="172">
        <v>0</v>
      </c>
      <c r="I2862" s="173">
        <v>1</v>
      </c>
      <c r="J2862" s="173">
        <v>0</v>
      </c>
      <c r="K2862" s="174">
        <v>0</v>
      </c>
      <c r="L2862" s="11"/>
      <c r="M2862" s="11"/>
      <c r="N2862" s="11"/>
      <c r="O2862" s="11"/>
      <c r="P2862" s="149"/>
      <c r="Q2862" s="164"/>
      <c r="V2862" s="165"/>
      <c r="W2862" s="150"/>
      <c r="X2862" s="150"/>
      <c r="Y2862" s="150"/>
      <c r="Z2862" s="150"/>
      <c r="AA2862" s="150"/>
      <c r="AB2862" s="150"/>
      <c r="AC2862" s="150"/>
      <c r="AD2862" s="150"/>
      <c r="AE2862" s="150"/>
      <c r="AF2862" s="150"/>
      <c r="AG2862" s="11"/>
      <c r="AH2862" s="11"/>
      <c r="AI2862" s="11"/>
      <c r="AT2862" s="11"/>
      <c r="AU2862" s="88"/>
    </row>
    <row r="2863" spans="3:47" outlineLevel="2" x14ac:dyDescent="0.2">
      <c r="C2863" s="42" t="s">
        <v>154</v>
      </c>
      <c r="D2863" s="167">
        <v>0</v>
      </c>
      <c r="E2863" s="11"/>
      <c r="F2863" s="134" t="s">
        <v>152</v>
      </c>
      <c r="G2863" s="16" t="s">
        <v>130</v>
      </c>
      <c r="H2863" s="172">
        <v>0</v>
      </c>
      <c r="I2863" s="173">
        <v>1</v>
      </c>
      <c r="J2863" s="173">
        <v>0</v>
      </c>
      <c r="K2863" s="174">
        <v>0</v>
      </c>
      <c r="L2863" s="11"/>
      <c r="M2863" s="11"/>
      <c r="N2863" s="11"/>
      <c r="O2863" s="11"/>
      <c r="P2863" s="149"/>
      <c r="Q2863" s="164"/>
      <c r="V2863" s="165"/>
      <c r="W2863" s="150"/>
      <c r="X2863" s="181"/>
      <c r="Y2863" s="150"/>
      <c r="Z2863" s="150"/>
      <c r="AA2863" s="150"/>
      <c r="AB2863" s="150"/>
      <c r="AC2863" s="150"/>
      <c r="AD2863" s="150"/>
      <c r="AE2863" s="150"/>
      <c r="AF2863" s="150"/>
      <c r="AG2863" s="11"/>
      <c r="AH2863" s="11"/>
      <c r="AI2863" s="11"/>
      <c r="AT2863" s="11"/>
      <c r="AU2863" s="88"/>
    </row>
    <row r="2864" spans="3:47" outlineLevel="2" x14ac:dyDescent="0.2">
      <c r="C2864" s="42" t="s">
        <v>154</v>
      </c>
      <c r="D2864" s="167">
        <v>0</v>
      </c>
      <c r="E2864" s="11"/>
      <c r="F2864" s="134" t="s">
        <v>152</v>
      </c>
      <c r="G2864" s="16" t="s">
        <v>130</v>
      </c>
      <c r="H2864" s="172">
        <v>0</v>
      </c>
      <c r="I2864" s="173">
        <v>1</v>
      </c>
      <c r="J2864" s="173">
        <v>0</v>
      </c>
      <c r="K2864" s="174">
        <v>0</v>
      </c>
      <c r="L2864" s="11"/>
      <c r="M2864" s="11"/>
      <c r="N2864" s="11"/>
      <c r="O2864" s="11"/>
      <c r="P2864" s="149"/>
      <c r="Q2864" s="164"/>
      <c r="V2864" s="165"/>
      <c r="W2864" s="150"/>
      <c r="X2864" s="150"/>
      <c r="Y2864" s="150"/>
      <c r="Z2864" s="150"/>
      <c r="AA2864" s="150"/>
      <c r="AB2864" s="150"/>
      <c r="AC2864" s="150"/>
      <c r="AD2864" s="150"/>
      <c r="AE2864" s="150"/>
      <c r="AF2864" s="150"/>
      <c r="AG2864" s="11"/>
      <c r="AH2864" s="11"/>
      <c r="AI2864" s="11"/>
      <c r="AT2864" s="11"/>
      <c r="AU2864" s="88"/>
    </row>
    <row r="2865" spans="3:47" outlineLevel="2" x14ac:dyDescent="0.2">
      <c r="C2865" s="42" t="s">
        <v>154</v>
      </c>
      <c r="D2865" s="167">
        <v>0</v>
      </c>
      <c r="E2865" s="11"/>
      <c r="F2865" s="134" t="s">
        <v>152</v>
      </c>
      <c r="G2865" s="16" t="s">
        <v>130</v>
      </c>
      <c r="H2865" s="172">
        <v>0</v>
      </c>
      <c r="I2865" s="173">
        <v>1</v>
      </c>
      <c r="J2865" s="173">
        <v>0</v>
      </c>
      <c r="K2865" s="174">
        <v>0</v>
      </c>
      <c r="L2865" s="11"/>
      <c r="M2865" s="11"/>
      <c r="N2865" s="11"/>
      <c r="O2865" s="11"/>
      <c r="P2865" s="149"/>
      <c r="Q2865" s="164"/>
      <c r="V2865" s="165"/>
      <c r="W2865" s="150"/>
      <c r="X2865" s="150"/>
      <c r="Y2865" s="150"/>
      <c r="Z2865" s="150"/>
      <c r="AA2865" s="150"/>
      <c r="AB2865" s="150"/>
      <c r="AC2865" s="150"/>
      <c r="AD2865" s="150"/>
      <c r="AE2865" s="150"/>
      <c r="AF2865" s="150"/>
      <c r="AG2865" s="11"/>
      <c r="AH2865" s="11"/>
      <c r="AI2865" s="11"/>
      <c r="AT2865" s="11"/>
      <c r="AU2865" s="88"/>
    </row>
    <row r="2866" spans="3:47" outlineLevel="2" x14ac:dyDescent="0.2">
      <c r="C2866" s="42" t="s">
        <v>154</v>
      </c>
      <c r="D2866" s="167">
        <v>0</v>
      </c>
      <c r="E2866" s="11"/>
      <c r="F2866" s="134" t="s">
        <v>152</v>
      </c>
      <c r="G2866" s="16" t="s">
        <v>130</v>
      </c>
      <c r="H2866" s="172">
        <v>0</v>
      </c>
      <c r="I2866" s="173">
        <v>1</v>
      </c>
      <c r="J2866" s="173">
        <v>0</v>
      </c>
      <c r="K2866" s="174">
        <v>0</v>
      </c>
      <c r="L2866" s="11"/>
      <c r="M2866" s="11"/>
      <c r="N2866" s="11"/>
      <c r="O2866" s="11"/>
      <c r="P2866" s="149"/>
      <c r="Q2866" s="164"/>
      <c r="V2866" s="165"/>
      <c r="W2866" s="150"/>
      <c r="X2866" s="150"/>
      <c r="Y2866" s="150"/>
      <c r="Z2866" s="150"/>
      <c r="AA2866" s="150"/>
      <c r="AB2866" s="150"/>
      <c r="AC2866" s="150"/>
      <c r="AD2866" s="150"/>
      <c r="AE2866" s="150"/>
      <c r="AF2866" s="150"/>
      <c r="AG2866" s="11"/>
      <c r="AH2866" s="11"/>
      <c r="AI2866" s="11"/>
      <c r="AT2866" s="11"/>
      <c r="AU2866" s="88"/>
    </row>
    <row r="2867" spans="3:47" outlineLevel="2" x14ac:dyDescent="0.2">
      <c r="C2867" s="42" t="s">
        <v>154</v>
      </c>
      <c r="D2867" s="167">
        <v>0</v>
      </c>
      <c r="E2867" s="11"/>
      <c r="F2867" s="140" t="s">
        <v>152</v>
      </c>
      <c r="G2867" s="177" t="s">
        <v>130</v>
      </c>
      <c r="H2867" s="178">
        <v>0</v>
      </c>
      <c r="I2867" s="179">
        <v>1</v>
      </c>
      <c r="J2867" s="179">
        <v>0</v>
      </c>
      <c r="K2867" s="180">
        <v>0</v>
      </c>
      <c r="L2867" s="11"/>
      <c r="M2867" s="11"/>
      <c r="N2867" s="11"/>
      <c r="O2867" s="11"/>
      <c r="P2867" s="149"/>
      <c r="Q2867" s="164"/>
      <c r="V2867" s="165"/>
      <c r="W2867" s="150"/>
      <c r="X2867" s="150"/>
      <c r="Y2867" s="150"/>
      <c r="Z2867" s="150"/>
      <c r="AA2867" s="150"/>
      <c r="AB2867" s="150"/>
      <c r="AC2867" s="150"/>
      <c r="AD2867" s="150"/>
      <c r="AE2867" s="150"/>
      <c r="AF2867" s="150"/>
      <c r="AG2867" s="150"/>
      <c r="AH2867" s="150"/>
      <c r="AI2867" s="150"/>
      <c r="AT2867" s="11"/>
      <c r="AU2867" s="88"/>
    </row>
    <row r="2868" spans="3:47" outlineLevel="2" x14ac:dyDescent="0.2">
      <c r="C2868" s="42" t="s">
        <v>154</v>
      </c>
      <c r="D2868" s="11"/>
      <c r="E2868" s="11"/>
      <c r="F2868" s="11"/>
      <c r="G2868" s="11"/>
      <c r="H2868" s="11"/>
      <c r="I2868" s="11"/>
      <c r="J2868" s="11"/>
      <c r="K2868" s="11"/>
      <c r="L2868" s="11"/>
      <c r="M2868" s="11"/>
      <c r="N2868" s="11"/>
      <c r="O2868" s="11"/>
      <c r="P2868" s="149"/>
      <c r="Q2868" s="16"/>
      <c r="R2868" s="182"/>
      <c r="S2868" s="182"/>
      <c r="T2868" s="182"/>
      <c r="U2868" s="182"/>
      <c r="V2868" s="183"/>
      <c r="W2868" s="150"/>
      <c r="X2868" s="150"/>
      <c r="Y2868" s="150"/>
      <c r="Z2868" s="150"/>
      <c r="AA2868" s="150"/>
      <c r="AB2868" s="150"/>
      <c r="AC2868" s="150"/>
      <c r="AD2868" s="150"/>
      <c r="AE2868" s="150"/>
      <c r="AF2868" s="150"/>
      <c r="AG2868" s="150"/>
      <c r="AH2868" s="150"/>
      <c r="AI2868" s="150"/>
      <c r="AT2868" s="11"/>
      <c r="AU2868" s="88"/>
    </row>
    <row r="2869" spans="3:47" outlineLevel="1" x14ac:dyDescent="0.2">
      <c r="C2869" s="42" t="s">
        <v>154</v>
      </c>
      <c r="D2869" s="11"/>
      <c r="E2869" s="162" t="s">
        <v>185</v>
      </c>
      <c r="F2869" s="121"/>
      <c r="G2869" s="121"/>
      <c r="H2869" s="121"/>
      <c r="I2869" s="121"/>
      <c r="J2869" s="121"/>
      <c r="K2869" s="121"/>
      <c r="L2869" s="121"/>
      <c r="M2869" s="121"/>
      <c r="N2869" s="121"/>
      <c r="O2869" s="121"/>
      <c r="P2869" s="121"/>
      <c r="Q2869" s="122"/>
      <c r="R2869" s="123"/>
      <c r="S2869" s="123"/>
      <c r="T2869" s="123"/>
      <c r="U2869" s="123"/>
      <c r="V2869" s="123"/>
      <c r="W2869" s="123"/>
      <c r="X2869" s="123"/>
      <c r="Y2869" s="123"/>
      <c r="Z2869" s="123"/>
      <c r="AA2869" s="123"/>
      <c r="AB2869" s="123"/>
      <c r="AC2869" s="123"/>
      <c r="AD2869" s="123"/>
      <c r="AE2869" s="123"/>
      <c r="AF2869" s="123"/>
      <c r="AG2869" s="123"/>
      <c r="AH2869" s="123"/>
      <c r="AI2869" s="123"/>
      <c r="AT2869" s="11"/>
      <c r="AU2869" s="88"/>
    </row>
    <row r="2870" spans="3:47" outlineLevel="2" x14ac:dyDescent="0.2">
      <c r="C2870" s="42" t="s">
        <v>154</v>
      </c>
      <c r="D2870" s="11"/>
      <c r="E2870" s="125"/>
      <c r="F2870" s="127" t="s">
        <v>5</v>
      </c>
      <c r="G2870" s="127"/>
      <c r="H2870" s="127"/>
      <c r="I2870" s="127"/>
      <c r="J2870" s="127"/>
      <c r="K2870" s="127"/>
      <c r="L2870" s="127"/>
      <c r="M2870" s="127"/>
      <c r="N2870" s="127"/>
      <c r="O2870" s="127"/>
      <c r="P2870" s="152"/>
      <c r="Q2870" s="128" t="s">
        <v>110</v>
      </c>
      <c r="R2870" s="184"/>
      <c r="S2870" s="185"/>
      <c r="T2870" s="185"/>
      <c r="U2870" s="186">
        <v>0</v>
      </c>
      <c r="V2870" s="186">
        <v>0</v>
      </c>
      <c r="W2870" s="187">
        <v>0</v>
      </c>
      <c r="X2870" s="186">
        <v>0</v>
      </c>
      <c r="Y2870" s="185">
        <v>0</v>
      </c>
      <c r="Z2870" s="185">
        <v>0</v>
      </c>
      <c r="AA2870" s="185">
        <v>0</v>
      </c>
      <c r="AB2870" s="185">
        <v>0</v>
      </c>
      <c r="AC2870" s="185">
        <v>0</v>
      </c>
      <c r="AD2870" s="185">
        <v>0</v>
      </c>
      <c r="AE2870" s="185">
        <v>0</v>
      </c>
      <c r="AF2870" s="185">
        <v>0</v>
      </c>
      <c r="AG2870" s="185">
        <v>0</v>
      </c>
      <c r="AH2870" s="188">
        <v>0</v>
      </c>
      <c r="AI2870" s="188">
        <v>0</v>
      </c>
      <c r="AT2870" s="11"/>
      <c r="AU2870" s="88"/>
    </row>
    <row r="2871" spans="3:47" outlineLevel="2" x14ac:dyDescent="0.2">
      <c r="C2871" s="42" t="s">
        <v>154</v>
      </c>
      <c r="D2871" s="11"/>
      <c r="E2871" s="134"/>
      <c r="F2871" s="11" t="s">
        <v>129</v>
      </c>
      <c r="G2871" s="11"/>
      <c r="H2871" s="11"/>
      <c r="I2871" s="11"/>
      <c r="J2871" s="11"/>
      <c r="K2871" s="11"/>
      <c r="L2871" s="11"/>
      <c r="M2871" s="11"/>
      <c r="N2871" s="11"/>
      <c r="O2871" s="11"/>
      <c r="P2871" s="149"/>
      <c r="Q2871" s="135" t="s">
        <v>110</v>
      </c>
      <c r="R2871" s="189"/>
      <c r="S2871" s="190"/>
      <c r="T2871" s="190"/>
      <c r="U2871" s="191">
        <v>0</v>
      </c>
      <c r="V2871" s="191">
        <v>0</v>
      </c>
      <c r="W2871" s="192">
        <v>0</v>
      </c>
      <c r="X2871" s="191">
        <v>137.14808571335328</v>
      </c>
      <c r="Y2871" s="190">
        <v>164.02120991070564</v>
      </c>
      <c r="Z2871" s="190">
        <v>102.39273523175021</v>
      </c>
      <c r="AA2871" s="190">
        <v>40.635299397274821</v>
      </c>
      <c r="AB2871" s="190">
        <v>317.49257145220457</v>
      </c>
      <c r="AC2871" s="190">
        <v>223.68292285411604</v>
      </c>
      <c r="AD2871" s="190">
        <v>102.27254979071104</v>
      </c>
      <c r="AE2871" s="190">
        <v>147.2766276616448</v>
      </c>
      <c r="AF2871" s="190">
        <v>260.66152016019356</v>
      </c>
      <c r="AG2871" s="190">
        <v>127.56573518823697</v>
      </c>
      <c r="AH2871" s="193">
        <v>748.41524580427097</v>
      </c>
      <c r="AI2871" s="193">
        <v>393.79048234759733</v>
      </c>
      <c r="AT2871" s="11"/>
      <c r="AU2871" s="88"/>
    </row>
    <row r="2872" spans="3:47" outlineLevel="2" x14ac:dyDescent="0.2">
      <c r="C2872" s="42" t="s">
        <v>154</v>
      </c>
      <c r="D2872" s="11"/>
      <c r="E2872" s="140"/>
      <c r="F2872" s="142" t="s">
        <v>128</v>
      </c>
      <c r="G2872" s="142"/>
      <c r="H2872" s="142"/>
      <c r="I2872" s="142"/>
      <c r="J2872" s="142"/>
      <c r="K2872" s="142"/>
      <c r="L2872" s="142"/>
      <c r="M2872" s="142"/>
      <c r="N2872" s="142"/>
      <c r="O2872" s="142"/>
      <c r="P2872" s="155"/>
      <c r="Q2872" s="143" t="s">
        <v>110</v>
      </c>
      <c r="R2872" s="194"/>
      <c r="S2872" s="195"/>
      <c r="T2872" s="195"/>
      <c r="U2872" s="196">
        <v>0</v>
      </c>
      <c r="V2872" s="196">
        <v>0</v>
      </c>
      <c r="W2872" s="197">
        <v>0</v>
      </c>
      <c r="X2872" s="196">
        <v>0</v>
      </c>
      <c r="Y2872" s="195">
        <v>0</v>
      </c>
      <c r="Z2872" s="195">
        <v>0</v>
      </c>
      <c r="AA2872" s="195">
        <v>0</v>
      </c>
      <c r="AB2872" s="195">
        <v>0</v>
      </c>
      <c r="AC2872" s="195">
        <v>0</v>
      </c>
      <c r="AD2872" s="195">
        <v>0</v>
      </c>
      <c r="AE2872" s="195">
        <v>0</v>
      </c>
      <c r="AF2872" s="195">
        <v>0</v>
      </c>
      <c r="AG2872" s="195">
        <v>0</v>
      </c>
      <c r="AH2872" s="198">
        <v>0</v>
      </c>
      <c r="AI2872" s="198">
        <v>0</v>
      </c>
      <c r="AT2872" s="11"/>
      <c r="AU2872" s="88"/>
    </row>
    <row r="2873" spans="3:47" outlineLevel="2" x14ac:dyDescent="0.2">
      <c r="C2873" s="42" t="s">
        <v>154</v>
      </c>
      <c r="D2873" s="199"/>
      <c r="E2873" s="199"/>
      <c r="F2873" s="199"/>
      <c r="G2873" s="199"/>
      <c r="H2873" s="199"/>
      <c r="I2873" s="199"/>
      <c r="J2873" s="199"/>
      <c r="K2873" s="199"/>
      <c r="L2873" s="199"/>
      <c r="M2873" s="199"/>
      <c r="N2873" s="199"/>
      <c r="O2873" s="199"/>
      <c r="P2873" s="200"/>
      <c r="Q2873" s="16"/>
      <c r="R2873" s="201"/>
      <c r="S2873" s="201"/>
      <c r="T2873" s="201"/>
      <c r="U2873" s="201"/>
      <c r="V2873" s="201"/>
      <c r="W2873" s="201"/>
      <c r="X2873" s="201"/>
      <c r="Y2873" s="201"/>
      <c r="Z2873" s="201"/>
      <c r="AA2873" s="201"/>
      <c r="AB2873" s="201"/>
      <c r="AC2873" s="201"/>
      <c r="AD2873" s="201"/>
      <c r="AE2873" s="201"/>
      <c r="AF2873" s="201"/>
      <c r="AG2873" s="201"/>
      <c r="AH2873" s="201"/>
      <c r="AI2873" s="201"/>
      <c r="AT2873" s="11"/>
      <c r="AU2873" s="88"/>
    </row>
    <row r="2874" spans="3:47" outlineLevel="1" x14ac:dyDescent="0.2">
      <c r="C2874" s="42" t="s">
        <v>154</v>
      </c>
      <c r="D2874" s="11"/>
      <c r="E2874" s="202" t="s">
        <v>186</v>
      </c>
      <c r="F2874" s="203"/>
      <c r="G2874" s="203"/>
      <c r="H2874" s="203"/>
      <c r="I2874" s="203"/>
      <c r="J2874" s="203"/>
      <c r="K2874" s="203"/>
      <c r="L2874" s="203"/>
      <c r="M2874" s="203"/>
      <c r="N2874" s="203"/>
      <c r="O2874" s="203"/>
      <c r="P2874" s="203"/>
      <c r="Q2874" s="204"/>
      <c r="R2874" s="205"/>
      <c r="S2874" s="205"/>
      <c r="T2874" s="205"/>
      <c r="U2874" s="205"/>
      <c r="V2874" s="205"/>
      <c r="W2874" s="205"/>
      <c r="X2874" s="205"/>
      <c r="Y2874" s="205"/>
      <c r="Z2874" s="205"/>
      <c r="AA2874" s="205"/>
      <c r="AB2874" s="205"/>
      <c r="AC2874" s="205"/>
      <c r="AD2874" s="205"/>
      <c r="AE2874" s="205"/>
      <c r="AF2874" s="205"/>
      <c r="AG2874" s="205"/>
      <c r="AH2874" s="205"/>
      <c r="AI2874" s="205"/>
      <c r="AT2874" s="11"/>
      <c r="AU2874" s="88"/>
    </row>
    <row r="2875" spans="3:47" outlineLevel="2" x14ac:dyDescent="0.2">
      <c r="C2875" s="42" t="s">
        <v>154</v>
      </c>
      <c r="D2875" s="206" t="s">
        <v>187</v>
      </c>
      <c r="E2875" t="s">
        <v>127</v>
      </c>
      <c r="AT2875" s="11"/>
      <c r="AU2875" s="88"/>
    </row>
    <row r="2876" spans="3:47" outlineLevel="2" x14ac:dyDescent="0.2">
      <c r="C2876" s="42" t="s">
        <v>154</v>
      </c>
      <c r="D2876" s="206" t="s">
        <v>187</v>
      </c>
      <c r="E2876" s="125"/>
      <c r="F2876" s="207" t="s">
        <v>5</v>
      </c>
      <c r="G2876" s="207"/>
      <c r="H2876" s="207"/>
      <c r="I2876" s="158" t="s">
        <v>57</v>
      </c>
      <c r="J2876" s="207"/>
      <c r="K2876" s="207"/>
      <c r="L2876" s="207"/>
      <c r="M2876" s="207"/>
      <c r="N2876" s="207"/>
      <c r="O2876" s="207"/>
      <c r="P2876" s="208"/>
      <c r="Q2876" s="209" t="s">
        <v>110</v>
      </c>
      <c r="R2876" s="210"/>
      <c r="S2876" s="211"/>
      <c r="T2876" s="211"/>
      <c r="U2876" s="212">
        <v>0</v>
      </c>
      <c r="V2876" s="212">
        <v>0</v>
      </c>
      <c r="W2876" s="211">
        <v>0</v>
      </c>
      <c r="X2876" s="212">
        <v>0</v>
      </c>
      <c r="Y2876" s="211">
        <v>0</v>
      </c>
      <c r="Z2876" s="211">
        <v>0</v>
      </c>
      <c r="AA2876" s="211">
        <v>0</v>
      </c>
      <c r="AB2876" s="211">
        <v>0</v>
      </c>
      <c r="AC2876" s="211">
        <v>0</v>
      </c>
      <c r="AD2876" s="211">
        <v>0</v>
      </c>
      <c r="AE2876" s="211">
        <v>0</v>
      </c>
      <c r="AF2876" s="211">
        <v>0</v>
      </c>
      <c r="AG2876" s="211">
        <v>0</v>
      </c>
      <c r="AH2876" s="213">
        <v>0</v>
      </c>
      <c r="AI2876" s="213">
        <v>0</v>
      </c>
      <c r="AT2876" s="11"/>
      <c r="AU2876" s="88"/>
    </row>
    <row r="2877" spans="3:47" outlineLevel="2" x14ac:dyDescent="0.2">
      <c r="C2877" s="42" t="s">
        <v>154</v>
      </c>
      <c r="D2877" s="206" t="s">
        <v>187</v>
      </c>
      <c r="E2877" s="134"/>
      <c r="F2877" s="124" t="s">
        <v>129</v>
      </c>
      <c r="G2877" s="124"/>
      <c r="H2877" s="124"/>
      <c r="I2877" s="72" t="s">
        <v>62</v>
      </c>
      <c r="J2877" s="124"/>
      <c r="K2877" s="124"/>
      <c r="L2877" s="124"/>
      <c r="M2877" s="124"/>
      <c r="N2877" s="124"/>
      <c r="O2877" s="124"/>
      <c r="P2877" s="214"/>
      <c r="Q2877" s="215" t="s">
        <v>110</v>
      </c>
      <c r="R2877" s="216"/>
      <c r="S2877" s="217"/>
      <c r="T2877" s="217"/>
      <c r="U2877" s="218">
        <v>0</v>
      </c>
      <c r="V2877" s="218">
        <v>0</v>
      </c>
      <c r="W2877" s="217">
        <v>0</v>
      </c>
      <c r="X2877" s="218">
        <v>137.14808571335328</v>
      </c>
      <c r="Y2877" s="217">
        <v>164.02120991070564</v>
      </c>
      <c r="Z2877" s="217">
        <v>102.39273523175021</v>
      </c>
      <c r="AA2877" s="217">
        <v>40.635299397274821</v>
      </c>
      <c r="AB2877" s="217">
        <v>317.49257145220457</v>
      </c>
      <c r="AC2877" s="217">
        <v>223.68292285411604</v>
      </c>
      <c r="AD2877" s="217">
        <v>102.27254979071104</v>
      </c>
      <c r="AE2877" s="217">
        <v>147.2766276616448</v>
      </c>
      <c r="AF2877" s="217">
        <v>260.66152016019356</v>
      </c>
      <c r="AG2877" s="217">
        <v>127.56573518823697</v>
      </c>
      <c r="AH2877" s="219">
        <v>748.41524580427097</v>
      </c>
      <c r="AI2877" s="219">
        <v>393.79048234759733</v>
      </c>
      <c r="AT2877" s="11"/>
      <c r="AU2877" s="88"/>
    </row>
    <row r="2878" spans="3:47" outlineLevel="2" x14ac:dyDescent="0.2">
      <c r="C2878" s="42" t="s">
        <v>154</v>
      </c>
      <c r="D2878" s="206" t="s">
        <v>187</v>
      </c>
      <c r="E2878" s="140"/>
      <c r="F2878" s="220" t="s">
        <v>128</v>
      </c>
      <c r="G2878" s="220"/>
      <c r="H2878" s="220"/>
      <c r="I2878" s="161" t="s">
        <v>188</v>
      </c>
      <c r="J2878" s="220"/>
      <c r="K2878" s="220"/>
      <c r="L2878" s="220"/>
      <c r="M2878" s="220"/>
      <c r="N2878" s="220"/>
      <c r="O2878" s="220"/>
      <c r="P2878" s="221"/>
      <c r="Q2878" s="222" t="s">
        <v>110</v>
      </c>
      <c r="R2878" s="223"/>
      <c r="S2878" s="224"/>
      <c r="T2878" s="224"/>
      <c r="U2878" s="225">
        <v>0</v>
      </c>
      <c r="V2878" s="225">
        <v>0</v>
      </c>
      <c r="W2878" s="224">
        <v>0</v>
      </c>
      <c r="X2878" s="225">
        <v>0</v>
      </c>
      <c r="Y2878" s="224">
        <v>0</v>
      </c>
      <c r="Z2878" s="224">
        <v>0</v>
      </c>
      <c r="AA2878" s="224">
        <v>0</v>
      </c>
      <c r="AB2878" s="224">
        <v>0</v>
      </c>
      <c r="AC2878" s="224">
        <v>0</v>
      </c>
      <c r="AD2878" s="224">
        <v>0</v>
      </c>
      <c r="AE2878" s="224">
        <v>0</v>
      </c>
      <c r="AF2878" s="224">
        <v>0</v>
      </c>
      <c r="AG2878" s="224">
        <v>0</v>
      </c>
      <c r="AH2878" s="226">
        <v>0</v>
      </c>
      <c r="AI2878" s="226">
        <v>0</v>
      </c>
      <c r="AT2878" s="11"/>
      <c r="AU2878" s="88"/>
    </row>
    <row r="2879" spans="3:47" outlineLevel="2" x14ac:dyDescent="0.2">
      <c r="C2879" s="42" t="s">
        <v>154</v>
      </c>
      <c r="D2879" s="206" t="s">
        <v>187</v>
      </c>
      <c r="E2879" t="s">
        <v>189</v>
      </c>
      <c r="F2879" s="40"/>
      <c r="G2879" s="40"/>
      <c r="H2879" s="227"/>
      <c r="I2879" s="40"/>
      <c r="J2879" s="40"/>
      <c r="K2879" s="227"/>
      <c r="L2879" s="40"/>
      <c r="M2879" s="40"/>
      <c r="N2879" s="40"/>
      <c r="O2879" s="40"/>
      <c r="P2879" s="40"/>
      <c r="Q2879" s="227"/>
      <c r="R2879" s="227"/>
      <c r="S2879" s="227"/>
      <c r="T2879" s="227"/>
      <c r="U2879" s="227"/>
      <c r="V2879" s="227"/>
      <c r="W2879" s="227"/>
      <c r="X2879" s="227"/>
      <c r="Y2879" s="227"/>
      <c r="Z2879" s="227"/>
      <c r="AA2879" s="227"/>
      <c r="AB2879" s="227"/>
      <c r="AC2879" s="227"/>
      <c r="AD2879" s="227"/>
      <c r="AE2879" s="227"/>
      <c r="AF2879" s="227"/>
      <c r="AG2879" s="227"/>
      <c r="AH2879" s="227"/>
      <c r="AI2879" s="227"/>
      <c r="AT2879" s="11"/>
      <c r="AU2879" s="88"/>
    </row>
    <row r="2880" spans="3:47" outlineLevel="2" x14ac:dyDescent="0.2">
      <c r="C2880" s="42" t="s">
        <v>154</v>
      </c>
      <c r="D2880" s="206" t="s">
        <v>187</v>
      </c>
      <c r="E2880" s="125"/>
      <c r="F2880" s="207" t="s">
        <v>5</v>
      </c>
      <c r="G2880" s="207"/>
      <c r="H2880" s="207"/>
      <c r="I2880" s="158" t="s">
        <v>57</v>
      </c>
      <c r="J2880" s="228" t="s">
        <v>152</v>
      </c>
      <c r="K2880" s="207"/>
      <c r="L2880" s="207"/>
      <c r="M2880" s="207"/>
      <c r="N2880" s="207"/>
      <c r="O2880" s="207"/>
      <c r="P2880" s="208"/>
      <c r="Q2880" s="229" t="s">
        <v>110</v>
      </c>
      <c r="R2880" s="230"/>
      <c r="S2880" s="231"/>
      <c r="T2880" s="231"/>
      <c r="U2880" s="232">
        <v>0</v>
      </c>
      <c r="V2880" s="232">
        <v>0</v>
      </c>
      <c r="W2880" s="231">
        <v>0</v>
      </c>
      <c r="X2880" s="232">
        <v>0</v>
      </c>
      <c r="Y2880" s="231">
        <v>0</v>
      </c>
      <c r="Z2880" s="231">
        <v>0</v>
      </c>
      <c r="AA2880" s="231">
        <v>0</v>
      </c>
      <c r="AB2880" s="231">
        <v>0</v>
      </c>
      <c r="AC2880" s="231">
        <v>0</v>
      </c>
      <c r="AD2880" s="231">
        <v>0</v>
      </c>
      <c r="AE2880" s="231">
        <v>0</v>
      </c>
      <c r="AF2880" s="231">
        <v>0</v>
      </c>
      <c r="AG2880" s="231">
        <v>0</v>
      </c>
      <c r="AH2880" s="233">
        <v>0</v>
      </c>
      <c r="AI2880" s="233">
        <v>0</v>
      </c>
      <c r="AT2880" s="11"/>
      <c r="AU2880" s="88"/>
    </row>
    <row r="2881" spans="3:47" outlineLevel="2" x14ac:dyDescent="0.2">
      <c r="C2881" s="42" t="s">
        <v>154</v>
      </c>
      <c r="D2881" s="206" t="s">
        <v>187</v>
      </c>
      <c r="E2881" s="134"/>
      <c r="F2881" s="124" t="s">
        <v>129</v>
      </c>
      <c r="G2881" s="124"/>
      <c r="H2881" s="124"/>
      <c r="I2881" s="72" t="s">
        <v>62</v>
      </c>
      <c r="J2881" s="234" t="s">
        <v>152</v>
      </c>
      <c r="K2881" s="124"/>
      <c r="L2881" s="124"/>
      <c r="M2881" s="124"/>
      <c r="N2881" s="124"/>
      <c r="O2881" s="124"/>
      <c r="P2881" s="214"/>
      <c r="Q2881" s="235" t="s">
        <v>110</v>
      </c>
      <c r="R2881" s="236"/>
      <c r="S2881" s="237"/>
      <c r="T2881" s="237"/>
      <c r="U2881" s="238">
        <v>0</v>
      </c>
      <c r="V2881" s="238">
        <v>0</v>
      </c>
      <c r="W2881" s="237">
        <v>0</v>
      </c>
      <c r="X2881" s="238">
        <v>0</v>
      </c>
      <c r="Y2881" s="237">
        <v>0</v>
      </c>
      <c r="Z2881" s="237">
        <v>0</v>
      </c>
      <c r="AA2881" s="237">
        <v>0</v>
      </c>
      <c r="AB2881" s="237">
        <v>0</v>
      </c>
      <c r="AC2881" s="237">
        <v>0</v>
      </c>
      <c r="AD2881" s="237">
        <v>0</v>
      </c>
      <c r="AE2881" s="237">
        <v>0</v>
      </c>
      <c r="AF2881" s="237">
        <v>0</v>
      </c>
      <c r="AG2881" s="237">
        <v>0</v>
      </c>
      <c r="AH2881" s="239">
        <v>0</v>
      </c>
      <c r="AI2881" s="239">
        <v>0</v>
      </c>
      <c r="AT2881" s="11"/>
      <c r="AU2881" s="88"/>
    </row>
    <row r="2882" spans="3:47" outlineLevel="2" x14ac:dyDescent="0.2">
      <c r="C2882" s="42" t="s">
        <v>154</v>
      </c>
      <c r="D2882" s="206" t="s">
        <v>187</v>
      </c>
      <c r="E2882" s="140"/>
      <c r="F2882" s="220" t="s">
        <v>128</v>
      </c>
      <c r="G2882" s="220"/>
      <c r="H2882" s="220"/>
      <c r="I2882" s="161" t="s">
        <v>188</v>
      </c>
      <c r="J2882" s="240" t="s">
        <v>152</v>
      </c>
      <c r="K2882" s="220"/>
      <c r="L2882" s="220"/>
      <c r="M2882" s="220"/>
      <c r="N2882" s="220"/>
      <c r="O2882" s="220"/>
      <c r="P2882" s="221"/>
      <c r="Q2882" s="241" t="s">
        <v>110</v>
      </c>
      <c r="R2882" s="242"/>
      <c r="S2882" s="243"/>
      <c r="T2882" s="243"/>
      <c r="U2882" s="244">
        <v>0</v>
      </c>
      <c r="V2882" s="244">
        <v>0</v>
      </c>
      <c r="W2882" s="243">
        <v>0</v>
      </c>
      <c r="X2882" s="244">
        <v>0</v>
      </c>
      <c r="Y2882" s="243">
        <v>0</v>
      </c>
      <c r="Z2882" s="243">
        <v>0</v>
      </c>
      <c r="AA2882" s="243">
        <v>0</v>
      </c>
      <c r="AB2882" s="243">
        <v>0</v>
      </c>
      <c r="AC2882" s="243">
        <v>0</v>
      </c>
      <c r="AD2882" s="243">
        <v>0</v>
      </c>
      <c r="AE2882" s="243">
        <v>0</v>
      </c>
      <c r="AF2882" s="243">
        <v>0</v>
      </c>
      <c r="AG2882" s="243">
        <v>0</v>
      </c>
      <c r="AH2882" s="245">
        <v>0</v>
      </c>
      <c r="AI2882" s="245">
        <v>0</v>
      </c>
      <c r="AT2882" s="11"/>
      <c r="AU2882" s="88"/>
    </row>
    <row r="2883" spans="3:47" outlineLevel="2" x14ac:dyDescent="0.2">
      <c r="AT2883" s="11"/>
      <c r="AU2883" s="88"/>
    </row>
    <row r="2884" spans="3:47" x14ac:dyDescent="0.2">
      <c r="C2884" s="116" t="s">
        <v>156</v>
      </c>
      <c r="D2884" s="67" t="s">
        <v>157</v>
      </c>
      <c r="E2884" s="67"/>
      <c r="F2884" s="67"/>
      <c r="G2884" s="67"/>
      <c r="H2884" s="102"/>
      <c r="I2884" s="67"/>
      <c r="J2884" s="67"/>
      <c r="K2884" s="102"/>
      <c r="L2884" s="67"/>
      <c r="M2884" s="67"/>
      <c r="N2884" s="67"/>
      <c r="O2884" s="67"/>
      <c r="P2884" s="67"/>
      <c r="Q2884" s="117" t="s">
        <v>110</v>
      </c>
      <c r="R2884" s="118">
        <v>0</v>
      </c>
      <c r="S2884" s="118">
        <v>0</v>
      </c>
      <c r="T2884" s="118">
        <v>0</v>
      </c>
      <c r="U2884" s="118">
        <v>0</v>
      </c>
      <c r="V2884" s="118">
        <v>0</v>
      </c>
      <c r="W2884" s="118">
        <v>0</v>
      </c>
      <c r="X2884" s="118">
        <v>186.45071144628497</v>
      </c>
      <c r="Y2884" s="118">
        <v>251.02185247093485</v>
      </c>
      <c r="Z2884" s="118">
        <v>88.993320941434391</v>
      </c>
      <c r="AA2884" s="118">
        <v>0</v>
      </c>
      <c r="AB2884" s="118">
        <v>14.017097574465849</v>
      </c>
      <c r="AC2884" s="118">
        <v>0</v>
      </c>
      <c r="AD2884" s="118">
        <v>10.061908038360755</v>
      </c>
      <c r="AE2884" s="118">
        <v>81.718141236591038</v>
      </c>
      <c r="AF2884" s="118">
        <v>488.86381122790408</v>
      </c>
      <c r="AG2884" s="118">
        <v>41.878877566028265</v>
      </c>
      <c r="AH2884" s="118">
        <v>86.192349938921765</v>
      </c>
      <c r="AI2884" s="118">
        <v>10.932968736219069</v>
      </c>
      <c r="AT2884" s="11"/>
      <c r="AU2884" s="88"/>
    </row>
    <row r="2885" spans="3:47" s="11" customFormat="1" outlineLevel="1" x14ac:dyDescent="0.2">
      <c r="C2885" s="119" t="s">
        <v>156</v>
      </c>
      <c r="E2885" s="120" t="s">
        <v>174</v>
      </c>
      <c r="F2885" s="121"/>
      <c r="G2885" s="121"/>
      <c r="H2885" s="121"/>
      <c r="I2885" s="121"/>
      <c r="J2885" s="121"/>
      <c r="K2885" s="121"/>
      <c r="L2885" s="121"/>
      <c r="M2885" s="121"/>
      <c r="N2885" s="121"/>
      <c r="O2885" s="121"/>
      <c r="P2885" s="121"/>
      <c r="Q2885" s="122"/>
      <c r="R2885" s="123"/>
      <c r="S2885" s="123"/>
      <c r="T2885" s="123"/>
      <c r="U2885" s="123"/>
      <c r="V2885" s="123"/>
      <c r="W2885" s="123"/>
      <c r="X2885" s="123"/>
      <c r="Y2885" s="123"/>
      <c r="Z2885" s="123"/>
      <c r="AA2885" s="123"/>
      <c r="AB2885" s="123"/>
      <c r="AC2885" s="123"/>
      <c r="AD2885" s="123"/>
      <c r="AE2885" s="123"/>
      <c r="AF2885" s="123"/>
      <c r="AG2885" s="123"/>
      <c r="AH2885" s="123"/>
      <c r="AI2885" s="123"/>
      <c r="AU2885" s="88"/>
    </row>
    <row r="2886" spans="3:47" s="11" customFormat="1" outlineLevel="2" x14ac:dyDescent="0.2">
      <c r="C2886" s="119" t="s">
        <v>156</v>
      </c>
      <c r="E2886" s="124" t="s">
        <v>175</v>
      </c>
      <c r="U2886" s="25" t="s">
        <v>87</v>
      </c>
      <c r="V2886" s="25"/>
      <c r="W2886" s="25" t="s">
        <v>88</v>
      </c>
      <c r="X2886" s="25" t="s">
        <v>89</v>
      </c>
      <c r="AU2886" s="88"/>
    </row>
    <row r="2887" spans="3:47" s="11" customFormat="1" outlineLevel="2" x14ac:dyDescent="0.2">
      <c r="C2887" s="119" t="s">
        <v>156</v>
      </c>
      <c r="E2887" s="125"/>
      <c r="F2887" s="126" t="s">
        <v>209</v>
      </c>
      <c r="G2887" s="127"/>
      <c r="H2887" s="127"/>
      <c r="I2887" s="127"/>
      <c r="J2887" s="127"/>
      <c r="K2887" s="127"/>
      <c r="L2887" s="127"/>
      <c r="M2887" s="127"/>
      <c r="N2887" s="127"/>
      <c r="O2887" s="127"/>
      <c r="P2887" s="127"/>
      <c r="Q2887" s="128" t="s">
        <v>110</v>
      </c>
      <c r="R2887" s="129"/>
      <c r="S2887" s="130"/>
      <c r="T2887" s="130"/>
      <c r="U2887" s="131">
        <v>0</v>
      </c>
      <c r="V2887" s="131">
        <v>0</v>
      </c>
      <c r="W2887" s="132">
        <v>0</v>
      </c>
      <c r="X2887" s="131">
        <v>0</v>
      </c>
      <c r="Y2887" s="130">
        <v>0</v>
      </c>
      <c r="Z2887" s="130">
        <v>0</v>
      </c>
      <c r="AA2887" s="130">
        <v>0</v>
      </c>
      <c r="AB2887" s="130">
        <v>0</v>
      </c>
      <c r="AC2887" s="130">
        <v>0</v>
      </c>
      <c r="AD2887" s="130">
        <v>0</v>
      </c>
      <c r="AE2887" s="130">
        <v>0</v>
      </c>
      <c r="AF2887" s="130">
        <v>0</v>
      </c>
      <c r="AG2887" s="130">
        <v>0</v>
      </c>
      <c r="AH2887" s="133">
        <v>0</v>
      </c>
      <c r="AI2887" s="133">
        <v>0</v>
      </c>
      <c r="AK2887" s="91"/>
      <c r="AU2887" s="88"/>
    </row>
    <row r="2888" spans="3:47" s="11" customFormat="1" outlineLevel="2" x14ac:dyDescent="0.2">
      <c r="C2888" s="119" t="s">
        <v>156</v>
      </c>
      <c r="E2888" s="134"/>
      <c r="F2888" s="36" t="s">
        <v>31</v>
      </c>
      <c r="Q2888" s="135" t="s">
        <v>110</v>
      </c>
      <c r="R2888" s="136"/>
      <c r="S2888" s="88"/>
      <c r="T2888" s="88"/>
      <c r="U2888" s="137">
        <v>0</v>
      </c>
      <c r="V2888" s="137">
        <v>0</v>
      </c>
      <c r="W2888" s="138">
        <v>0</v>
      </c>
      <c r="X2888" s="137">
        <v>0</v>
      </c>
      <c r="Y2888" s="88">
        <v>0</v>
      </c>
      <c r="Z2888" s="88">
        <v>0</v>
      </c>
      <c r="AA2888" s="88">
        <v>0</v>
      </c>
      <c r="AB2888" s="88">
        <v>0</v>
      </c>
      <c r="AC2888" s="88">
        <v>0</v>
      </c>
      <c r="AD2888" s="88">
        <v>0</v>
      </c>
      <c r="AE2888" s="88">
        <v>0</v>
      </c>
      <c r="AF2888" s="88">
        <v>0</v>
      </c>
      <c r="AG2888" s="88">
        <v>0</v>
      </c>
      <c r="AH2888" s="139">
        <v>0</v>
      </c>
      <c r="AI2888" s="139">
        <v>0</v>
      </c>
      <c r="AU2888" s="88"/>
    </row>
    <row r="2889" spans="3:47" s="11" customFormat="1" outlineLevel="2" x14ac:dyDescent="0.2">
      <c r="C2889" s="119" t="s">
        <v>156</v>
      </c>
      <c r="E2889" s="134"/>
      <c r="F2889" s="36" t="s">
        <v>28</v>
      </c>
      <c r="Q2889" s="135" t="s">
        <v>110</v>
      </c>
      <c r="R2889" s="136"/>
      <c r="S2889" s="88"/>
      <c r="T2889" s="88"/>
      <c r="U2889" s="137">
        <v>0</v>
      </c>
      <c r="V2889" s="137">
        <v>0</v>
      </c>
      <c r="W2889" s="138">
        <v>0</v>
      </c>
      <c r="X2889" s="137">
        <v>0</v>
      </c>
      <c r="Y2889" s="88">
        <v>0</v>
      </c>
      <c r="Z2889" s="88">
        <v>0</v>
      </c>
      <c r="AA2889" s="88">
        <v>0</v>
      </c>
      <c r="AB2889" s="88">
        <v>0</v>
      </c>
      <c r="AC2889" s="88">
        <v>0</v>
      </c>
      <c r="AD2889" s="88">
        <v>0</v>
      </c>
      <c r="AE2889" s="88">
        <v>0</v>
      </c>
      <c r="AF2889" s="88">
        <v>0</v>
      </c>
      <c r="AG2889" s="88">
        <v>0</v>
      </c>
      <c r="AH2889" s="139">
        <v>0</v>
      </c>
      <c r="AI2889" s="139">
        <v>0</v>
      </c>
      <c r="AU2889" s="88"/>
    </row>
    <row r="2890" spans="3:47" s="11" customFormat="1" outlineLevel="2" x14ac:dyDescent="0.2">
      <c r="C2890" s="119" t="s">
        <v>156</v>
      </c>
      <c r="E2890" s="134"/>
      <c r="F2890" s="36" t="s">
        <v>210</v>
      </c>
      <c r="Q2890" s="135" t="s">
        <v>110</v>
      </c>
      <c r="R2890" s="136"/>
      <c r="S2890" s="88"/>
      <c r="T2890" s="88"/>
      <c r="U2890" s="137">
        <v>0</v>
      </c>
      <c r="V2890" s="137">
        <v>0</v>
      </c>
      <c r="W2890" s="138">
        <v>0</v>
      </c>
      <c r="X2890" s="137">
        <v>0</v>
      </c>
      <c r="Y2890" s="88">
        <v>0</v>
      </c>
      <c r="Z2890" s="88">
        <v>0</v>
      </c>
      <c r="AA2890" s="88">
        <v>0</v>
      </c>
      <c r="AB2890" s="88">
        <v>0</v>
      </c>
      <c r="AC2890" s="88">
        <v>0</v>
      </c>
      <c r="AD2890" s="88">
        <v>0</v>
      </c>
      <c r="AE2890" s="88">
        <v>0</v>
      </c>
      <c r="AF2890" s="88">
        <v>0</v>
      </c>
      <c r="AG2890" s="88">
        <v>0</v>
      </c>
      <c r="AH2890" s="139">
        <v>0</v>
      </c>
      <c r="AI2890" s="139">
        <v>0</v>
      </c>
      <c r="AU2890" s="88"/>
    </row>
    <row r="2891" spans="3:47" s="11" customFormat="1" outlineLevel="2" x14ac:dyDescent="0.2">
      <c r="C2891" s="119" t="s">
        <v>156</v>
      </c>
      <c r="E2891" s="134"/>
      <c r="F2891" s="36" t="s">
        <v>211</v>
      </c>
      <c r="Q2891" s="135" t="s">
        <v>110</v>
      </c>
      <c r="R2891" s="136"/>
      <c r="S2891" s="88"/>
      <c r="T2891" s="88"/>
      <c r="U2891" s="137">
        <v>0</v>
      </c>
      <c r="V2891" s="137">
        <v>0</v>
      </c>
      <c r="W2891" s="138">
        <v>0</v>
      </c>
      <c r="X2891" s="137">
        <v>0</v>
      </c>
      <c r="Y2891" s="88">
        <v>0</v>
      </c>
      <c r="Z2891" s="88">
        <v>0</v>
      </c>
      <c r="AA2891" s="88">
        <v>0</v>
      </c>
      <c r="AB2891" s="88">
        <v>0</v>
      </c>
      <c r="AC2891" s="88">
        <v>0</v>
      </c>
      <c r="AD2891" s="88">
        <v>0</v>
      </c>
      <c r="AE2891" s="88">
        <v>0</v>
      </c>
      <c r="AF2891" s="88">
        <v>0</v>
      </c>
      <c r="AG2891" s="88">
        <v>0</v>
      </c>
      <c r="AH2891" s="139">
        <v>0</v>
      </c>
      <c r="AI2891" s="139">
        <v>0</v>
      </c>
      <c r="AU2891" s="88"/>
    </row>
    <row r="2892" spans="3:47" s="11" customFormat="1" outlineLevel="2" x14ac:dyDescent="0.2">
      <c r="C2892" s="119" t="s">
        <v>156</v>
      </c>
      <c r="E2892" s="134"/>
      <c r="F2892" s="36" t="s">
        <v>212</v>
      </c>
      <c r="Q2892" s="135" t="s">
        <v>110</v>
      </c>
      <c r="R2892" s="136"/>
      <c r="S2892" s="88"/>
      <c r="T2892" s="88"/>
      <c r="U2892" s="137">
        <v>0</v>
      </c>
      <c r="V2892" s="137">
        <v>0</v>
      </c>
      <c r="W2892" s="138">
        <v>0</v>
      </c>
      <c r="X2892" s="137">
        <v>0</v>
      </c>
      <c r="Y2892" s="88">
        <v>0</v>
      </c>
      <c r="Z2892" s="88">
        <v>0</v>
      </c>
      <c r="AA2892" s="88">
        <v>0</v>
      </c>
      <c r="AB2892" s="88">
        <v>0</v>
      </c>
      <c r="AC2892" s="88">
        <v>0</v>
      </c>
      <c r="AD2892" s="88">
        <v>0</v>
      </c>
      <c r="AE2892" s="88">
        <v>0</v>
      </c>
      <c r="AF2892" s="88">
        <v>0</v>
      </c>
      <c r="AG2892" s="88">
        <v>0</v>
      </c>
      <c r="AH2892" s="139">
        <v>0</v>
      </c>
      <c r="AI2892" s="139">
        <v>0</v>
      </c>
      <c r="AU2892" s="88"/>
    </row>
    <row r="2893" spans="3:47" s="11" customFormat="1" outlineLevel="2" x14ac:dyDescent="0.2">
      <c r="C2893" s="119" t="s">
        <v>156</v>
      </c>
      <c r="E2893" s="134"/>
      <c r="F2893" s="36" t="s">
        <v>213</v>
      </c>
      <c r="Q2893" s="135" t="s">
        <v>110</v>
      </c>
      <c r="R2893" s="136"/>
      <c r="S2893" s="88"/>
      <c r="T2893" s="88"/>
      <c r="U2893" s="137">
        <v>0</v>
      </c>
      <c r="V2893" s="137">
        <v>0</v>
      </c>
      <c r="W2893" s="138">
        <v>0</v>
      </c>
      <c r="X2893" s="137">
        <v>0</v>
      </c>
      <c r="Y2893" s="88">
        <v>0</v>
      </c>
      <c r="Z2893" s="88">
        <v>0</v>
      </c>
      <c r="AA2893" s="88">
        <v>0</v>
      </c>
      <c r="AB2893" s="88">
        <v>0</v>
      </c>
      <c r="AC2893" s="88">
        <v>0</v>
      </c>
      <c r="AD2893" s="88">
        <v>0</v>
      </c>
      <c r="AE2893" s="88">
        <v>0</v>
      </c>
      <c r="AF2893" s="88">
        <v>0</v>
      </c>
      <c r="AG2893" s="88">
        <v>0</v>
      </c>
      <c r="AH2893" s="139">
        <v>0</v>
      </c>
      <c r="AI2893" s="139">
        <v>0</v>
      </c>
      <c r="AU2893" s="88"/>
    </row>
    <row r="2894" spans="3:47" s="11" customFormat="1" outlineLevel="2" x14ac:dyDescent="0.2">
      <c r="C2894" s="119" t="s">
        <v>156</v>
      </c>
      <c r="E2894" s="134"/>
      <c r="F2894" s="36" t="s">
        <v>214</v>
      </c>
      <c r="Q2894" s="135" t="s">
        <v>110</v>
      </c>
      <c r="R2894" s="136"/>
      <c r="S2894" s="88"/>
      <c r="T2894" s="88"/>
      <c r="U2894" s="137">
        <v>0</v>
      </c>
      <c r="V2894" s="137">
        <v>0</v>
      </c>
      <c r="W2894" s="138">
        <v>0</v>
      </c>
      <c r="X2894" s="137">
        <v>0</v>
      </c>
      <c r="Y2894" s="88">
        <v>0</v>
      </c>
      <c r="Z2894" s="88">
        <v>0</v>
      </c>
      <c r="AA2894" s="88">
        <v>0</v>
      </c>
      <c r="AB2894" s="88">
        <v>0</v>
      </c>
      <c r="AC2894" s="88">
        <v>0</v>
      </c>
      <c r="AD2894" s="88">
        <v>0</v>
      </c>
      <c r="AE2894" s="88">
        <v>0</v>
      </c>
      <c r="AF2894" s="88">
        <v>0</v>
      </c>
      <c r="AG2894" s="88">
        <v>0</v>
      </c>
      <c r="AH2894" s="139">
        <v>0</v>
      </c>
      <c r="AI2894" s="139">
        <v>0</v>
      </c>
      <c r="AU2894" s="88"/>
    </row>
    <row r="2895" spans="3:47" s="11" customFormat="1" outlineLevel="2" x14ac:dyDescent="0.2">
      <c r="C2895" s="119" t="s">
        <v>156</v>
      </c>
      <c r="E2895" s="134"/>
      <c r="F2895" s="36" t="s">
        <v>215</v>
      </c>
      <c r="Q2895" s="135" t="s">
        <v>110</v>
      </c>
      <c r="R2895" s="136"/>
      <c r="S2895" s="88"/>
      <c r="T2895" s="88"/>
      <c r="U2895" s="137">
        <v>0</v>
      </c>
      <c r="V2895" s="137">
        <v>0</v>
      </c>
      <c r="W2895" s="138">
        <v>0</v>
      </c>
      <c r="X2895" s="137">
        <v>0</v>
      </c>
      <c r="Y2895" s="88">
        <v>0</v>
      </c>
      <c r="Z2895" s="88">
        <v>0</v>
      </c>
      <c r="AA2895" s="88">
        <v>0</v>
      </c>
      <c r="AB2895" s="88">
        <v>0</v>
      </c>
      <c r="AC2895" s="88">
        <v>0</v>
      </c>
      <c r="AD2895" s="88">
        <v>0</v>
      </c>
      <c r="AE2895" s="88">
        <v>0</v>
      </c>
      <c r="AF2895" s="88">
        <v>0</v>
      </c>
      <c r="AG2895" s="88">
        <v>0</v>
      </c>
      <c r="AH2895" s="139">
        <v>0</v>
      </c>
      <c r="AI2895" s="139">
        <v>0</v>
      </c>
      <c r="AU2895" s="88"/>
    </row>
    <row r="2896" spans="3:47" s="11" customFormat="1" outlineLevel="2" x14ac:dyDescent="0.2">
      <c r="C2896" s="119" t="s">
        <v>156</v>
      </c>
      <c r="E2896" s="134"/>
      <c r="F2896" s="36" t="s">
        <v>216</v>
      </c>
      <c r="Q2896" s="135" t="s">
        <v>110</v>
      </c>
      <c r="R2896" s="136"/>
      <c r="S2896" s="88"/>
      <c r="T2896" s="88"/>
      <c r="U2896" s="137">
        <v>0</v>
      </c>
      <c r="V2896" s="137">
        <v>0</v>
      </c>
      <c r="W2896" s="138">
        <v>0</v>
      </c>
      <c r="X2896" s="137">
        <v>0</v>
      </c>
      <c r="Y2896" s="88">
        <v>0</v>
      </c>
      <c r="Z2896" s="88">
        <v>0</v>
      </c>
      <c r="AA2896" s="88">
        <v>0</v>
      </c>
      <c r="AB2896" s="88">
        <v>0</v>
      </c>
      <c r="AC2896" s="88">
        <v>0</v>
      </c>
      <c r="AD2896" s="88">
        <v>0</v>
      </c>
      <c r="AE2896" s="88">
        <v>0</v>
      </c>
      <c r="AF2896" s="88">
        <v>0</v>
      </c>
      <c r="AG2896" s="88">
        <v>0</v>
      </c>
      <c r="AH2896" s="139">
        <v>0</v>
      </c>
      <c r="AI2896" s="139">
        <v>0</v>
      </c>
      <c r="AU2896" s="88"/>
    </row>
    <row r="2897" spans="3:47" s="11" customFormat="1" outlineLevel="2" x14ac:dyDescent="0.2">
      <c r="C2897" s="119" t="s">
        <v>156</v>
      </c>
      <c r="E2897" s="134"/>
      <c r="F2897" s="36" t="s">
        <v>33</v>
      </c>
      <c r="Q2897" s="135" t="s">
        <v>110</v>
      </c>
      <c r="R2897" s="136"/>
      <c r="S2897" s="88"/>
      <c r="T2897" s="88"/>
      <c r="U2897" s="137">
        <v>0</v>
      </c>
      <c r="V2897" s="137">
        <v>0</v>
      </c>
      <c r="W2897" s="138">
        <v>0</v>
      </c>
      <c r="X2897" s="137">
        <v>0</v>
      </c>
      <c r="Y2897" s="88">
        <v>0</v>
      </c>
      <c r="Z2897" s="88">
        <v>0</v>
      </c>
      <c r="AA2897" s="88">
        <v>0</v>
      </c>
      <c r="AB2897" s="88">
        <v>0</v>
      </c>
      <c r="AC2897" s="88">
        <v>0</v>
      </c>
      <c r="AD2897" s="88">
        <v>0</v>
      </c>
      <c r="AE2897" s="88">
        <v>0</v>
      </c>
      <c r="AF2897" s="88">
        <v>0</v>
      </c>
      <c r="AG2897" s="88">
        <v>0</v>
      </c>
      <c r="AH2897" s="139">
        <v>0</v>
      </c>
      <c r="AI2897" s="139">
        <v>0</v>
      </c>
      <c r="AU2897" s="88"/>
    </row>
    <row r="2898" spans="3:47" s="11" customFormat="1" outlineLevel="2" x14ac:dyDescent="0.2">
      <c r="C2898" s="119" t="s">
        <v>156</v>
      </c>
      <c r="E2898" s="134"/>
      <c r="F2898" s="36" t="s">
        <v>34</v>
      </c>
      <c r="Q2898" s="135" t="s">
        <v>110</v>
      </c>
      <c r="R2898" s="136"/>
      <c r="S2898" s="88"/>
      <c r="T2898" s="88"/>
      <c r="U2898" s="137">
        <v>0</v>
      </c>
      <c r="V2898" s="137">
        <v>0</v>
      </c>
      <c r="W2898" s="138">
        <v>0</v>
      </c>
      <c r="X2898" s="137">
        <v>0</v>
      </c>
      <c r="Y2898" s="88">
        <v>0</v>
      </c>
      <c r="Z2898" s="88">
        <v>0</v>
      </c>
      <c r="AA2898" s="88">
        <v>0</v>
      </c>
      <c r="AB2898" s="88">
        <v>0</v>
      </c>
      <c r="AC2898" s="88">
        <v>0</v>
      </c>
      <c r="AD2898" s="88">
        <v>0</v>
      </c>
      <c r="AE2898" s="88">
        <v>0</v>
      </c>
      <c r="AF2898" s="88">
        <v>0</v>
      </c>
      <c r="AG2898" s="88">
        <v>0</v>
      </c>
      <c r="AH2898" s="139">
        <v>0</v>
      </c>
      <c r="AI2898" s="139">
        <v>0</v>
      </c>
      <c r="AU2898" s="88"/>
    </row>
    <row r="2899" spans="3:47" s="11" customFormat="1" outlineLevel="2" x14ac:dyDescent="0.2">
      <c r="C2899" s="119" t="s">
        <v>156</v>
      </c>
      <c r="E2899" s="134"/>
      <c r="F2899" s="36" t="s">
        <v>217</v>
      </c>
      <c r="Q2899" s="135" t="s">
        <v>110</v>
      </c>
      <c r="R2899" s="136"/>
      <c r="S2899" s="88"/>
      <c r="T2899" s="88"/>
      <c r="U2899" s="137">
        <v>0</v>
      </c>
      <c r="V2899" s="137">
        <v>0</v>
      </c>
      <c r="W2899" s="138">
        <v>0</v>
      </c>
      <c r="X2899" s="137">
        <v>0</v>
      </c>
      <c r="Y2899" s="88">
        <v>0</v>
      </c>
      <c r="Z2899" s="88">
        <v>0</v>
      </c>
      <c r="AA2899" s="88">
        <v>0</v>
      </c>
      <c r="AB2899" s="88">
        <v>0</v>
      </c>
      <c r="AC2899" s="88">
        <v>0</v>
      </c>
      <c r="AD2899" s="88">
        <v>0</v>
      </c>
      <c r="AE2899" s="88">
        <v>0</v>
      </c>
      <c r="AF2899" s="88">
        <v>0</v>
      </c>
      <c r="AG2899" s="88">
        <v>0</v>
      </c>
      <c r="AH2899" s="139">
        <v>0</v>
      </c>
      <c r="AI2899" s="139">
        <v>0</v>
      </c>
      <c r="AU2899" s="88"/>
    </row>
    <row r="2900" spans="3:47" s="11" customFormat="1" outlineLevel="2" x14ac:dyDescent="0.2">
      <c r="C2900" s="119" t="s">
        <v>156</v>
      </c>
      <c r="E2900" s="134"/>
      <c r="F2900" s="36" t="s">
        <v>152</v>
      </c>
      <c r="Q2900" s="135" t="s">
        <v>110</v>
      </c>
      <c r="R2900" s="136"/>
      <c r="S2900" s="88"/>
      <c r="T2900" s="88"/>
      <c r="U2900" s="137">
        <v>0</v>
      </c>
      <c r="V2900" s="137">
        <v>0</v>
      </c>
      <c r="W2900" s="138">
        <v>0</v>
      </c>
      <c r="X2900" s="137">
        <v>0</v>
      </c>
      <c r="Y2900" s="88">
        <v>0</v>
      </c>
      <c r="Z2900" s="88">
        <v>0</v>
      </c>
      <c r="AA2900" s="88">
        <v>0</v>
      </c>
      <c r="AB2900" s="88">
        <v>0</v>
      </c>
      <c r="AC2900" s="88">
        <v>0</v>
      </c>
      <c r="AD2900" s="88">
        <v>0</v>
      </c>
      <c r="AE2900" s="88">
        <v>0</v>
      </c>
      <c r="AF2900" s="88">
        <v>0</v>
      </c>
      <c r="AG2900" s="88">
        <v>0</v>
      </c>
      <c r="AH2900" s="139">
        <v>0</v>
      </c>
      <c r="AI2900" s="139">
        <v>0</v>
      </c>
      <c r="AU2900" s="88"/>
    </row>
    <row r="2901" spans="3:47" s="11" customFormat="1" outlineLevel="2" x14ac:dyDescent="0.2">
      <c r="C2901" s="119" t="s">
        <v>156</v>
      </c>
      <c r="E2901" s="140"/>
      <c r="F2901" s="141" t="s">
        <v>152</v>
      </c>
      <c r="G2901" s="142"/>
      <c r="H2901" s="142"/>
      <c r="I2901" s="142"/>
      <c r="J2901" s="142"/>
      <c r="K2901" s="142"/>
      <c r="L2901" s="142"/>
      <c r="M2901" s="142"/>
      <c r="N2901" s="142"/>
      <c r="O2901" s="142"/>
      <c r="P2901" s="142"/>
      <c r="Q2901" s="143" t="s">
        <v>110</v>
      </c>
      <c r="R2901" s="144"/>
      <c r="S2901" s="145"/>
      <c r="T2901" s="145"/>
      <c r="U2901" s="146">
        <v>0</v>
      </c>
      <c r="V2901" s="146">
        <v>0</v>
      </c>
      <c r="W2901" s="147">
        <v>0</v>
      </c>
      <c r="X2901" s="146">
        <v>0</v>
      </c>
      <c r="Y2901" s="145">
        <v>0</v>
      </c>
      <c r="Z2901" s="145">
        <v>0</v>
      </c>
      <c r="AA2901" s="145">
        <v>0</v>
      </c>
      <c r="AB2901" s="145">
        <v>0</v>
      </c>
      <c r="AC2901" s="145">
        <v>0</v>
      </c>
      <c r="AD2901" s="145">
        <v>0</v>
      </c>
      <c r="AE2901" s="145">
        <v>0</v>
      </c>
      <c r="AF2901" s="145">
        <v>0</v>
      </c>
      <c r="AG2901" s="145">
        <v>0</v>
      </c>
      <c r="AH2901" s="148">
        <v>0</v>
      </c>
      <c r="AI2901" s="148">
        <v>0</v>
      </c>
      <c r="AU2901" s="88"/>
    </row>
    <row r="2902" spans="3:47" s="11" customFormat="1" outlineLevel="2" x14ac:dyDescent="0.2">
      <c r="C2902" s="119" t="s">
        <v>156</v>
      </c>
      <c r="F2902" s="149"/>
      <c r="G2902" s="149"/>
      <c r="H2902" s="149"/>
      <c r="I2902" s="149"/>
      <c r="J2902" s="149"/>
      <c r="K2902" s="149"/>
      <c r="L2902" s="149"/>
      <c r="M2902" s="149"/>
      <c r="N2902" s="149"/>
      <c r="O2902" s="149"/>
      <c r="P2902" s="149" t="s">
        <v>175</v>
      </c>
      <c r="Q2902" s="16" t="s">
        <v>110</v>
      </c>
      <c r="R2902" s="150"/>
      <c r="S2902" s="150"/>
      <c r="T2902" s="150"/>
      <c r="U2902" s="150">
        <v>0</v>
      </c>
      <c r="V2902" s="150">
        <v>0</v>
      </c>
      <c r="W2902" s="150">
        <v>0</v>
      </c>
      <c r="X2902" s="150">
        <v>0</v>
      </c>
      <c r="Y2902" s="150">
        <v>0</v>
      </c>
      <c r="Z2902" s="150">
        <v>0</v>
      </c>
      <c r="AA2902" s="150">
        <v>0</v>
      </c>
      <c r="AB2902" s="150">
        <v>0</v>
      </c>
      <c r="AC2902" s="150">
        <v>0</v>
      </c>
      <c r="AD2902" s="150">
        <v>0</v>
      </c>
      <c r="AE2902" s="150">
        <v>0</v>
      </c>
      <c r="AF2902" s="150">
        <v>0</v>
      </c>
      <c r="AG2902" s="150">
        <v>0</v>
      </c>
      <c r="AH2902" s="150">
        <v>0</v>
      </c>
      <c r="AI2902" s="150">
        <v>0</v>
      </c>
      <c r="AU2902" s="88"/>
    </row>
    <row r="2903" spans="3:47" s="11" customFormat="1" outlineLevel="2" x14ac:dyDescent="0.2">
      <c r="C2903" s="119" t="s">
        <v>156</v>
      </c>
      <c r="E2903" s="124" t="s">
        <v>176</v>
      </c>
      <c r="AU2903" s="88"/>
    </row>
    <row r="2904" spans="3:47" s="11" customFormat="1" outlineLevel="2" x14ac:dyDescent="0.2">
      <c r="C2904" s="119" t="s">
        <v>156</v>
      </c>
      <c r="E2904" s="151" t="s">
        <v>209</v>
      </c>
      <c r="F2904" s="127"/>
      <c r="G2904" s="127"/>
      <c r="H2904" s="127"/>
      <c r="I2904" s="127"/>
      <c r="J2904" s="127"/>
      <c r="K2904" s="127"/>
      <c r="L2904" s="127"/>
      <c r="M2904" s="127"/>
      <c r="N2904" s="127"/>
      <c r="O2904" s="127"/>
      <c r="P2904" s="152"/>
      <c r="Q2904" s="128" t="s">
        <v>110</v>
      </c>
      <c r="R2904" s="129"/>
      <c r="S2904" s="130"/>
      <c r="T2904" s="130"/>
      <c r="U2904" s="131">
        <v>0</v>
      </c>
      <c r="V2904" s="131">
        <v>0</v>
      </c>
      <c r="W2904" s="132">
        <v>0</v>
      </c>
      <c r="X2904" s="131">
        <v>0</v>
      </c>
      <c r="Y2904" s="130">
        <v>0</v>
      </c>
      <c r="Z2904" s="130">
        <v>0</v>
      </c>
      <c r="AA2904" s="130">
        <v>0</v>
      </c>
      <c r="AB2904" s="130">
        <v>0</v>
      </c>
      <c r="AC2904" s="130">
        <v>0</v>
      </c>
      <c r="AD2904" s="130">
        <v>0</v>
      </c>
      <c r="AE2904" s="130">
        <v>0</v>
      </c>
      <c r="AF2904" s="130">
        <v>0</v>
      </c>
      <c r="AG2904" s="130">
        <v>0</v>
      </c>
      <c r="AH2904" s="133">
        <v>0</v>
      </c>
      <c r="AI2904" s="133">
        <v>0</v>
      </c>
      <c r="AU2904" s="88"/>
    </row>
    <row r="2905" spans="3:47" s="11" customFormat="1" outlineLevel="2" x14ac:dyDescent="0.2">
      <c r="C2905" s="119" t="s">
        <v>156</v>
      </c>
      <c r="E2905" s="153" t="s">
        <v>31</v>
      </c>
      <c r="P2905" s="149"/>
      <c r="Q2905" s="135" t="s">
        <v>110</v>
      </c>
      <c r="R2905" s="136"/>
      <c r="S2905" s="88"/>
      <c r="T2905" s="88"/>
      <c r="U2905" s="137">
        <v>0</v>
      </c>
      <c r="V2905" s="137">
        <v>0</v>
      </c>
      <c r="W2905" s="138">
        <v>0</v>
      </c>
      <c r="X2905" s="137">
        <v>0</v>
      </c>
      <c r="Y2905" s="88">
        <v>0</v>
      </c>
      <c r="Z2905" s="88">
        <v>0</v>
      </c>
      <c r="AA2905" s="88">
        <v>0</v>
      </c>
      <c r="AB2905" s="88">
        <v>0</v>
      </c>
      <c r="AC2905" s="88">
        <v>0</v>
      </c>
      <c r="AD2905" s="88">
        <v>0</v>
      </c>
      <c r="AE2905" s="88">
        <v>0</v>
      </c>
      <c r="AF2905" s="88">
        <v>0</v>
      </c>
      <c r="AG2905" s="88">
        <v>0</v>
      </c>
      <c r="AH2905" s="139">
        <v>0</v>
      </c>
      <c r="AI2905" s="139">
        <v>0</v>
      </c>
      <c r="AU2905" s="88"/>
    </row>
    <row r="2906" spans="3:47" s="11" customFormat="1" outlineLevel="2" x14ac:dyDescent="0.2">
      <c r="C2906" s="119" t="s">
        <v>156</v>
      </c>
      <c r="E2906" s="153" t="s">
        <v>28</v>
      </c>
      <c r="P2906" s="149"/>
      <c r="Q2906" s="135" t="s">
        <v>110</v>
      </c>
      <c r="R2906" s="136"/>
      <c r="S2906" s="88"/>
      <c r="T2906" s="88"/>
      <c r="U2906" s="137">
        <v>0</v>
      </c>
      <c r="V2906" s="137">
        <v>0</v>
      </c>
      <c r="W2906" s="138">
        <v>0</v>
      </c>
      <c r="X2906" s="137">
        <v>0</v>
      </c>
      <c r="Y2906" s="88">
        <v>0</v>
      </c>
      <c r="Z2906" s="88">
        <v>0</v>
      </c>
      <c r="AA2906" s="88">
        <v>0</v>
      </c>
      <c r="AB2906" s="88">
        <v>0</v>
      </c>
      <c r="AC2906" s="88">
        <v>0</v>
      </c>
      <c r="AD2906" s="88">
        <v>0</v>
      </c>
      <c r="AE2906" s="88">
        <v>0</v>
      </c>
      <c r="AF2906" s="88">
        <v>0</v>
      </c>
      <c r="AG2906" s="88">
        <v>0</v>
      </c>
      <c r="AH2906" s="139">
        <v>0</v>
      </c>
      <c r="AI2906" s="139">
        <v>0</v>
      </c>
      <c r="AU2906" s="88"/>
    </row>
    <row r="2907" spans="3:47" s="11" customFormat="1" outlineLevel="2" x14ac:dyDescent="0.2">
      <c r="C2907" s="119" t="s">
        <v>156</v>
      </c>
      <c r="E2907" s="153" t="s">
        <v>210</v>
      </c>
      <c r="P2907" s="149"/>
      <c r="Q2907" s="135" t="s">
        <v>110</v>
      </c>
      <c r="R2907" s="136"/>
      <c r="S2907" s="88"/>
      <c r="T2907" s="88"/>
      <c r="U2907" s="137">
        <v>0</v>
      </c>
      <c r="V2907" s="137">
        <v>0</v>
      </c>
      <c r="W2907" s="138">
        <v>0</v>
      </c>
      <c r="X2907" s="137">
        <v>0</v>
      </c>
      <c r="Y2907" s="88">
        <v>0</v>
      </c>
      <c r="Z2907" s="88">
        <v>0</v>
      </c>
      <c r="AA2907" s="88">
        <v>0</v>
      </c>
      <c r="AB2907" s="88">
        <v>0</v>
      </c>
      <c r="AC2907" s="88">
        <v>0</v>
      </c>
      <c r="AD2907" s="88">
        <v>0</v>
      </c>
      <c r="AE2907" s="88">
        <v>0</v>
      </c>
      <c r="AF2907" s="88">
        <v>0</v>
      </c>
      <c r="AG2907" s="88">
        <v>0</v>
      </c>
      <c r="AH2907" s="139">
        <v>0</v>
      </c>
      <c r="AI2907" s="139">
        <v>0</v>
      </c>
      <c r="AU2907" s="88"/>
    </row>
    <row r="2908" spans="3:47" s="11" customFormat="1" outlineLevel="2" x14ac:dyDescent="0.2">
      <c r="C2908" s="119" t="s">
        <v>156</v>
      </c>
      <c r="E2908" s="153" t="s">
        <v>211</v>
      </c>
      <c r="P2908" s="149"/>
      <c r="Q2908" s="135" t="s">
        <v>110</v>
      </c>
      <c r="R2908" s="136"/>
      <c r="S2908" s="88"/>
      <c r="T2908" s="88"/>
      <c r="U2908" s="137">
        <v>0</v>
      </c>
      <c r="V2908" s="137">
        <v>0</v>
      </c>
      <c r="W2908" s="138">
        <v>0</v>
      </c>
      <c r="X2908" s="137">
        <v>0</v>
      </c>
      <c r="Y2908" s="88">
        <v>0</v>
      </c>
      <c r="Z2908" s="88">
        <v>0</v>
      </c>
      <c r="AA2908" s="88">
        <v>0</v>
      </c>
      <c r="AB2908" s="88">
        <v>0</v>
      </c>
      <c r="AC2908" s="88">
        <v>0</v>
      </c>
      <c r="AD2908" s="88">
        <v>0</v>
      </c>
      <c r="AE2908" s="88">
        <v>0</v>
      </c>
      <c r="AF2908" s="88">
        <v>0</v>
      </c>
      <c r="AG2908" s="88">
        <v>0</v>
      </c>
      <c r="AH2908" s="139">
        <v>0</v>
      </c>
      <c r="AI2908" s="139">
        <v>0</v>
      </c>
      <c r="AU2908" s="88"/>
    </row>
    <row r="2909" spans="3:47" s="11" customFormat="1" outlineLevel="2" x14ac:dyDescent="0.2">
      <c r="C2909" s="119" t="s">
        <v>156</v>
      </c>
      <c r="E2909" s="153" t="s">
        <v>212</v>
      </c>
      <c r="P2909" s="149"/>
      <c r="Q2909" s="135" t="s">
        <v>110</v>
      </c>
      <c r="R2909" s="136"/>
      <c r="S2909" s="88"/>
      <c r="T2909" s="88"/>
      <c r="U2909" s="137">
        <v>0</v>
      </c>
      <c r="V2909" s="137">
        <v>0</v>
      </c>
      <c r="W2909" s="138">
        <v>0</v>
      </c>
      <c r="X2909" s="137">
        <v>0</v>
      </c>
      <c r="Y2909" s="88">
        <v>0</v>
      </c>
      <c r="Z2909" s="88">
        <v>0</v>
      </c>
      <c r="AA2909" s="88">
        <v>0</v>
      </c>
      <c r="AB2909" s="88">
        <v>0</v>
      </c>
      <c r="AC2909" s="88">
        <v>0</v>
      </c>
      <c r="AD2909" s="88">
        <v>0</v>
      </c>
      <c r="AE2909" s="88">
        <v>0</v>
      </c>
      <c r="AF2909" s="88">
        <v>0</v>
      </c>
      <c r="AG2909" s="88">
        <v>0</v>
      </c>
      <c r="AH2909" s="139">
        <v>0</v>
      </c>
      <c r="AI2909" s="139">
        <v>0</v>
      </c>
      <c r="AU2909" s="88"/>
    </row>
    <row r="2910" spans="3:47" s="11" customFormat="1" outlineLevel="2" x14ac:dyDescent="0.2">
      <c r="C2910" s="119" t="s">
        <v>156</v>
      </c>
      <c r="E2910" s="153" t="s">
        <v>213</v>
      </c>
      <c r="P2910" s="149"/>
      <c r="Q2910" s="135" t="s">
        <v>110</v>
      </c>
      <c r="R2910" s="136"/>
      <c r="S2910" s="88"/>
      <c r="T2910" s="88"/>
      <c r="U2910" s="137">
        <v>0</v>
      </c>
      <c r="V2910" s="137">
        <v>0</v>
      </c>
      <c r="W2910" s="138">
        <v>0</v>
      </c>
      <c r="X2910" s="137">
        <v>0</v>
      </c>
      <c r="Y2910" s="88">
        <v>0</v>
      </c>
      <c r="Z2910" s="88">
        <v>0</v>
      </c>
      <c r="AA2910" s="88">
        <v>0</v>
      </c>
      <c r="AB2910" s="88">
        <v>0</v>
      </c>
      <c r="AC2910" s="88">
        <v>0</v>
      </c>
      <c r="AD2910" s="88">
        <v>0</v>
      </c>
      <c r="AE2910" s="88">
        <v>0</v>
      </c>
      <c r="AF2910" s="88">
        <v>0</v>
      </c>
      <c r="AG2910" s="88">
        <v>0</v>
      </c>
      <c r="AH2910" s="139">
        <v>0</v>
      </c>
      <c r="AI2910" s="139">
        <v>0</v>
      </c>
      <c r="AU2910" s="88"/>
    </row>
    <row r="2911" spans="3:47" s="11" customFormat="1" outlineLevel="2" x14ac:dyDescent="0.2">
      <c r="C2911" s="119" t="s">
        <v>156</v>
      </c>
      <c r="E2911" s="153" t="s">
        <v>214</v>
      </c>
      <c r="P2911" s="149"/>
      <c r="Q2911" s="135" t="s">
        <v>110</v>
      </c>
      <c r="R2911" s="136"/>
      <c r="S2911" s="88"/>
      <c r="T2911" s="88"/>
      <c r="U2911" s="137">
        <v>0</v>
      </c>
      <c r="V2911" s="137">
        <v>0</v>
      </c>
      <c r="W2911" s="138">
        <v>0</v>
      </c>
      <c r="X2911" s="137">
        <v>0</v>
      </c>
      <c r="Y2911" s="88">
        <v>0</v>
      </c>
      <c r="Z2911" s="88">
        <v>0</v>
      </c>
      <c r="AA2911" s="88">
        <v>0</v>
      </c>
      <c r="AB2911" s="88">
        <v>0</v>
      </c>
      <c r="AC2911" s="88">
        <v>0</v>
      </c>
      <c r="AD2911" s="88">
        <v>0</v>
      </c>
      <c r="AE2911" s="88">
        <v>0</v>
      </c>
      <c r="AF2911" s="88">
        <v>0</v>
      </c>
      <c r="AG2911" s="88">
        <v>0</v>
      </c>
      <c r="AH2911" s="139">
        <v>0</v>
      </c>
      <c r="AI2911" s="139">
        <v>0</v>
      </c>
      <c r="AU2911" s="88"/>
    </row>
    <row r="2912" spans="3:47" s="11" customFormat="1" outlineLevel="2" x14ac:dyDescent="0.2">
      <c r="C2912" s="119" t="s">
        <v>156</v>
      </c>
      <c r="E2912" s="153" t="s">
        <v>215</v>
      </c>
      <c r="P2912" s="149"/>
      <c r="Q2912" s="135" t="s">
        <v>110</v>
      </c>
      <c r="R2912" s="136"/>
      <c r="S2912" s="88"/>
      <c r="T2912" s="88"/>
      <c r="U2912" s="137">
        <v>0</v>
      </c>
      <c r="V2912" s="137">
        <v>0</v>
      </c>
      <c r="W2912" s="138">
        <v>0</v>
      </c>
      <c r="X2912" s="137">
        <v>0</v>
      </c>
      <c r="Y2912" s="88">
        <v>0</v>
      </c>
      <c r="Z2912" s="88">
        <v>0</v>
      </c>
      <c r="AA2912" s="88">
        <v>0</v>
      </c>
      <c r="AB2912" s="88">
        <v>0</v>
      </c>
      <c r="AC2912" s="88">
        <v>0</v>
      </c>
      <c r="AD2912" s="88">
        <v>0</v>
      </c>
      <c r="AE2912" s="88">
        <v>0</v>
      </c>
      <c r="AF2912" s="88">
        <v>0</v>
      </c>
      <c r="AG2912" s="88">
        <v>0</v>
      </c>
      <c r="AH2912" s="139">
        <v>0</v>
      </c>
      <c r="AI2912" s="139">
        <v>0</v>
      </c>
      <c r="AU2912" s="88"/>
    </row>
    <row r="2913" spans="3:47" s="11" customFormat="1" outlineLevel="2" x14ac:dyDescent="0.2">
      <c r="C2913" s="119" t="s">
        <v>156</v>
      </c>
      <c r="E2913" s="153" t="s">
        <v>216</v>
      </c>
      <c r="P2913" s="149"/>
      <c r="Q2913" s="135" t="s">
        <v>110</v>
      </c>
      <c r="R2913" s="136"/>
      <c r="S2913" s="88"/>
      <c r="T2913" s="88"/>
      <c r="U2913" s="137">
        <v>0</v>
      </c>
      <c r="V2913" s="137">
        <v>0</v>
      </c>
      <c r="W2913" s="138">
        <v>0</v>
      </c>
      <c r="X2913" s="137">
        <v>0</v>
      </c>
      <c r="Y2913" s="88">
        <v>0</v>
      </c>
      <c r="Z2913" s="88">
        <v>0</v>
      </c>
      <c r="AA2913" s="88">
        <v>0</v>
      </c>
      <c r="AB2913" s="88">
        <v>0</v>
      </c>
      <c r="AC2913" s="88">
        <v>0</v>
      </c>
      <c r="AD2913" s="88">
        <v>0</v>
      </c>
      <c r="AE2913" s="88">
        <v>0</v>
      </c>
      <c r="AF2913" s="88">
        <v>0</v>
      </c>
      <c r="AG2913" s="88">
        <v>0</v>
      </c>
      <c r="AH2913" s="139">
        <v>0</v>
      </c>
      <c r="AI2913" s="139">
        <v>0</v>
      </c>
      <c r="AU2913" s="88"/>
    </row>
    <row r="2914" spans="3:47" s="11" customFormat="1" outlineLevel="2" x14ac:dyDescent="0.2">
      <c r="C2914" s="119" t="s">
        <v>156</v>
      </c>
      <c r="E2914" s="153" t="s">
        <v>33</v>
      </c>
      <c r="P2914" s="149"/>
      <c r="Q2914" s="135" t="s">
        <v>110</v>
      </c>
      <c r="R2914" s="136"/>
      <c r="S2914" s="88"/>
      <c r="T2914" s="88"/>
      <c r="U2914" s="137">
        <v>0</v>
      </c>
      <c r="V2914" s="137">
        <v>0</v>
      </c>
      <c r="W2914" s="138">
        <v>0</v>
      </c>
      <c r="X2914" s="137">
        <v>0</v>
      </c>
      <c r="Y2914" s="88">
        <v>0</v>
      </c>
      <c r="Z2914" s="88">
        <v>0</v>
      </c>
      <c r="AA2914" s="88">
        <v>0</v>
      </c>
      <c r="AB2914" s="88">
        <v>0</v>
      </c>
      <c r="AC2914" s="88">
        <v>0</v>
      </c>
      <c r="AD2914" s="88">
        <v>0</v>
      </c>
      <c r="AE2914" s="88">
        <v>0</v>
      </c>
      <c r="AF2914" s="88">
        <v>0</v>
      </c>
      <c r="AG2914" s="88">
        <v>0</v>
      </c>
      <c r="AH2914" s="139">
        <v>0</v>
      </c>
      <c r="AI2914" s="139">
        <v>0</v>
      </c>
      <c r="AU2914" s="88"/>
    </row>
    <row r="2915" spans="3:47" s="11" customFormat="1" outlineLevel="2" x14ac:dyDescent="0.2">
      <c r="C2915" s="119" t="s">
        <v>156</v>
      </c>
      <c r="E2915" s="153" t="s">
        <v>34</v>
      </c>
      <c r="P2915" s="149"/>
      <c r="Q2915" s="135" t="s">
        <v>110</v>
      </c>
      <c r="R2915" s="136"/>
      <c r="S2915" s="88"/>
      <c r="T2915" s="88"/>
      <c r="U2915" s="137">
        <v>0</v>
      </c>
      <c r="V2915" s="137">
        <v>0</v>
      </c>
      <c r="W2915" s="138">
        <v>0</v>
      </c>
      <c r="X2915" s="137">
        <v>0</v>
      </c>
      <c r="Y2915" s="88">
        <v>0</v>
      </c>
      <c r="Z2915" s="88">
        <v>0</v>
      </c>
      <c r="AA2915" s="88">
        <v>0</v>
      </c>
      <c r="AB2915" s="88">
        <v>0</v>
      </c>
      <c r="AC2915" s="88">
        <v>0</v>
      </c>
      <c r="AD2915" s="88">
        <v>0</v>
      </c>
      <c r="AE2915" s="88">
        <v>0</v>
      </c>
      <c r="AF2915" s="88">
        <v>0</v>
      </c>
      <c r="AG2915" s="88">
        <v>0</v>
      </c>
      <c r="AH2915" s="139">
        <v>0</v>
      </c>
      <c r="AI2915" s="139">
        <v>0</v>
      </c>
      <c r="AU2915" s="88"/>
    </row>
    <row r="2916" spans="3:47" s="11" customFormat="1" outlineLevel="2" x14ac:dyDescent="0.2">
      <c r="C2916" s="119" t="s">
        <v>156</v>
      </c>
      <c r="E2916" s="153" t="s">
        <v>217</v>
      </c>
      <c r="P2916" s="149"/>
      <c r="Q2916" s="135" t="s">
        <v>110</v>
      </c>
      <c r="R2916" s="136"/>
      <c r="S2916" s="88"/>
      <c r="T2916" s="88"/>
      <c r="U2916" s="137">
        <v>0</v>
      </c>
      <c r="V2916" s="137">
        <v>0</v>
      </c>
      <c r="W2916" s="138">
        <v>0</v>
      </c>
      <c r="X2916" s="137">
        <v>186.45071144628497</v>
      </c>
      <c r="Y2916" s="88">
        <v>251.02185247093485</v>
      </c>
      <c r="Z2916" s="88">
        <v>88.993320941434391</v>
      </c>
      <c r="AA2916" s="88">
        <v>0</v>
      </c>
      <c r="AB2916" s="88">
        <v>14.017097574465849</v>
      </c>
      <c r="AC2916" s="88">
        <v>0</v>
      </c>
      <c r="AD2916" s="88">
        <v>10.061908038360755</v>
      </c>
      <c r="AE2916" s="88">
        <v>81.718141236591038</v>
      </c>
      <c r="AF2916" s="88">
        <v>488.86381122790408</v>
      </c>
      <c r="AG2916" s="88">
        <v>41.878877566028265</v>
      </c>
      <c r="AH2916" s="139">
        <v>86.192349938921765</v>
      </c>
      <c r="AI2916" s="139">
        <v>10.932968736219069</v>
      </c>
      <c r="AU2916" s="88"/>
    </row>
    <row r="2917" spans="3:47" s="11" customFormat="1" outlineLevel="2" x14ac:dyDescent="0.2">
      <c r="C2917" s="119" t="s">
        <v>156</v>
      </c>
      <c r="E2917" s="153" t="s">
        <v>152</v>
      </c>
      <c r="P2917" s="149"/>
      <c r="Q2917" s="135" t="s">
        <v>110</v>
      </c>
      <c r="R2917" s="136"/>
      <c r="S2917" s="88"/>
      <c r="T2917" s="88"/>
      <c r="U2917" s="137">
        <v>0</v>
      </c>
      <c r="V2917" s="137">
        <v>0</v>
      </c>
      <c r="W2917" s="138">
        <v>0</v>
      </c>
      <c r="X2917" s="137">
        <v>0</v>
      </c>
      <c r="Y2917" s="88">
        <v>0</v>
      </c>
      <c r="Z2917" s="88">
        <v>0</v>
      </c>
      <c r="AA2917" s="88">
        <v>0</v>
      </c>
      <c r="AB2917" s="88">
        <v>0</v>
      </c>
      <c r="AC2917" s="88">
        <v>0</v>
      </c>
      <c r="AD2917" s="88">
        <v>0</v>
      </c>
      <c r="AE2917" s="88">
        <v>0</v>
      </c>
      <c r="AF2917" s="88">
        <v>0</v>
      </c>
      <c r="AG2917" s="88">
        <v>0</v>
      </c>
      <c r="AH2917" s="139">
        <v>0</v>
      </c>
      <c r="AI2917" s="139">
        <v>0</v>
      </c>
      <c r="AU2917" s="88"/>
    </row>
    <row r="2918" spans="3:47" s="11" customFormat="1" outlineLevel="2" x14ac:dyDescent="0.2">
      <c r="C2918" s="119" t="s">
        <v>156</v>
      </c>
      <c r="E2918" s="154" t="s">
        <v>152</v>
      </c>
      <c r="F2918" s="142"/>
      <c r="G2918" s="142"/>
      <c r="H2918" s="142"/>
      <c r="I2918" s="142"/>
      <c r="J2918" s="142"/>
      <c r="K2918" s="142"/>
      <c r="L2918" s="142"/>
      <c r="M2918" s="142"/>
      <c r="N2918" s="142"/>
      <c r="O2918" s="142"/>
      <c r="P2918" s="155"/>
      <c r="Q2918" s="143" t="s">
        <v>110</v>
      </c>
      <c r="R2918" s="144"/>
      <c r="S2918" s="145"/>
      <c r="T2918" s="145"/>
      <c r="U2918" s="146">
        <v>0</v>
      </c>
      <c r="V2918" s="146">
        <v>0</v>
      </c>
      <c r="W2918" s="147">
        <v>0</v>
      </c>
      <c r="X2918" s="146">
        <v>0</v>
      </c>
      <c r="Y2918" s="145">
        <v>0</v>
      </c>
      <c r="Z2918" s="145">
        <v>0</v>
      </c>
      <c r="AA2918" s="145">
        <v>0</v>
      </c>
      <c r="AB2918" s="145">
        <v>0</v>
      </c>
      <c r="AC2918" s="145">
        <v>0</v>
      </c>
      <c r="AD2918" s="145">
        <v>0</v>
      </c>
      <c r="AE2918" s="145">
        <v>0</v>
      </c>
      <c r="AF2918" s="145">
        <v>0</v>
      </c>
      <c r="AG2918" s="145">
        <v>0</v>
      </c>
      <c r="AH2918" s="148">
        <v>0</v>
      </c>
      <c r="AI2918" s="148">
        <v>0</v>
      </c>
      <c r="AU2918" s="88"/>
    </row>
    <row r="2919" spans="3:47" s="11" customFormat="1" outlineLevel="2" x14ac:dyDescent="0.2">
      <c r="C2919" s="119" t="s">
        <v>156</v>
      </c>
      <c r="P2919" s="149" t="s">
        <v>177</v>
      </c>
      <c r="Q2919" s="16" t="s">
        <v>110</v>
      </c>
      <c r="R2919" s="150"/>
      <c r="S2919" s="150"/>
      <c r="T2919" s="150"/>
      <c r="U2919" s="150">
        <v>0</v>
      </c>
      <c r="V2919" s="150">
        <v>0</v>
      </c>
      <c r="W2919" s="150">
        <v>0</v>
      </c>
      <c r="X2919" s="150">
        <v>186.45071144628497</v>
      </c>
      <c r="Y2919" s="150">
        <v>251.02185247093485</v>
      </c>
      <c r="Z2919" s="150">
        <v>88.993320941434391</v>
      </c>
      <c r="AA2919" s="150">
        <v>0</v>
      </c>
      <c r="AB2919" s="150">
        <v>14.017097574465849</v>
      </c>
      <c r="AC2919" s="150">
        <v>0</v>
      </c>
      <c r="AD2919" s="150">
        <v>10.061908038360755</v>
      </c>
      <c r="AE2919" s="150">
        <v>81.718141236591038</v>
      </c>
      <c r="AF2919" s="150">
        <v>488.86381122790408</v>
      </c>
      <c r="AG2919" s="150">
        <v>41.878877566028265</v>
      </c>
      <c r="AH2919" s="150">
        <v>86.192349938921765</v>
      </c>
      <c r="AI2919" s="150">
        <v>10.932968736219069</v>
      </c>
      <c r="AU2919" s="88"/>
    </row>
    <row r="2920" spans="3:47" s="11" customFormat="1" outlineLevel="2" x14ac:dyDescent="0.2">
      <c r="C2920" s="119" t="s">
        <v>156</v>
      </c>
      <c r="E2920" s="124" t="s">
        <v>178</v>
      </c>
      <c r="AU2920" s="88"/>
    </row>
    <row r="2921" spans="3:47" s="11" customFormat="1" outlineLevel="2" x14ac:dyDescent="0.2">
      <c r="C2921" s="119" t="s">
        <v>156</v>
      </c>
      <c r="F2921" s="156" t="s">
        <v>179</v>
      </c>
      <c r="AU2921" s="88"/>
    </row>
    <row r="2922" spans="3:47" s="11" customFormat="1" outlineLevel="2" x14ac:dyDescent="0.2">
      <c r="C2922" s="119" t="s">
        <v>156</v>
      </c>
      <c r="E2922" s="125"/>
      <c r="F2922" s="157" t="s">
        <v>209</v>
      </c>
      <c r="G2922" s="127"/>
      <c r="H2922" s="158" t="s">
        <v>180</v>
      </c>
      <c r="I2922" s="127"/>
      <c r="J2922" s="127"/>
      <c r="K2922" s="127"/>
      <c r="L2922" s="127"/>
      <c r="M2922" s="127"/>
      <c r="N2922" s="127"/>
      <c r="O2922" s="127"/>
      <c r="P2922" s="152"/>
      <c r="Q2922" s="128" t="s">
        <v>110</v>
      </c>
      <c r="R2922" s="129"/>
      <c r="S2922" s="130"/>
      <c r="T2922" s="130"/>
      <c r="U2922" s="131">
        <v>0</v>
      </c>
      <c r="V2922" s="131">
        <v>0</v>
      </c>
      <c r="W2922" s="132">
        <v>0</v>
      </c>
      <c r="X2922" s="131">
        <v>0</v>
      </c>
      <c r="Y2922" s="130">
        <v>0</v>
      </c>
      <c r="Z2922" s="130">
        <v>0</v>
      </c>
      <c r="AA2922" s="130">
        <v>0</v>
      </c>
      <c r="AB2922" s="130">
        <v>0</v>
      </c>
      <c r="AC2922" s="130">
        <v>0</v>
      </c>
      <c r="AD2922" s="130">
        <v>0</v>
      </c>
      <c r="AE2922" s="130">
        <v>0</v>
      </c>
      <c r="AF2922" s="130">
        <v>0</v>
      </c>
      <c r="AG2922" s="130">
        <v>0</v>
      </c>
      <c r="AH2922" s="133">
        <v>0</v>
      </c>
      <c r="AI2922" s="133">
        <v>0</v>
      </c>
      <c r="AU2922" s="88"/>
    </row>
    <row r="2923" spans="3:47" s="11" customFormat="1" outlineLevel="2" x14ac:dyDescent="0.2">
      <c r="C2923" s="119" t="s">
        <v>156</v>
      </c>
      <c r="E2923" s="134"/>
      <c r="F2923" s="159" t="s">
        <v>31</v>
      </c>
      <c r="H2923" s="72" t="s">
        <v>180</v>
      </c>
      <c r="P2923" s="149"/>
      <c r="Q2923" s="135" t="s">
        <v>110</v>
      </c>
      <c r="R2923" s="136"/>
      <c r="S2923" s="88"/>
      <c r="T2923" s="88"/>
      <c r="U2923" s="137">
        <v>0</v>
      </c>
      <c r="V2923" s="137">
        <v>0</v>
      </c>
      <c r="W2923" s="138">
        <v>0</v>
      </c>
      <c r="X2923" s="137">
        <v>0</v>
      </c>
      <c r="Y2923" s="88">
        <v>0</v>
      </c>
      <c r="Z2923" s="88">
        <v>0</v>
      </c>
      <c r="AA2923" s="88">
        <v>0</v>
      </c>
      <c r="AB2923" s="88">
        <v>0</v>
      </c>
      <c r="AC2923" s="88">
        <v>0</v>
      </c>
      <c r="AD2923" s="88">
        <v>0</v>
      </c>
      <c r="AE2923" s="88">
        <v>0</v>
      </c>
      <c r="AF2923" s="88">
        <v>0</v>
      </c>
      <c r="AG2923" s="88">
        <v>0</v>
      </c>
      <c r="AH2923" s="139">
        <v>0</v>
      </c>
      <c r="AI2923" s="139">
        <v>0</v>
      </c>
      <c r="AU2923" s="88"/>
    </row>
    <row r="2924" spans="3:47" s="11" customFormat="1" outlineLevel="2" x14ac:dyDescent="0.2">
      <c r="C2924" s="119" t="s">
        <v>156</v>
      </c>
      <c r="E2924" s="134"/>
      <c r="F2924" s="159" t="s">
        <v>28</v>
      </c>
      <c r="H2924" s="72" t="s">
        <v>180</v>
      </c>
      <c r="P2924" s="149"/>
      <c r="Q2924" s="135" t="s">
        <v>110</v>
      </c>
      <c r="R2924" s="136"/>
      <c r="S2924" s="88"/>
      <c r="T2924" s="88"/>
      <c r="U2924" s="137">
        <v>0</v>
      </c>
      <c r="V2924" s="137">
        <v>0</v>
      </c>
      <c r="W2924" s="138">
        <v>0</v>
      </c>
      <c r="X2924" s="137">
        <v>0</v>
      </c>
      <c r="Y2924" s="88">
        <v>0</v>
      </c>
      <c r="Z2924" s="88">
        <v>0</v>
      </c>
      <c r="AA2924" s="88">
        <v>0</v>
      </c>
      <c r="AB2924" s="88">
        <v>0</v>
      </c>
      <c r="AC2924" s="88">
        <v>0</v>
      </c>
      <c r="AD2924" s="88">
        <v>0</v>
      </c>
      <c r="AE2924" s="88">
        <v>0</v>
      </c>
      <c r="AF2924" s="88">
        <v>0</v>
      </c>
      <c r="AG2924" s="88">
        <v>0</v>
      </c>
      <c r="AH2924" s="139">
        <v>0</v>
      </c>
      <c r="AI2924" s="139">
        <v>0</v>
      </c>
      <c r="AU2924" s="88"/>
    </row>
    <row r="2925" spans="3:47" s="11" customFormat="1" outlineLevel="2" x14ac:dyDescent="0.2">
      <c r="C2925" s="119" t="s">
        <v>156</v>
      </c>
      <c r="E2925" s="134"/>
      <c r="F2925" s="159" t="s">
        <v>210</v>
      </c>
      <c r="H2925" s="72" t="s">
        <v>180</v>
      </c>
      <c r="P2925" s="149"/>
      <c r="Q2925" s="135" t="s">
        <v>110</v>
      </c>
      <c r="R2925" s="136"/>
      <c r="S2925" s="88"/>
      <c r="T2925" s="88"/>
      <c r="U2925" s="137">
        <v>0</v>
      </c>
      <c r="V2925" s="137">
        <v>0</v>
      </c>
      <c r="W2925" s="138">
        <v>0</v>
      </c>
      <c r="X2925" s="137">
        <v>0</v>
      </c>
      <c r="Y2925" s="88">
        <v>0</v>
      </c>
      <c r="Z2925" s="88">
        <v>0</v>
      </c>
      <c r="AA2925" s="88">
        <v>0</v>
      </c>
      <c r="AB2925" s="88">
        <v>0</v>
      </c>
      <c r="AC2925" s="88">
        <v>0</v>
      </c>
      <c r="AD2925" s="88">
        <v>0</v>
      </c>
      <c r="AE2925" s="88">
        <v>0</v>
      </c>
      <c r="AF2925" s="88">
        <v>0</v>
      </c>
      <c r="AG2925" s="88">
        <v>0</v>
      </c>
      <c r="AH2925" s="139">
        <v>0</v>
      </c>
      <c r="AI2925" s="139">
        <v>0</v>
      </c>
      <c r="AU2925" s="88"/>
    </row>
    <row r="2926" spans="3:47" s="11" customFormat="1" outlineLevel="2" x14ac:dyDescent="0.2">
      <c r="C2926" s="119" t="s">
        <v>156</v>
      </c>
      <c r="E2926" s="134"/>
      <c r="F2926" s="159" t="s">
        <v>211</v>
      </c>
      <c r="H2926" s="72" t="s">
        <v>180</v>
      </c>
      <c r="P2926" s="149"/>
      <c r="Q2926" s="135" t="s">
        <v>110</v>
      </c>
      <c r="R2926" s="136"/>
      <c r="S2926" s="88"/>
      <c r="T2926" s="88"/>
      <c r="U2926" s="137">
        <v>0</v>
      </c>
      <c r="V2926" s="137">
        <v>0</v>
      </c>
      <c r="W2926" s="138">
        <v>0</v>
      </c>
      <c r="X2926" s="137">
        <v>0</v>
      </c>
      <c r="Y2926" s="88">
        <v>0</v>
      </c>
      <c r="Z2926" s="88">
        <v>0</v>
      </c>
      <c r="AA2926" s="88">
        <v>0</v>
      </c>
      <c r="AB2926" s="88">
        <v>0</v>
      </c>
      <c r="AC2926" s="88">
        <v>0</v>
      </c>
      <c r="AD2926" s="88">
        <v>0</v>
      </c>
      <c r="AE2926" s="88">
        <v>0</v>
      </c>
      <c r="AF2926" s="88">
        <v>0</v>
      </c>
      <c r="AG2926" s="88">
        <v>0</v>
      </c>
      <c r="AH2926" s="139">
        <v>0</v>
      </c>
      <c r="AI2926" s="139">
        <v>0</v>
      </c>
      <c r="AU2926" s="88"/>
    </row>
    <row r="2927" spans="3:47" s="11" customFormat="1" outlineLevel="2" x14ac:dyDescent="0.2">
      <c r="C2927" s="119" t="s">
        <v>156</v>
      </c>
      <c r="E2927" s="134"/>
      <c r="F2927" s="159" t="s">
        <v>212</v>
      </c>
      <c r="H2927" s="72" t="s">
        <v>180</v>
      </c>
      <c r="P2927" s="149"/>
      <c r="Q2927" s="135" t="s">
        <v>110</v>
      </c>
      <c r="R2927" s="136"/>
      <c r="S2927" s="88"/>
      <c r="T2927" s="88"/>
      <c r="U2927" s="137">
        <v>0</v>
      </c>
      <c r="V2927" s="137">
        <v>0</v>
      </c>
      <c r="W2927" s="138">
        <v>0</v>
      </c>
      <c r="X2927" s="137">
        <v>0</v>
      </c>
      <c r="Y2927" s="88">
        <v>0</v>
      </c>
      <c r="Z2927" s="88">
        <v>0</v>
      </c>
      <c r="AA2927" s="88">
        <v>0</v>
      </c>
      <c r="AB2927" s="88">
        <v>0</v>
      </c>
      <c r="AC2927" s="88">
        <v>0</v>
      </c>
      <c r="AD2927" s="88">
        <v>0</v>
      </c>
      <c r="AE2927" s="88">
        <v>0</v>
      </c>
      <c r="AF2927" s="88">
        <v>0</v>
      </c>
      <c r="AG2927" s="88">
        <v>0</v>
      </c>
      <c r="AH2927" s="139">
        <v>0</v>
      </c>
      <c r="AI2927" s="139">
        <v>0</v>
      </c>
      <c r="AU2927" s="88"/>
    </row>
    <row r="2928" spans="3:47" s="11" customFormat="1" outlineLevel="2" x14ac:dyDescent="0.2">
      <c r="C2928" s="119" t="s">
        <v>156</v>
      </c>
      <c r="E2928" s="134"/>
      <c r="F2928" s="159" t="s">
        <v>213</v>
      </c>
      <c r="H2928" s="72" t="s">
        <v>180</v>
      </c>
      <c r="P2928" s="149"/>
      <c r="Q2928" s="135" t="s">
        <v>110</v>
      </c>
      <c r="R2928" s="136"/>
      <c r="S2928" s="88"/>
      <c r="T2928" s="88"/>
      <c r="U2928" s="137">
        <v>0</v>
      </c>
      <c r="V2928" s="137">
        <v>0</v>
      </c>
      <c r="W2928" s="138">
        <v>0</v>
      </c>
      <c r="X2928" s="137">
        <v>0</v>
      </c>
      <c r="Y2928" s="88">
        <v>0</v>
      </c>
      <c r="Z2928" s="88">
        <v>0</v>
      </c>
      <c r="AA2928" s="88">
        <v>0</v>
      </c>
      <c r="AB2928" s="88">
        <v>0</v>
      </c>
      <c r="AC2928" s="88">
        <v>0</v>
      </c>
      <c r="AD2928" s="88">
        <v>0</v>
      </c>
      <c r="AE2928" s="88">
        <v>0</v>
      </c>
      <c r="AF2928" s="88">
        <v>0</v>
      </c>
      <c r="AG2928" s="88">
        <v>0</v>
      </c>
      <c r="AH2928" s="139">
        <v>0</v>
      </c>
      <c r="AI2928" s="139">
        <v>0</v>
      </c>
      <c r="AU2928" s="88"/>
    </row>
    <row r="2929" spans="3:47" s="11" customFormat="1" outlineLevel="2" x14ac:dyDescent="0.2">
      <c r="C2929" s="119" t="s">
        <v>156</v>
      </c>
      <c r="E2929" s="134"/>
      <c r="F2929" s="159" t="s">
        <v>214</v>
      </c>
      <c r="H2929" s="72" t="s">
        <v>180</v>
      </c>
      <c r="P2929" s="149"/>
      <c r="Q2929" s="135" t="s">
        <v>110</v>
      </c>
      <c r="R2929" s="136"/>
      <c r="S2929" s="88"/>
      <c r="T2929" s="88"/>
      <c r="U2929" s="137">
        <v>0</v>
      </c>
      <c r="V2929" s="137">
        <v>0</v>
      </c>
      <c r="W2929" s="138">
        <v>0</v>
      </c>
      <c r="X2929" s="137">
        <v>0</v>
      </c>
      <c r="Y2929" s="88">
        <v>0</v>
      </c>
      <c r="Z2929" s="88">
        <v>0</v>
      </c>
      <c r="AA2929" s="88">
        <v>0</v>
      </c>
      <c r="AB2929" s="88">
        <v>0</v>
      </c>
      <c r="AC2929" s="88">
        <v>0</v>
      </c>
      <c r="AD2929" s="88">
        <v>0</v>
      </c>
      <c r="AE2929" s="88">
        <v>0</v>
      </c>
      <c r="AF2929" s="88">
        <v>0</v>
      </c>
      <c r="AG2929" s="88">
        <v>0</v>
      </c>
      <c r="AH2929" s="139">
        <v>0</v>
      </c>
      <c r="AI2929" s="139">
        <v>0</v>
      </c>
      <c r="AU2929" s="88"/>
    </row>
    <row r="2930" spans="3:47" s="11" customFormat="1" outlineLevel="2" x14ac:dyDescent="0.2">
      <c r="C2930" s="119" t="s">
        <v>156</v>
      </c>
      <c r="E2930" s="134"/>
      <c r="F2930" s="159" t="s">
        <v>215</v>
      </c>
      <c r="H2930" s="72" t="s">
        <v>180</v>
      </c>
      <c r="P2930" s="149"/>
      <c r="Q2930" s="135" t="s">
        <v>110</v>
      </c>
      <c r="R2930" s="136"/>
      <c r="S2930" s="88"/>
      <c r="T2930" s="88"/>
      <c r="U2930" s="137">
        <v>0</v>
      </c>
      <c r="V2930" s="137">
        <v>0</v>
      </c>
      <c r="W2930" s="138">
        <v>0</v>
      </c>
      <c r="X2930" s="137">
        <v>0</v>
      </c>
      <c r="Y2930" s="88">
        <v>0</v>
      </c>
      <c r="Z2930" s="88">
        <v>0</v>
      </c>
      <c r="AA2930" s="88">
        <v>0</v>
      </c>
      <c r="AB2930" s="88">
        <v>0</v>
      </c>
      <c r="AC2930" s="88">
        <v>0</v>
      </c>
      <c r="AD2930" s="88">
        <v>0</v>
      </c>
      <c r="AE2930" s="88">
        <v>0</v>
      </c>
      <c r="AF2930" s="88">
        <v>0</v>
      </c>
      <c r="AG2930" s="88">
        <v>0</v>
      </c>
      <c r="AH2930" s="139">
        <v>0</v>
      </c>
      <c r="AI2930" s="139">
        <v>0</v>
      </c>
      <c r="AU2930" s="88"/>
    </row>
    <row r="2931" spans="3:47" s="11" customFormat="1" outlineLevel="2" x14ac:dyDescent="0.2">
      <c r="C2931" s="119" t="s">
        <v>156</v>
      </c>
      <c r="E2931" s="134"/>
      <c r="F2931" s="159" t="s">
        <v>216</v>
      </c>
      <c r="H2931" s="72" t="s">
        <v>180</v>
      </c>
      <c r="P2931" s="149"/>
      <c r="Q2931" s="135" t="s">
        <v>110</v>
      </c>
      <c r="R2931" s="136"/>
      <c r="S2931" s="88"/>
      <c r="T2931" s="88"/>
      <c r="U2931" s="137">
        <v>0</v>
      </c>
      <c r="V2931" s="137">
        <v>0</v>
      </c>
      <c r="W2931" s="138">
        <v>0</v>
      </c>
      <c r="X2931" s="137">
        <v>0</v>
      </c>
      <c r="Y2931" s="88">
        <v>0</v>
      </c>
      <c r="Z2931" s="88">
        <v>0</v>
      </c>
      <c r="AA2931" s="88">
        <v>0</v>
      </c>
      <c r="AB2931" s="88">
        <v>0</v>
      </c>
      <c r="AC2931" s="88">
        <v>0</v>
      </c>
      <c r="AD2931" s="88">
        <v>0</v>
      </c>
      <c r="AE2931" s="88">
        <v>0</v>
      </c>
      <c r="AF2931" s="88">
        <v>0</v>
      </c>
      <c r="AG2931" s="88">
        <v>0</v>
      </c>
      <c r="AH2931" s="139">
        <v>0</v>
      </c>
      <c r="AI2931" s="139">
        <v>0</v>
      </c>
      <c r="AU2931" s="88"/>
    </row>
    <row r="2932" spans="3:47" s="11" customFormat="1" outlineLevel="2" x14ac:dyDescent="0.2">
      <c r="C2932" s="119" t="s">
        <v>156</v>
      </c>
      <c r="E2932" s="134"/>
      <c r="F2932" s="159" t="s">
        <v>33</v>
      </c>
      <c r="H2932" s="72" t="s">
        <v>180</v>
      </c>
      <c r="P2932" s="149"/>
      <c r="Q2932" s="135" t="s">
        <v>110</v>
      </c>
      <c r="R2932" s="136"/>
      <c r="S2932" s="88"/>
      <c r="T2932" s="88"/>
      <c r="U2932" s="137">
        <v>0</v>
      </c>
      <c r="V2932" s="137">
        <v>0</v>
      </c>
      <c r="W2932" s="138">
        <v>0</v>
      </c>
      <c r="X2932" s="137">
        <v>0</v>
      </c>
      <c r="Y2932" s="88">
        <v>0</v>
      </c>
      <c r="Z2932" s="88">
        <v>0</v>
      </c>
      <c r="AA2932" s="88">
        <v>0</v>
      </c>
      <c r="AB2932" s="88">
        <v>0</v>
      </c>
      <c r="AC2932" s="88">
        <v>0</v>
      </c>
      <c r="AD2932" s="88">
        <v>0</v>
      </c>
      <c r="AE2932" s="88">
        <v>0</v>
      </c>
      <c r="AF2932" s="88">
        <v>0</v>
      </c>
      <c r="AG2932" s="88">
        <v>0</v>
      </c>
      <c r="AH2932" s="139">
        <v>0</v>
      </c>
      <c r="AI2932" s="139">
        <v>0</v>
      </c>
      <c r="AU2932" s="88"/>
    </row>
    <row r="2933" spans="3:47" s="11" customFormat="1" outlineLevel="2" x14ac:dyDescent="0.2">
      <c r="C2933" s="119" t="s">
        <v>156</v>
      </c>
      <c r="E2933" s="134"/>
      <c r="F2933" s="159" t="s">
        <v>34</v>
      </c>
      <c r="H2933" s="72" t="s">
        <v>180</v>
      </c>
      <c r="P2933" s="149"/>
      <c r="Q2933" s="135" t="s">
        <v>110</v>
      </c>
      <c r="R2933" s="136"/>
      <c r="S2933" s="88"/>
      <c r="T2933" s="88"/>
      <c r="U2933" s="137">
        <v>0</v>
      </c>
      <c r="V2933" s="137">
        <v>0</v>
      </c>
      <c r="W2933" s="138">
        <v>0</v>
      </c>
      <c r="X2933" s="137">
        <v>0</v>
      </c>
      <c r="Y2933" s="88">
        <v>0</v>
      </c>
      <c r="Z2933" s="88">
        <v>0</v>
      </c>
      <c r="AA2933" s="88">
        <v>0</v>
      </c>
      <c r="AB2933" s="88">
        <v>0</v>
      </c>
      <c r="AC2933" s="88">
        <v>0</v>
      </c>
      <c r="AD2933" s="88">
        <v>0</v>
      </c>
      <c r="AE2933" s="88">
        <v>0</v>
      </c>
      <c r="AF2933" s="88">
        <v>0</v>
      </c>
      <c r="AG2933" s="88">
        <v>0</v>
      </c>
      <c r="AH2933" s="139">
        <v>0</v>
      </c>
      <c r="AI2933" s="139">
        <v>0</v>
      </c>
      <c r="AU2933" s="88"/>
    </row>
    <row r="2934" spans="3:47" s="11" customFormat="1" outlineLevel="2" x14ac:dyDescent="0.2">
      <c r="C2934" s="119" t="s">
        <v>156</v>
      </c>
      <c r="E2934" s="134"/>
      <c r="F2934" s="159" t="s">
        <v>217</v>
      </c>
      <c r="H2934" s="72" t="s">
        <v>180</v>
      </c>
      <c r="P2934" s="149"/>
      <c r="Q2934" s="135" t="s">
        <v>110</v>
      </c>
      <c r="R2934" s="136"/>
      <c r="S2934" s="88"/>
      <c r="T2934" s="88"/>
      <c r="U2934" s="137">
        <v>0</v>
      </c>
      <c r="V2934" s="137">
        <v>0</v>
      </c>
      <c r="W2934" s="138">
        <v>0</v>
      </c>
      <c r="X2934" s="137">
        <v>186.45071144628497</v>
      </c>
      <c r="Y2934" s="88">
        <v>251.02185247093485</v>
      </c>
      <c r="Z2934" s="88">
        <v>88.993320941434391</v>
      </c>
      <c r="AA2934" s="88">
        <v>0</v>
      </c>
      <c r="AB2934" s="88">
        <v>14.017097574465849</v>
      </c>
      <c r="AC2934" s="88">
        <v>0</v>
      </c>
      <c r="AD2934" s="88">
        <v>10.061908038360755</v>
      </c>
      <c r="AE2934" s="88">
        <v>81.718141236591038</v>
      </c>
      <c r="AF2934" s="88">
        <v>488.86381122790408</v>
      </c>
      <c r="AG2934" s="88">
        <v>41.878877566028265</v>
      </c>
      <c r="AH2934" s="139">
        <v>86.192349938921765</v>
      </c>
      <c r="AI2934" s="139">
        <v>10.932968736219069</v>
      </c>
      <c r="AU2934" s="88"/>
    </row>
    <row r="2935" spans="3:47" s="11" customFormat="1" outlineLevel="2" x14ac:dyDescent="0.2">
      <c r="C2935" s="119" t="s">
        <v>156</v>
      </c>
      <c r="E2935" s="134"/>
      <c r="F2935" s="159" t="s">
        <v>152</v>
      </c>
      <c r="H2935" s="72" t="s">
        <v>180</v>
      </c>
      <c r="P2935" s="149"/>
      <c r="Q2935" s="135" t="s">
        <v>110</v>
      </c>
      <c r="R2935" s="136"/>
      <c r="S2935" s="88"/>
      <c r="T2935" s="88"/>
      <c r="U2935" s="137">
        <v>0</v>
      </c>
      <c r="V2935" s="137">
        <v>0</v>
      </c>
      <c r="W2935" s="138">
        <v>0</v>
      </c>
      <c r="X2935" s="137">
        <v>0</v>
      </c>
      <c r="Y2935" s="88">
        <v>0</v>
      </c>
      <c r="Z2935" s="88">
        <v>0</v>
      </c>
      <c r="AA2935" s="88">
        <v>0</v>
      </c>
      <c r="AB2935" s="88">
        <v>0</v>
      </c>
      <c r="AC2935" s="88">
        <v>0</v>
      </c>
      <c r="AD2935" s="88">
        <v>0</v>
      </c>
      <c r="AE2935" s="88">
        <v>0</v>
      </c>
      <c r="AF2935" s="88">
        <v>0</v>
      </c>
      <c r="AG2935" s="88">
        <v>0</v>
      </c>
      <c r="AH2935" s="139">
        <v>0</v>
      </c>
      <c r="AI2935" s="139">
        <v>0</v>
      </c>
      <c r="AU2935" s="88"/>
    </row>
    <row r="2936" spans="3:47" s="11" customFormat="1" outlineLevel="2" x14ac:dyDescent="0.2">
      <c r="C2936" s="119" t="s">
        <v>156</v>
      </c>
      <c r="E2936" s="140"/>
      <c r="F2936" s="160" t="s">
        <v>152</v>
      </c>
      <c r="G2936" s="142"/>
      <c r="H2936" s="161" t="s">
        <v>180</v>
      </c>
      <c r="I2936" s="142"/>
      <c r="J2936" s="142"/>
      <c r="K2936" s="142"/>
      <c r="L2936" s="142"/>
      <c r="M2936" s="142"/>
      <c r="N2936" s="142"/>
      <c r="O2936" s="142"/>
      <c r="P2936" s="155"/>
      <c r="Q2936" s="143" t="s">
        <v>110</v>
      </c>
      <c r="R2936" s="144"/>
      <c r="S2936" s="145"/>
      <c r="T2936" s="145"/>
      <c r="U2936" s="146">
        <v>0</v>
      </c>
      <c r="V2936" s="146">
        <v>0</v>
      </c>
      <c r="W2936" s="147">
        <v>0</v>
      </c>
      <c r="X2936" s="146">
        <v>0</v>
      </c>
      <c r="Y2936" s="145">
        <v>0</v>
      </c>
      <c r="Z2936" s="145">
        <v>0</v>
      </c>
      <c r="AA2936" s="145">
        <v>0</v>
      </c>
      <c r="AB2936" s="145">
        <v>0</v>
      </c>
      <c r="AC2936" s="145">
        <v>0</v>
      </c>
      <c r="AD2936" s="145">
        <v>0</v>
      </c>
      <c r="AE2936" s="145">
        <v>0</v>
      </c>
      <c r="AF2936" s="145">
        <v>0</v>
      </c>
      <c r="AG2936" s="145">
        <v>0</v>
      </c>
      <c r="AH2936" s="148">
        <v>0</v>
      </c>
      <c r="AI2936" s="148">
        <v>0</v>
      </c>
      <c r="AU2936" s="88"/>
    </row>
    <row r="2937" spans="3:47" s="11" customFormat="1" outlineLevel="2" x14ac:dyDescent="0.2">
      <c r="C2937" s="119" t="s">
        <v>156</v>
      </c>
      <c r="E2937" s="125"/>
      <c r="F2937" s="157" t="s">
        <v>152</v>
      </c>
      <c r="G2937" s="127"/>
      <c r="H2937" s="158" t="s">
        <v>180</v>
      </c>
      <c r="I2937" s="127"/>
      <c r="J2937" s="127"/>
      <c r="K2937" s="127"/>
      <c r="L2937" s="127"/>
      <c r="M2937" s="127"/>
      <c r="N2937" s="127"/>
      <c r="O2937" s="127"/>
      <c r="P2937" s="152"/>
      <c r="Q2937" s="128" t="s">
        <v>110</v>
      </c>
      <c r="R2937" s="129"/>
      <c r="S2937" s="130"/>
      <c r="T2937" s="130"/>
      <c r="U2937" s="131">
        <v>0</v>
      </c>
      <c r="V2937" s="131">
        <v>0</v>
      </c>
      <c r="W2937" s="132">
        <v>0</v>
      </c>
      <c r="X2937" s="131">
        <v>0</v>
      </c>
      <c r="Y2937" s="130">
        <v>0</v>
      </c>
      <c r="Z2937" s="130">
        <v>0</v>
      </c>
      <c r="AA2937" s="130">
        <v>0</v>
      </c>
      <c r="AB2937" s="130">
        <v>0</v>
      </c>
      <c r="AC2937" s="130">
        <v>0</v>
      </c>
      <c r="AD2937" s="130">
        <v>0</v>
      </c>
      <c r="AE2937" s="130">
        <v>0</v>
      </c>
      <c r="AF2937" s="130">
        <v>0</v>
      </c>
      <c r="AG2937" s="130">
        <v>0</v>
      </c>
      <c r="AH2937" s="133">
        <v>0</v>
      </c>
      <c r="AI2937" s="133">
        <v>0</v>
      </c>
      <c r="AU2937" s="88"/>
    </row>
    <row r="2938" spans="3:47" s="11" customFormat="1" outlineLevel="2" x14ac:dyDescent="0.2">
      <c r="C2938" s="119" t="s">
        <v>156</v>
      </c>
      <c r="E2938" s="134"/>
      <c r="F2938" s="159" t="s">
        <v>152</v>
      </c>
      <c r="H2938" s="72" t="s">
        <v>180</v>
      </c>
      <c r="P2938" s="149"/>
      <c r="Q2938" s="135" t="s">
        <v>110</v>
      </c>
      <c r="R2938" s="136"/>
      <c r="S2938" s="88"/>
      <c r="T2938" s="88"/>
      <c r="U2938" s="137">
        <v>0</v>
      </c>
      <c r="V2938" s="137">
        <v>0</v>
      </c>
      <c r="W2938" s="138">
        <v>0</v>
      </c>
      <c r="X2938" s="137">
        <v>0</v>
      </c>
      <c r="Y2938" s="88">
        <v>0</v>
      </c>
      <c r="Z2938" s="88">
        <v>0</v>
      </c>
      <c r="AA2938" s="88">
        <v>0</v>
      </c>
      <c r="AB2938" s="88">
        <v>0</v>
      </c>
      <c r="AC2938" s="88">
        <v>0</v>
      </c>
      <c r="AD2938" s="88">
        <v>0</v>
      </c>
      <c r="AE2938" s="88">
        <v>0</v>
      </c>
      <c r="AF2938" s="88">
        <v>0</v>
      </c>
      <c r="AG2938" s="88">
        <v>0</v>
      </c>
      <c r="AH2938" s="139">
        <v>0</v>
      </c>
      <c r="AI2938" s="139">
        <v>0</v>
      </c>
      <c r="AU2938" s="88"/>
    </row>
    <row r="2939" spans="3:47" s="11" customFormat="1" outlineLevel="2" x14ac:dyDescent="0.2">
      <c r="C2939" s="119" t="s">
        <v>156</v>
      </c>
      <c r="E2939" s="134"/>
      <c r="F2939" s="159" t="s">
        <v>152</v>
      </c>
      <c r="H2939" s="72" t="s">
        <v>180</v>
      </c>
      <c r="P2939" s="149"/>
      <c r="Q2939" s="135" t="s">
        <v>110</v>
      </c>
      <c r="R2939" s="136"/>
      <c r="S2939" s="88"/>
      <c r="T2939" s="88"/>
      <c r="U2939" s="137">
        <v>0</v>
      </c>
      <c r="V2939" s="137">
        <v>0</v>
      </c>
      <c r="W2939" s="138">
        <v>0</v>
      </c>
      <c r="X2939" s="137">
        <v>0</v>
      </c>
      <c r="Y2939" s="88">
        <v>0</v>
      </c>
      <c r="Z2939" s="88">
        <v>0</v>
      </c>
      <c r="AA2939" s="88">
        <v>0</v>
      </c>
      <c r="AB2939" s="88">
        <v>0</v>
      </c>
      <c r="AC2939" s="88">
        <v>0</v>
      </c>
      <c r="AD2939" s="88">
        <v>0</v>
      </c>
      <c r="AE2939" s="88">
        <v>0</v>
      </c>
      <c r="AF2939" s="88">
        <v>0</v>
      </c>
      <c r="AG2939" s="88">
        <v>0</v>
      </c>
      <c r="AH2939" s="139">
        <v>0</v>
      </c>
      <c r="AI2939" s="139">
        <v>0</v>
      </c>
      <c r="AU2939" s="88"/>
    </row>
    <row r="2940" spans="3:47" s="11" customFormat="1" outlineLevel="2" x14ac:dyDescent="0.2">
      <c r="C2940" s="119" t="s">
        <v>156</v>
      </c>
      <c r="E2940" s="134"/>
      <c r="F2940" s="159" t="s">
        <v>152</v>
      </c>
      <c r="H2940" s="72" t="s">
        <v>180</v>
      </c>
      <c r="P2940" s="149"/>
      <c r="Q2940" s="135" t="s">
        <v>110</v>
      </c>
      <c r="R2940" s="136"/>
      <c r="S2940" s="88"/>
      <c r="T2940" s="88"/>
      <c r="U2940" s="137">
        <v>0</v>
      </c>
      <c r="V2940" s="137">
        <v>0</v>
      </c>
      <c r="W2940" s="138">
        <v>0</v>
      </c>
      <c r="X2940" s="137">
        <v>0</v>
      </c>
      <c r="Y2940" s="88">
        <v>0</v>
      </c>
      <c r="Z2940" s="88">
        <v>0</v>
      </c>
      <c r="AA2940" s="88">
        <v>0</v>
      </c>
      <c r="AB2940" s="88">
        <v>0</v>
      </c>
      <c r="AC2940" s="88">
        <v>0</v>
      </c>
      <c r="AD2940" s="88">
        <v>0</v>
      </c>
      <c r="AE2940" s="88">
        <v>0</v>
      </c>
      <c r="AF2940" s="88">
        <v>0</v>
      </c>
      <c r="AG2940" s="88">
        <v>0</v>
      </c>
      <c r="AH2940" s="139">
        <v>0</v>
      </c>
      <c r="AI2940" s="139">
        <v>0</v>
      </c>
      <c r="AU2940" s="88"/>
    </row>
    <row r="2941" spans="3:47" s="11" customFormat="1" outlineLevel="2" x14ac:dyDescent="0.2">
      <c r="C2941" s="119" t="s">
        <v>156</v>
      </c>
      <c r="E2941" s="134"/>
      <c r="F2941" s="159" t="s">
        <v>152</v>
      </c>
      <c r="H2941" s="72" t="s">
        <v>180</v>
      </c>
      <c r="P2941" s="149"/>
      <c r="Q2941" s="135" t="s">
        <v>110</v>
      </c>
      <c r="R2941" s="136"/>
      <c r="S2941" s="88"/>
      <c r="T2941" s="88"/>
      <c r="U2941" s="137">
        <v>0</v>
      </c>
      <c r="V2941" s="137">
        <v>0</v>
      </c>
      <c r="W2941" s="138">
        <v>0</v>
      </c>
      <c r="X2941" s="137">
        <v>0</v>
      </c>
      <c r="Y2941" s="88">
        <v>0</v>
      </c>
      <c r="Z2941" s="88">
        <v>0</v>
      </c>
      <c r="AA2941" s="88">
        <v>0</v>
      </c>
      <c r="AB2941" s="88">
        <v>0</v>
      </c>
      <c r="AC2941" s="88">
        <v>0</v>
      </c>
      <c r="AD2941" s="88">
        <v>0</v>
      </c>
      <c r="AE2941" s="88">
        <v>0</v>
      </c>
      <c r="AF2941" s="88">
        <v>0</v>
      </c>
      <c r="AG2941" s="88">
        <v>0</v>
      </c>
      <c r="AH2941" s="139">
        <v>0</v>
      </c>
      <c r="AI2941" s="139">
        <v>0</v>
      </c>
      <c r="AU2941" s="88"/>
    </row>
    <row r="2942" spans="3:47" s="11" customFormat="1" outlineLevel="2" x14ac:dyDescent="0.2">
      <c r="C2942" s="119" t="s">
        <v>156</v>
      </c>
      <c r="E2942" s="134"/>
      <c r="F2942" s="159" t="s">
        <v>152</v>
      </c>
      <c r="H2942" s="72" t="s">
        <v>180</v>
      </c>
      <c r="P2942" s="149"/>
      <c r="Q2942" s="135" t="s">
        <v>110</v>
      </c>
      <c r="R2942" s="136"/>
      <c r="S2942" s="88"/>
      <c r="T2942" s="88"/>
      <c r="U2942" s="137">
        <v>0</v>
      </c>
      <c r="V2942" s="137">
        <v>0</v>
      </c>
      <c r="W2942" s="138">
        <v>0</v>
      </c>
      <c r="X2942" s="137">
        <v>0</v>
      </c>
      <c r="Y2942" s="88">
        <v>0</v>
      </c>
      <c r="Z2942" s="88">
        <v>0</v>
      </c>
      <c r="AA2942" s="88">
        <v>0</v>
      </c>
      <c r="AB2942" s="88">
        <v>0</v>
      </c>
      <c r="AC2942" s="88">
        <v>0</v>
      </c>
      <c r="AD2942" s="88">
        <v>0</v>
      </c>
      <c r="AE2942" s="88">
        <v>0</v>
      </c>
      <c r="AF2942" s="88">
        <v>0</v>
      </c>
      <c r="AG2942" s="88">
        <v>0</v>
      </c>
      <c r="AH2942" s="139">
        <v>0</v>
      </c>
      <c r="AI2942" s="139">
        <v>0</v>
      </c>
      <c r="AU2942" s="88"/>
    </row>
    <row r="2943" spans="3:47" s="11" customFormat="1" outlineLevel="2" x14ac:dyDescent="0.2">
      <c r="C2943" s="119" t="s">
        <v>156</v>
      </c>
      <c r="E2943" s="134"/>
      <c r="F2943" s="159" t="s">
        <v>152</v>
      </c>
      <c r="H2943" s="72" t="s">
        <v>180</v>
      </c>
      <c r="P2943" s="149"/>
      <c r="Q2943" s="135" t="s">
        <v>110</v>
      </c>
      <c r="R2943" s="136"/>
      <c r="S2943" s="88"/>
      <c r="T2943" s="88"/>
      <c r="U2943" s="137">
        <v>0</v>
      </c>
      <c r="V2943" s="137">
        <v>0</v>
      </c>
      <c r="W2943" s="138">
        <v>0</v>
      </c>
      <c r="X2943" s="137">
        <v>0</v>
      </c>
      <c r="Y2943" s="88">
        <v>0</v>
      </c>
      <c r="Z2943" s="88">
        <v>0</v>
      </c>
      <c r="AA2943" s="88">
        <v>0</v>
      </c>
      <c r="AB2943" s="88">
        <v>0</v>
      </c>
      <c r="AC2943" s="88">
        <v>0</v>
      </c>
      <c r="AD2943" s="88">
        <v>0</v>
      </c>
      <c r="AE2943" s="88">
        <v>0</v>
      </c>
      <c r="AF2943" s="88">
        <v>0</v>
      </c>
      <c r="AG2943" s="88">
        <v>0</v>
      </c>
      <c r="AH2943" s="139">
        <v>0</v>
      </c>
      <c r="AI2943" s="139">
        <v>0</v>
      </c>
      <c r="AU2943" s="88"/>
    </row>
    <row r="2944" spans="3:47" s="11" customFormat="1" outlineLevel="2" x14ac:dyDescent="0.2">
      <c r="C2944" s="119" t="s">
        <v>156</v>
      </c>
      <c r="E2944" s="134"/>
      <c r="F2944" s="159" t="s">
        <v>152</v>
      </c>
      <c r="H2944" s="72" t="s">
        <v>180</v>
      </c>
      <c r="P2944" s="149"/>
      <c r="Q2944" s="135" t="s">
        <v>110</v>
      </c>
      <c r="R2944" s="136"/>
      <c r="S2944" s="88"/>
      <c r="T2944" s="88"/>
      <c r="U2944" s="137">
        <v>0</v>
      </c>
      <c r="V2944" s="137">
        <v>0</v>
      </c>
      <c r="W2944" s="138">
        <v>0</v>
      </c>
      <c r="X2944" s="137">
        <v>0</v>
      </c>
      <c r="Y2944" s="88">
        <v>0</v>
      </c>
      <c r="Z2944" s="88">
        <v>0</v>
      </c>
      <c r="AA2944" s="88">
        <v>0</v>
      </c>
      <c r="AB2944" s="88">
        <v>0</v>
      </c>
      <c r="AC2944" s="88">
        <v>0</v>
      </c>
      <c r="AD2944" s="88">
        <v>0</v>
      </c>
      <c r="AE2944" s="88">
        <v>0</v>
      </c>
      <c r="AF2944" s="88">
        <v>0</v>
      </c>
      <c r="AG2944" s="88">
        <v>0</v>
      </c>
      <c r="AH2944" s="139">
        <v>0</v>
      </c>
      <c r="AI2944" s="139">
        <v>0</v>
      </c>
      <c r="AU2944" s="88"/>
    </row>
    <row r="2945" spans="3:47" s="11" customFormat="1" outlineLevel="2" x14ac:dyDescent="0.2">
      <c r="C2945" s="119" t="s">
        <v>156</v>
      </c>
      <c r="E2945" s="134"/>
      <c r="F2945" s="159" t="s">
        <v>152</v>
      </c>
      <c r="H2945" s="72" t="s">
        <v>180</v>
      </c>
      <c r="P2945" s="149"/>
      <c r="Q2945" s="135" t="s">
        <v>110</v>
      </c>
      <c r="R2945" s="136"/>
      <c r="S2945" s="88"/>
      <c r="T2945" s="88"/>
      <c r="U2945" s="137">
        <v>0</v>
      </c>
      <c r="V2945" s="137">
        <v>0</v>
      </c>
      <c r="W2945" s="138">
        <v>0</v>
      </c>
      <c r="X2945" s="137">
        <v>0</v>
      </c>
      <c r="Y2945" s="88">
        <v>0</v>
      </c>
      <c r="Z2945" s="88">
        <v>0</v>
      </c>
      <c r="AA2945" s="88">
        <v>0</v>
      </c>
      <c r="AB2945" s="88">
        <v>0</v>
      </c>
      <c r="AC2945" s="88">
        <v>0</v>
      </c>
      <c r="AD2945" s="88">
        <v>0</v>
      </c>
      <c r="AE2945" s="88">
        <v>0</v>
      </c>
      <c r="AF2945" s="88">
        <v>0</v>
      </c>
      <c r="AG2945" s="88">
        <v>0</v>
      </c>
      <c r="AH2945" s="139">
        <v>0</v>
      </c>
      <c r="AI2945" s="139">
        <v>0</v>
      </c>
      <c r="AU2945" s="88"/>
    </row>
    <row r="2946" spans="3:47" s="11" customFormat="1" outlineLevel="2" x14ac:dyDescent="0.2">
      <c r="C2946" s="119" t="s">
        <v>156</v>
      </c>
      <c r="E2946" s="140"/>
      <c r="F2946" s="160" t="s">
        <v>152</v>
      </c>
      <c r="G2946" s="142"/>
      <c r="H2946" s="161" t="s">
        <v>180</v>
      </c>
      <c r="I2946" s="142"/>
      <c r="J2946" s="142"/>
      <c r="K2946" s="142"/>
      <c r="L2946" s="142"/>
      <c r="M2946" s="142"/>
      <c r="N2946" s="142"/>
      <c r="O2946" s="142"/>
      <c r="P2946" s="155"/>
      <c r="Q2946" s="143" t="s">
        <v>110</v>
      </c>
      <c r="R2946" s="144"/>
      <c r="S2946" s="145"/>
      <c r="T2946" s="145"/>
      <c r="U2946" s="146">
        <v>0</v>
      </c>
      <c r="V2946" s="146">
        <v>0</v>
      </c>
      <c r="W2946" s="147">
        <v>0</v>
      </c>
      <c r="X2946" s="146">
        <v>0</v>
      </c>
      <c r="Y2946" s="145">
        <v>0</v>
      </c>
      <c r="Z2946" s="145">
        <v>0</v>
      </c>
      <c r="AA2946" s="145">
        <v>0</v>
      </c>
      <c r="AB2946" s="145">
        <v>0</v>
      </c>
      <c r="AC2946" s="145">
        <v>0</v>
      </c>
      <c r="AD2946" s="145">
        <v>0</v>
      </c>
      <c r="AE2946" s="145">
        <v>0</v>
      </c>
      <c r="AF2946" s="145">
        <v>0</v>
      </c>
      <c r="AG2946" s="145">
        <v>0</v>
      </c>
      <c r="AH2946" s="148">
        <v>0</v>
      </c>
      <c r="AI2946" s="148">
        <v>0</v>
      </c>
      <c r="AU2946" s="88"/>
    </row>
    <row r="2947" spans="3:47" s="11" customFormat="1" outlineLevel="2" x14ac:dyDescent="0.2">
      <c r="C2947" s="119" t="s">
        <v>156</v>
      </c>
      <c r="F2947" s="159"/>
      <c r="P2947" s="149" t="s">
        <v>181</v>
      </c>
      <c r="Q2947" s="16" t="s">
        <v>110</v>
      </c>
      <c r="R2947" s="150"/>
      <c r="S2947" s="150"/>
      <c r="T2947" s="150"/>
      <c r="U2947" s="150">
        <v>0</v>
      </c>
      <c r="V2947" s="150">
        <v>0</v>
      </c>
      <c r="W2947" s="150">
        <v>0</v>
      </c>
      <c r="X2947" s="150">
        <v>186.45071144628497</v>
      </c>
      <c r="Y2947" s="150">
        <v>251.02185247093485</v>
      </c>
      <c r="Z2947" s="150">
        <v>88.993320941434391</v>
      </c>
      <c r="AA2947" s="150">
        <v>0</v>
      </c>
      <c r="AB2947" s="150">
        <v>14.017097574465849</v>
      </c>
      <c r="AC2947" s="150">
        <v>0</v>
      </c>
      <c r="AD2947" s="150">
        <v>10.061908038360755</v>
      </c>
      <c r="AE2947" s="150">
        <v>81.718141236591038</v>
      </c>
      <c r="AF2947" s="150">
        <v>488.86381122790408</v>
      </c>
      <c r="AG2947" s="150">
        <v>41.878877566028265</v>
      </c>
      <c r="AH2947" s="150">
        <v>86.192349938921765</v>
      </c>
      <c r="AI2947" s="150">
        <v>10.932968736219069</v>
      </c>
      <c r="AU2947" s="88"/>
    </row>
    <row r="2948" spans="3:47" s="11" customFormat="1" outlineLevel="2" x14ac:dyDescent="0.2">
      <c r="C2948" s="119" t="s">
        <v>156</v>
      </c>
      <c r="P2948" s="149" t="s">
        <v>182</v>
      </c>
      <c r="Q2948" s="16" t="s">
        <v>110</v>
      </c>
      <c r="R2948" s="150"/>
      <c r="S2948" s="150"/>
      <c r="T2948" s="150"/>
      <c r="U2948" s="150">
        <v>0</v>
      </c>
      <c r="V2948" s="150">
        <v>0</v>
      </c>
      <c r="W2948" s="150">
        <v>0</v>
      </c>
      <c r="X2948" s="150">
        <v>0</v>
      </c>
      <c r="Y2948" s="150">
        <v>0</v>
      </c>
      <c r="Z2948" s="150">
        <v>0</v>
      </c>
      <c r="AA2948" s="150">
        <v>0</v>
      </c>
      <c r="AB2948" s="150">
        <v>0</v>
      </c>
      <c r="AC2948" s="150">
        <v>0</v>
      </c>
      <c r="AD2948" s="150">
        <v>0</v>
      </c>
      <c r="AE2948" s="150">
        <v>0</v>
      </c>
      <c r="AF2948" s="150">
        <v>0</v>
      </c>
      <c r="AG2948" s="150">
        <v>0</v>
      </c>
      <c r="AH2948" s="150">
        <v>0</v>
      </c>
      <c r="AI2948" s="150">
        <v>0</v>
      </c>
      <c r="AU2948" s="88"/>
    </row>
    <row r="2949" spans="3:47" s="11" customFormat="1" outlineLevel="2" x14ac:dyDescent="0.2">
      <c r="C2949" s="119" t="s">
        <v>156</v>
      </c>
      <c r="F2949" s="124"/>
      <c r="P2949" s="149" t="s">
        <v>183</v>
      </c>
      <c r="Q2949" s="16" t="s">
        <v>110</v>
      </c>
      <c r="R2949" s="150"/>
      <c r="S2949" s="150"/>
      <c r="T2949" s="150"/>
      <c r="U2949" s="150">
        <v>0</v>
      </c>
      <c r="V2949" s="150">
        <v>0</v>
      </c>
      <c r="W2949" s="150">
        <v>0</v>
      </c>
      <c r="X2949" s="150">
        <v>186.45071144628497</v>
      </c>
      <c r="Y2949" s="150">
        <v>251.02185247093485</v>
      </c>
      <c r="Z2949" s="150">
        <v>88.993320941434391</v>
      </c>
      <c r="AA2949" s="150">
        <v>0</v>
      </c>
      <c r="AB2949" s="150">
        <v>14.017097574465849</v>
      </c>
      <c r="AC2949" s="150">
        <v>0</v>
      </c>
      <c r="AD2949" s="150">
        <v>10.061908038360755</v>
      </c>
      <c r="AE2949" s="150">
        <v>81.718141236591038</v>
      </c>
      <c r="AF2949" s="150">
        <v>488.86381122790408</v>
      </c>
      <c r="AG2949" s="150">
        <v>41.878877566028265</v>
      </c>
      <c r="AH2949" s="150">
        <v>86.192349938921765</v>
      </c>
      <c r="AI2949" s="150">
        <v>10.932968736219069</v>
      </c>
      <c r="AU2949" s="88"/>
    </row>
    <row r="2950" spans="3:47" s="11" customFormat="1" outlineLevel="2" x14ac:dyDescent="0.2">
      <c r="C2950" s="119" t="s">
        <v>156</v>
      </c>
      <c r="F2950" s="124"/>
      <c r="P2950" s="149"/>
      <c r="Q2950" s="16"/>
      <c r="R2950" s="88"/>
      <c r="S2950" s="88"/>
      <c r="T2950" s="88"/>
      <c r="U2950" s="88"/>
      <c r="V2950" s="88"/>
      <c r="W2950" s="88"/>
      <c r="X2950" s="88"/>
      <c r="Y2950" s="88"/>
      <c r="Z2950" s="88"/>
      <c r="AA2950" s="88"/>
      <c r="AB2950" s="88"/>
      <c r="AC2950" s="88"/>
      <c r="AD2950" s="88"/>
      <c r="AE2950" s="88"/>
      <c r="AF2950" s="88"/>
      <c r="AG2950" s="88"/>
      <c r="AH2950" s="88"/>
      <c r="AI2950" s="88"/>
      <c r="AU2950" s="88"/>
    </row>
    <row r="2951" spans="3:47" outlineLevel="1" x14ac:dyDescent="0.2">
      <c r="C2951" s="119" t="s">
        <v>156</v>
      </c>
      <c r="D2951" s="11"/>
      <c r="E2951" s="162" t="s">
        <v>184</v>
      </c>
      <c r="F2951" s="121"/>
      <c r="G2951" s="121"/>
      <c r="H2951" s="121"/>
      <c r="I2951" s="121"/>
      <c r="J2951" s="121"/>
      <c r="K2951" s="121"/>
      <c r="L2951" s="121"/>
      <c r="M2951" s="121"/>
      <c r="N2951" s="121"/>
      <c r="O2951" s="121"/>
      <c r="P2951" s="121"/>
      <c r="Q2951" s="122"/>
      <c r="R2951" s="123"/>
      <c r="S2951" s="123"/>
      <c r="T2951" s="123"/>
      <c r="U2951" s="123"/>
      <c r="V2951" s="123"/>
      <c r="W2951" s="123"/>
      <c r="X2951" s="123"/>
      <c r="Y2951" s="123"/>
      <c r="Z2951" s="123"/>
      <c r="AA2951" s="123"/>
      <c r="AB2951" s="123"/>
      <c r="AC2951" s="123"/>
      <c r="AD2951" s="123"/>
      <c r="AE2951" s="123"/>
      <c r="AF2951" s="123"/>
      <c r="AG2951" s="123"/>
      <c r="AH2951" s="123"/>
      <c r="AI2951" s="123"/>
      <c r="AT2951" s="11"/>
      <c r="AU2951" s="88"/>
    </row>
    <row r="2952" spans="3:47" outlineLevel="2" x14ac:dyDescent="0.2">
      <c r="C2952" s="119" t="s">
        <v>156</v>
      </c>
      <c r="D2952" s="11"/>
      <c r="E2952" s="11"/>
      <c r="F2952" s="11"/>
      <c r="G2952" s="16"/>
      <c r="H2952" s="163" t="s">
        <v>6</v>
      </c>
      <c r="I2952" s="163" t="s">
        <v>5</v>
      </c>
      <c r="J2952" s="163" t="s">
        <v>129</v>
      </c>
      <c r="K2952" s="163" t="s">
        <v>128</v>
      </c>
      <c r="L2952" s="11"/>
      <c r="M2952" s="11"/>
      <c r="N2952" s="11"/>
      <c r="O2952" s="11"/>
      <c r="P2952" s="149"/>
      <c r="Q2952" s="164"/>
      <c r="V2952" s="165"/>
      <c r="W2952" s="150"/>
      <c r="X2952" s="150"/>
      <c r="Y2952" s="150"/>
      <c r="Z2952" s="150"/>
      <c r="AA2952" s="150"/>
      <c r="AB2952" s="150"/>
      <c r="AC2952" s="150"/>
      <c r="AD2952" s="150"/>
      <c r="AE2952" s="150"/>
      <c r="AF2952" s="150"/>
      <c r="AG2952" s="150"/>
      <c r="AH2952" s="150"/>
      <c r="AI2952" s="150"/>
      <c r="AT2952" s="11"/>
      <c r="AU2952" s="88"/>
    </row>
    <row r="2953" spans="3:47" outlineLevel="2" x14ac:dyDescent="0.2">
      <c r="C2953" s="119" t="s">
        <v>156</v>
      </c>
      <c r="D2953" s="167">
        <v>0</v>
      </c>
      <c r="E2953" s="11"/>
      <c r="F2953" s="125" t="s">
        <v>209</v>
      </c>
      <c r="G2953" s="168" t="s">
        <v>130</v>
      </c>
      <c r="H2953" s="169">
        <v>0</v>
      </c>
      <c r="I2953" s="170">
        <v>1</v>
      </c>
      <c r="J2953" s="170">
        <v>1</v>
      </c>
      <c r="K2953" s="171">
        <v>0</v>
      </c>
      <c r="L2953" s="11"/>
      <c r="M2953" s="11"/>
      <c r="N2953" s="11"/>
      <c r="O2953" s="11"/>
      <c r="P2953" s="149"/>
      <c r="Q2953" s="164"/>
      <c r="V2953" s="165"/>
      <c r="W2953" s="11"/>
      <c r="X2953" s="11"/>
      <c r="Y2953" s="150"/>
      <c r="Z2953" s="150"/>
      <c r="AA2953" s="150"/>
      <c r="AB2953" s="150"/>
      <c r="AC2953" s="150"/>
      <c r="AD2953" s="150"/>
      <c r="AE2953" s="150"/>
      <c r="AF2953" s="150"/>
      <c r="AG2953" s="11"/>
      <c r="AH2953" s="11"/>
      <c r="AI2953" s="11"/>
      <c r="AT2953" s="11"/>
      <c r="AU2953" s="88"/>
    </row>
    <row r="2954" spans="3:47" outlineLevel="2" x14ac:dyDescent="0.2">
      <c r="C2954" s="119" t="s">
        <v>156</v>
      </c>
      <c r="D2954" s="167">
        <v>0</v>
      </c>
      <c r="E2954" s="11"/>
      <c r="F2954" s="134" t="s">
        <v>31</v>
      </c>
      <c r="G2954" s="16" t="s">
        <v>130</v>
      </c>
      <c r="H2954" s="172">
        <v>1</v>
      </c>
      <c r="I2954" s="173">
        <v>0</v>
      </c>
      <c r="J2954" s="173">
        <v>1</v>
      </c>
      <c r="K2954" s="174">
        <v>0</v>
      </c>
      <c r="L2954" s="11"/>
      <c r="M2954" s="11"/>
      <c r="N2954" s="11"/>
      <c r="O2954" s="11"/>
      <c r="P2954" s="149"/>
      <c r="Q2954" s="164"/>
      <c r="V2954" s="165"/>
      <c r="W2954" s="11"/>
      <c r="X2954" s="11"/>
      <c r="Y2954" s="150"/>
      <c r="Z2954" s="150"/>
      <c r="AA2954" s="150"/>
      <c r="AB2954" s="150"/>
      <c r="AC2954" s="150"/>
      <c r="AD2954" s="150"/>
      <c r="AE2954" s="150"/>
      <c r="AF2954" s="150"/>
      <c r="AG2954" s="11"/>
      <c r="AH2954" s="11"/>
      <c r="AI2954" s="11"/>
      <c r="AT2954" s="11"/>
      <c r="AU2954" s="88"/>
    </row>
    <row r="2955" spans="3:47" outlineLevel="2" x14ac:dyDescent="0.2">
      <c r="C2955" s="119" t="s">
        <v>156</v>
      </c>
      <c r="D2955" s="167">
        <v>0</v>
      </c>
      <c r="E2955" s="11"/>
      <c r="F2955" s="134" t="s">
        <v>28</v>
      </c>
      <c r="G2955" s="16" t="s">
        <v>130</v>
      </c>
      <c r="H2955" s="172">
        <v>1</v>
      </c>
      <c r="I2955" s="173">
        <v>0</v>
      </c>
      <c r="J2955" s="173">
        <v>1</v>
      </c>
      <c r="K2955" s="174">
        <v>0</v>
      </c>
      <c r="L2955" s="11"/>
      <c r="M2955" s="11"/>
      <c r="N2955" s="11"/>
      <c r="O2955" s="11"/>
      <c r="P2955" s="149"/>
      <c r="Q2955" s="164"/>
      <c r="V2955" s="165"/>
      <c r="W2955" s="150"/>
      <c r="X2955" s="150"/>
      <c r="Y2955" s="150"/>
      <c r="Z2955" s="150"/>
      <c r="AA2955" s="150"/>
      <c r="AB2955" s="150"/>
      <c r="AC2955" s="150"/>
      <c r="AD2955" s="150"/>
      <c r="AE2955" s="150"/>
      <c r="AF2955" s="150"/>
      <c r="AG2955" s="11"/>
      <c r="AH2955" s="11"/>
      <c r="AI2955" s="11"/>
      <c r="AT2955" s="11"/>
      <c r="AU2955" s="88"/>
    </row>
    <row r="2956" spans="3:47" outlineLevel="2" x14ac:dyDescent="0.2">
      <c r="C2956" s="119" t="s">
        <v>156</v>
      </c>
      <c r="D2956" s="167">
        <v>0</v>
      </c>
      <c r="E2956" s="11"/>
      <c r="F2956" s="134" t="s">
        <v>210</v>
      </c>
      <c r="G2956" s="16" t="s">
        <v>130</v>
      </c>
      <c r="H2956" s="172">
        <v>0.8</v>
      </c>
      <c r="I2956" s="173">
        <v>0.19999999999999996</v>
      </c>
      <c r="J2956" s="173">
        <v>0.5</v>
      </c>
      <c r="K2956" s="174">
        <v>0.5</v>
      </c>
      <c r="L2956" s="11"/>
      <c r="M2956" s="11"/>
      <c r="N2956" s="11"/>
      <c r="O2956" s="11"/>
      <c r="P2956" s="149"/>
      <c r="Q2956" s="164"/>
      <c r="V2956" s="165"/>
      <c r="W2956" s="150"/>
      <c r="X2956" s="150"/>
      <c r="Y2956" s="150"/>
      <c r="Z2956" s="150"/>
      <c r="AA2956" s="150"/>
      <c r="AB2956" s="150"/>
      <c r="AC2956" s="150"/>
      <c r="AD2956" s="150"/>
      <c r="AE2956" s="150"/>
      <c r="AF2956" s="150"/>
      <c r="AG2956" s="11"/>
      <c r="AH2956" s="11"/>
      <c r="AI2956" s="11"/>
      <c r="AT2956" s="11"/>
      <c r="AU2956" s="88"/>
    </row>
    <row r="2957" spans="3:47" outlineLevel="2" x14ac:dyDescent="0.2">
      <c r="C2957" s="119" t="s">
        <v>156</v>
      </c>
      <c r="D2957" s="167">
        <v>0</v>
      </c>
      <c r="E2957" s="11"/>
      <c r="F2957" s="134" t="s">
        <v>211</v>
      </c>
      <c r="G2957" s="16" t="s">
        <v>130</v>
      </c>
      <c r="H2957" s="172">
        <v>1</v>
      </c>
      <c r="I2957" s="173">
        <v>0</v>
      </c>
      <c r="J2957" s="173">
        <v>0.5</v>
      </c>
      <c r="K2957" s="174">
        <v>0.5</v>
      </c>
      <c r="L2957" s="11"/>
      <c r="M2957" s="11"/>
      <c r="N2957" s="11"/>
      <c r="O2957" s="11"/>
      <c r="P2957" s="149"/>
      <c r="Q2957" s="164"/>
      <c r="V2957" s="165"/>
      <c r="W2957" s="150"/>
      <c r="X2957" s="150"/>
      <c r="Y2957" s="150"/>
      <c r="Z2957" s="150"/>
      <c r="AA2957" s="150"/>
      <c r="AB2957" s="150"/>
      <c r="AC2957" s="150"/>
      <c r="AD2957" s="150"/>
      <c r="AE2957" s="150"/>
      <c r="AF2957" s="150"/>
      <c r="AG2957" s="11"/>
      <c r="AH2957" s="11"/>
      <c r="AI2957" s="11"/>
      <c r="AT2957" s="11"/>
      <c r="AU2957" s="88"/>
    </row>
    <row r="2958" spans="3:47" outlineLevel="2" x14ac:dyDescent="0.2">
      <c r="C2958" s="119" t="s">
        <v>156</v>
      </c>
      <c r="D2958" s="167">
        <v>0</v>
      </c>
      <c r="E2958" s="11"/>
      <c r="F2958" s="134" t="s">
        <v>212</v>
      </c>
      <c r="G2958" s="16" t="s">
        <v>130</v>
      </c>
      <c r="H2958" s="172">
        <v>0.8</v>
      </c>
      <c r="I2958" s="173">
        <v>0.19999999999999996</v>
      </c>
      <c r="J2958" s="173">
        <v>1</v>
      </c>
      <c r="K2958" s="174">
        <v>0</v>
      </c>
      <c r="L2958" s="11"/>
      <c r="M2958" s="11"/>
      <c r="N2958" s="11"/>
      <c r="O2958" s="11"/>
      <c r="P2958" s="149"/>
      <c r="Q2958" s="164"/>
      <c r="V2958" s="165"/>
      <c r="W2958" s="150"/>
      <c r="X2958" s="150"/>
      <c r="Y2958" s="150"/>
      <c r="Z2958" s="150"/>
      <c r="AA2958" s="150"/>
      <c r="AB2958" s="150"/>
      <c r="AC2958" s="150"/>
      <c r="AD2958" s="150"/>
      <c r="AE2958" s="150"/>
      <c r="AF2958" s="150"/>
      <c r="AG2958" s="11"/>
      <c r="AH2958" s="11"/>
      <c r="AI2958" s="11"/>
      <c r="AT2958" s="11"/>
      <c r="AU2958" s="88"/>
    </row>
    <row r="2959" spans="3:47" outlineLevel="2" x14ac:dyDescent="0.2">
      <c r="C2959" s="119" t="s">
        <v>156</v>
      </c>
      <c r="D2959" s="167">
        <v>0</v>
      </c>
      <c r="E2959" s="11"/>
      <c r="F2959" s="134" t="s">
        <v>213</v>
      </c>
      <c r="G2959" s="16" t="s">
        <v>130</v>
      </c>
      <c r="H2959" s="172">
        <v>1</v>
      </c>
      <c r="I2959" s="173">
        <v>0</v>
      </c>
      <c r="J2959" s="173">
        <v>1</v>
      </c>
      <c r="K2959" s="174">
        <v>0</v>
      </c>
      <c r="L2959" s="11"/>
      <c r="M2959" s="11"/>
      <c r="N2959" s="11"/>
      <c r="O2959" s="11"/>
      <c r="P2959" s="149"/>
      <c r="Q2959" s="164"/>
      <c r="V2959" s="165"/>
      <c r="W2959" s="150"/>
      <c r="X2959" s="150"/>
      <c r="Y2959" s="150"/>
      <c r="Z2959" s="150"/>
      <c r="AA2959" s="150"/>
      <c r="AB2959" s="150"/>
      <c r="AC2959" s="150"/>
      <c r="AD2959" s="150"/>
      <c r="AE2959" s="150"/>
      <c r="AF2959" s="150"/>
      <c r="AG2959" s="11"/>
      <c r="AH2959" s="11"/>
      <c r="AI2959" s="11"/>
      <c r="AT2959" s="11"/>
      <c r="AU2959" s="88"/>
    </row>
    <row r="2960" spans="3:47" outlineLevel="2" x14ac:dyDescent="0.2">
      <c r="C2960" s="119" t="s">
        <v>156</v>
      </c>
      <c r="D2960" s="167">
        <v>0</v>
      </c>
      <c r="E2960" s="11"/>
      <c r="F2960" s="134" t="s">
        <v>214</v>
      </c>
      <c r="G2960" s="16" t="s">
        <v>130</v>
      </c>
      <c r="H2960" s="172">
        <v>0.8</v>
      </c>
      <c r="I2960" s="173">
        <v>0.19999999999999996</v>
      </c>
      <c r="J2960" s="173">
        <v>1</v>
      </c>
      <c r="K2960" s="174">
        <v>0</v>
      </c>
      <c r="L2960" s="11"/>
      <c r="M2960" s="11"/>
      <c r="N2960" s="11"/>
      <c r="O2960" s="11"/>
      <c r="P2960" s="149"/>
      <c r="Q2960" s="164"/>
      <c r="V2960" s="165"/>
      <c r="W2960" s="150"/>
      <c r="X2960" s="150"/>
      <c r="Y2960" s="150"/>
      <c r="Z2960" s="150"/>
      <c r="AA2960" s="150"/>
      <c r="AB2960" s="150"/>
      <c r="AC2960" s="150"/>
      <c r="AD2960" s="150"/>
      <c r="AE2960" s="150"/>
      <c r="AF2960" s="150"/>
      <c r="AG2960" s="11"/>
      <c r="AH2960" s="11"/>
      <c r="AI2960" s="11"/>
      <c r="AT2960" s="11"/>
      <c r="AU2960" s="88"/>
    </row>
    <row r="2961" spans="3:47" outlineLevel="2" x14ac:dyDescent="0.2">
      <c r="C2961" s="119" t="s">
        <v>156</v>
      </c>
      <c r="D2961" s="167">
        <v>0</v>
      </c>
      <c r="E2961" s="11"/>
      <c r="F2961" s="134" t="s">
        <v>215</v>
      </c>
      <c r="G2961" s="16" t="s">
        <v>130</v>
      </c>
      <c r="H2961" s="172">
        <v>1</v>
      </c>
      <c r="I2961" s="173">
        <v>0</v>
      </c>
      <c r="J2961" s="173">
        <v>1</v>
      </c>
      <c r="K2961" s="174">
        <v>0</v>
      </c>
      <c r="L2961" s="11"/>
      <c r="M2961" s="11"/>
      <c r="N2961" s="11"/>
      <c r="O2961" s="11"/>
      <c r="P2961" s="149"/>
      <c r="Q2961" s="164"/>
      <c r="V2961" s="165"/>
      <c r="W2961" s="150"/>
      <c r="X2961" s="150"/>
      <c r="Y2961" s="150"/>
      <c r="Z2961" s="150"/>
      <c r="AA2961" s="150"/>
      <c r="AB2961" s="150"/>
      <c r="AC2961" s="150"/>
      <c r="AD2961" s="150"/>
      <c r="AE2961" s="150"/>
      <c r="AF2961" s="150"/>
      <c r="AG2961" s="11"/>
      <c r="AH2961" s="11"/>
      <c r="AI2961" s="11"/>
      <c r="AT2961" s="11"/>
      <c r="AU2961" s="88"/>
    </row>
    <row r="2962" spans="3:47" outlineLevel="2" x14ac:dyDescent="0.2">
      <c r="C2962" s="119" t="s">
        <v>156</v>
      </c>
      <c r="D2962" s="167">
        <v>0</v>
      </c>
      <c r="E2962" s="11"/>
      <c r="F2962" s="175" t="s">
        <v>216</v>
      </c>
      <c r="G2962" s="16" t="s">
        <v>130</v>
      </c>
      <c r="H2962" s="172">
        <v>1</v>
      </c>
      <c r="I2962" s="173">
        <v>0</v>
      </c>
      <c r="J2962" s="173">
        <v>1</v>
      </c>
      <c r="K2962" s="174">
        <v>0</v>
      </c>
      <c r="L2962" s="11"/>
      <c r="M2962" s="11"/>
      <c r="N2962" s="11"/>
      <c r="O2962" s="11"/>
      <c r="P2962" s="149"/>
      <c r="Q2962" s="164"/>
      <c r="V2962" s="165"/>
      <c r="W2962" s="150"/>
      <c r="X2962" s="150"/>
      <c r="Y2962" s="150"/>
      <c r="Z2962" s="150"/>
      <c r="AA2962" s="150"/>
      <c r="AB2962" s="150"/>
      <c r="AC2962" s="150"/>
      <c r="AD2962" s="150"/>
      <c r="AE2962" s="150"/>
      <c r="AF2962" s="150"/>
      <c r="AG2962" s="11"/>
      <c r="AH2962" s="11"/>
      <c r="AI2962" s="11"/>
      <c r="AT2962" s="11"/>
      <c r="AU2962" s="88"/>
    </row>
    <row r="2963" spans="3:47" outlineLevel="2" x14ac:dyDescent="0.2">
      <c r="C2963" s="119" t="s">
        <v>156</v>
      </c>
      <c r="D2963" s="167">
        <v>0</v>
      </c>
      <c r="E2963" s="11"/>
      <c r="F2963" s="175" t="s">
        <v>33</v>
      </c>
      <c r="G2963" s="16" t="s">
        <v>130</v>
      </c>
      <c r="H2963" s="172">
        <v>1</v>
      </c>
      <c r="I2963" s="173">
        <v>0</v>
      </c>
      <c r="J2963" s="173">
        <v>1</v>
      </c>
      <c r="K2963" s="174">
        <v>0</v>
      </c>
      <c r="L2963" s="11"/>
      <c r="M2963" s="11"/>
      <c r="N2963" s="11"/>
      <c r="O2963" s="11"/>
      <c r="P2963" s="149"/>
      <c r="Q2963" s="164"/>
      <c r="V2963" s="165"/>
      <c r="W2963" s="150"/>
      <c r="X2963" s="150"/>
      <c r="Y2963" s="150"/>
      <c r="Z2963" s="150"/>
      <c r="AA2963" s="150"/>
      <c r="AB2963" s="150"/>
      <c r="AC2963" s="150"/>
      <c r="AD2963" s="150"/>
      <c r="AE2963" s="150"/>
      <c r="AF2963" s="150"/>
      <c r="AG2963" s="11"/>
      <c r="AH2963" s="11"/>
      <c r="AI2963" s="11"/>
      <c r="AT2963" s="11"/>
      <c r="AU2963" s="88"/>
    </row>
    <row r="2964" spans="3:47" outlineLevel="2" x14ac:dyDescent="0.2">
      <c r="C2964" s="119" t="s">
        <v>156</v>
      </c>
      <c r="D2964" s="167">
        <v>0</v>
      </c>
      <c r="E2964" s="11"/>
      <c r="F2964" s="175" t="s">
        <v>34</v>
      </c>
      <c r="G2964" s="16" t="s">
        <v>130</v>
      </c>
      <c r="H2964" s="172">
        <v>1</v>
      </c>
      <c r="I2964" s="173">
        <v>0</v>
      </c>
      <c r="J2964" s="173">
        <v>1</v>
      </c>
      <c r="K2964" s="174">
        <v>0</v>
      </c>
      <c r="L2964" s="11"/>
      <c r="M2964" s="11"/>
      <c r="N2964" s="11"/>
      <c r="O2964" s="11"/>
      <c r="P2964" s="149"/>
      <c r="Q2964" s="164"/>
      <c r="V2964" s="165"/>
      <c r="W2964" s="150"/>
      <c r="X2964" s="150"/>
      <c r="Y2964" s="150"/>
      <c r="Z2964" s="150"/>
      <c r="AA2964" s="150"/>
      <c r="AB2964" s="150"/>
      <c r="AC2964" s="150"/>
      <c r="AD2964" s="150"/>
      <c r="AE2964" s="150"/>
      <c r="AF2964" s="150"/>
      <c r="AG2964" s="11"/>
      <c r="AH2964" s="11"/>
      <c r="AI2964" s="11"/>
      <c r="AT2964" s="11"/>
      <c r="AU2964" s="88"/>
    </row>
    <row r="2965" spans="3:47" outlineLevel="2" x14ac:dyDescent="0.2">
      <c r="C2965" s="119" t="s">
        <v>156</v>
      </c>
      <c r="D2965" s="167">
        <v>0</v>
      </c>
      <c r="E2965" s="11"/>
      <c r="F2965" s="175" t="s">
        <v>217</v>
      </c>
      <c r="G2965" s="16" t="s">
        <v>130</v>
      </c>
      <c r="H2965" s="172">
        <v>1</v>
      </c>
      <c r="I2965" s="173">
        <v>0</v>
      </c>
      <c r="J2965" s="173">
        <v>1</v>
      </c>
      <c r="K2965" s="174">
        <v>0</v>
      </c>
      <c r="L2965" s="11"/>
      <c r="M2965" s="11"/>
      <c r="N2965" s="11"/>
      <c r="O2965" s="11"/>
      <c r="P2965" s="149"/>
      <c r="Q2965" s="164"/>
      <c r="V2965" s="165"/>
      <c r="W2965" s="150"/>
      <c r="X2965" s="150"/>
      <c r="Y2965" s="150"/>
      <c r="Z2965" s="150"/>
      <c r="AA2965" s="150"/>
      <c r="AB2965" s="150"/>
      <c r="AC2965" s="150"/>
      <c r="AD2965" s="150"/>
      <c r="AE2965" s="150"/>
      <c r="AF2965" s="150"/>
      <c r="AG2965" s="11"/>
      <c r="AH2965" s="11"/>
      <c r="AI2965" s="11"/>
      <c r="AT2965" s="11"/>
      <c r="AU2965" s="88"/>
    </row>
    <row r="2966" spans="3:47" outlineLevel="2" x14ac:dyDescent="0.2">
      <c r="C2966" s="119" t="s">
        <v>156</v>
      </c>
      <c r="D2966" s="167">
        <v>0</v>
      </c>
      <c r="E2966" s="11"/>
      <c r="F2966" s="175" t="s">
        <v>152</v>
      </c>
      <c r="G2966" s="16" t="s">
        <v>130</v>
      </c>
      <c r="H2966" s="172">
        <v>0</v>
      </c>
      <c r="I2966" s="173">
        <v>1</v>
      </c>
      <c r="J2966" s="173">
        <v>0</v>
      </c>
      <c r="K2966" s="174">
        <v>0</v>
      </c>
      <c r="L2966" s="11"/>
      <c r="M2966" s="11"/>
      <c r="N2966" s="11"/>
      <c r="O2966" s="11"/>
      <c r="P2966" s="149"/>
      <c r="Q2966" s="164"/>
      <c r="V2966" s="165"/>
      <c r="W2966" s="150"/>
      <c r="X2966" s="150"/>
      <c r="Y2966" s="150"/>
      <c r="Z2966" s="150"/>
      <c r="AA2966" s="150"/>
      <c r="AB2966" s="150"/>
      <c r="AC2966" s="150"/>
      <c r="AD2966" s="150"/>
      <c r="AE2966" s="150"/>
      <c r="AF2966" s="150"/>
      <c r="AG2966" s="11"/>
      <c r="AH2966" s="11"/>
      <c r="AI2966" s="11"/>
      <c r="AT2966" s="11"/>
      <c r="AU2966" s="88"/>
    </row>
    <row r="2967" spans="3:47" outlineLevel="2" x14ac:dyDescent="0.2">
      <c r="C2967" s="119" t="s">
        <v>156</v>
      </c>
      <c r="D2967" s="167">
        <v>0</v>
      </c>
      <c r="E2967" s="11"/>
      <c r="F2967" s="176" t="s">
        <v>152</v>
      </c>
      <c r="G2967" s="177" t="s">
        <v>130</v>
      </c>
      <c r="H2967" s="178">
        <v>0</v>
      </c>
      <c r="I2967" s="179">
        <v>1</v>
      </c>
      <c r="J2967" s="179">
        <v>0</v>
      </c>
      <c r="K2967" s="180">
        <v>0</v>
      </c>
      <c r="L2967" s="11"/>
      <c r="M2967" s="11"/>
      <c r="N2967" s="11"/>
      <c r="O2967" s="11"/>
      <c r="P2967" s="149"/>
      <c r="Q2967" s="164"/>
      <c r="V2967" s="165"/>
      <c r="W2967" s="150"/>
      <c r="X2967" s="150"/>
      <c r="Y2967" s="150"/>
      <c r="Z2967" s="150"/>
      <c r="AA2967" s="150"/>
      <c r="AB2967" s="150"/>
      <c r="AC2967" s="150"/>
      <c r="AD2967" s="150"/>
      <c r="AE2967" s="150"/>
      <c r="AF2967" s="150"/>
      <c r="AG2967" s="11"/>
      <c r="AH2967" s="11"/>
      <c r="AI2967" s="11"/>
      <c r="AT2967" s="11"/>
      <c r="AU2967" s="88"/>
    </row>
    <row r="2968" spans="3:47" outlineLevel="2" x14ac:dyDescent="0.2">
      <c r="C2968" s="119" t="s">
        <v>156</v>
      </c>
      <c r="D2968" s="167">
        <v>0</v>
      </c>
      <c r="E2968" s="11"/>
      <c r="F2968" s="125" t="s">
        <v>152</v>
      </c>
      <c r="G2968" s="168" t="s">
        <v>130</v>
      </c>
      <c r="H2968" s="172">
        <v>0</v>
      </c>
      <c r="I2968" s="173">
        <v>1</v>
      </c>
      <c r="J2968" s="173">
        <v>0</v>
      </c>
      <c r="K2968" s="174">
        <v>0</v>
      </c>
      <c r="L2968" s="11"/>
      <c r="M2968" s="11"/>
      <c r="N2968" s="11"/>
      <c r="O2968" s="11"/>
      <c r="P2968" s="149"/>
      <c r="Q2968" s="164"/>
      <c r="V2968" s="165"/>
      <c r="W2968" s="150"/>
      <c r="X2968" s="150"/>
      <c r="Y2968" s="150"/>
      <c r="Z2968" s="150"/>
      <c r="AA2968" s="150"/>
      <c r="AB2968" s="150"/>
      <c r="AC2968" s="150"/>
      <c r="AD2968" s="150"/>
      <c r="AE2968" s="150"/>
      <c r="AF2968" s="150"/>
      <c r="AG2968" s="11"/>
      <c r="AH2968" s="11"/>
      <c r="AI2968" s="11"/>
      <c r="AT2968" s="11"/>
      <c r="AU2968" s="88"/>
    </row>
    <row r="2969" spans="3:47" outlineLevel="2" x14ac:dyDescent="0.2">
      <c r="C2969" s="119" t="s">
        <v>156</v>
      </c>
      <c r="D2969" s="167">
        <v>0</v>
      </c>
      <c r="E2969" s="11"/>
      <c r="F2969" s="134" t="s">
        <v>152</v>
      </c>
      <c r="G2969" s="16" t="s">
        <v>130</v>
      </c>
      <c r="H2969" s="172">
        <v>0</v>
      </c>
      <c r="I2969" s="173">
        <v>1</v>
      </c>
      <c r="J2969" s="173">
        <v>0</v>
      </c>
      <c r="K2969" s="174">
        <v>0</v>
      </c>
      <c r="L2969" s="11"/>
      <c r="M2969" s="11"/>
      <c r="N2969" s="11"/>
      <c r="O2969" s="11"/>
      <c r="P2969" s="149"/>
      <c r="Q2969" s="164"/>
      <c r="V2969" s="165"/>
      <c r="W2969" s="150"/>
      <c r="X2969" s="150"/>
      <c r="Y2969" s="150"/>
      <c r="Z2969" s="150"/>
      <c r="AA2969" s="150"/>
      <c r="AB2969" s="150"/>
      <c r="AC2969" s="150"/>
      <c r="AD2969" s="150"/>
      <c r="AE2969" s="150"/>
      <c r="AF2969" s="150"/>
      <c r="AG2969" s="11"/>
      <c r="AH2969" s="11"/>
      <c r="AI2969" s="11"/>
      <c r="AT2969" s="11"/>
      <c r="AU2969" s="88"/>
    </row>
    <row r="2970" spans="3:47" outlineLevel="2" x14ac:dyDescent="0.2">
      <c r="C2970" s="119" t="s">
        <v>156</v>
      </c>
      <c r="D2970" s="167">
        <v>0</v>
      </c>
      <c r="E2970" s="11"/>
      <c r="F2970" s="134" t="s">
        <v>152</v>
      </c>
      <c r="G2970" s="16" t="s">
        <v>130</v>
      </c>
      <c r="H2970" s="172">
        <v>0</v>
      </c>
      <c r="I2970" s="173">
        <v>1</v>
      </c>
      <c r="J2970" s="173">
        <v>0</v>
      </c>
      <c r="K2970" s="174">
        <v>0</v>
      </c>
      <c r="L2970" s="11"/>
      <c r="M2970" s="11"/>
      <c r="N2970" s="11"/>
      <c r="O2970" s="11"/>
      <c r="P2970" s="149"/>
      <c r="Q2970" s="164"/>
      <c r="V2970" s="165"/>
      <c r="W2970" s="150"/>
      <c r="X2970" s="150"/>
      <c r="Y2970" s="150"/>
      <c r="Z2970" s="150"/>
      <c r="AA2970" s="150"/>
      <c r="AB2970" s="150"/>
      <c r="AC2970" s="150"/>
      <c r="AD2970" s="150"/>
      <c r="AE2970" s="150"/>
      <c r="AF2970" s="150"/>
      <c r="AG2970" s="11"/>
      <c r="AH2970" s="11"/>
      <c r="AI2970" s="11"/>
      <c r="AT2970" s="11"/>
      <c r="AU2970" s="88"/>
    </row>
    <row r="2971" spans="3:47" outlineLevel="2" x14ac:dyDescent="0.2">
      <c r="C2971" s="119" t="s">
        <v>156</v>
      </c>
      <c r="D2971" s="167">
        <v>0</v>
      </c>
      <c r="E2971" s="11"/>
      <c r="F2971" s="134" t="s">
        <v>152</v>
      </c>
      <c r="G2971" s="16" t="s">
        <v>130</v>
      </c>
      <c r="H2971" s="172">
        <v>0</v>
      </c>
      <c r="I2971" s="173">
        <v>1</v>
      </c>
      <c r="J2971" s="173">
        <v>0</v>
      </c>
      <c r="K2971" s="174">
        <v>0</v>
      </c>
      <c r="L2971" s="11"/>
      <c r="M2971" s="11"/>
      <c r="N2971" s="11"/>
      <c r="O2971" s="11"/>
      <c r="P2971" s="149"/>
      <c r="Q2971" s="164"/>
      <c r="V2971" s="165"/>
      <c r="W2971" s="150"/>
      <c r="X2971" s="150"/>
      <c r="Y2971" s="150"/>
      <c r="Z2971" s="150"/>
      <c r="AA2971" s="150"/>
      <c r="AB2971" s="150"/>
      <c r="AC2971" s="150"/>
      <c r="AD2971" s="150"/>
      <c r="AE2971" s="150"/>
      <c r="AF2971" s="150"/>
      <c r="AG2971" s="11"/>
      <c r="AH2971" s="11"/>
      <c r="AI2971" s="11"/>
      <c r="AT2971" s="11"/>
      <c r="AU2971" s="88"/>
    </row>
    <row r="2972" spans="3:47" outlineLevel="2" x14ac:dyDescent="0.2">
      <c r="C2972" s="119" t="s">
        <v>156</v>
      </c>
      <c r="D2972" s="167">
        <v>0</v>
      </c>
      <c r="E2972" s="11"/>
      <c r="F2972" s="134" t="s">
        <v>152</v>
      </c>
      <c r="G2972" s="16" t="s">
        <v>130</v>
      </c>
      <c r="H2972" s="172">
        <v>0</v>
      </c>
      <c r="I2972" s="173">
        <v>1</v>
      </c>
      <c r="J2972" s="173">
        <v>0</v>
      </c>
      <c r="K2972" s="174">
        <v>0</v>
      </c>
      <c r="L2972" s="11"/>
      <c r="M2972" s="11"/>
      <c r="N2972" s="11"/>
      <c r="O2972" s="11"/>
      <c r="P2972" s="149"/>
      <c r="Q2972" s="164"/>
      <c r="V2972" s="165"/>
      <c r="W2972" s="150"/>
      <c r="X2972" s="150"/>
      <c r="Y2972" s="150"/>
      <c r="Z2972" s="150"/>
      <c r="AA2972" s="150"/>
      <c r="AB2972" s="150"/>
      <c r="AC2972" s="150"/>
      <c r="AD2972" s="150"/>
      <c r="AE2972" s="150"/>
      <c r="AF2972" s="150"/>
      <c r="AG2972" s="11"/>
      <c r="AH2972" s="11"/>
      <c r="AI2972" s="11"/>
      <c r="AT2972" s="11"/>
      <c r="AU2972" s="88"/>
    </row>
    <row r="2973" spans="3:47" outlineLevel="2" x14ac:dyDescent="0.2">
      <c r="C2973" s="119" t="s">
        <v>156</v>
      </c>
      <c r="D2973" s="167">
        <v>0</v>
      </c>
      <c r="E2973" s="11"/>
      <c r="F2973" s="134" t="s">
        <v>152</v>
      </c>
      <c r="G2973" s="16" t="s">
        <v>130</v>
      </c>
      <c r="H2973" s="172">
        <v>0</v>
      </c>
      <c r="I2973" s="173">
        <v>1</v>
      </c>
      <c r="J2973" s="173">
        <v>0</v>
      </c>
      <c r="K2973" s="174">
        <v>0</v>
      </c>
      <c r="L2973" s="11"/>
      <c r="M2973" s="11"/>
      <c r="N2973" s="11"/>
      <c r="O2973" s="11"/>
      <c r="P2973" s="149"/>
      <c r="Q2973" s="164"/>
      <c r="V2973" s="165"/>
      <c r="W2973" s="150"/>
      <c r="X2973" s="181"/>
      <c r="Y2973" s="150"/>
      <c r="Z2973" s="150"/>
      <c r="AA2973" s="150"/>
      <c r="AB2973" s="150"/>
      <c r="AC2973" s="150"/>
      <c r="AD2973" s="150"/>
      <c r="AE2973" s="150"/>
      <c r="AF2973" s="150"/>
      <c r="AG2973" s="11"/>
      <c r="AH2973" s="11"/>
      <c r="AI2973" s="11"/>
      <c r="AT2973" s="11"/>
      <c r="AU2973" s="88"/>
    </row>
    <row r="2974" spans="3:47" outlineLevel="2" x14ac:dyDescent="0.2">
      <c r="C2974" s="119" t="s">
        <v>156</v>
      </c>
      <c r="D2974" s="167">
        <v>0</v>
      </c>
      <c r="E2974" s="11"/>
      <c r="F2974" s="134" t="s">
        <v>152</v>
      </c>
      <c r="G2974" s="16" t="s">
        <v>130</v>
      </c>
      <c r="H2974" s="172">
        <v>0</v>
      </c>
      <c r="I2974" s="173">
        <v>1</v>
      </c>
      <c r="J2974" s="173">
        <v>0</v>
      </c>
      <c r="K2974" s="174">
        <v>0</v>
      </c>
      <c r="L2974" s="11"/>
      <c r="M2974" s="11"/>
      <c r="N2974" s="11"/>
      <c r="O2974" s="11"/>
      <c r="P2974" s="149"/>
      <c r="Q2974" s="164"/>
      <c r="V2974" s="165"/>
      <c r="W2974" s="150"/>
      <c r="X2974" s="150"/>
      <c r="Y2974" s="150"/>
      <c r="Z2974" s="150"/>
      <c r="AA2974" s="150"/>
      <c r="AB2974" s="150"/>
      <c r="AC2974" s="150"/>
      <c r="AD2974" s="150"/>
      <c r="AE2974" s="150"/>
      <c r="AF2974" s="150"/>
      <c r="AG2974" s="11"/>
      <c r="AH2974" s="11"/>
      <c r="AI2974" s="11"/>
      <c r="AT2974" s="11"/>
      <c r="AU2974" s="88"/>
    </row>
    <row r="2975" spans="3:47" outlineLevel="2" x14ac:dyDescent="0.2">
      <c r="C2975" s="119" t="s">
        <v>156</v>
      </c>
      <c r="D2975" s="167">
        <v>0</v>
      </c>
      <c r="E2975" s="11"/>
      <c r="F2975" s="134" t="s">
        <v>152</v>
      </c>
      <c r="G2975" s="16" t="s">
        <v>130</v>
      </c>
      <c r="H2975" s="172">
        <v>0</v>
      </c>
      <c r="I2975" s="173">
        <v>1</v>
      </c>
      <c r="J2975" s="173">
        <v>0</v>
      </c>
      <c r="K2975" s="174">
        <v>0</v>
      </c>
      <c r="L2975" s="11"/>
      <c r="M2975" s="11"/>
      <c r="N2975" s="11"/>
      <c r="O2975" s="11"/>
      <c r="P2975" s="149"/>
      <c r="Q2975" s="164"/>
      <c r="V2975" s="165"/>
      <c r="W2975" s="150"/>
      <c r="X2975" s="150"/>
      <c r="Y2975" s="150"/>
      <c r="Z2975" s="150"/>
      <c r="AA2975" s="150"/>
      <c r="AB2975" s="150"/>
      <c r="AC2975" s="150"/>
      <c r="AD2975" s="150"/>
      <c r="AE2975" s="150"/>
      <c r="AF2975" s="150"/>
      <c r="AG2975" s="11"/>
      <c r="AH2975" s="11"/>
      <c r="AI2975" s="11"/>
      <c r="AT2975" s="11"/>
      <c r="AU2975" s="88"/>
    </row>
    <row r="2976" spans="3:47" outlineLevel="2" x14ac:dyDescent="0.2">
      <c r="C2976" s="119" t="s">
        <v>156</v>
      </c>
      <c r="D2976" s="167">
        <v>0</v>
      </c>
      <c r="E2976" s="11"/>
      <c r="F2976" s="134" t="s">
        <v>152</v>
      </c>
      <c r="G2976" s="16" t="s">
        <v>130</v>
      </c>
      <c r="H2976" s="172">
        <v>0</v>
      </c>
      <c r="I2976" s="173">
        <v>1</v>
      </c>
      <c r="J2976" s="173">
        <v>0</v>
      </c>
      <c r="K2976" s="174">
        <v>0</v>
      </c>
      <c r="L2976" s="11"/>
      <c r="M2976" s="11"/>
      <c r="N2976" s="11"/>
      <c r="O2976" s="11"/>
      <c r="P2976" s="149"/>
      <c r="Q2976" s="164"/>
      <c r="V2976" s="165"/>
      <c r="W2976" s="150"/>
      <c r="X2976" s="150"/>
      <c r="Y2976" s="150"/>
      <c r="Z2976" s="150"/>
      <c r="AA2976" s="150"/>
      <c r="AB2976" s="150"/>
      <c r="AC2976" s="150"/>
      <c r="AD2976" s="150"/>
      <c r="AE2976" s="150"/>
      <c r="AF2976" s="150"/>
      <c r="AG2976" s="11"/>
      <c r="AH2976" s="11"/>
      <c r="AI2976" s="11"/>
      <c r="AT2976" s="11"/>
      <c r="AU2976" s="88"/>
    </row>
    <row r="2977" spans="3:47" outlineLevel="2" x14ac:dyDescent="0.2">
      <c r="C2977" s="119" t="s">
        <v>156</v>
      </c>
      <c r="D2977" s="167">
        <v>0</v>
      </c>
      <c r="E2977" s="11"/>
      <c r="F2977" s="140" t="s">
        <v>152</v>
      </c>
      <c r="G2977" s="177" t="s">
        <v>130</v>
      </c>
      <c r="H2977" s="178">
        <v>0</v>
      </c>
      <c r="I2977" s="179">
        <v>1</v>
      </c>
      <c r="J2977" s="179">
        <v>0</v>
      </c>
      <c r="K2977" s="180">
        <v>0</v>
      </c>
      <c r="L2977" s="11"/>
      <c r="M2977" s="11"/>
      <c r="N2977" s="11"/>
      <c r="O2977" s="11"/>
      <c r="P2977" s="149"/>
      <c r="Q2977" s="164"/>
      <c r="V2977" s="165"/>
      <c r="W2977" s="150"/>
      <c r="X2977" s="150"/>
      <c r="Y2977" s="150"/>
      <c r="Z2977" s="150"/>
      <c r="AA2977" s="150"/>
      <c r="AB2977" s="150"/>
      <c r="AC2977" s="150"/>
      <c r="AD2977" s="150"/>
      <c r="AE2977" s="150"/>
      <c r="AF2977" s="150"/>
      <c r="AG2977" s="150"/>
      <c r="AH2977" s="150"/>
      <c r="AI2977" s="150"/>
      <c r="AT2977" s="11"/>
      <c r="AU2977" s="88"/>
    </row>
    <row r="2978" spans="3:47" outlineLevel="2" x14ac:dyDescent="0.2">
      <c r="C2978" s="119" t="s">
        <v>156</v>
      </c>
      <c r="D2978" s="11"/>
      <c r="E2978" s="11"/>
      <c r="F2978" s="11"/>
      <c r="G2978" s="11"/>
      <c r="H2978" s="11"/>
      <c r="I2978" s="11"/>
      <c r="J2978" s="11"/>
      <c r="K2978" s="11"/>
      <c r="L2978" s="11"/>
      <c r="M2978" s="11"/>
      <c r="N2978" s="11"/>
      <c r="O2978" s="11"/>
      <c r="P2978" s="149"/>
      <c r="Q2978" s="16"/>
      <c r="R2978" s="182"/>
      <c r="S2978" s="182"/>
      <c r="T2978" s="182"/>
      <c r="U2978" s="182"/>
      <c r="V2978" s="183"/>
      <c r="W2978" s="150"/>
      <c r="X2978" s="150"/>
      <c r="Y2978" s="150"/>
      <c r="Z2978" s="150"/>
      <c r="AA2978" s="150"/>
      <c r="AB2978" s="150"/>
      <c r="AC2978" s="150"/>
      <c r="AD2978" s="150"/>
      <c r="AE2978" s="150"/>
      <c r="AF2978" s="150"/>
      <c r="AG2978" s="150"/>
      <c r="AH2978" s="150"/>
      <c r="AI2978" s="150"/>
      <c r="AT2978" s="11"/>
      <c r="AU2978" s="88"/>
    </row>
    <row r="2979" spans="3:47" outlineLevel="1" x14ac:dyDescent="0.2">
      <c r="C2979" s="119" t="s">
        <v>156</v>
      </c>
      <c r="D2979" s="11"/>
      <c r="E2979" s="162" t="s">
        <v>185</v>
      </c>
      <c r="F2979" s="121"/>
      <c r="G2979" s="121"/>
      <c r="H2979" s="121"/>
      <c r="I2979" s="121"/>
      <c r="J2979" s="121"/>
      <c r="K2979" s="121"/>
      <c r="L2979" s="121"/>
      <c r="M2979" s="121"/>
      <c r="N2979" s="121"/>
      <c r="O2979" s="121"/>
      <c r="P2979" s="121"/>
      <c r="Q2979" s="122"/>
      <c r="R2979" s="123"/>
      <c r="S2979" s="123"/>
      <c r="T2979" s="123"/>
      <c r="U2979" s="123"/>
      <c r="V2979" s="123"/>
      <c r="W2979" s="123"/>
      <c r="X2979" s="123"/>
      <c r="Y2979" s="123"/>
      <c r="Z2979" s="123"/>
      <c r="AA2979" s="123"/>
      <c r="AB2979" s="123"/>
      <c r="AC2979" s="123"/>
      <c r="AD2979" s="123"/>
      <c r="AE2979" s="123"/>
      <c r="AF2979" s="123"/>
      <c r="AG2979" s="123"/>
      <c r="AH2979" s="123"/>
      <c r="AI2979" s="123"/>
      <c r="AT2979" s="11"/>
      <c r="AU2979" s="88"/>
    </row>
    <row r="2980" spans="3:47" outlineLevel="2" x14ac:dyDescent="0.2">
      <c r="C2980" s="119" t="s">
        <v>156</v>
      </c>
      <c r="D2980" s="11"/>
      <c r="E2980" s="125"/>
      <c r="F2980" s="127" t="s">
        <v>5</v>
      </c>
      <c r="G2980" s="127"/>
      <c r="H2980" s="127"/>
      <c r="I2980" s="127"/>
      <c r="J2980" s="127"/>
      <c r="K2980" s="127"/>
      <c r="L2980" s="127"/>
      <c r="M2980" s="127"/>
      <c r="N2980" s="127"/>
      <c r="O2980" s="127"/>
      <c r="P2980" s="152"/>
      <c r="Q2980" s="128" t="s">
        <v>110</v>
      </c>
      <c r="R2980" s="184"/>
      <c r="S2980" s="185"/>
      <c r="T2980" s="185"/>
      <c r="U2980" s="186">
        <v>0</v>
      </c>
      <c r="V2980" s="186">
        <v>0</v>
      </c>
      <c r="W2980" s="187">
        <v>0</v>
      </c>
      <c r="X2980" s="186">
        <v>0</v>
      </c>
      <c r="Y2980" s="185">
        <v>0</v>
      </c>
      <c r="Z2980" s="185">
        <v>0</v>
      </c>
      <c r="AA2980" s="185">
        <v>0</v>
      </c>
      <c r="AB2980" s="185">
        <v>0</v>
      </c>
      <c r="AC2980" s="185">
        <v>0</v>
      </c>
      <c r="AD2980" s="185">
        <v>0</v>
      </c>
      <c r="AE2980" s="185">
        <v>0</v>
      </c>
      <c r="AF2980" s="185">
        <v>0</v>
      </c>
      <c r="AG2980" s="185">
        <v>0</v>
      </c>
      <c r="AH2980" s="188">
        <v>0</v>
      </c>
      <c r="AI2980" s="188">
        <v>0</v>
      </c>
      <c r="AT2980" s="11"/>
      <c r="AU2980" s="88"/>
    </row>
    <row r="2981" spans="3:47" outlineLevel="2" x14ac:dyDescent="0.2">
      <c r="C2981" s="119" t="s">
        <v>156</v>
      </c>
      <c r="D2981" s="11"/>
      <c r="E2981" s="134"/>
      <c r="F2981" s="11" t="s">
        <v>129</v>
      </c>
      <c r="G2981" s="11"/>
      <c r="H2981" s="11"/>
      <c r="I2981" s="11"/>
      <c r="J2981" s="11"/>
      <c r="K2981" s="11"/>
      <c r="L2981" s="11"/>
      <c r="M2981" s="11"/>
      <c r="N2981" s="11"/>
      <c r="O2981" s="11"/>
      <c r="P2981" s="149"/>
      <c r="Q2981" s="135" t="s">
        <v>110</v>
      </c>
      <c r="R2981" s="189"/>
      <c r="S2981" s="190"/>
      <c r="T2981" s="190"/>
      <c r="U2981" s="191">
        <v>0</v>
      </c>
      <c r="V2981" s="191">
        <v>0</v>
      </c>
      <c r="W2981" s="192">
        <v>0</v>
      </c>
      <c r="X2981" s="191">
        <v>186.45071144628497</v>
      </c>
      <c r="Y2981" s="190">
        <v>251.02185247093485</v>
      </c>
      <c r="Z2981" s="190">
        <v>88.993320941434391</v>
      </c>
      <c r="AA2981" s="190">
        <v>0</v>
      </c>
      <c r="AB2981" s="190">
        <v>14.017097574465849</v>
      </c>
      <c r="AC2981" s="190">
        <v>0</v>
      </c>
      <c r="AD2981" s="190">
        <v>10.061908038360755</v>
      </c>
      <c r="AE2981" s="190">
        <v>81.718141236591038</v>
      </c>
      <c r="AF2981" s="190">
        <v>488.86381122790408</v>
      </c>
      <c r="AG2981" s="190">
        <v>41.878877566028265</v>
      </c>
      <c r="AH2981" s="193">
        <v>86.192349938921765</v>
      </c>
      <c r="AI2981" s="193">
        <v>10.932968736219069</v>
      </c>
      <c r="AT2981" s="11"/>
      <c r="AU2981" s="88"/>
    </row>
    <row r="2982" spans="3:47" outlineLevel="2" x14ac:dyDescent="0.2">
      <c r="C2982" s="119" t="s">
        <v>156</v>
      </c>
      <c r="D2982" s="11"/>
      <c r="E2982" s="140"/>
      <c r="F2982" s="142" t="s">
        <v>128</v>
      </c>
      <c r="G2982" s="142"/>
      <c r="H2982" s="142"/>
      <c r="I2982" s="142"/>
      <c r="J2982" s="142"/>
      <c r="K2982" s="142"/>
      <c r="L2982" s="142"/>
      <c r="M2982" s="142"/>
      <c r="N2982" s="142"/>
      <c r="O2982" s="142"/>
      <c r="P2982" s="155"/>
      <c r="Q2982" s="143" t="s">
        <v>110</v>
      </c>
      <c r="R2982" s="194"/>
      <c r="S2982" s="195"/>
      <c r="T2982" s="195"/>
      <c r="U2982" s="196">
        <v>0</v>
      </c>
      <c r="V2982" s="196">
        <v>0</v>
      </c>
      <c r="W2982" s="197">
        <v>0</v>
      </c>
      <c r="X2982" s="196">
        <v>0</v>
      </c>
      <c r="Y2982" s="195">
        <v>0</v>
      </c>
      <c r="Z2982" s="195">
        <v>0</v>
      </c>
      <c r="AA2982" s="195">
        <v>0</v>
      </c>
      <c r="AB2982" s="195">
        <v>0</v>
      </c>
      <c r="AC2982" s="195">
        <v>0</v>
      </c>
      <c r="AD2982" s="195">
        <v>0</v>
      </c>
      <c r="AE2982" s="195">
        <v>0</v>
      </c>
      <c r="AF2982" s="195">
        <v>0</v>
      </c>
      <c r="AG2982" s="195">
        <v>0</v>
      </c>
      <c r="AH2982" s="198">
        <v>0</v>
      </c>
      <c r="AI2982" s="198">
        <v>0</v>
      </c>
      <c r="AT2982" s="11"/>
      <c r="AU2982" s="88"/>
    </row>
    <row r="2983" spans="3:47" outlineLevel="2" x14ac:dyDescent="0.2">
      <c r="C2983" s="119" t="s">
        <v>156</v>
      </c>
      <c r="D2983" s="199"/>
      <c r="E2983" s="199"/>
      <c r="F2983" s="199"/>
      <c r="G2983" s="199"/>
      <c r="H2983" s="199"/>
      <c r="I2983" s="199"/>
      <c r="J2983" s="199"/>
      <c r="K2983" s="199"/>
      <c r="L2983" s="199"/>
      <c r="M2983" s="199"/>
      <c r="N2983" s="199"/>
      <c r="O2983" s="199"/>
      <c r="P2983" s="200"/>
      <c r="Q2983" s="16"/>
      <c r="R2983" s="201"/>
      <c r="S2983" s="201"/>
      <c r="T2983" s="201"/>
      <c r="U2983" s="201"/>
      <c r="V2983" s="201"/>
      <c r="W2983" s="201"/>
      <c r="X2983" s="201"/>
      <c r="Y2983" s="201"/>
      <c r="Z2983" s="201"/>
      <c r="AA2983" s="201"/>
      <c r="AB2983" s="201"/>
      <c r="AC2983" s="201"/>
      <c r="AD2983" s="201"/>
      <c r="AE2983" s="201"/>
      <c r="AF2983" s="201"/>
      <c r="AG2983" s="201"/>
      <c r="AH2983" s="201"/>
      <c r="AI2983" s="201"/>
      <c r="AT2983" s="11"/>
      <c r="AU2983" s="88"/>
    </row>
    <row r="2984" spans="3:47" outlineLevel="1" x14ac:dyDescent="0.2">
      <c r="C2984" s="119" t="s">
        <v>156</v>
      </c>
      <c r="D2984" s="11"/>
      <c r="E2984" s="202" t="s">
        <v>186</v>
      </c>
      <c r="F2984" s="203"/>
      <c r="G2984" s="203"/>
      <c r="H2984" s="203"/>
      <c r="I2984" s="203"/>
      <c r="J2984" s="203"/>
      <c r="K2984" s="203"/>
      <c r="L2984" s="203"/>
      <c r="M2984" s="203"/>
      <c r="N2984" s="203"/>
      <c r="O2984" s="203"/>
      <c r="P2984" s="203"/>
      <c r="Q2984" s="204"/>
      <c r="R2984" s="205"/>
      <c r="S2984" s="205"/>
      <c r="T2984" s="205"/>
      <c r="U2984" s="205"/>
      <c r="V2984" s="205"/>
      <c r="W2984" s="205"/>
      <c r="X2984" s="205"/>
      <c r="Y2984" s="205"/>
      <c r="Z2984" s="205"/>
      <c r="AA2984" s="205"/>
      <c r="AB2984" s="205"/>
      <c r="AC2984" s="205"/>
      <c r="AD2984" s="205"/>
      <c r="AE2984" s="205"/>
      <c r="AF2984" s="205"/>
      <c r="AG2984" s="205"/>
      <c r="AH2984" s="205"/>
      <c r="AI2984" s="205"/>
      <c r="AT2984" s="11"/>
      <c r="AU2984" s="88"/>
    </row>
    <row r="2985" spans="3:47" outlineLevel="2" x14ac:dyDescent="0.2">
      <c r="C2985" s="119" t="s">
        <v>156</v>
      </c>
      <c r="D2985" s="206" t="s">
        <v>187</v>
      </c>
      <c r="E2985" t="s">
        <v>127</v>
      </c>
      <c r="AT2985" s="11"/>
      <c r="AU2985" s="88"/>
    </row>
    <row r="2986" spans="3:47" outlineLevel="2" x14ac:dyDescent="0.2">
      <c r="C2986" s="119" t="s">
        <v>156</v>
      </c>
      <c r="D2986" s="206" t="s">
        <v>187</v>
      </c>
      <c r="E2986" s="125"/>
      <c r="F2986" s="207" t="s">
        <v>5</v>
      </c>
      <c r="G2986" s="207"/>
      <c r="H2986" s="207"/>
      <c r="I2986" s="158" t="s">
        <v>57</v>
      </c>
      <c r="J2986" s="207"/>
      <c r="K2986" s="207"/>
      <c r="L2986" s="207"/>
      <c r="M2986" s="207"/>
      <c r="N2986" s="207"/>
      <c r="O2986" s="207"/>
      <c r="P2986" s="208"/>
      <c r="Q2986" s="209" t="s">
        <v>110</v>
      </c>
      <c r="R2986" s="210"/>
      <c r="S2986" s="211"/>
      <c r="T2986" s="211"/>
      <c r="U2986" s="212">
        <v>0</v>
      </c>
      <c r="V2986" s="212">
        <v>0</v>
      </c>
      <c r="W2986" s="211">
        <v>0</v>
      </c>
      <c r="X2986" s="212">
        <v>0</v>
      </c>
      <c r="Y2986" s="211">
        <v>0</v>
      </c>
      <c r="Z2986" s="211">
        <v>0</v>
      </c>
      <c r="AA2986" s="211">
        <v>0</v>
      </c>
      <c r="AB2986" s="211">
        <v>0</v>
      </c>
      <c r="AC2986" s="211">
        <v>0</v>
      </c>
      <c r="AD2986" s="211">
        <v>0</v>
      </c>
      <c r="AE2986" s="211">
        <v>0</v>
      </c>
      <c r="AF2986" s="211">
        <v>0</v>
      </c>
      <c r="AG2986" s="211">
        <v>0</v>
      </c>
      <c r="AH2986" s="213">
        <v>0</v>
      </c>
      <c r="AI2986" s="213">
        <v>0</v>
      </c>
      <c r="AT2986" s="11"/>
      <c r="AU2986" s="88"/>
    </row>
    <row r="2987" spans="3:47" outlineLevel="2" x14ac:dyDescent="0.2">
      <c r="C2987" s="119" t="s">
        <v>156</v>
      </c>
      <c r="D2987" s="206" t="s">
        <v>187</v>
      </c>
      <c r="E2987" s="134"/>
      <c r="F2987" s="124" t="s">
        <v>129</v>
      </c>
      <c r="G2987" s="124"/>
      <c r="H2987" s="124"/>
      <c r="I2987" s="72" t="s">
        <v>62</v>
      </c>
      <c r="J2987" s="124"/>
      <c r="K2987" s="124"/>
      <c r="L2987" s="124"/>
      <c r="M2987" s="124"/>
      <c r="N2987" s="124"/>
      <c r="O2987" s="124"/>
      <c r="P2987" s="214"/>
      <c r="Q2987" s="215" t="s">
        <v>110</v>
      </c>
      <c r="R2987" s="216"/>
      <c r="S2987" s="217"/>
      <c r="T2987" s="217"/>
      <c r="U2987" s="218">
        <v>0</v>
      </c>
      <c r="V2987" s="218">
        <v>0</v>
      </c>
      <c r="W2987" s="217">
        <v>0</v>
      </c>
      <c r="X2987" s="218">
        <v>186.45071144628497</v>
      </c>
      <c r="Y2987" s="217">
        <v>251.02185247093485</v>
      </c>
      <c r="Z2987" s="217">
        <v>88.993320941434391</v>
      </c>
      <c r="AA2987" s="217">
        <v>0</v>
      </c>
      <c r="AB2987" s="217">
        <v>14.017097574465849</v>
      </c>
      <c r="AC2987" s="217">
        <v>0</v>
      </c>
      <c r="AD2987" s="217">
        <v>10.061908038360755</v>
      </c>
      <c r="AE2987" s="217">
        <v>81.718141236591038</v>
      </c>
      <c r="AF2987" s="217">
        <v>488.86381122790408</v>
      </c>
      <c r="AG2987" s="217">
        <v>41.878877566028265</v>
      </c>
      <c r="AH2987" s="219">
        <v>86.192349938921765</v>
      </c>
      <c r="AI2987" s="219">
        <v>10.932968736219069</v>
      </c>
      <c r="AT2987" s="11"/>
      <c r="AU2987" s="88"/>
    </row>
    <row r="2988" spans="3:47" outlineLevel="2" x14ac:dyDescent="0.2">
      <c r="C2988" s="119" t="s">
        <v>156</v>
      </c>
      <c r="D2988" s="206" t="s">
        <v>187</v>
      </c>
      <c r="E2988" s="140"/>
      <c r="F2988" s="220" t="s">
        <v>128</v>
      </c>
      <c r="G2988" s="220"/>
      <c r="H2988" s="220"/>
      <c r="I2988" s="161" t="s">
        <v>188</v>
      </c>
      <c r="J2988" s="220"/>
      <c r="K2988" s="220"/>
      <c r="L2988" s="220"/>
      <c r="M2988" s="220"/>
      <c r="N2988" s="220"/>
      <c r="O2988" s="220"/>
      <c r="P2988" s="221"/>
      <c r="Q2988" s="222" t="s">
        <v>110</v>
      </c>
      <c r="R2988" s="223"/>
      <c r="S2988" s="224"/>
      <c r="T2988" s="224"/>
      <c r="U2988" s="225">
        <v>0</v>
      </c>
      <c r="V2988" s="225">
        <v>0</v>
      </c>
      <c r="W2988" s="224">
        <v>0</v>
      </c>
      <c r="X2988" s="225">
        <v>0</v>
      </c>
      <c r="Y2988" s="224">
        <v>0</v>
      </c>
      <c r="Z2988" s="224">
        <v>0</v>
      </c>
      <c r="AA2988" s="224">
        <v>0</v>
      </c>
      <c r="AB2988" s="224">
        <v>0</v>
      </c>
      <c r="AC2988" s="224">
        <v>0</v>
      </c>
      <c r="AD2988" s="224">
        <v>0</v>
      </c>
      <c r="AE2988" s="224">
        <v>0</v>
      </c>
      <c r="AF2988" s="224">
        <v>0</v>
      </c>
      <c r="AG2988" s="224">
        <v>0</v>
      </c>
      <c r="AH2988" s="226">
        <v>0</v>
      </c>
      <c r="AI2988" s="226">
        <v>0</v>
      </c>
      <c r="AT2988" s="11"/>
      <c r="AU2988" s="88"/>
    </row>
    <row r="2989" spans="3:47" outlineLevel="2" x14ac:dyDescent="0.2">
      <c r="C2989" s="119" t="s">
        <v>156</v>
      </c>
      <c r="D2989" s="206" t="s">
        <v>187</v>
      </c>
      <c r="E2989" t="s">
        <v>189</v>
      </c>
      <c r="F2989" s="40"/>
      <c r="G2989" s="40"/>
      <c r="H2989" s="227"/>
      <c r="I2989" s="40"/>
      <c r="J2989" s="40"/>
      <c r="K2989" s="227"/>
      <c r="L2989" s="40"/>
      <c r="M2989" s="40"/>
      <c r="N2989" s="40"/>
      <c r="O2989" s="40"/>
      <c r="P2989" s="40"/>
      <c r="Q2989" s="227"/>
      <c r="R2989" s="227"/>
      <c r="S2989" s="227"/>
      <c r="T2989" s="227"/>
      <c r="U2989" s="227"/>
      <c r="V2989" s="227"/>
      <c r="W2989" s="227"/>
      <c r="X2989" s="227"/>
      <c r="Y2989" s="227"/>
      <c r="Z2989" s="227"/>
      <c r="AA2989" s="227"/>
      <c r="AB2989" s="227"/>
      <c r="AC2989" s="227"/>
      <c r="AD2989" s="227"/>
      <c r="AE2989" s="227"/>
      <c r="AF2989" s="227"/>
      <c r="AG2989" s="227"/>
      <c r="AH2989" s="227"/>
      <c r="AI2989" s="227"/>
      <c r="AT2989" s="11"/>
      <c r="AU2989" s="88"/>
    </row>
    <row r="2990" spans="3:47" outlineLevel="2" x14ac:dyDescent="0.2">
      <c r="C2990" s="119" t="s">
        <v>156</v>
      </c>
      <c r="D2990" s="206" t="s">
        <v>187</v>
      </c>
      <c r="E2990" s="125"/>
      <c r="F2990" s="207" t="s">
        <v>5</v>
      </c>
      <c r="G2990" s="207"/>
      <c r="H2990" s="207"/>
      <c r="I2990" s="158" t="s">
        <v>57</v>
      </c>
      <c r="J2990" s="228" t="s">
        <v>152</v>
      </c>
      <c r="K2990" s="207"/>
      <c r="L2990" s="207"/>
      <c r="M2990" s="207"/>
      <c r="N2990" s="207"/>
      <c r="O2990" s="207"/>
      <c r="P2990" s="208"/>
      <c r="Q2990" s="229" t="s">
        <v>110</v>
      </c>
      <c r="R2990" s="230"/>
      <c r="S2990" s="231"/>
      <c r="T2990" s="231"/>
      <c r="U2990" s="232">
        <v>0</v>
      </c>
      <c r="V2990" s="232">
        <v>0</v>
      </c>
      <c r="W2990" s="231">
        <v>0</v>
      </c>
      <c r="X2990" s="232">
        <v>0</v>
      </c>
      <c r="Y2990" s="231">
        <v>0</v>
      </c>
      <c r="Z2990" s="231">
        <v>0</v>
      </c>
      <c r="AA2990" s="231">
        <v>0</v>
      </c>
      <c r="AB2990" s="231">
        <v>0</v>
      </c>
      <c r="AC2990" s="231">
        <v>0</v>
      </c>
      <c r="AD2990" s="231">
        <v>0</v>
      </c>
      <c r="AE2990" s="231">
        <v>0</v>
      </c>
      <c r="AF2990" s="231">
        <v>0</v>
      </c>
      <c r="AG2990" s="231">
        <v>0</v>
      </c>
      <c r="AH2990" s="233">
        <v>0</v>
      </c>
      <c r="AI2990" s="233">
        <v>0</v>
      </c>
      <c r="AT2990" s="11"/>
      <c r="AU2990" s="88"/>
    </row>
    <row r="2991" spans="3:47" outlineLevel="2" x14ac:dyDescent="0.2">
      <c r="C2991" s="119" t="s">
        <v>156</v>
      </c>
      <c r="D2991" s="206" t="s">
        <v>187</v>
      </c>
      <c r="E2991" s="134"/>
      <c r="F2991" s="124" t="s">
        <v>129</v>
      </c>
      <c r="G2991" s="124"/>
      <c r="H2991" s="124"/>
      <c r="I2991" s="72" t="s">
        <v>62</v>
      </c>
      <c r="J2991" s="234" t="s">
        <v>152</v>
      </c>
      <c r="K2991" s="124"/>
      <c r="L2991" s="124"/>
      <c r="M2991" s="124"/>
      <c r="N2991" s="124"/>
      <c r="O2991" s="124"/>
      <c r="P2991" s="214"/>
      <c r="Q2991" s="235" t="s">
        <v>110</v>
      </c>
      <c r="R2991" s="236"/>
      <c r="S2991" s="237"/>
      <c r="T2991" s="237"/>
      <c r="U2991" s="238">
        <v>0</v>
      </c>
      <c r="V2991" s="238">
        <v>0</v>
      </c>
      <c r="W2991" s="237">
        <v>0</v>
      </c>
      <c r="X2991" s="238">
        <v>0</v>
      </c>
      <c r="Y2991" s="237">
        <v>0</v>
      </c>
      <c r="Z2991" s="237">
        <v>0</v>
      </c>
      <c r="AA2991" s="237">
        <v>0</v>
      </c>
      <c r="AB2991" s="237">
        <v>0</v>
      </c>
      <c r="AC2991" s="237">
        <v>0</v>
      </c>
      <c r="AD2991" s="237">
        <v>0</v>
      </c>
      <c r="AE2991" s="237">
        <v>0</v>
      </c>
      <c r="AF2991" s="237">
        <v>0</v>
      </c>
      <c r="AG2991" s="237">
        <v>0</v>
      </c>
      <c r="AH2991" s="239">
        <v>0</v>
      </c>
      <c r="AI2991" s="239">
        <v>0</v>
      </c>
      <c r="AT2991" s="11"/>
      <c r="AU2991" s="88"/>
    </row>
    <row r="2992" spans="3:47" outlineLevel="2" x14ac:dyDescent="0.2">
      <c r="C2992" s="119" t="s">
        <v>156</v>
      </c>
      <c r="D2992" s="206" t="s">
        <v>187</v>
      </c>
      <c r="E2992" s="140"/>
      <c r="F2992" s="220" t="s">
        <v>128</v>
      </c>
      <c r="G2992" s="220"/>
      <c r="H2992" s="220"/>
      <c r="I2992" s="161" t="s">
        <v>188</v>
      </c>
      <c r="J2992" s="240" t="s">
        <v>152</v>
      </c>
      <c r="K2992" s="220"/>
      <c r="L2992" s="220"/>
      <c r="M2992" s="220"/>
      <c r="N2992" s="220"/>
      <c r="O2992" s="220"/>
      <c r="P2992" s="221"/>
      <c r="Q2992" s="241" t="s">
        <v>110</v>
      </c>
      <c r="R2992" s="242"/>
      <c r="S2992" s="243"/>
      <c r="T2992" s="243"/>
      <c r="U2992" s="244">
        <v>0</v>
      </c>
      <c r="V2992" s="244">
        <v>0</v>
      </c>
      <c r="W2992" s="243">
        <v>0</v>
      </c>
      <c r="X2992" s="244">
        <v>0</v>
      </c>
      <c r="Y2992" s="243">
        <v>0</v>
      </c>
      <c r="Z2992" s="243">
        <v>0</v>
      </c>
      <c r="AA2992" s="243">
        <v>0</v>
      </c>
      <c r="AB2992" s="243">
        <v>0</v>
      </c>
      <c r="AC2992" s="243">
        <v>0</v>
      </c>
      <c r="AD2992" s="243">
        <v>0</v>
      </c>
      <c r="AE2992" s="243">
        <v>0</v>
      </c>
      <c r="AF2992" s="243">
        <v>0</v>
      </c>
      <c r="AG2992" s="243">
        <v>0</v>
      </c>
      <c r="AH2992" s="245">
        <v>0</v>
      </c>
      <c r="AI2992" s="245">
        <v>0</v>
      </c>
      <c r="AT2992" s="11"/>
      <c r="AU2992" s="88"/>
    </row>
    <row r="2993" spans="3:47" outlineLevel="2" x14ac:dyDescent="0.2">
      <c r="AT2993" s="11"/>
      <c r="AU2993" s="88"/>
    </row>
    <row r="2994" spans="3:47" x14ac:dyDescent="0.2">
      <c r="C2994" s="116" t="s">
        <v>152</v>
      </c>
      <c r="D2994" s="67" t="s">
        <v>152</v>
      </c>
      <c r="E2994" s="67"/>
      <c r="F2994" s="67"/>
      <c r="G2994" s="67"/>
      <c r="H2994" s="102"/>
      <c r="I2994" s="67"/>
      <c r="J2994" s="67"/>
      <c r="K2994" s="102"/>
      <c r="L2994" s="67"/>
      <c r="M2994" s="67"/>
      <c r="N2994" s="67"/>
      <c r="O2994" s="67"/>
      <c r="P2994" s="67"/>
      <c r="Q2994" s="117" t="s">
        <v>110</v>
      </c>
      <c r="R2994" s="118">
        <v>0</v>
      </c>
      <c r="S2994" s="118">
        <v>0</v>
      </c>
      <c r="T2994" s="118">
        <v>0</v>
      </c>
      <c r="U2994" s="118">
        <v>0</v>
      </c>
      <c r="V2994" s="118">
        <v>0</v>
      </c>
      <c r="W2994" s="118">
        <v>0</v>
      </c>
      <c r="X2994" s="118">
        <v>0</v>
      </c>
      <c r="Y2994" s="118">
        <v>0</v>
      </c>
      <c r="Z2994" s="118">
        <v>0</v>
      </c>
      <c r="AA2994" s="118">
        <v>0</v>
      </c>
      <c r="AB2994" s="118">
        <v>0</v>
      </c>
      <c r="AC2994" s="118">
        <v>0</v>
      </c>
      <c r="AD2994" s="118">
        <v>0</v>
      </c>
      <c r="AE2994" s="118">
        <v>0</v>
      </c>
      <c r="AF2994" s="118">
        <v>0</v>
      </c>
      <c r="AG2994" s="118">
        <v>0</v>
      </c>
      <c r="AH2994" s="118">
        <v>0</v>
      </c>
      <c r="AI2994" s="118">
        <v>0</v>
      </c>
      <c r="AT2994" s="11"/>
      <c r="AU2994" s="88"/>
    </row>
    <row r="2995" spans="3:47" s="11" customFormat="1" outlineLevel="1" x14ac:dyDescent="0.2">
      <c r="C2995" s="119" t="s">
        <v>152</v>
      </c>
      <c r="E2995" s="120" t="s">
        <v>174</v>
      </c>
      <c r="F2995" s="121"/>
      <c r="G2995" s="121"/>
      <c r="H2995" s="121"/>
      <c r="I2995" s="121"/>
      <c r="J2995" s="121"/>
      <c r="K2995" s="121"/>
      <c r="L2995" s="121"/>
      <c r="M2995" s="121"/>
      <c r="N2995" s="121"/>
      <c r="O2995" s="121"/>
      <c r="P2995" s="121"/>
      <c r="Q2995" s="122"/>
      <c r="R2995" s="123"/>
      <c r="S2995" s="123"/>
      <c r="T2995" s="123"/>
      <c r="U2995" s="123"/>
      <c r="V2995" s="123"/>
      <c r="W2995" s="123"/>
      <c r="X2995" s="123"/>
      <c r="Y2995" s="123"/>
      <c r="Z2995" s="123"/>
      <c r="AA2995" s="123"/>
      <c r="AB2995" s="123"/>
      <c r="AC2995" s="123"/>
      <c r="AD2995" s="123"/>
      <c r="AE2995" s="123"/>
      <c r="AF2995" s="123"/>
      <c r="AG2995" s="123"/>
      <c r="AH2995" s="123"/>
      <c r="AI2995" s="123"/>
      <c r="AU2995" s="88"/>
    </row>
    <row r="2996" spans="3:47" s="11" customFormat="1" outlineLevel="2" x14ac:dyDescent="0.2">
      <c r="C2996" s="119" t="s">
        <v>152</v>
      </c>
      <c r="E2996" s="124" t="s">
        <v>175</v>
      </c>
      <c r="U2996" s="25" t="s">
        <v>87</v>
      </c>
      <c r="V2996" s="25"/>
      <c r="W2996" s="25" t="s">
        <v>88</v>
      </c>
      <c r="X2996" s="25" t="s">
        <v>89</v>
      </c>
      <c r="AU2996" s="88"/>
    </row>
    <row r="2997" spans="3:47" s="11" customFormat="1" outlineLevel="2" x14ac:dyDescent="0.2">
      <c r="C2997" s="119" t="s">
        <v>152</v>
      </c>
      <c r="E2997" s="125"/>
      <c r="F2997" s="126" t="s">
        <v>209</v>
      </c>
      <c r="G2997" s="127"/>
      <c r="H2997" s="127"/>
      <c r="I2997" s="127"/>
      <c r="J2997" s="127"/>
      <c r="K2997" s="127"/>
      <c r="L2997" s="127"/>
      <c r="M2997" s="127"/>
      <c r="N2997" s="127"/>
      <c r="O2997" s="127"/>
      <c r="P2997" s="127"/>
      <c r="Q2997" s="128" t="s">
        <v>110</v>
      </c>
      <c r="R2997" s="129"/>
      <c r="S2997" s="130"/>
      <c r="T2997" s="130"/>
      <c r="U2997" s="131">
        <v>0</v>
      </c>
      <c r="V2997" s="131">
        <v>0</v>
      </c>
      <c r="W2997" s="132">
        <v>0</v>
      </c>
      <c r="X2997" s="131">
        <v>0</v>
      </c>
      <c r="Y2997" s="130">
        <v>0</v>
      </c>
      <c r="Z2997" s="130">
        <v>0</v>
      </c>
      <c r="AA2997" s="130">
        <v>0</v>
      </c>
      <c r="AB2997" s="130">
        <v>0</v>
      </c>
      <c r="AC2997" s="130">
        <v>0</v>
      </c>
      <c r="AD2997" s="130">
        <v>0</v>
      </c>
      <c r="AE2997" s="130">
        <v>0</v>
      </c>
      <c r="AF2997" s="130">
        <v>0</v>
      </c>
      <c r="AG2997" s="130">
        <v>0</v>
      </c>
      <c r="AH2997" s="133">
        <v>0</v>
      </c>
      <c r="AI2997" s="133">
        <v>0</v>
      </c>
      <c r="AK2997" s="91"/>
      <c r="AU2997" s="88"/>
    </row>
    <row r="2998" spans="3:47" s="11" customFormat="1" outlineLevel="2" x14ac:dyDescent="0.2">
      <c r="C2998" s="119" t="s">
        <v>152</v>
      </c>
      <c r="E2998" s="134"/>
      <c r="F2998" s="36" t="s">
        <v>31</v>
      </c>
      <c r="Q2998" s="135" t="s">
        <v>110</v>
      </c>
      <c r="R2998" s="136"/>
      <c r="S2998" s="88"/>
      <c r="T2998" s="88"/>
      <c r="U2998" s="137">
        <v>0</v>
      </c>
      <c r="V2998" s="137">
        <v>0</v>
      </c>
      <c r="W2998" s="138">
        <v>0</v>
      </c>
      <c r="X2998" s="137">
        <v>0</v>
      </c>
      <c r="Y2998" s="88">
        <v>0</v>
      </c>
      <c r="Z2998" s="88">
        <v>0</v>
      </c>
      <c r="AA2998" s="88">
        <v>0</v>
      </c>
      <c r="AB2998" s="88">
        <v>0</v>
      </c>
      <c r="AC2998" s="88">
        <v>0</v>
      </c>
      <c r="AD2998" s="88">
        <v>0</v>
      </c>
      <c r="AE2998" s="88">
        <v>0</v>
      </c>
      <c r="AF2998" s="88">
        <v>0</v>
      </c>
      <c r="AG2998" s="88">
        <v>0</v>
      </c>
      <c r="AH2998" s="139">
        <v>0</v>
      </c>
      <c r="AI2998" s="139">
        <v>0</v>
      </c>
      <c r="AU2998" s="88"/>
    </row>
    <row r="2999" spans="3:47" s="11" customFormat="1" outlineLevel="2" x14ac:dyDescent="0.2">
      <c r="C2999" s="119" t="s">
        <v>152</v>
      </c>
      <c r="E2999" s="134"/>
      <c r="F2999" s="36" t="s">
        <v>28</v>
      </c>
      <c r="Q2999" s="135" t="s">
        <v>110</v>
      </c>
      <c r="R2999" s="136"/>
      <c r="S2999" s="88"/>
      <c r="T2999" s="88"/>
      <c r="U2999" s="137">
        <v>0</v>
      </c>
      <c r="V2999" s="137">
        <v>0</v>
      </c>
      <c r="W2999" s="138">
        <v>0</v>
      </c>
      <c r="X2999" s="137">
        <v>0</v>
      </c>
      <c r="Y2999" s="88">
        <v>0</v>
      </c>
      <c r="Z2999" s="88">
        <v>0</v>
      </c>
      <c r="AA2999" s="88">
        <v>0</v>
      </c>
      <c r="AB2999" s="88">
        <v>0</v>
      </c>
      <c r="AC2999" s="88">
        <v>0</v>
      </c>
      <c r="AD2999" s="88">
        <v>0</v>
      </c>
      <c r="AE2999" s="88">
        <v>0</v>
      </c>
      <c r="AF2999" s="88">
        <v>0</v>
      </c>
      <c r="AG2999" s="88">
        <v>0</v>
      </c>
      <c r="AH2999" s="139">
        <v>0</v>
      </c>
      <c r="AI2999" s="139">
        <v>0</v>
      </c>
      <c r="AU2999" s="88"/>
    </row>
    <row r="3000" spans="3:47" s="11" customFormat="1" outlineLevel="2" x14ac:dyDescent="0.2">
      <c r="C3000" s="119" t="s">
        <v>152</v>
      </c>
      <c r="E3000" s="134"/>
      <c r="F3000" s="36" t="s">
        <v>210</v>
      </c>
      <c r="Q3000" s="135" t="s">
        <v>110</v>
      </c>
      <c r="R3000" s="136"/>
      <c r="S3000" s="88"/>
      <c r="T3000" s="88"/>
      <c r="U3000" s="137">
        <v>0</v>
      </c>
      <c r="V3000" s="137">
        <v>0</v>
      </c>
      <c r="W3000" s="138">
        <v>0</v>
      </c>
      <c r="X3000" s="137">
        <v>0</v>
      </c>
      <c r="Y3000" s="88">
        <v>0</v>
      </c>
      <c r="Z3000" s="88">
        <v>0</v>
      </c>
      <c r="AA3000" s="88">
        <v>0</v>
      </c>
      <c r="AB3000" s="88">
        <v>0</v>
      </c>
      <c r="AC3000" s="88">
        <v>0</v>
      </c>
      <c r="AD3000" s="88">
        <v>0</v>
      </c>
      <c r="AE3000" s="88">
        <v>0</v>
      </c>
      <c r="AF3000" s="88">
        <v>0</v>
      </c>
      <c r="AG3000" s="88">
        <v>0</v>
      </c>
      <c r="AH3000" s="139">
        <v>0</v>
      </c>
      <c r="AI3000" s="139">
        <v>0</v>
      </c>
      <c r="AU3000" s="88"/>
    </row>
    <row r="3001" spans="3:47" s="11" customFormat="1" outlineLevel="2" x14ac:dyDescent="0.2">
      <c r="C3001" s="119" t="s">
        <v>152</v>
      </c>
      <c r="E3001" s="134"/>
      <c r="F3001" s="36" t="s">
        <v>211</v>
      </c>
      <c r="Q3001" s="135" t="s">
        <v>110</v>
      </c>
      <c r="R3001" s="136"/>
      <c r="S3001" s="88"/>
      <c r="T3001" s="88"/>
      <c r="U3001" s="137">
        <v>0</v>
      </c>
      <c r="V3001" s="137">
        <v>0</v>
      </c>
      <c r="W3001" s="138">
        <v>0</v>
      </c>
      <c r="X3001" s="137">
        <v>0</v>
      </c>
      <c r="Y3001" s="88">
        <v>0</v>
      </c>
      <c r="Z3001" s="88">
        <v>0</v>
      </c>
      <c r="AA3001" s="88">
        <v>0</v>
      </c>
      <c r="AB3001" s="88">
        <v>0</v>
      </c>
      <c r="AC3001" s="88">
        <v>0</v>
      </c>
      <c r="AD3001" s="88">
        <v>0</v>
      </c>
      <c r="AE3001" s="88">
        <v>0</v>
      </c>
      <c r="AF3001" s="88">
        <v>0</v>
      </c>
      <c r="AG3001" s="88">
        <v>0</v>
      </c>
      <c r="AH3001" s="139">
        <v>0</v>
      </c>
      <c r="AI3001" s="139">
        <v>0</v>
      </c>
      <c r="AU3001" s="88"/>
    </row>
    <row r="3002" spans="3:47" s="11" customFormat="1" outlineLevel="2" x14ac:dyDescent="0.2">
      <c r="C3002" s="119" t="s">
        <v>152</v>
      </c>
      <c r="E3002" s="134"/>
      <c r="F3002" s="36" t="s">
        <v>212</v>
      </c>
      <c r="Q3002" s="135" t="s">
        <v>110</v>
      </c>
      <c r="R3002" s="136"/>
      <c r="S3002" s="88"/>
      <c r="T3002" s="88"/>
      <c r="U3002" s="137">
        <v>0</v>
      </c>
      <c r="V3002" s="137">
        <v>0</v>
      </c>
      <c r="W3002" s="138">
        <v>0</v>
      </c>
      <c r="X3002" s="137">
        <v>0</v>
      </c>
      <c r="Y3002" s="88">
        <v>0</v>
      </c>
      <c r="Z3002" s="88">
        <v>0</v>
      </c>
      <c r="AA3002" s="88">
        <v>0</v>
      </c>
      <c r="AB3002" s="88">
        <v>0</v>
      </c>
      <c r="AC3002" s="88">
        <v>0</v>
      </c>
      <c r="AD3002" s="88">
        <v>0</v>
      </c>
      <c r="AE3002" s="88">
        <v>0</v>
      </c>
      <c r="AF3002" s="88">
        <v>0</v>
      </c>
      <c r="AG3002" s="88">
        <v>0</v>
      </c>
      <c r="AH3002" s="139">
        <v>0</v>
      </c>
      <c r="AI3002" s="139">
        <v>0</v>
      </c>
      <c r="AU3002" s="88"/>
    </row>
    <row r="3003" spans="3:47" s="11" customFormat="1" outlineLevel="2" x14ac:dyDescent="0.2">
      <c r="C3003" s="119" t="s">
        <v>152</v>
      </c>
      <c r="E3003" s="134"/>
      <c r="F3003" s="36" t="s">
        <v>213</v>
      </c>
      <c r="Q3003" s="135" t="s">
        <v>110</v>
      </c>
      <c r="R3003" s="136"/>
      <c r="S3003" s="88"/>
      <c r="T3003" s="88"/>
      <c r="U3003" s="137">
        <v>0</v>
      </c>
      <c r="V3003" s="137">
        <v>0</v>
      </c>
      <c r="W3003" s="138">
        <v>0</v>
      </c>
      <c r="X3003" s="137">
        <v>0</v>
      </c>
      <c r="Y3003" s="88">
        <v>0</v>
      </c>
      <c r="Z3003" s="88">
        <v>0</v>
      </c>
      <c r="AA3003" s="88">
        <v>0</v>
      </c>
      <c r="AB3003" s="88">
        <v>0</v>
      </c>
      <c r="AC3003" s="88">
        <v>0</v>
      </c>
      <c r="AD3003" s="88">
        <v>0</v>
      </c>
      <c r="AE3003" s="88">
        <v>0</v>
      </c>
      <c r="AF3003" s="88">
        <v>0</v>
      </c>
      <c r="AG3003" s="88">
        <v>0</v>
      </c>
      <c r="AH3003" s="139">
        <v>0</v>
      </c>
      <c r="AI3003" s="139">
        <v>0</v>
      </c>
      <c r="AU3003" s="88"/>
    </row>
    <row r="3004" spans="3:47" s="11" customFormat="1" outlineLevel="2" x14ac:dyDescent="0.2">
      <c r="C3004" s="119" t="s">
        <v>152</v>
      </c>
      <c r="E3004" s="134"/>
      <c r="F3004" s="36" t="s">
        <v>214</v>
      </c>
      <c r="Q3004" s="135" t="s">
        <v>110</v>
      </c>
      <c r="R3004" s="136"/>
      <c r="S3004" s="88"/>
      <c r="T3004" s="88"/>
      <c r="U3004" s="137">
        <v>0</v>
      </c>
      <c r="V3004" s="137">
        <v>0</v>
      </c>
      <c r="W3004" s="138">
        <v>0</v>
      </c>
      <c r="X3004" s="137">
        <v>0</v>
      </c>
      <c r="Y3004" s="88">
        <v>0</v>
      </c>
      <c r="Z3004" s="88">
        <v>0</v>
      </c>
      <c r="AA3004" s="88">
        <v>0</v>
      </c>
      <c r="AB3004" s="88">
        <v>0</v>
      </c>
      <c r="AC3004" s="88">
        <v>0</v>
      </c>
      <c r="AD3004" s="88">
        <v>0</v>
      </c>
      <c r="AE3004" s="88">
        <v>0</v>
      </c>
      <c r="AF3004" s="88">
        <v>0</v>
      </c>
      <c r="AG3004" s="88">
        <v>0</v>
      </c>
      <c r="AH3004" s="139">
        <v>0</v>
      </c>
      <c r="AI3004" s="139">
        <v>0</v>
      </c>
      <c r="AU3004" s="88"/>
    </row>
    <row r="3005" spans="3:47" s="11" customFormat="1" outlineLevel="2" x14ac:dyDescent="0.2">
      <c r="C3005" s="119" t="s">
        <v>152</v>
      </c>
      <c r="E3005" s="134"/>
      <c r="F3005" s="36" t="s">
        <v>215</v>
      </c>
      <c r="Q3005" s="135" t="s">
        <v>110</v>
      </c>
      <c r="R3005" s="136"/>
      <c r="S3005" s="88"/>
      <c r="T3005" s="88"/>
      <c r="U3005" s="137">
        <v>0</v>
      </c>
      <c r="V3005" s="137">
        <v>0</v>
      </c>
      <c r="W3005" s="138">
        <v>0</v>
      </c>
      <c r="X3005" s="137">
        <v>0</v>
      </c>
      <c r="Y3005" s="88">
        <v>0</v>
      </c>
      <c r="Z3005" s="88">
        <v>0</v>
      </c>
      <c r="AA3005" s="88">
        <v>0</v>
      </c>
      <c r="AB3005" s="88">
        <v>0</v>
      </c>
      <c r="AC3005" s="88">
        <v>0</v>
      </c>
      <c r="AD3005" s="88">
        <v>0</v>
      </c>
      <c r="AE3005" s="88">
        <v>0</v>
      </c>
      <c r="AF3005" s="88">
        <v>0</v>
      </c>
      <c r="AG3005" s="88">
        <v>0</v>
      </c>
      <c r="AH3005" s="139">
        <v>0</v>
      </c>
      <c r="AI3005" s="139">
        <v>0</v>
      </c>
      <c r="AU3005" s="88"/>
    </row>
    <row r="3006" spans="3:47" s="11" customFormat="1" outlineLevel="2" x14ac:dyDescent="0.2">
      <c r="C3006" s="119" t="s">
        <v>152</v>
      </c>
      <c r="E3006" s="134"/>
      <c r="F3006" s="36" t="s">
        <v>216</v>
      </c>
      <c r="Q3006" s="135" t="s">
        <v>110</v>
      </c>
      <c r="R3006" s="136"/>
      <c r="S3006" s="88"/>
      <c r="T3006" s="88"/>
      <c r="U3006" s="137">
        <v>0</v>
      </c>
      <c r="V3006" s="137">
        <v>0</v>
      </c>
      <c r="W3006" s="138">
        <v>0</v>
      </c>
      <c r="X3006" s="137">
        <v>0</v>
      </c>
      <c r="Y3006" s="88">
        <v>0</v>
      </c>
      <c r="Z3006" s="88">
        <v>0</v>
      </c>
      <c r="AA3006" s="88">
        <v>0</v>
      </c>
      <c r="AB3006" s="88">
        <v>0</v>
      </c>
      <c r="AC3006" s="88">
        <v>0</v>
      </c>
      <c r="AD3006" s="88">
        <v>0</v>
      </c>
      <c r="AE3006" s="88">
        <v>0</v>
      </c>
      <c r="AF3006" s="88">
        <v>0</v>
      </c>
      <c r="AG3006" s="88">
        <v>0</v>
      </c>
      <c r="AH3006" s="139">
        <v>0</v>
      </c>
      <c r="AI3006" s="139">
        <v>0</v>
      </c>
      <c r="AU3006" s="88"/>
    </row>
    <row r="3007" spans="3:47" s="11" customFormat="1" outlineLevel="2" x14ac:dyDescent="0.2">
      <c r="C3007" s="119" t="s">
        <v>152</v>
      </c>
      <c r="E3007" s="134"/>
      <c r="F3007" s="36" t="s">
        <v>33</v>
      </c>
      <c r="Q3007" s="135" t="s">
        <v>110</v>
      </c>
      <c r="R3007" s="136"/>
      <c r="S3007" s="88"/>
      <c r="T3007" s="88"/>
      <c r="U3007" s="137">
        <v>0</v>
      </c>
      <c r="V3007" s="137">
        <v>0</v>
      </c>
      <c r="W3007" s="138">
        <v>0</v>
      </c>
      <c r="X3007" s="137">
        <v>0</v>
      </c>
      <c r="Y3007" s="88">
        <v>0</v>
      </c>
      <c r="Z3007" s="88">
        <v>0</v>
      </c>
      <c r="AA3007" s="88">
        <v>0</v>
      </c>
      <c r="AB3007" s="88">
        <v>0</v>
      </c>
      <c r="AC3007" s="88">
        <v>0</v>
      </c>
      <c r="AD3007" s="88">
        <v>0</v>
      </c>
      <c r="AE3007" s="88">
        <v>0</v>
      </c>
      <c r="AF3007" s="88">
        <v>0</v>
      </c>
      <c r="AG3007" s="88">
        <v>0</v>
      </c>
      <c r="AH3007" s="139">
        <v>0</v>
      </c>
      <c r="AI3007" s="139">
        <v>0</v>
      </c>
      <c r="AU3007" s="88"/>
    </row>
    <row r="3008" spans="3:47" s="11" customFormat="1" outlineLevel="2" x14ac:dyDescent="0.2">
      <c r="C3008" s="119" t="s">
        <v>152</v>
      </c>
      <c r="E3008" s="134"/>
      <c r="F3008" s="36" t="s">
        <v>34</v>
      </c>
      <c r="Q3008" s="135" t="s">
        <v>110</v>
      </c>
      <c r="R3008" s="136"/>
      <c r="S3008" s="88"/>
      <c r="T3008" s="88"/>
      <c r="U3008" s="137">
        <v>0</v>
      </c>
      <c r="V3008" s="137">
        <v>0</v>
      </c>
      <c r="W3008" s="138">
        <v>0</v>
      </c>
      <c r="X3008" s="137">
        <v>0</v>
      </c>
      <c r="Y3008" s="88">
        <v>0</v>
      </c>
      <c r="Z3008" s="88">
        <v>0</v>
      </c>
      <c r="AA3008" s="88">
        <v>0</v>
      </c>
      <c r="AB3008" s="88">
        <v>0</v>
      </c>
      <c r="AC3008" s="88">
        <v>0</v>
      </c>
      <c r="AD3008" s="88">
        <v>0</v>
      </c>
      <c r="AE3008" s="88">
        <v>0</v>
      </c>
      <c r="AF3008" s="88">
        <v>0</v>
      </c>
      <c r="AG3008" s="88">
        <v>0</v>
      </c>
      <c r="AH3008" s="139">
        <v>0</v>
      </c>
      <c r="AI3008" s="139">
        <v>0</v>
      </c>
      <c r="AU3008" s="88"/>
    </row>
    <row r="3009" spans="3:47" s="11" customFormat="1" outlineLevel="2" x14ac:dyDescent="0.2">
      <c r="C3009" s="119" t="s">
        <v>152</v>
      </c>
      <c r="E3009" s="134"/>
      <c r="F3009" s="36" t="s">
        <v>217</v>
      </c>
      <c r="Q3009" s="135" t="s">
        <v>110</v>
      </c>
      <c r="R3009" s="136"/>
      <c r="S3009" s="88"/>
      <c r="T3009" s="88"/>
      <c r="U3009" s="137">
        <v>0</v>
      </c>
      <c r="V3009" s="137">
        <v>0</v>
      </c>
      <c r="W3009" s="138">
        <v>0</v>
      </c>
      <c r="X3009" s="137">
        <v>0</v>
      </c>
      <c r="Y3009" s="88">
        <v>0</v>
      </c>
      <c r="Z3009" s="88">
        <v>0</v>
      </c>
      <c r="AA3009" s="88">
        <v>0</v>
      </c>
      <c r="AB3009" s="88">
        <v>0</v>
      </c>
      <c r="AC3009" s="88">
        <v>0</v>
      </c>
      <c r="AD3009" s="88">
        <v>0</v>
      </c>
      <c r="AE3009" s="88">
        <v>0</v>
      </c>
      <c r="AF3009" s="88">
        <v>0</v>
      </c>
      <c r="AG3009" s="88">
        <v>0</v>
      </c>
      <c r="AH3009" s="139">
        <v>0</v>
      </c>
      <c r="AI3009" s="139">
        <v>0</v>
      </c>
      <c r="AU3009" s="88"/>
    </row>
    <row r="3010" spans="3:47" s="11" customFormat="1" outlineLevel="2" x14ac:dyDescent="0.2">
      <c r="C3010" s="119" t="s">
        <v>152</v>
      </c>
      <c r="E3010" s="134"/>
      <c r="F3010" s="36" t="s">
        <v>152</v>
      </c>
      <c r="Q3010" s="135" t="s">
        <v>110</v>
      </c>
      <c r="R3010" s="136"/>
      <c r="S3010" s="88"/>
      <c r="T3010" s="88"/>
      <c r="U3010" s="137">
        <v>0</v>
      </c>
      <c r="V3010" s="137">
        <v>0</v>
      </c>
      <c r="W3010" s="138">
        <v>0</v>
      </c>
      <c r="X3010" s="137">
        <v>0</v>
      </c>
      <c r="Y3010" s="88">
        <v>0</v>
      </c>
      <c r="Z3010" s="88">
        <v>0</v>
      </c>
      <c r="AA3010" s="88">
        <v>0</v>
      </c>
      <c r="AB3010" s="88">
        <v>0</v>
      </c>
      <c r="AC3010" s="88">
        <v>0</v>
      </c>
      <c r="AD3010" s="88">
        <v>0</v>
      </c>
      <c r="AE3010" s="88">
        <v>0</v>
      </c>
      <c r="AF3010" s="88">
        <v>0</v>
      </c>
      <c r="AG3010" s="88">
        <v>0</v>
      </c>
      <c r="AH3010" s="139">
        <v>0</v>
      </c>
      <c r="AI3010" s="139">
        <v>0</v>
      </c>
      <c r="AU3010" s="88"/>
    </row>
    <row r="3011" spans="3:47" s="11" customFormat="1" outlineLevel="2" x14ac:dyDescent="0.2">
      <c r="C3011" s="119" t="s">
        <v>152</v>
      </c>
      <c r="E3011" s="140"/>
      <c r="F3011" s="141" t="s">
        <v>152</v>
      </c>
      <c r="G3011" s="142"/>
      <c r="H3011" s="142"/>
      <c r="I3011" s="142"/>
      <c r="J3011" s="142"/>
      <c r="K3011" s="142"/>
      <c r="L3011" s="142"/>
      <c r="M3011" s="142"/>
      <c r="N3011" s="142"/>
      <c r="O3011" s="142"/>
      <c r="P3011" s="142"/>
      <c r="Q3011" s="143" t="s">
        <v>110</v>
      </c>
      <c r="R3011" s="144"/>
      <c r="S3011" s="145"/>
      <c r="T3011" s="145"/>
      <c r="U3011" s="146">
        <v>0</v>
      </c>
      <c r="V3011" s="146">
        <v>0</v>
      </c>
      <c r="W3011" s="147">
        <v>0</v>
      </c>
      <c r="X3011" s="146">
        <v>0</v>
      </c>
      <c r="Y3011" s="145">
        <v>0</v>
      </c>
      <c r="Z3011" s="145">
        <v>0</v>
      </c>
      <c r="AA3011" s="145">
        <v>0</v>
      </c>
      <c r="AB3011" s="145">
        <v>0</v>
      </c>
      <c r="AC3011" s="145">
        <v>0</v>
      </c>
      <c r="AD3011" s="145">
        <v>0</v>
      </c>
      <c r="AE3011" s="145">
        <v>0</v>
      </c>
      <c r="AF3011" s="145">
        <v>0</v>
      </c>
      <c r="AG3011" s="145">
        <v>0</v>
      </c>
      <c r="AH3011" s="148">
        <v>0</v>
      </c>
      <c r="AI3011" s="148">
        <v>0</v>
      </c>
      <c r="AU3011" s="88"/>
    </row>
    <row r="3012" spans="3:47" s="11" customFormat="1" outlineLevel="2" x14ac:dyDescent="0.2">
      <c r="C3012" s="119" t="s">
        <v>152</v>
      </c>
      <c r="F3012" s="149"/>
      <c r="G3012" s="149"/>
      <c r="H3012" s="149"/>
      <c r="I3012" s="149"/>
      <c r="J3012" s="149"/>
      <c r="K3012" s="149"/>
      <c r="L3012" s="149"/>
      <c r="M3012" s="149"/>
      <c r="N3012" s="149"/>
      <c r="O3012" s="149"/>
      <c r="P3012" s="149" t="s">
        <v>175</v>
      </c>
      <c r="Q3012" s="16" t="s">
        <v>110</v>
      </c>
      <c r="R3012" s="150"/>
      <c r="S3012" s="150"/>
      <c r="T3012" s="150"/>
      <c r="U3012" s="150">
        <v>0</v>
      </c>
      <c r="V3012" s="150">
        <v>0</v>
      </c>
      <c r="W3012" s="150">
        <v>0</v>
      </c>
      <c r="X3012" s="150">
        <v>0</v>
      </c>
      <c r="Y3012" s="150">
        <v>0</v>
      </c>
      <c r="Z3012" s="150">
        <v>0</v>
      </c>
      <c r="AA3012" s="150">
        <v>0</v>
      </c>
      <c r="AB3012" s="150">
        <v>0</v>
      </c>
      <c r="AC3012" s="150">
        <v>0</v>
      </c>
      <c r="AD3012" s="150">
        <v>0</v>
      </c>
      <c r="AE3012" s="150">
        <v>0</v>
      </c>
      <c r="AF3012" s="150">
        <v>0</v>
      </c>
      <c r="AG3012" s="150">
        <v>0</v>
      </c>
      <c r="AH3012" s="150">
        <v>0</v>
      </c>
      <c r="AI3012" s="150">
        <v>0</v>
      </c>
      <c r="AU3012" s="88"/>
    </row>
    <row r="3013" spans="3:47" s="11" customFormat="1" outlineLevel="2" x14ac:dyDescent="0.2">
      <c r="C3013" s="119" t="s">
        <v>152</v>
      </c>
      <c r="E3013" s="124" t="s">
        <v>176</v>
      </c>
      <c r="AU3013" s="88"/>
    </row>
    <row r="3014" spans="3:47" s="11" customFormat="1" outlineLevel="2" x14ac:dyDescent="0.2">
      <c r="C3014" s="119" t="s">
        <v>152</v>
      </c>
      <c r="E3014" s="151" t="s">
        <v>209</v>
      </c>
      <c r="F3014" s="127"/>
      <c r="G3014" s="127"/>
      <c r="H3014" s="127"/>
      <c r="I3014" s="127"/>
      <c r="J3014" s="127"/>
      <c r="K3014" s="127"/>
      <c r="L3014" s="127"/>
      <c r="M3014" s="127"/>
      <c r="N3014" s="127"/>
      <c r="O3014" s="127"/>
      <c r="P3014" s="152"/>
      <c r="Q3014" s="128" t="s">
        <v>110</v>
      </c>
      <c r="R3014" s="129"/>
      <c r="S3014" s="130"/>
      <c r="T3014" s="130"/>
      <c r="U3014" s="131">
        <v>0</v>
      </c>
      <c r="V3014" s="131">
        <v>0</v>
      </c>
      <c r="W3014" s="132">
        <v>0</v>
      </c>
      <c r="X3014" s="131">
        <v>0</v>
      </c>
      <c r="Y3014" s="130">
        <v>0</v>
      </c>
      <c r="Z3014" s="130">
        <v>0</v>
      </c>
      <c r="AA3014" s="130">
        <v>0</v>
      </c>
      <c r="AB3014" s="130">
        <v>0</v>
      </c>
      <c r="AC3014" s="130">
        <v>0</v>
      </c>
      <c r="AD3014" s="130">
        <v>0</v>
      </c>
      <c r="AE3014" s="130">
        <v>0</v>
      </c>
      <c r="AF3014" s="130">
        <v>0</v>
      </c>
      <c r="AG3014" s="130">
        <v>0</v>
      </c>
      <c r="AH3014" s="133">
        <v>0</v>
      </c>
      <c r="AI3014" s="133">
        <v>0</v>
      </c>
      <c r="AU3014" s="88"/>
    </row>
    <row r="3015" spans="3:47" s="11" customFormat="1" outlineLevel="2" x14ac:dyDescent="0.2">
      <c r="C3015" s="119" t="s">
        <v>152</v>
      </c>
      <c r="E3015" s="153" t="s">
        <v>31</v>
      </c>
      <c r="P3015" s="149"/>
      <c r="Q3015" s="135" t="s">
        <v>110</v>
      </c>
      <c r="R3015" s="136"/>
      <c r="S3015" s="88"/>
      <c r="T3015" s="88"/>
      <c r="U3015" s="137">
        <v>0</v>
      </c>
      <c r="V3015" s="137">
        <v>0</v>
      </c>
      <c r="W3015" s="138">
        <v>0</v>
      </c>
      <c r="X3015" s="137">
        <v>0</v>
      </c>
      <c r="Y3015" s="88">
        <v>0</v>
      </c>
      <c r="Z3015" s="88">
        <v>0</v>
      </c>
      <c r="AA3015" s="88">
        <v>0</v>
      </c>
      <c r="AB3015" s="88">
        <v>0</v>
      </c>
      <c r="AC3015" s="88">
        <v>0</v>
      </c>
      <c r="AD3015" s="88">
        <v>0</v>
      </c>
      <c r="AE3015" s="88">
        <v>0</v>
      </c>
      <c r="AF3015" s="88">
        <v>0</v>
      </c>
      <c r="AG3015" s="88">
        <v>0</v>
      </c>
      <c r="AH3015" s="139">
        <v>0</v>
      </c>
      <c r="AI3015" s="139">
        <v>0</v>
      </c>
      <c r="AU3015" s="88"/>
    </row>
    <row r="3016" spans="3:47" s="11" customFormat="1" outlineLevel="2" x14ac:dyDescent="0.2">
      <c r="C3016" s="119" t="s">
        <v>152</v>
      </c>
      <c r="E3016" s="153" t="s">
        <v>28</v>
      </c>
      <c r="P3016" s="149"/>
      <c r="Q3016" s="135" t="s">
        <v>110</v>
      </c>
      <c r="R3016" s="136"/>
      <c r="S3016" s="88"/>
      <c r="T3016" s="88"/>
      <c r="U3016" s="137">
        <v>0</v>
      </c>
      <c r="V3016" s="137">
        <v>0</v>
      </c>
      <c r="W3016" s="138">
        <v>0</v>
      </c>
      <c r="X3016" s="137">
        <v>0</v>
      </c>
      <c r="Y3016" s="88">
        <v>0</v>
      </c>
      <c r="Z3016" s="88">
        <v>0</v>
      </c>
      <c r="AA3016" s="88">
        <v>0</v>
      </c>
      <c r="AB3016" s="88">
        <v>0</v>
      </c>
      <c r="AC3016" s="88">
        <v>0</v>
      </c>
      <c r="AD3016" s="88">
        <v>0</v>
      </c>
      <c r="AE3016" s="88">
        <v>0</v>
      </c>
      <c r="AF3016" s="88">
        <v>0</v>
      </c>
      <c r="AG3016" s="88">
        <v>0</v>
      </c>
      <c r="AH3016" s="139">
        <v>0</v>
      </c>
      <c r="AI3016" s="139">
        <v>0</v>
      </c>
      <c r="AU3016" s="88"/>
    </row>
    <row r="3017" spans="3:47" s="11" customFormat="1" outlineLevel="2" x14ac:dyDescent="0.2">
      <c r="C3017" s="119" t="s">
        <v>152</v>
      </c>
      <c r="E3017" s="153" t="s">
        <v>210</v>
      </c>
      <c r="P3017" s="149"/>
      <c r="Q3017" s="135" t="s">
        <v>110</v>
      </c>
      <c r="R3017" s="136"/>
      <c r="S3017" s="88"/>
      <c r="T3017" s="88"/>
      <c r="U3017" s="137">
        <v>0</v>
      </c>
      <c r="V3017" s="137">
        <v>0</v>
      </c>
      <c r="W3017" s="138">
        <v>0</v>
      </c>
      <c r="X3017" s="137">
        <v>0</v>
      </c>
      <c r="Y3017" s="88">
        <v>0</v>
      </c>
      <c r="Z3017" s="88">
        <v>0</v>
      </c>
      <c r="AA3017" s="88">
        <v>0</v>
      </c>
      <c r="AB3017" s="88">
        <v>0</v>
      </c>
      <c r="AC3017" s="88">
        <v>0</v>
      </c>
      <c r="AD3017" s="88">
        <v>0</v>
      </c>
      <c r="AE3017" s="88">
        <v>0</v>
      </c>
      <c r="AF3017" s="88">
        <v>0</v>
      </c>
      <c r="AG3017" s="88">
        <v>0</v>
      </c>
      <c r="AH3017" s="139">
        <v>0</v>
      </c>
      <c r="AI3017" s="139">
        <v>0</v>
      </c>
      <c r="AU3017" s="88"/>
    </row>
    <row r="3018" spans="3:47" s="11" customFormat="1" outlineLevel="2" x14ac:dyDescent="0.2">
      <c r="C3018" s="119" t="s">
        <v>152</v>
      </c>
      <c r="E3018" s="153" t="s">
        <v>211</v>
      </c>
      <c r="P3018" s="149"/>
      <c r="Q3018" s="135" t="s">
        <v>110</v>
      </c>
      <c r="R3018" s="136"/>
      <c r="S3018" s="88"/>
      <c r="T3018" s="88"/>
      <c r="U3018" s="137">
        <v>0</v>
      </c>
      <c r="V3018" s="137">
        <v>0</v>
      </c>
      <c r="W3018" s="138">
        <v>0</v>
      </c>
      <c r="X3018" s="137">
        <v>0</v>
      </c>
      <c r="Y3018" s="88">
        <v>0</v>
      </c>
      <c r="Z3018" s="88">
        <v>0</v>
      </c>
      <c r="AA3018" s="88">
        <v>0</v>
      </c>
      <c r="AB3018" s="88">
        <v>0</v>
      </c>
      <c r="AC3018" s="88">
        <v>0</v>
      </c>
      <c r="AD3018" s="88">
        <v>0</v>
      </c>
      <c r="AE3018" s="88">
        <v>0</v>
      </c>
      <c r="AF3018" s="88">
        <v>0</v>
      </c>
      <c r="AG3018" s="88">
        <v>0</v>
      </c>
      <c r="AH3018" s="139">
        <v>0</v>
      </c>
      <c r="AI3018" s="139">
        <v>0</v>
      </c>
      <c r="AU3018" s="88"/>
    </row>
    <row r="3019" spans="3:47" s="11" customFormat="1" outlineLevel="2" x14ac:dyDescent="0.2">
      <c r="C3019" s="119" t="s">
        <v>152</v>
      </c>
      <c r="E3019" s="153" t="s">
        <v>212</v>
      </c>
      <c r="P3019" s="149"/>
      <c r="Q3019" s="135" t="s">
        <v>110</v>
      </c>
      <c r="R3019" s="136"/>
      <c r="S3019" s="88"/>
      <c r="T3019" s="88"/>
      <c r="U3019" s="137">
        <v>0</v>
      </c>
      <c r="V3019" s="137">
        <v>0</v>
      </c>
      <c r="W3019" s="138">
        <v>0</v>
      </c>
      <c r="X3019" s="137">
        <v>0</v>
      </c>
      <c r="Y3019" s="88">
        <v>0</v>
      </c>
      <c r="Z3019" s="88">
        <v>0</v>
      </c>
      <c r="AA3019" s="88">
        <v>0</v>
      </c>
      <c r="AB3019" s="88">
        <v>0</v>
      </c>
      <c r="AC3019" s="88">
        <v>0</v>
      </c>
      <c r="AD3019" s="88">
        <v>0</v>
      </c>
      <c r="AE3019" s="88">
        <v>0</v>
      </c>
      <c r="AF3019" s="88">
        <v>0</v>
      </c>
      <c r="AG3019" s="88">
        <v>0</v>
      </c>
      <c r="AH3019" s="139">
        <v>0</v>
      </c>
      <c r="AI3019" s="139">
        <v>0</v>
      </c>
      <c r="AU3019" s="88"/>
    </row>
    <row r="3020" spans="3:47" s="11" customFormat="1" outlineLevel="2" x14ac:dyDescent="0.2">
      <c r="C3020" s="119" t="s">
        <v>152</v>
      </c>
      <c r="E3020" s="153" t="s">
        <v>213</v>
      </c>
      <c r="P3020" s="149"/>
      <c r="Q3020" s="135" t="s">
        <v>110</v>
      </c>
      <c r="R3020" s="136"/>
      <c r="S3020" s="88"/>
      <c r="T3020" s="88"/>
      <c r="U3020" s="137">
        <v>0</v>
      </c>
      <c r="V3020" s="137">
        <v>0</v>
      </c>
      <c r="W3020" s="138">
        <v>0</v>
      </c>
      <c r="X3020" s="137">
        <v>0</v>
      </c>
      <c r="Y3020" s="88">
        <v>0</v>
      </c>
      <c r="Z3020" s="88">
        <v>0</v>
      </c>
      <c r="AA3020" s="88">
        <v>0</v>
      </c>
      <c r="AB3020" s="88">
        <v>0</v>
      </c>
      <c r="AC3020" s="88">
        <v>0</v>
      </c>
      <c r="AD3020" s="88">
        <v>0</v>
      </c>
      <c r="AE3020" s="88">
        <v>0</v>
      </c>
      <c r="AF3020" s="88">
        <v>0</v>
      </c>
      <c r="AG3020" s="88">
        <v>0</v>
      </c>
      <c r="AH3020" s="139">
        <v>0</v>
      </c>
      <c r="AI3020" s="139">
        <v>0</v>
      </c>
      <c r="AU3020" s="88"/>
    </row>
    <row r="3021" spans="3:47" s="11" customFormat="1" outlineLevel="2" x14ac:dyDescent="0.2">
      <c r="C3021" s="119" t="s">
        <v>152</v>
      </c>
      <c r="E3021" s="153" t="s">
        <v>214</v>
      </c>
      <c r="P3021" s="149"/>
      <c r="Q3021" s="135" t="s">
        <v>110</v>
      </c>
      <c r="R3021" s="136"/>
      <c r="S3021" s="88"/>
      <c r="T3021" s="88"/>
      <c r="U3021" s="137">
        <v>0</v>
      </c>
      <c r="V3021" s="137">
        <v>0</v>
      </c>
      <c r="W3021" s="138">
        <v>0</v>
      </c>
      <c r="X3021" s="137">
        <v>0</v>
      </c>
      <c r="Y3021" s="88">
        <v>0</v>
      </c>
      <c r="Z3021" s="88">
        <v>0</v>
      </c>
      <c r="AA3021" s="88">
        <v>0</v>
      </c>
      <c r="AB3021" s="88">
        <v>0</v>
      </c>
      <c r="AC3021" s="88">
        <v>0</v>
      </c>
      <c r="AD3021" s="88">
        <v>0</v>
      </c>
      <c r="AE3021" s="88">
        <v>0</v>
      </c>
      <c r="AF3021" s="88">
        <v>0</v>
      </c>
      <c r="AG3021" s="88">
        <v>0</v>
      </c>
      <c r="AH3021" s="139">
        <v>0</v>
      </c>
      <c r="AI3021" s="139">
        <v>0</v>
      </c>
      <c r="AU3021" s="88"/>
    </row>
    <row r="3022" spans="3:47" s="11" customFormat="1" outlineLevel="2" x14ac:dyDescent="0.2">
      <c r="C3022" s="119" t="s">
        <v>152</v>
      </c>
      <c r="E3022" s="153" t="s">
        <v>215</v>
      </c>
      <c r="P3022" s="149"/>
      <c r="Q3022" s="135" t="s">
        <v>110</v>
      </c>
      <c r="R3022" s="136"/>
      <c r="S3022" s="88"/>
      <c r="T3022" s="88"/>
      <c r="U3022" s="137">
        <v>0</v>
      </c>
      <c r="V3022" s="137">
        <v>0</v>
      </c>
      <c r="W3022" s="138">
        <v>0</v>
      </c>
      <c r="X3022" s="137">
        <v>0</v>
      </c>
      <c r="Y3022" s="88">
        <v>0</v>
      </c>
      <c r="Z3022" s="88">
        <v>0</v>
      </c>
      <c r="AA3022" s="88">
        <v>0</v>
      </c>
      <c r="AB3022" s="88">
        <v>0</v>
      </c>
      <c r="AC3022" s="88">
        <v>0</v>
      </c>
      <c r="AD3022" s="88">
        <v>0</v>
      </c>
      <c r="AE3022" s="88">
        <v>0</v>
      </c>
      <c r="AF3022" s="88">
        <v>0</v>
      </c>
      <c r="AG3022" s="88">
        <v>0</v>
      </c>
      <c r="AH3022" s="139">
        <v>0</v>
      </c>
      <c r="AI3022" s="139">
        <v>0</v>
      </c>
      <c r="AU3022" s="88"/>
    </row>
    <row r="3023" spans="3:47" s="11" customFormat="1" outlineLevel="2" x14ac:dyDescent="0.2">
      <c r="C3023" s="119" t="s">
        <v>152</v>
      </c>
      <c r="E3023" s="153" t="s">
        <v>216</v>
      </c>
      <c r="P3023" s="149"/>
      <c r="Q3023" s="135" t="s">
        <v>110</v>
      </c>
      <c r="R3023" s="136"/>
      <c r="S3023" s="88"/>
      <c r="T3023" s="88"/>
      <c r="U3023" s="137">
        <v>0</v>
      </c>
      <c r="V3023" s="137">
        <v>0</v>
      </c>
      <c r="W3023" s="138">
        <v>0</v>
      </c>
      <c r="X3023" s="137">
        <v>0</v>
      </c>
      <c r="Y3023" s="88">
        <v>0</v>
      </c>
      <c r="Z3023" s="88">
        <v>0</v>
      </c>
      <c r="AA3023" s="88">
        <v>0</v>
      </c>
      <c r="AB3023" s="88">
        <v>0</v>
      </c>
      <c r="AC3023" s="88">
        <v>0</v>
      </c>
      <c r="AD3023" s="88">
        <v>0</v>
      </c>
      <c r="AE3023" s="88">
        <v>0</v>
      </c>
      <c r="AF3023" s="88">
        <v>0</v>
      </c>
      <c r="AG3023" s="88">
        <v>0</v>
      </c>
      <c r="AH3023" s="139">
        <v>0</v>
      </c>
      <c r="AI3023" s="139">
        <v>0</v>
      </c>
      <c r="AU3023" s="88"/>
    </row>
    <row r="3024" spans="3:47" s="11" customFormat="1" outlineLevel="2" x14ac:dyDescent="0.2">
      <c r="C3024" s="119" t="s">
        <v>152</v>
      </c>
      <c r="E3024" s="153" t="s">
        <v>33</v>
      </c>
      <c r="P3024" s="149"/>
      <c r="Q3024" s="135" t="s">
        <v>110</v>
      </c>
      <c r="R3024" s="136"/>
      <c r="S3024" s="88"/>
      <c r="T3024" s="88"/>
      <c r="U3024" s="137">
        <v>0</v>
      </c>
      <c r="V3024" s="137">
        <v>0</v>
      </c>
      <c r="W3024" s="138">
        <v>0</v>
      </c>
      <c r="X3024" s="137">
        <v>0</v>
      </c>
      <c r="Y3024" s="88">
        <v>0</v>
      </c>
      <c r="Z3024" s="88">
        <v>0</v>
      </c>
      <c r="AA3024" s="88">
        <v>0</v>
      </c>
      <c r="AB3024" s="88">
        <v>0</v>
      </c>
      <c r="AC3024" s="88">
        <v>0</v>
      </c>
      <c r="AD3024" s="88">
        <v>0</v>
      </c>
      <c r="AE3024" s="88">
        <v>0</v>
      </c>
      <c r="AF3024" s="88">
        <v>0</v>
      </c>
      <c r="AG3024" s="88">
        <v>0</v>
      </c>
      <c r="AH3024" s="139">
        <v>0</v>
      </c>
      <c r="AI3024" s="139">
        <v>0</v>
      </c>
      <c r="AU3024" s="88"/>
    </row>
    <row r="3025" spans="3:47" s="11" customFormat="1" outlineLevel="2" x14ac:dyDescent="0.2">
      <c r="C3025" s="119" t="s">
        <v>152</v>
      </c>
      <c r="E3025" s="153" t="s">
        <v>34</v>
      </c>
      <c r="P3025" s="149"/>
      <c r="Q3025" s="135" t="s">
        <v>110</v>
      </c>
      <c r="R3025" s="136"/>
      <c r="S3025" s="88"/>
      <c r="T3025" s="88"/>
      <c r="U3025" s="137">
        <v>0</v>
      </c>
      <c r="V3025" s="137">
        <v>0</v>
      </c>
      <c r="W3025" s="138">
        <v>0</v>
      </c>
      <c r="X3025" s="137">
        <v>0</v>
      </c>
      <c r="Y3025" s="88">
        <v>0</v>
      </c>
      <c r="Z3025" s="88">
        <v>0</v>
      </c>
      <c r="AA3025" s="88">
        <v>0</v>
      </c>
      <c r="AB3025" s="88">
        <v>0</v>
      </c>
      <c r="AC3025" s="88">
        <v>0</v>
      </c>
      <c r="AD3025" s="88">
        <v>0</v>
      </c>
      <c r="AE3025" s="88">
        <v>0</v>
      </c>
      <c r="AF3025" s="88">
        <v>0</v>
      </c>
      <c r="AG3025" s="88">
        <v>0</v>
      </c>
      <c r="AH3025" s="139">
        <v>0</v>
      </c>
      <c r="AI3025" s="139">
        <v>0</v>
      </c>
      <c r="AU3025" s="88"/>
    </row>
    <row r="3026" spans="3:47" s="11" customFormat="1" outlineLevel="2" x14ac:dyDescent="0.2">
      <c r="C3026" s="119" t="s">
        <v>152</v>
      </c>
      <c r="E3026" s="153" t="s">
        <v>217</v>
      </c>
      <c r="P3026" s="149"/>
      <c r="Q3026" s="135" t="s">
        <v>110</v>
      </c>
      <c r="R3026" s="136"/>
      <c r="S3026" s="88"/>
      <c r="T3026" s="88"/>
      <c r="U3026" s="137">
        <v>0</v>
      </c>
      <c r="V3026" s="137">
        <v>0</v>
      </c>
      <c r="W3026" s="138">
        <v>0</v>
      </c>
      <c r="X3026" s="137">
        <v>0</v>
      </c>
      <c r="Y3026" s="88">
        <v>0</v>
      </c>
      <c r="Z3026" s="88">
        <v>0</v>
      </c>
      <c r="AA3026" s="88">
        <v>0</v>
      </c>
      <c r="AB3026" s="88">
        <v>0</v>
      </c>
      <c r="AC3026" s="88">
        <v>0</v>
      </c>
      <c r="AD3026" s="88">
        <v>0</v>
      </c>
      <c r="AE3026" s="88">
        <v>0</v>
      </c>
      <c r="AF3026" s="88">
        <v>0</v>
      </c>
      <c r="AG3026" s="88">
        <v>0</v>
      </c>
      <c r="AH3026" s="139">
        <v>0</v>
      </c>
      <c r="AI3026" s="139">
        <v>0</v>
      </c>
      <c r="AU3026" s="88"/>
    </row>
    <row r="3027" spans="3:47" s="11" customFormat="1" outlineLevel="2" x14ac:dyDescent="0.2">
      <c r="C3027" s="119" t="s">
        <v>152</v>
      </c>
      <c r="E3027" s="153" t="s">
        <v>152</v>
      </c>
      <c r="P3027" s="149"/>
      <c r="Q3027" s="135" t="s">
        <v>110</v>
      </c>
      <c r="R3027" s="136"/>
      <c r="S3027" s="88"/>
      <c r="T3027" s="88"/>
      <c r="U3027" s="137">
        <v>0</v>
      </c>
      <c r="V3027" s="137">
        <v>0</v>
      </c>
      <c r="W3027" s="138">
        <v>0</v>
      </c>
      <c r="X3027" s="137">
        <v>0</v>
      </c>
      <c r="Y3027" s="88">
        <v>0</v>
      </c>
      <c r="Z3027" s="88">
        <v>0</v>
      </c>
      <c r="AA3027" s="88">
        <v>0</v>
      </c>
      <c r="AB3027" s="88">
        <v>0</v>
      </c>
      <c r="AC3027" s="88">
        <v>0</v>
      </c>
      <c r="AD3027" s="88">
        <v>0</v>
      </c>
      <c r="AE3027" s="88">
        <v>0</v>
      </c>
      <c r="AF3027" s="88">
        <v>0</v>
      </c>
      <c r="AG3027" s="88">
        <v>0</v>
      </c>
      <c r="AH3027" s="139">
        <v>0</v>
      </c>
      <c r="AI3027" s="139">
        <v>0</v>
      </c>
      <c r="AU3027" s="88"/>
    </row>
    <row r="3028" spans="3:47" s="11" customFormat="1" outlineLevel="2" x14ac:dyDescent="0.2">
      <c r="C3028" s="119" t="s">
        <v>152</v>
      </c>
      <c r="E3028" s="154" t="s">
        <v>152</v>
      </c>
      <c r="F3028" s="142"/>
      <c r="G3028" s="142"/>
      <c r="H3028" s="142"/>
      <c r="I3028" s="142"/>
      <c r="J3028" s="142"/>
      <c r="K3028" s="142"/>
      <c r="L3028" s="142"/>
      <c r="M3028" s="142"/>
      <c r="N3028" s="142"/>
      <c r="O3028" s="142"/>
      <c r="P3028" s="155"/>
      <c r="Q3028" s="143" t="s">
        <v>110</v>
      </c>
      <c r="R3028" s="144"/>
      <c r="S3028" s="145"/>
      <c r="T3028" s="145"/>
      <c r="U3028" s="146">
        <v>0</v>
      </c>
      <c r="V3028" s="146">
        <v>0</v>
      </c>
      <c r="W3028" s="147">
        <v>0</v>
      </c>
      <c r="X3028" s="146">
        <v>0</v>
      </c>
      <c r="Y3028" s="145">
        <v>0</v>
      </c>
      <c r="Z3028" s="145">
        <v>0</v>
      </c>
      <c r="AA3028" s="145">
        <v>0</v>
      </c>
      <c r="AB3028" s="145">
        <v>0</v>
      </c>
      <c r="AC3028" s="145">
        <v>0</v>
      </c>
      <c r="AD3028" s="145">
        <v>0</v>
      </c>
      <c r="AE3028" s="145">
        <v>0</v>
      </c>
      <c r="AF3028" s="145">
        <v>0</v>
      </c>
      <c r="AG3028" s="145">
        <v>0</v>
      </c>
      <c r="AH3028" s="148">
        <v>0</v>
      </c>
      <c r="AI3028" s="148">
        <v>0</v>
      </c>
      <c r="AU3028" s="88"/>
    </row>
    <row r="3029" spans="3:47" s="11" customFormat="1" outlineLevel="2" x14ac:dyDescent="0.2">
      <c r="C3029" s="119" t="s">
        <v>152</v>
      </c>
      <c r="P3029" s="149" t="s">
        <v>177</v>
      </c>
      <c r="Q3029" s="16" t="s">
        <v>110</v>
      </c>
      <c r="R3029" s="150"/>
      <c r="S3029" s="150"/>
      <c r="T3029" s="150"/>
      <c r="U3029" s="150">
        <v>0</v>
      </c>
      <c r="V3029" s="150">
        <v>0</v>
      </c>
      <c r="W3029" s="150">
        <v>0</v>
      </c>
      <c r="X3029" s="150">
        <v>0</v>
      </c>
      <c r="Y3029" s="150">
        <v>0</v>
      </c>
      <c r="Z3029" s="150">
        <v>0</v>
      </c>
      <c r="AA3029" s="150">
        <v>0</v>
      </c>
      <c r="AB3029" s="150">
        <v>0</v>
      </c>
      <c r="AC3029" s="150">
        <v>0</v>
      </c>
      <c r="AD3029" s="150">
        <v>0</v>
      </c>
      <c r="AE3029" s="150">
        <v>0</v>
      </c>
      <c r="AF3029" s="150">
        <v>0</v>
      </c>
      <c r="AG3029" s="150">
        <v>0</v>
      </c>
      <c r="AH3029" s="150">
        <v>0</v>
      </c>
      <c r="AI3029" s="150">
        <v>0</v>
      </c>
      <c r="AU3029" s="88"/>
    </row>
    <row r="3030" spans="3:47" s="11" customFormat="1" outlineLevel="2" x14ac:dyDescent="0.2">
      <c r="C3030" s="119" t="s">
        <v>152</v>
      </c>
      <c r="E3030" s="124" t="s">
        <v>178</v>
      </c>
      <c r="AU3030" s="88"/>
    </row>
    <row r="3031" spans="3:47" s="11" customFormat="1" outlineLevel="2" x14ac:dyDescent="0.2">
      <c r="C3031" s="119" t="s">
        <v>152</v>
      </c>
      <c r="F3031" s="156" t="s">
        <v>179</v>
      </c>
      <c r="AU3031" s="88"/>
    </row>
    <row r="3032" spans="3:47" s="11" customFormat="1" outlineLevel="2" x14ac:dyDescent="0.2">
      <c r="C3032" s="119" t="s">
        <v>152</v>
      </c>
      <c r="E3032" s="125"/>
      <c r="F3032" s="157" t="s">
        <v>209</v>
      </c>
      <c r="G3032" s="127"/>
      <c r="H3032" s="158" t="s">
        <v>180</v>
      </c>
      <c r="I3032" s="127"/>
      <c r="J3032" s="127"/>
      <c r="K3032" s="127"/>
      <c r="L3032" s="127"/>
      <c r="M3032" s="127"/>
      <c r="N3032" s="127"/>
      <c r="O3032" s="127"/>
      <c r="P3032" s="152"/>
      <c r="Q3032" s="128" t="s">
        <v>110</v>
      </c>
      <c r="R3032" s="129"/>
      <c r="S3032" s="130"/>
      <c r="T3032" s="130"/>
      <c r="U3032" s="131">
        <v>0</v>
      </c>
      <c r="V3032" s="131">
        <v>0</v>
      </c>
      <c r="W3032" s="132">
        <v>0</v>
      </c>
      <c r="X3032" s="131">
        <v>0</v>
      </c>
      <c r="Y3032" s="130">
        <v>0</v>
      </c>
      <c r="Z3032" s="130">
        <v>0</v>
      </c>
      <c r="AA3032" s="130">
        <v>0</v>
      </c>
      <c r="AB3032" s="130">
        <v>0</v>
      </c>
      <c r="AC3032" s="130">
        <v>0</v>
      </c>
      <c r="AD3032" s="130">
        <v>0</v>
      </c>
      <c r="AE3032" s="130">
        <v>0</v>
      </c>
      <c r="AF3032" s="130">
        <v>0</v>
      </c>
      <c r="AG3032" s="130">
        <v>0</v>
      </c>
      <c r="AH3032" s="133">
        <v>0</v>
      </c>
      <c r="AI3032" s="133">
        <v>0</v>
      </c>
      <c r="AU3032" s="88"/>
    </row>
    <row r="3033" spans="3:47" s="11" customFormat="1" outlineLevel="2" x14ac:dyDescent="0.2">
      <c r="C3033" s="119" t="s">
        <v>152</v>
      </c>
      <c r="E3033" s="134"/>
      <c r="F3033" s="159" t="s">
        <v>31</v>
      </c>
      <c r="H3033" s="72" t="s">
        <v>180</v>
      </c>
      <c r="P3033" s="149"/>
      <c r="Q3033" s="135" t="s">
        <v>110</v>
      </c>
      <c r="R3033" s="136"/>
      <c r="S3033" s="88"/>
      <c r="T3033" s="88"/>
      <c r="U3033" s="137">
        <v>0</v>
      </c>
      <c r="V3033" s="137">
        <v>0</v>
      </c>
      <c r="W3033" s="138">
        <v>0</v>
      </c>
      <c r="X3033" s="137">
        <v>0</v>
      </c>
      <c r="Y3033" s="88">
        <v>0</v>
      </c>
      <c r="Z3033" s="88">
        <v>0</v>
      </c>
      <c r="AA3033" s="88">
        <v>0</v>
      </c>
      <c r="AB3033" s="88">
        <v>0</v>
      </c>
      <c r="AC3033" s="88">
        <v>0</v>
      </c>
      <c r="AD3033" s="88">
        <v>0</v>
      </c>
      <c r="AE3033" s="88">
        <v>0</v>
      </c>
      <c r="AF3033" s="88">
        <v>0</v>
      </c>
      <c r="AG3033" s="88">
        <v>0</v>
      </c>
      <c r="AH3033" s="139">
        <v>0</v>
      </c>
      <c r="AI3033" s="139">
        <v>0</v>
      </c>
      <c r="AU3033" s="88"/>
    </row>
    <row r="3034" spans="3:47" s="11" customFormat="1" outlineLevel="2" x14ac:dyDescent="0.2">
      <c r="C3034" s="119" t="s">
        <v>152</v>
      </c>
      <c r="E3034" s="134"/>
      <c r="F3034" s="159" t="s">
        <v>28</v>
      </c>
      <c r="H3034" s="72" t="s">
        <v>180</v>
      </c>
      <c r="P3034" s="149"/>
      <c r="Q3034" s="135" t="s">
        <v>110</v>
      </c>
      <c r="R3034" s="136"/>
      <c r="S3034" s="88"/>
      <c r="T3034" s="88"/>
      <c r="U3034" s="137">
        <v>0</v>
      </c>
      <c r="V3034" s="137">
        <v>0</v>
      </c>
      <c r="W3034" s="138">
        <v>0</v>
      </c>
      <c r="X3034" s="137">
        <v>0</v>
      </c>
      <c r="Y3034" s="88">
        <v>0</v>
      </c>
      <c r="Z3034" s="88">
        <v>0</v>
      </c>
      <c r="AA3034" s="88">
        <v>0</v>
      </c>
      <c r="AB3034" s="88">
        <v>0</v>
      </c>
      <c r="AC3034" s="88">
        <v>0</v>
      </c>
      <c r="AD3034" s="88">
        <v>0</v>
      </c>
      <c r="AE3034" s="88">
        <v>0</v>
      </c>
      <c r="AF3034" s="88">
        <v>0</v>
      </c>
      <c r="AG3034" s="88">
        <v>0</v>
      </c>
      <c r="AH3034" s="139">
        <v>0</v>
      </c>
      <c r="AI3034" s="139">
        <v>0</v>
      </c>
      <c r="AU3034" s="88"/>
    </row>
    <row r="3035" spans="3:47" s="11" customFormat="1" outlineLevel="2" x14ac:dyDescent="0.2">
      <c r="C3035" s="119" t="s">
        <v>152</v>
      </c>
      <c r="E3035" s="134"/>
      <c r="F3035" s="159" t="s">
        <v>210</v>
      </c>
      <c r="H3035" s="72" t="s">
        <v>180</v>
      </c>
      <c r="P3035" s="149"/>
      <c r="Q3035" s="135" t="s">
        <v>110</v>
      </c>
      <c r="R3035" s="136"/>
      <c r="S3035" s="88"/>
      <c r="T3035" s="88"/>
      <c r="U3035" s="137">
        <v>0</v>
      </c>
      <c r="V3035" s="137">
        <v>0</v>
      </c>
      <c r="W3035" s="138">
        <v>0</v>
      </c>
      <c r="X3035" s="137">
        <v>0</v>
      </c>
      <c r="Y3035" s="88">
        <v>0</v>
      </c>
      <c r="Z3035" s="88">
        <v>0</v>
      </c>
      <c r="AA3035" s="88">
        <v>0</v>
      </c>
      <c r="AB3035" s="88">
        <v>0</v>
      </c>
      <c r="AC3035" s="88">
        <v>0</v>
      </c>
      <c r="AD3035" s="88">
        <v>0</v>
      </c>
      <c r="AE3035" s="88">
        <v>0</v>
      </c>
      <c r="AF3035" s="88">
        <v>0</v>
      </c>
      <c r="AG3035" s="88">
        <v>0</v>
      </c>
      <c r="AH3035" s="139">
        <v>0</v>
      </c>
      <c r="AI3035" s="139">
        <v>0</v>
      </c>
      <c r="AU3035" s="88"/>
    </row>
    <row r="3036" spans="3:47" s="11" customFormat="1" outlineLevel="2" x14ac:dyDescent="0.2">
      <c r="C3036" s="119" t="s">
        <v>152</v>
      </c>
      <c r="E3036" s="134"/>
      <c r="F3036" s="159" t="s">
        <v>211</v>
      </c>
      <c r="H3036" s="72" t="s">
        <v>180</v>
      </c>
      <c r="P3036" s="149"/>
      <c r="Q3036" s="135" t="s">
        <v>110</v>
      </c>
      <c r="R3036" s="136"/>
      <c r="S3036" s="88"/>
      <c r="T3036" s="88"/>
      <c r="U3036" s="137">
        <v>0</v>
      </c>
      <c r="V3036" s="137">
        <v>0</v>
      </c>
      <c r="W3036" s="138">
        <v>0</v>
      </c>
      <c r="X3036" s="137">
        <v>0</v>
      </c>
      <c r="Y3036" s="88">
        <v>0</v>
      </c>
      <c r="Z3036" s="88">
        <v>0</v>
      </c>
      <c r="AA3036" s="88">
        <v>0</v>
      </c>
      <c r="AB3036" s="88">
        <v>0</v>
      </c>
      <c r="AC3036" s="88">
        <v>0</v>
      </c>
      <c r="AD3036" s="88">
        <v>0</v>
      </c>
      <c r="AE3036" s="88">
        <v>0</v>
      </c>
      <c r="AF3036" s="88">
        <v>0</v>
      </c>
      <c r="AG3036" s="88">
        <v>0</v>
      </c>
      <c r="AH3036" s="139">
        <v>0</v>
      </c>
      <c r="AI3036" s="139">
        <v>0</v>
      </c>
      <c r="AU3036" s="88"/>
    </row>
    <row r="3037" spans="3:47" s="11" customFormat="1" outlineLevel="2" x14ac:dyDescent="0.2">
      <c r="C3037" s="119" t="s">
        <v>152</v>
      </c>
      <c r="E3037" s="134"/>
      <c r="F3037" s="159" t="s">
        <v>212</v>
      </c>
      <c r="H3037" s="72" t="s">
        <v>180</v>
      </c>
      <c r="P3037" s="149"/>
      <c r="Q3037" s="135" t="s">
        <v>110</v>
      </c>
      <c r="R3037" s="136"/>
      <c r="S3037" s="88"/>
      <c r="T3037" s="88"/>
      <c r="U3037" s="137">
        <v>0</v>
      </c>
      <c r="V3037" s="137">
        <v>0</v>
      </c>
      <c r="W3037" s="138">
        <v>0</v>
      </c>
      <c r="X3037" s="137">
        <v>0</v>
      </c>
      <c r="Y3037" s="88">
        <v>0</v>
      </c>
      <c r="Z3037" s="88">
        <v>0</v>
      </c>
      <c r="AA3037" s="88">
        <v>0</v>
      </c>
      <c r="AB3037" s="88">
        <v>0</v>
      </c>
      <c r="AC3037" s="88">
        <v>0</v>
      </c>
      <c r="AD3037" s="88">
        <v>0</v>
      </c>
      <c r="AE3037" s="88">
        <v>0</v>
      </c>
      <c r="AF3037" s="88">
        <v>0</v>
      </c>
      <c r="AG3037" s="88">
        <v>0</v>
      </c>
      <c r="AH3037" s="139">
        <v>0</v>
      </c>
      <c r="AI3037" s="139">
        <v>0</v>
      </c>
      <c r="AU3037" s="88"/>
    </row>
    <row r="3038" spans="3:47" s="11" customFormat="1" outlineLevel="2" x14ac:dyDescent="0.2">
      <c r="C3038" s="119" t="s">
        <v>152</v>
      </c>
      <c r="E3038" s="134"/>
      <c r="F3038" s="159" t="s">
        <v>213</v>
      </c>
      <c r="H3038" s="72" t="s">
        <v>180</v>
      </c>
      <c r="P3038" s="149"/>
      <c r="Q3038" s="135" t="s">
        <v>110</v>
      </c>
      <c r="R3038" s="136"/>
      <c r="S3038" s="88"/>
      <c r="T3038" s="88"/>
      <c r="U3038" s="137">
        <v>0</v>
      </c>
      <c r="V3038" s="137">
        <v>0</v>
      </c>
      <c r="W3038" s="138">
        <v>0</v>
      </c>
      <c r="X3038" s="137">
        <v>0</v>
      </c>
      <c r="Y3038" s="88">
        <v>0</v>
      </c>
      <c r="Z3038" s="88">
        <v>0</v>
      </c>
      <c r="AA3038" s="88">
        <v>0</v>
      </c>
      <c r="AB3038" s="88">
        <v>0</v>
      </c>
      <c r="AC3038" s="88">
        <v>0</v>
      </c>
      <c r="AD3038" s="88">
        <v>0</v>
      </c>
      <c r="AE3038" s="88">
        <v>0</v>
      </c>
      <c r="AF3038" s="88">
        <v>0</v>
      </c>
      <c r="AG3038" s="88">
        <v>0</v>
      </c>
      <c r="AH3038" s="139">
        <v>0</v>
      </c>
      <c r="AI3038" s="139">
        <v>0</v>
      </c>
      <c r="AU3038" s="88"/>
    </row>
    <row r="3039" spans="3:47" s="11" customFormat="1" outlineLevel="2" x14ac:dyDescent="0.2">
      <c r="C3039" s="119" t="s">
        <v>152</v>
      </c>
      <c r="E3039" s="134"/>
      <c r="F3039" s="159" t="s">
        <v>214</v>
      </c>
      <c r="H3039" s="72" t="s">
        <v>180</v>
      </c>
      <c r="P3039" s="149"/>
      <c r="Q3039" s="135" t="s">
        <v>110</v>
      </c>
      <c r="R3039" s="136"/>
      <c r="S3039" s="88"/>
      <c r="T3039" s="88"/>
      <c r="U3039" s="137">
        <v>0</v>
      </c>
      <c r="V3039" s="137">
        <v>0</v>
      </c>
      <c r="W3039" s="138">
        <v>0</v>
      </c>
      <c r="X3039" s="137">
        <v>0</v>
      </c>
      <c r="Y3039" s="88">
        <v>0</v>
      </c>
      <c r="Z3039" s="88">
        <v>0</v>
      </c>
      <c r="AA3039" s="88">
        <v>0</v>
      </c>
      <c r="AB3039" s="88">
        <v>0</v>
      </c>
      <c r="AC3039" s="88">
        <v>0</v>
      </c>
      <c r="AD3039" s="88">
        <v>0</v>
      </c>
      <c r="AE3039" s="88">
        <v>0</v>
      </c>
      <c r="AF3039" s="88">
        <v>0</v>
      </c>
      <c r="AG3039" s="88">
        <v>0</v>
      </c>
      <c r="AH3039" s="139">
        <v>0</v>
      </c>
      <c r="AI3039" s="139">
        <v>0</v>
      </c>
      <c r="AU3039" s="88"/>
    </row>
    <row r="3040" spans="3:47" s="11" customFormat="1" outlineLevel="2" x14ac:dyDescent="0.2">
      <c r="C3040" s="119" t="s">
        <v>152</v>
      </c>
      <c r="E3040" s="134"/>
      <c r="F3040" s="159" t="s">
        <v>215</v>
      </c>
      <c r="H3040" s="72" t="s">
        <v>180</v>
      </c>
      <c r="P3040" s="149"/>
      <c r="Q3040" s="135" t="s">
        <v>110</v>
      </c>
      <c r="R3040" s="136"/>
      <c r="S3040" s="88"/>
      <c r="T3040" s="88"/>
      <c r="U3040" s="137">
        <v>0</v>
      </c>
      <c r="V3040" s="137">
        <v>0</v>
      </c>
      <c r="W3040" s="138">
        <v>0</v>
      </c>
      <c r="X3040" s="137">
        <v>0</v>
      </c>
      <c r="Y3040" s="88">
        <v>0</v>
      </c>
      <c r="Z3040" s="88">
        <v>0</v>
      </c>
      <c r="AA3040" s="88">
        <v>0</v>
      </c>
      <c r="AB3040" s="88">
        <v>0</v>
      </c>
      <c r="AC3040" s="88">
        <v>0</v>
      </c>
      <c r="AD3040" s="88">
        <v>0</v>
      </c>
      <c r="AE3040" s="88">
        <v>0</v>
      </c>
      <c r="AF3040" s="88">
        <v>0</v>
      </c>
      <c r="AG3040" s="88">
        <v>0</v>
      </c>
      <c r="AH3040" s="139">
        <v>0</v>
      </c>
      <c r="AI3040" s="139">
        <v>0</v>
      </c>
      <c r="AU3040" s="88"/>
    </row>
    <row r="3041" spans="3:47" s="11" customFormat="1" outlineLevel="2" x14ac:dyDescent="0.2">
      <c r="C3041" s="119" t="s">
        <v>152</v>
      </c>
      <c r="E3041" s="134"/>
      <c r="F3041" s="159" t="s">
        <v>216</v>
      </c>
      <c r="H3041" s="72" t="s">
        <v>180</v>
      </c>
      <c r="P3041" s="149"/>
      <c r="Q3041" s="135" t="s">
        <v>110</v>
      </c>
      <c r="R3041" s="136"/>
      <c r="S3041" s="88"/>
      <c r="T3041" s="88"/>
      <c r="U3041" s="137">
        <v>0</v>
      </c>
      <c r="V3041" s="137">
        <v>0</v>
      </c>
      <c r="W3041" s="138">
        <v>0</v>
      </c>
      <c r="X3041" s="137">
        <v>0</v>
      </c>
      <c r="Y3041" s="88">
        <v>0</v>
      </c>
      <c r="Z3041" s="88">
        <v>0</v>
      </c>
      <c r="AA3041" s="88">
        <v>0</v>
      </c>
      <c r="AB3041" s="88">
        <v>0</v>
      </c>
      <c r="AC3041" s="88">
        <v>0</v>
      </c>
      <c r="AD3041" s="88">
        <v>0</v>
      </c>
      <c r="AE3041" s="88">
        <v>0</v>
      </c>
      <c r="AF3041" s="88">
        <v>0</v>
      </c>
      <c r="AG3041" s="88">
        <v>0</v>
      </c>
      <c r="AH3041" s="139">
        <v>0</v>
      </c>
      <c r="AI3041" s="139">
        <v>0</v>
      </c>
      <c r="AU3041" s="88"/>
    </row>
    <row r="3042" spans="3:47" s="11" customFormat="1" outlineLevel="2" x14ac:dyDescent="0.2">
      <c r="C3042" s="119" t="s">
        <v>152</v>
      </c>
      <c r="E3042" s="134"/>
      <c r="F3042" s="159" t="s">
        <v>33</v>
      </c>
      <c r="H3042" s="72" t="s">
        <v>180</v>
      </c>
      <c r="P3042" s="149"/>
      <c r="Q3042" s="135" t="s">
        <v>110</v>
      </c>
      <c r="R3042" s="136"/>
      <c r="S3042" s="88"/>
      <c r="T3042" s="88"/>
      <c r="U3042" s="137">
        <v>0</v>
      </c>
      <c r="V3042" s="137">
        <v>0</v>
      </c>
      <c r="W3042" s="138">
        <v>0</v>
      </c>
      <c r="X3042" s="137">
        <v>0</v>
      </c>
      <c r="Y3042" s="88">
        <v>0</v>
      </c>
      <c r="Z3042" s="88">
        <v>0</v>
      </c>
      <c r="AA3042" s="88">
        <v>0</v>
      </c>
      <c r="AB3042" s="88">
        <v>0</v>
      </c>
      <c r="AC3042" s="88">
        <v>0</v>
      </c>
      <c r="AD3042" s="88">
        <v>0</v>
      </c>
      <c r="AE3042" s="88">
        <v>0</v>
      </c>
      <c r="AF3042" s="88">
        <v>0</v>
      </c>
      <c r="AG3042" s="88">
        <v>0</v>
      </c>
      <c r="AH3042" s="139">
        <v>0</v>
      </c>
      <c r="AI3042" s="139">
        <v>0</v>
      </c>
      <c r="AU3042" s="88"/>
    </row>
    <row r="3043" spans="3:47" s="11" customFormat="1" outlineLevel="2" x14ac:dyDescent="0.2">
      <c r="C3043" s="119" t="s">
        <v>152</v>
      </c>
      <c r="E3043" s="134"/>
      <c r="F3043" s="159" t="s">
        <v>34</v>
      </c>
      <c r="H3043" s="72" t="s">
        <v>180</v>
      </c>
      <c r="P3043" s="149"/>
      <c r="Q3043" s="135" t="s">
        <v>110</v>
      </c>
      <c r="R3043" s="136"/>
      <c r="S3043" s="88"/>
      <c r="T3043" s="88"/>
      <c r="U3043" s="137">
        <v>0</v>
      </c>
      <c r="V3043" s="137">
        <v>0</v>
      </c>
      <c r="W3043" s="138">
        <v>0</v>
      </c>
      <c r="X3043" s="137">
        <v>0</v>
      </c>
      <c r="Y3043" s="88">
        <v>0</v>
      </c>
      <c r="Z3043" s="88">
        <v>0</v>
      </c>
      <c r="AA3043" s="88">
        <v>0</v>
      </c>
      <c r="AB3043" s="88">
        <v>0</v>
      </c>
      <c r="AC3043" s="88">
        <v>0</v>
      </c>
      <c r="AD3043" s="88">
        <v>0</v>
      </c>
      <c r="AE3043" s="88">
        <v>0</v>
      </c>
      <c r="AF3043" s="88">
        <v>0</v>
      </c>
      <c r="AG3043" s="88">
        <v>0</v>
      </c>
      <c r="AH3043" s="139">
        <v>0</v>
      </c>
      <c r="AI3043" s="139">
        <v>0</v>
      </c>
      <c r="AU3043" s="88"/>
    </row>
    <row r="3044" spans="3:47" s="11" customFormat="1" outlineLevel="2" x14ac:dyDescent="0.2">
      <c r="C3044" s="119" t="s">
        <v>152</v>
      </c>
      <c r="E3044" s="134"/>
      <c r="F3044" s="159" t="s">
        <v>217</v>
      </c>
      <c r="H3044" s="72" t="s">
        <v>180</v>
      </c>
      <c r="P3044" s="149"/>
      <c r="Q3044" s="135" t="s">
        <v>110</v>
      </c>
      <c r="R3044" s="136"/>
      <c r="S3044" s="88"/>
      <c r="T3044" s="88"/>
      <c r="U3044" s="137">
        <v>0</v>
      </c>
      <c r="V3044" s="137">
        <v>0</v>
      </c>
      <c r="W3044" s="138">
        <v>0</v>
      </c>
      <c r="X3044" s="137">
        <v>0</v>
      </c>
      <c r="Y3044" s="88">
        <v>0</v>
      </c>
      <c r="Z3044" s="88">
        <v>0</v>
      </c>
      <c r="AA3044" s="88">
        <v>0</v>
      </c>
      <c r="AB3044" s="88">
        <v>0</v>
      </c>
      <c r="AC3044" s="88">
        <v>0</v>
      </c>
      <c r="AD3044" s="88">
        <v>0</v>
      </c>
      <c r="AE3044" s="88">
        <v>0</v>
      </c>
      <c r="AF3044" s="88">
        <v>0</v>
      </c>
      <c r="AG3044" s="88">
        <v>0</v>
      </c>
      <c r="AH3044" s="139">
        <v>0</v>
      </c>
      <c r="AI3044" s="139">
        <v>0</v>
      </c>
      <c r="AU3044" s="88"/>
    </row>
    <row r="3045" spans="3:47" s="11" customFormat="1" outlineLevel="2" x14ac:dyDescent="0.2">
      <c r="C3045" s="119" t="s">
        <v>152</v>
      </c>
      <c r="E3045" s="134"/>
      <c r="F3045" s="159" t="s">
        <v>152</v>
      </c>
      <c r="H3045" s="72" t="s">
        <v>180</v>
      </c>
      <c r="P3045" s="149"/>
      <c r="Q3045" s="135" t="s">
        <v>110</v>
      </c>
      <c r="R3045" s="136"/>
      <c r="S3045" s="88"/>
      <c r="T3045" s="88"/>
      <c r="U3045" s="137">
        <v>0</v>
      </c>
      <c r="V3045" s="137">
        <v>0</v>
      </c>
      <c r="W3045" s="138">
        <v>0</v>
      </c>
      <c r="X3045" s="137">
        <v>0</v>
      </c>
      <c r="Y3045" s="88">
        <v>0</v>
      </c>
      <c r="Z3045" s="88">
        <v>0</v>
      </c>
      <c r="AA3045" s="88">
        <v>0</v>
      </c>
      <c r="AB3045" s="88">
        <v>0</v>
      </c>
      <c r="AC3045" s="88">
        <v>0</v>
      </c>
      <c r="AD3045" s="88">
        <v>0</v>
      </c>
      <c r="AE3045" s="88">
        <v>0</v>
      </c>
      <c r="AF3045" s="88">
        <v>0</v>
      </c>
      <c r="AG3045" s="88">
        <v>0</v>
      </c>
      <c r="AH3045" s="139">
        <v>0</v>
      </c>
      <c r="AI3045" s="139">
        <v>0</v>
      </c>
      <c r="AU3045" s="88"/>
    </row>
    <row r="3046" spans="3:47" s="11" customFormat="1" outlineLevel="2" x14ac:dyDescent="0.2">
      <c r="C3046" s="119" t="s">
        <v>152</v>
      </c>
      <c r="E3046" s="140"/>
      <c r="F3046" s="160" t="s">
        <v>152</v>
      </c>
      <c r="G3046" s="142"/>
      <c r="H3046" s="161" t="s">
        <v>180</v>
      </c>
      <c r="I3046" s="142"/>
      <c r="J3046" s="142"/>
      <c r="K3046" s="142"/>
      <c r="L3046" s="142"/>
      <c r="M3046" s="142"/>
      <c r="N3046" s="142"/>
      <c r="O3046" s="142"/>
      <c r="P3046" s="155"/>
      <c r="Q3046" s="143" t="s">
        <v>110</v>
      </c>
      <c r="R3046" s="144"/>
      <c r="S3046" s="145"/>
      <c r="T3046" s="145"/>
      <c r="U3046" s="146">
        <v>0</v>
      </c>
      <c r="V3046" s="146">
        <v>0</v>
      </c>
      <c r="W3046" s="147">
        <v>0</v>
      </c>
      <c r="X3046" s="146">
        <v>0</v>
      </c>
      <c r="Y3046" s="145">
        <v>0</v>
      </c>
      <c r="Z3046" s="145">
        <v>0</v>
      </c>
      <c r="AA3046" s="145">
        <v>0</v>
      </c>
      <c r="AB3046" s="145">
        <v>0</v>
      </c>
      <c r="AC3046" s="145">
        <v>0</v>
      </c>
      <c r="AD3046" s="145">
        <v>0</v>
      </c>
      <c r="AE3046" s="145">
        <v>0</v>
      </c>
      <c r="AF3046" s="145">
        <v>0</v>
      </c>
      <c r="AG3046" s="145">
        <v>0</v>
      </c>
      <c r="AH3046" s="148">
        <v>0</v>
      </c>
      <c r="AI3046" s="148">
        <v>0</v>
      </c>
      <c r="AU3046" s="88"/>
    </row>
    <row r="3047" spans="3:47" s="11" customFormat="1" outlineLevel="2" x14ac:dyDescent="0.2">
      <c r="C3047" s="119" t="s">
        <v>152</v>
      </c>
      <c r="E3047" s="125"/>
      <c r="F3047" s="157" t="s">
        <v>152</v>
      </c>
      <c r="G3047" s="127"/>
      <c r="H3047" s="158" t="s">
        <v>180</v>
      </c>
      <c r="I3047" s="127"/>
      <c r="J3047" s="127"/>
      <c r="K3047" s="127"/>
      <c r="L3047" s="127"/>
      <c r="M3047" s="127"/>
      <c r="N3047" s="127"/>
      <c r="O3047" s="127"/>
      <c r="P3047" s="152"/>
      <c r="Q3047" s="128" t="s">
        <v>110</v>
      </c>
      <c r="R3047" s="129"/>
      <c r="S3047" s="130"/>
      <c r="T3047" s="130"/>
      <c r="U3047" s="131">
        <v>0</v>
      </c>
      <c r="V3047" s="131">
        <v>0</v>
      </c>
      <c r="W3047" s="132">
        <v>0</v>
      </c>
      <c r="X3047" s="131">
        <v>0</v>
      </c>
      <c r="Y3047" s="130">
        <v>0</v>
      </c>
      <c r="Z3047" s="130">
        <v>0</v>
      </c>
      <c r="AA3047" s="130">
        <v>0</v>
      </c>
      <c r="AB3047" s="130">
        <v>0</v>
      </c>
      <c r="AC3047" s="130">
        <v>0</v>
      </c>
      <c r="AD3047" s="130">
        <v>0</v>
      </c>
      <c r="AE3047" s="130">
        <v>0</v>
      </c>
      <c r="AF3047" s="130">
        <v>0</v>
      </c>
      <c r="AG3047" s="130">
        <v>0</v>
      </c>
      <c r="AH3047" s="133">
        <v>0</v>
      </c>
      <c r="AI3047" s="133">
        <v>0</v>
      </c>
      <c r="AU3047" s="88"/>
    </row>
    <row r="3048" spans="3:47" s="11" customFormat="1" outlineLevel="2" x14ac:dyDescent="0.2">
      <c r="C3048" s="119" t="s">
        <v>152</v>
      </c>
      <c r="E3048" s="134"/>
      <c r="F3048" s="159" t="s">
        <v>152</v>
      </c>
      <c r="H3048" s="72" t="s">
        <v>180</v>
      </c>
      <c r="P3048" s="149"/>
      <c r="Q3048" s="135" t="s">
        <v>110</v>
      </c>
      <c r="R3048" s="136"/>
      <c r="S3048" s="88"/>
      <c r="T3048" s="88"/>
      <c r="U3048" s="137">
        <v>0</v>
      </c>
      <c r="V3048" s="137">
        <v>0</v>
      </c>
      <c r="W3048" s="138">
        <v>0</v>
      </c>
      <c r="X3048" s="137">
        <v>0</v>
      </c>
      <c r="Y3048" s="88">
        <v>0</v>
      </c>
      <c r="Z3048" s="88">
        <v>0</v>
      </c>
      <c r="AA3048" s="88">
        <v>0</v>
      </c>
      <c r="AB3048" s="88">
        <v>0</v>
      </c>
      <c r="AC3048" s="88">
        <v>0</v>
      </c>
      <c r="AD3048" s="88">
        <v>0</v>
      </c>
      <c r="AE3048" s="88">
        <v>0</v>
      </c>
      <c r="AF3048" s="88">
        <v>0</v>
      </c>
      <c r="AG3048" s="88">
        <v>0</v>
      </c>
      <c r="AH3048" s="139">
        <v>0</v>
      </c>
      <c r="AI3048" s="139">
        <v>0</v>
      </c>
      <c r="AU3048" s="88"/>
    </row>
    <row r="3049" spans="3:47" s="11" customFormat="1" outlineLevel="2" x14ac:dyDescent="0.2">
      <c r="C3049" s="119" t="s">
        <v>152</v>
      </c>
      <c r="E3049" s="134"/>
      <c r="F3049" s="159" t="s">
        <v>152</v>
      </c>
      <c r="H3049" s="72" t="s">
        <v>180</v>
      </c>
      <c r="P3049" s="149"/>
      <c r="Q3049" s="135" t="s">
        <v>110</v>
      </c>
      <c r="R3049" s="136"/>
      <c r="S3049" s="88"/>
      <c r="T3049" s="88"/>
      <c r="U3049" s="137">
        <v>0</v>
      </c>
      <c r="V3049" s="137">
        <v>0</v>
      </c>
      <c r="W3049" s="138">
        <v>0</v>
      </c>
      <c r="X3049" s="137">
        <v>0</v>
      </c>
      <c r="Y3049" s="88">
        <v>0</v>
      </c>
      <c r="Z3049" s="88">
        <v>0</v>
      </c>
      <c r="AA3049" s="88">
        <v>0</v>
      </c>
      <c r="AB3049" s="88">
        <v>0</v>
      </c>
      <c r="AC3049" s="88">
        <v>0</v>
      </c>
      <c r="AD3049" s="88">
        <v>0</v>
      </c>
      <c r="AE3049" s="88">
        <v>0</v>
      </c>
      <c r="AF3049" s="88">
        <v>0</v>
      </c>
      <c r="AG3049" s="88">
        <v>0</v>
      </c>
      <c r="AH3049" s="139">
        <v>0</v>
      </c>
      <c r="AI3049" s="139">
        <v>0</v>
      </c>
      <c r="AU3049" s="88"/>
    </row>
    <row r="3050" spans="3:47" s="11" customFormat="1" outlineLevel="2" x14ac:dyDescent="0.2">
      <c r="C3050" s="119" t="s">
        <v>152</v>
      </c>
      <c r="E3050" s="134"/>
      <c r="F3050" s="159" t="s">
        <v>152</v>
      </c>
      <c r="H3050" s="72" t="s">
        <v>180</v>
      </c>
      <c r="P3050" s="149"/>
      <c r="Q3050" s="135" t="s">
        <v>110</v>
      </c>
      <c r="R3050" s="136"/>
      <c r="S3050" s="88"/>
      <c r="T3050" s="88"/>
      <c r="U3050" s="137">
        <v>0</v>
      </c>
      <c r="V3050" s="137">
        <v>0</v>
      </c>
      <c r="W3050" s="138">
        <v>0</v>
      </c>
      <c r="X3050" s="137">
        <v>0</v>
      </c>
      <c r="Y3050" s="88">
        <v>0</v>
      </c>
      <c r="Z3050" s="88">
        <v>0</v>
      </c>
      <c r="AA3050" s="88">
        <v>0</v>
      </c>
      <c r="AB3050" s="88">
        <v>0</v>
      </c>
      <c r="AC3050" s="88">
        <v>0</v>
      </c>
      <c r="AD3050" s="88">
        <v>0</v>
      </c>
      <c r="AE3050" s="88">
        <v>0</v>
      </c>
      <c r="AF3050" s="88">
        <v>0</v>
      </c>
      <c r="AG3050" s="88">
        <v>0</v>
      </c>
      <c r="AH3050" s="139">
        <v>0</v>
      </c>
      <c r="AI3050" s="139">
        <v>0</v>
      </c>
      <c r="AU3050" s="88"/>
    </row>
    <row r="3051" spans="3:47" s="11" customFormat="1" outlineLevel="2" x14ac:dyDescent="0.2">
      <c r="C3051" s="119" t="s">
        <v>152</v>
      </c>
      <c r="E3051" s="134"/>
      <c r="F3051" s="159" t="s">
        <v>152</v>
      </c>
      <c r="H3051" s="72" t="s">
        <v>180</v>
      </c>
      <c r="P3051" s="149"/>
      <c r="Q3051" s="135" t="s">
        <v>110</v>
      </c>
      <c r="R3051" s="136"/>
      <c r="S3051" s="88"/>
      <c r="T3051" s="88"/>
      <c r="U3051" s="137">
        <v>0</v>
      </c>
      <c r="V3051" s="137">
        <v>0</v>
      </c>
      <c r="W3051" s="138">
        <v>0</v>
      </c>
      <c r="X3051" s="137">
        <v>0</v>
      </c>
      <c r="Y3051" s="88">
        <v>0</v>
      </c>
      <c r="Z3051" s="88">
        <v>0</v>
      </c>
      <c r="AA3051" s="88">
        <v>0</v>
      </c>
      <c r="AB3051" s="88">
        <v>0</v>
      </c>
      <c r="AC3051" s="88">
        <v>0</v>
      </c>
      <c r="AD3051" s="88">
        <v>0</v>
      </c>
      <c r="AE3051" s="88">
        <v>0</v>
      </c>
      <c r="AF3051" s="88">
        <v>0</v>
      </c>
      <c r="AG3051" s="88">
        <v>0</v>
      </c>
      <c r="AH3051" s="139">
        <v>0</v>
      </c>
      <c r="AI3051" s="139">
        <v>0</v>
      </c>
      <c r="AU3051" s="88"/>
    </row>
    <row r="3052" spans="3:47" s="11" customFormat="1" outlineLevel="2" x14ac:dyDescent="0.2">
      <c r="C3052" s="119" t="s">
        <v>152</v>
      </c>
      <c r="E3052" s="134"/>
      <c r="F3052" s="159" t="s">
        <v>152</v>
      </c>
      <c r="H3052" s="72" t="s">
        <v>180</v>
      </c>
      <c r="P3052" s="149"/>
      <c r="Q3052" s="135" t="s">
        <v>110</v>
      </c>
      <c r="R3052" s="136"/>
      <c r="S3052" s="88"/>
      <c r="T3052" s="88"/>
      <c r="U3052" s="137">
        <v>0</v>
      </c>
      <c r="V3052" s="137">
        <v>0</v>
      </c>
      <c r="W3052" s="138">
        <v>0</v>
      </c>
      <c r="X3052" s="137">
        <v>0</v>
      </c>
      <c r="Y3052" s="88">
        <v>0</v>
      </c>
      <c r="Z3052" s="88">
        <v>0</v>
      </c>
      <c r="AA3052" s="88">
        <v>0</v>
      </c>
      <c r="AB3052" s="88">
        <v>0</v>
      </c>
      <c r="AC3052" s="88">
        <v>0</v>
      </c>
      <c r="AD3052" s="88">
        <v>0</v>
      </c>
      <c r="AE3052" s="88">
        <v>0</v>
      </c>
      <c r="AF3052" s="88">
        <v>0</v>
      </c>
      <c r="AG3052" s="88">
        <v>0</v>
      </c>
      <c r="AH3052" s="139">
        <v>0</v>
      </c>
      <c r="AI3052" s="139">
        <v>0</v>
      </c>
      <c r="AU3052" s="88"/>
    </row>
    <row r="3053" spans="3:47" s="11" customFormat="1" outlineLevel="2" x14ac:dyDescent="0.2">
      <c r="C3053" s="119" t="s">
        <v>152</v>
      </c>
      <c r="E3053" s="134"/>
      <c r="F3053" s="159" t="s">
        <v>152</v>
      </c>
      <c r="H3053" s="72" t="s">
        <v>180</v>
      </c>
      <c r="P3053" s="149"/>
      <c r="Q3053" s="135" t="s">
        <v>110</v>
      </c>
      <c r="R3053" s="136"/>
      <c r="S3053" s="88"/>
      <c r="T3053" s="88"/>
      <c r="U3053" s="137">
        <v>0</v>
      </c>
      <c r="V3053" s="137">
        <v>0</v>
      </c>
      <c r="W3053" s="138">
        <v>0</v>
      </c>
      <c r="X3053" s="137">
        <v>0</v>
      </c>
      <c r="Y3053" s="88">
        <v>0</v>
      </c>
      <c r="Z3053" s="88">
        <v>0</v>
      </c>
      <c r="AA3053" s="88">
        <v>0</v>
      </c>
      <c r="AB3053" s="88">
        <v>0</v>
      </c>
      <c r="AC3053" s="88">
        <v>0</v>
      </c>
      <c r="AD3053" s="88">
        <v>0</v>
      </c>
      <c r="AE3053" s="88">
        <v>0</v>
      </c>
      <c r="AF3053" s="88">
        <v>0</v>
      </c>
      <c r="AG3053" s="88">
        <v>0</v>
      </c>
      <c r="AH3053" s="139">
        <v>0</v>
      </c>
      <c r="AI3053" s="139">
        <v>0</v>
      </c>
      <c r="AU3053" s="88"/>
    </row>
    <row r="3054" spans="3:47" s="11" customFormat="1" outlineLevel="2" x14ac:dyDescent="0.2">
      <c r="C3054" s="119" t="s">
        <v>152</v>
      </c>
      <c r="E3054" s="134"/>
      <c r="F3054" s="159" t="s">
        <v>152</v>
      </c>
      <c r="H3054" s="72" t="s">
        <v>180</v>
      </c>
      <c r="P3054" s="149"/>
      <c r="Q3054" s="135" t="s">
        <v>110</v>
      </c>
      <c r="R3054" s="136"/>
      <c r="S3054" s="88"/>
      <c r="T3054" s="88"/>
      <c r="U3054" s="137">
        <v>0</v>
      </c>
      <c r="V3054" s="137">
        <v>0</v>
      </c>
      <c r="W3054" s="138">
        <v>0</v>
      </c>
      <c r="X3054" s="137">
        <v>0</v>
      </c>
      <c r="Y3054" s="88">
        <v>0</v>
      </c>
      <c r="Z3054" s="88">
        <v>0</v>
      </c>
      <c r="AA3054" s="88">
        <v>0</v>
      </c>
      <c r="AB3054" s="88">
        <v>0</v>
      </c>
      <c r="AC3054" s="88">
        <v>0</v>
      </c>
      <c r="AD3054" s="88">
        <v>0</v>
      </c>
      <c r="AE3054" s="88">
        <v>0</v>
      </c>
      <c r="AF3054" s="88">
        <v>0</v>
      </c>
      <c r="AG3054" s="88">
        <v>0</v>
      </c>
      <c r="AH3054" s="139">
        <v>0</v>
      </c>
      <c r="AI3054" s="139">
        <v>0</v>
      </c>
      <c r="AU3054" s="88"/>
    </row>
    <row r="3055" spans="3:47" s="11" customFormat="1" outlineLevel="2" x14ac:dyDescent="0.2">
      <c r="C3055" s="119" t="s">
        <v>152</v>
      </c>
      <c r="E3055" s="134"/>
      <c r="F3055" s="159" t="s">
        <v>152</v>
      </c>
      <c r="H3055" s="72" t="s">
        <v>180</v>
      </c>
      <c r="P3055" s="149"/>
      <c r="Q3055" s="135" t="s">
        <v>110</v>
      </c>
      <c r="R3055" s="136"/>
      <c r="S3055" s="88"/>
      <c r="T3055" s="88"/>
      <c r="U3055" s="137">
        <v>0</v>
      </c>
      <c r="V3055" s="137">
        <v>0</v>
      </c>
      <c r="W3055" s="138">
        <v>0</v>
      </c>
      <c r="X3055" s="137">
        <v>0</v>
      </c>
      <c r="Y3055" s="88">
        <v>0</v>
      </c>
      <c r="Z3055" s="88">
        <v>0</v>
      </c>
      <c r="AA3055" s="88">
        <v>0</v>
      </c>
      <c r="AB3055" s="88">
        <v>0</v>
      </c>
      <c r="AC3055" s="88">
        <v>0</v>
      </c>
      <c r="AD3055" s="88">
        <v>0</v>
      </c>
      <c r="AE3055" s="88">
        <v>0</v>
      </c>
      <c r="AF3055" s="88">
        <v>0</v>
      </c>
      <c r="AG3055" s="88">
        <v>0</v>
      </c>
      <c r="AH3055" s="139">
        <v>0</v>
      </c>
      <c r="AI3055" s="139">
        <v>0</v>
      </c>
      <c r="AU3055" s="88"/>
    </row>
    <row r="3056" spans="3:47" s="11" customFormat="1" outlineLevel="2" x14ac:dyDescent="0.2">
      <c r="C3056" s="119" t="s">
        <v>152</v>
      </c>
      <c r="E3056" s="140"/>
      <c r="F3056" s="160" t="s">
        <v>152</v>
      </c>
      <c r="G3056" s="142"/>
      <c r="H3056" s="161" t="s">
        <v>180</v>
      </c>
      <c r="I3056" s="142"/>
      <c r="J3056" s="142"/>
      <c r="K3056" s="142"/>
      <c r="L3056" s="142"/>
      <c r="M3056" s="142"/>
      <c r="N3056" s="142"/>
      <c r="O3056" s="142"/>
      <c r="P3056" s="155"/>
      <c r="Q3056" s="143" t="s">
        <v>110</v>
      </c>
      <c r="R3056" s="144"/>
      <c r="S3056" s="145"/>
      <c r="T3056" s="145"/>
      <c r="U3056" s="146">
        <v>0</v>
      </c>
      <c r="V3056" s="146">
        <v>0</v>
      </c>
      <c r="W3056" s="147">
        <v>0</v>
      </c>
      <c r="X3056" s="146">
        <v>0</v>
      </c>
      <c r="Y3056" s="145">
        <v>0</v>
      </c>
      <c r="Z3056" s="145">
        <v>0</v>
      </c>
      <c r="AA3056" s="145">
        <v>0</v>
      </c>
      <c r="AB3056" s="145">
        <v>0</v>
      </c>
      <c r="AC3056" s="145">
        <v>0</v>
      </c>
      <c r="AD3056" s="145">
        <v>0</v>
      </c>
      <c r="AE3056" s="145">
        <v>0</v>
      </c>
      <c r="AF3056" s="145">
        <v>0</v>
      </c>
      <c r="AG3056" s="145">
        <v>0</v>
      </c>
      <c r="AH3056" s="148">
        <v>0</v>
      </c>
      <c r="AI3056" s="148">
        <v>0</v>
      </c>
      <c r="AU3056" s="88"/>
    </row>
    <row r="3057" spans="3:47" s="11" customFormat="1" outlineLevel="2" x14ac:dyDescent="0.2">
      <c r="C3057" s="119" t="s">
        <v>152</v>
      </c>
      <c r="F3057" s="159"/>
      <c r="P3057" s="149" t="s">
        <v>181</v>
      </c>
      <c r="Q3057" s="16" t="s">
        <v>110</v>
      </c>
      <c r="R3057" s="150"/>
      <c r="S3057" s="150"/>
      <c r="T3057" s="150"/>
      <c r="U3057" s="150">
        <v>0</v>
      </c>
      <c r="V3057" s="150">
        <v>0</v>
      </c>
      <c r="W3057" s="150">
        <v>0</v>
      </c>
      <c r="X3057" s="150">
        <v>0</v>
      </c>
      <c r="Y3057" s="150">
        <v>0</v>
      </c>
      <c r="Z3057" s="150">
        <v>0</v>
      </c>
      <c r="AA3057" s="150">
        <v>0</v>
      </c>
      <c r="AB3057" s="150">
        <v>0</v>
      </c>
      <c r="AC3057" s="150">
        <v>0</v>
      </c>
      <c r="AD3057" s="150">
        <v>0</v>
      </c>
      <c r="AE3057" s="150">
        <v>0</v>
      </c>
      <c r="AF3057" s="150">
        <v>0</v>
      </c>
      <c r="AG3057" s="150">
        <v>0</v>
      </c>
      <c r="AH3057" s="150">
        <v>0</v>
      </c>
      <c r="AI3057" s="150">
        <v>0</v>
      </c>
      <c r="AU3057" s="88"/>
    </row>
    <row r="3058" spans="3:47" s="11" customFormat="1" outlineLevel="2" x14ac:dyDescent="0.2">
      <c r="C3058" s="119" t="s">
        <v>152</v>
      </c>
      <c r="P3058" s="149" t="s">
        <v>182</v>
      </c>
      <c r="Q3058" s="16" t="s">
        <v>110</v>
      </c>
      <c r="R3058" s="150"/>
      <c r="S3058" s="150"/>
      <c r="T3058" s="150"/>
      <c r="U3058" s="150">
        <v>0</v>
      </c>
      <c r="V3058" s="150">
        <v>0</v>
      </c>
      <c r="W3058" s="150">
        <v>0</v>
      </c>
      <c r="X3058" s="150">
        <v>0</v>
      </c>
      <c r="Y3058" s="150">
        <v>0</v>
      </c>
      <c r="Z3058" s="150">
        <v>0</v>
      </c>
      <c r="AA3058" s="150">
        <v>0</v>
      </c>
      <c r="AB3058" s="150">
        <v>0</v>
      </c>
      <c r="AC3058" s="150">
        <v>0</v>
      </c>
      <c r="AD3058" s="150">
        <v>0</v>
      </c>
      <c r="AE3058" s="150">
        <v>0</v>
      </c>
      <c r="AF3058" s="150">
        <v>0</v>
      </c>
      <c r="AG3058" s="150">
        <v>0</v>
      </c>
      <c r="AH3058" s="150">
        <v>0</v>
      </c>
      <c r="AI3058" s="150">
        <v>0</v>
      </c>
      <c r="AU3058" s="88"/>
    </row>
    <row r="3059" spans="3:47" s="11" customFormat="1" outlineLevel="2" x14ac:dyDescent="0.2">
      <c r="C3059" s="119" t="s">
        <v>152</v>
      </c>
      <c r="F3059" s="124"/>
      <c r="P3059" s="149" t="s">
        <v>183</v>
      </c>
      <c r="Q3059" s="16" t="s">
        <v>110</v>
      </c>
      <c r="R3059" s="150"/>
      <c r="S3059" s="150"/>
      <c r="T3059" s="150"/>
      <c r="U3059" s="150">
        <v>0</v>
      </c>
      <c r="V3059" s="150">
        <v>0</v>
      </c>
      <c r="W3059" s="150">
        <v>0</v>
      </c>
      <c r="X3059" s="150">
        <v>0</v>
      </c>
      <c r="Y3059" s="150">
        <v>0</v>
      </c>
      <c r="Z3059" s="150">
        <v>0</v>
      </c>
      <c r="AA3059" s="150">
        <v>0</v>
      </c>
      <c r="AB3059" s="150">
        <v>0</v>
      </c>
      <c r="AC3059" s="150">
        <v>0</v>
      </c>
      <c r="AD3059" s="150">
        <v>0</v>
      </c>
      <c r="AE3059" s="150">
        <v>0</v>
      </c>
      <c r="AF3059" s="150">
        <v>0</v>
      </c>
      <c r="AG3059" s="150">
        <v>0</v>
      </c>
      <c r="AH3059" s="150">
        <v>0</v>
      </c>
      <c r="AI3059" s="150">
        <v>0</v>
      </c>
      <c r="AU3059" s="88"/>
    </row>
    <row r="3060" spans="3:47" s="11" customFormat="1" outlineLevel="2" x14ac:dyDescent="0.2">
      <c r="C3060" s="119" t="s">
        <v>152</v>
      </c>
      <c r="F3060" s="124"/>
      <c r="P3060" s="149"/>
      <c r="Q3060" s="16"/>
      <c r="R3060" s="88"/>
      <c r="S3060" s="88"/>
      <c r="T3060" s="88"/>
      <c r="U3060" s="88"/>
      <c r="V3060" s="88"/>
      <c r="W3060" s="88"/>
      <c r="X3060" s="88"/>
      <c r="Y3060" s="88"/>
      <c r="Z3060" s="88"/>
      <c r="AA3060" s="88"/>
      <c r="AB3060" s="88"/>
      <c r="AC3060" s="88"/>
      <c r="AD3060" s="88"/>
      <c r="AE3060" s="88"/>
      <c r="AF3060" s="88"/>
      <c r="AG3060" s="88"/>
      <c r="AH3060" s="88"/>
      <c r="AI3060" s="88"/>
      <c r="AU3060" s="88"/>
    </row>
    <row r="3061" spans="3:47" outlineLevel="1" x14ac:dyDescent="0.2">
      <c r="C3061" s="119" t="s">
        <v>152</v>
      </c>
      <c r="D3061" s="11"/>
      <c r="E3061" s="162" t="s">
        <v>184</v>
      </c>
      <c r="F3061" s="121"/>
      <c r="G3061" s="121"/>
      <c r="H3061" s="121"/>
      <c r="I3061" s="121"/>
      <c r="J3061" s="121"/>
      <c r="K3061" s="121"/>
      <c r="L3061" s="121"/>
      <c r="M3061" s="121"/>
      <c r="N3061" s="121"/>
      <c r="O3061" s="121"/>
      <c r="P3061" s="121"/>
      <c r="Q3061" s="122"/>
      <c r="R3061" s="123"/>
      <c r="S3061" s="123"/>
      <c r="T3061" s="123"/>
      <c r="U3061" s="123"/>
      <c r="V3061" s="123"/>
      <c r="W3061" s="123"/>
      <c r="X3061" s="123"/>
      <c r="Y3061" s="123"/>
      <c r="Z3061" s="123"/>
      <c r="AA3061" s="123"/>
      <c r="AB3061" s="123"/>
      <c r="AC3061" s="123"/>
      <c r="AD3061" s="123"/>
      <c r="AE3061" s="123"/>
      <c r="AF3061" s="123"/>
      <c r="AG3061" s="123"/>
      <c r="AH3061" s="123"/>
      <c r="AI3061" s="123"/>
      <c r="AT3061" s="11"/>
      <c r="AU3061" s="88"/>
    </row>
    <row r="3062" spans="3:47" outlineLevel="2" x14ac:dyDescent="0.2">
      <c r="C3062" s="119" t="s">
        <v>152</v>
      </c>
      <c r="D3062" s="11"/>
      <c r="E3062" s="11"/>
      <c r="F3062" s="11"/>
      <c r="G3062" s="16"/>
      <c r="H3062" s="163" t="s">
        <v>6</v>
      </c>
      <c r="I3062" s="163" t="s">
        <v>5</v>
      </c>
      <c r="J3062" s="163" t="s">
        <v>129</v>
      </c>
      <c r="K3062" s="163" t="s">
        <v>128</v>
      </c>
      <c r="L3062" s="11"/>
      <c r="M3062" s="11"/>
      <c r="N3062" s="11"/>
      <c r="O3062" s="11"/>
      <c r="P3062" s="149"/>
      <c r="Q3062" s="164"/>
      <c r="V3062" s="165"/>
      <c r="W3062" s="150"/>
      <c r="X3062" s="150"/>
      <c r="Y3062" s="150"/>
      <c r="Z3062" s="150"/>
      <c r="AA3062" s="150"/>
      <c r="AB3062" s="150"/>
      <c r="AC3062" s="150"/>
      <c r="AD3062" s="150"/>
      <c r="AE3062" s="150"/>
      <c r="AF3062" s="150"/>
      <c r="AG3062" s="150"/>
      <c r="AH3062" s="150"/>
      <c r="AI3062" s="150"/>
      <c r="AT3062" s="11"/>
      <c r="AU3062" s="88"/>
    </row>
    <row r="3063" spans="3:47" outlineLevel="2" x14ac:dyDescent="0.2">
      <c r="C3063" s="119" t="s">
        <v>152</v>
      </c>
      <c r="D3063" s="167" t="s">
        <v>152</v>
      </c>
      <c r="E3063" s="11"/>
      <c r="F3063" s="125" t="s">
        <v>209</v>
      </c>
      <c r="G3063" s="168" t="s">
        <v>130</v>
      </c>
      <c r="H3063" s="169">
        <v>0</v>
      </c>
      <c r="I3063" s="170">
        <v>1</v>
      </c>
      <c r="J3063" s="170">
        <v>1</v>
      </c>
      <c r="K3063" s="171">
        <v>0</v>
      </c>
      <c r="L3063" s="11"/>
      <c r="M3063" s="11"/>
      <c r="N3063" s="11"/>
      <c r="O3063" s="11"/>
      <c r="P3063" s="149"/>
      <c r="Q3063" s="164"/>
      <c r="V3063" s="165"/>
      <c r="W3063" s="11"/>
      <c r="X3063" s="11"/>
      <c r="Y3063" s="150"/>
      <c r="Z3063" s="150"/>
      <c r="AA3063" s="150"/>
      <c r="AB3063" s="150"/>
      <c r="AC3063" s="150"/>
      <c r="AD3063" s="150"/>
      <c r="AE3063" s="150"/>
      <c r="AF3063" s="150"/>
      <c r="AG3063" s="11"/>
      <c r="AH3063" s="11"/>
      <c r="AI3063" s="11"/>
      <c r="AT3063" s="11"/>
      <c r="AU3063" s="88"/>
    </row>
    <row r="3064" spans="3:47" outlineLevel="2" x14ac:dyDescent="0.2">
      <c r="C3064" s="119" t="s">
        <v>152</v>
      </c>
      <c r="D3064" s="167" t="s">
        <v>152</v>
      </c>
      <c r="E3064" s="11"/>
      <c r="F3064" s="134" t="s">
        <v>31</v>
      </c>
      <c r="G3064" s="16" t="s">
        <v>130</v>
      </c>
      <c r="H3064" s="172">
        <v>0</v>
      </c>
      <c r="I3064" s="173">
        <v>1</v>
      </c>
      <c r="J3064" s="173">
        <v>1</v>
      </c>
      <c r="K3064" s="174">
        <v>0</v>
      </c>
      <c r="L3064" s="11"/>
      <c r="M3064" s="11"/>
      <c r="N3064" s="11"/>
      <c r="O3064" s="11"/>
      <c r="P3064" s="149"/>
      <c r="Q3064" s="164"/>
      <c r="V3064" s="165"/>
      <c r="W3064" s="11"/>
      <c r="X3064" s="11"/>
      <c r="Y3064" s="150"/>
      <c r="Z3064" s="150"/>
      <c r="AA3064" s="150"/>
      <c r="AB3064" s="150"/>
      <c r="AC3064" s="150"/>
      <c r="AD3064" s="150"/>
      <c r="AE3064" s="150"/>
      <c r="AF3064" s="150"/>
      <c r="AG3064" s="11"/>
      <c r="AH3064" s="11"/>
      <c r="AI3064" s="11"/>
      <c r="AT3064" s="11"/>
      <c r="AU3064" s="88"/>
    </row>
    <row r="3065" spans="3:47" outlineLevel="2" x14ac:dyDescent="0.2">
      <c r="C3065" s="119" t="s">
        <v>152</v>
      </c>
      <c r="D3065" s="167" t="s">
        <v>152</v>
      </c>
      <c r="E3065" s="11"/>
      <c r="F3065" s="134" t="s">
        <v>28</v>
      </c>
      <c r="G3065" s="16" t="s">
        <v>130</v>
      </c>
      <c r="H3065" s="172">
        <v>0</v>
      </c>
      <c r="I3065" s="173">
        <v>1</v>
      </c>
      <c r="J3065" s="173">
        <v>1</v>
      </c>
      <c r="K3065" s="174">
        <v>0</v>
      </c>
      <c r="L3065" s="11"/>
      <c r="M3065" s="11"/>
      <c r="N3065" s="11"/>
      <c r="O3065" s="11"/>
      <c r="P3065" s="149"/>
      <c r="Q3065" s="164"/>
      <c r="V3065" s="165"/>
      <c r="W3065" s="150"/>
      <c r="X3065" s="150"/>
      <c r="Y3065" s="150"/>
      <c r="Z3065" s="150"/>
      <c r="AA3065" s="150"/>
      <c r="AB3065" s="150"/>
      <c r="AC3065" s="150"/>
      <c r="AD3065" s="150"/>
      <c r="AE3065" s="150"/>
      <c r="AF3065" s="150"/>
      <c r="AG3065" s="11"/>
      <c r="AH3065" s="11"/>
      <c r="AI3065" s="11"/>
      <c r="AT3065" s="11"/>
      <c r="AU3065" s="88"/>
    </row>
    <row r="3066" spans="3:47" outlineLevel="2" x14ac:dyDescent="0.2">
      <c r="C3066" s="119" t="s">
        <v>152</v>
      </c>
      <c r="D3066" s="167" t="s">
        <v>152</v>
      </c>
      <c r="E3066" s="11"/>
      <c r="F3066" s="134" t="s">
        <v>210</v>
      </c>
      <c r="G3066" s="16" t="s">
        <v>130</v>
      </c>
      <c r="H3066" s="172">
        <v>0</v>
      </c>
      <c r="I3066" s="173">
        <v>1</v>
      </c>
      <c r="J3066" s="173">
        <v>0.5</v>
      </c>
      <c r="K3066" s="174">
        <v>0.5</v>
      </c>
      <c r="L3066" s="11"/>
      <c r="M3066" s="11"/>
      <c r="N3066" s="11"/>
      <c r="O3066" s="11"/>
      <c r="P3066" s="149"/>
      <c r="Q3066" s="164"/>
      <c r="V3066" s="165"/>
      <c r="W3066" s="150"/>
      <c r="X3066" s="150"/>
      <c r="Y3066" s="150"/>
      <c r="Z3066" s="150"/>
      <c r="AA3066" s="150"/>
      <c r="AB3066" s="150"/>
      <c r="AC3066" s="150"/>
      <c r="AD3066" s="150"/>
      <c r="AE3066" s="150"/>
      <c r="AF3066" s="150"/>
      <c r="AG3066" s="11"/>
      <c r="AH3066" s="11"/>
      <c r="AI3066" s="11"/>
      <c r="AT3066" s="11"/>
      <c r="AU3066" s="88"/>
    </row>
    <row r="3067" spans="3:47" outlineLevel="2" x14ac:dyDescent="0.2">
      <c r="C3067" s="119" t="s">
        <v>152</v>
      </c>
      <c r="D3067" s="167" t="s">
        <v>152</v>
      </c>
      <c r="E3067" s="11"/>
      <c r="F3067" s="134" t="s">
        <v>211</v>
      </c>
      <c r="G3067" s="16" t="s">
        <v>130</v>
      </c>
      <c r="H3067" s="172">
        <v>0</v>
      </c>
      <c r="I3067" s="173">
        <v>1</v>
      </c>
      <c r="J3067" s="173">
        <v>0.5</v>
      </c>
      <c r="K3067" s="174">
        <v>0.5</v>
      </c>
      <c r="L3067" s="11"/>
      <c r="M3067" s="11"/>
      <c r="N3067" s="11"/>
      <c r="O3067" s="11"/>
      <c r="P3067" s="149"/>
      <c r="Q3067" s="164"/>
      <c r="V3067" s="165"/>
      <c r="W3067" s="150"/>
      <c r="X3067" s="150"/>
      <c r="Y3067" s="150"/>
      <c r="Z3067" s="150"/>
      <c r="AA3067" s="150"/>
      <c r="AB3067" s="150"/>
      <c r="AC3067" s="150"/>
      <c r="AD3067" s="150"/>
      <c r="AE3067" s="150"/>
      <c r="AF3067" s="150"/>
      <c r="AG3067" s="11"/>
      <c r="AH3067" s="11"/>
      <c r="AI3067" s="11"/>
      <c r="AT3067" s="11"/>
      <c r="AU3067" s="88"/>
    </row>
    <row r="3068" spans="3:47" outlineLevel="2" x14ac:dyDescent="0.2">
      <c r="C3068" s="119" t="s">
        <v>152</v>
      </c>
      <c r="D3068" s="167" t="s">
        <v>152</v>
      </c>
      <c r="E3068" s="11"/>
      <c r="F3068" s="134" t="s">
        <v>212</v>
      </c>
      <c r="G3068" s="16" t="s">
        <v>130</v>
      </c>
      <c r="H3068" s="172">
        <v>0</v>
      </c>
      <c r="I3068" s="173">
        <v>1</v>
      </c>
      <c r="J3068" s="173">
        <v>1</v>
      </c>
      <c r="K3068" s="174">
        <v>0</v>
      </c>
      <c r="L3068" s="11"/>
      <c r="M3068" s="11"/>
      <c r="N3068" s="11"/>
      <c r="O3068" s="11"/>
      <c r="P3068" s="149"/>
      <c r="Q3068" s="164"/>
      <c r="V3068" s="165"/>
      <c r="W3068" s="150"/>
      <c r="X3068" s="150"/>
      <c r="Y3068" s="150"/>
      <c r="Z3068" s="150"/>
      <c r="AA3068" s="150"/>
      <c r="AB3068" s="150"/>
      <c r="AC3068" s="150"/>
      <c r="AD3068" s="150"/>
      <c r="AE3068" s="150"/>
      <c r="AF3068" s="150"/>
      <c r="AG3068" s="11"/>
      <c r="AH3068" s="11"/>
      <c r="AI3068" s="11"/>
      <c r="AT3068" s="11"/>
      <c r="AU3068" s="88"/>
    </row>
    <row r="3069" spans="3:47" outlineLevel="2" x14ac:dyDescent="0.2">
      <c r="C3069" s="119" t="s">
        <v>152</v>
      </c>
      <c r="D3069" s="167" t="s">
        <v>152</v>
      </c>
      <c r="E3069" s="11"/>
      <c r="F3069" s="134" t="s">
        <v>213</v>
      </c>
      <c r="G3069" s="16" t="s">
        <v>130</v>
      </c>
      <c r="H3069" s="172">
        <v>0</v>
      </c>
      <c r="I3069" s="173">
        <v>1</v>
      </c>
      <c r="J3069" s="173">
        <v>1</v>
      </c>
      <c r="K3069" s="174">
        <v>0</v>
      </c>
      <c r="L3069" s="11"/>
      <c r="M3069" s="11"/>
      <c r="N3069" s="11"/>
      <c r="O3069" s="11"/>
      <c r="P3069" s="149"/>
      <c r="Q3069" s="164"/>
      <c r="V3069" s="165"/>
      <c r="W3069" s="150"/>
      <c r="X3069" s="150"/>
      <c r="Y3069" s="150"/>
      <c r="Z3069" s="150"/>
      <c r="AA3069" s="150"/>
      <c r="AB3069" s="150"/>
      <c r="AC3069" s="150"/>
      <c r="AD3069" s="150"/>
      <c r="AE3069" s="150"/>
      <c r="AF3069" s="150"/>
      <c r="AG3069" s="11"/>
      <c r="AH3069" s="11"/>
      <c r="AI3069" s="11"/>
      <c r="AT3069" s="11"/>
      <c r="AU3069" s="88"/>
    </row>
    <row r="3070" spans="3:47" outlineLevel="2" x14ac:dyDescent="0.2">
      <c r="C3070" s="119" t="s">
        <v>152</v>
      </c>
      <c r="D3070" s="167" t="s">
        <v>152</v>
      </c>
      <c r="E3070" s="11"/>
      <c r="F3070" s="134" t="s">
        <v>214</v>
      </c>
      <c r="G3070" s="16" t="s">
        <v>130</v>
      </c>
      <c r="H3070" s="172">
        <v>0</v>
      </c>
      <c r="I3070" s="173">
        <v>1</v>
      </c>
      <c r="J3070" s="173">
        <v>1</v>
      </c>
      <c r="K3070" s="174">
        <v>0</v>
      </c>
      <c r="L3070" s="11"/>
      <c r="M3070" s="11"/>
      <c r="N3070" s="11"/>
      <c r="O3070" s="11"/>
      <c r="P3070" s="149"/>
      <c r="Q3070" s="164"/>
      <c r="V3070" s="165"/>
      <c r="W3070" s="150"/>
      <c r="X3070" s="150"/>
      <c r="Y3070" s="150"/>
      <c r="Z3070" s="150"/>
      <c r="AA3070" s="150"/>
      <c r="AB3070" s="150"/>
      <c r="AC3070" s="150"/>
      <c r="AD3070" s="150"/>
      <c r="AE3070" s="150"/>
      <c r="AF3070" s="150"/>
      <c r="AG3070" s="11"/>
      <c r="AH3070" s="11"/>
      <c r="AI3070" s="11"/>
      <c r="AT3070" s="11"/>
      <c r="AU3070" s="88"/>
    </row>
    <row r="3071" spans="3:47" outlineLevel="2" x14ac:dyDescent="0.2">
      <c r="C3071" s="119" t="s">
        <v>152</v>
      </c>
      <c r="D3071" s="167" t="s">
        <v>152</v>
      </c>
      <c r="E3071" s="11"/>
      <c r="F3071" s="134" t="s">
        <v>215</v>
      </c>
      <c r="G3071" s="16" t="s">
        <v>130</v>
      </c>
      <c r="H3071" s="172">
        <v>0</v>
      </c>
      <c r="I3071" s="173">
        <v>1</v>
      </c>
      <c r="J3071" s="173">
        <v>1</v>
      </c>
      <c r="K3071" s="174">
        <v>0</v>
      </c>
      <c r="L3071" s="11"/>
      <c r="M3071" s="11"/>
      <c r="N3071" s="11"/>
      <c r="O3071" s="11"/>
      <c r="P3071" s="149"/>
      <c r="Q3071" s="164"/>
      <c r="V3071" s="165"/>
      <c r="W3071" s="150"/>
      <c r="X3071" s="150"/>
      <c r="Y3071" s="150"/>
      <c r="Z3071" s="150"/>
      <c r="AA3071" s="150"/>
      <c r="AB3071" s="150"/>
      <c r="AC3071" s="150"/>
      <c r="AD3071" s="150"/>
      <c r="AE3071" s="150"/>
      <c r="AF3071" s="150"/>
      <c r="AG3071" s="11"/>
      <c r="AH3071" s="11"/>
      <c r="AI3071" s="11"/>
      <c r="AT3071" s="11"/>
      <c r="AU3071" s="88"/>
    </row>
    <row r="3072" spans="3:47" outlineLevel="2" x14ac:dyDescent="0.2">
      <c r="C3072" s="119" t="s">
        <v>152</v>
      </c>
      <c r="D3072" s="167" t="s">
        <v>152</v>
      </c>
      <c r="E3072" s="11"/>
      <c r="F3072" s="175" t="s">
        <v>216</v>
      </c>
      <c r="G3072" s="16" t="s">
        <v>130</v>
      </c>
      <c r="H3072" s="172">
        <v>0</v>
      </c>
      <c r="I3072" s="173">
        <v>1</v>
      </c>
      <c r="J3072" s="173">
        <v>1</v>
      </c>
      <c r="K3072" s="174">
        <v>0</v>
      </c>
      <c r="L3072" s="11"/>
      <c r="M3072" s="11"/>
      <c r="N3072" s="11"/>
      <c r="O3072" s="11"/>
      <c r="P3072" s="149"/>
      <c r="Q3072" s="164"/>
      <c r="V3072" s="165"/>
      <c r="W3072" s="150"/>
      <c r="X3072" s="150"/>
      <c r="Y3072" s="150"/>
      <c r="Z3072" s="150"/>
      <c r="AA3072" s="150"/>
      <c r="AB3072" s="150"/>
      <c r="AC3072" s="150"/>
      <c r="AD3072" s="150"/>
      <c r="AE3072" s="150"/>
      <c r="AF3072" s="150"/>
      <c r="AG3072" s="11"/>
      <c r="AH3072" s="11"/>
      <c r="AI3072" s="11"/>
      <c r="AT3072" s="11"/>
      <c r="AU3072" s="88"/>
    </row>
    <row r="3073" spans="3:47" outlineLevel="2" x14ac:dyDescent="0.2">
      <c r="C3073" s="119" t="s">
        <v>152</v>
      </c>
      <c r="D3073" s="167" t="s">
        <v>152</v>
      </c>
      <c r="E3073" s="11"/>
      <c r="F3073" s="175" t="s">
        <v>33</v>
      </c>
      <c r="G3073" s="16" t="s">
        <v>130</v>
      </c>
      <c r="H3073" s="172">
        <v>0</v>
      </c>
      <c r="I3073" s="173">
        <v>1</v>
      </c>
      <c r="J3073" s="173">
        <v>1</v>
      </c>
      <c r="K3073" s="174">
        <v>0</v>
      </c>
      <c r="L3073" s="11"/>
      <c r="M3073" s="11"/>
      <c r="N3073" s="11"/>
      <c r="O3073" s="11"/>
      <c r="P3073" s="149"/>
      <c r="Q3073" s="164"/>
      <c r="V3073" s="165"/>
      <c r="W3073" s="150"/>
      <c r="X3073" s="150"/>
      <c r="Y3073" s="150"/>
      <c r="Z3073" s="150"/>
      <c r="AA3073" s="150"/>
      <c r="AB3073" s="150"/>
      <c r="AC3073" s="150"/>
      <c r="AD3073" s="150"/>
      <c r="AE3073" s="150"/>
      <c r="AF3073" s="150"/>
      <c r="AG3073" s="11"/>
      <c r="AH3073" s="11"/>
      <c r="AI3073" s="11"/>
      <c r="AT3073" s="11"/>
      <c r="AU3073" s="88"/>
    </row>
    <row r="3074" spans="3:47" outlineLevel="2" x14ac:dyDescent="0.2">
      <c r="C3074" s="119" t="s">
        <v>152</v>
      </c>
      <c r="D3074" s="167" t="s">
        <v>152</v>
      </c>
      <c r="E3074" s="11"/>
      <c r="F3074" s="175" t="s">
        <v>34</v>
      </c>
      <c r="G3074" s="16" t="s">
        <v>130</v>
      </c>
      <c r="H3074" s="172">
        <v>0</v>
      </c>
      <c r="I3074" s="173">
        <v>1</v>
      </c>
      <c r="J3074" s="173">
        <v>1</v>
      </c>
      <c r="K3074" s="174">
        <v>0</v>
      </c>
      <c r="L3074" s="11"/>
      <c r="M3074" s="11"/>
      <c r="N3074" s="11"/>
      <c r="O3074" s="11"/>
      <c r="P3074" s="149"/>
      <c r="Q3074" s="164"/>
      <c r="V3074" s="165"/>
      <c r="W3074" s="150"/>
      <c r="X3074" s="150"/>
      <c r="Y3074" s="150"/>
      <c r="Z3074" s="150"/>
      <c r="AA3074" s="150"/>
      <c r="AB3074" s="150"/>
      <c r="AC3074" s="150"/>
      <c r="AD3074" s="150"/>
      <c r="AE3074" s="150"/>
      <c r="AF3074" s="150"/>
      <c r="AG3074" s="11"/>
      <c r="AH3074" s="11"/>
      <c r="AI3074" s="11"/>
      <c r="AT3074" s="11"/>
      <c r="AU3074" s="88"/>
    </row>
    <row r="3075" spans="3:47" outlineLevel="2" x14ac:dyDescent="0.2">
      <c r="C3075" s="119" t="s">
        <v>152</v>
      </c>
      <c r="D3075" s="167" t="s">
        <v>152</v>
      </c>
      <c r="E3075" s="11"/>
      <c r="F3075" s="175" t="s">
        <v>217</v>
      </c>
      <c r="G3075" s="16" t="s">
        <v>130</v>
      </c>
      <c r="H3075" s="172">
        <v>0</v>
      </c>
      <c r="I3075" s="173">
        <v>1</v>
      </c>
      <c r="J3075" s="173">
        <v>1</v>
      </c>
      <c r="K3075" s="174">
        <v>0</v>
      </c>
      <c r="L3075" s="11"/>
      <c r="M3075" s="11"/>
      <c r="N3075" s="11"/>
      <c r="O3075" s="11"/>
      <c r="P3075" s="149"/>
      <c r="Q3075" s="164"/>
      <c r="V3075" s="165"/>
      <c r="W3075" s="150"/>
      <c r="X3075" s="150"/>
      <c r="Y3075" s="150"/>
      <c r="Z3075" s="150"/>
      <c r="AA3075" s="150"/>
      <c r="AB3075" s="150"/>
      <c r="AC3075" s="150"/>
      <c r="AD3075" s="150"/>
      <c r="AE3075" s="150"/>
      <c r="AF3075" s="150"/>
      <c r="AG3075" s="11"/>
      <c r="AH3075" s="11"/>
      <c r="AI3075" s="11"/>
      <c r="AT3075" s="11"/>
      <c r="AU3075" s="88"/>
    </row>
    <row r="3076" spans="3:47" outlineLevel="2" x14ac:dyDescent="0.2">
      <c r="C3076" s="119" t="s">
        <v>152</v>
      </c>
      <c r="D3076" s="167" t="s">
        <v>152</v>
      </c>
      <c r="E3076" s="11"/>
      <c r="F3076" s="175" t="s">
        <v>152</v>
      </c>
      <c r="G3076" s="16" t="s">
        <v>130</v>
      </c>
      <c r="H3076" s="172">
        <v>0</v>
      </c>
      <c r="I3076" s="173">
        <v>1</v>
      </c>
      <c r="J3076" s="173">
        <v>0</v>
      </c>
      <c r="K3076" s="174">
        <v>0</v>
      </c>
      <c r="L3076" s="11"/>
      <c r="M3076" s="11"/>
      <c r="N3076" s="11"/>
      <c r="O3076" s="11"/>
      <c r="P3076" s="149"/>
      <c r="Q3076" s="164"/>
      <c r="V3076" s="165"/>
      <c r="W3076" s="150"/>
      <c r="X3076" s="150"/>
      <c r="Y3076" s="150"/>
      <c r="Z3076" s="150"/>
      <c r="AA3076" s="150"/>
      <c r="AB3076" s="150"/>
      <c r="AC3076" s="150"/>
      <c r="AD3076" s="150"/>
      <c r="AE3076" s="150"/>
      <c r="AF3076" s="150"/>
      <c r="AG3076" s="11"/>
      <c r="AH3076" s="11"/>
      <c r="AI3076" s="11"/>
      <c r="AT3076" s="11"/>
      <c r="AU3076" s="88"/>
    </row>
    <row r="3077" spans="3:47" outlineLevel="2" x14ac:dyDescent="0.2">
      <c r="C3077" s="119" t="s">
        <v>152</v>
      </c>
      <c r="D3077" s="167" t="s">
        <v>152</v>
      </c>
      <c r="E3077" s="11"/>
      <c r="F3077" s="176" t="s">
        <v>152</v>
      </c>
      <c r="G3077" s="177" t="s">
        <v>130</v>
      </c>
      <c r="H3077" s="178">
        <v>0</v>
      </c>
      <c r="I3077" s="179">
        <v>1</v>
      </c>
      <c r="J3077" s="179">
        <v>0</v>
      </c>
      <c r="K3077" s="180">
        <v>0</v>
      </c>
      <c r="L3077" s="11"/>
      <c r="M3077" s="11"/>
      <c r="N3077" s="11"/>
      <c r="O3077" s="11"/>
      <c r="P3077" s="149"/>
      <c r="Q3077" s="164"/>
      <c r="V3077" s="165"/>
      <c r="W3077" s="150"/>
      <c r="X3077" s="150"/>
      <c r="Y3077" s="150"/>
      <c r="Z3077" s="150"/>
      <c r="AA3077" s="150"/>
      <c r="AB3077" s="150"/>
      <c r="AC3077" s="150"/>
      <c r="AD3077" s="150"/>
      <c r="AE3077" s="150"/>
      <c r="AF3077" s="150"/>
      <c r="AG3077" s="11"/>
      <c r="AH3077" s="11"/>
      <c r="AI3077" s="11"/>
      <c r="AT3077" s="11"/>
      <c r="AU3077" s="88"/>
    </row>
    <row r="3078" spans="3:47" outlineLevel="2" x14ac:dyDescent="0.2">
      <c r="C3078" s="119" t="s">
        <v>152</v>
      </c>
      <c r="D3078" s="167" t="s">
        <v>152</v>
      </c>
      <c r="E3078" s="11"/>
      <c r="F3078" s="125" t="s">
        <v>152</v>
      </c>
      <c r="G3078" s="168" t="s">
        <v>130</v>
      </c>
      <c r="H3078" s="172">
        <v>0</v>
      </c>
      <c r="I3078" s="173">
        <v>1</v>
      </c>
      <c r="J3078" s="173">
        <v>0</v>
      </c>
      <c r="K3078" s="174">
        <v>0</v>
      </c>
      <c r="L3078" s="11"/>
      <c r="M3078" s="11"/>
      <c r="N3078" s="11"/>
      <c r="O3078" s="11"/>
      <c r="P3078" s="149"/>
      <c r="Q3078" s="164"/>
      <c r="V3078" s="165"/>
      <c r="W3078" s="150"/>
      <c r="X3078" s="150"/>
      <c r="Y3078" s="150"/>
      <c r="Z3078" s="150"/>
      <c r="AA3078" s="150"/>
      <c r="AB3078" s="150"/>
      <c r="AC3078" s="150"/>
      <c r="AD3078" s="150"/>
      <c r="AE3078" s="150"/>
      <c r="AF3078" s="150"/>
      <c r="AG3078" s="11"/>
      <c r="AH3078" s="11"/>
      <c r="AI3078" s="11"/>
      <c r="AT3078" s="11"/>
      <c r="AU3078" s="88"/>
    </row>
    <row r="3079" spans="3:47" outlineLevel="2" x14ac:dyDescent="0.2">
      <c r="C3079" s="119" t="s">
        <v>152</v>
      </c>
      <c r="D3079" s="167" t="s">
        <v>152</v>
      </c>
      <c r="E3079" s="11"/>
      <c r="F3079" s="134" t="s">
        <v>152</v>
      </c>
      <c r="G3079" s="16" t="s">
        <v>130</v>
      </c>
      <c r="H3079" s="172">
        <v>0</v>
      </c>
      <c r="I3079" s="173">
        <v>1</v>
      </c>
      <c r="J3079" s="173">
        <v>0</v>
      </c>
      <c r="K3079" s="174">
        <v>0</v>
      </c>
      <c r="L3079" s="11"/>
      <c r="M3079" s="11"/>
      <c r="N3079" s="11"/>
      <c r="O3079" s="11"/>
      <c r="P3079" s="149"/>
      <c r="Q3079" s="164"/>
      <c r="V3079" s="165"/>
      <c r="W3079" s="150"/>
      <c r="X3079" s="150"/>
      <c r="Y3079" s="150"/>
      <c r="Z3079" s="150"/>
      <c r="AA3079" s="150"/>
      <c r="AB3079" s="150"/>
      <c r="AC3079" s="150"/>
      <c r="AD3079" s="150"/>
      <c r="AE3079" s="150"/>
      <c r="AF3079" s="150"/>
      <c r="AG3079" s="11"/>
      <c r="AH3079" s="11"/>
      <c r="AI3079" s="11"/>
      <c r="AT3079" s="11"/>
      <c r="AU3079" s="88"/>
    </row>
    <row r="3080" spans="3:47" outlineLevel="2" x14ac:dyDescent="0.2">
      <c r="C3080" s="119" t="s">
        <v>152</v>
      </c>
      <c r="D3080" s="167" t="s">
        <v>152</v>
      </c>
      <c r="E3080" s="11"/>
      <c r="F3080" s="134" t="s">
        <v>152</v>
      </c>
      <c r="G3080" s="16" t="s">
        <v>130</v>
      </c>
      <c r="H3080" s="172">
        <v>0</v>
      </c>
      <c r="I3080" s="173">
        <v>1</v>
      </c>
      <c r="J3080" s="173">
        <v>0</v>
      </c>
      <c r="K3080" s="174">
        <v>0</v>
      </c>
      <c r="L3080" s="11"/>
      <c r="M3080" s="11"/>
      <c r="N3080" s="11"/>
      <c r="O3080" s="11"/>
      <c r="P3080" s="149"/>
      <c r="Q3080" s="164"/>
      <c r="V3080" s="165"/>
      <c r="W3080" s="150"/>
      <c r="X3080" s="150"/>
      <c r="Y3080" s="150"/>
      <c r="Z3080" s="150"/>
      <c r="AA3080" s="150"/>
      <c r="AB3080" s="150"/>
      <c r="AC3080" s="150"/>
      <c r="AD3080" s="150"/>
      <c r="AE3080" s="150"/>
      <c r="AF3080" s="150"/>
      <c r="AG3080" s="11"/>
      <c r="AH3080" s="11"/>
      <c r="AI3080" s="11"/>
      <c r="AT3080" s="11"/>
      <c r="AU3080" s="88"/>
    </row>
    <row r="3081" spans="3:47" outlineLevel="2" x14ac:dyDescent="0.2">
      <c r="C3081" s="119" t="s">
        <v>152</v>
      </c>
      <c r="D3081" s="167" t="s">
        <v>152</v>
      </c>
      <c r="E3081" s="11"/>
      <c r="F3081" s="134" t="s">
        <v>152</v>
      </c>
      <c r="G3081" s="16" t="s">
        <v>130</v>
      </c>
      <c r="H3081" s="172">
        <v>0</v>
      </c>
      <c r="I3081" s="173">
        <v>1</v>
      </c>
      <c r="J3081" s="173">
        <v>0</v>
      </c>
      <c r="K3081" s="174">
        <v>0</v>
      </c>
      <c r="L3081" s="11"/>
      <c r="M3081" s="11"/>
      <c r="N3081" s="11"/>
      <c r="O3081" s="11"/>
      <c r="P3081" s="149"/>
      <c r="Q3081" s="164"/>
      <c r="V3081" s="165"/>
      <c r="W3081" s="150"/>
      <c r="X3081" s="150"/>
      <c r="Y3081" s="150"/>
      <c r="Z3081" s="150"/>
      <c r="AA3081" s="150"/>
      <c r="AB3081" s="150"/>
      <c r="AC3081" s="150"/>
      <c r="AD3081" s="150"/>
      <c r="AE3081" s="150"/>
      <c r="AF3081" s="150"/>
      <c r="AG3081" s="11"/>
      <c r="AH3081" s="11"/>
      <c r="AI3081" s="11"/>
      <c r="AT3081" s="11"/>
      <c r="AU3081" s="88"/>
    </row>
    <row r="3082" spans="3:47" outlineLevel="2" x14ac:dyDescent="0.2">
      <c r="C3082" s="119" t="s">
        <v>152</v>
      </c>
      <c r="D3082" s="167" t="s">
        <v>152</v>
      </c>
      <c r="E3082" s="11"/>
      <c r="F3082" s="134" t="s">
        <v>152</v>
      </c>
      <c r="G3082" s="16" t="s">
        <v>130</v>
      </c>
      <c r="H3082" s="172">
        <v>0</v>
      </c>
      <c r="I3082" s="173">
        <v>1</v>
      </c>
      <c r="J3082" s="173">
        <v>0</v>
      </c>
      <c r="K3082" s="174">
        <v>0</v>
      </c>
      <c r="L3082" s="11"/>
      <c r="M3082" s="11"/>
      <c r="N3082" s="11"/>
      <c r="O3082" s="11"/>
      <c r="P3082" s="149"/>
      <c r="Q3082" s="164"/>
      <c r="V3082" s="165"/>
      <c r="W3082" s="150"/>
      <c r="X3082" s="150"/>
      <c r="Y3082" s="150"/>
      <c r="Z3082" s="150"/>
      <c r="AA3082" s="150"/>
      <c r="AB3082" s="150"/>
      <c r="AC3082" s="150"/>
      <c r="AD3082" s="150"/>
      <c r="AE3082" s="150"/>
      <c r="AF3082" s="150"/>
      <c r="AG3082" s="11"/>
      <c r="AH3082" s="11"/>
      <c r="AI3082" s="11"/>
      <c r="AT3082" s="11"/>
      <c r="AU3082" s="88"/>
    </row>
    <row r="3083" spans="3:47" outlineLevel="2" x14ac:dyDescent="0.2">
      <c r="C3083" s="119" t="s">
        <v>152</v>
      </c>
      <c r="D3083" s="167" t="s">
        <v>152</v>
      </c>
      <c r="E3083" s="11"/>
      <c r="F3083" s="134" t="s">
        <v>152</v>
      </c>
      <c r="G3083" s="16" t="s">
        <v>130</v>
      </c>
      <c r="H3083" s="172">
        <v>0</v>
      </c>
      <c r="I3083" s="173">
        <v>1</v>
      </c>
      <c r="J3083" s="173">
        <v>0</v>
      </c>
      <c r="K3083" s="174">
        <v>0</v>
      </c>
      <c r="L3083" s="11"/>
      <c r="M3083" s="11"/>
      <c r="N3083" s="11"/>
      <c r="O3083" s="11"/>
      <c r="P3083" s="149"/>
      <c r="Q3083" s="164"/>
      <c r="V3083" s="165"/>
      <c r="W3083" s="150"/>
      <c r="X3083" s="181"/>
      <c r="Y3083" s="150"/>
      <c r="Z3083" s="150"/>
      <c r="AA3083" s="150"/>
      <c r="AB3083" s="150"/>
      <c r="AC3083" s="150"/>
      <c r="AD3083" s="150"/>
      <c r="AE3083" s="150"/>
      <c r="AF3083" s="150"/>
      <c r="AG3083" s="11"/>
      <c r="AH3083" s="11"/>
      <c r="AI3083" s="11"/>
      <c r="AT3083" s="11"/>
      <c r="AU3083" s="88"/>
    </row>
    <row r="3084" spans="3:47" outlineLevel="2" x14ac:dyDescent="0.2">
      <c r="C3084" s="119" t="s">
        <v>152</v>
      </c>
      <c r="D3084" s="167" t="s">
        <v>152</v>
      </c>
      <c r="E3084" s="11"/>
      <c r="F3084" s="134" t="s">
        <v>152</v>
      </c>
      <c r="G3084" s="16" t="s">
        <v>130</v>
      </c>
      <c r="H3084" s="172">
        <v>0</v>
      </c>
      <c r="I3084" s="173">
        <v>1</v>
      </c>
      <c r="J3084" s="173">
        <v>0</v>
      </c>
      <c r="K3084" s="174">
        <v>0</v>
      </c>
      <c r="L3084" s="11"/>
      <c r="M3084" s="11"/>
      <c r="N3084" s="11"/>
      <c r="O3084" s="11"/>
      <c r="P3084" s="149"/>
      <c r="Q3084" s="164"/>
      <c r="V3084" s="165"/>
      <c r="W3084" s="150"/>
      <c r="X3084" s="150"/>
      <c r="Y3084" s="150"/>
      <c r="Z3084" s="150"/>
      <c r="AA3084" s="150"/>
      <c r="AB3084" s="150"/>
      <c r="AC3084" s="150"/>
      <c r="AD3084" s="150"/>
      <c r="AE3084" s="150"/>
      <c r="AF3084" s="150"/>
      <c r="AG3084" s="11"/>
      <c r="AH3084" s="11"/>
      <c r="AI3084" s="11"/>
      <c r="AT3084" s="11"/>
      <c r="AU3084" s="88"/>
    </row>
    <row r="3085" spans="3:47" outlineLevel="2" x14ac:dyDescent="0.2">
      <c r="C3085" s="119" t="s">
        <v>152</v>
      </c>
      <c r="D3085" s="167" t="s">
        <v>152</v>
      </c>
      <c r="E3085" s="11"/>
      <c r="F3085" s="134" t="s">
        <v>152</v>
      </c>
      <c r="G3085" s="16" t="s">
        <v>130</v>
      </c>
      <c r="H3085" s="172">
        <v>0</v>
      </c>
      <c r="I3085" s="173">
        <v>1</v>
      </c>
      <c r="J3085" s="173">
        <v>0</v>
      </c>
      <c r="K3085" s="174">
        <v>0</v>
      </c>
      <c r="L3085" s="11"/>
      <c r="M3085" s="11"/>
      <c r="N3085" s="11"/>
      <c r="O3085" s="11"/>
      <c r="P3085" s="149"/>
      <c r="Q3085" s="164"/>
      <c r="V3085" s="165"/>
      <c r="W3085" s="150"/>
      <c r="X3085" s="150"/>
      <c r="Y3085" s="150"/>
      <c r="Z3085" s="150"/>
      <c r="AA3085" s="150"/>
      <c r="AB3085" s="150"/>
      <c r="AC3085" s="150"/>
      <c r="AD3085" s="150"/>
      <c r="AE3085" s="150"/>
      <c r="AF3085" s="150"/>
      <c r="AG3085" s="11"/>
      <c r="AH3085" s="11"/>
      <c r="AI3085" s="11"/>
      <c r="AT3085" s="11"/>
      <c r="AU3085" s="88"/>
    </row>
    <row r="3086" spans="3:47" outlineLevel="2" x14ac:dyDescent="0.2">
      <c r="C3086" s="119" t="s">
        <v>152</v>
      </c>
      <c r="D3086" s="167" t="s">
        <v>152</v>
      </c>
      <c r="E3086" s="11"/>
      <c r="F3086" s="134" t="s">
        <v>152</v>
      </c>
      <c r="G3086" s="16" t="s">
        <v>130</v>
      </c>
      <c r="H3086" s="172">
        <v>0</v>
      </c>
      <c r="I3086" s="173">
        <v>1</v>
      </c>
      <c r="J3086" s="173">
        <v>0</v>
      </c>
      <c r="K3086" s="174">
        <v>0</v>
      </c>
      <c r="L3086" s="11"/>
      <c r="M3086" s="11"/>
      <c r="N3086" s="11"/>
      <c r="O3086" s="11"/>
      <c r="P3086" s="149"/>
      <c r="Q3086" s="164"/>
      <c r="V3086" s="165"/>
      <c r="W3086" s="150"/>
      <c r="X3086" s="150"/>
      <c r="Y3086" s="150"/>
      <c r="Z3086" s="150"/>
      <c r="AA3086" s="150"/>
      <c r="AB3086" s="150"/>
      <c r="AC3086" s="150"/>
      <c r="AD3086" s="150"/>
      <c r="AE3086" s="150"/>
      <c r="AF3086" s="150"/>
      <c r="AG3086" s="11"/>
      <c r="AH3086" s="11"/>
      <c r="AI3086" s="11"/>
      <c r="AT3086" s="11"/>
      <c r="AU3086" s="88"/>
    </row>
    <row r="3087" spans="3:47" outlineLevel="2" x14ac:dyDescent="0.2">
      <c r="C3087" s="119" t="s">
        <v>152</v>
      </c>
      <c r="D3087" s="167" t="s">
        <v>152</v>
      </c>
      <c r="E3087" s="11"/>
      <c r="F3087" s="140" t="s">
        <v>152</v>
      </c>
      <c r="G3087" s="177" t="s">
        <v>130</v>
      </c>
      <c r="H3087" s="178">
        <v>0</v>
      </c>
      <c r="I3087" s="179">
        <v>1</v>
      </c>
      <c r="J3087" s="179">
        <v>0</v>
      </c>
      <c r="K3087" s="180">
        <v>0</v>
      </c>
      <c r="L3087" s="11"/>
      <c r="M3087" s="11"/>
      <c r="N3087" s="11"/>
      <c r="O3087" s="11"/>
      <c r="P3087" s="149"/>
      <c r="Q3087" s="164"/>
      <c r="V3087" s="165"/>
      <c r="W3087" s="150"/>
      <c r="X3087" s="150"/>
      <c r="Y3087" s="150"/>
      <c r="Z3087" s="150"/>
      <c r="AA3087" s="150"/>
      <c r="AB3087" s="150"/>
      <c r="AC3087" s="150"/>
      <c r="AD3087" s="150"/>
      <c r="AE3087" s="150"/>
      <c r="AF3087" s="150"/>
      <c r="AG3087" s="150"/>
      <c r="AH3087" s="150"/>
      <c r="AI3087" s="150"/>
      <c r="AT3087" s="11"/>
      <c r="AU3087" s="88"/>
    </row>
    <row r="3088" spans="3:47" outlineLevel="2" x14ac:dyDescent="0.2">
      <c r="C3088" s="119" t="s">
        <v>152</v>
      </c>
      <c r="D3088" s="11"/>
      <c r="E3088" s="11"/>
      <c r="F3088" s="11"/>
      <c r="G3088" s="11"/>
      <c r="H3088" s="11"/>
      <c r="I3088" s="11"/>
      <c r="J3088" s="11"/>
      <c r="K3088" s="11"/>
      <c r="L3088" s="11"/>
      <c r="M3088" s="11"/>
      <c r="N3088" s="11"/>
      <c r="O3088" s="11"/>
      <c r="P3088" s="149"/>
      <c r="Q3088" s="16"/>
      <c r="R3088" s="182"/>
      <c r="S3088" s="182"/>
      <c r="T3088" s="182"/>
      <c r="U3088" s="182"/>
      <c r="V3088" s="183"/>
      <c r="W3088" s="150"/>
      <c r="X3088" s="150"/>
      <c r="Y3088" s="150"/>
      <c r="Z3088" s="150"/>
      <c r="AA3088" s="150"/>
      <c r="AB3088" s="150"/>
      <c r="AC3088" s="150"/>
      <c r="AD3088" s="150"/>
      <c r="AE3088" s="150"/>
      <c r="AF3088" s="150"/>
      <c r="AG3088" s="150"/>
      <c r="AH3088" s="150"/>
      <c r="AI3088" s="150"/>
      <c r="AT3088" s="11"/>
      <c r="AU3088" s="88"/>
    </row>
    <row r="3089" spans="3:47" outlineLevel="1" x14ac:dyDescent="0.2">
      <c r="C3089" s="119" t="s">
        <v>152</v>
      </c>
      <c r="D3089" s="11"/>
      <c r="E3089" s="162" t="s">
        <v>185</v>
      </c>
      <c r="F3089" s="121"/>
      <c r="G3089" s="121"/>
      <c r="H3089" s="121"/>
      <c r="I3089" s="121"/>
      <c r="J3089" s="121"/>
      <c r="K3089" s="121"/>
      <c r="L3089" s="121"/>
      <c r="M3089" s="121"/>
      <c r="N3089" s="121"/>
      <c r="O3089" s="121"/>
      <c r="P3089" s="121"/>
      <c r="Q3089" s="122"/>
      <c r="R3089" s="123"/>
      <c r="S3089" s="123"/>
      <c r="T3089" s="123"/>
      <c r="U3089" s="123"/>
      <c r="V3089" s="123"/>
      <c r="W3089" s="123"/>
      <c r="X3089" s="123"/>
      <c r="Y3089" s="123"/>
      <c r="Z3089" s="123"/>
      <c r="AA3089" s="123"/>
      <c r="AB3089" s="123"/>
      <c r="AC3089" s="123"/>
      <c r="AD3089" s="123"/>
      <c r="AE3089" s="123"/>
      <c r="AF3089" s="123"/>
      <c r="AG3089" s="123"/>
      <c r="AH3089" s="123"/>
      <c r="AI3089" s="123"/>
      <c r="AT3089" s="11"/>
      <c r="AU3089" s="88"/>
    </row>
    <row r="3090" spans="3:47" outlineLevel="2" x14ac:dyDescent="0.2">
      <c r="C3090" s="119" t="s">
        <v>152</v>
      </c>
      <c r="D3090" s="11"/>
      <c r="E3090" s="125"/>
      <c r="F3090" s="127" t="s">
        <v>5</v>
      </c>
      <c r="G3090" s="127"/>
      <c r="H3090" s="127"/>
      <c r="I3090" s="127"/>
      <c r="J3090" s="127"/>
      <c r="K3090" s="127"/>
      <c r="L3090" s="127"/>
      <c r="M3090" s="127"/>
      <c r="N3090" s="127"/>
      <c r="O3090" s="127"/>
      <c r="P3090" s="152"/>
      <c r="Q3090" s="128" t="s">
        <v>110</v>
      </c>
      <c r="R3090" s="184"/>
      <c r="S3090" s="185"/>
      <c r="T3090" s="185"/>
      <c r="U3090" s="186">
        <v>0</v>
      </c>
      <c r="V3090" s="186">
        <v>0</v>
      </c>
      <c r="W3090" s="187">
        <v>0</v>
      </c>
      <c r="X3090" s="186">
        <v>0</v>
      </c>
      <c r="Y3090" s="185">
        <v>0</v>
      </c>
      <c r="Z3090" s="185">
        <v>0</v>
      </c>
      <c r="AA3090" s="185">
        <v>0</v>
      </c>
      <c r="AB3090" s="185">
        <v>0</v>
      </c>
      <c r="AC3090" s="185">
        <v>0</v>
      </c>
      <c r="AD3090" s="185">
        <v>0</v>
      </c>
      <c r="AE3090" s="185">
        <v>0</v>
      </c>
      <c r="AF3090" s="185">
        <v>0</v>
      </c>
      <c r="AG3090" s="185">
        <v>0</v>
      </c>
      <c r="AH3090" s="188">
        <v>0</v>
      </c>
      <c r="AI3090" s="188">
        <v>0</v>
      </c>
      <c r="AT3090" s="11"/>
      <c r="AU3090" s="88"/>
    </row>
    <row r="3091" spans="3:47" outlineLevel="2" x14ac:dyDescent="0.2">
      <c r="C3091" s="119" t="s">
        <v>152</v>
      </c>
      <c r="D3091" s="11"/>
      <c r="E3091" s="134"/>
      <c r="F3091" s="11" t="s">
        <v>129</v>
      </c>
      <c r="G3091" s="11"/>
      <c r="H3091" s="11"/>
      <c r="I3091" s="11"/>
      <c r="J3091" s="11"/>
      <c r="K3091" s="11"/>
      <c r="L3091" s="11"/>
      <c r="M3091" s="11"/>
      <c r="N3091" s="11"/>
      <c r="O3091" s="11"/>
      <c r="P3091" s="149"/>
      <c r="Q3091" s="135" t="s">
        <v>110</v>
      </c>
      <c r="R3091" s="189"/>
      <c r="S3091" s="190"/>
      <c r="T3091" s="190"/>
      <c r="U3091" s="191">
        <v>0</v>
      </c>
      <c r="V3091" s="191">
        <v>0</v>
      </c>
      <c r="W3091" s="192">
        <v>0</v>
      </c>
      <c r="X3091" s="191">
        <v>0</v>
      </c>
      <c r="Y3091" s="190">
        <v>0</v>
      </c>
      <c r="Z3091" s="190">
        <v>0</v>
      </c>
      <c r="AA3091" s="190">
        <v>0</v>
      </c>
      <c r="AB3091" s="190">
        <v>0</v>
      </c>
      <c r="AC3091" s="190">
        <v>0</v>
      </c>
      <c r="AD3091" s="190">
        <v>0</v>
      </c>
      <c r="AE3091" s="190">
        <v>0</v>
      </c>
      <c r="AF3091" s="190">
        <v>0</v>
      </c>
      <c r="AG3091" s="190">
        <v>0</v>
      </c>
      <c r="AH3091" s="193">
        <v>0</v>
      </c>
      <c r="AI3091" s="193">
        <v>0</v>
      </c>
      <c r="AT3091" s="11"/>
      <c r="AU3091" s="88"/>
    </row>
    <row r="3092" spans="3:47" outlineLevel="2" x14ac:dyDescent="0.2">
      <c r="C3092" s="119" t="s">
        <v>152</v>
      </c>
      <c r="D3092" s="11"/>
      <c r="E3092" s="140"/>
      <c r="F3092" s="142" t="s">
        <v>128</v>
      </c>
      <c r="G3092" s="142"/>
      <c r="H3092" s="142"/>
      <c r="I3092" s="142"/>
      <c r="J3092" s="142"/>
      <c r="K3092" s="142"/>
      <c r="L3092" s="142"/>
      <c r="M3092" s="142"/>
      <c r="N3092" s="142"/>
      <c r="O3092" s="142"/>
      <c r="P3092" s="155"/>
      <c r="Q3092" s="143" t="s">
        <v>110</v>
      </c>
      <c r="R3092" s="194"/>
      <c r="S3092" s="195"/>
      <c r="T3092" s="195"/>
      <c r="U3092" s="196">
        <v>0</v>
      </c>
      <c r="V3092" s="196">
        <v>0</v>
      </c>
      <c r="W3092" s="197">
        <v>0</v>
      </c>
      <c r="X3092" s="196">
        <v>0</v>
      </c>
      <c r="Y3092" s="195">
        <v>0</v>
      </c>
      <c r="Z3092" s="195">
        <v>0</v>
      </c>
      <c r="AA3092" s="195">
        <v>0</v>
      </c>
      <c r="AB3092" s="195">
        <v>0</v>
      </c>
      <c r="AC3092" s="195">
        <v>0</v>
      </c>
      <c r="AD3092" s="195">
        <v>0</v>
      </c>
      <c r="AE3092" s="195">
        <v>0</v>
      </c>
      <c r="AF3092" s="195">
        <v>0</v>
      </c>
      <c r="AG3092" s="195">
        <v>0</v>
      </c>
      <c r="AH3092" s="198">
        <v>0</v>
      </c>
      <c r="AI3092" s="198">
        <v>0</v>
      </c>
      <c r="AT3092" s="11"/>
      <c r="AU3092" s="88"/>
    </row>
    <row r="3093" spans="3:47" outlineLevel="2" x14ac:dyDescent="0.2">
      <c r="C3093" s="119" t="s">
        <v>152</v>
      </c>
      <c r="D3093" s="199"/>
      <c r="E3093" s="199"/>
      <c r="F3093" s="199"/>
      <c r="G3093" s="199"/>
      <c r="H3093" s="199"/>
      <c r="I3093" s="199"/>
      <c r="J3093" s="199"/>
      <c r="K3093" s="199"/>
      <c r="L3093" s="199"/>
      <c r="M3093" s="199"/>
      <c r="N3093" s="199"/>
      <c r="O3093" s="199"/>
      <c r="P3093" s="200"/>
      <c r="Q3093" s="16"/>
      <c r="R3093" s="201"/>
      <c r="S3093" s="201"/>
      <c r="T3093" s="201"/>
      <c r="U3093" s="201"/>
      <c r="V3093" s="201"/>
      <c r="W3093" s="201"/>
      <c r="X3093" s="201"/>
      <c r="Y3093" s="201"/>
      <c r="Z3093" s="201"/>
      <c r="AA3093" s="201"/>
      <c r="AB3093" s="201"/>
      <c r="AC3093" s="201"/>
      <c r="AD3093" s="201"/>
      <c r="AE3093" s="201"/>
      <c r="AF3093" s="201"/>
      <c r="AG3093" s="201"/>
      <c r="AH3093" s="201"/>
      <c r="AI3093" s="201"/>
      <c r="AT3093" s="11"/>
      <c r="AU3093" s="88"/>
    </row>
    <row r="3094" spans="3:47" outlineLevel="1" x14ac:dyDescent="0.2">
      <c r="C3094" s="119" t="s">
        <v>152</v>
      </c>
      <c r="D3094" s="11"/>
      <c r="E3094" s="202" t="s">
        <v>186</v>
      </c>
      <c r="F3094" s="203"/>
      <c r="G3094" s="203"/>
      <c r="H3094" s="203"/>
      <c r="I3094" s="203"/>
      <c r="J3094" s="203"/>
      <c r="K3094" s="203"/>
      <c r="L3094" s="203"/>
      <c r="M3094" s="203"/>
      <c r="N3094" s="203"/>
      <c r="O3094" s="203"/>
      <c r="P3094" s="203"/>
      <c r="Q3094" s="204"/>
      <c r="R3094" s="205"/>
      <c r="S3094" s="205"/>
      <c r="T3094" s="205"/>
      <c r="U3094" s="205"/>
      <c r="V3094" s="205"/>
      <c r="W3094" s="205"/>
      <c r="X3094" s="205"/>
      <c r="Y3094" s="205"/>
      <c r="Z3094" s="205"/>
      <c r="AA3094" s="205"/>
      <c r="AB3094" s="205"/>
      <c r="AC3094" s="205"/>
      <c r="AD3094" s="205"/>
      <c r="AE3094" s="205"/>
      <c r="AF3094" s="205"/>
      <c r="AG3094" s="205"/>
      <c r="AH3094" s="205"/>
      <c r="AI3094" s="205"/>
      <c r="AT3094" s="11"/>
      <c r="AU3094" s="88"/>
    </row>
    <row r="3095" spans="3:47" outlineLevel="2" x14ac:dyDescent="0.2">
      <c r="C3095" s="119" t="s">
        <v>152</v>
      </c>
      <c r="D3095" s="206" t="s">
        <v>187</v>
      </c>
      <c r="E3095" t="s">
        <v>127</v>
      </c>
      <c r="AT3095" s="11"/>
      <c r="AU3095" s="88"/>
    </row>
    <row r="3096" spans="3:47" outlineLevel="2" x14ac:dyDescent="0.2">
      <c r="C3096" s="119" t="s">
        <v>152</v>
      </c>
      <c r="D3096" s="206" t="s">
        <v>187</v>
      </c>
      <c r="E3096" s="125"/>
      <c r="F3096" s="207" t="s">
        <v>5</v>
      </c>
      <c r="G3096" s="207"/>
      <c r="H3096" s="207"/>
      <c r="I3096" s="158" t="s">
        <v>57</v>
      </c>
      <c r="J3096" s="207"/>
      <c r="K3096" s="207"/>
      <c r="L3096" s="207"/>
      <c r="M3096" s="207"/>
      <c r="N3096" s="207"/>
      <c r="O3096" s="207"/>
      <c r="P3096" s="208"/>
      <c r="Q3096" s="209" t="s">
        <v>110</v>
      </c>
      <c r="R3096" s="210"/>
      <c r="S3096" s="211"/>
      <c r="T3096" s="211"/>
      <c r="U3096" s="212">
        <v>0</v>
      </c>
      <c r="V3096" s="212">
        <v>0</v>
      </c>
      <c r="W3096" s="211">
        <v>0</v>
      </c>
      <c r="X3096" s="212">
        <v>0</v>
      </c>
      <c r="Y3096" s="211">
        <v>0</v>
      </c>
      <c r="Z3096" s="211">
        <v>0</v>
      </c>
      <c r="AA3096" s="211">
        <v>0</v>
      </c>
      <c r="AB3096" s="211">
        <v>0</v>
      </c>
      <c r="AC3096" s="211">
        <v>0</v>
      </c>
      <c r="AD3096" s="211">
        <v>0</v>
      </c>
      <c r="AE3096" s="211">
        <v>0</v>
      </c>
      <c r="AF3096" s="211">
        <v>0</v>
      </c>
      <c r="AG3096" s="211">
        <v>0</v>
      </c>
      <c r="AH3096" s="213">
        <v>0</v>
      </c>
      <c r="AI3096" s="213">
        <v>0</v>
      </c>
      <c r="AT3096" s="11"/>
      <c r="AU3096" s="88"/>
    </row>
    <row r="3097" spans="3:47" outlineLevel="2" x14ac:dyDescent="0.2">
      <c r="C3097" s="119" t="s">
        <v>152</v>
      </c>
      <c r="D3097" s="206" t="s">
        <v>187</v>
      </c>
      <c r="E3097" s="134"/>
      <c r="F3097" s="124" t="s">
        <v>129</v>
      </c>
      <c r="G3097" s="124"/>
      <c r="H3097" s="124"/>
      <c r="I3097" s="72" t="s">
        <v>62</v>
      </c>
      <c r="J3097" s="124"/>
      <c r="K3097" s="124"/>
      <c r="L3097" s="124"/>
      <c r="M3097" s="124"/>
      <c r="N3097" s="124"/>
      <c r="O3097" s="124"/>
      <c r="P3097" s="214"/>
      <c r="Q3097" s="215" t="s">
        <v>110</v>
      </c>
      <c r="R3097" s="216"/>
      <c r="S3097" s="217"/>
      <c r="T3097" s="217"/>
      <c r="U3097" s="218">
        <v>0</v>
      </c>
      <c r="V3097" s="218">
        <v>0</v>
      </c>
      <c r="W3097" s="217">
        <v>0</v>
      </c>
      <c r="X3097" s="218">
        <v>0</v>
      </c>
      <c r="Y3097" s="217">
        <v>0</v>
      </c>
      <c r="Z3097" s="217">
        <v>0</v>
      </c>
      <c r="AA3097" s="217">
        <v>0</v>
      </c>
      <c r="AB3097" s="217">
        <v>0</v>
      </c>
      <c r="AC3097" s="217">
        <v>0</v>
      </c>
      <c r="AD3097" s="217">
        <v>0</v>
      </c>
      <c r="AE3097" s="217">
        <v>0</v>
      </c>
      <c r="AF3097" s="217">
        <v>0</v>
      </c>
      <c r="AG3097" s="217">
        <v>0</v>
      </c>
      <c r="AH3097" s="219">
        <v>0</v>
      </c>
      <c r="AI3097" s="219">
        <v>0</v>
      </c>
      <c r="AT3097" s="11"/>
      <c r="AU3097" s="88"/>
    </row>
    <row r="3098" spans="3:47" outlineLevel="2" x14ac:dyDescent="0.2">
      <c r="C3098" s="119" t="s">
        <v>152</v>
      </c>
      <c r="D3098" s="206" t="s">
        <v>187</v>
      </c>
      <c r="E3098" s="140"/>
      <c r="F3098" s="220" t="s">
        <v>128</v>
      </c>
      <c r="G3098" s="220"/>
      <c r="H3098" s="220"/>
      <c r="I3098" s="161" t="s">
        <v>188</v>
      </c>
      <c r="J3098" s="220"/>
      <c r="K3098" s="220"/>
      <c r="L3098" s="220"/>
      <c r="M3098" s="220"/>
      <c r="N3098" s="220"/>
      <c r="O3098" s="220"/>
      <c r="P3098" s="221"/>
      <c r="Q3098" s="222" t="s">
        <v>110</v>
      </c>
      <c r="R3098" s="223"/>
      <c r="S3098" s="224"/>
      <c r="T3098" s="224"/>
      <c r="U3098" s="225">
        <v>0</v>
      </c>
      <c r="V3098" s="225">
        <v>0</v>
      </c>
      <c r="W3098" s="224">
        <v>0</v>
      </c>
      <c r="X3098" s="225">
        <v>0</v>
      </c>
      <c r="Y3098" s="224">
        <v>0</v>
      </c>
      <c r="Z3098" s="224">
        <v>0</v>
      </c>
      <c r="AA3098" s="224">
        <v>0</v>
      </c>
      <c r="AB3098" s="224">
        <v>0</v>
      </c>
      <c r="AC3098" s="224">
        <v>0</v>
      </c>
      <c r="AD3098" s="224">
        <v>0</v>
      </c>
      <c r="AE3098" s="224">
        <v>0</v>
      </c>
      <c r="AF3098" s="224">
        <v>0</v>
      </c>
      <c r="AG3098" s="224">
        <v>0</v>
      </c>
      <c r="AH3098" s="226">
        <v>0</v>
      </c>
      <c r="AI3098" s="226">
        <v>0</v>
      </c>
      <c r="AT3098" s="11"/>
      <c r="AU3098" s="88"/>
    </row>
    <row r="3099" spans="3:47" outlineLevel="2" x14ac:dyDescent="0.2">
      <c r="C3099" s="119" t="s">
        <v>152</v>
      </c>
      <c r="D3099" s="206" t="s">
        <v>187</v>
      </c>
      <c r="E3099" t="s">
        <v>189</v>
      </c>
      <c r="F3099" s="40"/>
      <c r="G3099" s="40"/>
      <c r="H3099" s="227"/>
      <c r="I3099" s="40"/>
      <c r="J3099" s="40"/>
      <c r="K3099" s="227"/>
      <c r="L3099" s="40"/>
      <c r="M3099" s="40"/>
      <c r="N3099" s="40"/>
      <c r="O3099" s="40"/>
      <c r="P3099" s="40"/>
      <c r="Q3099" s="227"/>
      <c r="R3099" s="227"/>
      <c r="S3099" s="227"/>
      <c r="T3099" s="227"/>
      <c r="U3099" s="227"/>
      <c r="V3099" s="227"/>
      <c r="W3099" s="227"/>
      <c r="X3099" s="227"/>
      <c r="Y3099" s="227"/>
      <c r="Z3099" s="227"/>
      <c r="AA3099" s="227"/>
      <c r="AB3099" s="227"/>
      <c r="AC3099" s="227"/>
      <c r="AD3099" s="227"/>
      <c r="AE3099" s="227"/>
      <c r="AF3099" s="227"/>
      <c r="AG3099" s="227"/>
      <c r="AH3099" s="227"/>
      <c r="AI3099" s="227"/>
      <c r="AT3099" s="11"/>
      <c r="AU3099" s="88"/>
    </row>
    <row r="3100" spans="3:47" outlineLevel="2" x14ac:dyDescent="0.2">
      <c r="C3100" s="119" t="s">
        <v>152</v>
      </c>
      <c r="D3100" s="206" t="s">
        <v>187</v>
      </c>
      <c r="E3100" s="125"/>
      <c r="F3100" s="207" t="s">
        <v>5</v>
      </c>
      <c r="G3100" s="207"/>
      <c r="H3100" s="207"/>
      <c r="I3100" s="158" t="s">
        <v>57</v>
      </c>
      <c r="J3100" s="228" t="s">
        <v>152</v>
      </c>
      <c r="K3100" s="207"/>
      <c r="L3100" s="207"/>
      <c r="M3100" s="207"/>
      <c r="N3100" s="207"/>
      <c r="O3100" s="207"/>
      <c r="P3100" s="208"/>
      <c r="Q3100" s="229" t="s">
        <v>110</v>
      </c>
      <c r="R3100" s="230"/>
      <c r="S3100" s="231"/>
      <c r="T3100" s="231"/>
      <c r="U3100" s="232">
        <v>0</v>
      </c>
      <c r="V3100" s="232">
        <v>0</v>
      </c>
      <c r="W3100" s="231">
        <v>0</v>
      </c>
      <c r="X3100" s="232">
        <v>0</v>
      </c>
      <c r="Y3100" s="231">
        <v>0</v>
      </c>
      <c r="Z3100" s="231">
        <v>0</v>
      </c>
      <c r="AA3100" s="231">
        <v>0</v>
      </c>
      <c r="AB3100" s="231">
        <v>0</v>
      </c>
      <c r="AC3100" s="231">
        <v>0</v>
      </c>
      <c r="AD3100" s="231">
        <v>0</v>
      </c>
      <c r="AE3100" s="231">
        <v>0</v>
      </c>
      <c r="AF3100" s="231">
        <v>0</v>
      </c>
      <c r="AG3100" s="231">
        <v>0</v>
      </c>
      <c r="AH3100" s="233">
        <v>0</v>
      </c>
      <c r="AI3100" s="233">
        <v>0</v>
      </c>
      <c r="AT3100" s="11"/>
      <c r="AU3100" s="88"/>
    </row>
    <row r="3101" spans="3:47" outlineLevel="2" x14ac:dyDescent="0.2">
      <c r="C3101" s="119" t="s">
        <v>152</v>
      </c>
      <c r="D3101" s="206" t="s">
        <v>187</v>
      </c>
      <c r="E3101" s="134"/>
      <c r="F3101" s="124" t="s">
        <v>129</v>
      </c>
      <c r="G3101" s="124"/>
      <c r="H3101" s="124"/>
      <c r="I3101" s="72" t="s">
        <v>62</v>
      </c>
      <c r="J3101" s="234" t="s">
        <v>152</v>
      </c>
      <c r="K3101" s="124"/>
      <c r="L3101" s="124"/>
      <c r="M3101" s="124"/>
      <c r="N3101" s="124"/>
      <c r="O3101" s="124"/>
      <c r="P3101" s="214"/>
      <c r="Q3101" s="235" t="s">
        <v>110</v>
      </c>
      <c r="R3101" s="236"/>
      <c r="S3101" s="237"/>
      <c r="T3101" s="237"/>
      <c r="U3101" s="238">
        <v>0</v>
      </c>
      <c r="V3101" s="238">
        <v>0</v>
      </c>
      <c r="W3101" s="237">
        <v>0</v>
      </c>
      <c r="X3101" s="238">
        <v>0</v>
      </c>
      <c r="Y3101" s="237">
        <v>0</v>
      </c>
      <c r="Z3101" s="237">
        <v>0</v>
      </c>
      <c r="AA3101" s="237">
        <v>0</v>
      </c>
      <c r="AB3101" s="237">
        <v>0</v>
      </c>
      <c r="AC3101" s="237">
        <v>0</v>
      </c>
      <c r="AD3101" s="237">
        <v>0</v>
      </c>
      <c r="AE3101" s="237">
        <v>0</v>
      </c>
      <c r="AF3101" s="237">
        <v>0</v>
      </c>
      <c r="AG3101" s="237">
        <v>0</v>
      </c>
      <c r="AH3101" s="239">
        <v>0</v>
      </c>
      <c r="AI3101" s="239">
        <v>0</v>
      </c>
      <c r="AT3101" s="11"/>
      <c r="AU3101" s="88"/>
    </row>
    <row r="3102" spans="3:47" outlineLevel="2" x14ac:dyDescent="0.2">
      <c r="C3102" s="119" t="s">
        <v>152</v>
      </c>
      <c r="D3102" s="206" t="s">
        <v>187</v>
      </c>
      <c r="E3102" s="140"/>
      <c r="F3102" s="220" t="s">
        <v>128</v>
      </c>
      <c r="G3102" s="220"/>
      <c r="H3102" s="220"/>
      <c r="I3102" s="161" t="s">
        <v>188</v>
      </c>
      <c r="J3102" s="240" t="s">
        <v>152</v>
      </c>
      <c r="K3102" s="220"/>
      <c r="L3102" s="220"/>
      <c r="M3102" s="220"/>
      <c r="N3102" s="220"/>
      <c r="O3102" s="220"/>
      <c r="P3102" s="221"/>
      <c r="Q3102" s="241" t="s">
        <v>110</v>
      </c>
      <c r="R3102" s="242"/>
      <c r="S3102" s="243"/>
      <c r="T3102" s="243"/>
      <c r="U3102" s="244">
        <v>0</v>
      </c>
      <c r="V3102" s="244">
        <v>0</v>
      </c>
      <c r="W3102" s="243">
        <v>0</v>
      </c>
      <c r="X3102" s="244">
        <v>0</v>
      </c>
      <c r="Y3102" s="243">
        <v>0</v>
      </c>
      <c r="Z3102" s="243">
        <v>0</v>
      </c>
      <c r="AA3102" s="243">
        <v>0</v>
      </c>
      <c r="AB3102" s="243">
        <v>0</v>
      </c>
      <c r="AC3102" s="243">
        <v>0</v>
      </c>
      <c r="AD3102" s="243">
        <v>0</v>
      </c>
      <c r="AE3102" s="243">
        <v>0</v>
      </c>
      <c r="AF3102" s="243">
        <v>0</v>
      </c>
      <c r="AG3102" s="243">
        <v>0</v>
      </c>
      <c r="AH3102" s="245">
        <v>0</v>
      </c>
      <c r="AI3102" s="245">
        <v>0</v>
      </c>
      <c r="AT3102" s="11"/>
      <c r="AU3102" s="88"/>
    </row>
    <row r="3103" spans="3:47" outlineLevel="2" x14ac:dyDescent="0.2">
      <c r="AT3103" s="11"/>
      <c r="AU3103" s="88"/>
    </row>
    <row r="3104" spans="3:47" x14ac:dyDescent="0.2">
      <c r="C3104" s="116">
        <v>29</v>
      </c>
      <c r="D3104" s="67" t="s">
        <v>158</v>
      </c>
      <c r="E3104" s="67"/>
      <c r="F3104" s="67"/>
      <c r="G3104" s="67"/>
      <c r="H3104" s="102"/>
      <c r="I3104" s="67"/>
      <c r="J3104" s="67"/>
      <c r="K3104" s="102"/>
      <c r="L3104" s="67"/>
      <c r="M3104" s="67"/>
      <c r="N3104" s="67"/>
      <c r="O3104" s="67"/>
      <c r="P3104" s="67"/>
      <c r="Q3104" s="117" t="s">
        <v>110</v>
      </c>
      <c r="R3104" s="118">
        <v>0</v>
      </c>
      <c r="S3104" s="118">
        <v>0</v>
      </c>
      <c r="T3104" s="118">
        <v>0</v>
      </c>
      <c r="U3104" s="118">
        <v>1419.9675100186669</v>
      </c>
      <c r="V3104" s="118">
        <v>1509.7832161100282</v>
      </c>
      <c r="W3104" s="118">
        <v>1558.5759157399759</v>
      </c>
      <c r="X3104" s="118">
        <v>1954.0957543236145</v>
      </c>
      <c r="Y3104" s="118">
        <v>2089.3569680576875</v>
      </c>
      <c r="Z3104" s="118">
        <v>1802.8271116528645</v>
      </c>
      <c r="AA3104" s="118">
        <v>1844.4984694544432</v>
      </c>
      <c r="AB3104" s="118">
        <v>2568.3019610480378</v>
      </c>
      <c r="AC3104" s="118">
        <v>1861.1630651427574</v>
      </c>
      <c r="AD3104" s="118">
        <v>2077.1138919740752</v>
      </c>
      <c r="AE3104" s="118">
        <v>1993.2870418690541</v>
      </c>
      <c r="AF3104" s="118">
        <v>2402.6459405242672</v>
      </c>
      <c r="AG3104" s="118">
        <v>2111.4837323711054</v>
      </c>
      <c r="AH3104" s="118">
        <v>2176.4950255738668</v>
      </c>
      <c r="AI3104" s="118">
        <v>2122.1503576336258</v>
      </c>
      <c r="AT3104" s="11"/>
      <c r="AU3104" s="88"/>
    </row>
    <row r="3105" spans="3:47" s="11" customFormat="1" outlineLevel="1" x14ac:dyDescent="0.2">
      <c r="C3105" s="119">
        <v>29</v>
      </c>
      <c r="E3105" s="120" t="s">
        <v>174</v>
      </c>
      <c r="F3105" s="121"/>
      <c r="G3105" s="121"/>
      <c r="H3105" s="121"/>
      <c r="I3105" s="121"/>
      <c r="J3105" s="121"/>
      <c r="K3105" s="121"/>
      <c r="L3105" s="121"/>
      <c r="M3105" s="121"/>
      <c r="N3105" s="121"/>
      <c r="O3105" s="121"/>
      <c r="P3105" s="121"/>
      <c r="Q3105" s="122"/>
      <c r="R3105" s="123"/>
      <c r="S3105" s="123"/>
      <c r="T3105" s="123"/>
      <c r="U3105" s="123"/>
      <c r="V3105" s="123"/>
      <c r="W3105" s="123"/>
      <c r="X3105" s="123"/>
      <c r="Y3105" s="123"/>
      <c r="Z3105" s="123"/>
      <c r="AA3105" s="123"/>
      <c r="AB3105" s="123"/>
      <c r="AC3105" s="123"/>
      <c r="AD3105" s="123"/>
      <c r="AE3105" s="123"/>
      <c r="AF3105" s="123"/>
      <c r="AG3105" s="123"/>
      <c r="AH3105" s="123"/>
      <c r="AI3105" s="123"/>
      <c r="AU3105" s="88"/>
    </row>
    <row r="3106" spans="3:47" s="11" customFormat="1" outlineLevel="2" x14ac:dyDescent="0.2">
      <c r="C3106" s="119">
        <v>29</v>
      </c>
      <c r="E3106" s="124" t="s">
        <v>175</v>
      </c>
      <c r="U3106" s="25" t="s">
        <v>87</v>
      </c>
      <c r="V3106" s="25"/>
      <c r="W3106" s="25" t="s">
        <v>88</v>
      </c>
      <c r="X3106" s="25" t="s">
        <v>89</v>
      </c>
      <c r="AU3106" s="88"/>
    </row>
    <row r="3107" spans="3:47" s="11" customFormat="1" outlineLevel="2" x14ac:dyDescent="0.2">
      <c r="C3107" s="119">
        <v>29</v>
      </c>
      <c r="E3107" s="125"/>
      <c r="F3107" s="126" t="s">
        <v>209</v>
      </c>
      <c r="G3107" s="127"/>
      <c r="H3107" s="127"/>
      <c r="I3107" s="127"/>
      <c r="J3107" s="127"/>
      <c r="K3107" s="127"/>
      <c r="L3107" s="127"/>
      <c r="M3107" s="127"/>
      <c r="N3107" s="127"/>
      <c r="O3107" s="127"/>
      <c r="P3107" s="127"/>
      <c r="Q3107" s="128" t="s">
        <v>110</v>
      </c>
      <c r="R3107" s="129"/>
      <c r="S3107" s="130"/>
      <c r="T3107" s="130"/>
      <c r="U3107" s="131">
        <v>268.12438480076867</v>
      </c>
      <c r="V3107" s="131">
        <v>302.44430605526708</v>
      </c>
      <c r="W3107" s="132">
        <v>309.70296940059347</v>
      </c>
      <c r="X3107" s="131">
        <v>317.44554363560837</v>
      </c>
      <c r="Y3107" s="130">
        <v>325.064236682863</v>
      </c>
      <c r="Z3107" s="130">
        <v>332.86577836325171</v>
      </c>
      <c r="AA3107" s="130">
        <v>339.52309393051672</v>
      </c>
      <c r="AB3107" s="130">
        <v>346.31355580912708</v>
      </c>
      <c r="AC3107" s="130">
        <v>353.23982692530961</v>
      </c>
      <c r="AD3107" s="130">
        <v>360.3046234638158</v>
      </c>
      <c r="AE3107" s="130">
        <v>367.51071593309211</v>
      </c>
      <c r="AF3107" s="130">
        <v>374.86093025175398</v>
      </c>
      <c r="AG3107" s="130">
        <v>382.35814885678906</v>
      </c>
      <c r="AH3107" s="133">
        <v>390.00531183392485</v>
      </c>
      <c r="AI3107" s="133">
        <v>397.80541807060337</v>
      </c>
      <c r="AK3107" s="91"/>
      <c r="AU3107" s="88"/>
    </row>
    <row r="3108" spans="3:47" s="11" customFormat="1" outlineLevel="2" x14ac:dyDescent="0.2">
      <c r="C3108" s="119">
        <v>29</v>
      </c>
      <c r="E3108" s="134"/>
      <c r="F3108" s="36" t="s">
        <v>31</v>
      </c>
      <c r="Q3108" s="135" t="s">
        <v>110</v>
      </c>
      <c r="R3108" s="136"/>
      <c r="S3108" s="88"/>
      <c r="T3108" s="88"/>
      <c r="U3108" s="137">
        <v>87.346235681001843</v>
      </c>
      <c r="V3108" s="137">
        <v>105.25221399560722</v>
      </c>
      <c r="W3108" s="138">
        <v>116.01951548735785</v>
      </c>
      <c r="X3108" s="137">
        <v>118.89679947144434</v>
      </c>
      <c r="Y3108" s="88">
        <v>121.71465361891758</v>
      </c>
      <c r="Z3108" s="88">
        <v>124.45323332534325</v>
      </c>
      <c r="AA3108" s="88">
        <v>126.94229799185011</v>
      </c>
      <c r="AB3108" s="88">
        <v>129.4811439516871</v>
      </c>
      <c r="AC3108" s="88">
        <v>132.07076683072086</v>
      </c>
      <c r="AD3108" s="88">
        <v>134.71218216733527</v>
      </c>
      <c r="AE3108" s="88">
        <v>137.40642581068198</v>
      </c>
      <c r="AF3108" s="88">
        <v>140.15455432689564</v>
      </c>
      <c r="AG3108" s="88">
        <v>142.95764541343354</v>
      </c>
      <c r="AH3108" s="139">
        <v>145.81679832170221</v>
      </c>
      <c r="AI3108" s="139">
        <v>148.73313428813626</v>
      </c>
      <c r="AU3108" s="88"/>
    </row>
    <row r="3109" spans="3:47" s="11" customFormat="1" outlineLevel="2" x14ac:dyDescent="0.2">
      <c r="C3109" s="119">
        <v>29</v>
      </c>
      <c r="E3109" s="134"/>
      <c r="F3109" s="36" t="s">
        <v>28</v>
      </c>
      <c r="Q3109" s="135" t="s">
        <v>110</v>
      </c>
      <c r="R3109" s="136"/>
      <c r="S3109" s="88"/>
      <c r="T3109" s="88"/>
      <c r="U3109" s="137">
        <v>0</v>
      </c>
      <c r="V3109" s="137">
        <v>0</v>
      </c>
      <c r="W3109" s="138">
        <v>0</v>
      </c>
      <c r="X3109" s="137">
        <v>0</v>
      </c>
      <c r="Y3109" s="88">
        <v>0</v>
      </c>
      <c r="Z3109" s="88">
        <v>0</v>
      </c>
      <c r="AA3109" s="88">
        <v>0</v>
      </c>
      <c r="AB3109" s="88">
        <v>0</v>
      </c>
      <c r="AC3109" s="88">
        <v>0</v>
      </c>
      <c r="AD3109" s="88">
        <v>0</v>
      </c>
      <c r="AE3109" s="88">
        <v>0</v>
      </c>
      <c r="AF3109" s="88">
        <v>0</v>
      </c>
      <c r="AG3109" s="88">
        <v>0</v>
      </c>
      <c r="AH3109" s="139">
        <v>0</v>
      </c>
      <c r="AI3109" s="139">
        <v>0</v>
      </c>
      <c r="AU3109" s="88"/>
    </row>
    <row r="3110" spans="3:47" s="11" customFormat="1" outlineLevel="2" x14ac:dyDescent="0.2">
      <c r="C3110" s="119">
        <v>29</v>
      </c>
      <c r="E3110" s="134"/>
      <c r="F3110" s="36" t="s">
        <v>210</v>
      </c>
      <c r="Q3110" s="135" t="s">
        <v>110</v>
      </c>
      <c r="R3110" s="136"/>
      <c r="S3110" s="88"/>
      <c r="T3110" s="88"/>
      <c r="U3110" s="137">
        <v>158.46546010582642</v>
      </c>
      <c r="V3110" s="137">
        <v>164.1054465340298</v>
      </c>
      <c r="W3110" s="138">
        <v>168.70705563098278</v>
      </c>
      <c r="X3110" s="137">
        <v>173.33852517850758</v>
      </c>
      <c r="Y3110" s="88">
        <v>177.52693567378509</v>
      </c>
      <c r="Z3110" s="88">
        <v>181.26771331046888</v>
      </c>
      <c r="AA3110" s="88">
        <v>184.8653259637741</v>
      </c>
      <c r="AB3110" s="88">
        <v>188.53434028352532</v>
      </c>
      <c r="AC3110" s="88">
        <v>192.27617337558206</v>
      </c>
      <c r="AD3110" s="88">
        <v>196.09227047104397</v>
      </c>
      <c r="AE3110" s="88">
        <v>199.98410548445139</v>
      </c>
      <c r="AF3110" s="88">
        <v>203.95318158306424</v>
      </c>
      <c r="AG3110" s="88">
        <v>208.00103176743966</v>
      </c>
      <c r="AH3110" s="139">
        <v>212.12921946353205</v>
      </c>
      <c r="AI3110" s="139">
        <v>216.33933912654481</v>
      </c>
      <c r="AU3110" s="88"/>
    </row>
    <row r="3111" spans="3:47" s="11" customFormat="1" outlineLevel="2" x14ac:dyDescent="0.2">
      <c r="C3111" s="119">
        <v>29</v>
      </c>
      <c r="E3111" s="134"/>
      <c r="F3111" s="36" t="s">
        <v>211</v>
      </c>
      <c r="Q3111" s="135" t="s">
        <v>110</v>
      </c>
      <c r="R3111" s="136"/>
      <c r="S3111" s="88"/>
      <c r="T3111" s="88"/>
      <c r="U3111" s="137">
        <v>433.13732705386735</v>
      </c>
      <c r="V3111" s="137">
        <v>448.51370216427966</v>
      </c>
      <c r="W3111" s="138">
        <v>461.07208582487948</v>
      </c>
      <c r="X3111" s="137">
        <v>473.70546097648122</v>
      </c>
      <c r="Y3111" s="88">
        <v>485.21650367820979</v>
      </c>
      <c r="Z3111" s="88">
        <v>495.45457190582005</v>
      </c>
      <c r="AA3111" s="88">
        <v>505.31411788674586</v>
      </c>
      <c r="AB3111" s="88">
        <v>515.36986883269208</v>
      </c>
      <c r="AC3111" s="88">
        <v>525.62572922246261</v>
      </c>
      <c r="AD3111" s="88">
        <v>536.08568123398959</v>
      </c>
      <c r="AE3111" s="88">
        <v>546.75378629054603</v>
      </c>
      <c r="AF3111" s="88">
        <v>557.63418663772791</v>
      </c>
      <c r="AG3111" s="88">
        <v>568.73110695181867</v>
      </c>
      <c r="AH3111" s="139">
        <v>580.04885598015983</v>
      </c>
      <c r="AI3111" s="139">
        <v>591.59182821416505</v>
      </c>
      <c r="AU3111" s="88"/>
    </row>
    <row r="3112" spans="3:47" s="11" customFormat="1" outlineLevel="2" x14ac:dyDescent="0.2">
      <c r="C3112" s="119">
        <v>29</v>
      </c>
      <c r="E3112" s="134"/>
      <c r="F3112" s="36" t="s">
        <v>212</v>
      </c>
      <c r="Q3112" s="135" t="s">
        <v>110</v>
      </c>
      <c r="R3112" s="136"/>
      <c r="S3112" s="88"/>
      <c r="T3112" s="88"/>
      <c r="U3112" s="137">
        <v>88.618552167320999</v>
      </c>
      <c r="V3112" s="137">
        <v>91.829366621907923</v>
      </c>
      <c r="W3112" s="138">
        <v>94.430458087516485</v>
      </c>
      <c r="X3112" s="137">
        <v>97.057782468418097</v>
      </c>
      <c r="Y3112" s="88">
        <v>99.411988112759616</v>
      </c>
      <c r="Z3112" s="88">
        <v>101.48694615026757</v>
      </c>
      <c r="AA3112" s="88">
        <v>103.49898624335636</v>
      </c>
      <c r="AB3112" s="88">
        <v>105.55091624829846</v>
      </c>
      <c r="AC3112" s="88">
        <v>107.6435270067243</v>
      </c>
      <c r="AD3112" s="88">
        <v>109.77762503917795</v>
      </c>
      <c r="AE3112" s="88">
        <v>111.9540328559611</v>
      </c>
      <c r="AF3112" s="88">
        <v>114.17358927413972</v>
      </c>
      <c r="AG3112" s="88">
        <v>116.43714974083542</v>
      </c>
      <c r="AH3112" s="139">
        <v>118.74558666292647</v>
      </c>
      <c r="AI3112" s="139">
        <v>121.09978974328517</v>
      </c>
      <c r="AU3112" s="88"/>
    </row>
    <row r="3113" spans="3:47" s="11" customFormat="1" outlineLevel="2" x14ac:dyDescent="0.2">
      <c r="C3113" s="119">
        <v>29</v>
      </c>
      <c r="E3113" s="134"/>
      <c r="F3113" s="36" t="s">
        <v>213</v>
      </c>
      <c r="Q3113" s="135" t="s">
        <v>110</v>
      </c>
      <c r="R3113" s="136"/>
      <c r="S3113" s="88"/>
      <c r="T3113" s="88"/>
      <c r="U3113" s="137">
        <v>95.455197674627854</v>
      </c>
      <c r="V3113" s="137">
        <v>98.843857192077152</v>
      </c>
      <c r="W3113" s="138">
        <v>101.61148519345531</v>
      </c>
      <c r="X3113" s="137">
        <v>104.39563988775599</v>
      </c>
      <c r="Y3113" s="88">
        <v>106.93245393702848</v>
      </c>
      <c r="Z3113" s="88">
        <v>109.1887287150998</v>
      </c>
      <c r="AA3113" s="88">
        <v>111.36158441653029</v>
      </c>
      <c r="AB3113" s="88">
        <v>113.57767994641925</v>
      </c>
      <c r="AC3113" s="88">
        <v>115.83787577735301</v>
      </c>
      <c r="AD3113" s="88">
        <v>118.14304950532234</v>
      </c>
      <c r="AE3113" s="88">
        <v>120.49409619047826</v>
      </c>
      <c r="AF3113" s="88">
        <v>122.89192870466879</v>
      </c>
      <c r="AG3113" s="88">
        <v>125.3374780858917</v>
      </c>
      <c r="AH3113" s="139">
        <v>127.83169389980095</v>
      </c>
      <c r="AI3113" s="139">
        <v>130.37554460840698</v>
      </c>
      <c r="AU3113" s="88"/>
    </row>
    <row r="3114" spans="3:47" s="11" customFormat="1" outlineLevel="2" x14ac:dyDescent="0.2">
      <c r="C3114" s="119">
        <v>29</v>
      </c>
      <c r="E3114" s="134"/>
      <c r="F3114" s="36" t="s">
        <v>214</v>
      </c>
      <c r="Q3114" s="135" t="s">
        <v>110</v>
      </c>
      <c r="R3114" s="136"/>
      <c r="S3114" s="88"/>
      <c r="T3114" s="88"/>
      <c r="U3114" s="137">
        <v>136.76500391469276</v>
      </c>
      <c r="V3114" s="137">
        <v>141.34101005026812</v>
      </c>
      <c r="W3114" s="138">
        <v>145.17033984069488</v>
      </c>
      <c r="X3114" s="137">
        <v>148.97680716958044</v>
      </c>
      <c r="Y3114" s="88">
        <v>152.53067482136871</v>
      </c>
      <c r="Z3114" s="88">
        <v>155.84593055193326</v>
      </c>
      <c r="AA3114" s="88">
        <v>158.95007552825859</v>
      </c>
      <c r="AB3114" s="88">
        <v>162.11604897838441</v>
      </c>
      <c r="AC3114" s="88">
        <v>165.34508240412578</v>
      </c>
      <c r="AD3114" s="88">
        <v>168.63843183639619</v>
      </c>
      <c r="AE3114" s="88">
        <v>171.99737832377906</v>
      </c>
      <c r="AF3114" s="88">
        <v>175.42322843083059</v>
      </c>
      <c r="AG3114" s="88">
        <v>178.91731474630788</v>
      </c>
      <c r="AH3114" s="139">
        <v>182.48099640151989</v>
      </c>
      <c r="AI3114" s="139">
        <v>186.11565959900298</v>
      </c>
      <c r="AU3114" s="88"/>
    </row>
    <row r="3115" spans="3:47" s="11" customFormat="1" outlineLevel="2" x14ac:dyDescent="0.2">
      <c r="C3115" s="119">
        <v>29</v>
      </c>
      <c r="E3115" s="134"/>
      <c r="F3115" s="36" t="s">
        <v>215</v>
      </c>
      <c r="Q3115" s="135" t="s">
        <v>110</v>
      </c>
      <c r="R3115" s="136"/>
      <c r="S3115" s="88"/>
      <c r="T3115" s="88"/>
      <c r="U3115" s="137">
        <v>152.05534862056112</v>
      </c>
      <c r="V3115" s="137">
        <v>157.45331349659105</v>
      </c>
      <c r="W3115" s="138">
        <v>161.8620062744956</v>
      </c>
      <c r="X3115" s="137">
        <v>166.29702524641678</v>
      </c>
      <c r="Y3115" s="88">
        <v>170.33804295990475</v>
      </c>
      <c r="Z3115" s="88">
        <v>173.93217566635877</v>
      </c>
      <c r="AA3115" s="88">
        <v>177.39342596211932</v>
      </c>
      <c r="AB3115" s="88">
        <v>180.92355513876549</v>
      </c>
      <c r="AC3115" s="88">
        <v>184.52393388602692</v>
      </c>
      <c r="AD3115" s="88">
        <v>188.19596017035886</v>
      </c>
      <c r="AE3115" s="88">
        <v>191.94105977774902</v>
      </c>
      <c r="AF3115" s="88">
        <v>195.76068686732623</v>
      </c>
      <c r="AG3115" s="88">
        <v>199.65632453598602</v>
      </c>
      <c r="AH3115" s="139">
        <v>203.62948539425216</v>
      </c>
      <c r="AI3115" s="139">
        <v>207.68171215359777</v>
      </c>
      <c r="AU3115" s="88"/>
    </row>
    <row r="3116" spans="3:47" s="11" customFormat="1" outlineLevel="2" x14ac:dyDescent="0.2">
      <c r="C3116" s="119">
        <v>29</v>
      </c>
      <c r="E3116" s="134"/>
      <c r="F3116" s="36" t="s">
        <v>216</v>
      </c>
      <c r="Q3116" s="135" t="s">
        <v>110</v>
      </c>
      <c r="R3116" s="136"/>
      <c r="S3116" s="88"/>
      <c r="T3116" s="88"/>
      <c r="U3116" s="137">
        <v>0</v>
      </c>
      <c r="V3116" s="137">
        <v>0</v>
      </c>
      <c r="W3116" s="138">
        <v>0</v>
      </c>
      <c r="X3116" s="137">
        <v>0</v>
      </c>
      <c r="Y3116" s="88">
        <v>0</v>
      </c>
      <c r="Z3116" s="88">
        <v>0</v>
      </c>
      <c r="AA3116" s="88">
        <v>0</v>
      </c>
      <c r="AB3116" s="88">
        <v>0</v>
      </c>
      <c r="AC3116" s="88">
        <v>0</v>
      </c>
      <c r="AD3116" s="88">
        <v>0</v>
      </c>
      <c r="AE3116" s="88">
        <v>0</v>
      </c>
      <c r="AF3116" s="88">
        <v>0</v>
      </c>
      <c r="AG3116" s="88">
        <v>0</v>
      </c>
      <c r="AH3116" s="139">
        <v>0</v>
      </c>
      <c r="AI3116" s="139">
        <v>0</v>
      </c>
      <c r="AU3116" s="88"/>
    </row>
    <row r="3117" spans="3:47" s="11" customFormat="1" outlineLevel="2" x14ac:dyDescent="0.2">
      <c r="C3117" s="119">
        <v>29</v>
      </c>
      <c r="E3117" s="134"/>
      <c r="F3117" s="36" t="s">
        <v>33</v>
      </c>
      <c r="Q3117" s="135" t="s">
        <v>110</v>
      </c>
      <c r="R3117" s="136"/>
      <c r="S3117" s="88"/>
      <c r="T3117" s="88"/>
      <c r="U3117" s="137">
        <v>0</v>
      </c>
      <c r="V3117" s="137">
        <v>0</v>
      </c>
      <c r="W3117" s="138">
        <v>0</v>
      </c>
      <c r="X3117" s="137">
        <v>0</v>
      </c>
      <c r="Y3117" s="88">
        <v>0</v>
      </c>
      <c r="Z3117" s="88">
        <v>0</v>
      </c>
      <c r="AA3117" s="88">
        <v>0</v>
      </c>
      <c r="AB3117" s="88">
        <v>0</v>
      </c>
      <c r="AC3117" s="88">
        <v>0</v>
      </c>
      <c r="AD3117" s="88">
        <v>0</v>
      </c>
      <c r="AE3117" s="88">
        <v>0</v>
      </c>
      <c r="AF3117" s="88">
        <v>0</v>
      </c>
      <c r="AG3117" s="88">
        <v>0</v>
      </c>
      <c r="AH3117" s="139">
        <v>0</v>
      </c>
      <c r="AI3117" s="139">
        <v>0</v>
      </c>
      <c r="AU3117" s="88"/>
    </row>
    <row r="3118" spans="3:47" s="11" customFormat="1" outlineLevel="2" x14ac:dyDescent="0.2">
      <c r="C3118" s="119">
        <v>29</v>
      </c>
      <c r="E3118" s="134"/>
      <c r="F3118" s="36" t="s">
        <v>34</v>
      </c>
      <c r="Q3118" s="135" t="s">
        <v>110</v>
      </c>
      <c r="R3118" s="136"/>
      <c r="S3118" s="88"/>
      <c r="T3118" s="88"/>
      <c r="U3118" s="137">
        <v>0</v>
      </c>
      <c r="V3118" s="137">
        <v>0</v>
      </c>
      <c r="W3118" s="138">
        <v>0</v>
      </c>
      <c r="X3118" s="137">
        <v>0</v>
      </c>
      <c r="Y3118" s="88">
        <v>0</v>
      </c>
      <c r="Z3118" s="88">
        <v>0</v>
      </c>
      <c r="AA3118" s="88">
        <v>0</v>
      </c>
      <c r="AB3118" s="88">
        <v>0</v>
      </c>
      <c r="AC3118" s="88">
        <v>0</v>
      </c>
      <c r="AD3118" s="88">
        <v>0</v>
      </c>
      <c r="AE3118" s="88">
        <v>0</v>
      </c>
      <c r="AF3118" s="88">
        <v>0</v>
      </c>
      <c r="AG3118" s="88">
        <v>0</v>
      </c>
      <c r="AH3118" s="139">
        <v>0</v>
      </c>
      <c r="AI3118" s="139">
        <v>0</v>
      </c>
      <c r="AU3118" s="88"/>
    </row>
    <row r="3119" spans="3:47" s="11" customFormat="1" outlineLevel="2" x14ac:dyDescent="0.2">
      <c r="C3119" s="119">
        <v>29</v>
      </c>
      <c r="E3119" s="134"/>
      <c r="F3119" s="36" t="s">
        <v>217</v>
      </c>
      <c r="Q3119" s="135" t="s">
        <v>110</v>
      </c>
      <c r="R3119" s="136"/>
      <c r="S3119" s="88"/>
      <c r="T3119" s="88"/>
      <c r="U3119" s="137">
        <v>0</v>
      </c>
      <c r="V3119" s="137">
        <v>0</v>
      </c>
      <c r="W3119" s="138">
        <v>0</v>
      </c>
      <c r="X3119" s="137">
        <v>0</v>
      </c>
      <c r="Y3119" s="88">
        <v>0</v>
      </c>
      <c r="Z3119" s="88">
        <v>0</v>
      </c>
      <c r="AA3119" s="88">
        <v>0</v>
      </c>
      <c r="AB3119" s="88">
        <v>0</v>
      </c>
      <c r="AC3119" s="88">
        <v>0</v>
      </c>
      <c r="AD3119" s="88">
        <v>0</v>
      </c>
      <c r="AE3119" s="88">
        <v>0</v>
      </c>
      <c r="AF3119" s="88">
        <v>0</v>
      </c>
      <c r="AG3119" s="88">
        <v>0</v>
      </c>
      <c r="AH3119" s="139">
        <v>0</v>
      </c>
      <c r="AI3119" s="139">
        <v>0</v>
      </c>
      <c r="AU3119" s="88"/>
    </row>
    <row r="3120" spans="3:47" s="11" customFormat="1" outlineLevel="2" x14ac:dyDescent="0.2">
      <c r="C3120" s="119">
        <v>29</v>
      </c>
      <c r="E3120" s="134"/>
      <c r="F3120" s="36" t="s">
        <v>152</v>
      </c>
      <c r="Q3120" s="135" t="s">
        <v>110</v>
      </c>
      <c r="R3120" s="136"/>
      <c r="S3120" s="88"/>
      <c r="T3120" s="88"/>
      <c r="U3120" s="137">
        <v>0</v>
      </c>
      <c r="V3120" s="137">
        <v>0</v>
      </c>
      <c r="W3120" s="138">
        <v>0</v>
      </c>
      <c r="X3120" s="137">
        <v>0</v>
      </c>
      <c r="Y3120" s="88">
        <v>0</v>
      </c>
      <c r="Z3120" s="88">
        <v>0</v>
      </c>
      <c r="AA3120" s="88">
        <v>0</v>
      </c>
      <c r="AB3120" s="88">
        <v>0</v>
      </c>
      <c r="AC3120" s="88">
        <v>0</v>
      </c>
      <c r="AD3120" s="88">
        <v>0</v>
      </c>
      <c r="AE3120" s="88">
        <v>0</v>
      </c>
      <c r="AF3120" s="88">
        <v>0</v>
      </c>
      <c r="AG3120" s="88">
        <v>0</v>
      </c>
      <c r="AH3120" s="139">
        <v>0</v>
      </c>
      <c r="AI3120" s="139">
        <v>0</v>
      </c>
      <c r="AU3120" s="88"/>
    </row>
    <row r="3121" spans="3:47" s="11" customFormat="1" outlineLevel="2" x14ac:dyDescent="0.2">
      <c r="C3121" s="119">
        <v>29</v>
      </c>
      <c r="E3121" s="140"/>
      <c r="F3121" s="141" t="s">
        <v>152</v>
      </c>
      <c r="G3121" s="142"/>
      <c r="H3121" s="142"/>
      <c r="I3121" s="142"/>
      <c r="J3121" s="142"/>
      <c r="K3121" s="142"/>
      <c r="L3121" s="142"/>
      <c r="M3121" s="142"/>
      <c r="N3121" s="142"/>
      <c r="O3121" s="142"/>
      <c r="P3121" s="142"/>
      <c r="Q3121" s="143" t="s">
        <v>110</v>
      </c>
      <c r="R3121" s="144"/>
      <c r="S3121" s="145"/>
      <c r="T3121" s="145"/>
      <c r="U3121" s="146">
        <v>0</v>
      </c>
      <c r="V3121" s="146">
        <v>0</v>
      </c>
      <c r="W3121" s="147">
        <v>0</v>
      </c>
      <c r="X3121" s="146">
        <v>0</v>
      </c>
      <c r="Y3121" s="145">
        <v>0</v>
      </c>
      <c r="Z3121" s="145">
        <v>0</v>
      </c>
      <c r="AA3121" s="145">
        <v>0</v>
      </c>
      <c r="AB3121" s="145">
        <v>0</v>
      </c>
      <c r="AC3121" s="145">
        <v>0</v>
      </c>
      <c r="AD3121" s="145">
        <v>0</v>
      </c>
      <c r="AE3121" s="145">
        <v>0</v>
      </c>
      <c r="AF3121" s="145">
        <v>0</v>
      </c>
      <c r="AG3121" s="145">
        <v>0</v>
      </c>
      <c r="AH3121" s="148">
        <v>0</v>
      </c>
      <c r="AI3121" s="148">
        <v>0</v>
      </c>
      <c r="AU3121" s="88"/>
    </row>
    <row r="3122" spans="3:47" s="11" customFormat="1" outlineLevel="2" x14ac:dyDescent="0.2">
      <c r="C3122" s="119">
        <v>29</v>
      </c>
      <c r="F3122" s="149"/>
      <c r="G3122" s="149"/>
      <c r="H3122" s="149"/>
      <c r="I3122" s="149"/>
      <c r="J3122" s="149"/>
      <c r="K3122" s="149"/>
      <c r="L3122" s="149"/>
      <c r="M3122" s="149"/>
      <c r="N3122" s="149"/>
      <c r="O3122" s="149"/>
      <c r="P3122" s="149" t="s">
        <v>175</v>
      </c>
      <c r="Q3122" s="16" t="s">
        <v>110</v>
      </c>
      <c r="R3122" s="150"/>
      <c r="S3122" s="150"/>
      <c r="T3122" s="150"/>
      <c r="U3122" s="150">
        <v>1419.9675100186669</v>
      </c>
      <c r="V3122" s="150">
        <v>1509.783216110028</v>
      </c>
      <c r="W3122" s="150">
        <v>1558.5759157399757</v>
      </c>
      <c r="X3122" s="150">
        <v>1600.1135840342129</v>
      </c>
      <c r="Y3122" s="150">
        <v>1638.7354894848368</v>
      </c>
      <c r="Z3122" s="150">
        <v>1674.4950779885432</v>
      </c>
      <c r="AA3122" s="150">
        <v>1707.8489079231515</v>
      </c>
      <c r="AB3122" s="150">
        <v>1741.8671091888993</v>
      </c>
      <c r="AC3122" s="150">
        <v>1776.5629154283051</v>
      </c>
      <c r="AD3122" s="150">
        <v>1811.9498238874401</v>
      </c>
      <c r="AE3122" s="150">
        <v>1848.0416006667388</v>
      </c>
      <c r="AF3122" s="150">
        <v>1884.8522860764072</v>
      </c>
      <c r="AG3122" s="150">
        <v>1922.3962000985018</v>
      </c>
      <c r="AH3122" s="150">
        <v>1960.6879479578186</v>
      </c>
      <c r="AI3122" s="150">
        <v>1999.7424258037422</v>
      </c>
      <c r="AU3122" s="88"/>
    </row>
    <row r="3123" spans="3:47" s="11" customFormat="1" outlineLevel="2" x14ac:dyDescent="0.2">
      <c r="C3123" s="119">
        <v>29</v>
      </c>
      <c r="E3123" s="124" t="s">
        <v>176</v>
      </c>
      <c r="AU3123" s="88"/>
    </row>
    <row r="3124" spans="3:47" s="11" customFormat="1" outlineLevel="2" x14ac:dyDescent="0.2">
      <c r="C3124" s="119">
        <v>29</v>
      </c>
      <c r="E3124" s="151" t="s">
        <v>209</v>
      </c>
      <c r="F3124" s="127"/>
      <c r="G3124" s="127"/>
      <c r="H3124" s="127"/>
      <c r="I3124" s="127"/>
      <c r="J3124" s="127"/>
      <c r="K3124" s="127"/>
      <c r="L3124" s="127"/>
      <c r="M3124" s="127"/>
      <c r="N3124" s="127"/>
      <c r="O3124" s="127"/>
      <c r="P3124" s="152"/>
      <c r="Q3124" s="128" t="s">
        <v>110</v>
      </c>
      <c r="R3124" s="129"/>
      <c r="S3124" s="130"/>
      <c r="T3124" s="130"/>
      <c r="U3124" s="131">
        <v>0</v>
      </c>
      <c r="V3124" s="131">
        <v>0</v>
      </c>
      <c r="W3124" s="132">
        <v>0</v>
      </c>
      <c r="X3124" s="131">
        <v>0</v>
      </c>
      <c r="Y3124" s="130">
        <v>0</v>
      </c>
      <c r="Z3124" s="130">
        <v>0</v>
      </c>
      <c r="AA3124" s="130">
        <v>0</v>
      </c>
      <c r="AB3124" s="130">
        <v>0</v>
      </c>
      <c r="AC3124" s="130">
        <v>0</v>
      </c>
      <c r="AD3124" s="130">
        <v>0</v>
      </c>
      <c r="AE3124" s="130">
        <v>0</v>
      </c>
      <c r="AF3124" s="130">
        <v>0</v>
      </c>
      <c r="AG3124" s="130">
        <v>0</v>
      </c>
      <c r="AH3124" s="133">
        <v>0</v>
      </c>
      <c r="AI3124" s="133">
        <v>0</v>
      </c>
      <c r="AU3124" s="88"/>
    </row>
    <row r="3125" spans="3:47" s="11" customFormat="1" outlineLevel="2" x14ac:dyDescent="0.2">
      <c r="C3125" s="119">
        <v>29</v>
      </c>
      <c r="E3125" s="153" t="s">
        <v>31</v>
      </c>
      <c r="P3125" s="149"/>
      <c r="Q3125" s="135" t="s">
        <v>110</v>
      </c>
      <c r="R3125" s="136"/>
      <c r="S3125" s="88"/>
      <c r="T3125" s="88"/>
      <c r="U3125" s="137">
        <v>0</v>
      </c>
      <c r="V3125" s="137">
        <v>0</v>
      </c>
      <c r="W3125" s="138">
        <v>0</v>
      </c>
      <c r="X3125" s="137">
        <v>0</v>
      </c>
      <c r="Y3125" s="88">
        <v>0</v>
      </c>
      <c r="Z3125" s="88">
        <v>0</v>
      </c>
      <c r="AA3125" s="88">
        <v>0</v>
      </c>
      <c r="AB3125" s="88">
        <v>0</v>
      </c>
      <c r="AC3125" s="88">
        <v>0</v>
      </c>
      <c r="AD3125" s="88">
        <v>0</v>
      </c>
      <c r="AE3125" s="88">
        <v>0</v>
      </c>
      <c r="AF3125" s="88">
        <v>0</v>
      </c>
      <c r="AG3125" s="88">
        <v>0</v>
      </c>
      <c r="AH3125" s="139">
        <v>0</v>
      </c>
      <c r="AI3125" s="139">
        <v>0</v>
      </c>
      <c r="AU3125" s="88"/>
    </row>
    <row r="3126" spans="3:47" s="11" customFormat="1" outlineLevel="2" x14ac:dyDescent="0.2">
      <c r="C3126" s="119">
        <v>29</v>
      </c>
      <c r="E3126" s="153" t="s">
        <v>28</v>
      </c>
      <c r="P3126" s="149"/>
      <c r="Q3126" s="135" t="s">
        <v>110</v>
      </c>
      <c r="R3126" s="136"/>
      <c r="S3126" s="88"/>
      <c r="T3126" s="88"/>
      <c r="U3126" s="137">
        <v>0</v>
      </c>
      <c r="V3126" s="137">
        <v>0</v>
      </c>
      <c r="W3126" s="138">
        <v>0</v>
      </c>
      <c r="X3126" s="137">
        <v>0</v>
      </c>
      <c r="Y3126" s="88">
        <v>0</v>
      </c>
      <c r="Z3126" s="88">
        <v>0</v>
      </c>
      <c r="AA3126" s="88">
        <v>0</v>
      </c>
      <c r="AB3126" s="88">
        <v>0</v>
      </c>
      <c r="AC3126" s="88">
        <v>0</v>
      </c>
      <c r="AD3126" s="88">
        <v>0</v>
      </c>
      <c r="AE3126" s="88">
        <v>0</v>
      </c>
      <c r="AF3126" s="88">
        <v>0</v>
      </c>
      <c r="AG3126" s="88">
        <v>0</v>
      </c>
      <c r="AH3126" s="139">
        <v>0</v>
      </c>
      <c r="AI3126" s="139">
        <v>0</v>
      </c>
      <c r="AU3126" s="88"/>
    </row>
    <row r="3127" spans="3:47" s="11" customFormat="1" outlineLevel="2" x14ac:dyDescent="0.2">
      <c r="C3127" s="119">
        <v>29</v>
      </c>
      <c r="E3127" s="153" t="s">
        <v>210</v>
      </c>
      <c r="P3127" s="149"/>
      <c r="Q3127" s="135" t="s">
        <v>110</v>
      </c>
      <c r="R3127" s="136"/>
      <c r="S3127" s="88"/>
      <c r="T3127" s="88"/>
      <c r="U3127" s="137">
        <v>0</v>
      </c>
      <c r="V3127" s="137">
        <v>0</v>
      </c>
      <c r="W3127" s="138">
        <v>0</v>
      </c>
      <c r="X3127" s="137">
        <v>0</v>
      </c>
      <c r="Y3127" s="88">
        <v>0</v>
      </c>
      <c r="Z3127" s="88">
        <v>0</v>
      </c>
      <c r="AA3127" s="88">
        <v>0</v>
      </c>
      <c r="AB3127" s="88">
        <v>0</v>
      </c>
      <c r="AC3127" s="88">
        <v>0</v>
      </c>
      <c r="AD3127" s="88">
        <v>0</v>
      </c>
      <c r="AE3127" s="88">
        <v>0</v>
      </c>
      <c r="AF3127" s="88">
        <v>0</v>
      </c>
      <c r="AG3127" s="88">
        <v>0</v>
      </c>
      <c r="AH3127" s="139">
        <v>0</v>
      </c>
      <c r="AI3127" s="139">
        <v>0</v>
      </c>
      <c r="AU3127" s="88"/>
    </row>
    <row r="3128" spans="3:47" s="11" customFormat="1" outlineLevel="2" x14ac:dyDescent="0.2">
      <c r="C3128" s="119">
        <v>29</v>
      </c>
      <c r="E3128" s="153" t="s">
        <v>211</v>
      </c>
      <c r="P3128" s="149"/>
      <c r="Q3128" s="135" t="s">
        <v>110</v>
      </c>
      <c r="R3128" s="136"/>
      <c r="S3128" s="88"/>
      <c r="T3128" s="88"/>
      <c r="U3128" s="137">
        <v>0</v>
      </c>
      <c r="V3128" s="137">
        <v>0</v>
      </c>
      <c r="W3128" s="138">
        <v>0</v>
      </c>
      <c r="X3128" s="137">
        <v>0</v>
      </c>
      <c r="Y3128" s="88">
        <v>0</v>
      </c>
      <c r="Z3128" s="88">
        <v>0</v>
      </c>
      <c r="AA3128" s="88">
        <v>0</v>
      </c>
      <c r="AB3128" s="88">
        <v>0</v>
      </c>
      <c r="AC3128" s="88">
        <v>0</v>
      </c>
      <c r="AD3128" s="88">
        <v>0</v>
      </c>
      <c r="AE3128" s="88">
        <v>0</v>
      </c>
      <c r="AF3128" s="88">
        <v>0</v>
      </c>
      <c r="AG3128" s="88">
        <v>0</v>
      </c>
      <c r="AH3128" s="139">
        <v>0</v>
      </c>
      <c r="AI3128" s="139">
        <v>0</v>
      </c>
      <c r="AU3128" s="88"/>
    </row>
    <row r="3129" spans="3:47" s="11" customFormat="1" outlineLevel="2" x14ac:dyDescent="0.2">
      <c r="C3129" s="119">
        <v>29</v>
      </c>
      <c r="E3129" s="153" t="s">
        <v>212</v>
      </c>
      <c r="P3129" s="149"/>
      <c r="Q3129" s="135" t="s">
        <v>110</v>
      </c>
      <c r="R3129" s="136"/>
      <c r="S3129" s="88"/>
      <c r="T3129" s="88"/>
      <c r="U3129" s="137">
        <v>0</v>
      </c>
      <c r="V3129" s="137">
        <v>0</v>
      </c>
      <c r="W3129" s="138">
        <v>0</v>
      </c>
      <c r="X3129" s="137">
        <v>0</v>
      </c>
      <c r="Y3129" s="88">
        <v>0</v>
      </c>
      <c r="Z3129" s="88">
        <v>0</v>
      </c>
      <c r="AA3129" s="88">
        <v>0</v>
      </c>
      <c r="AB3129" s="88">
        <v>0</v>
      </c>
      <c r="AC3129" s="88">
        <v>0</v>
      </c>
      <c r="AD3129" s="88">
        <v>0</v>
      </c>
      <c r="AE3129" s="88">
        <v>0</v>
      </c>
      <c r="AF3129" s="88">
        <v>0</v>
      </c>
      <c r="AG3129" s="88">
        <v>0</v>
      </c>
      <c r="AH3129" s="139">
        <v>0</v>
      </c>
      <c r="AI3129" s="139">
        <v>0</v>
      </c>
      <c r="AU3129" s="88"/>
    </row>
    <row r="3130" spans="3:47" s="11" customFormat="1" outlineLevel="2" x14ac:dyDescent="0.2">
      <c r="C3130" s="119">
        <v>29</v>
      </c>
      <c r="E3130" s="153" t="s">
        <v>213</v>
      </c>
      <c r="P3130" s="149"/>
      <c r="Q3130" s="135" t="s">
        <v>110</v>
      </c>
      <c r="R3130" s="136"/>
      <c r="S3130" s="88"/>
      <c r="T3130" s="88"/>
      <c r="U3130" s="137">
        <v>0</v>
      </c>
      <c r="V3130" s="137">
        <v>0</v>
      </c>
      <c r="W3130" s="138">
        <v>0</v>
      </c>
      <c r="X3130" s="137">
        <v>0</v>
      </c>
      <c r="Y3130" s="88">
        <v>0</v>
      </c>
      <c r="Z3130" s="88">
        <v>0</v>
      </c>
      <c r="AA3130" s="88">
        <v>0</v>
      </c>
      <c r="AB3130" s="88">
        <v>0</v>
      </c>
      <c r="AC3130" s="88">
        <v>0</v>
      </c>
      <c r="AD3130" s="88">
        <v>0</v>
      </c>
      <c r="AE3130" s="88">
        <v>0</v>
      </c>
      <c r="AF3130" s="88">
        <v>0</v>
      </c>
      <c r="AG3130" s="88">
        <v>0</v>
      </c>
      <c r="AH3130" s="139">
        <v>0</v>
      </c>
      <c r="AI3130" s="139">
        <v>0</v>
      </c>
      <c r="AU3130" s="88"/>
    </row>
    <row r="3131" spans="3:47" s="11" customFormat="1" outlineLevel="2" x14ac:dyDescent="0.2">
      <c r="C3131" s="119">
        <v>29</v>
      </c>
      <c r="E3131" s="153" t="s">
        <v>214</v>
      </c>
      <c r="P3131" s="149"/>
      <c r="Q3131" s="135" t="s">
        <v>110</v>
      </c>
      <c r="R3131" s="136"/>
      <c r="S3131" s="88"/>
      <c r="T3131" s="88"/>
      <c r="U3131" s="137">
        <v>0</v>
      </c>
      <c r="V3131" s="137">
        <v>0</v>
      </c>
      <c r="W3131" s="138">
        <v>0</v>
      </c>
      <c r="X3131" s="137">
        <v>0</v>
      </c>
      <c r="Y3131" s="88">
        <v>0</v>
      </c>
      <c r="Z3131" s="88">
        <v>0</v>
      </c>
      <c r="AA3131" s="88">
        <v>0</v>
      </c>
      <c r="AB3131" s="88">
        <v>0</v>
      </c>
      <c r="AC3131" s="88">
        <v>0</v>
      </c>
      <c r="AD3131" s="88">
        <v>0</v>
      </c>
      <c r="AE3131" s="88">
        <v>0</v>
      </c>
      <c r="AF3131" s="88">
        <v>0</v>
      </c>
      <c r="AG3131" s="88">
        <v>0</v>
      </c>
      <c r="AH3131" s="139">
        <v>0</v>
      </c>
      <c r="AI3131" s="139">
        <v>0</v>
      </c>
      <c r="AU3131" s="88"/>
    </row>
    <row r="3132" spans="3:47" s="11" customFormat="1" outlineLevel="2" x14ac:dyDescent="0.2">
      <c r="C3132" s="119">
        <v>29</v>
      </c>
      <c r="E3132" s="153" t="s">
        <v>215</v>
      </c>
      <c r="P3132" s="149"/>
      <c r="Q3132" s="135" t="s">
        <v>110</v>
      </c>
      <c r="R3132" s="136"/>
      <c r="S3132" s="88"/>
      <c r="T3132" s="88"/>
      <c r="U3132" s="137">
        <v>0</v>
      </c>
      <c r="V3132" s="137">
        <v>0</v>
      </c>
      <c r="W3132" s="138">
        <v>0</v>
      </c>
      <c r="X3132" s="137">
        <v>0</v>
      </c>
      <c r="Y3132" s="88">
        <v>0</v>
      </c>
      <c r="Z3132" s="88">
        <v>0</v>
      </c>
      <c r="AA3132" s="88">
        <v>0</v>
      </c>
      <c r="AB3132" s="88">
        <v>0</v>
      </c>
      <c r="AC3132" s="88">
        <v>0</v>
      </c>
      <c r="AD3132" s="88">
        <v>0</v>
      </c>
      <c r="AE3132" s="88">
        <v>0</v>
      </c>
      <c r="AF3132" s="88">
        <v>0</v>
      </c>
      <c r="AG3132" s="88">
        <v>0</v>
      </c>
      <c r="AH3132" s="139">
        <v>0</v>
      </c>
      <c r="AI3132" s="139">
        <v>0</v>
      </c>
      <c r="AU3132" s="88"/>
    </row>
    <row r="3133" spans="3:47" s="11" customFormat="1" outlineLevel="2" x14ac:dyDescent="0.2">
      <c r="C3133" s="119">
        <v>29</v>
      </c>
      <c r="E3133" s="153" t="s">
        <v>216</v>
      </c>
      <c r="P3133" s="149"/>
      <c r="Q3133" s="135" t="s">
        <v>110</v>
      </c>
      <c r="R3133" s="136"/>
      <c r="S3133" s="88"/>
      <c r="T3133" s="88"/>
      <c r="U3133" s="137">
        <v>0</v>
      </c>
      <c r="V3133" s="137">
        <v>0</v>
      </c>
      <c r="W3133" s="138">
        <v>0</v>
      </c>
      <c r="X3133" s="137">
        <v>37.218909719795938</v>
      </c>
      <c r="Y3133" s="88">
        <v>38.285851798430087</v>
      </c>
      <c r="Z3133" s="88">
        <v>39.338712722886918</v>
      </c>
      <c r="AA3133" s="88">
        <v>40.322180540959089</v>
      </c>
      <c r="AB3133" s="88">
        <v>0</v>
      </c>
      <c r="AC3133" s="88">
        <v>0</v>
      </c>
      <c r="AD3133" s="88">
        <v>0</v>
      </c>
      <c r="AE3133" s="88">
        <v>0</v>
      </c>
      <c r="AF3133" s="88">
        <v>0</v>
      </c>
      <c r="AG3133" s="88">
        <v>0</v>
      </c>
      <c r="AH3133" s="139">
        <v>0</v>
      </c>
      <c r="AI3133" s="139">
        <v>0</v>
      </c>
      <c r="AU3133" s="88"/>
    </row>
    <row r="3134" spans="3:47" s="11" customFormat="1" outlineLevel="2" x14ac:dyDescent="0.2">
      <c r="C3134" s="119">
        <v>29</v>
      </c>
      <c r="E3134" s="153" t="s">
        <v>33</v>
      </c>
      <c r="P3134" s="149"/>
      <c r="Q3134" s="135" t="s">
        <v>110</v>
      </c>
      <c r="R3134" s="136"/>
      <c r="S3134" s="88"/>
      <c r="T3134" s="88"/>
      <c r="U3134" s="137">
        <v>0</v>
      </c>
      <c r="V3134" s="137">
        <v>0</v>
      </c>
      <c r="W3134" s="138">
        <v>0</v>
      </c>
      <c r="X3134" s="137">
        <v>0</v>
      </c>
      <c r="Y3134" s="88">
        <v>0</v>
      </c>
      <c r="Z3134" s="88">
        <v>0</v>
      </c>
      <c r="AA3134" s="88">
        <v>0</v>
      </c>
      <c r="AB3134" s="88">
        <v>0</v>
      </c>
      <c r="AC3134" s="88">
        <v>0</v>
      </c>
      <c r="AD3134" s="88">
        <v>0</v>
      </c>
      <c r="AE3134" s="88">
        <v>0</v>
      </c>
      <c r="AF3134" s="88">
        <v>0</v>
      </c>
      <c r="AG3134" s="88">
        <v>0</v>
      </c>
      <c r="AH3134" s="139">
        <v>0</v>
      </c>
      <c r="AI3134" s="139">
        <v>0</v>
      </c>
      <c r="AU3134" s="88"/>
    </row>
    <row r="3135" spans="3:47" s="11" customFormat="1" outlineLevel="2" x14ac:dyDescent="0.2">
      <c r="C3135" s="119">
        <v>29</v>
      </c>
      <c r="E3135" s="153" t="s">
        <v>34</v>
      </c>
      <c r="P3135" s="149"/>
      <c r="Q3135" s="135" t="s">
        <v>110</v>
      </c>
      <c r="R3135" s="136"/>
      <c r="S3135" s="88"/>
      <c r="T3135" s="88"/>
      <c r="U3135" s="137">
        <v>0</v>
      </c>
      <c r="V3135" s="137">
        <v>0</v>
      </c>
      <c r="W3135" s="138">
        <v>0</v>
      </c>
      <c r="X3135" s="137">
        <v>316.76326056960608</v>
      </c>
      <c r="Y3135" s="88">
        <v>412.33562677442023</v>
      </c>
      <c r="Z3135" s="88">
        <v>88.993320941434391</v>
      </c>
      <c r="AA3135" s="88">
        <v>96.327380990332486</v>
      </c>
      <c r="AB3135" s="88">
        <v>826.43485185913869</v>
      </c>
      <c r="AC3135" s="88">
        <v>84.600149714452257</v>
      </c>
      <c r="AD3135" s="88">
        <v>265.16406808663493</v>
      </c>
      <c r="AE3135" s="88">
        <v>145.24544120231508</v>
      </c>
      <c r="AF3135" s="88">
        <v>517.79365444786015</v>
      </c>
      <c r="AG3135" s="88">
        <v>189.08753227260348</v>
      </c>
      <c r="AH3135" s="139">
        <v>215.80707761604825</v>
      </c>
      <c r="AI3135" s="139">
        <v>122.40793182988368</v>
      </c>
      <c r="AU3135" s="88"/>
    </row>
    <row r="3136" spans="3:47" s="11" customFormat="1" outlineLevel="2" x14ac:dyDescent="0.2">
      <c r="C3136" s="119">
        <v>29</v>
      </c>
      <c r="E3136" s="153" t="s">
        <v>217</v>
      </c>
      <c r="P3136" s="149"/>
      <c r="Q3136" s="135" t="s">
        <v>110</v>
      </c>
      <c r="R3136" s="136"/>
      <c r="S3136" s="88"/>
      <c r="T3136" s="88"/>
      <c r="U3136" s="137">
        <v>0</v>
      </c>
      <c r="V3136" s="137">
        <v>0</v>
      </c>
      <c r="W3136" s="138">
        <v>0</v>
      </c>
      <c r="X3136" s="137">
        <v>0</v>
      </c>
      <c r="Y3136" s="88">
        <v>0</v>
      </c>
      <c r="Z3136" s="88">
        <v>0</v>
      </c>
      <c r="AA3136" s="88">
        <v>0</v>
      </c>
      <c r="AB3136" s="88">
        <v>0</v>
      </c>
      <c r="AC3136" s="88">
        <v>0</v>
      </c>
      <c r="AD3136" s="88">
        <v>0</v>
      </c>
      <c r="AE3136" s="88">
        <v>0</v>
      </c>
      <c r="AF3136" s="88">
        <v>0</v>
      </c>
      <c r="AG3136" s="88">
        <v>0</v>
      </c>
      <c r="AH3136" s="139">
        <v>0</v>
      </c>
      <c r="AI3136" s="139">
        <v>0</v>
      </c>
      <c r="AU3136" s="88"/>
    </row>
    <row r="3137" spans="3:47" s="11" customFormat="1" outlineLevel="2" x14ac:dyDescent="0.2">
      <c r="C3137" s="119">
        <v>29</v>
      </c>
      <c r="E3137" s="153" t="s">
        <v>152</v>
      </c>
      <c r="P3137" s="149"/>
      <c r="Q3137" s="135" t="s">
        <v>110</v>
      </c>
      <c r="R3137" s="136"/>
      <c r="S3137" s="88"/>
      <c r="T3137" s="88"/>
      <c r="U3137" s="137">
        <v>0</v>
      </c>
      <c r="V3137" s="137">
        <v>0</v>
      </c>
      <c r="W3137" s="138">
        <v>0</v>
      </c>
      <c r="X3137" s="137">
        <v>0</v>
      </c>
      <c r="Y3137" s="88">
        <v>0</v>
      </c>
      <c r="Z3137" s="88">
        <v>0</v>
      </c>
      <c r="AA3137" s="88">
        <v>0</v>
      </c>
      <c r="AB3137" s="88">
        <v>0</v>
      </c>
      <c r="AC3137" s="88">
        <v>0</v>
      </c>
      <c r="AD3137" s="88">
        <v>0</v>
      </c>
      <c r="AE3137" s="88">
        <v>0</v>
      </c>
      <c r="AF3137" s="88">
        <v>0</v>
      </c>
      <c r="AG3137" s="88">
        <v>0</v>
      </c>
      <c r="AH3137" s="139">
        <v>0</v>
      </c>
      <c r="AI3137" s="139">
        <v>0</v>
      </c>
      <c r="AU3137" s="88"/>
    </row>
    <row r="3138" spans="3:47" s="11" customFormat="1" outlineLevel="2" x14ac:dyDescent="0.2">
      <c r="C3138" s="119">
        <v>29</v>
      </c>
      <c r="E3138" s="154" t="s">
        <v>152</v>
      </c>
      <c r="F3138" s="142"/>
      <c r="G3138" s="142"/>
      <c r="H3138" s="142"/>
      <c r="I3138" s="142"/>
      <c r="J3138" s="142"/>
      <c r="K3138" s="142"/>
      <c r="L3138" s="142"/>
      <c r="M3138" s="142"/>
      <c r="N3138" s="142"/>
      <c r="O3138" s="142"/>
      <c r="P3138" s="155"/>
      <c r="Q3138" s="143" t="s">
        <v>110</v>
      </c>
      <c r="R3138" s="144"/>
      <c r="S3138" s="145"/>
      <c r="T3138" s="145"/>
      <c r="U3138" s="146">
        <v>0</v>
      </c>
      <c r="V3138" s="146">
        <v>0</v>
      </c>
      <c r="W3138" s="147">
        <v>0</v>
      </c>
      <c r="X3138" s="146">
        <v>0</v>
      </c>
      <c r="Y3138" s="145">
        <v>0</v>
      </c>
      <c r="Z3138" s="145">
        <v>0</v>
      </c>
      <c r="AA3138" s="145">
        <v>0</v>
      </c>
      <c r="AB3138" s="145">
        <v>0</v>
      </c>
      <c r="AC3138" s="145">
        <v>0</v>
      </c>
      <c r="AD3138" s="145">
        <v>0</v>
      </c>
      <c r="AE3138" s="145">
        <v>0</v>
      </c>
      <c r="AF3138" s="145">
        <v>0</v>
      </c>
      <c r="AG3138" s="145">
        <v>0</v>
      </c>
      <c r="AH3138" s="148">
        <v>0</v>
      </c>
      <c r="AI3138" s="148">
        <v>0</v>
      </c>
      <c r="AU3138" s="88"/>
    </row>
    <row r="3139" spans="3:47" s="11" customFormat="1" outlineLevel="2" x14ac:dyDescent="0.2">
      <c r="C3139" s="119">
        <v>29</v>
      </c>
      <c r="P3139" s="149" t="s">
        <v>177</v>
      </c>
      <c r="Q3139" s="16" t="s">
        <v>110</v>
      </c>
      <c r="R3139" s="150"/>
      <c r="S3139" s="150"/>
      <c r="T3139" s="150"/>
      <c r="U3139" s="150">
        <v>0</v>
      </c>
      <c r="V3139" s="150">
        <v>0</v>
      </c>
      <c r="W3139" s="150">
        <v>0</v>
      </c>
      <c r="X3139" s="150">
        <v>353.98217028940201</v>
      </c>
      <c r="Y3139" s="150">
        <v>450.62147857285032</v>
      </c>
      <c r="Z3139" s="150">
        <v>128.3320336643213</v>
      </c>
      <c r="AA3139" s="150">
        <v>136.64956153129157</v>
      </c>
      <c r="AB3139" s="150">
        <v>826.43485185913869</v>
      </c>
      <c r="AC3139" s="150">
        <v>84.600149714452257</v>
      </c>
      <c r="AD3139" s="150">
        <v>265.16406808663493</v>
      </c>
      <c r="AE3139" s="150">
        <v>145.24544120231508</v>
      </c>
      <c r="AF3139" s="150">
        <v>517.79365444786015</v>
      </c>
      <c r="AG3139" s="150">
        <v>189.08753227260348</v>
      </c>
      <c r="AH3139" s="150">
        <v>215.80707761604825</v>
      </c>
      <c r="AI3139" s="150">
        <v>122.40793182988368</v>
      </c>
      <c r="AU3139" s="88"/>
    </row>
    <row r="3140" spans="3:47" s="11" customFormat="1" outlineLevel="2" x14ac:dyDescent="0.2">
      <c r="C3140" s="119">
        <v>29</v>
      </c>
      <c r="E3140" s="124" t="s">
        <v>178</v>
      </c>
      <c r="AU3140" s="88"/>
    </row>
    <row r="3141" spans="3:47" s="11" customFormat="1" outlineLevel="2" x14ac:dyDescent="0.2">
      <c r="C3141" s="119">
        <v>29</v>
      </c>
      <c r="F3141" s="156" t="s">
        <v>179</v>
      </c>
      <c r="AU3141" s="88"/>
    </row>
    <row r="3142" spans="3:47" s="11" customFormat="1" outlineLevel="2" x14ac:dyDescent="0.2">
      <c r="C3142" s="119">
        <v>29</v>
      </c>
      <c r="E3142" s="125"/>
      <c r="F3142" s="157" t="s">
        <v>209</v>
      </c>
      <c r="G3142" s="127"/>
      <c r="H3142" s="158" t="s">
        <v>180</v>
      </c>
      <c r="I3142" s="127"/>
      <c r="J3142" s="127"/>
      <c r="K3142" s="127"/>
      <c r="L3142" s="127"/>
      <c r="M3142" s="127"/>
      <c r="N3142" s="127"/>
      <c r="O3142" s="127"/>
      <c r="P3142" s="152"/>
      <c r="Q3142" s="128" t="s">
        <v>110</v>
      </c>
      <c r="R3142" s="129"/>
      <c r="S3142" s="130"/>
      <c r="T3142" s="130"/>
      <c r="U3142" s="131">
        <v>268.12438480076867</v>
      </c>
      <c r="V3142" s="131">
        <v>302.44430605526708</v>
      </c>
      <c r="W3142" s="132">
        <v>309.70296940059347</v>
      </c>
      <c r="X3142" s="131">
        <v>317.44554363560837</v>
      </c>
      <c r="Y3142" s="130">
        <v>325.064236682863</v>
      </c>
      <c r="Z3142" s="130">
        <v>332.86577836325171</v>
      </c>
      <c r="AA3142" s="130">
        <v>339.52309393051672</v>
      </c>
      <c r="AB3142" s="130">
        <v>346.31355580912708</v>
      </c>
      <c r="AC3142" s="130">
        <v>353.23982692530961</v>
      </c>
      <c r="AD3142" s="130">
        <v>360.3046234638158</v>
      </c>
      <c r="AE3142" s="130">
        <v>367.51071593309211</v>
      </c>
      <c r="AF3142" s="130">
        <v>374.86093025175398</v>
      </c>
      <c r="AG3142" s="130">
        <v>382.35814885678906</v>
      </c>
      <c r="AH3142" s="133">
        <v>390.00531183392485</v>
      </c>
      <c r="AI3142" s="133">
        <v>397.80541807060337</v>
      </c>
      <c r="AU3142" s="88"/>
    </row>
    <row r="3143" spans="3:47" s="11" customFormat="1" outlineLevel="2" x14ac:dyDescent="0.2">
      <c r="C3143" s="119">
        <v>29</v>
      </c>
      <c r="E3143" s="134"/>
      <c r="F3143" s="159" t="s">
        <v>31</v>
      </c>
      <c r="H3143" s="72" t="s">
        <v>180</v>
      </c>
      <c r="P3143" s="149"/>
      <c r="Q3143" s="135" t="s">
        <v>110</v>
      </c>
      <c r="R3143" s="136"/>
      <c r="S3143" s="88"/>
      <c r="T3143" s="88"/>
      <c r="U3143" s="137">
        <v>87.346235681001843</v>
      </c>
      <c r="V3143" s="137">
        <v>105.25221399560722</v>
      </c>
      <c r="W3143" s="138">
        <v>116.01951548735785</v>
      </c>
      <c r="X3143" s="137">
        <v>118.89679947144434</v>
      </c>
      <c r="Y3143" s="88">
        <v>121.71465361891758</v>
      </c>
      <c r="Z3143" s="88">
        <v>124.45323332534325</v>
      </c>
      <c r="AA3143" s="88">
        <v>126.94229799185011</v>
      </c>
      <c r="AB3143" s="88">
        <v>129.4811439516871</v>
      </c>
      <c r="AC3143" s="88">
        <v>132.07076683072086</v>
      </c>
      <c r="AD3143" s="88">
        <v>134.71218216733527</v>
      </c>
      <c r="AE3143" s="88">
        <v>137.40642581068198</v>
      </c>
      <c r="AF3143" s="88">
        <v>140.15455432689564</v>
      </c>
      <c r="AG3143" s="88">
        <v>142.95764541343354</v>
      </c>
      <c r="AH3143" s="139">
        <v>145.81679832170221</v>
      </c>
      <c r="AI3143" s="139">
        <v>148.73313428813626</v>
      </c>
      <c r="AU3143" s="88"/>
    </row>
    <row r="3144" spans="3:47" s="11" customFormat="1" outlineLevel="2" x14ac:dyDescent="0.2">
      <c r="C3144" s="119">
        <v>29</v>
      </c>
      <c r="E3144" s="134"/>
      <c r="F3144" s="159" t="s">
        <v>28</v>
      </c>
      <c r="H3144" s="72" t="s">
        <v>180</v>
      </c>
      <c r="P3144" s="149"/>
      <c r="Q3144" s="135" t="s">
        <v>110</v>
      </c>
      <c r="R3144" s="136"/>
      <c r="S3144" s="88"/>
      <c r="T3144" s="88"/>
      <c r="U3144" s="137">
        <v>0</v>
      </c>
      <c r="V3144" s="137">
        <v>0</v>
      </c>
      <c r="W3144" s="138">
        <v>0</v>
      </c>
      <c r="X3144" s="137">
        <v>0</v>
      </c>
      <c r="Y3144" s="88">
        <v>0</v>
      </c>
      <c r="Z3144" s="88">
        <v>0</v>
      </c>
      <c r="AA3144" s="88">
        <v>0</v>
      </c>
      <c r="AB3144" s="88">
        <v>0</v>
      </c>
      <c r="AC3144" s="88">
        <v>0</v>
      </c>
      <c r="AD3144" s="88">
        <v>0</v>
      </c>
      <c r="AE3144" s="88">
        <v>0</v>
      </c>
      <c r="AF3144" s="88">
        <v>0</v>
      </c>
      <c r="AG3144" s="88">
        <v>0</v>
      </c>
      <c r="AH3144" s="139">
        <v>0</v>
      </c>
      <c r="AI3144" s="139">
        <v>0</v>
      </c>
      <c r="AU3144" s="88"/>
    </row>
    <row r="3145" spans="3:47" s="11" customFormat="1" outlineLevel="2" x14ac:dyDescent="0.2">
      <c r="C3145" s="119">
        <v>29</v>
      </c>
      <c r="E3145" s="134"/>
      <c r="F3145" s="159" t="s">
        <v>210</v>
      </c>
      <c r="H3145" s="72" t="s">
        <v>180</v>
      </c>
      <c r="P3145" s="149"/>
      <c r="Q3145" s="135" t="s">
        <v>110</v>
      </c>
      <c r="R3145" s="136"/>
      <c r="S3145" s="88"/>
      <c r="T3145" s="88"/>
      <c r="U3145" s="137">
        <v>158.46546010582642</v>
      </c>
      <c r="V3145" s="137">
        <v>164.1054465340298</v>
      </c>
      <c r="W3145" s="138">
        <v>168.70705563098278</v>
      </c>
      <c r="X3145" s="137">
        <v>173.33852517850758</v>
      </c>
      <c r="Y3145" s="88">
        <v>177.52693567378509</v>
      </c>
      <c r="Z3145" s="88">
        <v>181.26771331046888</v>
      </c>
      <c r="AA3145" s="88">
        <v>184.8653259637741</v>
      </c>
      <c r="AB3145" s="88">
        <v>188.53434028352532</v>
      </c>
      <c r="AC3145" s="88">
        <v>192.27617337558206</v>
      </c>
      <c r="AD3145" s="88">
        <v>196.09227047104397</v>
      </c>
      <c r="AE3145" s="88">
        <v>199.98410548445139</v>
      </c>
      <c r="AF3145" s="88">
        <v>203.95318158306424</v>
      </c>
      <c r="AG3145" s="88">
        <v>208.00103176743966</v>
      </c>
      <c r="AH3145" s="139">
        <v>212.12921946353205</v>
      </c>
      <c r="AI3145" s="139">
        <v>216.33933912654481</v>
      </c>
      <c r="AU3145" s="88"/>
    </row>
    <row r="3146" spans="3:47" s="11" customFormat="1" outlineLevel="2" x14ac:dyDescent="0.2">
      <c r="C3146" s="119">
        <v>29</v>
      </c>
      <c r="E3146" s="134"/>
      <c r="F3146" s="159" t="s">
        <v>211</v>
      </c>
      <c r="H3146" s="72" t="s">
        <v>180</v>
      </c>
      <c r="P3146" s="149"/>
      <c r="Q3146" s="135" t="s">
        <v>110</v>
      </c>
      <c r="R3146" s="136"/>
      <c r="S3146" s="88"/>
      <c r="T3146" s="88"/>
      <c r="U3146" s="137">
        <v>433.13732705386735</v>
      </c>
      <c r="V3146" s="137">
        <v>448.51370216427966</v>
      </c>
      <c r="W3146" s="138">
        <v>461.07208582487948</v>
      </c>
      <c r="X3146" s="137">
        <v>473.70546097648122</v>
      </c>
      <c r="Y3146" s="88">
        <v>485.21650367820979</v>
      </c>
      <c r="Z3146" s="88">
        <v>495.45457190582005</v>
      </c>
      <c r="AA3146" s="88">
        <v>505.31411788674586</v>
      </c>
      <c r="AB3146" s="88">
        <v>515.36986883269208</v>
      </c>
      <c r="AC3146" s="88">
        <v>525.62572922246261</v>
      </c>
      <c r="AD3146" s="88">
        <v>536.08568123398959</v>
      </c>
      <c r="AE3146" s="88">
        <v>546.75378629054603</v>
      </c>
      <c r="AF3146" s="88">
        <v>557.63418663772791</v>
      </c>
      <c r="AG3146" s="88">
        <v>568.73110695181867</v>
      </c>
      <c r="AH3146" s="139">
        <v>580.04885598015983</v>
      </c>
      <c r="AI3146" s="139">
        <v>591.59182821416505</v>
      </c>
      <c r="AU3146" s="88"/>
    </row>
    <row r="3147" spans="3:47" s="11" customFormat="1" outlineLevel="2" x14ac:dyDescent="0.2">
      <c r="C3147" s="119">
        <v>29</v>
      </c>
      <c r="E3147" s="134"/>
      <c r="F3147" s="159" t="s">
        <v>212</v>
      </c>
      <c r="H3147" s="72" t="s">
        <v>180</v>
      </c>
      <c r="P3147" s="149"/>
      <c r="Q3147" s="135" t="s">
        <v>110</v>
      </c>
      <c r="R3147" s="136"/>
      <c r="S3147" s="88"/>
      <c r="T3147" s="88"/>
      <c r="U3147" s="137">
        <v>88.618552167320999</v>
      </c>
      <c r="V3147" s="137">
        <v>91.829366621907923</v>
      </c>
      <c r="W3147" s="138">
        <v>94.430458087516485</v>
      </c>
      <c r="X3147" s="137">
        <v>97.057782468418097</v>
      </c>
      <c r="Y3147" s="88">
        <v>99.411988112759616</v>
      </c>
      <c r="Z3147" s="88">
        <v>101.48694615026757</v>
      </c>
      <c r="AA3147" s="88">
        <v>103.49898624335636</v>
      </c>
      <c r="AB3147" s="88">
        <v>105.55091624829846</v>
      </c>
      <c r="AC3147" s="88">
        <v>107.6435270067243</v>
      </c>
      <c r="AD3147" s="88">
        <v>109.77762503917795</v>
      </c>
      <c r="AE3147" s="88">
        <v>111.9540328559611</v>
      </c>
      <c r="AF3147" s="88">
        <v>114.17358927413972</v>
      </c>
      <c r="AG3147" s="88">
        <v>116.43714974083542</v>
      </c>
      <c r="AH3147" s="139">
        <v>118.74558666292647</v>
      </c>
      <c r="AI3147" s="139">
        <v>121.09978974328517</v>
      </c>
      <c r="AU3147" s="88"/>
    </row>
    <row r="3148" spans="3:47" s="11" customFormat="1" outlineLevel="2" x14ac:dyDescent="0.2">
      <c r="C3148" s="119">
        <v>29</v>
      </c>
      <c r="E3148" s="134"/>
      <c r="F3148" s="159" t="s">
        <v>213</v>
      </c>
      <c r="H3148" s="72" t="s">
        <v>180</v>
      </c>
      <c r="P3148" s="149"/>
      <c r="Q3148" s="135" t="s">
        <v>110</v>
      </c>
      <c r="R3148" s="136"/>
      <c r="S3148" s="88"/>
      <c r="T3148" s="88"/>
      <c r="U3148" s="137">
        <v>95.455197674627854</v>
      </c>
      <c r="V3148" s="137">
        <v>98.843857192077152</v>
      </c>
      <c r="W3148" s="138">
        <v>101.61148519345531</v>
      </c>
      <c r="X3148" s="137">
        <v>104.39563988775599</v>
      </c>
      <c r="Y3148" s="88">
        <v>106.93245393702848</v>
      </c>
      <c r="Z3148" s="88">
        <v>109.1887287150998</v>
      </c>
      <c r="AA3148" s="88">
        <v>111.36158441653029</v>
      </c>
      <c r="AB3148" s="88">
        <v>113.57767994641925</v>
      </c>
      <c r="AC3148" s="88">
        <v>115.83787577735301</v>
      </c>
      <c r="AD3148" s="88">
        <v>118.14304950532234</v>
      </c>
      <c r="AE3148" s="88">
        <v>120.49409619047826</v>
      </c>
      <c r="AF3148" s="88">
        <v>122.89192870466879</v>
      </c>
      <c r="AG3148" s="88">
        <v>125.3374780858917</v>
      </c>
      <c r="AH3148" s="139">
        <v>127.83169389980095</v>
      </c>
      <c r="AI3148" s="139">
        <v>130.37554460840698</v>
      </c>
      <c r="AU3148" s="88"/>
    </row>
    <row r="3149" spans="3:47" s="11" customFormat="1" outlineLevel="2" x14ac:dyDescent="0.2">
      <c r="C3149" s="119">
        <v>29</v>
      </c>
      <c r="E3149" s="134"/>
      <c r="F3149" s="159" t="s">
        <v>214</v>
      </c>
      <c r="H3149" s="72" t="s">
        <v>180</v>
      </c>
      <c r="P3149" s="149"/>
      <c r="Q3149" s="135" t="s">
        <v>110</v>
      </c>
      <c r="R3149" s="136"/>
      <c r="S3149" s="88"/>
      <c r="T3149" s="88"/>
      <c r="U3149" s="137">
        <v>136.76500391469276</v>
      </c>
      <c r="V3149" s="137">
        <v>141.34101005026812</v>
      </c>
      <c r="W3149" s="138">
        <v>145.17033984069488</v>
      </c>
      <c r="X3149" s="137">
        <v>148.97680716958044</v>
      </c>
      <c r="Y3149" s="88">
        <v>152.53067482136871</v>
      </c>
      <c r="Z3149" s="88">
        <v>155.84593055193326</v>
      </c>
      <c r="AA3149" s="88">
        <v>158.95007552825859</v>
      </c>
      <c r="AB3149" s="88">
        <v>162.11604897838441</v>
      </c>
      <c r="AC3149" s="88">
        <v>165.34508240412578</v>
      </c>
      <c r="AD3149" s="88">
        <v>168.63843183639619</v>
      </c>
      <c r="AE3149" s="88">
        <v>171.99737832377906</v>
      </c>
      <c r="AF3149" s="88">
        <v>175.42322843083059</v>
      </c>
      <c r="AG3149" s="88">
        <v>178.91731474630788</v>
      </c>
      <c r="AH3149" s="139">
        <v>182.48099640151989</v>
      </c>
      <c r="AI3149" s="139">
        <v>186.11565959900298</v>
      </c>
      <c r="AU3149" s="88"/>
    </row>
    <row r="3150" spans="3:47" s="11" customFormat="1" outlineLevel="2" x14ac:dyDescent="0.2">
      <c r="C3150" s="119">
        <v>29</v>
      </c>
      <c r="E3150" s="134"/>
      <c r="F3150" s="159" t="s">
        <v>215</v>
      </c>
      <c r="H3150" s="72" t="s">
        <v>180</v>
      </c>
      <c r="P3150" s="149"/>
      <c r="Q3150" s="135" t="s">
        <v>110</v>
      </c>
      <c r="R3150" s="136"/>
      <c r="S3150" s="88"/>
      <c r="T3150" s="88"/>
      <c r="U3150" s="137">
        <v>152.05534862056112</v>
      </c>
      <c r="V3150" s="137">
        <v>157.45331349659105</v>
      </c>
      <c r="W3150" s="138">
        <v>161.8620062744956</v>
      </c>
      <c r="X3150" s="137">
        <v>166.29702524641678</v>
      </c>
      <c r="Y3150" s="88">
        <v>170.33804295990475</v>
      </c>
      <c r="Z3150" s="88">
        <v>173.93217566635877</v>
      </c>
      <c r="AA3150" s="88">
        <v>177.39342596211932</v>
      </c>
      <c r="AB3150" s="88">
        <v>180.92355513876549</v>
      </c>
      <c r="AC3150" s="88">
        <v>184.52393388602692</v>
      </c>
      <c r="AD3150" s="88">
        <v>188.19596017035886</v>
      </c>
      <c r="AE3150" s="88">
        <v>191.94105977774902</v>
      </c>
      <c r="AF3150" s="88">
        <v>195.76068686732623</v>
      </c>
      <c r="AG3150" s="88">
        <v>199.65632453598602</v>
      </c>
      <c r="AH3150" s="139">
        <v>203.62948539425216</v>
      </c>
      <c r="AI3150" s="139">
        <v>207.68171215359777</v>
      </c>
      <c r="AU3150" s="88"/>
    </row>
    <row r="3151" spans="3:47" s="11" customFormat="1" outlineLevel="2" x14ac:dyDescent="0.2">
      <c r="C3151" s="119">
        <v>29</v>
      </c>
      <c r="E3151" s="134"/>
      <c r="F3151" s="159" t="s">
        <v>216</v>
      </c>
      <c r="H3151" s="72" t="s">
        <v>180</v>
      </c>
      <c r="P3151" s="149"/>
      <c r="Q3151" s="135" t="s">
        <v>110</v>
      </c>
      <c r="R3151" s="136"/>
      <c r="S3151" s="88"/>
      <c r="T3151" s="88"/>
      <c r="U3151" s="137">
        <v>0</v>
      </c>
      <c r="V3151" s="137">
        <v>0</v>
      </c>
      <c r="W3151" s="138">
        <v>0</v>
      </c>
      <c r="X3151" s="137">
        <v>37.218909719795938</v>
      </c>
      <c r="Y3151" s="88">
        <v>38.285851798430087</v>
      </c>
      <c r="Z3151" s="88">
        <v>39.338712722886918</v>
      </c>
      <c r="AA3151" s="88">
        <v>40.322180540959089</v>
      </c>
      <c r="AB3151" s="88">
        <v>0</v>
      </c>
      <c r="AC3151" s="88">
        <v>0</v>
      </c>
      <c r="AD3151" s="88">
        <v>0</v>
      </c>
      <c r="AE3151" s="88">
        <v>0</v>
      </c>
      <c r="AF3151" s="88">
        <v>0</v>
      </c>
      <c r="AG3151" s="88">
        <v>0</v>
      </c>
      <c r="AH3151" s="139">
        <v>0</v>
      </c>
      <c r="AI3151" s="139">
        <v>0</v>
      </c>
      <c r="AU3151" s="88"/>
    </row>
    <row r="3152" spans="3:47" s="11" customFormat="1" outlineLevel="2" x14ac:dyDescent="0.2">
      <c r="C3152" s="119">
        <v>29</v>
      </c>
      <c r="E3152" s="134"/>
      <c r="F3152" s="159" t="s">
        <v>33</v>
      </c>
      <c r="H3152" s="72" t="s">
        <v>180</v>
      </c>
      <c r="P3152" s="149"/>
      <c r="Q3152" s="135" t="s">
        <v>110</v>
      </c>
      <c r="R3152" s="136"/>
      <c r="S3152" s="88"/>
      <c r="T3152" s="88"/>
      <c r="U3152" s="137">
        <v>0</v>
      </c>
      <c r="V3152" s="137">
        <v>0</v>
      </c>
      <c r="W3152" s="138">
        <v>0</v>
      </c>
      <c r="X3152" s="137">
        <v>0</v>
      </c>
      <c r="Y3152" s="88">
        <v>0</v>
      </c>
      <c r="Z3152" s="88">
        <v>0</v>
      </c>
      <c r="AA3152" s="88">
        <v>0</v>
      </c>
      <c r="AB3152" s="88">
        <v>0</v>
      </c>
      <c r="AC3152" s="88">
        <v>0</v>
      </c>
      <c r="AD3152" s="88">
        <v>0</v>
      </c>
      <c r="AE3152" s="88">
        <v>0</v>
      </c>
      <c r="AF3152" s="88">
        <v>0</v>
      </c>
      <c r="AG3152" s="88">
        <v>0</v>
      </c>
      <c r="AH3152" s="139">
        <v>0</v>
      </c>
      <c r="AI3152" s="139">
        <v>0</v>
      </c>
      <c r="AU3152" s="88"/>
    </row>
    <row r="3153" spans="3:47" s="11" customFormat="1" outlineLevel="2" x14ac:dyDescent="0.2">
      <c r="C3153" s="119">
        <v>29</v>
      </c>
      <c r="E3153" s="134"/>
      <c r="F3153" s="159" t="s">
        <v>34</v>
      </c>
      <c r="H3153" s="72" t="s">
        <v>180</v>
      </c>
      <c r="P3153" s="149"/>
      <c r="Q3153" s="135" t="s">
        <v>110</v>
      </c>
      <c r="R3153" s="136"/>
      <c r="S3153" s="88"/>
      <c r="T3153" s="88"/>
      <c r="U3153" s="137">
        <v>0</v>
      </c>
      <c r="V3153" s="137">
        <v>0</v>
      </c>
      <c r="W3153" s="138">
        <v>0</v>
      </c>
      <c r="X3153" s="137">
        <v>316.76326056960608</v>
      </c>
      <c r="Y3153" s="88">
        <v>412.33562677442023</v>
      </c>
      <c r="Z3153" s="88">
        <v>88.993320941434391</v>
      </c>
      <c r="AA3153" s="88">
        <v>96.327380990332486</v>
      </c>
      <c r="AB3153" s="88">
        <v>826.43485185913869</v>
      </c>
      <c r="AC3153" s="88">
        <v>84.600149714452257</v>
      </c>
      <c r="AD3153" s="88">
        <v>265.16406808663493</v>
      </c>
      <c r="AE3153" s="88">
        <v>145.24544120231508</v>
      </c>
      <c r="AF3153" s="88">
        <v>517.79365444786015</v>
      </c>
      <c r="AG3153" s="88">
        <v>189.08753227260348</v>
      </c>
      <c r="AH3153" s="139">
        <v>215.80707761604825</v>
      </c>
      <c r="AI3153" s="139">
        <v>122.40793182988368</v>
      </c>
      <c r="AU3153" s="88"/>
    </row>
    <row r="3154" spans="3:47" s="11" customFormat="1" outlineLevel="2" x14ac:dyDescent="0.2">
      <c r="C3154" s="119">
        <v>29</v>
      </c>
      <c r="E3154" s="134"/>
      <c r="F3154" s="159" t="s">
        <v>217</v>
      </c>
      <c r="H3154" s="72" t="s">
        <v>180</v>
      </c>
      <c r="P3154" s="149"/>
      <c r="Q3154" s="135" t="s">
        <v>110</v>
      </c>
      <c r="R3154" s="136"/>
      <c r="S3154" s="88"/>
      <c r="T3154" s="88"/>
      <c r="U3154" s="137">
        <v>0</v>
      </c>
      <c r="V3154" s="137">
        <v>0</v>
      </c>
      <c r="W3154" s="138">
        <v>0</v>
      </c>
      <c r="X3154" s="137">
        <v>0</v>
      </c>
      <c r="Y3154" s="88">
        <v>0</v>
      </c>
      <c r="Z3154" s="88">
        <v>0</v>
      </c>
      <c r="AA3154" s="88">
        <v>0</v>
      </c>
      <c r="AB3154" s="88">
        <v>0</v>
      </c>
      <c r="AC3154" s="88">
        <v>0</v>
      </c>
      <c r="AD3154" s="88">
        <v>0</v>
      </c>
      <c r="AE3154" s="88">
        <v>0</v>
      </c>
      <c r="AF3154" s="88">
        <v>0</v>
      </c>
      <c r="AG3154" s="88">
        <v>0</v>
      </c>
      <c r="AH3154" s="139">
        <v>0</v>
      </c>
      <c r="AI3154" s="139">
        <v>0</v>
      </c>
      <c r="AU3154" s="88"/>
    </row>
    <row r="3155" spans="3:47" s="11" customFormat="1" outlineLevel="2" x14ac:dyDescent="0.2">
      <c r="C3155" s="119">
        <v>29</v>
      </c>
      <c r="E3155" s="134"/>
      <c r="F3155" s="159" t="s">
        <v>152</v>
      </c>
      <c r="H3155" s="72" t="s">
        <v>180</v>
      </c>
      <c r="P3155" s="149"/>
      <c r="Q3155" s="135" t="s">
        <v>110</v>
      </c>
      <c r="R3155" s="136"/>
      <c r="S3155" s="88"/>
      <c r="T3155" s="88"/>
      <c r="U3155" s="137">
        <v>0</v>
      </c>
      <c r="V3155" s="137">
        <v>0</v>
      </c>
      <c r="W3155" s="138">
        <v>0</v>
      </c>
      <c r="X3155" s="137">
        <v>0</v>
      </c>
      <c r="Y3155" s="88">
        <v>0</v>
      </c>
      <c r="Z3155" s="88">
        <v>0</v>
      </c>
      <c r="AA3155" s="88">
        <v>0</v>
      </c>
      <c r="AB3155" s="88">
        <v>0</v>
      </c>
      <c r="AC3155" s="88">
        <v>0</v>
      </c>
      <c r="AD3155" s="88">
        <v>0</v>
      </c>
      <c r="AE3155" s="88">
        <v>0</v>
      </c>
      <c r="AF3155" s="88">
        <v>0</v>
      </c>
      <c r="AG3155" s="88">
        <v>0</v>
      </c>
      <c r="AH3155" s="139">
        <v>0</v>
      </c>
      <c r="AI3155" s="139">
        <v>0</v>
      </c>
      <c r="AU3155" s="88"/>
    </row>
    <row r="3156" spans="3:47" s="11" customFormat="1" outlineLevel="2" x14ac:dyDescent="0.2">
      <c r="C3156" s="119">
        <v>29</v>
      </c>
      <c r="E3156" s="140"/>
      <c r="F3156" s="160" t="s">
        <v>152</v>
      </c>
      <c r="G3156" s="142"/>
      <c r="H3156" s="161" t="s">
        <v>180</v>
      </c>
      <c r="I3156" s="142"/>
      <c r="J3156" s="142"/>
      <c r="K3156" s="142"/>
      <c r="L3156" s="142"/>
      <c r="M3156" s="142"/>
      <c r="N3156" s="142"/>
      <c r="O3156" s="142"/>
      <c r="P3156" s="155"/>
      <c r="Q3156" s="143" t="s">
        <v>110</v>
      </c>
      <c r="R3156" s="144"/>
      <c r="S3156" s="145"/>
      <c r="T3156" s="145"/>
      <c r="U3156" s="146">
        <v>0</v>
      </c>
      <c r="V3156" s="146">
        <v>0</v>
      </c>
      <c r="W3156" s="147">
        <v>0</v>
      </c>
      <c r="X3156" s="146">
        <v>0</v>
      </c>
      <c r="Y3156" s="145">
        <v>0</v>
      </c>
      <c r="Z3156" s="145">
        <v>0</v>
      </c>
      <c r="AA3156" s="145">
        <v>0</v>
      </c>
      <c r="AB3156" s="145">
        <v>0</v>
      </c>
      <c r="AC3156" s="145">
        <v>0</v>
      </c>
      <c r="AD3156" s="145">
        <v>0</v>
      </c>
      <c r="AE3156" s="145">
        <v>0</v>
      </c>
      <c r="AF3156" s="145">
        <v>0</v>
      </c>
      <c r="AG3156" s="145">
        <v>0</v>
      </c>
      <c r="AH3156" s="148">
        <v>0</v>
      </c>
      <c r="AI3156" s="148">
        <v>0</v>
      </c>
      <c r="AU3156" s="88"/>
    </row>
    <row r="3157" spans="3:47" s="11" customFormat="1" outlineLevel="2" x14ac:dyDescent="0.2">
      <c r="C3157" s="119">
        <v>29</v>
      </c>
      <c r="E3157" s="125"/>
      <c r="F3157" s="157" t="s">
        <v>152</v>
      </c>
      <c r="G3157" s="127"/>
      <c r="H3157" s="158" t="s">
        <v>180</v>
      </c>
      <c r="I3157" s="127"/>
      <c r="J3157" s="127"/>
      <c r="K3157" s="127"/>
      <c r="L3157" s="127"/>
      <c r="M3157" s="127"/>
      <c r="N3157" s="127"/>
      <c r="O3157" s="127"/>
      <c r="P3157" s="152"/>
      <c r="Q3157" s="128" t="s">
        <v>110</v>
      </c>
      <c r="R3157" s="129"/>
      <c r="S3157" s="130"/>
      <c r="T3157" s="130"/>
      <c r="U3157" s="131">
        <v>0</v>
      </c>
      <c r="V3157" s="131">
        <v>0</v>
      </c>
      <c r="W3157" s="132">
        <v>0</v>
      </c>
      <c r="X3157" s="131">
        <v>0</v>
      </c>
      <c r="Y3157" s="130">
        <v>0</v>
      </c>
      <c r="Z3157" s="130">
        <v>0</v>
      </c>
      <c r="AA3157" s="130">
        <v>0</v>
      </c>
      <c r="AB3157" s="130">
        <v>0</v>
      </c>
      <c r="AC3157" s="130">
        <v>0</v>
      </c>
      <c r="AD3157" s="130">
        <v>0</v>
      </c>
      <c r="AE3157" s="130">
        <v>0</v>
      </c>
      <c r="AF3157" s="130">
        <v>0</v>
      </c>
      <c r="AG3157" s="130">
        <v>0</v>
      </c>
      <c r="AH3157" s="133">
        <v>0</v>
      </c>
      <c r="AI3157" s="133">
        <v>0</v>
      </c>
      <c r="AU3157" s="88"/>
    </row>
    <row r="3158" spans="3:47" s="11" customFormat="1" outlineLevel="2" x14ac:dyDescent="0.2">
      <c r="C3158" s="119">
        <v>29</v>
      </c>
      <c r="E3158" s="134"/>
      <c r="F3158" s="159" t="s">
        <v>152</v>
      </c>
      <c r="H3158" s="72" t="s">
        <v>180</v>
      </c>
      <c r="P3158" s="149"/>
      <c r="Q3158" s="135" t="s">
        <v>110</v>
      </c>
      <c r="R3158" s="136"/>
      <c r="S3158" s="88"/>
      <c r="T3158" s="88"/>
      <c r="U3158" s="137">
        <v>0</v>
      </c>
      <c r="V3158" s="137">
        <v>0</v>
      </c>
      <c r="W3158" s="138">
        <v>0</v>
      </c>
      <c r="X3158" s="137">
        <v>0</v>
      </c>
      <c r="Y3158" s="88">
        <v>0</v>
      </c>
      <c r="Z3158" s="88">
        <v>0</v>
      </c>
      <c r="AA3158" s="88">
        <v>0</v>
      </c>
      <c r="AB3158" s="88">
        <v>0</v>
      </c>
      <c r="AC3158" s="88">
        <v>0</v>
      </c>
      <c r="AD3158" s="88">
        <v>0</v>
      </c>
      <c r="AE3158" s="88">
        <v>0</v>
      </c>
      <c r="AF3158" s="88">
        <v>0</v>
      </c>
      <c r="AG3158" s="88">
        <v>0</v>
      </c>
      <c r="AH3158" s="139">
        <v>0</v>
      </c>
      <c r="AI3158" s="139">
        <v>0</v>
      </c>
      <c r="AU3158" s="88"/>
    </row>
    <row r="3159" spans="3:47" s="11" customFormat="1" outlineLevel="2" x14ac:dyDescent="0.2">
      <c r="C3159" s="119">
        <v>29</v>
      </c>
      <c r="E3159" s="134"/>
      <c r="F3159" s="159" t="s">
        <v>152</v>
      </c>
      <c r="H3159" s="72" t="s">
        <v>180</v>
      </c>
      <c r="P3159" s="149"/>
      <c r="Q3159" s="135" t="s">
        <v>110</v>
      </c>
      <c r="R3159" s="136"/>
      <c r="S3159" s="88"/>
      <c r="T3159" s="88"/>
      <c r="U3159" s="137">
        <v>0</v>
      </c>
      <c r="V3159" s="137">
        <v>0</v>
      </c>
      <c r="W3159" s="138">
        <v>0</v>
      </c>
      <c r="X3159" s="137">
        <v>0</v>
      </c>
      <c r="Y3159" s="88">
        <v>0</v>
      </c>
      <c r="Z3159" s="88">
        <v>0</v>
      </c>
      <c r="AA3159" s="88">
        <v>0</v>
      </c>
      <c r="AB3159" s="88">
        <v>0</v>
      </c>
      <c r="AC3159" s="88">
        <v>0</v>
      </c>
      <c r="AD3159" s="88">
        <v>0</v>
      </c>
      <c r="AE3159" s="88">
        <v>0</v>
      </c>
      <c r="AF3159" s="88">
        <v>0</v>
      </c>
      <c r="AG3159" s="88">
        <v>0</v>
      </c>
      <c r="AH3159" s="139">
        <v>0</v>
      </c>
      <c r="AI3159" s="139">
        <v>0</v>
      </c>
      <c r="AU3159" s="88"/>
    </row>
    <row r="3160" spans="3:47" s="11" customFormat="1" outlineLevel="2" x14ac:dyDescent="0.2">
      <c r="C3160" s="119">
        <v>29</v>
      </c>
      <c r="E3160" s="134"/>
      <c r="F3160" s="159" t="s">
        <v>152</v>
      </c>
      <c r="H3160" s="72" t="s">
        <v>180</v>
      </c>
      <c r="P3160" s="149"/>
      <c r="Q3160" s="135" t="s">
        <v>110</v>
      </c>
      <c r="R3160" s="136"/>
      <c r="S3160" s="88"/>
      <c r="T3160" s="88"/>
      <c r="U3160" s="137">
        <v>0</v>
      </c>
      <c r="V3160" s="137">
        <v>0</v>
      </c>
      <c r="W3160" s="138">
        <v>0</v>
      </c>
      <c r="X3160" s="137">
        <v>0</v>
      </c>
      <c r="Y3160" s="88">
        <v>0</v>
      </c>
      <c r="Z3160" s="88">
        <v>0</v>
      </c>
      <c r="AA3160" s="88">
        <v>0</v>
      </c>
      <c r="AB3160" s="88">
        <v>0</v>
      </c>
      <c r="AC3160" s="88">
        <v>0</v>
      </c>
      <c r="AD3160" s="88">
        <v>0</v>
      </c>
      <c r="AE3160" s="88">
        <v>0</v>
      </c>
      <c r="AF3160" s="88">
        <v>0</v>
      </c>
      <c r="AG3160" s="88">
        <v>0</v>
      </c>
      <c r="AH3160" s="139">
        <v>0</v>
      </c>
      <c r="AI3160" s="139">
        <v>0</v>
      </c>
      <c r="AU3160" s="88"/>
    </row>
    <row r="3161" spans="3:47" s="11" customFormat="1" outlineLevel="2" x14ac:dyDescent="0.2">
      <c r="C3161" s="119">
        <v>29</v>
      </c>
      <c r="E3161" s="134"/>
      <c r="F3161" s="159" t="s">
        <v>152</v>
      </c>
      <c r="H3161" s="72" t="s">
        <v>180</v>
      </c>
      <c r="P3161" s="149"/>
      <c r="Q3161" s="135" t="s">
        <v>110</v>
      </c>
      <c r="R3161" s="136"/>
      <c r="S3161" s="88"/>
      <c r="T3161" s="88"/>
      <c r="U3161" s="137">
        <v>0</v>
      </c>
      <c r="V3161" s="137">
        <v>0</v>
      </c>
      <c r="W3161" s="138">
        <v>0</v>
      </c>
      <c r="X3161" s="137">
        <v>0</v>
      </c>
      <c r="Y3161" s="88">
        <v>0</v>
      </c>
      <c r="Z3161" s="88">
        <v>0</v>
      </c>
      <c r="AA3161" s="88">
        <v>0</v>
      </c>
      <c r="AB3161" s="88">
        <v>0</v>
      </c>
      <c r="AC3161" s="88">
        <v>0</v>
      </c>
      <c r="AD3161" s="88">
        <v>0</v>
      </c>
      <c r="AE3161" s="88">
        <v>0</v>
      </c>
      <c r="AF3161" s="88">
        <v>0</v>
      </c>
      <c r="AG3161" s="88">
        <v>0</v>
      </c>
      <c r="AH3161" s="139">
        <v>0</v>
      </c>
      <c r="AI3161" s="139">
        <v>0</v>
      </c>
      <c r="AU3161" s="88"/>
    </row>
    <row r="3162" spans="3:47" s="11" customFormat="1" outlineLevel="2" x14ac:dyDescent="0.2">
      <c r="C3162" s="119">
        <v>29</v>
      </c>
      <c r="E3162" s="134"/>
      <c r="F3162" s="159" t="s">
        <v>152</v>
      </c>
      <c r="H3162" s="72" t="s">
        <v>180</v>
      </c>
      <c r="P3162" s="149"/>
      <c r="Q3162" s="135" t="s">
        <v>110</v>
      </c>
      <c r="R3162" s="136"/>
      <c r="S3162" s="88"/>
      <c r="T3162" s="88"/>
      <c r="U3162" s="137">
        <v>0</v>
      </c>
      <c r="V3162" s="137">
        <v>0</v>
      </c>
      <c r="W3162" s="138">
        <v>0</v>
      </c>
      <c r="X3162" s="137">
        <v>0</v>
      </c>
      <c r="Y3162" s="88">
        <v>0</v>
      </c>
      <c r="Z3162" s="88">
        <v>0</v>
      </c>
      <c r="AA3162" s="88">
        <v>0</v>
      </c>
      <c r="AB3162" s="88">
        <v>0</v>
      </c>
      <c r="AC3162" s="88">
        <v>0</v>
      </c>
      <c r="AD3162" s="88">
        <v>0</v>
      </c>
      <c r="AE3162" s="88">
        <v>0</v>
      </c>
      <c r="AF3162" s="88">
        <v>0</v>
      </c>
      <c r="AG3162" s="88">
        <v>0</v>
      </c>
      <c r="AH3162" s="139">
        <v>0</v>
      </c>
      <c r="AI3162" s="139">
        <v>0</v>
      </c>
      <c r="AU3162" s="88"/>
    </row>
    <row r="3163" spans="3:47" s="11" customFormat="1" outlineLevel="2" x14ac:dyDescent="0.2">
      <c r="C3163" s="119">
        <v>29</v>
      </c>
      <c r="E3163" s="134"/>
      <c r="F3163" s="159" t="s">
        <v>152</v>
      </c>
      <c r="H3163" s="72" t="s">
        <v>180</v>
      </c>
      <c r="P3163" s="149"/>
      <c r="Q3163" s="135" t="s">
        <v>110</v>
      </c>
      <c r="R3163" s="136"/>
      <c r="S3163" s="88"/>
      <c r="T3163" s="88"/>
      <c r="U3163" s="137">
        <v>0</v>
      </c>
      <c r="V3163" s="137">
        <v>0</v>
      </c>
      <c r="W3163" s="138">
        <v>0</v>
      </c>
      <c r="X3163" s="137">
        <v>0</v>
      </c>
      <c r="Y3163" s="88">
        <v>0</v>
      </c>
      <c r="Z3163" s="88">
        <v>0</v>
      </c>
      <c r="AA3163" s="88">
        <v>0</v>
      </c>
      <c r="AB3163" s="88">
        <v>0</v>
      </c>
      <c r="AC3163" s="88">
        <v>0</v>
      </c>
      <c r="AD3163" s="88">
        <v>0</v>
      </c>
      <c r="AE3163" s="88">
        <v>0</v>
      </c>
      <c r="AF3163" s="88">
        <v>0</v>
      </c>
      <c r="AG3163" s="88">
        <v>0</v>
      </c>
      <c r="AH3163" s="139">
        <v>0</v>
      </c>
      <c r="AI3163" s="139">
        <v>0</v>
      </c>
      <c r="AU3163" s="88"/>
    </row>
    <row r="3164" spans="3:47" s="11" customFormat="1" outlineLevel="2" x14ac:dyDescent="0.2">
      <c r="C3164" s="119">
        <v>29</v>
      </c>
      <c r="E3164" s="134"/>
      <c r="F3164" s="159" t="s">
        <v>152</v>
      </c>
      <c r="H3164" s="72" t="s">
        <v>180</v>
      </c>
      <c r="P3164" s="149"/>
      <c r="Q3164" s="135" t="s">
        <v>110</v>
      </c>
      <c r="R3164" s="136"/>
      <c r="S3164" s="88"/>
      <c r="T3164" s="88"/>
      <c r="U3164" s="137">
        <v>0</v>
      </c>
      <c r="V3164" s="137">
        <v>0</v>
      </c>
      <c r="W3164" s="138">
        <v>0</v>
      </c>
      <c r="X3164" s="137">
        <v>0</v>
      </c>
      <c r="Y3164" s="88">
        <v>0</v>
      </c>
      <c r="Z3164" s="88">
        <v>0</v>
      </c>
      <c r="AA3164" s="88">
        <v>0</v>
      </c>
      <c r="AB3164" s="88">
        <v>0</v>
      </c>
      <c r="AC3164" s="88">
        <v>0</v>
      </c>
      <c r="AD3164" s="88">
        <v>0</v>
      </c>
      <c r="AE3164" s="88">
        <v>0</v>
      </c>
      <c r="AF3164" s="88">
        <v>0</v>
      </c>
      <c r="AG3164" s="88">
        <v>0</v>
      </c>
      <c r="AH3164" s="139">
        <v>0</v>
      </c>
      <c r="AI3164" s="139">
        <v>0</v>
      </c>
      <c r="AU3164" s="88"/>
    </row>
    <row r="3165" spans="3:47" s="11" customFormat="1" outlineLevel="2" x14ac:dyDescent="0.2">
      <c r="C3165" s="119">
        <v>29</v>
      </c>
      <c r="E3165" s="134"/>
      <c r="F3165" s="159" t="s">
        <v>152</v>
      </c>
      <c r="H3165" s="72" t="s">
        <v>180</v>
      </c>
      <c r="P3165" s="149"/>
      <c r="Q3165" s="135" t="s">
        <v>110</v>
      </c>
      <c r="R3165" s="136"/>
      <c r="S3165" s="88"/>
      <c r="T3165" s="88"/>
      <c r="U3165" s="137">
        <v>0</v>
      </c>
      <c r="V3165" s="137">
        <v>0</v>
      </c>
      <c r="W3165" s="138">
        <v>0</v>
      </c>
      <c r="X3165" s="137">
        <v>0</v>
      </c>
      <c r="Y3165" s="88">
        <v>0</v>
      </c>
      <c r="Z3165" s="88">
        <v>0</v>
      </c>
      <c r="AA3165" s="88">
        <v>0</v>
      </c>
      <c r="AB3165" s="88">
        <v>0</v>
      </c>
      <c r="AC3165" s="88">
        <v>0</v>
      </c>
      <c r="AD3165" s="88">
        <v>0</v>
      </c>
      <c r="AE3165" s="88">
        <v>0</v>
      </c>
      <c r="AF3165" s="88">
        <v>0</v>
      </c>
      <c r="AG3165" s="88">
        <v>0</v>
      </c>
      <c r="AH3165" s="139">
        <v>0</v>
      </c>
      <c r="AI3165" s="139">
        <v>0</v>
      </c>
      <c r="AU3165" s="88"/>
    </row>
    <row r="3166" spans="3:47" s="11" customFormat="1" outlineLevel="2" x14ac:dyDescent="0.2">
      <c r="C3166" s="119">
        <v>29</v>
      </c>
      <c r="E3166" s="140"/>
      <c r="F3166" s="160" t="s">
        <v>152</v>
      </c>
      <c r="G3166" s="142"/>
      <c r="H3166" s="161" t="s">
        <v>180</v>
      </c>
      <c r="I3166" s="142"/>
      <c r="J3166" s="142"/>
      <c r="K3166" s="142"/>
      <c r="L3166" s="142"/>
      <c r="M3166" s="142"/>
      <c r="N3166" s="142"/>
      <c r="O3166" s="142"/>
      <c r="P3166" s="155"/>
      <c r="Q3166" s="143" t="s">
        <v>110</v>
      </c>
      <c r="R3166" s="144"/>
      <c r="S3166" s="145"/>
      <c r="T3166" s="145"/>
      <c r="U3166" s="146">
        <v>0</v>
      </c>
      <c r="V3166" s="146">
        <v>0</v>
      </c>
      <c r="W3166" s="147">
        <v>0</v>
      </c>
      <c r="X3166" s="146">
        <v>0</v>
      </c>
      <c r="Y3166" s="145">
        <v>0</v>
      </c>
      <c r="Z3166" s="145">
        <v>0</v>
      </c>
      <c r="AA3166" s="145">
        <v>0</v>
      </c>
      <c r="AB3166" s="145">
        <v>0</v>
      </c>
      <c r="AC3166" s="145">
        <v>0</v>
      </c>
      <c r="AD3166" s="145">
        <v>0</v>
      </c>
      <c r="AE3166" s="145">
        <v>0</v>
      </c>
      <c r="AF3166" s="145">
        <v>0</v>
      </c>
      <c r="AG3166" s="145">
        <v>0</v>
      </c>
      <c r="AH3166" s="148">
        <v>0</v>
      </c>
      <c r="AI3166" s="148">
        <v>0</v>
      </c>
      <c r="AU3166" s="88"/>
    </row>
    <row r="3167" spans="3:47" s="11" customFormat="1" outlineLevel="2" x14ac:dyDescent="0.2">
      <c r="C3167" s="119">
        <v>29</v>
      </c>
      <c r="F3167" s="159"/>
      <c r="P3167" s="149" t="s">
        <v>181</v>
      </c>
      <c r="Q3167" s="16" t="s">
        <v>110</v>
      </c>
      <c r="R3167" s="150"/>
      <c r="S3167" s="150"/>
      <c r="T3167" s="150"/>
      <c r="U3167" s="150">
        <v>1419.9675100186669</v>
      </c>
      <c r="V3167" s="150">
        <v>1509.783216110028</v>
      </c>
      <c r="W3167" s="150">
        <v>1558.5759157399757</v>
      </c>
      <c r="X3167" s="150">
        <v>1954.0957543236148</v>
      </c>
      <c r="Y3167" s="150">
        <v>2089.356968057687</v>
      </c>
      <c r="Z3167" s="150">
        <v>1802.8271116528645</v>
      </c>
      <c r="AA3167" s="150">
        <v>1844.4984694544432</v>
      </c>
      <c r="AB3167" s="150">
        <v>2568.3019610480378</v>
      </c>
      <c r="AC3167" s="150">
        <v>1861.1630651427574</v>
      </c>
      <c r="AD3167" s="150">
        <v>2077.1138919740752</v>
      </c>
      <c r="AE3167" s="150">
        <v>1993.2870418690538</v>
      </c>
      <c r="AF3167" s="150">
        <v>2402.6459405242672</v>
      </c>
      <c r="AG3167" s="150">
        <v>2111.4837323711054</v>
      </c>
      <c r="AH3167" s="150">
        <v>2176.4950255738668</v>
      </c>
      <c r="AI3167" s="150">
        <v>2122.1503576336258</v>
      </c>
      <c r="AU3167" s="88"/>
    </row>
    <row r="3168" spans="3:47" s="11" customFormat="1" outlineLevel="2" x14ac:dyDescent="0.2">
      <c r="C3168" s="119">
        <v>29</v>
      </c>
      <c r="P3168" s="149" t="s">
        <v>182</v>
      </c>
      <c r="Q3168" s="16" t="s">
        <v>110</v>
      </c>
      <c r="R3168" s="150"/>
      <c r="S3168" s="150"/>
      <c r="T3168" s="150"/>
      <c r="U3168" s="150">
        <v>0</v>
      </c>
      <c r="V3168" s="150">
        <v>0</v>
      </c>
      <c r="W3168" s="150">
        <v>0</v>
      </c>
      <c r="X3168" s="150">
        <v>0</v>
      </c>
      <c r="Y3168" s="150">
        <v>0</v>
      </c>
      <c r="Z3168" s="150">
        <v>0</v>
      </c>
      <c r="AA3168" s="150">
        <v>0</v>
      </c>
      <c r="AB3168" s="150">
        <v>0</v>
      </c>
      <c r="AC3168" s="150">
        <v>0</v>
      </c>
      <c r="AD3168" s="150">
        <v>0</v>
      </c>
      <c r="AE3168" s="150">
        <v>0</v>
      </c>
      <c r="AF3168" s="150">
        <v>0</v>
      </c>
      <c r="AG3168" s="150">
        <v>0</v>
      </c>
      <c r="AH3168" s="150">
        <v>0</v>
      </c>
      <c r="AI3168" s="150">
        <v>0</v>
      </c>
      <c r="AU3168" s="88"/>
    </row>
    <row r="3169" spans="3:47" s="11" customFormat="1" outlineLevel="2" x14ac:dyDescent="0.2">
      <c r="C3169" s="119">
        <v>29</v>
      </c>
      <c r="F3169" s="124"/>
      <c r="P3169" s="149" t="s">
        <v>183</v>
      </c>
      <c r="Q3169" s="16" t="s">
        <v>110</v>
      </c>
      <c r="R3169" s="150"/>
      <c r="S3169" s="150"/>
      <c r="T3169" s="150"/>
      <c r="U3169" s="150">
        <v>1419.9675100186669</v>
      </c>
      <c r="V3169" s="150">
        <v>1509.783216110028</v>
      </c>
      <c r="W3169" s="150">
        <v>1558.5759157399757</v>
      </c>
      <c r="X3169" s="150">
        <v>1954.0957543236148</v>
      </c>
      <c r="Y3169" s="150">
        <v>2089.356968057687</v>
      </c>
      <c r="Z3169" s="150">
        <v>1802.8271116528645</v>
      </c>
      <c r="AA3169" s="150">
        <v>1844.4984694544432</v>
      </c>
      <c r="AB3169" s="150">
        <v>2568.3019610480378</v>
      </c>
      <c r="AC3169" s="150">
        <v>1861.1630651427574</v>
      </c>
      <c r="AD3169" s="150">
        <v>2077.1138919740752</v>
      </c>
      <c r="AE3169" s="150">
        <v>1993.2870418690538</v>
      </c>
      <c r="AF3169" s="150">
        <v>2402.6459405242672</v>
      </c>
      <c r="AG3169" s="150">
        <v>2111.4837323711054</v>
      </c>
      <c r="AH3169" s="150">
        <v>2176.4950255738668</v>
      </c>
      <c r="AI3169" s="150">
        <v>2122.1503576336258</v>
      </c>
      <c r="AU3169" s="88"/>
    </row>
    <row r="3170" spans="3:47" s="11" customFormat="1" outlineLevel="2" x14ac:dyDescent="0.2">
      <c r="C3170" s="119">
        <v>29</v>
      </c>
      <c r="F3170" s="124"/>
      <c r="P3170" s="149"/>
      <c r="Q3170" s="16"/>
      <c r="R3170" s="88"/>
      <c r="S3170" s="88"/>
      <c r="T3170" s="88"/>
      <c r="U3170" s="88"/>
      <c r="V3170" s="88"/>
      <c r="W3170" s="88"/>
      <c r="X3170" s="88"/>
      <c r="Y3170" s="88"/>
      <c r="Z3170" s="88"/>
      <c r="AA3170" s="88"/>
      <c r="AB3170" s="88"/>
      <c r="AC3170" s="88"/>
      <c r="AD3170" s="88"/>
      <c r="AE3170" s="88"/>
      <c r="AF3170" s="88"/>
      <c r="AG3170" s="88"/>
      <c r="AH3170" s="88"/>
      <c r="AI3170" s="88"/>
      <c r="AU3170" s="88"/>
    </row>
    <row r="3171" spans="3:47" outlineLevel="1" x14ac:dyDescent="0.2">
      <c r="C3171" s="119">
        <v>29</v>
      </c>
      <c r="D3171" s="11"/>
      <c r="E3171" s="162" t="s">
        <v>184</v>
      </c>
      <c r="F3171" s="121"/>
      <c r="G3171" s="121"/>
      <c r="H3171" s="121"/>
      <c r="I3171" s="121"/>
      <c r="J3171" s="121"/>
      <c r="K3171" s="121"/>
      <c r="L3171" s="121"/>
      <c r="M3171" s="121"/>
      <c r="N3171" s="121"/>
      <c r="O3171" s="121"/>
      <c r="P3171" s="121"/>
      <c r="Q3171" s="122"/>
      <c r="R3171" s="123"/>
      <c r="S3171" s="123"/>
      <c r="T3171" s="123"/>
      <c r="U3171" s="123"/>
      <c r="V3171" s="123"/>
      <c r="W3171" s="123"/>
      <c r="X3171" s="123"/>
      <c r="Y3171" s="123"/>
      <c r="Z3171" s="123"/>
      <c r="AA3171" s="123"/>
      <c r="AB3171" s="123"/>
      <c r="AC3171" s="123"/>
      <c r="AD3171" s="123"/>
      <c r="AE3171" s="123"/>
      <c r="AF3171" s="123"/>
      <c r="AG3171" s="123"/>
      <c r="AH3171" s="123"/>
      <c r="AI3171" s="123"/>
      <c r="AT3171" s="11"/>
      <c r="AU3171" s="88"/>
    </row>
    <row r="3172" spans="3:47" outlineLevel="2" x14ac:dyDescent="0.2">
      <c r="C3172" s="119">
        <v>29</v>
      </c>
      <c r="D3172" s="11"/>
      <c r="E3172" s="11"/>
      <c r="F3172" s="11"/>
      <c r="G3172" s="16"/>
      <c r="H3172" s="163" t="s">
        <v>6</v>
      </c>
      <c r="I3172" s="163" t="s">
        <v>5</v>
      </c>
      <c r="J3172" s="163" t="s">
        <v>129</v>
      </c>
      <c r="K3172" s="163" t="s">
        <v>128</v>
      </c>
      <c r="L3172" s="11"/>
      <c r="M3172" s="11"/>
      <c r="N3172" s="11"/>
      <c r="O3172" s="11"/>
      <c r="P3172" s="149"/>
      <c r="Q3172" s="164"/>
      <c r="V3172" s="165"/>
      <c r="W3172" s="150"/>
      <c r="X3172" s="150"/>
      <c r="Y3172" s="150"/>
      <c r="Z3172" s="150"/>
      <c r="AA3172" s="150"/>
      <c r="AB3172" s="150"/>
      <c r="AC3172" s="150"/>
      <c r="AD3172" s="150"/>
      <c r="AE3172" s="150"/>
      <c r="AF3172" s="150"/>
      <c r="AG3172" s="150"/>
      <c r="AH3172" s="150"/>
      <c r="AI3172" s="150"/>
      <c r="AT3172" s="11"/>
      <c r="AU3172" s="88"/>
    </row>
    <row r="3173" spans="3:47" outlineLevel="2" x14ac:dyDescent="0.2">
      <c r="C3173" s="119">
        <v>29</v>
      </c>
      <c r="D3173" s="167" t="s">
        <v>441</v>
      </c>
      <c r="E3173" s="11"/>
      <c r="F3173" s="125" t="s">
        <v>209</v>
      </c>
      <c r="G3173" s="168" t="s">
        <v>130</v>
      </c>
      <c r="H3173" s="169" t="s">
        <v>221</v>
      </c>
      <c r="I3173" s="170" t="s">
        <v>221</v>
      </c>
      <c r="J3173" s="170">
        <v>0</v>
      </c>
      <c r="K3173" s="171">
        <v>1</v>
      </c>
      <c r="L3173" s="11"/>
      <c r="M3173" s="11"/>
      <c r="N3173" s="11"/>
      <c r="O3173" s="11"/>
      <c r="P3173" s="149"/>
      <c r="Q3173" s="164"/>
      <c r="V3173" s="165"/>
      <c r="W3173" s="11"/>
      <c r="X3173" s="11"/>
      <c r="Y3173" s="150"/>
      <c r="Z3173" s="150"/>
      <c r="AA3173" s="150"/>
      <c r="AB3173" s="150"/>
      <c r="AC3173" s="150"/>
      <c r="AD3173" s="150"/>
      <c r="AE3173" s="150"/>
      <c r="AF3173" s="150"/>
      <c r="AG3173" s="11"/>
      <c r="AH3173" s="11"/>
      <c r="AI3173" s="11"/>
      <c r="AT3173" s="11"/>
      <c r="AU3173" s="88"/>
    </row>
    <row r="3174" spans="3:47" outlineLevel="2" x14ac:dyDescent="0.2">
      <c r="C3174" s="119">
        <v>29</v>
      </c>
      <c r="D3174" s="167" t="s">
        <v>441</v>
      </c>
      <c r="E3174" s="11"/>
      <c r="F3174" s="134" t="s">
        <v>31</v>
      </c>
      <c r="G3174" s="16" t="s">
        <v>130</v>
      </c>
      <c r="H3174" s="172">
        <v>1</v>
      </c>
      <c r="I3174" s="173">
        <v>0</v>
      </c>
      <c r="J3174" s="173">
        <v>0</v>
      </c>
      <c r="K3174" s="174">
        <v>1</v>
      </c>
      <c r="L3174" s="11"/>
      <c r="M3174" s="11"/>
      <c r="N3174" s="11"/>
      <c r="O3174" s="11"/>
      <c r="P3174" s="149"/>
      <c r="Q3174" s="164"/>
      <c r="V3174" s="165"/>
      <c r="W3174" s="11"/>
      <c r="X3174" s="11"/>
      <c r="Y3174" s="150"/>
      <c r="Z3174" s="150"/>
      <c r="AA3174" s="150"/>
      <c r="AB3174" s="150"/>
      <c r="AC3174" s="150"/>
      <c r="AD3174" s="150"/>
      <c r="AE3174" s="150"/>
      <c r="AF3174" s="150"/>
      <c r="AG3174" s="11"/>
      <c r="AH3174" s="11"/>
      <c r="AI3174" s="11"/>
      <c r="AT3174" s="11"/>
      <c r="AU3174" s="88"/>
    </row>
    <row r="3175" spans="3:47" outlineLevel="2" x14ac:dyDescent="0.2">
      <c r="C3175" s="119">
        <v>29</v>
      </c>
      <c r="D3175" s="167" t="s">
        <v>441</v>
      </c>
      <c r="E3175" s="11"/>
      <c r="F3175" s="134" t="s">
        <v>28</v>
      </c>
      <c r="G3175" s="16" t="s">
        <v>130</v>
      </c>
      <c r="H3175" s="172">
        <v>1</v>
      </c>
      <c r="I3175" s="173">
        <v>0</v>
      </c>
      <c r="J3175" s="173">
        <v>0</v>
      </c>
      <c r="K3175" s="174">
        <v>1</v>
      </c>
      <c r="L3175" s="11"/>
      <c r="M3175" s="11"/>
      <c r="N3175" s="11"/>
      <c r="O3175" s="11"/>
      <c r="P3175" s="149"/>
      <c r="Q3175" s="164"/>
      <c r="V3175" s="165"/>
      <c r="W3175" s="150"/>
      <c r="X3175" s="150"/>
      <c r="Y3175" s="150"/>
      <c r="Z3175" s="150"/>
      <c r="AA3175" s="150"/>
      <c r="AB3175" s="150"/>
      <c r="AC3175" s="150"/>
      <c r="AD3175" s="150"/>
      <c r="AE3175" s="150"/>
      <c r="AF3175" s="150"/>
      <c r="AG3175" s="11"/>
      <c r="AH3175" s="11"/>
      <c r="AI3175" s="11"/>
      <c r="AT3175" s="11"/>
      <c r="AU3175" s="88"/>
    </row>
    <row r="3176" spans="3:47" outlineLevel="2" x14ac:dyDescent="0.2">
      <c r="C3176" s="119">
        <v>29</v>
      </c>
      <c r="D3176" s="167" t="s">
        <v>441</v>
      </c>
      <c r="E3176" s="11"/>
      <c r="F3176" s="134" t="s">
        <v>210</v>
      </c>
      <c r="G3176" s="16" t="s">
        <v>130</v>
      </c>
      <c r="H3176" s="172">
        <v>0.8</v>
      </c>
      <c r="I3176" s="173">
        <v>0.19999999999999996</v>
      </c>
      <c r="J3176" s="173">
        <v>0</v>
      </c>
      <c r="K3176" s="174">
        <v>1</v>
      </c>
      <c r="L3176" s="11"/>
      <c r="M3176" s="11"/>
      <c r="N3176" s="11"/>
      <c r="O3176" s="11"/>
      <c r="P3176" s="149"/>
      <c r="Q3176" s="164"/>
      <c r="V3176" s="165"/>
      <c r="W3176" s="150"/>
      <c r="X3176" s="150"/>
      <c r="Y3176" s="150"/>
      <c r="Z3176" s="150"/>
      <c r="AA3176" s="150"/>
      <c r="AB3176" s="150"/>
      <c r="AC3176" s="150"/>
      <c r="AD3176" s="150"/>
      <c r="AE3176" s="150"/>
      <c r="AF3176" s="150"/>
      <c r="AG3176" s="11"/>
      <c r="AH3176" s="11"/>
      <c r="AI3176" s="11"/>
      <c r="AT3176" s="11"/>
      <c r="AU3176" s="88"/>
    </row>
    <row r="3177" spans="3:47" outlineLevel="2" x14ac:dyDescent="0.2">
      <c r="C3177" s="119">
        <v>29</v>
      </c>
      <c r="D3177" s="167" t="s">
        <v>441</v>
      </c>
      <c r="E3177" s="11"/>
      <c r="F3177" s="134" t="s">
        <v>211</v>
      </c>
      <c r="G3177" s="16" t="s">
        <v>130</v>
      </c>
      <c r="H3177" s="172">
        <v>1</v>
      </c>
      <c r="I3177" s="173">
        <v>0</v>
      </c>
      <c r="J3177" s="173">
        <v>0</v>
      </c>
      <c r="K3177" s="174">
        <v>1</v>
      </c>
      <c r="L3177" s="11"/>
      <c r="M3177" s="11"/>
      <c r="N3177" s="11"/>
      <c r="O3177" s="11"/>
      <c r="P3177" s="149"/>
      <c r="Q3177" s="164"/>
      <c r="V3177" s="165"/>
      <c r="W3177" s="150"/>
      <c r="X3177" s="150"/>
      <c r="Y3177" s="150"/>
      <c r="Z3177" s="150"/>
      <c r="AA3177" s="150"/>
      <c r="AB3177" s="150"/>
      <c r="AC3177" s="150"/>
      <c r="AD3177" s="150"/>
      <c r="AE3177" s="150"/>
      <c r="AF3177" s="150"/>
      <c r="AG3177" s="11"/>
      <c r="AH3177" s="11"/>
      <c r="AI3177" s="11"/>
      <c r="AT3177" s="11"/>
      <c r="AU3177" s="88"/>
    </row>
    <row r="3178" spans="3:47" outlineLevel="2" x14ac:dyDescent="0.2">
      <c r="C3178" s="119">
        <v>29</v>
      </c>
      <c r="D3178" s="167" t="s">
        <v>441</v>
      </c>
      <c r="E3178" s="11"/>
      <c r="F3178" s="134" t="s">
        <v>212</v>
      </c>
      <c r="G3178" s="16" t="s">
        <v>130</v>
      </c>
      <c r="H3178" s="172">
        <v>0.8</v>
      </c>
      <c r="I3178" s="173">
        <v>0.19999999999999996</v>
      </c>
      <c r="J3178" s="173">
        <v>0</v>
      </c>
      <c r="K3178" s="174">
        <v>1</v>
      </c>
      <c r="L3178" s="11"/>
      <c r="M3178" s="11"/>
      <c r="N3178" s="11"/>
      <c r="O3178" s="11"/>
      <c r="P3178" s="149"/>
      <c r="Q3178" s="164"/>
      <c r="V3178" s="165"/>
      <c r="W3178" s="150"/>
      <c r="X3178" s="150"/>
      <c r="Y3178" s="150"/>
      <c r="Z3178" s="150"/>
      <c r="AA3178" s="150"/>
      <c r="AB3178" s="150"/>
      <c r="AC3178" s="150"/>
      <c r="AD3178" s="150"/>
      <c r="AE3178" s="150"/>
      <c r="AF3178" s="150"/>
      <c r="AG3178" s="11"/>
      <c r="AH3178" s="11"/>
      <c r="AI3178" s="11"/>
      <c r="AT3178" s="11"/>
      <c r="AU3178" s="88"/>
    </row>
    <row r="3179" spans="3:47" outlineLevel="2" x14ac:dyDescent="0.2">
      <c r="C3179" s="119">
        <v>29</v>
      </c>
      <c r="D3179" s="167" t="s">
        <v>441</v>
      </c>
      <c r="E3179" s="11"/>
      <c r="F3179" s="134" t="s">
        <v>213</v>
      </c>
      <c r="G3179" s="16" t="s">
        <v>130</v>
      </c>
      <c r="H3179" s="172">
        <v>1</v>
      </c>
      <c r="I3179" s="173">
        <v>0</v>
      </c>
      <c r="J3179" s="173">
        <v>0</v>
      </c>
      <c r="K3179" s="174">
        <v>1</v>
      </c>
      <c r="L3179" s="11"/>
      <c r="M3179" s="11"/>
      <c r="N3179" s="11"/>
      <c r="O3179" s="11"/>
      <c r="P3179" s="149"/>
      <c r="Q3179" s="164"/>
      <c r="V3179" s="165"/>
      <c r="W3179" s="150"/>
      <c r="X3179" s="150"/>
      <c r="Y3179" s="150"/>
      <c r="Z3179" s="150"/>
      <c r="AA3179" s="150"/>
      <c r="AB3179" s="150"/>
      <c r="AC3179" s="150"/>
      <c r="AD3179" s="150"/>
      <c r="AE3179" s="150"/>
      <c r="AF3179" s="150"/>
      <c r="AG3179" s="11"/>
      <c r="AH3179" s="11"/>
      <c r="AI3179" s="11"/>
      <c r="AT3179" s="11"/>
      <c r="AU3179" s="88"/>
    </row>
    <row r="3180" spans="3:47" outlineLevel="2" x14ac:dyDescent="0.2">
      <c r="C3180" s="119">
        <v>29</v>
      </c>
      <c r="D3180" s="167" t="s">
        <v>441</v>
      </c>
      <c r="E3180" s="11"/>
      <c r="F3180" s="134" t="s">
        <v>214</v>
      </c>
      <c r="G3180" s="16" t="s">
        <v>130</v>
      </c>
      <c r="H3180" s="172">
        <v>0.8</v>
      </c>
      <c r="I3180" s="173">
        <v>0.19999999999999996</v>
      </c>
      <c r="J3180" s="173">
        <v>0</v>
      </c>
      <c r="K3180" s="174">
        <v>1</v>
      </c>
      <c r="L3180" s="11"/>
      <c r="M3180" s="11"/>
      <c r="N3180" s="11"/>
      <c r="O3180" s="11"/>
      <c r="P3180" s="149"/>
      <c r="Q3180" s="164"/>
      <c r="V3180" s="165"/>
      <c r="W3180" s="150"/>
      <c r="X3180" s="150"/>
      <c r="Y3180" s="150"/>
      <c r="Z3180" s="150"/>
      <c r="AA3180" s="150"/>
      <c r="AB3180" s="150"/>
      <c r="AC3180" s="150"/>
      <c r="AD3180" s="150"/>
      <c r="AE3180" s="150"/>
      <c r="AF3180" s="150"/>
      <c r="AG3180" s="11"/>
      <c r="AH3180" s="11"/>
      <c r="AI3180" s="11"/>
      <c r="AT3180" s="11"/>
      <c r="AU3180" s="88"/>
    </row>
    <row r="3181" spans="3:47" outlineLevel="2" x14ac:dyDescent="0.2">
      <c r="C3181" s="119">
        <v>29</v>
      </c>
      <c r="D3181" s="167" t="s">
        <v>441</v>
      </c>
      <c r="E3181" s="11"/>
      <c r="F3181" s="134" t="s">
        <v>215</v>
      </c>
      <c r="G3181" s="16" t="s">
        <v>130</v>
      </c>
      <c r="H3181" s="172">
        <v>1</v>
      </c>
      <c r="I3181" s="173">
        <v>0</v>
      </c>
      <c r="J3181" s="173">
        <v>0</v>
      </c>
      <c r="K3181" s="174">
        <v>1</v>
      </c>
      <c r="L3181" s="11"/>
      <c r="M3181" s="11"/>
      <c r="N3181" s="11"/>
      <c r="O3181" s="11"/>
      <c r="P3181" s="149"/>
      <c r="Q3181" s="164"/>
      <c r="V3181" s="165"/>
      <c r="W3181" s="150"/>
      <c r="X3181" s="150"/>
      <c r="Y3181" s="150"/>
      <c r="Z3181" s="150"/>
      <c r="AA3181" s="150"/>
      <c r="AB3181" s="150"/>
      <c r="AC3181" s="150"/>
      <c r="AD3181" s="150"/>
      <c r="AE3181" s="150"/>
      <c r="AF3181" s="150"/>
      <c r="AG3181" s="11"/>
      <c r="AH3181" s="11"/>
      <c r="AI3181" s="11"/>
      <c r="AT3181" s="11"/>
      <c r="AU3181" s="88"/>
    </row>
    <row r="3182" spans="3:47" outlineLevel="2" x14ac:dyDescent="0.2">
      <c r="C3182" s="119">
        <v>29</v>
      </c>
      <c r="D3182" s="167" t="s">
        <v>441</v>
      </c>
      <c r="E3182" s="11"/>
      <c r="F3182" s="175" t="s">
        <v>216</v>
      </c>
      <c r="G3182" s="16" t="s">
        <v>130</v>
      </c>
      <c r="H3182" s="172">
        <v>1</v>
      </c>
      <c r="I3182" s="173">
        <v>0</v>
      </c>
      <c r="J3182" s="173">
        <v>0</v>
      </c>
      <c r="K3182" s="174">
        <v>1</v>
      </c>
      <c r="L3182" s="11"/>
      <c r="M3182" s="11"/>
      <c r="N3182" s="11"/>
      <c r="O3182" s="11"/>
      <c r="P3182" s="149"/>
      <c r="Q3182" s="164"/>
      <c r="V3182" s="165"/>
      <c r="W3182" s="150"/>
      <c r="X3182" s="150"/>
      <c r="Y3182" s="150"/>
      <c r="Z3182" s="150"/>
      <c r="AA3182" s="150"/>
      <c r="AB3182" s="150"/>
      <c r="AC3182" s="150"/>
      <c r="AD3182" s="150"/>
      <c r="AE3182" s="150"/>
      <c r="AF3182" s="150"/>
      <c r="AG3182" s="11"/>
      <c r="AH3182" s="11"/>
      <c r="AI3182" s="11"/>
      <c r="AT3182" s="11"/>
      <c r="AU3182" s="88"/>
    </row>
    <row r="3183" spans="3:47" outlineLevel="2" x14ac:dyDescent="0.2">
      <c r="C3183" s="119">
        <v>29</v>
      </c>
      <c r="D3183" s="167" t="s">
        <v>441</v>
      </c>
      <c r="E3183" s="11"/>
      <c r="F3183" s="175" t="s">
        <v>33</v>
      </c>
      <c r="G3183" s="16" t="s">
        <v>130</v>
      </c>
      <c r="H3183" s="172">
        <v>1</v>
      </c>
      <c r="I3183" s="173">
        <v>0</v>
      </c>
      <c r="J3183" s="173">
        <v>0</v>
      </c>
      <c r="K3183" s="174">
        <v>1</v>
      </c>
      <c r="L3183" s="11"/>
      <c r="M3183" s="11"/>
      <c r="N3183" s="11"/>
      <c r="O3183" s="11"/>
      <c r="P3183" s="149"/>
      <c r="Q3183" s="164"/>
      <c r="V3183" s="165"/>
      <c r="W3183" s="150"/>
      <c r="X3183" s="150"/>
      <c r="Y3183" s="150"/>
      <c r="Z3183" s="150"/>
      <c r="AA3183" s="150"/>
      <c r="AB3183" s="150"/>
      <c r="AC3183" s="150"/>
      <c r="AD3183" s="150"/>
      <c r="AE3183" s="150"/>
      <c r="AF3183" s="150"/>
      <c r="AG3183" s="11"/>
      <c r="AH3183" s="11"/>
      <c r="AI3183" s="11"/>
      <c r="AT3183" s="11"/>
      <c r="AU3183" s="88"/>
    </row>
    <row r="3184" spans="3:47" outlineLevel="2" x14ac:dyDescent="0.2">
      <c r="C3184" s="119">
        <v>29</v>
      </c>
      <c r="D3184" s="167" t="s">
        <v>441</v>
      </c>
      <c r="E3184" s="11"/>
      <c r="F3184" s="175" t="s">
        <v>34</v>
      </c>
      <c r="G3184" s="16" t="s">
        <v>130</v>
      </c>
      <c r="H3184" s="172">
        <v>1</v>
      </c>
      <c r="I3184" s="173">
        <v>0</v>
      </c>
      <c r="J3184" s="173">
        <v>0</v>
      </c>
      <c r="K3184" s="174">
        <v>1</v>
      </c>
      <c r="L3184" s="11"/>
      <c r="M3184" s="11"/>
      <c r="N3184" s="11"/>
      <c r="O3184" s="11"/>
      <c r="P3184" s="149"/>
      <c r="Q3184" s="164"/>
      <c r="V3184" s="165"/>
      <c r="W3184" s="150"/>
      <c r="X3184" s="150"/>
      <c r="Y3184" s="150"/>
      <c r="Z3184" s="150"/>
      <c r="AA3184" s="150"/>
      <c r="AB3184" s="150"/>
      <c r="AC3184" s="150"/>
      <c r="AD3184" s="150"/>
      <c r="AE3184" s="150"/>
      <c r="AF3184" s="150"/>
      <c r="AG3184" s="11"/>
      <c r="AH3184" s="11"/>
      <c r="AI3184" s="11"/>
      <c r="AT3184" s="11"/>
      <c r="AU3184" s="88"/>
    </row>
    <row r="3185" spans="3:47" outlineLevel="2" x14ac:dyDescent="0.2">
      <c r="C3185" s="119">
        <v>29</v>
      </c>
      <c r="D3185" s="167" t="s">
        <v>441</v>
      </c>
      <c r="E3185" s="11"/>
      <c r="F3185" s="175" t="s">
        <v>217</v>
      </c>
      <c r="G3185" s="16" t="s">
        <v>130</v>
      </c>
      <c r="H3185" s="172">
        <v>1</v>
      </c>
      <c r="I3185" s="173">
        <v>0</v>
      </c>
      <c r="J3185" s="173">
        <v>0</v>
      </c>
      <c r="K3185" s="174">
        <v>1</v>
      </c>
      <c r="L3185" s="11"/>
      <c r="M3185" s="11"/>
      <c r="N3185" s="11"/>
      <c r="O3185" s="11"/>
      <c r="P3185" s="149"/>
      <c r="Q3185" s="164"/>
      <c r="V3185" s="165"/>
      <c r="W3185" s="150"/>
      <c r="X3185" s="150"/>
      <c r="Y3185" s="150"/>
      <c r="Z3185" s="150"/>
      <c r="AA3185" s="150"/>
      <c r="AB3185" s="150"/>
      <c r="AC3185" s="150"/>
      <c r="AD3185" s="150"/>
      <c r="AE3185" s="150"/>
      <c r="AF3185" s="150"/>
      <c r="AG3185" s="11"/>
      <c r="AH3185" s="11"/>
      <c r="AI3185" s="11"/>
      <c r="AT3185" s="11"/>
      <c r="AU3185" s="88"/>
    </row>
    <row r="3186" spans="3:47" outlineLevel="2" x14ac:dyDescent="0.2">
      <c r="C3186" s="119">
        <v>29</v>
      </c>
      <c r="D3186" s="167" t="s">
        <v>441</v>
      </c>
      <c r="E3186" s="11"/>
      <c r="F3186" s="175" t="s">
        <v>152</v>
      </c>
      <c r="G3186" s="16" t="s">
        <v>130</v>
      </c>
      <c r="H3186" s="172">
        <v>0</v>
      </c>
      <c r="I3186" s="173">
        <v>1</v>
      </c>
      <c r="J3186" s="173">
        <v>0</v>
      </c>
      <c r="K3186" s="174">
        <v>1</v>
      </c>
      <c r="L3186" s="11"/>
      <c r="M3186" s="11"/>
      <c r="N3186" s="11"/>
      <c r="O3186" s="11"/>
      <c r="P3186" s="149"/>
      <c r="Q3186" s="164"/>
      <c r="V3186" s="165"/>
      <c r="W3186" s="150"/>
      <c r="X3186" s="150"/>
      <c r="Y3186" s="150"/>
      <c r="Z3186" s="150"/>
      <c r="AA3186" s="150"/>
      <c r="AB3186" s="150"/>
      <c r="AC3186" s="150"/>
      <c r="AD3186" s="150"/>
      <c r="AE3186" s="150"/>
      <c r="AF3186" s="150"/>
      <c r="AG3186" s="11"/>
      <c r="AH3186" s="11"/>
      <c r="AI3186" s="11"/>
      <c r="AT3186" s="11"/>
      <c r="AU3186" s="88"/>
    </row>
    <row r="3187" spans="3:47" outlineLevel="2" x14ac:dyDescent="0.2">
      <c r="C3187" s="119">
        <v>29</v>
      </c>
      <c r="D3187" s="167" t="s">
        <v>441</v>
      </c>
      <c r="E3187" s="11"/>
      <c r="F3187" s="176" t="s">
        <v>152</v>
      </c>
      <c r="G3187" s="177" t="s">
        <v>130</v>
      </c>
      <c r="H3187" s="178">
        <v>0</v>
      </c>
      <c r="I3187" s="179">
        <v>1</v>
      </c>
      <c r="J3187" s="179">
        <v>0</v>
      </c>
      <c r="K3187" s="180">
        <v>1</v>
      </c>
      <c r="L3187" s="11"/>
      <c r="M3187" s="11"/>
      <c r="N3187" s="11"/>
      <c r="O3187" s="11"/>
      <c r="P3187" s="149"/>
      <c r="Q3187" s="164"/>
      <c r="V3187" s="165"/>
      <c r="W3187" s="150"/>
      <c r="X3187" s="150"/>
      <c r="Y3187" s="150"/>
      <c r="Z3187" s="150"/>
      <c r="AA3187" s="150"/>
      <c r="AB3187" s="150"/>
      <c r="AC3187" s="150"/>
      <c r="AD3187" s="150"/>
      <c r="AE3187" s="150"/>
      <c r="AF3187" s="150"/>
      <c r="AG3187" s="11"/>
      <c r="AH3187" s="11"/>
      <c r="AI3187" s="11"/>
      <c r="AT3187" s="11"/>
      <c r="AU3187" s="88"/>
    </row>
    <row r="3188" spans="3:47" outlineLevel="2" x14ac:dyDescent="0.2">
      <c r="C3188" s="119">
        <v>29</v>
      </c>
      <c r="D3188" s="167" t="s">
        <v>441</v>
      </c>
      <c r="E3188" s="11"/>
      <c r="F3188" s="125" t="s">
        <v>152</v>
      </c>
      <c r="G3188" s="168" t="s">
        <v>130</v>
      </c>
      <c r="H3188" s="172">
        <v>0</v>
      </c>
      <c r="I3188" s="173">
        <v>1</v>
      </c>
      <c r="J3188" s="173">
        <v>0</v>
      </c>
      <c r="K3188" s="174">
        <v>1</v>
      </c>
      <c r="L3188" s="11"/>
      <c r="M3188" s="11"/>
      <c r="N3188" s="11"/>
      <c r="O3188" s="11"/>
      <c r="P3188" s="149"/>
      <c r="Q3188" s="164"/>
      <c r="V3188" s="165"/>
      <c r="W3188" s="150"/>
      <c r="X3188" s="150"/>
      <c r="Y3188" s="150"/>
      <c r="Z3188" s="150"/>
      <c r="AA3188" s="150"/>
      <c r="AB3188" s="150"/>
      <c r="AC3188" s="150"/>
      <c r="AD3188" s="150"/>
      <c r="AE3188" s="150"/>
      <c r="AF3188" s="150"/>
      <c r="AG3188" s="11"/>
      <c r="AH3188" s="11"/>
      <c r="AI3188" s="11"/>
      <c r="AT3188" s="11"/>
      <c r="AU3188" s="88"/>
    </row>
    <row r="3189" spans="3:47" outlineLevel="2" x14ac:dyDescent="0.2">
      <c r="C3189" s="119">
        <v>29</v>
      </c>
      <c r="D3189" s="167" t="s">
        <v>441</v>
      </c>
      <c r="E3189" s="11"/>
      <c r="F3189" s="134" t="s">
        <v>152</v>
      </c>
      <c r="G3189" s="16" t="s">
        <v>130</v>
      </c>
      <c r="H3189" s="172">
        <v>0</v>
      </c>
      <c r="I3189" s="173">
        <v>1</v>
      </c>
      <c r="J3189" s="173">
        <v>0</v>
      </c>
      <c r="K3189" s="174">
        <v>1</v>
      </c>
      <c r="L3189" s="11"/>
      <c r="M3189" s="11"/>
      <c r="N3189" s="11"/>
      <c r="O3189" s="11"/>
      <c r="P3189" s="149"/>
      <c r="Q3189" s="164"/>
      <c r="V3189" s="165"/>
      <c r="W3189" s="150"/>
      <c r="X3189" s="150"/>
      <c r="Y3189" s="150"/>
      <c r="Z3189" s="150"/>
      <c r="AA3189" s="150"/>
      <c r="AB3189" s="150"/>
      <c r="AC3189" s="150"/>
      <c r="AD3189" s="150"/>
      <c r="AE3189" s="150"/>
      <c r="AF3189" s="150"/>
      <c r="AG3189" s="11"/>
      <c r="AH3189" s="11"/>
      <c r="AI3189" s="11"/>
      <c r="AT3189" s="11"/>
      <c r="AU3189" s="88"/>
    </row>
    <row r="3190" spans="3:47" outlineLevel="2" x14ac:dyDescent="0.2">
      <c r="C3190" s="119">
        <v>29</v>
      </c>
      <c r="D3190" s="167" t="s">
        <v>441</v>
      </c>
      <c r="E3190" s="11"/>
      <c r="F3190" s="134" t="s">
        <v>152</v>
      </c>
      <c r="G3190" s="16" t="s">
        <v>130</v>
      </c>
      <c r="H3190" s="172">
        <v>0</v>
      </c>
      <c r="I3190" s="173">
        <v>1</v>
      </c>
      <c r="J3190" s="173">
        <v>0</v>
      </c>
      <c r="K3190" s="174">
        <v>1</v>
      </c>
      <c r="L3190" s="11"/>
      <c r="M3190" s="11"/>
      <c r="N3190" s="11"/>
      <c r="O3190" s="11"/>
      <c r="P3190" s="149"/>
      <c r="Q3190" s="164"/>
      <c r="V3190" s="165"/>
      <c r="W3190" s="150"/>
      <c r="X3190" s="150"/>
      <c r="Y3190" s="150"/>
      <c r="Z3190" s="150"/>
      <c r="AA3190" s="150"/>
      <c r="AB3190" s="150"/>
      <c r="AC3190" s="150"/>
      <c r="AD3190" s="150"/>
      <c r="AE3190" s="150"/>
      <c r="AF3190" s="150"/>
      <c r="AG3190" s="11"/>
      <c r="AH3190" s="11"/>
      <c r="AI3190" s="11"/>
      <c r="AT3190" s="11"/>
      <c r="AU3190" s="88"/>
    </row>
    <row r="3191" spans="3:47" outlineLevel="2" x14ac:dyDescent="0.2">
      <c r="C3191" s="119">
        <v>29</v>
      </c>
      <c r="D3191" s="167" t="s">
        <v>441</v>
      </c>
      <c r="E3191" s="11"/>
      <c r="F3191" s="134" t="s">
        <v>152</v>
      </c>
      <c r="G3191" s="16" t="s">
        <v>130</v>
      </c>
      <c r="H3191" s="172">
        <v>0</v>
      </c>
      <c r="I3191" s="173">
        <v>1</v>
      </c>
      <c r="J3191" s="173">
        <v>0</v>
      </c>
      <c r="K3191" s="174">
        <v>1</v>
      </c>
      <c r="L3191" s="11"/>
      <c r="M3191" s="11"/>
      <c r="N3191" s="11"/>
      <c r="O3191" s="11"/>
      <c r="P3191" s="149"/>
      <c r="Q3191" s="164"/>
      <c r="V3191" s="165"/>
      <c r="W3191" s="150"/>
      <c r="X3191" s="150"/>
      <c r="Y3191" s="150"/>
      <c r="Z3191" s="150"/>
      <c r="AA3191" s="150"/>
      <c r="AB3191" s="150"/>
      <c r="AC3191" s="150"/>
      <c r="AD3191" s="150"/>
      <c r="AE3191" s="150"/>
      <c r="AF3191" s="150"/>
      <c r="AG3191" s="11"/>
      <c r="AH3191" s="11"/>
      <c r="AI3191" s="11"/>
      <c r="AT3191" s="11"/>
      <c r="AU3191" s="88"/>
    </row>
    <row r="3192" spans="3:47" outlineLevel="2" x14ac:dyDescent="0.2">
      <c r="C3192" s="119">
        <v>29</v>
      </c>
      <c r="D3192" s="167" t="s">
        <v>441</v>
      </c>
      <c r="E3192" s="11"/>
      <c r="F3192" s="134" t="s">
        <v>152</v>
      </c>
      <c r="G3192" s="16" t="s">
        <v>130</v>
      </c>
      <c r="H3192" s="172">
        <v>0</v>
      </c>
      <c r="I3192" s="173">
        <v>1</v>
      </c>
      <c r="J3192" s="173">
        <v>0</v>
      </c>
      <c r="K3192" s="174">
        <v>1</v>
      </c>
      <c r="L3192" s="11"/>
      <c r="M3192" s="11"/>
      <c r="N3192" s="11"/>
      <c r="O3192" s="11"/>
      <c r="P3192" s="149"/>
      <c r="Q3192" s="164"/>
      <c r="V3192" s="165"/>
      <c r="W3192" s="150"/>
      <c r="X3192" s="150"/>
      <c r="Y3192" s="150"/>
      <c r="Z3192" s="150"/>
      <c r="AA3192" s="150"/>
      <c r="AB3192" s="150"/>
      <c r="AC3192" s="150"/>
      <c r="AD3192" s="150"/>
      <c r="AE3192" s="150"/>
      <c r="AF3192" s="150"/>
      <c r="AG3192" s="11"/>
      <c r="AH3192" s="11"/>
      <c r="AI3192" s="11"/>
      <c r="AT3192" s="11"/>
      <c r="AU3192" s="88"/>
    </row>
    <row r="3193" spans="3:47" outlineLevel="2" x14ac:dyDescent="0.2">
      <c r="C3193" s="119">
        <v>29</v>
      </c>
      <c r="D3193" s="167" t="s">
        <v>441</v>
      </c>
      <c r="E3193" s="11"/>
      <c r="F3193" s="134" t="s">
        <v>152</v>
      </c>
      <c r="G3193" s="16" t="s">
        <v>130</v>
      </c>
      <c r="H3193" s="172">
        <v>0</v>
      </c>
      <c r="I3193" s="173">
        <v>1</v>
      </c>
      <c r="J3193" s="173">
        <v>0</v>
      </c>
      <c r="K3193" s="174">
        <v>1</v>
      </c>
      <c r="L3193" s="11"/>
      <c r="M3193" s="11"/>
      <c r="N3193" s="11"/>
      <c r="O3193" s="11"/>
      <c r="P3193" s="149"/>
      <c r="Q3193" s="164"/>
      <c r="V3193" s="165"/>
      <c r="W3193" s="150"/>
      <c r="X3193" s="181"/>
      <c r="Y3193" s="150"/>
      <c r="Z3193" s="150"/>
      <c r="AA3193" s="150"/>
      <c r="AB3193" s="150"/>
      <c r="AC3193" s="150"/>
      <c r="AD3193" s="150"/>
      <c r="AE3193" s="150"/>
      <c r="AF3193" s="150"/>
      <c r="AG3193" s="11"/>
      <c r="AH3193" s="11"/>
      <c r="AI3193" s="11"/>
      <c r="AT3193" s="11"/>
      <c r="AU3193" s="88"/>
    </row>
    <row r="3194" spans="3:47" outlineLevel="2" x14ac:dyDescent="0.2">
      <c r="C3194" s="119">
        <v>29</v>
      </c>
      <c r="D3194" s="167" t="s">
        <v>441</v>
      </c>
      <c r="E3194" s="11"/>
      <c r="F3194" s="134" t="s">
        <v>152</v>
      </c>
      <c r="G3194" s="16" t="s">
        <v>130</v>
      </c>
      <c r="H3194" s="172">
        <v>0</v>
      </c>
      <c r="I3194" s="173">
        <v>1</v>
      </c>
      <c r="J3194" s="173">
        <v>0</v>
      </c>
      <c r="K3194" s="174">
        <v>1</v>
      </c>
      <c r="L3194" s="11"/>
      <c r="M3194" s="11"/>
      <c r="N3194" s="11"/>
      <c r="O3194" s="11"/>
      <c r="P3194" s="149"/>
      <c r="Q3194" s="164"/>
      <c r="V3194" s="165"/>
      <c r="W3194" s="150"/>
      <c r="X3194" s="150"/>
      <c r="Y3194" s="150"/>
      <c r="Z3194" s="150"/>
      <c r="AA3194" s="150"/>
      <c r="AB3194" s="150"/>
      <c r="AC3194" s="150"/>
      <c r="AD3194" s="150"/>
      <c r="AE3194" s="150"/>
      <c r="AF3194" s="150"/>
      <c r="AG3194" s="11"/>
      <c r="AH3194" s="11"/>
      <c r="AI3194" s="11"/>
      <c r="AT3194" s="11"/>
      <c r="AU3194" s="88"/>
    </row>
    <row r="3195" spans="3:47" outlineLevel="2" x14ac:dyDescent="0.2">
      <c r="C3195" s="119">
        <v>29</v>
      </c>
      <c r="D3195" s="167" t="s">
        <v>441</v>
      </c>
      <c r="E3195" s="11"/>
      <c r="F3195" s="134" t="s">
        <v>152</v>
      </c>
      <c r="G3195" s="16" t="s">
        <v>130</v>
      </c>
      <c r="H3195" s="172">
        <v>0</v>
      </c>
      <c r="I3195" s="173">
        <v>1</v>
      </c>
      <c r="J3195" s="173">
        <v>0</v>
      </c>
      <c r="K3195" s="174">
        <v>1</v>
      </c>
      <c r="L3195" s="11"/>
      <c r="M3195" s="11"/>
      <c r="N3195" s="11"/>
      <c r="O3195" s="11"/>
      <c r="P3195" s="149"/>
      <c r="Q3195" s="164"/>
      <c r="V3195" s="165"/>
      <c r="W3195" s="150"/>
      <c r="X3195" s="150"/>
      <c r="Y3195" s="150"/>
      <c r="Z3195" s="150"/>
      <c r="AA3195" s="150"/>
      <c r="AB3195" s="150"/>
      <c r="AC3195" s="150"/>
      <c r="AD3195" s="150"/>
      <c r="AE3195" s="150"/>
      <c r="AF3195" s="150"/>
      <c r="AG3195" s="11"/>
      <c r="AH3195" s="11"/>
      <c r="AI3195" s="11"/>
      <c r="AT3195" s="11"/>
      <c r="AU3195" s="88"/>
    </row>
    <row r="3196" spans="3:47" outlineLevel="2" x14ac:dyDescent="0.2">
      <c r="C3196" s="119">
        <v>29</v>
      </c>
      <c r="D3196" s="167" t="s">
        <v>441</v>
      </c>
      <c r="E3196" s="11"/>
      <c r="F3196" s="134" t="s">
        <v>152</v>
      </c>
      <c r="G3196" s="16" t="s">
        <v>130</v>
      </c>
      <c r="H3196" s="172">
        <v>0</v>
      </c>
      <c r="I3196" s="173">
        <v>1</v>
      </c>
      <c r="J3196" s="173">
        <v>0</v>
      </c>
      <c r="K3196" s="174">
        <v>1</v>
      </c>
      <c r="L3196" s="11"/>
      <c r="M3196" s="11"/>
      <c r="N3196" s="11"/>
      <c r="O3196" s="11"/>
      <c r="P3196" s="149"/>
      <c r="Q3196" s="164"/>
      <c r="V3196" s="165"/>
      <c r="W3196" s="150"/>
      <c r="X3196" s="150"/>
      <c r="Y3196" s="150"/>
      <c r="Z3196" s="150"/>
      <c r="AA3196" s="150"/>
      <c r="AB3196" s="150"/>
      <c r="AC3196" s="150"/>
      <c r="AD3196" s="150"/>
      <c r="AE3196" s="150"/>
      <c r="AF3196" s="150"/>
      <c r="AG3196" s="11"/>
      <c r="AH3196" s="11"/>
      <c r="AI3196" s="11"/>
      <c r="AT3196" s="11"/>
      <c r="AU3196" s="88"/>
    </row>
    <row r="3197" spans="3:47" outlineLevel="2" x14ac:dyDescent="0.2">
      <c r="C3197" s="119">
        <v>29</v>
      </c>
      <c r="D3197" s="167" t="s">
        <v>441</v>
      </c>
      <c r="E3197" s="11"/>
      <c r="F3197" s="140" t="s">
        <v>152</v>
      </c>
      <c r="G3197" s="177" t="s">
        <v>130</v>
      </c>
      <c r="H3197" s="178">
        <v>0</v>
      </c>
      <c r="I3197" s="179">
        <v>1</v>
      </c>
      <c r="J3197" s="179">
        <v>0</v>
      </c>
      <c r="K3197" s="180">
        <v>1</v>
      </c>
      <c r="L3197" s="11"/>
      <c r="M3197" s="11"/>
      <c r="N3197" s="11"/>
      <c r="O3197" s="11"/>
      <c r="P3197" s="149"/>
      <c r="Q3197" s="164"/>
      <c r="V3197" s="165"/>
      <c r="W3197" s="150"/>
      <c r="X3197" s="150"/>
      <c r="Y3197" s="150"/>
      <c r="Z3197" s="150"/>
      <c r="AA3197" s="150"/>
      <c r="AB3197" s="150"/>
      <c r="AC3197" s="150"/>
      <c r="AD3197" s="150"/>
      <c r="AE3197" s="150"/>
      <c r="AF3197" s="150"/>
      <c r="AG3197" s="150"/>
      <c r="AH3197" s="150"/>
      <c r="AI3197" s="150"/>
      <c r="AT3197" s="11"/>
      <c r="AU3197" s="88"/>
    </row>
    <row r="3198" spans="3:47" outlineLevel="2" x14ac:dyDescent="0.2">
      <c r="C3198" s="119">
        <v>29</v>
      </c>
      <c r="D3198" s="11"/>
      <c r="E3198" s="11"/>
      <c r="F3198" s="11"/>
      <c r="G3198" s="11"/>
      <c r="H3198" s="11"/>
      <c r="I3198" s="11"/>
      <c r="J3198" s="11"/>
      <c r="K3198" s="11"/>
      <c r="L3198" s="11"/>
      <c r="M3198" s="11"/>
      <c r="N3198" s="11"/>
      <c r="O3198" s="11"/>
      <c r="P3198" s="149"/>
      <c r="Q3198" s="16"/>
      <c r="R3198" s="182"/>
      <c r="S3198" s="182"/>
      <c r="T3198" s="182"/>
      <c r="U3198" s="182"/>
      <c r="V3198" s="183"/>
      <c r="W3198" s="150"/>
      <c r="X3198" s="150"/>
      <c r="Y3198" s="150"/>
      <c r="Z3198" s="150"/>
      <c r="AA3198" s="150"/>
      <c r="AB3198" s="150"/>
      <c r="AC3198" s="150"/>
      <c r="AD3198" s="150"/>
      <c r="AE3198" s="150"/>
      <c r="AF3198" s="150"/>
      <c r="AG3198" s="150"/>
      <c r="AH3198" s="150"/>
      <c r="AI3198" s="150"/>
      <c r="AT3198" s="11"/>
      <c r="AU3198" s="88"/>
    </row>
    <row r="3199" spans="3:47" outlineLevel="1" x14ac:dyDescent="0.2">
      <c r="C3199" s="119">
        <v>29</v>
      </c>
      <c r="D3199" s="11"/>
      <c r="E3199" s="162" t="s">
        <v>185</v>
      </c>
      <c r="F3199" s="121"/>
      <c r="G3199" s="121"/>
      <c r="H3199" s="121"/>
      <c r="I3199" s="121"/>
      <c r="J3199" s="121"/>
      <c r="K3199" s="121"/>
      <c r="L3199" s="121"/>
      <c r="M3199" s="121"/>
      <c r="N3199" s="121"/>
      <c r="O3199" s="121"/>
      <c r="P3199" s="121"/>
      <c r="Q3199" s="122"/>
      <c r="R3199" s="123"/>
      <c r="S3199" s="123"/>
      <c r="T3199" s="123"/>
      <c r="U3199" s="123"/>
      <c r="V3199" s="123"/>
      <c r="W3199" s="123"/>
      <c r="X3199" s="123"/>
      <c r="Y3199" s="123"/>
      <c r="Z3199" s="123"/>
      <c r="AA3199" s="123"/>
      <c r="AB3199" s="123"/>
      <c r="AC3199" s="123"/>
      <c r="AD3199" s="123"/>
      <c r="AE3199" s="123"/>
      <c r="AF3199" s="123"/>
      <c r="AG3199" s="123"/>
      <c r="AH3199" s="123"/>
      <c r="AI3199" s="123"/>
      <c r="AT3199" s="11"/>
      <c r="AU3199" s="88"/>
    </row>
    <row r="3200" spans="3:47" outlineLevel="2" x14ac:dyDescent="0.2">
      <c r="C3200" s="119">
        <v>29</v>
      </c>
      <c r="D3200" s="11"/>
      <c r="E3200" s="125"/>
      <c r="F3200" s="127" t="s">
        <v>5</v>
      </c>
      <c r="G3200" s="127"/>
      <c r="H3200" s="127"/>
      <c r="I3200" s="127"/>
      <c r="J3200" s="127"/>
      <c r="K3200" s="127"/>
      <c r="L3200" s="127"/>
      <c r="M3200" s="127"/>
      <c r="N3200" s="127"/>
      <c r="O3200" s="127"/>
      <c r="P3200" s="152"/>
      <c r="Q3200" s="128" t="s">
        <v>110</v>
      </c>
      <c r="R3200" s="184"/>
      <c r="S3200" s="185"/>
      <c r="T3200" s="185"/>
      <c r="U3200" s="186">
        <v>344.89418803833667</v>
      </c>
      <c r="V3200" s="186">
        <v>315.99037191039554</v>
      </c>
      <c r="W3200" s="187">
        <v>326.83953240082792</v>
      </c>
      <c r="X3200" s="186">
        <v>335.05298367909194</v>
      </c>
      <c r="Y3200" s="185">
        <v>342.76922517995331</v>
      </c>
      <c r="Z3200" s="185">
        <v>350.48767506700744</v>
      </c>
      <c r="AA3200" s="185">
        <v>356.78480353985299</v>
      </c>
      <c r="AB3200" s="185">
        <v>363.54761977498367</v>
      </c>
      <c r="AC3200" s="185">
        <v>370.43643141800635</v>
      </c>
      <c r="AD3200" s="185">
        <v>377.45352806693495</v>
      </c>
      <c r="AE3200" s="185">
        <v>384.60123937807089</v>
      </c>
      <c r="AF3200" s="185">
        <v>391.88193572430487</v>
      </c>
      <c r="AG3200" s="185">
        <v>399.29802886302321</v>
      </c>
      <c r="AH3200" s="188">
        <v>406.8519726137211</v>
      </c>
      <c r="AI3200" s="188">
        <v>414.54626354542552</v>
      </c>
      <c r="AT3200" s="11"/>
      <c r="AU3200" s="88"/>
    </row>
    <row r="3201" spans="3:47" outlineLevel="2" x14ac:dyDescent="0.2">
      <c r="C3201" s="119">
        <v>29</v>
      </c>
      <c r="D3201" s="11"/>
      <c r="E3201" s="134"/>
      <c r="F3201" s="11" t="s">
        <v>129</v>
      </c>
      <c r="G3201" s="11"/>
      <c r="H3201" s="11"/>
      <c r="I3201" s="11"/>
      <c r="J3201" s="11"/>
      <c r="K3201" s="11"/>
      <c r="L3201" s="11"/>
      <c r="M3201" s="11"/>
      <c r="N3201" s="11"/>
      <c r="O3201" s="11"/>
      <c r="P3201" s="149"/>
      <c r="Q3201" s="135" t="s">
        <v>110</v>
      </c>
      <c r="R3201" s="189"/>
      <c r="S3201" s="190"/>
      <c r="T3201" s="190"/>
      <c r="U3201" s="191">
        <v>0</v>
      </c>
      <c r="V3201" s="191">
        <v>65.909098786112708</v>
      </c>
      <c r="W3201" s="192">
        <v>64.525007711604346</v>
      </c>
      <c r="X3201" s="191">
        <v>66.267182919817657</v>
      </c>
      <c r="Y3201" s="190">
        <v>68.188931224492364</v>
      </c>
      <c r="Z3201" s="190">
        <v>70.098221298778157</v>
      </c>
      <c r="AA3201" s="190">
        <v>72.201167937741502</v>
      </c>
      <c r="AB3201" s="190">
        <v>74.006197136185037</v>
      </c>
      <c r="AC3201" s="190">
        <v>75.856352064589657</v>
      </c>
      <c r="AD3201" s="190">
        <v>77.752760866204397</v>
      </c>
      <c r="AE3201" s="190">
        <v>79.6965798878595</v>
      </c>
      <c r="AF3201" s="190">
        <v>81.688994385055977</v>
      </c>
      <c r="AG3201" s="190">
        <v>83.731219244682364</v>
      </c>
      <c r="AH3201" s="193">
        <v>85.824499725799413</v>
      </c>
      <c r="AI3201" s="193">
        <v>87.970112218944394</v>
      </c>
      <c r="AT3201" s="11"/>
      <c r="AU3201" s="88"/>
    </row>
    <row r="3202" spans="3:47" outlineLevel="2" x14ac:dyDescent="0.2">
      <c r="C3202" s="119">
        <v>29</v>
      </c>
      <c r="D3202" s="11"/>
      <c r="E3202" s="140"/>
      <c r="F3202" s="142" t="s">
        <v>128</v>
      </c>
      <c r="G3202" s="142"/>
      <c r="H3202" s="142"/>
      <c r="I3202" s="142"/>
      <c r="J3202" s="142"/>
      <c r="K3202" s="142"/>
      <c r="L3202" s="142"/>
      <c r="M3202" s="142"/>
      <c r="N3202" s="142"/>
      <c r="O3202" s="142"/>
      <c r="P3202" s="155"/>
      <c r="Q3202" s="143" t="s">
        <v>110</v>
      </c>
      <c r="R3202" s="194"/>
      <c r="S3202" s="195"/>
      <c r="T3202" s="195"/>
      <c r="U3202" s="196">
        <v>1075.0733219803303</v>
      </c>
      <c r="V3202" s="196">
        <v>1127.88374541352</v>
      </c>
      <c r="W3202" s="197">
        <v>1167.2113756275437</v>
      </c>
      <c r="X3202" s="196">
        <v>1552.775587724705</v>
      </c>
      <c r="Y3202" s="195">
        <v>1678.3988116532416</v>
      </c>
      <c r="Z3202" s="195">
        <v>1382.2412152870788</v>
      </c>
      <c r="AA3202" s="195">
        <v>1415.5124979768486</v>
      </c>
      <c r="AB3202" s="195">
        <v>2130.7481441368691</v>
      </c>
      <c r="AC3202" s="195">
        <v>1414.8702816601615</v>
      </c>
      <c r="AD3202" s="195">
        <v>1621.9076030409356</v>
      </c>
      <c r="AE3202" s="195">
        <v>1528.9892226031236</v>
      </c>
      <c r="AF3202" s="195">
        <v>1929.0750104149065</v>
      </c>
      <c r="AG3202" s="195">
        <v>1628.4544842634</v>
      </c>
      <c r="AH3202" s="198">
        <v>1683.8185532343462</v>
      </c>
      <c r="AI3202" s="198">
        <v>1619.6339818692561</v>
      </c>
      <c r="AT3202" s="11"/>
      <c r="AU3202" s="88"/>
    </row>
    <row r="3203" spans="3:47" outlineLevel="2" x14ac:dyDescent="0.2">
      <c r="C3203" s="119">
        <v>29</v>
      </c>
      <c r="D3203" s="199"/>
      <c r="E3203" s="199"/>
      <c r="F3203" s="199"/>
      <c r="G3203" s="199"/>
      <c r="H3203" s="199"/>
      <c r="I3203" s="199"/>
      <c r="J3203" s="199"/>
      <c r="K3203" s="199"/>
      <c r="L3203" s="199"/>
      <c r="M3203" s="199"/>
      <c r="N3203" s="199"/>
      <c r="O3203" s="199"/>
      <c r="P3203" s="200"/>
      <c r="Q3203" s="16"/>
      <c r="R3203" s="201"/>
      <c r="S3203" s="201"/>
      <c r="T3203" s="201"/>
      <c r="U3203" s="201"/>
      <c r="V3203" s="201"/>
      <c r="W3203" s="201"/>
      <c r="X3203" s="201"/>
      <c r="Y3203" s="201"/>
      <c r="Z3203" s="201"/>
      <c r="AA3203" s="201"/>
      <c r="AB3203" s="201"/>
      <c r="AC3203" s="201"/>
      <c r="AD3203" s="201"/>
      <c r="AE3203" s="201"/>
      <c r="AF3203" s="201"/>
      <c r="AG3203" s="201"/>
      <c r="AH3203" s="201"/>
      <c r="AI3203" s="201"/>
      <c r="AT3203" s="11"/>
      <c r="AU3203" s="88"/>
    </row>
    <row r="3204" spans="3:47" outlineLevel="1" x14ac:dyDescent="0.2">
      <c r="C3204" s="119">
        <v>29</v>
      </c>
      <c r="D3204" s="11"/>
      <c r="E3204" s="202" t="s">
        <v>186</v>
      </c>
      <c r="F3204" s="203"/>
      <c r="G3204" s="203"/>
      <c r="H3204" s="203"/>
      <c r="I3204" s="203"/>
      <c r="J3204" s="203"/>
      <c r="K3204" s="203"/>
      <c r="L3204" s="203"/>
      <c r="M3204" s="203"/>
      <c r="N3204" s="203"/>
      <c r="O3204" s="203"/>
      <c r="P3204" s="203"/>
      <c r="Q3204" s="204"/>
      <c r="R3204" s="205"/>
      <c r="S3204" s="205"/>
      <c r="T3204" s="205"/>
      <c r="U3204" s="205"/>
      <c r="V3204" s="205"/>
      <c r="W3204" s="205"/>
      <c r="X3204" s="205"/>
      <c r="Y3204" s="205"/>
      <c r="Z3204" s="205"/>
      <c r="AA3204" s="205"/>
      <c r="AB3204" s="205"/>
      <c r="AC3204" s="205"/>
      <c r="AD3204" s="205"/>
      <c r="AE3204" s="205"/>
      <c r="AF3204" s="205"/>
      <c r="AG3204" s="205"/>
      <c r="AH3204" s="205"/>
      <c r="AI3204" s="205"/>
      <c r="AT3204" s="11"/>
      <c r="AU3204" s="88"/>
    </row>
    <row r="3205" spans="3:47" outlineLevel="2" x14ac:dyDescent="0.2">
      <c r="C3205" s="119">
        <v>29</v>
      </c>
      <c r="D3205" s="206" t="s">
        <v>187</v>
      </c>
      <c r="E3205" t="s">
        <v>127</v>
      </c>
      <c r="AT3205" s="11"/>
      <c r="AU3205" s="88"/>
    </row>
    <row r="3206" spans="3:47" outlineLevel="2" x14ac:dyDescent="0.2">
      <c r="C3206" s="119">
        <v>29</v>
      </c>
      <c r="D3206" s="206" t="s">
        <v>187</v>
      </c>
      <c r="E3206" s="125"/>
      <c r="F3206" s="207" t="s">
        <v>5</v>
      </c>
      <c r="G3206" s="207"/>
      <c r="H3206" s="207"/>
      <c r="I3206" s="158" t="s">
        <v>57</v>
      </c>
      <c r="J3206" s="207"/>
      <c r="K3206" s="207"/>
      <c r="L3206" s="207"/>
      <c r="M3206" s="207"/>
      <c r="N3206" s="207"/>
      <c r="O3206" s="207"/>
      <c r="P3206" s="208"/>
      <c r="Q3206" s="209" t="s">
        <v>110</v>
      </c>
      <c r="R3206" s="210"/>
      <c r="S3206" s="211"/>
      <c r="T3206" s="211"/>
      <c r="U3206" s="212">
        <v>344.89418803833667</v>
      </c>
      <c r="V3206" s="212">
        <v>315.99037191039554</v>
      </c>
      <c r="W3206" s="211">
        <v>326.83953240082792</v>
      </c>
      <c r="X3206" s="212">
        <v>335.05298367909194</v>
      </c>
      <c r="Y3206" s="211">
        <v>342.76922517995331</v>
      </c>
      <c r="Z3206" s="211">
        <v>350.48767506700744</v>
      </c>
      <c r="AA3206" s="211">
        <v>356.78480353985299</v>
      </c>
      <c r="AB3206" s="211">
        <v>363.54761977498367</v>
      </c>
      <c r="AC3206" s="211">
        <v>370.43643141800635</v>
      </c>
      <c r="AD3206" s="211">
        <v>377.45352806693495</v>
      </c>
      <c r="AE3206" s="211">
        <v>384.60123937807089</v>
      </c>
      <c r="AF3206" s="211">
        <v>391.88193572430487</v>
      </c>
      <c r="AG3206" s="211">
        <v>399.29802886302321</v>
      </c>
      <c r="AH3206" s="213">
        <v>406.8519726137211</v>
      </c>
      <c r="AI3206" s="213">
        <v>414.54626354542552</v>
      </c>
      <c r="AT3206" s="11"/>
      <c r="AU3206" s="88"/>
    </row>
    <row r="3207" spans="3:47" outlineLevel="2" x14ac:dyDescent="0.2">
      <c r="C3207" s="119">
        <v>29</v>
      </c>
      <c r="D3207" s="206" t="s">
        <v>187</v>
      </c>
      <c r="E3207" s="134"/>
      <c r="F3207" s="124" t="s">
        <v>129</v>
      </c>
      <c r="G3207" s="124"/>
      <c r="H3207" s="124"/>
      <c r="I3207" s="72" t="s">
        <v>62</v>
      </c>
      <c r="J3207" s="124"/>
      <c r="K3207" s="124"/>
      <c r="L3207" s="124"/>
      <c r="M3207" s="124"/>
      <c r="N3207" s="124"/>
      <c r="O3207" s="124"/>
      <c r="P3207" s="214"/>
      <c r="Q3207" s="215" t="s">
        <v>110</v>
      </c>
      <c r="R3207" s="216"/>
      <c r="S3207" s="217"/>
      <c r="T3207" s="217"/>
      <c r="U3207" s="218">
        <v>0</v>
      </c>
      <c r="V3207" s="218">
        <v>65.909098786112708</v>
      </c>
      <c r="W3207" s="217">
        <v>64.525007711604346</v>
      </c>
      <c r="X3207" s="218">
        <v>66.267182919817657</v>
      </c>
      <c r="Y3207" s="217">
        <v>68.188931224492364</v>
      </c>
      <c r="Z3207" s="217">
        <v>70.098221298778157</v>
      </c>
      <c r="AA3207" s="217">
        <v>72.201167937741502</v>
      </c>
      <c r="AB3207" s="217">
        <v>74.006197136185037</v>
      </c>
      <c r="AC3207" s="217">
        <v>75.856352064589657</v>
      </c>
      <c r="AD3207" s="217">
        <v>77.752760866204397</v>
      </c>
      <c r="AE3207" s="217">
        <v>79.6965798878595</v>
      </c>
      <c r="AF3207" s="217">
        <v>81.688994385055977</v>
      </c>
      <c r="AG3207" s="217">
        <v>83.731219244682364</v>
      </c>
      <c r="AH3207" s="219">
        <v>85.824499725799413</v>
      </c>
      <c r="AI3207" s="219">
        <v>87.970112218944394</v>
      </c>
      <c r="AT3207" s="11"/>
      <c r="AU3207" s="88"/>
    </row>
    <row r="3208" spans="3:47" outlineLevel="2" x14ac:dyDescent="0.2">
      <c r="C3208" s="119">
        <v>29</v>
      </c>
      <c r="D3208" s="206" t="s">
        <v>187</v>
      </c>
      <c r="E3208" s="140"/>
      <c r="F3208" s="220" t="s">
        <v>128</v>
      </c>
      <c r="G3208" s="220"/>
      <c r="H3208" s="220"/>
      <c r="I3208" s="161" t="s">
        <v>188</v>
      </c>
      <c r="J3208" s="220"/>
      <c r="K3208" s="220"/>
      <c r="L3208" s="220"/>
      <c r="M3208" s="220"/>
      <c r="N3208" s="220"/>
      <c r="O3208" s="220"/>
      <c r="P3208" s="221"/>
      <c r="Q3208" s="222" t="s">
        <v>110</v>
      </c>
      <c r="R3208" s="223"/>
      <c r="S3208" s="224"/>
      <c r="T3208" s="224"/>
      <c r="U3208" s="225">
        <v>1075.0733219803303</v>
      </c>
      <c r="V3208" s="225">
        <v>1127.88374541352</v>
      </c>
      <c r="W3208" s="224">
        <v>1167.2113756275437</v>
      </c>
      <c r="X3208" s="225">
        <v>1552.775587724705</v>
      </c>
      <c r="Y3208" s="224">
        <v>1678.3988116532416</v>
      </c>
      <c r="Z3208" s="224">
        <v>1382.2412152870788</v>
      </c>
      <c r="AA3208" s="224">
        <v>1415.5124979768486</v>
      </c>
      <c r="AB3208" s="224">
        <v>2130.7481441368691</v>
      </c>
      <c r="AC3208" s="224">
        <v>1414.8702816601615</v>
      </c>
      <c r="AD3208" s="224">
        <v>1621.9076030409356</v>
      </c>
      <c r="AE3208" s="224">
        <v>1528.9892226031236</v>
      </c>
      <c r="AF3208" s="224">
        <v>1929.0750104149065</v>
      </c>
      <c r="AG3208" s="224">
        <v>1628.4544842634</v>
      </c>
      <c r="AH3208" s="226">
        <v>1683.8185532343462</v>
      </c>
      <c r="AI3208" s="226">
        <v>1619.6339818692561</v>
      </c>
      <c r="AT3208" s="11"/>
      <c r="AU3208" s="88"/>
    </row>
    <row r="3209" spans="3:47" outlineLevel="2" x14ac:dyDescent="0.2">
      <c r="C3209" s="119">
        <v>29</v>
      </c>
      <c r="D3209" s="206" t="s">
        <v>187</v>
      </c>
      <c r="E3209" t="s">
        <v>189</v>
      </c>
      <c r="F3209" s="40"/>
      <c r="G3209" s="40"/>
      <c r="H3209" s="227"/>
      <c r="I3209" s="40"/>
      <c r="J3209" s="40"/>
      <c r="K3209" s="227"/>
      <c r="L3209" s="40"/>
      <c r="M3209" s="40"/>
      <c r="N3209" s="40"/>
      <c r="O3209" s="40"/>
      <c r="P3209" s="40"/>
      <c r="Q3209" s="227"/>
      <c r="R3209" s="227"/>
      <c r="S3209" s="227"/>
      <c r="T3209" s="227"/>
      <c r="U3209" s="227"/>
      <c r="V3209" s="227"/>
      <c r="W3209" s="227"/>
      <c r="X3209" s="227"/>
      <c r="Y3209" s="227"/>
      <c r="Z3209" s="227"/>
      <c r="AA3209" s="227"/>
      <c r="AB3209" s="227"/>
      <c r="AC3209" s="227"/>
      <c r="AD3209" s="227"/>
      <c r="AE3209" s="227"/>
      <c r="AF3209" s="227"/>
      <c r="AG3209" s="227"/>
      <c r="AH3209" s="227"/>
      <c r="AI3209" s="227"/>
      <c r="AT3209" s="11"/>
      <c r="AU3209" s="88"/>
    </row>
    <row r="3210" spans="3:47" outlineLevel="2" x14ac:dyDescent="0.2">
      <c r="C3210" s="119">
        <v>29</v>
      </c>
      <c r="D3210" s="206" t="s">
        <v>187</v>
      </c>
      <c r="E3210" s="125"/>
      <c r="F3210" s="207" t="s">
        <v>5</v>
      </c>
      <c r="G3210" s="207"/>
      <c r="H3210" s="207"/>
      <c r="I3210" s="158" t="s">
        <v>57</v>
      </c>
      <c r="J3210" s="228" t="s">
        <v>152</v>
      </c>
      <c r="K3210" s="207"/>
      <c r="L3210" s="207"/>
      <c r="M3210" s="207"/>
      <c r="N3210" s="207"/>
      <c r="O3210" s="207"/>
      <c r="P3210" s="208"/>
      <c r="Q3210" s="229" t="s">
        <v>110</v>
      </c>
      <c r="R3210" s="230"/>
      <c r="S3210" s="231"/>
      <c r="T3210" s="231"/>
      <c r="U3210" s="232">
        <v>0</v>
      </c>
      <c r="V3210" s="232">
        <v>0</v>
      </c>
      <c r="W3210" s="231">
        <v>0</v>
      </c>
      <c r="X3210" s="232">
        <v>0</v>
      </c>
      <c r="Y3210" s="231">
        <v>0</v>
      </c>
      <c r="Z3210" s="231">
        <v>0</v>
      </c>
      <c r="AA3210" s="231">
        <v>0</v>
      </c>
      <c r="AB3210" s="231">
        <v>0</v>
      </c>
      <c r="AC3210" s="231">
        <v>0</v>
      </c>
      <c r="AD3210" s="231">
        <v>0</v>
      </c>
      <c r="AE3210" s="231">
        <v>0</v>
      </c>
      <c r="AF3210" s="231">
        <v>0</v>
      </c>
      <c r="AG3210" s="231">
        <v>0</v>
      </c>
      <c r="AH3210" s="233">
        <v>0</v>
      </c>
      <c r="AI3210" s="233">
        <v>0</v>
      </c>
      <c r="AT3210" s="11"/>
      <c r="AU3210" s="88"/>
    </row>
    <row r="3211" spans="3:47" outlineLevel="2" x14ac:dyDescent="0.2">
      <c r="C3211" s="119">
        <v>29</v>
      </c>
      <c r="D3211" s="206" t="s">
        <v>187</v>
      </c>
      <c r="E3211" s="134"/>
      <c r="F3211" s="124" t="s">
        <v>129</v>
      </c>
      <c r="G3211" s="124"/>
      <c r="H3211" s="124"/>
      <c r="I3211" s="72" t="s">
        <v>62</v>
      </c>
      <c r="J3211" s="234" t="s">
        <v>152</v>
      </c>
      <c r="K3211" s="124"/>
      <c r="L3211" s="124"/>
      <c r="M3211" s="124"/>
      <c r="N3211" s="124"/>
      <c r="O3211" s="124"/>
      <c r="P3211" s="214"/>
      <c r="Q3211" s="235" t="s">
        <v>110</v>
      </c>
      <c r="R3211" s="236"/>
      <c r="S3211" s="237"/>
      <c r="T3211" s="237"/>
      <c r="U3211" s="238">
        <v>0</v>
      </c>
      <c r="V3211" s="238">
        <v>0</v>
      </c>
      <c r="W3211" s="237">
        <v>0</v>
      </c>
      <c r="X3211" s="238">
        <v>0</v>
      </c>
      <c r="Y3211" s="237">
        <v>0</v>
      </c>
      <c r="Z3211" s="237">
        <v>0</v>
      </c>
      <c r="AA3211" s="237">
        <v>0</v>
      </c>
      <c r="AB3211" s="237">
        <v>0</v>
      </c>
      <c r="AC3211" s="237">
        <v>0</v>
      </c>
      <c r="AD3211" s="237">
        <v>0</v>
      </c>
      <c r="AE3211" s="237">
        <v>0</v>
      </c>
      <c r="AF3211" s="237">
        <v>0</v>
      </c>
      <c r="AG3211" s="237">
        <v>0</v>
      </c>
      <c r="AH3211" s="239">
        <v>0</v>
      </c>
      <c r="AI3211" s="239">
        <v>0</v>
      </c>
      <c r="AT3211" s="11"/>
      <c r="AU3211" s="88"/>
    </row>
    <row r="3212" spans="3:47" outlineLevel="2" x14ac:dyDescent="0.2">
      <c r="C3212" s="119">
        <v>29</v>
      </c>
      <c r="D3212" s="206" t="s">
        <v>187</v>
      </c>
      <c r="E3212" s="140"/>
      <c r="F3212" s="220" t="s">
        <v>128</v>
      </c>
      <c r="G3212" s="220"/>
      <c r="H3212" s="220"/>
      <c r="I3212" s="161" t="s">
        <v>188</v>
      </c>
      <c r="J3212" s="240" t="s">
        <v>152</v>
      </c>
      <c r="K3212" s="220"/>
      <c r="L3212" s="220"/>
      <c r="M3212" s="220"/>
      <c r="N3212" s="220"/>
      <c r="O3212" s="220"/>
      <c r="P3212" s="221"/>
      <c r="Q3212" s="241" t="s">
        <v>110</v>
      </c>
      <c r="R3212" s="242"/>
      <c r="S3212" s="243"/>
      <c r="T3212" s="243"/>
      <c r="U3212" s="244">
        <v>0</v>
      </c>
      <c r="V3212" s="244">
        <v>0</v>
      </c>
      <c r="W3212" s="243">
        <v>0</v>
      </c>
      <c r="X3212" s="244">
        <v>0</v>
      </c>
      <c r="Y3212" s="243">
        <v>0</v>
      </c>
      <c r="Z3212" s="243">
        <v>0</v>
      </c>
      <c r="AA3212" s="243">
        <v>0</v>
      </c>
      <c r="AB3212" s="243">
        <v>0</v>
      </c>
      <c r="AC3212" s="243">
        <v>0</v>
      </c>
      <c r="AD3212" s="243">
        <v>0</v>
      </c>
      <c r="AE3212" s="243">
        <v>0</v>
      </c>
      <c r="AF3212" s="243">
        <v>0</v>
      </c>
      <c r="AG3212" s="243">
        <v>0</v>
      </c>
      <c r="AH3212" s="245">
        <v>0</v>
      </c>
      <c r="AI3212" s="245">
        <v>0</v>
      </c>
      <c r="AT3212" s="11"/>
      <c r="AU3212" s="88"/>
    </row>
    <row r="3213" spans="3:47" outlineLevel="2" x14ac:dyDescent="0.2">
      <c r="AT3213" s="11"/>
      <c r="AU3213" s="88"/>
    </row>
    <row r="3214" spans="3:47" x14ac:dyDescent="0.2">
      <c r="C3214" s="116">
        <v>30</v>
      </c>
      <c r="D3214" s="67" t="s">
        <v>159</v>
      </c>
      <c r="E3214" s="67"/>
      <c r="F3214" s="67"/>
      <c r="G3214" s="67"/>
      <c r="H3214" s="102"/>
      <c r="I3214" s="67"/>
      <c r="J3214" s="67"/>
      <c r="K3214" s="102"/>
      <c r="L3214" s="67"/>
      <c r="M3214" s="67"/>
      <c r="N3214" s="67"/>
      <c r="O3214" s="67"/>
      <c r="P3214" s="67"/>
      <c r="Q3214" s="117" t="s">
        <v>110</v>
      </c>
      <c r="R3214" s="118">
        <v>0</v>
      </c>
      <c r="S3214" s="118">
        <v>0</v>
      </c>
      <c r="T3214" s="118">
        <v>0</v>
      </c>
      <c r="U3214" s="118">
        <v>6840.9946117346663</v>
      </c>
      <c r="V3214" s="118">
        <v>7171.4893382388518</v>
      </c>
      <c r="W3214" s="118">
        <v>7418.7189287693582</v>
      </c>
      <c r="X3214" s="118">
        <v>4646.1226087047771</v>
      </c>
      <c r="Y3214" s="118">
        <v>5122.0508119049173</v>
      </c>
      <c r="Z3214" s="118">
        <v>6975.3830407125661</v>
      </c>
      <c r="AA3214" s="118">
        <v>5621.6287163615261</v>
      </c>
      <c r="AB3214" s="118">
        <v>8573.2945458228951</v>
      </c>
      <c r="AC3214" s="118">
        <v>8951.6018873496669</v>
      </c>
      <c r="AD3214" s="118">
        <v>9234.4601399677886</v>
      </c>
      <c r="AE3214" s="118">
        <v>9424.5432329269279</v>
      </c>
      <c r="AF3214" s="118">
        <v>10134.607127103856</v>
      </c>
      <c r="AG3214" s="118">
        <v>9804.61324975569</v>
      </c>
      <c r="AH3214" s="118">
        <v>10422.6090851886</v>
      </c>
      <c r="AI3214" s="118">
        <v>10203.898848649718</v>
      </c>
      <c r="AT3214" s="11"/>
      <c r="AU3214" s="88"/>
    </row>
    <row r="3215" spans="3:47" s="11" customFormat="1" outlineLevel="1" x14ac:dyDescent="0.2">
      <c r="C3215" s="119">
        <v>30</v>
      </c>
      <c r="E3215" s="120" t="s">
        <v>174</v>
      </c>
      <c r="F3215" s="121"/>
      <c r="G3215" s="121"/>
      <c r="H3215" s="121"/>
      <c r="I3215" s="121"/>
      <c r="J3215" s="121"/>
      <c r="K3215" s="121"/>
      <c r="L3215" s="121"/>
      <c r="M3215" s="121"/>
      <c r="N3215" s="121"/>
      <c r="O3215" s="121"/>
      <c r="P3215" s="121"/>
      <c r="Q3215" s="122"/>
      <c r="R3215" s="123"/>
      <c r="S3215" s="123"/>
      <c r="T3215" s="123"/>
      <c r="U3215" s="123"/>
      <c r="V3215" s="123"/>
      <c r="W3215" s="123"/>
      <c r="X3215" s="123"/>
      <c r="Y3215" s="123"/>
      <c r="Z3215" s="123"/>
      <c r="AA3215" s="123"/>
      <c r="AB3215" s="123"/>
      <c r="AC3215" s="123"/>
      <c r="AD3215" s="123"/>
      <c r="AE3215" s="123"/>
      <c r="AF3215" s="123"/>
      <c r="AG3215" s="123"/>
      <c r="AH3215" s="123"/>
      <c r="AI3215" s="123"/>
      <c r="AU3215" s="88"/>
    </row>
    <row r="3216" spans="3:47" s="11" customFormat="1" outlineLevel="2" x14ac:dyDescent="0.2">
      <c r="C3216" s="119">
        <v>30</v>
      </c>
      <c r="E3216" s="124" t="s">
        <v>175</v>
      </c>
      <c r="U3216" s="25" t="s">
        <v>87</v>
      </c>
      <c r="V3216" s="25"/>
      <c r="W3216" s="25" t="s">
        <v>88</v>
      </c>
      <c r="X3216" s="25" t="s">
        <v>89</v>
      </c>
      <c r="AU3216" s="88"/>
    </row>
    <row r="3217" spans="3:47" s="11" customFormat="1" outlineLevel="2" x14ac:dyDescent="0.2">
      <c r="C3217" s="119">
        <v>30</v>
      </c>
      <c r="E3217" s="125"/>
      <c r="F3217" s="126" t="s">
        <v>209</v>
      </c>
      <c r="G3217" s="127"/>
      <c r="H3217" s="127"/>
      <c r="I3217" s="127"/>
      <c r="J3217" s="127"/>
      <c r="K3217" s="127"/>
      <c r="L3217" s="127"/>
      <c r="M3217" s="127"/>
      <c r="N3217" s="127"/>
      <c r="O3217" s="127"/>
      <c r="P3217" s="127"/>
      <c r="Q3217" s="128" t="s">
        <v>110</v>
      </c>
      <c r="R3217" s="129"/>
      <c r="S3217" s="130"/>
      <c r="T3217" s="130"/>
      <c r="U3217" s="131">
        <v>0</v>
      </c>
      <c r="V3217" s="131">
        <v>0</v>
      </c>
      <c r="W3217" s="132">
        <v>0</v>
      </c>
      <c r="X3217" s="131">
        <v>0</v>
      </c>
      <c r="Y3217" s="130">
        <v>0</v>
      </c>
      <c r="Z3217" s="130">
        <v>0</v>
      </c>
      <c r="AA3217" s="130">
        <v>0</v>
      </c>
      <c r="AB3217" s="130">
        <v>0</v>
      </c>
      <c r="AC3217" s="130">
        <v>0</v>
      </c>
      <c r="AD3217" s="130">
        <v>0</v>
      </c>
      <c r="AE3217" s="130">
        <v>0</v>
      </c>
      <c r="AF3217" s="130">
        <v>0</v>
      </c>
      <c r="AG3217" s="130">
        <v>0</v>
      </c>
      <c r="AH3217" s="133">
        <v>0</v>
      </c>
      <c r="AI3217" s="133">
        <v>0</v>
      </c>
      <c r="AK3217" s="91"/>
      <c r="AU3217" s="88"/>
    </row>
    <row r="3218" spans="3:47" s="11" customFormat="1" outlineLevel="2" x14ac:dyDescent="0.2">
      <c r="C3218" s="119">
        <v>30</v>
      </c>
      <c r="E3218" s="134"/>
      <c r="F3218" s="36" t="s">
        <v>31</v>
      </c>
      <c r="Q3218" s="135" t="s">
        <v>110</v>
      </c>
      <c r="R3218" s="136"/>
      <c r="S3218" s="88"/>
      <c r="T3218" s="88"/>
      <c r="U3218" s="137">
        <v>528.64967999999965</v>
      </c>
      <c r="V3218" s="137">
        <v>637.02286439999966</v>
      </c>
      <c r="W3218" s="138">
        <v>702.19030342811971</v>
      </c>
      <c r="X3218" s="137">
        <v>719.60462295313721</v>
      </c>
      <c r="Y3218" s="88">
        <v>736.65925251712656</v>
      </c>
      <c r="Z3218" s="88">
        <v>753.2340856987621</v>
      </c>
      <c r="AA3218" s="88">
        <v>768.29876741273733</v>
      </c>
      <c r="AB3218" s="88">
        <v>783.66474276099211</v>
      </c>
      <c r="AC3218" s="88">
        <v>799.33803761621198</v>
      </c>
      <c r="AD3218" s="88">
        <v>815.32479836853622</v>
      </c>
      <c r="AE3218" s="88">
        <v>831.631294335907</v>
      </c>
      <c r="AF3218" s="88">
        <v>848.26392022262519</v>
      </c>
      <c r="AG3218" s="88">
        <v>865.22919862707772</v>
      </c>
      <c r="AH3218" s="139">
        <v>882.53378259961926</v>
      </c>
      <c r="AI3218" s="139">
        <v>900.18445825161166</v>
      </c>
      <c r="AU3218" s="88"/>
    </row>
    <row r="3219" spans="3:47" s="11" customFormat="1" outlineLevel="2" x14ac:dyDescent="0.2">
      <c r="C3219" s="119">
        <v>30</v>
      </c>
      <c r="E3219" s="134"/>
      <c r="F3219" s="36" t="s">
        <v>28</v>
      </c>
      <c r="Q3219" s="135" t="s">
        <v>110</v>
      </c>
      <c r="R3219" s="136"/>
      <c r="S3219" s="88"/>
      <c r="T3219" s="88"/>
      <c r="U3219" s="137">
        <v>0</v>
      </c>
      <c r="V3219" s="137">
        <v>0</v>
      </c>
      <c r="W3219" s="138">
        <v>0</v>
      </c>
      <c r="X3219" s="137">
        <v>0</v>
      </c>
      <c r="Y3219" s="88">
        <v>0</v>
      </c>
      <c r="Z3219" s="88">
        <v>0</v>
      </c>
      <c r="AA3219" s="88">
        <v>0</v>
      </c>
      <c r="AB3219" s="88">
        <v>0</v>
      </c>
      <c r="AC3219" s="88">
        <v>0</v>
      </c>
      <c r="AD3219" s="88">
        <v>0</v>
      </c>
      <c r="AE3219" s="88">
        <v>0</v>
      </c>
      <c r="AF3219" s="88">
        <v>0</v>
      </c>
      <c r="AG3219" s="88">
        <v>0</v>
      </c>
      <c r="AH3219" s="139">
        <v>0</v>
      </c>
      <c r="AI3219" s="139">
        <v>0</v>
      </c>
      <c r="AU3219" s="88"/>
    </row>
    <row r="3220" spans="3:47" s="11" customFormat="1" outlineLevel="2" x14ac:dyDescent="0.2">
      <c r="C3220" s="119">
        <v>30</v>
      </c>
      <c r="E3220" s="134"/>
      <c r="F3220" s="36" t="s">
        <v>210</v>
      </c>
      <c r="Q3220" s="135" t="s">
        <v>110</v>
      </c>
      <c r="R3220" s="136"/>
      <c r="S3220" s="88"/>
      <c r="T3220" s="88"/>
      <c r="U3220" s="137">
        <v>1665.5833604165075</v>
      </c>
      <c r="V3220" s="137">
        <v>1724.8635817437107</v>
      </c>
      <c r="W3220" s="138">
        <v>1773.2297275139481</v>
      </c>
      <c r="X3220" s="137">
        <v>1821.9097276065959</v>
      </c>
      <c r="Y3220" s="88">
        <v>1865.9328656637426</v>
      </c>
      <c r="Z3220" s="88">
        <v>1905.2510677660671</v>
      </c>
      <c r="AA3220" s="88">
        <v>1943.0645052720536</v>
      </c>
      <c r="AB3220" s="88">
        <v>1981.6284244758122</v>
      </c>
      <c r="AC3220" s="88">
        <v>2020.9577201559146</v>
      </c>
      <c r="AD3220" s="88">
        <v>2061.067582706974</v>
      </c>
      <c r="AE3220" s="88">
        <v>2101.9735040067249</v>
      </c>
      <c r="AF3220" s="88">
        <v>2143.6912833995439</v>
      </c>
      <c r="AG3220" s="88">
        <v>2186.2370337987295</v>
      </c>
      <c r="AH3220" s="139">
        <v>2229.6271879098895</v>
      </c>
      <c r="AI3220" s="139">
        <v>2273.8785045778463</v>
      </c>
      <c r="AU3220" s="88"/>
    </row>
    <row r="3221" spans="3:47" s="11" customFormat="1" outlineLevel="2" x14ac:dyDescent="0.2">
      <c r="C3221" s="119">
        <v>30</v>
      </c>
      <c r="E3221" s="134"/>
      <c r="F3221" s="36" t="s">
        <v>211</v>
      </c>
      <c r="Q3221" s="135" t="s">
        <v>110</v>
      </c>
      <c r="R3221" s="136"/>
      <c r="S3221" s="88"/>
      <c r="T3221" s="88"/>
      <c r="U3221" s="137">
        <v>2145.5834500000001</v>
      </c>
      <c r="V3221" s="137">
        <v>2221.7516624750001</v>
      </c>
      <c r="W3221" s="138">
        <v>2283.9607090243003</v>
      </c>
      <c r="X3221" s="137">
        <v>2346.5412324515664</v>
      </c>
      <c r="Y3221" s="88">
        <v>2403.5621844001398</v>
      </c>
      <c r="Z3221" s="88">
        <v>2454.2773464909828</v>
      </c>
      <c r="AA3221" s="88">
        <v>2503.1174656861535</v>
      </c>
      <c r="AB3221" s="88">
        <v>2552.9295032533082</v>
      </c>
      <c r="AC3221" s="88">
        <v>2603.7328003680491</v>
      </c>
      <c r="AD3221" s="88">
        <v>2655.5470830953732</v>
      </c>
      <c r="AE3221" s="88">
        <v>2708.3924700489711</v>
      </c>
      <c r="AF3221" s="88">
        <v>2762.2894802029455</v>
      </c>
      <c r="AG3221" s="88">
        <v>2817.259040858984</v>
      </c>
      <c r="AH3221" s="139">
        <v>2873.3224957720777</v>
      </c>
      <c r="AI3221" s="139">
        <v>2930.5016134379421</v>
      </c>
      <c r="AU3221" s="88"/>
    </row>
    <row r="3222" spans="3:47" s="11" customFormat="1" outlineLevel="2" x14ac:dyDescent="0.2">
      <c r="C3222" s="119">
        <v>30</v>
      </c>
      <c r="E3222" s="134"/>
      <c r="F3222" s="36" t="s">
        <v>212</v>
      </c>
      <c r="Q3222" s="135" t="s">
        <v>110</v>
      </c>
      <c r="R3222" s="136"/>
      <c r="S3222" s="88"/>
      <c r="T3222" s="88"/>
      <c r="U3222" s="137">
        <v>313.17950510660194</v>
      </c>
      <c r="V3222" s="137">
        <v>324.52657924947505</v>
      </c>
      <c r="W3222" s="138">
        <v>333.71888174160142</v>
      </c>
      <c r="X3222" s="137">
        <v>343.00389181276239</v>
      </c>
      <c r="Y3222" s="88">
        <v>351.32369551731819</v>
      </c>
      <c r="Z3222" s="88">
        <v>358.65663332109494</v>
      </c>
      <c r="AA3222" s="88">
        <v>365.76721801467511</v>
      </c>
      <c r="AB3222" s="88">
        <v>373.01877435073237</v>
      </c>
      <c r="AC3222" s="88">
        <v>380.41409717734729</v>
      </c>
      <c r="AD3222" s="88">
        <v>387.95603675215415</v>
      </c>
      <c r="AE3222" s="88">
        <v>395.64749984086887</v>
      </c>
      <c r="AF3222" s="88">
        <v>403.49145083759583</v>
      </c>
      <c r="AG3222" s="88">
        <v>411.49091290734566</v>
      </c>
      <c r="AH3222" s="139">
        <v>419.6489691512038</v>
      </c>
      <c r="AI3222" s="139">
        <v>427.96876379459968</v>
      </c>
      <c r="AU3222" s="88"/>
    </row>
    <row r="3223" spans="3:47" s="11" customFormat="1" outlineLevel="2" x14ac:dyDescent="0.2">
      <c r="C3223" s="119">
        <v>30</v>
      </c>
      <c r="E3223" s="134"/>
      <c r="F3223" s="36" t="s">
        <v>213</v>
      </c>
      <c r="Q3223" s="135" t="s">
        <v>110</v>
      </c>
      <c r="R3223" s="136"/>
      <c r="S3223" s="88"/>
      <c r="T3223" s="88"/>
      <c r="U3223" s="137">
        <v>262.58546999999999</v>
      </c>
      <c r="V3223" s="137">
        <v>271.907254185</v>
      </c>
      <c r="W3223" s="138">
        <v>279.52065730217998</v>
      </c>
      <c r="X3223" s="137">
        <v>287.17952331225973</v>
      </c>
      <c r="Y3223" s="88">
        <v>294.15798572874769</v>
      </c>
      <c r="Z3223" s="88">
        <v>300.36471922762428</v>
      </c>
      <c r="AA3223" s="88">
        <v>306.34197714025402</v>
      </c>
      <c r="AB3223" s="88">
        <v>312.43818248534507</v>
      </c>
      <c r="AC3223" s="88">
        <v>318.65570231680346</v>
      </c>
      <c r="AD3223" s="88">
        <v>324.99695079290785</v>
      </c>
      <c r="AE3223" s="88">
        <v>331.4643901136867</v>
      </c>
      <c r="AF3223" s="88">
        <v>338.06053147694905</v>
      </c>
      <c r="AG3223" s="88">
        <v>344.78793605334033</v>
      </c>
      <c r="AH3223" s="139">
        <v>351.64921598080184</v>
      </c>
      <c r="AI3223" s="139">
        <v>358.64703537881979</v>
      </c>
      <c r="AU3223" s="88"/>
    </row>
    <row r="3224" spans="3:47" s="11" customFormat="1" outlineLevel="2" x14ac:dyDescent="0.2">
      <c r="C3224" s="119">
        <v>30</v>
      </c>
      <c r="E3224" s="134"/>
      <c r="F3224" s="36" t="s">
        <v>214</v>
      </c>
      <c r="Q3224" s="135" t="s">
        <v>110</v>
      </c>
      <c r="R3224" s="136"/>
      <c r="S3224" s="88"/>
      <c r="T3224" s="88"/>
      <c r="U3224" s="137">
        <v>1150.3174262115567</v>
      </c>
      <c r="V3224" s="137">
        <v>1188.8057781256671</v>
      </c>
      <c r="W3224" s="138">
        <v>1221.0139063935283</v>
      </c>
      <c r="X3224" s="137">
        <v>1253.0297406741545</v>
      </c>
      <c r="Y3224" s="88">
        <v>1282.9209831213198</v>
      </c>
      <c r="Z3224" s="88">
        <v>1310.8052834178698</v>
      </c>
      <c r="AA3224" s="88">
        <v>1336.9139512608608</v>
      </c>
      <c r="AB3224" s="88">
        <v>1363.5426525101548</v>
      </c>
      <c r="AC3224" s="88">
        <v>1390.7017452102637</v>
      </c>
      <c r="AD3224" s="88">
        <v>1418.4017937176113</v>
      </c>
      <c r="AE3224" s="88">
        <v>1446.6535728098613</v>
      </c>
      <c r="AF3224" s="88">
        <v>1475.4680718770949</v>
      </c>
      <c r="AG3224" s="88">
        <v>1504.8564991964688</v>
      </c>
      <c r="AH3224" s="139">
        <v>1534.830286292017</v>
      </c>
      <c r="AI3224" s="139">
        <v>1565.4010923812891</v>
      </c>
      <c r="AU3224" s="88"/>
    </row>
    <row r="3225" spans="3:47" s="11" customFormat="1" outlineLevel="2" x14ac:dyDescent="0.2">
      <c r="C3225" s="119">
        <v>30</v>
      </c>
      <c r="E3225" s="134"/>
      <c r="F3225" s="36" t="s">
        <v>215</v>
      </c>
      <c r="Q3225" s="135" t="s">
        <v>110</v>
      </c>
      <c r="R3225" s="136"/>
      <c r="S3225" s="88"/>
      <c r="T3225" s="88"/>
      <c r="U3225" s="137">
        <v>775.09572000000037</v>
      </c>
      <c r="V3225" s="137">
        <v>802.61161806000041</v>
      </c>
      <c r="W3225" s="138">
        <v>825.08474336568042</v>
      </c>
      <c r="X3225" s="137">
        <v>847.69206533390013</v>
      </c>
      <c r="Y3225" s="88">
        <v>868.29098252151414</v>
      </c>
      <c r="Z3225" s="88">
        <v>886.61192225271816</v>
      </c>
      <c r="AA3225" s="88">
        <v>904.25549950554728</v>
      </c>
      <c r="AB3225" s="88">
        <v>922.2501839457077</v>
      </c>
      <c r="AC3225" s="88">
        <v>940.60296260622727</v>
      </c>
      <c r="AD3225" s="88">
        <v>959.32096156209127</v>
      </c>
      <c r="AE3225" s="88">
        <v>978.41144869717687</v>
      </c>
      <c r="AF3225" s="88">
        <v>997.88183652625071</v>
      </c>
      <c r="AG3225" s="88">
        <v>1017.7396850731232</v>
      </c>
      <c r="AH3225" s="139">
        <v>1037.9927048060783</v>
      </c>
      <c r="AI3225" s="139">
        <v>1058.6487596317193</v>
      </c>
      <c r="AU3225" s="88"/>
    </row>
    <row r="3226" spans="3:47" s="11" customFormat="1" outlineLevel="2" x14ac:dyDescent="0.2">
      <c r="C3226" s="119">
        <v>30</v>
      </c>
      <c r="E3226" s="134"/>
      <c r="F3226" s="36" t="s">
        <v>216</v>
      </c>
      <c r="Q3226" s="135" t="s">
        <v>110</v>
      </c>
      <c r="R3226" s="136"/>
      <c r="S3226" s="88"/>
      <c r="T3226" s="88"/>
      <c r="U3226" s="137">
        <v>0</v>
      </c>
      <c r="V3226" s="137">
        <v>0</v>
      </c>
      <c r="W3226" s="138">
        <v>0</v>
      </c>
      <c r="X3226" s="137">
        <v>0</v>
      </c>
      <c r="Y3226" s="88">
        <v>0</v>
      </c>
      <c r="Z3226" s="88">
        <v>0</v>
      </c>
      <c r="AA3226" s="88">
        <v>0</v>
      </c>
      <c r="AB3226" s="88">
        <v>0</v>
      </c>
      <c r="AC3226" s="88">
        <v>0</v>
      </c>
      <c r="AD3226" s="88">
        <v>0</v>
      </c>
      <c r="AE3226" s="88">
        <v>0</v>
      </c>
      <c r="AF3226" s="88">
        <v>0</v>
      </c>
      <c r="AG3226" s="88">
        <v>0</v>
      </c>
      <c r="AH3226" s="139">
        <v>0</v>
      </c>
      <c r="AI3226" s="139">
        <v>0</v>
      </c>
      <c r="AU3226" s="88"/>
    </row>
    <row r="3227" spans="3:47" s="11" customFormat="1" outlineLevel="2" x14ac:dyDescent="0.2">
      <c r="C3227" s="119">
        <v>30</v>
      </c>
      <c r="E3227" s="134"/>
      <c r="F3227" s="36" t="s">
        <v>33</v>
      </c>
      <c r="Q3227" s="135" t="s">
        <v>110</v>
      </c>
      <c r="R3227" s="136"/>
      <c r="S3227" s="88"/>
      <c r="T3227" s="88"/>
      <c r="U3227" s="137">
        <v>0</v>
      </c>
      <c r="V3227" s="137">
        <v>0</v>
      </c>
      <c r="W3227" s="138">
        <v>0</v>
      </c>
      <c r="X3227" s="137">
        <v>0</v>
      </c>
      <c r="Y3227" s="88">
        <v>0</v>
      </c>
      <c r="Z3227" s="88">
        <v>0</v>
      </c>
      <c r="AA3227" s="88">
        <v>0</v>
      </c>
      <c r="AB3227" s="88">
        <v>0</v>
      </c>
      <c r="AC3227" s="88">
        <v>0</v>
      </c>
      <c r="AD3227" s="88">
        <v>0</v>
      </c>
      <c r="AE3227" s="88">
        <v>0</v>
      </c>
      <c r="AF3227" s="88">
        <v>0</v>
      </c>
      <c r="AG3227" s="88">
        <v>0</v>
      </c>
      <c r="AH3227" s="139">
        <v>0</v>
      </c>
      <c r="AI3227" s="139">
        <v>0</v>
      </c>
      <c r="AU3227" s="88"/>
    </row>
    <row r="3228" spans="3:47" s="11" customFormat="1" outlineLevel="2" x14ac:dyDescent="0.2">
      <c r="C3228" s="119">
        <v>30</v>
      </c>
      <c r="E3228" s="134"/>
      <c r="F3228" s="36" t="s">
        <v>34</v>
      </c>
      <c r="Q3228" s="135" t="s">
        <v>110</v>
      </c>
      <c r="R3228" s="136"/>
      <c r="S3228" s="88"/>
      <c r="T3228" s="88"/>
      <c r="U3228" s="137">
        <v>0</v>
      </c>
      <c r="V3228" s="137">
        <v>0</v>
      </c>
      <c r="W3228" s="138">
        <v>0</v>
      </c>
      <c r="X3228" s="137">
        <v>0</v>
      </c>
      <c r="Y3228" s="88">
        <v>0</v>
      </c>
      <c r="Z3228" s="88">
        <v>0</v>
      </c>
      <c r="AA3228" s="88">
        <v>0</v>
      </c>
      <c r="AB3228" s="88">
        <v>0</v>
      </c>
      <c r="AC3228" s="88">
        <v>0</v>
      </c>
      <c r="AD3228" s="88">
        <v>0</v>
      </c>
      <c r="AE3228" s="88">
        <v>0</v>
      </c>
      <c r="AF3228" s="88">
        <v>0</v>
      </c>
      <c r="AG3228" s="88">
        <v>0</v>
      </c>
      <c r="AH3228" s="139">
        <v>0</v>
      </c>
      <c r="AI3228" s="139">
        <v>0</v>
      </c>
      <c r="AU3228" s="88"/>
    </row>
    <row r="3229" spans="3:47" s="11" customFormat="1" outlineLevel="2" x14ac:dyDescent="0.2">
      <c r="C3229" s="119">
        <v>30</v>
      </c>
      <c r="E3229" s="134"/>
      <c r="F3229" s="36" t="s">
        <v>217</v>
      </c>
      <c r="Q3229" s="135" t="s">
        <v>110</v>
      </c>
      <c r="R3229" s="136"/>
      <c r="S3229" s="88"/>
      <c r="T3229" s="88"/>
      <c r="U3229" s="137">
        <v>0</v>
      </c>
      <c r="V3229" s="137">
        <v>0</v>
      </c>
      <c r="W3229" s="138">
        <v>0</v>
      </c>
      <c r="X3229" s="137">
        <v>0</v>
      </c>
      <c r="Y3229" s="88">
        <v>0</v>
      </c>
      <c r="Z3229" s="88">
        <v>0</v>
      </c>
      <c r="AA3229" s="88">
        <v>0</v>
      </c>
      <c r="AB3229" s="88">
        <v>0</v>
      </c>
      <c r="AC3229" s="88">
        <v>0</v>
      </c>
      <c r="AD3229" s="88">
        <v>0</v>
      </c>
      <c r="AE3229" s="88">
        <v>0</v>
      </c>
      <c r="AF3229" s="88">
        <v>0</v>
      </c>
      <c r="AG3229" s="88">
        <v>0</v>
      </c>
      <c r="AH3229" s="139">
        <v>0</v>
      </c>
      <c r="AI3229" s="139">
        <v>0</v>
      </c>
      <c r="AU3229" s="88"/>
    </row>
    <row r="3230" spans="3:47" s="11" customFormat="1" outlineLevel="2" x14ac:dyDescent="0.2">
      <c r="C3230" s="119">
        <v>30</v>
      </c>
      <c r="E3230" s="134"/>
      <c r="F3230" s="36" t="s">
        <v>152</v>
      </c>
      <c r="Q3230" s="135" t="s">
        <v>110</v>
      </c>
      <c r="R3230" s="136"/>
      <c r="S3230" s="88"/>
      <c r="T3230" s="88"/>
      <c r="U3230" s="137">
        <v>0</v>
      </c>
      <c r="V3230" s="137">
        <v>0</v>
      </c>
      <c r="W3230" s="138">
        <v>0</v>
      </c>
      <c r="X3230" s="137">
        <v>0</v>
      </c>
      <c r="Y3230" s="88">
        <v>0</v>
      </c>
      <c r="Z3230" s="88">
        <v>0</v>
      </c>
      <c r="AA3230" s="88">
        <v>0</v>
      </c>
      <c r="AB3230" s="88">
        <v>0</v>
      </c>
      <c r="AC3230" s="88">
        <v>0</v>
      </c>
      <c r="AD3230" s="88">
        <v>0</v>
      </c>
      <c r="AE3230" s="88">
        <v>0</v>
      </c>
      <c r="AF3230" s="88">
        <v>0</v>
      </c>
      <c r="AG3230" s="88">
        <v>0</v>
      </c>
      <c r="AH3230" s="139">
        <v>0</v>
      </c>
      <c r="AI3230" s="139">
        <v>0</v>
      </c>
      <c r="AU3230" s="88"/>
    </row>
    <row r="3231" spans="3:47" s="11" customFormat="1" outlineLevel="2" x14ac:dyDescent="0.2">
      <c r="C3231" s="119">
        <v>30</v>
      </c>
      <c r="E3231" s="140"/>
      <c r="F3231" s="141" t="s">
        <v>152</v>
      </c>
      <c r="G3231" s="142"/>
      <c r="H3231" s="142"/>
      <c r="I3231" s="142"/>
      <c r="J3231" s="142"/>
      <c r="K3231" s="142"/>
      <c r="L3231" s="142"/>
      <c r="M3231" s="142"/>
      <c r="N3231" s="142"/>
      <c r="O3231" s="142"/>
      <c r="P3231" s="142"/>
      <c r="Q3231" s="143" t="s">
        <v>110</v>
      </c>
      <c r="R3231" s="144"/>
      <c r="S3231" s="145"/>
      <c r="T3231" s="145"/>
      <c r="U3231" s="146">
        <v>0</v>
      </c>
      <c r="V3231" s="146">
        <v>0</v>
      </c>
      <c r="W3231" s="147">
        <v>0</v>
      </c>
      <c r="X3231" s="146">
        <v>0</v>
      </c>
      <c r="Y3231" s="145">
        <v>0</v>
      </c>
      <c r="Z3231" s="145">
        <v>0</v>
      </c>
      <c r="AA3231" s="145">
        <v>0</v>
      </c>
      <c r="AB3231" s="145">
        <v>0</v>
      </c>
      <c r="AC3231" s="145">
        <v>0</v>
      </c>
      <c r="AD3231" s="145">
        <v>0</v>
      </c>
      <c r="AE3231" s="145">
        <v>0</v>
      </c>
      <c r="AF3231" s="145">
        <v>0</v>
      </c>
      <c r="AG3231" s="145">
        <v>0</v>
      </c>
      <c r="AH3231" s="148">
        <v>0</v>
      </c>
      <c r="AI3231" s="148">
        <v>0</v>
      </c>
      <c r="AU3231" s="88"/>
    </row>
    <row r="3232" spans="3:47" s="11" customFormat="1" outlineLevel="2" x14ac:dyDescent="0.2">
      <c r="C3232" s="119">
        <v>30</v>
      </c>
      <c r="F3232" s="149"/>
      <c r="G3232" s="149"/>
      <c r="H3232" s="149"/>
      <c r="I3232" s="149"/>
      <c r="J3232" s="149"/>
      <c r="K3232" s="149"/>
      <c r="L3232" s="149"/>
      <c r="M3232" s="149"/>
      <c r="N3232" s="149"/>
      <c r="O3232" s="149"/>
      <c r="P3232" s="149" t="s">
        <v>175</v>
      </c>
      <c r="Q3232" s="16" t="s">
        <v>110</v>
      </c>
      <c r="R3232" s="150"/>
      <c r="S3232" s="150"/>
      <c r="T3232" s="150"/>
      <c r="U3232" s="150">
        <v>6840.9946117346672</v>
      </c>
      <c r="V3232" s="150">
        <v>7171.4893382388527</v>
      </c>
      <c r="W3232" s="150">
        <v>7418.7189287693582</v>
      </c>
      <c r="X3232" s="150">
        <v>7618.9608041443753</v>
      </c>
      <c r="Y3232" s="150">
        <v>7802.8479494699077</v>
      </c>
      <c r="Z3232" s="150">
        <v>7969.2010581751183</v>
      </c>
      <c r="AA3232" s="150">
        <v>8127.7593842922815</v>
      </c>
      <c r="AB3232" s="150">
        <v>8289.4724637820527</v>
      </c>
      <c r="AC3232" s="150">
        <v>8454.4030654508169</v>
      </c>
      <c r="AD3232" s="150">
        <v>8622.6152069956497</v>
      </c>
      <c r="AE3232" s="150">
        <v>8794.1741798531966</v>
      </c>
      <c r="AF3232" s="150">
        <v>8969.146574543005</v>
      </c>
      <c r="AG3232" s="150">
        <v>9147.600306515069</v>
      </c>
      <c r="AH3232" s="150">
        <v>9329.6046425116874</v>
      </c>
      <c r="AI3232" s="150">
        <v>9515.230227453827</v>
      </c>
      <c r="AU3232" s="88"/>
    </row>
    <row r="3233" spans="3:47" s="11" customFormat="1" outlineLevel="2" x14ac:dyDescent="0.2">
      <c r="C3233" s="119">
        <v>30</v>
      </c>
      <c r="E3233" s="124" t="s">
        <v>176</v>
      </c>
      <c r="AU3233" s="88"/>
    </row>
    <row r="3234" spans="3:47" s="11" customFormat="1" outlineLevel="2" x14ac:dyDescent="0.2">
      <c r="C3234" s="119">
        <v>30</v>
      </c>
      <c r="E3234" s="151" t="s">
        <v>209</v>
      </c>
      <c r="F3234" s="127"/>
      <c r="G3234" s="127"/>
      <c r="H3234" s="127"/>
      <c r="I3234" s="127"/>
      <c r="J3234" s="127"/>
      <c r="K3234" s="127"/>
      <c r="L3234" s="127"/>
      <c r="M3234" s="127"/>
      <c r="N3234" s="127"/>
      <c r="O3234" s="127"/>
      <c r="P3234" s="152"/>
      <c r="Q3234" s="128" t="s">
        <v>110</v>
      </c>
      <c r="R3234" s="129"/>
      <c r="S3234" s="130"/>
      <c r="T3234" s="130"/>
      <c r="U3234" s="131">
        <v>0</v>
      </c>
      <c r="V3234" s="131">
        <v>0</v>
      </c>
      <c r="W3234" s="132">
        <v>0</v>
      </c>
      <c r="X3234" s="131">
        <v>0</v>
      </c>
      <c r="Y3234" s="130">
        <v>0</v>
      </c>
      <c r="Z3234" s="130">
        <v>0</v>
      </c>
      <c r="AA3234" s="130">
        <v>0</v>
      </c>
      <c r="AB3234" s="130">
        <v>0</v>
      </c>
      <c r="AC3234" s="130">
        <v>0</v>
      </c>
      <c r="AD3234" s="130">
        <v>0</v>
      </c>
      <c r="AE3234" s="130">
        <v>0</v>
      </c>
      <c r="AF3234" s="130">
        <v>0</v>
      </c>
      <c r="AG3234" s="130">
        <v>0</v>
      </c>
      <c r="AH3234" s="133">
        <v>0</v>
      </c>
      <c r="AI3234" s="133">
        <v>0</v>
      </c>
      <c r="AU3234" s="88"/>
    </row>
    <row r="3235" spans="3:47" s="11" customFormat="1" outlineLevel="2" x14ac:dyDescent="0.2">
      <c r="C3235" s="119">
        <v>30</v>
      </c>
      <c r="E3235" s="153" t="s">
        <v>31</v>
      </c>
      <c r="P3235" s="149"/>
      <c r="Q3235" s="135" t="s">
        <v>110</v>
      </c>
      <c r="R3235" s="136"/>
      <c r="S3235" s="88"/>
      <c r="T3235" s="88"/>
      <c r="U3235" s="137">
        <v>0</v>
      </c>
      <c r="V3235" s="137">
        <v>0</v>
      </c>
      <c r="W3235" s="138">
        <v>0</v>
      </c>
      <c r="X3235" s="137">
        <v>0</v>
      </c>
      <c r="Y3235" s="88">
        <v>0</v>
      </c>
      <c r="Z3235" s="88">
        <v>0</v>
      </c>
      <c r="AA3235" s="88">
        <v>0</v>
      </c>
      <c r="AB3235" s="88">
        <v>0</v>
      </c>
      <c r="AC3235" s="88">
        <v>0</v>
      </c>
      <c r="AD3235" s="88">
        <v>0</v>
      </c>
      <c r="AE3235" s="88">
        <v>0</v>
      </c>
      <c r="AF3235" s="88">
        <v>0</v>
      </c>
      <c r="AG3235" s="88">
        <v>0</v>
      </c>
      <c r="AH3235" s="139">
        <v>0</v>
      </c>
      <c r="AI3235" s="139">
        <v>0</v>
      </c>
      <c r="AU3235" s="88"/>
    </row>
    <row r="3236" spans="3:47" s="11" customFormat="1" outlineLevel="2" x14ac:dyDescent="0.2">
      <c r="C3236" s="119">
        <v>30</v>
      </c>
      <c r="E3236" s="153" t="s">
        <v>28</v>
      </c>
      <c r="P3236" s="149"/>
      <c r="Q3236" s="135" t="s">
        <v>110</v>
      </c>
      <c r="R3236" s="136"/>
      <c r="S3236" s="88"/>
      <c r="T3236" s="88"/>
      <c r="U3236" s="137">
        <v>0</v>
      </c>
      <c r="V3236" s="137">
        <v>0</v>
      </c>
      <c r="W3236" s="138">
        <v>0</v>
      </c>
      <c r="X3236" s="137">
        <v>0</v>
      </c>
      <c r="Y3236" s="88">
        <v>0</v>
      </c>
      <c r="Z3236" s="88">
        <v>0</v>
      </c>
      <c r="AA3236" s="88">
        <v>0</v>
      </c>
      <c r="AB3236" s="88">
        <v>0</v>
      </c>
      <c r="AC3236" s="88">
        <v>0</v>
      </c>
      <c r="AD3236" s="88">
        <v>0</v>
      </c>
      <c r="AE3236" s="88">
        <v>0</v>
      </c>
      <c r="AF3236" s="88">
        <v>0</v>
      </c>
      <c r="AG3236" s="88">
        <v>0</v>
      </c>
      <c r="AH3236" s="139">
        <v>0</v>
      </c>
      <c r="AI3236" s="139">
        <v>0</v>
      </c>
      <c r="AU3236" s="88"/>
    </row>
    <row r="3237" spans="3:47" s="11" customFormat="1" outlineLevel="2" x14ac:dyDescent="0.2">
      <c r="C3237" s="119">
        <v>30</v>
      </c>
      <c r="E3237" s="153" t="s">
        <v>210</v>
      </c>
      <c r="P3237" s="149"/>
      <c r="Q3237" s="135" t="s">
        <v>110</v>
      </c>
      <c r="R3237" s="136"/>
      <c r="S3237" s="88"/>
      <c r="T3237" s="88"/>
      <c r="U3237" s="137">
        <v>0</v>
      </c>
      <c r="V3237" s="137">
        <v>0</v>
      </c>
      <c r="W3237" s="138">
        <v>0</v>
      </c>
      <c r="X3237" s="137">
        <v>0</v>
      </c>
      <c r="Y3237" s="88">
        <v>0</v>
      </c>
      <c r="Z3237" s="88">
        <v>0</v>
      </c>
      <c r="AA3237" s="88">
        <v>0</v>
      </c>
      <c r="AB3237" s="88">
        <v>0</v>
      </c>
      <c r="AC3237" s="88">
        <v>0</v>
      </c>
      <c r="AD3237" s="88">
        <v>0</v>
      </c>
      <c r="AE3237" s="88">
        <v>0</v>
      </c>
      <c r="AF3237" s="88">
        <v>0</v>
      </c>
      <c r="AG3237" s="88">
        <v>0</v>
      </c>
      <c r="AH3237" s="139">
        <v>0</v>
      </c>
      <c r="AI3237" s="139">
        <v>0</v>
      </c>
      <c r="AU3237" s="88"/>
    </row>
    <row r="3238" spans="3:47" s="11" customFormat="1" outlineLevel="2" x14ac:dyDescent="0.2">
      <c r="C3238" s="119">
        <v>30</v>
      </c>
      <c r="E3238" s="153" t="s">
        <v>211</v>
      </c>
      <c r="P3238" s="149"/>
      <c r="Q3238" s="135" t="s">
        <v>110</v>
      </c>
      <c r="R3238" s="136"/>
      <c r="S3238" s="88"/>
      <c r="T3238" s="88"/>
      <c r="U3238" s="137">
        <v>0</v>
      </c>
      <c r="V3238" s="137">
        <v>0</v>
      </c>
      <c r="W3238" s="138">
        <v>0</v>
      </c>
      <c r="X3238" s="137">
        <v>0</v>
      </c>
      <c r="Y3238" s="88">
        <v>0</v>
      </c>
      <c r="Z3238" s="88">
        <v>0</v>
      </c>
      <c r="AA3238" s="88">
        <v>0</v>
      </c>
      <c r="AB3238" s="88">
        <v>0</v>
      </c>
      <c r="AC3238" s="88">
        <v>0</v>
      </c>
      <c r="AD3238" s="88">
        <v>0</v>
      </c>
      <c r="AE3238" s="88">
        <v>0</v>
      </c>
      <c r="AF3238" s="88">
        <v>0</v>
      </c>
      <c r="AG3238" s="88">
        <v>0</v>
      </c>
      <c r="AH3238" s="139">
        <v>0</v>
      </c>
      <c r="AI3238" s="139">
        <v>0</v>
      </c>
      <c r="AU3238" s="88"/>
    </row>
    <row r="3239" spans="3:47" s="11" customFormat="1" outlineLevel="2" x14ac:dyDescent="0.2">
      <c r="C3239" s="119">
        <v>30</v>
      </c>
      <c r="E3239" s="153" t="s">
        <v>212</v>
      </c>
      <c r="P3239" s="149"/>
      <c r="Q3239" s="135" t="s">
        <v>110</v>
      </c>
      <c r="R3239" s="136"/>
      <c r="S3239" s="88"/>
      <c r="T3239" s="88"/>
      <c r="U3239" s="137">
        <v>0</v>
      </c>
      <c r="V3239" s="137">
        <v>0</v>
      </c>
      <c r="W3239" s="138">
        <v>0</v>
      </c>
      <c r="X3239" s="137">
        <v>0</v>
      </c>
      <c r="Y3239" s="88">
        <v>0</v>
      </c>
      <c r="Z3239" s="88">
        <v>0</v>
      </c>
      <c r="AA3239" s="88">
        <v>0</v>
      </c>
      <c r="AB3239" s="88">
        <v>0</v>
      </c>
      <c r="AC3239" s="88">
        <v>0</v>
      </c>
      <c r="AD3239" s="88">
        <v>0</v>
      </c>
      <c r="AE3239" s="88">
        <v>0</v>
      </c>
      <c r="AF3239" s="88">
        <v>0</v>
      </c>
      <c r="AG3239" s="88">
        <v>0</v>
      </c>
      <c r="AH3239" s="139">
        <v>0</v>
      </c>
      <c r="AI3239" s="139">
        <v>0</v>
      </c>
      <c r="AU3239" s="88"/>
    </row>
    <row r="3240" spans="3:47" s="11" customFormat="1" outlineLevel="2" x14ac:dyDescent="0.2">
      <c r="C3240" s="119">
        <v>30</v>
      </c>
      <c r="E3240" s="153" t="s">
        <v>213</v>
      </c>
      <c r="P3240" s="149"/>
      <c r="Q3240" s="135" t="s">
        <v>110</v>
      </c>
      <c r="R3240" s="136"/>
      <c r="S3240" s="88"/>
      <c r="T3240" s="88"/>
      <c r="U3240" s="137">
        <v>0</v>
      </c>
      <c r="V3240" s="137">
        <v>0</v>
      </c>
      <c r="W3240" s="138">
        <v>0</v>
      </c>
      <c r="X3240" s="137">
        <v>0</v>
      </c>
      <c r="Y3240" s="88">
        <v>0</v>
      </c>
      <c r="Z3240" s="88">
        <v>0</v>
      </c>
      <c r="AA3240" s="88">
        <v>0</v>
      </c>
      <c r="AB3240" s="88">
        <v>0</v>
      </c>
      <c r="AC3240" s="88">
        <v>0</v>
      </c>
      <c r="AD3240" s="88">
        <v>0</v>
      </c>
      <c r="AE3240" s="88">
        <v>0</v>
      </c>
      <c r="AF3240" s="88">
        <v>0</v>
      </c>
      <c r="AG3240" s="88">
        <v>0</v>
      </c>
      <c r="AH3240" s="139">
        <v>0</v>
      </c>
      <c r="AI3240" s="139">
        <v>0</v>
      </c>
      <c r="AU3240" s="88"/>
    </row>
    <row r="3241" spans="3:47" s="11" customFormat="1" outlineLevel="2" x14ac:dyDescent="0.2">
      <c r="C3241" s="119">
        <v>30</v>
      </c>
      <c r="E3241" s="153" t="s">
        <v>214</v>
      </c>
      <c r="P3241" s="149"/>
      <c r="Q3241" s="135" t="s">
        <v>110</v>
      </c>
      <c r="R3241" s="136"/>
      <c r="S3241" s="88"/>
      <c r="T3241" s="88"/>
      <c r="U3241" s="137">
        <v>0</v>
      </c>
      <c r="V3241" s="137">
        <v>0</v>
      </c>
      <c r="W3241" s="138">
        <v>0</v>
      </c>
      <c r="X3241" s="137">
        <v>0</v>
      </c>
      <c r="Y3241" s="88">
        <v>0</v>
      </c>
      <c r="Z3241" s="88">
        <v>0</v>
      </c>
      <c r="AA3241" s="88">
        <v>0</v>
      </c>
      <c r="AB3241" s="88">
        <v>0</v>
      </c>
      <c r="AC3241" s="88">
        <v>0</v>
      </c>
      <c r="AD3241" s="88">
        <v>0</v>
      </c>
      <c r="AE3241" s="88">
        <v>0</v>
      </c>
      <c r="AF3241" s="88">
        <v>0</v>
      </c>
      <c r="AG3241" s="88">
        <v>0</v>
      </c>
      <c r="AH3241" s="139">
        <v>0</v>
      </c>
      <c r="AI3241" s="139">
        <v>0</v>
      </c>
      <c r="AU3241" s="88"/>
    </row>
    <row r="3242" spans="3:47" s="11" customFormat="1" outlineLevel="2" x14ac:dyDescent="0.2">
      <c r="C3242" s="119">
        <v>30</v>
      </c>
      <c r="E3242" s="153" t="s">
        <v>215</v>
      </c>
      <c r="P3242" s="149"/>
      <c r="Q3242" s="135" t="s">
        <v>110</v>
      </c>
      <c r="R3242" s="136"/>
      <c r="S3242" s="88"/>
      <c r="T3242" s="88"/>
      <c r="U3242" s="137">
        <v>0</v>
      </c>
      <c r="V3242" s="137">
        <v>0</v>
      </c>
      <c r="W3242" s="138">
        <v>0</v>
      </c>
      <c r="X3242" s="137">
        <v>0</v>
      </c>
      <c r="Y3242" s="88">
        <v>0</v>
      </c>
      <c r="Z3242" s="88">
        <v>0</v>
      </c>
      <c r="AA3242" s="88">
        <v>0</v>
      </c>
      <c r="AB3242" s="88">
        <v>0</v>
      </c>
      <c r="AC3242" s="88">
        <v>0</v>
      </c>
      <c r="AD3242" s="88">
        <v>0</v>
      </c>
      <c r="AE3242" s="88">
        <v>0</v>
      </c>
      <c r="AF3242" s="88">
        <v>0</v>
      </c>
      <c r="AG3242" s="88">
        <v>0</v>
      </c>
      <c r="AH3242" s="139">
        <v>0</v>
      </c>
      <c r="AI3242" s="139">
        <v>0</v>
      </c>
      <c r="AU3242" s="88"/>
    </row>
    <row r="3243" spans="3:47" s="11" customFormat="1" outlineLevel="2" x14ac:dyDescent="0.2">
      <c r="C3243" s="119">
        <v>30</v>
      </c>
      <c r="E3243" s="153" t="s">
        <v>216</v>
      </c>
      <c r="P3243" s="149"/>
      <c r="Q3243" s="135" t="s">
        <v>110</v>
      </c>
      <c r="R3243" s="136"/>
      <c r="S3243" s="88"/>
      <c r="T3243" s="88"/>
      <c r="U3243" s="137">
        <v>0</v>
      </c>
      <c r="V3243" s="137">
        <v>0</v>
      </c>
      <c r="W3243" s="138">
        <v>0</v>
      </c>
      <c r="X3243" s="137">
        <v>130.32467846877464</v>
      </c>
      <c r="Y3243" s="88">
        <v>134.06065258487951</v>
      </c>
      <c r="Z3243" s="88">
        <v>137.74732053096369</v>
      </c>
      <c r="AA3243" s="88">
        <v>141.19100354423776</v>
      </c>
      <c r="AB3243" s="88">
        <v>0</v>
      </c>
      <c r="AC3243" s="88">
        <v>0</v>
      </c>
      <c r="AD3243" s="88">
        <v>0</v>
      </c>
      <c r="AE3243" s="88">
        <v>0</v>
      </c>
      <c r="AF3243" s="88">
        <v>0</v>
      </c>
      <c r="AG3243" s="88">
        <v>0</v>
      </c>
      <c r="AH3243" s="139">
        <v>0</v>
      </c>
      <c r="AI3243" s="139">
        <v>0</v>
      </c>
      <c r="AU3243" s="88"/>
    </row>
    <row r="3244" spans="3:47" s="11" customFormat="1" outlineLevel="2" x14ac:dyDescent="0.2">
      <c r="C3244" s="119">
        <v>30</v>
      </c>
      <c r="E3244" s="153" t="s">
        <v>33</v>
      </c>
      <c r="P3244" s="149"/>
      <c r="Q3244" s="135" t="s">
        <v>110</v>
      </c>
      <c r="R3244" s="136"/>
      <c r="S3244" s="88"/>
      <c r="T3244" s="88"/>
      <c r="U3244" s="137">
        <v>0</v>
      </c>
      <c r="V3244" s="137">
        <v>0</v>
      </c>
      <c r="W3244" s="138">
        <v>0</v>
      </c>
      <c r="X3244" s="137">
        <v>-3375.6215030115391</v>
      </c>
      <c r="Y3244" s="88">
        <v>-3472.3893194312031</v>
      </c>
      <c r="Z3244" s="88">
        <v>-3567.8800257155617</v>
      </c>
      <c r="AA3244" s="88">
        <v>-3657.0770263584504</v>
      </c>
      <c r="AB3244" s="88">
        <v>0</v>
      </c>
      <c r="AC3244" s="88">
        <v>0</v>
      </c>
      <c r="AD3244" s="88">
        <v>0</v>
      </c>
      <c r="AE3244" s="88">
        <v>0</v>
      </c>
      <c r="AF3244" s="88">
        <v>0</v>
      </c>
      <c r="AG3244" s="88">
        <v>0</v>
      </c>
      <c r="AH3244" s="139">
        <v>0</v>
      </c>
      <c r="AI3244" s="139">
        <v>0</v>
      </c>
      <c r="AU3244" s="88"/>
    </row>
    <row r="3245" spans="3:47" s="11" customFormat="1" outlineLevel="2" x14ac:dyDescent="0.2">
      <c r="C3245" s="119">
        <v>30</v>
      </c>
      <c r="E3245" s="153" t="s">
        <v>34</v>
      </c>
      <c r="P3245" s="149"/>
      <c r="Q3245" s="135" t="s">
        <v>110</v>
      </c>
      <c r="R3245" s="136"/>
      <c r="S3245" s="88"/>
      <c r="T3245" s="88"/>
      <c r="U3245" s="137">
        <v>0</v>
      </c>
      <c r="V3245" s="137">
        <v>0</v>
      </c>
      <c r="W3245" s="138">
        <v>0</v>
      </c>
      <c r="X3245" s="137">
        <v>272.45862910316515</v>
      </c>
      <c r="Y3245" s="88">
        <v>657.5315292813317</v>
      </c>
      <c r="Z3245" s="88">
        <v>2436.3146877220461</v>
      </c>
      <c r="AA3245" s="88">
        <v>1009.7553548834574</v>
      </c>
      <c r="AB3245" s="88">
        <v>283.82208204084259</v>
      </c>
      <c r="AC3245" s="88">
        <v>497.19882189884896</v>
      </c>
      <c r="AD3245" s="88">
        <v>611.84493297213805</v>
      </c>
      <c r="AE3245" s="88">
        <v>630.36905307373058</v>
      </c>
      <c r="AF3245" s="88">
        <v>1165.4605525608517</v>
      </c>
      <c r="AG3245" s="88">
        <v>657.01294324062133</v>
      </c>
      <c r="AH3245" s="139">
        <v>1093.0044426769123</v>
      </c>
      <c r="AI3245" s="139">
        <v>688.66862119588893</v>
      </c>
      <c r="AU3245" s="88"/>
    </row>
    <row r="3246" spans="3:47" s="11" customFormat="1" outlineLevel="2" x14ac:dyDescent="0.2">
      <c r="C3246" s="119">
        <v>30</v>
      </c>
      <c r="E3246" s="153" t="s">
        <v>217</v>
      </c>
      <c r="P3246" s="149"/>
      <c r="Q3246" s="135" t="s">
        <v>110</v>
      </c>
      <c r="R3246" s="136"/>
      <c r="S3246" s="88"/>
      <c r="T3246" s="88"/>
      <c r="U3246" s="137">
        <v>0</v>
      </c>
      <c r="V3246" s="137">
        <v>0</v>
      </c>
      <c r="W3246" s="138">
        <v>0</v>
      </c>
      <c r="X3246" s="137">
        <v>0</v>
      </c>
      <c r="Y3246" s="88">
        <v>0</v>
      </c>
      <c r="Z3246" s="88">
        <v>0</v>
      </c>
      <c r="AA3246" s="88">
        <v>0</v>
      </c>
      <c r="AB3246" s="88">
        <v>0</v>
      </c>
      <c r="AC3246" s="88">
        <v>0</v>
      </c>
      <c r="AD3246" s="88">
        <v>0</v>
      </c>
      <c r="AE3246" s="88">
        <v>0</v>
      </c>
      <c r="AF3246" s="88">
        <v>0</v>
      </c>
      <c r="AG3246" s="88">
        <v>0</v>
      </c>
      <c r="AH3246" s="139">
        <v>0</v>
      </c>
      <c r="AI3246" s="139">
        <v>0</v>
      </c>
      <c r="AU3246" s="88"/>
    </row>
    <row r="3247" spans="3:47" s="11" customFormat="1" outlineLevel="2" x14ac:dyDescent="0.2">
      <c r="C3247" s="119">
        <v>30</v>
      </c>
      <c r="E3247" s="153" t="s">
        <v>152</v>
      </c>
      <c r="P3247" s="149"/>
      <c r="Q3247" s="135" t="s">
        <v>110</v>
      </c>
      <c r="R3247" s="136"/>
      <c r="S3247" s="88"/>
      <c r="T3247" s="88"/>
      <c r="U3247" s="137">
        <v>0</v>
      </c>
      <c r="V3247" s="137">
        <v>0</v>
      </c>
      <c r="W3247" s="138">
        <v>0</v>
      </c>
      <c r="X3247" s="137">
        <v>0</v>
      </c>
      <c r="Y3247" s="88">
        <v>0</v>
      </c>
      <c r="Z3247" s="88">
        <v>0</v>
      </c>
      <c r="AA3247" s="88">
        <v>0</v>
      </c>
      <c r="AB3247" s="88">
        <v>0</v>
      </c>
      <c r="AC3247" s="88">
        <v>0</v>
      </c>
      <c r="AD3247" s="88">
        <v>0</v>
      </c>
      <c r="AE3247" s="88">
        <v>0</v>
      </c>
      <c r="AF3247" s="88">
        <v>0</v>
      </c>
      <c r="AG3247" s="88">
        <v>0</v>
      </c>
      <c r="AH3247" s="139">
        <v>0</v>
      </c>
      <c r="AI3247" s="139">
        <v>0</v>
      </c>
      <c r="AU3247" s="88"/>
    </row>
    <row r="3248" spans="3:47" s="11" customFormat="1" outlineLevel="2" x14ac:dyDescent="0.2">
      <c r="C3248" s="119">
        <v>30</v>
      </c>
      <c r="E3248" s="154" t="s">
        <v>152</v>
      </c>
      <c r="F3248" s="142"/>
      <c r="G3248" s="142"/>
      <c r="H3248" s="142"/>
      <c r="I3248" s="142"/>
      <c r="J3248" s="142"/>
      <c r="K3248" s="142"/>
      <c r="L3248" s="142"/>
      <c r="M3248" s="142"/>
      <c r="N3248" s="142"/>
      <c r="O3248" s="142"/>
      <c r="P3248" s="155"/>
      <c r="Q3248" s="143" t="s">
        <v>110</v>
      </c>
      <c r="R3248" s="144"/>
      <c r="S3248" s="145"/>
      <c r="T3248" s="145"/>
      <c r="U3248" s="146">
        <v>0</v>
      </c>
      <c r="V3248" s="146">
        <v>0</v>
      </c>
      <c r="W3248" s="147">
        <v>0</v>
      </c>
      <c r="X3248" s="146">
        <v>0</v>
      </c>
      <c r="Y3248" s="145">
        <v>0</v>
      </c>
      <c r="Z3248" s="145">
        <v>0</v>
      </c>
      <c r="AA3248" s="145">
        <v>0</v>
      </c>
      <c r="AB3248" s="145">
        <v>0</v>
      </c>
      <c r="AC3248" s="145">
        <v>0</v>
      </c>
      <c r="AD3248" s="145">
        <v>0</v>
      </c>
      <c r="AE3248" s="145">
        <v>0</v>
      </c>
      <c r="AF3248" s="145">
        <v>0</v>
      </c>
      <c r="AG3248" s="145">
        <v>0</v>
      </c>
      <c r="AH3248" s="148">
        <v>0</v>
      </c>
      <c r="AI3248" s="148">
        <v>0</v>
      </c>
      <c r="AU3248" s="88"/>
    </row>
    <row r="3249" spans="3:47" s="11" customFormat="1" outlineLevel="2" x14ac:dyDescent="0.2">
      <c r="C3249" s="119">
        <v>30</v>
      </c>
      <c r="P3249" s="149" t="s">
        <v>177</v>
      </c>
      <c r="Q3249" s="16" t="s">
        <v>110</v>
      </c>
      <c r="R3249" s="150"/>
      <c r="S3249" s="150"/>
      <c r="T3249" s="150"/>
      <c r="U3249" s="150">
        <v>0</v>
      </c>
      <c r="V3249" s="150">
        <v>0</v>
      </c>
      <c r="W3249" s="150">
        <v>0</v>
      </c>
      <c r="X3249" s="150">
        <v>-2972.8381954395995</v>
      </c>
      <c r="Y3249" s="150">
        <v>-2680.7971375649922</v>
      </c>
      <c r="Z3249" s="150">
        <v>-993.81801746255178</v>
      </c>
      <c r="AA3249" s="150">
        <v>-2506.1306679307554</v>
      </c>
      <c r="AB3249" s="150">
        <v>283.82208204084259</v>
      </c>
      <c r="AC3249" s="150">
        <v>497.19882189884896</v>
      </c>
      <c r="AD3249" s="150">
        <v>611.84493297213805</v>
      </c>
      <c r="AE3249" s="150">
        <v>630.36905307373058</v>
      </c>
      <c r="AF3249" s="150">
        <v>1165.4605525608517</v>
      </c>
      <c r="AG3249" s="150">
        <v>657.01294324062133</v>
      </c>
      <c r="AH3249" s="150">
        <v>1093.0044426769123</v>
      </c>
      <c r="AI3249" s="150">
        <v>688.66862119588893</v>
      </c>
      <c r="AU3249" s="88"/>
    </row>
    <row r="3250" spans="3:47" s="11" customFormat="1" outlineLevel="2" x14ac:dyDescent="0.2">
      <c r="C3250" s="119">
        <v>30</v>
      </c>
      <c r="E3250" s="124" t="s">
        <v>178</v>
      </c>
      <c r="AU3250" s="88"/>
    </row>
    <row r="3251" spans="3:47" s="11" customFormat="1" outlineLevel="2" x14ac:dyDescent="0.2">
      <c r="C3251" s="119">
        <v>30</v>
      </c>
      <c r="F3251" s="156" t="s">
        <v>179</v>
      </c>
      <c r="AU3251" s="88"/>
    </row>
    <row r="3252" spans="3:47" s="11" customFormat="1" outlineLevel="2" x14ac:dyDescent="0.2">
      <c r="C3252" s="119">
        <v>30</v>
      </c>
      <c r="E3252" s="125"/>
      <c r="F3252" s="157" t="s">
        <v>209</v>
      </c>
      <c r="G3252" s="127"/>
      <c r="H3252" s="158" t="s">
        <v>180</v>
      </c>
      <c r="I3252" s="127"/>
      <c r="J3252" s="127"/>
      <c r="K3252" s="127"/>
      <c r="L3252" s="127"/>
      <c r="M3252" s="127"/>
      <c r="N3252" s="127"/>
      <c r="O3252" s="127"/>
      <c r="P3252" s="152"/>
      <c r="Q3252" s="128" t="s">
        <v>110</v>
      </c>
      <c r="R3252" s="129"/>
      <c r="S3252" s="130"/>
      <c r="T3252" s="130"/>
      <c r="U3252" s="131">
        <v>0</v>
      </c>
      <c r="V3252" s="131">
        <v>0</v>
      </c>
      <c r="W3252" s="132">
        <v>0</v>
      </c>
      <c r="X3252" s="131">
        <v>0</v>
      </c>
      <c r="Y3252" s="130">
        <v>0</v>
      </c>
      <c r="Z3252" s="130">
        <v>0</v>
      </c>
      <c r="AA3252" s="130">
        <v>0</v>
      </c>
      <c r="AB3252" s="130">
        <v>0</v>
      </c>
      <c r="AC3252" s="130">
        <v>0</v>
      </c>
      <c r="AD3252" s="130">
        <v>0</v>
      </c>
      <c r="AE3252" s="130">
        <v>0</v>
      </c>
      <c r="AF3252" s="130">
        <v>0</v>
      </c>
      <c r="AG3252" s="130">
        <v>0</v>
      </c>
      <c r="AH3252" s="133">
        <v>0</v>
      </c>
      <c r="AI3252" s="133">
        <v>0</v>
      </c>
      <c r="AU3252" s="88"/>
    </row>
    <row r="3253" spans="3:47" s="11" customFormat="1" outlineLevel="2" x14ac:dyDescent="0.2">
      <c r="C3253" s="119">
        <v>30</v>
      </c>
      <c r="E3253" s="134"/>
      <c r="F3253" s="159" t="s">
        <v>31</v>
      </c>
      <c r="H3253" s="72" t="s">
        <v>180</v>
      </c>
      <c r="P3253" s="149"/>
      <c r="Q3253" s="135" t="s">
        <v>110</v>
      </c>
      <c r="R3253" s="136"/>
      <c r="S3253" s="88"/>
      <c r="T3253" s="88"/>
      <c r="U3253" s="137">
        <v>528.64967999999965</v>
      </c>
      <c r="V3253" s="137">
        <v>637.02286439999966</v>
      </c>
      <c r="W3253" s="138">
        <v>702.19030342811971</v>
      </c>
      <c r="X3253" s="137">
        <v>719.60462295313721</v>
      </c>
      <c r="Y3253" s="88">
        <v>736.65925251712656</v>
      </c>
      <c r="Z3253" s="88">
        <v>753.2340856987621</v>
      </c>
      <c r="AA3253" s="88">
        <v>768.29876741273733</v>
      </c>
      <c r="AB3253" s="88">
        <v>783.66474276099211</v>
      </c>
      <c r="AC3253" s="88">
        <v>799.33803761621198</v>
      </c>
      <c r="AD3253" s="88">
        <v>815.32479836853622</v>
      </c>
      <c r="AE3253" s="88">
        <v>831.631294335907</v>
      </c>
      <c r="AF3253" s="88">
        <v>848.26392022262519</v>
      </c>
      <c r="AG3253" s="88">
        <v>865.22919862707772</v>
      </c>
      <c r="AH3253" s="139">
        <v>882.53378259961926</v>
      </c>
      <c r="AI3253" s="139">
        <v>900.18445825161166</v>
      </c>
      <c r="AU3253" s="88"/>
    </row>
    <row r="3254" spans="3:47" s="11" customFormat="1" outlineLevel="2" x14ac:dyDescent="0.2">
      <c r="C3254" s="119">
        <v>30</v>
      </c>
      <c r="E3254" s="134"/>
      <c r="F3254" s="159" t="s">
        <v>28</v>
      </c>
      <c r="H3254" s="72" t="s">
        <v>180</v>
      </c>
      <c r="P3254" s="149"/>
      <c r="Q3254" s="135" t="s">
        <v>110</v>
      </c>
      <c r="R3254" s="136"/>
      <c r="S3254" s="88"/>
      <c r="T3254" s="88"/>
      <c r="U3254" s="137">
        <v>0</v>
      </c>
      <c r="V3254" s="137">
        <v>0</v>
      </c>
      <c r="W3254" s="138">
        <v>0</v>
      </c>
      <c r="X3254" s="137">
        <v>0</v>
      </c>
      <c r="Y3254" s="88">
        <v>0</v>
      </c>
      <c r="Z3254" s="88">
        <v>0</v>
      </c>
      <c r="AA3254" s="88">
        <v>0</v>
      </c>
      <c r="AB3254" s="88">
        <v>0</v>
      </c>
      <c r="AC3254" s="88">
        <v>0</v>
      </c>
      <c r="AD3254" s="88">
        <v>0</v>
      </c>
      <c r="AE3254" s="88">
        <v>0</v>
      </c>
      <c r="AF3254" s="88">
        <v>0</v>
      </c>
      <c r="AG3254" s="88">
        <v>0</v>
      </c>
      <c r="AH3254" s="139">
        <v>0</v>
      </c>
      <c r="AI3254" s="139">
        <v>0</v>
      </c>
      <c r="AU3254" s="88"/>
    </row>
    <row r="3255" spans="3:47" s="11" customFormat="1" outlineLevel="2" x14ac:dyDescent="0.2">
      <c r="C3255" s="119">
        <v>30</v>
      </c>
      <c r="E3255" s="134"/>
      <c r="F3255" s="159" t="s">
        <v>210</v>
      </c>
      <c r="H3255" s="72" t="s">
        <v>180</v>
      </c>
      <c r="P3255" s="149"/>
      <c r="Q3255" s="135" t="s">
        <v>110</v>
      </c>
      <c r="R3255" s="136"/>
      <c r="S3255" s="88"/>
      <c r="T3255" s="88"/>
      <c r="U3255" s="137">
        <v>1665.5833604165075</v>
      </c>
      <c r="V3255" s="137">
        <v>1724.8635817437107</v>
      </c>
      <c r="W3255" s="138">
        <v>1773.2297275139481</v>
      </c>
      <c r="X3255" s="137">
        <v>1821.9097276065959</v>
      </c>
      <c r="Y3255" s="88">
        <v>1865.9328656637426</v>
      </c>
      <c r="Z3255" s="88">
        <v>1905.2510677660671</v>
      </c>
      <c r="AA3255" s="88">
        <v>1943.0645052720536</v>
      </c>
      <c r="AB3255" s="88">
        <v>1981.6284244758122</v>
      </c>
      <c r="AC3255" s="88">
        <v>2020.9577201559146</v>
      </c>
      <c r="AD3255" s="88">
        <v>2061.067582706974</v>
      </c>
      <c r="AE3255" s="88">
        <v>2101.9735040067249</v>
      </c>
      <c r="AF3255" s="88">
        <v>2143.6912833995439</v>
      </c>
      <c r="AG3255" s="88">
        <v>2186.2370337987295</v>
      </c>
      <c r="AH3255" s="139">
        <v>2229.6271879098895</v>
      </c>
      <c r="AI3255" s="139">
        <v>2273.8785045778463</v>
      </c>
      <c r="AU3255" s="88"/>
    </row>
    <row r="3256" spans="3:47" s="11" customFormat="1" outlineLevel="2" x14ac:dyDescent="0.2">
      <c r="C3256" s="119">
        <v>30</v>
      </c>
      <c r="E3256" s="134"/>
      <c r="F3256" s="159" t="s">
        <v>211</v>
      </c>
      <c r="H3256" s="72" t="s">
        <v>180</v>
      </c>
      <c r="P3256" s="149"/>
      <c r="Q3256" s="135" t="s">
        <v>110</v>
      </c>
      <c r="R3256" s="136"/>
      <c r="S3256" s="88"/>
      <c r="T3256" s="88"/>
      <c r="U3256" s="137">
        <v>2145.5834500000001</v>
      </c>
      <c r="V3256" s="137">
        <v>2221.7516624750001</v>
      </c>
      <c r="W3256" s="138">
        <v>2283.9607090243003</v>
      </c>
      <c r="X3256" s="137">
        <v>2346.5412324515664</v>
      </c>
      <c r="Y3256" s="88">
        <v>2403.5621844001398</v>
      </c>
      <c r="Z3256" s="88">
        <v>2454.2773464909828</v>
      </c>
      <c r="AA3256" s="88">
        <v>2503.1174656861535</v>
      </c>
      <c r="AB3256" s="88">
        <v>2552.9295032533082</v>
      </c>
      <c r="AC3256" s="88">
        <v>2603.7328003680491</v>
      </c>
      <c r="AD3256" s="88">
        <v>2655.5470830953732</v>
      </c>
      <c r="AE3256" s="88">
        <v>2708.3924700489711</v>
      </c>
      <c r="AF3256" s="88">
        <v>2762.2894802029455</v>
      </c>
      <c r="AG3256" s="88">
        <v>2817.259040858984</v>
      </c>
      <c r="AH3256" s="139">
        <v>2873.3224957720777</v>
      </c>
      <c r="AI3256" s="139">
        <v>2930.5016134379421</v>
      </c>
      <c r="AU3256" s="88"/>
    </row>
    <row r="3257" spans="3:47" s="11" customFormat="1" outlineLevel="2" x14ac:dyDescent="0.2">
      <c r="C3257" s="119">
        <v>30</v>
      </c>
      <c r="E3257" s="134"/>
      <c r="F3257" s="159" t="s">
        <v>212</v>
      </c>
      <c r="H3257" s="72" t="s">
        <v>180</v>
      </c>
      <c r="P3257" s="149"/>
      <c r="Q3257" s="135" t="s">
        <v>110</v>
      </c>
      <c r="R3257" s="136"/>
      <c r="S3257" s="88"/>
      <c r="T3257" s="88"/>
      <c r="U3257" s="137">
        <v>313.17950510660194</v>
      </c>
      <c r="V3257" s="137">
        <v>324.52657924947505</v>
      </c>
      <c r="W3257" s="138">
        <v>333.71888174160142</v>
      </c>
      <c r="X3257" s="137">
        <v>343.00389181276239</v>
      </c>
      <c r="Y3257" s="88">
        <v>351.32369551731819</v>
      </c>
      <c r="Z3257" s="88">
        <v>358.65663332109494</v>
      </c>
      <c r="AA3257" s="88">
        <v>365.76721801467511</v>
      </c>
      <c r="AB3257" s="88">
        <v>373.01877435073237</v>
      </c>
      <c r="AC3257" s="88">
        <v>380.41409717734729</v>
      </c>
      <c r="AD3257" s="88">
        <v>387.95603675215415</v>
      </c>
      <c r="AE3257" s="88">
        <v>395.64749984086887</v>
      </c>
      <c r="AF3257" s="88">
        <v>403.49145083759583</v>
      </c>
      <c r="AG3257" s="88">
        <v>411.49091290734566</v>
      </c>
      <c r="AH3257" s="139">
        <v>419.6489691512038</v>
      </c>
      <c r="AI3257" s="139">
        <v>427.96876379459968</v>
      </c>
      <c r="AU3257" s="88"/>
    </row>
    <row r="3258" spans="3:47" s="11" customFormat="1" outlineLevel="2" x14ac:dyDescent="0.2">
      <c r="C3258" s="119">
        <v>30</v>
      </c>
      <c r="E3258" s="134"/>
      <c r="F3258" s="159" t="s">
        <v>213</v>
      </c>
      <c r="H3258" s="72" t="s">
        <v>180</v>
      </c>
      <c r="P3258" s="149"/>
      <c r="Q3258" s="135" t="s">
        <v>110</v>
      </c>
      <c r="R3258" s="136"/>
      <c r="S3258" s="88"/>
      <c r="T3258" s="88"/>
      <c r="U3258" s="137">
        <v>262.58546999999999</v>
      </c>
      <c r="V3258" s="137">
        <v>271.907254185</v>
      </c>
      <c r="W3258" s="138">
        <v>279.52065730217998</v>
      </c>
      <c r="X3258" s="137">
        <v>287.17952331225973</v>
      </c>
      <c r="Y3258" s="88">
        <v>294.15798572874769</v>
      </c>
      <c r="Z3258" s="88">
        <v>300.36471922762428</v>
      </c>
      <c r="AA3258" s="88">
        <v>306.34197714025402</v>
      </c>
      <c r="AB3258" s="88">
        <v>312.43818248534507</v>
      </c>
      <c r="AC3258" s="88">
        <v>318.65570231680346</v>
      </c>
      <c r="AD3258" s="88">
        <v>324.99695079290785</v>
      </c>
      <c r="AE3258" s="88">
        <v>331.4643901136867</v>
      </c>
      <c r="AF3258" s="88">
        <v>338.06053147694905</v>
      </c>
      <c r="AG3258" s="88">
        <v>344.78793605334033</v>
      </c>
      <c r="AH3258" s="139">
        <v>351.64921598080184</v>
      </c>
      <c r="AI3258" s="139">
        <v>358.64703537881979</v>
      </c>
      <c r="AU3258" s="88"/>
    </row>
    <row r="3259" spans="3:47" s="11" customFormat="1" outlineLevel="2" x14ac:dyDescent="0.2">
      <c r="C3259" s="119">
        <v>30</v>
      </c>
      <c r="E3259" s="134"/>
      <c r="F3259" s="159" t="s">
        <v>214</v>
      </c>
      <c r="H3259" s="72" t="s">
        <v>180</v>
      </c>
      <c r="P3259" s="149"/>
      <c r="Q3259" s="135" t="s">
        <v>110</v>
      </c>
      <c r="R3259" s="136"/>
      <c r="S3259" s="88"/>
      <c r="T3259" s="88"/>
      <c r="U3259" s="137">
        <v>1150.3174262115567</v>
      </c>
      <c r="V3259" s="137">
        <v>1188.8057781256671</v>
      </c>
      <c r="W3259" s="138">
        <v>1221.0139063935283</v>
      </c>
      <c r="X3259" s="137">
        <v>1253.0297406741545</v>
      </c>
      <c r="Y3259" s="88">
        <v>1282.9209831213198</v>
      </c>
      <c r="Z3259" s="88">
        <v>1310.8052834178698</v>
      </c>
      <c r="AA3259" s="88">
        <v>1336.9139512608608</v>
      </c>
      <c r="AB3259" s="88">
        <v>1363.5426525101548</v>
      </c>
      <c r="AC3259" s="88">
        <v>1390.7017452102637</v>
      </c>
      <c r="AD3259" s="88">
        <v>1418.4017937176113</v>
      </c>
      <c r="AE3259" s="88">
        <v>1446.6535728098613</v>
      </c>
      <c r="AF3259" s="88">
        <v>1475.4680718770949</v>
      </c>
      <c r="AG3259" s="88">
        <v>1504.8564991964688</v>
      </c>
      <c r="AH3259" s="139">
        <v>1534.830286292017</v>
      </c>
      <c r="AI3259" s="139">
        <v>1565.4010923812891</v>
      </c>
      <c r="AU3259" s="88"/>
    </row>
    <row r="3260" spans="3:47" s="11" customFormat="1" outlineLevel="2" x14ac:dyDescent="0.2">
      <c r="C3260" s="119">
        <v>30</v>
      </c>
      <c r="E3260" s="134"/>
      <c r="F3260" s="159" t="s">
        <v>215</v>
      </c>
      <c r="H3260" s="72" t="s">
        <v>180</v>
      </c>
      <c r="P3260" s="149"/>
      <c r="Q3260" s="135" t="s">
        <v>110</v>
      </c>
      <c r="R3260" s="136"/>
      <c r="S3260" s="88"/>
      <c r="T3260" s="88"/>
      <c r="U3260" s="137">
        <v>775.09572000000037</v>
      </c>
      <c r="V3260" s="137">
        <v>802.61161806000041</v>
      </c>
      <c r="W3260" s="138">
        <v>825.08474336568042</v>
      </c>
      <c r="X3260" s="137">
        <v>847.69206533390013</v>
      </c>
      <c r="Y3260" s="88">
        <v>868.29098252151414</v>
      </c>
      <c r="Z3260" s="88">
        <v>886.61192225271816</v>
      </c>
      <c r="AA3260" s="88">
        <v>904.25549950554728</v>
      </c>
      <c r="AB3260" s="88">
        <v>922.2501839457077</v>
      </c>
      <c r="AC3260" s="88">
        <v>940.60296260622727</v>
      </c>
      <c r="AD3260" s="88">
        <v>959.32096156209127</v>
      </c>
      <c r="AE3260" s="88">
        <v>978.41144869717687</v>
      </c>
      <c r="AF3260" s="88">
        <v>997.88183652625071</v>
      </c>
      <c r="AG3260" s="88">
        <v>1017.7396850731232</v>
      </c>
      <c r="AH3260" s="139">
        <v>1037.9927048060783</v>
      </c>
      <c r="AI3260" s="139">
        <v>1058.6487596317193</v>
      </c>
      <c r="AU3260" s="88"/>
    </row>
    <row r="3261" spans="3:47" s="11" customFormat="1" outlineLevel="2" x14ac:dyDescent="0.2">
      <c r="C3261" s="119">
        <v>30</v>
      </c>
      <c r="E3261" s="134"/>
      <c r="F3261" s="159" t="s">
        <v>216</v>
      </c>
      <c r="H3261" s="72" t="s">
        <v>180</v>
      </c>
      <c r="P3261" s="149"/>
      <c r="Q3261" s="135" t="s">
        <v>110</v>
      </c>
      <c r="R3261" s="136"/>
      <c r="S3261" s="88"/>
      <c r="T3261" s="88"/>
      <c r="U3261" s="137">
        <v>0</v>
      </c>
      <c r="V3261" s="137">
        <v>0</v>
      </c>
      <c r="W3261" s="138">
        <v>0</v>
      </c>
      <c r="X3261" s="137">
        <v>130.32467846877464</v>
      </c>
      <c r="Y3261" s="88">
        <v>134.06065258487951</v>
      </c>
      <c r="Z3261" s="88">
        <v>137.74732053096369</v>
      </c>
      <c r="AA3261" s="88">
        <v>141.19100354423776</v>
      </c>
      <c r="AB3261" s="88">
        <v>0</v>
      </c>
      <c r="AC3261" s="88">
        <v>0</v>
      </c>
      <c r="AD3261" s="88">
        <v>0</v>
      </c>
      <c r="AE3261" s="88">
        <v>0</v>
      </c>
      <c r="AF3261" s="88">
        <v>0</v>
      </c>
      <c r="AG3261" s="88">
        <v>0</v>
      </c>
      <c r="AH3261" s="139">
        <v>0</v>
      </c>
      <c r="AI3261" s="139">
        <v>0</v>
      </c>
      <c r="AU3261" s="88"/>
    </row>
    <row r="3262" spans="3:47" s="11" customFormat="1" outlineLevel="2" x14ac:dyDescent="0.2">
      <c r="C3262" s="119">
        <v>30</v>
      </c>
      <c r="E3262" s="134"/>
      <c r="F3262" s="159" t="s">
        <v>33</v>
      </c>
      <c r="H3262" s="72" t="s">
        <v>180</v>
      </c>
      <c r="P3262" s="149"/>
      <c r="Q3262" s="135" t="s">
        <v>110</v>
      </c>
      <c r="R3262" s="136"/>
      <c r="S3262" s="88"/>
      <c r="T3262" s="88"/>
      <c r="U3262" s="137">
        <v>0</v>
      </c>
      <c r="V3262" s="137">
        <v>0</v>
      </c>
      <c r="W3262" s="138">
        <v>0</v>
      </c>
      <c r="X3262" s="137">
        <v>-3375.6215030115391</v>
      </c>
      <c r="Y3262" s="88">
        <v>-3472.3893194312031</v>
      </c>
      <c r="Z3262" s="88">
        <v>-3567.8800257155617</v>
      </c>
      <c r="AA3262" s="88">
        <v>-3657.0770263584504</v>
      </c>
      <c r="AB3262" s="88">
        <v>0</v>
      </c>
      <c r="AC3262" s="88">
        <v>0</v>
      </c>
      <c r="AD3262" s="88">
        <v>0</v>
      </c>
      <c r="AE3262" s="88">
        <v>0</v>
      </c>
      <c r="AF3262" s="88">
        <v>0</v>
      </c>
      <c r="AG3262" s="88">
        <v>0</v>
      </c>
      <c r="AH3262" s="139">
        <v>0</v>
      </c>
      <c r="AI3262" s="139">
        <v>0</v>
      </c>
      <c r="AU3262" s="88"/>
    </row>
    <row r="3263" spans="3:47" s="11" customFormat="1" outlineLevel="2" x14ac:dyDescent="0.2">
      <c r="C3263" s="119">
        <v>30</v>
      </c>
      <c r="E3263" s="134"/>
      <c r="F3263" s="159" t="s">
        <v>34</v>
      </c>
      <c r="H3263" s="72" t="s">
        <v>180</v>
      </c>
      <c r="P3263" s="149"/>
      <c r="Q3263" s="135" t="s">
        <v>110</v>
      </c>
      <c r="R3263" s="136"/>
      <c r="S3263" s="88"/>
      <c r="T3263" s="88"/>
      <c r="U3263" s="137">
        <v>0</v>
      </c>
      <c r="V3263" s="137">
        <v>0</v>
      </c>
      <c r="W3263" s="138">
        <v>0</v>
      </c>
      <c r="X3263" s="137">
        <v>272.45862910316515</v>
      </c>
      <c r="Y3263" s="88">
        <v>657.5315292813317</v>
      </c>
      <c r="Z3263" s="88">
        <v>2436.3146877220461</v>
      </c>
      <c r="AA3263" s="88">
        <v>1009.7553548834574</v>
      </c>
      <c r="AB3263" s="88">
        <v>283.82208204084259</v>
      </c>
      <c r="AC3263" s="88">
        <v>497.19882189884896</v>
      </c>
      <c r="AD3263" s="88">
        <v>611.84493297213805</v>
      </c>
      <c r="AE3263" s="88">
        <v>630.36905307373058</v>
      </c>
      <c r="AF3263" s="88">
        <v>1165.4605525608517</v>
      </c>
      <c r="AG3263" s="88">
        <v>657.01294324062133</v>
      </c>
      <c r="AH3263" s="139">
        <v>1093.0044426769123</v>
      </c>
      <c r="AI3263" s="139">
        <v>688.66862119588893</v>
      </c>
      <c r="AU3263" s="88"/>
    </row>
    <row r="3264" spans="3:47" s="11" customFormat="1" outlineLevel="2" x14ac:dyDescent="0.2">
      <c r="C3264" s="119">
        <v>30</v>
      </c>
      <c r="E3264" s="134"/>
      <c r="F3264" s="159" t="s">
        <v>217</v>
      </c>
      <c r="H3264" s="72" t="s">
        <v>180</v>
      </c>
      <c r="P3264" s="149"/>
      <c r="Q3264" s="135" t="s">
        <v>110</v>
      </c>
      <c r="R3264" s="136"/>
      <c r="S3264" s="88"/>
      <c r="T3264" s="88"/>
      <c r="U3264" s="137">
        <v>0</v>
      </c>
      <c r="V3264" s="137">
        <v>0</v>
      </c>
      <c r="W3264" s="138">
        <v>0</v>
      </c>
      <c r="X3264" s="137">
        <v>0</v>
      </c>
      <c r="Y3264" s="88">
        <v>0</v>
      </c>
      <c r="Z3264" s="88">
        <v>0</v>
      </c>
      <c r="AA3264" s="88">
        <v>0</v>
      </c>
      <c r="AB3264" s="88">
        <v>0</v>
      </c>
      <c r="AC3264" s="88">
        <v>0</v>
      </c>
      <c r="AD3264" s="88">
        <v>0</v>
      </c>
      <c r="AE3264" s="88">
        <v>0</v>
      </c>
      <c r="AF3264" s="88">
        <v>0</v>
      </c>
      <c r="AG3264" s="88">
        <v>0</v>
      </c>
      <c r="AH3264" s="139">
        <v>0</v>
      </c>
      <c r="AI3264" s="139">
        <v>0</v>
      </c>
      <c r="AU3264" s="88"/>
    </row>
    <row r="3265" spans="3:47" s="11" customFormat="1" outlineLevel="2" x14ac:dyDescent="0.2">
      <c r="C3265" s="119">
        <v>30</v>
      </c>
      <c r="E3265" s="134"/>
      <c r="F3265" s="159" t="s">
        <v>152</v>
      </c>
      <c r="H3265" s="72" t="s">
        <v>180</v>
      </c>
      <c r="P3265" s="149"/>
      <c r="Q3265" s="135" t="s">
        <v>110</v>
      </c>
      <c r="R3265" s="136"/>
      <c r="S3265" s="88"/>
      <c r="T3265" s="88"/>
      <c r="U3265" s="137">
        <v>0</v>
      </c>
      <c r="V3265" s="137">
        <v>0</v>
      </c>
      <c r="W3265" s="138">
        <v>0</v>
      </c>
      <c r="X3265" s="137">
        <v>0</v>
      </c>
      <c r="Y3265" s="88">
        <v>0</v>
      </c>
      <c r="Z3265" s="88">
        <v>0</v>
      </c>
      <c r="AA3265" s="88">
        <v>0</v>
      </c>
      <c r="AB3265" s="88">
        <v>0</v>
      </c>
      <c r="AC3265" s="88">
        <v>0</v>
      </c>
      <c r="AD3265" s="88">
        <v>0</v>
      </c>
      <c r="AE3265" s="88">
        <v>0</v>
      </c>
      <c r="AF3265" s="88">
        <v>0</v>
      </c>
      <c r="AG3265" s="88">
        <v>0</v>
      </c>
      <c r="AH3265" s="139">
        <v>0</v>
      </c>
      <c r="AI3265" s="139">
        <v>0</v>
      </c>
      <c r="AU3265" s="88"/>
    </row>
    <row r="3266" spans="3:47" s="11" customFormat="1" outlineLevel="2" x14ac:dyDescent="0.2">
      <c r="C3266" s="119">
        <v>30</v>
      </c>
      <c r="E3266" s="140"/>
      <c r="F3266" s="160" t="s">
        <v>152</v>
      </c>
      <c r="G3266" s="142"/>
      <c r="H3266" s="161" t="s">
        <v>180</v>
      </c>
      <c r="I3266" s="142"/>
      <c r="J3266" s="142"/>
      <c r="K3266" s="142"/>
      <c r="L3266" s="142"/>
      <c r="M3266" s="142"/>
      <c r="N3266" s="142"/>
      <c r="O3266" s="142"/>
      <c r="P3266" s="155"/>
      <c r="Q3266" s="143" t="s">
        <v>110</v>
      </c>
      <c r="R3266" s="144"/>
      <c r="S3266" s="145"/>
      <c r="T3266" s="145"/>
      <c r="U3266" s="146">
        <v>0</v>
      </c>
      <c r="V3266" s="146">
        <v>0</v>
      </c>
      <c r="W3266" s="147">
        <v>0</v>
      </c>
      <c r="X3266" s="146">
        <v>0</v>
      </c>
      <c r="Y3266" s="145">
        <v>0</v>
      </c>
      <c r="Z3266" s="145">
        <v>0</v>
      </c>
      <c r="AA3266" s="145">
        <v>0</v>
      </c>
      <c r="AB3266" s="145">
        <v>0</v>
      </c>
      <c r="AC3266" s="145">
        <v>0</v>
      </c>
      <c r="AD3266" s="145">
        <v>0</v>
      </c>
      <c r="AE3266" s="145">
        <v>0</v>
      </c>
      <c r="AF3266" s="145">
        <v>0</v>
      </c>
      <c r="AG3266" s="145">
        <v>0</v>
      </c>
      <c r="AH3266" s="148">
        <v>0</v>
      </c>
      <c r="AI3266" s="148">
        <v>0</v>
      </c>
      <c r="AU3266" s="88"/>
    </row>
    <row r="3267" spans="3:47" s="11" customFormat="1" outlineLevel="2" x14ac:dyDescent="0.2">
      <c r="C3267" s="119">
        <v>30</v>
      </c>
      <c r="E3267" s="125"/>
      <c r="F3267" s="157" t="s">
        <v>152</v>
      </c>
      <c r="G3267" s="127"/>
      <c r="H3267" s="158" t="s">
        <v>180</v>
      </c>
      <c r="I3267" s="127"/>
      <c r="J3267" s="127"/>
      <c r="K3267" s="127"/>
      <c r="L3267" s="127"/>
      <c r="M3267" s="127"/>
      <c r="N3267" s="127"/>
      <c r="O3267" s="127"/>
      <c r="P3267" s="152"/>
      <c r="Q3267" s="128" t="s">
        <v>110</v>
      </c>
      <c r="R3267" s="129"/>
      <c r="S3267" s="130"/>
      <c r="T3267" s="130"/>
      <c r="U3267" s="131">
        <v>0</v>
      </c>
      <c r="V3267" s="131">
        <v>0</v>
      </c>
      <c r="W3267" s="132">
        <v>0</v>
      </c>
      <c r="X3267" s="131">
        <v>0</v>
      </c>
      <c r="Y3267" s="130">
        <v>0</v>
      </c>
      <c r="Z3267" s="130">
        <v>0</v>
      </c>
      <c r="AA3267" s="130">
        <v>0</v>
      </c>
      <c r="AB3267" s="130">
        <v>0</v>
      </c>
      <c r="AC3267" s="130">
        <v>0</v>
      </c>
      <c r="AD3267" s="130">
        <v>0</v>
      </c>
      <c r="AE3267" s="130">
        <v>0</v>
      </c>
      <c r="AF3267" s="130">
        <v>0</v>
      </c>
      <c r="AG3267" s="130">
        <v>0</v>
      </c>
      <c r="AH3267" s="133">
        <v>0</v>
      </c>
      <c r="AI3267" s="133">
        <v>0</v>
      </c>
      <c r="AU3267" s="88"/>
    </row>
    <row r="3268" spans="3:47" s="11" customFormat="1" outlineLevel="2" x14ac:dyDescent="0.2">
      <c r="C3268" s="119">
        <v>30</v>
      </c>
      <c r="E3268" s="134"/>
      <c r="F3268" s="159" t="s">
        <v>152</v>
      </c>
      <c r="H3268" s="72" t="s">
        <v>180</v>
      </c>
      <c r="P3268" s="149"/>
      <c r="Q3268" s="135" t="s">
        <v>110</v>
      </c>
      <c r="R3268" s="136"/>
      <c r="S3268" s="88"/>
      <c r="T3268" s="88"/>
      <c r="U3268" s="137">
        <v>0</v>
      </c>
      <c r="V3268" s="137">
        <v>0</v>
      </c>
      <c r="W3268" s="138">
        <v>0</v>
      </c>
      <c r="X3268" s="137">
        <v>0</v>
      </c>
      <c r="Y3268" s="88">
        <v>0</v>
      </c>
      <c r="Z3268" s="88">
        <v>0</v>
      </c>
      <c r="AA3268" s="88">
        <v>0</v>
      </c>
      <c r="AB3268" s="88">
        <v>0</v>
      </c>
      <c r="AC3268" s="88">
        <v>0</v>
      </c>
      <c r="AD3268" s="88">
        <v>0</v>
      </c>
      <c r="AE3268" s="88">
        <v>0</v>
      </c>
      <c r="AF3268" s="88">
        <v>0</v>
      </c>
      <c r="AG3268" s="88">
        <v>0</v>
      </c>
      <c r="AH3268" s="139">
        <v>0</v>
      </c>
      <c r="AI3268" s="139">
        <v>0</v>
      </c>
      <c r="AU3268" s="88"/>
    </row>
    <row r="3269" spans="3:47" s="11" customFormat="1" outlineLevel="2" x14ac:dyDescent="0.2">
      <c r="C3269" s="119">
        <v>30</v>
      </c>
      <c r="E3269" s="134"/>
      <c r="F3269" s="159" t="s">
        <v>152</v>
      </c>
      <c r="H3269" s="72" t="s">
        <v>180</v>
      </c>
      <c r="P3269" s="149"/>
      <c r="Q3269" s="135" t="s">
        <v>110</v>
      </c>
      <c r="R3269" s="136"/>
      <c r="S3269" s="88"/>
      <c r="T3269" s="88"/>
      <c r="U3269" s="137">
        <v>0</v>
      </c>
      <c r="V3269" s="137">
        <v>0</v>
      </c>
      <c r="W3269" s="138">
        <v>0</v>
      </c>
      <c r="X3269" s="137">
        <v>0</v>
      </c>
      <c r="Y3269" s="88">
        <v>0</v>
      </c>
      <c r="Z3269" s="88">
        <v>0</v>
      </c>
      <c r="AA3269" s="88">
        <v>0</v>
      </c>
      <c r="AB3269" s="88">
        <v>0</v>
      </c>
      <c r="AC3269" s="88">
        <v>0</v>
      </c>
      <c r="AD3269" s="88">
        <v>0</v>
      </c>
      <c r="AE3269" s="88">
        <v>0</v>
      </c>
      <c r="AF3269" s="88">
        <v>0</v>
      </c>
      <c r="AG3269" s="88">
        <v>0</v>
      </c>
      <c r="AH3269" s="139">
        <v>0</v>
      </c>
      <c r="AI3269" s="139">
        <v>0</v>
      </c>
      <c r="AU3269" s="88"/>
    </row>
    <row r="3270" spans="3:47" s="11" customFormat="1" outlineLevel="2" x14ac:dyDescent="0.2">
      <c r="C3270" s="119">
        <v>30</v>
      </c>
      <c r="E3270" s="134"/>
      <c r="F3270" s="159" t="s">
        <v>152</v>
      </c>
      <c r="H3270" s="72" t="s">
        <v>180</v>
      </c>
      <c r="P3270" s="149"/>
      <c r="Q3270" s="135" t="s">
        <v>110</v>
      </c>
      <c r="R3270" s="136"/>
      <c r="S3270" s="88"/>
      <c r="T3270" s="88"/>
      <c r="U3270" s="137">
        <v>0</v>
      </c>
      <c r="V3270" s="137">
        <v>0</v>
      </c>
      <c r="W3270" s="138">
        <v>0</v>
      </c>
      <c r="X3270" s="137">
        <v>0</v>
      </c>
      <c r="Y3270" s="88">
        <v>0</v>
      </c>
      <c r="Z3270" s="88">
        <v>0</v>
      </c>
      <c r="AA3270" s="88">
        <v>0</v>
      </c>
      <c r="AB3270" s="88">
        <v>0</v>
      </c>
      <c r="AC3270" s="88">
        <v>0</v>
      </c>
      <c r="AD3270" s="88">
        <v>0</v>
      </c>
      <c r="AE3270" s="88">
        <v>0</v>
      </c>
      <c r="AF3270" s="88">
        <v>0</v>
      </c>
      <c r="AG3270" s="88">
        <v>0</v>
      </c>
      <c r="AH3270" s="139">
        <v>0</v>
      </c>
      <c r="AI3270" s="139">
        <v>0</v>
      </c>
      <c r="AU3270" s="88"/>
    </row>
    <row r="3271" spans="3:47" s="11" customFormat="1" outlineLevel="2" x14ac:dyDescent="0.2">
      <c r="C3271" s="119">
        <v>30</v>
      </c>
      <c r="E3271" s="134"/>
      <c r="F3271" s="159" t="s">
        <v>152</v>
      </c>
      <c r="H3271" s="72" t="s">
        <v>180</v>
      </c>
      <c r="P3271" s="149"/>
      <c r="Q3271" s="135" t="s">
        <v>110</v>
      </c>
      <c r="R3271" s="136"/>
      <c r="S3271" s="88"/>
      <c r="T3271" s="88"/>
      <c r="U3271" s="137">
        <v>0</v>
      </c>
      <c r="V3271" s="137">
        <v>0</v>
      </c>
      <c r="W3271" s="138">
        <v>0</v>
      </c>
      <c r="X3271" s="137">
        <v>0</v>
      </c>
      <c r="Y3271" s="88">
        <v>0</v>
      </c>
      <c r="Z3271" s="88">
        <v>0</v>
      </c>
      <c r="AA3271" s="88">
        <v>0</v>
      </c>
      <c r="AB3271" s="88">
        <v>0</v>
      </c>
      <c r="AC3271" s="88">
        <v>0</v>
      </c>
      <c r="AD3271" s="88">
        <v>0</v>
      </c>
      <c r="AE3271" s="88">
        <v>0</v>
      </c>
      <c r="AF3271" s="88">
        <v>0</v>
      </c>
      <c r="AG3271" s="88">
        <v>0</v>
      </c>
      <c r="AH3271" s="139">
        <v>0</v>
      </c>
      <c r="AI3271" s="139">
        <v>0</v>
      </c>
      <c r="AU3271" s="88"/>
    </row>
    <row r="3272" spans="3:47" s="11" customFormat="1" outlineLevel="2" x14ac:dyDescent="0.2">
      <c r="C3272" s="119">
        <v>30</v>
      </c>
      <c r="E3272" s="134"/>
      <c r="F3272" s="159" t="s">
        <v>152</v>
      </c>
      <c r="H3272" s="72" t="s">
        <v>180</v>
      </c>
      <c r="P3272" s="149"/>
      <c r="Q3272" s="135" t="s">
        <v>110</v>
      </c>
      <c r="R3272" s="136"/>
      <c r="S3272" s="88"/>
      <c r="T3272" s="88"/>
      <c r="U3272" s="137">
        <v>0</v>
      </c>
      <c r="V3272" s="137">
        <v>0</v>
      </c>
      <c r="W3272" s="138">
        <v>0</v>
      </c>
      <c r="X3272" s="137">
        <v>0</v>
      </c>
      <c r="Y3272" s="88">
        <v>0</v>
      </c>
      <c r="Z3272" s="88">
        <v>0</v>
      </c>
      <c r="AA3272" s="88">
        <v>0</v>
      </c>
      <c r="AB3272" s="88">
        <v>0</v>
      </c>
      <c r="AC3272" s="88">
        <v>0</v>
      </c>
      <c r="AD3272" s="88">
        <v>0</v>
      </c>
      <c r="AE3272" s="88">
        <v>0</v>
      </c>
      <c r="AF3272" s="88">
        <v>0</v>
      </c>
      <c r="AG3272" s="88">
        <v>0</v>
      </c>
      <c r="AH3272" s="139">
        <v>0</v>
      </c>
      <c r="AI3272" s="139">
        <v>0</v>
      </c>
      <c r="AU3272" s="88"/>
    </row>
    <row r="3273" spans="3:47" s="11" customFormat="1" outlineLevel="2" x14ac:dyDescent="0.2">
      <c r="C3273" s="119">
        <v>30</v>
      </c>
      <c r="E3273" s="134"/>
      <c r="F3273" s="159" t="s">
        <v>152</v>
      </c>
      <c r="H3273" s="72" t="s">
        <v>180</v>
      </c>
      <c r="P3273" s="149"/>
      <c r="Q3273" s="135" t="s">
        <v>110</v>
      </c>
      <c r="R3273" s="136"/>
      <c r="S3273" s="88"/>
      <c r="T3273" s="88"/>
      <c r="U3273" s="137">
        <v>0</v>
      </c>
      <c r="V3273" s="137">
        <v>0</v>
      </c>
      <c r="W3273" s="138">
        <v>0</v>
      </c>
      <c r="X3273" s="137">
        <v>0</v>
      </c>
      <c r="Y3273" s="88">
        <v>0</v>
      </c>
      <c r="Z3273" s="88">
        <v>0</v>
      </c>
      <c r="AA3273" s="88">
        <v>0</v>
      </c>
      <c r="AB3273" s="88">
        <v>0</v>
      </c>
      <c r="AC3273" s="88">
        <v>0</v>
      </c>
      <c r="AD3273" s="88">
        <v>0</v>
      </c>
      <c r="AE3273" s="88">
        <v>0</v>
      </c>
      <c r="AF3273" s="88">
        <v>0</v>
      </c>
      <c r="AG3273" s="88">
        <v>0</v>
      </c>
      <c r="AH3273" s="139">
        <v>0</v>
      </c>
      <c r="AI3273" s="139">
        <v>0</v>
      </c>
      <c r="AU3273" s="88"/>
    </row>
    <row r="3274" spans="3:47" s="11" customFormat="1" outlineLevel="2" x14ac:dyDescent="0.2">
      <c r="C3274" s="119">
        <v>30</v>
      </c>
      <c r="E3274" s="134"/>
      <c r="F3274" s="159" t="s">
        <v>152</v>
      </c>
      <c r="H3274" s="72" t="s">
        <v>180</v>
      </c>
      <c r="P3274" s="149"/>
      <c r="Q3274" s="135" t="s">
        <v>110</v>
      </c>
      <c r="R3274" s="136"/>
      <c r="S3274" s="88"/>
      <c r="T3274" s="88"/>
      <c r="U3274" s="137">
        <v>0</v>
      </c>
      <c r="V3274" s="137">
        <v>0</v>
      </c>
      <c r="W3274" s="138">
        <v>0</v>
      </c>
      <c r="X3274" s="137">
        <v>0</v>
      </c>
      <c r="Y3274" s="88">
        <v>0</v>
      </c>
      <c r="Z3274" s="88">
        <v>0</v>
      </c>
      <c r="AA3274" s="88">
        <v>0</v>
      </c>
      <c r="AB3274" s="88">
        <v>0</v>
      </c>
      <c r="AC3274" s="88">
        <v>0</v>
      </c>
      <c r="AD3274" s="88">
        <v>0</v>
      </c>
      <c r="AE3274" s="88">
        <v>0</v>
      </c>
      <c r="AF3274" s="88">
        <v>0</v>
      </c>
      <c r="AG3274" s="88">
        <v>0</v>
      </c>
      <c r="AH3274" s="139">
        <v>0</v>
      </c>
      <c r="AI3274" s="139">
        <v>0</v>
      </c>
      <c r="AU3274" s="88"/>
    </row>
    <row r="3275" spans="3:47" s="11" customFormat="1" outlineLevel="2" x14ac:dyDescent="0.2">
      <c r="C3275" s="119">
        <v>30</v>
      </c>
      <c r="E3275" s="134"/>
      <c r="F3275" s="159" t="s">
        <v>152</v>
      </c>
      <c r="H3275" s="72" t="s">
        <v>180</v>
      </c>
      <c r="P3275" s="149"/>
      <c r="Q3275" s="135" t="s">
        <v>110</v>
      </c>
      <c r="R3275" s="136"/>
      <c r="S3275" s="88"/>
      <c r="T3275" s="88"/>
      <c r="U3275" s="137">
        <v>0</v>
      </c>
      <c r="V3275" s="137">
        <v>0</v>
      </c>
      <c r="W3275" s="138">
        <v>0</v>
      </c>
      <c r="X3275" s="137">
        <v>0</v>
      </c>
      <c r="Y3275" s="88">
        <v>0</v>
      </c>
      <c r="Z3275" s="88">
        <v>0</v>
      </c>
      <c r="AA3275" s="88">
        <v>0</v>
      </c>
      <c r="AB3275" s="88">
        <v>0</v>
      </c>
      <c r="AC3275" s="88">
        <v>0</v>
      </c>
      <c r="AD3275" s="88">
        <v>0</v>
      </c>
      <c r="AE3275" s="88">
        <v>0</v>
      </c>
      <c r="AF3275" s="88">
        <v>0</v>
      </c>
      <c r="AG3275" s="88">
        <v>0</v>
      </c>
      <c r="AH3275" s="139">
        <v>0</v>
      </c>
      <c r="AI3275" s="139">
        <v>0</v>
      </c>
      <c r="AU3275" s="88"/>
    </row>
    <row r="3276" spans="3:47" s="11" customFormat="1" outlineLevel="2" x14ac:dyDescent="0.2">
      <c r="C3276" s="119">
        <v>30</v>
      </c>
      <c r="E3276" s="140"/>
      <c r="F3276" s="160" t="s">
        <v>152</v>
      </c>
      <c r="G3276" s="142"/>
      <c r="H3276" s="161" t="s">
        <v>180</v>
      </c>
      <c r="I3276" s="142"/>
      <c r="J3276" s="142"/>
      <c r="K3276" s="142"/>
      <c r="L3276" s="142"/>
      <c r="M3276" s="142"/>
      <c r="N3276" s="142"/>
      <c r="O3276" s="142"/>
      <c r="P3276" s="155"/>
      <c r="Q3276" s="143" t="s">
        <v>110</v>
      </c>
      <c r="R3276" s="144"/>
      <c r="S3276" s="145"/>
      <c r="T3276" s="145"/>
      <c r="U3276" s="146">
        <v>0</v>
      </c>
      <c r="V3276" s="146">
        <v>0</v>
      </c>
      <c r="W3276" s="147">
        <v>0</v>
      </c>
      <c r="X3276" s="146">
        <v>0</v>
      </c>
      <c r="Y3276" s="145">
        <v>0</v>
      </c>
      <c r="Z3276" s="145">
        <v>0</v>
      </c>
      <c r="AA3276" s="145">
        <v>0</v>
      </c>
      <c r="AB3276" s="145">
        <v>0</v>
      </c>
      <c r="AC3276" s="145">
        <v>0</v>
      </c>
      <c r="AD3276" s="145">
        <v>0</v>
      </c>
      <c r="AE3276" s="145">
        <v>0</v>
      </c>
      <c r="AF3276" s="145">
        <v>0</v>
      </c>
      <c r="AG3276" s="145">
        <v>0</v>
      </c>
      <c r="AH3276" s="148">
        <v>0</v>
      </c>
      <c r="AI3276" s="148">
        <v>0</v>
      </c>
      <c r="AU3276" s="88"/>
    </row>
    <row r="3277" spans="3:47" s="11" customFormat="1" outlineLevel="2" x14ac:dyDescent="0.2">
      <c r="C3277" s="119">
        <v>30</v>
      </c>
      <c r="F3277" s="159"/>
      <c r="P3277" s="149" t="s">
        <v>181</v>
      </c>
      <c r="Q3277" s="16" t="s">
        <v>110</v>
      </c>
      <c r="R3277" s="150"/>
      <c r="S3277" s="150"/>
      <c r="T3277" s="150"/>
      <c r="U3277" s="150">
        <v>6840.9946117346672</v>
      </c>
      <c r="V3277" s="150">
        <v>7171.4893382388527</v>
      </c>
      <c r="W3277" s="150">
        <v>7418.7189287693582</v>
      </c>
      <c r="X3277" s="150">
        <v>4646.1226087047762</v>
      </c>
      <c r="Y3277" s="150">
        <v>5122.0508119049164</v>
      </c>
      <c r="Z3277" s="150">
        <v>6975.3830407125661</v>
      </c>
      <c r="AA3277" s="150">
        <v>5621.6287163615261</v>
      </c>
      <c r="AB3277" s="150">
        <v>8573.2945458228951</v>
      </c>
      <c r="AC3277" s="150">
        <v>8951.601887349665</v>
      </c>
      <c r="AD3277" s="150">
        <v>9234.4601399677886</v>
      </c>
      <c r="AE3277" s="150">
        <v>9424.5432329269279</v>
      </c>
      <c r="AF3277" s="150">
        <v>10134.607127103856</v>
      </c>
      <c r="AG3277" s="150">
        <v>9804.61324975569</v>
      </c>
      <c r="AH3277" s="150">
        <v>10422.6090851886</v>
      </c>
      <c r="AI3277" s="150">
        <v>10203.898848649716</v>
      </c>
      <c r="AU3277" s="88"/>
    </row>
    <row r="3278" spans="3:47" s="11" customFormat="1" outlineLevel="2" x14ac:dyDescent="0.2">
      <c r="C3278" s="119">
        <v>30</v>
      </c>
      <c r="P3278" s="149" t="s">
        <v>182</v>
      </c>
      <c r="Q3278" s="16" t="s">
        <v>110</v>
      </c>
      <c r="R3278" s="150"/>
      <c r="S3278" s="150"/>
      <c r="T3278" s="150"/>
      <c r="U3278" s="150">
        <v>0</v>
      </c>
      <c r="V3278" s="150">
        <v>0</v>
      </c>
      <c r="W3278" s="150">
        <v>0</v>
      </c>
      <c r="X3278" s="150">
        <v>0</v>
      </c>
      <c r="Y3278" s="150">
        <v>0</v>
      </c>
      <c r="Z3278" s="150">
        <v>0</v>
      </c>
      <c r="AA3278" s="150">
        <v>0</v>
      </c>
      <c r="AB3278" s="150">
        <v>0</v>
      </c>
      <c r="AC3278" s="150">
        <v>0</v>
      </c>
      <c r="AD3278" s="150">
        <v>0</v>
      </c>
      <c r="AE3278" s="150">
        <v>0</v>
      </c>
      <c r="AF3278" s="150">
        <v>0</v>
      </c>
      <c r="AG3278" s="150">
        <v>0</v>
      </c>
      <c r="AH3278" s="150">
        <v>0</v>
      </c>
      <c r="AI3278" s="150">
        <v>0</v>
      </c>
      <c r="AU3278" s="88"/>
    </row>
    <row r="3279" spans="3:47" s="11" customFormat="1" outlineLevel="2" x14ac:dyDescent="0.2">
      <c r="C3279" s="119">
        <v>30</v>
      </c>
      <c r="F3279" s="124"/>
      <c r="P3279" s="149" t="s">
        <v>183</v>
      </c>
      <c r="Q3279" s="16" t="s">
        <v>110</v>
      </c>
      <c r="R3279" s="150"/>
      <c r="S3279" s="150"/>
      <c r="T3279" s="150"/>
      <c r="U3279" s="150">
        <v>6840.9946117346672</v>
      </c>
      <c r="V3279" s="150">
        <v>7171.4893382388527</v>
      </c>
      <c r="W3279" s="150">
        <v>7418.7189287693582</v>
      </c>
      <c r="X3279" s="150">
        <v>4646.1226087047762</v>
      </c>
      <c r="Y3279" s="150">
        <v>5122.0508119049164</v>
      </c>
      <c r="Z3279" s="150">
        <v>6975.3830407125661</v>
      </c>
      <c r="AA3279" s="150">
        <v>5621.6287163615261</v>
      </c>
      <c r="AB3279" s="150">
        <v>8573.2945458228951</v>
      </c>
      <c r="AC3279" s="150">
        <v>8951.601887349665</v>
      </c>
      <c r="AD3279" s="150">
        <v>9234.4601399677886</v>
      </c>
      <c r="AE3279" s="150">
        <v>9424.5432329269279</v>
      </c>
      <c r="AF3279" s="150">
        <v>10134.607127103856</v>
      </c>
      <c r="AG3279" s="150">
        <v>9804.61324975569</v>
      </c>
      <c r="AH3279" s="150">
        <v>10422.6090851886</v>
      </c>
      <c r="AI3279" s="150">
        <v>10203.898848649716</v>
      </c>
      <c r="AU3279" s="88"/>
    </row>
    <row r="3280" spans="3:47" s="11" customFormat="1" outlineLevel="2" x14ac:dyDescent="0.2">
      <c r="C3280" s="119">
        <v>30</v>
      </c>
      <c r="F3280" s="124"/>
      <c r="P3280" s="149"/>
      <c r="Q3280" s="16"/>
      <c r="R3280" s="88"/>
      <c r="S3280" s="88"/>
      <c r="T3280" s="88"/>
      <c r="U3280" s="88"/>
      <c r="V3280" s="88"/>
      <c r="W3280" s="88"/>
      <c r="X3280" s="88"/>
      <c r="Y3280" s="88"/>
      <c r="Z3280" s="88"/>
      <c r="AA3280" s="88"/>
      <c r="AB3280" s="88"/>
      <c r="AC3280" s="88"/>
      <c r="AD3280" s="88"/>
      <c r="AE3280" s="88"/>
      <c r="AF3280" s="88"/>
      <c r="AG3280" s="88"/>
      <c r="AH3280" s="88"/>
      <c r="AI3280" s="88"/>
      <c r="AU3280" s="88"/>
    </row>
    <row r="3281" spans="3:47" outlineLevel="1" x14ac:dyDescent="0.2">
      <c r="C3281" s="119">
        <v>30</v>
      </c>
      <c r="D3281" s="11"/>
      <c r="E3281" s="162" t="s">
        <v>184</v>
      </c>
      <c r="F3281" s="121"/>
      <c r="G3281" s="121"/>
      <c r="H3281" s="121"/>
      <c r="I3281" s="121"/>
      <c r="J3281" s="121"/>
      <c r="K3281" s="121"/>
      <c r="L3281" s="121"/>
      <c r="M3281" s="121"/>
      <c r="N3281" s="121"/>
      <c r="O3281" s="121"/>
      <c r="P3281" s="121"/>
      <c r="Q3281" s="122"/>
      <c r="R3281" s="123"/>
      <c r="S3281" s="123"/>
      <c r="T3281" s="123"/>
      <c r="U3281" s="123"/>
      <c r="V3281" s="123"/>
      <c r="W3281" s="123"/>
      <c r="X3281" s="123"/>
      <c r="Y3281" s="123"/>
      <c r="Z3281" s="123"/>
      <c r="AA3281" s="123"/>
      <c r="AB3281" s="123"/>
      <c r="AC3281" s="123"/>
      <c r="AD3281" s="123"/>
      <c r="AE3281" s="123"/>
      <c r="AF3281" s="123"/>
      <c r="AG3281" s="123"/>
      <c r="AH3281" s="123"/>
      <c r="AI3281" s="123"/>
      <c r="AT3281" s="11"/>
      <c r="AU3281" s="88"/>
    </row>
    <row r="3282" spans="3:47" outlineLevel="2" x14ac:dyDescent="0.2">
      <c r="C3282" s="119">
        <v>30</v>
      </c>
      <c r="D3282" s="11"/>
      <c r="E3282" s="11"/>
      <c r="F3282" s="11"/>
      <c r="G3282" s="16"/>
      <c r="H3282" s="163" t="s">
        <v>6</v>
      </c>
      <c r="I3282" s="163" t="s">
        <v>5</v>
      </c>
      <c r="J3282" s="163" t="s">
        <v>129</v>
      </c>
      <c r="K3282" s="163" t="s">
        <v>128</v>
      </c>
      <c r="L3282" s="11"/>
      <c r="M3282" s="11"/>
      <c r="N3282" s="11"/>
      <c r="O3282" s="11"/>
      <c r="P3282" s="149"/>
      <c r="Q3282" s="164"/>
      <c r="V3282" s="165"/>
      <c r="W3282" s="150"/>
      <c r="X3282" s="150"/>
      <c r="Y3282" s="150"/>
      <c r="Z3282" s="150"/>
      <c r="AA3282" s="150"/>
      <c r="AB3282" s="150"/>
      <c r="AC3282" s="150"/>
      <c r="AD3282" s="150"/>
      <c r="AE3282" s="150"/>
      <c r="AF3282" s="150"/>
      <c r="AG3282" s="150"/>
      <c r="AH3282" s="150"/>
      <c r="AI3282" s="150"/>
      <c r="AT3282" s="11"/>
      <c r="AU3282" s="88"/>
    </row>
    <row r="3283" spans="3:47" outlineLevel="2" x14ac:dyDescent="0.2">
      <c r="C3283" s="119">
        <v>30</v>
      </c>
      <c r="D3283" s="167" t="s">
        <v>441</v>
      </c>
      <c r="E3283" s="11"/>
      <c r="F3283" s="125" t="s">
        <v>209</v>
      </c>
      <c r="G3283" s="168" t="s">
        <v>130</v>
      </c>
      <c r="H3283" s="169">
        <v>0</v>
      </c>
      <c r="I3283" s="170">
        <v>1</v>
      </c>
      <c r="J3283" s="170">
        <v>0</v>
      </c>
      <c r="K3283" s="171">
        <v>1</v>
      </c>
      <c r="L3283" s="11"/>
      <c r="M3283" s="11"/>
      <c r="N3283" s="11"/>
      <c r="O3283" s="11"/>
      <c r="P3283" s="149"/>
      <c r="Q3283" s="164"/>
      <c r="V3283" s="165"/>
      <c r="W3283" s="11"/>
      <c r="X3283" s="11"/>
      <c r="Y3283" s="150"/>
      <c r="Z3283" s="150"/>
      <c r="AA3283" s="150"/>
      <c r="AB3283" s="150"/>
      <c r="AC3283" s="150"/>
      <c r="AD3283" s="150"/>
      <c r="AE3283" s="150"/>
      <c r="AF3283" s="150"/>
      <c r="AG3283" s="11"/>
      <c r="AH3283" s="11"/>
      <c r="AI3283" s="11"/>
      <c r="AT3283" s="11"/>
      <c r="AU3283" s="88"/>
    </row>
    <row r="3284" spans="3:47" outlineLevel="2" x14ac:dyDescent="0.2">
      <c r="C3284" s="119">
        <v>30</v>
      </c>
      <c r="D3284" s="167" t="s">
        <v>441</v>
      </c>
      <c r="E3284" s="11"/>
      <c r="F3284" s="134" t="s">
        <v>31</v>
      </c>
      <c r="G3284" s="16" t="s">
        <v>130</v>
      </c>
      <c r="H3284" s="172">
        <v>1</v>
      </c>
      <c r="I3284" s="173">
        <v>0</v>
      </c>
      <c r="J3284" s="173">
        <v>0</v>
      </c>
      <c r="K3284" s="174">
        <v>1</v>
      </c>
      <c r="L3284" s="11"/>
      <c r="M3284" s="11"/>
      <c r="N3284" s="11"/>
      <c r="O3284" s="11"/>
      <c r="P3284" s="149"/>
      <c r="Q3284" s="164"/>
      <c r="V3284" s="165"/>
      <c r="W3284" s="11"/>
      <c r="X3284" s="11"/>
      <c r="Y3284" s="150"/>
      <c r="Z3284" s="150"/>
      <c r="AA3284" s="150"/>
      <c r="AB3284" s="150"/>
      <c r="AC3284" s="150"/>
      <c r="AD3284" s="150"/>
      <c r="AE3284" s="150"/>
      <c r="AF3284" s="150"/>
      <c r="AG3284" s="11"/>
      <c r="AH3284" s="11"/>
      <c r="AI3284" s="11"/>
      <c r="AT3284" s="11"/>
      <c r="AU3284" s="88"/>
    </row>
    <row r="3285" spans="3:47" outlineLevel="2" x14ac:dyDescent="0.2">
      <c r="C3285" s="119">
        <v>30</v>
      </c>
      <c r="D3285" s="167" t="s">
        <v>441</v>
      </c>
      <c r="E3285" s="11"/>
      <c r="F3285" s="134" t="s">
        <v>28</v>
      </c>
      <c r="G3285" s="16" t="s">
        <v>130</v>
      </c>
      <c r="H3285" s="172">
        <v>1</v>
      </c>
      <c r="I3285" s="173">
        <v>0</v>
      </c>
      <c r="J3285" s="173">
        <v>0</v>
      </c>
      <c r="K3285" s="174">
        <v>1</v>
      </c>
      <c r="L3285" s="11"/>
      <c r="M3285" s="11"/>
      <c r="N3285" s="11"/>
      <c r="O3285" s="11"/>
      <c r="P3285" s="149"/>
      <c r="Q3285" s="164"/>
      <c r="V3285" s="165"/>
      <c r="W3285" s="150"/>
      <c r="X3285" s="150"/>
      <c r="Y3285" s="150"/>
      <c r="Z3285" s="150"/>
      <c r="AA3285" s="150"/>
      <c r="AB3285" s="150"/>
      <c r="AC3285" s="150"/>
      <c r="AD3285" s="150"/>
      <c r="AE3285" s="150"/>
      <c r="AF3285" s="150"/>
      <c r="AG3285" s="11"/>
      <c r="AH3285" s="11"/>
      <c r="AI3285" s="11"/>
      <c r="AT3285" s="11"/>
      <c r="AU3285" s="88"/>
    </row>
    <row r="3286" spans="3:47" outlineLevel="2" x14ac:dyDescent="0.2">
      <c r="C3286" s="119">
        <v>30</v>
      </c>
      <c r="D3286" s="167" t="s">
        <v>441</v>
      </c>
      <c r="E3286" s="11"/>
      <c r="F3286" s="134" t="s">
        <v>210</v>
      </c>
      <c r="G3286" s="16" t="s">
        <v>130</v>
      </c>
      <c r="H3286" s="172">
        <v>0.8</v>
      </c>
      <c r="I3286" s="173">
        <v>0.19999999999999996</v>
      </c>
      <c r="J3286" s="173">
        <v>0</v>
      </c>
      <c r="K3286" s="174">
        <v>1</v>
      </c>
      <c r="L3286" s="11"/>
      <c r="M3286" s="11"/>
      <c r="N3286" s="11"/>
      <c r="O3286" s="11"/>
      <c r="P3286" s="149"/>
      <c r="Q3286" s="164"/>
      <c r="V3286" s="165"/>
      <c r="W3286" s="150"/>
      <c r="X3286" s="150"/>
      <c r="Y3286" s="150"/>
      <c r="Z3286" s="150"/>
      <c r="AA3286" s="150"/>
      <c r="AB3286" s="150"/>
      <c r="AC3286" s="150"/>
      <c r="AD3286" s="150"/>
      <c r="AE3286" s="150"/>
      <c r="AF3286" s="150"/>
      <c r="AG3286" s="11"/>
      <c r="AH3286" s="11"/>
      <c r="AI3286" s="11"/>
      <c r="AT3286" s="11"/>
      <c r="AU3286" s="88"/>
    </row>
    <row r="3287" spans="3:47" outlineLevel="2" x14ac:dyDescent="0.2">
      <c r="C3287" s="119">
        <v>30</v>
      </c>
      <c r="D3287" s="167" t="s">
        <v>441</v>
      </c>
      <c r="E3287" s="11"/>
      <c r="F3287" s="134" t="s">
        <v>211</v>
      </c>
      <c r="G3287" s="16" t="s">
        <v>130</v>
      </c>
      <c r="H3287" s="172">
        <v>1</v>
      </c>
      <c r="I3287" s="173">
        <v>0</v>
      </c>
      <c r="J3287" s="173">
        <v>0</v>
      </c>
      <c r="K3287" s="174">
        <v>1</v>
      </c>
      <c r="L3287" s="11"/>
      <c r="M3287" s="11"/>
      <c r="N3287" s="11"/>
      <c r="O3287" s="11"/>
      <c r="P3287" s="149"/>
      <c r="Q3287" s="164"/>
      <c r="V3287" s="165"/>
      <c r="W3287" s="150"/>
      <c r="X3287" s="150"/>
      <c r="Y3287" s="150"/>
      <c r="Z3287" s="150"/>
      <c r="AA3287" s="150"/>
      <c r="AB3287" s="150"/>
      <c r="AC3287" s="150"/>
      <c r="AD3287" s="150"/>
      <c r="AE3287" s="150"/>
      <c r="AF3287" s="150"/>
      <c r="AG3287" s="11"/>
      <c r="AH3287" s="11"/>
      <c r="AI3287" s="11"/>
      <c r="AT3287" s="11"/>
      <c r="AU3287" s="88"/>
    </row>
    <row r="3288" spans="3:47" outlineLevel="2" x14ac:dyDescent="0.2">
      <c r="C3288" s="119">
        <v>30</v>
      </c>
      <c r="D3288" s="167" t="s">
        <v>441</v>
      </c>
      <c r="E3288" s="11"/>
      <c r="F3288" s="134" t="s">
        <v>212</v>
      </c>
      <c r="G3288" s="16" t="s">
        <v>130</v>
      </c>
      <c r="H3288" s="172">
        <v>0.8</v>
      </c>
      <c r="I3288" s="173">
        <v>0.19999999999999996</v>
      </c>
      <c r="J3288" s="173">
        <v>0</v>
      </c>
      <c r="K3288" s="174">
        <v>1</v>
      </c>
      <c r="L3288" s="11"/>
      <c r="M3288" s="11"/>
      <c r="N3288" s="11"/>
      <c r="O3288" s="11"/>
      <c r="P3288" s="149"/>
      <c r="Q3288" s="164"/>
      <c r="V3288" s="165"/>
      <c r="W3288" s="150"/>
      <c r="X3288" s="150"/>
      <c r="Y3288" s="150"/>
      <c r="Z3288" s="150"/>
      <c r="AA3288" s="150"/>
      <c r="AB3288" s="150"/>
      <c r="AC3288" s="150"/>
      <c r="AD3288" s="150"/>
      <c r="AE3288" s="150"/>
      <c r="AF3288" s="150"/>
      <c r="AG3288" s="11"/>
      <c r="AH3288" s="11"/>
      <c r="AI3288" s="11"/>
      <c r="AT3288" s="11"/>
      <c r="AU3288" s="88"/>
    </row>
    <row r="3289" spans="3:47" outlineLevel="2" x14ac:dyDescent="0.2">
      <c r="C3289" s="119">
        <v>30</v>
      </c>
      <c r="D3289" s="167" t="s">
        <v>441</v>
      </c>
      <c r="E3289" s="11"/>
      <c r="F3289" s="134" t="s">
        <v>213</v>
      </c>
      <c r="G3289" s="16" t="s">
        <v>130</v>
      </c>
      <c r="H3289" s="172">
        <v>1</v>
      </c>
      <c r="I3289" s="173">
        <v>0</v>
      </c>
      <c r="J3289" s="173">
        <v>0</v>
      </c>
      <c r="K3289" s="174">
        <v>1</v>
      </c>
      <c r="L3289" s="11"/>
      <c r="M3289" s="11"/>
      <c r="N3289" s="11"/>
      <c r="O3289" s="11"/>
      <c r="P3289" s="149"/>
      <c r="Q3289" s="164"/>
      <c r="V3289" s="165"/>
      <c r="W3289" s="150"/>
      <c r="X3289" s="150"/>
      <c r="Y3289" s="150"/>
      <c r="Z3289" s="150"/>
      <c r="AA3289" s="150"/>
      <c r="AB3289" s="150"/>
      <c r="AC3289" s="150"/>
      <c r="AD3289" s="150"/>
      <c r="AE3289" s="150"/>
      <c r="AF3289" s="150"/>
      <c r="AG3289" s="11"/>
      <c r="AH3289" s="11"/>
      <c r="AI3289" s="11"/>
      <c r="AT3289" s="11"/>
      <c r="AU3289" s="88"/>
    </row>
    <row r="3290" spans="3:47" outlineLevel="2" x14ac:dyDescent="0.2">
      <c r="C3290" s="119">
        <v>30</v>
      </c>
      <c r="D3290" s="167" t="s">
        <v>441</v>
      </c>
      <c r="E3290" s="11"/>
      <c r="F3290" s="134" t="s">
        <v>214</v>
      </c>
      <c r="G3290" s="16" t="s">
        <v>130</v>
      </c>
      <c r="H3290" s="172">
        <v>0.8</v>
      </c>
      <c r="I3290" s="173">
        <v>0.19999999999999996</v>
      </c>
      <c r="J3290" s="173">
        <v>0</v>
      </c>
      <c r="K3290" s="174">
        <v>1</v>
      </c>
      <c r="L3290" s="11"/>
      <c r="M3290" s="11"/>
      <c r="N3290" s="11"/>
      <c r="O3290" s="11"/>
      <c r="P3290" s="149"/>
      <c r="Q3290" s="164"/>
      <c r="V3290" s="165"/>
      <c r="W3290" s="150"/>
      <c r="X3290" s="150"/>
      <c r="Y3290" s="150"/>
      <c r="Z3290" s="150"/>
      <c r="AA3290" s="150"/>
      <c r="AB3290" s="150"/>
      <c r="AC3290" s="150"/>
      <c r="AD3290" s="150"/>
      <c r="AE3290" s="150"/>
      <c r="AF3290" s="150"/>
      <c r="AG3290" s="11"/>
      <c r="AH3290" s="11"/>
      <c r="AI3290" s="11"/>
      <c r="AT3290" s="11"/>
      <c r="AU3290" s="88"/>
    </row>
    <row r="3291" spans="3:47" outlineLevel="2" x14ac:dyDescent="0.2">
      <c r="C3291" s="119">
        <v>30</v>
      </c>
      <c r="D3291" s="167" t="s">
        <v>441</v>
      </c>
      <c r="E3291" s="11"/>
      <c r="F3291" s="134" t="s">
        <v>215</v>
      </c>
      <c r="G3291" s="16" t="s">
        <v>130</v>
      </c>
      <c r="H3291" s="172">
        <v>1</v>
      </c>
      <c r="I3291" s="173">
        <v>0</v>
      </c>
      <c r="J3291" s="173">
        <v>0</v>
      </c>
      <c r="K3291" s="174">
        <v>1</v>
      </c>
      <c r="L3291" s="11"/>
      <c r="M3291" s="11"/>
      <c r="N3291" s="11"/>
      <c r="O3291" s="11"/>
      <c r="P3291" s="149"/>
      <c r="Q3291" s="164"/>
      <c r="V3291" s="165"/>
      <c r="W3291" s="150"/>
      <c r="X3291" s="150"/>
      <c r="Y3291" s="150"/>
      <c r="Z3291" s="150"/>
      <c r="AA3291" s="150"/>
      <c r="AB3291" s="150"/>
      <c r="AC3291" s="150"/>
      <c r="AD3291" s="150"/>
      <c r="AE3291" s="150"/>
      <c r="AF3291" s="150"/>
      <c r="AG3291" s="11"/>
      <c r="AH3291" s="11"/>
      <c r="AI3291" s="11"/>
      <c r="AT3291" s="11"/>
      <c r="AU3291" s="88"/>
    </row>
    <row r="3292" spans="3:47" outlineLevel="2" x14ac:dyDescent="0.2">
      <c r="C3292" s="119">
        <v>30</v>
      </c>
      <c r="D3292" s="167" t="s">
        <v>441</v>
      </c>
      <c r="E3292" s="11"/>
      <c r="F3292" s="175" t="s">
        <v>216</v>
      </c>
      <c r="G3292" s="16" t="s">
        <v>130</v>
      </c>
      <c r="H3292" s="172">
        <v>1</v>
      </c>
      <c r="I3292" s="173">
        <v>0</v>
      </c>
      <c r="J3292" s="173">
        <v>0</v>
      </c>
      <c r="K3292" s="174">
        <v>1</v>
      </c>
      <c r="L3292" s="11"/>
      <c r="M3292" s="11"/>
      <c r="N3292" s="11"/>
      <c r="O3292" s="11"/>
      <c r="P3292" s="149"/>
      <c r="Q3292" s="164"/>
      <c r="V3292" s="165"/>
      <c r="W3292" s="150"/>
      <c r="X3292" s="150"/>
      <c r="Y3292" s="150"/>
      <c r="Z3292" s="150"/>
      <c r="AA3292" s="150"/>
      <c r="AB3292" s="150"/>
      <c r="AC3292" s="150"/>
      <c r="AD3292" s="150"/>
      <c r="AE3292" s="150"/>
      <c r="AF3292" s="150"/>
      <c r="AG3292" s="11"/>
      <c r="AH3292" s="11"/>
      <c r="AI3292" s="11"/>
      <c r="AT3292" s="11"/>
      <c r="AU3292" s="88"/>
    </row>
    <row r="3293" spans="3:47" outlineLevel="2" x14ac:dyDescent="0.2">
      <c r="C3293" s="119">
        <v>30</v>
      </c>
      <c r="D3293" s="167" t="s">
        <v>441</v>
      </c>
      <c r="E3293" s="11"/>
      <c r="F3293" s="175" t="s">
        <v>33</v>
      </c>
      <c r="G3293" s="16" t="s">
        <v>130</v>
      </c>
      <c r="H3293" s="172">
        <v>1</v>
      </c>
      <c r="I3293" s="173">
        <v>0</v>
      </c>
      <c r="J3293" s="173">
        <v>0</v>
      </c>
      <c r="K3293" s="174">
        <v>1</v>
      </c>
      <c r="L3293" s="11"/>
      <c r="M3293" s="11"/>
      <c r="N3293" s="11"/>
      <c r="O3293" s="11"/>
      <c r="P3293" s="149"/>
      <c r="Q3293" s="164"/>
      <c r="V3293" s="165"/>
      <c r="W3293" s="150"/>
      <c r="X3293" s="150"/>
      <c r="Y3293" s="150"/>
      <c r="Z3293" s="150"/>
      <c r="AA3293" s="150"/>
      <c r="AB3293" s="150"/>
      <c r="AC3293" s="150"/>
      <c r="AD3293" s="150"/>
      <c r="AE3293" s="150"/>
      <c r="AF3293" s="150"/>
      <c r="AG3293" s="11"/>
      <c r="AH3293" s="11"/>
      <c r="AI3293" s="11"/>
      <c r="AT3293" s="11"/>
      <c r="AU3293" s="88"/>
    </row>
    <row r="3294" spans="3:47" outlineLevel="2" x14ac:dyDescent="0.2">
      <c r="C3294" s="119">
        <v>30</v>
      </c>
      <c r="D3294" s="167" t="s">
        <v>441</v>
      </c>
      <c r="E3294" s="11"/>
      <c r="F3294" s="175" t="s">
        <v>34</v>
      </c>
      <c r="G3294" s="16" t="s">
        <v>130</v>
      </c>
      <c r="H3294" s="172">
        <v>1</v>
      </c>
      <c r="I3294" s="173">
        <v>0</v>
      </c>
      <c r="J3294" s="173">
        <v>0</v>
      </c>
      <c r="K3294" s="174">
        <v>1</v>
      </c>
      <c r="L3294" s="11"/>
      <c r="M3294" s="11"/>
      <c r="N3294" s="11"/>
      <c r="O3294" s="11"/>
      <c r="P3294" s="149"/>
      <c r="Q3294" s="164"/>
      <c r="V3294" s="165"/>
      <c r="W3294" s="150"/>
      <c r="X3294" s="150"/>
      <c r="Y3294" s="150"/>
      <c r="Z3294" s="150"/>
      <c r="AA3294" s="150"/>
      <c r="AB3294" s="150"/>
      <c r="AC3294" s="150"/>
      <c r="AD3294" s="150"/>
      <c r="AE3294" s="150"/>
      <c r="AF3294" s="150"/>
      <c r="AG3294" s="11"/>
      <c r="AH3294" s="11"/>
      <c r="AI3294" s="11"/>
      <c r="AT3294" s="11"/>
      <c r="AU3294" s="88"/>
    </row>
    <row r="3295" spans="3:47" outlineLevel="2" x14ac:dyDescent="0.2">
      <c r="C3295" s="119">
        <v>30</v>
      </c>
      <c r="D3295" s="167" t="s">
        <v>441</v>
      </c>
      <c r="E3295" s="11"/>
      <c r="F3295" s="175" t="s">
        <v>217</v>
      </c>
      <c r="G3295" s="16" t="s">
        <v>130</v>
      </c>
      <c r="H3295" s="172">
        <v>1</v>
      </c>
      <c r="I3295" s="173">
        <v>0</v>
      </c>
      <c r="J3295" s="173">
        <v>0</v>
      </c>
      <c r="K3295" s="174">
        <v>1</v>
      </c>
      <c r="L3295" s="11"/>
      <c r="M3295" s="11"/>
      <c r="N3295" s="11"/>
      <c r="O3295" s="11"/>
      <c r="P3295" s="149"/>
      <c r="Q3295" s="164"/>
      <c r="V3295" s="165"/>
      <c r="W3295" s="150"/>
      <c r="X3295" s="150"/>
      <c r="Y3295" s="150"/>
      <c r="Z3295" s="150"/>
      <c r="AA3295" s="150"/>
      <c r="AB3295" s="150"/>
      <c r="AC3295" s="150"/>
      <c r="AD3295" s="150"/>
      <c r="AE3295" s="150"/>
      <c r="AF3295" s="150"/>
      <c r="AG3295" s="11"/>
      <c r="AH3295" s="11"/>
      <c r="AI3295" s="11"/>
      <c r="AT3295" s="11"/>
      <c r="AU3295" s="88"/>
    </row>
    <row r="3296" spans="3:47" outlineLevel="2" x14ac:dyDescent="0.2">
      <c r="C3296" s="119">
        <v>30</v>
      </c>
      <c r="D3296" s="167" t="s">
        <v>441</v>
      </c>
      <c r="E3296" s="11"/>
      <c r="F3296" s="175" t="s">
        <v>152</v>
      </c>
      <c r="G3296" s="16" t="s">
        <v>130</v>
      </c>
      <c r="H3296" s="172">
        <v>0</v>
      </c>
      <c r="I3296" s="173">
        <v>1</v>
      </c>
      <c r="J3296" s="173">
        <v>0</v>
      </c>
      <c r="K3296" s="174">
        <v>1</v>
      </c>
      <c r="L3296" s="11"/>
      <c r="M3296" s="11"/>
      <c r="N3296" s="11"/>
      <c r="O3296" s="11"/>
      <c r="P3296" s="149"/>
      <c r="Q3296" s="164"/>
      <c r="V3296" s="165"/>
      <c r="W3296" s="150"/>
      <c r="X3296" s="150"/>
      <c r="Y3296" s="150"/>
      <c r="Z3296" s="150"/>
      <c r="AA3296" s="150"/>
      <c r="AB3296" s="150"/>
      <c r="AC3296" s="150"/>
      <c r="AD3296" s="150"/>
      <c r="AE3296" s="150"/>
      <c r="AF3296" s="150"/>
      <c r="AG3296" s="11"/>
      <c r="AH3296" s="11"/>
      <c r="AI3296" s="11"/>
      <c r="AT3296" s="11"/>
      <c r="AU3296" s="88"/>
    </row>
    <row r="3297" spans="3:47" outlineLevel="2" x14ac:dyDescent="0.2">
      <c r="C3297" s="119">
        <v>30</v>
      </c>
      <c r="D3297" s="167" t="s">
        <v>441</v>
      </c>
      <c r="E3297" s="11"/>
      <c r="F3297" s="176" t="s">
        <v>152</v>
      </c>
      <c r="G3297" s="177" t="s">
        <v>130</v>
      </c>
      <c r="H3297" s="178">
        <v>0</v>
      </c>
      <c r="I3297" s="179">
        <v>1</v>
      </c>
      <c r="J3297" s="179">
        <v>0</v>
      </c>
      <c r="K3297" s="180">
        <v>1</v>
      </c>
      <c r="L3297" s="11"/>
      <c r="M3297" s="11"/>
      <c r="N3297" s="11"/>
      <c r="O3297" s="11"/>
      <c r="P3297" s="149"/>
      <c r="Q3297" s="164"/>
      <c r="V3297" s="165"/>
      <c r="W3297" s="150"/>
      <c r="X3297" s="150"/>
      <c r="Y3297" s="150"/>
      <c r="Z3297" s="150"/>
      <c r="AA3297" s="150"/>
      <c r="AB3297" s="150"/>
      <c r="AC3297" s="150"/>
      <c r="AD3297" s="150"/>
      <c r="AE3297" s="150"/>
      <c r="AF3297" s="150"/>
      <c r="AG3297" s="11"/>
      <c r="AH3297" s="11"/>
      <c r="AI3297" s="11"/>
      <c r="AT3297" s="11"/>
      <c r="AU3297" s="88"/>
    </row>
    <row r="3298" spans="3:47" outlineLevel="2" x14ac:dyDescent="0.2">
      <c r="C3298" s="119">
        <v>30</v>
      </c>
      <c r="D3298" s="167" t="s">
        <v>441</v>
      </c>
      <c r="E3298" s="11"/>
      <c r="F3298" s="125" t="s">
        <v>152</v>
      </c>
      <c r="G3298" s="168" t="s">
        <v>130</v>
      </c>
      <c r="H3298" s="172">
        <v>0</v>
      </c>
      <c r="I3298" s="173">
        <v>1</v>
      </c>
      <c r="J3298" s="173">
        <v>0</v>
      </c>
      <c r="K3298" s="174">
        <v>1</v>
      </c>
      <c r="L3298" s="11"/>
      <c r="M3298" s="11"/>
      <c r="N3298" s="11"/>
      <c r="O3298" s="11"/>
      <c r="P3298" s="149"/>
      <c r="Q3298" s="164"/>
      <c r="V3298" s="165"/>
      <c r="W3298" s="150"/>
      <c r="X3298" s="150"/>
      <c r="Y3298" s="150"/>
      <c r="Z3298" s="150"/>
      <c r="AA3298" s="150"/>
      <c r="AB3298" s="150"/>
      <c r="AC3298" s="150"/>
      <c r="AD3298" s="150"/>
      <c r="AE3298" s="150"/>
      <c r="AF3298" s="150"/>
      <c r="AG3298" s="11"/>
      <c r="AH3298" s="11"/>
      <c r="AI3298" s="11"/>
      <c r="AT3298" s="11"/>
      <c r="AU3298" s="88"/>
    </row>
    <row r="3299" spans="3:47" outlineLevel="2" x14ac:dyDescent="0.2">
      <c r="C3299" s="119">
        <v>30</v>
      </c>
      <c r="D3299" s="167" t="s">
        <v>441</v>
      </c>
      <c r="E3299" s="11"/>
      <c r="F3299" s="134" t="s">
        <v>152</v>
      </c>
      <c r="G3299" s="16" t="s">
        <v>130</v>
      </c>
      <c r="H3299" s="172">
        <v>0</v>
      </c>
      <c r="I3299" s="173">
        <v>1</v>
      </c>
      <c r="J3299" s="173">
        <v>0</v>
      </c>
      <c r="K3299" s="174">
        <v>1</v>
      </c>
      <c r="L3299" s="11"/>
      <c r="M3299" s="11"/>
      <c r="N3299" s="11"/>
      <c r="O3299" s="11"/>
      <c r="P3299" s="149"/>
      <c r="Q3299" s="164"/>
      <c r="V3299" s="165"/>
      <c r="W3299" s="150"/>
      <c r="X3299" s="150"/>
      <c r="Y3299" s="150"/>
      <c r="Z3299" s="150"/>
      <c r="AA3299" s="150"/>
      <c r="AB3299" s="150"/>
      <c r="AC3299" s="150"/>
      <c r="AD3299" s="150"/>
      <c r="AE3299" s="150"/>
      <c r="AF3299" s="150"/>
      <c r="AG3299" s="11"/>
      <c r="AH3299" s="11"/>
      <c r="AI3299" s="11"/>
      <c r="AT3299" s="11"/>
      <c r="AU3299" s="88"/>
    </row>
    <row r="3300" spans="3:47" outlineLevel="2" x14ac:dyDescent="0.2">
      <c r="C3300" s="119">
        <v>30</v>
      </c>
      <c r="D3300" s="167" t="s">
        <v>441</v>
      </c>
      <c r="E3300" s="11"/>
      <c r="F3300" s="134" t="s">
        <v>152</v>
      </c>
      <c r="G3300" s="16" t="s">
        <v>130</v>
      </c>
      <c r="H3300" s="172">
        <v>0</v>
      </c>
      <c r="I3300" s="173">
        <v>1</v>
      </c>
      <c r="J3300" s="173">
        <v>0</v>
      </c>
      <c r="K3300" s="174">
        <v>1</v>
      </c>
      <c r="L3300" s="11"/>
      <c r="M3300" s="11"/>
      <c r="N3300" s="11"/>
      <c r="O3300" s="11"/>
      <c r="P3300" s="149"/>
      <c r="Q3300" s="164"/>
      <c r="V3300" s="165"/>
      <c r="W3300" s="150"/>
      <c r="X3300" s="150"/>
      <c r="Y3300" s="150"/>
      <c r="Z3300" s="150"/>
      <c r="AA3300" s="150"/>
      <c r="AB3300" s="150"/>
      <c r="AC3300" s="150"/>
      <c r="AD3300" s="150"/>
      <c r="AE3300" s="150"/>
      <c r="AF3300" s="150"/>
      <c r="AG3300" s="11"/>
      <c r="AH3300" s="11"/>
      <c r="AI3300" s="11"/>
      <c r="AT3300" s="11"/>
      <c r="AU3300" s="88"/>
    </row>
    <row r="3301" spans="3:47" outlineLevel="2" x14ac:dyDescent="0.2">
      <c r="C3301" s="119">
        <v>30</v>
      </c>
      <c r="D3301" s="167" t="s">
        <v>441</v>
      </c>
      <c r="E3301" s="11"/>
      <c r="F3301" s="134" t="s">
        <v>152</v>
      </c>
      <c r="G3301" s="16" t="s">
        <v>130</v>
      </c>
      <c r="H3301" s="172">
        <v>0</v>
      </c>
      <c r="I3301" s="173">
        <v>1</v>
      </c>
      <c r="J3301" s="173">
        <v>0</v>
      </c>
      <c r="K3301" s="174">
        <v>1</v>
      </c>
      <c r="L3301" s="11"/>
      <c r="M3301" s="11"/>
      <c r="N3301" s="11"/>
      <c r="O3301" s="11"/>
      <c r="P3301" s="149"/>
      <c r="Q3301" s="164"/>
      <c r="V3301" s="165"/>
      <c r="W3301" s="150"/>
      <c r="X3301" s="150"/>
      <c r="Y3301" s="150"/>
      <c r="Z3301" s="150"/>
      <c r="AA3301" s="150"/>
      <c r="AB3301" s="150"/>
      <c r="AC3301" s="150"/>
      <c r="AD3301" s="150"/>
      <c r="AE3301" s="150"/>
      <c r="AF3301" s="150"/>
      <c r="AG3301" s="11"/>
      <c r="AH3301" s="11"/>
      <c r="AI3301" s="11"/>
      <c r="AT3301" s="11"/>
      <c r="AU3301" s="88"/>
    </row>
    <row r="3302" spans="3:47" outlineLevel="2" x14ac:dyDescent="0.2">
      <c r="C3302" s="119">
        <v>30</v>
      </c>
      <c r="D3302" s="167" t="s">
        <v>441</v>
      </c>
      <c r="E3302" s="11"/>
      <c r="F3302" s="134" t="s">
        <v>152</v>
      </c>
      <c r="G3302" s="16" t="s">
        <v>130</v>
      </c>
      <c r="H3302" s="172">
        <v>0</v>
      </c>
      <c r="I3302" s="173">
        <v>1</v>
      </c>
      <c r="J3302" s="173">
        <v>0</v>
      </c>
      <c r="K3302" s="174">
        <v>1</v>
      </c>
      <c r="L3302" s="11"/>
      <c r="M3302" s="11"/>
      <c r="N3302" s="11"/>
      <c r="O3302" s="11"/>
      <c r="P3302" s="149"/>
      <c r="Q3302" s="164"/>
      <c r="V3302" s="165"/>
      <c r="W3302" s="150"/>
      <c r="X3302" s="150"/>
      <c r="Y3302" s="150"/>
      <c r="Z3302" s="150"/>
      <c r="AA3302" s="150"/>
      <c r="AB3302" s="150"/>
      <c r="AC3302" s="150"/>
      <c r="AD3302" s="150"/>
      <c r="AE3302" s="150"/>
      <c r="AF3302" s="150"/>
      <c r="AG3302" s="11"/>
      <c r="AH3302" s="11"/>
      <c r="AI3302" s="11"/>
      <c r="AT3302" s="11"/>
      <c r="AU3302" s="88"/>
    </row>
    <row r="3303" spans="3:47" outlineLevel="2" x14ac:dyDescent="0.2">
      <c r="C3303" s="119">
        <v>30</v>
      </c>
      <c r="D3303" s="167" t="s">
        <v>441</v>
      </c>
      <c r="E3303" s="11"/>
      <c r="F3303" s="134" t="s">
        <v>152</v>
      </c>
      <c r="G3303" s="16" t="s">
        <v>130</v>
      </c>
      <c r="H3303" s="172">
        <v>0</v>
      </c>
      <c r="I3303" s="173">
        <v>1</v>
      </c>
      <c r="J3303" s="173">
        <v>0</v>
      </c>
      <c r="K3303" s="174">
        <v>1</v>
      </c>
      <c r="L3303" s="11"/>
      <c r="M3303" s="11"/>
      <c r="N3303" s="11"/>
      <c r="O3303" s="11"/>
      <c r="P3303" s="149"/>
      <c r="Q3303" s="164"/>
      <c r="V3303" s="165"/>
      <c r="W3303" s="150"/>
      <c r="X3303" s="181"/>
      <c r="Y3303" s="150"/>
      <c r="Z3303" s="150"/>
      <c r="AA3303" s="150"/>
      <c r="AB3303" s="150"/>
      <c r="AC3303" s="150"/>
      <c r="AD3303" s="150"/>
      <c r="AE3303" s="150"/>
      <c r="AF3303" s="150"/>
      <c r="AG3303" s="11"/>
      <c r="AH3303" s="11"/>
      <c r="AI3303" s="11"/>
      <c r="AT3303" s="11"/>
      <c r="AU3303" s="88"/>
    </row>
    <row r="3304" spans="3:47" outlineLevel="2" x14ac:dyDescent="0.2">
      <c r="C3304" s="119">
        <v>30</v>
      </c>
      <c r="D3304" s="167" t="s">
        <v>441</v>
      </c>
      <c r="E3304" s="11"/>
      <c r="F3304" s="134" t="s">
        <v>152</v>
      </c>
      <c r="G3304" s="16" t="s">
        <v>130</v>
      </c>
      <c r="H3304" s="172">
        <v>0</v>
      </c>
      <c r="I3304" s="173">
        <v>1</v>
      </c>
      <c r="J3304" s="173">
        <v>0</v>
      </c>
      <c r="K3304" s="174">
        <v>1</v>
      </c>
      <c r="L3304" s="11"/>
      <c r="M3304" s="11"/>
      <c r="N3304" s="11"/>
      <c r="O3304" s="11"/>
      <c r="P3304" s="149"/>
      <c r="Q3304" s="164"/>
      <c r="V3304" s="165"/>
      <c r="W3304" s="150"/>
      <c r="X3304" s="150"/>
      <c r="Y3304" s="150"/>
      <c r="Z3304" s="150"/>
      <c r="AA3304" s="150"/>
      <c r="AB3304" s="150"/>
      <c r="AC3304" s="150"/>
      <c r="AD3304" s="150"/>
      <c r="AE3304" s="150"/>
      <c r="AF3304" s="150"/>
      <c r="AG3304" s="11"/>
      <c r="AH3304" s="11"/>
      <c r="AI3304" s="11"/>
      <c r="AT3304" s="11"/>
      <c r="AU3304" s="88"/>
    </row>
    <row r="3305" spans="3:47" outlineLevel="2" x14ac:dyDescent="0.2">
      <c r="C3305" s="119">
        <v>30</v>
      </c>
      <c r="D3305" s="167" t="s">
        <v>441</v>
      </c>
      <c r="E3305" s="11"/>
      <c r="F3305" s="134" t="s">
        <v>152</v>
      </c>
      <c r="G3305" s="16" t="s">
        <v>130</v>
      </c>
      <c r="H3305" s="172">
        <v>0</v>
      </c>
      <c r="I3305" s="173">
        <v>1</v>
      </c>
      <c r="J3305" s="173">
        <v>0</v>
      </c>
      <c r="K3305" s="174">
        <v>1</v>
      </c>
      <c r="L3305" s="11"/>
      <c r="M3305" s="11"/>
      <c r="N3305" s="11"/>
      <c r="O3305" s="11"/>
      <c r="P3305" s="149"/>
      <c r="Q3305" s="164"/>
      <c r="V3305" s="165"/>
      <c r="W3305" s="150"/>
      <c r="X3305" s="150"/>
      <c r="Y3305" s="150"/>
      <c r="Z3305" s="150"/>
      <c r="AA3305" s="150"/>
      <c r="AB3305" s="150"/>
      <c r="AC3305" s="150"/>
      <c r="AD3305" s="150"/>
      <c r="AE3305" s="150"/>
      <c r="AF3305" s="150"/>
      <c r="AG3305" s="11"/>
      <c r="AH3305" s="11"/>
      <c r="AI3305" s="11"/>
      <c r="AT3305" s="11"/>
      <c r="AU3305" s="88"/>
    </row>
    <row r="3306" spans="3:47" outlineLevel="2" x14ac:dyDescent="0.2">
      <c r="C3306" s="119">
        <v>30</v>
      </c>
      <c r="D3306" s="167" t="s">
        <v>441</v>
      </c>
      <c r="E3306" s="11"/>
      <c r="F3306" s="134" t="s">
        <v>152</v>
      </c>
      <c r="G3306" s="16" t="s">
        <v>130</v>
      </c>
      <c r="H3306" s="172">
        <v>0</v>
      </c>
      <c r="I3306" s="173">
        <v>1</v>
      </c>
      <c r="J3306" s="173">
        <v>0</v>
      </c>
      <c r="K3306" s="174">
        <v>1</v>
      </c>
      <c r="L3306" s="11"/>
      <c r="M3306" s="11"/>
      <c r="N3306" s="11"/>
      <c r="O3306" s="11"/>
      <c r="P3306" s="149"/>
      <c r="Q3306" s="164"/>
      <c r="V3306" s="165"/>
      <c r="W3306" s="150"/>
      <c r="X3306" s="150"/>
      <c r="Y3306" s="150"/>
      <c r="Z3306" s="150"/>
      <c r="AA3306" s="150"/>
      <c r="AB3306" s="150"/>
      <c r="AC3306" s="150"/>
      <c r="AD3306" s="150"/>
      <c r="AE3306" s="150"/>
      <c r="AF3306" s="150"/>
      <c r="AG3306" s="11"/>
      <c r="AH3306" s="11"/>
      <c r="AI3306" s="11"/>
      <c r="AT3306" s="11"/>
      <c r="AU3306" s="88"/>
    </row>
    <row r="3307" spans="3:47" outlineLevel="2" x14ac:dyDescent="0.2">
      <c r="C3307" s="119">
        <v>30</v>
      </c>
      <c r="D3307" s="167" t="s">
        <v>441</v>
      </c>
      <c r="E3307" s="11"/>
      <c r="F3307" s="140" t="s">
        <v>152</v>
      </c>
      <c r="G3307" s="177" t="s">
        <v>130</v>
      </c>
      <c r="H3307" s="178">
        <v>0</v>
      </c>
      <c r="I3307" s="179">
        <v>1</v>
      </c>
      <c r="J3307" s="179">
        <v>0</v>
      </c>
      <c r="K3307" s="180">
        <v>1</v>
      </c>
      <c r="L3307" s="11"/>
      <c r="M3307" s="11"/>
      <c r="N3307" s="11"/>
      <c r="O3307" s="11"/>
      <c r="P3307" s="149"/>
      <c r="Q3307" s="164"/>
      <c r="V3307" s="165"/>
      <c r="W3307" s="150"/>
      <c r="X3307" s="150"/>
      <c r="Y3307" s="150"/>
      <c r="Z3307" s="150"/>
      <c r="AA3307" s="150"/>
      <c r="AB3307" s="150"/>
      <c r="AC3307" s="150"/>
      <c r="AD3307" s="150"/>
      <c r="AE3307" s="150"/>
      <c r="AF3307" s="150"/>
      <c r="AG3307" s="150"/>
      <c r="AH3307" s="150"/>
      <c r="AI3307" s="150"/>
      <c r="AT3307" s="11"/>
      <c r="AU3307" s="88"/>
    </row>
    <row r="3308" spans="3:47" outlineLevel="2" x14ac:dyDescent="0.2">
      <c r="C3308" s="119">
        <v>30</v>
      </c>
      <c r="D3308" s="11"/>
      <c r="E3308" s="11"/>
      <c r="F3308" s="11"/>
      <c r="G3308" s="11"/>
      <c r="H3308" s="11"/>
      <c r="I3308" s="11"/>
      <c r="J3308" s="11"/>
      <c r="K3308" s="11"/>
      <c r="L3308" s="11"/>
      <c r="M3308" s="11"/>
      <c r="N3308" s="11"/>
      <c r="O3308" s="11"/>
      <c r="P3308" s="149"/>
      <c r="Q3308" s="16"/>
      <c r="R3308" s="182"/>
      <c r="S3308" s="182"/>
      <c r="T3308" s="182"/>
      <c r="U3308" s="182"/>
      <c r="V3308" s="183"/>
      <c r="W3308" s="150"/>
      <c r="X3308" s="150"/>
      <c r="Y3308" s="150"/>
      <c r="Z3308" s="150"/>
      <c r="AA3308" s="150"/>
      <c r="AB3308" s="150"/>
      <c r="AC3308" s="150"/>
      <c r="AD3308" s="150"/>
      <c r="AE3308" s="150"/>
      <c r="AF3308" s="150"/>
      <c r="AG3308" s="150"/>
      <c r="AH3308" s="150"/>
      <c r="AI3308" s="150"/>
      <c r="AT3308" s="11"/>
      <c r="AU3308" s="88"/>
    </row>
    <row r="3309" spans="3:47" outlineLevel="1" x14ac:dyDescent="0.2">
      <c r="C3309" s="119">
        <v>30</v>
      </c>
      <c r="D3309" s="11"/>
      <c r="E3309" s="162" t="s">
        <v>185</v>
      </c>
      <c r="F3309" s="121"/>
      <c r="G3309" s="121"/>
      <c r="H3309" s="121"/>
      <c r="I3309" s="121"/>
      <c r="J3309" s="121"/>
      <c r="K3309" s="121"/>
      <c r="L3309" s="121"/>
      <c r="M3309" s="121"/>
      <c r="N3309" s="121"/>
      <c r="O3309" s="121"/>
      <c r="P3309" s="121"/>
      <c r="Q3309" s="122"/>
      <c r="R3309" s="123"/>
      <c r="S3309" s="123"/>
      <c r="T3309" s="123"/>
      <c r="U3309" s="123"/>
      <c r="V3309" s="123"/>
      <c r="W3309" s="123"/>
      <c r="X3309" s="123"/>
      <c r="Y3309" s="123"/>
      <c r="Z3309" s="123"/>
      <c r="AA3309" s="123"/>
      <c r="AB3309" s="123"/>
      <c r="AC3309" s="123"/>
      <c r="AD3309" s="123"/>
      <c r="AE3309" s="123"/>
      <c r="AF3309" s="123"/>
      <c r="AG3309" s="123"/>
      <c r="AH3309" s="123"/>
      <c r="AI3309" s="123"/>
      <c r="AT3309" s="11"/>
      <c r="AU3309" s="88"/>
    </row>
    <row r="3310" spans="3:47" outlineLevel="2" x14ac:dyDescent="0.2">
      <c r="C3310" s="119">
        <v>30</v>
      </c>
      <c r="D3310" s="11"/>
      <c r="E3310" s="125"/>
      <c r="F3310" s="127" t="s">
        <v>5</v>
      </c>
      <c r="G3310" s="127"/>
      <c r="H3310" s="127"/>
      <c r="I3310" s="127"/>
      <c r="J3310" s="127"/>
      <c r="K3310" s="127"/>
      <c r="L3310" s="127"/>
      <c r="M3310" s="127"/>
      <c r="N3310" s="127"/>
      <c r="O3310" s="127"/>
      <c r="P3310" s="152"/>
      <c r="Q3310" s="128" t="s">
        <v>110</v>
      </c>
      <c r="R3310" s="184"/>
      <c r="S3310" s="185"/>
      <c r="T3310" s="185"/>
      <c r="U3310" s="186">
        <v>625.816058346933</v>
      </c>
      <c r="V3310" s="186">
        <v>647.63918782377038</v>
      </c>
      <c r="W3310" s="187">
        <v>665.59250312981544</v>
      </c>
      <c r="X3310" s="186">
        <v>683.58867201870248</v>
      </c>
      <c r="Y3310" s="185">
        <v>700.03550886047594</v>
      </c>
      <c r="Z3310" s="185">
        <v>714.94259690100625</v>
      </c>
      <c r="AA3310" s="185">
        <v>729.14913490951767</v>
      </c>
      <c r="AB3310" s="185">
        <v>743.63797026733971</v>
      </c>
      <c r="AC3310" s="185">
        <v>758.41471250870495</v>
      </c>
      <c r="AD3310" s="185">
        <v>773.48508263534768</v>
      </c>
      <c r="AE3310" s="185">
        <v>788.85491533149082</v>
      </c>
      <c r="AF3310" s="185">
        <v>804.53016122284669</v>
      </c>
      <c r="AG3310" s="185">
        <v>820.51688918050866</v>
      </c>
      <c r="AH3310" s="188">
        <v>836.82128867062193</v>
      </c>
      <c r="AI3310" s="188">
        <v>853.44967215074689</v>
      </c>
      <c r="AT3310" s="11"/>
      <c r="AU3310" s="88"/>
    </row>
    <row r="3311" spans="3:47" outlineLevel="2" x14ac:dyDescent="0.2">
      <c r="C3311" s="119">
        <v>30</v>
      </c>
      <c r="D3311" s="11"/>
      <c r="E3311" s="134"/>
      <c r="F3311" s="11" t="s">
        <v>129</v>
      </c>
      <c r="G3311" s="11"/>
      <c r="H3311" s="11"/>
      <c r="I3311" s="11"/>
      <c r="J3311" s="11"/>
      <c r="K3311" s="11"/>
      <c r="L3311" s="11"/>
      <c r="M3311" s="11"/>
      <c r="N3311" s="11"/>
      <c r="O3311" s="11"/>
      <c r="P3311" s="149"/>
      <c r="Q3311" s="135" t="s">
        <v>110</v>
      </c>
      <c r="R3311" s="189"/>
      <c r="S3311" s="190"/>
      <c r="T3311" s="190"/>
      <c r="U3311" s="191">
        <v>0</v>
      </c>
      <c r="V3311" s="191">
        <v>0</v>
      </c>
      <c r="W3311" s="192">
        <v>0</v>
      </c>
      <c r="X3311" s="191">
        <v>0</v>
      </c>
      <c r="Y3311" s="190">
        <v>0</v>
      </c>
      <c r="Z3311" s="190">
        <v>0</v>
      </c>
      <c r="AA3311" s="190">
        <v>0</v>
      </c>
      <c r="AB3311" s="190">
        <v>0</v>
      </c>
      <c r="AC3311" s="190">
        <v>0</v>
      </c>
      <c r="AD3311" s="190">
        <v>0</v>
      </c>
      <c r="AE3311" s="190">
        <v>0</v>
      </c>
      <c r="AF3311" s="190">
        <v>0</v>
      </c>
      <c r="AG3311" s="190">
        <v>0</v>
      </c>
      <c r="AH3311" s="193">
        <v>0</v>
      </c>
      <c r="AI3311" s="193">
        <v>0</v>
      </c>
      <c r="AT3311" s="11"/>
      <c r="AU3311" s="88"/>
    </row>
    <row r="3312" spans="3:47" outlineLevel="2" x14ac:dyDescent="0.2">
      <c r="C3312" s="119">
        <v>30</v>
      </c>
      <c r="D3312" s="11"/>
      <c r="E3312" s="140"/>
      <c r="F3312" s="142" t="s">
        <v>128</v>
      </c>
      <c r="G3312" s="142"/>
      <c r="H3312" s="142"/>
      <c r="I3312" s="142"/>
      <c r="J3312" s="142"/>
      <c r="K3312" s="142"/>
      <c r="L3312" s="142"/>
      <c r="M3312" s="142"/>
      <c r="N3312" s="142"/>
      <c r="O3312" s="142"/>
      <c r="P3312" s="155"/>
      <c r="Q3312" s="143" t="s">
        <v>110</v>
      </c>
      <c r="R3312" s="194"/>
      <c r="S3312" s="195"/>
      <c r="T3312" s="195"/>
      <c r="U3312" s="196">
        <v>6215.1785533877328</v>
      </c>
      <c r="V3312" s="196">
        <v>6523.8501504150818</v>
      </c>
      <c r="W3312" s="197">
        <v>6753.1264256395425</v>
      </c>
      <c r="X3312" s="196">
        <v>3962.5339366860749</v>
      </c>
      <c r="Y3312" s="195">
        <v>4422.0153030444417</v>
      </c>
      <c r="Z3312" s="195">
        <v>6260.4404438115598</v>
      </c>
      <c r="AA3312" s="195">
        <v>4892.4795814520085</v>
      </c>
      <c r="AB3312" s="195">
        <v>7829.6565755555548</v>
      </c>
      <c r="AC3312" s="195">
        <v>8193.1871748409612</v>
      </c>
      <c r="AD3312" s="195">
        <v>8460.97505733244</v>
      </c>
      <c r="AE3312" s="195">
        <v>8635.6883175954372</v>
      </c>
      <c r="AF3312" s="195">
        <v>9330.0769658810095</v>
      </c>
      <c r="AG3312" s="195">
        <v>8984.0963605751822</v>
      </c>
      <c r="AH3312" s="198">
        <v>9585.7877965179778</v>
      </c>
      <c r="AI3312" s="198">
        <v>9350.4491764989707</v>
      </c>
      <c r="AT3312" s="11"/>
      <c r="AU3312" s="88"/>
    </row>
    <row r="3313" spans="3:47" outlineLevel="2" x14ac:dyDescent="0.2">
      <c r="C3313" s="119">
        <v>30</v>
      </c>
      <c r="D3313" s="199"/>
      <c r="E3313" s="199"/>
      <c r="F3313" s="199"/>
      <c r="G3313" s="199"/>
      <c r="H3313" s="199"/>
      <c r="I3313" s="199"/>
      <c r="J3313" s="199"/>
      <c r="K3313" s="199"/>
      <c r="L3313" s="199"/>
      <c r="M3313" s="199"/>
      <c r="N3313" s="199"/>
      <c r="O3313" s="199"/>
      <c r="P3313" s="200"/>
      <c r="Q3313" s="16"/>
      <c r="R3313" s="201"/>
      <c r="S3313" s="201"/>
      <c r="T3313" s="201"/>
      <c r="U3313" s="201"/>
      <c r="V3313" s="201"/>
      <c r="W3313" s="201"/>
      <c r="X3313" s="201"/>
      <c r="Y3313" s="201"/>
      <c r="Z3313" s="201"/>
      <c r="AA3313" s="201"/>
      <c r="AB3313" s="201"/>
      <c r="AC3313" s="201"/>
      <c r="AD3313" s="201"/>
      <c r="AE3313" s="201"/>
      <c r="AF3313" s="201"/>
      <c r="AG3313" s="201"/>
      <c r="AH3313" s="201"/>
      <c r="AI3313" s="201"/>
      <c r="AT3313" s="11"/>
      <c r="AU3313" s="88"/>
    </row>
    <row r="3314" spans="3:47" outlineLevel="1" x14ac:dyDescent="0.2">
      <c r="C3314" s="119">
        <v>30</v>
      </c>
      <c r="D3314" s="11"/>
      <c r="E3314" s="202" t="s">
        <v>186</v>
      </c>
      <c r="F3314" s="203"/>
      <c r="G3314" s="203"/>
      <c r="H3314" s="203"/>
      <c r="I3314" s="203"/>
      <c r="J3314" s="203"/>
      <c r="K3314" s="203"/>
      <c r="L3314" s="203"/>
      <c r="M3314" s="203"/>
      <c r="N3314" s="203"/>
      <c r="O3314" s="203"/>
      <c r="P3314" s="203"/>
      <c r="Q3314" s="204"/>
      <c r="R3314" s="205"/>
      <c r="S3314" s="205"/>
      <c r="T3314" s="205"/>
      <c r="U3314" s="205"/>
      <c r="V3314" s="205"/>
      <c r="W3314" s="205"/>
      <c r="X3314" s="205"/>
      <c r="Y3314" s="205"/>
      <c r="Z3314" s="205"/>
      <c r="AA3314" s="205"/>
      <c r="AB3314" s="205"/>
      <c r="AC3314" s="205"/>
      <c r="AD3314" s="205"/>
      <c r="AE3314" s="205"/>
      <c r="AF3314" s="205"/>
      <c r="AG3314" s="205"/>
      <c r="AH3314" s="205"/>
      <c r="AI3314" s="205"/>
      <c r="AT3314" s="11"/>
      <c r="AU3314" s="88"/>
    </row>
    <row r="3315" spans="3:47" outlineLevel="2" x14ac:dyDescent="0.2">
      <c r="C3315" s="119">
        <v>30</v>
      </c>
      <c r="D3315" s="206" t="s">
        <v>187</v>
      </c>
      <c r="E3315" t="s">
        <v>127</v>
      </c>
      <c r="AT3315" s="11"/>
      <c r="AU3315" s="88"/>
    </row>
    <row r="3316" spans="3:47" outlineLevel="2" x14ac:dyDescent="0.2">
      <c r="C3316" s="119">
        <v>30</v>
      </c>
      <c r="D3316" s="206" t="s">
        <v>187</v>
      </c>
      <c r="E3316" s="125"/>
      <c r="F3316" s="207" t="s">
        <v>5</v>
      </c>
      <c r="G3316" s="207"/>
      <c r="H3316" s="207"/>
      <c r="I3316" s="158" t="s">
        <v>57</v>
      </c>
      <c r="J3316" s="207"/>
      <c r="K3316" s="207"/>
      <c r="L3316" s="207"/>
      <c r="M3316" s="207"/>
      <c r="N3316" s="207"/>
      <c r="O3316" s="207"/>
      <c r="P3316" s="208"/>
      <c r="Q3316" s="209" t="s">
        <v>110</v>
      </c>
      <c r="R3316" s="210"/>
      <c r="S3316" s="211"/>
      <c r="T3316" s="211"/>
      <c r="U3316" s="212">
        <v>625.816058346933</v>
      </c>
      <c r="V3316" s="212">
        <v>647.63918782377038</v>
      </c>
      <c r="W3316" s="211">
        <v>665.59250312981544</v>
      </c>
      <c r="X3316" s="212">
        <v>683.58867201870248</v>
      </c>
      <c r="Y3316" s="211">
        <v>700.03550886047594</v>
      </c>
      <c r="Z3316" s="211">
        <v>714.94259690100625</v>
      </c>
      <c r="AA3316" s="211">
        <v>729.14913490951767</v>
      </c>
      <c r="AB3316" s="211">
        <v>743.63797026733971</v>
      </c>
      <c r="AC3316" s="211">
        <v>758.41471250870495</v>
      </c>
      <c r="AD3316" s="211">
        <v>773.48508263534768</v>
      </c>
      <c r="AE3316" s="211">
        <v>788.85491533149082</v>
      </c>
      <c r="AF3316" s="211">
        <v>804.53016122284669</v>
      </c>
      <c r="AG3316" s="211">
        <v>820.51688918050866</v>
      </c>
      <c r="AH3316" s="213">
        <v>836.82128867062193</v>
      </c>
      <c r="AI3316" s="213">
        <v>853.44967215074689</v>
      </c>
      <c r="AT3316" s="11"/>
      <c r="AU3316" s="88"/>
    </row>
    <row r="3317" spans="3:47" outlineLevel="2" x14ac:dyDescent="0.2">
      <c r="C3317" s="119">
        <v>30</v>
      </c>
      <c r="D3317" s="206" t="s">
        <v>187</v>
      </c>
      <c r="E3317" s="134"/>
      <c r="F3317" s="124" t="s">
        <v>129</v>
      </c>
      <c r="G3317" s="124"/>
      <c r="H3317" s="124"/>
      <c r="I3317" s="72" t="s">
        <v>62</v>
      </c>
      <c r="J3317" s="124"/>
      <c r="K3317" s="124"/>
      <c r="L3317" s="124"/>
      <c r="M3317" s="124"/>
      <c r="N3317" s="124"/>
      <c r="O3317" s="124"/>
      <c r="P3317" s="214"/>
      <c r="Q3317" s="215" t="s">
        <v>110</v>
      </c>
      <c r="R3317" s="216"/>
      <c r="S3317" s="217"/>
      <c r="T3317" s="217"/>
      <c r="U3317" s="218">
        <v>0</v>
      </c>
      <c r="V3317" s="218">
        <v>0</v>
      </c>
      <c r="W3317" s="217">
        <v>0</v>
      </c>
      <c r="X3317" s="218">
        <v>0</v>
      </c>
      <c r="Y3317" s="217">
        <v>0</v>
      </c>
      <c r="Z3317" s="217">
        <v>0</v>
      </c>
      <c r="AA3317" s="217">
        <v>0</v>
      </c>
      <c r="AB3317" s="217">
        <v>0</v>
      </c>
      <c r="AC3317" s="217">
        <v>0</v>
      </c>
      <c r="AD3317" s="217">
        <v>0</v>
      </c>
      <c r="AE3317" s="217">
        <v>0</v>
      </c>
      <c r="AF3317" s="217">
        <v>0</v>
      </c>
      <c r="AG3317" s="217">
        <v>0</v>
      </c>
      <c r="AH3317" s="219">
        <v>0</v>
      </c>
      <c r="AI3317" s="219">
        <v>0</v>
      </c>
      <c r="AT3317" s="11"/>
      <c r="AU3317" s="88"/>
    </row>
    <row r="3318" spans="3:47" outlineLevel="2" x14ac:dyDescent="0.2">
      <c r="C3318" s="119">
        <v>30</v>
      </c>
      <c r="D3318" s="206" t="s">
        <v>187</v>
      </c>
      <c r="E3318" s="140"/>
      <c r="F3318" s="220" t="s">
        <v>128</v>
      </c>
      <c r="G3318" s="220"/>
      <c r="H3318" s="220"/>
      <c r="I3318" s="161" t="s">
        <v>188</v>
      </c>
      <c r="J3318" s="220"/>
      <c r="K3318" s="220"/>
      <c r="L3318" s="220"/>
      <c r="M3318" s="220"/>
      <c r="N3318" s="220"/>
      <c r="O3318" s="220"/>
      <c r="P3318" s="221"/>
      <c r="Q3318" s="222" t="s">
        <v>110</v>
      </c>
      <c r="R3318" s="223"/>
      <c r="S3318" s="224"/>
      <c r="T3318" s="224"/>
      <c r="U3318" s="225">
        <v>6215.1785533877328</v>
      </c>
      <c r="V3318" s="225">
        <v>6523.8501504150818</v>
      </c>
      <c r="W3318" s="224">
        <v>6753.1264256395425</v>
      </c>
      <c r="X3318" s="225">
        <v>3962.5339366860749</v>
      </c>
      <c r="Y3318" s="224">
        <v>4422.0153030444417</v>
      </c>
      <c r="Z3318" s="224">
        <v>6260.4404438115598</v>
      </c>
      <c r="AA3318" s="224">
        <v>4892.4795814520085</v>
      </c>
      <c r="AB3318" s="224">
        <v>7829.6565755555548</v>
      </c>
      <c r="AC3318" s="224">
        <v>8193.1871748409612</v>
      </c>
      <c r="AD3318" s="224">
        <v>8460.97505733244</v>
      </c>
      <c r="AE3318" s="224">
        <v>8635.6883175954372</v>
      </c>
      <c r="AF3318" s="224">
        <v>9330.0769658810095</v>
      </c>
      <c r="AG3318" s="224">
        <v>8984.0963605751822</v>
      </c>
      <c r="AH3318" s="226">
        <v>9585.7877965179778</v>
      </c>
      <c r="AI3318" s="226">
        <v>9350.4491764989707</v>
      </c>
      <c r="AT3318" s="11"/>
      <c r="AU3318" s="88"/>
    </row>
    <row r="3319" spans="3:47" outlineLevel="2" x14ac:dyDescent="0.2">
      <c r="C3319" s="119">
        <v>30</v>
      </c>
      <c r="D3319" s="206" t="s">
        <v>187</v>
      </c>
      <c r="E3319" t="s">
        <v>189</v>
      </c>
      <c r="F3319" s="40"/>
      <c r="G3319" s="40"/>
      <c r="H3319" s="227"/>
      <c r="I3319" s="40"/>
      <c r="J3319" s="40"/>
      <c r="K3319" s="227"/>
      <c r="L3319" s="40"/>
      <c r="M3319" s="40"/>
      <c r="N3319" s="40"/>
      <c r="O3319" s="40"/>
      <c r="P3319" s="40"/>
      <c r="Q3319" s="227"/>
      <c r="R3319" s="227"/>
      <c r="S3319" s="227"/>
      <c r="T3319" s="227"/>
      <c r="U3319" s="227"/>
      <c r="V3319" s="227"/>
      <c r="W3319" s="227"/>
      <c r="X3319" s="227"/>
      <c r="Y3319" s="227"/>
      <c r="Z3319" s="227"/>
      <c r="AA3319" s="227"/>
      <c r="AB3319" s="227"/>
      <c r="AC3319" s="227"/>
      <c r="AD3319" s="227"/>
      <c r="AE3319" s="227"/>
      <c r="AF3319" s="227"/>
      <c r="AG3319" s="227"/>
      <c r="AH3319" s="227"/>
      <c r="AI3319" s="227"/>
      <c r="AT3319" s="11"/>
      <c r="AU3319" s="88"/>
    </row>
    <row r="3320" spans="3:47" outlineLevel="2" x14ac:dyDescent="0.2">
      <c r="C3320" s="119">
        <v>30</v>
      </c>
      <c r="D3320" s="206" t="s">
        <v>187</v>
      </c>
      <c r="E3320" s="125"/>
      <c r="F3320" s="207" t="s">
        <v>5</v>
      </c>
      <c r="G3320" s="207"/>
      <c r="H3320" s="207"/>
      <c r="I3320" s="158" t="s">
        <v>57</v>
      </c>
      <c r="J3320" s="228" t="s">
        <v>152</v>
      </c>
      <c r="K3320" s="207"/>
      <c r="L3320" s="207"/>
      <c r="M3320" s="207"/>
      <c r="N3320" s="207"/>
      <c r="O3320" s="207"/>
      <c r="P3320" s="208"/>
      <c r="Q3320" s="229" t="s">
        <v>110</v>
      </c>
      <c r="R3320" s="230"/>
      <c r="S3320" s="231"/>
      <c r="T3320" s="231"/>
      <c r="U3320" s="232">
        <v>0</v>
      </c>
      <c r="V3320" s="232">
        <v>0</v>
      </c>
      <c r="W3320" s="231">
        <v>0</v>
      </c>
      <c r="X3320" s="232">
        <v>0</v>
      </c>
      <c r="Y3320" s="231">
        <v>0</v>
      </c>
      <c r="Z3320" s="231">
        <v>0</v>
      </c>
      <c r="AA3320" s="231">
        <v>0</v>
      </c>
      <c r="AB3320" s="231">
        <v>0</v>
      </c>
      <c r="AC3320" s="231">
        <v>0</v>
      </c>
      <c r="AD3320" s="231">
        <v>0</v>
      </c>
      <c r="AE3320" s="231">
        <v>0</v>
      </c>
      <c r="AF3320" s="231">
        <v>0</v>
      </c>
      <c r="AG3320" s="231">
        <v>0</v>
      </c>
      <c r="AH3320" s="233">
        <v>0</v>
      </c>
      <c r="AI3320" s="233">
        <v>0</v>
      </c>
      <c r="AT3320" s="11"/>
      <c r="AU3320" s="88"/>
    </row>
    <row r="3321" spans="3:47" outlineLevel="2" x14ac:dyDescent="0.2">
      <c r="C3321" s="119">
        <v>30</v>
      </c>
      <c r="D3321" s="206" t="s">
        <v>187</v>
      </c>
      <c r="E3321" s="134"/>
      <c r="F3321" s="124" t="s">
        <v>129</v>
      </c>
      <c r="G3321" s="124"/>
      <c r="H3321" s="124"/>
      <c r="I3321" s="72" t="s">
        <v>62</v>
      </c>
      <c r="J3321" s="234" t="s">
        <v>152</v>
      </c>
      <c r="K3321" s="124"/>
      <c r="L3321" s="124"/>
      <c r="M3321" s="124"/>
      <c r="N3321" s="124"/>
      <c r="O3321" s="124"/>
      <c r="P3321" s="214"/>
      <c r="Q3321" s="235" t="s">
        <v>110</v>
      </c>
      <c r="R3321" s="236"/>
      <c r="S3321" s="237"/>
      <c r="T3321" s="237"/>
      <c r="U3321" s="238">
        <v>0</v>
      </c>
      <c r="V3321" s="238">
        <v>0</v>
      </c>
      <c r="W3321" s="237">
        <v>0</v>
      </c>
      <c r="X3321" s="238">
        <v>0</v>
      </c>
      <c r="Y3321" s="237">
        <v>0</v>
      </c>
      <c r="Z3321" s="237">
        <v>0</v>
      </c>
      <c r="AA3321" s="237">
        <v>0</v>
      </c>
      <c r="AB3321" s="237">
        <v>0</v>
      </c>
      <c r="AC3321" s="237">
        <v>0</v>
      </c>
      <c r="AD3321" s="237">
        <v>0</v>
      </c>
      <c r="AE3321" s="237">
        <v>0</v>
      </c>
      <c r="AF3321" s="237">
        <v>0</v>
      </c>
      <c r="AG3321" s="237">
        <v>0</v>
      </c>
      <c r="AH3321" s="239">
        <v>0</v>
      </c>
      <c r="AI3321" s="239">
        <v>0</v>
      </c>
      <c r="AT3321" s="11"/>
      <c r="AU3321" s="88"/>
    </row>
    <row r="3322" spans="3:47" outlineLevel="2" x14ac:dyDescent="0.2">
      <c r="C3322" s="119">
        <v>30</v>
      </c>
      <c r="D3322" s="206" t="s">
        <v>187</v>
      </c>
      <c r="E3322" s="140"/>
      <c r="F3322" s="220" t="s">
        <v>128</v>
      </c>
      <c r="G3322" s="220"/>
      <c r="H3322" s="220"/>
      <c r="I3322" s="161" t="s">
        <v>188</v>
      </c>
      <c r="J3322" s="240" t="s">
        <v>152</v>
      </c>
      <c r="K3322" s="220"/>
      <c r="L3322" s="220"/>
      <c r="M3322" s="220"/>
      <c r="N3322" s="220"/>
      <c r="O3322" s="220"/>
      <c r="P3322" s="221"/>
      <c r="Q3322" s="241" t="s">
        <v>110</v>
      </c>
      <c r="R3322" s="242"/>
      <c r="S3322" s="243"/>
      <c r="T3322" s="243"/>
      <c r="U3322" s="244">
        <v>0</v>
      </c>
      <c r="V3322" s="244">
        <v>0</v>
      </c>
      <c r="W3322" s="243">
        <v>0</v>
      </c>
      <c r="X3322" s="244">
        <v>0</v>
      </c>
      <c r="Y3322" s="243">
        <v>0</v>
      </c>
      <c r="Z3322" s="243">
        <v>0</v>
      </c>
      <c r="AA3322" s="243">
        <v>0</v>
      </c>
      <c r="AB3322" s="243">
        <v>0</v>
      </c>
      <c r="AC3322" s="243">
        <v>0</v>
      </c>
      <c r="AD3322" s="243">
        <v>0</v>
      </c>
      <c r="AE3322" s="243">
        <v>0</v>
      </c>
      <c r="AF3322" s="243">
        <v>0</v>
      </c>
      <c r="AG3322" s="243">
        <v>0</v>
      </c>
      <c r="AH3322" s="245">
        <v>0</v>
      </c>
      <c r="AI3322" s="245">
        <v>0</v>
      </c>
      <c r="AT3322" s="11"/>
      <c r="AU3322" s="88"/>
    </row>
    <row r="3323" spans="3:47" outlineLevel="2" x14ac:dyDescent="0.2">
      <c r="AT3323" s="11"/>
      <c r="AU3323" s="88"/>
    </row>
    <row r="3324" spans="3:47" x14ac:dyDescent="0.2">
      <c r="C3324" s="116" t="s">
        <v>152</v>
      </c>
      <c r="D3324" s="67" t="s">
        <v>152</v>
      </c>
      <c r="E3324" s="67"/>
      <c r="F3324" s="67"/>
      <c r="G3324" s="67"/>
      <c r="H3324" s="102"/>
      <c r="I3324" s="67"/>
      <c r="J3324" s="67"/>
      <c r="K3324" s="102"/>
      <c r="L3324" s="67"/>
      <c r="M3324" s="67"/>
      <c r="N3324" s="67"/>
      <c r="O3324" s="67"/>
      <c r="P3324" s="67"/>
      <c r="Q3324" s="117" t="s">
        <v>110</v>
      </c>
      <c r="R3324" s="118">
        <v>0</v>
      </c>
      <c r="S3324" s="118">
        <v>0</v>
      </c>
      <c r="T3324" s="118">
        <v>0</v>
      </c>
      <c r="U3324" s="118">
        <v>0</v>
      </c>
      <c r="V3324" s="118">
        <v>0</v>
      </c>
      <c r="W3324" s="118">
        <v>0</v>
      </c>
      <c r="X3324" s="118">
        <v>0</v>
      </c>
      <c r="Y3324" s="118">
        <v>0</v>
      </c>
      <c r="Z3324" s="118">
        <v>0</v>
      </c>
      <c r="AA3324" s="118">
        <v>0</v>
      </c>
      <c r="AB3324" s="118">
        <v>0</v>
      </c>
      <c r="AC3324" s="118">
        <v>0</v>
      </c>
      <c r="AD3324" s="118">
        <v>0</v>
      </c>
      <c r="AE3324" s="118">
        <v>0</v>
      </c>
      <c r="AF3324" s="118">
        <v>0</v>
      </c>
      <c r="AG3324" s="118">
        <v>0</v>
      </c>
      <c r="AH3324" s="118">
        <v>0</v>
      </c>
      <c r="AI3324" s="118">
        <v>0</v>
      </c>
      <c r="AT3324" s="11"/>
      <c r="AU3324" s="88"/>
    </row>
    <row r="3325" spans="3:47" s="11" customFormat="1" outlineLevel="1" x14ac:dyDescent="0.2">
      <c r="C3325" s="119" t="s">
        <v>152</v>
      </c>
      <c r="E3325" s="120" t="s">
        <v>174</v>
      </c>
      <c r="F3325" s="121"/>
      <c r="G3325" s="121"/>
      <c r="H3325" s="121"/>
      <c r="I3325" s="121"/>
      <c r="J3325" s="121"/>
      <c r="K3325" s="121"/>
      <c r="L3325" s="121"/>
      <c r="M3325" s="121"/>
      <c r="N3325" s="121"/>
      <c r="O3325" s="121"/>
      <c r="P3325" s="121"/>
      <c r="Q3325" s="122"/>
      <c r="R3325" s="123"/>
      <c r="S3325" s="123"/>
      <c r="T3325" s="123"/>
      <c r="U3325" s="123"/>
      <c r="V3325" s="123"/>
      <c r="W3325" s="123"/>
      <c r="X3325" s="123"/>
      <c r="Y3325" s="123"/>
      <c r="Z3325" s="123"/>
      <c r="AA3325" s="123"/>
      <c r="AB3325" s="123"/>
      <c r="AC3325" s="123"/>
      <c r="AD3325" s="123"/>
      <c r="AE3325" s="123"/>
      <c r="AF3325" s="123"/>
      <c r="AG3325" s="123"/>
      <c r="AH3325" s="123"/>
      <c r="AI3325" s="123"/>
      <c r="AU3325" s="88"/>
    </row>
    <row r="3326" spans="3:47" s="11" customFormat="1" outlineLevel="2" x14ac:dyDescent="0.2">
      <c r="C3326" s="119" t="s">
        <v>152</v>
      </c>
      <c r="E3326" s="124" t="s">
        <v>175</v>
      </c>
      <c r="U3326" s="25" t="s">
        <v>87</v>
      </c>
      <c r="V3326" s="25"/>
      <c r="W3326" s="25" t="s">
        <v>88</v>
      </c>
      <c r="X3326" s="25" t="s">
        <v>89</v>
      </c>
      <c r="AU3326" s="88"/>
    </row>
    <row r="3327" spans="3:47" s="11" customFormat="1" outlineLevel="2" x14ac:dyDescent="0.2">
      <c r="C3327" s="119" t="s">
        <v>152</v>
      </c>
      <c r="E3327" s="125"/>
      <c r="F3327" s="126" t="s">
        <v>209</v>
      </c>
      <c r="G3327" s="127"/>
      <c r="H3327" s="127"/>
      <c r="I3327" s="127"/>
      <c r="J3327" s="127"/>
      <c r="K3327" s="127"/>
      <c r="L3327" s="127"/>
      <c r="M3327" s="127"/>
      <c r="N3327" s="127"/>
      <c r="O3327" s="127"/>
      <c r="P3327" s="127"/>
      <c r="Q3327" s="128" t="s">
        <v>110</v>
      </c>
      <c r="R3327" s="129"/>
      <c r="S3327" s="130"/>
      <c r="T3327" s="130"/>
      <c r="U3327" s="131">
        <v>0</v>
      </c>
      <c r="V3327" s="131">
        <v>0</v>
      </c>
      <c r="W3327" s="132">
        <v>0</v>
      </c>
      <c r="X3327" s="131">
        <v>0</v>
      </c>
      <c r="Y3327" s="130">
        <v>0</v>
      </c>
      <c r="Z3327" s="130">
        <v>0</v>
      </c>
      <c r="AA3327" s="130">
        <v>0</v>
      </c>
      <c r="AB3327" s="130">
        <v>0</v>
      </c>
      <c r="AC3327" s="130">
        <v>0</v>
      </c>
      <c r="AD3327" s="130">
        <v>0</v>
      </c>
      <c r="AE3327" s="130">
        <v>0</v>
      </c>
      <c r="AF3327" s="130">
        <v>0</v>
      </c>
      <c r="AG3327" s="130">
        <v>0</v>
      </c>
      <c r="AH3327" s="133">
        <v>0</v>
      </c>
      <c r="AI3327" s="133">
        <v>0</v>
      </c>
      <c r="AK3327" s="91"/>
      <c r="AU3327" s="88"/>
    </row>
    <row r="3328" spans="3:47" s="11" customFormat="1" outlineLevel="2" x14ac:dyDescent="0.2">
      <c r="C3328" s="119" t="s">
        <v>152</v>
      </c>
      <c r="E3328" s="134"/>
      <c r="F3328" s="36" t="s">
        <v>31</v>
      </c>
      <c r="Q3328" s="135" t="s">
        <v>110</v>
      </c>
      <c r="R3328" s="136"/>
      <c r="S3328" s="88"/>
      <c r="T3328" s="88"/>
      <c r="U3328" s="137">
        <v>0</v>
      </c>
      <c r="V3328" s="137">
        <v>0</v>
      </c>
      <c r="W3328" s="138">
        <v>0</v>
      </c>
      <c r="X3328" s="137">
        <v>0</v>
      </c>
      <c r="Y3328" s="88">
        <v>0</v>
      </c>
      <c r="Z3328" s="88">
        <v>0</v>
      </c>
      <c r="AA3328" s="88">
        <v>0</v>
      </c>
      <c r="AB3328" s="88">
        <v>0</v>
      </c>
      <c r="AC3328" s="88">
        <v>0</v>
      </c>
      <c r="AD3328" s="88">
        <v>0</v>
      </c>
      <c r="AE3328" s="88">
        <v>0</v>
      </c>
      <c r="AF3328" s="88">
        <v>0</v>
      </c>
      <c r="AG3328" s="88">
        <v>0</v>
      </c>
      <c r="AH3328" s="139">
        <v>0</v>
      </c>
      <c r="AI3328" s="139">
        <v>0</v>
      </c>
      <c r="AU3328" s="88"/>
    </row>
    <row r="3329" spans="3:47" s="11" customFormat="1" outlineLevel="2" x14ac:dyDescent="0.2">
      <c r="C3329" s="119" t="s">
        <v>152</v>
      </c>
      <c r="E3329" s="134"/>
      <c r="F3329" s="36" t="s">
        <v>28</v>
      </c>
      <c r="Q3329" s="135" t="s">
        <v>110</v>
      </c>
      <c r="R3329" s="136"/>
      <c r="S3329" s="88"/>
      <c r="T3329" s="88"/>
      <c r="U3329" s="137">
        <v>0</v>
      </c>
      <c r="V3329" s="137">
        <v>0</v>
      </c>
      <c r="W3329" s="138">
        <v>0</v>
      </c>
      <c r="X3329" s="137">
        <v>0</v>
      </c>
      <c r="Y3329" s="88">
        <v>0</v>
      </c>
      <c r="Z3329" s="88">
        <v>0</v>
      </c>
      <c r="AA3329" s="88">
        <v>0</v>
      </c>
      <c r="AB3329" s="88">
        <v>0</v>
      </c>
      <c r="AC3329" s="88">
        <v>0</v>
      </c>
      <c r="AD3329" s="88">
        <v>0</v>
      </c>
      <c r="AE3329" s="88">
        <v>0</v>
      </c>
      <c r="AF3329" s="88">
        <v>0</v>
      </c>
      <c r="AG3329" s="88">
        <v>0</v>
      </c>
      <c r="AH3329" s="139">
        <v>0</v>
      </c>
      <c r="AI3329" s="139">
        <v>0</v>
      </c>
      <c r="AU3329" s="88"/>
    </row>
    <row r="3330" spans="3:47" s="11" customFormat="1" outlineLevel="2" x14ac:dyDescent="0.2">
      <c r="C3330" s="119" t="s">
        <v>152</v>
      </c>
      <c r="E3330" s="134"/>
      <c r="F3330" s="36" t="s">
        <v>210</v>
      </c>
      <c r="Q3330" s="135" t="s">
        <v>110</v>
      </c>
      <c r="R3330" s="136"/>
      <c r="S3330" s="88"/>
      <c r="T3330" s="88"/>
      <c r="U3330" s="137">
        <v>0</v>
      </c>
      <c r="V3330" s="137">
        <v>0</v>
      </c>
      <c r="W3330" s="138">
        <v>0</v>
      </c>
      <c r="X3330" s="137">
        <v>0</v>
      </c>
      <c r="Y3330" s="88">
        <v>0</v>
      </c>
      <c r="Z3330" s="88">
        <v>0</v>
      </c>
      <c r="AA3330" s="88">
        <v>0</v>
      </c>
      <c r="AB3330" s="88">
        <v>0</v>
      </c>
      <c r="AC3330" s="88">
        <v>0</v>
      </c>
      <c r="AD3330" s="88">
        <v>0</v>
      </c>
      <c r="AE3330" s="88">
        <v>0</v>
      </c>
      <c r="AF3330" s="88">
        <v>0</v>
      </c>
      <c r="AG3330" s="88">
        <v>0</v>
      </c>
      <c r="AH3330" s="139">
        <v>0</v>
      </c>
      <c r="AI3330" s="139">
        <v>0</v>
      </c>
      <c r="AU3330" s="88"/>
    </row>
    <row r="3331" spans="3:47" s="11" customFormat="1" outlineLevel="2" x14ac:dyDescent="0.2">
      <c r="C3331" s="119" t="s">
        <v>152</v>
      </c>
      <c r="E3331" s="134"/>
      <c r="F3331" s="36" t="s">
        <v>211</v>
      </c>
      <c r="Q3331" s="135" t="s">
        <v>110</v>
      </c>
      <c r="R3331" s="136"/>
      <c r="S3331" s="88"/>
      <c r="T3331" s="88"/>
      <c r="U3331" s="137">
        <v>0</v>
      </c>
      <c r="V3331" s="137">
        <v>0</v>
      </c>
      <c r="W3331" s="138">
        <v>0</v>
      </c>
      <c r="X3331" s="137">
        <v>0</v>
      </c>
      <c r="Y3331" s="88">
        <v>0</v>
      </c>
      <c r="Z3331" s="88">
        <v>0</v>
      </c>
      <c r="AA3331" s="88">
        <v>0</v>
      </c>
      <c r="AB3331" s="88">
        <v>0</v>
      </c>
      <c r="AC3331" s="88">
        <v>0</v>
      </c>
      <c r="AD3331" s="88">
        <v>0</v>
      </c>
      <c r="AE3331" s="88">
        <v>0</v>
      </c>
      <c r="AF3331" s="88">
        <v>0</v>
      </c>
      <c r="AG3331" s="88">
        <v>0</v>
      </c>
      <c r="AH3331" s="139">
        <v>0</v>
      </c>
      <c r="AI3331" s="139">
        <v>0</v>
      </c>
      <c r="AU3331" s="88"/>
    </row>
    <row r="3332" spans="3:47" s="11" customFormat="1" outlineLevel="2" x14ac:dyDescent="0.2">
      <c r="C3332" s="119" t="s">
        <v>152</v>
      </c>
      <c r="E3332" s="134"/>
      <c r="F3332" s="36" t="s">
        <v>212</v>
      </c>
      <c r="Q3332" s="135" t="s">
        <v>110</v>
      </c>
      <c r="R3332" s="136"/>
      <c r="S3332" s="88"/>
      <c r="T3332" s="88"/>
      <c r="U3332" s="137">
        <v>0</v>
      </c>
      <c r="V3332" s="137">
        <v>0</v>
      </c>
      <c r="W3332" s="138">
        <v>0</v>
      </c>
      <c r="X3332" s="137">
        <v>0</v>
      </c>
      <c r="Y3332" s="88">
        <v>0</v>
      </c>
      <c r="Z3332" s="88">
        <v>0</v>
      </c>
      <c r="AA3332" s="88">
        <v>0</v>
      </c>
      <c r="AB3332" s="88">
        <v>0</v>
      </c>
      <c r="AC3332" s="88">
        <v>0</v>
      </c>
      <c r="AD3332" s="88">
        <v>0</v>
      </c>
      <c r="AE3332" s="88">
        <v>0</v>
      </c>
      <c r="AF3332" s="88">
        <v>0</v>
      </c>
      <c r="AG3332" s="88">
        <v>0</v>
      </c>
      <c r="AH3332" s="139">
        <v>0</v>
      </c>
      <c r="AI3332" s="139">
        <v>0</v>
      </c>
      <c r="AU3332" s="88"/>
    </row>
    <row r="3333" spans="3:47" s="11" customFormat="1" outlineLevel="2" x14ac:dyDescent="0.2">
      <c r="C3333" s="119" t="s">
        <v>152</v>
      </c>
      <c r="E3333" s="134"/>
      <c r="F3333" s="36" t="s">
        <v>213</v>
      </c>
      <c r="Q3333" s="135" t="s">
        <v>110</v>
      </c>
      <c r="R3333" s="136"/>
      <c r="S3333" s="88"/>
      <c r="T3333" s="88"/>
      <c r="U3333" s="137">
        <v>0</v>
      </c>
      <c r="V3333" s="137">
        <v>0</v>
      </c>
      <c r="W3333" s="138">
        <v>0</v>
      </c>
      <c r="X3333" s="137">
        <v>0</v>
      </c>
      <c r="Y3333" s="88">
        <v>0</v>
      </c>
      <c r="Z3333" s="88">
        <v>0</v>
      </c>
      <c r="AA3333" s="88">
        <v>0</v>
      </c>
      <c r="AB3333" s="88">
        <v>0</v>
      </c>
      <c r="AC3333" s="88">
        <v>0</v>
      </c>
      <c r="AD3333" s="88">
        <v>0</v>
      </c>
      <c r="AE3333" s="88">
        <v>0</v>
      </c>
      <c r="AF3333" s="88">
        <v>0</v>
      </c>
      <c r="AG3333" s="88">
        <v>0</v>
      </c>
      <c r="AH3333" s="139">
        <v>0</v>
      </c>
      <c r="AI3333" s="139">
        <v>0</v>
      </c>
      <c r="AU3333" s="88"/>
    </row>
    <row r="3334" spans="3:47" s="11" customFormat="1" outlineLevel="2" x14ac:dyDescent="0.2">
      <c r="C3334" s="119" t="s">
        <v>152</v>
      </c>
      <c r="E3334" s="134"/>
      <c r="F3334" s="36" t="s">
        <v>214</v>
      </c>
      <c r="Q3334" s="135" t="s">
        <v>110</v>
      </c>
      <c r="R3334" s="136"/>
      <c r="S3334" s="88"/>
      <c r="T3334" s="88"/>
      <c r="U3334" s="137">
        <v>0</v>
      </c>
      <c r="V3334" s="137">
        <v>0</v>
      </c>
      <c r="W3334" s="138">
        <v>0</v>
      </c>
      <c r="X3334" s="137">
        <v>0</v>
      </c>
      <c r="Y3334" s="88">
        <v>0</v>
      </c>
      <c r="Z3334" s="88">
        <v>0</v>
      </c>
      <c r="AA3334" s="88">
        <v>0</v>
      </c>
      <c r="AB3334" s="88">
        <v>0</v>
      </c>
      <c r="AC3334" s="88">
        <v>0</v>
      </c>
      <c r="AD3334" s="88">
        <v>0</v>
      </c>
      <c r="AE3334" s="88">
        <v>0</v>
      </c>
      <c r="AF3334" s="88">
        <v>0</v>
      </c>
      <c r="AG3334" s="88">
        <v>0</v>
      </c>
      <c r="AH3334" s="139">
        <v>0</v>
      </c>
      <c r="AI3334" s="139">
        <v>0</v>
      </c>
      <c r="AU3334" s="88"/>
    </row>
    <row r="3335" spans="3:47" s="11" customFormat="1" outlineLevel="2" x14ac:dyDescent="0.2">
      <c r="C3335" s="119" t="s">
        <v>152</v>
      </c>
      <c r="E3335" s="134"/>
      <c r="F3335" s="36" t="s">
        <v>215</v>
      </c>
      <c r="Q3335" s="135" t="s">
        <v>110</v>
      </c>
      <c r="R3335" s="136"/>
      <c r="S3335" s="88"/>
      <c r="T3335" s="88"/>
      <c r="U3335" s="137">
        <v>0</v>
      </c>
      <c r="V3335" s="137">
        <v>0</v>
      </c>
      <c r="W3335" s="138">
        <v>0</v>
      </c>
      <c r="X3335" s="137">
        <v>0</v>
      </c>
      <c r="Y3335" s="88">
        <v>0</v>
      </c>
      <c r="Z3335" s="88">
        <v>0</v>
      </c>
      <c r="AA3335" s="88">
        <v>0</v>
      </c>
      <c r="AB3335" s="88">
        <v>0</v>
      </c>
      <c r="AC3335" s="88">
        <v>0</v>
      </c>
      <c r="AD3335" s="88">
        <v>0</v>
      </c>
      <c r="AE3335" s="88">
        <v>0</v>
      </c>
      <c r="AF3335" s="88">
        <v>0</v>
      </c>
      <c r="AG3335" s="88">
        <v>0</v>
      </c>
      <c r="AH3335" s="139">
        <v>0</v>
      </c>
      <c r="AI3335" s="139">
        <v>0</v>
      </c>
      <c r="AU3335" s="88"/>
    </row>
    <row r="3336" spans="3:47" s="11" customFormat="1" outlineLevel="2" x14ac:dyDescent="0.2">
      <c r="C3336" s="119" t="s">
        <v>152</v>
      </c>
      <c r="E3336" s="134"/>
      <c r="F3336" s="36" t="s">
        <v>216</v>
      </c>
      <c r="Q3336" s="135" t="s">
        <v>110</v>
      </c>
      <c r="R3336" s="136"/>
      <c r="S3336" s="88"/>
      <c r="T3336" s="88"/>
      <c r="U3336" s="137">
        <v>0</v>
      </c>
      <c r="V3336" s="137">
        <v>0</v>
      </c>
      <c r="W3336" s="138">
        <v>0</v>
      </c>
      <c r="X3336" s="137">
        <v>0</v>
      </c>
      <c r="Y3336" s="88">
        <v>0</v>
      </c>
      <c r="Z3336" s="88">
        <v>0</v>
      </c>
      <c r="AA3336" s="88">
        <v>0</v>
      </c>
      <c r="AB3336" s="88">
        <v>0</v>
      </c>
      <c r="AC3336" s="88">
        <v>0</v>
      </c>
      <c r="AD3336" s="88">
        <v>0</v>
      </c>
      <c r="AE3336" s="88">
        <v>0</v>
      </c>
      <c r="AF3336" s="88">
        <v>0</v>
      </c>
      <c r="AG3336" s="88">
        <v>0</v>
      </c>
      <c r="AH3336" s="139">
        <v>0</v>
      </c>
      <c r="AI3336" s="139">
        <v>0</v>
      </c>
      <c r="AU3336" s="88"/>
    </row>
    <row r="3337" spans="3:47" s="11" customFormat="1" outlineLevel="2" x14ac:dyDescent="0.2">
      <c r="C3337" s="119" t="s">
        <v>152</v>
      </c>
      <c r="E3337" s="134"/>
      <c r="F3337" s="36" t="s">
        <v>33</v>
      </c>
      <c r="Q3337" s="135" t="s">
        <v>110</v>
      </c>
      <c r="R3337" s="136"/>
      <c r="S3337" s="88"/>
      <c r="T3337" s="88"/>
      <c r="U3337" s="137">
        <v>0</v>
      </c>
      <c r="V3337" s="137">
        <v>0</v>
      </c>
      <c r="W3337" s="138">
        <v>0</v>
      </c>
      <c r="X3337" s="137">
        <v>0</v>
      </c>
      <c r="Y3337" s="88">
        <v>0</v>
      </c>
      <c r="Z3337" s="88">
        <v>0</v>
      </c>
      <c r="AA3337" s="88">
        <v>0</v>
      </c>
      <c r="AB3337" s="88">
        <v>0</v>
      </c>
      <c r="AC3337" s="88">
        <v>0</v>
      </c>
      <c r="AD3337" s="88">
        <v>0</v>
      </c>
      <c r="AE3337" s="88">
        <v>0</v>
      </c>
      <c r="AF3337" s="88">
        <v>0</v>
      </c>
      <c r="AG3337" s="88">
        <v>0</v>
      </c>
      <c r="AH3337" s="139">
        <v>0</v>
      </c>
      <c r="AI3337" s="139">
        <v>0</v>
      </c>
      <c r="AU3337" s="88"/>
    </row>
    <row r="3338" spans="3:47" s="11" customFormat="1" outlineLevel="2" x14ac:dyDescent="0.2">
      <c r="C3338" s="119" t="s">
        <v>152</v>
      </c>
      <c r="E3338" s="134"/>
      <c r="F3338" s="36" t="s">
        <v>34</v>
      </c>
      <c r="Q3338" s="135" t="s">
        <v>110</v>
      </c>
      <c r="R3338" s="136"/>
      <c r="S3338" s="88"/>
      <c r="T3338" s="88"/>
      <c r="U3338" s="137">
        <v>0</v>
      </c>
      <c r="V3338" s="137">
        <v>0</v>
      </c>
      <c r="W3338" s="138">
        <v>0</v>
      </c>
      <c r="X3338" s="137">
        <v>0</v>
      </c>
      <c r="Y3338" s="88">
        <v>0</v>
      </c>
      <c r="Z3338" s="88">
        <v>0</v>
      </c>
      <c r="AA3338" s="88">
        <v>0</v>
      </c>
      <c r="AB3338" s="88">
        <v>0</v>
      </c>
      <c r="AC3338" s="88">
        <v>0</v>
      </c>
      <c r="AD3338" s="88">
        <v>0</v>
      </c>
      <c r="AE3338" s="88">
        <v>0</v>
      </c>
      <c r="AF3338" s="88">
        <v>0</v>
      </c>
      <c r="AG3338" s="88">
        <v>0</v>
      </c>
      <c r="AH3338" s="139">
        <v>0</v>
      </c>
      <c r="AI3338" s="139">
        <v>0</v>
      </c>
      <c r="AU3338" s="88"/>
    </row>
    <row r="3339" spans="3:47" s="11" customFormat="1" outlineLevel="2" x14ac:dyDescent="0.2">
      <c r="C3339" s="119" t="s">
        <v>152</v>
      </c>
      <c r="E3339" s="134"/>
      <c r="F3339" s="36" t="s">
        <v>217</v>
      </c>
      <c r="Q3339" s="135" t="s">
        <v>110</v>
      </c>
      <c r="R3339" s="136"/>
      <c r="S3339" s="88"/>
      <c r="T3339" s="88"/>
      <c r="U3339" s="137">
        <v>0</v>
      </c>
      <c r="V3339" s="137">
        <v>0</v>
      </c>
      <c r="W3339" s="138">
        <v>0</v>
      </c>
      <c r="X3339" s="137">
        <v>0</v>
      </c>
      <c r="Y3339" s="88">
        <v>0</v>
      </c>
      <c r="Z3339" s="88">
        <v>0</v>
      </c>
      <c r="AA3339" s="88">
        <v>0</v>
      </c>
      <c r="AB3339" s="88">
        <v>0</v>
      </c>
      <c r="AC3339" s="88">
        <v>0</v>
      </c>
      <c r="AD3339" s="88">
        <v>0</v>
      </c>
      <c r="AE3339" s="88">
        <v>0</v>
      </c>
      <c r="AF3339" s="88">
        <v>0</v>
      </c>
      <c r="AG3339" s="88">
        <v>0</v>
      </c>
      <c r="AH3339" s="139">
        <v>0</v>
      </c>
      <c r="AI3339" s="139">
        <v>0</v>
      </c>
      <c r="AU3339" s="88"/>
    </row>
    <row r="3340" spans="3:47" s="11" customFormat="1" outlineLevel="2" x14ac:dyDescent="0.2">
      <c r="C3340" s="119" t="s">
        <v>152</v>
      </c>
      <c r="E3340" s="134"/>
      <c r="F3340" s="36" t="s">
        <v>152</v>
      </c>
      <c r="Q3340" s="135" t="s">
        <v>110</v>
      </c>
      <c r="R3340" s="136"/>
      <c r="S3340" s="88"/>
      <c r="T3340" s="88"/>
      <c r="U3340" s="137">
        <v>0</v>
      </c>
      <c r="V3340" s="137">
        <v>0</v>
      </c>
      <c r="W3340" s="138">
        <v>0</v>
      </c>
      <c r="X3340" s="137">
        <v>0</v>
      </c>
      <c r="Y3340" s="88">
        <v>0</v>
      </c>
      <c r="Z3340" s="88">
        <v>0</v>
      </c>
      <c r="AA3340" s="88">
        <v>0</v>
      </c>
      <c r="AB3340" s="88">
        <v>0</v>
      </c>
      <c r="AC3340" s="88">
        <v>0</v>
      </c>
      <c r="AD3340" s="88">
        <v>0</v>
      </c>
      <c r="AE3340" s="88">
        <v>0</v>
      </c>
      <c r="AF3340" s="88">
        <v>0</v>
      </c>
      <c r="AG3340" s="88">
        <v>0</v>
      </c>
      <c r="AH3340" s="139">
        <v>0</v>
      </c>
      <c r="AI3340" s="139">
        <v>0</v>
      </c>
      <c r="AU3340" s="88"/>
    </row>
    <row r="3341" spans="3:47" s="11" customFormat="1" outlineLevel="2" x14ac:dyDescent="0.2">
      <c r="C3341" s="119" t="s">
        <v>152</v>
      </c>
      <c r="E3341" s="140"/>
      <c r="F3341" s="141" t="s">
        <v>152</v>
      </c>
      <c r="G3341" s="142"/>
      <c r="H3341" s="142"/>
      <c r="I3341" s="142"/>
      <c r="J3341" s="142"/>
      <c r="K3341" s="142"/>
      <c r="L3341" s="142"/>
      <c r="M3341" s="142"/>
      <c r="N3341" s="142"/>
      <c r="O3341" s="142"/>
      <c r="P3341" s="142"/>
      <c r="Q3341" s="143" t="s">
        <v>110</v>
      </c>
      <c r="R3341" s="144"/>
      <c r="S3341" s="145"/>
      <c r="T3341" s="145"/>
      <c r="U3341" s="146">
        <v>0</v>
      </c>
      <c r="V3341" s="146">
        <v>0</v>
      </c>
      <c r="W3341" s="147">
        <v>0</v>
      </c>
      <c r="X3341" s="146">
        <v>0</v>
      </c>
      <c r="Y3341" s="145">
        <v>0</v>
      </c>
      <c r="Z3341" s="145">
        <v>0</v>
      </c>
      <c r="AA3341" s="145">
        <v>0</v>
      </c>
      <c r="AB3341" s="145">
        <v>0</v>
      </c>
      <c r="AC3341" s="145">
        <v>0</v>
      </c>
      <c r="AD3341" s="145">
        <v>0</v>
      </c>
      <c r="AE3341" s="145">
        <v>0</v>
      </c>
      <c r="AF3341" s="145">
        <v>0</v>
      </c>
      <c r="AG3341" s="145">
        <v>0</v>
      </c>
      <c r="AH3341" s="148">
        <v>0</v>
      </c>
      <c r="AI3341" s="148">
        <v>0</v>
      </c>
      <c r="AU3341" s="88"/>
    </row>
    <row r="3342" spans="3:47" s="11" customFormat="1" outlineLevel="2" x14ac:dyDescent="0.2">
      <c r="C3342" s="119" t="s">
        <v>152</v>
      </c>
      <c r="F3342" s="149"/>
      <c r="G3342" s="149"/>
      <c r="H3342" s="149"/>
      <c r="I3342" s="149"/>
      <c r="J3342" s="149"/>
      <c r="K3342" s="149"/>
      <c r="L3342" s="149"/>
      <c r="M3342" s="149"/>
      <c r="N3342" s="149"/>
      <c r="O3342" s="149"/>
      <c r="P3342" s="149" t="s">
        <v>175</v>
      </c>
      <c r="Q3342" s="16" t="s">
        <v>110</v>
      </c>
      <c r="R3342" s="150"/>
      <c r="S3342" s="150"/>
      <c r="T3342" s="150"/>
      <c r="U3342" s="150">
        <v>0</v>
      </c>
      <c r="V3342" s="150">
        <v>0</v>
      </c>
      <c r="W3342" s="150">
        <v>0</v>
      </c>
      <c r="X3342" s="150">
        <v>0</v>
      </c>
      <c r="Y3342" s="150">
        <v>0</v>
      </c>
      <c r="Z3342" s="150">
        <v>0</v>
      </c>
      <c r="AA3342" s="150">
        <v>0</v>
      </c>
      <c r="AB3342" s="150">
        <v>0</v>
      </c>
      <c r="AC3342" s="150">
        <v>0</v>
      </c>
      <c r="AD3342" s="150">
        <v>0</v>
      </c>
      <c r="AE3342" s="150">
        <v>0</v>
      </c>
      <c r="AF3342" s="150">
        <v>0</v>
      </c>
      <c r="AG3342" s="150">
        <v>0</v>
      </c>
      <c r="AH3342" s="150">
        <v>0</v>
      </c>
      <c r="AI3342" s="150">
        <v>0</v>
      </c>
      <c r="AU3342" s="88"/>
    </row>
    <row r="3343" spans="3:47" s="11" customFormat="1" outlineLevel="2" x14ac:dyDescent="0.2">
      <c r="C3343" s="119" t="s">
        <v>152</v>
      </c>
      <c r="E3343" s="124" t="s">
        <v>176</v>
      </c>
      <c r="AU3343" s="88"/>
    </row>
    <row r="3344" spans="3:47" s="11" customFormat="1" outlineLevel="2" x14ac:dyDescent="0.2">
      <c r="C3344" s="119" t="s">
        <v>152</v>
      </c>
      <c r="E3344" s="151" t="s">
        <v>209</v>
      </c>
      <c r="F3344" s="127"/>
      <c r="G3344" s="127"/>
      <c r="H3344" s="127"/>
      <c r="I3344" s="127"/>
      <c r="J3344" s="127"/>
      <c r="K3344" s="127"/>
      <c r="L3344" s="127"/>
      <c r="M3344" s="127"/>
      <c r="N3344" s="127"/>
      <c r="O3344" s="127"/>
      <c r="P3344" s="152"/>
      <c r="Q3344" s="128" t="s">
        <v>110</v>
      </c>
      <c r="R3344" s="129"/>
      <c r="S3344" s="130"/>
      <c r="T3344" s="130"/>
      <c r="U3344" s="131">
        <v>0</v>
      </c>
      <c r="V3344" s="131">
        <v>0</v>
      </c>
      <c r="W3344" s="132">
        <v>0</v>
      </c>
      <c r="X3344" s="131">
        <v>0</v>
      </c>
      <c r="Y3344" s="130">
        <v>0</v>
      </c>
      <c r="Z3344" s="130">
        <v>0</v>
      </c>
      <c r="AA3344" s="130">
        <v>0</v>
      </c>
      <c r="AB3344" s="130">
        <v>0</v>
      </c>
      <c r="AC3344" s="130">
        <v>0</v>
      </c>
      <c r="AD3344" s="130">
        <v>0</v>
      </c>
      <c r="AE3344" s="130">
        <v>0</v>
      </c>
      <c r="AF3344" s="130">
        <v>0</v>
      </c>
      <c r="AG3344" s="130">
        <v>0</v>
      </c>
      <c r="AH3344" s="133">
        <v>0</v>
      </c>
      <c r="AI3344" s="133">
        <v>0</v>
      </c>
      <c r="AU3344" s="88"/>
    </row>
    <row r="3345" spans="3:47" s="11" customFormat="1" outlineLevel="2" x14ac:dyDescent="0.2">
      <c r="C3345" s="119" t="s">
        <v>152</v>
      </c>
      <c r="E3345" s="153" t="s">
        <v>31</v>
      </c>
      <c r="P3345" s="149"/>
      <c r="Q3345" s="135" t="s">
        <v>110</v>
      </c>
      <c r="R3345" s="136"/>
      <c r="S3345" s="88"/>
      <c r="T3345" s="88"/>
      <c r="U3345" s="137">
        <v>0</v>
      </c>
      <c r="V3345" s="137">
        <v>0</v>
      </c>
      <c r="W3345" s="138">
        <v>0</v>
      </c>
      <c r="X3345" s="137">
        <v>0</v>
      </c>
      <c r="Y3345" s="88">
        <v>0</v>
      </c>
      <c r="Z3345" s="88">
        <v>0</v>
      </c>
      <c r="AA3345" s="88">
        <v>0</v>
      </c>
      <c r="AB3345" s="88">
        <v>0</v>
      </c>
      <c r="AC3345" s="88">
        <v>0</v>
      </c>
      <c r="AD3345" s="88">
        <v>0</v>
      </c>
      <c r="AE3345" s="88">
        <v>0</v>
      </c>
      <c r="AF3345" s="88">
        <v>0</v>
      </c>
      <c r="AG3345" s="88">
        <v>0</v>
      </c>
      <c r="AH3345" s="139">
        <v>0</v>
      </c>
      <c r="AI3345" s="139">
        <v>0</v>
      </c>
      <c r="AU3345" s="88"/>
    </row>
    <row r="3346" spans="3:47" s="11" customFormat="1" outlineLevel="2" x14ac:dyDescent="0.2">
      <c r="C3346" s="119" t="s">
        <v>152</v>
      </c>
      <c r="E3346" s="153" t="s">
        <v>28</v>
      </c>
      <c r="P3346" s="149"/>
      <c r="Q3346" s="135" t="s">
        <v>110</v>
      </c>
      <c r="R3346" s="136"/>
      <c r="S3346" s="88"/>
      <c r="T3346" s="88"/>
      <c r="U3346" s="137">
        <v>0</v>
      </c>
      <c r="V3346" s="137">
        <v>0</v>
      </c>
      <c r="W3346" s="138">
        <v>0</v>
      </c>
      <c r="X3346" s="137">
        <v>0</v>
      </c>
      <c r="Y3346" s="88">
        <v>0</v>
      </c>
      <c r="Z3346" s="88">
        <v>0</v>
      </c>
      <c r="AA3346" s="88">
        <v>0</v>
      </c>
      <c r="AB3346" s="88">
        <v>0</v>
      </c>
      <c r="AC3346" s="88">
        <v>0</v>
      </c>
      <c r="AD3346" s="88">
        <v>0</v>
      </c>
      <c r="AE3346" s="88">
        <v>0</v>
      </c>
      <c r="AF3346" s="88">
        <v>0</v>
      </c>
      <c r="AG3346" s="88">
        <v>0</v>
      </c>
      <c r="AH3346" s="139">
        <v>0</v>
      </c>
      <c r="AI3346" s="139">
        <v>0</v>
      </c>
      <c r="AU3346" s="88"/>
    </row>
    <row r="3347" spans="3:47" s="11" customFormat="1" outlineLevel="2" x14ac:dyDescent="0.2">
      <c r="C3347" s="119" t="s">
        <v>152</v>
      </c>
      <c r="E3347" s="153" t="s">
        <v>210</v>
      </c>
      <c r="P3347" s="149"/>
      <c r="Q3347" s="135" t="s">
        <v>110</v>
      </c>
      <c r="R3347" s="136"/>
      <c r="S3347" s="88"/>
      <c r="T3347" s="88"/>
      <c r="U3347" s="137">
        <v>0</v>
      </c>
      <c r="V3347" s="137">
        <v>0</v>
      </c>
      <c r="W3347" s="138">
        <v>0</v>
      </c>
      <c r="X3347" s="137">
        <v>0</v>
      </c>
      <c r="Y3347" s="88">
        <v>0</v>
      </c>
      <c r="Z3347" s="88">
        <v>0</v>
      </c>
      <c r="AA3347" s="88">
        <v>0</v>
      </c>
      <c r="AB3347" s="88">
        <v>0</v>
      </c>
      <c r="AC3347" s="88">
        <v>0</v>
      </c>
      <c r="AD3347" s="88">
        <v>0</v>
      </c>
      <c r="AE3347" s="88">
        <v>0</v>
      </c>
      <c r="AF3347" s="88">
        <v>0</v>
      </c>
      <c r="AG3347" s="88">
        <v>0</v>
      </c>
      <c r="AH3347" s="139">
        <v>0</v>
      </c>
      <c r="AI3347" s="139">
        <v>0</v>
      </c>
      <c r="AU3347" s="88"/>
    </row>
    <row r="3348" spans="3:47" s="11" customFormat="1" outlineLevel="2" x14ac:dyDescent="0.2">
      <c r="C3348" s="119" t="s">
        <v>152</v>
      </c>
      <c r="E3348" s="153" t="s">
        <v>211</v>
      </c>
      <c r="P3348" s="149"/>
      <c r="Q3348" s="135" t="s">
        <v>110</v>
      </c>
      <c r="R3348" s="136"/>
      <c r="S3348" s="88"/>
      <c r="T3348" s="88"/>
      <c r="U3348" s="137">
        <v>0</v>
      </c>
      <c r="V3348" s="137">
        <v>0</v>
      </c>
      <c r="W3348" s="138">
        <v>0</v>
      </c>
      <c r="X3348" s="137">
        <v>0</v>
      </c>
      <c r="Y3348" s="88">
        <v>0</v>
      </c>
      <c r="Z3348" s="88">
        <v>0</v>
      </c>
      <c r="AA3348" s="88">
        <v>0</v>
      </c>
      <c r="AB3348" s="88">
        <v>0</v>
      </c>
      <c r="AC3348" s="88">
        <v>0</v>
      </c>
      <c r="AD3348" s="88">
        <v>0</v>
      </c>
      <c r="AE3348" s="88">
        <v>0</v>
      </c>
      <c r="AF3348" s="88">
        <v>0</v>
      </c>
      <c r="AG3348" s="88">
        <v>0</v>
      </c>
      <c r="AH3348" s="139">
        <v>0</v>
      </c>
      <c r="AI3348" s="139">
        <v>0</v>
      </c>
      <c r="AU3348" s="88"/>
    </row>
    <row r="3349" spans="3:47" s="11" customFormat="1" outlineLevel="2" x14ac:dyDescent="0.2">
      <c r="C3349" s="119" t="s">
        <v>152</v>
      </c>
      <c r="E3349" s="153" t="s">
        <v>212</v>
      </c>
      <c r="P3349" s="149"/>
      <c r="Q3349" s="135" t="s">
        <v>110</v>
      </c>
      <c r="R3349" s="136"/>
      <c r="S3349" s="88"/>
      <c r="T3349" s="88"/>
      <c r="U3349" s="137">
        <v>0</v>
      </c>
      <c r="V3349" s="137">
        <v>0</v>
      </c>
      <c r="W3349" s="138">
        <v>0</v>
      </c>
      <c r="X3349" s="137">
        <v>0</v>
      </c>
      <c r="Y3349" s="88">
        <v>0</v>
      </c>
      <c r="Z3349" s="88">
        <v>0</v>
      </c>
      <c r="AA3349" s="88">
        <v>0</v>
      </c>
      <c r="AB3349" s="88">
        <v>0</v>
      </c>
      <c r="AC3349" s="88">
        <v>0</v>
      </c>
      <c r="AD3349" s="88">
        <v>0</v>
      </c>
      <c r="AE3349" s="88">
        <v>0</v>
      </c>
      <c r="AF3349" s="88">
        <v>0</v>
      </c>
      <c r="AG3349" s="88">
        <v>0</v>
      </c>
      <c r="AH3349" s="139">
        <v>0</v>
      </c>
      <c r="AI3349" s="139">
        <v>0</v>
      </c>
      <c r="AU3349" s="88"/>
    </row>
    <row r="3350" spans="3:47" s="11" customFormat="1" outlineLevel="2" x14ac:dyDescent="0.2">
      <c r="C3350" s="119" t="s">
        <v>152</v>
      </c>
      <c r="E3350" s="153" t="s">
        <v>213</v>
      </c>
      <c r="P3350" s="149"/>
      <c r="Q3350" s="135" t="s">
        <v>110</v>
      </c>
      <c r="R3350" s="136"/>
      <c r="S3350" s="88"/>
      <c r="T3350" s="88"/>
      <c r="U3350" s="137">
        <v>0</v>
      </c>
      <c r="V3350" s="137">
        <v>0</v>
      </c>
      <c r="W3350" s="138">
        <v>0</v>
      </c>
      <c r="X3350" s="137">
        <v>0</v>
      </c>
      <c r="Y3350" s="88">
        <v>0</v>
      </c>
      <c r="Z3350" s="88">
        <v>0</v>
      </c>
      <c r="AA3350" s="88">
        <v>0</v>
      </c>
      <c r="AB3350" s="88">
        <v>0</v>
      </c>
      <c r="AC3350" s="88">
        <v>0</v>
      </c>
      <c r="AD3350" s="88">
        <v>0</v>
      </c>
      <c r="AE3350" s="88">
        <v>0</v>
      </c>
      <c r="AF3350" s="88">
        <v>0</v>
      </c>
      <c r="AG3350" s="88">
        <v>0</v>
      </c>
      <c r="AH3350" s="139">
        <v>0</v>
      </c>
      <c r="AI3350" s="139">
        <v>0</v>
      </c>
      <c r="AU3350" s="88"/>
    </row>
    <row r="3351" spans="3:47" s="11" customFormat="1" outlineLevel="2" x14ac:dyDescent="0.2">
      <c r="C3351" s="119" t="s">
        <v>152</v>
      </c>
      <c r="E3351" s="153" t="s">
        <v>214</v>
      </c>
      <c r="P3351" s="149"/>
      <c r="Q3351" s="135" t="s">
        <v>110</v>
      </c>
      <c r="R3351" s="136"/>
      <c r="S3351" s="88"/>
      <c r="T3351" s="88"/>
      <c r="U3351" s="137">
        <v>0</v>
      </c>
      <c r="V3351" s="137">
        <v>0</v>
      </c>
      <c r="W3351" s="138">
        <v>0</v>
      </c>
      <c r="X3351" s="137">
        <v>0</v>
      </c>
      <c r="Y3351" s="88">
        <v>0</v>
      </c>
      <c r="Z3351" s="88">
        <v>0</v>
      </c>
      <c r="AA3351" s="88">
        <v>0</v>
      </c>
      <c r="AB3351" s="88">
        <v>0</v>
      </c>
      <c r="AC3351" s="88">
        <v>0</v>
      </c>
      <c r="AD3351" s="88">
        <v>0</v>
      </c>
      <c r="AE3351" s="88">
        <v>0</v>
      </c>
      <c r="AF3351" s="88">
        <v>0</v>
      </c>
      <c r="AG3351" s="88">
        <v>0</v>
      </c>
      <c r="AH3351" s="139">
        <v>0</v>
      </c>
      <c r="AI3351" s="139">
        <v>0</v>
      </c>
      <c r="AU3351" s="88"/>
    </row>
    <row r="3352" spans="3:47" s="11" customFormat="1" outlineLevel="2" x14ac:dyDescent="0.2">
      <c r="C3352" s="119" t="s">
        <v>152</v>
      </c>
      <c r="E3352" s="153" t="s">
        <v>215</v>
      </c>
      <c r="P3352" s="149"/>
      <c r="Q3352" s="135" t="s">
        <v>110</v>
      </c>
      <c r="R3352" s="136"/>
      <c r="S3352" s="88"/>
      <c r="T3352" s="88"/>
      <c r="U3352" s="137">
        <v>0</v>
      </c>
      <c r="V3352" s="137">
        <v>0</v>
      </c>
      <c r="W3352" s="138">
        <v>0</v>
      </c>
      <c r="X3352" s="137">
        <v>0</v>
      </c>
      <c r="Y3352" s="88">
        <v>0</v>
      </c>
      <c r="Z3352" s="88">
        <v>0</v>
      </c>
      <c r="AA3352" s="88">
        <v>0</v>
      </c>
      <c r="AB3352" s="88">
        <v>0</v>
      </c>
      <c r="AC3352" s="88">
        <v>0</v>
      </c>
      <c r="AD3352" s="88">
        <v>0</v>
      </c>
      <c r="AE3352" s="88">
        <v>0</v>
      </c>
      <c r="AF3352" s="88">
        <v>0</v>
      </c>
      <c r="AG3352" s="88">
        <v>0</v>
      </c>
      <c r="AH3352" s="139">
        <v>0</v>
      </c>
      <c r="AI3352" s="139">
        <v>0</v>
      </c>
      <c r="AU3352" s="88"/>
    </row>
    <row r="3353" spans="3:47" s="11" customFormat="1" outlineLevel="2" x14ac:dyDescent="0.2">
      <c r="C3353" s="119" t="s">
        <v>152</v>
      </c>
      <c r="E3353" s="153" t="s">
        <v>216</v>
      </c>
      <c r="P3353" s="149"/>
      <c r="Q3353" s="135" t="s">
        <v>110</v>
      </c>
      <c r="R3353" s="136"/>
      <c r="S3353" s="88"/>
      <c r="T3353" s="88"/>
      <c r="U3353" s="137">
        <v>0</v>
      </c>
      <c r="V3353" s="137">
        <v>0</v>
      </c>
      <c r="W3353" s="138">
        <v>0</v>
      </c>
      <c r="X3353" s="137">
        <v>0</v>
      </c>
      <c r="Y3353" s="88">
        <v>0</v>
      </c>
      <c r="Z3353" s="88">
        <v>0</v>
      </c>
      <c r="AA3353" s="88">
        <v>0</v>
      </c>
      <c r="AB3353" s="88">
        <v>0</v>
      </c>
      <c r="AC3353" s="88">
        <v>0</v>
      </c>
      <c r="AD3353" s="88">
        <v>0</v>
      </c>
      <c r="AE3353" s="88">
        <v>0</v>
      </c>
      <c r="AF3353" s="88">
        <v>0</v>
      </c>
      <c r="AG3353" s="88">
        <v>0</v>
      </c>
      <c r="AH3353" s="139">
        <v>0</v>
      </c>
      <c r="AI3353" s="139">
        <v>0</v>
      </c>
      <c r="AU3353" s="88"/>
    </row>
    <row r="3354" spans="3:47" s="11" customFormat="1" outlineLevel="2" x14ac:dyDescent="0.2">
      <c r="C3354" s="119" t="s">
        <v>152</v>
      </c>
      <c r="E3354" s="153" t="s">
        <v>33</v>
      </c>
      <c r="P3354" s="149"/>
      <c r="Q3354" s="135" t="s">
        <v>110</v>
      </c>
      <c r="R3354" s="136"/>
      <c r="S3354" s="88"/>
      <c r="T3354" s="88"/>
      <c r="U3354" s="137">
        <v>0</v>
      </c>
      <c r="V3354" s="137">
        <v>0</v>
      </c>
      <c r="W3354" s="138">
        <v>0</v>
      </c>
      <c r="X3354" s="137">
        <v>0</v>
      </c>
      <c r="Y3354" s="88">
        <v>0</v>
      </c>
      <c r="Z3354" s="88">
        <v>0</v>
      </c>
      <c r="AA3354" s="88">
        <v>0</v>
      </c>
      <c r="AB3354" s="88">
        <v>0</v>
      </c>
      <c r="AC3354" s="88">
        <v>0</v>
      </c>
      <c r="AD3354" s="88">
        <v>0</v>
      </c>
      <c r="AE3354" s="88">
        <v>0</v>
      </c>
      <c r="AF3354" s="88">
        <v>0</v>
      </c>
      <c r="AG3354" s="88">
        <v>0</v>
      </c>
      <c r="AH3354" s="139">
        <v>0</v>
      </c>
      <c r="AI3354" s="139">
        <v>0</v>
      </c>
      <c r="AU3354" s="88"/>
    </row>
    <row r="3355" spans="3:47" s="11" customFormat="1" outlineLevel="2" x14ac:dyDescent="0.2">
      <c r="C3355" s="119" t="s">
        <v>152</v>
      </c>
      <c r="E3355" s="153" t="s">
        <v>34</v>
      </c>
      <c r="P3355" s="149"/>
      <c r="Q3355" s="135" t="s">
        <v>110</v>
      </c>
      <c r="R3355" s="136"/>
      <c r="S3355" s="88"/>
      <c r="T3355" s="88"/>
      <c r="U3355" s="137">
        <v>0</v>
      </c>
      <c r="V3355" s="137">
        <v>0</v>
      </c>
      <c r="W3355" s="138">
        <v>0</v>
      </c>
      <c r="X3355" s="137">
        <v>0</v>
      </c>
      <c r="Y3355" s="88">
        <v>0</v>
      </c>
      <c r="Z3355" s="88">
        <v>0</v>
      </c>
      <c r="AA3355" s="88">
        <v>0</v>
      </c>
      <c r="AB3355" s="88">
        <v>0</v>
      </c>
      <c r="AC3355" s="88">
        <v>0</v>
      </c>
      <c r="AD3355" s="88">
        <v>0</v>
      </c>
      <c r="AE3355" s="88">
        <v>0</v>
      </c>
      <c r="AF3355" s="88">
        <v>0</v>
      </c>
      <c r="AG3355" s="88">
        <v>0</v>
      </c>
      <c r="AH3355" s="139">
        <v>0</v>
      </c>
      <c r="AI3355" s="139">
        <v>0</v>
      </c>
      <c r="AU3355" s="88"/>
    </row>
    <row r="3356" spans="3:47" s="11" customFormat="1" outlineLevel="2" x14ac:dyDescent="0.2">
      <c r="C3356" s="119" t="s">
        <v>152</v>
      </c>
      <c r="E3356" s="153" t="s">
        <v>217</v>
      </c>
      <c r="P3356" s="149"/>
      <c r="Q3356" s="135" t="s">
        <v>110</v>
      </c>
      <c r="R3356" s="136"/>
      <c r="S3356" s="88"/>
      <c r="T3356" s="88"/>
      <c r="U3356" s="137">
        <v>0</v>
      </c>
      <c r="V3356" s="137">
        <v>0</v>
      </c>
      <c r="W3356" s="138">
        <v>0</v>
      </c>
      <c r="X3356" s="137">
        <v>0</v>
      </c>
      <c r="Y3356" s="88">
        <v>0</v>
      </c>
      <c r="Z3356" s="88">
        <v>0</v>
      </c>
      <c r="AA3356" s="88">
        <v>0</v>
      </c>
      <c r="AB3356" s="88">
        <v>0</v>
      </c>
      <c r="AC3356" s="88">
        <v>0</v>
      </c>
      <c r="AD3356" s="88">
        <v>0</v>
      </c>
      <c r="AE3356" s="88">
        <v>0</v>
      </c>
      <c r="AF3356" s="88">
        <v>0</v>
      </c>
      <c r="AG3356" s="88">
        <v>0</v>
      </c>
      <c r="AH3356" s="139">
        <v>0</v>
      </c>
      <c r="AI3356" s="139">
        <v>0</v>
      </c>
      <c r="AU3356" s="88"/>
    </row>
    <row r="3357" spans="3:47" s="11" customFormat="1" outlineLevel="2" x14ac:dyDescent="0.2">
      <c r="C3357" s="119" t="s">
        <v>152</v>
      </c>
      <c r="E3357" s="153" t="s">
        <v>152</v>
      </c>
      <c r="P3357" s="149"/>
      <c r="Q3357" s="135" t="s">
        <v>110</v>
      </c>
      <c r="R3357" s="136"/>
      <c r="S3357" s="88"/>
      <c r="T3357" s="88"/>
      <c r="U3357" s="137">
        <v>0</v>
      </c>
      <c r="V3357" s="137">
        <v>0</v>
      </c>
      <c r="W3357" s="138">
        <v>0</v>
      </c>
      <c r="X3357" s="137">
        <v>0</v>
      </c>
      <c r="Y3357" s="88">
        <v>0</v>
      </c>
      <c r="Z3357" s="88">
        <v>0</v>
      </c>
      <c r="AA3357" s="88">
        <v>0</v>
      </c>
      <c r="AB3357" s="88">
        <v>0</v>
      </c>
      <c r="AC3357" s="88">
        <v>0</v>
      </c>
      <c r="AD3357" s="88">
        <v>0</v>
      </c>
      <c r="AE3357" s="88">
        <v>0</v>
      </c>
      <c r="AF3357" s="88">
        <v>0</v>
      </c>
      <c r="AG3357" s="88">
        <v>0</v>
      </c>
      <c r="AH3357" s="139">
        <v>0</v>
      </c>
      <c r="AI3357" s="139">
        <v>0</v>
      </c>
      <c r="AU3357" s="88"/>
    </row>
    <row r="3358" spans="3:47" s="11" customFormat="1" outlineLevel="2" x14ac:dyDescent="0.2">
      <c r="C3358" s="119" t="s">
        <v>152</v>
      </c>
      <c r="E3358" s="154" t="s">
        <v>152</v>
      </c>
      <c r="F3358" s="142"/>
      <c r="G3358" s="142"/>
      <c r="H3358" s="142"/>
      <c r="I3358" s="142"/>
      <c r="J3358" s="142"/>
      <c r="K3358" s="142"/>
      <c r="L3358" s="142"/>
      <c r="M3358" s="142"/>
      <c r="N3358" s="142"/>
      <c r="O3358" s="142"/>
      <c r="P3358" s="155"/>
      <c r="Q3358" s="143" t="s">
        <v>110</v>
      </c>
      <c r="R3358" s="144"/>
      <c r="S3358" s="145"/>
      <c r="T3358" s="145"/>
      <c r="U3358" s="146">
        <v>0</v>
      </c>
      <c r="V3358" s="146">
        <v>0</v>
      </c>
      <c r="W3358" s="147">
        <v>0</v>
      </c>
      <c r="X3358" s="146">
        <v>0</v>
      </c>
      <c r="Y3358" s="145">
        <v>0</v>
      </c>
      <c r="Z3358" s="145">
        <v>0</v>
      </c>
      <c r="AA3358" s="145">
        <v>0</v>
      </c>
      <c r="AB3358" s="145">
        <v>0</v>
      </c>
      <c r="AC3358" s="145">
        <v>0</v>
      </c>
      <c r="AD3358" s="145">
        <v>0</v>
      </c>
      <c r="AE3358" s="145">
        <v>0</v>
      </c>
      <c r="AF3358" s="145">
        <v>0</v>
      </c>
      <c r="AG3358" s="145">
        <v>0</v>
      </c>
      <c r="AH3358" s="148">
        <v>0</v>
      </c>
      <c r="AI3358" s="148">
        <v>0</v>
      </c>
      <c r="AU3358" s="88"/>
    </row>
    <row r="3359" spans="3:47" s="11" customFormat="1" outlineLevel="2" x14ac:dyDescent="0.2">
      <c r="C3359" s="119" t="s">
        <v>152</v>
      </c>
      <c r="P3359" s="149" t="s">
        <v>177</v>
      </c>
      <c r="Q3359" s="16" t="s">
        <v>110</v>
      </c>
      <c r="R3359" s="150"/>
      <c r="S3359" s="150"/>
      <c r="T3359" s="150"/>
      <c r="U3359" s="150">
        <v>0</v>
      </c>
      <c r="V3359" s="150">
        <v>0</v>
      </c>
      <c r="W3359" s="150">
        <v>0</v>
      </c>
      <c r="X3359" s="150">
        <v>0</v>
      </c>
      <c r="Y3359" s="150">
        <v>0</v>
      </c>
      <c r="Z3359" s="150">
        <v>0</v>
      </c>
      <c r="AA3359" s="150">
        <v>0</v>
      </c>
      <c r="AB3359" s="150">
        <v>0</v>
      </c>
      <c r="AC3359" s="150">
        <v>0</v>
      </c>
      <c r="AD3359" s="150">
        <v>0</v>
      </c>
      <c r="AE3359" s="150">
        <v>0</v>
      </c>
      <c r="AF3359" s="150">
        <v>0</v>
      </c>
      <c r="AG3359" s="150">
        <v>0</v>
      </c>
      <c r="AH3359" s="150">
        <v>0</v>
      </c>
      <c r="AI3359" s="150">
        <v>0</v>
      </c>
      <c r="AU3359" s="88"/>
    </row>
    <row r="3360" spans="3:47" s="11" customFormat="1" outlineLevel="2" x14ac:dyDescent="0.2">
      <c r="C3360" s="119" t="s">
        <v>152</v>
      </c>
      <c r="E3360" s="124" t="s">
        <v>178</v>
      </c>
      <c r="AU3360" s="88"/>
    </row>
    <row r="3361" spans="3:47" s="11" customFormat="1" outlineLevel="2" x14ac:dyDescent="0.2">
      <c r="C3361" s="119" t="s">
        <v>152</v>
      </c>
      <c r="F3361" s="156" t="s">
        <v>179</v>
      </c>
      <c r="AU3361" s="88"/>
    </row>
    <row r="3362" spans="3:47" s="11" customFormat="1" outlineLevel="2" x14ac:dyDescent="0.2">
      <c r="C3362" s="119" t="s">
        <v>152</v>
      </c>
      <c r="E3362" s="125"/>
      <c r="F3362" s="157" t="s">
        <v>209</v>
      </c>
      <c r="G3362" s="127"/>
      <c r="H3362" s="158" t="s">
        <v>180</v>
      </c>
      <c r="I3362" s="127"/>
      <c r="J3362" s="127"/>
      <c r="K3362" s="127"/>
      <c r="L3362" s="127"/>
      <c r="M3362" s="127"/>
      <c r="N3362" s="127"/>
      <c r="O3362" s="127"/>
      <c r="P3362" s="152"/>
      <c r="Q3362" s="128" t="s">
        <v>110</v>
      </c>
      <c r="R3362" s="129"/>
      <c r="S3362" s="130"/>
      <c r="T3362" s="130"/>
      <c r="U3362" s="131">
        <v>0</v>
      </c>
      <c r="V3362" s="131">
        <v>0</v>
      </c>
      <c r="W3362" s="132">
        <v>0</v>
      </c>
      <c r="X3362" s="131">
        <v>0</v>
      </c>
      <c r="Y3362" s="130">
        <v>0</v>
      </c>
      <c r="Z3362" s="130">
        <v>0</v>
      </c>
      <c r="AA3362" s="130">
        <v>0</v>
      </c>
      <c r="AB3362" s="130">
        <v>0</v>
      </c>
      <c r="AC3362" s="130">
        <v>0</v>
      </c>
      <c r="AD3362" s="130">
        <v>0</v>
      </c>
      <c r="AE3362" s="130">
        <v>0</v>
      </c>
      <c r="AF3362" s="130">
        <v>0</v>
      </c>
      <c r="AG3362" s="130">
        <v>0</v>
      </c>
      <c r="AH3362" s="133">
        <v>0</v>
      </c>
      <c r="AI3362" s="133">
        <v>0</v>
      </c>
      <c r="AU3362" s="88"/>
    </row>
    <row r="3363" spans="3:47" s="11" customFormat="1" outlineLevel="2" x14ac:dyDescent="0.2">
      <c r="C3363" s="119" t="s">
        <v>152</v>
      </c>
      <c r="E3363" s="134"/>
      <c r="F3363" s="159" t="s">
        <v>31</v>
      </c>
      <c r="H3363" s="72" t="s">
        <v>180</v>
      </c>
      <c r="P3363" s="149"/>
      <c r="Q3363" s="135" t="s">
        <v>110</v>
      </c>
      <c r="R3363" s="136"/>
      <c r="S3363" s="88"/>
      <c r="T3363" s="88"/>
      <c r="U3363" s="137">
        <v>0</v>
      </c>
      <c r="V3363" s="137">
        <v>0</v>
      </c>
      <c r="W3363" s="138">
        <v>0</v>
      </c>
      <c r="X3363" s="137">
        <v>0</v>
      </c>
      <c r="Y3363" s="88">
        <v>0</v>
      </c>
      <c r="Z3363" s="88">
        <v>0</v>
      </c>
      <c r="AA3363" s="88">
        <v>0</v>
      </c>
      <c r="AB3363" s="88">
        <v>0</v>
      </c>
      <c r="AC3363" s="88">
        <v>0</v>
      </c>
      <c r="AD3363" s="88">
        <v>0</v>
      </c>
      <c r="AE3363" s="88">
        <v>0</v>
      </c>
      <c r="AF3363" s="88">
        <v>0</v>
      </c>
      <c r="AG3363" s="88">
        <v>0</v>
      </c>
      <c r="AH3363" s="139">
        <v>0</v>
      </c>
      <c r="AI3363" s="139">
        <v>0</v>
      </c>
      <c r="AU3363" s="88"/>
    </row>
    <row r="3364" spans="3:47" s="11" customFormat="1" outlineLevel="2" x14ac:dyDescent="0.2">
      <c r="C3364" s="119" t="s">
        <v>152</v>
      </c>
      <c r="E3364" s="134"/>
      <c r="F3364" s="159" t="s">
        <v>28</v>
      </c>
      <c r="H3364" s="72" t="s">
        <v>180</v>
      </c>
      <c r="P3364" s="149"/>
      <c r="Q3364" s="135" t="s">
        <v>110</v>
      </c>
      <c r="R3364" s="136"/>
      <c r="S3364" s="88"/>
      <c r="T3364" s="88"/>
      <c r="U3364" s="137">
        <v>0</v>
      </c>
      <c r="V3364" s="137">
        <v>0</v>
      </c>
      <c r="W3364" s="138">
        <v>0</v>
      </c>
      <c r="X3364" s="137">
        <v>0</v>
      </c>
      <c r="Y3364" s="88">
        <v>0</v>
      </c>
      <c r="Z3364" s="88">
        <v>0</v>
      </c>
      <c r="AA3364" s="88">
        <v>0</v>
      </c>
      <c r="AB3364" s="88">
        <v>0</v>
      </c>
      <c r="AC3364" s="88">
        <v>0</v>
      </c>
      <c r="AD3364" s="88">
        <v>0</v>
      </c>
      <c r="AE3364" s="88">
        <v>0</v>
      </c>
      <c r="AF3364" s="88">
        <v>0</v>
      </c>
      <c r="AG3364" s="88">
        <v>0</v>
      </c>
      <c r="AH3364" s="139">
        <v>0</v>
      </c>
      <c r="AI3364" s="139">
        <v>0</v>
      </c>
      <c r="AU3364" s="88"/>
    </row>
    <row r="3365" spans="3:47" s="11" customFormat="1" outlineLevel="2" x14ac:dyDescent="0.2">
      <c r="C3365" s="119" t="s">
        <v>152</v>
      </c>
      <c r="E3365" s="134"/>
      <c r="F3365" s="159" t="s">
        <v>210</v>
      </c>
      <c r="H3365" s="72" t="s">
        <v>180</v>
      </c>
      <c r="P3365" s="149"/>
      <c r="Q3365" s="135" t="s">
        <v>110</v>
      </c>
      <c r="R3365" s="136"/>
      <c r="S3365" s="88"/>
      <c r="T3365" s="88"/>
      <c r="U3365" s="137">
        <v>0</v>
      </c>
      <c r="V3365" s="137">
        <v>0</v>
      </c>
      <c r="W3365" s="138">
        <v>0</v>
      </c>
      <c r="X3365" s="137">
        <v>0</v>
      </c>
      <c r="Y3365" s="88">
        <v>0</v>
      </c>
      <c r="Z3365" s="88">
        <v>0</v>
      </c>
      <c r="AA3365" s="88">
        <v>0</v>
      </c>
      <c r="AB3365" s="88">
        <v>0</v>
      </c>
      <c r="AC3365" s="88">
        <v>0</v>
      </c>
      <c r="AD3365" s="88">
        <v>0</v>
      </c>
      <c r="AE3365" s="88">
        <v>0</v>
      </c>
      <c r="AF3365" s="88">
        <v>0</v>
      </c>
      <c r="AG3365" s="88">
        <v>0</v>
      </c>
      <c r="AH3365" s="139">
        <v>0</v>
      </c>
      <c r="AI3365" s="139">
        <v>0</v>
      </c>
      <c r="AU3365" s="88"/>
    </row>
    <row r="3366" spans="3:47" s="11" customFormat="1" outlineLevel="2" x14ac:dyDescent="0.2">
      <c r="C3366" s="119" t="s">
        <v>152</v>
      </c>
      <c r="E3366" s="134"/>
      <c r="F3366" s="159" t="s">
        <v>211</v>
      </c>
      <c r="H3366" s="72" t="s">
        <v>180</v>
      </c>
      <c r="P3366" s="149"/>
      <c r="Q3366" s="135" t="s">
        <v>110</v>
      </c>
      <c r="R3366" s="136"/>
      <c r="S3366" s="88"/>
      <c r="T3366" s="88"/>
      <c r="U3366" s="137">
        <v>0</v>
      </c>
      <c r="V3366" s="137">
        <v>0</v>
      </c>
      <c r="W3366" s="138">
        <v>0</v>
      </c>
      <c r="X3366" s="137">
        <v>0</v>
      </c>
      <c r="Y3366" s="88">
        <v>0</v>
      </c>
      <c r="Z3366" s="88">
        <v>0</v>
      </c>
      <c r="AA3366" s="88">
        <v>0</v>
      </c>
      <c r="AB3366" s="88">
        <v>0</v>
      </c>
      <c r="AC3366" s="88">
        <v>0</v>
      </c>
      <c r="AD3366" s="88">
        <v>0</v>
      </c>
      <c r="AE3366" s="88">
        <v>0</v>
      </c>
      <c r="AF3366" s="88">
        <v>0</v>
      </c>
      <c r="AG3366" s="88">
        <v>0</v>
      </c>
      <c r="AH3366" s="139">
        <v>0</v>
      </c>
      <c r="AI3366" s="139">
        <v>0</v>
      </c>
      <c r="AU3366" s="88"/>
    </row>
    <row r="3367" spans="3:47" s="11" customFormat="1" outlineLevel="2" x14ac:dyDescent="0.2">
      <c r="C3367" s="119" t="s">
        <v>152</v>
      </c>
      <c r="E3367" s="134"/>
      <c r="F3367" s="159" t="s">
        <v>212</v>
      </c>
      <c r="H3367" s="72" t="s">
        <v>180</v>
      </c>
      <c r="P3367" s="149"/>
      <c r="Q3367" s="135" t="s">
        <v>110</v>
      </c>
      <c r="R3367" s="136"/>
      <c r="S3367" s="88"/>
      <c r="T3367" s="88"/>
      <c r="U3367" s="137">
        <v>0</v>
      </c>
      <c r="V3367" s="137">
        <v>0</v>
      </c>
      <c r="W3367" s="138">
        <v>0</v>
      </c>
      <c r="X3367" s="137">
        <v>0</v>
      </c>
      <c r="Y3367" s="88">
        <v>0</v>
      </c>
      <c r="Z3367" s="88">
        <v>0</v>
      </c>
      <c r="AA3367" s="88">
        <v>0</v>
      </c>
      <c r="AB3367" s="88">
        <v>0</v>
      </c>
      <c r="AC3367" s="88">
        <v>0</v>
      </c>
      <c r="AD3367" s="88">
        <v>0</v>
      </c>
      <c r="AE3367" s="88">
        <v>0</v>
      </c>
      <c r="AF3367" s="88">
        <v>0</v>
      </c>
      <c r="AG3367" s="88">
        <v>0</v>
      </c>
      <c r="AH3367" s="139">
        <v>0</v>
      </c>
      <c r="AI3367" s="139">
        <v>0</v>
      </c>
      <c r="AU3367" s="88"/>
    </row>
    <row r="3368" spans="3:47" s="11" customFormat="1" outlineLevel="2" x14ac:dyDescent="0.2">
      <c r="C3368" s="119" t="s">
        <v>152</v>
      </c>
      <c r="E3368" s="134"/>
      <c r="F3368" s="159" t="s">
        <v>213</v>
      </c>
      <c r="H3368" s="72" t="s">
        <v>180</v>
      </c>
      <c r="P3368" s="149"/>
      <c r="Q3368" s="135" t="s">
        <v>110</v>
      </c>
      <c r="R3368" s="136"/>
      <c r="S3368" s="88"/>
      <c r="T3368" s="88"/>
      <c r="U3368" s="137">
        <v>0</v>
      </c>
      <c r="V3368" s="137">
        <v>0</v>
      </c>
      <c r="W3368" s="138">
        <v>0</v>
      </c>
      <c r="X3368" s="137">
        <v>0</v>
      </c>
      <c r="Y3368" s="88">
        <v>0</v>
      </c>
      <c r="Z3368" s="88">
        <v>0</v>
      </c>
      <c r="AA3368" s="88">
        <v>0</v>
      </c>
      <c r="AB3368" s="88">
        <v>0</v>
      </c>
      <c r="AC3368" s="88">
        <v>0</v>
      </c>
      <c r="AD3368" s="88">
        <v>0</v>
      </c>
      <c r="AE3368" s="88">
        <v>0</v>
      </c>
      <c r="AF3368" s="88">
        <v>0</v>
      </c>
      <c r="AG3368" s="88">
        <v>0</v>
      </c>
      <c r="AH3368" s="139">
        <v>0</v>
      </c>
      <c r="AI3368" s="139">
        <v>0</v>
      </c>
      <c r="AU3368" s="88"/>
    </row>
    <row r="3369" spans="3:47" s="11" customFormat="1" outlineLevel="2" x14ac:dyDescent="0.2">
      <c r="C3369" s="119" t="s">
        <v>152</v>
      </c>
      <c r="E3369" s="134"/>
      <c r="F3369" s="159" t="s">
        <v>214</v>
      </c>
      <c r="H3369" s="72" t="s">
        <v>180</v>
      </c>
      <c r="P3369" s="149"/>
      <c r="Q3369" s="135" t="s">
        <v>110</v>
      </c>
      <c r="R3369" s="136"/>
      <c r="S3369" s="88"/>
      <c r="T3369" s="88"/>
      <c r="U3369" s="137">
        <v>0</v>
      </c>
      <c r="V3369" s="137">
        <v>0</v>
      </c>
      <c r="W3369" s="138">
        <v>0</v>
      </c>
      <c r="X3369" s="137">
        <v>0</v>
      </c>
      <c r="Y3369" s="88">
        <v>0</v>
      </c>
      <c r="Z3369" s="88">
        <v>0</v>
      </c>
      <c r="AA3369" s="88">
        <v>0</v>
      </c>
      <c r="AB3369" s="88">
        <v>0</v>
      </c>
      <c r="AC3369" s="88">
        <v>0</v>
      </c>
      <c r="AD3369" s="88">
        <v>0</v>
      </c>
      <c r="AE3369" s="88">
        <v>0</v>
      </c>
      <c r="AF3369" s="88">
        <v>0</v>
      </c>
      <c r="AG3369" s="88">
        <v>0</v>
      </c>
      <c r="AH3369" s="139">
        <v>0</v>
      </c>
      <c r="AI3369" s="139">
        <v>0</v>
      </c>
      <c r="AU3369" s="88"/>
    </row>
    <row r="3370" spans="3:47" s="11" customFormat="1" outlineLevel="2" x14ac:dyDescent="0.2">
      <c r="C3370" s="119" t="s">
        <v>152</v>
      </c>
      <c r="E3370" s="134"/>
      <c r="F3370" s="159" t="s">
        <v>215</v>
      </c>
      <c r="H3370" s="72" t="s">
        <v>180</v>
      </c>
      <c r="P3370" s="149"/>
      <c r="Q3370" s="135" t="s">
        <v>110</v>
      </c>
      <c r="R3370" s="136"/>
      <c r="S3370" s="88"/>
      <c r="T3370" s="88"/>
      <c r="U3370" s="137">
        <v>0</v>
      </c>
      <c r="V3370" s="137">
        <v>0</v>
      </c>
      <c r="W3370" s="138">
        <v>0</v>
      </c>
      <c r="X3370" s="137">
        <v>0</v>
      </c>
      <c r="Y3370" s="88">
        <v>0</v>
      </c>
      <c r="Z3370" s="88">
        <v>0</v>
      </c>
      <c r="AA3370" s="88">
        <v>0</v>
      </c>
      <c r="AB3370" s="88">
        <v>0</v>
      </c>
      <c r="AC3370" s="88">
        <v>0</v>
      </c>
      <c r="AD3370" s="88">
        <v>0</v>
      </c>
      <c r="AE3370" s="88">
        <v>0</v>
      </c>
      <c r="AF3370" s="88">
        <v>0</v>
      </c>
      <c r="AG3370" s="88">
        <v>0</v>
      </c>
      <c r="AH3370" s="139">
        <v>0</v>
      </c>
      <c r="AI3370" s="139">
        <v>0</v>
      </c>
      <c r="AU3370" s="88"/>
    </row>
    <row r="3371" spans="3:47" s="11" customFormat="1" outlineLevel="2" x14ac:dyDescent="0.2">
      <c r="C3371" s="119" t="s">
        <v>152</v>
      </c>
      <c r="E3371" s="134"/>
      <c r="F3371" s="159" t="s">
        <v>216</v>
      </c>
      <c r="H3371" s="72" t="s">
        <v>180</v>
      </c>
      <c r="P3371" s="149"/>
      <c r="Q3371" s="135" t="s">
        <v>110</v>
      </c>
      <c r="R3371" s="136"/>
      <c r="S3371" s="88"/>
      <c r="T3371" s="88"/>
      <c r="U3371" s="137">
        <v>0</v>
      </c>
      <c r="V3371" s="137">
        <v>0</v>
      </c>
      <c r="W3371" s="138">
        <v>0</v>
      </c>
      <c r="X3371" s="137">
        <v>0</v>
      </c>
      <c r="Y3371" s="88">
        <v>0</v>
      </c>
      <c r="Z3371" s="88">
        <v>0</v>
      </c>
      <c r="AA3371" s="88">
        <v>0</v>
      </c>
      <c r="AB3371" s="88">
        <v>0</v>
      </c>
      <c r="AC3371" s="88">
        <v>0</v>
      </c>
      <c r="AD3371" s="88">
        <v>0</v>
      </c>
      <c r="AE3371" s="88">
        <v>0</v>
      </c>
      <c r="AF3371" s="88">
        <v>0</v>
      </c>
      <c r="AG3371" s="88">
        <v>0</v>
      </c>
      <c r="AH3371" s="139">
        <v>0</v>
      </c>
      <c r="AI3371" s="139">
        <v>0</v>
      </c>
      <c r="AU3371" s="88"/>
    </row>
    <row r="3372" spans="3:47" s="11" customFormat="1" outlineLevel="2" x14ac:dyDescent="0.2">
      <c r="C3372" s="119" t="s">
        <v>152</v>
      </c>
      <c r="E3372" s="134"/>
      <c r="F3372" s="159" t="s">
        <v>33</v>
      </c>
      <c r="H3372" s="72" t="s">
        <v>180</v>
      </c>
      <c r="P3372" s="149"/>
      <c r="Q3372" s="135" t="s">
        <v>110</v>
      </c>
      <c r="R3372" s="136"/>
      <c r="S3372" s="88"/>
      <c r="T3372" s="88"/>
      <c r="U3372" s="137">
        <v>0</v>
      </c>
      <c r="V3372" s="137">
        <v>0</v>
      </c>
      <c r="W3372" s="138">
        <v>0</v>
      </c>
      <c r="X3372" s="137">
        <v>0</v>
      </c>
      <c r="Y3372" s="88">
        <v>0</v>
      </c>
      <c r="Z3372" s="88">
        <v>0</v>
      </c>
      <c r="AA3372" s="88">
        <v>0</v>
      </c>
      <c r="AB3372" s="88">
        <v>0</v>
      </c>
      <c r="AC3372" s="88">
        <v>0</v>
      </c>
      <c r="AD3372" s="88">
        <v>0</v>
      </c>
      <c r="AE3372" s="88">
        <v>0</v>
      </c>
      <c r="AF3372" s="88">
        <v>0</v>
      </c>
      <c r="AG3372" s="88">
        <v>0</v>
      </c>
      <c r="AH3372" s="139">
        <v>0</v>
      </c>
      <c r="AI3372" s="139">
        <v>0</v>
      </c>
      <c r="AU3372" s="88"/>
    </row>
    <row r="3373" spans="3:47" s="11" customFormat="1" outlineLevel="2" x14ac:dyDescent="0.2">
      <c r="C3373" s="119" t="s">
        <v>152</v>
      </c>
      <c r="E3373" s="134"/>
      <c r="F3373" s="159" t="s">
        <v>34</v>
      </c>
      <c r="H3373" s="72" t="s">
        <v>180</v>
      </c>
      <c r="P3373" s="149"/>
      <c r="Q3373" s="135" t="s">
        <v>110</v>
      </c>
      <c r="R3373" s="136"/>
      <c r="S3373" s="88"/>
      <c r="T3373" s="88"/>
      <c r="U3373" s="137">
        <v>0</v>
      </c>
      <c r="V3373" s="137">
        <v>0</v>
      </c>
      <c r="W3373" s="138">
        <v>0</v>
      </c>
      <c r="X3373" s="137">
        <v>0</v>
      </c>
      <c r="Y3373" s="88">
        <v>0</v>
      </c>
      <c r="Z3373" s="88">
        <v>0</v>
      </c>
      <c r="AA3373" s="88">
        <v>0</v>
      </c>
      <c r="AB3373" s="88">
        <v>0</v>
      </c>
      <c r="AC3373" s="88">
        <v>0</v>
      </c>
      <c r="AD3373" s="88">
        <v>0</v>
      </c>
      <c r="AE3373" s="88">
        <v>0</v>
      </c>
      <c r="AF3373" s="88">
        <v>0</v>
      </c>
      <c r="AG3373" s="88">
        <v>0</v>
      </c>
      <c r="AH3373" s="139">
        <v>0</v>
      </c>
      <c r="AI3373" s="139">
        <v>0</v>
      </c>
      <c r="AU3373" s="88"/>
    </row>
    <row r="3374" spans="3:47" s="11" customFormat="1" outlineLevel="2" x14ac:dyDescent="0.2">
      <c r="C3374" s="119" t="s">
        <v>152</v>
      </c>
      <c r="E3374" s="134"/>
      <c r="F3374" s="159" t="s">
        <v>217</v>
      </c>
      <c r="H3374" s="72" t="s">
        <v>180</v>
      </c>
      <c r="P3374" s="149"/>
      <c r="Q3374" s="135" t="s">
        <v>110</v>
      </c>
      <c r="R3374" s="136"/>
      <c r="S3374" s="88"/>
      <c r="T3374" s="88"/>
      <c r="U3374" s="137">
        <v>0</v>
      </c>
      <c r="V3374" s="137">
        <v>0</v>
      </c>
      <c r="W3374" s="138">
        <v>0</v>
      </c>
      <c r="X3374" s="137">
        <v>0</v>
      </c>
      <c r="Y3374" s="88">
        <v>0</v>
      </c>
      <c r="Z3374" s="88">
        <v>0</v>
      </c>
      <c r="AA3374" s="88">
        <v>0</v>
      </c>
      <c r="AB3374" s="88">
        <v>0</v>
      </c>
      <c r="AC3374" s="88">
        <v>0</v>
      </c>
      <c r="AD3374" s="88">
        <v>0</v>
      </c>
      <c r="AE3374" s="88">
        <v>0</v>
      </c>
      <c r="AF3374" s="88">
        <v>0</v>
      </c>
      <c r="AG3374" s="88">
        <v>0</v>
      </c>
      <c r="AH3374" s="139">
        <v>0</v>
      </c>
      <c r="AI3374" s="139">
        <v>0</v>
      </c>
      <c r="AU3374" s="88"/>
    </row>
    <row r="3375" spans="3:47" s="11" customFormat="1" outlineLevel="2" x14ac:dyDescent="0.2">
      <c r="C3375" s="119" t="s">
        <v>152</v>
      </c>
      <c r="E3375" s="134"/>
      <c r="F3375" s="159" t="s">
        <v>152</v>
      </c>
      <c r="H3375" s="72" t="s">
        <v>180</v>
      </c>
      <c r="P3375" s="149"/>
      <c r="Q3375" s="135" t="s">
        <v>110</v>
      </c>
      <c r="R3375" s="136"/>
      <c r="S3375" s="88"/>
      <c r="T3375" s="88"/>
      <c r="U3375" s="137">
        <v>0</v>
      </c>
      <c r="V3375" s="137">
        <v>0</v>
      </c>
      <c r="W3375" s="138">
        <v>0</v>
      </c>
      <c r="X3375" s="137">
        <v>0</v>
      </c>
      <c r="Y3375" s="88">
        <v>0</v>
      </c>
      <c r="Z3375" s="88">
        <v>0</v>
      </c>
      <c r="AA3375" s="88">
        <v>0</v>
      </c>
      <c r="AB3375" s="88">
        <v>0</v>
      </c>
      <c r="AC3375" s="88">
        <v>0</v>
      </c>
      <c r="AD3375" s="88">
        <v>0</v>
      </c>
      <c r="AE3375" s="88">
        <v>0</v>
      </c>
      <c r="AF3375" s="88">
        <v>0</v>
      </c>
      <c r="AG3375" s="88">
        <v>0</v>
      </c>
      <c r="AH3375" s="139">
        <v>0</v>
      </c>
      <c r="AI3375" s="139">
        <v>0</v>
      </c>
      <c r="AU3375" s="88"/>
    </row>
    <row r="3376" spans="3:47" s="11" customFormat="1" outlineLevel="2" x14ac:dyDescent="0.2">
      <c r="C3376" s="119" t="s">
        <v>152</v>
      </c>
      <c r="E3376" s="140"/>
      <c r="F3376" s="160" t="s">
        <v>152</v>
      </c>
      <c r="G3376" s="142"/>
      <c r="H3376" s="161" t="s">
        <v>180</v>
      </c>
      <c r="I3376" s="142"/>
      <c r="J3376" s="142"/>
      <c r="K3376" s="142"/>
      <c r="L3376" s="142"/>
      <c r="M3376" s="142"/>
      <c r="N3376" s="142"/>
      <c r="O3376" s="142"/>
      <c r="P3376" s="155"/>
      <c r="Q3376" s="143" t="s">
        <v>110</v>
      </c>
      <c r="R3376" s="144"/>
      <c r="S3376" s="145"/>
      <c r="T3376" s="145"/>
      <c r="U3376" s="146">
        <v>0</v>
      </c>
      <c r="V3376" s="146">
        <v>0</v>
      </c>
      <c r="W3376" s="147">
        <v>0</v>
      </c>
      <c r="X3376" s="146">
        <v>0</v>
      </c>
      <c r="Y3376" s="145">
        <v>0</v>
      </c>
      <c r="Z3376" s="145">
        <v>0</v>
      </c>
      <c r="AA3376" s="145">
        <v>0</v>
      </c>
      <c r="AB3376" s="145">
        <v>0</v>
      </c>
      <c r="AC3376" s="145">
        <v>0</v>
      </c>
      <c r="AD3376" s="145">
        <v>0</v>
      </c>
      <c r="AE3376" s="145">
        <v>0</v>
      </c>
      <c r="AF3376" s="145">
        <v>0</v>
      </c>
      <c r="AG3376" s="145">
        <v>0</v>
      </c>
      <c r="AH3376" s="148">
        <v>0</v>
      </c>
      <c r="AI3376" s="148">
        <v>0</v>
      </c>
      <c r="AU3376" s="88"/>
    </row>
    <row r="3377" spans="3:47" s="11" customFormat="1" outlineLevel="2" x14ac:dyDescent="0.2">
      <c r="C3377" s="119" t="s">
        <v>152</v>
      </c>
      <c r="E3377" s="125"/>
      <c r="F3377" s="157" t="s">
        <v>152</v>
      </c>
      <c r="G3377" s="127"/>
      <c r="H3377" s="158" t="s">
        <v>180</v>
      </c>
      <c r="I3377" s="127"/>
      <c r="J3377" s="127"/>
      <c r="K3377" s="127"/>
      <c r="L3377" s="127"/>
      <c r="M3377" s="127"/>
      <c r="N3377" s="127"/>
      <c r="O3377" s="127"/>
      <c r="P3377" s="152"/>
      <c r="Q3377" s="128" t="s">
        <v>110</v>
      </c>
      <c r="R3377" s="129"/>
      <c r="S3377" s="130"/>
      <c r="T3377" s="130"/>
      <c r="U3377" s="131">
        <v>0</v>
      </c>
      <c r="V3377" s="131">
        <v>0</v>
      </c>
      <c r="W3377" s="132">
        <v>0</v>
      </c>
      <c r="X3377" s="131">
        <v>0</v>
      </c>
      <c r="Y3377" s="130">
        <v>0</v>
      </c>
      <c r="Z3377" s="130">
        <v>0</v>
      </c>
      <c r="AA3377" s="130">
        <v>0</v>
      </c>
      <c r="AB3377" s="130">
        <v>0</v>
      </c>
      <c r="AC3377" s="130">
        <v>0</v>
      </c>
      <c r="AD3377" s="130">
        <v>0</v>
      </c>
      <c r="AE3377" s="130">
        <v>0</v>
      </c>
      <c r="AF3377" s="130">
        <v>0</v>
      </c>
      <c r="AG3377" s="130">
        <v>0</v>
      </c>
      <c r="AH3377" s="133">
        <v>0</v>
      </c>
      <c r="AI3377" s="133">
        <v>0</v>
      </c>
      <c r="AU3377" s="88"/>
    </row>
    <row r="3378" spans="3:47" s="11" customFormat="1" outlineLevel="2" x14ac:dyDescent="0.2">
      <c r="C3378" s="119" t="s">
        <v>152</v>
      </c>
      <c r="E3378" s="134"/>
      <c r="F3378" s="159" t="s">
        <v>152</v>
      </c>
      <c r="H3378" s="72" t="s">
        <v>180</v>
      </c>
      <c r="P3378" s="149"/>
      <c r="Q3378" s="135" t="s">
        <v>110</v>
      </c>
      <c r="R3378" s="136"/>
      <c r="S3378" s="88"/>
      <c r="T3378" s="88"/>
      <c r="U3378" s="137">
        <v>0</v>
      </c>
      <c r="V3378" s="137">
        <v>0</v>
      </c>
      <c r="W3378" s="138">
        <v>0</v>
      </c>
      <c r="X3378" s="137">
        <v>0</v>
      </c>
      <c r="Y3378" s="88">
        <v>0</v>
      </c>
      <c r="Z3378" s="88">
        <v>0</v>
      </c>
      <c r="AA3378" s="88">
        <v>0</v>
      </c>
      <c r="AB3378" s="88">
        <v>0</v>
      </c>
      <c r="AC3378" s="88">
        <v>0</v>
      </c>
      <c r="AD3378" s="88">
        <v>0</v>
      </c>
      <c r="AE3378" s="88">
        <v>0</v>
      </c>
      <c r="AF3378" s="88">
        <v>0</v>
      </c>
      <c r="AG3378" s="88">
        <v>0</v>
      </c>
      <c r="AH3378" s="139">
        <v>0</v>
      </c>
      <c r="AI3378" s="139">
        <v>0</v>
      </c>
      <c r="AU3378" s="88"/>
    </row>
    <row r="3379" spans="3:47" s="11" customFormat="1" outlineLevel="2" x14ac:dyDescent="0.2">
      <c r="C3379" s="119" t="s">
        <v>152</v>
      </c>
      <c r="E3379" s="134"/>
      <c r="F3379" s="159" t="s">
        <v>152</v>
      </c>
      <c r="H3379" s="72" t="s">
        <v>180</v>
      </c>
      <c r="P3379" s="149"/>
      <c r="Q3379" s="135" t="s">
        <v>110</v>
      </c>
      <c r="R3379" s="136"/>
      <c r="S3379" s="88"/>
      <c r="T3379" s="88"/>
      <c r="U3379" s="137">
        <v>0</v>
      </c>
      <c r="V3379" s="137">
        <v>0</v>
      </c>
      <c r="W3379" s="138">
        <v>0</v>
      </c>
      <c r="X3379" s="137">
        <v>0</v>
      </c>
      <c r="Y3379" s="88">
        <v>0</v>
      </c>
      <c r="Z3379" s="88">
        <v>0</v>
      </c>
      <c r="AA3379" s="88">
        <v>0</v>
      </c>
      <c r="AB3379" s="88">
        <v>0</v>
      </c>
      <c r="AC3379" s="88">
        <v>0</v>
      </c>
      <c r="AD3379" s="88">
        <v>0</v>
      </c>
      <c r="AE3379" s="88">
        <v>0</v>
      </c>
      <c r="AF3379" s="88">
        <v>0</v>
      </c>
      <c r="AG3379" s="88">
        <v>0</v>
      </c>
      <c r="AH3379" s="139">
        <v>0</v>
      </c>
      <c r="AI3379" s="139">
        <v>0</v>
      </c>
      <c r="AU3379" s="88"/>
    </row>
    <row r="3380" spans="3:47" s="11" customFormat="1" outlineLevel="2" x14ac:dyDescent="0.2">
      <c r="C3380" s="119" t="s">
        <v>152</v>
      </c>
      <c r="E3380" s="134"/>
      <c r="F3380" s="159" t="s">
        <v>152</v>
      </c>
      <c r="H3380" s="72" t="s">
        <v>180</v>
      </c>
      <c r="P3380" s="149"/>
      <c r="Q3380" s="135" t="s">
        <v>110</v>
      </c>
      <c r="R3380" s="136"/>
      <c r="S3380" s="88"/>
      <c r="T3380" s="88"/>
      <c r="U3380" s="137">
        <v>0</v>
      </c>
      <c r="V3380" s="137">
        <v>0</v>
      </c>
      <c r="W3380" s="138">
        <v>0</v>
      </c>
      <c r="X3380" s="137">
        <v>0</v>
      </c>
      <c r="Y3380" s="88">
        <v>0</v>
      </c>
      <c r="Z3380" s="88">
        <v>0</v>
      </c>
      <c r="AA3380" s="88">
        <v>0</v>
      </c>
      <c r="AB3380" s="88">
        <v>0</v>
      </c>
      <c r="AC3380" s="88">
        <v>0</v>
      </c>
      <c r="AD3380" s="88">
        <v>0</v>
      </c>
      <c r="AE3380" s="88">
        <v>0</v>
      </c>
      <c r="AF3380" s="88">
        <v>0</v>
      </c>
      <c r="AG3380" s="88">
        <v>0</v>
      </c>
      <c r="AH3380" s="139">
        <v>0</v>
      </c>
      <c r="AI3380" s="139">
        <v>0</v>
      </c>
      <c r="AU3380" s="88"/>
    </row>
    <row r="3381" spans="3:47" s="11" customFormat="1" outlineLevel="2" x14ac:dyDescent="0.2">
      <c r="C3381" s="119" t="s">
        <v>152</v>
      </c>
      <c r="E3381" s="134"/>
      <c r="F3381" s="159" t="s">
        <v>152</v>
      </c>
      <c r="H3381" s="72" t="s">
        <v>180</v>
      </c>
      <c r="P3381" s="149"/>
      <c r="Q3381" s="135" t="s">
        <v>110</v>
      </c>
      <c r="R3381" s="136"/>
      <c r="S3381" s="88"/>
      <c r="T3381" s="88"/>
      <c r="U3381" s="137">
        <v>0</v>
      </c>
      <c r="V3381" s="137">
        <v>0</v>
      </c>
      <c r="W3381" s="138">
        <v>0</v>
      </c>
      <c r="X3381" s="137">
        <v>0</v>
      </c>
      <c r="Y3381" s="88">
        <v>0</v>
      </c>
      <c r="Z3381" s="88">
        <v>0</v>
      </c>
      <c r="AA3381" s="88">
        <v>0</v>
      </c>
      <c r="AB3381" s="88">
        <v>0</v>
      </c>
      <c r="AC3381" s="88">
        <v>0</v>
      </c>
      <c r="AD3381" s="88">
        <v>0</v>
      </c>
      <c r="AE3381" s="88">
        <v>0</v>
      </c>
      <c r="AF3381" s="88">
        <v>0</v>
      </c>
      <c r="AG3381" s="88">
        <v>0</v>
      </c>
      <c r="AH3381" s="139">
        <v>0</v>
      </c>
      <c r="AI3381" s="139">
        <v>0</v>
      </c>
      <c r="AU3381" s="88"/>
    </row>
    <row r="3382" spans="3:47" s="11" customFormat="1" outlineLevel="2" x14ac:dyDescent="0.2">
      <c r="C3382" s="119" t="s">
        <v>152</v>
      </c>
      <c r="E3382" s="134"/>
      <c r="F3382" s="159" t="s">
        <v>152</v>
      </c>
      <c r="H3382" s="72" t="s">
        <v>180</v>
      </c>
      <c r="P3382" s="149"/>
      <c r="Q3382" s="135" t="s">
        <v>110</v>
      </c>
      <c r="R3382" s="136"/>
      <c r="S3382" s="88"/>
      <c r="T3382" s="88"/>
      <c r="U3382" s="137">
        <v>0</v>
      </c>
      <c r="V3382" s="137">
        <v>0</v>
      </c>
      <c r="W3382" s="138">
        <v>0</v>
      </c>
      <c r="X3382" s="137">
        <v>0</v>
      </c>
      <c r="Y3382" s="88">
        <v>0</v>
      </c>
      <c r="Z3382" s="88">
        <v>0</v>
      </c>
      <c r="AA3382" s="88">
        <v>0</v>
      </c>
      <c r="AB3382" s="88">
        <v>0</v>
      </c>
      <c r="AC3382" s="88">
        <v>0</v>
      </c>
      <c r="AD3382" s="88">
        <v>0</v>
      </c>
      <c r="AE3382" s="88">
        <v>0</v>
      </c>
      <c r="AF3382" s="88">
        <v>0</v>
      </c>
      <c r="AG3382" s="88">
        <v>0</v>
      </c>
      <c r="AH3382" s="139">
        <v>0</v>
      </c>
      <c r="AI3382" s="139">
        <v>0</v>
      </c>
      <c r="AU3382" s="88"/>
    </row>
    <row r="3383" spans="3:47" s="11" customFormat="1" outlineLevel="2" x14ac:dyDescent="0.2">
      <c r="C3383" s="119" t="s">
        <v>152</v>
      </c>
      <c r="E3383" s="134"/>
      <c r="F3383" s="159" t="s">
        <v>152</v>
      </c>
      <c r="H3383" s="72" t="s">
        <v>180</v>
      </c>
      <c r="P3383" s="149"/>
      <c r="Q3383" s="135" t="s">
        <v>110</v>
      </c>
      <c r="R3383" s="136"/>
      <c r="S3383" s="88"/>
      <c r="T3383" s="88"/>
      <c r="U3383" s="137">
        <v>0</v>
      </c>
      <c r="V3383" s="137">
        <v>0</v>
      </c>
      <c r="W3383" s="138">
        <v>0</v>
      </c>
      <c r="X3383" s="137">
        <v>0</v>
      </c>
      <c r="Y3383" s="88">
        <v>0</v>
      </c>
      <c r="Z3383" s="88">
        <v>0</v>
      </c>
      <c r="AA3383" s="88">
        <v>0</v>
      </c>
      <c r="AB3383" s="88">
        <v>0</v>
      </c>
      <c r="AC3383" s="88">
        <v>0</v>
      </c>
      <c r="AD3383" s="88">
        <v>0</v>
      </c>
      <c r="AE3383" s="88">
        <v>0</v>
      </c>
      <c r="AF3383" s="88">
        <v>0</v>
      </c>
      <c r="AG3383" s="88">
        <v>0</v>
      </c>
      <c r="AH3383" s="139">
        <v>0</v>
      </c>
      <c r="AI3383" s="139">
        <v>0</v>
      </c>
      <c r="AU3383" s="88"/>
    </row>
    <row r="3384" spans="3:47" s="11" customFormat="1" outlineLevel="2" x14ac:dyDescent="0.2">
      <c r="C3384" s="119" t="s">
        <v>152</v>
      </c>
      <c r="E3384" s="134"/>
      <c r="F3384" s="159" t="s">
        <v>152</v>
      </c>
      <c r="H3384" s="72" t="s">
        <v>180</v>
      </c>
      <c r="P3384" s="149"/>
      <c r="Q3384" s="135" t="s">
        <v>110</v>
      </c>
      <c r="R3384" s="136"/>
      <c r="S3384" s="88"/>
      <c r="T3384" s="88"/>
      <c r="U3384" s="137">
        <v>0</v>
      </c>
      <c r="V3384" s="137">
        <v>0</v>
      </c>
      <c r="W3384" s="138">
        <v>0</v>
      </c>
      <c r="X3384" s="137">
        <v>0</v>
      </c>
      <c r="Y3384" s="88">
        <v>0</v>
      </c>
      <c r="Z3384" s="88">
        <v>0</v>
      </c>
      <c r="AA3384" s="88">
        <v>0</v>
      </c>
      <c r="AB3384" s="88">
        <v>0</v>
      </c>
      <c r="AC3384" s="88">
        <v>0</v>
      </c>
      <c r="AD3384" s="88">
        <v>0</v>
      </c>
      <c r="AE3384" s="88">
        <v>0</v>
      </c>
      <c r="AF3384" s="88">
        <v>0</v>
      </c>
      <c r="AG3384" s="88">
        <v>0</v>
      </c>
      <c r="AH3384" s="139">
        <v>0</v>
      </c>
      <c r="AI3384" s="139">
        <v>0</v>
      </c>
      <c r="AU3384" s="88"/>
    </row>
    <row r="3385" spans="3:47" s="11" customFormat="1" outlineLevel="2" x14ac:dyDescent="0.2">
      <c r="C3385" s="119" t="s">
        <v>152</v>
      </c>
      <c r="E3385" s="134"/>
      <c r="F3385" s="159" t="s">
        <v>152</v>
      </c>
      <c r="H3385" s="72" t="s">
        <v>180</v>
      </c>
      <c r="P3385" s="149"/>
      <c r="Q3385" s="135" t="s">
        <v>110</v>
      </c>
      <c r="R3385" s="136"/>
      <c r="S3385" s="88"/>
      <c r="T3385" s="88"/>
      <c r="U3385" s="137">
        <v>0</v>
      </c>
      <c r="V3385" s="137">
        <v>0</v>
      </c>
      <c r="W3385" s="138">
        <v>0</v>
      </c>
      <c r="X3385" s="137">
        <v>0</v>
      </c>
      <c r="Y3385" s="88">
        <v>0</v>
      </c>
      <c r="Z3385" s="88">
        <v>0</v>
      </c>
      <c r="AA3385" s="88">
        <v>0</v>
      </c>
      <c r="AB3385" s="88">
        <v>0</v>
      </c>
      <c r="AC3385" s="88">
        <v>0</v>
      </c>
      <c r="AD3385" s="88">
        <v>0</v>
      </c>
      <c r="AE3385" s="88">
        <v>0</v>
      </c>
      <c r="AF3385" s="88">
        <v>0</v>
      </c>
      <c r="AG3385" s="88">
        <v>0</v>
      </c>
      <c r="AH3385" s="139">
        <v>0</v>
      </c>
      <c r="AI3385" s="139">
        <v>0</v>
      </c>
      <c r="AU3385" s="88"/>
    </row>
    <row r="3386" spans="3:47" s="11" customFormat="1" outlineLevel="2" x14ac:dyDescent="0.2">
      <c r="C3386" s="119" t="s">
        <v>152</v>
      </c>
      <c r="E3386" s="140"/>
      <c r="F3386" s="160" t="s">
        <v>152</v>
      </c>
      <c r="G3386" s="142"/>
      <c r="H3386" s="161" t="s">
        <v>180</v>
      </c>
      <c r="I3386" s="142"/>
      <c r="J3386" s="142"/>
      <c r="K3386" s="142"/>
      <c r="L3386" s="142"/>
      <c r="M3386" s="142"/>
      <c r="N3386" s="142"/>
      <c r="O3386" s="142"/>
      <c r="P3386" s="155"/>
      <c r="Q3386" s="143" t="s">
        <v>110</v>
      </c>
      <c r="R3386" s="144"/>
      <c r="S3386" s="145"/>
      <c r="T3386" s="145"/>
      <c r="U3386" s="146">
        <v>0</v>
      </c>
      <c r="V3386" s="146">
        <v>0</v>
      </c>
      <c r="W3386" s="147">
        <v>0</v>
      </c>
      <c r="X3386" s="146">
        <v>0</v>
      </c>
      <c r="Y3386" s="145">
        <v>0</v>
      </c>
      <c r="Z3386" s="145">
        <v>0</v>
      </c>
      <c r="AA3386" s="145">
        <v>0</v>
      </c>
      <c r="AB3386" s="145">
        <v>0</v>
      </c>
      <c r="AC3386" s="145">
        <v>0</v>
      </c>
      <c r="AD3386" s="145">
        <v>0</v>
      </c>
      <c r="AE3386" s="145">
        <v>0</v>
      </c>
      <c r="AF3386" s="145">
        <v>0</v>
      </c>
      <c r="AG3386" s="145">
        <v>0</v>
      </c>
      <c r="AH3386" s="148">
        <v>0</v>
      </c>
      <c r="AI3386" s="148">
        <v>0</v>
      </c>
      <c r="AU3386" s="88"/>
    </row>
    <row r="3387" spans="3:47" s="11" customFormat="1" outlineLevel="2" x14ac:dyDescent="0.2">
      <c r="C3387" s="119" t="s">
        <v>152</v>
      </c>
      <c r="F3387" s="159"/>
      <c r="P3387" s="149" t="s">
        <v>181</v>
      </c>
      <c r="Q3387" s="16" t="s">
        <v>110</v>
      </c>
      <c r="R3387" s="150"/>
      <c r="S3387" s="150"/>
      <c r="T3387" s="150"/>
      <c r="U3387" s="150">
        <v>0</v>
      </c>
      <c r="V3387" s="150">
        <v>0</v>
      </c>
      <c r="W3387" s="150">
        <v>0</v>
      </c>
      <c r="X3387" s="150">
        <v>0</v>
      </c>
      <c r="Y3387" s="150">
        <v>0</v>
      </c>
      <c r="Z3387" s="150">
        <v>0</v>
      </c>
      <c r="AA3387" s="150">
        <v>0</v>
      </c>
      <c r="AB3387" s="150">
        <v>0</v>
      </c>
      <c r="AC3387" s="150">
        <v>0</v>
      </c>
      <c r="AD3387" s="150">
        <v>0</v>
      </c>
      <c r="AE3387" s="150">
        <v>0</v>
      </c>
      <c r="AF3387" s="150">
        <v>0</v>
      </c>
      <c r="AG3387" s="150">
        <v>0</v>
      </c>
      <c r="AH3387" s="150">
        <v>0</v>
      </c>
      <c r="AI3387" s="150">
        <v>0</v>
      </c>
      <c r="AU3387" s="88"/>
    </row>
    <row r="3388" spans="3:47" s="11" customFormat="1" outlineLevel="2" x14ac:dyDescent="0.2">
      <c r="C3388" s="119" t="s">
        <v>152</v>
      </c>
      <c r="P3388" s="149" t="s">
        <v>182</v>
      </c>
      <c r="Q3388" s="16" t="s">
        <v>110</v>
      </c>
      <c r="R3388" s="150"/>
      <c r="S3388" s="150"/>
      <c r="T3388" s="150"/>
      <c r="U3388" s="150">
        <v>0</v>
      </c>
      <c r="V3388" s="150">
        <v>0</v>
      </c>
      <c r="W3388" s="150">
        <v>0</v>
      </c>
      <c r="X3388" s="150">
        <v>0</v>
      </c>
      <c r="Y3388" s="150">
        <v>0</v>
      </c>
      <c r="Z3388" s="150">
        <v>0</v>
      </c>
      <c r="AA3388" s="150">
        <v>0</v>
      </c>
      <c r="AB3388" s="150">
        <v>0</v>
      </c>
      <c r="AC3388" s="150">
        <v>0</v>
      </c>
      <c r="AD3388" s="150">
        <v>0</v>
      </c>
      <c r="AE3388" s="150">
        <v>0</v>
      </c>
      <c r="AF3388" s="150">
        <v>0</v>
      </c>
      <c r="AG3388" s="150">
        <v>0</v>
      </c>
      <c r="AH3388" s="150">
        <v>0</v>
      </c>
      <c r="AI3388" s="150">
        <v>0</v>
      </c>
      <c r="AU3388" s="88"/>
    </row>
    <row r="3389" spans="3:47" s="11" customFormat="1" outlineLevel="2" x14ac:dyDescent="0.2">
      <c r="C3389" s="119" t="s">
        <v>152</v>
      </c>
      <c r="F3389" s="124"/>
      <c r="P3389" s="149" t="s">
        <v>183</v>
      </c>
      <c r="Q3389" s="16" t="s">
        <v>110</v>
      </c>
      <c r="R3389" s="150"/>
      <c r="S3389" s="150"/>
      <c r="T3389" s="150"/>
      <c r="U3389" s="150">
        <v>0</v>
      </c>
      <c r="V3389" s="150">
        <v>0</v>
      </c>
      <c r="W3389" s="150">
        <v>0</v>
      </c>
      <c r="X3389" s="150">
        <v>0</v>
      </c>
      <c r="Y3389" s="150">
        <v>0</v>
      </c>
      <c r="Z3389" s="150">
        <v>0</v>
      </c>
      <c r="AA3389" s="150">
        <v>0</v>
      </c>
      <c r="AB3389" s="150">
        <v>0</v>
      </c>
      <c r="AC3389" s="150">
        <v>0</v>
      </c>
      <c r="AD3389" s="150">
        <v>0</v>
      </c>
      <c r="AE3389" s="150">
        <v>0</v>
      </c>
      <c r="AF3389" s="150">
        <v>0</v>
      </c>
      <c r="AG3389" s="150">
        <v>0</v>
      </c>
      <c r="AH3389" s="150">
        <v>0</v>
      </c>
      <c r="AI3389" s="150">
        <v>0</v>
      </c>
      <c r="AU3389" s="88"/>
    </row>
    <row r="3390" spans="3:47" s="11" customFormat="1" outlineLevel="2" x14ac:dyDescent="0.2">
      <c r="C3390" s="119" t="s">
        <v>152</v>
      </c>
      <c r="F3390" s="124"/>
      <c r="P3390" s="149"/>
      <c r="Q3390" s="16"/>
      <c r="R3390" s="88"/>
      <c r="S3390" s="88"/>
      <c r="T3390" s="88"/>
      <c r="U3390" s="88"/>
      <c r="V3390" s="88"/>
      <c r="W3390" s="88"/>
      <c r="X3390" s="88"/>
      <c r="Y3390" s="88"/>
      <c r="Z3390" s="88"/>
      <c r="AA3390" s="88"/>
      <c r="AB3390" s="88"/>
      <c r="AC3390" s="88"/>
      <c r="AD3390" s="88"/>
      <c r="AE3390" s="88"/>
      <c r="AF3390" s="88"/>
      <c r="AG3390" s="88"/>
      <c r="AH3390" s="88"/>
      <c r="AI3390" s="88"/>
      <c r="AU3390" s="88"/>
    </row>
    <row r="3391" spans="3:47" outlineLevel="1" x14ac:dyDescent="0.2">
      <c r="C3391" s="119" t="s">
        <v>152</v>
      </c>
      <c r="D3391" s="11"/>
      <c r="E3391" s="162" t="s">
        <v>184</v>
      </c>
      <c r="F3391" s="121"/>
      <c r="G3391" s="121"/>
      <c r="H3391" s="121"/>
      <c r="I3391" s="121"/>
      <c r="J3391" s="121"/>
      <c r="K3391" s="121"/>
      <c r="L3391" s="121"/>
      <c r="M3391" s="121"/>
      <c r="N3391" s="121"/>
      <c r="O3391" s="121"/>
      <c r="P3391" s="121"/>
      <c r="Q3391" s="122"/>
      <c r="R3391" s="123"/>
      <c r="S3391" s="123"/>
      <c r="T3391" s="123"/>
      <c r="U3391" s="123"/>
      <c r="V3391" s="123"/>
      <c r="W3391" s="123"/>
      <c r="X3391" s="123"/>
      <c r="Y3391" s="123"/>
      <c r="Z3391" s="123"/>
      <c r="AA3391" s="123"/>
      <c r="AB3391" s="123"/>
      <c r="AC3391" s="123"/>
      <c r="AD3391" s="123"/>
      <c r="AE3391" s="123"/>
      <c r="AF3391" s="123"/>
      <c r="AG3391" s="123"/>
      <c r="AH3391" s="123"/>
      <c r="AI3391" s="123"/>
      <c r="AT3391" s="11"/>
      <c r="AU3391" s="88"/>
    </row>
    <row r="3392" spans="3:47" outlineLevel="2" x14ac:dyDescent="0.2">
      <c r="C3392" s="119" t="s">
        <v>152</v>
      </c>
      <c r="D3392" s="11"/>
      <c r="E3392" s="11"/>
      <c r="F3392" s="11"/>
      <c r="G3392" s="16"/>
      <c r="H3392" s="163" t="s">
        <v>6</v>
      </c>
      <c r="I3392" s="163" t="s">
        <v>5</v>
      </c>
      <c r="J3392" s="163" t="s">
        <v>129</v>
      </c>
      <c r="K3392" s="163" t="s">
        <v>128</v>
      </c>
      <c r="L3392" s="11"/>
      <c r="M3392" s="11"/>
      <c r="N3392" s="11"/>
      <c r="O3392" s="11"/>
      <c r="P3392" s="149"/>
      <c r="Q3392" s="164"/>
      <c r="V3392" s="165"/>
      <c r="W3392" s="150"/>
      <c r="X3392" s="150"/>
      <c r="Y3392" s="150"/>
      <c r="Z3392" s="150"/>
      <c r="AA3392" s="150"/>
      <c r="AB3392" s="150"/>
      <c r="AC3392" s="150"/>
      <c r="AD3392" s="150"/>
      <c r="AE3392" s="150"/>
      <c r="AF3392" s="150"/>
      <c r="AG3392" s="150"/>
      <c r="AH3392" s="150"/>
      <c r="AI3392" s="150"/>
      <c r="AT3392" s="11"/>
      <c r="AU3392" s="88"/>
    </row>
    <row r="3393" spans="3:47" outlineLevel="2" x14ac:dyDescent="0.2">
      <c r="C3393" s="119" t="s">
        <v>152</v>
      </c>
      <c r="D3393" s="167" t="s">
        <v>152</v>
      </c>
      <c r="E3393" s="11"/>
      <c r="F3393" s="125" t="s">
        <v>209</v>
      </c>
      <c r="G3393" s="168" t="s">
        <v>130</v>
      </c>
      <c r="H3393" s="169">
        <v>0</v>
      </c>
      <c r="I3393" s="170">
        <v>1</v>
      </c>
      <c r="J3393" s="170">
        <v>1</v>
      </c>
      <c r="K3393" s="171">
        <v>0</v>
      </c>
      <c r="L3393" s="11"/>
      <c r="M3393" s="11"/>
      <c r="N3393" s="11"/>
      <c r="O3393" s="11"/>
      <c r="P3393" s="149"/>
      <c r="Q3393" s="164"/>
      <c r="V3393" s="165"/>
      <c r="W3393" s="11"/>
      <c r="X3393" s="11"/>
      <c r="Y3393" s="150"/>
      <c r="Z3393" s="150"/>
      <c r="AA3393" s="150"/>
      <c r="AB3393" s="150"/>
      <c r="AC3393" s="150"/>
      <c r="AD3393" s="150"/>
      <c r="AE3393" s="150"/>
      <c r="AF3393" s="150"/>
      <c r="AG3393" s="11"/>
      <c r="AH3393" s="11"/>
      <c r="AI3393" s="11"/>
      <c r="AT3393" s="11"/>
      <c r="AU3393" s="88"/>
    </row>
    <row r="3394" spans="3:47" outlineLevel="2" x14ac:dyDescent="0.2">
      <c r="C3394" s="119" t="s">
        <v>152</v>
      </c>
      <c r="D3394" s="167" t="s">
        <v>152</v>
      </c>
      <c r="E3394" s="11"/>
      <c r="F3394" s="134" t="s">
        <v>31</v>
      </c>
      <c r="G3394" s="16" t="s">
        <v>130</v>
      </c>
      <c r="H3394" s="172">
        <v>0</v>
      </c>
      <c r="I3394" s="173">
        <v>1</v>
      </c>
      <c r="J3394" s="173">
        <v>1</v>
      </c>
      <c r="K3394" s="174">
        <v>0</v>
      </c>
      <c r="L3394" s="11"/>
      <c r="M3394" s="11"/>
      <c r="N3394" s="11"/>
      <c r="O3394" s="11"/>
      <c r="P3394" s="149"/>
      <c r="Q3394" s="164"/>
      <c r="V3394" s="165"/>
      <c r="W3394" s="11"/>
      <c r="X3394" s="11"/>
      <c r="Y3394" s="150"/>
      <c r="Z3394" s="150"/>
      <c r="AA3394" s="150"/>
      <c r="AB3394" s="150"/>
      <c r="AC3394" s="150"/>
      <c r="AD3394" s="150"/>
      <c r="AE3394" s="150"/>
      <c r="AF3394" s="150"/>
      <c r="AG3394" s="11"/>
      <c r="AH3394" s="11"/>
      <c r="AI3394" s="11"/>
      <c r="AT3394" s="11"/>
      <c r="AU3394" s="88"/>
    </row>
    <row r="3395" spans="3:47" outlineLevel="2" x14ac:dyDescent="0.2">
      <c r="C3395" s="119" t="s">
        <v>152</v>
      </c>
      <c r="D3395" s="167" t="s">
        <v>152</v>
      </c>
      <c r="E3395" s="11"/>
      <c r="F3395" s="134" t="s">
        <v>28</v>
      </c>
      <c r="G3395" s="16" t="s">
        <v>130</v>
      </c>
      <c r="H3395" s="172">
        <v>0</v>
      </c>
      <c r="I3395" s="173">
        <v>1</v>
      </c>
      <c r="J3395" s="173">
        <v>1</v>
      </c>
      <c r="K3395" s="174">
        <v>0</v>
      </c>
      <c r="L3395" s="11"/>
      <c r="M3395" s="11"/>
      <c r="N3395" s="11"/>
      <c r="O3395" s="11"/>
      <c r="P3395" s="149"/>
      <c r="Q3395" s="164"/>
      <c r="V3395" s="165"/>
      <c r="W3395" s="150"/>
      <c r="X3395" s="150"/>
      <c r="Y3395" s="150"/>
      <c r="Z3395" s="150"/>
      <c r="AA3395" s="150"/>
      <c r="AB3395" s="150"/>
      <c r="AC3395" s="150"/>
      <c r="AD3395" s="150"/>
      <c r="AE3395" s="150"/>
      <c r="AF3395" s="150"/>
      <c r="AG3395" s="11"/>
      <c r="AH3395" s="11"/>
      <c r="AI3395" s="11"/>
      <c r="AT3395" s="11"/>
      <c r="AU3395" s="88"/>
    </row>
    <row r="3396" spans="3:47" outlineLevel="2" x14ac:dyDescent="0.2">
      <c r="C3396" s="119" t="s">
        <v>152</v>
      </c>
      <c r="D3396" s="167" t="s">
        <v>152</v>
      </c>
      <c r="E3396" s="11"/>
      <c r="F3396" s="134" t="s">
        <v>210</v>
      </c>
      <c r="G3396" s="16" t="s">
        <v>130</v>
      </c>
      <c r="H3396" s="172">
        <v>0</v>
      </c>
      <c r="I3396" s="173">
        <v>1</v>
      </c>
      <c r="J3396" s="173">
        <v>0.5</v>
      </c>
      <c r="K3396" s="174">
        <v>0.5</v>
      </c>
      <c r="L3396" s="11"/>
      <c r="M3396" s="11"/>
      <c r="N3396" s="11"/>
      <c r="O3396" s="11"/>
      <c r="P3396" s="149"/>
      <c r="Q3396" s="164"/>
      <c r="V3396" s="165"/>
      <c r="W3396" s="150"/>
      <c r="X3396" s="150"/>
      <c r="Y3396" s="150"/>
      <c r="Z3396" s="150"/>
      <c r="AA3396" s="150"/>
      <c r="AB3396" s="150"/>
      <c r="AC3396" s="150"/>
      <c r="AD3396" s="150"/>
      <c r="AE3396" s="150"/>
      <c r="AF3396" s="150"/>
      <c r="AG3396" s="11"/>
      <c r="AH3396" s="11"/>
      <c r="AI3396" s="11"/>
      <c r="AT3396" s="11"/>
      <c r="AU3396" s="88"/>
    </row>
    <row r="3397" spans="3:47" outlineLevel="2" x14ac:dyDescent="0.2">
      <c r="C3397" s="119" t="s">
        <v>152</v>
      </c>
      <c r="D3397" s="167" t="s">
        <v>152</v>
      </c>
      <c r="E3397" s="11"/>
      <c r="F3397" s="134" t="s">
        <v>211</v>
      </c>
      <c r="G3397" s="16" t="s">
        <v>130</v>
      </c>
      <c r="H3397" s="172">
        <v>0</v>
      </c>
      <c r="I3397" s="173">
        <v>1</v>
      </c>
      <c r="J3397" s="173">
        <v>0.5</v>
      </c>
      <c r="K3397" s="174">
        <v>0.5</v>
      </c>
      <c r="L3397" s="11"/>
      <c r="M3397" s="11"/>
      <c r="N3397" s="11"/>
      <c r="O3397" s="11"/>
      <c r="P3397" s="149"/>
      <c r="Q3397" s="164"/>
      <c r="V3397" s="165"/>
      <c r="W3397" s="150"/>
      <c r="X3397" s="150"/>
      <c r="Y3397" s="150"/>
      <c r="Z3397" s="150"/>
      <c r="AA3397" s="150"/>
      <c r="AB3397" s="150"/>
      <c r="AC3397" s="150"/>
      <c r="AD3397" s="150"/>
      <c r="AE3397" s="150"/>
      <c r="AF3397" s="150"/>
      <c r="AG3397" s="11"/>
      <c r="AH3397" s="11"/>
      <c r="AI3397" s="11"/>
      <c r="AT3397" s="11"/>
      <c r="AU3397" s="88"/>
    </row>
    <row r="3398" spans="3:47" outlineLevel="2" x14ac:dyDescent="0.2">
      <c r="C3398" s="119" t="s">
        <v>152</v>
      </c>
      <c r="D3398" s="167" t="s">
        <v>152</v>
      </c>
      <c r="E3398" s="11"/>
      <c r="F3398" s="134" t="s">
        <v>212</v>
      </c>
      <c r="G3398" s="16" t="s">
        <v>130</v>
      </c>
      <c r="H3398" s="172">
        <v>0</v>
      </c>
      <c r="I3398" s="173">
        <v>1</v>
      </c>
      <c r="J3398" s="173">
        <v>1</v>
      </c>
      <c r="K3398" s="174">
        <v>0</v>
      </c>
      <c r="L3398" s="11"/>
      <c r="M3398" s="11"/>
      <c r="N3398" s="11"/>
      <c r="O3398" s="11"/>
      <c r="P3398" s="149"/>
      <c r="Q3398" s="164"/>
      <c r="V3398" s="165"/>
      <c r="W3398" s="150"/>
      <c r="X3398" s="150"/>
      <c r="Y3398" s="150"/>
      <c r="Z3398" s="150"/>
      <c r="AA3398" s="150"/>
      <c r="AB3398" s="150"/>
      <c r="AC3398" s="150"/>
      <c r="AD3398" s="150"/>
      <c r="AE3398" s="150"/>
      <c r="AF3398" s="150"/>
      <c r="AG3398" s="11"/>
      <c r="AH3398" s="11"/>
      <c r="AI3398" s="11"/>
      <c r="AT3398" s="11"/>
      <c r="AU3398" s="88"/>
    </row>
    <row r="3399" spans="3:47" outlineLevel="2" x14ac:dyDescent="0.2">
      <c r="C3399" s="119" t="s">
        <v>152</v>
      </c>
      <c r="D3399" s="167" t="s">
        <v>152</v>
      </c>
      <c r="E3399" s="11"/>
      <c r="F3399" s="134" t="s">
        <v>213</v>
      </c>
      <c r="G3399" s="16" t="s">
        <v>130</v>
      </c>
      <c r="H3399" s="172">
        <v>0</v>
      </c>
      <c r="I3399" s="173">
        <v>1</v>
      </c>
      <c r="J3399" s="173">
        <v>1</v>
      </c>
      <c r="K3399" s="174">
        <v>0</v>
      </c>
      <c r="L3399" s="11"/>
      <c r="M3399" s="11"/>
      <c r="N3399" s="11"/>
      <c r="O3399" s="11"/>
      <c r="P3399" s="149"/>
      <c r="Q3399" s="164"/>
      <c r="V3399" s="165"/>
      <c r="W3399" s="150"/>
      <c r="X3399" s="150"/>
      <c r="Y3399" s="150"/>
      <c r="Z3399" s="150"/>
      <c r="AA3399" s="150"/>
      <c r="AB3399" s="150"/>
      <c r="AC3399" s="150"/>
      <c r="AD3399" s="150"/>
      <c r="AE3399" s="150"/>
      <c r="AF3399" s="150"/>
      <c r="AG3399" s="11"/>
      <c r="AH3399" s="11"/>
      <c r="AI3399" s="11"/>
      <c r="AT3399" s="11"/>
      <c r="AU3399" s="88"/>
    </row>
    <row r="3400" spans="3:47" outlineLevel="2" x14ac:dyDescent="0.2">
      <c r="C3400" s="119" t="s">
        <v>152</v>
      </c>
      <c r="D3400" s="167" t="s">
        <v>152</v>
      </c>
      <c r="E3400" s="11"/>
      <c r="F3400" s="134" t="s">
        <v>214</v>
      </c>
      <c r="G3400" s="16" t="s">
        <v>130</v>
      </c>
      <c r="H3400" s="172">
        <v>0</v>
      </c>
      <c r="I3400" s="173">
        <v>1</v>
      </c>
      <c r="J3400" s="173">
        <v>1</v>
      </c>
      <c r="K3400" s="174">
        <v>0</v>
      </c>
      <c r="L3400" s="11"/>
      <c r="M3400" s="11"/>
      <c r="N3400" s="11"/>
      <c r="O3400" s="11"/>
      <c r="P3400" s="149"/>
      <c r="Q3400" s="164"/>
      <c r="V3400" s="165"/>
      <c r="W3400" s="150"/>
      <c r="X3400" s="150"/>
      <c r="Y3400" s="150"/>
      <c r="Z3400" s="150"/>
      <c r="AA3400" s="150"/>
      <c r="AB3400" s="150"/>
      <c r="AC3400" s="150"/>
      <c r="AD3400" s="150"/>
      <c r="AE3400" s="150"/>
      <c r="AF3400" s="150"/>
      <c r="AG3400" s="11"/>
      <c r="AH3400" s="11"/>
      <c r="AI3400" s="11"/>
      <c r="AT3400" s="11"/>
      <c r="AU3400" s="88"/>
    </row>
    <row r="3401" spans="3:47" outlineLevel="2" x14ac:dyDescent="0.2">
      <c r="C3401" s="119" t="s">
        <v>152</v>
      </c>
      <c r="D3401" s="167" t="s">
        <v>152</v>
      </c>
      <c r="E3401" s="11"/>
      <c r="F3401" s="134" t="s">
        <v>215</v>
      </c>
      <c r="G3401" s="16" t="s">
        <v>130</v>
      </c>
      <c r="H3401" s="172">
        <v>0</v>
      </c>
      <c r="I3401" s="173">
        <v>1</v>
      </c>
      <c r="J3401" s="173">
        <v>1</v>
      </c>
      <c r="K3401" s="174">
        <v>0</v>
      </c>
      <c r="L3401" s="11"/>
      <c r="M3401" s="11"/>
      <c r="N3401" s="11"/>
      <c r="O3401" s="11"/>
      <c r="P3401" s="149"/>
      <c r="Q3401" s="164"/>
      <c r="V3401" s="165"/>
      <c r="W3401" s="150"/>
      <c r="X3401" s="150"/>
      <c r="Y3401" s="150"/>
      <c r="Z3401" s="150"/>
      <c r="AA3401" s="150"/>
      <c r="AB3401" s="150"/>
      <c r="AC3401" s="150"/>
      <c r="AD3401" s="150"/>
      <c r="AE3401" s="150"/>
      <c r="AF3401" s="150"/>
      <c r="AG3401" s="11"/>
      <c r="AH3401" s="11"/>
      <c r="AI3401" s="11"/>
      <c r="AT3401" s="11"/>
      <c r="AU3401" s="88"/>
    </row>
    <row r="3402" spans="3:47" outlineLevel="2" x14ac:dyDescent="0.2">
      <c r="C3402" s="119" t="s">
        <v>152</v>
      </c>
      <c r="D3402" s="167" t="s">
        <v>152</v>
      </c>
      <c r="E3402" s="11"/>
      <c r="F3402" s="175" t="s">
        <v>216</v>
      </c>
      <c r="G3402" s="16" t="s">
        <v>130</v>
      </c>
      <c r="H3402" s="172">
        <v>0</v>
      </c>
      <c r="I3402" s="173">
        <v>1</v>
      </c>
      <c r="J3402" s="173">
        <v>1</v>
      </c>
      <c r="K3402" s="174">
        <v>0</v>
      </c>
      <c r="L3402" s="11"/>
      <c r="M3402" s="11"/>
      <c r="N3402" s="11"/>
      <c r="O3402" s="11"/>
      <c r="P3402" s="149"/>
      <c r="Q3402" s="164"/>
      <c r="V3402" s="165"/>
      <c r="W3402" s="150"/>
      <c r="X3402" s="150"/>
      <c r="Y3402" s="150"/>
      <c r="Z3402" s="150"/>
      <c r="AA3402" s="150"/>
      <c r="AB3402" s="150"/>
      <c r="AC3402" s="150"/>
      <c r="AD3402" s="150"/>
      <c r="AE3402" s="150"/>
      <c r="AF3402" s="150"/>
      <c r="AG3402" s="11"/>
      <c r="AH3402" s="11"/>
      <c r="AI3402" s="11"/>
      <c r="AT3402" s="11"/>
      <c r="AU3402" s="88"/>
    </row>
    <row r="3403" spans="3:47" outlineLevel="2" x14ac:dyDescent="0.2">
      <c r="C3403" s="119" t="s">
        <v>152</v>
      </c>
      <c r="D3403" s="167" t="s">
        <v>152</v>
      </c>
      <c r="E3403" s="11"/>
      <c r="F3403" s="175" t="s">
        <v>33</v>
      </c>
      <c r="G3403" s="16" t="s">
        <v>130</v>
      </c>
      <c r="H3403" s="172">
        <v>0</v>
      </c>
      <c r="I3403" s="173">
        <v>1</v>
      </c>
      <c r="J3403" s="173">
        <v>1</v>
      </c>
      <c r="K3403" s="174">
        <v>0</v>
      </c>
      <c r="L3403" s="11"/>
      <c r="M3403" s="11"/>
      <c r="N3403" s="11"/>
      <c r="O3403" s="11"/>
      <c r="P3403" s="149"/>
      <c r="Q3403" s="164"/>
      <c r="V3403" s="165"/>
      <c r="W3403" s="150"/>
      <c r="X3403" s="150"/>
      <c r="Y3403" s="150"/>
      <c r="Z3403" s="150"/>
      <c r="AA3403" s="150"/>
      <c r="AB3403" s="150"/>
      <c r="AC3403" s="150"/>
      <c r="AD3403" s="150"/>
      <c r="AE3403" s="150"/>
      <c r="AF3403" s="150"/>
      <c r="AG3403" s="11"/>
      <c r="AH3403" s="11"/>
      <c r="AI3403" s="11"/>
      <c r="AT3403" s="11"/>
      <c r="AU3403" s="88"/>
    </row>
    <row r="3404" spans="3:47" outlineLevel="2" x14ac:dyDescent="0.2">
      <c r="C3404" s="119" t="s">
        <v>152</v>
      </c>
      <c r="D3404" s="167" t="s">
        <v>152</v>
      </c>
      <c r="E3404" s="11"/>
      <c r="F3404" s="175" t="s">
        <v>34</v>
      </c>
      <c r="G3404" s="16" t="s">
        <v>130</v>
      </c>
      <c r="H3404" s="172">
        <v>0</v>
      </c>
      <c r="I3404" s="173">
        <v>1</v>
      </c>
      <c r="J3404" s="173">
        <v>1</v>
      </c>
      <c r="K3404" s="174">
        <v>0</v>
      </c>
      <c r="L3404" s="11"/>
      <c r="M3404" s="11"/>
      <c r="N3404" s="11"/>
      <c r="O3404" s="11"/>
      <c r="P3404" s="149"/>
      <c r="Q3404" s="164"/>
      <c r="V3404" s="165"/>
      <c r="W3404" s="150"/>
      <c r="X3404" s="150"/>
      <c r="Y3404" s="150"/>
      <c r="Z3404" s="150"/>
      <c r="AA3404" s="150"/>
      <c r="AB3404" s="150"/>
      <c r="AC3404" s="150"/>
      <c r="AD3404" s="150"/>
      <c r="AE3404" s="150"/>
      <c r="AF3404" s="150"/>
      <c r="AG3404" s="11"/>
      <c r="AH3404" s="11"/>
      <c r="AI3404" s="11"/>
      <c r="AT3404" s="11"/>
      <c r="AU3404" s="88"/>
    </row>
    <row r="3405" spans="3:47" outlineLevel="2" x14ac:dyDescent="0.2">
      <c r="C3405" s="119" t="s">
        <v>152</v>
      </c>
      <c r="D3405" s="167" t="s">
        <v>152</v>
      </c>
      <c r="E3405" s="11"/>
      <c r="F3405" s="175" t="s">
        <v>217</v>
      </c>
      <c r="G3405" s="16" t="s">
        <v>130</v>
      </c>
      <c r="H3405" s="172">
        <v>0</v>
      </c>
      <c r="I3405" s="173">
        <v>1</v>
      </c>
      <c r="J3405" s="173">
        <v>1</v>
      </c>
      <c r="K3405" s="174">
        <v>0</v>
      </c>
      <c r="L3405" s="11"/>
      <c r="M3405" s="11"/>
      <c r="N3405" s="11"/>
      <c r="O3405" s="11"/>
      <c r="P3405" s="149"/>
      <c r="Q3405" s="164"/>
      <c r="V3405" s="165"/>
      <c r="W3405" s="150"/>
      <c r="X3405" s="150"/>
      <c r="Y3405" s="150"/>
      <c r="Z3405" s="150"/>
      <c r="AA3405" s="150"/>
      <c r="AB3405" s="150"/>
      <c r="AC3405" s="150"/>
      <c r="AD3405" s="150"/>
      <c r="AE3405" s="150"/>
      <c r="AF3405" s="150"/>
      <c r="AG3405" s="11"/>
      <c r="AH3405" s="11"/>
      <c r="AI3405" s="11"/>
      <c r="AT3405" s="11"/>
      <c r="AU3405" s="88"/>
    </row>
    <row r="3406" spans="3:47" outlineLevel="2" x14ac:dyDescent="0.2">
      <c r="C3406" s="119" t="s">
        <v>152</v>
      </c>
      <c r="D3406" s="167" t="s">
        <v>152</v>
      </c>
      <c r="E3406" s="11"/>
      <c r="F3406" s="175" t="s">
        <v>152</v>
      </c>
      <c r="G3406" s="16" t="s">
        <v>130</v>
      </c>
      <c r="H3406" s="172">
        <v>0</v>
      </c>
      <c r="I3406" s="173">
        <v>1</v>
      </c>
      <c r="J3406" s="173">
        <v>0</v>
      </c>
      <c r="K3406" s="174">
        <v>0</v>
      </c>
      <c r="L3406" s="11"/>
      <c r="M3406" s="11"/>
      <c r="N3406" s="11"/>
      <c r="O3406" s="11"/>
      <c r="P3406" s="149"/>
      <c r="Q3406" s="164"/>
      <c r="V3406" s="165"/>
      <c r="W3406" s="150"/>
      <c r="X3406" s="150"/>
      <c r="Y3406" s="150"/>
      <c r="Z3406" s="150"/>
      <c r="AA3406" s="150"/>
      <c r="AB3406" s="150"/>
      <c r="AC3406" s="150"/>
      <c r="AD3406" s="150"/>
      <c r="AE3406" s="150"/>
      <c r="AF3406" s="150"/>
      <c r="AG3406" s="11"/>
      <c r="AH3406" s="11"/>
      <c r="AI3406" s="11"/>
      <c r="AT3406" s="11"/>
      <c r="AU3406" s="88"/>
    </row>
    <row r="3407" spans="3:47" outlineLevel="2" x14ac:dyDescent="0.2">
      <c r="C3407" s="119" t="s">
        <v>152</v>
      </c>
      <c r="D3407" s="167" t="s">
        <v>152</v>
      </c>
      <c r="E3407" s="11"/>
      <c r="F3407" s="176" t="s">
        <v>152</v>
      </c>
      <c r="G3407" s="177" t="s">
        <v>130</v>
      </c>
      <c r="H3407" s="178">
        <v>0</v>
      </c>
      <c r="I3407" s="179">
        <v>1</v>
      </c>
      <c r="J3407" s="179">
        <v>0</v>
      </c>
      <c r="K3407" s="180">
        <v>0</v>
      </c>
      <c r="L3407" s="11"/>
      <c r="M3407" s="11"/>
      <c r="N3407" s="11"/>
      <c r="O3407" s="11"/>
      <c r="P3407" s="149"/>
      <c r="Q3407" s="164"/>
      <c r="V3407" s="165"/>
      <c r="W3407" s="150"/>
      <c r="X3407" s="150"/>
      <c r="Y3407" s="150"/>
      <c r="Z3407" s="150"/>
      <c r="AA3407" s="150"/>
      <c r="AB3407" s="150"/>
      <c r="AC3407" s="150"/>
      <c r="AD3407" s="150"/>
      <c r="AE3407" s="150"/>
      <c r="AF3407" s="150"/>
      <c r="AG3407" s="11"/>
      <c r="AH3407" s="11"/>
      <c r="AI3407" s="11"/>
      <c r="AT3407" s="11"/>
      <c r="AU3407" s="88"/>
    </row>
    <row r="3408" spans="3:47" outlineLevel="2" x14ac:dyDescent="0.2">
      <c r="C3408" s="119" t="s">
        <v>152</v>
      </c>
      <c r="D3408" s="167" t="s">
        <v>152</v>
      </c>
      <c r="E3408" s="11"/>
      <c r="F3408" s="125" t="s">
        <v>152</v>
      </c>
      <c r="G3408" s="168" t="s">
        <v>130</v>
      </c>
      <c r="H3408" s="172">
        <v>0</v>
      </c>
      <c r="I3408" s="173">
        <v>1</v>
      </c>
      <c r="J3408" s="173">
        <v>0</v>
      </c>
      <c r="K3408" s="174">
        <v>0</v>
      </c>
      <c r="L3408" s="11"/>
      <c r="M3408" s="11"/>
      <c r="N3408" s="11"/>
      <c r="O3408" s="11"/>
      <c r="P3408" s="149"/>
      <c r="Q3408" s="164"/>
      <c r="V3408" s="165"/>
      <c r="W3408" s="150"/>
      <c r="X3408" s="150"/>
      <c r="Y3408" s="150"/>
      <c r="Z3408" s="150"/>
      <c r="AA3408" s="150"/>
      <c r="AB3408" s="150"/>
      <c r="AC3408" s="150"/>
      <c r="AD3408" s="150"/>
      <c r="AE3408" s="150"/>
      <c r="AF3408" s="150"/>
      <c r="AG3408" s="11"/>
      <c r="AH3408" s="11"/>
      <c r="AI3408" s="11"/>
      <c r="AT3408" s="11"/>
      <c r="AU3408" s="88"/>
    </row>
    <row r="3409" spans="3:47" outlineLevel="2" x14ac:dyDescent="0.2">
      <c r="C3409" s="119" t="s">
        <v>152</v>
      </c>
      <c r="D3409" s="167" t="s">
        <v>152</v>
      </c>
      <c r="E3409" s="11"/>
      <c r="F3409" s="134" t="s">
        <v>152</v>
      </c>
      <c r="G3409" s="16" t="s">
        <v>130</v>
      </c>
      <c r="H3409" s="172">
        <v>0</v>
      </c>
      <c r="I3409" s="173">
        <v>1</v>
      </c>
      <c r="J3409" s="173">
        <v>0</v>
      </c>
      <c r="K3409" s="174">
        <v>0</v>
      </c>
      <c r="L3409" s="11"/>
      <c r="M3409" s="11"/>
      <c r="N3409" s="11"/>
      <c r="O3409" s="11"/>
      <c r="P3409" s="149"/>
      <c r="Q3409" s="164"/>
      <c r="V3409" s="165"/>
      <c r="W3409" s="150"/>
      <c r="X3409" s="150"/>
      <c r="Y3409" s="150"/>
      <c r="Z3409" s="150"/>
      <c r="AA3409" s="150"/>
      <c r="AB3409" s="150"/>
      <c r="AC3409" s="150"/>
      <c r="AD3409" s="150"/>
      <c r="AE3409" s="150"/>
      <c r="AF3409" s="150"/>
      <c r="AG3409" s="11"/>
      <c r="AH3409" s="11"/>
      <c r="AI3409" s="11"/>
      <c r="AT3409" s="11"/>
      <c r="AU3409" s="88"/>
    </row>
    <row r="3410" spans="3:47" outlineLevel="2" x14ac:dyDescent="0.2">
      <c r="C3410" s="119" t="s">
        <v>152</v>
      </c>
      <c r="D3410" s="167" t="s">
        <v>152</v>
      </c>
      <c r="E3410" s="11"/>
      <c r="F3410" s="134" t="s">
        <v>152</v>
      </c>
      <c r="G3410" s="16" t="s">
        <v>130</v>
      </c>
      <c r="H3410" s="172">
        <v>0</v>
      </c>
      <c r="I3410" s="173">
        <v>1</v>
      </c>
      <c r="J3410" s="173">
        <v>0</v>
      </c>
      <c r="K3410" s="174">
        <v>0</v>
      </c>
      <c r="L3410" s="11"/>
      <c r="M3410" s="11"/>
      <c r="N3410" s="11"/>
      <c r="O3410" s="11"/>
      <c r="P3410" s="149"/>
      <c r="Q3410" s="164"/>
      <c r="V3410" s="165"/>
      <c r="W3410" s="150"/>
      <c r="X3410" s="150"/>
      <c r="Y3410" s="150"/>
      <c r="Z3410" s="150"/>
      <c r="AA3410" s="150"/>
      <c r="AB3410" s="150"/>
      <c r="AC3410" s="150"/>
      <c r="AD3410" s="150"/>
      <c r="AE3410" s="150"/>
      <c r="AF3410" s="150"/>
      <c r="AG3410" s="11"/>
      <c r="AH3410" s="11"/>
      <c r="AI3410" s="11"/>
      <c r="AT3410" s="11"/>
      <c r="AU3410" s="88"/>
    </row>
    <row r="3411" spans="3:47" outlineLevel="2" x14ac:dyDescent="0.2">
      <c r="C3411" s="119" t="s">
        <v>152</v>
      </c>
      <c r="D3411" s="167" t="s">
        <v>152</v>
      </c>
      <c r="E3411" s="11"/>
      <c r="F3411" s="134" t="s">
        <v>152</v>
      </c>
      <c r="G3411" s="16" t="s">
        <v>130</v>
      </c>
      <c r="H3411" s="172">
        <v>0</v>
      </c>
      <c r="I3411" s="173">
        <v>1</v>
      </c>
      <c r="J3411" s="173">
        <v>0</v>
      </c>
      <c r="K3411" s="174">
        <v>0</v>
      </c>
      <c r="L3411" s="11"/>
      <c r="M3411" s="11"/>
      <c r="N3411" s="11"/>
      <c r="O3411" s="11"/>
      <c r="P3411" s="149"/>
      <c r="Q3411" s="164"/>
      <c r="V3411" s="165"/>
      <c r="W3411" s="150"/>
      <c r="X3411" s="150"/>
      <c r="Y3411" s="150"/>
      <c r="Z3411" s="150"/>
      <c r="AA3411" s="150"/>
      <c r="AB3411" s="150"/>
      <c r="AC3411" s="150"/>
      <c r="AD3411" s="150"/>
      <c r="AE3411" s="150"/>
      <c r="AF3411" s="150"/>
      <c r="AG3411" s="11"/>
      <c r="AH3411" s="11"/>
      <c r="AI3411" s="11"/>
      <c r="AT3411" s="11"/>
      <c r="AU3411" s="88"/>
    </row>
    <row r="3412" spans="3:47" outlineLevel="2" x14ac:dyDescent="0.2">
      <c r="C3412" s="119" t="s">
        <v>152</v>
      </c>
      <c r="D3412" s="167" t="s">
        <v>152</v>
      </c>
      <c r="E3412" s="11"/>
      <c r="F3412" s="134" t="s">
        <v>152</v>
      </c>
      <c r="G3412" s="16" t="s">
        <v>130</v>
      </c>
      <c r="H3412" s="172">
        <v>0</v>
      </c>
      <c r="I3412" s="173">
        <v>1</v>
      </c>
      <c r="J3412" s="173">
        <v>0</v>
      </c>
      <c r="K3412" s="174">
        <v>0</v>
      </c>
      <c r="L3412" s="11"/>
      <c r="M3412" s="11"/>
      <c r="N3412" s="11"/>
      <c r="O3412" s="11"/>
      <c r="P3412" s="149"/>
      <c r="Q3412" s="164"/>
      <c r="V3412" s="165"/>
      <c r="W3412" s="150"/>
      <c r="X3412" s="150"/>
      <c r="Y3412" s="150"/>
      <c r="Z3412" s="150"/>
      <c r="AA3412" s="150"/>
      <c r="AB3412" s="150"/>
      <c r="AC3412" s="150"/>
      <c r="AD3412" s="150"/>
      <c r="AE3412" s="150"/>
      <c r="AF3412" s="150"/>
      <c r="AG3412" s="11"/>
      <c r="AH3412" s="11"/>
      <c r="AI3412" s="11"/>
      <c r="AT3412" s="11"/>
      <c r="AU3412" s="88"/>
    </row>
    <row r="3413" spans="3:47" outlineLevel="2" x14ac:dyDescent="0.2">
      <c r="C3413" s="119" t="s">
        <v>152</v>
      </c>
      <c r="D3413" s="167" t="s">
        <v>152</v>
      </c>
      <c r="E3413" s="11"/>
      <c r="F3413" s="134" t="s">
        <v>152</v>
      </c>
      <c r="G3413" s="16" t="s">
        <v>130</v>
      </c>
      <c r="H3413" s="172">
        <v>0</v>
      </c>
      <c r="I3413" s="173">
        <v>1</v>
      </c>
      <c r="J3413" s="173">
        <v>0</v>
      </c>
      <c r="K3413" s="174">
        <v>0</v>
      </c>
      <c r="L3413" s="11"/>
      <c r="M3413" s="11"/>
      <c r="N3413" s="11"/>
      <c r="O3413" s="11"/>
      <c r="P3413" s="149"/>
      <c r="Q3413" s="164"/>
      <c r="V3413" s="165"/>
      <c r="W3413" s="150"/>
      <c r="X3413" s="181"/>
      <c r="Y3413" s="150"/>
      <c r="Z3413" s="150"/>
      <c r="AA3413" s="150"/>
      <c r="AB3413" s="150"/>
      <c r="AC3413" s="150"/>
      <c r="AD3413" s="150"/>
      <c r="AE3413" s="150"/>
      <c r="AF3413" s="150"/>
      <c r="AG3413" s="11"/>
      <c r="AH3413" s="11"/>
      <c r="AI3413" s="11"/>
      <c r="AT3413" s="11"/>
      <c r="AU3413" s="88"/>
    </row>
    <row r="3414" spans="3:47" outlineLevel="2" x14ac:dyDescent="0.2">
      <c r="C3414" s="119" t="s">
        <v>152</v>
      </c>
      <c r="D3414" s="167" t="s">
        <v>152</v>
      </c>
      <c r="E3414" s="11"/>
      <c r="F3414" s="134" t="s">
        <v>152</v>
      </c>
      <c r="G3414" s="16" t="s">
        <v>130</v>
      </c>
      <c r="H3414" s="172">
        <v>0</v>
      </c>
      <c r="I3414" s="173">
        <v>1</v>
      </c>
      <c r="J3414" s="173">
        <v>0</v>
      </c>
      <c r="K3414" s="174">
        <v>0</v>
      </c>
      <c r="L3414" s="11"/>
      <c r="M3414" s="11"/>
      <c r="N3414" s="11"/>
      <c r="O3414" s="11"/>
      <c r="P3414" s="149"/>
      <c r="Q3414" s="164"/>
      <c r="V3414" s="165"/>
      <c r="W3414" s="150"/>
      <c r="X3414" s="150"/>
      <c r="Y3414" s="150"/>
      <c r="Z3414" s="150"/>
      <c r="AA3414" s="150"/>
      <c r="AB3414" s="150"/>
      <c r="AC3414" s="150"/>
      <c r="AD3414" s="150"/>
      <c r="AE3414" s="150"/>
      <c r="AF3414" s="150"/>
      <c r="AG3414" s="11"/>
      <c r="AH3414" s="11"/>
      <c r="AI3414" s="11"/>
      <c r="AT3414" s="11"/>
      <c r="AU3414" s="88"/>
    </row>
    <row r="3415" spans="3:47" outlineLevel="2" x14ac:dyDescent="0.2">
      <c r="C3415" s="119" t="s">
        <v>152</v>
      </c>
      <c r="D3415" s="167" t="s">
        <v>152</v>
      </c>
      <c r="E3415" s="11"/>
      <c r="F3415" s="134" t="s">
        <v>152</v>
      </c>
      <c r="G3415" s="16" t="s">
        <v>130</v>
      </c>
      <c r="H3415" s="172">
        <v>0</v>
      </c>
      <c r="I3415" s="173">
        <v>1</v>
      </c>
      <c r="J3415" s="173">
        <v>0</v>
      </c>
      <c r="K3415" s="174">
        <v>0</v>
      </c>
      <c r="L3415" s="11"/>
      <c r="M3415" s="11"/>
      <c r="N3415" s="11"/>
      <c r="O3415" s="11"/>
      <c r="P3415" s="149"/>
      <c r="Q3415" s="164"/>
      <c r="V3415" s="165"/>
      <c r="W3415" s="150"/>
      <c r="X3415" s="150"/>
      <c r="Y3415" s="150"/>
      <c r="Z3415" s="150"/>
      <c r="AA3415" s="150"/>
      <c r="AB3415" s="150"/>
      <c r="AC3415" s="150"/>
      <c r="AD3415" s="150"/>
      <c r="AE3415" s="150"/>
      <c r="AF3415" s="150"/>
      <c r="AG3415" s="11"/>
      <c r="AH3415" s="11"/>
      <c r="AI3415" s="11"/>
      <c r="AT3415" s="11"/>
      <c r="AU3415" s="88"/>
    </row>
    <row r="3416" spans="3:47" outlineLevel="2" x14ac:dyDescent="0.2">
      <c r="C3416" s="119" t="s">
        <v>152</v>
      </c>
      <c r="D3416" s="167" t="s">
        <v>152</v>
      </c>
      <c r="E3416" s="11"/>
      <c r="F3416" s="134" t="s">
        <v>152</v>
      </c>
      <c r="G3416" s="16" t="s">
        <v>130</v>
      </c>
      <c r="H3416" s="172">
        <v>0</v>
      </c>
      <c r="I3416" s="173">
        <v>1</v>
      </c>
      <c r="J3416" s="173">
        <v>0</v>
      </c>
      <c r="K3416" s="174">
        <v>0</v>
      </c>
      <c r="L3416" s="11"/>
      <c r="M3416" s="11"/>
      <c r="N3416" s="11"/>
      <c r="O3416" s="11"/>
      <c r="P3416" s="149"/>
      <c r="Q3416" s="164"/>
      <c r="V3416" s="165"/>
      <c r="W3416" s="150"/>
      <c r="X3416" s="150"/>
      <c r="Y3416" s="150"/>
      <c r="Z3416" s="150"/>
      <c r="AA3416" s="150"/>
      <c r="AB3416" s="150"/>
      <c r="AC3416" s="150"/>
      <c r="AD3416" s="150"/>
      <c r="AE3416" s="150"/>
      <c r="AF3416" s="150"/>
      <c r="AG3416" s="11"/>
      <c r="AH3416" s="11"/>
      <c r="AI3416" s="11"/>
      <c r="AT3416" s="11"/>
      <c r="AU3416" s="88"/>
    </row>
    <row r="3417" spans="3:47" outlineLevel="2" x14ac:dyDescent="0.2">
      <c r="C3417" s="119" t="s">
        <v>152</v>
      </c>
      <c r="D3417" s="167" t="s">
        <v>152</v>
      </c>
      <c r="E3417" s="11"/>
      <c r="F3417" s="140" t="s">
        <v>152</v>
      </c>
      <c r="G3417" s="177" t="s">
        <v>130</v>
      </c>
      <c r="H3417" s="178">
        <v>0</v>
      </c>
      <c r="I3417" s="179">
        <v>1</v>
      </c>
      <c r="J3417" s="179">
        <v>0</v>
      </c>
      <c r="K3417" s="180">
        <v>0</v>
      </c>
      <c r="L3417" s="11"/>
      <c r="M3417" s="11"/>
      <c r="N3417" s="11"/>
      <c r="O3417" s="11"/>
      <c r="P3417" s="149"/>
      <c r="Q3417" s="164"/>
      <c r="V3417" s="165"/>
      <c r="W3417" s="150"/>
      <c r="X3417" s="150"/>
      <c r="Y3417" s="150"/>
      <c r="Z3417" s="150"/>
      <c r="AA3417" s="150"/>
      <c r="AB3417" s="150"/>
      <c r="AC3417" s="150"/>
      <c r="AD3417" s="150"/>
      <c r="AE3417" s="150"/>
      <c r="AF3417" s="150"/>
      <c r="AG3417" s="150"/>
      <c r="AH3417" s="150"/>
      <c r="AI3417" s="150"/>
      <c r="AT3417" s="11"/>
      <c r="AU3417" s="88"/>
    </row>
    <row r="3418" spans="3:47" outlineLevel="2" x14ac:dyDescent="0.2">
      <c r="C3418" s="119" t="s">
        <v>152</v>
      </c>
      <c r="D3418" s="11"/>
      <c r="E3418" s="11"/>
      <c r="F3418" s="11"/>
      <c r="G3418" s="11"/>
      <c r="H3418" s="11"/>
      <c r="I3418" s="11"/>
      <c r="J3418" s="11"/>
      <c r="K3418" s="11"/>
      <c r="L3418" s="11"/>
      <c r="M3418" s="11"/>
      <c r="N3418" s="11"/>
      <c r="O3418" s="11"/>
      <c r="P3418" s="149"/>
      <c r="Q3418" s="16"/>
      <c r="R3418" s="182"/>
      <c r="S3418" s="182"/>
      <c r="T3418" s="182"/>
      <c r="U3418" s="182"/>
      <c r="V3418" s="183"/>
      <c r="W3418" s="150"/>
      <c r="X3418" s="150"/>
      <c r="Y3418" s="150"/>
      <c r="Z3418" s="150"/>
      <c r="AA3418" s="150"/>
      <c r="AB3418" s="150"/>
      <c r="AC3418" s="150"/>
      <c r="AD3418" s="150"/>
      <c r="AE3418" s="150"/>
      <c r="AF3418" s="150"/>
      <c r="AG3418" s="150"/>
      <c r="AH3418" s="150"/>
      <c r="AI3418" s="150"/>
      <c r="AT3418" s="11"/>
      <c r="AU3418" s="88"/>
    </row>
    <row r="3419" spans="3:47" outlineLevel="1" x14ac:dyDescent="0.2">
      <c r="C3419" s="119" t="s">
        <v>152</v>
      </c>
      <c r="D3419" s="11"/>
      <c r="E3419" s="162" t="s">
        <v>185</v>
      </c>
      <c r="F3419" s="121"/>
      <c r="G3419" s="121"/>
      <c r="H3419" s="121"/>
      <c r="I3419" s="121"/>
      <c r="J3419" s="121"/>
      <c r="K3419" s="121"/>
      <c r="L3419" s="121"/>
      <c r="M3419" s="121"/>
      <c r="N3419" s="121"/>
      <c r="O3419" s="121"/>
      <c r="P3419" s="121"/>
      <c r="Q3419" s="122"/>
      <c r="R3419" s="123"/>
      <c r="S3419" s="123"/>
      <c r="T3419" s="123"/>
      <c r="U3419" s="123"/>
      <c r="V3419" s="123"/>
      <c r="W3419" s="123"/>
      <c r="X3419" s="123"/>
      <c r="Y3419" s="123"/>
      <c r="Z3419" s="123"/>
      <c r="AA3419" s="123"/>
      <c r="AB3419" s="123"/>
      <c r="AC3419" s="123"/>
      <c r="AD3419" s="123"/>
      <c r="AE3419" s="123"/>
      <c r="AF3419" s="123"/>
      <c r="AG3419" s="123"/>
      <c r="AH3419" s="123"/>
      <c r="AI3419" s="123"/>
      <c r="AT3419" s="11"/>
      <c r="AU3419" s="88"/>
    </row>
    <row r="3420" spans="3:47" outlineLevel="2" x14ac:dyDescent="0.2">
      <c r="C3420" s="119" t="s">
        <v>152</v>
      </c>
      <c r="D3420" s="11"/>
      <c r="E3420" s="125"/>
      <c r="F3420" s="127" t="s">
        <v>5</v>
      </c>
      <c r="G3420" s="127"/>
      <c r="H3420" s="127"/>
      <c r="I3420" s="127"/>
      <c r="J3420" s="127"/>
      <c r="K3420" s="127"/>
      <c r="L3420" s="127"/>
      <c r="M3420" s="127"/>
      <c r="N3420" s="127"/>
      <c r="O3420" s="127"/>
      <c r="P3420" s="152"/>
      <c r="Q3420" s="128" t="s">
        <v>110</v>
      </c>
      <c r="R3420" s="184"/>
      <c r="S3420" s="185"/>
      <c r="T3420" s="185"/>
      <c r="U3420" s="186">
        <v>0</v>
      </c>
      <c r="V3420" s="186">
        <v>0</v>
      </c>
      <c r="W3420" s="187">
        <v>0</v>
      </c>
      <c r="X3420" s="186">
        <v>0</v>
      </c>
      <c r="Y3420" s="185">
        <v>0</v>
      </c>
      <c r="Z3420" s="185">
        <v>0</v>
      </c>
      <c r="AA3420" s="185">
        <v>0</v>
      </c>
      <c r="AB3420" s="185">
        <v>0</v>
      </c>
      <c r="AC3420" s="185">
        <v>0</v>
      </c>
      <c r="AD3420" s="185">
        <v>0</v>
      </c>
      <c r="AE3420" s="185">
        <v>0</v>
      </c>
      <c r="AF3420" s="185">
        <v>0</v>
      </c>
      <c r="AG3420" s="185">
        <v>0</v>
      </c>
      <c r="AH3420" s="188">
        <v>0</v>
      </c>
      <c r="AI3420" s="188">
        <v>0</v>
      </c>
      <c r="AT3420" s="11"/>
      <c r="AU3420" s="88"/>
    </row>
    <row r="3421" spans="3:47" outlineLevel="2" x14ac:dyDescent="0.2">
      <c r="C3421" s="119" t="s">
        <v>152</v>
      </c>
      <c r="D3421" s="11"/>
      <c r="E3421" s="134"/>
      <c r="F3421" s="11" t="s">
        <v>129</v>
      </c>
      <c r="G3421" s="11"/>
      <c r="H3421" s="11"/>
      <c r="I3421" s="11"/>
      <c r="J3421" s="11"/>
      <c r="K3421" s="11"/>
      <c r="L3421" s="11"/>
      <c r="M3421" s="11"/>
      <c r="N3421" s="11"/>
      <c r="O3421" s="11"/>
      <c r="P3421" s="149"/>
      <c r="Q3421" s="135" t="s">
        <v>110</v>
      </c>
      <c r="R3421" s="189"/>
      <c r="S3421" s="190"/>
      <c r="T3421" s="190"/>
      <c r="U3421" s="191">
        <v>0</v>
      </c>
      <c r="V3421" s="191">
        <v>0</v>
      </c>
      <c r="W3421" s="192">
        <v>0</v>
      </c>
      <c r="X3421" s="191">
        <v>0</v>
      </c>
      <c r="Y3421" s="190">
        <v>0</v>
      </c>
      <c r="Z3421" s="190">
        <v>0</v>
      </c>
      <c r="AA3421" s="190">
        <v>0</v>
      </c>
      <c r="AB3421" s="190">
        <v>0</v>
      </c>
      <c r="AC3421" s="190">
        <v>0</v>
      </c>
      <c r="AD3421" s="190">
        <v>0</v>
      </c>
      <c r="AE3421" s="190">
        <v>0</v>
      </c>
      <c r="AF3421" s="190">
        <v>0</v>
      </c>
      <c r="AG3421" s="190">
        <v>0</v>
      </c>
      <c r="AH3421" s="193">
        <v>0</v>
      </c>
      <c r="AI3421" s="193">
        <v>0</v>
      </c>
      <c r="AT3421" s="11"/>
      <c r="AU3421" s="88"/>
    </row>
    <row r="3422" spans="3:47" outlineLevel="2" x14ac:dyDescent="0.2">
      <c r="C3422" s="119" t="s">
        <v>152</v>
      </c>
      <c r="D3422" s="11"/>
      <c r="E3422" s="140"/>
      <c r="F3422" s="142" t="s">
        <v>128</v>
      </c>
      <c r="G3422" s="142"/>
      <c r="H3422" s="142"/>
      <c r="I3422" s="142"/>
      <c r="J3422" s="142"/>
      <c r="K3422" s="142"/>
      <c r="L3422" s="142"/>
      <c r="M3422" s="142"/>
      <c r="N3422" s="142"/>
      <c r="O3422" s="142"/>
      <c r="P3422" s="155"/>
      <c r="Q3422" s="143" t="s">
        <v>110</v>
      </c>
      <c r="R3422" s="194"/>
      <c r="S3422" s="195"/>
      <c r="T3422" s="195"/>
      <c r="U3422" s="196">
        <v>0</v>
      </c>
      <c r="V3422" s="196">
        <v>0</v>
      </c>
      <c r="W3422" s="197">
        <v>0</v>
      </c>
      <c r="X3422" s="196">
        <v>0</v>
      </c>
      <c r="Y3422" s="195">
        <v>0</v>
      </c>
      <c r="Z3422" s="195">
        <v>0</v>
      </c>
      <c r="AA3422" s="195">
        <v>0</v>
      </c>
      <c r="AB3422" s="195">
        <v>0</v>
      </c>
      <c r="AC3422" s="195">
        <v>0</v>
      </c>
      <c r="AD3422" s="195">
        <v>0</v>
      </c>
      <c r="AE3422" s="195">
        <v>0</v>
      </c>
      <c r="AF3422" s="195">
        <v>0</v>
      </c>
      <c r="AG3422" s="195">
        <v>0</v>
      </c>
      <c r="AH3422" s="198">
        <v>0</v>
      </c>
      <c r="AI3422" s="198">
        <v>0</v>
      </c>
      <c r="AT3422" s="11"/>
      <c r="AU3422" s="88"/>
    </row>
    <row r="3423" spans="3:47" outlineLevel="2" x14ac:dyDescent="0.2">
      <c r="C3423" s="119" t="s">
        <v>152</v>
      </c>
      <c r="D3423" s="199"/>
      <c r="E3423" s="199"/>
      <c r="F3423" s="199"/>
      <c r="G3423" s="199"/>
      <c r="H3423" s="199"/>
      <c r="I3423" s="199"/>
      <c r="J3423" s="199"/>
      <c r="K3423" s="199"/>
      <c r="L3423" s="199"/>
      <c r="M3423" s="199"/>
      <c r="N3423" s="199"/>
      <c r="O3423" s="199"/>
      <c r="P3423" s="200"/>
      <c r="Q3423" s="16"/>
      <c r="R3423" s="201"/>
      <c r="S3423" s="201"/>
      <c r="T3423" s="201"/>
      <c r="U3423" s="201"/>
      <c r="V3423" s="201"/>
      <c r="W3423" s="201"/>
      <c r="X3423" s="201"/>
      <c r="Y3423" s="201"/>
      <c r="Z3423" s="201"/>
      <c r="AA3423" s="201"/>
      <c r="AB3423" s="201"/>
      <c r="AC3423" s="201"/>
      <c r="AD3423" s="201"/>
      <c r="AE3423" s="201"/>
      <c r="AF3423" s="201"/>
      <c r="AG3423" s="201"/>
      <c r="AH3423" s="201"/>
      <c r="AI3423" s="201"/>
      <c r="AT3423" s="11"/>
      <c r="AU3423" s="88"/>
    </row>
    <row r="3424" spans="3:47" outlineLevel="1" x14ac:dyDescent="0.2">
      <c r="C3424" s="119" t="s">
        <v>152</v>
      </c>
      <c r="D3424" s="11"/>
      <c r="E3424" s="202" t="s">
        <v>186</v>
      </c>
      <c r="F3424" s="203"/>
      <c r="G3424" s="203"/>
      <c r="H3424" s="203"/>
      <c r="I3424" s="203"/>
      <c r="J3424" s="203"/>
      <c r="K3424" s="203"/>
      <c r="L3424" s="203"/>
      <c r="M3424" s="203"/>
      <c r="N3424" s="203"/>
      <c r="O3424" s="203"/>
      <c r="P3424" s="203"/>
      <c r="Q3424" s="204"/>
      <c r="R3424" s="205"/>
      <c r="S3424" s="205"/>
      <c r="T3424" s="205"/>
      <c r="U3424" s="205"/>
      <c r="V3424" s="205"/>
      <c r="W3424" s="205"/>
      <c r="X3424" s="205"/>
      <c r="Y3424" s="205"/>
      <c r="Z3424" s="205"/>
      <c r="AA3424" s="205"/>
      <c r="AB3424" s="205"/>
      <c r="AC3424" s="205"/>
      <c r="AD3424" s="205"/>
      <c r="AE3424" s="205"/>
      <c r="AF3424" s="205"/>
      <c r="AG3424" s="205"/>
      <c r="AH3424" s="205"/>
      <c r="AI3424" s="205"/>
      <c r="AT3424" s="11"/>
      <c r="AU3424" s="88"/>
    </row>
    <row r="3425" spans="3:47" outlineLevel="2" x14ac:dyDescent="0.2">
      <c r="C3425" s="119" t="s">
        <v>152</v>
      </c>
      <c r="D3425" s="206" t="s">
        <v>187</v>
      </c>
      <c r="E3425" t="s">
        <v>127</v>
      </c>
      <c r="AT3425" s="11"/>
      <c r="AU3425" s="88"/>
    </row>
    <row r="3426" spans="3:47" outlineLevel="2" x14ac:dyDescent="0.2">
      <c r="C3426" s="119" t="s">
        <v>152</v>
      </c>
      <c r="D3426" s="206" t="s">
        <v>187</v>
      </c>
      <c r="E3426" s="125"/>
      <c r="F3426" s="207" t="s">
        <v>5</v>
      </c>
      <c r="G3426" s="207"/>
      <c r="H3426" s="207"/>
      <c r="I3426" s="158" t="s">
        <v>57</v>
      </c>
      <c r="J3426" s="207"/>
      <c r="K3426" s="207"/>
      <c r="L3426" s="207"/>
      <c r="M3426" s="207"/>
      <c r="N3426" s="207"/>
      <c r="O3426" s="207"/>
      <c r="P3426" s="208"/>
      <c r="Q3426" s="209" t="s">
        <v>110</v>
      </c>
      <c r="R3426" s="210"/>
      <c r="S3426" s="211"/>
      <c r="T3426" s="211"/>
      <c r="U3426" s="212">
        <v>0</v>
      </c>
      <c r="V3426" s="212">
        <v>0</v>
      </c>
      <c r="W3426" s="211">
        <v>0</v>
      </c>
      <c r="X3426" s="212">
        <v>0</v>
      </c>
      <c r="Y3426" s="211">
        <v>0</v>
      </c>
      <c r="Z3426" s="211">
        <v>0</v>
      </c>
      <c r="AA3426" s="211">
        <v>0</v>
      </c>
      <c r="AB3426" s="211">
        <v>0</v>
      </c>
      <c r="AC3426" s="211">
        <v>0</v>
      </c>
      <c r="AD3426" s="211">
        <v>0</v>
      </c>
      <c r="AE3426" s="211">
        <v>0</v>
      </c>
      <c r="AF3426" s="211">
        <v>0</v>
      </c>
      <c r="AG3426" s="211">
        <v>0</v>
      </c>
      <c r="AH3426" s="213">
        <v>0</v>
      </c>
      <c r="AI3426" s="213">
        <v>0</v>
      </c>
      <c r="AT3426" s="11"/>
      <c r="AU3426" s="88"/>
    </row>
    <row r="3427" spans="3:47" outlineLevel="2" x14ac:dyDescent="0.2">
      <c r="C3427" s="119" t="s">
        <v>152</v>
      </c>
      <c r="D3427" s="206" t="s">
        <v>187</v>
      </c>
      <c r="E3427" s="134"/>
      <c r="F3427" s="124" t="s">
        <v>129</v>
      </c>
      <c r="G3427" s="124"/>
      <c r="H3427" s="124"/>
      <c r="I3427" s="72" t="s">
        <v>62</v>
      </c>
      <c r="J3427" s="124"/>
      <c r="K3427" s="124"/>
      <c r="L3427" s="124"/>
      <c r="M3427" s="124"/>
      <c r="N3427" s="124"/>
      <c r="O3427" s="124"/>
      <c r="P3427" s="214"/>
      <c r="Q3427" s="215" t="s">
        <v>110</v>
      </c>
      <c r="R3427" s="216"/>
      <c r="S3427" s="217"/>
      <c r="T3427" s="217"/>
      <c r="U3427" s="218">
        <v>0</v>
      </c>
      <c r="V3427" s="218">
        <v>0</v>
      </c>
      <c r="W3427" s="217">
        <v>0</v>
      </c>
      <c r="X3427" s="218">
        <v>0</v>
      </c>
      <c r="Y3427" s="217">
        <v>0</v>
      </c>
      <c r="Z3427" s="217">
        <v>0</v>
      </c>
      <c r="AA3427" s="217">
        <v>0</v>
      </c>
      <c r="AB3427" s="217">
        <v>0</v>
      </c>
      <c r="AC3427" s="217">
        <v>0</v>
      </c>
      <c r="AD3427" s="217">
        <v>0</v>
      </c>
      <c r="AE3427" s="217">
        <v>0</v>
      </c>
      <c r="AF3427" s="217">
        <v>0</v>
      </c>
      <c r="AG3427" s="217">
        <v>0</v>
      </c>
      <c r="AH3427" s="219">
        <v>0</v>
      </c>
      <c r="AI3427" s="219">
        <v>0</v>
      </c>
      <c r="AT3427" s="11"/>
      <c r="AU3427" s="88"/>
    </row>
    <row r="3428" spans="3:47" outlineLevel="2" x14ac:dyDescent="0.2">
      <c r="C3428" s="119" t="s">
        <v>152</v>
      </c>
      <c r="D3428" s="206" t="s">
        <v>187</v>
      </c>
      <c r="E3428" s="140"/>
      <c r="F3428" s="220" t="s">
        <v>128</v>
      </c>
      <c r="G3428" s="220"/>
      <c r="H3428" s="220"/>
      <c r="I3428" s="161" t="s">
        <v>188</v>
      </c>
      <c r="J3428" s="220"/>
      <c r="K3428" s="220"/>
      <c r="L3428" s="220"/>
      <c r="M3428" s="220"/>
      <c r="N3428" s="220"/>
      <c r="O3428" s="220"/>
      <c r="P3428" s="221"/>
      <c r="Q3428" s="222" t="s">
        <v>110</v>
      </c>
      <c r="R3428" s="223"/>
      <c r="S3428" s="224"/>
      <c r="T3428" s="224"/>
      <c r="U3428" s="225">
        <v>0</v>
      </c>
      <c r="V3428" s="225">
        <v>0</v>
      </c>
      <c r="W3428" s="224">
        <v>0</v>
      </c>
      <c r="X3428" s="225">
        <v>0</v>
      </c>
      <c r="Y3428" s="224">
        <v>0</v>
      </c>
      <c r="Z3428" s="224">
        <v>0</v>
      </c>
      <c r="AA3428" s="224">
        <v>0</v>
      </c>
      <c r="AB3428" s="224">
        <v>0</v>
      </c>
      <c r="AC3428" s="224">
        <v>0</v>
      </c>
      <c r="AD3428" s="224">
        <v>0</v>
      </c>
      <c r="AE3428" s="224">
        <v>0</v>
      </c>
      <c r="AF3428" s="224">
        <v>0</v>
      </c>
      <c r="AG3428" s="224">
        <v>0</v>
      </c>
      <c r="AH3428" s="226">
        <v>0</v>
      </c>
      <c r="AI3428" s="226">
        <v>0</v>
      </c>
      <c r="AT3428" s="11"/>
      <c r="AU3428" s="88"/>
    </row>
    <row r="3429" spans="3:47" outlineLevel="2" x14ac:dyDescent="0.2">
      <c r="C3429" s="119" t="s">
        <v>152</v>
      </c>
      <c r="D3429" s="206" t="s">
        <v>187</v>
      </c>
      <c r="E3429" t="s">
        <v>189</v>
      </c>
      <c r="F3429" s="40"/>
      <c r="G3429" s="40"/>
      <c r="H3429" s="227"/>
      <c r="I3429" s="40"/>
      <c r="J3429" s="40"/>
      <c r="K3429" s="227"/>
      <c r="L3429" s="40"/>
      <c r="M3429" s="40"/>
      <c r="N3429" s="40"/>
      <c r="O3429" s="40"/>
      <c r="P3429" s="40"/>
      <c r="Q3429" s="227"/>
      <c r="R3429" s="227"/>
      <c r="S3429" s="227"/>
      <c r="T3429" s="227"/>
      <c r="U3429" s="227"/>
      <c r="V3429" s="227"/>
      <c r="W3429" s="227"/>
      <c r="X3429" s="227"/>
      <c r="Y3429" s="227"/>
      <c r="Z3429" s="227"/>
      <c r="AA3429" s="227"/>
      <c r="AB3429" s="227"/>
      <c r="AC3429" s="227"/>
      <c r="AD3429" s="227"/>
      <c r="AE3429" s="227"/>
      <c r="AF3429" s="227"/>
      <c r="AG3429" s="227"/>
      <c r="AH3429" s="227"/>
      <c r="AI3429" s="227"/>
      <c r="AT3429" s="11"/>
      <c r="AU3429" s="88"/>
    </row>
    <row r="3430" spans="3:47" outlineLevel="2" x14ac:dyDescent="0.2">
      <c r="C3430" s="119" t="s">
        <v>152</v>
      </c>
      <c r="D3430" s="206" t="s">
        <v>187</v>
      </c>
      <c r="E3430" s="125"/>
      <c r="F3430" s="207" t="s">
        <v>5</v>
      </c>
      <c r="G3430" s="207"/>
      <c r="H3430" s="207"/>
      <c r="I3430" s="158" t="s">
        <v>57</v>
      </c>
      <c r="J3430" s="228" t="s">
        <v>152</v>
      </c>
      <c r="K3430" s="207"/>
      <c r="L3430" s="207"/>
      <c r="M3430" s="207"/>
      <c r="N3430" s="207"/>
      <c r="O3430" s="207"/>
      <c r="P3430" s="208"/>
      <c r="Q3430" s="229" t="s">
        <v>110</v>
      </c>
      <c r="R3430" s="230"/>
      <c r="S3430" s="231"/>
      <c r="T3430" s="231"/>
      <c r="U3430" s="232">
        <v>0</v>
      </c>
      <c r="V3430" s="232">
        <v>0</v>
      </c>
      <c r="W3430" s="231">
        <v>0</v>
      </c>
      <c r="X3430" s="232">
        <v>0</v>
      </c>
      <c r="Y3430" s="231">
        <v>0</v>
      </c>
      <c r="Z3430" s="231">
        <v>0</v>
      </c>
      <c r="AA3430" s="231">
        <v>0</v>
      </c>
      <c r="AB3430" s="231">
        <v>0</v>
      </c>
      <c r="AC3430" s="231">
        <v>0</v>
      </c>
      <c r="AD3430" s="231">
        <v>0</v>
      </c>
      <c r="AE3430" s="231">
        <v>0</v>
      </c>
      <c r="AF3430" s="231">
        <v>0</v>
      </c>
      <c r="AG3430" s="231">
        <v>0</v>
      </c>
      <c r="AH3430" s="233">
        <v>0</v>
      </c>
      <c r="AI3430" s="233">
        <v>0</v>
      </c>
      <c r="AT3430" s="11"/>
      <c r="AU3430" s="88"/>
    </row>
    <row r="3431" spans="3:47" outlineLevel="2" x14ac:dyDescent="0.2">
      <c r="C3431" s="119" t="s">
        <v>152</v>
      </c>
      <c r="D3431" s="206" t="s">
        <v>187</v>
      </c>
      <c r="E3431" s="134"/>
      <c r="F3431" s="124" t="s">
        <v>129</v>
      </c>
      <c r="G3431" s="124"/>
      <c r="H3431" s="124"/>
      <c r="I3431" s="72" t="s">
        <v>62</v>
      </c>
      <c r="J3431" s="234" t="s">
        <v>152</v>
      </c>
      <c r="K3431" s="124"/>
      <c r="L3431" s="124"/>
      <c r="M3431" s="124"/>
      <c r="N3431" s="124"/>
      <c r="O3431" s="124"/>
      <c r="P3431" s="214"/>
      <c r="Q3431" s="235" t="s">
        <v>110</v>
      </c>
      <c r="R3431" s="236"/>
      <c r="S3431" s="237"/>
      <c r="T3431" s="237"/>
      <c r="U3431" s="238">
        <v>0</v>
      </c>
      <c r="V3431" s="238">
        <v>0</v>
      </c>
      <c r="W3431" s="237">
        <v>0</v>
      </c>
      <c r="X3431" s="238">
        <v>0</v>
      </c>
      <c r="Y3431" s="237">
        <v>0</v>
      </c>
      <c r="Z3431" s="237">
        <v>0</v>
      </c>
      <c r="AA3431" s="237">
        <v>0</v>
      </c>
      <c r="AB3431" s="237">
        <v>0</v>
      </c>
      <c r="AC3431" s="237">
        <v>0</v>
      </c>
      <c r="AD3431" s="237">
        <v>0</v>
      </c>
      <c r="AE3431" s="237">
        <v>0</v>
      </c>
      <c r="AF3431" s="237">
        <v>0</v>
      </c>
      <c r="AG3431" s="237">
        <v>0</v>
      </c>
      <c r="AH3431" s="239">
        <v>0</v>
      </c>
      <c r="AI3431" s="239">
        <v>0</v>
      </c>
      <c r="AT3431" s="11"/>
      <c r="AU3431" s="88"/>
    </row>
    <row r="3432" spans="3:47" outlineLevel="2" x14ac:dyDescent="0.2">
      <c r="C3432" s="119" t="s">
        <v>152</v>
      </c>
      <c r="D3432" s="206" t="s">
        <v>187</v>
      </c>
      <c r="E3432" s="140"/>
      <c r="F3432" s="220" t="s">
        <v>128</v>
      </c>
      <c r="G3432" s="220"/>
      <c r="H3432" s="220"/>
      <c r="I3432" s="161" t="s">
        <v>188</v>
      </c>
      <c r="J3432" s="240" t="s">
        <v>152</v>
      </c>
      <c r="K3432" s="220"/>
      <c r="L3432" s="220"/>
      <c r="M3432" s="220"/>
      <c r="N3432" s="220"/>
      <c r="O3432" s="220"/>
      <c r="P3432" s="221"/>
      <c r="Q3432" s="241" t="s">
        <v>110</v>
      </c>
      <c r="R3432" s="242"/>
      <c r="S3432" s="243"/>
      <c r="T3432" s="243"/>
      <c r="U3432" s="244">
        <v>0</v>
      </c>
      <c r="V3432" s="244">
        <v>0</v>
      </c>
      <c r="W3432" s="243">
        <v>0</v>
      </c>
      <c r="X3432" s="244">
        <v>0</v>
      </c>
      <c r="Y3432" s="243">
        <v>0</v>
      </c>
      <c r="Z3432" s="243">
        <v>0</v>
      </c>
      <c r="AA3432" s="243">
        <v>0</v>
      </c>
      <c r="AB3432" s="243">
        <v>0</v>
      </c>
      <c r="AC3432" s="243">
        <v>0</v>
      </c>
      <c r="AD3432" s="243">
        <v>0</v>
      </c>
      <c r="AE3432" s="243">
        <v>0</v>
      </c>
      <c r="AF3432" s="243">
        <v>0</v>
      </c>
      <c r="AG3432" s="243">
        <v>0</v>
      </c>
      <c r="AH3432" s="245">
        <v>0</v>
      </c>
      <c r="AI3432" s="245">
        <v>0</v>
      </c>
      <c r="AT3432" s="11"/>
      <c r="AU3432" s="88"/>
    </row>
    <row r="3433" spans="3:47" outlineLevel="2" x14ac:dyDescent="0.2">
      <c r="AT3433" s="11"/>
      <c r="AU3433" s="88"/>
    </row>
    <row r="3434" spans="3:47" x14ac:dyDescent="0.2">
      <c r="C3434" s="116" t="s">
        <v>160</v>
      </c>
      <c r="D3434" s="67" t="s">
        <v>161</v>
      </c>
      <c r="E3434" s="67"/>
      <c r="F3434" s="67"/>
      <c r="G3434" s="67"/>
      <c r="H3434" s="102"/>
      <c r="I3434" s="67"/>
      <c r="J3434" s="67"/>
      <c r="K3434" s="102"/>
      <c r="L3434" s="67"/>
      <c r="M3434" s="67"/>
      <c r="N3434" s="67"/>
      <c r="O3434" s="67"/>
      <c r="P3434" s="67"/>
      <c r="Q3434" s="117" t="s">
        <v>110</v>
      </c>
      <c r="R3434" s="118">
        <v>0</v>
      </c>
      <c r="S3434" s="118">
        <v>0</v>
      </c>
      <c r="T3434" s="118">
        <v>0</v>
      </c>
      <c r="U3434" s="118">
        <v>553.41460000000006</v>
      </c>
      <c r="V3434" s="118">
        <v>649.70874040000012</v>
      </c>
      <c r="W3434" s="118">
        <v>665.95145891000038</v>
      </c>
      <c r="X3434" s="118">
        <v>682.60024538275036</v>
      </c>
      <c r="Y3434" s="118">
        <v>698.98265127193633</v>
      </c>
      <c r="Z3434" s="118">
        <v>715.05925225119097</v>
      </c>
      <c r="AA3434" s="118">
        <v>729.36043729621485</v>
      </c>
      <c r="AB3434" s="118">
        <v>743.94764604213913</v>
      </c>
      <c r="AC3434" s="118">
        <v>758.82659896298196</v>
      </c>
      <c r="AD3434" s="118">
        <v>774.00313094224157</v>
      </c>
      <c r="AE3434" s="118">
        <v>789.48319356108641</v>
      </c>
      <c r="AF3434" s="118">
        <v>805.27285743230811</v>
      </c>
      <c r="AG3434" s="118">
        <v>821.37831458095434</v>
      </c>
      <c r="AH3434" s="118">
        <v>837.80588087257343</v>
      </c>
      <c r="AI3434" s="118">
        <v>854.56199849002496</v>
      </c>
      <c r="AT3434" s="11"/>
      <c r="AU3434" s="88"/>
    </row>
    <row r="3435" spans="3:47" s="11" customFormat="1" outlineLevel="1" x14ac:dyDescent="0.2">
      <c r="C3435" s="119" t="s">
        <v>160</v>
      </c>
      <c r="E3435" s="120" t="s">
        <v>174</v>
      </c>
      <c r="F3435" s="121"/>
      <c r="G3435" s="121"/>
      <c r="H3435" s="121"/>
      <c r="I3435" s="121"/>
      <c r="J3435" s="121"/>
      <c r="K3435" s="121"/>
      <c r="L3435" s="121"/>
      <c r="M3435" s="121"/>
      <c r="N3435" s="121"/>
      <c r="O3435" s="121"/>
      <c r="P3435" s="121"/>
      <c r="Q3435" s="122"/>
      <c r="R3435" s="123"/>
      <c r="S3435" s="123"/>
      <c r="T3435" s="123"/>
      <c r="U3435" s="123"/>
      <c r="V3435" s="123"/>
      <c r="W3435" s="123"/>
      <c r="X3435" s="123"/>
      <c r="Y3435" s="123"/>
      <c r="Z3435" s="123"/>
      <c r="AA3435" s="123"/>
      <c r="AB3435" s="123"/>
      <c r="AC3435" s="123"/>
      <c r="AD3435" s="123"/>
      <c r="AE3435" s="123"/>
      <c r="AF3435" s="123"/>
      <c r="AG3435" s="123"/>
      <c r="AH3435" s="123"/>
      <c r="AI3435" s="123"/>
      <c r="AU3435" s="88"/>
    </row>
    <row r="3436" spans="3:47" s="11" customFormat="1" outlineLevel="2" x14ac:dyDescent="0.2">
      <c r="C3436" s="119" t="s">
        <v>160</v>
      </c>
      <c r="E3436" s="124" t="s">
        <v>175</v>
      </c>
      <c r="U3436" s="25" t="s">
        <v>87</v>
      </c>
      <c r="V3436" s="25"/>
      <c r="W3436" s="25" t="s">
        <v>88</v>
      </c>
      <c r="X3436" s="25" t="s">
        <v>89</v>
      </c>
      <c r="AU3436" s="88"/>
    </row>
    <row r="3437" spans="3:47" s="11" customFormat="1" outlineLevel="2" x14ac:dyDescent="0.2">
      <c r="C3437" s="119" t="s">
        <v>160</v>
      </c>
      <c r="E3437" s="125"/>
      <c r="F3437" s="126" t="s">
        <v>209</v>
      </c>
      <c r="G3437" s="127"/>
      <c r="H3437" s="127"/>
      <c r="I3437" s="127"/>
      <c r="J3437" s="127"/>
      <c r="K3437" s="127"/>
      <c r="L3437" s="127"/>
      <c r="M3437" s="127"/>
      <c r="N3437" s="127"/>
      <c r="O3437" s="127"/>
      <c r="P3437" s="127"/>
      <c r="Q3437" s="128" t="s">
        <v>110</v>
      </c>
      <c r="R3437" s="129"/>
      <c r="S3437" s="130"/>
      <c r="T3437" s="130"/>
      <c r="U3437" s="131">
        <v>553.41460000000006</v>
      </c>
      <c r="V3437" s="131">
        <v>649.70874040000012</v>
      </c>
      <c r="W3437" s="132">
        <v>665.95145891000027</v>
      </c>
      <c r="X3437" s="131">
        <v>682.60024538275036</v>
      </c>
      <c r="Y3437" s="130">
        <v>698.98265127193633</v>
      </c>
      <c r="Z3437" s="130">
        <v>715.05925225119097</v>
      </c>
      <c r="AA3437" s="130">
        <v>729.36043729621485</v>
      </c>
      <c r="AB3437" s="130">
        <v>743.94764604213913</v>
      </c>
      <c r="AC3437" s="130">
        <v>758.82659896298196</v>
      </c>
      <c r="AD3437" s="130">
        <v>774.00313094224157</v>
      </c>
      <c r="AE3437" s="130">
        <v>789.48319356108641</v>
      </c>
      <c r="AF3437" s="130">
        <v>805.27285743230811</v>
      </c>
      <c r="AG3437" s="130">
        <v>821.37831458095434</v>
      </c>
      <c r="AH3437" s="133">
        <v>837.80588087257343</v>
      </c>
      <c r="AI3437" s="133">
        <v>854.56199849002496</v>
      </c>
      <c r="AK3437" s="91"/>
      <c r="AU3437" s="88"/>
    </row>
    <row r="3438" spans="3:47" s="11" customFormat="1" outlineLevel="2" x14ac:dyDescent="0.2">
      <c r="C3438" s="119" t="s">
        <v>160</v>
      </c>
      <c r="E3438" s="134"/>
      <c r="F3438" s="36" t="s">
        <v>31</v>
      </c>
      <c r="Q3438" s="135" t="s">
        <v>110</v>
      </c>
      <c r="R3438" s="136"/>
      <c r="S3438" s="88"/>
      <c r="T3438" s="88"/>
      <c r="U3438" s="137">
        <v>0</v>
      </c>
      <c r="V3438" s="137">
        <v>0</v>
      </c>
      <c r="W3438" s="138">
        <v>0</v>
      </c>
      <c r="X3438" s="137">
        <v>0</v>
      </c>
      <c r="Y3438" s="88">
        <v>0</v>
      </c>
      <c r="Z3438" s="88">
        <v>0</v>
      </c>
      <c r="AA3438" s="88">
        <v>0</v>
      </c>
      <c r="AB3438" s="88">
        <v>0</v>
      </c>
      <c r="AC3438" s="88">
        <v>0</v>
      </c>
      <c r="AD3438" s="88">
        <v>0</v>
      </c>
      <c r="AE3438" s="88">
        <v>0</v>
      </c>
      <c r="AF3438" s="88">
        <v>0</v>
      </c>
      <c r="AG3438" s="88">
        <v>0</v>
      </c>
      <c r="AH3438" s="139">
        <v>0</v>
      </c>
      <c r="AI3438" s="139">
        <v>0</v>
      </c>
      <c r="AU3438" s="88"/>
    </row>
    <row r="3439" spans="3:47" s="11" customFormat="1" outlineLevel="2" x14ac:dyDescent="0.2">
      <c r="C3439" s="119" t="s">
        <v>160</v>
      </c>
      <c r="E3439" s="134"/>
      <c r="F3439" s="36" t="s">
        <v>28</v>
      </c>
      <c r="Q3439" s="135" t="s">
        <v>110</v>
      </c>
      <c r="R3439" s="136"/>
      <c r="S3439" s="88"/>
      <c r="T3439" s="88"/>
      <c r="U3439" s="137">
        <v>0</v>
      </c>
      <c r="V3439" s="137">
        <v>0</v>
      </c>
      <c r="W3439" s="138">
        <v>0</v>
      </c>
      <c r="X3439" s="137">
        <v>0</v>
      </c>
      <c r="Y3439" s="88">
        <v>0</v>
      </c>
      <c r="Z3439" s="88">
        <v>0</v>
      </c>
      <c r="AA3439" s="88">
        <v>0</v>
      </c>
      <c r="AB3439" s="88">
        <v>0</v>
      </c>
      <c r="AC3439" s="88">
        <v>0</v>
      </c>
      <c r="AD3439" s="88">
        <v>0</v>
      </c>
      <c r="AE3439" s="88">
        <v>0</v>
      </c>
      <c r="AF3439" s="88">
        <v>0</v>
      </c>
      <c r="AG3439" s="88">
        <v>0</v>
      </c>
      <c r="AH3439" s="139">
        <v>0</v>
      </c>
      <c r="AI3439" s="139">
        <v>0</v>
      </c>
      <c r="AU3439" s="88"/>
    </row>
    <row r="3440" spans="3:47" s="11" customFormat="1" outlineLevel="2" x14ac:dyDescent="0.2">
      <c r="C3440" s="119" t="s">
        <v>160</v>
      </c>
      <c r="E3440" s="134"/>
      <c r="F3440" s="36" t="s">
        <v>210</v>
      </c>
      <c r="Q3440" s="135" t="s">
        <v>110</v>
      </c>
      <c r="R3440" s="136"/>
      <c r="S3440" s="88"/>
      <c r="T3440" s="88"/>
      <c r="U3440" s="137">
        <v>0</v>
      </c>
      <c r="V3440" s="137">
        <v>0</v>
      </c>
      <c r="W3440" s="138">
        <v>0</v>
      </c>
      <c r="X3440" s="137">
        <v>0</v>
      </c>
      <c r="Y3440" s="88">
        <v>0</v>
      </c>
      <c r="Z3440" s="88">
        <v>0</v>
      </c>
      <c r="AA3440" s="88">
        <v>0</v>
      </c>
      <c r="AB3440" s="88">
        <v>0</v>
      </c>
      <c r="AC3440" s="88">
        <v>0</v>
      </c>
      <c r="AD3440" s="88">
        <v>0</v>
      </c>
      <c r="AE3440" s="88">
        <v>0</v>
      </c>
      <c r="AF3440" s="88">
        <v>0</v>
      </c>
      <c r="AG3440" s="88">
        <v>0</v>
      </c>
      <c r="AH3440" s="139">
        <v>0</v>
      </c>
      <c r="AI3440" s="139">
        <v>0</v>
      </c>
      <c r="AU3440" s="88"/>
    </row>
    <row r="3441" spans="3:47" s="11" customFormat="1" outlineLevel="2" x14ac:dyDescent="0.2">
      <c r="C3441" s="119" t="s">
        <v>160</v>
      </c>
      <c r="E3441" s="134"/>
      <c r="F3441" s="36" t="s">
        <v>211</v>
      </c>
      <c r="Q3441" s="135" t="s">
        <v>110</v>
      </c>
      <c r="R3441" s="136"/>
      <c r="S3441" s="88"/>
      <c r="T3441" s="88"/>
      <c r="U3441" s="137">
        <v>0</v>
      </c>
      <c r="V3441" s="137">
        <v>0</v>
      </c>
      <c r="W3441" s="138">
        <v>0</v>
      </c>
      <c r="X3441" s="137">
        <v>0</v>
      </c>
      <c r="Y3441" s="88">
        <v>0</v>
      </c>
      <c r="Z3441" s="88">
        <v>0</v>
      </c>
      <c r="AA3441" s="88">
        <v>0</v>
      </c>
      <c r="AB3441" s="88">
        <v>0</v>
      </c>
      <c r="AC3441" s="88">
        <v>0</v>
      </c>
      <c r="AD3441" s="88">
        <v>0</v>
      </c>
      <c r="AE3441" s="88">
        <v>0</v>
      </c>
      <c r="AF3441" s="88">
        <v>0</v>
      </c>
      <c r="AG3441" s="88">
        <v>0</v>
      </c>
      <c r="AH3441" s="139">
        <v>0</v>
      </c>
      <c r="AI3441" s="139">
        <v>0</v>
      </c>
      <c r="AU3441" s="88"/>
    </row>
    <row r="3442" spans="3:47" s="11" customFormat="1" outlineLevel="2" x14ac:dyDescent="0.2">
      <c r="C3442" s="119" t="s">
        <v>160</v>
      </c>
      <c r="E3442" s="134"/>
      <c r="F3442" s="36" t="s">
        <v>212</v>
      </c>
      <c r="Q3442" s="135" t="s">
        <v>110</v>
      </c>
      <c r="R3442" s="136"/>
      <c r="S3442" s="88"/>
      <c r="T3442" s="88"/>
      <c r="U3442" s="137">
        <v>0</v>
      </c>
      <c r="V3442" s="137">
        <v>0</v>
      </c>
      <c r="W3442" s="138">
        <v>0</v>
      </c>
      <c r="X3442" s="137">
        <v>0</v>
      </c>
      <c r="Y3442" s="88">
        <v>0</v>
      </c>
      <c r="Z3442" s="88">
        <v>0</v>
      </c>
      <c r="AA3442" s="88">
        <v>0</v>
      </c>
      <c r="AB3442" s="88">
        <v>0</v>
      </c>
      <c r="AC3442" s="88">
        <v>0</v>
      </c>
      <c r="AD3442" s="88">
        <v>0</v>
      </c>
      <c r="AE3442" s="88">
        <v>0</v>
      </c>
      <c r="AF3442" s="88">
        <v>0</v>
      </c>
      <c r="AG3442" s="88">
        <v>0</v>
      </c>
      <c r="AH3442" s="139">
        <v>0</v>
      </c>
      <c r="AI3442" s="139">
        <v>0</v>
      </c>
      <c r="AU3442" s="88"/>
    </row>
    <row r="3443" spans="3:47" s="11" customFormat="1" outlineLevel="2" x14ac:dyDescent="0.2">
      <c r="C3443" s="119" t="s">
        <v>160</v>
      </c>
      <c r="E3443" s="134"/>
      <c r="F3443" s="36" t="s">
        <v>213</v>
      </c>
      <c r="Q3443" s="135" t="s">
        <v>110</v>
      </c>
      <c r="R3443" s="136"/>
      <c r="S3443" s="88"/>
      <c r="T3443" s="88"/>
      <c r="U3443" s="137">
        <v>0</v>
      </c>
      <c r="V3443" s="137">
        <v>0</v>
      </c>
      <c r="W3443" s="138">
        <v>0</v>
      </c>
      <c r="X3443" s="137">
        <v>0</v>
      </c>
      <c r="Y3443" s="88">
        <v>0</v>
      </c>
      <c r="Z3443" s="88">
        <v>0</v>
      </c>
      <c r="AA3443" s="88">
        <v>0</v>
      </c>
      <c r="AB3443" s="88">
        <v>0</v>
      </c>
      <c r="AC3443" s="88">
        <v>0</v>
      </c>
      <c r="AD3443" s="88">
        <v>0</v>
      </c>
      <c r="AE3443" s="88">
        <v>0</v>
      </c>
      <c r="AF3443" s="88">
        <v>0</v>
      </c>
      <c r="AG3443" s="88">
        <v>0</v>
      </c>
      <c r="AH3443" s="139">
        <v>0</v>
      </c>
      <c r="AI3443" s="139">
        <v>0</v>
      </c>
      <c r="AU3443" s="88"/>
    </row>
    <row r="3444" spans="3:47" s="11" customFormat="1" outlineLevel="2" x14ac:dyDescent="0.2">
      <c r="C3444" s="119" t="s">
        <v>160</v>
      </c>
      <c r="E3444" s="134"/>
      <c r="F3444" s="36" t="s">
        <v>214</v>
      </c>
      <c r="Q3444" s="135" t="s">
        <v>110</v>
      </c>
      <c r="R3444" s="136"/>
      <c r="S3444" s="88"/>
      <c r="T3444" s="88"/>
      <c r="U3444" s="137">
        <v>0</v>
      </c>
      <c r="V3444" s="137">
        <v>0</v>
      </c>
      <c r="W3444" s="138">
        <v>0</v>
      </c>
      <c r="X3444" s="137">
        <v>0</v>
      </c>
      <c r="Y3444" s="88">
        <v>0</v>
      </c>
      <c r="Z3444" s="88">
        <v>0</v>
      </c>
      <c r="AA3444" s="88">
        <v>0</v>
      </c>
      <c r="AB3444" s="88">
        <v>0</v>
      </c>
      <c r="AC3444" s="88">
        <v>0</v>
      </c>
      <c r="AD3444" s="88">
        <v>0</v>
      </c>
      <c r="AE3444" s="88">
        <v>0</v>
      </c>
      <c r="AF3444" s="88">
        <v>0</v>
      </c>
      <c r="AG3444" s="88">
        <v>0</v>
      </c>
      <c r="AH3444" s="139">
        <v>0</v>
      </c>
      <c r="AI3444" s="139">
        <v>0</v>
      </c>
      <c r="AU3444" s="88"/>
    </row>
    <row r="3445" spans="3:47" s="11" customFormat="1" outlineLevel="2" x14ac:dyDescent="0.2">
      <c r="C3445" s="119" t="s">
        <v>160</v>
      </c>
      <c r="E3445" s="134"/>
      <c r="F3445" s="36" t="s">
        <v>215</v>
      </c>
      <c r="Q3445" s="135" t="s">
        <v>110</v>
      </c>
      <c r="R3445" s="136"/>
      <c r="S3445" s="88"/>
      <c r="T3445" s="88"/>
      <c r="U3445" s="137">
        <v>0</v>
      </c>
      <c r="V3445" s="137">
        <v>0</v>
      </c>
      <c r="W3445" s="138">
        <v>0</v>
      </c>
      <c r="X3445" s="137">
        <v>0</v>
      </c>
      <c r="Y3445" s="88">
        <v>0</v>
      </c>
      <c r="Z3445" s="88">
        <v>0</v>
      </c>
      <c r="AA3445" s="88">
        <v>0</v>
      </c>
      <c r="AB3445" s="88">
        <v>0</v>
      </c>
      <c r="AC3445" s="88">
        <v>0</v>
      </c>
      <c r="AD3445" s="88">
        <v>0</v>
      </c>
      <c r="AE3445" s="88">
        <v>0</v>
      </c>
      <c r="AF3445" s="88">
        <v>0</v>
      </c>
      <c r="AG3445" s="88">
        <v>0</v>
      </c>
      <c r="AH3445" s="139">
        <v>0</v>
      </c>
      <c r="AI3445" s="139">
        <v>0</v>
      </c>
      <c r="AU3445" s="88"/>
    </row>
    <row r="3446" spans="3:47" s="11" customFormat="1" outlineLevel="2" x14ac:dyDescent="0.2">
      <c r="C3446" s="119" t="s">
        <v>160</v>
      </c>
      <c r="E3446" s="134"/>
      <c r="F3446" s="36" t="s">
        <v>216</v>
      </c>
      <c r="Q3446" s="135" t="s">
        <v>110</v>
      </c>
      <c r="R3446" s="136"/>
      <c r="S3446" s="88"/>
      <c r="T3446" s="88"/>
      <c r="U3446" s="137">
        <v>0</v>
      </c>
      <c r="V3446" s="137">
        <v>0</v>
      </c>
      <c r="W3446" s="138">
        <v>0</v>
      </c>
      <c r="X3446" s="137">
        <v>0</v>
      </c>
      <c r="Y3446" s="88">
        <v>0</v>
      </c>
      <c r="Z3446" s="88">
        <v>0</v>
      </c>
      <c r="AA3446" s="88">
        <v>0</v>
      </c>
      <c r="AB3446" s="88">
        <v>0</v>
      </c>
      <c r="AC3446" s="88">
        <v>0</v>
      </c>
      <c r="AD3446" s="88">
        <v>0</v>
      </c>
      <c r="AE3446" s="88">
        <v>0</v>
      </c>
      <c r="AF3446" s="88">
        <v>0</v>
      </c>
      <c r="AG3446" s="88">
        <v>0</v>
      </c>
      <c r="AH3446" s="139">
        <v>0</v>
      </c>
      <c r="AI3446" s="139">
        <v>0</v>
      </c>
      <c r="AU3446" s="88"/>
    </row>
    <row r="3447" spans="3:47" s="11" customFormat="1" outlineLevel="2" x14ac:dyDescent="0.2">
      <c r="C3447" s="119" t="s">
        <v>160</v>
      </c>
      <c r="E3447" s="134"/>
      <c r="F3447" s="36" t="s">
        <v>33</v>
      </c>
      <c r="Q3447" s="135" t="s">
        <v>110</v>
      </c>
      <c r="R3447" s="136"/>
      <c r="S3447" s="88"/>
      <c r="T3447" s="88"/>
      <c r="U3447" s="137">
        <v>0</v>
      </c>
      <c r="V3447" s="137">
        <v>0</v>
      </c>
      <c r="W3447" s="138">
        <v>0</v>
      </c>
      <c r="X3447" s="137">
        <v>0</v>
      </c>
      <c r="Y3447" s="88">
        <v>0</v>
      </c>
      <c r="Z3447" s="88">
        <v>0</v>
      </c>
      <c r="AA3447" s="88">
        <v>0</v>
      </c>
      <c r="AB3447" s="88">
        <v>0</v>
      </c>
      <c r="AC3447" s="88">
        <v>0</v>
      </c>
      <c r="AD3447" s="88">
        <v>0</v>
      </c>
      <c r="AE3447" s="88">
        <v>0</v>
      </c>
      <c r="AF3447" s="88">
        <v>0</v>
      </c>
      <c r="AG3447" s="88">
        <v>0</v>
      </c>
      <c r="AH3447" s="139">
        <v>0</v>
      </c>
      <c r="AI3447" s="139">
        <v>0</v>
      </c>
      <c r="AU3447" s="88"/>
    </row>
    <row r="3448" spans="3:47" s="11" customFormat="1" outlineLevel="2" x14ac:dyDescent="0.2">
      <c r="C3448" s="119" t="s">
        <v>160</v>
      </c>
      <c r="E3448" s="134"/>
      <c r="F3448" s="36" t="s">
        <v>34</v>
      </c>
      <c r="Q3448" s="135" t="s">
        <v>110</v>
      </c>
      <c r="R3448" s="136"/>
      <c r="S3448" s="88"/>
      <c r="T3448" s="88"/>
      <c r="U3448" s="137">
        <v>0</v>
      </c>
      <c r="V3448" s="137">
        <v>0</v>
      </c>
      <c r="W3448" s="138">
        <v>0</v>
      </c>
      <c r="X3448" s="137">
        <v>0</v>
      </c>
      <c r="Y3448" s="88">
        <v>0</v>
      </c>
      <c r="Z3448" s="88">
        <v>0</v>
      </c>
      <c r="AA3448" s="88">
        <v>0</v>
      </c>
      <c r="AB3448" s="88">
        <v>0</v>
      </c>
      <c r="AC3448" s="88">
        <v>0</v>
      </c>
      <c r="AD3448" s="88">
        <v>0</v>
      </c>
      <c r="AE3448" s="88">
        <v>0</v>
      </c>
      <c r="AF3448" s="88">
        <v>0</v>
      </c>
      <c r="AG3448" s="88">
        <v>0</v>
      </c>
      <c r="AH3448" s="139">
        <v>0</v>
      </c>
      <c r="AI3448" s="139">
        <v>0</v>
      </c>
      <c r="AU3448" s="88"/>
    </row>
    <row r="3449" spans="3:47" s="11" customFormat="1" outlineLevel="2" x14ac:dyDescent="0.2">
      <c r="C3449" s="119" t="s">
        <v>160</v>
      </c>
      <c r="E3449" s="134"/>
      <c r="F3449" s="36" t="s">
        <v>217</v>
      </c>
      <c r="Q3449" s="135" t="s">
        <v>110</v>
      </c>
      <c r="R3449" s="136"/>
      <c r="S3449" s="88"/>
      <c r="T3449" s="88"/>
      <c r="U3449" s="137">
        <v>0</v>
      </c>
      <c r="V3449" s="137">
        <v>0</v>
      </c>
      <c r="W3449" s="138">
        <v>0</v>
      </c>
      <c r="X3449" s="137">
        <v>0</v>
      </c>
      <c r="Y3449" s="88">
        <v>0</v>
      </c>
      <c r="Z3449" s="88">
        <v>0</v>
      </c>
      <c r="AA3449" s="88">
        <v>0</v>
      </c>
      <c r="AB3449" s="88">
        <v>0</v>
      </c>
      <c r="AC3449" s="88">
        <v>0</v>
      </c>
      <c r="AD3449" s="88">
        <v>0</v>
      </c>
      <c r="AE3449" s="88">
        <v>0</v>
      </c>
      <c r="AF3449" s="88">
        <v>0</v>
      </c>
      <c r="AG3449" s="88">
        <v>0</v>
      </c>
      <c r="AH3449" s="139">
        <v>0</v>
      </c>
      <c r="AI3449" s="139">
        <v>0</v>
      </c>
      <c r="AU3449" s="88"/>
    </row>
    <row r="3450" spans="3:47" s="11" customFormat="1" outlineLevel="2" x14ac:dyDescent="0.2">
      <c r="C3450" s="119" t="s">
        <v>160</v>
      </c>
      <c r="E3450" s="134"/>
      <c r="F3450" s="36" t="s">
        <v>152</v>
      </c>
      <c r="Q3450" s="135" t="s">
        <v>110</v>
      </c>
      <c r="R3450" s="136"/>
      <c r="S3450" s="88"/>
      <c r="T3450" s="88"/>
      <c r="U3450" s="137">
        <v>0</v>
      </c>
      <c r="V3450" s="137">
        <v>0</v>
      </c>
      <c r="W3450" s="138">
        <v>0</v>
      </c>
      <c r="X3450" s="137">
        <v>0</v>
      </c>
      <c r="Y3450" s="88">
        <v>0</v>
      </c>
      <c r="Z3450" s="88">
        <v>0</v>
      </c>
      <c r="AA3450" s="88">
        <v>0</v>
      </c>
      <c r="AB3450" s="88">
        <v>0</v>
      </c>
      <c r="AC3450" s="88">
        <v>0</v>
      </c>
      <c r="AD3450" s="88">
        <v>0</v>
      </c>
      <c r="AE3450" s="88">
        <v>0</v>
      </c>
      <c r="AF3450" s="88">
        <v>0</v>
      </c>
      <c r="AG3450" s="88">
        <v>0</v>
      </c>
      <c r="AH3450" s="139">
        <v>0</v>
      </c>
      <c r="AI3450" s="139">
        <v>0</v>
      </c>
      <c r="AU3450" s="88"/>
    </row>
    <row r="3451" spans="3:47" s="11" customFormat="1" outlineLevel="2" x14ac:dyDescent="0.2">
      <c r="C3451" s="119" t="s">
        <v>160</v>
      </c>
      <c r="E3451" s="140"/>
      <c r="F3451" s="141" t="s">
        <v>152</v>
      </c>
      <c r="G3451" s="142"/>
      <c r="H3451" s="142"/>
      <c r="I3451" s="142"/>
      <c r="J3451" s="142"/>
      <c r="K3451" s="142"/>
      <c r="L3451" s="142"/>
      <c r="M3451" s="142"/>
      <c r="N3451" s="142"/>
      <c r="O3451" s="142"/>
      <c r="P3451" s="142"/>
      <c r="Q3451" s="143" t="s">
        <v>110</v>
      </c>
      <c r="R3451" s="144"/>
      <c r="S3451" s="145"/>
      <c r="T3451" s="145"/>
      <c r="U3451" s="146">
        <v>0</v>
      </c>
      <c r="V3451" s="146">
        <v>0</v>
      </c>
      <c r="W3451" s="147">
        <v>0</v>
      </c>
      <c r="X3451" s="146">
        <v>0</v>
      </c>
      <c r="Y3451" s="145">
        <v>0</v>
      </c>
      <c r="Z3451" s="145">
        <v>0</v>
      </c>
      <c r="AA3451" s="145">
        <v>0</v>
      </c>
      <c r="AB3451" s="145">
        <v>0</v>
      </c>
      <c r="AC3451" s="145">
        <v>0</v>
      </c>
      <c r="AD3451" s="145">
        <v>0</v>
      </c>
      <c r="AE3451" s="145">
        <v>0</v>
      </c>
      <c r="AF3451" s="145">
        <v>0</v>
      </c>
      <c r="AG3451" s="145">
        <v>0</v>
      </c>
      <c r="AH3451" s="148">
        <v>0</v>
      </c>
      <c r="AI3451" s="148">
        <v>0</v>
      </c>
      <c r="AU3451" s="88"/>
    </row>
    <row r="3452" spans="3:47" s="11" customFormat="1" outlineLevel="2" x14ac:dyDescent="0.2">
      <c r="C3452" s="119" t="s">
        <v>160</v>
      </c>
      <c r="F3452" s="149"/>
      <c r="G3452" s="149"/>
      <c r="H3452" s="149"/>
      <c r="I3452" s="149"/>
      <c r="J3452" s="149"/>
      <c r="K3452" s="149"/>
      <c r="L3452" s="149"/>
      <c r="M3452" s="149"/>
      <c r="N3452" s="149"/>
      <c r="O3452" s="149"/>
      <c r="P3452" s="149" t="s">
        <v>175</v>
      </c>
      <c r="Q3452" s="16" t="s">
        <v>110</v>
      </c>
      <c r="R3452" s="150"/>
      <c r="S3452" s="150"/>
      <c r="T3452" s="150"/>
      <c r="U3452" s="150">
        <v>553.41460000000006</v>
      </c>
      <c r="V3452" s="150">
        <v>649.70874040000012</v>
      </c>
      <c r="W3452" s="150">
        <v>665.95145891000027</v>
      </c>
      <c r="X3452" s="150">
        <v>682.60024538275036</v>
      </c>
      <c r="Y3452" s="150">
        <v>698.98265127193633</v>
      </c>
      <c r="Z3452" s="150">
        <v>715.05925225119097</v>
      </c>
      <c r="AA3452" s="150">
        <v>729.36043729621485</v>
      </c>
      <c r="AB3452" s="150">
        <v>743.94764604213913</v>
      </c>
      <c r="AC3452" s="150">
        <v>758.82659896298196</v>
      </c>
      <c r="AD3452" s="150">
        <v>774.00313094224157</v>
      </c>
      <c r="AE3452" s="150">
        <v>789.48319356108641</v>
      </c>
      <c r="AF3452" s="150">
        <v>805.27285743230811</v>
      </c>
      <c r="AG3452" s="150">
        <v>821.37831458095434</v>
      </c>
      <c r="AH3452" s="150">
        <v>837.80588087257343</v>
      </c>
      <c r="AI3452" s="150">
        <v>854.56199849002496</v>
      </c>
      <c r="AU3452" s="88"/>
    </row>
    <row r="3453" spans="3:47" s="11" customFormat="1" outlineLevel="2" x14ac:dyDescent="0.2">
      <c r="C3453" s="119" t="s">
        <v>160</v>
      </c>
      <c r="E3453" s="124" t="s">
        <v>176</v>
      </c>
      <c r="AU3453" s="88"/>
    </row>
    <row r="3454" spans="3:47" s="11" customFormat="1" outlineLevel="2" x14ac:dyDescent="0.2">
      <c r="C3454" s="119" t="s">
        <v>160</v>
      </c>
      <c r="E3454" s="151" t="s">
        <v>209</v>
      </c>
      <c r="F3454" s="127"/>
      <c r="G3454" s="127"/>
      <c r="H3454" s="127"/>
      <c r="I3454" s="127"/>
      <c r="J3454" s="127"/>
      <c r="K3454" s="127"/>
      <c r="L3454" s="127"/>
      <c r="M3454" s="127"/>
      <c r="N3454" s="127"/>
      <c r="O3454" s="127"/>
      <c r="P3454" s="152"/>
      <c r="Q3454" s="128" t="s">
        <v>110</v>
      </c>
      <c r="R3454" s="129"/>
      <c r="S3454" s="130"/>
      <c r="T3454" s="130"/>
      <c r="U3454" s="131">
        <v>0</v>
      </c>
      <c r="V3454" s="131">
        <v>0</v>
      </c>
      <c r="W3454" s="132">
        <v>0</v>
      </c>
      <c r="X3454" s="131">
        <v>0</v>
      </c>
      <c r="Y3454" s="130">
        <v>0</v>
      </c>
      <c r="Z3454" s="130">
        <v>0</v>
      </c>
      <c r="AA3454" s="130">
        <v>0</v>
      </c>
      <c r="AB3454" s="130">
        <v>0</v>
      </c>
      <c r="AC3454" s="130">
        <v>0</v>
      </c>
      <c r="AD3454" s="130">
        <v>0</v>
      </c>
      <c r="AE3454" s="130">
        <v>0</v>
      </c>
      <c r="AF3454" s="130">
        <v>0</v>
      </c>
      <c r="AG3454" s="130">
        <v>0</v>
      </c>
      <c r="AH3454" s="133">
        <v>0</v>
      </c>
      <c r="AI3454" s="133">
        <v>0</v>
      </c>
      <c r="AU3454" s="88"/>
    </row>
    <row r="3455" spans="3:47" s="11" customFormat="1" outlineLevel="2" x14ac:dyDescent="0.2">
      <c r="C3455" s="119" t="s">
        <v>160</v>
      </c>
      <c r="E3455" s="153" t="s">
        <v>31</v>
      </c>
      <c r="P3455" s="149"/>
      <c r="Q3455" s="135" t="s">
        <v>110</v>
      </c>
      <c r="R3455" s="136"/>
      <c r="S3455" s="88"/>
      <c r="T3455" s="88"/>
      <c r="U3455" s="137">
        <v>0</v>
      </c>
      <c r="V3455" s="137">
        <v>0</v>
      </c>
      <c r="W3455" s="138">
        <v>0</v>
      </c>
      <c r="X3455" s="137">
        <v>0</v>
      </c>
      <c r="Y3455" s="88">
        <v>0</v>
      </c>
      <c r="Z3455" s="88">
        <v>0</v>
      </c>
      <c r="AA3455" s="88">
        <v>0</v>
      </c>
      <c r="AB3455" s="88">
        <v>0</v>
      </c>
      <c r="AC3455" s="88">
        <v>0</v>
      </c>
      <c r="AD3455" s="88">
        <v>0</v>
      </c>
      <c r="AE3455" s="88">
        <v>0</v>
      </c>
      <c r="AF3455" s="88">
        <v>0</v>
      </c>
      <c r="AG3455" s="88">
        <v>0</v>
      </c>
      <c r="AH3455" s="139">
        <v>0</v>
      </c>
      <c r="AI3455" s="139">
        <v>0</v>
      </c>
      <c r="AU3455" s="88"/>
    </row>
    <row r="3456" spans="3:47" s="11" customFormat="1" outlineLevel="2" x14ac:dyDescent="0.2">
      <c r="C3456" s="119" t="s">
        <v>160</v>
      </c>
      <c r="E3456" s="153" t="s">
        <v>28</v>
      </c>
      <c r="P3456" s="149"/>
      <c r="Q3456" s="135" t="s">
        <v>110</v>
      </c>
      <c r="R3456" s="136"/>
      <c r="S3456" s="88"/>
      <c r="T3456" s="88"/>
      <c r="U3456" s="137">
        <v>0</v>
      </c>
      <c r="V3456" s="137">
        <v>0</v>
      </c>
      <c r="W3456" s="138">
        <v>0</v>
      </c>
      <c r="X3456" s="137">
        <v>0</v>
      </c>
      <c r="Y3456" s="88">
        <v>0</v>
      </c>
      <c r="Z3456" s="88">
        <v>0</v>
      </c>
      <c r="AA3456" s="88">
        <v>0</v>
      </c>
      <c r="AB3456" s="88">
        <v>0</v>
      </c>
      <c r="AC3456" s="88">
        <v>0</v>
      </c>
      <c r="AD3456" s="88">
        <v>0</v>
      </c>
      <c r="AE3456" s="88">
        <v>0</v>
      </c>
      <c r="AF3456" s="88">
        <v>0</v>
      </c>
      <c r="AG3456" s="88">
        <v>0</v>
      </c>
      <c r="AH3456" s="139">
        <v>0</v>
      </c>
      <c r="AI3456" s="139">
        <v>0</v>
      </c>
      <c r="AU3456" s="88"/>
    </row>
    <row r="3457" spans="3:47" s="11" customFormat="1" outlineLevel="2" x14ac:dyDescent="0.2">
      <c r="C3457" s="119" t="s">
        <v>160</v>
      </c>
      <c r="E3457" s="153" t="s">
        <v>210</v>
      </c>
      <c r="P3457" s="149"/>
      <c r="Q3457" s="135" t="s">
        <v>110</v>
      </c>
      <c r="R3457" s="136"/>
      <c r="S3457" s="88"/>
      <c r="T3457" s="88"/>
      <c r="U3457" s="137">
        <v>0</v>
      </c>
      <c r="V3457" s="137">
        <v>0</v>
      </c>
      <c r="W3457" s="138">
        <v>0</v>
      </c>
      <c r="X3457" s="137">
        <v>0</v>
      </c>
      <c r="Y3457" s="88">
        <v>0</v>
      </c>
      <c r="Z3457" s="88">
        <v>0</v>
      </c>
      <c r="AA3457" s="88">
        <v>0</v>
      </c>
      <c r="AB3457" s="88">
        <v>0</v>
      </c>
      <c r="AC3457" s="88">
        <v>0</v>
      </c>
      <c r="AD3457" s="88">
        <v>0</v>
      </c>
      <c r="AE3457" s="88">
        <v>0</v>
      </c>
      <c r="AF3457" s="88">
        <v>0</v>
      </c>
      <c r="AG3457" s="88">
        <v>0</v>
      </c>
      <c r="AH3457" s="139">
        <v>0</v>
      </c>
      <c r="AI3457" s="139">
        <v>0</v>
      </c>
      <c r="AU3457" s="88"/>
    </row>
    <row r="3458" spans="3:47" s="11" customFormat="1" outlineLevel="2" x14ac:dyDescent="0.2">
      <c r="C3458" s="119" t="s">
        <v>160</v>
      </c>
      <c r="E3458" s="153" t="s">
        <v>211</v>
      </c>
      <c r="P3458" s="149"/>
      <c r="Q3458" s="135" t="s">
        <v>110</v>
      </c>
      <c r="R3458" s="136"/>
      <c r="S3458" s="88"/>
      <c r="T3458" s="88"/>
      <c r="U3458" s="137">
        <v>0</v>
      </c>
      <c r="V3458" s="137">
        <v>0</v>
      </c>
      <c r="W3458" s="138">
        <v>0</v>
      </c>
      <c r="X3458" s="137">
        <v>0</v>
      </c>
      <c r="Y3458" s="88">
        <v>0</v>
      </c>
      <c r="Z3458" s="88">
        <v>0</v>
      </c>
      <c r="AA3458" s="88">
        <v>0</v>
      </c>
      <c r="AB3458" s="88">
        <v>0</v>
      </c>
      <c r="AC3458" s="88">
        <v>0</v>
      </c>
      <c r="AD3458" s="88">
        <v>0</v>
      </c>
      <c r="AE3458" s="88">
        <v>0</v>
      </c>
      <c r="AF3458" s="88">
        <v>0</v>
      </c>
      <c r="AG3458" s="88">
        <v>0</v>
      </c>
      <c r="AH3458" s="139">
        <v>0</v>
      </c>
      <c r="AI3458" s="139">
        <v>0</v>
      </c>
      <c r="AU3458" s="88"/>
    </row>
    <row r="3459" spans="3:47" s="11" customFormat="1" outlineLevel="2" x14ac:dyDescent="0.2">
      <c r="C3459" s="119" t="s">
        <v>160</v>
      </c>
      <c r="E3459" s="153" t="s">
        <v>212</v>
      </c>
      <c r="P3459" s="149"/>
      <c r="Q3459" s="135" t="s">
        <v>110</v>
      </c>
      <c r="R3459" s="136"/>
      <c r="S3459" s="88"/>
      <c r="T3459" s="88"/>
      <c r="U3459" s="137">
        <v>0</v>
      </c>
      <c r="V3459" s="137">
        <v>0</v>
      </c>
      <c r="W3459" s="138">
        <v>0</v>
      </c>
      <c r="X3459" s="137">
        <v>0</v>
      </c>
      <c r="Y3459" s="88">
        <v>0</v>
      </c>
      <c r="Z3459" s="88">
        <v>0</v>
      </c>
      <c r="AA3459" s="88">
        <v>0</v>
      </c>
      <c r="AB3459" s="88">
        <v>0</v>
      </c>
      <c r="AC3459" s="88">
        <v>0</v>
      </c>
      <c r="AD3459" s="88">
        <v>0</v>
      </c>
      <c r="AE3459" s="88">
        <v>0</v>
      </c>
      <c r="AF3459" s="88">
        <v>0</v>
      </c>
      <c r="AG3459" s="88">
        <v>0</v>
      </c>
      <c r="AH3459" s="139">
        <v>0</v>
      </c>
      <c r="AI3459" s="139">
        <v>0</v>
      </c>
      <c r="AU3459" s="88"/>
    </row>
    <row r="3460" spans="3:47" s="11" customFormat="1" outlineLevel="2" x14ac:dyDescent="0.2">
      <c r="C3460" s="119" t="s">
        <v>160</v>
      </c>
      <c r="E3460" s="153" t="s">
        <v>213</v>
      </c>
      <c r="P3460" s="149"/>
      <c r="Q3460" s="135" t="s">
        <v>110</v>
      </c>
      <c r="R3460" s="136"/>
      <c r="S3460" s="88"/>
      <c r="T3460" s="88"/>
      <c r="U3460" s="137">
        <v>0</v>
      </c>
      <c r="V3460" s="137">
        <v>0</v>
      </c>
      <c r="W3460" s="138">
        <v>0</v>
      </c>
      <c r="X3460" s="137">
        <v>0</v>
      </c>
      <c r="Y3460" s="88">
        <v>0</v>
      </c>
      <c r="Z3460" s="88">
        <v>0</v>
      </c>
      <c r="AA3460" s="88">
        <v>0</v>
      </c>
      <c r="AB3460" s="88">
        <v>0</v>
      </c>
      <c r="AC3460" s="88">
        <v>0</v>
      </c>
      <c r="AD3460" s="88">
        <v>0</v>
      </c>
      <c r="AE3460" s="88">
        <v>0</v>
      </c>
      <c r="AF3460" s="88">
        <v>0</v>
      </c>
      <c r="AG3460" s="88">
        <v>0</v>
      </c>
      <c r="AH3460" s="139">
        <v>0</v>
      </c>
      <c r="AI3460" s="139">
        <v>0</v>
      </c>
      <c r="AU3460" s="88"/>
    </row>
    <row r="3461" spans="3:47" s="11" customFormat="1" outlineLevel="2" x14ac:dyDescent="0.2">
      <c r="C3461" s="119" t="s">
        <v>160</v>
      </c>
      <c r="E3461" s="153" t="s">
        <v>214</v>
      </c>
      <c r="P3461" s="149"/>
      <c r="Q3461" s="135" t="s">
        <v>110</v>
      </c>
      <c r="R3461" s="136"/>
      <c r="S3461" s="88"/>
      <c r="T3461" s="88"/>
      <c r="U3461" s="137">
        <v>0</v>
      </c>
      <c r="V3461" s="137">
        <v>0</v>
      </c>
      <c r="W3461" s="138">
        <v>0</v>
      </c>
      <c r="X3461" s="137">
        <v>0</v>
      </c>
      <c r="Y3461" s="88">
        <v>0</v>
      </c>
      <c r="Z3461" s="88">
        <v>0</v>
      </c>
      <c r="AA3461" s="88">
        <v>0</v>
      </c>
      <c r="AB3461" s="88">
        <v>0</v>
      </c>
      <c r="AC3461" s="88">
        <v>0</v>
      </c>
      <c r="AD3461" s="88">
        <v>0</v>
      </c>
      <c r="AE3461" s="88">
        <v>0</v>
      </c>
      <c r="AF3461" s="88">
        <v>0</v>
      </c>
      <c r="AG3461" s="88">
        <v>0</v>
      </c>
      <c r="AH3461" s="139">
        <v>0</v>
      </c>
      <c r="AI3461" s="139">
        <v>0</v>
      </c>
      <c r="AU3461" s="88"/>
    </row>
    <row r="3462" spans="3:47" s="11" customFormat="1" outlineLevel="2" x14ac:dyDescent="0.2">
      <c r="C3462" s="119" t="s">
        <v>160</v>
      </c>
      <c r="E3462" s="153" t="s">
        <v>215</v>
      </c>
      <c r="P3462" s="149"/>
      <c r="Q3462" s="135" t="s">
        <v>110</v>
      </c>
      <c r="R3462" s="136"/>
      <c r="S3462" s="88"/>
      <c r="T3462" s="88"/>
      <c r="U3462" s="137">
        <v>0</v>
      </c>
      <c r="V3462" s="137">
        <v>0</v>
      </c>
      <c r="W3462" s="138">
        <v>0</v>
      </c>
      <c r="X3462" s="137">
        <v>0</v>
      </c>
      <c r="Y3462" s="88">
        <v>0</v>
      </c>
      <c r="Z3462" s="88">
        <v>0</v>
      </c>
      <c r="AA3462" s="88">
        <v>0</v>
      </c>
      <c r="AB3462" s="88">
        <v>0</v>
      </c>
      <c r="AC3462" s="88">
        <v>0</v>
      </c>
      <c r="AD3462" s="88">
        <v>0</v>
      </c>
      <c r="AE3462" s="88">
        <v>0</v>
      </c>
      <c r="AF3462" s="88">
        <v>0</v>
      </c>
      <c r="AG3462" s="88">
        <v>0</v>
      </c>
      <c r="AH3462" s="139">
        <v>0</v>
      </c>
      <c r="AI3462" s="139">
        <v>0</v>
      </c>
      <c r="AU3462" s="88"/>
    </row>
    <row r="3463" spans="3:47" s="11" customFormat="1" outlineLevel="2" x14ac:dyDescent="0.2">
      <c r="C3463" s="119" t="s">
        <v>160</v>
      </c>
      <c r="E3463" s="153" t="s">
        <v>216</v>
      </c>
      <c r="P3463" s="149"/>
      <c r="Q3463" s="135" t="s">
        <v>110</v>
      </c>
      <c r="R3463" s="136"/>
      <c r="S3463" s="88"/>
      <c r="T3463" s="88"/>
      <c r="U3463" s="137">
        <v>0</v>
      </c>
      <c r="V3463" s="137">
        <v>0</v>
      </c>
      <c r="W3463" s="138">
        <v>0</v>
      </c>
      <c r="X3463" s="137">
        <v>0</v>
      </c>
      <c r="Y3463" s="88">
        <v>0</v>
      </c>
      <c r="Z3463" s="88">
        <v>0</v>
      </c>
      <c r="AA3463" s="88">
        <v>0</v>
      </c>
      <c r="AB3463" s="88">
        <v>0</v>
      </c>
      <c r="AC3463" s="88">
        <v>0</v>
      </c>
      <c r="AD3463" s="88">
        <v>0</v>
      </c>
      <c r="AE3463" s="88">
        <v>0</v>
      </c>
      <c r="AF3463" s="88">
        <v>0</v>
      </c>
      <c r="AG3463" s="88">
        <v>0</v>
      </c>
      <c r="AH3463" s="139">
        <v>0</v>
      </c>
      <c r="AI3463" s="139">
        <v>0</v>
      </c>
      <c r="AU3463" s="88"/>
    </row>
    <row r="3464" spans="3:47" s="11" customFormat="1" outlineLevel="2" x14ac:dyDescent="0.2">
      <c r="C3464" s="119" t="s">
        <v>160</v>
      </c>
      <c r="E3464" s="153" t="s">
        <v>33</v>
      </c>
      <c r="P3464" s="149"/>
      <c r="Q3464" s="135" t="s">
        <v>110</v>
      </c>
      <c r="R3464" s="136"/>
      <c r="S3464" s="88"/>
      <c r="T3464" s="88"/>
      <c r="U3464" s="137">
        <v>0</v>
      </c>
      <c r="V3464" s="137">
        <v>0</v>
      </c>
      <c r="W3464" s="138">
        <v>0</v>
      </c>
      <c r="X3464" s="137">
        <v>0</v>
      </c>
      <c r="Y3464" s="88">
        <v>0</v>
      </c>
      <c r="Z3464" s="88">
        <v>0</v>
      </c>
      <c r="AA3464" s="88">
        <v>0</v>
      </c>
      <c r="AB3464" s="88">
        <v>0</v>
      </c>
      <c r="AC3464" s="88">
        <v>0</v>
      </c>
      <c r="AD3464" s="88">
        <v>0</v>
      </c>
      <c r="AE3464" s="88">
        <v>0</v>
      </c>
      <c r="AF3464" s="88">
        <v>0</v>
      </c>
      <c r="AG3464" s="88">
        <v>0</v>
      </c>
      <c r="AH3464" s="139">
        <v>0</v>
      </c>
      <c r="AI3464" s="139">
        <v>0</v>
      </c>
      <c r="AU3464" s="88"/>
    </row>
    <row r="3465" spans="3:47" s="11" customFormat="1" outlineLevel="2" x14ac:dyDescent="0.2">
      <c r="C3465" s="119" t="s">
        <v>160</v>
      </c>
      <c r="E3465" s="153" t="s">
        <v>34</v>
      </c>
      <c r="P3465" s="149"/>
      <c r="Q3465" s="135" t="s">
        <v>110</v>
      </c>
      <c r="R3465" s="136"/>
      <c r="S3465" s="88"/>
      <c r="T3465" s="88"/>
      <c r="U3465" s="137">
        <v>0</v>
      </c>
      <c r="V3465" s="137">
        <v>0</v>
      </c>
      <c r="W3465" s="138">
        <v>0</v>
      </c>
      <c r="X3465" s="137">
        <v>0</v>
      </c>
      <c r="Y3465" s="88">
        <v>0</v>
      </c>
      <c r="Z3465" s="88">
        <v>0</v>
      </c>
      <c r="AA3465" s="88">
        <v>0</v>
      </c>
      <c r="AB3465" s="88">
        <v>0</v>
      </c>
      <c r="AC3465" s="88">
        <v>0</v>
      </c>
      <c r="AD3465" s="88">
        <v>0</v>
      </c>
      <c r="AE3465" s="88">
        <v>0</v>
      </c>
      <c r="AF3465" s="88">
        <v>0</v>
      </c>
      <c r="AG3465" s="88">
        <v>0</v>
      </c>
      <c r="AH3465" s="139">
        <v>0</v>
      </c>
      <c r="AI3465" s="139">
        <v>0</v>
      </c>
      <c r="AU3465" s="88"/>
    </row>
    <row r="3466" spans="3:47" s="11" customFormat="1" outlineLevel="2" x14ac:dyDescent="0.2">
      <c r="C3466" s="119" t="s">
        <v>160</v>
      </c>
      <c r="E3466" s="153" t="s">
        <v>217</v>
      </c>
      <c r="P3466" s="149"/>
      <c r="Q3466" s="135" t="s">
        <v>110</v>
      </c>
      <c r="R3466" s="136"/>
      <c r="S3466" s="88"/>
      <c r="T3466" s="88"/>
      <c r="U3466" s="137">
        <v>0</v>
      </c>
      <c r="V3466" s="137">
        <v>0</v>
      </c>
      <c r="W3466" s="138">
        <v>0</v>
      </c>
      <c r="X3466" s="137">
        <v>0</v>
      </c>
      <c r="Y3466" s="88">
        <v>0</v>
      </c>
      <c r="Z3466" s="88">
        <v>0</v>
      </c>
      <c r="AA3466" s="88">
        <v>0</v>
      </c>
      <c r="AB3466" s="88">
        <v>0</v>
      </c>
      <c r="AC3466" s="88">
        <v>0</v>
      </c>
      <c r="AD3466" s="88">
        <v>0</v>
      </c>
      <c r="AE3466" s="88">
        <v>0</v>
      </c>
      <c r="AF3466" s="88">
        <v>0</v>
      </c>
      <c r="AG3466" s="88">
        <v>0</v>
      </c>
      <c r="AH3466" s="139">
        <v>0</v>
      </c>
      <c r="AI3466" s="139">
        <v>0</v>
      </c>
      <c r="AU3466" s="88"/>
    </row>
    <row r="3467" spans="3:47" s="11" customFormat="1" outlineLevel="2" x14ac:dyDescent="0.2">
      <c r="C3467" s="119" t="s">
        <v>160</v>
      </c>
      <c r="E3467" s="153" t="s">
        <v>152</v>
      </c>
      <c r="P3467" s="149"/>
      <c r="Q3467" s="135" t="s">
        <v>110</v>
      </c>
      <c r="R3467" s="136"/>
      <c r="S3467" s="88"/>
      <c r="T3467" s="88"/>
      <c r="U3467" s="137">
        <v>0</v>
      </c>
      <c r="V3467" s="137">
        <v>0</v>
      </c>
      <c r="W3467" s="138">
        <v>0</v>
      </c>
      <c r="X3467" s="137">
        <v>0</v>
      </c>
      <c r="Y3467" s="88">
        <v>0</v>
      </c>
      <c r="Z3467" s="88">
        <v>0</v>
      </c>
      <c r="AA3467" s="88">
        <v>0</v>
      </c>
      <c r="AB3467" s="88">
        <v>0</v>
      </c>
      <c r="AC3467" s="88">
        <v>0</v>
      </c>
      <c r="AD3467" s="88">
        <v>0</v>
      </c>
      <c r="AE3467" s="88">
        <v>0</v>
      </c>
      <c r="AF3467" s="88">
        <v>0</v>
      </c>
      <c r="AG3467" s="88">
        <v>0</v>
      </c>
      <c r="AH3467" s="139">
        <v>0</v>
      </c>
      <c r="AI3467" s="139">
        <v>0</v>
      </c>
      <c r="AU3467" s="88"/>
    </row>
    <row r="3468" spans="3:47" s="11" customFormat="1" outlineLevel="2" x14ac:dyDescent="0.2">
      <c r="C3468" s="119" t="s">
        <v>160</v>
      </c>
      <c r="E3468" s="154" t="s">
        <v>152</v>
      </c>
      <c r="F3468" s="142"/>
      <c r="G3468" s="142"/>
      <c r="H3468" s="142"/>
      <c r="I3468" s="142"/>
      <c r="J3468" s="142"/>
      <c r="K3468" s="142"/>
      <c r="L3468" s="142"/>
      <c r="M3468" s="142"/>
      <c r="N3468" s="142"/>
      <c r="O3468" s="142"/>
      <c r="P3468" s="155"/>
      <c r="Q3468" s="143" t="s">
        <v>110</v>
      </c>
      <c r="R3468" s="144"/>
      <c r="S3468" s="145"/>
      <c r="T3468" s="145"/>
      <c r="U3468" s="146">
        <v>0</v>
      </c>
      <c r="V3468" s="146">
        <v>0</v>
      </c>
      <c r="W3468" s="147">
        <v>0</v>
      </c>
      <c r="X3468" s="146">
        <v>0</v>
      </c>
      <c r="Y3468" s="145">
        <v>0</v>
      </c>
      <c r="Z3468" s="145">
        <v>0</v>
      </c>
      <c r="AA3468" s="145">
        <v>0</v>
      </c>
      <c r="AB3468" s="145">
        <v>0</v>
      </c>
      <c r="AC3468" s="145">
        <v>0</v>
      </c>
      <c r="AD3468" s="145">
        <v>0</v>
      </c>
      <c r="AE3468" s="145">
        <v>0</v>
      </c>
      <c r="AF3468" s="145">
        <v>0</v>
      </c>
      <c r="AG3468" s="145">
        <v>0</v>
      </c>
      <c r="AH3468" s="148">
        <v>0</v>
      </c>
      <c r="AI3468" s="148">
        <v>0</v>
      </c>
      <c r="AU3468" s="88"/>
    </row>
    <row r="3469" spans="3:47" s="11" customFormat="1" outlineLevel="2" x14ac:dyDescent="0.2">
      <c r="C3469" s="119" t="s">
        <v>160</v>
      </c>
      <c r="P3469" s="149" t="s">
        <v>177</v>
      </c>
      <c r="Q3469" s="16" t="s">
        <v>110</v>
      </c>
      <c r="R3469" s="150"/>
      <c r="S3469" s="150"/>
      <c r="T3469" s="150"/>
      <c r="U3469" s="150">
        <v>0</v>
      </c>
      <c r="V3469" s="150">
        <v>0</v>
      </c>
      <c r="W3469" s="150">
        <v>0</v>
      </c>
      <c r="X3469" s="150">
        <v>0</v>
      </c>
      <c r="Y3469" s="150">
        <v>0</v>
      </c>
      <c r="Z3469" s="150">
        <v>0</v>
      </c>
      <c r="AA3469" s="150">
        <v>0</v>
      </c>
      <c r="AB3469" s="150">
        <v>0</v>
      </c>
      <c r="AC3469" s="150">
        <v>0</v>
      </c>
      <c r="AD3469" s="150">
        <v>0</v>
      </c>
      <c r="AE3469" s="150">
        <v>0</v>
      </c>
      <c r="AF3469" s="150">
        <v>0</v>
      </c>
      <c r="AG3469" s="150">
        <v>0</v>
      </c>
      <c r="AH3469" s="150">
        <v>0</v>
      </c>
      <c r="AI3469" s="150">
        <v>0</v>
      </c>
      <c r="AU3469" s="88"/>
    </row>
    <row r="3470" spans="3:47" s="11" customFormat="1" outlineLevel="2" x14ac:dyDescent="0.2">
      <c r="C3470" s="119" t="s">
        <v>160</v>
      </c>
      <c r="E3470" s="124" t="s">
        <v>178</v>
      </c>
      <c r="AU3470" s="88"/>
    </row>
    <row r="3471" spans="3:47" s="11" customFormat="1" outlineLevel="2" x14ac:dyDescent="0.2">
      <c r="C3471" s="119" t="s">
        <v>160</v>
      </c>
      <c r="F3471" s="156" t="s">
        <v>179</v>
      </c>
      <c r="AU3471" s="88"/>
    </row>
    <row r="3472" spans="3:47" s="11" customFormat="1" outlineLevel="2" x14ac:dyDescent="0.2">
      <c r="C3472" s="119" t="s">
        <v>160</v>
      </c>
      <c r="E3472" s="125"/>
      <c r="F3472" s="157" t="s">
        <v>209</v>
      </c>
      <c r="G3472" s="127"/>
      <c r="H3472" s="158" t="s">
        <v>180</v>
      </c>
      <c r="I3472" s="127"/>
      <c r="J3472" s="127"/>
      <c r="K3472" s="127"/>
      <c r="L3472" s="127"/>
      <c r="M3472" s="127"/>
      <c r="N3472" s="127"/>
      <c r="O3472" s="127"/>
      <c r="P3472" s="152"/>
      <c r="Q3472" s="128" t="s">
        <v>110</v>
      </c>
      <c r="R3472" s="129"/>
      <c r="S3472" s="130"/>
      <c r="T3472" s="130"/>
      <c r="U3472" s="131">
        <v>553.41460000000006</v>
      </c>
      <c r="V3472" s="131">
        <v>649.70874040000012</v>
      </c>
      <c r="W3472" s="132">
        <v>665.95145891000027</v>
      </c>
      <c r="X3472" s="131">
        <v>682.60024538275036</v>
      </c>
      <c r="Y3472" s="130">
        <v>698.98265127193633</v>
      </c>
      <c r="Z3472" s="130">
        <v>715.05925225119097</v>
      </c>
      <c r="AA3472" s="130">
        <v>729.36043729621485</v>
      </c>
      <c r="AB3472" s="130">
        <v>743.94764604213913</v>
      </c>
      <c r="AC3472" s="130">
        <v>758.82659896298196</v>
      </c>
      <c r="AD3472" s="130">
        <v>774.00313094224157</v>
      </c>
      <c r="AE3472" s="130">
        <v>789.48319356108641</v>
      </c>
      <c r="AF3472" s="130">
        <v>805.27285743230811</v>
      </c>
      <c r="AG3472" s="130">
        <v>821.37831458095434</v>
      </c>
      <c r="AH3472" s="133">
        <v>837.80588087257343</v>
      </c>
      <c r="AI3472" s="133">
        <v>854.56199849002496</v>
      </c>
      <c r="AU3472" s="88"/>
    </row>
    <row r="3473" spans="3:47" s="11" customFormat="1" outlineLevel="2" x14ac:dyDescent="0.2">
      <c r="C3473" s="119" t="s">
        <v>160</v>
      </c>
      <c r="E3473" s="134"/>
      <c r="F3473" s="159" t="s">
        <v>31</v>
      </c>
      <c r="H3473" s="72" t="s">
        <v>180</v>
      </c>
      <c r="P3473" s="149"/>
      <c r="Q3473" s="135" t="s">
        <v>110</v>
      </c>
      <c r="R3473" s="136"/>
      <c r="S3473" s="88"/>
      <c r="T3473" s="88"/>
      <c r="U3473" s="137">
        <v>0</v>
      </c>
      <c r="V3473" s="137">
        <v>0</v>
      </c>
      <c r="W3473" s="138">
        <v>0</v>
      </c>
      <c r="X3473" s="137">
        <v>0</v>
      </c>
      <c r="Y3473" s="88">
        <v>0</v>
      </c>
      <c r="Z3473" s="88">
        <v>0</v>
      </c>
      <c r="AA3473" s="88">
        <v>0</v>
      </c>
      <c r="AB3473" s="88">
        <v>0</v>
      </c>
      <c r="AC3473" s="88">
        <v>0</v>
      </c>
      <c r="AD3473" s="88">
        <v>0</v>
      </c>
      <c r="AE3473" s="88">
        <v>0</v>
      </c>
      <c r="AF3473" s="88">
        <v>0</v>
      </c>
      <c r="AG3473" s="88">
        <v>0</v>
      </c>
      <c r="AH3473" s="139">
        <v>0</v>
      </c>
      <c r="AI3473" s="139">
        <v>0</v>
      </c>
      <c r="AU3473" s="88"/>
    </row>
    <row r="3474" spans="3:47" s="11" customFormat="1" outlineLevel="2" x14ac:dyDescent="0.2">
      <c r="C3474" s="119" t="s">
        <v>160</v>
      </c>
      <c r="E3474" s="134"/>
      <c r="F3474" s="159" t="s">
        <v>28</v>
      </c>
      <c r="H3474" s="72" t="s">
        <v>180</v>
      </c>
      <c r="P3474" s="149"/>
      <c r="Q3474" s="135" t="s">
        <v>110</v>
      </c>
      <c r="R3474" s="136"/>
      <c r="S3474" s="88"/>
      <c r="T3474" s="88"/>
      <c r="U3474" s="137">
        <v>0</v>
      </c>
      <c r="V3474" s="137">
        <v>0</v>
      </c>
      <c r="W3474" s="138">
        <v>0</v>
      </c>
      <c r="X3474" s="137">
        <v>0</v>
      </c>
      <c r="Y3474" s="88">
        <v>0</v>
      </c>
      <c r="Z3474" s="88">
        <v>0</v>
      </c>
      <c r="AA3474" s="88">
        <v>0</v>
      </c>
      <c r="AB3474" s="88">
        <v>0</v>
      </c>
      <c r="AC3474" s="88">
        <v>0</v>
      </c>
      <c r="AD3474" s="88">
        <v>0</v>
      </c>
      <c r="AE3474" s="88">
        <v>0</v>
      </c>
      <c r="AF3474" s="88">
        <v>0</v>
      </c>
      <c r="AG3474" s="88">
        <v>0</v>
      </c>
      <c r="AH3474" s="139">
        <v>0</v>
      </c>
      <c r="AI3474" s="139">
        <v>0</v>
      </c>
      <c r="AU3474" s="88"/>
    </row>
    <row r="3475" spans="3:47" s="11" customFormat="1" outlineLevel="2" x14ac:dyDescent="0.2">
      <c r="C3475" s="119" t="s">
        <v>160</v>
      </c>
      <c r="E3475" s="134"/>
      <c r="F3475" s="159" t="s">
        <v>210</v>
      </c>
      <c r="H3475" s="72" t="s">
        <v>180</v>
      </c>
      <c r="P3475" s="149"/>
      <c r="Q3475" s="135" t="s">
        <v>110</v>
      </c>
      <c r="R3475" s="136"/>
      <c r="S3475" s="88"/>
      <c r="T3475" s="88"/>
      <c r="U3475" s="137">
        <v>0</v>
      </c>
      <c r="V3475" s="137">
        <v>0</v>
      </c>
      <c r="W3475" s="138">
        <v>0</v>
      </c>
      <c r="X3475" s="137">
        <v>0</v>
      </c>
      <c r="Y3475" s="88">
        <v>0</v>
      </c>
      <c r="Z3475" s="88">
        <v>0</v>
      </c>
      <c r="AA3475" s="88">
        <v>0</v>
      </c>
      <c r="AB3475" s="88">
        <v>0</v>
      </c>
      <c r="AC3475" s="88">
        <v>0</v>
      </c>
      <c r="AD3475" s="88">
        <v>0</v>
      </c>
      <c r="AE3475" s="88">
        <v>0</v>
      </c>
      <c r="AF3475" s="88">
        <v>0</v>
      </c>
      <c r="AG3475" s="88">
        <v>0</v>
      </c>
      <c r="AH3475" s="139">
        <v>0</v>
      </c>
      <c r="AI3475" s="139">
        <v>0</v>
      </c>
      <c r="AU3475" s="88"/>
    </row>
    <row r="3476" spans="3:47" s="11" customFormat="1" outlineLevel="2" x14ac:dyDescent="0.2">
      <c r="C3476" s="119" t="s">
        <v>160</v>
      </c>
      <c r="E3476" s="134"/>
      <c r="F3476" s="159" t="s">
        <v>211</v>
      </c>
      <c r="H3476" s="72" t="s">
        <v>180</v>
      </c>
      <c r="P3476" s="149"/>
      <c r="Q3476" s="135" t="s">
        <v>110</v>
      </c>
      <c r="R3476" s="136"/>
      <c r="S3476" s="88"/>
      <c r="T3476" s="88"/>
      <c r="U3476" s="137">
        <v>0</v>
      </c>
      <c r="V3476" s="137">
        <v>0</v>
      </c>
      <c r="W3476" s="138">
        <v>0</v>
      </c>
      <c r="X3476" s="137">
        <v>0</v>
      </c>
      <c r="Y3476" s="88">
        <v>0</v>
      </c>
      <c r="Z3476" s="88">
        <v>0</v>
      </c>
      <c r="AA3476" s="88">
        <v>0</v>
      </c>
      <c r="AB3476" s="88">
        <v>0</v>
      </c>
      <c r="AC3476" s="88">
        <v>0</v>
      </c>
      <c r="AD3476" s="88">
        <v>0</v>
      </c>
      <c r="AE3476" s="88">
        <v>0</v>
      </c>
      <c r="AF3476" s="88">
        <v>0</v>
      </c>
      <c r="AG3476" s="88">
        <v>0</v>
      </c>
      <c r="AH3476" s="139">
        <v>0</v>
      </c>
      <c r="AI3476" s="139">
        <v>0</v>
      </c>
      <c r="AU3476" s="88"/>
    </row>
    <row r="3477" spans="3:47" s="11" customFormat="1" outlineLevel="2" x14ac:dyDescent="0.2">
      <c r="C3477" s="119" t="s">
        <v>160</v>
      </c>
      <c r="E3477" s="134"/>
      <c r="F3477" s="159" t="s">
        <v>212</v>
      </c>
      <c r="H3477" s="72" t="s">
        <v>180</v>
      </c>
      <c r="P3477" s="149"/>
      <c r="Q3477" s="135" t="s">
        <v>110</v>
      </c>
      <c r="R3477" s="136"/>
      <c r="S3477" s="88"/>
      <c r="T3477" s="88"/>
      <c r="U3477" s="137">
        <v>0</v>
      </c>
      <c r="V3477" s="137">
        <v>0</v>
      </c>
      <c r="W3477" s="138">
        <v>0</v>
      </c>
      <c r="X3477" s="137">
        <v>0</v>
      </c>
      <c r="Y3477" s="88">
        <v>0</v>
      </c>
      <c r="Z3477" s="88">
        <v>0</v>
      </c>
      <c r="AA3477" s="88">
        <v>0</v>
      </c>
      <c r="AB3477" s="88">
        <v>0</v>
      </c>
      <c r="AC3477" s="88">
        <v>0</v>
      </c>
      <c r="AD3477" s="88">
        <v>0</v>
      </c>
      <c r="AE3477" s="88">
        <v>0</v>
      </c>
      <c r="AF3477" s="88">
        <v>0</v>
      </c>
      <c r="AG3477" s="88">
        <v>0</v>
      </c>
      <c r="AH3477" s="139">
        <v>0</v>
      </c>
      <c r="AI3477" s="139">
        <v>0</v>
      </c>
      <c r="AU3477" s="88"/>
    </row>
    <row r="3478" spans="3:47" s="11" customFormat="1" outlineLevel="2" x14ac:dyDescent="0.2">
      <c r="C3478" s="119" t="s">
        <v>160</v>
      </c>
      <c r="E3478" s="134"/>
      <c r="F3478" s="159" t="s">
        <v>213</v>
      </c>
      <c r="H3478" s="72" t="s">
        <v>180</v>
      </c>
      <c r="P3478" s="149"/>
      <c r="Q3478" s="135" t="s">
        <v>110</v>
      </c>
      <c r="R3478" s="136"/>
      <c r="S3478" s="88"/>
      <c r="T3478" s="88"/>
      <c r="U3478" s="137">
        <v>0</v>
      </c>
      <c r="V3478" s="137">
        <v>0</v>
      </c>
      <c r="W3478" s="138">
        <v>0</v>
      </c>
      <c r="X3478" s="137">
        <v>0</v>
      </c>
      <c r="Y3478" s="88">
        <v>0</v>
      </c>
      <c r="Z3478" s="88">
        <v>0</v>
      </c>
      <c r="AA3478" s="88">
        <v>0</v>
      </c>
      <c r="AB3478" s="88">
        <v>0</v>
      </c>
      <c r="AC3478" s="88">
        <v>0</v>
      </c>
      <c r="AD3478" s="88">
        <v>0</v>
      </c>
      <c r="AE3478" s="88">
        <v>0</v>
      </c>
      <c r="AF3478" s="88">
        <v>0</v>
      </c>
      <c r="AG3478" s="88">
        <v>0</v>
      </c>
      <c r="AH3478" s="139">
        <v>0</v>
      </c>
      <c r="AI3478" s="139">
        <v>0</v>
      </c>
      <c r="AU3478" s="88"/>
    </row>
    <row r="3479" spans="3:47" s="11" customFormat="1" outlineLevel="2" x14ac:dyDescent="0.2">
      <c r="C3479" s="119" t="s">
        <v>160</v>
      </c>
      <c r="E3479" s="134"/>
      <c r="F3479" s="159" t="s">
        <v>214</v>
      </c>
      <c r="H3479" s="72" t="s">
        <v>180</v>
      </c>
      <c r="P3479" s="149"/>
      <c r="Q3479" s="135" t="s">
        <v>110</v>
      </c>
      <c r="R3479" s="136"/>
      <c r="S3479" s="88"/>
      <c r="T3479" s="88"/>
      <c r="U3479" s="137">
        <v>0</v>
      </c>
      <c r="V3479" s="137">
        <v>0</v>
      </c>
      <c r="W3479" s="138">
        <v>0</v>
      </c>
      <c r="X3479" s="137">
        <v>0</v>
      </c>
      <c r="Y3479" s="88">
        <v>0</v>
      </c>
      <c r="Z3479" s="88">
        <v>0</v>
      </c>
      <c r="AA3479" s="88">
        <v>0</v>
      </c>
      <c r="AB3479" s="88">
        <v>0</v>
      </c>
      <c r="AC3479" s="88">
        <v>0</v>
      </c>
      <c r="AD3479" s="88">
        <v>0</v>
      </c>
      <c r="AE3479" s="88">
        <v>0</v>
      </c>
      <c r="AF3479" s="88">
        <v>0</v>
      </c>
      <c r="AG3479" s="88">
        <v>0</v>
      </c>
      <c r="AH3479" s="139">
        <v>0</v>
      </c>
      <c r="AI3479" s="139">
        <v>0</v>
      </c>
      <c r="AU3479" s="88"/>
    </row>
    <row r="3480" spans="3:47" s="11" customFormat="1" outlineLevel="2" x14ac:dyDescent="0.2">
      <c r="C3480" s="119" t="s">
        <v>160</v>
      </c>
      <c r="E3480" s="134"/>
      <c r="F3480" s="159" t="s">
        <v>215</v>
      </c>
      <c r="H3480" s="72" t="s">
        <v>180</v>
      </c>
      <c r="P3480" s="149"/>
      <c r="Q3480" s="135" t="s">
        <v>110</v>
      </c>
      <c r="R3480" s="136"/>
      <c r="S3480" s="88"/>
      <c r="T3480" s="88"/>
      <c r="U3480" s="137">
        <v>0</v>
      </c>
      <c r="V3480" s="137">
        <v>0</v>
      </c>
      <c r="W3480" s="138">
        <v>0</v>
      </c>
      <c r="X3480" s="137">
        <v>0</v>
      </c>
      <c r="Y3480" s="88">
        <v>0</v>
      </c>
      <c r="Z3480" s="88">
        <v>0</v>
      </c>
      <c r="AA3480" s="88">
        <v>0</v>
      </c>
      <c r="AB3480" s="88">
        <v>0</v>
      </c>
      <c r="AC3480" s="88">
        <v>0</v>
      </c>
      <c r="AD3480" s="88">
        <v>0</v>
      </c>
      <c r="AE3480" s="88">
        <v>0</v>
      </c>
      <c r="AF3480" s="88">
        <v>0</v>
      </c>
      <c r="AG3480" s="88">
        <v>0</v>
      </c>
      <c r="AH3480" s="139">
        <v>0</v>
      </c>
      <c r="AI3480" s="139">
        <v>0</v>
      </c>
      <c r="AU3480" s="88"/>
    </row>
    <row r="3481" spans="3:47" s="11" customFormat="1" outlineLevel="2" x14ac:dyDescent="0.2">
      <c r="C3481" s="119" t="s">
        <v>160</v>
      </c>
      <c r="E3481" s="134"/>
      <c r="F3481" s="159" t="s">
        <v>216</v>
      </c>
      <c r="H3481" s="72" t="s">
        <v>180</v>
      </c>
      <c r="P3481" s="149"/>
      <c r="Q3481" s="135" t="s">
        <v>110</v>
      </c>
      <c r="R3481" s="136"/>
      <c r="S3481" s="88"/>
      <c r="T3481" s="88"/>
      <c r="U3481" s="137">
        <v>0</v>
      </c>
      <c r="V3481" s="137">
        <v>0</v>
      </c>
      <c r="W3481" s="138">
        <v>0</v>
      </c>
      <c r="X3481" s="137">
        <v>0</v>
      </c>
      <c r="Y3481" s="88">
        <v>0</v>
      </c>
      <c r="Z3481" s="88">
        <v>0</v>
      </c>
      <c r="AA3481" s="88">
        <v>0</v>
      </c>
      <c r="AB3481" s="88">
        <v>0</v>
      </c>
      <c r="AC3481" s="88">
        <v>0</v>
      </c>
      <c r="AD3481" s="88">
        <v>0</v>
      </c>
      <c r="AE3481" s="88">
        <v>0</v>
      </c>
      <c r="AF3481" s="88">
        <v>0</v>
      </c>
      <c r="AG3481" s="88">
        <v>0</v>
      </c>
      <c r="AH3481" s="139">
        <v>0</v>
      </c>
      <c r="AI3481" s="139">
        <v>0</v>
      </c>
      <c r="AU3481" s="88"/>
    </row>
    <row r="3482" spans="3:47" s="11" customFormat="1" outlineLevel="2" x14ac:dyDescent="0.2">
      <c r="C3482" s="119" t="s">
        <v>160</v>
      </c>
      <c r="E3482" s="134"/>
      <c r="F3482" s="159" t="s">
        <v>33</v>
      </c>
      <c r="H3482" s="72" t="s">
        <v>180</v>
      </c>
      <c r="P3482" s="149"/>
      <c r="Q3482" s="135" t="s">
        <v>110</v>
      </c>
      <c r="R3482" s="136"/>
      <c r="S3482" s="88"/>
      <c r="T3482" s="88"/>
      <c r="U3482" s="137">
        <v>0</v>
      </c>
      <c r="V3482" s="137">
        <v>0</v>
      </c>
      <c r="W3482" s="138">
        <v>0</v>
      </c>
      <c r="X3482" s="137">
        <v>0</v>
      </c>
      <c r="Y3482" s="88">
        <v>0</v>
      </c>
      <c r="Z3482" s="88">
        <v>0</v>
      </c>
      <c r="AA3482" s="88">
        <v>0</v>
      </c>
      <c r="AB3482" s="88">
        <v>0</v>
      </c>
      <c r="AC3482" s="88">
        <v>0</v>
      </c>
      <c r="AD3482" s="88">
        <v>0</v>
      </c>
      <c r="AE3482" s="88">
        <v>0</v>
      </c>
      <c r="AF3482" s="88">
        <v>0</v>
      </c>
      <c r="AG3482" s="88">
        <v>0</v>
      </c>
      <c r="AH3482" s="139">
        <v>0</v>
      </c>
      <c r="AI3482" s="139">
        <v>0</v>
      </c>
      <c r="AU3482" s="88"/>
    </row>
    <row r="3483" spans="3:47" s="11" customFormat="1" outlineLevel="2" x14ac:dyDescent="0.2">
      <c r="C3483" s="119" t="s">
        <v>160</v>
      </c>
      <c r="E3483" s="134"/>
      <c r="F3483" s="159" t="s">
        <v>34</v>
      </c>
      <c r="H3483" s="72" t="s">
        <v>180</v>
      </c>
      <c r="P3483" s="149"/>
      <c r="Q3483" s="135" t="s">
        <v>110</v>
      </c>
      <c r="R3483" s="136"/>
      <c r="S3483" s="88"/>
      <c r="T3483" s="88"/>
      <c r="U3483" s="137">
        <v>0</v>
      </c>
      <c r="V3483" s="137">
        <v>0</v>
      </c>
      <c r="W3483" s="138">
        <v>0</v>
      </c>
      <c r="X3483" s="137">
        <v>0</v>
      </c>
      <c r="Y3483" s="88">
        <v>0</v>
      </c>
      <c r="Z3483" s="88">
        <v>0</v>
      </c>
      <c r="AA3483" s="88">
        <v>0</v>
      </c>
      <c r="AB3483" s="88">
        <v>0</v>
      </c>
      <c r="AC3483" s="88">
        <v>0</v>
      </c>
      <c r="AD3483" s="88">
        <v>0</v>
      </c>
      <c r="AE3483" s="88">
        <v>0</v>
      </c>
      <c r="AF3483" s="88">
        <v>0</v>
      </c>
      <c r="AG3483" s="88">
        <v>0</v>
      </c>
      <c r="AH3483" s="139">
        <v>0</v>
      </c>
      <c r="AI3483" s="139">
        <v>0</v>
      </c>
      <c r="AU3483" s="88"/>
    </row>
    <row r="3484" spans="3:47" s="11" customFormat="1" outlineLevel="2" x14ac:dyDescent="0.2">
      <c r="C3484" s="119" t="s">
        <v>160</v>
      </c>
      <c r="E3484" s="134"/>
      <c r="F3484" s="159" t="s">
        <v>217</v>
      </c>
      <c r="H3484" s="72" t="s">
        <v>180</v>
      </c>
      <c r="P3484" s="149"/>
      <c r="Q3484" s="135" t="s">
        <v>110</v>
      </c>
      <c r="R3484" s="136"/>
      <c r="S3484" s="88"/>
      <c r="T3484" s="88"/>
      <c r="U3484" s="137">
        <v>0</v>
      </c>
      <c r="V3484" s="137">
        <v>0</v>
      </c>
      <c r="W3484" s="138">
        <v>0</v>
      </c>
      <c r="X3484" s="137">
        <v>0</v>
      </c>
      <c r="Y3484" s="88">
        <v>0</v>
      </c>
      <c r="Z3484" s="88">
        <v>0</v>
      </c>
      <c r="AA3484" s="88">
        <v>0</v>
      </c>
      <c r="AB3484" s="88">
        <v>0</v>
      </c>
      <c r="AC3484" s="88">
        <v>0</v>
      </c>
      <c r="AD3484" s="88">
        <v>0</v>
      </c>
      <c r="AE3484" s="88">
        <v>0</v>
      </c>
      <c r="AF3484" s="88">
        <v>0</v>
      </c>
      <c r="AG3484" s="88">
        <v>0</v>
      </c>
      <c r="AH3484" s="139">
        <v>0</v>
      </c>
      <c r="AI3484" s="139">
        <v>0</v>
      </c>
      <c r="AU3484" s="88"/>
    </row>
    <row r="3485" spans="3:47" s="11" customFormat="1" outlineLevel="2" x14ac:dyDescent="0.2">
      <c r="C3485" s="119" t="s">
        <v>160</v>
      </c>
      <c r="E3485" s="134"/>
      <c r="F3485" s="159" t="s">
        <v>152</v>
      </c>
      <c r="H3485" s="72" t="s">
        <v>180</v>
      </c>
      <c r="P3485" s="149"/>
      <c r="Q3485" s="135" t="s">
        <v>110</v>
      </c>
      <c r="R3485" s="136"/>
      <c r="S3485" s="88"/>
      <c r="T3485" s="88"/>
      <c r="U3485" s="137">
        <v>0</v>
      </c>
      <c r="V3485" s="137">
        <v>0</v>
      </c>
      <c r="W3485" s="138">
        <v>0</v>
      </c>
      <c r="X3485" s="137">
        <v>0</v>
      </c>
      <c r="Y3485" s="88">
        <v>0</v>
      </c>
      <c r="Z3485" s="88">
        <v>0</v>
      </c>
      <c r="AA3485" s="88">
        <v>0</v>
      </c>
      <c r="AB3485" s="88">
        <v>0</v>
      </c>
      <c r="AC3485" s="88">
        <v>0</v>
      </c>
      <c r="AD3485" s="88">
        <v>0</v>
      </c>
      <c r="AE3485" s="88">
        <v>0</v>
      </c>
      <c r="AF3485" s="88">
        <v>0</v>
      </c>
      <c r="AG3485" s="88">
        <v>0</v>
      </c>
      <c r="AH3485" s="139">
        <v>0</v>
      </c>
      <c r="AI3485" s="139">
        <v>0</v>
      </c>
      <c r="AU3485" s="88"/>
    </row>
    <row r="3486" spans="3:47" s="11" customFormat="1" outlineLevel="2" x14ac:dyDescent="0.2">
      <c r="C3486" s="119" t="s">
        <v>160</v>
      </c>
      <c r="E3486" s="140"/>
      <c r="F3486" s="160" t="s">
        <v>152</v>
      </c>
      <c r="G3486" s="142"/>
      <c r="H3486" s="161" t="s">
        <v>180</v>
      </c>
      <c r="I3486" s="142"/>
      <c r="J3486" s="142"/>
      <c r="K3486" s="142"/>
      <c r="L3486" s="142"/>
      <c r="M3486" s="142"/>
      <c r="N3486" s="142"/>
      <c r="O3486" s="142"/>
      <c r="P3486" s="155"/>
      <c r="Q3486" s="143" t="s">
        <v>110</v>
      </c>
      <c r="R3486" s="144"/>
      <c r="S3486" s="145"/>
      <c r="T3486" s="145"/>
      <c r="U3486" s="146">
        <v>0</v>
      </c>
      <c r="V3486" s="146">
        <v>0</v>
      </c>
      <c r="W3486" s="147">
        <v>0</v>
      </c>
      <c r="X3486" s="146">
        <v>0</v>
      </c>
      <c r="Y3486" s="145">
        <v>0</v>
      </c>
      <c r="Z3486" s="145">
        <v>0</v>
      </c>
      <c r="AA3486" s="145">
        <v>0</v>
      </c>
      <c r="AB3486" s="145">
        <v>0</v>
      </c>
      <c r="AC3486" s="145">
        <v>0</v>
      </c>
      <c r="AD3486" s="145">
        <v>0</v>
      </c>
      <c r="AE3486" s="145">
        <v>0</v>
      </c>
      <c r="AF3486" s="145">
        <v>0</v>
      </c>
      <c r="AG3486" s="145">
        <v>0</v>
      </c>
      <c r="AH3486" s="148">
        <v>0</v>
      </c>
      <c r="AI3486" s="148">
        <v>0</v>
      </c>
      <c r="AU3486" s="88"/>
    </row>
    <row r="3487" spans="3:47" s="11" customFormat="1" outlineLevel="2" x14ac:dyDescent="0.2">
      <c r="C3487" s="119" t="s">
        <v>160</v>
      </c>
      <c r="E3487" s="125"/>
      <c r="F3487" s="157" t="s">
        <v>152</v>
      </c>
      <c r="G3487" s="127"/>
      <c r="H3487" s="158" t="s">
        <v>180</v>
      </c>
      <c r="I3487" s="127"/>
      <c r="J3487" s="127"/>
      <c r="K3487" s="127"/>
      <c r="L3487" s="127"/>
      <c r="M3487" s="127"/>
      <c r="N3487" s="127"/>
      <c r="O3487" s="127"/>
      <c r="P3487" s="152"/>
      <c r="Q3487" s="128" t="s">
        <v>110</v>
      </c>
      <c r="R3487" s="129"/>
      <c r="S3487" s="130"/>
      <c r="T3487" s="130"/>
      <c r="U3487" s="131">
        <v>0</v>
      </c>
      <c r="V3487" s="131">
        <v>0</v>
      </c>
      <c r="W3487" s="132">
        <v>0</v>
      </c>
      <c r="X3487" s="131">
        <v>0</v>
      </c>
      <c r="Y3487" s="130">
        <v>0</v>
      </c>
      <c r="Z3487" s="130">
        <v>0</v>
      </c>
      <c r="AA3487" s="130">
        <v>0</v>
      </c>
      <c r="AB3487" s="130">
        <v>0</v>
      </c>
      <c r="AC3487" s="130">
        <v>0</v>
      </c>
      <c r="AD3487" s="130">
        <v>0</v>
      </c>
      <c r="AE3487" s="130">
        <v>0</v>
      </c>
      <c r="AF3487" s="130">
        <v>0</v>
      </c>
      <c r="AG3487" s="130">
        <v>0</v>
      </c>
      <c r="AH3487" s="133">
        <v>0</v>
      </c>
      <c r="AI3487" s="133">
        <v>0</v>
      </c>
      <c r="AU3487" s="88"/>
    </row>
    <row r="3488" spans="3:47" s="11" customFormat="1" outlineLevel="2" x14ac:dyDescent="0.2">
      <c r="C3488" s="119" t="s">
        <v>160</v>
      </c>
      <c r="E3488" s="134"/>
      <c r="F3488" s="159" t="s">
        <v>152</v>
      </c>
      <c r="H3488" s="72" t="s">
        <v>180</v>
      </c>
      <c r="P3488" s="149"/>
      <c r="Q3488" s="135" t="s">
        <v>110</v>
      </c>
      <c r="R3488" s="136"/>
      <c r="S3488" s="88"/>
      <c r="T3488" s="88"/>
      <c r="U3488" s="137">
        <v>0</v>
      </c>
      <c r="V3488" s="137">
        <v>0</v>
      </c>
      <c r="W3488" s="138">
        <v>0</v>
      </c>
      <c r="X3488" s="137">
        <v>0</v>
      </c>
      <c r="Y3488" s="88">
        <v>0</v>
      </c>
      <c r="Z3488" s="88">
        <v>0</v>
      </c>
      <c r="AA3488" s="88">
        <v>0</v>
      </c>
      <c r="AB3488" s="88">
        <v>0</v>
      </c>
      <c r="AC3488" s="88">
        <v>0</v>
      </c>
      <c r="AD3488" s="88">
        <v>0</v>
      </c>
      <c r="AE3488" s="88">
        <v>0</v>
      </c>
      <c r="AF3488" s="88">
        <v>0</v>
      </c>
      <c r="AG3488" s="88">
        <v>0</v>
      </c>
      <c r="AH3488" s="139">
        <v>0</v>
      </c>
      <c r="AI3488" s="139">
        <v>0</v>
      </c>
      <c r="AU3488" s="88"/>
    </row>
    <row r="3489" spans="3:47" s="11" customFormat="1" outlineLevel="2" x14ac:dyDescent="0.2">
      <c r="C3489" s="119" t="s">
        <v>160</v>
      </c>
      <c r="E3489" s="134"/>
      <c r="F3489" s="159" t="s">
        <v>152</v>
      </c>
      <c r="H3489" s="72" t="s">
        <v>180</v>
      </c>
      <c r="P3489" s="149"/>
      <c r="Q3489" s="135" t="s">
        <v>110</v>
      </c>
      <c r="R3489" s="136"/>
      <c r="S3489" s="88"/>
      <c r="T3489" s="88"/>
      <c r="U3489" s="137">
        <v>0</v>
      </c>
      <c r="V3489" s="137">
        <v>0</v>
      </c>
      <c r="W3489" s="138">
        <v>0</v>
      </c>
      <c r="X3489" s="137">
        <v>0</v>
      </c>
      <c r="Y3489" s="88">
        <v>0</v>
      </c>
      <c r="Z3489" s="88">
        <v>0</v>
      </c>
      <c r="AA3489" s="88">
        <v>0</v>
      </c>
      <c r="AB3489" s="88">
        <v>0</v>
      </c>
      <c r="AC3489" s="88">
        <v>0</v>
      </c>
      <c r="AD3489" s="88">
        <v>0</v>
      </c>
      <c r="AE3489" s="88">
        <v>0</v>
      </c>
      <c r="AF3489" s="88">
        <v>0</v>
      </c>
      <c r="AG3489" s="88">
        <v>0</v>
      </c>
      <c r="AH3489" s="139">
        <v>0</v>
      </c>
      <c r="AI3489" s="139">
        <v>0</v>
      </c>
      <c r="AU3489" s="88"/>
    </row>
    <row r="3490" spans="3:47" s="11" customFormat="1" outlineLevel="2" x14ac:dyDescent="0.2">
      <c r="C3490" s="119" t="s">
        <v>160</v>
      </c>
      <c r="E3490" s="134"/>
      <c r="F3490" s="159" t="s">
        <v>152</v>
      </c>
      <c r="H3490" s="72" t="s">
        <v>180</v>
      </c>
      <c r="P3490" s="149"/>
      <c r="Q3490" s="135" t="s">
        <v>110</v>
      </c>
      <c r="R3490" s="136"/>
      <c r="S3490" s="88"/>
      <c r="T3490" s="88"/>
      <c r="U3490" s="137">
        <v>0</v>
      </c>
      <c r="V3490" s="137">
        <v>0</v>
      </c>
      <c r="W3490" s="138">
        <v>0</v>
      </c>
      <c r="X3490" s="137">
        <v>0</v>
      </c>
      <c r="Y3490" s="88">
        <v>0</v>
      </c>
      <c r="Z3490" s="88">
        <v>0</v>
      </c>
      <c r="AA3490" s="88">
        <v>0</v>
      </c>
      <c r="AB3490" s="88">
        <v>0</v>
      </c>
      <c r="AC3490" s="88">
        <v>0</v>
      </c>
      <c r="AD3490" s="88">
        <v>0</v>
      </c>
      <c r="AE3490" s="88">
        <v>0</v>
      </c>
      <c r="AF3490" s="88">
        <v>0</v>
      </c>
      <c r="AG3490" s="88">
        <v>0</v>
      </c>
      <c r="AH3490" s="139">
        <v>0</v>
      </c>
      <c r="AI3490" s="139">
        <v>0</v>
      </c>
      <c r="AU3490" s="88"/>
    </row>
    <row r="3491" spans="3:47" s="11" customFormat="1" outlineLevel="2" x14ac:dyDescent="0.2">
      <c r="C3491" s="119" t="s">
        <v>160</v>
      </c>
      <c r="E3491" s="134"/>
      <c r="F3491" s="159" t="s">
        <v>152</v>
      </c>
      <c r="H3491" s="72" t="s">
        <v>180</v>
      </c>
      <c r="P3491" s="149"/>
      <c r="Q3491" s="135" t="s">
        <v>110</v>
      </c>
      <c r="R3491" s="136"/>
      <c r="S3491" s="88"/>
      <c r="T3491" s="88"/>
      <c r="U3491" s="137">
        <v>0</v>
      </c>
      <c r="V3491" s="137">
        <v>0</v>
      </c>
      <c r="W3491" s="138">
        <v>0</v>
      </c>
      <c r="X3491" s="137">
        <v>0</v>
      </c>
      <c r="Y3491" s="88">
        <v>0</v>
      </c>
      <c r="Z3491" s="88">
        <v>0</v>
      </c>
      <c r="AA3491" s="88">
        <v>0</v>
      </c>
      <c r="AB3491" s="88">
        <v>0</v>
      </c>
      <c r="AC3491" s="88">
        <v>0</v>
      </c>
      <c r="AD3491" s="88">
        <v>0</v>
      </c>
      <c r="AE3491" s="88">
        <v>0</v>
      </c>
      <c r="AF3491" s="88">
        <v>0</v>
      </c>
      <c r="AG3491" s="88">
        <v>0</v>
      </c>
      <c r="AH3491" s="139">
        <v>0</v>
      </c>
      <c r="AI3491" s="139">
        <v>0</v>
      </c>
      <c r="AU3491" s="88"/>
    </row>
    <row r="3492" spans="3:47" s="11" customFormat="1" outlineLevel="2" x14ac:dyDescent="0.2">
      <c r="C3492" s="119" t="s">
        <v>160</v>
      </c>
      <c r="E3492" s="134"/>
      <c r="F3492" s="159" t="s">
        <v>152</v>
      </c>
      <c r="H3492" s="72" t="s">
        <v>180</v>
      </c>
      <c r="P3492" s="149"/>
      <c r="Q3492" s="135" t="s">
        <v>110</v>
      </c>
      <c r="R3492" s="136"/>
      <c r="S3492" s="88"/>
      <c r="T3492" s="88"/>
      <c r="U3492" s="137">
        <v>0</v>
      </c>
      <c r="V3492" s="137">
        <v>0</v>
      </c>
      <c r="W3492" s="138">
        <v>0</v>
      </c>
      <c r="X3492" s="137">
        <v>0</v>
      </c>
      <c r="Y3492" s="88">
        <v>0</v>
      </c>
      <c r="Z3492" s="88">
        <v>0</v>
      </c>
      <c r="AA3492" s="88">
        <v>0</v>
      </c>
      <c r="AB3492" s="88">
        <v>0</v>
      </c>
      <c r="AC3492" s="88">
        <v>0</v>
      </c>
      <c r="AD3492" s="88">
        <v>0</v>
      </c>
      <c r="AE3492" s="88">
        <v>0</v>
      </c>
      <c r="AF3492" s="88">
        <v>0</v>
      </c>
      <c r="AG3492" s="88">
        <v>0</v>
      </c>
      <c r="AH3492" s="139">
        <v>0</v>
      </c>
      <c r="AI3492" s="139">
        <v>0</v>
      </c>
      <c r="AU3492" s="88"/>
    </row>
    <row r="3493" spans="3:47" s="11" customFormat="1" outlineLevel="2" x14ac:dyDescent="0.2">
      <c r="C3493" s="119" t="s">
        <v>160</v>
      </c>
      <c r="E3493" s="134"/>
      <c r="F3493" s="159" t="s">
        <v>152</v>
      </c>
      <c r="H3493" s="72" t="s">
        <v>180</v>
      </c>
      <c r="P3493" s="149"/>
      <c r="Q3493" s="135" t="s">
        <v>110</v>
      </c>
      <c r="R3493" s="136"/>
      <c r="S3493" s="88"/>
      <c r="T3493" s="88"/>
      <c r="U3493" s="137">
        <v>0</v>
      </c>
      <c r="V3493" s="137">
        <v>0</v>
      </c>
      <c r="W3493" s="138">
        <v>0</v>
      </c>
      <c r="X3493" s="137">
        <v>0</v>
      </c>
      <c r="Y3493" s="88">
        <v>0</v>
      </c>
      <c r="Z3493" s="88">
        <v>0</v>
      </c>
      <c r="AA3493" s="88">
        <v>0</v>
      </c>
      <c r="AB3493" s="88">
        <v>0</v>
      </c>
      <c r="AC3493" s="88">
        <v>0</v>
      </c>
      <c r="AD3493" s="88">
        <v>0</v>
      </c>
      <c r="AE3493" s="88">
        <v>0</v>
      </c>
      <c r="AF3493" s="88">
        <v>0</v>
      </c>
      <c r="AG3493" s="88">
        <v>0</v>
      </c>
      <c r="AH3493" s="139">
        <v>0</v>
      </c>
      <c r="AI3493" s="139">
        <v>0</v>
      </c>
      <c r="AU3493" s="88"/>
    </row>
    <row r="3494" spans="3:47" s="11" customFormat="1" outlineLevel="2" x14ac:dyDescent="0.2">
      <c r="C3494" s="119" t="s">
        <v>160</v>
      </c>
      <c r="E3494" s="134"/>
      <c r="F3494" s="159" t="s">
        <v>152</v>
      </c>
      <c r="H3494" s="72" t="s">
        <v>180</v>
      </c>
      <c r="P3494" s="149"/>
      <c r="Q3494" s="135" t="s">
        <v>110</v>
      </c>
      <c r="R3494" s="136"/>
      <c r="S3494" s="88"/>
      <c r="T3494" s="88"/>
      <c r="U3494" s="137">
        <v>0</v>
      </c>
      <c r="V3494" s="137">
        <v>0</v>
      </c>
      <c r="W3494" s="138">
        <v>0</v>
      </c>
      <c r="X3494" s="137">
        <v>0</v>
      </c>
      <c r="Y3494" s="88">
        <v>0</v>
      </c>
      <c r="Z3494" s="88">
        <v>0</v>
      </c>
      <c r="AA3494" s="88">
        <v>0</v>
      </c>
      <c r="AB3494" s="88">
        <v>0</v>
      </c>
      <c r="AC3494" s="88">
        <v>0</v>
      </c>
      <c r="AD3494" s="88">
        <v>0</v>
      </c>
      <c r="AE3494" s="88">
        <v>0</v>
      </c>
      <c r="AF3494" s="88">
        <v>0</v>
      </c>
      <c r="AG3494" s="88">
        <v>0</v>
      </c>
      <c r="AH3494" s="139">
        <v>0</v>
      </c>
      <c r="AI3494" s="139">
        <v>0</v>
      </c>
      <c r="AU3494" s="88"/>
    </row>
    <row r="3495" spans="3:47" s="11" customFormat="1" outlineLevel="2" x14ac:dyDescent="0.2">
      <c r="C3495" s="119" t="s">
        <v>160</v>
      </c>
      <c r="E3495" s="134"/>
      <c r="F3495" s="159" t="s">
        <v>152</v>
      </c>
      <c r="H3495" s="72" t="s">
        <v>180</v>
      </c>
      <c r="P3495" s="149"/>
      <c r="Q3495" s="135" t="s">
        <v>110</v>
      </c>
      <c r="R3495" s="136"/>
      <c r="S3495" s="88"/>
      <c r="T3495" s="88"/>
      <c r="U3495" s="137">
        <v>0</v>
      </c>
      <c r="V3495" s="137">
        <v>0</v>
      </c>
      <c r="W3495" s="138">
        <v>0</v>
      </c>
      <c r="X3495" s="137">
        <v>0</v>
      </c>
      <c r="Y3495" s="88">
        <v>0</v>
      </c>
      <c r="Z3495" s="88">
        <v>0</v>
      </c>
      <c r="AA3495" s="88">
        <v>0</v>
      </c>
      <c r="AB3495" s="88">
        <v>0</v>
      </c>
      <c r="AC3495" s="88">
        <v>0</v>
      </c>
      <c r="AD3495" s="88">
        <v>0</v>
      </c>
      <c r="AE3495" s="88">
        <v>0</v>
      </c>
      <c r="AF3495" s="88">
        <v>0</v>
      </c>
      <c r="AG3495" s="88">
        <v>0</v>
      </c>
      <c r="AH3495" s="139">
        <v>0</v>
      </c>
      <c r="AI3495" s="139">
        <v>0</v>
      </c>
      <c r="AU3495" s="88"/>
    </row>
    <row r="3496" spans="3:47" s="11" customFormat="1" outlineLevel="2" x14ac:dyDescent="0.2">
      <c r="C3496" s="119" t="s">
        <v>160</v>
      </c>
      <c r="E3496" s="140"/>
      <c r="F3496" s="160" t="s">
        <v>152</v>
      </c>
      <c r="G3496" s="142"/>
      <c r="H3496" s="161" t="s">
        <v>180</v>
      </c>
      <c r="I3496" s="142"/>
      <c r="J3496" s="142"/>
      <c r="K3496" s="142"/>
      <c r="L3496" s="142"/>
      <c r="M3496" s="142"/>
      <c r="N3496" s="142"/>
      <c r="O3496" s="142"/>
      <c r="P3496" s="155"/>
      <c r="Q3496" s="143" t="s">
        <v>110</v>
      </c>
      <c r="R3496" s="144"/>
      <c r="S3496" s="145"/>
      <c r="T3496" s="145"/>
      <c r="U3496" s="146">
        <v>0</v>
      </c>
      <c r="V3496" s="146">
        <v>0</v>
      </c>
      <c r="W3496" s="147">
        <v>0</v>
      </c>
      <c r="X3496" s="146">
        <v>0</v>
      </c>
      <c r="Y3496" s="145">
        <v>0</v>
      </c>
      <c r="Z3496" s="145">
        <v>0</v>
      </c>
      <c r="AA3496" s="145">
        <v>0</v>
      </c>
      <c r="AB3496" s="145">
        <v>0</v>
      </c>
      <c r="AC3496" s="145">
        <v>0</v>
      </c>
      <c r="AD3496" s="145">
        <v>0</v>
      </c>
      <c r="AE3496" s="145">
        <v>0</v>
      </c>
      <c r="AF3496" s="145">
        <v>0</v>
      </c>
      <c r="AG3496" s="145">
        <v>0</v>
      </c>
      <c r="AH3496" s="148">
        <v>0</v>
      </c>
      <c r="AI3496" s="148">
        <v>0</v>
      </c>
      <c r="AU3496" s="88"/>
    </row>
    <row r="3497" spans="3:47" s="11" customFormat="1" outlineLevel="2" x14ac:dyDescent="0.2">
      <c r="C3497" s="119" t="s">
        <v>160</v>
      </c>
      <c r="F3497" s="159"/>
      <c r="P3497" s="149" t="s">
        <v>181</v>
      </c>
      <c r="Q3497" s="16" t="s">
        <v>110</v>
      </c>
      <c r="R3497" s="150"/>
      <c r="S3497" s="150"/>
      <c r="T3497" s="150"/>
      <c r="U3497" s="150">
        <v>553.41460000000006</v>
      </c>
      <c r="V3497" s="150">
        <v>649.70874040000012</v>
      </c>
      <c r="W3497" s="150">
        <v>665.95145891000027</v>
      </c>
      <c r="X3497" s="150">
        <v>682.60024538275036</v>
      </c>
      <c r="Y3497" s="150">
        <v>698.98265127193633</v>
      </c>
      <c r="Z3497" s="150">
        <v>715.05925225119097</v>
      </c>
      <c r="AA3497" s="150">
        <v>729.36043729621485</v>
      </c>
      <c r="AB3497" s="150">
        <v>743.94764604213913</v>
      </c>
      <c r="AC3497" s="150">
        <v>758.82659896298196</v>
      </c>
      <c r="AD3497" s="150">
        <v>774.00313094224157</v>
      </c>
      <c r="AE3497" s="150">
        <v>789.48319356108641</v>
      </c>
      <c r="AF3497" s="150">
        <v>805.27285743230811</v>
      </c>
      <c r="AG3497" s="150">
        <v>821.37831458095434</v>
      </c>
      <c r="AH3497" s="150">
        <v>837.80588087257343</v>
      </c>
      <c r="AI3497" s="150">
        <v>854.56199849002496</v>
      </c>
      <c r="AU3497" s="88"/>
    </row>
    <row r="3498" spans="3:47" s="11" customFormat="1" outlineLevel="2" x14ac:dyDescent="0.2">
      <c r="C3498" s="119" t="s">
        <v>160</v>
      </c>
      <c r="P3498" s="149" t="s">
        <v>182</v>
      </c>
      <c r="Q3498" s="16" t="s">
        <v>110</v>
      </c>
      <c r="R3498" s="150"/>
      <c r="S3498" s="150"/>
      <c r="T3498" s="150"/>
      <c r="U3498" s="150">
        <v>0</v>
      </c>
      <c r="V3498" s="150">
        <v>0</v>
      </c>
      <c r="W3498" s="150">
        <v>0</v>
      </c>
      <c r="X3498" s="150">
        <v>0</v>
      </c>
      <c r="Y3498" s="150">
        <v>0</v>
      </c>
      <c r="Z3498" s="150">
        <v>0</v>
      </c>
      <c r="AA3498" s="150">
        <v>0</v>
      </c>
      <c r="AB3498" s="150">
        <v>0</v>
      </c>
      <c r="AC3498" s="150">
        <v>0</v>
      </c>
      <c r="AD3498" s="150">
        <v>0</v>
      </c>
      <c r="AE3498" s="150">
        <v>0</v>
      </c>
      <c r="AF3498" s="150">
        <v>0</v>
      </c>
      <c r="AG3498" s="150">
        <v>0</v>
      </c>
      <c r="AH3498" s="150">
        <v>0</v>
      </c>
      <c r="AI3498" s="150">
        <v>0</v>
      </c>
      <c r="AU3498" s="88"/>
    </row>
    <row r="3499" spans="3:47" s="11" customFormat="1" outlineLevel="2" x14ac:dyDescent="0.2">
      <c r="C3499" s="119" t="s">
        <v>160</v>
      </c>
      <c r="F3499" s="124"/>
      <c r="P3499" s="149" t="s">
        <v>183</v>
      </c>
      <c r="Q3499" s="16" t="s">
        <v>110</v>
      </c>
      <c r="R3499" s="150"/>
      <c r="S3499" s="150"/>
      <c r="T3499" s="150"/>
      <c r="U3499" s="150">
        <v>553.41460000000006</v>
      </c>
      <c r="V3499" s="150">
        <v>649.70874040000012</v>
      </c>
      <c r="W3499" s="150">
        <v>665.95145891000027</v>
      </c>
      <c r="X3499" s="150">
        <v>682.60024538275036</v>
      </c>
      <c r="Y3499" s="150">
        <v>698.98265127193633</v>
      </c>
      <c r="Z3499" s="150">
        <v>715.05925225119097</v>
      </c>
      <c r="AA3499" s="150">
        <v>729.36043729621485</v>
      </c>
      <c r="AB3499" s="150">
        <v>743.94764604213913</v>
      </c>
      <c r="AC3499" s="150">
        <v>758.82659896298196</v>
      </c>
      <c r="AD3499" s="150">
        <v>774.00313094224157</v>
      </c>
      <c r="AE3499" s="150">
        <v>789.48319356108641</v>
      </c>
      <c r="AF3499" s="150">
        <v>805.27285743230811</v>
      </c>
      <c r="AG3499" s="150">
        <v>821.37831458095434</v>
      </c>
      <c r="AH3499" s="150">
        <v>837.80588087257343</v>
      </c>
      <c r="AI3499" s="150">
        <v>854.56199849002496</v>
      </c>
      <c r="AU3499" s="88"/>
    </row>
    <row r="3500" spans="3:47" s="11" customFormat="1" outlineLevel="2" x14ac:dyDescent="0.2">
      <c r="C3500" s="119" t="s">
        <v>160</v>
      </c>
      <c r="F3500" s="124"/>
      <c r="P3500" s="149"/>
      <c r="Q3500" s="16"/>
      <c r="R3500" s="88"/>
      <c r="S3500" s="88"/>
      <c r="T3500" s="88"/>
      <c r="U3500" s="88"/>
      <c r="V3500" s="88"/>
      <c r="W3500" s="88"/>
      <c r="X3500" s="88"/>
      <c r="Y3500" s="88"/>
      <c r="Z3500" s="88"/>
      <c r="AA3500" s="88"/>
      <c r="AB3500" s="88"/>
      <c r="AC3500" s="88"/>
      <c r="AD3500" s="88"/>
      <c r="AE3500" s="88"/>
      <c r="AF3500" s="88"/>
      <c r="AG3500" s="88"/>
      <c r="AH3500" s="88"/>
      <c r="AI3500" s="88"/>
      <c r="AU3500" s="88"/>
    </row>
    <row r="3501" spans="3:47" outlineLevel="1" x14ac:dyDescent="0.2">
      <c r="C3501" s="119" t="s">
        <v>160</v>
      </c>
      <c r="D3501" s="11"/>
      <c r="E3501" s="162" t="s">
        <v>184</v>
      </c>
      <c r="F3501" s="121"/>
      <c r="G3501" s="121"/>
      <c r="H3501" s="121"/>
      <c r="I3501" s="121"/>
      <c r="J3501" s="121"/>
      <c r="K3501" s="121"/>
      <c r="L3501" s="121"/>
      <c r="M3501" s="121"/>
      <c r="N3501" s="121"/>
      <c r="O3501" s="121"/>
      <c r="P3501" s="121"/>
      <c r="Q3501" s="122"/>
      <c r="R3501" s="123"/>
      <c r="S3501" s="123"/>
      <c r="T3501" s="123"/>
      <c r="U3501" s="123"/>
      <c r="V3501" s="123"/>
      <c r="W3501" s="123"/>
      <c r="X3501" s="123"/>
      <c r="Y3501" s="123"/>
      <c r="Z3501" s="123"/>
      <c r="AA3501" s="123"/>
      <c r="AB3501" s="123"/>
      <c r="AC3501" s="123"/>
      <c r="AD3501" s="123"/>
      <c r="AE3501" s="123"/>
      <c r="AF3501" s="123"/>
      <c r="AG3501" s="123"/>
      <c r="AH3501" s="123"/>
      <c r="AI3501" s="123"/>
      <c r="AT3501" s="11"/>
      <c r="AU3501" s="88"/>
    </row>
    <row r="3502" spans="3:47" outlineLevel="2" x14ac:dyDescent="0.2">
      <c r="C3502" s="119" t="s">
        <v>160</v>
      </c>
      <c r="D3502" s="11"/>
      <c r="E3502" s="11"/>
      <c r="F3502" s="11"/>
      <c r="G3502" s="16"/>
      <c r="H3502" s="163" t="s">
        <v>6</v>
      </c>
      <c r="I3502" s="163" t="s">
        <v>5</v>
      </c>
      <c r="J3502" s="163" t="s">
        <v>129</v>
      </c>
      <c r="K3502" s="163" t="s">
        <v>128</v>
      </c>
      <c r="L3502" s="11"/>
      <c r="M3502" s="11"/>
      <c r="N3502" s="11"/>
      <c r="O3502" s="11"/>
      <c r="P3502" s="149"/>
      <c r="Q3502" s="164"/>
      <c r="V3502" s="165"/>
      <c r="W3502" s="150"/>
      <c r="X3502" s="150"/>
      <c r="Y3502" s="150"/>
      <c r="Z3502" s="150"/>
      <c r="AA3502" s="150"/>
      <c r="AB3502" s="150"/>
      <c r="AC3502" s="150"/>
      <c r="AD3502" s="150"/>
      <c r="AE3502" s="150"/>
      <c r="AF3502" s="150"/>
      <c r="AG3502" s="150"/>
      <c r="AH3502" s="150"/>
      <c r="AI3502" s="150"/>
      <c r="AT3502" s="11"/>
      <c r="AU3502" s="88"/>
    </row>
    <row r="3503" spans="3:47" outlineLevel="2" x14ac:dyDescent="0.2">
      <c r="C3503" s="119" t="s">
        <v>160</v>
      </c>
      <c r="D3503" s="167" t="s">
        <v>441</v>
      </c>
      <c r="E3503" s="11"/>
      <c r="F3503" s="125" t="s">
        <v>209</v>
      </c>
      <c r="G3503" s="168" t="s">
        <v>130</v>
      </c>
      <c r="H3503" s="169" t="s">
        <v>221</v>
      </c>
      <c r="I3503" s="170" t="s">
        <v>221</v>
      </c>
      <c r="J3503" s="170">
        <v>0</v>
      </c>
      <c r="K3503" s="171">
        <v>1</v>
      </c>
      <c r="L3503" s="11"/>
      <c r="M3503" s="11"/>
      <c r="N3503" s="11"/>
      <c r="O3503" s="11"/>
      <c r="P3503" s="149"/>
      <c r="Q3503" s="164"/>
      <c r="V3503" s="165"/>
      <c r="W3503" s="11"/>
      <c r="X3503" s="11"/>
      <c r="Y3503" s="150"/>
      <c r="Z3503" s="150"/>
      <c r="AA3503" s="150"/>
      <c r="AB3503" s="150"/>
      <c r="AC3503" s="150"/>
      <c r="AD3503" s="150"/>
      <c r="AE3503" s="150"/>
      <c r="AF3503" s="150"/>
      <c r="AG3503" s="11"/>
      <c r="AH3503" s="11"/>
      <c r="AI3503" s="11"/>
      <c r="AT3503" s="11"/>
      <c r="AU3503" s="88"/>
    </row>
    <row r="3504" spans="3:47" outlineLevel="2" x14ac:dyDescent="0.2">
      <c r="C3504" s="119" t="s">
        <v>160</v>
      </c>
      <c r="D3504" s="167" t="s">
        <v>441</v>
      </c>
      <c r="E3504" s="11"/>
      <c r="F3504" s="134" t="s">
        <v>31</v>
      </c>
      <c r="G3504" s="16" t="s">
        <v>130</v>
      </c>
      <c r="H3504" s="172">
        <v>0</v>
      </c>
      <c r="I3504" s="173">
        <v>1</v>
      </c>
      <c r="J3504" s="173">
        <v>0</v>
      </c>
      <c r="K3504" s="174">
        <v>1</v>
      </c>
      <c r="L3504" s="11"/>
      <c r="M3504" s="11"/>
      <c r="N3504" s="11"/>
      <c r="O3504" s="11"/>
      <c r="P3504" s="149"/>
      <c r="Q3504" s="164"/>
      <c r="V3504" s="165"/>
      <c r="W3504" s="11"/>
      <c r="X3504" s="11"/>
      <c r="Y3504" s="150"/>
      <c r="Z3504" s="150"/>
      <c r="AA3504" s="150"/>
      <c r="AB3504" s="150"/>
      <c r="AC3504" s="150"/>
      <c r="AD3504" s="150"/>
      <c r="AE3504" s="150"/>
      <c r="AF3504" s="150"/>
      <c r="AG3504" s="11"/>
      <c r="AH3504" s="11"/>
      <c r="AI3504" s="11"/>
      <c r="AT3504" s="11"/>
      <c r="AU3504" s="88"/>
    </row>
    <row r="3505" spans="3:47" outlineLevel="2" x14ac:dyDescent="0.2">
      <c r="C3505" s="119" t="s">
        <v>160</v>
      </c>
      <c r="D3505" s="167" t="s">
        <v>441</v>
      </c>
      <c r="E3505" s="11"/>
      <c r="F3505" s="134" t="s">
        <v>28</v>
      </c>
      <c r="G3505" s="16" t="s">
        <v>130</v>
      </c>
      <c r="H3505" s="172">
        <v>0</v>
      </c>
      <c r="I3505" s="173">
        <v>1</v>
      </c>
      <c r="J3505" s="173">
        <v>0</v>
      </c>
      <c r="K3505" s="174">
        <v>1</v>
      </c>
      <c r="L3505" s="11"/>
      <c r="M3505" s="11"/>
      <c r="N3505" s="11"/>
      <c r="O3505" s="11"/>
      <c r="P3505" s="149"/>
      <c r="Q3505" s="164"/>
      <c r="V3505" s="165"/>
      <c r="W3505" s="150"/>
      <c r="X3505" s="150"/>
      <c r="Y3505" s="150"/>
      <c r="Z3505" s="150"/>
      <c r="AA3505" s="150"/>
      <c r="AB3505" s="150"/>
      <c r="AC3505" s="150"/>
      <c r="AD3505" s="150"/>
      <c r="AE3505" s="150"/>
      <c r="AF3505" s="150"/>
      <c r="AG3505" s="11"/>
      <c r="AH3505" s="11"/>
      <c r="AI3505" s="11"/>
      <c r="AT3505" s="11"/>
      <c r="AU3505" s="88"/>
    </row>
    <row r="3506" spans="3:47" outlineLevel="2" x14ac:dyDescent="0.2">
      <c r="C3506" s="119" t="s">
        <v>160</v>
      </c>
      <c r="D3506" s="167" t="s">
        <v>441</v>
      </c>
      <c r="E3506" s="11"/>
      <c r="F3506" s="134" t="s">
        <v>210</v>
      </c>
      <c r="G3506" s="16" t="s">
        <v>130</v>
      </c>
      <c r="H3506" s="172">
        <v>0</v>
      </c>
      <c r="I3506" s="173">
        <v>1</v>
      </c>
      <c r="J3506" s="173">
        <v>0</v>
      </c>
      <c r="K3506" s="174">
        <v>1</v>
      </c>
      <c r="L3506" s="11"/>
      <c r="M3506" s="11"/>
      <c r="N3506" s="11"/>
      <c r="O3506" s="11"/>
      <c r="P3506" s="149"/>
      <c r="Q3506" s="164"/>
      <c r="V3506" s="165"/>
      <c r="W3506" s="150"/>
      <c r="X3506" s="150"/>
      <c r="Y3506" s="150"/>
      <c r="Z3506" s="150"/>
      <c r="AA3506" s="150"/>
      <c r="AB3506" s="150"/>
      <c r="AC3506" s="150"/>
      <c r="AD3506" s="150"/>
      <c r="AE3506" s="150"/>
      <c r="AF3506" s="150"/>
      <c r="AG3506" s="11"/>
      <c r="AH3506" s="11"/>
      <c r="AI3506" s="11"/>
      <c r="AT3506" s="11"/>
      <c r="AU3506" s="88"/>
    </row>
    <row r="3507" spans="3:47" outlineLevel="2" x14ac:dyDescent="0.2">
      <c r="C3507" s="119" t="s">
        <v>160</v>
      </c>
      <c r="D3507" s="167" t="s">
        <v>441</v>
      </c>
      <c r="E3507" s="11"/>
      <c r="F3507" s="134" t="s">
        <v>211</v>
      </c>
      <c r="G3507" s="16" t="s">
        <v>130</v>
      </c>
      <c r="H3507" s="172">
        <v>0</v>
      </c>
      <c r="I3507" s="173">
        <v>1</v>
      </c>
      <c r="J3507" s="173">
        <v>0</v>
      </c>
      <c r="K3507" s="174">
        <v>1</v>
      </c>
      <c r="L3507" s="11"/>
      <c r="M3507" s="11"/>
      <c r="N3507" s="11"/>
      <c r="O3507" s="11"/>
      <c r="P3507" s="149"/>
      <c r="Q3507" s="164"/>
      <c r="V3507" s="165"/>
      <c r="W3507" s="150"/>
      <c r="X3507" s="150"/>
      <c r="Y3507" s="150"/>
      <c r="Z3507" s="150"/>
      <c r="AA3507" s="150"/>
      <c r="AB3507" s="150"/>
      <c r="AC3507" s="150"/>
      <c r="AD3507" s="150"/>
      <c r="AE3507" s="150"/>
      <c r="AF3507" s="150"/>
      <c r="AG3507" s="11"/>
      <c r="AH3507" s="11"/>
      <c r="AI3507" s="11"/>
      <c r="AT3507" s="11"/>
      <c r="AU3507" s="88"/>
    </row>
    <row r="3508" spans="3:47" outlineLevel="2" x14ac:dyDescent="0.2">
      <c r="C3508" s="119" t="s">
        <v>160</v>
      </c>
      <c r="D3508" s="167" t="s">
        <v>441</v>
      </c>
      <c r="E3508" s="11"/>
      <c r="F3508" s="134" t="s">
        <v>212</v>
      </c>
      <c r="G3508" s="16" t="s">
        <v>130</v>
      </c>
      <c r="H3508" s="172">
        <v>0</v>
      </c>
      <c r="I3508" s="173">
        <v>1</v>
      </c>
      <c r="J3508" s="173">
        <v>0</v>
      </c>
      <c r="K3508" s="174">
        <v>1</v>
      </c>
      <c r="L3508" s="11"/>
      <c r="M3508" s="11"/>
      <c r="N3508" s="11"/>
      <c r="O3508" s="11"/>
      <c r="P3508" s="149"/>
      <c r="Q3508" s="164"/>
      <c r="V3508" s="165"/>
      <c r="W3508" s="150"/>
      <c r="X3508" s="150"/>
      <c r="Y3508" s="150"/>
      <c r="Z3508" s="150"/>
      <c r="AA3508" s="150"/>
      <c r="AB3508" s="150"/>
      <c r="AC3508" s="150"/>
      <c r="AD3508" s="150"/>
      <c r="AE3508" s="150"/>
      <c r="AF3508" s="150"/>
      <c r="AG3508" s="11"/>
      <c r="AH3508" s="11"/>
      <c r="AI3508" s="11"/>
      <c r="AT3508" s="11"/>
      <c r="AU3508" s="88"/>
    </row>
    <row r="3509" spans="3:47" outlineLevel="2" x14ac:dyDescent="0.2">
      <c r="C3509" s="119" t="s">
        <v>160</v>
      </c>
      <c r="D3509" s="167" t="s">
        <v>441</v>
      </c>
      <c r="E3509" s="11"/>
      <c r="F3509" s="134" t="s">
        <v>213</v>
      </c>
      <c r="G3509" s="16" t="s">
        <v>130</v>
      </c>
      <c r="H3509" s="172">
        <v>0</v>
      </c>
      <c r="I3509" s="173">
        <v>1</v>
      </c>
      <c r="J3509" s="173">
        <v>0</v>
      </c>
      <c r="K3509" s="174">
        <v>1</v>
      </c>
      <c r="L3509" s="11"/>
      <c r="M3509" s="11"/>
      <c r="N3509" s="11"/>
      <c r="O3509" s="11"/>
      <c r="P3509" s="149"/>
      <c r="Q3509" s="164"/>
      <c r="V3509" s="165"/>
      <c r="W3509" s="150"/>
      <c r="X3509" s="150"/>
      <c r="Y3509" s="150"/>
      <c r="Z3509" s="150"/>
      <c r="AA3509" s="150"/>
      <c r="AB3509" s="150"/>
      <c r="AC3509" s="150"/>
      <c r="AD3509" s="150"/>
      <c r="AE3509" s="150"/>
      <c r="AF3509" s="150"/>
      <c r="AG3509" s="11"/>
      <c r="AH3509" s="11"/>
      <c r="AI3509" s="11"/>
      <c r="AT3509" s="11"/>
      <c r="AU3509" s="88"/>
    </row>
    <row r="3510" spans="3:47" outlineLevel="2" x14ac:dyDescent="0.2">
      <c r="C3510" s="119" t="s">
        <v>160</v>
      </c>
      <c r="D3510" s="167" t="s">
        <v>441</v>
      </c>
      <c r="E3510" s="11"/>
      <c r="F3510" s="134" t="s">
        <v>214</v>
      </c>
      <c r="G3510" s="16" t="s">
        <v>130</v>
      </c>
      <c r="H3510" s="172">
        <v>0</v>
      </c>
      <c r="I3510" s="173">
        <v>1</v>
      </c>
      <c r="J3510" s="173">
        <v>0</v>
      </c>
      <c r="K3510" s="174">
        <v>1</v>
      </c>
      <c r="L3510" s="11"/>
      <c r="M3510" s="11"/>
      <c r="N3510" s="11"/>
      <c r="O3510" s="11"/>
      <c r="P3510" s="149"/>
      <c r="Q3510" s="164"/>
      <c r="V3510" s="165"/>
      <c r="W3510" s="150"/>
      <c r="X3510" s="150"/>
      <c r="Y3510" s="150"/>
      <c r="Z3510" s="150"/>
      <c r="AA3510" s="150"/>
      <c r="AB3510" s="150"/>
      <c r="AC3510" s="150"/>
      <c r="AD3510" s="150"/>
      <c r="AE3510" s="150"/>
      <c r="AF3510" s="150"/>
      <c r="AG3510" s="11"/>
      <c r="AH3510" s="11"/>
      <c r="AI3510" s="11"/>
      <c r="AT3510" s="11"/>
      <c r="AU3510" s="88"/>
    </row>
    <row r="3511" spans="3:47" outlineLevel="2" x14ac:dyDescent="0.2">
      <c r="C3511" s="119" t="s">
        <v>160</v>
      </c>
      <c r="D3511" s="167" t="s">
        <v>441</v>
      </c>
      <c r="E3511" s="11"/>
      <c r="F3511" s="134" t="s">
        <v>215</v>
      </c>
      <c r="G3511" s="16" t="s">
        <v>130</v>
      </c>
      <c r="H3511" s="172">
        <v>0</v>
      </c>
      <c r="I3511" s="173">
        <v>1</v>
      </c>
      <c r="J3511" s="173">
        <v>0</v>
      </c>
      <c r="K3511" s="174">
        <v>1</v>
      </c>
      <c r="L3511" s="11"/>
      <c r="M3511" s="11"/>
      <c r="N3511" s="11"/>
      <c r="O3511" s="11"/>
      <c r="P3511" s="149"/>
      <c r="Q3511" s="164"/>
      <c r="V3511" s="165"/>
      <c r="W3511" s="150"/>
      <c r="X3511" s="150"/>
      <c r="Y3511" s="150"/>
      <c r="Z3511" s="150"/>
      <c r="AA3511" s="150"/>
      <c r="AB3511" s="150"/>
      <c r="AC3511" s="150"/>
      <c r="AD3511" s="150"/>
      <c r="AE3511" s="150"/>
      <c r="AF3511" s="150"/>
      <c r="AG3511" s="11"/>
      <c r="AH3511" s="11"/>
      <c r="AI3511" s="11"/>
      <c r="AT3511" s="11"/>
      <c r="AU3511" s="88"/>
    </row>
    <row r="3512" spans="3:47" outlineLevel="2" x14ac:dyDescent="0.2">
      <c r="C3512" s="119" t="s">
        <v>160</v>
      </c>
      <c r="D3512" s="167" t="s">
        <v>441</v>
      </c>
      <c r="E3512" s="11"/>
      <c r="F3512" s="175" t="s">
        <v>216</v>
      </c>
      <c r="G3512" s="16" t="s">
        <v>130</v>
      </c>
      <c r="H3512" s="172">
        <v>0</v>
      </c>
      <c r="I3512" s="173">
        <v>1</v>
      </c>
      <c r="J3512" s="173">
        <v>0</v>
      </c>
      <c r="K3512" s="174">
        <v>1</v>
      </c>
      <c r="L3512" s="11"/>
      <c r="M3512" s="11"/>
      <c r="N3512" s="11"/>
      <c r="O3512" s="11"/>
      <c r="P3512" s="149"/>
      <c r="Q3512" s="164"/>
      <c r="V3512" s="165"/>
      <c r="W3512" s="150"/>
      <c r="X3512" s="150"/>
      <c r="Y3512" s="150"/>
      <c r="Z3512" s="150"/>
      <c r="AA3512" s="150"/>
      <c r="AB3512" s="150"/>
      <c r="AC3512" s="150"/>
      <c r="AD3512" s="150"/>
      <c r="AE3512" s="150"/>
      <c r="AF3512" s="150"/>
      <c r="AG3512" s="11"/>
      <c r="AH3512" s="11"/>
      <c r="AI3512" s="11"/>
      <c r="AT3512" s="11"/>
      <c r="AU3512" s="88"/>
    </row>
    <row r="3513" spans="3:47" outlineLevel="2" x14ac:dyDescent="0.2">
      <c r="C3513" s="119" t="s">
        <v>160</v>
      </c>
      <c r="D3513" s="167" t="s">
        <v>441</v>
      </c>
      <c r="E3513" s="11"/>
      <c r="F3513" s="175" t="s">
        <v>33</v>
      </c>
      <c r="G3513" s="16" t="s">
        <v>130</v>
      </c>
      <c r="H3513" s="172">
        <v>0</v>
      </c>
      <c r="I3513" s="173">
        <v>1</v>
      </c>
      <c r="J3513" s="173">
        <v>0</v>
      </c>
      <c r="K3513" s="174">
        <v>1</v>
      </c>
      <c r="L3513" s="11"/>
      <c r="M3513" s="11"/>
      <c r="N3513" s="11"/>
      <c r="O3513" s="11"/>
      <c r="P3513" s="149"/>
      <c r="Q3513" s="164"/>
      <c r="V3513" s="165"/>
      <c r="W3513" s="150"/>
      <c r="X3513" s="150"/>
      <c r="Y3513" s="150"/>
      <c r="Z3513" s="150"/>
      <c r="AA3513" s="150"/>
      <c r="AB3513" s="150"/>
      <c r="AC3513" s="150"/>
      <c r="AD3513" s="150"/>
      <c r="AE3513" s="150"/>
      <c r="AF3513" s="150"/>
      <c r="AG3513" s="11"/>
      <c r="AH3513" s="11"/>
      <c r="AI3513" s="11"/>
      <c r="AT3513" s="11"/>
      <c r="AU3513" s="88"/>
    </row>
    <row r="3514" spans="3:47" outlineLevel="2" x14ac:dyDescent="0.2">
      <c r="C3514" s="119" t="s">
        <v>160</v>
      </c>
      <c r="D3514" s="167" t="s">
        <v>441</v>
      </c>
      <c r="E3514" s="11"/>
      <c r="F3514" s="175" t="s">
        <v>34</v>
      </c>
      <c r="G3514" s="16" t="s">
        <v>130</v>
      </c>
      <c r="H3514" s="172">
        <v>0</v>
      </c>
      <c r="I3514" s="173">
        <v>1</v>
      </c>
      <c r="J3514" s="173">
        <v>0</v>
      </c>
      <c r="K3514" s="174">
        <v>1</v>
      </c>
      <c r="L3514" s="11"/>
      <c r="M3514" s="11"/>
      <c r="N3514" s="11"/>
      <c r="O3514" s="11"/>
      <c r="P3514" s="149"/>
      <c r="Q3514" s="164"/>
      <c r="V3514" s="165"/>
      <c r="W3514" s="150"/>
      <c r="X3514" s="150"/>
      <c r="Y3514" s="150"/>
      <c r="Z3514" s="150"/>
      <c r="AA3514" s="150"/>
      <c r="AB3514" s="150"/>
      <c r="AC3514" s="150"/>
      <c r="AD3514" s="150"/>
      <c r="AE3514" s="150"/>
      <c r="AF3514" s="150"/>
      <c r="AG3514" s="11"/>
      <c r="AH3514" s="11"/>
      <c r="AI3514" s="11"/>
      <c r="AT3514" s="11"/>
      <c r="AU3514" s="88"/>
    </row>
    <row r="3515" spans="3:47" outlineLevel="2" x14ac:dyDescent="0.2">
      <c r="C3515" s="119" t="s">
        <v>160</v>
      </c>
      <c r="D3515" s="167" t="s">
        <v>441</v>
      </c>
      <c r="E3515" s="11"/>
      <c r="F3515" s="175" t="s">
        <v>217</v>
      </c>
      <c r="G3515" s="16" t="s">
        <v>130</v>
      </c>
      <c r="H3515" s="172">
        <v>0</v>
      </c>
      <c r="I3515" s="173">
        <v>1</v>
      </c>
      <c r="J3515" s="173">
        <v>0</v>
      </c>
      <c r="K3515" s="174">
        <v>1</v>
      </c>
      <c r="L3515" s="11"/>
      <c r="M3515" s="11"/>
      <c r="N3515" s="11"/>
      <c r="O3515" s="11"/>
      <c r="P3515" s="149"/>
      <c r="Q3515" s="164"/>
      <c r="V3515" s="165"/>
      <c r="W3515" s="150"/>
      <c r="X3515" s="150"/>
      <c r="Y3515" s="150"/>
      <c r="Z3515" s="150"/>
      <c r="AA3515" s="150"/>
      <c r="AB3515" s="150"/>
      <c r="AC3515" s="150"/>
      <c r="AD3515" s="150"/>
      <c r="AE3515" s="150"/>
      <c r="AF3515" s="150"/>
      <c r="AG3515" s="11"/>
      <c r="AH3515" s="11"/>
      <c r="AI3515" s="11"/>
      <c r="AT3515" s="11"/>
      <c r="AU3515" s="88"/>
    </row>
    <row r="3516" spans="3:47" outlineLevel="2" x14ac:dyDescent="0.2">
      <c r="C3516" s="119" t="s">
        <v>160</v>
      </c>
      <c r="D3516" s="167" t="s">
        <v>441</v>
      </c>
      <c r="E3516" s="11"/>
      <c r="F3516" s="175" t="s">
        <v>152</v>
      </c>
      <c r="G3516" s="16" t="s">
        <v>130</v>
      </c>
      <c r="H3516" s="172">
        <v>0</v>
      </c>
      <c r="I3516" s="173">
        <v>1</v>
      </c>
      <c r="J3516" s="173">
        <v>0</v>
      </c>
      <c r="K3516" s="174">
        <v>1</v>
      </c>
      <c r="L3516" s="11"/>
      <c r="M3516" s="11"/>
      <c r="N3516" s="11"/>
      <c r="O3516" s="11"/>
      <c r="P3516" s="149"/>
      <c r="Q3516" s="164"/>
      <c r="V3516" s="165"/>
      <c r="W3516" s="150"/>
      <c r="X3516" s="150"/>
      <c r="Y3516" s="150"/>
      <c r="Z3516" s="150"/>
      <c r="AA3516" s="150"/>
      <c r="AB3516" s="150"/>
      <c r="AC3516" s="150"/>
      <c r="AD3516" s="150"/>
      <c r="AE3516" s="150"/>
      <c r="AF3516" s="150"/>
      <c r="AG3516" s="11"/>
      <c r="AH3516" s="11"/>
      <c r="AI3516" s="11"/>
      <c r="AT3516" s="11"/>
      <c r="AU3516" s="88"/>
    </row>
    <row r="3517" spans="3:47" outlineLevel="2" x14ac:dyDescent="0.2">
      <c r="C3517" s="119" t="s">
        <v>160</v>
      </c>
      <c r="D3517" s="167" t="s">
        <v>441</v>
      </c>
      <c r="E3517" s="11"/>
      <c r="F3517" s="176" t="s">
        <v>152</v>
      </c>
      <c r="G3517" s="177" t="s">
        <v>130</v>
      </c>
      <c r="H3517" s="178">
        <v>0</v>
      </c>
      <c r="I3517" s="179">
        <v>1</v>
      </c>
      <c r="J3517" s="179">
        <v>0</v>
      </c>
      <c r="K3517" s="180">
        <v>1</v>
      </c>
      <c r="L3517" s="11"/>
      <c r="M3517" s="11"/>
      <c r="N3517" s="11"/>
      <c r="O3517" s="11"/>
      <c r="P3517" s="149"/>
      <c r="Q3517" s="164"/>
      <c r="V3517" s="165"/>
      <c r="W3517" s="150"/>
      <c r="X3517" s="150"/>
      <c r="Y3517" s="150"/>
      <c r="Z3517" s="150"/>
      <c r="AA3517" s="150"/>
      <c r="AB3517" s="150"/>
      <c r="AC3517" s="150"/>
      <c r="AD3517" s="150"/>
      <c r="AE3517" s="150"/>
      <c r="AF3517" s="150"/>
      <c r="AG3517" s="11"/>
      <c r="AH3517" s="11"/>
      <c r="AI3517" s="11"/>
      <c r="AT3517" s="11"/>
      <c r="AU3517" s="88"/>
    </row>
    <row r="3518" spans="3:47" outlineLevel="2" x14ac:dyDescent="0.2">
      <c r="C3518" s="119" t="s">
        <v>160</v>
      </c>
      <c r="D3518" s="167" t="s">
        <v>441</v>
      </c>
      <c r="E3518" s="11"/>
      <c r="F3518" s="125" t="s">
        <v>152</v>
      </c>
      <c r="G3518" s="168" t="s">
        <v>130</v>
      </c>
      <c r="H3518" s="172">
        <v>0</v>
      </c>
      <c r="I3518" s="173">
        <v>1</v>
      </c>
      <c r="J3518" s="173">
        <v>0</v>
      </c>
      <c r="K3518" s="174">
        <v>1</v>
      </c>
      <c r="L3518" s="11"/>
      <c r="M3518" s="11"/>
      <c r="N3518" s="11"/>
      <c r="O3518" s="11"/>
      <c r="P3518" s="149"/>
      <c r="Q3518" s="164"/>
      <c r="V3518" s="165"/>
      <c r="W3518" s="150"/>
      <c r="X3518" s="150"/>
      <c r="Y3518" s="150"/>
      <c r="Z3518" s="150"/>
      <c r="AA3518" s="150"/>
      <c r="AB3518" s="150"/>
      <c r="AC3518" s="150"/>
      <c r="AD3518" s="150"/>
      <c r="AE3518" s="150"/>
      <c r="AF3518" s="150"/>
      <c r="AG3518" s="11"/>
      <c r="AH3518" s="11"/>
      <c r="AI3518" s="11"/>
      <c r="AT3518" s="11"/>
      <c r="AU3518" s="88"/>
    </row>
    <row r="3519" spans="3:47" outlineLevel="2" x14ac:dyDescent="0.2">
      <c r="C3519" s="119" t="s">
        <v>160</v>
      </c>
      <c r="D3519" s="167" t="s">
        <v>441</v>
      </c>
      <c r="E3519" s="11"/>
      <c r="F3519" s="134" t="s">
        <v>152</v>
      </c>
      <c r="G3519" s="16" t="s">
        <v>130</v>
      </c>
      <c r="H3519" s="172">
        <v>0</v>
      </c>
      <c r="I3519" s="173">
        <v>1</v>
      </c>
      <c r="J3519" s="173">
        <v>0</v>
      </c>
      <c r="K3519" s="174">
        <v>1</v>
      </c>
      <c r="L3519" s="11"/>
      <c r="M3519" s="11"/>
      <c r="N3519" s="11"/>
      <c r="O3519" s="11"/>
      <c r="P3519" s="149"/>
      <c r="Q3519" s="164"/>
      <c r="V3519" s="165"/>
      <c r="W3519" s="150"/>
      <c r="X3519" s="150"/>
      <c r="Y3519" s="150"/>
      <c r="Z3519" s="150"/>
      <c r="AA3519" s="150"/>
      <c r="AB3519" s="150"/>
      <c r="AC3519" s="150"/>
      <c r="AD3519" s="150"/>
      <c r="AE3519" s="150"/>
      <c r="AF3519" s="150"/>
      <c r="AG3519" s="11"/>
      <c r="AH3519" s="11"/>
      <c r="AI3519" s="11"/>
      <c r="AT3519" s="11"/>
      <c r="AU3519" s="88"/>
    </row>
    <row r="3520" spans="3:47" outlineLevel="2" x14ac:dyDescent="0.2">
      <c r="C3520" s="119" t="s">
        <v>160</v>
      </c>
      <c r="D3520" s="167" t="s">
        <v>441</v>
      </c>
      <c r="E3520" s="11"/>
      <c r="F3520" s="134" t="s">
        <v>152</v>
      </c>
      <c r="G3520" s="16" t="s">
        <v>130</v>
      </c>
      <c r="H3520" s="172">
        <v>0</v>
      </c>
      <c r="I3520" s="173">
        <v>1</v>
      </c>
      <c r="J3520" s="173">
        <v>0</v>
      </c>
      <c r="K3520" s="174">
        <v>1</v>
      </c>
      <c r="L3520" s="11"/>
      <c r="M3520" s="11"/>
      <c r="N3520" s="11"/>
      <c r="O3520" s="11"/>
      <c r="P3520" s="149"/>
      <c r="Q3520" s="164"/>
      <c r="V3520" s="165"/>
      <c r="W3520" s="150"/>
      <c r="X3520" s="150"/>
      <c r="Y3520" s="150"/>
      <c r="Z3520" s="150"/>
      <c r="AA3520" s="150"/>
      <c r="AB3520" s="150"/>
      <c r="AC3520" s="150"/>
      <c r="AD3520" s="150"/>
      <c r="AE3520" s="150"/>
      <c r="AF3520" s="150"/>
      <c r="AG3520" s="11"/>
      <c r="AH3520" s="11"/>
      <c r="AI3520" s="11"/>
      <c r="AT3520" s="11"/>
      <c r="AU3520" s="88"/>
    </row>
    <row r="3521" spans="3:47" outlineLevel="2" x14ac:dyDescent="0.2">
      <c r="C3521" s="119" t="s">
        <v>160</v>
      </c>
      <c r="D3521" s="167" t="s">
        <v>441</v>
      </c>
      <c r="E3521" s="11"/>
      <c r="F3521" s="134" t="s">
        <v>152</v>
      </c>
      <c r="G3521" s="16" t="s">
        <v>130</v>
      </c>
      <c r="H3521" s="172">
        <v>0</v>
      </c>
      <c r="I3521" s="173">
        <v>1</v>
      </c>
      <c r="J3521" s="173">
        <v>0</v>
      </c>
      <c r="K3521" s="174">
        <v>1</v>
      </c>
      <c r="L3521" s="11"/>
      <c r="M3521" s="11"/>
      <c r="N3521" s="11"/>
      <c r="O3521" s="11"/>
      <c r="P3521" s="149"/>
      <c r="Q3521" s="164"/>
      <c r="V3521" s="165"/>
      <c r="W3521" s="150"/>
      <c r="X3521" s="150"/>
      <c r="Y3521" s="150"/>
      <c r="Z3521" s="150"/>
      <c r="AA3521" s="150"/>
      <c r="AB3521" s="150"/>
      <c r="AC3521" s="150"/>
      <c r="AD3521" s="150"/>
      <c r="AE3521" s="150"/>
      <c r="AF3521" s="150"/>
      <c r="AG3521" s="11"/>
      <c r="AH3521" s="11"/>
      <c r="AI3521" s="11"/>
      <c r="AT3521" s="11"/>
      <c r="AU3521" s="88"/>
    </row>
    <row r="3522" spans="3:47" outlineLevel="2" x14ac:dyDescent="0.2">
      <c r="C3522" s="119" t="s">
        <v>160</v>
      </c>
      <c r="D3522" s="167" t="s">
        <v>441</v>
      </c>
      <c r="E3522" s="11"/>
      <c r="F3522" s="134" t="s">
        <v>152</v>
      </c>
      <c r="G3522" s="16" t="s">
        <v>130</v>
      </c>
      <c r="H3522" s="172">
        <v>0</v>
      </c>
      <c r="I3522" s="173">
        <v>1</v>
      </c>
      <c r="J3522" s="173">
        <v>0</v>
      </c>
      <c r="K3522" s="174">
        <v>1</v>
      </c>
      <c r="L3522" s="11"/>
      <c r="M3522" s="11"/>
      <c r="N3522" s="11"/>
      <c r="O3522" s="11"/>
      <c r="P3522" s="149"/>
      <c r="Q3522" s="164"/>
      <c r="V3522" s="165"/>
      <c r="W3522" s="150"/>
      <c r="X3522" s="150"/>
      <c r="Y3522" s="150"/>
      <c r="Z3522" s="150"/>
      <c r="AA3522" s="150"/>
      <c r="AB3522" s="150"/>
      <c r="AC3522" s="150"/>
      <c r="AD3522" s="150"/>
      <c r="AE3522" s="150"/>
      <c r="AF3522" s="150"/>
      <c r="AG3522" s="11"/>
      <c r="AH3522" s="11"/>
      <c r="AI3522" s="11"/>
      <c r="AT3522" s="11"/>
      <c r="AU3522" s="88"/>
    </row>
    <row r="3523" spans="3:47" outlineLevel="2" x14ac:dyDescent="0.2">
      <c r="C3523" s="119" t="s">
        <v>160</v>
      </c>
      <c r="D3523" s="167" t="s">
        <v>441</v>
      </c>
      <c r="E3523" s="11"/>
      <c r="F3523" s="134" t="s">
        <v>152</v>
      </c>
      <c r="G3523" s="16" t="s">
        <v>130</v>
      </c>
      <c r="H3523" s="172">
        <v>0</v>
      </c>
      <c r="I3523" s="173">
        <v>1</v>
      </c>
      <c r="J3523" s="173">
        <v>0</v>
      </c>
      <c r="K3523" s="174">
        <v>1</v>
      </c>
      <c r="L3523" s="11"/>
      <c r="M3523" s="11"/>
      <c r="N3523" s="11"/>
      <c r="O3523" s="11"/>
      <c r="P3523" s="149"/>
      <c r="Q3523" s="164"/>
      <c r="V3523" s="165"/>
      <c r="W3523" s="150"/>
      <c r="X3523" s="181"/>
      <c r="Y3523" s="150"/>
      <c r="Z3523" s="150"/>
      <c r="AA3523" s="150"/>
      <c r="AB3523" s="150"/>
      <c r="AC3523" s="150"/>
      <c r="AD3523" s="150"/>
      <c r="AE3523" s="150"/>
      <c r="AF3523" s="150"/>
      <c r="AG3523" s="11"/>
      <c r="AH3523" s="11"/>
      <c r="AI3523" s="11"/>
      <c r="AT3523" s="11"/>
      <c r="AU3523" s="88"/>
    </row>
    <row r="3524" spans="3:47" outlineLevel="2" x14ac:dyDescent="0.2">
      <c r="C3524" s="119" t="s">
        <v>160</v>
      </c>
      <c r="D3524" s="167" t="s">
        <v>441</v>
      </c>
      <c r="E3524" s="11"/>
      <c r="F3524" s="134" t="s">
        <v>152</v>
      </c>
      <c r="G3524" s="16" t="s">
        <v>130</v>
      </c>
      <c r="H3524" s="172">
        <v>0</v>
      </c>
      <c r="I3524" s="173">
        <v>1</v>
      </c>
      <c r="J3524" s="173">
        <v>0</v>
      </c>
      <c r="K3524" s="174">
        <v>1</v>
      </c>
      <c r="L3524" s="11"/>
      <c r="M3524" s="11"/>
      <c r="N3524" s="11"/>
      <c r="O3524" s="11"/>
      <c r="P3524" s="149"/>
      <c r="Q3524" s="164"/>
      <c r="V3524" s="165"/>
      <c r="W3524" s="150"/>
      <c r="X3524" s="150"/>
      <c r="Y3524" s="150"/>
      <c r="Z3524" s="150"/>
      <c r="AA3524" s="150"/>
      <c r="AB3524" s="150"/>
      <c r="AC3524" s="150"/>
      <c r="AD3524" s="150"/>
      <c r="AE3524" s="150"/>
      <c r="AF3524" s="150"/>
      <c r="AG3524" s="11"/>
      <c r="AH3524" s="11"/>
      <c r="AI3524" s="11"/>
      <c r="AT3524" s="11"/>
      <c r="AU3524" s="88"/>
    </row>
    <row r="3525" spans="3:47" outlineLevel="2" x14ac:dyDescent="0.2">
      <c r="C3525" s="119" t="s">
        <v>160</v>
      </c>
      <c r="D3525" s="167" t="s">
        <v>441</v>
      </c>
      <c r="E3525" s="11"/>
      <c r="F3525" s="134" t="s">
        <v>152</v>
      </c>
      <c r="G3525" s="16" t="s">
        <v>130</v>
      </c>
      <c r="H3525" s="172">
        <v>0</v>
      </c>
      <c r="I3525" s="173">
        <v>1</v>
      </c>
      <c r="J3525" s="173">
        <v>0</v>
      </c>
      <c r="K3525" s="174">
        <v>1</v>
      </c>
      <c r="L3525" s="11"/>
      <c r="M3525" s="11"/>
      <c r="N3525" s="11"/>
      <c r="O3525" s="11"/>
      <c r="P3525" s="149"/>
      <c r="Q3525" s="164"/>
      <c r="V3525" s="165"/>
      <c r="W3525" s="150"/>
      <c r="X3525" s="150"/>
      <c r="Y3525" s="150"/>
      <c r="Z3525" s="150"/>
      <c r="AA3525" s="150"/>
      <c r="AB3525" s="150"/>
      <c r="AC3525" s="150"/>
      <c r="AD3525" s="150"/>
      <c r="AE3525" s="150"/>
      <c r="AF3525" s="150"/>
      <c r="AG3525" s="11"/>
      <c r="AH3525" s="11"/>
      <c r="AI3525" s="11"/>
      <c r="AT3525" s="11"/>
      <c r="AU3525" s="88"/>
    </row>
    <row r="3526" spans="3:47" outlineLevel="2" x14ac:dyDescent="0.2">
      <c r="C3526" s="119" t="s">
        <v>160</v>
      </c>
      <c r="D3526" s="167" t="s">
        <v>441</v>
      </c>
      <c r="E3526" s="11"/>
      <c r="F3526" s="134" t="s">
        <v>152</v>
      </c>
      <c r="G3526" s="16" t="s">
        <v>130</v>
      </c>
      <c r="H3526" s="172">
        <v>0</v>
      </c>
      <c r="I3526" s="173">
        <v>1</v>
      </c>
      <c r="J3526" s="173">
        <v>0</v>
      </c>
      <c r="K3526" s="174">
        <v>1</v>
      </c>
      <c r="L3526" s="11"/>
      <c r="M3526" s="11"/>
      <c r="N3526" s="11"/>
      <c r="O3526" s="11"/>
      <c r="P3526" s="149"/>
      <c r="Q3526" s="164"/>
      <c r="V3526" s="165"/>
      <c r="W3526" s="150"/>
      <c r="X3526" s="150"/>
      <c r="Y3526" s="150"/>
      <c r="Z3526" s="150"/>
      <c r="AA3526" s="150"/>
      <c r="AB3526" s="150"/>
      <c r="AC3526" s="150"/>
      <c r="AD3526" s="150"/>
      <c r="AE3526" s="150"/>
      <c r="AF3526" s="150"/>
      <c r="AG3526" s="11"/>
      <c r="AH3526" s="11"/>
      <c r="AI3526" s="11"/>
      <c r="AT3526" s="11"/>
      <c r="AU3526" s="88"/>
    </row>
    <row r="3527" spans="3:47" outlineLevel="2" x14ac:dyDescent="0.2">
      <c r="C3527" s="119" t="s">
        <v>160</v>
      </c>
      <c r="D3527" s="167" t="s">
        <v>441</v>
      </c>
      <c r="E3527" s="11"/>
      <c r="F3527" s="140" t="s">
        <v>152</v>
      </c>
      <c r="G3527" s="177" t="s">
        <v>130</v>
      </c>
      <c r="H3527" s="178">
        <v>0</v>
      </c>
      <c r="I3527" s="179">
        <v>1</v>
      </c>
      <c r="J3527" s="179">
        <v>0</v>
      </c>
      <c r="K3527" s="180">
        <v>1</v>
      </c>
      <c r="L3527" s="11"/>
      <c r="M3527" s="11"/>
      <c r="N3527" s="11"/>
      <c r="O3527" s="11"/>
      <c r="P3527" s="149"/>
      <c r="Q3527" s="164"/>
      <c r="V3527" s="165"/>
      <c r="W3527" s="150"/>
      <c r="X3527" s="150"/>
      <c r="Y3527" s="150"/>
      <c r="Z3527" s="150"/>
      <c r="AA3527" s="150"/>
      <c r="AB3527" s="150"/>
      <c r="AC3527" s="150"/>
      <c r="AD3527" s="150"/>
      <c r="AE3527" s="150"/>
      <c r="AF3527" s="150"/>
      <c r="AG3527" s="150"/>
      <c r="AH3527" s="150"/>
      <c r="AI3527" s="150"/>
      <c r="AT3527" s="11"/>
      <c r="AU3527" s="88"/>
    </row>
    <row r="3528" spans="3:47" outlineLevel="2" x14ac:dyDescent="0.2">
      <c r="C3528" s="119" t="s">
        <v>160</v>
      </c>
      <c r="D3528" s="11"/>
      <c r="E3528" s="11"/>
      <c r="F3528" s="11"/>
      <c r="G3528" s="11"/>
      <c r="H3528" s="11"/>
      <c r="I3528" s="11"/>
      <c r="J3528" s="11"/>
      <c r="K3528" s="11"/>
      <c r="L3528" s="11"/>
      <c r="M3528" s="11"/>
      <c r="N3528" s="11"/>
      <c r="O3528" s="11"/>
      <c r="P3528" s="149"/>
      <c r="Q3528" s="16"/>
      <c r="R3528" s="182"/>
      <c r="S3528" s="182"/>
      <c r="T3528" s="182"/>
      <c r="U3528" s="182"/>
      <c r="V3528" s="183"/>
      <c r="W3528" s="150"/>
      <c r="X3528" s="150"/>
      <c r="Y3528" s="150"/>
      <c r="Z3528" s="150"/>
      <c r="AA3528" s="150"/>
      <c r="AB3528" s="150"/>
      <c r="AC3528" s="150"/>
      <c r="AD3528" s="150"/>
      <c r="AE3528" s="150"/>
      <c r="AF3528" s="150"/>
      <c r="AG3528" s="150"/>
      <c r="AH3528" s="150"/>
      <c r="AI3528" s="150"/>
      <c r="AT3528" s="11"/>
      <c r="AU3528" s="88"/>
    </row>
    <row r="3529" spans="3:47" outlineLevel="1" x14ac:dyDescent="0.2">
      <c r="C3529" s="119" t="s">
        <v>160</v>
      </c>
      <c r="D3529" s="11"/>
      <c r="E3529" s="162" t="s">
        <v>185</v>
      </c>
      <c r="F3529" s="121"/>
      <c r="G3529" s="121"/>
      <c r="H3529" s="121"/>
      <c r="I3529" s="121"/>
      <c r="J3529" s="121"/>
      <c r="K3529" s="121"/>
      <c r="L3529" s="121"/>
      <c r="M3529" s="121"/>
      <c r="N3529" s="121"/>
      <c r="O3529" s="121"/>
      <c r="P3529" s="121"/>
      <c r="Q3529" s="122"/>
      <c r="R3529" s="123"/>
      <c r="S3529" s="123"/>
      <c r="T3529" s="123"/>
      <c r="U3529" s="123"/>
      <c r="V3529" s="123"/>
      <c r="W3529" s="123"/>
      <c r="X3529" s="123"/>
      <c r="Y3529" s="123"/>
      <c r="Z3529" s="123"/>
      <c r="AA3529" s="123"/>
      <c r="AB3529" s="123"/>
      <c r="AC3529" s="123"/>
      <c r="AD3529" s="123"/>
      <c r="AE3529" s="123"/>
      <c r="AF3529" s="123"/>
      <c r="AG3529" s="123"/>
      <c r="AH3529" s="123"/>
      <c r="AI3529" s="123"/>
      <c r="AT3529" s="11"/>
      <c r="AU3529" s="88"/>
    </row>
    <row r="3530" spans="3:47" outlineLevel="2" x14ac:dyDescent="0.2">
      <c r="C3530" s="119" t="s">
        <v>160</v>
      </c>
      <c r="D3530" s="11"/>
      <c r="E3530" s="125"/>
      <c r="F3530" s="127" t="s">
        <v>5</v>
      </c>
      <c r="G3530" s="127"/>
      <c r="H3530" s="127"/>
      <c r="I3530" s="127"/>
      <c r="J3530" s="127"/>
      <c r="K3530" s="127"/>
      <c r="L3530" s="127"/>
      <c r="M3530" s="127"/>
      <c r="N3530" s="127"/>
      <c r="O3530" s="127"/>
      <c r="P3530" s="152"/>
      <c r="Q3530" s="128" t="s">
        <v>110</v>
      </c>
      <c r="R3530" s="184"/>
      <c r="S3530" s="185"/>
      <c r="T3530" s="185"/>
      <c r="U3530" s="186">
        <v>553.41460000000006</v>
      </c>
      <c r="V3530" s="186">
        <v>585.16074040000012</v>
      </c>
      <c r="W3530" s="187">
        <v>599.59611491000032</v>
      </c>
      <c r="X3530" s="186">
        <v>614.45330709475036</v>
      </c>
      <c r="Y3530" s="185">
        <v>628.92759871187229</v>
      </c>
      <c r="Z3530" s="185">
        <v>643.11271327200529</v>
      </c>
      <c r="AA3530" s="185">
        <v>655.32744868663281</v>
      </c>
      <c r="AB3530" s="185">
        <v>668.0638327173175</v>
      </c>
      <c r="AC3530" s="185">
        <v>681.04569030503978</v>
      </c>
      <c r="AD3530" s="185">
        <v>694.27769956785085</v>
      </c>
      <c r="AE3530" s="185">
        <v>707.76462640233592</v>
      </c>
      <c r="AF3530" s="185">
        <v>721.51132609458887</v>
      </c>
      <c r="AG3530" s="185">
        <v>735.52274495979213</v>
      </c>
      <c r="AH3530" s="188">
        <v>749.80392201088216</v>
      </c>
      <c r="AI3530" s="188">
        <v>764.35999065679141</v>
      </c>
      <c r="AT3530" s="11"/>
      <c r="AU3530" s="88"/>
    </row>
    <row r="3531" spans="3:47" outlineLevel="2" x14ac:dyDescent="0.2">
      <c r="C3531" s="119" t="s">
        <v>160</v>
      </c>
      <c r="D3531" s="11"/>
      <c r="E3531" s="134"/>
      <c r="F3531" s="11" t="s">
        <v>129</v>
      </c>
      <c r="G3531" s="11"/>
      <c r="H3531" s="11"/>
      <c r="I3531" s="11"/>
      <c r="J3531" s="11"/>
      <c r="K3531" s="11"/>
      <c r="L3531" s="11"/>
      <c r="M3531" s="11"/>
      <c r="N3531" s="11"/>
      <c r="O3531" s="11"/>
      <c r="P3531" s="149"/>
      <c r="Q3531" s="135" t="s">
        <v>110</v>
      </c>
      <c r="R3531" s="189"/>
      <c r="S3531" s="190"/>
      <c r="T3531" s="190"/>
      <c r="U3531" s="191">
        <v>0</v>
      </c>
      <c r="V3531" s="191">
        <v>64.548000000000002</v>
      </c>
      <c r="W3531" s="192">
        <v>66.355344000000002</v>
      </c>
      <c r="X3531" s="191">
        <v>68.146938288000001</v>
      </c>
      <c r="Y3531" s="190">
        <v>70.055052560063999</v>
      </c>
      <c r="Z3531" s="190">
        <v>71.946538979185718</v>
      </c>
      <c r="AA3531" s="190">
        <v>74.032988609582091</v>
      </c>
      <c r="AB3531" s="190">
        <v>75.883813324821631</v>
      </c>
      <c r="AC3531" s="190">
        <v>77.780908657942163</v>
      </c>
      <c r="AD3531" s="190">
        <v>79.725431374390709</v>
      </c>
      <c r="AE3531" s="190">
        <v>81.718567158750474</v>
      </c>
      <c r="AF3531" s="190">
        <v>83.761531337719234</v>
      </c>
      <c r="AG3531" s="190">
        <v>85.855569621162203</v>
      </c>
      <c r="AH3531" s="193">
        <v>88.00195886169125</v>
      </c>
      <c r="AI3531" s="193">
        <v>90.202007833233523</v>
      </c>
      <c r="AT3531" s="11"/>
      <c r="AU3531" s="88"/>
    </row>
    <row r="3532" spans="3:47" outlineLevel="2" x14ac:dyDescent="0.2">
      <c r="C3532" s="119" t="s">
        <v>160</v>
      </c>
      <c r="D3532" s="11"/>
      <c r="E3532" s="140"/>
      <c r="F3532" s="142" t="s">
        <v>128</v>
      </c>
      <c r="G3532" s="142"/>
      <c r="H3532" s="142"/>
      <c r="I3532" s="142"/>
      <c r="J3532" s="142"/>
      <c r="K3532" s="142"/>
      <c r="L3532" s="142"/>
      <c r="M3532" s="142"/>
      <c r="N3532" s="142"/>
      <c r="O3532" s="142"/>
      <c r="P3532" s="155"/>
      <c r="Q3532" s="143" t="s">
        <v>110</v>
      </c>
      <c r="R3532" s="194"/>
      <c r="S3532" s="195"/>
      <c r="T3532" s="195"/>
      <c r="U3532" s="196">
        <v>0</v>
      </c>
      <c r="V3532" s="196">
        <v>0</v>
      </c>
      <c r="W3532" s="197">
        <v>0</v>
      </c>
      <c r="X3532" s="196">
        <v>0</v>
      </c>
      <c r="Y3532" s="195">
        <v>0</v>
      </c>
      <c r="Z3532" s="195">
        <v>0</v>
      </c>
      <c r="AA3532" s="195">
        <v>0</v>
      </c>
      <c r="AB3532" s="195">
        <v>0</v>
      </c>
      <c r="AC3532" s="195">
        <v>0</v>
      </c>
      <c r="AD3532" s="195">
        <v>0</v>
      </c>
      <c r="AE3532" s="195">
        <v>0</v>
      </c>
      <c r="AF3532" s="195">
        <v>0</v>
      </c>
      <c r="AG3532" s="195">
        <v>0</v>
      </c>
      <c r="AH3532" s="198">
        <v>0</v>
      </c>
      <c r="AI3532" s="198">
        <v>0</v>
      </c>
      <c r="AT3532" s="11"/>
      <c r="AU3532" s="88"/>
    </row>
    <row r="3533" spans="3:47" outlineLevel="2" x14ac:dyDescent="0.2">
      <c r="C3533" s="119" t="s">
        <v>160</v>
      </c>
      <c r="D3533" s="199"/>
      <c r="E3533" s="199"/>
      <c r="F3533" s="199"/>
      <c r="G3533" s="199"/>
      <c r="H3533" s="199"/>
      <c r="I3533" s="199"/>
      <c r="J3533" s="199"/>
      <c r="K3533" s="199"/>
      <c r="L3533" s="199"/>
      <c r="M3533" s="199"/>
      <c r="N3533" s="199"/>
      <c r="O3533" s="199"/>
      <c r="P3533" s="200"/>
      <c r="Q3533" s="16"/>
      <c r="R3533" s="201"/>
      <c r="S3533" s="201"/>
      <c r="T3533" s="201"/>
      <c r="U3533" s="201"/>
      <c r="V3533" s="201"/>
      <c r="W3533" s="201"/>
      <c r="X3533" s="201"/>
      <c r="Y3533" s="201"/>
      <c r="Z3533" s="201"/>
      <c r="AA3533" s="201"/>
      <c r="AB3533" s="201"/>
      <c r="AC3533" s="201"/>
      <c r="AD3533" s="201"/>
      <c r="AE3533" s="201"/>
      <c r="AF3533" s="201"/>
      <c r="AG3533" s="201"/>
      <c r="AH3533" s="201"/>
      <c r="AI3533" s="201"/>
      <c r="AT3533" s="11"/>
      <c r="AU3533" s="88"/>
    </row>
    <row r="3534" spans="3:47" outlineLevel="1" x14ac:dyDescent="0.2">
      <c r="C3534" s="119" t="s">
        <v>160</v>
      </c>
      <c r="D3534" s="11"/>
      <c r="E3534" s="202" t="s">
        <v>186</v>
      </c>
      <c r="F3534" s="203"/>
      <c r="G3534" s="203"/>
      <c r="H3534" s="203"/>
      <c r="I3534" s="203"/>
      <c r="J3534" s="203"/>
      <c r="K3534" s="203"/>
      <c r="L3534" s="203"/>
      <c r="M3534" s="203"/>
      <c r="N3534" s="203"/>
      <c r="O3534" s="203"/>
      <c r="P3534" s="203"/>
      <c r="Q3534" s="204"/>
      <c r="R3534" s="205"/>
      <c r="S3534" s="205"/>
      <c r="T3534" s="205"/>
      <c r="U3534" s="205"/>
      <c r="V3534" s="205"/>
      <c r="W3534" s="205"/>
      <c r="X3534" s="205"/>
      <c r="Y3534" s="205"/>
      <c r="Z3534" s="205"/>
      <c r="AA3534" s="205"/>
      <c r="AB3534" s="205"/>
      <c r="AC3534" s="205"/>
      <c r="AD3534" s="205"/>
      <c r="AE3534" s="205"/>
      <c r="AF3534" s="205"/>
      <c r="AG3534" s="205"/>
      <c r="AH3534" s="205"/>
      <c r="AI3534" s="205"/>
      <c r="AT3534" s="11"/>
      <c r="AU3534" s="88"/>
    </row>
    <row r="3535" spans="3:47" outlineLevel="2" x14ac:dyDescent="0.2">
      <c r="C3535" s="119" t="s">
        <v>160</v>
      </c>
      <c r="D3535" s="206" t="s">
        <v>187</v>
      </c>
      <c r="E3535" t="s">
        <v>127</v>
      </c>
      <c r="AT3535" s="11"/>
      <c r="AU3535" s="88"/>
    </row>
    <row r="3536" spans="3:47" outlineLevel="2" x14ac:dyDescent="0.2">
      <c r="C3536" s="119" t="s">
        <v>160</v>
      </c>
      <c r="D3536" s="206" t="s">
        <v>187</v>
      </c>
      <c r="E3536" s="125"/>
      <c r="F3536" s="207" t="s">
        <v>5</v>
      </c>
      <c r="G3536" s="207"/>
      <c r="H3536" s="207"/>
      <c r="I3536" s="158" t="s">
        <v>57</v>
      </c>
      <c r="J3536" s="207"/>
      <c r="K3536" s="207"/>
      <c r="L3536" s="207"/>
      <c r="M3536" s="207"/>
      <c r="N3536" s="207"/>
      <c r="O3536" s="207"/>
      <c r="P3536" s="208"/>
      <c r="Q3536" s="209" t="s">
        <v>110</v>
      </c>
      <c r="R3536" s="210"/>
      <c r="S3536" s="211"/>
      <c r="T3536" s="211"/>
      <c r="U3536" s="212">
        <v>553.41460000000006</v>
      </c>
      <c r="V3536" s="212">
        <v>585.16074040000012</v>
      </c>
      <c r="W3536" s="211">
        <v>599.59611491000032</v>
      </c>
      <c r="X3536" s="212">
        <v>614.45330709475036</v>
      </c>
      <c r="Y3536" s="211">
        <v>628.92759871187229</v>
      </c>
      <c r="Z3536" s="211">
        <v>643.11271327200529</v>
      </c>
      <c r="AA3536" s="211">
        <v>655.32744868663281</v>
      </c>
      <c r="AB3536" s="211">
        <v>668.0638327173175</v>
      </c>
      <c r="AC3536" s="211">
        <v>681.04569030503978</v>
      </c>
      <c r="AD3536" s="211">
        <v>694.27769956785085</v>
      </c>
      <c r="AE3536" s="211">
        <v>707.76462640233592</v>
      </c>
      <c r="AF3536" s="211">
        <v>721.51132609458887</v>
      </c>
      <c r="AG3536" s="211">
        <v>735.52274495979213</v>
      </c>
      <c r="AH3536" s="213">
        <v>749.80392201088216</v>
      </c>
      <c r="AI3536" s="213">
        <v>764.35999065679141</v>
      </c>
      <c r="AT3536" s="11"/>
      <c r="AU3536" s="88"/>
    </row>
    <row r="3537" spans="3:47" outlineLevel="2" x14ac:dyDescent="0.2">
      <c r="C3537" s="119" t="s">
        <v>160</v>
      </c>
      <c r="D3537" s="206" t="s">
        <v>187</v>
      </c>
      <c r="E3537" s="134"/>
      <c r="F3537" s="124" t="s">
        <v>129</v>
      </c>
      <c r="G3537" s="124"/>
      <c r="H3537" s="124"/>
      <c r="I3537" s="72" t="s">
        <v>62</v>
      </c>
      <c r="J3537" s="124"/>
      <c r="K3537" s="124"/>
      <c r="L3537" s="124"/>
      <c r="M3537" s="124"/>
      <c r="N3537" s="124"/>
      <c r="O3537" s="124"/>
      <c r="P3537" s="214"/>
      <c r="Q3537" s="215" t="s">
        <v>110</v>
      </c>
      <c r="R3537" s="216"/>
      <c r="S3537" s="217"/>
      <c r="T3537" s="217"/>
      <c r="U3537" s="218">
        <v>0</v>
      </c>
      <c r="V3537" s="218">
        <v>64.548000000000002</v>
      </c>
      <c r="W3537" s="217">
        <v>66.355344000000002</v>
      </c>
      <c r="X3537" s="218">
        <v>68.146938288000001</v>
      </c>
      <c r="Y3537" s="217">
        <v>70.055052560063999</v>
      </c>
      <c r="Z3537" s="217">
        <v>71.946538979185718</v>
      </c>
      <c r="AA3537" s="217">
        <v>74.032988609582091</v>
      </c>
      <c r="AB3537" s="217">
        <v>75.883813324821631</v>
      </c>
      <c r="AC3537" s="217">
        <v>77.780908657942163</v>
      </c>
      <c r="AD3537" s="217">
        <v>79.725431374390709</v>
      </c>
      <c r="AE3537" s="217">
        <v>81.718567158750474</v>
      </c>
      <c r="AF3537" s="217">
        <v>83.761531337719234</v>
      </c>
      <c r="AG3537" s="217">
        <v>85.855569621162203</v>
      </c>
      <c r="AH3537" s="219">
        <v>88.00195886169125</v>
      </c>
      <c r="AI3537" s="219">
        <v>90.202007833233523</v>
      </c>
      <c r="AT3537" s="11"/>
      <c r="AU3537" s="88"/>
    </row>
    <row r="3538" spans="3:47" outlineLevel="2" x14ac:dyDescent="0.2">
      <c r="C3538" s="119" t="s">
        <v>160</v>
      </c>
      <c r="D3538" s="206" t="s">
        <v>187</v>
      </c>
      <c r="E3538" s="140"/>
      <c r="F3538" s="220" t="s">
        <v>128</v>
      </c>
      <c r="G3538" s="220"/>
      <c r="H3538" s="220"/>
      <c r="I3538" s="161" t="s">
        <v>188</v>
      </c>
      <c r="J3538" s="220"/>
      <c r="K3538" s="220"/>
      <c r="L3538" s="220"/>
      <c r="M3538" s="220"/>
      <c r="N3538" s="220"/>
      <c r="O3538" s="220"/>
      <c r="P3538" s="221"/>
      <c r="Q3538" s="222" t="s">
        <v>110</v>
      </c>
      <c r="R3538" s="223"/>
      <c r="S3538" s="224"/>
      <c r="T3538" s="224"/>
      <c r="U3538" s="225">
        <v>0</v>
      </c>
      <c r="V3538" s="225">
        <v>0</v>
      </c>
      <c r="W3538" s="224">
        <v>0</v>
      </c>
      <c r="X3538" s="225">
        <v>0</v>
      </c>
      <c r="Y3538" s="224">
        <v>0</v>
      </c>
      <c r="Z3538" s="224">
        <v>0</v>
      </c>
      <c r="AA3538" s="224">
        <v>0</v>
      </c>
      <c r="AB3538" s="224">
        <v>0</v>
      </c>
      <c r="AC3538" s="224">
        <v>0</v>
      </c>
      <c r="AD3538" s="224">
        <v>0</v>
      </c>
      <c r="AE3538" s="224">
        <v>0</v>
      </c>
      <c r="AF3538" s="224">
        <v>0</v>
      </c>
      <c r="AG3538" s="224">
        <v>0</v>
      </c>
      <c r="AH3538" s="226">
        <v>0</v>
      </c>
      <c r="AI3538" s="226">
        <v>0</v>
      </c>
      <c r="AT3538" s="11"/>
      <c r="AU3538" s="88"/>
    </row>
    <row r="3539" spans="3:47" outlineLevel="2" x14ac:dyDescent="0.2">
      <c r="C3539" s="119" t="s">
        <v>160</v>
      </c>
      <c r="D3539" s="206" t="s">
        <v>187</v>
      </c>
      <c r="E3539" t="s">
        <v>189</v>
      </c>
      <c r="F3539" s="40"/>
      <c r="G3539" s="40"/>
      <c r="H3539" s="227"/>
      <c r="I3539" s="40"/>
      <c r="J3539" s="40"/>
      <c r="K3539" s="227"/>
      <c r="L3539" s="40"/>
      <c r="M3539" s="40"/>
      <c r="N3539" s="40"/>
      <c r="O3539" s="40"/>
      <c r="P3539" s="40"/>
      <c r="Q3539" s="227"/>
      <c r="R3539" s="227"/>
      <c r="S3539" s="227"/>
      <c r="T3539" s="227"/>
      <c r="U3539" s="227"/>
      <c r="V3539" s="227"/>
      <c r="W3539" s="227"/>
      <c r="X3539" s="227"/>
      <c r="Y3539" s="227"/>
      <c r="Z3539" s="227"/>
      <c r="AA3539" s="227"/>
      <c r="AB3539" s="227"/>
      <c r="AC3539" s="227"/>
      <c r="AD3539" s="227"/>
      <c r="AE3539" s="227"/>
      <c r="AF3539" s="227"/>
      <c r="AG3539" s="227"/>
      <c r="AH3539" s="227"/>
      <c r="AI3539" s="227"/>
      <c r="AT3539" s="11"/>
      <c r="AU3539" s="88"/>
    </row>
    <row r="3540" spans="3:47" outlineLevel="2" x14ac:dyDescent="0.2">
      <c r="C3540" s="119" t="s">
        <v>160</v>
      </c>
      <c r="D3540" s="206" t="s">
        <v>187</v>
      </c>
      <c r="E3540" s="125"/>
      <c r="F3540" s="207" t="s">
        <v>5</v>
      </c>
      <c r="G3540" s="207"/>
      <c r="H3540" s="207"/>
      <c r="I3540" s="158" t="s">
        <v>57</v>
      </c>
      <c r="J3540" s="228" t="s">
        <v>152</v>
      </c>
      <c r="K3540" s="207"/>
      <c r="L3540" s="207"/>
      <c r="M3540" s="207"/>
      <c r="N3540" s="207"/>
      <c r="O3540" s="207"/>
      <c r="P3540" s="208"/>
      <c r="Q3540" s="229" t="s">
        <v>110</v>
      </c>
      <c r="R3540" s="230"/>
      <c r="S3540" s="231"/>
      <c r="T3540" s="231"/>
      <c r="U3540" s="232">
        <v>0</v>
      </c>
      <c r="V3540" s="232">
        <v>0</v>
      </c>
      <c r="W3540" s="231">
        <v>0</v>
      </c>
      <c r="X3540" s="232">
        <v>0</v>
      </c>
      <c r="Y3540" s="231">
        <v>0</v>
      </c>
      <c r="Z3540" s="231">
        <v>0</v>
      </c>
      <c r="AA3540" s="231">
        <v>0</v>
      </c>
      <c r="AB3540" s="231">
        <v>0</v>
      </c>
      <c r="AC3540" s="231">
        <v>0</v>
      </c>
      <c r="AD3540" s="231">
        <v>0</v>
      </c>
      <c r="AE3540" s="231">
        <v>0</v>
      </c>
      <c r="AF3540" s="231">
        <v>0</v>
      </c>
      <c r="AG3540" s="231">
        <v>0</v>
      </c>
      <c r="AH3540" s="233">
        <v>0</v>
      </c>
      <c r="AI3540" s="233">
        <v>0</v>
      </c>
      <c r="AT3540" s="11"/>
      <c r="AU3540" s="88"/>
    </row>
    <row r="3541" spans="3:47" outlineLevel="2" x14ac:dyDescent="0.2">
      <c r="C3541" s="119" t="s">
        <v>160</v>
      </c>
      <c r="D3541" s="206" t="s">
        <v>187</v>
      </c>
      <c r="E3541" s="134"/>
      <c r="F3541" s="124" t="s">
        <v>129</v>
      </c>
      <c r="G3541" s="124"/>
      <c r="H3541" s="124"/>
      <c r="I3541" s="72" t="s">
        <v>62</v>
      </c>
      <c r="J3541" s="234" t="s">
        <v>152</v>
      </c>
      <c r="K3541" s="124"/>
      <c r="L3541" s="124"/>
      <c r="M3541" s="124"/>
      <c r="N3541" s="124"/>
      <c r="O3541" s="124"/>
      <c r="P3541" s="214"/>
      <c r="Q3541" s="235" t="s">
        <v>110</v>
      </c>
      <c r="R3541" s="236"/>
      <c r="S3541" s="237"/>
      <c r="T3541" s="237"/>
      <c r="U3541" s="238">
        <v>0</v>
      </c>
      <c r="V3541" s="238">
        <v>0</v>
      </c>
      <c r="W3541" s="237">
        <v>0</v>
      </c>
      <c r="X3541" s="238">
        <v>0</v>
      </c>
      <c r="Y3541" s="237">
        <v>0</v>
      </c>
      <c r="Z3541" s="237">
        <v>0</v>
      </c>
      <c r="AA3541" s="237">
        <v>0</v>
      </c>
      <c r="AB3541" s="237">
        <v>0</v>
      </c>
      <c r="AC3541" s="237">
        <v>0</v>
      </c>
      <c r="AD3541" s="237">
        <v>0</v>
      </c>
      <c r="AE3541" s="237">
        <v>0</v>
      </c>
      <c r="AF3541" s="237">
        <v>0</v>
      </c>
      <c r="AG3541" s="237">
        <v>0</v>
      </c>
      <c r="AH3541" s="239">
        <v>0</v>
      </c>
      <c r="AI3541" s="239">
        <v>0</v>
      </c>
      <c r="AT3541" s="11"/>
      <c r="AU3541" s="88"/>
    </row>
    <row r="3542" spans="3:47" outlineLevel="2" x14ac:dyDescent="0.2">
      <c r="C3542" s="119" t="s">
        <v>160</v>
      </c>
      <c r="D3542" s="206" t="s">
        <v>187</v>
      </c>
      <c r="E3542" s="140"/>
      <c r="F3542" s="220" t="s">
        <v>128</v>
      </c>
      <c r="G3542" s="220"/>
      <c r="H3542" s="220"/>
      <c r="I3542" s="161" t="s">
        <v>188</v>
      </c>
      <c r="J3542" s="240" t="s">
        <v>152</v>
      </c>
      <c r="K3542" s="220"/>
      <c r="L3542" s="220"/>
      <c r="M3542" s="220"/>
      <c r="N3542" s="220"/>
      <c r="O3542" s="220"/>
      <c r="P3542" s="221"/>
      <c r="Q3542" s="241" t="s">
        <v>110</v>
      </c>
      <c r="R3542" s="242"/>
      <c r="S3542" s="243"/>
      <c r="T3542" s="243"/>
      <c r="U3542" s="244">
        <v>0</v>
      </c>
      <c r="V3542" s="244">
        <v>0</v>
      </c>
      <c r="W3542" s="243">
        <v>0</v>
      </c>
      <c r="X3542" s="244">
        <v>0</v>
      </c>
      <c r="Y3542" s="243">
        <v>0</v>
      </c>
      <c r="Z3542" s="243">
        <v>0</v>
      </c>
      <c r="AA3542" s="243">
        <v>0</v>
      </c>
      <c r="AB3542" s="243">
        <v>0</v>
      </c>
      <c r="AC3542" s="243">
        <v>0</v>
      </c>
      <c r="AD3542" s="243">
        <v>0</v>
      </c>
      <c r="AE3542" s="243">
        <v>0</v>
      </c>
      <c r="AF3542" s="243">
        <v>0</v>
      </c>
      <c r="AG3542" s="243">
        <v>0</v>
      </c>
      <c r="AH3542" s="245">
        <v>0</v>
      </c>
      <c r="AI3542" s="245">
        <v>0</v>
      </c>
      <c r="AT3542" s="11"/>
      <c r="AU3542" s="88"/>
    </row>
    <row r="3543" spans="3:47" outlineLevel="2" x14ac:dyDescent="0.2">
      <c r="AT3543" s="11"/>
      <c r="AU3543" s="88"/>
    </row>
    <row r="3544" spans="3:47" x14ac:dyDescent="0.2">
      <c r="C3544" s="116" t="s">
        <v>162</v>
      </c>
      <c r="D3544" s="67" t="s">
        <v>659</v>
      </c>
      <c r="E3544" s="67"/>
      <c r="F3544" s="67"/>
      <c r="G3544" s="67"/>
      <c r="H3544" s="102"/>
      <c r="I3544" s="67"/>
      <c r="J3544" s="67"/>
      <c r="K3544" s="102"/>
      <c r="L3544" s="67"/>
      <c r="M3544" s="67"/>
      <c r="N3544" s="67"/>
      <c r="O3544" s="67"/>
      <c r="P3544" s="67"/>
      <c r="Q3544" s="117" t="s">
        <v>110</v>
      </c>
      <c r="R3544" s="118">
        <v>0</v>
      </c>
      <c r="S3544" s="118">
        <v>0</v>
      </c>
      <c r="T3544" s="118">
        <v>0</v>
      </c>
      <c r="U3544" s="118">
        <v>14.738670000000003</v>
      </c>
      <c r="V3544" s="118">
        <v>19.455044400000006</v>
      </c>
      <c r="W3544" s="118">
        <v>19.921965465600007</v>
      </c>
      <c r="X3544" s="118">
        <v>20.380170671308811</v>
      </c>
      <c r="Y3544" s="118">
        <v>20.828534426077606</v>
      </c>
      <c r="Z3544" s="118">
        <v>21.286762183451316</v>
      </c>
      <c r="AA3544" s="118">
        <v>21.712497427120343</v>
      </c>
      <c r="AB3544" s="118">
        <v>22.146747375662752</v>
      </c>
      <c r="AC3544" s="118">
        <v>22.589682323176007</v>
      </c>
      <c r="AD3544" s="118">
        <v>23.041475969639528</v>
      </c>
      <c r="AE3544" s="118">
        <v>23.50230548903232</v>
      </c>
      <c r="AF3544" s="118">
        <v>23.972351598812967</v>
      </c>
      <c r="AG3544" s="118">
        <v>24.451798630789227</v>
      </c>
      <c r="AH3544" s="118">
        <v>24.940834603405012</v>
      </c>
      <c r="AI3544" s="118">
        <v>25.439651295473112</v>
      </c>
      <c r="AT3544" s="11"/>
      <c r="AU3544" s="88"/>
    </row>
    <row r="3545" spans="3:47" s="11" customFormat="1" outlineLevel="1" x14ac:dyDescent="0.2">
      <c r="C3545" s="119" t="s">
        <v>162</v>
      </c>
      <c r="E3545" s="120" t="s">
        <v>174</v>
      </c>
      <c r="F3545" s="121"/>
      <c r="G3545" s="121"/>
      <c r="H3545" s="121"/>
      <c r="I3545" s="121"/>
      <c r="J3545" s="121"/>
      <c r="K3545" s="121"/>
      <c r="L3545" s="121"/>
      <c r="M3545" s="121"/>
      <c r="N3545" s="121"/>
      <c r="O3545" s="121"/>
      <c r="P3545" s="121"/>
      <c r="Q3545" s="122"/>
      <c r="R3545" s="123"/>
      <c r="S3545" s="123"/>
      <c r="T3545" s="123"/>
      <c r="U3545" s="123"/>
      <c r="V3545" s="123"/>
      <c r="W3545" s="123"/>
      <c r="X3545" s="123"/>
      <c r="Y3545" s="123"/>
      <c r="Z3545" s="123"/>
      <c r="AA3545" s="123"/>
      <c r="AB3545" s="123"/>
      <c r="AC3545" s="123"/>
      <c r="AD3545" s="123"/>
      <c r="AE3545" s="123"/>
      <c r="AF3545" s="123"/>
      <c r="AG3545" s="123"/>
      <c r="AH3545" s="123"/>
      <c r="AI3545" s="123"/>
      <c r="AU3545" s="88"/>
    </row>
    <row r="3546" spans="3:47" s="11" customFormat="1" outlineLevel="2" x14ac:dyDescent="0.2">
      <c r="C3546" s="119" t="s">
        <v>162</v>
      </c>
      <c r="E3546" s="124" t="s">
        <v>175</v>
      </c>
      <c r="U3546" s="25" t="s">
        <v>87</v>
      </c>
      <c r="V3546" s="25"/>
      <c r="W3546" s="25" t="s">
        <v>88</v>
      </c>
      <c r="X3546" s="25" t="s">
        <v>89</v>
      </c>
      <c r="AU3546" s="88"/>
    </row>
    <row r="3547" spans="3:47" s="11" customFormat="1" outlineLevel="2" x14ac:dyDescent="0.2">
      <c r="C3547" s="119" t="s">
        <v>162</v>
      </c>
      <c r="E3547" s="125"/>
      <c r="F3547" s="126" t="s">
        <v>209</v>
      </c>
      <c r="G3547" s="127"/>
      <c r="H3547" s="127"/>
      <c r="I3547" s="127"/>
      <c r="J3547" s="127"/>
      <c r="K3547" s="127"/>
      <c r="L3547" s="127"/>
      <c r="M3547" s="127"/>
      <c r="N3547" s="127"/>
      <c r="O3547" s="127"/>
      <c r="P3547" s="127"/>
      <c r="Q3547" s="128" t="s">
        <v>110</v>
      </c>
      <c r="R3547" s="129"/>
      <c r="S3547" s="130"/>
      <c r="T3547" s="130"/>
      <c r="U3547" s="131">
        <v>14.738670000000003</v>
      </c>
      <c r="V3547" s="131">
        <v>19.455044400000006</v>
      </c>
      <c r="W3547" s="132">
        <v>19.921965465600007</v>
      </c>
      <c r="X3547" s="131">
        <v>20.380170671308811</v>
      </c>
      <c r="Y3547" s="130">
        <v>20.828534426077606</v>
      </c>
      <c r="Z3547" s="130">
        <v>21.286762183451316</v>
      </c>
      <c r="AA3547" s="130">
        <v>21.712497427120343</v>
      </c>
      <c r="AB3547" s="130">
        <v>22.146747375662752</v>
      </c>
      <c r="AC3547" s="130">
        <v>22.589682323176007</v>
      </c>
      <c r="AD3547" s="130">
        <v>23.041475969639528</v>
      </c>
      <c r="AE3547" s="130">
        <v>23.50230548903232</v>
      </c>
      <c r="AF3547" s="130">
        <v>23.972351598812967</v>
      </c>
      <c r="AG3547" s="130">
        <v>24.451798630789227</v>
      </c>
      <c r="AH3547" s="133">
        <v>24.940834603405012</v>
      </c>
      <c r="AI3547" s="133">
        <v>25.439651295473112</v>
      </c>
      <c r="AK3547" s="91"/>
      <c r="AU3547" s="88"/>
    </row>
    <row r="3548" spans="3:47" s="11" customFormat="1" outlineLevel="2" x14ac:dyDescent="0.2">
      <c r="C3548" s="119" t="s">
        <v>162</v>
      </c>
      <c r="E3548" s="134"/>
      <c r="F3548" s="36" t="s">
        <v>31</v>
      </c>
      <c r="Q3548" s="135" t="s">
        <v>110</v>
      </c>
      <c r="R3548" s="136"/>
      <c r="S3548" s="88"/>
      <c r="T3548" s="88"/>
      <c r="U3548" s="137">
        <v>0</v>
      </c>
      <c r="V3548" s="137">
        <v>0</v>
      </c>
      <c r="W3548" s="138">
        <v>0</v>
      </c>
      <c r="X3548" s="137">
        <v>0</v>
      </c>
      <c r="Y3548" s="88">
        <v>0</v>
      </c>
      <c r="Z3548" s="88">
        <v>0</v>
      </c>
      <c r="AA3548" s="88">
        <v>0</v>
      </c>
      <c r="AB3548" s="88">
        <v>0</v>
      </c>
      <c r="AC3548" s="88">
        <v>0</v>
      </c>
      <c r="AD3548" s="88">
        <v>0</v>
      </c>
      <c r="AE3548" s="88">
        <v>0</v>
      </c>
      <c r="AF3548" s="88">
        <v>0</v>
      </c>
      <c r="AG3548" s="88">
        <v>0</v>
      </c>
      <c r="AH3548" s="139">
        <v>0</v>
      </c>
      <c r="AI3548" s="139">
        <v>0</v>
      </c>
      <c r="AU3548" s="88"/>
    </row>
    <row r="3549" spans="3:47" s="11" customFormat="1" outlineLevel="2" x14ac:dyDescent="0.2">
      <c r="C3549" s="119" t="s">
        <v>162</v>
      </c>
      <c r="E3549" s="134"/>
      <c r="F3549" s="36" t="s">
        <v>28</v>
      </c>
      <c r="Q3549" s="135" t="s">
        <v>110</v>
      </c>
      <c r="R3549" s="136"/>
      <c r="S3549" s="88"/>
      <c r="T3549" s="88"/>
      <c r="U3549" s="137">
        <v>0</v>
      </c>
      <c r="V3549" s="137">
        <v>0</v>
      </c>
      <c r="W3549" s="138">
        <v>0</v>
      </c>
      <c r="X3549" s="137">
        <v>0</v>
      </c>
      <c r="Y3549" s="88">
        <v>0</v>
      </c>
      <c r="Z3549" s="88">
        <v>0</v>
      </c>
      <c r="AA3549" s="88">
        <v>0</v>
      </c>
      <c r="AB3549" s="88">
        <v>0</v>
      </c>
      <c r="AC3549" s="88">
        <v>0</v>
      </c>
      <c r="AD3549" s="88">
        <v>0</v>
      </c>
      <c r="AE3549" s="88">
        <v>0</v>
      </c>
      <c r="AF3549" s="88">
        <v>0</v>
      </c>
      <c r="AG3549" s="88">
        <v>0</v>
      </c>
      <c r="AH3549" s="139">
        <v>0</v>
      </c>
      <c r="AI3549" s="139">
        <v>0</v>
      </c>
      <c r="AU3549" s="88"/>
    </row>
    <row r="3550" spans="3:47" s="11" customFormat="1" outlineLevel="2" x14ac:dyDescent="0.2">
      <c r="C3550" s="119" t="s">
        <v>162</v>
      </c>
      <c r="E3550" s="134"/>
      <c r="F3550" s="36" t="s">
        <v>210</v>
      </c>
      <c r="Q3550" s="135" t="s">
        <v>110</v>
      </c>
      <c r="R3550" s="136"/>
      <c r="S3550" s="88"/>
      <c r="T3550" s="88"/>
      <c r="U3550" s="137">
        <v>0</v>
      </c>
      <c r="V3550" s="137">
        <v>0</v>
      </c>
      <c r="W3550" s="138">
        <v>0</v>
      </c>
      <c r="X3550" s="137">
        <v>0</v>
      </c>
      <c r="Y3550" s="88">
        <v>0</v>
      </c>
      <c r="Z3550" s="88">
        <v>0</v>
      </c>
      <c r="AA3550" s="88">
        <v>0</v>
      </c>
      <c r="AB3550" s="88">
        <v>0</v>
      </c>
      <c r="AC3550" s="88">
        <v>0</v>
      </c>
      <c r="AD3550" s="88">
        <v>0</v>
      </c>
      <c r="AE3550" s="88">
        <v>0</v>
      </c>
      <c r="AF3550" s="88">
        <v>0</v>
      </c>
      <c r="AG3550" s="88">
        <v>0</v>
      </c>
      <c r="AH3550" s="139">
        <v>0</v>
      </c>
      <c r="AI3550" s="139">
        <v>0</v>
      </c>
      <c r="AU3550" s="88"/>
    </row>
    <row r="3551" spans="3:47" s="11" customFormat="1" outlineLevel="2" x14ac:dyDescent="0.2">
      <c r="C3551" s="119" t="s">
        <v>162</v>
      </c>
      <c r="E3551" s="134"/>
      <c r="F3551" s="36" t="s">
        <v>211</v>
      </c>
      <c r="Q3551" s="135" t="s">
        <v>110</v>
      </c>
      <c r="R3551" s="136"/>
      <c r="S3551" s="88"/>
      <c r="T3551" s="88"/>
      <c r="U3551" s="137">
        <v>0</v>
      </c>
      <c r="V3551" s="137">
        <v>0</v>
      </c>
      <c r="W3551" s="138">
        <v>0</v>
      </c>
      <c r="X3551" s="137">
        <v>0</v>
      </c>
      <c r="Y3551" s="88">
        <v>0</v>
      </c>
      <c r="Z3551" s="88">
        <v>0</v>
      </c>
      <c r="AA3551" s="88">
        <v>0</v>
      </c>
      <c r="AB3551" s="88">
        <v>0</v>
      </c>
      <c r="AC3551" s="88">
        <v>0</v>
      </c>
      <c r="AD3551" s="88">
        <v>0</v>
      </c>
      <c r="AE3551" s="88">
        <v>0</v>
      </c>
      <c r="AF3551" s="88">
        <v>0</v>
      </c>
      <c r="AG3551" s="88">
        <v>0</v>
      </c>
      <c r="AH3551" s="139">
        <v>0</v>
      </c>
      <c r="AI3551" s="139">
        <v>0</v>
      </c>
      <c r="AU3551" s="88"/>
    </row>
    <row r="3552" spans="3:47" s="11" customFormat="1" outlineLevel="2" x14ac:dyDescent="0.2">
      <c r="C3552" s="119" t="s">
        <v>162</v>
      </c>
      <c r="E3552" s="134"/>
      <c r="F3552" s="36" t="s">
        <v>212</v>
      </c>
      <c r="Q3552" s="135" t="s">
        <v>110</v>
      </c>
      <c r="R3552" s="136"/>
      <c r="S3552" s="88"/>
      <c r="T3552" s="88"/>
      <c r="U3552" s="137">
        <v>0</v>
      </c>
      <c r="V3552" s="137">
        <v>0</v>
      </c>
      <c r="W3552" s="138">
        <v>0</v>
      </c>
      <c r="X3552" s="137">
        <v>0</v>
      </c>
      <c r="Y3552" s="88">
        <v>0</v>
      </c>
      <c r="Z3552" s="88">
        <v>0</v>
      </c>
      <c r="AA3552" s="88">
        <v>0</v>
      </c>
      <c r="AB3552" s="88">
        <v>0</v>
      </c>
      <c r="AC3552" s="88">
        <v>0</v>
      </c>
      <c r="AD3552" s="88">
        <v>0</v>
      </c>
      <c r="AE3552" s="88">
        <v>0</v>
      </c>
      <c r="AF3552" s="88">
        <v>0</v>
      </c>
      <c r="AG3552" s="88">
        <v>0</v>
      </c>
      <c r="AH3552" s="139">
        <v>0</v>
      </c>
      <c r="AI3552" s="139">
        <v>0</v>
      </c>
      <c r="AU3552" s="88"/>
    </row>
    <row r="3553" spans="3:47" s="11" customFormat="1" outlineLevel="2" x14ac:dyDescent="0.2">
      <c r="C3553" s="119" t="s">
        <v>162</v>
      </c>
      <c r="E3553" s="134"/>
      <c r="F3553" s="36" t="s">
        <v>213</v>
      </c>
      <c r="Q3553" s="135" t="s">
        <v>110</v>
      </c>
      <c r="R3553" s="136"/>
      <c r="S3553" s="88"/>
      <c r="T3553" s="88"/>
      <c r="U3553" s="137">
        <v>0</v>
      </c>
      <c r="V3553" s="137">
        <v>0</v>
      </c>
      <c r="W3553" s="138">
        <v>0</v>
      </c>
      <c r="X3553" s="137">
        <v>0</v>
      </c>
      <c r="Y3553" s="88">
        <v>0</v>
      </c>
      <c r="Z3553" s="88">
        <v>0</v>
      </c>
      <c r="AA3553" s="88">
        <v>0</v>
      </c>
      <c r="AB3553" s="88">
        <v>0</v>
      </c>
      <c r="AC3553" s="88">
        <v>0</v>
      </c>
      <c r="AD3553" s="88">
        <v>0</v>
      </c>
      <c r="AE3553" s="88">
        <v>0</v>
      </c>
      <c r="AF3553" s="88">
        <v>0</v>
      </c>
      <c r="AG3553" s="88">
        <v>0</v>
      </c>
      <c r="AH3553" s="139">
        <v>0</v>
      </c>
      <c r="AI3553" s="139">
        <v>0</v>
      </c>
      <c r="AU3553" s="88"/>
    </row>
    <row r="3554" spans="3:47" s="11" customFormat="1" outlineLevel="2" x14ac:dyDescent="0.2">
      <c r="C3554" s="119" t="s">
        <v>162</v>
      </c>
      <c r="E3554" s="134"/>
      <c r="F3554" s="36" t="s">
        <v>214</v>
      </c>
      <c r="Q3554" s="135" t="s">
        <v>110</v>
      </c>
      <c r="R3554" s="136"/>
      <c r="S3554" s="88"/>
      <c r="T3554" s="88"/>
      <c r="U3554" s="137">
        <v>0</v>
      </c>
      <c r="V3554" s="137">
        <v>0</v>
      </c>
      <c r="W3554" s="138">
        <v>0</v>
      </c>
      <c r="X3554" s="137">
        <v>0</v>
      </c>
      <c r="Y3554" s="88">
        <v>0</v>
      </c>
      <c r="Z3554" s="88">
        <v>0</v>
      </c>
      <c r="AA3554" s="88">
        <v>0</v>
      </c>
      <c r="AB3554" s="88">
        <v>0</v>
      </c>
      <c r="AC3554" s="88">
        <v>0</v>
      </c>
      <c r="AD3554" s="88">
        <v>0</v>
      </c>
      <c r="AE3554" s="88">
        <v>0</v>
      </c>
      <c r="AF3554" s="88">
        <v>0</v>
      </c>
      <c r="AG3554" s="88">
        <v>0</v>
      </c>
      <c r="AH3554" s="139">
        <v>0</v>
      </c>
      <c r="AI3554" s="139">
        <v>0</v>
      </c>
      <c r="AU3554" s="88"/>
    </row>
    <row r="3555" spans="3:47" s="11" customFormat="1" outlineLevel="2" x14ac:dyDescent="0.2">
      <c r="C3555" s="119" t="s">
        <v>162</v>
      </c>
      <c r="E3555" s="134"/>
      <c r="F3555" s="36" t="s">
        <v>215</v>
      </c>
      <c r="Q3555" s="135" t="s">
        <v>110</v>
      </c>
      <c r="R3555" s="136"/>
      <c r="S3555" s="88"/>
      <c r="T3555" s="88"/>
      <c r="U3555" s="137">
        <v>0</v>
      </c>
      <c r="V3555" s="137">
        <v>0</v>
      </c>
      <c r="W3555" s="138">
        <v>0</v>
      </c>
      <c r="X3555" s="137">
        <v>0</v>
      </c>
      <c r="Y3555" s="88">
        <v>0</v>
      </c>
      <c r="Z3555" s="88">
        <v>0</v>
      </c>
      <c r="AA3555" s="88">
        <v>0</v>
      </c>
      <c r="AB3555" s="88">
        <v>0</v>
      </c>
      <c r="AC3555" s="88">
        <v>0</v>
      </c>
      <c r="AD3555" s="88">
        <v>0</v>
      </c>
      <c r="AE3555" s="88">
        <v>0</v>
      </c>
      <c r="AF3555" s="88">
        <v>0</v>
      </c>
      <c r="AG3555" s="88">
        <v>0</v>
      </c>
      <c r="AH3555" s="139">
        <v>0</v>
      </c>
      <c r="AI3555" s="139">
        <v>0</v>
      </c>
      <c r="AU3555" s="88"/>
    </row>
    <row r="3556" spans="3:47" s="11" customFormat="1" outlineLevel="2" x14ac:dyDescent="0.2">
      <c r="C3556" s="119" t="s">
        <v>162</v>
      </c>
      <c r="E3556" s="134"/>
      <c r="F3556" s="36" t="s">
        <v>216</v>
      </c>
      <c r="Q3556" s="135" t="s">
        <v>110</v>
      </c>
      <c r="R3556" s="136"/>
      <c r="S3556" s="88"/>
      <c r="T3556" s="88"/>
      <c r="U3556" s="137">
        <v>0</v>
      </c>
      <c r="V3556" s="137">
        <v>0</v>
      </c>
      <c r="W3556" s="138">
        <v>0</v>
      </c>
      <c r="X3556" s="137">
        <v>0</v>
      </c>
      <c r="Y3556" s="88">
        <v>0</v>
      </c>
      <c r="Z3556" s="88">
        <v>0</v>
      </c>
      <c r="AA3556" s="88">
        <v>0</v>
      </c>
      <c r="AB3556" s="88">
        <v>0</v>
      </c>
      <c r="AC3556" s="88">
        <v>0</v>
      </c>
      <c r="AD3556" s="88">
        <v>0</v>
      </c>
      <c r="AE3556" s="88">
        <v>0</v>
      </c>
      <c r="AF3556" s="88">
        <v>0</v>
      </c>
      <c r="AG3556" s="88">
        <v>0</v>
      </c>
      <c r="AH3556" s="139">
        <v>0</v>
      </c>
      <c r="AI3556" s="139">
        <v>0</v>
      </c>
      <c r="AU3556" s="88"/>
    </row>
    <row r="3557" spans="3:47" s="11" customFormat="1" outlineLevel="2" x14ac:dyDescent="0.2">
      <c r="C3557" s="119" t="s">
        <v>162</v>
      </c>
      <c r="E3557" s="134"/>
      <c r="F3557" s="36" t="s">
        <v>33</v>
      </c>
      <c r="Q3557" s="135" t="s">
        <v>110</v>
      </c>
      <c r="R3557" s="136"/>
      <c r="S3557" s="88"/>
      <c r="T3557" s="88"/>
      <c r="U3557" s="137">
        <v>0</v>
      </c>
      <c r="V3557" s="137">
        <v>0</v>
      </c>
      <c r="W3557" s="138">
        <v>0</v>
      </c>
      <c r="X3557" s="137">
        <v>0</v>
      </c>
      <c r="Y3557" s="88">
        <v>0</v>
      </c>
      <c r="Z3557" s="88">
        <v>0</v>
      </c>
      <c r="AA3557" s="88">
        <v>0</v>
      </c>
      <c r="AB3557" s="88">
        <v>0</v>
      </c>
      <c r="AC3557" s="88">
        <v>0</v>
      </c>
      <c r="AD3557" s="88">
        <v>0</v>
      </c>
      <c r="AE3557" s="88">
        <v>0</v>
      </c>
      <c r="AF3557" s="88">
        <v>0</v>
      </c>
      <c r="AG3557" s="88">
        <v>0</v>
      </c>
      <c r="AH3557" s="139">
        <v>0</v>
      </c>
      <c r="AI3557" s="139">
        <v>0</v>
      </c>
      <c r="AU3557" s="88"/>
    </row>
    <row r="3558" spans="3:47" s="11" customFormat="1" outlineLevel="2" x14ac:dyDescent="0.2">
      <c r="C3558" s="119" t="s">
        <v>162</v>
      </c>
      <c r="E3558" s="134"/>
      <c r="F3558" s="36" t="s">
        <v>34</v>
      </c>
      <c r="Q3558" s="135" t="s">
        <v>110</v>
      </c>
      <c r="R3558" s="136"/>
      <c r="S3558" s="88"/>
      <c r="T3558" s="88"/>
      <c r="U3558" s="137">
        <v>0</v>
      </c>
      <c r="V3558" s="137">
        <v>0</v>
      </c>
      <c r="W3558" s="138">
        <v>0</v>
      </c>
      <c r="X3558" s="137">
        <v>0</v>
      </c>
      <c r="Y3558" s="88">
        <v>0</v>
      </c>
      <c r="Z3558" s="88">
        <v>0</v>
      </c>
      <c r="AA3558" s="88">
        <v>0</v>
      </c>
      <c r="AB3558" s="88">
        <v>0</v>
      </c>
      <c r="AC3558" s="88">
        <v>0</v>
      </c>
      <c r="AD3558" s="88">
        <v>0</v>
      </c>
      <c r="AE3558" s="88">
        <v>0</v>
      </c>
      <c r="AF3558" s="88">
        <v>0</v>
      </c>
      <c r="AG3558" s="88">
        <v>0</v>
      </c>
      <c r="AH3558" s="139">
        <v>0</v>
      </c>
      <c r="AI3558" s="139">
        <v>0</v>
      </c>
      <c r="AU3558" s="88"/>
    </row>
    <row r="3559" spans="3:47" s="11" customFormat="1" outlineLevel="2" x14ac:dyDescent="0.2">
      <c r="C3559" s="119" t="s">
        <v>162</v>
      </c>
      <c r="E3559" s="134"/>
      <c r="F3559" s="36" t="s">
        <v>217</v>
      </c>
      <c r="Q3559" s="135" t="s">
        <v>110</v>
      </c>
      <c r="R3559" s="136"/>
      <c r="S3559" s="88"/>
      <c r="T3559" s="88"/>
      <c r="U3559" s="137">
        <v>0</v>
      </c>
      <c r="V3559" s="137">
        <v>0</v>
      </c>
      <c r="W3559" s="138">
        <v>0</v>
      </c>
      <c r="X3559" s="137">
        <v>0</v>
      </c>
      <c r="Y3559" s="88">
        <v>0</v>
      </c>
      <c r="Z3559" s="88">
        <v>0</v>
      </c>
      <c r="AA3559" s="88">
        <v>0</v>
      </c>
      <c r="AB3559" s="88">
        <v>0</v>
      </c>
      <c r="AC3559" s="88">
        <v>0</v>
      </c>
      <c r="AD3559" s="88">
        <v>0</v>
      </c>
      <c r="AE3559" s="88">
        <v>0</v>
      </c>
      <c r="AF3559" s="88">
        <v>0</v>
      </c>
      <c r="AG3559" s="88">
        <v>0</v>
      </c>
      <c r="AH3559" s="139">
        <v>0</v>
      </c>
      <c r="AI3559" s="139">
        <v>0</v>
      </c>
      <c r="AU3559" s="88"/>
    </row>
    <row r="3560" spans="3:47" s="11" customFormat="1" outlineLevel="2" x14ac:dyDescent="0.2">
      <c r="C3560" s="119" t="s">
        <v>162</v>
      </c>
      <c r="E3560" s="134"/>
      <c r="F3560" s="36" t="s">
        <v>152</v>
      </c>
      <c r="Q3560" s="135" t="s">
        <v>110</v>
      </c>
      <c r="R3560" s="136"/>
      <c r="S3560" s="88"/>
      <c r="T3560" s="88"/>
      <c r="U3560" s="137">
        <v>0</v>
      </c>
      <c r="V3560" s="137">
        <v>0</v>
      </c>
      <c r="W3560" s="138">
        <v>0</v>
      </c>
      <c r="X3560" s="137">
        <v>0</v>
      </c>
      <c r="Y3560" s="88">
        <v>0</v>
      </c>
      <c r="Z3560" s="88">
        <v>0</v>
      </c>
      <c r="AA3560" s="88">
        <v>0</v>
      </c>
      <c r="AB3560" s="88">
        <v>0</v>
      </c>
      <c r="AC3560" s="88">
        <v>0</v>
      </c>
      <c r="AD3560" s="88">
        <v>0</v>
      </c>
      <c r="AE3560" s="88">
        <v>0</v>
      </c>
      <c r="AF3560" s="88">
        <v>0</v>
      </c>
      <c r="AG3560" s="88">
        <v>0</v>
      </c>
      <c r="AH3560" s="139">
        <v>0</v>
      </c>
      <c r="AI3560" s="139">
        <v>0</v>
      </c>
      <c r="AU3560" s="88"/>
    </row>
    <row r="3561" spans="3:47" s="11" customFormat="1" outlineLevel="2" x14ac:dyDescent="0.2">
      <c r="C3561" s="119" t="s">
        <v>162</v>
      </c>
      <c r="E3561" s="140"/>
      <c r="F3561" s="141" t="s">
        <v>152</v>
      </c>
      <c r="G3561" s="142"/>
      <c r="H3561" s="142"/>
      <c r="I3561" s="142"/>
      <c r="J3561" s="142"/>
      <c r="K3561" s="142"/>
      <c r="L3561" s="142"/>
      <c r="M3561" s="142"/>
      <c r="N3561" s="142"/>
      <c r="O3561" s="142"/>
      <c r="P3561" s="142"/>
      <c r="Q3561" s="143" t="s">
        <v>110</v>
      </c>
      <c r="R3561" s="144"/>
      <c r="S3561" s="145"/>
      <c r="T3561" s="145"/>
      <c r="U3561" s="146">
        <v>0</v>
      </c>
      <c r="V3561" s="146">
        <v>0</v>
      </c>
      <c r="W3561" s="147">
        <v>0</v>
      </c>
      <c r="X3561" s="146">
        <v>0</v>
      </c>
      <c r="Y3561" s="145">
        <v>0</v>
      </c>
      <c r="Z3561" s="145">
        <v>0</v>
      </c>
      <c r="AA3561" s="145">
        <v>0</v>
      </c>
      <c r="AB3561" s="145">
        <v>0</v>
      </c>
      <c r="AC3561" s="145">
        <v>0</v>
      </c>
      <c r="AD3561" s="145">
        <v>0</v>
      </c>
      <c r="AE3561" s="145">
        <v>0</v>
      </c>
      <c r="AF3561" s="145">
        <v>0</v>
      </c>
      <c r="AG3561" s="145">
        <v>0</v>
      </c>
      <c r="AH3561" s="148">
        <v>0</v>
      </c>
      <c r="AI3561" s="148">
        <v>0</v>
      </c>
      <c r="AU3561" s="88"/>
    </row>
    <row r="3562" spans="3:47" s="11" customFormat="1" outlineLevel="2" x14ac:dyDescent="0.2">
      <c r="C3562" s="119" t="s">
        <v>162</v>
      </c>
      <c r="F3562" s="149"/>
      <c r="G3562" s="149"/>
      <c r="H3562" s="149"/>
      <c r="I3562" s="149"/>
      <c r="J3562" s="149"/>
      <c r="K3562" s="149"/>
      <c r="L3562" s="149"/>
      <c r="M3562" s="149"/>
      <c r="N3562" s="149"/>
      <c r="O3562" s="149"/>
      <c r="P3562" s="149" t="s">
        <v>175</v>
      </c>
      <c r="Q3562" s="16" t="s">
        <v>110</v>
      </c>
      <c r="R3562" s="150"/>
      <c r="S3562" s="150"/>
      <c r="T3562" s="150"/>
      <c r="U3562" s="150">
        <v>14.738670000000003</v>
      </c>
      <c r="V3562" s="150">
        <v>19.455044400000006</v>
      </c>
      <c r="W3562" s="150">
        <v>19.921965465600007</v>
      </c>
      <c r="X3562" s="150">
        <v>20.380170671308811</v>
      </c>
      <c r="Y3562" s="150">
        <v>20.828534426077606</v>
      </c>
      <c r="Z3562" s="150">
        <v>21.286762183451316</v>
      </c>
      <c r="AA3562" s="150">
        <v>21.712497427120343</v>
      </c>
      <c r="AB3562" s="150">
        <v>22.146747375662752</v>
      </c>
      <c r="AC3562" s="150">
        <v>22.589682323176007</v>
      </c>
      <c r="AD3562" s="150">
        <v>23.041475969639528</v>
      </c>
      <c r="AE3562" s="150">
        <v>23.50230548903232</v>
      </c>
      <c r="AF3562" s="150">
        <v>23.972351598812967</v>
      </c>
      <c r="AG3562" s="150">
        <v>24.451798630789227</v>
      </c>
      <c r="AH3562" s="150">
        <v>24.940834603405012</v>
      </c>
      <c r="AI3562" s="150">
        <v>25.439651295473112</v>
      </c>
      <c r="AU3562" s="88"/>
    </row>
    <row r="3563" spans="3:47" s="11" customFormat="1" outlineLevel="2" x14ac:dyDescent="0.2">
      <c r="C3563" s="119" t="s">
        <v>162</v>
      </c>
      <c r="E3563" s="124" t="s">
        <v>176</v>
      </c>
      <c r="AU3563" s="88"/>
    </row>
    <row r="3564" spans="3:47" s="11" customFormat="1" outlineLevel="2" x14ac:dyDescent="0.2">
      <c r="C3564" s="119" t="s">
        <v>162</v>
      </c>
      <c r="E3564" s="151" t="s">
        <v>209</v>
      </c>
      <c r="F3564" s="127"/>
      <c r="G3564" s="127"/>
      <c r="H3564" s="127"/>
      <c r="I3564" s="127"/>
      <c r="J3564" s="127"/>
      <c r="K3564" s="127"/>
      <c r="L3564" s="127"/>
      <c r="M3564" s="127"/>
      <c r="N3564" s="127"/>
      <c r="O3564" s="127"/>
      <c r="P3564" s="152"/>
      <c r="Q3564" s="128" t="s">
        <v>110</v>
      </c>
      <c r="R3564" s="129"/>
      <c r="S3564" s="130"/>
      <c r="T3564" s="130"/>
      <c r="U3564" s="131">
        <v>0</v>
      </c>
      <c r="V3564" s="131">
        <v>0</v>
      </c>
      <c r="W3564" s="132">
        <v>0</v>
      </c>
      <c r="X3564" s="131">
        <v>0</v>
      </c>
      <c r="Y3564" s="130">
        <v>0</v>
      </c>
      <c r="Z3564" s="130">
        <v>0</v>
      </c>
      <c r="AA3564" s="130">
        <v>0</v>
      </c>
      <c r="AB3564" s="130">
        <v>0</v>
      </c>
      <c r="AC3564" s="130">
        <v>0</v>
      </c>
      <c r="AD3564" s="130">
        <v>0</v>
      </c>
      <c r="AE3564" s="130">
        <v>0</v>
      </c>
      <c r="AF3564" s="130">
        <v>0</v>
      </c>
      <c r="AG3564" s="130">
        <v>0</v>
      </c>
      <c r="AH3564" s="133">
        <v>0</v>
      </c>
      <c r="AI3564" s="133">
        <v>0</v>
      </c>
      <c r="AU3564" s="88"/>
    </row>
    <row r="3565" spans="3:47" s="11" customFormat="1" outlineLevel="2" x14ac:dyDescent="0.2">
      <c r="C3565" s="119" t="s">
        <v>162</v>
      </c>
      <c r="E3565" s="153" t="s">
        <v>31</v>
      </c>
      <c r="P3565" s="149"/>
      <c r="Q3565" s="135" t="s">
        <v>110</v>
      </c>
      <c r="R3565" s="136"/>
      <c r="S3565" s="88"/>
      <c r="T3565" s="88"/>
      <c r="U3565" s="137">
        <v>0</v>
      </c>
      <c r="V3565" s="137">
        <v>0</v>
      </c>
      <c r="W3565" s="138">
        <v>0</v>
      </c>
      <c r="X3565" s="137">
        <v>0</v>
      </c>
      <c r="Y3565" s="88">
        <v>0</v>
      </c>
      <c r="Z3565" s="88">
        <v>0</v>
      </c>
      <c r="AA3565" s="88">
        <v>0</v>
      </c>
      <c r="AB3565" s="88">
        <v>0</v>
      </c>
      <c r="AC3565" s="88">
        <v>0</v>
      </c>
      <c r="AD3565" s="88">
        <v>0</v>
      </c>
      <c r="AE3565" s="88">
        <v>0</v>
      </c>
      <c r="AF3565" s="88">
        <v>0</v>
      </c>
      <c r="AG3565" s="88">
        <v>0</v>
      </c>
      <c r="AH3565" s="139">
        <v>0</v>
      </c>
      <c r="AI3565" s="139">
        <v>0</v>
      </c>
      <c r="AU3565" s="88"/>
    </row>
    <row r="3566" spans="3:47" s="11" customFormat="1" outlineLevel="2" x14ac:dyDescent="0.2">
      <c r="C3566" s="119" t="s">
        <v>162</v>
      </c>
      <c r="E3566" s="153" t="s">
        <v>28</v>
      </c>
      <c r="P3566" s="149"/>
      <c r="Q3566" s="135" t="s">
        <v>110</v>
      </c>
      <c r="R3566" s="136"/>
      <c r="S3566" s="88"/>
      <c r="T3566" s="88"/>
      <c r="U3566" s="137">
        <v>0</v>
      </c>
      <c r="V3566" s="137">
        <v>0</v>
      </c>
      <c r="W3566" s="138">
        <v>0</v>
      </c>
      <c r="X3566" s="137">
        <v>0</v>
      </c>
      <c r="Y3566" s="88">
        <v>0</v>
      </c>
      <c r="Z3566" s="88">
        <v>0</v>
      </c>
      <c r="AA3566" s="88">
        <v>0</v>
      </c>
      <c r="AB3566" s="88">
        <v>0</v>
      </c>
      <c r="AC3566" s="88">
        <v>0</v>
      </c>
      <c r="AD3566" s="88">
        <v>0</v>
      </c>
      <c r="AE3566" s="88">
        <v>0</v>
      </c>
      <c r="AF3566" s="88">
        <v>0</v>
      </c>
      <c r="AG3566" s="88">
        <v>0</v>
      </c>
      <c r="AH3566" s="139">
        <v>0</v>
      </c>
      <c r="AI3566" s="139">
        <v>0</v>
      </c>
      <c r="AU3566" s="88"/>
    </row>
    <row r="3567" spans="3:47" s="11" customFormat="1" outlineLevel="2" x14ac:dyDescent="0.2">
      <c r="C3567" s="119" t="s">
        <v>162</v>
      </c>
      <c r="E3567" s="153" t="s">
        <v>210</v>
      </c>
      <c r="P3567" s="149"/>
      <c r="Q3567" s="135" t="s">
        <v>110</v>
      </c>
      <c r="R3567" s="136"/>
      <c r="S3567" s="88"/>
      <c r="T3567" s="88"/>
      <c r="U3567" s="137">
        <v>0</v>
      </c>
      <c r="V3567" s="137">
        <v>0</v>
      </c>
      <c r="W3567" s="138">
        <v>0</v>
      </c>
      <c r="X3567" s="137">
        <v>0</v>
      </c>
      <c r="Y3567" s="88">
        <v>0</v>
      </c>
      <c r="Z3567" s="88">
        <v>0</v>
      </c>
      <c r="AA3567" s="88">
        <v>0</v>
      </c>
      <c r="AB3567" s="88">
        <v>0</v>
      </c>
      <c r="AC3567" s="88">
        <v>0</v>
      </c>
      <c r="AD3567" s="88">
        <v>0</v>
      </c>
      <c r="AE3567" s="88">
        <v>0</v>
      </c>
      <c r="AF3567" s="88">
        <v>0</v>
      </c>
      <c r="AG3567" s="88">
        <v>0</v>
      </c>
      <c r="AH3567" s="139">
        <v>0</v>
      </c>
      <c r="AI3567" s="139">
        <v>0</v>
      </c>
      <c r="AU3567" s="88"/>
    </row>
    <row r="3568" spans="3:47" s="11" customFormat="1" outlineLevel="2" x14ac:dyDescent="0.2">
      <c r="C3568" s="119" t="s">
        <v>162</v>
      </c>
      <c r="E3568" s="153" t="s">
        <v>211</v>
      </c>
      <c r="P3568" s="149"/>
      <c r="Q3568" s="135" t="s">
        <v>110</v>
      </c>
      <c r="R3568" s="136"/>
      <c r="S3568" s="88"/>
      <c r="T3568" s="88"/>
      <c r="U3568" s="137">
        <v>0</v>
      </c>
      <c r="V3568" s="137">
        <v>0</v>
      </c>
      <c r="W3568" s="138">
        <v>0</v>
      </c>
      <c r="X3568" s="137">
        <v>0</v>
      </c>
      <c r="Y3568" s="88">
        <v>0</v>
      </c>
      <c r="Z3568" s="88">
        <v>0</v>
      </c>
      <c r="AA3568" s="88">
        <v>0</v>
      </c>
      <c r="AB3568" s="88">
        <v>0</v>
      </c>
      <c r="AC3568" s="88">
        <v>0</v>
      </c>
      <c r="AD3568" s="88">
        <v>0</v>
      </c>
      <c r="AE3568" s="88">
        <v>0</v>
      </c>
      <c r="AF3568" s="88">
        <v>0</v>
      </c>
      <c r="AG3568" s="88">
        <v>0</v>
      </c>
      <c r="AH3568" s="139">
        <v>0</v>
      </c>
      <c r="AI3568" s="139">
        <v>0</v>
      </c>
      <c r="AU3568" s="88"/>
    </row>
    <row r="3569" spans="3:47" s="11" customFormat="1" outlineLevel="2" x14ac:dyDescent="0.2">
      <c r="C3569" s="119" t="s">
        <v>162</v>
      </c>
      <c r="E3569" s="153" t="s">
        <v>212</v>
      </c>
      <c r="P3569" s="149"/>
      <c r="Q3569" s="135" t="s">
        <v>110</v>
      </c>
      <c r="R3569" s="136"/>
      <c r="S3569" s="88"/>
      <c r="T3569" s="88"/>
      <c r="U3569" s="137">
        <v>0</v>
      </c>
      <c r="V3569" s="137">
        <v>0</v>
      </c>
      <c r="W3569" s="138">
        <v>0</v>
      </c>
      <c r="X3569" s="137">
        <v>0</v>
      </c>
      <c r="Y3569" s="88">
        <v>0</v>
      </c>
      <c r="Z3569" s="88">
        <v>0</v>
      </c>
      <c r="AA3569" s="88">
        <v>0</v>
      </c>
      <c r="AB3569" s="88">
        <v>0</v>
      </c>
      <c r="AC3569" s="88">
        <v>0</v>
      </c>
      <c r="AD3569" s="88">
        <v>0</v>
      </c>
      <c r="AE3569" s="88">
        <v>0</v>
      </c>
      <c r="AF3569" s="88">
        <v>0</v>
      </c>
      <c r="AG3569" s="88">
        <v>0</v>
      </c>
      <c r="AH3569" s="139">
        <v>0</v>
      </c>
      <c r="AI3569" s="139">
        <v>0</v>
      </c>
      <c r="AU3569" s="88"/>
    </row>
    <row r="3570" spans="3:47" s="11" customFormat="1" outlineLevel="2" x14ac:dyDescent="0.2">
      <c r="C3570" s="119" t="s">
        <v>162</v>
      </c>
      <c r="E3570" s="153" t="s">
        <v>213</v>
      </c>
      <c r="P3570" s="149"/>
      <c r="Q3570" s="135" t="s">
        <v>110</v>
      </c>
      <c r="R3570" s="136"/>
      <c r="S3570" s="88"/>
      <c r="T3570" s="88"/>
      <c r="U3570" s="137">
        <v>0</v>
      </c>
      <c r="V3570" s="137">
        <v>0</v>
      </c>
      <c r="W3570" s="138">
        <v>0</v>
      </c>
      <c r="X3570" s="137">
        <v>0</v>
      </c>
      <c r="Y3570" s="88">
        <v>0</v>
      </c>
      <c r="Z3570" s="88">
        <v>0</v>
      </c>
      <c r="AA3570" s="88">
        <v>0</v>
      </c>
      <c r="AB3570" s="88">
        <v>0</v>
      </c>
      <c r="AC3570" s="88">
        <v>0</v>
      </c>
      <c r="AD3570" s="88">
        <v>0</v>
      </c>
      <c r="AE3570" s="88">
        <v>0</v>
      </c>
      <c r="AF3570" s="88">
        <v>0</v>
      </c>
      <c r="AG3570" s="88">
        <v>0</v>
      </c>
      <c r="AH3570" s="139">
        <v>0</v>
      </c>
      <c r="AI3570" s="139">
        <v>0</v>
      </c>
      <c r="AU3570" s="88"/>
    </row>
    <row r="3571" spans="3:47" s="11" customFormat="1" outlineLevel="2" x14ac:dyDescent="0.2">
      <c r="C3571" s="119" t="s">
        <v>162</v>
      </c>
      <c r="E3571" s="153" t="s">
        <v>214</v>
      </c>
      <c r="P3571" s="149"/>
      <c r="Q3571" s="135" t="s">
        <v>110</v>
      </c>
      <c r="R3571" s="136"/>
      <c r="S3571" s="88"/>
      <c r="T3571" s="88"/>
      <c r="U3571" s="137">
        <v>0</v>
      </c>
      <c r="V3571" s="137">
        <v>0</v>
      </c>
      <c r="W3571" s="138">
        <v>0</v>
      </c>
      <c r="X3571" s="137">
        <v>0</v>
      </c>
      <c r="Y3571" s="88">
        <v>0</v>
      </c>
      <c r="Z3571" s="88">
        <v>0</v>
      </c>
      <c r="AA3571" s="88">
        <v>0</v>
      </c>
      <c r="AB3571" s="88">
        <v>0</v>
      </c>
      <c r="AC3571" s="88">
        <v>0</v>
      </c>
      <c r="AD3571" s="88">
        <v>0</v>
      </c>
      <c r="AE3571" s="88">
        <v>0</v>
      </c>
      <c r="AF3571" s="88">
        <v>0</v>
      </c>
      <c r="AG3571" s="88">
        <v>0</v>
      </c>
      <c r="AH3571" s="139">
        <v>0</v>
      </c>
      <c r="AI3571" s="139">
        <v>0</v>
      </c>
      <c r="AU3571" s="88"/>
    </row>
    <row r="3572" spans="3:47" s="11" customFormat="1" outlineLevel="2" x14ac:dyDescent="0.2">
      <c r="C3572" s="119" t="s">
        <v>162</v>
      </c>
      <c r="E3572" s="153" t="s">
        <v>215</v>
      </c>
      <c r="P3572" s="149"/>
      <c r="Q3572" s="135" t="s">
        <v>110</v>
      </c>
      <c r="R3572" s="136"/>
      <c r="S3572" s="88"/>
      <c r="T3572" s="88"/>
      <c r="U3572" s="137">
        <v>0</v>
      </c>
      <c r="V3572" s="137">
        <v>0</v>
      </c>
      <c r="W3572" s="138">
        <v>0</v>
      </c>
      <c r="X3572" s="137">
        <v>0</v>
      </c>
      <c r="Y3572" s="88">
        <v>0</v>
      </c>
      <c r="Z3572" s="88">
        <v>0</v>
      </c>
      <c r="AA3572" s="88">
        <v>0</v>
      </c>
      <c r="AB3572" s="88">
        <v>0</v>
      </c>
      <c r="AC3572" s="88">
        <v>0</v>
      </c>
      <c r="AD3572" s="88">
        <v>0</v>
      </c>
      <c r="AE3572" s="88">
        <v>0</v>
      </c>
      <c r="AF3572" s="88">
        <v>0</v>
      </c>
      <c r="AG3572" s="88">
        <v>0</v>
      </c>
      <c r="AH3572" s="139">
        <v>0</v>
      </c>
      <c r="AI3572" s="139">
        <v>0</v>
      </c>
      <c r="AU3572" s="88"/>
    </row>
    <row r="3573" spans="3:47" s="11" customFormat="1" outlineLevel="2" x14ac:dyDescent="0.2">
      <c r="C3573" s="119" t="s">
        <v>162</v>
      </c>
      <c r="E3573" s="153" t="s">
        <v>216</v>
      </c>
      <c r="P3573" s="149"/>
      <c r="Q3573" s="135" t="s">
        <v>110</v>
      </c>
      <c r="R3573" s="136"/>
      <c r="S3573" s="88"/>
      <c r="T3573" s="88"/>
      <c r="U3573" s="137">
        <v>0</v>
      </c>
      <c r="V3573" s="137">
        <v>0</v>
      </c>
      <c r="W3573" s="138">
        <v>0</v>
      </c>
      <c r="X3573" s="137">
        <v>0</v>
      </c>
      <c r="Y3573" s="88">
        <v>0</v>
      </c>
      <c r="Z3573" s="88">
        <v>0</v>
      </c>
      <c r="AA3573" s="88">
        <v>0</v>
      </c>
      <c r="AB3573" s="88">
        <v>0</v>
      </c>
      <c r="AC3573" s="88">
        <v>0</v>
      </c>
      <c r="AD3573" s="88">
        <v>0</v>
      </c>
      <c r="AE3573" s="88">
        <v>0</v>
      </c>
      <c r="AF3573" s="88">
        <v>0</v>
      </c>
      <c r="AG3573" s="88">
        <v>0</v>
      </c>
      <c r="AH3573" s="139">
        <v>0</v>
      </c>
      <c r="AI3573" s="139">
        <v>0</v>
      </c>
      <c r="AU3573" s="88"/>
    </row>
    <row r="3574" spans="3:47" s="11" customFormat="1" outlineLevel="2" x14ac:dyDescent="0.2">
      <c r="C3574" s="119" t="s">
        <v>162</v>
      </c>
      <c r="E3574" s="153" t="s">
        <v>33</v>
      </c>
      <c r="P3574" s="149"/>
      <c r="Q3574" s="135" t="s">
        <v>110</v>
      </c>
      <c r="R3574" s="136"/>
      <c r="S3574" s="88"/>
      <c r="T3574" s="88"/>
      <c r="U3574" s="137">
        <v>0</v>
      </c>
      <c r="V3574" s="137">
        <v>0</v>
      </c>
      <c r="W3574" s="138">
        <v>0</v>
      </c>
      <c r="X3574" s="137">
        <v>0</v>
      </c>
      <c r="Y3574" s="88">
        <v>0</v>
      </c>
      <c r="Z3574" s="88">
        <v>0</v>
      </c>
      <c r="AA3574" s="88">
        <v>0</v>
      </c>
      <c r="AB3574" s="88">
        <v>0</v>
      </c>
      <c r="AC3574" s="88">
        <v>0</v>
      </c>
      <c r="AD3574" s="88">
        <v>0</v>
      </c>
      <c r="AE3574" s="88">
        <v>0</v>
      </c>
      <c r="AF3574" s="88">
        <v>0</v>
      </c>
      <c r="AG3574" s="88">
        <v>0</v>
      </c>
      <c r="AH3574" s="139">
        <v>0</v>
      </c>
      <c r="AI3574" s="139">
        <v>0</v>
      </c>
      <c r="AU3574" s="88"/>
    </row>
    <row r="3575" spans="3:47" s="11" customFormat="1" outlineLevel="2" x14ac:dyDescent="0.2">
      <c r="C3575" s="119" t="s">
        <v>162</v>
      </c>
      <c r="E3575" s="153" t="s">
        <v>34</v>
      </c>
      <c r="P3575" s="149"/>
      <c r="Q3575" s="135" t="s">
        <v>110</v>
      </c>
      <c r="R3575" s="136"/>
      <c r="S3575" s="88"/>
      <c r="T3575" s="88"/>
      <c r="U3575" s="137">
        <v>0</v>
      </c>
      <c r="V3575" s="137">
        <v>0</v>
      </c>
      <c r="W3575" s="138">
        <v>0</v>
      </c>
      <c r="X3575" s="137">
        <v>0</v>
      </c>
      <c r="Y3575" s="88">
        <v>0</v>
      </c>
      <c r="Z3575" s="88">
        <v>0</v>
      </c>
      <c r="AA3575" s="88">
        <v>0</v>
      </c>
      <c r="AB3575" s="88">
        <v>0</v>
      </c>
      <c r="AC3575" s="88">
        <v>0</v>
      </c>
      <c r="AD3575" s="88">
        <v>0</v>
      </c>
      <c r="AE3575" s="88">
        <v>0</v>
      </c>
      <c r="AF3575" s="88">
        <v>0</v>
      </c>
      <c r="AG3575" s="88">
        <v>0</v>
      </c>
      <c r="AH3575" s="139">
        <v>0</v>
      </c>
      <c r="AI3575" s="139">
        <v>0</v>
      </c>
      <c r="AU3575" s="88"/>
    </row>
    <row r="3576" spans="3:47" s="11" customFormat="1" outlineLevel="2" x14ac:dyDescent="0.2">
      <c r="C3576" s="119" t="s">
        <v>162</v>
      </c>
      <c r="E3576" s="153" t="s">
        <v>217</v>
      </c>
      <c r="P3576" s="149"/>
      <c r="Q3576" s="135" t="s">
        <v>110</v>
      </c>
      <c r="R3576" s="136"/>
      <c r="S3576" s="88"/>
      <c r="T3576" s="88"/>
      <c r="U3576" s="137">
        <v>0</v>
      </c>
      <c r="V3576" s="137">
        <v>0</v>
      </c>
      <c r="W3576" s="138">
        <v>0</v>
      </c>
      <c r="X3576" s="137">
        <v>0</v>
      </c>
      <c r="Y3576" s="88">
        <v>0</v>
      </c>
      <c r="Z3576" s="88">
        <v>0</v>
      </c>
      <c r="AA3576" s="88">
        <v>0</v>
      </c>
      <c r="AB3576" s="88">
        <v>0</v>
      </c>
      <c r="AC3576" s="88">
        <v>0</v>
      </c>
      <c r="AD3576" s="88">
        <v>0</v>
      </c>
      <c r="AE3576" s="88">
        <v>0</v>
      </c>
      <c r="AF3576" s="88">
        <v>0</v>
      </c>
      <c r="AG3576" s="88">
        <v>0</v>
      </c>
      <c r="AH3576" s="139">
        <v>0</v>
      </c>
      <c r="AI3576" s="139">
        <v>0</v>
      </c>
      <c r="AU3576" s="88"/>
    </row>
    <row r="3577" spans="3:47" s="11" customFormat="1" outlineLevel="2" x14ac:dyDescent="0.2">
      <c r="C3577" s="119" t="s">
        <v>162</v>
      </c>
      <c r="E3577" s="153" t="s">
        <v>152</v>
      </c>
      <c r="P3577" s="149"/>
      <c r="Q3577" s="135" t="s">
        <v>110</v>
      </c>
      <c r="R3577" s="136"/>
      <c r="S3577" s="88"/>
      <c r="T3577" s="88"/>
      <c r="U3577" s="137">
        <v>0</v>
      </c>
      <c r="V3577" s="137">
        <v>0</v>
      </c>
      <c r="W3577" s="138">
        <v>0</v>
      </c>
      <c r="X3577" s="137">
        <v>0</v>
      </c>
      <c r="Y3577" s="88">
        <v>0</v>
      </c>
      <c r="Z3577" s="88">
        <v>0</v>
      </c>
      <c r="AA3577" s="88">
        <v>0</v>
      </c>
      <c r="AB3577" s="88">
        <v>0</v>
      </c>
      <c r="AC3577" s="88">
        <v>0</v>
      </c>
      <c r="AD3577" s="88">
        <v>0</v>
      </c>
      <c r="AE3577" s="88">
        <v>0</v>
      </c>
      <c r="AF3577" s="88">
        <v>0</v>
      </c>
      <c r="AG3577" s="88">
        <v>0</v>
      </c>
      <c r="AH3577" s="139">
        <v>0</v>
      </c>
      <c r="AI3577" s="139">
        <v>0</v>
      </c>
      <c r="AU3577" s="88"/>
    </row>
    <row r="3578" spans="3:47" s="11" customFormat="1" outlineLevel="2" x14ac:dyDescent="0.2">
      <c r="C3578" s="119" t="s">
        <v>162</v>
      </c>
      <c r="E3578" s="154" t="s">
        <v>152</v>
      </c>
      <c r="F3578" s="142"/>
      <c r="G3578" s="142"/>
      <c r="H3578" s="142"/>
      <c r="I3578" s="142"/>
      <c r="J3578" s="142"/>
      <c r="K3578" s="142"/>
      <c r="L3578" s="142"/>
      <c r="M3578" s="142"/>
      <c r="N3578" s="142"/>
      <c r="O3578" s="142"/>
      <c r="P3578" s="155"/>
      <c r="Q3578" s="143" t="s">
        <v>110</v>
      </c>
      <c r="R3578" s="144"/>
      <c r="S3578" s="145"/>
      <c r="T3578" s="145"/>
      <c r="U3578" s="146">
        <v>0</v>
      </c>
      <c r="V3578" s="146">
        <v>0</v>
      </c>
      <c r="W3578" s="147">
        <v>0</v>
      </c>
      <c r="X3578" s="146">
        <v>0</v>
      </c>
      <c r="Y3578" s="145">
        <v>0</v>
      </c>
      <c r="Z3578" s="145">
        <v>0</v>
      </c>
      <c r="AA3578" s="145">
        <v>0</v>
      </c>
      <c r="AB3578" s="145">
        <v>0</v>
      </c>
      <c r="AC3578" s="145">
        <v>0</v>
      </c>
      <c r="AD3578" s="145">
        <v>0</v>
      </c>
      <c r="AE3578" s="145">
        <v>0</v>
      </c>
      <c r="AF3578" s="145">
        <v>0</v>
      </c>
      <c r="AG3578" s="145">
        <v>0</v>
      </c>
      <c r="AH3578" s="148">
        <v>0</v>
      </c>
      <c r="AI3578" s="148">
        <v>0</v>
      </c>
      <c r="AU3578" s="88"/>
    </row>
    <row r="3579" spans="3:47" s="11" customFormat="1" outlineLevel="2" x14ac:dyDescent="0.2">
      <c r="C3579" s="119" t="s">
        <v>162</v>
      </c>
      <c r="P3579" s="149" t="s">
        <v>177</v>
      </c>
      <c r="Q3579" s="16" t="s">
        <v>110</v>
      </c>
      <c r="R3579" s="150"/>
      <c r="S3579" s="150"/>
      <c r="T3579" s="150"/>
      <c r="U3579" s="150">
        <v>0</v>
      </c>
      <c r="V3579" s="150">
        <v>0</v>
      </c>
      <c r="W3579" s="150">
        <v>0</v>
      </c>
      <c r="X3579" s="150">
        <v>0</v>
      </c>
      <c r="Y3579" s="150">
        <v>0</v>
      </c>
      <c r="Z3579" s="150">
        <v>0</v>
      </c>
      <c r="AA3579" s="150">
        <v>0</v>
      </c>
      <c r="AB3579" s="150">
        <v>0</v>
      </c>
      <c r="AC3579" s="150">
        <v>0</v>
      </c>
      <c r="AD3579" s="150">
        <v>0</v>
      </c>
      <c r="AE3579" s="150">
        <v>0</v>
      </c>
      <c r="AF3579" s="150">
        <v>0</v>
      </c>
      <c r="AG3579" s="150">
        <v>0</v>
      </c>
      <c r="AH3579" s="150">
        <v>0</v>
      </c>
      <c r="AI3579" s="150">
        <v>0</v>
      </c>
      <c r="AU3579" s="88"/>
    </row>
    <row r="3580" spans="3:47" s="11" customFormat="1" outlineLevel="2" x14ac:dyDescent="0.2">
      <c r="C3580" s="119" t="s">
        <v>162</v>
      </c>
      <c r="E3580" s="124" t="s">
        <v>178</v>
      </c>
      <c r="AU3580" s="88"/>
    </row>
    <row r="3581" spans="3:47" s="11" customFormat="1" outlineLevel="2" x14ac:dyDescent="0.2">
      <c r="C3581" s="119" t="s">
        <v>162</v>
      </c>
      <c r="F3581" s="156" t="s">
        <v>179</v>
      </c>
      <c r="AU3581" s="88"/>
    </row>
    <row r="3582" spans="3:47" s="11" customFormat="1" outlineLevel="2" x14ac:dyDescent="0.2">
      <c r="C3582" s="119" t="s">
        <v>162</v>
      </c>
      <c r="E3582" s="125"/>
      <c r="F3582" s="157" t="s">
        <v>209</v>
      </c>
      <c r="G3582" s="127"/>
      <c r="H3582" s="158" t="s">
        <v>180</v>
      </c>
      <c r="I3582" s="127"/>
      <c r="J3582" s="127"/>
      <c r="K3582" s="127"/>
      <c r="L3582" s="127"/>
      <c r="M3582" s="127"/>
      <c r="N3582" s="127"/>
      <c r="O3582" s="127"/>
      <c r="P3582" s="152"/>
      <c r="Q3582" s="128" t="s">
        <v>110</v>
      </c>
      <c r="R3582" s="129"/>
      <c r="S3582" s="130"/>
      <c r="T3582" s="130"/>
      <c r="U3582" s="131">
        <v>14.738670000000003</v>
      </c>
      <c r="V3582" s="131">
        <v>19.455044400000006</v>
      </c>
      <c r="W3582" s="132">
        <v>19.921965465600007</v>
      </c>
      <c r="X3582" s="131">
        <v>20.380170671308811</v>
      </c>
      <c r="Y3582" s="130">
        <v>20.828534426077606</v>
      </c>
      <c r="Z3582" s="130">
        <v>21.286762183451316</v>
      </c>
      <c r="AA3582" s="130">
        <v>21.712497427120343</v>
      </c>
      <c r="AB3582" s="130">
        <v>22.146747375662752</v>
      </c>
      <c r="AC3582" s="130">
        <v>22.589682323176007</v>
      </c>
      <c r="AD3582" s="130">
        <v>23.041475969639528</v>
      </c>
      <c r="AE3582" s="130">
        <v>23.50230548903232</v>
      </c>
      <c r="AF3582" s="130">
        <v>23.972351598812967</v>
      </c>
      <c r="AG3582" s="130">
        <v>24.451798630789227</v>
      </c>
      <c r="AH3582" s="133">
        <v>24.940834603405012</v>
      </c>
      <c r="AI3582" s="133">
        <v>25.439651295473112</v>
      </c>
      <c r="AU3582" s="88"/>
    </row>
    <row r="3583" spans="3:47" s="11" customFormat="1" outlineLevel="2" x14ac:dyDescent="0.2">
      <c r="C3583" s="119" t="s">
        <v>162</v>
      </c>
      <c r="E3583" s="134"/>
      <c r="F3583" s="159" t="s">
        <v>31</v>
      </c>
      <c r="H3583" s="72" t="s">
        <v>180</v>
      </c>
      <c r="P3583" s="149"/>
      <c r="Q3583" s="135" t="s">
        <v>110</v>
      </c>
      <c r="R3583" s="136"/>
      <c r="S3583" s="88"/>
      <c r="T3583" s="88"/>
      <c r="U3583" s="137">
        <v>0</v>
      </c>
      <c r="V3583" s="137">
        <v>0</v>
      </c>
      <c r="W3583" s="138">
        <v>0</v>
      </c>
      <c r="X3583" s="137">
        <v>0</v>
      </c>
      <c r="Y3583" s="88">
        <v>0</v>
      </c>
      <c r="Z3583" s="88">
        <v>0</v>
      </c>
      <c r="AA3583" s="88">
        <v>0</v>
      </c>
      <c r="AB3583" s="88">
        <v>0</v>
      </c>
      <c r="AC3583" s="88">
        <v>0</v>
      </c>
      <c r="AD3583" s="88">
        <v>0</v>
      </c>
      <c r="AE3583" s="88">
        <v>0</v>
      </c>
      <c r="AF3583" s="88">
        <v>0</v>
      </c>
      <c r="AG3583" s="88">
        <v>0</v>
      </c>
      <c r="AH3583" s="139">
        <v>0</v>
      </c>
      <c r="AI3583" s="139">
        <v>0</v>
      </c>
      <c r="AU3583" s="88"/>
    </row>
    <row r="3584" spans="3:47" s="11" customFormat="1" outlineLevel="2" x14ac:dyDescent="0.2">
      <c r="C3584" s="119" t="s">
        <v>162</v>
      </c>
      <c r="E3584" s="134"/>
      <c r="F3584" s="159" t="s">
        <v>28</v>
      </c>
      <c r="H3584" s="72" t="s">
        <v>180</v>
      </c>
      <c r="P3584" s="149"/>
      <c r="Q3584" s="135" t="s">
        <v>110</v>
      </c>
      <c r="R3584" s="136"/>
      <c r="S3584" s="88"/>
      <c r="T3584" s="88"/>
      <c r="U3584" s="137">
        <v>0</v>
      </c>
      <c r="V3584" s="137">
        <v>0</v>
      </c>
      <c r="W3584" s="138">
        <v>0</v>
      </c>
      <c r="X3584" s="137">
        <v>0</v>
      </c>
      <c r="Y3584" s="88">
        <v>0</v>
      </c>
      <c r="Z3584" s="88">
        <v>0</v>
      </c>
      <c r="AA3584" s="88">
        <v>0</v>
      </c>
      <c r="AB3584" s="88">
        <v>0</v>
      </c>
      <c r="AC3584" s="88">
        <v>0</v>
      </c>
      <c r="AD3584" s="88">
        <v>0</v>
      </c>
      <c r="AE3584" s="88">
        <v>0</v>
      </c>
      <c r="AF3584" s="88">
        <v>0</v>
      </c>
      <c r="AG3584" s="88">
        <v>0</v>
      </c>
      <c r="AH3584" s="139">
        <v>0</v>
      </c>
      <c r="AI3584" s="139">
        <v>0</v>
      </c>
      <c r="AU3584" s="88"/>
    </row>
    <row r="3585" spans="3:47" s="11" customFormat="1" outlineLevel="2" x14ac:dyDescent="0.2">
      <c r="C3585" s="119" t="s">
        <v>162</v>
      </c>
      <c r="E3585" s="134"/>
      <c r="F3585" s="159" t="s">
        <v>210</v>
      </c>
      <c r="H3585" s="72" t="s">
        <v>180</v>
      </c>
      <c r="P3585" s="149"/>
      <c r="Q3585" s="135" t="s">
        <v>110</v>
      </c>
      <c r="R3585" s="136"/>
      <c r="S3585" s="88"/>
      <c r="T3585" s="88"/>
      <c r="U3585" s="137">
        <v>0</v>
      </c>
      <c r="V3585" s="137">
        <v>0</v>
      </c>
      <c r="W3585" s="138">
        <v>0</v>
      </c>
      <c r="X3585" s="137">
        <v>0</v>
      </c>
      <c r="Y3585" s="88">
        <v>0</v>
      </c>
      <c r="Z3585" s="88">
        <v>0</v>
      </c>
      <c r="AA3585" s="88">
        <v>0</v>
      </c>
      <c r="AB3585" s="88">
        <v>0</v>
      </c>
      <c r="AC3585" s="88">
        <v>0</v>
      </c>
      <c r="AD3585" s="88">
        <v>0</v>
      </c>
      <c r="AE3585" s="88">
        <v>0</v>
      </c>
      <c r="AF3585" s="88">
        <v>0</v>
      </c>
      <c r="AG3585" s="88">
        <v>0</v>
      </c>
      <c r="AH3585" s="139">
        <v>0</v>
      </c>
      <c r="AI3585" s="139">
        <v>0</v>
      </c>
      <c r="AU3585" s="88"/>
    </row>
    <row r="3586" spans="3:47" s="11" customFormat="1" outlineLevel="2" x14ac:dyDescent="0.2">
      <c r="C3586" s="119" t="s">
        <v>162</v>
      </c>
      <c r="E3586" s="134"/>
      <c r="F3586" s="159" t="s">
        <v>211</v>
      </c>
      <c r="H3586" s="72" t="s">
        <v>180</v>
      </c>
      <c r="P3586" s="149"/>
      <c r="Q3586" s="135" t="s">
        <v>110</v>
      </c>
      <c r="R3586" s="136"/>
      <c r="S3586" s="88"/>
      <c r="T3586" s="88"/>
      <c r="U3586" s="137">
        <v>0</v>
      </c>
      <c r="V3586" s="137">
        <v>0</v>
      </c>
      <c r="W3586" s="138">
        <v>0</v>
      </c>
      <c r="X3586" s="137">
        <v>0</v>
      </c>
      <c r="Y3586" s="88">
        <v>0</v>
      </c>
      <c r="Z3586" s="88">
        <v>0</v>
      </c>
      <c r="AA3586" s="88">
        <v>0</v>
      </c>
      <c r="AB3586" s="88">
        <v>0</v>
      </c>
      <c r="AC3586" s="88">
        <v>0</v>
      </c>
      <c r="AD3586" s="88">
        <v>0</v>
      </c>
      <c r="AE3586" s="88">
        <v>0</v>
      </c>
      <c r="AF3586" s="88">
        <v>0</v>
      </c>
      <c r="AG3586" s="88">
        <v>0</v>
      </c>
      <c r="AH3586" s="139">
        <v>0</v>
      </c>
      <c r="AI3586" s="139">
        <v>0</v>
      </c>
      <c r="AU3586" s="88"/>
    </row>
    <row r="3587" spans="3:47" s="11" customFormat="1" outlineLevel="2" x14ac:dyDescent="0.2">
      <c r="C3587" s="119" t="s">
        <v>162</v>
      </c>
      <c r="E3587" s="134"/>
      <c r="F3587" s="159" t="s">
        <v>212</v>
      </c>
      <c r="H3587" s="72" t="s">
        <v>180</v>
      </c>
      <c r="P3587" s="149"/>
      <c r="Q3587" s="135" t="s">
        <v>110</v>
      </c>
      <c r="R3587" s="136"/>
      <c r="S3587" s="88"/>
      <c r="T3587" s="88"/>
      <c r="U3587" s="137">
        <v>0</v>
      </c>
      <c r="V3587" s="137">
        <v>0</v>
      </c>
      <c r="W3587" s="138">
        <v>0</v>
      </c>
      <c r="X3587" s="137">
        <v>0</v>
      </c>
      <c r="Y3587" s="88">
        <v>0</v>
      </c>
      <c r="Z3587" s="88">
        <v>0</v>
      </c>
      <c r="AA3587" s="88">
        <v>0</v>
      </c>
      <c r="AB3587" s="88">
        <v>0</v>
      </c>
      <c r="AC3587" s="88">
        <v>0</v>
      </c>
      <c r="AD3587" s="88">
        <v>0</v>
      </c>
      <c r="AE3587" s="88">
        <v>0</v>
      </c>
      <c r="AF3587" s="88">
        <v>0</v>
      </c>
      <c r="AG3587" s="88">
        <v>0</v>
      </c>
      <c r="AH3587" s="139">
        <v>0</v>
      </c>
      <c r="AI3587" s="139">
        <v>0</v>
      </c>
      <c r="AU3587" s="88"/>
    </row>
    <row r="3588" spans="3:47" s="11" customFormat="1" outlineLevel="2" x14ac:dyDescent="0.2">
      <c r="C3588" s="119" t="s">
        <v>162</v>
      </c>
      <c r="E3588" s="134"/>
      <c r="F3588" s="159" t="s">
        <v>213</v>
      </c>
      <c r="H3588" s="72" t="s">
        <v>180</v>
      </c>
      <c r="P3588" s="149"/>
      <c r="Q3588" s="135" t="s">
        <v>110</v>
      </c>
      <c r="R3588" s="136"/>
      <c r="S3588" s="88"/>
      <c r="T3588" s="88"/>
      <c r="U3588" s="137">
        <v>0</v>
      </c>
      <c r="V3588" s="137">
        <v>0</v>
      </c>
      <c r="W3588" s="138">
        <v>0</v>
      </c>
      <c r="X3588" s="137">
        <v>0</v>
      </c>
      <c r="Y3588" s="88">
        <v>0</v>
      </c>
      <c r="Z3588" s="88">
        <v>0</v>
      </c>
      <c r="AA3588" s="88">
        <v>0</v>
      </c>
      <c r="AB3588" s="88">
        <v>0</v>
      </c>
      <c r="AC3588" s="88">
        <v>0</v>
      </c>
      <c r="AD3588" s="88">
        <v>0</v>
      </c>
      <c r="AE3588" s="88">
        <v>0</v>
      </c>
      <c r="AF3588" s="88">
        <v>0</v>
      </c>
      <c r="AG3588" s="88">
        <v>0</v>
      </c>
      <c r="AH3588" s="139">
        <v>0</v>
      </c>
      <c r="AI3588" s="139">
        <v>0</v>
      </c>
      <c r="AU3588" s="88"/>
    </row>
    <row r="3589" spans="3:47" s="11" customFormat="1" outlineLevel="2" x14ac:dyDescent="0.2">
      <c r="C3589" s="119" t="s">
        <v>162</v>
      </c>
      <c r="E3589" s="134"/>
      <c r="F3589" s="159" t="s">
        <v>214</v>
      </c>
      <c r="H3589" s="72" t="s">
        <v>180</v>
      </c>
      <c r="P3589" s="149"/>
      <c r="Q3589" s="135" t="s">
        <v>110</v>
      </c>
      <c r="R3589" s="136"/>
      <c r="S3589" s="88"/>
      <c r="T3589" s="88"/>
      <c r="U3589" s="137">
        <v>0</v>
      </c>
      <c r="V3589" s="137">
        <v>0</v>
      </c>
      <c r="W3589" s="138">
        <v>0</v>
      </c>
      <c r="X3589" s="137">
        <v>0</v>
      </c>
      <c r="Y3589" s="88">
        <v>0</v>
      </c>
      <c r="Z3589" s="88">
        <v>0</v>
      </c>
      <c r="AA3589" s="88">
        <v>0</v>
      </c>
      <c r="AB3589" s="88">
        <v>0</v>
      </c>
      <c r="AC3589" s="88">
        <v>0</v>
      </c>
      <c r="AD3589" s="88">
        <v>0</v>
      </c>
      <c r="AE3589" s="88">
        <v>0</v>
      </c>
      <c r="AF3589" s="88">
        <v>0</v>
      </c>
      <c r="AG3589" s="88">
        <v>0</v>
      </c>
      <c r="AH3589" s="139">
        <v>0</v>
      </c>
      <c r="AI3589" s="139">
        <v>0</v>
      </c>
      <c r="AU3589" s="88"/>
    </row>
    <row r="3590" spans="3:47" s="11" customFormat="1" outlineLevel="2" x14ac:dyDescent="0.2">
      <c r="C3590" s="119" t="s">
        <v>162</v>
      </c>
      <c r="E3590" s="134"/>
      <c r="F3590" s="159" t="s">
        <v>215</v>
      </c>
      <c r="H3590" s="72" t="s">
        <v>180</v>
      </c>
      <c r="P3590" s="149"/>
      <c r="Q3590" s="135" t="s">
        <v>110</v>
      </c>
      <c r="R3590" s="136"/>
      <c r="S3590" s="88"/>
      <c r="T3590" s="88"/>
      <c r="U3590" s="137">
        <v>0</v>
      </c>
      <c r="V3590" s="137">
        <v>0</v>
      </c>
      <c r="W3590" s="138">
        <v>0</v>
      </c>
      <c r="X3590" s="137">
        <v>0</v>
      </c>
      <c r="Y3590" s="88">
        <v>0</v>
      </c>
      <c r="Z3590" s="88">
        <v>0</v>
      </c>
      <c r="AA3590" s="88">
        <v>0</v>
      </c>
      <c r="AB3590" s="88">
        <v>0</v>
      </c>
      <c r="AC3590" s="88">
        <v>0</v>
      </c>
      <c r="AD3590" s="88">
        <v>0</v>
      </c>
      <c r="AE3590" s="88">
        <v>0</v>
      </c>
      <c r="AF3590" s="88">
        <v>0</v>
      </c>
      <c r="AG3590" s="88">
        <v>0</v>
      </c>
      <c r="AH3590" s="139">
        <v>0</v>
      </c>
      <c r="AI3590" s="139">
        <v>0</v>
      </c>
      <c r="AU3590" s="88"/>
    </row>
    <row r="3591" spans="3:47" s="11" customFormat="1" outlineLevel="2" x14ac:dyDescent="0.2">
      <c r="C3591" s="119" t="s">
        <v>162</v>
      </c>
      <c r="E3591" s="134"/>
      <c r="F3591" s="159" t="s">
        <v>216</v>
      </c>
      <c r="H3591" s="72" t="s">
        <v>180</v>
      </c>
      <c r="P3591" s="149"/>
      <c r="Q3591" s="135" t="s">
        <v>110</v>
      </c>
      <c r="R3591" s="136"/>
      <c r="S3591" s="88"/>
      <c r="T3591" s="88"/>
      <c r="U3591" s="137">
        <v>0</v>
      </c>
      <c r="V3591" s="137">
        <v>0</v>
      </c>
      <c r="W3591" s="138">
        <v>0</v>
      </c>
      <c r="X3591" s="137">
        <v>0</v>
      </c>
      <c r="Y3591" s="88">
        <v>0</v>
      </c>
      <c r="Z3591" s="88">
        <v>0</v>
      </c>
      <c r="AA3591" s="88">
        <v>0</v>
      </c>
      <c r="AB3591" s="88">
        <v>0</v>
      </c>
      <c r="AC3591" s="88">
        <v>0</v>
      </c>
      <c r="AD3591" s="88">
        <v>0</v>
      </c>
      <c r="AE3591" s="88">
        <v>0</v>
      </c>
      <c r="AF3591" s="88">
        <v>0</v>
      </c>
      <c r="AG3591" s="88">
        <v>0</v>
      </c>
      <c r="AH3591" s="139">
        <v>0</v>
      </c>
      <c r="AI3591" s="139">
        <v>0</v>
      </c>
      <c r="AU3591" s="88"/>
    </row>
    <row r="3592" spans="3:47" s="11" customFormat="1" outlineLevel="2" x14ac:dyDescent="0.2">
      <c r="C3592" s="119" t="s">
        <v>162</v>
      </c>
      <c r="E3592" s="134"/>
      <c r="F3592" s="159" t="s">
        <v>33</v>
      </c>
      <c r="H3592" s="72" t="s">
        <v>180</v>
      </c>
      <c r="P3592" s="149"/>
      <c r="Q3592" s="135" t="s">
        <v>110</v>
      </c>
      <c r="R3592" s="136"/>
      <c r="S3592" s="88"/>
      <c r="T3592" s="88"/>
      <c r="U3592" s="137">
        <v>0</v>
      </c>
      <c r="V3592" s="137">
        <v>0</v>
      </c>
      <c r="W3592" s="138">
        <v>0</v>
      </c>
      <c r="X3592" s="137">
        <v>0</v>
      </c>
      <c r="Y3592" s="88">
        <v>0</v>
      </c>
      <c r="Z3592" s="88">
        <v>0</v>
      </c>
      <c r="AA3592" s="88">
        <v>0</v>
      </c>
      <c r="AB3592" s="88">
        <v>0</v>
      </c>
      <c r="AC3592" s="88">
        <v>0</v>
      </c>
      <c r="AD3592" s="88">
        <v>0</v>
      </c>
      <c r="AE3592" s="88">
        <v>0</v>
      </c>
      <c r="AF3592" s="88">
        <v>0</v>
      </c>
      <c r="AG3592" s="88">
        <v>0</v>
      </c>
      <c r="AH3592" s="139">
        <v>0</v>
      </c>
      <c r="AI3592" s="139">
        <v>0</v>
      </c>
      <c r="AU3592" s="88"/>
    </row>
    <row r="3593" spans="3:47" s="11" customFormat="1" outlineLevel="2" x14ac:dyDescent="0.2">
      <c r="C3593" s="119" t="s">
        <v>162</v>
      </c>
      <c r="E3593" s="134"/>
      <c r="F3593" s="159" t="s">
        <v>34</v>
      </c>
      <c r="H3593" s="72" t="s">
        <v>180</v>
      </c>
      <c r="P3593" s="149"/>
      <c r="Q3593" s="135" t="s">
        <v>110</v>
      </c>
      <c r="R3593" s="136"/>
      <c r="S3593" s="88"/>
      <c r="T3593" s="88"/>
      <c r="U3593" s="137">
        <v>0</v>
      </c>
      <c r="V3593" s="137">
        <v>0</v>
      </c>
      <c r="W3593" s="138">
        <v>0</v>
      </c>
      <c r="X3593" s="137">
        <v>0</v>
      </c>
      <c r="Y3593" s="88">
        <v>0</v>
      </c>
      <c r="Z3593" s="88">
        <v>0</v>
      </c>
      <c r="AA3593" s="88">
        <v>0</v>
      </c>
      <c r="AB3593" s="88">
        <v>0</v>
      </c>
      <c r="AC3593" s="88">
        <v>0</v>
      </c>
      <c r="AD3593" s="88">
        <v>0</v>
      </c>
      <c r="AE3593" s="88">
        <v>0</v>
      </c>
      <c r="AF3593" s="88">
        <v>0</v>
      </c>
      <c r="AG3593" s="88">
        <v>0</v>
      </c>
      <c r="AH3593" s="139">
        <v>0</v>
      </c>
      <c r="AI3593" s="139">
        <v>0</v>
      </c>
      <c r="AU3593" s="88"/>
    </row>
    <row r="3594" spans="3:47" s="11" customFormat="1" outlineLevel="2" x14ac:dyDescent="0.2">
      <c r="C3594" s="119" t="s">
        <v>162</v>
      </c>
      <c r="E3594" s="134"/>
      <c r="F3594" s="159" t="s">
        <v>217</v>
      </c>
      <c r="H3594" s="72" t="s">
        <v>180</v>
      </c>
      <c r="P3594" s="149"/>
      <c r="Q3594" s="135" t="s">
        <v>110</v>
      </c>
      <c r="R3594" s="136"/>
      <c r="S3594" s="88"/>
      <c r="T3594" s="88"/>
      <c r="U3594" s="137">
        <v>0</v>
      </c>
      <c r="V3594" s="137">
        <v>0</v>
      </c>
      <c r="W3594" s="138">
        <v>0</v>
      </c>
      <c r="X3594" s="137">
        <v>0</v>
      </c>
      <c r="Y3594" s="88">
        <v>0</v>
      </c>
      <c r="Z3594" s="88">
        <v>0</v>
      </c>
      <c r="AA3594" s="88">
        <v>0</v>
      </c>
      <c r="AB3594" s="88">
        <v>0</v>
      </c>
      <c r="AC3594" s="88">
        <v>0</v>
      </c>
      <c r="AD3594" s="88">
        <v>0</v>
      </c>
      <c r="AE3594" s="88">
        <v>0</v>
      </c>
      <c r="AF3594" s="88">
        <v>0</v>
      </c>
      <c r="AG3594" s="88">
        <v>0</v>
      </c>
      <c r="AH3594" s="139">
        <v>0</v>
      </c>
      <c r="AI3594" s="139">
        <v>0</v>
      </c>
      <c r="AU3594" s="88"/>
    </row>
    <row r="3595" spans="3:47" s="11" customFormat="1" outlineLevel="2" x14ac:dyDescent="0.2">
      <c r="C3595" s="119" t="s">
        <v>162</v>
      </c>
      <c r="E3595" s="134"/>
      <c r="F3595" s="159" t="s">
        <v>152</v>
      </c>
      <c r="H3595" s="72" t="s">
        <v>180</v>
      </c>
      <c r="P3595" s="149"/>
      <c r="Q3595" s="135" t="s">
        <v>110</v>
      </c>
      <c r="R3595" s="136"/>
      <c r="S3595" s="88"/>
      <c r="T3595" s="88"/>
      <c r="U3595" s="137">
        <v>0</v>
      </c>
      <c r="V3595" s="137">
        <v>0</v>
      </c>
      <c r="W3595" s="138">
        <v>0</v>
      </c>
      <c r="X3595" s="137">
        <v>0</v>
      </c>
      <c r="Y3595" s="88">
        <v>0</v>
      </c>
      <c r="Z3595" s="88">
        <v>0</v>
      </c>
      <c r="AA3595" s="88">
        <v>0</v>
      </c>
      <c r="AB3595" s="88">
        <v>0</v>
      </c>
      <c r="AC3595" s="88">
        <v>0</v>
      </c>
      <c r="AD3595" s="88">
        <v>0</v>
      </c>
      <c r="AE3595" s="88">
        <v>0</v>
      </c>
      <c r="AF3595" s="88">
        <v>0</v>
      </c>
      <c r="AG3595" s="88">
        <v>0</v>
      </c>
      <c r="AH3595" s="139">
        <v>0</v>
      </c>
      <c r="AI3595" s="139">
        <v>0</v>
      </c>
      <c r="AU3595" s="88"/>
    </row>
    <row r="3596" spans="3:47" s="11" customFormat="1" outlineLevel="2" x14ac:dyDescent="0.2">
      <c r="C3596" s="119" t="s">
        <v>162</v>
      </c>
      <c r="E3596" s="140"/>
      <c r="F3596" s="160" t="s">
        <v>152</v>
      </c>
      <c r="G3596" s="142"/>
      <c r="H3596" s="161" t="s">
        <v>180</v>
      </c>
      <c r="I3596" s="142"/>
      <c r="J3596" s="142"/>
      <c r="K3596" s="142"/>
      <c r="L3596" s="142"/>
      <c r="M3596" s="142"/>
      <c r="N3596" s="142"/>
      <c r="O3596" s="142"/>
      <c r="P3596" s="155"/>
      <c r="Q3596" s="143" t="s">
        <v>110</v>
      </c>
      <c r="R3596" s="144"/>
      <c r="S3596" s="145"/>
      <c r="T3596" s="145"/>
      <c r="U3596" s="146">
        <v>0</v>
      </c>
      <c r="V3596" s="146">
        <v>0</v>
      </c>
      <c r="W3596" s="147">
        <v>0</v>
      </c>
      <c r="X3596" s="146">
        <v>0</v>
      </c>
      <c r="Y3596" s="145">
        <v>0</v>
      </c>
      <c r="Z3596" s="145">
        <v>0</v>
      </c>
      <c r="AA3596" s="145">
        <v>0</v>
      </c>
      <c r="AB3596" s="145">
        <v>0</v>
      </c>
      <c r="AC3596" s="145">
        <v>0</v>
      </c>
      <c r="AD3596" s="145">
        <v>0</v>
      </c>
      <c r="AE3596" s="145">
        <v>0</v>
      </c>
      <c r="AF3596" s="145">
        <v>0</v>
      </c>
      <c r="AG3596" s="145">
        <v>0</v>
      </c>
      <c r="AH3596" s="148">
        <v>0</v>
      </c>
      <c r="AI3596" s="148">
        <v>0</v>
      </c>
      <c r="AU3596" s="88"/>
    </row>
    <row r="3597" spans="3:47" s="11" customFormat="1" outlineLevel="2" x14ac:dyDescent="0.2">
      <c r="C3597" s="119" t="s">
        <v>162</v>
      </c>
      <c r="E3597" s="125"/>
      <c r="F3597" s="157" t="s">
        <v>152</v>
      </c>
      <c r="G3597" s="127"/>
      <c r="H3597" s="158" t="s">
        <v>180</v>
      </c>
      <c r="I3597" s="127"/>
      <c r="J3597" s="127"/>
      <c r="K3597" s="127"/>
      <c r="L3597" s="127"/>
      <c r="M3597" s="127"/>
      <c r="N3597" s="127"/>
      <c r="O3597" s="127"/>
      <c r="P3597" s="152"/>
      <c r="Q3597" s="128" t="s">
        <v>110</v>
      </c>
      <c r="R3597" s="129"/>
      <c r="S3597" s="130"/>
      <c r="T3597" s="130"/>
      <c r="U3597" s="131">
        <v>0</v>
      </c>
      <c r="V3597" s="131">
        <v>0</v>
      </c>
      <c r="W3597" s="132">
        <v>0</v>
      </c>
      <c r="X3597" s="131">
        <v>0</v>
      </c>
      <c r="Y3597" s="130">
        <v>0</v>
      </c>
      <c r="Z3597" s="130">
        <v>0</v>
      </c>
      <c r="AA3597" s="130">
        <v>0</v>
      </c>
      <c r="AB3597" s="130">
        <v>0</v>
      </c>
      <c r="AC3597" s="130">
        <v>0</v>
      </c>
      <c r="AD3597" s="130">
        <v>0</v>
      </c>
      <c r="AE3597" s="130">
        <v>0</v>
      </c>
      <c r="AF3597" s="130">
        <v>0</v>
      </c>
      <c r="AG3597" s="130">
        <v>0</v>
      </c>
      <c r="AH3597" s="133">
        <v>0</v>
      </c>
      <c r="AI3597" s="133">
        <v>0</v>
      </c>
      <c r="AU3597" s="88"/>
    </row>
    <row r="3598" spans="3:47" s="11" customFormat="1" outlineLevel="2" x14ac:dyDescent="0.2">
      <c r="C3598" s="119" t="s">
        <v>162</v>
      </c>
      <c r="E3598" s="134"/>
      <c r="F3598" s="159" t="s">
        <v>152</v>
      </c>
      <c r="H3598" s="72" t="s">
        <v>180</v>
      </c>
      <c r="P3598" s="149"/>
      <c r="Q3598" s="135" t="s">
        <v>110</v>
      </c>
      <c r="R3598" s="136"/>
      <c r="S3598" s="88"/>
      <c r="T3598" s="88"/>
      <c r="U3598" s="137">
        <v>0</v>
      </c>
      <c r="V3598" s="137">
        <v>0</v>
      </c>
      <c r="W3598" s="138">
        <v>0</v>
      </c>
      <c r="X3598" s="137">
        <v>0</v>
      </c>
      <c r="Y3598" s="88">
        <v>0</v>
      </c>
      <c r="Z3598" s="88">
        <v>0</v>
      </c>
      <c r="AA3598" s="88">
        <v>0</v>
      </c>
      <c r="AB3598" s="88">
        <v>0</v>
      </c>
      <c r="AC3598" s="88">
        <v>0</v>
      </c>
      <c r="AD3598" s="88">
        <v>0</v>
      </c>
      <c r="AE3598" s="88">
        <v>0</v>
      </c>
      <c r="AF3598" s="88">
        <v>0</v>
      </c>
      <c r="AG3598" s="88">
        <v>0</v>
      </c>
      <c r="AH3598" s="139">
        <v>0</v>
      </c>
      <c r="AI3598" s="139">
        <v>0</v>
      </c>
      <c r="AU3598" s="88"/>
    </row>
    <row r="3599" spans="3:47" s="11" customFormat="1" outlineLevel="2" x14ac:dyDescent="0.2">
      <c r="C3599" s="119" t="s">
        <v>162</v>
      </c>
      <c r="E3599" s="134"/>
      <c r="F3599" s="159" t="s">
        <v>152</v>
      </c>
      <c r="H3599" s="72" t="s">
        <v>180</v>
      </c>
      <c r="P3599" s="149"/>
      <c r="Q3599" s="135" t="s">
        <v>110</v>
      </c>
      <c r="R3599" s="136"/>
      <c r="S3599" s="88"/>
      <c r="T3599" s="88"/>
      <c r="U3599" s="137">
        <v>0</v>
      </c>
      <c r="V3599" s="137">
        <v>0</v>
      </c>
      <c r="W3599" s="138">
        <v>0</v>
      </c>
      <c r="X3599" s="137">
        <v>0</v>
      </c>
      <c r="Y3599" s="88">
        <v>0</v>
      </c>
      <c r="Z3599" s="88">
        <v>0</v>
      </c>
      <c r="AA3599" s="88">
        <v>0</v>
      </c>
      <c r="AB3599" s="88">
        <v>0</v>
      </c>
      <c r="AC3599" s="88">
        <v>0</v>
      </c>
      <c r="AD3599" s="88">
        <v>0</v>
      </c>
      <c r="AE3599" s="88">
        <v>0</v>
      </c>
      <c r="AF3599" s="88">
        <v>0</v>
      </c>
      <c r="AG3599" s="88">
        <v>0</v>
      </c>
      <c r="AH3599" s="139">
        <v>0</v>
      </c>
      <c r="AI3599" s="139">
        <v>0</v>
      </c>
      <c r="AU3599" s="88"/>
    </row>
    <row r="3600" spans="3:47" s="11" customFormat="1" outlineLevel="2" x14ac:dyDescent="0.2">
      <c r="C3600" s="119" t="s">
        <v>162</v>
      </c>
      <c r="E3600" s="134"/>
      <c r="F3600" s="159" t="s">
        <v>152</v>
      </c>
      <c r="H3600" s="72" t="s">
        <v>180</v>
      </c>
      <c r="P3600" s="149"/>
      <c r="Q3600" s="135" t="s">
        <v>110</v>
      </c>
      <c r="R3600" s="136"/>
      <c r="S3600" s="88"/>
      <c r="T3600" s="88"/>
      <c r="U3600" s="137">
        <v>0</v>
      </c>
      <c r="V3600" s="137">
        <v>0</v>
      </c>
      <c r="W3600" s="138">
        <v>0</v>
      </c>
      <c r="X3600" s="137">
        <v>0</v>
      </c>
      <c r="Y3600" s="88">
        <v>0</v>
      </c>
      <c r="Z3600" s="88">
        <v>0</v>
      </c>
      <c r="AA3600" s="88">
        <v>0</v>
      </c>
      <c r="AB3600" s="88">
        <v>0</v>
      </c>
      <c r="AC3600" s="88">
        <v>0</v>
      </c>
      <c r="AD3600" s="88">
        <v>0</v>
      </c>
      <c r="AE3600" s="88">
        <v>0</v>
      </c>
      <c r="AF3600" s="88">
        <v>0</v>
      </c>
      <c r="AG3600" s="88">
        <v>0</v>
      </c>
      <c r="AH3600" s="139">
        <v>0</v>
      </c>
      <c r="AI3600" s="139">
        <v>0</v>
      </c>
      <c r="AU3600" s="88"/>
    </row>
    <row r="3601" spans="3:47" s="11" customFormat="1" outlineLevel="2" x14ac:dyDescent="0.2">
      <c r="C3601" s="119" t="s">
        <v>162</v>
      </c>
      <c r="E3601" s="134"/>
      <c r="F3601" s="159" t="s">
        <v>152</v>
      </c>
      <c r="H3601" s="72" t="s">
        <v>180</v>
      </c>
      <c r="P3601" s="149"/>
      <c r="Q3601" s="135" t="s">
        <v>110</v>
      </c>
      <c r="R3601" s="136"/>
      <c r="S3601" s="88"/>
      <c r="T3601" s="88"/>
      <c r="U3601" s="137">
        <v>0</v>
      </c>
      <c r="V3601" s="137">
        <v>0</v>
      </c>
      <c r="W3601" s="138">
        <v>0</v>
      </c>
      <c r="X3601" s="137">
        <v>0</v>
      </c>
      <c r="Y3601" s="88">
        <v>0</v>
      </c>
      <c r="Z3601" s="88">
        <v>0</v>
      </c>
      <c r="AA3601" s="88">
        <v>0</v>
      </c>
      <c r="AB3601" s="88">
        <v>0</v>
      </c>
      <c r="AC3601" s="88">
        <v>0</v>
      </c>
      <c r="AD3601" s="88">
        <v>0</v>
      </c>
      <c r="AE3601" s="88">
        <v>0</v>
      </c>
      <c r="AF3601" s="88">
        <v>0</v>
      </c>
      <c r="AG3601" s="88">
        <v>0</v>
      </c>
      <c r="AH3601" s="139">
        <v>0</v>
      </c>
      <c r="AI3601" s="139">
        <v>0</v>
      </c>
      <c r="AU3601" s="88"/>
    </row>
    <row r="3602" spans="3:47" s="11" customFormat="1" outlineLevel="2" x14ac:dyDescent="0.2">
      <c r="C3602" s="119" t="s">
        <v>162</v>
      </c>
      <c r="E3602" s="134"/>
      <c r="F3602" s="159" t="s">
        <v>152</v>
      </c>
      <c r="H3602" s="72" t="s">
        <v>180</v>
      </c>
      <c r="P3602" s="149"/>
      <c r="Q3602" s="135" t="s">
        <v>110</v>
      </c>
      <c r="R3602" s="136"/>
      <c r="S3602" s="88"/>
      <c r="T3602" s="88"/>
      <c r="U3602" s="137">
        <v>0</v>
      </c>
      <c r="V3602" s="137">
        <v>0</v>
      </c>
      <c r="W3602" s="138">
        <v>0</v>
      </c>
      <c r="X3602" s="137">
        <v>0</v>
      </c>
      <c r="Y3602" s="88">
        <v>0</v>
      </c>
      <c r="Z3602" s="88">
        <v>0</v>
      </c>
      <c r="AA3602" s="88">
        <v>0</v>
      </c>
      <c r="AB3602" s="88">
        <v>0</v>
      </c>
      <c r="AC3602" s="88">
        <v>0</v>
      </c>
      <c r="AD3602" s="88">
        <v>0</v>
      </c>
      <c r="AE3602" s="88">
        <v>0</v>
      </c>
      <c r="AF3602" s="88">
        <v>0</v>
      </c>
      <c r="AG3602" s="88">
        <v>0</v>
      </c>
      <c r="AH3602" s="139">
        <v>0</v>
      </c>
      <c r="AI3602" s="139">
        <v>0</v>
      </c>
      <c r="AU3602" s="88"/>
    </row>
    <row r="3603" spans="3:47" s="11" customFormat="1" outlineLevel="2" x14ac:dyDescent="0.2">
      <c r="C3603" s="119" t="s">
        <v>162</v>
      </c>
      <c r="E3603" s="134"/>
      <c r="F3603" s="159" t="s">
        <v>152</v>
      </c>
      <c r="H3603" s="72" t="s">
        <v>180</v>
      </c>
      <c r="P3603" s="149"/>
      <c r="Q3603" s="135" t="s">
        <v>110</v>
      </c>
      <c r="R3603" s="136"/>
      <c r="S3603" s="88"/>
      <c r="T3603" s="88"/>
      <c r="U3603" s="137">
        <v>0</v>
      </c>
      <c r="V3603" s="137">
        <v>0</v>
      </c>
      <c r="W3603" s="138">
        <v>0</v>
      </c>
      <c r="X3603" s="137">
        <v>0</v>
      </c>
      <c r="Y3603" s="88">
        <v>0</v>
      </c>
      <c r="Z3603" s="88">
        <v>0</v>
      </c>
      <c r="AA3603" s="88">
        <v>0</v>
      </c>
      <c r="AB3603" s="88">
        <v>0</v>
      </c>
      <c r="AC3603" s="88">
        <v>0</v>
      </c>
      <c r="AD3603" s="88">
        <v>0</v>
      </c>
      <c r="AE3603" s="88">
        <v>0</v>
      </c>
      <c r="AF3603" s="88">
        <v>0</v>
      </c>
      <c r="AG3603" s="88">
        <v>0</v>
      </c>
      <c r="AH3603" s="139">
        <v>0</v>
      </c>
      <c r="AI3603" s="139">
        <v>0</v>
      </c>
      <c r="AU3603" s="88"/>
    </row>
    <row r="3604" spans="3:47" s="11" customFormat="1" outlineLevel="2" x14ac:dyDescent="0.2">
      <c r="C3604" s="119" t="s">
        <v>162</v>
      </c>
      <c r="E3604" s="134"/>
      <c r="F3604" s="159" t="s">
        <v>152</v>
      </c>
      <c r="H3604" s="72" t="s">
        <v>180</v>
      </c>
      <c r="P3604" s="149"/>
      <c r="Q3604" s="135" t="s">
        <v>110</v>
      </c>
      <c r="R3604" s="136"/>
      <c r="S3604" s="88"/>
      <c r="T3604" s="88"/>
      <c r="U3604" s="137">
        <v>0</v>
      </c>
      <c r="V3604" s="137">
        <v>0</v>
      </c>
      <c r="W3604" s="138">
        <v>0</v>
      </c>
      <c r="X3604" s="137">
        <v>0</v>
      </c>
      <c r="Y3604" s="88">
        <v>0</v>
      </c>
      <c r="Z3604" s="88">
        <v>0</v>
      </c>
      <c r="AA3604" s="88">
        <v>0</v>
      </c>
      <c r="AB3604" s="88">
        <v>0</v>
      </c>
      <c r="AC3604" s="88">
        <v>0</v>
      </c>
      <c r="AD3604" s="88">
        <v>0</v>
      </c>
      <c r="AE3604" s="88">
        <v>0</v>
      </c>
      <c r="AF3604" s="88">
        <v>0</v>
      </c>
      <c r="AG3604" s="88">
        <v>0</v>
      </c>
      <c r="AH3604" s="139">
        <v>0</v>
      </c>
      <c r="AI3604" s="139">
        <v>0</v>
      </c>
      <c r="AU3604" s="88"/>
    </row>
    <row r="3605" spans="3:47" s="11" customFormat="1" outlineLevel="2" x14ac:dyDescent="0.2">
      <c r="C3605" s="119" t="s">
        <v>162</v>
      </c>
      <c r="E3605" s="134"/>
      <c r="F3605" s="159" t="s">
        <v>152</v>
      </c>
      <c r="H3605" s="72" t="s">
        <v>180</v>
      </c>
      <c r="P3605" s="149"/>
      <c r="Q3605" s="135" t="s">
        <v>110</v>
      </c>
      <c r="R3605" s="136"/>
      <c r="S3605" s="88"/>
      <c r="T3605" s="88"/>
      <c r="U3605" s="137">
        <v>0</v>
      </c>
      <c r="V3605" s="137">
        <v>0</v>
      </c>
      <c r="W3605" s="138">
        <v>0</v>
      </c>
      <c r="X3605" s="137">
        <v>0</v>
      </c>
      <c r="Y3605" s="88">
        <v>0</v>
      </c>
      <c r="Z3605" s="88">
        <v>0</v>
      </c>
      <c r="AA3605" s="88">
        <v>0</v>
      </c>
      <c r="AB3605" s="88">
        <v>0</v>
      </c>
      <c r="AC3605" s="88">
        <v>0</v>
      </c>
      <c r="AD3605" s="88">
        <v>0</v>
      </c>
      <c r="AE3605" s="88">
        <v>0</v>
      </c>
      <c r="AF3605" s="88">
        <v>0</v>
      </c>
      <c r="AG3605" s="88">
        <v>0</v>
      </c>
      <c r="AH3605" s="139">
        <v>0</v>
      </c>
      <c r="AI3605" s="139">
        <v>0</v>
      </c>
      <c r="AU3605" s="88"/>
    </row>
    <row r="3606" spans="3:47" s="11" customFormat="1" outlineLevel="2" x14ac:dyDescent="0.2">
      <c r="C3606" s="119" t="s">
        <v>162</v>
      </c>
      <c r="E3606" s="140"/>
      <c r="F3606" s="160" t="s">
        <v>152</v>
      </c>
      <c r="G3606" s="142"/>
      <c r="H3606" s="161" t="s">
        <v>180</v>
      </c>
      <c r="I3606" s="142"/>
      <c r="J3606" s="142"/>
      <c r="K3606" s="142"/>
      <c r="L3606" s="142"/>
      <c r="M3606" s="142"/>
      <c r="N3606" s="142"/>
      <c r="O3606" s="142"/>
      <c r="P3606" s="155"/>
      <c r="Q3606" s="143" t="s">
        <v>110</v>
      </c>
      <c r="R3606" s="144"/>
      <c r="S3606" s="145"/>
      <c r="T3606" s="145"/>
      <c r="U3606" s="146">
        <v>0</v>
      </c>
      <c r="V3606" s="146">
        <v>0</v>
      </c>
      <c r="W3606" s="147">
        <v>0</v>
      </c>
      <c r="X3606" s="146">
        <v>0</v>
      </c>
      <c r="Y3606" s="145">
        <v>0</v>
      </c>
      <c r="Z3606" s="145">
        <v>0</v>
      </c>
      <c r="AA3606" s="145">
        <v>0</v>
      </c>
      <c r="AB3606" s="145">
        <v>0</v>
      </c>
      <c r="AC3606" s="145">
        <v>0</v>
      </c>
      <c r="AD3606" s="145">
        <v>0</v>
      </c>
      <c r="AE3606" s="145">
        <v>0</v>
      </c>
      <c r="AF3606" s="145">
        <v>0</v>
      </c>
      <c r="AG3606" s="145">
        <v>0</v>
      </c>
      <c r="AH3606" s="148">
        <v>0</v>
      </c>
      <c r="AI3606" s="148">
        <v>0</v>
      </c>
      <c r="AU3606" s="88"/>
    </row>
    <row r="3607" spans="3:47" s="11" customFormat="1" outlineLevel="2" x14ac:dyDescent="0.2">
      <c r="C3607" s="119" t="s">
        <v>162</v>
      </c>
      <c r="F3607" s="159"/>
      <c r="P3607" s="149" t="s">
        <v>181</v>
      </c>
      <c r="Q3607" s="16" t="s">
        <v>110</v>
      </c>
      <c r="R3607" s="150"/>
      <c r="S3607" s="150"/>
      <c r="T3607" s="150"/>
      <c r="U3607" s="150">
        <v>14.738670000000003</v>
      </c>
      <c r="V3607" s="150">
        <v>19.455044400000006</v>
      </c>
      <c r="W3607" s="150">
        <v>19.921965465600007</v>
      </c>
      <c r="X3607" s="150">
        <v>20.380170671308811</v>
      </c>
      <c r="Y3607" s="150">
        <v>20.828534426077606</v>
      </c>
      <c r="Z3607" s="150">
        <v>21.286762183451316</v>
      </c>
      <c r="AA3607" s="150">
        <v>21.712497427120343</v>
      </c>
      <c r="AB3607" s="150">
        <v>22.146747375662752</v>
      </c>
      <c r="AC3607" s="150">
        <v>22.589682323176007</v>
      </c>
      <c r="AD3607" s="150">
        <v>23.041475969639528</v>
      </c>
      <c r="AE3607" s="150">
        <v>23.50230548903232</v>
      </c>
      <c r="AF3607" s="150">
        <v>23.972351598812967</v>
      </c>
      <c r="AG3607" s="150">
        <v>24.451798630789227</v>
      </c>
      <c r="AH3607" s="150">
        <v>24.940834603405012</v>
      </c>
      <c r="AI3607" s="150">
        <v>25.439651295473112</v>
      </c>
      <c r="AU3607" s="88"/>
    </row>
    <row r="3608" spans="3:47" s="11" customFormat="1" outlineLevel="2" x14ac:dyDescent="0.2">
      <c r="C3608" s="119" t="s">
        <v>162</v>
      </c>
      <c r="P3608" s="149" t="s">
        <v>182</v>
      </c>
      <c r="Q3608" s="16" t="s">
        <v>110</v>
      </c>
      <c r="R3608" s="150"/>
      <c r="S3608" s="150"/>
      <c r="T3608" s="150"/>
      <c r="U3608" s="150">
        <v>0</v>
      </c>
      <c r="V3608" s="150">
        <v>0</v>
      </c>
      <c r="W3608" s="150">
        <v>0</v>
      </c>
      <c r="X3608" s="150">
        <v>0</v>
      </c>
      <c r="Y3608" s="150">
        <v>0</v>
      </c>
      <c r="Z3608" s="150">
        <v>0</v>
      </c>
      <c r="AA3608" s="150">
        <v>0</v>
      </c>
      <c r="AB3608" s="150">
        <v>0</v>
      </c>
      <c r="AC3608" s="150">
        <v>0</v>
      </c>
      <c r="AD3608" s="150">
        <v>0</v>
      </c>
      <c r="AE3608" s="150">
        <v>0</v>
      </c>
      <c r="AF3608" s="150">
        <v>0</v>
      </c>
      <c r="AG3608" s="150">
        <v>0</v>
      </c>
      <c r="AH3608" s="150">
        <v>0</v>
      </c>
      <c r="AI3608" s="150">
        <v>0</v>
      </c>
      <c r="AU3608" s="88"/>
    </row>
    <row r="3609" spans="3:47" s="11" customFormat="1" outlineLevel="2" x14ac:dyDescent="0.2">
      <c r="C3609" s="119" t="s">
        <v>162</v>
      </c>
      <c r="F3609" s="124"/>
      <c r="P3609" s="149" t="s">
        <v>183</v>
      </c>
      <c r="Q3609" s="16" t="s">
        <v>110</v>
      </c>
      <c r="R3609" s="150"/>
      <c r="S3609" s="150"/>
      <c r="T3609" s="150"/>
      <c r="U3609" s="150">
        <v>14.738670000000003</v>
      </c>
      <c r="V3609" s="150">
        <v>19.455044400000006</v>
      </c>
      <c r="W3609" s="150">
        <v>19.921965465600007</v>
      </c>
      <c r="X3609" s="150">
        <v>20.380170671308811</v>
      </c>
      <c r="Y3609" s="150">
        <v>20.828534426077606</v>
      </c>
      <c r="Z3609" s="150">
        <v>21.286762183451316</v>
      </c>
      <c r="AA3609" s="150">
        <v>21.712497427120343</v>
      </c>
      <c r="AB3609" s="150">
        <v>22.146747375662752</v>
      </c>
      <c r="AC3609" s="150">
        <v>22.589682323176007</v>
      </c>
      <c r="AD3609" s="150">
        <v>23.041475969639528</v>
      </c>
      <c r="AE3609" s="150">
        <v>23.50230548903232</v>
      </c>
      <c r="AF3609" s="150">
        <v>23.972351598812967</v>
      </c>
      <c r="AG3609" s="150">
        <v>24.451798630789227</v>
      </c>
      <c r="AH3609" s="150">
        <v>24.940834603405012</v>
      </c>
      <c r="AI3609" s="150">
        <v>25.439651295473112</v>
      </c>
      <c r="AU3609" s="88"/>
    </row>
    <row r="3610" spans="3:47" s="11" customFormat="1" outlineLevel="2" x14ac:dyDescent="0.2">
      <c r="C3610" s="119" t="s">
        <v>162</v>
      </c>
      <c r="F3610" s="124"/>
      <c r="P3610" s="149"/>
      <c r="Q3610" s="16"/>
      <c r="R3610" s="88"/>
      <c r="S3610" s="88"/>
      <c r="T3610" s="88"/>
      <c r="U3610" s="88"/>
      <c r="V3610" s="88"/>
      <c r="W3610" s="88"/>
      <c r="X3610" s="88"/>
      <c r="Y3610" s="88"/>
      <c r="Z3610" s="88"/>
      <c r="AA3610" s="88"/>
      <c r="AB3610" s="88"/>
      <c r="AC3610" s="88"/>
      <c r="AD3610" s="88"/>
      <c r="AE3610" s="88"/>
      <c r="AF3610" s="88"/>
      <c r="AG3610" s="88"/>
      <c r="AH3610" s="88"/>
      <c r="AI3610" s="88"/>
      <c r="AU3610" s="88"/>
    </row>
    <row r="3611" spans="3:47" outlineLevel="1" x14ac:dyDescent="0.2">
      <c r="C3611" s="119" t="s">
        <v>162</v>
      </c>
      <c r="D3611" s="11"/>
      <c r="E3611" s="162" t="s">
        <v>184</v>
      </c>
      <c r="F3611" s="121"/>
      <c r="G3611" s="121"/>
      <c r="H3611" s="121"/>
      <c r="I3611" s="121"/>
      <c r="J3611" s="121"/>
      <c r="K3611" s="121"/>
      <c r="L3611" s="121"/>
      <c r="M3611" s="121"/>
      <c r="N3611" s="121"/>
      <c r="O3611" s="121"/>
      <c r="P3611" s="121"/>
      <c r="Q3611" s="122"/>
      <c r="R3611" s="123"/>
      <c r="S3611" s="123"/>
      <c r="T3611" s="123"/>
      <c r="U3611" s="123"/>
      <c r="V3611" s="123"/>
      <c r="W3611" s="123"/>
      <c r="X3611" s="123"/>
      <c r="Y3611" s="123"/>
      <c r="Z3611" s="123"/>
      <c r="AA3611" s="123"/>
      <c r="AB3611" s="123"/>
      <c r="AC3611" s="123"/>
      <c r="AD3611" s="123"/>
      <c r="AE3611" s="123"/>
      <c r="AF3611" s="123"/>
      <c r="AG3611" s="123"/>
      <c r="AH3611" s="123"/>
      <c r="AI3611" s="123"/>
      <c r="AT3611" s="11"/>
      <c r="AU3611" s="88"/>
    </row>
    <row r="3612" spans="3:47" outlineLevel="2" x14ac:dyDescent="0.2">
      <c r="C3612" s="119" t="s">
        <v>162</v>
      </c>
      <c r="D3612" s="11"/>
      <c r="E3612" s="11"/>
      <c r="F3612" s="11"/>
      <c r="G3612" s="16"/>
      <c r="H3612" s="163" t="s">
        <v>6</v>
      </c>
      <c r="I3612" s="163" t="s">
        <v>5</v>
      </c>
      <c r="J3612" s="163" t="s">
        <v>129</v>
      </c>
      <c r="K3612" s="163" t="s">
        <v>128</v>
      </c>
      <c r="L3612" s="11"/>
      <c r="M3612" s="11"/>
      <c r="N3612" s="11"/>
      <c r="O3612" s="11"/>
      <c r="P3612" s="149"/>
      <c r="Q3612" s="164"/>
      <c r="V3612" s="165"/>
      <c r="W3612" s="150"/>
      <c r="X3612" s="150"/>
      <c r="Y3612" s="150"/>
      <c r="Z3612" s="150"/>
      <c r="AA3612" s="150"/>
      <c r="AB3612" s="150"/>
      <c r="AC3612" s="150"/>
      <c r="AD3612" s="150"/>
      <c r="AE3612" s="150"/>
      <c r="AF3612" s="150"/>
      <c r="AG3612" s="150"/>
      <c r="AH3612" s="150"/>
      <c r="AI3612" s="150"/>
      <c r="AT3612" s="11"/>
      <c r="AU3612" s="88"/>
    </row>
    <row r="3613" spans="3:47" outlineLevel="2" x14ac:dyDescent="0.2">
      <c r="C3613" s="119" t="s">
        <v>162</v>
      </c>
      <c r="D3613" s="167" t="s">
        <v>218</v>
      </c>
      <c r="E3613" s="11"/>
      <c r="F3613" s="125" t="s">
        <v>209</v>
      </c>
      <c r="G3613" s="168" t="s">
        <v>130</v>
      </c>
      <c r="H3613" s="169" t="s">
        <v>221</v>
      </c>
      <c r="I3613" s="170" t="s">
        <v>221</v>
      </c>
      <c r="J3613" s="170">
        <v>1</v>
      </c>
      <c r="K3613" s="171">
        <v>0</v>
      </c>
      <c r="L3613" s="11"/>
      <c r="M3613" s="11"/>
      <c r="N3613" s="11"/>
      <c r="O3613" s="11"/>
      <c r="P3613" s="149"/>
      <c r="Q3613" s="164"/>
      <c r="V3613" s="165"/>
      <c r="W3613" s="11"/>
      <c r="X3613" s="11"/>
      <c r="Y3613" s="150"/>
      <c r="Z3613" s="150"/>
      <c r="AA3613" s="150"/>
      <c r="AB3613" s="150"/>
      <c r="AC3613" s="150"/>
      <c r="AD3613" s="150"/>
      <c r="AE3613" s="150"/>
      <c r="AF3613" s="150"/>
      <c r="AG3613" s="11"/>
      <c r="AH3613" s="11"/>
      <c r="AI3613" s="11"/>
      <c r="AT3613" s="11"/>
      <c r="AU3613" s="88"/>
    </row>
    <row r="3614" spans="3:47" outlineLevel="2" x14ac:dyDescent="0.2">
      <c r="C3614" s="119" t="s">
        <v>162</v>
      </c>
      <c r="D3614" s="167" t="s">
        <v>218</v>
      </c>
      <c r="E3614" s="11"/>
      <c r="F3614" s="134" t="s">
        <v>31</v>
      </c>
      <c r="G3614" s="16" t="s">
        <v>130</v>
      </c>
      <c r="H3614" s="172">
        <v>1</v>
      </c>
      <c r="I3614" s="173">
        <v>0</v>
      </c>
      <c r="J3614" s="173">
        <v>1</v>
      </c>
      <c r="K3614" s="174">
        <v>0</v>
      </c>
      <c r="L3614" s="11"/>
      <c r="M3614" s="11"/>
      <c r="N3614" s="11"/>
      <c r="O3614" s="11"/>
      <c r="P3614" s="149"/>
      <c r="Q3614" s="164"/>
      <c r="V3614" s="165"/>
      <c r="W3614" s="11"/>
      <c r="X3614" s="11"/>
      <c r="Y3614" s="150"/>
      <c r="Z3614" s="150"/>
      <c r="AA3614" s="150"/>
      <c r="AB3614" s="150"/>
      <c r="AC3614" s="150"/>
      <c r="AD3614" s="150"/>
      <c r="AE3614" s="150"/>
      <c r="AF3614" s="150"/>
      <c r="AG3614" s="11"/>
      <c r="AH3614" s="11"/>
      <c r="AI3614" s="11"/>
      <c r="AT3614" s="11"/>
      <c r="AU3614" s="88"/>
    </row>
    <row r="3615" spans="3:47" outlineLevel="2" x14ac:dyDescent="0.2">
      <c r="C3615" s="119" t="s">
        <v>162</v>
      </c>
      <c r="D3615" s="167" t="s">
        <v>218</v>
      </c>
      <c r="E3615" s="11"/>
      <c r="F3615" s="134" t="s">
        <v>28</v>
      </c>
      <c r="G3615" s="16" t="s">
        <v>130</v>
      </c>
      <c r="H3615" s="172">
        <v>1</v>
      </c>
      <c r="I3615" s="173">
        <v>0</v>
      </c>
      <c r="J3615" s="173">
        <v>1</v>
      </c>
      <c r="K3615" s="174">
        <v>0</v>
      </c>
      <c r="L3615" s="11"/>
      <c r="M3615" s="11"/>
      <c r="N3615" s="11"/>
      <c r="O3615" s="11"/>
      <c r="P3615" s="149"/>
      <c r="Q3615" s="164"/>
      <c r="V3615" s="165"/>
      <c r="W3615" s="150"/>
      <c r="X3615" s="150"/>
      <c r="Y3615" s="150"/>
      <c r="Z3615" s="150"/>
      <c r="AA3615" s="150"/>
      <c r="AB3615" s="150"/>
      <c r="AC3615" s="150"/>
      <c r="AD3615" s="150"/>
      <c r="AE3615" s="150"/>
      <c r="AF3615" s="150"/>
      <c r="AG3615" s="11"/>
      <c r="AH3615" s="11"/>
      <c r="AI3615" s="11"/>
      <c r="AT3615" s="11"/>
      <c r="AU3615" s="88"/>
    </row>
    <row r="3616" spans="3:47" outlineLevel="2" x14ac:dyDescent="0.2">
      <c r="C3616" s="119" t="s">
        <v>162</v>
      </c>
      <c r="D3616" s="167" t="s">
        <v>218</v>
      </c>
      <c r="E3616" s="11"/>
      <c r="F3616" s="134" t="s">
        <v>210</v>
      </c>
      <c r="G3616" s="16" t="s">
        <v>130</v>
      </c>
      <c r="H3616" s="172">
        <v>0.8</v>
      </c>
      <c r="I3616" s="173">
        <v>0.19999999999999996</v>
      </c>
      <c r="J3616" s="173">
        <v>0.5</v>
      </c>
      <c r="K3616" s="174">
        <v>0.5</v>
      </c>
      <c r="L3616" s="11"/>
      <c r="M3616" s="11"/>
      <c r="N3616" s="11"/>
      <c r="O3616" s="11"/>
      <c r="P3616" s="149"/>
      <c r="Q3616" s="164"/>
      <c r="V3616" s="165"/>
      <c r="W3616" s="150"/>
      <c r="X3616" s="150"/>
      <c r="Y3616" s="150"/>
      <c r="Z3616" s="150"/>
      <c r="AA3616" s="150"/>
      <c r="AB3616" s="150"/>
      <c r="AC3616" s="150"/>
      <c r="AD3616" s="150"/>
      <c r="AE3616" s="150"/>
      <c r="AF3616" s="150"/>
      <c r="AG3616" s="11"/>
      <c r="AH3616" s="11"/>
      <c r="AI3616" s="11"/>
      <c r="AT3616" s="11"/>
      <c r="AU3616" s="88"/>
    </row>
    <row r="3617" spans="3:47" outlineLevel="2" x14ac:dyDescent="0.2">
      <c r="C3617" s="119" t="s">
        <v>162</v>
      </c>
      <c r="D3617" s="167" t="s">
        <v>218</v>
      </c>
      <c r="E3617" s="11"/>
      <c r="F3617" s="134" t="s">
        <v>211</v>
      </c>
      <c r="G3617" s="16" t="s">
        <v>130</v>
      </c>
      <c r="H3617" s="172">
        <v>1</v>
      </c>
      <c r="I3617" s="173">
        <v>0</v>
      </c>
      <c r="J3617" s="173">
        <v>0.5</v>
      </c>
      <c r="K3617" s="174">
        <v>0.5</v>
      </c>
      <c r="L3617" s="11"/>
      <c r="M3617" s="11"/>
      <c r="N3617" s="11"/>
      <c r="O3617" s="11"/>
      <c r="P3617" s="149"/>
      <c r="Q3617" s="164"/>
      <c r="V3617" s="165"/>
      <c r="W3617" s="150"/>
      <c r="X3617" s="150"/>
      <c r="Y3617" s="150"/>
      <c r="Z3617" s="150"/>
      <c r="AA3617" s="150"/>
      <c r="AB3617" s="150"/>
      <c r="AC3617" s="150"/>
      <c r="AD3617" s="150"/>
      <c r="AE3617" s="150"/>
      <c r="AF3617" s="150"/>
      <c r="AG3617" s="11"/>
      <c r="AH3617" s="11"/>
      <c r="AI3617" s="11"/>
      <c r="AT3617" s="11"/>
      <c r="AU3617" s="88"/>
    </row>
    <row r="3618" spans="3:47" outlineLevel="2" x14ac:dyDescent="0.2">
      <c r="C3618" s="119" t="s">
        <v>162</v>
      </c>
      <c r="D3618" s="167" t="s">
        <v>218</v>
      </c>
      <c r="E3618" s="11"/>
      <c r="F3618" s="134" t="s">
        <v>212</v>
      </c>
      <c r="G3618" s="16" t="s">
        <v>130</v>
      </c>
      <c r="H3618" s="172">
        <v>0.8</v>
      </c>
      <c r="I3618" s="173">
        <v>0.19999999999999996</v>
      </c>
      <c r="J3618" s="173">
        <v>1</v>
      </c>
      <c r="K3618" s="174">
        <v>0</v>
      </c>
      <c r="L3618" s="11"/>
      <c r="M3618" s="11"/>
      <c r="N3618" s="11"/>
      <c r="O3618" s="11"/>
      <c r="P3618" s="149"/>
      <c r="Q3618" s="164"/>
      <c r="V3618" s="165"/>
      <c r="W3618" s="150"/>
      <c r="X3618" s="150"/>
      <c r="Y3618" s="150"/>
      <c r="Z3618" s="150"/>
      <c r="AA3618" s="150"/>
      <c r="AB3618" s="150"/>
      <c r="AC3618" s="150"/>
      <c r="AD3618" s="150"/>
      <c r="AE3618" s="150"/>
      <c r="AF3618" s="150"/>
      <c r="AG3618" s="11"/>
      <c r="AH3618" s="11"/>
      <c r="AI3618" s="11"/>
      <c r="AT3618" s="11"/>
      <c r="AU3618" s="88"/>
    </row>
    <row r="3619" spans="3:47" outlineLevel="2" x14ac:dyDescent="0.2">
      <c r="C3619" s="119" t="s">
        <v>162</v>
      </c>
      <c r="D3619" s="167" t="s">
        <v>218</v>
      </c>
      <c r="E3619" s="11"/>
      <c r="F3619" s="134" t="s">
        <v>213</v>
      </c>
      <c r="G3619" s="16" t="s">
        <v>130</v>
      </c>
      <c r="H3619" s="172">
        <v>1</v>
      </c>
      <c r="I3619" s="173">
        <v>0</v>
      </c>
      <c r="J3619" s="173">
        <v>1</v>
      </c>
      <c r="K3619" s="174">
        <v>0</v>
      </c>
      <c r="L3619" s="11"/>
      <c r="M3619" s="11"/>
      <c r="N3619" s="11"/>
      <c r="O3619" s="11"/>
      <c r="P3619" s="149"/>
      <c r="Q3619" s="164"/>
      <c r="V3619" s="165"/>
      <c r="W3619" s="150"/>
      <c r="X3619" s="150"/>
      <c r="Y3619" s="150"/>
      <c r="Z3619" s="150"/>
      <c r="AA3619" s="150"/>
      <c r="AB3619" s="150"/>
      <c r="AC3619" s="150"/>
      <c r="AD3619" s="150"/>
      <c r="AE3619" s="150"/>
      <c r="AF3619" s="150"/>
      <c r="AG3619" s="11"/>
      <c r="AH3619" s="11"/>
      <c r="AI3619" s="11"/>
      <c r="AT3619" s="11"/>
      <c r="AU3619" s="88"/>
    </row>
    <row r="3620" spans="3:47" outlineLevel="2" x14ac:dyDescent="0.2">
      <c r="C3620" s="119" t="s">
        <v>162</v>
      </c>
      <c r="D3620" s="167" t="s">
        <v>218</v>
      </c>
      <c r="E3620" s="11"/>
      <c r="F3620" s="134" t="s">
        <v>214</v>
      </c>
      <c r="G3620" s="16" t="s">
        <v>130</v>
      </c>
      <c r="H3620" s="172">
        <v>0.8</v>
      </c>
      <c r="I3620" s="173">
        <v>0.19999999999999996</v>
      </c>
      <c r="J3620" s="173">
        <v>1</v>
      </c>
      <c r="K3620" s="174">
        <v>0</v>
      </c>
      <c r="L3620" s="11"/>
      <c r="M3620" s="11"/>
      <c r="N3620" s="11"/>
      <c r="O3620" s="11"/>
      <c r="P3620" s="149"/>
      <c r="Q3620" s="164"/>
      <c r="V3620" s="165"/>
      <c r="W3620" s="150"/>
      <c r="X3620" s="150"/>
      <c r="Y3620" s="150"/>
      <c r="Z3620" s="150"/>
      <c r="AA3620" s="150"/>
      <c r="AB3620" s="150"/>
      <c r="AC3620" s="150"/>
      <c r="AD3620" s="150"/>
      <c r="AE3620" s="150"/>
      <c r="AF3620" s="150"/>
      <c r="AG3620" s="11"/>
      <c r="AH3620" s="11"/>
      <c r="AI3620" s="11"/>
      <c r="AT3620" s="11"/>
      <c r="AU3620" s="88"/>
    </row>
    <row r="3621" spans="3:47" outlineLevel="2" x14ac:dyDescent="0.2">
      <c r="C3621" s="119" t="s">
        <v>162</v>
      </c>
      <c r="D3621" s="167" t="s">
        <v>218</v>
      </c>
      <c r="E3621" s="11"/>
      <c r="F3621" s="134" t="s">
        <v>215</v>
      </c>
      <c r="G3621" s="16" t="s">
        <v>130</v>
      </c>
      <c r="H3621" s="172">
        <v>1</v>
      </c>
      <c r="I3621" s="173">
        <v>0</v>
      </c>
      <c r="J3621" s="173">
        <v>1</v>
      </c>
      <c r="K3621" s="174">
        <v>0</v>
      </c>
      <c r="L3621" s="11"/>
      <c r="M3621" s="11"/>
      <c r="N3621" s="11"/>
      <c r="O3621" s="11"/>
      <c r="P3621" s="149"/>
      <c r="Q3621" s="164"/>
      <c r="V3621" s="165"/>
      <c r="W3621" s="150"/>
      <c r="X3621" s="150"/>
      <c r="Y3621" s="150"/>
      <c r="Z3621" s="150"/>
      <c r="AA3621" s="150"/>
      <c r="AB3621" s="150"/>
      <c r="AC3621" s="150"/>
      <c r="AD3621" s="150"/>
      <c r="AE3621" s="150"/>
      <c r="AF3621" s="150"/>
      <c r="AG3621" s="11"/>
      <c r="AH3621" s="11"/>
      <c r="AI3621" s="11"/>
      <c r="AT3621" s="11"/>
      <c r="AU3621" s="88"/>
    </row>
    <row r="3622" spans="3:47" outlineLevel="2" x14ac:dyDescent="0.2">
      <c r="C3622" s="119" t="s">
        <v>162</v>
      </c>
      <c r="D3622" s="167" t="s">
        <v>218</v>
      </c>
      <c r="E3622" s="11"/>
      <c r="F3622" s="175" t="s">
        <v>216</v>
      </c>
      <c r="G3622" s="16" t="s">
        <v>130</v>
      </c>
      <c r="H3622" s="172">
        <v>1</v>
      </c>
      <c r="I3622" s="173">
        <v>0</v>
      </c>
      <c r="J3622" s="173">
        <v>1</v>
      </c>
      <c r="K3622" s="174">
        <v>0</v>
      </c>
      <c r="L3622" s="11"/>
      <c r="M3622" s="11"/>
      <c r="N3622" s="11"/>
      <c r="O3622" s="11"/>
      <c r="P3622" s="149"/>
      <c r="Q3622" s="164"/>
      <c r="V3622" s="165"/>
      <c r="W3622" s="150"/>
      <c r="X3622" s="150"/>
      <c r="Y3622" s="150"/>
      <c r="Z3622" s="150"/>
      <c r="AA3622" s="150"/>
      <c r="AB3622" s="150"/>
      <c r="AC3622" s="150"/>
      <c r="AD3622" s="150"/>
      <c r="AE3622" s="150"/>
      <c r="AF3622" s="150"/>
      <c r="AG3622" s="11"/>
      <c r="AH3622" s="11"/>
      <c r="AI3622" s="11"/>
      <c r="AT3622" s="11"/>
      <c r="AU3622" s="88"/>
    </row>
    <row r="3623" spans="3:47" outlineLevel="2" x14ac:dyDescent="0.2">
      <c r="C3623" s="119" t="s">
        <v>162</v>
      </c>
      <c r="D3623" s="167" t="s">
        <v>218</v>
      </c>
      <c r="E3623" s="11"/>
      <c r="F3623" s="175" t="s">
        <v>33</v>
      </c>
      <c r="G3623" s="16" t="s">
        <v>130</v>
      </c>
      <c r="H3623" s="172">
        <v>1</v>
      </c>
      <c r="I3623" s="173">
        <v>0</v>
      </c>
      <c r="J3623" s="173">
        <v>1</v>
      </c>
      <c r="K3623" s="174">
        <v>0</v>
      </c>
      <c r="L3623" s="11"/>
      <c r="M3623" s="11"/>
      <c r="N3623" s="11"/>
      <c r="O3623" s="11"/>
      <c r="P3623" s="149"/>
      <c r="Q3623" s="164"/>
      <c r="V3623" s="165"/>
      <c r="W3623" s="150"/>
      <c r="X3623" s="150"/>
      <c r="Y3623" s="150"/>
      <c r="Z3623" s="150"/>
      <c r="AA3623" s="150"/>
      <c r="AB3623" s="150"/>
      <c r="AC3623" s="150"/>
      <c r="AD3623" s="150"/>
      <c r="AE3623" s="150"/>
      <c r="AF3623" s="150"/>
      <c r="AG3623" s="11"/>
      <c r="AH3623" s="11"/>
      <c r="AI3623" s="11"/>
      <c r="AT3623" s="11"/>
      <c r="AU3623" s="88"/>
    </row>
    <row r="3624" spans="3:47" outlineLevel="2" x14ac:dyDescent="0.2">
      <c r="C3624" s="119" t="s">
        <v>162</v>
      </c>
      <c r="D3624" s="167" t="s">
        <v>218</v>
      </c>
      <c r="E3624" s="11"/>
      <c r="F3624" s="175" t="s">
        <v>34</v>
      </c>
      <c r="G3624" s="16" t="s">
        <v>130</v>
      </c>
      <c r="H3624" s="172">
        <v>1</v>
      </c>
      <c r="I3624" s="173">
        <v>0</v>
      </c>
      <c r="J3624" s="173">
        <v>1</v>
      </c>
      <c r="K3624" s="174">
        <v>0</v>
      </c>
      <c r="L3624" s="11"/>
      <c r="M3624" s="11"/>
      <c r="N3624" s="11"/>
      <c r="O3624" s="11"/>
      <c r="P3624" s="149"/>
      <c r="Q3624" s="164"/>
      <c r="V3624" s="165"/>
      <c r="W3624" s="150"/>
      <c r="X3624" s="150"/>
      <c r="Y3624" s="150"/>
      <c r="Z3624" s="150"/>
      <c r="AA3624" s="150"/>
      <c r="AB3624" s="150"/>
      <c r="AC3624" s="150"/>
      <c r="AD3624" s="150"/>
      <c r="AE3624" s="150"/>
      <c r="AF3624" s="150"/>
      <c r="AG3624" s="11"/>
      <c r="AH3624" s="11"/>
      <c r="AI3624" s="11"/>
      <c r="AT3624" s="11"/>
      <c r="AU3624" s="88"/>
    </row>
    <row r="3625" spans="3:47" outlineLevel="2" x14ac:dyDescent="0.2">
      <c r="C3625" s="119" t="s">
        <v>162</v>
      </c>
      <c r="D3625" s="167" t="s">
        <v>218</v>
      </c>
      <c r="E3625" s="11"/>
      <c r="F3625" s="175" t="s">
        <v>217</v>
      </c>
      <c r="G3625" s="16" t="s">
        <v>130</v>
      </c>
      <c r="H3625" s="172">
        <v>1</v>
      </c>
      <c r="I3625" s="173">
        <v>0</v>
      </c>
      <c r="J3625" s="173">
        <v>1</v>
      </c>
      <c r="K3625" s="174">
        <v>0</v>
      </c>
      <c r="L3625" s="11"/>
      <c r="M3625" s="11"/>
      <c r="N3625" s="11"/>
      <c r="O3625" s="11"/>
      <c r="P3625" s="149"/>
      <c r="Q3625" s="164"/>
      <c r="V3625" s="165"/>
      <c r="W3625" s="150"/>
      <c r="X3625" s="150"/>
      <c r="Y3625" s="150"/>
      <c r="Z3625" s="150"/>
      <c r="AA3625" s="150"/>
      <c r="AB3625" s="150"/>
      <c r="AC3625" s="150"/>
      <c r="AD3625" s="150"/>
      <c r="AE3625" s="150"/>
      <c r="AF3625" s="150"/>
      <c r="AG3625" s="11"/>
      <c r="AH3625" s="11"/>
      <c r="AI3625" s="11"/>
      <c r="AT3625" s="11"/>
      <c r="AU3625" s="88"/>
    </row>
    <row r="3626" spans="3:47" outlineLevel="2" x14ac:dyDescent="0.2">
      <c r="C3626" s="119" t="s">
        <v>162</v>
      </c>
      <c r="D3626" s="167" t="s">
        <v>218</v>
      </c>
      <c r="E3626" s="11"/>
      <c r="F3626" s="175" t="s">
        <v>152</v>
      </c>
      <c r="G3626" s="16" t="s">
        <v>130</v>
      </c>
      <c r="H3626" s="172">
        <v>0</v>
      </c>
      <c r="I3626" s="173">
        <v>1</v>
      </c>
      <c r="J3626" s="173">
        <v>0</v>
      </c>
      <c r="K3626" s="174">
        <v>0</v>
      </c>
      <c r="L3626" s="11"/>
      <c r="M3626" s="11"/>
      <c r="N3626" s="11"/>
      <c r="O3626" s="11"/>
      <c r="P3626" s="149"/>
      <c r="Q3626" s="164"/>
      <c r="V3626" s="165"/>
      <c r="W3626" s="150"/>
      <c r="X3626" s="150"/>
      <c r="Y3626" s="150"/>
      <c r="Z3626" s="150"/>
      <c r="AA3626" s="150"/>
      <c r="AB3626" s="150"/>
      <c r="AC3626" s="150"/>
      <c r="AD3626" s="150"/>
      <c r="AE3626" s="150"/>
      <c r="AF3626" s="150"/>
      <c r="AG3626" s="11"/>
      <c r="AH3626" s="11"/>
      <c r="AI3626" s="11"/>
      <c r="AT3626" s="11"/>
      <c r="AU3626" s="88"/>
    </row>
    <row r="3627" spans="3:47" outlineLevel="2" x14ac:dyDescent="0.2">
      <c r="C3627" s="119" t="s">
        <v>162</v>
      </c>
      <c r="D3627" s="167" t="s">
        <v>218</v>
      </c>
      <c r="E3627" s="11"/>
      <c r="F3627" s="176" t="s">
        <v>152</v>
      </c>
      <c r="G3627" s="177" t="s">
        <v>130</v>
      </c>
      <c r="H3627" s="178">
        <v>0</v>
      </c>
      <c r="I3627" s="179">
        <v>1</v>
      </c>
      <c r="J3627" s="179">
        <v>0</v>
      </c>
      <c r="K3627" s="180">
        <v>0</v>
      </c>
      <c r="L3627" s="11"/>
      <c r="M3627" s="11"/>
      <c r="N3627" s="11"/>
      <c r="O3627" s="11"/>
      <c r="P3627" s="149"/>
      <c r="Q3627" s="164"/>
      <c r="V3627" s="165"/>
      <c r="W3627" s="150"/>
      <c r="X3627" s="150"/>
      <c r="Y3627" s="150"/>
      <c r="Z3627" s="150"/>
      <c r="AA3627" s="150"/>
      <c r="AB3627" s="150"/>
      <c r="AC3627" s="150"/>
      <c r="AD3627" s="150"/>
      <c r="AE3627" s="150"/>
      <c r="AF3627" s="150"/>
      <c r="AG3627" s="11"/>
      <c r="AH3627" s="11"/>
      <c r="AI3627" s="11"/>
      <c r="AT3627" s="11"/>
      <c r="AU3627" s="88"/>
    </row>
    <row r="3628" spans="3:47" outlineLevel="2" x14ac:dyDescent="0.2">
      <c r="C3628" s="119" t="s">
        <v>162</v>
      </c>
      <c r="D3628" s="167" t="s">
        <v>218</v>
      </c>
      <c r="E3628" s="11"/>
      <c r="F3628" s="125" t="s">
        <v>152</v>
      </c>
      <c r="G3628" s="168" t="s">
        <v>130</v>
      </c>
      <c r="H3628" s="172">
        <v>0</v>
      </c>
      <c r="I3628" s="173">
        <v>1</v>
      </c>
      <c r="J3628" s="173">
        <v>0</v>
      </c>
      <c r="K3628" s="174">
        <v>0</v>
      </c>
      <c r="L3628" s="11"/>
      <c r="M3628" s="11"/>
      <c r="N3628" s="11"/>
      <c r="O3628" s="11"/>
      <c r="P3628" s="149"/>
      <c r="Q3628" s="164"/>
      <c r="V3628" s="165"/>
      <c r="W3628" s="150"/>
      <c r="X3628" s="150"/>
      <c r="Y3628" s="150"/>
      <c r="Z3628" s="150"/>
      <c r="AA3628" s="150"/>
      <c r="AB3628" s="150"/>
      <c r="AC3628" s="150"/>
      <c r="AD3628" s="150"/>
      <c r="AE3628" s="150"/>
      <c r="AF3628" s="150"/>
      <c r="AG3628" s="11"/>
      <c r="AH3628" s="11"/>
      <c r="AI3628" s="11"/>
      <c r="AT3628" s="11"/>
      <c r="AU3628" s="88"/>
    </row>
    <row r="3629" spans="3:47" outlineLevel="2" x14ac:dyDescent="0.2">
      <c r="C3629" s="119" t="s">
        <v>162</v>
      </c>
      <c r="D3629" s="167" t="s">
        <v>218</v>
      </c>
      <c r="E3629" s="11"/>
      <c r="F3629" s="134" t="s">
        <v>152</v>
      </c>
      <c r="G3629" s="16" t="s">
        <v>130</v>
      </c>
      <c r="H3629" s="172">
        <v>0</v>
      </c>
      <c r="I3629" s="173">
        <v>1</v>
      </c>
      <c r="J3629" s="173">
        <v>0</v>
      </c>
      <c r="K3629" s="174">
        <v>0</v>
      </c>
      <c r="L3629" s="11"/>
      <c r="M3629" s="11"/>
      <c r="N3629" s="11"/>
      <c r="O3629" s="11"/>
      <c r="P3629" s="149"/>
      <c r="Q3629" s="164"/>
      <c r="V3629" s="165"/>
      <c r="W3629" s="150"/>
      <c r="X3629" s="150"/>
      <c r="Y3629" s="150"/>
      <c r="Z3629" s="150"/>
      <c r="AA3629" s="150"/>
      <c r="AB3629" s="150"/>
      <c r="AC3629" s="150"/>
      <c r="AD3629" s="150"/>
      <c r="AE3629" s="150"/>
      <c r="AF3629" s="150"/>
      <c r="AG3629" s="11"/>
      <c r="AH3629" s="11"/>
      <c r="AI3629" s="11"/>
      <c r="AT3629" s="11"/>
      <c r="AU3629" s="88"/>
    </row>
    <row r="3630" spans="3:47" outlineLevel="2" x14ac:dyDescent="0.2">
      <c r="C3630" s="119" t="s">
        <v>162</v>
      </c>
      <c r="D3630" s="167" t="s">
        <v>218</v>
      </c>
      <c r="E3630" s="11"/>
      <c r="F3630" s="134" t="s">
        <v>152</v>
      </c>
      <c r="G3630" s="16" t="s">
        <v>130</v>
      </c>
      <c r="H3630" s="172">
        <v>0</v>
      </c>
      <c r="I3630" s="173">
        <v>1</v>
      </c>
      <c r="J3630" s="173">
        <v>0</v>
      </c>
      <c r="K3630" s="174">
        <v>0</v>
      </c>
      <c r="L3630" s="11"/>
      <c r="M3630" s="11"/>
      <c r="N3630" s="11"/>
      <c r="O3630" s="11"/>
      <c r="P3630" s="149"/>
      <c r="Q3630" s="164"/>
      <c r="V3630" s="165"/>
      <c r="W3630" s="150"/>
      <c r="X3630" s="150"/>
      <c r="Y3630" s="150"/>
      <c r="Z3630" s="150"/>
      <c r="AA3630" s="150"/>
      <c r="AB3630" s="150"/>
      <c r="AC3630" s="150"/>
      <c r="AD3630" s="150"/>
      <c r="AE3630" s="150"/>
      <c r="AF3630" s="150"/>
      <c r="AG3630" s="11"/>
      <c r="AH3630" s="11"/>
      <c r="AI3630" s="11"/>
      <c r="AT3630" s="11"/>
      <c r="AU3630" s="88"/>
    </row>
    <row r="3631" spans="3:47" outlineLevel="2" x14ac:dyDescent="0.2">
      <c r="C3631" s="119" t="s">
        <v>162</v>
      </c>
      <c r="D3631" s="167" t="s">
        <v>218</v>
      </c>
      <c r="E3631" s="11"/>
      <c r="F3631" s="134" t="s">
        <v>152</v>
      </c>
      <c r="G3631" s="16" t="s">
        <v>130</v>
      </c>
      <c r="H3631" s="172">
        <v>0</v>
      </c>
      <c r="I3631" s="173">
        <v>1</v>
      </c>
      <c r="J3631" s="173">
        <v>0</v>
      </c>
      <c r="K3631" s="174">
        <v>0</v>
      </c>
      <c r="L3631" s="11"/>
      <c r="M3631" s="11"/>
      <c r="N3631" s="11"/>
      <c r="O3631" s="11"/>
      <c r="P3631" s="149"/>
      <c r="Q3631" s="164"/>
      <c r="V3631" s="165"/>
      <c r="W3631" s="150"/>
      <c r="X3631" s="150"/>
      <c r="Y3631" s="150"/>
      <c r="Z3631" s="150"/>
      <c r="AA3631" s="150"/>
      <c r="AB3631" s="150"/>
      <c r="AC3631" s="150"/>
      <c r="AD3631" s="150"/>
      <c r="AE3631" s="150"/>
      <c r="AF3631" s="150"/>
      <c r="AG3631" s="11"/>
      <c r="AH3631" s="11"/>
      <c r="AI3631" s="11"/>
      <c r="AT3631" s="11"/>
      <c r="AU3631" s="88"/>
    </row>
    <row r="3632" spans="3:47" outlineLevel="2" x14ac:dyDescent="0.2">
      <c r="C3632" s="119" t="s">
        <v>162</v>
      </c>
      <c r="D3632" s="167" t="s">
        <v>218</v>
      </c>
      <c r="E3632" s="11"/>
      <c r="F3632" s="134" t="s">
        <v>152</v>
      </c>
      <c r="G3632" s="16" t="s">
        <v>130</v>
      </c>
      <c r="H3632" s="172">
        <v>0</v>
      </c>
      <c r="I3632" s="173">
        <v>1</v>
      </c>
      <c r="J3632" s="173">
        <v>0</v>
      </c>
      <c r="K3632" s="174">
        <v>0</v>
      </c>
      <c r="L3632" s="11"/>
      <c r="M3632" s="11"/>
      <c r="N3632" s="11"/>
      <c r="O3632" s="11"/>
      <c r="P3632" s="149"/>
      <c r="Q3632" s="164"/>
      <c r="V3632" s="165"/>
      <c r="W3632" s="150"/>
      <c r="X3632" s="150"/>
      <c r="Y3632" s="150"/>
      <c r="Z3632" s="150"/>
      <c r="AA3632" s="150"/>
      <c r="AB3632" s="150"/>
      <c r="AC3632" s="150"/>
      <c r="AD3632" s="150"/>
      <c r="AE3632" s="150"/>
      <c r="AF3632" s="150"/>
      <c r="AG3632" s="11"/>
      <c r="AH3632" s="11"/>
      <c r="AI3632" s="11"/>
      <c r="AT3632" s="11"/>
      <c r="AU3632" s="88"/>
    </row>
    <row r="3633" spans="3:47" outlineLevel="2" x14ac:dyDescent="0.2">
      <c r="C3633" s="119" t="s">
        <v>162</v>
      </c>
      <c r="D3633" s="167" t="s">
        <v>218</v>
      </c>
      <c r="E3633" s="11"/>
      <c r="F3633" s="134" t="s">
        <v>152</v>
      </c>
      <c r="G3633" s="16" t="s">
        <v>130</v>
      </c>
      <c r="H3633" s="172">
        <v>0</v>
      </c>
      <c r="I3633" s="173">
        <v>1</v>
      </c>
      <c r="J3633" s="173">
        <v>0</v>
      </c>
      <c r="K3633" s="174">
        <v>0</v>
      </c>
      <c r="L3633" s="11"/>
      <c r="M3633" s="11"/>
      <c r="N3633" s="11"/>
      <c r="O3633" s="11"/>
      <c r="P3633" s="149"/>
      <c r="Q3633" s="164"/>
      <c r="V3633" s="165"/>
      <c r="W3633" s="150"/>
      <c r="X3633" s="181"/>
      <c r="Y3633" s="150"/>
      <c r="Z3633" s="150"/>
      <c r="AA3633" s="150"/>
      <c r="AB3633" s="150"/>
      <c r="AC3633" s="150"/>
      <c r="AD3633" s="150"/>
      <c r="AE3633" s="150"/>
      <c r="AF3633" s="150"/>
      <c r="AG3633" s="11"/>
      <c r="AH3633" s="11"/>
      <c r="AI3633" s="11"/>
      <c r="AT3633" s="11"/>
      <c r="AU3633" s="88"/>
    </row>
    <row r="3634" spans="3:47" outlineLevel="2" x14ac:dyDescent="0.2">
      <c r="C3634" s="119" t="s">
        <v>162</v>
      </c>
      <c r="D3634" s="167" t="s">
        <v>218</v>
      </c>
      <c r="E3634" s="11"/>
      <c r="F3634" s="134" t="s">
        <v>152</v>
      </c>
      <c r="G3634" s="16" t="s">
        <v>130</v>
      </c>
      <c r="H3634" s="172">
        <v>0</v>
      </c>
      <c r="I3634" s="173">
        <v>1</v>
      </c>
      <c r="J3634" s="173">
        <v>0</v>
      </c>
      <c r="K3634" s="174">
        <v>0</v>
      </c>
      <c r="L3634" s="11"/>
      <c r="M3634" s="11"/>
      <c r="N3634" s="11"/>
      <c r="O3634" s="11"/>
      <c r="P3634" s="149"/>
      <c r="Q3634" s="164"/>
      <c r="V3634" s="165"/>
      <c r="W3634" s="150"/>
      <c r="X3634" s="150"/>
      <c r="Y3634" s="150"/>
      <c r="Z3634" s="150"/>
      <c r="AA3634" s="150"/>
      <c r="AB3634" s="150"/>
      <c r="AC3634" s="150"/>
      <c r="AD3634" s="150"/>
      <c r="AE3634" s="150"/>
      <c r="AF3634" s="150"/>
      <c r="AG3634" s="11"/>
      <c r="AH3634" s="11"/>
      <c r="AI3634" s="11"/>
      <c r="AT3634" s="11"/>
      <c r="AU3634" s="88"/>
    </row>
    <row r="3635" spans="3:47" outlineLevel="2" x14ac:dyDescent="0.2">
      <c r="C3635" s="119" t="s">
        <v>162</v>
      </c>
      <c r="D3635" s="167" t="s">
        <v>218</v>
      </c>
      <c r="E3635" s="11"/>
      <c r="F3635" s="134" t="s">
        <v>152</v>
      </c>
      <c r="G3635" s="16" t="s">
        <v>130</v>
      </c>
      <c r="H3635" s="172">
        <v>0</v>
      </c>
      <c r="I3635" s="173">
        <v>1</v>
      </c>
      <c r="J3635" s="173">
        <v>0</v>
      </c>
      <c r="K3635" s="174">
        <v>0</v>
      </c>
      <c r="L3635" s="11"/>
      <c r="M3635" s="11"/>
      <c r="N3635" s="11"/>
      <c r="O3635" s="11"/>
      <c r="P3635" s="149"/>
      <c r="Q3635" s="164"/>
      <c r="V3635" s="165"/>
      <c r="W3635" s="150"/>
      <c r="X3635" s="150"/>
      <c r="Y3635" s="150"/>
      <c r="Z3635" s="150"/>
      <c r="AA3635" s="150"/>
      <c r="AB3635" s="150"/>
      <c r="AC3635" s="150"/>
      <c r="AD3635" s="150"/>
      <c r="AE3635" s="150"/>
      <c r="AF3635" s="150"/>
      <c r="AG3635" s="11"/>
      <c r="AH3635" s="11"/>
      <c r="AI3635" s="11"/>
      <c r="AT3635" s="11"/>
      <c r="AU3635" s="88"/>
    </row>
    <row r="3636" spans="3:47" outlineLevel="2" x14ac:dyDescent="0.2">
      <c r="C3636" s="119" t="s">
        <v>162</v>
      </c>
      <c r="D3636" s="167" t="s">
        <v>218</v>
      </c>
      <c r="E3636" s="11"/>
      <c r="F3636" s="134" t="s">
        <v>152</v>
      </c>
      <c r="G3636" s="16" t="s">
        <v>130</v>
      </c>
      <c r="H3636" s="172">
        <v>0</v>
      </c>
      <c r="I3636" s="173">
        <v>1</v>
      </c>
      <c r="J3636" s="173">
        <v>0</v>
      </c>
      <c r="K3636" s="174">
        <v>0</v>
      </c>
      <c r="L3636" s="11"/>
      <c r="M3636" s="11"/>
      <c r="N3636" s="11"/>
      <c r="O3636" s="11"/>
      <c r="P3636" s="149"/>
      <c r="Q3636" s="164"/>
      <c r="V3636" s="165"/>
      <c r="W3636" s="150"/>
      <c r="X3636" s="150"/>
      <c r="Y3636" s="150"/>
      <c r="Z3636" s="150"/>
      <c r="AA3636" s="150"/>
      <c r="AB3636" s="150"/>
      <c r="AC3636" s="150"/>
      <c r="AD3636" s="150"/>
      <c r="AE3636" s="150"/>
      <c r="AF3636" s="150"/>
      <c r="AG3636" s="11"/>
      <c r="AH3636" s="11"/>
      <c r="AI3636" s="11"/>
      <c r="AT3636" s="11"/>
      <c r="AU3636" s="88"/>
    </row>
    <row r="3637" spans="3:47" outlineLevel="2" x14ac:dyDescent="0.2">
      <c r="C3637" s="119" t="s">
        <v>162</v>
      </c>
      <c r="D3637" s="167" t="s">
        <v>218</v>
      </c>
      <c r="E3637" s="11"/>
      <c r="F3637" s="140" t="s">
        <v>152</v>
      </c>
      <c r="G3637" s="177" t="s">
        <v>130</v>
      </c>
      <c r="H3637" s="178">
        <v>0</v>
      </c>
      <c r="I3637" s="179">
        <v>1</v>
      </c>
      <c r="J3637" s="179">
        <v>0</v>
      </c>
      <c r="K3637" s="180">
        <v>0</v>
      </c>
      <c r="L3637" s="11"/>
      <c r="M3637" s="11"/>
      <c r="N3637" s="11"/>
      <c r="O3637" s="11"/>
      <c r="P3637" s="149"/>
      <c r="Q3637" s="164"/>
      <c r="V3637" s="165"/>
      <c r="W3637" s="150"/>
      <c r="X3637" s="150"/>
      <c r="Y3637" s="150"/>
      <c r="Z3637" s="150"/>
      <c r="AA3637" s="150"/>
      <c r="AB3637" s="150"/>
      <c r="AC3637" s="150"/>
      <c r="AD3637" s="150"/>
      <c r="AE3637" s="150"/>
      <c r="AF3637" s="150"/>
      <c r="AG3637" s="150"/>
      <c r="AH3637" s="150"/>
      <c r="AI3637" s="150"/>
      <c r="AT3637" s="11"/>
      <c r="AU3637" s="88"/>
    </row>
    <row r="3638" spans="3:47" outlineLevel="2" x14ac:dyDescent="0.2">
      <c r="C3638" s="119" t="s">
        <v>162</v>
      </c>
      <c r="D3638" s="11"/>
      <c r="E3638" s="11"/>
      <c r="F3638" s="11"/>
      <c r="G3638" s="11"/>
      <c r="H3638" s="11"/>
      <c r="I3638" s="11"/>
      <c r="J3638" s="11"/>
      <c r="K3638" s="11"/>
      <c r="L3638" s="11"/>
      <c r="M3638" s="11"/>
      <c r="N3638" s="11"/>
      <c r="O3638" s="11"/>
      <c r="P3638" s="149"/>
      <c r="Q3638" s="16"/>
      <c r="R3638" s="182"/>
      <c r="S3638" s="182"/>
      <c r="T3638" s="182"/>
      <c r="U3638" s="182"/>
      <c r="V3638" s="183"/>
      <c r="W3638" s="150"/>
      <c r="X3638" s="150"/>
      <c r="Y3638" s="150"/>
      <c r="Z3638" s="150"/>
      <c r="AA3638" s="150"/>
      <c r="AB3638" s="150"/>
      <c r="AC3638" s="150"/>
      <c r="AD3638" s="150"/>
      <c r="AE3638" s="150"/>
      <c r="AF3638" s="150"/>
      <c r="AG3638" s="150"/>
      <c r="AH3638" s="150"/>
      <c r="AI3638" s="150"/>
      <c r="AT3638" s="11"/>
      <c r="AU3638" s="88"/>
    </row>
    <row r="3639" spans="3:47" outlineLevel="1" x14ac:dyDescent="0.2">
      <c r="C3639" s="119" t="s">
        <v>162</v>
      </c>
      <c r="D3639" s="11"/>
      <c r="E3639" s="162" t="s">
        <v>185</v>
      </c>
      <c r="F3639" s="121"/>
      <c r="G3639" s="121"/>
      <c r="H3639" s="121"/>
      <c r="I3639" s="121"/>
      <c r="J3639" s="121"/>
      <c r="K3639" s="121"/>
      <c r="L3639" s="121"/>
      <c r="M3639" s="121"/>
      <c r="N3639" s="121"/>
      <c r="O3639" s="121"/>
      <c r="P3639" s="121"/>
      <c r="Q3639" s="122"/>
      <c r="R3639" s="123"/>
      <c r="S3639" s="123"/>
      <c r="T3639" s="123"/>
      <c r="U3639" s="123"/>
      <c r="V3639" s="123"/>
      <c r="W3639" s="123"/>
      <c r="X3639" s="123"/>
      <c r="Y3639" s="123"/>
      <c r="Z3639" s="123"/>
      <c r="AA3639" s="123"/>
      <c r="AB3639" s="123"/>
      <c r="AC3639" s="123"/>
      <c r="AD3639" s="123"/>
      <c r="AE3639" s="123"/>
      <c r="AF3639" s="123"/>
      <c r="AG3639" s="123"/>
      <c r="AH3639" s="123"/>
      <c r="AI3639" s="123"/>
      <c r="AT3639" s="11"/>
      <c r="AU3639" s="88"/>
    </row>
    <row r="3640" spans="3:47" outlineLevel="2" x14ac:dyDescent="0.2">
      <c r="C3640" s="119" t="s">
        <v>162</v>
      </c>
      <c r="D3640" s="11"/>
      <c r="E3640" s="125"/>
      <c r="F3640" s="127" t="s">
        <v>5</v>
      </c>
      <c r="G3640" s="127"/>
      <c r="H3640" s="127"/>
      <c r="I3640" s="127"/>
      <c r="J3640" s="127"/>
      <c r="K3640" s="127"/>
      <c r="L3640" s="127"/>
      <c r="M3640" s="127"/>
      <c r="N3640" s="127"/>
      <c r="O3640" s="127"/>
      <c r="P3640" s="152"/>
      <c r="Q3640" s="128" t="s">
        <v>110</v>
      </c>
      <c r="R3640" s="184"/>
      <c r="S3640" s="185"/>
      <c r="T3640" s="185"/>
      <c r="U3640" s="186">
        <v>14.738670000000003</v>
      </c>
      <c r="V3640" s="186">
        <v>18.287044400000006</v>
      </c>
      <c r="W3640" s="187">
        <v>18.688557465600006</v>
      </c>
      <c r="X3640" s="186">
        <v>19.134428591308811</v>
      </c>
      <c r="Y3640" s="185">
        <v>19.566597699037608</v>
      </c>
      <c r="Z3640" s="185">
        <v>20.009682215686837</v>
      </c>
      <c r="AA3640" s="185">
        <v>20.416261259839395</v>
      </c>
      <c r="AB3640" s="185">
        <v>20.818105304199783</v>
      </c>
      <c r="AC3640" s="185">
        <v>21.227824199926463</v>
      </c>
      <c r="AD3640" s="185">
        <v>21.645571393308746</v>
      </c>
      <c r="AE3640" s="185">
        <v>22.071503298293269</v>
      </c>
      <c r="AF3640" s="185">
        <v>22.505779353305439</v>
      </c>
      <c r="AG3640" s="185">
        <v>22.948562079144011</v>
      </c>
      <c r="AH3640" s="188">
        <v>23.400017137968664</v>
      </c>
      <c r="AI3640" s="188">
        <v>23.860313393400855</v>
      </c>
      <c r="AT3640" s="11"/>
      <c r="AU3640" s="88"/>
    </row>
    <row r="3641" spans="3:47" outlineLevel="2" x14ac:dyDescent="0.2">
      <c r="C3641" s="119" t="s">
        <v>162</v>
      </c>
      <c r="D3641" s="11"/>
      <c r="E3641" s="134"/>
      <c r="F3641" s="11" t="s">
        <v>129</v>
      </c>
      <c r="G3641" s="11"/>
      <c r="H3641" s="11"/>
      <c r="I3641" s="11"/>
      <c r="J3641" s="11"/>
      <c r="K3641" s="11"/>
      <c r="L3641" s="11"/>
      <c r="M3641" s="11"/>
      <c r="N3641" s="11"/>
      <c r="O3641" s="11"/>
      <c r="P3641" s="149"/>
      <c r="Q3641" s="135" t="s">
        <v>110</v>
      </c>
      <c r="R3641" s="189"/>
      <c r="S3641" s="190"/>
      <c r="T3641" s="190"/>
      <c r="U3641" s="191">
        <v>0</v>
      </c>
      <c r="V3641" s="191">
        <v>1.1679999999999999</v>
      </c>
      <c r="W3641" s="192">
        <v>1.2334080000000001</v>
      </c>
      <c r="X3641" s="191">
        <v>1.2457420800000001</v>
      </c>
      <c r="Y3641" s="190">
        <v>1.2619367270399999</v>
      </c>
      <c r="Z3641" s="190">
        <v>1.27707996776448</v>
      </c>
      <c r="AA3641" s="190">
        <v>1.296236167280947</v>
      </c>
      <c r="AB3641" s="190">
        <v>1.3286420714629705</v>
      </c>
      <c r="AC3641" s="190">
        <v>1.3618581232495446</v>
      </c>
      <c r="AD3641" s="190">
        <v>1.3959045763307831</v>
      </c>
      <c r="AE3641" s="190">
        <v>1.4308021907390527</v>
      </c>
      <c r="AF3641" s="190">
        <v>1.466572245507529</v>
      </c>
      <c r="AG3641" s="190">
        <v>1.5032365516452171</v>
      </c>
      <c r="AH3641" s="193">
        <v>1.5408174654363473</v>
      </c>
      <c r="AI3641" s="193">
        <v>1.579337902072256</v>
      </c>
      <c r="AT3641" s="11"/>
      <c r="AU3641" s="88"/>
    </row>
    <row r="3642" spans="3:47" outlineLevel="2" x14ac:dyDescent="0.2">
      <c r="C3642" s="119" t="s">
        <v>162</v>
      </c>
      <c r="D3642" s="11"/>
      <c r="E3642" s="140"/>
      <c r="F3642" s="142" t="s">
        <v>128</v>
      </c>
      <c r="G3642" s="142"/>
      <c r="H3642" s="142"/>
      <c r="I3642" s="142"/>
      <c r="J3642" s="142"/>
      <c r="K3642" s="142"/>
      <c r="L3642" s="142"/>
      <c r="M3642" s="142"/>
      <c r="N3642" s="142"/>
      <c r="O3642" s="142"/>
      <c r="P3642" s="155"/>
      <c r="Q3642" s="143" t="s">
        <v>110</v>
      </c>
      <c r="R3642" s="194"/>
      <c r="S3642" s="195"/>
      <c r="T3642" s="195"/>
      <c r="U3642" s="196">
        <v>0</v>
      </c>
      <c r="V3642" s="196">
        <v>0</v>
      </c>
      <c r="W3642" s="197">
        <v>0</v>
      </c>
      <c r="X3642" s="196">
        <v>0</v>
      </c>
      <c r="Y3642" s="195">
        <v>0</v>
      </c>
      <c r="Z3642" s="195">
        <v>0</v>
      </c>
      <c r="AA3642" s="195">
        <v>0</v>
      </c>
      <c r="AB3642" s="195">
        <v>0</v>
      </c>
      <c r="AC3642" s="195">
        <v>0</v>
      </c>
      <c r="AD3642" s="195">
        <v>0</v>
      </c>
      <c r="AE3642" s="195">
        <v>0</v>
      </c>
      <c r="AF3642" s="195">
        <v>0</v>
      </c>
      <c r="AG3642" s="195">
        <v>0</v>
      </c>
      <c r="AH3642" s="198">
        <v>0</v>
      </c>
      <c r="AI3642" s="198">
        <v>0</v>
      </c>
      <c r="AT3642" s="11"/>
      <c r="AU3642" s="88"/>
    </row>
    <row r="3643" spans="3:47" outlineLevel="2" x14ac:dyDescent="0.2">
      <c r="C3643" s="119" t="s">
        <v>162</v>
      </c>
      <c r="D3643" s="199"/>
      <c r="E3643" s="199"/>
      <c r="F3643" s="199"/>
      <c r="G3643" s="199"/>
      <c r="H3643" s="199"/>
      <c r="I3643" s="199"/>
      <c r="J3643" s="199"/>
      <c r="K3643" s="199"/>
      <c r="L3643" s="199"/>
      <c r="M3643" s="199"/>
      <c r="N3643" s="199"/>
      <c r="O3643" s="199"/>
      <c r="P3643" s="200"/>
      <c r="Q3643" s="16"/>
      <c r="R3643" s="201"/>
      <c r="S3643" s="201"/>
      <c r="T3643" s="201"/>
      <c r="U3643" s="201"/>
      <c r="V3643" s="201"/>
      <c r="W3643" s="201"/>
      <c r="X3643" s="201"/>
      <c r="Y3643" s="201"/>
      <c r="Z3643" s="201"/>
      <c r="AA3643" s="201"/>
      <c r="AB3643" s="201"/>
      <c r="AC3643" s="201"/>
      <c r="AD3643" s="201"/>
      <c r="AE3643" s="201"/>
      <c r="AF3643" s="201"/>
      <c r="AG3643" s="201"/>
      <c r="AH3643" s="201"/>
      <c r="AI3643" s="201"/>
      <c r="AT3643" s="11"/>
      <c r="AU3643" s="88"/>
    </row>
    <row r="3644" spans="3:47" outlineLevel="1" x14ac:dyDescent="0.2">
      <c r="C3644" s="119" t="s">
        <v>162</v>
      </c>
      <c r="D3644" s="11"/>
      <c r="E3644" s="202" t="s">
        <v>186</v>
      </c>
      <c r="F3644" s="203"/>
      <c r="G3644" s="203"/>
      <c r="H3644" s="203"/>
      <c r="I3644" s="203"/>
      <c r="J3644" s="203"/>
      <c r="K3644" s="203"/>
      <c r="L3644" s="203"/>
      <c r="M3644" s="203"/>
      <c r="N3644" s="203"/>
      <c r="O3644" s="203"/>
      <c r="P3644" s="203"/>
      <c r="Q3644" s="204"/>
      <c r="R3644" s="205"/>
      <c r="S3644" s="205"/>
      <c r="T3644" s="205"/>
      <c r="U3644" s="205"/>
      <c r="V3644" s="205"/>
      <c r="W3644" s="205"/>
      <c r="X3644" s="205"/>
      <c r="Y3644" s="205"/>
      <c r="Z3644" s="205"/>
      <c r="AA3644" s="205"/>
      <c r="AB3644" s="205"/>
      <c r="AC3644" s="205"/>
      <c r="AD3644" s="205"/>
      <c r="AE3644" s="205"/>
      <c r="AF3644" s="205"/>
      <c r="AG3644" s="205"/>
      <c r="AH3644" s="205"/>
      <c r="AI3644" s="205"/>
      <c r="AT3644" s="11"/>
      <c r="AU3644" s="88"/>
    </row>
    <row r="3645" spans="3:47" outlineLevel="2" x14ac:dyDescent="0.2">
      <c r="C3645" s="119" t="s">
        <v>162</v>
      </c>
      <c r="D3645" s="206" t="s">
        <v>187</v>
      </c>
      <c r="E3645" t="s">
        <v>127</v>
      </c>
      <c r="AT3645" s="11"/>
      <c r="AU3645" s="88"/>
    </row>
    <row r="3646" spans="3:47" outlineLevel="2" x14ac:dyDescent="0.2">
      <c r="C3646" s="119" t="s">
        <v>162</v>
      </c>
      <c r="D3646" s="206" t="s">
        <v>187</v>
      </c>
      <c r="E3646" s="125"/>
      <c r="F3646" s="207" t="s">
        <v>5</v>
      </c>
      <c r="G3646" s="207"/>
      <c r="H3646" s="207"/>
      <c r="I3646" s="158" t="s">
        <v>57</v>
      </c>
      <c r="J3646" s="207"/>
      <c r="K3646" s="207"/>
      <c r="L3646" s="207"/>
      <c r="M3646" s="207"/>
      <c r="N3646" s="207"/>
      <c r="O3646" s="207"/>
      <c r="P3646" s="208"/>
      <c r="Q3646" s="209" t="s">
        <v>110</v>
      </c>
      <c r="R3646" s="210"/>
      <c r="S3646" s="211"/>
      <c r="T3646" s="211"/>
      <c r="U3646" s="212">
        <v>14.738670000000003</v>
      </c>
      <c r="V3646" s="212">
        <v>18.287044400000006</v>
      </c>
      <c r="W3646" s="211">
        <v>18.688557465600006</v>
      </c>
      <c r="X3646" s="212">
        <v>19.134428591308811</v>
      </c>
      <c r="Y3646" s="211">
        <v>19.566597699037608</v>
      </c>
      <c r="Z3646" s="211">
        <v>20.009682215686837</v>
      </c>
      <c r="AA3646" s="211">
        <v>20.416261259839395</v>
      </c>
      <c r="AB3646" s="211">
        <v>20.818105304199783</v>
      </c>
      <c r="AC3646" s="211">
        <v>21.227824199926463</v>
      </c>
      <c r="AD3646" s="211">
        <v>21.645571393308746</v>
      </c>
      <c r="AE3646" s="211">
        <v>22.071503298293269</v>
      </c>
      <c r="AF3646" s="211">
        <v>22.505779353305439</v>
      </c>
      <c r="AG3646" s="211">
        <v>22.948562079144011</v>
      </c>
      <c r="AH3646" s="213">
        <v>23.400017137968664</v>
      </c>
      <c r="AI3646" s="213">
        <v>23.860313393400855</v>
      </c>
      <c r="AT3646" s="11"/>
      <c r="AU3646" s="88"/>
    </row>
    <row r="3647" spans="3:47" outlineLevel="2" x14ac:dyDescent="0.2">
      <c r="C3647" s="119" t="s">
        <v>162</v>
      </c>
      <c r="D3647" s="206" t="s">
        <v>187</v>
      </c>
      <c r="E3647" s="134"/>
      <c r="F3647" s="124" t="s">
        <v>129</v>
      </c>
      <c r="G3647" s="124"/>
      <c r="H3647" s="124"/>
      <c r="I3647" s="72" t="s">
        <v>62</v>
      </c>
      <c r="J3647" s="124"/>
      <c r="K3647" s="124"/>
      <c r="L3647" s="124"/>
      <c r="M3647" s="124"/>
      <c r="N3647" s="124"/>
      <c r="O3647" s="124"/>
      <c r="P3647" s="214"/>
      <c r="Q3647" s="215" t="s">
        <v>110</v>
      </c>
      <c r="R3647" s="216"/>
      <c r="S3647" s="217"/>
      <c r="T3647" s="217"/>
      <c r="U3647" s="218">
        <v>0</v>
      </c>
      <c r="V3647" s="218">
        <v>1.1679999999999999</v>
      </c>
      <c r="W3647" s="217">
        <v>1.2334080000000001</v>
      </c>
      <c r="X3647" s="218">
        <v>1.2457420800000001</v>
      </c>
      <c r="Y3647" s="217">
        <v>1.2619367270399999</v>
      </c>
      <c r="Z3647" s="217">
        <v>1.27707996776448</v>
      </c>
      <c r="AA3647" s="217">
        <v>1.296236167280947</v>
      </c>
      <c r="AB3647" s="217">
        <v>1.3286420714629705</v>
      </c>
      <c r="AC3647" s="217">
        <v>1.3618581232495446</v>
      </c>
      <c r="AD3647" s="217">
        <v>1.3959045763307831</v>
      </c>
      <c r="AE3647" s="217">
        <v>1.4308021907390527</v>
      </c>
      <c r="AF3647" s="217">
        <v>1.466572245507529</v>
      </c>
      <c r="AG3647" s="217">
        <v>1.5032365516452171</v>
      </c>
      <c r="AH3647" s="219">
        <v>1.5408174654363473</v>
      </c>
      <c r="AI3647" s="219">
        <v>1.579337902072256</v>
      </c>
      <c r="AT3647" s="11"/>
      <c r="AU3647" s="88"/>
    </row>
    <row r="3648" spans="3:47" outlineLevel="2" x14ac:dyDescent="0.2">
      <c r="C3648" s="119" t="s">
        <v>162</v>
      </c>
      <c r="D3648" s="206" t="s">
        <v>187</v>
      </c>
      <c r="E3648" s="140"/>
      <c r="F3648" s="220" t="s">
        <v>128</v>
      </c>
      <c r="G3648" s="220"/>
      <c r="H3648" s="220"/>
      <c r="I3648" s="161" t="s">
        <v>188</v>
      </c>
      <c r="J3648" s="220"/>
      <c r="K3648" s="220"/>
      <c r="L3648" s="220"/>
      <c r="M3648" s="220"/>
      <c r="N3648" s="220"/>
      <c r="O3648" s="220"/>
      <c r="P3648" s="221"/>
      <c r="Q3648" s="222" t="s">
        <v>110</v>
      </c>
      <c r="R3648" s="223"/>
      <c r="S3648" s="224"/>
      <c r="T3648" s="224"/>
      <c r="U3648" s="225">
        <v>0</v>
      </c>
      <c r="V3648" s="225">
        <v>0</v>
      </c>
      <c r="W3648" s="224">
        <v>0</v>
      </c>
      <c r="X3648" s="225">
        <v>0</v>
      </c>
      <c r="Y3648" s="224">
        <v>0</v>
      </c>
      <c r="Z3648" s="224">
        <v>0</v>
      </c>
      <c r="AA3648" s="224">
        <v>0</v>
      </c>
      <c r="AB3648" s="224">
        <v>0</v>
      </c>
      <c r="AC3648" s="224">
        <v>0</v>
      </c>
      <c r="AD3648" s="224">
        <v>0</v>
      </c>
      <c r="AE3648" s="224">
        <v>0</v>
      </c>
      <c r="AF3648" s="224">
        <v>0</v>
      </c>
      <c r="AG3648" s="224">
        <v>0</v>
      </c>
      <c r="AH3648" s="226">
        <v>0</v>
      </c>
      <c r="AI3648" s="226">
        <v>0</v>
      </c>
      <c r="AT3648" s="11"/>
      <c r="AU3648" s="88"/>
    </row>
    <row r="3649" spans="3:47" outlineLevel="2" x14ac:dyDescent="0.2">
      <c r="C3649" s="119" t="s">
        <v>162</v>
      </c>
      <c r="D3649" s="206" t="s">
        <v>187</v>
      </c>
      <c r="E3649" t="s">
        <v>189</v>
      </c>
      <c r="F3649" s="40"/>
      <c r="G3649" s="40"/>
      <c r="H3649" s="227"/>
      <c r="I3649" s="40"/>
      <c r="J3649" s="40"/>
      <c r="K3649" s="227"/>
      <c r="L3649" s="40"/>
      <c r="M3649" s="40"/>
      <c r="N3649" s="40"/>
      <c r="O3649" s="40"/>
      <c r="P3649" s="40"/>
      <c r="Q3649" s="227"/>
      <c r="R3649" s="227"/>
      <c r="S3649" s="227"/>
      <c r="T3649" s="227"/>
      <c r="U3649" s="227"/>
      <c r="V3649" s="227"/>
      <c r="W3649" s="227"/>
      <c r="X3649" s="227"/>
      <c r="Y3649" s="227"/>
      <c r="Z3649" s="227"/>
      <c r="AA3649" s="227"/>
      <c r="AB3649" s="227"/>
      <c r="AC3649" s="227"/>
      <c r="AD3649" s="227"/>
      <c r="AE3649" s="227"/>
      <c r="AF3649" s="227"/>
      <c r="AG3649" s="227"/>
      <c r="AH3649" s="227"/>
      <c r="AI3649" s="227"/>
      <c r="AT3649" s="11"/>
      <c r="AU3649" s="88"/>
    </row>
    <row r="3650" spans="3:47" outlineLevel="2" x14ac:dyDescent="0.2">
      <c r="C3650" s="119" t="s">
        <v>162</v>
      </c>
      <c r="D3650" s="206" t="s">
        <v>187</v>
      </c>
      <c r="E3650" s="125"/>
      <c r="F3650" s="207" t="s">
        <v>5</v>
      </c>
      <c r="G3650" s="207"/>
      <c r="H3650" s="207"/>
      <c r="I3650" s="158" t="s">
        <v>57</v>
      </c>
      <c r="J3650" s="228" t="s">
        <v>152</v>
      </c>
      <c r="K3650" s="207"/>
      <c r="L3650" s="207"/>
      <c r="M3650" s="207"/>
      <c r="N3650" s="207"/>
      <c r="O3650" s="207"/>
      <c r="P3650" s="208"/>
      <c r="Q3650" s="229" t="s">
        <v>110</v>
      </c>
      <c r="R3650" s="230"/>
      <c r="S3650" s="231"/>
      <c r="T3650" s="231"/>
      <c r="U3650" s="232">
        <v>0</v>
      </c>
      <c r="V3650" s="232">
        <v>0</v>
      </c>
      <c r="W3650" s="231">
        <v>0</v>
      </c>
      <c r="X3650" s="232">
        <v>0</v>
      </c>
      <c r="Y3650" s="231">
        <v>0</v>
      </c>
      <c r="Z3650" s="231">
        <v>0</v>
      </c>
      <c r="AA3650" s="231">
        <v>0</v>
      </c>
      <c r="AB3650" s="231">
        <v>0</v>
      </c>
      <c r="AC3650" s="231">
        <v>0</v>
      </c>
      <c r="AD3650" s="231">
        <v>0</v>
      </c>
      <c r="AE3650" s="231">
        <v>0</v>
      </c>
      <c r="AF3650" s="231">
        <v>0</v>
      </c>
      <c r="AG3650" s="231">
        <v>0</v>
      </c>
      <c r="AH3650" s="233">
        <v>0</v>
      </c>
      <c r="AI3650" s="233">
        <v>0</v>
      </c>
      <c r="AT3650" s="11"/>
      <c r="AU3650" s="88"/>
    </row>
    <row r="3651" spans="3:47" outlineLevel="2" x14ac:dyDescent="0.2">
      <c r="C3651" s="119" t="s">
        <v>162</v>
      </c>
      <c r="D3651" s="206" t="s">
        <v>187</v>
      </c>
      <c r="E3651" s="134"/>
      <c r="F3651" s="124" t="s">
        <v>129</v>
      </c>
      <c r="G3651" s="124"/>
      <c r="H3651" s="124"/>
      <c r="I3651" s="72" t="s">
        <v>62</v>
      </c>
      <c r="J3651" s="234" t="s">
        <v>152</v>
      </c>
      <c r="K3651" s="124"/>
      <c r="L3651" s="124"/>
      <c r="M3651" s="124"/>
      <c r="N3651" s="124"/>
      <c r="O3651" s="124"/>
      <c r="P3651" s="214"/>
      <c r="Q3651" s="235" t="s">
        <v>110</v>
      </c>
      <c r="R3651" s="236"/>
      <c r="S3651" s="237"/>
      <c r="T3651" s="237"/>
      <c r="U3651" s="238">
        <v>0</v>
      </c>
      <c r="V3651" s="238">
        <v>0</v>
      </c>
      <c r="W3651" s="237">
        <v>0</v>
      </c>
      <c r="X3651" s="238">
        <v>0</v>
      </c>
      <c r="Y3651" s="237">
        <v>0</v>
      </c>
      <c r="Z3651" s="237">
        <v>0</v>
      </c>
      <c r="AA3651" s="237">
        <v>0</v>
      </c>
      <c r="AB3651" s="237">
        <v>0</v>
      </c>
      <c r="AC3651" s="237">
        <v>0</v>
      </c>
      <c r="AD3651" s="237">
        <v>0</v>
      </c>
      <c r="AE3651" s="237">
        <v>0</v>
      </c>
      <c r="AF3651" s="237">
        <v>0</v>
      </c>
      <c r="AG3651" s="237">
        <v>0</v>
      </c>
      <c r="AH3651" s="239">
        <v>0</v>
      </c>
      <c r="AI3651" s="239">
        <v>0</v>
      </c>
      <c r="AT3651" s="11"/>
      <c r="AU3651" s="88"/>
    </row>
    <row r="3652" spans="3:47" outlineLevel="2" x14ac:dyDescent="0.2">
      <c r="C3652" s="119" t="s">
        <v>162</v>
      </c>
      <c r="D3652" s="206" t="s">
        <v>187</v>
      </c>
      <c r="E3652" s="140"/>
      <c r="F3652" s="220" t="s">
        <v>128</v>
      </c>
      <c r="G3652" s="220"/>
      <c r="H3652" s="220"/>
      <c r="I3652" s="161" t="s">
        <v>188</v>
      </c>
      <c r="J3652" s="240" t="s">
        <v>152</v>
      </c>
      <c r="K3652" s="220"/>
      <c r="L3652" s="220"/>
      <c r="M3652" s="220"/>
      <c r="N3652" s="220"/>
      <c r="O3652" s="220"/>
      <c r="P3652" s="221"/>
      <c r="Q3652" s="241" t="s">
        <v>110</v>
      </c>
      <c r="R3652" s="242"/>
      <c r="S3652" s="243"/>
      <c r="T3652" s="243"/>
      <c r="U3652" s="244">
        <v>0</v>
      </c>
      <c r="V3652" s="244">
        <v>0</v>
      </c>
      <c r="W3652" s="243">
        <v>0</v>
      </c>
      <c r="X3652" s="244">
        <v>0</v>
      </c>
      <c r="Y3652" s="243">
        <v>0</v>
      </c>
      <c r="Z3652" s="243">
        <v>0</v>
      </c>
      <c r="AA3652" s="243">
        <v>0</v>
      </c>
      <c r="AB3652" s="243">
        <v>0</v>
      </c>
      <c r="AC3652" s="243">
        <v>0</v>
      </c>
      <c r="AD3652" s="243">
        <v>0</v>
      </c>
      <c r="AE3652" s="243">
        <v>0</v>
      </c>
      <c r="AF3652" s="243">
        <v>0</v>
      </c>
      <c r="AG3652" s="243">
        <v>0</v>
      </c>
      <c r="AH3652" s="245">
        <v>0</v>
      </c>
      <c r="AI3652" s="245">
        <v>0</v>
      </c>
      <c r="AT3652" s="11"/>
      <c r="AU3652" s="88"/>
    </row>
    <row r="3653" spans="3:47" outlineLevel="2" x14ac:dyDescent="0.2">
      <c r="AT3653" s="11"/>
      <c r="AU3653" s="88"/>
    </row>
    <row r="3654" spans="3:47" x14ac:dyDescent="0.2">
      <c r="C3654" s="116" t="s">
        <v>163</v>
      </c>
      <c r="D3654" s="67" t="s">
        <v>164</v>
      </c>
      <c r="E3654" s="67"/>
      <c r="F3654" s="67"/>
      <c r="G3654" s="67"/>
      <c r="H3654" s="102"/>
      <c r="I3654" s="67"/>
      <c r="J3654" s="67"/>
      <c r="K3654" s="102"/>
      <c r="L3654" s="67"/>
      <c r="M3654" s="67"/>
      <c r="N3654" s="67"/>
      <c r="O3654" s="67"/>
      <c r="P3654" s="67"/>
      <c r="Q3654" s="117" t="s">
        <v>110</v>
      </c>
      <c r="R3654" s="118">
        <v>0</v>
      </c>
      <c r="S3654" s="118">
        <v>0</v>
      </c>
      <c r="T3654" s="118">
        <v>0</v>
      </c>
      <c r="U3654" s="118">
        <v>219.21391348455043</v>
      </c>
      <c r="V3654" s="118">
        <v>235.74452105534303</v>
      </c>
      <c r="W3654" s="118">
        <v>242.97707955634252</v>
      </c>
      <c r="X3654" s="118">
        <v>253.6668384340021</v>
      </c>
      <c r="Y3654" s="118">
        <v>259.80235882423779</v>
      </c>
      <c r="Z3654" s="118">
        <v>265.60540468221734</v>
      </c>
      <c r="AA3654" s="118">
        <v>270.92313589646261</v>
      </c>
      <c r="AB3654" s="118">
        <v>271.58060992440312</v>
      </c>
      <c r="AC3654" s="118">
        <v>276.9944743153543</v>
      </c>
      <c r="AD3654" s="118">
        <v>282.51626314633285</v>
      </c>
      <c r="AE3654" s="118">
        <v>288.14812789108288</v>
      </c>
      <c r="AF3654" s="118">
        <v>293.89226291335513</v>
      </c>
      <c r="AG3654" s="118">
        <v>299.75090632193383</v>
      </c>
      <c r="AH3654" s="118">
        <v>305.72634084270993</v>
      </c>
      <c r="AI3654" s="118">
        <v>311.82089470813855</v>
      </c>
      <c r="AT3654" s="11"/>
      <c r="AU3654" s="88"/>
    </row>
    <row r="3655" spans="3:47" s="11" customFormat="1" outlineLevel="1" x14ac:dyDescent="0.2">
      <c r="C3655" s="119" t="s">
        <v>163</v>
      </c>
      <c r="E3655" s="120" t="s">
        <v>174</v>
      </c>
      <c r="F3655" s="121"/>
      <c r="G3655" s="121"/>
      <c r="H3655" s="121"/>
      <c r="I3655" s="121"/>
      <c r="J3655" s="121"/>
      <c r="K3655" s="121"/>
      <c r="L3655" s="121"/>
      <c r="M3655" s="121"/>
      <c r="N3655" s="121"/>
      <c r="O3655" s="121"/>
      <c r="P3655" s="121"/>
      <c r="Q3655" s="122"/>
      <c r="R3655" s="123"/>
      <c r="S3655" s="123"/>
      <c r="T3655" s="123"/>
      <c r="U3655" s="123"/>
      <c r="V3655" s="123"/>
      <c r="W3655" s="123"/>
      <c r="X3655" s="123"/>
      <c r="Y3655" s="123"/>
      <c r="Z3655" s="123"/>
      <c r="AA3655" s="123"/>
      <c r="AB3655" s="123"/>
      <c r="AC3655" s="123"/>
      <c r="AD3655" s="123"/>
      <c r="AE3655" s="123"/>
      <c r="AF3655" s="123"/>
      <c r="AG3655" s="123"/>
      <c r="AH3655" s="123"/>
      <c r="AI3655" s="123"/>
      <c r="AU3655" s="88"/>
    </row>
    <row r="3656" spans="3:47" s="11" customFormat="1" outlineLevel="2" x14ac:dyDescent="0.2">
      <c r="C3656" s="119" t="s">
        <v>163</v>
      </c>
      <c r="E3656" s="124" t="s">
        <v>175</v>
      </c>
      <c r="U3656" s="25" t="s">
        <v>87</v>
      </c>
      <c r="V3656" s="25"/>
      <c r="W3656" s="25" t="s">
        <v>88</v>
      </c>
      <c r="X3656" s="25" t="s">
        <v>89</v>
      </c>
      <c r="AU3656" s="88"/>
    </row>
    <row r="3657" spans="3:47" s="11" customFormat="1" outlineLevel="2" x14ac:dyDescent="0.2">
      <c r="C3657" s="119" t="s">
        <v>163</v>
      </c>
      <c r="E3657" s="125"/>
      <c r="F3657" s="126" t="s">
        <v>209</v>
      </c>
      <c r="G3657" s="127"/>
      <c r="H3657" s="127"/>
      <c r="I3657" s="127"/>
      <c r="J3657" s="127"/>
      <c r="K3657" s="127"/>
      <c r="L3657" s="127"/>
      <c r="M3657" s="127"/>
      <c r="N3657" s="127"/>
      <c r="O3657" s="127"/>
      <c r="P3657" s="127"/>
      <c r="Q3657" s="128" t="s">
        <v>110</v>
      </c>
      <c r="R3657" s="129"/>
      <c r="S3657" s="130"/>
      <c r="T3657" s="130"/>
      <c r="U3657" s="131">
        <v>74.779295199231512</v>
      </c>
      <c r="V3657" s="131">
        <v>84.35104498473315</v>
      </c>
      <c r="W3657" s="132">
        <v>86.375470064366752</v>
      </c>
      <c r="X3657" s="131">
        <v>88.534856815975928</v>
      </c>
      <c r="Y3657" s="130">
        <v>90.659693379559357</v>
      </c>
      <c r="Z3657" s="130">
        <v>92.83552602066878</v>
      </c>
      <c r="AA3657" s="130">
        <v>94.692236541082153</v>
      </c>
      <c r="AB3657" s="130">
        <v>96.586081271903794</v>
      </c>
      <c r="AC3657" s="130">
        <v>98.517802897341866</v>
      </c>
      <c r="AD3657" s="130">
        <v>100.48815895528871</v>
      </c>
      <c r="AE3657" s="130">
        <v>102.49792213439449</v>
      </c>
      <c r="AF3657" s="130">
        <v>104.54788057708238</v>
      </c>
      <c r="AG3657" s="130">
        <v>106.63883818862404</v>
      </c>
      <c r="AH3657" s="133">
        <v>108.77161495239652</v>
      </c>
      <c r="AI3657" s="133">
        <v>110.94704725144445</v>
      </c>
      <c r="AK3657" s="91"/>
      <c r="AU3657" s="88"/>
    </row>
    <row r="3658" spans="3:47" s="11" customFormat="1" outlineLevel="2" x14ac:dyDescent="0.2">
      <c r="C3658" s="119" t="s">
        <v>163</v>
      </c>
      <c r="E3658" s="134"/>
      <c r="F3658" s="36" t="s">
        <v>31</v>
      </c>
      <c r="Q3658" s="135" t="s">
        <v>110</v>
      </c>
      <c r="R3658" s="136"/>
      <c r="S3658" s="88"/>
      <c r="T3658" s="88"/>
      <c r="U3658" s="137">
        <v>10.952724318998232</v>
      </c>
      <c r="V3658" s="137">
        <v>13.19803280439287</v>
      </c>
      <c r="W3658" s="138">
        <v>14.548191560282261</v>
      </c>
      <c r="X3658" s="137">
        <v>14.908986710977263</v>
      </c>
      <c r="Y3658" s="88">
        <v>15.262329696027425</v>
      </c>
      <c r="Z3658" s="88">
        <v>15.605732114188045</v>
      </c>
      <c r="AA3658" s="88">
        <v>15.917846756471807</v>
      </c>
      <c r="AB3658" s="88">
        <v>16.236203691601244</v>
      </c>
      <c r="AC3658" s="88">
        <v>16.56092776543327</v>
      </c>
      <c r="AD3658" s="88">
        <v>16.892146320741936</v>
      </c>
      <c r="AE3658" s="88">
        <v>17.229989247156777</v>
      </c>
      <c r="AF3658" s="88">
        <v>17.574589032099912</v>
      </c>
      <c r="AG3658" s="88">
        <v>17.926080812741912</v>
      </c>
      <c r="AH3658" s="139">
        <v>18.284602428996749</v>
      </c>
      <c r="AI3658" s="139">
        <v>18.650294477576683</v>
      </c>
      <c r="AU3658" s="88"/>
    </row>
    <row r="3659" spans="3:47" s="11" customFormat="1" outlineLevel="2" x14ac:dyDescent="0.2">
      <c r="C3659" s="119" t="s">
        <v>163</v>
      </c>
      <c r="E3659" s="134"/>
      <c r="F3659" s="36" t="s">
        <v>28</v>
      </c>
      <c r="Q3659" s="135" t="s">
        <v>110</v>
      </c>
      <c r="R3659" s="136"/>
      <c r="S3659" s="88"/>
      <c r="T3659" s="88"/>
      <c r="U3659" s="137">
        <v>0</v>
      </c>
      <c r="V3659" s="137">
        <v>0</v>
      </c>
      <c r="W3659" s="138">
        <v>0</v>
      </c>
      <c r="X3659" s="137">
        <v>0</v>
      </c>
      <c r="Y3659" s="88">
        <v>0</v>
      </c>
      <c r="Z3659" s="88">
        <v>0</v>
      </c>
      <c r="AA3659" s="88">
        <v>0</v>
      </c>
      <c r="AB3659" s="88">
        <v>0</v>
      </c>
      <c r="AC3659" s="88">
        <v>0</v>
      </c>
      <c r="AD3659" s="88">
        <v>0</v>
      </c>
      <c r="AE3659" s="88">
        <v>0</v>
      </c>
      <c r="AF3659" s="88">
        <v>0</v>
      </c>
      <c r="AG3659" s="88">
        <v>0</v>
      </c>
      <c r="AH3659" s="139">
        <v>0</v>
      </c>
      <c r="AI3659" s="139">
        <v>0</v>
      </c>
      <c r="AU3659" s="88"/>
    </row>
    <row r="3660" spans="3:47" s="11" customFormat="1" outlineLevel="2" x14ac:dyDescent="0.2">
      <c r="C3660" s="119" t="s">
        <v>163</v>
      </c>
      <c r="E3660" s="134"/>
      <c r="F3660" s="36" t="s">
        <v>210</v>
      </c>
      <c r="Q3660" s="135" t="s">
        <v>110</v>
      </c>
      <c r="R3660" s="136"/>
      <c r="S3660" s="88"/>
      <c r="T3660" s="88"/>
      <c r="U3660" s="137">
        <v>19.870673133081983</v>
      </c>
      <c r="V3660" s="137">
        <v>20.577895556914942</v>
      </c>
      <c r="W3660" s="138">
        <v>21.154911331776582</v>
      </c>
      <c r="X3660" s="137">
        <v>21.735671438384223</v>
      </c>
      <c r="Y3660" s="88">
        <v>22.260874443778896</v>
      </c>
      <c r="Z3660" s="88">
        <v>22.729946818493524</v>
      </c>
      <c r="AA3660" s="88">
        <v>23.181067113386352</v>
      </c>
      <c r="AB3660" s="88">
        <v>23.641140773726502</v>
      </c>
      <c r="AC3660" s="88">
        <v>24.110345496580013</v>
      </c>
      <c r="AD3660" s="88">
        <v>24.588862505759096</v>
      </c>
      <c r="AE3660" s="88">
        <v>25.076876621817306</v>
      </c>
      <c r="AF3660" s="88">
        <v>25.574576333433921</v>
      </c>
      <c r="AG3660" s="88">
        <v>26.082153870215087</v>
      </c>
      <c r="AH3660" s="139">
        <v>26.599805276939819</v>
      </c>
      <c r="AI3660" s="139">
        <v>27.127730489279589</v>
      </c>
      <c r="AU3660" s="88"/>
    </row>
    <row r="3661" spans="3:47" s="11" customFormat="1" outlineLevel="2" x14ac:dyDescent="0.2">
      <c r="C3661" s="119" t="s">
        <v>163</v>
      </c>
      <c r="E3661" s="134"/>
      <c r="F3661" s="36" t="s">
        <v>211</v>
      </c>
      <c r="Q3661" s="135" t="s">
        <v>110</v>
      </c>
      <c r="R3661" s="136"/>
      <c r="S3661" s="88"/>
      <c r="T3661" s="88"/>
      <c r="U3661" s="137">
        <v>54.31297294613271</v>
      </c>
      <c r="V3661" s="137">
        <v>56.241083485720424</v>
      </c>
      <c r="W3661" s="138">
        <v>57.815833823320595</v>
      </c>
      <c r="X3661" s="137">
        <v>59.399987670079582</v>
      </c>
      <c r="Y3661" s="88">
        <v>60.843407370462529</v>
      </c>
      <c r="Z3661" s="88">
        <v>62.127203265979297</v>
      </c>
      <c r="AA3661" s="88">
        <v>63.363534610972287</v>
      </c>
      <c r="AB3661" s="88">
        <v>64.624468949730641</v>
      </c>
      <c r="AC3661" s="88">
        <v>65.910495881830286</v>
      </c>
      <c r="AD3661" s="88">
        <v>67.222114749878713</v>
      </c>
      <c r="AE3661" s="88">
        <v>68.559834833401297</v>
      </c>
      <c r="AF3661" s="88">
        <v>69.924175546585985</v>
      </c>
      <c r="AG3661" s="88">
        <v>71.315666639963055</v>
      </c>
      <c r="AH3661" s="139">
        <v>72.734848406098322</v>
      </c>
      <c r="AI3661" s="139">
        <v>74.182271889379678</v>
      </c>
      <c r="AU3661" s="88"/>
    </row>
    <row r="3662" spans="3:47" s="11" customFormat="1" outlineLevel="2" x14ac:dyDescent="0.2">
      <c r="C3662" s="119" t="s">
        <v>163</v>
      </c>
      <c r="E3662" s="134"/>
      <c r="F3662" s="36" t="s">
        <v>212</v>
      </c>
      <c r="Q3662" s="135" t="s">
        <v>110</v>
      </c>
      <c r="R3662" s="136"/>
      <c r="S3662" s="88"/>
      <c r="T3662" s="88"/>
      <c r="U3662" s="137">
        <v>11.112265615913005</v>
      </c>
      <c r="V3662" s="137">
        <v>11.514883602668379</v>
      </c>
      <c r="W3662" s="138">
        <v>11.841045772442412</v>
      </c>
      <c r="X3662" s="137">
        <v>12.170497401539428</v>
      </c>
      <c r="Y3662" s="88">
        <v>12.465701484596559</v>
      </c>
      <c r="Z3662" s="88">
        <v>12.725889495918693</v>
      </c>
      <c r="AA3662" s="88">
        <v>12.978187952590092</v>
      </c>
      <c r="AB3662" s="88">
        <v>13.235488378770906</v>
      </c>
      <c r="AC3662" s="88">
        <v>13.497889941532165</v>
      </c>
      <c r="AD3662" s="88">
        <v>13.765493773992061</v>
      </c>
      <c r="AE3662" s="88">
        <v>14.038403014294028</v>
      </c>
      <c r="AF3662" s="88">
        <v>14.316722845357578</v>
      </c>
      <c r="AG3662" s="88">
        <v>14.600560535417225</v>
      </c>
      <c r="AH3662" s="139">
        <v>14.890025479365111</v>
      </c>
      <c r="AI3662" s="139">
        <v>15.185229240913287</v>
      </c>
      <c r="AU3662" s="88"/>
    </row>
    <row r="3663" spans="3:47" s="11" customFormat="1" outlineLevel="2" x14ac:dyDescent="0.2">
      <c r="C3663" s="119" t="s">
        <v>163</v>
      </c>
      <c r="E3663" s="134"/>
      <c r="F3663" s="36" t="s">
        <v>213</v>
      </c>
      <c r="Q3663" s="135" t="s">
        <v>110</v>
      </c>
      <c r="R3663" s="136"/>
      <c r="S3663" s="88"/>
      <c r="T3663" s="88"/>
      <c r="U3663" s="137">
        <v>11.969542325372123</v>
      </c>
      <c r="V3663" s="137">
        <v>12.394461077922834</v>
      </c>
      <c r="W3663" s="138">
        <v>12.741505988104674</v>
      </c>
      <c r="X3663" s="137">
        <v>13.090623252178743</v>
      </c>
      <c r="Y3663" s="88">
        <v>13.408725397206689</v>
      </c>
      <c r="Z3663" s="88">
        <v>13.691649503087753</v>
      </c>
      <c r="AA3663" s="88">
        <v>13.964113328199199</v>
      </c>
      <c r="AB3663" s="88">
        <v>14.241999183430362</v>
      </c>
      <c r="AC3663" s="88">
        <v>14.525414967180627</v>
      </c>
      <c r="AD3663" s="88">
        <v>14.814470725027522</v>
      </c>
      <c r="AE3663" s="88">
        <v>15.10927869245557</v>
      </c>
      <c r="AF3663" s="88">
        <v>15.409953338435436</v>
      </c>
      <c r="AG3663" s="88">
        <v>15.716611409870302</v>
      </c>
      <c r="AH3663" s="139">
        <v>16.029371976926722</v>
      </c>
      <c r="AI3663" s="139">
        <v>16.348356479267565</v>
      </c>
      <c r="AU3663" s="88"/>
    </row>
    <row r="3664" spans="3:47" s="11" customFormat="1" outlineLevel="2" x14ac:dyDescent="0.2">
      <c r="C3664" s="119" t="s">
        <v>163</v>
      </c>
      <c r="E3664" s="134"/>
      <c r="F3664" s="36" t="s">
        <v>214</v>
      </c>
      <c r="Q3664" s="135" t="s">
        <v>110</v>
      </c>
      <c r="R3664" s="136"/>
      <c r="S3664" s="88"/>
      <c r="T3664" s="88"/>
      <c r="U3664" s="137">
        <v>17.149558566381973</v>
      </c>
      <c r="V3664" s="137">
        <v>17.723363874581452</v>
      </c>
      <c r="W3664" s="138">
        <v>18.20354018892483</v>
      </c>
      <c r="X3664" s="137">
        <v>18.680849679797657</v>
      </c>
      <c r="Y3664" s="88">
        <v>19.126484598724204</v>
      </c>
      <c r="Z3664" s="88">
        <v>19.542198931239515</v>
      </c>
      <c r="AA3664" s="88">
        <v>19.931441168261177</v>
      </c>
      <c r="AB3664" s="88">
        <v>20.328436346475115</v>
      </c>
      <c r="AC3664" s="88">
        <v>20.733338889249126</v>
      </c>
      <c r="AD3664" s="88">
        <v>21.146306295761331</v>
      </c>
      <c r="AE3664" s="88">
        <v>21.567499202264269</v>
      </c>
      <c r="AF3664" s="88">
        <v>21.997081444569272</v>
      </c>
      <c r="AG3664" s="88">
        <v>22.435220121775377</v>
      </c>
      <c r="AH3664" s="139">
        <v>22.882085661267631</v>
      </c>
      <c r="AI3664" s="139">
        <v>23.337851885009997</v>
      </c>
      <c r="AU3664" s="88"/>
    </row>
    <row r="3665" spans="3:47" s="11" customFormat="1" outlineLevel="2" x14ac:dyDescent="0.2">
      <c r="C3665" s="119" t="s">
        <v>163</v>
      </c>
      <c r="E3665" s="134"/>
      <c r="F3665" s="36" t="s">
        <v>215</v>
      </c>
      <c r="Q3665" s="135" t="s">
        <v>110</v>
      </c>
      <c r="R3665" s="136"/>
      <c r="S3665" s="88"/>
      <c r="T3665" s="88"/>
      <c r="U3665" s="137">
        <v>19.06688137943889</v>
      </c>
      <c r="V3665" s="137">
        <v>19.743755668408973</v>
      </c>
      <c r="W3665" s="138">
        <v>20.296580827124423</v>
      </c>
      <c r="X3665" s="137">
        <v>20.852707141787633</v>
      </c>
      <c r="Y3665" s="88">
        <v>21.359427925333076</v>
      </c>
      <c r="Z3665" s="88">
        <v>21.810111854557608</v>
      </c>
      <c r="AA3665" s="88">
        <v>22.244133080463303</v>
      </c>
      <c r="AB3665" s="88">
        <v>22.686791328764524</v>
      </c>
      <c r="AC3665" s="88">
        <v>23.138258476206939</v>
      </c>
      <c r="AD3665" s="88">
        <v>23.598709819883457</v>
      </c>
      <c r="AE3665" s="88">
        <v>24.068324145299137</v>
      </c>
      <c r="AF3665" s="88">
        <v>24.547283795790591</v>
      </c>
      <c r="AG3665" s="88">
        <v>25.035774743326826</v>
      </c>
      <c r="AH3665" s="139">
        <v>25.53398666071903</v>
      </c>
      <c r="AI3665" s="139">
        <v>26.042112995267338</v>
      </c>
      <c r="AU3665" s="88"/>
    </row>
    <row r="3666" spans="3:47" s="11" customFormat="1" outlineLevel="2" x14ac:dyDescent="0.2">
      <c r="C3666" s="119" t="s">
        <v>163</v>
      </c>
      <c r="E3666" s="134"/>
      <c r="F3666" s="36" t="s">
        <v>216</v>
      </c>
      <c r="Q3666" s="135" t="s">
        <v>110</v>
      </c>
      <c r="R3666" s="136"/>
      <c r="S3666" s="88"/>
      <c r="T3666" s="88"/>
      <c r="U3666" s="137">
        <v>0</v>
      </c>
      <c r="V3666" s="137">
        <v>0</v>
      </c>
      <c r="W3666" s="138">
        <v>0</v>
      </c>
      <c r="X3666" s="137">
        <v>0</v>
      </c>
      <c r="Y3666" s="88">
        <v>0</v>
      </c>
      <c r="Z3666" s="88">
        <v>0</v>
      </c>
      <c r="AA3666" s="88">
        <v>0</v>
      </c>
      <c r="AB3666" s="88">
        <v>0</v>
      </c>
      <c r="AC3666" s="88">
        <v>0</v>
      </c>
      <c r="AD3666" s="88">
        <v>0</v>
      </c>
      <c r="AE3666" s="88">
        <v>0</v>
      </c>
      <c r="AF3666" s="88">
        <v>0</v>
      </c>
      <c r="AG3666" s="88">
        <v>0</v>
      </c>
      <c r="AH3666" s="139">
        <v>0</v>
      </c>
      <c r="AI3666" s="139">
        <v>0</v>
      </c>
      <c r="AU3666" s="88"/>
    </row>
    <row r="3667" spans="3:47" s="11" customFormat="1" outlineLevel="2" x14ac:dyDescent="0.2">
      <c r="C3667" s="119" t="s">
        <v>163</v>
      </c>
      <c r="E3667" s="134"/>
      <c r="F3667" s="36" t="s">
        <v>33</v>
      </c>
      <c r="Q3667" s="135" t="s">
        <v>110</v>
      </c>
      <c r="R3667" s="136"/>
      <c r="S3667" s="88"/>
      <c r="T3667" s="88"/>
      <c r="U3667" s="137">
        <v>0</v>
      </c>
      <c r="V3667" s="137">
        <v>0</v>
      </c>
      <c r="W3667" s="138">
        <v>0</v>
      </c>
      <c r="X3667" s="137">
        <v>0</v>
      </c>
      <c r="Y3667" s="88">
        <v>0</v>
      </c>
      <c r="Z3667" s="88">
        <v>0</v>
      </c>
      <c r="AA3667" s="88">
        <v>0</v>
      </c>
      <c r="AB3667" s="88">
        <v>0</v>
      </c>
      <c r="AC3667" s="88">
        <v>0</v>
      </c>
      <c r="AD3667" s="88">
        <v>0</v>
      </c>
      <c r="AE3667" s="88">
        <v>0</v>
      </c>
      <c r="AF3667" s="88">
        <v>0</v>
      </c>
      <c r="AG3667" s="88">
        <v>0</v>
      </c>
      <c r="AH3667" s="139">
        <v>0</v>
      </c>
      <c r="AI3667" s="139">
        <v>0</v>
      </c>
      <c r="AU3667" s="88"/>
    </row>
    <row r="3668" spans="3:47" s="11" customFormat="1" outlineLevel="2" x14ac:dyDescent="0.2">
      <c r="C3668" s="119" t="s">
        <v>163</v>
      </c>
      <c r="E3668" s="134"/>
      <c r="F3668" s="36" t="s">
        <v>34</v>
      </c>
      <c r="Q3668" s="135" t="s">
        <v>110</v>
      </c>
      <c r="R3668" s="136"/>
      <c r="S3668" s="88"/>
      <c r="T3668" s="88"/>
      <c r="U3668" s="137">
        <v>0</v>
      </c>
      <c r="V3668" s="137">
        <v>0</v>
      </c>
      <c r="W3668" s="138">
        <v>0</v>
      </c>
      <c r="X3668" s="137">
        <v>0</v>
      </c>
      <c r="Y3668" s="88">
        <v>0</v>
      </c>
      <c r="Z3668" s="88">
        <v>0</v>
      </c>
      <c r="AA3668" s="88">
        <v>0</v>
      </c>
      <c r="AB3668" s="88">
        <v>0</v>
      </c>
      <c r="AC3668" s="88">
        <v>0</v>
      </c>
      <c r="AD3668" s="88">
        <v>0</v>
      </c>
      <c r="AE3668" s="88">
        <v>0</v>
      </c>
      <c r="AF3668" s="88">
        <v>0</v>
      </c>
      <c r="AG3668" s="88">
        <v>0</v>
      </c>
      <c r="AH3668" s="139">
        <v>0</v>
      </c>
      <c r="AI3668" s="139">
        <v>0</v>
      </c>
      <c r="AU3668" s="88"/>
    </row>
    <row r="3669" spans="3:47" s="11" customFormat="1" outlineLevel="2" x14ac:dyDescent="0.2">
      <c r="C3669" s="119" t="s">
        <v>163</v>
      </c>
      <c r="E3669" s="134"/>
      <c r="F3669" s="36" t="s">
        <v>217</v>
      </c>
      <c r="Q3669" s="135" t="s">
        <v>110</v>
      </c>
      <c r="R3669" s="136"/>
      <c r="S3669" s="88"/>
      <c r="T3669" s="88"/>
      <c r="U3669" s="137">
        <v>0</v>
      </c>
      <c r="V3669" s="137">
        <v>0</v>
      </c>
      <c r="W3669" s="138">
        <v>0</v>
      </c>
      <c r="X3669" s="137">
        <v>0</v>
      </c>
      <c r="Y3669" s="88">
        <v>0</v>
      </c>
      <c r="Z3669" s="88">
        <v>0</v>
      </c>
      <c r="AA3669" s="88">
        <v>0</v>
      </c>
      <c r="AB3669" s="88">
        <v>0</v>
      </c>
      <c r="AC3669" s="88">
        <v>0</v>
      </c>
      <c r="AD3669" s="88">
        <v>0</v>
      </c>
      <c r="AE3669" s="88">
        <v>0</v>
      </c>
      <c r="AF3669" s="88">
        <v>0</v>
      </c>
      <c r="AG3669" s="88">
        <v>0</v>
      </c>
      <c r="AH3669" s="139">
        <v>0</v>
      </c>
      <c r="AI3669" s="139">
        <v>0</v>
      </c>
      <c r="AU3669" s="88"/>
    </row>
    <row r="3670" spans="3:47" s="11" customFormat="1" outlineLevel="2" x14ac:dyDescent="0.2">
      <c r="C3670" s="119" t="s">
        <v>163</v>
      </c>
      <c r="E3670" s="134"/>
      <c r="F3670" s="36" t="s">
        <v>152</v>
      </c>
      <c r="Q3670" s="135" t="s">
        <v>110</v>
      </c>
      <c r="R3670" s="136"/>
      <c r="S3670" s="88"/>
      <c r="T3670" s="88"/>
      <c r="U3670" s="137">
        <v>0</v>
      </c>
      <c r="V3670" s="137">
        <v>0</v>
      </c>
      <c r="W3670" s="138">
        <v>0</v>
      </c>
      <c r="X3670" s="137">
        <v>0</v>
      </c>
      <c r="Y3670" s="88">
        <v>0</v>
      </c>
      <c r="Z3670" s="88">
        <v>0</v>
      </c>
      <c r="AA3670" s="88">
        <v>0</v>
      </c>
      <c r="AB3670" s="88">
        <v>0</v>
      </c>
      <c r="AC3670" s="88">
        <v>0</v>
      </c>
      <c r="AD3670" s="88">
        <v>0</v>
      </c>
      <c r="AE3670" s="88">
        <v>0</v>
      </c>
      <c r="AF3670" s="88">
        <v>0</v>
      </c>
      <c r="AG3670" s="88">
        <v>0</v>
      </c>
      <c r="AH3670" s="139">
        <v>0</v>
      </c>
      <c r="AI3670" s="139">
        <v>0</v>
      </c>
      <c r="AU3670" s="88"/>
    </row>
    <row r="3671" spans="3:47" s="11" customFormat="1" outlineLevel="2" x14ac:dyDescent="0.2">
      <c r="C3671" s="119" t="s">
        <v>163</v>
      </c>
      <c r="E3671" s="140"/>
      <c r="F3671" s="141" t="s">
        <v>152</v>
      </c>
      <c r="G3671" s="142"/>
      <c r="H3671" s="142"/>
      <c r="I3671" s="142"/>
      <c r="J3671" s="142"/>
      <c r="K3671" s="142"/>
      <c r="L3671" s="142"/>
      <c r="M3671" s="142"/>
      <c r="N3671" s="142"/>
      <c r="O3671" s="142"/>
      <c r="P3671" s="142"/>
      <c r="Q3671" s="143" t="s">
        <v>110</v>
      </c>
      <c r="R3671" s="144"/>
      <c r="S3671" s="145"/>
      <c r="T3671" s="145"/>
      <c r="U3671" s="146">
        <v>0</v>
      </c>
      <c r="V3671" s="146">
        <v>0</v>
      </c>
      <c r="W3671" s="147">
        <v>0</v>
      </c>
      <c r="X3671" s="146">
        <v>0</v>
      </c>
      <c r="Y3671" s="145">
        <v>0</v>
      </c>
      <c r="Z3671" s="145">
        <v>0</v>
      </c>
      <c r="AA3671" s="145">
        <v>0</v>
      </c>
      <c r="AB3671" s="145">
        <v>0</v>
      </c>
      <c r="AC3671" s="145">
        <v>0</v>
      </c>
      <c r="AD3671" s="145">
        <v>0</v>
      </c>
      <c r="AE3671" s="145">
        <v>0</v>
      </c>
      <c r="AF3671" s="145">
        <v>0</v>
      </c>
      <c r="AG3671" s="145">
        <v>0</v>
      </c>
      <c r="AH3671" s="148">
        <v>0</v>
      </c>
      <c r="AI3671" s="148">
        <v>0</v>
      </c>
      <c r="AU3671" s="88"/>
    </row>
    <row r="3672" spans="3:47" s="11" customFormat="1" outlineLevel="2" x14ac:dyDescent="0.2">
      <c r="C3672" s="119" t="s">
        <v>163</v>
      </c>
      <c r="F3672" s="149"/>
      <c r="G3672" s="149"/>
      <c r="H3672" s="149"/>
      <c r="I3672" s="149"/>
      <c r="J3672" s="149"/>
      <c r="K3672" s="149"/>
      <c r="L3672" s="149"/>
      <c r="M3672" s="149"/>
      <c r="N3672" s="149"/>
      <c r="O3672" s="149"/>
      <c r="P3672" s="149" t="s">
        <v>175</v>
      </c>
      <c r="Q3672" s="16" t="s">
        <v>110</v>
      </c>
      <c r="R3672" s="150"/>
      <c r="S3672" s="150"/>
      <c r="T3672" s="150"/>
      <c r="U3672" s="150">
        <v>219.21391348455043</v>
      </c>
      <c r="V3672" s="150">
        <v>235.74452105534303</v>
      </c>
      <c r="W3672" s="150">
        <v>242.97707955634252</v>
      </c>
      <c r="X3672" s="150">
        <v>249.37418011072043</v>
      </c>
      <c r="Y3672" s="150">
        <v>255.38664429568874</v>
      </c>
      <c r="Z3672" s="150">
        <v>261.06825800413321</v>
      </c>
      <c r="AA3672" s="150">
        <v>266.27256055142641</v>
      </c>
      <c r="AB3672" s="150">
        <v>271.58060992440306</v>
      </c>
      <c r="AC3672" s="150">
        <v>276.9944743153543</v>
      </c>
      <c r="AD3672" s="150">
        <v>282.51626314633285</v>
      </c>
      <c r="AE3672" s="150">
        <v>288.14812789108288</v>
      </c>
      <c r="AF3672" s="150">
        <v>293.89226291335507</v>
      </c>
      <c r="AG3672" s="150">
        <v>299.75090632193383</v>
      </c>
      <c r="AH3672" s="150">
        <v>305.72634084270993</v>
      </c>
      <c r="AI3672" s="150">
        <v>311.82089470813861</v>
      </c>
      <c r="AU3672" s="88"/>
    </row>
    <row r="3673" spans="3:47" s="11" customFormat="1" outlineLevel="2" x14ac:dyDescent="0.2">
      <c r="C3673" s="119" t="s">
        <v>163</v>
      </c>
      <c r="E3673" s="124" t="s">
        <v>176</v>
      </c>
      <c r="AU3673" s="88"/>
    </row>
    <row r="3674" spans="3:47" s="11" customFormat="1" outlineLevel="2" x14ac:dyDescent="0.2">
      <c r="C3674" s="119" t="s">
        <v>163</v>
      </c>
      <c r="E3674" s="151" t="s">
        <v>209</v>
      </c>
      <c r="F3674" s="127"/>
      <c r="G3674" s="127"/>
      <c r="H3674" s="127"/>
      <c r="I3674" s="127"/>
      <c r="J3674" s="127"/>
      <c r="K3674" s="127"/>
      <c r="L3674" s="127"/>
      <c r="M3674" s="127"/>
      <c r="N3674" s="127"/>
      <c r="O3674" s="127"/>
      <c r="P3674" s="152"/>
      <c r="Q3674" s="128" t="s">
        <v>110</v>
      </c>
      <c r="R3674" s="129"/>
      <c r="S3674" s="130"/>
      <c r="T3674" s="130"/>
      <c r="U3674" s="131">
        <v>0</v>
      </c>
      <c r="V3674" s="131">
        <v>0</v>
      </c>
      <c r="W3674" s="132">
        <v>0</v>
      </c>
      <c r="X3674" s="131">
        <v>0</v>
      </c>
      <c r="Y3674" s="130">
        <v>0</v>
      </c>
      <c r="Z3674" s="130">
        <v>0</v>
      </c>
      <c r="AA3674" s="130">
        <v>0</v>
      </c>
      <c r="AB3674" s="130">
        <v>0</v>
      </c>
      <c r="AC3674" s="130">
        <v>0</v>
      </c>
      <c r="AD3674" s="130">
        <v>0</v>
      </c>
      <c r="AE3674" s="130">
        <v>0</v>
      </c>
      <c r="AF3674" s="130">
        <v>0</v>
      </c>
      <c r="AG3674" s="130">
        <v>0</v>
      </c>
      <c r="AH3674" s="133">
        <v>0</v>
      </c>
      <c r="AI3674" s="133">
        <v>0</v>
      </c>
      <c r="AU3674" s="88"/>
    </row>
    <row r="3675" spans="3:47" s="11" customFormat="1" outlineLevel="2" x14ac:dyDescent="0.2">
      <c r="C3675" s="119" t="s">
        <v>163</v>
      </c>
      <c r="E3675" s="153" t="s">
        <v>31</v>
      </c>
      <c r="P3675" s="149"/>
      <c r="Q3675" s="135" t="s">
        <v>110</v>
      </c>
      <c r="R3675" s="136"/>
      <c r="S3675" s="88"/>
      <c r="T3675" s="88"/>
      <c r="U3675" s="137">
        <v>0</v>
      </c>
      <c r="V3675" s="137">
        <v>0</v>
      </c>
      <c r="W3675" s="138">
        <v>0</v>
      </c>
      <c r="X3675" s="137">
        <v>0</v>
      </c>
      <c r="Y3675" s="88">
        <v>0</v>
      </c>
      <c r="Z3675" s="88">
        <v>0</v>
      </c>
      <c r="AA3675" s="88">
        <v>0</v>
      </c>
      <c r="AB3675" s="88">
        <v>0</v>
      </c>
      <c r="AC3675" s="88">
        <v>0</v>
      </c>
      <c r="AD3675" s="88">
        <v>0</v>
      </c>
      <c r="AE3675" s="88">
        <v>0</v>
      </c>
      <c r="AF3675" s="88">
        <v>0</v>
      </c>
      <c r="AG3675" s="88">
        <v>0</v>
      </c>
      <c r="AH3675" s="139">
        <v>0</v>
      </c>
      <c r="AI3675" s="139">
        <v>0</v>
      </c>
      <c r="AU3675" s="88"/>
    </row>
    <row r="3676" spans="3:47" s="11" customFormat="1" outlineLevel="2" x14ac:dyDescent="0.2">
      <c r="C3676" s="119" t="s">
        <v>163</v>
      </c>
      <c r="E3676" s="153" t="s">
        <v>28</v>
      </c>
      <c r="P3676" s="149"/>
      <c r="Q3676" s="135" t="s">
        <v>110</v>
      </c>
      <c r="R3676" s="136"/>
      <c r="S3676" s="88"/>
      <c r="T3676" s="88"/>
      <c r="U3676" s="137">
        <v>0</v>
      </c>
      <c r="V3676" s="137">
        <v>0</v>
      </c>
      <c r="W3676" s="138">
        <v>0</v>
      </c>
      <c r="X3676" s="137">
        <v>0</v>
      </c>
      <c r="Y3676" s="88">
        <v>0</v>
      </c>
      <c r="Z3676" s="88">
        <v>0</v>
      </c>
      <c r="AA3676" s="88">
        <v>0</v>
      </c>
      <c r="AB3676" s="88">
        <v>0</v>
      </c>
      <c r="AC3676" s="88">
        <v>0</v>
      </c>
      <c r="AD3676" s="88">
        <v>0</v>
      </c>
      <c r="AE3676" s="88">
        <v>0</v>
      </c>
      <c r="AF3676" s="88">
        <v>0</v>
      </c>
      <c r="AG3676" s="88">
        <v>0</v>
      </c>
      <c r="AH3676" s="139">
        <v>0</v>
      </c>
      <c r="AI3676" s="139">
        <v>0</v>
      </c>
      <c r="AU3676" s="88"/>
    </row>
    <row r="3677" spans="3:47" s="11" customFormat="1" outlineLevel="2" x14ac:dyDescent="0.2">
      <c r="C3677" s="119" t="s">
        <v>163</v>
      </c>
      <c r="E3677" s="153" t="s">
        <v>210</v>
      </c>
      <c r="P3677" s="149"/>
      <c r="Q3677" s="135" t="s">
        <v>110</v>
      </c>
      <c r="R3677" s="136"/>
      <c r="S3677" s="88"/>
      <c r="T3677" s="88"/>
      <c r="U3677" s="137">
        <v>0</v>
      </c>
      <c r="V3677" s="137">
        <v>0</v>
      </c>
      <c r="W3677" s="138">
        <v>0</v>
      </c>
      <c r="X3677" s="137">
        <v>0</v>
      </c>
      <c r="Y3677" s="88">
        <v>0</v>
      </c>
      <c r="Z3677" s="88">
        <v>0</v>
      </c>
      <c r="AA3677" s="88">
        <v>0</v>
      </c>
      <c r="AB3677" s="88">
        <v>0</v>
      </c>
      <c r="AC3677" s="88">
        <v>0</v>
      </c>
      <c r="AD3677" s="88">
        <v>0</v>
      </c>
      <c r="AE3677" s="88">
        <v>0</v>
      </c>
      <c r="AF3677" s="88">
        <v>0</v>
      </c>
      <c r="AG3677" s="88">
        <v>0</v>
      </c>
      <c r="AH3677" s="139">
        <v>0</v>
      </c>
      <c r="AI3677" s="139">
        <v>0</v>
      </c>
      <c r="AU3677" s="88"/>
    </row>
    <row r="3678" spans="3:47" s="11" customFormat="1" outlineLevel="2" x14ac:dyDescent="0.2">
      <c r="C3678" s="119" t="s">
        <v>163</v>
      </c>
      <c r="E3678" s="153" t="s">
        <v>211</v>
      </c>
      <c r="P3678" s="149"/>
      <c r="Q3678" s="135" t="s">
        <v>110</v>
      </c>
      <c r="R3678" s="136"/>
      <c r="S3678" s="88"/>
      <c r="T3678" s="88"/>
      <c r="U3678" s="137">
        <v>0</v>
      </c>
      <c r="V3678" s="137">
        <v>0</v>
      </c>
      <c r="W3678" s="138">
        <v>0</v>
      </c>
      <c r="X3678" s="137">
        <v>0</v>
      </c>
      <c r="Y3678" s="88">
        <v>0</v>
      </c>
      <c r="Z3678" s="88">
        <v>0</v>
      </c>
      <c r="AA3678" s="88">
        <v>0</v>
      </c>
      <c r="AB3678" s="88">
        <v>0</v>
      </c>
      <c r="AC3678" s="88">
        <v>0</v>
      </c>
      <c r="AD3678" s="88">
        <v>0</v>
      </c>
      <c r="AE3678" s="88">
        <v>0</v>
      </c>
      <c r="AF3678" s="88">
        <v>0</v>
      </c>
      <c r="AG3678" s="88">
        <v>0</v>
      </c>
      <c r="AH3678" s="139">
        <v>0</v>
      </c>
      <c r="AI3678" s="139">
        <v>0</v>
      </c>
      <c r="AU3678" s="88"/>
    </row>
    <row r="3679" spans="3:47" s="11" customFormat="1" outlineLevel="2" x14ac:dyDescent="0.2">
      <c r="C3679" s="119" t="s">
        <v>163</v>
      </c>
      <c r="E3679" s="153" t="s">
        <v>212</v>
      </c>
      <c r="P3679" s="149"/>
      <c r="Q3679" s="135" t="s">
        <v>110</v>
      </c>
      <c r="R3679" s="136"/>
      <c r="S3679" s="88"/>
      <c r="T3679" s="88"/>
      <c r="U3679" s="137">
        <v>0</v>
      </c>
      <c r="V3679" s="137">
        <v>0</v>
      </c>
      <c r="W3679" s="138">
        <v>0</v>
      </c>
      <c r="X3679" s="137">
        <v>0</v>
      </c>
      <c r="Y3679" s="88">
        <v>0</v>
      </c>
      <c r="Z3679" s="88">
        <v>0</v>
      </c>
      <c r="AA3679" s="88">
        <v>0</v>
      </c>
      <c r="AB3679" s="88">
        <v>0</v>
      </c>
      <c r="AC3679" s="88">
        <v>0</v>
      </c>
      <c r="AD3679" s="88">
        <v>0</v>
      </c>
      <c r="AE3679" s="88">
        <v>0</v>
      </c>
      <c r="AF3679" s="88">
        <v>0</v>
      </c>
      <c r="AG3679" s="88">
        <v>0</v>
      </c>
      <c r="AH3679" s="139">
        <v>0</v>
      </c>
      <c r="AI3679" s="139">
        <v>0</v>
      </c>
      <c r="AU3679" s="88"/>
    </row>
    <row r="3680" spans="3:47" s="11" customFormat="1" outlineLevel="2" x14ac:dyDescent="0.2">
      <c r="C3680" s="119" t="s">
        <v>163</v>
      </c>
      <c r="E3680" s="153" t="s">
        <v>213</v>
      </c>
      <c r="P3680" s="149"/>
      <c r="Q3680" s="135" t="s">
        <v>110</v>
      </c>
      <c r="R3680" s="136"/>
      <c r="S3680" s="88"/>
      <c r="T3680" s="88"/>
      <c r="U3680" s="137">
        <v>0</v>
      </c>
      <c r="V3680" s="137">
        <v>0</v>
      </c>
      <c r="W3680" s="138">
        <v>0</v>
      </c>
      <c r="X3680" s="137">
        <v>0</v>
      </c>
      <c r="Y3680" s="88">
        <v>0</v>
      </c>
      <c r="Z3680" s="88">
        <v>0</v>
      </c>
      <c r="AA3680" s="88">
        <v>0</v>
      </c>
      <c r="AB3680" s="88">
        <v>0</v>
      </c>
      <c r="AC3680" s="88">
        <v>0</v>
      </c>
      <c r="AD3680" s="88">
        <v>0</v>
      </c>
      <c r="AE3680" s="88">
        <v>0</v>
      </c>
      <c r="AF3680" s="88">
        <v>0</v>
      </c>
      <c r="AG3680" s="88">
        <v>0</v>
      </c>
      <c r="AH3680" s="139">
        <v>0</v>
      </c>
      <c r="AI3680" s="139">
        <v>0</v>
      </c>
      <c r="AU3680" s="88"/>
    </row>
    <row r="3681" spans="3:47" s="11" customFormat="1" outlineLevel="2" x14ac:dyDescent="0.2">
      <c r="C3681" s="119" t="s">
        <v>163</v>
      </c>
      <c r="E3681" s="153" t="s">
        <v>214</v>
      </c>
      <c r="P3681" s="149"/>
      <c r="Q3681" s="135" t="s">
        <v>110</v>
      </c>
      <c r="R3681" s="136"/>
      <c r="S3681" s="88"/>
      <c r="T3681" s="88"/>
      <c r="U3681" s="137">
        <v>0</v>
      </c>
      <c r="V3681" s="137">
        <v>0</v>
      </c>
      <c r="W3681" s="138">
        <v>0</v>
      </c>
      <c r="X3681" s="137">
        <v>0</v>
      </c>
      <c r="Y3681" s="88">
        <v>0</v>
      </c>
      <c r="Z3681" s="88">
        <v>0</v>
      </c>
      <c r="AA3681" s="88">
        <v>0</v>
      </c>
      <c r="AB3681" s="88">
        <v>0</v>
      </c>
      <c r="AC3681" s="88">
        <v>0</v>
      </c>
      <c r="AD3681" s="88">
        <v>0</v>
      </c>
      <c r="AE3681" s="88">
        <v>0</v>
      </c>
      <c r="AF3681" s="88">
        <v>0</v>
      </c>
      <c r="AG3681" s="88">
        <v>0</v>
      </c>
      <c r="AH3681" s="139">
        <v>0</v>
      </c>
      <c r="AI3681" s="139">
        <v>0</v>
      </c>
      <c r="AU3681" s="88"/>
    </row>
    <row r="3682" spans="3:47" s="11" customFormat="1" outlineLevel="2" x14ac:dyDescent="0.2">
      <c r="C3682" s="119" t="s">
        <v>163</v>
      </c>
      <c r="E3682" s="153" t="s">
        <v>215</v>
      </c>
      <c r="P3682" s="149"/>
      <c r="Q3682" s="135" t="s">
        <v>110</v>
      </c>
      <c r="R3682" s="136"/>
      <c r="S3682" s="88"/>
      <c r="T3682" s="88"/>
      <c r="U3682" s="137">
        <v>0</v>
      </c>
      <c r="V3682" s="137">
        <v>0</v>
      </c>
      <c r="W3682" s="138">
        <v>0</v>
      </c>
      <c r="X3682" s="137">
        <v>0</v>
      </c>
      <c r="Y3682" s="88">
        <v>0</v>
      </c>
      <c r="Z3682" s="88">
        <v>0</v>
      </c>
      <c r="AA3682" s="88">
        <v>0</v>
      </c>
      <c r="AB3682" s="88">
        <v>0</v>
      </c>
      <c r="AC3682" s="88">
        <v>0</v>
      </c>
      <c r="AD3682" s="88">
        <v>0</v>
      </c>
      <c r="AE3682" s="88">
        <v>0</v>
      </c>
      <c r="AF3682" s="88">
        <v>0</v>
      </c>
      <c r="AG3682" s="88">
        <v>0</v>
      </c>
      <c r="AH3682" s="139">
        <v>0</v>
      </c>
      <c r="AI3682" s="139">
        <v>0</v>
      </c>
      <c r="AU3682" s="88"/>
    </row>
    <row r="3683" spans="3:47" s="11" customFormat="1" outlineLevel="2" x14ac:dyDescent="0.2">
      <c r="C3683" s="119" t="s">
        <v>163</v>
      </c>
      <c r="E3683" s="153" t="s">
        <v>216</v>
      </c>
      <c r="P3683" s="149"/>
      <c r="Q3683" s="135" t="s">
        <v>110</v>
      </c>
      <c r="R3683" s="136"/>
      <c r="S3683" s="88"/>
      <c r="T3683" s="88"/>
      <c r="U3683" s="137">
        <v>0</v>
      </c>
      <c r="V3683" s="137">
        <v>0</v>
      </c>
      <c r="W3683" s="138">
        <v>0</v>
      </c>
      <c r="X3683" s="137">
        <v>4.2926583232816578</v>
      </c>
      <c r="Y3683" s="88">
        <v>4.4157145285490653</v>
      </c>
      <c r="Z3683" s="88">
        <v>4.5371466780841647</v>
      </c>
      <c r="AA3683" s="88">
        <v>4.6505753450362688</v>
      </c>
      <c r="AB3683" s="88">
        <v>0</v>
      </c>
      <c r="AC3683" s="88">
        <v>0</v>
      </c>
      <c r="AD3683" s="88">
        <v>0</v>
      </c>
      <c r="AE3683" s="88">
        <v>0</v>
      </c>
      <c r="AF3683" s="88">
        <v>0</v>
      </c>
      <c r="AG3683" s="88">
        <v>0</v>
      </c>
      <c r="AH3683" s="139">
        <v>0</v>
      </c>
      <c r="AI3683" s="139">
        <v>0</v>
      </c>
      <c r="AU3683" s="88"/>
    </row>
    <row r="3684" spans="3:47" s="11" customFormat="1" outlineLevel="2" x14ac:dyDescent="0.2">
      <c r="C3684" s="119" t="s">
        <v>163</v>
      </c>
      <c r="E3684" s="153" t="s">
        <v>33</v>
      </c>
      <c r="P3684" s="149"/>
      <c r="Q3684" s="135" t="s">
        <v>110</v>
      </c>
      <c r="R3684" s="136"/>
      <c r="S3684" s="88"/>
      <c r="T3684" s="88"/>
      <c r="U3684" s="137">
        <v>0</v>
      </c>
      <c r="V3684" s="137">
        <v>0</v>
      </c>
      <c r="W3684" s="138">
        <v>0</v>
      </c>
      <c r="X3684" s="137">
        <v>0</v>
      </c>
      <c r="Y3684" s="88">
        <v>0</v>
      </c>
      <c r="Z3684" s="88">
        <v>0</v>
      </c>
      <c r="AA3684" s="88">
        <v>0</v>
      </c>
      <c r="AB3684" s="88">
        <v>0</v>
      </c>
      <c r="AC3684" s="88">
        <v>0</v>
      </c>
      <c r="AD3684" s="88">
        <v>0</v>
      </c>
      <c r="AE3684" s="88">
        <v>0</v>
      </c>
      <c r="AF3684" s="88">
        <v>0</v>
      </c>
      <c r="AG3684" s="88">
        <v>0</v>
      </c>
      <c r="AH3684" s="139">
        <v>0</v>
      </c>
      <c r="AI3684" s="139">
        <v>0</v>
      </c>
      <c r="AU3684" s="88"/>
    </row>
    <row r="3685" spans="3:47" s="11" customFormat="1" outlineLevel="2" x14ac:dyDescent="0.2">
      <c r="C3685" s="119" t="s">
        <v>163</v>
      </c>
      <c r="E3685" s="153" t="s">
        <v>34</v>
      </c>
      <c r="P3685" s="149"/>
      <c r="Q3685" s="135" t="s">
        <v>110</v>
      </c>
      <c r="R3685" s="136"/>
      <c r="S3685" s="88"/>
      <c r="T3685" s="88"/>
      <c r="U3685" s="137">
        <v>0</v>
      </c>
      <c r="V3685" s="137">
        <v>0</v>
      </c>
      <c r="W3685" s="138">
        <v>0</v>
      </c>
      <c r="X3685" s="137">
        <v>0</v>
      </c>
      <c r="Y3685" s="88">
        <v>0</v>
      </c>
      <c r="Z3685" s="88">
        <v>0</v>
      </c>
      <c r="AA3685" s="88">
        <v>0</v>
      </c>
      <c r="AB3685" s="88">
        <v>0</v>
      </c>
      <c r="AC3685" s="88">
        <v>0</v>
      </c>
      <c r="AD3685" s="88">
        <v>0</v>
      </c>
      <c r="AE3685" s="88">
        <v>0</v>
      </c>
      <c r="AF3685" s="88">
        <v>0</v>
      </c>
      <c r="AG3685" s="88">
        <v>0</v>
      </c>
      <c r="AH3685" s="139">
        <v>0</v>
      </c>
      <c r="AI3685" s="139">
        <v>0</v>
      </c>
      <c r="AU3685" s="88"/>
    </row>
    <row r="3686" spans="3:47" s="11" customFormat="1" outlineLevel="2" x14ac:dyDescent="0.2">
      <c r="C3686" s="119" t="s">
        <v>163</v>
      </c>
      <c r="E3686" s="153" t="s">
        <v>217</v>
      </c>
      <c r="P3686" s="149"/>
      <c r="Q3686" s="135" t="s">
        <v>110</v>
      </c>
      <c r="R3686" s="136"/>
      <c r="S3686" s="88"/>
      <c r="T3686" s="88"/>
      <c r="U3686" s="137">
        <v>0</v>
      </c>
      <c r="V3686" s="137">
        <v>0</v>
      </c>
      <c r="W3686" s="138">
        <v>0</v>
      </c>
      <c r="X3686" s="137">
        <v>0</v>
      </c>
      <c r="Y3686" s="88">
        <v>0</v>
      </c>
      <c r="Z3686" s="88">
        <v>0</v>
      </c>
      <c r="AA3686" s="88">
        <v>0</v>
      </c>
      <c r="AB3686" s="88">
        <v>0</v>
      </c>
      <c r="AC3686" s="88">
        <v>0</v>
      </c>
      <c r="AD3686" s="88">
        <v>0</v>
      </c>
      <c r="AE3686" s="88">
        <v>0</v>
      </c>
      <c r="AF3686" s="88">
        <v>0</v>
      </c>
      <c r="AG3686" s="88">
        <v>0</v>
      </c>
      <c r="AH3686" s="139">
        <v>0</v>
      </c>
      <c r="AI3686" s="139">
        <v>0</v>
      </c>
      <c r="AU3686" s="88"/>
    </row>
    <row r="3687" spans="3:47" s="11" customFormat="1" outlineLevel="2" x14ac:dyDescent="0.2">
      <c r="C3687" s="119" t="s">
        <v>163</v>
      </c>
      <c r="E3687" s="153" t="s">
        <v>152</v>
      </c>
      <c r="P3687" s="149"/>
      <c r="Q3687" s="135" t="s">
        <v>110</v>
      </c>
      <c r="R3687" s="136"/>
      <c r="S3687" s="88"/>
      <c r="T3687" s="88"/>
      <c r="U3687" s="137">
        <v>0</v>
      </c>
      <c r="V3687" s="137">
        <v>0</v>
      </c>
      <c r="W3687" s="138">
        <v>0</v>
      </c>
      <c r="X3687" s="137">
        <v>0</v>
      </c>
      <c r="Y3687" s="88">
        <v>0</v>
      </c>
      <c r="Z3687" s="88">
        <v>0</v>
      </c>
      <c r="AA3687" s="88">
        <v>0</v>
      </c>
      <c r="AB3687" s="88">
        <v>0</v>
      </c>
      <c r="AC3687" s="88">
        <v>0</v>
      </c>
      <c r="AD3687" s="88">
        <v>0</v>
      </c>
      <c r="AE3687" s="88">
        <v>0</v>
      </c>
      <c r="AF3687" s="88">
        <v>0</v>
      </c>
      <c r="AG3687" s="88">
        <v>0</v>
      </c>
      <c r="AH3687" s="139">
        <v>0</v>
      </c>
      <c r="AI3687" s="139">
        <v>0</v>
      </c>
      <c r="AU3687" s="88"/>
    </row>
    <row r="3688" spans="3:47" s="11" customFormat="1" outlineLevel="2" x14ac:dyDescent="0.2">
      <c r="C3688" s="119" t="s">
        <v>163</v>
      </c>
      <c r="E3688" s="154" t="s">
        <v>152</v>
      </c>
      <c r="F3688" s="142"/>
      <c r="G3688" s="142"/>
      <c r="H3688" s="142"/>
      <c r="I3688" s="142"/>
      <c r="J3688" s="142"/>
      <c r="K3688" s="142"/>
      <c r="L3688" s="142"/>
      <c r="M3688" s="142"/>
      <c r="N3688" s="142"/>
      <c r="O3688" s="142"/>
      <c r="P3688" s="155"/>
      <c r="Q3688" s="143" t="s">
        <v>110</v>
      </c>
      <c r="R3688" s="144"/>
      <c r="S3688" s="145"/>
      <c r="T3688" s="145"/>
      <c r="U3688" s="146">
        <v>0</v>
      </c>
      <c r="V3688" s="146">
        <v>0</v>
      </c>
      <c r="W3688" s="147">
        <v>0</v>
      </c>
      <c r="X3688" s="146">
        <v>0</v>
      </c>
      <c r="Y3688" s="145">
        <v>0</v>
      </c>
      <c r="Z3688" s="145">
        <v>0</v>
      </c>
      <c r="AA3688" s="145">
        <v>0</v>
      </c>
      <c r="AB3688" s="145">
        <v>0</v>
      </c>
      <c r="AC3688" s="145">
        <v>0</v>
      </c>
      <c r="AD3688" s="145">
        <v>0</v>
      </c>
      <c r="AE3688" s="145">
        <v>0</v>
      </c>
      <c r="AF3688" s="145">
        <v>0</v>
      </c>
      <c r="AG3688" s="145">
        <v>0</v>
      </c>
      <c r="AH3688" s="148">
        <v>0</v>
      </c>
      <c r="AI3688" s="148">
        <v>0</v>
      </c>
      <c r="AU3688" s="88"/>
    </row>
    <row r="3689" spans="3:47" s="11" customFormat="1" outlineLevel="2" x14ac:dyDescent="0.2">
      <c r="C3689" s="119" t="s">
        <v>163</v>
      </c>
      <c r="P3689" s="149" t="s">
        <v>177</v>
      </c>
      <c r="Q3689" s="16" t="s">
        <v>110</v>
      </c>
      <c r="R3689" s="150"/>
      <c r="S3689" s="150"/>
      <c r="T3689" s="150"/>
      <c r="U3689" s="150">
        <v>0</v>
      </c>
      <c r="V3689" s="150">
        <v>0</v>
      </c>
      <c r="W3689" s="150">
        <v>0</v>
      </c>
      <c r="X3689" s="150">
        <v>4.2926583232816578</v>
      </c>
      <c r="Y3689" s="150">
        <v>4.4157145285490653</v>
      </c>
      <c r="Z3689" s="150">
        <v>4.5371466780841647</v>
      </c>
      <c r="AA3689" s="150">
        <v>4.6505753450362688</v>
      </c>
      <c r="AB3689" s="150">
        <v>0</v>
      </c>
      <c r="AC3689" s="150">
        <v>0</v>
      </c>
      <c r="AD3689" s="150">
        <v>0</v>
      </c>
      <c r="AE3689" s="150">
        <v>0</v>
      </c>
      <c r="AF3689" s="150">
        <v>0</v>
      </c>
      <c r="AG3689" s="150">
        <v>0</v>
      </c>
      <c r="AH3689" s="150">
        <v>0</v>
      </c>
      <c r="AI3689" s="150">
        <v>0</v>
      </c>
      <c r="AU3689" s="88"/>
    </row>
    <row r="3690" spans="3:47" s="11" customFormat="1" outlineLevel="2" x14ac:dyDescent="0.2">
      <c r="C3690" s="119" t="s">
        <v>163</v>
      </c>
      <c r="E3690" s="124" t="s">
        <v>178</v>
      </c>
      <c r="AU3690" s="88"/>
    </row>
    <row r="3691" spans="3:47" s="11" customFormat="1" outlineLevel="2" x14ac:dyDescent="0.2">
      <c r="C3691" s="119" t="s">
        <v>163</v>
      </c>
      <c r="F3691" s="156" t="s">
        <v>179</v>
      </c>
      <c r="AU3691" s="88"/>
    </row>
    <row r="3692" spans="3:47" s="11" customFormat="1" outlineLevel="2" x14ac:dyDescent="0.2">
      <c r="C3692" s="119" t="s">
        <v>163</v>
      </c>
      <c r="E3692" s="125"/>
      <c r="F3692" s="157" t="s">
        <v>209</v>
      </c>
      <c r="G3692" s="127"/>
      <c r="H3692" s="158" t="s">
        <v>180</v>
      </c>
      <c r="I3692" s="127"/>
      <c r="J3692" s="127"/>
      <c r="K3692" s="127"/>
      <c r="L3692" s="127"/>
      <c r="M3692" s="127"/>
      <c r="N3692" s="127"/>
      <c r="O3692" s="127"/>
      <c r="P3692" s="152"/>
      <c r="Q3692" s="128" t="s">
        <v>110</v>
      </c>
      <c r="R3692" s="129"/>
      <c r="S3692" s="130"/>
      <c r="T3692" s="130"/>
      <c r="U3692" s="131">
        <v>74.779295199231512</v>
      </c>
      <c r="V3692" s="131">
        <v>84.35104498473315</v>
      </c>
      <c r="W3692" s="132">
        <v>86.375470064366752</v>
      </c>
      <c r="X3692" s="131">
        <v>88.534856815975928</v>
      </c>
      <c r="Y3692" s="130">
        <v>90.659693379559357</v>
      </c>
      <c r="Z3692" s="130">
        <v>92.83552602066878</v>
      </c>
      <c r="AA3692" s="130">
        <v>94.692236541082153</v>
      </c>
      <c r="AB3692" s="130">
        <v>96.586081271903794</v>
      </c>
      <c r="AC3692" s="130">
        <v>98.517802897341866</v>
      </c>
      <c r="AD3692" s="130">
        <v>100.48815895528871</v>
      </c>
      <c r="AE3692" s="130">
        <v>102.49792213439449</v>
      </c>
      <c r="AF3692" s="130">
        <v>104.54788057708238</v>
      </c>
      <c r="AG3692" s="130">
        <v>106.63883818862404</v>
      </c>
      <c r="AH3692" s="133">
        <v>108.77161495239652</v>
      </c>
      <c r="AI3692" s="133">
        <v>110.94704725144445</v>
      </c>
      <c r="AU3692" s="88"/>
    </row>
    <row r="3693" spans="3:47" s="11" customFormat="1" outlineLevel="2" x14ac:dyDescent="0.2">
      <c r="C3693" s="119" t="s">
        <v>163</v>
      </c>
      <c r="E3693" s="134"/>
      <c r="F3693" s="159" t="s">
        <v>31</v>
      </c>
      <c r="H3693" s="72" t="s">
        <v>180</v>
      </c>
      <c r="P3693" s="149"/>
      <c r="Q3693" s="135" t="s">
        <v>110</v>
      </c>
      <c r="R3693" s="136"/>
      <c r="S3693" s="88"/>
      <c r="T3693" s="88"/>
      <c r="U3693" s="137">
        <v>10.952724318998232</v>
      </c>
      <c r="V3693" s="137">
        <v>13.19803280439287</v>
      </c>
      <c r="W3693" s="138">
        <v>14.548191560282261</v>
      </c>
      <c r="X3693" s="137">
        <v>14.908986710977263</v>
      </c>
      <c r="Y3693" s="88">
        <v>15.262329696027425</v>
      </c>
      <c r="Z3693" s="88">
        <v>15.605732114188045</v>
      </c>
      <c r="AA3693" s="88">
        <v>15.917846756471807</v>
      </c>
      <c r="AB3693" s="88">
        <v>16.236203691601244</v>
      </c>
      <c r="AC3693" s="88">
        <v>16.56092776543327</v>
      </c>
      <c r="AD3693" s="88">
        <v>16.892146320741936</v>
      </c>
      <c r="AE3693" s="88">
        <v>17.229989247156777</v>
      </c>
      <c r="AF3693" s="88">
        <v>17.574589032099912</v>
      </c>
      <c r="AG3693" s="88">
        <v>17.926080812741912</v>
      </c>
      <c r="AH3693" s="139">
        <v>18.284602428996749</v>
      </c>
      <c r="AI3693" s="139">
        <v>18.650294477576683</v>
      </c>
      <c r="AU3693" s="88"/>
    </row>
    <row r="3694" spans="3:47" s="11" customFormat="1" outlineLevel="2" x14ac:dyDescent="0.2">
      <c r="C3694" s="119" t="s">
        <v>163</v>
      </c>
      <c r="E3694" s="134"/>
      <c r="F3694" s="159" t="s">
        <v>28</v>
      </c>
      <c r="H3694" s="72" t="s">
        <v>180</v>
      </c>
      <c r="P3694" s="149"/>
      <c r="Q3694" s="135" t="s">
        <v>110</v>
      </c>
      <c r="R3694" s="136"/>
      <c r="S3694" s="88"/>
      <c r="T3694" s="88"/>
      <c r="U3694" s="137">
        <v>0</v>
      </c>
      <c r="V3694" s="137">
        <v>0</v>
      </c>
      <c r="W3694" s="138">
        <v>0</v>
      </c>
      <c r="X3694" s="137">
        <v>0</v>
      </c>
      <c r="Y3694" s="88">
        <v>0</v>
      </c>
      <c r="Z3694" s="88">
        <v>0</v>
      </c>
      <c r="AA3694" s="88">
        <v>0</v>
      </c>
      <c r="AB3694" s="88">
        <v>0</v>
      </c>
      <c r="AC3694" s="88">
        <v>0</v>
      </c>
      <c r="AD3694" s="88">
        <v>0</v>
      </c>
      <c r="AE3694" s="88">
        <v>0</v>
      </c>
      <c r="AF3694" s="88">
        <v>0</v>
      </c>
      <c r="AG3694" s="88">
        <v>0</v>
      </c>
      <c r="AH3694" s="139">
        <v>0</v>
      </c>
      <c r="AI3694" s="139">
        <v>0</v>
      </c>
      <c r="AU3694" s="88"/>
    </row>
    <row r="3695" spans="3:47" s="11" customFormat="1" outlineLevel="2" x14ac:dyDescent="0.2">
      <c r="C3695" s="119" t="s">
        <v>163</v>
      </c>
      <c r="E3695" s="134"/>
      <c r="F3695" s="159" t="s">
        <v>210</v>
      </c>
      <c r="H3695" s="72" t="s">
        <v>180</v>
      </c>
      <c r="P3695" s="149"/>
      <c r="Q3695" s="135" t="s">
        <v>110</v>
      </c>
      <c r="R3695" s="136"/>
      <c r="S3695" s="88"/>
      <c r="T3695" s="88"/>
      <c r="U3695" s="137">
        <v>19.870673133081983</v>
      </c>
      <c r="V3695" s="137">
        <v>20.577895556914942</v>
      </c>
      <c r="W3695" s="138">
        <v>21.154911331776582</v>
      </c>
      <c r="X3695" s="137">
        <v>21.735671438384223</v>
      </c>
      <c r="Y3695" s="88">
        <v>22.260874443778896</v>
      </c>
      <c r="Z3695" s="88">
        <v>22.729946818493524</v>
      </c>
      <c r="AA3695" s="88">
        <v>23.181067113386352</v>
      </c>
      <c r="AB3695" s="88">
        <v>23.641140773726502</v>
      </c>
      <c r="AC3695" s="88">
        <v>24.110345496580013</v>
      </c>
      <c r="AD3695" s="88">
        <v>24.588862505759096</v>
      </c>
      <c r="AE3695" s="88">
        <v>25.076876621817306</v>
      </c>
      <c r="AF3695" s="88">
        <v>25.574576333433921</v>
      </c>
      <c r="AG3695" s="88">
        <v>26.082153870215087</v>
      </c>
      <c r="AH3695" s="139">
        <v>26.599805276939819</v>
      </c>
      <c r="AI3695" s="139">
        <v>27.127730489279589</v>
      </c>
      <c r="AU3695" s="88"/>
    </row>
    <row r="3696" spans="3:47" s="11" customFormat="1" outlineLevel="2" x14ac:dyDescent="0.2">
      <c r="C3696" s="119" t="s">
        <v>163</v>
      </c>
      <c r="E3696" s="134"/>
      <c r="F3696" s="159" t="s">
        <v>211</v>
      </c>
      <c r="H3696" s="72" t="s">
        <v>180</v>
      </c>
      <c r="P3696" s="149"/>
      <c r="Q3696" s="135" t="s">
        <v>110</v>
      </c>
      <c r="R3696" s="136"/>
      <c r="S3696" s="88"/>
      <c r="T3696" s="88"/>
      <c r="U3696" s="137">
        <v>54.31297294613271</v>
      </c>
      <c r="V3696" s="137">
        <v>56.241083485720424</v>
      </c>
      <c r="W3696" s="138">
        <v>57.815833823320595</v>
      </c>
      <c r="X3696" s="137">
        <v>59.399987670079582</v>
      </c>
      <c r="Y3696" s="88">
        <v>60.843407370462529</v>
      </c>
      <c r="Z3696" s="88">
        <v>62.127203265979297</v>
      </c>
      <c r="AA3696" s="88">
        <v>63.363534610972287</v>
      </c>
      <c r="AB3696" s="88">
        <v>64.624468949730641</v>
      </c>
      <c r="AC3696" s="88">
        <v>65.910495881830286</v>
      </c>
      <c r="AD3696" s="88">
        <v>67.222114749878713</v>
      </c>
      <c r="AE3696" s="88">
        <v>68.559834833401297</v>
      </c>
      <c r="AF3696" s="88">
        <v>69.924175546585985</v>
      </c>
      <c r="AG3696" s="88">
        <v>71.315666639963055</v>
      </c>
      <c r="AH3696" s="139">
        <v>72.734848406098322</v>
      </c>
      <c r="AI3696" s="139">
        <v>74.182271889379678</v>
      </c>
      <c r="AU3696" s="88"/>
    </row>
    <row r="3697" spans="3:47" s="11" customFormat="1" outlineLevel="2" x14ac:dyDescent="0.2">
      <c r="C3697" s="119" t="s">
        <v>163</v>
      </c>
      <c r="E3697" s="134"/>
      <c r="F3697" s="159" t="s">
        <v>212</v>
      </c>
      <c r="H3697" s="72" t="s">
        <v>180</v>
      </c>
      <c r="P3697" s="149"/>
      <c r="Q3697" s="135" t="s">
        <v>110</v>
      </c>
      <c r="R3697" s="136"/>
      <c r="S3697" s="88"/>
      <c r="T3697" s="88"/>
      <c r="U3697" s="137">
        <v>11.112265615913005</v>
      </c>
      <c r="V3697" s="137">
        <v>11.514883602668379</v>
      </c>
      <c r="W3697" s="138">
        <v>11.841045772442412</v>
      </c>
      <c r="X3697" s="137">
        <v>12.170497401539428</v>
      </c>
      <c r="Y3697" s="88">
        <v>12.465701484596559</v>
      </c>
      <c r="Z3697" s="88">
        <v>12.725889495918693</v>
      </c>
      <c r="AA3697" s="88">
        <v>12.978187952590092</v>
      </c>
      <c r="AB3697" s="88">
        <v>13.235488378770906</v>
      </c>
      <c r="AC3697" s="88">
        <v>13.497889941532165</v>
      </c>
      <c r="AD3697" s="88">
        <v>13.765493773992061</v>
      </c>
      <c r="AE3697" s="88">
        <v>14.038403014294028</v>
      </c>
      <c r="AF3697" s="88">
        <v>14.316722845357578</v>
      </c>
      <c r="AG3697" s="88">
        <v>14.600560535417225</v>
      </c>
      <c r="AH3697" s="139">
        <v>14.890025479365111</v>
      </c>
      <c r="AI3697" s="139">
        <v>15.185229240913287</v>
      </c>
      <c r="AU3697" s="88"/>
    </row>
    <row r="3698" spans="3:47" s="11" customFormat="1" outlineLevel="2" x14ac:dyDescent="0.2">
      <c r="C3698" s="119" t="s">
        <v>163</v>
      </c>
      <c r="E3698" s="134"/>
      <c r="F3698" s="159" t="s">
        <v>213</v>
      </c>
      <c r="H3698" s="72" t="s">
        <v>180</v>
      </c>
      <c r="P3698" s="149"/>
      <c r="Q3698" s="135" t="s">
        <v>110</v>
      </c>
      <c r="R3698" s="136"/>
      <c r="S3698" s="88"/>
      <c r="T3698" s="88"/>
      <c r="U3698" s="137">
        <v>11.969542325372123</v>
      </c>
      <c r="V3698" s="137">
        <v>12.394461077922834</v>
      </c>
      <c r="W3698" s="138">
        <v>12.741505988104674</v>
      </c>
      <c r="X3698" s="137">
        <v>13.090623252178743</v>
      </c>
      <c r="Y3698" s="88">
        <v>13.408725397206689</v>
      </c>
      <c r="Z3698" s="88">
        <v>13.691649503087753</v>
      </c>
      <c r="AA3698" s="88">
        <v>13.964113328199199</v>
      </c>
      <c r="AB3698" s="88">
        <v>14.241999183430362</v>
      </c>
      <c r="AC3698" s="88">
        <v>14.525414967180627</v>
      </c>
      <c r="AD3698" s="88">
        <v>14.814470725027522</v>
      </c>
      <c r="AE3698" s="88">
        <v>15.10927869245557</v>
      </c>
      <c r="AF3698" s="88">
        <v>15.409953338435436</v>
      </c>
      <c r="AG3698" s="88">
        <v>15.716611409870302</v>
      </c>
      <c r="AH3698" s="139">
        <v>16.029371976926722</v>
      </c>
      <c r="AI3698" s="139">
        <v>16.348356479267565</v>
      </c>
      <c r="AU3698" s="88"/>
    </row>
    <row r="3699" spans="3:47" s="11" customFormat="1" outlineLevel="2" x14ac:dyDescent="0.2">
      <c r="C3699" s="119" t="s">
        <v>163</v>
      </c>
      <c r="E3699" s="134"/>
      <c r="F3699" s="159" t="s">
        <v>214</v>
      </c>
      <c r="H3699" s="72" t="s">
        <v>180</v>
      </c>
      <c r="P3699" s="149"/>
      <c r="Q3699" s="135" t="s">
        <v>110</v>
      </c>
      <c r="R3699" s="136"/>
      <c r="S3699" s="88"/>
      <c r="T3699" s="88"/>
      <c r="U3699" s="137">
        <v>17.149558566381973</v>
      </c>
      <c r="V3699" s="137">
        <v>17.723363874581452</v>
      </c>
      <c r="W3699" s="138">
        <v>18.20354018892483</v>
      </c>
      <c r="X3699" s="137">
        <v>18.680849679797657</v>
      </c>
      <c r="Y3699" s="88">
        <v>19.126484598724204</v>
      </c>
      <c r="Z3699" s="88">
        <v>19.542198931239515</v>
      </c>
      <c r="AA3699" s="88">
        <v>19.931441168261177</v>
      </c>
      <c r="AB3699" s="88">
        <v>20.328436346475115</v>
      </c>
      <c r="AC3699" s="88">
        <v>20.733338889249126</v>
      </c>
      <c r="AD3699" s="88">
        <v>21.146306295761331</v>
      </c>
      <c r="AE3699" s="88">
        <v>21.567499202264269</v>
      </c>
      <c r="AF3699" s="88">
        <v>21.997081444569272</v>
      </c>
      <c r="AG3699" s="88">
        <v>22.435220121775377</v>
      </c>
      <c r="AH3699" s="139">
        <v>22.882085661267631</v>
      </c>
      <c r="AI3699" s="139">
        <v>23.337851885009997</v>
      </c>
      <c r="AU3699" s="88"/>
    </row>
    <row r="3700" spans="3:47" s="11" customFormat="1" outlineLevel="2" x14ac:dyDescent="0.2">
      <c r="C3700" s="119" t="s">
        <v>163</v>
      </c>
      <c r="E3700" s="134"/>
      <c r="F3700" s="159" t="s">
        <v>215</v>
      </c>
      <c r="H3700" s="72" t="s">
        <v>180</v>
      </c>
      <c r="P3700" s="149"/>
      <c r="Q3700" s="135" t="s">
        <v>110</v>
      </c>
      <c r="R3700" s="136"/>
      <c r="S3700" s="88"/>
      <c r="T3700" s="88"/>
      <c r="U3700" s="137">
        <v>19.06688137943889</v>
      </c>
      <c r="V3700" s="137">
        <v>19.743755668408973</v>
      </c>
      <c r="W3700" s="138">
        <v>20.296580827124423</v>
      </c>
      <c r="X3700" s="137">
        <v>20.852707141787633</v>
      </c>
      <c r="Y3700" s="88">
        <v>21.359427925333076</v>
      </c>
      <c r="Z3700" s="88">
        <v>21.810111854557608</v>
      </c>
      <c r="AA3700" s="88">
        <v>22.244133080463303</v>
      </c>
      <c r="AB3700" s="88">
        <v>22.686791328764524</v>
      </c>
      <c r="AC3700" s="88">
        <v>23.138258476206939</v>
      </c>
      <c r="AD3700" s="88">
        <v>23.598709819883457</v>
      </c>
      <c r="AE3700" s="88">
        <v>24.068324145299137</v>
      </c>
      <c r="AF3700" s="88">
        <v>24.547283795790591</v>
      </c>
      <c r="AG3700" s="88">
        <v>25.035774743326826</v>
      </c>
      <c r="AH3700" s="139">
        <v>25.53398666071903</v>
      </c>
      <c r="AI3700" s="139">
        <v>26.042112995267338</v>
      </c>
      <c r="AU3700" s="88"/>
    </row>
    <row r="3701" spans="3:47" s="11" customFormat="1" outlineLevel="2" x14ac:dyDescent="0.2">
      <c r="C3701" s="119" t="s">
        <v>163</v>
      </c>
      <c r="E3701" s="134"/>
      <c r="F3701" s="159" t="s">
        <v>216</v>
      </c>
      <c r="H3701" s="72" t="s">
        <v>180</v>
      </c>
      <c r="P3701" s="149"/>
      <c r="Q3701" s="135" t="s">
        <v>110</v>
      </c>
      <c r="R3701" s="136"/>
      <c r="S3701" s="88"/>
      <c r="T3701" s="88"/>
      <c r="U3701" s="137">
        <v>0</v>
      </c>
      <c r="V3701" s="137">
        <v>0</v>
      </c>
      <c r="W3701" s="138">
        <v>0</v>
      </c>
      <c r="X3701" s="137">
        <v>4.2926583232816578</v>
      </c>
      <c r="Y3701" s="88">
        <v>4.4157145285490653</v>
      </c>
      <c r="Z3701" s="88">
        <v>4.5371466780841647</v>
      </c>
      <c r="AA3701" s="88">
        <v>4.6505753450362688</v>
      </c>
      <c r="AB3701" s="88">
        <v>0</v>
      </c>
      <c r="AC3701" s="88">
        <v>0</v>
      </c>
      <c r="AD3701" s="88">
        <v>0</v>
      </c>
      <c r="AE3701" s="88">
        <v>0</v>
      </c>
      <c r="AF3701" s="88">
        <v>0</v>
      </c>
      <c r="AG3701" s="88">
        <v>0</v>
      </c>
      <c r="AH3701" s="139">
        <v>0</v>
      </c>
      <c r="AI3701" s="139">
        <v>0</v>
      </c>
      <c r="AU3701" s="88"/>
    </row>
    <row r="3702" spans="3:47" s="11" customFormat="1" outlineLevel="2" x14ac:dyDescent="0.2">
      <c r="C3702" s="119" t="s">
        <v>163</v>
      </c>
      <c r="E3702" s="134"/>
      <c r="F3702" s="159" t="s">
        <v>33</v>
      </c>
      <c r="H3702" s="72" t="s">
        <v>180</v>
      </c>
      <c r="P3702" s="149"/>
      <c r="Q3702" s="135" t="s">
        <v>110</v>
      </c>
      <c r="R3702" s="136"/>
      <c r="S3702" s="88"/>
      <c r="T3702" s="88"/>
      <c r="U3702" s="137">
        <v>0</v>
      </c>
      <c r="V3702" s="137">
        <v>0</v>
      </c>
      <c r="W3702" s="138">
        <v>0</v>
      </c>
      <c r="X3702" s="137">
        <v>0</v>
      </c>
      <c r="Y3702" s="88">
        <v>0</v>
      </c>
      <c r="Z3702" s="88">
        <v>0</v>
      </c>
      <c r="AA3702" s="88">
        <v>0</v>
      </c>
      <c r="AB3702" s="88">
        <v>0</v>
      </c>
      <c r="AC3702" s="88">
        <v>0</v>
      </c>
      <c r="AD3702" s="88">
        <v>0</v>
      </c>
      <c r="AE3702" s="88">
        <v>0</v>
      </c>
      <c r="AF3702" s="88">
        <v>0</v>
      </c>
      <c r="AG3702" s="88">
        <v>0</v>
      </c>
      <c r="AH3702" s="139">
        <v>0</v>
      </c>
      <c r="AI3702" s="139">
        <v>0</v>
      </c>
      <c r="AU3702" s="88"/>
    </row>
    <row r="3703" spans="3:47" s="11" customFormat="1" outlineLevel="2" x14ac:dyDescent="0.2">
      <c r="C3703" s="119" t="s">
        <v>163</v>
      </c>
      <c r="E3703" s="134"/>
      <c r="F3703" s="159" t="s">
        <v>34</v>
      </c>
      <c r="H3703" s="72" t="s">
        <v>180</v>
      </c>
      <c r="P3703" s="149"/>
      <c r="Q3703" s="135" t="s">
        <v>110</v>
      </c>
      <c r="R3703" s="136"/>
      <c r="S3703" s="88"/>
      <c r="T3703" s="88"/>
      <c r="U3703" s="137">
        <v>0</v>
      </c>
      <c r="V3703" s="137">
        <v>0</v>
      </c>
      <c r="W3703" s="138">
        <v>0</v>
      </c>
      <c r="X3703" s="137">
        <v>0</v>
      </c>
      <c r="Y3703" s="88">
        <v>0</v>
      </c>
      <c r="Z3703" s="88">
        <v>0</v>
      </c>
      <c r="AA3703" s="88">
        <v>0</v>
      </c>
      <c r="AB3703" s="88">
        <v>0</v>
      </c>
      <c r="AC3703" s="88">
        <v>0</v>
      </c>
      <c r="AD3703" s="88">
        <v>0</v>
      </c>
      <c r="AE3703" s="88">
        <v>0</v>
      </c>
      <c r="AF3703" s="88">
        <v>0</v>
      </c>
      <c r="AG3703" s="88">
        <v>0</v>
      </c>
      <c r="AH3703" s="139">
        <v>0</v>
      </c>
      <c r="AI3703" s="139">
        <v>0</v>
      </c>
      <c r="AU3703" s="88"/>
    </row>
    <row r="3704" spans="3:47" s="11" customFormat="1" outlineLevel="2" x14ac:dyDescent="0.2">
      <c r="C3704" s="119" t="s">
        <v>163</v>
      </c>
      <c r="E3704" s="134"/>
      <c r="F3704" s="159" t="s">
        <v>217</v>
      </c>
      <c r="H3704" s="72" t="s">
        <v>180</v>
      </c>
      <c r="P3704" s="149"/>
      <c r="Q3704" s="135" t="s">
        <v>110</v>
      </c>
      <c r="R3704" s="136"/>
      <c r="S3704" s="88"/>
      <c r="T3704" s="88"/>
      <c r="U3704" s="137">
        <v>0</v>
      </c>
      <c r="V3704" s="137">
        <v>0</v>
      </c>
      <c r="W3704" s="138">
        <v>0</v>
      </c>
      <c r="X3704" s="137">
        <v>0</v>
      </c>
      <c r="Y3704" s="88">
        <v>0</v>
      </c>
      <c r="Z3704" s="88">
        <v>0</v>
      </c>
      <c r="AA3704" s="88">
        <v>0</v>
      </c>
      <c r="AB3704" s="88">
        <v>0</v>
      </c>
      <c r="AC3704" s="88">
        <v>0</v>
      </c>
      <c r="AD3704" s="88">
        <v>0</v>
      </c>
      <c r="AE3704" s="88">
        <v>0</v>
      </c>
      <c r="AF3704" s="88">
        <v>0</v>
      </c>
      <c r="AG3704" s="88">
        <v>0</v>
      </c>
      <c r="AH3704" s="139">
        <v>0</v>
      </c>
      <c r="AI3704" s="139">
        <v>0</v>
      </c>
      <c r="AU3704" s="88"/>
    </row>
    <row r="3705" spans="3:47" s="11" customFormat="1" outlineLevel="2" x14ac:dyDescent="0.2">
      <c r="C3705" s="119" t="s">
        <v>163</v>
      </c>
      <c r="E3705" s="134"/>
      <c r="F3705" s="159" t="s">
        <v>152</v>
      </c>
      <c r="H3705" s="72" t="s">
        <v>180</v>
      </c>
      <c r="P3705" s="149"/>
      <c r="Q3705" s="135" t="s">
        <v>110</v>
      </c>
      <c r="R3705" s="136"/>
      <c r="S3705" s="88"/>
      <c r="T3705" s="88"/>
      <c r="U3705" s="137">
        <v>0</v>
      </c>
      <c r="V3705" s="137">
        <v>0</v>
      </c>
      <c r="W3705" s="138">
        <v>0</v>
      </c>
      <c r="X3705" s="137">
        <v>0</v>
      </c>
      <c r="Y3705" s="88">
        <v>0</v>
      </c>
      <c r="Z3705" s="88">
        <v>0</v>
      </c>
      <c r="AA3705" s="88">
        <v>0</v>
      </c>
      <c r="AB3705" s="88">
        <v>0</v>
      </c>
      <c r="AC3705" s="88">
        <v>0</v>
      </c>
      <c r="AD3705" s="88">
        <v>0</v>
      </c>
      <c r="AE3705" s="88">
        <v>0</v>
      </c>
      <c r="AF3705" s="88">
        <v>0</v>
      </c>
      <c r="AG3705" s="88">
        <v>0</v>
      </c>
      <c r="AH3705" s="139">
        <v>0</v>
      </c>
      <c r="AI3705" s="139">
        <v>0</v>
      </c>
      <c r="AU3705" s="88"/>
    </row>
    <row r="3706" spans="3:47" s="11" customFormat="1" outlineLevel="2" x14ac:dyDescent="0.2">
      <c r="C3706" s="119" t="s">
        <v>163</v>
      </c>
      <c r="E3706" s="140"/>
      <c r="F3706" s="160" t="s">
        <v>152</v>
      </c>
      <c r="G3706" s="142"/>
      <c r="H3706" s="161" t="s">
        <v>180</v>
      </c>
      <c r="I3706" s="142"/>
      <c r="J3706" s="142"/>
      <c r="K3706" s="142"/>
      <c r="L3706" s="142"/>
      <c r="M3706" s="142"/>
      <c r="N3706" s="142"/>
      <c r="O3706" s="142"/>
      <c r="P3706" s="155"/>
      <c r="Q3706" s="143" t="s">
        <v>110</v>
      </c>
      <c r="R3706" s="144"/>
      <c r="S3706" s="145"/>
      <c r="T3706" s="145"/>
      <c r="U3706" s="146">
        <v>0</v>
      </c>
      <c r="V3706" s="146">
        <v>0</v>
      </c>
      <c r="W3706" s="147">
        <v>0</v>
      </c>
      <c r="X3706" s="146">
        <v>0</v>
      </c>
      <c r="Y3706" s="145">
        <v>0</v>
      </c>
      <c r="Z3706" s="145">
        <v>0</v>
      </c>
      <c r="AA3706" s="145">
        <v>0</v>
      </c>
      <c r="AB3706" s="145">
        <v>0</v>
      </c>
      <c r="AC3706" s="145">
        <v>0</v>
      </c>
      <c r="AD3706" s="145">
        <v>0</v>
      </c>
      <c r="AE3706" s="145">
        <v>0</v>
      </c>
      <c r="AF3706" s="145">
        <v>0</v>
      </c>
      <c r="AG3706" s="145">
        <v>0</v>
      </c>
      <c r="AH3706" s="148">
        <v>0</v>
      </c>
      <c r="AI3706" s="148">
        <v>0</v>
      </c>
      <c r="AU3706" s="88"/>
    </row>
    <row r="3707" spans="3:47" s="11" customFormat="1" outlineLevel="2" x14ac:dyDescent="0.2">
      <c r="C3707" s="119" t="s">
        <v>163</v>
      </c>
      <c r="E3707" s="125"/>
      <c r="F3707" s="157" t="s">
        <v>152</v>
      </c>
      <c r="G3707" s="127"/>
      <c r="H3707" s="158" t="s">
        <v>180</v>
      </c>
      <c r="I3707" s="127"/>
      <c r="J3707" s="127"/>
      <c r="K3707" s="127"/>
      <c r="L3707" s="127"/>
      <c r="M3707" s="127"/>
      <c r="N3707" s="127"/>
      <c r="O3707" s="127"/>
      <c r="P3707" s="152"/>
      <c r="Q3707" s="128" t="s">
        <v>110</v>
      </c>
      <c r="R3707" s="129"/>
      <c r="S3707" s="130"/>
      <c r="T3707" s="130"/>
      <c r="U3707" s="131">
        <v>0</v>
      </c>
      <c r="V3707" s="131">
        <v>0</v>
      </c>
      <c r="W3707" s="132">
        <v>0</v>
      </c>
      <c r="X3707" s="131">
        <v>0</v>
      </c>
      <c r="Y3707" s="130">
        <v>0</v>
      </c>
      <c r="Z3707" s="130">
        <v>0</v>
      </c>
      <c r="AA3707" s="130">
        <v>0</v>
      </c>
      <c r="AB3707" s="130">
        <v>0</v>
      </c>
      <c r="AC3707" s="130">
        <v>0</v>
      </c>
      <c r="AD3707" s="130">
        <v>0</v>
      </c>
      <c r="AE3707" s="130">
        <v>0</v>
      </c>
      <c r="AF3707" s="130">
        <v>0</v>
      </c>
      <c r="AG3707" s="130">
        <v>0</v>
      </c>
      <c r="AH3707" s="133">
        <v>0</v>
      </c>
      <c r="AI3707" s="133">
        <v>0</v>
      </c>
      <c r="AU3707" s="88"/>
    </row>
    <row r="3708" spans="3:47" s="11" customFormat="1" outlineLevel="2" x14ac:dyDescent="0.2">
      <c r="C3708" s="119" t="s">
        <v>163</v>
      </c>
      <c r="E3708" s="134"/>
      <c r="F3708" s="159" t="s">
        <v>152</v>
      </c>
      <c r="H3708" s="72" t="s">
        <v>180</v>
      </c>
      <c r="P3708" s="149"/>
      <c r="Q3708" s="135" t="s">
        <v>110</v>
      </c>
      <c r="R3708" s="136"/>
      <c r="S3708" s="88"/>
      <c r="T3708" s="88"/>
      <c r="U3708" s="137">
        <v>0</v>
      </c>
      <c r="V3708" s="137">
        <v>0</v>
      </c>
      <c r="W3708" s="138">
        <v>0</v>
      </c>
      <c r="X3708" s="137">
        <v>0</v>
      </c>
      <c r="Y3708" s="88">
        <v>0</v>
      </c>
      <c r="Z3708" s="88">
        <v>0</v>
      </c>
      <c r="AA3708" s="88">
        <v>0</v>
      </c>
      <c r="AB3708" s="88">
        <v>0</v>
      </c>
      <c r="AC3708" s="88">
        <v>0</v>
      </c>
      <c r="AD3708" s="88">
        <v>0</v>
      </c>
      <c r="AE3708" s="88">
        <v>0</v>
      </c>
      <c r="AF3708" s="88">
        <v>0</v>
      </c>
      <c r="AG3708" s="88">
        <v>0</v>
      </c>
      <c r="AH3708" s="139">
        <v>0</v>
      </c>
      <c r="AI3708" s="139">
        <v>0</v>
      </c>
      <c r="AU3708" s="88"/>
    </row>
    <row r="3709" spans="3:47" s="11" customFormat="1" outlineLevel="2" x14ac:dyDescent="0.2">
      <c r="C3709" s="119" t="s">
        <v>163</v>
      </c>
      <c r="E3709" s="134"/>
      <c r="F3709" s="159" t="s">
        <v>152</v>
      </c>
      <c r="H3709" s="72" t="s">
        <v>180</v>
      </c>
      <c r="P3709" s="149"/>
      <c r="Q3709" s="135" t="s">
        <v>110</v>
      </c>
      <c r="R3709" s="136"/>
      <c r="S3709" s="88"/>
      <c r="T3709" s="88"/>
      <c r="U3709" s="137">
        <v>0</v>
      </c>
      <c r="V3709" s="137">
        <v>0</v>
      </c>
      <c r="W3709" s="138">
        <v>0</v>
      </c>
      <c r="X3709" s="137">
        <v>0</v>
      </c>
      <c r="Y3709" s="88">
        <v>0</v>
      </c>
      <c r="Z3709" s="88">
        <v>0</v>
      </c>
      <c r="AA3709" s="88">
        <v>0</v>
      </c>
      <c r="AB3709" s="88">
        <v>0</v>
      </c>
      <c r="AC3709" s="88">
        <v>0</v>
      </c>
      <c r="AD3709" s="88">
        <v>0</v>
      </c>
      <c r="AE3709" s="88">
        <v>0</v>
      </c>
      <c r="AF3709" s="88">
        <v>0</v>
      </c>
      <c r="AG3709" s="88">
        <v>0</v>
      </c>
      <c r="AH3709" s="139">
        <v>0</v>
      </c>
      <c r="AI3709" s="139">
        <v>0</v>
      </c>
      <c r="AU3709" s="88"/>
    </row>
    <row r="3710" spans="3:47" s="11" customFormat="1" outlineLevel="2" x14ac:dyDescent="0.2">
      <c r="C3710" s="119" t="s">
        <v>163</v>
      </c>
      <c r="E3710" s="134"/>
      <c r="F3710" s="159" t="s">
        <v>152</v>
      </c>
      <c r="H3710" s="72" t="s">
        <v>180</v>
      </c>
      <c r="P3710" s="149"/>
      <c r="Q3710" s="135" t="s">
        <v>110</v>
      </c>
      <c r="R3710" s="136"/>
      <c r="S3710" s="88"/>
      <c r="T3710" s="88"/>
      <c r="U3710" s="137">
        <v>0</v>
      </c>
      <c r="V3710" s="137">
        <v>0</v>
      </c>
      <c r="W3710" s="138">
        <v>0</v>
      </c>
      <c r="X3710" s="137">
        <v>0</v>
      </c>
      <c r="Y3710" s="88">
        <v>0</v>
      </c>
      <c r="Z3710" s="88">
        <v>0</v>
      </c>
      <c r="AA3710" s="88">
        <v>0</v>
      </c>
      <c r="AB3710" s="88">
        <v>0</v>
      </c>
      <c r="AC3710" s="88">
        <v>0</v>
      </c>
      <c r="AD3710" s="88">
        <v>0</v>
      </c>
      <c r="AE3710" s="88">
        <v>0</v>
      </c>
      <c r="AF3710" s="88">
        <v>0</v>
      </c>
      <c r="AG3710" s="88">
        <v>0</v>
      </c>
      <c r="AH3710" s="139">
        <v>0</v>
      </c>
      <c r="AI3710" s="139">
        <v>0</v>
      </c>
      <c r="AU3710" s="88"/>
    </row>
    <row r="3711" spans="3:47" s="11" customFormat="1" outlineLevel="2" x14ac:dyDescent="0.2">
      <c r="C3711" s="119" t="s">
        <v>163</v>
      </c>
      <c r="E3711" s="134"/>
      <c r="F3711" s="159" t="s">
        <v>152</v>
      </c>
      <c r="H3711" s="72" t="s">
        <v>180</v>
      </c>
      <c r="P3711" s="149"/>
      <c r="Q3711" s="135" t="s">
        <v>110</v>
      </c>
      <c r="R3711" s="136"/>
      <c r="S3711" s="88"/>
      <c r="T3711" s="88"/>
      <c r="U3711" s="137">
        <v>0</v>
      </c>
      <c r="V3711" s="137">
        <v>0</v>
      </c>
      <c r="W3711" s="138">
        <v>0</v>
      </c>
      <c r="X3711" s="137">
        <v>0</v>
      </c>
      <c r="Y3711" s="88">
        <v>0</v>
      </c>
      <c r="Z3711" s="88">
        <v>0</v>
      </c>
      <c r="AA3711" s="88">
        <v>0</v>
      </c>
      <c r="AB3711" s="88">
        <v>0</v>
      </c>
      <c r="AC3711" s="88">
        <v>0</v>
      </c>
      <c r="AD3711" s="88">
        <v>0</v>
      </c>
      <c r="AE3711" s="88">
        <v>0</v>
      </c>
      <c r="AF3711" s="88">
        <v>0</v>
      </c>
      <c r="AG3711" s="88">
        <v>0</v>
      </c>
      <c r="AH3711" s="139">
        <v>0</v>
      </c>
      <c r="AI3711" s="139">
        <v>0</v>
      </c>
      <c r="AU3711" s="88"/>
    </row>
    <row r="3712" spans="3:47" s="11" customFormat="1" outlineLevel="2" x14ac:dyDescent="0.2">
      <c r="C3712" s="119" t="s">
        <v>163</v>
      </c>
      <c r="E3712" s="134"/>
      <c r="F3712" s="159" t="s">
        <v>152</v>
      </c>
      <c r="H3712" s="72" t="s">
        <v>180</v>
      </c>
      <c r="P3712" s="149"/>
      <c r="Q3712" s="135" t="s">
        <v>110</v>
      </c>
      <c r="R3712" s="136"/>
      <c r="S3712" s="88"/>
      <c r="T3712" s="88"/>
      <c r="U3712" s="137">
        <v>0</v>
      </c>
      <c r="V3712" s="137">
        <v>0</v>
      </c>
      <c r="W3712" s="138">
        <v>0</v>
      </c>
      <c r="X3712" s="137">
        <v>0</v>
      </c>
      <c r="Y3712" s="88">
        <v>0</v>
      </c>
      <c r="Z3712" s="88">
        <v>0</v>
      </c>
      <c r="AA3712" s="88">
        <v>0</v>
      </c>
      <c r="AB3712" s="88">
        <v>0</v>
      </c>
      <c r="AC3712" s="88">
        <v>0</v>
      </c>
      <c r="AD3712" s="88">
        <v>0</v>
      </c>
      <c r="AE3712" s="88">
        <v>0</v>
      </c>
      <c r="AF3712" s="88">
        <v>0</v>
      </c>
      <c r="AG3712" s="88">
        <v>0</v>
      </c>
      <c r="AH3712" s="139">
        <v>0</v>
      </c>
      <c r="AI3712" s="139">
        <v>0</v>
      </c>
      <c r="AU3712" s="88"/>
    </row>
    <row r="3713" spans="3:47" s="11" customFormat="1" outlineLevel="2" x14ac:dyDescent="0.2">
      <c r="C3713" s="119" t="s">
        <v>163</v>
      </c>
      <c r="E3713" s="134"/>
      <c r="F3713" s="159" t="s">
        <v>152</v>
      </c>
      <c r="H3713" s="72" t="s">
        <v>180</v>
      </c>
      <c r="P3713" s="149"/>
      <c r="Q3713" s="135" t="s">
        <v>110</v>
      </c>
      <c r="R3713" s="136"/>
      <c r="S3713" s="88"/>
      <c r="T3713" s="88"/>
      <c r="U3713" s="137">
        <v>0</v>
      </c>
      <c r="V3713" s="137">
        <v>0</v>
      </c>
      <c r="W3713" s="138">
        <v>0</v>
      </c>
      <c r="X3713" s="137">
        <v>0</v>
      </c>
      <c r="Y3713" s="88">
        <v>0</v>
      </c>
      <c r="Z3713" s="88">
        <v>0</v>
      </c>
      <c r="AA3713" s="88">
        <v>0</v>
      </c>
      <c r="AB3713" s="88">
        <v>0</v>
      </c>
      <c r="AC3713" s="88">
        <v>0</v>
      </c>
      <c r="AD3713" s="88">
        <v>0</v>
      </c>
      <c r="AE3713" s="88">
        <v>0</v>
      </c>
      <c r="AF3713" s="88">
        <v>0</v>
      </c>
      <c r="AG3713" s="88">
        <v>0</v>
      </c>
      <c r="AH3713" s="139">
        <v>0</v>
      </c>
      <c r="AI3713" s="139">
        <v>0</v>
      </c>
      <c r="AU3713" s="88"/>
    </row>
    <row r="3714" spans="3:47" s="11" customFormat="1" outlineLevel="2" x14ac:dyDescent="0.2">
      <c r="C3714" s="119" t="s">
        <v>163</v>
      </c>
      <c r="E3714" s="134"/>
      <c r="F3714" s="159" t="s">
        <v>152</v>
      </c>
      <c r="H3714" s="72" t="s">
        <v>180</v>
      </c>
      <c r="P3714" s="149"/>
      <c r="Q3714" s="135" t="s">
        <v>110</v>
      </c>
      <c r="R3714" s="136"/>
      <c r="S3714" s="88"/>
      <c r="T3714" s="88"/>
      <c r="U3714" s="137">
        <v>0</v>
      </c>
      <c r="V3714" s="137">
        <v>0</v>
      </c>
      <c r="W3714" s="138">
        <v>0</v>
      </c>
      <c r="X3714" s="137">
        <v>0</v>
      </c>
      <c r="Y3714" s="88">
        <v>0</v>
      </c>
      <c r="Z3714" s="88">
        <v>0</v>
      </c>
      <c r="AA3714" s="88">
        <v>0</v>
      </c>
      <c r="AB3714" s="88">
        <v>0</v>
      </c>
      <c r="AC3714" s="88">
        <v>0</v>
      </c>
      <c r="AD3714" s="88">
        <v>0</v>
      </c>
      <c r="AE3714" s="88">
        <v>0</v>
      </c>
      <c r="AF3714" s="88">
        <v>0</v>
      </c>
      <c r="AG3714" s="88">
        <v>0</v>
      </c>
      <c r="AH3714" s="139">
        <v>0</v>
      </c>
      <c r="AI3714" s="139">
        <v>0</v>
      </c>
      <c r="AU3714" s="88"/>
    </row>
    <row r="3715" spans="3:47" s="11" customFormat="1" outlineLevel="2" x14ac:dyDescent="0.2">
      <c r="C3715" s="119" t="s">
        <v>163</v>
      </c>
      <c r="E3715" s="134"/>
      <c r="F3715" s="159" t="s">
        <v>152</v>
      </c>
      <c r="H3715" s="72" t="s">
        <v>180</v>
      </c>
      <c r="P3715" s="149"/>
      <c r="Q3715" s="135" t="s">
        <v>110</v>
      </c>
      <c r="R3715" s="136"/>
      <c r="S3715" s="88"/>
      <c r="T3715" s="88"/>
      <c r="U3715" s="137">
        <v>0</v>
      </c>
      <c r="V3715" s="137">
        <v>0</v>
      </c>
      <c r="W3715" s="138">
        <v>0</v>
      </c>
      <c r="X3715" s="137">
        <v>0</v>
      </c>
      <c r="Y3715" s="88">
        <v>0</v>
      </c>
      <c r="Z3715" s="88">
        <v>0</v>
      </c>
      <c r="AA3715" s="88">
        <v>0</v>
      </c>
      <c r="AB3715" s="88">
        <v>0</v>
      </c>
      <c r="AC3715" s="88">
        <v>0</v>
      </c>
      <c r="AD3715" s="88">
        <v>0</v>
      </c>
      <c r="AE3715" s="88">
        <v>0</v>
      </c>
      <c r="AF3715" s="88">
        <v>0</v>
      </c>
      <c r="AG3715" s="88">
        <v>0</v>
      </c>
      <c r="AH3715" s="139">
        <v>0</v>
      </c>
      <c r="AI3715" s="139">
        <v>0</v>
      </c>
      <c r="AU3715" s="88"/>
    </row>
    <row r="3716" spans="3:47" s="11" customFormat="1" outlineLevel="2" x14ac:dyDescent="0.2">
      <c r="C3716" s="119" t="s">
        <v>163</v>
      </c>
      <c r="E3716" s="140"/>
      <c r="F3716" s="160" t="s">
        <v>152</v>
      </c>
      <c r="G3716" s="142"/>
      <c r="H3716" s="161" t="s">
        <v>180</v>
      </c>
      <c r="I3716" s="142"/>
      <c r="J3716" s="142"/>
      <c r="K3716" s="142"/>
      <c r="L3716" s="142"/>
      <c r="M3716" s="142"/>
      <c r="N3716" s="142"/>
      <c r="O3716" s="142"/>
      <c r="P3716" s="155"/>
      <c r="Q3716" s="143" t="s">
        <v>110</v>
      </c>
      <c r="R3716" s="144"/>
      <c r="S3716" s="145"/>
      <c r="T3716" s="145"/>
      <c r="U3716" s="146">
        <v>0</v>
      </c>
      <c r="V3716" s="146">
        <v>0</v>
      </c>
      <c r="W3716" s="147">
        <v>0</v>
      </c>
      <c r="X3716" s="146">
        <v>0</v>
      </c>
      <c r="Y3716" s="145">
        <v>0</v>
      </c>
      <c r="Z3716" s="145">
        <v>0</v>
      </c>
      <c r="AA3716" s="145">
        <v>0</v>
      </c>
      <c r="AB3716" s="145">
        <v>0</v>
      </c>
      <c r="AC3716" s="145">
        <v>0</v>
      </c>
      <c r="AD3716" s="145">
        <v>0</v>
      </c>
      <c r="AE3716" s="145">
        <v>0</v>
      </c>
      <c r="AF3716" s="145">
        <v>0</v>
      </c>
      <c r="AG3716" s="145">
        <v>0</v>
      </c>
      <c r="AH3716" s="148">
        <v>0</v>
      </c>
      <c r="AI3716" s="148">
        <v>0</v>
      </c>
      <c r="AU3716" s="88"/>
    </row>
    <row r="3717" spans="3:47" s="11" customFormat="1" outlineLevel="2" x14ac:dyDescent="0.2">
      <c r="C3717" s="119" t="s">
        <v>163</v>
      </c>
      <c r="F3717" s="159"/>
      <c r="P3717" s="149" t="s">
        <v>181</v>
      </c>
      <c r="Q3717" s="16" t="s">
        <v>110</v>
      </c>
      <c r="R3717" s="150"/>
      <c r="S3717" s="150"/>
      <c r="T3717" s="150"/>
      <c r="U3717" s="150">
        <v>219.21391348455043</v>
      </c>
      <c r="V3717" s="150">
        <v>235.74452105534303</v>
      </c>
      <c r="W3717" s="150">
        <v>242.97707955634252</v>
      </c>
      <c r="X3717" s="150">
        <v>253.6668384340021</v>
      </c>
      <c r="Y3717" s="150">
        <v>259.80235882423779</v>
      </c>
      <c r="Z3717" s="150">
        <v>265.6054046822174</v>
      </c>
      <c r="AA3717" s="150">
        <v>270.92313589646267</v>
      </c>
      <c r="AB3717" s="150">
        <v>271.58060992440306</v>
      </c>
      <c r="AC3717" s="150">
        <v>276.9944743153543</v>
      </c>
      <c r="AD3717" s="150">
        <v>282.51626314633285</v>
      </c>
      <c r="AE3717" s="150">
        <v>288.14812789108288</v>
      </c>
      <c r="AF3717" s="150">
        <v>293.89226291335507</v>
      </c>
      <c r="AG3717" s="150">
        <v>299.75090632193383</v>
      </c>
      <c r="AH3717" s="150">
        <v>305.72634084270993</v>
      </c>
      <c r="AI3717" s="150">
        <v>311.82089470813861</v>
      </c>
      <c r="AU3717" s="88"/>
    </row>
    <row r="3718" spans="3:47" s="11" customFormat="1" outlineLevel="2" x14ac:dyDescent="0.2">
      <c r="C3718" s="119" t="s">
        <v>163</v>
      </c>
      <c r="P3718" s="149" t="s">
        <v>182</v>
      </c>
      <c r="Q3718" s="16" t="s">
        <v>110</v>
      </c>
      <c r="R3718" s="150"/>
      <c r="S3718" s="150"/>
      <c r="T3718" s="150"/>
      <c r="U3718" s="150">
        <v>0</v>
      </c>
      <c r="V3718" s="150">
        <v>0</v>
      </c>
      <c r="W3718" s="150">
        <v>0</v>
      </c>
      <c r="X3718" s="150">
        <v>0</v>
      </c>
      <c r="Y3718" s="150">
        <v>0</v>
      </c>
      <c r="Z3718" s="150">
        <v>0</v>
      </c>
      <c r="AA3718" s="150">
        <v>0</v>
      </c>
      <c r="AB3718" s="150">
        <v>0</v>
      </c>
      <c r="AC3718" s="150">
        <v>0</v>
      </c>
      <c r="AD3718" s="150">
        <v>0</v>
      </c>
      <c r="AE3718" s="150">
        <v>0</v>
      </c>
      <c r="AF3718" s="150">
        <v>0</v>
      </c>
      <c r="AG3718" s="150">
        <v>0</v>
      </c>
      <c r="AH3718" s="150">
        <v>0</v>
      </c>
      <c r="AI3718" s="150">
        <v>0</v>
      </c>
      <c r="AU3718" s="88"/>
    </row>
    <row r="3719" spans="3:47" s="11" customFormat="1" outlineLevel="2" x14ac:dyDescent="0.2">
      <c r="C3719" s="119" t="s">
        <v>163</v>
      </c>
      <c r="F3719" s="124"/>
      <c r="P3719" s="149" t="s">
        <v>183</v>
      </c>
      <c r="Q3719" s="16" t="s">
        <v>110</v>
      </c>
      <c r="R3719" s="150"/>
      <c r="S3719" s="150"/>
      <c r="T3719" s="150"/>
      <c r="U3719" s="150">
        <v>219.21391348455043</v>
      </c>
      <c r="V3719" s="150">
        <v>235.74452105534303</v>
      </c>
      <c r="W3719" s="150">
        <v>242.97707955634252</v>
      </c>
      <c r="X3719" s="150">
        <v>253.6668384340021</v>
      </c>
      <c r="Y3719" s="150">
        <v>259.80235882423779</v>
      </c>
      <c r="Z3719" s="150">
        <v>265.6054046822174</v>
      </c>
      <c r="AA3719" s="150">
        <v>270.92313589646267</v>
      </c>
      <c r="AB3719" s="150">
        <v>271.58060992440306</v>
      </c>
      <c r="AC3719" s="150">
        <v>276.9944743153543</v>
      </c>
      <c r="AD3719" s="150">
        <v>282.51626314633285</v>
      </c>
      <c r="AE3719" s="150">
        <v>288.14812789108288</v>
      </c>
      <c r="AF3719" s="150">
        <v>293.89226291335507</v>
      </c>
      <c r="AG3719" s="150">
        <v>299.75090632193383</v>
      </c>
      <c r="AH3719" s="150">
        <v>305.72634084270993</v>
      </c>
      <c r="AI3719" s="150">
        <v>311.82089470813861</v>
      </c>
      <c r="AU3719" s="88"/>
    </row>
    <row r="3720" spans="3:47" s="11" customFormat="1" outlineLevel="2" x14ac:dyDescent="0.2">
      <c r="C3720" s="119" t="s">
        <v>163</v>
      </c>
      <c r="F3720" s="124"/>
      <c r="P3720" s="149"/>
      <c r="Q3720" s="16"/>
      <c r="R3720" s="88"/>
      <c r="S3720" s="88"/>
      <c r="T3720" s="88"/>
      <c r="U3720" s="88"/>
      <c r="V3720" s="88"/>
      <c r="W3720" s="88"/>
      <c r="X3720" s="88"/>
      <c r="Y3720" s="88"/>
      <c r="Z3720" s="88"/>
      <c r="AA3720" s="88"/>
      <c r="AB3720" s="88"/>
      <c r="AC3720" s="88"/>
      <c r="AD3720" s="88"/>
      <c r="AE3720" s="88"/>
      <c r="AF3720" s="88"/>
      <c r="AG3720" s="88"/>
      <c r="AH3720" s="88"/>
      <c r="AI3720" s="88"/>
      <c r="AU3720" s="88"/>
    </row>
    <row r="3721" spans="3:47" outlineLevel="1" x14ac:dyDescent="0.2">
      <c r="C3721" s="119" t="s">
        <v>163</v>
      </c>
      <c r="D3721" s="11"/>
      <c r="E3721" s="162" t="s">
        <v>184</v>
      </c>
      <c r="F3721" s="121"/>
      <c r="G3721" s="121"/>
      <c r="H3721" s="121"/>
      <c r="I3721" s="121"/>
      <c r="J3721" s="121"/>
      <c r="K3721" s="121"/>
      <c r="L3721" s="121"/>
      <c r="M3721" s="121"/>
      <c r="N3721" s="121"/>
      <c r="O3721" s="121"/>
      <c r="P3721" s="121"/>
      <c r="Q3721" s="122"/>
      <c r="R3721" s="123"/>
      <c r="S3721" s="123"/>
      <c r="T3721" s="123"/>
      <c r="U3721" s="123"/>
      <c r="V3721" s="123"/>
      <c r="W3721" s="123"/>
      <c r="X3721" s="123"/>
      <c r="Y3721" s="123"/>
      <c r="Z3721" s="123"/>
      <c r="AA3721" s="123"/>
      <c r="AB3721" s="123"/>
      <c r="AC3721" s="123"/>
      <c r="AD3721" s="123"/>
      <c r="AE3721" s="123"/>
      <c r="AF3721" s="123"/>
      <c r="AG3721" s="123"/>
      <c r="AH3721" s="123"/>
      <c r="AI3721" s="123"/>
      <c r="AT3721" s="11"/>
      <c r="AU3721" s="88"/>
    </row>
    <row r="3722" spans="3:47" outlineLevel="2" x14ac:dyDescent="0.2">
      <c r="C3722" s="119" t="s">
        <v>163</v>
      </c>
      <c r="D3722" s="11"/>
      <c r="E3722" s="11"/>
      <c r="F3722" s="11"/>
      <c r="G3722" s="16"/>
      <c r="H3722" s="163" t="s">
        <v>6</v>
      </c>
      <c r="I3722" s="163" t="s">
        <v>5</v>
      </c>
      <c r="J3722" s="163" t="s">
        <v>129</v>
      </c>
      <c r="K3722" s="163" t="s">
        <v>128</v>
      </c>
      <c r="L3722" s="11"/>
      <c r="M3722" s="11"/>
      <c r="N3722" s="11"/>
      <c r="O3722" s="11"/>
      <c r="P3722" s="149"/>
      <c r="Q3722" s="164"/>
      <c r="V3722" s="165"/>
      <c r="W3722" s="150"/>
      <c r="X3722" s="150"/>
      <c r="Y3722" s="150"/>
      <c r="Z3722" s="150"/>
      <c r="AA3722" s="150"/>
      <c r="AB3722" s="150"/>
      <c r="AC3722" s="150"/>
      <c r="AD3722" s="150"/>
      <c r="AE3722" s="150"/>
      <c r="AF3722" s="150"/>
      <c r="AG3722" s="150"/>
      <c r="AH3722" s="150"/>
      <c r="AI3722" s="150"/>
      <c r="AT3722" s="11"/>
      <c r="AU3722" s="88"/>
    </row>
    <row r="3723" spans="3:47" outlineLevel="2" x14ac:dyDescent="0.2">
      <c r="C3723" s="119" t="s">
        <v>163</v>
      </c>
      <c r="D3723" s="167" t="s">
        <v>218</v>
      </c>
      <c r="E3723" s="11"/>
      <c r="F3723" s="125" t="s">
        <v>209</v>
      </c>
      <c r="G3723" s="168" t="s">
        <v>130</v>
      </c>
      <c r="H3723" s="169" t="s">
        <v>221</v>
      </c>
      <c r="I3723" s="170" t="s">
        <v>221</v>
      </c>
      <c r="J3723" s="170">
        <v>1</v>
      </c>
      <c r="K3723" s="171">
        <v>0</v>
      </c>
      <c r="L3723" s="11"/>
      <c r="M3723" s="11"/>
      <c r="N3723" s="11"/>
      <c r="O3723" s="11"/>
      <c r="P3723" s="149"/>
      <c r="Q3723" s="164"/>
      <c r="V3723" s="165"/>
      <c r="W3723" s="11"/>
      <c r="X3723" s="11"/>
      <c r="Y3723" s="150"/>
      <c r="Z3723" s="150"/>
      <c r="AA3723" s="150"/>
      <c r="AB3723" s="150"/>
      <c r="AC3723" s="150"/>
      <c r="AD3723" s="150"/>
      <c r="AE3723" s="150"/>
      <c r="AF3723" s="150"/>
      <c r="AG3723" s="11"/>
      <c r="AH3723" s="11"/>
      <c r="AI3723" s="11"/>
      <c r="AT3723" s="11"/>
      <c r="AU3723" s="88"/>
    </row>
    <row r="3724" spans="3:47" outlineLevel="2" x14ac:dyDescent="0.2">
      <c r="C3724" s="119" t="s">
        <v>163</v>
      </c>
      <c r="D3724" s="167" t="s">
        <v>218</v>
      </c>
      <c r="E3724" s="11"/>
      <c r="F3724" s="134" t="s">
        <v>31</v>
      </c>
      <c r="G3724" s="16" t="s">
        <v>130</v>
      </c>
      <c r="H3724" s="172">
        <v>1</v>
      </c>
      <c r="I3724" s="173">
        <v>0</v>
      </c>
      <c r="J3724" s="173">
        <v>1</v>
      </c>
      <c r="K3724" s="174">
        <v>0</v>
      </c>
      <c r="L3724" s="11"/>
      <c r="M3724" s="11"/>
      <c r="N3724" s="11"/>
      <c r="O3724" s="11"/>
      <c r="P3724" s="149"/>
      <c r="Q3724" s="164"/>
      <c r="V3724" s="165"/>
      <c r="W3724" s="11"/>
      <c r="X3724" s="11"/>
      <c r="Y3724" s="150"/>
      <c r="Z3724" s="150"/>
      <c r="AA3724" s="150"/>
      <c r="AB3724" s="150"/>
      <c r="AC3724" s="150"/>
      <c r="AD3724" s="150"/>
      <c r="AE3724" s="150"/>
      <c r="AF3724" s="150"/>
      <c r="AG3724" s="11"/>
      <c r="AH3724" s="11"/>
      <c r="AI3724" s="11"/>
      <c r="AT3724" s="11"/>
      <c r="AU3724" s="88"/>
    </row>
    <row r="3725" spans="3:47" outlineLevel="2" x14ac:dyDescent="0.2">
      <c r="C3725" s="119" t="s">
        <v>163</v>
      </c>
      <c r="D3725" s="167" t="s">
        <v>218</v>
      </c>
      <c r="E3725" s="11"/>
      <c r="F3725" s="134" t="s">
        <v>28</v>
      </c>
      <c r="G3725" s="16" t="s">
        <v>130</v>
      </c>
      <c r="H3725" s="172">
        <v>0.8</v>
      </c>
      <c r="I3725" s="173">
        <v>0.19999999999999996</v>
      </c>
      <c r="J3725" s="173">
        <v>1</v>
      </c>
      <c r="K3725" s="174">
        <v>0</v>
      </c>
      <c r="L3725" s="11"/>
      <c r="M3725" s="11"/>
      <c r="N3725" s="11"/>
      <c r="O3725" s="11"/>
      <c r="P3725" s="149"/>
      <c r="Q3725" s="164"/>
      <c r="V3725" s="165"/>
      <c r="W3725" s="150"/>
      <c r="X3725" s="150"/>
      <c r="Y3725" s="150"/>
      <c r="Z3725" s="150"/>
      <c r="AA3725" s="150"/>
      <c r="AB3725" s="150"/>
      <c r="AC3725" s="150"/>
      <c r="AD3725" s="150"/>
      <c r="AE3725" s="150"/>
      <c r="AF3725" s="150"/>
      <c r="AG3725" s="11"/>
      <c r="AH3725" s="11"/>
      <c r="AI3725" s="11"/>
      <c r="AT3725" s="11"/>
      <c r="AU3725" s="88"/>
    </row>
    <row r="3726" spans="3:47" outlineLevel="2" x14ac:dyDescent="0.2">
      <c r="C3726" s="119" t="s">
        <v>163</v>
      </c>
      <c r="D3726" s="167" t="s">
        <v>218</v>
      </c>
      <c r="E3726" s="11"/>
      <c r="F3726" s="134" t="s">
        <v>210</v>
      </c>
      <c r="G3726" s="16" t="s">
        <v>130</v>
      </c>
      <c r="H3726" s="172">
        <v>0.8</v>
      </c>
      <c r="I3726" s="173">
        <v>0.19999999999999996</v>
      </c>
      <c r="J3726" s="173">
        <v>0.5</v>
      </c>
      <c r="K3726" s="174">
        <v>0.5</v>
      </c>
      <c r="L3726" s="11"/>
      <c r="M3726" s="11"/>
      <c r="N3726" s="11"/>
      <c r="O3726" s="11"/>
      <c r="P3726" s="149"/>
      <c r="Q3726" s="164"/>
      <c r="V3726" s="165"/>
      <c r="W3726" s="150"/>
      <c r="X3726" s="150"/>
      <c r="Y3726" s="150"/>
      <c r="Z3726" s="150"/>
      <c r="AA3726" s="150"/>
      <c r="AB3726" s="150"/>
      <c r="AC3726" s="150"/>
      <c r="AD3726" s="150"/>
      <c r="AE3726" s="150"/>
      <c r="AF3726" s="150"/>
      <c r="AG3726" s="11"/>
      <c r="AH3726" s="11"/>
      <c r="AI3726" s="11"/>
      <c r="AT3726" s="11"/>
      <c r="AU3726" s="88"/>
    </row>
    <row r="3727" spans="3:47" outlineLevel="2" x14ac:dyDescent="0.2">
      <c r="C3727" s="119" t="s">
        <v>163</v>
      </c>
      <c r="D3727" s="167" t="s">
        <v>218</v>
      </c>
      <c r="E3727" s="11"/>
      <c r="F3727" s="134" t="s">
        <v>211</v>
      </c>
      <c r="G3727" s="16" t="s">
        <v>130</v>
      </c>
      <c r="H3727" s="172">
        <v>1</v>
      </c>
      <c r="I3727" s="173">
        <v>0</v>
      </c>
      <c r="J3727" s="173">
        <v>0.5</v>
      </c>
      <c r="K3727" s="174">
        <v>0.5</v>
      </c>
      <c r="L3727" s="11"/>
      <c r="M3727" s="11"/>
      <c r="N3727" s="11"/>
      <c r="O3727" s="11"/>
      <c r="P3727" s="149"/>
      <c r="Q3727" s="164"/>
      <c r="V3727" s="165"/>
      <c r="W3727" s="150"/>
      <c r="X3727" s="150"/>
      <c r="Y3727" s="150"/>
      <c r="Z3727" s="150"/>
      <c r="AA3727" s="150"/>
      <c r="AB3727" s="150"/>
      <c r="AC3727" s="150"/>
      <c r="AD3727" s="150"/>
      <c r="AE3727" s="150"/>
      <c r="AF3727" s="150"/>
      <c r="AG3727" s="11"/>
      <c r="AH3727" s="11"/>
      <c r="AI3727" s="11"/>
      <c r="AT3727" s="11"/>
      <c r="AU3727" s="88"/>
    </row>
    <row r="3728" spans="3:47" outlineLevel="2" x14ac:dyDescent="0.2">
      <c r="C3728" s="119" t="s">
        <v>163</v>
      </c>
      <c r="D3728" s="167" t="s">
        <v>218</v>
      </c>
      <c r="E3728" s="11"/>
      <c r="F3728" s="134" t="s">
        <v>212</v>
      </c>
      <c r="G3728" s="16" t="s">
        <v>130</v>
      </c>
      <c r="H3728" s="172">
        <v>0.8</v>
      </c>
      <c r="I3728" s="173">
        <v>0.19999999999999996</v>
      </c>
      <c r="J3728" s="173">
        <v>1</v>
      </c>
      <c r="K3728" s="174">
        <v>0</v>
      </c>
      <c r="L3728" s="11"/>
      <c r="M3728" s="11"/>
      <c r="N3728" s="11"/>
      <c r="O3728" s="11"/>
      <c r="P3728" s="149"/>
      <c r="Q3728" s="164"/>
      <c r="V3728" s="165"/>
      <c r="W3728" s="150"/>
      <c r="X3728" s="150"/>
      <c r="Y3728" s="150"/>
      <c r="Z3728" s="150"/>
      <c r="AA3728" s="150"/>
      <c r="AB3728" s="150"/>
      <c r="AC3728" s="150"/>
      <c r="AD3728" s="150"/>
      <c r="AE3728" s="150"/>
      <c r="AF3728" s="150"/>
      <c r="AG3728" s="11"/>
      <c r="AH3728" s="11"/>
      <c r="AI3728" s="11"/>
      <c r="AT3728" s="11"/>
      <c r="AU3728" s="88"/>
    </row>
    <row r="3729" spans="3:47" outlineLevel="2" x14ac:dyDescent="0.2">
      <c r="C3729" s="119" t="s">
        <v>163</v>
      </c>
      <c r="D3729" s="167" t="s">
        <v>218</v>
      </c>
      <c r="E3729" s="11"/>
      <c r="F3729" s="134" t="s">
        <v>213</v>
      </c>
      <c r="G3729" s="16" t="s">
        <v>130</v>
      </c>
      <c r="H3729" s="172">
        <v>1</v>
      </c>
      <c r="I3729" s="173">
        <v>0</v>
      </c>
      <c r="J3729" s="173">
        <v>1</v>
      </c>
      <c r="K3729" s="174">
        <v>0</v>
      </c>
      <c r="L3729" s="11"/>
      <c r="M3729" s="11"/>
      <c r="N3729" s="11"/>
      <c r="O3729" s="11"/>
      <c r="P3729" s="149"/>
      <c r="Q3729" s="164"/>
      <c r="V3729" s="165"/>
      <c r="W3729" s="150"/>
      <c r="X3729" s="150"/>
      <c r="Y3729" s="150"/>
      <c r="Z3729" s="150"/>
      <c r="AA3729" s="150"/>
      <c r="AB3729" s="150"/>
      <c r="AC3729" s="150"/>
      <c r="AD3729" s="150"/>
      <c r="AE3729" s="150"/>
      <c r="AF3729" s="150"/>
      <c r="AG3729" s="11"/>
      <c r="AH3729" s="11"/>
      <c r="AI3729" s="11"/>
      <c r="AT3729" s="11"/>
      <c r="AU3729" s="88"/>
    </row>
    <row r="3730" spans="3:47" outlineLevel="2" x14ac:dyDescent="0.2">
      <c r="C3730" s="119" t="s">
        <v>163</v>
      </c>
      <c r="D3730" s="167" t="s">
        <v>218</v>
      </c>
      <c r="E3730" s="11"/>
      <c r="F3730" s="134" t="s">
        <v>214</v>
      </c>
      <c r="G3730" s="16" t="s">
        <v>130</v>
      </c>
      <c r="H3730" s="172">
        <v>0.8</v>
      </c>
      <c r="I3730" s="173">
        <v>0.19999999999999996</v>
      </c>
      <c r="J3730" s="173">
        <v>1</v>
      </c>
      <c r="K3730" s="174">
        <v>0</v>
      </c>
      <c r="L3730" s="11"/>
      <c r="M3730" s="11"/>
      <c r="N3730" s="11"/>
      <c r="O3730" s="11"/>
      <c r="P3730" s="149"/>
      <c r="Q3730" s="164"/>
      <c r="V3730" s="165"/>
      <c r="W3730" s="150"/>
      <c r="X3730" s="150"/>
      <c r="Y3730" s="150"/>
      <c r="Z3730" s="150"/>
      <c r="AA3730" s="150"/>
      <c r="AB3730" s="150"/>
      <c r="AC3730" s="150"/>
      <c r="AD3730" s="150"/>
      <c r="AE3730" s="150"/>
      <c r="AF3730" s="150"/>
      <c r="AG3730" s="11"/>
      <c r="AH3730" s="11"/>
      <c r="AI3730" s="11"/>
      <c r="AT3730" s="11"/>
      <c r="AU3730" s="88"/>
    </row>
    <row r="3731" spans="3:47" outlineLevel="2" x14ac:dyDescent="0.2">
      <c r="C3731" s="119" t="s">
        <v>163</v>
      </c>
      <c r="D3731" s="167" t="s">
        <v>218</v>
      </c>
      <c r="E3731" s="11"/>
      <c r="F3731" s="134" t="s">
        <v>215</v>
      </c>
      <c r="G3731" s="16" t="s">
        <v>130</v>
      </c>
      <c r="H3731" s="172">
        <v>1</v>
      </c>
      <c r="I3731" s="173">
        <v>0</v>
      </c>
      <c r="J3731" s="173">
        <v>1</v>
      </c>
      <c r="K3731" s="174">
        <v>0</v>
      </c>
      <c r="L3731" s="11"/>
      <c r="M3731" s="11"/>
      <c r="N3731" s="11"/>
      <c r="O3731" s="11"/>
      <c r="P3731" s="149"/>
      <c r="Q3731" s="164"/>
      <c r="V3731" s="165"/>
      <c r="W3731" s="150"/>
      <c r="X3731" s="150"/>
      <c r="Y3731" s="150"/>
      <c r="Z3731" s="150"/>
      <c r="AA3731" s="150"/>
      <c r="AB3731" s="150"/>
      <c r="AC3731" s="150"/>
      <c r="AD3731" s="150"/>
      <c r="AE3731" s="150"/>
      <c r="AF3731" s="150"/>
      <c r="AG3731" s="11"/>
      <c r="AH3731" s="11"/>
      <c r="AI3731" s="11"/>
      <c r="AT3731" s="11"/>
      <c r="AU3731" s="88"/>
    </row>
    <row r="3732" spans="3:47" outlineLevel="2" x14ac:dyDescent="0.2">
      <c r="C3732" s="119" t="s">
        <v>163</v>
      </c>
      <c r="D3732" s="167" t="s">
        <v>218</v>
      </c>
      <c r="E3732" s="11"/>
      <c r="F3732" s="175" t="s">
        <v>216</v>
      </c>
      <c r="G3732" s="16" t="s">
        <v>130</v>
      </c>
      <c r="H3732" s="172">
        <v>1</v>
      </c>
      <c r="I3732" s="173">
        <v>0</v>
      </c>
      <c r="J3732" s="173">
        <v>1</v>
      </c>
      <c r="K3732" s="174">
        <v>0</v>
      </c>
      <c r="L3732" s="11"/>
      <c r="M3732" s="11"/>
      <c r="N3732" s="11"/>
      <c r="O3732" s="11"/>
      <c r="P3732" s="149"/>
      <c r="Q3732" s="164"/>
      <c r="V3732" s="165"/>
      <c r="W3732" s="150"/>
      <c r="X3732" s="150"/>
      <c r="Y3732" s="150"/>
      <c r="Z3732" s="150"/>
      <c r="AA3732" s="150"/>
      <c r="AB3732" s="150"/>
      <c r="AC3732" s="150"/>
      <c r="AD3732" s="150"/>
      <c r="AE3732" s="150"/>
      <c r="AF3732" s="150"/>
      <c r="AG3732" s="11"/>
      <c r="AH3732" s="11"/>
      <c r="AI3732" s="11"/>
      <c r="AT3732" s="11"/>
      <c r="AU3732" s="88"/>
    </row>
    <row r="3733" spans="3:47" outlineLevel="2" x14ac:dyDescent="0.2">
      <c r="C3733" s="119" t="s">
        <v>163</v>
      </c>
      <c r="D3733" s="167" t="s">
        <v>218</v>
      </c>
      <c r="E3733" s="11"/>
      <c r="F3733" s="175" t="s">
        <v>33</v>
      </c>
      <c r="G3733" s="16" t="s">
        <v>130</v>
      </c>
      <c r="H3733" s="172">
        <v>1</v>
      </c>
      <c r="I3733" s="173">
        <v>0</v>
      </c>
      <c r="J3733" s="173">
        <v>1</v>
      </c>
      <c r="K3733" s="174">
        <v>0</v>
      </c>
      <c r="L3733" s="11"/>
      <c r="M3733" s="11"/>
      <c r="N3733" s="11"/>
      <c r="O3733" s="11"/>
      <c r="P3733" s="149"/>
      <c r="Q3733" s="164"/>
      <c r="V3733" s="165"/>
      <c r="W3733" s="150"/>
      <c r="X3733" s="150"/>
      <c r="Y3733" s="150"/>
      <c r="Z3733" s="150"/>
      <c r="AA3733" s="150"/>
      <c r="AB3733" s="150"/>
      <c r="AC3733" s="150"/>
      <c r="AD3733" s="150"/>
      <c r="AE3733" s="150"/>
      <c r="AF3733" s="150"/>
      <c r="AG3733" s="11"/>
      <c r="AH3733" s="11"/>
      <c r="AI3733" s="11"/>
      <c r="AT3733" s="11"/>
      <c r="AU3733" s="88"/>
    </row>
    <row r="3734" spans="3:47" outlineLevel="2" x14ac:dyDescent="0.2">
      <c r="C3734" s="119" t="s">
        <v>163</v>
      </c>
      <c r="D3734" s="167" t="s">
        <v>218</v>
      </c>
      <c r="E3734" s="11"/>
      <c r="F3734" s="175" t="s">
        <v>34</v>
      </c>
      <c r="G3734" s="16" t="s">
        <v>130</v>
      </c>
      <c r="H3734" s="172">
        <v>0.8</v>
      </c>
      <c r="I3734" s="173">
        <v>0.19999999999999996</v>
      </c>
      <c r="J3734" s="173">
        <v>1</v>
      </c>
      <c r="K3734" s="174">
        <v>0</v>
      </c>
      <c r="L3734" s="11"/>
      <c r="M3734" s="11"/>
      <c r="N3734" s="11"/>
      <c r="O3734" s="11"/>
      <c r="P3734" s="149"/>
      <c r="Q3734" s="164"/>
      <c r="V3734" s="165"/>
      <c r="W3734" s="150"/>
      <c r="X3734" s="150"/>
      <c r="Y3734" s="150"/>
      <c r="Z3734" s="150"/>
      <c r="AA3734" s="150"/>
      <c r="AB3734" s="150"/>
      <c r="AC3734" s="150"/>
      <c r="AD3734" s="150"/>
      <c r="AE3734" s="150"/>
      <c r="AF3734" s="150"/>
      <c r="AG3734" s="11"/>
      <c r="AH3734" s="11"/>
      <c r="AI3734" s="11"/>
      <c r="AT3734" s="11"/>
      <c r="AU3734" s="88"/>
    </row>
    <row r="3735" spans="3:47" outlineLevel="2" x14ac:dyDescent="0.2">
      <c r="C3735" s="119" t="s">
        <v>163</v>
      </c>
      <c r="D3735" s="167" t="s">
        <v>218</v>
      </c>
      <c r="E3735" s="11"/>
      <c r="F3735" s="175" t="s">
        <v>217</v>
      </c>
      <c r="G3735" s="16" t="s">
        <v>130</v>
      </c>
      <c r="H3735" s="172">
        <v>0.8</v>
      </c>
      <c r="I3735" s="173">
        <v>0.19999999999999996</v>
      </c>
      <c r="J3735" s="173">
        <v>1</v>
      </c>
      <c r="K3735" s="174">
        <v>0</v>
      </c>
      <c r="L3735" s="11"/>
      <c r="M3735" s="11"/>
      <c r="N3735" s="11"/>
      <c r="O3735" s="11"/>
      <c r="P3735" s="149"/>
      <c r="Q3735" s="164"/>
      <c r="V3735" s="165"/>
      <c r="W3735" s="150"/>
      <c r="X3735" s="150"/>
      <c r="Y3735" s="150"/>
      <c r="Z3735" s="150"/>
      <c r="AA3735" s="150"/>
      <c r="AB3735" s="150"/>
      <c r="AC3735" s="150"/>
      <c r="AD3735" s="150"/>
      <c r="AE3735" s="150"/>
      <c r="AF3735" s="150"/>
      <c r="AG3735" s="11"/>
      <c r="AH3735" s="11"/>
      <c r="AI3735" s="11"/>
      <c r="AT3735" s="11"/>
      <c r="AU3735" s="88"/>
    </row>
    <row r="3736" spans="3:47" outlineLevel="2" x14ac:dyDescent="0.2">
      <c r="C3736" s="119" t="s">
        <v>163</v>
      </c>
      <c r="D3736" s="167" t="s">
        <v>218</v>
      </c>
      <c r="E3736" s="11"/>
      <c r="F3736" s="175" t="s">
        <v>152</v>
      </c>
      <c r="G3736" s="16" t="s">
        <v>130</v>
      </c>
      <c r="H3736" s="172">
        <v>0</v>
      </c>
      <c r="I3736" s="173">
        <v>1</v>
      </c>
      <c r="J3736" s="173">
        <v>0</v>
      </c>
      <c r="K3736" s="174">
        <v>0</v>
      </c>
      <c r="L3736" s="11"/>
      <c r="M3736" s="11"/>
      <c r="N3736" s="11"/>
      <c r="O3736" s="11"/>
      <c r="P3736" s="149"/>
      <c r="Q3736" s="164"/>
      <c r="V3736" s="165"/>
      <c r="W3736" s="150"/>
      <c r="X3736" s="150"/>
      <c r="Y3736" s="150"/>
      <c r="Z3736" s="150"/>
      <c r="AA3736" s="150"/>
      <c r="AB3736" s="150"/>
      <c r="AC3736" s="150"/>
      <c r="AD3736" s="150"/>
      <c r="AE3736" s="150"/>
      <c r="AF3736" s="150"/>
      <c r="AG3736" s="11"/>
      <c r="AH3736" s="11"/>
      <c r="AI3736" s="11"/>
      <c r="AT3736" s="11"/>
      <c r="AU3736" s="88"/>
    </row>
    <row r="3737" spans="3:47" outlineLevel="2" x14ac:dyDescent="0.2">
      <c r="C3737" s="119" t="s">
        <v>163</v>
      </c>
      <c r="D3737" s="167" t="s">
        <v>218</v>
      </c>
      <c r="E3737" s="11"/>
      <c r="F3737" s="176" t="s">
        <v>152</v>
      </c>
      <c r="G3737" s="177" t="s">
        <v>130</v>
      </c>
      <c r="H3737" s="178">
        <v>0</v>
      </c>
      <c r="I3737" s="179">
        <v>1</v>
      </c>
      <c r="J3737" s="179">
        <v>0</v>
      </c>
      <c r="K3737" s="180">
        <v>0</v>
      </c>
      <c r="L3737" s="11"/>
      <c r="M3737" s="11"/>
      <c r="N3737" s="11"/>
      <c r="O3737" s="11"/>
      <c r="P3737" s="149"/>
      <c r="Q3737" s="164"/>
      <c r="V3737" s="165"/>
      <c r="W3737" s="150"/>
      <c r="X3737" s="150"/>
      <c r="Y3737" s="150"/>
      <c r="Z3737" s="150"/>
      <c r="AA3737" s="150"/>
      <c r="AB3737" s="150"/>
      <c r="AC3737" s="150"/>
      <c r="AD3737" s="150"/>
      <c r="AE3737" s="150"/>
      <c r="AF3737" s="150"/>
      <c r="AG3737" s="11"/>
      <c r="AH3737" s="11"/>
      <c r="AI3737" s="11"/>
      <c r="AT3737" s="11"/>
      <c r="AU3737" s="88"/>
    </row>
    <row r="3738" spans="3:47" outlineLevel="2" x14ac:dyDescent="0.2">
      <c r="C3738" s="119" t="s">
        <v>163</v>
      </c>
      <c r="D3738" s="167" t="s">
        <v>218</v>
      </c>
      <c r="E3738" s="11"/>
      <c r="F3738" s="125" t="s">
        <v>152</v>
      </c>
      <c r="G3738" s="168" t="s">
        <v>130</v>
      </c>
      <c r="H3738" s="172">
        <v>0</v>
      </c>
      <c r="I3738" s="173">
        <v>1</v>
      </c>
      <c r="J3738" s="173">
        <v>0</v>
      </c>
      <c r="K3738" s="174">
        <v>0</v>
      </c>
      <c r="L3738" s="11"/>
      <c r="M3738" s="11"/>
      <c r="N3738" s="11"/>
      <c r="O3738" s="11"/>
      <c r="P3738" s="149"/>
      <c r="Q3738" s="164"/>
      <c r="V3738" s="165"/>
      <c r="W3738" s="150"/>
      <c r="X3738" s="150"/>
      <c r="Y3738" s="150"/>
      <c r="Z3738" s="150"/>
      <c r="AA3738" s="150"/>
      <c r="AB3738" s="150"/>
      <c r="AC3738" s="150"/>
      <c r="AD3738" s="150"/>
      <c r="AE3738" s="150"/>
      <c r="AF3738" s="150"/>
      <c r="AG3738" s="11"/>
      <c r="AH3738" s="11"/>
      <c r="AI3738" s="11"/>
      <c r="AT3738" s="11"/>
      <c r="AU3738" s="88"/>
    </row>
    <row r="3739" spans="3:47" outlineLevel="2" x14ac:dyDescent="0.2">
      <c r="C3739" s="119" t="s">
        <v>163</v>
      </c>
      <c r="D3739" s="167" t="s">
        <v>218</v>
      </c>
      <c r="E3739" s="11"/>
      <c r="F3739" s="134" t="s">
        <v>152</v>
      </c>
      <c r="G3739" s="16" t="s">
        <v>130</v>
      </c>
      <c r="H3739" s="172">
        <v>0</v>
      </c>
      <c r="I3739" s="173">
        <v>1</v>
      </c>
      <c r="J3739" s="173">
        <v>0</v>
      </c>
      <c r="K3739" s="174">
        <v>0</v>
      </c>
      <c r="L3739" s="11"/>
      <c r="M3739" s="11"/>
      <c r="N3739" s="11"/>
      <c r="O3739" s="11"/>
      <c r="P3739" s="149"/>
      <c r="Q3739" s="164"/>
      <c r="V3739" s="165"/>
      <c r="W3739" s="150"/>
      <c r="X3739" s="150"/>
      <c r="Y3739" s="150"/>
      <c r="Z3739" s="150"/>
      <c r="AA3739" s="150"/>
      <c r="AB3739" s="150"/>
      <c r="AC3739" s="150"/>
      <c r="AD3739" s="150"/>
      <c r="AE3739" s="150"/>
      <c r="AF3739" s="150"/>
      <c r="AG3739" s="11"/>
      <c r="AH3739" s="11"/>
      <c r="AI3739" s="11"/>
      <c r="AT3739" s="11"/>
      <c r="AU3739" s="88"/>
    </row>
    <row r="3740" spans="3:47" outlineLevel="2" x14ac:dyDescent="0.2">
      <c r="C3740" s="119" t="s">
        <v>163</v>
      </c>
      <c r="D3740" s="167" t="s">
        <v>218</v>
      </c>
      <c r="E3740" s="11"/>
      <c r="F3740" s="134" t="s">
        <v>152</v>
      </c>
      <c r="G3740" s="16" t="s">
        <v>130</v>
      </c>
      <c r="H3740" s="172">
        <v>0</v>
      </c>
      <c r="I3740" s="173">
        <v>1</v>
      </c>
      <c r="J3740" s="173">
        <v>0</v>
      </c>
      <c r="K3740" s="174">
        <v>0</v>
      </c>
      <c r="L3740" s="11"/>
      <c r="M3740" s="11"/>
      <c r="N3740" s="11"/>
      <c r="O3740" s="11"/>
      <c r="P3740" s="149"/>
      <c r="Q3740" s="164"/>
      <c r="V3740" s="165"/>
      <c r="W3740" s="150"/>
      <c r="X3740" s="150"/>
      <c r="Y3740" s="150"/>
      <c r="Z3740" s="150"/>
      <c r="AA3740" s="150"/>
      <c r="AB3740" s="150"/>
      <c r="AC3740" s="150"/>
      <c r="AD3740" s="150"/>
      <c r="AE3740" s="150"/>
      <c r="AF3740" s="150"/>
      <c r="AG3740" s="11"/>
      <c r="AH3740" s="11"/>
      <c r="AI3740" s="11"/>
      <c r="AT3740" s="11"/>
      <c r="AU3740" s="88"/>
    </row>
    <row r="3741" spans="3:47" outlineLevel="2" x14ac:dyDescent="0.2">
      <c r="C3741" s="119" t="s">
        <v>163</v>
      </c>
      <c r="D3741" s="167" t="s">
        <v>218</v>
      </c>
      <c r="E3741" s="11"/>
      <c r="F3741" s="134" t="s">
        <v>152</v>
      </c>
      <c r="G3741" s="16" t="s">
        <v>130</v>
      </c>
      <c r="H3741" s="172">
        <v>0</v>
      </c>
      <c r="I3741" s="173">
        <v>1</v>
      </c>
      <c r="J3741" s="173">
        <v>0</v>
      </c>
      <c r="K3741" s="174">
        <v>0</v>
      </c>
      <c r="L3741" s="11"/>
      <c r="M3741" s="11"/>
      <c r="N3741" s="11"/>
      <c r="O3741" s="11"/>
      <c r="P3741" s="149"/>
      <c r="Q3741" s="164"/>
      <c r="V3741" s="165"/>
      <c r="W3741" s="150"/>
      <c r="X3741" s="150"/>
      <c r="Y3741" s="150"/>
      <c r="Z3741" s="150"/>
      <c r="AA3741" s="150"/>
      <c r="AB3741" s="150"/>
      <c r="AC3741" s="150"/>
      <c r="AD3741" s="150"/>
      <c r="AE3741" s="150"/>
      <c r="AF3741" s="150"/>
      <c r="AG3741" s="11"/>
      <c r="AH3741" s="11"/>
      <c r="AI3741" s="11"/>
      <c r="AT3741" s="11"/>
      <c r="AU3741" s="88"/>
    </row>
    <row r="3742" spans="3:47" outlineLevel="2" x14ac:dyDescent="0.2">
      <c r="C3742" s="119" t="s">
        <v>163</v>
      </c>
      <c r="D3742" s="167" t="s">
        <v>218</v>
      </c>
      <c r="E3742" s="11"/>
      <c r="F3742" s="134" t="s">
        <v>152</v>
      </c>
      <c r="G3742" s="16" t="s">
        <v>130</v>
      </c>
      <c r="H3742" s="172">
        <v>0</v>
      </c>
      <c r="I3742" s="173">
        <v>1</v>
      </c>
      <c r="J3742" s="173">
        <v>0</v>
      </c>
      <c r="K3742" s="174">
        <v>0</v>
      </c>
      <c r="L3742" s="11"/>
      <c r="M3742" s="11"/>
      <c r="N3742" s="11"/>
      <c r="O3742" s="11"/>
      <c r="P3742" s="149"/>
      <c r="Q3742" s="164"/>
      <c r="V3742" s="165"/>
      <c r="W3742" s="150"/>
      <c r="X3742" s="150"/>
      <c r="Y3742" s="150"/>
      <c r="Z3742" s="150"/>
      <c r="AA3742" s="150"/>
      <c r="AB3742" s="150"/>
      <c r="AC3742" s="150"/>
      <c r="AD3742" s="150"/>
      <c r="AE3742" s="150"/>
      <c r="AF3742" s="150"/>
      <c r="AG3742" s="11"/>
      <c r="AH3742" s="11"/>
      <c r="AI3742" s="11"/>
      <c r="AT3742" s="11"/>
      <c r="AU3742" s="88"/>
    </row>
    <row r="3743" spans="3:47" outlineLevel="2" x14ac:dyDescent="0.2">
      <c r="C3743" s="119" t="s">
        <v>163</v>
      </c>
      <c r="D3743" s="167" t="s">
        <v>218</v>
      </c>
      <c r="E3743" s="11"/>
      <c r="F3743" s="134" t="s">
        <v>152</v>
      </c>
      <c r="G3743" s="16" t="s">
        <v>130</v>
      </c>
      <c r="H3743" s="172">
        <v>0</v>
      </c>
      <c r="I3743" s="173">
        <v>1</v>
      </c>
      <c r="J3743" s="173">
        <v>0</v>
      </c>
      <c r="K3743" s="174">
        <v>0</v>
      </c>
      <c r="L3743" s="11"/>
      <c r="M3743" s="11"/>
      <c r="N3743" s="11"/>
      <c r="O3743" s="11"/>
      <c r="P3743" s="149"/>
      <c r="Q3743" s="164"/>
      <c r="V3743" s="165"/>
      <c r="W3743" s="150"/>
      <c r="X3743" s="181"/>
      <c r="Y3743" s="150"/>
      <c r="Z3743" s="150"/>
      <c r="AA3743" s="150"/>
      <c r="AB3743" s="150"/>
      <c r="AC3743" s="150"/>
      <c r="AD3743" s="150"/>
      <c r="AE3743" s="150"/>
      <c r="AF3743" s="150"/>
      <c r="AG3743" s="11"/>
      <c r="AH3743" s="11"/>
      <c r="AI3743" s="11"/>
      <c r="AT3743" s="11"/>
      <c r="AU3743" s="88"/>
    </row>
    <row r="3744" spans="3:47" outlineLevel="2" x14ac:dyDescent="0.2">
      <c r="C3744" s="119" t="s">
        <v>163</v>
      </c>
      <c r="D3744" s="167" t="s">
        <v>218</v>
      </c>
      <c r="E3744" s="11"/>
      <c r="F3744" s="134" t="s">
        <v>152</v>
      </c>
      <c r="G3744" s="16" t="s">
        <v>130</v>
      </c>
      <c r="H3744" s="172">
        <v>0</v>
      </c>
      <c r="I3744" s="173">
        <v>1</v>
      </c>
      <c r="J3744" s="173">
        <v>0</v>
      </c>
      <c r="K3744" s="174">
        <v>0</v>
      </c>
      <c r="L3744" s="11"/>
      <c r="M3744" s="11"/>
      <c r="N3744" s="11"/>
      <c r="O3744" s="11"/>
      <c r="P3744" s="149"/>
      <c r="Q3744" s="164"/>
      <c r="V3744" s="165"/>
      <c r="W3744" s="150"/>
      <c r="X3744" s="150"/>
      <c r="Y3744" s="150"/>
      <c r="Z3744" s="150"/>
      <c r="AA3744" s="150"/>
      <c r="AB3744" s="150"/>
      <c r="AC3744" s="150"/>
      <c r="AD3744" s="150"/>
      <c r="AE3744" s="150"/>
      <c r="AF3744" s="150"/>
      <c r="AG3744" s="11"/>
      <c r="AH3744" s="11"/>
      <c r="AI3744" s="11"/>
      <c r="AT3744" s="11"/>
      <c r="AU3744" s="88"/>
    </row>
    <row r="3745" spans="3:47" outlineLevel="2" x14ac:dyDescent="0.2">
      <c r="C3745" s="119" t="s">
        <v>163</v>
      </c>
      <c r="D3745" s="167" t="s">
        <v>218</v>
      </c>
      <c r="E3745" s="11"/>
      <c r="F3745" s="134" t="s">
        <v>152</v>
      </c>
      <c r="G3745" s="16" t="s">
        <v>130</v>
      </c>
      <c r="H3745" s="172">
        <v>0</v>
      </c>
      <c r="I3745" s="173">
        <v>1</v>
      </c>
      <c r="J3745" s="173">
        <v>0</v>
      </c>
      <c r="K3745" s="174">
        <v>0</v>
      </c>
      <c r="L3745" s="11"/>
      <c r="M3745" s="11"/>
      <c r="N3745" s="11"/>
      <c r="O3745" s="11"/>
      <c r="P3745" s="149"/>
      <c r="Q3745" s="164"/>
      <c r="V3745" s="165"/>
      <c r="W3745" s="150"/>
      <c r="X3745" s="150"/>
      <c r="Y3745" s="150"/>
      <c r="Z3745" s="150"/>
      <c r="AA3745" s="150"/>
      <c r="AB3745" s="150"/>
      <c r="AC3745" s="150"/>
      <c r="AD3745" s="150"/>
      <c r="AE3745" s="150"/>
      <c r="AF3745" s="150"/>
      <c r="AG3745" s="11"/>
      <c r="AH3745" s="11"/>
      <c r="AI3745" s="11"/>
      <c r="AT3745" s="11"/>
      <c r="AU3745" s="88"/>
    </row>
    <row r="3746" spans="3:47" outlineLevel="2" x14ac:dyDescent="0.2">
      <c r="C3746" s="119" t="s">
        <v>163</v>
      </c>
      <c r="D3746" s="167" t="s">
        <v>218</v>
      </c>
      <c r="E3746" s="11"/>
      <c r="F3746" s="134" t="s">
        <v>152</v>
      </c>
      <c r="G3746" s="16" t="s">
        <v>130</v>
      </c>
      <c r="H3746" s="172">
        <v>0</v>
      </c>
      <c r="I3746" s="173">
        <v>1</v>
      </c>
      <c r="J3746" s="173">
        <v>0</v>
      </c>
      <c r="K3746" s="174">
        <v>0</v>
      </c>
      <c r="L3746" s="11"/>
      <c r="M3746" s="11"/>
      <c r="N3746" s="11"/>
      <c r="O3746" s="11"/>
      <c r="P3746" s="149"/>
      <c r="Q3746" s="164"/>
      <c r="V3746" s="165"/>
      <c r="W3746" s="150"/>
      <c r="X3746" s="150"/>
      <c r="Y3746" s="150"/>
      <c r="Z3746" s="150"/>
      <c r="AA3746" s="150"/>
      <c r="AB3746" s="150"/>
      <c r="AC3746" s="150"/>
      <c r="AD3746" s="150"/>
      <c r="AE3746" s="150"/>
      <c r="AF3746" s="150"/>
      <c r="AG3746" s="11"/>
      <c r="AH3746" s="11"/>
      <c r="AI3746" s="11"/>
      <c r="AT3746" s="11"/>
      <c r="AU3746" s="88"/>
    </row>
    <row r="3747" spans="3:47" outlineLevel="2" x14ac:dyDescent="0.2">
      <c r="C3747" s="119" t="s">
        <v>163</v>
      </c>
      <c r="D3747" s="167" t="s">
        <v>218</v>
      </c>
      <c r="E3747" s="11"/>
      <c r="F3747" s="140" t="s">
        <v>152</v>
      </c>
      <c r="G3747" s="177" t="s">
        <v>130</v>
      </c>
      <c r="H3747" s="178">
        <v>0</v>
      </c>
      <c r="I3747" s="179">
        <v>1</v>
      </c>
      <c r="J3747" s="179">
        <v>0</v>
      </c>
      <c r="K3747" s="180">
        <v>0</v>
      </c>
      <c r="L3747" s="11"/>
      <c r="M3747" s="11"/>
      <c r="N3747" s="11"/>
      <c r="O3747" s="11"/>
      <c r="P3747" s="149"/>
      <c r="Q3747" s="164"/>
      <c r="V3747" s="165"/>
      <c r="W3747" s="150"/>
      <c r="X3747" s="150"/>
      <c r="Y3747" s="150"/>
      <c r="Z3747" s="150"/>
      <c r="AA3747" s="150"/>
      <c r="AB3747" s="150"/>
      <c r="AC3747" s="150"/>
      <c r="AD3747" s="150"/>
      <c r="AE3747" s="150"/>
      <c r="AF3747" s="150"/>
      <c r="AG3747" s="150"/>
      <c r="AH3747" s="150"/>
      <c r="AI3747" s="150"/>
      <c r="AT3747" s="11"/>
      <c r="AU3747" s="88"/>
    </row>
    <row r="3748" spans="3:47" outlineLevel="2" x14ac:dyDescent="0.2">
      <c r="C3748" s="119" t="s">
        <v>163</v>
      </c>
      <c r="D3748" s="11"/>
      <c r="E3748" s="11"/>
      <c r="F3748" s="11"/>
      <c r="G3748" s="11"/>
      <c r="H3748" s="11"/>
      <c r="I3748" s="11"/>
      <c r="J3748" s="11"/>
      <c r="K3748" s="11"/>
      <c r="L3748" s="11"/>
      <c r="M3748" s="11"/>
      <c r="N3748" s="11"/>
      <c r="O3748" s="11"/>
      <c r="P3748" s="149"/>
      <c r="Q3748" s="16"/>
      <c r="R3748" s="182"/>
      <c r="S3748" s="182"/>
      <c r="T3748" s="182"/>
      <c r="U3748" s="182"/>
      <c r="V3748" s="183"/>
      <c r="W3748" s="150"/>
      <c r="X3748" s="150"/>
      <c r="Y3748" s="150"/>
      <c r="Z3748" s="150"/>
      <c r="AA3748" s="150"/>
      <c r="AB3748" s="150"/>
      <c r="AC3748" s="150"/>
      <c r="AD3748" s="150"/>
      <c r="AE3748" s="150"/>
      <c r="AF3748" s="150"/>
      <c r="AG3748" s="150"/>
      <c r="AH3748" s="150"/>
      <c r="AI3748" s="150"/>
      <c r="AT3748" s="11"/>
      <c r="AU3748" s="88"/>
    </row>
    <row r="3749" spans="3:47" outlineLevel="1" x14ac:dyDescent="0.2">
      <c r="C3749" s="119" t="s">
        <v>163</v>
      </c>
      <c r="D3749" s="11"/>
      <c r="E3749" s="162" t="s">
        <v>185</v>
      </c>
      <c r="F3749" s="121"/>
      <c r="G3749" s="121"/>
      <c r="H3749" s="121"/>
      <c r="I3749" s="121"/>
      <c r="J3749" s="121"/>
      <c r="K3749" s="121"/>
      <c r="L3749" s="121"/>
      <c r="M3749" s="121"/>
      <c r="N3749" s="121"/>
      <c r="O3749" s="121"/>
      <c r="P3749" s="121"/>
      <c r="Q3749" s="122"/>
      <c r="R3749" s="123"/>
      <c r="S3749" s="123"/>
      <c r="T3749" s="123"/>
      <c r="U3749" s="123"/>
      <c r="V3749" s="123"/>
      <c r="W3749" s="123"/>
      <c r="X3749" s="123"/>
      <c r="Y3749" s="123"/>
      <c r="Z3749" s="123"/>
      <c r="AA3749" s="123"/>
      <c r="AB3749" s="123"/>
      <c r="AC3749" s="123"/>
      <c r="AD3749" s="123"/>
      <c r="AE3749" s="123"/>
      <c r="AF3749" s="123"/>
      <c r="AG3749" s="123"/>
      <c r="AH3749" s="123"/>
      <c r="AI3749" s="123"/>
      <c r="AT3749" s="11"/>
      <c r="AU3749" s="88"/>
    </row>
    <row r="3750" spans="3:47" outlineLevel="2" x14ac:dyDescent="0.2">
      <c r="C3750" s="119" t="s">
        <v>163</v>
      </c>
      <c r="D3750" s="11"/>
      <c r="E3750" s="125"/>
      <c r="F3750" s="127" t="s">
        <v>5</v>
      </c>
      <c r="G3750" s="127"/>
      <c r="H3750" s="127"/>
      <c r="I3750" s="127"/>
      <c r="J3750" s="127"/>
      <c r="K3750" s="127"/>
      <c r="L3750" s="127"/>
      <c r="M3750" s="127"/>
      <c r="N3750" s="127"/>
      <c r="O3750" s="127"/>
      <c r="P3750" s="152"/>
      <c r="Q3750" s="128" t="s">
        <v>110</v>
      </c>
      <c r="R3750" s="184"/>
      <c r="S3750" s="185"/>
      <c r="T3750" s="185"/>
      <c r="U3750" s="186">
        <v>84.405794662306903</v>
      </c>
      <c r="V3750" s="186">
        <v>75.932372377678817</v>
      </c>
      <c r="W3750" s="187">
        <v>78.619488234599856</v>
      </c>
      <c r="X3750" s="186">
        <v>80.570490436737842</v>
      </c>
      <c r="Y3750" s="185">
        <v>82.412564069384658</v>
      </c>
      <c r="Z3750" s="185">
        <v>84.284894894567842</v>
      </c>
      <c r="AA3750" s="185">
        <v>85.77363046744145</v>
      </c>
      <c r="AB3750" s="185">
        <v>87.386930418197878</v>
      </c>
      <c r="AC3750" s="185">
        <v>89.029949710476188</v>
      </c>
      <c r="AD3750" s="185">
        <v>90.703219216744841</v>
      </c>
      <c r="AE3750" s="185">
        <v>92.407278842082079</v>
      </c>
      <c r="AF3750" s="185">
        <v>94.142677665267314</v>
      </c>
      <c r="AG3750" s="185">
        <v>95.909974081706167</v>
      </c>
      <c r="AH3750" s="188">
        <v>97.70973594820164</v>
      </c>
      <c r="AI3750" s="188">
        <v>99.542540729582896</v>
      </c>
      <c r="AT3750" s="11"/>
      <c r="AU3750" s="88"/>
    </row>
    <row r="3751" spans="3:47" outlineLevel="2" x14ac:dyDescent="0.2">
      <c r="C3751" s="119" t="s">
        <v>163</v>
      </c>
      <c r="D3751" s="11"/>
      <c r="E3751" s="134"/>
      <c r="F3751" s="11" t="s">
        <v>129</v>
      </c>
      <c r="G3751" s="11"/>
      <c r="H3751" s="11"/>
      <c r="I3751" s="11"/>
      <c r="J3751" s="11"/>
      <c r="K3751" s="11"/>
      <c r="L3751" s="11"/>
      <c r="M3751" s="11"/>
      <c r="N3751" s="11"/>
      <c r="O3751" s="11"/>
      <c r="P3751" s="149"/>
      <c r="Q3751" s="135" t="s">
        <v>110</v>
      </c>
      <c r="R3751" s="189"/>
      <c r="S3751" s="190"/>
      <c r="T3751" s="190"/>
      <c r="U3751" s="191">
        <v>99.703363095944383</v>
      </c>
      <c r="V3751" s="191">
        <v>123.46044871203802</v>
      </c>
      <c r="W3751" s="192">
        <v>126.98770987737174</v>
      </c>
      <c r="X3751" s="191">
        <v>134.70208558687079</v>
      </c>
      <c r="Y3751" s="190">
        <v>138.06374129211031</v>
      </c>
      <c r="Z3751" s="190">
        <v>141.16492942726248</v>
      </c>
      <c r="AA3751" s="190">
        <v>144.1953112781805</v>
      </c>
      <c r="AB3751" s="190">
        <v>142.42498872184927</v>
      </c>
      <c r="AC3751" s="190">
        <v>145.36513846533094</v>
      </c>
      <c r="AD3751" s="190">
        <v>148.36644155234501</v>
      </c>
      <c r="AE3751" s="190">
        <v>151.43018098357322</v>
      </c>
      <c r="AF3751" s="190">
        <v>154.55766694142122</v>
      </c>
      <c r="AG3751" s="190">
        <v>157.75023737216009</v>
      </c>
      <c r="AH3751" s="193">
        <v>161.00925858068317</v>
      </c>
      <c r="AI3751" s="193">
        <v>164.336125838154</v>
      </c>
      <c r="AT3751" s="11"/>
      <c r="AU3751" s="88"/>
    </row>
    <row r="3752" spans="3:47" outlineLevel="2" x14ac:dyDescent="0.2">
      <c r="C3752" s="119" t="s">
        <v>163</v>
      </c>
      <c r="D3752" s="11"/>
      <c r="E3752" s="140"/>
      <c r="F3752" s="142" t="s">
        <v>128</v>
      </c>
      <c r="G3752" s="142"/>
      <c r="H3752" s="142"/>
      <c r="I3752" s="142"/>
      <c r="J3752" s="142"/>
      <c r="K3752" s="142"/>
      <c r="L3752" s="142"/>
      <c r="M3752" s="142"/>
      <c r="N3752" s="142"/>
      <c r="O3752" s="142"/>
      <c r="P3752" s="155"/>
      <c r="Q3752" s="143" t="s">
        <v>110</v>
      </c>
      <c r="R3752" s="194"/>
      <c r="S3752" s="195"/>
      <c r="T3752" s="195"/>
      <c r="U3752" s="196">
        <v>35.104755726299146</v>
      </c>
      <c r="V3752" s="196">
        <v>36.351699965626189</v>
      </c>
      <c r="W3752" s="197">
        <v>37.369881444370932</v>
      </c>
      <c r="X3752" s="196">
        <v>38.39426241039348</v>
      </c>
      <c r="Y3752" s="195">
        <v>39.32605346274282</v>
      </c>
      <c r="Z3752" s="195">
        <v>40.155580360387056</v>
      </c>
      <c r="AA3752" s="195">
        <v>40.954194150840685</v>
      </c>
      <c r="AB3752" s="195">
        <v>41.768690784355925</v>
      </c>
      <c r="AC3752" s="195">
        <v>42.59938613954715</v>
      </c>
      <c r="AD3752" s="195">
        <v>43.446602377242996</v>
      </c>
      <c r="AE3752" s="195">
        <v>44.310668065427571</v>
      </c>
      <c r="AF3752" s="195">
        <v>45.191918306666565</v>
      </c>
      <c r="AG3752" s="195">
        <v>46.090694868067565</v>
      </c>
      <c r="AH3752" s="198">
        <v>47.007346313825089</v>
      </c>
      <c r="AI3752" s="198">
        <v>47.942228140401674</v>
      </c>
      <c r="AT3752" s="11"/>
      <c r="AU3752" s="88"/>
    </row>
    <row r="3753" spans="3:47" outlineLevel="2" x14ac:dyDescent="0.2">
      <c r="C3753" s="119" t="s">
        <v>163</v>
      </c>
      <c r="D3753" s="199"/>
      <c r="E3753" s="199"/>
      <c r="F3753" s="199"/>
      <c r="G3753" s="199"/>
      <c r="H3753" s="199"/>
      <c r="I3753" s="199"/>
      <c r="J3753" s="199"/>
      <c r="K3753" s="199"/>
      <c r="L3753" s="199"/>
      <c r="M3753" s="199"/>
      <c r="N3753" s="199"/>
      <c r="O3753" s="199"/>
      <c r="P3753" s="200"/>
      <c r="Q3753" s="16"/>
      <c r="R3753" s="201"/>
      <c r="S3753" s="201"/>
      <c r="T3753" s="201"/>
      <c r="U3753" s="201"/>
      <c r="V3753" s="201"/>
      <c r="W3753" s="201"/>
      <c r="X3753" s="201"/>
      <c r="Y3753" s="201"/>
      <c r="Z3753" s="201"/>
      <c r="AA3753" s="201"/>
      <c r="AB3753" s="201"/>
      <c r="AC3753" s="201"/>
      <c r="AD3753" s="201"/>
      <c r="AE3753" s="201"/>
      <c r="AF3753" s="201"/>
      <c r="AG3753" s="201"/>
      <c r="AH3753" s="201"/>
      <c r="AI3753" s="201"/>
      <c r="AT3753" s="11"/>
      <c r="AU3753" s="88"/>
    </row>
    <row r="3754" spans="3:47" outlineLevel="1" x14ac:dyDescent="0.2">
      <c r="C3754" s="119" t="s">
        <v>163</v>
      </c>
      <c r="D3754" s="11"/>
      <c r="E3754" s="202" t="s">
        <v>186</v>
      </c>
      <c r="F3754" s="203"/>
      <c r="G3754" s="203"/>
      <c r="H3754" s="203"/>
      <c r="I3754" s="203"/>
      <c r="J3754" s="203"/>
      <c r="K3754" s="203"/>
      <c r="L3754" s="203"/>
      <c r="M3754" s="203"/>
      <c r="N3754" s="203"/>
      <c r="O3754" s="203"/>
      <c r="P3754" s="203"/>
      <c r="Q3754" s="204"/>
      <c r="R3754" s="205"/>
      <c r="S3754" s="205"/>
      <c r="T3754" s="205"/>
      <c r="U3754" s="205"/>
      <c r="V3754" s="205"/>
      <c r="W3754" s="205"/>
      <c r="X3754" s="205"/>
      <c r="Y3754" s="205"/>
      <c r="Z3754" s="205"/>
      <c r="AA3754" s="205"/>
      <c r="AB3754" s="205"/>
      <c r="AC3754" s="205"/>
      <c r="AD3754" s="205"/>
      <c r="AE3754" s="205"/>
      <c r="AF3754" s="205"/>
      <c r="AG3754" s="205"/>
      <c r="AH3754" s="205"/>
      <c r="AI3754" s="205"/>
      <c r="AT3754" s="11"/>
      <c r="AU3754" s="88"/>
    </row>
    <row r="3755" spans="3:47" outlineLevel="2" x14ac:dyDescent="0.2">
      <c r="C3755" s="119" t="s">
        <v>163</v>
      </c>
      <c r="D3755" s="206" t="s">
        <v>187</v>
      </c>
      <c r="E3755" t="s">
        <v>127</v>
      </c>
      <c r="AT3755" s="11"/>
      <c r="AU3755" s="88"/>
    </row>
    <row r="3756" spans="3:47" outlineLevel="2" x14ac:dyDescent="0.2">
      <c r="C3756" s="119" t="s">
        <v>163</v>
      </c>
      <c r="D3756" s="206" t="s">
        <v>187</v>
      </c>
      <c r="E3756" s="125"/>
      <c r="F3756" s="207" t="s">
        <v>5</v>
      </c>
      <c r="G3756" s="207"/>
      <c r="H3756" s="207"/>
      <c r="I3756" s="158" t="s">
        <v>57</v>
      </c>
      <c r="J3756" s="207"/>
      <c r="K3756" s="207"/>
      <c r="L3756" s="207"/>
      <c r="M3756" s="207"/>
      <c r="N3756" s="207"/>
      <c r="O3756" s="207"/>
      <c r="P3756" s="208"/>
      <c r="Q3756" s="209" t="s">
        <v>110</v>
      </c>
      <c r="R3756" s="210"/>
      <c r="S3756" s="211"/>
      <c r="T3756" s="211"/>
      <c r="U3756" s="212">
        <v>84.405794662306903</v>
      </c>
      <c r="V3756" s="212">
        <v>75.932372377678817</v>
      </c>
      <c r="W3756" s="211">
        <v>78.619488234599856</v>
      </c>
      <c r="X3756" s="212">
        <v>80.570490436737842</v>
      </c>
      <c r="Y3756" s="211">
        <v>82.412564069384658</v>
      </c>
      <c r="Z3756" s="211">
        <v>84.284894894567842</v>
      </c>
      <c r="AA3756" s="211">
        <v>85.77363046744145</v>
      </c>
      <c r="AB3756" s="211">
        <v>87.386930418197878</v>
      </c>
      <c r="AC3756" s="211">
        <v>89.029949710476188</v>
      </c>
      <c r="AD3756" s="211">
        <v>90.703219216744841</v>
      </c>
      <c r="AE3756" s="211">
        <v>92.407278842082079</v>
      </c>
      <c r="AF3756" s="211">
        <v>94.142677665267314</v>
      </c>
      <c r="AG3756" s="211">
        <v>95.909974081706167</v>
      </c>
      <c r="AH3756" s="213">
        <v>97.70973594820164</v>
      </c>
      <c r="AI3756" s="213">
        <v>99.542540729582896</v>
      </c>
      <c r="AT3756" s="11"/>
      <c r="AU3756" s="88"/>
    </row>
    <row r="3757" spans="3:47" outlineLevel="2" x14ac:dyDescent="0.2">
      <c r="C3757" s="119" t="s">
        <v>163</v>
      </c>
      <c r="D3757" s="206" t="s">
        <v>187</v>
      </c>
      <c r="E3757" s="134"/>
      <c r="F3757" s="124" t="s">
        <v>129</v>
      </c>
      <c r="G3757" s="124"/>
      <c r="H3757" s="124"/>
      <c r="I3757" s="72" t="s">
        <v>62</v>
      </c>
      <c r="J3757" s="124"/>
      <c r="K3757" s="124"/>
      <c r="L3757" s="124"/>
      <c r="M3757" s="124"/>
      <c r="N3757" s="124"/>
      <c r="O3757" s="124"/>
      <c r="P3757" s="214"/>
      <c r="Q3757" s="215" t="s">
        <v>110</v>
      </c>
      <c r="R3757" s="216"/>
      <c r="S3757" s="217"/>
      <c r="T3757" s="217"/>
      <c r="U3757" s="218">
        <v>99.703363095944383</v>
      </c>
      <c r="V3757" s="218">
        <v>123.46044871203802</v>
      </c>
      <c r="W3757" s="217">
        <v>126.98770987737174</v>
      </c>
      <c r="X3757" s="218">
        <v>134.70208558687079</v>
      </c>
      <c r="Y3757" s="217">
        <v>138.06374129211031</v>
      </c>
      <c r="Z3757" s="217">
        <v>141.16492942726248</v>
      </c>
      <c r="AA3757" s="217">
        <v>144.1953112781805</v>
      </c>
      <c r="AB3757" s="217">
        <v>142.42498872184927</v>
      </c>
      <c r="AC3757" s="217">
        <v>145.36513846533094</v>
      </c>
      <c r="AD3757" s="217">
        <v>148.36644155234501</v>
      </c>
      <c r="AE3757" s="217">
        <v>151.43018098357322</v>
      </c>
      <c r="AF3757" s="217">
        <v>154.55766694142122</v>
      </c>
      <c r="AG3757" s="217">
        <v>157.75023737216009</v>
      </c>
      <c r="AH3757" s="219">
        <v>161.00925858068317</v>
      </c>
      <c r="AI3757" s="219">
        <v>164.336125838154</v>
      </c>
      <c r="AT3757" s="11"/>
      <c r="AU3757" s="88"/>
    </row>
    <row r="3758" spans="3:47" outlineLevel="2" x14ac:dyDescent="0.2">
      <c r="C3758" s="119" t="s">
        <v>163</v>
      </c>
      <c r="D3758" s="206" t="s">
        <v>187</v>
      </c>
      <c r="E3758" s="140"/>
      <c r="F3758" s="220" t="s">
        <v>128</v>
      </c>
      <c r="G3758" s="220"/>
      <c r="H3758" s="220"/>
      <c r="I3758" s="161" t="s">
        <v>188</v>
      </c>
      <c r="J3758" s="220"/>
      <c r="K3758" s="220"/>
      <c r="L3758" s="220"/>
      <c r="M3758" s="220"/>
      <c r="N3758" s="220"/>
      <c r="O3758" s="220"/>
      <c r="P3758" s="221"/>
      <c r="Q3758" s="222" t="s">
        <v>110</v>
      </c>
      <c r="R3758" s="223"/>
      <c r="S3758" s="224"/>
      <c r="T3758" s="224"/>
      <c r="U3758" s="225">
        <v>35.104755726299146</v>
      </c>
      <c r="V3758" s="225">
        <v>36.351699965626189</v>
      </c>
      <c r="W3758" s="224">
        <v>37.369881444370932</v>
      </c>
      <c r="X3758" s="225">
        <v>38.39426241039348</v>
      </c>
      <c r="Y3758" s="224">
        <v>39.32605346274282</v>
      </c>
      <c r="Z3758" s="224">
        <v>40.155580360387056</v>
      </c>
      <c r="AA3758" s="224">
        <v>40.954194150840685</v>
      </c>
      <c r="AB3758" s="224">
        <v>41.768690784355925</v>
      </c>
      <c r="AC3758" s="224">
        <v>42.59938613954715</v>
      </c>
      <c r="AD3758" s="224">
        <v>43.446602377242996</v>
      </c>
      <c r="AE3758" s="224">
        <v>44.310668065427571</v>
      </c>
      <c r="AF3758" s="224">
        <v>45.191918306666565</v>
      </c>
      <c r="AG3758" s="224">
        <v>46.090694868067565</v>
      </c>
      <c r="AH3758" s="226">
        <v>47.007346313825089</v>
      </c>
      <c r="AI3758" s="226">
        <v>47.942228140401674</v>
      </c>
      <c r="AT3758" s="11"/>
      <c r="AU3758" s="88"/>
    </row>
    <row r="3759" spans="3:47" outlineLevel="2" x14ac:dyDescent="0.2">
      <c r="C3759" s="119" t="s">
        <v>163</v>
      </c>
      <c r="D3759" s="206" t="s">
        <v>187</v>
      </c>
      <c r="E3759" t="s">
        <v>189</v>
      </c>
      <c r="F3759" s="40"/>
      <c r="G3759" s="40"/>
      <c r="H3759" s="227"/>
      <c r="I3759" s="40"/>
      <c r="J3759" s="40"/>
      <c r="K3759" s="227"/>
      <c r="L3759" s="40"/>
      <c r="M3759" s="40"/>
      <c r="N3759" s="40"/>
      <c r="O3759" s="40"/>
      <c r="P3759" s="40"/>
      <c r="Q3759" s="227"/>
      <c r="R3759" s="227"/>
      <c r="S3759" s="227"/>
      <c r="T3759" s="227"/>
      <c r="U3759" s="227"/>
      <c r="V3759" s="227"/>
      <c r="W3759" s="227"/>
      <c r="X3759" s="227"/>
      <c r="Y3759" s="227"/>
      <c r="Z3759" s="227"/>
      <c r="AA3759" s="227"/>
      <c r="AB3759" s="227"/>
      <c r="AC3759" s="227"/>
      <c r="AD3759" s="227"/>
      <c r="AE3759" s="227"/>
      <c r="AF3759" s="227"/>
      <c r="AG3759" s="227"/>
      <c r="AH3759" s="227"/>
      <c r="AI3759" s="227"/>
      <c r="AT3759" s="11"/>
      <c r="AU3759" s="88"/>
    </row>
    <row r="3760" spans="3:47" outlineLevel="2" x14ac:dyDescent="0.2">
      <c r="C3760" s="119" t="s">
        <v>163</v>
      </c>
      <c r="D3760" s="206" t="s">
        <v>187</v>
      </c>
      <c r="E3760" s="125"/>
      <c r="F3760" s="207" t="s">
        <v>5</v>
      </c>
      <c r="G3760" s="207"/>
      <c r="H3760" s="207"/>
      <c r="I3760" s="158" t="s">
        <v>57</v>
      </c>
      <c r="J3760" s="228" t="s">
        <v>152</v>
      </c>
      <c r="K3760" s="207"/>
      <c r="L3760" s="207"/>
      <c r="M3760" s="207"/>
      <c r="N3760" s="207"/>
      <c r="O3760" s="207"/>
      <c r="P3760" s="208"/>
      <c r="Q3760" s="229" t="s">
        <v>110</v>
      </c>
      <c r="R3760" s="230"/>
      <c r="S3760" s="231"/>
      <c r="T3760" s="231"/>
      <c r="U3760" s="232">
        <v>0</v>
      </c>
      <c r="V3760" s="232">
        <v>0</v>
      </c>
      <c r="W3760" s="231">
        <v>0</v>
      </c>
      <c r="X3760" s="232">
        <v>0</v>
      </c>
      <c r="Y3760" s="231">
        <v>0</v>
      </c>
      <c r="Z3760" s="231">
        <v>0</v>
      </c>
      <c r="AA3760" s="231">
        <v>0</v>
      </c>
      <c r="AB3760" s="231">
        <v>0</v>
      </c>
      <c r="AC3760" s="231">
        <v>0</v>
      </c>
      <c r="AD3760" s="231">
        <v>0</v>
      </c>
      <c r="AE3760" s="231">
        <v>0</v>
      </c>
      <c r="AF3760" s="231">
        <v>0</v>
      </c>
      <c r="AG3760" s="231">
        <v>0</v>
      </c>
      <c r="AH3760" s="233">
        <v>0</v>
      </c>
      <c r="AI3760" s="233">
        <v>0</v>
      </c>
      <c r="AT3760" s="11"/>
      <c r="AU3760" s="88"/>
    </row>
    <row r="3761" spans="3:47" outlineLevel="2" x14ac:dyDescent="0.2">
      <c r="C3761" s="119" t="s">
        <v>163</v>
      </c>
      <c r="D3761" s="206" t="s">
        <v>187</v>
      </c>
      <c r="E3761" s="134"/>
      <c r="F3761" s="124" t="s">
        <v>129</v>
      </c>
      <c r="G3761" s="124"/>
      <c r="H3761" s="124"/>
      <c r="I3761" s="72" t="s">
        <v>62</v>
      </c>
      <c r="J3761" s="234" t="s">
        <v>152</v>
      </c>
      <c r="K3761" s="124"/>
      <c r="L3761" s="124"/>
      <c r="M3761" s="124"/>
      <c r="N3761" s="124"/>
      <c r="O3761" s="124"/>
      <c r="P3761" s="214"/>
      <c r="Q3761" s="235" t="s">
        <v>110</v>
      </c>
      <c r="R3761" s="236"/>
      <c r="S3761" s="237"/>
      <c r="T3761" s="237"/>
      <c r="U3761" s="238">
        <v>0</v>
      </c>
      <c r="V3761" s="238">
        <v>0</v>
      </c>
      <c r="W3761" s="237">
        <v>0</v>
      </c>
      <c r="X3761" s="238">
        <v>0</v>
      </c>
      <c r="Y3761" s="237">
        <v>0</v>
      </c>
      <c r="Z3761" s="237">
        <v>0</v>
      </c>
      <c r="AA3761" s="237">
        <v>0</v>
      </c>
      <c r="AB3761" s="237">
        <v>0</v>
      </c>
      <c r="AC3761" s="237">
        <v>0</v>
      </c>
      <c r="AD3761" s="237">
        <v>0</v>
      </c>
      <c r="AE3761" s="237">
        <v>0</v>
      </c>
      <c r="AF3761" s="237">
        <v>0</v>
      </c>
      <c r="AG3761" s="237">
        <v>0</v>
      </c>
      <c r="AH3761" s="239">
        <v>0</v>
      </c>
      <c r="AI3761" s="239">
        <v>0</v>
      </c>
      <c r="AT3761" s="11"/>
      <c r="AU3761" s="88"/>
    </row>
    <row r="3762" spans="3:47" outlineLevel="2" x14ac:dyDescent="0.2">
      <c r="C3762" s="119" t="s">
        <v>163</v>
      </c>
      <c r="D3762" s="206" t="s">
        <v>187</v>
      </c>
      <c r="E3762" s="140"/>
      <c r="F3762" s="220" t="s">
        <v>128</v>
      </c>
      <c r="G3762" s="220"/>
      <c r="H3762" s="220"/>
      <c r="I3762" s="161" t="s">
        <v>188</v>
      </c>
      <c r="J3762" s="240" t="s">
        <v>152</v>
      </c>
      <c r="K3762" s="220"/>
      <c r="L3762" s="220"/>
      <c r="M3762" s="220"/>
      <c r="N3762" s="220"/>
      <c r="O3762" s="220"/>
      <c r="P3762" s="221"/>
      <c r="Q3762" s="241" t="s">
        <v>110</v>
      </c>
      <c r="R3762" s="242"/>
      <c r="S3762" s="243"/>
      <c r="T3762" s="243"/>
      <c r="U3762" s="244">
        <v>0</v>
      </c>
      <c r="V3762" s="244">
        <v>0</v>
      </c>
      <c r="W3762" s="243">
        <v>0</v>
      </c>
      <c r="X3762" s="244">
        <v>0</v>
      </c>
      <c r="Y3762" s="243">
        <v>0</v>
      </c>
      <c r="Z3762" s="243">
        <v>0</v>
      </c>
      <c r="AA3762" s="243">
        <v>0</v>
      </c>
      <c r="AB3762" s="243">
        <v>0</v>
      </c>
      <c r="AC3762" s="243">
        <v>0</v>
      </c>
      <c r="AD3762" s="243">
        <v>0</v>
      </c>
      <c r="AE3762" s="243">
        <v>0</v>
      </c>
      <c r="AF3762" s="243">
        <v>0</v>
      </c>
      <c r="AG3762" s="243">
        <v>0</v>
      </c>
      <c r="AH3762" s="245">
        <v>0</v>
      </c>
      <c r="AI3762" s="245">
        <v>0</v>
      </c>
      <c r="AT3762" s="11"/>
      <c r="AU3762" s="88"/>
    </row>
    <row r="3763" spans="3:47" outlineLevel="2" x14ac:dyDescent="0.2">
      <c r="AT3763" s="11"/>
      <c r="AU3763" s="88"/>
    </row>
    <row r="3764" spans="3:47" x14ac:dyDescent="0.2">
      <c r="C3764" s="116" t="s">
        <v>152</v>
      </c>
      <c r="D3764" s="67" t="s">
        <v>152</v>
      </c>
      <c r="E3764" s="67"/>
      <c r="F3764" s="67"/>
      <c r="G3764" s="67"/>
      <c r="H3764" s="102"/>
      <c r="I3764" s="67"/>
      <c r="J3764" s="67"/>
      <c r="K3764" s="102"/>
      <c r="L3764" s="67"/>
      <c r="M3764" s="67"/>
      <c r="N3764" s="67"/>
      <c r="O3764" s="67"/>
      <c r="P3764" s="67"/>
      <c r="Q3764" s="117" t="s">
        <v>110</v>
      </c>
      <c r="R3764" s="118">
        <v>0</v>
      </c>
      <c r="S3764" s="118">
        <v>0</v>
      </c>
      <c r="T3764" s="118">
        <v>0</v>
      </c>
      <c r="U3764" s="118">
        <v>0</v>
      </c>
      <c r="V3764" s="118">
        <v>0</v>
      </c>
      <c r="W3764" s="118">
        <v>0</v>
      </c>
      <c r="X3764" s="118">
        <v>0</v>
      </c>
      <c r="Y3764" s="118">
        <v>0</v>
      </c>
      <c r="Z3764" s="118">
        <v>0</v>
      </c>
      <c r="AA3764" s="118">
        <v>0</v>
      </c>
      <c r="AB3764" s="118">
        <v>0</v>
      </c>
      <c r="AC3764" s="118">
        <v>0</v>
      </c>
      <c r="AD3764" s="118">
        <v>0</v>
      </c>
      <c r="AE3764" s="118">
        <v>0</v>
      </c>
      <c r="AF3764" s="118">
        <v>0</v>
      </c>
      <c r="AG3764" s="118">
        <v>0</v>
      </c>
      <c r="AH3764" s="118">
        <v>0</v>
      </c>
      <c r="AI3764" s="118">
        <v>0</v>
      </c>
      <c r="AT3764" s="11"/>
      <c r="AU3764" s="88"/>
    </row>
    <row r="3765" spans="3:47" s="11" customFormat="1" outlineLevel="1" x14ac:dyDescent="0.2">
      <c r="C3765" s="119" t="s">
        <v>152</v>
      </c>
      <c r="E3765" s="120" t="s">
        <v>174</v>
      </c>
      <c r="F3765" s="121"/>
      <c r="G3765" s="121"/>
      <c r="H3765" s="121"/>
      <c r="I3765" s="121"/>
      <c r="J3765" s="121"/>
      <c r="K3765" s="121"/>
      <c r="L3765" s="121"/>
      <c r="M3765" s="121"/>
      <c r="N3765" s="121"/>
      <c r="O3765" s="121"/>
      <c r="P3765" s="121"/>
      <c r="Q3765" s="122"/>
      <c r="R3765" s="123"/>
      <c r="S3765" s="123"/>
      <c r="T3765" s="123"/>
      <c r="U3765" s="123"/>
      <c r="V3765" s="123"/>
      <c r="W3765" s="123"/>
      <c r="X3765" s="123"/>
      <c r="Y3765" s="123"/>
      <c r="Z3765" s="123"/>
      <c r="AA3765" s="123"/>
      <c r="AB3765" s="123"/>
      <c r="AC3765" s="123"/>
      <c r="AD3765" s="123"/>
      <c r="AE3765" s="123"/>
      <c r="AF3765" s="123"/>
      <c r="AG3765" s="123"/>
      <c r="AH3765" s="123"/>
      <c r="AI3765" s="123"/>
      <c r="AU3765" s="88"/>
    </row>
    <row r="3766" spans="3:47" s="11" customFormat="1" outlineLevel="2" x14ac:dyDescent="0.2">
      <c r="C3766" s="119" t="s">
        <v>152</v>
      </c>
      <c r="E3766" s="124" t="s">
        <v>175</v>
      </c>
      <c r="U3766" s="25" t="s">
        <v>87</v>
      </c>
      <c r="V3766" s="25"/>
      <c r="W3766" s="25" t="s">
        <v>88</v>
      </c>
      <c r="X3766" s="25" t="s">
        <v>89</v>
      </c>
      <c r="AU3766" s="88"/>
    </row>
    <row r="3767" spans="3:47" s="11" customFormat="1" outlineLevel="2" x14ac:dyDescent="0.2">
      <c r="C3767" s="119" t="s">
        <v>152</v>
      </c>
      <c r="E3767" s="125"/>
      <c r="F3767" s="126" t="s">
        <v>209</v>
      </c>
      <c r="G3767" s="127"/>
      <c r="H3767" s="127"/>
      <c r="I3767" s="127"/>
      <c r="J3767" s="127"/>
      <c r="K3767" s="127"/>
      <c r="L3767" s="127"/>
      <c r="M3767" s="127"/>
      <c r="N3767" s="127"/>
      <c r="O3767" s="127"/>
      <c r="P3767" s="127"/>
      <c r="Q3767" s="128" t="s">
        <v>110</v>
      </c>
      <c r="R3767" s="129"/>
      <c r="S3767" s="130"/>
      <c r="T3767" s="130"/>
      <c r="U3767" s="131">
        <v>0</v>
      </c>
      <c r="V3767" s="131">
        <v>0</v>
      </c>
      <c r="W3767" s="132">
        <v>0</v>
      </c>
      <c r="X3767" s="131">
        <v>0</v>
      </c>
      <c r="Y3767" s="130">
        <v>0</v>
      </c>
      <c r="Z3767" s="130">
        <v>0</v>
      </c>
      <c r="AA3767" s="130">
        <v>0</v>
      </c>
      <c r="AB3767" s="130">
        <v>0</v>
      </c>
      <c r="AC3767" s="130">
        <v>0</v>
      </c>
      <c r="AD3767" s="130">
        <v>0</v>
      </c>
      <c r="AE3767" s="130">
        <v>0</v>
      </c>
      <c r="AF3767" s="130">
        <v>0</v>
      </c>
      <c r="AG3767" s="130">
        <v>0</v>
      </c>
      <c r="AH3767" s="133">
        <v>0</v>
      </c>
      <c r="AI3767" s="133">
        <v>0</v>
      </c>
      <c r="AK3767" s="91"/>
      <c r="AU3767" s="88"/>
    </row>
    <row r="3768" spans="3:47" s="11" customFormat="1" outlineLevel="2" x14ac:dyDescent="0.2">
      <c r="C3768" s="119" t="s">
        <v>152</v>
      </c>
      <c r="E3768" s="134"/>
      <c r="F3768" s="36" t="s">
        <v>31</v>
      </c>
      <c r="Q3768" s="135" t="s">
        <v>110</v>
      </c>
      <c r="R3768" s="136"/>
      <c r="S3768" s="88"/>
      <c r="T3768" s="88"/>
      <c r="U3768" s="137">
        <v>0</v>
      </c>
      <c r="V3768" s="137">
        <v>0</v>
      </c>
      <c r="W3768" s="138">
        <v>0</v>
      </c>
      <c r="X3768" s="137">
        <v>0</v>
      </c>
      <c r="Y3768" s="88">
        <v>0</v>
      </c>
      <c r="Z3768" s="88">
        <v>0</v>
      </c>
      <c r="AA3768" s="88">
        <v>0</v>
      </c>
      <c r="AB3768" s="88">
        <v>0</v>
      </c>
      <c r="AC3768" s="88">
        <v>0</v>
      </c>
      <c r="AD3768" s="88">
        <v>0</v>
      </c>
      <c r="AE3768" s="88">
        <v>0</v>
      </c>
      <c r="AF3768" s="88">
        <v>0</v>
      </c>
      <c r="AG3768" s="88">
        <v>0</v>
      </c>
      <c r="AH3768" s="139">
        <v>0</v>
      </c>
      <c r="AI3768" s="139">
        <v>0</v>
      </c>
      <c r="AU3768" s="88"/>
    </row>
    <row r="3769" spans="3:47" s="11" customFormat="1" outlineLevel="2" x14ac:dyDescent="0.2">
      <c r="C3769" s="119" t="s">
        <v>152</v>
      </c>
      <c r="E3769" s="134"/>
      <c r="F3769" s="36" t="s">
        <v>28</v>
      </c>
      <c r="Q3769" s="135" t="s">
        <v>110</v>
      </c>
      <c r="R3769" s="136"/>
      <c r="S3769" s="88"/>
      <c r="T3769" s="88"/>
      <c r="U3769" s="137">
        <v>0</v>
      </c>
      <c r="V3769" s="137">
        <v>0</v>
      </c>
      <c r="W3769" s="138">
        <v>0</v>
      </c>
      <c r="X3769" s="137">
        <v>0</v>
      </c>
      <c r="Y3769" s="88">
        <v>0</v>
      </c>
      <c r="Z3769" s="88">
        <v>0</v>
      </c>
      <c r="AA3769" s="88">
        <v>0</v>
      </c>
      <c r="AB3769" s="88">
        <v>0</v>
      </c>
      <c r="AC3769" s="88">
        <v>0</v>
      </c>
      <c r="AD3769" s="88">
        <v>0</v>
      </c>
      <c r="AE3769" s="88">
        <v>0</v>
      </c>
      <c r="AF3769" s="88">
        <v>0</v>
      </c>
      <c r="AG3769" s="88">
        <v>0</v>
      </c>
      <c r="AH3769" s="139">
        <v>0</v>
      </c>
      <c r="AI3769" s="139">
        <v>0</v>
      </c>
      <c r="AU3769" s="88"/>
    </row>
    <row r="3770" spans="3:47" s="11" customFormat="1" outlineLevel="2" x14ac:dyDescent="0.2">
      <c r="C3770" s="119" t="s">
        <v>152</v>
      </c>
      <c r="E3770" s="134"/>
      <c r="F3770" s="36" t="s">
        <v>210</v>
      </c>
      <c r="Q3770" s="135" t="s">
        <v>110</v>
      </c>
      <c r="R3770" s="136"/>
      <c r="S3770" s="88"/>
      <c r="T3770" s="88"/>
      <c r="U3770" s="137">
        <v>0</v>
      </c>
      <c r="V3770" s="137">
        <v>0</v>
      </c>
      <c r="W3770" s="138">
        <v>0</v>
      </c>
      <c r="X3770" s="137">
        <v>0</v>
      </c>
      <c r="Y3770" s="88">
        <v>0</v>
      </c>
      <c r="Z3770" s="88">
        <v>0</v>
      </c>
      <c r="AA3770" s="88">
        <v>0</v>
      </c>
      <c r="AB3770" s="88">
        <v>0</v>
      </c>
      <c r="AC3770" s="88">
        <v>0</v>
      </c>
      <c r="AD3770" s="88">
        <v>0</v>
      </c>
      <c r="AE3770" s="88">
        <v>0</v>
      </c>
      <c r="AF3770" s="88">
        <v>0</v>
      </c>
      <c r="AG3770" s="88">
        <v>0</v>
      </c>
      <c r="AH3770" s="139">
        <v>0</v>
      </c>
      <c r="AI3770" s="139">
        <v>0</v>
      </c>
      <c r="AU3770" s="88"/>
    </row>
    <row r="3771" spans="3:47" s="11" customFormat="1" outlineLevel="2" x14ac:dyDescent="0.2">
      <c r="C3771" s="119" t="s">
        <v>152</v>
      </c>
      <c r="E3771" s="134"/>
      <c r="F3771" s="36" t="s">
        <v>211</v>
      </c>
      <c r="Q3771" s="135" t="s">
        <v>110</v>
      </c>
      <c r="R3771" s="136"/>
      <c r="S3771" s="88"/>
      <c r="T3771" s="88"/>
      <c r="U3771" s="137">
        <v>0</v>
      </c>
      <c r="V3771" s="137">
        <v>0</v>
      </c>
      <c r="W3771" s="138">
        <v>0</v>
      </c>
      <c r="X3771" s="137">
        <v>0</v>
      </c>
      <c r="Y3771" s="88">
        <v>0</v>
      </c>
      <c r="Z3771" s="88">
        <v>0</v>
      </c>
      <c r="AA3771" s="88">
        <v>0</v>
      </c>
      <c r="AB3771" s="88">
        <v>0</v>
      </c>
      <c r="AC3771" s="88">
        <v>0</v>
      </c>
      <c r="AD3771" s="88">
        <v>0</v>
      </c>
      <c r="AE3771" s="88">
        <v>0</v>
      </c>
      <c r="AF3771" s="88">
        <v>0</v>
      </c>
      <c r="AG3771" s="88">
        <v>0</v>
      </c>
      <c r="AH3771" s="139">
        <v>0</v>
      </c>
      <c r="AI3771" s="139">
        <v>0</v>
      </c>
      <c r="AU3771" s="88"/>
    </row>
    <row r="3772" spans="3:47" s="11" customFormat="1" outlineLevel="2" x14ac:dyDescent="0.2">
      <c r="C3772" s="119" t="s">
        <v>152</v>
      </c>
      <c r="E3772" s="134"/>
      <c r="F3772" s="36" t="s">
        <v>212</v>
      </c>
      <c r="Q3772" s="135" t="s">
        <v>110</v>
      </c>
      <c r="R3772" s="136"/>
      <c r="S3772" s="88"/>
      <c r="T3772" s="88"/>
      <c r="U3772" s="137">
        <v>0</v>
      </c>
      <c r="V3772" s="137">
        <v>0</v>
      </c>
      <c r="W3772" s="138">
        <v>0</v>
      </c>
      <c r="X3772" s="137">
        <v>0</v>
      </c>
      <c r="Y3772" s="88">
        <v>0</v>
      </c>
      <c r="Z3772" s="88">
        <v>0</v>
      </c>
      <c r="AA3772" s="88">
        <v>0</v>
      </c>
      <c r="AB3772" s="88">
        <v>0</v>
      </c>
      <c r="AC3772" s="88">
        <v>0</v>
      </c>
      <c r="AD3772" s="88">
        <v>0</v>
      </c>
      <c r="AE3772" s="88">
        <v>0</v>
      </c>
      <c r="AF3772" s="88">
        <v>0</v>
      </c>
      <c r="AG3772" s="88">
        <v>0</v>
      </c>
      <c r="AH3772" s="139">
        <v>0</v>
      </c>
      <c r="AI3772" s="139">
        <v>0</v>
      </c>
      <c r="AU3772" s="88"/>
    </row>
    <row r="3773" spans="3:47" s="11" customFormat="1" outlineLevel="2" x14ac:dyDescent="0.2">
      <c r="C3773" s="119" t="s">
        <v>152</v>
      </c>
      <c r="E3773" s="134"/>
      <c r="F3773" s="36" t="s">
        <v>213</v>
      </c>
      <c r="Q3773" s="135" t="s">
        <v>110</v>
      </c>
      <c r="R3773" s="136"/>
      <c r="S3773" s="88"/>
      <c r="T3773" s="88"/>
      <c r="U3773" s="137">
        <v>0</v>
      </c>
      <c r="V3773" s="137">
        <v>0</v>
      </c>
      <c r="W3773" s="138">
        <v>0</v>
      </c>
      <c r="X3773" s="137">
        <v>0</v>
      </c>
      <c r="Y3773" s="88">
        <v>0</v>
      </c>
      <c r="Z3773" s="88">
        <v>0</v>
      </c>
      <c r="AA3773" s="88">
        <v>0</v>
      </c>
      <c r="AB3773" s="88">
        <v>0</v>
      </c>
      <c r="AC3773" s="88">
        <v>0</v>
      </c>
      <c r="AD3773" s="88">
        <v>0</v>
      </c>
      <c r="AE3773" s="88">
        <v>0</v>
      </c>
      <c r="AF3773" s="88">
        <v>0</v>
      </c>
      <c r="AG3773" s="88">
        <v>0</v>
      </c>
      <c r="AH3773" s="139">
        <v>0</v>
      </c>
      <c r="AI3773" s="139">
        <v>0</v>
      </c>
      <c r="AU3773" s="88"/>
    </row>
    <row r="3774" spans="3:47" s="11" customFormat="1" outlineLevel="2" x14ac:dyDescent="0.2">
      <c r="C3774" s="119" t="s">
        <v>152</v>
      </c>
      <c r="E3774" s="134"/>
      <c r="F3774" s="36" t="s">
        <v>214</v>
      </c>
      <c r="Q3774" s="135" t="s">
        <v>110</v>
      </c>
      <c r="R3774" s="136"/>
      <c r="S3774" s="88"/>
      <c r="T3774" s="88"/>
      <c r="U3774" s="137">
        <v>0</v>
      </c>
      <c r="V3774" s="137">
        <v>0</v>
      </c>
      <c r="W3774" s="138">
        <v>0</v>
      </c>
      <c r="X3774" s="137">
        <v>0</v>
      </c>
      <c r="Y3774" s="88">
        <v>0</v>
      </c>
      <c r="Z3774" s="88">
        <v>0</v>
      </c>
      <c r="AA3774" s="88">
        <v>0</v>
      </c>
      <c r="AB3774" s="88">
        <v>0</v>
      </c>
      <c r="AC3774" s="88">
        <v>0</v>
      </c>
      <c r="AD3774" s="88">
        <v>0</v>
      </c>
      <c r="AE3774" s="88">
        <v>0</v>
      </c>
      <c r="AF3774" s="88">
        <v>0</v>
      </c>
      <c r="AG3774" s="88">
        <v>0</v>
      </c>
      <c r="AH3774" s="139">
        <v>0</v>
      </c>
      <c r="AI3774" s="139">
        <v>0</v>
      </c>
      <c r="AU3774" s="88"/>
    </row>
    <row r="3775" spans="3:47" s="11" customFormat="1" outlineLevel="2" x14ac:dyDescent="0.2">
      <c r="C3775" s="119" t="s">
        <v>152</v>
      </c>
      <c r="E3775" s="134"/>
      <c r="F3775" s="36" t="s">
        <v>215</v>
      </c>
      <c r="Q3775" s="135" t="s">
        <v>110</v>
      </c>
      <c r="R3775" s="136"/>
      <c r="S3775" s="88"/>
      <c r="T3775" s="88"/>
      <c r="U3775" s="137">
        <v>0</v>
      </c>
      <c r="V3775" s="137">
        <v>0</v>
      </c>
      <c r="W3775" s="138">
        <v>0</v>
      </c>
      <c r="X3775" s="137">
        <v>0</v>
      </c>
      <c r="Y3775" s="88">
        <v>0</v>
      </c>
      <c r="Z3775" s="88">
        <v>0</v>
      </c>
      <c r="AA3775" s="88">
        <v>0</v>
      </c>
      <c r="AB3775" s="88">
        <v>0</v>
      </c>
      <c r="AC3775" s="88">
        <v>0</v>
      </c>
      <c r="AD3775" s="88">
        <v>0</v>
      </c>
      <c r="AE3775" s="88">
        <v>0</v>
      </c>
      <c r="AF3775" s="88">
        <v>0</v>
      </c>
      <c r="AG3775" s="88">
        <v>0</v>
      </c>
      <c r="AH3775" s="139">
        <v>0</v>
      </c>
      <c r="AI3775" s="139">
        <v>0</v>
      </c>
      <c r="AU3775" s="88"/>
    </row>
    <row r="3776" spans="3:47" s="11" customFormat="1" outlineLevel="2" x14ac:dyDescent="0.2">
      <c r="C3776" s="119" t="s">
        <v>152</v>
      </c>
      <c r="E3776" s="134"/>
      <c r="F3776" s="36" t="s">
        <v>216</v>
      </c>
      <c r="Q3776" s="135" t="s">
        <v>110</v>
      </c>
      <c r="R3776" s="136"/>
      <c r="S3776" s="88"/>
      <c r="T3776" s="88"/>
      <c r="U3776" s="137">
        <v>0</v>
      </c>
      <c r="V3776" s="137">
        <v>0</v>
      </c>
      <c r="W3776" s="138">
        <v>0</v>
      </c>
      <c r="X3776" s="137">
        <v>0</v>
      </c>
      <c r="Y3776" s="88">
        <v>0</v>
      </c>
      <c r="Z3776" s="88">
        <v>0</v>
      </c>
      <c r="AA3776" s="88">
        <v>0</v>
      </c>
      <c r="AB3776" s="88">
        <v>0</v>
      </c>
      <c r="AC3776" s="88">
        <v>0</v>
      </c>
      <c r="AD3776" s="88">
        <v>0</v>
      </c>
      <c r="AE3776" s="88">
        <v>0</v>
      </c>
      <c r="AF3776" s="88">
        <v>0</v>
      </c>
      <c r="AG3776" s="88">
        <v>0</v>
      </c>
      <c r="AH3776" s="139">
        <v>0</v>
      </c>
      <c r="AI3776" s="139">
        <v>0</v>
      </c>
      <c r="AU3776" s="88"/>
    </row>
    <row r="3777" spans="3:47" s="11" customFormat="1" outlineLevel="2" x14ac:dyDescent="0.2">
      <c r="C3777" s="119" t="s">
        <v>152</v>
      </c>
      <c r="E3777" s="134"/>
      <c r="F3777" s="36" t="s">
        <v>33</v>
      </c>
      <c r="Q3777" s="135" t="s">
        <v>110</v>
      </c>
      <c r="R3777" s="136"/>
      <c r="S3777" s="88"/>
      <c r="T3777" s="88"/>
      <c r="U3777" s="137">
        <v>0</v>
      </c>
      <c r="V3777" s="137">
        <v>0</v>
      </c>
      <c r="W3777" s="138">
        <v>0</v>
      </c>
      <c r="X3777" s="137">
        <v>0</v>
      </c>
      <c r="Y3777" s="88">
        <v>0</v>
      </c>
      <c r="Z3777" s="88">
        <v>0</v>
      </c>
      <c r="AA3777" s="88">
        <v>0</v>
      </c>
      <c r="AB3777" s="88">
        <v>0</v>
      </c>
      <c r="AC3777" s="88">
        <v>0</v>
      </c>
      <c r="AD3777" s="88">
        <v>0</v>
      </c>
      <c r="AE3777" s="88">
        <v>0</v>
      </c>
      <c r="AF3777" s="88">
        <v>0</v>
      </c>
      <c r="AG3777" s="88">
        <v>0</v>
      </c>
      <c r="AH3777" s="139">
        <v>0</v>
      </c>
      <c r="AI3777" s="139">
        <v>0</v>
      </c>
      <c r="AU3777" s="88"/>
    </row>
    <row r="3778" spans="3:47" s="11" customFormat="1" outlineLevel="2" x14ac:dyDescent="0.2">
      <c r="C3778" s="119" t="s">
        <v>152</v>
      </c>
      <c r="E3778" s="134"/>
      <c r="F3778" s="36" t="s">
        <v>34</v>
      </c>
      <c r="Q3778" s="135" t="s">
        <v>110</v>
      </c>
      <c r="R3778" s="136"/>
      <c r="S3778" s="88"/>
      <c r="T3778" s="88"/>
      <c r="U3778" s="137">
        <v>0</v>
      </c>
      <c r="V3778" s="137">
        <v>0</v>
      </c>
      <c r="W3778" s="138">
        <v>0</v>
      </c>
      <c r="X3778" s="137">
        <v>0</v>
      </c>
      <c r="Y3778" s="88">
        <v>0</v>
      </c>
      <c r="Z3778" s="88">
        <v>0</v>
      </c>
      <c r="AA3778" s="88">
        <v>0</v>
      </c>
      <c r="AB3778" s="88">
        <v>0</v>
      </c>
      <c r="AC3778" s="88">
        <v>0</v>
      </c>
      <c r="AD3778" s="88">
        <v>0</v>
      </c>
      <c r="AE3778" s="88">
        <v>0</v>
      </c>
      <c r="AF3778" s="88">
        <v>0</v>
      </c>
      <c r="AG3778" s="88">
        <v>0</v>
      </c>
      <c r="AH3778" s="139">
        <v>0</v>
      </c>
      <c r="AI3778" s="139">
        <v>0</v>
      </c>
      <c r="AU3778" s="88"/>
    </row>
    <row r="3779" spans="3:47" s="11" customFormat="1" outlineLevel="2" x14ac:dyDescent="0.2">
      <c r="C3779" s="119" t="s">
        <v>152</v>
      </c>
      <c r="E3779" s="134"/>
      <c r="F3779" s="36" t="s">
        <v>217</v>
      </c>
      <c r="Q3779" s="135" t="s">
        <v>110</v>
      </c>
      <c r="R3779" s="136"/>
      <c r="S3779" s="88"/>
      <c r="T3779" s="88"/>
      <c r="U3779" s="137">
        <v>0</v>
      </c>
      <c r="V3779" s="137">
        <v>0</v>
      </c>
      <c r="W3779" s="138">
        <v>0</v>
      </c>
      <c r="X3779" s="137">
        <v>0</v>
      </c>
      <c r="Y3779" s="88">
        <v>0</v>
      </c>
      <c r="Z3779" s="88">
        <v>0</v>
      </c>
      <c r="AA3779" s="88">
        <v>0</v>
      </c>
      <c r="AB3779" s="88">
        <v>0</v>
      </c>
      <c r="AC3779" s="88">
        <v>0</v>
      </c>
      <c r="AD3779" s="88">
        <v>0</v>
      </c>
      <c r="AE3779" s="88">
        <v>0</v>
      </c>
      <c r="AF3779" s="88">
        <v>0</v>
      </c>
      <c r="AG3779" s="88">
        <v>0</v>
      </c>
      <c r="AH3779" s="139">
        <v>0</v>
      </c>
      <c r="AI3779" s="139">
        <v>0</v>
      </c>
      <c r="AU3779" s="88"/>
    </row>
    <row r="3780" spans="3:47" s="11" customFormat="1" outlineLevel="2" x14ac:dyDescent="0.2">
      <c r="C3780" s="119" t="s">
        <v>152</v>
      </c>
      <c r="E3780" s="134"/>
      <c r="F3780" s="36" t="s">
        <v>152</v>
      </c>
      <c r="Q3780" s="135" t="s">
        <v>110</v>
      </c>
      <c r="R3780" s="136"/>
      <c r="S3780" s="88"/>
      <c r="T3780" s="88"/>
      <c r="U3780" s="137">
        <v>0</v>
      </c>
      <c r="V3780" s="137">
        <v>0</v>
      </c>
      <c r="W3780" s="138">
        <v>0</v>
      </c>
      <c r="X3780" s="137">
        <v>0</v>
      </c>
      <c r="Y3780" s="88">
        <v>0</v>
      </c>
      <c r="Z3780" s="88">
        <v>0</v>
      </c>
      <c r="AA3780" s="88">
        <v>0</v>
      </c>
      <c r="AB3780" s="88">
        <v>0</v>
      </c>
      <c r="AC3780" s="88">
        <v>0</v>
      </c>
      <c r="AD3780" s="88">
        <v>0</v>
      </c>
      <c r="AE3780" s="88">
        <v>0</v>
      </c>
      <c r="AF3780" s="88">
        <v>0</v>
      </c>
      <c r="AG3780" s="88">
        <v>0</v>
      </c>
      <c r="AH3780" s="139">
        <v>0</v>
      </c>
      <c r="AI3780" s="139">
        <v>0</v>
      </c>
      <c r="AU3780" s="88"/>
    </row>
    <row r="3781" spans="3:47" s="11" customFormat="1" outlineLevel="2" x14ac:dyDescent="0.2">
      <c r="C3781" s="119" t="s">
        <v>152</v>
      </c>
      <c r="E3781" s="140"/>
      <c r="F3781" s="141" t="s">
        <v>152</v>
      </c>
      <c r="G3781" s="142"/>
      <c r="H3781" s="142"/>
      <c r="I3781" s="142"/>
      <c r="J3781" s="142"/>
      <c r="K3781" s="142"/>
      <c r="L3781" s="142"/>
      <c r="M3781" s="142"/>
      <c r="N3781" s="142"/>
      <c r="O3781" s="142"/>
      <c r="P3781" s="142"/>
      <c r="Q3781" s="143" t="s">
        <v>110</v>
      </c>
      <c r="R3781" s="144"/>
      <c r="S3781" s="145"/>
      <c r="T3781" s="145"/>
      <c r="U3781" s="146">
        <v>0</v>
      </c>
      <c r="V3781" s="146">
        <v>0</v>
      </c>
      <c r="W3781" s="147">
        <v>0</v>
      </c>
      <c r="X3781" s="146">
        <v>0</v>
      </c>
      <c r="Y3781" s="145">
        <v>0</v>
      </c>
      <c r="Z3781" s="145">
        <v>0</v>
      </c>
      <c r="AA3781" s="145">
        <v>0</v>
      </c>
      <c r="AB3781" s="145">
        <v>0</v>
      </c>
      <c r="AC3781" s="145">
        <v>0</v>
      </c>
      <c r="AD3781" s="145">
        <v>0</v>
      </c>
      <c r="AE3781" s="145">
        <v>0</v>
      </c>
      <c r="AF3781" s="145">
        <v>0</v>
      </c>
      <c r="AG3781" s="145">
        <v>0</v>
      </c>
      <c r="AH3781" s="148">
        <v>0</v>
      </c>
      <c r="AI3781" s="148">
        <v>0</v>
      </c>
      <c r="AU3781" s="88"/>
    </row>
    <row r="3782" spans="3:47" s="11" customFormat="1" outlineLevel="2" x14ac:dyDescent="0.2">
      <c r="C3782" s="119" t="s">
        <v>152</v>
      </c>
      <c r="F3782" s="149"/>
      <c r="G3782" s="149"/>
      <c r="H3782" s="149"/>
      <c r="I3782" s="149"/>
      <c r="J3782" s="149"/>
      <c r="K3782" s="149"/>
      <c r="L3782" s="149"/>
      <c r="M3782" s="149"/>
      <c r="N3782" s="149"/>
      <c r="O3782" s="149"/>
      <c r="P3782" s="149" t="s">
        <v>175</v>
      </c>
      <c r="Q3782" s="16" t="s">
        <v>110</v>
      </c>
      <c r="R3782" s="150"/>
      <c r="S3782" s="150"/>
      <c r="T3782" s="150"/>
      <c r="U3782" s="150">
        <v>0</v>
      </c>
      <c r="V3782" s="150">
        <v>0</v>
      </c>
      <c r="W3782" s="150">
        <v>0</v>
      </c>
      <c r="X3782" s="150">
        <v>0</v>
      </c>
      <c r="Y3782" s="150">
        <v>0</v>
      </c>
      <c r="Z3782" s="150">
        <v>0</v>
      </c>
      <c r="AA3782" s="150">
        <v>0</v>
      </c>
      <c r="AB3782" s="150">
        <v>0</v>
      </c>
      <c r="AC3782" s="150">
        <v>0</v>
      </c>
      <c r="AD3782" s="150">
        <v>0</v>
      </c>
      <c r="AE3782" s="150">
        <v>0</v>
      </c>
      <c r="AF3782" s="150">
        <v>0</v>
      </c>
      <c r="AG3782" s="150">
        <v>0</v>
      </c>
      <c r="AH3782" s="150">
        <v>0</v>
      </c>
      <c r="AI3782" s="150">
        <v>0</v>
      </c>
      <c r="AU3782" s="88"/>
    </row>
    <row r="3783" spans="3:47" s="11" customFormat="1" outlineLevel="2" x14ac:dyDescent="0.2">
      <c r="C3783" s="119" t="s">
        <v>152</v>
      </c>
      <c r="E3783" s="124" t="s">
        <v>176</v>
      </c>
      <c r="AU3783" s="88"/>
    </row>
    <row r="3784" spans="3:47" s="11" customFormat="1" outlineLevel="2" x14ac:dyDescent="0.2">
      <c r="C3784" s="119" t="s">
        <v>152</v>
      </c>
      <c r="E3784" s="151" t="s">
        <v>209</v>
      </c>
      <c r="F3784" s="127"/>
      <c r="G3784" s="127"/>
      <c r="H3784" s="127"/>
      <c r="I3784" s="127"/>
      <c r="J3784" s="127"/>
      <c r="K3784" s="127"/>
      <c r="L3784" s="127"/>
      <c r="M3784" s="127"/>
      <c r="N3784" s="127"/>
      <c r="O3784" s="127"/>
      <c r="P3784" s="152"/>
      <c r="Q3784" s="128" t="s">
        <v>110</v>
      </c>
      <c r="R3784" s="129"/>
      <c r="S3784" s="130"/>
      <c r="T3784" s="130"/>
      <c r="U3784" s="131">
        <v>0</v>
      </c>
      <c r="V3784" s="131">
        <v>0</v>
      </c>
      <c r="W3784" s="132">
        <v>0</v>
      </c>
      <c r="X3784" s="131">
        <v>0</v>
      </c>
      <c r="Y3784" s="130">
        <v>0</v>
      </c>
      <c r="Z3784" s="130">
        <v>0</v>
      </c>
      <c r="AA3784" s="130">
        <v>0</v>
      </c>
      <c r="AB3784" s="130">
        <v>0</v>
      </c>
      <c r="AC3784" s="130">
        <v>0</v>
      </c>
      <c r="AD3784" s="130">
        <v>0</v>
      </c>
      <c r="AE3784" s="130">
        <v>0</v>
      </c>
      <c r="AF3784" s="130">
        <v>0</v>
      </c>
      <c r="AG3784" s="130">
        <v>0</v>
      </c>
      <c r="AH3784" s="133">
        <v>0</v>
      </c>
      <c r="AI3784" s="133">
        <v>0</v>
      </c>
      <c r="AU3784" s="88"/>
    </row>
    <row r="3785" spans="3:47" s="11" customFormat="1" outlineLevel="2" x14ac:dyDescent="0.2">
      <c r="C3785" s="119" t="s">
        <v>152</v>
      </c>
      <c r="E3785" s="153" t="s">
        <v>31</v>
      </c>
      <c r="P3785" s="149"/>
      <c r="Q3785" s="135" t="s">
        <v>110</v>
      </c>
      <c r="R3785" s="136"/>
      <c r="S3785" s="88"/>
      <c r="T3785" s="88"/>
      <c r="U3785" s="137">
        <v>0</v>
      </c>
      <c r="V3785" s="137">
        <v>0</v>
      </c>
      <c r="W3785" s="138">
        <v>0</v>
      </c>
      <c r="X3785" s="137">
        <v>0</v>
      </c>
      <c r="Y3785" s="88">
        <v>0</v>
      </c>
      <c r="Z3785" s="88">
        <v>0</v>
      </c>
      <c r="AA3785" s="88">
        <v>0</v>
      </c>
      <c r="AB3785" s="88">
        <v>0</v>
      </c>
      <c r="AC3785" s="88">
        <v>0</v>
      </c>
      <c r="AD3785" s="88">
        <v>0</v>
      </c>
      <c r="AE3785" s="88">
        <v>0</v>
      </c>
      <c r="AF3785" s="88">
        <v>0</v>
      </c>
      <c r="AG3785" s="88">
        <v>0</v>
      </c>
      <c r="AH3785" s="139">
        <v>0</v>
      </c>
      <c r="AI3785" s="139">
        <v>0</v>
      </c>
      <c r="AU3785" s="88"/>
    </row>
    <row r="3786" spans="3:47" s="11" customFormat="1" outlineLevel="2" x14ac:dyDescent="0.2">
      <c r="C3786" s="119" t="s">
        <v>152</v>
      </c>
      <c r="E3786" s="153" t="s">
        <v>28</v>
      </c>
      <c r="P3786" s="149"/>
      <c r="Q3786" s="135" t="s">
        <v>110</v>
      </c>
      <c r="R3786" s="136"/>
      <c r="S3786" s="88"/>
      <c r="T3786" s="88"/>
      <c r="U3786" s="137">
        <v>0</v>
      </c>
      <c r="V3786" s="137">
        <v>0</v>
      </c>
      <c r="W3786" s="138">
        <v>0</v>
      </c>
      <c r="X3786" s="137">
        <v>0</v>
      </c>
      <c r="Y3786" s="88">
        <v>0</v>
      </c>
      <c r="Z3786" s="88">
        <v>0</v>
      </c>
      <c r="AA3786" s="88">
        <v>0</v>
      </c>
      <c r="AB3786" s="88">
        <v>0</v>
      </c>
      <c r="AC3786" s="88">
        <v>0</v>
      </c>
      <c r="AD3786" s="88">
        <v>0</v>
      </c>
      <c r="AE3786" s="88">
        <v>0</v>
      </c>
      <c r="AF3786" s="88">
        <v>0</v>
      </c>
      <c r="AG3786" s="88">
        <v>0</v>
      </c>
      <c r="AH3786" s="139">
        <v>0</v>
      </c>
      <c r="AI3786" s="139">
        <v>0</v>
      </c>
      <c r="AU3786" s="88"/>
    </row>
    <row r="3787" spans="3:47" s="11" customFormat="1" outlineLevel="2" x14ac:dyDescent="0.2">
      <c r="C3787" s="119" t="s">
        <v>152</v>
      </c>
      <c r="E3787" s="153" t="s">
        <v>210</v>
      </c>
      <c r="P3787" s="149"/>
      <c r="Q3787" s="135" t="s">
        <v>110</v>
      </c>
      <c r="R3787" s="136"/>
      <c r="S3787" s="88"/>
      <c r="T3787" s="88"/>
      <c r="U3787" s="137">
        <v>0</v>
      </c>
      <c r="V3787" s="137">
        <v>0</v>
      </c>
      <c r="W3787" s="138">
        <v>0</v>
      </c>
      <c r="X3787" s="137">
        <v>0</v>
      </c>
      <c r="Y3787" s="88">
        <v>0</v>
      </c>
      <c r="Z3787" s="88">
        <v>0</v>
      </c>
      <c r="AA3787" s="88">
        <v>0</v>
      </c>
      <c r="AB3787" s="88">
        <v>0</v>
      </c>
      <c r="AC3787" s="88">
        <v>0</v>
      </c>
      <c r="AD3787" s="88">
        <v>0</v>
      </c>
      <c r="AE3787" s="88">
        <v>0</v>
      </c>
      <c r="AF3787" s="88">
        <v>0</v>
      </c>
      <c r="AG3787" s="88">
        <v>0</v>
      </c>
      <c r="AH3787" s="139">
        <v>0</v>
      </c>
      <c r="AI3787" s="139">
        <v>0</v>
      </c>
      <c r="AU3787" s="88"/>
    </row>
    <row r="3788" spans="3:47" s="11" customFormat="1" outlineLevel="2" x14ac:dyDescent="0.2">
      <c r="C3788" s="119" t="s">
        <v>152</v>
      </c>
      <c r="E3788" s="153" t="s">
        <v>211</v>
      </c>
      <c r="P3788" s="149"/>
      <c r="Q3788" s="135" t="s">
        <v>110</v>
      </c>
      <c r="R3788" s="136"/>
      <c r="S3788" s="88"/>
      <c r="T3788" s="88"/>
      <c r="U3788" s="137">
        <v>0</v>
      </c>
      <c r="V3788" s="137">
        <v>0</v>
      </c>
      <c r="W3788" s="138">
        <v>0</v>
      </c>
      <c r="X3788" s="137">
        <v>0</v>
      </c>
      <c r="Y3788" s="88">
        <v>0</v>
      </c>
      <c r="Z3788" s="88">
        <v>0</v>
      </c>
      <c r="AA3788" s="88">
        <v>0</v>
      </c>
      <c r="AB3788" s="88">
        <v>0</v>
      </c>
      <c r="AC3788" s="88">
        <v>0</v>
      </c>
      <c r="AD3788" s="88">
        <v>0</v>
      </c>
      <c r="AE3788" s="88">
        <v>0</v>
      </c>
      <c r="AF3788" s="88">
        <v>0</v>
      </c>
      <c r="AG3788" s="88">
        <v>0</v>
      </c>
      <c r="AH3788" s="139">
        <v>0</v>
      </c>
      <c r="AI3788" s="139">
        <v>0</v>
      </c>
      <c r="AU3788" s="88"/>
    </row>
    <row r="3789" spans="3:47" s="11" customFormat="1" outlineLevel="2" x14ac:dyDescent="0.2">
      <c r="C3789" s="119" t="s">
        <v>152</v>
      </c>
      <c r="E3789" s="153" t="s">
        <v>212</v>
      </c>
      <c r="P3789" s="149"/>
      <c r="Q3789" s="135" t="s">
        <v>110</v>
      </c>
      <c r="R3789" s="136"/>
      <c r="S3789" s="88"/>
      <c r="T3789" s="88"/>
      <c r="U3789" s="137">
        <v>0</v>
      </c>
      <c r="V3789" s="137">
        <v>0</v>
      </c>
      <c r="W3789" s="138">
        <v>0</v>
      </c>
      <c r="X3789" s="137">
        <v>0</v>
      </c>
      <c r="Y3789" s="88">
        <v>0</v>
      </c>
      <c r="Z3789" s="88">
        <v>0</v>
      </c>
      <c r="AA3789" s="88">
        <v>0</v>
      </c>
      <c r="AB3789" s="88">
        <v>0</v>
      </c>
      <c r="AC3789" s="88">
        <v>0</v>
      </c>
      <c r="AD3789" s="88">
        <v>0</v>
      </c>
      <c r="AE3789" s="88">
        <v>0</v>
      </c>
      <c r="AF3789" s="88">
        <v>0</v>
      </c>
      <c r="AG3789" s="88">
        <v>0</v>
      </c>
      <c r="AH3789" s="139">
        <v>0</v>
      </c>
      <c r="AI3789" s="139">
        <v>0</v>
      </c>
      <c r="AU3789" s="88"/>
    </row>
    <row r="3790" spans="3:47" s="11" customFormat="1" outlineLevel="2" x14ac:dyDescent="0.2">
      <c r="C3790" s="119" t="s">
        <v>152</v>
      </c>
      <c r="E3790" s="153" t="s">
        <v>213</v>
      </c>
      <c r="P3790" s="149"/>
      <c r="Q3790" s="135" t="s">
        <v>110</v>
      </c>
      <c r="R3790" s="136"/>
      <c r="S3790" s="88"/>
      <c r="T3790" s="88"/>
      <c r="U3790" s="137">
        <v>0</v>
      </c>
      <c r="V3790" s="137">
        <v>0</v>
      </c>
      <c r="W3790" s="138">
        <v>0</v>
      </c>
      <c r="X3790" s="137">
        <v>0</v>
      </c>
      <c r="Y3790" s="88">
        <v>0</v>
      </c>
      <c r="Z3790" s="88">
        <v>0</v>
      </c>
      <c r="AA3790" s="88">
        <v>0</v>
      </c>
      <c r="AB3790" s="88">
        <v>0</v>
      </c>
      <c r="AC3790" s="88">
        <v>0</v>
      </c>
      <c r="AD3790" s="88">
        <v>0</v>
      </c>
      <c r="AE3790" s="88">
        <v>0</v>
      </c>
      <c r="AF3790" s="88">
        <v>0</v>
      </c>
      <c r="AG3790" s="88">
        <v>0</v>
      </c>
      <c r="AH3790" s="139">
        <v>0</v>
      </c>
      <c r="AI3790" s="139">
        <v>0</v>
      </c>
      <c r="AU3790" s="88"/>
    </row>
    <row r="3791" spans="3:47" s="11" customFormat="1" outlineLevel="2" x14ac:dyDescent="0.2">
      <c r="C3791" s="119" t="s">
        <v>152</v>
      </c>
      <c r="E3791" s="153" t="s">
        <v>214</v>
      </c>
      <c r="P3791" s="149"/>
      <c r="Q3791" s="135" t="s">
        <v>110</v>
      </c>
      <c r="R3791" s="136"/>
      <c r="S3791" s="88"/>
      <c r="T3791" s="88"/>
      <c r="U3791" s="137">
        <v>0</v>
      </c>
      <c r="V3791" s="137">
        <v>0</v>
      </c>
      <c r="W3791" s="138">
        <v>0</v>
      </c>
      <c r="X3791" s="137">
        <v>0</v>
      </c>
      <c r="Y3791" s="88">
        <v>0</v>
      </c>
      <c r="Z3791" s="88">
        <v>0</v>
      </c>
      <c r="AA3791" s="88">
        <v>0</v>
      </c>
      <c r="AB3791" s="88">
        <v>0</v>
      </c>
      <c r="AC3791" s="88">
        <v>0</v>
      </c>
      <c r="AD3791" s="88">
        <v>0</v>
      </c>
      <c r="AE3791" s="88">
        <v>0</v>
      </c>
      <c r="AF3791" s="88">
        <v>0</v>
      </c>
      <c r="AG3791" s="88">
        <v>0</v>
      </c>
      <c r="AH3791" s="139">
        <v>0</v>
      </c>
      <c r="AI3791" s="139">
        <v>0</v>
      </c>
      <c r="AU3791" s="88"/>
    </row>
    <row r="3792" spans="3:47" s="11" customFormat="1" outlineLevel="2" x14ac:dyDescent="0.2">
      <c r="C3792" s="119" t="s">
        <v>152</v>
      </c>
      <c r="E3792" s="153" t="s">
        <v>215</v>
      </c>
      <c r="P3792" s="149"/>
      <c r="Q3792" s="135" t="s">
        <v>110</v>
      </c>
      <c r="R3792" s="136"/>
      <c r="S3792" s="88"/>
      <c r="T3792" s="88"/>
      <c r="U3792" s="137">
        <v>0</v>
      </c>
      <c r="V3792" s="137">
        <v>0</v>
      </c>
      <c r="W3792" s="138">
        <v>0</v>
      </c>
      <c r="X3792" s="137">
        <v>0</v>
      </c>
      <c r="Y3792" s="88">
        <v>0</v>
      </c>
      <c r="Z3792" s="88">
        <v>0</v>
      </c>
      <c r="AA3792" s="88">
        <v>0</v>
      </c>
      <c r="AB3792" s="88">
        <v>0</v>
      </c>
      <c r="AC3792" s="88">
        <v>0</v>
      </c>
      <c r="AD3792" s="88">
        <v>0</v>
      </c>
      <c r="AE3792" s="88">
        <v>0</v>
      </c>
      <c r="AF3792" s="88">
        <v>0</v>
      </c>
      <c r="AG3792" s="88">
        <v>0</v>
      </c>
      <c r="AH3792" s="139">
        <v>0</v>
      </c>
      <c r="AI3792" s="139">
        <v>0</v>
      </c>
      <c r="AU3792" s="88"/>
    </row>
    <row r="3793" spans="3:47" s="11" customFormat="1" outlineLevel="2" x14ac:dyDescent="0.2">
      <c r="C3793" s="119" t="s">
        <v>152</v>
      </c>
      <c r="E3793" s="153" t="s">
        <v>216</v>
      </c>
      <c r="P3793" s="149"/>
      <c r="Q3793" s="135" t="s">
        <v>110</v>
      </c>
      <c r="R3793" s="136"/>
      <c r="S3793" s="88"/>
      <c r="T3793" s="88"/>
      <c r="U3793" s="137">
        <v>0</v>
      </c>
      <c r="V3793" s="137">
        <v>0</v>
      </c>
      <c r="W3793" s="138">
        <v>0</v>
      </c>
      <c r="X3793" s="137">
        <v>0</v>
      </c>
      <c r="Y3793" s="88">
        <v>0</v>
      </c>
      <c r="Z3793" s="88">
        <v>0</v>
      </c>
      <c r="AA3793" s="88">
        <v>0</v>
      </c>
      <c r="AB3793" s="88">
        <v>0</v>
      </c>
      <c r="AC3793" s="88">
        <v>0</v>
      </c>
      <c r="AD3793" s="88">
        <v>0</v>
      </c>
      <c r="AE3793" s="88">
        <v>0</v>
      </c>
      <c r="AF3793" s="88">
        <v>0</v>
      </c>
      <c r="AG3793" s="88">
        <v>0</v>
      </c>
      <c r="AH3793" s="139">
        <v>0</v>
      </c>
      <c r="AI3793" s="139">
        <v>0</v>
      </c>
      <c r="AU3793" s="88"/>
    </row>
    <row r="3794" spans="3:47" s="11" customFormat="1" outlineLevel="2" x14ac:dyDescent="0.2">
      <c r="C3794" s="119" t="s">
        <v>152</v>
      </c>
      <c r="E3794" s="153" t="s">
        <v>33</v>
      </c>
      <c r="P3794" s="149"/>
      <c r="Q3794" s="135" t="s">
        <v>110</v>
      </c>
      <c r="R3794" s="136"/>
      <c r="S3794" s="88"/>
      <c r="T3794" s="88"/>
      <c r="U3794" s="137">
        <v>0</v>
      </c>
      <c r="V3794" s="137">
        <v>0</v>
      </c>
      <c r="W3794" s="138">
        <v>0</v>
      </c>
      <c r="X3794" s="137">
        <v>0</v>
      </c>
      <c r="Y3794" s="88">
        <v>0</v>
      </c>
      <c r="Z3794" s="88">
        <v>0</v>
      </c>
      <c r="AA3794" s="88">
        <v>0</v>
      </c>
      <c r="AB3794" s="88">
        <v>0</v>
      </c>
      <c r="AC3794" s="88">
        <v>0</v>
      </c>
      <c r="AD3794" s="88">
        <v>0</v>
      </c>
      <c r="AE3794" s="88">
        <v>0</v>
      </c>
      <c r="AF3794" s="88">
        <v>0</v>
      </c>
      <c r="AG3794" s="88">
        <v>0</v>
      </c>
      <c r="AH3794" s="139">
        <v>0</v>
      </c>
      <c r="AI3794" s="139">
        <v>0</v>
      </c>
      <c r="AU3794" s="88"/>
    </row>
    <row r="3795" spans="3:47" s="11" customFormat="1" outlineLevel="2" x14ac:dyDescent="0.2">
      <c r="C3795" s="119" t="s">
        <v>152</v>
      </c>
      <c r="E3795" s="153" t="s">
        <v>34</v>
      </c>
      <c r="P3795" s="149"/>
      <c r="Q3795" s="135" t="s">
        <v>110</v>
      </c>
      <c r="R3795" s="136"/>
      <c r="S3795" s="88"/>
      <c r="T3795" s="88"/>
      <c r="U3795" s="137">
        <v>0</v>
      </c>
      <c r="V3795" s="137">
        <v>0</v>
      </c>
      <c r="W3795" s="138">
        <v>0</v>
      </c>
      <c r="X3795" s="137">
        <v>0</v>
      </c>
      <c r="Y3795" s="88">
        <v>0</v>
      </c>
      <c r="Z3795" s="88">
        <v>0</v>
      </c>
      <c r="AA3795" s="88">
        <v>0</v>
      </c>
      <c r="AB3795" s="88">
        <v>0</v>
      </c>
      <c r="AC3795" s="88">
        <v>0</v>
      </c>
      <c r="AD3795" s="88">
        <v>0</v>
      </c>
      <c r="AE3795" s="88">
        <v>0</v>
      </c>
      <c r="AF3795" s="88">
        <v>0</v>
      </c>
      <c r="AG3795" s="88">
        <v>0</v>
      </c>
      <c r="AH3795" s="139">
        <v>0</v>
      </c>
      <c r="AI3795" s="139">
        <v>0</v>
      </c>
      <c r="AU3795" s="88"/>
    </row>
    <row r="3796" spans="3:47" s="11" customFormat="1" outlineLevel="2" x14ac:dyDescent="0.2">
      <c r="C3796" s="119" t="s">
        <v>152</v>
      </c>
      <c r="E3796" s="153" t="s">
        <v>217</v>
      </c>
      <c r="P3796" s="149"/>
      <c r="Q3796" s="135" t="s">
        <v>110</v>
      </c>
      <c r="R3796" s="136"/>
      <c r="S3796" s="88"/>
      <c r="T3796" s="88"/>
      <c r="U3796" s="137">
        <v>0</v>
      </c>
      <c r="V3796" s="137">
        <v>0</v>
      </c>
      <c r="W3796" s="138">
        <v>0</v>
      </c>
      <c r="X3796" s="137">
        <v>0</v>
      </c>
      <c r="Y3796" s="88">
        <v>0</v>
      </c>
      <c r="Z3796" s="88">
        <v>0</v>
      </c>
      <c r="AA3796" s="88">
        <v>0</v>
      </c>
      <c r="AB3796" s="88">
        <v>0</v>
      </c>
      <c r="AC3796" s="88">
        <v>0</v>
      </c>
      <c r="AD3796" s="88">
        <v>0</v>
      </c>
      <c r="AE3796" s="88">
        <v>0</v>
      </c>
      <c r="AF3796" s="88">
        <v>0</v>
      </c>
      <c r="AG3796" s="88">
        <v>0</v>
      </c>
      <c r="AH3796" s="139">
        <v>0</v>
      </c>
      <c r="AI3796" s="139">
        <v>0</v>
      </c>
      <c r="AU3796" s="88"/>
    </row>
    <row r="3797" spans="3:47" s="11" customFormat="1" outlineLevel="2" x14ac:dyDescent="0.2">
      <c r="C3797" s="119" t="s">
        <v>152</v>
      </c>
      <c r="E3797" s="153" t="s">
        <v>152</v>
      </c>
      <c r="P3797" s="149"/>
      <c r="Q3797" s="135" t="s">
        <v>110</v>
      </c>
      <c r="R3797" s="136"/>
      <c r="S3797" s="88"/>
      <c r="T3797" s="88"/>
      <c r="U3797" s="137">
        <v>0</v>
      </c>
      <c r="V3797" s="137">
        <v>0</v>
      </c>
      <c r="W3797" s="138">
        <v>0</v>
      </c>
      <c r="X3797" s="137">
        <v>0</v>
      </c>
      <c r="Y3797" s="88">
        <v>0</v>
      </c>
      <c r="Z3797" s="88">
        <v>0</v>
      </c>
      <c r="AA3797" s="88">
        <v>0</v>
      </c>
      <c r="AB3797" s="88">
        <v>0</v>
      </c>
      <c r="AC3797" s="88">
        <v>0</v>
      </c>
      <c r="AD3797" s="88">
        <v>0</v>
      </c>
      <c r="AE3797" s="88">
        <v>0</v>
      </c>
      <c r="AF3797" s="88">
        <v>0</v>
      </c>
      <c r="AG3797" s="88">
        <v>0</v>
      </c>
      <c r="AH3797" s="139">
        <v>0</v>
      </c>
      <c r="AI3797" s="139">
        <v>0</v>
      </c>
      <c r="AU3797" s="88"/>
    </row>
    <row r="3798" spans="3:47" s="11" customFormat="1" outlineLevel="2" x14ac:dyDescent="0.2">
      <c r="C3798" s="119" t="s">
        <v>152</v>
      </c>
      <c r="E3798" s="154" t="s">
        <v>152</v>
      </c>
      <c r="F3798" s="142"/>
      <c r="G3798" s="142"/>
      <c r="H3798" s="142"/>
      <c r="I3798" s="142"/>
      <c r="J3798" s="142"/>
      <c r="K3798" s="142"/>
      <c r="L3798" s="142"/>
      <c r="M3798" s="142"/>
      <c r="N3798" s="142"/>
      <c r="O3798" s="142"/>
      <c r="P3798" s="155"/>
      <c r="Q3798" s="143" t="s">
        <v>110</v>
      </c>
      <c r="R3798" s="144"/>
      <c r="S3798" s="145"/>
      <c r="T3798" s="145"/>
      <c r="U3798" s="146">
        <v>0</v>
      </c>
      <c r="V3798" s="146">
        <v>0</v>
      </c>
      <c r="W3798" s="147">
        <v>0</v>
      </c>
      <c r="X3798" s="146">
        <v>0</v>
      </c>
      <c r="Y3798" s="145">
        <v>0</v>
      </c>
      <c r="Z3798" s="145">
        <v>0</v>
      </c>
      <c r="AA3798" s="145">
        <v>0</v>
      </c>
      <c r="AB3798" s="145">
        <v>0</v>
      </c>
      <c r="AC3798" s="145">
        <v>0</v>
      </c>
      <c r="AD3798" s="145">
        <v>0</v>
      </c>
      <c r="AE3798" s="145">
        <v>0</v>
      </c>
      <c r="AF3798" s="145">
        <v>0</v>
      </c>
      <c r="AG3798" s="145">
        <v>0</v>
      </c>
      <c r="AH3798" s="148">
        <v>0</v>
      </c>
      <c r="AI3798" s="148">
        <v>0</v>
      </c>
      <c r="AU3798" s="88"/>
    </row>
    <row r="3799" spans="3:47" s="11" customFormat="1" outlineLevel="2" x14ac:dyDescent="0.2">
      <c r="C3799" s="119" t="s">
        <v>152</v>
      </c>
      <c r="P3799" s="149" t="s">
        <v>177</v>
      </c>
      <c r="Q3799" s="16" t="s">
        <v>110</v>
      </c>
      <c r="R3799" s="150"/>
      <c r="S3799" s="150"/>
      <c r="T3799" s="150"/>
      <c r="U3799" s="150">
        <v>0</v>
      </c>
      <c r="V3799" s="150">
        <v>0</v>
      </c>
      <c r="W3799" s="150">
        <v>0</v>
      </c>
      <c r="X3799" s="150">
        <v>0</v>
      </c>
      <c r="Y3799" s="150">
        <v>0</v>
      </c>
      <c r="Z3799" s="150">
        <v>0</v>
      </c>
      <c r="AA3799" s="150">
        <v>0</v>
      </c>
      <c r="AB3799" s="150">
        <v>0</v>
      </c>
      <c r="AC3799" s="150">
        <v>0</v>
      </c>
      <c r="AD3799" s="150">
        <v>0</v>
      </c>
      <c r="AE3799" s="150">
        <v>0</v>
      </c>
      <c r="AF3799" s="150">
        <v>0</v>
      </c>
      <c r="AG3799" s="150">
        <v>0</v>
      </c>
      <c r="AH3799" s="150">
        <v>0</v>
      </c>
      <c r="AI3799" s="150">
        <v>0</v>
      </c>
      <c r="AU3799" s="88"/>
    </row>
    <row r="3800" spans="3:47" s="11" customFormat="1" outlineLevel="2" x14ac:dyDescent="0.2">
      <c r="C3800" s="119" t="s">
        <v>152</v>
      </c>
      <c r="E3800" s="124" t="s">
        <v>178</v>
      </c>
      <c r="AU3800" s="88"/>
    </row>
    <row r="3801" spans="3:47" s="11" customFormat="1" outlineLevel="2" x14ac:dyDescent="0.2">
      <c r="C3801" s="119" t="s">
        <v>152</v>
      </c>
      <c r="F3801" s="156" t="s">
        <v>179</v>
      </c>
      <c r="AU3801" s="88"/>
    </row>
    <row r="3802" spans="3:47" s="11" customFormat="1" outlineLevel="2" x14ac:dyDescent="0.2">
      <c r="C3802" s="119" t="s">
        <v>152</v>
      </c>
      <c r="E3802" s="125"/>
      <c r="F3802" s="157" t="s">
        <v>209</v>
      </c>
      <c r="G3802" s="127"/>
      <c r="H3802" s="158" t="s">
        <v>180</v>
      </c>
      <c r="I3802" s="127"/>
      <c r="J3802" s="127"/>
      <c r="K3802" s="127"/>
      <c r="L3802" s="127"/>
      <c r="M3802" s="127"/>
      <c r="N3802" s="127"/>
      <c r="O3802" s="127"/>
      <c r="P3802" s="152"/>
      <c r="Q3802" s="128" t="s">
        <v>110</v>
      </c>
      <c r="R3802" s="129"/>
      <c r="S3802" s="130"/>
      <c r="T3802" s="130"/>
      <c r="U3802" s="131">
        <v>0</v>
      </c>
      <c r="V3802" s="131">
        <v>0</v>
      </c>
      <c r="W3802" s="132">
        <v>0</v>
      </c>
      <c r="X3802" s="131">
        <v>0</v>
      </c>
      <c r="Y3802" s="130">
        <v>0</v>
      </c>
      <c r="Z3802" s="130">
        <v>0</v>
      </c>
      <c r="AA3802" s="130">
        <v>0</v>
      </c>
      <c r="AB3802" s="130">
        <v>0</v>
      </c>
      <c r="AC3802" s="130">
        <v>0</v>
      </c>
      <c r="AD3802" s="130">
        <v>0</v>
      </c>
      <c r="AE3802" s="130">
        <v>0</v>
      </c>
      <c r="AF3802" s="130">
        <v>0</v>
      </c>
      <c r="AG3802" s="130">
        <v>0</v>
      </c>
      <c r="AH3802" s="133">
        <v>0</v>
      </c>
      <c r="AI3802" s="133">
        <v>0</v>
      </c>
      <c r="AU3802" s="88"/>
    </row>
    <row r="3803" spans="3:47" s="11" customFormat="1" outlineLevel="2" x14ac:dyDescent="0.2">
      <c r="C3803" s="119" t="s">
        <v>152</v>
      </c>
      <c r="E3803" s="134"/>
      <c r="F3803" s="159" t="s">
        <v>31</v>
      </c>
      <c r="H3803" s="72" t="s">
        <v>180</v>
      </c>
      <c r="P3803" s="149"/>
      <c r="Q3803" s="135" t="s">
        <v>110</v>
      </c>
      <c r="R3803" s="136"/>
      <c r="S3803" s="88"/>
      <c r="T3803" s="88"/>
      <c r="U3803" s="137">
        <v>0</v>
      </c>
      <c r="V3803" s="137">
        <v>0</v>
      </c>
      <c r="W3803" s="138">
        <v>0</v>
      </c>
      <c r="X3803" s="137">
        <v>0</v>
      </c>
      <c r="Y3803" s="88">
        <v>0</v>
      </c>
      <c r="Z3803" s="88">
        <v>0</v>
      </c>
      <c r="AA3803" s="88">
        <v>0</v>
      </c>
      <c r="AB3803" s="88">
        <v>0</v>
      </c>
      <c r="AC3803" s="88">
        <v>0</v>
      </c>
      <c r="AD3803" s="88">
        <v>0</v>
      </c>
      <c r="AE3803" s="88">
        <v>0</v>
      </c>
      <c r="AF3803" s="88">
        <v>0</v>
      </c>
      <c r="AG3803" s="88">
        <v>0</v>
      </c>
      <c r="AH3803" s="139">
        <v>0</v>
      </c>
      <c r="AI3803" s="139">
        <v>0</v>
      </c>
      <c r="AU3803" s="88"/>
    </row>
    <row r="3804" spans="3:47" s="11" customFormat="1" outlineLevel="2" x14ac:dyDescent="0.2">
      <c r="C3804" s="119" t="s">
        <v>152</v>
      </c>
      <c r="E3804" s="134"/>
      <c r="F3804" s="159" t="s">
        <v>28</v>
      </c>
      <c r="H3804" s="72" t="s">
        <v>180</v>
      </c>
      <c r="P3804" s="149"/>
      <c r="Q3804" s="135" t="s">
        <v>110</v>
      </c>
      <c r="R3804" s="136"/>
      <c r="S3804" s="88"/>
      <c r="T3804" s="88"/>
      <c r="U3804" s="137">
        <v>0</v>
      </c>
      <c r="V3804" s="137">
        <v>0</v>
      </c>
      <c r="W3804" s="138">
        <v>0</v>
      </c>
      <c r="X3804" s="137">
        <v>0</v>
      </c>
      <c r="Y3804" s="88">
        <v>0</v>
      </c>
      <c r="Z3804" s="88">
        <v>0</v>
      </c>
      <c r="AA3804" s="88">
        <v>0</v>
      </c>
      <c r="AB3804" s="88">
        <v>0</v>
      </c>
      <c r="AC3804" s="88">
        <v>0</v>
      </c>
      <c r="AD3804" s="88">
        <v>0</v>
      </c>
      <c r="AE3804" s="88">
        <v>0</v>
      </c>
      <c r="AF3804" s="88">
        <v>0</v>
      </c>
      <c r="AG3804" s="88">
        <v>0</v>
      </c>
      <c r="AH3804" s="139">
        <v>0</v>
      </c>
      <c r="AI3804" s="139">
        <v>0</v>
      </c>
      <c r="AU3804" s="88"/>
    </row>
    <row r="3805" spans="3:47" s="11" customFormat="1" outlineLevel="2" x14ac:dyDescent="0.2">
      <c r="C3805" s="119" t="s">
        <v>152</v>
      </c>
      <c r="E3805" s="134"/>
      <c r="F3805" s="159" t="s">
        <v>210</v>
      </c>
      <c r="H3805" s="72" t="s">
        <v>180</v>
      </c>
      <c r="P3805" s="149"/>
      <c r="Q3805" s="135" t="s">
        <v>110</v>
      </c>
      <c r="R3805" s="136"/>
      <c r="S3805" s="88"/>
      <c r="T3805" s="88"/>
      <c r="U3805" s="137">
        <v>0</v>
      </c>
      <c r="V3805" s="137">
        <v>0</v>
      </c>
      <c r="W3805" s="138">
        <v>0</v>
      </c>
      <c r="X3805" s="137">
        <v>0</v>
      </c>
      <c r="Y3805" s="88">
        <v>0</v>
      </c>
      <c r="Z3805" s="88">
        <v>0</v>
      </c>
      <c r="AA3805" s="88">
        <v>0</v>
      </c>
      <c r="AB3805" s="88">
        <v>0</v>
      </c>
      <c r="AC3805" s="88">
        <v>0</v>
      </c>
      <c r="AD3805" s="88">
        <v>0</v>
      </c>
      <c r="AE3805" s="88">
        <v>0</v>
      </c>
      <c r="AF3805" s="88">
        <v>0</v>
      </c>
      <c r="AG3805" s="88">
        <v>0</v>
      </c>
      <c r="AH3805" s="139">
        <v>0</v>
      </c>
      <c r="AI3805" s="139">
        <v>0</v>
      </c>
      <c r="AU3805" s="88"/>
    </row>
    <row r="3806" spans="3:47" s="11" customFormat="1" outlineLevel="2" x14ac:dyDescent="0.2">
      <c r="C3806" s="119" t="s">
        <v>152</v>
      </c>
      <c r="E3806" s="134"/>
      <c r="F3806" s="159" t="s">
        <v>211</v>
      </c>
      <c r="H3806" s="72" t="s">
        <v>180</v>
      </c>
      <c r="P3806" s="149"/>
      <c r="Q3806" s="135" t="s">
        <v>110</v>
      </c>
      <c r="R3806" s="136"/>
      <c r="S3806" s="88"/>
      <c r="T3806" s="88"/>
      <c r="U3806" s="137">
        <v>0</v>
      </c>
      <c r="V3806" s="137">
        <v>0</v>
      </c>
      <c r="W3806" s="138">
        <v>0</v>
      </c>
      <c r="X3806" s="137">
        <v>0</v>
      </c>
      <c r="Y3806" s="88">
        <v>0</v>
      </c>
      <c r="Z3806" s="88">
        <v>0</v>
      </c>
      <c r="AA3806" s="88">
        <v>0</v>
      </c>
      <c r="AB3806" s="88">
        <v>0</v>
      </c>
      <c r="AC3806" s="88">
        <v>0</v>
      </c>
      <c r="AD3806" s="88">
        <v>0</v>
      </c>
      <c r="AE3806" s="88">
        <v>0</v>
      </c>
      <c r="AF3806" s="88">
        <v>0</v>
      </c>
      <c r="AG3806" s="88">
        <v>0</v>
      </c>
      <c r="AH3806" s="139">
        <v>0</v>
      </c>
      <c r="AI3806" s="139">
        <v>0</v>
      </c>
      <c r="AU3806" s="88"/>
    </row>
    <row r="3807" spans="3:47" s="11" customFormat="1" outlineLevel="2" x14ac:dyDescent="0.2">
      <c r="C3807" s="119" t="s">
        <v>152</v>
      </c>
      <c r="E3807" s="134"/>
      <c r="F3807" s="159" t="s">
        <v>212</v>
      </c>
      <c r="H3807" s="72" t="s">
        <v>180</v>
      </c>
      <c r="P3807" s="149"/>
      <c r="Q3807" s="135" t="s">
        <v>110</v>
      </c>
      <c r="R3807" s="136"/>
      <c r="S3807" s="88"/>
      <c r="T3807" s="88"/>
      <c r="U3807" s="137">
        <v>0</v>
      </c>
      <c r="V3807" s="137">
        <v>0</v>
      </c>
      <c r="W3807" s="138">
        <v>0</v>
      </c>
      <c r="X3807" s="137">
        <v>0</v>
      </c>
      <c r="Y3807" s="88">
        <v>0</v>
      </c>
      <c r="Z3807" s="88">
        <v>0</v>
      </c>
      <c r="AA3807" s="88">
        <v>0</v>
      </c>
      <c r="AB3807" s="88">
        <v>0</v>
      </c>
      <c r="AC3807" s="88">
        <v>0</v>
      </c>
      <c r="AD3807" s="88">
        <v>0</v>
      </c>
      <c r="AE3807" s="88">
        <v>0</v>
      </c>
      <c r="AF3807" s="88">
        <v>0</v>
      </c>
      <c r="AG3807" s="88">
        <v>0</v>
      </c>
      <c r="AH3807" s="139">
        <v>0</v>
      </c>
      <c r="AI3807" s="139">
        <v>0</v>
      </c>
      <c r="AU3807" s="88"/>
    </row>
    <row r="3808" spans="3:47" s="11" customFormat="1" outlineLevel="2" x14ac:dyDescent="0.2">
      <c r="C3808" s="119" t="s">
        <v>152</v>
      </c>
      <c r="E3808" s="134"/>
      <c r="F3808" s="159" t="s">
        <v>213</v>
      </c>
      <c r="H3808" s="72" t="s">
        <v>180</v>
      </c>
      <c r="P3808" s="149"/>
      <c r="Q3808" s="135" t="s">
        <v>110</v>
      </c>
      <c r="R3808" s="136"/>
      <c r="S3808" s="88"/>
      <c r="T3808" s="88"/>
      <c r="U3808" s="137">
        <v>0</v>
      </c>
      <c r="V3808" s="137">
        <v>0</v>
      </c>
      <c r="W3808" s="138">
        <v>0</v>
      </c>
      <c r="X3808" s="137">
        <v>0</v>
      </c>
      <c r="Y3808" s="88">
        <v>0</v>
      </c>
      <c r="Z3808" s="88">
        <v>0</v>
      </c>
      <c r="AA3808" s="88">
        <v>0</v>
      </c>
      <c r="AB3808" s="88">
        <v>0</v>
      </c>
      <c r="AC3808" s="88">
        <v>0</v>
      </c>
      <c r="AD3808" s="88">
        <v>0</v>
      </c>
      <c r="AE3808" s="88">
        <v>0</v>
      </c>
      <c r="AF3808" s="88">
        <v>0</v>
      </c>
      <c r="AG3808" s="88">
        <v>0</v>
      </c>
      <c r="AH3808" s="139">
        <v>0</v>
      </c>
      <c r="AI3808" s="139">
        <v>0</v>
      </c>
      <c r="AU3808" s="88"/>
    </row>
    <row r="3809" spans="3:47" s="11" customFormat="1" outlineLevel="2" x14ac:dyDescent="0.2">
      <c r="C3809" s="119" t="s">
        <v>152</v>
      </c>
      <c r="E3809" s="134"/>
      <c r="F3809" s="159" t="s">
        <v>214</v>
      </c>
      <c r="H3809" s="72" t="s">
        <v>180</v>
      </c>
      <c r="P3809" s="149"/>
      <c r="Q3809" s="135" t="s">
        <v>110</v>
      </c>
      <c r="R3809" s="136"/>
      <c r="S3809" s="88"/>
      <c r="T3809" s="88"/>
      <c r="U3809" s="137">
        <v>0</v>
      </c>
      <c r="V3809" s="137">
        <v>0</v>
      </c>
      <c r="W3809" s="138">
        <v>0</v>
      </c>
      <c r="X3809" s="137">
        <v>0</v>
      </c>
      <c r="Y3809" s="88">
        <v>0</v>
      </c>
      <c r="Z3809" s="88">
        <v>0</v>
      </c>
      <c r="AA3809" s="88">
        <v>0</v>
      </c>
      <c r="AB3809" s="88">
        <v>0</v>
      </c>
      <c r="AC3809" s="88">
        <v>0</v>
      </c>
      <c r="AD3809" s="88">
        <v>0</v>
      </c>
      <c r="AE3809" s="88">
        <v>0</v>
      </c>
      <c r="AF3809" s="88">
        <v>0</v>
      </c>
      <c r="AG3809" s="88">
        <v>0</v>
      </c>
      <c r="AH3809" s="139">
        <v>0</v>
      </c>
      <c r="AI3809" s="139">
        <v>0</v>
      </c>
      <c r="AU3809" s="88"/>
    </row>
    <row r="3810" spans="3:47" s="11" customFormat="1" outlineLevel="2" x14ac:dyDescent="0.2">
      <c r="C3810" s="119" t="s">
        <v>152</v>
      </c>
      <c r="E3810" s="134"/>
      <c r="F3810" s="159" t="s">
        <v>215</v>
      </c>
      <c r="H3810" s="72" t="s">
        <v>180</v>
      </c>
      <c r="P3810" s="149"/>
      <c r="Q3810" s="135" t="s">
        <v>110</v>
      </c>
      <c r="R3810" s="136"/>
      <c r="S3810" s="88"/>
      <c r="T3810" s="88"/>
      <c r="U3810" s="137">
        <v>0</v>
      </c>
      <c r="V3810" s="137">
        <v>0</v>
      </c>
      <c r="W3810" s="138">
        <v>0</v>
      </c>
      <c r="X3810" s="137">
        <v>0</v>
      </c>
      <c r="Y3810" s="88">
        <v>0</v>
      </c>
      <c r="Z3810" s="88">
        <v>0</v>
      </c>
      <c r="AA3810" s="88">
        <v>0</v>
      </c>
      <c r="AB3810" s="88">
        <v>0</v>
      </c>
      <c r="AC3810" s="88">
        <v>0</v>
      </c>
      <c r="AD3810" s="88">
        <v>0</v>
      </c>
      <c r="AE3810" s="88">
        <v>0</v>
      </c>
      <c r="AF3810" s="88">
        <v>0</v>
      </c>
      <c r="AG3810" s="88">
        <v>0</v>
      </c>
      <c r="AH3810" s="139">
        <v>0</v>
      </c>
      <c r="AI3810" s="139">
        <v>0</v>
      </c>
      <c r="AU3810" s="88"/>
    </row>
    <row r="3811" spans="3:47" s="11" customFormat="1" outlineLevel="2" x14ac:dyDescent="0.2">
      <c r="C3811" s="119" t="s">
        <v>152</v>
      </c>
      <c r="E3811" s="134"/>
      <c r="F3811" s="159" t="s">
        <v>216</v>
      </c>
      <c r="H3811" s="72" t="s">
        <v>180</v>
      </c>
      <c r="P3811" s="149"/>
      <c r="Q3811" s="135" t="s">
        <v>110</v>
      </c>
      <c r="R3811" s="136"/>
      <c r="S3811" s="88"/>
      <c r="T3811" s="88"/>
      <c r="U3811" s="137">
        <v>0</v>
      </c>
      <c r="V3811" s="137">
        <v>0</v>
      </c>
      <c r="W3811" s="138">
        <v>0</v>
      </c>
      <c r="X3811" s="137">
        <v>0</v>
      </c>
      <c r="Y3811" s="88">
        <v>0</v>
      </c>
      <c r="Z3811" s="88">
        <v>0</v>
      </c>
      <c r="AA3811" s="88">
        <v>0</v>
      </c>
      <c r="AB3811" s="88">
        <v>0</v>
      </c>
      <c r="AC3811" s="88">
        <v>0</v>
      </c>
      <c r="AD3811" s="88">
        <v>0</v>
      </c>
      <c r="AE3811" s="88">
        <v>0</v>
      </c>
      <c r="AF3811" s="88">
        <v>0</v>
      </c>
      <c r="AG3811" s="88">
        <v>0</v>
      </c>
      <c r="AH3811" s="139">
        <v>0</v>
      </c>
      <c r="AI3811" s="139">
        <v>0</v>
      </c>
      <c r="AU3811" s="88"/>
    </row>
    <row r="3812" spans="3:47" s="11" customFormat="1" outlineLevel="2" x14ac:dyDescent="0.2">
      <c r="C3812" s="119" t="s">
        <v>152</v>
      </c>
      <c r="E3812" s="134"/>
      <c r="F3812" s="159" t="s">
        <v>33</v>
      </c>
      <c r="H3812" s="72" t="s">
        <v>180</v>
      </c>
      <c r="P3812" s="149"/>
      <c r="Q3812" s="135" t="s">
        <v>110</v>
      </c>
      <c r="R3812" s="136"/>
      <c r="S3812" s="88"/>
      <c r="T3812" s="88"/>
      <c r="U3812" s="137">
        <v>0</v>
      </c>
      <c r="V3812" s="137">
        <v>0</v>
      </c>
      <c r="W3812" s="138">
        <v>0</v>
      </c>
      <c r="X3812" s="137">
        <v>0</v>
      </c>
      <c r="Y3812" s="88">
        <v>0</v>
      </c>
      <c r="Z3812" s="88">
        <v>0</v>
      </c>
      <c r="AA3812" s="88">
        <v>0</v>
      </c>
      <c r="AB3812" s="88">
        <v>0</v>
      </c>
      <c r="AC3812" s="88">
        <v>0</v>
      </c>
      <c r="AD3812" s="88">
        <v>0</v>
      </c>
      <c r="AE3812" s="88">
        <v>0</v>
      </c>
      <c r="AF3812" s="88">
        <v>0</v>
      </c>
      <c r="AG3812" s="88">
        <v>0</v>
      </c>
      <c r="AH3812" s="139">
        <v>0</v>
      </c>
      <c r="AI3812" s="139">
        <v>0</v>
      </c>
      <c r="AU3812" s="88"/>
    </row>
    <row r="3813" spans="3:47" s="11" customFormat="1" outlineLevel="2" x14ac:dyDescent="0.2">
      <c r="C3813" s="119" t="s">
        <v>152</v>
      </c>
      <c r="E3813" s="134"/>
      <c r="F3813" s="159" t="s">
        <v>34</v>
      </c>
      <c r="H3813" s="72" t="s">
        <v>180</v>
      </c>
      <c r="P3813" s="149"/>
      <c r="Q3813" s="135" t="s">
        <v>110</v>
      </c>
      <c r="R3813" s="136"/>
      <c r="S3813" s="88"/>
      <c r="T3813" s="88"/>
      <c r="U3813" s="137">
        <v>0</v>
      </c>
      <c r="V3813" s="137">
        <v>0</v>
      </c>
      <c r="W3813" s="138">
        <v>0</v>
      </c>
      <c r="X3813" s="137">
        <v>0</v>
      </c>
      <c r="Y3813" s="88">
        <v>0</v>
      </c>
      <c r="Z3813" s="88">
        <v>0</v>
      </c>
      <c r="AA3813" s="88">
        <v>0</v>
      </c>
      <c r="AB3813" s="88">
        <v>0</v>
      </c>
      <c r="AC3813" s="88">
        <v>0</v>
      </c>
      <c r="AD3813" s="88">
        <v>0</v>
      </c>
      <c r="AE3813" s="88">
        <v>0</v>
      </c>
      <c r="AF3813" s="88">
        <v>0</v>
      </c>
      <c r="AG3813" s="88">
        <v>0</v>
      </c>
      <c r="AH3813" s="139">
        <v>0</v>
      </c>
      <c r="AI3813" s="139">
        <v>0</v>
      </c>
      <c r="AU3813" s="88"/>
    </row>
    <row r="3814" spans="3:47" s="11" customFormat="1" outlineLevel="2" x14ac:dyDescent="0.2">
      <c r="C3814" s="119" t="s">
        <v>152</v>
      </c>
      <c r="E3814" s="134"/>
      <c r="F3814" s="159" t="s">
        <v>217</v>
      </c>
      <c r="H3814" s="72" t="s">
        <v>180</v>
      </c>
      <c r="P3814" s="149"/>
      <c r="Q3814" s="135" t="s">
        <v>110</v>
      </c>
      <c r="R3814" s="136"/>
      <c r="S3814" s="88"/>
      <c r="T3814" s="88"/>
      <c r="U3814" s="137">
        <v>0</v>
      </c>
      <c r="V3814" s="137">
        <v>0</v>
      </c>
      <c r="W3814" s="138">
        <v>0</v>
      </c>
      <c r="X3814" s="137">
        <v>0</v>
      </c>
      <c r="Y3814" s="88">
        <v>0</v>
      </c>
      <c r="Z3814" s="88">
        <v>0</v>
      </c>
      <c r="AA3814" s="88">
        <v>0</v>
      </c>
      <c r="AB3814" s="88">
        <v>0</v>
      </c>
      <c r="AC3814" s="88">
        <v>0</v>
      </c>
      <c r="AD3814" s="88">
        <v>0</v>
      </c>
      <c r="AE3814" s="88">
        <v>0</v>
      </c>
      <c r="AF3814" s="88">
        <v>0</v>
      </c>
      <c r="AG3814" s="88">
        <v>0</v>
      </c>
      <c r="AH3814" s="139">
        <v>0</v>
      </c>
      <c r="AI3814" s="139">
        <v>0</v>
      </c>
      <c r="AU3814" s="88"/>
    </row>
    <row r="3815" spans="3:47" s="11" customFormat="1" outlineLevel="2" x14ac:dyDescent="0.2">
      <c r="C3815" s="119" t="s">
        <v>152</v>
      </c>
      <c r="E3815" s="134"/>
      <c r="F3815" s="159" t="s">
        <v>152</v>
      </c>
      <c r="H3815" s="72" t="s">
        <v>180</v>
      </c>
      <c r="P3815" s="149"/>
      <c r="Q3815" s="135" t="s">
        <v>110</v>
      </c>
      <c r="R3815" s="136"/>
      <c r="S3815" s="88"/>
      <c r="T3815" s="88"/>
      <c r="U3815" s="137">
        <v>0</v>
      </c>
      <c r="V3815" s="137">
        <v>0</v>
      </c>
      <c r="W3815" s="138">
        <v>0</v>
      </c>
      <c r="X3815" s="137">
        <v>0</v>
      </c>
      <c r="Y3815" s="88">
        <v>0</v>
      </c>
      <c r="Z3815" s="88">
        <v>0</v>
      </c>
      <c r="AA3815" s="88">
        <v>0</v>
      </c>
      <c r="AB3815" s="88">
        <v>0</v>
      </c>
      <c r="AC3815" s="88">
        <v>0</v>
      </c>
      <c r="AD3815" s="88">
        <v>0</v>
      </c>
      <c r="AE3815" s="88">
        <v>0</v>
      </c>
      <c r="AF3815" s="88">
        <v>0</v>
      </c>
      <c r="AG3815" s="88">
        <v>0</v>
      </c>
      <c r="AH3815" s="139">
        <v>0</v>
      </c>
      <c r="AI3815" s="139">
        <v>0</v>
      </c>
      <c r="AU3815" s="88"/>
    </row>
    <row r="3816" spans="3:47" s="11" customFormat="1" outlineLevel="2" x14ac:dyDescent="0.2">
      <c r="C3816" s="119" t="s">
        <v>152</v>
      </c>
      <c r="E3816" s="140"/>
      <c r="F3816" s="160" t="s">
        <v>152</v>
      </c>
      <c r="G3816" s="142"/>
      <c r="H3816" s="161" t="s">
        <v>180</v>
      </c>
      <c r="I3816" s="142"/>
      <c r="J3816" s="142"/>
      <c r="K3816" s="142"/>
      <c r="L3816" s="142"/>
      <c r="M3816" s="142"/>
      <c r="N3816" s="142"/>
      <c r="O3816" s="142"/>
      <c r="P3816" s="155"/>
      <c r="Q3816" s="143" t="s">
        <v>110</v>
      </c>
      <c r="R3816" s="144"/>
      <c r="S3816" s="145"/>
      <c r="T3816" s="145"/>
      <c r="U3816" s="146">
        <v>0</v>
      </c>
      <c r="V3816" s="146">
        <v>0</v>
      </c>
      <c r="W3816" s="147">
        <v>0</v>
      </c>
      <c r="X3816" s="146">
        <v>0</v>
      </c>
      <c r="Y3816" s="145">
        <v>0</v>
      </c>
      <c r="Z3816" s="145">
        <v>0</v>
      </c>
      <c r="AA3816" s="145">
        <v>0</v>
      </c>
      <c r="AB3816" s="145">
        <v>0</v>
      </c>
      <c r="AC3816" s="145">
        <v>0</v>
      </c>
      <c r="AD3816" s="145">
        <v>0</v>
      </c>
      <c r="AE3816" s="145">
        <v>0</v>
      </c>
      <c r="AF3816" s="145">
        <v>0</v>
      </c>
      <c r="AG3816" s="145">
        <v>0</v>
      </c>
      <c r="AH3816" s="148">
        <v>0</v>
      </c>
      <c r="AI3816" s="148">
        <v>0</v>
      </c>
      <c r="AU3816" s="88"/>
    </row>
    <row r="3817" spans="3:47" s="11" customFormat="1" outlineLevel="2" x14ac:dyDescent="0.2">
      <c r="C3817" s="119" t="s">
        <v>152</v>
      </c>
      <c r="E3817" s="125"/>
      <c r="F3817" s="157" t="s">
        <v>152</v>
      </c>
      <c r="G3817" s="127"/>
      <c r="H3817" s="158" t="s">
        <v>180</v>
      </c>
      <c r="I3817" s="127"/>
      <c r="J3817" s="127"/>
      <c r="K3817" s="127"/>
      <c r="L3817" s="127"/>
      <c r="M3817" s="127"/>
      <c r="N3817" s="127"/>
      <c r="O3817" s="127"/>
      <c r="P3817" s="152"/>
      <c r="Q3817" s="128" t="s">
        <v>110</v>
      </c>
      <c r="R3817" s="129"/>
      <c r="S3817" s="130"/>
      <c r="T3817" s="130"/>
      <c r="U3817" s="131">
        <v>0</v>
      </c>
      <c r="V3817" s="131">
        <v>0</v>
      </c>
      <c r="W3817" s="132">
        <v>0</v>
      </c>
      <c r="X3817" s="131">
        <v>0</v>
      </c>
      <c r="Y3817" s="130">
        <v>0</v>
      </c>
      <c r="Z3817" s="130">
        <v>0</v>
      </c>
      <c r="AA3817" s="130">
        <v>0</v>
      </c>
      <c r="AB3817" s="130">
        <v>0</v>
      </c>
      <c r="AC3817" s="130">
        <v>0</v>
      </c>
      <c r="AD3817" s="130">
        <v>0</v>
      </c>
      <c r="AE3817" s="130">
        <v>0</v>
      </c>
      <c r="AF3817" s="130">
        <v>0</v>
      </c>
      <c r="AG3817" s="130">
        <v>0</v>
      </c>
      <c r="AH3817" s="133">
        <v>0</v>
      </c>
      <c r="AI3817" s="133">
        <v>0</v>
      </c>
      <c r="AU3817" s="88"/>
    </row>
    <row r="3818" spans="3:47" s="11" customFormat="1" outlineLevel="2" x14ac:dyDescent="0.2">
      <c r="C3818" s="119" t="s">
        <v>152</v>
      </c>
      <c r="E3818" s="134"/>
      <c r="F3818" s="159" t="s">
        <v>152</v>
      </c>
      <c r="H3818" s="72" t="s">
        <v>180</v>
      </c>
      <c r="P3818" s="149"/>
      <c r="Q3818" s="135" t="s">
        <v>110</v>
      </c>
      <c r="R3818" s="136"/>
      <c r="S3818" s="88"/>
      <c r="T3818" s="88"/>
      <c r="U3818" s="137">
        <v>0</v>
      </c>
      <c r="V3818" s="137">
        <v>0</v>
      </c>
      <c r="W3818" s="138">
        <v>0</v>
      </c>
      <c r="X3818" s="137">
        <v>0</v>
      </c>
      <c r="Y3818" s="88">
        <v>0</v>
      </c>
      <c r="Z3818" s="88">
        <v>0</v>
      </c>
      <c r="AA3818" s="88">
        <v>0</v>
      </c>
      <c r="AB3818" s="88">
        <v>0</v>
      </c>
      <c r="AC3818" s="88">
        <v>0</v>
      </c>
      <c r="AD3818" s="88">
        <v>0</v>
      </c>
      <c r="AE3818" s="88">
        <v>0</v>
      </c>
      <c r="AF3818" s="88">
        <v>0</v>
      </c>
      <c r="AG3818" s="88">
        <v>0</v>
      </c>
      <c r="AH3818" s="139">
        <v>0</v>
      </c>
      <c r="AI3818" s="139">
        <v>0</v>
      </c>
      <c r="AU3818" s="88"/>
    </row>
    <row r="3819" spans="3:47" s="11" customFormat="1" outlineLevel="2" x14ac:dyDescent="0.2">
      <c r="C3819" s="119" t="s">
        <v>152</v>
      </c>
      <c r="E3819" s="134"/>
      <c r="F3819" s="159" t="s">
        <v>152</v>
      </c>
      <c r="H3819" s="72" t="s">
        <v>180</v>
      </c>
      <c r="P3819" s="149"/>
      <c r="Q3819" s="135" t="s">
        <v>110</v>
      </c>
      <c r="R3819" s="136"/>
      <c r="S3819" s="88"/>
      <c r="T3819" s="88"/>
      <c r="U3819" s="137">
        <v>0</v>
      </c>
      <c r="V3819" s="137">
        <v>0</v>
      </c>
      <c r="W3819" s="138">
        <v>0</v>
      </c>
      <c r="X3819" s="137">
        <v>0</v>
      </c>
      <c r="Y3819" s="88">
        <v>0</v>
      </c>
      <c r="Z3819" s="88">
        <v>0</v>
      </c>
      <c r="AA3819" s="88">
        <v>0</v>
      </c>
      <c r="AB3819" s="88">
        <v>0</v>
      </c>
      <c r="AC3819" s="88">
        <v>0</v>
      </c>
      <c r="AD3819" s="88">
        <v>0</v>
      </c>
      <c r="AE3819" s="88">
        <v>0</v>
      </c>
      <c r="AF3819" s="88">
        <v>0</v>
      </c>
      <c r="AG3819" s="88">
        <v>0</v>
      </c>
      <c r="AH3819" s="139">
        <v>0</v>
      </c>
      <c r="AI3819" s="139">
        <v>0</v>
      </c>
      <c r="AU3819" s="88"/>
    </row>
    <row r="3820" spans="3:47" s="11" customFormat="1" outlineLevel="2" x14ac:dyDescent="0.2">
      <c r="C3820" s="119" t="s">
        <v>152</v>
      </c>
      <c r="E3820" s="134"/>
      <c r="F3820" s="159" t="s">
        <v>152</v>
      </c>
      <c r="H3820" s="72" t="s">
        <v>180</v>
      </c>
      <c r="P3820" s="149"/>
      <c r="Q3820" s="135" t="s">
        <v>110</v>
      </c>
      <c r="R3820" s="136"/>
      <c r="S3820" s="88"/>
      <c r="T3820" s="88"/>
      <c r="U3820" s="137">
        <v>0</v>
      </c>
      <c r="V3820" s="137">
        <v>0</v>
      </c>
      <c r="W3820" s="138">
        <v>0</v>
      </c>
      <c r="X3820" s="137">
        <v>0</v>
      </c>
      <c r="Y3820" s="88">
        <v>0</v>
      </c>
      <c r="Z3820" s="88">
        <v>0</v>
      </c>
      <c r="AA3820" s="88">
        <v>0</v>
      </c>
      <c r="AB3820" s="88">
        <v>0</v>
      </c>
      <c r="AC3820" s="88">
        <v>0</v>
      </c>
      <c r="AD3820" s="88">
        <v>0</v>
      </c>
      <c r="AE3820" s="88">
        <v>0</v>
      </c>
      <c r="AF3820" s="88">
        <v>0</v>
      </c>
      <c r="AG3820" s="88">
        <v>0</v>
      </c>
      <c r="AH3820" s="139">
        <v>0</v>
      </c>
      <c r="AI3820" s="139">
        <v>0</v>
      </c>
      <c r="AU3820" s="88"/>
    </row>
    <row r="3821" spans="3:47" s="11" customFormat="1" outlineLevel="2" x14ac:dyDescent="0.2">
      <c r="C3821" s="119" t="s">
        <v>152</v>
      </c>
      <c r="E3821" s="134"/>
      <c r="F3821" s="159" t="s">
        <v>152</v>
      </c>
      <c r="H3821" s="72" t="s">
        <v>180</v>
      </c>
      <c r="P3821" s="149"/>
      <c r="Q3821" s="135" t="s">
        <v>110</v>
      </c>
      <c r="R3821" s="136"/>
      <c r="S3821" s="88"/>
      <c r="T3821" s="88"/>
      <c r="U3821" s="137">
        <v>0</v>
      </c>
      <c r="V3821" s="137">
        <v>0</v>
      </c>
      <c r="W3821" s="138">
        <v>0</v>
      </c>
      <c r="X3821" s="137">
        <v>0</v>
      </c>
      <c r="Y3821" s="88">
        <v>0</v>
      </c>
      <c r="Z3821" s="88">
        <v>0</v>
      </c>
      <c r="AA3821" s="88">
        <v>0</v>
      </c>
      <c r="AB3821" s="88">
        <v>0</v>
      </c>
      <c r="AC3821" s="88">
        <v>0</v>
      </c>
      <c r="AD3821" s="88">
        <v>0</v>
      </c>
      <c r="AE3821" s="88">
        <v>0</v>
      </c>
      <c r="AF3821" s="88">
        <v>0</v>
      </c>
      <c r="AG3821" s="88">
        <v>0</v>
      </c>
      <c r="AH3821" s="139">
        <v>0</v>
      </c>
      <c r="AI3821" s="139">
        <v>0</v>
      </c>
      <c r="AU3821" s="88"/>
    </row>
    <row r="3822" spans="3:47" s="11" customFormat="1" outlineLevel="2" x14ac:dyDescent="0.2">
      <c r="C3822" s="119" t="s">
        <v>152</v>
      </c>
      <c r="E3822" s="134"/>
      <c r="F3822" s="159" t="s">
        <v>152</v>
      </c>
      <c r="H3822" s="72" t="s">
        <v>180</v>
      </c>
      <c r="P3822" s="149"/>
      <c r="Q3822" s="135" t="s">
        <v>110</v>
      </c>
      <c r="R3822" s="136"/>
      <c r="S3822" s="88"/>
      <c r="T3822" s="88"/>
      <c r="U3822" s="137">
        <v>0</v>
      </c>
      <c r="V3822" s="137">
        <v>0</v>
      </c>
      <c r="W3822" s="138">
        <v>0</v>
      </c>
      <c r="X3822" s="137">
        <v>0</v>
      </c>
      <c r="Y3822" s="88">
        <v>0</v>
      </c>
      <c r="Z3822" s="88">
        <v>0</v>
      </c>
      <c r="AA3822" s="88">
        <v>0</v>
      </c>
      <c r="AB3822" s="88">
        <v>0</v>
      </c>
      <c r="AC3822" s="88">
        <v>0</v>
      </c>
      <c r="AD3822" s="88">
        <v>0</v>
      </c>
      <c r="AE3822" s="88">
        <v>0</v>
      </c>
      <c r="AF3822" s="88">
        <v>0</v>
      </c>
      <c r="AG3822" s="88">
        <v>0</v>
      </c>
      <c r="AH3822" s="139">
        <v>0</v>
      </c>
      <c r="AI3822" s="139">
        <v>0</v>
      </c>
      <c r="AU3822" s="88"/>
    </row>
    <row r="3823" spans="3:47" s="11" customFormat="1" outlineLevel="2" x14ac:dyDescent="0.2">
      <c r="C3823" s="119" t="s">
        <v>152</v>
      </c>
      <c r="E3823" s="134"/>
      <c r="F3823" s="159" t="s">
        <v>152</v>
      </c>
      <c r="H3823" s="72" t="s">
        <v>180</v>
      </c>
      <c r="P3823" s="149"/>
      <c r="Q3823" s="135" t="s">
        <v>110</v>
      </c>
      <c r="R3823" s="136"/>
      <c r="S3823" s="88"/>
      <c r="T3823" s="88"/>
      <c r="U3823" s="137">
        <v>0</v>
      </c>
      <c r="V3823" s="137">
        <v>0</v>
      </c>
      <c r="W3823" s="138">
        <v>0</v>
      </c>
      <c r="X3823" s="137">
        <v>0</v>
      </c>
      <c r="Y3823" s="88">
        <v>0</v>
      </c>
      <c r="Z3823" s="88">
        <v>0</v>
      </c>
      <c r="AA3823" s="88">
        <v>0</v>
      </c>
      <c r="AB3823" s="88">
        <v>0</v>
      </c>
      <c r="AC3823" s="88">
        <v>0</v>
      </c>
      <c r="AD3823" s="88">
        <v>0</v>
      </c>
      <c r="AE3823" s="88">
        <v>0</v>
      </c>
      <c r="AF3823" s="88">
        <v>0</v>
      </c>
      <c r="AG3823" s="88">
        <v>0</v>
      </c>
      <c r="AH3823" s="139">
        <v>0</v>
      </c>
      <c r="AI3823" s="139">
        <v>0</v>
      </c>
      <c r="AU3823" s="88"/>
    </row>
    <row r="3824" spans="3:47" s="11" customFormat="1" outlineLevel="2" x14ac:dyDescent="0.2">
      <c r="C3824" s="119" t="s">
        <v>152</v>
      </c>
      <c r="E3824" s="134"/>
      <c r="F3824" s="159" t="s">
        <v>152</v>
      </c>
      <c r="H3824" s="72" t="s">
        <v>180</v>
      </c>
      <c r="P3824" s="149"/>
      <c r="Q3824" s="135" t="s">
        <v>110</v>
      </c>
      <c r="R3824" s="136"/>
      <c r="S3824" s="88"/>
      <c r="T3824" s="88"/>
      <c r="U3824" s="137">
        <v>0</v>
      </c>
      <c r="V3824" s="137">
        <v>0</v>
      </c>
      <c r="W3824" s="138">
        <v>0</v>
      </c>
      <c r="X3824" s="137">
        <v>0</v>
      </c>
      <c r="Y3824" s="88">
        <v>0</v>
      </c>
      <c r="Z3824" s="88">
        <v>0</v>
      </c>
      <c r="AA3824" s="88">
        <v>0</v>
      </c>
      <c r="AB3824" s="88">
        <v>0</v>
      </c>
      <c r="AC3824" s="88">
        <v>0</v>
      </c>
      <c r="AD3824" s="88">
        <v>0</v>
      </c>
      <c r="AE3824" s="88">
        <v>0</v>
      </c>
      <c r="AF3824" s="88">
        <v>0</v>
      </c>
      <c r="AG3824" s="88">
        <v>0</v>
      </c>
      <c r="AH3824" s="139">
        <v>0</v>
      </c>
      <c r="AI3824" s="139">
        <v>0</v>
      </c>
      <c r="AU3824" s="88"/>
    </row>
    <row r="3825" spans="3:47" s="11" customFormat="1" outlineLevel="2" x14ac:dyDescent="0.2">
      <c r="C3825" s="119" t="s">
        <v>152</v>
      </c>
      <c r="E3825" s="134"/>
      <c r="F3825" s="159" t="s">
        <v>152</v>
      </c>
      <c r="H3825" s="72" t="s">
        <v>180</v>
      </c>
      <c r="P3825" s="149"/>
      <c r="Q3825" s="135" t="s">
        <v>110</v>
      </c>
      <c r="R3825" s="136"/>
      <c r="S3825" s="88"/>
      <c r="T3825" s="88"/>
      <c r="U3825" s="137">
        <v>0</v>
      </c>
      <c r="V3825" s="137">
        <v>0</v>
      </c>
      <c r="W3825" s="138">
        <v>0</v>
      </c>
      <c r="X3825" s="137">
        <v>0</v>
      </c>
      <c r="Y3825" s="88">
        <v>0</v>
      </c>
      <c r="Z3825" s="88">
        <v>0</v>
      </c>
      <c r="AA3825" s="88">
        <v>0</v>
      </c>
      <c r="AB3825" s="88">
        <v>0</v>
      </c>
      <c r="AC3825" s="88">
        <v>0</v>
      </c>
      <c r="AD3825" s="88">
        <v>0</v>
      </c>
      <c r="AE3825" s="88">
        <v>0</v>
      </c>
      <c r="AF3825" s="88">
        <v>0</v>
      </c>
      <c r="AG3825" s="88">
        <v>0</v>
      </c>
      <c r="AH3825" s="139">
        <v>0</v>
      </c>
      <c r="AI3825" s="139">
        <v>0</v>
      </c>
      <c r="AU3825" s="88"/>
    </row>
    <row r="3826" spans="3:47" s="11" customFormat="1" outlineLevel="2" x14ac:dyDescent="0.2">
      <c r="C3826" s="119" t="s">
        <v>152</v>
      </c>
      <c r="E3826" s="140"/>
      <c r="F3826" s="160" t="s">
        <v>152</v>
      </c>
      <c r="G3826" s="142"/>
      <c r="H3826" s="161" t="s">
        <v>180</v>
      </c>
      <c r="I3826" s="142"/>
      <c r="J3826" s="142"/>
      <c r="K3826" s="142"/>
      <c r="L3826" s="142"/>
      <c r="M3826" s="142"/>
      <c r="N3826" s="142"/>
      <c r="O3826" s="142"/>
      <c r="P3826" s="155"/>
      <c r="Q3826" s="143" t="s">
        <v>110</v>
      </c>
      <c r="R3826" s="144"/>
      <c r="S3826" s="145"/>
      <c r="T3826" s="145"/>
      <c r="U3826" s="146">
        <v>0</v>
      </c>
      <c r="V3826" s="146">
        <v>0</v>
      </c>
      <c r="W3826" s="147">
        <v>0</v>
      </c>
      <c r="X3826" s="146">
        <v>0</v>
      </c>
      <c r="Y3826" s="145">
        <v>0</v>
      </c>
      <c r="Z3826" s="145">
        <v>0</v>
      </c>
      <c r="AA3826" s="145">
        <v>0</v>
      </c>
      <c r="AB3826" s="145">
        <v>0</v>
      </c>
      <c r="AC3826" s="145">
        <v>0</v>
      </c>
      <c r="AD3826" s="145">
        <v>0</v>
      </c>
      <c r="AE3826" s="145">
        <v>0</v>
      </c>
      <c r="AF3826" s="145">
        <v>0</v>
      </c>
      <c r="AG3826" s="145">
        <v>0</v>
      </c>
      <c r="AH3826" s="148">
        <v>0</v>
      </c>
      <c r="AI3826" s="148">
        <v>0</v>
      </c>
      <c r="AU3826" s="88"/>
    </row>
    <row r="3827" spans="3:47" s="11" customFormat="1" outlineLevel="2" x14ac:dyDescent="0.2">
      <c r="C3827" s="119" t="s">
        <v>152</v>
      </c>
      <c r="F3827" s="159"/>
      <c r="P3827" s="149" t="s">
        <v>181</v>
      </c>
      <c r="Q3827" s="16" t="s">
        <v>110</v>
      </c>
      <c r="R3827" s="150"/>
      <c r="S3827" s="150"/>
      <c r="T3827" s="150"/>
      <c r="U3827" s="150">
        <v>0</v>
      </c>
      <c r="V3827" s="150">
        <v>0</v>
      </c>
      <c r="W3827" s="150">
        <v>0</v>
      </c>
      <c r="X3827" s="150">
        <v>0</v>
      </c>
      <c r="Y3827" s="150">
        <v>0</v>
      </c>
      <c r="Z3827" s="150">
        <v>0</v>
      </c>
      <c r="AA3827" s="150">
        <v>0</v>
      </c>
      <c r="AB3827" s="150">
        <v>0</v>
      </c>
      <c r="AC3827" s="150">
        <v>0</v>
      </c>
      <c r="AD3827" s="150">
        <v>0</v>
      </c>
      <c r="AE3827" s="150">
        <v>0</v>
      </c>
      <c r="AF3827" s="150">
        <v>0</v>
      </c>
      <c r="AG3827" s="150">
        <v>0</v>
      </c>
      <c r="AH3827" s="150">
        <v>0</v>
      </c>
      <c r="AI3827" s="150">
        <v>0</v>
      </c>
      <c r="AU3827" s="88"/>
    </row>
    <row r="3828" spans="3:47" s="11" customFormat="1" outlineLevel="2" x14ac:dyDescent="0.2">
      <c r="C3828" s="119" t="s">
        <v>152</v>
      </c>
      <c r="P3828" s="149" t="s">
        <v>182</v>
      </c>
      <c r="Q3828" s="16" t="s">
        <v>110</v>
      </c>
      <c r="R3828" s="150"/>
      <c r="S3828" s="150"/>
      <c r="T3828" s="150"/>
      <c r="U3828" s="150">
        <v>0</v>
      </c>
      <c r="V3828" s="150">
        <v>0</v>
      </c>
      <c r="W3828" s="150">
        <v>0</v>
      </c>
      <c r="X3828" s="150">
        <v>0</v>
      </c>
      <c r="Y3828" s="150">
        <v>0</v>
      </c>
      <c r="Z3828" s="150">
        <v>0</v>
      </c>
      <c r="AA3828" s="150">
        <v>0</v>
      </c>
      <c r="AB3828" s="150">
        <v>0</v>
      </c>
      <c r="AC3828" s="150">
        <v>0</v>
      </c>
      <c r="AD3828" s="150">
        <v>0</v>
      </c>
      <c r="AE3828" s="150">
        <v>0</v>
      </c>
      <c r="AF3828" s="150">
        <v>0</v>
      </c>
      <c r="AG3828" s="150">
        <v>0</v>
      </c>
      <c r="AH3828" s="150">
        <v>0</v>
      </c>
      <c r="AI3828" s="150">
        <v>0</v>
      </c>
      <c r="AU3828" s="88"/>
    </row>
    <row r="3829" spans="3:47" s="11" customFormat="1" outlineLevel="2" x14ac:dyDescent="0.2">
      <c r="C3829" s="119" t="s">
        <v>152</v>
      </c>
      <c r="F3829" s="124"/>
      <c r="P3829" s="149" t="s">
        <v>183</v>
      </c>
      <c r="Q3829" s="16" t="s">
        <v>110</v>
      </c>
      <c r="R3829" s="150"/>
      <c r="S3829" s="150"/>
      <c r="T3829" s="150"/>
      <c r="U3829" s="150">
        <v>0</v>
      </c>
      <c r="V3829" s="150">
        <v>0</v>
      </c>
      <c r="W3829" s="150">
        <v>0</v>
      </c>
      <c r="X3829" s="150">
        <v>0</v>
      </c>
      <c r="Y3829" s="150">
        <v>0</v>
      </c>
      <c r="Z3829" s="150">
        <v>0</v>
      </c>
      <c r="AA3829" s="150">
        <v>0</v>
      </c>
      <c r="AB3829" s="150">
        <v>0</v>
      </c>
      <c r="AC3829" s="150">
        <v>0</v>
      </c>
      <c r="AD3829" s="150">
        <v>0</v>
      </c>
      <c r="AE3829" s="150">
        <v>0</v>
      </c>
      <c r="AF3829" s="150">
        <v>0</v>
      </c>
      <c r="AG3829" s="150">
        <v>0</v>
      </c>
      <c r="AH3829" s="150">
        <v>0</v>
      </c>
      <c r="AI3829" s="150">
        <v>0</v>
      </c>
      <c r="AU3829" s="88"/>
    </row>
    <row r="3830" spans="3:47" s="11" customFormat="1" outlineLevel="2" x14ac:dyDescent="0.2">
      <c r="C3830" s="119" t="s">
        <v>152</v>
      </c>
      <c r="F3830" s="124"/>
      <c r="P3830" s="149"/>
      <c r="Q3830" s="16"/>
      <c r="R3830" s="88"/>
      <c r="S3830" s="88"/>
      <c r="T3830" s="88"/>
      <c r="U3830" s="88"/>
      <c r="V3830" s="88"/>
      <c r="W3830" s="88"/>
      <c r="X3830" s="88"/>
      <c r="Y3830" s="88"/>
      <c r="Z3830" s="88"/>
      <c r="AA3830" s="88"/>
      <c r="AB3830" s="88"/>
      <c r="AC3830" s="88"/>
      <c r="AD3830" s="88"/>
      <c r="AE3830" s="88"/>
      <c r="AF3830" s="88"/>
      <c r="AG3830" s="88"/>
      <c r="AH3830" s="88"/>
      <c r="AI3830" s="88"/>
      <c r="AU3830" s="88"/>
    </row>
    <row r="3831" spans="3:47" outlineLevel="1" x14ac:dyDescent="0.2">
      <c r="C3831" s="119" t="s">
        <v>152</v>
      </c>
      <c r="D3831" s="11"/>
      <c r="E3831" s="162" t="s">
        <v>184</v>
      </c>
      <c r="F3831" s="121"/>
      <c r="G3831" s="121"/>
      <c r="H3831" s="121"/>
      <c r="I3831" s="121"/>
      <c r="J3831" s="121"/>
      <c r="K3831" s="121"/>
      <c r="L3831" s="121"/>
      <c r="M3831" s="121"/>
      <c r="N3831" s="121"/>
      <c r="O3831" s="121"/>
      <c r="P3831" s="121"/>
      <c r="Q3831" s="122"/>
      <c r="R3831" s="123"/>
      <c r="S3831" s="123"/>
      <c r="T3831" s="123"/>
      <c r="U3831" s="123"/>
      <c r="V3831" s="123"/>
      <c r="W3831" s="123"/>
      <c r="X3831" s="123"/>
      <c r="Y3831" s="123"/>
      <c r="Z3831" s="123"/>
      <c r="AA3831" s="123"/>
      <c r="AB3831" s="123"/>
      <c r="AC3831" s="123"/>
      <c r="AD3831" s="123"/>
      <c r="AE3831" s="123"/>
      <c r="AF3831" s="123"/>
      <c r="AG3831" s="123"/>
      <c r="AH3831" s="123"/>
      <c r="AI3831" s="123"/>
      <c r="AT3831" s="11"/>
      <c r="AU3831" s="88"/>
    </row>
    <row r="3832" spans="3:47" outlineLevel="2" x14ac:dyDescent="0.2">
      <c r="C3832" s="119" t="s">
        <v>152</v>
      </c>
      <c r="D3832" s="11"/>
      <c r="E3832" s="11"/>
      <c r="F3832" s="11"/>
      <c r="G3832" s="16"/>
      <c r="H3832" s="163" t="s">
        <v>6</v>
      </c>
      <c r="I3832" s="163" t="s">
        <v>5</v>
      </c>
      <c r="J3832" s="163" t="s">
        <v>129</v>
      </c>
      <c r="K3832" s="163" t="s">
        <v>128</v>
      </c>
      <c r="L3832" s="11"/>
      <c r="M3832" s="11"/>
      <c r="N3832" s="11"/>
      <c r="O3832" s="11"/>
      <c r="P3832" s="149"/>
      <c r="Q3832" s="164"/>
      <c r="V3832" s="165"/>
      <c r="W3832" s="150"/>
      <c r="X3832" s="150"/>
      <c r="Y3832" s="150"/>
      <c r="Z3832" s="150"/>
      <c r="AA3832" s="150"/>
      <c r="AB3832" s="150"/>
      <c r="AC3832" s="150"/>
      <c r="AD3832" s="150"/>
      <c r="AE3832" s="150"/>
      <c r="AF3832" s="150"/>
      <c r="AG3832" s="150"/>
      <c r="AH3832" s="150"/>
      <c r="AI3832" s="150"/>
      <c r="AT3832" s="11"/>
      <c r="AU3832" s="88"/>
    </row>
    <row r="3833" spans="3:47" outlineLevel="2" x14ac:dyDescent="0.2">
      <c r="C3833" s="119" t="s">
        <v>152</v>
      </c>
      <c r="D3833" s="167" t="s">
        <v>152</v>
      </c>
      <c r="E3833" s="11"/>
      <c r="F3833" s="125" t="s">
        <v>209</v>
      </c>
      <c r="G3833" s="168" t="s">
        <v>130</v>
      </c>
      <c r="H3833" s="169">
        <v>0</v>
      </c>
      <c r="I3833" s="170">
        <v>1</v>
      </c>
      <c r="J3833" s="170">
        <v>1</v>
      </c>
      <c r="K3833" s="171">
        <v>0</v>
      </c>
      <c r="L3833" s="11"/>
      <c r="M3833" s="11"/>
      <c r="N3833" s="11"/>
      <c r="O3833" s="11"/>
      <c r="P3833" s="149"/>
      <c r="Q3833" s="164"/>
      <c r="V3833" s="165"/>
      <c r="W3833" s="11"/>
      <c r="X3833" s="11"/>
      <c r="Y3833" s="150"/>
      <c r="Z3833" s="150"/>
      <c r="AA3833" s="150"/>
      <c r="AB3833" s="150"/>
      <c r="AC3833" s="150"/>
      <c r="AD3833" s="150"/>
      <c r="AE3833" s="150"/>
      <c r="AF3833" s="150"/>
      <c r="AG3833" s="11"/>
      <c r="AH3833" s="11"/>
      <c r="AI3833" s="11"/>
      <c r="AT3833" s="11"/>
      <c r="AU3833" s="88"/>
    </row>
    <row r="3834" spans="3:47" outlineLevel="2" x14ac:dyDescent="0.2">
      <c r="C3834" s="119" t="s">
        <v>152</v>
      </c>
      <c r="D3834" s="167" t="s">
        <v>152</v>
      </c>
      <c r="E3834" s="11"/>
      <c r="F3834" s="134" t="s">
        <v>31</v>
      </c>
      <c r="G3834" s="16" t="s">
        <v>130</v>
      </c>
      <c r="H3834" s="172">
        <v>0</v>
      </c>
      <c r="I3834" s="173">
        <v>1</v>
      </c>
      <c r="J3834" s="173">
        <v>1</v>
      </c>
      <c r="K3834" s="174">
        <v>0</v>
      </c>
      <c r="L3834" s="11"/>
      <c r="M3834" s="11"/>
      <c r="N3834" s="11"/>
      <c r="O3834" s="11"/>
      <c r="P3834" s="149"/>
      <c r="Q3834" s="164"/>
      <c r="V3834" s="165"/>
      <c r="W3834" s="11"/>
      <c r="X3834" s="11"/>
      <c r="Y3834" s="150"/>
      <c r="Z3834" s="150"/>
      <c r="AA3834" s="150"/>
      <c r="AB3834" s="150"/>
      <c r="AC3834" s="150"/>
      <c r="AD3834" s="150"/>
      <c r="AE3834" s="150"/>
      <c r="AF3834" s="150"/>
      <c r="AG3834" s="11"/>
      <c r="AH3834" s="11"/>
      <c r="AI3834" s="11"/>
      <c r="AT3834" s="11"/>
      <c r="AU3834" s="88"/>
    </row>
    <row r="3835" spans="3:47" outlineLevel="2" x14ac:dyDescent="0.2">
      <c r="C3835" s="119" t="s">
        <v>152</v>
      </c>
      <c r="D3835" s="167" t="s">
        <v>152</v>
      </c>
      <c r="E3835" s="11"/>
      <c r="F3835" s="134" t="s">
        <v>28</v>
      </c>
      <c r="G3835" s="16" t="s">
        <v>130</v>
      </c>
      <c r="H3835" s="172">
        <v>0</v>
      </c>
      <c r="I3835" s="173">
        <v>1</v>
      </c>
      <c r="J3835" s="173">
        <v>1</v>
      </c>
      <c r="K3835" s="174">
        <v>0</v>
      </c>
      <c r="L3835" s="11"/>
      <c r="M3835" s="11"/>
      <c r="N3835" s="11"/>
      <c r="O3835" s="11"/>
      <c r="P3835" s="149"/>
      <c r="Q3835" s="164"/>
      <c r="V3835" s="165"/>
      <c r="W3835" s="150"/>
      <c r="X3835" s="150"/>
      <c r="Y3835" s="150"/>
      <c r="Z3835" s="150"/>
      <c r="AA3835" s="150"/>
      <c r="AB3835" s="150"/>
      <c r="AC3835" s="150"/>
      <c r="AD3835" s="150"/>
      <c r="AE3835" s="150"/>
      <c r="AF3835" s="150"/>
      <c r="AG3835" s="11"/>
      <c r="AH3835" s="11"/>
      <c r="AI3835" s="11"/>
      <c r="AT3835" s="11"/>
      <c r="AU3835" s="88"/>
    </row>
    <row r="3836" spans="3:47" outlineLevel="2" x14ac:dyDescent="0.2">
      <c r="C3836" s="119" t="s">
        <v>152</v>
      </c>
      <c r="D3836" s="167" t="s">
        <v>152</v>
      </c>
      <c r="E3836" s="11"/>
      <c r="F3836" s="134" t="s">
        <v>210</v>
      </c>
      <c r="G3836" s="16" t="s">
        <v>130</v>
      </c>
      <c r="H3836" s="172">
        <v>0</v>
      </c>
      <c r="I3836" s="173">
        <v>1</v>
      </c>
      <c r="J3836" s="173">
        <v>0.5</v>
      </c>
      <c r="K3836" s="174">
        <v>0.5</v>
      </c>
      <c r="L3836" s="11"/>
      <c r="M3836" s="11"/>
      <c r="N3836" s="11"/>
      <c r="O3836" s="11"/>
      <c r="P3836" s="149"/>
      <c r="Q3836" s="164"/>
      <c r="V3836" s="165"/>
      <c r="W3836" s="150"/>
      <c r="X3836" s="150"/>
      <c r="Y3836" s="150"/>
      <c r="Z3836" s="150"/>
      <c r="AA3836" s="150"/>
      <c r="AB3836" s="150"/>
      <c r="AC3836" s="150"/>
      <c r="AD3836" s="150"/>
      <c r="AE3836" s="150"/>
      <c r="AF3836" s="150"/>
      <c r="AG3836" s="11"/>
      <c r="AH3836" s="11"/>
      <c r="AI3836" s="11"/>
      <c r="AT3836" s="11"/>
      <c r="AU3836" s="88"/>
    </row>
    <row r="3837" spans="3:47" outlineLevel="2" x14ac:dyDescent="0.2">
      <c r="C3837" s="119" t="s">
        <v>152</v>
      </c>
      <c r="D3837" s="167" t="s">
        <v>152</v>
      </c>
      <c r="E3837" s="11"/>
      <c r="F3837" s="134" t="s">
        <v>211</v>
      </c>
      <c r="G3837" s="16" t="s">
        <v>130</v>
      </c>
      <c r="H3837" s="172">
        <v>0</v>
      </c>
      <c r="I3837" s="173">
        <v>1</v>
      </c>
      <c r="J3837" s="173">
        <v>0.5</v>
      </c>
      <c r="K3837" s="174">
        <v>0.5</v>
      </c>
      <c r="L3837" s="11"/>
      <c r="M3837" s="11"/>
      <c r="N3837" s="11"/>
      <c r="O3837" s="11"/>
      <c r="P3837" s="149"/>
      <c r="Q3837" s="164"/>
      <c r="V3837" s="165"/>
      <c r="W3837" s="150"/>
      <c r="X3837" s="150"/>
      <c r="Y3837" s="150"/>
      <c r="Z3837" s="150"/>
      <c r="AA3837" s="150"/>
      <c r="AB3837" s="150"/>
      <c r="AC3837" s="150"/>
      <c r="AD3837" s="150"/>
      <c r="AE3837" s="150"/>
      <c r="AF3837" s="150"/>
      <c r="AG3837" s="11"/>
      <c r="AH3837" s="11"/>
      <c r="AI3837" s="11"/>
      <c r="AT3837" s="11"/>
      <c r="AU3837" s="88"/>
    </row>
    <row r="3838" spans="3:47" outlineLevel="2" x14ac:dyDescent="0.2">
      <c r="C3838" s="119" t="s">
        <v>152</v>
      </c>
      <c r="D3838" s="167" t="s">
        <v>152</v>
      </c>
      <c r="E3838" s="11"/>
      <c r="F3838" s="134" t="s">
        <v>212</v>
      </c>
      <c r="G3838" s="16" t="s">
        <v>130</v>
      </c>
      <c r="H3838" s="172">
        <v>0</v>
      </c>
      <c r="I3838" s="173">
        <v>1</v>
      </c>
      <c r="J3838" s="173">
        <v>1</v>
      </c>
      <c r="K3838" s="174">
        <v>0</v>
      </c>
      <c r="L3838" s="11"/>
      <c r="M3838" s="11"/>
      <c r="N3838" s="11"/>
      <c r="O3838" s="11"/>
      <c r="P3838" s="149"/>
      <c r="Q3838" s="164"/>
      <c r="V3838" s="165"/>
      <c r="W3838" s="150"/>
      <c r="X3838" s="150"/>
      <c r="Y3838" s="150"/>
      <c r="Z3838" s="150"/>
      <c r="AA3838" s="150"/>
      <c r="AB3838" s="150"/>
      <c r="AC3838" s="150"/>
      <c r="AD3838" s="150"/>
      <c r="AE3838" s="150"/>
      <c r="AF3838" s="150"/>
      <c r="AG3838" s="11"/>
      <c r="AH3838" s="11"/>
      <c r="AI3838" s="11"/>
      <c r="AT3838" s="11"/>
      <c r="AU3838" s="88"/>
    </row>
    <row r="3839" spans="3:47" outlineLevel="2" x14ac:dyDescent="0.2">
      <c r="C3839" s="119" t="s">
        <v>152</v>
      </c>
      <c r="D3839" s="167" t="s">
        <v>152</v>
      </c>
      <c r="E3839" s="11"/>
      <c r="F3839" s="134" t="s">
        <v>213</v>
      </c>
      <c r="G3839" s="16" t="s">
        <v>130</v>
      </c>
      <c r="H3839" s="172">
        <v>0</v>
      </c>
      <c r="I3839" s="173">
        <v>1</v>
      </c>
      <c r="J3839" s="173">
        <v>1</v>
      </c>
      <c r="K3839" s="174">
        <v>0</v>
      </c>
      <c r="L3839" s="11"/>
      <c r="M3839" s="11"/>
      <c r="N3839" s="11"/>
      <c r="O3839" s="11"/>
      <c r="P3839" s="149"/>
      <c r="Q3839" s="164"/>
      <c r="V3839" s="165"/>
      <c r="W3839" s="150"/>
      <c r="X3839" s="150"/>
      <c r="Y3839" s="150"/>
      <c r="Z3839" s="150"/>
      <c r="AA3839" s="150"/>
      <c r="AB3839" s="150"/>
      <c r="AC3839" s="150"/>
      <c r="AD3839" s="150"/>
      <c r="AE3839" s="150"/>
      <c r="AF3839" s="150"/>
      <c r="AG3839" s="11"/>
      <c r="AH3839" s="11"/>
      <c r="AI3839" s="11"/>
      <c r="AT3839" s="11"/>
      <c r="AU3839" s="88"/>
    </row>
    <row r="3840" spans="3:47" outlineLevel="2" x14ac:dyDescent="0.2">
      <c r="C3840" s="119" t="s">
        <v>152</v>
      </c>
      <c r="D3840" s="167" t="s">
        <v>152</v>
      </c>
      <c r="E3840" s="11"/>
      <c r="F3840" s="134" t="s">
        <v>214</v>
      </c>
      <c r="G3840" s="16" t="s">
        <v>130</v>
      </c>
      <c r="H3840" s="172">
        <v>0</v>
      </c>
      <c r="I3840" s="173">
        <v>1</v>
      </c>
      <c r="J3840" s="173">
        <v>1</v>
      </c>
      <c r="K3840" s="174">
        <v>0</v>
      </c>
      <c r="L3840" s="11"/>
      <c r="M3840" s="11"/>
      <c r="N3840" s="11"/>
      <c r="O3840" s="11"/>
      <c r="P3840" s="149"/>
      <c r="Q3840" s="164"/>
      <c r="V3840" s="165"/>
      <c r="W3840" s="150"/>
      <c r="X3840" s="150"/>
      <c r="Y3840" s="150"/>
      <c r="Z3840" s="150"/>
      <c r="AA3840" s="150"/>
      <c r="AB3840" s="150"/>
      <c r="AC3840" s="150"/>
      <c r="AD3840" s="150"/>
      <c r="AE3840" s="150"/>
      <c r="AF3840" s="150"/>
      <c r="AG3840" s="11"/>
      <c r="AH3840" s="11"/>
      <c r="AI3840" s="11"/>
      <c r="AT3840" s="11"/>
      <c r="AU3840" s="88"/>
    </row>
    <row r="3841" spans="3:47" outlineLevel="2" x14ac:dyDescent="0.2">
      <c r="C3841" s="119" t="s">
        <v>152</v>
      </c>
      <c r="D3841" s="167" t="s">
        <v>152</v>
      </c>
      <c r="E3841" s="11"/>
      <c r="F3841" s="134" t="s">
        <v>215</v>
      </c>
      <c r="G3841" s="16" t="s">
        <v>130</v>
      </c>
      <c r="H3841" s="172">
        <v>0</v>
      </c>
      <c r="I3841" s="173">
        <v>1</v>
      </c>
      <c r="J3841" s="173">
        <v>1</v>
      </c>
      <c r="K3841" s="174">
        <v>0</v>
      </c>
      <c r="L3841" s="11"/>
      <c r="M3841" s="11"/>
      <c r="N3841" s="11"/>
      <c r="O3841" s="11"/>
      <c r="P3841" s="149"/>
      <c r="Q3841" s="164"/>
      <c r="V3841" s="165"/>
      <c r="W3841" s="150"/>
      <c r="X3841" s="150"/>
      <c r="Y3841" s="150"/>
      <c r="Z3841" s="150"/>
      <c r="AA3841" s="150"/>
      <c r="AB3841" s="150"/>
      <c r="AC3841" s="150"/>
      <c r="AD3841" s="150"/>
      <c r="AE3841" s="150"/>
      <c r="AF3841" s="150"/>
      <c r="AG3841" s="11"/>
      <c r="AH3841" s="11"/>
      <c r="AI3841" s="11"/>
      <c r="AT3841" s="11"/>
      <c r="AU3841" s="88"/>
    </row>
    <row r="3842" spans="3:47" outlineLevel="2" x14ac:dyDescent="0.2">
      <c r="C3842" s="119" t="s">
        <v>152</v>
      </c>
      <c r="D3842" s="167" t="s">
        <v>152</v>
      </c>
      <c r="E3842" s="11"/>
      <c r="F3842" s="175" t="s">
        <v>216</v>
      </c>
      <c r="G3842" s="16" t="s">
        <v>130</v>
      </c>
      <c r="H3842" s="172">
        <v>0</v>
      </c>
      <c r="I3842" s="173">
        <v>1</v>
      </c>
      <c r="J3842" s="173">
        <v>1</v>
      </c>
      <c r="K3842" s="174">
        <v>0</v>
      </c>
      <c r="L3842" s="11"/>
      <c r="M3842" s="11"/>
      <c r="N3842" s="11"/>
      <c r="O3842" s="11"/>
      <c r="P3842" s="149"/>
      <c r="Q3842" s="164"/>
      <c r="V3842" s="165"/>
      <c r="W3842" s="150"/>
      <c r="X3842" s="150"/>
      <c r="Y3842" s="150"/>
      <c r="Z3842" s="150"/>
      <c r="AA3842" s="150"/>
      <c r="AB3842" s="150"/>
      <c r="AC3842" s="150"/>
      <c r="AD3842" s="150"/>
      <c r="AE3842" s="150"/>
      <c r="AF3842" s="150"/>
      <c r="AG3842" s="11"/>
      <c r="AH3842" s="11"/>
      <c r="AI3842" s="11"/>
      <c r="AT3842" s="11"/>
      <c r="AU3842" s="88"/>
    </row>
    <row r="3843" spans="3:47" outlineLevel="2" x14ac:dyDescent="0.2">
      <c r="C3843" s="119" t="s">
        <v>152</v>
      </c>
      <c r="D3843" s="167" t="s">
        <v>152</v>
      </c>
      <c r="E3843" s="11"/>
      <c r="F3843" s="175" t="s">
        <v>33</v>
      </c>
      <c r="G3843" s="16" t="s">
        <v>130</v>
      </c>
      <c r="H3843" s="172">
        <v>0</v>
      </c>
      <c r="I3843" s="173">
        <v>1</v>
      </c>
      <c r="J3843" s="173">
        <v>1</v>
      </c>
      <c r="K3843" s="174">
        <v>0</v>
      </c>
      <c r="L3843" s="11"/>
      <c r="M3843" s="11"/>
      <c r="N3843" s="11"/>
      <c r="O3843" s="11"/>
      <c r="P3843" s="149"/>
      <c r="Q3843" s="164"/>
      <c r="V3843" s="165"/>
      <c r="W3843" s="150"/>
      <c r="X3843" s="150"/>
      <c r="Y3843" s="150"/>
      <c r="Z3843" s="150"/>
      <c r="AA3843" s="150"/>
      <c r="AB3843" s="150"/>
      <c r="AC3843" s="150"/>
      <c r="AD3843" s="150"/>
      <c r="AE3843" s="150"/>
      <c r="AF3843" s="150"/>
      <c r="AG3843" s="11"/>
      <c r="AH3843" s="11"/>
      <c r="AI3843" s="11"/>
      <c r="AT3843" s="11"/>
      <c r="AU3843" s="88"/>
    </row>
    <row r="3844" spans="3:47" outlineLevel="2" x14ac:dyDescent="0.2">
      <c r="C3844" s="119" t="s">
        <v>152</v>
      </c>
      <c r="D3844" s="167" t="s">
        <v>152</v>
      </c>
      <c r="E3844" s="11"/>
      <c r="F3844" s="175" t="s">
        <v>34</v>
      </c>
      <c r="G3844" s="16" t="s">
        <v>130</v>
      </c>
      <c r="H3844" s="172">
        <v>0</v>
      </c>
      <c r="I3844" s="173">
        <v>1</v>
      </c>
      <c r="J3844" s="173">
        <v>1</v>
      </c>
      <c r="K3844" s="174">
        <v>0</v>
      </c>
      <c r="L3844" s="11"/>
      <c r="M3844" s="11"/>
      <c r="N3844" s="11"/>
      <c r="O3844" s="11"/>
      <c r="P3844" s="149"/>
      <c r="Q3844" s="164"/>
      <c r="V3844" s="165"/>
      <c r="W3844" s="150"/>
      <c r="X3844" s="150"/>
      <c r="Y3844" s="150"/>
      <c r="Z3844" s="150"/>
      <c r="AA3844" s="150"/>
      <c r="AB3844" s="150"/>
      <c r="AC3844" s="150"/>
      <c r="AD3844" s="150"/>
      <c r="AE3844" s="150"/>
      <c r="AF3844" s="150"/>
      <c r="AG3844" s="11"/>
      <c r="AH3844" s="11"/>
      <c r="AI3844" s="11"/>
      <c r="AT3844" s="11"/>
      <c r="AU3844" s="88"/>
    </row>
    <row r="3845" spans="3:47" outlineLevel="2" x14ac:dyDescent="0.2">
      <c r="C3845" s="119" t="s">
        <v>152</v>
      </c>
      <c r="D3845" s="167" t="s">
        <v>152</v>
      </c>
      <c r="E3845" s="11"/>
      <c r="F3845" s="175" t="s">
        <v>217</v>
      </c>
      <c r="G3845" s="16" t="s">
        <v>130</v>
      </c>
      <c r="H3845" s="172">
        <v>0</v>
      </c>
      <c r="I3845" s="173">
        <v>1</v>
      </c>
      <c r="J3845" s="173">
        <v>1</v>
      </c>
      <c r="K3845" s="174">
        <v>0</v>
      </c>
      <c r="L3845" s="11"/>
      <c r="M3845" s="11"/>
      <c r="N3845" s="11"/>
      <c r="O3845" s="11"/>
      <c r="P3845" s="149"/>
      <c r="Q3845" s="164"/>
      <c r="V3845" s="165"/>
      <c r="W3845" s="150"/>
      <c r="X3845" s="150"/>
      <c r="Y3845" s="150"/>
      <c r="Z3845" s="150"/>
      <c r="AA3845" s="150"/>
      <c r="AB3845" s="150"/>
      <c r="AC3845" s="150"/>
      <c r="AD3845" s="150"/>
      <c r="AE3845" s="150"/>
      <c r="AF3845" s="150"/>
      <c r="AG3845" s="11"/>
      <c r="AH3845" s="11"/>
      <c r="AI3845" s="11"/>
      <c r="AT3845" s="11"/>
      <c r="AU3845" s="88"/>
    </row>
    <row r="3846" spans="3:47" outlineLevel="2" x14ac:dyDescent="0.2">
      <c r="C3846" s="119" t="s">
        <v>152</v>
      </c>
      <c r="D3846" s="167" t="s">
        <v>152</v>
      </c>
      <c r="E3846" s="11"/>
      <c r="F3846" s="175" t="s">
        <v>152</v>
      </c>
      <c r="G3846" s="16" t="s">
        <v>130</v>
      </c>
      <c r="H3846" s="172">
        <v>0</v>
      </c>
      <c r="I3846" s="173">
        <v>1</v>
      </c>
      <c r="J3846" s="173">
        <v>0</v>
      </c>
      <c r="K3846" s="174">
        <v>0</v>
      </c>
      <c r="L3846" s="11"/>
      <c r="M3846" s="11"/>
      <c r="N3846" s="11"/>
      <c r="O3846" s="11"/>
      <c r="P3846" s="149"/>
      <c r="Q3846" s="164"/>
      <c r="V3846" s="165"/>
      <c r="W3846" s="150"/>
      <c r="X3846" s="150"/>
      <c r="Y3846" s="150"/>
      <c r="Z3846" s="150"/>
      <c r="AA3846" s="150"/>
      <c r="AB3846" s="150"/>
      <c r="AC3846" s="150"/>
      <c r="AD3846" s="150"/>
      <c r="AE3846" s="150"/>
      <c r="AF3846" s="150"/>
      <c r="AG3846" s="11"/>
      <c r="AH3846" s="11"/>
      <c r="AI3846" s="11"/>
      <c r="AT3846" s="11"/>
      <c r="AU3846" s="88"/>
    </row>
    <row r="3847" spans="3:47" outlineLevel="2" x14ac:dyDescent="0.2">
      <c r="C3847" s="119" t="s">
        <v>152</v>
      </c>
      <c r="D3847" s="167" t="s">
        <v>152</v>
      </c>
      <c r="E3847" s="11"/>
      <c r="F3847" s="176" t="s">
        <v>152</v>
      </c>
      <c r="G3847" s="177" t="s">
        <v>130</v>
      </c>
      <c r="H3847" s="178">
        <v>0</v>
      </c>
      <c r="I3847" s="179">
        <v>1</v>
      </c>
      <c r="J3847" s="179">
        <v>0</v>
      </c>
      <c r="K3847" s="180">
        <v>0</v>
      </c>
      <c r="L3847" s="11"/>
      <c r="M3847" s="11"/>
      <c r="N3847" s="11"/>
      <c r="O3847" s="11"/>
      <c r="P3847" s="149"/>
      <c r="Q3847" s="164"/>
      <c r="V3847" s="165"/>
      <c r="W3847" s="150"/>
      <c r="X3847" s="150"/>
      <c r="Y3847" s="150"/>
      <c r="Z3847" s="150"/>
      <c r="AA3847" s="150"/>
      <c r="AB3847" s="150"/>
      <c r="AC3847" s="150"/>
      <c r="AD3847" s="150"/>
      <c r="AE3847" s="150"/>
      <c r="AF3847" s="150"/>
      <c r="AG3847" s="11"/>
      <c r="AH3847" s="11"/>
      <c r="AI3847" s="11"/>
      <c r="AT3847" s="11"/>
      <c r="AU3847" s="88"/>
    </row>
    <row r="3848" spans="3:47" outlineLevel="2" x14ac:dyDescent="0.2">
      <c r="C3848" s="119" t="s">
        <v>152</v>
      </c>
      <c r="D3848" s="167" t="s">
        <v>152</v>
      </c>
      <c r="E3848" s="11"/>
      <c r="F3848" s="125" t="s">
        <v>152</v>
      </c>
      <c r="G3848" s="168" t="s">
        <v>130</v>
      </c>
      <c r="H3848" s="172">
        <v>0</v>
      </c>
      <c r="I3848" s="173">
        <v>1</v>
      </c>
      <c r="J3848" s="173">
        <v>0</v>
      </c>
      <c r="K3848" s="174">
        <v>0</v>
      </c>
      <c r="L3848" s="11"/>
      <c r="M3848" s="11"/>
      <c r="N3848" s="11"/>
      <c r="O3848" s="11"/>
      <c r="P3848" s="149"/>
      <c r="Q3848" s="164"/>
      <c r="V3848" s="165"/>
      <c r="W3848" s="150"/>
      <c r="X3848" s="150"/>
      <c r="Y3848" s="150"/>
      <c r="Z3848" s="150"/>
      <c r="AA3848" s="150"/>
      <c r="AB3848" s="150"/>
      <c r="AC3848" s="150"/>
      <c r="AD3848" s="150"/>
      <c r="AE3848" s="150"/>
      <c r="AF3848" s="150"/>
      <c r="AG3848" s="11"/>
      <c r="AH3848" s="11"/>
      <c r="AI3848" s="11"/>
      <c r="AT3848" s="11"/>
      <c r="AU3848" s="88"/>
    </row>
    <row r="3849" spans="3:47" outlineLevel="2" x14ac:dyDescent="0.2">
      <c r="C3849" s="119" t="s">
        <v>152</v>
      </c>
      <c r="D3849" s="167" t="s">
        <v>152</v>
      </c>
      <c r="E3849" s="11"/>
      <c r="F3849" s="134" t="s">
        <v>152</v>
      </c>
      <c r="G3849" s="16" t="s">
        <v>130</v>
      </c>
      <c r="H3849" s="172">
        <v>0</v>
      </c>
      <c r="I3849" s="173">
        <v>1</v>
      </c>
      <c r="J3849" s="173">
        <v>0</v>
      </c>
      <c r="K3849" s="174">
        <v>0</v>
      </c>
      <c r="L3849" s="11"/>
      <c r="M3849" s="11"/>
      <c r="N3849" s="11"/>
      <c r="O3849" s="11"/>
      <c r="P3849" s="149"/>
      <c r="Q3849" s="164"/>
      <c r="V3849" s="165"/>
      <c r="W3849" s="150"/>
      <c r="X3849" s="150"/>
      <c r="Y3849" s="150"/>
      <c r="Z3849" s="150"/>
      <c r="AA3849" s="150"/>
      <c r="AB3849" s="150"/>
      <c r="AC3849" s="150"/>
      <c r="AD3849" s="150"/>
      <c r="AE3849" s="150"/>
      <c r="AF3849" s="150"/>
      <c r="AG3849" s="11"/>
      <c r="AH3849" s="11"/>
      <c r="AI3849" s="11"/>
      <c r="AT3849" s="11"/>
      <c r="AU3849" s="88"/>
    </row>
    <row r="3850" spans="3:47" outlineLevel="2" x14ac:dyDescent="0.2">
      <c r="C3850" s="119" t="s">
        <v>152</v>
      </c>
      <c r="D3850" s="167" t="s">
        <v>152</v>
      </c>
      <c r="E3850" s="11"/>
      <c r="F3850" s="134" t="s">
        <v>152</v>
      </c>
      <c r="G3850" s="16" t="s">
        <v>130</v>
      </c>
      <c r="H3850" s="172">
        <v>0</v>
      </c>
      <c r="I3850" s="173">
        <v>1</v>
      </c>
      <c r="J3850" s="173">
        <v>0</v>
      </c>
      <c r="K3850" s="174">
        <v>0</v>
      </c>
      <c r="L3850" s="11"/>
      <c r="M3850" s="11"/>
      <c r="N3850" s="11"/>
      <c r="O3850" s="11"/>
      <c r="P3850" s="149"/>
      <c r="Q3850" s="164"/>
      <c r="V3850" s="165"/>
      <c r="W3850" s="150"/>
      <c r="X3850" s="150"/>
      <c r="Y3850" s="150"/>
      <c r="Z3850" s="150"/>
      <c r="AA3850" s="150"/>
      <c r="AB3850" s="150"/>
      <c r="AC3850" s="150"/>
      <c r="AD3850" s="150"/>
      <c r="AE3850" s="150"/>
      <c r="AF3850" s="150"/>
      <c r="AG3850" s="11"/>
      <c r="AH3850" s="11"/>
      <c r="AI3850" s="11"/>
      <c r="AT3850" s="11"/>
      <c r="AU3850" s="88"/>
    </row>
    <row r="3851" spans="3:47" outlineLevel="2" x14ac:dyDescent="0.2">
      <c r="C3851" s="119" t="s">
        <v>152</v>
      </c>
      <c r="D3851" s="167" t="s">
        <v>152</v>
      </c>
      <c r="E3851" s="11"/>
      <c r="F3851" s="134" t="s">
        <v>152</v>
      </c>
      <c r="G3851" s="16" t="s">
        <v>130</v>
      </c>
      <c r="H3851" s="172">
        <v>0</v>
      </c>
      <c r="I3851" s="173">
        <v>1</v>
      </c>
      <c r="J3851" s="173">
        <v>0</v>
      </c>
      <c r="K3851" s="174">
        <v>0</v>
      </c>
      <c r="L3851" s="11"/>
      <c r="M3851" s="11"/>
      <c r="N3851" s="11"/>
      <c r="O3851" s="11"/>
      <c r="P3851" s="149"/>
      <c r="Q3851" s="164"/>
      <c r="V3851" s="165"/>
      <c r="W3851" s="150"/>
      <c r="X3851" s="150"/>
      <c r="Y3851" s="150"/>
      <c r="Z3851" s="150"/>
      <c r="AA3851" s="150"/>
      <c r="AB3851" s="150"/>
      <c r="AC3851" s="150"/>
      <c r="AD3851" s="150"/>
      <c r="AE3851" s="150"/>
      <c r="AF3851" s="150"/>
      <c r="AG3851" s="11"/>
      <c r="AH3851" s="11"/>
      <c r="AI3851" s="11"/>
      <c r="AT3851" s="11"/>
      <c r="AU3851" s="88"/>
    </row>
    <row r="3852" spans="3:47" outlineLevel="2" x14ac:dyDescent="0.2">
      <c r="C3852" s="119" t="s">
        <v>152</v>
      </c>
      <c r="D3852" s="167" t="s">
        <v>152</v>
      </c>
      <c r="E3852" s="11"/>
      <c r="F3852" s="134" t="s">
        <v>152</v>
      </c>
      <c r="G3852" s="16" t="s">
        <v>130</v>
      </c>
      <c r="H3852" s="172">
        <v>0</v>
      </c>
      <c r="I3852" s="173">
        <v>1</v>
      </c>
      <c r="J3852" s="173">
        <v>0</v>
      </c>
      <c r="K3852" s="174">
        <v>0</v>
      </c>
      <c r="L3852" s="11"/>
      <c r="M3852" s="11"/>
      <c r="N3852" s="11"/>
      <c r="O3852" s="11"/>
      <c r="P3852" s="149"/>
      <c r="Q3852" s="164"/>
      <c r="V3852" s="165"/>
      <c r="W3852" s="150"/>
      <c r="X3852" s="150"/>
      <c r="Y3852" s="150"/>
      <c r="Z3852" s="150"/>
      <c r="AA3852" s="150"/>
      <c r="AB3852" s="150"/>
      <c r="AC3852" s="150"/>
      <c r="AD3852" s="150"/>
      <c r="AE3852" s="150"/>
      <c r="AF3852" s="150"/>
      <c r="AG3852" s="11"/>
      <c r="AH3852" s="11"/>
      <c r="AI3852" s="11"/>
      <c r="AT3852" s="11"/>
      <c r="AU3852" s="88"/>
    </row>
    <row r="3853" spans="3:47" outlineLevel="2" x14ac:dyDescent="0.2">
      <c r="C3853" s="119" t="s">
        <v>152</v>
      </c>
      <c r="D3853" s="167" t="s">
        <v>152</v>
      </c>
      <c r="E3853" s="11"/>
      <c r="F3853" s="134" t="s">
        <v>152</v>
      </c>
      <c r="G3853" s="16" t="s">
        <v>130</v>
      </c>
      <c r="H3853" s="172">
        <v>0</v>
      </c>
      <c r="I3853" s="173">
        <v>1</v>
      </c>
      <c r="J3853" s="173">
        <v>0</v>
      </c>
      <c r="K3853" s="174">
        <v>0</v>
      </c>
      <c r="L3853" s="11"/>
      <c r="M3853" s="11"/>
      <c r="N3853" s="11"/>
      <c r="O3853" s="11"/>
      <c r="P3853" s="149"/>
      <c r="Q3853" s="164"/>
      <c r="V3853" s="165"/>
      <c r="W3853" s="150"/>
      <c r="X3853" s="181"/>
      <c r="Y3853" s="150"/>
      <c r="Z3853" s="150"/>
      <c r="AA3853" s="150"/>
      <c r="AB3853" s="150"/>
      <c r="AC3853" s="150"/>
      <c r="AD3853" s="150"/>
      <c r="AE3853" s="150"/>
      <c r="AF3853" s="150"/>
      <c r="AG3853" s="11"/>
      <c r="AH3853" s="11"/>
      <c r="AI3853" s="11"/>
      <c r="AT3853" s="11"/>
      <c r="AU3853" s="88"/>
    </row>
    <row r="3854" spans="3:47" outlineLevel="2" x14ac:dyDescent="0.2">
      <c r="C3854" s="119" t="s">
        <v>152</v>
      </c>
      <c r="D3854" s="167" t="s">
        <v>152</v>
      </c>
      <c r="E3854" s="11"/>
      <c r="F3854" s="134" t="s">
        <v>152</v>
      </c>
      <c r="G3854" s="16" t="s">
        <v>130</v>
      </c>
      <c r="H3854" s="172">
        <v>0</v>
      </c>
      <c r="I3854" s="173">
        <v>1</v>
      </c>
      <c r="J3854" s="173">
        <v>0</v>
      </c>
      <c r="K3854" s="174">
        <v>0</v>
      </c>
      <c r="L3854" s="11"/>
      <c r="M3854" s="11"/>
      <c r="N3854" s="11"/>
      <c r="O3854" s="11"/>
      <c r="P3854" s="149"/>
      <c r="Q3854" s="164"/>
      <c r="V3854" s="165"/>
      <c r="W3854" s="150"/>
      <c r="X3854" s="150"/>
      <c r="Y3854" s="150"/>
      <c r="Z3854" s="150"/>
      <c r="AA3854" s="150"/>
      <c r="AB3854" s="150"/>
      <c r="AC3854" s="150"/>
      <c r="AD3854" s="150"/>
      <c r="AE3854" s="150"/>
      <c r="AF3854" s="150"/>
      <c r="AG3854" s="11"/>
      <c r="AH3854" s="11"/>
      <c r="AI3854" s="11"/>
      <c r="AT3854" s="11"/>
      <c r="AU3854" s="88"/>
    </row>
    <row r="3855" spans="3:47" outlineLevel="2" x14ac:dyDescent="0.2">
      <c r="C3855" s="119" t="s">
        <v>152</v>
      </c>
      <c r="D3855" s="167" t="s">
        <v>152</v>
      </c>
      <c r="E3855" s="11"/>
      <c r="F3855" s="134" t="s">
        <v>152</v>
      </c>
      <c r="G3855" s="16" t="s">
        <v>130</v>
      </c>
      <c r="H3855" s="172">
        <v>0</v>
      </c>
      <c r="I3855" s="173">
        <v>1</v>
      </c>
      <c r="J3855" s="173">
        <v>0</v>
      </c>
      <c r="K3855" s="174">
        <v>0</v>
      </c>
      <c r="L3855" s="11"/>
      <c r="M3855" s="11"/>
      <c r="N3855" s="11"/>
      <c r="O3855" s="11"/>
      <c r="P3855" s="149"/>
      <c r="Q3855" s="164"/>
      <c r="V3855" s="165"/>
      <c r="W3855" s="150"/>
      <c r="X3855" s="150"/>
      <c r="Y3855" s="150"/>
      <c r="Z3855" s="150"/>
      <c r="AA3855" s="150"/>
      <c r="AB3855" s="150"/>
      <c r="AC3855" s="150"/>
      <c r="AD3855" s="150"/>
      <c r="AE3855" s="150"/>
      <c r="AF3855" s="150"/>
      <c r="AG3855" s="11"/>
      <c r="AH3855" s="11"/>
      <c r="AI3855" s="11"/>
      <c r="AT3855" s="11"/>
      <c r="AU3855" s="88"/>
    </row>
    <row r="3856" spans="3:47" outlineLevel="2" x14ac:dyDescent="0.2">
      <c r="C3856" s="119" t="s">
        <v>152</v>
      </c>
      <c r="D3856" s="167" t="s">
        <v>152</v>
      </c>
      <c r="E3856" s="11"/>
      <c r="F3856" s="134" t="s">
        <v>152</v>
      </c>
      <c r="G3856" s="16" t="s">
        <v>130</v>
      </c>
      <c r="H3856" s="172">
        <v>0</v>
      </c>
      <c r="I3856" s="173">
        <v>1</v>
      </c>
      <c r="J3856" s="173">
        <v>0</v>
      </c>
      <c r="K3856" s="174">
        <v>0</v>
      </c>
      <c r="L3856" s="11"/>
      <c r="M3856" s="11"/>
      <c r="N3856" s="11"/>
      <c r="O3856" s="11"/>
      <c r="P3856" s="149"/>
      <c r="Q3856" s="164"/>
      <c r="V3856" s="165"/>
      <c r="W3856" s="150"/>
      <c r="X3856" s="150"/>
      <c r="Y3856" s="150"/>
      <c r="Z3856" s="150"/>
      <c r="AA3856" s="150"/>
      <c r="AB3856" s="150"/>
      <c r="AC3856" s="150"/>
      <c r="AD3856" s="150"/>
      <c r="AE3856" s="150"/>
      <c r="AF3856" s="150"/>
      <c r="AG3856" s="11"/>
      <c r="AH3856" s="11"/>
      <c r="AI3856" s="11"/>
      <c r="AT3856" s="11"/>
      <c r="AU3856" s="88"/>
    </row>
    <row r="3857" spans="3:47" outlineLevel="2" x14ac:dyDescent="0.2">
      <c r="C3857" s="119" t="s">
        <v>152</v>
      </c>
      <c r="D3857" s="167" t="s">
        <v>152</v>
      </c>
      <c r="E3857" s="11"/>
      <c r="F3857" s="140" t="s">
        <v>152</v>
      </c>
      <c r="G3857" s="177" t="s">
        <v>130</v>
      </c>
      <c r="H3857" s="178">
        <v>0</v>
      </c>
      <c r="I3857" s="179">
        <v>1</v>
      </c>
      <c r="J3857" s="179">
        <v>0</v>
      </c>
      <c r="K3857" s="180">
        <v>0</v>
      </c>
      <c r="L3857" s="11"/>
      <c r="M3857" s="11"/>
      <c r="N3857" s="11"/>
      <c r="O3857" s="11"/>
      <c r="P3857" s="149"/>
      <c r="Q3857" s="164"/>
      <c r="V3857" s="165"/>
      <c r="W3857" s="150"/>
      <c r="X3857" s="150"/>
      <c r="Y3857" s="150"/>
      <c r="Z3857" s="150"/>
      <c r="AA3857" s="150"/>
      <c r="AB3857" s="150"/>
      <c r="AC3857" s="150"/>
      <c r="AD3857" s="150"/>
      <c r="AE3857" s="150"/>
      <c r="AF3857" s="150"/>
      <c r="AG3857" s="150"/>
      <c r="AH3857" s="150"/>
      <c r="AI3857" s="150"/>
      <c r="AT3857" s="11"/>
      <c r="AU3857" s="88"/>
    </row>
    <row r="3858" spans="3:47" outlineLevel="2" x14ac:dyDescent="0.2">
      <c r="C3858" s="119" t="s">
        <v>152</v>
      </c>
      <c r="D3858" s="11"/>
      <c r="E3858" s="11"/>
      <c r="F3858" s="11"/>
      <c r="G3858" s="11"/>
      <c r="H3858" s="11"/>
      <c r="I3858" s="11"/>
      <c r="J3858" s="11"/>
      <c r="K3858" s="11"/>
      <c r="L3858" s="11"/>
      <c r="M3858" s="11"/>
      <c r="N3858" s="11"/>
      <c r="O3858" s="11"/>
      <c r="P3858" s="149"/>
      <c r="Q3858" s="16"/>
      <c r="R3858" s="182"/>
      <c r="S3858" s="182"/>
      <c r="T3858" s="182"/>
      <c r="U3858" s="182"/>
      <c r="V3858" s="183"/>
      <c r="W3858" s="150"/>
      <c r="X3858" s="150"/>
      <c r="Y3858" s="150"/>
      <c r="Z3858" s="150"/>
      <c r="AA3858" s="150"/>
      <c r="AB3858" s="150"/>
      <c r="AC3858" s="150"/>
      <c r="AD3858" s="150"/>
      <c r="AE3858" s="150"/>
      <c r="AF3858" s="150"/>
      <c r="AG3858" s="150"/>
      <c r="AH3858" s="150"/>
      <c r="AI3858" s="150"/>
      <c r="AT3858" s="11"/>
      <c r="AU3858" s="88"/>
    </row>
    <row r="3859" spans="3:47" outlineLevel="1" x14ac:dyDescent="0.2">
      <c r="C3859" s="119" t="s">
        <v>152</v>
      </c>
      <c r="D3859" s="11"/>
      <c r="E3859" s="162" t="s">
        <v>185</v>
      </c>
      <c r="F3859" s="121"/>
      <c r="G3859" s="121"/>
      <c r="H3859" s="121"/>
      <c r="I3859" s="121"/>
      <c r="J3859" s="121"/>
      <c r="K3859" s="121"/>
      <c r="L3859" s="121"/>
      <c r="M3859" s="121"/>
      <c r="N3859" s="121"/>
      <c r="O3859" s="121"/>
      <c r="P3859" s="121"/>
      <c r="Q3859" s="122"/>
      <c r="R3859" s="123"/>
      <c r="S3859" s="123"/>
      <c r="T3859" s="123"/>
      <c r="U3859" s="123"/>
      <c r="V3859" s="123"/>
      <c r="W3859" s="123"/>
      <c r="X3859" s="123"/>
      <c r="Y3859" s="123"/>
      <c r="Z3859" s="123"/>
      <c r="AA3859" s="123"/>
      <c r="AB3859" s="123"/>
      <c r="AC3859" s="123"/>
      <c r="AD3859" s="123"/>
      <c r="AE3859" s="123"/>
      <c r="AF3859" s="123"/>
      <c r="AG3859" s="123"/>
      <c r="AH3859" s="123"/>
      <c r="AI3859" s="123"/>
      <c r="AT3859" s="11"/>
      <c r="AU3859" s="88"/>
    </row>
    <row r="3860" spans="3:47" outlineLevel="2" x14ac:dyDescent="0.2">
      <c r="C3860" s="119" t="s">
        <v>152</v>
      </c>
      <c r="D3860" s="11"/>
      <c r="E3860" s="125"/>
      <c r="F3860" s="127" t="s">
        <v>5</v>
      </c>
      <c r="G3860" s="127"/>
      <c r="H3860" s="127"/>
      <c r="I3860" s="127"/>
      <c r="J3860" s="127"/>
      <c r="K3860" s="127"/>
      <c r="L3860" s="127"/>
      <c r="M3860" s="127"/>
      <c r="N3860" s="127"/>
      <c r="O3860" s="127"/>
      <c r="P3860" s="152"/>
      <c r="Q3860" s="128" t="s">
        <v>110</v>
      </c>
      <c r="R3860" s="184"/>
      <c r="S3860" s="185"/>
      <c r="T3860" s="185"/>
      <c r="U3860" s="186">
        <v>0</v>
      </c>
      <c r="V3860" s="186">
        <v>0</v>
      </c>
      <c r="W3860" s="187">
        <v>0</v>
      </c>
      <c r="X3860" s="186">
        <v>0</v>
      </c>
      <c r="Y3860" s="185">
        <v>0</v>
      </c>
      <c r="Z3860" s="185">
        <v>0</v>
      </c>
      <c r="AA3860" s="185">
        <v>0</v>
      </c>
      <c r="AB3860" s="185">
        <v>0</v>
      </c>
      <c r="AC3860" s="185">
        <v>0</v>
      </c>
      <c r="AD3860" s="185">
        <v>0</v>
      </c>
      <c r="AE3860" s="185">
        <v>0</v>
      </c>
      <c r="AF3860" s="185">
        <v>0</v>
      </c>
      <c r="AG3860" s="185">
        <v>0</v>
      </c>
      <c r="AH3860" s="188">
        <v>0</v>
      </c>
      <c r="AI3860" s="188">
        <v>0</v>
      </c>
      <c r="AT3860" s="11"/>
      <c r="AU3860" s="88"/>
    </row>
    <row r="3861" spans="3:47" outlineLevel="2" x14ac:dyDescent="0.2">
      <c r="C3861" s="119" t="s">
        <v>152</v>
      </c>
      <c r="D3861" s="11"/>
      <c r="E3861" s="134"/>
      <c r="F3861" s="11" t="s">
        <v>129</v>
      </c>
      <c r="G3861" s="11"/>
      <c r="H3861" s="11"/>
      <c r="I3861" s="11"/>
      <c r="J3861" s="11"/>
      <c r="K3861" s="11"/>
      <c r="L3861" s="11"/>
      <c r="M3861" s="11"/>
      <c r="N3861" s="11"/>
      <c r="O3861" s="11"/>
      <c r="P3861" s="149"/>
      <c r="Q3861" s="135" t="s">
        <v>110</v>
      </c>
      <c r="R3861" s="189"/>
      <c r="S3861" s="190"/>
      <c r="T3861" s="190"/>
      <c r="U3861" s="191">
        <v>0</v>
      </c>
      <c r="V3861" s="191">
        <v>0</v>
      </c>
      <c r="W3861" s="192">
        <v>0</v>
      </c>
      <c r="X3861" s="191">
        <v>0</v>
      </c>
      <c r="Y3861" s="190">
        <v>0</v>
      </c>
      <c r="Z3861" s="190">
        <v>0</v>
      </c>
      <c r="AA3861" s="190">
        <v>0</v>
      </c>
      <c r="AB3861" s="190">
        <v>0</v>
      </c>
      <c r="AC3861" s="190">
        <v>0</v>
      </c>
      <c r="AD3861" s="190">
        <v>0</v>
      </c>
      <c r="AE3861" s="190">
        <v>0</v>
      </c>
      <c r="AF3861" s="190">
        <v>0</v>
      </c>
      <c r="AG3861" s="190">
        <v>0</v>
      </c>
      <c r="AH3861" s="193">
        <v>0</v>
      </c>
      <c r="AI3861" s="193">
        <v>0</v>
      </c>
      <c r="AT3861" s="11"/>
      <c r="AU3861" s="88"/>
    </row>
    <row r="3862" spans="3:47" outlineLevel="2" x14ac:dyDescent="0.2">
      <c r="C3862" s="119" t="s">
        <v>152</v>
      </c>
      <c r="D3862" s="11"/>
      <c r="E3862" s="140"/>
      <c r="F3862" s="142" t="s">
        <v>128</v>
      </c>
      <c r="G3862" s="142"/>
      <c r="H3862" s="142"/>
      <c r="I3862" s="142"/>
      <c r="J3862" s="142"/>
      <c r="K3862" s="142"/>
      <c r="L3862" s="142"/>
      <c r="M3862" s="142"/>
      <c r="N3862" s="142"/>
      <c r="O3862" s="142"/>
      <c r="P3862" s="155"/>
      <c r="Q3862" s="143" t="s">
        <v>110</v>
      </c>
      <c r="R3862" s="194"/>
      <c r="S3862" s="195"/>
      <c r="T3862" s="195"/>
      <c r="U3862" s="196">
        <v>0</v>
      </c>
      <c r="V3862" s="196">
        <v>0</v>
      </c>
      <c r="W3862" s="197">
        <v>0</v>
      </c>
      <c r="X3862" s="196">
        <v>0</v>
      </c>
      <c r="Y3862" s="195">
        <v>0</v>
      </c>
      <c r="Z3862" s="195">
        <v>0</v>
      </c>
      <c r="AA3862" s="195">
        <v>0</v>
      </c>
      <c r="AB3862" s="195">
        <v>0</v>
      </c>
      <c r="AC3862" s="195">
        <v>0</v>
      </c>
      <c r="AD3862" s="195">
        <v>0</v>
      </c>
      <c r="AE3862" s="195">
        <v>0</v>
      </c>
      <c r="AF3862" s="195">
        <v>0</v>
      </c>
      <c r="AG3862" s="195">
        <v>0</v>
      </c>
      <c r="AH3862" s="198">
        <v>0</v>
      </c>
      <c r="AI3862" s="198">
        <v>0</v>
      </c>
      <c r="AT3862" s="11"/>
      <c r="AU3862" s="88"/>
    </row>
    <row r="3863" spans="3:47" outlineLevel="2" x14ac:dyDescent="0.2">
      <c r="C3863" s="119" t="s">
        <v>152</v>
      </c>
      <c r="D3863" s="199"/>
      <c r="E3863" s="199"/>
      <c r="F3863" s="199"/>
      <c r="G3863" s="199"/>
      <c r="H3863" s="199"/>
      <c r="I3863" s="199"/>
      <c r="J3863" s="199"/>
      <c r="K3863" s="199"/>
      <c r="L3863" s="199"/>
      <c r="M3863" s="199"/>
      <c r="N3863" s="199"/>
      <c r="O3863" s="199"/>
      <c r="P3863" s="200"/>
      <c r="Q3863" s="16"/>
      <c r="R3863" s="201"/>
      <c r="S3863" s="201"/>
      <c r="T3863" s="201"/>
      <c r="U3863" s="201"/>
      <c r="V3863" s="201"/>
      <c r="W3863" s="201"/>
      <c r="X3863" s="201"/>
      <c r="Y3863" s="201"/>
      <c r="Z3863" s="201"/>
      <c r="AA3863" s="201"/>
      <c r="AB3863" s="201"/>
      <c r="AC3863" s="201"/>
      <c r="AD3863" s="201"/>
      <c r="AE3863" s="201"/>
      <c r="AF3863" s="201"/>
      <c r="AG3863" s="201"/>
      <c r="AH3863" s="201"/>
      <c r="AI3863" s="201"/>
      <c r="AT3863" s="11"/>
      <c r="AU3863" s="88"/>
    </row>
    <row r="3864" spans="3:47" outlineLevel="1" x14ac:dyDescent="0.2">
      <c r="C3864" s="119" t="s">
        <v>152</v>
      </c>
      <c r="D3864" s="11"/>
      <c r="E3864" s="202" t="s">
        <v>186</v>
      </c>
      <c r="F3864" s="203"/>
      <c r="G3864" s="203"/>
      <c r="H3864" s="203"/>
      <c r="I3864" s="203"/>
      <c r="J3864" s="203"/>
      <c r="K3864" s="203"/>
      <c r="L3864" s="203"/>
      <c r="M3864" s="203"/>
      <c r="N3864" s="203"/>
      <c r="O3864" s="203"/>
      <c r="P3864" s="203"/>
      <c r="Q3864" s="204"/>
      <c r="R3864" s="205"/>
      <c r="S3864" s="205"/>
      <c r="T3864" s="205"/>
      <c r="U3864" s="205"/>
      <c r="V3864" s="205"/>
      <c r="W3864" s="205"/>
      <c r="X3864" s="205"/>
      <c r="Y3864" s="205"/>
      <c r="Z3864" s="205"/>
      <c r="AA3864" s="205"/>
      <c r="AB3864" s="205"/>
      <c r="AC3864" s="205"/>
      <c r="AD3864" s="205"/>
      <c r="AE3864" s="205"/>
      <c r="AF3864" s="205"/>
      <c r="AG3864" s="205"/>
      <c r="AH3864" s="205"/>
      <c r="AI3864" s="205"/>
      <c r="AT3864" s="11"/>
      <c r="AU3864" s="88"/>
    </row>
    <row r="3865" spans="3:47" outlineLevel="2" x14ac:dyDescent="0.2">
      <c r="C3865" s="119" t="s">
        <v>152</v>
      </c>
      <c r="D3865" s="206" t="s">
        <v>187</v>
      </c>
      <c r="E3865" t="s">
        <v>127</v>
      </c>
      <c r="AT3865" s="11"/>
      <c r="AU3865" s="88"/>
    </row>
    <row r="3866" spans="3:47" outlineLevel="2" x14ac:dyDescent="0.2">
      <c r="C3866" s="119" t="s">
        <v>152</v>
      </c>
      <c r="D3866" s="206" t="s">
        <v>187</v>
      </c>
      <c r="E3866" s="125"/>
      <c r="F3866" s="207" t="s">
        <v>5</v>
      </c>
      <c r="G3866" s="207"/>
      <c r="H3866" s="207"/>
      <c r="I3866" s="158" t="s">
        <v>57</v>
      </c>
      <c r="J3866" s="207"/>
      <c r="K3866" s="207"/>
      <c r="L3866" s="207"/>
      <c r="M3866" s="207"/>
      <c r="N3866" s="207"/>
      <c r="O3866" s="207"/>
      <c r="P3866" s="208"/>
      <c r="Q3866" s="209" t="s">
        <v>110</v>
      </c>
      <c r="R3866" s="210"/>
      <c r="S3866" s="211"/>
      <c r="T3866" s="211"/>
      <c r="U3866" s="212">
        <v>0</v>
      </c>
      <c r="V3866" s="212">
        <v>0</v>
      </c>
      <c r="W3866" s="211">
        <v>0</v>
      </c>
      <c r="X3866" s="212">
        <v>0</v>
      </c>
      <c r="Y3866" s="211">
        <v>0</v>
      </c>
      <c r="Z3866" s="211">
        <v>0</v>
      </c>
      <c r="AA3866" s="211">
        <v>0</v>
      </c>
      <c r="AB3866" s="211">
        <v>0</v>
      </c>
      <c r="AC3866" s="211">
        <v>0</v>
      </c>
      <c r="AD3866" s="211">
        <v>0</v>
      </c>
      <c r="AE3866" s="211">
        <v>0</v>
      </c>
      <c r="AF3866" s="211">
        <v>0</v>
      </c>
      <c r="AG3866" s="211">
        <v>0</v>
      </c>
      <c r="AH3866" s="213">
        <v>0</v>
      </c>
      <c r="AI3866" s="213">
        <v>0</v>
      </c>
      <c r="AT3866" s="11"/>
      <c r="AU3866" s="88"/>
    </row>
    <row r="3867" spans="3:47" outlineLevel="2" x14ac:dyDescent="0.2">
      <c r="C3867" s="119" t="s">
        <v>152</v>
      </c>
      <c r="D3867" s="206" t="s">
        <v>187</v>
      </c>
      <c r="E3867" s="134"/>
      <c r="F3867" s="124" t="s">
        <v>129</v>
      </c>
      <c r="G3867" s="124"/>
      <c r="H3867" s="124"/>
      <c r="I3867" s="72" t="s">
        <v>62</v>
      </c>
      <c r="J3867" s="124"/>
      <c r="K3867" s="124"/>
      <c r="L3867" s="124"/>
      <c r="M3867" s="124"/>
      <c r="N3867" s="124"/>
      <c r="O3867" s="124"/>
      <c r="P3867" s="214"/>
      <c r="Q3867" s="215" t="s">
        <v>110</v>
      </c>
      <c r="R3867" s="216"/>
      <c r="S3867" s="217"/>
      <c r="T3867" s="217"/>
      <c r="U3867" s="218">
        <v>0</v>
      </c>
      <c r="V3867" s="218">
        <v>0</v>
      </c>
      <c r="W3867" s="217">
        <v>0</v>
      </c>
      <c r="X3867" s="218">
        <v>0</v>
      </c>
      <c r="Y3867" s="217">
        <v>0</v>
      </c>
      <c r="Z3867" s="217">
        <v>0</v>
      </c>
      <c r="AA3867" s="217">
        <v>0</v>
      </c>
      <c r="AB3867" s="217">
        <v>0</v>
      </c>
      <c r="AC3867" s="217">
        <v>0</v>
      </c>
      <c r="AD3867" s="217">
        <v>0</v>
      </c>
      <c r="AE3867" s="217">
        <v>0</v>
      </c>
      <c r="AF3867" s="217">
        <v>0</v>
      </c>
      <c r="AG3867" s="217">
        <v>0</v>
      </c>
      <c r="AH3867" s="219">
        <v>0</v>
      </c>
      <c r="AI3867" s="219">
        <v>0</v>
      </c>
      <c r="AT3867" s="11"/>
      <c r="AU3867" s="88"/>
    </row>
    <row r="3868" spans="3:47" outlineLevel="2" x14ac:dyDescent="0.2">
      <c r="C3868" s="119" t="s">
        <v>152</v>
      </c>
      <c r="D3868" s="206" t="s">
        <v>187</v>
      </c>
      <c r="E3868" s="140"/>
      <c r="F3868" s="220" t="s">
        <v>128</v>
      </c>
      <c r="G3868" s="220"/>
      <c r="H3868" s="220"/>
      <c r="I3868" s="161" t="s">
        <v>188</v>
      </c>
      <c r="J3868" s="220"/>
      <c r="K3868" s="220"/>
      <c r="L3868" s="220"/>
      <c r="M3868" s="220"/>
      <c r="N3868" s="220"/>
      <c r="O3868" s="220"/>
      <c r="P3868" s="221"/>
      <c r="Q3868" s="222" t="s">
        <v>110</v>
      </c>
      <c r="R3868" s="223"/>
      <c r="S3868" s="224"/>
      <c r="T3868" s="224"/>
      <c r="U3868" s="225">
        <v>0</v>
      </c>
      <c r="V3868" s="225">
        <v>0</v>
      </c>
      <c r="W3868" s="224">
        <v>0</v>
      </c>
      <c r="X3868" s="225">
        <v>0</v>
      </c>
      <c r="Y3868" s="224">
        <v>0</v>
      </c>
      <c r="Z3868" s="224">
        <v>0</v>
      </c>
      <c r="AA3868" s="224">
        <v>0</v>
      </c>
      <c r="AB3868" s="224">
        <v>0</v>
      </c>
      <c r="AC3868" s="224">
        <v>0</v>
      </c>
      <c r="AD3868" s="224">
        <v>0</v>
      </c>
      <c r="AE3868" s="224">
        <v>0</v>
      </c>
      <c r="AF3868" s="224">
        <v>0</v>
      </c>
      <c r="AG3868" s="224">
        <v>0</v>
      </c>
      <c r="AH3868" s="226">
        <v>0</v>
      </c>
      <c r="AI3868" s="226">
        <v>0</v>
      </c>
      <c r="AT3868" s="11"/>
      <c r="AU3868" s="88"/>
    </row>
    <row r="3869" spans="3:47" outlineLevel="2" x14ac:dyDescent="0.2">
      <c r="C3869" s="119" t="s">
        <v>152</v>
      </c>
      <c r="D3869" s="206" t="s">
        <v>187</v>
      </c>
      <c r="E3869" t="s">
        <v>189</v>
      </c>
      <c r="F3869" s="40"/>
      <c r="G3869" s="40"/>
      <c r="H3869" s="227"/>
      <c r="I3869" s="40"/>
      <c r="J3869" s="40"/>
      <c r="K3869" s="227"/>
      <c r="L3869" s="40"/>
      <c r="M3869" s="40"/>
      <c r="N3869" s="40"/>
      <c r="O3869" s="40"/>
      <c r="P3869" s="40"/>
      <c r="Q3869" s="227"/>
      <c r="R3869" s="227"/>
      <c r="S3869" s="227"/>
      <c r="T3869" s="227"/>
      <c r="U3869" s="227"/>
      <c r="V3869" s="227"/>
      <c r="W3869" s="227"/>
      <c r="X3869" s="227"/>
      <c r="Y3869" s="227"/>
      <c r="Z3869" s="227"/>
      <c r="AA3869" s="227"/>
      <c r="AB3869" s="227"/>
      <c r="AC3869" s="227"/>
      <c r="AD3869" s="227"/>
      <c r="AE3869" s="227"/>
      <c r="AF3869" s="227"/>
      <c r="AG3869" s="227"/>
      <c r="AH3869" s="227"/>
      <c r="AI3869" s="227"/>
      <c r="AT3869" s="11"/>
      <c r="AU3869" s="88"/>
    </row>
    <row r="3870" spans="3:47" outlineLevel="2" x14ac:dyDescent="0.2">
      <c r="C3870" s="119" t="s">
        <v>152</v>
      </c>
      <c r="D3870" s="206" t="s">
        <v>187</v>
      </c>
      <c r="E3870" s="125"/>
      <c r="F3870" s="207" t="s">
        <v>5</v>
      </c>
      <c r="G3870" s="207"/>
      <c r="H3870" s="207"/>
      <c r="I3870" s="158" t="s">
        <v>57</v>
      </c>
      <c r="J3870" s="228" t="s">
        <v>152</v>
      </c>
      <c r="K3870" s="207"/>
      <c r="L3870" s="207"/>
      <c r="M3870" s="207"/>
      <c r="N3870" s="207"/>
      <c r="O3870" s="207"/>
      <c r="P3870" s="208"/>
      <c r="Q3870" s="229" t="s">
        <v>110</v>
      </c>
      <c r="R3870" s="230"/>
      <c r="S3870" s="231"/>
      <c r="T3870" s="231"/>
      <c r="U3870" s="232">
        <v>0</v>
      </c>
      <c r="V3870" s="232">
        <v>0</v>
      </c>
      <c r="W3870" s="231">
        <v>0</v>
      </c>
      <c r="X3870" s="232">
        <v>0</v>
      </c>
      <c r="Y3870" s="231">
        <v>0</v>
      </c>
      <c r="Z3870" s="231">
        <v>0</v>
      </c>
      <c r="AA3870" s="231">
        <v>0</v>
      </c>
      <c r="AB3870" s="231">
        <v>0</v>
      </c>
      <c r="AC3870" s="231">
        <v>0</v>
      </c>
      <c r="AD3870" s="231">
        <v>0</v>
      </c>
      <c r="AE3870" s="231">
        <v>0</v>
      </c>
      <c r="AF3870" s="231">
        <v>0</v>
      </c>
      <c r="AG3870" s="231">
        <v>0</v>
      </c>
      <c r="AH3870" s="233">
        <v>0</v>
      </c>
      <c r="AI3870" s="233">
        <v>0</v>
      </c>
      <c r="AT3870" s="11"/>
      <c r="AU3870" s="88"/>
    </row>
    <row r="3871" spans="3:47" outlineLevel="2" x14ac:dyDescent="0.2">
      <c r="C3871" s="119" t="s">
        <v>152</v>
      </c>
      <c r="D3871" s="206" t="s">
        <v>187</v>
      </c>
      <c r="E3871" s="134"/>
      <c r="F3871" s="124" t="s">
        <v>129</v>
      </c>
      <c r="G3871" s="124"/>
      <c r="H3871" s="124"/>
      <c r="I3871" s="72" t="s">
        <v>62</v>
      </c>
      <c r="J3871" s="234" t="s">
        <v>152</v>
      </c>
      <c r="K3871" s="124"/>
      <c r="L3871" s="124"/>
      <c r="M3871" s="124"/>
      <c r="N3871" s="124"/>
      <c r="O3871" s="124"/>
      <c r="P3871" s="214"/>
      <c r="Q3871" s="235" t="s">
        <v>110</v>
      </c>
      <c r="R3871" s="236"/>
      <c r="S3871" s="237"/>
      <c r="T3871" s="237"/>
      <c r="U3871" s="238">
        <v>0</v>
      </c>
      <c r="V3871" s="238">
        <v>0</v>
      </c>
      <c r="W3871" s="237">
        <v>0</v>
      </c>
      <c r="X3871" s="238">
        <v>0</v>
      </c>
      <c r="Y3871" s="237">
        <v>0</v>
      </c>
      <c r="Z3871" s="237">
        <v>0</v>
      </c>
      <c r="AA3871" s="237">
        <v>0</v>
      </c>
      <c r="AB3871" s="237">
        <v>0</v>
      </c>
      <c r="AC3871" s="237">
        <v>0</v>
      </c>
      <c r="AD3871" s="237">
        <v>0</v>
      </c>
      <c r="AE3871" s="237">
        <v>0</v>
      </c>
      <c r="AF3871" s="237">
        <v>0</v>
      </c>
      <c r="AG3871" s="237">
        <v>0</v>
      </c>
      <c r="AH3871" s="239">
        <v>0</v>
      </c>
      <c r="AI3871" s="239">
        <v>0</v>
      </c>
      <c r="AT3871" s="11"/>
      <c r="AU3871" s="88"/>
    </row>
    <row r="3872" spans="3:47" outlineLevel="2" x14ac:dyDescent="0.2">
      <c r="C3872" s="119" t="s">
        <v>152</v>
      </c>
      <c r="D3872" s="206" t="s">
        <v>187</v>
      </c>
      <c r="E3872" s="140"/>
      <c r="F3872" s="220" t="s">
        <v>128</v>
      </c>
      <c r="G3872" s="220"/>
      <c r="H3872" s="220"/>
      <c r="I3872" s="161" t="s">
        <v>188</v>
      </c>
      <c r="J3872" s="240" t="s">
        <v>152</v>
      </c>
      <c r="K3872" s="220"/>
      <c r="L3872" s="220"/>
      <c r="M3872" s="220"/>
      <c r="N3872" s="220"/>
      <c r="O3872" s="220"/>
      <c r="P3872" s="221"/>
      <c r="Q3872" s="241" t="s">
        <v>110</v>
      </c>
      <c r="R3872" s="242"/>
      <c r="S3872" s="243"/>
      <c r="T3872" s="243"/>
      <c r="U3872" s="244">
        <v>0</v>
      </c>
      <c r="V3872" s="244">
        <v>0</v>
      </c>
      <c r="W3872" s="243">
        <v>0</v>
      </c>
      <c r="X3872" s="244">
        <v>0</v>
      </c>
      <c r="Y3872" s="243">
        <v>0</v>
      </c>
      <c r="Z3872" s="243">
        <v>0</v>
      </c>
      <c r="AA3872" s="243">
        <v>0</v>
      </c>
      <c r="AB3872" s="243">
        <v>0</v>
      </c>
      <c r="AC3872" s="243">
        <v>0</v>
      </c>
      <c r="AD3872" s="243">
        <v>0</v>
      </c>
      <c r="AE3872" s="243">
        <v>0</v>
      </c>
      <c r="AF3872" s="243">
        <v>0</v>
      </c>
      <c r="AG3872" s="243">
        <v>0</v>
      </c>
      <c r="AH3872" s="245">
        <v>0</v>
      </c>
      <c r="AI3872" s="245">
        <v>0</v>
      </c>
      <c r="AT3872" s="11"/>
      <c r="AU3872" s="88"/>
    </row>
    <row r="3873" spans="3:47" outlineLevel="2" x14ac:dyDescent="0.2">
      <c r="AT3873" s="11"/>
      <c r="AU3873" s="88"/>
    </row>
    <row r="3874" spans="3:47" x14ac:dyDescent="0.2">
      <c r="C3874" s="116" t="s">
        <v>165</v>
      </c>
      <c r="D3874" s="67" t="s">
        <v>656</v>
      </c>
      <c r="E3874" s="67"/>
      <c r="F3874" s="67"/>
      <c r="G3874" s="67"/>
      <c r="H3874" s="102"/>
      <c r="I3874" s="67"/>
      <c r="J3874" s="67"/>
      <c r="K3874" s="102"/>
      <c r="L3874" s="67"/>
      <c r="M3874" s="67"/>
      <c r="N3874" s="67"/>
      <c r="O3874" s="67"/>
      <c r="P3874" s="67"/>
      <c r="Q3874" s="117" t="s">
        <v>110</v>
      </c>
      <c r="R3874" s="118">
        <v>0</v>
      </c>
      <c r="S3874" s="118">
        <v>0</v>
      </c>
      <c r="T3874" s="118">
        <v>0</v>
      </c>
      <c r="U3874" s="118">
        <v>128.62427000000011</v>
      </c>
      <c r="V3874" s="118">
        <v>148.68965612000014</v>
      </c>
      <c r="W3874" s="118">
        <v>151.96082855464013</v>
      </c>
      <c r="X3874" s="118">
        <v>155.75984926850614</v>
      </c>
      <c r="Y3874" s="118">
        <v>159.49808565095029</v>
      </c>
      <c r="Z3874" s="118">
        <v>163.64503587787499</v>
      </c>
      <c r="AA3874" s="118">
        <v>166.91793659543248</v>
      </c>
      <c r="AB3874" s="118">
        <v>170.25629532734112</v>
      </c>
      <c r="AC3874" s="118">
        <v>173.66142123388795</v>
      </c>
      <c r="AD3874" s="118">
        <v>177.13464965856571</v>
      </c>
      <c r="AE3874" s="118">
        <v>180.67734265173704</v>
      </c>
      <c r="AF3874" s="118">
        <v>184.29088950477177</v>
      </c>
      <c r="AG3874" s="118">
        <v>187.9767072948672</v>
      </c>
      <c r="AH3874" s="118">
        <v>191.73624144076453</v>
      </c>
      <c r="AI3874" s="118">
        <v>195.57096626957983</v>
      </c>
      <c r="AT3874" s="11"/>
      <c r="AU3874" s="88"/>
    </row>
    <row r="3875" spans="3:47" s="11" customFormat="1" outlineLevel="1" x14ac:dyDescent="0.2">
      <c r="C3875" s="119" t="s">
        <v>165</v>
      </c>
      <c r="E3875" s="120" t="s">
        <v>174</v>
      </c>
      <c r="F3875" s="121"/>
      <c r="G3875" s="121"/>
      <c r="H3875" s="121"/>
      <c r="I3875" s="121"/>
      <c r="J3875" s="121"/>
      <c r="K3875" s="121"/>
      <c r="L3875" s="121"/>
      <c r="M3875" s="121"/>
      <c r="N3875" s="121"/>
      <c r="O3875" s="121"/>
      <c r="P3875" s="121"/>
      <c r="Q3875" s="122"/>
      <c r="R3875" s="123"/>
      <c r="S3875" s="123"/>
      <c r="T3875" s="123"/>
      <c r="U3875" s="123"/>
      <c r="V3875" s="123"/>
      <c r="W3875" s="123"/>
      <c r="X3875" s="123"/>
      <c r="Y3875" s="123"/>
      <c r="Z3875" s="123"/>
      <c r="AA3875" s="123"/>
      <c r="AB3875" s="123"/>
      <c r="AC3875" s="123"/>
      <c r="AD3875" s="123"/>
      <c r="AE3875" s="123"/>
      <c r="AF3875" s="123"/>
      <c r="AG3875" s="123"/>
      <c r="AH3875" s="123"/>
      <c r="AI3875" s="123"/>
      <c r="AU3875" s="88"/>
    </row>
    <row r="3876" spans="3:47" s="11" customFormat="1" outlineLevel="2" x14ac:dyDescent="0.2">
      <c r="C3876" s="119" t="s">
        <v>165</v>
      </c>
      <c r="E3876" s="124" t="s">
        <v>175</v>
      </c>
      <c r="U3876" s="25" t="s">
        <v>87</v>
      </c>
      <c r="V3876" s="25"/>
      <c r="W3876" s="25" t="s">
        <v>88</v>
      </c>
      <c r="X3876" s="25" t="s">
        <v>89</v>
      </c>
      <c r="AU3876" s="88"/>
    </row>
    <row r="3877" spans="3:47" s="11" customFormat="1" outlineLevel="2" x14ac:dyDescent="0.2">
      <c r="C3877" s="119" t="s">
        <v>165</v>
      </c>
      <c r="E3877" s="125"/>
      <c r="F3877" s="126" t="s">
        <v>209</v>
      </c>
      <c r="G3877" s="127"/>
      <c r="H3877" s="127"/>
      <c r="I3877" s="127"/>
      <c r="J3877" s="127"/>
      <c r="K3877" s="127"/>
      <c r="L3877" s="127"/>
      <c r="M3877" s="127"/>
      <c r="N3877" s="127"/>
      <c r="O3877" s="127"/>
      <c r="P3877" s="127"/>
      <c r="Q3877" s="128" t="s">
        <v>110</v>
      </c>
      <c r="R3877" s="129"/>
      <c r="S3877" s="130"/>
      <c r="T3877" s="130"/>
      <c r="U3877" s="131">
        <v>128.62427000000011</v>
      </c>
      <c r="V3877" s="131">
        <v>148.68965612000014</v>
      </c>
      <c r="W3877" s="132">
        <v>151.96082855464013</v>
      </c>
      <c r="X3877" s="131">
        <v>155.75984926850614</v>
      </c>
      <c r="Y3877" s="130">
        <v>159.49808565095029</v>
      </c>
      <c r="Z3877" s="130">
        <v>163.64503587787499</v>
      </c>
      <c r="AA3877" s="130">
        <v>166.91793659543248</v>
      </c>
      <c r="AB3877" s="130">
        <v>170.25629532734112</v>
      </c>
      <c r="AC3877" s="130">
        <v>173.66142123388795</v>
      </c>
      <c r="AD3877" s="130">
        <v>177.13464965856571</v>
      </c>
      <c r="AE3877" s="130">
        <v>180.67734265173704</v>
      </c>
      <c r="AF3877" s="130">
        <v>184.29088950477177</v>
      </c>
      <c r="AG3877" s="130">
        <v>187.9767072948672</v>
      </c>
      <c r="AH3877" s="133">
        <v>191.73624144076453</v>
      </c>
      <c r="AI3877" s="133">
        <v>195.57096626957983</v>
      </c>
      <c r="AK3877" s="91"/>
      <c r="AU3877" s="88"/>
    </row>
    <row r="3878" spans="3:47" s="11" customFormat="1" outlineLevel="2" x14ac:dyDescent="0.2">
      <c r="C3878" s="119" t="s">
        <v>165</v>
      </c>
      <c r="E3878" s="134"/>
      <c r="F3878" s="36" t="s">
        <v>31</v>
      </c>
      <c r="Q3878" s="135" t="s">
        <v>110</v>
      </c>
      <c r="R3878" s="136"/>
      <c r="S3878" s="88"/>
      <c r="T3878" s="88"/>
      <c r="U3878" s="137">
        <v>0</v>
      </c>
      <c r="V3878" s="137">
        <v>0</v>
      </c>
      <c r="W3878" s="138">
        <v>0</v>
      </c>
      <c r="X3878" s="137">
        <v>0</v>
      </c>
      <c r="Y3878" s="88">
        <v>0</v>
      </c>
      <c r="Z3878" s="88">
        <v>0</v>
      </c>
      <c r="AA3878" s="88">
        <v>0</v>
      </c>
      <c r="AB3878" s="88">
        <v>0</v>
      </c>
      <c r="AC3878" s="88">
        <v>0</v>
      </c>
      <c r="AD3878" s="88">
        <v>0</v>
      </c>
      <c r="AE3878" s="88">
        <v>0</v>
      </c>
      <c r="AF3878" s="88">
        <v>0</v>
      </c>
      <c r="AG3878" s="88">
        <v>0</v>
      </c>
      <c r="AH3878" s="139">
        <v>0</v>
      </c>
      <c r="AI3878" s="139">
        <v>0</v>
      </c>
      <c r="AU3878" s="88"/>
    </row>
    <row r="3879" spans="3:47" s="11" customFormat="1" outlineLevel="2" x14ac:dyDescent="0.2">
      <c r="C3879" s="119" t="s">
        <v>165</v>
      </c>
      <c r="E3879" s="134"/>
      <c r="F3879" s="36" t="s">
        <v>28</v>
      </c>
      <c r="Q3879" s="135" t="s">
        <v>110</v>
      </c>
      <c r="R3879" s="136"/>
      <c r="S3879" s="88"/>
      <c r="T3879" s="88"/>
      <c r="U3879" s="137">
        <v>0</v>
      </c>
      <c r="V3879" s="137">
        <v>0</v>
      </c>
      <c r="W3879" s="138">
        <v>0</v>
      </c>
      <c r="X3879" s="137">
        <v>0</v>
      </c>
      <c r="Y3879" s="88">
        <v>0</v>
      </c>
      <c r="Z3879" s="88">
        <v>0</v>
      </c>
      <c r="AA3879" s="88">
        <v>0</v>
      </c>
      <c r="AB3879" s="88">
        <v>0</v>
      </c>
      <c r="AC3879" s="88">
        <v>0</v>
      </c>
      <c r="AD3879" s="88">
        <v>0</v>
      </c>
      <c r="AE3879" s="88">
        <v>0</v>
      </c>
      <c r="AF3879" s="88">
        <v>0</v>
      </c>
      <c r="AG3879" s="88">
        <v>0</v>
      </c>
      <c r="AH3879" s="139">
        <v>0</v>
      </c>
      <c r="AI3879" s="139">
        <v>0</v>
      </c>
      <c r="AU3879" s="88"/>
    </row>
    <row r="3880" spans="3:47" s="11" customFormat="1" outlineLevel="2" x14ac:dyDescent="0.2">
      <c r="C3880" s="119" t="s">
        <v>165</v>
      </c>
      <c r="E3880" s="134"/>
      <c r="F3880" s="36" t="s">
        <v>210</v>
      </c>
      <c r="Q3880" s="135" t="s">
        <v>110</v>
      </c>
      <c r="R3880" s="136"/>
      <c r="S3880" s="88"/>
      <c r="T3880" s="88"/>
      <c r="U3880" s="137">
        <v>0</v>
      </c>
      <c r="V3880" s="137">
        <v>0</v>
      </c>
      <c r="W3880" s="138">
        <v>0</v>
      </c>
      <c r="X3880" s="137">
        <v>0</v>
      </c>
      <c r="Y3880" s="88">
        <v>0</v>
      </c>
      <c r="Z3880" s="88">
        <v>0</v>
      </c>
      <c r="AA3880" s="88">
        <v>0</v>
      </c>
      <c r="AB3880" s="88">
        <v>0</v>
      </c>
      <c r="AC3880" s="88">
        <v>0</v>
      </c>
      <c r="AD3880" s="88">
        <v>0</v>
      </c>
      <c r="AE3880" s="88">
        <v>0</v>
      </c>
      <c r="AF3880" s="88">
        <v>0</v>
      </c>
      <c r="AG3880" s="88">
        <v>0</v>
      </c>
      <c r="AH3880" s="139">
        <v>0</v>
      </c>
      <c r="AI3880" s="139">
        <v>0</v>
      </c>
      <c r="AU3880" s="88"/>
    </row>
    <row r="3881" spans="3:47" s="11" customFormat="1" outlineLevel="2" x14ac:dyDescent="0.2">
      <c r="C3881" s="119" t="s">
        <v>165</v>
      </c>
      <c r="E3881" s="134"/>
      <c r="F3881" s="36" t="s">
        <v>211</v>
      </c>
      <c r="Q3881" s="135" t="s">
        <v>110</v>
      </c>
      <c r="R3881" s="136"/>
      <c r="S3881" s="88"/>
      <c r="T3881" s="88"/>
      <c r="U3881" s="137">
        <v>0</v>
      </c>
      <c r="V3881" s="137">
        <v>0</v>
      </c>
      <c r="W3881" s="138">
        <v>0</v>
      </c>
      <c r="X3881" s="137">
        <v>0</v>
      </c>
      <c r="Y3881" s="88">
        <v>0</v>
      </c>
      <c r="Z3881" s="88">
        <v>0</v>
      </c>
      <c r="AA3881" s="88">
        <v>0</v>
      </c>
      <c r="AB3881" s="88">
        <v>0</v>
      </c>
      <c r="AC3881" s="88">
        <v>0</v>
      </c>
      <c r="AD3881" s="88">
        <v>0</v>
      </c>
      <c r="AE3881" s="88">
        <v>0</v>
      </c>
      <c r="AF3881" s="88">
        <v>0</v>
      </c>
      <c r="AG3881" s="88">
        <v>0</v>
      </c>
      <c r="AH3881" s="139">
        <v>0</v>
      </c>
      <c r="AI3881" s="139">
        <v>0</v>
      </c>
      <c r="AU3881" s="88"/>
    </row>
    <row r="3882" spans="3:47" s="11" customFormat="1" outlineLevel="2" x14ac:dyDescent="0.2">
      <c r="C3882" s="119" t="s">
        <v>165</v>
      </c>
      <c r="E3882" s="134"/>
      <c r="F3882" s="36" t="s">
        <v>212</v>
      </c>
      <c r="Q3882" s="135" t="s">
        <v>110</v>
      </c>
      <c r="R3882" s="136"/>
      <c r="S3882" s="88"/>
      <c r="T3882" s="88"/>
      <c r="U3882" s="137">
        <v>0</v>
      </c>
      <c r="V3882" s="137">
        <v>0</v>
      </c>
      <c r="W3882" s="138">
        <v>0</v>
      </c>
      <c r="X3882" s="137">
        <v>0</v>
      </c>
      <c r="Y3882" s="88">
        <v>0</v>
      </c>
      <c r="Z3882" s="88">
        <v>0</v>
      </c>
      <c r="AA3882" s="88">
        <v>0</v>
      </c>
      <c r="AB3882" s="88">
        <v>0</v>
      </c>
      <c r="AC3882" s="88">
        <v>0</v>
      </c>
      <c r="AD3882" s="88">
        <v>0</v>
      </c>
      <c r="AE3882" s="88">
        <v>0</v>
      </c>
      <c r="AF3882" s="88">
        <v>0</v>
      </c>
      <c r="AG3882" s="88">
        <v>0</v>
      </c>
      <c r="AH3882" s="139">
        <v>0</v>
      </c>
      <c r="AI3882" s="139">
        <v>0</v>
      </c>
      <c r="AU3882" s="88"/>
    </row>
    <row r="3883" spans="3:47" s="11" customFormat="1" outlineLevel="2" x14ac:dyDescent="0.2">
      <c r="C3883" s="119" t="s">
        <v>165</v>
      </c>
      <c r="E3883" s="134"/>
      <c r="F3883" s="36" t="s">
        <v>213</v>
      </c>
      <c r="Q3883" s="135" t="s">
        <v>110</v>
      </c>
      <c r="R3883" s="136"/>
      <c r="S3883" s="88"/>
      <c r="T3883" s="88"/>
      <c r="U3883" s="137">
        <v>0</v>
      </c>
      <c r="V3883" s="137">
        <v>0</v>
      </c>
      <c r="W3883" s="138">
        <v>0</v>
      </c>
      <c r="X3883" s="137">
        <v>0</v>
      </c>
      <c r="Y3883" s="88">
        <v>0</v>
      </c>
      <c r="Z3883" s="88">
        <v>0</v>
      </c>
      <c r="AA3883" s="88">
        <v>0</v>
      </c>
      <c r="AB3883" s="88">
        <v>0</v>
      </c>
      <c r="AC3883" s="88">
        <v>0</v>
      </c>
      <c r="AD3883" s="88">
        <v>0</v>
      </c>
      <c r="AE3883" s="88">
        <v>0</v>
      </c>
      <c r="AF3883" s="88">
        <v>0</v>
      </c>
      <c r="AG3883" s="88">
        <v>0</v>
      </c>
      <c r="AH3883" s="139">
        <v>0</v>
      </c>
      <c r="AI3883" s="139">
        <v>0</v>
      </c>
      <c r="AU3883" s="88"/>
    </row>
    <row r="3884" spans="3:47" s="11" customFormat="1" outlineLevel="2" x14ac:dyDescent="0.2">
      <c r="C3884" s="119" t="s">
        <v>165</v>
      </c>
      <c r="E3884" s="134"/>
      <c r="F3884" s="36" t="s">
        <v>214</v>
      </c>
      <c r="Q3884" s="135" t="s">
        <v>110</v>
      </c>
      <c r="R3884" s="136"/>
      <c r="S3884" s="88"/>
      <c r="T3884" s="88"/>
      <c r="U3884" s="137">
        <v>0</v>
      </c>
      <c r="V3884" s="137">
        <v>0</v>
      </c>
      <c r="W3884" s="138">
        <v>0</v>
      </c>
      <c r="X3884" s="137">
        <v>0</v>
      </c>
      <c r="Y3884" s="88">
        <v>0</v>
      </c>
      <c r="Z3884" s="88">
        <v>0</v>
      </c>
      <c r="AA3884" s="88">
        <v>0</v>
      </c>
      <c r="AB3884" s="88">
        <v>0</v>
      </c>
      <c r="AC3884" s="88">
        <v>0</v>
      </c>
      <c r="AD3884" s="88">
        <v>0</v>
      </c>
      <c r="AE3884" s="88">
        <v>0</v>
      </c>
      <c r="AF3884" s="88">
        <v>0</v>
      </c>
      <c r="AG3884" s="88">
        <v>0</v>
      </c>
      <c r="AH3884" s="139">
        <v>0</v>
      </c>
      <c r="AI3884" s="139">
        <v>0</v>
      </c>
      <c r="AU3884" s="88"/>
    </row>
    <row r="3885" spans="3:47" s="11" customFormat="1" outlineLevel="2" x14ac:dyDescent="0.2">
      <c r="C3885" s="119" t="s">
        <v>165</v>
      </c>
      <c r="E3885" s="134"/>
      <c r="F3885" s="36" t="s">
        <v>215</v>
      </c>
      <c r="Q3885" s="135" t="s">
        <v>110</v>
      </c>
      <c r="R3885" s="136"/>
      <c r="S3885" s="88"/>
      <c r="T3885" s="88"/>
      <c r="U3885" s="137">
        <v>0</v>
      </c>
      <c r="V3885" s="137">
        <v>0</v>
      </c>
      <c r="W3885" s="138">
        <v>0</v>
      </c>
      <c r="X3885" s="137">
        <v>0</v>
      </c>
      <c r="Y3885" s="88">
        <v>0</v>
      </c>
      <c r="Z3885" s="88">
        <v>0</v>
      </c>
      <c r="AA3885" s="88">
        <v>0</v>
      </c>
      <c r="AB3885" s="88">
        <v>0</v>
      </c>
      <c r="AC3885" s="88">
        <v>0</v>
      </c>
      <c r="AD3885" s="88">
        <v>0</v>
      </c>
      <c r="AE3885" s="88">
        <v>0</v>
      </c>
      <c r="AF3885" s="88">
        <v>0</v>
      </c>
      <c r="AG3885" s="88">
        <v>0</v>
      </c>
      <c r="AH3885" s="139">
        <v>0</v>
      </c>
      <c r="AI3885" s="139">
        <v>0</v>
      </c>
      <c r="AU3885" s="88"/>
    </row>
    <row r="3886" spans="3:47" s="11" customFormat="1" outlineLevel="2" x14ac:dyDescent="0.2">
      <c r="C3886" s="119" t="s">
        <v>165</v>
      </c>
      <c r="E3886" s="134"/>
      <c r="F3886" s="36" t="s">
        <v>216</v>
      </c>
      <c r="Q3886" s="135" t="s">
        <v>110</v>
      </c>
      <c r="R3886" s="136"/>
      <c r="S3886" s="88"/>
      <c r="T3886" s="88"/>
      <c r="U3886" s="137">
        <v>0</v>
      </c>
      <c r="V3886" s="137">
        <v>0</v>
      </c>
      <c r="W3886" s="138">
        <v>0</v>
      </c>
      <c r="X3886" s="137">
        <v>0</v>
      </c>
      <c r="Y3886" s="88">
        <v>0</v>
      </c>
      <c r="Z3886" s="88">
        <v>0</v>
      </c>
      <c r="AA3886" s="88">
        <v>0</v>
      </c>
      <c r="AB3886" s="88">
        <v>0</v>
      </c>
      <c r="AC3886" s="88">
        <v>0</v>
      </c>
      <c r="AD3886" s="88">
        <v>0</v>
      </c>
      <c r="AE3886" s="88">
        <v>0</v>
      </c>
      <c r="AF3886" s="88">
        <v>0</v>
      </c>
      <c r="AG3886" s="88">
        <v>0</v>
      </c>
      <c r="AH3886" s="139">
        <v>0</v>
      </c>
      <c r="AI3886" s="139">
        <v>0</v>
      </c>
      <c r="AU3886" s="88"/>
    </row>
    <row r="3887" spans="3:47" s="11" customFormat="1" outlineLevel="2" x14ac:dyDescent="0.2">
      <c r="C3887" s="119" t="s">
        <v>165</v>
      </c>
      <c r="E3887" s="134"/>
      <c r="F3887" s="36" t="s">
        <v>33</v>
      </c>
      <c r="Q3887" s="135" t="s">
        <v>110</v>
      </c>
      <c r="R3887" s="136"/>
      <c r="S3887" s="88"/>
      <c r="T3887" s="88"/>
      <c r="U3887" s="137">
        <v>0</v>
      </c>
      <c r="V3887" s="137">
        <v>0</v>
      </c>
      <c r="W3887" s="138">
        <v>0</v>
      </c>
      <c r="X3887" s="137">
        <v>0</v>
      </c>
      <c r="Y3887" s="88">
        <v>0</v>
      </c>
      <c r="Z3887" s="88">
        <v>0</v>
      </c>
      <c r="AA3887" s="88">
        <v>0</v>
      </c>
      <c r="AB3887" s="88">
        <v>0</v>
      </c>
      <c r="AC3887" s="88">
        <v>0</v>
      </c>
      <c r="AD3887" s="88">
        <v>0</v>
      </c>
      <c r="AE3887" s="88">
        <v>0</v>
      </c>
      <c r="AF3887" s="88">
        <v>0</v>
      </c>
      <c r="AG3887" s="88">
        <v>0</v>
      </c>
      <c r="AH3887" s="139">
        <v>0</v>
      </c>
      <c r="AI3887" s="139">
        <v>0</v>
      </c>
      <c r="AU3887" s="88"/>
    </row>
    <row r="3888" spans="3:47" s="11" customFormat="1" outlineLevel="2" x14ac:dyDescent="0.2">
      <c r="C3888" s="119" t="s">
        <v>165</v>
      </c>
      <c r="E3888" s="134"/>
      <c r="F3888" s="36" t="s">
        <v>34</v>
      </c>
      <c r="Q3888" s="135" t="s">
        <v>110</v>
      </c>
      <c r="R3888" s="136"/>
      <c r="S3888" s="88"/>
      <c r="T3888" s="88"/>
      <c r="U3888" s="137">
        <v>0</v>
      </c>
      <c r="V3888" s="137">
        <v>0</v>
      </c>
      <c r="W3888" s="138">
        <v>0</v>
      </c>
      <c r="X3888" s="137">
        <v>0</v>
      </c>
      <c r="Y3888" s="88">
        <v>0</v>
      </c>
      <c r="Z3888" s="88">
        <v>0</v>
      </c>
      <c r="AA3888" s="88">
        <v>0</v>
      </c>
      <c r="AB3888" s="88">
        <v>0</v>
      </c>
      <c r="AC3888" s="88">
        <v>0</v>
      </c>
      <c r="AD3888" s="88">
        <v>0</v>
      </c>
      <c r="AE3888" s="88">
        <v>0</v>
      </c>
      <c r="AF3888" s="88">
        <v>0</v>
      </c>
      <c r="AG3888" s="88">
        <v>0</v>
      </c>
      <c r="AH3888" s="139">
        <v>0</v>
      </c>
      <c r="AI3888" s="139">
        <v>0</v>
      </c>
      <c r="AU3888" s="88"/>
    </row>
    <row r="3889" spans="3:47" s="11" customFormat="1" outlineLevel="2" x14ac:dyDescent="0.2">
      <c r="C3889" s="119" t="s">
        <v>165</v>
      </c>
      <c r="E3889" s="134"/>
      <c r="F3889" s="36" t="s">
        <v>217</v>
      </c>
      <c r="Q3889" s="135" t="s">
        <v>110</v>
      </c>
      <c r="R3889" s="136"/>
      <c r="S3889" s="88"/>
      <c r="T3889" s="88"/>
      <c r="U3889" s="137">
        <v>0</v>
      </c>
      <c r="V3889" s="137">
        <v>0</v>
      </c>
      <c r="W3889" s="138">
        <v>0</v>
      </c>
      <c r="X3889" s="137">
        <v>0</v>
      </c>
      <c r="Y3889" s="88">
        <v>0</v>
      </c>
      <c r="Z3889" s="88">
        <v>0</v>
      </c>
      <c r="AA3889" s="88">
        <v>0</v>
      </c>
      <c r="AB3889" s="88">
        <v>0</v>
      </c>
      <c r="AC3889" s="88">
        <v>0</v>
      </c>
      <c r="AD3889" s="88">
        <v>0</v>
      </c>
      <c r="AE3889" s="88">
        <v>0</v>
      </c>
      <c r="AF3889" s="88">
        <v>0</v>
      </c>
      <c r="AG3889" s="88">
        <v>0</v>
      </c>
      <c r="AH3889" s="139">
        <v>0</v>
      </c>
      <c r="AI3889" s="139">
        <v>0</v>
      </c>
      <c r="AU3889" s="88"/>
    </row>
    <row r="3890" spans="3:47" s="11" customFormat="1" outlineLevel="2" x14ac:dyDescent="0.2">
      <c r="C3890" s="119" t="s">
        <v>165</v>
      </c>
      <c r="E3890" s="134"/>
      <c r="F3890" s="36" t="s">
        <v>152</v>
      </c>
      <c r="Q3890" s="135" t="s">
        <v>110</v>
      </c>
      <c r="R3890" s="136"/>
      <c r="S3890" s="88"/>
      <c r="T3890" s="88"/>
      <c r="U3890" s="137">
        <v>0</v>
      </c>
      <c r="V3890" s="137">
        <v>0</v>
      </c>
      <c r="W3890" s="138">
        <v>0</v>
      </c>
      <c r="X3890" s="137">
        <v>0</v>
      </c>
      <c r="Y3890" s="88">
        <v>0</v>
      </c>
      <c r="Z3890" s="88">
        <v>0</v>
      </c>
      <c r="AA3890" s="88">
        <v>0</v>
      </c>
      <c r="AB3890" s="88">
        <v>0</v>
      </c>
      <c r="AC3890" s="88">
        <v>0</v>
      </c>
      <c r="AD3890" s="88">
        <v>0</v>
      </c>
      <c r="AE3890" s="88">
        <v>0</v>
      </c>
      <c r="AF3890" s="88">
        <v>0</v>
      </c>
      <c r="AG3890" s="88">
        <v>0</v>
      </c>
      <c r="AH3890" s="139">
        <v>0</v>
      </c>
      <c r="AI3890" s="139">
        <v>0</v>
      </c>
      <c r="AU3890" s="88"/>
    </row>
    <row r="3891" spans="3:47" s="11" customFormat="1" outlineLevel="2" x14ac:dyDescent="0.2">
      <c r="C3891" s="119" t="s">
        <v>165</v>
      </c>
      <c r="E3891" s="140"/>
      <c r="F3891" s="141" t="s">
        <v>152</v>
      </c>
      <c r="G3891" s="142"/>
      <c r="H3891" s="142"/>
      <c r="I3891" s="142"/>
      <c r="J3891" s="142"/>
      <c r="K3891" s="142"/>
      <c r="L3891" s="142"/>
      <c r="M3891" s="142"/>
      <c r="N3891" s="142"/>
      <c r="O3891" s="142"/>
      <c r="P3891" s="142"/>
      <c r="Q3891" s="143" t="s">
        <v>110</v>
      </c>
      <c r="R3891" s="144"/>
      <c r="S3891" s="145"/>
      <c r="T3891" s="145"/>
      <c r="U3891" s="146">
        <v>0</v>
      </c>
      <c r="V3891" s="146">
        <v>0</v>
      </c>
      <c r="W3891" s="147">
        <v>0</v>
      </c>
      <c r="X3891" s="146">
        <v>0</v>
      </c>
      <c r="Y3891" s="145">
        <v>0</v>
      </c>
      <c r="Z3891" s="145">
        <v>0</v>
      </c>
      <c r="AA3891" s="145">
        <v>0</v>
      </c>
      <c r="AB3891" s="145">
        <v>0</v>
      </c>
      <c r="AC3891" s="145">
        <v>0</v>
      </c>
      <c r="AD3891" s="145">
        <v>0</v>
      </c>
      <c r="AE3891" s="145">
        <v>0</v>
      </c>
      <c r="AF3891" s="145">
        <v>0</v>
      </c>
      <c r="AG3891" s="145">
        <v>0</v>
      </c>
      <c r="AH3891" s="148">
        <v>0</v>
      </c>
      <c r="AI3891" s="148">
        <v>0</v>
      </c>
      <c r="AU3891" s="88"/>
    </row>
    <row r="3892" spans="3:47" s="11" customFormat="1" outlineLevel="2" x14ac:dyDescent="0.2">
      <c r="C3892" s="119" t="s">
        <v>165</v>
      </c>
      <c r="F3892" s="149"/>
      <c r="G3892" s="149"/>
      <c r="H3892" s="149"/>
      <c r="I3892" s="149"/>
      <c r="J3892" s="149"/>
      <c r="K3892" s="149"/>
      <c r="L3892" s="149"/>
      <c r="M3892" s="149"/>
      <c r="N3892" s="149"/>
      <c r="O3892" s="149"/>
      <c r="P3892" s="149" t="s">
        <v>175</v>
      </c>
      <c r="Q3892" s="16" t="s">
        <v>110</v>
      </c>
      <c r="R3892" s="150"/>
      <c r="S3892" s="150"/>
      <c r="T3892" s="150"/>
      <c r="U3892" s="150">
        <v>128.62427000000011</v>
      </c>
      <c r="V3892" s="150">
        <v>148.68965612000014</v>
      </c>
      <c r="W3892" s="150">
        <v>151.96082855464013</v>
      </c>
      <c r="X3892" s="150">
        <v>155.75984926850614</v>
      </c>
      <c r="Y3892" s="150">
        <v>159.49808565095029</v>
      </c>
      <c r="Z3892" s="150">
        <v>163.64503587787499</v>
      </c>
      <c r="AA3892" s="150">
        <v>166.91793659543248</v>
      </c>
      <c r="AB3892" s="150">
        <v>170.25629532734112</v>
      </c>
      <c r="AC3892" s="150">
        <v>173.66142123388795</v>
      </c>
      <c r="AD3892" s="150">
        <v>177.13464965856571</v>
      </c>
      <c r="AE3892" s="150">
        <v>180.67734265173704</v>
      </c>
      <c r="AF3892" s="150">
        <v>184.29088950477177</v>
      </c>
      <c r="AG3892" s="150">
        <v>187.9767072948672</v>
      </c>
      <c r="AH3892" s="150">
        <v>191.73624144076453</v>
      </c>
      <c r="AI3892" s="150">
        <v>195.57096626957983</v>
      </c>
      <c r="AU3892" s="88"/>
    </row>
    <row r="3893" spans="3:47" s="11" customFormat="1" outlineLevel="2" x14ac:dyDescent="0.2">
      <c r="C3893" s="119" t="s">
        <v>165</v>
      </c>
      <c r="E3893" s="124" t="s">
        <v>176</v>
      </c>
      <c r="AU3893" s="88"/>
    </row>
    <row r="3894" spans="3:47" s="11" customFormat="1" outlineLevel="2" x14ac:dyDescent="0.2">
      <c r="C3894" s="119" t="s">
        <v>165</v>
      </c>
      <c r="E3894" s="151" t="s">
        <v>209</v>
      </c>
      <c r="F3894" s="127"/>
      <c r="G3894" s="127"/>
      <c r="H3894" s="127"/>
      <c r="I3894" s="127"/>
      <c r="J3894" s="127"/>
      <c r="K3894" s="127"/>
      <c r="L3894" s="127"/>
      <c r="M3894" s="127"/>
      <c r="N3894" s="127"/>
      <c r="O3894" s="127"/>
      <c r="P3894" s="152"/>
      <c r="Q3894" s="128" t="s">
        <v>110</v>
      </c>
      <c r="R3894" s="129"/>
      <c r="S3894" s="130"/>
      <c r="T3894" s="130"/>
      <c r="U3894" s="131">
        <v>0</v>
      </c>
      <c r="V3894" s="131">
        <v>0</v>
      </c>
      <c r="W3894" s="132">
        <v>0</v>
      </c>
      <c r="X3894" s="131">
        <v>0</v>
      </c>
      <c r="Y3894" s="130">
        <v>0</v>
      </c>
      <c r="Z3894" s="130">
        <v>0</v>
      </c>
      <c r="AA3894" s="130">
        <v>0</v>
      </c>
      <c r="AB3894" s="130">
        <v>0</v>
      </c>
      <c r="AC3894" s="130">
        <v>0</v>
      </c>
      <c r="AD3894" s="130">
        <v>0</v>
      </c>
      <c r="AE3894" s="130">
        <v>0</v>
      </c>
      <c r="AF3894" s="130">
        <v>0</v>
      </c>
      <c r="AG3894" s="130">
        <v>0</v>
      </c>
      <c r="AH3894" s="133">
        <v>0</v>
      </c>
      <c r="AI3894" s="133">
        <v>0</v>
      </c>
      <c r="AU3894" s="88"/>
    </row>
    <row r="3895" spans="3:47" s="11" customFormat="1" outlineLevel="2" x14ac:dyDescent="0.2">
      <c r="C3895" s="119" t="s">
        <v>165</v>
      </c>
      <c r="E3895" s="153" t="s">
        <v>31</v>
      </c>
      <c r="P3895" s="149"/>
      <c r="Q3895" s="135" t="s">
        <v>110</v>
      </c>
      <c r="R3895" s="136"/>
      <c r="S3895" s="88"/>
      <c r="T3895" s="88"/>
      <c r="U3895" s="137">
        <v>0</v>
      </c>
      <c r="V3895" s="137">
        <v>0</v>
      </c>
      <c r="W3895" s="138">
        <v>0</v>
      </c>
      <c r="X3895" s="137">
        <v>0</v>
      </c>
      <c r="Y3895" s="88">
        <v>0</v>
      </c>
      <c r="Z3895" s="88">
        <v>0</v>
      </c>
      <c r="AA3895" s="88">
        <v>0</v>
      </c>
      <c r="AB3895" s="88">
        <v>0</v>
      </c>
      <c r="AC3895" s="88">
        <v>0</v>
      </c>
      <c r="AD3895" s="88">
        <v>0</v>
      </c>
      <c r="AE3895" s="88">
        <v>0</v>
      </c>
      <c r="AF3895" s="88">
        <v>0</v>
      </c>
      <c r="AG3895" s="88">
        <v>0</v>
      </c>
      <c r="AH3895" s="139">
        <v>0</v>
      </c>
      <c r="AI3895" s="139">
        <v>0</v>
      </c>
      <c r="AU3895" s="88"/>
    </row>
    <row r="3896" spans="3:47" s="11" customFormat="1" outlineLevel="2" x14ac:dyDescent="0.2">
      <c r="C3896" s="119" t="s">
        <v>165</v>
      </c>
      <c r="E3896" s="153" t="s">
        <v>28</v>
      </c>
      <c r="P3896" s="149"/>
      <c r="Q3896" s="135" t="s">
        <v>110</v>
      </c>
      <c r="R3896" s="136"/>
      <c r="S3896" s="88"/>
      <c r="T3896" s="88"/>
      <c r="U3896" s="137">
        <v>0</v>
      </c>
      <c r="V3896" s="137">
        <v>0</v>
      </c>
      <c r="W3896" s="138">
        <v>0</v>
      </c>
      <c r="X3896" s="137">
        <v>0</v>
      </c>
      <c r="Y3896" s="88">
        <v>0</v>
      </c>
      <c r="Z3896" s="88">
        <v>0</v>
      </c>
      <c r="AA3896" s="88">
        <v>0</v>
      </c>
      <c r="AB3896" s="88">
        <v>0</v>
      </c>
      <c r="AC3896" s="88">
        <v>0</v>
      </c>
      <c r="AD3896" s="88">
        <v>0</v>
      </c>
      <c r="AE3896" s="88">
        <v>0</v>
      </c>
      <c r="AF3896" s="88">
        <v>0</v>
      </c>
      <c r="AG3896" s="88">
        <v>0</v>
      </c>
      <c r="AH3896" s="139">
        <v>0</v>
      </c>
      <c r="AI3896" s="139">
        <v>0</v>
      </c>
      <c r="AU3896" s="88"/>
    </row>
    <row r="3897" spans="3:47" s="11" customFormat="1" outlineLevel="2" x14ac:dyDescent="0.2">
      <c r="C3897" s="119" t="s">
        <v>165</v>
      </c>
      <c r="E3897" s="153" t="s">
        <v>210</v>
      </c>
      <c r="P3897" s="149"/>
      <c r="Q3897" s="135" t="s">
        <v>110</v>
      </c>
      <c r="R3897" s="136"/>
      <c r="S3897" s="88"/>
      <c r="T3897" s="88"/>
      <c r="U3897" s="137">
        <v>0</v>
      </c>
      <c r="V3897" s="137">
        <v>0</v>
      </c>
      <c r="W3897" s="138">
        <v>0</v>
      </c>
      <c r="X3897" s="137">
        <v>0</v>
      </c>
      <c r="Y3897" s="88">
        <v>0</v>
      </c>
      <c r="Z3897" s="88">
        <v>0</v>
      </c>
      <c r="AA3897" s="88">
        <v>0</v>
      </c>
      <c r="AB3897" s="88">
        <v>0</v>
      </c>
      <c r="AC3897" s="88">
        <v>0</v>
      </c>
      <c r="AD3897" s="88">
        <v>0</v>
      </c>
      <c r="AE3897" s="88">
        <v>0</v>
      </c>
      <c r="AF3897" s="88">
        <v>0</v>
      </c>
      <c r="AG3897" s="88">
        <v>0</v>
      </c>
      <c r="AH3897" s="139">
        <v>0</v>
      </c>
      <c r="AI3897" s="139">
        <v>0</v>
      </c>
      <c r="AU3897" s="88"/>
    </row>
    <row r="3898" spans="3:47" s="11" customFormat="1" outlineLevel="2" x14ac:dyDescent="0.2">
      <c r="C3898" s="119" t="s">
        <v>165</v>
      </c>
      <c r="E3898" s="153" t="s">
        <v>211</v>
      </c>
      <c r="P3898" s="149"/>
      <c r="Q3898" s="135" t="s">
        <v>110</v>
      </c>
      <c r="R3898" s="136"/>
      <c r="S3898" s="88"/>
      <c r="T3898" s="88"/>
      <c r="U3898" s="137">
        <v>0</v>
      </c>
      <c r="V3898" s="137">
        <v>0</v>
      </c>
      <c r="W3898" s="138">
        <v>0</v>
      </c>
      <c r="X3898" s="137">
        <v>0</v>
      </c>
      <c r="Y3898" s="88">
        <v>0</v>
      </c>
      <c r="Z3898" s="88">
        <v>0</v>
      </c>
      <c r="AA3898" s="88">
        <v>0</v>
      </c>
      <c r="AB3898" s="88">
        <v>0</v>
      </c>
      <c r="AC3898" s="88">
        <v>0</v>
      </c>
      <c r="AD3898" s="88">
        <v>0</v>
      </c>
      <c r="AE3898" s="88">
        <v>0</v>
      </c>
      <c r="AF3898" s="88">
        <v>0</v>
      </c>
      <c r="AG3898" s="88">
        <v>0</v>
      </c>
      <c r="AH3898" s="139">
        <v>0</v>
      </c>
      <c r="AI3898" s="139">
        <v>0</v>
      </c>
      <c r="AU3898" s="88"/>
    </row>
    <row r="3899" spans="3:47" s="11" customFormat="1" outlineLevel="2" x14ac:dyDescent="0.2">
      <c r="C3899" s="119" t="s">
        <v>165</v>
      </c>
      <c r="E3899" s="153" t="s">
        <v>212</v>
      </c>
      <c r="P3899" s="149"/>
      <c r="Q3899" s="135" t="s">
        <v>110</v>
      </c>
      <c r="R3899" s="136"/>
      <c r="S3899" s="88"/>
      <c r="T3899" s="88"/>
      <c r="U3899" s="137">
        <v>0</v>
      </c>
      <c r="V3899" s="137">
        <v>0</v>
      </c>
      <c r="W3899" s="138">
        <v>0</v>
      </c>
      <c r="X3899" s="137">
        <v>0</v>
      </c>
      <c r="Y3899" s="88">
        <v>0</v>
      </c>
      <c r="Z3899" s="88">
        <v>0</v>
      </c>
      <c r="AA3899" s="88">
        <v>0</v>
      </c>
      <c r="AB3899" s="88">
        <v>0</v>
      </c>
      <c r="AC3899" s="88">
        <v>0</v>
      </c>
      <c r="AD3899" s="88">
        <v>0</v>
      </c>
      <c r="AE3899" s="88">
        <v>0</v>
      </c>
      <c r="AF3899" s="88">
        <v>0</v>
      </c>
      <c r="AG3899" s="88">
        <v>0</v>
      </c>
      <c r="AH3899" s="139">
        <v>0</v>
      </c>
      <c r="AI3899" s="139">
        <v>0</v>
      </c>
      <c r="AU3899" s="88"/>
    </row>
    <row r="3900" spans="3:47" s="11" customFormat="1" outlineLevel="2" x14ac:dyDescent="0.2">
      <c r="C3900" s="119" t="s">
        <v>165</v>
      </c>
      <c r="E3900" s="153" t="s">
        <v>213</v>
      </c>
      <c r="P3900" s="149"/>
      <c r="Q3900" s="135" t="s">
        <v>110</v>
      </c>
      <c r="R3900" s="136"/>
      <c r="S3900" s="88"/>
      <c r="T3900" s="88"/>
      <c r="U3900" s="137">
        <v>0</v>
      </c>
      <c r="V3900" s="137">
        <v>0</v>
      </c>
      <c r="W3900" s="138">
        <v>0</v>
      </c>
      <c r="X3900" s="137">
        <v>0</v>
      </c>
      <c r="Y3900" s="88">
        <v>0</v>
      </c>
      <c r="Z3900" s="88">
        <v>0</v>
      </c>
      <c r="AA3900" s="88">
        <v>0</v>
      </c>
      <c r="AB3900" s="88">
        <v>0</v>
      </c>
      <c r="AC3900" s="88">
        <v>0</v>
      </c>
      <c r="AD3900" s="88">
        <v>0</v>
      </c>
      <c r="AE3900" s="88">
        <v>0</v>
      </c>
      <c r="AF3900" s="88">
        <v>0</v>
      </c>
      <c r="AG3900" s="88">
        <v>0</v>
      </c>
      <c r="AH3900" s="139">
        <v>0</v>
      </c>
      <c r="AI3900" s="139">
        <v>0</v>
      </c>
      <c r="AU3900" s="88"/>
    </row>
    <row r="3901" spans="3:47" s="11" customFormat="1" outlineLevel="2" x14ac:dyDescent="0.2">
      <c r="C3901" s="119" t="s">
        <v>165</v>
      </c>
      <c r="E3901" s="153" t="s">
        <v>214</v>
      </c>
      <c r="P3901" s="149"/>
      <c r="Q3901" s="135" t="s">
        <v>110</v>
      </c>
      <c r="R3901" s="136"/>
      <c r="S3901" s="88"/>
      <c r="T3901" s="88"/>
      <c r="U3901" s="137">
        <v>0</v>
      </c>
      <c r="V3901" s="137">
        <v>0</v>
      </c>
      <c r="W3901" s="138">
        <v>0</v>
      </c>
      <c r="X3901" s="137">
        <v>0</v>
      </c>
      <c r="Y3901" s="88">
        <v>0</v>
      </c>
      <c r="Z3901" s="88">
        <v>0</v>
      </c>
      <c r="AA3901" s="88">
        <v>0</v>
      </c>
      <c r="AB3901" s="88">
        <v>0</v>
      </c>
      <c r="AC3901" s="88">
        <v>0</v>
      </c>
      <c r="AD3901" s="88">
        <v>0</v>
      </c>
      <c r="AE3901" s="88">
        <v>0</v>
      </c>
      <c r="AF3901" s="88">
        <v>0</v>
      </c>
      <c r="AG3901" s="88">
        <v>0</v>
      </c>
      <c r="AH3901" s="139">
        <v>0</v>
      </c>
      <c r="AI3901" s="139">
        <v>0</v>
      </c>
      <c r="AU3901" s="88"/>
    </row>
    <row r="3902" spans="3:47" s="11" customFormat="1" outlineLevel="2" x14ac:dyDescent="0.2">
      <c r="C3902" s="119" t="s">
        <v>165</v>
      </c>
      <c r="E3902" s="153" t="s">
        <v>215</v>
      </c>
      <c r="P3902" s="149"/>
      <c r="Q3902" s="135" t="s">
        <v>110</v>
      </c>
      <c r="R3902" s="136"/>
      <c r="S3902" s="88"/>
      <c r="T3902" s="88"/>
      <c r="U3902" s="137">
        <v>0</v>
      </c>
      <c r="V3902" s="137">
        <v>0</v>
      </c>
      <c r="W3902" s="138">
        <v>0</v>
      </c>
      <c r="X3902" s="137">
        <v>0</v>
      </c>
      <c r="Y3902" s="88">
        <v>0</v>
      </c>
      <c r="Z3902" s="88">
        <v>0</v>
      </c>
      <c r="AA3902" s="88">
        <v>0</v>
      </c>
      <c r="AB3902" s="88">
        <v>0</v>
      </c>
      <c r="AC3902" s="88">
        <v>0</v>
      </c>
      <c r="AD3902" s="88">
        <v>0</v>
      </c>
      <c r="AE3902" s="88">
        <v>0</v>
      </c>
      <c r="AF3902" s="88">
        <v>0</v>
      </c>
      <c r="AG3902" s="88">
        <v>0</v>
      </c>
      <c r="AH3902" s="139">
        <v>0</v>
      </c>
      <c r="AI3902" s="139">
        <v>0</v>
      </c>
      <c r="AU3902" s="88"/>
    </row>
    <row r="3903" spans="3:47" s="11" customFormat="1" outlineLevel="2" x14ac:dyDescent="0.2">
      <c r="C3903" s="119" t="s">
        <v>165</v>
      </c>
      <c r="E3903" s="153" t="s">
        <v>216</v>
      </c>
      <c r="P3903" s="149"/>
      <c r="Q3903" s="135" t="s">
        <v>110</v>
      </c>
      <c r="R3903" s="136"/>
      <c r="S3903" s="88"/>
      <c r="T3903" s="88"/>
      <c r="U3903" s="137">
        <v>0</v>
      </c>
      <c r="V3903" s="137">
        <v>0</v>
      </c>
      <c r="W3903" s="138">
        <v>0</v>
      </c>
      <c r="X3903" s="137">
        <v>0</v>
      </c>
      <c r="Y3903" s="88">
        <v>0</v>
      </c>
      <c r="Z3903" s="88">
        <v>0</v>
      </c>
      <c r="AA3903" s="88">
        <v>0</v>
      </c>
      <c r="AB3903" s="88">
        <v>0</v>
      </c>
      <c r="AC3903" s="88">
        <v>0</v>
      </c>
      <c r="AD3903" s="88">
        <v>0</v>
      </c>
      <c r="AE3903" s="88">
        <v>0</v>
      </c>
      <c r="AF3903" s="88">
        <v>0</v>
      </c>
      <c r="AG3903" s="88">
        <v>0</v>
      </c>
      <c r="AH3903" s="139">
        <v>0</v>
      </c>
      <c r="AI3903" s="139">
        <v>0</v>
      </c>
      <c r="AU3903" s="88"/>
    </row>
    <row r="3904" spans="3:47" s="11" customFormat="1" outlineLevel="2" x14ac:dyDescent="0.2">
      <c r="C3904" s="119" t="s">
        <v>165</v>
      </c>
      <c r="E3904" s="153" t="s">
        <v>33</v>
      </c>
      <c r="P3904" s="149"/>
      <c r="Q3904" s="135" t="s">
        <v>110</v>
      </c>
      <c r="R3904" s="136"/>
      <c r="S3904" s="88"/>
      <c r="T3904" s="88"/>
      <c r="U3904" s="137">
        <v>0</v>
      </c>
      <c r="V3904" s="137">
        <v>0</v>
      </c>
      <c r="W3904" s="138">
        <v>0</v>
      </c>
      <c r="X3904" s="137">
        <v>0</v>
      </c>
      <c r="Y3904" s="88">
        <v>0</v>
      </c>
      <c r="Z3904" s="88">
        <v>0</v>
      </c>
      <c r="AA3904" s="88">
        <v>0</v>
      </c>
      <c r="AB3904" s="88">
        <v>0</v>
      </c>
      <c r="AC3904" s="88">
        <v>0</v>
      </c>
      <c r="AD3904" s="88">
        <v>0</v>
      </c>
      <c r="AE3904" s="88">
        <v>0</v>
      </c>
      <c r="AF3904" s="88">
        <v>0</v>
      </c>
      <c r="AG3904" s="88">
        <v>0</v>
      </c>
      <c r="AH3904" s="139">
        <v>0</v>
      </c>
      <c r="AI3904" s="139">
        <v>0</v>
      </c>
      <c r="AU3904" s="88"/>
    </row>
    <row r="3905" spans="3:47" s="11" customFormat="1" outlineLevel="2" x14ac:dyDescent="0.2">
      <c r="C3905" s="119" t="s">
        <v>165</v>
      </c>
      <c r="E3905" s="153" t="s">
        <v>34</v>
      </c>
      <c r="P3905" s="149"/>
      <c r="Q3905" s="135" t="s">
        <v>110</v>
      </c>
      <c r="R3905" s="136"/>
      <c r="S3905" s="88"/>
      <c r="T3905" s="88"/>
      <c r="U3905" s="137">
        <v>0</v>
      </c>
      <c r="V3905" s="137">
        <v>0</v>
      </c>
      <c r="W3905" s="138">
        <v>0</v>
      </c>
      <c r="X3905" s="137">
        <v>0</v>
      </c>
      <c r="Y3905" s="88">
        <v>0</v>
      </c>
      <c r="Z3905" s="88">
        <v>0</v>
      </c>
      <c r="AA3905" s="88">
        <v>0</v>
      </c>
      <c r="AB3905" s="88">
        <v>0</v>
      </c>
      <c r="AC3905" s="88">
        <v>0</v>
      </c>
      <c r="AD3905" s="88">
        <v>0</v>
      </c>
      <c r="AE3905" s="88">
        <v>0</v>
      </c>
      <c r="AF3905" s="88">
        <v>0</v>
      </c>
      <c r="AG3905" s="88">
        <v>0</v>
      </c>
      <c r="AH3905" s="139">
        <v>0</v>
      </c>
      <c r="AI3905" s="139">
        <v>0</v>
      </c>
      <c r="AU3905" s="88"/>
    </row>
    <row r="3906" spans="3:47" s="11" customFormat="1" outlineLevel="2" x14ac:dyDescent="0.2">
      <c r="C3906" s="119" t="s">
        <v>165</v>
      </c>
      <c r="E3906" s="153" t="s">
        <v>217</v>
      </c>
      <c r="P3906" s="149"/>
      <c r="Q3906" s="135" t="s">
        <v>110</v>
      </c>
      <c r="R3906" s="136"/>
      <c r="S3906" s="88"/>
      <c r="T3906" s="88"/>
      <c r="U3906" s="137">
        <v>0</v>
      </c>
      <c r="V3906" s="137">
        <v>0</v>
      </c>
      <c r="W3906" s="138">
        <v>0</v>
      </c>
      <c r="X3906" s="137">
        <v>0</v>
      </c>
      <c r="Y3906" s="88">
        <v>0</v>
      </c>
      <c r="Z3906" s="88">
        <v>0</v>
      </c>
      <c r="AA3906" s="88">
        <v>0</v>
      </c>
      <c r="AB3906" s="88">
        <v>0</v>
      </c>
      <c r="AC3906" s="88">
        <v>0</v>
      </c>
      <c r="AD3906" s="88">
        <v>0</v>
      </c>
      <c r="AE3906" s="88">
        <v>0</v>
      </c>
      <c r="AF3906" s="88">
        <v>0</v>
      </c>
      <c r="AG3906" s="88">
        <v>0</v>
      </c>
      <c r="AH3906" s="139">
        <v>0</v>
      </c>
      <c r="AI3906" s="139">
        <v>0</v>
      </c>
      <c r="AU3906" s="88"/>
    </row>
    <row r="3907" spans="3:47" s="11" customFormat="1" outlineLevel="2" x14ac:dyDescent="0.2">
      <c r="C3907" s="119" t="s">
        <v>165</v>
      </c>
      <c r="E3907" s="153" t="s">
        <v>152</v>
      </c>
      <c r="P3907" s="149"/>
      <c r="Q3907" s="135" t="s">
        <v>110</v>
      </c>
      <c r="R3907" s="136"/>
      <c r="S3907" s="88"/>
      <c r="T3907" s="88"/>
      <c r="U3907" s="137">
        <v>0</v>
      </c>
      <c r="V3907" s="137">
        <v>0</v>
      </c>
      <c r="W3907" s="138">
        <v>0</v>
      </c>
      <c r="X3907" s="137">
        <v>0</v>
      </c>
      <c r="Y3907" s="88">
        <v>0</v>
      </c>
      <c r="Z3907" s="88">
        <v>0</v>
      </c>
      <c r="AA3907" s="88">
        <v>0</v>
      </c>
      <c r="AB3907" s="88">
        <v>0</v>
      </c>
      <c r="AC3907" s="88">
        <v>0</v>
      </c>
      <c r="AD3907" s="88">
        <v>0</v>
      </c>
      <c r="AE3907" s="88">
        <v>0</v>
      </c>
      <c r="AF3907" s="88">
        <v>0</v>
      </c>
      <c r="AG3907" s="88">
        <v>0</v>
      </c>
      <c r="AH3907" s="139">
        <v>0</v>
      </c>
      <c r="AI3907" s="139">
        <v>0</v>
      </c>
      <c r="AU3907" s="88"/>
    </row>
    <row r="3908" spans="3:47" s="11" customFormat="1" outlineLevel="2" x14ac:dyDescent="0.2">
      <c r="C3908" s="119" t="s">
        <v>165</v>
      </c>
      <c r="E3908" s="154" t="s">
        <v>152</v>
      </c>
      <c r="F3908" s="142"/>
      <c r="G3908" s="142"/>
      <c r="H3908" s="142"/>
      <c r="I3908" s="142"/>
      <c r="J3908" s="142"/>
      <c r="K3908" s="142"/>
      <c r="L3908" s="142"/>
      <c r="M3908" s="142"/>
      <c r="N3908" s="142"/>
      <c r="O3908" s="142"/>
      <c r="P3908" s="155"/>
      <c r="Q3908" s="143" t="s">
        <v>110</v>
      </c>
      <c r="R3908" s="144"/>
      <c r="S3908" s="145"/>
      <c r="T3908" s="145"/>
      <c r="U3908" s="146">
        <v>0</v>
      </c>
      <c r="V3908" s="146">
        <v>0</v>
      </c>
      <c r="W3908" s="147">
        <v>0</v>
      </c>
      <c r="X3908" s="146">
        <v>0</v>
      </c>
      <c r="Y3908" s="145">
        <v>0</v>
      </c>
      <c r="Z3908" s="145">
        <v>0</v>
      </c>
      <c r="AA3908" s="145">
        <v>0</v>
      </c>
      <c r="AB3908" s="145">
        <v>0</v>
      </c>
      <c r="AC3908" s="145">
        <v>0</v>
      </c>
      <c r="AD3908" s="145">
        <v>0</v>
      </c>
      <c r="AE3908" s="145">
        <v>0</v>
      </c>
      <c r="AF3908" s="145">
        <v>0</v>
      </c>
      <c r="AG3908" s="145">
        <v>0</v>
      </c>
      <c r="AH3908" s="148">
        <v>0</v>
      </c>
      <c r="AI3908" s="148">
        <v>0</v>
      </c>
      <c r="AU3908" s="88"/>
    </row>
    <row r="3909" spans="3:47" s="11" customFormat="1" outlineLevel="2" x14ac:dyDescent="0.2">
      <c r="C3909" s="119" t="s">
        <v>165</v>
      </c>
      <c r="P3909" s="149" t="s">
        <v>177</v>
      </c>
      <c r="Q3909" s="16" t="s">
        <v>110</v>
      </c>
      <c r="R3909" s="150"/>
      <c r="S3909" s="150"/>
      <c r="T3909" s="150"/>
      <c r="U3909" s="150">
        <v>0</v>
      </c>
      <c r="V3909" s="150">
        <v>0</v>
      </c>
      <c r="W3909" s="150">
        <v>0</v>
      </c>
      <c r="X3909" s="150">
        <v>0</v>
      </c>
      <c r="Y3909" s="150">
        <v>0</v>
      </c>
      <c r="Z3909" s="150">
        <v>0</v>
      </c>
      <c r="AA3909" s="150">
        <v>0</v>
      </c>
      <c r="AB3909" s="150">
        <v>0</v>
      </c>
      <c r="AC3909" s="150">
        <v>0</v>
      </c>
      <c r="AD3909" s="150">
        <v>0</v>
      </c>
      <c r="AE3909" s="150">
        <v>0</v>
      </c>
      <c r="AF3909" s="150">
        <v>0</v>
      </c>
      <c r="AG3909" s="150">
        <v>0</v>
      </c>
      <c r="AH3909" s="150">
        <v>0</v>
      </c>
      <c r="AI3909" s="150">
        <v>0</v>
      </c>
      <c r="AU3909" s="88"/>
    </row>
    <row r="3910" spans="3:47" s="11" customFormat="1" outlineLevel="2" x14ac:dyDescent="0.2">
      <c r="C3910" s="119" t="s">
        <v>165</v>
      </c>
      <c r="E3910" s="124" t="s">
        <v>178</v>
      </c>
      <c r="AU3910" s="88"/>
    </row>
    <row r="3911" spans="3:47" s="11" customFormat="1" outlineLevel="2" x14ac:dyDescent="0.2">
      <c r="C3911" s="119" t="s">
        <v>165</v>
      </c>
      <c r="F3911" s="156" t="s">
        <v>179</v>
      </c>
      <c r="AU3911" s="88"/>
    </row>
    <row r="3912" spans="3:47" s="11" customFormat="1" outlineLevel="2" x14ac:dyDescent="0.2">
      <c r="C3912" s="119" t="s">
        <v>165</v>
      </c>
      <c r="E3912" s="125"/>
      <c r="F3912" s="157" t="s">
        <v>209</v>
      </c>
      <c r="G3912" s="127"/>
      <c r="H3912" s="158" t="s">
        <v>180</v>
      </c>
      <c r="I3912" s="127"/>
      <c r="J3912" s="127"/>
      <c r="K3912" s="127"/>
      <c r="L3912" s="127"/>
      <c r="M3912" s="127"/>
      <c r="N3912" s="127"/>
      <c r="O3912" s="127"/>
      <c r="P3912" s="152"/>
      <c r="Q3912" s="128" t="s">
        <v>110</v>
      </c>
      <c r="R3912" s="129"/>
      <c r="S3912" s="130"/>
      <c r="T3912" s="130"/>
      <c r="U3912" s="131">
        <v>128.62427000000011</v>
      </c>
      <c r="V3912" s="131">
        <v>148.68965612000014</v>
      </c>
      <c r="W3912" s="132">
        <v>151.96082855464013</v>
      </c>
      <c r="X3912" s="131">
        <v>155.75984926850614</v>
      </c>
      <c r="Y3912" s="130">
        <v>159.49808565095029</v>
      </c>
      <c r="Z3912" s="130">
        <v>163.64503587787499</v>
      </c>
      <c r="AA3912" s="130">
        <v>166.91793659543248</v>
      </c>
      <c r="AB3912" s="130">
        <v>170.25629532734112</v>
      </c>
      <c r="AC3912" s="130">
        <v>173.66142123388795</v>
      </c>
      <c r="AD3912" s="130">
        <v>177.13464965856571</v>
      </c>
      <c r="AE3912" s="130">
        <v>180.67734265173704</v>
      </c>
      <c r="AF3912" s="130">
        <v>184.29088950477177</v>
      </c>
      <c r="AG3912" s="130">
        <v>187.9767072948672</v>
      </c>
      <c r="AH3912" s="133">
        <v>191.73624144076453</v>
      </c>
      <c r="AI3912" s="133">
        <v>195.57096626957983</v>
      </c>
      <c r="AU3912" s="88"/>
    </row>
    <row r="3913" spans="3:47" s="11" customFormat="1" outlineLevel="2" x14ac:dyDescent="0.2">
      <c r="C3913" s="119" t="s">
        <v>165</v>
      </c>
      <c r="E3913" s="134"/>
      <c r="F3913" s="159" t="s">
        <v>31</v>
      </c>
      <c r="H3913" s="72" t="s">
        <v>180</v>
      </c>
      <c r="P3913" s="149"/>
      <c r="Q3913" s="135" t="s">
        <v>110</v>
      </c>
      <c r="R3913" s="136"/>
      <c r="S3913" s="88"/>
      <c r="T3913" s="88"/>
      <c r="U3913" s="137">
        <v>0</v>
      </c>
      <c r="V3913" s="137">
        <v>0</v>
      </c>
      <c r="W3913" s="138">
        <v>0</v>
      </c>
      <c r="X3913" s="137">
        <v>0</v>
      </c>
      <c r="Y3913" s="88">
        <v>0</v>
      </c>
      <c r="Z3913" s="88">
        <v>0</v>
      </c>
      <c r="AA3913" s="88">
        <v>0</v>
      </c>
      <c r="AB3913" s="88">
        <v>0</v>
      </c>
      <c r="AC3913" s="88">
        <v>0</v>
      </c>
      <c r="AD3913" s="88">
        <v>0</v>
      </c>
      <c r="AE3913" s="88">
        <v>0</v>
      </c>
      <c r="AF3913" s="88">
        <v>0</v>
      </c>
      <c r="AG3913" s="88">
        <v>0</v>
      </c>
      <c r="AH3913" s="139">
        <v>0</v>
      </c>
      <c r="AI3913" s="139">
        <v>0</v>
      </c>
      <c r="AU3913" s="88"/>
    </row>
    <row r="3914" spans="3:47" s="11" customFormat="1" outlineLevel="2" x14ac:dyDescent="0.2">
      <c r="C3914" s="119" t="s">
        <v>165</v>
      </c>
      <c r="E3914" s="134"/>
      <c r="F3914" s="159" t="s">
        <v>28</v>
      </c>
      <c r="H3914" s="72" t="s">
        <v>180</v>
      </c>
      <c r="P3914" s="149"/>
      <c r="Q3914" s="135" t="s">
        <v>110</v>
      </c>
      <c r="R3914" s="136"/>
      <c r="S3914" s="88"/>
      <c r="T3914" s="88"/>
      <c r="U3914" s="137">
        <v>0</v>
      </c>
      <c r="V3914" s="137">
        <v>0</v>
      </c>
      <c r="W3914" s="138">
        <v>0</v>
      </c>
      <c r="X3914" s="137">
        <v>0</v>
      </c>
      <c r="Y3914" s="88">
        <v>0</v>
      </c>
      <c r="Z3914" s="88">
        <v>0</v>
      </c>
      <c r="AA3914" s="88">
        <v>0</v>
      </c>
      <c r="AB3914" s="88">
        <v>0</v>
      </c>
      <c r="AC3914" s="88">
        <v>0</v>
      </c>
      <c r="AD3914" s="88">
        <v>0</v>
      </c>
      <c r="AE3914" s="88">
        <v>0</v>
      </c>
      <c r="AF3914" s="88">
        <v>0</v>
      </c>
      <c r="AG3914" s="88">
        <v>0</v>
      </c>
      <c r="AH3914" s="139">
        <v>0</v>
      </c>
      <c r="AI3914" s="139">
        <v>0</v>
      </c>
      <c r="AU3914" s="88"/>
    </row>
    <row r="3915" spans="3:47" s="11" customFormat="1" outlineLevel="2" x14ac:dyDescent="0.2">
      <c r="C3915" s="119" t="s">
        <v>165</v>
      </c>
      <c r="E3915" s="134"/>
      <c r="F3915" s="159" t="s">
        <v>210</v>
      </c>
      <c r="H3915" s="72" t="s">
        <v>180</v>
      </c>
      <c r="P3915" s="149"/>
      <c r="Q3915" s="135" t="s">
        <v>110</v>
      </c>
      <c r="R3915" s="136"/>
      <c r="S3915" s="88"/>
      <c r="T3915" s="88"/>
      <c r="U3915" s="137">
        <v>0</v>
      </c>
      <c r="V3915" s="137">
        <v>0</v>
      </c>
      <c r="W3915" s="138">
        <v>0</v>
      </c>
      <c r="X3915" s="137">
        <v>0</v>
      </c>
      <c r="Y3915" s="88">
        <v>0</v>
      </c>
      <c r="Z3915" s="88">
        <v>0</v>
      </c>
      <c r="AA3915" s="88">
        <v>0</v>
      </c>
      <c r="AB3915" s="88">
        <v>0</v>
      </c>
      <c r="AC3915" s="88">
        <v>0</v>
      </c>
      <c r="AD3915" s="88">
        <v>0</v>
      </c>
      <c r="AE3915" s="88">
        <v>0</v>
      </c>
      <c r="AF3915" s="88">
        <v>0</v>
      </c>
      <c r="AG3915" s="88">
        <v>0</v>
      </c>
      <c r="AH3915" s="139">
        <v>0</v>
      </c>
      <c r="AI3915" s="139">
        <v>0</v>
      </c>
      <c r="AU3915" s="88"/>
    </row>
    <row r="3916" spans="3:47" s="11" customFormat="1" outlineLevel="2" x14ac:dyDescent="0.2">
      <c r="C3916" s="119" t="s">
        <v>165</v>
      </c>
      <c r="E3916" s="134"/>
      <c r="F3916" s="159" t="s">
        <v>211</v>
      </c>
      <c r="H3916" s="72" t="s">
        <v>180</v>
      </c>
      <c r="P3916" s="149"/>
      <c r="Q3916" s="135" t="s">
        <v>110</v>
      </c>
      <c r="R3916" s="136"/>
      <c r="S3916" s="88"/>
      <c r="T3916" s="88"/>
      <c r="U3916" s="137">
        <v>0</v>
      </c>
      <c r="V3916" s="137">
        <v>0</v>
      </c>
      <c r="W3916" s="138">
        <v>0</v>
      </c>
      <c r="X3916" s="137">
        <v>0</v>
      </c>
      <c r="Y3916" s="88">
        <v>0</v>
      </c>
      <c r="Z3916" s="88">
        <v>0</v>
      </c>
      <c r="AA3916" s="88">
        <v>0</v>
      </c>
      <c r="AB3916" s="88">
        <v>0</v>
      </c>
      <c r="AC3916" s="88">
        <v>0</v>
      </c>
      <c r="AD3916" s="88">
        <v>0</v>
      </c>
      <c r="AE3916" s="88">
        <v>0</v>
      </c>
      <c r="AF3916" s="88">
        <v>0</v>
      </c>
      <c r="AG3916" s="88">
        <v>0</v>
      </c>
      <c r="AH3916" s="139">
        <v>0</v>
      </c>
      <c r="AI3916" s="139">
        <v>0</v>
      </c>
      <c r="AU3916" s="88"/>
    </row>
    <row r="3917" spans="3:47" s="11" customFormat="1" outlineLevel="2" x14ac:dyDescent="0.2">
      <c r="C3917" s="119" t="s">
        <v>165</v>
      </c>
      <c r="E3917" s="134"/>
      <c r="F3917" s="159" t="s">
        <v>212</v>
      </c>
      <c r="H3917" s="72" t="s">
        <v>180</v>
      </c>
      <c r="P3917" s="149"/>
      <c r="Q3917" s="135" t="s">
        <v>110</v>
      </c>
      <c r="R3917" s="136"/>
      <c r="S3917" s="88"/>
      <c r="T3917" s="88"/>
      <c r="U3917" s="137">
        <v>0</v>
      </c>
      <c r="V3917" s="137">
        <v>0</v>
      </c>
      <c r="W3917" s="138">
        <v>0</v>
      </c>
      <c r="X3917" s="137">
        <v>0</v>
      </c>
      <c r="Y3917" s="88">
        <v>0</v>
      </c>
      <c r="Z3917" s="88">
        <v>0</v>
      </c>
      <c r="AA3917" s="88">
        <v>0</v>
      </c>
      <c r="AB3917" s="88">
        <v>0</v>
      </c>
      <c r="AC3917" s="88">
        <v>0</v>
      </c>
      <c r="AD3917" s="88">
        <v>0</v>
      </c>
      <c r="AE3917" s="88">
        <v>0</v>
      </c>
      <c r="AF3917" s="88">
        <v>0</v>
      </c>
      <c r="AG3917" s="88">
        <v>0</v>
      </c>
      <c r="AH3917" s="139">
        <v>0</v>
      </c>
      <c r="AI3917" s="139">
        <v>0</v>
      </c>
      <c r="AU3917" s="88"/>
    </row>
    <row r="3918" spans="3:47" s="11" customFormat="1" outlineLevel="2" x14ac:dyDescent="0.2">
      <c r="C3918" s="119" t="s">
        <v>165</v>
      </c>
      <c r="E3918" s="134"/>
      <c r="F3918" s="159" t="s">
        <v>213</v>
      </c>
      <c r="H3918" s="72" t="s">
        <v>180</v>
      </c>
      <c r="P3918" s="149"/>
      <c r="Q3918" s="135" t="s">
        <v>110</v>
      </c>
      <c r="R3918" s="136"/>
      <c r="S3918" s="88"/>
      <c r="T3918" s="88"/>
      <c r="U3918" s="137">
        <v>0</v>
      </c>
      <c r="V3918" s="137">
        <v>0</v>
      </c>
      <c r="W3918" s="138">
        <v>0</v>
      </c>
      <c r="X3918" s="137">
        <v>0</v>
      </c>
      <c r="Y3918" s="88">
        <v>0</v>
      </c>
      <c r="Z3918" s="88">
        <v>0</v>
      </c>
      <c r="AA3918" s="88">
        <v>0</v>
      </c>
      <c r="AB3918" s="88">
        <v>0</v>
      </c>
      <c r="AC3918" s="88">
        <v>0</v>
      </c>
      <c r="AD3918" s="88">
        <v>0</v>
      </c>
      <c r="AE3918" s="88">
        <v>0</v>
      </c>
      <c r="AF3918" s="88">
        <v>0</v>
      </c>
      <c r="AG3918" s="88">
        <v>0</v>
      </c>
      <c r="AH3918" s="139">
        <v>0</v>
      </c>
      <c r="AI3918" s="139">
        <v>0</v>
      </c>
      <c r="AU3918" s="88"/>
    </row>
    <row r="3919" spans="3:47" s="11" customFormat="1" outlineLevel="2" x14ac:dyDescent="0.2">
      <c r="C3919" s="119" t="s">
        <v>165</v>
      </c>
      <c r="E3919" s="134"/>
      <c r="F3919" s="159" t="s">
        <v>214</v>
      </c>
      <c r="H3919" s="72" t="s">
        <v>180</v>
      </c>
      <c r="P3919" s="149"/>
      <c r="Q3919" s="135" t="s">
        <v>110</v>
      </c>
      <c r="R3919" s="136"/>
      <c r="S3919" s="88"/>
      <c r="T3919" s="88"/>
      <c r="U3919" s="137">
        <v>0</v>
      </c>
      <c r="V3919" s="137">
        <v>0</v>
      </c>
      <c r="W3919" s="138">
        <v>0</v>
      </c>
      <c r="X3919" s="137">
        <v>0</v>
      </c>
      <c r="Y3919" s="88">
        <v>0</v>
      </c>
      <c r="Z3919" s="88">
        <v>0</v>
      </c>
      <c r="AA3919" s="88">
        <v>0</v>
      </c>
      <c r="AB3919" s="88">
        <v>0</v>
      </c>
      <c r="AC3919" s="88">
        <v>0</v>
      </c>
      <c r="AD3919" s="88">
        <v>0</v>
      </c>
      <c r="AE3919" s="88">
        <v>0</v>
      </c>
      <c r="AF3919" s="88">
        <v>0</v>
      </c>
      <c r="AG3919" s="88">
        <v>0</v>
      </c>
      <c r="AH3919" s="139">
        <v>0</v>
      </c>
      <c r="AI3919" s="139">
        <v>0</v>
      </c>
      <c r="AU3919" s="88"/>
    </row>
    <row r="3920" spans="3:47" s="11" customFormat="1" outlineLevel="2" x14ac:dyDescent="0.2">
      <c r="C3920" s="119" t="s">
        <v>165</v>
      </c>
      <c r="E3920" s="134"/>
      <c r="F3920" s="159" t="s">
        <v>215</v>
      </c>
      <c r="H3920" s="72" t="s">
        <v>180</v>
      </c>
      <c r="P3920" s="149"/>
      <c r="Q3920" s="135" t="s">
        <v>110</v>
      </c>
      <c r="R3920" s="136"/>
      <c r="S3920" s="88"/>
      <c r="T3920" s="88"/>
      <c r="U3920" s="137">
        <v>0</v>
      </c>
      <c r="V3920" s="137">
        <v>0</v>
      </c>
      <c r="W3920" s="138">
        <v>0</v>
      </c>
      <c r="X3920" s="137">
        <v>0</v>
      </c>
      <c r="Y3920" s="88">
        <v>0</v>
      </c>
      <c r="Z3920" s="88">
        <v>0</v>
      </c>
      <c r="AA3920" s="88">
        <v>0</v>
      </c>
      <c r="AB3920" s="88">
        <v>0</v>
      </c>
      <c r="AC3920" s="88">
        <v>0</v>
      </c>
      <c r="AD3920" s="88">
        <v>0</v>
      </c>
      <c r="AE3920" s="88">
        <v>0</v>
      </c>
      <c r="AF3920" s="88">
        <v>0</v>
      </c>
      <c r="AG3920" s="88">
        <v>0</v>
      </c>
      <c r="AH3920" s="139">
        <v>0</v>
      </c>
      <c r="AI3920" s="139">
        <v>0</v>
      </c>
      <c r="AU3920" s="88"/>
    </row>
    <row r="3921" spans="3:47" s="11" customFormat="1" outlineLevel="2" x14ac:dyDescent="0.2">
      <c r="C3921" s="119" t="s">
        <v>165</v>
      </c>
      <c r="E3921" s="134"/>
      <c r="F3921" s="159" t="s">
        <v>216</v>
      </c>
      <c r="H3921" s="72" t="s">
        <v>180</v>
      </c>
      <c r="P3921" s="149"/>
      <c r="Q3921" s="135" t="s">
        <v>110</v>
      </c>
      <c r="R3921" s="136"/>
      <c r="S3921" s="88"/>
      <c r="T3921" s="88"/>
      <c r="U3921" s="137">
        <v>0</v>
      </c>
      <c r="V3921" s="137">
        <v>0</v>
      </c>
      <c r="W3921" s="138">
        <v>0</v>
      </c>
      <c r="X3921" s="137">
        <v>0</v>
      </c>
      <c r="Y3921" s="88">
        <v>0</v>
      </c>
      <c r="Z3921" s="88">
        <v>0</v>
      </c>
      <c r="AA3921" s="88">
        <v>0</v>
      </c>
      <c r="AB3921" s="88">
        <v>0</v>
      </c>
      <c r="AC3921" s="88">
        <v>0</v>
      </c>
      <c r="AD3921" s="88">
        <v>0</v>
      </c>
      <c r="AE3921" s="88">
        <v>0</v>
      </c>
      <c r="AF3921" s="88">
        <v>0</v>
      </c>
      <c r="AG3921" s="88">
        <v>0</v>
      </c>
      <c r="AH3921" s="139">
        <v>0</v>
      </c>
      <c r="AI3921" s="139">
        <v>0</v>
      </c>
      <c r="AU3921" s="88"/>
    </row>
    <row r="3922" spans="3:47" s="11" customFormat="1" outlineLevel="2" x14ac:dyDescent="0.2">
      <c r="C3922" s="119" t="s">
        <v>165</v>
      </c>
      <c r="E3922" s="134"/>
      <c r="F3922" s="159" t="s">
        <v>33</v>
      </c>
      <c r="H3922" s="72" t="s">
        <v>180</v>
      </c>
      <c r="P3922" s="149"/>
      <c r="Q3922" s="135" t="s">
        <v>110</v>
      </c>
      <c r="R3922" s="136"/>
      <c r="S3922" s="88"/>
      <c r="T3922" s="88"/>
      <c r="U3922" s="137">
        <v>0</v>
      </c>
      <c r="V3922" s="137">
        <v>0</v>
      </c>
      <c r="W3922" s="138">
        <v>0</v>
      </c>
      <c r="X3922" s="137">
        <v>0</v>
      </c>
      <c r="Y3922" s="88">
        <v>0</v>
      </c>
      <c r="Z3922" s="88">
        <v>0</v>
      </c>
      <c r="AA3922" s="88">
        <v>0</v>
      </c>
      <c r="AB3922" s="88">
        <v>0</v>
      </c>
      <c r="AC3922" s="88">
        <v>0</v>
      </c>
      <c r="AD3922" s="88">
        <v>0</v>
      </c>
      <c r="AE3922" s="88">
        <v>0</v>
      </c>
      <c r="AF3922" s="88">
        <v>0</v>
      </c>
      <c r="AG3922" s="88">
        <v>0</v>
      </c>
      <c r="AH3922" s="139">
        <v>0</v>
      </c>
      <c r="AI3922" s="139">
        <v>0</v>
      </c>
      <c r="AU3922" s="88"/>
    </row>
    <row r="3923" spans="3:47" s="11" customFormat="1" outlineLevel="2" x14ac:dyDescent="0.2">
      <c r="C3923" s="119" t="s">
        <v>165</v>
      </c>
      <c r="E3923" s="134"/>
      <c r="F3923" s="159" t="s">
        <v>34</v>
      </c>
      <c r="H3923" s="72" t="s">
        <v>180</v>
      </c>
      <c r="P3923" s="149"/>
      <c r="Q3923" s="135" t="s">
        <v>110</v>
      </c>
      <c r="R3923" s="136"/>
      <c r="S3923" s="88"/>
      <c r="T3923" s="88"/>
      <c r="U3923" s="137">
        <v>0</v>
      </c>
      <c r="V3923" s="137">
        <v>0</v>
      </c>
      <c r="W3923" s="138">
        <v>0</v>
      </c>
      <c r="X3923" s="137">
        <v>0</v>
      </c>
      <c r="Y3923" s="88">
        <v>0</v>
      </c>
      <c r="Z3923" s="88">
        <v>0</v>
      </c>
      <c r="AA3923" s="88">
        <v>0</v>
      </c>
      <c r="AB3923" s="88">
        <v>0</v>
      </c>
      <c r="AC3923" s="88">
        <v>0</v>
      </c>
      <c r="AD3923" s="88">
        <v>0</v>
      </c>
      <c r="AE3923" s="88">
        <v>0</v>
      </c>
      <c r="AF3923" s="88">
        <v>0</v>
      </c>
      <c r="AG3923" s="88">
        <v>0</v>
      </c>
      <c r="AH3923" s="139">
        <v>0</v>
      </c>
      <c r="AI3923" s="139">
        <v>0</v>
      </c>
      <c r="AU3923" s="88"/>
    </row>
    <row r="3924" spans="3:47" s="11" customFormat="1" outlineLevel="2" x14ac:dyDescent="0.2">
      <c r="C3924" s="119" t="s">
        <v>165</v>
      </c>
      <c r="E3924" s="134"/>
      <c r="F3924" s="159" t="s">
        <v>217</v>
      </c>
      <c r="H3924" s="72" t="s">
        <v>180</v>
      </c>
      <c r="P3924" s="149"/>
      <c r="Q3924" s="135" t="s">
        <v>110</v>
      </c>
      <c r="R3924" s="136"/>
      <c r="S3924" s="88"/>
      <c r="T3924" s="88"/>
      <c r="U3924" s="137">
        <v>0</v>
      </c>
      <c r="V3924" s="137">
        <v>0</v>
      </c>
      <c r="W3924" s="138">
        <v>0</v>
      </c>
      <c r="X3924" s="137">
        <v>0</v>
      </c>
      <c r="Y3924" s="88">
        <v>0</v>
      </c>
      <c r="Z3924" s="88">
        <v>0</v>
      </c>
      <c r="AA3924" s="88">
        <v>0</v>
      </c>
      <c r="AB3924" s="88">
        <v>0</v>
      </c>
      <c r="AC3924" s="88">
        <v>0</v>
      </c>
      <c r="AD3924" s="88">
        <v>0</v>
      </c>
      <c r="AE3924" s="88">
        <v>0</v>
      </c>
      <c r="AF3924" s="88">
        <v>0</v>
      </c>
      <c r="AG3924" s="88">
        <v>0</v>
      </c>
      <c r="AH3924" s="139">
        <v>0</v>
      </c>
      <c r="AI3924" s="139">
        <v>0</v>
      </c>
      <c r="AU3924" s="88"/>
    </row>
    <row r="3925" spans="3:47" s="11" customFormat="1" outlineLevel="2" x14ac:dyDescent="0.2">
      <c r="C3925" s="119" t="s">
        <v>165</v>
      </c>
      <c r="E3925" s="134"/>
      <c r="F3925" s="159" t="s">
        <v>152</v>
      </c>
      <c r="H3925" s="72" t="s">
        <v>180</v>
      </c>
      <c r="P3925" s="149"/>
      <c r="Q3925" s="135" t="s">
        <v>110</v>
      </c>
      <c r="R3925" s="136"/>
      <c r="S3925" s="88"/>
      <c r="T3925" s="88"/>
      <c r="U3925" s="137">
        <v>0</v>
      </c>
      <c r="V3925" s="137">
        <v>0</v>
      </c>
      <c r="W3925" s="138">
        <v>0</v>
      </c>
      <c r="X3925" s="137">
        <v>0</v>
      </c>
      <c r="Y3925" s="88">
        <v>0</v>
      </c>
      <c r="Z3925" s="88">
        <v>0</v>
      </c>
      <c r="AA3925" s="88">
        <v>0</v>
      </c>
      <c r="AB3925" s="88">
        <v>0</v>
      </c>
      <c r="AC3925" s="88">
        <v>0</v>
      </c>
      <c r="AD3925" s="88">
        <v>0</v>
      </c>
      <c r="AE3925" s="88">
        <v>0</v>
      </c>
      <c r="AF3925" s="88">
        <v>0</v>
      </c>
      <c r="AG3925" s="88">
        <v>0</v>
      </c>
      <c r="AH3925" s="139">
        <v>0</v>
      </c>
      <c r="AI3925" s="139">
        <v>0</v>
      </c>
      <c r="AU3925" s="88"/>
    </row>
    <row r="3926" spans="3:47" s="11" customFormat="1" outlineLevel="2" x14ac:dyDescent="0.2">
      <c r="C3926" s="119" t="s">
        <v>165</v>
      </c>
      <c r="E3926" s="140"/>
      <c r="F3926" s="160" t="s">
        <v>152</v>
      </c>
      <c r="G3926" s="142"/>
      <c r="H3926" s="161" t="s">
        <v>180</v>
      </c>
      <c r="I3926" s="142"/>
      <c r="J3926" s="142"/>
      <c r="K3926" s="142"/>
      <c r="L3926" s="142"/>
      <c r="M3926" s="142"/>
      <c r="N3926" s="142"/>
      <c r="O3926" s="142"/>
      <c r="P3926" s="155"/>
      <c r="Q3926" s="143" t="s">
        <v>110</v>
      </c>
      <c r="R3926" s="144"/>
      <c r="S3926" s="145"/>
      <c r="T3926" s="145"/>
      <c r="U3926" s="146">
        <v>0</v>
      </c>
      <c r="V3926" s="146">
        <v>0</v>
      </c>
      <c r="W3926" s="147">
        <v>0</v>
      </c>
      <c r="X3926" s="146">
        <v>0</v>
      </c>
      <c r="Y3926" s="145">
        <v>0</v>
      </c>
      <c r="Z3926" s="145">
        <v>0</v>
      </c>
      <c r="AA3926" s="145">
        <v>0</v>
      </c>
      <c r="AB3926" s="145">
        <v>0</v>
      </c>
      <c r="AC3926" s="145">
        <v>0</v>
      </c>
      <c r="AD3926" s="145">
        <v>0</v>
      </c>
      <c r="AE3926" s="145">
        <v>0</v>
      </c>
      <c r="AF3926" s="145">
        <v>0</v>
      </c>
      <c r="AG3926" s="145">
        <v>0</v>
      </c>
      <c r="AH3926" s="148">
        <v>0</v>
      </c>
      <c r="AI3926" s="148">
        <v>0</v>
      </c>
      <c r="AU3926" s="88"/>
    </row>
    <row r="3927" spans="3:47" s="11" customFormat="1" outlineLevel="2" x14ac:dyDescent="0.2">
      <c r="C3927" s="119" t="s">
        <v>165</v>
      </c>
      <c r="E3927" s="125"/>
      <c r="F3927" s="157" t="s">
        <v>152</v>
      </c>
      <c r="G3927" s="127"/>
      <c r="H3927" s="158" t="s">
        <v>180</v>
      </c>
      <c r="I3927" s="127"/>
      <c r="J3927" s="127"/>
      <c r="K3927" s="127"/>
      <c r="L3927" s="127"/>
      <c r="M3927" s="127"/>
      <c r="N3927" s="127"/>
      <c r="O3927" s="127"/>
      <c r="P3927" s="152"/>
      <c r="Q3927" s="128" t="s">
        <v>110</v>
      </c>
      <c r="R3927" s="129"/>
      <c r="S3927" s="130"/>
      <c r="T3927" s="130"/>
      <c r="U3927" s="131">
        <v>0</v>
      </c>
      <c r="V3927" s="131">
        <v>0</v>
      </c>
      <c r="W3927" s="132">
        <v>0</v>
      </c>
      <c r="X3927" s="131">
        <v>0</v>
      </c>
      <c r="Y3927" s="130">
        <v>0</v>
      </c>
      <c r="Z3927" s="130">
        <v>0</v>
      </c>
      <c r="AA3927" s="130">
        <v>0</v>
      </c>
      <c r="AB3927" s="130">
        <v>0</v>
      </c>
      <c r="AC3927" s="130">
        <v>0</v>
      </c>
      <c r="AD3927" s="130">
        <v>0</v>
      </c>
      <c r="AE3927" s="130">
        <v>0</v>
      </c>
      <c r="AF3927" s="130">
        <v>0</v>
      </c>
      <c r="AG3927" s="130">
        <v>0</v>
      </c>
      <c r="AH3927" s="133">
        <v>0</v>
      </c>
      <c r="AI3927" s="133">
        <v>0</v>
      </c>
      <c r="AU3927" s="88"/>
    </row>
    <row r="3928" spans="3:47" s="11" customFormat="1" outlineLevel="2" x14ac:dyDescent="0.2">
      <c r="C3928" s="119" t="s">
        <v>165</v>
      </c>
      <c r="E3928" s="134"/>
      <c r="F3928" s="159" t="s">
        <v>152</v>
      </c>
      <c r="H3928" s="72" t="s">
        <v>180</v>
      </c>
      <c r="P3928" s="149"/>
      <c r="Q3928" s="135" t="s">
        <v>110</v>
      </c>
      <c r="R3928" s="136"/>
      <c r="S3928" s="88"/>
      <c r="T3928" s="88"/>
      <c r="U3928" s="137">
        <v>0</v>
      </c>
      <c r="V3928" s="137">
        <v>0</v>
      </c>
      <c r="W3928" s="138">
        <v>0</v>
      </c>
      <c r="X3928" s="137">
        <v>0</v>
      </c>
      <c r="Y3928" s="88">
        <v>0</v>
      </c>
      <c r="Z3928" s="88">
        <v>0</v>
      </c>
      <c r="AA3928" s="88">
        <v>0</v>
      </c>
      <c r="AB3928" s="88">
        <v>0</v>
      </c>
      <c r="AC3928" s="88">
        <v>0</v>
      </c>
      <c r="AD3928" s="88">
        <v>0</v>
      </c>
      <c r="AE3928" s="88">
        <v>0</v>
      </c>
      <c r="AF3928" s="88">
        <v>0</v>
      </c>
      <c r="AG3928" s="88">
        <v>0</v>
      </c>
      <c r="AH3928" s="139">
        <v>0</v>
      </c>
      <c r="AI3928" s="139">
        <v>0</v>
      </c>
      <c r="AU3928" s="88"/>
    </row>
    <row r="3929" spans="3:47" s="11" customFormat="1" outlineLevel="2" x14ac:dyDescent="0.2">
      <c r="C3929" s="119" t="s">
        <v>165</v>
      </c>
      <c r="E3929" s="134"/>
      <c r="F3929" s="159" t="s">
        <v>152</v>
      </c>
      <c r="H3929" s="72" t="s">
        <v>180</v>
      </c>
      <c r="P3929" s="149"/>
      <c r="Q3929" s="135" t="s">
        <v>110</v>
      </c>
      <c r="R3929" s="136"/>
      <c r="S3929" s="88"/>
      <c r="T3929" s="88"/>
      <c r="U3929" s="137">
        <v>0</v>
      </c>
      <c r="V3929" s="137">
        <v>0</v>
      </c>
      <c r="W3929" s="138">
        <v>0</v>
      </c>
      <c r="X3929" s="137">
        <v>0</v>
      </c>
      <c r="Y3929" s="88">
        <v>0</v>
      </c>
      <c r="Z3929" s="88">
        <v>0</v>
      </c>
      <c r="AA3929" s="88">
        <v>0</v>
      </c>
      <c r="AB3929" s="88">
        <v>0</v>
      </c>
      <c r="AC3929" s="88">
        <v>0</v>
      </c>
      <c r="AD3929" s="88">
        <v>0</v>
      </c>
      <c r="AE3929" s="88">
        <v>0</v>
      </c>
      <c r="AF3929" s="88">
        <v>0</v>
      </c>
      <c r="AG3929" s="88">
        <v>0</v>
      </c>
      <c r="AH3929" s="139">
        <v>0</v>
      </c>
      <c r="AI3929" s="139">
        <v>0</v>
      </c>
      <c r="AU3929" s="88"/>
    </row>
    <row r="3930" spans="3:47" s="11" customFormat="1" outlineLevel="2" x14ac:dyDescent="0.2">
      <c r="C3930" s="119" t="s">
        <v>165</v>
      </c>
      <c r="E3930" s="134"/>
      <c r="F3930" s="159" t="s">
        <v>152</v>
      </c>
      <c r="H3930" s="72" t="s">
        <v>180</v>
      </c>
      <c r="P3930" s="149"/>
      <c r="Q3930" s="135" t="s">
        <v>110</v>
      </c>
      <c r="R3930" s="136"/>
      <c r="S3930" s="88"/>
      <c r="T3930" s="88"/>
      <c r="U3930" s="137">
        <v>0</v>
      </c>
      <c r="V3930" s="137">
        <v>0</v>
      </c>
      <c r="W3930" s="138">
        <v>0</v>
      </c>
      <c r="X3930" s="137">
        <v>0</v>
      </c>
      <c r="Y3930" s="88">
        <v>0</v>
      </c>
      <c r="Z3930" s="88">
        <v>0</v>
      </c>
      <c r="AA3930" s="88">
        <v>0</v>
      </c>
      <c r="AB3930" s="88">
        <v>0</v>
      </c>
      <c r="AC3930" s="88">
        <v>0</v>
      </c>
      <c r="AD3930" s="88">
        <v>0</v>
      </c>
      <c r="AE3930" s="88">
        <v>0</v>
      </c>
      <c r="AF3930" s="88">
        <v>0</v>
      </c>
      <c r="AG3930" s="88">
        <v>0</v>
      </c>
      <c r="AH3930" s="139">
        <v>0</v>
      </c>
      <c r="AI3930" s="139">
        <v>0</v>
      </c>
      <c r="AU3930" s="88"/>
    </row>
    <row r="3931" spans="3:47" s="11" customFormat="1" outlineLevel="2" x14ac:dyDescent="0.2">
      <c r="C3931" s="119" t="s">
        <v>165</v>
      </c>
      <c r="E3931" s="134"/>
      <c r="F3931" s="159" t="s">
        <v>152</v>
      </c>
      <c r="H3931" s="72" t="s">
        <v>180</v>
      </c>
      <c r="P3931" s="149"/>
      <c r="Q3931" s="135" t="s">
        <v>110</v>
      </c>
      <c r="R3931" s="136"/>
      <c r="S3931" s="88"/>
      <c r="T3931" s="88"/>
      <c r="U3931" s="137">
        <v>0</v>
      </c>
      <c r="V3931" s="137">
        <v>0</v>
      </c>
      <c r="W3931" s="138">
        <v>0</v>
      </c>
      <c r="X3931" s="137">
        <v>0</v>
      </c>
      <c r="Y3931" s="88">
        <v>0</v>
      </c>
      <c r="Z3931" s="88">
        <v>0</v>
      </c>
      <c r="AA3931" s="88">
        <v>0</v>
      </c>
      <c r="AB3931" s="88">
        <v>0</v>
      </c>
      <c r="AC3931" s="88">
        <v>0</v>
      </c>
      <c r="AD3931" s="88">
        <v>0</v>
      </c>
      <c r="AE3931" s="88">
        <v>0</v>
      </c>
      <c r="AF3931" s="88">
        <v>0</v>
      </c>
      <c r="AG3931" s="88">
        <v>0</v>
      </c>
      <c r="AH3931" s="139">
        <v>0</v>
      </c>
      <c r="AI3931" s="139">
        <v>0</v>
      </c>
      <c r="AU3931" s="88"/>
    </row>
    <row r="3932" spans="3:47" s="11" customFormat="1" outlineLevel="2" x14ac:dyDescent="0.2">
      <c r="C3932" s="119" t="s">
        <v>165</v>
      </c>
      <c r="E3932" s="134"/>
      <c r="F3932" s="159" t="s">
        <v>152</v>
      </c>
      <c r="H3932" s="72" t="s">
        <v>180</v>
      </c>
      <c r="P3932" s="149"/>
      <c r="Q3932" s="135" t="s">
        <v>110</v>
      </c>
      <c r="R3932" s="136"/>
      <c r="S3932" s="88"/>
      <c r="T3932" s="88"/>
      <c r="U3932" s="137">
        <v>0</v>
      </c>
      <c r="V3932" s="137">
        <v>0</v>
      </c>
      <c r="W3932" s="138">
        <v>0</v>
      </c>
      <c r="X3932" s="137">
        <v>0</v>
      </c>
      <c r="Y3932" s="88">
        <v>0</v>
      </c>
      <c r="Z3932" s="88">
        <v>0</v>
      </c>
      <c r="AA3932" s="88">
        <v>0</v>
      </c>
      <c r="AB3932" s="88">
        <v>0</v>
      </c>
      <c r="AC3932" s="88">
        <v>0</v>
      </c>
      <c r="AD3932" s="88">
        <v>0</v>
      </c>
      <c r="AE3932" s="88">
        <v>0</v>
      </c>
      <c r="AF3932" s="88">
        <v>0</v>
      </c>
      <c r="AG3932" s="88">
        <v>0</v>
      </c>
      <c r="AH3932" s="139">
        <v>0</v>
      </c>
      <c r="AI3932" s="139">
        <v>0</v>
      </c>
      <c r="AU3932" s="88"/>
    </row>
    <row r="3933" spans="3:47" s="11" customFormat="1" outlineLevel="2" x14ac:dyDescent="0.2">
      <c r="C3933" s="119" t="s">
        <v>165</v>
      </c>
      <c r="E3933" s="134"/>
      <c r="F3933" s="159" t="s">
        <v>152</v>
      </c>
      <c r="H3933" s="72" t="s">
        <v>180</v>
      </c>
      <c r="P3933" s="149"/>
      <c r="Q3933" s="135" t="s">
        <v>110</v>
      </c>
      <c r="R3933" s="136"/>
      <c r="S3933" s="88"/>
      <c r="T3933" s="88"/>
      <c r="U3933" s="137">
        <v>0</v>
      </c>
      <c r="V3933" s="137">
        <v>0</v>
      </c>
      <c r="W3933" s="138">
        <v>0</v>
      </c>
      <c r="X3933" s="137">
        <v>0</v>
      </c>
      <c r="Y3933" s="88">
        <v>0</v>
      </c>
      <c r="Z3933" s="88">
        <v>0</v>
      </c>
      <c r="AA3933" s="88">
        <v>0</v>
      </c>
      <c r="AB3933" s="88">
        <v>0</v>
      </c>
      <c r="AC3933" s="88">
        <v>0</v>
      </c>
      <c r="AD3933" s="88">
        <v>0</v>
      </c>
      <c r="AE3933" s="88">
        <v>0</v>
      </c>
      <c r="AF3933" s="88">
        <v>0</v>
      </c>
      <c r="AG3933" s="88">
        <v>0</v>
      </c>
      <c r="AH3933" s="139">
        <v>0</v>
      </c>
      <c r="AI3933" s="139">
        <v>0</v>
      </c>
      <c r="AU3933" s="88"/>
    </row>
    <row r="3934" spans="3:47" s="11" customFormat="1" outlineLevel="2" x14ac:dyDescent="0.2">
      <c r="C3934" s="119" t="s">
        <v>165</v>
      </c>
      <c r="E3934" s="134"/>
      <c r="F3934" s="159" t="s">
        <v>152</v>
      </c>
      <c r="H3934" s="72" t="s">
        <v>180</v>
      </c>
      <c r="P3934" s="149"/>
      <c r="Q3934" s="135" t="s">
        <v>110</v>
      </c>
      <c r="R3934" s="136"/>
      <c r="S3934" s="88"/>
      <c r="T3934" s="88"/>
      <c r="U3934" s="137">
        <v>0</v>
      </c>
      <c r="V3934" s="137">
        <v>0</v>
      </c>
      <c r="W3934" s="138">
        <v>0</v>
      </c>
      <c r="X3934" s="137">
        <v>0</v>
      </c>
      <c r="Y3934" s="88">
        <v>0</v>
      </c>
      <c r="Z3934" s="88">
        <v>0</v>
      </c>
      <c r="AA3934" s="88">
        <v>0</v>
      </c>
      <c r="AB3934" s="88">
        <v>0</v>
      </c>
      <c r="AC3934" s="88">
        <v>0</v>
      </c>
      <c r="AD3934" s="88">
        <v>0</v>
      </c>
      <c r="AE3934" s="88">
        <v>0</v>
      </c>
      <c r="AF3934" s="88">
        <v>0</v>
      </c>
      <c r="AG3934" s="88">
        <v>0</v>
      </c>
      <c r="AH3934" s="139">
        <v>0</v>
      </c>
      <c r="AI3934" s="139">
        <v>0</v>
      </c>
      <c r="AU3934" s="88"/>
    </row>
    <row r="3935" spans="3:47" s="11" customFormat="1" outlineLevel="2" x14ac:dyDescent="0.2">
      <c r="C3935" s="119" t="s">
        <v>165</v>
      </c>
      <c r="E3935" s="134"/>
      <c r="F3935" s="159" t="s">
        <v>152</v>
      </c>
      <c r="H3935" s="72" t="s">
        <v>180</v>
      </c>
      <c r="P3935" s="149"/>
      <c r="Q3935" s="135" t="s">
        <v>110</v>
      </c>
      <c r="R3935" s="136"/>
      <c r="S3935" s="88"/>
      <c r="T3935" s="88"/>
      <c r="U3935" s="137">
        <v>0</v>
      </c>
      <c r="V3935" s="137">
        <v>0</v>
      </c>
      <c r="W3935" s="138">
        <v>0</v>
      </c>
      <c r="X3935" s="137">
        <v>0</v>
      </c>
      <c r="Y3935" s="88">
        <v>0</v>
      </c>
      <c r="Z3935" s="88">
        <v>0</v>
      </c>
      <c r="AA3935" s="88">
        <v>0</v>
      </c>
      <c r="AB3935" s="88">
        <v>0</v>
      </c>
      <c r="AC3935" s="88">
        <v>0</v>
      </c>
      <c r="AD3935" s="88">
        <v>0</v>
      </c>
      <c r="AE3935" s="88">
        <v>0</v>
      </c>
      <c r="AF3935" s="88">
        <v>0</v>
      </c>
      <c r="AG3935" s="88">
        <v>0</v>
      </c>
      <c r="AH3935" s="139">
        <v>0</v>
      </c>
      <c r="AI3935" s="139">
        <v>0</v>
      </c>
      <c r="AU3935" s="88"/>
    </row>
    <row r="3936" spans="3:47" s="11" customFormat="1" outlineLevel="2" x14ac:dyDescent="0.2">
      <c r="C3936" s="119" t="s">
        <v>165</v>
      </c>
      <c r="E3936" s="140"/>
      <c r="F3936" s="160" t="s">
        <v>152</v>
      </c>
      <c r="G3936" s="142"/>
      <c r="H3936" s="161" t="s">
        <v>180</v>
      </c>
      <c r="I3936" s="142"/>
      <c r="J3936" s="142"/>
      <c r="K3936" s="142"/>
      <c r="L3936" s="142"/>
      <c r="M3936" s="142"/>
      <c r="N3936" s="142"/>
      <c r="O3936" s="142"/>
      <c r="P3936" s="155"/>
      <c r="Q3936" s="143" t="s">
        <v>110</v>
      </c>
      <c r="R3936" s="144"/>
      <c r="S3936" s="145"/>
      <c r="T3936" s="145"/>
      <c r="U3936" s="146">
        <v>0</v>
      </c>
      <c r="V3936" s="146">
        <v>0</v>
      </c>
      <c r="W3936" s="147">
        <v>0</v>
      </c>
      <c r="X3936" s="146">
        <v>0</v>
      </c>
      <c r="Y3936" s="145">
        <v>0</v>
      </c>
      <c r="Z3936" s="145">
        <v>0</v>
      </c>
      <c r="AA3936" s="145">
        <v>0</v>
      </c>
      <c r="AB3936" s="145">
        <v>0</v>
      </c>
      <c r="AC3936" s="145">
        <v>0</v>
      </c>
      <c r="AD3936" s="145">
        <v>0</v>
      </c>
      <c r="AE3936" s="145">
        <v>0</v>
      </c>
      <c r="AF3936" s="145">
        <v>0</v>
      </c>
      <c r="AG3936" s="145">
        <v>0</v>
      </c>
      <c r="AH3936" s="148">
        <v>0</v>
      </c>
      <c r="AI3936" s="148">
        <v>0</v>
      </c>
      <c r="AU3936" s="88"/>
    </row>
    <row r="3937" spans="3:47" s="11" customFormat="1" outlineLevel="2" x14ac:dyDescent="0.2">
      <c r="C3937" s="119" t="s">
        <v>165</v>
      </c>
      <c r="F3937" s="159"/>
      <c r="P3937" s="149" t="s">
        <v>181</v>
      </c>
      <c r="Q3937" s="16" t="s">
        <v>110</v>
      </c>
      <c r="R3937" s="150"/>
      <c r="S3937" s="150"/>
      <c r="T3937" s="150"/>
      <c r="U3937" s="150">
        <v>128.62427000000011</v>
      </c>
      <c r="V3937" s="150">
        <v>148.68965612000014</v>
      </c>
      <c r="W3937" s="150">
        <v>151.96082855464013</v>
      </c>
      <c r="X3937" s="150">
        <v>155.75984926850614</v>
      </c>
      <c r="Y3937" s="150">
        <v>159.49808565095029</v>
      </c>
      <c r="Z3937" s="150">
        <v>163.64503587787499</v>
      </c>
      <c r="AA3937" s="150">
        <v>166.91793659543248</v>
      </c>
      <c r="AB3937" s="150">
        <v>170.25629532734112</v>
      </c>
      <c r="AC3937" s="150">
        <v>173.66142123388795</v>
      </c>
      <c r="AD3937" s="150">
        <v>177.13464965856571</v>
      </c>
      <c r="AE3937" s="150">
        <v>180.67734265173704</v>
      </c>
      <c r="AF3937" s="150">
        <v>184.29088950477177</v>
      </c>
      <c r="AG3937" s="150">
        <v>187.9767072948672</v>
      </c>
      <c r="AH3937" s="150">
        <v>191.73624144076453</v>
      </c>
      <c r="AI3937" s="150">
        <v>195.57096626957983</v>
      </c>
      <c r="AU3937" s="88"/>
    </row>
    <row r="3938" spans="3:47" s="11" customFormat="1" outlineLevel="2" x14ac:dyDescent="0.2">
      <c r="C3938" s="119" t="s">
        <v>165</v>
      </c>
      <c r="P3938" s="149" t="s">
        <v>182</v>
      </c>
      <c r="Q3938" s="16" t="s">
        <v>110</v>
      </c>
      <c r="R3938" s="150"/>
      <c r="S3938" s="150"/>
      <c r="T3938" s="150"/>
      <c r="U3938" s="150">
        <v>0</v>
      </c>
      <c r="V3938" s="150">
        <v>0</v>
      </c>
      <c r="W3938" s="150">
        <v>0</v>
      </c>
      <c r="X3938" s="150">
        <v>0</v>
      </c>
      <c r="Y3938" s="150">
        <v>0</v>
      </c>
      <c r="Z3938" s="150">
        <v>0</v>
      </c>
      <c r="AA3938" s="150">
        <v>0</v>
      </c>
      <c r="AB3938" s="150">
        <v>0</v>
      </c>
      <c r="AC3938" s="150">
        <v>0</v>
      </c>
      <c r="AD3938" s="150">
        <v>0</v>
      </c>
      <c r="AE3938" s="150">
        <v>0</v>
      </c>
      <c r="AF3938" s="150">
        <v>0</v>
      </c>
      <c r="AG3938" s="150">
        <v>0</v>
      </c>
      <c r="AH3938" s="150">
        <v>0</v>
      </c>
      <c r="AI3938" s="150">
        <v>0</v>
      </c>
      <c r="AU3938" s="88"/>
    </row>
    <row r="3939" spans="3:47" s="11" customFormat="1" outlineLevel="2" x14ac:dyDescent="0.2">
      <c r="C3939" s="119" t="s">
        <v>165</v>
      </c>
      <c r="F3939" s="124"/>
      <c r="P3939" s="149" t="s">
        <v>183</v>
      </c>
      <c r="Q3939" s="16" t="s">
        <v>110</v>
      </c>
      <c r="R3939" s="150"/>
      <c r="S3939" s="150"/>
      <c r="T3939" s="150"/>
      <c r="U3939" s="150">
        <v>128.62427000000011</v>
      </c>
      <c r="V3939" s="150">
        <v>148.68965612000014</v>
      </c>
      <c r="W3939" s="150">
        <v>151.96082855464013</v>
      </c>
      <c r="X3939" s="150">
        <v>155.75984926850614</v>
      </c>
      <c r="Y3939" s="150">
        <v>159.49808565095029</v>
      </c>
      <c r="Z3939" s="150">
        <v>163.64503587787499</v>
      </c>
      <c r="AA3939" s="150">
        <v>166.91793659543248</v>
      </c>
      <c r="AB3939" s="150">
        <v>170.25629532734112</v>
      </c>
      <c r="AC3939" s="150">
        <v>173.66142123388795</v>
      </c>
      <c r="AD3939" s="150">
        <v>177.13464965856571</v>
      </c>
      <c r="AE3939" s="150">
        <v>180.67734265173704</v>
      </c>
      <c r="AF3939" s="150">
        <v>184.29088950477177</v>
      </c>
      <c r="AG3939" s="150">
        <v>187.9767072948672</v>
      </c>
      <c r="AH3939" s="150">
        <v>191.73624144076453</v>
      </c>
      <c r="AI3939" s="150">
        <v>195.57096626957983</v>
      </c>
      <c r="AU3939" s="88"/>
    </row>
    <row r="3940" spans="3:47" s="11" customFormat="1" outlineLevel="2" x14ac:dyDescent="0.2">
      <c r="C3940" s="119" t="s">
        <v>165</v>
      </c>
      <c r="F3940" s="124"/>
      <c r="P3940" s="149"/>
      <c r="Q3940" s="16"/>
      <c r="R3940" s="88"/>
      <c r="S3940" s="88"/>
      <c r="T3940" s="88"/>
      <c r="U3940" s="88"/>
      <c r="V3940" s="88"/>
      <c r="W3940" s="88"/>
      <c r="X3940" s="88"/>
      <c r="Y3940" s="88"/>
      <c r="Z3940" s="88"/>
      <c r="AA3940" s="88"/>
      <c r="AB3940" s="88"/>
      <c r="AC3940" s="88"/>
      <c r="AD3940" s="88"/>
      <c r="AE3940" s="88"/>
      <c r="AF3940" s="88"/>
      <c r="AG3940" s="88"/>
      <c r="AH3940" s="88"/>
      <c r="AI3940" s="88"/>
      <c r="AU3940" s="88"/>
    </row>
    <row r="3941" spans="3:47" outlineLevel="1" x14ac:dyDescent="0.2">
      <c r="C3941" s="119" t="s">
        <v>165</v>
      </c>
      <c r="D3941" s="11"/>
      <c r="E3941" s="162" t="s">
        <v>184</v>
      </c>
      <c r="F3941" s="121"/>
      <c r="G3941" s="121"/>
      <c r="H3941" s="121"/>
      <c r="I3941" s="121"/>
      <c r="J3941" s="121"/>
      <c r="K3941" s="121"/>
      <c r="L3941" s="121"/>
      <c r="M3941" s="121"/>
      <c r="N3941" s="121"/>
      <c r="O3941" s="121"/>
      <c r="P3941" s="121"/>
      <c r="Q3941" s="122"/>
      <c r="R3941" s="123"/>
      <c r="S3941" s="123"/>
      <c r="T3941" s="123"/>
      <c r="U3941" s="123"/>
      <c r="V3941" s="123"/>
      <c r="W3941" s="123"/>
      <c r="X3941" s="123"/>
      <c r="Y3941" s="123"/>
      <c r="Z3941" s="123"/>
      <c r="AA3941" s="123"/>
      <c r="AB3941" s="123"/>
      <c r="AC3941" s="123"/>
      <c r="AD3941" s="123"/>
      <c r="AE3941" s="123"/>
      <c r="AF3941" s="123"/>
      <c r="AG3941" s="123"/>
      <c r="AH3941" s="123"/>
      <c r="AI3941" s="123"/>
      <c r="AT3941" s="11"/>
      <c r="AU3941" s="88"/>
    </row>
    <row r="3942" spans="3:47" outlineLevel="2" x14ac:dyDescent="0.2">
      <c r="C3942" s="119" t="s">
        <v>165</v>
      </c>
      <c r="D3942" s="11"/>
      <c r="E3942" s="11"/>
      <c r="F3942" s="11"/>
      <c r="G3942" s="16"/>
      <c r="H3942" s="163" t="s">
        <v>6</v>
      </c>
      <c r="I3942" s="163" t="s">
        <v>5</v>
      </c>
      <c r="J3942" s="163" t="s">
        <v>129</v>
      </c>
      <c r="K3942" s="163" t="s">
        <v>128</v>
      </c>
      <c r="L3942" s="11"/>
      <c r="M3942" s="11"/>
      <c r="N3942" s="11"/>
      <c r="O3942" s="11"/>
      <c r="P3942" s="149"/>
      <c r="Q3942" s="164"/>
      <c r="V3942" s="165"/>
      <c r="W3942" s="150"/>
      <c r="X3942" s="150"/>
      <c r="Y3942" s="150"/>
      <c r="Z3942" s="150"/>
      <c r="AA3942" s="150"/>
      <c r="AB3942" s="150"/>
      <c r="AC3942" s="150"/>
      <c r="AD3942" s="150"/>
      <c r="AE3942" s="150"/>
      <c r="AF3942" s="150"/>
      <c r="AG3942" s="150"/>
      <c r="AH3942" s="150"/>
      <c r="AI3942" s="150"/>
      <c r="AT3942" s="11"/>
      <c r="AU3942" s="88"/>
    </row>
    <row r="3943" spans="3:47" outlineLevel="2" x14ac:dyDescent="0.2">
      <c r="C3943" s="119" t="s">
        <v>165</v>
      </c>
      <c r="D3943" s="254" t="s">
        <v>218</v>
      </c>
      <c r="E3943" s="11"/>
      <c r="F3943" s="125" t="s">
        <v>209</v>
      </c>
      <c r="G3943" s="168" t="s">
        <v>130</v>
      </c>
      <c r="H3943" s="169" t="s">
        <v>221</v>
      </c>
      <c r="I3943" s="170" t="s">
        <v>221</v>
      </c>
      <c r="J3943" s="170">
        <v>1</v>
      </c>
      <c r="K3943" s="171">
        <v>0</v>
      </c>
      <c r="L3943" s="11"/>
      <c r="M3943" s="11"/>
      <c r="N3943" s="11"/>
      <c r="O3943" s="11"/>
      <c r="P3943" s="149"/>
      <c r="Q3943" s="164"/>
      <c r="V3943" s="165"/>
      <c r="W3943" s="11"/>
      <c r="X3943" s="11"/>
      <c r="Y3943" s="150"/>
      <c r="Z3943" s="150"/>
      <c r="AA3943" s="150"/>
      <c r="AB3943" s="150"/>
      <c r="AC3943" s="150"/>
      <c r="AD3943" s="150"/>
      <c r="AE3943" s="150"/>
      <c r="AF3943" s="150"/>
      <c r="AG3943" s="11"/>
      <c r="AH3943" s="11"/>
      <c r="AI3943" s="11"/>
      <c r="AT3943" s="11"/>
      <c r="AU3943" s="88"/>
    </row>
    <row r="3944" spans="3:47" outlineLevel="2" x14ac:dyDescent="0.2">
      <c r="C3944" s="119" t="s">
        <v>165</v>
      </c>
      <c r="D3944" s="167" t="s">
        <v>218</v>
      </c>
      <c r="E3944" s="11"/>
      <c r="F3944" s="134" t="s">
        <v>31</v>
      </c>
      <c r="G3944" s="16" t="s">
        <v>130</v>
      </c>
      <c r="H3944" s="172">
        <v>1</v>
      </c>
      <c r="I3944" s="173">
        <v>0</v>
      </c>
      <c r="J3944" s="173">
        <v>1</v>
      </c>
      <c r="K3944" s="174">
        <v>0</v>
      </c>
      <c r="L3944" s="11"/>
      <c r="M3944" s="11"/>
      <c r="N3944" s="11"/>
      <c r="O3944" s="11"/>
      <c r="P3944" s="149"/>
      <c r="Q3944" s="164"/>
      <c r="V3944" s="165"/>
      <c r="W3944" s="11"/>
      <c r="X3944" s="11"/>
      <c r="Y3944" s="150"/>
      <c r="Z3944" s="150"/>
      <c r="AA3944" s="150"/>
      <c r="AB3944" s="150"/>
      <c r="AC3944" s="150"/>
      <c r="AD3944" s="150"/>
      <c r="AE3944" s="150"/>
      <c r="AF3944" s="150"/>
      <c r="AG3944" s="11"/>
      <c r="AH3944" s="11"/>
      <c r="AI3944" s="11"/>
      <c r="AT3944" s="11"/>
      <c r="AU3944" s="88"/>
    </row>
    <row r="3945" spans="3:47" outlineLevel="2" x14ac:dyDescent="0.2">
      <c r="C3945" s="119" t="s">
        <v>165</v>
      </c>
      <c r="D3945" s="167" t="s">
        <v>218</v>
      </c>
      <c r="E3945" s="11"/>
      <c r="F3945" s="134" t="s">
        <v>28</v>
      </c>
      <c r="G3945" s="16" t="s">
        <v>130</v>
      </c>
      <c r="H3945" s="172">
        <v>1</v>
      </c>
      <c r="I3945" s="173">
        <v>0</v>
      </c>
      <c r="J3945" s="173">
        <v>1</v>
      </c>
      <c r="K3945" s="174">
        <v>0</v>
      </c>
      <c r="L3945" s="11"/>
      <c r="M3945" s="11"/>
      <c r="N3945" s="11"/>
      <c r="O3945" s="11"/>
      <c r="P3945" s="149"/>
      <c r="Q3945" s="164"/>
      <c r="V3945" s="165"/>
      <c r="W3945" s="150"/>
      <c r="X3945" s="150"/>
      <c r="Y3945" s="150"/>
      <c r="Z3945" s="150"/>
      <c r="AA3945" s="150"/>
      <c r="AB3945" s="150"/>
      <c r="AC3945" s="150"/>
      <c r="AD3945" s="150"/>
      <c r="AE3945" s="150"/>
      <c r="AF3945" s="150"/>
      <c r="AG3945" s="11"/>
      <c r="AH3945" s="11"/>
      <c r="AI3945" s="11"/>
      <c r="AT3945" s="11"/>
      <c r="AU3945" s="88"/>
    </row>
    <row r="3946" spans="3:47" outlineLevel="2" x14ac:dyDescent="0.2">
      <c r="C3946" s="119" t="s">
        <v>165</v>
      </c>
      <c r="D3946" s="167" t="s">
        <v>218</v>
      </c>
      <c r="E3946" s="11"/>
      <c r="F3946" s="134" t="s">
        <v>210</v>
      </c>
      <c r="G3946" s="16" t="s">
        <v>130</v>
      </c>
      <c r="H3946" s="172">
        <v>0.8</v>
      </c>
      <c r="I3946" s="173">
        <v>0.19999999999999996</v>
      </c>
      <c r="J3946" s="173">
        <v>0.5</v>
      </c>
      <c r="K3946" s="174">
        <v>0.5</v>
      </c>
      <c r="L3946" s="11"/>
      <c r="M3946" s="11"/>
      <c r="N3946" s="11"/>
      <c r="O3946" s="11"/>
      <c r="P3946" s="149"/>
      <c r="Q3946" s="164"/>
      <c r="V3946" s="165"/>
      <c r="W3946" s="150"/>
      <c r="X3946" s="150"/>
      <c r="Y3946" s="150"/>
      <c r="Z3946" s="150"/>
      <c r="AA3946" s="150"/>
      <c r="AB3946" s="150"/>
      <c r="AC3946" s="150"/>
      <c r="AD3946" s="150"/>
      <c r="AE3946" s="150"/>
      <c r="AF3946" s="150"/>
      <c r="AG3946" s="11"/>
      <c r="AH3946" s="11"/>
      <c r="AI3946" s="11"/>
      <c r="AT3946" s="11"/>
      <c r="AU3946" s="88"/>
    </row>
    <row r="3947" spans="3:47" outlineLevel="2" x14ac:dyDescent="0.2">
      <c r="C3947" s="119" t="s">
        <v>165</v>
      </c>
      <c r="D3947" s="167" t="s">
        <v>218</v>
      </c>
      <c r="E3947" s="11"/>
      <c r="F3947" s="134" t="s">
        <v>211</v>
      </c>
      <c r="G3947" s="16" t="s">
        <v>130</v>
      </c>
      <c r="H3947" s="172">
        <v>1</v>
      </c>
      <c r="I3947" s="173">
        <v>0</v>
      </c>
      <c r="J3947" s="173">
        <v>0.5</v>
      </c>
      <c r="K3947" s="174">
        <v>0.5</v>
      </c>
      <c r="L3947" s="11"/>
      <c r="M3947" s="11"/>
      <c r="N3947" s="11"/>
      <c r="O3947" s="11"/>
      <c r="P3947" s="149"/>
      <c r="Q3947" s="164"/>
      <c r="V3947" s="165"/>
      <c r="W3947" s="150"/>
      <c r="X3947" s="150"/>
      <c r="Y3947" s="150"/>
      <c r="Z3947" s="150"/>
      <c r="AA3947" s="150"/>
      <c r="AB3947" s="150"/>
      <c r="AC3947" s="150"/>
      <c r="AD3947" s="150"/>
      <c r="AE3947" s="150"/>
      <c r="AF3947" s="150"/>
      <c r="AG3947" s="11"/>
      <c r="AH3947" s="11"/>
      <c r="AI3947" s="11"/>
      <c r="AT3947" s="11"/>
      <c r="AU3947" s="88"/>
    </row>
    <row r="3948" spans="3:47" outlineLevel="2" x14ac:dyDescent="0.2">
      <c r="C3948" s="119" t="s">
        <v>165</v>
      </c>
      <c r="D3948" s="167" t="s">
        <v>218</v>
      </c>
      <c r="E3948" s="11"/>
      <c r="F3948" s="134" t="s">
        <v>212</v>
      </c>
      <c r="G3948" s="16" t="s">
        <v>130</v>
      </c>
      <c r="H3948" s="172">
        <v>0.8</v>
      </c>
      <c r="I3948" s="173">
        <v>0.19999999999999996</v>
      </c>
      <c r="J3948" s="173">
        <v>1</v>
      </c>
      <c r="K3948" s="174">
        <v>0</v>
      </c>
      <c r="L3948" s="11"/>
      <c r="M3948" s="11"/>
      <c r="N3948" s="11"/>
      <c r="O3948" s="11"/>
      <c r="P3948" s="149"/>
      <c r="Q3948" s="164"/>
      <c r="V3948" s="165"/>
      <c r="W3948" s="150"/>
      <c r="X3948" s="150"/>
      <c r="Y3948" s="150"/>
      <c r="Z3948" s="150"/>
      <c r="AA3948" s="150"/>
      <c r="AB3948" s="150"/>
      <c r="AC3948" s="150"/>
      <c r="AD3948" s="150"/>
      <c r="AE3948" s="150"/>
      <c r="AF3948" s="150"/>
      <c r="AG3948" s="11"/>
      <c r="AH3948" s="11"/>
      <c r="AI3948" s="11"/>
      <c r="AT3948" s="11"/>
      <c r="AU3948" s="88"/>
    </row>
    <row r="3949" spans="3:47" outlineLevel="2" x14ac:dyDescent="0.2">
      <c r="C3949" s="119" t="s">
        <v>165</v>
      </c>
      <c r="D3949" s="167" t="s">
        <v>218</v>
      </c>
      <c r="E3949" s="11"/>
      <c r="F3949" s="134" t="s">
        <v>213</v>
      </c>
      <c r="G3949" s="16" t="s">
        <v>130</v>
      </c>
      <c r="H3949" s="172">
        <v>1</v>
      </c>
      <c r="I3949" s="173">
        <v>0</v>
      </c>
      <c r="J3949" s="173">
        <v>1</v>
      </c>
      <c r="K3949" s="174">
        <v>0</v>
      </c>
      <c r="L3949" s="11"/>
      <c r="M3949" s="11"/>
      <c r="N3949" s="11"/>
      <c r="O3949" s="11"/>
      <c r="P3949" s="149"/>
      <c r="Q3949" s="164"/>
      <c r="V3949" s="165"/>
      <c r="W3949" s="150"/>
      <c r="X3949" s="150"/>
      <c r="Y3949" s="150"/>
      <c r="Z3949" s="150"/>
      <c r="AA3949" s="150"/>
      <c r="AB3949" s="150"/>
      <c r="AC3949" s="150"/>
      <c r="AD3949" s="150"/>
      <c r="AE3949" s="150"/>
      <c r="AF3949" s="150"/>
      <c r="AG3949" s="11"/>
      <c r="AH3949" s="11"/>
      <c r="AI3949" s="11"/>
      <c r="AT3949" s="11"/>
      <c r="AU3949" s="88"/>
    </row>
    <row r="3950" spans="3:47" outlineLevel="2" x14ac:dyDescent="0.2">
      <c r="C3950" s="119" t="s">
        <v>165</v>
      </c>
      <c r="D3950" s="167" t="s">
        <v>218</v>
      </c>
      <c r="E3950" s="11"/>
      <c r="F3950" s="134" t="s">
        <v>214</v>
      </c>
      <c r="G3950" s="16" t="s">
        <v>130</v>
      </c>
      <c r="H3950" s="172">
        <v>0.8</v>
      </c>
      <c r="I3950" s="173">
        <v>0.19999999999999996</v>
      </c>
      <c r="J3950" s="173">
        <v>1</v>
      </c>
      <c r="K3950" s="174">
        <v>0</v>
      </c>
      <c r="L3950" s="11"/>
      <c r="M3950" s="11"/>
      <c r="N3950" s="11"/>
      <c r="O3950" s="11"/>
      <c r="P3950" s="149"/>
      <c r="Q3950" s="164"/>
      <c r="V3950" s="165"/>
      <c r="W3950" s="150"/>
      <c r="X3950" s="150"/>
      <c r="Y3950" s="150"/>
      <c r="Z3950" s="150"/>
      <c r="AA3950" s="150"/>
      <c r="AB3950" s="150"/>
      <c r="AC3950" s="150"/>
      <c r="AD3950" s="150"/>
      <c r="AE3950" s="150"/>
      <c r="AF3950" s="150"/>
      <c r="AG3950" s="11"/>
      <c r="AH3950" s="11"/>
      <c r="AI3950" s="11"/>
      <c r="AT3950" s="11"/>
      <c r="AU3950" s="88"/>
    </row>
    <row r="3951" spans="3:47" outlineLevel="2" x14ac:dyDescent="0.2">
      <c r="C3951" s="119" t="s">
        <v>165</v>
      </c>
      <c r="D3951" s="167" t="s">
        <v>218</v>
      </c>
      <c r="E3951" s="11"/>
      <c r="F3951" s="134" t="s">
        <v>215</v>
      </c>
      <c r="G3951" s="16" t="s">
        <v>130</v>
      </c>
      <c r="H3951" s="172">
        <v>1</v>
      </c>
      <c r="I3951" s="173">
        <v>0</v>
      </c>
      <c r="J3951" s="173">
        <v>1</v>
      </c>
      <c r="K3951" s="174">
        <v>0</v>
      </c>
      <c r="L3951" s="11"/>
      <c r="M3951" s="11"/>
      <c r="N3951" s="11"/>
      <c r="O3951" s="11"/>
      <c r="P3951" s="149"/>
      <c r="Q3951" s="164"/>
      <c r="V3951" s="165"/>
      <c r="W3951" s="150"/>
      <c r="X3951" s="150"/>
      <c r="Y3951" s="150"/>
      <c r="Z3951" s="150"/>
      <c r="AA3951" s="150"/>
      <c r="AB3951" s="150"/>
      <c r="AC3951" s="150"/>
      <c r="AD3951" s="150"/>
      <c r="AE3951" s="150"/>
      <c r="AF3951" s="150"/>
      <c r="AG3951" s="11"/>
      <c r="AH3951" s="11"/>
      <c r="AI3951" s="11"/>
      <c r="AT3951" s="11"/>
      <c r="AU3951" s="88"/>
    </row>
    <row r="3952" spans="3:47" outlineLevel="2" x14ac:dyDescent="0.2">
      <c r="C3952" s="119" t="s">
        <v>165</v>
      </c>
      <c r="D3952" s="167" t="s">
        <v>218</v>
      </c>
      <c r="E3952" s="11"/>
      <c r="F3952" s="175" t="s">
        <v>216</v>
      </c>
      <c r="G3952" s="16" t="s">
        <v>130</v>
      </c>
      <c r="H3952" s="172">
        <v>1</v>
      </c>
      <c r="I3952" s="173">
        <v>0</v>
      </c>
      <c r="J3952" s="173">
        <v>1</v>
      </c>
      <c r="K3952" s="174">
        <v>0</v>
      </c>
      <c r="L3952" s="11"/>
      <c r="M3952" s="11"/>
      <c r="N3952" s="11"/>
      <c r="O3952" s="11"/>
      <c r="P3952" s="149"/>
      <c r="Q3952" s="164"/>
      <c r="V3952" s="165"/>
      <c r="W3952" s="150"/>
      <c r="X3952" s="150"/>
      <c r="Y3952" s="150"/>
      <c r="Z3952" s="150"/>
      <c r="AA3952" s="150"/>
      <c r="AB3952" s="150"/>
      <c r="AC3952" s="150"/>
      <c r="AD3952" s="150"/>
      <c r="AE3952" s="150"/>
      <c r="AF3952" s="150"/>
      <c r="AG3952" s="11"/>
      <c r="AH3952" s="11"/>
      <c r="AI3952" s="11"/>
      <c r="AT3952" s="11"/>
      <c r="AU3952" s="88"/>
    </row>
    <row r="3953" spans="3:47" outlineLevel="2" x14ac:dyDescent="0.2">
      <c r="C3953" s="119" t="s">
        <v>165</v>
      </c>
      <c r="D3953" s="167" t="s">
        <v>218</v>
      </c>
      <c r="E3953" s="11"/>
      <c r="F3953" s="175" t="s">
        <v>33</v>
      </c>
      <c r="G3953" s="16" t="s">
        <v>130</v>
      </c>
      <c r="H3953" s="172">
        <v>1</v>
      </c>
      <c r="I3953" s="173">
        <v>0</v>
      </c>
      <c r="J3953" s="173">
        <v>1</v>
      </c>
      <c r="K3953" s="174">
        <v>0</v>
      </c>
      <c r="L3953" s="11"/>
      <c r="M3953" s="11"/>
      <c r="N3953" s="11"/>
      <c r="O3953" s="11"/>
      <c r="P3953" s="149"/>
      <c r="Q3953" s="164"/>
      <c r="V3953" s="165"/>
      <c r="W3953" s="150"/>
      <c r="X3953" s="150"/>
      <c r="Y3953" s="150"/>
      <c r="Z3953" s="150"/>
      <c r="AA3953" s="150"/>
      <c r="AB3953" s="150"/>
      <c r="AC3953" s="150"/>
      <c r="AD3953" s="150"/>
      <c r="AE3953" s="150"/>
      <c r="AF3953" s="150"/>
      <c r="AG3953" s="11"/>
      <c r="AH3953" s="11"/>
      <c r="AI3953" s="11"/>
      <c r="AT3953" s="11"/>
      <c r="AU3953" s="88"/>
    </row>
    <row r="3954" spans="3:47" outlineLevel="2" x14ac:dyDescent="0.2">
      <c r="C3954" s="119" t="s">
        <v>165</v>
      </c>
      <c r="D3954" s="167" t="s">
        <v>218</v>
      </c>
      <c r="E3954" s="11"/>
      <c r="F3954" s="175" t="s">
        <v>34</v>
      </c>
      <c r="G3954" s="16" t="s">
        <v>130</v>
      </c>
      <c r="H3954" s="172">
        <v>1</v>
      </c>
      <c r="I3954" s="173">
        <v>0</v>
      </c>
      <c r="J3954" s="173">
        <v>1</v>
      </c>
      <c r="K3954" s="174">
        <v>0</v>
      </c>
      <c r="L3954" s="11"/>
      <c r="M3954" s="11"/>
      <c r="N3954" s="11"/>
      <c r="O3954" s="11"/>
      <c r="P3954" s="149"/>
      <c r="Q3954" s="164"/>
      <c r="V3954" s="165"/>
      <c r="W3954" s="150"/>
      <c r="X3954" s="150"/>
      <c r="Y3954" s="150"/>
      <c r="Z3954" s="150"/>
      <c r="AA3954" s="150"/>
      <c r="AB3954" s="150"/>
      <c r="AC3954" s="150"/>
      <c r="AD3954" s="150"/>
      <c r="AE3954" s="150"/>
      <c r="AF3954" s="150"/>
      <c r="AG3954" s="11"/>
      <c r="AH3954" s="11"/>
      <c r="AI3954" s="11"/>
      <c r="AT3954" s="11"/>
      <c r="AU3954" s="88"/>
    </row>
    <row r="3955" spans="3:47" outlineLevel="2" x14ac:dyDescent="0.2">
      <c r="C3955" s="119" t="s">
        <v>165</v>
      </c>
      <c r="D3955" s="167" t="s">
        <v>218</v>
      </c>
      <c r="E3955" s="11"/>
      <c r="F3955" s="175" t="s">
        <v>217</v>
      </c>
      <c r="G3955" s="16" t="s">
        <v>130</v>
      </c>
      <c r="H3955" s="172">
        <v>1</v>
      </c>
      <c r="I3955" s="173">
        <v>0</v>
      </c>
      <c r="J3955" s="173">
        <v>1</v>
      </c>
      <c r="K3955" s="174">
        <v>0</v>
      </c>
      <c r="L3955" s="11"/>
      <c r="M3955" s="11"/>
      <c r="N3955" s="11"/>
      <c r="O3955" s="11"/>
      <c r="P3955" s="149"/>
      <c r="Q3955" s="164"/>
      <c r="V3955" s="165"/>
      <c r="W3955" s="150"/>
      <c r="X3955" s="150"/>
      <c r="Y3955" s="150"/>
      <c r="Z3955" s="150"/>
      <c r="AA3955" s="150"/>
      <c r="AB3955" s="150"/>
      <c r="AC3955" s="150"/>
      <c r="AD3955" s="150"/>
      <c r="AE3955" s="150"/>
      <c r="AF3955" s="150"/>
      <c r="AG3955" s="11"/>
      <c r="AH3955" s="11"/>
      <c r="AI3955" s="11"/>
      <c r="AT3955" s="11"/>
      <c r="AU3955" s="88"/>
    </row>
    <row r="3956" spans="3:47" outlineLevel="2" x14ac:dyDescent="0.2">
      <c r="C3956" s="119" t="s">
        <v>165</v>
      </c>
      <c r="D3956" s="167" t="s">
        <v>218</v>
      </c>
      <c r="E3956" s="11"/>
      <c r="F3956" s="175" t="s">
        <v>152</v>
      </c>
      <c r="G3956" s="16" t="s">
        <v>130</v>
      </c>
      <c r="H3956" s="172">
        <v>0</v>
      </c>
      <c r="I3956" s="173">
        <v>1</v>
      </c>
      <c r="J3956" s="173">
        <v>0</v>
      </c>
      <c r="K3956" s="174">
        <v>0</v>
      </c>
      <c r="L3956" s="11"/>
      <c r="M3956" s="11"/>
      <c r="N3956" s="11"/>
      <c r="O3956" s="11"/>
      <c r="P3956" s="149"/>
      <c r="Q3956" s="164"/>
      <c r="V3956" s="165"/>
      <c r="W3956" s="150"/>
      <c r="X3956" s="150"/>
      <c r="Y3956" s="150"/>
      <c r="Z3956" s="150"/>
      <c r="AA3956" s="150"/>
      <c r="AB3956" s="150"/>
      <c r="AC3956" s="150"/>
      <c r="AD3956" s="150"/>
      <c r="AE3956" s="150"/>
      <c r="AF3956" s="150"/>
      <c r="AG3956" s="11"/>
      <c r="AH3956" s="11"/>
      <c r="AI3956" s="11"/>
      <c r="AT3956" s="11"/>
      <c r="AU3956" s="88"/>
    </row>
    <row r="3957" spans="3:47" outlineLevel="2" x14ac:dyDescent="0.2">
      <c r="C3957" s="119" t="s">
        <v>165</v>
      </c>
      <c r="D3957" s="167" t="s">
        <v>218</v>
      </c>
      <c r="E3957" s="11"/>
      <c r="F3957" s="176" t="s">
        <v>152</v>
      </c>
      <c r="G3957" s="177" t="s">
        <v>130</v>
      </c>
      <c r="H3957" s="178">
        <v>0</v>
      </c>
      <c r="I3957" s="179">
        <v>1</v>
      </c>
      <c r="J3957" s="179">
        <v>0</v>
      </c>
      <c r="K3957" s="180">
        <v>0</v>
      </c>
      <c r="L3957" s="11"/>
      <c r="M3957" s="11"/>
      <c r="N3957" s="11"/>
      <c r="O3957" s="11"/>
      <c r="P3957" s="149"/>
      <c r="Q3957" s="164"/>
      <c r="V3957" s="165"/>
      <c r="W3957" s="150"/>
      <c r="X3957" s="150"/>
      <c r="Y3957" s="150"/>
      <c r="Z3957" s="150"/>
      <c r="AA3957" s="150"/>
      <c r="AB3957" s="150"/>
      <c r="AC3957" s="150"/>
      <c r="AD3957" s="150"/>
      <c r="AE3957" s="150"/>
      <c r="AF3957" s="150"/>
      <c r="AG3957" s="11"/>
      <c r="AH3957" s="11"/>
      <c r="AI3957" s="11"/>
      <c r="AT3957" s="11"/>
      <c r="AU3957" s="88"/>
    </row>
    <row r="3958" spans="3:47" outlineLevel="2" x14ac:dyDescent="0.2">
      <c r="C3958" s="119" t="s">
        <v>165</v>
      </c>
      <c r="D3958" s="167" t="s">
        <v>218</v>
      </c>
      <c r="E3958" s="11"/>
      <c r="F3958" s="125" t="s">
        <v>152</v>
      </c>
      <c r="G3958" s="168" t="s">
        <v>130</v>
      </c>
      <c r="H3958" s="172">
        <v>0</v>
      </c>
      <c r="I3958" s="173">
        <v>1</v>
      </c>
      <c r="J3958" s="173">
        <v>0</v>
      </c>
      <c r="K3958" s="174">
        <v>0</v>
      </c>
      <c r="L3958" s="11"/>
      <c r="M3958" s="11"/>
      <c r="N3958" s="11"/>
      <c r="O3958" s="11"/>
      <c r="P3958" s="149"/>
      <c r="Q3958" s="164"/>
      <c r="V3958" s="165"/>
      <c r="W3958" s="150"/>
      <c r="X3958" s="150"/>
      <c r="Y3958" s="150"/>
      <c r="Z3958" s="150"/>
      <c r="AA3958" s="150"/>
      <c r="AB3958" s="150"/>
      <c r="AC3958" s="150"/>
      <c r="AD3958" s="150"/>
      <c r="AE3958" s="150"/>
      <c r="AF3958" s="150"/>
      <c r="AG3958" s="11"/>
      <c r="AH3958" s="11"/>
      <c r="AI3958" s="11"/>
      <c r="AT3958" s="11"/>
      <c r="AU3958" s="88"/>
    </row>
    <row r="3959" spans="3:47" outlineLevel="2" x14ac:dyDescent="0.2">
      <c r="C3959" s="119" t="s">
        <v>165</v>
      </c>
      <c r="D3959" s="167" t="s">
        <v>218</v>
      </c>
      <c r="E3959" s="11"/>
      <c r="F3959" s="134" t="s">
        <v>152</v>
      </c>
      <c r="G3959" s="16" t="s">
        <v>130</v>
      </c>
      <c r="H3959" s="172">
        <v>0</v>
      </c>
      <c r="I3959" s="173">
        <v>1</v>
      </c>
      <c r="J3959" s="173">
        <v>0</v>
      </c>
      <c r="K3959" s="174">
        <v>0</v>
      </c>
      <c r="L3959" s="11"/>
      <c r="M3959" s="11"/>
      <c r="N3959" s="11"/>
      <c r="O3959" s="11"/>
      <c r="P3959" s="149"/>
      <c r="Q3959" s="164"/>
      <c r="V3959" s="165"/>
      <c r="W3959" s="150"/>
      <c r="X3959" s="150"/>
      <c r="Y3959" s="150"/>
      <c r="Z3959" s="150"/>
      <c r="AA3959" s="150"/>
      <c r="AB3959" s="150"/>
      <c r="AC3959" s="150"/>
      <c r="AD3959" s="150"/>
      <c r="AE3959" s="150"/>
      <c r="AF3959" s="150"/>
      <c r="AG3959" s="11"/>
      <c r="AH3959" s="11"/>
      <c r="AI3959" s="11"/>
      <c r="AT3959" s="11"/>
      <c r="AU3959" s="88"/>
    </row>
    <row r="3960" spans="3:47" outlineLevel="2" x14ac:dyDescent="0.2">
      <c r="C3960" s="119" t="s">
        <v>165</v>
      </c>
      <c r="D3960" s="167" t="s">
        <v>218</v>
      </c>
      <c r="E3960" s="11"/>
      <c r="F3960" s="134" t="s">
        <v>152</v>
      </c>
      <c r="G3960" s="16" t="s">
        <v>130</v>
      </c>
      <c r="H3960" s="172">
        <v>0</v>
      </c>
      <c r="I3960" s="173">
        <v>1</v>
      </c>
      <c r="J3960" s="173">
        <v>0</v>
      </c>
      <c r="K3960" s="174">
        <v>0</v>
      </c>
      <c r="L3960" s="11"/>
      <c r="M3960" s="11"/>
      <c r="N3960" s="11"/>
      <c r="O3960" s="11"/>
      <c r="P3960" s="149"/>
      <c r="Q3960" s="164"/>
      <c r="V3960" s="165"/>
      <c r="W3960" s="150"/>
      <c r="X3960" s="150"/>
      <c r="Y3960" s="150"/>
      <c r="Z3960" s="150"/>
      <c r="AA3960" s="150"/>
      <c r="AB3960" s="150"/>
      <c r="AC3960" s="150"/>
      <c r="AD3960" s="150"/>
      <c r="AE3960" s="150"/>
      <c r="AF3960" s="150"/>
      <c r="AG3960" s="11"/>
      <c r="AH3960" s="11"/>
      <c r="AI3960" s="11"/>
      <c r="AT3960" s="11"/>
      <c r="AU3960" s="88"/>
    </row>
    <row r="3961" spans="3:47" outlineLevel="2" x14ac:dyDescent="0.2">
      <c r="C3961" s="119" t="s">
        <v>165</v>
      </c>
      <c r="D3961" s="167" t="s">
        <v>218</v>
      </c>
      <c r="E3961" s="11"/>
      <c r="F3961" s="134" t="s">
        <v>152</v>
      </c>
      <c r="G3961" s="16" t="s">
        <v>130</v>
      </c>
      <c r="H3961" s="172">
        <v>0</v>
      </c>
      <c r="I3961" s="173">
        <v>1</v>
      </c>
      <c r="J3961" s="173">
        <v>0</v>
      </c>
      <c r="K3961" s="174">
        <v>0</v>
      </c>
      <c r="L3961" s="11"/>
      <c r="M3961" s="11"/>
      <c r="N3961" s="11"/>
      <c r="O3961" s="11"/>
      <c r="P3961" s="149"/>
      <c r="Q3961" s="164"/>
      <c r="V3961" s="165"/>
      <c r="W3961" s="150"/>
      <c r="X3961" s="150"/>
      <c r="Y3961" s="150"/>
      <c r="Z3961" s="150"/>
      <c r="AA3961" s="150"/>
      <c r="AB3961" s="150"/>
      <c r="AC3961" s="150"/>
      <c r="AD3961" s="150"/>
      <c r="AE3961" s="150"/>
      <c r="AF3961" s="150"/>
      <c r="AG3961" s="11"/>
      <c r="AH3961" s="11"/>
      <c r="AI3961" s="11"/>
      <c r="AT3961" s="11"/>
      <c r="AU3961" s="88"/>
    </row>
    <row r="3962" spans="3:47" outlineLevel="2" x14ac:dyDescent="0.2">
      <c r="C3962" s="119" t="s">
        <v>165</v>
      </c>
      <c r="D3962" s="167" t="s">
        <v>218</v>
      </c>
      <c r="E3962" s="11"/>
      <c r="F3962" s="134" t="s">
        <v>152</v>
      </c>
      <c r="G3962" s="16" t="s">
        <v>130</v>
      </c>
      <c r="H3962" s="172">
        <v>0</v>
      </c>
      <c r="I3962" s="173">
        <v>1</v>
      </c>
      <c r="J3962" s="173">
        <v>0</v>
      </c>
      <c r="K3962" s="174">
        <v>0</v>
      </c>
      <c r="L3962" s="11"/>
      <c r="M3962" s="11"/>
      <c r="N3962" s="11"/>
      <c r="O3962" s="11"/>
      <c r="P3962" s="149"/>
      <c r="Q3962" s="164"/>
      <c r="V3962" s="165"/>
      <c r="W3962" s="150"/>
      <c r="X3962" s="150"/>
      <c r="Y3962" s="150"/>
      <c r="Z3962" s="150"/>
      <c r="AA3962" s="150"/>
      <c r="AB3962" s="150"/>
      <c r="AC3962" s="150"/>
      <c r="AD3962" s="150"/>
      <c r="AE3962" s="150"/>
      <c r="AF3962" s="150"/>
      <c r="AG3962" s="11"/>
      <c r="AH3962" s="11"/>
      <c r="AI3962" s="11"/>
      <c r="AT3962" s="11"/>
      <c r="AU3962" s="88"/>
    </row>
    <row r="3963" spans="3:47" outlineLevel="2" x14ac:dyDescent="0.2">
      <c r="C3963" s="119" t="s">
        <v>165</v>
      </c>
      <c r="D3963" s="167" t="s">
        <v>218</v>
      </c>
      <c r="E3963" s="11"/>
      <c r="F3963" s="134" t="s">
        <v>152</v>
      </c>
      <c r="G3963" s="16" t="s">
        <v>130</v>
      </c>
      <c r="H3963" s="172">
        <v>0</v>
      </c>
      <c r="I3963" s="173">
        <v>1</v>
      </c>
      <c r="J3963" s="173">
        <v>0</v>
      </c>
      <c r="K3963" s="174">
        <v>0</v>
      </c>
      <c r="L3963" s="11"/>
      <c r="M3963" s="11"/>
      <c r="N3963" s="11"/>
      <c r="O3963" s="11"/>
      <c r="P3963" s="149"/>
      <c r="Q3963" s="164"/>
      <c r="V3963" s="165"/>
      <c r="W3963" s="150"/>
      <c r="X3963" s="181"/>
      <c r="Y3963" s="150"/>
      <c r="Z3963" s="150"/>
      <c r="AA3963" s="150"/>
      <c r="AB3963" s="150"/>
      <c r="AC3963" s="150"/>
      <c r="AD3963" s="150"/>
      <c r="AE3963" s="150"/>
      <c r="AF3963" s="150"/>
      <c r="AG3963" s="11"/>
      <c r="AH3963" s="11"/>
      <c r="AI3963" s="11"/>
      <c r="AT3963" s="11"/>
      <c r="AU3963" s="88"/>
    </row>
    <row r="3964" spans="3:47" outlineLevel="2" x14ac:dyDescent="0.2">
      <c r="C3964" s="119" t="s">
        <v>165</v>
      </c>
      <c r="D3964" s="167" t="s">
        <v>218</v>
      </c>
      <c r="E3964" s="11"/>
      <c r="F3964" s="134" t="s">
        <v>152</v>
      </c>
      <c r="G3964" s="16" t="s">
        <v>130</v>
      </c>
      <c r="H3964" s="172">
        <v>0</v>
      </c>
      <c r="I3964" s="173">
        <v>1</v>
      </c>
      <c r="J3964" s="173">
        <v>0</v>
      </c>
      <c r="K3964" s="174">
        <v>0</v>
      </c>
      <c r="L3964" s="11"/>
      <c r="M3964" s="11"/>
      <c r="N3964" s="11"/>
      <c r="O3964" s="11"/>
      <c r="P3964" s="149"/>
      <c r="Q3964" s="164"/>
      <c r="V3964" s="165"/>
      <c r="W3964" s="150"/>
      <c r="X3964" s="150"/>
      <c r="Y3964" s="150"/>
      <c r="Z3964" s="150"/>
      <c r="AA3964" s="150"/>
      <c r="AB3964" s="150"/>
      <c r="AC3964" s="150"/>
      <c r="AD3964" s="150"/>
      <c r="AE3964" s="150"/>
      <c r="AF3964" s="150"/>
      <c r="AG3964" s="11"/>
      <c r="AH3964" s="11"/>
      <c r="AI3964" s="11"/>
      <c r="AT3964" s="11"/>
      <c r="AU3964" s="88"/>
    </row>
    <row r="3965" spans="3:47" outlineLevel="2" x14ac:dyDescent="0.2">
      <c r="C3965" s="119" t="s">
        <v>165</v>
      </c>
      <c r="D3965" s="167" t="s">
        <v>218</v>
      </c>
      <c r="E3965" s="11"/>
      <c r="F3965" s="134" t="s">
        <v>152</v>
      </c>
      <c r="G3965" s="16" t="s">
        <v>130</v>
      </c>
      <c r="H3965" s="172">
        <v>0</v>
      </c>
      <c r="I3965" s="173">
        <v>1</v>
      </c>
      <c r="J3965" s="173">
        <v>0</v>
      </c>
      <c r="K3965" s="174">
        <v>0</v>
      </c>
      <c r="L3965" s="11"/>
      <c r="M3965" s="11"/>
      <c r="N3965" s="11"/>
      <c r="O3965" s="11"/>
      <c r="P3965" s="149"/>
      <c r="Q3965" s="164"/>
      <c r="V3965" s="165"/>
      <c r="W3965" s="150"/>
      <c r="X3965" s="150"/>
      <c r="Y3965" s="150"/>
      <c r="Z3965" s="150"/>
      <c r="AA3965" s="150"/>
      <c r="AB3965" s="150"/>
      <c r="AC3965" s="150"/>
      <c r="AD3965" s="150"/>
      <c r="AE3965" s="150"/>
      <c r="AF3965" s="150"/>
      <c r="AG3965" s="11"/>
      <c r="AH3965" s="11"/>
      <c r="AI3965" s="11"/>
      <c r="AT3965" s="11"/>
      <c r="AU3965" s="88"/>
    </row>
    <row r="3966" spans="3:47" outlineLevel="2" x14ac:dyDescent="0.2">
      <c r="C3966" s="119" t="s">
        <v>165</v>
      </c>
      <c r="D3966" s="167" t="s">
        <v>218</v>
      </c>
      <c r="E3966" s="11"/>
      <c r="F3966" s="134" t="s">
        <v>152</v>
      </c>
      <c r="G3966" s="16" t="s">
        <v>130</v>
      </c>
      <c r="H3966" s="172">
        <v>0</v>
      </c>
      <c r="I3966" s="173">
        <v>1</v>
      </c>
      <c r="J3966" s="173">
        <v>0</v>
      </c>
      <c r="K3966" s="174">
        <v>0</v>
      </c>
      <c r="L3966" s="11"/>
      <c r="M3966" s="11"/>
      <c r="N3966" s="11"/>
      <c r="O3966" s="11"/>
      <c r="P3966" s="149"/>
      <c r="Q3966" s="164"/>
      <c r="V3966" s="165"/>
      <c r="W3966" s="150"/>
      <c r="X3966" s="150"/>
      <c r="Y3966" s="150"/>
      <c r="Z3966" s="150"/>
      <c r="AA3966" s="150"/>
      <c r="AB3966" s="150"/>
      <c r="AC3966" s="150"/>
      <c r="AD3966" s="150"/>
      <c r="AE3966" s="150"/>
      <c r="AF3966" s="150"/>
      <c r="AG3966" s="11"/>
      <c r="AH3966" s="11"/>
      <c r="AI3966" s="11"/>
      <c r="AT3966" s="11"/>
      <c r="AU3966" s="88"/>
    </row>
    <row r="3967" spans="3:47" outlineLevel="2" x14ac:dyDescent="0.2">
      <c r="C3967" s="119" t="s">
        <v>165</v>
      </c>
      <c r="D3967" s="167" t="s">
        <v>218</v>
      </c>
      <c r="E3967" s="11"/>
      <c r="F3967" s="140" t="s">
        <v>152</v>
      </c>
      <c r="G3967" s="177" t="s">
        <v>130</v>
      </c>
      <c r="H3967" s="178">
        <v>0</v>
      </c>
      <c r="I3967" s="179">
        <v>1</v>
      </c>
      <c r="J3967" s="179">
        <v>0</v>
      </c>
      <c r="K3967" s="180">
        <v>0</v>
      </c>
      <c r="L3967" s="11"/>
      <c r="M3967" s="11"/>
      <c r="N3967" s="11"/>
      <c r="O3967" s="11"/>
      <c r="P3967" s="149"/>
      <c r="Q3967" s="164"/>
      <c r="V3967" s="165"/>
      <c r="W3967" s="150"/>
      <c r="X3967" s="150"/>
      <c r="Y3967" s="150"/>
      <c r="Z3967" s="150"/>
      <c r="AA3967" s="150"/>
      <c r="AB3967" s="150"/>
      <c r="AC3967" s="150"/>
      <c r="AD3967" s="150"/>
      <c r="AE3967" s="150"/>
      <c r="AF3967" s="150"/>
      <c r="AG3967" s="150"/>
      <c r="AH3967" s="150"/>
      <c r="AI3967" s="150"/>
      <c r="AT3967" s="11"/>
      <c r="AU3967" s="88"/>
    </row>
    <row r="3968" spans="3:47" outlineLevel="2" x14ac:dyDescent="0.2">
      <c r="C3968" s="119" t="s">
        <v>165</v>
      </c>
      <c r="D3968" s="11"/>
      <c r="E3968" s="11"/>
      <c r="F3968" s="11"/>
      <c r="G3968" s="11"/>
      <c r="H3968" s="11"/>
      <c r="I3968" s="11"/>
      <c r="J3968" s="11"/>
      <c r="K3968" s="11"/>
      <c r="L3968" s="11"/>
      <c r="M3968" s="11"/>
      <c r="N3968" s="11"/>
      <c r="O3968" s="11"/>
      <c r="P3968" s="149"/>
      <c r="Q3968" s="16"/>
      <c r="R3968" s="182"/>
      <c r="S3968" s="182"/>
      <c r="T3968" s="182"/>
      <c r="U3968" s="182"/>
      <c r="V3968" s="183"/>
      <c r="W3968" s="150"/>
      <c r="X3968" s="150"/>
      <c r="Y3968" s="150"/>
      <c r="Z3968" s="150"/>
      <c r="AA3968" s="150"/>
      <c r="AB3968" s="150"/>
      <c r="AC3968" s="150"/>
      <c r="AD3968" s="150"/>
      <c r="AE3968" s="150"/>
      <c r="AF3968" s="150"/>
      <c r="AG3968" s="150"/>
      <c r="AH3968" s="150"/>
      <c r="AI3968" s="150"/>
      <c r="AT3968" s="11"/>
      <c r="AU3968" s="88"/>
    </row>
    <row r="3969" spans="3:47" outlineLevel="1" x14ac:dyDescent="0.2">
      <c r="C3969" s="119" t="s">
        <v>165</v>
      </c>
      <c r="D3969" s="11"/>
      <c r="E3969" s="162" t="s">
        <v>185</v>
      </c>
      <c r="F3969" s="121"/>
      <c r="G3969" s="121"/>
      <c r="H3969" s="121"/>
      <c r="I3969" s="121"/>
      <c r="J3969" s="121"/>
      <c r="K3969" s="121"/>
      <c r="L3969" s="121"/>
      <c r="M3969" s="121"/>
      <c r="N3969" s="121"/>
      <c r="O3969" s="121"/>
      <c r="P3969" s="121"/>
      <c r="Q3969" s="122"/>
      <c r="R3969" s="123"/>
      <c r="S3969" s="123"/>
      <c r="T3969" s="123"/>
      <c r="U3969" s="123"/>
      <c r="V3969" s="123"/>
      <c r="W3969" s="123"/>
      <c r="X3969" s="123"/>
      <c r="Y3969" s="123"/>
      <c r="Z3969" s="123"/>
      <c r="AA3969" s="123"/>
      <c r="AB3969" s="123"/>
      <c r="AC3969" s="123"/>
      <c r="AD3969" s="123"/>
      <c r="AE3969" s="123"/>
      <c r="AF3969" s="123"/>
      <c r="AG3969" s="123"/>
      <c r="AH3969" s="123"/>
      <c r="AI3969" s="123"/>
      <c r="AT3969" s="11"/>
      <c r="AU3969" s="88"/>
    </row>
    <row r="3970" spans="3:47" outlineLevel="2" x14ac:dyDescent="0.2">
      <c r="C3970" s="119" t="s">
        <v>165</v>
      </c>
      <c r="D3970" s="11"/>
      <c r="E3970" s="125"/>
      <c r="F3970" s="127" t="s">
        <v>5</v>
      </c>
      <c r="G3970" s="127"/>
      <c r="H3970" s="127"/>
      <c r="I3970" s="127"/>
      <c r="J3970" s="127"/>
      <c r="K3970" s="127"/>
      <c r="L3970" s="127"/>
      <c r="M3970" s="127"/>
      <c r="N3970" s="127"/>
      <c r="O3970" s="127"/>
      <c r="P3970" s="152"/>
      <c r="Q3970" s="128" t="s">
        <v>110</v>
      </c>
      <c r="R3970" s="184"/>
      <c r="S3970" s="185"/>
      <c r="T3970" s="185"/>
      <c r="U3970" s="186">
        <v>128.62427000000011</v>
      </c>
      <c r="V3970" s="186">
        <v>132.71265612000013</v>
      </c>
      <c r="W3970" s="187">
        <v>135.53647255464014</v>
      </c>
      <c r="X3970" s="186">
        <v>138.89203565650615</v>
      </c>
      <c r="Y3970" s="185">
        <v>142.15797325781429</v>
      </c>
      <c r="Z3970" s="185">
        <v>145.83674045012432</v>
      </c>
      <c r="AA3970" s="185">
        <v>148.59320060027704</v>
      </c>
      <c r="AB3970" s="185">
        <v>151.4734409323068</v>
      </c>
      <c r="AC3970" s="185">
        <v>154.40899547897777</v>
      </c>
      <c r="AD3970" s="185">
        <v>157.40091325978278</v>
      </c>
      <c r="AE3970" s="185">
        <v>160.45026284298453</v>
      </c>
      <c r="AF3970" s="185">
        <v>163.55813270080046</v>
      </c>
      <c r="AG3970" s="185">
        <v>166.72563157079659</v>
      </c>
      <c r="AH3970" s="188">
        <v>169.95388882359217</v>
      </c>
      <c r="AI3970" s="188">
        <v>173.24405483697817</v>
      </c>
      <c r="AT3970" s="11"/>
      <c r="AU3970" s="88"/>
    </row>
    <row r="3971" spans="3:47" outlineLevel="2" x14ac:dyDescent="0.2">
      <c r="C3971" s="119" t="s">
        <v>165</v>
      </c>
      <c r="D3971" s="11"/>
      <c r="E3971" s="134"/>
      <c r="F3971" s="11" t="s">
        <v>129</v>
      </c>
      <c r="G3971" s="11"/>
      <c r="H3971" s="11"/>
      <c r="I3971" s="11"/>
      <c r="J3971" s="11"/>
      <c r="K3971" s="11"/>
      <c r="L3971" s="11"/>
      <c r="M3971" s="11"/>
      <c r="N3971" s="11"/>
      <c r="O3971" s="11"/>
      <c r="P3971" s="149"/>
      <c r="Q3971" s="135" t="s">
        <v>110</v>
      </c>
      <c r="R3971" s="189"/>
      <c r="S3971" s="190"/>
      <c r="T3971" s="190"/>
      <c r="U3971" s="191">
        <v>0</v>
      </c>
      <c r="V3971" s="191">
        <v>15.977</v>
      </c>
      <c r="W3971" s="192">
        <v>16.424356</v>
      </c>
      <c r="X3971" s="191">
        <v>16.867813611999999</v>
      </c>
      <c r="Y3971" s="190">
        <v>17.340112393136</v>
      </c>
      <c r="Z3971" s="190">
        <v>17.808295427750672</v>
      </c>
      <c r="AA3971" s="190">
        <v>18.324735995155439</v>
      </c>
      <c r="AB3971" s="190">
        <v>18.782854395034324</v>
      </c>
      <c r="AC3971" s="190">
        <v>19.252425754910181</v>
      </c>
      <c r="AD3971" s="190">
        <v>19.733736398782934</v>
      </c>
      <c r="AE3971" s="190">
        <v>20.227079808752507</v>
      </c>
      <c r="AF3971" s="190">
        <v>20.732756803971316</v>
      </c>
      <c r="AG3971" s="190">
        <v>21.251075724070599</v>
      </c>
      <c r="AH3971" s="193">
        <v>21.782352617172361</v>
      </c>
      <c r="AI3971" s="193">
        <v>22.326911432601669</v>
      </c>
      <c r="AT3971" s="11"/>
      <c r="AU3971" s="88"/>
    </row>
    <row r="3972" spans="3:47" outlineLevel="2" x14ac:dyDescent="0.2">
      <c r="C3972" s="119" t="s">
        <v>165</v>
      </c>
      <c r="D3972" s="11"/>
      <c r="E3972" s="140"/>
      <c r="F3972" s="142" t="s">
        <v>128</v>
      </c>
      <c r="G3972" s="142"/>
      <c r="H3972" s="142"/>
      <c r="I3972" s="142"/>
      <c r="J3972" s="142"/>
      <c r="K3972" s="142"/>
      <c r="L3972" s="142"/>
      <c r="M3972" s="142"/>
      <c r="N3972" s="142"/>
      <c r="O3972" s="142"/>
      <c r="P3972" s="155"/>
      <c r="Q3972" s="143" t="s">
        <v>110</v>
      </c>
      <c r="R3972" s="194"/>
      <c r="S3972" s="195"/>
      <c r="T3972" s="195"/>
      <c r="U3972" s="196">
        <v>0</v>
      </c>
      <c r="V3972" s="196">
        <v>0</v>
      </c>
      <c r="W3972" s="197">
        <v>0</v>
      </c>
      <c r="X3972" s="196">
        <v>0</v>
      </c>
      <c r="Y3972" s="195">
        <v>0</v>
      </c>
      <c r="Z3972" s="195">
        <v>0</v>
      </c>
      <c r="AA3972" s="195">
        <v>0</v>
      </c>
      <c r="AB3972" s="195">
        <v>0</v>
      </c>
      <c r="AC3972" s="195">
        <v>0</v>
      </c>
      <c r="AD3972" s="195">
        <v>0</v>
      </c>
      <c r="AE3972" s="195">
        <v>0</v>
      </c>
      <c r="AF3972" s="195">
        <v>0</v>
      </c>
      <c r="AG3972" s="195">
        <v>0</v>
      </c>
      <c r="AH3972" s="198">
        <v>0</v>
      </c>
      <c r="AI3972" s="198">
        <v>0</v>
      </c>
      <c r="AT3972" s="11"/>
      <c r="AU3972" s="88"/>
    </row>
    <row r="3973" spans="3:47" outlineLevel="2" x14ac:dyDescent="0.2">
      <c r="C3973" s="119" t="s">
        <v>165</v>
      </c>
      <c r="D3973" s="199"/>
      <c r="E3973" s="199"/>
      <c r="F3973" s="199"/>
      <c r="G3973" s="199"/>
      <c r="H3973" s="199"/>
      <c r="I3973" s="199"/>
      <c r="J3973" s="199"/>
      <c r="K3973" s="199"/>
      <c r="L3973" s="199"/>
      <c r="M3973" s="199"/>
      <c r="N3973" s="199"/>
      <c r="O3973" s="199"/>
      <c r="P3973" s="200"/>
      <c r="Q3973" s="16"/>
      <c r="R3973" s="201"/>
      <c r="S3973" s="201"/>
      <c r="T3973" s="201"/>
      <c r="U3973" s="201"/>
      <c r="V3973" s="201"/>
      <c r="W3973" s="201"/>
      <c r="X3973" s="201"/>
      <c r="Y3973" s="201"/>
      <c r="Z3973" s="201"/>
      <c r="AA3973" s="201"/>
      <c r="AB3973" s="201"/>
      <c r="AC3973" s="201"/>
      <c r="AD3973" s="201"/>
      <c r="AE3973" s="201"/>
      <c r="AF3973" s="201"/>
      <c r="AG3973" s="201"/>
      <c r="AH3973" s="201"/>
      <c r="AI3973" s="201"/>
      <c r="AT3973" s="11"/>
      <c r="AU3973" s="88"/>
    </row>
    <row r="3974" spans="3:47" outlineLevel="1" x14ac:dyDescent="0.2">
      <c r="C3974" s="119" t="s">
        <v>165</v>
      </c>
      <c r="D3974" s="11"/>
      <c r="E3974" s="202" t="s">
        <v>186</v>
      </c>
      <c r="F3974" s="203"/>
      <c r="G3974" s="203"/>
      <c r="H3974" s="203"/>
      <c r="I3974" s="203"/>
      <c r="J3974" s="203"/>
      <c r="K3974" s="203"/>
      <c r="L3974" s="203"/>
      <c r="M3974" s="203"/>
      <c r="N3974" s="203"/>
      <c r="O3974" s="203"/>
      <c r="P3974" s="203"/>
      <c r="Q3974" s="204"/>
      <c r="R3974" s="205"/>
      <c r="S3974" s="205"/>
      <c r="T3974" s="205"/>
      <c r="U3974" s="205"/>
      <c r="V3974" s="205"/>
      <c r="W3974" s="205"/>
      <c r="X3974" s="205"/>
      <c r="Y3974" s="205"/>
      <c r="Z3974" s="205"/>
      <c r="AA3974" s="205"/>
      <c r="AB3974" s="205"/>
      <c r="AC3974" s="205"/>
      <c r="AD3974" s="205"/>
      <c r="AE3974" s="205"/>
      <c r="AF3974" s="205"/>
      <c r="AG3974" s="205"/>
      <c r="AH3974" s="205"/>
      <c r="AI3974" s="205"/>
      <c r="AT3974" s="11"/>
      <c r="AU3974" s="88"/>
    </row>
    <row r="3975" spans="3:47" outlineLevel="2" x14ac:dyDescent="0.2">
      <c r="C3975" s="119" t="s">
        <v>165</v>
      </c>
      <c r="D3975" s="206" t="s">
        <v>187</v>
      </c>
      <c r="E3975" t="s">
        <v>127</v>
      </c>
      <c r="AT3975" s="11"/>
      <c r="AU3975" s="88"/>
    </row>
    <row r="3976" spans="3:47" outlineLevel="2" x14ac:dyDescent="0.2">
      <c r="C3976" s="119" t="s">
        <v>165</v>
      </c>
      <c r="D3976" s="206" t="s">
        <v>187</v>
      </c>
      <c r="E3976" s="125"/>
      <c r="F3976" s="207" t="s">
        <v>5</v>
      </c>
      <c r="G3976" s="207"/>
      <c r="H3976" s="207"/>
      <c r="I3976" s="158" t="s">
        <v>57</v>
      </c>
      <c r="J3976" s="207"/>
      <c r="K3976" s="207"/>
      <c r="L3976" s="207"/>
      <c r="M3976" s="207"/>
      <c r="N3976" s="207"/>
      <c r="O3976" s="207"/>
      <c r="P3976" s="208"/>
      <c r="Q3976" s="209" t="s">
        <v>110</v>
      </c>
      <c r="R3976" s="210"/>
      <c r="S3976" s="211"/>
      <c r="T3976" s="211"/>
      <c r="U3976" s="212">
        <v>128.62427000000011</v>
      </c>
      <c r="V3976" s="212">
        <v>132.71265612000013</v>
      </c>
      <c r="W3976" s="211">
        <v>135.53647255464014</v>
      </c>
      <c r="X3976" s="212">
        <v>138.89203565650615</v>
      </c>
      <c r="Y3976" s="211">
        <v>142.15797325781429</v>
      </c>
      <c r="Z3976" s="211">
        <v>145.83674045012432</v>
      </c>
      <c r="AA3976" s="211">
        <v>148.59320060027704</v>
      </c>
      <c r="AB3976" s="211">
        <v>151.4734409323068</v>
      </c>
      <c r="AC3976" s="211">
        <v>154.40899547897777</v>
      </c>
      <c r="AD3976" s="211">
        <v>157.40091325978278</v>
      </c>
      <c r="AE3976" s="211">
        <v>160.45026284298453</v>
      </c>
      <c r="AF3976" s="211">
        <v>163.55813270080046</v>
      </c>
      <c r="AG3976" s="211">
        <v>166.72563157079659</v>
      </c>
      <c r="AH3976" s="213">
        <v>169.95388882359217</v>
      </c>
      <c r="AI3976" s="213">
        <v>173.24405483697817</v>
      </c>
      <c r="AT3976" s="11"/>
      <c r="AU3976" s="88"/>
    </row>
    <row r="3977" spans="3:47" outlineLevel="2" x14ac:dyDescent="0.2">
      <c r="C3977" s="119" t="s">
        <v>165</v>
      </c>
      <c r="D3977" s="206" t="s">
        <v>187</v>
      </c>
      <c r="E3977" s="134"/>
      <c r="F3977" s="124" t="s">
        <v>129</v>
      </c>
      <c r="G3977" s="124"/>
      <c r="H3977" s="124"/>
      <c r="I3977" s="72" t="s">
        <v>62</v>
      </c>
      <c r="J3977" s="124"/>
      <c r="K3977" s="124"/>
      <c r="L3977" s="124"/>
      <c r="M3977" s="124"/>
      <c r="N3977" s="124"/>
      <c r="O3977" s="124"/>
      <c r="P3977" s="214"/>
      <c r="Q3977" s="215" t="s">
        <v>110</v>
      </c>
      <c r="R3977" s="216"/>
      <c r="S3977" s="217"/>
      <c r="T3977" s="217"/>
      <c r="U3977" s="218">
        <v>0</v>
      </c>
      <c r="V3977" s="218">
        <v>15.977</v>
      </c>
      <c r="W3977" s="217">
        <v>16.424356</v>
      </c>
      <c r="X3977" s="218">
        <v>16.867813611999999</v>
      </c>
      <c r="Y3977" s="217">
        <v>17.340112393136</v>
      </c>
      <c r="Z3977" s="217">
        <v>17.808295427750672</v>
      </c>
      <c r="AA3977" s="217">
        <v>18.324735995155439</v>
      </c>
      <c r="AB3977" s="217">
        <v>18.782854395034324</v>
      </c>
      <c r="AC3977" s="217">
        <v>19.252425754910181</v>
      </c>
      <c r="AD3977" s="217">
        <v>19.733736398782934</v>
      </c>
      <c r="AE3977" s="217">
        <v>20.227079808752507</v>
      </c>
      <c r="AF3977" s="217">
        <v>20.732756803971316</v>
      </c>
      <c r="AG3977" s="217">
        <v>21.251075724070599</v>
      </c>
      <c r="AH3977" s="219">
        <v>21.782352617172361</v>
      </c>
      <c r="AI3977" s="219">
        <v>22.326911432601669</v>
      </c>
      <c r="AT3977" s="11"/>
      <c r="AU3977" s="88"/>
    </row>
    <row r="3978" spans="3:47" outlineLevel="2" x14ac:dyDescent="0.2">
      <c r="C3978" s="119" t="s">
        <v>165</v>
      </c>
      <c r="D3978" s="206" t="s">
        <v>187</v>
      </c>
      <c r="E3978" s="140"/>
      <c r="F3978" s="220" t="s">
        <v>128</v>
      </c>
      <c r="G3978" s="220"/>
      <c r="H3978" s="220"/>
      <c r="I3978" s="161" t="s">
        <v>188</v>
      </c>
      <c r="J3978" s="220"/>
      <c r="K3978" s="220"/>
      <c r="L3978" s="220"/>
      <c r="M3978" s="220"/>
      <c r="N3978" s="220"/>
      <c r="O3978" s="220"/>
      <c r="P3978" s="221"/>
      <c r="Q3978" s="222" t="s">
        <v>110</v>
      </c>
      <c r="R3978" s="223"/>
      <c r="S3978" s="224"/>
      <c r="T3978" s="224"/>
      <c r="U3978" s="225">
        <v>0</v>
      </c>
      <c r="V3978" s="225">
        <v>0</v>
      </c>
      <c r="W3978" s="224">
        <v>0</v>
      </c>
      <c r="X3978" s="225">
        <v>0</v>
      </c>
      <c r="Y3978" s="224">
        <v>0</v>
      </c>
      <c r="Z3978" s="224">
        <v>0</v>
      </c>
      <c r="AA3978" s="224">
        <v>0</v>
      </c>
      <c r="AB3978" s="224">
        <v>0</v>
      </c>
      <c r="AC3978" s="224">
        <v>0</v>
      </c>
      <c r="AD3978" s="224">
        <v>0</v>
      </c>
      <c r="AE3978" s="224">
        <v>0</v>
      </c>
      <c r="AF3978" s="224">
        <v>0</v>
      </c>
      <c r="AG3978" s="224">
        <v>0</v>
      </c>
      <c r="AH3978" s="226">
        <v>0</v>
      </c>
      <c r="AI3978" s="226">
        <v>0</v>
      </c>
      <c r="AT3978" s="11"/>
      <c r="AU3978" s="88"/>
    </row>
    <row r="3979" spans="3:47" outlineLevel="2" x14ac:dyDescent="0.2">
      <c r="C3979" s="119" t="s">
        <v>165</v>
      </c>
      <c r="D3979" s="206" t="s">
        <v>187</v>
      </c>
      <c r="E3979" t="s">
        <v>189</v>
      </c>
      <c r="F3979" s="40"/>
      <c r="G3979" s="40"/>
      <c r="H3979" s="227"/>
      <c r="I3979" s="40"/>
      <c r="J3979" s="40"/>
      <c r="K3979" s="227"/>
      <c r="L3979" s="40"/>
      <c r="M3979" s="40"/>
      <c r="N3979" s="40"/>
      <c r="O3979" s="40"/>
      <c r="P3979" s="40"/>
      <c r="Q3979" s="227"/>
      <c r="R3979" s="227"/>
      <c r="S3979" s="227"/>
      <c r="T3979" s="227"/>
      <c r="U3979" s="227"/>
      <c r="V3979" s="227"/>
      <c r="W3979" s="227"/>
      <c r="X3979" s="227"/>
      <c r="Y3979" s="227"/>
      <c r="Z3979" s="227"/>
      <c r="AA3979" s="227"/>
      <c r="AB3979" s="227"/>
      <c r="AC3979" s="227"/>
      <c r="AD3979" s="227"/>
      <c r="AE3979" s="227"/>
      <c r="AF3979" s="227"/>
      <c r="AG3979" s="227"/>
      <c r="AH3979" s="227"/>
      <c r="AI3979" s="227"/>
      <c r="AT3979" s="11"/>
      <c r="AU3979" s="88"/>
    </row>
    <row r="3980" spans="3:47" outlineLevel="2" x14ac:dyDescent="0.2">
      <c r="C3980" s="119" t="s">
        <v>165</v>
      </c>
      <c r="D3980" s="206" t="s">
        <v>187</v>
      </c>
      <c r="E3980" s="125"/>
      <c r="F3980" s="207" t="s">
        <v>5</v>
      </c>
      <c r="G3980" s="207"/>
      <c r="H3980" s="207"/>
      <c r="I3980" s="158" t="s">
        <v>57</v>
      </c>
      <c r="J3980" s="228" t="s">
        <v>152</v>
      </c>
      <c r="K3980" s="207"/>
      <c r="L3980" s="207"/>
      <c r="M3980" s="207"/>
      <c r="N3980" s="207"/>
      <c r="O3980" s="207"/>
      <c r="P3980" s="208"/>
      <c r="Q3980" s="229" t="s">
        <v>110</v>
      </c>
      <c r="R3980" s="230"/>
      <c r="S3980" s="231"/>
      <c r="T3980" s="231"/>
      <c r="U3980" s="232">
        <v>0</v>
      </c>
      <c r="V3980" s="232">
        <v>0</v>
      </c>
      <c r="W3980" s="231">
        <v>0</v>
      </c>
      <c r="X3980" s="232">
        <v>0</v>
      </c>
      <c r="Y3980" s="231">
        <v>0</v>
      </c>
      <c r="Z3980" s="231">
        <v>0</v>
      </c>
      <c r="AA3980" s="231">
        <v>0</v>
      </c>
      <c r="AB3980" s="231">
        <v>0</v>
      </c>
      <c r="AC3980" s="231">
        <v>0</v>
      </c>
      <c r="AD3980" s="231">
        <v>0</v>
      </c>
      <c r="AE3980" s="231">
        <v>0</v>
      </c>
      <c r="AF3980" s="231">
        <v>0</v>
      </c>
      <c r="AG3980" s="231">
        <v>0</v>
      </c>
      <c r="AH3980" s="233">
        <v>0</v>
      </c>
      <c r="AI3980" s="233">
        <v>0</v>
      </c>
      <c r="AT3980" s="11"/>
      <c r="AU3980" s="88"/>
    </row>
    <row r="3981" spans="3:47" outlineLevel="2" x14ac:dyDescent="0.2">
      <c r="C3981" s="119" t="s">
        <v>165</v>
      </c>
      <c r="D3981" s="206" t="s">
        <v>187</v>
      </c>
      <c r="E3981" s="134"/>
      <c r="F3981" s="124" t="s">
        <v>129</v>
      </c>
      <c r="G3981" s="124"/>
      <c r="H3981" s="124"/>
      <c r="I3981" s="72" t="s">
        <v>62</v>
      </c>
      <c r="J3981" s="234" t="s">
        <v>152</v>
      </c>
      <c r="K3981" s="124"/>
      <c r="L3981" s="124"/>
      <c r="M3981" s="124"/>
      <c r="N3981" s="124"/>
      <c r="O3981" s="124"/>
      <c r="P3981" s="214"/>
      <c r="Q3981" s="235" t="s">
        <v>110</v>
      </c>
      <c r="R3981" s="236"/>
      <c r="S3981" s="237"/>
      <c r="T3981" s="237"/>
      <c r="U3981" s="238">
        <v>0</v>
      </c>
      <c r="V3981" s="238">
        <v>0</v>
      </c>
      <c r="W3981" s="237">
        <v>0</v>
      </c>
      <c r="X3981" s="238">
        <v>0</v>
      </c>
      <c r="Y3981" s="237">
        <v>0</v>
      </c>
      <c r="Z3981" s="237">
        <v>0</v>
      </c>
      <c r="AA3981" s="237">
        <v>0</v>
      </c>
      <c r="AB3981" s="237">
        <v>0</v>
      </c>
      <c r="AC3981" s="237">
        <v>0</v>
      </c>
      <c r="AD3981" s="237">
        <v>0</v>
      </c>
      <c r="AE3981" s="237">
        <v>0</v>
      </c>
      <c r="AF3981" s="237">
        <v>0</v>
      </c>
      <c r="AG3981" s="237">
        <v>0</v>
      </c>
      <c r="AH3981" s="239">
        <v>0</v>
      </c>
      <c r="AI3981" s="239">
        <v>0</v>
      </c>
      <c r="AT3981" s="11"/>
      <c r="AU3981" s="88"/>
    </row>
    <row r="3982" spans="3:47" outlineLevel="2" x14ac:dyDescent="0.2">
      <c r="C3982" s="119" t="s">
        <v>165</v>
      </c>
      <c r="D3982" s="206" t="s">
        <v>187</v>
      </c>
      <c r="E3982" s="140"/>
      <c r="F3982" s="220" t="s">
        <v>128</v>
      </c>
      <c r="G3982" s="220"/>
      <c r="H3982" s="220"/>
      <c r="I3982" s="161" t="s">
        <v>188</v>
      </c>
      <c r="J3982" s="240" t="s">
        <v>152</v>
      </c>
      <c r="K3982" s="220"/>
      <c r="L3982" s="220"/>
      <c r="M3982" s="220"/>
      <c r="N3982" s="220"/>
      <c r="O3982" s="220"/>
      <c r="P3982" s="221"/>
      <c r="Q3982" s="241" t="s">
        <v>110</v>
      </c>
      <c r="R3982" s="242"/>
      <c r="S3982" s="243"/>
      <c r="T3982" s="243"/>
      <c r="U3982" s="244">
        <v>0</v>
      </c>
      <c r="V3982" s="244">
        <v>0</v>
      </c>
      <c r="W3982" s="243">
        <v>0</v>
      </c>
      <c r="X3982" s="244">
        <v>0</v>
      </c>
      <c r="Y3982" s="243">
        <v>0</v>
      </c>
      <c r="Z3982" s="243">
        <v>0</v>
      </c>
      <c r="AA3982" s="243">
        <v>0</v>
      </c>
      <c r="AB3982" s="243">
        <v>0</v>
      </c>
      <c r="AC3982" s="243">
        <v>0</v>
      </c>
      <c r="AD3982" s="243">
        <v>0</v>
      </c>
      <c r="AE3982" s="243">
        <v>0</v>
      </c>
      <c r="AF3982" s="243">
        <v>0</v>
      </c>
      <c r="AG3982" s="243">
        <v>0</v>
      </c>
      <c r="AH3982" s="245">
        <v>0</v>
      </c>
      <c r="AI3982" s="245">
        <v>0</v>
      </c>
      <c r="AT3982" s="11"/>
      <c r="AU3982" s="88"/>
    </row>
    <row r="3983" spans="3:47" outlineLevel="2" x14ac:dyDescent="0.2">
      <c r="AT3983" s="11"/>
      <c r="AU3983" s="88"/>
    </row>
    <row r="3984" spans="3:47" x14ac:dyDescent="0.2">
      <c r="C3984" s="116" t="s">
        <v>166</v>
      </c>
      <c r="D3984" s="67" t="s">
        <v>657</v>
      </c>
      <c r="E3984" s="67"/>
      <c r="F3984" s="67"/>
      <c r="G3984" s="67"/>
      <c r="H3984" s="102"/>
      <c r="I3984" s="67"/>
      <c r="J3984" s="67"/>
      <c r="K3984" s="102"/>
      <c r="L3984" s="67"/>
      <c r="M3984" s="67"/>
      <c r="N3984" s="67"/>
      <c r="O3984" s="67"/>
      <c r="P3984" s="67"/>
      <c r="Q3984" s="117" t="s">
        <v>110</v>
      </c>
      <c r="R3984" s="118">
        <v>0</v>
      </c>
      <c r="S3984" s="118">
        <v>0</v>
      </c>
      <c r="T3984" s="118">
        <v>0</v>
      </c>
      <c r="U3984" s="118">
        <v>0</v>
      </c>
      <c r="V3984" s="118">
        <v>0</v>
      </c>
      <c r="W3984" s="118">
        <v>0</v>
      </c>
      <c r="X3984" s="118">
        <v>12.363790744999999</v>
      </c>
      <c r="Y3984" s="118">
        <v>629.99128928139442</v>
      </c>
      <c r="Z3984" s="118">
        <v>1239.8145538967472</v>
      </c>
      <c r="AA3984" s="118">
        <v>451.52807514557037</v>
      </c>
      <c r="AB3984" s="118">
        <v>533.5904959979606</v>
      </c>
      <c r="AC3984" s="118">
        <v>338.33955039500091</v>
      </c>
      <c r="AD3984" s="118">
        <v>333.6808909317657</v>
      </c>
      <c r="AE3984" s="118">
        <v>239.15606332767373</v>
      </c>
      <c r="AF3984" s="118">
        <v>730.69456073417803</v>
      </c>
      <c r="AG3984" s="118">
        <v>160.69985410865041</v>
      </c>
      <c r="AH3984" s="118">
        <v>79.555596830898423</v>
      </c>
      <c r="AI3984" s="118">
        <v>929.33280603705612</v>
      </c>
      <c r="AT3984" s="11"/>
      <c r="AU3984" s="88"/>
    </row>
    <row r="3985" spans="3:47" s="11" customFormat="1" outlineLevel="1" x14ac:dyDescent="0.2">
      <c r="C3985" s="119" t="s">
        <v>166</v>
      </c>
      <c r="E3985" s="120" t="s">
        <v>174</v>
      </c>
      <c r="F3985" s="121"/>
      <c r="G3985" s="121"/>
      <c r="H3985" s="121"/>
      <c r="I3985" s="121"/>
      <c r="J3985" s="121"/>
      <c r="K3985" s="121"/>
      <c r="L3985" s="121"/>
      <c r="M3985" s="121"/>
      <c r="N3985" s="121"/>
      <c r="O3985" s="121"/>
      <c r="P3985" s="121"/>
      <c r="Q3985" s="122"/>
      <c r="R3985" s="123"/>
      <c r="S3985" s="123"/>
      <c r="T3985" s="123"/>
      <c r="U3985" s="123"/>
      <c r="V3985" s="123"/>
      <c r="W3985" s="123"/>
      <c r="X3985" s="123"/>
      <c r="Y3985" s="123"/>
      <c r="Z3985" s="123"/>
      <c r="AA3985" s="123"/>
      <c r="AB3985" s="123"/>
      <c r="AC3985" s="123"/>
      <c r="AD3985" s="123"/>
      <c r="AE3985" s="123"/>
      <c r="AF3985" s="123"/>
      <c r="AG3985" s="123"/>
      <c r="AH3985" s="123"/>
      <c r="AI3985" s="123"/>
      <c r="AU3985" s="88"/>
    </row>
    <row r="3986" spans="3:47" s="11" customFormat="1" outlineLevel="2" x14ac:dyDescent="0.2">
      <c r="C3986" s="119" t="s">
        <v>166</v>
      </c>
      <c r="E3986" s="124" t="s">
        <v>175</v>
      </c>
      <c r="U3986" s="25" t="s">
        <v>87</v>
      </c>
      <c r="V3986" s="25"/>
      <c r="W3986" s="25" t="s">
        <v>88</v>
      </c>
      <c r="X3986" s="25" t="s">
        <v>89</v>
      </c>
      <c r="AU3986" s="88"/>
    </row>
    <row r="3987" spans="3:47" s="11" customFormat="1" outlineLevel="2" x14ac:dyDescent="0.2">
      <c r="C3987" s="119" t="s">
        <v>166</v>
      </c>
      <c r="E3987" s="125"/>
      <c r="F3987" s="126" t="s">
        <v>209</v>
      </c>
      <c r="G3987" s="127"/>
      <c r="H3987" s="127"/>
      <c r="I3987" s="127"/>
      <c r="J3987" s="127"/>
      <c r="K3987" s="127"/>
      <c r="L3987" s="127"/>
      <c r="M3987" s="127"/>
      <c r="N3987" s="127"/>
      <c r="O3987" s="127"/>
      <c r="P3987" s="127"/>
      <c r="Q3987" s="128" t="s">
        <v>110</v>
      </c>
      <c r="R3987" s="129"/>
      <c r="S3987" s="130"/>
      <c r="T3987" s="130"/>
      <c r="U3987" s="131">
        <v>0</v>
      </c>
      <c r="V3987" s="131">
        <v>0</v>
      </c>
      <c r="W3987" s="132">
        <v>0</v>
      </c>
      <c r="X3987" s="131">
        <v>0</v>
      </c>
      <c r="Y3987" s="130">
        <v>0</v>
      </c>
      <c r="Z3987" s="130">
        <v>0</v>
      </c>
      <c r="AA3987" s="130">
        <v>0</v>
      </c>
      <c r="AB3987" s="130">
        <v>0</v>
      </c>
      <c r="AC3987" s="130">
        <v>0</v>
      </c>
      <c r="AD3987" s="130">
        <v>0</v>
      </c>
      <c r="AE3987" s="130">
        <v>0</v>
      </c>
      <c r="AF3987" s="130">
        <v>0</v>
      </c>
      <c r="AG3987" s="130">
        <v>0</v>
      </c>
      <c r="AH3987" s="133">
        <v>0</v>
      </c>
      <c r="AI3987" s="133">
        <v>0</v>
      </c>
      <c r="AK3987" s="91"/>
      <c r="AU3987" s="88"/>
    </row>
    <row r="3988" spans="3:47" s="11" customFormat="1" outlineLevel="2" x14ac:dyDescent="0.2">
      <c r="C3988" s="119" t="s">
        <v>166</v>
      </c>
      <c r="E3988" s="134"/>
      <c r="F3988" s="36" t="s">
        <v>31</v>
      </c>
      <c r="Q3988" s="135" t="s">
        <v>110</v>
      </c>
      <c r="R3988" s="136"/>
      <c r="S3988" s="88"/>
      <c r="T3988" s="88"/>
      <c r="U3988" s="137">
        <v>0</v>
      </c>
      <c r="V3988" s="137">
        <v>0</v>
      </c>
      <c r="W3988" s="138">
        <v>0</v>
      </c>
      <c r="X3988" s="137">
        <v>0</v>
      </c>
      <c r="Y3988" s="88">
        <v>0</v>
      </c>
      <c r="Z3988" s="88">
        <v>0</v>
      </c>
      <c r="AA3988" s="88">
        <v>0</v>
      </c>
      <c r="AB3988" s="88">
        <v>0</v>
      </c>
      <c r="AC3988" s="88">
        <v>0</v>
      </c>
      <c r="AD3988" s="88">
        <v>0</v>
      </c>
      <c r="AE3988" s="88">
        <v>0</v>
      </c>
      <c r="AF3988" s="88">
        <v>0</v>
      </c>
      <c r="AG3988" s="88">
        <v>0</v>
      </c>
      <c r="AH3988" s="139">
        <v>0</v>
      </c>
      <c r="AI3988" s="139">
        <v>0</v>
      </c>
      <c r="AU3988" s="88"/>
    </row>
    <row r="3989" spans="3:47" s="11" customFormat="1" outlineLevel="2" x14ac:dyDescent="0.2">
      <c r="C3989" s="119" t="s">
        <v>166</v>
      </c>
      <c r="E3989" s="134"/>
      <c r="F3989" s="36" t="s">
        <v>28</v>
      </c>
      <c r="Q3989" s="135" t="s">
        <v>110</v>
      </c>
      <c r="R3989" s="136"/>
      <c r="S3989" s="88"/>
      <c r="T3989" s="88"/>
      <c r="U3989" s="137">
        <v>0</v>
      </c>
      <c r="V3989" s="137">
        <v>0</v>
      </c>
      <c r="W3989" s="138">
        <v>0</v>
      </c>
      <c r="X3989" s="137">
        <v>0</v>
      </c>
      <c r="Y3989" s="88">
        <v>0</v>
      </c>
      <c r="Z3989" s="88">
        <v>0</v>
      </c>
      <c r="AA3989" s="88">
        <v>0</v>
      </c>
      <c r="AB3989" s="88">
        <v>0</v>
      </c>
      <c r="AC3989" s="88">
        <v>0</v>
      </c>
      <c r="AD3989" s="88">
        <v>0</v>
      </c>
      <c r="AE3989" s="88">
        <v>0</v>
      </c>
      <c r="AF3989" s="88">
        <v>0</v>
      </c>
      <c r="AG3989" s="88">
        <v>0</v>
      </c>
      <c r="AH3989" s="139">
        <v>0</v>
      </c>
      <c r="AI3989" s="139">
        <v>0</v>
      </c>
      <c r="AU3989" s="88"/>
    </row>
    <row r="3990" spans="3:47" s="11" customFormat="1" outlineLevel="2" x14ac:dyDescent="0.2">
      <c r="C3990" s="119" t="s">
        <v>166</v>
      </c>
      <c r="E3990" s="134"/>
      <c r="F3990" s="36" t="s">
        <v>210</v>
      </c>
      <c r="Q3990" s="135" t="s">
        <v>110</v>
      </c>
      <c r="R3990" s="136"/>
      <c r="S3990" s="88"/>
      <c r="T3990" s="88"/>
      <c r="U3990" s="137">
        <v>0</v>
      </c>
      <c r="V3990" s="137">
        <v>0</v>
      </c>
      <c r="W3990" s="138">
        <v>0</v>
      </c>
      <c r="X3990" s="137">
        <v>0</v>
      </c>
      <c r="Y3990" s="88">
        <v>0</v>
      </c>
      <c r="Z3990" s="88">
        <v>0</v>
      </c>
      <c r="AA3990" s="88">
        <v>0</v>
      </c>
      <c r="AB3990" s="88">
        <v>0</v>
      </c>
      <c r="AC3990" s="88">
        <v>0</v>
      </c>
      <c r="AD3990" s="88">
        <v>0</v>
      </c>
      <c r="AE3990" s="88">
        <v>0</v>
      </c>
      <c r="AF3990" s="88">
        <v>0</v>
      </c>
      <c r="AG3990" s="88">
        <v>0</v>
      </c>
      <c r="AH3990" s="139">
        <v>0</v>
      </c>
      <c r="AI3990" s="139">
        <v>0</v>
      </c>
      <c r="AU3990" s="88"/>
    </row>
    <row r="3991" spans="3:47" s="11" customFormat="1" outlineLevel="2" x14ac:dyDescent="0.2">
      <c r="C3991" s="119" t="s">
        <v>166</v>
      </c>
      <c r="E3991" s="134"/>
      <c r="F3991" s="36" t="s">
        <v>211</v>
      </c>
      <c r="Q3991" s="135" t="s">
        <v>110</v>
      </c>
      <c r="R3991" s="136"/>
      <c r="S3991" s="88"/>
      <c r="T3991" s="88"/>
      <c r="U3991" s="137">
        <v>0</v>
      </c>
      <c r="V3991" s="137">
        <v>0</v>
      </c>
      <c r="W3991" s="138">
        <v>0</v>
      </c>
      <c r="X3991" s="137">
        <v>0</v>
      </c>
      <c r="Y3991" s="88">
        <v>0</v>
      </c>
      <c r="Z3991" s="88">
        <v>0</v>
      </c>
      <c r="AA3991" s="88">
        <v>0</v>
      </c>
      <c r="AB3991" s="88">
        <v>0</v>
      </c>
      <c r="AC3991" s="88">
        <v>0</v>
      </c>
      <c r="AD3991" s="88">
        <v>0</v>
      </c>
      <c r="AE3991" s="88">
        <v>0</v>
      </c>
      <c r="AF3991" s="88">
        <v>0</v>
      </c>
      <c r="AG3991" s="88">
        <v>0</v>
      </c>
      <c r="AH3991" s="139">
        <v>0</v>
      </c>
      <c r="AI3991" s="139">
        <v>0</v>
      </c>
      <c r="AU3991" s="88"/>
    </row>
    <row r="3992" spans="3:47" s="11" customFormat="1" outlineLevel="2" x14ac:dyDescent="0.2">
      <c r="C3992" s="119" t="s">
        <v>166</v>
      </c>
      <c r="E3992" s="134"/>
      <c r="F3992" s="36" t="s">
        <v>212</v>
      </c>
      <c r="Q3992" s="135" t="s">
        <v>110</v>
      </c>
      <c r="R3992" s="136"/>
      <c r="S3992" s="88"/>
      <c r="T3992" s="88"/>
      <c r="U3992" s="137">
        <v>0</v>
      </c>
      <c r="V3992" s="137">
        <v>0</v>
      </c>
      <c r="W3992" s="138">
        <v>0</v>
      </c>
      <c r="X3992" s="137">
        <v>0</v>
      </c>
      <c r="Y3992" s="88">
        <v>0</v>
      </c>
      <c r="Z3992" s="88">
        <v>0</v>
      </c>
      <c r="AA3992" s="88">
        <v>0</v>
      </c>
      <c r="AB3992" s="88">
        <v>0</v>
      </c>
      <c r="AC3992" s="88">
        <v>0</v>
      </c>
      <c r="AD3992" s="88">
        <v>0</v>
      </c>
      <c r="AE3992" s="88">
        <v>0</v>
      </c>
      <c r="AF3992" s="88">
        <v>0</v>
      </c>
      <c r="AG3992" s="88">
        <v>0</v>
      </c>
      <c r="AH3992" s="139">
        <v>0</v>
      </c>
      <c r="AI3992" s="139">
        <v>0</v>
      </c>
      <c r="AU3992" s="88"/>
    </row>
    <row r="3993" spans="3:47" s="11" customFormat="1" outlineLevel="2" x14ac:dyDescent="0.2">
      <c r="C3993" s="119" t="s">
        <v>166</v>
      </c>
      <c r="E3993" s="134"/>
      <c r="F3993" s="36" t="s">
        <v>213</v>
      </c>
      <c r="Q3993" s="135" t="s">
        <v>110</v>
      </c>
      <c r="R3993" s="136"/>
      <c r="S3993" s="88"/>
      <c r="T3993" s="88"/>
      <c r="U3993" s="137">
        <v>0</v>
      </c>
      <c r="V3993" s="137">
        <v>0</v>
      </c>
      <c r="W3993" s="138">
        <v>0</v>
      </c>
      <c r="X3993" s="137">
        <v>0</v>
      </c>
      <c r="Y3993" s="88">
        <v>0</v>
      </c>
      <c r="Z3993" s="88">
        <v>0</v>
      </c>
      <c r="AA3993" s="88">
        <v>0</v>
      </c>
      <c r="AB3993" s="88">
        <v>0</v>
      </c>
      <c r="AC3993" s="88">
        <v>0</v>
      </c>
      <c r="AD3993" s="88">
        <v>0</v>
      </c>
      <c r="AE3993" s="88">
        <v>0</v>
      </c>
      <c r="AF3993" s="88">
        <v>0</v>
      </c>
      <c r="AG3993" s="88">
        <v>0</v>
      </c>
      <c r="AH3993" s="139">
        <v>0</v>
      </c>
      <c r="AI3993" s="139">
        <v>0</v>
      </c>
      <c r="AU3993" s="88"/>
    </row>
    <row r="3994" spans="3:47" s="11" customFormat="1" outlineLevel="2" x14ac:dyDescent="0.2">
      <c r="C3994" s="119" t="s">
        <v>166</v>
      </c>
      <c r="E3994" s="134"/>
      <c r="F3994" s="36" t="s">
        <v>214</v>
      </c>
      <c r="Q3994" s="135" t="s">
        <v>110</v>
      </c>
      <c r="R3994" s="136"/>
      <c r="S3994" s="88"/>
      <c r="T3994" s="88"/>
      <c r="U3994" s="137">
        <v>0</v>
      </c>
      <c r="V3994" s="137">
        <v>0</v>
      </c>
      <c r="W3994" s="138">
        <v>0</v>
      </c>
      <c r="X3994" s="137">
        <v>0</v>
      </c>
      <c r="Y3994" s="88">
        <v>0</v>
      </c>
      <c r="Z3994" s="88">
        <v>0</v>
      </c>
      <c r="AA3994" s="88">
        <v>0</v>
      </c>
      <c r="AB3994" s="88">
        <v>0</v>
      </c>
      <c r="AC3994" s="88">
        <v>0</v>
      </c>
      <c r="AD3994" s="88">
        <v>0</v>
      </c>
      <c r="AE3994" s="88">
        <v>0</v>
      </c>
      <c r="AF3994" s="88">
        <v>0</v>
      </c>
      <c r="AG3994" s="88">
        <v>0</v>
      </c>
      <c r="AH3994" s="139">
        <v>0</v>
      </c>
      <c r="AI3994" s="139">
        <v>0</v>
      </c>
      <c r="AU3994" s="88"/>
    </row>
    <row r="3995" spans="3:47" s="11" customFormat="1" outlineLevel="2" x14ac:dyDescent="0.2">
      <c r="C3995" s="119" t="s">
        <v>166</v>
      </c>
      <c r="E3995" s="134"/>
      <c r="F3995" s="36" t="s">
        <v>215</v>
      </c>
      <c r="Q3995" s="135" t="s">
        <v>110</v>
      </c>
      <c r="R3995" s="136"/>
      <c r="S3995" s="88"/>
      <c r="T3995" s="88"/>
      <c r="U3995" s="137">
        <v>0</v>
      </c>
      <c r="V3995" s="137">
        <v>0</v>
      </c>
      <c r="W3995" s="138">
        <v>0</v>
      </c>
      <c r="X3995" s="137">
        <v>0</v>
      </c>
      <c r="Y3995" s="88">
        <v>0</v>
      </c>
      <c r="Z3995" s="88">
        <v>0</v>
      </c>
      <c r="AA3995" s="88">
        <v>0</v>
      </c>
      <c r="AB3995" s="88">
        <v>0</v>
      </c>
      <c r="AC3995" s="88">
        <v>0</v>
      </c>
      <c r="AD3995" s="88">
        <v>0</v>
      </c>
      <c r="AE3995" s="88">
        <v>0</v>
      </c>
      <c r="AF3995" s="88">
        <v>0</v>
      </c>
      <c r="AG3995" s="88">
        <v>0</v>
      </c>
      <c r="AH3995" s="139">
        <v>0</v>
      </c>
      <c r="AI3995" s="139">
        <v>0</v>
      </c>
      <c r="AU3995" s="88"/>
    </row>
    <row r="3996" spans="3:47" s="11" customFormat="1" outlineLevel="2" x14ac:dyDescent="0.2">
      <c r="C3996" s="119" t="s">
        <v>166</v>
      </c>
      <c r="E3996" s="134"/>
      <c r="F3996" s="36" t="s">
        <v>216</v>
      </c>
      <c r="Q3996" s="135" t="s">
        <v>110</v>
      </c>
      <c r="R3996" s="136"/>
      <c r="S3996" s="88"/>
      <c r="T3996" s="88"/>
      <c r="U3996" s="137">
        <v>0</v>
      </c>
      <c r="V3996" s="137">
        <v>0</v>
      </c>
      <c r="W3996" s="138">
        <v>0</v>
      </c>
      <c r="X3996" s="137">
        <v>0</v>
      </c>
      <c r="Y3996" s="88">
        <v>0</v>
      </c>
      <c r="Z3996" s="88">
        <v>0</v>
      </c>
      <c r="AA3996" s="88">
        <v>0</v>
      </c>
      <c r="AB3996" s="88">
        <v>0</v>
      </c>
      <c r="AC3996" s="88">
        <v>0</v>
      </c>
      <c r="AD3996" s="88">
        <v>0</v>
      </c>
      <c r="AE3996" s="88">
        <v>0</v>
      </c>
      <c r="AF3996" s="88">
        <v>0</v>
      </c>
      <c r="AG3996" s="88">
        <v>0</v>
      </c>
      <c r="AH3996" s="139">
        <v>0</v>
      </c>
      <c r="AI3996" s="139">
        <v>0</v>
      </c>
      <c r="AU3996" s="88"/>
    </row>
    <row r="3997" spans="3:47" s="11" customFormat="1" outlineLevel="2" x14ac:dyDescent="0.2">
      <c r="C3997" s="119" t="s">
        <v>166</v>
      </c>
      <c r="E3997" s="134"/>
      <c r="F3997" s="36" t="s">
        <v>33</v>
      </c>
      <c r="Q3997" s="135" t="s">
        <v>110</v>
      </c>
      <c r="R3997" s="136"/>
      <c r="S3997" s="88"/>
      <c r="T3997" s="88"/>
      <c r="U3997" s="137">
        <v>0</v>
      </c>
      <c r="V3997" s="137">
        <v>0</v>
      </c>
      <c r="W3997" s="138">
        <v>0</v>
      </c>
      <c r="X3997" s="137">
        <v>0</v>
      </c>
      <c r="Y3997" s="88">
        <v>0</v>
      </c>
      <c r="Z3997" s="88">
        <v>0</v>
      </c>
      <c r="AA3997" s="88">
        <v>0</v>
      </c>
      <c r="AB3997" s="88">
        <v>0</v>
      </c>
      <c r="AC3997" s="88">
        <v>0</v>
      </c>
      <c r="AD3997" s="88">
        <v>0</v>
      </c>
      <c r="AE3997" s="88">
        <v>0</v>
      </c>
      <c r="AF3997" s="88">
        <v>0</v>
      </c>
      <c r="AG3997" s="88">
        <v>0</v>
      </c>
      <c r="AH3997" s="139">
        <v>0</v>
      </c>
      <c r="AI3997" s="139">
        <v>0</v>
      </c>
      <c r="AU3997" s="88"/>
    </row>
    <row r="3998" spans="3:47" s="11" customFormat="1" outlineLevel="2" x14ac:dyDescent="0.2">
      <c r="C3998" s="119" t="s">
        <v>166</v>
      </c>
      <c r="E3998" s="134"/>
      <c r="F3998" s="36" t="s">
        <v>34</v>
      </c>
      <c r="Q3998" s="135" t="s">
        <v>110</v>
      </c>
      <c r="R3998" s="136"/>
      <c r="S3998" s="88"/>
      <c r="T3998" s="88"/>
      <c r="U3998" s="137">
        <v>0</v>
      </c>
      <c r="V3998" s="137">
        <v>0</v>
      </c>
      <c r="W3998" s="138">
        <v>0</v>
      </c>
      <c r="X3998" s="137">
        <v>0</v>
      </c>
      <c r="Y3998" s="88">
        <v>0</v>
      </c>
      <c r="Z3998" s="88">
        <v>0</v>
      </c>
      <c r="AA3998" s="88">
        <v>0</v>
      </c>
      <c r="AB3998" s="88">
        <v>0</v>
      </c>
      <c r="AC3998" s="88">
        <v>0</v>
      </c>
      <c r="AD3998" s="88">
        <v>0</v>
      </c>
      <c r="AE3998" s="88">
        <v>0</v>
      </c>
      <c r="AF3998" s="88">
        <v>0</v>
      </c>
      <c r="AG3998" s="88">
        <v>0</v>
      </c>
      <c r="AH3998" s="139">
        <v>0</v>
      </c>
      <c r="AI3998" s="139">
        <v>0</v>
      </c>
      <c r="AU3998" s="88"/>
    </row>
    <row r="3999" spans="3:47" s="11" customFormat="1" outlineLevel="2" x14ac:dyDescent="0.2">
      <c r="C3999" s="119" t="s">
        <v>166</v>
      </c>
      <c r="E3999" s="134"/>
      <c r="F3999" s="36" t="s">
        <v>217</v>
      </c>
      <c r="Q3999" s="135" t="s">
        <v>110</v>
      </c>
      <c r="R3999" s="136"/>
      <c r="S3999" s="88"/>
      <c r="T3999" s="88"/>
      <c r="U3999" s="137">
        <v>0</v>
      </c>
      <c r="V3999" s="137">
        <v>0</v>
      </c>
      <c r="W3999" s="138">
        <v>0</v>
      </c>
      <c r="X3999" s="137">
        <v>0</v>
      </c>
      <c r="Y3999" s="88">
        <v>0</v>
      </c>
      <c r="Z3999" s="88">
        <v>0</v>
      </c>
      <c r="AA3999" s="88">
        <v>0</v>
      </c>
      <c r="AB3999" s="88">
        <v>0</v>
      </c>
      <c r="AC3999" s="88">
        <v>0</v>
      </c>
      <c r="AD3999" s="88">
        <v>0</v>
      </c>
      <c r="AE3999" s="88">
        <v>0</v>
      </c>
      <c r="AF3999" s="88">
        <v>0</v>
      </c>
      <c r="AG3999" s="88">
        <v>0</v>
      </c>
      <c r="AH3999" s="139">
        <v>0</v>
      </c>
      <c r="AI3999" s="139">
        <v>0</v>
      </c>
      <c r="AU3999" s="88"/>
    </row>
    <row r="4000" spans="3:47" s="11" customFormat="1" outlineLevel="2" x14ac:dyDescent="0.2">
      <c r="C4000" s="119" t="s">
        <v>166</v>
      </c>
      <c r="E4000" s="134"/>
      <c r="F4000" s="36" t="s">
        <v>152</v>
      </c>
      <c r="Q4000" s="135" t="s">
        <v>110</v>
      </c>
      <c r="R4000" s="136"/>
      <c r="S4000" s="88"/>
      <c r="T4000" s="88"/>
      <c r="U4000" s="137">
        <v>0</v>
      </c>
      <c r="V4000" s="137">
        <v>0</v>
      </c>
      <c r="W4000" s="138">
        <v>0</v>
      </c>
      <c r="X4000" s="137">
        <v>0</v>
      </c>
      <c r="Y4000" s="88">
        <v>0</v>
      </c>
      <c r="Z4000" s="88">
        <v>0</v>
      </c>
      <c r="AA4000" s="88">
        <v>0</v>
      </c>
      <c r="AB4000" s="88">
        <v>0</v>
      </c>
      <c r="AC4000" s="88">
        <v>0</v>
      </c>
      <c r="AD4000" s="88">
        <v>0</v>
      </c>
      <c r="AE4000" s="88">
        <v>0</v>
      </c>
      <c r="AF4000" s="88">
        <v>0</v>
      </c>
      <c r="AG4000" s="88">
        <v>0</v>
      </c>
      <c r="AH4000" s="139">
        <v>0</v>
      </c>
      <c r="AI4000" s="139">
        <v>0</v>
      </c>
      <c r="AU4000" s="88"/>
    </row>
    <row r="4001" spans="3:47" s="11" customFormat="1" outlineLevel="2" x14ac:dyDescent="0.2">
      <c r="C4001" s="119" t="s">
        <v>166</v>
      </c>
      <c r="E4001" s="140"/>
      <c r="F4001" s="141" t="s">
        <v>152</v>
      </c>
      <c r="G4001" s="142"/>
      <c r="H4001" s="142"/>
      <c r="I4001" s="142"/>
      <c r="J4001" s="142"/>
      <c r="K4001" s="142"/>
      <c r="L4001" s="142"/>
      <c r="M4001" s="142"/>
      <c r="N4001" s="142"/>
      <c r="O4001" s="142"/>
      <c r="P4001" s="142"/>
      <c r="Q4001" s="143" t="s">
        <v>110</v>
      </c>
      <c r="R4001" s="144"/>
      <c r="S4001" s="145"/>
      <c r="T4001" s="145"/>
      <c r="U4001" s="146">
        <v>0</v>
      </c>
      <c r="V4001" s="146">
        <v>0</v>
      </c>
      <c r="W4001" s="147">
        <v>0</v>
      </c>
      <c r="X4001" s="146">
        <v>0</v>
      </c>
      <c r="Y4001" s="145">
        <v>0</v>
      </c>
      <c r="Z4001" s="145">
        <v>0</v>
      </c>
      <c r="AA4001" s="145">
        <v>0</v>
      </c>
      <c r="AB4001" s="145">
        <v>0</v>
      </c>
      <c r="AC4001" s="145">
        <v>0</v>
      </c>
      <c r="AD4001" s="145">
        <v>0</v>
      </c>
      <c r="AE4001" s="145">
        <v>0</v>
      </c>
      <c r="AF4001" s="145">
        <v>0</v>
      </c>
      <c r="AG4001" s="145">
        <v>0</v>
      </c>
      <c r="AH4001" s="148">
        <v>0</v>
      </c>
      <c r="AI4001" s="148">
        <v>0</v>
      </c>
      <c r="AU4001" s="88"/>
    </row>
    <row r="4002" spans="3:47" s="11" customFormat="1" outlineLevel="2" x14ac:dyDescent="0.2">
      <c r="C4002" s="119" t="s">
        <v>166</v>
      </c>
      <c r="F4002" s="149"/>
      <c r="G4002" s="149"/>
      <c r="H4002" s="149"/>
      <c r="I4002" s="149"/>
      <c r="J4002" s="149"/>
      <c r="K4002" s="149"/>
      <c r="L4002" s="149"/>
      <c r="M4002" s="149"/>
      <c r="N4002" s="149"/>
      <c r="O4002" s="149"/>
      <c r="P4002" s="149" t="s">
        <v>175</v>
      </c>
      <c r="Q4002" s="16" t="s">
        <v>110</v>
      </c>
      <c r="R4002" s="150"/>
      <c r="S4002" s="150"/>
      <c r="T4002" s="150"/>
      <c r="U4002" s="150">
        <v>0</v>
      </c>
      <c r="V4002" s="150">
        <v>0</v>
      </c>
      <c r="W4002" s="150">
        <v>0</v>
      </c>
      <c r="X4002" s="150">
        <v>0</v>
      </c>
      <c r="Y4002" s="150">
        <v>0</v>
      </c>
      <c r="Z4002" s="150">
        <v>0</v>
      </c>
      <c r="AA4002" s="150">
        <v>0</v>
      </c>
      <c r="AB4002" s="150">
        <v>0</v>
      </c>
      <c r="AC4002" s="150">
        <v>0</v>
      </c>
      <c r="AD4002" s="150">
        <v>0</v>
      </c>
      <c r="AE4002" s="150">
        <v>0</v>
      </c>
      <c r="AF4002" s="150">
        <v>0</v>
      </c>
      <c r="AG4002" s="150">
        <v>0</v>
      </c>
      <c r="AH4002" s="150">
        <v>0</v>
      </c>
      <c r="AI4002" s="150">
        <v>0</v>
      </c>
      <c r="AU4002" s="88"/>
    </row>
    <row r="4003" spans="3:47" s="11" customFormat="1" outlineLevel="2" x14ac:dyDescent="0.2">
      <c r="C4003" s="119" t="s">
        <v>166</v>
      </c>
      <c r="E4003" s="124" t="s">
        <v>176</v>
      </c>
      <c r="AU4003" s="88"/>
    </row>
    <row r="4004" spans="3:47" s="11" customFormat="1" outlineLevel="2" x14ac:dyDescent="0.2">
      <c r="C4004" s="119" t="s">
        <v>166</v>
      </c>
      <c r="E4004" s="151" t="s">
        <v>209</v>
      </c>
      <c r="F4004" s="127"/>
      <c r="G4004" s="127"/>
      <c r="H4004" s="127"/>
      <c r="I4004" s="127"/>
      <c r="J4004" s="127"/>
      <c r="K4004" s="127"/>
      <c r="L4004" s="127"/>
      <c r="M4004" s="127"/>
      <c r="N4004" s="127"/>
      <c r="O4004" s="127"/>
      <c r="P4004" s="152"/>
      <c r="Q4004" s="128" t="s">
        <v>110</v>
      </c>
      <c r="R4004" s="129"/>
      <c r="S4004" s="130"/>
      <c r="T4004" s="130"/>
      <c r="U4004" s="131">
        <v>0</v>
      </c>
      <c r="V4004" s="131">
        <v>0</v>
      </c>
      <c r="W4004" s="132">
        <v>0</v>
      </c>
      <c r="X4004" s="131">
        <v>0</v>
      </c>
      <c r="Y4004" s="130">
        <v>0</v>
      </c>
      <c r="Z4004" s="130">
        <v>0</v>
      </c>
      <c r="AA4004" s="130">
        <v>0</v>
      </c>
      <c r="AB4004" s="130">
        <v>0</v>
      </c>
      <c r="AC4004" s="130">
        <v>0</v>
      </c>
      <c r="AD4004" s="130">
        <v>0</v>
      </c>
      <c r="AE4004" s="130">
        <v>0</v>
      </c>
      <c r="AF4004" s="130">
        <v>0</v>
      </c>
      <c r="AG4004" s="130">
        <v>0</v>
      </c>
      <c r="AH4004" s="133">
        <v>0</v>
      </c>
      <c r="AI4004" s="133">
        <v>0</v>
      </c>
      <c r="AU4004" s="88"/>
    </row>
    <row r="4005" spans="3:47" s="11" customFormat="1" outlineLevel="2" x14ac:dyDescent="0.2">
      <c r="C4005" s="119" t="s">
        <v>166</v>
      </c>
      <c r="E4005" s="153" t="s">
        <v>31</v>
      </c>
      <c r="P4005" s="149"/>
      <c r="Q4005" s="135" t="s">
        <v>110</v>
      </c>
      <c r="R4005" s="136"/>
      <c r="S4005" s="88"/>
      <c r="T4005" s="88"/>
      <c r="U4005" s="137">
        <v>0</v>
      </c>
      <c r="V4005" s="137">
        <v>0</v>
      </c>
      <c r="W4005" s="138">
        <v>0</v>
      </c>
      <c r="X4005" s="137">
        <v>0</v>
      </c>
      <c r="Y4005" s="88">
        <v>0</v>
      </c>
      <c r="Z4005" s="88">
        <v>0</v>
      </c>
      <c r="AA4005" s="88">
        <v>0</v>
      </c>
      <c r="AB4005" s="88">
        <v>0</v>
      </c>
      <c r="AC4005" s="88">
        <v>0</v>
      </c>
      <c r="AD4005" s="88">
        <v>0</v>
      </c>
      <c r="AE4005" s="88">
        <v>0</v>
      </c>
      <c r="AF4005" s="88">
        <v>0</v>
      </c>
      <c r="AG4005" s="88">
        <v>0</v>
      </c>
      <c r="AH4005" s="139">
        <v>0</v>
      </c>
      <c r="AI4005" s="139">
        <v>0</v>
      </c>
      <c r="AU4005" s="88"/>
    </row>
    <row r="4006" spans="3:47" s="11" customFormat="1" outlineLevel="2" x14ac:dyDescent="0.2">
      <c r="C4006" s="119" t="s">
        <v>166</v>
      </c>
      <c r="E4006" s="153" t="s">
        <v>28</v>
      </c>
      <c r="P4006" s="149"/>
      <c r="Q4006" s="135" t="s">
        <v>110</v>
      </c>
      <c r="R4006" s="136"/>
      <c r="S4006" s="88"/>
      <c r="T4006" s="88"/>
      <c r="U4006" s="137">
        <v>0</v>
      </c>
      <c r="V4006" s="137">
        <v>0</v>
      </c>
      <c r="W4006" s="138">
        <v>0</v>
      </c>
      <c r="X4006" s="137">
        <v>0</v>
      </c>
      <c r="Y4006" s="88">
        <v>0</v>
      </c>
      <c r="Z4006" s="88">
        <v>0</v>
      </c>
      <c r="AA4006" s="88">
        <v>0</v>
      </c>
      <c r="AB4006" s="88">
        <v>0</v>
      </c>
      <c r="AC4006" s="88">
        <v>0</v>
      </c>
      <c r="AD4006" s="88">
        <v>0</v>
      </c>
      <c r="AE4006" s="88">
        <v>0</v>
      </c>
      <c r="AF4006" s="88">
        <v>0</v>
      </c>
      <c r="AG4006" s="88">
        <v>0</v>
      </c>
      <c r="AH4006" s="139">
        <v>0</v>
      </c>
      <c r="AI4006" s="139">
        <v>0</v>
      </c>
      <c r="AU4006" s="88"/>
    </row>
    <row r="4007" spans="3:47" s="11" customFormat="1" outlineLevel="2" x14ac:dyDescent="0.2">
      <c r="C4007" s="119" t="s">
        <v>166</v>
      </c>
      <c r="E4007" s="153" t="s">
        <v>210</v>
      </c>
      <c r="P4007" s="149"/>
      <c r="Q4007" s="135" t="s">
        <v>110</v>
      </c>
      <c r="R4007" s="136"/>
      <c r="S4007" s="88"/>
      <c r="T4007" s="88"/>
      <c r="U4007" s="137">
        <v>0</v>
      </c>
      <c r="V4007" s="137">
        <v>0</v>
      </c>
      <c r="W4007" s="138">
        <v>0</v>
      </c>
      <c r="X4007" s="137">
        <v>0</v>
      </c>
      <c r="Y4007" s="88">
        <v>0</v>
      </c>
      <c r="Z4007" s="88">
        <v>0</v>
      </c>
      <c r="AA4007" s="88">
        <v>0</v>
      </c>
      <c r="AB4007" s="88">
        <v>0</v>
      </c>
      <c r="AC4007" s="88">
        <v>0</v>
      </c>
      <c r="AD4007" s="88">
        <v>0</v>
      </c>
      <c r="AE4007" s="88">
        <v>0</v>
      </c>
      <c r="AF4007" s="88">
        <v>0</v>
      </c>
      <c r="AG4007" s="88">
        <v>0</v>
      </c>
      <c r="AH4007" s="139">
        <v>0</v>
      </c>
      <c r="AI4007" s="139">
        <v>0</v>
      </c>
      <c r="AU4007" s="88"/>
    </row>
    <row r="4008" spans="3:47" s="11" customFormat="1" outlineLevel="2" x14ac:dyDescent="0.2">
      <c r="C4008" s="119" t="s">
        <v>166</v>
      </c>
      <c r="E4008" s="153" t="s">
        <v>211</v>
      </c>
      <c r="P4008" s="149"/>
      <c r="Q4008" s="135" t="s">
        <v>110</v>
      </c>
      <c r="R4008" s="136"/>
      <c r="S4008" s="88"/>
      <c r="T4008" s="88"/>
      <c r="U4008" s="137">
        <v>0</v>
      </c>
      <c r="V4008" s="137">
        <v>0</v>
      </c>
      <c r="W4008" s="138">
        <v>0</v>
      </c>
      <c r="X4008" s="137">
        <v>0</v>
      </c>
      <c r="Y4008" s="88">
        <v>0</v>
      </c>
      <c r="Z4008" s="88">
        <v>0</v>
      </c>
      <c r="AA4008" s="88">
        <v>0</v>
      </c>
      <c r="AB4008" s="88">
        <v>0</v>
      </c>
      <c r="AC4008" s="88">
        <v>0</v>
      </c>
      <c r="AD4008" s="88">
        <v>0</v>
      </c>
      <c r="AE4008" s="88">
        <v>0</v>
      </c>
      <c r="AF4008" s="88">
        <v>0</v>
      </c>
      <c r="AG4008" s="88">
        <v>0</v>
      </c>
      <c r="AH4008" s="139">
        <v>0</v>
      </c>
      <c r="AI4008" s="139">
        <v>0</v>
      </c>
      <c r="AU4008" s="88"/>
    </row>
    <row r="4009" spans="3:47" s="11" customFormat="1" outlineLevel="2" x14ac:dyDescent="0.2">
      <c r="C4009" s="119" t="s">
        <v>166</v>
      </c>
      <c r="E4009" s="153" t="s">
        <v>212</v>
      </c>
      <c r="P4009" s="149"/>
      <c r="Q4009" s="135" t="s">
        <v>110</v>
      </c>
      <c r="R4009" s="136"/>
      <c r="S4009" s="88"/>
      <c r="T4009" s="88"/>
      <c r="U4009" s="137">
        <v>0</v>
      </c>
      <c r="V4009" s="137">
        <v>0</v>
      </c>
      <c r="W4009" s="138">
        <v>0</v>
      </c>
      <c r="X4009" s="137">
        <v>0</v>
      </c>
      <c r="Y4009" s="88">
        <v>0</v>
      </c>
      <c r="Z4009" s="88">
        <v>0</v>
      </c>
      <c r="AA4009" s="88">
        <v>0</v>
      </c>
      <c r="AB4009" s="88">
        <v>0</v>
      </c>
      <c r="AC4009" s="88">
        <v>0</v>
      </c>
      <c r="AD4009" s="88">
        <v>0</v>
      </c>
      <c r="AE4009" s="88">
        <v>0</v>
      </c>
      <c r="AF4009" s="88">
        <v>0</v>
      </c>
      <c r="AG4009" s="88">
        <v>0</v>
      </c>
      <c r="AH4009" s="139">
        <v>0</v>
      </c>
      <c r="AI4009" s="139">
        <v>0</v>
      </c>
      <c r="AU4009" s="88"/>
    </row>
    <row r="4010" spans="3:47" s="11" customFormat="1" outlineLevel="2" x14ac:dyDescent="0.2">
      <c r="C4010" s="119" t="s">
        <v>166</v>
      </c>
      <c r="E4010" s="153" t="s">
        <v>213</v>
      </c>
      <c r="P4010" s="149"/>
      <c r="Q4010" s="135" t="s">
        <v>110</v>
      </c>
      <c r="R4010" s="136"/>
      <c r="S4010" s="88"/>
      <c r="T4010" s="88"/>
      <c r="U4010" s="137">
        <v>0</v>
      </c>
      <c r="V4010" s="137">
        <v>0</v>
      </c>
      <c r="W4010" s="138">
        <v>0</v>
      </c>
      <c r="X4010" s="137">
        <v>0</v>
      </c>
      <c r="Y4010" s="88">
        <v>0</v>
      </c>
      <c r="Z4010" s="88">
        <v>0</v>
      </c>
      <c r="AA4010" s="88">
        <v>0</v>
      </c>
      <c r="AB4010" s="88">
        <v>0</v>
      </c>
      <c r="AC4010" s="88">
        <v>0</v>
      </c>
      <c r="AD4010" s="88">
        <v>0</v>
      </c>
      <c r="AE4010" s="88">
        <v>0</v>
      </c>
      <c r="AF4010" s="88">
        <v>0</v>
      </c>
      <c r="AG4010" s="88">
        <v>0</v>
      </c>
      <c r="AH4010" s="139">
        <v>0</v>
      </c>
      <c r="AI4010" s="139">
        <v>0</v>
      </c>
      <c r="AU4010" s="88"/>
    </row>
    <row r="4011" spans="3:47" s="11" customFormat="1" outlineLevel="2" x14ac:dyDescent="0.2">
      <c r="C4011" s="119" t="s">
        <v>166</v>
      </c>
      <c r="E4011" s="153" t="s">
        <v>214</v>
      </c>
      <c r="P4011" s="149"/>
      <c r="Q4011" s="135" t="s">
        <v>110</v>
      </c>
      <c r="R4011" s="136"/>
      <c r="S4011" s="88"/>
      <c r="T4011" s="88"/>
      <c r="U4011" s="137">
        <v>0</v>
      </c>
      <c r="V4011" s="137">
        <v>0</v>
      </c>
      <c r="W4011" s="138">
        <v>0</v>
      </c>
      <c r="X4011" s="137">
        <v>0</v>
      </c>
      <c r="Y4011" s="88">
        <v>0</v>
      </c>
      <c r="Z4011" s="88">
        <v>0</v>
      </c>
      <c r="AA4011" s="88">
        <v>0</v>
      </c>
      <c r="AB4011" s="88">
        <v>0</v>
      </c>
      <c r="AC4011" s="88">
        <v>0</v>
      </c>
      <c r="AD4011" s="88">
        <v>0</v>
      </c>
      <c r="AE4011" s="88">
        <v>0</v>
      </c>
      <c r="AF4011" s="88">
        <v>0</v>
      </c>
      <c r="AG4011" s="88">
        <v>0</v>
      </c>
      <c r="AH4011" s="139">
        <v>0</v>
      </c>
      <c r="AI4011" s="139">
        <v>0</v>
      </c>
      <c r="AU4011" s="88"/>
    </row>
    <row r="4012" spans="3:47" s="11" customFormat="1" outlineLevel="2" x14ac:dyDescent="0.2">
      <c r="C4012" s="119" t="s">
        <v>166</v>
      </c>
      <c r="E4012" s="153" t="s">
        <v>215</v>
      </c>
      <c r="P4012" s="149"/>
      <c r="Q4012" s="135" t="s">
        <v>110</v>
      </c>
      <c r="R4012" s="136"/>
      <c r="S4012" s="88"/>
      <c r="T4012" s="88"/>
      <c r="U4012" s="137">
        <v>0</v>
      </c>
      <c r="V4012" s="137">
        <v>0</v>
      </c>
      <c r="W4012" s="138">
        <v>0</v>
      </c>
      <c r="X4012" s="137">
        <v>0</v>
      </c>
      <c r="Y4012" s="88">
        <v>0</v>
      </c>
      <c r="Z4012" s="88">
        <v>0</v>
      </c>
      <c r="AA4012" s="88">
        <v>0</v>
      </c>
      <c r="AB4012" s="88">
        <v>0</v>
      </c>
      <c r="AC4012" s="88">
        <v>0</v>
      </c>
      <c r="AD4012" s="88">
        <v>0</v>
      </c>
      <c r="AE4012" s="88">
        <v>0</v>
      </c>
      <c r="AF4012" s="88">
        <v>0</v>
      </c>
      <c r="AG4012" s="88">
        <v>0</v>
      </c>
      <c r="AH4012" s="139">
        <v>0</v>
      </c>
      <c r="AI4012" s="139">
        <v>0</v>
      </c>
      <c r="AU4012" s="88"/>
    </row>
    <row r="4013" spans="3:47" s="11" customFormat="1" outlineLevel="2" x14ac:dyDescent="0.2">
      <c r="C4013" s="119" t="s">
        <v>166</v>
      </c>
      <c r="E4013" s="153" t="s">
        <v>216</v>
      </c>
      <c r="P4013" s="149"/>
      <c r="Q4013" s="135" t="s">
        <v>110</v>
      </c>
      <c r="R4013" s="136"/>
      <c r="S4013" s="88"/>
      <c r="T4013" s="88"/>
      <c r="U4013" s="137">
        <v>0</v>
      </c>
      <c r="V4013" s="137">
        <v>0</v>
      </c>
      <c r="W4013" s="138">
        <v>0</v>
      </c>
      <c r="X4013" s="137">
        <v>0</v>
      </c>
      <c r="Y4013" s="88">
        <v>0</v>
      </c>
      <c r="Z4013" s="88">
        <v>0</v>
      </c>
      <c r="AA4013" s="88">
        <v>0</v>
      </c>
      <c r="AB4013" s="88">
        <v>0</v>
      </c>
      <c r="AC4013" s="88">
        <v>0</v>
      </c>
      <c r="AD4013" s="88">
        <v>0</v>
      </c>
      <c r="AE4013" s="88">
        <v>0</v>
      </c>
      <c r="AF4013" s="88">
        <v>0</v>
      </c>
      <c r="AG4013" s="88">
        <v>0</v>
      </c>
      <c r="AH4013" s="139">
        <v>0</v>
      </c>
      <c r="AI4013" s="139">
        <v>0</v>
      </c>
      <c r="AU4013" s="88"/>
    </row>
    <row r="4014" spans="3:47" s="11" customFormat="1" outlineLevel="2" x14ac:dyDescent="0.2">
      <c r="C4014" s="119" t="s">
        <v>166</v>
      </c>
      <c r="E4014" s="153" t="s">
        <v>33</v>
      </c>
      <c r="P4014" s="149"/>
      <c r="Q4014" s="135" t="s">
        <v>110</v>
      </c>
      <c r="R4014" s="136"/>
      <c r="S4014" s="88"/>
      <c r="T4014" s="88"/>
      <c r="U4014" s="137">
        <v>0</v>
      </c>
      <c r="V4014" s="137">
        <v>0</v>
      </c>
      <c r="W4014" s="138">
        <v>0</v>
      </c>
      <c r="X4014" s="137">
        <v>0</v>
      </c>
      <c r="Y4014" s="88">
        <v>0</v>
      </c>
      <c r="Z4014" s="88">
        <v>0</v>
      </c>
      <c r="AA4014" s="88">
        <v>0</v>
      </c>
      <c r="AB4014" s="88">
        <v>0</v>
      </c>
      <c r="AC4014" s="88">
        <v>0</v>
      </c>
      <c r="AD4014" s="88">
        <v>0</v>
      </c>
      <c r="AE4014" s="88">
        <v>0</v>
      </c>
      <c r="AF4014" s="88">
        <v>0</v>
      </c>
      <c r="AG4014" s="88">
        <v>0</v>
      </c>
      <c r="AH4014" s="139">
        <v>0</v>
      </c>
      <c r="AI4014" s="139">
        <v>0</v>
      </c>
      <c r="AU4014" s="88"/>
    </row>
    <row r="4015" spans="3:47" s="11" customFormat="1" outlineLevel="2" x14ac:dyDescent="0.2">
      <c r="C4015" s="119" t="s">
        <v>166</v>
      </c>
      <c r="E4015" s="153" t="s">
        <v>34</v>
      </c>
      <c r="P4015" s="149"/>
      <c r="Q4015" s="135" t="s">
        <v>110</v>
      </c>
      <c r="R4015" s="136"/>
      <c r="S4015" s="88"/>
      <c r="T4015" s="88"/>
      <c r="U4015" s="137">
        <v>0</v>
      </c>
      <c r="V4015" s="137">
        <v>0</v>
      </c>
      <c r="W4015" s="138">
        <v>0</v>
      </c>
      <c r="X4015" s="137">
        <v>12.363790744999999</v>
      </c>
      <c r="Y4015" s="88">
        <v>629.99128928139442</v>
      </c>
      <c r="Z4015" s="88">
        <v>1239.8145538967472</v>
      </c>
      <c r="AA4015" s="88">
        <v>451.52807514557037</v>
      </c>
      <c r="AB4015" s="88">
        <v>533.5904959979606</v>
      </c>
      <c r="AC4015" s="88">
        <v>338.33955039500091</v>
      </c>
      <c r="AD4015" s="88">
        <v>333.6808909317657</v>
      </c>
      <c r="AE4015" s="88">
        <v>239.15606332767373</v>
      </c>
      <c r="AF4015" s="88">
        <v>730.69456073417803</v>
      </c>
      <c r="AG4015" s="88">
        <v>160.69985410865041</v>
      </c>
      <c r="AH4015" s="139">
        <v>79.555596830898423</v>
      </c>
      <c r="AI4015" s="139">
        <v>929.33280603705612</v>
      </c>
      <c r="AU4015" s="88"/>
    </row>
    <row r="4016" spans="3:47" s="11" customFormat="1" outlineLevel="2" x14ac:dyDescent="0.2">
      <c r="C4016" s="119" t="s">
        <v>166</v>
      </c>
      <c r="E4016" s="153" t="s">
        <v>217</v>
      </c>
      <c r="P4016" s="149"/>
      <c r="Q4016" s="135" t="s">
        <v>110</v>
      </c>
      <c r="R4016" s="136"/>
      <c r="S4016" s="88"/>
      <c r="T4016" s="88"/>
      <c r="U4016" s="137">
        <v>0</v>
      </c>
      <c r="V4016" s="137">
        <v>0</v>
      </c>
      <c r="W4016" s="138">
        <v>0</v>
      </c>
      <c r="X4016" s="137">
        <v>0</v>
      </c>
      <c r="Y4016" s="88">
        <v>0</v>
      </c>
      <c r="Z4016" s="88">
        <v>0</v>
      </c>
      <c r="AA4016" s="88">
        <v>0</v>
      </c>
      <c r="AB4016" s="88">
        <v>0</v>
      </c>
      <c r="AC4016" s="88">
        <v>0</v>
      </c>
      <c r="AD4016" s="88">
        <v>0</v>
      </c>
      <c r="AE4016" s="88">
        <v>0</v>
      </c>
      <c r="AF4016" s="88">
        <v>0</v>
      </c>
      <c r="AG4016" s="88">
        <v>0</v>
      </c>
      <c r="AH4016" s="139">
        <v>0</v>
      </c>
      <c r="AI4016" s="139">
        <v>0</v>
      </c>
      <c r="AU4016" s="88"/>
    </row>
    <row r="4017" spans="3:47" s="11" customFormat="1" outlineLevel="2" x14ac:dyDescent="0.2">
      <c r="C4017" s="119" t="s">
        <v>166</v>
      </c>
      <c r="E4017" s="153" t="s">
        <v>152</v>
      </c>
      <c r="P4017" s="149"/>
      <c r="Q4017" s="135" t="s">
        <v>110</v>
      </c>
      <c r="R4017" s="136"/>
      <c r="S4017" s="88"/>
      <c r="T4017" s="88"/>
      <c r="U4017" s="137">
        <v>0</v>
      </c>
      <c r="V4017" s="137">
        <v>0</v>
      </c>
      <c r="W4017" s="138">
        <v>0</v>
      </c>
      <c r="X4017" s="137">
        <v>0</v>
      </c>
      <c r="Y4017" s="88">
        <v>0</v>
      </c>
      <c r="Z4017" s="88">
        <v>0</v>
      </c>
      <c r="AA4017" s="88">
        <v>0</v>
      </c>
      <c r="AB4017" s="88">
        <v>0</v>
      </c>
      <c r="AC4017" s="88">
        <v>0</v>
      </c>
      <c r="AD4017" s="88">
        <v>0</v>
      </c>
      <c r="AE4017" s="88">
        <v>0</v>
      </c>
      <c r="AF4017" s="88">
        <v>0</v>
      </c>
      <c r="AG4017" s="88">
        <v>0</v>
      </c>
      <c r="AH4017" s="139">
        <v>0</v>
      </c>
      <c r="AI4017" s="139">
        <v>0</v>
      </c>
      <c r="AU4017" s="88"/>
    </row>
    <row r="4018" spans="3:47" s="11" customFormat="1" outlineLevel="2" x14ac:dyDescent="0.2">
      <c r="C4018" s="119" t="s">
        <v>166</v>
      </c>
      <c r="E4018" s="154" t="s">
        <v>152</v>
      </c>
      <c r="F4018" s="142"/>
      <c r="G4018" s="142"/>
      <c r="H4018" s="142"/>
      <c r="I4018" s="142"/>
      <c r="J4018" s="142"/>
      <c r="K4018" s="142"/>
      <c r="L4018" s="142"/>
      <c r="M4018" s="142"/>
      <c r="N4018" s="142"/>
      <c r="O4018" s="142"/>
      <c r="P4018" s="155"/>
      <c r="Q4018" s="143" t="s">
        <v>110</v>
      </c>
      <c r="R4018" s="144"/>
      <c r="S4018" s="145"/>
      <c r="T4018" s="145"/>
      <c r="U4018" s="146">
        <v>0</v>
      </c>
      <c r="V4018" s="146">
        <v>0</v>
      </c>
      <c r="W4018" s="147">
        <v>0</v>
      </c>
      <c r="X4018" s="146">
        <v>0</v>
      </c>
      <c r="Y4018" s="145">
        <v>0</v>
      </c>
      <c r="Z4018" s="145">
        <v>0</v>
      </c>
      <c r="AA4018" s="145">
        <v>0</v>
      </c>
      <c r="AB4018" s="145">
        <v>0</v>
      </c>
      <c r="AC4018" s="145">
        <v>0</v>
      </c>
      <c r="AD4018" s="145">
        <v>0</v>
      </c>
      <c r="AE4018" s="145">
        <v>0</v>
      </c>
      <c r="AF4018" s="145">
        <v>0</v>
      </c>
      <c r="AG4018" s="145">
        <v>0</v>
      </c>
      <c r="AH4018" s="148">
        <v>0</v>
      </c>
      <c r="AI4018" s="148">
        <v>0</v>
      </c>
      <c r="AU4018" s="88"/>
    </row>
    <row r="4019" spans="3:47" s="11" customFormat="1" outlineLevel="2" x14ac:dyDescent="0.2">
      <c r="C4019" s="119" t="s">
        <v>166</v>
      </c>
      <c r="P4019" s="149" t="s">
        <v>177</v>
      </c>
      <c r="Q4019" s="16" t="s">
        <v>110</v>
      </c>
      <c r="R4019" s="150"/>
      <c r="S4019" s="150"/>
      <c r="T4019" s="150"/>
      <c r="U4019" s="150">
        <v>0</v>
      </c>
      <c r="V4019" s="150">
        <v>0</v>
      </c>
      <c r="W4019" s="150">
        <v>0</v>
      </c>
      <c r="X4019" s="150">
        <v>12.363790744999999</v>
      </c>
      <c r="Y4019" s="150">
        <v>629.99128928139442</v>
      </c>
      <c r="Z4019" s="150">
        <v>1239.8145538967472</v>
      </c>
      <c r="AA4019" s="150">
        <v>451.52807514557037</v>
      </c>
      <c r="AB4019" s="150">
        <v>533.5904959979606</v>
      </c>
      <c r="AC4019" s="150">
        <v>338.33955039500091</v>
      </c>
      <c r="AD4019" s="150">
        <v>333.6808909317657</v>
      </c>
      <c r="AE4019" s="150">
        <v>239.15606332767373</v>
      </c>
      <c r="AF4019" s="150">
        <v>730.69456073417803</v>
      </c>
      <c r="AG4019" s="150">
        <v>160.69985410865041</v>
      </c>
      <c r="AH4019" s="150">
        <v>79.555596830898423</v>
      </c>
      <c r="AI4019" s="150">
        <v>929.33280603705612</v>
      </c>
      <c r="AU4019" s="88"/>
    </row>
    <row r="4020" spans="3:47" s="11" customFormat="1" outlineLevel="2" x14ac:dyDescent="0.2">
      <c r="C4020" s="119" t="s">
        <v>166</v>
      </c>
      <c r="E4020" s="124" t="s">
        <v>178</v>
      </c>
      <c r="AU4020" s="88"/>
    </row>
    <row r="4021" spans="3:47" s="11" customFormat="1" outlineLevel="2" x14ac:dyDescent="0.2">
      <c r="C4021" s="119" t="s">
        <v>166</v>
      </c>
      <c r="F4021" s="156" t="s">
        <v>179</v>
      </c>
      <c r="AU4021" s="88"/>
    </row>
    <row r="4022" spans="3:47" s="11" customFormat="1" outlineLevel="2" x14ac:dyDescent="0.2">
      <c r="C4022" s="119" t="s">
        <v>166</v>
      </c>
      <c r="E4022" s="125"/>
      <c r="F4022" s="157" t="s">
        <v>209</v>
      </c>
      <c r="G4022" s="127"/>
      <c r="H4022" s="158" t="s">
        <v>180</v>
      </c>
      <c r="I4022" s="127"/>
      <c r="J4022" s="127"/>
      <c r="K4022" s="127"/>
      <c r="L4022" s="127"/>
      <c r="M4022" s="127"/>
      <c r="N4022" s="127"/>
      <c r="O4022" s="127"/>
      <c r="P4022" s="152"/>
      <c r="Q4022" s="128" t="s">
        <v>110</v>
      </c>
      <c r="R4022" s="129"/>
      <c r="S4022" s="130"/>
      <c r="T4022" s="130"/>
      <c r="U4022" s="131">
        <v>0</v>
      </c>
      <c r="V4022" s="131">
        <v>0</v>
      </c>
      <c r="W4022" s="132">
        <v>0</v>
      </c>
      <c r="X4022" s="131">
        <v>0</v>
      </c>
      <c r="Y4022" s="130">
        <v>0</v>
      </c>
      <c r="Z4022" s="130">
        <v>0</v>
      </c>
      <c r="AA4022" s="130">
        <v>0</v>
      </c>
      <c r="AB4022" s="130">
        <v>0</v>
      </c>
      <c r="AC4022" s="130">
        <v>0</v>
      </c>
      <c r="AD4022" s="130">
        <v>0</v>
      </c>
      <c r="AE4022" s="130">
        <v>0</v>
      </c>
      <c r="AF4022" s="130">
        <v>0</v>
      </c>
      <c r="AG4022" s="130">
        <v>0</v>
      </c>
      <c r="AH4022" s="133">
        <v>0</v>
      </c>
      <c r="AI4022" s="133">
        <v>0</v>
      </c>
      <c r="AU4022" s="88"/>
    </row>
    <row r="4023" spans="3:47" s="11" customFormat="1" outlineLevel="2" x14ac:dyDescent="0.2">
      <c r="C4023" s="119" t="s">
        <v>166</v>
      </c>
      <c r="E4023" s="134"/>
      <c r="F4023" s="159" t="s">
        <v>31</v>
      </c>
      <c r="H4023" s="72" t="s">
        <v>180</v>
      </c>
      <c r="P4023" s="149"/>
      <c r="Q4023" s="135" t="s">
        <v>110</v>
      </c>
      <c r="R4023" s="136"/>
      <c r="S4023" s="88"/>
      <c r="T4023" s="88"/>
      <c r="U4023" s="137">
        <v>0</v>
      </c>
      <c r="V4023" s="137">
        <v>0</v>
      </c>
      <c r="W4023" s="138">
        <v>0</v>
      </c>
      <c r="X4023" s="137">
        <v>0</v>
      </c>
      <c r="Y4023" s="88">
        <v>0</v>
      </c>
      <c r="Z4023" s="88">
        <v>0</v>
      </c>
      <c r="AA4023" s="88">
        <v>0</v>
      </c>
      <c r="AB4023" s="88">
        <v>0</v>
      </c>
      <c r="AC4023" s="88">
        <v>0</v>
      </c>
      <c r="AD4023" s="88">
        <v>0</v>
      </c>
      <c r="AE4023" s="88">
        <v>0</v>
      </c>
      <c r="AF4023" s="88">
        <v>0</v>
      </c>
      <c r="AG4023" s="88">
        <v>0</v>
      </c>
      <c r="AH4023" s="139">
        <v>0</v>
      </c>
      <c r="AI4023" s="139">
        <v>0</v>
      </c>
      <c r="AU4023" s="88"/>
    </row>
    <row r="4024" spans="3:47" s="11" customFormat="1" outlineLevel="2" x14ac:dyDescent="0.2">
      <c r="C4024" s="119" t="s">
        <v>166</v>
      </c>
      <c r="E4024" s="134"/>
      <c r="F4024" s="159" t="s">
        <v>28</v>
      </c>
      <c r="H4024" s="72" t="s">
        <v>180</v>
      </c>
      <c r="P4024" s="149"/>
      <c r="Q4024" s="135" t="s">
        <v>110</v>
      </c>
      <c r="R4024" s="136"/>
      <c r="S4024" s="88"/>
      <c r="T4024" s="88"/>
      <c r="U4024" s="137">
        <v>0</v>
      </c>
      <c r="V4024" s="137">
        <v>0</v>
      </c>
      <c r="W4024" s="138">
        <v>0</v>
      </c>
      <c r="X4024" s="137">
        <v>0</v>
      </c>
      <c r="Y4024" s="88">
        <v>0</v>
      </c>
      <c r="Z4024" s="88">
        <v>0</v>
      </c>
      <c r="AA4024" s="88">
        <v>0</v>
      </c>
      <c r="AB4024" s="88">
        <v>0</v>
      </c>
      <c r="AC4024" s="88">
        <v>0</v>
      </c>
      <c r="AD4024" s="88">
        <v>0</v>
      </c>
      <c r="AE4024" s="88">
        <v>0</v>
      </c>
      <c r="AF4024" s="88">
        <v>0</v>
      </c>
      <c r="AG4024" s="88">
        <v>0</v>
      </c>
      <c r="AH4024" s="139">
        <v>0</v>
      </c>
      <c r="AI4024" s="139">
        <v>0</v>
      </c>
      <c r="AU4024" s="88"/>
    </row>
    <row r="4025" spans="3:47" s="11" customFormat="1" outlineLevel="2" x14ac:dyDescent="0.2">
      <c r="C4025" s="119" t="s">
        <v>166</v>
      </c>
      <c r="E4025" s="134"/>
      <c r="F4025" s="159" t="s">
        <v>210</v>
      </c>
      <c r="H4025" s="72" t="s">
        <v>180</v>
      </c>
      <c r="P4025" s="149"/>
      <c r="Q4025" s="135" t="s">
        <v>110</v>
      </c>
      <c r="R4025" s="136"/>
      <c r="S4025" s="88"/>
      <c r="T4025" s="88"/>
      <c r="U4025" s="137">
        <v>0</v>
      </c>
      <c r="V4025" s="137">
        <v>0</v>
      </c>
      <c r="W4025" s="138">
        <v>0</v>
      </c>
      <c r="X4025" s="137">
        <v>0</v>
      </c>
      <c r="Y4025" s="88">
        <v>0</v>
      </c>
      <c r="Z4025" s="88">
        <v>0</v>
      </c>
      <c r="AA4025" s="88">
        <v>0</v>
      </c>
      <c r="AB4025" s="88">
        <v>0</v>
      </c>
      <c r="AC4025" s="88">
        <v>0</v>
      </c>
      <c r="AD4025" s="88">
        <v>0</v>
      </c>
      <c r="AE4025" s="88">
        <v>0</v>
      </c>
      <c r="AF4025" s="88">
        <v>0</v>
      </c>
      <c r="AG4025" s="88">
        <v>0</v>
      </c>
      <c r="AH4025" s="139">
        <v>0</v>
      </c>
      <c r="AI4025" s="139">
        <v>0</v>
      </c>
      <c r="AU4025" s="88"/>
    </row>
    <row r="4026" spans="3:47" s="11" customFormat="1" outlineLevel="2" x14ac:dyDescent="0.2">
      <c r="C4026" s="119" t="s">
        <v>166</v>
      </c>
      <c r="E4026" s="134"/>
      <c r="F4026" s="159" t="s">
        <v>211</v>
      </c>
      <c r="H4026" s="72" t="s">
        <v>180</v>
      </c>
      <c r="P4026" s="149"/>
      <c r="Q4026" s="135" t="s">
        <v>110</v>
      </c>
      <c r="R4026" s="136"/>
      <c r="S4026" s="88"/>
      <c r="T4026" s="88"/>
      <c r="U4026" s="137">
        <v>0</v>
      </c>
      <c r="V4026" s="137">
        <v>0</v>
      </c>
      <c r="W4026" s="138">
        <v>0</v>
      </c>
      <c r="X4026" s="137">
        <v>0</v>
      </c>
      <c r="Y4026" s="88">
        <v>0</v>
      </c>
      <c r="Z4026" s="88">
        <v>0</v>
      </c>
      <c r="AA4026" s="88">
        <v>0</v>
      </c>
      <c r="AB4026" s="88">
        <v>0</v>
      </c>
      <c r="AC4026" s="88">
        <v>0</v>
      </c>
      <c r="AD4026" s="88">
        <v>0</v>
      </c>
      <c r="AE4026" s="88">
        <v>0</v>
      </c>
      <c r="AF4026" s="88">
        <v>0</v>
      </c>
      <c r="AG4026" s="88">
        <v>0</v>
      </c>
      <c r="AH4026" s="139">
        <v>0</v>
      </c>
      <c r="AI4026" s="139">
        <v>0</v>
      </c>
      <c r="AU4026" s="88"/>
    </row>
    <row r="4027" spans="3:47" s="11" customFormat="1" outlineLevel="2" x14ac:dyDescent="0.2">
      <c r="C4027" s="119" t="s">
        <v>166</v>
      </c>
      <c r="E4027" s="134"/>
      <c r="F4027" s="159" t="s">
        <v>212</v>
      </c>
      <c r="H4027" s="72" t="s">
        <v>180</v>
      </c>
      <c r="P4027" s="149"/>
      <c r="Q4027" s="135" t="s">
        <v>110</v>
      </c>
      <c r="R4027" s="136"/>
      <c r="S4027" s="88"/>
      <c r="T4027" s="88"/>
      <c r="U4027" s="137">
        <v>0</v>
      </c>
      <c r="V4027" s="137">
        <v>0</v>
      </c>
      <c r="W4027" s="138">
        <v>0</v>
      </c>
      <c r="X4027" s="137">
        <v>0</v>
      </c>
      <c r="Y4027" s="88">
        <v>0</v>
      </c>
      <c r="Z4027" s="88">
        <v>0</v>
      </c>
      <c r="AA4027" s="88">
        <v>0</v>
      </c>
      <c r="AB4027" s="88">
        <v>0</v>
      </c>
      <c r="AC4027" s="88">
        <v>0</v>
      </c>
      <c r="AD4027" s="88">
        <v>0</v>
      </c>
      <c r="AE4027" s="88">
        <v>0</v>
      </c>
      <c r="AF4027" s="88">
        <v>0</v>
      </c>
      <c r="AG4027" s="88">
        <v>0</v>
      </c>
      <c r="AH4027" s="139">
        <v>0</v>
      </c>
      <c r="AI4027" s="139">
        <v>0</v>
      </c>
      <c r="AU4027" s="88"/>
    </row>
    <row r="4028" spans="3:47" s="11" customFormat="1" outlineLevel="2" x14ac:dyDescent="0.2">
      <c r="C4028" s="119" t="s">
        <v>166</v>
      </c>
      <c r="E4028" s="134"/>
      <c r="F4028" s="159" t="s">
        <v>213</v>
      </c>
      <c r="H4028" s="72" t="s">
        <v>180</v>
      </c>
      <c r="P4028" s="149"/>
      <c r="Q4028" s="135" t="s">
        <v>110</v>
      </c>
      <c r="R4028" s="136"/>
      <c r="S4028" s="88"/>
      <c r="T4028" s="88"/>
      <c r="U4028" s="137">
        <v>0</v>
      </c>
      <c r="V4028" s="137">
        <v>0</v>
      </c>
      <c r="W4028" s="138">
        <v>0</v>
      </c>
      <c r="X4028" s="137">
        <v>0</v>
      </c>
      <c r="Y4028" s="88">
        <v>0</v>
      </c>
      <c r="Z4028" s="88">
        <v>0</v>
      </c>
      <c r="AA4028" s="88">
        <v>0</v>
      </c>
      <c r="AB4028" s="88">
        <v>0</v>
      </c>
      <c r="AC4028" s="88">
        <v>0</v>
      </c>
      <c r="AD4028" s="88">
        <v>0</v>
      </c>
      <c r="AE4028" s="88">
        <v>0</v>
      </c>
      <c r="AF4028" s="88">
        <v>0</v>
      </c>
      <c r="AG4028" s="88">
        <v>0</v>
      </c>
      <c r="AH4028" s="139">
        <v>0</v>
      </c>
      <c r="AI4028" s="139">
        <v>0</v>
      </c>
      <c r="AU4028" s="88"/>
    </row>
    <row r="4029" spans="3:47" s="11" customFormat="1" outlineLevel="2" x14ac:dyDescent="0.2">
      <c r="C4029" s="119" t="s">
        <v>166</v>
      </c>
      <c r="E4029" s="134"/>
      <c r="F4029" s="159" t="s">
        <v>214</v>
      </c>
      <c r="H4029" s="72" t="s">
        <v>180</v>
      </c>
      <c r="P4029" s="149"/>
      <c r="Q4029" s="135" t="s">
        <v>110</v>
      </c>
      <c r="R4029" s="136"/>
      <c r="S4029" s="88"/>
      <c r="T4029" s="88"/>
      <c r="U4029" s="137">
        <v>0</v>
      </c>
      <c r="V4029" s="137">
        <v>0</v>
      </c>
      <c r="W4029" s="138">
        <v>0</v>
      </c>
      <c r="X4029" s="137">
        <v>0</v>
      </c>
      <c r="Y4029" s="88">
        <v>0</v>
      </c>
      <c r="Z4029" s="88">
        <v>0</v>
      </c>
      <c r="AA4029" s="88">
        <v>0</v>
      </c>
      <c r="AB4029" s="88">
        <v>0</v>
      </c>
      <c r="AC4029" s="88">
        <v>0</v>
      </c>
      <c r="AD4029" s="88">
        <v>0</v>
      </c>
      <c r="AE4029" s="88">
        <v>0</v>
      </c>
      <c r="AF4029" s="88">
        <v>0</v>
      </c>
      <c r="AG4029" s="88">
        <v>0</v>
      </c>
      <c r="AH4029" s="139">
        <v>0</v>
      </c>
      <c r="AI4029" s="139">
        <v>0</v>
      </c>
      <c r="AU4029" s="88"/>
    </row>
    <row r="4030" spans="3:47" s="11" customFormat="1" outlineLevel="2" x14ac:dyDescent="0.2">
      <c r="C4030" s="119" t="s">
        <v>166</v>
      </c>
      <c r="E4030" s="134"/>
      <c r="F4030" s="159" t="s">
        <v>215</v>
      </c>
      <c r="H4030" s="72" t="s">
        <v>180</v>
      </c>
      <c r="P4030" s="149"/>
      <c r="Q4030" s="135" t="s">
        <v>110</v>
      </c>
      <c r="R4030" s="136"/>
      <c r="S4030" s="88"/>
      <c r="T4030" s="88"/>
      <c r="U4030" s="137">
        <v>0</v>
      </c>
      <c r="V4030" s="137">
        <v>0</v>
      </c>
      <c r="W4030" s="138">
        <v>0</v>
      </c>
      <c r="X4030" s="137">
        <v>0</v>
      </c>
      <c r="Y4030" s="88">
        <v>0</v>
      </c>
      <c r="Z4030" s="88">
        <v>0</v>
      </c>
      <c r="AA4030" s="88">
        <v>0</v>
      </c>
      <c r="AB4030" s="88">
        <v>0</v>
      </c>
      <c r="AC4030" s="88">
        <v>0</v>
      </c>
      <c r="AD4030" s="88">
        <v>0</v>
      </c>
      <c r="AE4030" s="88">
        <v>0</v>
      </c>
      <c r="AF4030" s="88">
        <v>0</v>
      </c>
      <c r="AG4030" s="88">
        <v>0</v>
      </c>
      <c r="AH4030" s="139">
        <v>0</v>
      </c>
      <c r="AI4030" s="139">
        <v>0</v>
      </c>
      <c r="AU4030" s="88"/>
    </row>
    <row r="4031" spans="3:47" s="11" customFormat="1" outlineLevel="2" x14ac:dyDescent="0.2">
      <c r="C4031" s="119" t="s">
        <v>166</v>
      </c>
      <c r="E4031" s="134"/>
      <c r="F4031" s="159" t="s">
        <v>216</v>
      </c>
      <c r="H4031" s="72" t="s">
        <v>180</v>
      </c>
      <c r="P4031" s="149"/>
      <c r="Q4031" s="135" t="s">
        <v>110</v>
      </c>
      <c r="R4031" s="136"/>
      <c r="S4031" s="88"/>
      <c r="T4031" s="88"/>
      <c r="U4031" s="137">
        <v>0</v>
      </c>
      <c r="V4031" s="137">
        <v>0</v>
      </c>
      <c r="W4031" s="138">
        <v>0</v>
      </c>
      <c r="X4031" s="137">
        <v>0</v>
      </c>
      <c r="Y4031" s="88">
        <v>0</v>
      </c>
      <c r="Z4031" s="88">
        <v>0</v>
      </c>
      <c r="AA4031" s="88">
        <v>0</v>
      </c>
      <c r="AB4031" s="88">
        <v>0</v>
      </c>
      <c r="AC4031" s="88">
        <v>0</v>
      </c>
      <c r="AD4031" s="88">
        <v>0</v>
      </c>
      <c r="AE4031" s="88">
        <v>0</v>
      </c>
      <c r="AF4031" s="88">
        <v>0</v>
      </c>
      <c r="AG4031" s="88">
        <v>0</v>
      </c>
      <c r="AH4031" s="139">
        <v>0</v>
      </c>
      <c r="AI4031" s="139">
        <v>0</v>
      </c>
      <c r="AU4031" s="88"/>
    </row>
    <row r="4032" spans="3:47" s="11" customFormat="1" outlineLevel="2" x14ac:dyDescent="0.2">
      <c r="C4032" s="119" t="s">
        <v>166</v>
      </c>
      <c r="E4032" s="134"/>
      <c r="F4032" s="159" t="s">
        <v>33</v>
      </c>
      <c r="H4032" s="72" t="s">
        <v>180</v>
      </c>
      <c r="P4032" s="149"/>
      <c r="Q4032" s="135" t="s">
        <v>110</v>
      </c>
      <c r="R4032" s="136"/>
      <c r="S4032" s="88"/>
      <c r="T4032" s="88"/>
      <c r="U4032" s="137">
        <v>0</v>
      </c>
      <c r="V4032" s="137">
        <v>0</v>
      </c>
      <c r="W4032" s="138">
        <v>0</v>
      </c>
      <c r="X4032" s="137">
        <v>0</v>
      </c>
      <c r="Y4032" s="88">
        <v>0</v>
      </c>
      <c r="Z4032" s="88">
        <v>0</v>
      </c>
      <c r="AA4032" s="88">
        <v>0</v>
      </c>
      <c r="AB4032" s="88">
        <v>0</v>
      </c>
      <c r="AC4032" s="88">
        <v>0</v>
      </c>
      <c r="AD4032" s="88">
        <v>0</v>
      </c>
      <c r="AE4032" s="88">
        <v>0</v>
      </c>
      <c r="AF4032" s="88">
        <v>0</v>
      </c>
      <c r="AG4032" s="88">
        <v>0</v>
      </c>
      <c r="AH4032" s="139">
        <v>0</v>
      </c>
      <c r="AI4032" s="139">
        <v>0</v>
      </c>
      <c r="AU4032" s="88"/>
    </row>
    <row r="4033" spans="3:47" s="11" customFormat="1" outlineLevel="2" x14ac:dyDescent="0.2">
      <c r="C4033" s="119" t="s">
        <v>166</v>
      </c>
      <c r="E4033" s="134"/>
      <c r="F4033" s="159" t="s">
        <v>34</v>
      </c>
      <c r="H4033" s="72" t="s">
        <v>180</v>
      </c>
      <c r="P4033" s="149"/>
      <c r="Q4033" s="135" t="s">
        <v>110</v>
      </c>
      <c r="R4033" s="136"/>
      <c r="S4033" s="88"/>
      <c r="T4033" s="88"/>
      <c r="U4033" s="137">
        <v>0</v>
      </c>
      <c r="V4033" s="137">
        <v>0</v>
      </c>
      <c r="W4033" s="138">
        <v>0</v>
      </c>
      <c r="X4033" s="137">
        <v>12.363790744999999</v>
      </c>
      <c r="Y4033" s="88">
        <v>629.99128928139442</v>
      </c>
      <c r="Z4033" s="88">
        <v>1239.8145538967472</v>
      </c>
      <c r="AA4033" s="88">
        <v>451.52807514557037</v>
      </c>
      <c r="AB4033" s="88">
        <v>533.5904959979606</v>
      </c>
      <c r="AC4033" s="88">
        <v>338.33955039500091</v>
      </c>
      <c r="AD4033" s="88">
        <v>333.6808909317657</v>
      </c>
      <c r="AE4033" s="88">
        <v>239.15606332767373</v>
      </c>
      <c r="AF4033" s="88">
        <v>730.69456073417803</v>
      </c>
      <c r="AG4033" s="88">
        <v>160.69985410865041</v>
      </c>
      <c r="AH4033" s="139">
        <v>79.555596830898423</v>
      </c>
      <c r="AI4033" s="139">
        <v>929.33280603705612</v>
      </c>
      <c r="AU4033" s="88"/>
    </row>
    <row r="4034" spans="3:47" s="11" customFormat="1" outlineLevel="2" x14ac:dyDescent="0.2">
      <c r="C4034" s="119" t="s">
        <v>166</v>
      </c>
      <c r="E4034" s="134"/>
      <c r="F4034" s="159" t="s">
        <v>217</v>
      </c>
      <c r="H4034" s="72" t="s">
        <v>180</v>
      </c>
      <c r="P4034" s="149"/>
      <c r="Q4034" s="135" t="s">
        <v>110</v>
      </c>
      <c r="R4034" s="136"/>
      <c r="S4034" s="88"/>
      <c r="T4034" s="88"/>
      <c r="U4034" s="137">
        <v>0</v>
      </c>
      <c r="V4034" s="137">
        <v>0</v>
      </c>
      <c r="W4034" s="138">
        <v>0</v>
      </c>
      <c r="X4034" s="137">
        <v>0</v>
      </c>
      <c r="Y4034" s="88">
        <v>0</v>
      </c>
      <c r="Z4034" s="88">
        <v>0</v>
      </c>
      <c r="AA4034" s="88">
        <v>0</v>
      </c>
      <c r="AB4034" s="88">
        <v>0</v>
      </c>
      <c r="AC4034" s="88">
        <v>0</v>
      </c>
      <c r="AD4034" s="88">
        <v>0</v>
      </c>
      <c r="AE4034" s="88">
        <v>0</v>
      </c>
      <c r="AF4034" s="88">
        <v>0</v>
      </c>
      <c r="AG4034" s="88">
        <v>0</v>
      </c>
      <c r="AH4034" s="139">
        <v>0</v>
      </c>
      <c r="AI4034" s="139">
        <v>0</v>
      </c>
      <c r="AU4034" s="88"/>
    </row>
    <row r="4035" spans="3:47" s="11" customFormat="1" outlineLevel="2" x14ac:dyDescent="0.2">
      <c r="C4035" s="119" t="s">
        <v>166</v>
      </c>
      <c r="E4035" s="134"/>
      <c r="F4035" s="159" t="s">
        <v>152</v>
      </c>
      <c r="H4035" s="72" t="s">
        <v>180</v>
      </c>
      <c r="P4035" s="149"/>
      <c r="Q4035" s="135" t="s">
        <v>110</v>
      </c>
      <c r="R4035" s="136"/>
      <c r="S4035" s="88"/>
      <c r="T4035" s="88"/>
      <c r="U4035" s="137">
        <v>0</v>
      </c>
      <c r="V4035" s="137">
        <v>0</v>
      </c>
      <c r="W4035" s="138">
        <v>0</v>
      </c>
      <c r="X4035" s="137">
        <v>0</v>
      </c>
      <c r="Y4035" s="88">
        <v>0</v>
      </c>
      <c r="Z4035" s="88">
        <v>0</v>
      </c>
      <c r="AA4035" s="88">
        <v>0</v>
      </c>
      <c r="AB4035" s="88">
        <v>0</v>
      </c>
      <c r="AC4035" s="88">
        <v>0</v>
      </c>
      <c r="AD4035" s="88">
        <v>0</v>
      </c>
      <c r="AE4035" s="88">
        <v>0</v>
      </c>
      <c r="AF4035" s="88">
        <v>0</v>
      </c>
      <c r="AG4035" s="88">
        <v>0</v>
      </c>
      <c r="AH4035" s="139">
        <v>0</v>
      </c>
      <c r="AI4035" s="139">
        <v>0</v>
      </c>
      <c r="AU4035" s="88"/>
    </row>
    <row r="4036" spans="3:47" s="11" customFormat="1" outlineLevel="2" x14ac:dyDescent="0.2">
      <c r="C4036" s="119" t="s">
        <v>166</v>
      </c>
      <c r="E4036" s="140"/>
      <c r="F4036" s="160" t="s">
        <v>152</v>
      </c>
      <c r="G4036" s="142"/>
      <c r="H4036" s="161" t="s">
        <v>180</v>
      </c>
      <c r="I4036" s="142"/>
      <c r="J4036" s="142"/>
      <c r="K4036" s="142"/>
      <c r="L4036" s="142"/>
      <c r="M4036" s="142"/>
      <c r="N4036" s="142"/>
      <c r="O4036" s="142"/>
      <c r="P4036" s="155"/>
      <c r="Q4036" s="143" t="s">
        <v>110</v>
      </c>
      <c r="R4036" s="144"/>
      <c r="S4036" s="145"/>
      <c r="T4036" s="145"/>
      <c r="U4036" s="146">
        <v>0</v>
      </c>
      <c r="V4036" s="146">
        <v>0</v>
      </c>
      <c r="W4036" s="147">
        <v>0</v>
      </c>
      <c r="X4036" s="146">
        <v>0</v>
      </c>
      <c r="Y4036" s="145">
        <v>0</v>
      </c>
      <c r="Z4036" s="145">
        <v>0</v>
      </c>
      <c r="AA4036" s="145">
        <v>0</v>
      </c>
      <c r="AB4036" s="145">
        <v>0</v>
      </c>
      <c r="AC4036" s="145">
        <v>0</v>
      </c>
      <c r="AD4036" s="145">
        <v>0</v>
      </c>
      <c r="AE4036" s="145">
        <v>0</v>
      </c>
      <c r="AF4036" s="145">
        <v>0</v>
      </c>
      <c r="AG4036" s="145">
        <v>0</v>
      </c>
      <c r="AH4036" s="148">
        <v>0</v>
      </c>
      <c r="AI4036" s="148">
        <v>0</v>
      </c>
      <c r="AU4036" s="88"/>
    </row>
    <row r="4037" spans="3:47" s="11" customFormat="1" outlineLevel="2" x14ac:dyDescent="0.2">
      <c r="C4037" s="119" t="s">
        <v>166</v>
      </c>
      <c r="E4037" s="125"/>
      <c r="F4037" s="157" t="s">
        <v>152</v>
      </c>
      <c r="G4037" s="127"/>
      <c r="H4037" s="158" t="s">
        <v>180</v>
      </c>
      <c r="I4037" s="127"/>
      <c r="J4037" s="127"/>
      <c r="K4037" s="127"/>
      <c r="L4037" s="127"/>
      <c r="M4037" s="127"/>
      <c r="N4037" s="127"/>
      <c r="O4037" s="127"/>
      <c r="P4037" s="152"/>
      <c r="Q4037" s="128" t="s">
        <v>110</v>
      </c>
      <c r="R4037" s="129"/>
      <c r="S4037" s="130"/>
      <c r="T4037" s="130"/>
      <c r="U4037" s="131">
        <v>0</v>
      </c>
      <c r="V4037" s="131">
        <v>0</v>
      </c>
      <c r="W4037" s="132">
        <v>0</v>
      </c>
      <c r="X4037" s="131">
        <v>0</v>
      </c>
      <c r="Y4037" s="130">
        <v>0</v>
      </c>
      <c r="Z4037" s="130">
        <v>0</v>
      </c>
      <c r="AA4037" s="130">
        <v>0</v>
      </c>
      <c r="AB4037" s="130">
        <v>0</v>
      </c>
      <c r="AC4037" s="130">
        <v>0</v>
      </c>
      <c r="AD4037" s="130">
        <v>0</v>
      </c>
      <c r="AE4037" s="130">
        <v>0</v>
      </c>
      <c r="AF4037" s="130">
        <v>0</v>
      </c>
      <c r="AG4037" s="130">
        <v>0</v>
      </c>
      <c r="AH4037" s="133">
        <v>0</v>
      </c>
      <c r="AI4037" s="133">
        <v>0</v>
      </c>
      <c r="AU4037" s="88"/>
    </row>
    <row r="4038" spans="3:47" s="11" customFormat="1" outlineLevel="2" x14ac:dyDescent="0.2">
      <c r="C4038" s="119" t="s">
        <v>166</v>
      </c>
      <c r="E4038" s="134"/>
      <c r="F4038" s="159" t="s">
        <v>152</v>
      </c>
      <c r="H4038" s="72" t="s">
        <v>180</v>
      </c>
      <c r="P4038" s="149"/>
      <c r="Q4038" s="135" t="s">
        <v>110</v>
      </c>
      <c r="R4038" s="136"/>
      <c r="S4038" s="88"/>
      <c r="T4038" s="88"/>
      <c r="U4038" s="137">
        <v>0</v>
      </c>
      <c r="V4038" s="137">
        <v>0</v>
      </c>
      <c r="W4038" s="138">
        <v>0</v>
      </c>
      <c r="X4038" s="137">
        <v>0</v>
      </c>
      <c r="Y4038" s="88">
        <v>0</v>
      </c>
      <c r="Z4038" s="88">
        <v>0</v>
      </c>
      <c r="AA4038" s="88">
        <v>0</v>
      </c>
      <c r="AB4038" s="88">
        <v>0</v>
      </c>
      <c r="AC4038" s="88">
        <v>0</v>
      </c>
      <c r="AD4038" s="88">
        <v>0</v>
      </c>
      <c r="AE4038" s="88">
        <v>0</v>
      </c>
      <c r="AF4038" s="88">
        <v>0</v>
      </c>
      <c r="AG4038" s="88">
        <v>0</v>
      </c>
      <c r="AH4038" s="139">
        <v>0</v>
      </c>
      <c r="AI4038" s="139">
        <v>0</v>
      </c>
      <c r="AU4038" s="88"/>
    </row>
    <row r="4039" spans="3:47" s="11" customFormat="1" outlineLevel="2" x14ac:dyDescent="0.2">
      <c r="C4039" s="119" t="s">
        <v>166</v>
      </c>
      <c r="E4039" s="134"/>
      <c r="F4039" s="159" t="s">
        <v>152</v>
      </c>
      <c r="H4039" s="72" t="s">
        <v>180</v>
      </c>
      <c r="P4039" s="149"/>
      <c r="Q4039" s="135" t="s">
        <v>110</v>
      </c>
      <c r="R4039" s="136"/>
      <c r="S4039" s="88"/>
      <c r="T4039" s="88"/>
      <c r="U4039" s="137">
        <v>0</v>
      </c>
      <c r="V4039" s="137">
        <v>0</v>
      </c>
      <c r="W4039" s="138">
        <v>0</v>
      </c>
      <c r="X4039" s="137">
        <v>0</v>
      </c>
      <c r="Y4039" s="88">
        <v>0</v>
      </c>
      <c r="Z4039" s="88">
        <v>0</v>
      </c>
      <c r="AA4039" s="88">
        <v>0</v>
      </c>
      <c r="AB4039" s="88">
        <v>0</v>
      </c>
      <c r="AC4039" s="88">
        <v>0</v>
      </c>
      <c r="AD4039" s="88">
        <v>0</v>
      </c>
      <c r="AE4039" s="88">
        <v>0</v>
      </c>
      <c r="AF4039" s="88">
        <v>0</v>
      </c>
      <c r="AG4039" s="88">
        <v>0</v>
      </c>
      <c r="AH4039" s="139">
        <v>0</v>
      </c>
      <c r="AI4039" s="139">
        <v>0</v>
      </c>
      <c r="AU4039" s="88"/>
    </row>
    <row r="4040" spans="3:47" s="11" customFormat="1" outlineLevel="2" x14ac:dyDescent="0.2">
      <c r="C4040" s="119" t="s">
        <v>166</v>
      </c>
      <c r="E4040" s="134"/>
      <c r="F4040" s="159" t="s">
        <v>152</v>
      </c>
      <c r="H4040" s="72" t="s">
        <v>180</v>
      </c>
      <c r="P4040" s="149"/>
      <c r="Q4040" s="135" t="s">
        <v>110</v>
      </c>
      <c r="R4040" s="136"/>
      <c r="S4040" s="88"/>
      <c r="T4040" s="88"/>
      <c r="U4040" s="137">
        <v>0</v>
      </c>
      <c r="V4040" s="137">
        <v>0</v>
      </c>
      <c r="W4040" s="138">
        <v>0</v>
      </c>
      <c r="X4040" s="137">
        <v>0</v>
      </c>
      <c r="Y4040" s="88">
        <v>0</v>
      </c>
      <c r="Z4040" s="88">
        <v>0</v>
      </c>
      <c r="AA4040" s="88">
        <v>0</v>
      </c>
      <c r="AB4040" s="88">
        <v>0</v>
      </c>
      <c r="AC4040" s="88">
        <v>0</v>
      </c>
      <c r="AD4040" s="88">
        <v>0</v>
      </c>
      <c r="AE4040" s="88">
        <v>0</v>
      </c>
      <c r="AF4040" s="88">
        <v>0</v>
      </c>
      <c r="AG4040" s="88">
        <v>0</v>
      </c>
      <c r="AH4040" s="139">
        <v>0</v>
      </c>
      <c r="AI4040" s="139">
        <v>0</v>
      </c>
      <c r="AU4040" s="88"/>
    </row>
    <row r="4041" spans="3:47" s="11" customFormat="1" outlineLevel="2" x14ac:dyDescent="0.2">
      <c r="C4041" s="119" t="s">
        <v>166</v>
      </c>
      <c r="E4041" s="134"/>
      <c r="F4041" s="159" t="s">
        <v>152</v>
      </c>
      <c r="H4041" s="72" t="s">
        <v>180</v>
      </c>
      <c r="P4041" s="149"/>
      <c r="Q4041" s="135" t="s">
        <v>110</v>
      </c>
      <c r="R4041" s="136"/>
      <c r="S4041" s="88"/>
      <c r="T4041" s="88"/>
      <c r="U4041" s="137">
        <v>0</v>
      </c>
      <c r="V4041" s="137">
        <v>0</v>
      </c>
      <c r="W4041" s="138">
        <v>0</v>
      </c>
      <c r="X4041" s="137">
        <v>0</v>
      </c>
      <c r="Y4041" s="88">
        <v>0</v>
      </c>
      <c r="Z4041" s="88">
        <v>0</v>
      </c>
      <c r="AA4041" s="88">
        <v>0</v>
      </c>
      <c r="AB4041" s="88">
        <v>0</v>
      </c>
      <c r="AC4041" s="88">
        <v>0</v>
      </c>
      <c r="AD4041" s="88">
        <v>0</v>
      </c>
      <c r="AE4041" s="88">
        <v>0</v>
      </c>
      <c r="AF4041" s="88">
        <v>0</v>
      </c>
      <c r="AG4041" s="88">
        <v>0</v>
      </c>
      <c r="AH4041" s="139">
        <v>0</v>
      </c>
      <c r="AI4041" s="139">
        <v>0</v>
      </c>
      <c r="AU4041" s="88"/>
    </row>
    <row r="4042" spans="3:47" s="11" customFormat="1" outlineLevel="2" x14ac:dyDescent="0.2">
      <c r="C4042" s="119" t="s">
        <v>166</v>
      </c>
      <c r="E4042" s="134"/>
      <c r="F4042" s="159" t="s">
        <v>152</v>
      </c>
      <c r="H4042" s="72" t="s">
        <v>180</v>
      </c>
      <c r="P4042" s="149"/>
      <c r="Q4042" s="135" t="s">
        <v>110</v>
      </c>
      <c r="R4042" s="136"/>
      <c r="S4042" s="88"/>
      <c r="T4042" s="88"/>
      <c r="U4042" s="137">
        <v>0</v>
      </c>
      <c r="V4042" s="137">
        <v>0</v>
      </c>
      <c r="W4042" s="138">
        <v>0</v>
      </c>
      <c r="X4042" s="137">
        <v>0</v>
      </c>
      <c r="Y4042" s="88">
        <v>0</v>
      </c>
      <c r="Z4042" s="88">
        <v>0</v>
      </c>
      <c r="AA4042" s="88">
        <v>0</v>
      </c>
      <c r="AB4042" s="88">
        <v>0</v>
      </c>
      <c r="AC4042" s="88">
        <v>0</v>
      </c>
      <c r="AD4042" s="88">
        <v>0</v>
      </c>
      <c r="AE4042" s="88">
        <v>0</v>
      </c>
      <c r="AF4042" s="88">
        <v>0</v>
      </c>
      <c r="AG4042" s="88">
        <v>0</v>
      </c>
      <c r="AH4042" s="139">
        <v>0</v>
      </c>
      <c r="AI4042" s="139">
        <v>0</v>
      </c>
      <c r="AU4042" s="88"/>
    </row>
    <row r="4043" spans="3:47" s="11" customFormat="1" outlineLevel="2" x14ac:dyDescent="0.2">
      <c r="C4043" s="119" t="s">
        <v>166</v>
      </c>
      <c r="E4043" s="134"/>
      <c r="F4043" s="159" t="s">
        <v>152</v>
      </c>
      <c r="H4043" s="72" t="s">
        <v>180</v>
      </c>
      <c r="P4043" s="149"/>
      <c r="Q4043" s="135" t="s">
        <v>110</v>
      </c>
      <c r="R4043" s="136"/>
      <c r="S4043" s="88"/>
      <c r="T4043" s="88"/>
      <c r="U4043" s="137">
        <v>0</v>
      </c>
      <c r="V4043" s="137">
        <v>0</v>
      </c>
      <c r="W4043" s="138">
        <v>0</v>
      </c>
      <c r="X4043" s="137">
        <v>0</v>
      </c>
      <c r="Y4043" s="88">
        <v>0</v>
      </c>
      <c r="Z4043" s="88">
        <v>0</v>
      </c>
      <c r="AA4043" s="88">
        <v>0</v>
      </c>
      <c r="AB4043" s="88">
        <v>0</v>
      </c>
      <c r="AC4043" s="88">
        <v>0</v>
      </c>
      <c r="AD4043" s="88">
        <v>0</v>
      </c>
      <c r="AE4043" s="88">
        <v>0</v>
      </c>
      <c r="AF4043" s="88">
        <v>0</v>
      </c>
      <c r="AG4043" s="88">
        <v>0</v>
      </c>
      <c r="AH4043" s="139">
        <v>0</v>
      </c>
      <c r="AI4043" s="139">
        <v>0</v>
      </c>
      <c r="AU4043" s="88"/>
    </row>
    <row r="4044" spans="3:47" s="11" customFormat="1" outlineLevel="2" x14ac:dyDescent="0.2">
      <c r="C4044" s="119" t="s">
        <v>166</v>
      </c>
      <c r="E4044" s="134"/>
      <c r="F4044" s="159" t="s">
        <v>152</v>
      </c>
      <c r="H4044" s="72" t="s">
        <v>180</v>
      </c>
      <c r="P4044" s="149"/>
      <c r="Q4044" s="135" t="s">
        <v>110</v>
      </c>
      <c r="R4044" s="136"/>
      <c r="S4044" s="88"/>
      <c r="T4044" s="88"/>
      <c r="U4044" s="137">
        <v>0</v>
      </c>
      <c r="V4044" s="137">
        <v>0</v>
      </c>
      <c r="W4044" s="138">
        <v>0</v>
      </c>
      <c r="X4044" s="137">
        <v>0</v>
      </c>
      <c r="Y4044" s="88">
        <v>0</v>
      </c>
      <c r="Z4044" s="88">
        <v>0</v>
      </c>
      <c r="AA4044" s="88">
        <v>0</v>
      </c>
      <c r="AB4044" s="88">
        <v>0</v>
      </c>
      <c r="AC4044" s="88">
        <v>0</v>
      </c>
      <c r="AD4044" s="88">
        <v>0</v>
      </c>
      <c r="AE4044" s="88">
        <v>0</v>
      </c>
      <c r="AF4044" s="88">
        <v>0</v>
      </c>
      <c r="AG4044" s="88">
        <v>0</v>
      </c>
      <c r="AH4044" s="139">
        <v>0</v>
      </c>
      <c r="AI4044" s="139">
        <v>0</v>
      </c>
      <c r="AU4044" s="88"/>
    </row>
    <row r="4045" spans="3:47" s="11" customFormat="1" outlineLevel="2" x14ac:dyDescent="0.2">
      <c r="C4045" s="119" t="s">
        <v>166</v>
      </c>
      <c r="E4045" s="134"/>
      <c r="F4045" s="159" t="s">
        <v>152</v>
      </c>
      <c r="H4045" s="72" t="s">
        <v>180</v>
      </c>
      <c r="P4045" s="149"/>
      <c r="Q4045" s="135" t="s">
        <v>110</v>
      </c>
      <c r="R4045" s="136"/>
      <c r="S4045" s="88"/>
      <c r="T4045" s="88"/>
      <c r="U4045" s="137">
        <v>0</v>
      </c>
      <c r="V4045" s="137">
        <v>0</v>
      </c>
      <c r="W4045" s="138">
        <v>0</v>
      </c>
      <c r="X4045" s="137">
        <v>0</v>
      </c>
      <c r="Y4045" s="88">
        <v>0</v>
      </c>
      <c r="Z4045" s="88">
        <v>0</v>
      </c>
      <c r="AA4045" s="88">
        <v>0</v>
      </c>
      <c r="AB4045" s="88">
        <v>0</v>
      </c>
      <c r="AC4045" s="88">
        <v>0</v>
      </c>
      <c r="AD4045" s="88">
        <v>0</v>
      </c>
      <c r="AE4045" s="88">
        <v>0</v>
      </c>
      <c r="AF4045" s="88">
        <v>0</v>
      </c>
      <c r="AG4045" s="88">
        <v>0</v>
      </c>
      <c r="AH4045" s="139">
        <v>0</v>
      </c>
      <c r="AI4045" s="139">
        <v>0</v>
      </c>
      <c r="AU4045" s="88"/>
    </row>
    <row r="4046" spans="3:47" s="11" customFormat="1" outlineLevel="2" x14ac:dyDescent="0.2">
      <c r="C4046" s="119" t="s">
        <v>166</v>
      </c>
      <c r="E4046" s="140"/>
      <c r="F4046" s="160" t="s">
        <v>152</v>
      </c>
      <c r="G4046" s="142"/>
      <c r="H4046" s="161" t="s">
        <v>180</v>
      </c>
      <c r="I4046" s="142"/>
      <c r="J4046" s="142"/>
      <c r="K4046" s="142"/>
      <c r="L4046" s="142"/>
      <c r="M4046" s="142"/>
      <c r="N4046" s="142"/>
      <c r="O4046" s="142"/>
      <c r="P4046" s="155"/>
      <c r="Q4046" s="143" t="s">
        <v>110</v>
      </c>
      <c r="R4046" s="144"/>
      <c r="S4046" s="145"/>
      <c r="T4046" s="145"/>
      <c r="U4046" s="146">
        <v>0</v>
      </c>
      <c r="V4046" s="146">
        <v>0</v>
      </c>
      <c r="W4046" s="147">
        <v>0</v>
      </c>
      <c r="X4046" s="146">
        <v>0</v>
      </c>
      <c r="Y4046" s="145">
        <v>0</v>
      </c>
      <c r="Z4046" s="145">
        <v>0</v>
      </c>
      <c r="AA4046" s="145">
        <v>0</v>
      </c>
      <c r="AB4046" s="145">
        <v>0</v>
      </c>
      <c r="AC4046" s="145">
        <v>0</v>
      </c>
      <c r="AD4046" s="145">
        <v>0</v>
      </c>
      <c r="AE4046" s="145">
        <v>0</v>
      </c>
      <c r="AF4046" s="145">
        <v>0</v>
      </c>
      <c r="AG4046" s="145">
        <v>0</v>
      </c>
      <c r="AH4046" s="148">
        <v>0</v>
      </c>
      <c r="AI4046" s="148">
        <v>0</v>
      </c>
      <c r="AU4046" s="88"/>
    </row>
    <row r="4047" spans="3:47" s="11" customFormat="1" outlineLevel="2" x14ac:dyDescent="0.2">
      <c r="C4047" s="119" t="s">
        <v>166</v>
      </c>
      <c r="F4047" s="159"/>
      <c r="P4047" s="149" t="s">
        <v>181</v>
      </c>
      <c r="Q4047" s="16" t="s">
        <v>110</v>
      </c>
      <c r="R4047" s="150"/>
      <c r="S4047" s="150"/>
      <c r="T4047" s="150"/>
      <c r="U4047" s="150">
        <v>0</v>
      </c>
      <c r="V4047" s="150">
        <v>0</v>
      </c>
      <c r="W4047" s="150">
        <v>0</v>
      </c>
      <c r="X4047" s="150">
        <v>12.363790744999999</v>
      </c>
      <c r="Y4047" s="150">
        <v>629.99128928139442</v>
      </c>
      <c r="Z4047" s="150">
        <v>1239.8145538967472</v>
      </c>
      <c r="AA4047" s="150">
        <v>451.52807514557037</v>
      </c>
      <c r="AB4047" s="150">
        <v>533.5904959979606</v>
      </c>
      <c r="AC4047" s="150">
        <v>338.33955039500091</v>
      </c>
      <c r="AD4047" s="150">
        <v>333.6808909317657</v>
      </c>
      <c r="AE4047" s="150">
        <v>239.15606332767373</v>
      </c>
      <c r="AF4047" s="150">
        <v>730.69456073417803</v>
      </c>
      <c r="AG4047" s="150">
        <v>160.69985410865041</v>
      </c>
      <c r="AH4047" s="150">
        <v>79.555596830898423</v>
      </c>
      <c r="AI4047" s="150">
        <v>929.33280603705612</v>
      </c>
      <c r="AU4047" s="88"/>
    </row>
    <row r="4048" spans="3:47" s="11" customFormat="1" outlineLevel="2" x14ac:dyDescent="0.2">
      <c r="C4048" s="119" t="s">
        <v>166</v>
      </c>
      <c r="P4048" s="149" t="s">
        <v>182</v>
      </c>
      <c r="Q4048" s="16" t="s">
        <v>110</v>
      </c>
      <c r="R4048" s="150"/>
      <c r="S4048" s="150"/>
      <c r="T4048" s="150"/>
      <c r="U4048" s="150">
        <v>0</v>
      </c>
      <c r="V4048" s="150">
        <v>0</v>
      </c>
      <c r="W4048" s="150">
        <v>0</v>
      </c>
      <c r="X4048" s="150">
        <v>0</v>
      </c>
      <c r="Y4048" s="150">
        <v>0</v>
      </c>
      <c r="Z4048" s="150">
        <v>0</v>
      </c>
      <c r="AA4048" s="150">
        <v>0</v>
      </c>
      <c r="AB4048" s="150">
        <v>0</v>
      </c>
      <c r="AC4048" s="150">
        <v>0</v>
      </c>
      <c r="AD4048" s="150">
        <v>0</v>
      </c>
      <c r="AE4048" s="150">
        <v>0</v>
      </c>
      <c r="AF4048" s="150">
        <v>0</v>
      </c>
      <c r="AG4048" s="150">
        <v>0</v>
      </c>
      <c r="AH4048" s="150">
        <v>0</v>
      </c>
      <c r="AI4048" s="150">
        <v>0</v>
      </c>
      <c r="AU4048" s="88"/>
    </row>
    <row r="4049" spans="3:47" s="11" customFormat="1" outlineLevel="2" x14ac:dyDescent="0.2">
      <c r="C4049" s="119" t="s">
        <v>166</v>
      </c>
      <c r="F4049" s="124"/>
      <c r="P4049" s="149" t="s">
        <v>183</v>
      </c>
      <c r="Q4049" s="16" t="s">
        <v>110</v>
      </c>
      <c r="R4049" s="150"/>
      <c r="S4049" s="150"/>
      <c r="T4049" s="150"/>
      <c r="U4049" s="150">
        <v>0</v>
      </c>
      <c r="V4049" s="150">
        <v>0</v>
      </c>
      <c r="W4049" s="150">
        <v>0</v>
      </c>
      <c r="X4049" s="150">
        <v>12.363790744999999</v>
      </c>
      <c r="Y4049" s="150">
        <v>629.99128928139442</v>
      </c>
      <c r="Z4049" s="150">
        <v>1239.8145538967472</v>
      </c>
      <c r="AA4049" s="150">
        <v>451.52807514557037</v>
      </c>
      <c r="AB4049" s="150">
        <v>533.5904959979606</v>
      </c>
      <c r="AC4049" s="150">
        <v>338.33955039500091</v>
      </c>
      <c r="AD4049" s="150">
        <v>333.6808909317657</v>
      </c>
      <c r="AE4049" s="150">
        <v>239.15606332767373</v>
      </c>
      <c r="AF4049" s="150">
        <v>730.69456073417803</v>
      </c>
      <c r="AG4049" s="150">
        <v>160.69985410865041</v>
      </c>
      <c r="AH4049" s="150">
        <v>79.555596830898423</v>
      </c>
      <c r="AI4049" s="150">
        <v>929.33280603705612</v>
      </c>
      <c r="AU4049" s="88"/>
    </row>
    <row r="4050" spans="3:47" s="11" customFormat="1" outlineLevel="2" x14ac:dyDescent="0.2">
      <c r="C4050" s="119" t="s">
        <v>166</v>
      </c>
      <c r="F4050" s="124"/>
      <c r="P4050" s="149"/>
      <c r="Q4050" s="16"/>
      <c r="R4050" s="88"/>
      <c r="S4050" s="88"/>
      <c r="T4050" s="88"/>
      <c r="U4050" s="88"/>
      <c r="V4050" s="88"/>
      <c r="W4050" s="88"/>
      <c r="X4050" s="88"/>
      <c r="Y4050" s="88"/>
      <c r="Z4050" s="88"/>
      <c r="AA4050" s="88"/>
      <c r="AB4050" s="88"/>
      <c r="AC4050" s="88"/>
      <c r="AD4050" s="88"/>
      <c r="AE4050" s="88"/>
      <c r="AF4050" s="88"/>
      <c r="AG4050" s="88"/>
      <c r="AH4050" s="88"/>
      <c r="AI4050" s="88"/>
      <c r="AU4050" s="88"/>
    </row>
    <row r="4051" spans="3:47" outlineLevel="1" x14ac:dyDescent="0.2">
      <c r="C4051" s="119" t="s">
        <v>166</v>
      </c>
      <c r="D4051" s="11"/>
      <c r="E4051" s="162" t="s">
        <v>184</v>
      </c>
      <c r="F4051" s="121"/>
      <c r="G4051" s="121"/>
      <c r="H4051" s="121"/>
      <c r="I4051" s="121"/>
      <c r="J4051" s="121"/>
      <c r="K4051" s="121"/>
      <c r="L4051" s="121"/>
      <c r="M4051" s="121"/>
      <c r="N4051" s="121"/>
      <c r="O4051" s="121"/>
      <c r="P4051" s="121"/>
      <c r="Q4051" s="122"/>
      <c r="R4051" s="123"/>
      <c r="S4051" s="123"/>
      <c r="T4051" s="123"/>
      <c r="U4051" s="123"/>
      <c r="V4051" s="123"/>
      <c r="W4051" s="123"/>
      <c r="X4051" s="123"/>
      <c r="Y4051" s="123"/>
      <c r="Z4051" s="123"/>
      <c r="AA4051" s="123"/>
      <c r="AB4051" s="123"/>
      <c r="AC4051" s="123"/>
      <c r="AD4051" s="123"/>
      <c r="AE4051" s="123"/>
      <c r="AF4051" s="123"/>
      <c r="AG4051" s="123"/>
      <c r="AH4051" s="123"/>
      <c r="AI4051" s="123"/>
      <c r="AT4051" s="11"/>
      <c r="AU4051" s="88"/>
    </row>
    <row r="4052" spans="3:47" outlineLevel="2" x14ac:dyDescent="0.2">
      <c r="C4052" s="119" t="s">
        <v>166</v>
      </c>
      <c r="D4052" s="11"/>
      <c r="E4052" s="11"/>
      <c r="F4052" s="11"/>
      <c r="G4052" s="16"/>
      <c r="H4052" s="163" t="s">
        <v>6</v>
      </c>
      <c r="I4052" s="163" t="s">
        <v>5</v>
      </c>
      <c r="J4052" s="163" t="s">
        <v>129</v>
      </c>
      <c r="K4052" s="163" t="s">
        <v>128</v>
      </c>
      <c r="L4052" s="11"/>
      <c r="M4052" s="11"/>
      <c r="N4052" s="11"/>
      <c r="O4052" s="11"/>
      <c r="P4052" s="149"/>
      <c r="Q4052" s="164"/>
      <c r="V4052" s="165"/>
      <c r="W4052" s="150"/>
      <c r="X4052" s="150"/>
      <c r="Y4052" s="150"/>
      <c r="Z4052" s="150"/>
      <c r="AA4052" s="150"/>
      <c r="AB4052" s="150"/>
      <c r="AC4052" s="150"/>
      <c r="AD4052" s="150"/>
      <c r="AE4052" s="150"/>
      <c r="AF4052" s="150"/>
      <c r="AG4052" s="150"/>
      <c r="AH4052" s="150"/>
      <c r="AI4052" s="150"/>
      <c r="AT4052" s="11"/>
      <c r="AU4052" s="88"/>
    </row>
    <row r="4053" spans="3:47" outlineLevel="2" x14ac:dyDescent="0.2">
      <c r="C4053" s="119" t="s">
        <v>166</v>
      </c>
      <c r="D4053" s="167" t="s">
        <v>218</v>
      </c>
      <c r="E4053" s="11"/>
      <c r="F4053" s="125" t="s">
        <v>209</v>
      </c>
      <c r="G4053" s="168" t="s">
        <v>130</v>
      </c>
      <c r="H4053" s="169">
        <v>0</v>
      </c>
      <c r="I4053" s="170">
        <v>1</v>
      </c>
      <c r="J4053" s="170">
        <v>1</v>
      </c>
      <c r="K4053" s="171">
        <v>0</v>
      </c>
      <c r="L4053" s="11"/>
      <c r="M4053" s="11"/>
      <c r="N4053" s="11"/>
      <c r="O4053" s="11"/>
      <c r="P4053" s="149"/>
      <c r="Q4053" s="164"/>
      <c r="V4053" s="165"/>
      <c r="W4053" s="11"/>
      <c r="X4053" s="11"/>
      <c r="Y4053" s="150"/>
      <c r="Z4053" s="150"/>
      <c r="AA4053" s="150"/>
      <c r="AB4053" s="150"/>
      <c r="AC4053" s="150"/>
      <c r="AD4053" s="150"/>
      <c r="AE4053" s="150"/>
      <c r="AF4053" s="150"/>
      <c r="AG4053" s="11"/>
      <c r="AH4053" s="11"/>
      <c r="AI4053" s="11"/>
      <c r="AT4053" s="11"/>
      <c r="AU4053" s="88"/>
    </row>
    <row r="4054" spans="3:47" outlineLevel="2" x14ac:dyDescent="0.2">
      <c r="C4054" s="119" t="s">
        <v>166</v>
      </c>
      <c r="D4054" s="167" t="s">
        <v>218</v>
      </c>
      <c r="E4054" s="11"/>
      <c r="F4054" s="134" t="s">
        <v>31</v>
      </c>
      <c r="G4054" s="16" t="s">
        <v>130</v>
      </c>
      <c r="H4054" s="172">
        <v>0</v>
      </c>
      <c r="I4054" s="173">
        <v>1</v>
      </c>
      <c r="J4054" s="173">
        <v>1</v>
      </c>
      <c r="K4054" s="174">
        <v>0</v>
      </c>
      <c r="L4054" s="11"/>
      <c r="M4054" s="11"/>
      <c r="N4054" s="11"/>
      <c r="O4054" s="11"/>
      <c r="P4054" s="149"/>
      <c r="Q4054" s="164"/>
      <c r="V4054" s="165"/>
      <c r="W4054" s="11"/>
      <c r="X4054" s="11"/>
      <c r="Y4054" s="150"/>
      <c r="Z4054" s="150"/>
      <c r="AA4054" s="150"/>
      <c r="AB4054" s="150"/>
      <c r="AC4054" s="150"/>
      <c r="AD4054" s="150"/>
      <c r="AE4054" s="150"/>
      <c r="AF4054" s="150"/>
      <c r="AG4054" s="11"/>
      <c r="AH4054" s="11"/>
      <c r="AI4054" s="11"/>
      <c r="AT4054" s="11"/>
      <c r="AU4054" s="88"/>
    </row>
    <row r="4055" spans="3:47" outlineLevel="2" x14ac:dyDescent="0.2">
      <c r="C4055" s="119" t="s">
        <v>166</v>
      </c>
      <c r="D4055" s="167" t="s">
        <v>218</v>
      </c>
      <c r="E4055" s="11"/>
      <c r="F4055" s="134" t="s">
        <v>28</v>
      </c>
      <c r="G4055" s="16" t="s">
        <v>130</v>
      </c>
      <c r="H4055" s="172">
        <v>0</v>
      </c>
      <c r="I4055" s="173">
        <v>1</v>
      </c>
      <c r="J4055" s="173">
        <v>1</v>
      </c>
      <c r="K4055" s="174">
        <v>0</v>
      </c>
      <c r="L4055" s="11"/>
      <c r="M4055" s="11"/>
      <c r="N4055" s="11"/>
      <c r="O4055" s="11"/>
      <c r="P4055" s="149"/>
      <c r="Q4055" s="164"/>
      <c r="V4055" s="165"/>
      <c r="W4055" s="150"/>
      <c r="X4055" s="150"/>
      <c r="Y4055" s="150"/>
      <c r="Z4055" s="150"/>
      <c r="AA4055" s="150"/>
      <c r="AB4055" s="150"/>
      <c r="AC4055" s="150"/>
      <c r="AD4055" s="150"/>
      <c r="AE4055" s="150"/>
      <c r="AF4055" s="150"/>
      <c r="AG4055" s="11"/>
      <c r="AH4055" s="11"/>
      <c r="AI4055" s="11"/>
      <c r="AT4055" s="11"/>
      <c r="AU4055" s="88"/>
    </row>
    <row r="4056" spans="3:47" outlineLevel="2" x14ac:dyDescent="0.2">
      <c r="C4056" s="119" t="s">
        <v>166</v>
      </c>
      <c r="D4056" s="167" t="s">
        <v>218</v>
      </c>
      <c r="E4056" s="11"/>
      <c r="F4056" s="134" t="s">
        <v>210</v>
      </c>
      <c r="G4056" s="16" t="s">
        <v>130</v>
      </c>
      <c r="H4056" s="172">
        <v>0</v>
      </c>
      <c r="I4056" s="173">
        <v>1</v>
      </c>
      <c r="J4056" s="173">
        <v>0.5</v>
      </c>
      <c r="K4056" s="174">
        <v>0.5</v>
      </c>
      <c r="L4056" s="11"/>
      <c r="M4056" s="11"/>
      <c r="N4056" s="11"/>
      <c r="O4056" s="11"/>
      <c r="P4056" s="149"/>
      <c r="Q4056" s="164"/>
      <c r="V4056" s="165"/>
      <c r="W4056" s="150"/>
      <c r="X4056" s="150"/>
      <c r="Y4056" s="150"/>
      <c r="Z4056" s="150"/>
      <c r="AA4056" s="150"/>
      <c r="AB4056" s="150"/>
      <c r="AC4056" s="150"/>
      <c r="AD4056" s="150"/>
      <c r="AE4056" s="150"/>
      <c r="AF4056" s="150"/>
      <c r="AG4056" s="11"/>
      <c r="AH4056" s="11"/>
      <c r="AI4056" s="11"/>
      <c r="AT4056" s="11"/>
      <c r="AU4056" s="88"/>
    </row>
    <row r="4057" spans="3:47" outlineLevel="2" x14ac:dyDescent="0.2">
      <c r="C4057" s="119" t="s">
        <v>166</v>
      </c>
      <c r="D4057" s="167" t="s">
        <v>218</v>
      </c>
      <c r="E4057" s="11"/>
      <c r="F4057" s="134" t="s">
        <v>211</v>
      </c>
      <c r="G4057" s="16" t="s">
        <v>130</v>
      </c>
      <c r="H4057" s="172">
        <v>0</v>
      </c>
      <c r="I4057" s="173">
        <v>1</v>
      </c>
      <c r="J4057" s="173">
        <v>0.5</v>
      </c>
      <c r="K4057" s="174">
        <v>0.5</v>
      </c>
      <c r="L4057" s="11"/>
      <c r="M4057" s="11"/>
      <c r="N4057" s="11"/>
      <c r="O4057" s="11"/>
      <c r="P4057" s="149"/>
      <c r="Q4057" s="164"/>
      <c r="V4057" s="165"/>
      <c r="W4057" s="150"/>
      <c r="X4057" s="150"/>
      <c r="Y4057" s="150"/>
      <c r="Z4057" s="150"/>
      <c r="AA4057" s="150"/>
      <c r="AB4057" s="150"/>
      <c r="AC4057" s="150"/>
      <c r="AD4057" s="150"/>
      <c r="AE4057" s="150"/>
      <c r="AF4057" s="150"/>
      <c r="AG4057" s="11"/>
      <c r="AH4057" s="11"/>
      <c r="AI4057" s="11"/>
      <c r="AT4057" s="11"/>
      <c r="AU4057" s="88"/>
    </row>
    <row r="4058" spans="3:47" outlineLevel="2" x14ac:dyDescent="0.2">
      <c r="C4058" s="119" t="s">
        <v>166</v>
      </c>
      <c r="D4058" s="167" t="s">
        <v>218</v>
      </c>
      <c r="E4058" s="11"/>
      <c r="F4058" s="134" t="s">
        <v>212</v>
      </c>
      <c r="G4058" s="16" t="s">
        <v>130</v>
      </c>
      <c r="H4058" s="172">
        <v>0</v>
      </c>
      <c r="I4058" s="173">
        <v>1</v>
      </c>
      <c r="J4058" s="173">
        <v>1</v>
      </c>
      <c r="K4058" s="174">
        <v>0</v>
      </c>
      <c r="L4058" s="11"/>
      <c r="M4058" s="11"/>
      <c r="N4058" s="11"/>
      <c r="O4058" s="11"/>
      <c r="P4058" s="149"/>
      <c r="Q4058" s="164"/>
      <c r="V4058" s="165"/>
      <c r="W4058" s="150"/>
      <c r="X4058" s="150"/>
      <c r="Y4058" s="150"/>
      <c r="Z4058" s="150"/>
      <c r="AA4058" s="150"/>
      <c r="AB4058" s="150"/>
      <c r="AC4058" s="150"/>
      <c r="AD4058" s="150"/>
      <c r="AE4058" s="150"/>
      <c r="AF4058" s="150"/>
      <c r="AG4058" s="11"/>
      <c r="AH4058" s="11"/>
      <c r="AI4058" s="11"/>
      <c r="AT4058" s="11"/>
      <c r="AU4058" s="88"/>
    </row>
    <row r="4059" spans="3:47" outlineLevel="2" x14ac:dyDescent="0.2">
      <c r="C4059" s="119" t="s">
        <v>166</v>
      </c>
      <c r="D4059" s="167" t="s">
        <v>218</v>
      </c>
      <c r="E4059" s="11"/>
      <c r="F4059" s="134" t="s">
        <v>213</v>
      </c>
      <c r="G4059" s="16" t="s">
        <v>130</v>
      </c>
      <c r="H4059" s="172">
        <v>0</v>
      </c>
      <c r="I4059" s="173">
        <v>1</v>
      </c>
      <c r="J4059" s="173">
        <v>1</v>
      </c>
      <c r="K4059" s="174">
        <v>0</v>
      </c>
      <c r="L4059" s="11"/>
      <c r="M4059" s="11"/>
      <c r="N4059" s="11"/>
      <c r="O4059" s="11"/>
      <c r="P4059" s="149"/>
      <c r="Q4059" s="164"/>
      <c r="V4059" s="165"/>
      <c r="W4059" s="150"/>
      <c r="X4059" s="150"/>
      <c r="Y4059" s="150"/>
      <c r="Z4059" s="150"/>
      <c r="AA4059" s="150"/>
      <c r="AB4059" s="150"/>
      <c r="AC4059" s="150"/>
      <c r="AD4059" s="150"/>
      <c r="AE4059" s="150"/>
      <c r="AF4059" s="150"/>
      <c r="AG4059" s="11"/>
      <c r="AH4059" s="11"/>
      <c r="AI4059" s="11"/>
      <c r="AT4059" s="11"/>
      <c r="AU4059" s="88"/>
    </row>
    <row r="4060" spans="3:47" outlineLevel="2" x14ac:dyDescent="0.2">
      <c r="C4060" s="119" t="s">
        <v>166</v>
      </c>
      <c r="D4060" s="167" t="s">
        <v>218</v>
      </c>
      <c r="E4060" s="11"/>
      <c r="F4060" s="134" t="s">
        <v>214</v>
      </c>
      <c r="G4060" s="16" t="s">
        <v>130</v>
      </c>
      <c r="H4060" s="172">
        <v>0</v>
      </c>
      <c r="I4060" s="173">
        <v>1</v>
      </c>
      <c r="J4060" s="173">
        <v>1</v>
      </c>
      <c r="K4060" s="174">
        <v>0</v>
      </c>
      <c r="L4060" s="11"/>
      <c r="M4060" s="11"/>
      <c r="N4060" s="11"/>
      <c r="O4060" s="11"/>
      <c r="P4060" s="149"/>
      <c r="Q4060" s="164"/>
      <c r="V4060" s="165"/>
      <c r="W4060" s="150"/>
      <c r="X4060" s="150"/>
      <c r="Y4060" s="150"/>
      <c r="Z4060" s="150"/>
      <c r="AA4060" s="150"/>
      <c r="AB4060" s="150"/>
      <c r="AC4060" s="150"/>
      <c r="AD4060" s="150"/>
      <c r="AE4060" s="150"/>
      <c r="AF4060" s="150"/>
      <c r="AG4060" s="11"/>
      <c r="AH4060" s="11"/>
      <c r="AI4060" s="11"/>
      <c r="AT4060" s="11"/>
      <c r="AU4060" s="88"/>
    </row>
    <row r="4061" spans="3:47" outlineLevel="2" x14ac:dyDescent="0.2">
      <c r="C4061" s="119" t="s">
        <v>166</v>
      </c>
      <c r="D4061" s="167" t="s">
        <v>218</v>
      </c>
      <c r="E4061" s="11"/>
      <c r="F4061" s="134" t="s">
        <v>215</v>
      </c>
      <c r="G4061" s="16" t="s">
        <v>130</v>
      </c>
      <c r="H4061" s="172">
        <v>0</v>
      </c>
      <c r="I4061" s="173">
        <v>1</v>
      </c>
      <c r="J4061" s="173">
        <v>1</v>
      </c>
      <c r="K4061" s="174">
        <v>0</v>
      </c>
      <c r="L4061" s="11"/>
      <c r="M4061" s="11"/>
      <c r="N4061" s="11"/>
      <c r="O4061" s="11"/>
      <c r="P4061" s="149"/>
      <c r="Q4061" s="164"/>
      <c r="V4061" s="165"/>
      <c r="W4061" s="150"/>
      <c r="X4061" s="150"/>
      <c r="Y4061" s="150"/>
      <c r="Z4061" s="150"/>
      <c r="AA4061" s="150"/>
      <c r="AB4061" s="150"/>
      <c r="AC4061" s="150"/>
      <c r="AD4061" s="150"/>
      <c r="AE4061" s="150"/>
      <c r="AF4061" s="150"/>
      <c r="AG4061" s="11"/>
      <c r="AH4061" s="11"/>
      <c r="AI4061" s="11"/>
      <c r="AT4061" s="11"/>
      <c r="AU4061" s="88"/>
    </row>
    <row r="4062" spans="3:47" outlineLevel="2" x14ac:dyDescent="0.2">
      <c r="C4062" s="119" t="s">
        <v>166</v>
      </c>
      <c r="D4062" s="167" t="s">
        <v>218</v>
      </c>
      <c r="E4062" s="11"/>
      <c r="F4062" s="175" t="s">
        <v>216</v>
      </c>
      <c r="G4062" s="16" t="s">
        <v>130</v>
      </c>
      <c r="H4062" s="172">
        <v>0</v>
      </c>
      <c r="I4062" s="173">
        <v>1</v>
      </c>
      <c r="J4062" s="173">
        <v>1</v>
      </c>
      <c r="K4062" s="174">
        <v>0</v>
      </c>
      <c r="L4062" s="11"/>
      <c r="M4062" s="11"/>
      <c r="N4062" s="11"/>
      <c r="O4062" s="11"/>
      <c r="P4062" s="149"/>
      <c r="Q4062" s="164"/>
      <c r="V4062" s="165"/>
      <c r="W4062" s="150"/>
      <c r="X4062" s="150"/>
      <c r="Y4062" s="150"/>
      <c r="Z4062" s="150"/>
      <c r="AA4062" s="150"/>
      <c r="AB4062" s="150"/>
      <c r="AC4062" s="150"/>
      <c r="AD4062" s="150"/>
      <c r="AE4062" s="150"/>
      <c r="AF4062" s="150"/>
      <c r="AG4062" s="11"/>
      <c r="AH4062" s="11"/>
      <c r="AI4062" s="11"/>
      <c r="AT4062" s="11"/>
      <c r="AU4062" s="88"/>
    </row>
    <row r="4063" spans="3:47" outlineLevel="2" x14ac:dyDescent="0.2">
      <c r="C4063" s="119" t="s">
        <v>166</v>
      </c>
      <c r="D4063" s="167" t="s">
        <v>218</v>
      </c>
      <c r="E4063" s="11"/>
      <c r="F4063" s="175" t="s">
        <v>33</v>
      </c>
      <c r="G4063" s="16" t="s">
        <v>130</v>
      </c>
      <c r="H4063" s="172">
        <v>1</v>
      </c>
      <c r="I4063" s="173">
        <v>0</v>
      </c>
      <c r="J4063" s="173">
        <v>1</v>
      </c>
      <c r="K4063" s="174">
        <v>0</v>
      </c>
      <c r="L4063" s="11"/>
      <c r="M4063" s="11"/>
      <c r="N4063" s="11"/>
      <c r="O4063" s="11"/>
      <c r="P4063" s="149"/>
      <c r="Q4063" s="164"/>
      <c r="V4063" s="165"/>
      <c r="W4063" s="150"/>
      <c r="X4063" s="150"/>
      <c r="Y4063" s="150"/>
      <c r="Z4063" s="150"/>
      <c r="AA4063" s="150"/>
      <c r="AB4063" s="150"/>
      <c r="AC4063" s="150"/>
      <c r="AD4063" s="150"/>
      <c r="AE4063" s="150"/>
      <c r="AF4063" s="150"/>
      <c r="AG4063" s="11"/>
      <c r="AH4063" s="11"/>
      <c r="AI4063" s="11"/>
      <c r="AT4063" s="11"/>
      <c r="AU4063" s="88"/>
    </row>
    <row r="4064" spans="3:47" outlineLevel="2" x14ac:dyDescent="0.2">
      <c r="C4064" s="119" t="s">
        <v>166</v>
      </c>
      <c r="D4064" s="167" t="s">
        <v>218</v>
      </c>
      <c r="E4064" s="11"/>
      <c r="F4064" s="175" t="s">
        <v>34</v>
      </c>
      <c r="G4064" s="16" t="s">
        <v>130</v>
      </c>
      <c r="H4064" s="172">
        <v>1</v>
      </c>
      <c r="I4064" s="173">
        <v>0</v>
      </c>
      <c r="J4064" s="173">
        <v>1</v>
      </c>
      <c r="K4064" s="174">
        <v>0</v>
      </c>
      <c r="L4064" s="11"/>
      <c r="M4064" s="11"/>
      <c r="N4064" s="11"/>
      <c r="O4064" s="11"/>
      <c r="P4064" s="149"/>
      <c r="Q4064" s="164"/>
      <c r="V4064" s="165"/>
      <c r="W4064" s="150"/>
      <c r="X4064" s="150"/>
      <c r="Y4064" s="150"/>
      <c r="Z4064" s="150"/>
      <c r="AA4064" s="150"/>
      <c r="AB4064" s="150"/>
      <c r="AC4064" s="150"/>
      <c r="AD4064" s="150"/>
      <c r="AE4064" s="150"/>
      <c r="AF4064" s="150"/>
      <c r="AG4064" s="11"/>
      <c r="AH4064" s="11"/>
      <c r="AI4064" s="11"/>
      <c r="AT4064" s="11"/>
      <c r="AU4064" s="88"/>
    </row>
    <row r="4065" spans="3:47" outlineLevel="2" x14ac:dyDescent="0.2">
      <c r="C4065" s="119" t="s">
        <v>166</v>
      </c>
      <c r="D4065" s="167" t="s">
        <v>218</v>
      </c>
      <c r="E4065" s="11"/>
      <c r="F4065" s="175" t="s">
        <v>217</v>
      </c>
      <c r="G4065" s="16" t="s">
        <v>130</v>
      </c>
      <c r="H4065" s="172">
        <v>0</v>
      </c>
      <c r="I4065" s="173">
        <v>1</v>
      </c>
      <c r="J4065" s="173">
        <v>1</v>
      </c>
      <c r="K4065" s="174">
        <v>0</v>
      </c>
      <c r="L4065" s="11"/>
      <c r="M4065" s="11"/>
      <c r="N4065" s="11"/>
      <c r="O4065" s="11"/>
      <c r="P4065" s="149"/>
      <c r="Q4065" s="164"/>
      <c r="V4065" s="165"/>
      <c r="W4065" s="150"/>
      <c r="X4065" s="150"/>
      <c r="Y4065" s="150"/>
      <c r="Z4065" s="150"/>
      <c r="AA4065" s="150"/>
      <c r="AB4065" s="150"/>
      <c r="AC4065" s="150"/>
      <c r="AD4065" s="150"/>
      <c r="AE4065" s="150"/>
      <c r="AF4065" s="150"/>
      <c r="AG4065" s="11"/>
      <c r="AH4065" s="11"/>
      <c r="AI4065" s="11"/>
      <c r="AT4065" s="11"/>
      <c r="AU4065" s="88"/>
    </row>
    <row r="4066" spans="3:47" outlineLevel="2" x14ac:dyDescent="0.2">
      <c r="C4066" s="119" t="s">
        <v>166</v>
      </c>
      <c r="D4066" s="167" t="s">
        <v>218</v>
      </c>
      <c r="E4066" s="11"/>
      <c r="F4066" s="175" t="s">
        <v>152</v>
      </c>
      <c r="G4066" s="16" t="s">
        <v>130</v>
      </c>
      <c r="H4066" s="172">
        <v>0</v>
      </c>
      <c r="I4066" s="173">
        <v>1</v>
      </c>
      <c r="J4066" s="173">
        <v>0</v>
      </c>
      <c r="K4066" s="174">
        <v>0</v>
      </c>
      <c r="L4066" s="11"/>
      <c r="M4066" s="11"/>
      <c r="N4066" s="11"/>
      <c r="O4066" s="11"/>
      <c r="P4066" s="149"/>
      <c r="Q4066" s="164"/>
      <c r="V4066" s="165"/>
      <c r="W4066" s="150"/>
      <c r="X4066" s="150"/>
      <c r="Y4066" s="150"/>
      <c r="Z4066" s="150"/>
      <c r="AA4066" s="150"/>
      <c r="AB4066" s="150"/>
      <c r="AC4066" s="150"/>
      <c r="AD4066" s="150"/>
      <c r="AE4066" s="150"/>
      <c r="AF4066" s="150"/>
      <c r="AG4066" s="11"/>
      <c r="AH4066" s="11"/>
      <c r="AI4066" s="11"/>
      <c r="AT4066" s="11"/>
      <c r="AU4066" s="88"/>
    </row>
    <row r="4067" spans="3:47" outlineLevel="2" x14ac:dyDescent="0.2">
      <c r="C4067" s="119" t="s">
        <v>166</v>
      </c>
      <c r="D4067" s="167" t="s">
        <v>218</v>
      </c>
      <c r="E4067" s="11"/>
      <c r="F4067" s="176" t="s">
        <v>152</v>
      </c>
      <c r="G4067" s="177" t="s">
        <v>130</v>
      </c>
      <c r="H4067" s="178">
        <v>0</v>
      </c>
      <c r="I4067" s="179">
        <v>1</v>
      </c>
      <c r="J4067" s="179">
        <v>0</v>
      </c>
      <c r="K4067" s="180">
        <v>0</v>
      </c>
      <c r="L4067" s="11"/>
      <c r="M4067" s="11"/>
      <c r="N4067" s="11"/>
      <c r="O4067" s="11"/>
      <c r="P4067" s="149"/>
      <c r="Q4067" s="164"/>
      <c r="V4067" s="165"/>
      <c r="W4067" s="150"/>
      <c r="X4067" s="150"/>
      <c r="Y4067" s="150"/>
      <c r="Z4067" s="150"/>
      <c r="AA4067" s="150"/>
      <c r="AB4067" s="150"/>
      <c r="AC4067" s="150"/>
      <c r="AD4067" s="150"/>
      <c r="AE4067" s="150"/>
      <c r="AF4067" s="150"/>
      <c r="AG4067" s="11"/>
      <c r="AH4067" s="11"/>
      <c r="AI4067" s="11"/>
      <c r="AT4067" s="11"/>
      <c r="AU4067" s="88"/>
    </row>
    <row r="4068" spans="3:47" outlineLevel="2" x14ac:dyDescent="0.2">
      <c r="C4068" s="119" t="s">
        <v>166</v>
      </c>
      <c r="D4068" s="167" t="s">
        <v>218</v>
      </c>
      <c r="E4068" s="11"/>
      <c r="F4068" s="125" t="s">
        <v>152</v>
      </c>
      <c r="G4068" s="168" t="s">
        <v>130</v>
      </c>
      <c r="H4068" s="172">
        <v>0</v>
      </c>
      <c r="I4068" s="173">
        <v>1</v>
      </c>
      <c r="J4068" s="173">
        <v>0</v>
      </c>
      <c r="K4068" s="174">
        <v>0</v>
      </c>
      <c r="L4068" s="11"/>
      <c r="M4068" s="11"/>
      <c r="N4068" s="11"/>
      <c r="O4068" s="11"/>
      <c r="P4068" s="149"/>
      <c r="Q4068" s="164"/>
      <c r="V4068" s="165"/>
      <c r="W4068" s="150"/>
      <c r="X4068" s="150"/>
      <c r="Y4068" s="150"/>
      <c r="Z4068" s="150"/>
      <c r="AA4068" s="150"/>
      <c r="AB4068" s="150"/>
      <c r="AC4068" s="150"/>
      <c r="AD4068" s="150"/>
      <c r="AE4068" s="150"/>
      <c r="AF4068" s="150"/>
      <c r="AG4068" s="11"/>
      <c r="AH4068" s="11"/>
      <c r="AI4068" s="11"/>
      <c r="AT4068" s="11"/>
      <c r="AU4068" s="88"/>
    </row>
    <row r="4069" spans="3:47" outlineLevel="2" x14ac:dyDescent="0.2">
      <c r="C4069" s="119" t="s">
        <v>166</v>
      </c>
      <c r="D4069" s="167" t="s">
        <v>218</v>
      </c>
      <c r="E4069" s="11"/>
      <c r="F4069" s="134" t="s">
        <v>152</v>
      </c>
      <c r="G4069" s="16" t="s">
        <v>130</v>
      </c>
      <c r="H4069" s="172">
        <v>0</v>
      </c>
      <c r="I4069" s="173">
        <v>1</v>
      </c>
      <c r="J4069" s="173">
        <v>0</v>
      </c>
      <c r="K4069" s="174">
        <v>0</v>
      </c>
      <c r="L4069" s="11"/>
      <c r="M4069" s="11"/>
      <c r="N4069" s="11"/>
      <c r="O4069" s="11"/>
      <c r="P4069" s="149"/>
      <c r="Q4069" s="164"/>
      <c r="V4069" s="165"/>
      <c r="W4069" s="150"/>
      <c r="X4069" s="150"/>
      <c r="Y4069" s="150"/>
      <c r="Z4069" s="150"/>
      <c r="AA4069" s="150"/>
      <c r="AB4069" s="150"/>
      <c r="AC4069" s="150"/>
      <c r="AD4069" s="150"/>
      <c r="AE4069" s="150"/>
      <c r="AF4069" s="150"/>
      <c r="AG4069" s="11"/>
      <c r="AH4069" s="11"/>
      <c r="AI4069" s="11"/>
      <c r="AT4069" s="11"/>
      <c r="AU4069" s="88"/>
    </row>
    <row r="4070" spans="3:47" outlineLevel="2" x14ac:dyDescent="0.2">
      <c r="C4070" s="119" t="s">
        <v>166</v>
      </c>
      <c r="D4070" s="167" t="s">
        <v>218</v>
      </c>
      <c r="E4070" s="11"/>
      <c r="F4070" s="134" t="s">
        <v>152</v>
      </c>
      <c r="G4070" s="16" t="s">
        <v>130</v>
      </c>
      <c r="H4070" s="172">
        <v>0</v>
      </c>
      <c r="I4070" s="173">
        <v>1</v>
      </c>
      <c r="J4070" s="173">
        <v>0</v>
      </c>
      <c r="K4070" s="174">
        <v>0</v>
      </c>
      <c r="L4070" s="11"/>
      <c r="M4070" s="11"/>
      <c r="N4070" s="11"/>
      <c r="O4070" s="11"/>
      <c r="P4070" s="149"/>
      <c r="Q4070" s="164"/>
      <c r="V4070" s="165"/>
      <c r="W4070" s="150"/>
      <c r="X4070" s="150"/>
      <c r="Y4070" s="150"/>
      <c r="Z4070" s="150"/>
      <c r="AA4070" s="150"/>
      <c r="AB4070" s="150"/>
      <c r="AC4070" s="150"/>
      <c r="AD4070" s="150"/>
      <c r="AE4070" s="150"/>
      <c r="AF4070" s="150"/>
      <c r="AG4070" s="11"/>
      <c r="AH4070" s="11"/>
      <c r="AI4070" s="11"/>
      <c r="AT4070" s="11"/>
      <c r="AU4070" s="88"/>
    </row>
    <row r="4071" spans="3:47" outlineLevel="2" x14ac:dyDescent="0.2">
      <c r="C4071" s="119" t="s">
        <v>166</v>
      </c>
      <c r="D4071" s="167" t="s">
        <v>218</v>
      </c>
      <c r="E4071" s="11"/>
      <c r="F4071" s="134" t="s">
        <v>152</v>
      </c>
      <c r="G4071" s="16" t="s">
        <v>130</v>
      </c>
      <c r="H4071" s="172">
        <v>0</v>
      </c>
      <c r="I4071" s="173">
        <v>1</v>
      </c>
      <c r="J4071" s="173">
        <v>0</v>
      </c>
      <c r="K4071" s="174">
        <v>0</v>
      </c>
      <c r="L4071" s="11"/>
      <c r="M4071" s="11"/>
      <c r="N4071" s="11"/>
      <c r="O4071" s="11"/>
      <c r="P4071" s="149"/>
      <c r="Q4071" s="164"/>
      <c r="V4071" s="165"/>
      <c r="W4071" s="150"/>
      <c r="X4071" s="150"/>
      <c r="Y4071" s="150"/>
      <c r="Z4071" s="150"/>
      <c r="AA4071" s="150"/>
      <c r="AB4071" s="150"/>
      <c r="AC4071" s="150"/>
      <c r="AD4071" s="150"/>
      <c r="AE4071" s="150"/>
      <c r="AF4071" s="150"/>
      <c r="AG4071" s="11"/>
      <c r="AH4071" s="11"/>
      <c r="AI4071" s="11"/>
      <c r="AT4071" s="11"/>
      <c r="AU4071" s="88"/>
    </row>
    <row r="4072" spans="3:47" outlineLevel="2" x14ac:dyDescent="0.2">
      <c r="C4072" s="119" t="s">
        <v>166</v>
      </c>
      <c r="D4072" s="167" t="s">
        <v>218</v>
      </c>
      <c r="E4072" s="11"/>
      <c r="F4072" s="134" t="s">
        <v>152</v>
      </c>
      <c r="G4072" s="16" t="s">
        <v>130</v>
      </c>
      <c r="H4072" s="172">
        <v>0</v>
      </c>
      <c r="I4072" s="173">
        <v>1</v>
      </c>
      <c r="J4072" s="173">
        <v>0</v>
      </c>
      <c r="K4072" s="174">
        <v>0</v>
      </c>
      <c r="L4072" s="11"/>
      <c r="M4072" s="11"/>
      <c r="N4072" s="11"/>
      <c r="O4072" s="11"/>
      <c r="P4072" s="149"/>
      <c r="Q4072" s="164"/>
      <c r="V4072" s="165"/>
      <c r="W4072" s="150"/>
      <c r="X4072" s="150"/>
      <c r="Y4072" s="150"/>
      <c r="Z4072" s="150"/>
      <c r="AA4072" s="150"/>
      <c r="AB4072" s="150"/>
      <c r="AC4072" s="150"/>
      <c r="AD4072" s="150"/>
      <c r="AE4072" s="150"/>
      <c r="AF4072" s="150"/>
      <c r="AG4072" s="11"/>
      <c r="AH4072" s="11"/>
      <c r="AI4072" s="11"/>
      <c r="AT4072" s="11"/>
      <c r="AU4072" s="88"/>
    </row>
    <row r="4073" spans="3:47" outlineLevel="2" x14ac:dyDescent="0.2">
      <c r="C4073" s="119" t="s">
        <v>166</v>
      </c>
      <c r="D4073" s="167" t="s">
        <v>218</v>
      </c>
      <c r="E4073" s="11"/>
      <c r="F4073" s="134" t="s">
        <v>152</v>
      </c>
      <c r="G4073" s="16" t="s">
        <v>130</v>
      </c>
      <c r="H4073" s="172">
        <v>0</v>
      </c>
      <c r="I4073" s="173">
        <v>1</v>
      </c>
      <c r="J4073" s="173">
        <v>0</v>
      </c>
      <c r="K4073" s="174">
        <v>0</v>
      </c>
      <c r="L4073" s="11"/>
      <c r="M4073" s="11"/>
      <c r="N4073" s="11"/>
      <c r="O4073" s="11"/>
      <c r="P4073" s="149"/>
      <c r="Q4073" s="164"/>
      <c r="V4073" s="165"/>
      <c r="W4073" s="150"/>
      <c r="X4073" s="181"/>
      <c r="Y4073" s="150"/>
      <c r="Z4073" s="150"/>
      <c r="AA4073" s="150"/>
      <c r="AB4073" s="150"/>
      <c r="AC4073" s="150"/>
      <c r="AD4073" s="150"/>
      <c r="AE4073" s="150"/>
      <c r="AF4073" s="150"/>
      <c r="AG4073" s="11"/>
      <c r="AH4073" s="11"/>
      <c r="AI4073" s="11"/>
      <c r="AT4073" s="11"/>
      <c r="AU4073" s="88"/>
    </row>
    <row r="4074" spans="3:47" outlineLevel="2" x14ac:dyDescent="0.2">
      <c r="C4074" s="119" t="s">
        <v>166</v>
      </c>
      <c r="D4074" s="167" t="s">
        <v>218</v>
      </c>
      <c r="E4074" s="11"/>
      <c r="F4074" s="134" t="s">
        <v>152</v>
      </c>
      <c r="G4074" s="16" t="s">
        <v>130</v>
      </c>
      <c r="H4074" s="172">
        <v>0</v>
      </c>
      <c r="I4074" s="173">
        <v>1</v>
      </c>
      <c r="J4074" s="173">
        <v>0</v>
      </c>
      <c r="K4074" s="174">
        <v>0</v>
      </c>
      <c r="L4074" s="11"/>
      <c r="M4074" s="11"/>
      <c r="N4074" s="11"/>
      <c r="O4074" s="11"/>
      <c r="P4074" s="149"/>
      <c r="Q4074" s="164"/>
      <c r="V4074" s="165"/>
      <c r="W4074" s="150"/>
      <c r="X4074" s="150"/>
      <c r="Y4074" s="150"/>
      <c r="Z4074" s="150"/>
      <c r="AA4074" s="150"/>
      <c r="AB4074" s="150"/>
      <c r="AC4074" s="150"/>
      <c r="AD4074" s="150"/>
      <c r="AE4074" s="150"/>
      <c r="AF4074" s="150"/>
      <c r="AG4074" s="11"/>
      <c r="AH4074" s="11"/>
      <c r="AI4074" s="11"/>
      <c r="AT4074" s="11"/>
      <c r="AU4074" s="88"/>
    </row>
    <row r="4075" spans="3:47" outlineLevel="2" x14ac:dyDescent="0.2">
      <c r="C4075" s="119" t="s">
        <v>166</v>
      </c>
      <c r="D4075" s="167" t="s">
        <v>218</v>
      </c>
      <c r="E4075" s="11"/>
      <c r="F4075" s="134" t="s">
        <v>152</v>
      </c>
      <c r="G4075" s="16" t="s">
        <v>130</v>
      </c>
      <c r="H4075" s="172">
        <v>0</v>
      </c>
      <c r="I4075" s="173">
        <v>1</v>
      </c>
      <c r="J4075" s="173">
        <v>0</v>
      </c>
      <c r="K4075" s="174">
        <v>0</v>
      </c>
      <c r="L4075" s="11"/>
      <c r="M4075" s="11"/>
      <c r="N4075" s="11"/>
      <c r="O4075" s="11"/>
      <c r="P4075" s="149"/>
      <c r="Q4075" s="164"/>
      <c r="V4075" s="165"/>
      <c r="W4075" s="150"/>
      <c r="X4075" s="150"/>
      <c r="Y4075" s="150"/>
      <c r="Z4075" s="150"/>
      <c r="AA4075" s="150"/>
      <c r="AB4075" s="150"/>
      <c r="AC4075" s="150"/>
      <c r="AD4075" s="150"/>
      <c r="AE4075" s="150"/>
      <c r="AF4075" s="150"/>
      <c r="AG4075" s="11"/>
      <c r="AH4075" s="11"/>
      <c r="AI4075" s="11"/>
      <c r="AT4075" s="11"/>
      <c r="AU4075" s="88"/>
    </row>
    <row r="4076" spans="3:47" outlineLevel="2" x14ac:dyDescent="0.2">
      <c r="C4076" s="119" t="s">
        <v>166</v>
      </c>
      <c r="D4076" s="167" t="s">
        <v>218</v>
      </c>
      <c r="E4076" s="11"/>
      <c r="F4076" s="134" t="s">
        <v>152</v>
      </c>
      <c r="G4076" s="16" t="s">
        <v>130</v>
      </c>
      <c r="H4076" s="172">
        <v>0</v>
      </c>
      <c r="I4076" s="173">
        <v>1</v>
      </c>
      <c r="J4076" s="173">
        <v>0</v>
      </c>
      <c r="K4076" s="174">
        <v>0</v>
      </c>
      <c r="L4076" s="11"/>
      <c r="M4076" s="11"/>
      <c r="N4076" s="11"/>
      <c r="O4076" s="11"/>
      <c r="P4076" s="149"/>
      <c r="Q4076" s="164"/>
      <c r="V4076" s="165"/>
      <c r="W4076" s="150"/>
      <c r="X4076" s="150"/>
      <c r="Y4076" s="150"/>
      <c r="Z4076" s="150"/>
      <c r="AA4076" s="150"/>
      <c r="AB4076" s="150"/>
      <c r="AC4076" s="150"/>
      <c r="AD4076" s="150"/>
      <c r="AE4076" s="150"/>
      <c r="AF4076" s="150"/>
      <c r="AG4076" s="11"/>
      <c r="AH4076" s="11"/>
      <c r="AI4076" s="11"/>
      <c r="AT4076" s="11"/>
      <c r="AU4076" s="88"/>
    </row>
    <row r="4077" spans="3:47" outlineLevel="2" x14ac:dyDescent="0.2">
      <c r="C4077" s="119" t="s">
        <v>166</v>
      </c>
      <c r="D4077" s="167" t="s">
        <v>218</v>
      </c>
      <c r="E4077" s="11"/>
      <c r="F4077" s="140" t="s">
        <v>152</v>
      </c>
      <c r="G4077" s="177" t="s">
        <v>130</v>
      </c>
      <c r="H4077" s="178">
        <v>0</v>
      </c>
      <c r="I4077" s="179">
        <v>1</v>
      </c>
      <c r="J4077" s="179">
        <v>0</v>
      </c>
      <c r="K4077" s="180">
        <v>0</v>
      </c>
      <c r="L4077" s="11"/>
      <c r="M4077" s="11"/>
      <c r="N4077" s="11"/>
      <c r="O4077" s="11"/>
      <c r="P4077" s="149"/>
      <c r="Q4077" s="164"/>
      <c r="V4077" s="165"/>
      <c r="W4077" s="150"/>
      <c r="X4077" s="150"/>
      <c r="Y4077" s="150"/>
      <c r="Z4077" s="150"/>
      <c r="AA4077" s="150"/>
      <c r="AB4077" s="150"/>
      <c r="AC4077" s="150"/>
      <c r="AD4077" s="150"/>
      <c r="AE4077" s="150"/>
      <c r="AF4077" s="150"/>
      <c r="AG4077" s="150"/>
      <c r="AH4077" s="150"/>
      <c r="AI4077" s="150"/>
      <c r="AT4077" s="11"/>
      <c r="AU4077" s="88"/>
    </row>
    <row r="4078" spans="3:47" outlineLevel="2" x14ac:dyDescent="0.2">
      <c r="C4078" s="119" t="s">
        <v>166</v>
      </c>
      <c r="D4078" s="11"/>
      <c r="E4078" s="11"/>
      <c r="F4078" s="11"/>
      <c r="G4078" s="11"/>
      <c r="H4078" s="11"/>
      <c r="I4078" s="11"/>
      <c r="J4078" s="11"/>
      <c r="K4078" s="11"/>
      <c r="L4078" s="11"/>
      <c r="M4078" s="11"/>
      <c r="N4078" s="11"/>
      <c r="O4078" s="11"/>
      <c r="P4078" s="149"/>
      <c r="Q4078" s="16"/>
      <c r="R4078" s="182"/>
      <c r="S4078" s="182"/>
      <c r="T4078" s="182"/>
      <c r="U4078" s="182"/>
      <c r="V4078" s="183"/>
      <c r="W4078" s="150"/>
      <c r="X4078" s="150"/>
      <c r="Y4078" s="150"/>
      <c r="Z4078" s="150"/>
      <c r="AA4078" s="150"/>
      <c r="AB4078" s="150"/>
      <c r="AC4078" s="150"/>
      <c r="AD4078" s="150"/>
      <c r="AE4078" s="150"/>
      <c r="AF4078" s="150"/>
      <c r="AG4078" s="150"/>
      <c r="AH4078" s="150"/>
      <c r="AI4078" s="150"/>
      <c r="AT4078" s="11"/>
      <c r="AU4078" s="88"/>
    </row>
    <row r="4079" spans="3:47" outlineLevel="1" x14ac:dyDescent="0.2">
      <c r="C4079" s="119" t="s">
        <v>166</v>
      </c>
      <c r="D4079" s="11"/>
      <c r="E4079" s="162" t="s">
        <v>185</v>
      </c>
      <c r="F4079" s="121"/>
      <c r="G4079" s="121"/>
      <c r="H4079" s="121"/>
      <c r="I4079" s="121"/>
      <c r="J4079" s="121"/>
      <c r="K4079" s="121"/>
      <c r="L4079" s="121"/>
      <c r="M4079" s="121"/>
      <c r="N4079" s="121"/>
      <c r="O4079" s="121"/>
      <c r="P4079" s="121"/>
      <c r="Q4079" s="122"/>
      <c r="R4079" s="123"/>
      <c r="S4079" s="123"/>
      <c r="T4079" s="123"/>
      <c r="U4079" s="123"/>
      <c r="V4079" s="123"/>
      <c r="W4079" s="123"/>
      <c r="X4079" s="123"/>
      <c r="Y4079" s="123"/>
      <c r="Z4079" s="123"/>
      <c r="AA4079" s="123"/>
      <c r="AB4079" s="123"/>
      <c r="AC4079" s="123"/>
      <c r="AD4079" s="123"/>
      <c r="AE4079" s="123"/>
      <c r="AF4079" s="123"/>
      <c r="AG4079" s="123"/>
      <c r="AH4079" s="123"/>
      <c r="AI4079" s="123"/>
      <c r="AT4079" s="11"/>
      <c r="AU4079" s="88"/>
    </row>
    <row r="4080" spans="3:47" outlineLevel="2" x14ac:dyDescent="0.2">
      <c r="C4080" s="119" t="s">
        <v>166</v>
      </c>
      <c r="D4080" s="11"/>
      <c r="E4080" s="125"/>
      <c r="F4080" s="127" t="s">
        <v>5</v>
      </c>
      <c r="G4080" s="127"/>
      <c r="H4080" s="127"/>
      <c r="I4080" s="127"/>
      <c r="J4080" s="127"/>
      <c r="K4080" s="127"/>
      <c r="L4080" s="127"/>
      <c r="M4080" s="127"/>
      <c r="N4080" s="127"/>
      <c r="O4080" s="127"/>
      <c r="P4080" s="152"/>
      <c r="Q4080" s="128" t="s">
        <v>110</v>
      </c>
      <c r="R4080" s="184"/>
      <c r="S4080" s="185"/>
      <c r="T4080" s="185"/>
      <c r="U4080" s="186">
        <v>0</v>
      </c>
      <c r="V4080" s="186">
        <v>0</v>
      </c>
      <c r="W4080" s="187">
        <v>0</v>
      </c>
      <c r="X4080" s="186">
        <v>0</v>
      </c>
      <c r="Y4080" s="185">
        <v>0</v>
      </c>
      <c r="Z4080" s="185">
        <v>0</v>
      </c>
      <c r="AA4080" s="185">
        <v>0</v>
      </c>
      <c r="AB4080" s="185">
        <v>0</v>
      </c>
      <c r="AC4080" s="185">
        <v>0</v>
      </c>
      <c r="AD4080" s="185">
        <v>0</v>
      </c>
      <c r="AE4080" s="185">
        <v>0</v>
      </c>
      <c r="AF4080" s="185">
        <v>0</v>
      </c>
      <c r="AG4080" s="185">
        <v>0</v>
      </c>
      <c r="AH4080" s="188">
        <v>0</v>
      </c>
      <c r="AI4080" s="188">
        <v>0</v>
      </c>
      <c r="AT4080" s="11"/>
      <c r="AU4080" s="88"/>
    </row>
    <row r="4081" spans="3:47" outlineLevel="2" x14ac:dyDescent="0.2">
      <c r="C4081" s="119" t="s">
        <v>166</v>
      </c>
      <c r="D4081" s="11"/>
      <c r="E4081" s="134"/>
      <c r="F4081" s="11" t="s">
        <v>129</v>
      </c>
      <c r="G4081" s="11"/>
      <c r="H4081" s="11"/>
      <c r="I4081" s="11"/>
      <c r="J4081" s="11"/>
      <c r="K4081" s="11"/>
      <c r="L4081" s="11"/>
      <c r="M4081" s="11"/>
      <c r="N4081" s="11"/>
      <c r="O4081" s="11"/>
      <c r="P4081" s="149"/>
      <c r="Q4081" s="135" t="s">
        <v>110</v>
      </c>
      <c r="R4081" s="189"/>
      <c r="S4081" s="190"/>
      <c r="T4081" s="190"/>
      <c r="U4081" s="191">
        <v>0</v>
      </c>
      <c r="V4081" s="191">
        <v>0</v>
      </c>
      <c r="W4081" s="192">
        <v>0</v>
      </c>
      <c r="X4081" s="191">
        <v>12.363790744999999</v>
      </c>
      <c r="Y4081" s="190">
        <v>629.99128928139442</v>
      </c>
      <c r="Z4081" s="190">
        <v>1239.8145538967472</v>
      </c>
      <c r="AA4081" s="190">
        <v>451.52807514557037</v>
      </c>
      <c r="AB4081" s="190">
        <v>533.5904959979606</v>
      </c>
      <c r="AC4081" s="190">
        <v>338.33955039500091</v>
      </c>
      <c r="AD4081" s="190">
        <v>333.6808909317657</v>
      </c>
      <c r="AE4081" s="190">
        <v>239.15606332767373</v>
      </c>
      <c r="AF4081" s="190">
        <v>730.69456073417803</v>
      </c>
      <c r="AG4081" s="190">
        <v>160.69985410865041</v>
      </c>
      <c r="AH4081" s="193">
        <v>79.555596830898423</v>
      </c>
      <c r="AI4081" s="193">
        <v>929.33280603705612</v>
      </c>
      <c r="AT4081" s="11"/>
      <c r="AU4081" s="88"/>
    </row>
    <row r="4082" spans="3:47" outlineLevel="2" x14ac:dyDescent="0.2">
      <c r="C4082" s="119" t="s">
        <v>166</v>
      </c>
      <c r="D4082" s="11"/>
      <c r="E4082" s="140"/>
      <c r="F4082" s="142" t="s">
        <v>128</v>
      </c>
      <c r="G4082" s="142"/>
      <c r="H4082" s="142"/>
      <c r="I4082" s="142"/>
      <c r="J4082" s="142"/>
      <c r="K4082" s="142"/>
      <c r="L4082" s="142"/>
      <c r="M4082" s="142"/>
      <c r="N4082" s="142"/>
      <c r="O4082" s="142"/>
      <c r="P4082" s="155"/>
      <c r="Q4082" s="143" t="s">
        <v>110</v>
      </c>
      <c r="R4082" s="194"/>
      <c r="S4082" s="195"/>
      <c r="T4082" s="195"/>
      <c r="U4082" s="196">
        <v>0</v>
      </c>
      <c r="V4082" s="196">
        <v>0</v>
      </c>
      <c r="W4082" s="197">
        <v>0</v>
      </c>
      <c r="X4082" s="196">
        <v>0</v>
      </c>
      <c r="Y4082" s="195">
        <v>0</v>
      </c>
      <c r="Z4082" s="195">
        <v>0</v>
      </c>
      <c r="AA4082" s="195">
        <v>0</v>
      </c>
      <c r="AB4082" s="195">
        <v>0</v>
      </c>
      <c r="AC4082" s="195">
        <v>0</v>
      </c>
      <c r="AD4082" s="195">
        <v>0</v>
      </c>
      <c r="AE4082" s="195">
        <v>0</v>
      </c>
      <c r="AF4082" s="195">
        <v>0</v>
      </c>
      <c r="AG4082" s="195">
        <v>0</v>
      </c>
      <c r="AH4082" s="198">
        <v>0</v>
      </c>
      <c r="AI4082" s="198">
        <v>0</v>
      </c>
      <c r="AT4082" s="11"/>
      <c r="AU4082" s="88"/>
    </row>
    <row r="4083" spans="3:47" outlineLevel="2" x14ac:dyDescent="0.2">
      <c r="C4083" s="119" t="s">
        <v>166</v>
      </c>
      <c r="D4083" s="199"/>
      <c r="E4083" s="199"/>
      <c r="F4083" s="199"/>
      <c r="G4083" s="199"/>
      <c r="H4083" s="199"/>
      <c r="I4083" s="199"/>
      <c r="J4083" s="199"/>
      <c r="K4083" s="199"/>
      <c r="L4083" s="199"/>
      <c r="M4083" s="199"/>
      <c r="N4083" s="199"/>
      <c r="O4083" s="199"/>
      <c r="P4083" s="200"/>
      <c r="Q4083" s="16"/>
      <c r="R4083" s="201"/>
      <c r="S4083" s="201"/>
      <c r="T4083" s="201"/>
      <c r="U4083" s="201"/>
      <c r="V4083" s="201"/>
      <c r="W4083" s="201"/>
      <c r="X4083" s="201"/>
      <c r="Y4083" s="201"/>
      <c r="Z4083" s="201"/>
      <c r="AA4083" s="201"/>
      <c r="AB4083" s="201"/>
      <c r="AC4083" s="201"/>
      <c r="AD4083" s="201"/>
      <c r="AE4083" s="201"/>
      <c r="AF4083" s="201"/>
      <c r="AG4083" s="201"/>
      <c r="AH4083" s="201"/>
      <c r="AI4083" s="201"/>
      <c r="AT4083" s="11"/>
      <c r="AU4083" s="88"/>
    </row>
    <row r="4084" spans="3:47" outlineLevel="1" x14ac:dyDescent="0.2">
      <c r="C4084" s="119" t="s">
        <v>166</v>
      </c>
      <c r="D4084" s="11"/>
      <c r="E4084" s="202" t="s">
        <v>186</v>
      </c>
      <c r="F4084" s="203"/>
      <c r="G4084" s="203"/>
      <c r="H4084" s="203"/>
      <c r="I4084" s="203"/>
      <c r="J4084" s="203"/>
      <c r="K4084" s="203"/>
      <c r="L4084" s="203"/>
      <c r="M4084" s="203"/>
      <c r="N4084" s="203"/>
      <c r="O4084" s="203"/>
      <c r="P4084" s="203"/>
      <c r="Q4084" s="204"/>
      <c r="R4084" s="205"/>
      <c r="S4084" s="205"/>
      <c r="T4084" s="205"/>
      <c r="U4084" s="205"/>
      <c r="V4084" s="205"/>
      <c r="W4084" s="205"/>
      <c r="X4084" s="205"/>
      <c r="Y4084" s="205"/>
      <c r="Z4084" s="205"/>
      <c r="AA4084" s="205"/>
      <c r="AB4084" s="205"/>
      <c r="AC4084" s="205"/>
      <c r="AD4084" s="205"/>
      <c r="AE4084" s="205"/>
      <c r="AF4084" s="205"/>
      <c r="AG4084" s="205"/>
      <c r="AH4084" s="205"/>
      <c r="AI4084" s="205"/>
      <c r="AT4084" s="11"/>
      <c r="AU4084" s="88"/>
    </row>
    <row r="4085" spans="3:47" outlineLevel="2" x14ac:dyDescent="0.2">
      <c r="C4085" s="119" t="s">
        <v>166</v>
      </c>
      <c r="D4085" s="206" t="s">
        <v>187</v>
      </c>
      <c r="E4085" t="s">
        <v>127</v>
      </c>
      <c r="AT4085" s="11"/>
      <c r="AU4085" s="88"/>
    </row>
    <row r="4086" spans="3:47" outlineLevel="2" x14ac:dyDescent="0.2">
      <c r="C4086" s="119" t="s">
        <v>166</v>
      </c>
      <c r="D4086" s="206" t="s">
        <v>187</v>
      </c>
      <c r="E4086" s="125"/>
      <c r="F4086" s="207" t="s">
        <v>5</v>
      </c>
      <c r="G4086" s="207"/>
      <c r="H4086" s="207"/>
      <c r="I4086" s="158" t="s">
        <v>57</v>
      </c>
      <c r="J4086" s="207"/>
      <c r="K4086" s="207"/>
      <c r="L4086" s="207"/>
      <c r="M4086" s="207"/>
      <c r="N4086" s="207"/>
      <c r="O4086" s="207"/>
      <c r="P4086" s="208"/>
      <c r="Q4086" s="209" t="s">
        <v>110</v>
      </c>
      <c r="R4086" s="210"/>
      <c r="S4086" s="211"/>
      <c r="T4086" s="211"/>
      <c r="U4086" s="212">
        <v>0</v>
      </c>
      <c r="V4086" s="212">
        <v>0</v>
      </c>
      <c r="W4086" s="211">
        <v>0</v>
      </c>
      <c r="X4086" s="212">
        <v>0</v>
      </c>
      <c r="Y4086" s="211">
        <v>0</v>
      </c>
      <c r="Z4086" s="211">
        <v>0</v>
      </c>
      <c r="AA4086" s="211">
        <v>0</v>
      </c>
      <c r="AB4086" s="211">
        <v>0</v>
      </c>
      <c r="AC4086" s="211">
        <v>0</v>
      </c>
      <c r="AD4086" s="211">
        <v>0</v>
      </c>
      <c r="AE4086" s="211">
        <v>0</v>
      </c>
      <c r="AF4086" s="211">
        <v>0</v>
      </c>
      <c r="AG4086" s="211">
        <v>0</v>
      </c>
      <c r="AH4086" s="213">
        <v>0</v>
      </c>
      <c r="AI4086" s="213">
        <v>0</v>
      </c>
      <c r="AT4086" s="11"/>
      <c r="AU4086" s="88"/>
    </row>
    <row r="4087" spans="3:47" outlineLevel="2" x14ac:dyDescent="0.2">
      <c r="C4087" s="119" t="s">
        <v>166</v>
      </c>
      <c r="D4087" s="206" t="s">
        <v>187</v>
      </c>
      <c r="E4087" s="134"/>
      <c r="F4087" s="124" t="s">
        <v>129</v>
      </c>
      <c r="G4087" s="124"/>
      <c r="H4087" s="124"/>
      <c r="I4087" s="72" t="s">
        <v>62</v>
      </c>
      <c r="J4087" s="124"/>
      <c r="K4087" s="124"/>
      <c r="L4087" s="124"/>
      <c r="M4087" s="124"/>
      <c r="N4087" s="124"/>
      <c r="O4087" s="124"/>
      <c r="P4087" s="214"/>
      <c r="Q4087" s="215" t="s">
        <v>110</v>
      </c>
      <c r="R4087" s="216"/>
      <c r="S4087" s="217"/>
      <c r="T4087" s="217"/>
      <c r="U4087" s="218">
        <v>0</v>
      </c>
      <c r="V4087" s="218">
        <v>0</v>
      </c>
      <c r="W4087" s="217">
        <v>0</v>
      </c>
      <c r="X4087" s="218">
        <v>12.363790744999999</v>
      </c>
      <c r="Y4087" s="217">
        <v>629.99128928139442</v>
      </c>
      <c r="Z4087" s="217">
        <v>1239.8145538967472</v>
      </c>
      <c r="AA4087" s="217">
        <v>451.52807514557037</v>
      </c>
      <c r="AB4087" s="217">
        <v>533.5904959979606</v>
      </c>
      <c r="AC4087" s="217">
        <v>338.33955039500091</v>
      </c>
      <c r="AD4087" s="217">
        <v>333.6808909317657</v>
      </c>
      <c r="AE4087" s="217">
        <v>239.15606332767373</v>
      </c>
      <c r="AF4087" s="217">
        <v>730.69456073417803</v>
      </c>
      <c r="AG4087" s="217">
        <v>160.69985410865041</v>
      </c>
      <c r="AH4087" s="219">
        <v>79.555596830898423</v>
      </c>
      <c r="AI4087" s="219">
        <v>929.33280603705612</v>
      </c>
      <c r="AT4087" s="11"/>
      <c r="AU4087" s="88"/>
    </row>
    <row r="4088" spans="3:47" outlineLevel="2" x14ac:dyDescent="0.2">
      <c r="C4088" s="119" t="s">
        <v>166</v>
      </c>
      <c r="D4088" s="206" t="s">
        <v>187</v>
      </c>
      <c r="E4088" s="140"/>
      <c r="F4088" s="220" t="s">
        <v>128</v>
      </c>
      <c r="G4088" s="220"/>
      <c r="H4088" s="220"/>
      <c r="I4088" s="161" t="s">
        <v>188</v>
      </c>
      <c r="J4088" s="220"/>
      <c r="K4088" s="220"/>
      <c r="L4088" s="220"/>
      <c r="M4088" s="220"/>
      <c r="N4088" s="220"/>
      <c r="O4088" s="220"/>
      <c r="P4088" s="221"/>
      <c r="Q4088" s="222" t="s">
        <v>110</v>
      </c>
      <c r="R4088" s="223"/>
      <c r="S4088" s="224"/>
      <c r="T4088" s="224"/>
      <c r="U4088" s="225">
        <v>0</v>
      </c>
      <c r="V4088" s="225">
        <v>0</v>
      </c>
      <c r="W4088" s="224">
        <v>0</v>
      </c>
      <c r="X4088" s="225">
        <v>0</v>
      </c>
      <c r="Y4088" s="224">
        <v>0</v>
      </c>
      <c r="Z4088" s="224">
        <v>0</v>
      </c>
      <c r="AA4088" s="224">
        <v>0</v>
      </c>
      <c r="AB4088" s="224">
        <v>0</v>
      </c>
      <c r="AC4088" s="224">
        <v>0</v>
      </c>
      <c r="AD4088" s="224">
        <v>0</v>
      </c>
      <c r="AE4088" s="224">
        <v>0</v>
      </c>
      <c r="AF4088" s="224">
        <v>0</v>
      </c>
      <c r="AG4088" s="224">
        <v>0</v>
      </c>
      <c r="AH4088" s="226">
        <v>0</v>
      </c>
      <c r="AI4088" s="226">
        <v>0</v>
      </c>
      <c r="AT4088" s="11"/>
      <c r="AU4088" s="88"/>
    </row>
    <row r="4089" spans="3:47" outlineLevel="2" x14ac:dyDescent="0.2">
      <c r="C4089" s="119" t="s">
        <v>166</v>
      </c>
      <c r="D4089" s="206" t="s">
        <v>187</v>
      </c>
      <c r="E4089" t="s">
        <v>189</v>
      </c>
      <c r="F4089" s="40"/>
      <c r="G4089" s="40"/>
      <c r="H4089" s="227"/>
      <c r="I4089" s="40"/>
      <c r="J4089" s="40"/>
      <c r="K4089" s="227"/>
      <c r="L4089" s="40"/>
      <c r="M4089" s="40"/>
      <c r="N4089" s="40"/>
      <c r="O4089" s="40"/>
      <c r="P4089" s="40"/>
      <c r="Q4089" s="227"/>
      <c r="R4089" s="227"/>
      <c r="S4089" s="227"/>
      <c r="T4089" s="227"/>
      <c r="U4089" s="227"/>
      <c r="V4089" s="227"/>
      <c r="W4089" s="227"/>
      <c r="X4089" s="227"/>
      <c r="Y4089" s="227"/>
      <c r="Z4089" s="227"/>
      <c r="AA4089" s="227"/>
      <c r="AB4089" s="227"/>
      <c r="AC4089" s="227"/>
      <c r="AD4089" s="227"/>
      <c r="AE4089" s="227"/>
      <c r="AF4089" s="227"/>
      <c r="AG4089" s="227"/>
      <c r="AH4089" s="227"/>
      <c r="AI4089" s="227"/>
      <c r="AT4089" s="11"/>
      <c r="AU4089" s="88"/>
    </row>
    <row r="4090" spans="3:47" outlineLevel="2" x14ac:dyDescent="0.2">
      <c r="C4090" s="119" t="s">
        <v>166</v>
      </c>
      <c r="D4090" s="206" t="s">
        <v>187</v>
      </c>
      <c r="E4090" s="125"/>
      <c r="F4090" s="207" t="s">
        <v>5</v>
      </c>
      <c r="G4090" s="207"/>
      <c r="H4090" s="207"/>
      <c r="I4090" s="158" t="s">
        <v>57</v>
      </c>
      <c r="J4090" s="228" t="s">
        <v>152</v>
      </c>
      <c r="K4090" s="207"/>
      <c r="L4090" s="207"/>
      <c r="M4090" s="207"/>
      <c r="N4090" s="207"/>
      <c r="O4090" s="207"/>
      <c r="P4090" s="208"/>
      <c r="Q4090" s="229" t="s">
        <v>110</v>
      </c>
      <c r="R4090" s="230"/>
      <c r="S4090" s="231"/>
      <c r="T4090" s="231"/>
      <c r="U4090" s="232">
        <v>0</v>
      </c>
      <c r="V4090" s="232">
        <v>0</v>
      </c>
      <c r="W4090" s="231">
        <v>0</v>
      </c>
      <c r="X4090" s="232">
        <v>0</v>
      </c>
      <c r="Y4090" s="231">
        <v>0</v>
      </c>
      <c r="Z4090" s="231">
        <v>0</v>
      </c>
      <c r="AA4090" s="231">
        <v>0</v>
      </c>
      <c r="AB4090" s="231">
        <v>0</v>
      </c>
      <c r="AC4090" s="231">
        <v>0</v>
      </c>
      <c r="AD4090" s="231">
        <v>0</v>
      </c>
      <c r="AE4090" s="231">
        <v>0</v>
      </c>
      <c r="AF4090" s="231">
        <v>0</v>
      </c>
      <c r="AG4090" s="231">
        <v>0</v>
      </c>
      <c r="AH4090" s="233">
        <v>0</v>
      </c>
      <c r="AI4090" s="233">
        <v>0</v>
      </c>
      <c r="AT4090" s="11"/>
      <c r="AU4090" s="88"/>
    </row>
    <row r="4091" spans="3:47" outlineLevel="2" x14ac:dyDescent="0.2">
      <c r="C4091" s="119" t="s">
        <v>166</v>
      </c>
      <c r="D4091" s="206" t="s">
        <v>187</v>
      </c>
      <c r="E4091" s="134"/>
      <c r="F4091" s="124" t="s">
        <v>129</v>
      </c>
      <c r="G4091" s="124"/>
      <c r="H4091" s="124"/>
      <c r="I4091" s="72" t="s">
        <v>62</v>
      </c>
      <c r="J4091" s="234" t="s">
        <v>152</v>
      </c>
      <c r="K4091" s="124"/>
      <c r="L4091" s="124"/>
      <c r="M4091" s="124"/>
      <c r="N4091" s="124"/>
      <c r="O4091" s="124"/>
      <c r="P4091" s="214"/>
      <c r="Q4091" s="235" t="s">
        <v>110</v>
      </c>
      <c r="R4091" s="236"/>
      <c r="S4091" s="237"/>
      <c r="T4091" s="237"/>
      <c r="U4091" s="238">
        <v>0</v>
      </c>
      <c r="V4091" s="238">
        <v>0</v>
      </c>
      <c r="W4091" s="237">
        <v>0</v>
      </c>
      <c r="X4091" s="238">
        <v>0</v>
      </c>
      <c r="Y4091" s="237">
        <v>0</v>
      </c>
      <c r="Z4091" s="237">
        <v>0</v>
      </c>
      <c r="AA4091" s="237">
        <v>0</v>
      </c>
      <c r="AB4091" s="237">
        <v>0</v>
      </c>
      <c r="AC4091" s="237">
        <v>0</v>
      </c>
      <c r="AD4091" s="237">
        <v>0</v>
      </c>
      <c r="AE4091" s="237">
        <v>0</v>
      </c>
      <c r="AF4091" s="237">
        <v>0</v>
      </c>
      <c r="AG4091" s="237">
        <v>0</v>
      </c>
      <c r="AH4091" s="239">
        <v>0</v>
      </c>
      <c r="AI4091" s="239">
        <v>0</v>
      </c>
      <c r="AT4091" s="11"/>
      <c r="AU4091" s="88"/>
    </row>
    <row r="4092" spans="3:47" outlineLevel="2" x14ac:dyDescent="0.2">
      <c r="C4092" s="119" t="s">
        <v>166</v>
      </c>
      <c r="D4092" s="206" t="s">
        <v>187</v>
      </c>
      <c r="E4092" s="140"/>
      <c r="F4092" s="220" t="s">
        <v>128</v>
      </c>
      <c r="G4092" s="220"/>
      <c r="H4092" s="220"/>
      <c r="I4092" s="161" t="s">
        <v>188</v>
      </c>
      <c r="J4092" s="240" t="s">
        <v>152</v>
      </c>
      <c r="K4092" s="220"/>
      <c r="L4092" s="220"/>
      <c r="M4092" s="220"/>
      <c r="N4092" s="220"/>
      <c r="O4092" s="220"/>
      <c r="P4092" s="221"/>
      <c r="Q4092" s="241" t="s">
        <v>110</v>
      </c>
      <c r="R4092" s="242"/>
      <c r="S4092" s="243"/>
      <c r="T4092" s="243"/>
      <c r="U4092" s="244">
        <v>0</v>
      </c>
      <c r="V4092" s="244">
        <v>0</v>
      </c>
      <c r="W4092" s="243">
        <v>0</v>
      </c>
      <c r="X4092" s="244">
        <v>0</v>
      </c>
      <c r="Y4092" s="243">
        <v>0</v>
      </c>
      <c r="Z4092" s="243">
        <v>0</v>
      </c>
      <c r="AA4092" s="243">
        <v>0</v>
      </c>
      <c r="AB4092" s="243">
        <v>0</v>
      </c>
      <c r="AC4092" s="243">
        <v>0</v>
      </c>
      <c r="AD4092" s="243">
        <v>0</v>
      </c>
      <c r="AE4092" s="243">
        <v>0</v>
      </c>
      <c r="AF4092" s="243">
        <v>0</v>
      </c>
      <c r="AG4092" s="243">
        <v>0</v>
      </c>
      <c r="AH4092" s="245">
        <v>0</v>
      </c>
      <c r="AI4092" s="245">
        <v>0</v>
      </c>
      <c r="AT4092" s="11"/>
      <c r="AU4092" s="88"/>
    </row>
    <row r="4093" spans="3:47" outlineLevel="2" x14ac:dyDescent="0.2">
      <c r="AT4093" s="11"/>
      <c r="AU4093" s="88"/>
    </row>
    <row r="4094" spans="3:47" x14ac:dyDescent="0.2">
      <c r="C4094" s="116" t="s">
        <v>152</v>
      </c>
      <c r="D4094" s="67" t="s">
        <v>152</v>
      </c>
      <c r="E4094" s="67"/>
      <c r="F4094" s="67"/>
      <c r="G4094" s="67"/>
      <c r="H4094" s="102"/>
      <c r="I4094" s="67"/>
      <c r="J4094" s="67"/>
      <c r="K4094" s="102"/>
      <c r="L4094" s="67"/>
      <c r="M4094" s="67"/>
      <c r="N4094" s="67"/>
      <c r="O4094" s="67"/>
      <c r="P4094" s="67"/>
      <c r="Q4094" s="117" t="s">
        <v>110</v>
      </c>
      <c r="R4094" s="118">
        <v>0</v>
      </c>
      <c r="S4094" s="118">
        <v>0</v>
      </c>
      <c r="T4094" s="118">
        <v>0</v>
      </c>
      <c r="U4094" s="118">
        <v>0</v>
      </c>
      <c r="V4094" s="118">
        <v>0</v>
      </c>
      <c r="W4094" s="118">
        <v>0</v>
      </c>
      <c r="X4094" s="118">
        <v>0</v>
      </c>
      <c r="Y4094" s="118">
        <v>0</v>
      </c>
      <c r="Z4094" s="118">
        <v>0</v>
      </c>
      <c r="AA4094" s="118">
        <v>0</v>
      </c>
      <c r="AB4094" s="118">
        <v>0</v>
      </c>
      <c r="AC4094" s="118">
        <v>0</v>
      </c>
      <c r="AD4094" s="118">
        <v>0</v>
      </c>
      <c r="AE4094" s="118">
        <v>0</v>
      </c>
      <c r="AF4094" s="118">
        <v>0</v>
      </c>
      <c r="AG4094" s="118">
        <v>0</v>
      </c>
      <c r="AH4094" s="118">
        <v>0</v>
      </c>
      <c r="AI4094" s="118">
        <v>0</v>
      </c>
      <c r="AT4094" s="11"/>
      <c r="AU4094" s="88"/>
    </row>
    <row r="4095" spans="3:47" s="11" customFormat="1" outlineLevel="1" x14ac:dyDescent="0.2">
      <c r="C4095" s="119" t="s">
        <v>152</v>
      </c>
      <c r="E4095" s="120" t="s">
        <v>174</v>
      </c>
      <c r="F4095" s="121"/>
      <c r="G4095" s="121"/>
      <c r="H4095" s="121"/>
      <c r="I4095" s="121"/>
      <c r="J4095" s="121"/>
      <c r="K4095" s="121"/>
      <c r="L4095" s="121"/>
      <c r="M4095" s="121"/>
      <c r="N4095" s="121"/>
      <c r="O4095" s="121"/>
      <c r="P4095" s="121"/>
      <c r="Q4095" s="122"/>
      <c r="R4095" s="123"/>
      <c r="S4095" s="123"/>
      <c r="T4095" s="123"/>
      <c r="U4095" s="123"/>
      <c r="V4095" s="123"/>
      <c r="W4095" s="123"/>
      <c r="X4095" s="123"/>
      <c r="Y4095" s="123"/>
      <c r="Z4095" s="123"/>
      <c r="AA4095" s="123"/>
      <c r="AB4095" s="123"/>
      <c r="AC4095" s="123"/>
      <c r="AD4095" s="123"/>
      <c r="AE4095" s="123"/>
      <c r="AF4095" s="123"/>
      <c r="AG4095" s="123"/>
      <c r="AH4095" s="123"/>
      <c r="AI4095" s="123"/>
      <c r="AU4095" s="88"/>
    </row>
    <row r="4096" spans="3:47" s="11" customFormat="1" outlineLevel="2" x14ac:dyDescent="0.2">
      <c r="C4096" s="119" t="s">
        <v>152</v>
      </c>
      <c r="E4096" s="124" t="s">
        <v>175</v>
      </c>
      <c r="U4096" s="25" t="s">
        <v>87</v>
      </c>
      <c r="V4096" s="25"/>
      <c r="W4096" s="25" t="s">
        <v>88</v>
      </c>
      <c r="X4096" s="25" t="s">
        <v>89</v>
      </c>
      <c r="AU4096" s="88"/>
    </row>
    <row r="4097" spans="3:47" s="11" customFormat="1" outlineLevel="2" x14ac:dyDescent="0.2">
      <c r="C4097" s="119" t="s">
        <v>152</v>
      </c>
      <c r="E4097" s="125"/>
      <c r="F4097" s="126" t="s">
        <v>209</v>
      </c>
      <c r="G4097" s="127"/>
      <c r="H4097" s="127"/>
      <c r="I4097" s="127"/>
      <c r="J4097" s="127"/>
      <c r="K4097" s="127"/>
      <c r="L4097" s="127"/>
      <c r="M4097" s="127"/>
      <c r="N4097" s="127"/>
      <c r="O4097" s="127"/>
      <c r="P4097" s="127"/>
      <c r="Q4097" s="128" t="s">
        <v>110</v>
      </c>
      <c r="R4097" s="129"/>
      <c r="S4097" s="130"/>
      <c r="T4097" s="130"/>
      <c r="U4097" s="131">
        <v>0</v>
      </c>
      <c r="V4097" s="131">
        <v>0</v>
      </c>
      <c r="W4097" s="132">
        <v>0</v>
      </c>
      <c r="X4097" s="131">
        <v>0</v>
      </c>
      <c r="Y4097" s="130">
        <v>0</v>
      </c>
      <c r="Z4097" s="130">
        <v>0</v>
      </c>
      <c r="AA4097" s="130">
        <v>0</v>
      </c>
      <c r="AB4097" s="130">
        <v>0</v>
      </c>
      <c r="AC4097" s="130">
        <v>0</v>
      </c>
      <c r="AD4097" s="130">
        <v>0</v>
      </c>
      <c r="AE4097" s="130">
        <v>0</v>
      </c>
      <c r="AF4097" s="130">
        <v>0</v>
      </c>
      <c r="AG4097" s="130">
        <v>0</v>
      </c>
      <c r="AH4097" s="133">
        <v>0</v>
      </c>
      <c r="AI4097" s="133">
        <v>0</v>
      </c>
      <c r="AK4097" s="91"/>
      <c r="AU4097" s="88"/>
    </row>
    <row r="4098" spans="3:47" s="11" customFormat="1" outlineLevel="2" x14ac:dyDescent="0.2">
      <c r="C4098" s="119" t="s">
        <v>152</v>
      </c>
      <c r="E4098" s="134"/>
      <c r="F4098" s="36" t="s">
        <v>31</v>
      </c>
      <c r="Q4098" s="135" t="s">
        <v>110</v>
      </c>
      <c r="R4098" s="136"/>
      <c r="S4098" s="88"/>
      <c r="T4098" s="88"/>
      <c r="U4098" s="137">
        <v>0</v>
      </c>
      <c r="V4098" s="137">
        <v>0</v>
      </c>
      <c r="W4098" s="138">
        <v>0</v>
      </c>
      <c r="X4098" s="137">
        <v>0</v>
      </c>
      <c r="Y4098" s="88">
        <v>0</v>
      </c>
      <c r="Z4098" s="88">
        <v>0</v>
      </c>
      <c r="AA4098" s="88">
        <v>0</v>
      </c>
      <c r="AB4098" s="88">
        <v>0</v>
      </c>
      <c r="AC4098" s="88">
        <v>0</v>
      </c>
      <c r="AD4098" s="88">
        <v>0</v>
      </c>
      <c r="AE4098" s="88">
        <v>0</v>
      </c>
      <c r="AF4098" s="88">
        <v>0</v>
      </c>
      <c r="AG4098" s="88">
        <v>0</v>
      </c>
      <c r="AH4098" s="139">
        <v>0</v>
      </c>
      <c r="AI4098" s="139">
        <v>0</v>
      </c>
      <c r="AU4098" s="88"/>
    </row>
    <row r="4099" spans="3:47" s="11" customFormat="1" outlineLevel="2" x14ac:dyDescent="0.2">
      <c r="C4099" s="119" t="s">
        <v>152</v>
      </c>
      <c r="E4099" s="134"/>
      <c r="F4099" s="36" t="s">
        <v>28</v>
      </c>
      <c r="Q4099" s="135" t="s">
        <v>110</v>
      </c>
      <c r="R4099" s="136"/>
      <c r="S4099" s="88"/>
      <c r="T4099" s="88"/>
      <c r="U4099" s="137">
        <v>0</v>
      </c>
      <c r="V4099" s="137">
        <v>0</v>
      </c>
      <c r="W4099" s="138">
        <v>0</v>
      </c>
      <c r="X4099" s="137">
        <v>0</v>
      </c>
      <c r="Y4099" s="88">
        <v>0</v>
      </c>
      <c r="Z4099" s="88">
        <v>0</v>
      </c>
      <c r="AA4099" s="88">
        <v>0</v>
      </c>
      <c r="AB4099" s="88">
        <v>0</v>
      </c>
      <c r="AC4099" s="88">
        <v>0</v>
      </c>
      <c r="AD4099" s="88">
        <v>0</v>
      </c>
      <c r="AE4099" s="88">
        <v>0</v>
      </c>
      <c r="AF4099" s="88">
        <v>0</v>
      </c>
      <c r="AG4099" s="88">
        <v>0</v>
      </c>
      <c r="AH4099" s="139">
        <v>0</v>
      </c>
      <c r="AI4099" s="139">
        <v>0</v>
      </c>
      <c r="AU4099" s="88"/>
    </row>
    <row r="4100" spans="3:47" s="11" customFormat="1" outlineLevel="2" x14ac:dyDescent="0.2">
      <c r="C4100" s="119" t="s">
        <v>152</v>
      </c>
      <c r="E4100" s="134"/>
      <c r="F4100" s="36" t="s">
        <v>210</v>
      </c>
      <c r="Q4100" s="135" t="s">
        <v>110</v>
      </c>
      <c r="R4100" s="136"/>
      <c r="S4100" s="88"/>
      <c r="T4100" s="88"/>
      <c r="U4100" s="137">
        <v>0</v>
      </c>
      <c r="V4100" s="137">
        <v>0</v>
      </c>
      <c r="W4100" s="138">
        <v>0</v>
      </c>
      <c r="X4100" s="137">
        <v>0</v>
      </c>
      <c r="Y4100" s="88">
        <v>0</v>
      </c>
      <c r="Z4100" s="88">
        <v>0</v>
      </c>
      <c r="AA4100" s="88">
        <v>0</v>
      </c>
      <c r="AB4100" s="88">
        <v>0</v>
      </c>
      <c r="AC4100" s="88">
        <v>0</v>
      </c>
      <c r="AD4100" s="88">
        <v>0</v>
      </c>
      <c r="AE4100" s="88">
        <v>0</v>
      </c>
      <c r="AF4100" s="88">
        <v>0</v>
      </c>
      <c r="AG4100" s="88">
        <v>0</v>
      </c>
      <c r="AH4100" s="139">
        <v>0</v>
      </c>
      <c r="AI4100" s="139">
        <v>0</v>
      </c>
      <c r="AU4100" s="88"/>
    </row>
    <row r="4101" spans="3:47" s="11" customFormat="1" outlineLevel="2" x14ac:dyDescent="0.2">
      <c r="C4101" s="119" t="s">
        <v>152</v>
      </c>
      <c r="E4101" s="134"/>
      <c r="F4101" s="36" t="s">
        <v>211</v>
      </c>
      <c r="Q4101" s="135" t="s">
        <v>110</v>
      </c>
      <c r="R4101" s="136"/>
      <c r="S4101" s="88"/>
      <c r="T4101" s="88"/>
      <c r="U4101" s="137">
        <v>0</v>
      </c>
      <c r="V4101" s="137">
        <v>0</v>
      </c>
      <c r="W4101" s="138">
        <v>0</v>
      </c>
      <c r="X4101" s="137">
        <v>0</v>
      </c>
      <c r="Y4101" s="88">
        <v>0</v>
      </c>
      <c r="Z4101" s="88">
        <v>0</v>
      </c>
      <c r="AA4101" s="88">
        <v>0</v>
      </c>
      <c r="AB4101" s="88">
        <v>0</v>
      </c>
      <c r="AC4101" s="88">
        <v>0</v>
      </c>
      <c r="AD4101" s="88">
        <v>0</v>
      </c>
      <c r="AE4101" s="88">
        <v>0</v>
      </c>
      <c r="AF4101" s="88">
        <v>0</v>
      </c>
      <c r="AG4101" s="88">
        <v>0</v>
      </c>
      <c r="AH4101" s="139">
        <v>0</v>
      </c>
      <c r="AI4101" s="139">
        <v>0</v>
      </c>
      <c r="AU4101" s="88"/>
    </row>
    <row r="4102" spans="3:47" s="11" customFormat="1" outlineLevel="2" x14ac:dyDescent="0.2">
      <c r="C4102" s="119" t="s">
        <v>152</v>
      </c>
      <c r="E4102" s="134"/>
      <c r="F4102" s="36" t="s">
        <v>212</v>
      </c>
      <c r="Q4102" s="135" t="s">
        <v>110</v>
      </c>
      <c r="R4102" s="136"/>
      <c r="S4102" s="88"/>
      <c r="T4102" s="88"/>
      <c r="U4102" s="137">
        <v>0</v>
      </c>
      <c r="V4102" s="137">
        <v>0</v>
      </c>
      <c r="W4102" s="138">
        <v>0</v>
      </c>
      <c r="X4102" s="137">
        <v>0</v>
      </c>
      <c r="Y4102" s="88">
        <v>0</v>
      </c>
      <c r="Z4102" s="88">
        <v>0</v>
      </c>
      <c r="AA4102" s="88">
        <v>0</v>
      </c>
      <c r="AB4102" s="88">
        <v>0</v>
      </c>
      <c r="AC4102" s="88">
        <v>0</v>
      </c>
      <c r="AD4102" s="88">
        <v>0</v>
      </c>
      <c r="AE4102" s="88">
        <v>0</v>
      </c>
      <c r="AF4102" s="88">
        <v>0</v>
      </c>
      <c r="AG4102" s="88">
        <v>0</v>
      </c>
      <c r="AH4102" s="139">
        <v>0</v>
      </c>
      <c r="AI4102" s="139">
        <v>0</v>
      </c>
      <c r="AU4102" s="88"/>
    </row>
    <row r="4103" spans="3:47" s="11" customFormat="1" outlineLevel="2" x14ac:dyDescent="0.2">
      <c r="C4103" s="119" t="s">
        <v>152</v>
      </c>
      <c r="E4103" s="134"/>
      <c r="F4103" s="36" t="s">
        <v>213</v>
      </c>
      <c r="Q4103" s="135" t="s">
        <v>110</v>
      </c>
      <c r="R4103" s="136"/>
      <c r="S4103" s="88"/>
      <c r="T4103" s="88"/>
      <c r="U4103" s="137">
        <v>0</v>
      </c>
      <c r="V4103" s="137">
        <v>0</v>
      </c>
      <c r="W4103" s="138">
        <v>0</v>
      </c>
      <c r="X4103" s="137">
        <v>0</v>
      </c>
      <c r="Y4103" s="88">
        <v>0</v>
      </c>
      <c r="Z4103" s="88">
        <v>0</v>
      </c>
      <c r="AA4103" s="88">
        <v>0</v>
      </c>
      <c r="AB4103" s="88">
        <v>0</v>
      </c>
      <c r="AC4103" s="88">
        <v>0</v>
      </c>
      <c r="AD4103" s="88">
        <v>0</v>
      </c>
      <c r="AE4103" s="88">
        <v>0</v>
      </c>
      <c r="AF4103" s="88">
        <v>0</v>
      </c>
      <c r="AG4103" s="88">
        <v>0</v>
      </c>
      <c r="AH4103" s="139">
        <v>0</v>
      </c>
      <c r="AI4103" s="139">
        <v>0</v>
      </c>
      <c r="AU4103" s="88"/>
    </row>
    <row r="4104" spans="3:47" s="11" customFormat="1" outlineLevel="2" x14ac:dyDescent="0.2">
      <c r="C4104" s="119" t="s">
        <v>152</v>
      </c>
      <c r="E4104" s="134"/>
      <c r="F4104" s="36" t="s">
        <v>214</v>
      </c>
      <c r="Q4104" s="135" t="s">
        <v>110</v>
      </c>
      <c r="R4104" s="136"/>
      <c r="S4104" s="88"/>
      <c r="T4104" s="88"/>
      <c r="U4104" s="137">
        <v>0</v>
      </c>
      <c r="V4104" s="137">
        <v>0</v>
      </c>
      <c r="W4104" s="138">
        <v>0</v>
      </c>
      <c r="X4104" s="137">
        <v>0</v>
      </c>
      <c r="Y4104" s="88">
        <v>0</v>
      </c>
      <c r="Z4104" s="88">
        <v>0</v>
      </c>
      <c r="AA4104" s="88">
        <v>0</v>
      </c>
      <c r="AB4104" s="88">
        <v>0</v>
      </c>
      <c r="AC4104" s="88">
        <v>0</v>
      </c>
      <c r="AD4104" s="88">
        <v>0</v>
      </c>
      <c r="AE4104" s="88">
        <v>0</v>
      </c>
      <c r="AF4104" s="88">
        <v>0</v>
      </c>
      <c r="AG4104" s="88">
        <v>0</v>
      </c>
      <c r="AH4104" s="139">
        <v>0</v>
      </c>
      <c r="AI4104" s="139">
        <v>0</v>
      </c>
      <c r="AU4104" s="88"/>
    </row>
    <row r="4105" spans="3:47" s="11" customFormat="1" outlineLevel="2" x14ac:dyDescent="0.2">
      <c r="C4105" s="119" t="s">
        <v>152</v>
      </c>
      <c r="E4105" s="134"/>
      <c r="F4105" s="36" t="s">
        <v>215</v>
      </c>
      <c r="Q4105" s="135" t="s">
        <v>110</v>
      </c>
      <c r="R4105" s="136"/>
      <c r="S4105" s="88"/>
      <c r="T4105" s="88"/>
      <c r="U4105" s="137">
        <v>0</v>
      </c>
      <c r="V4105" s="137">
        <v>0</v>
      </c>
      <c r="W4105" s="138">
        <v>0</v>
      </c>
      <c r="X4105" s="137">
        <v>0</v>
      </c>
      <c r="Y4105" s="88">
        <v>0</v>
      </c>
      <c r="Z4105" s="88">
        <v>0</v>
      </c>
      <c r="AA4105" s="88">
        <v>0</v>
      </c>
      <c r="AB4105" s="88">
        <v>0</v>
      </c>
      <c r="AC4105" s="88">
        <v>0</v>
      </c>
      <c r="AD4105" s="88">
        <v>0</v>
      </c>
      <c r="AE4105" s="88">
        <v>0</v>
      </c>
      <c r="AF4105" s="88">
        <v>0</v>
      </c>
      <c r="AG4105" s="88">
        <v>0</v>
      </c>
      <c r="AH4105" s="139">
        <v>0</v>
      </c>
      <c r="AI4105" s="139">
        <v>0</v>
      </c>
      <c r="AU4105" s="88"/>
    </row>
    <row r="4106" spans="3:47" s="11" customFormat="1" outlineLevel="2" x14ac:dyDescent="0.2">
      <c r="C4106" s="119" t="s">
        <v>152</v>
      </c>
      <c r="E4106" s="134"/>
      <c r="F4106" s="36" t="s">
        <v>216</v>
      </c>
      <c r="Q4106" s="135" t="s">
        <v>110</v>
      </c>
      <c r="R4106" s="136"/>
      <c r="S4106" s="88"/>
      <c r="T4106" s="88"/>
      <c r="U4106" s="137">
        <v>0</v>
      </c>
      <c r="V4106" s="137">
        <v>0</v>
      </c>
      <c r="W4106" s="138">
        <v>0</v>
      </c>
      <c r="X4106" s="137">
        <v>0</v>
      </c>
      <c r="Y4106" s="88">
        <v>0</v>
      </c>
      <c r="Z4106" s="88">
        <v>0</v>
      </c>
      <c r="AA4106" s="88">
        <v>0</v>
      </c>
      <c r="AB4106" s="88">
        <v>0</v>
      </c>
      <c r="AC4106" s="88">
        <v>0</v>
      </c>
      <c r="AD4106" s="88">
        <v>0</v>
      </c>
      <c r="AE4106" s="88">
        <v>0</v>
      </c>
      <c r="AF4106" s="88">
        <v>0</v>
      </c>
      <c r="AG4106" s="88">
        <v>0</v>
      </c>
      <c r="AH4106" s="139">
        <v>0</v>
      </c>
      <c r="AI4106" s="139">
        <v>0</v>
      </c>
      <c r="AU4106" s="88"/>
    </row>
    <row r="4107" spans="3:47" s="11" customFormat="1" outlineLevel="2" x14ac:dyDescent="0.2">
      <c r="C4107" s="119" t="s">
        <v>152</v>
      </c>
      <c r="E4107" s="134"/>
      <c r="F4107" s="36" t="s">
        <v>33</v>
      </c>
      <c r="Q4107" s="135" t="s">
        <v>110</v>
      </c>
      <c r="R4107" s="136"/>
      <c r="S4107" s="88"/>
      <c r="T4107" s="88"/>
      <c r="U4107" s="137">
        <v>0</v>
      </c>
      <c r="V4107" s="137">
        <v>0</v>
      </c>
      <c r="W4107" s="138">
        <v>0</v>
      </c>
      <c r="X4107" s="137">
        <v>0</v>
      </c>
      <c r="Y4107" s="88">
        <v>0</v>
      </c>
      <c r="Z4107" s="88">
        <v>0</v>
      </c>
      <c r="AA4107" s="88">
        <v>0</v>
      </c>
      <c r="AB4107" s="88">
        <v>0</v>
      </c>
      <c r="AC4107" s="88">
        <v>0</v>
      </c>
      <c r="AD4107" s="88">
        <v>0</v>
      </c>
      <c r="AE4107" s="88">
        <v>0</v>
      </c>
      <c r="AF4107" s="88">
        <v>0</v>
      </c>
      <c r="AG4107" s="88">
        <v>0</v>
      </c>
      <c r="AH4107" s="139">
        <v>0</v>
      </c>
      <c r="AI4107" s="139">
        <v>0</v>
      </c>
      <c r="AU4107" s="88"/>
    </row>
    <row r="4108" spans="3:47" s="11" customFormat="1" outlineLevel="2" x14ac:dyDescent="0.2">
      <c r="C4108" s="119" t="s">
        <v>152</v>
      </c>
      <c r="E4108" s="134"/>
      <c r="F4108" s="36" t="s">
        <v>34</v>
      </c>
      <c r="Q4108" s="135" t="s">
        <v>110</v>
      </c>
      <c r="R4108" s="136"/>
      <c r="S4108" s="88"/>
      <c r="T4108" s="88"/>
      <c r="U4108" s="137">
        <v>0</v>
      </c>
      <c r="V4108" s="137">
        <v>0</v>
      </c>
      <c r="W4108" s="138">
        <v>0</v>
      </c>
      <c r="X4108" s="137">
        <v>0</v>
      </c>
      <c r="Y4108" s="88">
        <v>0</v>
      </c>
      <c r="Z4108" s="88">
        <v>0</v>
      </c>
      <c r="AA4108" s="88">
        <v>0</v>
      </c>
      <c r="AB4108" s="88">
        <v>0</v>
      </c>
      <c r="AC4108" s="88">
        <v>0</v>
      </c>
      <c r="AD4108" s="88">
        <v>0</v>
      </c>
      <c r="AE4108" s="88">
        <v>0</v>
      </c>
      <c r="AF4108" s="88">
        <v>0</v>
      </c>
      <c r="AG4108" s="88">
        <v>0</v>
      </c>
      <c r="AH4108" s="139">
        <v>0</v>
      </c>
      <c r="AI4108" s="139">
        <v>0</v>
      </c>
      <c r="AU4108" s="88"/>
    </row>
    <row r="4109" spans="3:47" s="11" customFormat="1" outlineLevel="2" x14ac:dyDescent="0.2">
      <c r="C4109" s="119" t="s">
        <v>152</v>
      </c>
      <c r="E4109" s="134"/>
      <c r="F4109" s="36" t="s">
        <v>217</v>
      </c>
      <c r="Q4109" s="135" t="s">
        <v>110</v>
      </c>
      <c r="R4109" s="136"/>
      <c r="S4109" s="88"/>
      <c r="T4109" s="88"/>
      <c r="U4109" s="137">
        <v>0</v>
      </c>
      <c r="V4109" s="137">
        <v>0</v>
      </c>
      <c r="W4109" s="138">
        <v>0</v>
      </c>
      <c r="X4109" s="137">
        <v>0</v>
      </c>
      <c r="Y4109" s="88">
        <v>0</v>
      </c>
      <c r="Z4109" s="88">
        <v>0</v>
      </c>
      <c r="AA4109" s="88">
        <v>0</v>
      </c>
      <c r="AB4109" s="88">
        <v>0</v>
      </c>
      <c r="AC4109" s="88">
        <v>0</v>
      </c>
      <c r="AD4109" s="88">
        <v>0</v>
      </c>
      <c r="AE4109" s="88">
        <v>0</v>
      </c>
      <c r="AF4109" s="88">
        <v>0</v>
      </c>
      <c r="AG4109" s="88">
        <v>0</v>
      </c>
      <c r="AH4109" s="139">
        <v>0</v>
      </c>
      <c r="AI4109" s="139">
        <v>0</v>
      </c>
      <c r="AU4109" s="88"/>
    </row>
    <row r="4110" spans="3:47" s="11" customFormat="1" outlineLevel="2" x14ac:dyDescent="0.2">
      <c r="C4110" s="119" t="s">
        <v>152</v>
      </c>
      <c r="E4110" s="134"/>
      <c r="F4110" s="36" t="s">
        <v>152</v>
      </c>
      <c r="Q4110" s="135" t="s">
        <v>110</v>
      </c>
      <c r="R4110" s="136"/>
      <c r="S4110" s="88"/>
      <c r="T4110" s="88"/>
      <c r="U4110" s="137">
        <v>0</v>
      </c>
      <c r="V4110" s="137">
        <v>0</v>
      </c>
      <c r="W4110" s="138">
        <v>0</v>
      </c>
      <c r="X4110" s="137">
        <v>0</v>
      </c>
      <c r="Y4110" s="88">
        <v>0</v>
      </c>
      <c r="Z4110" s="88">
        <v>0</v>
      </c>
      <c r="AA4110" s="88">
        <v>0</v>
      </c>
      <c r="AB4110" s="88">
        <v>0</v>
      </c>
      <c r="AC4110" s="88">
        <v>0</v>
      </c>
      <c r="AD4110" s="88">
        <v>0</v>
      </c>
      <c r="AE4110" s="88">
        <v>0</v>
      </c>
      <c r="AF4110" s="88">
        <v>0</v>
      </c>
      <c r="AG4110" s="88">
        <v>0</v>
      </c>
      <c r="AH4110" s="139">
        <v>0</v>
      </c>
      <c r="AI4110" s="139">
        <v>0</v>
      </c>
      <c r="AU4110" s="88"/>
    </row>
    <row r="4111" spans="3:47" s="11" customFormat="1" outlineLevel="2" x14ac:dyDescent="0.2">
      <c r="C4111" s="119" t="s">
        <v>152</v>
      </c>
      <c r="E4111" s="140"/>
      <c r="F4111" s="141" t="s">
        <v>152</v>
      </c>
      <c r="G4111" s="142"/>
      <c r="H4111" s="142"/>
      <c r="I4111" s="142"/>
      <c r="J4111" s="142"/>
      <c r="K4111" s="142"/>
      <c r="L4111" s="142"/>
      <c r="M4111" s="142"/>
      <c r="N4111" s="142"/>
      <c r="O4111" s="142"/>
      <c r="P4111" s="142"/>
      <c r="Q4111" s="143" t="s">
        <v>110</v>
      </c>
      <c r="R4111" s="144"/>
      <c r="S4111" s="145"/>
      <c r="T4111" s="145"/>
      <c r="U4111" s="146">
        <v>0</v>
      </c>
      <c r="V4111" s="146">
        <v>0</v>
      </c>
      <c r="W4111" s="147">
        <v>0</v>
      </c>
      <c r="X4111" s="146">
        <v>0</v>
      </c>
      <c r="Y4111" s="145">
        <v>0</v>
      </c>
      <c r="Z4111" s="145">
        <v>0</v>
      </c>
      <c r="AA4111" s="145">
        <v>0</v>
      </c>
      <c r="AB4111" s="145">
        <v>0</v>
      </c>
      <c r="AC4111" s="145">
        <v>0</v>
      </c>
      <c r="AD4111" s="145">
        <v>0</v>
      </c>
      <c r="AE4111" s="145">
        <v>0</v>
      </c>
      <c r="AF4111" s="145">
        <v>0</v>
      </c>
      <c r="AG4111" s="145">
        <v>0</v>
      </c>
      <c r="AH4111" s="148">
        <v>0</v>
      </c>
      <c r="AI4111" s="148">
        <v>0</v>
      </c>
      <c r="AU4111" s="88"/>
    </row>
    <row r="4112" spans="3:47" s="11" customFormat="1" outlineLevel="2" x14ac:dyDescent="0.2">
      <c r="C4112" s="119" t="s">
        <v>152</v>
      </c>
      <c r="F4112" s="149"/>
      <c r="G4112" s="149"/>
      <c r="H4112" s="149"/>
      <c r="I4112" s="149"/>
      <c r="J4112" s="149"/>
      <c r="K4112" s="149"/>
      <c r="L4112" s="149"/>
      <c r="M4112" s="149"/>
      <c r="N4112" s="149"/>
      <c r="O4112" s="149"/>
      <c r="P4112" s="149" t="s">
        <v>175</v>
      </c>
      <c r="Q4112" s="16" t="s">
        <v>110</v>
      </c>
      <c r="R4112" s="150"/>
      <c r="S4112" s="150"/>
      <c r="T4112" s="150"/>
      <c r="U4112" s="150">
        <v>0</v>
      </c>
      <c r="V4112" s="150">
        <v>0</v>
      </c>
      <c r="W4112" s="150">
        <v>0</v>
      </c>
      <c r="X4112" s="150">
        <v>0</v>
      </c>
      <c r="Y4112" s="150">
        <v>0</v>
      </c>
      <c r="Z4112" s="150">
        <v>0</v>
      </c>
      <c r="AA4112" s="150">
        <v>0</v>
      </c>
      <c r="AB4112" s="150">
        <v>0</v>
      </c>
      <c r="AC4112" s="150">
        <v>0</v>
      </c>
      <c r="AD4112" s="150">
        <v>0</v>
      </c>
      <c r="AE4112" s="150">
        <v>0</v>
      </c>
      <c r="AF4112" s="150">
        <v>0</v>
      </c>
      <c r="AG4112" s="150">
        <v>0</v>
      </c>
      <c r="AH4112" s="150">
        <v>0</v>
      </c>
      <c r="AI4112" s="150">
        <v>0</v>
      </c>
      <c r="AU4112" s="88"/>
    </row>
    <row r="4113" spans="3:47" s="11" customFormat="1" outlineLevel="2" x14ac:dyDescent="0.2">
      <c r="C4113" s="119" t="s">
        <v>152</v>
      </c>
      <c r="E4113" s="124" t="s">
        <v>176</v>
      </c>
      <c r="AU4113" s="88"/>
    </row>
    <row r="4114" spans="3:47" s="11" customFormat="1" outlineLevel="2" x14ac:dyDescent="0.2">
      <c r="C4114" s="119" t="s">
        <v>152</v>
      </c>
      <c r="E4114" s="151" t="s">
        <v>209</v>
      </c>
      <c r="F4114" s="127"/>
      <c r="G4114" s="127"/>
      <c r="H4114" s="127"/>
      <c r="I4114" s="127"/>
      <c r="J4114" s="127"/>
      <c r="K4114" s="127"/>
      <c r="L4114" s="127"/>
      <c r="M4114" s="127"/>
      <c r="N4114" s="127"/>
      <c r="O4114" s="127"/>
      <c r="P4114" s="152"/>
      <c r="Q4114" s="128" t="s">
        <v>110</v>
      </c>
      <c r="R4114" s="129"/>
      <c r="S4114" s="130"/>
      <c r="T4114" s="130"/>
      <c r="U4114" s="131">
        <v>0</v>
      </c>
      <c r="V4114" s="131">
        <v>0</v>
      </c>
      <c r="W4114" s="132">
        <v>0</v>
      </c>
      <c r="X4114" s="131">
        <v>0</v>
      </c>
      <c r="Y4114" s="130">
        <v>0</v>
      </c>
      <c r="Z4114" s="130">
        <v>0</v>
      </c>
      <c r="AA4114" s="130">
        <v>0</v>
      </c>
      <c r="AB4114" s="130">
        <v>0</v>
      </c>
      <c r="AC4114" s="130">
        <v>0</v>
      </c>
      <c r="AD4114" s="130">
        <v>0</v>
      </c>
      <c r="AE4114" s="130">
        <v>0</v>
      </c>
      <c r="AF4114" s="130">
        <v>0</v>
      </c>
      <c r="AG4114" s="130">
        <v>0</v>
      </c>
      <c r="AH4114" s="133">
        <v>0</v>
      </c>
      <c r="AI4114" s="133">
        <v>0</v>
      </c>
      <c r="AU4114" s="88"/>
    </row>
    <row r="4115" spans="3:47" s="11" customFormat="1" outlineLevel="2" x14ac:dyDescent="0.2">
      <c r="C4115" s="119" t="s">
        <v>152</v>
      </c>
      <c r="E4115" s="153" t="s">
        <v>31</v>
      </c>
      <c r="P4115" s="149"/>
      <c r="Q4115" s="135" t="s">
        <v>110</v>
      </c>
      <c r="R4115" s="136"/>
      <c r="S4115" s="88"/>
      <c r="T4115" s="88"/>
      <c r="U4115" s="137">
        <v>0</v>
      </c>
      <c r="V4115" s="137">
        <v>0</v>
      </c>
      <c r="W4115" s="138">
        <v>0</v>
      </c>
      <c r="X4115" s="137">
        <v>0</v>
      </c>
      <c r="Y4115" s="88">
        <v>0</v>
      </c>
      <c r="Z4115" s="88">
        <v>0</v>
      </c>
      <c r="AA4115" s="88">
        <v>0</v>
      </c>
      <c r="AB4115" s="88">
        <v>0</v>
      </c>
      <c r="AC4115" s="88">
        <v>0</v>
      </c>
      <c r="AD4115" s="88">
        <v>0</v>
      </c>
      <c r="AE4115" s="88">
        <v>0</v>
      </c>
      <c r="AF4115" s="88">
        <v>0</v>
      </c>
      <c r="AG4115" s="88">
        <v>0</v>
      </c>
      <c r="AH4115" s="139">
        <v>0</v>
      </c>
      <c r="AI4115" s="139">
        <v>0</v>
      </c>
      <c r="AU4115" s="88"/>
    </row>
    <row r="4116" spans="3:47" s="11" customFormat="1" outlineLevel="2" x14ac:dyDescent="0.2">
      <c r="C4116" s="119" t="s">
        <v>152</v>
      </c>
      <c r="E4116" s="153" t="s">
        <v>28</v>
      </c>
      <c r="P4116" s="149"/>
      <c r="Q4116" s="135" t="s">
        <v>110</v>
      </c>
      <c r="R4116" s="136"/>
      <c r="S4116" s="88"/>
      <c r="T4116" s="88"/>
      <c r="U4116" s="137">
        <v>0</v>
      </c>
      <c r="V4116" s="137">
        <v>0</v>
      </c>
      <c r="W4116" s="138">
        <v>0</v>
      </c>
      <c r="X4116" s="137">
        <v>0</v>
      </c>
      <c r="Y4116" s="88">
        <v>0</v>
      </c>
      <c r="Z4116" s="88">
        <v>0</v>
      </c>
      <c r="AA4116" s="88">
        <v>0</v>
      </c>
      <c r="AB4116" s="88">
        <v>0</v>
      </c>
      <c r="AC4116" s="88">
        <v>0</v>
      </c>
      <c r="AD4116" s="88">
        <v>0</v>
      </c>
      <c r="AE4116" s="88">
        <v>0</v>
      </c>
      <c r="AF4116" s="88">
        <v>0</v>
      </c>
      <c r="AG4116" s="88">
        <v>0</v>
      </c>
      <c r="AH4116" s="139">
        <v>0</v>
      </c>
      <c r="AI4116" s="139">
        <v>0</v>
      </c>
      <c r="AU4116" s="88"/>
    </row>
    <row r="4117" spans="3:47" s="11" customFormat="1" outlineLevel="2" x14ac:dyDescent="0.2">
      <c r="C4117" s="119" t="s">
        <v>152</v>
      </c>
      <c r="E4117" s="153" t="s">
        <v>210</v>
      </c>
      <c r="P4117" s="149"/>
      <c r="Q4117" s="135" t="s">
        <v>110</v>
      </c>
      <c r="R4117" s="136"/>
      <c r="S4117" s="88"/>
      <c r="T4117" s="88"/>
      <c r="U4117" s="137">
        <v>0</v>
      </c>
      <c r="V4117" s="137">
        <v>0</v>
      </c>
      <c r="W4117" s="138">
        <v>0</v>
      </c>
      <c r="X4117" s="137">
        <v>0</v>
      </c>
      <c r="Y4117" s="88">
        <v>0</v>
      </c>
      <c r="Z4117" s="88">
        <v>0</v>
      </c>
      <c r="AA4117" s="88">
        <v>0</v>
      </c>
      <c r="AB4117" s="88">
        <v>0</v>
      </c>
      <c r="AC4117" s="88">
        <v>0</v>
      </c>
      <c r="AD4117" s="88">
        <v>0</v>
      </c>
      <c r="AE4117" s="88">
        <v>0</v>
      </c>
      <c r="AF4117" s="88">
        <v>0</v>
      </c>
      <c r="AG4117" s="88">
        <v>0</v>
      </c>
      <c r="AH4117" s="139">
        <v>0</v>
      </c>
      <c r="AI4117" s="139">
        <v>0</v>
      </c>
      <c r="AU4117" s="88"/>
    </row>
    <row r="4118" spans="3:47" s="11" customFormat="1" outlineLevel="2" x14ac:dyDescent="0.2">
      <c r="C4118" s="119" t="s">
        <v>152</v>
      </c>
      <c r="E4118" s="153" t="s">
        <v>211</v>
      </c>
      <c r="P4118" s="149"/>
      <c r="Q4118" s="135" t="s">
        <v>110</v>
      </c>
      <c r="R4118" s="136"/>
      <c r="S4118" s="88"/>
      <c r="T4118" s="88"/>
      <c r="U4118" s="137">
        <v>0</v>
      </c>
      <c r="V4118" s="137">
        <v>0</v>
      </c>
      <c r="W4118" s="138">
        <v>0</v>
      </c>
      <c r="X4118" s="137">
        <v>0</v>
      </c>
      <c r="Y4118" s="88">
        <v>0</v>
      </c>
      <c r="Z4118" s="88">
        <v>0</v>
      </c>
      <c r="AA4118" s="88">
        <v>0</v>
      </c>
      <c r="AB4118" s="88">
        <v>0</v>
      </c>
      <c r="AC4118" s="88">
        <v>0</v>
      </c>
      <c r="AD4118" s="88">
        <v>0</v>
      </c>
      <c r="AE4118" s="88">
        <v>0</v>
      </c>
      <c r="AF4118" s="88">
        <v>0</v>
      </c>
      <c r="AG4118" s="88">
        <v>0</v>
      </c>
      <c r="AH4118" s="139">
        <v>0</v>
      </c>
      <c r="AI4118" s="139">
        <v>0</v>
      </c>
      <c r="AU4118" s="88"/>
    </row>
    <row r="4119" spans="3:47" s="11" customFormat="1" outlineLevel="2" x14ac:dyDescent="0.2">
      <c r="C4119" s="119" t="s">
        <v>152</v>
      </c>
      <c r="E4119" s="153" t="s">
        <v>212</v>
      </c>
      <c r="P4119" s="149"/>
      <c r="Q4119" s="135" t="s">
        <v>110</v>
      </c>
      <c r="R4119" s="136"/>
      <c r="S4119" s="88"/>
      <c r="T4119" s="88"/>
      <c r="U4119" s="137">
        <v>0</v>
      </c>
      <c r="V4119" s="137">
        <v>0</v>
      </c>
      <c r="W4119" s="138">
        <v>0</v>
      </c>
      <c r="X4119" s="137">
        <v>0</v>
      </c>
      <c r="Y4119" s="88">
        <v>0</v>
      </c>
      <c r="Z4119" s="88">
        <v>0</v>
      </c>
      <c r="AA4119" s="88">
        <v>0</v>
      </c>
      <c r="AB4119" s="88">
        <v>0</v>
      </c>
      <c r="AC4119" s="88">
        <v>0</v>
      </c>
      <c r="AD4119" s="88">
        <v>0</v>
      </c>
      <c r="AE4119" s="88">
        <v>0</v>
      </c>
      <c r="AF4119" s="88">
        <v>0</v>
      </c>
      <c r="AG4119" s="88">
        <v>0</v>
      </c>
      <c r="AH4119" s="139">
        <v>0</v>
      </c>
      <c r="AI4119" s="139">
        <v>0</v>
      </c>
      <c r="AU4119" s="88"/>
    </row>
    <row r="4120" spans="3:47" s="11" customFormat="1" outlineLevel="2" x14ac:dyDescent="0.2">
      <c r="C4120" s="119" t="s">
        <v>152</v>
      </c>
      <c r="E4120" s="153" t="s">
        <v>213</v>
      </c>
      <c r="P4120" s="149"/>
      <c r="Q4120" s="135" t="s">
        <v>110</v>
      </c>
      <c r="R4120" s="136"/>
      <c r="S4120" s="88"/>
      <c r="T4120" s="88"/>
      <c r="U4120" s="137">
        <v>0</v>
      </c>
      <c r="V4120" s="137">
        <v>0</v>
      </c>
      <c r="W4120" s="138">
        <v>0</v>
      </c>
      <c r="X4120" s="137">
        <v>0</v>
      </c>
      <c r="Y4120" s="88">
        <v>0</v>
      </c>
      <c r="Z4120" s="88">
        <v>0</v>
      </c>
      <c r="AA4120" s="88">
        <v>0</v>
      </c>
      <c r="AB4120" s="88">
        <v>0</v>
      </c>
      <c r="AC4120" s="88">
        <v>0</v>
      </c>
      <c r="AD4120" s="88">
        <v>0</v>
      </c>
      <c r="AE4120" s="88">
        <v>0</v>
      </c>
      <c r="AF4120" s="88">
        <v>0</v>
      </c>
      <c r="AG4120" s="88">
        <v>0</v>
      </c>
      <c r="AH4120" s="139">
        <v>0</v>
      </c>
      <c r="AI4120" s="139">
        <v>0</v>
      </c>
      <c r="AU4120" s="88"/>
    </row>
    <row r="4121" spans="3:47" s="11" customFormat="1" outlineLevel="2" x14ac:dyDescent="0.2">
      <c r="C4121" s="119" t="s">
        <v>152</v>
      </c>
      <c r="E4121" s="153" t="s">
        <v>214</v>
      </c>
      <c r="P4121" s="149"/>
      <c r="Q4121" s="135" t="s">
        <v>110</v>
      </c>
      <c r="R4121" s="136"/>
      <c r="S4121" s="88"/>
      <c r="T4121" s="88"/>
      <c r="U4121" s="137">
        <v>0</v>
      </c>
      <c r="V4121" s="137">
        <v>0</v>
      </c>
      <c r="W4121" s="138">
        <v>0</v>
      </c>
      <c r="X4121" s="137">
        <v>0</v>
      </c>
      <c r="Y4121" s="88">
        <v>0</v>
      </c>
      <c r="Z4121" s="88">
        <v>0</v>
      </c>
      <c r="AA4121" s="88">
        <v>0</v>
      </c>
      <c r="AB4121" s="88">
        <v>0</v>
      </c>
      <c r="AC4121" s="88">
        <v>0</v>
      </c>
      <c r="AD4121" s="88">
        <v>0</v>
      </c>
      <c r="AE4121" s="88">
        <v>0</v>
      </c>
      <c r="AF4121" s="88">
        <v>0</v>
      </c>
      <c r="AG4121" s="88">
        <v>0</v>
      </c>
      <c r="AH4121" s="139">
        <v>0</v>
      </c>
      <c r="AI4121" s="139">
        <v>0</v>
      </c>
      <c r="AU4121" s="88"/>
    </row>
    <row r="4122" spans="3:47" s="11" customFormat="1" outlineLevel="2" x14ac:dyDescent="0.2">
      <c r="C4122" s="119" t="s">
        <v>152</v>
      </c>
      <c r="E4122" s="153" t="s">
        <v>215</v>
      </c>
      <c r="P4122" s="149"/>
      <c r="Q4122" s="135" t="s">
        <v>110</v>
      </c>
      <c r="R4122" s="136"/>
      <c r="S4122" s="88"/>
      <c r="T4122" s="88"/>
      <c r="U4122" s="137">
        <v>0</v>
      </c>
      <c r="V4122" s="137">
        <v>0</v>
      </c>
      <c r="W4122" s="138">
        <v>0</v>
      </c>
      <c r="X4122" s="137">
        <v>0</v>
      </c>
      <c r="Y4122" s="88">
        <v>0</v>
      </c>
      <c r="Z4122" s="88">
        <v>0</v>
      </c>
      <c r="AA4122" s="88">
        <v>0</v>
      </c>
      <c r="AB4122" s="88">
        <v>0</v>
      </c>
      <c r="AC4122" s="88">
        <v>0</v>
      </c>
      <c r="AD4122" s="88">
        <v>0</v>
      </c>
      <c r="AE4122" s="88">
        <v>0</v>
      </c>
      <c r="AF4122" s="88">
        <v>0</v>
      </c>
      <c r="AG4122" s="88">
        <v>0</v>
      </c>
      <c r="AH4122" s="139">
        <v>0</v>
      </c>
      <c r="AI4122" s="139">
        <v>0</v>
      </c>
      <c r="AU4122" s="88"/>
    </row>
    <row r="4123" spans="3:47" s="11" customFormat="1" outlineLevel="2" x14ac:dyDescent="0.2">
      <c r="C4123" s="119" t="s">
        <v>152</v>
      </c>
      <c r="E4123" s="153" t="s">
        <v>216</v>
      </c>
      <c r="P4123" s="149"/>
      <c r="Q4123" s="135" t="s">
        <v>110</v>
      </c>
      <c r="R4123" s="136"/>
      <c r="S4123" s="88"/>
      <c r="T4123" s="88"/>
      <c r="U4123" s="137">
        <v>0</v>
      </c>
      <c r="V4123" s="137">
        <v>0</v>
      </c>
      <c r="W4123" s="138">
        <v>0</v>
      </c>
      <c r="X4123" s="137">
        <v>0</v>
      </c>
      <c r="Y4123" s="88">
        <v>0</v>
      </c>
      <c r="Z4123" s="88">
        <v>0</v>
      </c>
      <c r="AA4123" s="88">
        <v>0</v>
      </c>
      <c r="AB4123" s="88">
        <v>0</v>
      </c>
      <c r="AC4123" s="88">
        <v>0</v>
      </c>
      <c r="AD4123" s="88">
        <v>0</v>
      </c>
      <c r="AE4123" s="88">
        <v>0</v>
      </c>
      <c r="AF4123" s="88">
        <v>0</v>
      </c>
      <c r="AG4123" s="88">
        <v>0</v>
      </c>
      <c r="AH4123" s="139">
        <v>0</v>
      </c>
      <c r="AI4123" s="139">
        <v>0</v>
      </c>
      <c r="AU4123" s="88"/>
    </row>
    <row r="4124" spans="3:47" s="11" customFormat="1" outlineLevel="2" x14ac:dyDescent="0.2">
      <c r="C4124" s="119" t="s">
        <v>152</v>
      </c>
      <c r="E4124" s="153" t="s">
        <v>33</v>
      </c>
      <c r="P4124" s="149"/>
      <c r="Q4124" s="135" t="s">
        <v>110</v>
      </c>
      <c r="R4124" s="136"/>
      <c r="S4124" s="88"/>
      <c r="T4124" s="88"/>
      <c r="U4124" s="137">
        <v>0</v>
      </c>
      <c r="V4124" s="137">
        <v>0</v>
      </c>
      <c r="W4124" s="138">
        <v>0</v>
      </c>
      <c r="X4124" s="137">
        <v>0</v>
      </c>
      <c r="Y4124" s="88">
        <v>0</v>
      </c>
      <c r="Z4124" s="88">
        <v>0</v>
      </c>
      <c r="AA4124" s="88">
        <v>0</v>
      </c>
      <c r="AB4124" s="88">
        <v>0</v>
      </c>
      <c r="AC4124" s="88">
        <v>0</v>
      </c>
      <c r="AD4124" s="88">
        <v>0</v>
      </c>
      <c r="AE4124" s="88">
        <v>0</v>
      </c>
      <c r="AF4124" s="88">
        <v>0</v>
      </c>
      <c r="AG4124" s="88">
        <v>0</v>
      </c>
      <c r="AH4124" s="139">
        <v>0</v>
      </c>
      <c r="AI4124" s="139">
        <v>0</v>
      </c>
      <c r="AU4124" s="88"/>
    </row>
    <row r="4125" spans="3:47" s="11" customFormat="1" outlineLevel="2" x14ac:dyDescent="0.2">
      <c r="C4125" s="119" t="s">
        <v>152</v>
      </c>
      <c r="E4125" s="153" t="s">
        <v>34</v>
      </c>
      <c r="P4125" s="149"/>
      <c r="Q4125" s="135" t="s">
        <v>110</v>
      </c>
      <c r="R4125" s="136"/>
      <c r="S4125" s="88"/>
      <c r="T4125" s="88"/>
      <c r="U4125" s="137">
        <v>0</v>
      </c>
      <c r="V4125" s="137">
        <v>0</v>
      </c>
      <c r="W4125" s="138">
        <v>0</v>
      </c>
      <c r="X4125" s="137">
        <v>0</v>
      </c>
      <c r="Y4125" s="88">
        <v>0</v>
      </c>
      <c r="Z4125" s="88">
        <v>0</v>
      </c>
      <c r="AA4125" s="88">
        <v>0</v>
      </c>
      <c r="AB4125" s="88">
        <v>0</v>
      </c>
      <c r="AC4125" s="88">
        <v>0</v>
      </c>
      <c r="AD4125" s="88">
        <v>0</v>
      </c>
      <c r="AE4125" s="88">
        <v>0</v>
      </c>
      <c r="AF4125" s="88">
        <v>0</v>
      </c>
      <c r="AG4125" s="88">
        <v>0</v>
      </c>
      <c r="AH4125" s="139">
        <v>0</v>
      </c>
      <c r="AI4125" s="139">
        <v>0</v>
      </c>
      <c r="AU4125" s="88"/>
    </row>
    <row r="4126" spans="3:47" s="11" customFormat="1" outlineLevel="2" x14ac:dyDescent="0.2">
      <c r="C4126" s="119" t="s">
        <v>152</v>
      </c>
      <c r="E4126" s="153" t="s">
        <v>217</v>
      </c>
      <c r="P4126" s="149"/>
      <c r="Q4126" s="135" t="s">
        <v>110</v>
      </c>
      <c r="R4126" s="136"/>
      <c r="S4126" s="88"/>
      <c r="T4126" s="88"/>
      <c r="U4126" s="137">
        <v>0</v>
      </c>
      <c r="V4126" s="137">
        <v>0</v>
      </c>
      <c r="W4126" s="138">
        <v>0</v>
      </c>
      <c r="X4126" s="137">
        <v>0</v>
      </c>
      <c r="Y4126" s="88">
        <v>0</v>
      </c>
      <c r="Z4126" s="88">
        <v>0</v>
      </c>
      <c r="AA4126" s="88">
        <v>0</v>
      </c>
      <c r="AB4126" s="88">
        <v>0</v>
      </c>
      <c r="AC4126" s="88">
        <v>0</v>
      </c>
      <c r="AD4126" s="88">
        <v>0</v>
      </c>
      <c r="AE4126" s="88">
        <v>0</v>
      </c>
      <c r="AF4126" s="88">
        <v>0</v>
      </c>
      <c r="AG4126" s="88">
        <v>0</v>
      </c>
      <c r="AH4126" s="139">
        <v>0</v>
      </c>
      <c r="AI4126" s="139">
        <v>0</v>
      </c>
      <c r="AU4126" s="88"/>
    </row>
    <row r="4127" spans="3:47" s="11" customFormat="1" outlineLevel="2" x14ac:dyDescent="0.2">
      <c r="C4127" s="119" t="s">
        <v>152</v>
      </c>
      <c r="E4127" s="153" t="s">
        <v>152</v>
      </c>
      <c r="P4127" s="149"/>
      <c r="Q4127" s="135" t="s">
        <v>110</v>
      </c>
      <c r="R4127" s="136"/>
      <c r="S4127" s="88"/>
      <c r="T4127" s="88"/>
      <c r="U4127" s="137">
        <v>0</v>
      </c>
      <c r="V4127" s="137">
        <v>0</v>
      </c>
      <c r="W4127" s="138">
        <v>0</v>
      </c>
      <c r="X4127" s="137">
        <v>0</v>
      </c>
      <c r="Y4127" s="88">
        <v>0</v>
      </c>
      <c r="Z4127" s="88">
        <v>0</v>
      </c>
      <c r="AA4127" s="88">
        <v>0</v>
      </c>
      <c r="AB4127" s="88">
        <v>0</v>
      </c>
      <c r="AC4127" s="88">
        <v>0</v>
      </c>
      <c r="AD4127" s="88">
        <v>0</v>
      </c>
      <c r="AE4127" s="88">
        <v>0</v>
      </c>
      <c r="AF4127" s="88">
        <v>0</v>
      </c>
      <c r="AG4127" s="88">
        <v>0</v>
      </c>
      <c r="AH4127" s="139">
        <v>0</v>
      </c>
      <c r="AI4127" s="139">
        <v>0</v>
      </c>
      <c r="AU4127" s="88"/>
    </row>
    <row r="4128" spans="3:47" s="11" customFormat="1" outlineLevel="2" x14ac:dyDescent="0.2">
      <c r="C4128" s="119" t="s">
        <v>152</v>
      </c>
      <c r="E4128" s="154" t="s">
        <v>152</v>
      </c>
      <c r="F4128" s="142"/>
      <c r="G4128" s="142"/>
      <c r="H4128" s="142"/>
      <c r="I4128" s="142"/>
      <c r="J4128" s="142"/>
      <c r="K4128" s="142"/>
      <c r="L4128" s="142"/>
      <c r="M4128" s="142"/>
      <c r="N4128" s="142"/>
      <c r="O4128" s="142"/>
      <c r="P4128" s="155"/>
      <c r="Q4128" s="143" t="s">
        <v>110</v>
      </c>
      <c r="R4128" s="144"/>
      <c r="S4128" s="145"/>
      <c r="T4128" s="145"/>
      <c r="U4128" s="146">
        <v>0</v>
      </c>
      <c r="V4128" s="146">
        <v>0</v>
      </c>
      <c r="W4128" s="147">
        <v>0</v>
      </c>
      <c r="X4128" s="146">
        <v>0</v>
      </c>
      <c r="Y4128" s="145">
        <v>0</v>
      </c>
      <c r="Z4128" s="145">
        <v>0</v>
      </c>
      <c r="AA4128" s="145">
        <v>0</v>
      </c>
      <c r="AB4128" s="145">
        <v>0</v>
      </c>
      <c r="AC4128" s="145">
        <v>0</v>
      </c>
      <c r="AD4128" s="145">
        <v>0</v>
      </c>
      <c r="AE4128" s="145">
        <v>0</v>
      </c>
      <c r="AF4128" s="145">
        <v>0</v>
      </c>
      <c r="AG4128" s="145">
        <v>0</v>
      </c>
      <c r="AH4128" s="148">
        <v>0</v>
      </c>
      <c r="AI4128" s="148">
        <v>0</v>
      </c>
      <c r="AU4128" s="88"/>
    </row>
    <row r="4129" spans="3:47" s="11" customFormat="1" outlineLevel="2" x14ac:dyDescent="0.2">
      <c r="C4129" s="119" t="s">
        <v>152</v>
      </c>
      <c r="P4129" s="149" t="s">
        <v>177</v>
      </c>
      <c r="Q4129" s="16" t="s">
        <v>110</v>
      </c>
      <c r="R4129" s="150"/>
      <c r="S4129" s="150"/>
      <c r="T4129" s="150"/>
      <c r="U4129" s="150">
        <v>0</v>
      </c>
      <c r="V4129" s="150">
        <v>0</v>
      </c>
      <c r="W4129" s="150">
        <v>0</v>
      </c>
      <c r="X4129" s="150">
        <v>0</v>
      </c>
      <c r="Y4129" s="150">
        <v>0</v>
      </c>
      <c r="Z4129" s="150">
        <v>0</v>
      </c>
      <c r="AA4129" s="150">
        <v>0</v>
      </c>
      <c r="AB4129" s="150">
        <v>0</v>
      </c>
      <c r="AC4129" s="150">
        <v>0</v>
      </c>
      <c r="AD4129" s="150">
        <v>0</v>
      </c>
      <c r="AE4129" s="150">
        <v>0</v>
      </c>
      <c r="AF4129" s="150">
        <v>0</v>
      </c>
      <c r="AG4129" s="150">
        <v>0</v>
      </c>
      <c r="AH4129" s="150">
        <v>0</v>
      </c>
      <c r="AI4129" s="150">
        <v>0</v>
      </c>
      <c r="AU4129" s="88"/>
    </row>
    <row r="4130" spans="3:47" s="11" customFormat="1" outlineLevel="2" x14ac:dyDescent="0.2">
      <c r="C4130" s="119" t="s">
        <v>152</v>
      </c>
      <c r="E4130" s="124" t="s">
        <v>178</v>
      </c>
      <c r="AU4130" s="88"/>
    </row>
    <row r="4131" spans="3:47" s="11" customFormat="1" outlineLevel="2" x14ac:dyDescent="0.2">
      <c r="C4131" s="119" t="s">
        <v>152</v>
      </c>
      <c r="F4131" s="156" t="s">
        <v>179</v>
      </c>
      <c r="AU4131" s="88"/>
    </row>
    <row r="4132" spans="3:47" s="11" customFormat="1" outlineLevel="2" x14ac:dyDescent="0.2">
      <c r="C4132" s="119" t="s">
        <v>152</v>
      </c>
      <c r="E4132" s="125"/>
      <c r="F4132" s="157" t="s">
        <v>209</v>
      </c>
      <c r="G4132" s="127"/>
      <c r="H4132" s="158" t="s">
        <v>180</v>
      </c>
      <c r="I4132" s="127"/>
      <c r="J4132" s="127"/>
      <c r="K4132" s="127"/>
      <c r="L4132" s="127"/>
      <c r="M4132" s="127"/>
      <c r="N4132" s="127"/>
      <c r="O4132" s="127"/>
      <c r="P4132" s="152"/>
      <c r="Q4132" s="128" t="s">
        <v>110</v>
      </c>
      <c r="R4132" s="129"/>
      <c r="S4132" s="130"/>
      <c r="T4132" s="130"/>
      <c r="U4132" s="131">
        <v>0</v>
      </c>
      <c r="V4132" s="131">
        <v>0</v>
      </c>
      <c r="W4132" s="132">
        <v>0</v>
      </c>
      <c r="X4132" s="131">
        <v>0</v>
      </c>
      <c r="Y4132" s="130">
        <v>0</v>
      </c>
      <c r="Z4132" s="130">
        <v>0</v>
      </c>
      <c r="AA4132" s="130">
        <v>0</v>
      </c>
      <c r="AB4132" s="130">
        <v>0</v>
      </c>
      <c r="AC4132" s="130">
        <v>0</v>
      </c>
      <c r="AD4132" s="130">
        <v>0</v>
      </c>
      <c r="AE4132" s="130">
        <v>0</v>
      </c>
      <c r="AF4132" s="130">
        <v>0</v>
      </c>
      <c r="AG4132" s="130">
        <v>0</v>
      </c>
      <c r="AH4132" s="133">
        <v>0</v>
      </c>
      <c r="AI4132" s="133">
        <v>0</v>
      </c>
      <c r="AU4132" s="88"/>
    </row>
    <row r="4133" spans="3:47" s="11" customFormat="1" outlineLevel="2" x14ac:dyDescent="0.2">
      <c r="C4133" s="119" t="s">
        <v>152</v>
      </c>
      <c r="E4133" s="134"/>
      <c r="F4133" s="159" t="s">
        <v>31</v>
      </c>
      <c r="H4133" s="72" t="s">
        <v>180</v>
      </c>
      <c r="P4133" s="149"/>
      <c r="Q4133" s="135" t="s">
        <v>110</v>
      </c>
      <c r="R4133" s="136"/>
      <c r="S4133" s="88"/>
      <c r="T4133" s="88"/>
      <c r="U4133" s="137">
        <v>0</v>
      </c>
      <c r="V4133" s="137">
        <v>0</v>
      </c>
      <c r="W4133" s="138">
        <v>0</v>
      </c>
      <c r="X4133" s="137">
        <v>0</v>
      </c>
      <c r="Y4133" s="88">
        <v>0</v>
      </c>
      <c r="Z4133" s="88">
        <v>0</v>
      </c>
      <c r="AA4133" s="88">
        <v>0</v>
      </c>
      <c r="AB4133" s="88">
        <v>0</v>
      </c>
      <c r="AC4133" s="88">
        <v>0</v>
      </c>
      <c r="AD4133" s="88">
        <v>0</v>
      </c>
      <c r="AE4133" s="88">
        <v>0</v>
      </c>
      <c r="AF4133" s="88">
        <v>0</v>
      </c>
      <c r="AG4133" s="88">
        <v>0</v>
      </c>
      <c r="AH4133" s="139">
        <v>0</v>
      </c>
      <c r="AI4133" s="139">
        <v>0</v>
      </c>
      <c r="AU4133" s="88"/>
    </row>
    <row r="4134" spans="3:47" s="11" customFormat="1" outlineLevel="2" x14ac:dyDescent="0.2">
      <c r="C4134" s="119" t="s">
        <v>152</v>
      </c>
      <c r="E4134" s="134"/>
      <c r="F4134" s="159" t="s">
        <v>28</v>
      </c>
      <c r="H4134" s="72" t="s">
        <v>180</v>
      </c>
      <c r="P4134" s="149"/>
      <c r="Q4134" s="135" t="s">
        <v>110</v>
      </c>
      <c r="R4134" s="136"/>
      <c r="S4134" s="88"/>
      <c r="T4134" s="88"/>
      <c r="U4134" s="137">
        <v>0</v>
      </c>
      <c r="V4134" s="137">
        <v>0</v>
      </c>
      <c r="W4134" s="138">
        <v>0</v>
      </c>
      <c r="X4134" s="137">
        <v>0</v>
      </c>
      <c r="Y4134" s="88">
        <v>0</v>
      </c>
      <c r="Z4134" s="88">
        <v>0</v>
      </c>
      <c r="AA4134" s="88">
        <v>0</v>
      </c>
      <c r="AB4134" s="88">
        <v>0</v>
      </c>
      <c r="AC4134" s="88">
        <v>0</v>
      </c>
      <c r="AD4134" s="88">
        <v>0</v>
      </c>
      <c r="AE4134" s="88">
        <v>0</v>
      </c>
      <c r="AF4134" s="88">
        <v>0</v>
      </c>
      <c r="AG4134" s="88">
        <v>0</v>
      </c>
      <c r="AH4134" s="139">
        <v>0</v>
      </c>
      <c r="AI4134" s="139">
        <v>0</v>
      </c>
      <c r="AU4134" s="88"/>
    </row>
    <row r="4135" spans="3:47" s="11" customFormat="1" outlineLevel="2" x14ac:dyDescent="0.2">
      <c r="C4135" s="119" t="s">
        <v>152</v>
      </c>
      <c r="E4135" s="134"/>
      <c r="F4135" s="159" t="s">
        <v>210</v>
      </c>
      <c r="H4135" s="72" t="s">
        <v>180</v>
      </c>
      <c r="P4135" s="149"/>
      <c r="Q4135" s="135" t="s">
        <v>110</v>
      </c>
      <c r="R4135" s="136"/>
      <c r="S4135" s="88"/>
      <c r="T4135" s="88"/>
      <c r="U4135" s="137">
        <v>0</v>
      </c>
      <c r="V4135" s="137">
        <v>0</v>
      </c>
      <c r="W4135" s="138">
        <v>0</v>
      </c>
      <c r="X4135" s="137">
        <v>0</v>
      </c>
      <c r="Y4135" s="88">
        <v>0</v>
      </c>
      <c r="Z4135" s="88">
        <v>0</v>
      </c>
      <c r="AA4135" s="88">
        <v>0</v>
      </c>
      <c r="AB4135" s="88">
        <v>0</v>
      </c>
      <c r="AC4135" s="88">
        <v>0</v>
      </c>
      <c r="AD4135" s="88">
        <v>0</v>
      </c>
      <c r="AE4135" s="88">
        <v>0</v>
      </c>
      <c r="AF4135" s="88">
        <v>0</v>
      </c>
      <c r="AG4135" s="88">
        <v>0</v>
      </c>
      <c r="AH4135" s="139">
        <v>0</v>
      </c>
      <c r="AI4135" s="139">
        <v>0</v>
      </c>
      <c r="AU4135" s="88"/>
    </row>
    <row r="4136" spans="3:47" s="11" customFormat="1" outlineLevel="2" x14ac:dyDescent="0.2">
      <c r="C4136" s="119" t="s">
        <v>152</v>
      </c>
      <c r="E4136" s="134"/>
      <c r="F4136" s="159" t="s">
        <v>211</v>
      </c>
      <c r="H4136" s="72" t="s">
        <v>180</v>
      </c>
      <c r="P4136" s="149"/>
      <c r="Q4136" s="135" t="s">
        <v>110</v>
      </c>
      <c r="R4136" s="136"/>
      <c r="S4136" s="88"/>
      <c r="T4136" s="88"/>
      <c r="U4136" s="137">
        <v>0</v>
      </c>
      <c r="V4136" s="137">
        <v>0</v>
      </c>
      <c r="W4136" s="138">
        <v>0</v>
      </c>
      <c r="X4136" s="137">
        <v>0</v>
      </c>
      <c r="Y4136" s="88">
        <v>0</v>
      </c>
      <c r="Z4136" s="88">
        <v>0</v>
      </c>
      <c r="AA4136" s="88">
        <v>0</v>
      </c>
      <c r="AB4136" s="88">
        <v>0</v>
      </c>
      <c r="AC4136" s="88">
        <v>0</v>
      </c>
      <c r="AD4136" s="88">
        <v>0</v>
      </c>
      <c r="AE4136" s="88">
        <v>0</v>
      </c>
      <c r="AF4136" s="88">
        <v>0</v>
      </c>
      <c r="AG4136" s="88">
        <v>0</v>
      </c>
      <c r="AH4136" s="139">
        <v>0</v>
      </c>
      <c r="AI4136" s="139">
        <v>0</v>
      </c>
      <c r="AU4136" s="88"/>
    </row>
    <row r="4137" spans="3:47" s="11" customFormat="1" outlineLevel="2" x14ac:dyDescent="0.2">
      <c r="C4137" s="119" t="s">
        <v>152</v>
      </c>
      <c r="E4137" s="134"/>
      <c r="F4137" s="159" t="s">
        <v>212</v>
      </c>
      <c r="H4137" s="72" t="s">
        <v>180</v>
      </c>
      <c r="P4137" s="149"/>
      <c r="Q4137" s="135" t="s">
        <v>110</v>
      </c>
      <c r="R4137" s="136"/>
      <c r="S4137" s="88"/>
      <c r="T4137" s="88"/>
      <c r="U4137" s="137">
        <v>0</v>
      </c>
      <c r="V4137" s="137">
        <v>0</v>
      </c>
      <c r="W4137" s="138">
        <v>0</v>
      </c>
      <c r="X4137" s="137">
        <v>0</v>
      </c>
      <c r="Y4137" s="88">
        <v>0</v>
      </c>
      <c r="Z4137" s="88">
        <v>0</v>
      </c>
      <c r="AA4137" s="88">
        <v>0</v>
      </c>
      <c r="AB4137" s="88">
        <v>0</v>
      </c>
      <c r="AC4137" s="88">
        <v>0</v>
      </c>
      <c r="AD4137" s="88">
        <v>0</v>
      </c>
      <c r="AE4137" s="88">
        <v>0</v>
      </c>
      <c r="AF4137" s="88">
        <v>0</v>
      </c>
      <c r="AG4137" s="88">
        <v>0</v>
      </c>
      <c r="AH4137" s="139">
        <v>0</v>
      </c>
      <c r="AI4137" s="139">
        <v>0</v>
      </c>
      <c r="AU4137" s="88"/>
    </row>
    <row r="4138" spans="3:47" s="11" customFormat="1" outlineLevel="2" x14ac:dyDescent="0.2">
      <c r="C4138" s="119" t="s">
        <v>152</v>
      </c>
      <c r="E4138" s="134"/>
      <c r="F4138" s="159" t="s">
        <v>213</v>
      </c>
      <c r="H4138" s="72" t="s">
        <v>180</v>
      </c>
      <c r="P4138" s="149"/>
      <c r="Q4138" s="135" t="s">
        <v>110</v>
      </c>
      <c r="R4138" s="136"/>
      <c r="S4138" s="88"/>
      <c r="T4138" s="88"/>
      <c r="U4138" s="137">
        <v>0</v>
      </c>
      <c r="V4138" s="137">
        <v>0</v>
      </c>
      <c r="W4138" s="138">
        <v>0</v>
      </c>
      <c r="X4138" s="137">
        <v>0</v>
      </c>
      <c r="Y4138" s="88">
        <v>0</v>
      </c>
      <c r="Z4138" s="88">
        <v>0</v>
      </c>
      <c r="AA4138" s="88">
        <v>0</v>
      </c>
      <c r="AB4138" s="88">
        <v>0</v>
      </c>
      <c r="AC4138" s="88">
        <v>0</v>
      </c>
      <c r="AD4138" s="88">
        <v>0</v>
      </c>
      <c r="AE4138" s="88">
        <v>0</v>
      </c>
      <c r="AF4138" s="88">
        <v>0</v>
      </c>
      <c r="AG4138" s="88">
        <v>0</v>
      </c>
      <c r="AH4138" s="139">
        <v>0</v>
      </c>
      <c r="AI4138" s="139">
        <v>0</v>
      </c>
      <c r="AU4138" s="88"/>
    </row>
    <row r="4139" spans="3:47" s="11" customFormat="1" outlineLevel="2" x14ac:dyDescent="0.2">
      <c r="C4139" s="119" t="s">
        <v>152</v>
      </c>
      <c r="E4139" s="134"/>
      <c r="F4139" s="159" t="s">
        <v>214</v>
      </c>
      <c r="H4139" s="72" t="s">
        <v>180</v>
      </c>
      <c r="P4139" s="149"/>
      <c r="Q4139" s="135" t="s">
        <v>110</v>
      </c>
      <c r="R4139" s="136"/>
      <c r="S4139" s="88"/>
      <c r="T4139" s="88"/>
      <c r="U4139" s="137">
        <v>0</v>
      </c>
      <c r="V4139" s="137">
        <v>0</v>
      </c>
      <c r="W4139" s="138">
        <v>0</v>
      </c>
      <c r="X4139" s="137">
        <v>0</v>
      </c>
      <c r="Y4139" s="88">
        <v>0</v>
      </c>
      <c r="Z4139" s="88">
        <v>0</v>
      </c>
      <c r="AA4139" s="88">
        <v>0</v>
      </c>
      <c r="AB4139" s="88">
        <v>0</v>
      </c>
      <c r="AC4139" s="88">
        <v>0</v>
      </c>
      <c r="AD4139" s="88">
        <v>0</v>
      </c>
      <c r="AE4139" s="88">
        <v>0</v>
      </c>
      <c r="AF4139" s="88">
        <v>0</v>
      </c>
      <c r="AG4139" s="88">
        <v>0</v>
      </c>
      <c r="AH4139" s="139">
        <v>0</v>
      </c>
      <c r="AI4139" s="139">
        <v>0</v>
      </c>
      <c r="AU4139" s="88"/>
    </row>
    <row r="4140" spans="3:47" s="11" customFormat="1" outlineLevel="2" x14ac:dyDescent="0.2">
      <c r="C4140" s="119" t="s">
        <v>152</v>
      </c>
      <c r="E4140" s="134"/>
      <c r="F4140" s="159" t="s">
        <v>215</v>
      </c>
      <c r="H4140" s="72" t="s">
        <v>180</v>
      </c>
      <c r="P4140" s="149"/>
      <c r="Q4140" s="135" t="s">
        <v>110</v>
      </c>
      <c r="R4140" s="136"/>
      <c r="S4140" s="88"/>
      <c r="T4140" s="88"/>
      <c r="U4140" s="137">
        <v>0</v>
      </c>
      <c r="V4140" s="137">
        <v>0</v>
      </c>
      <c r="W4140" s="138">
        <v>0</v>
      </c>
      <c r="X4140" s="137">
        <v>0</v>
      </c>
      <c r="Y4140" s="88">
        <v>0</v>
      </c>
      <c r="Z4140" s="88">
        <v>0</v>
      </c>
      <c r="AA4140" s="88">
        <v>0</v>
      </c>
      <c r="AB4140" s="88">
        <v>0</v>
      </c>
      <c r="AC4140" s="88">
        <v>0</v>
      </c>
      <c r="AD4140" s="88">
        <v>0</v>
      </c>
      <c r="AE4140" s="88">
        <v>0</v>
      </c>
      <c r="AF4140" s="88">
        <v>0</v>
      </c>
      <c r="AG4140" s="88">
        <v>0</v>
      </c>
      <c r="AH4140" s="139">
        <v>0</v>
      </c>
      <c r="AI4140" s="139">
        <v>0</v>
      </c>
      <c r="AU4140" s="88"/>
    </row>
    <row r="4141" spans="3:47" s="11" customFormat="1" outlineLevel="2" x14ac:dyDescent="0.2">
      <c r="C4141" s="119" t="s">
        <v>152</v>
      </c>
      <c r="E4141" s="134"/>
      <c r="F4141" s="159" t="s">
        <v>216</v>
      </c>
      <c r="H4141" s="72" t="s">
        <v>180</v>
      </c>
      <c r="P4141" s="149"/>
      <c r="Q4141" s="135" t="s">
        <v>110</v>
      </c>
      <c r="R4141" s="136"/>
      <c r="S4141" s="88"/>
      <c r="T4141" s="88"/>
      <c r="U4141" s="137">
        <v>0</v>
      </c>
      <c r="V4141" s="137">
        <v>0</v>
      </c>
      <c r="W4141" s="138">
        <v>0</v>
      </c>
      <c r="X4141" s="137">
        <v>0</v>
      </c>
      <c r="Y4141" s="88">
        <v>0</v>
      </c>
      <c r="Z4141" s="88">
        <v>0</v>
      </c>
      <c r="AA4141" s="88">
        <v>0</v>
      </c>
      <c r="AB4141" s="88">
        <v>0</v>
      </c>
      <c r="AC4141" s="88">
        <v>0</v>
      </c>
      <c r="AD4141" s="88">
        <v>0</v>
      </c>
      <c r="AE4141" s="88">
        <v>0</v>
      </c>
      <c r="AF4141" s="88">
        <v>0</v>
      </c>
      <c r="AG4141" s="88">
        <v>0</v>
      </c>
      <c r="AH4141" s="139">
        <v>0</v>
      </c>
      <c r="AI4141" s="139">
        <v>0</v>
      </c>
      <c r="AU4141" s="88"/>
    </row>
    <row r="4142" spans="3:47" s="11" customFormat="1" outlineLevel="2" x14ac:dyDescent="0.2">
      <c r="C4142" s="119" t="s">
        <v>152</v>
      </c>
      <c r="E4142" s="134"/>
      <c r="F4142" s="159" t="s">
        <v>33</v>
      </c>
      <c r="H4142" s="72" t="s">
        <v>180</v>
      </c>
      <c r="P4142" s="149"/>
      <c r="Q4142" s="135" t="s">
        <v>110</v>
      </c>
      <c r="R4142" s="136"/>
      <c r="S4142" s="88"/>
      <c r="T4142" s="88"/>
      <c r="U4142" s="137">
        <v>0</v>
      </c>
      <c r="V4142" s="137">
        <v>0</v>
      </c>
      <c r="W4142" s="138">
        <v>0</v>
      </c>
      <c r="X4142" s="137">
        <v>0</v>
      </c>
      <c r="Y4142" s="88">
        <v>0</v>
      </c>
      <c r="Z4142" s="88">
        <v>0</v>
      </c>
      <c r="AA4142" s="88">
        <v>0</v>
      </c>
      <c r="AB4142" s="88">
        <v>0</v>
      </c>
      <c r="AC4142" s="88">
        <v>0</v>
      </c>
      <c r="AD4142" s="88">
        <v>0</v>
      </c>
      <c r="AE4142" s="88">
        <v>0</v>
      </c>
      <c r="AF4142" s="88">
        <v>0</v>
      </c>
      <c r="AG4142" s="88">
        <v>0</v>
      </c>
      <c r="AH4142" s="139">
        <v>0</v>
      </c>
      <c r="AI4142" s="139">
        <v>0</v>
      </c>
      <c r="AU4142" s="88"/>
    </row>
    <row r="4143" spans="3:47" s="11" customFormat="1" outlineLevel="2" x14ac:dyDescent="0.2">
      <c r="C4143" s="119" t="s">
        <v>152</v>
      </c>
      <c r="E4143" s="134"/>
      <c r="F4143" s="159" t="s">
        <v>34</v>
      </c>
      <c r="H4143" s="72" t="s">
        <v>180</v>
      </c>
      <c r="P4143" s="149"/>
      <c r="Q4143" s="135" t="s">
        <v>110</v>
      </c>
      <c r="R4143" s="136"/>
      <c r="S4143" s="88"/>
      <c r="T4143" s="88"/>
      <c r="U4143" s="137">
        <v>0</v>
      </c>
      <c r="V4143" s="137">
        <v>0</v>
      </c>
      <c r="W4143" s="138">
        <v>0</v>
      </c>
      <c r="X4143" s="137">
        <v>0</v>
      </c>
      <c r="Y4143" s="88">
        <v>0</v>
      </c>
      <c r="Z4143" s="88">
        <v>0</v>
      </c>
      <c r="AA4143" s="88">
        <v>0</v>
      </c>
      <c r="AB4143" s="88">
        <v>0</v>
      </c>
      <c r="AC4143" s="88">
        <v>0</v>
      </c>
      <c r="AD4143" s="88">
        <v>0</v>
      </c>
      <c r="AE4143" s="88">
        <v>0</v>
      </c>
      <c r="AF4143" s="88">
        <v>0</v>
      </c>
      <c r="AG4143" s="88">
        <v>0</v>
      </c>
      <c r="AH4143" s="139">
        <v>0</v>
      </c>
      <c r="AI4143" s="139">
        <v>0</v>
      </c>
      <c r="AU4143" s="88"/>
    </row>
    <row r="4144" spans="3:47" s="11" customFormat="1" outlineLevel="2" x14ac:dyDescent="0.2">
      <c r="C4144" s="119" t="s">
        <v>152</v>
      </c>
      <c r="E4144" s="134"/>
      <c r="F4144" s="159" t="s">
        <v>217</v>
      </c>
      <c r="H4144" s="72" t="s">
        <v>180</v>
      </c>
      <c r="P4144" s="149"/>
      <c r="Q4144" s="135" t="s">
        <v>110</v>
      </c>
      <c r="R4144" s="136"/>
      <c r="S4144" s="88"/>
      <c r="T4144" s="88"/>
      <c r="U4144" s="137">
        <v>0</v>
      </c>
      <c r="V4144" s="137">
        <v>0</v>
      </c>
      <c r="W4144" s="138">
        <v>0</v>
      </c>
      <c r="X4144" s="137">
        <v>0</v>
      </c>
      <c r="Y4144" s="88">
        <v>0</v>
      </c>
      <c r="Z4144" s="88">
        <v>0</v>
      </c>
      <c r="AA4144" s="88">
        <v>0</v>
      </c>
      <c r="AB4144" s="88">
        <v>0</v>
      </c>
      <c r="AC4144" s="88">
        <v>0</v>
      </c>
      <c r="AD4144" s="88">
        <v>0</v>
      </c>
      <c r="AE4144" s="88">
        <v>0</v>
      </c>
      <c r="AF4144" s="88">
        <v>0</v>
      </c>
      <c r="AG4144" s="88">
        <v>0</v>
      </c>
      <c r="AH4144" s="139">
        <v>0</v>
      </c>
      <c r="AI4144" s="139">
        <v>0</v>
      </c>
      <c r="AU4144" s="88"/>
    </row>
    <row r="4145" spans="3:47" s="11" customFormat="1" outlineLevel="2" x14ac:dyDescent="0.2">
      <c r="C4145" s="119" t="s">
        <v>152</v>
      </c>
      <c r="E4145" s="134"/>
      <c r="F4145" s="159" t="s">
        <v>152</v>
      </c>
      <c r="H4145" s="72" t="s">
        <v>180</v>
      </c>
      <c r="P4145" s="149"/>
      <c r="Q4145" s="135" t="s">
        <v>110</v>
      </c>
      <c r="R4145" s="136"/>
      <c r="S4145" s="88"/>
      <c r="T4145" s="88"/>
      <c r="U4145" s="137">
        <v>0</v>
      </c>
      <c r="V4145" s="137">
        <v>0</v>
      </c>
      <c r="W4145" s="138">
        <v>0</v>
      </c>
      <c r="X4145" s="137">
        <v>0</v>
      </c>
      <c r="Y4145" s="88">
        <v>0</v>
      </c>
      <c r="Z4145" s="88">
        <v>0</v>
      </c>
      <c r="AA4145" s="88">
        <v>0</v>
      </c>
      <c r="AB4145" s="88">
        <v>0</v>
      </c>
      <c r="AC4145" s="88">
        <v>0</v>
      </c>
      <c r="AD4145" s="88">
        <v>0</v>
      </c>
      <c r="AE4145" s="88">
        <v>0</v>
      </c>
      <c r="AF4145" s="88">
        <v>0</v>
      </c>
      <c r="AG4145" s="88">
        <v>0</v>
      </c>
      <c r="AH4145" s="139">
        <v>0</v>
      </c>
      <c r="AI4145" s="139">
        <v>0</v>
      </c>
      <c r="AU4145" s="88"/>
    </row>
    <row r="4146" spans="3:47" s="11" customFormat="1" outlineLevel="2" x14ac:dyDescent="0.2">
      <c r="C4146" s="119" t="s">
        <v>152</v>
      </c>
      <c r="E4146" s="140"/>
      <c r="F4146" s="160" t="s">
        <v>152</v>
      </c>
      <c r="G4146" s="142"/>
      <c r="H4146" s="161" t="s">
        <v>180</v>
      </c>
      <c r="I4146" s="142"/>
      <c r="J4146" s="142"/>
      <c r="K4146" s="142"/>
      <c r="L4146" s="142"/>
      <c r="M4146" s="142"/>
      <c r="N4146" s="142"/>
      <c r="O4146" s="142"/>
      <c r="P4146" s="155"/>
      <c r="Q4146" s="143" t="s">
        <v>110</v>
      </c>
      <c r="R4146" s="144"/>
      <c r="S4146" s="145"/>
      <c r="T4146" s="145"/>
      <c r="U4146" s="146">
        <v>0</v>
      </c>
      <c r="V4146" s="146">
        <v>0</v>
      </c>
      <c r="W4146" s="147">
        <v>0</v>
      </c>
      <c r="X4146" s="146">
        <v>0</v>
      </c>
      <c r="Y4146" s="145">
        <v>0</v>
      </c>
      <c r="Z4146" s="145">
        <v>0</v>
      </c>
      <c r="AA4146" s="145">
        <v>0</v>
      </c>
      <c r="AB4146" s="145">
        <v>0</v>
      </c>
      <c r="AC4146" s="145">
        <v>0</v>
      </c>
      <c r="AD4146" s="145">
        <v>0</v>
      </c>
      <c r="AE4146" s="145">
        <v>0</v>
      </c>
      <c r="AF4146" s="145">
        <v>0</v>
      </c>
      <c r="AG4146" s="145">
        <v>0</v>
      </c>
      <c r="AH4146" s="148">
        <v>0</v>
      </c>
      <c r="AI4146" s="148">
        <v>0</v>
      </c>
      <c r="AU4146" s="88"/>
    </row>
    <row r="4147" spans="3:47" s="11" customFormat="1" outlineLevel="2" x14ac:dyDescent="0.2">
      <c r="C4147" s="119" t="s">
        <v>152</v>
      </c>
      <c r="E4147" s="125"/>
      <c r="F4147" s="157" t="s">
        <v>152</v>
      </c>
      <c r="G4147" s="127"/>
      <c r="H4147" s="158" t="s">
        <v>180</v>
      </c>
      <c r="I4147" s="127"/>
      <c r="J4147" s="127"/>
      <c r="K4147" s="127"/>
      <c r="L4147" s="127"/>
      <c r="M4147" s="127"/>
      <c r="N4147" s="127"/>
      <c r="O4147" s="127"/>
      <c r="P4147" s="152"/>
      <c r="Q4147" s="128" t="s">
        <v>110</v>
      </c>
      <c r="R4147" s="129"/>
      <c r="S4147" s="130"/>
      <c r="T4147" s="130"/>
      <c r="U4147" s="131">
        <v>0</v>
      </c>
      <c r="V4147" s="131">
        <v>0</v>
      </c>
      <c r="W4147" s="132">
        <v>0</v>
      </c>
      <c r="X4147" s="131">
        <v>0</v>
      </c>
      <c r="Y4147" s="130">
        <v>0</v>
      </c>
      <c r="Z4147" s="130">
        <v>0</v>
      </c>
      <c r="AA4147" s="130">
        <v>0</v>
      </c>
      <c r="AB4147" s="130">
        <v>0</v>
      </c>
      <c r="AC4147" s="130">
        <v>0</v>
      </c>
      <c r="AD4147" s="130">
        <v>0</v>
      </c>
      <c r="AE4147" s="130">
        <v>0</v>
      </c>
      <c r="AF4147" s="130">
        <v>0</v>
      </c>
      <c r="AG4147" s="130">
        <v>0</v>
      </c>
      <c r="AH4147" s="133">
        <v>0</v>
      </c>
      <c r="AI4147" s="133">
        <v>0</v>
      </c>
      <c r="AU4147" s="88"/>
    </row>
    <row r="4148" spans="3:47" s="11" customFormat="1" outlineLevel="2" x14ac:dyDescent="0.2">
      <c r="C4148" s="119" t="s">
        <v>152</v>
      </c>
      <c r="E4148" s="134"/>
      <c r="F4148" s="159" t="s">
        <v>152</v>
      </c>
      <c r="H4148" s="72" t="s">
        <v>180</v>
      </c>
      <c r="P4148" s="149"/>
      <c r="Q4148" s="135" t="s">
        <v>110</v>
      </c>
      <c r="R4148" s="136"/>
      <c r="S4148" s="88"/>
      <c r="T4148" s="88"/>
      <c r="U4148" s="137">
        <v>0</v>
      </c>
      <c r="V4148" s="137">
        <v>0</v>
      </c>
      <c r="W4148" s="138">
        <v>0</v>
      </c>
      <c r="X4148" s="137">
        <v>0</v>
      </c>
      <c r="Y4148" s="88">
        <v>0</v>
      </c>
      <c r="Z4148" s="88">
        <v>0</v>
      </c>
      <c r="AA4148" s="88">
        <v>0</v>
      </c>
      <c r="AB4148" s="88">
        <v>0</v>
      </c>
      <c r="AC4148" s="88">
        <v>0</v>
      </c>
      <c r="AD4148" s="88">
        <v>0</v>
      </c>
      <c r="AE4148" s="88">
        <v>0</v>
      </c>
      <c r="AF4148" s="88">
        <v>0</v>
      </c>
      <c r="AG4148" s="88">
        <v>0</v>
      </c>
      <c r="AH4148" s="139">
        <v>0</v>
      </c>
      <c r="AI4148" s="139">
        <v>0</v>
      </c>
      <c r="AU4148" s="88"/>
    </row>
    <row r="4149" spans="3:47" s="11" customFormat="1" outlineLevel="2" x14ac:dyDescent="0.2">
      <c r="C4149" s="119" t="s">
        <v>152</v>
      </c>
      <c r="E4149" s="134"/>
      <c r="F4149" s="159" t="s">
        <v>152</v>
      </c>
      <c r="H4149" s="72" t="s">
        <v>180</v>
      </c>
      <c r="P4149" s="149"/>
      <c r="Q4149" s="135" t="s">
        <v>110</v>
      </c>
      <c r="R4149" s="136"/>
      <c r="S4149" s="88"/>
      <c r="T4149" s="88"/>
      <c r="U4149" s="137">
        <v>0</v>
      </c>
      <c r="V4149" s="137">
        <v>0</v>
      </c>
      <c r="W4149" s="138">
        <v>0</v>
      </c>
      <c r="X4149" s="137">
        <v>0</v>
      </c>
      <c r="Y4149" s="88">
        <v>0</v>
      </c>
      <c r="Z4149" s="88">
        <v>0</v>
      </c>
      <c r="AA4149" s="88">
        <v>0</v>
      </c>
      <c r="AB4149" s="88">
        <v>0</v>
      </c>
      <c r="AC4149" s="88">
        <v>0</v>
      </c>
      <c r="AD4149" s="88">
        <v>0</v>
      </c>
      <c r="AE4149" s="88">
        <v>0</v>
      </c>
      <c r="AF4149" s="88">
        <v>0</v>
      </c>
      <c r="AG4149" s="88">
        <v>0</v>
      </c>
      <c r="AH4149" s="139">
        <v>0</v>
      </c>
      <c r="AI4149" s="139">
        <v>0</v>
      </c>
      <c r="AU4149" s="88"/>
    </row>
    <row r="4150" spans="3:47" s="11" customFormat="1" outlineLevel="2" x14ac:dyDescent="0.2">
      <c r="C4150" s="119" t="s">
        <v>152</v>
      </c>
      <c r="E4150" s="134"/>
      <c r="F4150" s="159" t="s">
        <v>152</v>
      </c>
      <c r="H4150" s="72" t="s">
        <v>180</v>
      </c>
      <c r="P4150" s="149"/>
      <c r="Q4150" s="135" t="s">
        <v>110</v>
      </c>
      <c r="R4150" s="136"/>
      <c r="S4150" s="88"/>
      <c r="T4150" s="88"/>
      <c r="U4150" s="137">
        <v>0</v>
      </c>
      <c r="V4150" s="137">
        <v>0</v>
      </c>
      <c r="W4150" s="138">
        <v>0</v>
      </c>
      <c r="X4150" s="137">
        <v>0</v>
      </c>
      <c r="Y4150" s="88">
        <v>0</v>
      </c>
      <c r="Z4150" s="88">
        <v>0</v>
      </c>
      <c r="AA4150" s="88">
        <v>0</v>
      </c>
      <c r="AB4150" s="88">
        <v>0</v>
      </c>
      <c r="AC4150" s="88">
        <v>0</v>
      </c>
      <c r="AD4150" s="88">
        <v>0</v>
      </c>
      <c r="AE4150" s="88">
        <v>0</v>
      </c>
      <c r="AF4150" s="88">
        <v>0</v>
      </c>
      <c r="AG4150" s="88">
        <v>0</v>
      </c>
      <c r="AH4150" s="139">
        <v>0</v>
      </c>
      <c r="AI4150" s="139">
        <v>0</v>
      </c>
      <c r="AU4150" s="88"/>
    </row>
    <row r="4151" spans="3:47" s="11" customFormat="1" outlineLevel="2" x14ac:dyDescent="0.2">
      <c r="C4151" s="119" t="s">
        <v>152</v>
      </c>
      <c r="E4151" s="134"/>
      <c r="F4151" s="159" t="s">
        <v>152</v>
      </c>
      <c r="H4151" s="72" t="s">
        <v>180</v>
      </c>
      <c r="P4151" s="149"/>
      <c r="Q4151" s="135" t="s">
        <v>110</v>
      </c>
      <c r="R4151" s="136"/>
      <c r="S4151" s="88"/>
      <c r="T4151" s="88"/>
      <c r="U4151" s="137">
        <v>0</v>
      </c>
      <c r="V4151" s="137">
        <v>0</v>
      </c>
      <c r="W4151" s="138">
        <v>0</v>
      </c>
      <c r="X4151" s="137">
        <v>0</v>
      </c>
      <c r="Y4151" s="88">
        <v>0</v>
      </c>
      <c r="Z4151" s="88">
        <v>0</v>
      </c>
      <c r="AA4151" s="88">
        <v>0</v>
      </c>
      <c r="AB4151" s="88">
        <v>0</v>
      </c>
      <c r="AC4151" s="88">
        <v>0</v>
      </c>
      <c r="AD4151" s="88">
        <v>0</v>
      </c>
      <c r="AE4151" s="88">
        <v>0</v>
      </c>
      <c r="AF4151" s="88">
        <v>0</v>
      </c>
      <c r="AG4151" s="88">
        <v>0</v>
      </c>
      <c r="AH4151" s="139">
        <v>0</v>
      </c>
      <c r="AI4151" s="139">
        <v>0</v>
      </c>
      <c r="AU4151" s="88"/>
    </row>
    <row r="4152" spans="3:47" s="11" customFormat="1" outlineLevel="2" x14ac:dyDescent="0.2">
      <c r="C4152" s="119" t="s">
        <v>152</v>
      </c>
      <c r="E4152" s="134"/>
      <c r="F4152" s="159" t="s">
        <v>152</v>
      </c>
      <c r="H4152" s="72" t="s">
        <v>180</v>
      </c>
      <c r="P4152" s="149"/>
      <c r="Q4152" s="135" t="s">
        <v>110</v>
      </c>
      <c r="R4152" s="136"/>
      <c r="S4152" s="88"/>
      <c r="T4152" s="88"/>
      <c r="U4152" s="137">
        <v>0</v>
      </c>
      <c r="V4152" s="137">
        <v>0</v>
      </c>
      <c r="W4152" s="138">
        <v>0</v>
      </c>
      <c r="X4152" s="137">
        <v>0</v>
      </c>
      <c r="Y4152" s="88">
        <v>0</v>
      </c>
      <c r="Z4152" s="88">
        <v>0</v>
      </c>
      <c r="AA4152" s="88">
        <v>0</v>
      </c>
      <c r="AB4152" s="88">
        <v>0</v>
      </c>
      <c r="AC4152" s="88">
        <v>0</v>
      </c>
      <c r="AD4152" s="88">
        <v>0</v>
      </c>
      <c r="AE4152" s="88">
        <v>0</v>
      </c>
      <c r="AF4152" s="88">
        <v>0</v>
      </c>
      <c r="AG4152" s="88">
        <v>0</v>
      </c>
      <c r="AH4152" s="139">
        <v>0</v>
      </c>
      <c r="AI4152" s="139">
        <v>0</v>
      </c>
      <c r="AU4152" s="88"/>
    </row>
    <row r="4153" spans="3:47" s="11" customFormat="1" outlineLevel="2" x14ac:dyDescent="0.2">
      <c r="C4153" s="119" t="s">
        <v>152</v>
      </c>
      <c r="E4153" s="134"/>
      <c r="F4153" s="159" t="s">
        <v>152</v>
      </c>
      <c r="H4153" s="72" t="s">
        <v>180</v>
      </c>
      <c r="P4153" s="149"/>
      <c r="Q4153" s="135" t="s">
        <v>110</v>
      </c>
      <c r="R4153" s="136"/>
      <c r="S4153" s="88"/>
      <c r="T4153" s="88"/>
      <c r="U4153" s="137">
        <v>0</v>
      </c>
      <c r="V4153" s="137">
        <v>0</v>
      </c>
      <c r="W4153" s="138">
        <v>0</v>
      </c>
      <c r="X4153" s="137">
        <v>0</v>
      </c>
      <c r="Y4153" s="88">
        <v>0</v>
      </c>
      <c r="Z4153" s="88">
        <v>0</v>
      </c>
      <c r="AA4153" s="88">
        <v>0</v>
      </c>
      <c r="AB4153" s="88">
        <v>0</v>
      </c>
      <c r="AC4153" s="88">
        <v>0</v>
      </c>
      <c r="AD4153" s="88">
        <v>0</v>
      </c>
      <c r="AE4153" s="88">
        <v>0</v>
      </c>
      <c r="AF4153" s="88">
        <v>0</v>
      </c>
      <c r="AG4153" s="88">
        <v>0</v>
      </c>
      <c r="AH4153" s="139">
        <v>0</v>
      </c>
      <c r="AI4153" s="139">
        <v>0</v>
      </c>
      <c r="AU4153" s="88"/>
    </row>
    <row r="4154" spans="3:47" s="11" customFormat="1" outlineLevel="2" x14ac:dyDescent="0.2">
      <c r="C4154" s="119" t="s">
        <v>152</v>
      </c>
      <c r="E4154" s="134"/>
      <c r="F4154" s="159" t="s">
        <v>152</v>
      </c>
      <c r="H4154" s="72" t="s">
        <v>180</v>
      </c>
      <c r="P4154" s="149"/>
      <c r="Q4154" s="135" t="s">
        <v>110</v>
      </c>
      <c r="R4154" s="136"/>
      <c r="S4154" s="88"/>
      <c r="T4154" s="88"/>
      <c r="U4154" s="137">
        <v>0</v>
      </c>
      <c r="V4154" s="137">
        <v>0</v>
      </c>
      <c r="W4154" s="138">
        <v>0</v>
      </c>
      <c r="X4154" s="137">
        <v>0</v>
      </c>
      <c r="Y4154" s="88">
        <v>0</v>
      </c>
      <c r="Z4154" s="88">
        <v>0</v>
      </c>
      <c r="AA4154" s="88">
        <v>0</v>
      </c>
      <c r="AB4154" s="88">
        <v>0</v>
      </c>
      <c r="AC4154" s="88">
        <v>0</v>
      </c>
      <c r="AD4154" s="88">
        <v>0</v>
      </c>
      <c r="AE4154" s="88">
        <v>0</v>
      </c>
      <c r="AF4154" s="88">
        <v>0</v>
      </c>
      <c r="AG4154" s="88">
        <v>0</v>
      </c>
      <c r="AH4154" s="139">
        <v>0</v>
      </c>
      <c r="AI4154" s="139">
        <v>0</v>
      </c>
      <c r="AU4154" s="88"/>
    </row>
    <row r="4155" spans="3:47" s="11" customFormat="1" outlineLevel="2" x14ac:dyDescent="0.2">
      <c r="C4155" s="119" t="s">
        <v>152</v>
      </c>
      <c r="E4155" s="134"/>
      <c r="F4155" s="159" t="s">
        <v>152</v>
      </c>
      <c r="H4155" s="72" t="s">
        <v>180</v>
      </c>
      <c r="P4155" s="149"/>
      <c r="Q4155" s="135" t="s">
        <v>110</v>
      </c>
      <c r="R4155" s="136"/>
      <c r="S4155" s="88"/>
      <c r="T4155" s="88"/>
      <c r="U4155" s="137">
        <v>0</v>
      </c>
      <c r="V4155" s="137">
        <v>0</v>
      </c>
      <c r="W4155" s="138">
        <v>0</v>
      </c>
      <c r="X4155" s="137">
        <v>0</v>
      </c>
      <c r="Y4155" s="88">
        <v>0</v>
      </c>
      <c r="Z4155" s="88">
        <v>0</v>
      </c>
      <c r="AA4155" s="88">
        <v>0</v>
      </c>
      <c r="AB4155" s="88">
        <v>0</v>
      </c>
      <c r="AC4155" s="88">
        <v>0</v>
      </c>
      <c r="AD4155" s="88">
        <v>0</v>
      </c>
      <c r="AE4155" s="88">
        <v>0</v>
      </c>
      <c r="AF4155" s="88">
        <v>0</v>
      </c>
      <c r="AG4155" s="88">
        <v>0</v>
      </c>
      <c r="AH4155" s="139">
        <v>0</v>
      </c>
      <c r="AI4155" s="139">
        <v>0</v>
      </c>
      <c r="AU4155" s="88"/>
    </row>
    <row r="4156" spans="3:47" s="11" customFormat="1" outlineLevel="2" x14ac:dyDescent="0.2">
      <c r="C4156" s="119" t="s">
        <v>152</v>
      </c>
      <c r="E4156" s="140"/>
      <c r="F4156" s="160" t="s">
        <v>152</v>
      </c>
      <c r="G4156" s="142"/>
      <c r="H4156" s="161" t="s">
        <v>180</v>
      </c>
      <c r="I4156" s="142"/>
      <c r="J4156" s="142"/>
      <c r="K4156" s="142"/>
      <c r="L4156" s="142"/>
      <c r="M4156" s="142"/>
      <c r="N4156" s="142"/>
      <c r="O4156" s="142"/>
      <c r="P4156" s="155"/>
      <c r="Q4156" s="143" t="s">
        <v>110</v>
      </c>
      <c r="R4156" s="144"/>
      <c r="S4156" s="145"/>
      <c r="T4156" s="145"/>
      <c r="U4156" s="146">
        <v>0</v>
      </c>
      <c r="V4156" s="146">
        <v>0</v>
      </c>
      <c r="W4156" s="147">
        <v>0</v>
      </c>
      <c r="X4156" s="146">
        <v>0</v>
      </c>
      <c r="Y4156" s="145">
        <v>0</v>
      </c>
      <c r="Z4156" s="145">
        <v>0</v>
      </c>
      <c r="AA4156" s="145">
        <v>0</v>
      </c>
      <c r="AB4156" s="145">
        <v>0</v>
      </c>
      <c r="AC4156" s="145">
        <v>0</v>
      </c>
      <c r="AD4156" s="145">
        <v>0</v>
      </c>
      <c r="AE4156" s="145">
        <v>0</v>
      </c>
      <c r="AF4156" s="145">
        <v>0</v>
      </c>
      <c r="AG4156" s="145">
        <v>0</v>
      </c>
      <c r="AH4156" s="148">
        <v>0</v>
      </c>
      <c r="AI4156" s="148">
        <v>0</v>
      </c>
      <c r="AU4156" s="88"/>
    </row>
    <row r="4157" spans="3:47" s="11" customFormat="1" outlineLevel="2" x14ac:dyDescent="0.2">
      <c r="C4157" s="119" t="s">
        <v>152</v>
      </c>
      <c r="F4157" s="159"/>
      <c r="P4157" s="149" t="s">
        <v>181</v>
      </c>
      <c r="Q4157" s="16" t="s">
        <v>110</v>
      </c>
      <c r="R4157" s="150"/>
      <c r="S4157" s="150"/>
      <c r="T4157" s="150"/>
      <c r="U4157" s="150">
        <v>0</v>
      </c>
      <c r="V4157" s="150">
        <v>0</v>
      </c>
      <c r="W4157" s="150">
        <v>0</v>
      </c>
      <c r="X4157" s="150">
        <v>0</v>
      </c>
      <c r="Y4157" s="150">
        <v>0</v>
      </c>
      <c r="Z4157" s="150">
        <v>0</v>
      </c>
      <c r="AA4157" s="150">
        <v>0</v>
      </c>
      <c r="AB4157" s="150">
        <v>0</v>
      </c>
      <c r="AC4157" s="150">
        <v>0</v>
      </c>
      <c r="AD4157" s="150">
        <v>0</v>
      </c>
      <c r="AE4157" s="150">
        <v>0</v>
      </c>
      <c r="AF4157" s="150">
        <v>0</v>
      </c>
      <c r="AG4157" s="150">
        <v>0</v>
      </c>
      <c r="AH4157" s="150">
        <v>0</v>
      </c>
      <c r="AI4157" s="150">
        <v>0</v>
      </c>
      <c r="AU4157" s="88"/>
    </row>
    <row r="4158" spans="3:47" s="11" customFormat="1" outlineLevel="2" x14ac:dyDescent="0.2">
      <c r="C4158" s="119" t="s">
        <v>152</v>
      </c>
      <c r="P4158" s="149" t="s">
        <v>182</v>
      </c>
      <c r="Q4158" s="16" t="s">
        <v>110</v>
      </c>
      <c r="R4158" s="150"/>
      <c r="S4158" s="150"/>
      <c r="T4158" s="150"/>
      <c r="U4158" s="150">
        <v>0</v>
      </c>
      <c r="V4158" s="150">
        <v>0</v>
      </c>
      <c r="W4158" s="150">
        <v>0</v>
      </c>
      <c r="X4158" s="150">
        <v>0</v>
      </c>
      <c r="Y4158" s="150">
        <v>0</v>
      </c>
      <c r="Z4158" s="150">
        <v>0</v>
      </c>
      <c r="AA4158" s="150">
        <v>0</v>
      </c>
      <c r="AB4158" s="150">
        <v>0</v>
      </c>
      <c r="AC4158" s="150">
        <v>0</v>
      </c>
      <c r="AD4158" s="150">
        <v>0</v>
      </c>
      <c r="AE4158" s="150">
        <v>0</v>
      </c>
      <c r="AF4158" s="150">
        <v>0</v>
      </c>
      <c r="AG4158" s="150">
        <v>0</v>
      </c>
      <c r="AH4158" s="150">
        <v>0</v>
      </c>
      <c r="AI4158" s="150">
        <v>0</v>
      </c>
      <c r="AU4158" s="88"/>
    </row>
    <row r="4159" spans="3:47" s="11" customFormat="1" outlineLevel="2" x14ac:dyDescent="0.2">
      <c r="C4159" s="119" t="s">
        <v>152</v>
      </c>
      <c r="F4159" s="124"/>
      <c r="P4159" s="149" t="s">
        <v>183</v>
      </c>
      <c r="Q4159" s="16" t="s">
        <v>110</v>
      </c>
      <c r="R4159" s="150"/>
      <c r="S4159" s="150"/>
      <c r="T4159" s="150"/>
      <c r="U4159" s="150">
        <v>0</v>
      </c>
      <c r="V4159" s="150">
        <v>0</v>
      </c>
      <c r="W4159" s="150">
        <v>0</v>
      </c>
      <c r="X4159" s="150">
        <v>0</v>
      </c>
      <c r="Y4159" s="150">
        <v>0</v>
      </c>
      <c r="Z4159" s="150">
        <v>0</v>
      </c>
      <c r="AA4159" s="150">
        <v>0</v>
      </c>
      <c r="AB4159" s="150">
        <v>0</v>
      </c>
      <c r="AC4159" s="150">
        <v>0</v>
      </c>
      <c r="AD4159" s="150">
        <v>0</v>
      </c>
      <c r="AE4159" s="150">
        <v>0</v>
      </c>
      <c r="AF4159" s="150">
        <v>0</v>
      </c>
      <c r="AG4159" s="150">
        <v>0</v>
      </c>
      <c r="AH4159" s="150">
        <v>0</v>
      </c>
      <c r="AI4159" s="150">
        <v>0</v>
      </c>
      <c r="AU4159" s="88"/>
    </row>
    <row r="4160" spans="3:47" s="11" customFormat="1" outlineLevel="2" x14ac:dyDescent="0.2">
      <c r="C4160" s="119" t="s">
        <v>152</v>
      </c>
      <c r="F4160" s="124"/>
      <c r="P4160" s="149"/>
      <c r="Q4160" s="16"/>
      <c r="R4160" s="88"/>
      <c r="S4160" s="88"/>
      <c r="T4160" s="88"/>
      <c r="U4160" s="88"/>
      <c r="V4160" s="88"/>
      <c r="W4160" s="88"/>
      <c r="X4160" s="88"/>
      <c r="Y4160" s="88"/>
      <c r="Z4160" s="88"/>
      <c r="AA4160" s="88"/>
      <c r="AB4160" s="88"/>
      <c r="AC4160" s="88"/>
      <c r="AD4160" s="88"/>
      <c r="AE4160" s="88"/>
      <c r="AF4160" s="88"/>
      <c r="AG4160" s="88"/>
      <c r="AH4160" s="88"/>
      <c r="AI4160" s="88"/>
      <c r="AU4160" s="88"/>
    </row>
    <row r="4161" spans="3:47" outlineLevel="1" x14ac:dyDescent="0.2">
      <c r="C4161" s="119" t="s">
        <v>152</v>
      </c>
      <c r="D4161" s="11"/>
      <c r="E4161" s="162" t="s">
        <v>184</v>
      </c>
      <c r="F4161" s="121"/>
      <c r="G4161" s="121"/>
      <c r="H4161" s="121"/>
      <c r="I4161" s="121"/>
      <c r="J4161" s="121"/>
      <c r="K4161" s="121"/>
      <c r="L4161" s="121"/>
      <c r="M4161" s="121"/>
      <c r="N4161" s="121"/>
      <c r="O4161" s="121"/>
      <c r="P4161" s="121"/>
      <c r="Q4161" s="122"/>
      <c r="R4161" s="123"/>
      <c r="S4161" s="123"/>
      <c r="T4161" s="123"/>
      <c r="U4161" s="123"/>
      <c r="V4161" s="123"/>
      <c r="W4161" s="123"/>
      <c r="X4161" s="123"/>
      <c r="Y4161" s="123"/>
      <c r="Z4161" s="123"/>
      <c r="AA4161" s="123"/>
      <c r="AB4161" s="123"/>
      <c r="AC4161" s="123"/>
      <c r="AD4161" s="123"/>
      <c r="AE4161" s="123"/>
      <c r="AF4161" s="123"/>
      <c r="AG4161" s="123"/>
      <c r="AH4161" s="123"/>
      <c r="AI4161" s="123"/>
      <c r="AT4161" s="11"/>
      <c r="AU4161" s="88"/>
    </row>
    <row r="4162" spans="3:47" outlineLevel="2" x14ac:dyDescent="0.2">
      <c r="C4162" s="119" t="s">
        <v>152</v>
      </c>
      <c r="D4162" s="11"/>
      <c r="E4162" s="11"/>
      <c r="F4162" s="11"/>
      <c r="G4162" s="16"/>
      <c r="H4162" s="163" t="s">
        <v>6</v>
      </c>
      <c r="I4162" s="163" t="s">
        <v>5</v>
      </c>
      <c r="J4162" s="163" t="s">
        <v>129</v>
      </c>
      <c r="K4162" s="163" t="s">
        <v>128</v>
      </c>
      <c r="L4162" s="11"/>
      <c r="M4162" s="11"/>
      <c r="N4162" s="11"/>
      <c r="O4162" s="11"/>
      <c r="P4162" s="149"/>
      <c r="Q4162" s="164"/>
      <c r="V4162" s="165"/>
      <c r="W4162" s="150"/>
      <c r="X4162" s="150"/>
      <c r="Y4162" s="150"/>
      <c r="Z4162" s="150"/>
      <c r="AA4162" s="150"/>
      <c r="AB4162" s="150"/>
      <c r="AC4162" s="150"/>
      <c r="AD4162" s="150"/>
      <c r="AE4162" s="150"/>
      <c r="AF4162" s="150"/>
      <c r="AG4162" s="150"/>
      <c r="AH4162" s="150"/>
      <c r="AI4162" s="150"/>
      <c r="AT4162" s="11"/>
      <c r="AU4162" s="88"/>
    </row>
    <row r="4163" spans="3:47" outlineLevel="2" x14ac:dyDescent="0.2">
      <c r="C4163" s="119" t="s">
        <v>152</v>
      </c>
      <c r="D4163" s="167" t="s">
        <v>152</v>
      </c>
      <c r="E4163" s="11"/>
      <c r="F4163" s="125" t="s">
        <v>209</v>
      </c>
      <c r="G4163" s="168" t="s">
        <v>130</v>
      </c>
      <c r="H4163" s="169">
        <v>0</v>
      </c>
      <c r="I4163" s="170">
        <v>1</v>
      </c>
      <c r="J4163" s="170">
        <v>1</v>
      </c>
      <c r="K4163" s="171">
        <v>0</v>
      </c>
      <c r="L4163" s="11"/>
      <c r="M4163" s="11"/>
      <c r="N4163" s="11"/>
      <c r="O4163" s="11"/>
      <c r="P4163" s="149"/>
      <c r="Q4163" s="164"/>
      <c r="V4163" s="165"/>
      <c r="W4163" s="11"/>
      <c r="X4163" s="11"/>
      <c r="Y4163" s="150"/>
      <c r="Z4163" s="150"/>
      <c r="AA4163" s="150"/>
      <c r="AB4163" s="150"/>
      <c r="AC4163" s="150"/>
      <c r="AD4163" s="150"/>
      <c r="AE4163" s="150"/>
      <c r="AF4163" s="150"/>
      <c r="AG4163" s="11"/>
      <c r="AH4163" s="11"/>
      <c r="AI4163" s="11"/>
      <c r="AT4163" s="11"/>
      <c r="AU4163" s="88"/>
    </row>
    <row r="4164" spans="3:47" outlineLevel="2" x14ac:dyDescent="0.2">
      <c r="C4164" s="119" t="s">
        <v>152</v>
      </c>
      <c r="D4164" s="167" t="s">
        <v>152</v>
      </c>
      <c r="E4164" s="11"/>
      <c r="F4164" s="134" t="s">
        <v>31</v>
      </c>
      <c r="G4164" s="16" t="s">
        <v>130</v>
      </c>
      <c r="H4164" s="172">
        <v>0</v>
      </c>
      <c r="I4164" s="173">
        <v>1</v>
      </c>
      <c r="J4164" s="173">
        <v>1</v>
      </c>
      <c r="K4164" s="174">
        <v>0</v>
      </c>
      <c r="L4164" s="11"/>
      <c r="M4164" s="11"/>
      <c r="N4164" s="11"/>
      <c r="O4164" s="11"/>
      <c r="P4164" s="149"/>
      <c r="Q4164" s="164"/>
      <c r="V4164" s="165"/>
      <c r="W4164" s="11"/>
      <c r="X4164" s="11"/>
      <c r="Y4164" s="150"/>
      <c r="Z4164" s="150"/>
      <c r="AA4164" s="150"/>
      <c r="AB4164" s="150"/>
      <c r="AC4164" s="150"/>
      <c r="AD4164" s="150"/>
      <c r="AE4164" s="150"/>
      <c r="AF4164" s="150"/>
      <c r="AG4164" s="11"/>
      <c r="AH4164" s="11"/>
      <c r="AI4164" s="11"/>
      <c r="AT4164" s="11"/>
      <c r="AU4164" s="88"/>
    </row>
    <row r="4165" spans="3:47" outlineLevel="2" x14ac:dyDescent="0.2">
      <c r="C4165" s="119" t="s">
        <v>152</v>
      </c>
      <c r="D4165" s="167" t="s">
        <v>152</v>
      </c>
      <c r="E4165" s="11"/>
      <c r="F4165" s="134" t="s">
        <v>28</v>
      </c>
      <c r="G4165" s="16" t="s">
        <v>130</v>
      </c>
      <c r="H4165" s="172">
        <v>0</v>
      </c>
      <c r="I4165" s="173">
        <v>1</v>
      </c>
      <c r="J4165" s="173">
        <v>1</v>
      </c>
      <c r="K4165" s="174">
        <v>0</v>
      </c>
      <c r="L4165" s="11"/>
      <c r="M4165" s="11"/>
      <c r="N4165" s="11"/>
      <c r="O4165" s="11"/>
      <c r="P4165" s="149"/>
      <c r="Q4165" s="164"/>
      <c r="V4165" s="165"/>
      <c r="W4165" s="150"/>
      <c r="X4165" s="150"/>
      <c r="Y4165" s="150"/>
      <c r="Z4165" s="150"/>
      <c r="AA4165" s="150"/>
      <c r="AB4165" s="150"/>
      <c r="AC4165" s="150"/>
      <c r="AD4165" s="150"/>
      <c r="AE4165" s="150"/>
      <c r="AF4165" s="150"/>
      <c r="AG4165" s="11"/>
      <c r="AH4165" s="11"/>
      <c r="AI4165" s="11"/>
      <c r="AT4165" s="11"/>
      <c r="AU4165" s="88"/>
    </row>
    <row r="4166" spans="3:47" outlineLevel="2" x14ac:dyDescent="0.2">
      <c r="C4166" s="119" t="s">
        <v>152</v>
      </c>
      <c r="D4166" s="167" t="s">
        <v>152</v>
      </c>
      <c r="E4166" s="11"/>
      <c r="F4166" s="134" t="s">
        <v>210</v>
      </c>
      <c r="G4166" s="16" t="s">
        <v>130</v>
      </c>
      <c r="H4166" s="172">
        <v>0</v>
      </c>
      <c r="I4166" s="173">
        <v>1</v>
      </c>
      <c r="J4166" s="173">
        <v>0.5</v>
      </c>
      <c r="K4166" s="174">
        <v>0.5</v>
      </c>
      <c r="L4166" s="11"/>
      <c r="M4166" s="11"/>
      <c r="N4166" s="11"/>
      <c r="O4166" s="11"/>
      <c r="P4166" s="149"/>
      <c r="Q4166" s="164"/>
      <c r="V4166" s="165"/>
      <c r="W4166" s="150"/>
      <c r="X4166" s="150"/>
      <c r="Y4166" s="150"/>
      <c r="Z4166" s="150"/>
      <c r="AA4166" s="150"/>
      <c r="AB4166" s="150"/>
      <c r="AC4166" s="150"/>
      <c r="AD4166" s="150"/>
      <c r="AE4166" s="150"/>
      <c r="AF4166" s="150"/>
      <c r="AG4166" s="11"/>
      <c r="AH4166" s="11"/>
      <c r="AI4166" s="11"/>
      <c r="AT4166" s="11"/>
      <c r="AU4166" s="88"/>
    </row>
    <row r="4167" spans="3:47" outlineLevel="2" x14ac:dyDescent="0.2">
      <c r="C4167" s="119" t="s">
        <v>152</v>
      </c>
      <c r="D4167" s="167" t="s">
        <v>152</v>
      </c>
      <c r="E4167" s="11"/>
      <c r="F4167" s="134" t="s">
        <v>211</v>
      </c>
      <c r="G4167" s="16" t="s">
        <v>130</v>
      </c>
      <c r="H4167" s="172">
        <v>0</v>
      </c>
      <c r="I4167" s="173">
        <v>1</v>
      </c>
      <c r="J4167" s="173">
        <v>0.5</v>
      </c>
      <c r="K4167" s="174">
        <v>0.5</v>
      </c>
      <c r="L4167" s="11"/>
      <c r="M4167" s="11"/>
      <c r="N4167" s="11"/>
      <c r="O4167" s="11"/>
      <c r="P4167" s="149"/>
      <c r="Q4167" s="164"/>
      <c r="V4167" s="165"/>
      <c r="W4167" s="150"/>
      <c r="X4167" s="150"/>
      <c r="Y4167" s="150"/>
      <c r="Z4167" s="150"/>
      <c r="AA4167" s="150"/>
      <c r="AB4167" s="150"/>
      <c r="AC4167" s="150"/>
      <c r="AD4167" s="150"/>
      <c r="AE4167" s="150"/>
      <c r="AF4167" s="150"/>
      <c r="AG4167" s="11"/>
      <c r="AH4167" s="11"/>
      <c r="AI4167" s="11"/>
      <c r="AT4167" s="11"/>
      <c r="AU4167" s="88"/>
    </row>
    <row r="4168" spans="3:47" outlineLevel="2" x14ac:dyDescent="0.2">
      <c r="C4168" s="119" t="s">
        <v>152</v>
      </c>
      <c r="D4168" s="167" t="s">
        <v>152</v>
      </c>
      <c r="E4168" s="11"/>
      <c r="F4168" s="134" t="s">
        <v>212</v>
      </c>
      <c r="G4168" s="16" t="s">
        <v>130</v>
      </c>
      <c r="H4168" s="172">
        <v>0</v>
      </c>
      <c r="I4168" s="173">
        <v>1</v>
      </c>
      <c r="J4168" s="173">
        <v>1</v>
      </c>
      <c r="K4168" s="174">
        <v>0</v>
      </c>
      <c r="L4168" s="11"/>
      <c r="M4168" s="11"/>
      <c r="N4168" s="11"/>
      <c r="O4168" s="11"/>
      <c r="P4168" s="149"/>
      <c r="Q4168" s="164"/>
      <c r="V4168" s="165"/>
      <c r="W4168" s="150"/>
      <c r="X4168" s="150"/>
      <c r="Y4168" s="150"/>
      <c r="Z4168" s="150"/>
      <c r="AA4168" s="150"/>
      <c r="AB4168" s="150"/>
      <c r="AC4168" s="150"/>
      <c r="AD4168" s="150"/>
      <c r="AE4168" s="150"/>
      <c r="AF4168" s="150"/>
      <c r="AG4168" s="11"/>
      <c r="AH4168" s="11"/>
      <c r="AI4168" s="11"/>
      <c r="AT4168" s="11"/>
      <c r="AU4168" s="88"/>
    </row>
    <row r="4169" spans="3:47" outlineLevel="2" x14ac:dyDescent="0.2">
      <c r="C4169" s="119" t="s">
        <v>152</v>
      </c>
      <c r="D4169" s="167" t="s">
        <v>152</v>
      </c>
      <c r="E4169" s="11"/>
      <c r="F4169" s="134" t="s">
        <v>213</v>
      </c>
      <c r="G4169" s="16" t="s">
        <v>130</v>
      </c>
      <c r="H4169" s="172">
        <v>0</v>
      </c>
      <c r="I4169" s="173">
        <v>1</v>
      </c>
      <c r="J4169" s="173">
        <v>1</v>
      </c>
      <c r="K4169" s="174">
        <v>0</v>
      </c>
      <c r="L4169" s="11"/>
      <c r="M4169" s="11"/>
      <c r="N4169" s="11"/>
      <c r="O4169" s="11"/>
      <c r="P4169" s="149"/>
      <c r="Q4169" s="164"/>
      <c r="V4169" s="165"/>
      <c r="W4169" s="150"/>
      <c r="X4169" s="150"/>
      <c r="Y4169" s="150"/>
      <c r="Z4169" s="150"/>
      <c r="AA4169" s="150"/>
      <c r="AB4169" s="150"/>
      <c r="AC4169" s="150"/>
      <c r="AD4169" s="150"/>
      <c r="AE4169" s="150"/>
      <c r="AF4169" s="150"/>
      <c r="AG4169" s="11"/>
      <c r="AH4169" s="11"/>
      <c r="AI4169" s="11"/>
      <c r="AT4169" s="11"/>
      <c r="AU4169" s="88"/>
    </row>
    <row r="4170" spans="3:47" outlineLevel="2" x14ac:dyDescent="0.2">
      <c r="C4170" s="119" t="s">
        <v>152</v>
      </c>
      <c r="D4170" s="167" t="s">
        <v>152</v>
      </c>
      <c r="E4170" s="11"/>
      <c r="F4170" s="134" t="s">
        <v>214</v>
      </c>
      <c r="G4170" s="16" t="s">
        <v>130</v>
      </c>
      <c r="H4170" s="172">
        <v>0</v>
      </c>
      <c r="I4170" s="173">
        <v>1</v>
      </c>
      <c r="J4170" s="173">
        <v>1</v>
      </c>
      <c r="K4170" s="174">
        <v>0</v>
      </c>
      <c r="L4170" s="11"/>
      <c r="M4170" s="11"/>
      <c r="N4170" s="11"/>
      <c r="O4170" s="11"/>
      <c r="P4170" s="149"/>
      <c r="Q4170" s="164"/>
      <c r="V4170" s="165"/>
      <c r="W4170" s="150"/>
      <c r="X4170" s="150"/>
      <c r="Y4170" s="150"/>
      <c r="Z4170" s="150"/>
      <c r="AA4170" s="150"/>
      <c r="AB4170" s="150"/>
      <c r="AC4170" s="150"/>
      <c r="AD4170" s="150"/>
      <c r="AE4170" s="150"/>
      <c r="AF4170" s="150"/>
      <c r="AG4170" s="11"/>
      <c r="AH4170" s="11"/>
      <c r="AI4170" s="11"/>
      <c r="AT4170" s="11"/>
      <c r="AU4170" s="88"/>
    </row>
    <row r="4171" spans="3:47" outlineLevel="2" x14ac:dyDescent="0.2">
      <c r="C4171" s="119" t="s">
        <v>152</v>
      </c>
      <c r="D4171" s="167" t="s">
        <v>152</v>
      </c>
      <c r="E4171" s="11"/>
      <c r="F4171" s="134" t="s">
        <v>215</v>
      </c>
      <c r="G4171" s="16" t="s">
        <v>130</v>
      </c>
      <c r="H4171" s="172">
        <v>0</v>
      </c>
      <c r="I4171" s="173">
        <v>1</v>
      </c>
      <c r="J4171" s="173">
        <v>1</v>
      </c>
      <c r="K4171" s="174">
        <v>0</v>
      </c>
      <c r="L4171" s="11"/>
      <c r="M4171" s="11"/>
      <c r="N4171" s="11"/>
      <c r="O4171" s="11"/>
      <c r="P4171" s="149"/>
      <c r="Q4171" s="164"/>
      <c r="V4171" s="165"/>
      <c r="W4171" s="150"/>
      <c r="X4171" s="150"/>
      <c r="Y4171" s="150"/>
      <c r="Z4171" s="150"/>
      <c r="AA4171" s="150"/>
      <c r="AB4171" s="150"/>
      <c r="AC4171" s="150"/>
      <c r="AD4171" s="150"/>
      <c r="AE4171" s="150"/>
      <c r="AF4171" s="150"/>
      <c r="AG4171" s="11"/>
      <c r="AH4171" s="11"/>
      <c r="AI4171" s="11"/>
      <c r="AT4171" s="11"/>
      <c r="AU4171" s="88"/>
    </row>
    <row r="4172" spans="3:47" outlineLevel="2" x14ac:dyDescent="0.2">
      <c r="C4172" s="119" t="s">
        <v>152</v>
      </c>
      <c r="D4172" s="167" t="s">
        <v>152</v>
      </c>
      <c r="E4172" s="11"/>
      <c r="F4172" s="175" t="s">
        <v>216</v>
      </c>
      <c r="G4172" s="16" t="s">
        <v>130</v>
      </c>
      <c r="H4172" s="172">
        <v>0</v>
      </c>
      <c r="I4172" s="173">
        <v>1</v>
      </c>
      <c r="J4172" s="173">
        <v>1</v>
      </c>
      <c r="K4172" s="174">
        <v>0</v>
      </c>
      <c r="L4172" s="11"/>
      <c r="M4172" s="11"/>
      <c r="N4172" s="11"/>
      <c r="O4172" s="11"/>
      <c r="P4172" s="149"/>
      <c r="Q4172" s="164"/>
      <c r="V4172" s="165"/>
      <c r="W4172" s="150"/>
      <c r="X4172" s="150"/>
      <c r="Y4172" s="150"/>
      <c r="Z4172" s="150"/>
      <c r="AA4172" s="150"/>
      <c r="AB4172" s="150"/>
      <c r="AC4172" s="150"/>
      <c r="AD4172" s="150"/>
      <c r="AE4172" s="150"/>
      <c r="AF4172" s="150"/>
      <c r="AG4172" s="11"/>
      <c r="AH4172" s="11"/>
      <c r="AI4172" s="11"/>
      <c r="AT4172" s="11"/>
      <c r="AU4172" s="88"/>
    </row>
    <row r="4173" spans="3:47" outlineLevel="2" x14ac:dyDescent="0.2">
      <c r="C4173" s="119" t="s">
        <v>152</v>
      </c>
      <c r="D4173" s="167" t="s">
        <v>152</v>
      </c>
      <c r="E4173" s="11"/>
      <c r="F4173" s="175" t="s">
        <v>33</v>
      </c>
      <c r="G4173" s="16" t="s">
        <v>130</v>
      </c>
      <c r="H4173" s="172">
        <v>0</v>
      </c>
      <c r="I4173" s="173">
        <v>1</v>
      </c>
      <c r="J4173" s="173">
        <v>1</v>
      </c>
      <c r="K4173" s="174">
        <v>0</v>
      </c>
      <c r="L4173" s="11"/>
      <c r="M4173" s="11"/>
      <c r="N4173" s="11"/>
      <c r="O4173" s="11"/>
      <c r="P4173" s="149"/>
      <c r="Q4173" s="164"/>
      <c r="V4173" s="165"/>
      <c r="W4173" s="150"/>
      <c r="X4173" s="150"/>
      <c r="Y4173" s="150"/>
      <c r="Z4173" s="150"/>
      <c r="AA4173" s="150"/>
      <c r="AB4173" s="150"/>
      <c r="AC4173" s="150"/>
      <c r="AD4173" s="150"/>
      <c r="AE4173" s="150"/>
      <c r="AF4173" s="150"/>
      <c r="AG4173" s="11"/>
      <c r="AH4173" s="11"/>
      <c r="AI4173" s="11"/>
      <c r="AT4173" s="11"/>
      <c r="AU4173" s="88"/>
    </row>
    <row r="4174" spans="3:47" outlineLevel="2" x14ac:dyDescent="0.2">
      <c r="C4174" s="119" t="s">
        <v>152</v>
      </c>
      <c r="D4174" s="167" t="s">
        <v>152</v>
      </c>
      <c r="E4174" s="11"/>
      <c r="F4174" s="175" t="s">
        <v>34</v>
      </c>
      <c r="G4174" s="16" t="s">
        <v>130</v>
      </c>
      <c r="H4174" s="172">
        <v>0</v>
      </c>
      <c r="I4174" s="173">
        <v>1</v>
      </c>
      <c r="J4174" s="173">
        <v>1</v>
      </c>
      <c r="K4174" s="174">
        <v>0</v>
      </c>
      <c r="L4174" s="11"/>
      <c r="M4174" s="11"/>
      <c r="N4174" s="11"/>
      <c r="O4174" s="11"/>
      <c r="P4174" s="149"/>
      <c r="Q4174" s="164"/>
      <c r="V4174" s="165"/>
      <c r="W4174" s="150"/>
      <c r="X4174" s="150"/>
      <c r="Y4174" s="150"/>
      <c r="Z4174" s="150"/>
      <c r="AA4174" s="150"/>
      <c r="AB4174" s="150"/>
      <c r="AC4174" s="150"/>
      <c r="AD4174" s="150"/>
      <c r="AE4174" s="150"/>
      <c r="AF4174" s="150"/>
      <c r="AG4174" s="11"/>
      <c r="AH4174" s="11"/>
      <c r="AI4174" s="11"/>
      <c r="AT4174" s="11"/>
      <c r="AU4174" s="88"/>
    </row>
    <row r="4175" spans="3:47" outlineLevel="2" x14ac:dyDescent="0.2">
      <c r="C4175" s="119" t="s">
        <v>152</v>
      </c>
      <c r="D4175" s="167" t="s">
        <v>152</v>
      </c>
      <c r="E4175" s="11"/>
      <c r="F4175" s="175" t="s">
        <v>217</v>
      </c>
      <c r="G4175" s="16" t="s">
        <v>130</v>
      </c>
      <c r="H4175" s="172">
        <v>0</v>
      </c>
      <c r="I4175" s="173">
        <v>1</v>
      </c>
      <c r="J4175" s="173">
        <v>1</v>
      </c>
      <c r="K4175" s="174">
        <v>0</v>
      </c>
      <c r="L4175" s="11"/>
      <c r="M4175" s="11"/>
      <c r="N4175" s="11"/>
      <c r="O4175" s="11"/>
      <c r="P4175" s="149"/>
      <c r="Q4175" s="164"/>
      <c r="V4175" s="165"/>
      <c r="W4175" s="150"/>
      <c r="X4175" s="150"/>
      <c r="Y4175" s="150"/>
      <c r="Z4175" s="150"/>
      <c r="AA4175" s="150"/>
      <c r="AB4175" s="150"/>
      <c r="AC4175" s="150"/>
      <c r="AD4175" s="150"/>
      <c r="AE4175" s="150"/>
      <c r="AF4175" s="150"/>
      <c r="AG4175" s="11"/>
      <c r="AH4175" s="11"/>
      <c r="AI4175" s="11"/>
      <c r="AT4175" s="11"/>
      <c r="AU4175" s="88"/>
    </row>
    <row r="4176" spans="3:47" outlineLevel="2" x14ac:dyDescent="0.2">
      <c r="C4176" s="119" t="s">
        <v>152</v>
      </c>
      <c r="D4176" s="167" t="s">
        <v>152</v>
      </c>
      <c r="E4176" s="11"/>
      <c r="F4176" s="175" t="s">
        <v>152</v>
      </c>
      <c r="G4176" s="16" t="s">
        <v>130</v>
      </c>
      <c r="H4176" s="172">
        <v>0</v>
      </c>
      <c r="I4176" s="173">
        <v>1</v>
      </c>
      <c r="J4176" s="173">
        <v>0</v>
      </c>
      <c r="K4176" s="174">
        <v>0</v>
      </c>
      <c r="L4176" s="11"/>
      <c r="M4176" s="11"/>
      <c r="N4176" s="11"/>
      <c r="O4176" s="11"/>
      <c r="P4176" s="149"/>
      <c r="Q4176" s="164"/>
      <c r="V4176" s="165"/>
      <c r="W4176" s="150"/>
      <c r="X4176" s="150"/>
      <c r="Y4176" s="150"/>
      <c r="Z4176" s="150"/>
      <c r="AA4176" s="150"/>
      <c r="AB4176" s="150"/>
      <c r="AC4176" s="150"/>
      <c r="AD4176" s="150"/>
      <c r="AE4176" s="150"/>
      <c r="AF4176" s="150"/>
      <c r="AG4176" s="11"/>
      <c r="AH4176" s="11"/>
      <c r="AI4176" s="11"/>
      <c r="AT4176" s="11"/>
      <c r="AU4176" s="88"/>
    </row>
    <row r="4177" spans="3:47" outlineLevel="2" x14ac:dyDescent="0.2">
      <c r="C4177" s="119" t="s">
        <v>152</v>
      </c>
      <c r="D4177" s="167" t="s">
        <v>152</v>
      </c>
      <c r="E4177" s="11"/>
      <c r="F4177" s="176" t="s">
        <v>152</v>
      </c>
      <c r="G4177" s="177" t="s">
        <v>130</v>
      </c>
      <c r="H4177" s="178">
        <v>0</v>
      </c>
      <c r="I4177" s="179">
        <v>1</v>
      </c>
      <c r="J4177" s="179">
        <v>0</v>
      </c>
      <c r="K4177" s="180">
        <v>0</v>
      </c>
      <c r="L4177" s="11"/>
      <c r="M4177" s="11"/>
      <c r="N4177" s="11"/>
      <c r="O4177" s="11"/>
      <c r="P4177" s="149"/>
      <c r="Q4177" s="164"/>
      <c r="V4177" s="165"/>
      <c r="W4177" s="150"/>
      <c r="X4177" s="150"/>
      <c r="Y4177" s="150"/>
      <c r="Z4177" s="150"/>
      <c r="AA4177" s="150"/>
      <c r="AB4177" s="150"/>
      <c r="AC4177" s="150"/>
      <c r="AD4177" s="150"/>
      <c r="AE4177" s="150"/>
      <c r="AF4177" s="150"/>
      <c r="AG4177" s="11"/>
      <c r="AH4177" s="11"/>
      <c r="AI4177" s="11"/>
      <c r="AT4177" s="11"/>
      <c r="AU4177" s="88"/>
    </row>
    <row r="4178" spans="3:47" outlineLevel="2" x14ac:dyDescent="0.2">
      <c r="C4178" s="119" t="s">
        <v>152</v>
      </c>
      <c r="D4178" s="167" t="s">
        <v>152</v>
      </c>
      <c r="E4178" s="11"/>
      <c r="F4178" s="125" t="s">
        <v>152</v>
      </c>
      <c r="G4178" s="168" t="s">
        <v>130</v>
      </c>
      <c r="H4178" s="172">
        <v>0</v>
      </c>
      <c r="I4178" s="173">
        <v>1</v>
      </c>
      <c r="J4178" s="173">
        <v>0</v>
      </c>
      <c r="K4178" s="174">
        <v>0</v>
      </c>
      <c r="L4178" s="11"/>
      <c r="M4178" s="11"/>
      <c r="N4178" s="11"/>
      <c r="O4178" s="11"/>
      <c r="P4178" s="149"/>
      <c r="Q4178" s="164"/>
      <c r="V4178" s="165"/>
      <c r="W4178" s="150"/>
      <c r="X4178" s="150"/>
      <c r="Y4178" s="150"/>
      <c r="Z4178" s="150"/>
      <c r="AA4178" s="150"/>
      <c r="AB4178" s="150"/>
      <c r="AC4178" s="150"/>
      <c r="AD4178" s="150"/>
      <c r="AE4178" s="150"/>
      <c r="AF4178" s="150"/>
      <c r="AG4178" s="11"/>
      <c r="AH4178" s="11"/>
      <c r="AI4178" s="11"/>
      <c r="AT4178" s="11"/>
      <c r="AU4178" s="88"/>
    </row>
    <row r="4179" spans="3:47" outlineLevel="2" x14ac:dyDescent="0.2">
      <c r="C4179" s="119" t="s">
        <v>152</v>
      </c>
      <c r="D4179" s="167" t="s">
        <v>152</v>
      </c>
      <c r="E4179" s="11"/>
      <c r="F4179" s="134" t="s">
        <v>152</v>
      </c>
      <c r="G4179" s="16" t="s">
        <v>130</v>
      </c>
      <c r="H4179" s="172">
        <v>0</v>
      </c>
      <c r="I4179" s="173">
        <v>1</v>
      </c>
      <c r="J4179" s="173">
        <v>0</v>
      </c>
      <c r="K4179" s="174">
        <v>0</v>
      </c>
      <c r="L4179" s="11"/>
      <c r="M4179" s="11"/>
      <c r="N4179" s="11"/>
      <c r="O4179" s="11"/>
      <c r="P4179" s="149"/>
      <c r="Q4179" s="164"/>
      <c r="V4179" s="165"/>
      <c r="W4179" s="150"/>
      <c r="X4179" s="150"/>
      <c r="Y4179" s="150"/>
      <c r="Z4179" s="150"/>
      <c r="AA4179" s="150"/>
      <c r="AB4179" s="150"/>
      <c r="AC4179" s="150"/>
      <c r="AD4179" s="150"/>
      <c r="AE4179" s="150"/>
      <c r="AF4179" s="150"/>
      <c r="AG4179" s="11"/>
      <c r="AH4179" s="11"/>
      <c r="AI4179" s="11"/>
      <c r="AT4179" s="11"/>
      <c r="AU4179" s="88"/>
    </row>
    <row r="4180" spans="3:47" outlineLevel="2" x14ac:dyDescent="0.2">
      <c r="C4180" s="119" t="s">
        <v>152</v>
      </c>
      <c r="D4180" s="167" t="s">
        <v>152</v>
      </c>
      <c r="E4180" s="11"/>
      <c r="F4180" s="134" t="s">
        <v>152</v>
      </c>
      <c r="G4180" s="16" t="s">
        <v>130</v>
      </c>
      <c r="H4180" s="172">
        <v>0</v>
      </c>
      <c r="I4180" s="173">
        <v>1</v>
      </c>
      <c r="J4180" s="173">
        <v>0</v>
      </c>
      <c r="K4180" s="174">
        <v>0</v>
      </c>
      <c r="L4180" s="11"/>
      <c r="M4180" s="11"/>
      <c r="N4180" s="11"/>
      <c r="O4180" s="11"/>
      <c r="P4180" s="149"/>
      <c r="Q4180" s="164"/>
      <c r="V4180" s="165"/>
      <c r="W4180" s="150"/>
      <c r="X4180" s="150"/>
      <c r="Y4180" s="150"/>
      <c r="Z4180" s="150"/>
      <c r="AA4180" s="150"/>
      <c r="AB4180" s="150"/>
      <c r="AC4180" s="150"/>
      <c r="AD4180" s="150"/>
      <c r="AE4180" s="150"/>
      <c r="AF4180" s="150"/>
      <c r="AG4180" s="11"/>
      <c r="AH4180" s="11"/>
      <c r="AI4180" s="11"/>
      <c r="AT4180" s="11"/>
      <c r="AU4180" s="88"/>
    </row>
    <row r="4181" spans="3:47" outlineLevel="2" x14ac:dyDescent="0.2">
      <c r="C4181" s="119" t="s">
        <v>152</v>
      </c>
      <c r="D4181" s="167" t="s">
        <v>152</v>
      </c>
      <c r="E4181" s="11"/>
      <c r="F4181" s="134" t="s">
        <v>152</v>
      </c>
      <c r="G4181" s="16" t="s">
        <v>130</v>
      </c>
      <c r="H4181" s="172">
        <v>0</v>
      </c>
      <c r="I4181" s="173">
        <v>1</v>
      </c>
      <c r="J4181" s="173">
        <v>0</v>
      </c>
      <c r="K4181" s="174">
        <v>0</v>
      </c>
      <c r="L4181" s="11"/>
      <c r="M4181" s="11"/>
      <c r="N4181" s="11"/>
      <c r="O4181" s="11"/>
      <c r="P4181" s="149"/>
      <c r="Q4181" s="164"/>
      <c r="V4181" s="165"/>
      <c r="W4181" s="150"/>
      <c r="X4181" s="150"/>
      <c r="Y4181" s="150"/>
      <c r="Z4181" s="150"/>
      <c r="AA4181" s="150"/>
      <c r="AB4181" s="150"/>
      <c r="AC4181" s="150"/>
      <c r="AD4181" s="150"/>
      <c r="AE4181" s="150"/>
      <c r="AF4181" s="150"/>
      <c r="AG4181" s="11"/>
      <c r="AH4181" s="11"/>
      <c r="AI4181" s="11"/>
      <c r="AT4181" s="11"/>
      <c r="AU4181" s="88"/>
    </row>
    <row r="4182" spans="3:47" outlineLevel="2" x14ac:dyDescent="0.2">
      <c r="C4182" s="119" t="s">
        <v>152</v>
      </c>
      <c r="D4182" s="167" t="s">
        <v>152</v>
      </c>
      <c r="E4182" s="11"/>
      <c r="F4182" s="134" t="s">
        <v>152</v>
      </c>
      <c r="G4182" s="16" t="s">
        <v>130</v>
      </c>
      <c r="H4182" s="172">
        <v>0</v>
      </c>
      <c r="I4182" s="173">
        <v>1</v>
      </c>
      <c r="J4182" s="173">
        <v>0</v>
      </c>
      <c r="K4182" s="174">
        <v>0</v>
      </c>
      <c r="L4182" s="11"/>
      <c r="M4182" s="11"/>
      <c r="N4182" s="11"/>
      <c r="O4182" s="11"/>
      <c r="P4182" s="149"/>
      <c r="Q4182" s="164"/>
      <c r="V4182" s="165"/>
      <c r="W4182" s="150"/>
      <c r="X4182" s="150"/>
      <c r="Y4182" s="150"/>
      <c r="Z4182" s="150"/>
      <c r="AA4182" s="150"/>
      <c r="AB4182" s="150"/>
      <c r="AC4182" s="150"/>
      <c r="AD4182" s="150"/>
      <c r="AE4182" s="150"/>
      <c r="AF4182" s="150"/>
      <c r="AG4182" s="11"/>
      <c r="AH4182" s="11"/>
      <c r="AI4182" s="11"/>
      <c r="AT4182" s="11"/>
      <c r="AU4182" s="88"/>
    </row>
    <row r="4183" spans="3:47" outlineLevel="2" x14ac:dyDescent="0.2">
      <c r="C4183" s="119" t="s">
        <v>152</v>
      </c>
      <c r="D4183" s="167" t="s">
        <v>152</v>
      </c>
      <c r="E4183" s="11"/>
      <c r="F4183" s="134" t="s">
        <v>152</v>
      </c>
      <c r="G4183" s="16" t="s">
        <v>130</v>
      </c>
      <c r="H4183" s="172">
        <v>0</v>
      </c>
      <c r="I4183" s="173">
        <v>1</v>
      </c>
      <c r="J4183" s="173">
        <v>0</v>
      </c>
      <c r="K4183" s="174">
        <v>0</v>
      </c>
      <c r="L4183" s="11"/>
      <c r="M4183" s="11"/>
      <c r="N4183" s="11"/>
      <c r="O4183" s="11"/>
      <c r="P4183" s="149"/>
      <c r="Q4183" s="164"/>
      <c r="V4183" s="165"/>
      <c r="W4183" s="150"/>
      <c r="X4183" s="181"/>
      <c r="Y4183" s="150"/>
      <c r="Z4183" s="150"/>
      <c r="AA4183" s="150"/>
      <c r="AB4183" s="150"/>
      <c r="AC4183" s="150"/>
      <c r="AD4183" s="150"/>
      <c r="AE4183" s="150"/>
      <c r="AF4183" s="150"/>
      <c r="AG4183" s="11"/>
      <c r="AH4183" s="11"/>
      <c r="AI4183" s="11"/>
      <c r="AT4183" s="11"/>
      <c r="AU4183" s="88"/>
    </row>
    <row r="4184" spans="3:47" outlineLevel="2" x14ac:dyDescent="0.2">
      <c r="C4184" s="119" t="s">
        <v>152</v>
      </c>
      <c r="D4184" s="167" t="s">
        <v>152</v>
      </c>
      <c r="E4184" s="11"/>
      <c r="F4184" s="134" t="s">
        <v>152</v>
      </c>
      <c r="G4184" s="16" t="s">
        <v>130</v>
      </c>
      <c r="H4184" s="172">
        <v>0</v>
      </c>
      <c r="I4184" s="173">
        <v>1</v>
      </c>
      <c r="J4184" s="173">
        <v>0</v>
      </c>
      <c r="K4184" s="174">
        <v>0</v>
      </c>
      <c r="L4184" s="11"/>
      <c r="M4184" s="11"/>
      <c r="N4184" s="11"/>
      <c r="O4184" s="11"/>
      <c r="P4184" s="149"/>
      <c r="Q4184" s="164"/>
      <c r="V4184" s="165"/>
      <c r="W4184" s="150"/>
      <c r="X4184" s="150"/>
      <c r="Y4184" s="150"/>
      <c r="Z4184" s="150"/>
      <c r="AA4184" s="150"/>
      <c r="AB4184" s="150"/>
      <c r="AC4184" s="150"/>
      <c r="AD4184" s="150"/>
      <c r="AE4184" s="150"/>
      <c r="AF4184" s="150"/>
      <c r="AG4184" s="11"/>
      <c r="AH4184" s="11"/>
      <c r="AI4184" s="11"/>
      <c r="AT4184" s="11"/>
      <c r="AU4184" s="88"/>
    </row>
    <row r="4185" spans="3:47" outlineLevel="2" x14ac:dyDescent="0.2">
      <c r="C4185" s="119" t="s">
        <v>152</v>
      </c>
      <c r="D4185" s="167" t="s">
        <v>152</v>
      </c>
      <c r="E4185" s="11"/>
      <c r="F4185" s="134" t="s">
        <v>152</v>
      </c>
      <c r="G4185" s="16" t="s">
        <v>130</v>
      </c>
      <c r="H4185" s="172">
        <v>0</v>
      </c>
      <c r="I4185" s="173">
        <v>1</v>
      </c>
      <c r="J4185" s="173">
        <v>0</v>
      </c>
      <c r="K4185" s="174">
        <v>0</v>
      </c>
      <c r="L4185" s="11"/>
      <c r="M4185" s="11"/>
      <c r="N4185" s="11"/>
      <c r="O4185" s="11"/>
      <c r="P4185" s="149"/>
      <c r="Q4185" s="164"/>
      <c r="V4185" s="165"/>
      <c r="W4185" s="150"/>
      <c r="X4185" s="150"/>
      <c r="Y4185" s="150"/>
      <c r="Z4185" s="150"/>
      <c r="AA4185" s="150"/>
      <c r="AB4185" s="150"/>
      <c r="AC4185" s="150"/>
      <c r="AD4185" s="150"/>
      <c r="AE4185" s="150"/>
      <c r="AF4185" s="150"/>
      <c r="AG4185" s="11"/>
      <c r="AH4185" s="11"/>
      <c r="AI4185" s="11"/>
      <c r="AT4185" s="11"/>
      <c r="AU4185" s="88"/>
    </row>
    <row r="4186" spans="3:47" outlineLevel="2" x14ac:dyDescent="0.2">
      <c r="C4186" s="119" t="s">
        <v>152</v>
      </c>
      <c r="D4186" s="167" t="s">
        <v>152</v>
      </c>
      <c r="E4186" s="11"/>
      <c r="F4186" s="134" t="s">
        <v>152</v>
      </c>
      <c r="G4186" s="16" t="s">
        <v>130</v>
      </c>
      <c r="H4186" s="172">
        <v>0</v>
      </c>
      <c r="I4186" s="173">
        <v>1</v>
      </c>
      <c r="J4186" s="173">
        <v>0</v>
      </c>
      <c r="K4186" s="174">
        <v>0</v>
      </c>
      <c r="L4186" s="11"/>
      <c r="M4186" s="11"/>
      <c r="N4186" s="11"/>
      <c r="O4186" s="11"/>
      <c r="P4186" s="149"/>
      <c r="Q4186" s="164"/>
      <c r="V4186" s="165"/>
      <c r="W4186" s="150"/>
      <c r="X4186" s="150"/>
      <c r="Y4186" s="150"/>
      <c r="Z4186" s="150"/>
      <c r="AA4186" s="150"/>
      <c r="AB4186" s="150"/>
      <c r="AC4186" s="150"/>
      <c r="AD4186" s="150"/>
      <c r="AE4186" s="150"/>
      <c r="AF4186" s="150"/>
      <c r="AG4186" s="11"/>
      <c r="AH4186" s="11"/>
      <c r="AI4186" s="11"/>
      <c r="AT4186" s="11"/>
      <c r="AU4186" s="88"/>
    </row>
    <row r="4187" spans="3:47" outlineLevel="2" x14ac:dyDescent="0.2">
      <c r="C4187" s="119" t="s">
        <v>152</v>
      </c>
      <c r="D4187" s="167" t="s">
        <v>152</v>
      </c>
      <c r="E4187" s="11"/>
      <c r="F4187" s="140" t="s">
        <v>152</v>
      </c>
      <c r="G4187" s="177" t="s">
        <v>130</v>
      </c>
      <c r="H4187" s="178">
        <v>0</v>
      </c>
      <c r="I4187" s="179">
        <v>1</v>
      </c>
      <c r="J4187" s="179">
        <v>0</v>
      </c>
      <c r="K4187" s="180">
        <v>0</v>
      </c>
      <c r="L4187" s="11"/>
      <c r="M4187" s="11"/>
      <c r="N4187" s="11"/>
      <c r="O4187" s="11"/>
      <c r="P4187" s="149"/>
      <c r="Q4187" s="164"/>
      <c r="V4187" s="165"/>
      <c r="W4187" s="150"/>
      <c r="X4187" s="150"/>
      <c r="Y4187" s="150"/>
      <c r="Z4187" s="150"/>
      <c r="AA4187" s="150"/>
      <c r="AB4187" s="150"/>
      <c r="AC4187" s="150"/>
      <c r="AD4187" s="150"/>
      <c r="AE4187" s="150"/>
      <c r="AF4187" s="150"/>
      <c r="AG4187" s="150"/>
      <c r="AH4187" s="150"/>
      <c r="AI4187" s="150"/>
      <c r="AT4187" s="11"/>
      <c r="AU4187" s="88"/>
    </row>
    <row r="4188" spans="3:47" outlineLevel="2" x14ac:dyDescent="0.2">
      <c r="C4188" s="119" t="s">
        <v>152</v>
      </c>
      <c r="D4188" s="11"/>
      <c r="E4188" s="11"/>
      <c r="F4188" s="11"/>
      <c r="G4188" s="11"/>
      <c r="H4188" s="11"/>
      <c r="I4188" s="11"/>
      <c r="J4188" s="11"/>
      <c r="K4188" s="11"/>
      <c r="L4188" s="11"/>
      <c r="M4188" s="11"/>
      <c r="N4188" s="11"/>
      <c r="O4188" s="11"/>
      <c r="P4188" s="149"/>
      <c r="Q4188" s="16"/>
      <c r="R4188" s="182"/>
      <c r="S4188" s="182"/>
      <c r="T4188" s="182"/>
      <c r="U4188" s="182"/>
      <c r="V4188" s="183"/>
      <c r="W4188" s="150"/>
      <c r="X4188" s="150"/>
      <c r="Y4188" s="150"/>
      <c r="Z4188" s="150"/>
      <c r="AA4188" s="150"/>
      <c r="AB4188" s="150"/>
      <c r="AC4188" s="150"/>
      <c r="AD4188" s="150"/>
      <c r="AE4188" s="150"/>
      <c r="AF4188" s="150"/>
      <c r="AG4188" s="150"/>
      <c r="AH4188" s="150"/>
      <c r="AI4188" s="150"/>
      <c r="AT4188" s="11"/>
      <c r="AU4188" s="88"/>
    </row>
    <row r="4189" spans="3:47" outlineLevel="1" x14ac:dyDescent="0.2">
      <c r="C4189" s="119" t="s">
        <v>152</v>
      </c>
      <c r="D4189" s="11"/>
      <c r="E4189" s="162" t="s">
        <v>185</v>
      </c>
      <c r="F4189" s="121"/>
      <c r="G4189" s="121"/>
      <c r="H4189" s="121"/>
      <c r="I4189" s="121"/>
      <c r="J4189" s="121"/>
      <c r="K4189" s="121"/>
      <c r="L4189" s="121"/>
      <c r="M4189" s="121"/>
      <c r="N4189" s="121"/>
      <c r="O4189" s="121"/>
      <c r="P4189" s="121"/>
      <c r="Q4189" s="122"/>
      <c r="R4189" s="123"/>
      <c r="S4189" s="123"/>
      <c r="T4189" s="123"/>
      <c r="U4189" s="123"/>
      <c r="V4189" s="123"/>
      <c r="W4189" s="123"/>
      <c r="X4189" s="123"/>
      <c r="Y4189" s="123"/>
      <c r="Z4189" s="123"/>
      <c r="AA4189" s="123"/>
      <c r="AB4189" s="123"/>
      <c r="AC4189" s="123"/>
      <c r="AD4189" s="123"/>
      <c r="AE4189" s="123"/>
      <c r="AF4189" s="123"/>
      <c r="AG4189" s="123"/>
      <c r="AH4189" s="123"/>
      <c r="AI4189" s="123"/>
      <c r="AT4189" s="11"/>
      <c r="AU4189" s="88"/>
    </row>
    <row r="4190" spans="3:47" outlineLevel="2" x14ac:dyDescent="0.2">
      <c r="C4190" s="119" t="s">
        <v>152</v>
      </c>
      <c r="D4190" s="11"/>
      <c r="E4190" s="125"/>
      <c r="F4190" s="127" t="s">
        <v>5</v>
      </c>
      <c r="G4190" s="127"/>
      <c r="H4190" s="127"/>
      <c r="I4190" s="127"/>
      <c r="J4190" s="127"/>
      <c r="K4190" s="127"/>
      <c r="L4190" s="127"/>
      <c r="M4190" s="127"/>
      <c r="N4190" s="127"/>
      <c r="O4190" s="127"/>
      <c r="P4190" s="152"/>
      <c r="Q4190" s="128" t="s">
        <v>110</v>
      </c>
      <c r="R4190" s="184"/>
      <c r="S4190" s="185"/>
      <c r="T4190" s="185"/>
      <c r="U4190" s="186">
        <v>0</v>
      </c>
      <c r="V4190" s="186">
        <v>0</v>
      </c>
      <c r="W4190" s="187">
        <v>0</v>
      </c>
      <c r="X4190" s="186">
        <v>0</v>
      </c>
      <c r="Y4190" s="185">
        <v>0</v>
      </c>
      <c r="Z4190" s="185">
        <v>0</v>
      </c>
      <c r="AA4190" s="185">
        <v>0</v>
      </c>
      <c r="AB4190" s="185">
        <v>0</v>
      </c>
      <c r="AC4190" s="185">
        <v>0</v>
      </c>
      <c r="AD4190" s="185">
        <v>0</v>
      </c>
      <c r="AE4190" s="185">
        <v>0</v>
      </c>
      <c r="AF4190" s="185">
        <v>0</v>
      </c>
      <c r="AG4190" s="185">
        <v>0</v>
      </c>
      <c r="AH4190" s="188">
        <v>0</v>
      </c>
      <c r="AI4190" s="188">
        <v>0</v>
      </c>
      <c r="AT4190" s="11"/>
      <c r="AU4190" s="88"/>
    </row>
    <row r="4191" spans="3:47" outlineLevel="2" x14ac:dyDescent="0.2">
      <c r="C4191" s="119" t="s">
        <v>152</v>
      </c>
      <c r="D4191" s="11"/>
      <c r="E4191" s="134"/>
      <c r="F4191" s="11" t="s">
        <v>129</v>
      </c>
      <c r="G4191" s="11"/>
      <c r="H4191" s="11"/>
      <c r="I4191" s="11"/>
      <c r="J4191" s="11"/>
      <c r="K4191" s="11"/>
      <c r="L4191" s="11"/>
      <c r="M4191" s="11"/>
      <c r="N4191" s="11"/>
      <c r="O4191" s="11"/>
      <c r="P4191" s="149"/>
      <c r="Q4191" s="135" t="s">
        <v>110</v>
      </c>
      <c r="R4191" s="189"/>
      <c r="S4191" s="190"/>
      <c r="T4191" s="190"/>
      <c r="U4191" s="191">
        <v>0</v>
      </c>
      <c r="V4191" s="191">
        <v>0</v>
      </c>
      <c r="W4191" s="192">
        <v>0</v>
      </c>
      <c r="X4191" s="191">
        <v>0</v>
      </c>
      <c r="Y4191" s="190">
        <v>0</v>
      </c>
      <c r="Z4191" s="190">
        <v>0</v>
      </c>
      <c r="AA4191" s="190">
        <v>0</v>
      </c>
      <c r="AB4191" s="190">
        <v>0</v>
      </c>
      <c r="AC4191" s="190">
        <v>0</v>
      </c>
      <c r="AD4191" s="190">
        <v>0</v>
      </c>
      <c r="AE4191" s="190">
        <v>0</v>
      </c>
      <c r="AF4191" s="190">
        <v>0</v>
      </c>
      <c r="AG4191" s="190">
        <v>0</v>
      </c>
      <c r="AH4191" s="193">
        <v>0</v>
      </c>
      <c r="AI4191" s="193">
        <v>0</v>
      </c>
      <c r="AT4191" s="11"/>
      <c r="AU4191" s="88"/>
    </row>
    <row r="4192" spans="3:47" outlineLevel="2" x14ac:dyDescent="0.2">
      <c r="C4192" s="119" t="s">
        <v>152</v>
      </c>
      <c r="D4192" s="11"/>
      <c r="E4192" s="140"/>
      <c r="F4192" s="142" t="s">
        <v>128</v>
      </c>
      <c r="G4192" s="142"/>
      <c r="H4192" s="142"/>
      <c r="I4192" s="142"/>
      <c r="J4192" s="142"/>
      <c r="K4192" s="142"/>
      <c r="L4192" s="142"/>
      <c r="M4192" s="142"/>
      <c r="N4192" s="142"/>
      <c r="O4192" s="142"/>
      <c r="P4192" s="155"/>
      <c r="Q4192" s="143" t="s">
        <v>110</v>
      </c>
      <c r="R4192" s="194"/>
      <c r="S4192" s="195"/>
      <c r="T4192" s="195"/>
      <c r="U4192" s="196">
        <v>0</v>
      </c>
      <c r="V4192" s="196">
        <v>0</v>
      </c>
      <c r="W4192" s="197">
        <v>0</v>
      </c>
      <c r="X4192" s="196">
        <v>0</v>
      </c>
      <c r="Y4192" s="195">
        <v>0</v>
      </c>
      <c r="Z4192" s="195">
        <v>0</v>
      </c>
      <c r="AA4192" s="195">
        <v>0</v>
      </c>
      <c r="AB4192" s="195">
        <v>0</v>
      </c>
      <c r="AC4192" s="195">
        <v>0</v>
      </c>
      <c r="AD4192" s="195">
        <v>0</v>
      </c>
      <c r="AE4192" s="195">
        <v>0</v>
      </c>
      <c r="AF4192" s="195">
        <v>0</v>
      </c>
      <c r="AG4192" s="195">
        <v>0</v>
      </c>
      <c r="AH4192" s="198">
        <v>0</v>
      </c>
      <c r="AI4192" s="198">
        <v>0</v>
      </c>
      <c r="AT4192" s="11"/>
      <c r="AU4192" s="88"/>
    </row>
    <row r="4193" spans="3:47" outlineLevel="2" x14ac:dyDescent="0.2">
      <c r="C4193" s="119" t="s">
        <v>152</v>
      </c>
      <c r="D4193" s="199"/>
      <c r="E4193" s="199"/>
      <c r="F4193" s="199"/>
      <c r="G4193" s="199"/>
      <c r="H4193" s="199"/>
      <c r="I4193" s="199"/>
      <c r="J4193" s="199"/>
      <c r="K4193" s="199"/>
      <c r="L4193" s="199"/>
      <c r="M4193" s="199"/>
      <c r="N4193" s="199"/>
      <c r="O4193" s="199"/>
      <c r="P4193" s="200"/>
      <c r="Q4193" s="16"/>
      <c r="R4193" s="201"/>
      <c r="S4193" s="201"/>
      <c r="T4193" s="201"/>
      <c r="U4193" s="201"/>
      <c r="V4193" s="201"/>
      <c r="W4193" s="201"/>
      <c r="X4193" s="201"/>
      <c r="Y4193" s="201"/>
      <c r="Z4193" s="201"/>
      <c r="AA4193" s="201"/>
      <c r="AB4193" s="201"/>
      <c r="AC4193" s="201"/>
      <c r="AD4193" s="201"/>
      <c r="AE4193" s="201"/>
      <c r="AF4193" s="201"/>
      <c r="AG4193" s="201"/>
      <c r="AH4193" s="201"/>
      <c r="AI4193" s="201"/>
      <c r="AT4193" s="11"/>
      <c r="AU4193" s="88"/>
    </row>
    <row r="4194" spans="3:47" outlineLevel="1" x14ac:dyDescent="0.2">
      <c r="C4194" s="119" t="s">
        <v>152</v>
      </c>
      <c r="D4194" s="11"/>
      <c r="E4194" s="202" t="s">
        <v>186</v>
      </c>
      <c r="F4194" s="203"/>
      <c r="G4194" s="203"/>
      <c r="H4194" s="203"/>
      <c r="I4194" s="203"/>
      <c r="J4194" s="203"/>
      <c r="K4194" s="203"/>
      <c r="L4194" s="203"/>
      <c r="M4194" s="203"/>
      <c r="N4194" s="203"/>
      <c r="O4194" s="203"/>
      <c r="P4194" s="203"/>
      <c r="Q4194" s="204"/>
      <c r="R4194" s="205"/>
      <c r="S4194" s="205"/>
      <c r="T4194" s="205"/>
      <c r="U4194" s="205"/>
      <c r="V4194" s="205"/>
      <c r="W4194" s="205"/>
      <c r="X4194" s="205"/>
      <c r="Y4194" s="205"/>
      <c r="Z4194" s="205"/>
      <c r="AA4194" s="205"/>
      <c r="AB4194" s="205"/>
      <c r="AC4194" s="205"/>
      <c r="AD4194" s="205"/>
      <c r="AE4194" s="205"/>
      <c r="AF4194" s="205"/>
      <c r="AG4194" s="205"/>
      <c r="AH4194" s="205"/>
      <c r="AI4194" s="205"/>
      <c r="AT4194" s="11"/>
      <c r="AU4194" s="88"/>
    </row>
    <row r="4195" spans="3:47" outlineLevel="2" x14ac:dyDescent="0.2">
      <c r="C4195" s="119" t="s">
        <v>152</v>
      </c>
      <c r="D4195" s="206" t="s">
        <v>187</v>
      </c>
      <c r="E4195" t="s">
        <v>127</v>
      </c>
      <c r="AT4195" s="11"/>
      <c r="AU4195" s="88"/>
    </row>
    <row r="4196" spans="3:47" outlineLevel="2" x14ac:dyDescent="0.2">
      <c r="C4196" s="119" t="s">
        <v>152</v>
      </c>
      <c r="D4196" s="206" t="s">
        <v>187</v>
      </c>
      <c r="E4196" s="125"/>
      <c r="F4196" s="207" t="s">
        <v>5</v>
      </c>
      <c r="G4196" s="207"/>
      <c r="H4196" s="207"/>
      <c r="I4196" s="158" t="s">
        <v>57</v>
      </c>
      <c r="J4196" s="207"/>
      <c r="K4196" s="207"/>
      <c r="L4196" s="207"/>
      <c r="M4196" s="207"/>
      <c r="N4196" s="207"/>
      <c r="O4196" s="207"/>
      <c r="P4196" s="208"/>
      <c r="Q4196" s="209" t="s">
        <v>110</v>
      </c>
      <c r="R4196" s="210"/>
      <c r="S4196" s="211"/>
      <c r="T4196" s="211"/>
      <c r="U4196" s="212">
        <v>0</v>
      </c>
      <c r="V4196" s="212">
        <v>0</v>
      </c>
      <c r="W4196" s="211">
        <v>0</v>
      </c>
      <c r="X4196" s="212">
        <v>0</v>
      </c>
      <c r="Y4196" s="211">
        <v>0</v>
      </c>
      <c r="Z4196" s="211">
        <v>0</v>
      </c>
      <c r="AA4196" s="211">
        <v>0</v>
      </c>
      <c r="AB4196" s="211">
        <v>0</v>
      </c>
      <c r="AC4196" s="211">
        <v>0</v>
      </c>
      <c r="AD4196" s="211">
        <v>0</v>
      </c>
      <c r="AE4196" s="211">
        <v>0</v>
      </c>
      <c r="AF4196" s="211">
        <v>0</v>
      </c>
      <c r="AG4196" s="211">
        <v>0</v>
      </c>
      <c r="AH4196" s="213">
        <v>0</v>
      </c>
      <c r="AI4196" s="213">
        <v>0</v>
      </c>
      <c r="AT4196" s="11"/>
      <c r="AU4196" s="88"/>
    </row>
    <row r="4197" spans="3:47" outlineLevel="2" x14ac:dyDescent="0.2">
      <c r="C4197" s="119" t="s">
        <v>152</v>
      </c>
      <c r="D4197" s="206" t="s">
        <v>187</v>
      </c>
      <c r="E4197" s="134"/>
      <c r="F4197" s="124" t="s">
        <v>129</v>
      </c>
      <c r="G4197" s="124"/>
      <c r="H4197" s="124"/>
      <c r="I4197" s="72" t="s">
        <v>62</v>
      </c>
      <c r="J4197" s="124"/>
      <c r="K4197" s="124"/>
      <c r="L4197" s="124"/>
      <c r="M4197" s="124"/>
      <c r="N4197" s="124"/>
      <c r="O4197" s="124"/>
      <c r="P4197" s="214"/>
      <c r="Q4197" s="215" t="s">
        <v>110</v>
      </c>
      <c r="R4197" s="216"/>
      <c r="S4197" s="217"/>
      <c r="T4197" s="217"/>
      <c r="U4197" s="218">
        <v>0</v>
      </c>
      <c r="V4197" s="218">
        <v>0</v>
      </c>
      <c r="W4197" s="217">
        <v>0</v>
      </c>
      <c r="X4197" s="218">
        <v>0</v>
      </c>
      <c r="Y4197" s="217">
        <v>0</v>
      </c>
      <c r="Z4197" s="217">
        <v>0</v>
      </c>
      <c r="AA4197" s="217">
        <v>0</v>
      </c>
      <c r="AB4197" s="217">
        <v>0</v>
      </c>
      <c r="AC4197" s="217">
        <v>0</v>
      </c>
      <c r="AD4197" s="217">
        <v>0</v>
      </c>
      <c r="AE4197" s="217">
        <v>0</v>
      </c>
      <c r="AF4197" s="217">
        <v>0</v>
      </c>
      <c r="AG4197" s="217">
        <v>0</v>
      </c>
      <c r="AH4197" s="219">
        <v>0</v>
      </c>
      <c r="AI4197" s="219">
        <v>0</v>
      </c>
      <c r="AT4197" s="11"/>
      <c r="AU4197" s="88"/>
    </row>
    <row r="4198" spans="3:47" outlineLevel="2" x14ac:dyDescent="0.2">
      <c r="C4198" s="119" t="s">
        <v>152</v>
      </c>
      <c r="D4198" s="206" t="s">
        <v>187</v>
      </c>
      <c r="E4198" s="140"/>
      <c r="F4198" s="220" t="s">
        <v>128</v>
      </c>
      <c r="G4198" s="220"/>
      <c r="H4198" s="220"/>
      <c r="I4198" s="161" t="s">
        <v>188</v>
      </c>
      <c r="J4198" s="220"/>
      <c r="K4198" s="220"/>
      <c r="L4198" s="220"/>
      <c r="M4198" s="220"/>
      <c r="N4198" s="220"/>
      <c r="O4198" s="220"/>
      <c r="P4198" s="221"/>
      <c r="Q4198" s="222" t="s">
        <v>110</v>
      </c>
      <c r="R4198" s="223"/>
      <c r="S4198" s="224"/>
      <c r="T4198" s="224"/>
      <c r="U4198" s="225">
        <v>0</v>
      </c>
      <c r="V4198" s="225">
        <v>0</v>
      </c>
      <c r="W4198" s="224">
        <v>0</v>
      </c>
      <c r="X4198" s="225">
        <v>0</v>
      </c>
      <c r="Y4198" s="224">
        <v>0</v>
      </c>
      <c r="Z4198" s="224">
        <v>0</v>
      </c>
      <c r="AA4198" s="224">
        <v>0</v>
      </c>
      <c r="AB4198" s="224">
        <v>0</v>
      </c>
      <c r="AC4198" s="224">
        <v>0</v>
      </c>
      <c r="AD4198" s="224">
        <v>0</v>
      </c>
      <c r="AE4198" s="224">
        <v>0</v>
      </c>
      <c r="AF4198" s="224">
        <v>0</v>
      </c>
      <c r="AG4198" s="224">
        <v>0</v>
      </c>
      <c r="AH4198" s="226">
        <v>0</v>
      </c>
      <c r="AI4198" s="226">
        <v>0</v>
      </c>
      <c r="AT4198" s="11"/>
      <c r="AU4198" s="88"/>
    </row>
    <row r="4199" spans="3:47" outlineLevel="2" x14ac:dyDescent="0.2">
      <c r="C4199" s="119" t="s">
        <v>152</v>
      </c>
      <c r="D4199" s="206" t="s">
        <v>187</v>
      </c>
      <c r="E4199" t="s">
        <v>189</v>
      </c>
      <c r="F4199" s="40"/>
      <c r="G4199" s="40"/>
      <c r="H4199" s="227"/>
      <c r="I4199" s="40"/>
      <c r="J4199" s="40"/>
      <c r="K4199" s="227"/>
      <c r="L4199" s="40"/>
      <c r="M4199" s="40"/>
      <c r="N4199" s="40"/>
      <c r="O4199" s="40"/>
      <c r="P4199" s="40"/>
      <c r="Q4199" s="227"/>
      <c r="R4199" s="227"/>
      <c r="S4199" s="227"/>
      <c r="T4199" s="227"/>
      <c r="U4199" s="227"/>
      <c r="V4199" s="227"/>
      <c r="W4199" s="227"/>
      <c r="X4199" s="227"/>
      <c r="Y4199" s="227"/>
      <c r="Z4199" s="227"/>
      <c r="AA4199" s="227"/>
      <c r="AB4199" s="227"/>
      <c r="AC4199" s="227"/>
      <c r="AD4199" s="227"/>
      <c r="AE4199" s="227"/>
      <c r="AF4199" s="227"/>
      <c r="AG4199" s="227"/>
      <c r="AH4199" s="227"/>
      <c r="AI4199" s="227"/>
      <c r="AT4199" s="11"/>
      <c r="AU4199" s="88"/>
    </row>
    <row r="4200" spans="3:47" outlineLevel="2" x14ac:dyDescent="0.2">
      <c r="C4200" s="119" t="s">
        <v>152</v>
      </c>
      <c r="D4200" s="206" t="s">
        <v>187</v>
      </c>
      <c r="E4200" s="125"/>
      <c r="F4200" s="207" t="s">
        <v>5</v>
      </c>
      <c r="G4200" s="207"/>
      <c r="H4200" s="207"/>
      <c r="I4200" s="158" t="s">
        <v>57</v>
      </c>
      <c r="J4200" s="228" t="s">
        <v>152</v>
      </c>
      <c r="K4200" s="207"/>
      <c r="L4200" s="207"/>
      <c r="M4200" s="207"/>
      <c r="N4200" s="207"/>
      <c r="O4200" s="207"/>
      <c r="P4200" s="208"/>
      <c r="Q4200" s="229" t="s">
        <v>110</v>
      </c>
      <c r="R4200" s="230"/>
      <c r="S4200" s="231"/>
      <c r="T4200" s="231"/>
      <c r="U4200" s="232">
        <v>0</v>
      </c>
      <c r="V4200" s="232">
        <v>0</v>
      </c>
      <c r="W4200" s="231">
        <v>0</v>
      </c>
      <c r="X4200" s="232">
        <v>0</v>
      </c>
      <c r="Y4200" s="231">
        <v>0</v>
      </c>
      <c r="Z4200" s="231">
        <v>0</v>
      </c>
      <c r="AA4200" s="231">
        <v>0</v>
      </c>
      <c r="AB4200" s="231">
        <v>0</v>
      </c>
      <c r="AC4200" s="231">
        <v>0</v>
      </c>
      <c r="AD4200" s="231">
        <v>0</v>
      </c>
      <c r="AE4200" s="231">
        <v>0</v>
      </c>
      <c r="AF4200" s="231">
        <v>0</v>
      </c>
      <c r="AG4200" s="231">
        <v>0</v>
      </c>
      <c r="AH4200" s="233">
        <v>0</v>
      </c>
      <c r="AI4200" s="233">
        <v>0</v>
      </c>
      <c r="AT4200" s="11"/>
      <c r="AU4200" s="88"/>
    </row>
    <row r="4201" spans="3:47" outlineLevel="2" x14ac:dyDescent="0.2">
      <c r="C4201" s="119" t="s">
        <v>152</v>
      </c>
      <c r="D4201" s="206" t="s">
        <v>187</v>
      </c>
      <c r="E4201" s="134"/>
      <c r="F4201" s="124" t="s">
        <v>129</v>
      </c>
      <c r="G4201" s="124"/>
      <c r="H4201" s="124"/>
      <c r="I4201" s="72" t="s">
        <v>62</v>
      </c>
      <c r="J4201" s="234" t="s">
        <v>152</v>
      </c>
      <c r="K4201" s="124"/>
      <c r="L4201" s="124"/>
      <c r="M4201" s="124"/>
      <c r="N4201" s="124"/>
      <c r="O4201" s="124"/>
      <c r="P4201" s="214"/>
      <c r="Q4201" s="235" t="s">
        <v>110</v>
      </c>
      <c r="R4201" s="236"/>
      <c r="S4201" s="237"/>
      <c r="T4201" s="237"/>
      <c r="U4201" s="238">
        <v>0</v>
      </c>
      <c r="V4201" s="238">
        <v>0</v>
      </c>
      <c r="W4201" s="237">
        <v>0</v>
      </c>
      <c r="X4201" s="238">
        <v>0</v>
      </c>
      <c r="Y4201" s="237">
        <v>0</v>
      </c>
      <c r="Z4201" s="237">
        <v>0</v>
      </c>
      <c r="AA4201" s="237">
        <v>0</v>
      </c>
      <c r="AB4201" s="237">
        <v>0</v>
      </c>
      <c r="AC4201" s="237">
        <v>0</v>
      </c>
      <c r="AD4201" s="237">
        <v>0</v>
      </c>
      <c r="AE4201" s="237">
        <v>0</v>
      </c>
      <c r="AF4201" s="237">
        <v>0</v>
      </c>
      <c r="AG4201" s="237">
        <v>0</v>
      </c>
      <c r="AH4201" s="239">
        <v>0</v>
      </c>
      <c r="AI4201" s="239">
        <v>0</v>
      </c>
      <c r="AT4201" s="11"/>
      <c r="AU4201" s="88"/>
    </row>
    <row r="4202" spans="3:47" outlineLevel="2" x14ac:dyDescent="0.2">
      <c r="C4202" s="119" t="s">
        <v>152</v>
      </c>
      <c r="D4202" s="206" t="s">
        <v>187</v>
      </c>
      <c r="E4202" s="140"/>
      <c r="F4202" s="220" t="s">
        <v>128</v>
      </c>
      <c r="G4202" s="220"/>
      <c r="H4202" s="220"/>
      <c r="I4202" s="161" t="s">
        <v>188</v>
      </c>
      <c r="J4202" s="240" t="s">
        <v>152</v>
      </c>
      <c r="K4202" s="220"/>
      <c r="L4202" s="220"/>
      <c r="M4202" s="220"/>
      <c r="N4202" s="220"/>
      <c r="O4202" s="220"/>
      <c r="P4202" s="221"/>
      <c r="Q4202" s="241" t="s">
        <v>110</v>
      </c>
      <c r="R4202" s="242"/>
      <c r="S4202" s="243"/>
      <c r="T4202" s="243"/>
      <c r="U4202" s="244">
        <v>0</v>
      </c>
      <c r="V4202" s="244">
        <v>0</v>
      </c>
      <c r="W4202" s="243">
        <v>0</v>
      </c>
      <c r="X4202" s="244">
        <v>0</v>
      </c>
      <c r="Y4202" s="243">
        <v>0</v>
      </c>
      <c r="Z4202" s="243">
        <v>0</v>
      </c>
      <c r="AA4202" s="243">
        <v>0</v>
      </c>
      <c r="AB4202" s="243">
        <v>0</v>
      </c>
      <c r="AC4202" s="243">
        <v>0</v>
      </c>
      <c r="AD4202" s="243">
        <v>0</v>
      </c>
      <c r="AE4202" s="243">
        <v>0</v>
      </c>
      <c r="AF4202" s="243">
        <v>0</v>
      </c>
      <c r="AG4202" s="243">
        <v>0</v>
      </c>
      <c r="AH4202" s="245">
        <v>0</v>
      </c>
      <c r="AI4202" s="245">
        <v>0</v>
      </c>
      <c r="AT4202" s="11"/>
      <c r="AU4202" s="88"/>
    </row>
    <row r="4203" spans="3:47" outlineLevel="2" x14ac:dyDescent="0.2">
      <c r="AT4203" s="11"/>
      <c r="AU4203" s="88"/>
    </row>
    <row r="4204" spans="3:47" x14ac:dyDescent="0.2">
      <c r="C4204" s="116" t="s">
        <v>152</v>
      </c>
      <c r="D4204" s="67" t="s">
        <v>152</v>
      </c>
      <c r="E4204" s="67"/>
      <c r="F4204" s="67"/>
      <c r="G4204" s="67"/>
      <c r="H4204" s="102"/>
      <c r="I4204" s="67"/>
      <c r="J4204" s="67"/>
      <c r="K4204" s="102"/>
      <c r="L4204" s="67"/>
      <c r="M4204" s="67"/>
      <c r="N4204" s="67"/>
      <c r="O4204" s="67"/>
      <c r="P4204" s="67"/>
      <c r="Q4204" s="117" t="s">
        <v>110</v>
      </c>
      <c r="R4204" s="118">
        <v>0</v>
      </c>
      <c r="S4204" s="118">
        <v>0</v>
      </c>
      <c r="T4204" s="118">
        <v>0</v>
      </c>
      <c r="U4204" s="118">
        <v>0</v>
      </c>
      <c r="V4204" s="118">
        <v>0</v>
      </c>
      <c r="W4204" s="118">
        <v>0</v>
      </c>
      <c r="X4204" s="118">
        <v>0</v>
      </c>
      <c r="Y4204" s="118">
        <v>0</v>
      </c>
      <c r="Z4204" s="118">
        <v>0</v>
      </c>
      <c r="AA4204" s="118">
        <v>0</v>
      </c>
      <c r="AB4204" s="118">
        <v>0</v>
      </c>
      <c r="AC4204" s="118">
        <v>0</v>
      </c>
      <c r="AD4204" s="118">
        <v>0</v>
      </c>
      <c r="AE4204" s="118">
        <v>0</v>
      </c>
      <c r="AF4204" s="118">
        <v>0</v>
      </c>
      <c r="AG4204" s="118">
        <v>0</v>
      </c>
      <c r="AH4204" s="118">
        <v>0</v>
      </c>
      <c r="AI4204" s="118">
        <v>0</v>
      </c>
      <c r="AT4204" s="11"/>
      <c r="AU4204" s="88"/>
    </row>
    <row r="4205" spans="3:47" s="11" customFormat="1" outlineLevel="1" x14ac:dyDescent="0.2">
      <c r="C4205" s="119" t="s">
        <v>152</v>
      </c>
      <c r="E4205" s="120" t="s">
        <v>174</v>
      </c>
      <c r="F4205" s="121"/>
      <c r="G4205" s="121"/>
      <c r="H4205" s="121"/>
      <c r="I4205" s="121"/>
      <c r="J4205" s="121"/>
      <c r="K4205" s="121"/>
      <c r="L4205" s="121"/>
      <c r="M4205" s="121"/>
      <c r="N4205" s="121"/>
      <c r="O4205" s="121"/>
      <c r="P4205" s="121"/>
      <c r="Q4205" s="122"/>
      <c r="R4205" s="123"/>
      <c r="S4205" s="123"/>
      <c r="T4205" s="123"/>
      <c r="U4205" s="123"/>
      <c r="V4205" s="123"/>
      <c r="W4205" s="123"/>
      <c r="X4205" s="123"/>
      <c r="Y4205" s="123"/>
      <c r="Z4205" s="123"/>
      <c r="AA4205" s="123"/>
      <c r="AB4205" s="123"/>
      <c r="AC4205" s="123"/>
      <c r="AD4205" s="123"/>
      <c r="AE4205" s="123"/>
      <c r="AF4205" s="123"/>
      <c r="AG4205" s="123"/>
      <c r="AH4205" s="123"/>
      <c r="AI4205" s="123"/>
      <c r="AU4205" s="88"/>
    </row>
    <row r="4206" spans="3:47" s="11" customFormat="1" outlineLevel="2" x14ac:dyDescent="0.2">
      <c r="C4206" s="119" t="s">
        <v>152</v>
      </c>
      <c r="E4206" s="124" t="s">
        <v>175</v>
      </c>
      <c r="U4206" s="25" t="s">
        <v>87</v>
      </c>
      <c r="V4206" s="25"/>
      <c r="W4206" s="25" t="s">
        <v>88</v>
      </c>
      <c r="X4206" s="25" t="s">
        <v>89</v>
      </c>
      <c r="AU4206" s="88"/>
    </row>
    <row r="4207" spans="3:47" s="11" customFormat="1" outlineLevel="2" x14ac:dyDescent="0.2">
      <c r="C4207" s="119" t="s">
        <v>152</v>
      </c>
      <c r="E4207" s="125"/>
      <c r="F4207" s="126" t="s">
        <v>209</v>
      </c>
      <c r="G4207" s="127"/>
      <c r="H4207" s="127"/>
      <c r="I4207" s="127"/>
      <c r="J4207" s="127"/>
      <c r="K4207" s="127"/>
      <c r="L4207" s="127"/>
      <c r="M4207" s="127"/>
      <c r="N4207" s="127"/>
      <c r="O4207" s="127"/>
      <c r="P4207" s="127"/>
      <c r="Q4207" s="128" t="s">
        <v>110</v>
      </c>
      <c r="R4207" s="129"/>
      <c r="S4207" s="130"/>
      <c r="T4207" s="130"/>
      <c r="U4207" s="131">
        <v>0</v>
      </c>
      <c r="V4207" s="131">
        <v>0</v>
      </c>
      <c r="W4207" s="132">
        <v>0</v>
      </c>
      <c r="X4207" s="131">
        <v>0</v>
      </c>
      <c r="Y4207" s="130">
        <v>0</v>
      </c>
      <c r="Z4207" s="130">
        <v>0</v>
      </c>
      <c r="AA4207" s="130">
        <v>0</v>
      </c>
      <c r="AB4207" s="130">
        <v>0</v>
      </c>
      <c r="AC4207" s="130">
        <v>0</v>
      </c>
      <c r="AD4207" s="130">
        <v>0</v>
      </c>
      <c r="AE4207" s="130">
        <v>0</v>
      </c>
      <c r="AF4207" s="130">
        <v>0</v>
      </c>
      <c r="AG4207" s="130">
        <v>0</v>
      </c>
      <c r="AH4207" s="133">
        <v>0</v>
      </c>
      <c r="AI4207" s="133">
        <v>0</v>
      </c>
      <c r="AK4207" s="91"/>
      <c r="AU4207" s="88"/>
    </row>
    <row r="4208" spans="3:47" s="11" customFormat="1" outlineLevel="2" x14ac:dyDescent="0.2">
      <c r="C4208" s="119" t="s">
        <v>152</v>
      </c>
      <c r="E4208" s="134"/>
      <c r="F4208" s="36" t="s">
        <v>31</v>
      </c>
      <c r="Q4208" s="135" t="s">
        <v>110</v>
      </c>
      <c r="R4208" s="136"/>
      <c r="S4208" s="88"/>
      <c r="T4208" s="88"/>
      <c r="U4208" s="137">
        <v>0</v>
      </c>
      <c r="V4208" s="137">
        <v>0</v>
      </c>
      <c r="W4208" s="138">
        <v>0</v>
      </c>
      <c r="X4208" s="137">
        <v>0</v>
      </c>
      <c r="Y4208" s="88">
        <v>0</v>
      </c>
      <c r="Z4208" s="88">
        <v>0</v>
      </c>
      <c r="AA4208" s="88">
        <v>0</v>
      </c>
      <c r="AB4208" s="88">
        <v>0</v>
      </c>
      <c r="AC4208" s="88">
        <v>0</v>
      </c>
      <c r="AD4208" s="88">
        <v>0</v>
      </c>
      <c r="AE4208" s="88">
        <v>0</v>
      </c>
      <c r="AF4208" s="88">
        <v>0</v>
      </c>
      <c r="AG4208" s="88">
        <v>0</v>
      </c>
      <c r="AH4208" s="139">
        <v>0</v>
      </c>
      <c r="AI4208" s="139">
        <v>0</v>
      </c>
      <c r="AU4208" s="88"/>
    </row>
    <row r="4209" spans="3:47" s="11" customFormat="1" outlineLevel="2" x14ac:dyDescent="0.2">
      <c r="C4209" s="119" t="s">
        <v>152</v>
      </c>
      <c r="E4209" s="134"/>
      <c r="F4209" s="36" t="s">
        <v>28</v>
      </c>
      <c r="Q4209" s="135" t="s">
        <v>110</v>
      </c>
      <c r="R4209" s="136"/>
      <c r="S4209" s="88"/>
      <c r="T4209" s="88"/>
      <c r="U4209" s="137">
        <v>0</v>
      </c>
      <c r="V4209" s="137">
        <v>0</v>
      </c>
      <c r="W4209" s="138">
        <v>0</v>
      </c>
      <c r="X4209" s="137">
        <v>0</v>
      </c>
      <c r="Y4209" s="88">
        <v>0</v>
      </c>
      <c r="Z4209" s="88">
        <v>0</v>
      </c>
      <c r="AA4209" s="88">
        <v>0</v>
      </c>
      <c r="AB4209" s="88">
        <v>0</v>
      </c>
      <c r="AC4209" s="88">
        <v>0</v>
      </c>
      <c r="AD4209" s="88">
        <v>0</v>
      </c>
      <c r="AE4209" s="88">
        <v>0</v>
      </c>
      <c r="AF4209" s="88">
        <v>0</v>
      </c>
      <c r="AG4209" s="88">
        <v>0</v>
      </c>
      <c r="AH4209" s="139">
        <v>0</v>
      </c>
      <c r="AI4209" s="139">
        <v>0</v>
      </c>
      <c r="AU4209" s="88"/>
    </row>
    <row r="4210" spans="3:47" s="11" customFormat="1" outlineLevel="2" x14ac:dyDescent="0.2">
      <c r="C4210" s="119" t="s">
        <v>152</v>
      </c>
      <c r="E4210" s="134"/>
      <c r="F4210" s="36" t="s">
        <v>210</v>
      </c>
      <c r="Q4210" s="135" t="s">
        <v>110</v>
      </c>
      <c r="R4210" s="136"/>
      <c r="S4210" s="88"/>
      <c r="T4210" s="88"/>
      <c r="U4210" s="137">
        <v>0</v>
      </c>
      <c r="V4210" s="137">
        <v>0</v>
      </c>
      <c r="W4210" s="138">
        <v>0</v>
      </c>
      <c r="X4210" s="137">
        <v>0</v>
      </c>
      <c r="Y4210" s="88">
        <v>0</v>
      </c>
      <c r="Z4210" s="88">
        <v>0</v>
      </c>
      <c r="AA4210" s="88">
        <v>0</v>
      </c>
      <c r="AB4210" s="88">
        <v>0</v>
      </c>
      <c r="AC4210" s="88">
        <v>0</v>
      </c>
      <c r="AD4210" s="88">
        <v>0</v>
      </c>
      <c r="AE4210" s="88">
        <v>0</v>
      </c>
      <c r="AF4210" s="88">
        <v>0</v>
      </c>
      <c r="AG4210" s="88">
        <v>0</v>
      </c>
      <c r="AH4210" s="139">
        <v>0</v>
      </c>
      <c r="AI4210" s="139">
        <v>0</v>
      </c>
      <c r="AU4210" s="88"/>
    </row>
    <row r="4211" spans="3:47" s="11" customFormat="1" outlineLevel="2" x14ac:dyDescent="0.2">
      <c r="C4211" s="119" t="s">
        <v>152</v>
      </c>
      <c r="E4211" s="134"/>
      <c r="F4211" s="36" t="s">
        <v>211</v>
      </c>
      <c r="Q4211" s="135" t="s">
        <v>110</v>
      </c>
      <c r="R4211" s="136"/>
      <c r="S4211" s="88"/>
      <c r="T4211" s="88"/>
      <c r="U4211" s="137">
        <v>0</v>
      </c>
      <c r="V4211" s="137">
        <v>0</v>
      </c>
      <c r="W4211" s="138">
        <v>0</v>
      </c>
      <c r="X4211" s="137">
        <v>0</v>
      </c>
      <c r="Y4211" s="88">
        <v>0</v>
      </c>
      <c r="Z4211" s="88">
        <v>0</v>
      </c>
      <c r="AA4211" s="88">
        <v>0</v>
      </c>
      <c r="AB4211" s="88">
        <v>0</v>
      </c>
      <c r="AC4211" s="88">
        <v>0</v>
      </c>
      <c r="AD4211" s="88">
        <v>0</v>
      </c>
      <c r="AE4211" s="88">
        <v>0</v>
      </c>
      <c r="AF4211" s="88">
        <v>0</v>
      </c>
      <c r="AG4211" s="88">
        <v>0</v>
      </c>
      <c r="AH4211" s="139">
        <v>0</v>
      </c>
      <c r="AI4211" s="139">
        <v>0</v>
      </c>
      <c r="AU4211" s="88"/>
    </row>
    <row r="4212" spans="3:47" s="11" customFormat="1" outlineLevel="2" x14ac:dyDescent="0.2">
      <c r="C4212" s="119" t="s">
        <v>152</v>
      </c>
      <c r="E4212" s="134"/>
      <c r="F4212" s="36" t="s">
        <v>212</v>
      </c>
      <c r="Q4212" s="135" t="s">
        <v>110</v>
      </c>
      <c r="R4212" s="136"/>
      <c r="S4212" s="88"/>
      <c r="T4212" s="88"/>
      <c r="U4212" s="137">
        <v>0</v>
      </c>
      <c r="V4212" s="137">
        <v>0</v>
      </c>
      <c r="W4212" s="138">
        <v>0</v>
      </c>
      <c r="X4212" s="137">
        <v>0</v>
      </c>
      <c r="Y4212" s="88">
        <v>0</v>
      </c>
      <c r="Z4212" s="88">
        <v>0</v>
      </c>
      <c r="AA4212" s="88">
        <v>0</v>
      </c>
      <c r="AB4212" s="88">
        <v>0</v>
      </c>
      <c r="AC4212" s="88">
        <v>0</v>
      </c>
      <c r="AD4212" s="88">
        <v>0</v>
      </c>
      <c r="AE4212" s="88">
        <v>0</v>
      </c>
      <c r="AF4212" s="88">
        <v>0</v>
      </c>
      <c r="AG4212" s="88">
        <v>0</v>
      </c>
      <c r="AH4212" s="139">
        <v>0</v>
      </c>
      <c r="AI4212" s="139">
        <v>0</v>
      </c>
      <c r="AU4212" s="88"/>
    </row>
    <row r="4213" spans="3:47" s="11" customFormat="1" outlineLevel="2" x14ac:dyDescent="0.2">
      <c r="C4213" s="119" t="s">
        <v>152</v>
      </c>
      <c r="E4213" s="134"/>
      <c r="F4213" s="36" t="s">
        <v>213</v>
      </c>
      <c r="Q4213" s="135" t="s">
        <v>110</v>
      </c>
      <c r="R4213" s="136"/>
      <c r="S4213" s="88"/>
      <c r="T4213" s="88"/>
      <c r="U4213" s="137">
        <v>0</v>
      </c>
      <c r="V4213" s="137">
        <v>0</v>
      </c>
      <c r="W4213" s="138">
        <v>0</v>
      </c>
      <c r="X4213" s="137">
        <v>0</v>
      </c>
      <c r="Y4213" s="88">
        <v>0</v>
      </c>
      <c r="Z4213" s="88">
        <v>0</v>
      </c>
      <c r="AA4213" s="88">
        <v>0</v>
      </c>
      <c r="AB4213" s="88">
        <v>0</v>
      </c>
      <c r="AC4213" s="88">
        <v>0</v>
      </c>
      <c r="AD4213" s="88">
        <v>0</v>
      </c>
      <c r="AE4213" s="88">
        <v>0</v>
      </c>
      <c r="AF4213" s="88">
        <v>0</v>
      </c>
      <c r="AG4213" s="88">
        <v>0</v>
      </c>
      <c r="AH4213" s="139">
        <v>0</v>
      </c>
      <c r="AI4213" s="139">
        <v>0</v>
      </c>
      <c r="AU4213" s="88"/>
    </row>
    <row r="4214" spans="3:47" s="11" customFormat="1" outlineLevel="2" x14ac:dyDescent="0.2">
      <c r="C4214" s="119" t="s">
        <v>152</v>
      </c>
      <c r="E4214" s="134"/>
      <c r="F4214" s="36" t="s">
        <v>214</v>
      </c>
      <c r="Q4214" s="135" t="s">
        <v>110</v>
      </c>
      <c r="R4214" s="136"/>
      <c r="S4214" s="88"/>
      <c r="T4214" s="88"/>
      <c r="U4214" s="137">
        <v>0</v>
      </c>
      <c r="V4214" s="137">
        <v>0</v>
      </c>
      <c r="W4214" s="138">
        <v>0</v>
      </c>
      <c r="X4214" s="137">
        <v>0</v>
      </c>
      <c r="Y4214" s="88">
        <v>0</v>
      </c>
      <c r="Z4214" s="88">
        <v>0</v>
      </c>
      <c r="AA4214" s="88">
        <v>0</v>
      </c>
      <c r="AB4214" s="88">
        <v>0</v>
      </c>
      <c r="AC4214" s="88">
        <v>0</v>
      </c>
      <c r="AD4214" s="88">
        <v>0</v>
      </c>
      <c r="AE4214" s="88">
        <v>0</v>
      </c>
      <c r="AF4214" s="88">
        <v>0</v>
      </c>
      <c r="AG4214" s="88">
        <v>0</v>
      </c>
      <c r="AH4214" s="139">
        <v>0</v>
      </c>
      <c r="AI4214" s="139">
        <v>0</v>
      </c>
      <c r="AU4214" s="88"/>
    </row>
    <row r="4215" spans="3:47" s="11" customFormat="1" outlineLevel="2" x14ac:dyDescent="0.2">
      <c r="C4215" s="119" t="s">
        <v>152</v>
      </c>
      <c r="E4215" s="134"/>
      <c r="F4215" s="36" t="s">
        <v>215</v>
      </c>
      <c r="Q4215" s="135" t="s">
        <v>110</v>
      </c>
      <c r="R4215" s="136"/>
      <c r="S4215" s="88"/>
      <c r="T4215" s="88"/>
      <c r="U4215" s="137">
        <v>0</v>
      </c>
      <c r="V4215" s="137">
        <v>0</v>
      </c>
      <c r="W4215" s="138">
        <v>0</v>
      </c>
      <c r="X4215" s="137">
        <v>0</v>
      </c>
      <c r="Y4215" s="88">
        <v>0</v>
      </c>
      <c r="Z4215" s="88">
        <v>0</v>
      </c>
      <c r="AA4215" s="88">
        <v>0</v>
      </c>
      <c r="AB4215" s="88">
        <v>0</v>
      </c>
      <c r="AC4215" s="88">
        <v>0</v>
      </c>
      <c r="AD4215" s="88">
        <v>0</v>
      </c>
      <c r="AE4215" s="88">
        <v>0</v>
      </c>
      <c r="AF4215" s="88">
        <v>0</v>
      </c>
      <c r="AG4215" s="88">
        <v>0</v>
      </c>
      <c r="AH4215" s="139">
        <v>0</v>
      </c>
      <c r="AI4215" s="139">
        <v>0</v>
      </c>
      <c r="AU4215" s="88"/>
    </row>
    <row r="4216" spans="3:47" s="11" customFormat="1" outlineLevel="2" x14ac:dyDescent="0.2">
      <c r="C4216" s="119" t="s">
        <v>152</v>
      </c>
      <c r="E4216" s="134"/>
      <c r="F4216" s="36" t="s">
        <v>216</v>
      </c>
      <c r="Q4216" s="135" t="s">
        <v>110</v>
      </c>
      <c r="R4216" s="136"/>
      <c r="S4216" s="88"/>
      <c r="T4216" s="88"/>
      <c r="U4216" s="137">
        <v>0</v>
      </c>
      <c r="V4216" s="137">
        <v>0</v>
      </c>
      <c r="W4216" s="138">
        <v>0</v>
      </c>
      <c r="X4216" s="137">
        <v>0</v>
      </c>
      <c r="Y4216" s="88">
        <v>0</v>
      </c>
      <c r="Z4216" s="88">
        <v>0</v>
      </c>
      <c r="AA4216" s="88">
        <v>0</v>
      </c>
      <c r="AB4216" s="88">
        <v>0</v>
      </c>
      <c r="AC4216" s="88">
        <v>0</v>
      </c>
      <c r="AD4216" s="88">
        <v>0</v>
      </c>
      <c r="AE4216" s="88">
        <v>0</v>
      </c>
      <c r="AF4216" s="88">
        <v>0</v>
      </c>
      <c r="AG4216" s="88">
        <v>0</v>
      </c>
      <c r="AH4216" s="139">
        <v>0</v>
      </c>
      <c r="AI4216" s="139">
        <v>0</v>
      </c>
      <c r="AU4216" s="88"/>
    </row>
    <row r="4217" spans="3:47" s="11" customFormat="1" outlineLevel="2" x14ac:dyDescent="0.2">
      <c r="C4217" s="119" t="s">
        <v>152</v>
      </c>
      <c r="E4217" s="134"/>
      <c r="F4217" s="36" t="s">
        <v>33</v>
      </c>
      <c r="Q4217" s="135" t="s">
        <v>110</v>
      </c>
      <c r="R4217" s="136"/>
      <c r="S4217" s="88"/>
      <c r="T4217" s="88"/>
      <c r="U4217" s="137">
        <v>0</v>
      </c>
      <c r="V4217" s="137">
        <v>0</v>
      </c>
      <c r="W4217" s="138">
        <v>0</v>
      </c>
      <c r="X4217" s="137">
        <v>0</v>
      </c>
      <c r="Y4217" s="88">
        <v>0</v>
      </c>
      <c r="Z4217" s="88">
        <v>0</v>
      </c>
      <c r="AA4217" s="88">
        <v>0</v>
      </c>
      <c r="AB4217" s="88">
        <v>0</v>
      </c>
      <c r="AC4217" s="88">
        <v>0</v>
      </c>
      <c r="AD4217" s="88">
        <v>0</v>
      </c>
      <c r="AE4217" s="88">
        <v>0</v>
      </c>
      <c r="AF4217" s="88">
        <v>0</v>
      </c>
      <c r="AG4217" s="88">
        <v>0</v>
      </c>
      <c r="AH4217" s="139">
        <v>0</v>
      </c>
      <c r="AI4217" s="139">
        <v>0</v>
      </c>
      <c r="AU4217" s="88"/>
    </row>
    <row r="4218" spans="3:47" s="11" customFormat="1" outlineLevel="2" x14ac:dyDescent="0.2">
      <c r="C4218" s="119" t="s">
        <v>152</v>
      </c>
      <c r="E4218" s="134"/>
      <c r="F4218" s="36" t="s">
        <v>34</v>
      </c>
      <c r="Q4218" s="135" t="s">
        <v>110</v>
      </c>
      <c r="R4218" s="136"/>
      <c r="S4218" s="88"/>
      <c r="T4218" s="88"/>
      <c r="U4218" s="137">
        <v>0</v>
      </c>
      <c r="V4218" s="137">
        <v>0</v>
      </c>
      <c r="W4218" s="138">
        <v>0</v>
      </c>
      <c r="X4218" s="137">
        <v>0</v>
      </c>
      <c r="Y4218" s="88">
        <v>0</v>
      </c>
      <c r="Z4218" s="88">
        <v>0</v>
      </c>
      <c r="AA4218" s="88">
        <v>0</v>
      </c>
      <c r="AB4218" s="88">
        <v>0</v>
      </c>
      <c r="AC4218" s="88">
        <v>0</v>
      </c>
      <c r="AD4218" s="88">
        <v>0</v>
      </c>
      <c r="AE4218" s="88">
        <v>0</v>
      </c>
      <c r="AF4218" s="88">
        <v>0</v>
      </c>
      <c r="AG4218" s="88">
        <v>0</v>
      </c>
      <c r="AH4218" s="139">
        <v>0</v>
      </c>
      <c r="AI4218" s="139">
        <v>0</v>
      </c>
      <c r="AU4218" s="88"/>
    </row>
    <row r="4219" spans="3:47" s="11" customFormat="1" outlineLevel="2" x14ac:dyDescent="0.2">
      <c r="C4219" s="119" t="s">
        <v>152</v>
      </c>
      <c r="E4219" s="134"/>
      <c r="F4219" s="36" t="s">
        <v>217</v>
      </c>
      <c r="Q4219" s="135" t="s">
        <v>110</v>
      </c>
      <c r="R4219" s="136"/>
      <c r="S4219" s="88"/>
      <c r="T4219" s="88"/>
      <c r="U4219" s="137">
        <v>0</v>
      </c>
      <c r="V4219" s="137">
        <v>0</v>
      </c>
      <c r="W4219" s="138">
        <v>0</v>
      </c>
      <c r="X4219" s="137">
        <v>0</v>
      </c>
      <c r="Y4219" s="88">
        <v>0</v>
      </c>
      <c r="Z4219" s="88">
        <v>0</v>
      </c>
      <c r="AA4219" s="88">
        <v>0</v>
      </c>
      <c r="AB4219" s="88">
        <v>0</v>
      </c>
      <c r="AC4219" s="88">
        <v>0</v>
      </c>
      <c r="AD4219" s="88">
        <v>0</v>
      </c>
      <c r="AE4219" s="88">
        <v>0</v>
      </c>
      <c r="AF4219" s="88">
        <v>0</v>
      </c>
      <c r="AG4219" s="88">
        <v>0</v>
      </c>
      <c r="AH4219" s="139">
        <v>0</v>
      </c>
      <c r="AI4219" s="139">
        <v>0</v>
      </c>
      <c r="AU4219" s="88"/>
    </row>
    <row r="4220" spans="3:47" s="11" customFormat="1" outlineLevel="2" x14ac:dyDescent="0.2">
      <c r="C4220" s="119" t="s">
        <v>152</v>
      </c>
      <c r="E4220" s="134"/>
      <c r="F4220" s="36" t="s">
        <v>152</v>
      </c>
      <c r="Q4220" s="135" t="s">
        <v>110</v>
      </c>
      <c r="R4220" s="136"/>
      <c r="S4220" s="88"/>
      <c r="T4220" s="88"/>
      <c r="U4220" s="137">
        <v>0</v>
      </c>
      <c r="V4220" s="137">
        <v>0</v>
      </c>
      <c r="W4220" s="138">
        <v>0</v>
      </c>
      <c r="X4220" s="137">
        <v>0</v>
      </c>
      <c r="Y4220" s="88">
        <v>0</v>
      </c>
      <c r="Z4220" s="88">
        <v>0</v>
      </c>
      <c r="AA4220" s="88">
        <v>0</v>
      </c>
      <c r="AB4220" s="88">
        <v>0</v>
      </c>
      <c r="AC4220" s="88">
        <v>0</v>
      </c>
      <c r="AD4220" s="88">
        <v>0</v>
      </c>
      <c r="AE4220" s="88">
        <v>0</v>
      </c>
      <c r="AF4220" s="88">
        <v>0</v>
      </c>
      <c r="AG4220" s="88">
        <v>0</v>
      </c>
      <c r="AH4220" s="139">
        <v>0</v>
      </c>
      <c r="AI4220" s="139">
        <v>0</v>
      </c>
      <c r="AU4220" s="88"/>
    </row>
    <row r="4221" spans="3:47" s="11" customFormat="1" outlineLevel="2" x14ac:dyDescent="0.2">
      <c r="C4221" s="119" t="s">
        <v>152</v>
      </c>
      <c r="E4221" s="140"/>
      <c r="F4221" s="141" t="s">
        <v>152</v>
      </c>
      <c r="G4221" s="142"/>
      <c r="H4221" s="142"/>
      <c r="I4221" s="142"/>
      <c r="J4221" s="142"/>
      <c r="K4221" s="142"/>
      <c r="L4221" s="142"/>
      <c r="M4221" s="142"/>
      <c r="N4221" s="142"/>
      <c r="O4221" s="142"/>
      <c r="P4221" s="142"/>
      <c r="Q4221" s="143" t="s">
        <v>110</v>
      </c>
      <c r="R4221" s="144"/>
      <c r="S4221" s="145"/>
      <c r="T4221" s="145"/>
      <c r="U4221" s="146">
        <v>0</v>
      </c>
      <c r="V4221" s="146">
        <v>0</v>
      </c>
      <c r="W4221" s="147">
        <v>0</v>
      </c>
      <c r="X4221" s="146">
        <v>0</v>
      </c>
      <c r="Y4221" s="145">
        <v>0</v>
      </c>
      <c r="Z4221" s="145">
        <v>0</v>
      </c>
      <c r="AA4221" s="145">
        <v>0</v>
      </c>
      <c r="AB4221" s="145">
        <v>0</v>
      </c>
      <c r="AC4221" s="145">
        <v>0</v>
      </c>
      <c r="AD4221" s="145">
        <v>0</v>
      </c>
      <c r="AE4221" s="145">
        <v>0</v>
      </c>
      <c r="AF4221" s="145">
        <v>0</v>
      </c>
      <c r="AG4221" s="145">
        <v>0</v>
      </c>
      <c r="AH4221" s="148">
        <v>0</v>
      </c>
      <c r="AI4221" s="148">
        <v>0</v>
      </c>
      <c r="AU4221" s="88"/>
    </row>
    <row r="4222" spans="3:47" s="11" customFormat="1" outlineLevel="2" x14ac:dyDescent="0.2">
      <c r="C4222" s="119" t="s">
        <v>152</v>
      </c>
      <c r="F4222" s="149"/>
      <c r="G4222" s="149"/>
      <c r="H4222" s="149"/>
      <c r="I4222" s="149"/>
      <c r="J4222" s="149"/>
      <c r="K4222" s="149"/>
      <c r="L4222" s="149"/>
      <c r="M4222" s="149"/>
      <c r="N4222" s="149"/>
      <c r="O4222" s="149"/>
      <c r="P4222" s="149" t="s">
        <v>175</v>
      </c>
      <c r="Q4222" s="16" t="s">
        <v>110</v>
      </c>
      <c r="R4222" s="150"/>
      <c r="S4222" s="150"/>
      <c r="T4222" s="150"/>
      <c r="U4222" s="150">
        <v>0</v>
      </c>
      <c r="V4222" s="150">
        <v>0</v>
      </c>
      <c r="W4222" s="150">
        <v>0</v>
      </c>
      <c r="X4222" s="150">
        <v>0</v>
      </c>
      <c r="Y4222" s="150">
        <v>0</v>
      </c>
      <c r="Z4222" s="150">
        <v>0</v>
      </c>
      <c r="AA4222" s="150">
        <v>0</v>
      </c>
      <c r="AB4222" s="150">
        <v>0</v>
      </c>
      <c r="AC4222" s="150">
        <v>0</v>
      </c>
      <c r="AD4222" s="150">
        <v>0</v>
      </c>
      <c r="AE4222" s="150">
        <v>0</v>
      </c>
      <c r="AF4222" s="150">
        <v>0</v>
      </c>
      <c r="AG4222" s="150">
        <v>0</v>
      </c>
      <c r="AH4222" s="150">
        <v>0</v>
      </c>
      <c r="AI4222" s="150">
        <v>0</v>
      </c>
      <c r="AU4222" s="88"/>
    </row>
    <row r="4223" spans="3:47" s="11" customFormat="1" outlineLevel="2" x14ac:dyDescent="0.2">
      <c r="C4223" s="119" t="s">
        <v>152</v>
      </c>
      <c r="E4223" s="124" t="s">
        <v>176</v>
      </c>
      <c r="AU4223" s="88"/>
    </row>
    <row r="4224" spans="3:47" s="11" customFormat="1" outlineLevel="2" x14ac:dyDescent="0.2">
      <c r="C4224" s="119" t="s">
        <v>152</v>
      </c>
      <c r="E4224" s="151" t="s">
        <v>209</v>
      </c>
      <c r="F4224" s="127"/>
      <c r="G4224" s="127"/>
      <c r="H4224" s="127"/>
      <c r="I4224" s="127"/>
      <c r="J4224" s="127"/>
      <c r="K4224" s="127"/>
      <c r="L4224" s="127"/>
      <c r="M4224" s="127"/>
      <c r="N4224" s="127"/>
      <c r="O4224" s="127"/>
      <c r="P4224" s="152"/>
      <c r="Q4224" s="128" t="s">
        <v>110</v>
      </c>
      <c r="R4224" s="129"/>
      <c r="S4224" s="130"/>
      <c r="T4224" s="130"/>
      <c r="U4224" s="131">
        <v>0</v>
      </c>
      <c r="V4224" s="131">
        <v>0</v>
      </c>
      <c r="W4224" s="132">
        <v>0</v>
      </c>
      <c r="X4224" s="131">
        <v>0</v>
      </c>
      <c r="Y4224" s="130">
        <v>0</v>
      </c>
      <c r="Z4224" s="130">
        <v>0</v>
      </c>
      <c r="AA4224" s="130">
        <v>0</v>
      </c>
      <c r="AB4224" s="130">
        <v>0</v>
      </c>
      <c r="AC4224" s="130">
        <v>0</v>
      </c>
      <c r="AD4224" s="130">
        <v>0</v>
      </c>
      <c r="AE4224" s="130">
        <v>0</v>
      </c>
      <c r="AF4224" s="130">
        <v>0</v>
      </c>
      <c r="AG4224" s="130">
        <v>0</v>
      </c>
      <c r="AH4224" s="133">
        <v>0</v>
      </c>
      <c r="AI4224" s="133">
        <v>0</v>
      </c>
      <c r="AU4224" s="88"/>
    </row>
    <row r="4225" spans="3:47" s="11" customFormat="1" outlineLevel="2" x14ac:dyDescent="0.2">
      <c r="C4225" s="119" t="s">
        <v>152</v>
      </c>
      <c r="E4225" s="153" t="s">
        <v>31</v>
      </c>
      <c r="P4225" s="149"/>
      <c r="Q4225" s="135" t="s">
        <v>110</v>
      </c>
      <c r="R4225" s="136"/>
      <c r="S4225" s="88"/>
      <c r="T4225" s="88"/>
      <c r="U4225" s="137">
        <v>0</v>
      </c>
      <c r="V4225" s="137">
        <v>0</v>
      </c>
      <c r="W4225" s="138">
        <v>0</v>
      </c>
      <c r="X4225" s="137">
        <v>0</v>
      </c>
      <c r="Y4225" s="88">
        <v>0</v>
      </c>
      <c r="Z4225" s="88">
        <v>0</v>
      </c>
      <c r="AA4225" s="88">
        <v>0</v>
      </c>
      <c r="AB4225" s="88">
        <v>0</v>
      </c>
      <c r="AC4225" s="88">
        <v>0</v>
      </c>
      <c r="AD4225" s="88">
        <v>0</v>
      </c>
      <c r="AE4225" s="88">
        <v>0</v>
      </c>
      <c r="AF4225" s="88">
        <v>0</v>
      </c>
      <c r="AG4225" s="88">
        <v>0</v>
      </c>
      <c r="AH4225" s="139">
        <v>0</v>
      </c>
      <c r="AI4225" s="139">
        <v>0</v>
      </c>
      <c r="AU4225" s="88"/>
    </row>
    <row r="4226" spans="3:47" s="11" customFormat="1" outlineLevel="2" x14ac:dyDescent="0.2">
      <c r="C4226" s="119" t="s">
        <v>152</v>
      </c>
      <c r="E4226" s="153" t="s">
        <v>28</v>
      </c>
      <c r="P4226" s="149"/>
      <c r="Q4226" s="135" t="s">
        <v>110</v>
      </c>
      <c r="R4226" s="136"/>
      <c r="S4226" s="88"/>
      <c r="T4226" s="88"/>
      <c r="U4226" s="137">
        <v>0</v>
      </c>
      <c r="V4226" s="137">
        <v>0</v>
      </c>
      <c r="W4226" s="138">
        <v>0</v>
      </c>
      <c r="X4226" s="137">
        <v>0</v>
      </c>
      <c r="Y4226" s="88">
        <v>0</v>
      </c>
      <c r="Z4226" s="88">
        <v>0</v>
      </c>
      <c r="AA4226" s="88">
        <v>0</v>
      </c>
      <c r="AB4226" s="88">
        <v>0</v>
      </c>
      <c r="AC4226" s="88">
        <v>0</v>
      </c>
      <c r="AD4226" s="88">
        <v>0</v>
      </c>
      <c r="AE4226" s="88">
        <v>0</v>
      </c>
      <c r="AF4226" s="88">
        <v>0</v>
      </c>
      <c r="AG4226" s="88">
        <v>0</v>
      </c>
      <c r="AH4226" s="139">
        <v>0</v>
      </c>
      <c r="AI4226" s="139">
        <v>0</v>
      </c>
      <c r="AU4226" s="88"/>
    </row>
    <row r="4227" spans="3:47" s="11" customFormat="1" outlineLevel="2" x14ac:dyDescent="0.2">
      <c r="C4227" s="119" t="s">
        <v>152</v>
      </c>
      <c r="E4227" s="153" t="s">
        <v>210</v>
      </c>
      <c r="P4227" s="149"/>
      <c r="Q4227" s="135" t="s">
        <v>110</v>
      </c>
      <c r="R4227" s="136"/>
      <c r="S4227" s="88"/>
      <c r="T4227" s="88"/>
      <c r="U4227" s="137">
        <v>0</v>
      </c>
      <c r="V4227" s="137">
        <v>0</v>
      </c>
      <c r="W4227" s="138">
        <v>0</v>
      </c>
      <c r="X4227" s="137">
        <v>0</v>
      </c>
      <c r="Y4227" s="88">
        <v>0</v>
      </c>
      <c r="Z4227" s="88">
        <v>0</v>
      </c>
      <c r="AA4227" s="88">
        <v>0</v>
      </c>
      <c r="AB4227" s="88">
        <v>0</v>
      </c>
      <c r="AC4227" s="88">
        <v>0</v>
      </c>
      <c r="AD4227" s="88">
        <v>0</v>
      </c>
      <c r="AE4227" s="88">
        <v>0</v>
      </c>
      <c r="AF4227" s="88">
        <v>0</v>
      </c>
      <c r="AG4227" s="88">
        <v>0</v>
      </c>
      <c r="AH4227" s="139">
        <v>0</v>
      </c>
      <c r="AI4227" s="139">
        <v>0</v>
      </c>
      <c r="AU4227" s="88"/>
    </row>
    <row r="4228" spans="3:47" s="11" customFormat="1" outlineLevel="2" x14ac:dyDescent="0.2">
      <c r="C4228" s="119" t="s">
        <v>152</v>
      </c>
      <c r="E4228" s="153" t="s">
        <v>211</v>
      </c>
      <c r="P4228" s="149"/>
      <c r="Q4228" s="135" t="s">
        <v>110</v>
      </c>
      <c r="R4228" s="136"/>
      <c r="S4228" s="88"/>
      <c r="T4228" s="88"/>
      <c r="U4228" s="137">
        <v>0</v>
      </c>
      <c r="V4228" s="137">
        <v>0</v>
      </c>
      <c r="W4228" s="138">
        <v>0</v>
      </c>
      <c r="X4228" s="137">
        <v>0</v>
      </c>
      <c r="Y4228" s="88">
        <v>0</v>
      </c>
      <c r="Z4228" s="88">
        <v>0</v>
      </c>
      <c r="AA4228" s="88">
        <v>0</v>
      </c>
      <c r="AB4228" s="88">
        <v>0</v>
      </c>
      <c r="AC4228" s="88">
        <v>0</v>
      </c>
      <c r="AD4228" s="88">
        <v>0</v>
      </c>
      <c r="AE4228" s="88">
        <v>0</v>
      </c>
      <c r="AF4228" s="88">
        <v>0</v>
      </c>
      <c r="AG4228" s="88">
        <v>0</v>
      </c>
      <c r="AH4228" s="139">
        <v>0</v>
      </c>
      <c r="AI4228" s="139">
        <v>0</v>
      </c>
      <c r="AU4228" s="88"/>
    </row>
    <row r="4229" spans="3:47" s="11" customFormat="1" outlineLevel="2" x14ac:dyDescent="0.2">
      <c r="C4229" s="119" t="s">
        <v>152</v>
      </c>
      <c r="E4229" s="153" t="s">
        <v>212</v>
      </c>
      <c r="P4229" s="149"/>
      <c r="Q4229" s="135" t="s">
        <v>110</v>
      </c>
      <c r="R4229" s="136"/>
      <c r="S4229" s="88"/>
      <c r="T4229" s="88"/>
      <c r="U4229" s="137">
        <v>0</v>
      </c>
      <c r="V4229" s="137">
        <v>0</v>
      </c>
      <c r="W4229" s="138">
        <v>0</v>
      </c>
      <c r="X4229" s="137">
        <v>0</v>
      </c>
      <c r="Y4229" s="88">
        <v>0</v>
      </c>
      <c r="Z4229" s="88">
        <v>0</v>
      </c>
      <c r="AA4229" s="88">
        <v>0</v>
      </c>
      <c r="AB4229" s="88">
        <v>0</v>
      </c>
      <c r="AC4229" s="88">
        <v>0</v>
      </c>
      <c r="AD4229" s="88">
        <v>0</v>
      </c>
      <c r="AE4229" s="88">
        <v>0</v>
      </c>
      <c r="AF4229" s="88">
        <v>0</v>
      </c>
      <c r="AG4229" s="88">
        <v>0</v>
      </c>
      <c r="AH4229" s="139">
        <v>0</v>
      </c>
      <c r="AI4229" s="139">
        <v>0</v>
      </c>
      <c r="AU4229" s="88"/>
    </row>
    <row r="4230" spans="3:47" s="11" customFormat="1" outlineLevel="2" x14ac:dyDescent="0.2">
      <c r="C4230" s="119" t="s">
        <v>152</v>
      </c>
      <c r="E4230" s="153" t="s">
        <v>213</v>
      </c>
      <c r="P4230" s="149"/>
      <c r="Q4230" s="135" t="s">
        <v>110</v>
      </c>
      <c r="R4230" s="136"/>
      <c r="S4230" s="88"/>
      <c r="T4230" s="88"/>
      <c r="U4230" s="137">
        <v>0</v>
      </c>
      <c r="V4230" s="137">
        <v>0</v>
      </c>
      <c r="W4230" s="138">
        <v>0</v>
      </c>
      <c r="X4230" s="137">
        <v>0</v>
      </c>
      <c r="Y4230" s="88">
        <v>0</v>
      </c>
      <c r="Z4230" s="88">
        <v>0</v>
      </c>
      <c r="AA4230" s="88">
        <v>0</v>
      </c>
      <c r="AB4230" s="88">
        <v>0</v>
      </c>
      <c r="AC4230" s="88">
        <v>0</v>
      </c>
      <c r="AD4230" s="88">
        <v>0</v>
      </c>
      <c r="AE4230" s="88">
        <v>0</v>
      </c>
      <c r="AF4230" s="88">
        <v>0</v>
      </c>
      <c r="AG4230" s="88">
        <v>0</v>
      </c>
      <c r="AH4230" s="139">
        <v>0</v>
      </c>
      <c r="AI4230" s="139">
        <v>0</v>
      </c>
      <c r="AU4230" s="88"/>
    </row>
    <row r="4231" spans="3:47" s="11" customFormat="1" outlineLevel="2" x14ac:dyDescent="0.2">
      <c r="C4231" s="119" t="s">
        <v>152</v>
      </c>
      <c r="E4231" s="153" t="s">
        <v>214</v>
      </c>
      <c r="P4231" s="149"/>
      <c r="Q4231" s="135" t="s">
        <v>110</v>
      </c>
      <c r="R4231" s="136"/>
      <c r="S4231" s="88"/>
      <c r="T4231" s="88"/>
      <c r="U4231" s="137">
        <v>0</v>
      </c>
      <c r="V4231" s="137">
        <v>0</v>
      </c>
      <c r="W4231" s="138">
        <v>0</v>
      </c>
      <c r="X4231" s="137">
        <v>0</v>
      </c>
      <c r="Y4231" s="88">
        <v>0</v>
      </c>
      <c r="Z4231" s="88">
        <v>0</v>
      </c>
      <c r="AA4231" s="88">
        <v>0</v>
      </c>
      <c r="AB4231" s="88">
        <v>0</v>
      </c>
      <c r="AC4231" s="88">
        <v>0</v>
      </c>
      <c r="AD4231" s="88">
        <v>0</v>
      </c>
      <c r="AE4231" s="88">
        <v>0</v>
      </c>
      <c r="AF4231" s="88">
        <v>0</v>
      </c>
      <c r="AG4231" s="88">
        <v>0</v>
      </c>
      <c r="AH4231" s="139">
        <v>0</v>
      </c>
      <c r="AI4231" s="139">
        <v>0</v>
      </c>
      <c r="AU4231" s="88"/>
    </row>
    <row r="4232" spans="3:47" s="11" customFormat="1" outlineLevel="2" x14ac:dyDescent="0.2">
      <c r="C4232" s="119" t="s">
        <v>152</v>
      </c>
      <c r="E4232" s="153" t="s">
        <v>215</v>
      </c>
      <c r="P4232" s="149"/>
      <c r="Q4232" s="135" t="s">
        <v>110</v>
      </c>
      <c r="R4232" s="136"/>
      <c r="S4232" s="88"/>
      <c r="T4232" s="88"/>
      <c r="U4232" s="137">
        <v>0</v>
      </c>
      <c r="V4232" s="137">
        <v>0</v>
      </c>
      <c r="W4232" s="138">
        <v>0</v>
      </c>
      <c r="X4232" s="137">
        <v>0</v>
      </c>
      <c r="Y4232" s="88">
        <v>0</v>
      </c>
      <c r="Z4232" s="88">
        <v>0</v>
      </c>
      <c r="AA4232" s="88">
        <v>0</v>
      </c>
      <c r="AB4232" s="88">
        <v>0</v>
      </c>
      <c r="AC4232" s="88">
        <v>0</v>
      </c>
      <c r="AD4232" s="88">
        <v>0</v>
      </c>
      <c r="AE4232" s="88">
        <v>0</v>
      </c>
      <c r="AF4232" s="88">
        <v>0</v>
      </c>
      <c r="AG4232" s="88">
        <v>0</v>
      </c>
      <c r="AH4232" s="139">
        <v>0</v>
      </c>
      <c r="AI4232" s="139">
        <v>0</v>
      </c>
      <c r="AU4232" s="88"/>
    </row>
    <row r="4233" spans="3:47" s="11" customFormat="1" outlineLevel="2" x14ac:dyDescent="0.2">
      <c r="C4233" s="119" t="s">
        <v>152</v>
      </c>
      <c r="E4233" s="153" t="s">
        <v>216</v>
      </c>
      <c r="P4233" s="149"/>
      <c r="Q4233" s="135" t="s">
        <v>110</v>
      </c>
      <c r="R4233" s="136"/>
      <c r="S4233" s="88"/>
      <c r="T4233" s="88"/>
      <c r="U4233" s="137">
        <v>0</v>
      </c>
      <c r="V4233" s="137">
        <v>0</v>
      </c>
      <c r="W4233" s="138">
        <v>0</v>
      </c>
      <c r="X4233" s="137">
        <v>0</v>
      </c>
      <c r="Y4233" s="88">
        <v>0</v>
      </c>
      <c r="Z4233" s="88">
        <v>0</v>
      </c>
      <c r="AA4233" s="88">
        <v>0</v>
      </c>
      <c r="AB4233" s="88">
        <v>0</v>
      </c>
      <c r="AC4233" s="88">
        <v>0</v>
      </c>
      <c r="AD4233" s="88">
        <v>0</v>
      </c>
      <c r="AE4233" s="88">
        <v>0</v>
      </c>
      <c r="AF4233" s="88">
        <v>0</v>
      </c>
      <c r="AG4233" s="88">
        <v>0</v>
      </c>
      <c r="AH4233" s="139">
        <v>0</v>
      </c>
      <c r="AI4233" s="139">
        <v>0</v>
      </c>
      <c r="AU4233" s="88"/>
    </row>
    <row r="4234" spans="3:47" s="11" customFormat="1" outlineLevel="2" x14ac:dyDescent="0.2">
      <c r="C4234" s="119" t="s">
        <v>152</v>
      </c>
      <c r="E4234" s="153" t="s">
        <v>33</v>
      </c>
      <c r="P4234" s="149"/>
      <c r="Q4234" s="135" t="s">
        <v>110</v>
      </c>
      <c r="R4234" s="136"/>
      <c r="S4234" s="88"/>
      <c r="T4234" s="88"/>
      <c r="U4234" s="137">
        <v>0</v>
      </c>
      <c r="V4234" s="137">
        <v>0</v>
      </c>
      <c r="W4234" s="138">
        <v>0</v>
      </c>
      <c r="X4234" s="137">
        <v>0</v>
      </c>
      <c r="Y4234" s="88">
        <v>0</v>
      </c>
      <c r="Z4234" s="88">
        <v>0</v>
      </c>
      <c r="AA4234" s="88">
        <v>0</v>
      </c>
      <c r="AB4234" s="88">
        <v>0</v>
      </c>
      <c r="AC4234" s="88">
        <v>0</v>
      </c>
      <c r="AD4234" s="88">
        <v>0</v>
      </c>
      <c r="AE4234" s="88">
        <v>0</v>
      </c>
      <c r="AF4234" s="88">
        <v>0</v>
      </c>
      <c r="AG4234" s="88">
        <v>0</v>
      </c>
      <c r="AH4234" s="139">
        <v>0</v>
      </c>
      <c r="AI4234" s="139">
        <v>0</v>
      </c>
      <c r="AU4234" s="88"/>
    </row>
    <row r="4235" spans="3:47" s="11" customFormat="1" outlineLevel="2" x14ac:dyDescent="0.2">
      <c r="C4235" s="119" t="s">
        <v>152</v>
      </c>
      <c r="E4235" s="153" t="s">
        <v>34</v>
      </c>
      <c r="P4235" s="149"/>
      <c r="Q4235" s="135" t="s">
        <v>110</v>
      </c>
      <c r="R4235" s="136"/>
      <c r="S4235" s="88"/>
      <c r="T4235" s="88"/>
      <c r="U4235" s="137">
        <v>0</v>
      </c>
      <c r="V4235" s="137">
        <v>0</v>
      </c>
      <c r="W4235" s="138">
        <v>0</v>
      </c>
      <c r="X4235" s="137">
        <v>0</v>
      </c>
      <c r="Y4235" s="88">
        <v>0</v>
      </c>
      <c r="Z4235" s="88">
        <v>0</v>
      </c>
      <c r="AA4235" s="88">
        <v>0</v>
      </c>
      <c r="AB4235" s="88">
        <v>0</v>
      </c>
      <c r="AC4235" s="88">
        <v>0</v>
      </c>
      <c r="AD4235" s="88">
        <v>0</v>
      </c>
      <c r="AE4235" s="88">
        <v>0</v>
      </c>
      <c r="AF4235" s="88">
        <v>0</v>
      </c>
      <c r="AG4235" s="88">
        <v>0</v>
      </c>
      <c r="AH4235" s="139">
        <v>0</v>
      </c>
      <c r="AI4235" s="139">
        <v>0</v>
      </c>
      <c r="AU4235" s="88"/>
    </row>
    <row r="4236" spans="3:47" s="11" customFormat="1" outlineLevel="2" x14ac:dyDescent="0.2">
      <c r="C4236" s="119" t="s">
        <v>152</v>
      </c>
      <c r="E4236" s="153" t="s">
        <v>217</v>
      </c>
      <c r="P4236" s="149"/>
      <c r="Q4236" s="135" t="s">
        <v>110</v>
      </c>
      <c r="R4236" s="136"/>
      <c r="S4236" s="88"/>
      <c r="T4236" s="88"/>
      <c r="U4236" s="137">
        <v>0</v>
      </c>
      <c r="V4236" s="137">
        <v>0</v>
      </c>
      <c r="W4236" s="138">
        <v>0</v>
      </c>
      <c r="X4236" s="137">
        <v>0</v>
      </c>
      <c r="Y4236" s="88">
        <v>0</v>
      </c>
      <c r="Z4236" s="88">
        <v>0</v>
      </c>
      <c r="AA4236" s="88">
        <v>0</v>
      </c>
      <c r="AB4236" s="88">
        <v>0</v>
      </c>
      <c r="AC4236" s="88">
        <v>0</v>
      </c>
      <c r="AD4236" s="88">
        <v>0</v>
      </c>
      <c r="AE4236" s="88">
        <v>0</v>
      </c>
      <c r="AF4236" s="88">
        <v>0</v>
      </c>
      <c r="AG4236" s="88">
        <v>0</v>
      </c>
      <c r="AH4236" s="139">
        <v>0</v>
      </c>
      <c r="AI4236" s="139">
        <v>0</v>
      </c>
      <c r="AU4236" s="88"/>
    </row>
    <row r="4237" spans="3:47" s="11" customFormat="1" outlineLevel="2" x14ac:dyDescent="0.2">
      <c r="C4237" s="119" t="s">
        <v>152</v>
      </c>
      <c r="E4237" s="153" t="s">
        <v>152</v>
      </c>
      <c r="P4237" s="149"/>
      <c r="Q4237" s="135" t="s">
        <v>110</v>
      </c>
      <c r="R4237" s="136"/>
      <c r="S4237" s="88"/>
      <c r="T4237" s="88"/>
      <c r="U4237" s="137">
        <v>0</v>
      </c>
      <c r="V4237" s="137">
        <v>0</v>
      </c>
      <c r="W4237" s="138">
        <v>0</v>
      </c>
      <c r="X4237" s="137">
        <v>0</v>
      </c>
      <c r="Y4237" s="88">
        <v>0</v>
      </c>
      <c r="Z4237" s="88">
        <v>0</v>
      </c>
      <c r="AA4237" s="88">
        <v>0</v>
      </c>
      <c r="AB4237" s="88">
        <v>0</v>
      </c>
      <c r="AC4237" s="88">
        <v>0</v>
      </c>
      <c r="AD4237" s="88">
        <v>0</v>
      </c>
      <c r="AE4237" s="88">
        <v>0</v>
      </c>
      <c r="AF4237" s="88">
        <v>0</v>
      </c>
      <c r="AG4237" s="88">
        <v>0</v>
      </c>
      <c r="AH4237" s="139">
        <v>0</v>
      </c>
      <c r="AI4237" s="139">
        <v>0</v>
      </c>
      <c r="AU4237" s="88"/>
    </row>
    <row r="4238" spans="3:47" s="11" customFormat="1" outlineLevel="2" x14ac:dyDescent="0.2">
      <c r="C4238" s="119" t="s">
        <v>152</v>
      </c>
      <c r="E4238" s="154" t="s">
        <v>152</v>
      </c>
      <c r="F4238" s="142"/>
      <c r="G4238" s="142"/>
      <c r="H4238" s="142"/>
      <c r="I4238" s="142"/>
      <c r="J4238" s="142"/>
      <c r="K4238" s="142"/>
      <c r="L4238" s="142"/>
      <c r="M4238" s="142"/>
      <c r="N4238" s="142"/>
      <c r="O4238" s="142"/>
      <c r="P4238" s="155"/>
      <c r="Q4238" s="143" t="s">
        <v>110</v>
      </c>
      <c r="R4238" s="144"/>
      <c r="S4238" s="145"/>
      <c r="T4238" s="145"/>
      <c r="U4238" s="146">
        <v>0</v>
      </c>
      <c r="V4238" s="146">
        <v>0</v>
      </c>
      <c r="W4238" s="147">
        <v>0</v>
      </c>
      <c r="X4238" s="146">
        <v>0</v>
      </c>
      <c r="Y4238" s="145">
        <v>0</v>
      </c>
      <c r="Z4238" s="145">
        <v>0</v>
      </c>
      <c r="AA4238" s="145">
        <v>0</v>
      </c>
      <c r="AB4238" s="145">
        <v>0</v>
      </c>
      <c r="AC4238" s="145">
        <v>0</v>
      </c>
      <c r="AD4238" s="145">
        <v>0</v>
      </c>
      <c r="AE4238" s="145">
        <v>0</v>
      </c>
      <c r="AF4238" s="145">
        <v>0</v>
      </c>
      <c r="AG4238" s="145">
        <v>0</v>
      </c>
      <c r="AH4238" s="148">
        <v>0</v>
      </c>
      <c r="AI4238" s="148">
        <v>0</v>
      </c>
      <c r="AU4238" s="88"/>
    </row>
    <row r="4239" spans="3:47" s="11" customFormat="1" outlineLevel="2" x14ac:dyDescent="0.2">
      <c r="C4239" s="119" t="s">
        <v>152</v>
      </c>
      <c r="P4239" s="149" t="s">
        <v>177</v>
      </c>
      <c r="Q4239" s="16" t="s">
        <v>110</v>
      </c>
      <c r="R4239" s="150"/>
      <c r="S4239" s="150"/>
      <c r="T4239" s="150"/>
      <c r="U4239" s="150">
        <v>0</v>
      </c>
      <c r="V4239" s="150">
        <v>0</v>
      </c>
      <c r="W4239" s="150">
        <v>0</v>
      </c>
      <c r="X4239" s="150">
        <v>0</v>
      </c>
      <c r="Y4239" s="150">
        <v>0</v>
      </c>
      <c r="Z4239" s="150">
        <v>0</v>
      </c>
      <c r="AA4239" s="150">
        <v>0</v>
      </c>
      <c r="AB4239" s="150">
        <v>0</v>
      </c>
      <c r="AC4239" s="150">
        <v>0</v>
      </c>
      <c r="AD4239" s="150">
        <v>0</v>
      </c>
      <c r="AE4239" s="150">
        <v>0</v>
      </c>
      <c r="AF4239" s="150">
        <v>0</v>
      </c>
      <c r="AG4239" s="150">
        <v>0</v>
      </c>
      <c r="AH4239" s="150">
        <v>0</v>
      </c>
      <c r="AI4239" s="150">
        <v>0</v>
      </c>
      <c r="AU4239" s="88"/>
    </row>
    <row r="4240" spans="3:47" s="11" customFormat="1" outlineLevel="2" x14ac:dyDescent="0.2">
      <c r="C4240" s="119" t="s">
        <v>152</v>
      </c>
      <c r="E4240" s="124" t="s">
        <v>178</v>
      </c>
      <c r="AU4240" s="88"/>
    </row>
    <row r="4241" spans="3:47" s="11" customFormat="1" outlineLevel="2" x14ac:dyDescent="0.2">
      <c r="C4241" s="119" t="s">
        <v>152</v>
      </c>
      <c r="F4241" s="156" t="s">
        <v>179</v>
      </c>
      <c r="AU4241" s="88"/>
    </row>
    <row r="4242" spans="3:47" s="11" customFormat="1" outlineLevel="2" x14ac:dyDescent="0.2">
      <c r="C4242" s="119" t="s">
        <v>152</v>
      </c>
      <c r="E4242" s="125"/>
      <c r="F4242" s="157" t="s">
        <v>209</v>
      </c>
      <c r="G4242" s="127"/>
      <c r="H4242" s="158" t="s">
        <v>180</v>
      </c>
      <c r="I4242" s="127"/>
      <c r="J4242" s="127"/>
      <c r="K4242" s="127"/>
      <c r="L4242" s="127"/>
      <c r="M4242" s="127"/>
      <c r="N4242" s="127"/>
      <c r="O4242" s="127"/>
      <c r="P4242" s="152"/>
      <c r="Q4242" s="128" t="s">
        <v>110</v>
      </c>
      <c r="R4242" s="129"/>
      <c r="S4242" s="130"/>
      <c r="T4242" s="130"/>
      <c r="U4242" s="131">
        <v>0</v>
      </c>
      <c r="V4242" s="131">
        <v>0</v>
      </c>
      <c r="W4242" s="132">
        <v>0</v>
      </c>
      <c r="X4242" s="131">
        <v>0</v>
      </c>
      <c r="Y4242" s="130">
        <v>0</v>
      </c>
      <c r="Z4242" s="130">
        <v>0</v>
      </c>
      <c r="AA4242" s="130">
        <v>0</v>
      </c>
      <c r="AB4242" s="130">
        <v>0</v>
      </c>
      <c r="AC4242" s="130">
        <v>0</v>
      </c>
      <c r="AD4242" s="130">
        <v>0</v>
      </c>
      <c r="AE4242" s="130">
        <v>0</v>
      </c>
      <c r="AF4242" s="130">
        <v>0</v>
      </c>
      <c r="AG4242" s="130">
        <v>0</v>
      </c>
      <c r="AH4242" s="133">
        <v>0</v>
      </c>
      <c r="AI4242" s="133">
        <v>0</v>
      </c>
      <c r="AU4242" s="88"/>
    </row>
    <row r="4243" spans="3:47" s="11" customFormat="1" outlineLevel="2" x14ac:dyDescent="0.2">
      <c r="C4243" s="119" t="s">
        <v>152</v>
      </c>
      <c r="E4243" s="134"/>
      <c r="F4243" s="159" t="s">
        <v>31</v>
      </c>
      <c r="H4243" s="72" t="s">
        <v>180</v>
      </c>
      <c r="P4243" s="149"/>
      <c r="Q4243" s="135" t="s">
        <v>110</v>
      </c>
      <c r="R4243" s="136"/>
      <c r="S4243" s="88"/>
      <c r="T4243" s="88"/>
      <c r="U4243" s="137">
        <v>0</v>
      </c>
      <c r="V4243" s="137">
        <v>0</v>
      </c>
      <c r="W4243" s="138">
        <v>0</v>
      </c>
      <c r="X4243" s="137">
        <v>0</v>
      </c>
      <c r="Y4243" s="88">
        <v>0</v>
      </c>
      <c r="Z4243" s="88">
        <v>0</v>
      </c>
      <c r="AA4243" s="88">
        <v>0</v>
      </c>
      <c r="AB4243" s="88">
        <v>0</v>
      </c>
      <c r="AC4243" s="88">
        <v>0</v>
      </c>
      <c r="AD4243" s="88">
        <v>0</v>
      </c>
      <c r="AE4243" s="88">
        <v>0</v>
      </c>
      <c r="AF4243" s="88">
        <v>0</v>
      </c>
      <c r="AG4243" s="88">
        <v>0</v>
      </c>
      <c r="AH4243" s="139">
        <v>0</v>
      </c>
      <c r="AI4243" s="139">
        <v>0</v>
      </c>
      <c r="AU4243" s="88"/>
    </row>
    <row r="4244" spans="3:47" s="11" customFormat="1" outlineLevel="2" x14ac:dyDescent="0.2">
      <c r="C4244" s="119" t="s">
        <v>152</v>
      </c>
      <c r="E4244" s="134"/>
      <c r="F4244" s="159" t="s">
        <v>28</v>
      </c>
      <c r="H4244" s="72" t="s">
        <v>180</v>
      </c>
      <c r="P4244" s="149"/>
      <c r="Q4244" s="135" t="s">
        <v>110</v>
      </c>
      <c r="R4244" s="136"/>
      <c r="S4244" s="88"/>
      <c r="T4244" s="88"/>
      <c r="U4244" s="137">
        <v>0</v>
      </c>
      <c r="V4244" s="137">
        <v>0</v>
      </c>
      <c r="W4244" s="138">
        <v>0</v>
      </c>
      <c r="X4244" s="137">
        <v>0</v>
      </c>
      <c r="Y4244" s="88">
        <v>0</v>
      </c>
      <c r="Z4244" s="88">
        <v>0</v>
      </c>
      <c r="AA4244" s="88">
        <v>0</v>
      </c>
      <c r="AB4244" s="88">
        <v>0</v>
      </c>
      <c r="AC4244" s="88">
        <v>0</v>
      </c>
      <c r="AD4244" s="88">
        <v>0</v>
      </c>
      <c r="AE4244" s="88">
        <v>0</v>
      </c>
      <c r="AF4244" s="88">
        <v>0</v>
      </c>
      <c r="AG4244" s="88">
        <v>0</v>
      </c>
      <c r="AH4244" s="139">
        <v>0</v>
      </c>
      <c r="AI4244" s="139">
        <v>0</v>
      </c>
      <c r="AU4244" s="88"/>
    </row>
    <row r="4245" spans="3:47" s="11" customFormat="1" outlineLevel="2" x14ac:dyDescent="0.2">
      <c r="C4245" s="119" t="s">
        <v>152</v>
      </c>
      <c r="E4245" s="134"/>
      <c r="F4245" s="159" t="s">
        <v>210</v>
      </c>
      <c r="H4245" s="72" t="s">
        <v>180</v>
      </c>
      <c r="P4245" s="149"/>
      <c r="Q4245" s="135" t="s">
        <v>110</v>
      </c>
      <c r="R4245" s="136"/>
      <c r="S4245" s="88"/>
      <c r="T4245" s="88"/>
      <c r="U4245" s="137">
        <v>0</v>
      </c>
      <c r="V4245" s="137">
        <v>0</v>
      </c>
      <c r="W4245" s="138">
        <v>0</v>
      </c>
      <c r="X4245" s="137">
        <v>0</v>
      </c>
      <c r="Y4245" s="88">
        <v>0</v>
      </c>
      <c r="Z4245" s="88">
        <v>0</v>
      </c>
      <c r="AA4245" s="88">
        <v>0</v>
      </c>
      <c r="AB4245" s="88">
        <v>0</v>
      </c>
      <c r="AC4245" s="88">
        <v>0</v>
      </c>
      <c r="AD4245" s="88">
        <v>0</v>
      </c>
      <c r="AE4245" s="88">
        <v>0</v>
      </c>
      <c r="AF4245" s="88">
        <v>0</v>
      </c>
      <c r="AG4245" s="88">
        <v>0</v>
      </c>
      <c r="AH4245" s="139">
        <v>0</v>
      </c>
      <c r="AI4245" s="139">
        <v>0</v>
      </c>
      <c r="AU4245" s="88"/>
    </row>
    <row r="4246" spans="3:47" s="11" customFormat="1" outlineLevel="2" x14ac:dyDescent="0.2">
      <c r="C4246" s="119" t="s">
        <v>152</v>
      </c>
      <c r="E4246" s="134"/>
      <c r="F4246" s="159" t="s">
        <v>211</v>
      </c>
      <c r="H4246" s="72" t="s">
        <v>180</v>
      </c>
      <c r="P4246" s="149"/>
      <c r="Q4246" s="135" t="s">
        <v>110</v>
      </c>
      <c r="R4246" s="136"/>
      <c r="S4246" s="88"/>
      <c r="T4246" s="88"/>
      <c r="U4246" s="137">
        <v>0</v>
      </c>
      <c r="V4246" s="137">
        <v>0</v>
      </c>
      <c r="W4246" s="138">
        <v>0</v>
      </c>
      <c r="X4246" s="137">
        <v>0</v>
      </c>
      <c r="Y4246" s="88">
        <v>0</v>
      </c>
      <c r="Z4246" s="88">
        <v>0</v>
      </c>
      <c r="AA4246" s="88">
        <v>0</v>
      </c>
      <c r="AB4246" s="88">
        <v>0</v>
      </c>
      <c r="AC4246" s="88">
        <v>0</v>
      </c>
      <c r="AD4246" s="88">
        <v>0</v>
      </c>
      <c r="AE4246" s="88">
        <v>0</v>
      </c>
      <c r="AF4246" s="88">
        <v>0</v>
      </c>
      <c r="AG4246" s="88">
        <v>0</v>
      </c>
      <c r="AH4246" s="139">
        <v>0</v>
      </c>
      <c r="AI4246" s="139">
        <v>0</v>
      </c>
      <c r="AU4246" s="88"/>
    </row>
    <row r="4247" spans="3:47" s="11" customFormat="1" outlineLevel="2" x14ac:dyDescent="0.2">
      <c r="C4247" s="119" t="s">
        <v>152</v>
      </c>
      <c r="E4247" s="134"/>
      <c r="F4247" s="159" t="s">
        <v>212</v>
      </c>
      <c r="H4247" s="72" t="s">
        <v>180</v>
      </c>
      <c r="P4247" s="149"/>
      <c r="Q4247" s="135" t="s">
        <v>110</v>
      </c>
      <c r="R4247" s="136"/>
      <c r="S4247" s="88"/>
      <c r="T4247" s="88"/>
      <c r="U4247" s="137">
        <v>0</v>
      </c>
      <c r="V4247" s="137">
        <v>0</v>
      </c>
      <c r="W4247" s="138">
        <v>0</v>
      </c>
      <c r="X4247" s="137">
        <v>0</v>
      </c>
      <c r="Y4247" s="88">
        <v>0</v>
      </c>
      <c r="Z4247" s="88">
        <v>0</v>
      </c>
      <c r="AA4247" s="88">
        <v>0</v>
      </c>
      <c r="AB4247" s="88">
        <v>0</v>
      </c>
      <c r="AC4247" s="88">
        <v>0</v>
      </c>
      <c r="AD4247" s="88">
        <v>0</v>
      </c>
      <c r="AE4247" s="88">
        <v>0</v>
      </c>
      <c r="AF4247" s="88">
        <v>0</v>
      </c>
      <c r="AG4247" s="88">
        <v>0</v>
      </c>
      <c r="AH4247" s="139">
        <v>0</v>
      </c>
      <c r="AI4247" s="139">
        <v>0</v>
      </c>
      <c r="AU4247" s="88"/>
    </row>
    <row r="4248" spans="3:47" s="11" customFormat="1" outlineLevel="2" x14ac:dyDescent="0.2">
      <c r="C4248" s="119" t="s">
        <v>152</v>
      </c>
      <c r="E4248" s="134"/>
      <c r="F4248" s="159" t="s">
        <v>213</v>
      </c>
      <c r="H4248" s="72" t="s">
        <v>180</v>
      </c>
      <c r="P4248" s="149"/>
      <c r="Q4248" s="135" t="s">
        <v>110</v>
      </c>
      <c r="R4248" s="136"/>
      <c r="S4248" s="88"/>
      <c r="T4248" s="88"/>
      <c r="U4248" s="137">
        <v>0</v>
      </c>
      <c r="V4248" s="137">
        <v>0</v>
      </c>
      <c r="W4248" s="138">
        <v>0</v>
      </c>
      <c r="X4248" s="137">
        <v>0</v>
      </c>
      <c r="Y4248" s="88">
        <v>0</v>
      </c>
      <c r="Z4248" s="88">
        <v>0</v>
      </c>
      <c r="AA4248" s="88">
        <v>0</v>
      </c>
      <c r="AB4248" s="88">
        <v>0</v>
      </c>
      <c r="AC4248" s="88">
        <v>0</v>
      </c>
      <c r="AD4248" s="88">
        <v>0</v>
      </c>
      <c r="AE4248" s="88">
        <v>0</v>
      </c>
      <c r="AF4248" s="88">
        <v>0</v>
      </c>
      <c r="AG4248" s="88">
        <v>0</v>
      </c>
      <c r="AH4248" s="139">
        <v>0</v>
      </c>
      <c r="AI4248" s="139">
        <v>0</v>
      </c>
      <c r="AU4248" s="88"/>
    </row>
    <row r="4249" spans="3:47" s="11" customFormat="1" outlineLevel="2" x14ac:dyDescent="0.2">
      <c r="C4249" s="119" t="s">
        <v>152</v>
      </c>
      <c r="E4249" s="134"/>
      <c r="F4249" s="159" t="s">
        <v>214</v>
      </c>
      <c r="H4249" s="72" t="s">
        <v>180</v>
      </c>
      <c r="P4249" s="149"/>
      <c r="Q4249" s="135" t="s">
        <v>110</v>
      </c>
      <c r="R4249" s="136"/>
      <c r="S4249" s="88"/>
      <c r="T4249" s="88"/>
      <c r="U4249" s="137">
        <v>0</v>
      </c>
      <c r="V4249" s="137">
        <v>0</v>
      </c>
      <c r="W4249" s="138">
        <v>0</v>
      </c>
      <c r="X4249" s="137">
        <v>0</v>
      </c>
      <c r="Y4249" s="88">
        <v>0</v>
      </c>
      <c r="Z4249" s="88">
        <v>0</v>
      </c>
      <c r="AA4249" s="88">
        <v>0</v>
      </c>
      <c r="AB4249" s="88">
        <v>0</v>
      </c>
      <c r="AC4249" s="88">
        <v>0</v>
      </c>
      <c r="AD4249" s="88">
        <v>0</v>
      </c>
      <c r="AE4249" s="88">
        <v>0</v>
      </c>
      <c r="AF4249" s="88">
        <v>0</v>
      </c>
      <c r="AG4249" s="88">
        <v>0</v>
      </c>
      <c r="AH4249" s="139">
        <v>0</v>
      </c>
      <c r="AI4249" s="139">
        <v>0</v>
      </c>
      <c r="AU4249" s="88"/>
    </row>
    <row r="4250" spans="3:47" s="11" customFormat="1" outlineLevel="2" x14ac:dyDescent="0.2">
      <c r="C4250" s="119" t="s">
        <v>152</v>
      </c>
      <c r="E4250" s="134"/>
      <c r="F4250" s="159" t="s">
        <v>215</v>
      </c>
      <c r="H4250" s="72" t="s">
        <v>180</v>
      </c>
      <c r="P4250" s="149"/>
      <c r="Q4250" s="135" t="s">
        <v>110</v>
      </c>
      <c r="R4250" s="136"/>
      <c r="S4250" s="88"/>
      <c r="T4250" s="88"/>
      <c r="U4250" s="137">
        <v>0</v>
      </c>
      <c r="V4250" s="137">
        <v>0</v>
      </c>
      <c r="W4250" s="138">
        <v>0</v>
      </c>
      <c r="X4250" s="137">
        <v>0</v>
      </c>
      <c r="Y4250" s="88">
        <v>0</v>
      </c>
      <c r="Z4250" s="88">
        <v>0</v>
      </c>
      <c r="AA4250" s="88">
        <v>0</v>
      </c>
      <c r="AB4250" s="88">
        <v>0</v>
      </c>
      <c r="AC4250" s="88">
        <v>0</v>
      </c>
      <c r="AD4250" s="88">
        <v>0</v>
      </c>
      <c r="AE4250" s="88">
        <v>0</v>
      </c>
      <c r="AF4250" s="88">
        <v>0</v>
      </c>
      <c r="AG4250" s="88">
        <v>0</v>
      </c>
      <c r="AH4250" s="139">
        <v>0</v>
      </c>
      <c r="AI4250" s="139">
        <v>0</v>
      </c>
      <c r="AU4250" s="88"/>
    </row>
    <row r="4251" spans="3:47" s="11" customFormat="1" outlineLevel="2" x14ac:dyDescent="0.2">
      <c r="C4251" s="119" t="s">
        <v>152</v>
      </c>
      <c r="E4251" s="134"/>
      <c r="F4251" s="159" t="s">
        <v>216</v>
      </c>
      <c r="H4251" s="72" t="s">
        <v>180</v>
      </c>
      <c r="P4251" s="149"/>
      <c r="Q4251" s="135" t="s">
        <v>110</v>
      </c>
      <c r="R4251" s="136"/>
      <c r="S4251" s="88"/>
      <c r="T4251" s="88"/>
      <c r="U4251" s="137">
        <v>0</v>
      </c>
      <c r="V4251" s="137">
        <v>0</v>
      </c>
      <c r="W4251" s="138">
        <v>0</v>
      </c>
      <c r="X4251" s="137">
        <v>0</v>
      </c>
      <c r="Y4251" s="88">
        <v>0</v>
      </c>
      <c r="Z4251" s="88">
        <v>0</v>
      </c>
      <c r="AA4251" s="88">
        <v>0</v>
      </c>
      <c r="AB4251" s="88">
        <v>0</v>
      </c>
      <c r="AC4251" s="88">
        <v>0</v>
      </c>
      <c r="AD4251" s="88">
        <v>0</v>
      </c>
      <c r="AE4251" s="88">
        <v>0</v>
      </c>
      <c r="AF4251" s="88">
        <v>0</v>
      </c>
      <c r="AG4251" s="88">
        <v>0</v>
      </c>
      <c r="AH4251" s="139">
        <v>0</v>
      </c>
      <c r="AI4251" s="139">
        <v>0</v>
      </c>
      <c r="AU4251" s="88"/>
    </row>
    <row r="4252" spans="3:47" s="11" customFormat="1" outlineLevel="2" x14ac:dyDescent="0.2">
      <c r="C4252" s="119" t="s">
        <v>152</v>
      </c>
      <c r="E4252" s="134"/>
      <c r="F4252" s="159" t="s">
        <v>33</v>
      </c>
      <c r="H4252" s="72" t="s">
        <v>180</v>
      </c>
      <c r="P4252" s="149"/>
      <c r="Q4252" s="135" t="s">
        <v>110</v>
      </c>
      <c r="R4252" s="136"/>
      <c r="S4252" s="88"/>
      <c r="T4252" s="88"/>
      <c r="U4252" s="137">
        <v>0</v>
      </c>
      <c r="V4252" s="137">
        <v>0</v>
      </c>
      <c r="W4252" s="138">
        <v>0</v>
      </c>
      <c r="X4252" s="137">
        <v>0</v>
      </c>
      <c r="Y4252" s="88">
        <v>0</v>
      </c>
      <c r="Z4252" s="88">
        <v>0</v>
      </c>
      <c r="AA4252" s="88">
        <v>0</v>
      </c>
      <c r="AB4252" s="88">
        <v>0</v>
      </c>
      <c r="AC4252" s="88">
        <v>0</v>
      </c>
      <c r="AD4252" s="88">
        <v>0</v>
      </c>
      <c r="AE4252" s="88">
        <v>0</v>
      </c>
      <c r="AF4252" s="88">
        <v>0</v>
      </c>
      <c r="AG4252" s="88">
        <v>0</v>
      </c>
      <c r="AH4252" s="139">
        <v>0</v>
      </c>
      <c r="AI4252" s="139">
        <v>0</v>
      </c>
      <c r="AU4252" s="88"/>
    </row>
    <row r="4253" spans="3:47" s="11" customFormat="1" outlineLevel="2" x14ac:dyDescent="0.2">
      <c r="C4253" s="119" t="s">
        <v>152</v>
      </c>
      <c r="E4253" s="134"/>
      <c r="F4253" s="159" t="s">
        <v>34</v>
      </c>
      <c r="H4253" s="72" t="s">
        <v>180</v>
      </c>
      <c r="P4253" s="149"/>
      <c r="Q4253" s="135" t="s">
        <v>110</v>
      </c>
      <c r="R4253" s="136"/>
      <c r="S4253" s="88"/>
      <c r="T4253" s="88"/>
      <c r="U4253" s="137">
        <v>0</v>
      </c>
      <c r="V4253" s="137">
        <v>0</v>
      </c>
      <c r="W4253" s="138">
        <v>0</v>
      </c>
      <c r="X4253" s="137">
        <v>0</v>
      </c>
      <c r="Y4253" s="88">
        <v>0</v>
      </c>
      <c r="Z4253" s="88">
        <v>0</v>
      </c>
      <c r="AA4253" s="88">
        <v>0</v>
      </c>
      <c r="AB4253" s="88">
        <v>0</v>
      </c>
      <c r="AC4253" s="88">
        <v>0</v>
      </c>
      <c r="AD4253" s="88">
        <v>0</v>
      </c>
      <c r="AE4253" s="88">
        <v>0</v>
      </c>
      <c r="AF4253" s="88">
        <v>0</v>
      </c>
      <c r="AG4253" s="88">
        <v>0</v>
      </c>
      <c r="AH4253" s="139">
        <v>0</v>
      </c>
      <c r="AI4253" s="139">
        <v>0</v>
      </c>
      <c r="AU4253" s="88"/>
    </row>
    <row r="4254" spans="3:47" s="11" customFormat="1" outlineLevel="2" x14ac:dyDescent="0.2">
      <c r="C4254" s="119" t="s">
        <v>152</v>
      </c>
      <c r="E4254" s="134"/>
      <c r="F4254" s="159" t="s">
        <v>217</v>
      </c>
      <c r="H4254" s="72" t="s">
        <v>180</v>
      </c>
      <c r="P4254" s="149"/>
      <c r="Q4254" s="135" t="s">
        <v>110</v>
      </c>
      <c r="R4254" s="136"/>
      <c r="S4254" s="88"/>
      <c r="T4254" s="88"/>
      <c r="U4254" s="137">
        <v>0</v>
      </c>
      <c r="V4254" s="137">
        <v>0</v>
      </c>
      <c r="W4254" s="138">
        <v>0</v>
      </c>
      <c r="X4254" s="137">
        <v>0</v>
      </c>
      <c r="Y4254" s="88">
        <v>0</v>
      </c>
      <c r="Z4254" s="88">
        <v>0</v>
      </c>
      <c r="AA4254" s="88">
        <v>0</v>
      </c>
      <c r="AB4254" s="88">
        <v>0</v>
      </c>
      <c r="AC4254" s="88">
        <v>0</v>
      </c>
      <c r="AD4254" s="88">
        <v>0</v>
      </c>
      <c r="AE4254" s="88">
        <v>0</v>
      </c>
      <c r="AF4254" s="88">
        <v>0</v>
      </c>
      <c r="AG4254" s="88">
        <v>0</v>
      </c>
      <c r="AH4254" s="139">
        <v>0</v>
      </c>
      <c r="AI4254" s="139">
        <v>0</v>
      </c>
      <c r="AU4254" s="88"/>
    </row>
    <row r="4255" spans="3:47" s="11" customFormat="1" outlineLevel="2" x14ac:dyDescent="0.2">
      <c r="C4255" s="119" t="s">
        <v>152</v>
      </c>
      <c r="E4255" s="134"/>
      <c r="F4255" s="159" t="s">
        <v>152</v>
      </c>
      <c r="H4255" s="72" t="s">
        <v>180</v>
      </c>
      <c r="P4255" s="149"/>
      <c r="Q4255" s="135" t="s">
        <v>110</v>
      </c>
      <c r="R4255" s="136"/>
      <c r="S4255" s="88"/>
      <c r="T4255" s="88"/>
      <c r="U4255" s="137">
        <v>0</v>
      </c>
      <c r="V4255" s="137">
        <v>0</v>
      </c>
      <c r="W4255" s="138">
        <v>0</v>
      </c>
      <c r="X4255" s="137">
        <v>0</v>
      </c>
      <c r="Y4255" s="88">
        <v>0</v>
      </c>
      <c r="Z4255" s="88">
        <v>0</v>
      </c>
      <c r="AA4255" s="88">
        <v>0</v>
      </c>
      <c r="AB4255" s="88">
        <v>0</v>
      </c>
      <c r="AC4255" s="88">
        <v>0</v>
      </c>
      <c r="AD4255" s="88">
        <v>0</v>
      </c>
      <c r="AE4255" s="88">
        <v>0</v>
      </c>
      <c r="AF4255" s="88">
        <v>0</v>
      </c>
      <c r="AG4255" s="88">
        <v>0</v>
      </c>
      <c r="AH4255" s="139">
        <v>0</v>
      </c>
      <c r="AI4255" s="139">
        <v>0</v>
      </c>
      <c r="AU4255" s="88"/>
    </row>
    <row r="4256" spans="3:47" s="11" customFormat="1" outlineLevel="2" x14ac:dyDescent="0.2">
      <c r="C4256" s="119" t="s">
        <v>152</v>
      </c>
      <c r="E4256" s="140"/>
      <c r="F4256" s="160" t="s">
        <v>152</v>
      </c>
      <c r="G4256" s="142"/>
      <c r="H4256" s="161" t="s">
        <v>180</v>
      </c>
      <c r="I4256" s="142"/>
      <c r="J4256" s="142"/>
      <c r="K4256" s="142"/>
      <c r="L4256" s="142"/>
      <c r="M4256" s="142"/>
      <c r="N4256" s="142"/>
      <c r="O4256" s="142"/>
      <c r="P4256" s="155"/>
      <c r="Q4256" s="143" t="s">
        <v>110</v>
      </c>
      <c r="R4256" s="144"/>
      <c r="S4256" s="145"/>
      <c r="T4256" s="145"/>
      <c r="U4256" s="146">
        <v>0</v>
      </c>
      <c r="V4256" s="146">
        <v>0</v>
      </c>
      <c r="W4256" s="147">
        <v>0</v>
      </c>
      <c r="X4256" s="146">
        <v>0</v>
      </c>
      <c r="Y4256" s="145">
        <v>0</v>
      </c>
      <c r="Z4256" s="145">
        <v>0</v>
      </c>
      <c r="AA4256" s="145">
        <v>0</v>
      </c>
      <c r="AB4256" s="145">
        <v>0</v>
      </c>
      <c r="AC4256" s="145">
        <v>0</v>
      </c>
      <c r="AD4256" s="145">
        <v>0</v>
      </c>
      <c r="AE4256" s="145">
        <v>0</v>
      </c>
      <c r="AF4256" s="145">
        <v>0</v>
      </c>
      <c r="AG4256" s="145">
        <v>0</v>
      </c>
      <c r="AH4256" s="148">
        <v>0</v>
      </c>
      <c r="AI4256" s="148">
        <v>0</v>
      </c>
      <c r="AU4256" s="88"/>
    </row>
    <row r="4257" spans="3:47" s="11" customFormat="1" outlineLevel="2" x14ac:dyDescent="0.2">
      <c r="C4257" s="119" t="s">
        <v>152</v>
      </c>
      <c r="E4257" s="125"/>
      <c r="F4257" s="157" t="s">
        <v>152</v>
      </c>
      <c r="G4257" s="127"/>
      <c r="H4257" s="158" t="s">
        <v>180</v>
      </c>
      <c r="I4257" s="127"/>
      <c r="J4257" s="127"/>
      <c r="K4257" s="127"/>
      <c r="L4257" s="127"/>
      <c r="M4257" s="127"/>
      <c r="N4257" s="127"/>
      <c r="O4257" s="127"/>
      <c r="P4257" s="152"/>
      <c r="Q4257" s="128" t="s">
        <v>110</v>
      </c>
      <c r="R4257" s="129"/>
      <c r="S4257" s="130"/>
      <c r="T4257" s="130"/>
      <c r="U4257" s="131">
        <v>0</v>
      </c>
      <c r="V4257" s="131">
        <v>0</v>
      </c>
      <c r="W4257" s="132">
        <v>0</v>
      </c>
      <c r="X4257" s="131">
        <v>0</v>
      </c>
      <c r="Y4257" s="130">
        <v>0</v>
      </c>
      <c r="Z4257" s="130">
        <v>0</v>
      </c>
      <c r="AA4257" s="130">
        <v>0</v>
      </c>
      <c r="AB4257" s="130">
        <v>0</v>
      </c>
      <c r="AC4257" s="130">
        <v>0</v>
      </c>
      <c r="AD4257" s="130">
        <v>0</v>
      </c>
      <c r="AE4257" s="130">
        <v>0</v>
      </c>
      <c r="AF4257" s="130">
        <v>0</v>
      </c>
      <c r="AG4257" s="130">
        <v>0</v>
      </c>
      <c r="AH4257" s="133">
        <v>0</v>
      </c>
      <c r="AI4257" s="133">
        <v>0</v>
      </c>
      <c r="AU4257" s="88"/>
    </row>
    <row r="4258" spans="3:47" s="11" customFormat="1" outlineLevel="2" x14ac:dyDescent="0.2">
      <c r="C4258" s="119" t="s">
        <v>152</v>
      </c>
      <c r="E4258" s="134"/>
      <c r="F4258" s="159" t="s">
        <v>152</v>
      </c>
      <c r="H4258" s="72" t="s">
        <v>180</v>
      </c>
      <c r="P4258" s="149"/>
      <c r="Q4258" s="135" t="s">
        <v>110</v>
      </c>
      <c r="R4258" s="136"/>
      <c r="S4258" s="88"/>
      <c r="T4258" s="88"/>
      <c r="U4258" s="137">
        <v>0</v>
      </c>
      <c r="V4258" s="137">
        <v>0</v>
      </c>
      <c r="W4258" s="138">
        <v>0</v>
      </c>
      <c r="X4258" s="137">
        <v>0</v>
      </c>
      <c r="Y4258" s="88">
        <v>0</v>
      </c>
      <c r="Z4258" s="88">
        <v>0</v>
      </c>
      <c r="AA4258" s="88">
        <v>0</v>
      </c>
      <c r="AB4258" s="88">
        <v>0</v>
      </c>
      <c r="AC4258" s="88">
        <v>0</v>
      </c>
      <c r="AD4258" s="88">
        <v>0</v>
      </c>
      <c r="AE4258" s="88">
        <v>0</v>
      </c>
      <c r="AF4258" s="88">
        <v>0</v>
      </c>
      <c r="AG4258" s="88">
        <v>0</v>
      </c>
      <c r="AH4258" s="139">
        <v>0</v>
      </c>
      <c r="AI4258" s="139">
        <v>0</v>
      </c>
      <c r="AU4258" s="88"/>
    </row>
    <row r="4259" spans="3:47" s="11" customFormat="1" outlineLevel="2" x14ac:dyDescent="0.2">
      <c r="C4259" s="119" t="s">
        <v>152</v>
      </c>
      <c r="E4259" s="134"/>
      <c r="F4259" s="159" t="s">
        <v>152</v>
      </c>
      <c r="H4259" s="72" t="s">
        <v>180</v>
      </c>
      <c r="P4259" s="149"/>
      <c r="Q4259" s="135" t="s">
        <v>110</v>
      </c>
      <c r="R4259" s="136"/>
      <c r="S4259" s="88"/>
      <c r="T4259" s="88"/>
      <c r="U4259" s="137">
        <v>0</v>
      </c>
      <c r="V4259" s="137">
        <v>0</v>
      </c>
      <c r="W4259" s="138">
        <v>0</v>
      </c>
      <c r="X4259" s="137">
        <v>0</v>
      </c>
      <c r="Y4259" s="88">
        <v>0</v>
      </c>
      <c r="Z4259" s="88">
        <v>0</v>
      </c>
      <c r="AA4259" s="88">
        <v>0</v>
      </c>
      <c r="AB4259" s="88">
        <v>0</v>
      </c>
      <c r="AC4259" s="88">
        <v>0</v>
      </c>
      <c r="AD4259" s="88">
        <v>0</v>
      </c>
      <c r="AE4259" s="88">
        <v>0</v>
      </c>
      <c r="AF4259" s="88">
        <v>0</v>
      </c>
      <c r="AG4259" s="88">
        <v>0</v>
      </c>
      <c r="AH4259" s="139">
        <v>0</v>
      </c>
      <c r="AI4259" s="139">
        <v>0</v>
      </c>
      <c r="AU4259" s="88"/>
    </row>
    <row r="4260" spans="3:47" s="11" customFormat="1" outlineLevel="2" x14ac:dyDescent="0.2">
      <c r="C4260" s="119" t="s">
        <v>152</v>
      </c>
      <c r="E4260" s="134"/>
      <c r="F4260" s="159" t="s">
        <v>152</v>
      </c>
      <c r="H4260" s="72" t="s">
        <v>180</v>
      </c>
      <c r="P4260" s="149"/>
      <c r="Q4260" s="135" t="s">
        <v>110</v>
      </c>
      <c r="R4260" s="136"/>
      <c r="S4260" s="88"/>
      <c r="T4260" s="88"/>
      <c r="U4260" s="137">
        <v>0</v>
      </c>
      <c r="V4260" s="137">
        <v>0</v>
      </c>
      <c r="W4260" s="138">
        <v>0</v>
      </c>
      <c r="X4260" s="137">
        <v>0</v>
      </c>
      <c r="Y4260" s="88">
        <v>0</v>
      </c>
      <c r="Z4260" s="88">
        <v>0</v>
      </c>
      <c r="AA4260" s="88">
        <v>0</v>
      </c>
      <c r="AB4260" s="88">
        <v>0</v>
      </c>
      <c r="AC4260" s="88">
        <v>0</v>
      </c>
      <c r="AD4260" s="88">
        <v>0</v>
      </c>
      <c r="AE4260" s="88">
        <v>0</v>
      </c>
      <c r="AF4260" s="88">
        <v>0</v>
      </c>
      <c r="AG4260" s="88">
        <v>0</v>
      </c>
      <c r="AH4260" s="139">
        <v>0</v>
      </c>
      <c r="AI4260" s="139">
        <v>0</v>
      </c>
      <c r="AU4260" s="88"/>
    </row>
    <row r="4261" spans="3:47" s="11" customFormat="1" outlineLevel="2" x14ac:dyDescent="0.2">
      <c r="C4261" s="119" t="s">
        <v>152</v>
      </c>
      <c r="E4261" s="134"/>
      <c r="F4261" s="159" t="s">
        <v>152</v>
      </c>
      <c r="H4261" s="72" t="s">
        <v>180</v>
      </c>
      <c r="P4261" s="149"/>
      <c r="Q4261" s="135" t="s">
        <v>110</v>
      </c>
      <c r="R4261" s="136"/>
      <c r="S4261" s="88"/>
      <c r="T4261" s="88"/>
      <c r="U4261" s="137">
        <v>0</v>
      </c>
      <c r="V4261" s="137">
        <v>0</v>
      </c>
      <c r="W4261" s="138">
        <v>0</v>
      </c>
      <c r="X4261" s="137">
        <v>0</v>
      </c>
      <c r="Y4261" s="88">
        <v>0</v>
      </c>
      <c r="Z4261" s="88">
        <v>0</v>
      </c>
      <c r="AA4261" s="88">
        <v>0</v>
      </c>
      <c r="AB4261" s="88">
        <v>0</v>
      </c>
      <c r="AC4261" s="88">
        <v>0</v>
      </c>
      <c r="AD4261" s="88">
        <v>0</v>
      </c>
      <c r="AE4261" s="88">
        <v>0</v>
      </c>
      <c r="AF4261" s="88">
        <v>0</v>
      </c>
      <c r="AG4261" s="88">
        <v>0</v>
      </c>
      <c r="AH4261" s="139">
        <v>0</v>
      </c>
      <c r="AI4261" s="139">
        <v>0</v>
      </c>
      <c r="AU4261" s="88"/>
    </row>
    <row r="4262" spans="3:47" s="11" customFormat="1" outlineLevel="2" x14ac:dyDescent="0.2">
      <c r="C4262" s="119" t="s">
        <v>152</v>
      </c>
      <c r="E4262" s="134"/>
      <c r="F4262" s="159" t="s">
        <v>152</v>
      </c>
      <c r="H4262" s="72" t="s">
        <v>180</v>
      </c>
      <c r="P4262" s="149"/>
      <c r="Q4262" s="135" t="s">
        <v>110</v>
      </c>
      <c r="R4262" s="136"/>
      <c r="S4262" s="88"/>
      <c r="T4262" s="88"/>
      <c r="U4262" s="137">
        <v>0</v>
      </c>
      <c r="V4262" s="137">
        <v>0</v>
      </c>
      <c r="W4262" s="138">
        <v>0</v>
      </c>
      <c r="X4262" s="137">
        <v>0</v>
      </c>
      <c r="Y4262" s="88">
        <v>0</v>
      </c>
      <c r="Z4262" s="88">
        <v>0</v>
      </c>
      <c r="AA4262" s="88">
        <v>0</v>
      </c>
      <c r="AB4262" s="88">
        <v>0</v>
      </c>
      <c r="AC4262" s="88">
        <v>0</v>
      </c>
      <c r="AD4262" s="88">
        <v>0</v>
      </c>
      <c r="AE4262" s="88">
        <v>0</v>
      </c>
      <c r="AF4262" s="88">
        <v>0</v>
      </c>
      <c r="AG4262" s="88">
        <v>0</v>
      </c>
      <c r="AH4262" s="139">
        <v>0</v>
      </c>
      <c r="AI4262" s="139">
        <v>0</v>
      </c>
      <c r="AU4262" s="88"/>
    </row>
    <row r="4263" spans="3:47" s="11" customFormat="1" outlineLevel="2" x14ac:dyDescent="0.2">
      <c r="C4263" s="119" t="s">
        <v>152</v>
      </c>
      <c r="E4263" s="134"/>
      <c r="F4263" s="159" t="s">
        <v>152</v>
      </c>
      <c r="H4263" s="72" t="s">
        <v>180</v>
      </c>
      <c r="P4263" s="149"/>
      <c r="Q4263" s="135" t="s">
        <v>110</v>
      </c>
      <c r="R4263" s="136"/>
      <c r="S4263" s="88"/>
      <c r="T4263" s="88"/>
      <c r="U4263" s="137">
        <v>0</v>
      </c>
      <c r="V4263" s="137">
        <v>0</v>
      </c>
      <c r="W4263" s="138">
        <v>0</v>
      </c>
      <c r="X4263" s="137">
        <v>0</v>
      </c>
      <c r="Y4263" s="88">
        <v>0</v>
      </c>
      <c r="Z4263" s="88">
        <v>0</v>
      </c>
      <c r="AA4263" s="88">
        <v>0</v>
      </c>
      <c r="AB4263" s="88">
        <v>0</v>
      </c>
      <c r="AC4263" s="88">
        <v>0</v>
      </c>
      <c r="AD4263" s="88">
        <v>0</v>
      </c>
      <c r="AE4263" s="88">
        <v>0</v>
      </c>
      <c r="AF4263" s="88">
        <v>0</v>
      </c>
      <c r="AG4263" s="88">
        <v>0</v>
      </c>
      <c r="AH4263" s="139">
        <v>0</v>
      </c>
      <c r="AI4263" s="139">
        <v>0</v>
      </c>
      <c r="AU4263" s="88"/>
    </row>
    <row r="4264" spans="3:47" s="11" customFormat="1" outlineLevel="2" x14ac:dyDescent="0.2">
      <c r="C4264" s="119" t="s">
        <v>152</v>
      </c>
      <c r="E4264" s="134"/>
      <c r="F4264" s="159" t="s">
        <v>152</v>
      </c>
      <c r="H4264" s="72" t="s">
        <v>180</v>
      </c>
      <c r="P4264" s="149"/>
      <c r="Q4264" s="135" t="s">
        <v>110</v>
      </c>
      <c r="R4264" s="136"/>
      <c r="S4264" s="88"/>
      <c r="T4264" s="88"/>
      <c r="U4264" s="137">
        <v>0</v>
      </c>
      <c r="V4264" s="137">
        <v>0</v>
      </c>
      <c r="W4264" s="138">
        <v>0</v>
      </c>
      <c r="X4264" s="137">
        <v>0</v>
      </c>
      <c r="Y4264" s="88">
        <v>0</v>
      </c>
      <c r="Z4264" s="88">
        <v>0</v>
      </c>
      <c r="AA4264" s="88">
        <v>0</v>
      </c>
      <c r="AB4264" s="88">
        <v>0</v>
      </c>
      <c r="AC4264" s="88">
        <v>0</v>
      </c>
      <c r="AD4264" s="88">
        <v>0</v>
      </c>
      <c r="AE4264" s="88">
        <v>0</v>
      </c>
      <c r="AF4264" s="88">
        <v>0</v>
      </c>
      <c r="AG4264" s="88">
        <v>0</v>
      </c>
      <c r="AH4264" s="139">
        <v>0</v>
      </c>
      <c r="AI4264" s="139">
        <v>0</v>
      </c>
      <c r="AU4264" s="88"/>
    </row>
    <row r="4265" spans="3:47" s="11" customFormat="1" outlineLevel="2" x14ac:dyDescent="0.2">
      <c r="C4265" s="119" t="s">
        <v>152</v>
      </c>
      <c r="E4265" s="134"/>
      <c r="F4265" s="159" t="s">
        <v>152</v>
      </c>
      <c r="H4265" s="72" t="s">
        <v>180</v>
      </c>
      <c r="P4265" s="149"/>
      <c r="Q4265" s="135" t="s">
        <v>110</v>
      </c>
      <c r="R4265" s="136"/>
      <c r="S4265" s="88"/>
      <c r="T4265" s="88"/>
      <c r="U4265" s="137">
        <v>0</v>
      </c>
      <c r="V4265" s="137">
        <v>0</v>
      </c>
      <c r="W4265" s="138">
        <v>0</v>
      </c>
      <c r="X4265" s="137">
        <v>0</v>
      </c>
      <c r="Y4265" s="88">
        <v>0</v>
      </c>
      <c r="Z4265" s="88">
        <v>0</v>
      </c>
      <c r="AA4265" s="88">
        <v>0</v>
      </c>
      <c r="AB4265" s="88">
        <v>0</v>
      </c>
      <c r="AC4265" s="88">
        <v>0</v>
      </c>
      <c r="AD4265" s="88">
        <v>0</v>
      </c>
      <c r="AE4265" s="88">
        <v>0</v>
      </c>
      <c r="AF4265" s="88">
        <v>0</v>
      </c>
      <c r="AG4265" s="88">
        <v>0</v>
      </c>
      <c r="AH4265" s="139">
        <v>0</v>
      </c>
      <c r="AI4265" s="139">
        <v>0</v>
      </c>
      <c r="AU4265" s="88"/>
    </row>
    <row r="4266" spans="3:47" s="11" customFormat="1" outlineLevel="2" x14ac:dyDescent="0.2">
      <c r="C4266" s="119" t="s">
        <v>152</v>
      </c>
      <c r="E4266" s="140"/>
      <c r="F4266" s="160" t="s">
        <v>152</v>
      </c>
      <c r="G4266" s="142"/>
      <c r="H4266" s="161" t="s">
        <v>180</v>
      </c>
      <c r="I4266" s="142"/>
      <c r="J4266" s="142"/>
      <c r="K4266" s="142"/>
      <c r="L4266" s="142"/>
      <c r="M4266" s="142"/>
      <c r="N4266" s="142"/>
      <c r="O4266" s="142"/>
      <c r="P4266" s="155"/>
      <c r="Q4266" s="143" t="s">
        <v>110</v>
      </c>
      <c r="R4266" s="144"/>
      <c r="S4266" s="145"/>
      <c r="T4266" s="145"/>
      <c r="U4266" s="146">
        <v>0</v>
      </c>
      <c r="V4266" s="146">
        <v>0</v>
      </c>
      <c r="W4266" s="147">
        <v>0</v>
      </c>
      <c r="X4266" s="146">
        <v>0</v>
      </c>
      <c r="Y4266" s="145">
        <v>0</v>
      </c>
      <c r="Z4266" s="145">
        <v>0</v>
      </c>
      <c r="AA4266" s="145">
        <v>0</v>
      </c>
      <c r="AB4266" s="145">
        <v>0</v>
      </c>
      <c r="AC4266" s="145">
        <v>0</v>
      </c>
      <c r="AD4266" s="145">
        <v>0</v>
      </c>
      <c r="AE4266" s="145">
        <v>0</v>
      </c>
      <c r="AF4266" s="145">
        <v>0</v>
      </c>
      <c r="AG4266" s="145">
        <v>0</v>
      </c>
      <c r="AH4266" s="148">
        <v>0</v>
      </c>
      <c r="AI4266" s="148">
        <v>0</v>
      </c>
      <c r="AU4266" s="88"/>
    </row>
    <row r="4267" spans="3:47" s="11" customFormat="1" outlineLevel="2" x14ac:dyDescent="0.2">
      <c r="C4267" s="119" t="s">
        <v>152</v>
      </c>
      <c r="F4267" s="159"/>
      <c r="P4267" s="149" t="s">
        <v>181</v>
      </c>
      <c r="Q4267" s="16" t="s">
        <v>110</v>
      </c>
      <c r="R4267" s="150"/>
      <c r="S4267" s="150"/>
      <c r="T4267" s="150"/>
      <c r="U4267" s="150">
        <v>0</v>
      </c>
      <c r="V4267" s="150">
        <v>0</v>
      </c>
      <c r="W4267" s="150">
        <v>0</v>
      </c>
      <c r="X4267" s="150">
        <v>0</v>
      </c>
      <c r="Y4267" s="150">
        <v>0</v>
      </c>
      <c r="Z4267" s="150">
        <v>0</v>
      </c>
      <c r="AA4267" s="150">
        <v>0</v>
      </c>
      <c r="AB4267" s="150">
        <v>0</v>
      </c>
      <c r="AC4267" s="150">
        <v>0</v>
      </c>
      <c r="AD4267" s="150">
        <v>0</v>
      </c>
      <c r="AE4267" s="150">
        <v>0</v>
      </c>
      <c r="AF4267" s="150">
        <v>0</v>
      </c>
      <c r="AG4267" s="150">
        <v>0</v>
      </c>
      <c r="AH4267" s="150">
        <v>0</v>
      </c>
      <c r="AI4267" s="150">
        <v>0</v>
      </c>
      <c r="AU4267" s="88"/>
    </row>
    <row r="4268" spans="3:47" s="11" customFormat="1" outlineLevel="2" x14ac:dyDescent="0.2">
      <c r="C4268" s="119" t="s">
        <v>152</v>
      </c>
      <c r="P4268" s="149" t="s">
        <v>182</v>
      </c>
      <c r="Q4268" s="16" t="s">
        <v>110</v>
      </c>
      <c r="R4268" s="150"/>
      <c r="S4268" s="150"/>
      <c r="T4268" s="150"/>
      <c r="U4268" s="150">
        <v>0</v>
      </c>
      <c r="V4268" s="150">
        <v>0</v>
      </c>
      <c r="W4268" s="150">
        <v>0</v>
      </c>
      <c r="X4268" s="150">
        <v>0</v>
      </c>
      <c r="Y4268" s="150">
        <v>0</v>
      </c>
      <c r="Z4268" s="150">
        <v>0</v>
      </c>
      <c r="AA4268" s="150">
        <v>0</v>
      </c>
      <c r="AB4268" s="150">
        <v>0</v>
      </c>
      <c r="AC4268" s="150">
        <v>0</v>
      </c>
      <c r="AD4268" s="150">
        <v>0</v>
      </c>
      <c r="AE4268" s="150">
        <v>0</v>
      </c>
      <c r="AF4268" s="150">
        <v>0</v>
      </c>
      <c r="AG4268" s="150">
        <v>0</v>
      </c>
      <c r="AH4268" s="150">
        <v>0</v>
      </c>
      <c r="AI4268" s="150">
        <v>0</v>
      </c>
      <c r="AU4268" s="88"/>
    </row>
    <row r="4269" spans="3:47" s="11" customFormat="1" outlineLevel="2" x14ac:dyDescent="0.2">
      <c r="C4269" s="119" t="s">
        <v>152</v>
      </c>
      <c r="F4269" s="124"/>
      <c r="P4269" s="149" t="s">
        <v>183</v>
      </c>
      <c r="Q4269" s="16" t="s">
        <v>110</v>
      </c>
      <c r="R4269" s="150"/>
      <c r="S4269" s="150"/>
      <c r="T4269" s="150"/>
      <c r="U4269" s="150">
        <v>0</v>
      </c>
      <c r="V4269" s="150">
        <v>0</v>
      </c>
      <c r="W4269" s="150">
        <v>0</v>
      </c>
      <c r="X4269" s="150">
        <v>0</v>
      </c>
      <c r="Y4269" s="150">
        <v>0</v>
      </c>
      <c r="Z4269" s="150">
        <v>0</v>
      </c>
      <c r="AA4269" s="150">
        <v>0</v>
      </c>
      <c r="AB4269" s="150">
        <v>0</v>
      </c>
      <c r="AC4269" s="150">
        <v>0</v>
      </c>
      <c r="AD4269" s="150">
        <v>0</v>
      </c>
      <c r="AE4269" s="150">
        <v>0</v>
      </c>
      <c r="AF4269" s="150">
        <v>0</v>
      </c>
      <c r="AG4269" s="150">
        <v>0</v>
      </c>
      <c r="AH4269" s="150">
        <v>0</v>
      </c>
      <c r="AI4269" s="150">
        <v>0</v>
      </c>
      <c r="AU4269" s="88"/>
    </row>
    <row r="4270" spans="3:47" s="11" customFormat="1" outlineLevel="2" x14ac:dyDescent="0.2">
      <c r="C4270" s="119" t="s">
        <v>152</v>
      </c>
      <c r="F4270" s="124"/>
      <c r="P4270" s="149"/>
      <c r="Q4270" s="16"/>
      <c r="R4270" s="88"/>
      <c r="S4270" s="88"/>
      <c r="T4270" s="88"/>
      <c r="U4270" s="88"/>
      <c r="V4270" s="88"/>
      <c r="W4270" s="88"/>
      <c r="X4270" s="88"/>
      <c r="Y4270" s="88"/>
      <c r="Z4270" s="88"/>
      <c r="AA4270" s="88"/>
      <c r="AB4270" s="88"/>
      <c r="AC4270" s="88"/>
      <c r="AD4270" s="88"/>
      <c r="AE4270" s="88"/>
      <c r="AF4270" s="88"/>
      <c r="AG4270" s="88"/>
      <c r="AH4270" s="88"/>
      <c r="AI4270" s="88"/>
      <c r="AU4270" s="88"/>
    </row>
    <row r="4271" spans="3:47" outlineLevel="1" x14ac:dyDescent="0.2">
      <c r="C4271" s="119" t="s">
        <v>152</v>
      </c>
      <c r="D4271" s="11"/>
      <c r="E4271" s="162" t="s">
        <v>184</v>
      </c>
      <c r="F4271" s="121"/>
      <c r="G4271" s="121"/>
      <c r="H4271" s="121"/>
      <c r="I4271" s="121"/>
      <c r="J4271" s="121"/>
      <c r="K4271" s="121"/>
      <c r="L4271" s="121"/>
      <c r="M4271" s="121"/>
      <c r="N4271" s="121"/>
      <c r="O4271" s="121"/>
      <c r="P4271" s="121"/>
      <c r="Q4271" s="122"/>
      <c r="R4271" s="123"/>
      <c r="S4271" s="123"/>
      <c r="T4271" s="123"/>
      <c r="U4271" s="123"/>
      <c r="V4271" s="123"/>
      <c r="W4271" s="123"/>
      <c r="X4271" s="123"/>
      <c r="Y4271" s="123"/>
      <c r="Z4271" s="123"/>
      <c r="AA4271" s="123"/>
      <c r="AB4271" s="123"/>
      <c r="AC4271" s="123"/>
      <c r="AD4271" s="123"/>
      <c r="AE4271" s="123"/>
      <c r="AF4271" s="123"/>
      <c r="AG4271" s="123"/>
      <c r="AH4271" s="123"/>
      <c r="AI4271" s="123"/>
      <c r="AT4271" s="11"/>
      <c r="AU4271" s="88"/>
    </row>
    <row r="4272" spans="3:47" outlineLevel="2" x14ac:dyDescent="0.2">
      <c r="C4272" s="119" t="s">
        <v>152</v>
      </c>
      <c r="D4272" s="11"/>
      <c r="E4272" s="11"/>
      <c r="F4272" s="11"/>
      <c r="G4272" s="16"/>
      <c r="H4272" s="163" t="s">
        <v>6</v>
      </c>
      <c r="I4272" s="163" t="s">
        <v>5</v>
      </c>
      <c r="J4272" s="163" t="s">
        <v>129</v>
      </c>
      <c r="K4272" s="163" t="s">
        <v>128</v>
      </c>
      <c r="L4272" s="11"/>
      <c r="M4272" s="11"/>
      <c r="N4272" s="11"/>
      <c r="O4272" s="11"/>
      <c r="P4272" s="149"/>
      <c r="Q4272" s="164"/>
      <c r="V4272" s="165"/>
      <c r="W4272" s="150"/>
      <c r="X4272" s="150"/>
      <c r="Y4272" s="150"/>
      <c r="Z4272" s="150"/>
      <c r="AA4272" s="150"/>
      <c r="AB4272" s="150"/>
      <c r="AC4272" s="150"/>
      <c r="AD4272" s="150"/>
      <c r="AE4272" s="150"/>
      <c r="AF4272" s="150"/>
      <c r="AG4272" s="150"/>
      <c r="AH4272" s="150"/>
      <c r="AI4272" s="150"/>
      <c r="AT4272" s="11"/>
      <c r="AU4272" s="88"/>
    </row>
    <row r="4273" spans="3:47" outlineLevel="2" x14ac:dyDescent="0.2">
      <c r="C4273" s="119" t="s">
        <v>152</v>
      </c>
      <c r="D4273" s="167" t="s">
        <v>152</v>
      </c>
      <c r="E4273" s="11"/>
      <c r="F4273" s="125" t="s">
        <v>209</v>
      </c>
      <c r="G4273" s="168" t="s">
        <v>130</v>
      </c>
      <c r="H4273" s="169">
        <v>0</v>
      </c>
      <c r="I4273" s="170">
        <v>1</v>
      </c>
      <c r="J4273" s="170">
        <v>1</v>
      </c>
      <c r="K4273" s="171">
        <v>0</v>
      </c>
      <c r="L4273" s="11"/>
      <c r="M4273" s="11"/>
      <c r="N4273" s="11"/>
      <c r="O4273" s="11"/>
      <c r="P4273" s="149"/>
      <c r="Q4273" s="164"/>
      <c r="V4273" s="165"/>
      <c r="W4273" s="11"/>
      <c r="X4273" s="11"/>
      <c r="Y4273" s="150"/>
      <c r="Z4273" s="150"/>
      <c r="AA4273" s="150"/>
      <c r="AB4273" s="150"/>
      <c r="AC4273" s="150"/>
      <c r="AD4273" s="150"/>
      <c r="AE4273" s="150"/>
      <c r="AF4273" s="150"/>
      <c r="AG4273" s="11"/>
      <c r="AH4273" s="11"/>
      <c r="AI4273" s="11"/>
      <c r="AT4273" s="11"/>
      <c r="AU4273" s="88"/>
    </row>
    <row r="4274" spans="3:47" outlineLevel="2" x14ac:dyDescent="0.2">
      <c r="C4274" s="119" t="s">
        <v>152</v>
      </c>
      <c r="D4274" s="167" t="s">
        <v>152</v>
      </c>
      <c r="E4274" s="11"/>
      <c r="F4274" s="134" t="s">
        <v>31</v>
      </c>
      <c r="G4274" s="16" t="s">
        <v>130</v>
      </c>
      <c r="H4274" s="172">
        <v>0</v>
      </c>
      <c r="I4274" s="173">
        <v>1</v>
      </c>
      <c r="J4274" s="173">
        <v>1</v>
      </c>
      <c r="K4274" s="174">
        <v>0</v>
      </c>
      <c r="L4274" s="11"/>
      <c r="M4274" s="11"/>
      <c r="N4274" s="11"/>
      <c r="O4274" s="11"/>
      <c r="P4274" s="149"/>
      <c r="Q4274" s="164"/>
      <c r="V4274" s="165"/>
      <c r="W4274" s="11"/>
      <c r="X4274" s="11"/>
      <c r="Y4274" s="150"/>
      <c r="Z4274" s="150"/>
      <c r="AA4274" s="150"/>
      <c r="AB4274" s="150"/>
      <c r="AC4274" s="150"/>
      <c r="AD4274" s="150"/>
      <c r="AE4274" s="150"/>
      <c r="AF4274" s="150"/>
      <c r="AG4274" s="11"/>
      <c r="AH4274" s="11"/>
      <c r="AI4274" s="11"/>
      <c r="AT4274" s="11"/>
      <c r="AU4274" s="88"/>
    </row>
    <row r="4275" spans="3:47" outlineLevel="2" x14ac:dyDescent="0.2">
      <c r="C4275" s="119" t="s">
        <v>152</v>
      </c>
      <c r="D4275" s="167" t="s">
        <v>152</v>
      </c>
      <c r="E4275" s="11"/>
      <c r="F4275" s="134" t="s">
        <v>28</v>
      </c>
      <c r="G4275" s="16" t="s">
        <v>130</v>
      </c>
      <c r="H4275" s="172">
        <v>0</v>
      </c>
      <c r="I4275" s="173">
        <v>1</v>
      </c>
      <c r="J4275" s="173">
        <v>1</v>
      </c>
      <c r="K4275" s="174">
        <v>0</v>
      </c>
      <c r="L4275" s="11"/>
      <c r="M4275" s="11"/>
      <c r="N4275" s="11"/>
      <c r="O4275" s="11"/>
      <c r="P4275" s="149"/>
      <c r="Q4275" s="164"/>
      <c r="V4275" s="165"/>
      <c r="W4275" s="150"/>
      <c r="X4275" s="150"/>
      <c r="Y4275" s="150"/>
      <c r="Z4275" s="150"/>
      <c r="AA4275" s="150"/>
      <c r="AB4275" s="150"/>
      <c r="AC4275" s="150"/>
      <c r="AD4275" s="150"/>
      <c r="AE4275" s="150"/>
      <c r="AF4275" s="150"/>
      <c r="AG4275" s="11"/>
      <c r="AH4275" s="11"/>
      <c r="AI4275" s="11"/>
      <c r="AT4275" s="11"/>
      <c r="AU4275" s="88"/>
    </row>
    <row r="4276" spans="3:47" outlineLevel="2" x14ac:dyDescent="0.2">
      <c r="C4276" s="119" t="s">
        <v>152</v>
      </c>
      <c r="D4276" s="167" t="s">
        <v>152</v>
      </c>
      <c r="E4276" s="11"/>
      <c r="F4276" s="134" t="s">
        <v>210</v>
      </c>
      <c r="G4276" s="16" t="s">
        <v>130</v>
      </c>
      <c r="H4276" s="172">
        <v>0</v>
      </c>
      <c r="I4276" s="173">
        <v>1</v>
      </c>
      <c r="J4276" s="173">
        <v>0.5</v>
      </c>
      <c r="K4276" s="174">
        <v>0.5</v>
      </c>
      <c r="L4276" s="11"/>
      <c r="M4276" s="11"/>
      <c r="N4276" s="11"/>
      <c r="O4276" s="11"/>
      <c r="P4276" s="149"/>
      <c r="Q4276" s="164"/>
      <c r="V4276" s="165"/>
      <c r="W4276" s="150"/>
      <c r="X4276" s="150"/>
      <c r="Y4276" s="150"/>
      <c r="Z4276" s="150"/>
      <c r="AA4276" s="150"/>
      <c r="AB4276" s="150"/>
      <c r="AC4276" s="150"/>
      <c r="AD4276" s="150"/>
      <c r="AE4276" s="150"/>
      <c r="AF4276" s="150"/>
      <c r="AG4276" s="11"/>
      <c r="AH4276" s="11"/>
      <c r="AI4276" s="11"/>
      <c r="AT4276" s="11"/>
      <c r="AU4276" s="88"/>
    </row>
    <row r="4277" spans="3:47" outlineLevel="2" x14ac:dyDescent="0.2">
      <c r="C4277" s="119" t="s">
        <v>152</v>
      </c>
      <c r="D4277" s="167" t="s">
        <v>152</v>
      </c>
      <c r="E4277" s="11"/>
      <c r="F4277" s="134" t="s">
        <v>211</v>
      </c>
      <c r="G4277" s="16" t="s">
        <v>130</v>
      </c>
      <c r="H4277" s="172">
        <v>0</v>
      </c>
      <c r="I4277" s="173">
        <v>1</v>
      </c>
      <c r="J4277" s="173">
        <v>0.5</v>
      </c>
      <c r="K4277" s="174">
        <v>0.5</v>
      </c>
      <c r="L4277" s="11"/>
      <c r="M4277" s="11"/>
      <c r="N4277" s="11"/>
      <c r="O4277" s="11"/>
      <c r="P4277" s="149"/>
      <c r="Q4277" s="164"/>
      <c r="V4277" s="165"/>
      <c r="W4277" s="150"/>
      <c r="X4277" s="150"/>
      <c r="Y4277" s="150"/>
      <c r="Z4277" s="150"/>
      <c r="AA4277" s="150"/>
      <c r="AB4277" s="150"/>
      <c r="AC4277" s="150"/>
      <c r="AD4277" s="150"/>
      <c r="AE4277" s="150"/>
      <c r="AF4277" s="150"/>
      <c r="AG4277" s="11"/>
      <c r="AH4277" s="11"/>
      <c r="AI4277" s="11"/>
      <c r="AT4277" s="11"/>
      <c r="AU4277" s="88"/>
    </row>
    <row r="4278" spans="3:47" outlineLevel="2" x14ac:dyDescent="0.2">
      <c r="C4278" s="119" t="s">
        <v>152</v>
      </c>
      <c r="D4278" s="167" t="s">
        <v>152</v>
      </c>
      <c r="E4278" s="11"/>
      <c r="F4278" s="134" t="s">
        <v>212</v>
      </c>
      <c r="G4278" s="16" t="s">
        <v>130</v>
      </c>
      <c r="H4278" s="172">
        <v>0</v>
      </c>
      <c r="I4278" s="173">
        <v>1</v>
      </c>
      <c r="J4278" s="173">
        <v>1</v>
      </c>
      <c r="K4278" s="174">
        <v>0</v>
      </c>
      <c r="L4278" s="11"/>
      <c r="M4278" s="11"/>
      <c r="N4278" s="11"/>
      <c r="O4278" s="11"/>
      <c r="P4278" s="149"/>
      <c r="Q4278" s="164"/>
      <c r="V4278" s="165"/>
      <c r="W4278" s="150"/>
      <c r="X4278" s="150"/>
      <c r="Y4278" s="150"/>
      <c r="Z4278" s="150"/>
      <c r="AA4278" s="150"/>
      <c r="AB4278" s="150"/>
      <c r="AC4278" s="150"/>
      <c r="AD4278" s="150"/>
      <c r="AE4278" s="150"/>
      <c r="AF4278" s="150"/>
      <c r="AG4278" s="11"/>
      <c r="AH4278" s="11"/>
      <c r="AI4278" s="11"/>
      <c r="AT4278" s="11"/>
      <c r="AU4278" s="88"/>
    </row>
    <row r="4279" spans="3:47" outlineLevel="2" x14ac:dyDescent="0.2">
      <c r="C4279" s="119" t="s">
        <v>152</v>
      </c>
      <c r="D4279" s="167" t="s">
        <v>152</v>
      </c>
      <c r="E4279" s="11"/>
      <c r="F4279" s="134" t="s">
        <v>213</v>
      </c>
      <c r="G4279" s="16" t="s">
        <v>130</v>
      </c>
      <c r="H4279" s="172">
        <v>0</v>
      </c>
      <c r="I4279" s="173">
        <v>1</v>
      </c>
      <c r="J4279" s="173">
        <v>1</v>
      </c>
      <c r="K4279" s="174">
        <v>0</v>
      </c>
      <c r="L4279" s="11"/>
      <c r="M4279" s="11"/>
      <c r="N4279" s="11"/>
      <c r="O4279" s="11"/>
      <c r="P4279" s="149"/>
      <c r="Q4279" s="164"/>
      <c r="V4279" s="165"/>
      <c r="W4279" s="150"/>
      <c r="X4279" s="150"/>
      <c r="Y4279" s="150"/>
      <c r="Z4279" s="150"/>
      <c r="AA4279" s="150"/>
      <c r="AB4279" s="150"/>
      <c r="AC4279" s="150"/>
      <c r="AD4279" s="150"/>
      <c r="AE4279" s="150"/>
      <c r="AF4279" s="150"/>
      <c r="AG4279" s="11"/>
      <c r="AH4279" s="11"/>
      <c r="AI4279" s="11"/>
      <c r="AT4279" s="11"/>
      <c r="AU4279" s="88"/>
    </row>
    <row r="4280" spans="3:47" outlineLevel="2" x14ac:dyDescent="0.2">
      <c r="C4280" s="119" t="s">
        <v>152</v>
      </c>
      <c r="D4280" s="167" t="s">
        <v>152</v>
      </c>
      <c r="E4280" s="11"/>
      <c r="F4280" s="134" t="s">
        <v>214</v>
      </c>
      <c r="G4280" s="16" t="s">
        <v>130</v>
      </c>
      <c r="H4280" s="172">
        <v>0</v>
      </c>
      <c r="I4280" s="173">
        <v>1</v>
      </c>
      <c r="J4280" s="173">
        <v>1</v>
      </c>
      <c r="K4280" s="174">
        <v>0</v>
      </c>
      <c r="L4280" s="11"/>
      <c r="M4280" s="11"/>
      <c r="N4280" s="11"/>
      <c r="O4280" s="11"/>
      <c r="P4280" s="149"/>
      <c r="Q4280" s="164"/>
      <c r="V4280" s="165"/>
      <c r="W4280" s="150"/>
      <c r="X4280" s="150"/>
      <c r="Y4280" s="150"/>
      <c r="Z4280" s="150"/>
      <c r="AA4280" s="150"/>
      <c r="AB4280" s="150"/>
      <c r="AC4280" s="150"/>
      <c r="AD4280" s="150"/>
      <c r="AE4280" s="150"/>
      <c r="AF4280" s="150"/>
      <c r="AG4280" s="11"/>
      <c r="AH4280" s="11"/>
      <c r="AI4280" s="11"/>
      <c r="AT4280" s="11"/>
      <c r="AU4280" s="88"/>
    </row>
    <row r="4281" spans="3:47" outlineLevel="2" x14ac:dyDescent="0.2">
      <c r="C4281" s="119" t="s">
        <v>152</v>
      </c>
      <c r="D4281" s="167" t="s">
        <v>152</v>
      </c>
      <c r="E4281" s="11"/>
      <c r="F4281" s="134" t="s">
        <v>215</v>
      </c>
      <c r="G4281" s="16" t="s">
        <v>130</v>
      </c>
      <c r="H4281" s="172">
        <v>0</v>
      </c>
      <c r="I4281" s="173">
        <v>1</v>
      </c>
      <c r="J4281" s="173">
        <v>1</v>
      </c>
      <c r="K4281" s="174">
        <v>0</v>
      </c>
      <c r="L4281" s="11"/>
      <c r="M4281" s="11"/>
      <c r="N4281" s="11"/>
      <c r="O4281" s="11"/>
      <c r="P4281" s="149"/>
      <c r="Q4281" s="164"/>
      <c r="V4281" s="165"/>
      <c r="W4281" s="150"/>
      <c r="X4281" s="150"/>
      <c r="Y4281" s="150"/>
      <c r="Z4281" s="150"/>
      <c r="AA4281" s="150"/>
      <c r="AB4281" s="150"/>
      <c r="AC4281" s="150"/>
      <c r="AD4281" s="150"/>
      <c r="AE4281" s="150"/>
      <c r="AF4281" s="150"/>
      <c r="AG4281" s="11"/>
      <c r="AH4281" s="11"/>
      <c r="AI4281" s="11"/>
      <c r="AT4281" s="11"/>
      <c r="AU4281" s="88"/>
    </row>
    <row r="4282" spans="3:47" outlineLevel="2" x14ac:dyDescent="0.2">
      <c r="C4282" s="119" t="s">
        <v>152</v>
      </c>
      <c r="D4282" s="167" t="s">
        <v>152</v>
      </c>
      <c r="E4282" s="11"/>
      <c r="F4282" s="175" t="s">
        <v>216</v>
      </c>
      <c r="G4282" s="16" t="s">
        <v>130</v>
      </c>
      <c r="H4282" s="172">
        <v>0</v>
      </c>
      <c r="I4282" s="173">
        <v>1</v>
      </c>
      <c r="J4282" s="173">
        <v>1</v>
      </c>
      <c r="K4282" s="174">
        <v>0</v>
      </c>
      <c r="L4282" s="11"/>
      <c r="M4282" s="11"/>
      <c r="N4282" s="11"/>
      <c r="O4282" s="11"/>
      <c r="P4282" s="149"/>
      <c r="Q4282" s="164"/>
      <c r="V4282" s="165"/>
      <c r="W4282" s="150"/>
      <c r="X4282" s="150"/>
      <c r="Y4282" s="150"/>
      <c r="Z4282" s="150"/>
      <c r="AA4282" s="150"/>
      <c r="AB4282" s="150"/>
      <c r="AC4282" s="150"/>
      <c r="AD4282" s="150"/>
      <c r="AE4282" s="150"/>
      <c r="AF4282" s="150"/>
      <c r="AG4282" s="11"/>
      <c r="AH4282" s="11"/>
      <c r="AI4282" s="11"/>
      <c r="AT4282" s="11"/>
      <c r="AU4282" s="88"/>
    </row>
    <row r="4283" spans="3:47" outlineLevel="2" x14ac:dyDescent="0.2">
      <c r="C4283" s="119" t="s">
        <v>152</v>
      </c>
      <c r="D4283" s="167" t="s">
        <v>152</v>
      </c>
      <c r="E4283" s="11"/>
      <c r="F4283" s="175" t="s">
        <v>33</v>
      </c>
      <c r="G4283" s="16" t="s">
        <v>130</v>
      </c>
      <c r="H4283" s="172">
        <v>0</v>
      </c>
      <c r="I4283" s="173">
        <v>1</v>
      </c>
      <c r="J4283" s="173">
        <v>1</v>
      </c>
      <c r="K4283" s="174">
        <v>0</v>
      </c>
      <c r="L4283" s="11"/>
      <c r="M4283" s="11"/>
      <c r="N4283" s="11"/>
      <c r="O4283" s="11"/>
      <c r="P4283" s="149"/>
      <c r="Q4283" s="164"/>
      <c r="V4283" s="165"/>
      <c r="W4283" s="150"/>
      <c r="X4283" s="150"/>
      <c r="Y4283" s="150"/>
      <c r="Z4283" s="150"/>
      <c r="AA4283" s="150"/>
      <c r="AB4283" s="150"/>
      <c r="AC4283" s="150"/>
      <c r="AD4283" s="150"/>
      <c r="AE4283" s="150"/>
      <c r="AF4283" s="150"/>
      <c r="AG4283" s="11"/>
      <c r="AH4283" s="11"/>
      <c r="AI4283" s="11"/>
      <c r="AT4283" s="11"/>
      <c r="AU4283" s="88"/>
    </row>
    <row r="4284" spans="3:47" outlineLevel="2" x14ac:dyDescent="0.2">
      <c r="C4284" s="119" t="s">
        <v>152</v>
      </c>
      <c r="D4284" s="167" t="s">
        <v>152</v>
      </c>
      <c r="E4284" s="11"/>
      <c r="F4284" s="175" t="s">
        <v>34</v>
      </c>
      <c r="G4284" s="16" t="s">
        <v>130</v>
      </c>
      <c r="H4284" s="172">
        <v>0</v>
      </c>
      <c r="I4284" s="173">
        <v>1</v>
      </c>
      <c r="J4284" s="173">
        <v>1</v>
      </c>
      <c r="K4284" s="174">
        <v>0</v>
      </c>
      <c r="L4284" s="11"/>
      <c r="M4284" s="11"/>
      <c r="N4284" s="11"/>
      <c r="O4284" s="11"/>
      <c r="P4284" s="149"/>
      <c r="Q4284" s="164"/>
      <c r="V4284" s="165"/>
      <c r="W4284" s="150"/>
      <c r="X4284" s="150"/>
      <c r="Y4284" s="150"/>
      <c r="Z4284" s="150"/>
      <c r="AA4284" s="150"/>
      <c r="AB4284" s="150"/>
      <c r="AC4284" s="150"/>
      <c r="AD4284" s="150"/>
      <c r="AE4284" s="150"/>
      <c r="AF4284" s="150"/>
      <c r="AG4284" s="11"/>
      <c r="AH4284" s="11"/>
      <c r="AI4284" s="11"/>
      <c r="AT4284" s="11"/>
      <c r="AU4284" s="88"/>
    </row>
    <row r="4285" spans="3:47" outlineLevel="2" x14ac:dyDescent="0.2">
      <c r="C4285" s="119" t="s">
        <v>152</v>
      </c>
      <c r="D4285" s="167" t="s">
        <v>152</v>
      </c>
      <c r="E4285" s="11"/>
      <c r="F4285" s="175" t="s">
        <v>217</v>
      </c>
      <c r="G4285" s="16" t="s">
        <v>130</v>
      </c>
      <c r="H4285" s="172">
        <v>0</v>
      </c>
      <c r="I4285" s="173">
        <v>1</v>
      </c>
      <c r="J4285" s="173">
        <v>1</v>
      </c>
      <c r="K4285" s="174">
        <v>0</v>
      </c>
      <c r="L4285" s="11"/>
      <c r="M4285" s="11"/>
      <c r="N4285" s="11"/>
      <c r="O4285" s="11"/>
      <c r="P4285" s="149"/>
      <c r="Q4285" s="164"/>
      <c r="V4285" s="165"/>
      <c r="W4285" s="150"/>
      <c r="X4285" s="150"/>
      <c r="Y4285" s="150"/>
      <c r="Z4285" s="150"/>
      <c r="AA4285" s="150"/>
      <c r="AB4285" s="150"/>
      <c r="AC4285" s="150"/>
      <c r="AD4285" s="150"/>
      <c r="AE4285" s="150"/>
      <c r="AF4285" s="150"/>
      <c r="AG4285" s="11"/>
      <c r="AH4285" s="11"/>
      <c r="AI4285" s="11"/>
      <c r="AT4285" s="11"/>
      <c r="AU4285" s="88"/>
    </row>
    <row r="4286" spans="3:47" outlineLevel="2" x14ac:dyDescent="0.2">
      <c r="C4286" s="119" t="s">
        <v>152</v>
      </c>
      <c r="D4286" s="167" t="s">
        <v>152</v>
      </c>
      <c r="E4286" s="11"/>
      <c r="F4286" s="175" t="s">
        <v>152</v>
      </c>
      <c r="G4286" s="16" t="s">
        <v>130</v>
      </c>
      <c r="H4286" s="172">
        <v>0</v>
      </c>
      <c r="I4286" s="173">
        <v>1</v>
      </c>
      <c r="J4286" s="173">
        <v>0</v>
      </c>
      <c r="K4286" s="174">
        <v>0</v>
      </c>
      <c r="L4286" s="11"/>
      <c r="M4286" s="11"/>
      <c r="N4286" s="11"/>
      <c r="O4286" s="11"/>
      <c r="P4286" s="149"/>
      <c r="Q4286" s="164"/>
      <c r="V4286" s="165"/>
      <c r="W4286" s="150"/>
      <c r="X4286" s="150"/>
      <c r="Y4286" s="150"/>
      <c r="Z4286" s="150"/>
      <c r="AA4286" s="150"/>
      <c r="AB4286" s="150"/>
      <c r="AC4286" s="150"/>
      <c r="AD4286" s="150"/>
      <c r="AE4286" s="150"/>
      <c r="AF4286" s="150"/>
      <c r="AG4286" s="11"/>
      <c r="AH4286" s="11"/>
      <c r="AI4286" s="11"/>
      <c r="AT4286" s="11"/>
      <c r="AU4286" s="88"/>
    </row>
    <row r="4287" spans="3:47" outlineLevel="2" x14ac:dyDescent="0.2">
      <c r="C4287" s="119" t="s">
        <v>152</v>
      </c>
      <c r="D4287" s="167" t="s">
        <v>152</v>
      </c>
      <c r="E4287" s="11"/>
      <c r="F4287" s="176" t="s">
        <v>152</v>
      </c>
      <c r="G4287" s="177" t="s">
        <v>130</v>
      </c>
      <c r="H4287" s="178">
        <v>0</v>
      </c>
      <c r="I4287" s="179">
        <v>1</v>
      </c>
      <c r="J4287" s="179">
        <v>0</v>
      </c>
      <c r="K4287" s="180">
        <v>0</v>
      </c>
      <c r="L4287" s="11"/>
      <c r="M4287" s="11"/>
      <c r="N4287" s="11"/>
      <c r="O4287" s="11"/>
      <c r="P4287" s="149"/>
      <c r="Q4287" s="164"/>
      <c r="V4287" s="165"/>
      <c r="W4287" s="150"/>
      <c r="X4287" s="150"/>
      <c r="Y4287" s="150"/>
      <c r="Z4287" s="150"/>
      <c r="AA4287" s="150"/>
      <c r="AB4287" s="150"/>
      <c r="AC4287" s="150"/>
      <c r="AD4287" s="150"/>
      <c r="AE4287" s="150"/>
      <c r="AF4287" s="150"/>
      <c r="AG4287" s="11"/>
      <c r="AH4287" s="11"/>
      <c r="AI4287" s="11"/>
      <c r="AT4287" s="11"/>
      <c r="AU4287" s="88"/>
    </row>
    <row r="4288" spans="3:47" outlineLevel="2" x14ac:dyDescent="0.2">
      <c r="C4288" s="119" t="s">
        <v>152</v>
      </c>
      <c r="D4288" s="167" t="s">
        <v>152</v>
      </c>
      <c r="E4288" s="11"/>
      <c r="F4288" s="125" t="s">
        <v>152</v>
      </c>
      <c r="G4288" s="168" t="s">
        <v>130</v>
      </c>
      <c r="H4288" s="172">
        <v>0</v>
      </c>
      <c r="I4288" s="173">
        <v>1</v>
      </c>
      <c r="J4288" s="173">
        <v>0</v>
      </c>
      <c r="K4288" s="174">
        <v>0</v>
      </c>
      <c r="L4288" s="11"/>
      <c r="M4288" s="11"/>
      <c r="N4288" s="11"/>
      <c r="O4288" s="11"/>
      <c r="P4288" s="149"/>
      <c r="Q4288" s="164"/>
      <c r="V4288" s="165"/>
      <c r="W4288" s="150"/>
      <c r="X4288" s="150"/>
      <c r="Y4288" s="150"/>
      <c r="Z4288" s="150"/>
      <c r="AA4288" s="150"/>
      <c r="AB4288" s="150"/>
      <c r="AC4288" s="150"/>
      <c r="AD4288" s="150"/>
      <c r="AE4288" s="150"/>
      <c r="AF4288" s="150"/>
      <c r="AG4288" s="11"/>
      <c r="AH4288" s="11"/>
      <c r="AI4288" s="11"/>
      <c r="AT4288" s="11"/>
      <c r="AU4288" s="88"/>
    </row>
    <row r="4289" spans="3:47" outlineLevel="2" x14ac:dyDescent="0.2">
      <c r="C4289" s="119" t="s">
        <v>152</v>
      </c>
      <c r="D4289" s="167" t="s">
        <v>152</v>
      </c>
      <c r="E4289" s="11"/>
      <c r="F4289" s="134" t="s">
        <v>152</v>
      </c>
      <c r="G4289" s="16" t="s">
        <v>130</v>
      </c>
      <c r="H4289" s="172">
        <v>0</v>
      </c>
      <c r="I4289" s="173">
        <v>1</v>
      </c>
      <c r="J4289" s="173">
        <v>0</v>
      </c>
      <c r="K4289" s="174">
        <v>0</v>
      </c>
      <c r="L4289" s="11"/>
      <c r="M4289" s="11"/>
      <c r="N4289" s="11"/>
      <c r="O4289" s="11"/>
      <c r="P4289" s="149"/>
      <c r="Q4289" s="164"/>
      <c r="V4289" s="165"/>
      <c r="W4289" s="150"/>
      <c r="X4289" s="150"/>
      <c r="Y4289" s="150"/>
      <c r="Z4289" s="150"/>
      <c r="AA4289" s="150"/>
      <c r="AB4289" s="150"/>
      <c r="AC4289" s="150"/>
      <c r="AD4289" s="150"/>
      <c r="AE4289" s="150"/>
      <c r="AF4289" s="150"/>
      <c r="AG4289" s="11"/>
      <c r="AH4289" s="11"/>
      <c r="AI4289" s="11"/>
      <c r="AT4289" s="11"/>
      <c r="AU4289" s="88"/>
    </row>
    <row r="4290" spans="3:47" outlineLevel="2" x14ac:dyDescent="0.2">
      <c r="C4290" s="119" t="s">
        <v>152</v>
      </c>
      <c r="D4290" s="167" t="s">
        <v>152</v>
      </c>
      <c r="E4290" s="11"/>
      <c r="F4290" s="134" t="s">
        <v>152</v>
      </c>
      <c r="G4290" s="16" t="s">
        <v>130</v>
      </c>
      <c r="H4290" s="172">
        <v>0</v>
      </c>
      <c r="I4290" s="173">
        <v>1</v>
      </c>
      <c r="J4290" s="173">
        <v>0</v>
      </c>
      <c r="K4290" s="174">
        <v>0</v>
      </c>
      <c r="L4290" s="11"/>
      <c r="M4290" s="11"/>
      <c r="N4290" s="11"/>
      <c r="O4290" s="11"/>
      <c r="P4290" s="149"/>
      <c r="Q4290" s="164"/>
      <c r="V4290" s="165"/>
      <c r="W4290" s="150"/>
      <c r="X4290" s="150"/>
      <c r="Y4290" s="150"/>
      <c r="Z4290" s="150"/>
      <c r="AA4290" s="150"/>
      <c r="AB4290" s="150"/>
      <c r="AC4290" s="150"/>
      <c r="AD4290" s="150"/>
      <c r="AE4290" s="150"/>
      <c r="AF4290" s="150"/>
      <c r="AG4290" s="11"/>
      <c r="AH4290" s="11"/>
      <c r="AI4290" s="11"/>
      <c r="AT4290" s="11"/>
      <c r="AU4290" s="88"/>
    </row>
    <row r="4291" spans="3:47" outlineLevel="2" x14ac:dyDescent="0.2">
      <c r="C4291" s="119" t="s">
        <v>152</v>
      </c>
      <c r="D4291" s="167" t="s">
        <v>152</v>
      </c>
      <c r="E4291" s="11"/>
      <c r="F4291" s="134" t="s">
        <v>152</v>
      </c>
      <c r="G4291" s="16" t="s">
        <v>130</v>
      </c>
      <c r="H4291" s="172">
        <v>0</v>
      </c>
      <c r="I4291" s="173">
        <v>1</v>
      </c>
      <c r="J4291" s="173">
        <v>0</v>
      </c>
      <c r="K4291" s="174">
        <v>0</v>
      </c>
      <c r="L4291" s="11"/>
      <c r="M4291" s="11"/>
      <c r="N4291" s="11"/>
      <c r="O4291" s="11"/>
      <c r="P4291" s="149"/>
      <c r="Q4291" s="164"/>
      <c r="V4291" s="165"/>
      <c r="W4291" s="150"/>
      <c r="X4291" s="150"/>
      <c r="Y4291" s="150"/>
      <c r="Z4291" s="150"/>
      <c r="AA4291" s="150"/>
      <c r="AB4291" s="150"/>
      <c r="AC4291" s="150"/>
      <c r="AD4291" s="150"/>
      <c r="AE4291" s="150"/>
      <c r="AF4291" s="150"/>
      <c r="AG4291" s="11"/>
      <c r="AH4291" s="11"/>
      <c r="AI4291" s="11"/>
      <c r="AT4291" s="11"/>
      <c r="AU4291" s="88"/>
    </row>
    <row r="4292" spans="3:47" outlineLevel="2" x14ac:dyDescent="0.2">
      <c r="C4292" s="119" t="s">
        <v>152</v>
      </c>
      <c r="D4292" s="167" t="s">
        <v>152</v>
      </c>
      <c r="E4292" s="11"/>
      <c r="F4292" s="134" t="s">
        <v>152</v>
      </c>
      <c r="G4292" s="16" t="s">
        <v>130</v>
      </c>
      <c r="H4292" s="172">
        <v>0</v>
      </c>
      <c r="I4292" s="173">
        <v>1</v>
      </c>
      <c r="J4292" s="173">
        <v>0</v>
      </c>
      <c r="K4292" s="174">
        <v>0</v>
      </c>
      <c r="L4292" s="11"/>
      <c r="M4292" s="11"/>
      <c r="N4292" s="11"/>
      <c r="O4292" s="11"/>
      <c r="P4292" s="149"/>
      <c r="Q4292" s="164"/>
      <c r="V4292" s="165"/>
      <c r="W4292" s="150"/>
      <c r="X4292" s="150"/>
      <c r="Y4292" s="150"/>
      <c r="Z4292" s="150"/>
      <c r="AA4292" s="150"/>
      <c r="AB4292" s="150"/>
      <c r="AC4292" s="150"/>
      <c r="AD4292" s="150"/>
      <c r="AE4292" s="150"/>
      <c r="AF4292" s="150"/>
      <c r="AG4292" s="11"/>
      <c r="AH4292" s="11"/>
      <c r="AI4292" s="11"/>
      <c r="AT4292" s="11"/>
      <c r="AU4292" s="88"/>
    </row>
    <row r="4293" spans="3:47" outlineLevel="2" x14ac:dyDescent="0.2">
      <c r="C4293" s="119" t="s">
        <v>152</v>
      </c>
      <c r="D4293" s="167" t="s">
        <v>152</v>
      </c>
      <c r="E4293" s="11"/>
      <c r="F4293" s="134" t="s">
        <v>152</v>
      </c>
      <c r="G4293" s="16" t="s">
        <v>130</v>
      </c>
      <c r="H4293" s="172">
        <v>0</v>
      </c>
      <c r="I4293" s="173">
        <v>1</v>
      </c>
      <c r="J4293" s="173">
        <v>0</v>
      </c>
      <c r="K4293" s="174">
        <v>0</v>
      </c>
      <c r="L4293" s="11"/>
      <c r="M4293" s="11"/>
      <c r="N4293" s="11"/>
      <c r="O4293" s="11"/>
      <c r="P4293" s="149"/>
      <c r="Q4293" s="164"/>
      <c r="V4293" s="165"/>
      <c r="W4293" s="150"/>
      <c r="X4293" s="181"/>
      <c r="Y4293" s="150"/>
      <c r="Z4293" s="150"/>
      <c r="AA4293" s="150"/>
      <c r="AB4293" s="150"/>
      <c r="AC4293" s="150"/>
      <c r="AD4293" s="150"/>
      <c r="AE4293" s="150"/>
      <c r="AF4293" s="150"/>
      <c r="AG4293" s="11"/>
      <c r="AH4293" s="11"/>
      <c r="AI4293" s="11"/>
      <c r="AT4293" s="11"/>
      <c r="AU4293" s="88"/>
    </row>
    <row r="4294" spans="3:47" outlineLevel="2" x14ac:dyDescent="0.2">
      <c r="C4294" s="119" t="s">
        <v>152</v>
      </c>
      <c r="D4294" s="167" t="s">
        <v>152</v>
      </c>
      <c r="E4294" s="11"/>
      <c r="F4294" s="134" t="s">
        <v>152</v>
      </c>
      <c r="G4294" s="16" t="s">
        <v>130</v>
      </c>
      <c r="H4294" s="172">
        <v>0</v>
      </c>
      <c r="I4294" s="173">
        <v>1</v>
      </c>
      <c r="J4294" s="173">
        <v>0</v>
      </c>
      <c r="K4294" s="174">
        <v>0</v>
      </c>
      <c r="L4294" s="11"/>
      <c r="M4294" s="11"/>
      <c r="N4294" s="11"/>
      <c r="O4294" s="11"/>
      <c r="P4294" s="149"/>
      <c r="Q4294" s="164"/>
      <c r="V4294" s="165"/>
      <c r="W4294" s="150"/>
      <c r="X4294" s="150"/>
      <c r="Y4294" s="150"/>
      <c r="Z4294" s="150"/>
      <c r="AA4294" s="150"/>
      <c r="AB4294" s="150"/>
      <c r="AC4294" s="150"/>
      <c r="AD4294" s="150"/>
      <c r="AE4294" s="150"/>
      <c r="AF4294" s="150"/>
      <c r="AG4294" s="11"/>
      <c r="AH4294" s="11"/>
      <c r="AI4294" s="11"/>
      <c r="AT4294" s="11"/>
      <c r="AU4294" s="88"/>
    </row>
    <row r="4295" spans="3:47" outlineLevel="2" x14ac:dyDescent="0.2">
      <c r="C4295" s="119" t="s">
        <v>152</v>
      </c>
      <c r="D4295" s="167" t="s">
        <v>152</v>
      </c>
      <c r="E4295" s="11"/>
      <c r="F4295" s="134" t="s">
        <v>152</v>
      </c>
      <c r="G4295" s="16" t="s">
        <v>130</v>
      </c>
      <c r="H4295" s="172">
        <v>0</v>
      </c>
      <c r="I4295" s="173">
        <v>1</v>
      </c>
      <c r="J4295" s="173">
        <v>0</v>
      </c>
      <c r="K4295" s="174">
        <v>0</v>
      </c>
      <c r="L4295" s="11"/>
      <c r="M4295" s="11"/>
      <c r="N4295" s="11"/>
      <c r="O4295" s="11"/>
      <c r="P4295" s="149"/>
      <c r="Q4295" s="164"/>
      <c r="V4295" s="165"/>
      <c r="W4295" s="150"/>
      <c r="X4295" s="150"/>
      <c r="Y4295" s="150"/>
      <c r="Z4295" s="150"/>
      <c r="AA4295" s="150"/>
      <c r="AB4295" s="150"/>
      <c r="AC4295" s="150"/>
      <c r="AD4295" s="150"/>
      <c r="AE4295" s="150"/>
      <c r="AF4295" s="150"/>
      <c r="AG4295" s="11"/>
      <c r="AH4295" s="11"/>
      <c r="AI4295" s="11"/>
      <c r="AT4295" s="11"/>
      <c r="AU4295" s="88"/>
    </row>
    <row r="4296" spans="3:47" outlineLevel="2" x14ac:dyDescent="0.2">
      <c r="C4296" s="119" t="s">
        <v>152</v>
      </c>
      <c r="D4296" s="167" t="s">
        <v>152</v>
      </c>
      <c r="E4296" s="11"/>
      <c r="F4296" s="134" t="s">
        <v>152</v>
      </c>
      <c r="G4296" s="16" t="s">
        <v>130</v>
      </c>
      <c r="H4296" s="172">
        <v>0</v>
      </c>
      <c r="I4296" s="173">
        <v>1</v>
      </c>
      <c r="J4296" s="173">
        <v>0</v>
      </c>
      <c r="K4296" s="174">
        <v>0</v>
      </c>
      <c r="L4296" s="11"/>
      <c r="M4296" s="11"/>
      <c r="N4296" s="11"/>
      <c r="O4296" s="11"/>
      <c r="P4296" s="149"/>
      <c r="Q4296" s="164"/>
      <c r="V4296" s="165"/>
      <c r="W4296" s="150"/>
      <c r="X4296" s="150"/>
      <c r="Y4296" s="150"/>
      <c r="Z4296" s="150"/>
      <c r="AA4296" s="150"/>
      <c r="AB4296" s="150"/>
      <c r="AC4296" s="150"/>
      <c r="AD4296" s="150"/>
      <c r="AE4296" s="150"/>
      <c r="AF4296" s="150"/>
      <c r="AG4296" s="11"/>
      <c r="AH4296" s="11"/>
      <c r="AI4296" s="11"/>
      <c r="AT4296" s="11"/>
      <c r="AU4296" s="88"/>
    </row>
    <row r="4297" spans="3:47" outlineLevel="2" x14ac:dyDescent="0.2">
      <c r="C4297" s="119" t="s">
        <v>152</v>
      </c>
      <c r="D4297" s="167" t="s">
        <v>152</v>
      </c>
      <c r="E4297" s="11"/>
      <c r="F4297" s="140" t="s">
        <v>152</v>
      </c>
      <c r="G4297" s="177" t="s">
        <v>130</v>
      </c>
      <c r="H4297" s="178">
        <v>0</v>
      </c>
      <c r="I4297" s="179">
        <v>1</v>
      </c>
      <c r="J4297" s="179">
        <v>0</v>
      </c>
      <c r="K4297" s="180">
        <v>0</v>
      </c>
      <c r="L4297" s="11"/>
      <c r="M4297" s="11"/>
      <c r="N4297" s="11"/>
      <c r="O4297" s="11"/>
      <c r="P4297" s="149"/>
      <c r="Q4297" s="164"/>
      <c r="V4297" s="165"/>
      <c r="W4297" s="150"/>
      <c r="X4297" s="150"/>
      <c r="Y4297" s="150"/>
      <c r="Z4297" s="150"/>
      <c r="AA4297" s="150"/>
      <c r="AB4297" s="150"/>
      <c r="AC4297" s="150"/>
      <c r="AD4297" s="150"/>
      <c r="AE4297" s="150"/>
      <c r="AF4297" s="150"/>
      <c r="AG4297" s="150"/>
      <c r="AH4297" s="150"/>
      <c r="AI4297" s="150"/>
      <c r="AT4297" s="11"/>
      <c r="AU4297" s="88"/>
    </row>
    <row r="4298" spans="3:47" outlineLevel="2" x14ac:dyDescent="0.2">
      <c r="C4298" s="119" t="s">
        <v>152</v>
      </c>
      <c r="D4298" s="11"/>
      <c r="E4298" s="11"/>
      <c r="F4298" s="11"/>
      <c r="G4298" s="11"/>
      <c r="H4298" s="11"/>
      <c r="I4298" s="11"/>
      <c r="J4298" s="11"/>
      <c r="K4298" s="11"/>
      <c r="L4298" s="11"/>
      <c r="M4298" s="11"/>
      <c r="N4298" s="11"/>
      <c r="O4298" s="11"/>
      <c r="P4298" s="149"/>
      <c r="Q4298" s="16"/>
      <c r="R4298" s="182"/>
      <c r="S4298" s="182"/>
      <c r="T4298" s="182"/>
      <c r="U4298" s="182"/>
      <c r="V4298" s="183"/>
      <c r="W4298" s="150"/>
      <c r="X4298" s="150"/>
      <c r="Y4298" s="150"/>
      <c r="Z4298" s="150"/>
      <c r="AA4298" s="150"/>
      <c r="AB4298" s="150"/>
      <c r="AC4298" s="150"/>
      <c r="AD4298" s="150"/>
      <c r="AE4298" s="150"/>
      <c r="AF4298" s="150"/>
      <c r="AG4298" s="150"/>
      <c r="AH4298" s="150"/>
      <c r="AI4298" s="150"/>
      <c r="AT4298" s="11"/>
      <c r="AU4298" s="88"/>
    </row>
    <row r="4299" spans="3:47" outlineLevel="1" x14ac:dyDescent="0.2">
      <c r="C4299" s="119" t="s">
        <v>152</v>
      </c>
      <c r="D4299" s="11"/>
      <c r="E4299" s="162" t="s">
        <v>185</v>
      </c>
      <c r="F4299" s="121"/>
      <c r="G4299" s="121"/>
      <c r="H4299" s="121"/>
      <c r="I4299" s="121"/>
      <c r="J4299" s="121"/>
      <c r="K4299" s="121"/>
      <c r="L4299" s="121"/>
      <c r="M4299" s="121"/>
      <c r="N4299" s="121"/>
      <c r="O4299" s="121"/>
      <c r="P4299" s="121"/>
      <c r="Q4299" s="122"/>
      <c r="R4299" s="123"/>
      <c r="S4299" s="123"/>
      <c r="T4299" s="123"/>
      <c r="U4299" s="123"/>
      <c r="V4299" s="123"/>
      <c r="W4299" s="123"/>
      <c r="X4299" s="123"/>
      <c r="Y4299" s="123"/>
      <c r="Z4299" s="123"/>
      <c r="AA4299" s="123"/>
      <c r="AB4299" s="123"/>
      <c r="AC4299" s="123"/>
      <c r="AD4299" s="123"/>
      <c r="AE4299" s="123"/>
      <c r="AF4299" s="123"/>
      <c r="AG4299" s="123"/>
      <c r="AH4299" s="123"/>
      <c r="AI4299" s="123"/>
      <c r="AT4299" s="11"/>
      <c r="AU4299" s="88"/>
    </row>
    <row r="4300" spans="3:47" outlineLevel="2" x14ac:dyDescent="0.2">
      <c r="C4300" s="119" t="s">
        <v>152</v>
      </c>
      <c r="D4300" s="11"/>
      <c r="E4300" s="125"/>
      <c r="F4300" s="127" t="s">
        <v>5</v>
      </c>
      <c r="G4300" s="127"/>
      <c r="H4300" s="127"/>
      <c r="I4300" s="127"/>
      <c r="J4300" s="127"/>
      <c r="K4300" s="127"/>
      <c r="L4300" s="127"/>
      <c r="M4300" s="127"/>
      <c r="N4300" s="127"/>
      <c r="O4300" s="127"/>
      <c r="P4300" s="152"/>
      <c r="Q4300" s="128" t="s">
        <v>110</v>
      </c>
      <c r="R4300" s="184"/>
      <c r="S4300" s="185"/>
      <c r="T4300" s="185"/>
      <c r="U4300" s="186">
        <v>0</v>
      </c>
      <c r="V4300" s="186">
        <v>0</v>
      </c>
      <c r="W4300" s="187">
        <v>0</v>
      </c>
      <c r="X4300" s="186">
        <v>0</v>
      </c>
      <c r="Y4300" s="185">
        <v>0</v>
      </c>
      <c r="Z4300" s="185">
        <v>0</v>
      </c>
      <c r="AA4300" s="185">
        <v>0</v>
      </c>
      <c r="AB4300" s="185">
        <v>0</v>
      </c>
      <c r="AC4300" s="185">
        <v>0</v>
      </c>
      <c r="AD4300" s="185">
        <v>0</v>
      </c>
      <c r="AE4300" s="185">
        <v>0</v>
      </c>
      <c r="AF4300" s="185">
        <v>0</v>
      </c>
      <c r="AG4300" s="185">
        <v>0</v>
      </c>
      <c r="AH4300" s="188">
        <v>0</v>
      </c>
      <c r="AI4300" s="188">
        <v>0</v>
      </c>
      <c r="AT4300" s="11"/>
      <c r="AU4300" s="88"/>
    </row>
    <row r="4301" spans="3:47" outlineLevel="2" x14ac:dyDescent="0.2">
      <c r="C4301" s="119" t="s">
        <v>152</v>
      </c>
      <c r="D4301" s="11"/>
      <c r="E4301" s="134"/>
      <c r="F4301" s="11" t="s">
        <v>129</v>
      </c>
      <c r="G4301" s="11"/>
      <c r="H4301" s="11"/>
      <c r="I4301" s="11"/>
      <c r="J4301" s="11"/>
      <c r="K4301" s="11"/>
      <c r="L4301" s="11"/>
      <c r="M4301" s="11"/>
      <c r="N4301" s="11"/>
      <c r="O4301" s="11"/>
      <c r="P4301" s="149"/>
      <c r="Q4301" s="135" t="s">
        <v>110</v>
      </c>
      <c r="R4301" s="189"/>
      <c r="S4301" s="190"/>
      <c r="T4301" s="190"/>
      <c r="U4301" s="191">
        <v>0</v>
      </c>
      <c r="V4301" s="191">
        <v>0</v>
      </c>
      <c r="W4301" s="192">
        <v>0</v>
      </c>
      <c r="X4301" s="191">
        <v>0</v>
      </c>
      <c r="Y4301" s="190">
        <v>0</v>
      </c>
      <c r="Z4301" s="190">
        <v>0</v>
      </c>
      <c r="AA4301" s="190">
        <v>0</v>
      </c>
      <c r="AB4301" s="190">
        <v>0</v>
      </c>
      <c r="AC4301" s="190">
        <v>0</v>
      </c>
      <c r="AD4301" s="190">
        <v>0</v>
      </c>
      <c r="AE4301" s="190">
        <v>0</v>
      </c>
      <c r="AF4301" s="190">
        <v>0</v>
      </c>
      <c r="AG4301" s="190">
        <v>0</v>
      </c>
      <c r="AH4301" s="193">
        <v>0</v>
      </c>
      <c r="AI4301" s="193">
        <v>0</v>
      </c>
      <c r="AT4301" s="11"/>
      <c r="AU4301" s="88"/>
    </row>
    <row r="4302" spans="3:47" outlineLevel="2" x14ac:dyDescent="0.2">
      <c r="C4302" s="119" t="s">
        <v>152</v>
      </c>
      <c r="D4302" s="11"/>
      <c r="E4302" s="140"/>
      <c r="F4302" s="142" t="s">
        <v>128</v>
      </c>
      <c r="G4302" s="142"/>
      <c r="H4302" s="142"/>
      <c r="I4302" s="142"/>
      <c r="J4302" s="142"/>
      <c r="K4302" s="142"/>
      <c r="L4302" s="142"/>
      <c r="M4302" s="142"/>
      <c r="N4302" s="142"/>
      <c r="O4302" s="142"/>
      <c r="P4302" s="155"/>
      <c r="Q4302" s="143" t="s">
        <v>110</v>
      </c>
      <c r="R4302" s="194"/>
      <c r="S4302" s="195"/>
      <c r="T4302" s="195"/>
      <c r="U4302" s="196">
        <v>0</v>
      </c>
      <c r="V4302" s="196">
        <v>0</v>
      </c>
      <c r="W4302" s="197">
        <v>0</v>
      </c>
      <c r="X4302" s="196">
        <v>0</v>
      </c>
      <c r="Y4302" s="195">
        <v>0</v>
      </c>
      <c r="Z4302" s="195">
        <v>0</v>
      </c>
      <c r="AA4302" s="195">
        <v>0</v>
      </c>
      <c r="AB4302" s="195">
        <v>0</v>
      </c>
      <c r="AC4302" s="195">
        <v>0</v>
      </c>
      <c r="AD4302" s="195">
        <v>0</v>
      </c>
      <c r="AE4302" s="195">
        <v>0</v>
      </c>
      <c r="AF4302" s="195">
        <v>0</v>
      </c>
      <c r="AG4302" s="195">
        <v>0</v>
      </c>
      <c r="AH4302" s="198">
        <v>0</v>
      </c>
      <c r="AI4302" s="198">
        <v>0</v>
      </c>
      <c r="AT4302" s="11"/>
      <c r="AU4302" s="88"/>
    </row>
    <row r="4303" spans="3:47" outlineLevel="2" x14ac:dyDescent="0.2">
      <c r="C4303" s="119" t="s">
        <v>152</v>
      </c>
      <c r="D4303" s="199"/>
      <c r="E4303" s="199"/>
      <c r="F4303" s="199"/>
      <c r="G4303" s="199"/>
      <c r="H4303" s="199"/>
      <c r="I4303" s="199"/>
      <c r="J4303" s="199"/>
      <c r="K4303" s="199"/>
      <c r="L4303" s="199"/>
      <c r="M4303" s="199"/>
      <c r="N4303" s="199"/>
      <c r="O4303" s="199"/>
      <c r="P4303" s="200"/>
      <c r="Q4303" s="16"/>
      <c r="R4303" s="201"/>
      <c r="S4303" s="201"/>
      <c r="T4303" s="201"/>
      <c r="U4303" s="201"/>
      <c r="V4303" s="201"/>
      <c r="W4303" s="201"/>
      <c r="X4303" s="201"/>
      <c r="Y4303" s="201"/>
      <c r="Z4303" s="201"/>
      <c r="AA4303" s="201"/>
      <c r="AB4303" s="201"/>
      <c r="AC4303" s="201"/>
      <c r="AD4303" s="201"/>
      <c r="AE4303" s="201"/>
      <c r="AF4303" s="201"/>
      <c r="AG4303" s="201"/>
      <c r="AH4303" s="201"/>
      <c r="AI4303" s="201"/>
      <c r="AT4303" s="11"/>
      <c r="AU4303" s="88"/>
    </row>
    <row r="4304" spans="3:47" outlineLevel="1" x14ac:dyDescent="0.2">
      <c r="C4304" s="119" t="s">
        <v>152</v>
      </c>
      <c r="D4304" s="11"/>
      <c r="E4304" s="202" t="s">
        <v>186</v>
      </c>
      <c r="F4304" s="203"/>
      <c r="G4304" s="203"/>
      <c r="H4304" s="203"/>
      <c r="I4304" s="203"/>
      <c r="J4304" s="203"/>
      <c r="K4304" s="203"/>
      <c r="L4304" s="203"/>
      <c r="M4304" s="203"/>
      <c r="N4304" s="203"/>
      <c r="O4304" s="203"/>
      <c r="P4304" s="203"/>
      <c r="Q4304" s="204"/>
      <c r="R4304" s="205"/>
      <c r="S4304" s="205"/>
      <c r="T4304" s="205"/>
      <c r="U4304" s="205"/>
      <c r="V4304" s="205"/>
      <c r="W4304" s="205"/>
      <c r="X4304" s="205"/>
      <c r="Y4304" s="205"/>
      <c r="Z4304" s="205"/>
      <c r="AA4304" s="205"/>
      <c r="AB4304" s="205"/>
      <c r="AC4304" s="205"/>
      <c r="AD4304" s="205"/>
      <c r="AE4304" s="205"/>
      <c r="AF4304" s="205"/>
      <c r="AG4304" s="205"/>
      <c r="AH4304" s="205"/>
      <c r="AI4304" s="205"/>
      <c r="AT4304" s="11"/>
      <c r="AU4304" s="88"/>
    </row>
    <row r="4305" spans="3:47" outlineLevel="2" x14ac:dyDescent="0.2">
      <c r="C4305" s="119" t="s">
        <v>152</v>
      </c>
      <c r="D4305" s="206" t="s">
        <v>187</v>
      </c>
      <c r="E4305" t="s">
        <v>127</v>
      </c>
      <c r="AT4305" s="11"/>
      <c r="AU4305" s="88"/>
    </row>
    <row r="4306" spans="3:47" outlineLevel="2" x14ac:dyDescent="0.2">
      <c r="C4306" s="119" t="s">
        <v>152</v>
      </c>
      <c r="D4306" s="206" t="s">
        <v>187</v>
      </c>
      <c r="E4306" s="125"/>
      <c r="F4306" s="207" t="s">
        <v>5</v>
      </c>
      <c r="G4306" s="207"/>
      <c r="H4306" s="207"/>
      <c r="I4306" s="158" t="s">
        <v>57</v>
      </c>
      <c r="J4306" s="207"/>
      <c r="K4306" s="207"/>
      <c r="L4306" s="207"/>
      <c r="M4306" s="207"/>
      <c r="N4306" s="207"/>
      <c r="O4306" s="207"/>
      <c r="P4306" s="208"/>
      <c r="Q4306" s="209" t="s">
        <v>110</v>
      </c>
      <c r="R4306" s="210"/>
      <c r="S4306" s="211"/>
      <c r="T4306" s="211"/>
      <c r="U4306" s="212">
        <v>0</v>
      </c>
      <c r="V4306" s="212">
        <v>0</v>
      </c>
      <c r="W4306" s="211">
        <v>0</v>
      </c>
      <c r="X4306" s="212">
        <v>0</v>
      </c>
      <c r="Y4306" s="211">
        <v>0</v>
      </c>
      <c r="Z4306" s="211">
        <v>0</v>
      </c>
      <c r="AA4306" s="211">
        <v>0</v>
      </c>
      <c r="AB4306" s="211">
        <v>0</v>
      </c>
      <c r="AC4306" s="211">
        <v>0</v>
      </c>
      <c r="AD4306" s="211">
        <v>0</v>
      </c>
      <c r="AE4306" s="211">
        <v>0</v>
      </c>
      <c r="AF4306" s="211">
        <v>0</v>
      </c>
      <c r="AG4306" s="211">
        <v>0</v>
      </c>
      <c r="AH4306" s="213">
        <v>0</v>
      </c>
      <c r="AI4306" s="213">
        <v>0</v>
      </c>
      <c r="AT4306" s="11"/>
      <c r="AU4306" s="88"/>
    </row>
    <row r="4307" spans="3:47" outlineLevel="2" x14ac:dyDescent="0.2">
      <c r="C4307" s="119" t="s">
        <v>152</v>
      </c>
      <c r="D4307" s="206" t="s">
        <v>187</v>
      </c>
      <c r="E4307" s="134"/>
      <c r="F4307" s="124" t="s">
        <v>129</v>
      </c>
      <c r="G4307" s="124"/>
      <c r="H4307" s="124"/>
      <c r="I4307" s="72" t="s">
        <v>62</v>
      </c>
      <c r="J4307" s="124"/>
      <c r="K4307" s="124"/>
      <c r="L4307" s="124"/>
      <c r="M4307" s="124"/>
      <c r="N4307" s="124"/>
      <c r="O4307" s="124"/>
      <c r="P4307" s="214"/>
      <c r="Q4307" s="215" t="s">
        <v>110</v>
      </c>
      <c r="R4307" s="216"/>
      <c r="S4307" s="217"/>
      <c r="T4307" s="217"/>
      <c r="U4307" s="218">
        <v>0</v>
      </c>
      <c r="V4307" s="218">
        <v>0</v>
      </c>
      <c r="W4307" s="217">
        <v>0</v>
      </c>
      <c r="X4307" s="218">
        <v>0</v>
      </c>
      <c r="Y4307" s="217">
        <v>0</v>
      </c>
      <c r="Z4307" s="217">
        <v>0</v>
      </c>
      <c r="AA4307" s="217">
        <v>0</v>
      </c>
      <c r="AB4307" s="217">
        <v>0</v>
      </c>
      <c r="AC4307" s="217">
        <v>0</v>
      </c>
      <c r="AD4307" s="217">
        <v>0</v>
      </c>
      <c r="AE4307" s="217">
        <v>0</v>
      </c>
      <c r="AF4307" s="217">
        <v>0</v>
      </c>
      <c r="AG4307" s="217">
        <v>0</v>
      </c>
      <c r="AH4307" s="219">
        <v>0</v>
      </c>
      <c r="AI4307" s="219">
        <v>0</v>
      </c>
      <c r="AT4307" s="11"/>
      <c r="AU4307" s="88"/>
    </row>
    <row r="4308" spans="3:47" outlineLevel="2" x14ac:dyDescent="0.2">
      <c r="C4308" s="119" t="s">
        <v>152</v>
      </c>
      <c r="D4308" s="206" t="s">
        <v>187</v>
      </c>
      <c r="E4308" s="140"/>
      <c r="F4308" s="220" t="s">
        <v>128</v>
      </c>
      <c r="G4308" s="220"/>
      <c r="H4308" s="220"/>
      <c r="I4308" s="161" t="s">
        <v>188</v>
      </c>
      <c r="J4308" s="220"/>
      <c r="K4308" s="220"/>
      <c r="L4308" s="220"/>
      <c r="M4308" s="220"/>
      <c r="N4308" s="220"/>
      <c r="O4308" s="220"/>
      <c r="P4308" s="221"/>
      <c r="Q4308" s="222" t="s">
        <v>110</v>
      </c>
      <c r="R4308" s="223"/>
      <c r="S4308" s="224"/>
      <c r="T4308" s="224"/>
      <c r="U4308" s="225">
        <v>0</v>
      </c>
      <c r="V4308" s="225">
        <v>0</v>
      </c>
      <c r="W4308" s="224">
        <v>0</v>
      </c>
      <c r="X4308" s="225">
        <v>0</v>
      </c>
      <c r="Y4308" s="224">
        <v>0</v>
      </c>
      <c r="Z4308" s="224">
        <v>0</v>
      </c>
      <c r="AA4308" s="224">
        <v>0</v>
      </c>
      <c r="AB4308" s="224">
        <v>0</v>
      </c>
      <c r="AC4308" s="224">
        <v>0</v>
      </c>
      <c r="AD4308" s="224">
        <v>0</v>
      </c>
      <c r="AE4308" s="224">
        <v>0</v>
      </c>
      <c r="AF4308" s="224">
        <v>0</v>
      </c>
      <c r="AG4308" s="224">
        <v>0</v>
      </c>
      <c r="AH4308" s="226">
        <v>0</v>
      </c>
      <c r="AI4308" s="226">
        <v>0</v>
      </c>
      <c r="AT4308" s="11"/>
      <c r="AU4308" s="88"/>
    </row>
    <row r="4309" spans="3:47" outlineLevel="2" x14ac:dyDescent="0.2">
      <c r="C4309" s="119" t="s">
        <v>152</v>
      </c>
      <c r="D4309" s="206" t="s">
        <v>187</v>
      </c>
      <c r="E4309" t="s">
        <v>189</v>
      </c>
      <c r="F4309" s="40"/>
      <c r="G4309" s="40"/>
      <c r="H4309" s="227"/>
      <c r="I4309" s="40"/>
      <c r="J4309" s="40"/>
      <c r="K4309" s="227"/>
      <c r="L4309" s="40"/>
      <c r="M4309" s="40"/>
      <c r="N4309" s="40"/>
      <c r="O4309" s="40"/>
      <c r="P4309" s="40"/>
      <c r="Q4309" s="227"/>
      <c r="R4309" s="227"/>
      <c r="S4309" s="227"/>
      <c r="T4309" s="227"/>
      <c r="U4309" s="227"/>
      <c r="V4309" s="227"/>
      <c r="W4309" s="227"/>
      <c r="X4309" s="227"/>
      <c r="Y4309" s="227"/>
      <c r="Z4309" s="227"/>
      <c r="AA4309" s="227"/>
      <c r="AB4309" s="227"/>
      <c r="AC4309" s="227"/>
      <c r="AD4309" s="227"/>
      <c r="AE4309" s="227"/>
      <c r="AF4309" s="227"/>
      <c r="AG4309" s="227"/>
      <c r="AH4309" s="227"/>
      <c r="AI4309" s="227"/>
      <c r="AT4309" s="11"/>
      <c r="AU4309" s="88"/>
    </row>
    <row r="4310" spans="3:47" outlineLevel="2" x14ac:dyDescent="0.2">
      <c r="C4310" s="119" t="s">
        <v>152</v>
      </c>
      <c r="D4310" s="206" t="s">
        <v>187</v>
      </c>
      <c r="E4310" s="125"/>
      <c r="F4310" s="207" t="s">
        <v>5</v>
      </c>
      <c r="G4310" s="207"/>
      <c r="H4310" s="207"/>
      <c r="I4310" s="158" t="s">
        <v>57</v>
      </c>
      <c r="J4310" s="228" t="s">
        <v>152</v>
      </c>
      <c r="K4310" s="207"/>
      <c r="L4310" s="207"/>
      <c r="M4310" s="207"/>
      <c r="N4310" s="207"/>
      <c r="O4310" s="207"/>
      <c r="P4310" s="208"/>
      <c r="Q4310" s="229" t="s">
        <v>110</v>
      </c>
      <c r="R4310" s="230"/>
      <c r="S4310" s="231"/>
      <c r="T4310" s="231"/>
      <c r="U4310" s="232">
        <v>0</v>
      </c>
      <c r="V4310" s="232">
        <v>0</v>
      </c>
      <c r="W4310" s="231">
        <v>0</v>
      </c>
      <c r="X4310" s="232">
        <v>0</v>
      </c>
      <c r="Y4310" s="231">
        <v>0</v>
      </c>
      <c r="Z4310" s="231">
        <v>0</v>
      </c>
      <c r="AA4310" s="231">
        <v>0</v>
      </c>
      <c r="AB4310" s="231">
        <v>0</v>
      </c>
      <c r="AC4310" s="231">
        <v>0</v>
      </c>
      <c r="AD4310" s="231">
        <v>0</v>
      </c>
      <c r="AE4310" s="231">
        <v>0</v>
      </c>
      <c r="AF4310" s="231">
        <v>0</v>
      </c>
      <c r="AG4310" s="231">
        <v>0</v>
      </c>
      <c r="AH4310" s="233">
        <v>0</v>
      </c>
      <c r="AI4310" s="233">
        <v>0</v>
      </c>
      <c r="AT4310" s="11"/>
      <c r="AU4310" s="88"/>
    </row>
    <row r="4311" spans="3:47" outlineLevel="2" x14ac:dyDescent="0.2">
      <c r="C4311" s="119" t="s">
        <v>152</v>
      </c>
      <c r="D4311" s="206" t="s">
        <v>187</v>
      </c>
      <c r="E4311" s="134"/>
      <c r="F4311" s="124" t="s">
        <v>129</v>
      </c>
      <c r="G4311" s="124"/>
      <c r="H4311" s="124"/>
      <c r="I4311" s="72" t="s">
        <v>62</v>
      </c>
      <c r="J4311" s="234" t="s">
        <v>152</v>
      </c>
      <c r="K4311" s="124"/>
      <c r="L4311" s="124"/>
      <c r="M4311" s="124"/>
      <c r="N4311" s="124"/>
      <c r="O4311" s="124"/>
      <c r="P4311" s="214"/>
      <c r="Q4311" s="235" t="s">
        <v>110</v>
      </c>
      <c r="R4311" s="236"/>
      <c r="S4311" s="237"/>
      <c r="T4311" s="237"/>
      <c r="U4311" s="238">
        <v>0</v>
      </c>
      <c r="V4311" s="238">
        <v>0</v>
      </c>
      <c r="W4311" s="237">
        <v>0</v>
      </c>
      <c r="X4311" s="238">
        <v>0</v>
      </c>
      <c r="Y4311" s="237">
        <v>0</v>
      </c>
      <c r="Z4311" s="237">
        <v>0</v>
      </c>
      <c r="AA4311" s="237">
        <v>0</v>
      </c>
      <c r="AB4311" s="237">
        <v>0</v>
      </c>
      <c r="AC4311" s="237">
        <v>0</v>
      </c>
      <c r="AD4311" s="237">
        <v>0</v>
      </c>
      <c r="AE4311" s="237">
        <v>0</v>
      </c>
      <c r="AF4311" s="237">
        <v>0</v>
      </c>
      <c r="AG4311" s="237">
        <v>0</v>
      </c>
      <c r="AH4311" s="239">
        <v>0</v>
      </c>
      <c r="AI4311" s="239">
        <v>0</v>
      </c>
      <c r="AT4311" s="11"/>
      <c r="AU4311" s="88"/>
    </row>
    <row r="4312" spans="3:47" outlineLevel="2" x14ac:dyDescent="0.2">
      <c r="C4312" s="119" t="s">
        <v>152</v>
      </c>
      <c r="D4312" s="206" t="s">
        <v>187</v>
      </c>
      <c r="E4312" s="140"/>
      <c r="F4312" s="220" t="s">
        <v>128</v>
      </c>
      <c r="G4312" s="220"/>
      <c r="H4312" s="220"/>
      <c r="I4312" s="161" t="s">
        <v>188</v>
      </c>
      <c r="J4312" s="240" t="s">
        <v>152</v>
      </c>
      <c r="K4312" s="220"/>
      <c r="L4312" s="220"/>
      <c r="M4312" s="220"/>
      <c r="N4312" s="220"/>
      <c r="O4312" s="220"/>
      <c r="P4312" s="221"/>
      <c r="Q4312" s="241" t="s">
        <v>110</v>
      </c>
      <c r="R4312" s="242"/>
      <c r="S4312" s="243"/>
      <c r="T4312" s="243"/>
      <c r="U4312" s="244">
        <v>0</v>
      </c>
      <c r="V4312" s="244">
        <v>0</v>
      </c>
      <c r="W4312" s="243">
        <v>0</v>
      </c>
      <c r="X4312" s="244">
        <v>0</v>
      </c>
      <c r="Y4312" s="243">
        <v>0</v>
      </c>
      <c r="Z4312" s="243">
        <v>0</v>
      </c>
      <c r="AA4312" s="243">
        <v>0</v>
      </c>
      <c r="AB4312" s="243">
        <v>0</v>
      </c>
      <c r="AC4312" s="243">
        <v>0</v>
      </c>
      <c r="AD4312" s="243">
        <v>0</v>
      </c>
      <c r="AE4312" s="243">
        <v>0</v>
      </c>
      <c r="AF4312" s="243">
        <v>0</v>
      </c>
      <c r="AG4312" s="243">
        <v>0</v>
      </c>
      <c r="AH4312" s="245">
        <v>0</v>
      </c>
      <c r="AI4312" s="245">
        <v>0</v>
      </c>
      <c r="AT4312" s="11"/>
      <c r="AU4312" s="88"/>
    </row>
    <row r="4313" spans="3:47" outlineLevel="2" x14ac:dyDescent="0.2">
      <c r="AT4313" s="11"/>
      <c r="AU4313" s="88"/>
    </row>
    <row r="4314" spans="3:47" x14ac:dyDescent="0.2">
      <c r="C4314" s="116" t="s">
        <v>152</v>
      </c>
      <c r="D4314" s="67" t="s">
        <v>152</v>
      </c>
      <c r="E4314" s="67"/>
      <c r="F4314" s="67"/>
      <c r="G4314" s="67"/>
      <c r="H4314" s="102"/>
      <c r="I4314" s="67"/>
      <c r="J4314" s="67"/>
      <c r="K4314" s="102"/>
      <c r="L4314" s="67"/>
      <c r="M4314" s="67"/>
      <c r="N4314" s="67"/>
      <c r="O4314" s="67"/>
      <c r="P4314" s="67"/>
      <c r="Q4314" s="117" t="s">
        <v>110</v>
      </c>
      <c r="R4314" s="118">
        <v>0</v>
      </c>
      <c r="S4314" s="118">
        <v>0</v>
      </c>
      <c r="T4314" s="118">
        <v>0</v>
      </c>
      <c r="U4314" s="118">
        <v>0</v>
      </c>
      <c r="V4314" s="118">
        <v>0</v>
      </c>
      <c r="W4314" s="118">
        <v>0</v>
      </c>
      <c r="X4314" s="118">
        <v>0</v>
      </c>
      <c r="Y4314" s="118">
        <v>0</v>
      </c>
      <c r="Z4314" s="118">
        <v>0</v>
      </c>
      <c r="AA4314" s="118">
        <v>0</v>
      </c>
      <c r="AB4314" s="118">
        <v>0</v>
      </c>
      <c r="AC4314" s="118">
        <v>0</v>
      </c>
      <c r="AD4314" s="118">
        <v>0</v>
      </c>
      <c r="AE4314" s="118">
        <v>0</v>
      </c>
      <c r="AF4314" s="118">
        <v>0</v>
      </c>
      <c r="AG4314" s="118">
        <v>0</v>
      </c>
      <c r="AH4314" s="118">
        <v>0</v>
      </c>
      <c r="AI4314" s="118">
        <v>0</v>
      </c>
      <c r="AT4314" s="11"/>
      <c r="AU4314" s="88"/>
    </row>
    <row r="4315" spans="3:47" s="11" customFormat="1" outlineLevel="1" x14ac:dyDescent="0.2">
      <c r="C4315" s="119" t="s">
        <v>152</v>
      </c>
      <c r="E4315" s="120" t="s">
        <v>174</v>
      </c>
      <c r="F4315" s="121"/>
      <c r="G4315" s="121"/>
      <c r="H4315" s="121"/>
      <c r="I4315" s="121"/>
      <c r="J4315" s="121"/>
      <c r="K4315" s="121"/>
      <c r="L4315" s="121"/>
      <c r="M4315" s="121"/>
      <c r="N4315" s="121"/>
      <c r="O4315" s="121"/>
      <c r="P4315" s="121"/>
      <c r="Q4315" s="122"/>
      <c r="R4315" s="123"/>
      <c r="S4315" s="123"/>
      <c r="T4315" s="123"/>
      <c r="U4315" s="123"/>
      <c r="V4315" s="123"/>
      <c r="W4315" s="123"/>
      <c r="X4315" s="123"/>
      <c r="Y4315" s="123"/>
      <c r="Z4315" s="123"/>
      <c r="AA4315" s="123"/>
      <c r="AB4315" s="123"/>
      <c r="AC4315" s="123"/>
      <c r="AD4315" s="123"/>
      <c r="AE4315" s="123"/>
      <c r="AF4315" s="123"/>
      <c r="AG4315" s="123"/>
      <c r="AH4315" s="123"/>
      <c r="AI4315" s="123"/>
      <c r="AU4315" s="88"/>
    </row>
    <row r="4316" spans="3:47" s="11" customFormat="1" outlineLevel="2" x14ac:dyDescent="0.2">
      <c r="C4316" s="119" t="s">
        <v>152</v>
      </c>
      <c r="E4316" s="124" t="s">
        <v>175</v>
      </c>
      <c r="U4316" s="25" t="s">
        <v>87</v>
      </c>
      <c r="V4316" s="25"/>
      <c r="W4316" s="25" t="s">
        <v>88</v>
      </c>
      <c r="X4316" s="25" t="s">
        <v>89</v>
      </c>
      <c r="AU4316" s="88"/>
    </row>
    <row r="4317" spans="3:47" s="11" customFormat="1" outlineLevel="2" x14ac:dyDescent="0.2">
      <c r="C4317" s="119" t="s">
        <v>152</v>
      </c>
      <c r="E4317" s="125"/>
      <c r="F4317" s="126" t="s">
        <v>209</v>
      </c>
      <c r="G4317" s="127"/>
      <c r="H4317" s="127"/>
      <c r="I4317" s="127"/>
      <c r="J4317" s="127"/>
      <c r="K4317" s="127"/>
      <c r="L4317" s="127"/>
      <c r="M4317" s="127"/>
      <c r="N4317" s="127"/>
      <c r="O4317" s="127"/>
      <c r="P4317" s="127"/>
      <c r="Q4317" s="128" t="s">
        <v>110</v>
      </c>
      <c r="R4317" s="129"/>
      <c r="S4317" s="130"/>
      <c r="T4317" s="130"/>
      <c r="U4317" s="131">
        <v>0</v>
      </c>
      <c r="V4317" s="131">
        <v>0</v>
      </c>
      <c r="W4317" s="132">
        <v>0</v>
      </c>
      <c r="X4317" s="131">
        <v>0</v>
      </c>
      <c r="Y4317" s="130">
        <v>0</v>
      </c>
      <c r="Z4317" s="130">
        <v>0</v>
      </c>
      <c r="AA4317" s="130">
        <v>0</v>
      </c>
      <c r="AB4317" s="130">
        <v>0</v>
      </c>
      <c r="AC4317" s="130">
        <v>0</v>
      </c>
      <c r="AD4317" s="130">
        <v>0</v>
      </c>
      <c r="AE4317" s="130">
        <v>0</v>
      </c>
      <c r="AF4317" s="130">
        <v>0</v>
      </c>
      <c r="AG4317" s="130">
        <v>0</v>
      </c>
      <c r="AH4317" s="133">
        <v>0</v>
      </c>
      <c r="AI4317" s="133">
        <v>0</v>
      </c>
      <c r="AK4317" s="91"/>
      <c r="AU4317" s="88"/>
    </row>
    <row r="4318" spans="3:47" s="11" customFormat="1" outlineLevel="2" x14ac:dyDescent="0.2">
      <c r="C4318" s="119" t="s">
        <v>152</v>
      </c>
      <c r="E4318" s="134"/>
      <c r="F4318" s="36" t="s">
        <v>31</v>
      </c>
      <c r="Q4318" s="135" t="s">
        <v>110</v>
      </c>
      <c r="R4318" s="136"/>
      <c r="S4318" s="88"/>
      <c r="T4318" s="88"/>
      <c r="U4318" s="137">
        <v>0</v>
      </c>
      <c r="V4318" s="137">
        <v>0</v>
      </c>
      <c r="W4318" s="138">
        <v>0</v>
      </c>
      <c r="X4318" s="137">
        <v>0</v>
      </c>
      <c r="Y4318" s="88">
        <v>0</v>
      </c>
      <c r="Z4318" s="88">
        <v>0</v>
      </c>
      <c r="AA4318" s="88">
        <v>0</v>
      </c>
      <c r="AB4318" s="88">
        <v>0</v>
      </c>
      <c r="AC4318" s="88">
        <v>0</v>
      </c>
      <c r="AD4318" s="88">
        <v>0</v>
      </c>
      <c r="AE4318" s="88">
        <v>0</v>
      </c>
      <c r="AF4318" s="88">
        <v>0</v>
      </c>
      <c r="AG4318" s="88">
        <v>0</v>
      </c>
      <c r="AH4318" s="139">
        <v>0</v>
      </c>
      <c r="AI4318" s="139">
        <v>0</v>
      </c>
      <c r="AU4318" s="88"/>
    </row>
    <row r="4319" spans="3:47" s="11" customFormat="1" outlineLevel="2" x14ac:dyDescent="0.2">
      <c r="C4319" s="119" t="s">
        <v>152</v>
      </c>
      <c r="E4319" s="134"/>
      <c r="F4319" s="36" t="s">
        <v>28</v>
      </c>
      <c r="Q4319" s="135" t="s">
        <v>110</v>
      </c>
      <c r="R4319" s="136"/>
      <c r="S4319" s="88"/>
      <c r="T4319" s="88"/>
      <c r="U4319" s="137">
        <v>0</v>
      </c>
      <c r="V4319" s="137">
        <v>0</v>
      </c>
      <c r="W4319" s="138">
        <v>0</v>
      </c>
      <c r="X4319" s="137">
        <v>0</v>
      </c>
      <c r="Y4319" s="88">
        <v>0</v>
      </c>
      <c r="Z4319" s="88">
        <v>0</v>
      </c>
      <c r="AA4319" s="88">
        <v>0</v>
      </c>
      <c r="AB4319" s="88">
        <v>0</v>
      </c>
      <c r="AC4319" s="88">
        <v>0</v>
      </c>
      <c r="AD4319" s="88">
        <v>0</v>
      </c>
      <c r="AE4319" s="88">
        <v>0</v>
      </c>
      <c r="AF4319" s="88">
        <v>0</v>
      </c>
      <c r="AG4319" s="88">
        <v>0</v>
      </c>
      <c r="AH4319" s="139">
        <v>0</v>
      </c>
      <c r="AI4319" s="139">
        <v>0</v>
      </c>
      <c r="AU4319" s="88"/>
    </row>
    <row r="4320" spans="3:47" s="11" customFormat="1" outlineLevel="2" x14ac:dyDescent="0.2">
      <c r="C4320" s="119" t="s">
        <v>152</v>
      </c>
      <c r="E4320" s="134"/>
      <c r="F4320" s="36" t="s">
        <v>210</v>
      </c>
      <c r="Q4320" s="135" t="s">
        <v>110</v>
      </c>
      <c r="R4320" s="136"/>
      <c r="S4320" s="88"/>
      <c r="T4320" s="88"/>
      <c r="U4320" s="137">
        <v>0</v>
      </c>
      <c r="V4320" s="137">
        <v>0</v>
      </c>
      <c r="W4320" s="138">
        <v>0</v>
      </c>
      <c r="X4320" s="137">
        <v>0</v>
      </c>
      <c r="Y4320" s="88">
        <v>0</v>
      </c>
      <c r="Z4320" s="88">
        <v>0</v>
      </c>
      <c r="AA4320" s="88">
        <v>0</v>
      </c>
      <c r="AB4320" s="88">
        <v>0</v>
      </c>
      <c r="AC4320" s="88">
        <v>0</v>
      </c>
      <c r="AD4320" s="88">
        <v>0</v>
      </c>
      <c r="AE4320" s="88">
        <v>0</v>
      </c>
      <c r="AF4320" s="88">
        <v>0</v>
      </c>
      <c r="AG4320" s="88">
        <v>0</v>
      </c>
      <c r="AH4320" s="139">
        <v>0</v>
      </c>
      <c r="AI4320" s="139">
        <v>0</v>
      </c>
      <c r="AU4320" s="88"/>
    </row>
    <row r="4321" spans="3:47" s="11" customFormat="1" outlineLevel="2" x14ac:dyDescent="0.2">
      <c r="C4321" s="119" t="s">
        <v>152</v>
      </c>
      <c r="E4321" s="134"/>
      <c r="F4321" s="36" t="s">
        <v>211</v>
      </c>
      <c r="Q4321" s="135" t="s">
        <v>110</v>
      </c>
      <c r="R4321" s="136"/>
      <c r="S4321" s="88"/>
      <c r="T4321" s="88"/>
      <c r="U4321" s="137">
        <v>0</v>
      </c>
      <c r="V4321" s="137">
        <v>0</v>
      </c>
      <c r="W4321" s="138">
        <v>0</v>
      </c>
      <c r="X4321" s="137">
        <v>0</v>
      </c>
      <c r="Y4321" s="88">
        <v>0</v>
      </c>
      <c r="Z4321" s="88">
        <v>0</v>
      </c>
      <c r="AA4321" s="88">
        <v>0</v>
      </c>
      <c r="AB4321" s="88">
        <v>0</v>
      </c>
      <c r="AC4321" s="88">
        <v>0</v>
      </c>
      <c r="AD4321" s="88">
        <v>0</v>
      </c>
      <c r="AE4321" s="88">
        <v>0</v>
      </c>
      <c r="AF4321" s="88">
        <v>0</v>
      </c>
      <c r="AG4321" s="88">
        <v>0</v>
      </c>
      <c r="AH4321" s="139">
        <v>0</v>
      </c>
      <c r="AI4321" s="139">
        <v>0</v>
      </c>
      <c r="AU4321" s="88"/>
    </row>
    <row r="4322" spans="3:47" s="11" customFormat="1" outlineLevel="2" x14ac:dyDescent="0.2">
      <c r="C4322" s="119" t="s">
        <v>152</v>
      </c>
      <c r="E4322" s="134"/>
      <c r="F4322" s="36" t="s">
        <v>212</v>
      </c>
      <c r="Q4322" s="135" t="s">
        <v>110</v>
      </c>
      <c r="R4322" s="136"/>
      <c r="S4322" s="88"/>
      <c r="T4322" s="88"/>
      <c r="U4322" s="137">
        <v>0</v>
      </c>
      <c r="V4322" s="137">
        <v>0</v>
      </c>
      <c r="W4322" s="138">
        <v>0</v>
      </c>
      <c r="X4322" s="137">
        <v>0</v>
      </c>
      <c r="Y4322" s="88">
        <v>0</v>
      </c>
      <c r="Z4322" s="88">
        <v>0</v>
      </c>
      <c r="AA4322" s="88">
        <v>0</v>
      </c>
      <c r="AB4322" s="88">
        <v>0</v>
      </c>
      <c r="AC4322" s="88">
        <v>0</v>
      </c>
      <c r="AD4322" s="88">
        <v>0</v>
      </c>
      <c r="AE4322" s="88">
        <v>0</v>
      </c>
      <c r="AF4322" s="88">
        <v>0</v>
      </c>
      <c r="AG4322" s="88">
        <v>0</v>
      </c>
      <c r="AH4322" s="139">
        <v>0</v>
      </c>
      <c r="AI4322" s="139">
        <v>0</v>
      </c>
      <c r="AU4322" s="88"/>
    </row>
    <row r="4323" spans="3:47" s="11" customFormat="1" outlineLevel="2" x14ac:dyDescent="0.2">
      <c r="C4323" s="119" t="s">
        <v>152</v>
      </c>
      <c r="E4323" s="134"/>
      <c r="F4323" s="36" t="s">
        <v>213</v>
      </c>
      <c r="Q4323" s="135" t="s">
        <v>110</v>
      </c>
      <c r="R4323" s="136"/>
      <c r="S4323" s="88"/>
      <c r="T4323" s="88"/>
      <c r="U4323" s="137">
        <v>0</v>
      </c>
      <c r="V4323" s="137">
        <v>0</v>
      </c>
      <c r="W4323" s="138">
        <v>0</v>
      </c>
      <c r="X4323" s="137">
        <v>0</v>
      </c>
      <c r="Y4323" s="88">
        <v>0</v>
      </c>
      <c r="Z4323" s="88">
        <v>0</v>
      </c>
      <c r="AA4323" s="88">
        <v>0</v>
      </c>
      <c r="AB4323" s="88">
        <v>0</v>
      </c>
      <c r="AC4323" s="88">
        <v>0</v>
      </c>
      <c r="AD4323" s="88">
        <v>0</v>
      </c>
      <c r="AE4323" s="88">
        <v>0</v>
      </c>
      <c r="AF4323" s="88">
        <v>0</v>
      </c>
      <c r="AG4323" s="88">
        <v>0</v>
      </c>
      <c r="AH4323" s="139">
        <v>0</v>
      </c>
      <c r="AI4323" s="139">
        <v>0</v>
      </c>
      <c r="AU4323" s="88"/>
    </row>
    <row r="4324" spans="3:47" s="11" customFormat="1" outlineLevel="2" x14ac:dyDescent="0.2">
      <c r="C4324" s="119" t="s">
        <v>152</v>
      </c>
      <c r="E4324" s="134"/>
      <c r="F4324" s="36" t="s">
        <v>214</v>
      </c>
      <c r="Q4324" s="135" t="s">
        <v>110</v>
      </c>
      <c r="R4324" s="136"/>
      <c r="S4324" s="88"/>
      <c r="T4324" s="88"/>
      <c r="U4324" s="137">
        <v>0</v>
      </c>
      <c r="V4324" s="137">
        <v>0</v>
      </c>
      <c r="W4324" s="138">
        <v>0</v>
      </c>
      <c r="X4324" s="137">
        <v>0</v>
      </c>
      <c r="Y4324" s="88">
        <v>0</v>
      </c>
      <c r="Z4324" s="88">
        <v>0</v>
      </c>
      <c r="AA4324" s="88">
        <v>0</v>
      </c>
      <c r="AB4324" s="88">
        <v>0</v>
      </c>
      <c r="AC4324" s="88">
        <v>0</v>
      </c>
      <c r="AD4324" s="88">
        <v>0</v>
      </c>
      <c r="AE4324" s="88">
        <v>0</v>
      </c>
      <c r="AF4324" s="88">
        <v>0</v>
      </c>
      <c r="AG4324" s="88">
        <v>0</v>
      </c>
      <c r="AH4324" s="139">
        <v>0</v>
      </c>
      <c r="AI4324" s="139">
        <v>0</v>
      </c>
      <c r="AU4324" s="88"/>
    </row>
    <row r="4325" spans="3:47" s="11" customFormat="1" outlineLevel="2" x14ac:dyDescent="0.2">
      <c r="C4325" s="119" t="s">
        <v>152</v>
      </c>
      <c r="E4325" s="134"/>
      <c r="F4325" s="36" t="s">
        <v>215</v>
      </c>
      <c r="Q4325" s="135" t="s">
        <v>110</v>
      </c>
      <c r="R4325" s="136"/>
      <c r="S4325" s="88"/>
      <c r="T4325" s="88"/>
      <c r="U4325" s="137">
        <v>0</v>
      </c>
      <c r="V4325" s="137">
        <v>0</v>
      </c>
      <c r="W4325" s="138">
        <v>0</v>
      </c>
      <c r="X4325" s="137">
        <v>0</v>
      </c>
      <c r="Y4325" s="88">
        <v>0</v>
      </c>
      <c r="Z4325" s="88">
        <v>0</v>
      </c>
      <c r="AA4325" s="88">
        <v>0</v>
      </c>
      <c r="AB4325" s="88">
        <v>0</v>
      </c>
      <c r="AC4325" s="88">
        <v>0</v>
      </c>
      <c r="AD4325" s="88">
        <v>0</v>
      </c>
      <c r="AE4325" s="88">
        <v>0</v>
      </c>
      <c r="AF4325" s="88">
        <v>0</v>
      </c>
      <c r="AG4325" s="88">
        <v>0</v>
      </c>
      <c r="AH4325" s="139">
        <v>0</v>
      </c>
      <c r="AI4325" s="139">
        <v>0</v>
      </c>
      <c r="AU4325" s="88"/>
    </row>
    <row r="4326" spans="3:47" s="11" customFormat="1" outlineLevel="2" x14ac:dyDescent="0.2">
      <c r="C4326" s="119" t="s">
        <v>152</v>
      </c>
      <c r="E4326" s="134"/>
      <c r="F4326" s="36" t="s">
        <v>216</v>
      </c>
      <c r="Q4326" s="135" t="s">
        <v>110</v>
      </c>
      <c r="R4326" s="136"/>
      <c r="S4326" s="88"/>
      <c r="T4326" s="88"/>
      <c r="U4326" s="137">
        <v>0</v>
      </c>
      <c r="V4326" s="137">
        <v>0</v>
      </c>
      <c r="W4326" s="138">
        <v>0</v>
      </c>
      <c r="X4326" s="137">
        <v>0</v>
      </c>
      <c r="Y4326" s="88">
        <v>0</v>
      </c>
      <c r="Z4326" s="88">
        <v>0</v>
      </c>
      <c r="AA4326" s="88">
        <v>0</v>
      </c>
      <c r="AB4326" s="88">
        <v>0</v>
      </c>
      <c r="AC4326" s="88">
        <v>0</v>
      </c>
      <c r="AD4326" s="88">
        <v>0</v>
      </c>
      <c r="AE4326" s="88">
        <v>0</v>
      </c>
      <c r="AF4326" s="88">
        <v>0</v>
      </c>
      <c r="AG4326" s="88">
        <v>0</v>
      </c>
      <c r="AH4326" s="139">
        <v>0</v>
      </c>
      <c r="AI4326" s="139">
        <v>0</v>
      </c>
      <c r="AU4326" s="88"/>
    </row>
    <row r="4327" spans="3:47" s="11" customFormat="1" outlineLevel="2" x14ac:dyDescent="0.2">
      <c r="C4327" s="119" t="s">
        <v>152</v>
      </c>
      <c r="E4327" s="134"/>
      <c r="F4327" s="36" t="s">
        <v>33</v>
      </c>
      <c r="Q4327" s="135" t="s">
        <v>110</v>
      </c>
      <c r="R4327" s="136"/>
      <c r="S4327" s="88"/>
      <c r="T4327" s="88"/>
      <c r="U4327" s="137">
        <v>0</v>
      </c>
      <c r="V4327" s="137">
        <v>0</v>
      </c>
      <c r="W4327" s="138">
        <v>0</v>
      </c>
      <c r="X4327" s="137">
        <v>0</v>
      </c>
      <c r="Y4327" s="88">
        <v>0</v>
      </c>
      <c r="Z4327" s="88">
        <v>0</v>
      </c>
      <c r="AA4327" s="88">
        <v>0</v>
      </c>
      <c r="AB4327" s="88">
        <v>0</v>
      </c>
      <c r="AC4327" s="88">
        <v>0</v>
      </c>
      <c r="AD4327" s="88">
        <v>0</v>
      </c>
      <c r="AE4327" s="88">
        <v>0</v>
      </c>
      <c r="AF4327" s="88">
        <v>0</v>
      </c>
      <c r="AG4327" s="88">
        <v>0</v>
      </c>
      <c r="AH4327" s="139">
        <v>0</v>
      </c>
      <c r="AI4327" s="139">
        <v>0</v>
      </c>
      <c r="AU4327" s="88"/>
    </row>
    <row r="4328" spans="3:47" s="11" customFormat="1" outlineLevel="2" x14ac:dyDescent="0.2">
      <c r="C4328" s="119" t="s">
        <v>152</v>
      </c>
      <c r="E4328" s="134"/>
      <c r="F4328" s="36" t="s">
        <v>34</v>
      </c>
      <c r="Q4328" s="135" t="s">
        <v>110</v>
      </c>
      <c r="R4328" s="136"/>
      <c r="S4328" s="88"/>
      <c r="T4328" s="88"/>
      <c r="U4328" s="137">
        <v>0</v>
      </c>
      <c r="V4328" s="137">
        <v>0</v>
      </c>
      <c r="W4328" s="138">
        <v>0</v>
      </c>
      <c r="X4328" s="137">
        <v>0</v>
      </c>
      <c r="Y4328" s="88">
        <v>0</v>
      </c>
      <c r="Z4328" s="88">
        <v>0</v>
      </c>
      <c r="AA4328" s="88">
        <v>0</v>
      </c>
      <c r="AB4328" s="88">
        <v>0</v>
      </c>
      <c r="AC4328" s="88">
        <v>0</v>
      </c>
      <c r="AD4328" s="88">
        <v>0</v>
      </c>
      <c r="AE4328" s="88">
        <v>0</v>
      </c>
      <c r="AF4328" s="88">
        <v>0</v>
      </c>
      <c r="AG4328" s="88">
        <v>0</v>
      </c>
      <c r="AH4328" s="139">
        <v>0</v>
      </c>
      <c r="AI4328" s="139">
        <v>0</v>
      </c>
      <c r="AU4328" s="88"/>
    </row>
    <row r="4329" spans="3:47" s="11" customFormat="1" outlineLevel="2" x14ac:dyDescent="0.2">
      <c r="C4329" s="119" t="s">
        <v>152</v>
      </c>
      <c r="E4329" s="134"/>
      <c r="F4329" s="36" t="s">
        <v>217</v>
      </c>
      <c r="Q4329" s="135" t="s">
        <v>110</v>
      </c>
      <c r="R4329" s="136"/>
      <c r="S4329" s="88"/>
      <c r="T4329" s="88"/>
      <c r="U4329" s="137">
        <v>0</v>
      </c>
      <c r="V4329" s="137">
        <v>0</v>
      </c>
      <c r="W4329" s="138">
        <v>0</v>
      </c>
      <c r="X4329" s="137">
        <v>0</v>
      </c>
      <c r="Y4329" s="88">
        <v>0</v>
      </c>
      <c r="Z4329" s="88">
        <v>0</v>
      </c>
      <c r="AA4329" s="88">
        <v>0</v>
      </c>
      <c r="AB4329" s="88">
        <v>0</v>
      </c>
      <c r="AC4329" s="88">
        <v>0</v>
      </c>
      <c r="AD4329" s="88">
        <v>0</v>
      </c>
      <c r="AE4329" s="88">
        <v>0</v>
      </c>
      <c r="AF4329" s="88">
        <v>0</v>
      </c>
      <c r="AG4329" s="88">
        <v>0</v>
      </c>
      <c r="AH4329" s="139">
        <v>0</v>
      </c>
      <c r="AI4329" s="139">
        <v>0</v>
      </c>
      <c r="AU4329" s="88"/>
    </row>
    <row r="4330" spans="3:47" s="11" customFormat="1" outlineLevel="2" x14ac:dyDescent="0.2">
      <c r="C4330" s="119" t="s">
        <v>152</v>
      </c>
      <c r="E4330" s="134"/>
      <c r="F4330" s="36" t="s">
        <v>152</v>
      </c>
      <c r="Q4330" s="135" t="s">
        <v>110</v>
      </c>
      <c r="R4330" s="136"/>
      <c r="S4330" s="88"/>
      <c r="T4330" s="88"/>
      <c r="U4330" s="137">
        <v>0</v>
      </c>
      <c r="V4330" s="137">
        <v>0</v>
      </c>
      <c r="W4330" s="138">
        <v>0</v>
      </c>
      <c r="X4330" s="137">
        <v>0</v>
      </c>
      <c r="Y4330" s="88">
        <v>0</v>
      </c>
      <c r="Z4330" s="88">
        <v>0</v>
      </c>
      <c r="AA4330" s="88">
        <v>0</v>
      </c>
      <c r="AB4330" s="88">
        <v>0</v>
      </c>
      <c r="AC4330" s="88">
        <v>0</v>
      </c>
      <c r="AD4330" s="88">
        <v>0</v>
      </c>
      <c r="AE4330" s="88">
        <v>0</v>
      </c>
      <c r="AF4330" s="88">
        <v>0</v>
      </c>
      <c r="AG4330" s="88">
        <v>0</v>
      </c>
      <c r="AH4330" s="139">
        <v>0</v>
      </c>
      <c r="AI4330" s="139">
        <v>0</v>
      </c>
      <c r="AU4330" s="88"/>
    </row>
    <row r="4331" spans="3:47" s="11" customFormat="1" outlineLevel="2" x14ac:dyDescent="0.2">
      <c r="C4331" s="119" t="s">
        <v>152</v>
      </c>
      <c r="E4331" s="140"/>
      <c r="F4331" s="141" t="s">
        <v>152</v>
      </c>
      <c r="G4331" s="142"/>
      <c r="H4331" s="142"/>
      <c r="I4331" s="142"/>
      <c r="J4331" s="142"/>
      <c r="K4331" s="142"/>
      <c r="L4331" s="142"/>
      <c r="M4331" s="142"/>
      <c r="N4331" s="142"/>
      <c r="O4331" s="142"/>
      <c r="P4331" s="142"/>
      <c r="Q4331" s="143" t="s">
        <v>110</v>
      </c>
      <c r="R4331" s="144"/>
      <c r="S4331" s="145"/>
      <c r="T4331" s="145"/>
      <c r="U4331" s="146">
        <v>0</v>
      </c>
      <c r="V4331" s="146">
        <v>0</v>
      </c>
      <c r="W4331" s="147">
        <v>0</v>
      </c>
      <c r="X4331" s="146">
        <v>0</v>
      </c>
      <c r="Y4331" s="145">
        <v>0</v>
      </c>
      <c r="Z4331" s="145">
        <v>0</v>
      </c>
      <c r="AA4331" s="145">
        <v>0</v>
      </c>
      <c r="AB4331" s="145">
        <v>0</v>
      </c>
      <c r="AC4331" s="145">
        <v>0</v>
      </c>
      <c r="AD4331" s="145">
        <v>0</v>
      </c>
      <c r="AE4331" s="145">
        <v>0</v>
      </c>
      <c r="AF4331" s="145">
        <v>0</v>
      </c>
      <c r="AG4331" s="145">
        <v>0</v>
      </c>
      <c r="AH4331" s="148">
        <v>0</v>
      </c>
      <c r="AI4331" s="148">
        <v>0</v>
      </c>
      <c r="AU4331" s="88"/>
    </row>
    <row r="4332" spans="3:47" s="11" customFormat="1" outlineLevel="2" x14ac:dyDescent="0.2">
      <c r="C4332" s="119" t="s">
        <v>152</v>
      </c>
      <c r="F4332" s="149"/>
      <c r="G4332" s="149"/>
      <c r="H4332" s="149"/>
      <c r="I4332" s="149"/>
      <c r="J4332" s="149"/>
      <c r="K4332" s="149"/>
      <c r="L4332" s="149"/>
      <c r="M4332" s="149"/>
      <c r="N4332" s="149"/>
      <c r="O4332" s="149"/>
      <c r="P4332" s="149" t="s">
        <v>175</v>
      </c>
      <c r="Q4332" s="16" t="s">
        <v>110</v>
      </c>
      <c r="R4332" s="150"/>
      <c r="S4332" s="150"/>
      <c r="T4332" s="150"/>
      <c r="U4332" s="150">
        <v>0</v>
      </c>
      <c r="V4332" s="150">
        <v>0</v>
      </c>
      <c r="W4332" s="150">
        <v>0</v>
      </c>
      <c r="X4332" s="150">
        <v>0</v>
      </c>
      <c r="Y4332" s="150">
        <v>0</v>
      </c>
      <c r="Z4332" s="150">
        <v>0</v>
      </c>
      <c r="AA4332" s="150">
        <v>0</v>
      </c>
      <c r="AB4332" s="150">
        <v>0</v>
      </c>
      <c r="AC4332" s="150">
        <v>0</v>
      </c>
      <c r="AD4332" s="150">
        <v>0</v>
      </c>
      <c r="AE4332" s="150">
        <v>0</v>
      </c>
      <c r="AF4332" s="150">
        <v>0</v>
      </c>
      <c r="AG4332" s="150">
        <v>0</v>
      </c>
      <c r="AH4332" s="150">
        <v>0</v>
      </c>
      <c r="AI4332" s="150">
        <v>0</v>
      </c>
      <c r="AU4332" s="88"/>
    </row>
    <row r="4333" spans="3:47" s="11" customFormat="1" outlineLevel="2" x14ac:dyDescent="0.2">
      <c r="C4333" s="119" t="s">
        <v>152</v>
      </c>
      <c r="E4333" s="124" t="s">
        <v>176</v>
      </c>
      <c r="AU4333" s="88"/>
    </row>
    <row r="4334" spans="3:47" s="11" customFormat="1" outlineLevel="2" x14ac:dyDescent="0.2">
      <c r="C4334" s="119" t="s">
        <v>152</v>
      </c>
      <c r="E4334" s="151" t="s">
        <v>209</v>
      </c>
      <c r="F4334" s="127"/>
      <c r="G4334" s="127"/>
      <c r="H4334" s="127"/>
      <c r="I4334" s="127"/>
      <c r="J4334" s="127"/>
      <c r="K4334" s="127"/>
      <c r="L4334" s="127"/>
      <c r="M4334" s="127"/>
      <c r="N4334" s="127"/>
      <c r="O4334" s="127"/>
      <c r="P4334" s="152"/>
      <c r="Q4334" s="128" t="s">
        <v>110</v>
      </c>
      <c r="R4334" s="129"/>
      <c r="S4334" s="130"/>
      <c r="T4334" s="130"/>
      <c r="U4334" s="131">
        <v>0</v>
      </c>
      <c r="V4334" s="131">
        <v>0</v>
      </c>
      <c r="W4334" s="132">
        <v>0</v>
      </c>
      <c r="X4334" s="131">
        <v>0</v>
      </c>
      <c r="Y4334" s="130">
        <v>0</v>
      </c>
      <c r="Z4334" s="130">
        <v>0</v>
      </c>
      <c r="AA4334" s="130">
        <v>0</v>
      </c>
      <c r="AB4334" s="130">
        <v>0</v>
      </c>
      <c r="AC4334" s="130">
        <v>0</v>
      </c>
      <c r="AD4334" s="130">
        <v>0</v>
      </c>
      <c r="AE4334" s="130">
        <v>0</v>
      </c>
      <c r="AF4334" s="130">
        <v>0</v>
      </c>
      <c r="AG4334" s="130">
        <v>0</v>
      </c>
      <c r="AH4334" s="133">
        <v>0</v>
      </c>
      <c r="AI4334" s="133">
        <v>0</v>
      </c>
      <c r="AU4334" s="88"/>
    </row>
    <row r="4335" spans="3:47" s="11" customFormat="1" outlineLevel="2" x14ac:dyDescent="0.2">
      <c r="C4335" s="119" t="s">
        <v>152</v>
      </c>
      <c r="E4335" s="153" t="s">
        <v>31</v>
      </c>
      <c r="P4335" s="149"/>
      <c r="Q4335" s="135" t="s">
        <v>110</v>
      </c>
      <c r="R4335" s="136"/>
      <c r="S4335" s="88"/>
      <c r="T4335" s="88"/>
      <c r="U4335" s="137">
        <v>0</v>
      </c>
      <c r="V4335" s="137">
        <v>0</v>
      </c>
      <c r="W4335" s="138">
        <v>0</v>
      </c>
      <c r="X4335" s="137">
        <v>0</v>
      </c>
      <c r="Y4335" s="88">
        <v>0</v>
      </c>
      <c r="Z4335" s="88">
        <v>0</v>
      </c>
      <c r="AA4335" s="88">
        <v>0</v>
      </c>
      <c r="AB4335" s="88">
        <v>0</v>
      </c>
      <c r="AC4335" s="88">
        <v>0</v>
      </c>
      <c r="AD4335" s="88">
        <v>0</v>
      </c>
      <c r="AE4335" s="88">
        <v>0</v>
      </c>
      <c r="AF4335" s="88">
        <v>0</v>
      </c>
      <c r="AG4335" s="88">
        <v>0</v>
      </c>
      <c r="AH4335" s="139">
        <v>0</v>
      </c>
      <c r="AI4335" s="139">
        <v>0</v>
      </c>
      <c r="AU4335" s="88"/>
    </row>
    <row r="4336" spans="3:47" s="11" customFormat="1" outlineLevel="2" x14ac:dyDescent="0.2">
      <c r="C4336" s="119" t="s">
        <v>152</v>
      </c>
      <c r="E4336" s="153" t="s">
        <v>28</v>
      </c>
      <c r="P4336" s="149"/>
      <c r="Q4336" s="135" t="s">
        <v>110</v>
      </c>
      <c r="R4336" s="136"/>
      <c r="S4336" s="88"/>
      <c r="T4336" s="88"/>
      <c r="U4336" s="137">
        <v>0</v>
      </c>
      <c r="V4336" s="137">
        <v>0</v>
      </c>
      <c r="W4336" s="138">
        <v>0</v>
      </c>
      <c r="X4336" s="137">
        <v>0</v>
      </c>
      <c r="Y4336" s="88">
        <v>0</v>
      </c>
      <c r="Z4336" s="88">
        <v>0</v>
      </c>
      <c r="AA4336" s="88">
        <v>0</v>
      </c>
      <c r="AB4336" s="88">
        <v>0</v>
      </c>
      <c r="AC4336" s="88">
        <v>0</v>
      </c>
      <c r="AD4336" s="88">
        <v>0</v>
      </c>
      <c r="AE4336" s="88">
        <v>0</v>
      </c>
      <c r="AF4336" s="88">
        <v>0</v>
      </c>
      <c r="AG4336" s="88">
        <v>0</v>
      </c>
      <c r="AH4336" s="139">
        <v>0</v>
      </c>
      <c r="AI4336" s="139">
        <v>0</v>
      </c>
      <c r="AU4336" s="88"/>
    </row>
    <row r="4337" spans="3:47" s="11" customFormat="1" outlineLevel="2" x14ac:dyDescent="0.2">
      <c r="C4337" s="119" t="s">
        <v>152</v>
      </c>
      <c r="E4337" s="153" t="s">
        <v>210</v>
      </c>
      <c r="P4337" s="149"/>
      <c r="Q4337" s="135" t="s">
        <v>110</v>
      </c>
      <c r="R4337" s="136"/>
      <c r="S4337" s="88"/>
      <c r="T4337" s="88"/>
      <c r="U4337" s="137">
        <v>0</v>
      </c>
      <c r="V4337" s="137">
        <v>0</v>
      </c>
      <c r="W4337" s="138">
        <v>0</v>
      </c>
      <c r="X4337" s="137">
        <v>0</v>
      </c>
      <c r="Y4337" s="88">
        <v>0</v>
      </c>
      <c r="Z4337" s="88">
        <v>0</v>
      </c>
      <c r="AA4337" s="88">
        <v>0</v>
      </c>
      <c r="AB4337" s="88">
        <v>0</v>
      </c>
      <c r="AC4337" s="88">
        <v>0</v>
      </c>
      <c r="AD4337" s="88">
        <v>0</v>
      </c>
      <c r="AE4337" s="88">
        <v>0</v>
      </c>
      <c r="AF4337" s="88">
        <v>0</v>
      </c>
      <c r="AG4337" s="88">
        <v>0</v>
      </c>
      <c r="AH4337" s="139">
        <v>0</v>
      </c>
      <c r="AI4337" s="139">
        <v>0</v>
      </c>
      <c r="AU4337" s="88"/>
    </row>
    <row r="4338" spans="3:47" s="11" customFormat="1" outlineLevel="2" x14ac:dyDescent="0.2">
      <c r="C4338" s="119" t="s">
        <v>152</v>
      </c>
      <c r="E4338" s="153" t="s">
        <v>211</v>
      </c>
      <c r="P4338" s="149"/>
      <c r="Q4338" s="135" t="s">
        <v>110</v>
      </c>
      <c r="R4338" s="136"/>
      <c r="S4338" s="88"/>
      <c r="T4338" s="88"/>
      <c r="U4338" s="137">
        <v>0</v>
      </c>
      <c r="V4338" s="137">
        <v>0</v>
      </c>
      <c r="W4338" s="138">
        <v>0</v>
      </c>
      <c r="X4338" s="137">
        <v>0</v>
      </c>
      <c r="Y4338" s="88">
        <v>0</v>
      </c>
      <c r="Z4338" s="88">
        <v>0</v>
      </c>
      <c r="AA4338" s="88">
        <v>0</v>
      </c>
      <c r="AB4338" s="88">
        <v>0</v>
      </c>
      <c r="AC4338" s="88">
        <v>0</v>
      </c>
      <c r="AD4338" s="88">
        <v>0</v>
      </c>
      <c r="AE4338" s="88">
        <v>0</v>
      </c>
      <c r="AF4338" s="88">
        <v>0</v>
      </c>
      <c r="AG4338" s="88">
        <v>0</v>
      </c>
      <c r="AH4338" s="139">
        <v>0</v>
      </c>
      <c r="AI4338" s="139">
        <v>0</v>
      </c>
      <c r="AU4338" s="88"/>
    </row>
    <row r="4339" spans="3:47" s="11" customFormat="1" outlineLevel="2" x14ac:dyDescent="0.2">
      <c r="C4339" s="119" t="s">
        <v>152</v>
      </c>
      <c r="E4339" s="153" t="s">
        <v>212</v>
      </c>
      <c r="P4339" s="149"/>
      <c r="Q4339" s="135" t="s">
        <v>110</v>
      </c>
      <c r="R4339" s="136"/>
      <c r="S4339" s="88"/>
      <c r="T4339" s="88"/>
      <c r="U4339" s="137">
        <v>0</v>
      </c>
      <c r="V4339" s="137">
        <v>0</v>
      </c>
      <c r="W4339" s="138">
        <v>0</v>
      </c>
      <c r="X4339" s="137">
        <v>0</v>
      </c>
      <c r="Y4339" s="88">
        <v>0</v>
      </c>
      <c r="Z4339" s="88">
        <v>0</v>
      </c>
      <c r="AA4339" s="88">
        <v>0</v>
      </c>
      <c r="AB4339" s="88">
        <v>0</v>
      </c>
      <c r="AC4339" s="88">
        <v>0</v>
      </c>
      <c r="AD4339" s="88">
        <v>0</v>
      </c>
      <c r="AE4339" s="88">
        <v>0</v>
      </c>
      <c r="AF4339" s="88">
        <v>0</v>
      </c>
      <c r="AG4339" s="88">
        <v>0</v>
      </c>
      <c r="AH4339" s="139">
        <v>0</v>
      </c>
      <c r="AI4339" s="139">
        <v>0</v>
      </c>
      <c r="AU4339" s="88"/>
    </row>
    <row r="4340" spans="3:47" s="11" customFormat="1" outlineLevel="2" x14ac:dyDescent="0.2">
      <c r="C4340" s="119" t="s">
        <v>152</v>
      </c>
      <c r="E4340" s="153" t="s">
        <v>213</v>
      </c>
      <c r="P4340" s="149"/>
      <c r="Q4340" s="135" t="s">
        <v>110</v>
      </c>
      <c r="R4340" s="136"/>
      <c r="S4340" s="88"/>
      <c r="T4340" s="88"/>
      <c r="U4340" s="137">
        <v>0</v>
      </c>
      <c r="V4340" s="137">
        <v>0</v>
      </c>
      <c r="W4340" s="138">
        <v>0</v>
      </c>
      <c r="X4340" s="137">
        <v>0</v>
      </c>
      <c r="Y4340" s="88">
        <v>0</v>
      </c>
      <c r="Z4340" s="88">
        <v>0</v>
      </c>
      <c r="AA4340" s="88">
        <v>0</v>
      </c>
      <c r="AB4340" s="88">
        <v>0</v>
      </c>
      <c r="AC4340" s="88">
        <v>0</v>
      </c>
      <c r="AD4340" s="88">
        <v>0</v>
      </c>
      <c r="AE4340" s="88">
        <v>0</v>
      </c>
      <c r="AF4340" s="88">
        <v>0</v>
      </c>
      <c r="AG4340" s="88">
        <v>0</v>
      </c>
      <c r="AH4340" s="139">
        <v>0</v>
      </c>
      <c r="AI4340" s="139">
        <v>0</v>
      </c>
      <c r="AU4340" s="88"/>
    </row>
    <row r="4341" spans="3:47" s="11" customFormat="1" outlineLevel="2" x14ac:dyDescent="0.2">
      <c r="C4341" s="119" t="s">
        <v>152</v>
      </c>
      <c r="E4341" s="153" t="s">
        <v>214</v>
      </c>
      <c r="P4341" s="149"/>
      <c r="Q4341" s="135" t="s">
        <v>110</v>
      </c>
      <c r="R4341" s="136"/>
      <c r="S4341" s="88"/>
      <c r="T4341" s="88"/>
      <c r="U4341" s="137">
        <v>0</v>
      </c>
      <c r="V4341" s="137">
        <v>0</v>
      </c>
      <c r="W4341" s="138">
        <v>0</v>
      </c>
      <c r="X4341" s="137">
        <v>0</v>
      </c>
      <c r="Y4341" s="88">
        <v>0</v>
      </c>
      <c r="Z4341" s="88">
        <v>0</v>
      </c>
      <c r="AA4341" s="88">
        <v>0</v>
      </c>
      <c r="AB4341" s="88">
        <v>0</v>
      </c>
      <c r="AC4341" s="88">
        <v>0</v>
      </c>
      <c r="AD4341" s="88">
        <v>0</v>
      </c>
      <c r="AE4341" s="88">
        <v>0</v>
      </c>
      <c r="AF4341" s="88">
        <v>0</v>
      </c>
      <c r="AG4341" s="88">
        <v>0</v>
      </c>
      <c r="AH4341" s="139">
        <v>0</v>
      </c>
      <c r="AI4341" s="139">
        <v>0</v>
      </c>
      <c r="AU4341" s="88"/>
    </row>
    <row r="4342" spans="3:47" s="11" customFormat="1" outlineLevel="2" x14ac:dyDescent="0.2">
      <c r="C4342" s="119" t="s">
        <v>152</v>
      </c>
      <c r="E4342" s="153" t="s">
        <v>215</v>
      </c>
      <c r="P4342" s="149"/>
      <c r="Q4342" s="135" t="s">
        <v>110</v>
      </c>
      <c r="R4342" s="136"/>
      <c r="S4342" s="88"/>
      <c r="T4342" s="88"/>
      <c r="U4342" s="137">
        <v>0</v>
      </c>
      <c r="V4342" s="137">
        <v>0</v>
      </c>
      <c r="W4342" s="138">
        <v>0</v>
      </c>
      <c r="X4342" s="137">
        <v>0</v>
      </c>
      <c r="Y4342" s="88">
        <v>0</v>
      </c>
      <c r="Z4342" s="88">
        <v>0</v>
      </c>
      <c r="AA4342" s="88">
        <v>0</v>
      </c>
      <c r="AB4342" s="88">
        <v>0</v>
      </c>
      <c r="AC4342" s="88">
        <v>0</v>
      </c>
      <c r="AD4342" s="88">
        <v>0</v>
      </c>
      <c r="AE4342" s="88">
        <v>0</v>
      </c>
      <c r="AF4342" s="88">
        <v>0</v>
      </c>
      <c r="AG4342" s="88">
        <v>0</v>
      </c>
      <c r="AH4342" s="139">
        <v>0</v>
      </c>
      <c r="AI4342" s="139">
        <v>0</v>
      </c>
      <c r="AU4342" s="88"/>
    </row>
    <row r="4343" spans="3:47" s="11" customFormat="1" outlineLevel="2" x14ac:dyDescent="0.2">
      <c r="C4343" s="119" t="s">
        <v>152</v>
      </c>
      <c r="E4343" s="153" t="s">
        <v>216</v>
      </c>
      <c r="P4343" s="149"/>
      <c r="Q4343" s="135" t="s">
        <v>110</v>
      </c>
      <c r="R4343" s="136"/>
      <c r="S4343" s="88"/>
      <c r="T4343" s="88"/>
      <c r="U4343" s="137">
        <v>0</v>
      </c>
      <c r="V4343" s="137">
        <v>0</v>
      </c>
      <c r="W4343" s="138">
        <v>0</v>
      </c>
      <c r="X4343" s="137">
        <v>0</v>
      </c>
      <c r="Y4343" s="88">
        <v>0</v>
      </c>
      <c r="Z4343" s="88">
        <v>0</v>
      </c>
      <c r="AA4343" s="88">
        <v>0</v>
      </c>
      <c r="AB4343" s="88">
        <v>0</v>
      </c>
      <c r="AC4343" s="88">
        <v>0</v>
      </c>
      <c r="AD4343" s="88">
        <v>0</v>
      </c>
      <c r="AE4343" s="88">
        <v>0</v>
      </c>
      <c r="AF4343" s="88">
        <v>0</v>
      </c>
      <c r="AG4343" s="88">
        <v>0</v>
      </c>
      <c r="AH4343" s="139">
        <v>0</v>
      </c>
      <c r="AI4343" s="139">
        <v>0</v>
      </c>
      <c r="AU4343" s="88"/>
    </row>
    <row r="4344" spans="3:47" s="11" customFormat="1" outlineLevel="2" x14ac:dyDescent="0.2">
      <c r="C4344" s="119" t="s">
        <v>152</v>
      </c>
      <c r="E4344" s="153" t="s">
        <v>33</v>
      </c>
      <c r="P4344" s="149"/>
      <c r="Q4344" s="135" t="s">
        <v>110</v>
      </c>
      <c r="R4344" s="136"/>
      <c r="S4344" s="88"/>
      <c r="T4344" s="88"/>
      <c r="U4344" s="137">
        <v>0</v>
      </c>
      <c r="V4344" s="137">
        <v>0</v>
      </c>
      <c r="W4344" s="138">
        <v>0</v>
      </c>
      <c r="X4344" s="137">
        <v>0</v>
      </c>
      <c r="Y4344" s="88">
        <v>0</v>
      </c>
      <c r="Z4344" s="88">
        <v>0</v>
      </c>
      <c r="AA4344" s="88">
        <v>0</v>
      </c>
      <c r="AB4344" s="88">
        <v>0</v>
      </c>
      <c r="AC4344" s="88">
        <v>0</v>
      </c>
      <c r="AD4344" s="88">
        <v>0</v>
      </c>
      <c r="AE4344" s="88">
        <v>0</v>
      </c>
      <c r="AF4344" s="88">
        <v>0</v>
      </c>
      <c r="AG4344" s="88">
        <v>0</v>
      </c>
      <c r="AH4344" s="139">
        <v>0</v>
      </c>
      <c r="AI4344" s="139">
        <v>0</v>
      </c>
      <c r="AU4344" s="88"/>
    </row>
    <row r="4345" spans="3:47" s="11" customFormat="1" outlineLevel="2" x14ac:dyDescent="0.2">
      <c r="C4345" s="119" t="s">
        <v>152</v>
      </c>
      <c r="E4345" s="153" t="s">
        <v>34</v>
      </c>
      <c r="P4345" s="149"/>
      <c r="Q4345" s="135" t="s">
        <v>110</v>
      </c>
      <c r="R4345" s="136"/>
      <c r="S4345" s="88"/>
      <c r="T4345" s="88"/>
      <c r="U4345" s="137">
        <v>0</v>
      </c>
      <c r="V4345" s="137">
        <v>0</v>
      </c>
      <c r="W4345" s="138">
        <v>0</v>
      </c>
      <c r="X4345" s="137">
        <v>0</v>
      </c>
      <c r="Y4345" s="88">
        <v>0</v>
      </c>
      <c r="Z4345" s="88">
        <v>0</v>
      </c>
      <c r="AA4345" s="88">
        <v>0</v>
      </c>
      <c r="AB4345" s="88">
        <v>0</v>
      </c>
      <c r="AC4345" s="88">
        <v>0</v>
      </c>
      <c r="AD4345" s="88">
        <v>0</v>
      </c>
      <c r="AE4345" s="88">
        <v>0</v>
      </c>
      <c r="AF4345" s="88">
        <v>0</v>
      </c>
      <c r="AG4345" s="88">
        <v>0</v>
      </c>
      <c r="AH4345" s="139">
        <v>0</v>
      </c>
      <c r="AI4345" s="139">
        <v>0</v>
      </c>
      <c r="AU4345" s="88"/>
    </row>
    <row r="4346" spans="3:47" s="11" customFormat="1" outlineLevel="2" x14ac:dyDescent="0.2">
      <c r="C4346" s="119" t="s">
        <v>152</v>
      </c>
      <c r="E4346" s="153" t="s">
        <v>217</v>
      </c>
      <c r="P4346" s="149"/>
      <c r="Q4346" s="135" t="s">
        <v>110</v>
      </c>
      <c r="R4346" s="136"/>
      <c r="S4346" s="88"/>
      <c r="T4346" s="88"/>
      <c r="U4346" s="137">
        <v>0</v>
      </c>
      <c r="V4346" s="137">
        <v>0</v>
      </c>
      <c r="W4346" s="138">
        <v>0</v>
      </c>
      <c r="X4346" s="137">
        <v>0</v>
      </c>
      <c r="Y4346" s="88">
        <v>0</v>
      </c>
      <c r="Z4346" s="88">
        <v>0</v>
      </c>
      <c r="AA4346" s="88">
        <v>0</v>
      </c>
      <c r="AB4346" s="88">
        <v>0</v>
      </c>
      <c r="AC4346" s="88">
        <v>0</v>
      </c>
      <c r="AD4346" s="88">
        <v>0</v>
      </c>
      <c r="AE4346" s="88">
        <v>0</v>
      </c>
      <c r="AF4346" s="88">
        <v>0</v>
      </c>
      <c r="AG4346" s="88">
        <v>0</v>
      </c>
      <c r="AH4346" s="139">
        <v>0</v>
      </c>
      <c r="AI4346" s="139">
        <v>0</v>
      </c>
      <c r="AU4346" s="88"/>
    </row>
    <row r="4347" spans="3:47" s="11" customFormat="1" outlineLevel="2" x14ac:dyDescent="0.2">
      <c r="C4347" s="119" t="s">
        <v>152</v>
      </c>
      <c r="E4347" s="153" t="s">
        <v>152</v>
      </c>
      <c r="P4347" s="149"/>
      <c r="Q4347" s="135" t="s">
        <v>110</v>
      </c>
      <c r="R4347" s="136"/>
      <c r="S4347" s="88"/>
      <c r="T4347" s="88"/>
      <c r="U4347" s="137">
        <v>0</v>
      </c>
      <c r="V4347" s="137">
        <v>0</v>
      </c>
      <c r="W4347" s="138">
        <v>0</v>
      </c>
      <c r="X4347" s="137">
        <v>0</v>
      </c>
      <c r="Y4347" s="88">
        <v>0</v>
      </c>
      <c r="Z4347" s="88">
        <v>0</v>
      </c>
      <c r="AA4347" s="88">
        <v>0</v>
      </c>
      <c r="AB4347" s="88">
        <v>0</v>
      </c>
      <c r="AC4347" s="88">
        <v>0</v>
      </c>
      <c r="AD4347" s="88">
        <v>0</v>
      </c>
      <c r="AE4347" s="88">
        <v>0</v>
      </c>
      <c r="AF4347" s="88">
        <v>0</v>
      </c>
      <c r="AG4347" s="88">
        <v>0</v>
      </c>
      <c r="AH4347" s="139">
        <v>0</v>
      </c>
      <c r="AI4347" s="139">
        <v>0</v>
      </c>
      <c r="AU4347" s="88"/>
    </row>
    <row r="4348" spans="3:47" s="11" customFormat="1" outlineLevel="2" x14ac:dyDescent="0.2">
      <c r="C4348" s="119" t="s">
        <v>152</v>
      </c>
      <c r="E4348" s="154" t="s">
        <v>152</v>
      </c>
      <c r="F4348" s="142"/>
      <c r="G4348" s="142"/>
      <c r="H4348" s="142"/>
      <c r="I4348" s="142"/>
      <c r="J4348" s="142"/>
      <c r="K4348" s="142"/>
      <c r="L4348" s="142"/>
      <c r="M4348" s="142"/>
      <c r="N4348" s="142"/>
      <c r="O4348" s="142"/>
      <c r="P4348" s="155"/>
      <c r="Q4348" s="143" t="s">
        <v>110</v>
      </c>
      <c r="R4348" s="144"/>
      <c r="S4348" s="145"/>
      <c r="T4348" s="145"/>
      <c r="U4348" s="146">
        <v>0</v>
      </c>
      <c r="V4348" s="146">
        <v>0</v>
      </c>
      <c r="W4348" s="147">
        <v>0</v>
      </c>
      <c r="X4348" s="146">
        <v>0</v>
      </c>
      <c r="Y4348" s="145">
        <v>0</v>
      </c>
      <c r="Z4348" s="145">
        <v>0</v>
      </c>
      <c r="AA4348" s="145">
        <v>0</v>
      </c>
      <c r="AB4348" s="145">
        <v>0</v>
      </c>
      <c r="AC4348" s="145">
        <v>0</v>
      </c>
      <c r="AD4348" s="145">
        <v>0</v>
      </c>
      <c r="AE4348" s="145">
        <v>0</v>
      </c>
      <c r="AF4348" s="145">
        <v>0</v>
      </c>
      <c r="AG4348" s="145">
        <v>0</v>
      </c>
      <c r="AH4348" s="148">
        <v>0</v>
      </c>
      <c r="AI4348" s="148">
        <v>0</v>
      </c>
      <c r="AU4348" s="88"/>
    </row>
    <row r="4349" spans="3:47" s="11" customFormat="1" outlineLevel="2" x14ac:dyDescent="0.2">
      <c r="C4349" s="119" t="s">
        <v>152</v>
      </c>
      <c r="P4349" s="149" t="s">
        <v>177</v>
      </c>
      <c r="Q4349" s="16" t="s">
        <v>110</v>
      </c>
      <c r="R4349" s="150"/>
      <c r="S4349" s="150"/>
      <c r="T4349" s="150"/>
      <c r="U4349" s="150">
        <v>0</v>
      </c>
      <c r="V4349" s="150">
        <v>0</v>
      </c>
      <c r="W4349" s="150">
        <v>0</v>
      </c>
      <c r="X4349" s="150">
        <v>0</v>
      </c>
      <c r="Y4349" s="150">
        <v>0</v>
      </c>
      <c r="Z4349" s="150">
        <v>0</v>
      </c>
      <c r="AA4349" s="150">
        <v>0</v>
      </c>
      <c r="AB4349" s="150">
        <v>0</v>
      </c>
      <c r="AC4349" s="150">
        <v>0</v>
      </c>
      <c r="AD4349" s="150">
        <v>0</v>
      </c>
      <c r="AE4349" s="150">
        <v>0</v>
      </c>
      <c r="AF4349" s="150">
        <v>0</v>
      </c>
      <c r="AG4349" s="150">
        <v>0</v>
      </c>
      <c r="AH4349" s="150">
        <v>0</v>
      </c>
      <c r="AI4349" s="150">
        <v>0</v>
      </c>
      <c r="AU4349" s="88"/>
    </row>
    <row r="4350" spans="3:47" s="11" customFormat="1" outlineLevel="2" x14ac:dyDescent="0.2">
      <c r="C4350" s="119" t="s">
        <v>152</v>
      </c>
      <c r="E4350" s="124" t="s">
        <v>178</v>
      </c>
      <c r="AU4350" s="88"/>
    </row>
    <row r="4351" spans="3:47" s="11" customFormat="1" outlineLevel="2" x14ac:dyDescent="0.2">
      <c r="C4351" s="119" t="s">
        <v>152</v>
      </c>
      <c r="F4351" s="156" t="s">
        <v>179</v>
      </c>
      <c r="AU4351" s="88"/>
    </row>
    <row r="4352" spans="3:47" s="11" customFormat="1" outlineLevel="2" x14ac:dyDescent="0.2">
      <c r="C4352" s="119" t="s">
        <v>152</v>
      </c>
      <c r="E4352" s="125"/>
      <c r="F4352" s="157" t="s">
        <v>209</v>
      </c>
      <c r="G4352" s="127"/>
      <c r="H4352" s="158" t="s">
        <v>180</v>
      </c>
      <c r="I4352" s="127"/>
      <c r="J4352" s="127"/>
      <c r="K4352" s="127"/>
      <c r="L4352" s="127"/>
      <c r="M4352" s="127"/>
      <c r="N4352" s="127"/>
      <c r="O4352" s="127"/>
      <c r="P4352" s="152"/>
      <c r="Q4352" s="128" t="s">
        <v>110</v>
      </c>
      <c r="R4352" s="129"/>
      <c r="S4352" s="130"/>
      <c r="T4352" s="130"/>
      <c r="U4352" s="131">
        <v>0</v>
      </c>
      <c r="V4352" s="131">
        <v>0</v>
      </c>
      <c r="W4352" s="132">
        <v>0</v>
      </c>
      <c r="X4352" s="131">
        <v>0</v>
      </c>
      <c r="Y4352" s="130">
        <v>0</v>
      </c>
      <c r="Z4352" s="130">
        <v>0</v>
      </c>
      <c r="AA4352" s="130">
        <v>0</v>
      </c>
      <c r="AB4352" s="130">
        <v>0</v>
      </c>
      <c r="AC4352" s="130">
        <v>0</v>
      </c>
      <c r="AD4352" s="130">
        <v>0</v>
      </c>
      <c r="AE4352" s="130">
        <v>0</v>
      </c>
      <c r="AF4352" s="130">
        <v>0</v>
      </c>
      <c r="AG4352" s="130">
        <v>0</v>
      </c>
      <c r="AH4352" s="133">
        <v>0</v>
      </c>
      <c r="AI4352" s="133">
        <v>0</v>
      </c>
      <c r="AU4352" s="88"/>
    </row>
    <row r="4353" spans="3:47" s="11" customFormat="1" outlineLevel="2" x14ac:dyDescent="0.2">
      <c r="C4353" s="119" t="s">
        <v>152</v>
      </c>
      <c r="E4353" s="134"/>
      <c r="F4353" s="159" t="s">
        <v>31</v>
      </c>
      <c r="H4353" s="72" t="s">
        <v>180</v>
      </c>
      <c r="P4353" s="149"/>
      <c r="Q4353" s="135" t="s">
        <v>110</v>
      </c>
      <c r="R4353" s="136"/>
      <c r="S4353" s="88"/>
      <c r="T4353" s="88"/>
      <c r="U4353" s="137">
        <v>0</v>
      </c>
      <c r="V4353" s="137">
        <v>0</v>
      </c>
      <c r="W4353" s="138">
        <v>0</v>
      </c>
      <c r="X4353" s="137">
        <v>0</v>
      </c>
      <c r="Y4353" s="88">
        <v>0</v>
      </c>
      <c r="Z4353" s="88">
        <v>0</v>
      </c>
      <c r="AA4353" s="88">
        <v>0</v>
      </c>
      <c r="AB4353" s="88">
        <v>0</v>
      </c>
      <c r="AC4353" s="88">
        <v>0</v>
      </c>
      <c r="AD4353" s="88">
        <v>0</v>
      </c>
      <c r="AE4353" s="88">
        <v>0</v>
      </c>
      <c r="AF4353" s="88">
        <v>0</v>
      </c>
      <c r="AG4353" s="88">
        <v>0</v>
      </c>
      <c r="AH4353" s="139">
        <v>0</v>
      </c>
      <c r="AI4353" s="139">
        <v>0</v>
      </c>
      <c r="AU4353" s="88"/>
    </row>
    <row r="4354" spans="3:47" s="11" customFormat="1" outlineLevel="2" x14ac:dyDescent="0.2">
      <c r="C4354" s="119" t="s">
        <v>152</v>
      </c>
      <c r="E4354" s="134"/>
      <c r="F4354" s="159" t="s">
        <v>28</v>
      </c>
      <c r="H4354" s="72" t="s">
        <v>180</v>
      </c>
      <c r="P4354" s="149"/>
      <c r="Q4354" s="135" t="s">
        <v>110</v>
      </c>
      <c r="R4354" s="136"/>
      <c r="S4354" s="88"/>
      <c r="T4354" s="88"/>
      <c r="U4354" s="137">
        <v>0</v>
      </c>
      <c r="V4354" s="137">
        <v>0</v>
      </c>
      <c r="W4354" s="138">
        <v>0</v>
      </c>
      <c r="X4354" s="137">
        <v>0</v>
      </c>
      <c r="Y4354" s="88">
        <v>0</v>
      </c>
      <c r="Z4354" s="88">
        <v>0</v>
      </c>
      <c r="AA4354" s="88">
        <v>0</v>
      </c>
      <c r="AB4354" s="88">
        <v>0</v>
      </c>
      <c r="AC4354" s="88">
        <v>0</v>
      </c>
      <c r="AD4354" s="88">
        <v>0</v>
      </c>
      <c r="AE4354" s="88">
        <v>0</v>
      </c>
      <c r="AF4354" s="88">
        <v>0</v>
      </c>
      <c r="AG4354" s="88">
        <v>0</v>
      </c>
      <c r="AH4354" s="139">
        <v>0</v>
      </c>
      <c r="AI4354" s="139">
        <v>0</v>
      </c>
      <c r="AU4354" s="88"/>
    </row>
    <row r="4355" spans="3:47" s="11" customFormat="1" outlineLevel="2" x14ac:dyDescent="0.2">
      <c r="C4355" s="119" t="s">
        <v>152</v>
      </c>
      <c r="E4355" s="134"/>
      <c r="F4355" s="159" t="s">
        <v>210</v>
      </c>
      <c r="H4355" s="72" t="s">
        <v>180</v>
      </c>
      <c r="P4355" s="149"/>
      <c r="Q4355" s="135" t="s">
        <v>110</v>
      </c>
      <c r="R4355" s="136"/>
      <c r="S4355" s="88"/>
      <c r="T4355" s="88"/>
      <c r="U4355" s="137">
        <v>0</v>
      </c>
      <c r="V4355" s="137">
        <v>0</v>
      </c>
      <c r="W4355" s="138">
        <v>0</v>
      </c>
      <c r="X4355" s="137">
        <v>0</v>
      </c>
      <c r="Y4355" s="88">
        <v>0</v>
      </c>
      <c r="Z4355" s="88">
        <v>0</v>
      </c>
      <c r="AA4355" s="88">
        <v>0</v>
      </c>
      <c r="AB4355" s="88">
        <v>0</v>
      </c>
      <c r="AC4355" s="88">
        <v>0</v>
      </c>
      <c r="AD4355" s="88">
        <v>0</v>
      </c>
      <c r="AE4355" s="88">
        <v>0</v>
      </c>
      <c r="AF4355" s="88">
        <v>0</v>
      </c>
      <c r="AG4355" s="88">
        <v>0</v>
      </c>
      <c r="AH4355" s="139">
        <v>0</v>
      </c>
      <c r="AI4355" s="139">
        <v>0</v>
      </c>
      <c r="AU4355" s="88"/>
    </row>
    <row r="4356" spans="3:47" s="11" customFormat="1" outlineLevel="2" x14ac:dyDescent="0.2">
      <c r="C4356" s="119" t="s">
        <v>152</v>
      </c>
      <c r="E4356" s="134"/>
      <c r="F4356" s="159" t="s">
        <v>211</v>
      </c>
      <c r="H4356" s="72" t="s">
        <v>180</v>
      </c>
      <c r="P4356" s="149"/>
      <c r="Q4356" s="135" t="s">
        <v>110</v>
      </c>
      <c r="R4356" s="136"/>
      <c r="S4356" s="88"/>
      <c r="T4356" s="88"/>
      <c r="U4356" s="137">
        <v>0</v>
      </c>
      <c r="V4356" s="137">
        <v>0</v>
      </c>
      <c r="W4356" s="138">
        <v>0</v>
      </c>
      <c r="X4356" s="137">
        <v>0</v>
      </c>
      <c r="Y4356" s="88">
        <v>0</v>
      </c>
      <c r="Z4356" s="88">
        <v>0</v>
      </c>
      <c r="AA4356" s="88">
        <v>0</v>
      </c>
      <c r="AB4356" s="88">
        <v>0</v>
      </c>
      <c r="AC4356" s="88">
        <v>0</v>
      </c>
      <c r="AD4356" s="88">
        <v>0</v>
      </c>
      <c r="AE4356" s="88">
        <v>0</v>
      </c>
      <c r="AF4356" s="88">
        <v>0</v>
      </c>
      <c r="AG4356" s="88">
        <v>0</v>
      </c>
      <c r="AH4356" s="139">
        <v>0</v>
      </c>
      <c r="AI4356" s="139">
        <v>0</v>
      </c>
      <c r="AU4356" s="88"/>
    </row>
    <row r="4357" spans="3:47" s="11" customFormat="1" outlineLevel="2" x14ac:dyDescent="0.2">
      <c r="C4357" s="119" t="s">
        <v>152</v>
      </c>
      <c r="E4357" s="134"/>
      <c r="F4357" s="159" t="s">
        <v>212</v>
      </c>
      <c r="H4357" s="72" t="s">
        <v>180</v>
      </c>
      <c r="P4357" s="149"/>
      <c r="Q4357" s="135" t="s">
        <v>110</v>
      </c>
      <c r="R4357" s="136"/>
      <c r="S4357" s="88"/>
      <c r="T4357" s="88"/>
      <c r="U4357" s="137">
        <v>0</v>
      </c>
      <c r="V4357" s="137">
        <v>0</v>
      </c>
      <c r="W4357" s="138">
        <v>0</v>
      </c>
      <c r="X4357" s="137">
        <v>0</v>
      </c>
      <c r="Y4357" s="88">
        <v>0</v>
      </c>
      <c r="Z4357" s="88">
        <v>0</v>
      </c>
      <c r="AA4357" s="88">
        <v>0</v>
      </c>
      <c r="AB4357" s="88">
        <v>0</v>
      </c>
      <c r="AC4357" s="88">
        <v>0</v>
      </c>
      <c r="AD4357" s="88">
        <v>0</v>
      </c>
      <c r="AE4357" s="88">
        <v>0</v>
      </c>
      <c r="AF4357" s="88">
        <v>0</v>
      </c>
      <c r="AG4357" s="88">
        <v>0</v>
      </c>
      <c r="AH4357" s="139">
        <v>0</v>
      </c>
      <c r="AI4357" s="139">
        <v>0</v>
      </c>
      <c r="AU4357" s="88"/>
    </row>
    <row r="4358" spans="3:47" s="11" customFormat="1" outlineLevel="2" x14ac:dyDescent="0.2">
      <c r="C4358" s="119" t="s">
        <v>152</v>
      </c>
      <c r="E4358" s="134"/>
      <c r="F4358" s="159" t="s">
        <v>213</v>
      </c>
      <c r="H4358" s="72" t="s">
        <v>180</v>
      </c>
      <c r="P4358" s="149"/>
      <c r="Q4358" s="135" t="s">
        <v>110</v>
      </c>
      <c r="R4358" s="136"/>
      <c r="S4358" s="88"/>
      <c r="T4358" s="88"/>
      <c r="U4358" s="137">
        <v>0</v>
      </c>
      <c r="V4358" s="137">
        <v>0</v>
      </c>
      <c r="W4358" s="138">
        <v>0</v>
      </c>
      <c r="X4358" s="137">
        <v>0</v>
      </c>
      <c r="Y4358" s="88">
        <v>0</v>
      </c>
      <c r="Z4358" s="88">
        <v>0</v>
      </c>
      <c r="AA4358" s="88">
        <v>0</v>
      </c>
      <c r="AB4358" s="88">
        <v>0</v>
      </c>
      <c r="AC4358" s="88">
        <v>0</v>
      </c>
      <c r="AD4358" s="88">
        <v>0</v>
      </c>
      <c r="AE4358" s="88">
        <v>0</v>
      </c>
      <c r="AF4358" s="88">
        <v>0</v>
      </c>
      <c r="AG4358" s="88">
        <v>0</v>
      </c>
      <c r="AH4358" s="139">
        <v>0</v>
      </c>
      <c r="AI4358" s="139">
        <v>0</v>
      </c>
      <c r="AU4358" s="88"/>
    </row>
    <row r="4359" spans="3:47" s="11" customFormat="1" outlineLevel="2" x14ac:dyDescent="0.2">
      <c r="C4359" s="119" t="s">
        <v>152</v>
      </c>
      <c r="E4359" s="134"/>
      <c r="F4359" s="159" t="s">
        <v>214</v>
      </c>
      <c r="H4359" s="72" t="s">
        <v>180</v>
      </c>
      <c r="P4359" s="149"/>
      <c r="Q4359" s="135" t="s">
        <v>110</v>
      </c>
      <c r="R4359" s="136"/>
      <c r="S4359" s="88"/>
      <c r="T4359" s="88"/>
      <c r="U4359" s="137">
        <v>0</v>
      </c>
      <c r="V4359" s="137">
        <v>0</v>
      </c>
      <c r="W4359" s="138">
        <v>0</v>
      </c>
      <c r="X4359" s="137">
        <v>0</v>
      </c>
      <c r="Y4359" s="88">
        <v>0</v>
      </c>
      <c r="Z4359" s="88">
        <v>0</v>
      </c>
      <c r="AA4359" s="88">
        <v>0</v>
      </c>
      <c r="AB4359" s="88">
        <v>0</v>
      </c>
      <c r="AC4359" s="88">
        <v>0</v>
      </c>
      <c r="AD4359" s="88">
        <v>0</v>
      </c>
      <c r="AE4359" s="88">
        <v>0</v>
      </c>
      <c r="AF4359" s="88">
        <v>0</v>
      </c>
      <c r="AG4359" s="88">
        <v>0</v>
      </c>
      <c r="AH4359" s="139">
        <v>0</v>
      </c>
      <c r="AI4359" s="139">
        <v>0</v>
      </c>
      <c r="AU4359" s="88"/>
    </row>
    <row r="4360" spans="3:47" s="11" customFormat="1" outlineLevel="2" x14ac:dyDescent="0.2">
      <c r="C4360" s="119" t="s">
        <v>152</v>
      </c>
      <c r="E4360" s="134"/>
      <c r="F4360" s="159" t="s">
        <v>215</v>
      </c>
      <c r="H4360" s="72" t="s">
        <v>180</v>
      </c>
      <c r="P4360" s="149"/>
      <c r="Q4360" s="135" t="s">
        <v>110</v>
      </c>
      <c r="R4360" s="136"/>
      <c r="S4360" s="88"/>
      <c r="T4360" s="88"/>
      <c r="U4360" s="137">
        <v>0</v>
      </c>
      <c r="V4360" s="137">
        <v>0</v>
      </c>
      <c r="W4360" s="138">
        <v>0</v>
      </c>
      <c r="X4360" s="137">
        <v>0</v>
      </c>
      <c r="Y4360" s="88">
        <v>0</v>
      </c>
      <c r="Z4360" s="88">
        <v>0</v>
      </c>
      <c r="AA4360" s="88">
        <v>0</v>
      </c>
      <c r="AB4360" s="88">
        <v>0</v>
      </c>
      <c r="AC4360" s="88">
        <v>0</v>
      </c>
      <c r="AD4360" s="88">
        <v>0</v>
      </c>
      <c r="AE4360" s="88">
        <v>0</v>
      </c>
      <c r="AF4360" s="88">
        <v>0</v>
      </c>
      <c r="AG4360" s="88">
        <v>0</v>
      </c>
      <c r="AH4360" s="139">
        <v>0</v>
      </c>
      <c r="AI4360" s="139">
        <v>0</v>
      </c>
      <c r="AU4360" s="88"/>
    </row>
    <row r="4361" spans="3:47" s="11" customFormat="1" outlineLevel="2" x14ac:dyDescent="0.2">
      <c r="C4361" s="119" t="s">
        <v>152</v>
      </c>
      <c r="E4361" s="134"/>
      <c r="F4361" s="159" t="s">
        <v>216</v>
      </c>
      <c r="H4361" s="72" t="s">
        <v>180</v>
      </c>
      <c r="P4361" s="149"/>
      <c r="Q4361" s="135" t="s">
        <v>110</v>
      </c>
      <c r="R4361" s="136"/>
      <c r="S4361" s="88"/>
      <c r="T4361" s="88"/>
      <c r="U4361" s="137">
        <v>0</v>
      </c>
      <c r="V4361" s="137">
        <v>0</v>
      </c>
      <c r="W4361" s="138">
        <v>0</v>
      </c>
      <c r="X4361" s="137">
        <v>0</v>
      </c>
      <c r="Y4361" s="88">
        <v>0</v>
      </c>
      <c r="Z4361" s="88">
        <v>0</v>
      </c>
      <c r="AA4361" s="88">
        <v>0</v>
      </c>
      <c r="AB4361" s="88">
        <v>0</v>
      </c>
      <c r="AC4361" s="88">
        <v>0</v>
      </c>
      <c r="AD4361" s="88">
        <v>0</v>
      </c>
      <c r="AE4361" s="88">
        <v>0</v>
      </c>
      <c r="AF4361" s="88">
        <v>0</v>
      </c>
      <c r="AG4361" s="88">
        <v>0</v>
      </c>
      <c r="AH4361" s="139">
        <v>0</v>
      </c>
      <c r="AI4361" s="139">
        <v>0</v>
      </c>
      <c r="AU4361" s="88"/>
    </row>
    <row r="4362" spans="3:47" s="11" customFormat="1" outlineLevel="2" x14ac:dyDescent="0.2">
      <c r="C4362" s="119" t="s">
        <v>152</v>
      </c>
      <c r="E4362" s="134"/>
      <c r="F4362" s="159" t="s">
        <v>33</v>
      </c>
      <c r="H4362" s="72" t="s">
        <v>180</v>
      </c>
      <c r="P4362" s="149"/>
      <c r="Q4362" s="135" t="s">
        <v>110</v>
      </c>
      <c r="R4362" s="136"/>
      <c r="S4362" s="88"/>
      <c r="T4362" s="88"/>
      <c r="U4362" s="137">
        <v>0</v>
      </c>
      <c r="V4362" s="137">
        <v>0</v>
      </c>
      <c r="W4362" s="138">
        <v>0</v>
      </c>
      <c r="X4362" s="137">
        <v>0</v>
      </c>
      <c r="Y4362" s="88">
        <v>0</v>
      </c>
      <c r="Z4362" s="88">
        <v>0</v>
      </c>
      <c r="AA4362" s="88">
        <v>0</v>
      </c>
      <c r="AB4362" s="88">
        <v>0</v>
      </c>
      <c r="AC4362" s="88">
        <v>0</v>
      </c>
      <c r="AD4362" s="88">
        <v>0</v>
      </c>
      <c r="AE4362" s="88">
        <v>0</v>
      </c>
      <c r="AF4362" s="88">
        <v>0</v>
      </c>
      <c r="AG4362" s="88">
        <v>0</v>
      </c>
      <c r="AH4362" s="139">
        <v>0</v>
      </c>
      <c r="AI4362" s="139">
        <v>0</v>
      </c>
      <c r="AU4362" s="88"/>
    </row>
    <row r="4363" spans="3:47" s="11" customFormat="1" outlineLevel="2" x14ac:dyDescent="0.2">
      <c r="C4363" s="119" t="s">
        <v>152</v>
      </c>
      <c r="E4363" s="134"/>
      <c r="F4363" s="159" t="s">
        <v>34</v>
      </c>
      <c r="H4363" s="72" t="s">
        <v>180</v>
      </c>
      <c r="P4363" s="149"/>
      <c r="Q4363" s="135" t="s">
        <v>110</v>
      </c>
      <c r="R4363" s="136"/>
      <c r="S4363" s="88"/>
      <c r="T4363" s="88"/>
      <c r="U4363" s="137">
        <v>0</v>
      </c>
      <c r="V4363" s="137">
        <v>0</v>
      </c>
      <c r="W4363" s="138">
        <v>0</v>
      </c>
      <c r="X4363" s="137">
        <v>0</v>
      </c>
      <c r="Y4363" s="88">
        <v>0</v>
      </c>
      <c r="Z4363" s="88">
        <v>0</v>
      </c>
      <c r="AA4363" s="88">
        <v>0</v>
      </c>
      <c r="AB4363" s="88">
        <v>0</v>
      </c>
      <c r="AC4363" s="88">
        <v>0</v>
      </c>
      <c r="AD4363" s="88">
        <v>0</v>
      </c>
      <c r="AE4363" s="88">
        <v>0</v>
      </c>
      <c r="AF4363" s="88">
        <v>0</v>
      </c>
      <c r="AG4363" s="88">
        <v>0</v>
      </c>
      <c r="AH4363" s="139">
        <v>0</v>
      </c>
      <c r="AI4363" s="139">
        <v>0</v>
      </c>
      <c r="AU4363" s="88"/>
    </row>
    <row r="4364" spans="3:47" s="11" customFormat="1" outlineLevel="2" x14ac:dyDescent="0.2">
      <c r="C4364" s="119" t="s">
        <v>152</v>
      </c>
      <c r="E4364" s="134"/>
      <c r="F4364" s="159" t="s">
        <v>217</v>
      </c>
      <c r="H4364" s="72" t="s">
        <v>180</v>
      </c>
      <c r="P4364" s="149"/>
      <c r="Q4364" s="135" t="s">
        <v>110</v>
      </c>
      <c r="R4364" s="136"/>
      <c r="S4364" s="88"/>
      <c r="T4364" s="88"/>
      <c r="U4364" s="137">
        <v>0</v>
      </c>
      <c r="V4364" s="137">
        <v>0</v>
      </c>
      <c r="W4364" s="138">
        <v>0</v>
      </c>
      <c r="X4364" s="137">
        <v>0</v>
      </c>
      <c r="Y4364" s="88">
        <v>0</v>
      </c>
      <c r="Z4364" s="88">
        <v>0</v>
      </c>
      <c r="AA4364" s="88">
        <v>0</v>
      </c>
      <c r="AB4364" s="88">
        <v>0</v>
      </c>
      <c r="AC4364" s="88">
        <v>0</v>
      </c>
      <c r="AD4364" s="88">
        <v>0</v>
      </c>
      <c r="AE4364" s="88">
        <v>0</v>
      </c>
      <c r="AF4364" s="88">
        <v>0</v>
      </c>
      <c r="AG4364" s="88">
        <v>0</v>
      </c>
      <c r="AH4364" s="139">
        <v>0</v>
      </c>
      <c r="AI4364" s="139">
        <v>0</v>
      </c>
      <c r="AU4364" s="88"/>
    </row>
    <row r="4365" spans="3:47" s="11" customFormat="1" outlineLevel="2" x14ac:dyDescent="0.2">
      <c r="C4365" s="119" t="s">
        <v>152</v>
      </c>
      <c r="E4365" s="134"/>
      <c r="F4365" s="159" t="s">
        <v>152</v>
      </c>
      <c r="H4365" s="72" t="s">
        <v>180</v>
      </c>
      <c r="P4365" s="149"/>
      <c r="Q4365" s="135" t="s">
        <v>110</v>
      </c>
      <c r="R4365" s="136"/>
      <c r="S4365" s="88"/>
      <c r="T4365" s="88"/>
      <c r="U4365" s="137">
        <v>0</v>
      </c>
      <c r="V4365" s="137">
        <v>0</v>
      </c>
      <c r="W4365" s="138">
        <v>0</v>
      </c>
      <c r="X4365" s="137">
        <v>0</v>
      </c>
      <c r="Y4365" s="88">
        <v>0</v>
      </c>
      <c r="Z4365" s="88">
        <v>0</v>
      </c>
      <c r="AA4365" s="88">
        <v>0</v>
      </c>
      <c r="AB4365" s="88">
        <v>0</v>
      </c>
      <c r="AC4365" s="88">
        <v>0</v>
      </c>
      <c r="AD4365" s="88">
        <v>0</v>
      </c>
      <c r="AE4365" s="88">
        <v>0</v>
      </c>
      <c r="AF4365" s="88">
        <v>0</v>
      </c>
      <c r="AG4365" s="88">
        <v>0</v>
      </c>
      <c r="AH4365" s="139">
        <v>0</v>
      </c>
      <c r="AI4365" s="139">
        <v>0</v>
      </c>
      <c r="AU4365" s="88"/>
    </row>
    <row r="4366" spans="3:47" s="11" customFormat="1" outlineLevel="2" x14ac:dyDescent="0.2">
      <c r="C4366" s="119" t="s">
        <v>152</v>
      </c>
      <c r="E4366" s="140"/>
      <c r="F4366" s="160" t="s">
        <v>152</v>
      </c>
      <c r="G4366" s="142"/>
      <c r="H4366" s="161" t="s">
        <v>180</v>
      </c>
      <c r="I4366" s="142"/>
      <c r="J4366" s="142"/>
      <c r="K4366" s="142"/>
      <c r="L4366" s="142"/>
      <c r="M4366" s="142"/>
      <c r="N4366" s="142"/>
      <c r="O4366" s="142"/>
      <c r="P4366" s="155"/>
      <c r="Q4366" s="143" t="s">
        <v>110</v>
      </c>
      <c r="R4366" s="144"/>
      <c r="S4366" s="145"/>
      <c r="T4366" s="145"/>
      <c r="U4366" s="146">
        <v>0</v>
      </c>
      <c r="V4366" s="146">
        <v>0</v>
      </c>
      <c r="W4366" s="147">
        <v>0</v>
      </c>
      <c r="X4366" s="146">
        <v>0</v>
      </c>
      <c r="Y4366" s="145">
        <v>0</v>
      </c>
      <c r="Z4366" s="145">
        <v>0</v>
      </c>
      <c r="AA4366" s="145">
        <v>0</v>
      </c>
      <c r="AB4366" s="145">
        <v>0</v>
      </c>
      <c r="AC4366" s="145">
        <v>0</v>
      </c>
      <c r="AD4366" s="145">
        <v>0</v>
      </c>
      <c r="AE4366" s="145">
        <v>0</v>
      </c>
      <c r="AF4366" s="145">
        <v>0</v>
      </c>
      <c r="AG4366" s="145">
        <v>0</v>
      </c>
      <c r="AH4366" s="148">
        <v>0</v>
      </c>
      <c r="AI4366" s="148">
        <v>0</v>
      </c>
      <c r="AU4366" s="88"/>
    </row>
    <row r="4367" spans="3:47" s="11" customFormat="1" outlineLevel="2" x14ac:dyDescent="0.2">
      <c r="C4367" s="119" t="s">
        <v>152</v>
      </c>
      <c r="E4367" s="125"/>
      <c r="F4367" s="157" t="s">
        <v>152</v>
      </c>
      <c r="G4367" s="127"/>
      <c r="H4367" s="158" t="s">
        <v>180</v>
      </c>
      <c r="I4367" s="127"/>
      <c r="J4367" s="127"/>
      <c r="K4367" s="127"/>
      <c r="L4367" s="127"/>
      <c r="M4367" s="127"/>
      <c r="N4367" s="127"/>
      <c r="O4367" s="127"/>
      <c r="P4367" s="152"/>
      <c r="Q4367" s="128" t="s">
        <v>110</v>
      </c>
      <c r="R4367" s="129"/>
      <c r="S4367" s="130"/>
      <c r="T4367" s="130"/>
      <c r="U4367" s="131">
        <v>0</v>
      </c>
      <c r="V4367" s="131">
        <v>0</v>
      </c>
      <c r="W4367" s="132">
        <v>0</v>
      </c>
      <c r="X4367" s="131">
        <v>0</v>
      </c>
      <c r="Y4367" s="130">
        <v>0</v>
      </c>
      <c r="Z4367" s="130">
        <v>0</v>
      </c>
      <c r="AA4367" s="130">
        <v>0</v>
      </c>
      <c r="AB4367" s="130">
        <v>0</v>
      </c>
      <c r="AC4367" s="130">
        <v>0</v>
      </c>
      <c r="AD4367" s="130">
        <v>0</v>
      </c>
      <c r="AE4367" s="130">
        <v>0</v>
      </c>
      <c r="AF4367" s="130">
        <v>0</v>
      </c>
      <c r="AG4367" s="130">
        <v>0</v>
      </c>
      <c r="AH4367" s="133">
        <v>0</v>
      </c>
      <c r="AI4367" s="133">
        <v>0</v>
      </c>
      <c r="AU4367" s="88"/>
    </row>
    <row r="4368" spans="3:47" s="11" customFormat="1" outlineLevel="2" x14ac:dyDescent="0.2">
      <c r="C4368" s="119" t="s">
        <v>152</v>
      </c>
      <c r="E4368" s="134"/>
      <c r="F4368" s="159" t="s">
        <v>152</v>
      </c>
      <c r="H4368" s="72" t="s">
        <v>180</v>
      </c>
      <c r="P4368" s="149"/>
      <c r="Q4368" s="135" t="s">
        <v>110</v>
      </c>
      <c r="R4368" s="136"/>
      <c r="S4368" s="88"/>
      <c r="T4368" s="88"/>
      <c r="U4368" s="137">
        <v>0</v>
      </c>
      <c r="V4368" s="137">
        <v>0</v>
      </c>
      <c r="W4368" s="138">
        <v>0</v>
      </c>
      <c r="X4368" s="137">
        <v>0</v>
      </c>
      <c r="Y4368" s="88">
        <v>0</v>
      </c>
      <c r="Z4368" s="88">
        <v>0</v>
      </c>
      <c r="AA4368" s="88">
        <v>0</v>
      </c>
      <c r="AB4368" s="88">
        <v>0</v>
      </c>
      <c r="AC4368" s="88">
        <v>0</v>
      </c>
      <c r="AD4368" s="88">
        <v>0</v>
      </c>
      <c r="AE4368" s="88">
        <v>0</v>
      </c>
      <c r="AF4368" s="88">
        <v>0</v>
      </c>
      <c r="AG4368" s="88">
        <v>0</v>
      </c>
      <c r="AH4368" s="139">
        <v>0</v>
      </c>
      <c r="AI4368" s="139">
        <v>0</v>
      </c>
      <c r="AU4368" s="88"/>
    </row>
    <row r="4369" spans="3:47" s="11" customFormat="1" outlineLevel="2" x14ac:dyDescent="0.2">
      <c r="C4369" s="119" t="s">
        <v>152</v>
      </c>
      <c r="E4369" s="134"/>
      <c r="F4369" s="159" t="s">
        <v>152</v>
      </c>
      <c r="H4369" s="72" t="s">
        <v>180</v>
      </c>
      <c r="P4369" s="149"/>
      <c r="Q4369" s="135" t="s">
        <v>110</v>
      </c>
      <c r="R4369" s="136"/>
      <c r="S4369" s="88"/>
      <c r="T4369" s="88"/>
      <c r="U4369" s="137">
        <v>0</v>
      </c>
      <c r="V4369" s="137">
        <v>0</v>
      </c>
      <c r="W4369" s="138">
        <v>0</v>
      </c>
      <c r="X4369" s="137">
        <v>0</v>
      </c>
      <c r="Y4369" s="88">
        <v>0</v>
      </c>
      <c r="Z4369" s="88">
        <v>0</v>
      </c>
      <c r="AA4369" s="88">
        <v>0</v>
      </c>
      <c r="AB4369" s="88">
        <v>0</v>
      </c>
      <c r="AC4369" s="88">
        <v>0</v>
      </c>
      <c r="AD4369" s="88">
        <v>0</v>
      </c>
      <c r="AE4369" s="88">
        <v>0</v>
      </c>
      <c r="AF4369" s="88">
        <v>0</v>
      </c>
      <c r="AG4369" s="88">
        <v>0</v>
      </c>
      <c r="AH4369" s="139">
        <v>0</v>
      </c>
      <c r="AI4369" s="139">
        <v>0</v>
      </c>
      <c r="AU4369" s="88"/>
    </row>
    <row r="4370" spans="3:47" s="11" customFormat="1" outlineLevel="2" x14ac:dyDescent="0.2">
      <c r="C4370" s="119" t="s">
        <v>152</v>
      </c>
      <c r="E4370" s="134"/>
      <c r="F4370" s="159" t="s">
        <v>152</v>
      </c>
      <c r="H4370" s="72" t="s">
        <v>180</v>
      </c>
      <c r="P4370" s="149"/>
      <c r="Q4370" s="135" t="s">
        <v>110</v>
      </c>
      <c r="R4370" s="136"/>
      <c r="S4370" s="88"/>
      <c r="T4370" s="88"/>
      <c r="U4370" s="137">
        <v>0</v>
      </c>
      <c r="V4370" s="137">
        <v>0</v>
      </c>
      <c r="W4370" s="138">
        <v>0</v>
      </c>
      <c r="X4370" s="137">
        <v>0</v>
      </c>
      <c r="Y4370" s="88">
        <v>0</v>
      </c>
      <c r="Z4370" s="88">
        <v>0</v>
      </c>
      <c r="AA4370" s="88">
        <v>0</v>
      </c>
      <c r="AB4370" s="88">
        <v>0</v>
      </c>
      <c r="AC4370" s="88">
        <v>0</v>
      </c>
      <c r="AD4370" s="88">
        <v>0</v>
      </c>
      <c r="AE4370" s="88">
        <v>0</v>
      </c>
      <c r="AF4370" s="88">
        <v>0</v>
      </c>
      <c r="AG4370" s="88">
        <v>0</v>
      </c>
      <c r="AH4370" s="139">
        <v>0</v>
      </c>
      <c r="AI4370" s="139">
        <v>0</v>
      </c>
      <c r="AU4370" s="88"/>
    </row>
    <row r="4371" spans="3:47" s="11" customFormat="1" outlineLevel="2" x14ac:dyDescent="0.2">
      <c r="C4371" s="119" t="s">
        <v>152</v>
      </c>
      <c r="E4371" s="134"/>
      <c r="F4371" s="159" t="s">
        <v>152</v>
      </c>
      <c r="H4371" s="72" t="s">
        <v>180</v>
      </c>
      <c r="P4371" s="149"/>
      <c r="Q4371" s="135" t="s">
        <v>110</v>
      </c>
      <c r="R4371" s="136"/>
      <c r="S4371" s="88"/>
      <c r="T4371" s="88"/>
      <c r="U4371" s="137">
        <v>0</v>
      </c>
      <c r="V4371" s="137">
        <v>0</v>
      </c>
      <c r="W4371" s="138">
        <v>0</v>
      </c>
      <c r="X4371" s="137">
        <v>0</v>
      </c>
      <c r="Y4371" s="88">
        <v>0</v>
      </c>
      <c r="Z4371" s="88">
        <v>0</v>
      </c>
      <c r="AA4371" s="88">
        <v>0</v>
      </c>
      <c r="AB4371" s="88">
        <v>0</v>
      </c>
      <c r="AC4371" s="88">
        <v>0</v>
      </c>
      <c r="AD4371" s="88">
        <v>0</v>
      </c>
      <c r="AE4371" s="88">
        <v>0</v>
      </c>
      <c r="AF4371" s="88">
        <v>0</v>
      </c>
      <c r="AG4371" s="88">
        <v>0</v>
      </c>
      <c r="AH4371" s="139">
        <v>0</v>
      </c>
      <c r="AI4371" s="139">
        <v>0</v>
      </c>
      <c r="AU4371" s="88"/>
    </row>
    <row r="4372" spans="3:47" s="11" customFormat="1" outlineLevel="2" x14ac:dyDescent="0.2">
      <c r="C4372" s="119" t="s">
        <v>152</v>
      </c>
      <c r="E4372" s="134"/>
      <c r="F4372" s="159" t="s">
        <v>152</v>
      </c>
      <c r="H4372" s="72" t="s">
        <v>180</v>
      </c>
      <c r="P4372" s="149"/>
      <c r="Q4372" s="135" t="s">
        <v>110</v>
      </c>
      <c r="R4372" s="136"/>
      <c r="S4372" s="88"/>
      <c r="T4372" s="88"/>
      <c r="U4372" s="137">
        <v>0</v>
      </c>
      <c r="V4372" s="137">
        <v>0</v>
      </c>
      <c r="W4372" s="138">
        <v>0</v>
      </c>
      <c r="X4372" s="137">
        <v>0</v>
      </c>
      <c r="Y4372" s="88">
        <v>0</v>
      </c>
      <c r="Z4372" s="88">
        <v>0</v>
      </c>
      <c r="AA4372" s="88">
        <v>0</v>
      </c>
      <c r="AB4372" s="88">
        <v>0</v>
      </c>
      <c r="AC4372" s="88">
        <v>0</v>
      </c>
      <c r="AD4372" s="88">
        <v>0</v>
      </c>
      <c r="AE4372" s="88">
        <v>0</v>
      </c>
      <c r="AF4372" s="88">
        <v>0</v>
      </c>
      <c r="AG4372" s="88">
        <v>0</v>
      </c>
      <c r="AH4372" s="139">
        <v>0</v>
      </c>
      <c r="AI4372" s="139">
        <v>0</v>
      </c>
      <c r="AU4372" s="88"/>
    </row>
    <row r="4373" spans="3:47" s="11" customFormat="1" outlineLevel="2" x14ac:dyDescent="0.2">
      <c r="C4373" s="119" t="s">
        <v>152</v>
      </c>
      <c r="E4373" s="134"/>
      <c r="F4373" s="159" t="s">
        <v>152</v>
      </c>
      <c r="H4373" s="72" t="s">
        <v>180</v>
      </c>
      <c r="P4373" s="149"/>
      <c r="Q4373" s="135" t="s">
        <v>110</v>
      </c>
      <c r="R4373" s="136"/>
      <c r="S4373" s="88"/>
      <c r="T4373" s="88"/>
      <c r="U4373" s="137">
        <v>0</v>
      </c>
      <c r="V4373" s="137">
        <v>0</v>
      </c>
      <c r="W4373" s="138">
        <v>0</v>
      </c>
      <c r="X4373" s="137">
        <v>0</v>
      </c>
      <c r="Y4373" s="88">
        <v>0</v>
      </c>
      <c r="Z4373" s="88">
        <v>0</v>
      </c>
      <c r="AA4373" s="88">
        <v>0</v>
      </c>
      <c r="AB4373" s="88">
        <v>0</v>
      </c>
      <c r="AC4373" s="88">
        <v>0</v>
      </c>
      <c r="AD4373" s="88">
        <v>0</v>
      </c>
      <c r="AE4373" s="88">
        <v>0</v>
      </c>
      <c r="AF4373" s="88">
        <v>0</v>
      </c>
      <c r="AG4373" s="88">
        <v>0</v>
      </c>
      <c r="AH4373" s="139">
        <v>0</v>
      </c>
      <c r="AI4373" s="139">
        <v>0</v>
      </c>
      <c r="AU4373" s="88"/>
    </row>
    <row r="4374" spans="3:47" s="11" customFormat="1" outlineLevel="2" x14ac:dyDescent="0.2">
      <c r="C4374" s="119" t="s">
        <v>152</v>
      </c>
      <c r="E4374" s="134"/>
      <c r="F4374" s="159" t="s">
        <v>152</v>
      </c>
      <c r="H4374" s="72" t="s">
        <v>180</v>
      </c>
      <c r="P4374" s="149"/>
      <c r="Q4374" s="135" t="s">
        <v>110</v>
      </c>
      <c r="R4374" s="136"/>
      <c r="S4374" s="88"/>
      <c r="T4374" s="88"/>
      <c r="U4374" s="137">
        <v>0</v>
      </c>
      <c r="V4374" s="137">
        <v>0</v>
      </c>
      <c r="W4374" s="138">
        <v>0</v>
      </c>
      <c r="X4374" s="137">
        <v>0</v>
      </c>
      <c r="Y4374" s="88">
        <v>0</v>
      </c>
      <c r="Z4374" s="88">
        <v>0</v>
      </c>
      <c r="AA4374" s="88">
        <v>0</v>
      </c>
      <c r="AB4374" s="88">
        <v>0</v>
      </c>
      <c r="AC4374" s="88">
        <v>0</v>
      </c>
      <c r="AD4374" s="88">
        <v>0</v>
      </c>
      <c r="AE4374" s="88">
        <v>0</v>
      </c>
      <c r="AF4374" s="88">
        <v>0</v>
      </c>
      <c r="AG4374" s="88">
        <v>0</v>
      </c>
      <c r="AH4374" s="139">
        <v>0</v>
      </c>
      <c r="AI4374" s="139">
        <v>0</v>
      </c>
      <c r="AU4374" s="88"/>
    </row>
    <row r="4375" spans="3:47" s="11" customFormat="1" outlineLevel="2" x14ac:dyDescent="0.2">
      <c r="C4375" s="119" t="s">
        <v>152</v>
      </c>
      <c r="E4375" s="134"/>
      <c r="F4375" s="159" t="s">
        <v>152</v>
      </c>
      <c r="H4375" s="72" t="s">
        <v>180</v>
      </c>
      <c r="P4375" s="149"/>
      <c r="Q4375" s="135" t="s">
        <v>110</v>
      </c>
      <c r="R4375" s="136"/>
      <c r="S4375" s="88"/>
      <c r="T4375" s="88"/>
      <c r="U4375" s="137">
        <v>0</v>
      </c>
      <c r="V4375" s="137">
        <v>0</v>
      </c>
      <c r="W4375" s="138">
        <v>0</v>
      </c>
      <c r="X4375" s="137">
        <v>0</v>
      </c>
      <c r="Y4375" s="88">
        <v>0</v>
      </c>
      <c r="Z4375" s="88">
        <v>0</v>
      </c>
      <c r="AA4375" s="88">
        <v>0</v>
      </c>
      <c r="AB4375" s="88">
        <v>0</v>
      </c>
      <c r="AC4375" s="88">
        <v>0</v>
      </c>
      <c r="AD4375" s="88">
        <v>0</v>
      </c>
      <c r="AE4375" s="88">
        <v>0</v>
      </c>
      <c r="AF4375" s="88">
        <v>0</v>
      </c>
      <c r="AG4375" s="88">
        <v>0</v>
      </c>
      <c r="AH4375" s="139">
        <v>0</v>
      </c>
      <c r="AI4375" s="139">
        <v>0</v>
      </c>
      <c r="AU4375" s="88"/>
    </row>
    <row r="4376" spans="3:47" s="11" customFormat="1" outlineLevel="2" x14ac:dyDescent="0.2">
      <c r="C4376" s="119" t="s">
        <v>152</v>
      </c>
      <c r="E4376" s="140"/>
      <c r="F4376" s="160" t="s">
        <v>152</v>
      </c>
      <c r="G4376" s="142"/>
      <c r="H4376" s="161" t="s">
        <v>180</v>
      </c>
      <c r="I4376" s="142"/>
      <c r="J4376" s="142"/>
      <c r="K4376" s="142"/>
      <c r="L4376" s="142"/>
      <c r="M4376" s="142"/>
      <c r="N4376" s="142"/>
      <c r="O4376" s="142"/>
      <c r="P4376" s="155"/>
      <c r="Q4376" s="143" t="s">
        <v>110</v>
      </c>
      <c r="R4376" s="144"/>
      <c r="S4376" s="145"/>
      <c r="T4376" s="145"/>
      <c r="U4376" s="146">
        <v>0</v>
      </c>
      <c r="V4376" s="146">
        <v>0</v>
      </c>
      <c r="W4376" s="147">
        <v>0</v>
      </c>
      <c r="X4376" s="146">
        <v>0</v>
      </c>
      <c r="Y4376" s="145">
        <v>0</v>
      </c>
      <c r="Z4376" s="145">
        <v>0</v>
      </c>
      <c r="AA4376" s="145">
        <v>0</v>
      </c>
      <c r="AB4376" s="145">
        <v>0</v>
      </c>
      <c r="AC4376" s="145">
        <v>0</v>
      </c>
      <c r="AD4376" s="145">
        <v>0</v>
      </c>
      <c r="AE4376" s="145">
        <v>0</v>
      </c>
      <c r="AF4376" s="145">
        <v>0</v>
      </c>
      <c r="AG4376" s="145">
        <v>0</v>
      </c>
      <c r="AH4376" s="148">
        <v>0</v>
      </c>
      <c r="AI4376" s="148">
        <v>0</v>
      </c>
      <c r="AU4376" s="88"/>
    </row>
    <row r="4377" spans="3:47" s="11" customFormat="1" outlineLevel="2" x14ac:dyDescent="0.2">
      <c r="C4377" s="119" t="s">
        <v>152</v>
      </c>
      <c r="F4377" s="159"/>
      <c r="P4377" s="149" t="s">
        <v>181</v>
      </c>
      <c r="Q4377" s="16" t="s">
        <v>110</v>
      </c>
      <c r="R4377" s="150"/>
      <c r="S4377" s="150"/>
      <c r="T4377" s="150"/>
      <c r="U4377" s="150">
        <v>0</v>
      </c>
      <c r="V4377" s="150">
        <v>0</v>
      </c>
      <c r="W4377" s="150">
        <v>0</v>
      </c>
      <c r="X4377" s="150">
        <v>0</v>
      </c>
      <c r="Y4377" s="150">
        <v>0</v>
      </c>
      <c r="Z4377" s="150">
        <v>0</v>
      </c>
      <c r="AA4377" s="150">
        <v>0</v>
      </c>
      <c r="AB4377" s="150">
        <v>0</v>
      </c>
      <c r="AC4377" s="150">
        <v>0</v>
      </c>
      <c r="AD4377" s="150">
        <v>0</v>
      </c>
      <c r="AE4377" s="150">
        <v>0</v>
      </c>
      <c r="AF4377" s="150">
        <v>0</v>
      </c>
      <c r="AG4377" s="150">
        <v>0</v>
      </c>
      <c r="AH4377" s="150">
        <v>0</v>
      </c>
      <c r="AI4377" s="150">
        <v>0</v>
      </c>
      <c r="AU4377" s="88"/>
    </row>
    <row r="4378" spans="3:47" s="11" customFormat="1" outlineLevel="2" x14ac:dyDescent="0.2">
      <c r="C4378" s="119" t="s">
        <v>152</v>
      </c>
      <c r="P4378" s="149" t="s">
        <v>182</v>
      </c>
      <c r="Q4378" s="16" t="s">
        <v>110</v>
      </c>
      <c r="R4378" s="150"/>
      <c r="S4378" s="150"/>
      <c r="T4378" s="150"/>
      <c r="U4378" s="150">
        <v>0</v>
      </c>
      <c r="V4378" s="150">
        <v>0</v>
      </c>
      <c r="W4378" s="150">
        <v>0</v>
      </c>
      <c r="X4378" s="150">
        <v>0</v>
      </c>
      <c r="Y4378" s="150">
        <v>0</v>
      </c>
      <c r="Z4378" s="150">
        <v>0</v>
      </c>
      <c r="AA4378" s="150">
        <v>0</v>
      </c>
      <c r="AB4378" s="150">
        <v>0</v>
      </c>
      <c r="AC4378" s="150">
        <v>0</v>
      </c>
      <c r="AD4378" s="150">
        <v>0</v>
      </c>
      <c r="AE4378" s="150">
        <v>0</v>
      </c>
      <c r="AF4378" s="150">
        <v>0</v>
      </c>
      <c r="AG4378" s="150">
        <v>0</v>
      </c>
      <c r="AH4378" s="150">
        <v>0</v>
      </c>
      <c r="AI4378" s="150">
        <v>0</v>
      </c>
      <c r="AU4378" s="88"/>
    </row>
    <row r="4379" spans="3:47" s="11" customFormat="1" outlineLevel="2" x14ac:dyDescent="0.2">
      <c r="C4379" s="119" t="s">
        <v>152</v>
      </c>
      <c r="F4379" s="124"/>
      <c r="P4379" s="149" t="s">
        <v>183</v>
      </c>
      <c r="Q4379" s="16" t="s">
        <v>110</v>
      </c>
      <c r="R4379" s="150"/>
      <c r="S4379" s="150"/>
      <c r="T4379" s="150"/>
      <c r="U4379" s="150">
        <v>0</v>
      </c>
      <c r="V4379" s="150">
        <v>0</v>
      </c>
      <c r="W4379" s="150">
        <v>0</v>
      </c>
      <c r="X4379" s="150">
        <v>0</v>
      </c>
      <c r="Y4379" s="150">
        <v>0</v>
      </c>
      <c r="Z4379" s="150">
        <v>0</v>
      </c>
      <c r="AA4379" s="150">
        <v>0</v>
      </c>
      <c r="AB4379" s="150">
        <v>0</v>
      </c>
      <c r="AC4379" s="150">
        <v>0</v>
      </c>
      <c r="AD4379" s="150">
        <v>0</v>
      </c>
      <c r="AE4379" s="150">
        <v>0</v>
      </c>
      <c r="AF4379" s="150">
        <v>0</v>
      </c>
      <c r="AG4379" s="150">
        <v>0</v>
      </c>
      <c r="AH4379" s="150">
        <v>0</v>
      </c>
      <c r="AI4379" s="150">
        <v>0</v>
      </c>
      <c r="AU4379" s="88"/>
    </row>
    <row r="4380" spans="3:47" s="11" customFormat="1" outlineLevel="2" x14ac:dyDescent="0.2">
      <c r="C4380" s="119" t="s">
        <v>152</v>
      </c>
      <c r="F4380" s="124"/>
      <c r="P4380" s="149"/>
      <c r="Q4380" s="16"/>
      <c r="R4380" s="88"/>
      <c r="S4380" s="88"/>
      <c r="T4380" s="88"/>
      <c r="U4380" s="88"/>
      <c r="V4380" s="88"/>
      <c r="W4380" s="88"/>
      <c r="X4380" s="88"/>
      <c r="Y4380" s="88"/>
      <c r="Z4380" s="88"/>
      <c r="AA4380" s="88"/>
      <c r="AB4380" s="88"/>
      <c r="AC4380" s="88"/>
      <c r="AD4380" s="88"/>
      <c r="AE4380" s="88"/>
      <c r="AF4380" s="88"/>
      <c r="AG4380" s="88"/>
      <c r="AH4380" s="88"/>
      <c r="AI4380" s="88"/>
      <c r="AU4380" s="88"/>
    </row>
    <row r="4381" spans="3:47" outlineLevel="1" x14ac:dyDescent="0.2">
      <c r="C4381" s="119" t="s">
        <v>152</v>
      </c>
      <c r="D4381" s="11"/>
      <c r="E4381" s="162" t="s">
        <v>184</v>
      </c>
      <c r="F4381" s="121"/>
      <c r="G4381" s="121"/>
      <c r="H4381" s="121"/>
      <c r="I4381" s="121"/>
      <c r="J4381" s="121"/>
      <c r="K4381" s="121"/>
      <c r="L4381" s="121"/>
      <c r="M4381" s="121"/>
      <c r="N4381" s="121"/>
      <c r="O4381" s="121"/>
      <c r="P4381" s="121"/>
      <c r="Q4381" s="122"/>
      <c r="R4381" s="123"/>
      <c r="S4381" s="123"/>
      <c r="T4381" s="123"/>
      <c r="U4381" s="123"/>
      <c r="V4381" s="123"/>
      <c r="W4381" s="123"/>
      <c r="X4381" s="123"/>
      <c r="Y4381" s="123"/>
      <c r="Z4381" s="123"/>
      <c r="AA4381" s="123"/>
      <c r="AB4381" s="123"/>
      <c r="AC4381" s="123"/>
      <c r="AD4381" s="123"/>
      <c r="AE4381" s="123"/>
      <c r="AF4381" s="123"/>
      <c r="AG4381" s="123"/>
      <c r="AH4381" s="123"/>
      <c r="AI4381" s="123"/>
      <c r="AT4381" s="11"/>
      <c r="AU4381" s="88"/>
    </row>
    <row r="4382" spans="3:47" outlineLevel="2" x14ac:dyDescent="0.2">
      <c r="C4382" s="119" t="s">
        <v>152</v>
      </c>
      <c r="D4382" s="11"/>
      <c r="E4382" s="11"/>
      <c r="F4382" s="11"/>
      <c r="G4382" s="16"/>
      <c r="H4382" s="163" t="s">
        <v>6</v>
      </c>
      <c r="I4382" s="163" t="s">
        <v>5</v>
      </c>
      <c r="J4382" s="163" t="s">
        <v>129</v>
      </c>
      <c r="K4382" s="163" t="s">
        <v>128</v>
      </c>
      <c r="L4382" s="11"/>
      <c r="M4382" s="11"/>
      <c r="N4382" s="11"/>
      <c r="O4382" s="11"/>
      <c r="P4382" s="149"/>
      <c r="Q4382" s="164"/>
      <c r="V4382" s="165"/>
      <c r="W4382" s="150"/>
      <c r="X4382" s="150"/>
      <c r="Y4382" s="150"/>
      <c r="Z4382" s="150"/>
      <c r="AA4382" s="150"/>
      <c r="AB4382" s="150"/>
      <c r="AC4382" s="150"/>
      <c r="AD4382" s="150"/>
      <c r="AE4382" s="150"/>
      <c r="AF4382" s="150"/>
      <c r="AG4382" s="150"/>
      <c r="AH4382" s="150"/>
      <c r="AI4382" s="150"/>
      <c r="AT4382" s="11"/>
      <c r="AU4382" s="88"/>
    </row>
    <row r="4383" spans="3:47" outlineLevel="2" x14ac:dyDescent="0.2">
      <c r="C4383" s="119" t="s">
        <v>152</v>
      </c>
      <c r="D4383" s="167" t="s">
        <v>152</v>
      </c>
      <c r="E4383" s="11"/>
      <c r="F4383" s="125" t="s">
        <v>209</v>
      </c>
      <c r="G4383" s="168" t="s">
        <v>130</v>
      </c>
      <c r="H4383" s="169">
        <v>0</v>
      </c>
      <c r="I4383" s="170">
        <v>1</v>
      </c>
      <c r="J4383" s="170">
        <v>1</v>
      </c>
      <c r="K4383" s="171">
        <v>0</v>
      </c>
      <c r="L4383" s="11"/>
      <c r="M4383" s="11"/>
      <c r="N4383" s="11"/>
      <c r="O4383" s="11"/>
      <c r="P4383" s="149"/>
      <c r="Q4383" s="164"/>
      <c r="V4383" s="165"/>
      <c r="W4383" s="11"/>
      <c r="X4383" s="11"/>
      <c r="Y4383" s="150"/>
      <c r="Z4383" s="150"/>
      <c r="AA4383" s="150"/>
      <c r="AB4383" s="150"/>
      <c r="AC4383" s="150"/>
      <c r="AD4383" s="150"/>
      <c r="AE4383" s="150"/>
      <c r="AF4383" s="150"/>
      <c r="AG4383" s="11"/>
      <c r="AH4383" s="11"/>
      <c r="AI4383" s="11"/>
      <c r="AT4383" s="11"/>
      <c r="AU4383" s="88"/>
    </row>
    <row r="4384" spans="3:47" outlineLevel="2" x14ac:dyDescent="0.2">
      <c r="C4384" s="119" t="s">
        <v>152</v>
      </c>
      <c r="D4384" s="167" t="s">
        <v>152</v>
      </c>
      <c r="E4384" s="11"/>
      <c r="F4384" s="134" t="s">
        <v>31</v>
      </c>
      <c r="G4384" s="16" t="s">
        <v>130</v>
      </c>
      <c r="H4384" s="172">
        <v>0</v>
      </c>
      <c r="I4384" s="173">
        <v>1</v>
      </c>
      <c r="J4384" s="173">
        <v>1</v>
      </c>
      <c r="K4384" s="174">
        <v>0</v>
      </c>
      <c r="L4384" s="11"/>
      <c r="M4384" s="11"/>
      <c r="N4384" s="11"/>
      <c r="O4384" s="11"/>
      <c r="P4384" s="149"/>
      <c r="Q4384" s="164"/>
      <c r="V4384" s="165"/>
      <c r="W4384" s="11"/>
      <c r="X4384" s="11"/>
      <c r="Y4384" s="150"/>
      <c r="Z4384" s="150"/>
      <c r="AA4384" s="150"/>
      <c r="AB4384" s="150"/>
      <c r="AC4384" s="150"/>
      <c r="AD4384" s="150"/>
      <c r="AE4384" s="150"/>
      <c r="AF4384" s="150"/>
      <c r="AG4384" s="11"/>
      <c r="AH4384" s="11"/>
      <c r="AI4384" s="11"/>
      <c r="AT4384" s="11"/>
      <c r="AU4384" s="88"/>
    </row>
    <row r="4385" spans="3:47" outlineLevel="2" x14ac:dyDescent="0.2">
      <c r="C4385" s="119" t="s">
        <v>152</v>
      </c>
      <c r="D4385" s="167" t="s">
        <v>152</v>
      </c>
      <c r="E4385" s="11"/>
      <c r="F4385" s="134" t="s">
        <v>28</v>
      </c>
      <c r="G4385" s="16" t="s">
        <v>130</v>
      </c>
      <c r="H4385" s="172">
        <v>0</v>
      </c>
      <c r="I4385" s="173">
        <v>1</v>
      </c>
      <c r="J4385" s="173">
        <v>1</v>
      </c>
      <c r="K4385" s="174">
        <v>0</v>
      </c>
      <c r="L4385" s="11"/>
      <c r="M4385" s="11"/>
      <c r="N4385" s="11"/>
      <c r="O4385" s="11"/>
      <c r="P4385" s="149"/>
      <c r="Q4385" s="164"/>
      <c r="V4385" s="165"/>
      <c r="W4385" s="150"/>
      <c r="X4385" s="150"/>
      <c r="Y4385" s="150"/>
      <c r="Z4385" s="150"/>
      <c r="AA4385" s="150"/>
      <c r="AB4385" s="150"/>
      <c r="AC4385" s="150"/>
      <c r="AD4385" s="150"/>
      <c r="AE4385" s="150"/>
      <c r="AF4385" s="150"/>
      <c r="AG4385" s="11"/>
      <c r="AH4385" s="11"/>
      <c r="AI4385" s="11"/>
      <c r="AT4385" s="11"/>
      <c r="AU4385" s="88"/>
    </row>
    <row r="4386" spans="3:47" outlineLevel="2" x14ac:dyDescent="0.2">
      <c r="C4386" s="119" t="s">
        <v>152</v>
      </c>
      <c r="D4386" s="167" t="s">
        <v>152</v>
      </c>
      <c r="E4386" s="11"/>
      <c r="F4386" s="134" t="s">
        <v>210</v>
      </c>
      <c r="G4386" s="16" t="s">
        <v>130</v>
      </c>
      <c r="H4386" s="172">
        <v>0</v>
      </c>
      <c r="I4386" s="173">
        <v>1</v>
      </c>
      <c r="J4386" s="173">
        <v>0.5</v>
      </c>
      <c r="K4386" s="174">
        <v>0.5</v>
      </c>
      <c r="L4386" s="11"/>
      <c r="M4386" s="11"/>
      <c r="N4386" s="11"/>
      <c r="O4386" s="11"/>
      <c r="P4386" s="149"/>
      <c r="Q4386" s="164"/>
      <c r="V4386" s="165"/>
      <c r="W4386" s="150"/>
      <c r="X4386" s="150"/>
      <c r="Y4386" s="150"/>
      <c r="Z4386" s="150"/>
      <c r="AA4386" s="150"/>
      <c r="AB4386" s="150"/>
      <c r="AC4386" s="150"/>
      <c r="AD4386" s="150"/>
      <c r="AE4386" s="150"/>
      <c r="AF4386" s="150"/>
      <c r="AG4386" s="11"/>
      <c r="AH4386" s="11"/>
      <c r="AI4386" s="11"/>
      <c r="AT4386" s="11"/>
      <c r="AU4386" s="88"/>
    </row>
    <row r="4387" spans="3:47" outlineLevel="2" x14ac:dyDescent="0.2">
      <c r="C4387" s="119" t="s">
        <v>152</v>
      </c>
      <c r="D4387" s="167" t="s">
        <v>152</v>
      </c>
      <c r="E4387" s="11"/>
      <c r="F4387" s="134" t="s">
        <v>211</v>
      </c>
      <c r="G4387" s="16" t="s">
        <v>130</v>
      </c>
      <c r="H4387" s="172">
        <v>0</v>
      </c>
      <c r="I4387" s="173">
        <v>1</v>
      </c>
      <c r="J4387" s="173">
        <v>0.5</v>
      </c>
      <c r="K4387" s="174">
        <v>0.5</v>
      </c>
      <c r="L4387" s="11"/>
      <c r="M4387" s="11"/>
      <c r="N4387" s="11"/>
      <c r="O4387" s="11"/>
      <c r="P4387" s="149"/>
      <c r="Q4387" s="164"/>
      <c r="V4387" s="165"/>
      <c r="W4387" s="150"/>
      <c r="X4387" s="150"/>
      <c r="Y4387" s="150"/>
      <c r="Z4387" s="150"/>
      <c r="AA4387" s="150"/>
      <c r="AB4387" s="150"/>
      <c r="AC4387" s="150"/>
      <c r="AD4387" s="150"/>
      <c r="AE4387" s="150"/>
      <c r="AF4387" s="150"/>
      <c r="AG4387" s="11"/>
      <c r="AH4387" s="11"/>
      <c r="AI4387" s="11"/>
      <c r="AT4387" s="11"/>
      <c r="AU4387" s="88"/>
    </row>
    <row r="4388" spans="3:47" outlineLevel="2" x14ac:dyDescent="0.2">
      <c r="C4388" s="119" t="s">
        <v>152</v>
      </c>
      <c r="D4388" s="167" t="s">
        <v>152</v>
      </c>
      <c r="E4388" s="11"/>
      <c r="F4388" s="134" t="s">
        <v>212</v>
      </c>
      <c r="G4388" s="16" t="s">
        <v>130</v>
      </c>
      <c r="H4388" s="172">
        <v>0</v>
      </c>
      <c r="I4388" s="173">
        <v>1</v>
      </c>
      <c r="J4388" s="173">
        <v>1</v>
      </c>
      <c r="K4388" s="174">
        <v>0</v>
      </c>
      <c r="L4388" s="11"/>
      <c r="M4388" s="11"/>
      <c r="N4388" s="11"/>
      <c r="O4388" s="11"/>
      <c r="P4388" s="149"/>
      <c r="Q4388" s="164"/>
      <c r="V4388" s="165"/>
      <c r="W4388" s="150"/>
      <c r="X4388" s="150"/>
      <c r="Y4388" s="150"/>
      <c r="Z4388" s="150"/>
      <c r="AA4388" s="150"/>
      <c r="AB4388" s="150"/>
      <c r="AC4388" s="150"/>
      <c r="AD4388" s="150"/>
      <c r="AE4388" s="150"/>
      <c r="AF4388" s="150"/>
      <c r="AG4388" s="11"/>
      <c r="AH4388" s="11"/>
      <c r="AI4388" s="11"/>
      <c r="AT4388" s="11"/>
      <c r="AU4388" s="88"/>
    </row>
    <row r="4389" spans="3:47" outlineLevel="2" x14ac:dyDescent="0.2">
      <c r="C4389" s="119" t="s">
        <v>152</v>
      </c>
      <c r="D4389" s="167" t="s">
        <v>152</v>
      </c>
      <c r="E4389" s="11"/>
      <c r="F4389" s="134" t="s">
        <v>213</v>
      </c>
      <c r="G4389" s="16" t="s">
        <v>130</v>
      </c>
      <c r="H4389" s="172">
        <v>0</v>
      </c>
      <c r="I4389" s="173">
        <v>1</v>
      </c>
      <c r="J4389" s="173">
        <v>1</v>
      </c>
      <c r="K4389" s="174">
        <v>0</v>
      </c>
      <c r="L4389" s="11"/>
      <c r="M4389" s="11"/>
      <c r="N4389" s="11"/>
      <c r="O4389" s="11"/>
      <c r="P4389" s="149"/>
      <c r="Q4389" s="164"/>
      <c r="V4389" s="165"/>
      <c r="W4389" s="150"/>
      <c r="X4389" s="150"/>
      <c r="Y4389" s="150"/>
      <c r="Z4389" s="150"/>
      <c r="AA4389" s="150"/>
      <c r="AB4389" s="150"/>
      <c r="AC4389" s="150"/>
      <c r="AD4389" s="150"/>
      <c r="AE4389" s="150"/>
      <c r="AF4389" s="150"/>
      <c r="AG4389" s="11"/>
      <c r="AH4389" s="11"/>
      <c r="AI4389" s="11"/>
      <c r="AT4389" s="11"/>
      <c r="AU4389" s="88"/>
    </row>
    <row r="4390" spans="3:47" outlineLevel="2" x14ac:dyDescent="0.2">
      <c r="C4390" s="119" t="s">
        <v>152</v>
      </c>
      <c r="D4390" s="167" t="s">
        <v>152</v>
      </c>
      <c r="E4390" s="11"/>
      <c r="F4390" s="134" t="s">
        <v>214</v>
      </c>
      <c r="G4390" s="16" t="s">
        <v>130</v>
      </c>
      <c r="H4390" s="172">
        <v>0</v>
      </c>
      <c r="I4390" s="173">
        <v>1</v>
      </c>
      <c r="J4390" s="173">
        <v>1</v>
      </c>
      <c r="K4390" s="174">
        <v>0</v>
      </c>
      <c r="L4390" s="11"/>
      <c r="M4390" s="11"/>
      <c r="N4390" s="11"/>
      <c r="O4390" s="11"/>
      <c r="P4390" s="149"/>
      <c r="Q4390" s="164"/>
      <c r="V4390" s="165"/>
      <c r="W4390" s="150"/>
      <c r="X4390" s="150"/>
      <c r="Y4390" s="150"/>
      <c r="Z4390" s="150"/>
      <c r="AA4390" s="150"/>
      <c r="AB4390" s="150"/>
      <c r="AC4390" s="150"/>
      <c r="AD4390" s="150"/>
      <c r="AE4390" s="150"/>
      <c r="AF4390" s="150"/>
      <c r="AG4390" s="11"/>
      <c r="AH4390" s="11"/>
      <c r="AI4390" s="11"/>
      <c r="AT4390" s="11"/>
      <c r="AU4390" s="88"/>
    </row>
    <row r="4391" spans="3:47" outlineLevel="2" x14ac:dyDescent="0.2">
      <c r="C4391" s="119" t="s">
        <v>152</v>
      </c>
      <c r="D4391" s="167" t="s">
        <v>152</v>
      </c>
      <c r="E4391" s="11"/>
      <c r="F4391" s="134" t="s">
        <v>215</v>
      </c>
      <c r="G4391" s="16" t="s">
        <v>130</v>
      </c>
      <c r="H4391" s="172">
        <v>0</v>
      </c>
      <c r="I4391" s="173">
        <v>1</v>
      </c>
      <c r="J4391" s="173">
        <v>1</v>
      </c>
      <c r="K4391" s="174">
        <v>0</v>
      </c>
      <c r="L4391" s="11"/>
      <c r="M4391" s="11"/>
      <c r="N4391" s="11"/>
      <c r="O4391" s="11"/>
      <c r="P4391" s="149"/>
      <c r="Q4391" s="164"/>
      <c r="V4391" s="165"/>
      <c r="W4391" s="150"/>
      <c r="X4391" s="150"/>
      <c r="Y4391" s="150"/>
      <c r="Z4391" s="150"/>
      <c r="AA4391" s="150"/>
      <c r="AB4391" s="150"/>
      <c r="AC4391" s="150"/>
      <c r="AD4391" s="150"/>
      <c r="AE4391" s="150"/>
      <c r="AF4391" s="150"/>
      <c r="AG4391" s="11"/>
      <c r="AH4391" s="11"/>
      <c r="AI4391" s="11"/>
      <c r="AT4391" s="11"/>
      <c r="AU4391" s="88"/>
    </row>
    <row r="4392" spans="3:47" outlineLevel="2" x14ac:dyDescent="0.2">
      <c r="C4392" s="119" t="s">
        <v>152</v>
      </c>
      <c r="D4392" s="167" t="s">
        <v>152</v>
      </c>
      <c r="E4392" s="11"/>
      <c r="F4392" s="175" t="s">
        <v>216</v>
      </c>
      <c r="G4392" s="16" t="s">
        <v>130</v>
      </c>
      <c r="H4392" s="172">
        <v>0</v>
      </c>
      <c r="I4392" s="173">
        <v>1</v>
      </c>
      <c r="J4392" s="173">
        <v>1</v>
      </c>
      <c r="K4392" s="174">
        <v>0</v>
      </c>
      <c r="L4392" s="11"/>
      <c r="M4392" s="11"/>
      <c r="N4392" s="11"/>
      <c r="O4392" s="11"/>
      <c r="P4392" s="149"/>
      <c r="Q4392" s="164"/>
      <c r="V4392" s="165"/>
      <c r="W4392" s="150"/>
      <c r="X4392" s="150"/>
      <c r="Y4392" s="150"/>
      <c r="Z4392" s="150"/>
      <c r="AA4392" s="150"/>
      <c r="AB4392" s="150"/>
      <c r="AC4392" s="150"/>
      <c r="AD4392" s="150"/>
      <c r="AE4392" s="150"/>
      <c r="AF4392" s="150"/>
      <c r="AG4392" s="11"/>
      <c r="AH4392" s="11"/>
      <c r="AI4392" s="11"/>
      <c r="AT4392" s="11"/>
      <c r="AU4392" s="88"/>
    </row>
    <row r="4393" spans="3:47" outlineLevel="2" x14ac:dyDescent="0.2">
      <c r="C4393" s="119" t="s">
        <v>152</v>
      </c>
      <c r="D4393" s="167" t="s">
        <v>152</v>
      </c>
      <c r="E4393" s="11"/>
      <c r="F4393" s="175" t="s">
        <v>33</v>
      </c>
      <c r="G4393" s="16" t="s">
        <v>130</v>
      </c>
      <c r="H4393" s="172">
        <v>0</v>
      </c>
      <c r="I4393" s="173">
        <v>1</v>
      </c>
      <c r="J4393" s="173">
        <v>1</v>
      </c>
      <c r="K4393" s="174">
        <v>0</v>
      </c>
      <c r="L4393" s="11"/>
      <c r="M4393" s="11"/>
      <c r="N4393" s="11"/>
      <c r="O4393" s="11"/>
      <c r="P4393" s="149"/>
      <c r="Q4393" s="164"/>
      <c r="V4393" s="165"/>
      <c r="W4393" s="150"/>
      <c r="X4393" s="150"/>
      <c r="Y4393" s="150"/>
      <c r="Z4393" s="150"/>
      <c r="AA4393" s="150"/>
      <c r="AB4393" s="150"/>
      <c r="AC4393" s="150"/>
      <c r="AD4393" s="150"/>
      <c r="AE4393" s="150"/>
      <c r="AF4393" s="150"/>
      <c r="AG4393" s="11"/>
      <c r="AH4393" s="11"/>
      <c r="AI4393" s="11"/>
      <c r="AT4393" s="11"/>
      <c r="AU4393" s="88"/>
    </row>
    <row r="4394" spans="3:47" outlineLevel="2" x14ac:dyDescent="0.2">
      <c r="C4394" s="119" t="s">
        <v>152</v>
      </c>
      <c r="D4394" s="167" t="s">
        <v>152</v>
      </c>
      <c r="E4394" s="11"/>
      <c r="F4394" s="175" t="s">
        <v>34</v>
      </c>
      <c r="G4394" s="16" t="s">
        <v>130</v>
      </c>
      <c r="H4394" s="172">
        <v>0</v>
      </c>
      <c r="I4394" s="173">
        <v>1</v>
      </c>
      <c r="J4394" s="173">
        <v>1</v>
      </c>
      <c r="K4394" s="174">
        <v>0</v>
      </c>
      <c r="L4394" s="11"/>
      <c r="M4394" s="11"/>
      <c r="N4394" s="11"/>
      <c r="O4394" s="11"/>
      <c r="P4394" s="149"/>
      <c r="Q4394" s="164"/>
      <c r="V4394" s="165"/>
      <c r="W4394" s="150"/>
      <c r="X4394" s="150"/>
      <c r="Y4394" s="150"/>
      <c r="Z4394" s="150"/>
      <c r="AA4394" s="150"/>
      <c r="AB4394" s="150"/>
      <c r="AC4394" s="150"/>
      <c r="AD4394" s="150"/>
      <c r="AE4394" s="150"/>
      <c r="AF4394" s="150"/>
      <c r="AG4394" s="11"/>
      <c r="AH4394" s="11"/>
      <c r="AI4394" s="11"/>
      <c r="AT4394" s="11"/>
      <c r="AU4394" s="88"/>
    </row>
    <row r="4395" spans="3:47" outlineLevel="2" x14ac:dyDescent="0.2">
      <c r="C4395" s="119" t="s">
        <v>152</v>
      </c>
      <c r="D4395" s="167" t="s">
        <v>152</v>
      </c>
      <c r="E4395" s="11"/>
      <c r="F4395" s="175" t="s">
        <v>217</v>
      </c>
      <c r="G4395" s="16" t="s">
        <v>130</v>
      </c>
      <c r="H4395" s="172">
        <v>0</v>
      </c>
      <c r="I4395" s="173">
        <v>1</v>
      </c>
      <c r="J4395" s="173">
        <v>1</v>
      </c>
      <c r="K4395" s="174">
        <v>0</v>
      </c>
      <c r="L4395" s="11"/>
      <c r="M4395" s="11"/>
      <c r="N4395" s="11"/>
      <c r="O4395" s="11"/>
      <c r="P4395" s="149"/>
      <c r="Q4395" s="164"/>
      <c r="V4395" s="165"/>
      <c r="W4395" s="150"/>
      <c r="X4395" s="150"/>
      <c r="Y4395" s="150"/>
      <c r="Z4395" s="150"/>
      <c r="AA4395" s="150"/>
      <c r="AB4395" s="150"/>
      <c r="AC4395" s="150"/>
      <c r="AD4395" s="150"/>
      <c r="AE4395" s="150"/>
      <c r="AF4395" s="150"/>
      <c r="AG4395" s="11"/>
      <c r="AH4395" s="11"/>
      <c r="AI4395" s="11"/>
      <c r="AT4395" s="11"/>
      <c r="AU4395" s="88"/>
    </row>
    <row r="4396" spans="3:47" outlineLevel="2" x14ac:dyDescent="0.2">
      <c r="C4396" s="119" t="s">
        <v>152</v>
      </c>
      <c r="D4396" s="167" t="s">
        <v>152</v>
      </c>
      <c r="E4396" s="11"/>
      <c r="F4396" s="175" t="s">
        <v>152</v>
      </c>
      <c r="G4396" s="16" t="s">
        <v>130</v>
      </c>
      <c r="H4396" s="172">
        <v>0</v>
      </c>
      <c r="I4396" s="173">
        <v>1</v>
      </c>
      <c r="J4396" s="173">
        <v>0</v>
      </c>
      <c r="K4396" s="174">
        <v>0</v>
      </c>
      <c r="L4396" s="11"/>
      <c r="M4396" s="11"/>
      <c r="N4396" s="11"/>
      <c r="O4396" s="11"/>
      <c r="P4396" s="149"/>
      <c r="Q4396" s="164"/>
      <c r="V4396" s="165"/>
      <c r="W4396" s="150"/>
      <c r="X4396" s="150"/>
      <c r="Y4396" s="150"/>
      <c r="Z4396" s="150"/>
      <c r="AA4396" s="150"/>
      <c r="AB4396" s="150"/>
      <c r="AC4396" s="150"/>
      <c r="AD4396" s="150"/>
      <c r="AE4396" s="150"/>
      <c r="AF4396" s="150"/>
      <c r="AG4396" s="11"/>
      <c r="AH4396" s="11"/>
      <c r="AI4396" s="11"/>
      <c r="AT4396" s="11"/>
      <c r="AU4396" s="88"/>
    </row>
    <row r="4397" spans="3:47" outlineLevel="2" x14ac:dyDescent="0.2">
      <c r="C4397" s="119" t="s">
        <v>152</v>
      </c>
      <c r="D4397" s="167" t="s">
        <v>152</v>
      </c>
      <c r="E4397" s="11"/>
      <c r="F4397" s="176" t="s">
        <v>152</v>
      </c>
      <c r="G4397" s="177" t="s">
        <v>130</v>
      </c>
      <c r="H4397" s="178">
        <v>0</v>
      </c>
      <c r="I4397" s="179">
        <v>1</v>
      </c>
      <c r="J4397" s="179">
        <v>0</v>
      </c>
      <c r="K4397" s="180">
        <v>0</v>
      </c>
      <c r="L4397" s="11"/>
      <c r="M4397" s="11"/>
      <c r="N4397" s="11"/>
      <c r="O4397" s="11"/>
      <c r="P4397" s="149"/>
      <c r="Q4397" s="164"/>
      <c r="V4397" s="165"/>
      <c r="W4397" s="150"/>
      <c r="X4397" s="150"/>
      <c r="Y4397" s="150"/>
      <c r="Z4397" s="150"/>
      <c r="AA4397" s="150"/>
      <c r="AB4397" s="150"/>
      <c r="AC4397" s="150"/>
      <c r="AD4397" s="150"/>
      <c r="AE4397" s="150"/>
      <c r="AF4397" s="150"/>
      <c r="AG4397" s="11"/>
      <c r="AH4397" s="11"/>
      <c r="AI4397" s="11"/>
      <c r="AT4397" s="11"/>
      <c r="AU4397" s="88"/>
    </row>
    <row r="4398" spans="3:47" outlineLevel="2" x14ac:dyDescent="0.2">
      <c r="C4398" s="119" t="s">
        <v>152</v>
      </c>
      <c r="D4398" s="167" t="s">
        <v>152</v>
      </c>
      <c r="E4398" s="11"/>
      <c r="F4398" s="125" t="s">
        <v>152</v>
      </c>
      <c r="G4398" s="168" t="s">
        <v>130</v>
      </c>
      <c r="H4398" s="172">
        <v>0</v>
      </c>
      <c r="I4398" s="173">
        <v>1</v>
      </c>
      <c r="J4398" s="173">
        <v>0</v>
      </c>
      <c r="K4398" s="174">
        <v>0</v>
      </c>
      <c r="L4398" s="11"/>
      <c r="M4398" s="11"/>
      <c r="N4398" s="11"/>
      <c r="O4398" s="11"/>
      <c r="P4398" s="149"/>
      <c r="Q4398" s="164"/>
      <c r="V4398" s="165"/>
      <c r="W4398" s="150"/>
      <c r="X4398" s="150"/>
      <c r="Y4398" s="150"/>
      <c r="Z4398" s="150"/>
      <c r="AA4398" s="150"/>
      <c r="AB4398" s="150"/>
      <c r="AC4398" s="150"/>
      <c r="AD4398" s="150"/>
      <c r="AE4398" s="150"/>
      <c r="AF4398" s="150"/>
      <c r="AG4398" s="11"/>
      <c r="AH4398" s="11"/>
      <c r="AI4398" s="11"/>
      <c r="AT4398" s="11"/>
      <c r="AU4398" s="88"/>
    </row>
    <row r="4399" spans="3:47" outlineLevel="2" x14ac:dyDescent="0.2">
      <c r="C4399" s="119" t="s">
        <v>152</v>
      </c>
      <c r="D4399" s="167" t="s">
        <v>152</v>
      </c>
      <c r="E4399" s="11"/>
      <c r="F4399" s="134" t="s">
        <v>152</v>
      </c>
      <c r="G4399" s="16" t="s">
        <v>130</v>
      </c>
      <c r="H4399" s="172">
        <v>0</v>
      </c>
      <c r="I4399" s="173">
        <v>1</v>
      </c>
      <c r="J4399" s="173">
        <v>0</v>
      </c>
      <c r="K4399" s="174">
        <v>0</v>
      </c>
      <c r="L4399" s="11"/>
      <c r="M4399" s="11"/>
      <c r="N4399" s="11"/>
      <c r="O4399" s="11"/>
      <c r="P4399" s="149"/>
      <c r="Q4399" s="164"/>
      <c r="V4399" s="165"/>
      <c r="W4399" s="150"/>
      <c r="X4399" s="150"/>
      <c r="Y4399" s="150"/>
      <c r="Z4399" s="150"/>
      <c r="AA4399" s="150"/>
      <c r="AB4399" s="150"/>
      <c r="AC4399" s="150"/>
      <c r="AD4399" s="150"/>
      <c r="AE4399" s="150"/>
      <c r="AF4399" s="150"/>
      <c r="AG4399" s="11"/>
      <c r="AH4399" s="11"/>
      <c r="AI4399" s="11"/>
      <c r="AT4399" s="11"/>
      <c r="AU4399" s="88"/>
    </row>
    <row r="4400" spans="3:47" outlineLevel="2" x14ac:dyDescent="0.2">
      <c r="C4400" s="119" t="s">
        <v>152</v>
      </c>
      <c r="D4400" s="167" t="s">
        <v>152</v>
      </c>
      <c r="E4400" s="11"/>
      <c r="F4400" s="134" t="s">
        <v>152</v>
      </c>
      <c r="G4400" s="16" t="s">
        <v>130</v>
      </c>
      <c r="H4400" s="172">
        <v>0</v>
      </c>
      <c r="I4400" s="173">
        <v>1</v>
      </c>
      <c r="J4400" s="173">
        <v>0</v>
      </c>
      <c r="K4400" s="174">
        <v>0</v>
      </c>
      <c r="L4400" s="11"/>
      <c r="M4400" s="11"/>
      <c r="N4400" s="11"/>
      <c r="O4400" s="11"/>
      <c r="P4400" s="149"/>
      <c r="Q4400" s="164"/>
      <c r="V4400" s="165"/>
      <c r="W4400" s="150"/>
      <c r="X4400" s="150"/>
      <c r="Y4400" s="150"/>
      <c r="Z4400" s="150"/>
      <c r="AA4400" s="150"/>
      <c r="AB4400" s="150"/>
      <c r="AC4400" s="150"/>
      <c r="AD4400" s="150"/>
      <c r="AE4400" s="150"/>
      <c r="AF4400" s="150"/>
      <c r="AG4400" s="11"/>
      <c r="AH4400" s="11"/>
      <c r="AI4400" s="11"/>
      <c r="AT4400" s="11"/>
      <c r="AU4400" s="88"/>
    </row>
    <row r="4401" spans="3:47" outlineLevel="2" x14ac:dyDescent="0.2">
      <c r="C4401" s="119" t="s">
        <v>152</v>
      </c>
      <c r="D4401" s="167" t="s">
        <v>152</v>
      </c>
      <c r="E4401" s="11"/>
      <c r="F4401" s="134" t="s">
        <v>152</v>
      </c>
      <c r="G4401" s="16" t="s">
        <v>130</v>
      </c>
      <c r="H4401" s="172">
        <v>0</v>
      </c>
      <c r="I4401" s="173">
        <v>1</v>
      </c>
      <c r="J4401" s="173">
        <v>0</v>
      </c>
      <c r="K4401" s="174">
        <v>0</v>
      </c>
      <c r="L4401" s="11"/>
      <c r="M4401" s="11"/>
      <c r="N4401" s="11"/>
      <c r="O4401" s="11"/>
      <c r="P4401" s="149"/>
      <c r="Q4401" s="164"/>
      <c r="V4401" s="165"/>
      <c r="W4401" s="150"/>
      <c r="X4401" s="150"/>
      <c r="Y4401" s="150"/>
      <c r="Z4401" s="150"/>
      <c r="AA4401" s="150"/>
      <c r="AB4401" s="150"/>
      <c r="AC4401" s="150"/>
      <c r="AD4401" s="150"/>
      <c r="AE4401" s="150"/>
      <c r="AF4401" s="150"/>
      <c r="AG4401" s="11"/>
      <c r="AH4401" s="11"/>
      <c r="AI4401" s="11"/>
      <c r="AT4401" s="11"/>
      <c r="AU4401" s="88"/>
    </row>
    <row r="4402" spans="3:47" outlineLevel="2" x14ac:dyDescent="0.2">
      <c r="C4402" s="119" t="s">
        <v>152</v>
      </c>
      <c r="D4402" s="167" t="s">
        <v>152</v>
      </c>
      <c r="E4402" s="11"/>
      <c r="F4402" s="134" t="s">
        <v>152</v>
      </c>
      <c r="G4402" s="16" t="s">
        <v>130</v>
      </c>
      <c r="H4402" s="172">
        <v>0</v>
      </c>
      <c r="I4402" s="173">
        <v>1</v>
      </c>
      <c r="J4402" s="173">
        <v>0</v>
      </c>
      <c r="K4402" s="174">
        <v>0</v>
      </c>
      <c r="L4402" s="11"/>
      <c r="M4402" s="11"/>
      <c r="N4402" s="11"/>
      <c r="O4402" s="11"/>
      <c r="P4402" s="149"/>
      <c r="Q4402" s="164"/>
      <c r="V4402" s="165"/>
      <c r="W4402" s="150"/>
      <c r="X4402" s="150"/>
      <c r="Y4402" s="150"/>
      <c r="Z4402" s="150"/>
      <c r="AA4402" s="150"/>
      <c r="AB4402" s="150"/>
      <c r="AC4402" s="150"/>
      <c r="AD4402" s="150"/>
      <c r="AE4402" s="150"/>
      <c r="AF4402" s="150"/>
      <c r="AG4402" s="11"/>
      <c r="AH4402" s="11"/>
      <c r="AI4402" s="11"/>
      <c r="AT4402" s="11"/>
      <c r="AU4402" s="88"/>
    </row>
    <row r="4403" spans="3:47" outlineLevel="2" x14ac:dyDescent="0.2">
      <c r="C4403" s="119" t="s">
        <v>152</v>
      </c>
      <c r="D4403" s="167" t="s">
        <v>152</v>
      </c>
      <c r="E4403" s="11"/>
      <c r="F4403" s="134" t="s">
        <v>152</v>
      </c>
      <c r="G4403" s="16" t="s">
        <v>130</v>
      </c>
      <c r="H4403" s="172">
        <v>0</v>
      </c>
      <c r="I4403" s="173">
        <v>1</v>
      </c>
      <c r="J4403" s="173">
        <v>0</v>
      </c>
      <c r="K4403" s="174">
        <v>0</v>
      </c>
      <c r="L4403" s="11"/>
      <c r="M4403" s="11"/>
      <c r="N4403" s="11"/>
      <c r="O4403" s="11"/>
      <c r="P4403" s="149"/>
      <c r="Q4403" s="164"/>
      <c r="V4403" s="165"/>
      <c r="W4403" s="150"/>
      <c r="X4403" s="181"/>
      <c r="Y4403" s="150"/>
      <c r="Z4403" s="150"/>
      <c r="AA4403" s="150"/>
      <c r="AB4403" s="150"/>
      <c r="AC4403" s="150"/>
      <c r="AD4403" s="150"/>
      <c r="AE4403" s="150"/>
      <c r="AF4403" s="150"/>
      <c r="AG4403" s="11"/>
      <c r="AH4403" s="11"/>
      <c r="AI4403" s="11"/>
      <c r="AT4403" s="11"/>
      <c r="AU4403" s="88"/>
    </row>
    <row r="4404" spans="3:47" outlineLevel="2" x14ac:dyDescent="0.2">
      <c r="C4404" s="119" t="s">
        <v>152</v>
      </c>
      <c r="D4404" s="167" t="s">
        <v>152</v>
      </c>
      <c r="E4404" s="11"/>
      <c r="F4404" s="134" t="s">
        <v>152</v>
      </c>
      <c r="G4404" s="16" t="s">
        <v>130</v>
      </c>
      <c r="H4404" s="172">
        <v>0</v>
      </c>
      <c r="I4404" s="173">
        <v>1</v>
      </c>
      <c r="J4404" s="173">
        <v>0</v>
      </c>
      <c r="K4404" s="174">
        <v>0</v>
      </c>
      <c r="L4404" s="11"/>
      <c r="M4404" s="11"/>
      <c r="N4404" s="11"/>
      <c r="O4404" s="11"/>
      <c r="P4404" s="149"/>
      <c r="Q4404" s="164"/>
      <c r="V4404" s="165"/>
      <c r="W4404" s="150"/>
      <c r="X4404" s="150"/>
      <c r="Y4404" s="150"/>
      <c r="Z4404" s="150"/>
      <c r="AA4404" s="150"/>
      <c r="AB4404" s="150"/>
      <c r="AC4404" s="150"/>
      <c r="AD4404" s="150"/>
      <c r="AE4404" s="150"/>
      <c r="AF4404" s="150"/>
      <c r="AG4404" s="11"/>
      <c r="AH4404" s="11"/>
      <c r="AI4404" s="11"/>
      <c r="AT4404" s="11"/>
      <c r="AU4404" s="88"/>
    </row>
    <row r="4405" spans="3:47" outlineLevel="2" x14ac:dyDescent="0.2">
      <c r="C4405" s="119" t="s">
        <v>152</v>
      </c>
      <c r="D4405" s="167" t="s">
        <v>152</v>
      </c>
      <c r="E4405" s="11"/>
      <c r="F4405" s="134" t="s">
        <v>152</v>
      </c>
      <c r="G4405" s="16" t="s">
        <v>130</v>
      </c>
      <c r="H4405" s="172">
        <v>0</v>
      </c>
      <c r="I4405" s="173">
        <v>1</v>
      </c>
      <c r="J4405" s="173">
        <v>0</v>
      </c>
      <c r="K4405" s="174">
        <v>0</v>
      </c>
      <c r="L4405" s="11"/>
      <c r="M4405" s="11"/>
      <c r="N4405" s="11"/>
      <c r="O4405" s="11"/>
      <c r="P4405" s="149"/>
      <c r="Q4405" s="164"/>
      <c r="V4405" s="165"/>
      <c r="W4405" s="150"/>
      <c r="X4405" s="150"/>
      <c r="Y4405" s="150"/>
      <c r="Z4405" s="150"/>
      <c r="AA4405" s="150"/>
      <c r="AB4405" s="150"/>
      <c r="AC4405" s="150"/>
      <c r="AD4405" s="150"/>
      <c r="AE4405" s="150"/>
      <c r="AF4405" s="150"/>
      <c r="AG4405" s="11"/>
      <c r="AH4405" s="11"/>
      <c r="AI4405" s="11"/>
      <c r="AT4405" s="11"/>
      <c r="AU4405" s="88"/>
    </row>
    <row r="4406" spans="3:47" outlineLevel="2" x14ac:dyDescent="0.2">
      <c r="C4406" s="119" t="s">
        <v>152</v>
      </c>
      <c r="D4406" s="167" t="s">
        <v>152</v>
      </c>
      <c r="E4406" s="11"/>
      <c r="F4406" s="134" t="s">
        <v>152</v>
      </c>
      <c r="G4406" s="16" t="s">
        <v>130</v>
      </c>
      <c r="H4406" s="172">
        <v>0</v>
      </c>
      <c r="I4406" s="173">
        <v>1</v>
      </c>
      <c r="J4406" s="173">
        <v>0</v>
      </c>
      <c r="K4406" s="174">
        <v>0</v>
      </c>
      <c r="L4406" s="11"/>
      <c r="M4406" s="11"/>
      <c r="N4406" s="11"/>
      <c r="O4406" s="11"/>
      <c r="P4406" s="149"/>
      <c r="Q4406" s="164"/>
      <c r="V4406" s="165"/>
      <c r="W4406" s="150"/>
      <c r="X4406" s="150"/>
      <c r="Y4406" s="150"/>
      <c r="Z4406" s="150"/>
      <c r="AA4406" s="150"/>
      <c r="AB4406" s="150"/>
      <c r="AC4406" s="150"/>
      <c r="AD4406" s="150"/>
      <c r="AE4406" s="150"/>
      <c r="AF4406" s="150"/>
      <c r="AG4406" s="11"/>
      <c r="AH4406" s="11"/>
      <c r="AI4406" s="11"/>
      <c r="AT4406" s="11"/>
      <c r="AU4406" s="88"/>
    </row>
    <row r="4407" spans="3:47" outlineLevel="2" x14ac:dyDescent="0.2">
      <c r="C4407" s="119" t="s">
        <v>152</v>
      </c>
      <c r="D4407" s="167" t="s">
        <v>152</v>
      </c>
      <c r="E4407" s="11"/>
      <c r="F4407" s="140" t="s">
        <v>152</v>
      </c>
      <c r="G4407" s="177" t="s">
        <v>130</v>
      </c>
      <c r="H4407" s="178">
        <v>0</v>
      </c>
      <c r="I4407" s="179">
        <v>1</v>
      </c>
      <c r="J4407" s="179">
        <v>0</v>
      </c>
      <c r="K4407" s="180">
        <v>0</v>
      </c>
      <c r="L4407" s="11"/>
      <c r="M4407" s="11"/>
      <c r="N4407" s="11"/>
      <c r="O4407" s="11"/>
      <c r="P4407" s="149"/>
      <c r="Q4407" s="164"/>
      <c r="V4407" s="165"/>
      <c r="W4407" s="150"/>
      <c r="X4407" s="150"/>
      <c r="Y4407" s="150"/>
      <c r="Z4407" s="150"/>
      <c r="AA4407" s="150"/>
      <c r="AB4407" s="150"/>
      <c r="AC4407" s="150"/>
      <c r="AD4407" s="150"/>
      <c r="AE4407" s="150"/>
      <c r="AF4407" s="150"/>
      <c r="AG4407" s="150"/>
      <c r="AH4407" s="150"/>
      <c r="AI4407" s="150"/>
      <c r="AT4407" s="11"/>
      <c r="AU4407" s="88"/>
    </row>
    <row r="4408" spans="3:47" outlineLevel="2" x14ac:dyDescent="0.2">
      <c r="C4408" s="119" t="s">
        <v>152</v>
      </c>
      <c r="D4408" s="11"/>
      <c r="E4408" s="11"/>
      <c r="F4408" s="11"/>
      <c r="G4408" s="11"/>
      <c r="H4408" s="11"/>
      <c r="I4408" s="11"/>
      <c r="J4408" s="11"/>
      <c r="K4408" s="11"/>
      <c r="L4408" s="11"/>
      <c r="M4408" s="11"/>
      <c r="N4408" s="11"/>
      <c r="O4408" s="11"/>
      <c r="P4408" s="149"/>
      <c r="Q4408" s="16"/>
      <c r="R4408" s="182"/>
      <c r="S4408" s="182"/>
      <c r="T4408" s="182"/>
      <c r="U4408" s="182"/>
      <c r="V4408" s="183"/>
      <c r="W4408" s="150"/>
      <c r="X4408" s="150"/>
      <c r="Y4408" s="150"/>
      <c r="Z4408" s="150"/>
      <c r="AA4408" s="150"/>
      <c r="AB4408" s="150"/>
      <c r="AC4408" s="150"/>
      <c r="AD4408" s="150"/>
      <c r="AE4408" s="150"/>
      <c r="AF4408" s="150"/>
      <c r="AG4408" s="150"/>
      <c r="AH4408" s="150"/>
      <c r="AI4408" s="150"/>
      <c r="AT4408" s="11"/>
      <c r="AU4408" s="88"/>
    </row>
    <row r="4409" spans="3:47" outlineLevel="1" x14ac:dyDescent="0.2">
      <c r="C4409" s="119" t="s">
        <v>152</v>
      </c>
      <c r="D4409" s="11"/>
      <c r="E4409" s="162" t="s">
        <v>185</v>
      </c>
      <c r="F4409" s="121"/>
      <c r="G4409" s="121"/>
      <c r="H4409" s="121"/>
      <c r="I4409" s="121"/>
      <c r="J4409" s="121"/>
      <c r="K4409" s="121"/>
      <c r="L4409" s="121"/>
      <c r="M4409" s="121"/>
      <c r="N4409" s="121"/>
      <c r="O4409" s="121"/>
      <c r="P4409" s="121"/>
      <c r="Q4409" s="122"/>
      <c r="R4409" s="123"/>
      <c r="S4409" s="123"/>
      <c r="T4409" s="123"/>
      <c r="U4409" s="123"/>
      <c r="V4409" s="123"/>
      <c r="W4409" s="123"/>
      <c r="X4409" s="123"/>
      <c r="Y4409" s="123"/>
      <c r="Z4409" s="123"/>
      <c r="AA4409" s="123"/>
      <c r="AB4409" s="123"/>
      <c r="AC4409" s="123"/>
      <c r="AD4409" s="123"/>
      <c r="AE4409" s="123"/>
      <c r="AF4409" s="123"/>
      <c r="AG4409" s="123"/>
      <c r="AH4409" s="123"/>
      <c r="AI4409" s="123"/>
      <c r="AT4409" s="11"/>
      <c r="AU4409" s="88"/>
    </row>
    <row r="4410" spans="3:47" outlineLevel="2" x14ac:dyDescent="0.2">
      <c r="C4410" s="119" t="s">
        <v>152</v>
      </c>
      <c r="D4410" s="11"/>
      <c r="E4410" s="125"/>
      <c r="F4410" s="127" t="s">
        <v>5</v>
      </c>
      <c r="G4410" s="127"/>
      <c r="H4410" s="127"/>
      <c r="I4410" s="127"/>
      <c r="J4410" s="127"/>
      <c r="K4410" s="127"/>
      <c r="L4410" s="127"/>
      <c r="M4410" s="127"/>
      <c r="N4410" s="127"/>
      <c r="O4410" s="127"/>
      <c r="P4410" s="152"/>
      <c r="Q4410" s="128" t="s">
        <v>110</v>
      </c>
      <c r="R4410" s="184"/>
      <c r="S4410" s="185"/>
      <c r="T4410" s="185"/>
      <c r="U4410" s="186">
        <v>0</v>
      </c>
      <c r="V4410" s="186">
        <v>0</v>
      </c>
      <c r="W4410" s="187">
        <v>0</v>
      </c>
      <c r="X4410" s="186">
        <v>0</v>
      </c>
      <c r="Y4410" s="185">
        <v>0</v>
      </c>
      <c r="Z4410" s="185">
        <v>0</v>
      </c>
      <c r="AA4410" s="185">
        <v>0</v>
      </c>
      <c r="AB4410" s="185">
        <v>0</v>
      </c>
      <c r="AC4410" s="185">
        <v>0</v>
      </c>
      <c r="AD4410" s="185">
        <v>0</v>
      </c>
      <c r="AE4410" s="185">
        <v>0</v>
      </c>
      <c r="AF4410" s="185">
        <v>0</v>
      </c>
      <c r="AG4410" s="185">
        <v>0</v>
      </c>
      <c r="AH4410" s="188">
        <v>0</v>
      </c>
      <c r="AI4410" s="188">
        <v>0</v>
      </c>
      <c r="AT4410" s="11"/>
      <c r="AU4410" s="88"/>
    </row>
    <row r="4411" spans="3:47" outlineLevel="2" x14ac:dyDescent="0.2">
      <c r="C4411" s="119" t="s">
        <v>152</v>
      </c>
      <c r="D4411" s="11"/>
      <c r="E4411" s="134"/>
      <c r="F4411" s="11" t="s">
        <v>129</v>
      </c>
      <c r="G4411" s="11"/>
      <c r="H4411" s="11"/>
      <c r="I4411" s="11"/>
      <c r="J4411" s="11"/>
      <c r="K4411" s="11"/>
      <c r="L4411" s="11"/>
      <c r="M4411" s="11"/>
      <c r="N4411" s="11"/>
      <c r="O4411" s="11"/>
      <c r="P4411" s="149"/>
      <c r="Q4411" s="135" t="s">
        <v>110</v>
      </c>
      <c r="R4411" s="189"/>
      <c r="S4411" s="190"/>
      <c r="T4411" s="190"/>
      <c r="U4411" s="191">
        <v>0</v>
      </c>
      <c r="V4411" s="191">
        <v>0</v>
      </c>
      <c r="W4411" s="192">
        <v>0</v>
      </c>
      <c r="X4411" s="191">
        <v>0</v>
      </c>
      <c r="Y4411" s="190">
        <v>0</v>
      </c>
      <c r="Z4411" s="190">
        <v>0</v>
      </c>
      <c r="AA4411" s="190">
        <v>0</v>
      </c>
      <c r="AB4411" s="190">
        <v>0</v>
      </c>
      <c r="AC4411" s="190">
        <v>0</v>
      </c>
      <c r="AD4411" s="190">
        <v>0</v>
      </c>
      <c r="AE4411" s="190">
        <v>0</v>
      </c>
      <c r="AF4411" s="190">
        <v>0</v>
      </c>
      <c r="AG4411" s="190">
        <v>0</v>
      </c>
      <c r="AH4411" s="193">
        <v>0</v>
      </c>
      <c r="AI4411" s="193">
        <v>0</v>
      </c>
      <c r="AT4411" s="11"/>
      <c r="AU4411" s="88"/>
    </row>
    <row r="4412" spans="3:47" outlineLevel="2" x14ac:dyDescent="0.2">
      <c r="C4412" s="119" t="s">
        <v>152</v>
      </c>
      <c r="D4412" s="11"/>
      <c r="E4412" s="140"/>
      <c r="F4412" s="142" t="s">
        <v>128</v>
      </c>
      <c r="G4412" s="142"/>
      <c r="H4412" s="142"/>
      <c r="I4412" s="142"/>
      <c r="J4412" s="142"/>
      <c r="K4412" s="142"/>
      <c r="L4412" s="142"/>
      <c r="M4412" s="142"/>
      <c r="N4412" s="142"/>
      <c r="O4412" s="142"/>
      <c r="P4412" s="155"/>
      <c r="Q4412" s="143" t="s">
        <v>110</v>
      </c>
      <c r="R4412" s="194"/>
      <c r="S4412" s="195"/>
      <c r="T4412" s="195"/>
      <c r="U4412" s="196">
        <v>0</v>
      </c>
      <c r="V4412" s="196">
        <v>0</v>
      </c>
      <c r="W4412" s="197">
        <v>0</v>
      </c>
      <c r="X4412" s="196">
        <v>0</v>
      </c>
      <c r="Y4412" s="195">
        <v>0</v>
      </c>
      <c r="Z4412" s="195">
        <v>0</v>
      </c>
      <c r="AA4412" s="195">
        <v>0</v>
      </c>
      <c r="AB4412" s="195">
        <v>0</v>
      </c>
      <c r="AC4412" s="195">
        <v>0</v>
      </c>
      <c r="AD4412" s="195">
        <v>0</v>
      </c>
      <c r="AE4412" s="195">
        <v>0</v>
      </c>
      <c r="AF4412" s="195">
        <v>0</v>
      </c>
      <c r="AG4412" s="195">
        <v>0</v>
      </c>
      <c r="AH4412" s="198">
        <v>0</v>
      </c>
      <c r="AI4412" s="198">
        <v>0</v>
      </c>
      <c r="AT4412" s="11"/>
      <c r="AU4412" s="88"/>
    </row>
    <row r="4413" spans="3:47" outlineLevel="2" x14ac:dyDescent="0.2">
      <c r="C4413" s="119" t="s">
        <v>152</v>
      </c>
      <c r="D4413" s="199"/>
      <c r="E4413" s="199"/>
      <c r="F4413" s="199"/>
      <c r="G4413" s="199"/>
      <c r="H4413" s="199"/>
      <c r="I4413" s="199"/>
      <c r="J4413" s="199"/>
      <c r="K4413" s="199"/>
      <c r="L4413" s="199"/>
      <c r="M4413" s="199"/>
      <c r="N4413" s="199"/>
      <c r="O4413" s="199"/>
      <c r="P4413" s="200"/>
      <c r="Q4413" s="16"/>
      <c r="R4413" s="201"/>
      <c r="S4413" s="201"/>
      <c r="T4413" s="201"/>
      <c r="U4413" s="201"/>
      <c r="V4413" s="201"/>
      <c r="W4413" s="201"/>
      <c r="X4413" s="201"/>
      <c r="Y4413" s="201"/>
      <c r="Z4413" s="201"/>
      <c r="AA4413" s="201"/>
      <c r="AB4413" s="201"/>
      <c r="AC4413" s="201"/>
      <c r="AD4413" s="201"/>
      <c r="AE4413" s="201"/>
      <c r="AF4413" s="201"/>
      <c r="AG4413" s="201"/>
      <c r="AH4413" s="201"/>
      <c r="AI4413" s="201"/>
      <c r="AT4413" s="11"/>
      <c r="AU4413" s="88"/>
    </row>
    <row r="4414" spans="3:47" outlineLevel="1" x14ac:dyDescent="0.2">
      <c r="C4414" s="119" t="s">
        <v>152</v>
      </c>
      <c r="D4414" s="11"/>
      <c r="E4414" s="202" t="s">
        <v>186</v>
      </c>
      <c r="F4414" s="203"/>
      <c r="G4414" s="203"/>
      <c r="H4414" s="203"/>
      <c r="I4414" s="203"/>
      <c r="J4414" s="203"/>
      <c r="K4414" s="203"/>
      <c r="L4414" s="203"/>
      <c r="M4414" s="203"/>
      <c r="N4414" s="203"/>
      <c r="O4414" s="203"/>
      <c r="P4414" s="203"/>
      <c r="Q4414" s="204"/>
      <c r="R4414" s="205"/>
      <c r="S4414" s="205"/>
      <c r="T4414" s="205"/>
      <c r="U4414" s="205"/>
      <c r="V4414" s="205"/>
      <c r="W4414" s="205"/>
      <c r="X4414" s="205"/>
      <c r="Y4414" s="205"/>
      <c r="Z4414" s="205"/>
      <c r="AA4414" s="205"/>
      <c r="AB4414" s="205"/>
      <c r="AC4414" s="205"/>
      <c r="AD4414" s="205"/>
      <c r="AE4414" s="205"/>
      <c r="AF4414" s="205"/>
      <c r="AG4414" s="205"/>
      <c r="AH4414" s="205"/>
      <c r="AI4414" s="205"/>
      <c r="AT4414" s="11"/>
      <c r="AU4414" s="88"/>
    </row>
    <row r="4415" spans="3:47" outlineLevel="2" x14ac:dyDescent="0.2">
      <c r="C4415" s="119" t="s">
        <v>152</v>
      </c>
      <c r="D4415" s="206" t="s">
        <v>187</v>
      </c>
      <c r="E4415" t="s">
        <v>127</v>
      </c>
      <c r="AT4415" s="11"/>
      <c r="AU4415" s="88"/>
    </row>
    <row r="4416" spans="3:47" outlineLevel="2" x14ac:dyDescent="0.2">
      <c r="C4416" s="119" t="s">
        <v>152</v>
      </c>
      <c r="D4416" s="206" t="s">
        <v>187</v>
      </c>
      <c r="E4416" s="125"/>
      <c r="F4416" s="207" t="s">
        <v>5</v>
      </c>
      <c r="G4416" s="207"/>
      <c r="H4416" s="207"/>
      <c r="I4416" s="158" t="s">
        <v>57</v>
      </c>
      <c r="J4416" s="207"/>
      <c r="K4416" s="207"/>
      <c r="L4416" s="207"/>
      <c r="M4416" s="207"/>
      <c r="N4416" s="207"/>
      <c r="O4416" s="207"/>
      <c r="P4416" s="208"/>
      <c r="Q4416" s="209" t="s">
        <v>110</v>
      </c>
      <c r="R4416" s="210"/>
      <c r="S4416" s="211"/>
      <c r="T4416" s="211"/>
      <c r="U4416" s="212">
        <v>0</v>
      </c>
      <c r="V4416" s="212">
        <v>0</v>
      </c>
      <c r="W4416" s="211">
        <v>0</v>
      </c>
      <c r="X4416" s="212">
        <v>0</v>
      </c>
      <c r="Y4416" s="211">
        <v>0</v>
      </c>
      <c r="Z4416" s="211">
        <v>0</v>
      </c>
      <c r="AA4416" s="211">
        <v>0</v>
      </c>
      <c r="AB4416" s="211">
        <v>0</v>
      </c>
      <c r="AC4416" s="211">
        <v>0</v>
      </c>
      <c r="AD4416" s="211">
        <v>0</v>
      </c>
      <c r="AE4416" s="211">
        <v>0</v>
      </c>
      <c r="AF4416" s="211">
        <v>0</v>
      </c>
      <c r="AG4416" s="211">
        <v>0</v>
      </c>
      <c r="AH4416" s="213">
        <v>0</v>
      </c>
      <c r="AI4416" s="213">
        <v>0</v>
      </c>
      <c r="AT4416" s="11"/>
      <c r="AU4416" s="88"/>
    </row>
    <row r="4417" spans="3:47" outlineLevel="2" x14ac:dyDescent="0.2">
      <c r="C4417" s="119" t="s">
        <v>152</v>
      </c>
      <c r="D4417" s="206" t="s">
        <v>187</v>
      </c>
      <c r="E4417" s="134"/>
      <c r="F4417" s="124" t="s">
        <v>129</v>
      </c>
      <c r="G4417" s="124"/>
      <c r="H4417" s="124"/>
      <c r="I4417" s="72" t="s">
        <v>62</v>
      </c>
      <c r="J4417" s="124"/>
      <c r="K4417" s="124"/>
      <c r="L4417" s="124"/>
      <c r="M4417" s="124"/>
      <c r="N4417" s="124"/>
      <c r="O4417" s="124"/>
      <c r="P4417" s="214"/>
      <c r="Q4417" s="215" t="s">
        <v>110</v>
      </c>
      <c r="R4417" s="216"/>
      <c r="S4417" s="217"/>
      <c r="T4417" s="217"/>
      <c r="U4417" s="218">
        <v>0</v>
      </c>
      <c r="V4417" s="218">
        <v>0</v>
      </c>
      <c r="W4417" s="217">
        <v>0</v>
      </c>
      <c r="X4417" s="218">
        <v>0</v>
      </c>
      <c r="Y4417" s="217">
        <v>0</v>
      </c>
      <c r="Z4417" s="217">
        <v>0</v>
      </c>
      <c r="AA4417" s="217">
        <v>0</v>
      </c>
      <c r="AB4417" s="217">
        <v>0</v>
      </c>
      <c r="AC4417" s="217">
        <v>0</v>
      </c>
      <c r="AD4417" s="217">
        <v>0</v>
      </c>
      <c r="AE4417" s="217">
        <v>0</v>
      </c>
      <c r="AF4417" s="217">
        <v>0</v>
      </c>
      <c r="AG4417" s="217">
        <v>0</v>
      </c>
      <c r="AH4417" s="219">
        <v>0</v>
      </c>
      <c r="AI4417" s="219">
        <v>0</v>
      </c>
      <c r="AT4417" s="11"/>
      <c r="AU4417" s="88"/>
    </row>
    <row r="4418" spans="3:47" outlineLevel="2" x14ac:dyDescent="0.2">
      <c r="C4418" s="119" t="s">
        <v>152</v>
      </c>
      <c r="D4418" s="206" t="s">
        <v>187</v>
      </c>
      <c r="E4418" s="140"/>
      <c r="F4418" s="220" t="s">
        <v>128</v>
      </c>
      <c r="G4418" s="220"/>
      <c r="H4418" s="220"/>
      <c r="I4418" s="161" t="s">
        <v>188</v>
      </c>
      <c r="J4418" s="220"/>
      <c r="K4418" s="220"/>
      <c r="L4418" s="220"/>
      <c r="M4418" s="220"/>
      <c r="N4418" s="220"/>
      <c r="O4418" s="220"/>
      <c r="P4418" s="221"/>
      <c r="Q4418" s="222" t="s">
        <v>110</v>
      </c>
      <c r="R4418" s="223"/>
      <c r="S4418" s="224"/>
      <c r="T4418" s="224"/>
      <c r="U4418" s="225">
        <v>0</v>
      </c>
      <c r="V4418" s="225">
        <v>0</v>
      </c>
      <c r="W4418" s="224">
        <v>0</v>
      </c>
      <c r="X4418" s="225">
        <v>0</v>
      </c>
      <c r="Y4418" s="224">
        <v>0</v>
      </c>
      <c r="Z4418" s="224">
        <v>0</v>
      </c>
      <c r="AA4418" s="224">
        <v>0</v>
      </c>
      <c r="AB4418" s="224">
        <v>0</v>
      </c>
      <c r="AC4418" s="224">
        <v>0</v>
      </c>
      <c r="AD4418" s="224">
        <v>0</v>
      </c>
      <c r="AE4418" s="224">
        <v>0</v>
      </c>
      <c r="AF4418" s="224">
        <v>0</v>
      </c>
      <c r="AG4418" s="224">
        <v>0</v>
      </c>
      <c r="AH4418" s="226">
        <v>0</v>
      </c>
      <c r="AI4418" s="226">
        <v>0</v>
      </c>
      <c r="AT4418" s="11"/>
      <c r="AU4418" s="88"/>
    </row>
    <row r="4419" spans="3:47" outlineLevel="2" x14ac:dyDescent="0.2">
      <c r="C4419" s="119" t="s">
        <v>152</v>
      </c>
      <c r="D4419" s="206" t="s">
        <v>187</v>
      </c>
      <c r="E4419" t="s">
        <v>189</v>
      </c>
      <c r="F4419" s="40"/>
      <c r="G4419" s="40"/>
      <c r="H4419" s="227"/>
      <c r="I4419" s="40"/>
      <c r="J4419" s="40"/>
      <c r="K4419" s="227"/>
      <c r="L4419" s="40"/>
      <c r="M4419" s="40"/>
      <c r="N4419" s="40"/>
      <c r="O4419" s="40"/>
      <c r="P4419" s="40"/>
      <c r="Q4419" s="227"/>
      <c r="R4419" s="227"/>
      <c r="S4419" s="227"/>
      <c r="T4419" s="227"/>
      <c r="U4419" s="227"/>
      <c r="V4419" s="227"/>
      <c r="W4419" s="227"/>
      <c r="X4419" s="227"/>
      <c r="Y4419" s="227"/>
      <c r="Z4419" s="227"/>
      <c r="AA4419" s="227"/>
      <c r="AB4419" s="227"/>
      <c r="AC4419" s="227"/>
      <c r="AD4419" s="227"/>
      <c r="AE4419" s="227"/>
      <c r="AF4419" s="227"/>
      <c r="AG4419" s="227"/>
      <c r="AH4419" s="227"/>
      <c r="AI4419" s="227"/>
      <c r="AT4419" s="11"/>
      <c r="AU4419" s="88"/>
    </row>
    <row r="4420" spans="3:47" outlineLevel="2" x14ac:dyDescent="0.2">
      <c r="C4420" s="119" t="s">
        <v>152</v>
      </c>
      <c r="D4420" s="206" t="s">
        <v>187</v>
      </c>
      <c r="E4420" s="125"/>
      <c r="F4420" s="207" t="s">
        <v>5</v>
      </c>
      <c r="G4420" s="207"/>
      <c r="H4420" s="207"/>
      <c r="I4420" s="158" t="s">
        <v>57</v>
      </c>
      <c r="J4420" s="228" t="s">
        <v>152</v>
      </c>
      <c r="K4420" s="207"/>
      <c r="L4420" s="207"/>
      <c r="M4420" s="207"/>
      <c r="N4420" s="207"/>
      <c r="O4420" s="207"/>
      <c r="P4420" s="208"/>
      <c r="Q4420" s="229" t="s">
        <v>110</v>
      </c>
      <c r="R4420" s="230"/>
      <c r="S4420" s="231"/>
      <c r="T4420" s="231"/>
      <c r="U4420" s="232">
        <v>0</v>
      </c>
      <c r="V4420" s="232">
        <v>0</v>
      </c>
      <c r="W4420" s="231">
        <v>0</v>
      </c>
      <c r="X4420" s="232">
        <v>0</v>
      </c>
      <c r="Y4420" s="231">
        <v>0</v>
      </c>
      <c r="Z4420" s="231">
        <v>0</v>
      </c>
      <c r="AA4420" s="231">
        <v>0</v>
      </c>
      <c r="AB4420" s="231">
        <v>0</v>
      </c>
      <c r="AC4420" s="231">
        <v>0</v>
      </c>
      <c r="AD4420" s="231">
        <v>0</v>
      </c>
      <c r="AE4420" s="231">
        <v>0</v>
      </c>
      <c r="AF4420" s="231">
        <v>0</v>
      </c>
      <c r="AG4420" s="231">
        <v>0</v>
      </c>
      <c r="AH4420" s="233">
        <v>0</v>
      </c>
      <c r="AI4420" s="233">
        <v>0</v>
      </c>
      <c r="AT4420" s="11"/>
      <c r="AU4420" s="88"/>
    </row>
    <row r="4421" spans="3:47" outlineLevel="2" x14ac:dyDescent="0.2">
      <c r="C4421" s="119" t="s">
        <v>152</v>
      </c>
      <c r="D4421" s="206" t="s">
        <v>187</v>
      </c>
      <c r="E4421" s="134"/>
      <c r="F4421" s="124" t="s">
        <v>129</v>
      </c>
      <c r="G4421" s="124"/>
      <c r="H4421" s="124"/>
      <c r="I4421" s="72" t="s">
        <v>62</v>
      </c>
      <c r="J4421" s="234" t="s">
        <v>152</v>
      </c>
      <c r="K4421" s="124"/>
      <c r="L4421" s="124"/>
      <c r="M4421" s="124"/>
      <c r="N4421" s="124"/>
      <c r="O4421" s="124"/>
      <c r="P4421" s="214"/>
      <c r="Q4421" s="235" t="s">
        <v>110</v>
      </c>
      <c r="R4421" s="236"/>
      <c r="S4421" s="237"/>
      <c r="T4421" s="237"/>
      <c r="U4421" s="238">
        <v>0</v>
      </c>
      <c r="V4421" s="238">
        <v>0</v>
      </c>
      <c r="W4421" s="237">
        <v>0</v>
      </c>
      <c r="X4421" s="238">
        <v>0</v>
      </c>
      <c r="Y4421" s="237">
        <v>0</v>
      </c>
      <c r="Z4421" s="237">
        <v>0</v>
      </c>
      <c r="AA4421" s="237">
        <v>0</v>
      </c>
      <c r="AB4421" s="237">
        <v>0</v>
      </c>
      <c r="AC4421" s="237">
        <v>0</v>
      </c>
      <c r="AD4421" s="237">
        <v>0</v>
      </c>
      <c r="AE4421" s="237">
        <v>0</v>
      </c>
      <c r="AF4421" s="237">
        <v>0</v>
      </c>
      <c r="AG4421" s="237">
        <v>0</v>
      </c>
      <c r="AH4421" s="239">
        <v>0</v>
      </c>
      <c r="AI4421" s="239">
        <v>0</v>
      </c>
      <c r="AT4421" s="11"/>
      <c r="AU4421" s="88"/>
    </row>
    <row r="4422" spans="3:47" outlineLevel="2" x14ac:dyDescent="0.2">
      <c r="C4422" s="119" t="s">
        <v>152</v>
      </c>
      <c r="D4422" s="206" t="s">
        <v>187</v>
      </c>
      <c r="E4422" s="140"/>
      <c r="F4422" s="220" t="s">
        <v>128</v>
      </c>
      <c r="G4422" s="220"/>
      <c r="H4422" s="220"/>
      <c r="I4422" s="161" t="s">
        <v>188</v>
      </c>
      <c r="J4422" s="240" t="s">
        <v>152</v>
      </c>
      <c r="K4422" s="220"/>
      <c r="L4422" s="220"/>
      <c r="M4422" s="220"/>
      <c r="N4422" s="220"/>
      <c r="O4422" s="220"/>
      <c r="P4422" s="221"/>
      <c r="Q4422" s="241" t="s">
        <v>110</v>
      </c>
      <c r="R4422" s="242"/>
      <c r="S4422" s="243"/>
      <c r="T4422" s="243"/>
      <c r="U4422" s="244">
        <v>0</v>
      </c>
      <c r="V4422" s="244">
        <v>0</v>
      </c>
      <c r="W4422" s="243">
        <v>0</v>
      </c>
      <c r="X4422" s="244">
        <v>0</v>
      </c>
      <c r="Y4422" s="243">
        <v>0</v>
      </c>
      <c r="Z4422" s="243">
        <v>0</v>
      </c>
      <c r="AA4422" s="243">
        <v>0</v>
      </c>
      <c r="AB4422" s="243">
        <v>0</v>
      </c>
      <c r="AC4422" s="243">
        <v>0</v>
      </c>
      <c r="AD4422" s="243">
        <v>0</v>
      </c>
      <c r="AE4422" s="243">
        <v>0</v>
      </c>
      <c r="AF4422" s="243">
        <v>0</v>
      </c>
      <c r="AG4422" s="243">
        <v>0</v>
      </c>
      <c r="AH4422" s="245">
        <v>0</v>
      </c>
      <c r="AI4422" s="245">
        <v>0</v>
      </c>
      <c r="AT4422" s="11"/>
      <c r="AU4422" s="88"/>
    </row>
    <row r="4423" spans="3:47" outlineLevel="2" x14ac:dyDescent="0.2">
      <c r="AT4423" s="11"/>
      <c r="AU4423" s="88"/>
    </row>
    <row r="4424" spans="3:47" x14ac:dyDescent="0.2">
      <c r="C4424" s="116" t="s">
        <v>152</v>
      </c>
      <c r="D4424" s="67" t="s">
        <v>152</v>
      </c>
      <c r="E4424" s="67"/>
      <c r="F4424" s="67"/>
      <c r="G4424" s="67"/>
      <c r="H4424" s="102"/>
      <c r="I4424" s="67"/>
      <c r="J4424" s="67"/>
      <c r="K4424" s="102"/>
      <c r="L4424" s="67"/>
      <c r="M4424" s="67"/>
      <c r="N4424" s="67"/>
      <c r="O4424" s="67"/>
      <c r="P4424" s="67"/>
      <c r="Q4424" s="117" t="s">
        <v>110</v>
      </c>
      <c r="R4424" s="118">
        <v>0</v>
      </c>
      <c r="S4424" s="118">
        <v>0</v>
      </c>
      <c r="T4424" s="118">
        <v>0</v>
      </c>
      <c r="U4424" s="118">
        <v>0</v>
      </c>
      <c r="V4424" s="118">
        <v>0</v>
      </c>
      <c r="W4424" s="118">
        <v>0</v>
      </c>
      <c r="X4424" s="118">
        <v>0</v>
      </c>
      <c r="Y4424" s="118">
        <v>0</v>
      </c>
      <c r="Z4424" s="118">
        <v>0</v>
      </c>
      <c r="AA4424" s="118">
        <v>0</v>
      </c>
      <c r="AB4424" s="118">
        <v>0</v>
      </c>
      <c r="AC4424" s="118">
        <v>0</v>
      </c>
      <c r="AD4424" s="118">
        <v>0</v>
      </c>
      <c r="AE4424" s="118">
        <v>0</v>
      </c>
      <c r="AF4424" s="118">
        <v>0</v>
      </c>
      <c r="AG4424" s="118">
        <v>0</v>
      </c>
      <c r="AH4424" s="118">
        <v>0</v>
      </c>
      <c r="AI4424" s="118">
        <v>0</v>
      </c>
      <c r="AT4424" s="11"/>
      <c r="AU4424" s="88"/>
    </row>
    <row r="4425" spans="3:47" s="11" customFormat="1" outlineLevel="1" x14ac:dyDescent="0.2">
      <c r="C4425" s="119" t="s">
        <v>152</v>
      </c>
      <c r="E4425" s="120" t="s">
        <v>174</v>
      </c>
      <c r="F4425" s="121"/>
      <c r="G4425" s="121"/>
      <c r="H4425" s="121"/>
      <c r="I4425" s="121"/>
      <c r="J4425" s="121"/>
      <c r="K4425" s="121"/>
      <c r="L4425" s="121"/>
      <c r="M4425" s="121"/>
      <c r="N4425" s="121"/>
      <c r="O4425" s="121"/>
      <c r="P4425" s="121"/>
      <c r="Q4425" s="122"/>
      <c r="R4425" s="123"/>
      <c r="S4425" s="123"/>
      <c r="T4425" s="123"/>
      <c r="U4425" s="123"/>
      <c r="V4425" s="123"/>
      <c r="W4425" s="123"/>
      <c r="X4425" s="123"/>
      <c r="Y4425" s="123"/>
      <c r="Z4425" s="123"/>
      <c r="AA4425" s="123"/>
      <c r="AB4425" s="123"/>
      <c r="AC4425" s="123"/>
      <c r="AD4425" s="123"/>
      <c r="AE4425" s="123"/>
      <c r="AF4425" s="123"/>
      <c r="AG4425" s="123"/>
      <c r="AH4425" s="123"/>
      <c r="AI4425" s="123"/>
      <c r="AU4425" s="88"/>
    </row>
    <row r="4426" spans="3:47" s="11" customFormat="1" outlineLevel="2" x14ac:dyDescent="0.2">
      <c r="C4426" s="119" t="s">
        <v>152</v>
      </c>
      <c r="E4426" s="124" t="s">
        <v>175</v>
      </c>
      <c r="U4426" s="25" t="s">
        <v>87</v>
      </c>
      <c r="V4426" s="25"/>
      <c r="W4426" s="25" t="s">
        <v>88</v>
      </c>
      <c r="X4426" s="25" t="s">
        <v>89</v>
      </c>
      <c r="AU4426" s="88"/>
    </row>
    <row r="4427" spans="3:47" s="11" customFormat="1" outlineLevel="2" x14ac:dyDescent="0.2">
      <c r="C4427" s="119" t="s">
        <v>152</v>
      </c>
      <c r="E4427" s="125"/>
      <c r="F4427" s="126" t="s">
        <v>209</v>
      </c>
      <c r="G4427" s="127"/>
      <c r="H4427" s="127"/>
      <c r="I4427" s="127"/>
      <c r="J4427" s="127"/>
      <c r="K4427" s="127"/>
      <c r="L4427" s="127"/>
      <c r="M4427" s="127"/>
      <c r="N4427" s="127"/>
      <c r="O4427" s="127"/>
      <c r="P4427" s="127"/>
      <c r="Q4427" s="128" t="s">
        <v>110</v>
      </c>
      <c r="R4427" s="129"/>
      <c r="S4427" s="130"/>
      <c r="T4427" s="130"/>
      <c r="U4427" s="131">
        <v>0</v>
      </c>
      <c r="V4427" s="131">
        <v>0</v>
      </c>
      <c r="W4427" s="132">
        <v>0</v>
      </c>
      <c r="X4427" s="131">
        <v>0</v>
      </c>
      <c r="Y4427" s="130">
        <v>0</v>
      </c>
      <c r="Z4427" s="130">
        <v>0</v>
      </c>
      <c r="AA4427" s="130">
        <v>0</v>
      </c>
      <c r="AB4427" s="130">
        <v>0</v>
      </c>
      <c r="AC4427" s="130">
        <v>0</v>
      </c>
      <c r="AD4427" s="130">
        <v>0</v>
      </c>
      <c r="AE4427" s="130">
        <v>0</v>
      </c>
      <c r="AF4427" s="130">
        <v>0</v>
      </c>
      <c r="AG4427" s="130">
        <v>0</v>
      </c>
      <c r="AH4427" s="133">
        <v>0</v>
      </c>
      <c r="AI4427" s="133">
        <v>0</v>
      </c>
      <c r="AK4427" s="91"/>
      <c r="AU4427" s="88"/>
    </row>
    <row r="4428" spans="3:47" s="11" customFormat="1" outlineLevel="2" x14ac:dyDescent="0.2">
      <c r="C4428" s="119" t="s">
        <v>152</v>
      </c>
      <c r="E4428" s="134"/>
      <c r="F4428" s="36" t="s">
        <v>31</v>
      </c>
      <c r="Q4428" s="135" t="s">
        <v>110</v>
      </c>
      <c r="R4428" s="136"/>
      <c r="S4428" s="88"/>
      <c r="T4428" s="88"/>
      <c r="U4428" s="137">
        <v>0</v>
      </c>
      <c r="V4428" s="137">
        <v>0</v>
      </c>
      <c r="W4428" s="138">
        <v>0</v>
      </c>
      <c r="X4428" s="137">
        <v>0</v>
      </c>
      <c r="Y4428" s="88">
        <v>0</v>
      </c>
      <c r="Z4428" s="88">
        <v>0</v>
      </c>
      <c r="AA4428" s="88">
        <v>0</v>
      </c>
      <c r="AB4428" s="88">
        <v>0</v>
      </c>
      <c r="AC4428" s="88">
        <v>0</v>
      </c>
      <c r="AD4428" s="88">
        <v>0</v>
      </c>
      <c r="AE4428" s="88">
        <v>0</v>
      </c>
      <c r="AF4428" s="88">
        <v>0</v>
      </c>
      <c r="AG4428" s="88">
        <v>0</v>
      </c>
      <c r="AH4428" s="139">
        <v>0</v>
      </c>
      <c r="AI4428" s="139">
        <v>0</v>
      </c>
      <c r="AU4428" s="88"/>
    </row>
    <row r="4429" spans="3:47" s="11" customFormat="1" outlineLevel="2" x14ac:dyDescent="0.2">
      <c r="C4429" s="119" t="s">
        <v>152</v>
      </c>
      <c r="E4429" s="134"/>
      <c r="F4429" s="36" t="s">
        <v>28</v>
      </c>
      <c r="Q4429" s="135" t="s">
        <v>110</v>
      </c>
      <c r="R4429" s="136"/>
      <c r="S4429" s="88"/>
      <c r="T4429" s="88"/>
      <c r="U4429" s="137">
        <v>0</v>
      </c>
      <c r="V4429" s="137">
        <v>0</v>
      </c>
      <c r="W4429" s="138">
        <v>0</v>
      </c>
      <c r="X4429" s="137">
        <v>0</v>
      </c>
      <c r="Y4429" s="88">
        <v>0</v>
      </c>
      <c r="Z4429" s="88">
        <v>0</v>
      </c>
      <c r="AA4429" s="88">
        <v>0</v>
      </c>
      <c r="AB4429" s="88">
        <v>0</v>
      </c>
      <c r="AC4429" s="88">
        <v>0</v>
      </c>
      <c r="AD4429" s="88">
        <v>0</v>
      </c>
      <c r="AE4429" s="88">
        <v>0</v>
      </c>
      <c r="AF4429" s="88">
        <v>0</v>
      </c>
      <c r="AG4429" s="88">
        <v>0</v>
      </c>
      <c r="AH4429" s="139">
        <v>0</v>
      </c>
      <c r="AI4429" s="139">
        <v>0</v>
      </c>
      <c r="AU4429" s="88"/>
    </row>
    <row r="4430" spans="3:47" s="11" customFormat="1" outlineLevel="2" x14ac:dyDescent="0.2">
      <c r="C4430" s="119" t="s">
        <v>152</v>
      </c>
      <c r="E4430" s="134"/>
      <c r="F4430" s="36" t="s">
        <v>210</v>
      </c>
      <c r="Q4430" s="135" t="s">
        <v>110</v>
      </c>
      <c r="R4430" s="136"/>
      <c r="S4430" s="88"/>
      <c r="T4430" s="88"/>
      <c r="U4430" s="137">
        <v>0</v>
      </c>
      <c r="V4430" s="137">
        <v>0</v>
      </c>
      <c r="W4430" s="138">
        <v>0</v>
      </c>
      <c r="X4430" s="137">
        <v>0</v>
      </c>
      <c r="Y4430" s="88">
        <v>0</v>
      </c>
      <c r="Z4430" s="88">
        <v>0</v>
      </c>
      <c r="AA4430" s="88">
        <v>0</v>
      </c>
      <c r="AB4430" s="88">
        <v>0</v>
      </c>
      <c r="AC4430" s="88">
        <v>0</v>
      </c>
      <c r="AD4430" s="88">
        <v>0</v>
      </c>
      <c r="AE4430" s="88">
        <v>0</v>
      </c>
      <c r="AF4430" s="88">
        <v>0</v>
      </c>
      <c r="AG4430" s="88">
        <v>0</v>
      </c>
      <c r="AH4430" s="139">
        <v>0</v>
      </c>
      <c r="AI4430" s="139">
        <v>0</v>
      </c>
      <c r="AU4430" s="88"/>
    </row>
    <row r="4431" spans="3:47" s="11" customFormat="1" outlineLevel="2" x14ac:dyDescent="0.2">
      <c r="C4431" s="119" t="s">
        <v>152</v>
      </c>
      <c r="E4431" s="134"/>
      <c r="F4431" s="36" t="s">
        <v>211</v>
      </c>
      <c r="Q4431" s="135" t="s">
        <v>110</v>
      </c>
      <c r="R4431" s="136"/>
      <c r="S4431" s="88"/>
      <c r="T4431" s="88"/>
      <c r="U4431" s="137">
        <v>0</v>
      </c>
      <c r="V4431" s="137">
        <v>0</v>
      </c>
      <c r="W4431" s="138">
        <v>0</v>
      </c>
      <c r="X4431" s="137">
        <v>0</v>
      </c>
      <c r="Y4431" s="88">
        <v>0</v>
      </c>
      <c r="Z4431" s="88">
        <v>0</v>
      </c>
      <c r="AA4431" s="88">
        <v>0</v>
      </c>
      <c r="AB4431" s="88">
        <v>0</v>
      </c>
      <c r="AC4431" s="88">
        <v>0</v>
      </c>
      <c r="AD4431" s="88">
        <v>0</v>
      </c>
      <c r="AE4431" s="88">
        <v>0</v>
      </c>
      <c r="AF4431" s="88">
        <v>0</v>
      </c>
      <c r="AG4431" s="88">
        <v>0</v>
      </c>
      <c r="AH4431" s="139">
        <v>0</v>
      </c>
      <c r="AI4431" s="139">
        <v>0</v>
      </c>
      <c r="AU4431" s="88"/>
    </row>
    <row r="4432" spans="3:47" s="11" customFormat="1" outlineLevel="2" x14ac:dyDescent="0.2">
      <c r="C4432" s="119" t="s">
        <v>152</v>
      </c>
      <c r="E4432" s="134"/>
      <c r="F4432" s="36" t="s">
        <v>212</v>
      </c>
      <c r="Q4432" s="135" t="s">
        <v>110</v>
      </c>
      <c r="R4432" s="136"/>
      <c r="S4432" s="88"/>
      <c r="T4432" s="88"/>
      <c r="U4432" s="137">
        <v>0</v>
      </c>
      <c r="V4432" s="137">
        <v>0</v>
      </c>
      <c r="W4432" s="138">
        <v>0</v>
      </c>
      <c r="X4432" s="137">
        <v>0</v>
      </c>
      <c r="Y4432" s="88">
        <v>0</v>
      </c>
      <c r="Z4432" s="88">
        <v>0</v>
      </c>
      <c r="AA4432" s="88">
        <v>0</v>
      </c>
      <c r="AB4432" s="88">
        <v>0</v>
      </c>
      <c r="AC4432" s="88">
        <v>0</v>
      </c>
      <c r="AD4432" s="88">
        <v>0</v>
      </c>
      <c r="AE4432" s="88">
        <v>0</v>
      </c>
      <c r="AF4432" s="88">
        <v>0</v>
      </c>
      <c r="AG4432" s="88">
        <v>0</v>
      </c>
      <c r="AH4432" s="139">
        <v>0</v>
      </c>
      <c r="AI4432" s="139">
        <v>0</v>
      </c>
      <c r="AU4432" s="88"/>
    </row>
    <row r="4433" spans="3:47" s="11" customFormat="1" outlineLevel="2" x14ac:dyDescent="0.2">
      <c r="C4433" s="119" t="s">
        <v>152</v>
      </c>
      <c r="E4433" s="134"/>
      <c r="F4433" s="36" t="s">
        <v>213</v>
      </c>
      <c r="Q4433" s="135" t="s">
        <v>110</v>
      </c>
      <c r="R4433" s="136"/>
      <c r="S4433" s="88"/>
      <c r="T4433" s="88"/>
      <c r="U4433" s="137">
        <v>0</v>
      </c>
      <c r="V4433" s="137">
        <v>0</v>
      </c>
      <c r="W4433" s="138">
        <v>0</v>
      </c>
      <c r="X4433" s="137">
        <v>0</v>
      </c>
      <c r="Y4433" s="88">
        <v>0</v>
      </c>
      <c r="Z4433" s="88">
        <v>0</v>
      </c>
      <c r="AA4433" s="88">
        <v>0</v>
      </c>
      <c r="AB4433" s="88">
        <v>0</v>
      </c>
      <c r="AC4433" s="88">
        <v>0</v>
      </c>
      <c r="AD4433" s="88">
        <v>0</v>
      </c>
      <c r="AE4433" s="88">
        <v>0</v>
      </c>
      <c r="AF4433" s="88">
        <v>0</v>
      </c>
      <c r="AG4433" s="88">
        <v>0</v>
      </c>
      <c r="AH4433" s="139">
        <v>0</v>
      </c>
      <c r="AI4433" s="139">
        <v>0</v>
      </c>
      <c r="AU4433" s="88"/>
    </row>
    <row r="4434" spans="3:47" s="11" customFormat="1" outlineLevel="2" x14ac:dyDescent="0.2">
      <c r="C4434" s="119" t="s">
        <v>152</v>
      </c>
      <c r="E4434" s="134"/>
      <c r="F4434" s="36" t="s">
        <v>214</v>
      </c>
      <c r="Q4434" s="135" t="s">
        <v>110</v>
      </c>
      <c r="R4434" s="136"/>
      <c r="S4434" s="88"/>
      <c r="T4434" s="88"/>
      <c r="U4434" s="137">
        <v>0</v>
      </c>
      <c r="V4434" s="137">
        <v>0</v>
      </c>
      <c r="W4434" s="138">
        <v>0</v>
      </c>
      <c r="X4434" s="137">
        <v>0</v>
      </c>
      <c r="Y4434" s="88">
        <v>0</v>
      </c>
      <c r="Z4434" s="88">
        <v>0</v>
      </c>
      <c r="AA4434" s="88">
        <v>0</v>
      </c>
      <c r="AB4434" s="88">
        <v>0</v>
      </c>
      <c r="AC4434" s="88">
        <v>0</v>
      </c>
      <c r="AD4434" s="88">
        <v>0</v>
      </c>
      <c r="AE4434" s="88">
        <v>0</v>
      </c>
      <c r="AF4434" s="88">
        <v>0</v>
      </c>
      <c r="AG4434" s="88">
        <v>0</v>
      </c>
      <c r="AH4434" s="139">
        <v>0</v>
      </c>
      <c r="AI4434" s="139">
        <v>0</v>
      </c>
      <c r="AU4434" s="88"/>
    </row>
    <row r="4435" spans="3:47" s="11" customFormat="1" outlineLevel="2" x14ac:dyDescent="0.2">
      <c r="C4435" s="119" t="s">
        <v>152</v>
      </c>
      <c r="E4435" s="134"/>
      <c r="F4435" s="36" t="s">
        <v>215</v>
      </c>
      <c r="Q4435" s="135" t="s">
        <v>110</v>
      </c>
      <c r="R4435" s="136"/>
      <c r="S4435" s="88"/>
      <c r="T4435" s="88"/>
      <c r="U4435" s="137">
        <v>0</v>
      </c>
      <c r="V4435" s="137">
        <v>0</v>
      </c>
      <c r="W4435" s="138">
        <v>0</v>
      </c>
      <c r="X4435" s="137">
        <v>0</v>
      </c>
      <c r="Y4435" s="88">
        <v>0</v>
      </c>
      <c r="Z4435" s="88">
        <v>0</v>
      </c>
      <c r="AA4435" s="88">
        <v>0</v>
      </c>
      <c r="AB4435" s="88">
        <v>0</v>
      </c>
      <c r="AC4435" s="88">
        <v>0</v>
      </c>
      <c r="AD4435" s="88">
        <v>0</v>
      </c>
      <c r="AE4435" s="88">
        <v>0</v>
      </c>
      <c r="AF4435" s="88">
        <v>0</v>
      </c>
      <c r="AG4435" s="88">
        <v>0</v>
      </c>
      <c r="AH4435" s="139">
        <v>0</v>
      </c>
      <c r="AI4435" s="139">
        <v>0</v>
      </c>
      <c r="AU4435" s="88"/>
    </row>
    <row r="4436" spans="3:47" s="11" customFormat="1" outlineLevel="2" x14ac:dyDescent="0.2">
      <c r="C4436" s="119" t="s">
        <v>152</v>
      </c>
      <c r="E4436" s="134"/>
      <c r="F4436" s="36" t="s">
        <v>216</v>
      </c>
      <c r="Q4436" s="135" t="s">
        <v>110</v>
      </c>
      <c r="R4436" s="136"/>
      <c r="S4436" s="88"/>
      <c r="T4436" s="88"/>
      <c r="U4436" s="137">
        <v>0</v>
      </c>
      <c r="V4436" s="137">
        <v>0</v>
      </c>
      <c r="W4436" s="138">
        <v>0</v>
      </c>
      <c r="X4436" s="137">
        <v>0</v>
      </c>
      <c r="Y4436" s="88">
        <v>0</v>
      </c>
      <c r="Z4436" s="88">
        <v>0</v>
      </c>
      <c r="AA4436" s="88">
        <v>0</v>
      </c>
      <c r="AB4436" s="88">
        <v>0</v>
      </c>
      <c r="AC4436" s="88">
        <v>0</v>
      </c>
      <c r="AD4436" s="88">
        <v>0</v>
      </c>
      <c r="AE4436" s="88">
        <v>0</v>
      </c>
      <c r="AF4436" s="88">
        <v>0</v>
      </c>
      <c r="AG4436" s="88">
        <v>0</v>
      </c>
      <c r="AH4436" s="139">
        <v>0</v>
      </c>
      <c r="AI4436" s="139">
        <v>0</v>
      </c>
      <c r="AU4436" s="88"/>
    </row>
    <row r="4437" spans="3:47" s="11" customFormat="1" outlineLevel="2" x14ac:dyDescent="0.2">
      <c r="C4437" s="119" t="s">
        <v>152</v>
      </c>
      <c r="E4437" s="134"/>
      <c r="F4437" s="36" t="s">
        <v>33</v>
      </c>
      <c r="Q4437" s="135" t="s">
        <v>110</v>
      </c>
      <c r="R4437" s="136"/>
      <c r="S4437" s="88"/>
      <c r="T4437" s="88"/>
      <c r="U4437" s="137">
        <v>0</v>
      </c>
      <c r="V4437" s="137">
        <v>0</v>
      </c>
      <c r="W4437" s="138">
        <v>0</v>
      </c>
      <c r="X4437" s="137">
        <v>0</v>
      </c>
      <c r="Y4437" s="88">
        <v>0</v>
      </c>
      <c r="Z4437" s="88">
        <v>0</v>
      </c>
      <c r="AA4437" s="88">
        <v>0</v>
      </c>
      <c r="AB4437" s="88">
        <v>0</v>
      </c>
      <c r="AC4437" s="88">
        <v>0</v>
      </c>
      <c r="AD4437" s="88">
        <v>0</v>
      </c>
      <c r="AE4437" s="88">
        <v>0</v>
      </c>
      <c r="AF4437" s="88">
        <v>0</v>
      </c>
      <c r="AG4437" s="88">
        <v>0</v>
      </c>
      <c r="AH4437" s="139">
        <v>0</v>
      </c>
      <c r="AI4437" s="139">
        <v>0</v>
      </c>
      <c r="AU4437" s="88"/>
    </row>
    <row r="4438" spans="3:47" s="11" customFormat="1" outlineLevel="2" x14ac:dyDescent="0.2">
      <c r="C4438" s="119" t="s">
        <v>152</v>
      </c>
      <c r="E4438" s="134"/>
      <c r="F4438" s="36" t="s">
        <v>34</v>
      </c>
      <c r="Q4438" s="135" t="s">
        <v>110</v>
      </c>
      <c r="R4438" s="136"/>
      <c r="S4438" s="88"/>
      <c r="T4438" s="88"/>
      <c r="U4438" s="137">
        <v>0</v>
      </c>
      <c r="V4438" s="137">
        <v>0</v>
      </c>
      <c r="W4438" s="138">
        <v>0</v>
      </c>
      <c r="X4438" s="137">
        <v>0</v>
      </c>
      <c r="Y4438" s="88">
        <v>0</v>
      </c>
      <c r="Z4438" s="88">
        <v>0</v>
      </c>
      <c r="AA4438" s="88">
        <v>0</v>
      </c>
      <c r="AB4438" s="88">
        <v>0</v>
      </c>
      <c r="AC4438" s="88">
        <v>0</v>
      </c>
      <c r="AD4438" s="88">
        <v>0</v>
      </c>
      <c r="AE4438" s="88">
        <v>0</v>
      </c>
      <c r="AF4438" s="88">
        <v>0</v>
      </c>
      <c r="AG4438" s="88">
        <v>0</v>
      </c>
      <c r="AH4438" s="139">
        <v>0</v>
      </c>
      <c r="AI4438" s="139">
        <v>0</v>
      </c>
      <c r="AU4438" s="88"/>
    </row>
    <row r="4439" spans="3:47" s="11" customFormat="1" outlineLevel="2" x14ac:dyDescent="0.2">
      <c r="C4439" s="119" t="s">
        <v>152</v>
      </c>
      <c r="E4439" s="134"/>
      <c r="F4439" s="36" t="s">
        <v>217</v>
      </c>
      <c r="Q4439" s="135" t="s">
        <v>110</v>
      </c>
      <c r="R4439" s="136"/>
      <c r="S4439" s="88"/>
      <c r="T4439" s="88"/>
      <c r="U4439" s="137">
        <v>0</v>
      </c>
      <c r="V4439" s="137">
        <v>0</v>
      </c>
      <c r="W4439" s="138">
        <v>0</v>
      </c>
      <c r="X4439" s="137">
        <v>0</v>
      </c>
      <c r="Y4439" s="88">
        <v>0</v>
      </c>
      <c r="Z4439" s="88">
        <v>0</v>
      </c>
      <c r="AA4439" s="88">
        <v>0</v>
      </c>
      <c r="AB4439" s="88">
        <v>0</v>
      </c>
      <c r="AC4439" s="88">
        <v>0</v>
      </c>
      <c r="AD4439" s="88">
        <v>0</v>
      </c>
      <c r="AE4439" s="88">
        <v>0</v>
      </c>
      <c r="AF4439" s="88">
        <v>0</v>
      </c>
      <c r="AG4439" s="88">
        <v>0</v>
      </c>
      <c r="AH4439" s="139">
        <v>0</v>
      </c>
      <c r="AI4439" s="139">
        <v>0</v>
      </c>
      <c r="AU4439" s="88"/>
    </row>
    <row r="4440" spans="3:47" s="11" customFormat="1" outlineLevel="2" x14ac:dyDescent="0.2">
      <c r="C4440" s="119" t="s">
        <v>152</v>
      </c>
      <c r="E4440" s="134"/>
      <c r="F4440" s="36" t="s">
        <v>152</v>
      </c>
      <c r="Q4440" s="135" t="s">
        <v>110</v>
      </c>
      <c r="R4440" s="136"/>
      <c r="S4440" s="88"/>
      <c r="T4440" s="88"/>
      <c r="U4440" s="137">
        <v>0</v>
      </c>
      <c r="V4440" s="137">
        <v>0</v>
      </c>
      <c r="W4440" s="138">
        <v>0</v>
      </c>
      <c r="X4440" s="137">
        <v>0</v>
      </c>
      <c r="Y4440" s="88">
        <v>0</v>
      </c>
      <c r="Z4440" s="88">
        <v>0</v>
      </c>
      <c r="AA4440" s="88">
        <v>0</v>
      </c>
      <c r="AB4440" s="88">
        <v>0</v>
      </c>
      <c r="AC4440" s="88">
        <v>0</v>
      </c>
      <c r="AD4440" s="88">
        <v>0</v>
      </c>
      <c r="AE4440" s="88">
        <v>0</v>
      </c>
      <c r="AF4440" s="88">
        <v>0</v>
      </c>
      <c r="AG4440" s="88">
        <v>0</v>
      </c>
      <c r="AH4440" s="139">
        <v>0</v>
      </c>
      <c r="AI4440" s="139">
        <v>0</v>
      </c>
      <c r="AU4440" s="88"/>
    </row>
    <row r="4441" spans="3:47" s="11" customFormat="1" outlineLevel="2" x14ac:dyDescent="0.2">
      <c r="C4441" s="119" t="s">
        <v>152</v>
      </c>
      <c r="E4441" s="140"/>
      <c r="F4441" s="141" t="s">
        <v>152</v>
      </c>
      <c r="G4441" s="142"/>
      <c r="H4441" s="142"/>
      <c r="I4441" s="142"/>
      <c r="J4441" s="142"/>
      <c r="K4441" s="142"/>
      <c r="L4441" s="142"/>
      <c r="M4441" s="142"/>
      <c r="N4441" s="142"/>
      <c r="O4441" s="142"/>
      <c r="P4441" s="142"/>
      <c r="Q4441" s="143" t="s">
        <v>110</v>
      </c>
      <c r="R4441" s="144"/>
      <c r="S4441" s="145"/>
      <c r="T4441" s="145"/>
      <c r="U4441" s="146">
        <v>0</v>
      </c>
      <c r="V4441" s="146">
        <v>0</v>
      </c>
      <c r="W4441" s="147">
        <v>0</v>
      </c>
      <c r="X4441" s="146">
        <v>0</v>
      </c>
      <c r="Y4441" s="145">
        <v>0</v>
      </c>
      <c r="Z4441" s="145">
        <v>0</v>
      </c>
      <c r="AA4441" s="145">
        <v>0</v>
      </c>
      <c r="AB4441" s="145">
        <v>0</v>
      </c>
      <c r="AC4441" s="145">
        <v>0</v>
      </c>
      <c r="AD4441" s="145">
        <v>0</v>
      </c>
      <c r="AE4441" s="145">
        <v>0</v>
      </c>
      <c r="AF4441" s="145">
        <v>0</v>
      </c>
      <c r="AG4441" s="145">
        <v>0</v>
      </c>
      <c r="AH4441" s="148">
        <v>0</v>
      </c>
      <c r="AI4441" s="148">
        <v>0</v>
      </c>
      <c r="AU4441" s="88"/>
    </row>
    <row r="4442" spans="3:47" s="11" customFormat="1" outlineLevel="2" x14ac:dyDescent="0.2">
      <c r="C4442" s="119" t="s">
        <v>152</v>
      </c>
      <c r="F4442" s="149"/>
      <c r="G4442" s="149"/>
      <c r="H4442" s="149"/>
      <c r="I4442" s="149"/>
      <c r="J4442" s="149"/>
      <c r="K4442" s="149"/>
      <c r="L4442" s="149"/>
      <c r="M4442" s="149"/>
      <c r="N4442" s="149"/>
      <c r="O4442" s="149"/>
      <c r="P4442" s="149" t="s">
        <v>175</v>
      </c>
      <c r="Q4442" s="16" t="s">
        <v>110</v>
      </c>
      <c r="R4442" s="150"/>
      <c r="S4442" s="150"/>
      <c r="T4442" s="150"/>
      <c r="U4442" s="150">
        <v>0</v>
      </c>
      <c r="V4442" s="150">
        <v>0</v>
      </c>
      <c r="W4442" s="150">
        <v>0</v>
      </c>
      <c r="X4442" s="150">
        <v>0</v>
      </c>
      <c r="Y4442" s="150">
        <v>0</v>
      </c>
      <c r="Z4442" s="150">
        <v>0</v>
      </c>
      <c r="AA4442" s="150">
        <v>0</v>
      </c>
      <c r="AB4442" s="150">
        <v>0</v>
      </c>
      <c r="AC4442" s="150">
        <v>0</v>
      </c>
      <c r="AD4442" s="150">
        <v>0</v>
      </c>
      <c r="AE4442" s="150">
        <v>0</v>
      </c>
      <c r="AF4442" s="150">
        <v>0</v>
      </c>
      <c r="AG4442" s="150">
        <v>0</v>
      </c>
      <c r="AH4442" s="150">
        <v>0</v>
      </c>
      <c r="AI4442" s="150">
        <v>0</v>
      </c>
      <c r="AU4442" s="88"/>
    </row>
    <row r="4443" spans="3:47" s="11" customFormat="1" outlineLevel="2" x14ac:dyDescent="0.2">
      <c r="C4443" s="119" t="s">
        <v>152</v>
      </c>
      <c r="E4443" s="124" t="s">
        <v>176</v>
      </c>
      <c r="AU4443" s="88"/>
    </row>
    <row r="4444" spans="3:47" s="11" customFormat="1" outlineLevel="2" x14ac:dyDescent="0.2">
      <c r="C4444" s="119" t="s">
        <v>152</v>
      </c>
      <c r="E4444" s="151" t="s">
        <v>209</v>
      </c>
      <c r="F4444" s="127"/>
      <c r="G4444" s="127"/>
      <c r="H4444" s="127"/>
      <c r="I4444" s="127"/>
      <c r="J4444" s="127"/>
      <c r="K4444" s="127"/>
      <c r="L4444" s="127"/>
      <c r="M4444" s="127"/>
      <c r="N4444" s="127"/>
      <c r="O4444" s="127"/>
      <c r="P4444" s="152"/>
      <c r="Q4444" s="128" t="s">
        <v>110</v>
      </c>
      <c r="R4444" s="129"/>
      <c r="S4444" s="130"/>
      <c r="T4444" s="130"/>
      <c r="U4444" s="131">
        <v>0</v>
      </c>
      <c r="V4444" s="131">
        <v>0</v>
      </c>
      <c r="W4444" s="132">
        <v>0</v>
      </c>
      <c r="X4444" s="131">
        <v>0</v>
      </c>
      <c r="Y4444" s="130">
        <v>0</v>
      </c>
      <c r="Z4444" s="130">
        <v>0</v>
      </c>
      <c r="AA4444" s="130">
        <v>0</v>
      </c>
      <c r="AB4444" s="130">
        <v>0</v>
      </c>
      <c r="AC4444" s="130">
        <v>0</v>
      </c>
      <c r="AD4444" s="130">
        <v>0</v>
      </c>
      <c r="AE4444" s="130">
        <v>0</v>
      </c>
      <c r="AF4444" s="130">
        <v>0</v>
      </c>
      <c r="AG4444" s="130">
        <v>0</v>
      </c>
      <c r="AH4444" s="133">
        <v>0</v>
      </c>
      <c r="AI4444" s="133">
        <v>0</v>
      </c>
      <c r="AU4444" s="88"/>
    </row>
    <row r="4445" spans="3:47" s="11" customFormat="1" outlineLevel="2" x14ac:dyDescent="0.2">
      <c r="C4445" s="119" t="s">
        <v>152</v>
      </c>
      <c r="E4445" s="153" t="s">
        <v>31</v>
      </c>
      <c r="P4445" s="149"/>
      <c r="Q4445" s="135" t="s">
        <v>110</v>
      </c>
      <c r="R4445" s="136"/>
      <c r="S4445" s="88"/>
      <c r="T4445" s="88"/>
      <c r="U4445" s="137">
        <v>0</v>
      </c>
      <c r="V4445" s="137">
        <v>0</v>
      </c>
      <c r="W4445" s="138">
        <v>0</v>
      </c>
      <c r="X4445" s="137">
        <v>0</v>
      </c>
      <c r="Y4445" s="88">
        <v>0</v>
      </c>
      <c r="Z4445" s="88">
        <v>0</v>
      </c>
      <c r="AA4445" s="88">
        <v>0</v>
      </c>
      <c r="AB4445" s="88">
        <v>0</v>
      </c>
      <c r="AC4445" s="88">
        <v>0</v>
      </c>
      <c r="AD4445" s="88">
        <v>0</v>
      </c>
      <c r="AE4445" s="88">
        <v>0</v>
      </c>
      <c r="AF4445" s="88">
        <v>0</v>
      </c>
      <c r="AG4445" s="88">
        <v>0</v>
      </c>
      <c r="AH4445" s="139">
        <v>0</v>
      </c>
      <c r="AI4445" s="139">
        <v>0</v>
      </c>
      <c r="AU4445" s="88"/>
    </row>
    <row r="4446" spans="3:47" s="11" customFormat="1" outlineLevel="2" x14ac:dyDescent="0.2">
      <c r="C4446" s="119" t="s">
        <v>152</v>
      </c>
      <c r="E4446" s="153" t="s">
        <v>28</v>
      </c>
      <c r="P4446" s="149"/>
      <c r="Q4446" s="135" t="s">
        <v>110</v>
      </c>
      <c r="R4446" s="136"/>
      <c r="S4446" s="88"/>
      <c r="T4446" s="88"/>
      <c r="U4446" s="137">
        <v>0</v>
      </c>
      <c r="V4446" s="137">
        <v>0</v>
      </c>
      <c r="W4446" s="138">
        <v>0</v>
      </c>
      <c r="X4446" s="137">
        <v>0</v>
      </c>
      <c r="Y4446" s="88">
        <v>0</v>
      </c>
      <c r="Z4446" s="88">
        <v>0</v>
      </c>
      <c r="AA4446" s="88">
        <v>0</v>
      </c>
      <c r="AB4446" s="88">
        <v>0</v>
      </c>
      <c r="AC4446" s="88">
        <v>0</v>
      </c>
      <c r="AD4446" s="88">
        <v>0</v>
      </c>
      <c r="AE4446" s="88">
        <v>0</v>
      </c>
      <c r="AF4446" s="88">
        <v>0</v>
      </c>
      <c r="AG4446" s="88">
        <v>0</v>
      </c>
      <c r="AH4446" s="139">
        <v>0</v>
      </c>
      <c r="AI4446" s="139">
        <v>0</v>
      </c>
      <c r="AU4446" s="88"/>
    </row>
    <row r="4447" spans="3:47" s="11" customFormat="1" outlineLevel="2" x14ac:dyDescent="0.2">
      <c r="C4447" s="119" t="s">
        <v>152</v>
      </c>
      <c r="E4447" s="153" t="s">
        <v>210</v>
      </c>
      <c r="P4447" s="149"/>
      <c r="Q4447" s="135" t="s">
        <v>110</v>
      </c>
      <c r="R4447" s="136"/>
      <c r="S4447" s="88"/>
      <c r="T4447" s="88"/>
      <c r="U4447" s="137">
        <v>0</v>
      </c>
      <c r="V4447" s="137">
        <v>0</v>
      </c>
      <c r="W4447" s="138">
        <v>0</v>
      </c>
      <c r="X4447" s="137">
        <v>0</v>
      </c>
      <c r="Y4447" s="88">
        <v>0</v>
      </c>
      <c r="Z4447" s="88">
        <v>0</v>
      </c>
      <c r="AA4447" s="88">
        <v>0</v>
      </c>
      <c r="AB4447" s="88">
        <v>0</v>
      </c>
      <c r="AC4447" s="88">
        <v>0</v>
      </c>
      <c r="AD4447" s="88">
        <v>0</v>
      </c>
      <c r="AE4447" s="88">
        <v>0</v>
      </c>
      <c r="AF4447" s="88">
        <v>0</v>
      </c>
      <c r="AG4447" s="88">
        <v>0</v>
      </c>
      <c r="AH4447" s="139">
        <v>0</v>
      </c>
      <c r="AI4447" s="139">
        <v>0</v>
      </c>
      <c r="AU4447" s="88"/>
    </row>
    <row r="4448" spans="3:47" s="11" customFormat="1" outlineLevel="2" x14ac:dyDescent="0.2">
      <c r="C4448" s="119" t="s">
        <v>152</v>
      </c>
      <c r="E4448" s="153" t="s">
        <v>211</v>
      </c>
      <c r="P4448" s="149"/>
      <c r="Q4448" s="135" t="s">
        <v>110</v>
      </c>
      <c r="R4448" s="136"/>
      <c r="S4448" s="88"/>
      <c r="T4448" s="88"/>
      <c r="U4448" s="137">
        <v>0</v>
      </c>
      <c r="V4448" s="137">
        <v>0</v>
      </c>
      <c r="W4448" s="138">
        <v>0</v>
      </c>
      <c r="X4448" s="137">
        <v>0</v>
      </c>
      <c r="Y4448" s="88">
        <v>0</v>
      </c>
      <c r="Z4448" s="88">
        <v>0</v>
      </c>
      <c r="AA4448" s="88">
        <v>0</v>
      </c>
      <c r="AB4448" s="88">
        <v>0</v>
      </c>
      <c r="AC4448" s="88">
        <v>0</v>
      </c>
      <c r="AD4448" s="88">
        <v>0</v>
      </c>
      <c r="AE4448" s="88">
        <v>0</v>
      </c>
      <c r="AF4448" s="88">
        <v>0</v>
      </c>
      <c r="AG4448" s="88">
        <v>0</v>
      </c>
      <c r="AH4448" s="139">
        <v>0</v>
      </c>
      <c r="AI4448" s="139">
        <v>0</v>
      </c>
      <c r="AU4448" s="88"/>
    </row>
    <row r="4449" spans="3:47" s="11" customFormat="1" outlineLevel="2" x14ac:dyDescent="0.2">
      <c r="C4449" s="119" t="s">
        <v>152</v>
      </c>
      <c r="E4449" s="153" t="s">
        <v>212</v>
      </c>
      <c r="P4449" s="149"/>
      <c r="Q4449" s="135" t="s">
        <v>110</v>
      </c>
      <c r="R4449" s="136"/>
      <c r="S4449" s="88"/>
      <c r="T4449" s="88"/>
      <c r="U4449" s="137">
        <v>0</v>
      </c>
      <c r="V4449" s="137">
        <v>0</v>
      </c>
      <c r="W4449" s="138">
        <v>0</v>
      </c>
      <c r="X4449" s="137">
        <v>0</v>
      </c>
      <c r="Y4449" s="88">
        <v>0</v>
      </c>
      <c r="Z4449" s="88">
        <v>0</v>
      </c>
      <c r="AA4449" s="88">
        <v>0</v>
      </c>
      <c r="AB4449" s="88">
        <v>0</v>
      </c>
      <c r="AC4449" s="88">
        <v>0</v>
      </c>
      <c r="AD4449" s="88">
        <v>0</v>
      </c>
      <c r="AE4449" s="88">
        <v>0</v>
      </c>
      <c r="AF4449" s="88">
        <v>0</v>
      </c>
      <c r="AG4449" s="88">
        <v>0</v>
      </c>
      <c r="AH4449" s="139">
        <v>0</v>
      </c>
      <c r="AI4449" s="139">
        <v>0</v>
      </c>
      <c r="AU4449" s="88"/>
    </row>
    <row r="4450" spans="3:47" s="11" customFormat="1" outlineLevel="2" x14ac:dyDescent="0.2">
      <c r="C4450" s="119" t="s">
        <v>152</v>
      </c>
      <c r="E4450" s="153" t="s">
        <v>213</v>
      </c>
      <c r="P4450" s="149"/>
      <c r="Q4450" s="135" t="s">
        <v>110</v>
      </c>
      <c r="R4450" s="136"/>
      <c r="S4450" s="88"/>
      <c r="T4450" s="88"/>
      <c r="U4450" s="137">
        <v>0</v>
      </c>
      <c r="V4450" s="137">
        <v>0</v>
      </c>
      <c r="W4450" s="138">
        <v>0</v>
      </c>
      <c r="X4450" s="137">
        <v>0</v>
      </c>
      <c r="Y4450" s="88">
        <v>0</v>
      </c>
      <c r="Z4450" s="88">
        <v>0</v>
      </c>
      <c r="AA4450" s="88">
        <v>0</v>
      </c>
      <c r="AB4450" s="88">
        <v>0</v>
      </c>
      <c r="AC4450" s="88">
        <v>0</v>
      </c>
      <c r="AD4450" s="88">
        <v>0</v>
      </c>
      <c r="AE4450" s="88">
        <v>0</v>
      </c>
      <c r="AF4450" s="88">
        <v>0</v>
      </c>
      <c r="AG4450" s="88">
        <v>0</v>
      </c>
      <c r="AH4450" s="139">
        <v>0</v>
      </c>
      <c r="AI4450" s="139">
        <v>0</v>
      </c>
      <c r="AU4450" s="88"/>
    </row>
    <row r="4451" spans="3:47" s="11" customFormat="1" outlineLevel="2" x14ac:dyDescent="0.2">
      <c r="C4451" s="119" t="s">
        <v>152</v>
      </c>
      <c r="E4451" s="153" t="s">
        <v>214</v>
      </c>
      <c r="P4451" s="149"/>
      <c r="Q4451" s="135" t="s">
        <v>110</v>
      </c>
      <c r="R4451" s="136"/>
      <c r="S4451" s="88"/>
      <c r="T4451" s="88"/>
      <c r="U4451" s="137">
        <v>0</v>
      </c>
      <c r="V4451" s="137">
        <v>0</v>
      </c>
      <c r="W4451" s="138">
        <v>0</v>
      </c>
      <c r="X4451" s="137">
        <v>0</v>
      </c>
      <c r="Y4451" s="88">
        <v>0</v>
      </c>
      <c r="Z4451" s="88">
        <v>0</v>
      </c>
      <c r="AA4451" s="88">
        <v>0</v>
      </c>
      <c r="AB4451" s="88">
        <v>0</v>
      </c>
      <c r="AC4451" s="88">
        <v>0</v>
      </c>
      <c r="AD4451" s="88">
        <v>0</v>
      </c>
      <c r="AE4451" s="88">
        <v>0</v>
      </c>
      <c r="AF4451" s="88">
        <v>0</v>
      </c>
      <c r="AG4451" s="88">
        <v>0</v>
      </c>
      <c r="AH4451" s="139">
        <v>0</v>
      </c>
      <c r="AI4451" s="139">
        <v>0</v>
      </c>
      <c r="AU4451" s="88"/>
    </row>
    <row r="4452" spans="3:47" s="11" customFormat="1" outlineLevel="2" x14ac:dyDescent="0.2">
      <c r="C4452" s="119" t="s">
        <v>152</v>
      </c>
      <c r="E4452" s="153" t="s">
        <v>215</v>
      </c>
      <c r="P4452" s="149"/>
      <c r="Q4452" s="135" t="s">
        <v>110</v>
      </c>
      <c r="R4452" s="136"/>
      <c r="S4452" s="88"/>
      <c r="T4452" s="88"/>
      <c r="U4452" s="137">
        <v>0</v>
      </c>
      <c r="V4452" s="137">
        <v>0</v>
      </c>
      <c r="W4452" s="138">
        <v>0</v>
      </c>
      <c r="X4452" s="137">
        <v>0</v>
      </c>
      <c r="Y4452" s="88">
        <v>0</v>
      </c>
      <c r="Z4452" s="88">
        <v>0</v>
      </c>
      <c r="AA4452" s="88">
        <v>0</v>
      </c>
      <c r="AB4452" s="88">
        <v>0</v>
      </c>
      <c r="AC4452" s="88">
        <v>0</v>
      </c>
      <c r="AD4452" s="88">
        <v>0</v>
      </c>
      <c r="AE4452" s="88">
        <v>0</v>
      </c>
      <c r="AF4452" s="88">
        <v>0</v>
      </c>
      <c r="AG4452" s="88">
        <v>0</v>
      </c>
      <c r="AH4452" s="139">
        <v>0</v>
      </c>
      <c r="AI4452" s="139">
        <v>0</v>
      </c>
      <c r="AU4452" s="88"/>
    </row>
    <row r="4453" spans="3:47" s="11" customFormat="1" outlineLevel="2" x14ac:dyDescent="0.2">
      <c r="C4453" s="119" t="s">
        <v>152</v>
      </c>
      <c r="E4453" s="153" t="s">
        <v>216</v>
      </c>
      <c r="P4453" s="149"/>
      <c r="Q4453" s="135" t="s">
        <v>110</v>
      </c>
      <c r="R4453" s="136"/>
      <c r="S4453" s="88"/>
      <c r="T4453" s="88"/>
      <c r="U4453" s="137">
        <v>0</v>
      </c>
      <c r="V4453" s="137">
        <v>0</v>
      </c>
      <c r="W4453" s="138">
        <v>0</v>
      </c>
      <c r="X4453" s="137">
        <v>0</v>
      </c>
      <c r="Y4453" s="88">
        <v>0</v>
      </c>
      <c r="Z4453" s="88">
        <v>0</v>
      </c>
      <c r="AA4453" s="88">
        <v>0</v>
      </c>
      <c r="AB4453" s="88">
        <v>0</v>
      </c>
      <c r="AC4453" s="88">
        <v>0</v>
      </c>
      <c r="AD4453" s="88">
        <v>0</v>
      </c>
      <c r="AE4453" s="88">
        <v>0</v>
      </c>
      <c r="AF4453" s="88">
        <v>0</v>
      </c>
      <c r="AG4453" s="88">
        <v>0</v>
      </c>
      <c r="AH4453" s="139">
        <v>0</v>
      </c>
      <c r="AI4453" s="139">
        <v>0</v>
      </c>
      <c r="AU4453" s="88"/>
    </row>
    <row r="4454" spans="3:47" s="11" customFormat="1" outlineLevel="2" x14ac:dyDescent="0.2">
      <c r="C4454" s="119" t="s">
        <v>152</v>
      </c>
      <c r="E4454" s="153" t="s">
        <v>33</v>
      </c>
      <c r="P4454" s="149"/>
      <c r="Q4454" s="135" t="s">
        <v>110</v>
      </c>
      <c r="R4454" s="136"/>
      <c r="S4454" s="88"/>
      <c r="T4454" s="88"/>
      <c r="U4454" s="137">
        <v>0</v>
      </c>
      <c r="V4454" s="137">
        <v>0</v>
      </c>
      <c r="W4454" s="138">
        <v>0</v>
      </c>
      <c r="X4454" s="137">
        <v>0</v>
      </c>
      <c r="Y4454" s="88">
        <v>0</v>
      </c>
      <c r="Z4454" s="88">
        <v>0</v>
      </c>
      <c r="AA4454" s="88">
        <v>0</v>
      </c>
      <c r="AB4454" s="88">
        <v>0</v>
      </c>
      <c r="AC4454" s="88">
        <v>0</v>
      </c>
      <c r="AD4454" s="88">
        <v>0</v>
      </c>
      <c r="AE4454" s="88">
        <v>0</v>
      </c>
      <c r="AF4454" s="88">
        <v>0</v>
      </c>
      <c r="AG4454" s="88">
        <v>0</v>
      </c>
      <c r="AH4454" s="139">
        <v>0</v>
      </c>
      <c r="AI4454" s="139">
        <v>0</v>
      </c>
      <c r="AU4454" s="88"/>
    </row>
    <row r="4455" spans="3:47" s="11" customFormat="1" outlineLevel="2" x14ac:dyDescent="0.2">
      <c r="C4455" s="119" t="s">
        <v>152</v>
      </c>
      <c r="E4455" s="153" t="s">
        <v>34</v>
      </c>
      <c r="P4455" s="149"/>
      <c r="Q4455" s="135" t="s">
        <v>110</v>
      </c>
      <c r="R4455" s="136"/>
      <c r="S4455" s="88"/>
      <c r="T4455" s="88"/>
      <c r="U4455" s="137">
        <v>0</v>
      </c>
      <c r="V4455" s="137">
        <v>0</v>
      </c>
      <c r="W4455" s="138">
        <v>0</v>
      </c>
      <c r="X4455" s="137">
        <v>0</v>
      </c>
      <c r="Y4455" s="88">
        <v>0</v>
      </c>
      <c r="Z4455" s="88">
        <v>0</v>
      </c>
      <c r="AA4455" s="88">
        <v>0</v>
      </c>
      <c r="AB4455" s="88">
        <v>0</v>
      </c>
      <c r="AC4455" s="88">
        <v>0</v>
      </c>
      <c r="AD4455" s="88">
        <v>0</v>
      </c>
      <c r="AE4455" s="88">
        <v>0</v>
      </c>
      <c r="AF4455" s="88">
        <v>0</v>
      </c>
      <c r="AG4455" s="88">
        <v>0</v>
      </c>
      <c r="AH4455" s="139">
        <v>0</v>
      </c>
      <c r="AI4455" s="139">
        <v>0</v>
      </c>
      <c r="AU4455" s="88"/>
    </row>
    <row r="4456" spans="3:47" s="11" customFormat="1" outlineLevel="2" x14ac:dyDescent="0.2">
      <c r="C4456" s="119" t="s">
        <v>152</v>
      </c>
      <c r="E4456" s="153" t="s">
        <v>217</v>
      </c>
      <c r="P4456" s="149"/>
      <c r="Q4456" s="135" t="s">
        <v>110</v>
      </c>
      <c r="R4456" s="136"/>
      <c r="S4456" s="88"/>
      <c r="T4456" s="88"/>
      <c r="U4456" s="137">
        <v>0</v>
      </c>
      <c r="V4456" s="137">
        <v>0</v>
      </c>
      <c r="W4456" s="138">
        <v>0</v>
      </c>
      <c r="X4456" s="137">
        <v>0</v>
      </c>
      <c r="Y4456" s="88">
        <v>0</v>
      </c>
      <c r="Z4456" s="88">
        <v>0</v>
      </c>
      <c r="AA4456" s="88">
        <v>0</v>
      </c>
      <c r="AB4456" s="88">
        <v>0</v>
      </c>
      <c r="AC4456" s="88">
        <v>0</v>
      </c>
      <c r="AD4456" s="88">
        <v>0</v>
      </c>
      <c r="AE4456" s="88">
        <v>0</v>
      </c>
      <c r="AF4456" s="88">
        <v>0</v>
      </c>
      <c r="AG4456" s="88">
        <v>0</v>
      </c>
      <c r="AH4456" s="139">
        <v>0</v>
      </c>
      <c r="AI4456" s="139">
        <v>0</v>
      </c>
      <c r="AU4456" s="88"/>
    </row>
    <row r="4457" spans="3:47" s="11" customFormat="1" outlineLevel="2" x14ac:dyDescent="0.2">
      <c r="C4457" s="119" t="s">
        <v>152</v>
      </c>
      <c r="E4457" s="153" t="s">
        <v>152</v>
      </c>
      <c r="P4457" s="149"/>
      <c r="Q4457" s="135" t="s">
        <v>110</v>
      </c>
      <c r="R4457" s="136"/>
      <c r="S4457" s="88"/>
      <c r="T4457" s="88"/>
      <c r="U4457" s="137">
        <v>0</v>
      </c>
      <c r="V4457" s="137">
        <v>0</v>
      </c>
      <c r="W4457" s="138">
        <v>0</v>
      </c>
      <c r="X4457" s="137">
        <v>0</v>
      </c>
      <c r="Y4457" s="88">
        <v>0</v>
      </c>
      <c r="Z4457" s="88">
        <v>0</v>
      </c>
      <c r="AA4457" s="88">
        <v>0</v>
      </c>
      <c r="AB4457" s="88">
        <v>0</v>
      </c>
      <c r="AC4457" s="88">
        <v>0</v>
      </c>
      <c r="AD4457" s="88">
        <v>0</v>
      </c>
      <c r="AE4457" s="88">
        <v>0</v>
      </c>
      <c r="AF4457" s="88">
        <v>0</v>
      </c>
      <c r="AG4457" s="88">
        <v>0</v>
      </c>
      <c r="AH4457" s="139">
        <v>0</v>
      </c>
      <c r="AI4457" s="139">
        <v>0</v>
      </c>
      <c r="AU4457" s="88"/>
    </row>
    <row r="4458" spans="3:47" s="11" customFormat="1" outlineLevel="2" x14ac:dyDescent="0.2">
      <c r="C4458" s="119" t="s">
        <v>152</v>
      </c>
      <c r="E4458" s="154" t="s">
        <v>152</v>
      </c>
      <c r="F4458" s="142"/>
      <c r="G4458" s="142"/>
      <c r="H4458" s="142"/>
      <c r="I4458" s="142"/>
      <c r="J4458" s="142"/>
      <c r="K4458" s="142"/>
      <c r="L4458" s="142"/>
      <c r="M4458" s="142"/>
      <c r="N4458" s="142"/>
      <c r="O4458" s="142"/>
      <c r="P4458" s="155"/>
      <c r="Q4458" s="143" t="s">
        <v>110</v>
      </c>
      <c r="R4458" s="144"/>
      <c r="S4458" s="145"/>
      <c r="T4458" s="145"/>
      <c r="U4458" s="146">
        <v>0</v>
      </c>
      <c r="V4458" s="146">
        <v>0</v>
      </c>
      <c r="W4458" s="147">
        <v>0</v>
      </c>
      <c r="X4458" s="146">
        <v>0</v>
      </c>
      <c r="Y4458" s="145">
        <v>0</v>
      </c>
      <c r="Z4458" s="145">
        <v>0</v>
      </c>
      <c r="AA4458" s="145">
        <v>0</v>
      </c>
      <c r="AB4458" s="145">
        <v>0</v>
      </c>
      <c r="AC4458" s="145">
        <v>0</v>
      </c>
      <c r="AD4458" s="145">
        <v>0</v>
      </c>
      <c r="AE4458" s="145">
        <v>0</v>
      </c>
      <c r="AF4458" s="145">
        <v>0</v>
      </c>
      <c r="AG4458" s="145">
        <v>0</v>
      </c>
      <c r="AH4458" s="148">
        <v>0</v>
      </c>
      <c r="AI4458" s="148">
        <v>0</v>
      </c>
      <c r="AU4458" s="88"/>
    </row>
    <row r="4459" spans="3:47" s="11" customFormat="1" outlineLevel="2" x14ac:dyDescent="0.2">
      <c r="C4459" s="119" t="s">
        <v>152</v>
      </c>
      <c r="P4459" s="149" t="s">
        <v>177</v>
      </c>
      <c r="Q4459" s="16" t="s">
        <v>110</v>
      </c>
      <c r="R4459" s="150"/>
      <c r="S4459" s="150"/>
      <c r="T4459" s="150"/>
      <c r="U4459" s="150">
        <v>0</v>
      </c>
      <c r="V4459" s="150">
        <v>0</v>
      </c>
      <c r="W4459" s="150">
        <v>0</v>
      </c>
      <c r="X4459" s="150">
        <v>0</v>
      </c>
      <c r="Y4459" s="150">
        <v>0</v>
      </c>
      <c r="Z4459" s="150">
        <v>0</v>
      </c>
      <c r="AA4459" s="150">
        <v>0</v>
      </c>
      <c r="AB4459" s="150">
        <v>0</v>
      </c>
      <c r="AC4459" s="150">
        <v>0</v>
      </c>
      <c r="AD4459" s="150">
        <v>0</v>
      </c>
      <c r="AE4459" s="150">
        <v>0</v>
      </c>
      <c r="AF4459" s="150">
        <v>0</v>
      </c>
      <c r="AG4459" s="150">
        <v>0</v>
      </c>
      <c r="AH4459" s="150">
        <v>0</v>
      </c>
      <c r="AI4459" s="150">
        <v>0</v>
      </c>
      <c r="AU4459" s="88"/>
    </row>
    <row r="4460" spans="3:47" s="11" customFormat="1" outlineLevel="2" x14ac:dyDescent="0.2">
      <c r="C4460" s="119" t="s">
        <v>152</v>
      </c>
      <c r="E4460" s="124" t="s">
        <v>178</v>
      </c>
      <c r="AU4460" s="88"/>
    </row>
    <row r="4461" spans="3:47" s="11" customFormat="1" outlineLevel="2" x14ac:dyDescent="0.2">
      <c r="C4461" s="119" t="s">
        <v>152</v>
      </c>
      <c r="F4461" s="156" t="s">
        <v>179</v>
      </c>
      <c r="AU4461" s="88"/>
    </row>
    <row r="4462" spans="3:47" s="11" customFormat="1" outlineLevel="2" x14ac:dyDescent="0.2">
      <c r="C4462" s="119" t="s">
        <v>152</v>
      </c>
      <c r="E4462" s="125"/>
      <c r="F4462" s="157" t="s">
        <v>209</v>
      </c>
      <c r="G4462" s="127"/>
      <c r="H4462" s="158" t="s">
        <v>180</v>
      </c>
      <c r="I4462" s="127"/>
      <c r="J4462" s="127"/>
      <c r="K4462" s="127"/>
      <c r="L4462" s="127"/>
      <c r="M4462" s="127"/>
      <c r="N4462" s="127"/>
      <c r="O4462" s="127"/>
      <c r="P4462" s="152"/>
      <c r="Q4462" s="128" t="s">
        <v>110</v>
      </c>
      <c r="R4462" s="129"/>
      <c r="S4462" s="130"/>
      <c r="T4462" s="130"/>
      <c r="U4462" s="131">
        <v>0</v>
      </c>
      <c r="V4462" s="131">
        <v>0</v>
      </c>
      <c r="W4462" s="132">
        <v>0</v>
      </c>
      <c r="X4462" s="131">
        <v>0</v>
      </c>
      <c r="Y4462" s="130">
        <v>0</v>
      </c>
      <c r="Z4462" s="130">
        <v>0</v>
      </c>
      <c r="AA4462" s="130">
        <v>0</v>
      </c>
      <c r="AB4462" s="130">
        <v>0</v>
      </c>
      <c r="AC4462" s="130">
        <v>0</v>
      </c>
      <c r="AD4462" s="130">
        <v>0</v>
      </c>
      <c r="AE4462" s="130">
        <v>0</v>
      </c>
      <c r="AF4462" s="130">
        <v>0</v>
      </c>
      <c r="AG4462" s="130">
        <v>0</v>
      </c>
      <c r="AH4462" s="133">
        <v>0</v>
      </c>
      <c r="AI4462" s="133">
        <v>0</v>
      </c>
      <c r="AU4462" s="88"/>
    </row>
    <row r="4463" spans="3:47" s="11" customFormat="1" outlineLevel="2" x14ac:dyDescent="0.2">
      <c r="C4463" s="119" t="s">
        <v>152</v>
      </c>
      <c r="E4463" s="134"/>
      <c r="F4463" s="159" t="s">
        <v>31</v>
      </c>
      <c r="H4463" s="72" t="s">
        <v>180</v>
      </c>
      <c r="P4463" s="149"/>
      <c r="Q4463" s="135" t="s">
        <v>110</v>
      </c>
      <c r="R4463" s="136"/>
      <c r="S4463" s="88"/>
      <c r="T4463" s="88"/>
      <c r="U4463" s="137">
        <v>0</v>
      </c>
      <c r="V4463" s="137">
        <v>0</v>
      </c>
      <c r="W4463" s="138">
        <v>0</v>
      </c>
      <c r="X4463" s="137">
        <v>0</v>
      </c>
      <c r="Y4463" s="88">
        <v>0</v>
      </c>
      <c r="Z4463" s="88">
        <v>0</v>
      </c>
      <c r="AA4463" s="88">
        <v>0</v>
      </c>
      <c r="AB4463" s="88">
        <v>0</v>
      </c>
      <c r="AC4463" s="88">
        <v>0</v>
      </c>
      <c r="AD4463" s="88">
        <v>0</v>
      </c>
      <c r="AE4463" s="88">
        <v>0</v>
      </c>
      <c r="AF4463" s="88">
        <v>0</v>
      </c>
      <c r="AG4463" s="88">
        <v>0</v>
      </c>
      <c r="AH4463" s="139">
        <v>0</v>
      </c>
      <c r="AI4463" s="139">
        <v>0</v>
      </c>
      <c r="AU4463" s="88"/>
    </row>
    <row r="4464" spans="3:47" s="11" customFormat="1" outlineLevel="2" x14ac:dyDescent="0.2">
      <c r="C4464" s="119" t="s">
        <v>152</v>
      </c>
      <c r="E4464" s="134"/>
      <c r="F4464" s="159" t="s">
        <v>28</v>
      </c>
      <c r="H4464" s="72" t="s">
        <v>180</v>
      </c>
      <c r="P4464" s="149"/>
      <c r="Q4464" s="135" t="s">
        <v>110</v>
      </c>
      <c r="R4464" s="136"/>
      <c r="S4464" s="88"/>
      <c r="T4464" s="88"/>
      <c r="U4464" s="137">
        <v>0</v>
      </c>
      <c r="V4464" s="137">
        <v>0</v>
      </c>
      <c r="W4464" s="138">
        <v>0</v>
      </c>
      <c r="X4464" s="137">
        <v>0</v>
      </c>
      <c r="Y4464" s="88">
        <v>0</v>
      </c>
      <c r="Z4464" s="88">
        <v>0</v>
      </c>
      <c r="AA4464" s="88">
        <v>0</v>
      </c>
      <c r="AB4464" s="88">
        <v>0</v>
      </c>
      <c r="AC4464" s="88">
        <v>0</v>
      </c>
      <c r="AD4464" s="88">
        <v>0</v>
      </c>
      <c r="AE4464" s="88">
        <v>0</v>
      </c>
      <c r="AF4464" s="88">
        <v>0</v>
      </c>
      <c r="AG4464" s="88">
        <v>0</v>
      </c>
      <c r="AH4464" s="139">
        <v>0</v>
      </c>
      <c r="AI4464" s="139">
        <v>0</v>
      </c>
      <c r="AU4464" s="88"/>
    </row>
    <row r="4465" spans="3:47" s="11" customFormat="1" outlineLevel="2" x14ac:dyDescent="0.2">
      <c r="C4465" s="119" t="s">
        <v>152</v>
      </c>
      <c r="E4465" s="134"/>
      <c r="F4465" s="159" t="s">
        <v>210</v>
      </c>
      <c r="H4465" s="72" t="s">
        <v>180</v>
      </c>
      <c r="P4465" s="149"/>
      <c r="Q4465" s="135" t="s">
        <v>110</v>
      </c>
      <c r="R4465" s="136"/>
      <c r="S4465" s="88"/>
      <c r="T4465" s="88"/>
      <c r="U4465" s="137">
        <v>0</v>
      </c>
      <c r="V4465" s="137">
        <v>0</v>
      </c>
      <c r="W4465" s="138">
        <v>0</v>
      </c>
      <c r="X4465" s="137">
        <v>0</v>
      </c>
      <c r="Y4465" s="88">
        <v>0</v>
      </c>
      <c r="Z4465" s="88">
        <v>0</v>
      </c>
      <c r="AA4465" s="88">
        <v>0</v>
      </c>
      <c r="AB4465" s="88">
        <v>0</v>
      </c>
      <c r="AC4465" s="88">
        <v>0</v>
      </c>
      <c r="AD4465" s="88">
        <v>0</v>
      </c>
      <c r="AE4465" s="88">
        <v>0</v>
      </c>
      <c r="AF4465" s="88">
        <v>0</v>
      </c>
      <c r="AG4465" s="88">
        <v>0</v>
      </c>
      <c r="AH4465" s="139">
        <v>0</v>
      </c>
      <c r="AI4465" s="139">
        <v>0</v>
      </c>
      <c r="AU4465" s="88"/>
    </row>
    <row r="4466" spans="3:47" s="11" customFormat="1" outlineLevel="2" x14ac:dyDescent="0.2">
      <c r="C4466" s="119" t="s">
        <v>152</v>
      </c>
      <c r="E4466" s="134"/>
      <c r="F4466" s="159" t="s">
        <v>211</v>
      </c>
      <c r="H4466" s="72" t="s">
        <v>180</v>
      </c>
      <c r="P4466" s="149"/>
      <c r="Q4466" s="135" t="s">
        <v>110</v>
      </c>
      <c r="R4466" s="136"/>
      <c r="S4466" s="88"/>
      <c r="T4466" s="88"/>
      <c r="U4466" s="137">
        <v>0</v>
      </c>
      <c r="V4466" s="137">
        <v>0</v>
      </c>
      <c r="W4466" s="138">
        <v>0</v>
      </c>
      <c r="X4466" s="137">
        <v>0</v>
      </c>
      <c r="Y4466" s="88">
        <v>0</v>
      </c>
      <c r="Z4466" s="88">
        <v>0</v>
      </c>
      <c r="AA4466" s="88">
        <v>0</v>
      </c>
      <c r="AB4466" s="88">
        <v>0</v>
      </c>
      <c r="AC4466" s="88">
        <v>0</v>
      </c>
      <c r="AD4466" s="88">
        <v>0</v>
      </c>
      <c r="AE4466" s="88">
        <v>0</v>
      </c>
      <c r="AF4466" s="88">
        <v>0</v>
      </c>
      <c r="AG4466" s="88">
        <v>0</v>
      </c>
      <c r="AH4466" s="139">
        <v>0</v>
      </c>
      <c r="AI4466" s="139">
        <v>0</v>
      </c>
      <c r="AU4466" s="88"/>
    </row>
    <row r="4467" spans="3:47" s="11" customFormat="1" outlineLevel="2" x14ac:dyDescent="0.2">
      <c r="C4467" s="119" t="s">
        <v>152</v>
      </c>
      <c r="E4467" s="134"/>
      <c r="F4467" s="159" t="s">
        <v>212</v>
      </c>
      <c r="H4467" s="72" t="s">
        <v>180</v>
      </c>
      <c r="P4467" s="149"/>
      <c r="Q4467" s="135" t="s">
        <v>110</v>
      </c>
      <c r="R4467" s="136"/>
      <c r="S4467" s="88"/>
      <c r="T4467" s="88"/>
      <c r="U4467" s="137">
        <v>0</v>
      </c>
      <c r="V4467" s="137">
        <v>0</v>
      </c>
      <c r="W4467" s="138">
        <v>0</v>
      </c>
      <c r="X4467" s="137">
        <v>0</v>
      </c>
      <c r="Y4467" s="88">
        <v>0</v>
      </c>
      <c r="Z4467" s="88">
        <v>0</v>
      </c>
      <c r="AA4467" s="88">
        <v>0</v>
      </c>
      <c r="AB4467" s="88">
        <v>0</v>
      </c>
      <c r="AC4467" s="88">
        <v>0</v>
      </c>
      <c r="AD4467" s="88">
        <v>0</v>
      </c>
      <c r="AE4467" s="88">
        <v>0</v>
      </c>
      <c r="AF4467" s="88">
        <v>0</v>
      </c>
      <c r="AG4467" s="88">
        <v>0</v>
      </c>
      <c r="AH4467" s="139">
        <v>0</v>
      </c>
      <c r="AI4467" s="139">
        <v>0</v>
      </c>
      <c r="AU4467" s="88"/>
    </row>
    <row r="4468" spans="3:47" s="11" customFormat="1" outlineLevel="2" x14ac:dyDescent="0.2">
      <c r="C4468" s="119" t="s">
        <v>152</v>
      </c>
      <c r="E4468" s="134"/>
      <c r="F4468" s="159" t="s">
        <v>213</v>
      </c>
      <c r="H4468" s="72" t="s">
        <v>180</v>
      </c>
      <c r="P4468" s="149"/>
      <c r="Q4468" s="135" t="s">
        <v>110</v>
      </c>
      <c r="R4468" s="136"/>
      <c r="S4468" s="88"/>
      <c r="T4468" s="88"/>
      <c r="U4468" s="137">
        <v>0</v>
      </c>
      <c r="V4468" s="137">
        <v>0</v>
      </c>
      <c r="W4468" s="138">
        <v>0</v>
      </c>
      <c r="X4468" s="137">
        <v>0</v>
      </c>
      <c r="Y4468" s="88">
        <v>0</v>
      </c>
      <c r="Z4468" s="88">
        <v>0</v>
      </c>
      <c r="AA4468" s="88">
        <v>0</v>
      </c>
      <c r="AB4468" s="88">
        <v>0</v>
      </c>
      <c r="AC4468" s="88">
        <v>0</v>
      </c>
      <c r="AD4468" s="88">
        <v>0</v>
      </c>
      <c r="AE4468" s="88">
        <v>0</v>
      </c>
      <c r="AF4468" s="88">
        <v>0</v>
      </c>
      <c r="AG4468" s="88">
        <v>0</v>
      </c>
      <c r="AH4468" s="139">
        <v>0</v>
      </c>
      <c r="AI4468" s="139">
        <v>0</v>
      </c>
      <c r="AU4468" s="88"/>
    </row>
    <row r="4469" spans="3:47" s="11" customFormat="1" outlineLevel="2" x14ac:dyDescent="0.2">
      <c r="C4469" s="119" t="s">
        <v>152</v>
      </c>
      <c r="E4469" s="134"/>
      <c r="F4469" s="159" t="s">
        <v>214</v>
      </c>
      <c r="H4469" s="72" t="s">
        <v>180</v>
      </c>
      <c r="P4469" s="149"/>
      <c r="Q4469" s="135" t="s">
        <v>110</v>
      </c>
      <c r="R4469" s="136"/>
      <c r="S4469" s="88"/>
      <c r="T4469" s="88"/>
      <c r="U4469" s="137">
        <v>0</v>
      </c>
      <c r="V4469" s="137">
        <v>0</v>
      </c>
      <c r="W4469" s="138">
        <v>0</v>
      </c>
      <c r="X4469" s="137">
        <v>0</v>
      </c>
      <c r="Y4469" s="88">
        <v>0</v>
      </c>
      <c r="Z4469" s="88">
        <v>0</v>
      </c>
      <c r="AA4469" s="88">
        <v>0</v>
      </c>
      <c r="AB4469" s="88">
        <v>0</v>
      </c>
      <c r="AC4469" s="88">
        <v>0</v>
      </c>
      <c r="AD4469" s="88">
        <v>0</v>
      </c>
      <c r="AE4469" s="88">
        <v>0</v>
      </c>
      <c r="AF4469" s="88">
        <v>0</v>
      </c>
      <c r="AG4469" s="88">
        <v>0</v>
      </c>
      <c r="AH4469" s="139">
        <v>0</v>
      </c>
      <c r="AI4469" s="139">
        <v>0</v>
      </c>
      <c r="AU4469" s="88"/>
    </row>
    <row r="4470" spans="3:47" s="11" customFormat="1" outlineLevel="2" x14ac:dyDescent="0.2">
      <c r="C4470" s="119" t="s">
        <v>152</v>
      </c>
      <c r="E4470" s="134"/>
      <c r="F4470" s="159" t="s">
        <v>215</v>
      </c>
      <c r="H4470" s="72" t="s">
        <v>180</v>
      </c>
      <c r="P4470" s="149"/>
      <c r="Q4470" s="135" t="s">
        <v>110</v>
      </c>
      <c r="R4470" s="136"/>
      <c r="S4470" s="88"/>
      <c r="T4470" s="88"/>
      <c r="U4470" s="137">
        <v>0</v>
      </c>
      <c r="V4470" s="137">
        <v>0</v>
      </c>
      <c r="W4470" s="138">
        <v>0</v>
      </c>
      <c r="X4470" s="137">
        <v>0</v>
      </c>
      <c r="Y4470" s="88">
        <v>0</v>
      </c>
      <c r="Z4470" s="88">
        <v>0</v>
      </c>
      <c r="AA4470" s="88">
        <v>0</v>
      </c>
      <c r="AB4470" s="88">
        <v>0</v>
      </c>
      <c r="AC4470" s="88">
        <v>0</v>
      </c>
      <c r="AD4470" s="88">
        <v>0</v>
      </c>
      <c r="AE4470" s="88">
        <v>0</v>
      </c>
      <c r="AF4470" s="88">
        <v>0</v>
      </c>
      <c r="AG4470" s="88">
        <v>0</v>
      </c>
      <c r="AH4470" s="139">
        <v>0</v>
      </c>
      <c r="AI4470" s="139">
        <v>0</v>
      </c>
      <c r="AU4470" s="88"/>
    </row>
    <row r="4471" spans="3:47" s="11" customFormat="1" outlineLevel="2" x14ac:dyDescent="0.2">
      <c r="C4471" s="119" t="s">
        <v>152</v>
      </c>
      <c r="E4471" s="134"/>
      <c r="F4471" s="159" t="s">
        <v>216</v>
      </c>
      <c r="H4471" s="72" t="s">
        <v>180</v>
      </c>
      <c r="P4471" s="149"/>
      <c r="Q4471" s="135" t="s">
        <v>110</v>
      </c>
      <c r="R4471" s="136"/>
      <c r="S4471" s="88"/>
      <c r="T4471" s="88"/>
      <c r="U4471" s="137">
        <v>0</v>
      </c>
      <c r="V4471" s="137">
        <v>0</v>
      </c>
      <c r="W4471" s="138">
        <v>0</v>
      </c>
      <c r="X4471" s="137">
        <v>0</v>
      </c>
      <c r="Y4471" s="88">
        <v>0</v>
      </c>
      <c r="Z4471" s="88">
        <v>0</v>
      </c>
      <c r="AA4471" s="88">
        <v>0</v>
      </c>
      <c r="AB4471" s="88">
        <v>0</v>
      </c>
      <c r="AC4471" s="88">
        <v>0</v>
      </c>
      <c r="AD4471" s="88">
        <v>0</v>
      </c>
      <c r="AE4471" s="88">
        <v>0</v>
      </c>
      <c r="AF4471" s="88">
        <v>0</v>
      </c>
      <c r="AG4471" s="88">
        <v>0</v>
      </c>
      <c r="AH4471" s="139">
        <v>0</v>
      </c>
      <c r="AI4471" s="139">
        <v>0</v>
      </c>
      <c r="AU4471" s="88"/>
    </row>
    <row r="4472" spans="3:47" s="11" customFormat="1" outlineLevel="2" x14ac:dyDescent="0.2">
      <c r="C4472" s="119" t="s">
        <v>152</v>
      </c>
      <c r="E4472" s="134"/>
      <c r="F4472" s="159" t="s">
        <v>33</v>
      </c>
      <c r="H4472" s="72" t="s">
        <v>180</v>
      </c>
      <c r="P4472" s="149"/>
      <c r="Q4472" s="135" t="s">
        <v>110</v>
      </c>
      <c r="R4472" s="136"/>
      <c r="S4472" s="88"/>
      <c r="T4472" s="88"/>
      <c r="U4472" s="137">
        <v>0</v>
      </c>
      <c r="V4472" s="137">
        <v>0</v>
      </c>
      <c r="W4472" s="138">
        <v>0</v>
      </c>
      <c r="X4472" s="137">
        <v>0</v>
      </c>
      <c r="Y4472" s="88">
        <v>0</v>
      </c>
      <c r="Z4472" s="88">
        <v>0</v>
      </c>
      <c r="AA4472" s="88">
        <v>0</v>
      </c>
      <c r="AB4472" s="88">
        <v>0</v>
      </c>
      <c r="AC4472" s="88">
        <v>0</v>
      </c>
      <c r="AD4472" s="88">
        <v>0</v>
      </c>
      <c r="AE4472" s="88">
        <v>0</v>
      </c>
      <c r="AF4472" s="88">
        <v>0</v>
      </c>
      <c r="AG4472" s="88">
        <v>0</v>
      </c>
      <c r="AH4472" s="139">
        <v>0</v>
      </c>
      <c r="AI4472" s="139">
        <v>0</v>
      </c>
      <c r="AU4472" s="88"/>
    </row>
    <row r="4473" spans="3:47" s="11" customFormat="1" outlineLevel="2" x14ac:dyDescent="0.2">
      <c r="C4473" s="119" t="s">
        <v>152</v>
      </c>
      <c r="E4473" s="134"/>
      <c r="F4473" s="159" t="s">
        <v>34</v>
      </c>
      <c r="H4473" s="72" t="s">
        <v>180</v>
      </c>
      <c r="P4473" s="149"/>
      <c r="Q4473" s="135" t="s">
        <v>110</v>
      </c>
      <c r="R4473" s="136"/>
      <c r="S4473" s="88"/>
      <c r="T4473" s="88"/>
      <c r="U4473" s="137">
        <v>0</v>
      </c>
      <c r="V4473" s="137">
        <v>0</v>
      </c>
      <c r="W4473" s="138">
        <v>0</v>
      </c>
      <c r="X4473" s="137">
        <v>0</v>
      </c>
      <c r="Y4473" s="88">
        <v>0</v>
      </c>
      <c r="Z4473" s="88">
        <v>0</v>
      </c>
      <c r="AA4473" s="88">
        <v>0</v>
      </c>
      <c r="AB4473" s="88">
        <v>0</v>
      </c>
      <c r="AC4473" s="88">
        <v>0</v>
      </c>
      <c r="AD4473" s="88">
        <v>0</v>
      </c>
      <c r="AE4473" s="88">
        <v>0</v>
      </c>
      <c r="AF4473" s="88">
        <v>0</v>
      </c>
      <c r="AG4473" s="88">
        <v>0</v>
      </c>
      <c r="AH4473" s="139">
        <v>0</v>
      </c>
      <c r="AI4473" s="139">
        <v>0</v>
      </c>
      <c r="AU4473" s="88"/>
    </row>
    <row r="4474" spans="3:47" s="11" customFormat="1" outlineLevel="2" x14ac:dyDescent="0.2">
      <c r="C4474" s="119" t="s">
        <v>152</v>
      </c>
      <c r="E4474" s="134"/>
      <c r="F4474" s="159" t="s">
        <v>217</v>
      </c>
      <c r="H4474" s="72" t="s">
        <v>180</v>
      </c>
      <c r="P4474" s="149"/>
      <c r="Q4474" s="135" t="s">
        <v>110</v>
      </c>
      <c r="R4474" s="136"/>
      <c r="S4474" s="88"/>
      <c r="T4474" s="88"/>
      <c r="U4474" s="137">
        <v>0</v>
      </c>
      <c r="V4474" s="137">
        <v>0</v>
      </c>
      <c r="W4474" s="138">
        <v>0</v>
      </c>
      <c r="X4474" s="137">
        <v>0</v>
      </c>
      <c r="Y4474" s="88">
        <v>0</v>
      </c>
      <c r="Z4474" s="88">
        <v>0</v>
      </c>
      <c r="AA4474" s="88">
        <v>0</v>
      </c>
      <c r="AB4474" s="88">
        <v>0</v>
      </c>
      <c r="AC4474" s="88">
        <v>0</v>
      </c>
      <c r="AD4474" s="88">
        <v>0</v>
      </c>
      <c r="AE4474" s="88">
        <v>0</v>
      </c>
      <c r="AF4474" s="88">
        <v>0</v>
      </c>
      <c r="AG4474" s="88">
        <v>0</v>
      </c>
      <c r="AH4474" s="139">
        <v>0</v>
      </c>
      <c r="AI4474" s="139">
        <v>0</v>
      </c>
      <c r="AU4474" s="88"/>
    </row>
    <row r="4475" spans="3:47" s="11" customFormat="1" outlineLevel="2" x14ac:dyDescent="0.2">
      <c r="C4475" s="119" t="s">
        <v>152</v>
      </c>
      <c r="E4475" s="134"/>
      <c r="F4475" s="159" t="s">
        <v>152</v>
      </c>
      <c r="H4475" s="72" t="s">
        <v>180</v>
      </c>
      <c r="P4475" s="149"/>
      <c r="Q4475" s="135" t="s">
        <v>110</v>
      </c>
      <c r="R4475" s="136"/>
      <c r="S4475" s="88"/>
      <c r="T4475" s="88"/>
      <c r="U4475" s="137">
        <v>0</v>
      </c>
      <c r="V4475" s="137">
        <v>0</v>
      </c>
      <c r="W4475" s="138">
        <v>0</v>
      </c>
      <c r="X4475" s="137">
        <v>0</v>
      </c>
      <c r="Y4475" s="88">
        <v>0</v>
      </c>
      <c r="Z4475" s="88">
        <v>0</v>
      </c>
      <c r="AA4475" s="88">
        <v>0</v>
      </c>
      <c r="AB4475" s="88">
        <v>0</v>
      </c>
      <c r="AC4475" s="88">
        <v>0</v>
      </c>
      <c r="AD4475" s="88">
        <v>0</v>
      </c>
      <c r="AE4475" s="88">
        <v>0</v>
      </c>
      <c r="AF4475" s="88">
        <v>0</v>
      </c>
      <c r="AG4475" s="88">
        <v>0</v>
      </c>
      <c r="AH4475" s="139">
        <v>0</v>
      </c>
      <c r="AI4475" s="139">
        <v>0</v>
      </c>
      <c r="AU4475" s="88"/>
    </row>
    <row r="4476" spans="3:47" s="11" customFormat="1" outlineLevel="2" x14ac:dyDescent="0.2">
      <c r="C4476" s="119" t="s">
        <v>152</v>
      </c>
      <c r="E4476" s="140"/>
      <c r="F4476" s="160" t="s">
        <v>152</v>
      </c>
      <c r="G4476" s="142"/>
      <c r="H4476" s="161" t="s">
        <v>180</v>
      </c>
      <c r="I4476" s="142"/>
      <c r="J4476" s="142"/>
      <c r="K4476" s="142"/>
      <c r="L4476" s="142"/>
      <c r="M4476" s="142"/>
      <c r="N4476" s="142"/>
      <c r="O4476" s="142"/>
      <c r="P4476" s="155"/>
      <c r="Q4476" s="143" t="s">
        <v>110</v>
      </c>
      <c r="R4476" s="144"/>
      <c r="S4476" s="145"/>
      <c r="T4476" s="145"/>
      <c r="U4476" s="146">
        <v>0</v>
      </c>
      <c r="V4476" s="146">
        <v>0</v>
      </c>
      <c r="W4476" s="147">
        <v>0</v>
      </c>
      <c r="X4476" s="146">
        <v>0</v>
      </c>
      <c r="Y4476" s="145">
        <v>0</v>
      </c>
      <c r="Z4476" s="145">
        <v>0</v>
      </c>
      <c r="AA4476" s="145">
        <v>0</v>
      </c>
      <c r="AB4476" s="145">
        <v>0</v>
      </c>
      <c r="AC4476" s="145">
        <v>0</v>
      </c>
      <c r="AD4476" s="145">
        <v>0</v>
      </c>
      <c r="AE4476" s="145">
        <v>0</v>
      </c>
      <c r="AF4476" s="145">
        <v>0</v>
      </c>
      <c r="AG4476" s="145">
        <v>0</v>
      </c>
      <c r="AH4476" s="148">
        <v>0</v>
      </c>
      <c r="AI4476" s="148">
        <v>0</v>
      </c>
      <c r="AU4476" s="88"/>
    </row>
    <row r="4477" spans="3:47" s="11" customFormat="1" outlineLevel="2" x14ac:dyDescent="0.2">
      <c r="C4477" s="119" t="s">
        <v>152</v>
      </c>
      <c r="E4477" s="125"/>
      <c r="F4477" s="157" t="s">
        <v>152</v>
      </c>
      <c r="G4477" s="127"/>
      <c r="H4477" s="158" t="s">
        <v>180</v>
      </c>
      <c r="I4477" s="127"/>
      <c r="J4477" s="127"/>
      <c r="K4477" s="127"/>
      <c r="L4477" s="127"/>
      <c r="M4477" s="127"/>
      <c r="N4477" s="127"/>
      <c r="O4477" s="127"/>
      <c r="P4477" s="152"/>
      <c r="Q4477" s="128" t="s">
        <v>110</v>
      </c>
      <c r="R4477" s="129"/>
      <c r="S4477" s="130"/>
      <c r="T4477" s="130"/>
      <c r="U4477" s="131">
        <v>0</v>
      </c>
      <c r="V4477" s="131">
        <v>0</v>
      </c>
      <c r="W4477" s="132">
        <v>0</v>
      </c>
      <c r="X4477" s="131">
        <v>0</v>
      </c>
      <c r="Y4477" s="130">
        <v>0</v>
      </c>
      <c r="Z4477" s="130">
        <v>0</v>
      </c>
      <c r="AA4477" s="130">
        <v>0</v>
      </c>
      <c r="AB4477" s="130">
        <v>0</v>
      </c>
      <c r="AC4477" s="130">
        <v>0</v>
      </c>
      <c r="AD4477" s="130">
        <v>0</v>
      </c>
      <c r="AE4477" s="130">
        <v>0</v>
      </c>
      <c r="AF4477" s="130">
        <v>0</v>
      </c>
      <c r="AG4477" s="130">
        <v>0</v>
      </c>
      <c r="AH4477" s="133">
        <v>0</v>
      </c>
      <c r="AI4477" s="133">
        <v>0</v>
      </c>
      <c r="AU4477" s="88"/>
    </row>
    <row r="4478" spans="3:47" s="11" customFormat="1" outlineLevel="2" x14ac:dyDescent="0.2">
      <c r="C4478" s="119" t="s">
        <v>152</v>
      </c>
      <c r="E4478" s="134"/>
      <c r="F4478" s="159" t="s">
        <v>152</v>
      </c>
      <c r="H4478" s="72" t="s">
        <v>180</v>
      </c>
      <c r="P4478" s="149"/>
      <c r="Q4478" s="135" t="s">
        <v>110</v>
      </c>
      <c r="R4478" s="136"/>
      <c r="S4478" s="88"/>
      <c r="T4478" s="88"/>
      <c r="U4478" s="137">
        <v>0</v>
      </c>
      <c r="V4478" s="137">
        <v>0</v>
      </c>
      <c r="W4478" s="138">
        <v>0</v>
      </c>
      <c r="X4478" s="137">
        <v>0</v>
      </c>
      <c r="Y4478" s="88">
        <v>0</v>
      </c>
      <c r="Z4478" s="88">
        <v>0</v>
      </c>
      <c r="AA4478" s="88">
        <v>0</v>
      </c>
      <c r="AB4478" s="88">
        <v>0</v>
      </c>
      <c r="AC4478" s="88">
        <v>0</v>
      </c>
      <c r="AD4478" s="88">
        <v>0</v>
      </c>
      <c r="AE4478" s="88">
        <v>0</v>
      </c>
      <c r="AF4478" s="88">
        <v>0</v>
      </c>
      <c r="AG4478" s="88">
        <v>0</v>
      </c>
      <c r="AH4478" s="139">
        <v>0</v>
      </c>
      <c r="AI4478" s="139">
        <v>0</v>
      </c>
      <c r="AU4478" s="88"/>
    </row>
    <row r="4479" spans="3:47" s="11" customFormat="1" outlineLevel="2" x14ac:dyDescent="0.2">
      <c r="C4479" s="119" t="s">
        <v>152</v>
      </c>
      <c r="E4479" s="134"/>
      <c r="F4479" s="159" t="s">
        <v>152</v>
      </c>
      <c r="H4479" s="72" t="s">
        <v>180</v>
      </c>
      <c r="P4479" s="149"/>
      <c r="Q4479" s="135" t="s">
        <v>110</v>
      </c>
      <c r="R4479" s="136"/>
      <c r="S4479" s="88"/>
      <c r="T4479" s="88"/>
      <c r="U4479" s="137">
        <v>0</v>
      </c>
      <c r="V4479" s="137">
        <v>0</v>
      </c>
      <c r="W4479" s="138">
        <v>0</v>
      </c>
      <c r="X4479" s="137">
        <v>0</v>
      </c>
      <c r="Y4479" s="88">
        <v>0</v>
      </c>
      <c r="Z4479" s="88">
        <v>0</v>
      </c>
      <c r="AA4479" s="88">
        <v>0</v>
      </c>
      <c r="AB4479" s="88">
        <v>0</v>
      </c>
      <c r="AC4479" s="88">
        <v>0</v>
      </c>
      <c r="AD4479" s="88">
        <v>0</v>
      </c>
      <c r="AE4479" s="88">
        <v>0</v>
      </c>
      <c r="AF4479" s="88">
        <v>0</v>
      </c>
      <c r="AG4479" s="88">
        <v>0</v>
      </c>
      <c r="AH4479" s="139">
        <v>0</v>
      </c>
      <c r="AI4479" s="139">
        <v>0</v>
      </c>
      <c r="AU4479" s="88"/>
    </row>
    <row r="4480" spans="3:47" s="11" customFormat="1" outlineLevel="2" x14ac:dyDescent="0.2">
      <c r="C4480" s="119" t="s">
        <v>152</v>
      </c>
      <c r="E4480" s="134"/>
      <c r="F4480" s="159" t="s">
        <v>152</v>
      </c>
      <c r="H4480" s="72" t="s">
        <v>180</v>
      </c>
      <c r="P4480" s="149"/>
      <c r="Q4480" s="135" t="s">
        <v>110</v>
      </c>
      <c r="R4480" s="136"/>
      <c r="S4480" s="88"/>
      <c r="T4480" s="88"/>
      <c r="U4480" s="137">
        <v>0</v>
      </c>
      <c r="V4480" s="137">
        <v>0</v>
      </c>
      <c r="W4480" s="138">
        <v>0</v>
      </c>
      <c r="X4480" s="137">
        <v>0</v>
      </c>
      <c r="Y4480" s="88">
        <v>0</v>
      </c>
      <c r="Z4480" s="88">
        <v>0</v>
      </c>
      <c r="AA4480" s="88">
        <v>0</v>
      </c>
      <c r="AB4480" s="88">
        <v>0</v>
      </c>
      <c r="AC4480" s="88">
        <v>0</v>
      </c>
      <c r="AD4480" s="88">
        <v>0</v>
      </c>
      <c r="AE4480" s="88">
        <v>0</v>
      </c>
      <c r="AF4480" s="88">
        <v>0</v>
      </c>
      <c r="AG4480" s="88">
        <v>0</v>
      </c>
      <c r="AH4480" s="139">
        <v>0</v>
      </c>
      <c r="AI4480" s="139">
        <v>0</v>
      </c>
      <c r="AU4480" s="88"/>
    </row>
    <row r="4481" spans="3:47" s="11" customFormat="1" outlineLevel="2" x14ac:dyDescent="0.2">
      <c r="C4481" s="119" t="s">
        <v>152</v>
      </c>
      <c r="E4481" s="134"/>
      <c r="F4481" s="159" t="s">
        <v>152</v>
      </c>
      <c r="H4481" s="72" t="s">
        <v>180</v>
      </c>
      <c r="P4481" s="149"/>
      <c r="Q4481" s="135" t="s">
        <v>110</v>
      </c>
      <c r="R4481" s="136"/>
      <c r="S4481" s="88"/>
      <c r="T4481" s="88"/>
      <c r="U4481" s="137">
        <v>0</v>
      </c>
      <c r="V4481" s="137">
        <v>0</v>
      </c>
      <c r="W4481" s="138">
        <v>0</v>
      </c>
      <c r="X4481" s="137">
        <v>0</v>
      </c>
      <c r="Y4481" s="88">
        <v>0</v>
      </c>
      <c r="Z4481" s="88">
        <v>0</v>
      </c>
      <c r="AA4481" s="88">
        <v>0</v>
      </c>
      <c r="AB4481" s="88">
        <v>0</v>
      </c>
      <c r="AC4481" s="88">
        <v>0</v>
      </c>
      <c r="AD4481" s="88">
        <v>0</v>
      </c>
      <c r="AE4481" s="88">
        <v>0</v>
      </c>
      <c r="AF4481" s="88">
        <v>0</v>
      </c>
      <c r="AG4481" s="88">
        <v>0</v>
      </c>
      <c r="AH4481" s="139">
        <v>0</v>
      </c>
      <c r="AI4481" s="139">
        <v>0</v>
      </c>
      <c r="AU4481" s="88"/>
    </row>
    <row r="4482" spans="3:47" s="11" customFormat="1" outlineLevel="2" x14ac:dyDescent="0.2">
      <c r="C4482" s="119" t="s">
        <v>152</v>
      </c>
      <c r="E4482" s="134"/>
      <c r="F4482" s="159" t="s">
        <v>152</v>
      </c>
      <c r="H4482" s="72" t="s">
        <v>180</v>
      </c>
      <c r="P4482" s="149"/>
      <c r="Q4482" s="135" t="s">
        <v>110</v>
      </c>
      <c r="R4482" s="136"/>
      <c r="S4482" s="88"/>
      <c r="T4482" s="88"/>
      <c r="U4482" s="137">
        <v>0</v>
      </c>
      <c r="V4482" s="137">
        <v>0</v>
      </c>
      <c r="W4482" s="138">
        <v>0</v>
      </c>
      <c r="X4482" s="137">
        <v>0</v>
      </c>
      <c r="Y4482" s="88">
        <v>0</v>
      </c>
      <c r="Z4482" s="88">
        <v>0</v>
      </c>
      <c r="AA4482" s="88">
        <v>0</v>
      </c>
      <c r="AB4482" s="88">
        <v>0</v>
      </c>
      <c r="AC4482" s="88">
        <v>0</v>
      </c>
      <c r="AD4482" s="88">
        <v>0</v>
      </c>
      <c r="AE4482" s="88">
        <v>0</v>
      </c>
      <c r="AF4482" s="88">
        <v>0</v>
      </c>
      <c r="AG4482" s="88">
        <v>0</v>
      </c>
      <c r="AH4482" s="139">
        <v>0</v>
      </c>
      <c r="AI4482" s="139">
        <v>0</v>
      </c>
      <c r="AU4482" s="88"/>
    </row>
    <row r="4483" spans="3:47" s="11" customFormat="1" outlineLevel="2" x14ac:dyDescent="0.2">
      <c r="C4483" s="119" t="s">
        <v>152</v>
      </c>
      <c r="E4483" s="134"/>
      <c r="F4483" s="159" t="s">
        <v>152</v>
      </c>
      <c r="H4483" s="72" t="s">
        <v>180</v>
      </c>
      <c r="P4483" s="149"/>
      <c r="Q4483" s="135" t="s">
        <v>110</v>
      </c>
      <c r="R4483" s="136"/>
      <c r="S4483" s="88"/>
      <c r="T4483" s="88"/>
      <c r="U4483" s="137">
        <v>0</v>
      </c>
      <c r="V4483" s="137">
        <v>0</v>
      </c>
      <c r="W4483" s="138">
        <v>0</v>
      </c>
      <c r="X4483" s="137">
        <v>0</v>
      </c>
      <c r="Y4483" s="88">
        <v>0</v>
      </c>
      <c r="Z4483" s="88">
        <v>0</v>
      </c>
      <c r="AA4483" s="88">
        <v>0</v>
      </c>
      <c r="AB4483" s="88">
        <v>0</v>
      </c>
      <c r="AC4483" s="88">
        <v>0</v>
      </c>
      <c r="AD4483" s="88">
        <v>0</v>
      </c>
      <c r="AE4483" s="88">
        <v>0</v>
      </c>
      <c r="AF4483" s="88">
        <v>0</v>
      </c>
      <c r="AG4483" s="88">
        <v>0</v>
      </c>
      <c r="AH4483" s="139">
        <v>0</v>
      </c>
      <c r="AI4483" s="139">
        <v>0</v>
      </c>
      <c r="AU4483" s="88"/>
    </row>
    <row r="4484" spans="3:47" s="11" customFormat="1" outlineLevel="2" x14ac:dyDescent="0.2">
      <c r="C4484" s="119" t="s">
        <v>152</v>
      </c>
      <c r="E4484" s="134"/>
      <c r="F4484" s="159" t="s">
        <v>152</v>
      </c>
      <c r="H4484" s="72" t="s">
        <v>180</v>
      </c>
      <c r="P4484" s="149"/>
      <c r="Q4484" s="135" t="s">
        <v>110</v>
      </c>
      <c r="R4484" s="136"/>
      <c r="S4484" s="88"/>
      <c r="T4484" s="88"/>
      <c r="U4484" s="137">
        <v>0</v>
      </c>
      <c r="V4484" s="137">
        <v>0</v>
      </c>
      <c r="W4484" s="138">
        <v>0</v>
      </c>
      <c r="X4484" s="137">
        <v>0</v>
      </c>
      <c r="Y4484" s="88">
        <v>0</v>
      </c>
      <c r="Z4484" s="88">
        <v>0</v>
      </c>
      <c r="AA4484" s="88">
        <v>0</v>
      </c>
      <c r="AB4484" s="88">
        <v>0</v>
      </c>
      <c r="AC4484" s="88">
        <v>0</v>
      </c>
      <c r="AD4484" s="88">
        <v>0</v>
      </c>
      <c r="AE4484" s="88">
        <v>0</v>
      </c>
      <c r="AF4484" s="88">
        <v>0</v>
      </c>
      <c r="AG4484" s="88">
        <v>0</v>
      </c>
      <c r="AH4484" s="139">
        <v>0</v>
      </c>
      <c r="AI4484" s="139">
        <v>0</v>
      </c>
      <c r="AU4484" s="88"/>
    </row>
    <row r="4485" spans="3:47" s="11" customFormat="1" outlineLevel="2" x14ac:dyDescent="0.2">
      <c r="C4485" s="119" t="s">
        <v>152</v>
      </c>
      <c r="E4485" s="134"/>
      <c r="F4485" s="159" t="s">
        <v>152</v>
      </c>
      <c r="H4485" s="72" t="s">
        <v>180</v>
      </c>
      <c r="P4485" s="149"/>
      <c r="Q4485" s="135" t="s">
        <v>110</v>
      </c>
      <c r="R4485" s="136"/>
      <c r="S4485" s="88"/>
      <c r="T4485" s="88"/>
      <c r="U4485" s="137">
        <v>0</v>
      </c>
      <c r="V4485" s="137">
        <v>0</v>
      </c>
      <c r="W4485" s="138">
        <v>0</v>
      </c>
      <c r="X4485" s="137">
        <v>0</v>
      </c>
      <c r="Y4485" s="88">
        <v>0</v>
      </c>
      <c r="Z4485" s="88">
        <v>0</v>
      </c>
      <c r="AA4485" s="88">
        <v>0</v>
      </c>
      <c r="AB4485" s="88">
        <v>0</v>
      </c>
      <c r="AC4485" s="88">
        <v>0</v>
      </c>
      <c r="AD4485" s="88">
        <v>0</v>
      </c>
      <c r="AE4485" s="88">
        <v>0</v>
      </c>
      <c r="AF4485" s="88">
        <v>0</v>
      </c>
      <c r="AG4485" s="88">
        <v>0</v>
      </c>
      <c r="AH4485" s="139">
        <v>0</v>
      </c>
      <c r="AI4485" s="139">
        <v>0</v>
      </c>
      <c r="AU4485" s="88"/>
    </row>
    <row r="4486" spans="3:47" s="11" customFormat="1" outlineLevel="2" x14ac:dyDescent="0.2">
      <c r="C4486" s="119" t="s">
        <v>152</v>
      </c>
      <c r="E4486" s="140"/>
      <c r="F4486" s="160" t="s">
        <v>152</v>
      </c>
      <c r="G4486" s="142"/>
      <c r="H4486" s="161" t="s">
        <v>180</v>
      </c>
      <c r="I4486" s="142"/>
      <c r="J4486" s="142"/>
      <c r="K4486" s="142"/>
      <c r="L4486" s="142"/>
      <c r="M4486" s="142"/>
      <c r="N4486" s="142"/>
      <c r="O4486" s="142"/>
      <c r="P4486" s="155"/>
      <c r="Q4486" s="143" t="s">
        <v>110</v>
      </c>
      <c r="R4486" s="144"/>
      <c r="S4486" s="145"/>
      <c r="T4486" s="145"/>
      <c r="U4486" s="146">
        <v>0</v>
      </c>
      <c r="V4486" s="146">
        <v>0</v>
      </c>
      <c r="W4486" s="147">
        <v>0</v>
      </c>
      <c r="X4486" s="146">
        <v>0</v>
      </c>
      <c r="Y4486" s="145">
        <v>0</v>
      </c>
      <c r="Z4486" s="145">
        <v>0</v>
      </c>
      <c r="AA4486" s="145">
        <v>0</v>
      </c>
      <c r="AB4486" s="145">
        <v>0</v>
      </c>
      <c r="AC4486" s="145">
        <v>0</v>
      </c>
      <c r="AD4486" s="145">
        <v>0</v>
      </c>
      <c r="AE4486" s="145">
        <v>0</v>
      </c>
      <c r="AF4486" s="145">
        <v>0</v>
      </c>
      <c r="AG4486" s="145">
        <v>0</v>
      </c>
      <c r="AH4486" s="148">
        <v>0</v>
      </c>
      <c r="AI4486" s="148">
        <v>0</v>
      </c>
      <c r="AU4486" s="88"/>
    </row>
    <row r="4487" spans="3:47" s="11" customFormat="1" outlineLevel="2" x14ac:dyDescent="0.2">
      <c r="C4487" s="119" t="s">
        <v>152</v>
      </c>
      <c r="F4487" s="159"/>
      <c r="P4487" s="149" t="s">
        <v>181</v>
      </c>
      <c r="Q4487" s="16" t="s">
        <v>110</v>
      </c>
      <c r="R4487" s="150"/>
      <c r="S4487" s="150"/>
      <c r="T4487" s="150"/>
      <c r="U4487" s="150">
        <v>0</v>
      </c>
      <c r="V4487" s="150">
        <v>0</v>
      </c>
      <c r="W4487" s="150">
        <v>0</v>
      </c>
      <c r="X4487" s="150">
        <v>0</v>
      </c>
      <c r="Y4487" s="150">
        <v>0</v>
      </c>
      <c r="Z4487" s="150">
        <v>0</v>
      </c>
      <c r="AA4487" s="150">
        <v>0</v>
      </c>
      <c r="AB4487" s="150">
        <v>0</v>
      </c>
      <c r="AC4487" s="150">
        <v>0</v>
      </c>
      <c r="AD4487" s="150">
        <v>0</v>
      </c>
      <c r="AE4487" s="150">
        <v>0</v>
      </c>
      <c r="AF4487" s="150">
        <v>0</v>
      </c>
      <c r="AG4487" s="150">
        <v>0</v>
      </c>
      <c r="AH4487" s="150">
        <v>0</v>
      </c>
      <c r="AI4487" s="150">
        <v>0</v>
      </c>
      <c r="AU4487" s="88"/>
    </row>
    <row r="4488" spans="3:47" s="11" customFormat="1" outlineLevel="2" x14ac:dyDescent="0.2">
      <c r="C4488" s="119" t="s">
        <v>152</v>
      </c>
      <c r="P4488" s="149" t="s">
        <v>182</v>
      </c>
      <c r="Q4488" s="16" t="s">
        <v>110</v>
      </c>
      <c r="R4488" s="150"/>
      <c r="S4488" s="150"/>
      <c r="T4488" s="150"/>
      <c r="U4488" s="150">
        <v>0</v>
      </c>
      <c r="V4488" s="150">
        <v>0</v>
      </c>
      <c r="W4488" s="150">
        <v>0</v>
      </c>
      <c r="X4488" s="150">
        <v>0</v>
      </c>
      <c r="Y4488" s="150">
        <v>0</v>
      </c>
      <c r="Z4488" s="150">
        <v>0</v>
      </c>
      <c r="AA4488" s="150">
        <v>0</v>
      </c>
      <c r="AB4488" s="150">
        <v>0</v>
      </c>
      <c r="AC4488" s="150">
        <v>0</v>
      </c>
      <c r="AD4488" s="150">
        <v>0</v>
      </c>
      <c r="AE4488" s="150">
        <v>0</v>
      </c>
      <c r="AF4488" s="150">
        <v>0</v>
      </c>
      <c r="AG4488" s="150">
        <v>0</v>
      </c>
      <c r="AH4488" s="150">
        <v>0</v>
      </c>
      <c r="AI4488" s="150">
        <v>0</v>
      </c>
      <c r="AU4488" s="88"/>
    </row>
    <row r="4489" spans="3:47" s="11" customFormat="1" outlineLevel="2" x14ac:dyDescent="0.2">
      <c r="C4489" s="119" t="s">
        <v>152</v>
      </c>
      <c r="F4489" s="124"/>
      <c r="P4489" s="149" t="s">
        <v>183</v>
      </c>
      <c r="Q4489" s="16" t="s">
        <v>110</v>
      </c>
      <c r="R4489" s="150"/>
      <c r="S4489" s="150"/>
      <c r="T4489" s="150"/>
      <c r="U4489" s="150">
        <v>0</v>
      </c>
      <c r="V4489" s="150">
        <v>0</v>
      </c>
      <c r="W4489" s="150">
        <v>0</v>
      </c>
      <c r="X4489" s="150">
        <v>0</v>
      </c>
      <c r="Y4489" s="150">
        <v>0</v>
      </c>
      <c r="Z4489" s="150">
        <v>0</v>
      </c>
      <c r="AA4489" s="150">
        <v>0</v>
      </c>
      <c r="AB4489" s="150">
        <v>0</v>
      </c>
      <c r="AC4489" s="150">
        <v>0</v>
      </c>
      <c r="AD4489" s="150">
        <v>0</v>
      </c>
      <c r="AE4489" s="150">
        <v>0</v>
      </c>
      <c r="AF4489" s="150">
        <v>0</v>
      </c>
      <c r="AG4489" s="150">
        <v>0</v>
      </c>
      <c r="AH4489" s="150">
        <v>0</v>
      </c>
      <c r="AI4489" s="150">
        <v>0</v>
      </c>
      <c r="AU4489" s="88"/>
    </row>
    <row r="4490" spans="3:47" s="11" customFormat="1" outlineLevel="2" x14ac:dyDescent="0.2">
      <c r="C4490" s="119" t="s">
        <v>152</v>
      </c>
      <c r="F4490" s="124"/>
      <c r="P4490" s="149"/>
      <c r="Q4490" s="16"/>
      <c r="R4490" s="88"/>
      <c r="S4490" s="88"/>
      <c r="T4490" s="88"/>
      <c r="U4490" s="88"/>
      <c r="V4490" s="88"/>
      <c r="W4490" s="88"/>
      <c r="X4490" s="88"/>
      <c r="Y4490" s="88"/>
      <c r="Z4490" s="88"/>
      <c r="AA4490" s="88"/>
      <c r="AB4490" s="88"/>
      <c r="AC4490" s="88"/>
      <c r="AD4490" s="88"/>
      <c r="AE4490" s="88"/>
      <c r="AF4490" s="88"/>
      <c r="AG4490" s="88"/>
      <c r="AH4490" s="88"/>
      <c r="AI4490" s="88"/>
      <c r="AU4490" s="88"/>
    </row>
    <row r="4491" spans="3:47" outlineLevel="1" x14ac:dyDescent="0.2">
      <c r="C4491" s="119" t="s">
        <v>152</v>
      </c>
      <c r="D4491" s="11"/>
      <c r="E4491" s="162" t="s">
        <v>184</v>
      </c>
      <c r="F4491" s="121"/>
      <c r="G4491" s="121"/>
      <c r="H4491" s="121"/>
      <c r="I4491" s="121"/>
      <c r="J4491" s="121"/>
      <c r="K4491" s="121"/>
      <c r="L4491" s="121"/>
      <c r="M4491" s="121"/>
      <c r="N4491" s="121"/>
      <c r="O4491" s="121"/>
      <c r="P4491" s="121"/>
      <c r="Q4491" s="122"/>
      <c r="R4491" s="123"/>
      <c r="S4491" s="123"/>
      <c r="T4491" s="123"/>
      <c r="U4491" s="123"/>
      <c r="V4491" s="123"/>
      <c r="W4491" s="123"/>
      <c r="X4491" s="123"/>
      <c r="Y4491" s="123"/>
      <c r="Z4491" s="123"/>
      <c r="AA4491" s="123"/>
      <c r="AB4491" s="123"/>
      <c r="AC4491" s="123"/>
      <c r="AD4491" s="123"/>
      <c r="AE4491" s="123"/>
      <c r="AF4491" s="123"/>
      <c r="AG4491" s="123"/>
      <c r="AH4491" s="123"/>
      <c r="AI4491" s="123"/>
      <c r="AT4491" s="11"/>
      <c r="AU4491" s="88"/>
    </row>
    <row r="4492" spans="3:47" outlineLevel="2" x14ac:dyDescent="0.2">
      <c r="C4492" s="119" t="s">
        <v>152</v>
      </c>
      <c r="D4492" s="11"/>
      <c r="E4492" s="11"/>
      <c r="F4492" s="11"/>
      <c r="G4492" s="16"/>
      <c r="H4492" s="163" t="s">
        <v>6</v>
      </c>
      <c r="I4492" s="163" t="s">
        <v>5</v>
      </c>
      <c r="J4492" s="163" t="s">
        <v>129</v>
      </c>
      <c r="K4492" s="163" t="s">
        <v>128</v>
      </c>
      <c r="L4492" s="11"/>
      <c r="M4492" s="11"/>
      <c r="N4492" s="11"/>
      <c r="O4492" s="11"/>
      <c r="P4492" s="149"/>
      <c r="Q4492" s="164"/>
      <c r="V4492" s="165"/>
      <c r="W4492" s="150"/>
      <c r="X4492" s="150"/>
      <c r="Y4492" s="150"/>
      <c r="Z4492" s="150"/>
      <c r="AA4492" s="150"/>
      <c r="AB4492" s="150"/>
      <c r="AC4492" s="150"/>
      <c r="AD4492" s="150"/>
      <c r="AE4492" s="150"/>
      <c r="AF4492" s="150"/>
      <c r="AG4492" s="150"/>
      <c r="AH4492" s="150"/>
      <c r="AI4492" s="150"/>
      <c r="AT4492" s="11"/>
      <c r="AU4492" s="88"/>
    </row>
    <row r="4493" spans="3:47" outlineLevel="2" x14ac:dyDescent="0.2">
      <c r="C4493" s="119" t="s">
        <v>152</v>
      </c>
      <c r="D4493" s="167" t="s">
        <v>152</v>
      </c>
      <c r="E4493" s="11"/>
      <c r="F4493" s="125" t="s">
        <v>209</v>
      </c>
      <c r="G4493" s="168" t="s">
        <v>130</v>
      </c>
      <c r="H4493" s="169">
        <v>0</v>
      </c>
      <c r="I4493" s="170">
        <v>1</v>
      </c>
      <c r="J4493" s="170">
        <v>1</v>
      </c>
      <c r="K4493" s="171">
        <v>0</v>
      </c>
      <c r="L4493" s="11"/>
      <c r="M4493" s="11"/>
      <c r="N4493" s="11"/>
      <c r="O4493" s="11"/>
      <c r="P4493" s="149"/>
      <c r="Q4493" s="164"/>
      <c r="V4493" s="165"/>
      <c r="W4493" s="11"/>
      <c r="X4493" s="11"/>
      <c r="Y4493" s="150"/>
      <c r="Z4493" s="150"/>
      <c r="AA4493" s="150"/>
      <c r="AB4493" s="150"/>
      <c r="AC4493" s="150"/>
      <c r="AD4493" s="150"/>
      <c r="AE4493" s="150"/>
      <c r="AF4493" s="150"/>
      <c r="AG4493" s="11"/>
      <c r="AH4493" s="11"/>
      <c r="AI4493" s="11"/>
      <c r="AT4493" s="11"/>
      <c r="AU4493" s="88"/>
    </row>
    <row r="4494" spans="3:47" outlineLevel="2" x14ac:dyDescent="0.2">
      <c r="C4494" s="119" t="s">
        <v>152</v>
      </c>
      <c r="D4494" s="167" t="s">
        <v>152</v>
      </c>
      <c r="E4494" s="11"/>
      <c r="F4494" s="134" t="s">
        <v>31</v>
      </c>
      <c r="G4494" s="16" t="s">
        <v>130</v>
      </c>
      <c r="H4494" s="172">
        <v>0</v>
      </c>
      <c r="I4494" s="173">
        <v>1</v>
      </c>
      <c r="J4494" s="173">
        <v>1</v>
      </c>
      <c r="K4494" s="174">
        <v>0</v>
      </c>
      <c r="L4494" s="11"/>
      <c r="M4494" s="11"/>
      <c r="N4494" s="11"/>
      <c r="O4494" s="11"/>
      <c r="P4494" s="149"/>
      <c r="Q4494" s="164"/>
      <c r="V4494" s="165"/>
      <c r="W4494" s="11"/>
      <c r="X4494" s="11"/>
      <c r="Y4494" s="150"/>
      <c r="Z4494" s="150"/>
      <c r="AA4494" s="150"/>
      <c r="AB4494" s="150"/>
      <c r="AC4494" s="150"/>
      <c r="AD4494" s="150"/>
      <c r="AE4494" s="150"/>
      <c r="AF4494" s="150"/>
      <c r="AG4494" s="11"/>
      <c r="AH4494" s="11"/>
      <c r="AI4494" s="11"/>
      <c r="AT4494" s="11"/>
      <c r="AU4494" s="88"/>
    </row>
    <row r="4495" spans="3:47" outlineLevel="2" x14ac:dyDescent="0.2">
      <c r="C4495" s="119" t="s">
        <v>152</v>
      </c>
      <c r="D4495" s="167" t="s">
        <v>152</v>
      </c>
      <c r="E4495" s="11"/>
      <c r="F4495" s="134" t="s">
        <v>28</v>
      </c>
      <c r="G4495" s="16" t="s">
        <v>130</v>
      </c>
      <c r="H4495" s="172">
        <v>0</v>
      </c>
      <c r="I4495" s="173">
        <v>1</v>
      </c>
      <c r="J4495" s="173">
        <v>1</v>
      </c>
      <c r="K4495" s="174">
        <v>0</v>
      </c>
      <c r="L4495" s="11"/>
      <c r="M4495" s="11"/>
      <c r="N4495" s="11"/>
      <c r="O4495" s="11"/>
      <c r="P4495" s="149"/>
      <c r="Q4495" s="164"/>
      <c r="V4495" s="165"/>
      <c r="W4495" s="150"/>
      <c r="X4495" s="150"/>
      <c r="Y4495" s="150"/>
      <c r="Z4495" s="150"/>
      <c r="AA4495" s="150"/>
      <c r="AB4495" s="150"/>
      <c r="AC4495" s="150"/>
      <c r="AD4495" s="150"/>
      <c r="AE4495" s="150"/>
      <c r="AF4495" s="150"/>
      <c r="AG4495" s="11"/>
      <c r="AH4495" s="11"/>
      <c r="AI4495" s="11"/>
      <c r="AT4495" s="11"/>
      <c r="AU4495" s="88"/>
    </row>
    <row r="4496" spans="3:47" outlineLevel="2" x14ac:dyDescent="0.2">
      <c r="C4496" s="119" t="s">
        <v>152</v>
      </c>
      <c r="D4496" s="167" t="s">
        <v>152</v>
      </c>
      <c r="E4496" s="11"/>
      <c r="F4496" s="134" t="s">
        <v>210</v>
      </c>
      <c r="G4496" s="16" t="s">
        <v>130</v>
      </c>
      <c r="H4496" s="172">
        <v>0</v>
      </c>
      <c r="I4496" s="173">
        <v>1</v>
      </c>
      <c r="J4496" s="173">
        <v>0.5</v>
      </c>
      <c r="K4496" s="174">
        <v>0.5</v>
      </c>
      <c r="L4496" s="11"/>
      <c r="M4496" s="11"/>
      <c r="N4496" s="11"/>
      <c r="O4496" s="11"/>
      <c r="P4496" s="149"/>
      <c r="Q4496" s="164"/>
      <c r="V4496" s="165"/>
      <c r="W4496" s="150"/>
      <c r="X4496" s="150"/>
      <c r="Y4496" s="150"/>
      <c r="Z4496" s="150"/>
      <c r="AA4496" s="150"/>
      <c r="AB4496" s="150"/>
      <c r="AC4496" s="150"/>
      <c r="AD4496" s="150"/>
      <c r="AE4496" s="150"/>
      <c r="AF4496" s="150"/>
      <c r="AG4496" s="11"/>
      <c r="AH4496" s="11"/>
      <c r="AI4496" s="11"/>
      <c r="AT4496" s="11"/>
      <c r="AU4496" s="88"/>
    </row>
    <row r="4497" spans="3:47" outlineLevel="2" x14ac:dyDescent="0.2">
      <c r="C4497" s="119" t="s">
        <v>152</v>
      </c>
      <c r="D4497" s="167" t="s">
        <v>152</v>
      </c>
      <c r="E4497" s="11"/>
      <c r="F4497" s="134" t="s">
        <v>211</v>
      </c>
      <c r="G4497" s="16" t="s">
        <v>130</v>
      </c>
      <c r="H4497" s="172">
        <v>0</v>
      </c>
      <c r="I4497" s="173">
        <v>1</v>
      </c>
      <c r="J4497" s="173">
        <v>0.5</v>
      </c>
      <c r="K4497" s="174">
        <v>0.5</v>
      </c>
      <c r="L4497" s="11"/>
      <c r="M4497" s="11"/>
      <c r="N4497" s="11"/>
      <c r="O4497" s="11"/>
      <c r="P4497" s="149"/>
      <c r="Q4497" s="164"/>
      <c r="V4497" s="165"/>
      <c r="W4497" s="150"/>
      <c r="X4497" s="150"/>
      <c r="Y4497" s="150"/>
      <c r="Z4497" s="150"/>
      <c r="AA4497" s="150"/>
      <c r="AB4497" s="150"/>
      <c r="AC4497" s="150"/>
      <c r="AD4497" s="150"/>
      <c r="AE4497" s="150"/>
      <c r="AF4497" s="150"/>
      <c r="AG4497" s="11"/>
      <c r="AH4497" s="11"/>
      <c r="AI4497" s="11"/>
      <c r="AT4497" s="11"/>
      <c r="AU4497" s="88"/>
    </row>
    <row r="4498" spans="3:47" outlineLevel="2" x14ac:dyDescent="0.2">
      <c r="C4498" s="119" t="s">
        <v>152</v>
      </c>
      <c r="D4498" s="167" t="s">
        <v>152</v>
      </c>
      <c r="E4498" s="11"/>
      <c r="F4498" s="134" t="s">
        <v>212</v>
      </c>
      <c r="G4498" s="16" t="s">
        <v>130</v>
      </c>
      <c r="H4498" s="172">
        <v>0</v>
      </c>
      <c r="I4498" s="173">
        <v>1</v>
      </c>
      <c r="J4498" s="173">
        <v>1</v>
      </c>
      <c r="K4498" s="174">
        <v>0</v>
      </c>
      <c r="L4498" s="11"/>
      <c r="M4498" s="11"/>
      <c r="N4498" s="11"/>
      <c r="O4498" s="11"/>
      <c r="P4498" s="149"/>
      <c r="Q4498" s="164"/>
      <c r="V4498" s="165"/>
      <c r="W4498" s="150"/>
      <c r="X4498" s="150"/>
      <c r="Y4498" s="150"/>
      <c r="Z4498" s="150"/>
      <c r="AA4498" s="150"/>
      <c r="AB4498" s="150"/>
      <c r="AC4498" s="150"/>
      <c r="AD4498" s="150"/>
      <c r="AE4498" s="150"/>
      <c r="AF4498" s="150"/>
      <c r="AG4498" s="11"/>
      <c r="AH4498" s="11"/>
      <c r="AI4498" s="11"/>
      <c r="AT4498" s="11"/>
      <c r="AU4498" s="88"/>
    </row>
    <row r="4499" spans="3:47" outlineLevel="2" x14ac:dyDescent="0.2">
      <c r="C4499" s="119" t="s">
        <v>152</v>
      </c>
      <c r="D4499" s="167" t="s">
        <v>152</v>
      </c>
      <c r="E4499" s="11"/>
      <c r="F4499" s="134" t="s">
        <v>213</v>
      </c>
      <c r="G4499" s="16" t="s">
        <v>130</v>
      </c>
      <c r="H4499" s="172">
        <v>0</v>
      </c>
      <c r="I4499" s="173">
        <v>1</v>
      </c>
      <c r="J4499" s="173">
        <v>1</v>
      </c>
      <c r="K4499" s="174">
        <v>0</v>
      </c>
      <c r="L4499" s="11"/>
      <c r="M4499" s="11"/>
      <c r="N4499" s="11"/>
      <c r="O4499" s="11"/>
      <c r="P4499" s="149"/>
      <c r="Q4499" s="164"/>
      <c r="V4499" s="165"/>
      <c r="W4499" s="150"/>
      <c r="X4499" s="150"/>
      <c r="Y4499" s="150"/>
      <c r="Z4499" s="150"/>
      <c r="AA4499" s="150"/>
      <c r="AB4499" s="150"/>
      <c r="AC4499" s="150"/>
      <c r="AD4499" s="150"/>
      <c r="AE4499" s="150"/>
      <c r="AF4499" s="150"/>
      <c r="AG4499" s="11"/>
      <c r="AH4499" s="11"/>
      <c r="AI4499" s="11"/>
      <c r="AT4499" s="11"/>
      <c r="AU4499" s="88"/>
    </row>
    <row r="4500" spans="3:47" outlineLevel="2" x14ac:dyDescent="0.2">
      <c r="C4500" s="119" t="s">
        <v>152</v>
      </c>
      <c r="D4500" s="167" t="s">
        <v>152</v>
      </c>
      <c r="E4500" s="11"/>
      <c r="F4500" s="134" t="s">
        <v>214</v>
      </c>
      <c r="G4500" s="16" t="s">
        <v>130</v>
      </c>
      <c r="H4500" s="172">
        <v>0</v>
      </c>
      <c r="I4500" s="173">
        <v>1</v>
      </c>
      <c r="J4500" s="173">
        <v>1</v>
      </c>
      <c r="K4500" s="174">
        <v>0</v>
      </c>
      <c r="L4500" s="11"/>
      <c r="M4500" s="11"/>
      <c r="N4500" s="11"/>
      <c r="O4500" s="11"/>
      <c r="P4500" s="149"/>
      <c r="Q4500" s="164"/>
      <c r="V4500" s="165"/>
      <c r="W4500" s="150"/>
      <c r="X4500" s="150"/>
      <c r="Y4500" s="150"/>
      <c r="Z4500" s="150"/>
      <c r="AA4500" s="150"/>
      <c r="AB4500" s="150"/>
      <c r="AC4500" s="150"/>
      <c r="AD4500" s="150"/>
      <c r="AE4500" s="150"/>
      <c r="AF4500" s="150"/>
      <c r="AG4500" s="11"/>
      <c r="AH4500" s="11"/>
      <c r="AI4500" s="11"/>
      <c r="AT4500" s="11"/>
      <c r="AU4500" s="88"/>
    </row>
    <row r="4501" spans="3:47" outlineLevel="2" x14ac:dyDescent="0.2">
      <c r="C4501" s="119" t="s">
        <v>152</v>
      </c>
      <c r="D4501" s="167" t="s">
        <v>152</v>
      </c>
      <c r="E4501" s="11"/>
      <c r="F4501" s="134" t="s">
        <v>215</v>
      </c>
      <c r="G4501" s="16" t="s">
        <v>130</v>
      </c>
      <c r="H4501" s="172">
        <v>0</v>
      </c>
      <c r="I4501" s="173">
        <v>1</v>
      </c>
      <c r="J4501" s="173">
        <v>1</v>
      </c>
      <c r="K4501" s="174">
        <v>0</v>
      </c>
      <c r="L4501" s="11"/>
      <c r="M4501" s="11"/>
      <c r="N4501" s="11"/>
      <c r="O4501" s="11"/>
      <c r="P4501" s="149"/>
      <c r="Q4501" s="164"/>
      <c r="V4501" s="165"/>
      <c r="W4501" s="150"/>
      <c r="X4501" s="150"/>
      <c r="Y4501" s="150"/>
      <c r="Z4501" s="150"/>
      <c r="AA4501" s="150"/>
      <c r="AB4501" s="150"/>
      <c r="AC4501" s="150"/>
      <c r="AD4501" s="150"/>
      <c r="AE4501" s="150"/>
      <c r="AF4501" s="150"/>
      <c r="AG4501" s="11"/>
      <c r="AH4501" s="11"/>
      <c r="AI4501" s="11"/>
      <c r="AT4501" s="11"/>
      <c r="AU4501" s="88"/>
    </row>
    <row r="4502" spans="3:47" outlineLevel="2" x14ac:dyDescent="0.2">
      <c r="C4502" s="119" t="s">
        <v>152</v>
      </c>
      <c r="D4502" s="167" t="s">
        <v>152</v>
      </c>
      <c r="E4502" s="11"/>
      <c r="F4502" s="175" t="s">
        <v>216</v>
      </c>
      <c r="G4502" s="16" t="s">
        <v>130</v>
      </c>
      <c r="H4502" s="172">
        <v>0</v>
      </c>
      <c r="I4502" s="173">
        <v>1</v>
      </c>
      <c r="J4502" s="173">
        <v>1</v>
      </c>
      <c r="K4502" s="174">
        <v>0</v>
      </c>
      <c r="L4502" s="11"/>
      <c r="M4502" s="11"/>
      <c r="N4502" s="11"/>
      <c r="O4502" s="11"/>
      <c r="P4502" s="149"/>
      <c r="Q4502" s="164"/>
      <c r="V4502" s="165"/>
      <c r="W4502" s="150"/>
      <c r="X4502" s="150"/>
      <c r="Y4502" s="150"/>
      <c r="Z4502" s="150"/>
      <c r="AA4502" s="150"/>
      <c r="AB4502" s="150"/>
      <c r="AC4502" s="150"/>
      <c r="AD4502" s="150"/>
      <c r="AE4502" s="150"/>
      <c r="AF4502" s="150"/>
      <c r="AG4502" s="11"/>
      <c r="AH4502" s="11"/>
      <c r="AI4502" s="11"/>
      <c r="AT4502" s="11"/>
      <c r="AU4502" s="88"/>
    </row>
    <row r="4503" spans="3:47" outlineLevel="2" x14ac:dyDescent="0.2">
      <c r="C4503" s="119" t="s">
        <v>152</v>
      </c>
      <c r="D4503" s="167" t="s">
        <v>152</v>
      </c>
      <c r="E4503" s="11"/>
      <c r="F4503" s="175" t="s">
        <v>33</v>
      </c>
      <c r="G4503" s="16" t="s">
        <v>130</v>
      </c>
      <c r="H4503" s="172">
        <v>0</v>
      </c>
      <c r="I4503" s="173">
        <v>1</v>
      </c>
      <c r="J4503" s="173">
        <v>1</v>
      </c>
      <c r="K4503" s="174">
        <v>0</v>
      </c>
      <c r="L4503" s="11"/>
      <c r="M4503" s="11"/>
      <c r="N4503" s="11"/>
      <c r="O4503" s="11"/>
      <c r="P4503" s="149"/>
      <c r="Q4503" s="164"/>
      <c r="V4503" s="165"/>
      <c r="W4503" s="150"/>
      <c r="X4503" s="150"/>
      <c r="Y4503" s="150"/>
      <c r="Z4503" s="150"/>
      <c r="AA4503" s="150"/>
      <c r="AB4503" s="150"/>
      <c r="AC4503" s="150"/>
      <c r="AD4503" s="150"/>
      <c r="AE4503" s="150"/>
      <c r="AF4503" s="150"/>
      <c r="AG4503" s="11"/>
      <c r="AH4503" s="11"/>
      <c r="AI4503" s="11"/>
      <c r="AT4503" s="11"/>
      <c r="AU4503" s="88"/>
    </row>
    <row r="4504" spans="3:47" outlineLevel="2" x14ac:dyDescent="0.2">
      <c r="C4504" s="119" t="s">
        <v>152</v>
      </c>
      <c r="D4504" s="167" t="s">
        <v>152</v>
      </c>
      <c r="E4504" s="11"/>
      <c r="F4504" s="175" t="s">
        <v>34</v>
      </c>
      <c r="G4504" s="16" t="s">
        <v>130</v>
      </c>
      <c r="H4504" s="172">
        <v>0</v>
      </c>
      <c r="I4504" s="173">
        <v>1</v>
      </c>
      <c r="J4504" s="173">
        <v>1</v>
      </c>
      <c r="K4504" s="174">
        <v>0</v>
      </c>
      <c r="L4504" s="11"/>
      <c r="M4504" s="11"/>
      <c r="N4504" s="11"/>
      <c r="O4504" s="11"/>
      <c r="P4504" s="149"/>
      <c r="Q4504" s="164"/>
      <c r="V4504" s="165"/>
      <c r="W4504" s="150"/>
      <c r="X4504" s="150"/>
      <c r="Y4504" s="150"/>
      <c r="Z4504" s="150"/>
      <c r="AA4504" s="150"/>
      <c r="AB4504" s="150"/>
      <c r="AC4504" s="150"/>
      <c r="AD4504" s="150"/>
      <c r="AE4504" s="150"/>
      <c r="AF4504" s="150"/>
      <c r="AG4504" s="11"/>
      <c r="AH4504" s="11"/>
      <c r="AI4504" s="11"/>
      <c r="AT4504" s="11"/>
      <c r="AU4504" s="88"/>
    </row>
    <row r="4505" spans="3:47" outlineLevel="2" x14ac:dyDescent="0.2">
      <c r="C4505" s="119" t="s">
        <v>152</v>
      </c>
      <c r="D4505" s="167" t="s">
        <v>152</v>
      </c>
      <c r="E4505" s="11"/>
      <c r="F4505" s="175" t="s">
        <v>217</v>
      </c>
      <c r="G4505" s="16" t="s">
        <v>130</v>
      </c>
      <c r="H4505" s="172">
        <v>0</v>
      </c>
      <c r="I4505" s="173">
        <v>1</v>
      </c>
      <c r="J4505" s="173">
        <v>1</v>
      </c>
      <c r="K4505" s="174">
        <v>0</v>
      </c>
      <c r="L4505" s="11"/>
      <c r="M4505" s="11"/>
      <c r="N4505" s="11"/>
      <c r="O4505" s="11"/>
      <c r="P4505" s="149"/>
      <c r="Q4505" s="164"/>
      <c r="V4505" s="165"/>
      <c r="W4505" s="150"/>
      <c r="X4505" s="150"/>
      <c r="Y4505" s="150"/>
      <c r="Z4505" s="150"/>
      <c r="AA4505" s="150"/>
      <c r="AB4505" s="150"/>
      <c r="AC4505" s="150"/>
      <c r="AD4505" s="150"/>
      <c r="AE4505" s="150"/>
      <c r="AF4505" s="150"/>
      <c r="AG4505" s="11"/>
      <c r="AH4505" s="11"/>
      <c r="AI4505" s="11"/>
      <c r="AT4505" s="11"/>
      <c r="AU4505" s="88"/>
    </row>
    <row r="4506" spans="3:47" outlineLevel="2" x14ac:dyDescent="0.2">
      <c r="C4506" s="119" t="s">
        <v>152</v>
      </c>
      <c r="D4506" s="167" t="s">
        <v>152</v>
      </c>
      <c r="E4506" s="11"/>
      <c r="F4506" s="175" t="s">
        <v>152</v>
      </c>
      <c r="G4506" s="16" t="s">
        <v>130</v>
      </c>
      <c r="H4506" s="172">
        <v>0</v>
      </c>
      <c r="I4506" s="173">
        <v>1</v>
      </c>
      <c r="J4506" s="173">
        <v>0</v>
      </c>
      <c r="K4506" s="174">
        <v>0</v>
      </c>
      <c r="L4506" s="11"/>
      <c r="M4506" s="11"/>
      <c r="N4506" s="11"/>
      <c r="O4506" s="11"/>
      <c r="P4506" s="149"/>
      <c r="Q4506" s="164"/>
      <c r="V4506" s="165"/>
      <c r="W4506" s="150"/>
      <c r="X4506" s="150"/>
      <c r="Y4506" s="150"/>
      <c r="Z4506" s="150"/>
      <c r="AA4506" s="150"/>
      <c r="AB4506" s="150"/>
      <c r="AC4506" s="150"/>
      <c r="AD4506" s="150"/>
      <c r="AE4506" s="150"/>
      <c r="AF4506" s="150"/>
      <c r="AG4506" s="11"/>
      <c r="AH4506" s="11"/>
      <c r="AI4506" s="11"/>
      <c r="AT4506" s="11"/>
      <c r="AU4506" s="88"/>
    </row>
    <row r="4507" spans="3:47" outlineLevel="2" x14ac:dyDescent="0.2">
      <c r="C4507" s="119" t="s">
        <v>152</v>
      </c>
      <c r="D4507" s="167" t="s">
        <v>152</v>
      </c>
      <c r="E4507" s="11"/>
      <c r="F4507" s="176" t="s">
        <v>152</v>
      </c>
      <c r="G4507" s="177" t="s">
        <v>130</v>
      </c>
      <c r="H4507" s="178">
        <v>0</v>
      </c>
      <c r="I4507" s="179">
        <v>1</v>
      </c>
      <c r="J4507" s="179">
        <v>0</v>
      </c>
      <c r="K4507" s="180">
        <v>0</v>
      </c>
      <c r="L4507" s="11"/>
      <c r="M4507" s="11"/>
      <c r="N4507" s="11"/>
      <c r="O4507" s="11"/>
      <c r="P4507" s="149"/>
      <c r="Q4507" s="164"/>
      <c r="V4507" s="165"/>
      <c r="W4507" s="150"/>
      <c r="X4507" s="150"/>
      <c r="Y4507" s="150"/>
      <c r="Z4507" s="150"/>
      <c r="AA4507" s="150"/>
      <c r="AB4507" s="150"/>
      <c r="AC4507" s="150"/>
      <c r="AD4507" s="150"/>
      <c r="AE4507" s="150"/>
      <c r="AF4507" s="150"/>
      <c r="AG4507" s="11"/>
      <c r="AH4507" s="11"/>
      <c r="AI4507" s="11"/>
      <c r="AT4507" s="11"/>
      <c r="AU4507" s="88"/>
    </row>
    <row r="4508" spans="3:47" outlineLevel="2" x14ac:dyDescent="0.2">
      <c r="C4508" s="119" t="s">
        <v>152</v>
      </c>
      <c r="D4508" s="167" t="s">
        <v>152</v>
      </c>
      <c r="E4508" s="11"/>
      <c r="F4508" s="125" t="s">
        <v>152</v>
      </c>
      <c r="G4508" s="168" t="s">
        <v>130</v>
      </c>
      <c r="H4508" s="172">
        <v>0</v>
      </c>
      <c r="I4508" s="173">
        <v>1</v>
      </c>
      <c r="J4508" s="173">
        <v>0</v>
      </c>
      <c r="K4508" s="174">
        <v>0</v>
      </c>
      <c r="L4508" s="11"/>
      <c r="M4508" s="11"/>
      <c r="N4508" s="11"/>
      <c r="O4508" s="11"/>
      <c r="P4508" s="149"/>
      <c r="Q4508" s="164"/>
      <c r="V4508" s="165"/>
      <c r="W4508" s="150"/>
      <c r="X4508" s="150"/>
      <c r="Y4508" s="150"/>
      <c r="Z4508" s="150"/>
      <c r="AA4508" s="150"/>
      <c r="AB4508" s="150"/>
      <c r="AC4508" s="150"/>
      <c r="AD4508" s="150"/>
      <c r="AE4508" s="150"/>
      <c r="AF4508" s="150"/>
      <c r="AG4508" s="11"/>
      <c r="AH4508" s="11"/>
      <c r="AI4508" s="11"/>
      <c r="AT4508" s="11"/>
      <c r="AU4508" s="88"/>
    </row>
    <row r="4509" spans="3:47" outlineLevel="2" x14ac:dyDescent="0.2">
      <c r="C4509" s="119" t="s">
        <v>152</v>
      </c>
      <c r="D4509" s="167" t="s">
        <v>152</v>
      </c>
      <c r="E4509" s="11"/>
      <c r="F4509" s="134" t="s">
        <v>152</v>
      </c>
      <c r="G4509" s="16" t="s">
        <v>130</v>
      </c>
      <c r="H4509" s="172">
        <v>0</v>
      </c>
      <c r="I4509" s="173">
        <v>1</v>
      </c>
      <c r="J4509" s="173">
        <v>0</v>
      </c>
      <c r="K4509" s="174">
        <v>0</v>
      </c>
      <c r="L4509" s="11"/>
      <c r="M4509" s="11"/>
      <c r="N4509" s="11"/>
      <c r="O4509" s="11"/>
      <c r="P4509" s="149"/>
      <c r="Q4509" s="164"/>
      <c r="V4509" s="165"/>
      <c r="W4509" s="150"/>
      <c r="X4509" s="150"/>
      <c r="Y4509" s="150"/>
      <c r="Z4509" s="150"/>
      <c r="AA4509" s="150"/>
      <c r="AB4509" s="150"/>
      <c r="AC4509" s="150"/>
      <c r="AD4509" s="150"/>
      <c r="AE4509" s="150"/>
      <c r="AF4509" s="150"/>
      <c r="AG4509" s="11"/>
      <c r="AH4509" s="11"/>
      <c r="AI4509" s="11"/>
      <c r="AT4509" s="11"/>
      <c r="AU4509" s="88"/>
    </row>
    <row r="4510" spans="3:47" outlineLevel="2" x14ac:dyDescent="0.2">
      <c r="C4510" s="119" t="s">
        <v>152</v>
      </c>
      <c r="D4510" s="167" t="s">
        <v>152</v>
      </c>
      <c r="E4510" s="11"/>
      <c r="F4510" s="134" t="s">
        <v>152</v>
      </c>
      <c r="G4510" s="16" t="s">
        <v>130</v>
      </c>
      <c r="H4510" s="172">
        <v>0</v>
      </c>
      <c r="I4510" s="173">
        <v>1</v>
      </c>
      <c r="J4510" s="173">
        <v>0</v>
      </c>
      <c r="K4510" s="174">
        <v>0</v>
      </c>
      <c r="L4510" s="11"/>
      <c r="M4510" s="11"/>
      <c r="N4510" s="11"/>
      <c r="O4510" s="11"/>
      <c r="P4510" s="149"/>
      <c r="Q4510" s="164"/>
      <c r="V4510" s="165"/>
      <c r="W4510" s="150"/>
      <c r="X4510" s="150"/>
      <c r="Y4510" s="150"/>
      <c r="Z4510" s="150"/>
      <c r="AA4510" s="150"/>
      <c r="AB4510" s="150"/>
      <c r="AC4510" s="150"/>
      <c r="AD4510" s="150"/>
      <c r="AE4510" s="150"/>
      <c r="AF4510" s="150"/>
      <c r="AG4510" s="11"/>
      <c r="AH4510" s="11"/>
      <c r="AI4510" s="11"/>
      <c r="AT4510" s="11"/>
      <c r="AU4510" s="88"/>
    </row>
    <row r="4511" spans="3:47" outlineLevel="2" x14ac:dyDescent="0.2">
      <c r="C4511" s="119" t="s">
        <v>152</v>
      </c>
      <c r="D4511" s="167" t="s">
        <v>152</v>
      </c>
      <c r="E4511" s="11"/>
      <c r="F4511" s="134" t="s">
        <v>152</v>
      </c>
      <c r="G4511" s="16" t="s">
        <v>130</v>
      </c>
      <c r="H4511" s="172">
        <v>0</v>
      </c>
      <c r="I4511" s="173">
        <v>1</v>
      </c>
      <c r="J4511" s="173">
        <v>0</v>
      </c>
      <c r="K4511" s="174">
        <v>0</v>
      </c>
      <c r="L4511" s="11"/>
      <c r="M4511" s="11"/>
      <c r="N4511" s="11"/>
      <c r="O4511" s="11"/>
      <c r="P4511" s="149"/>
      <c r="Q4511" s="164"/>
      <c r="V4511" s="165"/>
      <c r="W4511" s="150"/>
      <c r="X4511" s="150"/>
      <c r="Y4511" s="150"/>
      <c r="Z4511" s="150"/>
      <c r="AA4511" s="150"/>
      <c r="AB4511" s="150"/>
      <c r="AC4511" s="150"/>
      <c r="AD4511" s="150"/>
      <c r="AE4511" s="150"/>
      <c r="AF4511" s="150"/>
      <c r="AG4511" s="11"/>
      <c r="AH4511" s="11"/>
      <c r="AI4511" s="11"/>
      <c r="AT4511" s="11"/>
      <c r="AU4511" s="88"/>
    </row>
    <row r="4512" spans="3:47" outlineLevel="2" x14ac:dyDescent="0.2">
      <c r="C4512" s="119" t="s">
        <v>152</v>
      </c>
      <c r="D4512" s="167" t="s">
        <v>152</v>
      </c>
      <c r="E4512" s="11"/>
      <c r="F4512" s="134" t="s">
        <v>152</v>
      </c>
      <c r="G4512" s="16" t="s">
        <v>130</v>
      </c>
      <c r="H4512" s="172">
        <v>0</v>
      </c>
      <c r="I4512" s="173">
        <v>1</v>
      </c>
      <c r="J4512" s="173">
        <v>0</v>
      </c>
      <c r="K4512" s="174">
        <v>0</v>
      </c>
      <c r="L4512" s="11"/>
      <c r="M4512" s="11"/>
      <c r="N4512" s="11"/>
      <c r="O4512" s="11"/>
      <c r="P4512" s="149"/>
      <c r="Q4512" s="164"/>
      <c r="V4512" s="165"/>
      <c r="W4512" s="150"/>
      <c r="X4512" s="150"/>
      <c r="Y4512" s="150"/>
      <c r="Z4512" s="150"/>
      <c r="AA4512" s="150"/>
      <c r="AB4512" s="150"/>
      <c r="AC4512" s="150"/>
      <c r="AD4512" s="150"/>
      <c r="AE4512" s="150"/>
      <c r="AF4512" s="150"/>
      <c r="AG4512" s="11"/>
      <c r="AH4512" s="11"/>
      <c r="AI4512" s="11"/>
      <c r="AT4512" s="11"/>
      <c r="AU4512" s="88"/>
    </row>
    <row r="4513" spans="3:47" outlineLevel="2" x14ac:dyDescent="0.2">
      <c r="C4513" s="119" t="s">
        <v>152</v>
      </c>
      <c r="D4513" s="167" t="s">
        <v>152</v>
      </c>
      <c r="E4513" s="11"/>
      <c r="F4513" s="134" t="s">
        <v>152</v>
      </c>
      <c r="G4513" s="16" t="s">
        <v>130</v>
      </c>
      <c r="H4513" s="172">
        <v>0</v>
      </c>
      <c r="I4513" s="173">
        <v>1</v>
      </c>
      <c r="J4513" s="173">
        <v>0</v>
      </c>
      <c r="K4513" s="174">
        <v>0</v>
      </c>
      <c r="L4513" s="11"/>
      <c r="M4513" s="11"/>
      <c r="N4513" s="11"/>
      <c r="O4513" s="11"/>
      <c r="P4513" s="149"/>
      <c r="Q4513" s="164"/>
      <c r="V4513" s="165"/>
      <c r="W4513" s="150"/>
      <c r="X4513" s="181"/>
      <c r="Y4513" s="150"/>
      <c r="Z4513" s="150"/>
      <c r="AA4513" s="150"/>
      <c r="AB4513" s="150"/>
      <c r="AC4513" s="150"/>
      <c r="AD4513" s="150"/>
      <c r="AE4513" s="150"/>
      <c r="AF4513" s="150"/>
      <c r="AG4513" s="11"/>
      <c r="AH4513" s="11"/>
      <c r="AI4513" s="11"/>
      <c r="AT4513" s="11"/>
      <c r="AU4513" s="88"/>
    </row>
    <row r="4514" spans="3:47" outlineLevel="2" x14ac:dyDescent="0.2">
      <c r="C4514" s="119" t="s">
        <v>152</v>
      </c>
      <c r="D4514" s="167" t="s">
        <v>152</v>
      </c>
      <c r="E4514" s="11"/>
      <c r="F4514" s="134" t="s">
        <v>152</v>
      </c>
      <c r="G4514" s="16" t="s">
        <v>130</v>
      </c>
      <c r="H4514" s="172">
        <v>0</v>
      </c>
      <c r="I4514" s="173">
        <v>1</v>
      </c>
      <c r="J4514" s="173">
        <v>0</v>
      </c>
      <c r="K4514" s="174">
        <v>0</v>
      </c>
      <c r="L4514" s="11"/>
      <c r="M4514" s="11"/>
      <c r="N4514" s="11"/>
      <c r="O4514" s="11"/>
      <c r="P4514" s="149"/>
      <c r="Q4514" s="164"/>
      <c r="V4514" s="165"/>
      <c r="W4514" s="150"/>
      <c r="X4514" s="150"/>
      <c r="Y4514" s="150"/>
      <c r="Z4514" s="150"/>
      <c r="AA4514" s="150"/>
      <c r="AB4514" s="150"/>
      <c r="AC4514" s="150"/>
      <c r="AD4514" s="150"/>
      <c r="AE4514" s="150"/>
      <c r="AF4514" s="150"/>
      <c r="AG4514" s="11"/>
      <c r="AH4514" s="11"/>
      <c r="AI4514" s="11"/>
      <c r="AT4514" s="11"/>
      <c r="AU4514" s="88"/>
    </row>
    <row r="4515" spans="3:47" outlineLevel="2" x14ac:dyDescent="0.2">
      <c r="C4515" s="119" t="s">
        <v>152</v>
      </c>
      <c r="D4515" s="167" t="s">
        <v>152</v>
      </c>
      <c r="E4515" s="11"/>
      <c r="F4515" s="134" t="s">
        <v>152</v>
      </c>
      <c r="G4515" s="16" t="s">
        <v>130</v>
      </c>
      <c r="H4515" s="172">
        <v>0</v>
      </c>
      <c r="I4515" s="173">
        <v>1</v>
      </c>
      <c r="J4515" s="173">
        <v>0</v>
      </c>
      <c r="K4515" s="174">
        <v>0</v>
      </c>
      <c r="L4515" s="11"/>
      <c r="M4515" s="11"/>
      <c r="N4515" s="11"/>
      <c r="O4515" s="11"/>
      <c r="P4515" s="149"/>
      <c r="Q4515" s="164"/>
      <c r="V4515" s="165"/>
      <c r="W4515" s="150"/>
      <c r="X4515" s="150"/>
      <c r="Y4515" s="150"/>
      <c r="Z4515" s="150"/>
      <c r="AA4515" s="150"/>
      <c r="AB4515" s="150"/>
      <c r="AC4515" s="150"/>
      <c r="AD4515" s="150"/>
      <c r="AE4515" s="150"/>
      <c r="AF4515" s="150"/>
      <c r="AG4515" s="11"/>
      <c r="AH4515" s="11"/>
      <c r="AI4515" s="11"/>
      <c r="AT4515" s="11"/>
      <c r="AU4515" s="88"/>
    </row>
    <row r="4516" spans="3:47" outlineLevel="2" x14ac:dyDescent="0.2">
      <c r="C4516" s="119" t="s">
        <v>152</v>
      </c>
      <c r="D4516" s="167" t="s">
        <v>152</v>
      </c>
      <c r="E4516" s="11"/>
      <c r="F4516" s="134" t="s">
        <v>152</v>
      </c>
      <c r="G4516" s="16" t="s">
        <v>130</v>
      </c>
      <c r="H4516" s="172">
        <v>0</v>
      </c>
      <c r="I4516" s="173">
        <v>1</v>
      </c>
      <c r="J4516" s="173">
        <v>0</v>
      </c>
      <c r="K4516" s="174">
        <v>0</v>
      </c>
      <c r="L4516" s="11"/>
      <c r="M4516" s="11"/>
      <c r="N4516" s="11"/>
      <c r="O4516" s="11"/>
      <c r="P4516" s="149"/>
      <c r="Q4516" s="164"/>
      <c r="V4516" s="165"/>
      <c r="W4516" s="150"/>
      <c r="X4516" s="150"/>
      <c r="Y4516" s="150"/>
      <c r="Z4516" s="150"/>
      <c r="AA4516" s="150"/>
      <c r="AB4516" s="150"/>
      <c r="AC4516" s="150"/>
      <c r="AD4516" s="150"/>
      <c r="AE4516" s="150"/>
      <c r="AF4516" s="150"/>
      <c r="AG4516" s="11"/>
      <c r="AH4516" s="11"/>
      <c r="AI4516" s="11"/>
      <c r="AT4516" s="11"/>
      <c r="AU4516" s="88"/>
    </row>
    <row r="4517" spans="3:47" outlineLevel="2" x14ac:dyDescent="0.2">
      <c r="C4517" s="119" t="s">
        <v>152</v>
      </c>
      <c r="D4517" s="167" t="s">
        <v>152</v>
      </c>
      <c r="E4517" s="11"/>
      <c r="F4517" s="140" t="s">
        <v>152</v>
      </c>
      <c r="G4517" s="177" t="s">
        <v>130</v>
      </c>
      <c r="H4517" s="178">
        <v>0</v>
      </c>
      <c r="I4517" s="179">
        <v>1</v>
      </c>
      <c r="J4517" s="179">
        <v>0</v>
      </c>
      <c r="K4517" s="180">
        <v>0</v>
      </c>
      <c r="L4517" s="11"/>
      <c r="M4517" s="11"/>
      <c r="N4517" s="11"/>
      <c r="O4517" s="11"/>
      <c r="P4517" s="149"/>
      <c r="Q4517" s="164"/>
      <c r="V4517" s="165"/>
      <c r="W4517" s="150"/>
      <c r="X4517" s="150"/>
      <c r="Y4517" s="150"/>
      <c r="Z4517" s="150"/>
      <c r="AA4517" s="150"/>
      <c r="AB4517" s="150"/>
      <c r="AC4517" s="150"/>
      <c r="AD4517" s="150"/>
      <c r="AE4517" s="150"/>
      <c r="AF4517" s="150"/>
      <c r="AG4517" s="150"/>
      <c r="AH4517" s="150"/>
      <c r="AI4517" s="150"/>
      <c r="AT4517" s="11"/>
      <c r="AU4517" s="88"/>
    </row>
    <row r="4518" spans="3:47" outlineLevel="2" x14ac:dyDescent="0.2">
      <c r="C4518" s="119" t="s">
        <v>152</v>
      </c>
      <c r="D4518" s="11"/>
      <c r="E4518" s="11"/>
      <c r="F4518" s="11"/>
      <c r="G4518" s="11"/>
      <c r="H4518" s="11"/>
      <c r="I4518" s="11"/>
      <c r="J4518" s="11"/>
      <c r="K4518" s="11"/>
      <c r="L4518" s="11"/>
      <c r="M4518" s="11"/>
      <c r="N4518" s="11"/>
      <c r="O4518" s="11"/>
      <c r="P4518" s="149"/>
      <c r="Q4518" s="16"/>
      <c r="R4518" s="182"/>
      <c r="S4518" s="182"/>
      <c r="T4518" s="182"/>
      <c r="U4518" s="182"/>
      <c r="V4518" s="183"/>
      <c r="W4518" s="150"/>
      <c r="X4518" s="150"/>
      <c r="Y4518" s="150"/>
      <c r="Z4518" s="150"/>
      <c r="AA4518" s="150"/>
      <c r="AB4518" s="150"/>
      <c r="AC4518" s="150"/>
      <c r="AD4518" s="150"/>
      <c r="AE4518" s="150"/>
      <c r="AF4518" s="150"/>
      <c r="AG4518" s="150"/>
      <c r="AH4518" s="150"/>
      <c r="AI4518" s="150"/>
      <c r="AT4518" s="11"/>
      <c r="AU4518" s="88"/>
    </row>
    <row r="4519" spans="3:47" outlineLevel="1" x14ac:dyDescent="0.2">
      <c r="C4519" s="119" t="s">
        <v>152</v>
      </c>
      <c r="D4519" s="11"/>
      <c r="E4519" s="162" t="s">
        <v>185</v>
      </c>
      <c r="F4519" s="121"/>
      <c r="G4519" s="121"/>
      <c r="H4519" s="121"/>
      <c r="I4519" s="121"/>
      <c r="J4519" s="121"/>
      <c r="K4519" s="121"/>
      <c r="L4519" s="121"/>
      <c r="M4519" s="121"/>
      <c r="N4519" s="121"/>
      <c r="O4519" s="121"/>
      <c r="P4519" s="121"/>
      <c r="Q4519" s="122"/>
      <c r="R4519" s="123"/>
      <c r="S4519" s="123"/>
      <c r="T4519" s="123"/>
      <c r="U4519" s="123"/>
      <c r="V4519" s="123"/>
      <c r="W4519" s="123"/>
      <c r="X4519" s="123"/>
      <c r="Y4519" s="123"/>
      <c r="Z4519" s="123"/>
      <c r="AA4519" s="123"/>
      <c r="AB4519" s="123"/>
      <c r="AC4519" s="123"/>
      <c r="AD4519" s="123"/>
      <c r="AE4519" s="123"/>
      <c r="AF4519" s="123"/>
      <c r="AG4519" s="123"/>
      <c r="AH4519" s="123"/>
      <c r="AI4519" s="123"/>
      <c r="AT4519" s="11"/>
      <c r="AU4519" s="88"/>
    </row>
    <row r="4520" spans="3:47" outlineLevel="2" x14ac:dyDescent="0.2">
      <c r="C4520" s="119" t="s">
        <v>152</v>
      </c>
      <c r="D4520" s="11"/>
      <c r="E4520" s="125"/>
      <c r="F4520" s="127" t="s">
        <v>5</v>
      </c>
      <c r="G4520" s="127"/>
      <c r="H4520" s="127"/>
      <c r="I4520" s="127"/>
      <c r="J4520" s="127"/>
      <c r="K4520" s="127"/>
      <c r="L4520" s="127"/>
      <c r="M4520" s="127"/>
      <c r="N4520" s="127"/>
      <c r="O4520" s="127"/>
      <c r="P4520" s="152"/>
      <c r="Q4520" s="128" t="s">
        <v>110</v>
      </c>
      <c r="R4520" s="184"/>
      <c r="S4520" s="185"/>
      <c r="T4520" s="185"/>
      <c r="U4520" s="186">
        <v>0</v>
      </c>
      <c r="V4520" s="186">
        <v>0</v>
      </c>
      <c r="W4520" s="187">
        <v>0</v>
      </c>
      <c r="X4520" s="186">
        <v>0</v>
      </c>
      <c r="Y4520" s="185">
        <v>0</v>
      </c>
      <c r="Z4520" s="185">
        <v>0</v>
      </c>
      <c r="AA4520" s="185">
        <v>0</v>
      </c>
      <c r="AB4520" s="185">
        <v>0</v>
      </c>
      <c r="AC4520" s="185">
        <v>0</v>
      </c>
      <c r="AD4520" s="185">
        <v>0</v>
      </c>
      <c r="AE4520" s="185">
        <v>0</v>
      </c>
      <c r="AF4520" s="185">
        <v>0</v>
      </c>
      <c r="AG4520" s="185">
        <v>0</v>
      </c>
      <c r="AH4520" s="188">
        <v>0</v>
      </c>
      <c r="AI4520" s="188">
        <v>0</v>
      </c>
      <c r="AT4520" s="11"/>
      <c r="AU4520" s="88"/>
    </row>
    <row r="4521" spans="3:47" outlineLevel="2" x14ac:dyDescent="0.2">
      <c r="C4521" s="119" t="s">
        <v>152</v>
      </c>
      <c r="D4521" s="11"/>
      <c r="E4521" s="134"/>
      <c r="F4521" s="11" t="s">
        <v>129</v>
      </c>
      <c r="G4521" s="11"/>
      <c r="H4521" s="11"/>
      <c r="I4521" s="11"/>
      <c r="J4521" s="11"/>
      <c r="K4521" s="11"/>
      <c r="L4521" s="11"/>
      <c r="M4521" s="11"/>
      <c r="N4521" s="11"/>
      <c r="O4521" s="11"/>
      <c r="P4521" s="149"/>
      <c r="Q4521" s="135" t="s">
        <v>110</v>
      </c>
      <c r="R4521" s="189"/>
      <c r="S4521" s="190"/>
      <c r="T4521" s="190"/>
      <c r="U4521" s="191">
        <v>0</v>
      </c>
      <c r="V4521" s="191">
        <v>0</v>
      </c>
      <c r="W4521" s="192">
        <v>0</v>
      </c>
      <c r="X4521" s="191">
        <v>0</v>
      </c>
      <c r="Y4521" s="190">
        <v>0</v>
      </c>
      <c r="Z4521" s="190">
        <v>0</v>
      </c>
      <c r="AA4521" s="190">
        <v>0</v>
      </c>
      <c r="AB4521" s="190">
        <v>0</v>
      </c>
      <c r="AC4521" s="190">
        <v>0</v>
      </c>
      <c r="AD4521" s="190">
        <v>0</v>
      </c>
      <c r="AE4521" s="190">
        <v>0</v>
      </c>
      <c r="AF4521" s="190">
        <v>0</v>
      </c>
      <c r="AG4521" s="190">
        <v>0</v>
      </c>
      <c r="AH4521" s="193">
        <v>0</v>
      </c>
      <c r="AI4521" s="193">
        <v>0</v>
      </c>
      <c r="AT4521" s="11"/>
      <c r="AU4521" s="88"/>
    </row>
    <row r="4522" spans="3:47" outlineLevel="2" x14ac:dyDescent="0.2">
      <c r="C4522" s="119" t="s">
        <v>152</v>
      </c>
      <c r="D4522" s="11"/>
      <c r="E4522" s="140"/>
      <c r="F4522" s="142" t="s">
        <v>128</v>
      </c>
      <c r="G4522" s="142"/>
      <c r="H4522" s="142"/>
      <c r="I4522" s="142"/>
      <c r="J4522" s="142"/>
      <c r="K4522" s="142"/>
      <c r="L4522" s="142"/>
      <c r="M4522" s="142"/>
      <c r="N4522" s="142"/>
      <c r="O4522" s="142"/>
      <c r="P4522" s="155"/>
      <c r="Q4522" s="143" t="s">
        <v>110</v>
      </c>
      <c r="R4522" s="194"/>
      <c r="S4522" s="195"/>
      <c r="T4522" s="195"/>
      <c r="U4522" s="196">
        <v>0</v>
      </c>
      <c r="V4522" s="196">
        <v>0</v>
      </c>
      <c r="W4522" s="197">
        <v>0</v>
      </c>
      <c r="X4522" s="196">
        <v>0</v>
      </c>
      <c r="Y4522" s="195">
        <v>0</v>
      </c>
      <c r="Z4522" s="195">
        <v>0</v>
      </c>
      <c r="AA4522" s="195">
        <v>0</v>
      </c>
      <c r="AB4522" s="195">
        <v>0</v>
      </c>
      <c r="AC4522" s="195">
        <v>0</v>
      </c>
      <c r="AD4522" s="195">
        <v>0</v>
      </c>
      <c r="AE4522" s="195">
        <v>0</v>
      </c>
      <c r="AF4522" s="195">
        <v>0</v>
      </c>
      <c r="AG4522" s="195">
        <v>0</v>
      </c>
      <c r="AH4522" s="198">
        <v>0</v>
      </c>
      <c r="AI4522" s="198">
        <v>0</v>
      </c>
      <c r="AT4522" s="11"/>
      <c r="AU4522" s="88"/>
    </row>
    <row r="4523" spans="3:47" outlineLevel="2" x14ac:dyDescent="0.2">
      <c r="C4523" s="119" t="s">
        <v>152</v>
      </c>
      <c r="D4523" s="199"/>
      <c r="E4523" s="199"/>
      <c r="F4523" s="199"/>
      <c r="G4523" s="199"/>
      <c r="H4523" s="199"/>
      <c r="I4523" s="199"/>
      <c r="J4523" s="199"/>
      <c r="K4523" s="199"/>
      <c r="L4523" s="199"/>
      <c r="M4523" s="199"/>
      <c r="N4523" s="199"/>
      <c r="O4523" s="199"/>
      <c r="P4523" s="200"/>
      <c r="Q4523" s="16"/>
      <c r="R4523" s="201"/>
      <c r="S4523" s="201"/>
      <c r="T4523" s="201"/>
      <c r="U4523" s="201"/>
      <c r="V4523" s="201"/>
      <c r="W4523" s="201"/>
      <c r="X4523" s="201"/>
      <c r="Y4523" s="201"/>
      <c r="Z4523" s="201"/>
      <c r="AA4523" s="201"/>
      <c r="AB4523" s="201"/>
      <c r="AC4523" s="201"/>
      <c r="AD4523" s="201"/>
      <c r="AE4523" s="201"/>
      <c r="AF4523" s="201"/>
      <c r="AG4523" s="201"/>
      <c r="AH4523" s="201"/>
      <c r="AI4523" s="201"/>
      <c r="AT4523" s="11"/>
      <c r="AU4523" s="88"/>
    </row>
    <row r="4524" spans="3:47" outlineLevel="1" x14ac:dyDescent="0.2">
      <c r="C4524" s="119" t="s">
        <v>152</v>
      </c>
      <c r="D4524" s="11"/>
      <c r="E4524" s="202" t="s">
        <v>186</v>
      </c>
      <c r="F4524" s="203"/>
      <c r="G4524" s="203"/>
      <c r="H4524" s="203"/>
      <c r="I4524" s="203"/>
      <c r="J4524" s="203"/>
      <c r="K4524" s="203"/>
      <c r="L4524" s="203"/>
      <c r="M4524" s="203"/>
      <c r="N4524" s="203"/>
      <c r="O4524" s="203"/>
      <c r="P4524" s="203"/>
      <c r="Q4524" s="204"/>
      <c r="R4524" s="205"/>
      <c r="S4524" s="205"/>
      <c r="T4524" s="205"/>
      <c r="U4524" s="205"/>
      <c r="V4524" s="205"/>
      <c r="W4524" s="205"/>
      <c r="X4524" s="205"/>
      <c r="Y4524" s="205"/>
      <c r="Z4524" s="205"/>
      <c r="AA4524" s="205"/>
      <c r="AB4524" s="205"/>
      <c r="AC4524" s="205"/>
      <c r="AD4524" s="205"/>
      <c r="AE4524" s="205"/>
      <c r="AF4524" s="205"/>
      <c r="AG4524" s="205"/>
      <c r="AH4524" s="205"/>
      <c r="AI4524" s="205"/>
      <c r="AT4524" s="11"/>
      <c r="AU4524" s="88"/>
    </row>
    <row r="4525" spans="3:47" outlineLevel="2" x14ac:dyDescent="0.2">
      <c r="C4525" s="119" t="s">
        <v>152</v>
      </c>
      <c r="D4525" s="206" t="s">
        <v>187</v>
      </c>
      <c r="E4525" t="s">
        <v>127</v>
      </c>
      <c r="AT4525" s="11"/>
      <c r="AU4525" s="88"/>
    </row>
    <row r="4526" spans="3:47" outlineLevel="2" x14ac:dyDescent="0.2">
      <c r="C4526" s="119" t="s">
        <v>152</v>
      </c>
      <c r="D4526" s="206" t="s">
        <v>187</v>
      </c>
      <c r="E4526" s="125"/>
      <c r="F4526" s="207" t="s">
        <v>5</v>
      </c>
      <c r="G4526" s="207"/>
      <c r="H4526" s="207"/>
      <c r="I4526" s="158" t="s">
        <v>57</v>
      </c>
      <c r="J4526" s="207"/>
      <c r="K4526" s="207"/>
      <c r="L4526" s="207"/>
      <c r="M4526" s="207"/>
      <c r="N4526" s="207"/>
      <c r="O4526" s="207"/>
      <c r="P4526" s="208"/>
      <c r="Q4526" s="209" t="s">
        <v>110</v>
      </c>
      <c r="R4526" s="210"/>
      <c r="S4526" s="211"/>
      <c r="T4526" s="211"/>
      <c r="U4526" s="212">
        <v>0</v>
      </c>
      <c r="V4526" s="212">
        <v>0</v>
      </c>
      <c r="W4526" s="211">
        <v>0</v>
      </c>
      <c r="X4526" s="212">
        <v>0</v>
      </c>
      <c r="Y4526" s="211">
        <v>0</v>
      </c>
      <c r="Z4526" s="211">
        <v>0</v>
      </c>
      <c r="AA4526" s="211">
        <v>0</v>
      </c>
      <c r="AB4526" s="211">
        <v>0</v>
      </c>
      <c r="AC4526" s="211">
        <v>0</v>
      </c>
      <c r="AD4526" s="211">
        <v>0</v>
      </c>
      <c r="AE4526" s="211">
        <v>0</v>
      </c>
      <c r="AF4526" s="211">
        <v>0</v>
      </c>
      <c r="AG4526" s="211">
        <v>0</v>
      </c>
      <c r="AH4526" s="213">
        <v>0</v>
      </c>
      <c r="AI4526" s="213">
        <v>0</v>
      </c>
      <c r="AT4526" s="11"/>
      <c r="AU4526" s="88"/>
    </row>
    <row r="4527" spans="3:47" outlineLevel="2" x14ac:dyDescent="0.2">
      <c r="C4527" s="119" t="s">
        <v>152</v>
      </c>
      <c r="D4527" s="206" t="s">
        <v>187</v>
      </c>
      <c r="E4527" s="134"/>
      <c r="F4527" s="124" t="s">
        <v>129</v>
      </c>
      <c r="G4527" s="124"/>
      <c r="H4527" s="124"/>
      <c r="I4527" s="72" t="s">
        <v>62</v>
      </c>
      <c r="J4527" s="124"/>
      <c r="K4527" s="124"/>
      <c r="L4527" s="124"/>
      <c r="M4527" s="124"/>
      <c r="N4527" s="124"/>
      <c r="O4527" s="124"/>
      <c r="P4527" s="214"/>
      <c r="Q4527" s="215" t="s">
        <v>110</v>
      </c>
      <c r="R4527" s="216"/>
      <c r="S4527" s="217"/>
      <c r="T4527" s="217"/>
      <c r="U4527" s="218">
        <v>0</v>
      </c>
      <c r="V4527" s="218">
        <v>0</v>
      </c>
      <c r="W4527" s="217">
        <v>0</v>
      </c>
      <c r="X4527" s="218">
        <v>0</v>
      </c>
      <c r="Y4527" s="217">
        <v>0</v>
      </c>
      <c r="Z4527" s="217">
        <v>0</v>
      </c>
      <c r="AA4527" s="217">
        <v>0</v>
      </c>
      <c r="AB4527" s="217">
        <v>0</v>
      </c>
      <c r="AC4527" s="217">
        <v>0</v>
      </c>
      <c r="AD4527" s="217">
        <v>0</v>
      </c>
      <c r="AE4527" s="217">
        <v>0</v>
      </c>
      <c r="AF4527" s="217">
        <v>0</v>
      </c>
      <c r="AG4527" s="217">
        <v>0</v>
      </c>
      <c r="AH4527" s="219">
        <v>0</v>
      </c>
      <c r="AI4527" s="219">
        <v>0</v>
      </c>
      <c r="AT4527" s="11"/>
      <c r="AU4527" s="88"/>
    </row>
    <row r="4528" spans="3:47" outlineLevel="2" x14ac:dyDescent="0.2">
      <c r="C4528" s="119" t="s">
        <v>152</v>
      </c>
      <c r="D4528" s="206" t="s">
        <v>187</v>
      </c>
      <c r="E4528" s="140"/>
      <c r="F4528" s="220" t="s">
        <v>128</v>
      </c>
      <c r="G4528" s="220"/>
      <c r="H4528" s="220"/>
      <c r="I4528" s="161" t="s">
        <v>188</v>
      </c>
      <c r="J4528" s="220"/>
      <c r="K4528" s="220"/>
      <c r="L4528" s="220"/>
      <c r="M4528" s="220"/>
      <c r="N4528" s="220"/>
      <c r="O4528" s="220"/>
      <c r="P4528" s="221"/>
      <c r="Q4528" s="222" t="s">
        <v>110</v>
      </c>
      <c r="R4528" s="223"/>
      <c r="S4528" s="224"/>
      <c r="T4528" s="224"/>
      <c r="U4528" s="225">
        <v>0</v>
      </c>
      <c r="V4528" s="225">
        <v>0</v>
      </c>
      <c r="W4528" s="224">
        <v>0</v>
      </c>
      <c r="X4528" s="225">
        <v>0</v>
      </c>
      <c r="Y4528" s="224">
        <v>0</v>
      </c>
      <c r="Z4528" s="224">
        <v>0</v>
      </c>
      <c r="AA4528" s="224">
        <v>0</v>
      </c>
      <c r="AB4528" s="224">
        <v>0</v>
      </c>
      <c r="AC4528" s="224">
        <v>0</v>
      </c>
      <c r="AD4528" s="224">
        <v>0</v>
      </c>
      <c r="AE4528" s="224">
        <v>0</v>
      </c>
      <c r="AF4528" s="224">
        <v>0</v>
      </c>
      <c r="AG4528" s="224">
        <v>0</v>
      </c>
      <c r="AH4528" s="226">
        <v>0</v>
      </c>
      <c r="AI4528" s="226">
        <v>0</v>
      </c>
      <c r="AT4528" s="11"/>
      <c r="AU4528" s="88"/>
    </row>
    <row r="4529" spans="3:47" outlineLevel="2" x14ac:dyDescent="0.2">
      <c r="C4529" s="119" t="s">
        <v>152</v>
      </c>
      <c r="D4529" s="206" t="s">
        <v>187</v>
      </c>
      <c r="E4529" t="s">
        <v>189</v>
      </c>
      <c r="F4529" s="40"/>
      <c r="G4529" s="40"/>
      <c r="H4529" s="227"/>
      <c r="I4529" s="40"/>
      <c r="J4529" s="40"/>
      <c r="K4529" s="227"/>
      <c r="L4529" s="40"/>
      <c r="M4529" s="40"/>
      <c r="N4529" s="40"/>
      <c r="O4529" s="40"/>
      <c r="P4529" s="40"/>
      <c r="Q4529" s="227"/>
      <c r="R4529" s="227"/>
      <c r="S4529" s="227"/>
      <c r="T4529" s="227"/>
      <c r="U4529" s="227"/>
      <c r="V4529" s="227"/>
      <c r="W4529" s="227"/>
      <c r="X4529" s="227"/>
      <c r="Y4529" s="227"/>
      <c r="Z4529" s="227"/>
      <c r="AA4529" s="227"/>
      <c r="AB4529" s="227"/>
      <c r="AC4529" s="227"/>
      <c r="AD4529" s="227"/>
      <c r="AE4529" s="227"/>
      <c r="AF4529" s="227"/>
      <c r="AG4529" s="227"/>
      <c r="AH4529" s="227"/>
      <c r="AI4529" s="227"/>
      <c r="AT4529" s="11"/>
      <c r="AU4529" s="88"/>
    </row>
    <row r="4530" spans="3:47" outlineLevel="2" x14ac:dyDescent="0.2">
      <c r="C4530" s="119" t="s">
        <v>152</v>
      </c>
      <c r="D4530" s="206" t="s">
        <v>187</v>
      </c>
      <c r="E4530" s="125"/>
      <c r="F4530" s="207" t="s">
        <v>5</v>
      </c>
      <c r="G4530" s="207"/>
      <c r="H4530" s="207"/>
      <c r="I4530" s="158" t="s">
        <v>57</v>
      </c>
      <c r="J4530" s="228" t="s">
        <v>152</v>
      </c>
      <c r="K4530" s="207"/>
      <c r="L4530" s="207"/>
      <c r="M4530" s="207"/>
      <c r="N4530" s="207"/>
      <c r="O4530" s="207"/>
      <c r="P4530" s="208"/>
      <c r="Q4530" s="229" t="s">
        <v>110</v>
      </c>
      <c r="R4530" s="230"/>
      <c r="S4530" s="231"/>
      <c r="T4530" s="231"/>
      <c r="U4530" s="232">
        <v>0</v>
      </c>
      <c r="V4530" s="232">
        <v>0</v>
      </c>
      <c r="W4530" s="231">
        <v>0</v>
      </c>
      <c r="X4530" s="232">
        <v>0</v>
      </c>
      <c r="Y4530" s="231">
        <v>0</v>
      </c>
      <c r="Z4530" s="231">
        <v>0</v>
      </c>
      <c r="AA4530" s="231">
        <v>0</v>
      </c>
      <c r="AB4530" s="231">
        <v>0</v>
      </c>
      <c r="AC4530" s="231">
        <v>0</v>
      </c>
      <c r="AD4530" s="231">
        <v>0</v>
      </c>
      <c r="AE4530" s="231">
        <v>0</v>
      </c>
      <c r="AF4530" s="231">
        <v>0</v>
      </c>
      <c r="AG4530" s="231">
        <v>0</v>
      </c>
      <c r="AH4530" s="233">
        <v>0</v>
      </c>
      <c r="AI4530" s="233">
        <v>0</v>
      </c>
      <c r="AT4530" s="11"/>
      <c r="AU4530" s="88"/>
    </row>
    <row r="4531" spans="3:47" outlineLevel="2" x14ac:dyDescent="0.2">
      <c r="C4531" s="119" t="s">
        <v>152</v>
      </c>
      <c r="D4531" s="206" t="s">
        <v>187</v>
      </c>
      <c r="E4531" s="134"/>
      <c r="F4531" s="124" t="s">
        <v>129</v>
      </c>
      <c r="G4531" s="124"/>
      <c r="H4531" s="124"/>
      <c r="I4531" s="72" t="s">
        <v>62</v>
      </c>
      <c r="J4531" s="234" t="s">
        <v>152</v>
      </c>
      <c r="K4531" s="124"/>
      <c r="L4531" s="124"/>
      <c r="M4531" s="124"/>
      <c r="N4531" s="124"/>
      <c r="O4531" s="124"/>
      <c r="P4531" s="214"/>
      <c r="Q4531" s="235" t="s">
        <v>110</v>
      </c>
      <c r="R4531" s="236"/>
      <c r="S4531" s="237"/>
      <c r="T4531" s="237"/>
      <c r="U4531" s="238">
        <v>0</v>
      </c>
      <c r="V4531" s="238">
        <v>0</v>
      </c>
      <c r="W4531" s="237">
        <v>0</v>
      </c>
      <c r="X4531" s="238">
        <v>0</v>
      </c>
      <c r="Y4531" s="237">
        <v>0</v>
      </c>
      <c r="Z4531" s="237">
        <v>0</v>
      </c>
      <c r="AA4531" s="237">
        <v>0</v>
      </c>
      <c r="AB4531" s="237">
        <v>0</v>
      </c>
      <c r="AC4531" s="237">
        <v>0</v>
      </c>
      <c r="AD4531" s="237">
        <v>0</v>
      </c>
      <c r="AE4531" s="237">
        <v>0</v>
      </c>
      <c r="AF4531" s="237">
        <v>0</v>
      </c>
      <c r="AG4531" s="237">
        <v>0</v>
      </c>
      <c r="AH4531" s="239">
        <v>0</v>
      </c>
      <c r="AI4531" s="239">
        <v>0</v>
      </c>
      <c r="AT4531" s="11"/>
      <c r="AU4531" s="88"/>
    </row>
    <row r="4532" spans="3:47" outlineLevel="2" x14ac:dyDescent="0.2">
      <c r="C4532" s="119" t="s">
        <v>152</v>
      </c>
      <c r="D4532" s="206" t="s">
        <v>187</v>
      </c>
      <c r="E4532" s="140"/>
      <c r="F4532" s="220" t="s">
        <v>128</v>
      </c>
      <c r="G4532" s="220"/>
      <c r="H4532" s="220"/>
      <c r="I4532" s="161" t="s">
        <v>188</v>
      </c>
      <c r="J4532" s="240" t="s">
        <v>152</v>
      </c>
      <c r="K4532" s="220"/>
      <c r="L4532" s="220"/>
      <c r="M4532" s="220"/>
      <c r="N4532" s="220"/>
      <c r="O4532" s="220"/>
      <c r="P4532" s="221"/>
      <c r="Q4532" s="241" t="s">
        <v>110</v>
      </c>
      <c r="R4532" s="242"/>
      <c r="S4532" s="243"/>
      <c r="T4532" s="243"/>
      <c r="U4532" s="244">
        <v>0</v>
      </c>
      <c r="V4532" s="244">
        <v>0</v>
      </c>
      <c r="W4532" s="243">
        <v>0</v>
      </c>
      <c r="X4532" s="244">
        <v>0</v>
      </c>
      <c r="Y4532" s="243">
        <v>0</v>
      </c>
      <c r="Z4532" s="243">
        <v>0</v>
      </c>
      <c r="AA4532" s="243">
        <v>0</v>
      </c>
      <c r="AB4532" s="243">
        <v>0</v>
      </c>
      <c r="AC4532" s="243">
        <v>0</v>
      </c>
      <c r="AD4532" s="243">
        <v>0</v>
      </c>
      <c r="AE4532" s="243">
        <v>0</v>
      </c>
      <c r="AF4532" s="243">
        <v>0</v>
      </c>
      <c r="AG4532" s="243">
        <v>0</v>
      </c>
      <c r="AH4532" s="245">
        <v>0</v>
      </c>
      <c r="AI4532" s="245">
        <v>0</v>
      </c>
      <c r="AT4532" s="11"/>
      <c r="AU4532" s="88"/>
    </row>
    <row r="4533" spans="3:47" outlineLevel="2" x14ac:dyDescent="0.2">
      <c r="AT4533" s="11"/>
      <c r="AU4533" s="88"/>
    </row>
    <row r="4534" spans="3:47" x14ac:dyDescent="0.2">
      <c r="C4534" s="116" t="s">
        <v>152</v>
      </c>
      <c r="D4534" s="67" t="s">
        <v>152</v>
      </c>
      <c r="E4534" s="67"/>
      <c r="F4534" s="67"/>
      <c r="G4534" s="67"/>
      <c r="H4534" s="102"/>
      <c r="I4534" s="67"/>
      <c r="J4534" s="67"/>
      <c r="K4534" s="102"/>
      <c r="L4534" s="67"/>
      <c r="M4534" s="67"/>
      <c r="N4534" s="67"/>
      <c r="O4534" s="67"/>
      <c r="P4534" s="67"/>
      <c r="Q4534" s="117" t="s">
        <v>110</v>
      </c>
      <c r="R4534" s="118">
        <v>0</v>
      </c>
      <c r="S4534" s="118">
        <v>0</v>
      </c>
      <c r="T4534" s="118">
        <v>0</v>
      </c>
      <c r="U4534" s="118">
        <v>0</v>
      </c>
      <c r="V4534" s="118">
        <v>0</v>
      </c>
      <c r="W4534" s="118">
        <v>0</v>
      </c>
      <c r="X4534" s="118">
        <v>0</v>
      </c>
      <c r="Y4534" s="118">
        <v>0</v>
      </c>
      <c r="Z4534" s="118">
        <v>0</v>
      </c>
      <c r="AA4534" s="118">
        <v>0</v>
      </c>
      <c r="AB4534" s="118">
        <v>0</v>
      </c>
      <c r="AC4534" s="118">
        <v>0</v>
      </c>
      <c r="AD4534" s="118">
        <v>0</v>
      </c>
      <c r="AE4534" s="118">
        <v>0</v>
      </c>
      <c r="AF4534" s="118">
        <v>0</v>
      </c>
      <c r="AG4534" s="118">
        <v>0</v>
      </c>
      <c r="AH4534" s="118">
        <v>0</v>
      </c>
      <c r="AI4534" s="118">
        <v>0</v>
      </c>
      <c r="AT4534" s="11"/>
      <c r="AU4534" s="88"/>
    </row>
    <row r="4535" spans="3:47" s="11" customFormat="1" outlineLevel="1" x14ac:dyDescent="0.2">
      <c r="C4535" s="119" t="s">
        <v>152</v>
      </c>
      <c r="E4535" s="120" t="s">
        <v>174</v>
      </c>
      <c r="F4535" s="121"/>
      <c r="G4535" s="121"/>
      <c r="H4535" s="121"/>
      <c r="I4535" s="121"/>
      <c r="J4535" s="121"/>
      <c r="K4535" s="121"/>
      <c r="L4535" s="121"/>
      <c r="M4535" s="121"/>
      <c r="N4535" s="121"/>
      <c r="O4535" s="121"/>
      <c r="P4535" s="121"/>
      <c r="Q4535" s="122"/>
      <c r="R4535" s="123"/>
      <c r="S4535" s="123"/>
      <c r="T4535" s="123"/>
      <c r="U4535" s="123"/>
      <c r="V4535" s="123"/>
      <c r="W4535" s="123"/>
      <c r="X4535" s="123"/>
      <c r="Y4535" s="123"/>
      <c r="Z4535" s="123"/>
      <c r="AA4535" s="123"/>
      <c r="AB4535" s="123"/>
      <c r="AC4535" s="123"/>
      <c r="AD4535" s="123"/>
      <c r="AE4535" s="123"/>
      <c r="AF4535" s="123"/>
      <c r="AG4535" s="123"/>
      <c r="AH4535" s="123"/>
      <c r="AI4535" s="123"/>
      <c r="AU4535" s="88"/>
    </row>
    <row r="4536" spans="3:47" s="11" customFormat="1" outlineLevel="2" x14ac:dyDescent="0.2">
      <c r="C4536" s="119" t="s">
        <v>152</v>
      </c>
      <c r="E4536" s="124" t="s">
        <v>175</v>
      </c>
      <c r="U4536" s="25" t="s">
        <v>87</v>
      </c>
      <c r="V4536" s="25"/>
      <c r="W4536" s="25" t="s">
        <v>88</v>
      </c>
      <c r="X4536" s="25" t="s">
        <v>89</v>
      </c>
      <c r="AU4536" s="88"/>
    </row>
    <row r="4537" spans="3:47" s="11" customFormat="1" outlineLevel="2" x14ac:dyDescent="0.2">
      <c r="C4537" s="119" t="s">
        <v>152</v>
      </c>
      <c r="E4537" s="125"/>
      <c r="F4537" s="126" t="s">
        <v>209</v>
      </c>
      <c r="G4537" s="127"/>
      <c r="H4537" s="127"/>
      <c r="I4537" s="127"/>
      <c r="J4537" s="127"/>
      <c r="K4537" s="127"/>
      <c r="L4537" s="127"/>
      <c r="M4537" s="127"/>
      <c r="N4537" s="127"/>
      <c r="O4537" s="127"/>
      <c r="P4537" s="127"/>
      <c r="Q4537" s="128" t="s">
        <v>110</v>
      </c>
      <c r="R4537" s="129"/>
      <c r="S4537" s="130"/>
      <c r="T4537" s="130"/>
      <c r="U4537" s="131">
        <v>0</v>
      </c>
      <c r="V4537" s="131">
        <v>0</v>
      </c>
      <c r="W4537" s="132">
        <v>0</v>
      </c>
      <c r="X4537" s="131">
        <v>0</v>
      </c>
      <c r="Y4537" s="130">
        <v>0</v>
      </c>
      <c r="Z4537" s="130">
        <v>0</v>
      </c>
      <c r="AA4537" s="130">
        <v>0</v>
      </c>
      <c r="AB4537" s="130">
        <v>0</v>
      </c>
      <c r="AC4537" s="130">
        <v>0</v>
      </c>
      <c r="AD4537" s="130">
        <v>0</v>
      </c>
      <c r="AE4537" s="130">
        <v>0</v>
      </c>
      <c r="AF4537" s="130">
        <v>0</v>
      </c>
      <c r="AG4537" s="130">
        <v>0</v>
      </c>
      <c r="AH4537" s="133">
        <v>0</v>
      </c>
      <c r="AI4537" s="133">
        <v>0</v>
      </c>
      <c r="AK4537" s="91"/>
      <c r="AU4537" s="88"/>
    </row>
    <row r="4538" spans="3:47" s="11" customFormat="1" outlineLevel="2" x14ac:dyDescent="0.2">
      <c r="C4538" s="119" t="s">
        <v>152</v>
      </c>
      <c r="E4538" s="134"/>
      <c r="F4538" s="36" t="s">
        <v>31</v>
      </c>
      <c r="Q4538" s="135" t="s">
        <v>110</v>
      </c>
      <c r="R4538" s="136"/>
      <c r="S4538" s="88"/>
      <c r="T4538" s="88"/>
      <c r="U4538" s="137">
        <v>0</v>
      </c>
      <c r="V4538" s="137">
        <v>0</v>
      </c>
      <c r="W4538" s="138">
        <v>0</v>
      </c>
      <c r="X4538" s="137">
        <v>0</v>
      </c>
      <c r="Y4538" s="88">
        <v>0</v>
      </c>
      <c r="Z4538" s="88">
        <v>0</v>
      </c>
      <c r="AA4538" s="88">
        <v>0</v>
      </c>
      <c r="AB4538" s="88">
        <v>0</v>
      </c>
      <c r="AC4538" s="88">
        <v>0</v>
      </c>
      <c r="AD4538" s="88">
        <v>0</v>
      </c>
      <c r="AE4538" s="88">
        <v>0</v>
      </c>
      <c r="AF4538" s="88">
        <v>0</v>
      </c>
      <c r="AG4538" s="88">
        <v>0</v>
      </c>
      <c r="AH4538" s="139">
        <v>0</v>
      </c>
      <c r="AI4538" s="139">
        <v>0</v>
      </c>
      <c r="AU4538" s="88"/>
    </row>
    <row r="4539" spans="3:47" s="11" customFormat="1" outlineLevel="2" x14ac:dyDescent="0.2">
      <c r="C4539" s="119" t="s">
        <v>152</v>
      </c>
      <c r="E4539" s="134"/>
      <c r="F4539" s="36" t="s">
        <v>28</v>
      </c>
      <c r="Q4539" s="135" t="s">
        <v>110</v>
      </c>
      <c r="R4539" s="136"/>
      <c r="S4539" s="88"/>
      <c r="T4539" s="88"/>
      <c r="U4539" s="137">
        <v>0</v>
      </c>
      <c r="V4539" s="137">
        <v>0</v>
      </c>
      <c r="W4539" s="138">
        <v>0</v>
      </c>
      <c r="X4539" s="137">
        <v>0</v>
      </c>
      <c r="Y4539" s="88">
        <v>0</v>
      </c>
      <c r="Z4539" s="88">
        <v>0</v>
      </c>
      <c r="AA4539" s="88">
        <v>0</v>
      </c>
      <c r="AB4539" s="88">
        <v>0</v>
      </c>
      <c r="AC4539" s="88">
        <v>0</v>
      </c>
      <c r="AD4539" s="88">
        <v>0</v>
      </c>
      <c r="AE4539" s="88">
        <v>0</v>
      </c>
      <c r="AF4539" s="88">
        <v>0</v>
      </c>
      <c r="AG4539" s="88">
        <v>0</v>
      </c>
      <c r="AH4539" s="139">
        <v>0</v>
      </c>
      <c r="AI4539" s="139">
        <v>0</v>
      </c>
      <c r="AU4539" s="88"/>
    </row>
    <row r="4540" spans="3:47" s="11" customFormat="1" outlineLevel="2" x14ac:dyDescent="0.2">
      <c r="C4540" s="119" t="s">
        <v>152</v>
      </c>
      <c r="E4540" s="134"/>
      <c r="F4540" s="36" t="s">
        <v>210</v>
      </c>
      <c r="Q4540" s="135" t="s">
        <v>110</v>
      </c>
      <c r="R4540" s="136"/>
      <c r="S4540" s="88"/>
      <c r="T4540" s="88"/>
      <c r="U4540" s="137">
        <v>0</v>
      </c>
      <c r="V4540" s="137">
        <v>0</v>
      </c>
      <c r="W4540" s="138">
        <v>0</v>
      </c>
      <c r="X4540" s="137">
        <v>0</v>
      </c>
      <c r="Y4540" s="88">
        <v>0</v>
      </c>
      <c r="Z4540" s="88">
        <v>0</v>
      </c>
      <c r="AA4540" s="88">
        <v>0</v>
      </c>
      <c r="AB4540" s="88">
        <v>0</v>
      </c>
      <c r="AC4540" s="88">
        <v>0</v>
      </c>
      <c r="AD4540" s="88">
        <v>0</v>
      </c>
      <c r="AE4540" s="88">
        <v>0</v>
      </c>
      <c r="AF4540" s="88">
        <v>0</v>
      </c>
      <c r="AG4540" s="88">
        <v>0</v>
      </c>
      <c r="AH4540" s="139">
        <v>0</v>
      </c>
      <c r="AI4540" s="139">
        <v>0</v>
      </c>
      <c r="AU4540" s="88"/>
    </row>
    <row r="4541" spans="3:47" s="11" customFormat="1" outlineLevel="2" x14ac:dyDescent="0.2">
      <c r="C4541" s="119" t="s">
        <v>152</v>
      </c>
      <c r="E4541" s="134"/>
      <c r="F4541" s="36" t="s">
        <v>211</v>
      </c>
      <c r="Q4541" s="135" t="s">
        <v>110</v>
      </c>
      <c r="R4541" s="136"/>
      <c r="S4541" s="88"/>
      <c r="T4541" s="88"/>
      <c r="U4541" s="137">
        <v>0</v>
      </c>
      <c r="V4541" s="137">
        <v>0</v>
      </c>
      <c r="W4541" s="138">
        <v>0</v>
      </c>
      <c r="X4541" s="137">
        <v>0</v>
      </c>
      <c r="Y4541" s="88">
        <v>0</v>
      </c>
      <c r="Z4541" s="88">
        <v>0</v>
      </c>
      <c r="AA4541" s="88">
        <v>0</v>
      </c>
      <c r="AB4541" s="88">
        <v>0</v>
      </c>
      <c r="AC4541" s="88">
        <v>0</v>
      </c>
      <c r="AD4541" s="88">
        <v>0</v>
      </c>
      <c r="AE4541" s="88">
        <v>0</v>
      </c>
      <c r="AF4541" s="88">
        <v>0</v>
      </c>
      <c r="AG4541" s="88">
        <v>0</v>
      </c>
      <c r="AH4541" s="139">
        <v>0</v>
      </c>
      <c r="AI4541" s="139">
        <v>0</v>
      </c>
      <c r="AU4541" s="88"/>
    </row>
    <row r="4542" spans="3:47" s="11" customFormat="1" outlineLevel="2" x14ac:dyDescent="0.2">
      <c r="C4542" s="119" t="s">
        <v>152</v>
      </c>
      <c r="E4542" s="134"/>
      <c r="F4542" s="36" t="s">
        <v>212</v>
      </c>
      <c r="Q4542" s="135" t="s">
        <v>110</v>
      </c>
      <c r="R4542" s="136"/>
      <c r="S4542" s="88"/>
      <c r="T4542" s="88"/>
      <c r="U4542" s="137">
        <v>0</v>
      </c>
      <c r="V4542" s="137">
        <v>0</v>
      </c>
      <c r="W4542" s="138">
        <v>0</v>
      </c>
      <c r="X4542" s="137">
        <v>0</v>
      </c>
      <c r="Y4542" s="88">
        <v>0</v>
      </c>
      <c r="Z4542" s="88">
        <v>0</v>
      </c>
      <c r="AA4542" s="88">
        <v>0</v>
      </c>
      <c r="AB4542" s="88">
        <v>0</v>
      </c>
      <c r="AC4542" s="88">
        <v>0</v>
      </c>
      <c r="AD4542" s="88">
        <v>0</v>
      </c>
      <c r="AE4542" s="88">
        <v>0</v>
      </c>
      <c r="AF4542" s="88">
        <v>0</v>
      </c>
      <c r="AG4542" s="88">
        <v>0</v>
      </c>
      <c r="AH4542" s="139">
        <v>0</v>
      </c>
      <c r="AI4542" s="139">
        <v>0</v>
      </c>
      <c r="AU4542" s="88"/>
    </row>
    <row r="4543" spans="3:47" s="11" customFormat="1" outlineLevel="2" x14ac:dyDescent="0.2">
      <c r="C4543" s="119" t="s">
        <v>152</v>
      </c>
      <c r="E4543" s="134"/>
      <c r="F4543" s="36" t="s">
        <v>213</v>
      </c>
      <c r="Q4543" s="135" t="s">
        <v>110</v>
      </c>
      <c r="R4543" s="136"/>
      <c r="S4543" s="88"/>
      <c r="T4543" s="88"/>
      <c r="U4543" s="137">
        <v>0</v>
      </c>
      <c r="V4543" s="137">
        <v>0</v>
      </c>
      <c r="W4543" s="138">
        <v>0</v>
      </c>
      <c r="X4543" s="137">
        <v>0</v>
      </c>
      <c r="Y4543" s="88">
        <v>0</v>
      </c>
      <c r="Z4543" s="88">
        <v>0</v>
      </c>
      <c r="AA4543" s="88">
        <v>0</v>
      </c>
      <c r="AB4543" s="88">
        <v>0</v>
      </c>
      <c r="AC4543" s="88">
        <v>0</v>
      </c>
      <c r="AD4543" s="88">
        <v>0</v>
      </c>
      <c r="AE4543" s="88">
        <v>0</v>
      </c>
      <c r="AF4543" s="88">
        <v>0</v>
      </c>
      <c r="AG4543" s="88">
        <v>0</v>
      </c>
      <c r="AH4543" s="139">
        <v>0</v>
      </c>
      <c r="AI4543" s="139">
        <v>0</v>
      </c>
      <c r="AU4543" s="88"/>
    </row>
    <row r="4544" spans="3:47" s="11" customFormat="1" outlineLevel="2" x14ac:dyDescent="0.2">
      <c r="C4544" s="119" t="s">
        <v>152</v>
      </c>
      <c r="E4544" s="134"/>
      <c r="F4544" s="36" t="s">
        <v>214</v>
      </c>
      <c r="Q4544" s="135" t="s">
        <v>110</v>
      </c>
      <c r="R4544" s="136"/>
      <c r="S4544" s="88"/>
      <c r="T4544" s="88"/>
      <c r="U4544" s="137">
        <v>0</v>
      </c>
      <c r="V4544" s="137">
        <v>0</v>
      </c>
      <c r="W4544" s="138">
        <v>0</v>
      </c>
      <c r="X4544" s="137">
        <v>0</v>
      </c>
      <c r="Y4544" s="88">
        <v>0</v>
      </c>
      <c r="Z4544" s="88">
        <v>0</v>
      </c>
      <c r="AA4544" s="88">
        <v>0</v>
      </c>
      <c r="AB4544" s="88">
        <v>0</v>
      </c>
      <c r="AC4544" s="88">
        <v>0</v>
      </c>
      <c r="AD4544" s="88">
        <v>0</v>
      </c>
      <c r="AE4544" s="88">
        <v>0</v>
      </c>
      <c r="AF4544" s="88">
        <v>0</v>
      </c>
      <c r="AG4544" s="88">
        <v>0</v>
      </c>
      <c r="AH4544" s="139">
        <v>0</v>
      </c>
      <c r="AI4544" s="139">
        <v>0</v>
      </c>
      <c r="AU4544" s="88"/>
    </row>
    <row r="4545" spans="3:47" s="11" customFormat="1" outlineLevel="2" x14ac:dyDescent="0.2">
      <c r="C4545" s="119" t="s">
        <v>152</v>
      </c>
      <c r="E4545" s="134"/>
      <c r="F4545" s="36" t="s">
        <v>215</v>
      </c>
      <c r="Q4545" s="135" t="s">
        <v>110</v>
      </c>
      <c r="R4545" s="136"/>
      <c r="S4545" s="88"/>
      <c r="T4545" s="88"/>
      <c r="U4545" s="137">
        <v>0</v>
      </c>
      <c r="V4545" s="137">
        <v>0</v>
      </c>
      <c r="W4545" s="138">
        <v>0</v>
      </c>
      <c r="X4545" s="137">
        <v>0</v>
      </c>
      <c r="Y4545" s="88">
        <v>0</v>
      </c>
      <c r="Z4545" s="88">
        <v>0</v>
      </c>
      <c r="AA4545" s="88">
        <v>0</v>
      </c>
      <c r="AB4545" s="88">
        <v>0</v>
      </c>
      <c r="AC4545" s="88">
        <v>0</v>
      </c>
      <c r="AD4545" s="88">
        <v>0</v>
      </c>
      <c r="AE4545" s="88">
        <v>0</v>
      </c>
      <c r="AF4545" s="88">
        <v>0</v>
      </c>
      <c r="AG4545" s="88">
        <v>0</v>
      </c>
      <c r="AH4545" s="139">
        <v>0</v>
      </c>
      <c r="AI4545" s="139">
        <v>0</v>
      </c>
      <c r="AU4545" s="88"/>
    </row>
    <row r="4546" spans="3:47" s="11" customFormat="1" outlineLevel="2" x14ac:dyDescent="0.2">
      <c r="C4546" s="119" t="s">
        <v>152</v>
      </c>
      <c r="E4546" s="134"/>
      <c r="F4546" s="36" t="s">
        <v>216</v>
      </c>
      <c r="Q4546" s="135" t="s">
        <v>110</v>
      </c>
      <c r="R4546" s="136"/>
      <c r="S4546" s="88"/>
      <c r="T4546" s="88"/>
      <c r="U4546" s="137">
        <v>0</v>
      </c>
      <c r="V4546" s="137">
        <v>0</v>
      </c>
      <c r="W4546" s="138">
        <v>0</v>
      </c>
      <c r="X4546" s="137">
        <v>0</v>
      </c>
      <c r="Y4546" s="88">
        <v>0</v>
      </c>
      <c r="Z4546" s="88">
        <v>0</v>
      </c>
      <c r="AA4546" s="88">
        <v>0</v>
      </c>
      <c r="AB4546" s="88">
        <v>0</v>
      </c>
      <c r="AC4546" s="88">
        <v>0</v>
      </c>
      <c r="AD4546" s="88">
        <v>0</v>
      </c>
      <c r="AE4546" s="88">
        <v>0</v>
      </c>
      <c r="AF4546" s="88">
        <v>0</v>
      </c>
      <c r="AG4546" s="88">
        <v>0</v>
      </c>
      <c r="AH4546" s="139">
        <v>0</v>
      </c>
      <c r="AI4546" s="139">
        <v>0</v>
      </c>
      <c r="AU4546" s="88"/>
    </row>
    <row r="4547" spans="3:47" s="11" customFormat="1" outlineLevel="2" x14ac:dyDescent="0.2">
      <c r="C4547" s="119" t="s">
        <v>152</v>
      </c>
      <c r="E4547" s="134"/>
      <c r="F4547" s="36" t="s">
        <v>33</v>
      </c>
      <c r="Q4547" s="135" t="s">
        <v>110</v>
      </c>
      <c r="R4547" s="136"/>
      <c r="S4547" s="88"/>
      <c r="T4547" s="88"/>
      <c r="U4547" s="137">
        <v>0</v>
      </c>
      <c r="V4547" s="137">
        <v>0</v>
      </c>
      <c r="W4547" s="138">
        <v>0</v>
      </c>
      <c r="X4547" s="137">
        <v>0</v>
      </c>
      <c r="Y4547" s="88">
        <v>0</v>
      </c>
      <c r="Z4547" s="88">
        <v>0</v>
      </c>
      <c r="AA4547" s="88">
        <v>0</v>
      </c>
      <c r="AB4547" s="88">
        <v>0</v>
      </c>
      <c r="AC4547" s="88">
        <v>0</v>
      </c>
      <c r="AD4547" s="88">
        <v>0</v>
      </c>
      <c r="AE4547" s="88">
        <v>0</v>
      </c>
      <c r="AF4547" s="88">
        <v>0</v>
      </c>
      <c r="AG4547" s="88">
        <v>0</v>
      </c>
      <c r="AH4547" s="139">
        <v>0</v>
      </c>
      <c r="AI4547" s="139">
        <v>0</v>
      </c>
      <c r="AU4547" s="88"/>
    </row>
    <row r="4548" spans="3:47" s="11" customFormat="1" outlineLevel="2" x14ac:dyDescent="0.2">
      <c r="C4548" s="119" t="s">
        <v>152</v>
      </c>
      <c r="E4548" s="134"/>
      <c r="F4548" s="36" t="s">
        <v>34</v>
      </c>
      <c r="Q4548" s="135" t="s">
        <v>110</v>
      </c>
      <c r="R4548" s="136"/>
      <c r="S4548" s="88"/>
      <c r="T4548" s="88"/>
      <c r="U4548" s="137">
        <v>0</v>
      </c>
      <c r="V4548" s="137">
        <v>0</v>
      </c>
      <c r="W4548" s="138">
        <v>0</v>
      </c>
      <c r="X4548" s="137">
        <v>0</v>
      </c>
      <c r="Y4548" s="88">
        <v>0</v>
      </c>
      <c r="Z4548" s="88">
        <v>0</v>
      </c>
      <c r="AA4548" s="88">
        <v>0</v>
      </c>
      <c r="AB4548" s="88">
        <v>0</v>
      </c>
      <c r="AC4548" s="88">
        <v>0</v>
      </c>
      <c r="AD4548" s="88">
        <v>0</v>
      </c>
      <c r="AE4548" s="88">
        <v>0</v>
      </c>
      <c r="AF4548" s="88">
        <v>0</v>
      </c>
      <c r="AG4548" s="88">
        <v>0</v>
      </c>
      <c r="AH4548" s="139">
        <v>0</v>
      </c>
      <c r="AI4548" s="139">
        <v>0</v>
      </c>
      <c r="AU4548" s="88"/>
    </row>
    <row r="4549" spans="3:47" s="11" customFormat="1" outlineLevel="2" x14ac:dyDescent="0.2">
      <c r="C4549" s="119" t="s">
        <v>152</v>
      </c>
      <c r="E4549" s="134"/>
      <c r="F4549" s="36" t="s">
        <v>217</v>
      </c>
      <c r="Q4549" s="135" t="s">
        <v>110</v>
      </c>
      <c r="R4549" s="136"/>
      <c r="S4549" s="88"/>
      <c r="T4549" s="88"/>
      <c r="U4549" s="137">
        <v>0</v>
      </c>
      <c r="V4549" s="137">
        <v>0</v>
      </c>
      <c r="W4549" s="138">
        <v>0</v>
      </c>
      <c r="X4549" s="137">
        <v>0</v>
      </c>
      <c r="Y4549" s="88">
        <v>0</v>
      </c>
      <c r="Z4549" s="88">
        <v>0</v>
      </c>
      <c r="AA4549" s="88">
        <v>0</v>
      </c>
      <c r="AB4549" s="88">
        <v>0</v>
      </c>
      <c r="AC4549" s="88">
        <v>0</v>
      </c>
      <c r="AD4549" s="88">
        <v>0</v>
      </c>
      <c r="AE4549" s="88">
        <v>0</v>
      </c>
      <c r="AF4549" s="88">
        <v>0</v>
      </c>
      <c r="AG4549" s="88">
        <v>0</v>
      </c>
      <c r="AH4549" s="139">
        <v>0</v>
      </c>
      <c r="AI4549" s="139">
        <v>0</v>
      </c>
      <c r="AU4549" s="88"/>
    </row>
    <row r="4550" spans="3:47" s="11" customFormat="1" outlineLevel="2" x14ac:dyDescent="0.2">
      <c r="C4550" s="119" t="s">
        <v>152</v>
      </c>
      <c r="E4550" s="134"/>
      <c r="F4550" s="36" t="s">
        <v>152</v>
      </c>
      <c r="Q4550" s="135" t="s">
        <v>110</v>
      </c>
      <c r="R4550" s="136"/>
      <c r="S4550" s="88"/>
      <c r="T4550" s="88"/>
      <c r="U4550" s="137">
        <v>0</v>
      </c>
      <c r="V4550" s="137">
        <v>0</v>
      </c>
      <c r="W4550" s="138">
        <v>0</v>
      </c>
      <c r="X4550" s="137">
        <v>0</v>
      </c>
      <c r="Y4550" s="88">
        <v>0</v>
      </c>
      <c r="Z4550" s="88">
        <v>0</v>
      </c>
      <c r="AA4550" s="88">
        <v>0</v>
      </c>
      <c r="AB4550" s="88">
        <v>0</v>
      </c>
      <c r="AC4550" s="88">
        <v>0</v>
      </c>
      <c r="AD4550" s="88">
        <v>0</v>
      </c>
      <c r="AE4550" s="88">
        <v>0</v>
      </c>
      <c r="AF4550" s="88">
        <v>0</v>
      </c>
      <c r="AG4550" s="88">
        <v>0</v>
      </c>
      <c r="AH4550" s="139">
        <v>0</v>
      </c>
      <c r="AI4550" s="139">
        <v>0</v>
      </c>
      <c r="AU4550" s="88"/>
    </row>
    <row r="4551" spans="3:47" s="11" customFormat="1" outlineLevel="2" x14ac:dyDescent="0.2">
      <c r="C4551" s="119" t="s">
        <v>152</v>
      </c>
      <c r="E4551" s="140"/>
      <c r="F4551" s="141" t="s">
        <v>152</v>
      </c>
      <c r="G4551" s="142"/>
      <c r="H4551" s="142"/>
      <c r="I4551" s="142"/>
      <c r="J4551" s="142"/>
      <c r="K4551" s="142"/>
      <c r="L4551" s="142"/>
      <c r="M4551" s="142"/>
      <c r="N4551" s="142"/>
      <c r="O4551" s="142"/>
      <c r="P4551" s="142"/>
      <c r="Q4551" s="143" t="s">
        <v>110</v>
      </c>
      <c r="R4551" s="144"/>
      <c r="S4551" s="145"/>
      <c r="T4551" s="145"/>
      <c r="U4551" s="146">
        <v>0</v>
      </c>
      <c r="V4551" s="146">
        <v>0</v>
      </c>
      <c r="W4551" s="147">
        <v>0</v>
      </c>
      <c r="X4551" s="146">
        <v>0</v>
      </c>
      <c r="Y4551" s="145">
        <v>0</v>
      </c>
      <c r="Z4551" s="145">
        <v>0</v>
      </c>
      <c r="AA4551" s="145">
        <v>0</v>
      </c>
      <c r="AB4551" s="145">
        <v>0</v>
      </c>
      <c r="AC4551" s="145">
        <v>0</v>
      </c>
      <c r="AD4551" s="145">
        <v>0</v>
      </c>
      <c r="AE4551" s="145">
        <v>0</v>
      </c>
      <c r="AF4551" s="145">
        <v>0</v>
      </c>
      <c r="AG4551" s="145">
        <v>0</v>
      </c>
      <c r="AH4551" s="148">
        <v>0</v>
      </c>
      <c r="AI4551" s="148">
        <v>0</v>
      </c>
      <c r="AU4551" s="88"/>
    </row>
    <row r="4552" spans="3:47" s="11" customFormat="1" outlineLevel="2" x14ac:dyDescent="0.2">
      <c r="C4552" s="119" t="s">
        <v>152</v>
      </c>
      <c r="F4552" s="149"/>
      <c r="G4552" s="149"/>
      <c r="H4552" s="149"/>
      <c r="I4552" s="149"/>
      <c r="J4552" s="149"/>
      <c r="K4552" s="149"/>
      <c r="L4552" s="149"/>
      <c r="M4552" s="149"/>
      <c r="N4552" s="149"/>
      <c r="O4552" s="149"/>
      <c r="P4552" s="149" t="s">
        <v>175</v>
      </c>
      <c r="Q4552" s="16" t="s">
        <v>110</v>
      </c>
      <c r="R4552" s="150"/>
      <c r="S4552" s="150"/>
      <c r="T4552" s="150"/>
      <c r="U4552" s="150">
        <v>0</v>
      </c>
      <c r="V4552" s="150">
        <v>0</v>
      </c>
      <c r="W4552" s="150">
        <v>0</v>
      </c>
      <c r="X4552" s="150">
        <v>0</v>
      </c>
      <c r="Y4552" s="150">
        <v>0</v>
      </c>
      <c r="Z4552" s="150">
        <v>0</v>
      </c>
      <c r="AA4552" s="150">
        <v>0</v>
      </c>
      <c r="AB4552" s="150">
        <v>0</v>
      </c>
      <c r="AC4552" s="150">
        <v>0</v>
      </c>
      <c r="AD4552" s="150">
        <v>0</v>
      </c>
      <c r="AE4552" s="150">
        <v>0</v>
      </c>
      <c r="AF4552" s="150">
        <v>0</v>
      </c>
      <c r="AG4552" s="150">
        <v>0</v>
      </c>
      <c r="AH4552" s="150">
        <v>0</v>
      </c>
      <c r="AI4552" s="150">
        <v>0</v>
      </c>
      <c r="AU4552" s="88"/>
    </row>
    <row r="4553" spans="3:47" s="11" customFormat="1" outlineLevel="2" x14ac:dyDescent="0.2">
      <c r="C4553" s="119" t="s">
        <v>152</v>
      </c>
      <c r="E4553" s="124" t="s">
        <v>176</v>
      </c>
      <c r="AU4553" s="88"/>
    </row>
    <row r="4554" spans="3:47" s="11" customFormat="1" outlineLevel="2" x14ac:dyDescent="0.2">
      <c r="C4554" s="119" t="s">
        <v>152</v>
      </c>
      <c r="E4554" s="151" t="s">
        <v>209</v>
      </c>
      <c r="F4554" s="127"/>
      <c r="G4554" s="127"/>
      <c r="H4554" s="127"/>
      <c r="I4554" s="127"/>
      <c r="J4554" s="127"/>
      <c r="K4554" s="127"/>
      <c r="L4554" s="127"/>
      <c r="M4554" s="127"/>
      <c r="N4554" s="127"/>
      <c r="O4554" s="127"/>
      <c r="P4554" s="152"/>
      <c r="Q4554" s="128" t="s">
        <v>110</v>
      </c>
      <c r="R4554" s="129"/>
      <c r="S4554" s="130"/>
      <c r="T4554" s="130"/>
      <c r="U4554" s="131">
        <v>0</v>
      </c>
      <c r="V4554" s="131">
        <v>0</v>
      </c>
      <c r="W4554" s="132">
        <v>0</v>
      </c>
      <c r="X4554" s="131">
        <v>0</v>
      </c>
      <c r="Y4554" s="130">
        <v>0</v>
      </c>
      <c r="Z4554" s="130">
        <v>0</v>
      </c>
      <c r="AA4554" s="130">
        <v>0</v>
      </c>
      <c r="AB4554" s="130">
        <v>0</v>
      </c>
      <c r="AC4554" s="130">
        <v>0</v>
      </c>
      <c r="AD4554" s="130">
        <v>0</v>
      </c>
      <c r="AE4554" s="130">
        <v>0</v>
      </c>
      <c r="AF4554" s="130">
        <v>0</v>
      </c>
      <c r="AG4554" s="130">
        <v>0</v>
      </c>
      <c r="AH4554" s="133">
        <v>0</v>
      </c>
      <c r="AI4554" s="133">
        <v>0</v>
      </c>
      <c r="AU4554" s="88"/>
    </row>
    <row r="4555" spans="3:47" s="11" customFormat="1" outlineLevel="2" x14ac:dyDescent="0.2">
      <c r="C4555" s="119" t="s">
        <v>152</v>
      </c>
      <c r="E4555" s="153" t="s">
        <v>31</v>
      </c>
      <c r="P4555" s="149"/>
      <c r="Q4555" s="135" t="s">
        <v>110</v>
      </c>
      <c r="R4555" s="136"/>
      <c r="S4555" s="88"/>
      <c r="T4555" s="88"/>
      <c r="U4555" s="137">
        <v>0</v>
      </c>
      <c r="V4555" s="137">
        <v>0</v>
      </c>
      <c r="W4555" s="138">
        <v>0</v>
      </c>
      <c r="X4555" s="137">
        <v>0</v>
      </c>
      <c r="Y4555" s="88">
        <v>0</v>
      </c>
      <c r="Z4555" s="88">
        <v>0</v>
      </c>
      <c r="AA4555" s="88">
        <v>0</v>
      </c>
      <c r="AB4555" s="88">
        <v>0</v>
      </c>
      <c r="AC4555" s="88">
        <v>0</v>
      </c>
      <c r="AD4555" s="88">
        <v>0</v>
      </c>
      <c r="AE4555" s="88">
        <v>0</v>
      </c>
      <c r="AF4555" s="88">
        <v>0</v>
      </c>
      <c r="AG4555" s="88">
        <v>0</v>
      </c>
      <c r="AH4555" s="139">
        <v>0</v>
      </c>
      <c r="AI4555" s="139">
        <v>0</v>
      </c>
      <c r="AU4555" s="88"/>
    </row>
    <row r="4556" spans="3:47" s="11" customFormat="1" outlineLevel="2" x14ac:dyDescent="0.2">
      <c r="C4556" s="119" t="s">
        <v>152</v>
      </c>
      <c r="E4556" s="153" t="s">
        <v>28</v>
      </c>
      <c r="P4556" s="149"/>
      <c r="Q4556" s="135" t="s">
        <v>110</v>
      </c>
      <c r="R4556" s="136"/>
      <c r="S4556" s="88"/>
      <c r="T4556" s="88"/>
      <c r="U4556" s="137">
        <v>0</v>
      </c>
      <c r="V4556" s="137">
        <v>0</v>
      </c>
      <c r="W4556" s="138">
        <v>0</v>
      </c>
      <c r="X4556" s="137">
        <v>0</v>
      </c>
      <c r="Y4556" s="88">
        <v>0</v>
      </c>
      <c r="Z4556" s="88">
        <v>0</v>
      </c>
      <c r="AA4556" s="88">
        <v>0</v>
      </c>
      <c r="AB4556" s="88">
        <v>0</v>
      </c>
      <c r="AC4556" s="88">
        <v>0</v>
      </c>
      <c r="AD4556" s="88">
        <v>0</v>
      </c>
      <c r="AE4556" s="88">
        <v>0</v>
      </c>
      <c r="AF4556" s="88">
        <v>0</v>
      </c>
      <c r="AG4556" s="88">
        <v>0</v>
      </c>
      <c r="AH4556" s="139">
        <v>0</v>
      </c>
      <c r="AI4556" s="139">
        <v>0</v>
      </c>
      <c r="AU4556" s="88"/>
    </row>
    <row r="4557" spans="3:47" s="11" customFormat="1" outlineLevel="2" x14ac:dyDescent="0.2">
      <c r="C4557" s="119" t="s">
        <v>152</v>
      </c>
      <c r="E4557" s="153" t="s">
        <v>210</v>
      </c>
      <c r="P4557" s="149"/>
      <c r="Q4557" s="135" t="s">
        <v>110</v>
      </c>
      <c r="R4557" s="136"/>
      <c r="S4557" s="88"/>
      <c r="T4557" s="88"/>
      <c r="U4557" s="137">
        <v>0</v>
      </c>
      <c r="V4557" s="137">
        <v>0</v>
      </c>
      <c r="W4557" s="138">
        <v>0</v>
      </c>
      <c r="X4557" s="137">
        <v>0</v>
      </c>
      <c r="Y4557" s="88">
        <v>0</v>
      </c>
      <c r="Z4557" s="88">
        <v>0</v>
      </c>
      <c r="AA4557" s="88">
        <v>0</v>
      </c>
      <c r="AB4557" s="88">
        <v>0</v>
      </c>
      <c r="AC4557" s="88">
        <v>0</v>
      </c>
      <c r="AD4557" s="88">
        <v>0</v>
      </c>
      <c r="AE4557" s="88">
        <v>0</v>
      </c>
      <c r="AF4557" s="88">
        <v>0</v>
      </c>
      <c r="AG4557" s="88">
        <v>0</v>
      </c>
      <c r="AH4557" s="139">
        <v>0</v>
      </c>
      <c r="AI4557" s="139">
        <v>0</v>
      </c>
      <c r="AU4557" s="88"/>
    </row>
    <row r="4558" spans="3:47" s="11" customFormat="1" outlineLevel="2" x14ac:dyDescent="0.2">
      <c r="C4558" s="119" t="s">
        <v>152</v>
      </c>
      <c r="E4558" s="153" t="s">
        <v>211</v>
      </c>
      <c r="P4558" s="149"/>
      <c r="Q4558" s="135" t="s">
        <v>110</v>
      </c>
      <c r="R4558" s="136"/>
      <c r="S4558" s="88"/>
      <c r="T4558" s="88"/>
      <c r="U4558" s="137">
        <v>0</v>
      </c>
      <c r="V4558" s="137">
        <v>0</v>
      </c>
      <c r="W4558" s="138">
        <v>0</v>
      </c>
      <c r="X4558" s="137">
        <v>0</v>
      </c>
      <c r="Y4558" s="88">
        <v>0</v>
      </c>
      <c r="Z4558" s="88">
        <v>0</v>
      </c>
      <c r="AA4558" s="88">
        <v>0</v>
      </c>
      <c r="AB4558" s="88">
        <v>0</v>
      </c>
      <c r="AC4558" s="88">
        <v>0</v>
      </c>
      <c r="AD4558" s="88">
        <v>0</v>
      </c>
      <c r="AE4558" s="88">
        <v>0</v>
      </c>
      <c r="AF4558" s="88">
        <v>0</v>
      </c>
      <c r="AG4558" s="88">
        <v>0</v>
      </c>
      <c r="AH4558" s="139">
        <v>0</v>
      </c>
      <c r="AI4558" s="139">
        <v>0</v>
      </c>
      <c r="AU4558" s="88"/>
    </row>
    <row r="4559" spans="3:47" s="11" customFormat="1" outlineLevel="2" x14ac:dyDescent="0.2">
      <c r="C4559" s="119" t="s">
        <v>152</v>
      </c>
      <c r="E4559" s="153" t="s">
        <v>212</v>
      </c>
      <c r="P4559" s="149"/>
      <c r="Q4559" s="135" t="s">
        <v>110</v>
      </c>
      <c r="R4559" s="136"/>
      <c r="S4559" s="88"/>
      <c r="T4559" s="88"/>
      <c r="U4559" s="137">
        <v>0</v>
      </c>
      <c r="V4559" s="137">
        <v>0</v>
      </c>
      <c r="W4559" s="138">
        <v>0</v>
      </c>
      <c r="X4559" s="137">
        <v>0</v>
      </c>
      <c r="Y4559" s="88">
        <v>0</v>
      </c>
      <c r="Z4559" s="88">
        <v>0</v>
      </c>
      <c r="AA4559" s="88">
        <v>0</v>
      </c>
      <c r="AB4559" s="88">
        <v>0</v>
      </c>
      <c r="AC4559" s="88">
        <v>0</v>
      </c>
      <c r="AD4559" s="88">
        <v>0</v>
      </c>
      <c r="AE4559" s="88">
        <v>0</v>
      </c>
      <c r="AF4559" s="88">
        <v>0</v>
      </c>
      <c r="AG4559" s="88">
        <v>0</v>
      </c>
      <c r="AH4559" s="139">
        <v>0</v>
      </c>
      <c r="AI4559" s="139">
        <v>0</v>
      </c>
      <c r="AU4559" s="88"/>
    </row>
    <row r="4560" spans="3:47" s="11" customFormat="1" outlineLevel="2" x14ac:dyDescent="0.2">
      <c r="C4560" s="119" t="s">
        <v>152</v>
      </c>
      <c r="E4560" s="153" t="s">
        <v>213</v>
      </c>
      <c r="P4560" s="149"/>
      <c r="Q4560" s="135" t="s">
        <v>110</v>
      </c>
      <c r="R4560" s="136"/>
      <c r="S4560" s="88"/>
      <c r="T4560" s="88"/>
      <c r="U4560" s="137">
        <v>0</v>
      </c>
      <c r="V4560" s="137">
        <v>0</v>
      </c>
      <c r="W4560" s="138">
        <v>0</v>
      </c>
      <c r="X4560" s="137">
        <v>0</v>
      </c>
      <c r="Y4560" s="88">
        <v>0</v>
      </c>
      <c r="Z4560" s="88">
        <v>0</v>
      </c>
      <c r="AA4560" s="88">
        <v>0</v>
      </c>
      <c r="AB4560" s="88">
        <v>0</v>
      </c>
      <c r="AC4560" s="88">
        <v>0</v>
      </c>
      <c r="AD4560" s="88">
        <v>0</v>
      </c>
      <c r="AE4560" s="88">
        <v>0</v>
      </c>
      <c r="AF4560" s="88">
        <v>0</v>
      </c>
      <c r="AG4560" s="88">
        <v>0</v>
      </c>
      <c r="AH4560" s="139">
        <v>0</v>
      </c>
      <c r="AI4560" s="139">
        <v>0</v>
      </c>
      <c r="AU4560" s="88"/>
    </row>
    <row r="4561" spans="3:47" s="11" customFormat="1" outlineLevel="2" x14ac:dyDescent="0.2">
      <c r="C4561" s="119" t="s">
        <v>152</v>
      </c>
      <c r="E4561" s="153" t="s">
        <v>214</v>
      </c>
      <c r="P4561" s="149"/>
      <c r="Q4561" s="135" t="s">
        <v>110</v>
      </c>
      <c r="R4561" s="136"/>
      <c r="S4561" s="88"/>
      <c r="T4561" s="88"/>
      <c r="U4561" s="137">
        <v>0</v>
      </c>
      <c r="V4561" s="137">
        <v>0</v>
      </c>
      <c r="W4561" s="138">
        <v>0</v>
      </c>
      <c r="X4561" s="137">
        <v>0</v>
      </c>
      <c r="Y4561" s="88">
        <v>0</v>
      </c>
      <c r="Z4561" s="88">
        <v>0</v>
      </c>
      <c r="AA4561" s="88">
        <v>0</v>
      </c>
      <c r="AB4561" s="88">
        <v>0</v>
      </c>
      <c r="AC4561" s="88">
        <v>0</v>
      </c>
      <c r="AD4561" s="88">
        <v>0</v>
      </c>
      <c r="AE4561" s="88">
        <v>0</v>
      </c>
      <c r="AF4561" s="88">
        <v>0</v>
      </c>
      <c r="AG4561" s="88">
        <v>0</v>
      </c>
      <c r="AH4561" s="139">
        <v>0</v>
      </c>
      <c r="AI4561" s="139">
        <v>0</v>
      </c>
      <c r="AU4561" s="88"/>
    </row>
    <row r="4562" spans="3:47" s="11" customFormat="1" outlineLevel="2" x14ac:dyDescent="0.2">
      <c r="C4562" s="119" t="s">
        <v>152</v>
      </c>
      <c r="E4562" s="153" t="s">
        <v>215</v>
      </c>
      <c r="P4562" s="149"/>
      <c r="Q4562" s="135" t="s">
        <v>110</v>
      </c>
      <c r="R4562" s="136"/>
      <c r="S4562" s="88"/>
      <c r="T4562" s="88"/>
      <c r="U4562" s="137">
        <v>0</v>
      </c>
      <c r="V4562" s="137">
        <v>0</v>
      </c>
      <c r="W4562" s="138">
        <v>0</v>
      </c>
      <c r="X4562" s="137">
        <v>0</v>
      </c>
      <c r="Y4562" s="88">
        <v>0</v>
      </c>
      <c r="Z4562" s="88">
        <v>0</v>
      </c>
      <c r="AA4562" s="88">
        <v>0</v>
      </c>
      <c r="AB4562" s="88">
        <v>0</v>
      </c>
      <c r="AC4562" s="88">
        <v>0</v>
      </c>
      <c r="AD4562" s="88">
        <v>0</v>
      </c>
      <c r="AE4562" s="88">
        <v>0</v>
      </c>
      <c r="AF4562" s="88">
        <v>0</v>
      </c>
      <c r="AG4562" s="88">
        <v>0</v>
      </c>
      <c r="AH4562" s="139">
        <v>0</v>
      </c>
      <c r="AI4562" s="139">
        <v>0</v>
      </c>
      <c r="AU4562" s="88"/>
    </row>
    <row r="4563" spans="3:47" s="11" customFormat="1" outlineLevel="2" x14ac:dyDescent="0.2">
      <c r="C4563" s="119" t="s">
        <v>152</v>
      </c>
      <c r="E4563" s="153" t="s">
        <v>216</v>
      </c>
      <c r="P4563" s="149"/>
      <c r="Q4563" s="135" t="s">
        <v>110</v>
      </c>
      <c r="R4563" s="136"/>
      <c r="S4563" s="88"/>
      <c r="T4563" s="88"/>
      <c r="U4563" s="137">
        <v>0</v>
      </c>
      <c r="V4563" s="137">
        <v>0</v>
      </c>
      <c r="W4563" s="138">
        <v>0</v>
      </c>
      <c r="X4563" s="137">
        <v>0</v>
      </c>
      <c r="Y4563" s="88">
        <v>0</v>
      </c>
      <c r="Z4563" s="88">
        <v>0</v>
      </c>
      <c r="AA4563" s="88">
        <v>0</v>
      </c>
      <c r="AB4563" s="88">
        <v>0</v>
      </c>
      <c r="AC4563" s="88">
        <v>0</v>
      </c>
      <c r="AD4563" s="88">
        <v>0</v>
      </c>
      <c r="AE4563" s="88">
        <v>0</v>
      </c>
      <c r="AF4563" s="88">
        <v>0</v>
      </c>
      <c r="AG4563" s="88">
        <v>0</v>
      </c>
      <c r="AH4563" s="139">
        <v>0</v>
      </c>
      <c r="AI4563" s="139">
        <v>0</v>
      </c>
      <c r="AU4563" s="88"/>
    </row>
    <row r="4564" spans="3:47" s="11" customFormat="1" outlineLevel="2" x14ac:dyDescent="0.2">
      <c r="C4564" s="119" t="s">
        <v>152</v>
      </c>
      <c r="E4564" s="153" t="s">
        <v>33</v>
      </c>
      <c r="P4564" s="149"/>
      <c r="Q4564" s="135" t="s">
        <v>110</v>
      </c>
      <c r="R4564" s="136"/>
      <c r="S4564" s="88"/>
      <c r="T4564" s="88"/>
      <c r="U4564" s="137">
        <v>0</v>
      </c>
      <c r="V4564" s="137">
        <v>0</v>
      </c>
      <c r="W4564" s="138">
        <v>0</v>
      </c>
      <c r="X4564" s="137">
        <v>0</v>
      </c>
      <c r="Y4564" s="88">
        <v>0</v>
      </c>
      <c r="Z4564" s="88">
        <v>0</v>
      </c>
      <c r="AA4564" s="88">
        <v>0</v>
      </c>
      <c r="AB4564" s="88">
        <v>0</v>
      </c>
      <c r="AC4564" s="88">
        <v>0</v>
      </c>
      <c r="AD4564" s="88">
        <v>0</v>
      </c>
      <c r="AE4564" s="88">
        <v>0</v>
      </c>
      <c r="AF4564" s="88">
        <v>0</v>
      </c>
      <c r="AG4564" s="88">
        <v>0</v>
      </c>
      <c r="AH4564" s="139">
        <v>0</v>
      </c>
      <c r="AI4564" s="139">
        <v>0</v>
      </c>
      <c r="AU4564" s="88"/>
    </row>
    <row r="4565" spans="3:47" s="11" customFormat="1" outlineLevel="2" x14ac:dyDescent="0.2">
      <c r="C4565" s="119" t="s">
        <v>152</v>
      </c>
      <c r="E4565" s="153" t="s">
        <v>34</v>
      </c>
      <c r="P4565" s="149"/>
      <c r="Q4565" s="135" t="s">
        <v>110</v>
      </c>
      <c r="R4565" s="136"/>
      <c r="S4565" s="88"/>
      <c r="T4565" s="88"/>
      <c r="U4565" s="137">
        <v>0</v>
      </c>
      <c r="V4565" s="137">
        <v>0</v>
      </c>
      <c r="W4565" s="138">
        <v>0</v>
      </c>
      <c r="X4565" s="137">
        <v>0</v>
      </c>
      <c r="Y4565" s="88">
        <v>0</v>
      </c>
      <c r="Z4565" s="88">
        <v>0</v>
      </c>
      <c r="AA4565" s="88">
        <v>0</v>
      </c>
      <c r="AB4565" s="88">
        <v>0</v>
      </c>
      <c r="AC4565" s="88">
        <v>0</v>
      </c>
      <c r="AD4565" s="88">
        <v>0</v>
      </c>
      <c r="AE4565" s="88">
        <v>0</v>
      </c>
      <c r="AF4565" s="88">
        <v>0</v>
      </c>
      <c r="AG4565" s="88">
        <v>0</v>
      </c>
      <c r="AH4565" s="139">
        <v>0</v>
      </c>
      <c r="AI4565" s="139">
        <v>0</v>
      </c>
      <c r="AU4565" s="88"/>
    </row>
    <row r="4566" spans="3:47" s="11" customFormat="1" outlineLevel="2" x14ac:dyDescent="0.2">
      <c r="C4566" s="119" t="s">
        <v>152</v>
      </c>
      <c r="E4566" s="153" t="s">
        <v>217</v>
      </c>
      <c r="P4566" s="149"/>
      <c r="Q4566" s="135" t="s">
        <v>110</v>
      </c>
      <c r="R4566" s="136"/>
      <c r="S4566" s="88"/>
      <c r="T4566" s="88"/>
      <c r="U4566" s="137">
        <v>0</v>
      </c>
      <c r="V4566" s="137">
        <v>0</v>
      </c>
      <c r="W4566" s="138">
        <v>0</v>
      </c>
      <c r="X4566" s="137">
        <v>0</v>
      </c>
      <c r="Y4566" s="88">
        <v>0</v>
      </c>
      <c r="Z4566" s="88">
        <v>0</v>
      </c>
      <c r="AA4566" s="88">
        <v>0</v>
      </c>
      <c r="AB4566" s="88">
        <v>0</v>
      </c>
      <c r="AC4566" s="88">
        <v>0</v>
      </c>
      <c r="AD4566" s="88">
        <v>0</v>
      </c>
      <c r="AE4566" s="88">
        <v>0</v>
      </c>
      <c r="AF4566" s="88">
        <v>0</v>
      </c>
      <c r="AG4566" s="88">
        <v>0</v>
      </c>
      <c r="AH4566" s="139">
        <v>0</v>
      </c>
      <c r="AI4566" s="139">
        <v>0</v>
      </c>
      <c r="AU4566" s="88"/>
    </row>
    <row r="4567" spans="3:47" s="11" customFormat="1" outlineLevel="2" x14ac:dyDescent="0.2">
      <c r="C4567" s="119" t="s">
        <v>152</v>
      </c>
      <c r="E4567" s="153" t="s">
        <v>152</v>
      </c>
      <c r="P4567" s="149"/>
      <c r="Q4567" s="135" t="s">
        <v>110</v>
      </c>
      <c r="R4567" s="136"/>
      <c r="S4567" s="88"/>
      <c r="T4567" s="88"/>
      <c r="U4567" s="137">
        <v>0</v>
      </c>
      <c r="V4567" s="137">
        <v>0</v>
      </c>
      <c r="W4567" s="138">
        <v>0</v>
      </c>
      <c r="X4567" s="137">
        <v>0</v>
      </c>
      <c r="Y4567" s="88">
        <v>0</v>
      </c>
      <c r="Z4567" s="88">
        <v>0</v>
      </c>
      <c r="AA4567" s="88">
        <v>0</v>
      </c>
      <c r="AB4567" s="88">
        <v>0</v>
      </c>
      <c r="AC4567" s="88">
        <v>0</v>
      </c>
      <c r="AD4567" s="88">
        <v>0</v>
      </c>
      <c r="AE4567" s="88">
        <v>0</v>
      </c>
      <c r="AF4567" s="88">
        <v>0</v>
      </c>
      <c r="AG4567" s="88">
        <v>0</v>
      </c>
      <c r="AH4567" s="139">
        <v>0</v>
      </c>
      <c r="AI4567" s="139">
        <v>0</v>
      </c>
      <c r="AU4567" s="88"/>
    </row>
    <row r="4568" spans="3:47" s="11" customFormat="1" outlineLevel="2" x14ac:dyDescent="0.2">
      <c r="C4568" s="119" t="s">
        <v>152</v>
      </c>
      <c r="E4568" s="154" t="s">
        <v>152</v>
      </c>
      <c r="F4568" s="142"/>
      <c r="G4568" s="142"/>
      <c r="H4568" s="142"/>
      <c r="I4568" s="142"/>
      <c r="J4568" s="142"/>
      <c r="K4568" s="142"/>
      <c r="L4568" s="142"/>
      <c r="M4568" s="142"/>
      <c r="N4568" s="142"/>
      <c r="O4568" s="142"/>
      <c r="P4568" s="155"/>
      <c r="Q4568" s="143" t="s">
        <v>110</v>
      </c>
      <c r="R4568" s="144"/>
      <c r="S4568" s="145"/>
      <c r="T4568" s="145"/>
      <c r="U4568" s="146">
        <v>0</v>
      </c>
      <c r="V4568" s="146">
        <v>0</v>
      </c>
      <c r="W4568" s="147">
        <v>0</v>
      </c>
      <c r="X4568" s="146">
        <v>0</v>
      </c>
      <c r="Y4568" s="145">
        <v>0</v>
      </c>
      <c r="Z4568" s="145">
        <v>0</v>
      </c>
      <c r="AA4568" s="145">
        <v>0</v>
      </c>
      <c r="AB4568" s="145">
        <v>0</v>
      </c>
      <c r="AC4568" s="145">
        <v>0</v>
      </c>
      <c r="AD4568" s="145">
        <v>0</v>
      </c>
      <c r="AE4568" s="145">
        <v>0</v>
      </c>
      <c r="AF4568" s="145">
        <v>0</v>
      </c>
      <c r="AG4568" s="145">
        <v>0</v>
      </c>
      <c r="AH4568" s="148">
        <v>0</v>
      </c>
      <c r="AI4568" s="148">
        <v>0</v>
      </c>
      <c r="AU4568" s="88"/>
    </row>
    <row r="4569" spans="3:47" s="11" customFormat="1" outlineLevel="2" x14ac:dyDescent="0.2">
      <c r="C4569" s="119" t="s">
        <v>152</v>
      </c>
      <c r="P4569" s="149" t="s">
        <v>177</v>
      </c>
      <c r="Q4569" s="16" t="s">
        <v>110</v>
      </c>
      <c r="R4569" s="150"/>
      <c r="S4569" s="150"/>
      <c r="T4569" s="150"/>
      <c r="U4569" s="150">
        <v>0</v>
      </c>
      <c r="V4569" s="150">
        <v>0</v>
      </c>
      <c r="W4569" s="150">
        <v>0</v>
      </c>
      <c r="X4569" s="150">
        <v>0</v>
      </c>
      <c r="Y4569" s="150">
        <v>0</v>
      </c>
      <c r="Z4569" s="150">
        <v>0</v>
      </c>
      <c r="AA4569" s="150">
        <v>0</v>
      </c>
      <c r="AB4569" s="150">
        <v>0</v>
      </c>
      <c r="AC4569" s="150">
        <v>0</v>
      </c>
      <c r="AD4569" s="150">
        <v>0</v>
      </c>
      <c r="AE4569" s="150">
        <v>0</v>
      </c>
      <c r="AF4569" s="150">
        <v>0</v>
      </c>
      <c r="AG4569" s="150">
        <v>0</v>
      </c>
      <c r="AH4569" s="150">
        <v>0</v>
      </c>
      <c r="AI4569" s="150">
        <v>0</v>
      </c>
      <c r="AU4569" s="88"/>
    </row>
    <row r="4570" spans="3:47" s="11" customFormat="1" outlineLevel="2" x14ac:dyDescent="0.2">
      <c r="C4570" s="119" t="s">
        <v>152</v>
      </c>
      <c r="E4570" s="124" t="s">
        <v>178</v>
      </c>
      <c r="AU4570" s="88"/>
    </row>
    <row r="4571" spans="3:47" s="11" customFormat="1" outlineLevel="2" x14ac:dyDescent="0.2">
      <c r="C4571" s="119" t="s">
        <v>152</v>
      </c>
      <c r="F4571" s="156" t="s">
        <v>179</v>
      </c>
      <c r="AU4571" s="88"/>
    </row>
    <row r="4572" spans="3:47" s="11" customFormat="1" outlineLevel="2" x14ac:dyDescent="0.2">
      <c r="C4572" s="119" t="s">
        <v>152</v>
      </c>
      <c r="E4572" s="125"/>
      <c r="F4572" s="157" t="s">
        <v>209</v>
      </c>
      <c r="G4572" s="127"/>
      <c r="H4572" s="158" t="s">
        <v>180</v>
      </c>
      <c r="I4572" s="127"/>
      <c r="J4572" s="127"/>
      <c r="K4572" s="127"/>
      <c r="L4572" s="127"/>
      <c r="M4572" s="127"/>
      <c r="N4572" s="127"/>
      <c r="O4572" s="127"/>
      <c r="P4572" s="152"/>
      <c r="Q4572" s="128" t="s">
        <v>110</v>
      </c>
      <c r="R4572" s="129"/>
      <c r="S4572" s="130"/>
      <c r="T4572" s="130"/>
      <c r="U4572" s="131">
        <v>0</v>
      </c>
      <c r="V4572" s="131">
        <v>0</v>
      </c>
      <c r="W4572" s="132">
        <v>0</v>
      </c>
      <c r="X4572" s="131">
        <v>0</v>
      </c>
      <c r="Y4572" s="130">
        <v>0</v>
      </c>
      <c r="Z4572" s="130">
        <v>0</v>
      </c>
      <c r="AA4572" s="130">
        <v>0</v>
      </c>
      <c r="AB4572" s="130">
        <v>0</v>
      </c>
      <c r="AC4572" s="130">
        <v>0</v>
      </c>
      <c r="AD4572" s="130">
        <v>0</v>
      </c>
      <c r="AE4572" s="130">
        <v>0</v>
      </c>
      <c r="AF4572" s="130">
        <v>0</v>
      </c>
      <c r="AG4572" s="130">
        <v>0</v>
      </c>
      <c r="AH4572" s="133">
        <v>0</v>
      </c>
      <c r="AI4572" s="133">
        <v>0</v>
      </c>
      <c r="AU4572" s="88"/>
    </row>
    <row r="4573" spans="3:47" s="11" customFormat="1" outlineLevel="2" x14ac:dyDescent="0.2">
      <c r="C4573" s="119" t="s">
        <v>152</v>
      </c>
      <c r="E4573" s="134"/>
      <c r="F4573" s="159" t="s">
        <v>31</v>
      </c>
      <c r="H4573" s="72" t="s">
        <v>180</v>
      </c>
      <c r="P4573" s="149"/>
      <c r="Q4573" s="135" t="s">
        <v>110</v>
      </c>
      <c r="R4573" s="136"/>
      <c r="S4573" s="88"/>
      <c r="T4573" s="88"/>
      <c r="U4573" s="137">
        <v>0</v>
      </c>
      <c r="V4573" s="137">
        <v>0</v>
      </c>
      <c r="W4573" s="138">
        <v>0</v>
      </c>
      <c r="X4573" s="137">
        <v>0</v>
      </c>
      <c r="Y4573" s="88">
        <v>0</v>
      </c>
      <c r="Z4573" s="88">
        <v>0</v>
      </c>
      <c r="AA4573" s="88">
        <v>0</v>
      </c>
      <c r="AB4573" s="88">
        <v>0</v>
      </c>
      <c r="AC4573" s="88">
        <v>0</v>
      </c>
      <c r="AD4573" s="88">
        <v>0</v>
      </c>
      <c r="AE4573" s="88">
        <v>0</v>
      </c>
      <c r="AF4573" s="88">
        <v>0</v>
      </c>
      <c r="AG4573" s="88">
        <v>0</v>
      </c>
      <c r="AH4573" s="139">
        <v>0</v>
      </c>
      <c r="AI4573" s="139">
        <v>0</v>
      </c>
      <c r="AU4573" s="88"/>
    </row>
    <row r="4574" spans="3:47" s="11" customFormat="1" outlineLevel="2" x14ac:dyDescent="0.2">
      <c r="C4574" s="119" t="s">
        <v>152</v>
      </c>
      <c r="E4574" s="134"/>
      <c r="F4574" s="159" t="s">
        <v>28</v>
      </c>
      <c r="H4574" s="72" t="s">
        <v>180</v>
      </c>
      <c r="P4574" s="149"/>
      <c r="Q4574" s="135" t="s">
        <v>110</v>
      </c>
      <c r="R4574" s="136"/>
      <c r="S4574" s="88"/>
      <c r="T4574" s="88"/>
      <c r="U4574" s="137">
        <v>0</v>
      </c>
      <c r="V4574" s="137">
        <v>0</v>
      </c>
      <c r="W4574" s="138">
        <v>0</v>
      </c>
      <c r="X4574" s="137">
        <v>0</v>
      </c>
      <c r="Y4574" s="88">
        <v>0</v>
      </c>
      <c r="Z4574" s="88">
        <v>0</v>
      </c>
      <c r="AA4574" s="88">
        <v>0</v>
      </c>
      <c r="AB4574" s="88">
        <v>0</v>
      </c>
      <c r="AC4574" s="88">
        <v>0</v>
      </c>
      <c r="AD4574" s="88">
        <v>0</v>
      </c>
      <c r="AE4574" s="88">
        <v>0</v>
      </c>
      <c r="AF4574" s="88">
        <v>0</v>
      </c>
      <c r="AG4574" s="88">
        <v>0</v>
      </c>
      <c r="AH4574" s="139">
        <v>0</v>
      </c>
      <c r="AI4574" s="139">
        <v>0</v>
      </c>
      <c r="AU4574" s="88"/>
    </row>
    <row r="4575" spans="3:47" s="11" customFormat="1" outlineLevel="2" x14ac:dyDescent="0.2">
      <c r="C4575" s="119" t="s">
        <v>152</v>
      </c>
      <c r="E4575" s="134"/>
      <c r="F4575" s="159" t="s">
        <v>210</v>
      </c>
      <c r="H4575" s="72" t="s">
        <v>180</v>
      </c>
      <c r="P4575" s="149"/>
      <c r="Q4575" s="135" t="s">
        <v>110</v>
      </c>
      <c r="R4575" s="136"/>
      <c r="S4575" s="88"/>
      <c r="T4575" s="88"/>
      <c r="U4575" s="137">
        <v>0</v>
      </c>
      <c r="V4575" s="137">
        <v>0</v>
      </c>
      <c r="W4575" s="138">
        <v>0</v>
      </c>
      <c r="X4575" s="137">
        <v>0</v>
      </c>
      <c r="Y4575" s="88">
        <v>0</v>
      </c>
      <c r="Z4575" s="88">
        <v>0</v>
      </c>
      <c r="AA4575" s="88">
        <v>0</v>
      </c>
      <c r="AB4575" s="88">
        <v>0</v>
      </c>
      <c r="AC4575" s="88">
        <v>0</v>
      </c>
      <c r="AD4575" s="88">
        <v>0</v>
      </c>
      <c r="AE4575" s="88">
        <v>0</v>
      </c>
      <c r="AF4575" s="88">
        <v>0</v>
      </c>
      <c r="AG4575" s="88">
        <v>0</v>
      </c>
      <c r="AH4575" s="139">
        <v>0</v>
      </c>
      <c r="AI4575" s="139">
        <v>0</v>
      </c>
      <c r="AU4575" s="88"/>
    </row>
    <row r="4576" spans="3:47" s="11" customFormat="1" outlineLevel="2" x14ac:dyDescent="0.2">
      <c r="C4576" s="119" t="s">
        <v>152</v>
      </c>
      <c r="E4576" s="134"/>
      <c r="F4576" s="159" t="s">
        <v>211</v>
      </c>
      <c r="H4576" s="72" t="s">
        <v>180</v>
      </c>
      <c r="P4576" s="149"/>
      <c r="Q4576" s="135" t="s">
        <v>110</v>
      </c>
      <c r="R4576" s="136"/>
      <c r="S4576" s="88"/>
      <c r="T4576" s="88"/>
      <c r="U4576" s="137">
        <v>0</v>
      </c>
      <c r="V4576" s="137">
        <v>0</v>
      </c>
      <c r="W4576" s="138">
        <v>0</v>
      </c>
      <c r="X4576" s="137">
        <v>0</v>
      </c>
      <c r="Y4576" s="88">
        <v>0</v>
      </c>
      <c r="Z4576" s="88">
        <v>0</v>
      </c>
      <c r="AA4576" s="88">
        <v>0</v>
      </c>
      <c r="AB4576" s="88">
        <v>0</v>
      </c>
      <c r="AC4576" s="88">
        <v>0</v>
      </c>
      <c r="AD4576" s="88">
        <v>0</v>
      </c>
      <c r="AE4576" s="88">
        <v>0</v>
      </c>
      <c r="AF4576" s="88">
        <v>0</v>
      </c>
      <c r="AG4576" s="88">
        <v>0</v>
      </c>
      <c r="AH4576" s="139">
        <v>0</v>
      </c>
      <c r="AI4576" s="139">
        <v>0</v>
      </c>
      <c r="AU4576" s="88"/>
    </row>
    <row r="4577" spans="3:47" s="11" customFormat="1" outlineLevel="2" x14ac:dyDescent="0.2">
      <c r="C4577" s="119" t="s">
        <v>152</v>
      </c>
      <c r="E4577" s="134"/>
      <c r="F4577" s="159" t="s">
        <v>212</v>
      </c>
      <c r="H4577" s="72" t="s">
        <v>180</v>
      </c>
      <c r="P4577" s="149"/>
      <c r="Q4577" s="135" t="s">
        <v>110</v>
      </c>
      <c r="R4577" s="136"/>
      <c r="S4577" s="88"/>
      <c r="T4577" s="88"/>
      <c r="U4577" s="137">
        <v>0</v>
      </c>
      <c r="V4577" s="137">
        <v>0</v>
      </c>
      <c r="W4577" s="138">
        <v>0</v>
      </c>
      <c r="X4577" s="137">
        <v>0</v>
      </c>
      <c r="Y4577" s="88">
        <v>0</v>
      </c>
      <c r="Z4577" s="88">
        <v>0</v>
      </c>
      <c r="AA4577" s="88">
        <v>0</v>
      </c>
      <c r="AB4577" s="88">
        <v>0</v>
      </c>
      <c r="AC4577" s="88">
        <v>0</v>
      </c>
      <c r="AD4577" s="88">
        <v>0</v>
      </c>
      <c r="AE4577" s="88">
        <v>0</v>
      </c>
      <c r="AF4577" s="88">
        <v>0</v>
      </c>
      <c r="AG4577" s="88">
        <v>0</v>
      </c>
      <c r="AH4577" s="139">
        <v>0</v>
      </c>
      <c r="AI4577" s="139">
        <v>0</v>
      </c>
      <c r="AU4577" s="88"/>
    </row>
    <row r="4578" spans="3:47" s="11" customFormat="1" outlineLevel="2" x14ac:dyDescent="0.2">
      <c r="C4578" s="119" t="s">
        <v>152</v>
      </c>
      <c r="E4578" s="134"/>
      <c r="F4578" s="159" t="s">
        <v>213</v>
      </c>
      <c r="H4578" s="72" t="s">
        <v>180</v>
      </c>
      <c r="P4578" s="149"/>
      <c r="Q4578" s="135" t="s">
        <v>110</v>
      </c>
      <c r="R4578" s="136"/>
      <c r="S4578" s="88"/>
      <c r="T4578" s="88"/>
      <c r="U4578" s="137">
        <v>0</v>
      </c>
      <c r="V4578" s="137">
        <v>0</v>
      </c>
      <c r="W4578" s="138">
        <v>0</v>
      </c>
      <c r="X4578" s="137">
        <v>0</v>
      </c>
      <c r="Y4578" s="88">
        <v>0</v>
      </c>
      <c r="Z4578" s="88">
        <v>0</v>
      </c>
      <c r="AA4578" s="88">
        <v>0</v>
      </c>
      <c r="AB4578" s="88">
        <v>0</v>
      </c>
      <c r="AC4578" s="88">
        <v>0</v>
      </c>
      <c r="AD4578" s="88">
        <v>0</v>
      </c>
      <c r="AE4578" s="88">
        <v>0</v>
      </c>
      <c r="AF4578" s="88">
        <v>0</v>
      </c>
      <c r="AG4578" s="88">
        <v>0</v>
      </c>
      <c r="AH4578" s="139">
        <v>0</v>
      </c>
      <c r="AI4578" s="139">
        <v>0</v>
      </c>
      <c r="AU4578" s="88"/>
    </row>
    <row r="4579" spans="3:47" s="11" customFormat="1" outlineLevel="2" x14ac:dyDescent="0.2">
      <c r="C4579" s="119" t="s">
        <v>152</v>
      </c>
      <c r="E4579" s="134"/>
      <c r="F4579" s="159" t="s">
        <v>214</v>
      </c>
      <c r="H4579" s="72" t="s">
        <v>180</v>
      </c>
      <c r="P4579" s="149"/>
      <c r="Q4579" s="135" t="s">
        <v>110</v>
      </c>
      <c r="R4579" s="136"/>
      <c r="S4579" s="88"/>
      <c r="T4579" s="88"/>
      <c r="U4579" s="137">
        <v>0</v>
      </c>
      <c r="V4579" s="137">
        <v>0</v>
      </c>
      <c r="W4579" s="138">
        <v>0</v>
      </c>
      <c r="X4579" s="137">
        <v>0</v>
      </c>
      <c r="Y4579" s="88">
        <v>0</v>
      </c>
      <c r="Z4579" s="88">
        <v>0</v>
      </c>
      <c r="AA4579" s="88">
        <v>0</v>
      </c>
      <c r="AB4579" s="88">
        <v>0</v>
      </c>
      <c r="AC4579" s="88">
        <v>0</v>
      </c>
      <c r="AD4579" s="88">
        <v>0</v>
      </c>
      <c r="AE4579" s="88">
        <v>0</v>
      </c>
      <c r="AF4579" s="88">
        <v>0</v>
      </c>
      <c r="AG4579" s="88">
        <v>0</v>
      </c>
      <c r="AH4579" s="139">
        <v>0</v>
      </c>
      <c r="AI4579" s="139">
        <v>0</v>
      </c>
      <c r="AU4579" s="88"/>
    </row>
    <row r="4580" spans="3:47" s="11" customFormat="1" outlineLevel="2" x14ac:dyDescent="0.2">
      <c r="C4580" s="119" t="s">
        <v>152</v>
      </c>
      <c r="E4580" s="134"/>
      <c r="F4580" s="159" t="s">
        <v>215</v>
      </c>
      <c r="H4580" s="72" t="s">
        <v>180</v>
      </c>
      <c r="P4580" s="149"/>
      <c r="Q4580" s="135" t="s">
        <v>110</v>
      </c>
      <c r="R4580" s="136"/>
      <c r="S4580" s="88"/>
      <c r="T4580" s="88"/>
      <c r="U4580" s="137">
        <v>0</v>
      </c>
      <c r="V4580" s="137">
        <v>0</v>
      </c>
      <c r="W4580" s="138">
        <v>0</v>
      </c>
      <c r="X4580" s="137">
        <v>0</v>
      </c>
      <c r="Y4580" s="88">
        <v>0</v>
      </c>
      <c r="Z4580" s="88">
        <v>0</v>
      </c>
      <c r="AA4580" s="88">
        <v>0</v>
      </c>
      <c r="AB4580" s="88">
        <v>0</v>
      </c>
      <c r="AC4580" s="88">
        <v>0</v>
      </c>
      <c r="AD4580" s="88">
        <v>0</v>
      </c>
      <c r="AE4580" s="88">
        <v>0</v>
      </c>
      <c r="AF4580" s="88">
        <v>0</v>
      </c>
      <c r="AG4580" s="88">
        <v>0</v>
      </c>
      <c r="AH4580" s="139">
        <v>0</v>
      </c>
      <c r="AI4580" s="139">
        <v>0</v>
      </c>
      <c r="AU4580" s="88"/>
    </row>
    <row r="4581" spans="3:47" s="11" customFormat="1" outlineLevel="2" x14ac:dyDescent="0.2">
      <c r="C4581" s="119" t="s">
        <v>152</v>
      </c>
      <c r="E4581" s="134"/>
      <c r="F4581" s="159" t="s">
        <v>216</v>
      </c>
      <c r="H4581" s="72" t="s">
        <v>180</v>
      </c>
      <c r="P4581" s="149"/>
      <c r="Q4581" s="135" t="s">
        <v>110</v>
      </c>
      <c r="R4581" s="136"/>
      <c r="S4581" s="88"/>
      <c r="T4581" s="88"/>
      <c r="U4581" s="137">
        <v>0</v>
      </c>
      <c r="V4581" s="137">
        <v>0</v>
      </c>
      <c r="W4581" s="138">
        <v>0</v>
      </c>
      <c r="X4581" s="137">
        <v>0</v>
      </c>
      <c r="Y4581" s="88">
        <v>0</v>
      </c>
      <c r="Z4581" s="88">
        <v>0</v>
      </c>
      <c r="AA4581" s="88">
        <v>0</v>
      </c>
      <c r="AB4581" s="88">
        <v>0</v>
      </c>
      <c r="AC4581" s="88">
        <v>0</v>
      </c>
      <c r="AD4581" s="88">
        <v>0</v>
      </c>
      <c r="AE4581" s="88">
        <v>0</v>
      </c>
      <c r="AF4581" s="88">
        <v>0</v>
      </c>
      <c r="AG4581" s="88">
        <v>0</v>
      </c>
      <c r="AH4581" s="139">
        <v>0</v>
      </c>
      <c r="AI4581" s="139">
        <v>0</v>
      </c>
      <c r="AU4581" s="88"/>
    </row>
    <row r="4582" spans="3:47" s="11" customFormat="1" outlineLevel="2" x14ac:dyDescent="0.2">
      <c r="C4582" s="119" t="s">
        <v>152</v>
      </c>
      <c r="E4582" s="134"/>
      <c r="F4582" s="159" t="s">
        <v>33</v>
      </c>
      <c r="H4582" s="72" t="s">
        <v>180</v>
      </c>
      <c r="P4582" s="149"/>
      <c r="Q4582" s="135" t="s">
        <v>110</v>
      </c>
      <c r="R4582" s="136"/>
      <c r="S4582" s="88"/>
      <c r="T4582" s="88"/>
      <c r="U4582" s="137">
        <v>0</v>
      </c>
      <c r="V4582" s="137">
        <v>0</v>
      </c>
      <c r="W4582" s="138">
        <v>0</v>
      </c>
      <c r="X4582" s="137">
        <v>0</v>
      </c>
      <c r="Y4582" s="88">
        <v>0</v>
      </c>
      <c r="Z4582" s="88">
        <v>0</v>
      </c>
      <c r="AA4582" s="88">
        <v>0</v>
      </c>
      <c r="AB4582" s="88">
        <v>0</v>
      </c>
      <c r="AC4582" s="88">
        <v>0</v>
      </c>
      <c r="AD4582" s="88">
        <v>0</v>
      </c>
      <c r="AE4582" s="88">
        <v>0</v>
      </c>
      <c r="AF4582" s="88">
        <v>0</v>
      </c>
      <c r="AG4582" s="88">
        <v>0</v>
      </c>
      <c r="AH4582" s="139">
        <v>0</v>
      </c>
      <c r="AI4582" s="139">
        <v>0</v>
      </c>
      <c r="AU4582" s="88"/>
    </row>
    <row r="4583" spans="3:47" s="11" customFormat="1" outlineLevel="2" x14ac:dyDescent="0.2">
      <c r="C4583" s="119" t="s">
        <v>152</v>
      </c>
      <c r="E4583" s="134"/>
      <c r="F4583" s="159" t="s">
        <v>34</v>
      </c>
      <c r="H4583" s="72" t="s">
        <v>180</v>
      </c>
      <c r="P4583" s="149"/>
      <c r="Q4583" s="135" t="s">
        <v>110</v>
      </c>
      <c r="R4583" s="136"/>
      <c r="S4583" s="88"/>
      <c r="T4583" s="88"/>
      <c r="U4583" s="137">
        <v>0</v>
      </c>
      <c r="V4583" s="137">
        <v>0</v>
      </c>
      <c r="W4583" s="138">
        <v>0</v>
      </c>
      <c r="X4583" s="137">
        <v>0</v>
      </c>
      <c r="Y4583" s="88">
        <v>0</v>
      </c>
      <c r="Z4583" s="88">
        <v>0</v>
      </c>
      <c r="AA4583" s="88">
        <v>0</v>
      </c>
      <c r="AB4583" s="88">
        <v>0</v>
      </c>
      <c r="AC4583" s="88">
        <v>0</v>
      </c>
      <c r="AD4583" s="88">
        <v>0</v>
      </c>
      <c r="AE4583" s="88">
        <v>0</v>
      </c>
      <c r="AF4583" s="88">
        <v>0</v>
      </c>
      <c r="AG4583" s="88">
        <v>0</v>
      </c>
      <c r="AH4583" s="139">
        <v>0</v>
      </c>
      <c r="AI4583" s="139">
        <v>0</v>
      </c>
      <c r="AU4583" s="88"/>
    </row>
    <row r="4584" spans="3:47" s="11" customFormat="1" outlineLevel="2" x14ac:dyDescent="0.2">
      <c r="C4584" s="119" t="s">
        <v>152</v>
      </c>
      <c r="E4584" s="134"/>
      <c r="F4584" s="159" t="s">
        <v>217</v>
      </c>
      <c r="H4584" s="72" t="s">
        <v>180</v>
      </c>
      <c r="P4584" s="149"/>
      <c r="Q4584" s="135" t="s">
        <v>110</v>
      </c>
      <c r="R4584" s="136"/>
      <c r="S4584" s="88"/>
      <c r="T4584" s="88"/>
      <c r="U4584" s="137">
        <v>0</v>
      </c>
      <c r="V4584" s="137">
        <v>0</v>
      </c>
      <c r="W4584" s="138">
        <v>0</v>
      </c>
      <c r="X4584" s="137">
        <v>0</v>
      </c>
      <c r="Y4584" s="88">
        <v>0</v>
      </c>
      <c r="Z4584" s="88">
        <v>0</v>
      </c>
      <c r="AA4584" s="88">
        <v>0</v>
      </c>
      <c r="AB4584" s="88">
        <v>0</v>
      </c>
      <c r="AC4584" s="88">
        <v>0</v>
      </c>
      <c r="AD4584" s="88">
        <v>0</v>
      </c>
      <c r="AE4584" s="88">
        <v>0</v>
      </c>
      <c r="AF4584" s="88">
        <v>0</v>
      </c>
      <c r="AG4584" s="88">
        <v>0</v>
      </c>
      <c r="AH4584" s="139">
        <v>0</v>
      </c>
      <c r="AI4584" s="139">
        <v>0</v>
      </c>
      <c r="AU4584" s="88"/>
    </row>
    <row r="4585" spans="3:47" s="11" customFormat="1" outlineLevel="2" x14ac:dyDescent="0.2">
      <c r="C4585" s="119" t="s">
        <v>152</v>
      </c>
      <c r="E4585" s="134"/>
      <c r="F4585" s="159" t="s">
        <v>152</v>
      </c>
      <c r="H4585" s="72" t="s">
        <v>180</v>
      </c>
      <c r="P4585" s="149"/>
      <c r="Q4585" s="135" t="s">
        <v>110</v>
      </c>
      <c r="R4585" s="136"/>
      <c r="S4585" s="88"/>
      <c r="T4585" s="88"/>
      <c r="U4585" s="137">
        <v>0</v>
      </c>
      <c r="V4585" s="137">
        <v>0</v>
      </c>
      <c r="W4585" s="138">
        <v>0</v>
      </c>
      <c r="X4585" s="137">
        <v>0</v>
      </c>
      <c r="Y4585" s="88">
        <v>0</v>
      </c>
      <c r="Z4585" s="88">
        <v>0</v>
      </c>
      <c r="AA4585" s="88">
        <v>0</v>
      </c>
      <c r="AB4585" s="88">
        <v>0</v>
      </c>
      <c r="AC4585" s="88">
        <v>0</v>
      </c>
      <c r="AD4585" s="88">
        <v>0</v>
      </c>
      <c r="AE4585" s="88">
        <v>0</v>
      </c>
      <c r="AF4585" s="88">
        <v>0</v>
      </c>
      <c r="AG4585" s="88">
        <v>0</v>
      </c>
      <c r="AH4585" s="139">
        <v>0</v>
      </c>
      <c r="AI4585" s="139">
        <v>0</v>
      </c>
      <c r="AU4585" s="88"/>
    </row>
    <row r="4586" spans="3:47" s="11" customFormat="1" outlineLevel="2" x14ac:dyDescent="0.2">
      <c r="C4586" s="119" t="s">
        <v>152</v>
      </c>
      <c r="E4586" s="140"/>
      <c r="F4586" s="160" t="s">
        <v>152</v>
      </c>
      <c r="G4586" s="142"/>
      <c r="H4586" s="161" t="s">
        <v>180</v>
      </c>
      <c r="I4586" s="142"/>
      <c r="J4586" s="142"/>
      <c r="K4586" s="142"/>
      <c r="L4586" s="142"/>
      <c r="M4586" s="142"/>
      <c r="N4586" s="142"/>
      <c r="O4586" s="142"/>
      <c r="P4586" s="155"/>
      <c r="Q4586" s="143" t="s">
        <v>110</v>
      </c>
      <c r="R4586" s="144"/>
      <c r="S4586" s="145"/>
      <c r="T4586" s="145"/>
      <c r="U4586" s="146">
        <v>0</v>
      </c>
      <c r="V4586" s="146">
        <v>0</v>
      </c>
      <c r="W4586" s="147">
        <v>0</v>
      </c>
      <c r="X4586" s="146">
        <v>0</v>
      </c>
      <c r="Y4586" s="145">
        <v>0</v>
      </c>
      <c r="Z4586" s="145">
        <v>0</v>
      </c>
      <c r="AA4586" s="145">
        <v>0</v>
      </c>
      <c r="AB4586" s="145">
        <v>0</v>
      </c>
      <c r="AC4586" s="145">
        <v>0</v>
      </c>
      <c r="AD4586" s="145">
        <v>0</v>
      </c>
      <c r="AE4586" s="145">
        <v>0</v>
      </c>
      <c r="AF4586" s="145">
        <v>0</v>
      </c>
      <c r="AG4586" s="145">
        <v>0</v>
      </c>
      <c r="AH4586" s="148">
        <v>0</v>
      </c>
      <c r="AI4586" s="148">
        <v>0</v>
      </c>
      <c r="AU4586" s="88"/>
    </row>
    <row r="4587" spans="3:47" s="11" customFormat="1" outlineLevel="2" x14ac:dyDescent="0.2">
      <c r="C4587" s="119" t="s">
        <v>152</v>
      </c>
      <c r="E4587" s="125"/>
      <c r="F4587" s="157" t="s">
        <v>152</v>
      </c>
      <c r="G4587" s="127"/>
      <c r="H4587" s="158" t="s">
        <v>180</v>
      </c>
      <c r="I4587" s="127"/>
      <c r="J4587" s="127"/>
      <c r="K4587" s="127"/>
      <c r="L4587" s="127"/>
      <c r="M4587" s="127"/>
      <c r="N4587" s="127"/>
      <c r="O4587" s="127"/>
      <c r="P4587" s="152"/>
      <c r="Q4587" s="128" t="s">
        <v>110</v>
      </c>
      <c r="R4587" s="129"/>
      <c r="S4587" s="130"/>
      <c r="T4587" s="130"/>
      <c r="U4587" s="131">
        <v>0</v>
      </c>
      <c r="V4587" s="131">
        <v>0</v>
      </c>
      <c r="W4587" s="132">
        <v>0</v>
      </c>
      <c r="X4587" s="131">
        <v>0</v>
      </c>
      <c r="Y4587" s="130">
        <v>0</v>
      </c>
      <c r="Z4587" s="130">
        <v>0</v>
      </c>
      <c r="AA4587" s="130">
        <v>0</v>
      </c>
      <c r="AB4587" s="130">
        <v>0</v>
      </c>
      <c r="AC4587" s="130">
        <v>0</v>
      </c>
      <c r="AD4587" s="130">
        <v>0</v>
      </c>
      <c r="AE4587" s="130">
        <v>0</v>
      </c>
      <c r="AF4587" s="130">
        <v>0</v>
      </c>
      <c r="AG4587" s="130">
        <v>0</v>
      </c>
      <c r="AH4587" s="133">
        <v>0</v>
      </c>
      <c r="AI4587" s="133">
        <v>0</v>
      </c>
      <c r="AU4587" s="88"/>
    </row>
    <row r="4588" spans="3:47" s="11" customFormat="1" outlineLevel="2" x14ac:dyDescent="0.2">
      <c r="C4588" s="119" t="s">
        <v>152</v>
      </c>
      <c r="E4588" s="134"/>
      <c r="F4588" s="159" t="s">
        <v>152</v>
      </c>
      <c r="H4588" s="72" t="s">
        <v>180</v>
      </c>
      <c r="P4588" s="149"/>
      <c r="Q4588" s="135" t="s">
        <v>110</v>
      </c>
      <c r="R4588" s="136"/>
      <c r="S4588" s="88"/>
      <c r="T4588" s="88"/>
      <c r="U4588" s="137">
        <v>0</v>
      </c>
      <c r="V4588" s="137">
        <v>0</v>
      </c>
      <c r="W4588" s="138">
        <v>0</v>
      </c>
      <c r="X4588" s="137">
        <v>0</v>
      </c>
      <c r="Y4588" s="88">
        <v>0</v>
      </c>
      <c r="Z4588" s="88">
        <v>0</v>
      </c>
      <c r="AA4588" s="88">
        <v>0</v>
      </c>
      <c r="AB4588" s="88">
        <v>0</v>
      </c>
      <c r="AC4588" s="88">
        <v>0</v>
      </c>
      <c r="AD4588" s="88">
        <v>0</v>
      </c>
      <c r="AE4588" s="88">
        <v>0</v>
      </c>
      <c r="AF4588" s="88">
        <v>0</v>
      </c>
      <c r="AG4588" s="88">
        <v>0</v>
      </c>
      <c r="AH4588" s="139">
        <v>0</v>
      </c>
      <c r="AI4588" s="139">
        <v>0</v>
      </c>
      <c r="AU4588" s="88"/>
    </row>
    <row r="4589" spans="3:47" s="11" customFormat="1" outlineLevel="2" x14ac:dyDescent="0.2">
      <c r="C4589" s="119" t="s">
        <v>152</v>
      </c>
      <c r="E4589" s="134"/>
      <c r="F4589" s="159" t="s">
        <v>152</v>
      </c>
      <c r="H4589" s="72" t="s">
        <v>180</v>
      </c>
      <c r="P4589" s="149"/>
      <c r="Q4589" s="135" t="s">
        <v>110</v>
      </c>
      <c r="R4589" s="136"/>
      <c r="S4589" s="88"/>
      <c r="T4589" s="88"/>
      <c r="U4589" s="137">
        <v>0</v>
      </c>
      <c r="V4589" s="137">
        <v>0</v>
      </c>
      <c r="W4589" s="138">
        <v>0</v>
      </c>
      <c r="X4589" s="137">
        <v>0</v>
      </c>
      <c r="Y4589" s="88">
        <v>0</v>
      </c>
      <c r="Z4589" s="88">
        <v>0</v>
      </c>
      <c r="AA4589" s="88">
        <v>0</v>
      </c>
      <c r="AB4589" s="88">
        <v>0</v>
      </c>
      <c r="AC4589" s="88">
        <v>0</v>
      </c>
      <c r="AD4589" s="88">
        <v>0</v>
      </c>
      <c r="AE4589" s="88">
        <v>0</v>
      </c>
      <c r="AF4589" s="88">
        <v>0</v>
      </c>
      <c r="AG4589" s="88">
        <v>0</v>
      </c>
      <c r="AH4589" s="139">
        <v>0</v>
      </c>
      <c r="AI4589" s="139">
        <v>0</v>
      </c>
      <c r="AU4589" s="88"/>
    </row>
    <row r="4590" spans="3:47" s="11" customFormat="1" outlineLevel="2" x14ac:dyDescent="0.2">
      <c r="C4590" s="119" t="s">
        <v>152</v>
      </c>
      <c r="E4590" s="134"/>
      <c r="F4590" s="159" t="s">
        <v>152</v>
      </c>
      <c r="H4590" s="72" t="s">
        <v>180</v>
      </c>
      <c r="P4590" s="149"/>
      <c r="Q4590" s="135" t="s">
        <v>110</v>
      </c>
      <c r="R4590" s="136"/>
      <c r="S4590" s="88"/>
      <c r="T4590" s="88"/>
      <c r="U4590" s="137">
        <v>0</v>
      </c>
      <c r="V4590" s="137">
        <v>0</v>
      </c>
      <c r="W4590" s="138">
        <v>0</v>
      </c>
      <c r="X4590" s="137">
        <v>0</v>
      </c>
      <c r="Y4590" s="88">
        <v>0</v>
      </c>
      <c r="Z4590" s="88">
        <v>0</v>
      </c>
      <c r="AA4590" s="88">
        <v>0</v>
      </c>
      <c r="AB4590" s="88">
        <v>0</v>
      </c>
      <c r="AC4590" s="88">
        <v>0</v>
      </c>
      <c r="AD4590" s="88">
        <v>0</v>
      </c>
      <c r="AE4590" s="88">
        <v>0</v>
      </c>
      <c r="AF4590" s="88">
        <v>0</v>
      </c>
      <c r="AG4590" s="88">
        <v>0</v>
      </c>
      <c r="AH4590" s="139">
        <v>0</v>
      </c>
      <c r="AI4590" s="139">
        <v>0</v>
      </c>
      <c r="AU4590" s="88"/>
    </row>
    <row r="4591" spans="3:47" s="11" customFormat="1" outlineLevel="2" x14ac:dyDescent="0.2">
      <c r="C4591" s="119" t="s">
        <v>152</v>
      </c>
      <c r="E4591" s="134"/>
      <c r="F4591" s="159" t="s">
        <v>152</v>
      </c>
      <c r="H4591" s="72" t="s">
        <v>180</v>
      </c>
      <c r="P4591" s="149"/>
      <c r="Q4591" s="135" t="s">
        <v>110</v>
      </c>
      <c r="R4591" s="136"/>
      <c r="S4591" s="88"/>
      <c r="T4591" s="88"/>
      <c r="U4591" s="137">
        <v>0</v>
      </c>
      <c r="V4591" s="137">
        <v>0</v>
      </c>
      <c r="W4591" s="138">
        <v>0</v>
      </c>
      <c r="X4591" s="137">
        <v>0</v>
      </c>
      <c r="Y4591" s="88">
        <v>0</v>
      </c>
      <c r="Z4591" s="88">
        <v>0</v>
      </c>
      <c r="AA4591" s="88">
        <v>0</v>
      </c>
      <c r="AB4591" s="88">
        <v>0</v>
      </c>
      <c r="AC4591" s="88">
        <v>0</v>
      </c>
      <c r="AD4591" s="88">
        <v>0</v>
      </c>
      <c r="AE4591" s="88">
        <v>0</v>
      </c>
      <c r="AF4591" s="88">
        <v>0</v>
      </c>
      <c r="AG4591" s="88">
        <v>0</v>
      </c>
      <c r="AH4591" s="139">
        <v>0</v>
      </c>
      <c r="AI4591" s="139">
        <v>0</v>
      </c>
      <c r="AU4591" s="88"/>
    </row>
    <row r="4592" spans="3:47" s="11" customFormat="1" outlineLevel="2" x14ac:dyDescent="0.2">
      <c r="C4592" s="119" t="s">
        <v>152</v>
      </c>
      <c r="E4592" s="134"/>
      <c r="F4592" s="159" t="s">
        <v>152</v>
      </c>
      <c r="H4592" s="72" t="s">
        <v>180</v>
      </c>
      <c r="P4592" s="149"/>
      <c r="Q4592" s="135" t="s">
        <v>110</v>
      </c>
      <c r="R4592" s="136"/>
      <c r="S4592" s="88"/>
      <c r="T4592" s="88"/>
      <c r="U4592" s="137">
        <v>0</v>
      </c>
      <c r="V4592" s="137">
        <v>0</v>
      </c>
      <c r="W4592" s="138">
        <v>0</v>
      </c>
      <c r="X4592" s="137">
        <v>0</v>
      </c>
      <c r="Y4592" s="88">
        <v>0</v>
      </c>
      <c r="Z4592" s="88">
        <v>0</v>
      </c>
      <c r="AA4592" s="88">
        <v>0</v>
      </c>
      <c r="AB4592" s="88">
        <v>0</v>
      </c>
      <c r="AC4592" s="88">
        <v>0</v>
      </c>
      <c r="AD4592" s="88">
        <v>0</v>
      </c>
      <c r="AE4592" s="88">
        <v>0</v>
      </c>
      <c r="AF4592" s="88">
        <v>0</v>
      </c>
      <c r="AG4592" s="88">
        <v>0</v>
      </c>
      <c r="AH4592" s="139">
        <v>0</v>
      </c>
      <c r="AI4592" s="139">
        <v>0</v>
      </c>
      <c r="AU4592" s="88"/>
    </row>
    <row r="4593" spans="3:47" s="11" customFormat="1" outlineLevel="2" x14ac:dyDescent="0.2">
      <c r="C4593" s="119" t="s">
        <v>152</v>
      </c>
      <c r="E4593" s="134"/>
      <c r="F4593" s="159" t="s">
        <v>152</v>
      </c>
      <c r="H4593" s="72" t="s">
        <v>180</v>
      </c>
      <c r="P4593" s="149"/>
      <c r="Q4593" s="135" t="s">
        <v>110</v>
      </c>
      <c r="R4593" s="136"/>
      <c r="S4593" s="88"/>
      <c r="T4593" s="88"/>
      <c r="U4593" s="137">
        <v>0</v>
      </c>
      <c r="V4593" s="137">
        <v>0</v>
      </c>
      <c r="W4593" s="138">
        <v>0</v>
      </c>
      <c r="X4593" s="137">
        <v>0</v>
      </c>
      <c r="Y4593" s="88">
        <v>0</v>
      </c>
      <c r="Z4593" s="88">
        <v>0</v>
      </c>
      <c r="AA4593" s="88">
        <v>0</v>
      </c>
      <c r="AB4593" s="88">
        <v>0</v>
      </c>
      <c r="AC4593" s="88">
        <v>0</v>
      </c>
      <c r="AD4593" s="88">
        <v>0</v>
      </c>
      <c r="AE4593" s="88">
        <v>0</v>
      </c>
      <c r="AF4593" s="88">
        <v>0</v>
      </c>
      <c r="AG4593" s="88">
        <v>0</v>
      </c>
      <c r="AH4593" s="139">
        <v>0</v>
      </c>
      <c r="AI4593" s="139">
        <v>0</v>
      </c>
      <c r="AU4593" s="88"/>
    </row>
    <row r="4594" spans="3:47" s="11" customFormat="1" outlineLevel="2" x14ac:dyDescent="0.2">
      <c r="C4594" s="119" t="s">
        <v>152</v>
      </c>
      <c r="E4594" s="134"/>
      <c r="F4594" s="159" t="s">
        <v>152</v>
      </c>
      <c r="H4594" s="72" t="s">
        <v>180</v>
      </c>
      <c r="P4594" s="149"/>
      <c r="Q4594" s="135" t="s">
        <v>110</v>
      </c>
      <c r="R4594" s="136"/>
      <c r="S4594" s="88"/>
      <c r="T4594" s="88"/>
      <c r="U4594" s="137">
        <v>0</v>
      </c>
      <c r="V4594" s="137">
        <v>0</v>
      </c>
      <c r="W4594" s="138">
        <v>0</v>
      </c>
      <c r="X4594" s="137">
        <v>0</v>
      </c>
      <c r="Y4594" s="88">
        <v>0</v>
      </c>
      <c r="Z4594" s="88">
        <v>0</v>
      </c>
      <c r="AA4594" s="88">
        <v>0</v>
      </c>
      <c r="AB4594" s="88">
        <v>0</v>
      </c>
      <c r="AC4594" s="88">
        <v>0</v>
      </c>
      <c r="AD4594" s="88">
        <v>0</v>
      </c>
      <c r="AE4594" s="88">
        <v>0</v>
      </c>
      <c r="AF4594" s="88">
        <v>0</v>
      </c>
      <c r="AG4594" s="88">
        <v>0</v>
      </c>
      <c r="AH4594" s="139">
        <v>0</v>
      </c>
      <c r="AI4594" s="139">
        <v>0</v>
      </c>
      <c r="AU4594" s="88"/>
    </row>
    <row r="4595" spans="3:47" s="11" customFormat="1" outlineLevel="2" x14ac:dyDescent="0.2">
      <c r="C4595" s="119" t="s">
        <v>152</v>
      </c>
      <c r="E4595" s="134"/>
      <c r="F4595" s="159" t="s">
        <v>152</v>
      </c>
      <c r="H4595" s="72" t="s">
        <v>180</v>
      </c>
      <c r="P4595" s="149"/>
      <c r="Q4595" s="135" t="s">
        <v>110</v>
      </c>
      <c r="R4595" s="136"/>
      <c r="S4595" s="88"/>
      <c r="T4595" s="88"/>
      <c r="U4595" s="137">
        <v>0</v>
      </c>
      <c r="V4595" s="137">
        <v>0</v>
      </c>
      <c r="W4595" s="138">
        <v>0</v>
      </c>
      <c r="X4595" s="137">
        <v>0</v>
      </c>
      <c r="Y4595" s="88">
        <v>0</v>
      </c>
      <c r="Z4595" s="88">
        <v>0</v>
      </c>
      <c r="AA4595" s="88">
        <v>0</v>
      </c>
      <c r="AB4595" s="88">
        <v>0</v>
      </c>
      <c r="AC4595" s="88">
        <v>0</v>
      </c>
      <c r="AD4595" s="88">
        <v>0</v>
      </c>
      <c r="AE4595" s="88">
        <v>0</v>
      </c>
      <c r="AF4595" s="88">
        <v>0</v>
      </c>
      <c r="AG4595" s="88">
        <v>0</v>
      </c>
      <c r="AH4595" s="139">
        <v>0</v>
      </c>
      <c r="AI4595" s="139">
        <v>0</v>
      </c>
      <c r="AU4595" s="88"/>
    </row>
    <row r="4596" spans="3:47" s="11" customFormat="1" outlineLevel="2" x14ac:dyDescent="0.2">
      <c r="C4596" s="119" t="s">
        <v>152</v>
      </c>
      <c r="E4596" s="140"/>
      <c r="F4596" s="160" t="s">
        <v>152</v>
      </c>
      <c r="G4596" s="142"/>
      <c r="H4596" s="161" t="s">
        <v>180</v>
      </c>
      <c r="I4596" s="142"/>
      <c r="J4596" s="142"/>
      <c r="K4596" s="142"/>
      <c r="L4596" s="142"/>
      <c r="M4596" s="142"/>
      <c r="N4596" s="142"/>
      <c r="O4596" s="142"/>
      <c r="P4596" s="155"/>
      <c r="Q4596" s="143" t="s">
        <v>110</v>
      </c>
      <c r="R4596" s="144"/>
      <c r="S4596" s="145"/>
      <c r="T4596" s="145"/>
      <c r="U4596" s="146">
        <v>0</v>
      </c>
      <c r="V4596" s="146">
        <v>0</v>
      </c>
      <c r="W4596" s="147">
        <v>0</v>
      </c>
      <c r="X4596" s="146">
        <v>0</v>
      </c>
      <c r="Y4596" s="145">
        <v>0</v>
      </c>
      <c r="Z4596" s="145">
        <v>0</v>
      </c>
      <c r="AA4596" s="145">
        <v>0</v>
      </c>
      <c r="AB4596" s="145">
        <v>0</v>
      </c>
      <c r="AC4596" s="145">
        <v>0</v>
      </c>
      <c r="AD4596" s="145">
        <v>0</v>
      </c>
      <c r="AE4596" s="145">
        <v>0</v>
      </c>
      <c r="AF4596" s="145">
        <v>0</v>
      </c>
      <c r="AG4596" s="145">
        <v>0</v>
      </c>
      <c r="AH4596" s="148">
        <v>0</v>
      </c>
      <c r="AI4596" s="148">
        <v>0</v>
      </c>
      <c r="AU4596" s="88"/>
    </row>
    <row r="4597" spans="3:47" s="11" customFormat="1" outlineLevel="2" x14ac:dyDescent="0.2">
      <c r="C4597" s="119" t="s">
        <v>152</v>
      </c>
      <c r="F4597" s="159"/>
      <c r="P4597" s="149" t="s">
        <v>181</v>
      </c>
      <c r="Q4597" s="16" t="s">
        <v>110</v>
      </c>
      <c r="R4597" s="150"/>
      <c r="S4597" s="150"/>
      <c r="T4597" s="150"/>
      <c r="U4597" s="150">
        <v>0</v>
      </c>
      <c r="V4597" s="150">
        <v>0</v>
      </c>
      <c r="W4597" s="150">
        <v>0</v>
      </c>
      <c r="X4597" s="150">
        <v>0</v>
      </c>
      <c r="Y4597" s="150">
        <v>0</v>
      </c>
      <c r="Z4597" s="150">
        <v>0</v>
      </c>
      <c r="AA4597" s="150">
        <v>0</v>
      </c>
      <c r="AB4597" s="150">
        <v>0</v>
      </c>
      <c r="AC4597" s="150">
        <v>0</v>
      </c>
      <c r="AD4597" s="150">
        <v>0</v>
      </c>
      <c r="AE4597" s="150">
        <v>0</v>
      </c>
      <c r="AF4597" s="150">
        <v>0</v>
      </c>
      <c r="AG4597" s="150">
        <v>0</v>
      </c>
      <c r="AH4597" s="150">
        <v>0</v>
      </c>
      <c r="AI4597" s="150">
        <v>0</v>
      </c>
      <c r="AU4597" s="88"/>
    </row>
    <row r="4598" spans="3:47" s="11" customFormat="1" outlineLevel="2" x14ac:dyDescent="0.2">
      <c r="C4598" s="119" t="s">
        <v>152</v>
      </c>
      <c r="P4598" s="149" t="s">
        <v>182</v>
      </c>
      <c r="Q4598" s="16" t="s">
        <v>110</v>
      </c>
      <c r="R4598" s="150"/>
      <c r="S4598" s="150"/>
      <c r="T4598" s="150"/>
      <c r="U4598" s="150">
        <v>0</v>
      </c>
      <c r="V4598" s="150">
        <v>0</v>
      </c>
      <c r="W4598" s="150">
        <v>0</v>
      </c>
      <c r="X4598" s="150">
        <v>0</v>
      </c>
      <c r="Y4598" s="150">
        <v>0</v>
      </c>
      <c r="Z4598" s="150">
        <v>0</v>
      </c>
      <c r="AA4598" s="150">
        <v>0</v>
      </c>
      <c r="AB4598" s="150">
        <v>0</v>
      </c>
      <c r="AC4598" s="150">
        <v>0</v>
      </c>
      <c r="AD4598" s="150">
        <v>0</v>
      </c>
      <c r="AE4598" s="150">
        <v>0</v>
      </c>
      <c r="AF4598" s="150">
        <v>0</v>
      </c>
      <c r="AG4598" s="150">
        <v>0</v>
      </c>
      <c r="AH4598" s="150">
        <v>0</v>
      </c>
      <c r="AI4598" s="150">
        <v>0</v>
      </c>
      <c r="AU4598" s="88"/>
    </row>
    <row r="4599" spans="3:47" s="11" customFormat="1" outlineLevel="2" x14ac:dyDescent="0.2">
      <c r="C4599" s="119" t="s">
        <v>152</v>
      </c>
      <c r="F4599" s="124"/>
      <c r="P4599" s="149" t="s">
        <v>183</v>
      </c>
      <c r="Q4599" s="16" t="s">
        <v>110</v>
      </c>
      <c r="R4599" s="150"/>
      <c r="S4599" s="150"/>
      <c r="T4599" s="150"/>
      <c r="U4599" s="150">
        <v>0</v>
      </c>
      <c r="V4599" s="150">
        <v>0</v>
      </c>
      <c r="W4599" s="150">
        <v>0</v>
      </c>
      <c r="X4599" s="150">
        <v>0</v>
      </c>
      <c r="Y4599" s="150">
        <v>0</v>
      </c>
      <c r="Z4599" s="150">
        <v>0</v>
      </c>
      <c r="AA4599" s="150">
        <v>0</v>
      </c>
      <c r="AB4599" s="150">
        <v>0</v>
      </c>
      <c r="AC4599" s="150">
        <v>0</v>
      </c>
      <c r="AD4599" s="150">
        <v>0</v>
      </c>
      <c r="AE4599" s="150">
        <v>0</v>
      </c>
      <c r="AF4599" s="150">
        <v>0</v>
      </c>
      <c r="AG4599" s="150">
        <v>0</v>
      </c>
      <c r="AH4599" s="150">
        <v>0</v>
      </c>
      <c r="AI4599" s="150">
        <v>0</v>
      </c>
      <c r="AU4599" s="88"/>
    </row>
    <row r="4600" spans="3:47" s="11" customFormat="1" outlineLevel="2" x14ac:dyDescent="0.2">
      <c r="C4600" s="119" t="s">
        <v>152</v>
      </c>
      <c r="F4600" s="124"/>
      <c r="P4600" s="149"/>
      <c r="Q4600" s="16"/>
      <c r="R4600" s="88"/>
      <c r="S4600" s="88"/>
      <c r="T4600" s="88"/>
      <c r="U4600" s="88"/>
      <c r="V4600" s="88"/>
      <c r="W4600" s="88"/>
      <c r="X4600" s="88"/>
      <c r="Y4600" s="88"/>
      <c r="Z4600" s="88"/>
      <c r="AA4600" s="88"/>
      <c r="AB4600" s="88"/>
      <c r="AC4600" s="88"/>
      <c r="AD4600" s="88"/>
      <c r="AE4600" s="88"/>
      <c r="AF4600" s="88"/>
      <c r="AG4600" s="88"/>
      <c r="AH4600" s="88"/>
      <c r="AI4600" s="88"/>
      <c r="AU4600" s="88"/>
    </row>
    <row r="4601" spans="3:47" outlineLevel="1" x14ac:dyDescent="0.2">
      <c r="C4601" s="119" t="s">
        <v>152</v>
      </c>
      <c r="D4601" s="11"/>
      <c r="E4601" s="162" t="s">
        <v>184</v>
      </c>
      <c r="F4601" s="121"/>
      <c r="G4601" s="121"/>
      <c r="H4601" s="121"/>
      <c r="I4601" s="121"/>
      <c r="J4601" s="121"/>
      <c r="K4601" s="121"/>
      <c r="L4601" s="121"/>
      <c r="M4601" s="121"/>
      <c r="N4601" s="121"/>
      <c r="O4601" s="121"/>
      <c r="P4601" s="121"/>
      <c r="Q4601" s="122"/>
      <c r="R4601" s="123"/>
      <c r="S4601" s="123"/>
      <c r="T4601" s="123"/>
      <c r="U4601" s="123"/>
      <c r="V4601" s="123"/>
      <c r="W4601" s="123"/>
      <c r="X4601" s="123"/>
      <c r="Y4601" s="123"/>
      <c r="Z4601" s="123"/>
      <c r="AA4601" s="123"/>
      <c r="AB4601" s="123"/>
      <c r="AC4601" s="123"/>
      <c r="AD4601" s="123"/>
      <c r="AE4601" s="123"/>
      <c r="AF4601" s="123"/>
      <c r="AG4601" s="123"/>
      <c r="AH4601" s="123"/>
      <c r="AI4601" s="123"/>
      <c r="AT4601" s="11"/>
      <c r="AU4601" s="88"/>
    </row>
    <row r="4602" spans="3:47" outlineLevel="2" x14ac:dyDescent="0.2">
      <c r="C4602" s="119" t="s">
        <v>152</v>
      </c>
      <c r="D4602" s="11"/>
      <c r="E4602" s="11"/>
      <c r="F4602" s="11"/>
      <c r="G4602" s="16"/>
      <c r="H4602" s="163" t="s">
        <v>6</v>
      </c>
      <c r="I4602" s="163" t="s">
        <v>5</v>
      </c>
      <c r="J4602" s="163" t="s">
        <v>129</v>
      </c>
      <c r="K4602" s="163" t="s">
        <v>128</v>
      </c>
      <c r="L4602" s="11"/>
      <c r="M4602" s="11"/>
      <c r="N4602" s="11"/>
      <c r="O4602" s="11"/>
      <c r="P4602" s="149"/>
      <c r="Q4602" s="164"/>
      <c r="V4602" s="165"/>
      <c r="W4602" s="150"/>
      <c r="X4602" s="150"/>
      <c r="Y4602" s="150"/>
      <c r="Z4602" s="150"/>
      <c r="AA4602" s="150"/>
      <c r="AB4602" s="150"/>
      <c r="AC4602" s="150"/>
      <c r="AD4602" s="150"/>
      <c r="AE4602" s="150"/>
      <c r="AF4602" s="150"/>
      <c r="AG4602" s="150"/>
      <c r="AH4602" s="150"/>
      <c r="AI4602" s="150"/>
      <c r="AT4602" s="11"/>
      <c r="AU4602" s="88"/>
    </row>
    <row r="4603" spans="3:47" outlineLevel="2" x14ac:dyDescent="0.2">
      <c r="C4603" s="119" t="s">
        <v>152</v>
      </c>
      <c r="D4603" s="167" t="s">
        <v>152</v>
      </c>
      <c r="E4603" s="11"/>
      <c r="F4603" s="125" t="s">
        <v>209</v>
      </c>
      <c r="G4603" s="168" t="s">
        <v>130</v>
      </c>
      <c r="H4603" s="169">
        <v>0</v>
      </c>
      <c r="I4603" s="170">
        <v>1</v>
      </c>
      <c r="J4603" s="170">
        <v>1</v>
      </c>
      <c r="K4603" s="171">
        <v>0</v>
      </c>
      <c r="L4603" s="11"/>
      <c r="M4603" s="11"/>
      <c r="N4603" s="11"/>
      <c r="O4603" s="11"/>
      <c r="P4603" s="149"/>
      <c r="Q4603" s="164"/>
      <c r="V4603" s="165"/>
      <c r="W4603" s="11"/>
      <c r="X4603" s="11"/>
      <c r="Y4603" s="150"/>
      <c r="Z4603" s="150"/>
      <c r="AA4603" s="150"/>
      <c r="AB4603" s="150"/>
      <c r="AC4603" s="150"/>
      <c r="AD4603" s="150"/>
      <c r="AE4603" s="150"/>
      <c r="AF4603" s="150"/>
      <c r="AG4603" s="11"/>
      <c r="AH4603" s="11"/>
      <c r="AI4603" s="11"/>
      <c r="AT4603" s="11"/>
      <c r="AU4603" s="88"/>
    </row>
    <row r="4604" spans="3:47" outlineLevel="2" x14ac:dyDescent="0.2">
      <c r="C4604" s="119" t="s">
        <v>152</v>
      </c>
      <c r="D4604" s="167" t="s">
        <v>152</v>
      </c>
      <c r="E4604" s="11"/>
      <c r="F4604" s="134" t="s">
        <v>31</v>
      </c>
      <c r="G4604" s="16" t="s">
        <v>130</v>
      </c>
      <c r="H4604" s="172">
        <v>0</v>
      </c>
      <c r="I4604" s="173">
        <v>1</v>
      </c>
      <c r="J4604" s="173">
        <v>1</v>
      </c>
      <c r="K4604" s="174">
        <v>0</v>
      </c>
      <c r="L4604" s="11"/>
      <c r="M4604" s="11"/>
      <c r="N4604" s="11"/>
      <c r="O4604" s="11"/>
      <c r="P4604" s="149"/>
      <c r="Q4604" s="164"/>
      <c r="V4604" s="165"/>
      <c r="W4604" s="11"/>
      <c r="X4604" s="11"/>
      <c r="Y4604" s="150"/>
      <c r="Z4604" s="150"/>
      <c r="AA4604" s="150"/>
      <c r="AB4604" s="150"/>
      <c r="AC4604" s="150"/>
      <c r="AD4604" s="150"/>
      <c r="AE4604" s="150"/>
      <c r="AF4604" s="150"/>
      <c r="AG4604" s="11"/>
      <c r="AH4604" s="11"/>
      <c r="AI4604" s="11"/>
      <c r="AT4604" s="11"/>
      <c r="AU4604" s="88"/>
    </row>
    <row r="4605" spans="3:47" outlineLevel="2" x14ac:dyDescent="0.2">
      <c r="C4605" s="119" t="s">
        <v>152</v>
      </c>
      <c r="D4605" s="167" t="s">
        <v>152</v>
      </c>
      <c r="E4605" s="11"/>
      <c r="F4605" s="134" t="s">
        <v>28</v>
      </c>
      <c r="G4605" s="16" t="s">
        <v>130</v>
      </c>
      <c r="H4605" s="172">
        <v>0</v>
      </c>
      <c r="I4605" s="173">
        <v>1</v>
      </c>
      <c r="J4605" s="173">
        <v>1</v>
      </c>
      <c r="K4605" s="174">
        <v>0</v>
      </c>
      <c r="L4605" s="11"/>
      <c r="M4605" s="11"/>
      <c r="N4605" s="11"/>
      <c r="O4605" s="11"/>
      <c r="P4605" s="149"/>
      <c r="Q4605" s="164"/>
      <c r="V4605" s="165"/>
      <c r="W4605" s="150"/>
      <c r="X4605" s="150"/>
      <c r="Y4605" s="150"/>
      <c r="Z4605" s="150"/>
      <c r="AA4605" s="150"/>
      <c r="AB4605" s="150"/>
      <c r="AC4605" s="150"/>
      <c r="AD4605" s="150"/>
      <c r="AE4605" s="150"/>
      <c r="AF4605" s="150"/>
      <c r="AG4605" s="11"/>
      <c r="AH4605" s="11"/>
      <c r="AI4605" s="11"/>
      <c r="AT4605" s="11"/>
      <c r="AU4605" s="88"/>
    </row>
    <row r="4606" spans="3:47" outlineLevel="2" x14ac:dyDescent="0.2">
      <c r="C4606" s="119" t="s">
        <v>152</v>
      </c>
      <c r="D4606" s="167" t="s">
        <v>152</v>
      </c>
      <c r="E4606" s="11"/>
      <c r="F4606" s="134" t="s">
        <v>210</v>
      </c>
      <c r="G4606" s="16" t="s">
        <v>130</v>
      </c>
      <c r="H4606" s="172">
        <v>0</v>
      </c>
      <c r="I4606" s="173">
        <v>1</v>
      </c>
      <c r="J4606" s="173">
        <v>0.5</v>
      </c>
      <c r="K4606" s="174">
        <v>0.5</v>
      </c>
      <c r="L4606" s="11"/>
      <c r="M4606" s="11"/>
      <c r="N4606" s="11"/>
      <c r="O4606" s="11"/>
      <c r="P4606" s="149"/>
      <c r="Q4606" s="164"/>
      <c r="V4606" s="165"/>
      <c r="W4606" s="150"/>
      <c r="X4606" s="150"/>
      <c r="Y4606" s="150"/>
      <c r="Z4606" s="150"/>
      <c r="AA4606" s="150"/>
      <c r="AB4606" s="150"/>
      <c r="AC4606" s="150"/>
      <c r="AD4606" s="150"/>
      <c r="AE4606" s="150"/>
      <c r="AF4606" s="150"/>
      <c r="AG4606" s="11"/>
      <c r="AH4606" s="11"/>
      <c r="AI4606" s="11"/>
      <c r="AT4606" s="11"/>
      <c r="AU4606" s="88"/>
    </row>
    <row r="4607" spans="3:47" outlineLevel="2" x14ac:dyDescent="0.2">
      <c r="C4607" s="119" t="s">
        <v>152</v>
      </c>
      <c r="D4607" s="167" t="s">
        <v>152</v>
      </c>
      <c r="E4607" s="11"/>
      <c r="F4607" s="134" t="s">
        <v>211</v>
      </c>
      <c r="G4607" s="16" t="s">
        <v>130</v>
      </c>
      <c r="H4607" s="172">
        <v>0</v>
      </c>
      <c r="I4607" s="173">
        <v>1</v>
      </c>
      <c r="J4607" s="173">
        <v>0.5</v>
      </c>
      <c r="K4607" s="174">
        <v>0.5</v>
      </c>
      <c r="L4607" s="11"/>
      <c r="M4607" s="11"/>
      <c r="N4607" s="11"/>
      <c r="O4607" s="11"/>
      <c r="P4607" s="149"/>
      <c r="Q4607" s="164"/>
      <c r="V4607" s="165"/>
      <c r="W4607" s="150"/>
      <c r="X4607" s="150"/>
      <c r="Y4607" s="150"/>
      <c r="Z4607" s="150"/>
      <c r="AA4607" s="150"/>
      <c r="AB4607" s="150"/>
      <c r="AC4607" s="150"/>
      <c r="AD4607" s="150"/>
      <c r="AE4607" s="150"/>
      <c r="AF4607" s="150"/>
      <c r="AG4607" s="11"/>
      <c r="AH4607" s="11"/>
      <c r="AI4607" s="11"/>
      <c r="AT4607" s="11"/>
      <c r="AU4607" s="88"/>
    </row>
    <row r="4608" spans="3:47" outlineLevel="2" x14ac:dyDescent="0.2">
      <c r="C4608" s="119" t="s">
        <v>152</v>
      </c>
      <c r="D4608" s="167" t="s">
        <v>152</v>
      </c>
      <c r="E4608" s="11"/>
      <c r="F4608" s="134" t="s">
        <v>212</v>
      </c>
      <c r="G4608" s="16" t="s">
        <v>130</v>
      </c>
      <c r="H4608" s="172">
        <v>0</v>
      </c>
      <c r="I4608" s="173">
        <v>1</v>
      </c>
      <c r="J4608" s="173">
        <v>1</v>
      </c>
      <c r="K4608" s="174">
        <v>0</v>
      </c>
      <c r="L4608" s="11"/>
      <c r="M4608" s="11"/>
      <c r="N4608" s="11"/>
      <c r="O4608" s="11"/>
      <c r="P4608" s="149"/>
      <c r="Q4608" s="164"/>
      <c r="V4608" s="165"/>
      <c r="W4608" s="150"/>
      <c r="X4608" s="150"/>
      <c r="Y4608" s="150"/>
      <c r="Z4608" s="150"/>
      <c r="AA4608" s="150"/>
      <c r="AB4608" s="150"/>
      <c r="AC4608" s="150"/>
      <c r="AD4608" s="150"/>
      <c r="AE4608" s="150"/>
      <c r="AF4608" s="150"/>
      <c r="AG4608" s="11"/>
      <c r="AH4608" s="11"/>
      <c r="AI4608" s="11"/>
      <c r="AT4608" s="11"/>
      <c r="AU4608" s="88"/>
    </row>
    <row r="4609" spans="3:47" outlineLevel="2" x14ac:dyDescent="0.2">
      <c r="C4609" s="119" t="s">
        <v>152</v>
      </c>
      <c r="D4609" s="167" t="s">
        <v>152</v>
      </c>
      <c r="E4609" s="11"/>
      <c r="F4609" s="134" t="s">
        <v>213</v>
      </c>
      <c r="G4609" s="16" t="s">
        <v>130</v>
      </c>
      <c r="H4609" s="172">
        <v>0</v>
      </c>
      <c r="I4609" s="173">
        <v>1</v>
      </c>
      <c r="J4609" s="173">
        <v>1</v>
      </c>
      <c r="K4609" s="174">
        <v>0</v>
      </c>
      <c r="L4609" s="11"/>
      <c r="M4609" s="11"/>
      <c r="N4609" s="11"/>
      <c r="O4609" s="11"/>
      <c r="P4609" s="149"/>
      <c r="Q4609" s="164"/>
      <c r="V4609" s="165"/>
      <c r="W4609" s="150"/>
      <c r="X4609" s="150"/>
      <c r="Y4609" s="150"/>
      <c r="Z4609" s="150"/>
      <c r="AA4609" s="150"/>
      <c r="AB4609" s="150"/>
      <c r="AC4609" s="150"/>
      <c r="AD4609" s="150"/>
      <c r="AE4609" s="150"/>
      <c r="AF4609" s="150"/>
      <c r="AG4609" s="11"/>
      <c r="AH4609" s="11"/>
      <c r="AI4609" s="11"/>
      <c r="AT4609" s="11"/>
      <c r="AU4609" s="88"/>
    </row>
    <row r="4610" spans="3:47" outlineLevel="2" x14ac:dyDescent="0.2">
      <c r="C4610" s="119" t="s">
        <v>152</v>
      </c>
      <c r="D4610" s="167" t="s">
        <v>152</v>
      </c>
      <c r="E4610" s="11"/>
      <c r="F4610" s="134" t="s">
        <v>214</v>
      </c>
      <c r="G4610" s="16" t="s">
        <v>130</v>
      </c>
      <c r="H4610" s="172">
        <v>0</v>
      </c>
      <c r="I4610" s="173">
        <v>1</v>
      </c>
      <c r="J4610" s="173">
        <v>1</v>
      </c>
      <c r="K4610" s="174">
        <v>0</v>
      </c>
      <c r="L4610" s="11"/>
      <c r="M4610" s="11"/>
      <c r="N4610" s="11"/>
      <c r="O4610" s="11"/>
      <c r="P4610" s="149"/>
      <c r="Q4610" s="164"/>
      <c r="V4610" s="165"/>
      <c r="W4610" s="150"/>
      <c r="X4610" s="150"/>
      <c r="Y4610" s="150"/>
      <c r="Z4610" s="150"/>
      <c r="AA4610" s="150"/>
      <c r="AB4610" s="150"/>
      <c r="AC4610" s="150"/>
      <c r="AD4610" s="150"/>
      <c r="AE4610" s="150"/>
      <c r="AF4610" s="150"/>
      <c r="AG4610" s="11"/>
      <c r="AH4610" s="11"/>
      <c r="AI4610" s="11"/>
      <c r="AT4610" s="11"/>
      <c r="AU4610" s="88"/>
    </row>
    <row r="4611" spans="3:47" outlineLevel="2" x14ac:dyDescent="0.2">
      <c r="C4611" s="119" t="s">
        <v>152</v>
      </c>
      <c r="D4611" s="167" t="s">
        <v>152</v>
      </c>
      <c r="E4611" s="11"/>
      <c r="F4611" s="134" t="s">
        <v>215</v>
      </c>
      <c r="G4611" s="16" t="s">
        <v>130</v>
      </c>
      <c r="H4611" s="172">
        <v>0</v>
      </c>
      <c r="I4611" s="173">
        <v>1</v>
      </c>
      <c r="J4611" s="173">
        <v>1</v>
      </c>
      <c r="K4611" s="174">
        <v>0</v>
      </c>
      <c r="L4611" s="11"/>
      <c r="M4611" s="11"/>
      <c r="N4611" s="11"/>
      <c r="O4611" s="11"/>
      <c r="P4611" s="149"/>
      <c r="Q4611" s="164"/>
      <c r="V4611" s="165"/>
      <c r="W4611" s="150"/>
      <c r="X4611" s="150"/>
      <c r="Y4611" s="150"/>
      <c r="Z4611" s="150"/>
      <c r="AA4611" s="150"/>
      <c r="AB4611" s="150"/>
      <c r="AC4611" s="150"/>
      <c r="AD4611" s="150"/>
      <c r="AE4611" s="150"/>
      <c r="AF4611" s="150"/>
      <c r="AG4611" s="11"/>
      <c r="AH4611" s="11"/>
      <c r="AI4611" s="11"/>
      <c r="AT4611" s="11"/>
      <c r="AU4611" s="88"/>
    </row>
    <row r="4612" spans="3:47" outlineLevel="2" x14ac:dyDescent="0.2">
      <c r="C4612" s="119" t="s">
        <v>152</v>
      </c>
      <c r="D4612" s="167" t="s">
        <v>152</v>
      </c>
      <c r="E4612" s="11"/>
      <c r="F4612" s="175" t="s">
        <v>216</v>
      </c>
      <c r="G4612" s="16" t="s">
        <v>130</v>
      </c>
      <c r="H4612" s="172">
        <v>0</v>
      </c>
      <c r="I4612" s="173">
        <v>1</v>
      </c>
      <c r="J4612" s="173">
        <v>1</v>
      </c>
      <c r="K4612" s="174">
        <v>0</v>
      </c>
      <c r="L4612" s="11"/>
      <c r="M4612" s="11"/>
      <c r="N4612" s="11"/>
      <c r="O4612" s="11"/>
      <c r="P4612" s="149"/>
      <c r="Q4612" s="164"/>
      <c r="V4612" s="165"/>
      <c r="W4612" s="150"/>
      <c r="X4612" s="150"/>
      <c r="Y4612" s="150"/>
      <c r="Z4612" s="150"/>
      <c r="AA4612" s="150"/>
      <c r="AB4612" s="150"/>
      <c r="AC4612" s="150"/>
      <c r="AD4612" s="150"/>
      <c r="AE4612" s="150"/>
      <c r="AF4612" s="150"/>
      <c r="AG4612" s="11"/>
      <c r="AH4612" s="11"/>
      <c r="AI4612" s="11"/>
      <c r="AT4612" s="11"/>
      <c r="AU4612" s="88"/>
    </row>
    <row r="4613" spans="3:47" outlineLevel="2" x14ac:dyDescent="0.2">
      <c r="C4613" s="119" t="s">
        <v>152</v>
      </c>
      <c r="D4613" s="167" t="s">
        <v>152</v>
      </c>
      <c r="E4613" s="11"/>
      <c r="F4613" s="175" t="s">
        <v>33</v>
      </c>
      <c r="G4613" s="16" t="s">
        <v>130</v>
      </c>
      <c r="H4613" s="172">
        <v>0</v>
      </c>
      <c r="I4613" s="173">
        <v>1</v>
      </c>
      <c r="J4613" s="173">
        <v>1</v>
      </c>
      <c r="K4613" s="174">
        <v>0</v>
      </c>
      <c r="L4613" s="11"/>
      <c r="M4613" s="11"/>
      <c r="N4613" s="11"/>
      <c r="O4613" s="11"/>
      <c r="P4613" s="149"/>
      <c r="Q4613" s="164"/>
      <c r="V4613" s="165"/>
      <c r="W4613" s="150"/>
      <c r="X4613" s="150"/>
      <c r="Y4613" s="150"/>
      <c r="Z4613" s="150"/>
      <c r="AA4613" s="150"/>
      <c r="AB4613" s="150"/>
      <c r="AC4613" s="150"/>
      <c r="AD4613" s="150"/>
      <c r="AE4613" s="150"/>
      <c r="AF4613" s="150"/>
      <c r="AG4613" s="11"/>
      <c r="AH4613" s="11"/>
      <c r="AI4613" s="11"/>
      <c r="AT4613" s="11"/>
      <c r="AU4613" s="88"/>
    </row>
    <row r="4614" spans="3:47" outlineLevel="2" x14ac:dyDescent="0.2">
      <c r="C4614" s="119" t="s">
        <v>152</v>
      </c>
      <c r="D4614" s="167" t="s">
        <v>152</v>
      </c>
      <c r="E4614" s="11"/>
      <c r="F4614" s="175" t="s">
        <v>34</v>
      </c>
      <c r="G4614" s="16" t="s">
        <v>130</v>
      </c>
      <c r="H4614" s="172">
        <v>0</v>
      </c>
      <c r="I4614" s="173">
        <v>1</v>
      </c>
      <c r="J4614" s="173">
        <v>1</v>
      </c>
      <c r="K4614" s="174">
        <v>0</v>
      </c>
      <c r="L4614" s="11"/>
      <c r="M4614" s="11"/>
      <c r="N4614" s="11"/>
      <c r="O4614" s="11"/>
      <c r="P4614" s="149"/>
      <c r="Q4614" s="164"/>
      <c r="V4614" s="165"/>
      <c r="W4614" s="150"/>
      <c r="X4614" s="150"/>
      <c r="Y4614" s="150"/>
      <c r="Z4614" s="150"/>
      <c r="AA4614" s="150"/>
      <c r="AB4614" s="150"/>
      <c r="AC4614" s="150"/>
      <c r="AD4614" s="150"/>
      <c r="AE4614" s="150"/>
      <c r="AF4614" s="150"/>
      <c r="AG4614" s="11"/>
      <c r="AH4614" s="11"/>
      <c r="AI4614" s="11"/>
      <c r="AT4614" s="11"/>
      <c r="AU4614" s="88"/>
    </row>
    <row r="4615" spans="3:47" outlineLevel="2" x14ac:dyDescent="0.2">
      <c r="C4615" s="119" t="s">
        <v>152</v>
      </c>
      <c r="D4615" s="167" t="s">
        <v>152</v>
      </c>
      <c r="E4615" s="11"/>
      <c r="F4615" s="175" t="s">
        <v>217</v>
      </c>
      <c r="G4615" s="16" t="s">
        <v>130</v>
      </c>
      <c r="H4615" s="172">
        <v>0</v>
      </c>
      <c r="I4615" s="173">
        <v>1</v>
      </c>
      <c r="J4615" s="173">
        <v>1</v>
      </c>
      <c r="K4615" s="174">
        <v>0</v>
      </c>
      <c r="L4615" s="11"/>
      <c r="M4615" s="11"/>
      <c r="N4615" s="11"/>
      <c r="O4615" s="11"/>
      <c r="P4615" s="149"/>
      <c r="Q4615" s="164"/>
      <c r="V4615" s="165"/>
      <c r="W4615" s="150"/>
      <c r="X4615" s="150"/>
      <c r="Y4615" s="150"/>
      <c r="Z4615" s="150"/>
      <c r="AA4615" s="150"/>
      <c r="AB4615" s="150"/>
      <c r="AC4615" s="150"/>
      <c r="AD4615" s="150"/>
      <c r="AE4615" s="150"/>
      <c r="AF4615" s="150"/>
      <c r="AG4615" s="11"/>
      <c r="AH4615" s="11"/>
      <c r="AI4615" s="11"/>
      <c r="AT4615" s="11"/>
      <c r="AU4615" s="88"/>
    </row>
    <row r="4616" spans="3:47" outlineLevel="2" x14ac:dyDescent="0.2">
      <c r="C4616" s="119" t="s">
        <v>152</v>
      </c>
      <c r="D4616" s="167" t="s">
        <v>152</v>
      </c>
      <c r="E4616" s="11"/>
      <c r="F4616" s="175" t="s">
        <v>152</v>
      </c>
      <c r="G4616" s="16" t="s">
        <v>130</v>
      </c>
      <c r="H4616" s="172">
        <v>0</v>
      </c>
      <c r="I4616" s="173">
        <v>1</v>
      </c>
      <c r="J4616" s="173">
        <v>0</v>
      </c>
      <c r="K4616" s="174">
        <v>0</v>
      </c>
      <c r="L4616" s="11"/>
      <c r="M4616" s="11"/>
      <c r="N4616" s="11"/>
      <c r="O4616" s="11"/>
      <c r="P4616" s="149"/>
      <c r="Q4616" s="164"/>
      <c r="V4616" s="165"/>
      <c r="W4616" s="150"/>
      <c r="X4616" s="150"/>
      <c r="Y4616" s="150"/>
      <c r="Z4616" s="150"/>
      <c r="AA4616" s="150"/>
      <c r="AB4616" s="150"/>
      <c r="AC4616" s="150"/>
      <c r="AD4616" s="150"/>
      <c r="AE4616" s="150"/>
      <c r="AF4616" s="150"/>
      <c r="AG4616" s="11"/>
      <c r="AH4616" s="11"/>
      <c r="AI4616" s="11"/>
      <c r="AT4616" s="11"/>
      <c r="AU4616" s="88"/>
    </row>
    <row r="4617" spans="3:47" outlineLevel="2" x14ac:dyDescent="0.2">
      <c r="C4617" s="119" t="s">
        <v>152</v>
      </c>
      <c r="D4617" s="167" t="s">
        <v>152</v>
      </c>
      <c r="E4617" s="11"/>
      <c r="F4617" s="176" t="s">
        <v>152</v>
      </c>
      <c r="G4617" s="177" t="s">
        <v>130</v>
      </c>
      <c r="H4617" s="178">
        <v>0</v>
      </c>
      <c r="I4617" s="179">
        <v>1</v>
      </c>
      <c r="J4617" s="179">
        <v>0</v>
      </c>
      <c r="K4617" s="180">
        <v>0</v>
      </c>
      <c r="L4617" s="11"/>
      <c r="M4617" s="11"/>
      <c r="N4617" s="11"/>
      <c r="O4617" s="11"/>
      <c r="P4617" s="149"/>
      <c r="Q4617" s="164"/>
      <c r="V4617" s="165"/>
      <c r="W4617" s="150"/>
      <c r="X4617" s="150"/>
      <c r="Y4617" s="150"/>
      <c r="Z4617" s="150"/>
      <c r="AA4617" s="150"/>
      <c r="AB4617" s="150"/>
      <c r="AC4617" s="150"/>
      <c r="AD4617" s="150"/>
      <c r="AE4617" s="150"/>
      <c r="AF4617" s="150"/>
      <c r="AG4617" s="11"/>
      <c r="AH4617" s="11"/>
      <c r="AI4617" s="11"/>
      <c r="AT4617" s="11"/>
      <c r="AU4617" s="88"/>
    </row>
    <row r="4618" spans="3:47" outlineLevel="2" x14ac:dyDescent="0.2">
      <c r="C4618" s="119" t="s">
        <v>152</v>
      </c>
      <c r="D4618" s="167" t="s">
        <v>152</v>
      </c>
      <c r="E4618" s="11"/>
      <c r="F4618" s="125" t="s">
        <v>152</v>
      </c>
      <c r="G4618" s="168" t="s">
        <v>130</v>
      </c>
      <c r="H4618" s="172">
        <v>0</v>
      </c>
      <c r="I4618" s="173">
        <v>1</v>
      </c>
      <c r="J4618" s="173">
        <v>0</v>
      </c>
      <c r="K4618" s="174">
        <v>0</v>
      </c>
      <c r="L4618" s="11"/>
      <c r="M4618" s="11"/>
      <c r="N4618" s="11"/>
      <c r="O4618" s="11"/>
      <c r="P4618" s="149"/>
      <c r="Q4618" s="164"/>
      <c r="V4618" s="165"/>
      <c r="W4618" s="150"/>
      <c r="X4618" s="150"/>
      <c r="Y4618" s="150"/>
      <c r="Z4618" s="150"/>
      <c r="AA4618" s="150"/>
      <c r="AB4618" s="150"/>
      <c r="AC4618" s="150"/>
      <c r="AD4618" s="150"/>
      <c r="AE4618" s="150"/>
      <c r="AF4618" s="150"/>
      <c r="AG4618" s="11"/>
      <c r="AH4618" s="11"/>
      <c r="AI4618" s="11"/>
      <c r="AT4618" s="11"/>
      <c r="AU4618" s="88"/>
    </row>
    <row r="4619" spans="3:47" outlineLevel="2" x14ac:dyDescent="0.2">
      <c r="C4619" s="119" t="s">
        <v>152</v>
      </c>
      <c r="D4619" s="167" t="s">
        <v>152</v>
      </c>
      <c r="E4619" s="11"/>
      <c r="F4619" s="134" t="s">
        <v>152</v>
      </c>
      <c r="G4619" s="16" t="s">
        <v>130</v>
      </c>
      <c r="H4619" s="172">
        <v>0</v>
      </c>
      <c r="I4619" s="173">
        <v>1</v>
      </c>
      <c r="J4619" s="173">
        <v>0</v>
      </c>
      <c r="K4619" s="174">
        <v>0</v>
      </c>
      <c r="L4619" s="11"/>
      <c r="M4619" s="11"/>
      <c r="N4619" s="11"/>
      <c r="O4619" s="11"/>
      <c r="P4619" s="149"/>
      <c r="Q4619" s="164"/>
      <c r="V4619" s="165"/>
      <c r="W4619" s="150"/>
      <c r="X4619" s="150"/>
      <c r="Y4619" s="150"/>
      <c r="Z4619" s="150"/>
      <c r="AA4619" s="150"/>
      <c r="AB4619" s="150"/>
      <c r="AC4619" s="150"/>
      <c r="AD4619" s="150"/>
      <c r="AE4619" s="150"/>
      <c r="AF4619" s="150"/>
      <c r="AG4619" s="11"/>
      <c r="AH4619" s="11"/>
      <c r="AI4619" s="11"/>
      <c r="AT4619" s="11"/>
      <c r="AU4619" s="88"/>
    </row>
    <row r="4620" spans="3:47" outlineLevel="2" x14ac:dyDescent="0.2">
      <c r="C4620" s="119" t="s">
        <v>152</v>
      </c>
      <c r="D4620" s="167" t="s">
        <v>152</v>
      </c>
      <c r="E4620" s="11"/>
      <c r="F4620" s="134" t="s">
        <v>152</v>
      </c>
      <c r="G4620" s="16" t="s">
        <v>130</v>
      </c>
      <c r="H4620" s="172">
        <v>0</v>
      </c>
      <c r="I4620" s="173">
        <v>1</v>
      </c>
      <c r="J4620" s="173">
        <v>0</v>
      </c>
      <c r="K4620" s="174">
        <v>0</v>
      </c>
      <c r="L4620" s="11"/>
      <c r="M4620" s="11"/>
      <c r="N4620" s="11"/>
      <c r="O4620" s="11"/>
      <c r="P4620" s="149"/>
      <c r="Q4620" s="164"/>
      <c r="V4620" s="165"/>
      <c r="W4620" s="150"/>
      <c r="X4620" s="150"/>
      <c r="Y4620" s="150"/>
      <c r="Z4620" s="150"/>
      <c r="AA4620" s="150"/>
      <c r="AB4620" s="150"/>
      <c r="AC4620" s="150"/>
      <c r="AD4620" s="150"/>
      <c r="AE4620" s="150"/>
      <c r="AF4620" s="150"/>
      <c r="AG4620" s="11"/>
      <c r="AH4620" s="11"/>
      <c r="AI4620" s="11"/>
      <c r="AT4620" s="11"/>
      <c r="AU4620" s="88"/>
    </row>
    <row r="4621" spans="3:47" outlineLevel="2" x14ac:dyDescent="0.2">
      <c r="C4621" s="119" t="s">
        <v>152</v>
      </c>
      <c r="D4621" s="167" t="s">
        <v>152</v>
      </c>
      <c r="E4621" s="11"/>
      <c r="F4621" s="134" t="s">
        <v>152</v>
      </c>
      <c r="G4621" s="16" t="s">
        <v>130</v>
      </c>
      <c r="H4621" s="172">
        <v>0</v>
      </c>
      <c r="I4621" s="173">
        <v>1</v>
      </c>
      <c r="J4621" s="173">
        <v>0</v>
      </c>
      <c r="K4621" s="174">
        <v>0</v>
      </c>
      <c r="L4621" s="11"/>
      <c r="M4621" s="11"/>
      <c r="N4621" s="11"/>
      <c r="O4621" s="11"/>
      <c r="P4621" s="149"/>
      <c r="Q4621" s="164"/>
      <c r="V4621" s="165"/>
      <c r="W4621" s="150"/>
      <c r="X4621" s="150"/>
      <c r="Y4621" s="150"/>
      <c r="Z4621" s="150"/>
      <c r="AA4621" s="150"/>
      <c r="AB4621" s="150"/>
      <c r="AC4621" s="150"/>
      <c r="AD4621" s="150"/>
      <c r="AE4621" s="150"/>
      <c r="AF4621" s="150"/>
      <c r="AG4621" s="11"/>
      <c r="AH4621" s="11"/>
      <c r="AI4621" s="11"/>
      <c r="AT4621" s="11"/>
      <c r="AU4621" s="88"/>
    </row>
    <row r="4622" spans="3:47" outlineLevel="2" x14ac:dyDescent="0.2">
      <c r="C4622" s="119" t="s">
        <v>152</v>
      </c>
      <c r="D4622" s="167" t="s">
        <v>152</v>
      </c>
      <c r="E4622" s="11"/>
      <c r="F4622" s="134" t="s">
        <v>152</v>
      </c>
      <c r="G4622" s="16" t="s">
        <v>130</v>
      </c>
      <c r="H4622" s="172">
        <v>0</v>
      </c>
      <c r="I4622" s="173">
        <v>1</v>
      </c>
      <c r="J4622" s="173">
        <v>0</v>
      </c>
      <c r="K4622" s="174">
        <v>0</v>
      </c>
      <c r="L4622" s="11"/>
      <c r="M4622" s="11"/>
      <c r="N4622" s="11"/>
      <c r="O4622" s="11"/>
      <c r="P4622" s="149"/>
      <c r="Q4622" s="164"/>
      <c r="V4622" s="165"/>
      <c r="W4622" s="150"/>
      <c r="X4622" s="150"/>
      <c r="Y4622" s="150"/>
      <c r="Z4622" s="150"/>
      <c r="AA4622" s="150"/>
      <c r="AB4622" s="150"/>
      <c r="AC4622" s="150"/>
      <c r="AD4622" s="150"/>
      <c r="AE4622" s="150"/>
      <c r="AF4622" s="150"/>
      <c r="AG4622" s="11"/>
      <c r="AH4622" s="11"/>
      <c r="AI4622" s="11"/>
      <c r="AT4622" s="11"/>
      <c r="AU4622" s="88"/>
    </row>
    <row r="4623" spans="3:47" outlineLevel="2" x14ac:dyDescent="0.2">
      <c r="C4623" s="119" t="s">
        <v>152</v>
      </c>
      <c r="D4623" s="167" t="s">
        <v>152</v>
      </c>
      <c r="E4623" s="11"/>
      <c r="F4623" s="134" t="s">
        <v>152</v>
      </c>
      <c r="G4623" s="16" t="s">
        <v>130</v>
      </c>
      <c r="H4623" s="172">
        <v>0</v>
      </c>
      <c r="I4623" s="173">
        <v>1</v>
      </c>
      <c r="J4623" s="173">
        <v>0</v>
      </c>
      <c r="K4623" s="174">
        <v>0</v>
      </c>
      <c r="L4623" s="11"/>
      <c r="M4623" s="11"/>
      <c r="N4623" s="11"/>
      <c r="O4623" s="11"/>
      <c r="P4623" s="149"/>
      <c r="Q4623" s="164"/>
      <c r="V4623" s="165"/>
      <c r="W4623" s="150"/>
      <c r="X4623" s="181"/>
      <c r="Y4623" s="150"/>
      <c r="Z4623" s="150"/>
      <c r="AA4623" s="150"/>
      <c r="AB4623" s="150"/>
      <c r="AC4623" s="150"/>
      <c r="AD4623" s="150"/>
      <c r="AE4623" s="150"/>
      <c r="AF4623" s="150"/>
      <c r="AG4623" s="11"/>
      <c r="AH4623" s="11"/>
      <c r="AI4623" s="11"/>
      <c r="AT4623" s="11"/>
      <c r="AU4623" s="88"/>
    </row>
    <row r="4624" spans="3:47" outlineLevel="2" x14ac:dyDescent="0.2">
      <c r="C4624" s="119" t="s">
        <v>152</v>
      </c>
      <c r="D4624" s="167" t="s">
        <v>152</v>
      </c>
      <c r="E4624" s="11"/>
      <c r="F4624" s="134" t="s">
        <v>152</v>
      </c>
      <c r="G4624" s="16" t="s">
        <v>130</v>
      </c>
      <c r="H4624" s="172">
        <v>0</v>
      </c>
      <c r="I4624" s="173">
        <v>1</v>
      </c>
      <c r="J4624" s="173">
        <v>0</v>
      </c>
      <c r="K4624" s="174">
        <v>0</v>
      </c>
      <c r="L4624" s="11"/>
      <c r="M4624" s="11"/>
      <c r="N4624" s="11"/>
      <c r="O4624" s="11"/>
      <c r="P4624" s="149"/>
      <c r="Q4624" s="164"/>
      <c r="V4624" s="165"/>
      <c r="W4624" s="150"/>
      <c r="X4624" s="150"/>
      <c r="Y4624" s="150"/>
      <c r="Z4624" s="150"/>
      <c r="AA4624" s="150"/>
      <c r="AB4624" s="150"/>
      <c r="AC4624" s="150"/>
      <c r="AD4624" s="150"/>
      <c r="AE4624" s="150"/>
      <c r="AF4624" s="150"/>
      <c r="AG4624" s="11"/>
      <c r="AH4624" s="11"/>
      <c r="AI4624" s="11"/>
      <c r="AT4624" s="11"/>
      <c r="AU4624" s="88"/>
    </row>
    <row r="4625" spans="3:47" outlineLevel="2" x14ac:dyDescent="0.2">
      <c r="C4625" s="119" t="s">
        <v>152</v>
      </c>
      <c r="D4625" s="167" t="s">
        <v>152</v>
      </c>
      <c r="E4625" s="11"/>
      <c r="F4625" s="134" t="s">
        <v>152</v>
      </c>
      <c r="G4625" s="16" t="s">
        <v>130</v>
      </c>
      <c r="H4625" s="172">
        <v>0</v>
      </c>
      <c r="I4625" s="173">
        <v>1</v>
      </c>
      <c r="J4625" s="173">
        <v>0</v>
      </c>
      <c r="K4625" s="174">
        <v>0</v>
      </c>
      <c r="L4625" s="11"/>
      <c r="M4625" s="11"/>
      <c r="N4625" s="11"/>
      <c r="O4625" s="11"/>
      <c r="P4625" s="149"/>
      <c r="Q4625" s="164"/>
      <c r="V4625" s="165"/>
      <c r="W4625" s="150"/>
      <c r="X4625" s="150"/>
      <c r="Y4625" s="150"/>
      <c r="Z4625" s="150"/>
      <c r="AA4625" s="150"/>
      <c r="AB4625" s="150"/>
      <c r="AC4625" s="150"/>
      <c r="AD4625" s="150"/>
      <c r="AE4625" s="150"/>
      <c r="AF4625" s="150"/>
      <c r="AG4625" s="11"/>
      <c r="AH4625" s="11"/>
      <c r="AI4625" s="11"/>
      <c r="AT4625" s="11"/>
      <c r="AU4625" s="88"/>
    </row>
    <row r="4626" spans="3:47" outlineLevel="2" x14ac:dyDescent="0.2">
      <c r="C4626" s="119" t="s">
        <v>152</v>
      </c>
      <c r="D4626" s="167" t="s">
        <v>152</v>
      </c>
      <c r="E4626" s="11"/>
      <c r="F4626" s="134" t="s">
        <v>152</v>
      </c>
      <c r="G4626" s="16" t="s">
        <v>130</v>
      </c>
      <c r="H4626" s="172">
        <v>0</v>
      </c>
      <c r="I4626" s="173">
        <v>1</v>
      </c>
      <c r="J4626" s="173">
        <v>0</v>
      </c>
      <c r="K4626" s="174">
        <v>0</v>
      </c>
      <c r="L4626" s="11"/>
      <c r="M4626" s="11"/>
      <c r="N4626" s="11"/>
      <c r="O4626" s="11"/>
      <c r="P4626" s="149"/>
      <c r="Q4626" s="164"/>
      <c r="V4626" s="165"/>
      <c r="W4626" s="150"/>
      <c r="X4626" s="150"/>
      <c r="Y4626" s="150"/>
      <c r="Z4626" s="150"/>
      <c r="AA4626" s="150"/>
      <c r="AB4626" s="150"/>
      <c r="AC4626" s="150"/>
      <c r="AD4626" s="150"/>
      <c r="AE4626" s="150"/>
      <c r="AF4626" s="150"/>
      <c r="AG4626" s="11"/>
      <c r="AH4626" s="11"/>
      <c r="AI4626" s="11"/>
      <c r="AT4626" s="11"/>
      <c r="AU4626" s="88"/>
    </row>
    <row r="4627" spans="3:47" outlineLevel="2" x14ac:dyDescent="0.2">
      <c r="C4627" s="119" t="s">
        <v>152</v>
      </c>
      <c r="D4627" s="167" t="s">
        <v>152</v>
      </c>
      <c r="E4627" s="11"/>
      <c r="F4627" s="140" t="s">
        <v>152</v>
      </c>
      <c r="G4627" s="177" t="s">
        <v>130</v>
      </c>
      <c r="H4627" s="178">
        <v>0</v>
      </c>
      <c r="I4627" s="179">
        <v>1</v>
      </c>
      <c r="J4627" s="179">
        <v>0</v>
      </c>
      <c r="K4627" s="180">
        <v>0</v>
      </c>
      <c r="L4627" s="11"/>
      <c r="M4627" s="11"/>
      <c r="N4627" s="11"/>
      <c r="O4627" s="11"/>
      <c r="P4627" s="149"/>
      <c r="Q4627" s="164"/>
      <c r="V4627" s="165"/>
      <c r="W4627" s="150"/>
      <c r="X4627" s="150"/>
      <c r="Y4627" s="150"/>
      <c r="Z4627" s="150"/>
      <c r="AA4627" s="150"/>
      <c r="AB4627" s="150"/>
      <c r="AC4627" s="150"/>
      <c r="AD4627" s="150"/>
      <c r="AE4627" s="150"/>
      <c r="AF4627" s="150"/>
      <c r="AG4627" s="150"/>
      <c r="AH4627" s="150"/>
      <c r="AI4627" s="150"/>
      <c r="AT4627" s="11"/>
      <c r="AU4627" s="88"/>
    </row>
    <row r="4628" spans="3:47" outlineLevel="2" x14ac:dyDescent="0.2">
      <c r="C4628" s="119" t="s">
        <v>152</v>
      </c>
      <c r="D4628" s="11"/>
      <c r="E4628" s="11"/>
      <c r="F4628" s="11"/>
      <c r="G4628" s="11"/>
      <c r="H4628" s="11"/>
      <c r="I4628" s="11"/>
      <c r="J4628" s="11"/>
      <c r="K4628" s="11"/>
      <c r="L4628" s="11"/>
      <c r="M4628" s="11"/>
      <c r="N4628" s="11"/>
      <c r="O4628" s="11"/>
      <c r="P4628" s="149"/>
      <c r="Q4628" s="16"/>
      <c r="R4628" s="182"/>
      <c r="S4628" s="182"/>
      <c r="T4628" s="182"/>
      <c r="U4628" s="182"/>
      <c r="V4628" s="183"/>
      <c r="W4628" s="150"/>
      <c r="X4628" s="150"/>
      <c r="Y4628" s="150"/>
      <c r="Z4628" s="150"/>
      <c r="AA4628" s="150"/>
      <c r="AB4628" s="150"/>
      <c r="AC4628" s="150"/>
      <c r="AD4628" s="150"/>
      <c r="AE4628" s="150"/>
      <c r="AF4628" s="150"/>
      <c r="AG4628" s="150"/>
      <c r="AH4628" s="150"/>
      <c r="AI4628" s="150"/>
      <c r="AT4628" s="11"/>
      <c r="AU4628" s="88"/>
    </row>
    <row r="4629" spans="3:47" outlineLevel="1" x14ac:dyDescent="0.2">
      <c r="C4629" s="119" t="s">
        <v>152</v>
      </c>
      <c r="D4629" s="11"/>
      <c r="E4629" s="162" t="s">
        <v>185</v>
      </c>
      <c r="F4629" s="121"/>
      <c r="G4629" s="121"/>
      <c r="H4629" s="121"/>
      <c r="I4629" s="121"/>
      <c r="J4629" s="121"/>
      <c r="K4629" s="121"/>
      <c r="L4629" s="121"/>
      <c r="M4629" s="121"/>
      <c r="N4629" s="121"/>
      <c r="O4629" s="121"/>
      <c r="P4629" s="121"/>
      <c r="Q4629" s="122"/>
      <c r="R4629" s="123"/>
      <c r="S4629" s="123"/>
      <c r="T4629" s="123"/>
      <c r="U4629" s="123"/>
      <c r="V4629" s="123"/>
      <c r="W4629" s="123"/>
      <c r="X4629" s="123"/>
      <c r="Y4629" s="123"/>
      <c r="Z4629" s="123"/>
      <c r="AA4629" s="123"/>
      <c r="AB4629" s="123"/>
      <c r="AC4629" s="123"/>
      <c r="AD4629" s="123"/>
      <c r="AE4629" s="123"/>
      <c r="AF4629" s="123"/>
      <c r="AG4629" s="123"/>
      <c r="AH4629" s="123"/>
      <c r="AI4629" s="123"/>
      <c r="AT4629" s="11"/>
      <c r="AU4629" s="88"/>
    </row>
    <row r="4630" spans="3:47" outlineLevel="2" x14ac:dyDescent="0.2">
      <c r="C4630" s="119" t="s">
        <v>152</v>
      </c>
      <c r="D4630" s="11"/>
      <c r="E4630" s="125"/>
      <c r="F4630" s="127" t="s">
        <v>5</v>
      </c>
      <c r="G4630" s="127"/>
      <c r="H4630" s="127"/>
      <c r="I4630" s="127"/>
      <c r="J4630" s="127"/>
      <c r="K4630" s="127"/>
      <c r="L4630" s="127"/>
      <c r="M4630" s="127"/>
      <c r="N4630" s="127"/>
      <c r="O4630" s="127"/>
      <c r="P4630" s="152"/>
      <c r="Q4630" s="128" t="s">
        <v>110</v>
      </c>
      <c r="R4630" s="184"/>
      <c r="S4630" s="185"/>
      <c r="T4630" s="185"/>
      <c r="U4630" s="186">
        <v>0</v>
      </c>
      <c r="V4630" s="186">
        <v>0</v>
      </c>
      <c r="W4630" s="187">
        <v>0</v>
      </c>
      <c r="X4630" s="186">
        <v>0</v>
      </c>
      <c r="Y4630" s="185">
        <v>0</v>
      </c>
      <c r="Z4630" s="185">
        <v>0</v>
      </c>
      <c r="AA4630" s="185">
        <v>0</v>
      </c>
      <c r="AB4630" s="185">
        <v>0</v>
      </c>
      <c r="AC4630" s="185">
        <v>0</v>
      </c>
      <c r="AD4630" s="185">
        <v>0</v>
      </c>
      <c r="AE4630" s="185">
        <v>0</v>
      </c>
      <c r="AF4630" s="185">
        <v>0</v>
      </c>
      <c r="AG4630" s="185">
        <v>0</v>
      </c>
      <c r="AH4630" s="188">
        <v>0</v>
      </c>
      <c r="AI4630" s="188">
        <v>0</v>
      </c>
      <c r="AT4630" s="11"/>
      <c r="AU4630" s="88"/>
    </row>
    <row r="4631" spans="3:47" outlineLevel="2" x14ac:dyDescent="0.2">
      <c r="C4631" s="119" t="s">
        <v>152</v>
      </c>
      <c r="D4631" s="11"/>
      <c r="E4631" s="134"/>
      <c r="F4631" s="11" t="s">
        <v>129</v>
      </c>
      <c r="G4631" s="11"/>
      <c r="H4631" s="11"/>
      <c r="I4631" s="11"/>
      <c r="J4631" s="11"/>
      <c r="K4631" s="11"/>
      <c r="L4631" s="11"/>
      <c r="M4631" s="11"/>
      <c r="N4631" s="11"/>
      <c r="O4631" s="11"/>
      <c r="P4631" s="149"/>
      <c r="Q4631" s="135" t="s">
        <v>110</v>
      </c>
      <c r="R4631" s="189"/>
      <c r="S4631" s="190"/>
      <c r="T4631" s="190"/>
      <c r="U4631" s="191">
        <v>0</v>
      </c>
      <c r="V4631" s="191">
        <v>0</v>
      </c>
      <c r="W4631" s="192">
        <v>0</v>
      </c>
      <c r="X4631" s="191">
        <v>0</v>
      </c>
      <c r="Y4631" s="190">
        <v>0</v>
      </c>
      <c r="Z4631" s="190">
        <v>0</v>
      </c>
      <c r="AA4631" s="190">
        <v>0</v>
      </c>
      <c r="AB4631" s="190">
        <v>0</v>
      </c>
      <c r="AC4631" s="190">
        <v>0</v>
      </c>
      <c r="AD4631" s="190">
        <v>0</v>
      </c>
      <c r="AE4631" s="190">
        <v>0</v>
      </c>
      <c r="AF4631" s="190">
        <v>0</v>
      </c>
      <c r="AG4631" s="190">
        <v>0</v>
      </c>
      <c r="AH4631" s="193">
        <v>0</v>
      </c>
      <c r="AI4631" s="193">
        <v>0</v>
      </c>
      <c r="AT4631" s="11"/>
      <c r="AU4631" s="88"/>
    </row>
    <row r="4632" spans="3:47" outlineLevel="2" x14ac:dyDescent="0.2">
      <c r="C4632" s="119" t="s">
        <v>152</v>
      </c>
      <c r="D4632" s="11"/>
      <c r="E4632" s="140"/>
      <c r="F4632" s="142" t="s">
        <v>128</v>
      </c>
      <c r="G4632" s="142"/>
      <c r="H4632" s="142"/>
      <c r="I4632" s="142"/>
      <c r="J4632" s="142"/>
      <c r="K4632" s="142"/>
      <c r="L4632" s="142"/>
      <c r="M4632" s="142"/>
      <c r="N4632" s="142"/>
      <c r="O4632" s="142"/>
      <c r="P4632" s="155"/>
      <c r="Q4632" s="143" t="s">
        <v>110</v>
      </c>
      <c r="R4632" s="194"/>
      <c r="S4632" s="195"/>
      <c r="T4632" s="195"/>
      <c r="U4632" s="196">
        <v>0</v>
      </c>
      <c r="V4632" s="196">
        <v>0</v>
      </c>
      <c r="W4632" s="197">
        <v>0</v>
      </c>
      <c r="X4632" s="196">
        <v>0</v>
      </c>
      <c r="Y4632" s="195">
        <v>0</v>
      </c>
      <c r="Z4632" s="195">
        <v>0</v>
      </c>
      <c r="AA4632" s="195">
        <v>0</v>
      </c>
      <c r="AB4632" s="195">
        <v>0</v>
      </c>
      <c r="AC4632" s="195">
        <v>0</v>
      </c>
      <c r="AD4632" s="195">
        <v>0</v>
      </c>
      <c r="AE4632" s="195">
        <v>0</v>
      </c>
      <c r="AF4632" s="195">
        <v>0</v>
      </c>
      <c r="AG4632" s="195">
        <v>0</v>
      </c>
      <c r="AH4632" s="198">
        <v>0</v>
      </c>
      <c r="AI4632" s="198">
        <v>0</v>
      </c>
      <c r="AT4632" s="11"/>
      <c r="AU4632" s="88"/>
    </row>
    <row r="4633" spans="3:47" outlineLevel="2" x14ac:dyDescent="0.2">
      <c r="C4633" s="119" t="s">
        <v>152</v>
      </c>
      <c r="D4633" s="199"/>
      <c r="E4633" s="199"/>
      <c r="F4633" s="199"/>
      <c r="G4633" s="199"/>
      <c r="H4633" s="199"/>
      <c r="I4633" s="199"/>
      <c r="J4633" s="199"/>
      <c r="K4633" s="199"/>
      <c r="L4633" s="199"/>
      <c r="M4633" s="199"/>
      <c r="N4633" s="199"/>
      <c r="O4633" s="199"/>
      <c r="P4633" s="200"/>
      <c r="Q4633" s="16"/>
      <c r="R4633" s="201"/>
      <c r="S4633" s="201"/>
      <c r="T4633" s="201"/>
      <c r="U4633" s="201"/>
      <c r="V4633" s="201"/>
      <c r="W4633" s="201"/>
      <c r="X4633" s="201"/>
      <c r="Y4633" s="201"/>
      <c r="Z4633" s="201"/>
      <c r="AA4633" s="201"/>
      <c r="AB4633" s="201"/>
      <c r="AC4633" s="201"/>
      <c r="AD4633" s="201"/>
      <c r="AE4633" s="201"/>
      <c r="AF4633" s="201"/>
      <c r="AG4633" s="201"/>
      <c r="AH4633" s="201"/>
      <c r="AI4633" s="201"/>
      <c r="AT4633" s="11"/>
      <c r="AU4633" s="88"/>
    </row>
    <row r="4634" spans="3:47" outlineLevel="1" x14ac:dyDescent="0.2">
      <c r="C4634" s="119" t="s">
        <v>152</v>
      </c>
      <c r="D4634" s="11"/>
      <c r="E4634" s="202" t="s">
        <v>186</v>
      </c>
      <c r="F4634" s="203"/>
      <c r="G4634" s="203"/>
      <c r="H4634" s="203"/>
      <c r="I4634" s="203"/>
      <c r="J4634" s="203"/>
      <c r="K4634" s="203"/>
      <c r="L4634" s="203"/>
      <c r="M4634" s="203"/>
      <c r="N4634" s="203"/>
      <c r="O4634" s="203"/>
      <c r="P4634" s="203"/>
      <c r="Q4634" s="204"/>
      <c r="R4634" s="205"/>
      <c r="S4634" s="205"/>
      <c r="T4634" s="205"/>
      <c r="U4634" s="205"/>
      <c r="V4634" s="205"/>
      <c r="W4634" s="205"/>
      <c r="X4634" s="205"/>
      <c r="Y4634" s="205"/>
      <c r="Z4634" s="205"/>
      <c r="AA4634" s="205"/>
      <c r="AB4634" s="205"/>
      <c r="AC4634" s="205"/>
      <c r="AD4634" s="205"/>
      <c r="AE4634" s="205"/>
      <c r="AF4634" s="205"/>
      <c r="AG4634" s="205"/>
      <c r="AH4634" s="205"/>
      <c r="AI4634" s="205"/>
      <c r="AT4634" s="11"/>
      <c r="AU4634" s="88"/>
    </row>
    <row r="4635" spans="3:47" outlineLevel="2" x14ac:dyDescent="0.2">
      <c r="C4635" s="119" t="s">
        <v>152</v>
      </c>
      <c r="D4635" s="206" t="s">
        <v>187</v>
      </c>
      <c r="E4635" t="s">
        <v>127</v>
      </c>
      <c r="AT4635" s="11"/>
      <c r="AU4635" s="88"/>
    </row>
    <row r="4636" spans="3:47" outlineLevel="2" x14ac:dyDescent="0.2">
      <c r="C4636" s="119" t="s">
        <v>152</v>
      </c>
      <c r="D4636" s="206" t="s">
        <v>187</v>
      </c>
      <c r="E4636" s="125"/>
      <c r="F4636" s="207" t="s">
        <v>5</v>
      </c>
      <c r="G4636" s="207"/>
      <c r="H4636" s="207"/>
      <c r="I4636" s="158" t="s">
        <v>57</v>
      </c>
      <c r="J4636" s="207"/>
      <c r="K4636" s="207"/>
      <c r="L4636" s="207"/>
      <c r="M4636" s="207"/>
      <c r="N4636" s="207"/>
      <c r="O4636" s="207"/>
      <c r="P4636" s="208"/>
      <c r="Q4636" s="209" t="s">
        <v>110</v>
      </c>
      <c r="R4636" s="210"/>
      <c r="S4636" s="211"/>
      <c r="T4636" s="211"/>
      <c r="U4636" s="212">
        <v>0</v>
      </c>
      <c r="V4636" s="212">
        <v>0</v>
      </c>
      <c r="W4636" s="211">
        <v>0</v>
      </c>
      <c r="X4636" s="212">
        <v>0</v>
      </c>
      <c r="Y4636" s="211">
        <v>0</v>
      </c>
      <c r="Z4636" s="211">
        <v>0</v>
      </c>
      <c r="AA4636" s="211">
        <v>0</v>
      </c>
      <c r="AB4636" s="211">
        <v>0</v>
      </c>
      <c r="AC4636" s="211">
        <v>0</v>
      </c>
      <c r="AD4636" s="211">
        <v>0</v>
      </c>
      <c r="AE4636" s="211">
        <v>0</v>
      </c>
      <c r="AF4636" s="211">
        <v>0</v>
      </c>
      <c r="AG4636" s="211">
        <v>0</v>
      </c>
      <c r="AH4636" s="213">
        <v>0</v>
      </c>
      <c r="AI4636" s="213">
        <v>0</v>
      </c>
      <c r="AT4636" s="11"/>
      <c r="AU4636" s="88"/>
    </row>
    <row r="4637" spans="3:47" outlineLevel="2" x14ac:dyDescent="0.2">
      <c r="C4637" s="119" t="s">
        <v>152</v>
      </c>
      <c r="D4637" s="206" t="s">
        <v>187</v>
      </c>
      <c r="E4637" s="134"/>
      <c r="F4637" s="124" t="s">
        <v>129</v>
      </c>
      <c r="G4637" s="124"/>
      <c r="H4637" s="124"/>
      <c r="I4637" s="72" t="s">
        <v>62</v>
      </c>
      <c r="J4637" s="124"/>
      <c r="K4637" s="124"/>
      <c r="L4637" s="124"/>
      <c r="M4637" s="124"/>
      <c r="N4637" s="124"/>
      <c r="O4637" s="124"/>
      <c r="P4637" s="214"/>
      <c r="Q4637" s="215" t="s">
        <v>110</v>
      </c>
      <c r="R4637" s="216"/>
      <c r="S4637" s="217"/>
      <c r="T4637" s="217"/>
      <c r="U4637" s="218">
        <v>0</v>
      </c>
      <c r="V4637" s="218">
        <v>0</v>
      </c>
      <c r="W4637" s="217">
        <v>0</v>
      </c>
      <c r="X4637" s="218">
        <v>0</v>
      </c>
      <c r="Y4637" s="217">
        <v>0</v>
      </c>
      <c r="Z4637" s="217">
        <v>0</v>
      </c>
      <c r="AA4637" s="217">
        <v>0</v>
      </c>
      <c r="AB4637" s="217">
        <v>0</v>
      </c>
      <c r="AC4637" s="217">
        <v>0</v>
      </c>
      <c r="AD4637" s="217">
        <v>0</v>
      </c>
      <c r="AE4637" s="217">
        <v>0</v>
      </c>
      <c r="AF4637" s="217">
        <v>0</v>
      </c>
      <c r="AG4637" s="217">
        <v>0</v>
      </c>
      <c r="AH4637" s="219">
        <v>0</v>
      </c>
      <c r="AI4637" s="219">
        <v>0</v>
      </c>
      <c r="AT4637" s="11"/>
      <c r="AU4637" s="88"/>
    </row>
    <row r="4638" spans="3:47" outlineLevel="2" x14ac:dyDescent="0.2">
      <c r="C4638" s="119" t="s">
        <v>152</v>
      </c>
      <c r="D4638" s="206" t="s">
        <v>187</v>
      </c>
      <c r="E4638" s="140"/>
      <c r="F4638" s="220" t="s">
        <v>128</v>
      </c>
      <c r="G4638" s="220"/>
      <c r="H4638" s="220"/>
      <c r="I4638" s="161" t="s">
        <v>188</v>
      </c>
      <c r="J4638" s="220"/>
      <c r="K4638" s="220"/>
      <c r="L4638" s="220"/>
      <c r="M4638" s="220"/>
      <c r="N4638" s="220"/>
      <c r="O4638" s="220"/>
      <c r="P4638" s="221"/>
      <c r="Q4638" s="222" t="s">
        <v>110</v>
      </c>
      <c r="R4638" s="223"/>
      <c r="S4638" s="224"/>
      <c r="T4638" s="224"/>
      <c r="U4638" s="225">
        <v>0</v>
      </c>
      <c r="V4638" s="225">
        <v>0</v>
      </c>
      <c r="W4638" s="224">
        <v>0</v>
      </c>
      <c r="X4638" s="225">
        <v>0</v>
      </c>
      <c r="Y4638" s="224">
        <v>0</v>
      </c>
      <c r="Z4638" s="224">
        <v>0</v>
      </c>
      <c r="AA4638" s="224">
        <v>0</v>
      </c>
      <c r="AB4638" s="224">
        <v>0</v>
      </c>
      <c r="AC4638" s="224">
        <v>0</v>
      </c>
      <c r="AD4638" s="224">
        <v>0</v>
      </c>
      <c r="AE4638" s="224">
        <v>0</v>
      </c>
      <c r="AF4638" s="224">
        <v>0</v>
      </c>
      <c r="AG4638" s="224">
        <v>0</v>
      </c>
      <c r="AH4638" s="226">
        <v>0</v>
      </c>
      <c r="AI4638" s="226">
        <v>0</v>
      </c>
      <c r="AT4638" s="11"/>
      <c r="AU4638" s="88"/>
    </row>
    <row r="4639" spans="3:47" outlineLevel="2" x14ac:dyDescent="0.2">
      <c r="C4639" s="119" t="s">
        <v>152</v>
      </c>
      <c r="D4639" s="206" t="s">
        <v>187</v>
      </c>
      <c r="E4639" t="s">
        <v>189</v>
      </c>
      <c r="F4639" s="40"/>
      <c r="G4639" s="40"/>
      <c r="H4639" s="227"/>
      <c r="I4639" s="40"/>
      <c r="J4639" s="40"/>
      <c r="K4639" s="227"/>
      <c r="L4639" s="40"/>
      <c r="M4639" s="40"/>
      <c r="N4639" s="40"/>
      <c r="O4639" s="40"/>
      <c r="P4639" s="40"/>
      <c r="Q4639" s="227"/>
      <c r="R4639" s="227"/>
      <c r="S4639" s="227"/>
      <c r="T4639" s="227"/>
      <c r="U4639" s="227"/>
      <c r="V4639" s="227"/>
      <c r="W4639" s="227"/>
      <c r="X4639" s="227"/>
      <c r="Y4639" s="227"/>
      <c r="Z4639" s="227"/>
      <c r="AA4639" s="227"/>
      <c r="AB4639" s="227"/>
      <c r="AC4639" s="227"/>
      <c r="AD4639" s="227"/>
      <c r="AE4639" s="227"/>
      <c r="AF4639" s="227"/>
      <c r="AG4639" s="227"/>
      <c r="AH4639" s="227"/>
      <c r="AI4639" s="227"/>
      <c r="AT4639" s="11"/>
      <c r="AU4639" s="88"/>
    </row>
    <row r="4640" spans="3:47" outlineLevel="2" x14ac:dyDescent="0.2">
      <c r="C4640" s="119" t="s">
        <v>152</v>
      </c>
      <c r="D4640" s="206" t="s">
        <v>187</v>
      </c>
      <c r="E4640" s="125"/>
      <c r="F4640" s="207" t="s">
        <v>5</v>
      </c>
      <c r="G4640" s="207"/>
      <c r="H4640" s="207"/>
      <c r="I4640" s="158" t="s">
        <v>57</v>
      </c>
      <c r="J4640" s="228" t="s">
        <v>152</v>
      </c>
      <c r="K4640" s="207"/>
      <c r="L4640" s="207"/>
      <c r="M4640" s="207"/>
      <c r="N4640" s="207"/>
      <c r="O4640" s="207"/>
      <c r="P4640" s="208"/>
      <c r="Q4640" s="229" t="s">
        <v>110</v>
      </c>
      <c r="R4640" s="230"/>
      <c r="S4640" s="231"/>
      <c r="T4640" s="231"/>
      <c r="U4640" s="232">
        <v>0</v>
      </c>
      <c r="V4640" s="232">
        <v>0</v>
      </c>
      <c r="W4640" s="231">
        <v>0</v>
      </c>
      <c r="X4640" s="232">
        <v>0</v>
      </c>
      <c r="Y4640" s="231">
        <v>0</v>
      </c>
      <c r="Z4640" s="231">
        <v>0</v>
      </c>
      <c r="AA4640" s="231">
        <v>0</v>
      </c>
      <c r="AB4640" s="231">
        <v>0</v>
      </c>
      <c r="AC4640" s="231">
        <v>0</v>
      </c>
      <c r="AD4640" s="231">
        <v>0</v>
      </c>
      <c r="AE4640" s="231">
        <v>0</v>
      </c>
      <c r="AF4640" s="231">
        <v>0</v>
      </c>
      <c r="AG4640" s="231">
        <v>0</v>
      </c>
      <c r="AH4640" s="233">
        <v>0</v>
      </c>
      <c r="AI4640" s="233">
        <v>0</v>
      </c>
      <c r="AT4640" s="11"/>
      <c r="AU4640" s="88"/>
    </row>
    <row r="4641" spans="3:47" outlineLevel="2" x14ac:dyDescent="0.2">
      <c r="C4641" s="119" t="s">
        <v>152</v>
      </c>
      <c r="D4641" s="206" t="s">
        <v>187</v>
      </c>
      <c r="E4641" s="134"/>
      <c r="F4641" s="124" t="s">
        <v>129</v>
      </c>
      <c r="G4641" s="124"/>
      <c r="H4641" s="124"/>
      <c r="I4641" s="72" t="s">
        <v>62</v>
      </c>
      <c r="J4641" s="234" t="s">
        <v>152</v>
      </c>
      <c r="K4641" s="124"/>
      <c r="L4641" s="124"/>
      <c r="M4641" s="124"/>
      <c r="N4641" s="124"/>
      <c r="O4641" s="124"/>
      <c r="P4641" s="214"/>
      <c r="Q4641" s="235" t="s">
        <v>110</v>
      </c>
      <c r="R4641" s="236"/>
      <c r="S4641" s="237"/>
      <c r="T4641" s="237"/>
      <c r="U4641" s="238">
        <v>0</v>
      </c>
      <c r="V4641" s="238">
        <v>0</v>
      </c>
      <c r="W4641" s="237">
        <v>0</v>
      </c>
      <c r="X4641" s="238">
        <v>0</v>
      </c>
      <c r="Y4641" s="237">
        <v>0</v>
      </c>
      <c r="Z4641" s="237">
        <v>0</v>
      </c>
      <c r="AA4641" s="237">
        <v>0</v>
      </c>
      <c r="AB4641" s="237">
        <v>0</v>
      </c>
      <c r="AC4641" s="237">
        <v>0</v>
      </c>
      <c r="AD4641" s="237">
        <v>0</v>
      </c>
      <c r="AE4641" s="237">
        <v>0</v>
      </c>
      <c r="AF4641" s="237">
        <v>0</v>
      </c>
      <c r="AG4641" s="237">
        <v>0</v>
      </c>
      <c r="AH4641" s="239">
        <v>0</v>
      </c>
      <c r="AI4641" s="239">
        <v>0</v>
      </c>
      <c r="AT4641" s="11"/>
      <c r="AU4641" s="88"/>
    </row>
    <row r="4642" spans="3:47" outlineLevel="2" x14ac:dyDescent="0.2">
      <c r="C4642" s="119" t="s">
        <v>152</v>
      </c>
      <c r="D4642" s="206" t="s">
        <v>187</v>
      </c>
      <c r="E4642" s="140"/>
      <c r="F4642" s="220" t="s">
        <v>128</v>
      </c>
      <c r="G4642" s="220"/>
      <c r="H4642" s="220"/>
      <c r="I4642" s="161" t="s">
        <v>188</v>
      </c>
      <c r="J4642" s="240" t="s">
        <v>152</v>
      </c>
      <c r="K4642" s="220"/>
      <c r="L4642" s="220"/>
      <c r="M4642" s="220"/>
      <c r="N4642" s="220"/>
      <c r="O4642" s="220"/>
      <c r="P4642" s="221"/>
      <c r="Q4642" s="241" t="s">
        <v>110</v>
      </c>
      <c r="R4642" s="242"/>
      <c r="S4642" s="243"/>
      <c r="T4642" s="243"/>
      <c r="U4642" s="244">
        <v>0</v>
      </c>
      <c r="V4642" s="244">
        <v>0</v>
      </c>
      <c r="W4642" s="243">
        <v>0</v>
      </c>
      <c r="X4642" s="244">
        <v>0</v>
      </c>
      <c r="Y4642" s="243">
        <v>0</v>
      </c>
      <c r="Z4642" s="243">
        <v>0</v>
      </c>
      <c r="AA4642" s="243">
        <v>0</v>
      </c>
      <c r="AB4642" s="243">
        <v>0</v>
      </c>
      <c r="AC4642" s="243">
        <v>0</v>
      </c>
      <c r="AD4642" s="243">
        <v>0</v>
      </c>
      <c r="AE4642" s="243">
        <v>0</v>
      </c>
      <c r="AF4642" s="243">
        <v>0</v>
      </c>
      <c r="AG4642" s="243">
        <v>0</v>
      </c>
      <c r="AH4642" s="245">
        <v>0</v>
      </c>
      <c r="AI4642" s="245">
        <v>0</v>
      </c>
      <c r="AT4642" s="11"/>
      <c r="AU4642" s="88"/>
    </row>
    <row r="4643" spans="3:47" outlineLevel="2" x14ac:dyDescent="0.2">
      <c r="AT4643" s="11"/>
      <c r="AU4643" s="88"/>
    </row>
    <row r="4644" spans="3:47" x14ac:dyDescent="0.2">
      <c r="C4644" s="116" t="s">
        <v>152</v>
      </c>
      <c r="D4644" s="67" t="s">
        <v>152</v>
      </c>
      <c r="E4644" s="67"/>
      <c r="F4644" s="67"/>
      <c r="G4644" s="67"/>
      <c r="H4644" s="102"/>
      <c r="I4644" s="67"/>
      <c r="J4644" s="67"/>
      <c r="K4644" s="102"/>
      <c r="L4644" s="67"/>
      <c r="M4644" s="67"/>
      <c r="N4644" s="67"/>
      <c r="O4644" s="67"/>
      <c r="P4644" s="67"/>
      <c r="Q4644" s="117" t="s">
        <v>110</v>
      </c>
      <c r="R4644" s="118">
        <v>0</v>
      </c>
      <c r="S4644" s="118">
        <v>0</v>
      </c>
      <c r="T4644" s="118">
        <v>0</v>
      </c>
      <c r="U4644" s="118">
        <v>0</v>
      </c>
      <c r="V4644" s="118">
        <v>0</v>
      </c>
      <c r="W4644" s="118">
        <v>0</v>
      </c>
      <c r="X4644" s="118">
        <v>0</v>
      </c>
      <c r="Y4644" s="118">
        <v>0</v>
      </c>
      <c r="Z4644" s="118">
        <v>0</v>
      </c>
      <c r="AA4644" s="118">
        <v>0</v>
      </c>
      <c r="AB4644" s="118">
        <v>0</v>
      </c>
      <c r="AC4644" s="118">
        <v>0</v>
      </c>
      <c r="AD4644" s="118">
        <v>0</v>
      </c>
      <c r="AE4644" s="118">
        <v>0</v>
      </c>
      <c r="AF4644" s="118">
        <v>0</v>
      </c>
      <c r="AG4644" s="118">
        <v>0</v>
      </c>
      <c r="AH4644" s="118">
        <v>0</v>
      </c>
      <c r="AI4644" s="118">
        <v>0</v>
      </c>
      <c r="AT4644" s="11"/>
      <c r="AU4644" s="88"/>
    </row>
    <row r="4645" spans="3:47" s="11" customFormat="1" outlineLevel="1" x14ac:dyDescent="0.2">
      <c r="C4645" s="119" t="s">
        <v>152</v>
      </c>
      <c r="E4645" s="120" t="s">
        <v>174</v>
      </c>
      <c r="F4645" s="121"/>
      <c r="G4645" s="121"/>
      <c r="H4645" s="121"/>
      <c r="I4645" s="121"/>
      <c r="J4645" s="121"/>
      <c r="K4645" s="121"/>
      <c r="L4645" s="121"/>
      <c r="M4645" s="121"/>
      <c r="N4645" s="121"/>
      <c r="O4645" s="121"/>
      <c r="P4645" s="121"/>
      <c r="Q4645" s="122"/>
      <c r="R4645" s="123"/>
      <c r="S4645" s="123"/>
      <c r="T4645" s="123"/>
      <c r="U4645" s="123"/>
      <c r="V4645" s="123"/>
      <c r="W4645" s="123"/>
      <c r="X4645" s="123"/>
      <c r="Y4645" s="123"/>
      <c r="Z4645" s="123"/>
      <c r="AA4645" s="123"/>
      <c r="AB4645" s="123"/>
      <c r="AC4645" s="123"/>
      <c r="AD4645" s="123"/>
      <c r="AE4645" s="123"/>
      <c r="AF4645" s="123"/>
      <c r="AG4645" s="123"/>
      <c r="AH4645" s="123"/>
      <c r="AI4645" s="123"/>
      <c r="AU4645" s="88"/>
    </row>
    <row r="4646" spans="3:47" s="11" customFormat="1" outlineLevel="2" x14ac:dyDescent="0.2">
      <c r="C4646" s="119" t="s">
        <v>152</v>
      </c>
      <c r="E4646" s="124" t="s">
        <v>175</v>
      </c>
      <c r="U4646" s="25" t="s">
        <v>87</v>
      </c>
      <c r="V4646" s="25"/>
      <c r="W4646" s="25" t="s">
        <v>88</v>
      </c>
      <c r="X4646" s="25" t="s">
        <v>89</v>
      </c>
      <c r="AU4646" s="88"/>
    </row>
    <row r="4647" spans="3:47" s="11" customFormat="1" outlineLevel="2" x14ac:dyDescent="0.2">
      <c r="C4647" s="119" t="s">
        <v>152</v>
      </c>
      <c r="E4647" s="125"/>
      <c r="F4647" s="126" t="s">
        <v>209</v>
      </c>
      <c r="G4647" s="127"/>
      <c r="H4647" s="127"/>
      <c r="I4647" s="127"/>
      <c r="J4647" s="127"/>
      <c r="K4647" s="127"/>
      <c r="L4647" s="127"/>
      <c r="M4647" s="127"/>
      <c r="N4647" s="127"/>
      <c r="O4647" s="127"/>
      <c r="P4647" s="127"/>
      <c r="Q4647" s="128" t="s">
        <v>110</v>
      </c>
      <c r="R4647" s="129"/>
      <c r="S4647" s="130"/>
      <c r="T4647" s="130"/>
      <c r="U4647" s="131">
        <v>0</v>
      </c>
      <c r="V4647" s="131">
        <v>0</v>
      </c>
      <c r="W4647" s="132">
        <v>0</v>
      </c>
      <c r="X4647" s="131">
        <v>0</v>
      </c>
      <c r="Y4647" s="130">
        <v>0</v>
      </c>
      <c r="Z4647" s="130">
        <v>0</v>
      </c>
      <c r="AA4647" s="130">
        <v>0</v>
      </c>
      <c r="AB4647" s="130">
        <v>0</v>
      </c>
      <c r="AC4647" s="130">
        <v>0</v>
      </c>
      <c r="AD4647" s="130">
        <v>0</v>
      </c>
      <c r="AE4647" s="130">
        <v>0</v>
      </c>
      <c r="AF4647" s="130">
        <v>0</v>
      </c>
      <c r="AG4647" s="130">
        <v>0</v>
      </c>
      <c r="AH4647" s="133">
        <v>0</v>
      </c>
      <c r="AI4647" s="133">
        <v>0</v>
      </c>
      <c r="AK4647" s="91"/>
      <c r="AU4647" s="88"/>
    </row>
    <row r="4648" spans="3:47" s="11" customFormat="1" outlineLevel="2" x14ac:dyDescent="0.2">
      <c r="C4648" s="119" t="s">
        <v>152</v>
      </c>
      <c r="E4648" s="134"/>
      <c r="F4648" s="36" t="s">
        <v>31</v>
      </c>
      <c r="Q4648" s="135" t="s">
        <v>110</v>
      </c>
      <c r="R4648" s="136"/>
      <c r="S4648" s="88"/>
      <c r="T4648" s="88"/>
      <c r="U4648" s="137">
        <v>0</v>
      </c>
      <c r="V4648" s="137">
        <v>0</v>
      </c>
      <c r="W4648" s="138">
        <v>0</v>
      </c>
      <c r="X4648" s="137">
        <v>0</v>
      </c>
      <c r="Y4648" s="88">
        <v>0</v>
      </c>
      <c r="Z4648" s="88">
        <v>0</v>
      </c>
      <c r="AA4648" s="88">
        <v>0</v>
      </c>
      <c r="AB4648" s="88">
        <v>0</v>
      </c>
      <c r="AC4648" s="88">
        <v>0</v>
      </c>
      <c r="AD4648" s="88">
        <v>0</v>
      </c>
      <c r="AE4648" s="88">
        <v>0</v>
      </c>
      <c r="AF4648" s="88">
        <v>0</v>
      </c>
      <c r="AG4648" s="88">
        <v>0</v>
      </c>
      <c r="AH4648" s="139">
        <v>0</v>
      </c>
      <c r="AI4648" s="139">
        <v>0</v>
      </c>
      <c r="AU4648" s="88"/>
    </row>
    <row r="4649" spans="3:47" s="11" customFormat="1" outlineLevel="2" x14ac:dyDescent="0.2">
      <c r="C4649" s="119" t="s">
        <v>152</v>
      </c>
      <c r="E4649" s="134"/>
      <c r="F4649" s="36" t="s">
        <v>28</v>
      </c>
      <c r="Q4649" s="135" t="s">
        <v>110</v>
      </c>
      <c r="R4649" s="136"/>
      <c r="S4649" s="88"/>
      <c r="T4649" s="88"/>
      <c r="U4649" s="137">
        <v>0</v>
      </c>
      <c r="V4649" s="137">
        <v>0</v>
      </c>
      <c r="W4649" s="138">
        <v>0</v>
      </c>
      <c r="X4649" s="137">
        <v>0</v>
      </c>
      <c r="Y4649" s="88">
        <v>0</v>
      </c>
      <c r="Z4649" s="88">
        <v>0</v>
      </c>
      <c r="AA4649" s="88">
        <v>0</v>
      </c>
      <c r="AB4649" s="88">
        <v>0</v>
      </c>
      <c r="AC4649" s="88">
        <v>0</v>
      </c>
      <c r="AD4649" s="88">
        <v>0</v>
      </c>
      <c r="AE4649" s="88">
        <v>0</v>
      </c>
      <c r="AF4649" s="88">
        <v>0</v>
      </c>
      <c r="AG4649" s="88">
        <v>0</v>
      </c>
      <c r="AH4649" s="139">
        <v>0</v>
      </c>
      <c r="AI4649" s="139">
        <v>0</v>
      </c>
      <c r="AU4649" s="88"/>
    </row>
    <row r="4650" spans="3:47" s="11" customFormat="1" outlineLevel="2" x14ac:dyDescent="0.2">
      <c r="C4650" s="119" t="s">
        <v>152</v>
      </c>
      <c r="E4650" s="134"/>
      <c r="F4650" s="36" t="s">
        <v>210</v>
      </c>
      <c r="Q4650" s="135" t="s">
        <v>110</v>
      </c>
      <c r="R4650" s="136"/>
      <c r="S4650" s="88"/>
      <c r="T4650" s="88"/>
      <c r="U4650" s="137">
        <v>0</v>
      </c>
      <c r="V4650" s="137">
        <v>0</v>
      </c>
      <c r="W4650" s="138">
        <v>0</v>
      </c>
      <c r="X4650" s="137">
        <v>0</v>
      </c>
      <c r="Y4650" s="88">
        <v>0</v>
      </c>
      <c r="Z4650" s="88">
        <v>0</v>
      </c>
      <c r="AA4650" s="88">
        <v>0</v>
      </c>
      <c r="AB4650" s="88">
        <v>0</v>
      </c>
      <c r="AC4650" s="88">
        <v>0</v>
      </c>
      <c r="AD4650" s="88">
        <v>0</v>
      </c>
      <c r="AE4650" s="88">
        <v>0</v>
      </c>
      <c r="AF4650" s="88">
        <v>0</v>
      </c>
      <c r="AG4650" s="88">
        <v>0</v>
      </c>
      <c r="AH4650" s="139">
        <v>0</v>
      </c>
      <c r="AI4650" s="139">
        <v>0</v>
      </c>
      <c r="AU4650" s="88"/>
    </row>
    <row r="4651" spans="3:47" s="11" customFormat="1" outlineLevel="2" x14ac:dyDescent="0.2">
      <c r="C4651" s="119" t="s">
        <v>152</v>
      </c>
      <c r="E4651" s="134"/>
      <c r="F4651" s="36" t="s">
        <v>211</v>
      </c>
      <c r="Q4651" s="135" t="s">
        <v>110</v>
      </c>
      <c r="R4651" s="136"/>
      <c r="S4651" s="88"/>
      <c r="T4651" s="88"/>
      <c r="U4651" s="137">
        <v>0</v>
      </c>
      <c r="V4651" s="137">
        <v>0</v>
      </c>
      <c r="W4651" s="138">
        <v>0</v>
      </c>
      <c r="X4651" s="137">
        <v>0</v>
      </c>
      <c r="Y4651" s="88">
        <v>0</v>
      </c>
      <c r="Z4651" s="88">
        <v>0</v>
      </c>
      <c r="AA4651" s="88">
        <v>0</v>
      </c>
      <c r="AB4651" s="88">
        <v>0</v>
      </c>
      <c r="AC4651" s="88">
        <v>0</v>
      </c>
      <c r="AD4651" s="88">
        <v>0</v>
      </c>
      <c r="AE4651" s="88">
        <v>0</v>
      </c>
      <c r="AF4651" s="88">
        <v>0</v>
      </c>
      <c r="AG4651" s="88">
        <v>0</v>
      </c>
      <c r="AH4651" s="139">
        <v>0</v>
      </c>
      <c r="AI4651" s="139">
        <v>0</v>
      </c>
      <c r="AU4651" s="88"/>
    </row>
    <row r="4652" spans="3:47" s="11" customFormat="1" outlineLevel="2" x14ac:dyDescent="0.2">
      <c r="C4652" s="119" t="s">
        <v>152</v>
      </c>
      <c r="E4652" s="134"/>
      <c r="F4652" s="36" t="s">
        <v>212</v>
      </c>
      <c r="Q4652" s="135" t="s">
        <v>110</v>
      </c>
      <c r="R4652" s="136"/>
      <c r="S4652" s="88"/>
      <c r="T4652" s="88"/>
      <c r="U4652" s="137">
        <v>0</v>
      </c>
      <c r="V4652" s="137">
        <v>0</v>
      </c>
      <c r="W4652" s="138">
        <v>0</v>
      </c>
      <c r="X4652" s="137">
        <v>0</v>
      </c>
      <c r="Y4652" s="88">
        <v>0</v>
      </c>
      <c r="Z4652" s="88">
        <v>0</v>
      </c>
      <c r="AA4652" s="88">
        <v>0</v>
      </c>
      <c r="AB4652" s="88">
        <v>0</v>
      </c>
      <c r="AC4652" s="88">
        <v>0</v>
      </c>
      <c r="AD4652" s="88">
        <v>0</v>
      </c>
      <c r="AE4652" s="88">
        <v>0</v>
      </c>
      <c r="AF4652" s="88">
        <v>0</v>
      </c>
      <c r="AG4652" s="88">
        <v>0</v>
      </c>
      <c r="AH4652" s="139">
        <v>0</v>
      </c>
      <c r="AI4652" s="139">
        <v>0</v>
      </c>
      <c r="AU4652" s="88"/>
    </row>
    <row r="4653" spans="3:47" s="11" customFormat="1" outlineLevel="2" x14ac:dyDescent="0.2">
      <c r="C4653" s="119" t="s">
        <v>152</v>
      </c>
      <c r="E4653" s="134"/>
      <c r="F4653" s="36" t="s">
        <v>213</v>
      </c>
      <c r="Q4653" s="135" t="s">
        <v>110</v>
      </c>
      <c r="R4653" s="136"/>
      <c r="S4653" s="88"/>
      <c r="T4653" s="88"/>
      <c r="U4653" s="137">
        <v>0</v>
      </c>
      <c r="V4653" s="137">
        <v>0</v>
      </c>
      <c r="W4653" s="138">
        <v>0</v>
      </c>
      <c r="X4653" s="137">
        <v>0</v>
      </c>
      <c r="Y4653" s="88">
        <v>0</v>
      </c>
      <c r="Z4653" s="88">
        <v>0</v>
      </c>
      <c r="AA4653" s="88">
        <v>0</v>
      </c>
      <c r="AB4653" s="88">
        <v>0</v>
      </c>
      <c r="AC4653" s="88">
        <v>0</v>
      </c>
      <c r="AD4653" s="88">
        <v>0</v>
      </c>
      <c r="AE4653" s="88">
        <v>0</v>
      </c>
      <c r="AF4653" s="88">
        <v>0</v>
      </c>
      <c r="AG4653" s="88">
        <v>0</v>
      </c>
      <c r="AH4653" s="139">
        <v>0</v>
      </c>
      <c r="AI4653" s="139">
        <v>0</v>
      </c>
      <c r="AU4653" s="88"/>
    </row>
    <row r="4654" spans="3:47" s="11" customFormat="1" outlineLevel="2" x14ac:dyDescent="0.2">
      <c r="C4654" s="119" t="s">
        <v>152</v>
      </c>
      <c r="E4654" s="134"/>
      <c r="F4654" s="36" t="s">
        <v>214</v>
      </c>
      <c r="Q4654" s="135" t="s">
        <v>110</v>
      </c>
      <c r="R4654" s="136"/>
      <c r="S4654" s="88"/>
      <c r="T4654" s="88"/>
      <c r="U4654" s="137">
        <v>0</v>
      </c>
      <c r="V4654" s="137">
        <v>0</v>
      </c>
      <c r="W4654" s="138">
        <v>0</v>
      </c>
      <c r="X4654" s="137">
        <v>0</v>
      </c>
      <c r="Y4654" s="88">
        <v>0</v>
      </c>
      <c r="Z4654" s="88">
        <v>0</v>
      </c>
      <c r="AA4654" s="88">
        <v>0</v>
      </c>
      <c r="AB4654" s="88">
        <v>0</v>
      </c>
      <c r="AC4654" s="88">
        <v>0</v>
      </c>
      <c r="AD4654" s="88">
        <v>0</v>
      </c>
      <c r="AE4654" s="88">
        <v>0</v>
      </c>
      <c r="AF4654" s="88">
        <v>0</v>
      </c>
      <c r="AG4654" s="88">
        <v>0</v>
      </c>
      <c r="AH4654" s="139">
        <v>0</v>
      </c>
      <c r="AI4654" s="139">
        <v>0</v>
      </c>
      <c r="AU4654" s="88"/>
    </row>
    <row r="4655" spans="3:47" s="11" customFormat="1" outlineLevel="2" x14ac:dyDescent="0.2">
      <c r="C4655" s="119" t="s">
        <v>152</v>
      </c>
      <c r="E4655" s="134"/>
      <c r="F4655" s="36" t="s">
        <v>215</v>
      </c>
      <c r="Q4655" s="135" t="s">
        <v>110</v>
      </c>
      <c r="R4655" s="136"/>
      <c r="S4655" s="88"/>
      <c r="T4655" s="88"/>
      <c r="U4655" s="137">
        <v>0</v>
      </c>
      <c r="V4655" s="137">
        <v>0</v>
      </c>
      <c r="W4655" s="138">
        <v>0</v>
      </c>
      <c r="X4655" s="137">
        <v>0</v>
      </c>
      <c r="Y4655" s="88">
        <v>0</v>
      </c>
      <c r="Z4655" s="88">
        <v>0</v>
      </c>
      <c r="AA4655" s="88">
        <v>0</v>
      </c>
      <c r="AB4655" s="88">
        <v>0</v>
      </c>
      <c r="AC4655" s="88">
        <v>0</v>
      </c>
      <c r="AD4655" s="88">
        <v>0</v>
      </c>
      <c r="AE4655" s="88">
        <v>0</v>
      </c>
      <c r="AF4655" s="88">
        <v>0</v>
      </c>
      <c r="AG4655" s="88">
        <v>0</v>
      </c>
      <c r="AH4655" s="139">
        <v>0</v>
      </c>
      <c r="AI4655" s="139">
        <v>0</v>
      </c>
      <c r="AU4655" s="88"/>
    </row>
    <row r="4656" spans="3:47" s="11" customFormat="1" outlineLevel="2" x14ac:dyDescent="0.2">
      <c r="C4656" s="119" t="s">
        <v>152</v>
      </c>
      <c r="E4656" s="134"/>
      <c r="F4656" s="36" t="s">
        <v>216</v>
      </c>
      <c r="Q4656" s="135" t="s">
        <v>110</v>
      </c>
      <c r="R4656" s="136"/>
      <c r="S4656" s="88"/>
      <c r="T4656" s="88"/>
      <c r="U4656" s="137">
        <v>0</v>
      </c>
      <c r="V4656" s="137">
        <v>0</v>
      </c>
      <c r="W4656" s="138">
        <v>0</v>
      </c>
      <c r="X4656" s="137">
        <v>0</v>
      </c>
      <c r="Y4656" s="88">
        <v>0</v>
      </c>
      <c r="Z4656" s="88">
        <v>0</v>
      </c>
      <c r="AA4656" s="88">
        <v>0</v>
      </c>
      <c r="AB4656" s="88">
        <v>0</v>
      </c>
      <c r="AC4656" s="88">
        <v>0</v>
      </c>
      <c r="AD4656" s="88">
        <v>0</v>
      </c>
      <c r="AE4656" s="88">
        <v>0</v>
      </c>
      <c r="AF4656" s="88">
        <v>0</v>
      </c>
      <c r="AG4656" s="88">
        <v>0</v>
      </c>
      <c r="AH4656" s="139">
        <v>0</v>
      </c>
      <c r="AI4656" s="139">
        <v>0</v>
      </c>
      <c r="AU4656" s="88"/>
    </row>
    <row r="4657" spans="3:47" s="11" customFormat="1" outlineLevel="2" x14ac:dyDescent="0.2">
      <c r="C4657" s="119" t="s">
        <v>152</v>
      </c>
      <c r="E4657" s="134"/>
      <c r="F4657" s="36" t="s">
        <v>33</v>
      </c>
      <c r="Q4657" s="135" t="s">
        <v>110</v>
      </c>
      <c r="R4657" s="136"/>
      <c r="S4657" s="88"/>
      <c r="T4657" s="88"/>
      <c r="U4657" s="137">
        <v>0</v>
      </c>
      <c r="V4657" s="137">
        <v>0</v>
      </c>
      <c r="W4657" s="138">
        <v>0</v>
      </c>
      <c r="X4657" s="137">
        <v>0</v>
      </c>
      <c r="Y4657" s="88">
        <v>0</v>
      </c>
      <c r="Z4657" s="88">
        <v>0</v>
      </c>
      <c r="AA4657" s="88">
        <v>0</v>
      </c>
      <c r="AB4657" s="88">
        <v>0</v>
      </c>
      <c r="AC4657" s="88">
        <v>0</v>
      </c>
      <c r="AD4657" s="88">
        <v>0</v>
      </c>
      <c r="AE4657" s="88">
        <v>0</v>
      </c>
      <c r="AF4657" s="88">
        <v>0</v>
      </c>
      <c r="AG4657" s="88">
        <v>0</v>
      </c>
      <c r="AH4657" s="139">
        <v>0</v>
      </c>
      <c r="AI4657" s="139">
        <v>0</v>
      </c>
      <c r="AU4657" s="88"/>
    </row>
    <row r="4658" spans="3:47" s="11" customFormat="1" outlineLevel="2" x14ac:dyDescent="0.2">
      <c r="C4658" s="119" t="s">
        <v>152</v>
      </c>
      <c r="E4658" s="134"/>
      <c r="F4658" s="36" t="s">
        <v>34</v>
      </c>
      <c r="Q4658" s="135" t="s">
        <v>110</v>
      </c>
      <c r="R4658" s="136"/>
      <c r="S4658" s="88"/>
      <c r="T4658" s="88"/>
      <c r="U4658" s="137">
        <v>0</v>
      </c>
      <c r="V4658" s="137">
        <v>0</v>
      </c>
      <c r="W4658" s="138">
        <v>0</v>
      </c>
      <c r="X4658" s="137">
        <v>0</v>
      </c>
      <c r="Y4658" s="88">
        <v>0</v>
      </c>
      <c r="Z4658" s="88">
        <v>0</v>
      </c>
      <c r="AA4658" s="88">
        <v>0</v>
      </c>
      <c r="AB4658" s="88">
        <v>0</v>
      </c>
      <c r="AC4658" s="88">
        <v>0</v>
      </c>
      <c r="AD4658" s="88">
        <v>0</v>
      </c>
      <c r="AE4658" s="88">
        <v>0</v>
      </c>
      <c r="AF4658" s="88">
        <v>0</v>
      </c>
      <c r="AG4658" s="88">
        <v>0</v>
      </c>
      <c r="AH4658" s="139">
        <v>0</v>
      </c>
      <c r="AI4658" s="139">
        <v>0</v>
      </c>
      <c r="AU4658" s="88"/>
    </row>
    <row r="4659" spans="3:47" s="11" customFormat="1" outlineLevel="2" x14ac:dyDescent="0.2">
      <c r="C4659" s="119" t="s">
        <v>152</v>
      </c>
      <c r="E4659" s="134"/>
      <c r="F4659" s="36" t="s">
        <v>217</v>
      </c>
      <c r="Q4659" s="135" t="s">
        <v>110</v>
      </c>
      <c r="R4659" s="136"/>
      <c r="S4659" s="88"/>
      <c r="T4659" s="88"/>
      <c r="U4659" s="137">
        <v>0</v>
      </c>
      <c r="V4659" s="137">
        <v>0</v>
      </c>
      <c r="W4659" s="138">
        <v>0</v>
      </c>
      <c r="X4659" s="137">
        <v>0</v>
      </c>
      <c r="Y4659" s="88">
        <v>0</v>
      </c>
      <c r="Z4659" s="88">
        <v>0</v>
      </c>
      <c r="AA4659" s="88">
        <v>0</v>
      </c>
      <c r="AB4659" s="88">
        <v>0</v>
      </c>
      <c r="AC4659" s="88">
        <v>0</v>
      </c>
      <c r="AD4659" s="88">
        <v>0</v>
      </c>
      <c r="AE4659" s="88">
        <v>0</v>
      </c>
      <c r="AF4659" s="88">
        <v>0</v>
      </c>
      <c r="AG4659" s="88">
        <v>0</v>
      </c>
      <c r="AH4659" s="139">
        <v>0</v>
      </c>
      <c r="AI4659" s="139">
        <v>0</v>
      </c>
      <c r="AU4659" s="88"/>
    </row>
    <row r="4660" spans="3:47" s="11" customFormat="1" outlineLevel="2" x14ac:dyDescent="0.2">
      <c r="C4660" s="119" t="s">
        <v>152</v>
      </c>
      <c r="E4660" s="134"/>
      <c r="F4660" s="36" t="s">
        <v>152</v>
      </c>
      <c r="Q4660" s="135" t="s">
        <v>110</v>
      </c>
      <c r="R4660" s="136"/>
      <c r="S4660" s="88"/>
      <c r="T4660" s="88"/>
      <c r="U4660" s="137">
        <v>0</v>
      </c>
      <c r="V4660" s="137">
        <v>0</v>
      </c>
      <c r="W4660" s="138">
        <v>0</v>
      </c>
      <c r="X4660" s="137">
        <v>0</v>
      </c>
      <c r="Y4660" s="88">
        <v>0</v>
      </c>
      <c r="Z4660" s="88">
        <v>0</v>
      </c>
      <c r="AA4660" s="88">
        <v>0</v>
      </c>
      <c r="AB4660" s="88">
        <v>0</v>
      </c>
      <c r="AC4660" s="88">
        <v>0</v>
      </c>
      <c r="AD4660" s="88">
        <v>0</v>
      </c>
      <c r="AE4660" s="88">
        <v>0</v>
      </c>
      <c r="AF4660" s="88">
        <v>0</v>
      </c>
      <c r="AG4660" s="88">
        <v>0</v>
      </c>
      <c r="AH4660" s="139">
        <v>0</v>
      </c>
      <c r="AI4660" s="139">
        <v>0</v>
      </c>
      <c r="AU4660" s="88"/>
    </row>
    <row r="4661" spans="3:47" s="11" customFormat="1" outlineLevel="2" x14ac:dyDescent="0.2">
      <c r="C4661" s="119" t="s">
        <v>152</v>
      </c>
      <c r="E4661" s="140"/>
      <c r="F4661" s="141" t="s">
        <v>152</v>
      </c>
      <c r="G4661" s="142"/>
      <c r="H4661" s="142"/>
      <c r="I4661" s="142"/>
      <c r="J4661" s="142"/>
      <c r="K4661" s="142"/>
      <c r="L4661" s="142"/>
      <c r="M4661" s="142"/>
      <c r="N4661" s="142"/>
      <c r="O4661" s="142"/>
      <c r="P4661" s="142"/>
      <c r="Q4661" s="143" t="s">
        <v>110</v>
      </c>
      <c r="R4661" s="144"/>
      <c r="S4661" s="145"/>
      <c r="T4661" s="145"/>
      <c r="U4661" s="146">
        <v>0</v>
      </c>
      <c r="V4661" s="146">
        <v>0</v>
      </c>
      <c r="W4661" s="147">
        <v>0</v>
      </c>
      <c r="X4661" s="146">
        <v>0</v>
      </c>
      <c r="Y4661" s="145">
        <v>0</v>
      </c>
      <c r="Z4661" s="145">
        <v>0</v>
      </c>
      <c r="AA4661" s="145">
        <v>0</v>
      </c>
      <c r="AB4661" s="145">
        <v>0</v>
      </c>
      <c r="AC4661" s="145">
        <v>0</v>
      </c>
      <c r="AD4661" s="145">
        <v>0</v>
      </c>
      <c r="AE4661" s="145">
        <v>0</v>
      </c>
      <c r="AF4661" s="145">
        <v>0</v>
      </c>
      <c r="AG4661" s="145">
        <v>0</v>
      </c>
      <c r="AH4661" s="148">
        <v>0</v>
      </c>
      <c r="AI4661" s="148">
        <v>0</v>
      </c>
      <c r="AU4661" s="88"/>
    </row>
    <row r="4662" spans="3:47" s="11" customFormat="1" outlineLevel="2" x14ac:dyDescent="0.2">
      <c r="C4662" s="119" t="s">
        <v>152</v>
      </c>
      <c r="F4662" s="149"/>
      <c r="G4662" s="149"/>
      <c r="H4662" s="149"/>
      <c r="I4662" s="149"/>
      <c r="J4662" s="149"/>
      <c r="K4662" s="149"/>
      <c r="L4662" s="149"/>
      <c r="M4662" s="149"/>
      <c r="N4662" s="149"/>
      <c r="O4662" s="149"/>
      <c r="P4662" s="149" t="s">
        <v>175</v>
      </c>
      <c r="Q4662" s="16" t="s">
        <v>110</v>
      </c>
      <c r="R4662" s="150"/>
      <c r="S4662" s="150"/>
      <c r="T4662" s="150"/>
      <c r="U4662" s="150">
        <v>0</v>
      </c>
      <c r="V4662" s="150">
        <v>0</v>
      </c>
      <c r="W4662" s="150">
        <v>0</v>
      </c>
      <c r="X4662" s="150">
        <v>0</v>
      </c>
      <c r="Y4662" s="150">
        <v>0</v>
      </c>
      <c r="Z4662" s="150">
        <v>0</v>
      </c>
      <c r="AA4662" s="150">
        <v>0</v>
      </c>
      <c r="AB4662" s="150">
        <v>0</v>
      </c>
      <c r="AC4662" s="150">
        <v>0</v>
      </c>
      <c r="AD4662" s="150">
        <v>0</v>
      </c>
      <c r="AE4662" s="150">
        <v>0</v>
      </c>
      <c r="AF4662" s="150">
        <v>0</v>
      </c>
      <c r="AG4662" s="150">
        <v>0</v>
      </c>
      <c r="AH4662" s="150">
        <v>0</v>
      </c>
      <c r="AI4662" s="150">
        <v>0</v>
      </c>
      <c r="AU4662" s="88"/>
    </row>
    <row r="4663" spans="3:47" s="11" customFormat="1" outlineLevel="2" x14ac:dyDescent="0.2">
      <c r="C4663" s="119" t="s">
        <v>152</v>
      </c>
      <c r="E4663" s="124" t="s">
        <v>176</v>
      </c>
      <c r="AU4663" s="88"/>
    </row>
    <row r="4664" spans="3:47" s="11" customFormat="1" outlineLevel="2" x14ac:dyDescent="0.2">
      <c r="C4664" s="119" t="s">
        <v>152</v>
      </c>
      <c r="E4664" s="151" t="s">
        <v>209</v>
      </c>
      <c r="F4664" s="127"/>
      <c r="G4664" s="127"/>
      <c r="H4664" s="127"/>
      <c r="I4664" s="127"/>
      <c r="J4664" s="127"/>
      <c r="K4664" s="127"/>
      <c r="L4664" s="127"/>
      <c r="M4664" s="127"/>
      <c r="N4664" s="127"/>
      <c r="O4664" s="127"/>
      <c r="P4664" s="152"/>
      <c r="Q4664" s="128" t="s">
        <v>110</v>
      </c>
      <c r="R4664" s="129"/>
      <c r="S4664" s="130"/>
      <c r="T4664" s="130"/>
      <c r="U4664" s="131">
        <v>0</v>
      </c>
      <c r="V4664" s="131">
        <v>0</v>
      </c>
      <c r="W4664" s="132">
        <v>0</v>
      </c>
      <c r="X4664" s="131">
        <v>0</v>
      </c>
      <c r="Y4664" s="130">
        <v>0</v>
      </c>
      <c r="Z4664" s="130">
        <v>0</v>
      </c>
      <c r="AA4664" s="130">
        <v>0</v>
      </c>
      <c r="AB4664" s="130">
        <v>0</v>
      </c>
      <c r="AC4664" s="130">
        <v>0</v>
      </c>
      <c r="AD4664" s="130">
        <v>0</v>
      </c>
      <c r="AE4664" s="130">
        <v>0</v>
      </c>
      <c r="AF4664" s="130">
        <v>0</v>
      </c>
      <c r="AG4664" s="130">
        <v>0</v>
      </c>
      <c r="AH4664" s="133">
        <v>0</v>
      </c>
      <c r="AI4664" s="133">
        <v>0</v>
      </c>
      <c r="AU4664" s="88"/>
    </row>
    <row r="4665" spans="3:47" s="11" customFormat="1" outlineLevel="2" x14ac:dyDescent="0.2">
      <c r="C4665" s="119" t="s">
        <v>152</v>
      </c>
      <c r="E4665" s="153" t="s">
        <v>31</v>
      </c>
      <c r="P4665" s="149"/>
      <c r="Q4665" s="135" t="s">
        <v>110</v>
      </c>
      <c r="R4665" s="136"/>
      <c r="S4665" s="88"/>
      <c r="T4665" s="88"/>
      <c r="U4665" s="137">
        <v>0</v>
      </c>
      <c r="V4665" s="137">
        <v>0</v>
      </c>
      <c r="W4665" s="138">
        <v>0</v>
      </c>
      <c r="X4665" s="137">
        <v>0</v>
      </c>
      <c r="Y4665" s="88">
        <v>0</v>
      </c>
      <c r="Z4665" s="88">
        <v>0</v>
      </c>
      <c r="AA4665" s="88">
        <v>0</v>
      </c>
      <c r="AB4665" s="88">
        <v>0</v>
      </c>
      <c r="AC4665" s="88">
        <v>0</v>
      </c>
      <c r="AD4665" s="88">
        <v>0</v>
      </c>
      <c r="AE4665" s="88">
        <v>0</v>
      </c>
      <c r="AF4665" s="88">
        <v>0</v>
      </c>
      <c r="AG4665" s="88">
        <v>0</v>
      </c>
      <c r="AH4665" s="139">
        <v>0</v>
      </c>
      <c r="AI4665" s="139">
        <v>0</v>
      </c>
      <c r="AU4665" s="88"/>
    </row>
    <row r="4666" spans="3:47" s="11" customFormat="1" outlineLevel="2" x14ac:dyDescent="0.2">
      <c r="C4666" s="119" t="s">
        <v>152</v>
      </c>
      <c r="E4666" s="153" t="s">
        <v>28</v>
      </c>
      <c r="P4666" s="149"/>
      <c r="Q4666" s="135" t="s">
        <v>110</v>
      </c>
      <c r="R4666" s="136"/>
      <c r="S4666" s="88"/>
      <c r="T4666" s="88"/>
      <c r="U4666" s="137">
        <v>0</v>
      </c>
      <c r="V4666" s="137">
        <v>0</v>
      </c>
      <c r="W4666" s="138">
        <v>0</v>
      </c>
      <c r="X4666" s="137">
        <v>0</v>
      </c>
      <c r="Y4666" s="88">
        <v>0</v>
      </c>
      <c r="Z4666" s="88">
        <v>0</v>
      </c>
      <c r="AA4666" s="88">
        <v>0</v>
      </c>
      <c r="AB4666" s="88">
        <v>0</v>
      </c>
      <c r="AC4666" s="88">
        <v>0</v>
      </c>
      <c r="AD4666" s="88">
        <v>0</v>
      </c>
      <c r="AE4666" s="88">
        <v>0</v>
      </c>
      <c r="AF4666" s="88">
        <v>0</v>
      </c>
      <c r="AG4666" s="88">
        <v>0</v>
      </c>
      <c r="AH4666" s="139">
        <v>0</v>
      </c>
      <c r="AI4666" s="139">
        <v>0</v>
      </c>
      <c r="AU4666" s="88"/>
    </row>
    <row r="4667" spans="3:47" s="11" customFormat="1" outlineLevel="2" x14ac:dyDescent="0.2">
      <c r="C4667" s="119" t="s">
        <v>152</v>
      </c>
      <c r="E4667" s="153" t="s">
        <v>210</v>
      </c>
      <c r="P4667" s="149"/>
      <c r="Q4667" s="135" t="s">
        <v>110</v>
      </c>
      <c r="R4667" s="136"/>
      <c r="S4667" s="88"/>
      <c r="T4667" s="88"/>
      <c r="U4667" s="137">
        <v>0</v>
      </c>
      <c r="V4667" s="137">
        <v>0</v>
      </c>
      <c r="W4667" s="138">
        <v>0</v>
      </c>
      <c r="X4667" s="137">
        <v>0</v>
      </c>
      <c r="Y4667" s="88">
        <v>0</v>
      </c>
      <c r="Z4667" s="88">
        <v>0</v>
      </c>
      <c r="AA4667" s="88">
        <v>0</v>
      </c>
      <c r="AB4667" s="88">
        <v>0</v>
      </c>
      <c r="AC4667" s="88">
        <v>0</v>
      </c>
      <c r="AD4667" s="88">
        <v>0</v>
      </c>
      <c r="AE4667" s="88">
        <v>0</v>
      </c>
      <c r="AF4667" s="88">
        <v>0</v>
      </c>
      <c r="AG4667" s="88">
        <v>0</v>
      </c>
      <c r="AH4667" s="139">
        <v>0</v>
      </c>
      <c r="AI4667" s="139">
        <v>0</v>
      </c>
      <c r="AU4667" s="88"/>
    </row>
    <row r="4668" spans="3:47" s="11" customFormat="1" outlineLevel="2" x14ac:dyDescent="0.2">
      <c r="C4668" s="119" t="s">
        <v>152</v>
      </c>
      <c r="E4668" s="153" t="s">
        <v>211</v>
      </c>
      <c r="P4668" s="149"/>
      <c r="Q4668" s="135" t="s">
        <v>110</v>
      </c>
      <c r="R4668" s="136"/>
      <c r="S4668" s="88"/>
      <c r="T4668" s="88"/>
      <c r="U4668" s="137">
        <v>0</v>
      </c>
      <c r="V4668" s="137">
        <v>0</v>
      </c>
      <c r="W4668" s="138">
        <v>0</v>
      </c>
      <c r="X4668" s="137">
        <v>0</v>
      </c>
      <c r="Y4668" s="88">
        <v>0</v>
      </c>
      <c r="Z4668" s="88">
        <v>0</v>
      </c>
      <c r="AA4668" s="88">
        <v>0</v>
      </c>
      <c r="AB4668" s="88">
        <v>0</v>
      </c>
      <c r="AC4668" s="88">
        <v>0</v>
      </c>
      <c r="AD4668" s="88">
        <v>0</v>
      </c>
      <c r="AE4668" s="88">
        <v>0</v>
      </c>
      <c r="AF4668" s="88">
        <v>0</v>
      </c>
      <c r="AG4668" s="88">
        <v>0</v>
      </c>
      <c r="AH4668" s="139">
        <v>0</v>
      </c>
      <c r="AI4668" s="139">
        <v>0</v>
      </c>
      <c r="AU4668" s="88"/>
    </row>
    <row r="4669" spans="3:47" s="11" customFormat="1" outlineLevel="2" x14ac:dyDescent="0.2">
      <c r="C4669" s="119" t="s">
        <v>152</v>
      </c>
      <c r="E4669" s="153" t="s">
        <v>212</v>
      </c>
      <c r="P4669" s="149"/>
      <c r="Q4669" s="135" t="s">
        <v>110</v>
      </c>
      <c r="R4669" s="136"/>
      <c r="S4669" s="88"/>
      <c r="T4669" s="88"/>
      <c r="U4669" s="137">
        <v>0</v>
      </c>
      <c r="V4669" s="137">
        <v>0</v>
      </c>
      <c r="W4669" s="138">
        <v>0</v>
      </c>
      <c r="X4669" s="137">
        <v>0</v>
      </c>
      <c r="Y4669" s="88">
        <v>0</v>
      </c>
      <c r="Z4669" s="88">
        <v>0</v>
      </c>
      <c r="AA4669" s="88">
        <v>0</v>
      </c>
      <c r="AB4669" s="88">
        <v>0</v>
      </c>
      <c r="AC4669" s="88">
        <v>0</v>
      </c>
      <c r="AD4669" s="88">
        <v>0</v>
      </c>
      <c r="AE4669" s="88">
        <v>0</v>
      </c>
      <c r="AF4669" s="88">
        <v>0</v>
      </c>
      <c r="AG4669" s="88">
        <v>0</v>
      </c>
      <c r="AH4669" s="139">
        <v>0</v>
      </c>
      <c r="AI4669" s="139">
        <v>0</v>
      </c>
      <c r="AU4669" s="88"/>
    </row>
    <row r="4670" spans="3:47" s="11" customFormat="1" outlineLevel="2" x14ac:dyDescent="0.2">
      <c r="C4670" s="119" t="s">
        <v>152</v>
      </c>
      <c r="E4670" s="153" t="s">
        <v>213</v>
      </c>
      <c r="P4670" s="149"/>
      <c r="Q4670" s="135" t="s">
        <v>110</v>
      </c>
      <c r="R4670" s="136"/>
      <c r="S4670" s="88"/>
      <c r="T4670" s="88"/>
      <c r="U4670" s="137">
        <v>0</v>
      </c>
      <c r="V4670" s="137">
        <v>0</v>
      </c>
      <c r="W4670" s="138">
        <v>0</v>
      </c>
      <c r="X4670" s="137">
        <v>0</v>
      </c>
      <c r="Y4670" s="88">
        <v>0</v>
      </c>
      <c r="Z4670" s="88">
        <v>0</v>
      </c>
      <c r="AA4670" s="88">
        <v>0</v>
      </c>
      <c r="AB4670" s="88">
        <v>0</v>
      </c>
      <c r="AC4670" s="88">
        <v>0</v>
      </c>
      <c r="AD4670" s="88">
        <v>0</v>
      </c>
      <c r="AE4670" s="88">
        <v>0</v>
      </c>
      <c r="AF4670" s="88">
        <v>0</v>
      </c>
      <c r="AG4670" s="88">
        <v>0</v>
      </c>
      <c r="AH4670" s="139">
        <v>0</v>
      </c>
      <c r="AI4670" s="139">
        <v>0</v>
      </c>
      <c r="AU4670" s="88"/>
    </row>
    <row r="4671" spans="3:47" s="11" customFormat="1" outlineLevel="2" x14ac:dyDescent="0.2">
      <c r="C4671" s="119" t="s">
        <v>152</v>
      </c>
      <c r="E4671" s="153" t="s">
        <v>214</v>
      </c>
      <c r="P4671" s="149"/>
      <c r="Q4671" s="135" t="s">
        <v>110</v>
      </c>
      <c r="R4671" s="136"/>
      <c r="S4671" s="88"/>
      <c r="T4671" s="88"/>
      <c r="U4671" s="137">
        <v>0</v>
      </c>
      <c r="V4671" s="137">
        <v>0</v>
      </c>
      <c r="W4671" s="138">
        <v>0</v>
      </c>
      <c r="X4671" s="137">
        <v>0</v>
      </c>
      <c r="Y4671" s="88">
        <v>0</v>
      </c>
      <c r="Z4671" s="88">
        <v>0</v>
      </c>
      <c r="AA4671" s="88">
        <v>0</v>
      </c>
      <c r="AB4671" s="88">
        <v>0</v>
      </c>
      <c r="AC4671" s="88">
        <v>0</v>
      </c>
      <c r="AD4671" s="88">
        <v>0</v>
      </c>
      <c r="AE4671" s="88">
        <v>0</v>
      </c>
      <c r="AF4671" s="88">
        <v>0</v>
      </c>
      <c r="AG4671" s="88">
        <v>0</v>
      </c>
      <c r="AH4671" s="139">
        <v>0</v>
      </c>
      <c r="AI4671" s="139">
        <v>0</v>
      </c>
      <c r="AU4671" s="88"/>
    </row>
    <row r="4672" spans="3:47" s="11" customFormat="1" outlineLevel="2" x14ac:dyDescent="0.2">
      <c r="C4672" s="119" t="s">
        <v>152</v>
      </c>
      <c r="E4672" s="153" t="s">
        <v>215</v>
      </c>
      <c r="P4672" s="149"/>
      <c r="Q4672" s="135" t="s">
        <v>110</v>
      </c>
      <c r="R4672" s="136"/>
      <c r="S4672" s="88"/>
      <c r="T4672" s="88"/>
      <c r="U4672" s="137">
        <v>0</v>
      </c>
      <c r="V4672" s="137">
        <v>0</v>
      </c>
      <c r="W4672" s="138">
        <v>0</v>
      </c>
      <c r="X4672" s="137">
        <v>0</v>
      </c>
      <c r="Y4672" s="88">
        <v>0</v>
      </c>
      <c r="Z4672" s="88">
        <v>0</v>
      </c>
      <c r="AA4672" s="88">
        <v>0</v>
      </c>
      <c r="AB4672" s="88">
        <v>0</v>
      </c>
      <c r="AC4672" s="88">
        <v>0</v>
      </c>
      <c r="AD4672" s="88">
        <v>0</v>
      </c>
      <c r="AE4672" s="88">
        <v>0</v>
      </c>
      <c r="AF4672" s="88">
        <v>0</v>
      </c>
      <c r="AG4672" s="88">
        <v>0</v>
      </c>
      <c r="AH4672" s="139">
        <v>0</v>
      </c>
      <c r="AI4672" s="139">
        <v>0</v>
      </c>
      <c r="AU4672" s="88"/>
    </row>
    <row r="4673" spans="3:47" s="11" customFormat="1" outlineLevel="2" x14ac:dyDescent="0.2">
      <c r="C4673" s="119" t="s">
        <v>152</v>
      </c>
      <c r="E4673" s="153" t="s">
        <v>216</v>
      </c>
      <c r="P4673" s="149"/>
      <c r="Q4673" s="135" t="s">
        <v>110</v>
      </c>
      <c r="R4673" s="136"/>
      <c r="S4673" s="88"/>
      <c r="T4673" s="88"/>
      <c r="U4673" s="137">
        <v>0</v>
      </c>
      <c r="V4673" s="137">
        <v>0</v>
      </c>
      <c r="W4673" s="138">
        <v>0</v>
      </c>
      <c r="X4673" s="137">
        <v>0</v>
      </c>
      <c r="Y4673" s="88">
        <v>0</v>
      </c>
      <c r="Z4673" s="88">
        <v>0</v>
      </c>
      <c r="AA4673" s="88">
        <v>0</v>
      </c>
      <c r="AB4673" s="88">
        <v>0</v>
      </c>
      <c r="AC4673" s="88">
        <v>0</v>
      </c>
      <c r="AD4673" s="88">
        <v>0</v>
      </c>
      <c r="AE4673" s="88">
        <v>0</v>
      </c>
      <c r="AF4673" s="88">
        <v>0</v>
      </c>
      <c r="AG4673" s="88">
        <v>0</v>
      </c>
      <c r="AH4673" s="139">
        <v>0</v>
      </c>
      <c r="AI4673" s="139">
        <v>0</v>
      </c>
      <c r="AU4673" s="88"/>
    </row>
    <row r="4674" spans="3:47" s="11" customFormat="1" outlineLevel="2" x14ac:dyDescent="0.2">
      <c r="C4674" s="119" t="s">
        <v>152</v>
      </c>
      <c r="E4674" s="153" t="s">
        <v>33</v>
      </c>
      <c r="P4674" s="149"/>
      <c r="Q4674" s="135" t="s">
        <v>110</v>
      </c>
      <c r="R4674" s="136"/>
      <c r="S4674" s="88"/>
      <c r="T4674" s="88"/>
      <c r="U4674" s="137">
        <v>0</v>
      </c>
      <c r="V4674" s="137">
        <v>0</v>
      </c>
      <c r="W4674" s="138">
        <v>0</v>
      </c>
      <c r="X4674" s="137">
        <v>0</v>
      </c>
      <c r="Y4674" s="88">
        <v>0</v>
      </c>
      <c r="Z4674" s="88">
        <v>0</v>
      </c>
      <c r="AA4674" s="88">
        <v>0</v>
      </c>
      <c r="AB4674" s="88">
        <v>0</v>
      </c>
      <c r="AC4674" s="88">
        <v>0</v>
      </c>
      <c r="AD4674" s="88">
        <v>0</v>
      </c>
      <c r="AE4674" s="88">
        <v>0</v>
      </c>
      <c r="AF4674" s="88">
        <v>0</v>
      </c>
      <c r="AG4674" s="88">
        <v>0</v>
      </c>
      <c r="AH4674" s="139">
        <v>0</v>
      </c>
      <c r="AI4674" s="139">
        <v>0</v>
      </c>
      <c r="AU4674" s="88"/>
    </row>
    <row r="4675" spans="3:47" s="11" customFormat="1" outlineLevel="2" x14ac:dyDescent="0.2">
      <c r="C4675" s="119" t="s">
        <v>152</v>
      </c>
      <c r="E4675" s="153" t="s">
        <v>34</v>
      </c>
      <c r="P4675" s="149"/>
      <c r="Q4675" s="135" t="s">
        <v>110</v>
      </c>
      <c r="R4675" s="136"/>
      <c r="S4675" s="88"/>
      <c r="T4675" s="88"/>
      <c r="U4675" s="137">
        <v>0</v>
      </c>
      <c r="V4675" s="137">
        <v>0</v>
      </c>
      <c r="W4675" s="138">
        <v>0</v>
      </c>
      <c r="X4675" s="137">
        <v>0</v>
      </c>
      <c r="Y4675" s="88">
        <v>0</v>
      </c>
      <c r="Z4675" s="88">
        <v>0</v>
      </c>
      <c r="AA4675" s="88">
        <v>0</v>
      </c>
      <c r="AB4675" s="88">
        <v>0</v>
      </c>
      <c r="AC4675" s="88">
        <v>0</v>
      </c>
      <c r="AD4675" s="88">
        <v>0</v>
      </c>
      <c r="AE4675" s="88">
        <v>0</v>
      </c>
      <c r="AF4675" s="88">
        <v>0</v>
      </c>
      <c r="AG4675" s="88">
        <v>0</v>
      </c>
      <c r="AH4675" s="139">
        <v>0</v>
      </c>
      <c r="AI4675" s="139">
        <v>0</v>
      </c>
      <c r="AU4675" s="88"/>
    </row>
    <row r="4676" spans="3:47" s="11" customFormat="1" outlineLevel="2" x14ac:dyDescent="0.2">
      <c r="C4676" s="119" t="s">
        <v>152</v>
      </c>
      <c r="E4676" s="153" t="s">
        <v>217</v>
      </c>
      <c r="P4676" s="149"/>
      <c r="Q4676" s="135" t="s">
        <v>110</v>
      </c>
      <c r="R4676" s="136"/>
      <c r="S4676" s="88"/>
      <c r="T4676" s="88"/>
      <c r="U4676" s="137">
        <v>0</v>
      </c>
      <c r="V4676" s="137">
        <v>0</v>
      </c>
      <c r="W4676" s="138">
        <v>0</v>
      </c>
      <c r="X4676" s="137">
        <v>0</v>
      </c>
      <c r="Y4676" s="88">
        <v>0</v>
      </c>
      <c r="Z4676" s="88">
        <v>0</v>
      </c>
      <c r="AA4676" s="88">
        <v>0</v>
      </c>
      <c r="AB4676" s="88">
        <v>0</v>
      </c>
      <c r="AC4676" s="88">
        <v>0</v>
      </c>
      <c r="AD4676" s="88">
        <v>0</v>
      </c>
      <c r="AE4676" s="88">
        <v>0</v>
      </c>
      <c r="AF4676" s="88">
        <v>0</v>
      </c>
      <c r="AG4676" s="88">
        <v>0</v>
      </c>
      <c r="AH4676" s="139">
        <v>0</v>
      </c>
      <c r="AI4676" s="139">
        <v>0</v>
      </c>
      <c r="AU4676" s="88"/>
    </row>
    <row r="4677" spans="3:47" s="11" customFormat="1" outlineLevel="2" x14ac:dyDescent="0.2">
      <c r="C4677" s="119" t="s">
        <v>152</v>
      </c>
      <c r="E4677" s="153" t="s">
        <v>152</v>
      </c>
      <c r="P4677" s="149"/>
      <c r="Q4677" s="135" t="s">
        <v>110</v>
      </c>
      <c r="R4677" s="136"/>
      <c r="S4677" s="88"/>
      <c r="T4677" s="88"/>
      <c r="U4677" s="137">
        <v>0</v>
      </c>
      <c r="V4677" s="137">
        <v>0</v>
      </c>
      <c r="W4677" s="138">
        <v>0</v>
      </c>
      <c r="X4677" s="137">
        <v>0</v>
      </c>
      <c r="Y4677" s="88">
        <v>0</v>
      </c>
      <c r="Z4677" s="88">
        <v>0</v>
      </c>
      <c r="AA4677" s="88">
        <v>0</v>
      </c>
      <c r="AB4677" s="88">
        <v>0</v>
      </c>
      <c r="AC4677" s="88">
        <v>0</v>
      </c>
      <c r="AD4677" s="88">
        <v>0</v>
      </c>
      <c r="AE4677" s="88">
        <v>0</v>
      </c>
      <c r="AF4677" s="88">
        <v>0</v>
      </c>
      <c r="AG4677" s="88">
        <v>0</v>
      </c>
      <c r="AH4677" s="139">
        <v>0</v>
      </c>
      <c r="AI4677" s="139">
        <v>0</v>
      </c>
      <c r="AU4677" s="88"/>
    </row>
    <row r="4678" spans="3:47" s="11" customFormat="1" outlineLevel="2" x14ac:dyDescent="0.2">
      <c r="C4678" s="119" t="s">
        <v>152</v>
      </c>
      <c r="E4678" s="154" t="s">
        <v>152</v>
      </c>
      <c r="F4678" s="142"/>
      <c r="G4678" s="142"/>
      <c r="H4678" s="142"/>
      <c r="I4678" s="142"/>
      <c r="J4678" s="142"/>
      <c r="K4678" s="142"/>
      <c r="L4678" s="142"/>
      <c r="M4678" s="142"/>
      <c r="N4678" s="142"/>
      <c r="O4678" s="142"/>
      <c r="P4678" s="155"/>
      <c r="Q4678" s="143" t="s">
        <v>110</v>
      </c>
      <c r="R4678" s="144"/>
      <c r="S4678" s="145"/>
      <c r="T4678" s="145"/>
      <c r="U4678" s="146">
        <v>0</v>
      </c>
      <c r="V4678" s="146">
        <v>0</v>
      </c>
      <c r="W4678" s="147">
        <v>0</v>
      </c>
      <c r="X4678" s="146">
        <v>0</v>
      </c>
      <c r="Y4678" s="145">
        <v>0</v>
      </c>
      <c r="Z4678" s="145">
        <v>0</v>
      </c>
      <c r="AA4678" s="145">
        <v>0</v>
      </c>
      <c r="AB4678" s="145">
        <v>0</v>
      </c>
      <c r="AC4678" s="145">
        <v>0</v>
      </c>
      <c r="AD4678" s="145">
        <v>0</v>
      </c>
      <c r="AE4678" s="145">
        <v>0</v>
      </c>
      <c r="AF4678" s="145">
        <v>0</v>
      </c>
      <c r="AG4678" s="145">
        <v>0</v>
      </c>
      <c r="AH4678" s="148">
        <v>0</v>
      </c>
      <c r="AI4678" s="148">
        <v>0</v>
      </c>
      <c r="AU4678" s="88"/>
    </row>
    <row r="4679" spans="3:47" s="11" customFormat="1" outlineLevel="2" x14ac:dyDescent="0.2">
      <c r="C4679" s="119" t="s">
        <v>152</v>
      </c>
      <c r="P4679" s="149" t="s">
        <v>177</v>
      </c>
      <c r="Q4679" s="16" t="s">
        <v>110</v>
      </c>
      <c r="R4679" s="150"/>
      <c r="S4679" s="150"/>
      <c r="T4679" s="150"/>
      <c r="U4679" s="150">
        <v>0</v>
      </c>
      <c r="V4679" s="150">
        <v>0</v>
      </c>
      <c r="W4679" s="150">
        <v>0</v>
      </c>
      <c r="X4679" s="150">
        <v>0</v>
      </c>
      <c r="Y4679" s="150">
        <v>0</v>
      </c>
      <c r="Z4679" s="150">
        <v>0</v>
      </c>
      <c r="AA4679" s="150">
        <v>0</v>
      </c>
      <c r="AB4679" s="150">
        <v>0</v>
      </c>
      <c r="AC4679" s="150">
        <v>0</v>
      </c>
      <c r="AD4679" s="150">
        <v>0</v>
      </c>
      <c r="AE4679" s="150">
        <v>0</v>
      </c>
      <c r="AF4679" s="150">
        <v>0</v>
      </c>
      <c r="AG4679" s="150">
        <v>0</v>
      </c>
      <c r="AH4679" s="150">
        <v>0</v>
      </c>
      <c r="AI4679" s="150">
        <v>0</v>
      </c>
      <c r="AU4679" s="88"/>
    </row>
    <row r="4680" spans="3:47" s="11" customFormat="1" outlineLevel="2" x14ac:dyDescent="0.2">
      <c r="C4680" s="119" t="s">
        <v>152</v>
      </c>
      <c r="E4680" s="124" t="s">
        <v>178</v>
      </c>
      <c r="AU4680" s="88"/>
    </row>
    <row r="4681" spans="3:47" s="11" customFormat="1" outlineLevel="2" x14ac:dyDescent="0.2">
      <c r="C4681" s="119" t="s">
        <v>152</v>
      </c>
      <c r="F4681" s="156" t="s">
        <v>179</v>
      </c>
      <c r="AU4681" s="88"/>
    </row>
    <row r="4682" spans="3:47" s="11" customFormat="1" outlineLevel="2" x14ac:dyDescent="0.2">
      <c r="C4682" s="119" t="s">
        <v>152</v>
      </c>
      <c r="E4682" s="125"/>
      <c r="F4682" s="157" t="s">
        <v>209</v>
      </c>
      <c r="G4682" s="127"/>
      <c r="H4682" s="158" t="s">
        <v>180</v>
      </c>
      <c r="I4682" s="127"/>
      <c r="J4682" s="127"/>
      <c r="K4682" s="127"/>
      <c r="L4682" s="127"/>
      <c r="M4682" s="127"/>
      <c r="N4682" s="127"/>
      <c r="O4682" s="127"/>
      <c r="P4682" s="152"/>
      <c r="Q4682" s="128" t="s">
        <v>110</v>
      </c>
      <c r="R4682" s="129"/>
      <c r="S4682" s="130"/>
      <c r="T4682" s="130"/>
      <c r="U4682" s="131">
        <v>0</v>
      </c>
      <c r="V4682" s="131">
        <v>0</v>
      </c>
      <c r="W4682" s="132">
        <v>0</v>
      </c>
      <c r="X4682" s="131">
        <v>0</v>
      </c>
      <c r="Y4682" s="130">
        <v>0</v>
      </c>
      <c r="Z4682" s="130">
        <v>0</v>
      </c>
      <c r="AA4682" s="130">
        <v>0</v>
      </c>
      <c r="AB4682" s="130">
        <v>0</v>
      </c>
      <c r="AC4682" s="130">
        <v>0</v>
      </c>
      <c r="AD4682" s="130">
        <v>0</v>
      </c>
      <c r="AE4682" s="130">
        <v>0</v>
      </c>
      <c r="AF4682" s="130">
        <v>0</v>
      </c>
      <c r="AG4682" s="130">
        <v>0</v>
      </c>
      <c r="AH4682" s="133">
        <v>0</v>
      </c>
      <c r="AI4682" s="133">
        <v>0</v>
      </c>
      <c r="AU4682" s="88"/>
    </row>
    <row r="4683" spans="3:47" s="11" customFormat="1" outlineLevel="2" x14ac:dyDescent="0.2">
      <c r="C4683" s="119" t="s">
        <v>152</v>
      </c>
      <c r="E4683" s="134"/>
      <c r="F4683" s="159" t="s">
        <v>31</v>
      </c>
      <c r="H4683" s="72" t="s">
        <v>180</v>
      </c>
      <c r="P4683" s="149"/>
      <c r="Q4683" s="135" t="s">
        <v>110</v>
      </c>
      <c r="R4683" s="136"/>
      <c r="S4683" s="88"/>
      <c r="T4683" s="88"/>
      <c r="U4683" s="137">
        <v>0</v>
      </c>
      <c r="V4683" s="137">
        <v>0</v>
      </c>
      <c r="W4683" s="138">
        <v>0</v>
      </c>
      <c r="X4683" s="137">
        <v>0</v>
      </c>
      <c r="Y4683" s="88">
        <v>0</v>
      </c>
      <c r="Z4683" s="88">
        <v>0</v>
      </c>
      <c r="AA4683" s="88">
        <v>0</v>
      </c>
      <c r="AB4683" s="88">
        <v>0</v>
      </c>
      <c r="AC4683" s="88">
        <v>0</v>
      </c>
      <c r="AD4683" s="88">
        <v>0</v>
      </c>
      <c r="AE4683" s="88">
        <v>0</v>
      </c>
      <c r="AF4683" s="88">
        <v>0</v>
      </c>
      <c r="AG4683" s="88">
        <v>0</v>
      </c>
      <c r="AH4683" s="139">
        <v>0</v>
      </c>
      <c r="AI4683" s="139">
        <v>0</v>
      </c>
      <c r="AU4683" s="88"/>
    </row>
    <row r="4684" spans="3:47" s="11" customFormat="1" outlineLevel="2" x14ac:dyDescent="0.2">
      <c r="C4684" s="119" t="s">
        <v>152</v>
      </c>
      <c r="E4684" s="134"/>
      <c r="F4684" s="159" t="s">
        <v>28</v>
      </c>
      <c r="H4684" s="72" t="s">
        <v>180</v>
      </c>
      <c r="P4684" s="149"/>
      <c r="Q4684" s="135" t="s">
        <v>110</v>
      </c>
      <c r="R4684" s="136"/>
      <c r="S4684" s="88"/>
      <c r="T4684" s="88"/>
      <c r="U4684" s="137">
        <v>0</v>
      </c>
      <c r="V4684" s="137">
        <v>0</v>
      </c>
      <c r="W4684" s="138">
        <v>0</v>
      </c>
      <c r="X4684" s="137">
        <v>0</v>
      </c>
      <c r="Y4684" s="88">
        <v>0</v>
      </c>
      <c r="Z4684" s="88">
        <v>0</v>
      </c>
      <c r="AA4684" s="88">
        <v>0</v>
      </c>
      <c r="AB4684" s="88">
        <v>0</v>
      </c>
      <c r="AC4684" s="88">
        <v>0</v>
      </c>
      <c r="AD4684" s="88">
        <v>0</v>
      </c>
      <c r="AE4684" s="88">
        <v>0</v>
      </c>
      <c r="AF4684" s="88">
        <v>0</v>
      </c>
      <c r="AG4684" s="88">
        <v>0</v>
      </c>
      <c r="AH4684" s="139">
        <v>0</v>
      </c>
      <c r="AI4684" s="139">
        <v>0</v>
      </c>
      <c r="AU4684" s="88"/>
    </row>
    <row r="4685" spans="3:47" s="11" customFormat="1" outlineLevel="2" x14ac:dyDescent="0.2">
      <c r="C4685" s="119" t="s">
        <v>152</v>
      </c>
      <c r="E4685" s="134"/>
      <c r="F4685" s="159" t="s">
        <v>210</v>
      </c>
      <c r="H4685" s="72" t="s">
        <v>180</v>
      </c>
      <c r="P4685" s="149"/>
      <c r="Q4685" s="135" t="s">
        <v>110</v>
      </c>
      <c r="R4685" s="136"/>
      <c r="S4685" s="88"/>
      <c r="T4685" s="88"/>
      <c r="U4685" s="137">
        <v>0</v>
      </c>
      <c r="V4685" s="137">
        <v>0</v>
      </c>
      <c r="W4685" s="138">
        <v>0</v>
      </c>
      <c r="X4685" s="137">
        <v>0</v>
      </c>
      <c r="Y4685" s="88">
        <v>0</v>
      </c>
      <c r="Z4685" s="88">
        <v>0</v>
      </c>
      <c r="AA4685" s="88">
        <v>0</v>
      </c>
      <c r="AB4685" s="88">
        <v>0</v>
      </c>
      <c r="AC4685" s="88">
        <v>0</v>
      </c>
      <c r="AD4685" s="88">
        <v>0</v>
      </c>
      <c r="AE4685" s="88">
        <v>0</v>
      </c>
      <c r="AF4685" s="88">
        <v>0</v>
      </c>
      <c r="AG4685" s="88">
        <v>0</v>
      </c>
      <c r="AH4685" s="139">
        <v>0</v>
      </c>
      <c r="AI4685" s="139">
        <v>0</v>
      </c>
      <c r="AU4685" s="88"/>
    </row>
    <row r="4686" spans="3:47" s="11" customFormat="1" outlineLevel="2" x14ac:dyDescent="0.2">
      <c r="C4686" s="119" t="s">
        <v>152</v>
      </c>
      <c r="E4686" s="134"/>
      <c r="F4686" s="159" t="s">
        <v>211</v>
      </c>
      <c r="H4686" s="72" t="s">
        <v>180</v>
      </c>
      <c r="P4686" s="149"/>
      <c r="Q4686" s="135" t="s">
        <v>110</v>
      </c>
      <c r="R4686" s="136"/>
      <c r="S4686" s="88"/>
      <c r="T4686" s="88"/>
      <c r="U4686" s="137">
        <v>0</v>
      </c>
      <c r="V4686" s="137">
        <v>0</v>
      </c>
      <c r="W4686" s="138">
        <v>0</v>
      </c>
      <c r="X4686" s="137">
        <v>0</v>
      </c>
      <c r="Y4686" s="88">
        <v>0</v>
      </c>
      <c r="Z4686" s="88">
        <v>0</v>
      </c>
      <c r="AA4686" s="88">
        <v>0</v>
      </c>
      <c r="AB4686" s="88">
        <v>0</v>
      </c>
      <c r="AC4686" s="88">
        <v>0</v>
      </c>
      <c r="AD4686" s="88">
        <v>0</v>
      </c>
      <c r="AE4686" s="88">
        <v>0</v>
      </c>
      <c r="AF4686" s="88">
        <v>0</v>
      </c>
      <c r="AG4686" s="88">
        <v>0</v>
      </c>
      <c r="AH4686" s="139">
        <v>0</v>
      </c>
      <c r="AI4686" s="139">
        <v>0</v>
      </c>
      <c r="AU4686" s="88"/>
    </row>
    <row r="4687" spans="3:47" s="11" customFormat="1" outlineLevel="2" x14ac:dyDescent="0.2">
      <c r="C4687" s="119" t="s">
        <v>152</v>
      </c>
      <c r="E4687" s="134"/>
      <c r="F4687" s="159" t="s">
        <v>212</v>
      </c>
      <c r="H4687" s="72" t="s">
        <v>180</v>
      </c>
      <c r="P4687" s="149"/>
      <c r="Q4687" s="135" t="s">
        <v>110</v>
      </c>
      <c r="R4687" s="136"/>
      <c r="S4687" s="88"/>
      <c r="T4687" s="88"/>
      <c r="U4687" s="137">
        <v>0</v>
      </c>
      <c r="V4687" s="137">
        <v>0</v>
      </c>
      <c r="W4687" s="138">
        <v>0</v>
      </c>
      <c r="X4687" s="137">
        <v>0</v>
      </c>
      <c r="Y4687" s="88">
        <v>0</v>
      </c>
      <c r="Z4687" s="88">
        <v>0</v>
      </c>
      <c r="AA4687" s="88">
        <v>0</v>
      </c>
      <c r="AB4687" s="88">
        <v>0</v>
      </c>
      <c r="AC4687" s="88">
        <v>0</v>
      </c>
      <c r="AD4687" s="88">
        <v>0</v>
      </c>
      <c r="AE4687" s="88">
        <v>0</v>
      </c>
      <c r="AF4687" s="88">
        <v>0</v>
      </c>
      <c r="AG4687" s="88">
        <v>0</v>
      </c>
      <c r="AH4687" s="139">
        <v>0</v>
      </c>
      <c r="AI4687" s="139">
        <v>0</v>
      </c>
      <c r="AU4687" s="88"/>
    </row>
    <row r="4688" spans="3:47" s="11" customFormat="1" outlineLevel="2" x14ac:dyDescent="0.2">
      <c r="C4688" s="119" t="s">
        <v>152</v>
      </c>
      <c r="E4688" s="134"/>
      <c r="F4688" s="159" t="s">
        <v>213</v>
      </c>
      <c r="H4688" s="72" t="s">
        <v>180</v>
      </c>
      <c r="P4688" s="149"/>
      <c r="Q4688" s="135" t="s">
        <v>110</v>
      </c>
      <c r="R4688" s="136"/>
      <c r="S4688" s="88"/>
      <c r="T4688" s="88"/>
      <c r="U4688" s="137">
        <v>0</v>
      </c>
      <c r="V4688" s="137">
        <v>0</v>
      </c>
      <c r="W4688" s="138">
        <v>0</v>
      </c>
      <c r="X4688" s="137">
        <v>0</v>
      </c>
      <c r="Y4688" s="88">
        <v>0</v>
      </c>
      <c r="Z4688" s="88">
        <v>0</v>
      </c>
      <c r="AA4688" s="88">
        <v>0</v>
      </c>
      <c r="AB4688" s="88">
        <v>0</v>
      </c>
      <c r="AC4688" s="88">
        <v>0</v>
      </c>
      <c r="AD4688" s="88">
        <v>0</v>
      </c>
      <c r="AE4688" s="88">
        <v>0</v>
      </c>
      <c r="AF4688" s="88">
        <v>0</v>
      </c>
      <c r="AG4688" s="88">
        <v>0</v>
      </c>
      <c r="AH4688" s="139">
        <v>0</v>
      </c>
      <c r="AI4688" s="139">
        <v>0</v>
      </c>
      <c r="AU4688" s="88"/>
    </row>
    <row r="4689" spans="3:47" s="11" customFormat="1" outlineLevel="2" x14ac:dyDescent="0.2">
      <c r="C4689" s="119" t="s">
        <v>152</v>
      </c>
      <c r="E4689" s="134"/>
      <c r="F4689" s="159" t="s">
        <v>214</v>
      </c>
      <c r="H4689" s="72" t="s">
        <v>180</v>
      </c>
      <c r="P4689" s="149"/>
      <c r="Q4689" s="135" t="s">
        <v>110</v>
      </c>
      <c r="R4689" s="136"/>
      <c r="S4689" s="88"/>
      <c r="T4689" s="88"/>
      <c r="U4689" s="137">
        <v>0</v>
      </c>
      <c r="V4689" s="137">
        <v>0</v>
      </c>
      <c r="W4689" s="138">
        <v>0</v>
      </c>
      <c r="X4689" s="137">
        <v>0</v>
      </c>
      <c r="Y4689" s="88">
        <v>0</v>
      </c>
      <c r="Z4689" s="88">
        <v>0</v>
      </c>
      <c r="AA4689" s="88">
        <v>0</v>
      </c>
      <c r="AB4689" s="88">
        <v>0</v>
      </c>
      <c r="AC4689" s="88">
        <v>0</v>
      </c>
      <c r="AD4689" s="88">
        <v>0</v>
      </c>
      <c r="AE4689" s="88">
        <v>0</v>
      </c>
      <c r="AF4689" s="88">
        <v>0</v>
      </c>
      <c r="AG4689" s="88">
        <v>0</v>
      </c>
      <c r="AH4689" s="139">
        <v>0</v>
      </c>
      <c r="AI4689" s="139">
        <v>0</v>
      </c>
      <c r="AU4689" s="88"/>
    </row>
    <row r="4690" spans="3:47" s="11" customFormat="1" outlineLevel="2" x14ac:dyDescent="0.2">
      <c r="C4690" s="119" t="s">
        <v>152</v>
      </c>
      <c r="E4690" s="134"/>
      <c r="F4690" s="159" t="s">
        <v>215</v>
      </c>
      <c r="H4690" s="72" t="s">
        <v>180</v>
      </c>
      <c r="P4690" s="149"/>
      <c r="Q4690" s="135" t="s">
        <v>110</v>
      </c>
      <c r="R4690" s="136"/>
      <c r="S4690" s="88"/>
      <c r="T4690" s="88"/>
      <c r="U4690" s="137">
        <v>0</v>
      </c>
      <c r="V4690" s="137">
        <v>0</v>
      </c>
      <c r="W4690" s="138">
        <v>0</v>
      </c>
      <c r="X4690" s="137">
        <v>0</v>
      </c>
      <c r="Y4690" s="88">
        <v>0</v>
      </c>
      <c r="Z4690" s="88">
        <v>0</v>
      </c>
      <c r="AA4690" s="88">
        <v>0</v>
      </c>
      <c r="AB4690" s="88">
        <v>0</v>
      </c>
      <c r="AC4690" s="88">
        <v>0</v>
      </c>
      <c r="AD4690" s="88">
        <v>0</v>
      </c>
      <c r="AE4690" s="88">
        <v>0</v>
      </c>
      <c r="AF4690" s="88">
        <v>0</v>
      </c>
      <c r="AG4690" s="88">
        <v>0</v>
      </c>
      <c r="AH4690" s="139">
        <v>0</v>
      </c>
      <c r="AI4690" s="139">
        <v>0</v>
      </c>
      <c r="AU4690" s="88"/>
    </row>
    <row r="4691" spans="3:47" s="11" customFormat="1" outlineLevel="2" x14ac:dyDescent="0.2">
      <c r="C4691" s="119" t="s">
        <v>152</v>
      </c>
      <c r="E4691" s="134"/>
      <c r="F4691" s="159" t="s">
        <v>216</v>
      </c>
      <c r="H4691" s="72" t="s">
        <v>180</v>
      </c>
      <c r="P4691" s="149"/>
      <c r="Q4691" s="135" t="s">
        <v>110</v>
      </c>
      <c r="R4691" s="136"/>
      <c r="S4691" s="88"/>
      <c r="T4691" s="88"/>
      <c r="U4691" s="137">
        <v>0</v>
      </c>
      <c r="V4691" s="137">
        <v>0</v>
      </c>
      <c r="W4691" s="138">
        <v>0</v>
      </c>
      <c r="X4691" s="137">
        <v>0</v>
      </c>
      <c r="Y4691" s="88">
        <v>0</v>
      </c>
      <c r="Z4691" s="88">
        <v>0</v>
      </c>
      <c r="AA4691" s="88">
        <v>0</v>
      </c>
      <c r="AB4691" s="88">
        <v>0</v>
      </c>
      <c r="AC4691" s="88">
        <v>0</v>
      </c>
      <c r="AD4691" s="88">
        <v>0</v>
      </c>
      <c r="AE4691" s="88">
        <v>0</v>
      </c>
      <c r="AF4691" s="88">
        <v>0</v>
      </c>
      <c r="AG4691" s="88">
        <v>0</v>
      </c>
      <c r="AH4691" s="139">
        <v>0</v>
      </c>
      <c r="AI4691" s="139">
        <v>0</v>
      </c>
      <c r="AU4691" s="88"/>
    </row>
    <row r="4692" spans="3:47" s="11" customFormat="1" outlineLevel="2" x14ac:dyDescent="0.2">
      <c r="C4692" s="119" t="s">
        <v>152</v>
      </c>
      <c r="E4692" s="134"/>
      <c r="F4692" s="159" t="s">
        <v>33</v>
      </c>
      <c r="H4692" s="72" t="s">
        <v>180</v>
      </c>
      <c r="P4692" s="149"/>
      <c r="Q4692" s="135" t="s">
        <v>110</v>
      </c>
      <c r="R4692" s="136"/>
      <c r="S4692" s="88"/>
      <c r="T4692" s="88"/>
      <c r="U4692" s="137">
        <v>0</v>
      </c>
      <c r="V4692" s="137">
        <v>0</v>
      </c>
      <c r="W4692" s="138">
        <v>0</v>
      </c>
      <c r="X4692" s="137">
        <v>0</v>
      </c>
      <c r="Y4692" s="88">
        <v>0</v>
      </c>
      <c r="Z4692" s="88">
        <v>0</v>
      </c>
      <c r="AA4692" s="88">
        <v>0</v>
      </c>
      <c r="AB4692" s="88">
        <v>0</v>
      </c>
      <c r="AC4692" s="88">
        <v>0</v>
      </c>
      <c r="AD4692" s="88">
        <v>0</v>
      </c>
      <c r="AE4692" s="88">
        <v>0</v>
      </c>
      <c r="AF4692" s="88">
        <v>0</v>
      </c>
      <c r="AG4692" s="88">
        <v>0</v>
      </c>
      <c r="AH4692" s="139">
        <v>0</v>
      </c>
      <c r="AI4692" s="139">
        <v>0</v>
      </c>
      <c r="AU4692" s="88"/>
    </row>
    <row r="4693" spans="3:47" s="11" customFormat="1" outlineLevel="2" x14ac:dyDescent="0.2">
      <c r="C4693" s="119" t="s">
        <v>152</v>
      </c>
      <c r="E4693" s="134"/>
      <c r="F4693" s="159" t="s">
        <v>34</v>
      </c>
      <c r="H4693" s="72" t="s">
        <v>180</v>
      </c>
      <c r="P4693" s="149"/>
      <c r="Q4693" s="135" t="s">
        <v>110</v>
      </c>
      <c r="R4693" s="136"/>
      <c r="S4693" s="88"/>
      <c r="T4693" s="88"/>
      <c r="U4693" s="137">
        <v>0</v>
      </c>
      <c r="V4693" s="137">
        <v>0</v>
      </c>
      <c r="W4693" s="138">
        <v>0</v>
      </c>
      <c r="X4693" s="137">
        <v>0</v>
      </c>
      <c r="Y4693" s="88">
        <v>0</v>
      </c>
      <c r="Z4693" s="88">
        <v>0</v>
      </c>
      <c r="AA4693" s="88">
        <v>0</v>
      </c>
      <c r="AB4693" s="88">
        <v>0</v>
      </c>
      <c r="AC4693" s="88">
        <v>0</v>
      </c>
      <c r="AD4693" s="88">
        <v>0</v>
      </c>
      <c r="AE4693" s="88">
        <v>0</v>
      </c>
      <c r="AF4693" s="88">
        <v>0</v>
      </c>
      <c r="AG4693" s="88">
        <v>0</v>
      </c>
      <c r="AH4693" s="139">
        <v>0</v>
      </c>
      <c r="AI4693" s="139">
        <v>0</v>
      </c>
      <c r="AU4693" s="88"/>
    </row>
    <row r="4694" spans="3:47" s="11" customFormat="1" outlineLevel="2" x14ac:dyDescent="0.2">
      <c r="C4694" s="119" t="s">
        <v>152</v>
      </c>
      <c r="E4694" s="134"/>
      <c r="F4694" s="159" t="s">
        <v>217</v>
      </c>
      <c r="H4694" s="72" t="s">
        <v>180</v>
      </c>
      <c r="P4694" s="149"/>
      <c r="Q4694" s="135" t="s">
        <v>110</v>
      </c>
      <c r="R4694" s="136"/>
      <c r="S4694" s="88"/>
      <c r="T4694" s="88"/>
      <c r="U4694" s="137">
        <v>0</v>
      </c>
      <c r="V4694" s="137">
        <v>0</v>
      </c>
      <c r="W4694" s="138">
        <v>0</v>
      </c>
      <c r="X4694" s="137">
        <v>0</v>
      </c>
      <c r="Y4694" s="88">
        <v>0</v>
      </c>
      <c r="Z4694" s="88">
        <v>0</v>
      </c>
      <c r="AA4694" s="88">
        <v>0</v>
      </c>
      <c r="AB4694" s="88">
        <v>0</v>
      </c>
      <c r="AC4694" s="88">
        <v>0</v>
      </c>
      <c r="AD4694" s="88">
        <v>0</v>
      </c>
      <c r="AE4694" s="88">
        <v>0</v>
      </c>
      <c r="AF4694" s="88">
        <v>0</v>
      </c>
      <c r="AG4694" s="88">
        <v>0</v>
      </c>
      <c r="AH4694" s="139">
        <v>0</v>
      </c>
      <c r="AI4694" s="139">
        <v>0</v>
      </c>
      <c r="AU4694" s="88"/>
    </row>
    <row r="4695" spans="3:47" s="11" customFormat="1" outlineLevel="2" x14ac:dyDescent="0.2">
      <c r="C4695" s="119" t="s">
        <v>152</v>
      </c>
      <c r="E4695" s="134"/>
      <c r="F4695" s="159" t="s">
        <v>152</v>
      </c>
      <c r="H4695" s="72" t="s">
        <v>180</v>
      </c>
      <c r="P4695" s="149"/>
      <c r="Q4695" s="135" t="s">
        <v>110</v>
      </c>
      <c r="R4695" s="136"/>
      <c r="S4695" s="88"/>
      <c r="T4695" s="88"/>
      <c r="U4695" s="137">
        <v>0</v>
      </c>
      <c r="V4695" s="137">
        <v>0</v>
      </c>
      <c r="W4695" s="138">
        <v>0</v>
      </c>
      <c r="X4695" s="137">
        <v>0</v>
      </c>
      <c r="Y4695" s="88">
        <v>0</v>
      </c>
      <c r="Z4695" s="88">
        <v>0</v>
      </c>
      <c r="AA4695" s="88">
        <v>0</v>
      </c>
      <c r="AB4695" s="88">
        <v>0</v>
      </c>
      <c r="AC4695" s="88">
        <v>0</v>
      </c>
      <c r="AD4695" s="88">
        <v>0</v>
      </c>
      <c r="AE4695" s="88">
        <v>0</v>
      </c>
      <c r="AF4695" s="88">
        <v>0</v>
      </c>
      <c r="AG4695" s="88">
        <v>0</v>
      </c>
      <c r="AH4695" s="139">
        <v>0</v>
      </c>
      <c r="AI4695" s="139">
        <v>0</v>
      </c>
      <c r="AU4695" s="88"/>
    </row>
    <row r="4696" spans="3:47" s="11" customFormat="1" outlineLevel="2" x14ac:dyDescent="0.2">
      <c r="C4696" s="119" t="s">
        <v>152</v>
      </c>
      <c r="E4696" s="140"/>
      <c r="F4696" s="160" t="s">
        <v>152</v>
      </c>
      <c r="G4696" s="142"/>
      <c r="H4696" s="161" t="s">
        <v>180</v>
      </c>
      <c r="I4696" s="142"/>
      <c r="J4696" s="142"/>
      <c r="K4696" s="142"/>
      <c r="L4696" s="142"/>
      <c r="M4696" s="142"/>
      <c r="N4696" s="142"/>
      <c r="O4696" s="142"/>
      <c r="P4696" s="155"/>
      <c r="Q4696" s="143" t="s">
        <v>110</v>
      </c>
      <c r="R4696" s="144"/>
      <c r="S4696" s="145"/>
      <c r="T4696" s="145"/>
      <c r="U4696" s="146">
        <v>0</v>
      </c>
      <c r="V4696" s="146">
        <v>0</v>
      </c>
      <c r="W4696" s="147">
        <v>0</v>
      </c>
      <c r="X4696" s="146">
        <v>0</v>
      </c>
      <c r="Y4696" s="145">
        <v>0</v>
      </c>
      <c r="Z4696" s="145">
        <v>0</v>
      </c>
      <c r="AA4696" s="145">
        <v>0</v>
      </c>
      <c r="AB4696" s="145">
        <v>0</v>
      </c>
      <c r="AC4696" s="145">
        <v>0</v>
      </c>
      <c r="AD4696" s="145">
        <v>0</v>
      </c>
      <c r="AE4696" s="145">
        <v>0</v>
      </c>
      <c r="AF4696" s="145">
        <v>0</v>
      </c>
      <c r="AG4696" s="145">
        <v>0</v>
      </c>
      <c r="AH4696" s="148">
        <v>0</v>
      </c>
      <c r="AI4696" s="148">
        <v>0</v>
      </c>
      <c r="AU4696" s="88"/>
    </row>
    <row r="4697" spans="3:47" s="11" customFormat="1" outlineLevel="2" x14ac:dyDescent="0.2">
      <c r="C4697" s="119" t="s">
        <v>152</v>
      </c>
      <c r="E4697" s="125"/>
      <c r="F4697" s="157" t="s">
        <v>152</v>
      </c>
      <c r="G4697" s="127"/>
      <c r="H4697" s="158" t="s">
        <v>180</v>
      </c>
      <c r="I4697" s="127"/>
      <c r="J4697" s="127"/>
      <c r="K4697" s="127"/>
      <c r="L4697" s="127"/>
      <c r="M4697" s="127"/>
      <c r="N4697" s="127"/>
      <c r="O4697" s="127"/>
      <c r="P4697" s="152"/>
      <c r="Q4697" s="128" t="s">
        <v>110</v>
      </c>
      <c r="R4697" s="129"/>
      <c r="S4697" s="130"/>
      <c r="T4697" s="130"/>
      <c r="U4697" s="131">
        <v>0</v>
      </c>
      <c r="V4697" s="131">
        <v>0</v>
      </c>
      <c r="W4697" s="132">
        <v>0</v>
      </c>
      <c r="X4697" s="131">
        <v>0</v>
      </c>
      <c r="Y4697" s="130">
        <v>0</v>
      </c>
      <c r="Z4697" s="130">
        <v>0</v>
      </c>
      <c r="AA4697" s="130">
        <v>0</v>
      </c>
      <c r="AB4697" s="130">
        <v>0</v>
      </c>
      <c r="AC4697" s="130">
        <v>0</v>
      </c>
      <c r="AD4697" s="130">
        <v>0</v>
      </c>
      <c r="AE4697" s="130">
        <v>0</v>
      </c>
      <c r="AF4697" s="130">
        <v>0</v>
      </c>
      <c r="AG4697" s="130">
        <v>0</v>
      </c>
      <c r="AH4697" s="133">
        <v>0</v>
      </c>
      <c r="AI4697" s="133">
        <v>0</v>
      </c>
      <c r="AU4697" s="88"/>
    </row>
    <row r="4698" spans="3:47" s="11" customFormat="1" outlineLevel="2" x14ac:dyDescent="0.2">
      <c r="C4698" s="119" t="s">
        <v>152</v>
      </c>
      <c r="E4698" s="134"/>
      <c r="F4698" s="159" t="s">
        <v>152</v>
      </c>
      <c r="H4698" s="72" t="s">
        <v>180</v>
      </c>
      <c r="P4698" s="149"/>
      <c r="Q4698" s="135" t="s">
        <v>110</v>
      </c>
      <c r="R4698" s="136"/>
      <c r="S4698" s="88"/>
      <c r="T4698" s="88"/>
      <c r="U4698" s="137">
        <v>0</v>
      </c>
      <c r="V4698" s="137">
        <v>0</v>
      </c>
      <c r="W4698" s="138">
        <v>0</v>
      </c>
      <c r="X4698" s="137">
        <v>0</v>
      </c>
      <c r="Y4698" s="88">
        <v>0</v>
      </c>
      <c r="Z4698" s="88">
        <v>0</v>
      </c>
      <c r="AA4698" s="88">
        <v>0</v>
      </c>
      <c r="AB4698" s="88">
        <v>0</v>
      </c>
      <c r="AC4698" s="88">
        <v>0</v>
      </c>
      <c r="AD4698" s="88">
        <v>0</v>
      </c>
      <c r="AE4698" s="88">
        <v>0</v>
      </c>
      <c r="AF4698" s="88">
        <v>0</v>
      </c>
      <c r="AG4698" s="88">
        <v>0</v>
      </c>
      <c r="AH4698" s="139">
        <v>0</v>
      </c>
      <c r="AI4698" s="139">
        <v>0</v>
      </c>
      <c r="AU4698" s="88"/>
    </row>
    <row r="4699" spans="3:47" s="11" customFormat="1" outlineLevel="2" x14ac:dyDescent="0.2">
      <c r="C4699" s="119" t="s">
        <v>152</v>
      </c>
      <c r="E4699" s="134"/>
      <c r="F4699" s="159" t="s">
        <v>152</v>
      </c>
      <c r="H4699" s="72" t="s">
        <v>180</v>
      </c>
      <c r="P4699" s="149"/>
      <c r="Q4699" s="135" t="s">
        <v>110</v>
      </c>
      <c r="R4699" s="136"/>
      <c r="S4699" s="88"/>
      <c r="T4699" s="88"/>
      <c r="U4699" s="137">
        <v>0</v>
      </c>
      <c r="V4699" s="137">
        <v>0</v>
      </c>
      <c r="W4699" s="138">
        <v>0</v>
      </c>
      <c r="X4699" s="137">
        <v>0</v>
      </c>
      <c r="Y4699" s="88">
        <v>0</v>
      </c>
      <c r="Z4699" s="88">
        <v>0</v>
      </c>
      <c r="AA4699" s="88">
        <v>0</v>
      </c>
      <c r="AB4699" s="88">
        <v>0</v>
      </c>
      <c r="AC4699" s="88">
        <v>0</v>
      </c>
      <c r="AD4699" s="88">
        <v>0</v>
      </c>
      <c r="AE4699" s="88">
        <v>0</v>
      </c>
      <c r="AF4699" s="88">
        <v>0</v>
      </c>
      <c r="AG4699" s="88">
        <v>0</v>
      </c>
      <c r="AH4699" s="139">
        <v>0</v>
      </c>
      <c r="AI4699" s="139">
        <v>0</v>
      </c>
      <c r="AU4699" s="88"/>
    </row>
    <row r="4700" spans="3:47" s="11" customFormat="1" outlineLevel="2" x14ac:dyDescent="0.2">
      <c r="C4700" s="119" t="s">
        <v>152</v>
      </c>
      <c r="E4700" s="134"/>
      <c r="F4700" s="159" t="s">
        <v>152</v>
      </c>
      <c r="H4700" s="72" t="s">
        <v>180</v>
      </c>
      <c r="P4700" s="149"/>
      <c r="Q4700" s="135" t="s">
        <v>110</v>
      </c>
      <c r="R4700" s="136"/>
      <c r="S4700" s="88"/>
      <c r="T4700" s="88"/>
      <c r="U4700" s="137">
        <v>0</v>
      </c>
      <c r="V4700" s="137">
        <v>0</v>
      </c>
      <c r="W4700" s="138">
        <v>0</v>
      </c>
      <c r="X4700" s="137">
        <v>0</v>
      </c>
      <c r="Y4700" s="88">
        <v>0</v>
      </c>
      <c r="Z4700" s="88">
        <v>0</v>
      </c>
      <c r="AA4700" s="88">
        <v>0</v>
      </c>
      <c r="AB4700" s="88">
        <v>0</v>
      </c>
      <c r="AC4700" s="88">
        <v>0</v>
      </c>
      <c r="AD4700" s="88">
        <v>0</v>
      </c>
      <c r="AE4700" s="88">
        <v>0</v>
      </c>
      <c r="AF4700" s="88">
        <v>0</v>
      </c>
      <c r="AG4700" s="88">
        <v>0</v>
      </c>
      <c r="AH4700" s="139">
        <v>0</v>
      </c>
      <c r="AI4700" s="139">
        <v>0</v>
      </c>
      <c r="AU4700" s="88"/>
    </row>
    <row r="4701" spans="3:47" s="11" customFormat="1" outlineLevel="2" x14ac:dyDescent="0.2">
      <c r="C4701" s="119" t="s">
        <v>152</v>
      </c>
      <c r="E4701" s="134"/>
      <c r="F4701" s="159" t="s">
        <v>152</v>
      </c>
      <c r="H4701" s="72" t="s">
        <v>180</v>
      </c>
      <c r="P4701" s="149"/>
      <c r="Q4701" s="135" t="s">
        <v>110</v>
      </c>
      <c r="R4701" s="136"/>
      <c r="S4701" s="88"/>
      <c r="T4701" s="88"/>
      <c r="U4701" s="137">
        <v>0</v>
      </c>
      <c r="V4701" s="137">
        <v>0</v>
      </c>
      <c r="W4701" s="138">
        <v>0</v>
      </c>
      <c r="X4701" s="137">
        <v>0</v>
      </c>
      <c r="Y4701" s="88">
        <v>0</v>
      </c>
      <c r="Z4701" s="88">
        <v>0</v>
      </c>
      <c r="AA4701" s="88">
        <v>0</v>
      </c>
      <c r="AB4701" s="88">
        <v>0</v>
      </c>
      <c r="AC4701" s="88">
        <v>0</v>
      </c>
      <c r="AD4701" s="88">
        <v>0</v>
      </c>
      <c r="AE4701" s="88">
        <v>0</v>
      </c>
      <c r="AF4701" s="88">
        <v>0</v>
      </c>
      <c r="AG4701" s="88">
        <v>0</v>
      </c>
      <c r="AH4701" s="139">
        <v>0</v>
      </c>
      <c r="AI4701" s="139">
        <v>0</v>
      </c>
      <c r="AU4701" s="88"/>
    </row>
    <row r="4702" spans="3:47" s="11" customFormat="1" outlineLevel="2" x14ac:dyDescent="0.2">
      <c r="C4702" s="119" t="s">
        <v>152</v>
      </c>
      <c r="E4702" s="134"/>
      <c r="F4702" s="159" t="s">
        <v>152</v>
      </c>
      <c r="H4702" s="72" t="s">
        <v>180</v>
      </c>
      <c r="P4702" s="149"/>
      <c r="Q4702" s="135" t="s">
        <v>110</v>
      </c>
      <c r="R4702" s="136"/>
      <c r="S4702" s="88"/>
      <c r="T4702" s="88"/>
      <c r="U4702" s="137">
        <v>0</v>
      </c>
      <c r="V4702" s="137">
        <v>0</v>
      </c>
      <c r="W4702" s="138">
        <v>0</v>
      </c>
      <c r="X4702" s="137">
        <v>0</v>
      </c>
      <c r="Y4702" s="88">
        <v>0</v>
      </c>
      <c r="Z4702" s="88">
        <v>0</v>
      </c>
      <c r="AA4702" s="88">
        <v>0</v>
      </c>
      <c r="AB4702" s="88">
        <v>0</v>
      </c>
      <c r="AC4702" s="88">
        <v>0</v>
      </c>
      <c r="AD4702" s="88">
        <v>0</v>
      </c>
      <c r="AE4702" s="88">
        <v>0</v>
      </c>
      <c r="AF4702" s="88">
        <v>0</v>
      </c>
      <c r="AG4702" s="88">
        <v>0</v>
      </c>
      <c r="AH4702" s="139">
        <v>0</v>
      </c>
      <c r="AI4702" s="139">
        <v>0</v>
      </c>
      <c r="AU4702" s="88"/>
    </row>
    <row r="4703" spans="3:47" s="11" customFormat="1" outlineLevel="2" x14ac:dyDescent="0.2">
      <c r="C4703" s="119" t="s">
        <v>152</v>
      </c>
      <c r="E4703" s="134"/>
      <c r="F4703" s="159" t="s">
        <v>152</v>
      </c>
      <c r="H4703" s="72" t="s">
        <v>180</v>
      </c>
      <c r="P4703" s="149"/>
      <c r="Q4703" s="135" t="s">
        <v>110</v>
      </c>
      <c r="R4703" s="136"/>
      <c r="S4703" s="88"/>
      <c r="T4703" s="88"/>
      <c r="U4703" s="137">
        <v>0</v>
      </c>
      <c r="V4703" s="137">
        <v>0</v>
      </c>
      <c r="W4703" s="138">
        <v>0</v>
      </c>
      <c r="X4703" s="137">
        <v>0</v>
      </c>
      <c r="Y4703" s="88">
        <v>0</v>
      </c>
      <c r="Z4703" s="88">
        <v>0</v>
      </c>
      <c r="AA4703" s="88">
        <v>0</v>
      </c>
      <c r="AB4703" s="88">
        <v>0</v>
      </c>
      <c r="AC4703" s="88">
        <v>0</v>
      </c>
      <c r="AD4703" s="88">
        <v>0</v>
      </c>
      <c r="AE4703" s="88">
        <v>0</v>
      </c>
      <c r="AF4703" s="88">
        <v>0</v>
      </c>
      <c r="AG4703" s="88">
        <v>0</v>
      </c>
      <c r="AH4703" s="139">
        <v>0</v>
      </c>
      <c r="AI4703" s="139">
        <v>0</v>
      </c>
      <c r="AU4703" s="88"/>
    </row>
    <row r="4704" spans="3:47" s="11" customFormat="1" outlineLevel="2" x14ac:dyDescent="0.2">
      <c r="C4704" s="119" t="s">
        <v>152</v>
      </c>
      <c r="E4704" s="134"/>
      <c r="F4704" s="159" t="s">
        <v>152</v>
      </c>
      <c r="H4704" s="72" t="s">
        <v>180</v>
      </c>
      <c r="P4704" s="149"/>
      <c r="Q4704" s="135" t="s">
        <v>110</v>
      </c>
      <c r="R4704" s="136"/>
      <c r="S4704" s="88"/>
      <c r="T4704" s="88"/>
      <c r="U4704" s="137">
        <v>0</v>
      </c>
      <c r="V4704" s="137">
        <v>0</v>
      </c>
      <c r="W4704" s="138">
        <v>0</v>
      </c>
      <c r="X4704" s="137">
        <v>0</v>
      </c>
      <c r="Y4704" s="88">
        <v>0</v>
      </c>
      <c r="Z4704" s="88">
        <v>0</v>
      </c>
      <c r="AA4704" s="88">
        <v>0</v>
      </c>
      <c r="AB4704" s="88">
        <v>0</v>
      </c>
      <c r="AC4704" s="88">
        <v>0</v>
      </c>
      <c r="AD4704" s="88">
        <v>0</v>
      </c>
      <c r="AE4704" s="88">
        <v>0</v>
      </c>
      <c r="AF4704" s="88">
        <v>0</v>
      </c>
      <c r="AG4704" s="88">
        <v>0</v>
      </c>
      <c r="AH4704" s="139">
        <v>0</v>
      </c>
      <c r="AI4704" s="139">
        <v>0</v>
      </c>
      <c r="AU4704" s="88"/>
    </row>
    <row r="4705" spans="3:47" s="11" customFormat="1" outlineLevel="2" x14ac:dyDescent="0.2">
      <c r="C4705" s="119" t="s">
        <v>152</v>
      </c>
      <c r="E4705" s="134"/>
      <c r="F4705" s="159" t="s">
        <v>152</v>
      </c>
      <c r="H4705" s="72" t="s">
        <v>180</v>
      </c>
      <c r="P4705" s="149"/>
      <c r="Q4705" s="135" t="s">
        <v>110</v>
      </c>
      <c r="R4705" s="136"/>
      <c r="S4705" s="88"/>
      <c r="T4705" s="88"/>
      <c r="U4705" s="137">
        <v>0</v>
      </c>
      <c r="V4705" s="137">
        <v>0</v>
      </c>
      <c r="W4705" s="138">
        <v>0</v>
      </c>
      <c r="X4705" s="137">
        <v>0</v>
      </c>
      <c r="Y4705" s="88">
        <v>0</v>
      </c>
      <c r="Z4705" s="88">
        <v>0</v>
      </c>
      <c r="AA4705" s="88">
        <v>0</v>
      </c>
      <c r="AB4705" s="88">
        <v>0</v>
      </c>
      <c r="AC4705" s="88">
        <v>0</v>
      </c>
      <c r="AD4705" s="88">
        <v>0</v>
      </c>
      <c r="AE4705" s="88">
        <v>0</v>
      </c>
      <c r="AF4705" s="88">
        <v>0</v>
      </c>
      <c r="AG4705" s="88">
        <v>0</v>
      </c>
      <c r="AH4705" s="139">
        <v>0</v>
      </c>
      <c r="AI4705" s="139">
        <v>0</v>
      </c>
      <c r="AU4705" s="88"/>
    </row>
    <row r="4706" spans="3:47" s="11" customFormat="1" outlineLevel="2" x14ac:dyDescent="0.2">
      <c r="C4706" s="119" t="s">
        <v>152</v>
      </c>
      <c r="E4706" s="140"/>
      <c r="F4706" s="160" t="s">
        <v>152</v>
      </c>
      <c r="G4706" s="142"/>
      <c r="H4706" s="161" t="s">
        <v>180</v>
      </c>
      <c r="I4706" s="142"/>
      <c r="J4706" s="142"/>
      <c r="K4706" s="142"/>
      <c r="L4706" s="142"/>
      <c r="M4706" s="142"/>
      <c r="N4706" s="142"/>
      <c r="O4706" s="142"/>
      <c r="P4706" s="155"/>
      <c r="Q4706" s="143" t="s">
        <v>110</v>
      </c>
      <c r="R4706" s="144"/>
      <c r="S4706" s="145"/>
      <c r="T4706" s="145"/>
      <c r="U4706" s="146">
        <v>0</v>
      </c>
      <c r="V4706" s="146">
        <v>0</v>
      </c>
      <c r="W4706" s="147">
        <v>0</v>
      </c>
      <c r="X4706" s="146">
        <v>0</v>
      </c>
      <c r="Y4706" s="145">
        <v>0</v>
      </c>
      <c r="Z4706" s="145">
        <v>0</v>
      </c>
      <c r="AA4706" s="145">
        <v>0</v>
      </c>
      <c r="AB4706" s="145">
        <v>0</v>
      </c>
      <c r="AC4706" s="145">
        <v>0</v>
      </c>
      <c r="AD4706" s="145">
        <v>0</v>
      </c>
      <c r="AE4706" s="145">
        <v>0</v>
      </c>
      <c r="AF4706" s="145">
        <v>0</v>
      </c>
      <c r="AG4706" s="145">
        <v>0</v>
      </c>
      <c r="AH4706" s="148">
        <v>0</v>
      </c>
      <c r="AI4706" s="148">
        <v>0</v>
      </c>
      <c r="AU4706" s="88"/>
    </row>
    <row r="4707" spans="3:47" s="11" customFormat="1" outlineLevel="2" x14ac:dyDescent="0.2">
      <c r="C4707" s="119" t="s">
        <v>152</v>
      </c>
      <c r="F4707" s="159"/>
      <c r="P4707" s="149" t="s">
        <v>181</v>
      </c>
      <c r="Q4707" s="16" t="s">
        <v>110</v>
      </c>
      <c r="R4707" s="150"/>
      <c r="S4707" s="150"/>
      <c r="T4707" s="150"/>
      <c r="U4707" s="150">
        <v>0</v>
      </c>
      <c r="V4707" s="150">
        <v>0</v>
      </c>
      <c r="W4707" s="150">
        <v>0</v>
      </c>
      <c r="X4707" s="150">
        <v>0</v>
      </c>
      <c r="Y4707" s="150">
        <v>0</v>
      </c>
      <c r="Z4707" s="150">
        <v>0</v>
      </c>
      <c r="AA4707" s="150">
        <v>0</v>
      </c>
      <c r="AB4707" s="150">
        <v>0</v>
      </c>
      <c r="AC4707" s="150">
        <v>0</v>
      </c>
      <c r="AD4707" s="150">
        <v>0</v>
      </c>
      <c r="AE4707" s="150">
        <v>0</v>
      </c>
      <c r="AF4707" s="150">
        <v>0</v>
      </c>
      <c r="AG4707" s="150">
        <v>0</v>
      </c>
      <c r="AH4707" s="150">
        <v>0</v>
      </c>
      <c r="AI4707" s="150">
        <v>0</v>
      </c>
      <c r="AU4707" s="88"/>
    </row>
    <row r="4708" spans="3:47" s="11" customFormat="1" outlineLevel="2" x14ac:dyDescent="0.2">
      <c r="C4708" s="119" t="s">
        <v>152</v>
      </c>
      <c r="P4708" s="149" t="s">
        <v>182</v>
      </c>
      <c r="Q4708" s="16" t="s">
        <v>110</v>
      </c>
      <c r="R4708" s="150"/>
      <c r="S4708" s="150"/>
      <c r="T4708" s="150"/>
      <c r="U4708" s="150">
        <v>0</v>
      </c>
      <c r="V4708" s="150">
        <v>0</v>
      </c>
      <c r="W4708" s="150">
        <v>0</v>
      </c>
      <c r="X4708" s="150">
        <v>0</v>
      </c>
      <c r="Y4708" s="150">
        <v>0</v>
      </c>
      <c r="Z4708" s="150">
        <v>0</v>
      </c>
      <c r="AA4708" s="150">
        <v>0</v>
      </c>
      <c r="AB4708" s="150">
        <v>0</v>
      </c>
      <c r="AC4708" s="150">
        <v>0</v>
      </c>
      <c r="AD4708" s="150">
        <v>0</v>
      </c>
      <c r="AE4708" s="150">
        <v>0</v>
      </c>
      <c r="AF4708" s="150">
        <v>0</v>
      </c>
      <c r="AG4708" s="150">
        <v>0</v>
      </c>
      <c r="AH4708" s="150">
        <v>0</v>
      </c>
      <c r="AI4708" s="150">
        <v>0</v>
      </c>
      <c r="AU4708" s="88"/>
    </row>
    <row r="4709" spans="3:47" s="11" customFormat="1" outlineLevel="2" x14ac:dyDescent="0.2">
      <c r="C4709" s="119" t="s">
        <v>152</v>
      </c>
      <c r="F4709" s="124"/>
      <c r="P4709" s="149" t="s">
        <v>183</v>
      </c>
      <c r="Q4709" s="16" t="s">
        <v>110</v>
      </c>
      <c r="R4709" s="150"/>
      <c r="S4709" s="150"/>
      <c r="T4709" s="150"/>
      <c r="U4709" s="150">
        <v>0</v>
      </c>
      <c r="V4709" s="150">
        <v>0</v>
      </c>
      <c r="W4709" s="150">
        <v>0</v>
      </c>
      <c r="X4709" s="150">
        <v>0</v>
      </c>
      <c r="Y4709" s="150">
        <v>0</v>
      </c>
      <c r="Z4709" s="150">
        <v>0</v>
      </c>
      <c r="AA4709" s="150">
        <v>0</v>
      </c>
      <c r="AB4709" s="150">
        <v>0</v>
      </c>
      <c r="AC4709" s="150">
        <v>0</v>
      </c>
      <c r="AD4709" s="150">
        <v>0</v>
      </c>
      <c r="AE4709" s="150">
        <v>0</v>
      </c>
      <c r="AF4709" s="150">
        <v>0</v>
      </c>
      <c r="AG4709" s="150">
        <v>0</v>
      </c>
      <c r="AH4709" s="150">
        <v>0</v>
      </c>
      <c r="AI4709" s="150">
        <v>0</v>
      </c>
      <c r="AU4709" s="88"/>
    </row>
    <row r="4710" spans="3:47" s="11" customFormat="1" outlineLevel="2" x14ac:dyDescent="0.2">
      <c r="C4710" s="119" t="s">
        <v>152</v>
      </c>
      <c r="F4710" s="124"/>
      <c r="P4710" s="149"/>
      <c r="Q4710" s="16"/>
      <c r="R4710" s="88"/>
      <c r="S4710" s="88"/>
      <c r="T4710" s="88"/>
      <c r="U4710" s="88"/>
      <c r="V4710" s="88"/>
      <c r="W4710" s="88"/>
      <c r="X4710" s="88"/>
      <c r="Y4710" s="88"/>
      <c r="Z4710" s="88"/>
      <c r="AA4710" s="88"/>
      <c r="AB4710" s="88"/>
      <c r="AC4710" s="88"/>
      <c r="AD4710" s="88"/>
      <c r="AE4710" s="88"/>
      <c r="AF4710" s="88"/>
      <c r="AG4710" s="88"/>
      <c r="AH4710" s="88"/>
      <c r="AI4710" s="88"/>
      <c r="AU4710" s="88"/>
    </row>
    <row r="4711" spans="3:47" outlineLevel="1" x14ac:dyDescent="0.2">
      <c r="C4711" s="119" t="s">
        <v>152</v>
      </c>
      <c r="D4711" s="11"/>
      <c r="E4711" s="162" t="s">
        <v>184</v>
      </c>
      <c r="F4711" s="121"/>
      <c r="G4711" s="121"/>
      <c r="H4711" s="121"/>
      <c r="I4711" s="121"/>
      <c r="J4711" s="121"/>
      <c r="K4711" s="121"/>
      <c r="L4711" s="121"/>
      <c r="M4711" s="121"/>
      <c r="N4711" s="121"/>
      <c r="O4711" s="121"/>
      <c r="P4711" s="121"/>
      <c r="Q4711" s="122"/>
      <c r="R4711" s="123"/>
      <c r="S4711" s="123"/>
      <c r="T4711" s="123"/>
      <c r="U4711" s="123"/>
      <c r="V4711" s="123"/>
      <c r="W4711" s="123"/>
      <c r="X4711" s="123"/>
      <c r="Y4711" s="123"/>
      <c r="Z4711" s="123"/>
      <c r="AA4711" s="123"/>
      <c r="AB4711" s="123"/>
      <c r="AC4711" s="123"/>
      <c r="AD4711" s="123"/>
      <c r="AE4711" s="123"/>
      <c r="AF4711" s="123"/>
      <c r="AG4711" s="123"/>
      <c r="AH4711" s="123"/>
      <c r="AI4711" s="123"/>
      <c r="AT4711" s="11"/>
      <c r="AU4711" s="88"/>
    </row>
    <row r="4712" spans="3:47" outlineLevel="2" x14ac:dyDescent="0.2">
      <c r="C4712" s="119" t="s">
        <v>152</v>
      </c>
      <c r="D4712" s="11"/>
      <c r="E4712" s="11"/>
      <c r="F4712" s="11"/>
      <c r="G4712" s="16"/>
      <c r="H4712" s="163" t="s">
        <v>6</v>
      </c>
      <c r="I4712" s="163" t="s">
        <v>5</v>
      </c>
      <c r="J4712" s="163" t="s">
        <v>129</v>
      </c>
      <c r="K4712" s="163" t="s">
        <v>128</v>
      </c>
      <c r="L4712" s="11"/>
      <c r="M4712" s="11"/>
      <c r="N4712" s="11"/>
      <c r="O4712" s="11"/>
      <c r="P4712" s="149"/>
      <c r="Q4712" s="164"/>
      <c r="V4712" s="165"/>
      <c r="W4712" s="150"/>
      <c r="X4712" s="150"/>
      <c r="Y4712" s="150"/>
      <c r="Z4712" s="150"/>
      <c r="AA4712" s="150"/>
      <c r="AB4712" s="150"/>
      <c r="AC4712" s="150"/>
      <c r="AD4712" s="150"/>
      <c r="AE4712" s="150"/>
      <c r="AF4712" s="150"/>
      <c r="AG4712" s="150"/>
      <c r="AH4712" s="150"/>
      <c r="AI4712" s="150"/>
      <c r="AT4712" s="11"/>
      <c r="AU4712" s="88"/>
    </row>
    <row r="4713" spans="3:47" outlineLevel="2" x14ac:dyDescent="0.2">
      <c r="C4713" s="119" t="s">
        <v>152</v>
      </c>
      <c r="D4713" s="167" t="s">
        <v>152</v>
      </c>
      <c r="E4713" s="11"/>
      <c r="F4713" s="125" t="s">
        <v>209</v>
      </c>
      <c r="G4713" s="168" t="s">
        <v>130</v>
      </c>
      <c r="H4713" s="169">
        <v>0</v>
      </c>
      <c r="I4713" s="170">
        <v>1</v>
      </c>
      <c r="J4713" s="170">
        <v>1</v>
      </c>
      <c r="K4713" s="171">
        <v>0</v>
      </c>
      <c r="L4713" s="11"/>
      <c r="M4713" s="11"/>
      <c r="N4713" s="11"/>
      <c r="O4713" s="11"/>
      <c r="P4713" s="149"/>
      <c r="Q4713" s="164"/>
      <c r="V4713" s="165"/>
      <c r="W4713" s="11"/>
      <c r="X4713" s="11"/>
      <c r="Y4713" s="150"/>
      <c r="Z4713" s="150"/>
      <c r="AA4713" s="150"/>
      <c r="AB4713" s="150"/>
      <c r="AC4713" s="150"/>
      <c r="AD4713" s="150"/>
      <c r="AE4713" s="150"/>
      <c r="AF4713" s="150"/>
      <c r="AG4713" s="11"/>
      <c r="AH4713" s="11"/>
      <c r="AI4713" s="11"/>
      <c r="AT4713" s="11"/>
      <c r="AU4713" s="88"/>
    </row>
    <row r="4714" spans="3:47" outlineLevel="2" x14ac:dyDescent="0.2">
      <c r="C4714" s="119" t="s">
        <v>152</v>
      </c>
      <c r="D4714" s="167" t="s">
        <v>152</v>
      </c>
      <c r="E4714" s="11"/>
      <c r="F4714" s="134" t="s">
        <v>31</v>
      </c>
      <c r="G4714" s="16" t="s">
        <v>130</v>
      </c>
      <c r="H4714" s="172">
        <v>0</v>
      </c>
      <c r="I4714" s="173">
        <v>1</v>
      </c>
      <c r="J4714" s="173">
        <v>1</v>
      </c>
      <c r="K4714" s="174">
        <v>0</v>
      </c>
      <c r="L4714" s="11"/>
      <c r="M4714" s="11"/>
      <c r="N4714" s="11"/>
      <c r="O4714" s="11"/>
      <c r="P4714" s="149"/>
      <c r="Q4714" s="164"/>
      <c r="V4714" s="165"/>
      <c r="W4714" s="11"/>
      <c r="X4714" s="11"/>
      <c r="Y4714" s="150"/>
      <c r="Z4714" s="150"/>
      <c r="AA4714" s="150"/>
      <c r="AB4714" s="150"/>
      <c r="AC4714" s="150"/>
      <c r="AD4714" s="150"/>
      <c r="AE4714" s="150"/>
      <c r="AF4714" s="150"/>
      <c r="AG4714" s="11"/>
      <c r="AH4714" s="11"/>
      <c r="AI4714" s="11"/>
      <c r="AT4714" s="11"/>
      <c r="AU4714" s="88"/>
    </row>
    <row r="4715" spans="3:47" outlineLevel="2" x14ac:dyDescent="0.2">
      <c r="C4715" s="119" t="s">
        <v>152</v>
      </c>
      <c r="D4715" s="167" t="s">
        <v>152</v>
      </c>
      <c r="E4715" s="11"/>
      <c r="F4715" s="134" t="s">
        <v>28</v>
      </c>
      <c r="G4715" s="16" t="s">
        <v>130</v>
      </c>
      <c r="H4715" s="172">
        <v>0</v>
      </c>
      <c r="I4715" s="173">
        <v>1</v>
      </c>
      <c r="J4715" s="173">
        <v>1</v>
      </c>
      <c r="K4715" s="174">
        <v>0</v>
      </c>
      <c r="L4715" s="11"/>
      <c r="M4715" s="11"/>
      <c r="N4715" s="11"/>
      <c r="O4715" s="11"/>
      <c r="P4715" s="149"/>
      <c r="Q4715" s="164"/>
      <c r="V4715" s="165"/>
      <c r="W4715" s="150"/>
      <c r="X4715" s="150"/>
      <c r="Y4715" s="150"/>
      <c r="Z4715" s="150"/>
      <c r="AA4715" s="150"/>
      <c r="AB4715" s="150"/>
      <c r="AC4715" s="150"/>
      <c r="AD4715" s="150"/>
      <c r="AE4715" s="150"/>
      <c r="AF4715" s="150"/>
      <c r="AG4715" s="11"/>
      <c r="AH4715" s="11"/>
      <c r="AI4715" s="11"/>
      <c r="AT4715" s="11"/>
      <c r="AU4715" s="88"/>
    </row>
    <row r="4716" spans="3:47" outlineLevel="2" x14ac:dyDescent="0.2">
      <c r="C4716" s="119" t="s">
        <v>152</v>
      </c>
      <c r="D4716" s="167" t="s">
        <v>152</v>
      </c>
      <c r="E4716" s="11"/>
      <c r="F4716" s="134" t="s">
        <v>210</v>
      </c>
      <c r="G4716" s="16" t="s">
        <v>130</v>
      </c>
      <c r="H4716" s="172">
        <v>0</v>
      </c>
      <c r="I4716" s="173">
        <v>1</v>
      </c>
      <c r="J4716" s="173">
        <v>0.5</v>
      </c>
      <c r="K4716" s="174">
        <v>0.5</v>
      </c>
      <c r="L4716" s="11"/>
      <c r="M4716" s="11"/>
      <c r="N4716" s="11"/>
      <c r="O4716" s="11"/>
      <c r="P4716" s="149"/>
      <c r="Q4716" s="164"/>
      <c r="V4716" s="165"/>
      <c r="W4716" s="150"/>
      <c r="X4716" s="150"/>
      <c r="Y4716" s="150"/>
      <c r="Z4716" s="150"/>
      <c r="AA4716" s="150"/>
      <c r="AB4716" s="150"/>
      <c r="AC4716" s="150"/>
      <c r="AD4716" s="150"/>
      <c r="AE4716" s="150"/>
      <c r="AF4716" s="150"/>
      <c r="AG4716" s="11"/>
      <c r="AH4716" s="11"/>
      <c r="AI4716" s="11"/>
      <c r="AT4716" s="11"/>
      <c r="AU4716" s="88"/>
    </row>
    <row r="4717" spans="3:47" outlineLevel="2" x14ac:dyDescent="0.2">
      <c r="C4717" s="119" t="s">
        <v>152</v>
      </c>
      <c r="D4717" s="167" t="s">
        <v>152</v>
      </c>
      <c r="E4717" s="11"/>
      <c r="F4717" s="134" t="s">
        <v>211</v>
      </c>
      <c r="G4717" s="16" t="s">
        <v>130</v>
      </c>
      <c r="H4717" s="172">
        <v>0</v>
      </c>
      <c r="I4717" s="173">
        <v>1</v>
      </c>
      <c r="J4717" s="173">
        <v>0.5</v>
      </c>
      <c r="K4717" s="174">
        <v>0.5</v>
      </c>
      <c r="L4717" s="11"/>
      <c r="M4717" s="11"/>
      <c r="N4717" s="11"/>
      <c r="O4717" s="11"/>
      <c r="P4717" s="149"/>
      <c r="Q4717" s="164"/>
      <c r="V4717" s="165"/>
      <c r="W4717" s="150"/>
      <c r="X4717" s="150"/>
      <c r="Y4717" s="150"/>
      <c r="Z4717" s="150"/>
      <c r="AA4717" s="150"/>
      <c r="AB4717" s="150"/>
      <c r="AC4717" s="150"/>
      <c r="AD4717" s="150"/>
      <c r="AE4717" s="150"/>
      <c r="AF4717" s="150"/>
      <c r="AG4717" s="11"/>
      <c r="AH4717" s="11"/>
      <c r="AI4717" s="11"/>
      <c r="AT4717" s="11"/>
      <c r="AU4717" s="88"/>
    </row>
    <row r="4718" spans="3:47" outlineLevel="2" x14ac:dyDescent="0.2">
      <c r="C4718" s="119" t="s">
        <v>152</v>
      </c>
      <c r="D4718" s="167" t="s">
        <v>152</v>
      </c>
      <c r="E4718" s="11"/>
      <c r="F4718" s="134" t="s">
        <v>212</v>
      </c>
      <c r="G4718" s="16" t="s">
        <v>130</v>
      </c>
      <c r="H4718" s="172">
        <v>0</v>
      </c>
      <c r="I4718" s="173">
        <v>1</v>
      </c>
      <c r="J4718" s="173">
        <v>1</v>
      </c>
      <c r="K4718" s="174">
        <v>0</v>
      </c>
      <c r="L4718" s="11"/>
      <c r="M4718" s="11"/>
      <c r="N4718" s="11"/>
      <c r="O4718" s="11"/>
      <c r="P4718" s="149"/>
      <c r="Q4718" s="164"/>
      <c r="V4718" s="165"/>
      <c r="W4718" s="150"/>
      <c r="X4718" s="150"/>
      <c r="Y4718" s="150"/>
      <c r="Z4718" s="150"/>
      <c r="AA4718" s="150"/>
      <c r="AB4718" s="150"/>
      <c r="AC4718" s="150"/>
      <c r="AD4718" s="150"/>
      <c r="AE4718" s="150"/>
      <c r="AF4718" s="150"/>
      <c r="AG4718" s="11"/>
      <c r="AH4718" s="11"/>
      <c r="AI4718" s="11"/>
      <c r="AT4718" s="11"/>
      <c r="AU4718" s="88"/>
    </row>
    <row r="4719" spans="3:47" outlineLevel="2" x14ac:dyDescent="0.2">
      <c r="C4719" s="119" t="s">
        <v>152</v>
      </c>
      <c r="D4719" s="167" t="s">
        <v>152</v>
      </c>
      <c r="E4719" s="11"/>
      <c r="F4719" s="134" t="s">
        <v>213</v>
      </c>
      <c r="G4719" s="16" t="s">
        <v>130</v>
      </c>
      <c r="H4719" s="172">
        <v>0</v>
      </c>
      <c r="I4719" s="173">
        <v>1</v>
      </c>
      <c r="J4719" s="173">
        <v>1</v>
      </c>
      <c r="K4719" s="174">
        <v>0</v>
      </c>
      <c r="L4719" s="11"/>
      <c r="M4719" s="11"/>
      <c r="N4719" s="11"/>
      <c r="O4719" s="11"/>
      <c r="P4719" s="149"/>
      <c r="Q4719" s="164"/>
      <c r="V4719" s="165"/>
      <c r="W4719" s="150"/>
      <c r="X4719" s="150"/>
      <c r="Y4719" s="150"/>
      <c r="Z4719" s="150"/>
      <c r="AA4719" s="150"/>
      <c r="AB4719" s="150"/>
      <c r="AC4719" s="150"/>
      <c r="AD4719" s="150"/>
      <c r="AE4719" s="150"/>
      <c r="AF4719" s="150"/>
      <c r="AG4719" s="11"/>
      <c r="AH4719" s="11"/>
      <c r="AI4719" s="11"/>
      <c r="AT4719" s="11"/>
      <c r="AU4719" s="88"/>
    </row>
    <row r="4720" spans="3:47" outlineLevel="2" x14ac:dyDescent="0.2">
      <c r="C4720" s="119" t="s">
        <v>152</v>
      </c>
      <c r="D4720" s="167" t="s">
        <v>152</v>
      </c>
      <c r="E4720" s="11"/>
      <c r="F4720" s="134" t="s">
        <v>214</v>
      </c>
      <c r="G4720" s="16" t="s">
        <v>130</v>
      </c>
      <c r="H4720" s="172">
        <v>0</v>
      </c>
      <c r="I4720" s="173">
        <v>1</v>
      </c>
      <c r="J4720" s="173">
        <v>1</v>
      </c>
      <c r="K4720" s="174">
        <v>0</v>
      </c>
      <c r="L4720" s="11"/>
      <c r="M4720" s="11"/>
      <c r="N4720" s="11"/>
      <c r="O4720" s="11"/>
      <c r="P4720" s="149"/>
      <c r="Q4720" s="164"/>
      <c r="V4720" s="165"/>
      <c r="W4720" s="150"/>
      <c r="X4720" s="150"/>
      <c r="Y4720" s="150"/>
      <c r="Z4720" s="150"/>
      <c r="AA4720" s="150"/>
      <c r="AB4720" s="150"/>
      <c r="AC4720" s="150"/>
      <c r="AD4720" s="150"/>
      <c r="AE4720" s="150"/>
      <c r="AF4720" s="150"/>
      <c r="AG4720" s="11"/>
      <c r="AH4720" s="11"/>
      <c r="AI4720" s="11"/>
      <c r="AT4720" s="11"/>
      <c r="AU4720" s="88"/>
    </row>
    <row r="4721" spans="3:47" outlineLevel="2" x14ac:dyDescent="0.2">
      <c r="C4721" s="119" t="s">
        <v>152</v>
      </c>
      <c r="D4721" s="167" t="s">
        <v>152</v>
      </c>
      <c r="E4721" s="11"/>
      <c r="F4721" s="134" t="s">
        <v>215</v>
      </c>
      <c r="G4721" s="16" t="s">
        <v>130</v>
      </c>
      <c r="H4721" s="172">
        <v>0</v>
      </c>
      <c r="I4721" s="173">
        <v>1</v>
      </c>
      <c r="J4721" s="173">
        <v>1</v>
      </c>
      <c r="K4721" s="174">
        <v>0</v>
      </c>
      <c r="L4721" s="11"/>
      <c r="M4721" s="11"/>
      <c r="N4721" s="11"/>
      <c r="O4721" s="11"/>
      <c r="P4721" s="149"/>
      <c r="Q4721" s="164"/>
      <c r="V4721" s="165"/>
      <c r="W4721" s="150"/>
      <c r="X4721" s="150"/>
      <c r="Y4721" s="150"/>
      <c r="Z4721" s="150"/>
      <c r="AA4721" s="150"/>
      <c r="AB4721" s="150"/>
      <c r="AC4721" s="150"/>
      <c r="AD4721" s="150"/>
      <c r="AE4721" s="150"/>
      <c r="AF4721" s="150"/>
      <c r="AG4721" s="11"/>
      <c r="AH4721" s="11"/>
      <c r="AI4721" s="11"/>
      <c r="AT4721" s="11"/>
      <c r="AU4721" s="88"/>
    </row>
    <row r="4722" spans="3:47" outlineLevel="2" x14ac:dyDescent="0.2">
      <c r="C4722" s="119" t="s">
        <v>152</v>
      </c>
      <c r="D4722" s="167" t="s">
        <v>152</v>
      </c>
      <c r="E4722" s="11"/>
      <c r="F4722" s="175" t="s">
        <v>216</v>
      </c>
      <c r="G4722" s="16" t="s">
        <v>130</v>
      </c>
      <c r="H4722" s="172">
        <v>0</v>
      </c>
      <c r="I4722" s="173">
        <v>1</v>
      </c>
      <c r="J4722" s="173">
        <v>1</v>
      </c>
      <c r="K4722" s="174">
        <v>0</v>
      </c>
      <c r="L4722" s="11"/>
      <c r="M4722" s="11"/>
      <c r="N4722" s="11"/>
      <c r="O4722" s="11"/>
      <c r="P4722" s="149"/>
      <c r="Q4722" s="164"/>
      <c r="V4722" s="165"/>
      <c r="W4722" s="150"/>
      <c r="X4722" s="150"/>
      <c r="Y4722" s="150"/>
      <c r="Z4722" s="150"/>
      <c r="AA4722" s="150"/>
      <c r="AB4722" s="150"/>
      <c r="AC4722" s="150"/>
      <c r="AD4722" s="150"/>
      <c r="AE4722" s="150"/>
      <c r="AF4722" s="150"/>
      <c r="AG4722" s="11"/>
      <c r="AH4722" s="11"/>
      <c r="AI4722" s="11"/>
      <c r="AT4722" s="11"/>
      <c r="AU4722" s="88"/>
    </row>
    <row r="4723" spans="3:47" outlineLevel="2" x14ac:dyDescent="0.2">
      <c r="C4723" s="119" t="s">
        <v>152</v>
      </c>
      <c r="D4723" s="167" t="s">
        <v>152</v>
      </c>
      <c r="E4723" s="11"/>
      <c r="F4723" s="175" t="s">
        <v>33</v>
      </c>
      <c r="G4723" s="16" t="s">
        <v>130</v>
      </c>
      <c r="H4723" s="172">
        <v>0</v>
      </c>
      <c r="I4723" s="173">
        <v>1</v>
      </c>
      <c r="J4723" s="173">
        <v>1</v>
      </c>
      <c r="K4723" s="174">
        <v>0</v>
      </c>
      <c r="L4723" s="11"/>
      <c r="M4723" s="11"/>
      <c r="N4723" s="11"/>
      <c r="O4723" s="11"/>
      <c r="P4723" s="149"/>
      <c r="Q4723" s="164"/>
      <c r="V4723" s="165"/>
      <c r="W4723" s="150"/>
      <c r="X4723" s="150"/>
      <c r="Y4723" s="150"/>
      <c r="Z4723" s="150"/>
      <c r="AA4723" s="150"/>
      <c r="AB4723" s="150"/>
      <c r="AC4723" s="150"/>
      <c r="AD4723" s="150"/>
      <c r="AE4723" s="150"/>
      <c r="AF4723" s="150"/>
      <c r="AG4723" s="11"/>
      <c r="AH4723" s="11"/>
      <c r="AI4723" s="11"/>
      <c r="AT4723" s="11"/>
      <c r="AU4723" s="88"/>
    </row>
    <row r="4724" spans="3:47" outlineLevel="2" x14ac:dyDescent="0.2">
      <c r="C4724" s="119" t="s">
        <v>152</v>
      </c>
      <c r="D4724" s="167" t="s">
        <v>152</v>
      </c>
      <c r="E4724" s="11"/>
      <c r="F4724" s="175" t="s">
        <v>34</v>
      </c>
      <c r="G4724" s="16" t="s">
        <v>130</v>
      </c>
      <c r="H4724" s="172">
        <v>0</v>
      </c>
      <c r="I4724" s="173">
        <v>1</v>
      </c>
      <c r="J4724" s="173">
        <v>1</v>
      </c>
      <c r="K4724" s="174">
        <v>0</v>
      </c>
      <c r="L4724" s="11"/>
      <c r="M4724" s="11"/>
      <c r="N4724" s="11"/>
      <c r="O4724" s="11"/>
      <c r="P4724" s="149"/>
      <c r="Q4724" s="164"/>
      <c r="V4724" s="165"/>
      <c r="W4724" s="150"/>
      <c r="X4724" s="150"/>
      <c r="Y4724" s="150"/>
      <c r="Z4724" s="150"/>
      <c r="AA4724" s="150"/>
      <c r="AB4724" s="150"/>
      <c r="AC4724" s="150"/>
      <c r="AD4724" s="150"/>
      <c r="AE4724" s="150"/>
      <c r="AF4724" s="150"/>
      <c r="AG4724" s="11"/>
      <c r="AH4724" s="11"/>
      <c r="AI4724" s="11"/>
      <c r="AT4724" s="11"/>
      <c r="AU4724" s="88"/>
    </row>
    <row r="4725" spans="3:47" outlineLevel="2" x14ac:dyDescent="0.2">
      <c r="C4725" s="119" t="s">
        <v>152</v>
      </c>
      <c r="D4725" s="167" t="s">
        <v>152</v>
      </c>
      <c r="E4725" s="11"/>
      <c r="F4725" s="175" t="s">
        <v>217</v>
      </c>
      <c r="G4725" s="16" t="s">
        <v>130</v>
      </c>
      <c r="H4725" s="172">
        <v>0</v>
      </c>
      <c r="I4725" s="173">
        <v>1</v>
      </c>
      <c r="J4725" s="173">
        <v>1</v>
      </c>
      <c r="K4725" s="174">
        <v>0</v>
      </c>
      <c r="L4725" s="11"/>
      <c r="M4725" s="11"/>
      <c r="N4725" s="11"/>
      <c r="O4725" s="11"/>
      <c r="P4725" s="149"/>
      <c r="Q4725" s="164"/>
      <c r="V4725" s="165"/>
      <c r="W4725" s="150"/>
      <c r="X4725" s="150"/>
      <c r="Y4725" s="150"/>
      <c r="Z4725" s="150"/>
      <c r="AA4725" s="150"/>
      <c r="AB4725" s="150"/>
      <c r="AC4725" s="150"/>
      <c r="AD4725" s="150"/>
      <c r="AE4725" s="150"/>
      <c r="AF4725" s="150"/>
      <c r="AG4725" s="11"/>
      <c r="AH4725" s="11"/>
      <c r="AI4725" s="11"/>
      <c r="AT4725" s="11"/>
      <c r="AU4725" s="88"/>
    </row>
    <row r="4726" spans="3:47" outlineLevel="2" x14ac:dyDescent="0.2">
      <c r="C4726" s="119" t="s">
        <v>152</v>
      </c>
      <c r="D4726" s="167" t="s">
        <v>152</v>
      </c>
      <c r="E4726" s="11"/>
      <c r="F4726" s="175" t="s">
        <v>152</v>
      </c>
      <c r="G4726" s="16" t="s">
        <v>130</v>
      </c>
      <c r="H4726" s="172">
        <v>0</v>
      </c>
      <c r="I4726" s="173">
        <v>1</v>
      </c>
      <c r="J4726" s="173">
        <v>0</v>
      </c>
      <c r="K4726" s="174">
        <v>0</v>
      </c>
      <c r="L4726" s="11"/>
      <c r="M4726" s="11"/>
      <c r="N4726" s="11"/>
      <c r="O4726" s="11"/>
      <c r="P4726" s="149"/>
      <c r="Q4726" s="164"/>
      <c r="V4726" s="165"/>
      <c r="W4726" s="150"/>
      <c r="X4726" s="150"/>
      <c r="Y4726" s="150"/>
      <c r="Z4726" s="150"/>
      <c r="AA4726" s="150"/>
      <c r="AB4726" s="150"/>
      <c r="AC4726" s="150"/>
      <c r="AD4726" s="150"/>
      <c r="AE4726" s="150"/>
      <c r="AF4726" s="150"/>
      <c r="AG4726" s="11"/>
      <c r="AH4726" s="11"/>
      <c r="AI4726" s="11"/>
      <c r="AT4726" s="11"/>
      <c r="AU4726" s="88"/>
    </row>
    <row r="4727" spans="3:47" outlineLevel="2" x14ac:dyDescent="0.2">
      <c r="C4727" s="119" t="s">
        <v>152</v>
      </c>
      <c r="D4727" s="167" t="s">
        <v>152</v>
      </c>
      <c r="E4727" s="11"/>
      <c r="F4727" s="176" t="s">
        <v>152</v>
      </c>
      <c r="G4727" s="177" t="s">
        <v>130</v>
      </c>
      <c r="H4727" s="178">
        <v>0</v>
      </c>
      <c r="I4727" s="179">
        <v>1</v>
      </c>
      <c r="J4727" s="179">
        <v>0</v>
      </c>
      <c r="K4727" s="180">
        <v>0</v>
      </c>
      <c r="L4727" s="11"/>
      <c r="M4727" s="11"/>
      <c r="N4727" s="11"/>
      <c r="O4727" s="11"/>
      <c r="P4727" s="149"/>
      <c r="Q4727" s="164"/>
      <c r="V4727" s="165"/>
      <c r="W4727" s="150"/>
      <c r="X4727" s="150"/>
      <c r="Y4727" s="150"/>
      <c r="Z4727" s="150"/>
      <c r="AA4727" s="150"/>
      <c r="AB4727" s="150"/>
      <c r="AC4727" s="150"/>
      <c r="AD4727" s="150"/>
      <c r="AE4727" s="150"/>
      <c r="AF4727" s="150"/>
      <c r="AG4727" s="11"/>
      <c r="AH4727" s="11"/>
      <c r="AI4727" s="11"/>
      <c r="AT4727" s="11"/>
      <c r="AU4727" s="88"/>
    </row>
    <row r="4728" spans="3:47" outlineLevel="2" x14ac:dyDescent="0.2">
      <c r="C4728" s="119" t="s">
        <v>152</v>
      </c>
      <c r="D4728" s="167" t="s">
        <v>152</v>
      </c>
      <c r="E4728" s="11"/>
      <c r="F4728" s="125" t="s">
        <v>152</v>
      </c>
      <c r="G4728" s="168" t="s">
        <v>130</v>
      </c>
      <c r="H4728" s="172">
        <v>0</v>
      </c>
      <c r="I4728" s="173">
        <v>1</v>
      </c>
      <c r="J4728" s="173">
        <v>0</v>
      </c>
      <c r="K4728" s="174">
        <v>0</v>
      </c>
      <c r="L4728" s="11"/>
      <c r="M4728" s="11"/>
      <c r="N4728" s="11"/>
      <c r="O4728" s="11"/>
      <c r="P4728" s="149"/>
      <c r="Q4728" s="164"/>
      <c r="V4728" s="165"/>
      <c r="W4728" s="150"/>
      <c r="X4728" s="150"/>
      <c r="Y4728" s="150"/>
      <c r="Z4728" s="150"/>
      <c r="AA4728" s="150"/>
      <c r="AB4728" s="150"/>
      <c r="AC4728" s="150"/>
      <c r="AD4728" s="150"/>
      <c r="AE4728" s="150"/>
      <c r="AF4728" s="150"/>
      <c r="AG4728" s="11"/>
      <c r="AH4728" s="11"/>
      <c r="AI4728" s="11"/>
      <c r="AT4728" s="11"/>
      <c r="AU4728" s="88"/>
    </row>
    <row r="4729" spans="3:47" outlineLevel="2" x14ac:dyDescent="0.2">
      <c r="C4729" s="119" t="s">
        <v>152</v>
      </c>
      <c r="D4729" s="167" t="s">
        <v>152</v>
      </c>
      <c r="E4729" s="11"/>
      <c r="F4729" s="134" t="s">
        <v>152</v>
      </c>
      <c r="G4729" s="16" t="s">
        <v>130</v>
      </c>
      <c r="H4729" s="172">
        <v>0</v>
      </c>
      <c r="I4729" s="173">
        <v>1</v>
      </c>
      <c r="J4729" s="173">
        <v>0</v>
      </c>
      <c r="K4729" s="174">
        <v>0</v>
      </c>
      <c r="L4729" s="11"/>
      <c r="M4729" s="11"/>
      <c r="N4729" s="11"/>
      <c r="O4729" s="11"/>
      <c r="P4729" s="149"/>
      <c r="Q4729" s="164"/>
      <c r="V4729" s="165"/>
      <c r="W4729" s="150"/>
      <c r="X4729" s="150"/>
      <c r="Y4729" s="150"/>
      <c r="Z4729" s="150"/>
      <c r="AA4729" s="150"/>
      <c r="AB4729" s="150"/>
      <c r="AC4729" s="150"/>
      <c r="AD4729" s="150"/>
      <c r="AE4729" s="150"/>
      <c r="AF4729" s="150"/>
      <c r="AG4729" s="11"/>
      <c r="AH4729" s="11"/>
      <c r="AI4729" s="11"/>
      <c r="AT4729" s="11"/>
      <c r="AU4729" s="88"/>
    </row>
    <row r="4730" spans="3:47" outlineLevel="2" x14ac:dyDescent="0.2">
      <c r="C4730" s="119" t="s">
        <v>152</v>
      </c>
      <c r="D4730" s="167" t="s">
        <v>152</v>
      </c>
      <c r="E4730" s="11"/>
      <c r="F4730" s="134" t="s">
        <v>152</v>
      </c>
      <c r="G4730" s="16" t="s">
        <v>130</v>
      </c>
      <c r="H4730" s="172">
        <v>0</v>
      </c>
      <c r="I4730" s="173">
        <v>1</v>
      </c>
      <c r="J4730" s="173">
        <v>0</v>
      </c>
      <c r="K4730" s="174">
        <v>0</v>
      </c>
      <c r="L4730" s="11"/>
      <c r="M4730" s="11"/>
      <c r="N4730" s="11"/>
      <c r="O4730" s="11"/>
      <c r="P4730" s="149"/>
      <c r="Q4730" s="164"/>
      <c r="V4730" s="165"/>
      <c r="W4730" s="150"/>
      <c r="X4730" s="150"/>
      <c r="Y4730" s="150"/>
      <c r="Z4730" s="150"/>
      <c r="AA4730" s="150"/>
      <c r="AB4730" s="150"/>
      <c r="AC4730" s="150"/>
      <c r="AD4730" s="150"/>
      <c r="AE4730" s="150"/>
      <c r="AF4730" s="150"/>
      <c r="AG4730" s="11"/>
      <c r="AH4730" s="11"/>
      <c r="AI4730" s="11"/>
      <c r="AT4730" s="11"/>
      <c r="AU4730" s="88"/>
    </row>
    <row r="4731" spans="3:47" outlineLevel="2" x14ac:dyDescent="0.2">
      <c r="C4731" s="119" t="s">
        <v>152</v>
      </c>
      <c r="D4731" s="167" t="s">
        <v>152</v>
      </c>
      <c r="E4731" s="11"/>
      <c r="F4731" s="134" t="s">
        <v>152</v>
      </c>
      <c r="G4731" s="16" t="s">
        <v>130</v>
      </c>
      <c r="H4731" s="172">
        <v>0</v>
      </c>
      <c r="I4731" s="173">
        <v>1</v>
      </c>
      <c r="J4731" s="173">
        <v>0</v>
      </c>
      <c r="K4731" s="174">
        <v>0</v>
      </c>
      <c r="L4731" s="11"/>
      <c r="M4731" s="11"/>
      <c r="N4731" s="11"/>
      <c r="O4731" s="11"/>
      <c r="P4731" s="149"/>
      <c r="Q4731" s="164"/>
      <c r="V4731" s="165"/>
      <c r="W4731" s="150"/>
      <c r="X4731" s="150"/>
      <c r="Y4731" s="150"/>
      <c r="Z4731" s="150"/>
      <c r="AA4731" s="150"/>
      <c r="AB4731" s="150"/>
      <c r="AC4731" s="150"/>
      <c r="AD4731" s="150"/>
      <c r="AE4731" s="150"/>
      <c r="AF4731" s="150"/>
      <c r="AG4731" s="11"/>
      <c r="AH4731" s="11"/>
      <c r="AI4731" s="11"/>
      <c r="AT4731" s="11"/>
      <c r="AU4731" s="88"/>
    </row>
    <row r="4732" spans="3:47" outlineLevel="2" x14ac:dyDescent="0.2">
      <c r="C4732" s="119" t="s">
        <v>152</v>
      </c>
      <c r="D4732" s="167" t="s">
        <v>152</v>
      </c>
      <c r="E4732" s="11"/>
      <c r="F4732" s="134" t="s">
        <v>152</v>
      </c>
      <c r="G4732" s="16" t="s">
        <v>130</v>
      </c>
      <c r="H4732" s="172">
        <v>0</v>
      </c>
      <c r="I4732" s="173">
        <v>1</v>
      </c>
      <c r="J4732" s="173">
        <v>0</v>
      </c>
      <c r="K4732" s="174">
        <v>0</v>
      </c>
      <c r="L4732" s="11"/>
      <c r="M4732" s="11"/>
      <c r="N4732" s="11"/>
      <c r="O4732" s="11"/>
      <c r="P4732" s="149"/>
      <c r="Q4732" s="164"/>
      <c r="V4732" s="165"/>
      <c r="W4732" s="150"/>
      <c r="X4732" s="150"/>
      <c r="Y4732" s="150"/>
      <c r="Z4732" s="150"/>
      <c r="AA4732" s="150"/>
      <c r="AB4732" s="150"/>
      <c r="AC4732" s="150"/>
      <c r="AD4732" s="150"/>
      <c r="AE4732" s="150"/>
      <c r="AF4732" s="150"/>
      <c r="AG4732" s="11"/>
      <c r="AH4732" s="11"/>
      <c r="AI4732" s="11"/>
      <c r="AT4732" s="11"/>
      <c r="AU4732" s="88"/>
    </row>
    <row r="4733" spans="3:47" outlineLevel="2" x14ac:dyDescent="0.2">
      <c r="C4733" s="119" t="s">
        <v>152</v>
      </c>
      <c r="D4733" s="167" t="s">
        <v>152</v>
      </c>
      <c r="E4733" s="11"/>
      <c r="F4733" s="134" t="s">
        <v>152</v>
      </c>
      <c r="G4733" s="16" t="s">
        <v>130</v>
      </c>
      <c r="H4733" s="172">
        <v>0</v>
      </c>
      <c r="I4733" s="173">
        <v>1</v>
      </c>
      <c r="J4733" s="173">
        <v>0</v>
      </c>
      <c r="K4733" s="174">
        <v>0</v>
      </c>
      <c r="L4733" s="11"/>
      <c r="M4733" s="11"/>
      <c r="N4733" s="11"/>
      <c r="O4733" s="11"/>
      <c r="P4733" s="149"/>
      <c r="Q4733" s="164"/>
      <c r="V4733" s="165"/>
      <c r="W4733" s="150"/>
      <c r="X4733" s="181"/>
      <c r="Y4733" s="150"/>
      <c r="Z4733" s="150"/>
      <c r="AA4733" s="150"/>
      <c r="AB4733" s="150"/>
      <c r="AC4733" s="150"/>
      <c r="AD4733" s="150"/>
      <c r="AE4733" s="150"/>
      <c r="AF4733" s="150"/>
      <c r="AG4733" s="11"/>
      <c r="AH4733" s="11"/>
      <c r="AI4733" s="11"/>
      <c r="AT4733" s="11"/>
      <c r="AU4733" s="88"/>
    </row>
    <row r="4734" spans="3:47" outlineLevel="2" x14ac:dyDescent="0.2">
      <c r="C4734" s="119" t="s">
        <v>152</v>
      </c>
      <c r="D4734" s="167" t="s">
        <v>152</v>
      </c>
      <c r="E4734" s="11"/>
      <c r="F4734" s="134" t="s">
        <v>152</v>
      </c>
      <c r="G4734" s="16" t="s">
        <v>130</v>
      </c>
      <c r="H4734" s="172">
        <v>0</v>
      </c>
      <c r="I4734" s="173">
        <v>1</v>
      </c>
      <c r="J4734" s="173">
        <v>0</v>
      </c>
      <c r="K4734" s="174">
        <v>0</v>
      </c>
      <c r="L4734" s="11"/>
      <c r="M4734" s="11"/>
      <c r="N4734" s="11"/>
      <c r="O4734" s="11"/>
      <c r="P4734" s="149"/>
      <c r="Q4734" s="164"/>
      <c r="V4734" s="165"/>
      <c r="W4734" s="150"/>
      <c r="X4734" s="150"/>
      <c r="Y4734" s="150"/>
      <c r="Z4734" s="150"/>
      <c r="AA4734" s="150"/>
      <c r="AB4734" s="150"/>
      <c r="AC4734" s="150"/>
      <c r="AD4734" s="150"/>
      <c r="AE4734" s="150"/>
      <c r="AF4734" s="150"/>
      <c r="AG4734" s="11"/>
      <c r="AH4734" s="11"/>
      <c r="AI4734" s="11"/>
      <c r="AT4734" s="11"/>
      <c r="AU4734" s="88"/>
    </row>
    <row r="4735" spans="3:47" outlineLevel="2" x14ac:dyDescent="0.2">
      <c r="C4735" s="119" t="s">
        <v>152</v>
      </c>
      <c r="D4735" s="167" t="s">
        <v>152</v>
      </c>
      <c r="E4735" s="11"/>
      <c r="F4735" s="134" t="s">
        <v>152</v>
      </c>
      <c r="G4735" s="16" t="s">
        <v>130</v>
      </c>
      <c r="H4735" s="172">
        <v>0</v>
      </c>
      <c r="I4735" s="173">
        <v>1</v>
      </c>
      <c r="J4735" s="173">
        <v>0</v>
      </c>
      <c r="K4735" s="174">
        <v>0</v>
      </c>
      <c r="L4735" s="11"/>
      <c r="M4735" s="11"/>
      <c r="N4735" s="11"/>
      <c r="O4735" s="11"/>
      <c r="P4735" s="149"/>
      <c r="Q4735" s="164"/>
      <c r="V4735" s="165"/>
      <c r="W4735" s="150"/>
      <c r="X4735" s="150"/>
      <c r="Y4735" s="150"/>
      <c r="Z4735" s="150"/>
      <c r="AA4735" s="150"/>
      <c r="AB4735" s="150"/>
      <c r="AC4735" s="150"/>
      <c r="AD4735" s="150"/>
      <c r="AE4735" s="150"/>
      <c r="AF4735" s="150"/>
      <c r="AG4735" s="11"/>
      <c r="AH4735" s="11"/>
      <c r="AI4735" s="11"/>
      <c r="AT4735" s="11"/>
      <c r="AU4735" s="88"/>
    </row>
    <row r="4736" spans="3:47" outlineLevel="2" x14ac:dyDescent="0.2">
      <c r="C4736" s="119" t="s">
        <v>152</v>
      </c>
      <c r="D4736" s="167" t="s">
        <v>152</v>
      </c>
      <c r="E4736" s="11"/>
      <c r="F4736" s="134" t="s">
        <v>152</v>
      </c>
      <c r="G4736" s="16" t="s">
        <v>130</v>
      </c>
      <c r="H4736" s="172">
        <v>0</v>
      </c>
      <c r="I4736" s="173">
        <v>1</v>
      </c>
      <c r="J4736" s="173">
        <v>0</v>
      </c>
      <c r="K4736" s="174">
        <v>0</v>
      </c>
      <c r="L4736" s="11"/>
      <c r="M4736" s="11"/>
      <c r="N4736" s="11"/>
      <c r="O4736" s="11"/>
      <c r="P4736" s="149"/>
      <c r="Q4736" s="164"/>
      <c r="V4736" s="165"/>
      <c r="W4736" s="150"/>
      <c r="X4736" s="150"/>
      <c r="Y4736" s="150"/>
      <c r="Z4736" s="150"/>
      <c r="AA4736" s="150"/>
      <c r="AB4736" s="150"/>
      <c r="AC4736" s="150"/>
      <c r="AD4736" s="150"/>
      <c r="AE4736" s="150"/>
      <c r="AF4736" s="150"/>
      <c r="AG4736" s="11"/>
      <c r="AH4736" s="11"/>
      <c r="AI4736" s="11"/>
      <c r="AT4736" s="11"/>
      <c r="AU4736" s="88"/>
    </row>
    <row r="4737" spans="3:47" outlineLevel="2" x14ac:dyDescent="0.2">
      <c r="C4737" s="119" t="s">
        <v>152</v>
      </c>
      <c r="D4737" s="167" t="s">
        <v>152</v>
      </c>
      <c r="E4737" s="11"/>
      <c r="F4737" s="140" t="s">
        <v>152</v>
      </c>
      <c r="G4737" s="177" t="s">
        <v>130</v>
      </c>
      <c r="H4737" s="178">
        <v>0</v>
      </c>
      <c r="I4737" s="179">
        <v>1</v>
      </c>
      <c r="J4737" s="179">
        <v>0</v>
      </c>
      <c r="K4737" s="180">
        <v>0</v>
      </c>
      <c r="L4737" s="11"/>
      <c r="M4737" s="11"/>
      <c r="N4737" s="11"/>
      <c r="O4737" s="11"/>
      <c r="P4737" s="149"/>
      <c r="Q4737" s="164"/>
      <c r="V4737" s="165"/>
      <c r="W4737" s="150"/>
      <c r="X4737" s="150"/>
      <c r="Y4737" s="150"/>
      <c r="Z4737" s="150"/>
      <c r="AA4737" s="150"/>
      <c r="AB4737" s="150"/>
      <c r="AC4737" s="150"/>
      <c r="AD4737" s="150"/>
      <c r="AE4737" s="150"/>
      <c r="AF4737" s="150"/>
      <c r="AG4737" s="150"/>
      <c r="AH4737" s="150"/>
      <c r="AI4737" s="150"/>
      <c r="AT4737" s="11"/>
      <c r="AU4737" s="88"/>
    </row>
    <row r="4738" spans="3:47" outlineLevel="2" x14ac:dyDescent="0.2">
      <c r="C4738" s="119" t="s">
        <v>152</v>
      </c>
      <c r="D4738" s="11"/>
      <c r="E4738" s="11"/>
      <c r="F4738" s="11"/>
      <c r="G4738" s="11"/>
      <c r="H4738" s="11"/>
      <c r="I4738" s="11"/>
      <c r="J4738" s="11"/>
      <c r="K4738" s="11"/>
      <c r="L4738" s="11"/>
      <c r="M4738" s="11"/>
      <c r="N4738" s="11"/>
      <c r="O4738" s="11"/>
      <c r="P4738" s="149"/>
      <c r="Q4738" s="16"/>
      <c r="R4738" s="182"/>
      <c r="S4738" s="182"/>
      <c r="T4738" s="182"/>
      <c r="U4738" s="182"/>
      <c r="V4738" s="183"/>
      <c r="W4738" s="150"/>
      <c r="X4738" s="150"/>
      <c r="Y4738" s="150"/>
      <c r="Z4738" s="150"/>
      <c r="AA4738" s="150"/>
      <c r="AB4738" s="150"/>
      <c r="AC4738" s="150"/>
      <c r="AD4738" s="150"/>
      <c r="AE4738" s="150"/>
      <c r="AF4738" s="150"/>
      <c r="AG4738" s="150"/>
      <c r="AH4738" s="150"/>
      <c r="AI4738" s="150"/>
      <c r="AT4738" s="11"/>
      <c r="AU4738" s="88"/>
    </row>
    <row r="4739" spans="3:47" outlineLevel="1" x14ac:dyDescent="0.2">
      <c r="C4739" s="119" t="s">
        <v>152</v>
      </c>
      <c r="D4739" s="11"/>
      <c r="E4739" s="162" t="s">
        <v>185</v>
      </c>
      <c r="F4739" s="121"/>
      <c r="G4739" s="121"/>
      <c r="H4739" s="121"/>
      <c r="I4739" s="121"/>
      <c r="J4739" s="121"/>
      <c r="K4739" s="121"/>
      <c r="L4739" s="121"/>
      <c r="M4739" s="121"/>
      <c r="N4739" s="121"/>
      <c r="O4739" s="121"/>
      <c r="P4739" s="121"/>
      <c r="Q4739" s="122"/>
      <c r="R4739" s="123"/>
      <c r="S4739" s="123"/>
      <c r="T4739" s="123"/>
      <c r="U4739" s="123"/>
      <c r="V4739" s="123"/>
      <c r="W4739" s="123"/>
      <c r="X4739" s="123"/>
      <c r="Y4739" s="123"/>
      <c r="Z4739" s="123"/>
      <c r="AA4739" s="123"/>
      <c r="AB4739" s="123"/>
      <c r="AC4739" s="123"/>
      <c r="AD4739" s="123"/>
      <c r="AE4739" s="123"/>
      <c r="AF4739" s="123"/>
      <c r="AG4739" s="123"/>
      <c r="AH4739" s="123"/>
      <c r="AI4739" s="123"/>
      <c r="AT4739" s="11"/>
      <c r="AU4739" s="88"/>
    </row>
    <row r="4740" spans="3:47" outlineLevel="2" x14ac:dyDescent="0.2">
      <c r="C4740" s="119" t="s">
        <v>152</v>
      </c>
      <c r="D4740" s="11"/>
      <c r="E4740" s="125"/>
      <c r="F4740" s="127" t="s">
        <v>5</v>
      </c>
      <c r="G4740" s="127"/>
      <c r="H4740" s="127"/>
      <c r="I4740" s="127"/>
      <c r="J4740" s="127"/>
      <c r="K4740" s="127"/>
      <c r="L4740" s="127"/>
      <c r="M4740" s="127"/>
      <c r="N4740" s="127"/>
      <c r="O4740" s="127"/>
      <c r="P4740" s="152"/>
      <c r="Q4740" s="128" t="s">
        <v>110</v>
      </c>
      <c r="R4740" s="184"/>
      <c r="S4740" s="185"/>
      <c r="T4740" s="185"/>
      <c r="U4740" s="186">
        <v>0</v>
      </c>
      <c r="V4740" s="186">
        <v>0</v>
      </c>
      <c r="W4740" s="187">
        <v>0</v>
      </c>
      <c r="X4740" s="186">
        <v>0</v>
      </c>
      <c r="Y4740" s="185">
        <v>0</v>
      </c>
      <c r="Z4740" s="185">
        <v>0</v>
      </c>
      <c r="AA4740" s="185">
        <v>0</v>
      </c>
      <c r="AB4740" s="185">
        <v>0</v>
      </c>
      <c r="AC4740" s="185">
        <v>0</v>
      </c>
      <c r="AD4740" s="185">
        <v>0</v>
      </c>
      <c r="AE4740" s="185">
        <v>0</v>
      </c>
      <c r="AF4740" s="185">
        <v>0</v>
      </c>
      <c r="AG4740" s="185">
        <v>0</v>
      </c>
      <c r="AH4740" s="188">
        <v>0</v>
      </c>
      <c r="AI4740" s="188">
        <v>0</v>
      </c>
      <c r="AT4740" s="11"/>
      <c r="AU4740" s="88"/>
    </row>
    <row r="4741" spans="3:47" outlineLevel="2" x14ac:dyDescent="0.2">
      <c r="C4741" s="119" t="s">
        <v>152</v>
      </c>
      <c r="D4741" s="11"/>
      <c r="E4741" s="134"/>
      <c r="F4741" s="11" t="s">
        <v>129</v>
      </c>
      <c r="G4741" s="11"/>
      <c r="H4741" s="11"/>
      <c r="I4741" s="11"/>
      <c r="J4741" s="11"/>
      <c r="K4741" s="11"/>
      <c r="L4741" s="11"/>
      <c r="M4741" s="11"/>
      <c r="N4741" s="11"/>
      <c r="O4741" s="11"/>
      <c r="P4741" s="149"/>
      <c r="Q4741" s="135" t="s">
        <v>110</v>
      </c>
      <c r="R4741" s="189"/>
      <c r="S4741" s="190"/>
      <c r="T4741" s="190"/>
      <c r="U4741" s="191">
        <v>0</v>
      </c>
      <c r="V4741" s="191">
        <v>0</v>
      </c>
      <c r="W4741" s="192">
        <v>0</v>
      </c>
      <c r="X4741" s="191">
        <v>0</v>
      </c>
      <c r="Y4741" s="190">
        <v>0</v>
      </c>
      <c r="Z4741" s="190">
        <v>0</v>
      </c>
      <c r="AA4741" s="190">
        <v>0</v>
      </c>
      <c r="AB4741" s="190">
        <v>0</v>
      </c>
      <c r="AC4741" s="190">
        <v>0</v>
      </c>
      <c r="AD4741" s="190">
        <v>0</v>
      </c>
      <c r="AE4741" s="190">
        <v>0</v>
      </c>
      <c r="AF4741" s="190">
        <v>0</v>
      </c>
      <c r="AG4741" s="190">
        <v>0</v>
      </c>
      <c r="AH4741" s="193">
        <v>0</v>
      </c>
      <c r="AI4741" s="193">
        <v>0</v>
      </c>
      <c r="AT4741" s="11"/>
      <c r="AU4741" s="88"/>
    </row>
    <row r="4742" spans="3:47" outlineLevel="2" x14ac:dyDescent="0.2">
      <c r="C4742" s="119" t="s">
        <v>152</v>
      </c>
      <c r="D4742" s="11"/>
      <c r="E4742" s="140"/>
      <c r="F4742" s="142" t="s">
        <v>128</v>
      </c>
      <c r="G4742" s="142"/>
      <c r="H4742" s="142"/>
      <c r="I4742" s="142"/>
      <c r="J4742" s="142"/>
      <c r="K4742" s="142"/>
      <c r="L4742" s="142"/>
      <c r="M4742" s="142"/>
      <c r="N4742" s="142"/>
      <c r="O4742" s="142"/>
      <c r="P4742" s="155"/>
      <c r="Q4742" s="143" t="s">
        <v>110</v>
      </c>
      <c r="R4742" s="194"/>
      <c r="S4742" s="195"/>
      <c r="T4742" s="195"/>
      <c r="U4742" s="196">
        <v>0</v>
      </c>
      <c r="V4742" s="196">
        <v>0</v>
      </c>
      <c r="W4742" s="197">
        <v>0</v>
      </c>
      <c r="X4742" s="196">
        <v>0</v>
      </c>
      <c r="Y4742" s="195">
        <v>0</v>
      </c>
      <c r="Z4742" s="195">
        <v>0</v>
      </c>
      <c r="AA4742" s="195">
        <v>0</v>
      </c>
      <c r="AB4742" s="195">
        <v>0</v>
      </c>
      <c r="AC4742" s="195">
        <v>0</v>
      </c>
      <c r="AD4742" s="195">
        <v>0</v>
      </c>
      <c r="AE4742" s="195">
        <v>0</v>
      </c>
      <c r="AF4742" s="195">
        <v>0</v>
      </c>
      <c r="AG4742" s="195">
        <v>0</v>
      </c>
      <c r="AH4742" s="198">
        <v>0</v>
      </c>
      <c r="AI4742" s="198">
        <v>0</v>
      </c>
      <c r="AT4742" s="11"/>
      <c r="AU4742" s="88"/>
    </row>
    <row r="4743" spans="3:47" outlineLevel="2" x14ac:dyDescent="0.2">
      <c r="C4743" s="119" t="s">
        <v>152</v>
      </c>
      <c r="D4743" s="199"/>
      <c r="E4743" s="199"/>
      <c r="F4743" s="199"/>
      <c r="G4743" s="199"/>
      <c r="H4743" s="199"/>
      <c r="I4743" s="199"/>
      <c r="J4743" s="199"/>
      <c r="K4743" s="199"/>
      <c r="L4743" s="199"/>
      <c r="M4743" s="199"/>
      <c r="N4743" s="199"/>
      <c r="O4743" s="199"/>
      <c r="P4743" s="200"/>
      <c r="Q4743" s="16"/>
      <c r="R4743" s="201"/>
      <c r="S4743" s="201"/>
      <c r="T4743" s="201"/>
      <c r="U4743" s="201"/>
      <c r="V4743" s="201"/>
      <c r="W4743" s="201"/>
      <c r="X4743" s="201"/>
      <c r="Y4743" s="201"/>
      <c r="Z4743" s="201"/>
      <c r="AA4743" s="201"/>
      <c r="AB4743" s="201"/>
      <c r="AC4743" s="201"/>
      <c r="AD4743" s="201"/>
      <c r="AE4743" s="201"/>
      <c r="AF4743" s="201"/>
      <c r="AG4743" s="201"/>
      <c r="AH4743" s="201"/>
      <c r="AI4743" s="201"/>
      <c r="AT4743" s="11"/>
      <c r="AU4743" s="88"/>
    </row>
    <row r="4744" spans="3:47" outlineLevel="1" x14ac:dyDescent="0.2">
      <c r="C4744" s="119" t="s">
        <v>152</v>
      </c>
      <c r="D4744" s="11"/>
      <c r="E4744" s="202" t="s">
        <v>186</v>
      </c>
      <c r="F4744" s="203"/>
      <c r="G4744" s="203"/>
      <c r="H4744" s="203"/>
      <c r="I4744" s="203"/>
      <c r="J4744" s="203"/>
      <c r="K4744" s="203"/>
      <c r="L4744" s="203"/>
      <c r="M4744" s="203"/>
      <c r="N4744" s="203"/>
      <c r="O4744" s="203"/>
      <c r="P4744" s="203"/>
      <c r="Q4744" s="204"/>
      <c r="R4744" s="205"/>
      <c r="S4744" s="205"/>
      <c r="T4744" s="205"/>
      <c r="U4744" s="205"/>
      <c r="V4744" s="205"/>
      <c r="W4744" s="205"/>
      <c r="X4744" s="205"/>
      <c r="Y4744" s="205"/>
      <c r="Z4744" s="205"/>
      <c r="AA4744" s="205"/>
      <c r="AB4744" s="205"/>
      <c r="AC4744" s="205"/>
      <c r="AD4744" s="205"/>
      <c r="AE4744" s="205"/>
      <c r="AF4744" s="205"/>
      <c r="AG4744" s="205"/>
      <c r="AH4744" s="205"/>
      <c r="AI4744" s="205"/>
      <c r="AT4744" s="11"/>
      <c r="AU4744" s="88"/>
    </row>
    <row r="4745" spans="3:47" outlineLevel="2" x14ac:dyDescent="0.2">
      <c r="C4745" s="119" t="s">
        <v>152</v>
      </c>
      <c r="D4745" s="206" t="s">
        <v>187</v>
      </c>
      <c r="E4745" t="s">
        <v>127</v>
      </c>
      <c r="AT4745" s="11"/>
      <c r="AU4745" s="88"/>
    </row>
    <row r="4746" spans="3:47" outlineLevel="2" x14ac:dyDescent="0.2">
      <c r="C4746" s="119" t="s">
        <v>152</v>
      </c>
      <c r="D4746" s="206" t="s">
        <v>187</v>
      </c>
      <c r="E4746" s="125"/>
      <c r="F4746" s="207" t="s">
        <v>5</v>
      </c>
      <c r="G4746" s="207"/>
      <c r="H4746" s="207"/>
      <c r="I4746" s="158" t="s">
        <v>57</v>
      </c>
      <c r="J4746" s="207"/>
      <c r="K4746" s="207"/>
      <c r="L4746" s="207"/>
      <c r="M4746" s="207"/>
      <c r="N4746" s="207"/>
      <c r="O4746" s="207"/>
      <c r="P4746" s="208"/>
      <c r="Q4746" s="209" t="s">
        <v>110</v>
      </c>
      <c r="R4746" s="210"/>
      <c r="S4746" s="211"/>
      <c r="T4746" s="211"/>
      <c r="U4746" s="212">
        <v>0</v>
      </c>
      <c r="V4746" s="212">
        <v>0</v>
      </c>
      <c r="W4746" s="211">
        <v>0</v>
      </c>
      <c r="X4746" s="212">
        <v>0</v>
      </c>
      <c r="Y4746" s="211">
        <v>0</v>
      </c>
      <c r="Z4746" s="211">
        <v>0</v>
      </c>
      <c r="AA4746" s="211">
        <v>0</v>
      </c>
      <c r="AB4746" s="211">
        <v>0</v>
      </c>
      <c r="AC4746" s="211">
        <v>0</v>
      </c>
      <c r="AD4746" s="211">
        <v>0</v>
      </c>
      <c r="AE4746" s="211">
        <v>0</v>
      </c>
      <c r="AF4746" s="211">
        <v>0</v>
      </c>
      <c r="AG4746" s="211">
        <v>0</v>
      </c>
      <c r="AH4746" s="213">
        <v>0</v>
      </c>
      <c r="AI4746" s="213">
        <v>0</v>
      </c>
      <c r="AT4746" s="11"/>
      <c r="AU4746" s="88"/>
    </row>
    <row r="4747" spans="3:47" outlineLevel="2" x14ac:dyDescent="0.2">
      <c r="C4747" s="119" t="s">
        <v>152</v>
      </c>
      <c r="D4747" s="206" t="s">
        <v>187</v>
      </c>
      <c r="E4747" s="134"/>
      <c r="F4747" s="124" t="s">
        <v>129</v>
      </c>
      <c r="G4747" s="124"/>
      <c r="H4747" s="124"/>
      <c r="I4747" s="72" t="s">
        <v>62</v>
      </c>
      <c r="J4747" s="124"/>
      <c r="K4747" s="124"/>
      <c r="L4747" s="124"/>
      <c r="M4747" s="124"/>
      <c r="N4747" s="124"/>
      <c r="O4747" s="124"/>
      <c r="P4747" s="214"/>
      <c r="Q4747" s="215" t="s">
        <v>110</v>
      </c>
      <c r="R4747" s="216"/>
      <c r="S4747" s="217"/>
      <c r="T4747" s="217"/>
      <c r="U4747" s="218">
        <v>0</v>
      </c>
      <c r="V4747" s="218">
        <v>0</v>
      </c>
      <c r="W4747" s="217">
        <v>0</v>
      </c>
      <c r="X4747" s="218">
        <v>0</v>
      </c>
      <c r="Y4747" s="217">
        <v>0</v>
      </c>
      <c r="Z4747" s="217">
        <v>0</v>
      </c>
      <c r="AA4747" s="217">
        <v>0</v>
      </c>
      <c r="AB4747" s="217">
        <v>0</v>
      </c>
      <c r="AC4747" s="217">
        <v>0</v>
      </c>
      <c r="AD4747" s="217">
        <v>0</v>
      </c>
      <c r="AE4747" s="217">
        <v>0</v>
      </c>
      <c r="AF4747" s="217">
        <v>0</v>
      </c>
      <c r="AG4747" s="217">
        <v>0</v>
      </c>
      <c r="AH4747" s="219">
        <v>0</v>
      </c>
      <c r="AI4747" s="219">
        <v>0</v>
      </c>
      <c r="AT4747" s="11"/>
      <c r="AU4747" s="88"/>
    </row>
    <row r="4748" spans="3:47" outlineLevel="2" x14ac:dyDescent="0.2">
      <c r="C4748" s="119" t="s">
        <v>152</v>
      </c>
      <c r="D4748" s="206" t="s">
        <v>187</v>
      </c>
      <c r="E4748" s="140"/>
      <c r="F4748" s="220" t="s">
        <v>128</v>
      </c>
      <c r="G4748" s="220"/>
      <c r="H4748" s="220"/>
      <c r="I4748" s="161" t="s">
        <v>188</v>
      </c>
      <c r="J4748" s="220"/>
      <c r="K4748" s="220"/>
      <c r="L4748" s="220"/>
      <c r="M4748" s="220"/>
      <c r="N4748" s="220"/>
      <c r="O4748" s="220"/>
      <c r="P4748" s="221"/>
      <c r="Q4748" s="222" t="s">
        <v>110</v>
      </c>
      <c r="R4748" s="223"/>
      <c r="S4748" s="224"/>
      <c r="T4748" s="224"/>
      <c r="U4748" s="225">
        <v>0</v>
      </c>
      <c r="V4748" s="225">
        <v>0</v>
      </c>
      <c r="W4748" s="224">
        <v>0</v>
      </c>
      <c r="X4748" s="225">
        <v>0</v>
      </c>
      <c r="Y4748" s="224">
        <v>0</v>
      </c>
      <c r="Z4748" s="224">
        <v>0</v>
      </c>
      <c r="AA4748" s="224">
        <v>0</v>
      </c>
      <c r="AB4748" s="224">
        <v>0</v>
      </c>
      <c r="AC4748" s="224">
        <v>0</v>
      </c>
      <c r="AD4748" s="224">
        <v>0</v>
      </c>
      <c r="AE4748" s="224">
        <v>0</v>
      </c>
      <c r="AF4748" s="224">
        <v>0</v>
      </c>
      <c r="AG4748" s="224">
        <v>0</v>
      </c>
      <c r="AH4748" s="226">
        <v>0</v>
      </c>
      <c r="AI4748" s="226">
        <v>0</v>
      </c>
      <c r="AT4748" s="11"/>
      <c r="AU4748" s="88"/>
    </row>
    <row r="4749" spans="3:47" outlineLevel="2" x14ac:dyDescent="0.2">
      <c r="C4749" s="119" t="s">
        <v>152</v>
      </c>
      <c r="D4749" s="206" t="s">
        <v>187</v>
      </c>
      <c r="E4749" t="s">
        <v>189</v>
      </c>
      <c r="F4749" s="40"/>
      <c r="G4749" s="40"/>
      <c r="H4749" s="227"/>
      <c r="I4749" s="40"/>
      <c r="J4749" s="40"/>
      <c r="K4749" s="227"/>
      <c r="L4749" s="40"/>
      <c r="M4749" s="40"/>
      <c r="N4749" s="40"/>
      <c r="O4749" s="40"/>
      <c r="P4749" s="40"/>
      <c r="Q4749" s="227"/>
      <c r="R4749" s="227"/>
      <c r="S4749" s="227"/>
      <c r="T4749" s="227"/>
      <c r="U4749" s="227"/>
      <c r="V4749" s="227"/>
      <c r="W4749" s="227"/>
      <c r="X4749" s="227"/>
      <c r="Y4749" s="227"/>
      <c r="Z4749" s="227"/>
      <c r="AA4749" s="227"/>
      <c r="AB4749" s="227"/>
      <c r="AC4749" s="227"/>
      <c r="AD4749" s="227"/>
      <c r="AE4749" s="227"/>
      <c r="AF4749" s="227"/>
      <c r="AG4749" s="227"/>
      <c r="AH4749" s="227"/>
      <c r="AI4749" s="227"/>
      <c r="AT4749" s="11"/>
      <c r="AU4749" s="88"/>
    </row>
    <row r="4750" spans="3:47" outlineLevel="2" x14ac:dyDescent="0.2">
      <c r="C4750" s="119" t="s">
        <v>152</v>
      </c>
      <c r="D4750" s="206" t="s">
        <v>187</v>
      </c>
      <c r="E4750" s="125"/>
      <c r="F4750" s="207" t="s">
        <v>5</v>
      </c>
      <c r="G4750" s="207"/>
      <c r="H4750" s="207"/>
      <c r="I4750" s="158" t="s">
        <v>57</v>
      </c>
      <c r="J4750" s="228" t="s">
        <v>152</v>
      </c>
      <c r="K4750" s="207"/>
      <c r="L4750" s="207"/>
      <c r="M4750" s="207"/>
      <c r="N4750" s="207"/>
      <c r="O4750" s="207"/>
      <c r="P4750" s="208"/>
      <c r="Q4750" s="229" t="s">
        <v>110</v>
      </c>
      <c r="R4750" s="230"/>
      <c r="S4750" s="231"/>
      <c r="T4750" s="231"/>
      <c r="U4750" s="232">
        <v>0</v>
      </c>
      <c r="V4750" s="232">
        <v>0</v>
      </c>
      <c r="W4750" s="231">
        <v>0</v>
      </c>
      <c r="X4750" s="232">
        <v>0</v>
      </c>
      <c r="Y4750" s="231">
        <v>0</v>
      </c>
      <c r="Z4750" s="231">
        <v>0</v>
      </c>
      <c r="AA4750" s="231">
        <v>0</v>
      </c>
      <c r="AB4750" s="231">
        <v>0</v>
      </c>
      <c r="AC4750" s="231">
        <v>0</v>
      </c>
      <c r="AD4750" s="231">
        <v>0</v>
      </c>
      <c r="AE4750" s="231">
        <v>0</v>
      </c>
      <c r="AF4750" s="231">
        <v>0</v>
      </c>
      <c r="AG4750" s="231">
        <v>0</v>
      </c>
      <c r="AH4750" s="233">
        <v>0</v>
      </c>
      <c r="AI4750" s="233">
        <v>0</v>
      </c>
      <c r="AT4750" s="11"/>
      <c r="AU4750" s="88"/>
    </row>
    <row r="4751" spans="3:47" outlineLevel="2" x14ac:dyDescent="0.2">
      <c r="C4751" s="119" t="s">
        <v>152</v>
      </c>
      <c r="D4751" s="206" t="s">
        <v>187</v>
      </c>
      <c r="E4751" s="134"/>
      <c r="F4751" s="124" t="s">
        <v>129</v>
      </c>
      <c r="G4751" s="124"/>
      <c r="H4751" s="124"/>
      <c r="I4751" s="72" t="s">
        <v>62</v>
      </c>
      <c r="J4751" s="234" t="s">
        <v>152</v>
      </c>
      <c r="K4751" s="124"/>
      <c r="L4751" s="124"/>
      <c r="M4751" s="124"/>
      <c r="N4751" s="124"/>
      <c r="O4751" s="124"/>
      <c r="P4751" s="214"/>
      <c r="Q4751" s="235" t="s">
        <v>110</v>
      </c>
      <c r="R4751" s="236"/>
      <c r="S4751" s="237"/>
      <c r="T4751" s="237"/>
      <c r="U4751" s="238">
        <v>0</v>
      </c>
      <c r="V4751" s="238">
        <v>0</v>
      </c>
      <c r="W4751" s="237">
        <v>0</v>
      </c>
      <c r="X4751" s="238">
        <v>0</v>
      </c>
      <c r="Y4751" s="237">
        <v>0</v>
      </c>
      <c r="Z4751" s="237">
        <v>0</v>
      </c>
      <c r="AA4751" s="237">
        <v>0</v>
      </c>
      <c r="AB4751" s="237">
        <v>0</v>
      </c>
      <c r="AC4751" s="237">
        <v>0</v>
      </c>
      <c r="AD4751" s="237">
        <v>0</v>
      </c>
      <c r="AE4751" s="237">
        <v>0</v>
      </c>
      <c r="AF4751" s="237">
        <v>0</v>
      </c>
      <c r="AG4751" s="237">
        <v>0</v>
      </c>
      <c r="AH4751" s="239">
        <v>0</v>
      </c>
      <c r="AI4751" s="239">
        <v>0</v>
      </c>
      <c r="AT4751" s="11"/>
      <c r="AU4751" s="88"/>
    </row>
    <row r="4752" spans="3:47" outlineLevel="2" x14ac:dyDescent="0.2">
      <c r="C4752" s="119" t="s">
        <v>152</v>
      </c>
      <c r="D4752" s="206" t="s">
        <v>187</v>
      </c>
      <c r="E4752" s="140"/>
      <c r="F4752" s="220" t="s">
        <v>128</v>
      </c>
      <c r="G4752" s="220"/>
      <c r="H4752" s="220"/>
      <c r="I4752" s="161" t="s">
        <v>188</v>
      </c>
      <c r="J4752" s="240" t="s">
        <v>152</v>
      </c>
      <c r="K4752" s="220"/>
      <c r="L4752" s="220"/>
      <c r="M4752" s="220"/>
      <c r="N4752" s="220"/>
      <c r="O4752" s="220"/>
      <c r="P4752" s="221"/>
      <c r="Q4752" s="241" t="s">
        <v>110</v>
      </c>
      <c r="R4752" s="242"/>
      <c r="S4752" s="243"/>
      <c r="T4752" s="243"/>
      <c r="U4752" s="244">
        <v>0</v>
      </c>
      <c r="V4752" s="244">
        <v>0</v>
      </c>
      <c r="W4752" s="243">
        <v>0</v>
      </c>
      <c r="X4752" s="244">
        <v>0</v>
      </c>
      <c r="Y4752" s="243">
        <v>0</v>
      </c>
      <c r="Z4752" s="243">
        <v>0</v>
      </c>
      <c r="AA4752" s="243">
        <v>0</v>
      </c>
      <c r="AB4752" s="243">
        <v>0</v>
      </c>
      <c r="AC4752" s="243">
        <v>0</v>
      </c>
      <c r="AD4752" s="243">
        <v>0</v>
      </c>
      <c r="AE4752" s="243">
        <v>0</v>
      </c>
      <c r="AF4752" s="243">
        <v>0</v>
      </c>
      <c r="AG4752" s="243">
        <v>0</v>
      </c>
      <c r="AH4752" s="245">
        <v>0</v>
      </c>
      <c r="AI4752" s="245">
        <v>0</v>
      </c>
      <c r="AT4752" s="11"/>
      <c r="AU4752" s="88"/>
    </row>
    <row r="4753" spans="3:47" outlineLevel="2" x14ac:dyDescent="0.2">
      <c r="AT4753" s="11"/>
      <c r="AU4753" s="88"/>
    </row>
    <row r="4754" spans="3:47" x14ac:dyDescent="0.2">
      <c r="C4754" s="116" t="s">
        <v>152</v>
      </c>
      <c r="D4754" s="67" t="s">
        <v>152</v>
      </c>
      <c r="E4754" s="67"/>
      <c r="F4754" s="67"/>
      <c r="G4754" s="67"/>
      <c r="H4754" s="102"/>
      <c r="I4754" s="67"/>
      <c r="J4754" s="67"/>
      <c r="K4754" s="102"/>
      <c r="L4754" s="67"/>
      <c r="M4754" s="67"/>
      <c r="N4754" s="67"/>
      <c r="O4754" s="67"/>
      <c r="P4754" s="67"/>
      <c r="Q4754" s="117" t="s">
        <v>110</v>
      </c>
      <c r="R4754" s="118">
        <v>0</v>
      </c>
      <c r="S4754" s="118">
        <v>0</v>
      </c>
      <c r="T4754" s="118">
        <v>0</v>
      </c>
      <c r="U4754" s="118">
        <v>0</v>
      </c>
      <c r="V4754" s="118">
        <v>0</v>
      </c>
      <c r="W4754" s="118">
        <v>0</v>
      </c>
      <c r="X4754" s="118">
        <v>0</v>
      </c>
      <c r="Y4754" s="118">
        <v>0</v>
      </c>
      <c r="Z4754" s="118">
        <v>0</v>
      </c>
      <c r="AA4754" s="118">
        <v>0</v>
      </c>
      <c r="AB4754" s="118">
        <v>0</v>
      </c>
      <c r="AC4754" s="118">
        <v>0</v>
      </c>
      <c r="AD4754" s="118">
        <v>0</v>
      </c>
      <c r="AE4754" s="118">
        <v>0</v>
      </c>
      <c r="AF4754" s="118">
        <v>0</v>
      </c>
      <c r="AG4754" s="118">
        <v>0</v>
      </c>
      <c r="AH4754" s="118">
        <v>0</v>
      </c>
      <c r="AI4754" s="118">
        <v>0</v>
      </c>
      <c r="AT4754" s="11"/>
      <c r="AU4754" s="88"/>
    </row>
    <row r="4755" spans="3:47" s="11" customFormat="1" outlineLevel="1" x14ac:dyDescent="0.2">
      <c r="C4755" s="119" t="s">
        <v>152</v>
      </c>
      <c r="E4755" s="120" t="s">
        <v>174</v>
      </c>
      <c r="F4755" s="121"/>
      <c r="G4755" s="121"/>
      <c r="H4755" s="121"/>
      <c r="I4755" s="121"/>
      <c r="J4755" s="121"/>
      <c r="K4755" s="121"/>
      <c r="L4755" s="121"/>
      <c r="M4755" s="121"/>
      <c r="N4755" s="121"/>
      <c r="O4755" s="121"/>
      <c r="P4755" s="121"/>
      <c r="Q4755" s="122"/>
      <c r="R4755" s="123"/>
      <c r="S4755" s="123"/>
      <c r="T4755" s="123"/>
      <c r="U4755" s="123"/>
      <c r="V4755" s="123"/>
      <c r="W4755" s="123"/>
      <c r="X4755" s="123"/>
      <c r="Y4755" s="123"/>
      <c r="Z4755" s="123"/>
      <c r="AA4755" s="123"/>
      <c r="AB4755" s="123"/>
      <c r="AC4755" s="123"/>
      <c r="AD4755" s="123"/>
      <c r="AE4755" s="123"/>
      <c r="AF4755" s="123"/>
      <c r="AG4755" s="123"/>
      <c r="AH4755" s="123"/>
      <c r="AI4755" s="123"/>
      <c r="AU4755" s="88"/>
    </row>
    <row r="4756" spans="3:47" s="11" customFormat="1" outlineLevel="2" x14ac:dyDescent="0.2">
      <c r="C4756" s="119" t="s">
        <v>152</v>
      </c>
      <c r="E4756" s="124" t="s">
        <v>175</v>
      </c>
      <c r="U4756" s="25" t="s">
        <v>87</v>
      </c>
      <c r="V4756" s="25"/>
      <c r="W4756" s="25" t="s">
        <v>88</v>
      </c>
      <c r="X4756" s="25" t="s">
        <v>89</v>
      </c>
      <c r="AU4756" s="88"/>
    </row>
    <row r="4757" spans="3:47" s="11" customFormat="1" outlineLevel="2" x14ac:dyDescent="0.2">
      <c r="C4757" s="119" t="s">
        <v>152</v>
      </c>
      <c r="E4757" s="125"/>
      <c r="F4757" s="126" t="s">
        <v>209</v>
      </c>
      <c r="G4757" s="127"/>
      <c r="H4757" s="127"/>
      <c r="I4757" s="127"/>
      <c r="J4757" s="127"/>
      <c r="K4757" s="127"/>
      <c r="L4757" s="127"/>
      <c r="M4757" s="127"/>
      <c r="N4757" s="127"/>
      <c r="O4757" s="127"/>
      <c r="P4757" s="127"/>
      <c r="Q4757" s="128" t="s">
        <v>110</v>
      </c>
      <c r="R4757" s="129"/>
      <c r="S4757" s="130"/>
      <c r="T4757" s="130"/>
      <c r="U4757" s="131">
        <v>0</v>
      </c>
      <c r="V4757" s="131">
        <v>0</v>
      </c>
      <c r="W4757" s="132">
        <v>0</v>
      </c>
      <c r="X4757" s="131">
        <v>0</v>
      </c>
      <c r="Y4757" s="130">
        <v>0</v>
      </c>
      <c r="Z4757" s="130">
        <v>0</v>
      </c>
      <c r="AA4757" s="130">
        <v>0</v>
      </c>
      <c r="AB4757" s="130">
        <v>0</v>
      </c>
      <c r="AC4757" s="130">
        <v>0</v>
      </c>
      <c r="AD4757" s="130">
        <v>0</v>
      </c>
      <c r="AE4757" s="130">
        <v>0</v>
      </c>
      <c r="AF4757" s="130">
        <v>0</v>
      </c>
      <c r="AG4757" s="130">
        <v>0</v>
      </c>
      <c r="AH4757" s="133">
        <v>0</v>
      </c>
      <c r="AI4757" s="133">
        <v>0</v>
      </c>
      <c r="AK4757" s="91"/>
      <c r="AU4757" s="88"/>
    </row>
    <row r="4758" spans="3:47" s="11" customFormat="1" outlineLevel="2" x14ac:dyDescent="0.2">
      <c r="C4758" s="119" t="s">
        <v>152</v>
      </c>
      <c r="E4758" s="134"/>
      <c r="F4758" s="36" t="s">
        <v>31</v>
      </c>
      <c r="Q4758" s="135" t="s">
        <v>110</v>
      </c>
      <c r="R4758" s="136"/>
      <c r="S4758" s="88"/>
      <c r="T4758" s="88"/>
      <c r="U4758" s="137">
        <v>0</v>
      </c>
      <c r="V4758" s="137">
        <v>0</v>
      </c>
      <c r="W4758" s="138">
        <v>0</v>
      </c>
      <c r="X4758" s="137">
        <v>0</v>
      </c>
      <c r="Y4758" s="88">
        <v>0</v>
      </c>
      <c r="Z4758" s="88">
        <v>0</v>
      </c>
      <c r="AA4758" s="88">
        <v>0</v>
      </c>
      <c r="AB4758" s="88">
        <v>0</v>
      </c>
      <c r="AC4758" s="88">
        <v>0</v>
      </c>
      <c r="AD4758" s="88">
        <v>0</v>
      </c>
      <c r="AE4758" s="88">
        <v>0</v>
      </c>
      <c r="AF4758" s="88">
        <v>0</v>
      </c>
      <c r="AG4758" s="88">
        <v>0</v>
      </c>
      <c r="AH4758" s="139">
        <v>0</v>
      </c>
      <c r="AI4758" s="139">
        <v>0</v>
      </c>
      <c r="AU4758" s="88"/>
    </row>
    <row r="4759" spans="3:47" s="11" customFormat="1" outlineLevel="2" x14ac:dyDescent="0.2">
      <c r="C4759" s="119" t="s">
        <v>152</v>
      </c>
      <c r="E4759" s="134"/>
      <c r="F4759" s="36" t="s">
        <v>28</v>
      </c>
      <c r="Q4759" s="135" t="s">
        <v>110</v>
      </c>
      <c r="R4759" s="136"/>
      <c r="S4759" s="88"/>
      <c r="T4759" s="88"/>
      <c r="U4759" s="137">
        <v>0</v>
      </c>
      <c r="V4759" s="137">
        <v>0</v>
      </c>
      <c r="W4759" s="138">
        <v>0</v>
      </c>
      <c r="X4759" s="137">
        <v>0</v>
      </c>
      <c r="Y4759" s="88">
        <v>0</v>
      </c>
      <c r="Z4759" s="88">
        <v>0</v>
      </c>
      <c r="AA4759" s="88">
        <v>0</v>
      </c>
      <c r="AB4759" s="88">
        <v>0</v>
      </c>
      <c r="AC4759" s="88">
        <v>0</v>
      </c>
      <c r="AD4759" s="88">
        <v>0</v>
      </c>
      <c r="AE4759" s="88">
        <v>0</v>
      </c>
      <c r="AF4759" s="88">
        <v>0</v>
      </c>
      <c r="AG4759" s="88">
        <v>0</v>
      </c>
      <c r="AH4759" s="139">
        <v>0</v>
      </c>
      <c r="AI4759" s="139">
        <v>0</v>
      </c>
      <c r="AU4759" s="88"/>
    </row>
    <row r="4760" spans="3:47" s="11" customFormat="1" outlineLevel="2" x14ac:dyDescent="0.2">
      <c r="C4760" s="119" t="s">
        <v>152</v>
      </c>
      <c r="E4760" s="134"/>
      <c r="F4760" s="36" t="s">
        <v>210</v>
      </c>
      <c r="Q4760" s="135" t="s">
        <v>110</v>
      </c>
      <c r="R4760" s="136"/>
      <c r="S4760" s="88"/>
      <c r="T4760" s="88"/>
      <c r="U4760" s="137">
        <v>0</v>
      </c>
      <c r="V4760" s="137">
        <v>0</v>
      </c>
      <c r="W4760" s="138">
        <v>0</v>
      </c>
      <c r="X4760" s="137">
        <v>0</v>
      </c>
      <c r="Y4760" s="88">
        <v>0</v>
      </c>
      <c r="Z4760" s="88">
        <v>0</v>
      </c>
      <c r="AA4760" s="88">
        <v>0</v>
      </c>
      <c r="AB4760" s="88">
        <v>0</v>
      </c>
      <c r="AC4760" s="88">
        <v>0</v>
      </c>
      <c r="AD4760" s="88">
        <v>0</v>
      </c>
      <c r="AE4760" s="88">
        <v>0</v>
      </c>
      <c r="AF4760" s="88">
        <v>0</v>
      </c>
      <c r="AG4760" s="88">
        <v>0</v>
      </c>
      <c r="AH4760" s="139">
        <v>0</v>
      </c>
      <c r="AI4760" s="139">
        <v>0</v>
      </c>
      <c r="AU4760" s="88"/>
    </row>
    <row r="4761" spans="3:47" s="11" customFormat="1" outlineLevel="2" x14ac:dyDescent="0.2">
      <c r="C4761" s="119" t="s">
        <v>152</v>
      </c>
      <c r="E4761" s="134"/>
      <c r="F4761" s="36" t="s">
        <v>211</v>
      </c>
      <c r="Q4761" s="135" t="s">
        <v>110</v>
      </c>
      <c r="R4761" s="136"/>
      <c r="S4761" s="88"/>
      <c r="T4761" s="88"/>
      <c r="U4761" s="137">
        <v>0</v>
      </c>
      <c r="V4761" s="137">
        <v>0</v>
      </c>
      <c r="W4761" s="138">
        <v>0</v>
      </c>
      <c r="X4761" s="137">
        <v>0</v>
      </c>
      <c r="Y4761" s="88">
        <v>0</v>
      </c>
      <c r="Z4761" s="88">
        <v>0</v>
      </c>
      <c r="AA4761" s="88">
        <v>0</v>
      </c>
      <c r="AB4761" s="88">
        <v>0</v>
      </c>
      <c r="AC4761" s="88">
        <v>0</v>
      </c>
      <c r="AD4761" s="88">
        <v>0</v>
      </c>
      <c r="AE4761" s="88">
        <v>0</v>
      </c>
      <c r="AF4761" s="88">
        <v>0</v>
      </c>
      <c r="AG4761" s="88">
        <v>0</v>
      </c>
      <c r="AH4761" s="139">
        <v>0</v>
      </c>
      <c r="AI4761" s="139">
        <v>0</v>
      </c>
      <c r="AU4761" s="88"/>
    </row>
    <row r="4762" spans="3:47" s="11" customFormat="1" outlineLevel="2" x14ac:dyDescent="0.2">
      <c r="C4762" s="119" t="s">
        <v>152</v>
      </c>
      <c r="E4762" s="134"/>
      <c r="F4762" s="36" t="s">
        <v>212</v>
      </c>
      <c r="Q4762" s="135" t="s">
        <v>110</v>
      </c>
      <c r="R4762" s="136"/>
      <c r="S4762" s="88"/>
      <c r="T4762" s="88"/>
      <c r="U4762" s="137">
        <v>0</v>
      </c>
      <c r="V4762" s="137">
        <v>0</v>
      </c>
      <c r="W4762" s="138">
        <v>0</v>
      </c>
      <c r="X4762" s="137">
        <v>0</v>
      </c>
      <c r="Y4762" s="88">
        <v>0</v>
      </c>
      <c r="Z4762" s="88">
        <v>0</v>
      </c>
      <c r="AA4762" s="88">
        <v>0</v>
      </c>
      <c r="AB4762" s="88">
        <v>0</v>
      </c>
      <c r="AC4762" s="88">
        <v>0</v>
      </c>
      <c r="AD4762" s="88">
        <v>0</v>
      </c>
      <c r="AE4762" s="88">
        <v>0</v>
      </c>
      <c r="AF4762" s="88">
        <v>0</v>
      </c>
      <c r="AG4762" s="88">
        <v>0</v>
      </c>
      <c r="AH4762" s="139">
        <v>0</v>
      </c>
      <c r="AI4762" s="139">
        <v>0</v>
      </c>
      <c r="AU4762" s="88"/>
    </row>
    <row r="4763" spans="3:47" s="11" customFormat="1" outlineLevel="2" x14ac:dyDescent="0.2">
      <c r="C4763" s="119" t="s">
        <v>152</v>
      </c>
      <c r="E4763" s="134"/>
      <c r="F4763" s="36" t="s">
        <v>213</v>
      </c>
      <c r="Q4763" s="135" t="s">
        <v>110</v>
      </c>
      <c r="R4763" s="136"/>
      <c r="S4763" s="88"/>
      <c r="T4763" s="88"/>
      <c r="U4763" s="137">
        <v>0</v>
      </c>
      <c r="V4763" s="137">
        <v>0</v>
      </c>
      <c r="W4763" s="138">
        <v>0</v>
      </c>
      <c r="X4763" s="137">
        <v>0</v>
      </c>
      <c r="Y4763" s="88">
        <v>0</v>
      </c>
      <c r="Z4763" s="88">
        <v>0</v>
      </c>
      <c r="AA4763" s="88">
        <v>0</v>
      </c>
      <c r="AB4763" s="88">
        <v>0</v>
      </c>
      <c r="AC4763" s="88">
        <v>0</v>
      </c>
      <c r="AD4763" s="88">
        <v>0</v>
      </c>
      <c r="AE4763" s="88">
        <v>0</v>
      </c>
      <c r="AF4763" s="88">
        <v>0</v>
      </c>
      <c r="AG4763" s="88">
        <v>0</v>
      </c>
      <c r="AH4763" s="139">
        <v>0</v>
      </c>
      <c r="AI4763" s="139">
        <v>0</v>
      </c>
      <c r="AU4763" s="88"/>
    </row>
    <row r="4764" spans="3:47" s="11" customFormat="1" outlineLevel="2" x14ac:dyDescent="0.2">
      <c r="C4764" s="119" t="s">
        <v>152</v>
      </c>
      <c r="E4764" s="134"/>
      <c r="F4764" s="36" t="s">
        <v>214</v>
      </c>
      <c r="Q4764" s="135" t="s">
        <v>110</v>
      </c>
      <c r="R4764" s="136"/>
      <c r="S4764" s="88"/>
      <c r="T4764" s="88"/>
      <c r="U4764" s="137">
        <v>0</v>
      </c>
      <c r="V4764" s="137">
        <v>0</v>
      </c>
      <c r="W4764" s="138">
        <v>0</v>
      </c>
      <c r="X4764" s="137">
        <v>0</v>
      </c>
      <c r="Y4764" s="88">
        <v>0</v>
      </c>
      <c r="Z4764" s="88">
        <v>0</v>
      </c>
      <c r="AA4764" s="88">
        <v>0</v>
      </c>
      <c r="AB4764" s="88">
        <v>0</v>
      </c>
      <c r="AC4764" s="88">
        <v>0</v>
      </c>
      <c r="AD4764" s="88">
        <v>0</v>
      </c>
      <c r="AE4764" s="88">
        <v>0</v>
      </c>
      <c r="AF4764" s="88">
        <v>0</v>
      </c>
      <c r="AG4764" s="88">
        <v>0</v>
      </c>
      <c r="AH4764" s="139">
        <v>0</v>
      </c>
      <c r="AI4764" s="139">
        <v>0</v>
      </c>
      <c r="AU4764" s="88"/>
    </row>
    <row r="4765" spans="3:47" s="11" customFormat="1" outlineLevel="2" x14ac:dyDescent="0.2">
      <c r="C4765" s="119" t="s">
        <v>152</v>
      </c>
      <c r="E4765" s="134"/>
      <c r="F4765" s="36" t="s">
        <v>215</v>
      </c>
      <c r="Q4765" s="135" t="s">
        <v>110</v>
      </c>
      <c r="R4765" s="136"/>
      <c r="S4765" s="88"/>
      <c r="T4765" s="88"/>
      <c r="U4765" s="137">
        <v>0</v>
      </c>
      <c r="V4765" s="137">
        <v>0</v>
      </c>
      <c r="W4765" s="138">
        <v>0</v>
      </c>
      <c r="X4765" s="137">
        <v>0</v>
      </c>
      <c r="Y4765" s="88">
        <v>0</v>
      </c>
      <c r="Z4765" s="88">
        <v>0</v>
      </c>
      <c r="AA4765" s="88">
        <v>0</v>
      </c>
      <c r="AB4765" s="88">
        <v>0</v>
      </c>
      <c r="AC4765" s="88">
        <v>0</v>
      </c>
      <c r="AD4765" s="88">
        <v>0</v>
      </c>
      <c r="AE4765" s="88">
        <v>0</v>
      </c>
      <c r="AF4765" s="88">
        <v>0</v>
      </c>
      <c r="AG4765" s="88">
        <v>0</v>
      </c>
      <c r="AH4765" s="139">
        <v>0</v>
      </c>
      <c r="AI4765" s="139">
        <v>0</v>
      </c>
      <c r="AU4765" s="88"/>
    </row>
    <row r="4766" spans="3:47" s="11" customFormat="1" outlineLevel="2" x14ac:dyDescent="0.2">
      <c r="C4766" s="119" t="s">
        <v>152</v>
      </c>
      <c r="E4766" s="134"/>
      <c r="F4766" s="36" t="s">
        <v>216</v>
      </c>
      <c r="Q4766" s="135" t="s">
        <v>110</v>
      </c>
      <c r="R4766" s="136"/>
      <c r="S4766" s="88"/>
      <c r="T4766" s="88"/>
      <c r="U4766" s="137">
        <v>0</v>
      </c>
      <c r="V4766" s="137">
        <v>0</v>
      </c>
      <c r="W4766" s="138">
        <v>0</v>
      </c>
      <c r="X4766" s="137">
        <v>0</v>
      </c>
      <c r="Y4766" s="88">
        <v>0</v>
      </c>
      <c r="Z4766" s="88">
        <v>0</v>
      </c>
      <c r="AA4766" s="88">
        <v>0</v>
      </c>
      <c r="AB4766" s="88">
        <v>0</v>
      </c>
      <c r="AC4766" s="88">
        <v>0</v>
      </c>
      <c r="AD4766" s="88">
        <v>0</v>
      </c>
      <c r="AE4766" s="88">
        <v>0</v>
      </c>
      <c r="AF4766" s="88">
        <v>0</v>
      </c>
      <c r="AG4766" s="88">
        <v>0</v>
      </c>
      <c r="AH4766" s="139">
        <v>0</v>
      </c>
      <c r="AI4766" s="139">
        <v>0</v>
      </c>
      <c r="AU4766" s="88"/>
    </row>
    <row r="4767" spans="3:47" s="11" customFormat="1" outlineLevel="2" x14ac:dyDescent="0.2">
      <c r="C4767" s="119" t="s">
        <v>152</v>
      </c>
      <c r="E4767" s="134"/>
      <c r="F4767" s="36" t="s">
        <v>33</v>
      </c>
      <c r="Q4767" s="135" t="s">
        <v>110</v>
      </c>
      <c r="R4767" s="136"/>
      <c r="S4767" s="88"/>
      <c r="T4767" s="88"/>
      <c r="U4767" s="137">
        <v>0</v>
      </c>
      <c r="V4767" s="137">
        <v>0</v>
      </c>
      <c r="W4767" s="138">
        <v>0</v>
      </c>
      <c r="X4767" s="137">
        <v>0</v>
      </c>
      <c r="Y4767" s="88">
        <v>0</v>
      </c>
      <c r="Z4767" s="88">
        <v>0</v>
      </c>
      <c r="AA4767" s="88">
        <v>0</v>
      </c>
      <c r="AB4767" s="88">
        <v>0</v>
      </c>
      <c r="AC4767" s="88">
        <v>0</v>
      </c>
      <c r="AD4767" s="88">
        <v>0</v>
      </c>
      <c r="AE4767" s="88">
        <v>0</v>
      </c>
      <c r="AF4767" s="88">
        <v>0</v>
      </c>
      <c r="AG4767" s="88">
        <v>0</v>
      </c>
      <c r="AH4767" s="139">
        <v>0</v>
      </c>
      <c r="AI4767" s="139">
        <v>0</v>
      </c>
      <c r="AU4767" s="88"/>
    </row>
    <row r="4768" spans="3:47" s="11" customFormat="1" outlineLevel="2" x14ac:dyDescent="0.2">
      <c r="C4768" s="119" t="s">
        <v>152</v>
      </c>
      <c r="E4768" s="134"/>
      <c r="F4768" s="36" t="s">
        <v>34</v>
      </c>
      <c r="Q4768" s="135" t="s">
        <v>110</v>
      </c>
      <c r="R4768" s="136"/>
      <c r="S4768" s="88"/>
      <c r="T4768" s="88"/>
      <c r="U4768" s="137">
        <v>0</v>
      </c>
      <c r="V4768" s="137">
        <v>0</v>
      </c>
      <c r="W4768" s="138">
        <v>0</v>
      </c>
      <c r="X4768" s="137">
        <v>0</v>
      </c>
      <c r="Y4768" s="88">
        <v>0</v>
      </c>
      <c r="Z4768" s="88">
        <v>0</v>
      </c>
      <c r="AA4768" s="88">
        <v>0</v>
      </c>
      <c r="AB4768" s="88">
        <v>0</v>
      </c>
      <c r="AC4768" s="88">
        <v>0</v>
      </c>
      <c r="AD4768" s="88">
        <v>0</v>
      </c>
      <c r="AE4768" s="88">
        <v>0</v>
      </c>
      <c r="AF4768" s="88">
        <v>0</v>
      </c>
      <c r="AG4768" s="88">
        <v>0</v>
      </c>
      <c r="AH4768" s="139">
        <v>0</v>
      </c>
      <c r="AI4768" s="139">
        <v>0</v>
      </c>
      <c r="AU4768" s="88"/>
    </row>
    <row r="4769" spans="3:47" s="11" customFormat="1" outlineLevel="2" x14ac:dyDescent="0.2">
      <c r="C4769" s="119" t="s">
        <v>152</v>
      </c>
      <c r="E4769" s="134"/>
      <c r="F4769" s="36" t="s">
        <v>217</v>
      </c>
      <c r="Q4769" s="135" t="s">
        <v>110</v>
      </c>
      <c r="R4769" s="136"/>
      <c r="S4769" s="88"/>
      <c r="T4769" s="88"/>
      <c r="U4769" s="137">
        <v>0</v>
      </c>
      <c r="V4769" s="137">
        <v>0</v>
      </c>
      <c r="W4769" s="138">
        <v>0</v>
      </c>
      <c r="X4769" s="137">
        <v>0</v>
      </c>
      <c r="Y4769" s="88">
        <v>0</v>
      </c>
      <c r="Z4769" s="88">
        <v>0</v>
      </c>
      <c r="AA4769" s="88">
        <v>0</v>
      </c>
      <c r="AB4769" s="88">
        <v>0</v>
      </c>
      <c r="AC4769" s="88">
        <v>0</v>
      </c>
      <c r="AD4769" s="88">
        <v>0</v>
      </c>
      <c r="AE4769" s="88">
        <v>0</v>
      </c>
      <c r="AF4769" s="88">
        <v>0</v>
      </c>
      <c r="AG4769" s="88">
        <v>0</v>
      </c>
      <c r="AH4769" s="139">
        <v>0</v>
      </c>
      <c r="AI4769" s="139">
        <v>0</v>
      </c>
      <c r="AU4769" s="88"/>
    </row>
    <row r="4770" spans="3:47" s="11" customFormat="1" outlineLevel="2" x14ac:dyDescent="0.2">
      <c r="C4770" s="119" t="s">
        <v>152</v>
      </c>
      <c r="E4770" s="134"/>
      <c r="F4770" s="36" t="s">
        <v>152</v>
      </c>
      <c r="Q4770" s="135" t="s">
        <v>110</v>
      </c>
      <c r="R4770" s="136"/>
      <c r="S4770" s="88"/>
      <c r="T4770" s="88"/>
      <c r="U4770" s="137">
        <v>0</v>
      </c>
      <c r="V4770" s="137">
        <v>0</v>
      </c>
      <c r="W4770" s="138">
        <v>0</v>
      </c>
      <c r="X4770" s="137">
        <v>0</v>
      </c>
      <c r="Y4770" s="88">
        <v>0</v>
      </c>
      <c r="Z4770" s="88">
        <v>0</v>
      </c>
      <c r="AA4770" s="88">
        <v>0</v>
      </c>
      <c r="AB4770" s="88">
        <v>0</v>
      </c>
      <c r="AC4770" s="88">
        <v>0</v>
      </c>
      <c r="AD4770" s="88">
        <v>0</v>
      </c>
      <c r="AE4770" s="88">
        <v>0</v>
      </c>
      <c r="AF4770" s="88">
        <v>0</v>
      </c>
      <c r="AG4770" s="88">
        <v>0</v>
      </c>
      <c r="AH4770" s="139">
        <v>0</v>
      </c>
      <c r="AI4770" s="139">
        <v>0</v>
      </c>
      <c r="AU4770" s="88"/>
    </row>
    <row r="4771" spans="3:47" s="11" customFormat="1" outlineLevel="2" x14ac:dyDescent="0.2">
      <c r="C4771" s="119" t="s">
        <v>152</v>
      </c>
      <c r="E4771" s="140"/>
      <c r="F4771" s="141" t="s">
        <v>152</v>
      </c>
      <c r="G4771" s="142"/>
      <c r="H4771" s="142"/>
      <c r="I4771" s="142"/>
      <c r="J4771" s="142"/>
      <c r="K4771" s="142"/>
      <c r="L4771" s="142"/>
      <c r="M4771" s="142"/>
      <c r="N4771" s="142"/>
      <c r="O4771" s="142"/>
      <c r="P4771" s="142"/>
      <c r="Q4771" s="143" t="s">
        <v>110</v>
      </c>
      <c r="R4771" s="144"/>
      <c r="S4771" s="145"/>
      <c r="T4771" s="145"/>
      <c r="U4771" s="146">
        <v>0</v>
      </c>
      <c r="V4771" s="146">
        <v>0</v>
      </c>
      <c r="W4771" s="147">
        <v>0</v>
      </c>
      <c r="X4771" s="146">
        <v>0</v>
      </c>
      <c r="Y4771" s="145">
        <v>0</v>
      </c>
      <c r="Z4771" s="145">
        <v>0</v>
      </c>
      <c r="AA4771" s="145">
        <v>0</v>
      </c>
      <c r="AB4771" s="145">
        <v>0</v>
      </c>
      <c r="AC4771" s="145">
        <v>0</v>
      </c>
      <c r="AD4771" s="145">
        <v>0</v>
      </c>
      <c r="AE4771" s="145">
        <v>0</v>
      </c>
      <c r="AF4771" s="145">
        <v>0</v>
      </c>
      <c r="AG4771" s="145">
        <v>0</v>
      </c>
      <c r="AH4771" s="148">
        <v>0</v>
      </c>
      <c r="AI4771" s="148">
        <v>0</v>
      </c>
      <c r="AU4771" s="88"/>
    </row>
    <row r="4772" spans="3:47" s="11" customFormat="1" outlineLevel="2" x14ac:dyDescent="0.2">
      <c r="C4772" s="119" t="s">
        <v>152</v>
      </c>
      <c r="F4772" s="149"/>
      <c r="G4772" s="149"/>
      <c r="H4772" s="149"/>
      <c r="I4772" s="149"/>
      <c r="J4772" s="149"/>
      <c r="K4772" s="149"/>
      <c r="L4772" s="149"/>
      <c r="M4772" s="149"/>
      <c r="N4772" s="149"/>
      <c r="O4772" s="149"/>
      <c r="P4772" s="149" t="s">
        <v>175</v>
      </c>
      <c r="Q4772" s="16" t="s">
        <v>110</v>
      </c>
      <c r="R4772" s="150"/>
      <c r="S4772" s="150"/>
      <c r="T4772" s="150"/>
      <c r="U4772" s="150">
        <v>0</v>
      </c>
      <c r="V4772" s="150">
        <v>0</v>
      </c>
      <c r="W4772" s="150">
        <v>0</v>
      </c>
      <c r="X4772" s="150">
        <v>0</v>
      </c>
      <c r="Y4772" s="150">
        <v>0</v>
      </c>
      <c r="Z4772" s="150">
        <v>0</v>
      </c>
      <c r="AA4772" s="150">
        <v>0</v>
      </c>
      <c r="AB4772" s="150">
        <v>0</v>
      </c>
      <c r="AC4772" s="150">
        <v>0</v>
      </c>
      <c r="AD4772" s="150">
        <v>0</v>
      </c>
      <c r="AE4772" s="150">
        <v>0</v>
      </c>
      <c r="AF4772" s="150">
        <v>0</v>
      </c>
      <c r="AG4772" s="150">
        <v>0</v>
      </c>
      <c r="AH4772" s="150">
        <v>0</v>
      </c>
      <c r="AI4772" s="150">
        <v>0</v>
      </c>
      <c r="AU4772" s="88"/>
    </row>
    <row r="4773" spans="3:47" s="11" customFormat="1" outlineLevel="2" x14ac:dyDescent="0.2">
      <c r="C4773" s="119" t="s">
        <v>152</v>
      </c>
      <c r="E4773" s="124" t="s">
        <v>176</v>
      </c>
      <c r="AU4773" s="88"/>
    </row>
    <row r="4774" spans="3:47" s="11" customFormat="1" outlineLevel="2" x14ac:dyDescent="0.2">
      <c r="C4774" s="119" t="s">
        <v>152</v>
      </c>
      <c r="E4774" s="151" t="s">
        <v>209</v>
      </c>
      <c r="F4774" s="127"/>
      <c r="G4774" s="127"/>
      <c r="H4774" s="127"/>
      <c r="I4774" s="127"/>
      <c r="J4774" s="127"/>
      <c r="K4774" s="127"/>
      <c r="L4774" s="127"/>
      <c r="M4774" s="127"/>
      <c r="N4774" s="127"/>
      <c r="O4774" s="127"/>
      <c r="P4774" s="152"/>
      <c r="Q4774" s="128" t="s">
        <v>110</v>
      </c>
      <c r="R4774" s="129"/>
      <c r="S4774" s="130"/>
      <c r="T4774" s="130"/>
      <c r="U4774" s="131">
        <v>0</v>
      </c>
      <c r="V4774" s="131">
        <v>0</v>
      </c>
      <c r="W4774" s="132">
        <v>0</v>
      </c>
      <c r="X4774" s="131">
        <v>0</v>
      </c>
      <c r="Y4774" s="130">
        <v>0</v>
      </c>
      <c r="Z4774" s="130">
        <v>0</v>
      </c>
      <c r="AA4774" s="130">
        <v>0</v>
      </c>
      <c r="AB4774" s="130">
        <v>0</v>
      </c>
      <c r="AC4774" s="130">
        <v>0</v>
      </c>
      <c r="AD4774" s="130">
        <v>0</v>
      </c>
      <c r="AE4774" s="130">
        <v>0</v>
      </c>
      <c r="AF4774" s="130">
        <v>0</v>
      </c>
      <c r="AG4774" s="130">
        <v>0</v>
      </c>
      <c r="AH4774" s="133">
        <v>0</v>
      </c>
      <c r="AI4774" s="133">
        <v>0</v>
      </c>
      <c r="AU4774" s="88"/>
    </row>
    <row r="4775" spans="3:47" s="11" customFormat="1" outlineLevel="2" x14ac:dyDescent="0.2">
      <c r="C4775" s="119" t="s">
        <v>152</v>
      </c>
      <c r="E4775" s="153" t="s">
        <v>31</v>
      </c>
      <c r="P4775" s="149"/>
      <c r="Q4775" s="135" t="s">
        <v>110</v>
      </c>
      <c r="R4775" s="136"/>
      <c r="S4775" s="88"/>
      <c r="T4775" s="88"/>
      <c r="U4775" s="137">
        <v>0</v>
      </c>
      <c r="V4775" s="137">
        <v>0</v>
      </c>
      <c r="W4775" s="138">
        <v>0</v>
      </c>
      <c r="X4775" s="137">
        <v>0</v>
      </c>
      <c r="Y4775" s="88">
        <v>0</v>
      </c>
      <c r="Z4775" s="88">
        <v>0</v>
      </c>
      <c r="AA4775" s="88">
        <v>0</v>
      </c>
      <c r="AB4775" s="88">
        <v>0</v>
      </c>
      <c r="AC4775" s="88">
        <v>0</v>
      </c>
      <c r="AD4775" s="88">
        <v>0</v>
      </c>
      <c r="AE4775" s="88">
        <v>0</v>
      </c>
      <c r="AF4775" s="88">
        <v>0</v>
      </c>
      <c r="AG4775" s="88">
        <v>0</v>
      </c>
      <c r="AH4775" s="139">
        <v>0</v>
      </c>
      <c r="AI4775" s="139">
        <v>0</v>
      </c>
      <c r="AU4775" s="88"/>
    </row>
    <row r="4776" spans="3:47" s="11" customFormat="1" outlineLevel="2" x14ac:dyDescent="0.2">
      <c r="C4776" s="119" t="s">
        <v>152</v>
      </c>
      <c r="E4776" s="153" t="s">
        <v>28</v>
      </c>
      <c r="P4776" s="149"/>
      <c r="Q4776" s="135" t="s">
        <v>110</v>
      </c>
      <c r="R4776" s="136"/>
      <c r="S4776" s="88"/>
      <c r="T4776" s="88"/>
      <c r="U4776" s="137">
        <v>0</v>
      </c>
      <c r="V4776" s="137">
        <v>0</v>
      </c>
      <c r="W4776" s="138">
        <v>0</v>
      </c>
      <c r="X4776" s="137">
        <v>0</v>
      </c>
      <c r="Y4776" s="88">
        <v>0</v>
      </c>
      <c r="Z4776" s="88">
        <v>0</v>
      </c>
      <c r="AA4776" s="88">
        <v>0</v>
      </c>
      <c r="AB4776" s="88">
        <v>0</v>
      </c>
      <c r="AC4776" s="88">
        <v>0</v>
      </c>
      <c r="AD4776" s="88">
        <v>0</v>
      </c>
      <c r="AE4776" s="88">
        <v>0</v>
      </c>
      <c r="AF4776" s="88">
        <v>0</v>
      </c>
      <c r="AG4776" s="88">
        <v>0</v>
      </c>
      <c r="AH4776" s="139">
        <v>0</v>
      </c>
      <c r="AI4776" s="139">
        <v>0</v>
      </c>
      <c r="AU4776" s="88"/>
    </row>
    <row r="4777" spans="3:47" s="11" customFormat="1" outlineLevel="2" x14ac:dyDescent="0.2">
      <c r="C4777" s="119" t="s">
        <v>152</v>
      </c>
      <c r="E4777" s="153" t="s">
        <v>210</v>
      </c>
      <c r="P4777" s="149"/>
      <c r="Q4777" s="135" t="s">
        <v>110</v>
      </c>
      <c r="R4777" s="136"/>
      <c r="S4777" s="88"/>
      <c r="T4777" s="88"/>
      <c r="U4777" s="137">
        <v>0</v>
      </c>
      <c r="V4777" s="137">
        <v>0</v>
      </c>
      <c r="W4777" s="138">
        <v>0</v>
      </c>
      <c r="X4777" s="137">
        <v>0</v>
      </c>
      <c r="Y4777" s="88">
        <v>0</v>
      </c>
      <c r="Z4777" s="88">
        <v>0</v>
      </c>
      <c r="AA4777" s="88">
        <v>0</v>
      </c>
      <c r="AB4777" s="88">
        <v>0</v>
      </c>
      <c r="AC4777" s="88">
        <v>0</v>
      </c>
      <c r="AD4777" s="88">
        <v>0</v>
      </c>
      <c r="AE4777" s="88">
        <v>0</v>
      </c>
      <c r="AF4777" s="88">
        <v>0</v>
      </c>
      <c r="AG4777" s="88">
        <v>0</v>
      </c>
      <c r="AH4777" s="139">
        <v>0</v>
      </c>
      <c r="AI4777" s="139">
        <v>0</v>
      </c>
      <c r="AU4777" s="88"/>
    </row>
    <row r="4778" spans="3:47" s="11" customFormat="1" outlineLevel="2" x14ac:dyDescent="0.2">
      <c r="C4778" s="119" t="s">
        <v>152</v>
      </c>
      <c r="E4778" s="153" t="s">
        <v>211</v>
      </c>
      <c r="P4778" s="149"/>
      <c r="Q4778" s="135" t="s">
        <v>110</v>
      </c>
      <c r="R4778" s="136"/>
      <c r="S4778" s="88"/>
      <c r="T4778" s="88"/>
      <c r="U4778" s="137">
        <v>0</v>
      </c>
      <c r="V4778" s="137">
        <v>0</v>
      </c>
      <c r="W4778" s="138">
        <v>0</v>
      </c>
      <c r="X4778" s="137">
        <v>0</v>
      </c>
      <c r="Y4778" s="88">
        <v>0</v>
      </c>
      <c r="Z4778" s="88">
        <v>0</v>
      </c>
      <c r="AA4778" s="88">
        <v>0</v>
      </c>
      <c r="AB4778" s="88">
        <v>0</v>
      </c>
      <c r="AC4778" s="88">
        <v>0</v>
      </c>
      <c r="AD4778" s="88">
        <v>0</v>
      </c>
      <c r="AE4778" s="88">
        <v>0</v>
      </c>
      <c r="AF4778" s="88">
        <v>0</v>
      </c>
      <c r="AG4778" s="88">
        <v>0</v>
      </c>
      <c r="AH4778" s="139">
        <v>0</v>
      </c>
      <c r="AI4778" s="139">
        <v>0</v>
      </c>
      <c r="AU4778" s="88"/>
    </row>
    <row r="4779" spans="3:47" s="11" customFormat="1" outlineLevel="2" x14ac:dyDescent="0.2">
      <c r="C4779" s="119" t="s">
        <v>152</v>
      </c>
      <c r="E4779" s="153" t="s">
        <v>212</v>
      </c>
      <c r="P4779" s="149"/>
      <c r="Q4779" s="135" t="s">
        <v>110</v>
      </c>
      <c r="R4779" s="136"/>
      <c r="S4779" s="88"/>
      <c r="T4779" s="88"/>
      <c r="U4779" s="137">
        <v>0</v>
      </c>
      <c r="V4779" s="137">
        <v>0</v>
      </c>
      <c r="W4779" s="138">
        <v>0</v>
      </c>
      <c r="X4779" s="137">
        <v>0</v>
      </c>
      <c r="Y4779" s="88">
        <v>0</v>
      </c>
      <c r="Z4779" s="88">
        <v>0</v>
      </c>
      <c r="AA4779" s="88">
        <v>0</v>
      </c>
      <c r="AB4779" s="88">
        <v>0</v>
      </c>
      <c r="AC4779" s="88">
        <v>0</v>
      </c>
      <c r="AD4779" s="88">
        <v>0</v>
      </c>
      <c r="AE4779" s="88">
        <v>0</v>
      </c>
      <c r="AF4779" s="88">
        <v>0</v>
      </c>
      <c r="AG4779" s="88">
        <v>0</v>
      </c>
      <c r="AH4779" s="139">
        <v>0</v>
      </c>
      <c r="AI4779" s="139">
        <v>0</v>
      </c>
      <c r="AU4779" s="88"/>
    </row>
    <row r="4780" spans="3:47" s="11" customFormat="1" outlineLevel="2" x14ac:dyDescent="0.2">
      <c r="C4780" s="119" t="s">
        <v>152</v>
      </c>
      <c r="E4780" s="153" t="s">
        <v>213</v>
      </c>
      <c r="P4780" s="149"/>
      <c r="Q4780" s="135" t="s">
        <v>110</v>
      </c>
      <c r="R4780" s="136"/>
      <c r="S4780" s="88"/>
      <c r="T4780" s="88"/>
      <c r="U4780" s="137">
        <v>0</v>
      </c>
      <c r="V4780" s="137">
        <v>0</v>
      </c>
      <c r="W4780" s="138">
        <v>0</v>
      </c>
      <c r="X4780" s="137">
        <v>0</v>
      </c>
      <c r="Y4780" s="88">
        <v>0</v>
      </c>
      <c r="Z4780" s="88">
        <v>0</v>
      </c>
      <c r="AA4780" s="88">
        <v>0</v>
      </c>
      <c r="AB4780" s="88">
        <v>0</v>
      </c>
      <c r="AC4780" s="88">
        <v>0</v>
      </c>
      <c r="AD4780" s="88">
        <v>0</v>
      </c>
      <c r="AE4780" s="88">
        <v>0</v>
      </c>
      <c r="AF4780" s="88">
        <v>0</v>
      </c>
      <c r="AG4780" s="88">
        <v>0</v>
      </c>
      <c r="AH4780" s="139">
        <v>0</v>
      </c>
      <c r="AI4780" s="139">
        <v>0</v>
      </c>
      <c r="AU4780" s="88"/>
    </row>
    <row r="4781" spans="3:47" s="11" customFormat="1" outlineLevel="2" x14ac:dyDescent="0.2">
      <c r="C4781" s="119" t="s">
        <v>152</v>
      </c>
      <c r="E4781" s="153" t="s">
        <v>214</v>
      </c>
      <c r="P4781" s="149"/>
      <c r="Q4781" s="135" t="s">
        <v>110</v>
      </c>
      <c r="R4781" s="136"/>
      <c r="S4781" s="88"/>
      <c r="T4781" s="88"/>
      <c r="U4781" s="137">
        <v>0</v>
      </c>
      <c r="V4781" s="137">
        <v>0</v>
      </c>
      <c r="W4781" s="138">
        <v>0</v>
      </c>
      <c r="X4781" s="137">
        <v>0</v>
      </c>
      <c r="Y4781" s="88">
        <v>0</v>
      </c>
      <c r="Z4781" s="88">
        <v>0</v>
      </c>
      <c r="AA4781" s="88">
        <v>0</v>
      </c>
      <c r="AB4781" s="88">
        <v>0</v>
      </c>
      <c r="AC4781" s="88">
        <v>0</v>
      </c>
      <c r="AD4781" s="88">
        <v>0</v>
      </c>
      <c r="AE4781" s="88">
        <v>0</v>
      </c>
      <c r="AF4781" s="88">
        <v>0</v>
      </c>
      <c r="AG4781" s="88">
        <v>0</v>
      </c>
      <c r="AH4781" s="139">
        <v>0</v>
      </c>
      <c r="AI4781" s="139">
        <v>0</v>
      </c>
      <c r="AU4781" s="88"/>
    </row>
    <row r="4782" spans="3:47" s="11" customFormat="1" outlineLevel="2" x14ac:dyDescent="0.2">
      <c r="C4782" s="119" t="s">
        <v>152</v>
      </c>
      <c r="E4782" s="153" t="s">
        <v>215</v>
      </c>
      <c r="P4782" s="149"/>
      <c r="Q4782" s="135" t="s">
        <v>110</v>
      </c>
      <c r="R4782" s="136"/>
      <c r="S4782" s="88"/>
      <c r="T4782" s="88"/>
      <c r="U4782" s="137">
        <v>0</v>
      </c>
      <c r="V4782" s="137">
        <v>0</v>
      </c>
      <c r="W4782" s="138">
        <v>0</v>
      </c>
      <c r="X4782" s="137">
        <v>0</v>
      </c>
      <c r="Y4782" s="88">
        <v>0</v>
      </c>
      <c r="Z4782" s="88">
        <v>0</v>
      </c>
      <c r="AA4782" s="88">
        <v>0</v>
      </c>
      <c r="AB4782" s="88">
        <v>0</v>
      </c>
      <c r="AC4782" s="88">
        <v>0</v>
      </c>
      <c r="AD4782" s="88">
        <v>0</v>
      </c>
      <c r="AE4782" s="88">
        <v>0</v>
      </c>
      <c r="AF4782" s="88">
        <v>0</v>
      </c>
      <c r="AG4782" s="88">
        <v>0</v>
      </c>
      <c r="AH4782" s="139">
        <v>0</v>
      </c>
      <c r="AI4782" s="139">
        <v>0</v>
      </c>
      <c r="AU4782" s="88"/>
    </row>
    <row r="4783" spans="3:47" s="11" customFormat="1" outlineLevel="2" x14ac:dyDescent="0.2">
      <c r="C4783" s="119" t="s">
        <v>152</v>
      </c>
      <c r="E4783" s="153" t="s">
        <v>216</v>
      </c>
      <c r="P4783" s="149"/>
      <c r="Q4783" s="135" t="s">
        <v>110</v>
      </c>
      <c r="R4783" s="136"/>
      <c r="S4783" s="88"/>
      <c r="T4783" s="88"/>
      <c r="U4783" s="137">
        <v>0</v>
      </c>
      <c r="V4783" s="137">
        <v>0</v>
      </c>
      <c r="W4783" s="138">
        <v>0</v>
      </c>
      <c r="X4783" s="137">
        <v>0</v>
      </c>
      <c r="Y4783" s="88">
        <v>0</v>
      </c>
      <c r="Z4783" s="88">
        <v>0</v>
      </c>
      <c r="AA4783" s="88">
        <v>0</v>
      </c>
      <c r="AB4783" s="88">
        <v>0</v>
      </c>
      <c r="AC4783" s="88">
        <v>0</v>
      </c>
      <c r="AD4783" s="88">
        <v>0</v>
      </c>
      <c r="AE4783" s="88">
        <v>0</v>
      </c>
      <c r="AF4783" s="88">
        <v>0</v>
      </c>
      <c r="AG4783" s="88">
        <v>0</v>
      </c>
      <c r="AH4783" s="139">
        <v>0</v>
      </c>
      <c r="AI4783" s="139">
        <v>0</v>
      </c>
      <c r="AU4783" s="88"/>
    </row>
    <row r="4784" spans="3:47" s="11" customFormat="1" outlineLevel="2" x14ac:dyDescent="0.2">
      <c r="C4784" s="119" t="s">
        <v>152</v>
      </c>
      <c r="E4784" s="153" t="s">
        <v>33</v>
      </c>
      <c r="P4784" s="149"/>
      <c r="Q4784" s="135" t="s">
        <v>110</v>
      </c>
      <c r="R4784" s="136"/>
      <c r="S4784" s="88"/>
      <c r="T4784" s="88"/>
      <c r="U4784" s="137">
        <v>0</v>
      </c>
      <c r="V4784" s="137">
        <v>0</v>
      </c>
      <c r="W4784" s="138">
        <v>0</v>
      </c>
      <c r="X4784" s="137">
        <v>0</v>
      </c>
      <c r="Y4784" s="88">
        <v>0</v>
      </c>
      <c r="Z4784" s="88">
        <v>0</v>
      </c>
      <c r="AA4784" s="88">
        <v>0</v>
      </c>
      <c r="AB4784" s="88">
        <v>0</v>
      </c>
      <c r="AC4784" s="88">
        <v>0</v>
      </c>
      <c r="AD4784" s="88">
        <v>0</v>
      </c>
      <c r="AE4784" s="88">
        <v>0</v>
      </c>
      <c r="AF4784" s="88">
        <v>0</v>
      </c>
      <c r="AG4784" s="88">
        <v>0</v>
      </c>
      <c r="AH4784" s="139">
        <v>0</v>
      </c>
      <c r="AI4784" s="139">
        <v>0</v>
      </c>
      <c r="AU4784" s="88"/>
    </row>
    <row r="4785" spans="3:47" s="11" customFormat="1" outlineLevel="2" x14ac:dyDescent="0.2">
      <c r="C4785" s="119" t="s">
        <v>152</v>
      </c>
      <c r="E4785" s="153" t="s">
        <v>34</v>
      </c>
      <c r="P4785" s="149"/>
      <c r="Q4785" s="135" t="s">
        <v>110</v>
      </c>
      <c r="R4785" s="136"/>
      <c r="S4785" s="88"/>
      <c r="T4785" s="88"/>
      <c r="U4785" s="137">
        <v>0</v>
      </c>
      <c r="V4785" s="137">
        <v>0</v>
      </c>
      <c r="W4785" s="138">
        <v>0</v>
      </c>
      <c r="X4785" s="137">
        <v>0</v>
      </c>
      <c r="Y4785" s="88">
        <v>0</v>
      </c>
      <c r="Z4785" s="88">
        <v>0</v>
      </c>
      <c r="AA4785" s="88">
        <v>0</v>
      </c>
      <c r="AB4785" s="88">
        <v>0</v>
      </c>
      <c r="AC4785" s="88">
        <v>0</v>
      </c>
      <c r="AD4785" s="88">
        <v>0</v>
      </c>
      <c r="AE4785" s="88">
        <v>0</v>
      </c>
      <c r="AF4785" s="88">
        <v>0</v>
      </c>
      <c r="AG4785" s="88">
        <v>0</v>
      </c>
      <c r="AH4785" s="139">
        <v>0</v>
      </c>
      <c r="AI4785" s="139">
        <v>0</v>
      </c>
      <c r="AU4785" s="88"/>
    </row>
    <row r="4786" spans="3:47" s="11" customFormat="1" outlineLevel="2" x14ac:dyDescent="0.2">
      <c r="C4786" s="119" t="s">
        <v>152</v>
      </c>
      <c r="E4786" s="153" t="s">
        <v>217</v>
      </c>
      <c r="P4786" s="149"/>
      <c r="Q4786" s="135" t="s">
        <v>110</v>
      </c>
      <c r="R4786" s="136"/>
      <c r="S4786" s="88"/>
      <c r="T4786" s="88"/>
      <c r="U4786" s="137">
        <v>0</v>
      </c>
      <c r="V4786" s="137">
        <v>0</v>
      </c>
      <c r="W4786" s="138">
        <v>0</v>
      </c>
      <c r="X4786" s="137">
        <v>0</v>
      </c>
      <c r="Y4786" s="88">
        <v>0</v>
      </c>
      <c r="Z4786" s="88">
        <v>0</v>
      </c>
      <c r="AA4786" s="88">
        <v>0</v>
      </c>
      <c r="AB4786" s="88">
        <v>0</v>
      </c>
      <c r="AC4786" s="88">
        <v>0</v>
      </c>
      <c r="AD4786" s="88">
        <v>0</v>
      </c>
      <c r="AE4786" s="88">
        <v>0</v>
      </c>
      <c r="AF4786" s="88">
        <v>0</v>
      </c>
      <c r="AG4786" s="88">
        <v>0</v>
      </c>
      <c r="AH4786" s="139">
        <v>0</v>
      </c>
      <c r="AI4786" s="139">
        <v>0</v>
      </c>
      <c r="AU4786" s="88"/>
    </row>
    <row r="4787" spans="3:47" s="11" customFormat="1" outlineLevel="2" x14ac:dyDescent="0.2">
      <c r="C4787" s="119" t="s">
        <v>152</v>
      </c>
      <c r="E4787" s="153" t="s">
        <v>152</v>
      </c>
      <c r="P4787" s="149"/>
      <c r="Q4787" s="135" t="s">
        <v>110</v>
      </c>
      <c r="R4787" s="136"/>
      <c r="S4787" s="88"/>
      <c r="T4787" s="88"/>
      <c r="U4787" s="137">
        <v>0</v>
      </c>
      <c r="V4787" s="137">
        <v>0</v>
      </c>
      <c r="W4787" s="138">
        <v>0</v>
      </c>
      <c r="X4787" s="137">
        <v>0</v>
      </c>
      <c r="Y4787" s="88">
        <v>0</v>
      </c>
      <c r="Z4787" s="88">
        <v>0</v>
      </c>
      <c r="AA4787" s="88">
        <v>0</v>
      </c>
      <c r="AB4787" s="88">
        <v>0</v>
      </c>
      <c r="AC4787" s="88">
        <v>0</v>
      </c>
      <c r="AD4787" s="88">
        <v>0</v>
      </c>
      <c r="AE4787" s="88">
        <v>0</v>
      </c>
      <c r="AF4787" s="88">
        <v>0</v>
      </c>
      <c r="AG4787" s="88">
        <v>0</v>
      </c>
      <c r="AH4787" s="139">
        <v>0</v>
      </c>
      <c r="AI4787" s="139">
        <v>0</v>
      </c>
      <c r="AU4787" s="88"/>
    </row>
    <row r="4788" spans="3:47" s="11" customFormat="1" outlineLevel="2" x14ac:dyDescent="0.2">
      <c r="C4788" s="119" t="s">
        <v>152</v>
      </c>
      <c r="E4788" s="154" t="s">
        <v>152</v>
      </c>
      <c r="F4788" s="142"/>
      <c r="G4788" s="142"/>
      <c r="H4788" s="142"/>
      <c r="I4788" s="142"/>
      <c r="J4788" s="142"/>
      <c r="K4788" s="142"/>
      <c r="L4788" s="142"/>
      <c r="M4788" s="142"/>
      <c r="N4788" s="142"/>
      <c r="O4788" s="142"/>
      <c r="P4788" s="155"/>
      <c r="Q4788" s="143" t="s">
        <v>110</v>
      </c>
      <c r="R4788" s="144"/>
      <c r="S4788" s="145"/>
      <c r="T4788" s="145"/>
      <c r="U4788" s="146">
        <v>0</v>
      </c>
      <c r="V4788" s="146">
        <v>0</v>
      </c>
      <c r="W4788" s="147">
        <v>0</v>
      </c>
      <c r="X4788" s="146">
        <v>0</v>
      </c>
      <c r="Y4788" s="145">
        <v>0</v>
      </c>
      <c r="Z4788" s="145">
        <v>0</v>
      </c>
      <c r="AA4788" s="145">
        <v>0</v>
      </c>
      <c r="AB4788" s="145">
        <v>0</v>
      </c>
      <c r="AC4788" s="145">
        <v>0</v>
      </c>
      <c r="AD4788" s="145">
        <v>0</v>
      </c>
      <c r="AE4788" s="145">
        <v>0</v>
      </c>
      <c r="AF4788" s="145">
        <v>0</v>
      </c>
      <c r="AG4788" s="145">
        <v>0</v>
      </c>
      <c r="AH4788" s="148">
        <v>0</v>
      </c>
      <c r="AI4788" s="148">
        <v>0</v>
      </c>
      <c r="AU4788" s="88"/>
    </row>
    <row r="4789" spans="3:47" s="11" customFormat="1" outlineLevel="2" x14ac:dyDescent="0.2">
      <c r="C4789" s="119" t="s">
        <v>152</v>
      </c>
      <c r="P4789" s="149" t="s">
        <v>177</v>
      </c>
      <c r="Q4789" s="16" t="s">
        <v>110</v>
      </c>
      <c r="R4789" s="150"/>
      <c r="S4789" s="150"/>
      <c r="T4789" s="150"/>
      <c r="U4789" s="150">
        <v>0</v>
      </c>
      <c r="V4789" s="150">
        <v>0</v>
      </c>
      <c r="W4789" s="150">
        <v>0</v>
      </c>
      <c r="X4789" s="150">
        <v>0</v>
      </c>
      <c r="Y4789" s="150">
        <v>0</v>
      </c>
      <c r="Z4789" s="150">
        <v>0</v>
      </c>
      <c r="AA4789" s="150">
        <v>0</v>
      </c>
      <c r="AB4789" s="150">
        <v>0</v>
      </c>
      <c r="AC4789" s="150">
        <v>0</v>
      </c>
      <c r="AD4789" s="150">
        <v>0</v>
      </c>
      <c r="AE4789" s="150">
        <v>0</v>
      </c>
      <c r="AF4789" s="150">
        <v>0</v>
      </c>
      <c r="AG4789" s="150">
        <v>0</v>
      </c>
      <c r="AH4789" s="150">
        <v>0</v>
      </c>
      <c r="AI4789" s="150">
        <v>0</v>
      </c>
      <c r="AU4789" s="88"/>
    </row>
    <row r="4790" spans="3:47" s="11" customFormat="1" outlineLevel="2" x14ac:dyDescent="0.2">
      <c r="C4790" s="119" t="s">
        <v>152</v>
      </c>
      <c r="E4790" s="124" t="s">
        <v>178</v>
      </c>
      <c r="AU4790" s="88"/>
    </row>
    <row r="4791" spans="3:47" s="11" customFormat="1" outlineLevel="2" x14ac:dyDescent="0.2">
      <c r="C4791" s="119" t="s">
        <v>152</v>
      </c>
      <c r="F4791" s="156" t="s">
        <v>179</v>
      </c>
      <c r="AU4791" s="88"/>
    </row>
    <row r="4792" spans="3:47" s="11" customFormat="1" outlineLevel="2" x14ac:dyDescent="0.2">
      <c r="C4792" s="119" t="s">
        <v>152</v>
      </c>
      <c r="E4792" s="125"/>
      <c r="F4792" s="157" t="s">
        <v>209</v>
      </c>
      <c r="G4792" s="127"/>
      <c r="H4792" s="158" t="s">
        <v>180</v>
      </c>
      <c r="I4792" s="127"/>
      <c r="J4792" s="127"/>
      <c r="K4792" s="127"/>
      <c r="L4792" s="127"/>
      <c r="M4792" s="127"/>
      <c r="N4792" s="127"/>
      <c r="O4792" s="127"/>
      <c r="P4792" s="152"/>
      <c r="Q4792" s="128" t="s">
        <v>110</v>
      </c>
      <c r="R4792" s="129"/>
      <c r="S4792" s="130"/>
      <c r="T4792" s="130"/>
      <c r="U4792" s="131">
        <v>0</v>
      </c>
      <c r="V4792" s="131">
        <v>0</v>
      </c>
      <c r="W4792" s="132">
        <v>0</v>
      </c>
      <c r="X4792" s="131">
        <v>0</v>
      </c>
      <c r="Y4792" s="130">
        <v>0</v>
      </c>
      <c r="Z4792" s="130">
        <v>0</v>
      </c>
      <c r="AA4792" s="130">
        <v>0</v>
      </c>
      <c r="AB4792" s="130">
        <v>0</v>
      </c>
      <c r="AC4792" s="130">
        <v>0</v>
      </c>
      <c r="AD4792" s="130">
        <v>0</v>
      </c>
      <c r="AE4792" s="130">
        <v>0</v>
      </c>
      <c r="AF4792" s="130">
        <v>0</v>
      </c>
      <c r="AG4792" s="130">
        <v>0</v>
      </c>
      <c r="AH4792" s="133">
        <v>0</v>
      </c>
      <c r="AI4792" s="133">
        <v>0</v>
      </c>
      <c r="AU4792" s="88"/>
    </row>
    <row r="4793" spans="3:47" s="11" customFormat="1" outlineLevel="2" x14ac:dyDescent="0.2">
      <c r="C4793" s="119" t="s">
        <v>152</v>
      </c>
      <c r="E4793" s="134"/>
      <c r="F4793" s="159" t="s">
        <v>31</v>
      </c>
      <c r="H4793" s="72" t="s">
        <v>180</v>
      </c>
      <c r="P4793" s="149"/>
      <c r="Q4793" s="135" t="s">
        <v>110</v>
      </c>
      <c r="R4793" s="136"/>
      <c r="S4793" s="88"/>
      <c r="T4793" s="88"/>
      <c r="U4793" s="137">
        <v>0</v>
      </c>
      <c r="V4793" s="137">
        <v>0</v>
      </c>
      <c r="W4793" s="138">
        <v>0</v>
      </c>
      <c r="X4793" s="137">
        <v>0</v>
      </c>
      <c r="Y4793" s="88">
        <v>0</v>
      </c>
      <c r="Z4793" s="88">
        <v>0</v>
      </c>
      <c r="AA4793" s="88">
        <v>0</v>
      </c>
      <c r="AB4793" s="88">
        <v>0</v>
      </c>
      <c r="AC4793" s="88">
        <v>0</v>
      </c>
      <c r="AD4793" s="88">
        <v>0</v>
      </c>
      <c r="AE4793" s="88">
        <v>0</v>
      </c>
      <c r="AF4793" s="88">
        <v>0</v>
      </c>
      <c r="AG4793" s="88">
        <v>0</v>
      </c>
      <c r="AH4793" s="139">
        <v>0</v>
      </c>
      <c r="AI4793" s="139">
        <v>0</v>
      </c>
      <c r="AU4793" s="88"/>
    </row>
    <row r="4794" spans="3:47" s="11" customFormat="1" outlineLevel="2" x14ac:dyDescent="0.2">
      <c r="C4794" s="119" t="s">
        <v>152</v>
      </c>
      <c r="E4794" s="134"/>
      <c r="F4794" s="159" t="s">
        <v>28</v>
      </c>
      <c r="H4794" s="72" t="s">
        <v>180</v>
      </c>
      <c r="P4794" s="149"/>
      <c r="Q4794" s="135" t="s">
        <v>110</v>
      </c>
      <c r="R4794" s="136"/>
      <c r="S4794" s="88"/>
      <c r="T4794" s="88"/>
      <c r="U4794" s="137">
        <v>0</v>
      </c>
      <c r="V4794" s="137">
        <v>0</v>
      </c>
      <c r="W4794" s="138">
        <v>0</v>
      </c>
      <c r="X4794" s="137">
        <v>0</v>
      </c>
      <c r="Y4794" s="88">
        <v>0</v>
      </c>
      <c r="Z4794" s="88">
        <v>0</v>
      </c>
      <c r="AA4794" s="88">
        <v>0</v>
      </c>
      <c r="AB4794" s="88">
        <v>0</v>
      </c>
      <c r="AC4794" s="88">
        <v>0</v>
      </c>
      <c r="AD4794" s="88">
        <v>0</v>
      </c>
      <c r="AE4794" s="88">
        <v>0</v>
      </c>
      <c r="AF4794" s="88">
        <v>0</v>
      </c>
      <c r="AG4794" s="88">
        <v>0</v>
      </c>
      <c r="AH4794" s="139">
        <v>0</v>
      </c>
      <c r="AI4794" s="139">
        <v>0</v>
      </c>
      <c r="AU4794" s="88"/>
    </row>
    <row r="4795" spans="3:47" s="11" customFormat="1" outlineLevel="2" x14ac:dyDescent="0.2">
      <c r="C4795" s="119" t="s">
        <v>152</v>
      </c>
      <c r="E4795" s="134"/>
      <c r="F4795" s="159" t="s">
        <v>210</v>
      </c>
      <c r="H4795" s="72" t="s">
        <v>180</v>
      </c>
      <c r="P4795" s="149"/>
      <c r="Q4795" s="135" t="s">
        <v>110</v>
      </c>
      <c r="R4795" s="136"/>
      <c r="S4795" s="88"/>
      <c r="T4795" s="88"/>
      <c r="U4795" s="137">
        <v>0</v>
      </c>
      <c r="V4795" s="137">
        <v>0</v>
      </c>
      <c r="W4795" s="138">
        <v>0</v>
      </c>
      <c r="X4795" s="137">
        <v>0</v>
      </c>
      <c r="Y4795" s="88">
        <v>0</v>
      </c>
      <c r="Z4795" s="88">
        <v>0</v>
      </c>
      <c r="AA4795" s="88">
        <v>0</v>
      </c>
      <c r="AB4795" s="88">
        <v>0</v>
      </c>
      <c r="AC4795" s="88">
        <v>0</v>
      </c>
      <c r="AD4795" s="88">
        <v>0</v>
      </c>
      <c r="AE4795" s="88">
        <v>0</v>
      </c>
      <c r="AF4795" s="88">
        <v>0</v>
      </c>
      <c r="AG4795" s="88">
        <v>0</v>
      </c>
      <c r="AH4795" s="139">
        <v>0</v>
      </c>
      <c r="AI4795" s="139">
        <v>0</v>
      </c>
      <c r="AU4795" s="88"/>
    </row>
    <row r="4796" spans="3:47" s="11" customFormat="1" outlineLevel="2" x14ac:dyDescent="0.2">
      <c r="C4796" s="119" t="s">
        <v>152</v>
      </c>
      <c r="E4796" s="134"/>
      <c r="F4796" s="159" t="s">
        <v>211</v>
      </c>
      <c r="H4796" s="72" t="s">
        <v>180</v>
      </c>
      <c r="P4796" s="149"/>
      <c r="Q4796" s="135" t="s">
        <v>110</v>
      </c>
      <c r="R4796" s="136"/>
      <c r="S4796" s="88"/>
      <c r="T4796" s="88"/>
      <c r="U4796" s="137">
        <v>0</v>
      </c>
      <c r="V4796" s="137">
        <v>0</v>
      </c>
      <c r="W4796" s="138">
        <v>0</v>
      </c>
      <c r="X4796" s="137">
        <v>0</v>
      </c>
      <c r="Y4796" s="88">
        <v>0</v>
      </c>
      <c r="Z4796" s="88">
        <v>0</v>
      </c>
      <c r="AA4796" s="88">
        <v>0</v>
      </c>
      <c r="AB4796" s="88">
        <v>0</v>
      </c>
      <c r="AC4796" s="88">
        <v>0</v>
      </c>
      <c r="AD4796" s="88">
        <v>0</v>
      </c>
      <c r="AE4796" s="88">
        <v>0</v>
      </c>
      <c r="AF4796" s="88">
        <v>0</v>
      </c>
      <c r="AG4796" s="88">
        <v>0</v>
      </c>
      <c r="AH4796" s="139">
        <v>0</v>
      </c>
      <c r="AI4796" s="139">
        <v>0</v>
      </c>
      <c r="AU4796" s="88"/>
    </row>
    <row r="4797" spans="3:47" s="11" customFormat="1" outlineLevel="2" x14ac:dyDescent="0.2">
      <c r="C4797" s="119" t="s">
        <v>152</v>
      </c>
      <c r="E4797" s="134"/>
      <c r="F4797" s="159" t="s">
        <v>212</v>
      </c>
      <c r="H4797" s="72" t="s">
        <v>180</v>
      </c>
      <c r="P4797" s="149"/>
      <c r="Q4797" s="135" t="s">
        <v>110</v>
      </c>
      <c r="R4797" s="136"/>
      <c r="S4797" s="88"/>
      <c r="T4797" s="88"/>
      <c r="U4797" s="137">
        <v>0</v>
      </c>
      <c r="V4797" s="137">
        <v>0</v>
      </c>
      <c r="W4797" s="138">
        <v>0</v>
      </c>
      <c r="X4797" s="137">
        <v>0</v>
      </c>
      <c r="Y4797" s="88">
        <v>0</v>
      </c>
      <c r="Z4797" s="88">
        <v>0</v>
      </c>
      <c r="AA4797" s="88">
        <v>0</v>
      </c>
      <c r="AB4797" s="88">
        <v>0</v>
      </c>
      <c r="AC4797" s="88">
        <v>0</v>
      </c>
      <c r="AD4797" s="88">
        <v>0</v>
      </c>
      <c r="AE4797" s="88">
        <v>0</v>
      </c>
      <c r="AF4797" s="88">
        <v>0</v>
      </c>
      <c r="AG4797" s="88">
        <v>0</v>
      </c>
      <c r="AH4797" s="139">
        <v>0</v>
      </c>
      <c r="AI4797" s="139">
        <v>0</v>
      </c>
      <c r="AU4797" s="88"/>
    </row>
    <row r="4798" spans="3:47" s="11" customFormat="1" outlineLevel="2" x14ac:dyDescent="0.2">
      <c r="C4798" s="119" t="s">
        <v>152</v>
      </c>
      <c r="E4798" s="134"/>
      <c r="F4798" s="159" t="s">
        <v>213</v>
      </c>
      <c r="H4798" s="72" t="s">
        <v>180</v>
      </c>
      <c r="P4798" s="149"/>
      <c r="Q4798" s="135" t="s">
        <v>110</v>
      </c>
      <c r="R4798" s="136"/>
      <c r="S4798" s="88"/>
      <c r="T4798" s="88"/>
      <c r="U4798" s="137">
        <v>0</v>
      </c>
      <c r="V4798" s="137">
        <v>0</v>
      </c>
      <c r="W4798" s="138">
        <v>0</v>
      </c>
      <c r="X4798" s="137">
        <v>0</v>
      </c>
      <c r="Y4798" s="88">
        <v>0</v>
      </c>
      <c r="Z4798" s="88">
        <v>0</v>
      </c>
      <c r="AA4798" s="88">
        <v>0</v>
      </c>
      <c r="AB4798" s="88">
        <v>0</v>
      </c>
      <c r="AC4798" s="88">
        <v>0</v>
      </c>
      <c r="AD4798" s="88">
        <v>0</v>
      </c>
      <c r="AE4798" s="88">
        <v>0</v>
      </c>
      <c r="AF4798" s="88">
        <v>0</v>
      </c>
      <c r="AG4798" s="88">
        <v>0</v>
      </c>
      <c r="AH4798" s="139">
        <v>0</v>
      </c>
      <c r="AI4798" s="139">
        <v>0</v>
      </c>
      <c r="AU4798" s="88"/>
    </row>
    <row r="4799" spans="3:47" s="11" customFormat="1" outlineLevel="2" x14ac:dyDescent="0.2">
      <c r="C4799" s="119" t="s">
        <v>152</v>
      </c>
      <c r="E4799" s="134"/>
      <c r="F4799" s="159" t="s">
        <v>214</v>
      </c>
      <c r="H4799" s="72" t="s">
        <v>180</v>
      </c>
      <c r="P4799" s="149"/>
      <c r="Q4799" s="135" t="s">
        <v>110</v>
      </c>
      <c r="R4799" s="136"/>
      <c r="S4799" s="88"/>
      <c r="T4799" s="88"/>
      <c r="U4799" s="137">
        <v>0</v>
      </c>
      <c r="V4799" s="137">
        <v>0</v>
      </c>
      <c r="W4799" s="138">
        <v>0</v>
      </c>
      <c r="X4799" s="137">
        <v>0</v>
      </c>
      <c r="Y4799" s="88">
        <v>0</v>
      </c>
      <c r="Z4799" s="88">
        <v>0</v>
      </c>
      <c r="AA4799" s="88">
        <v>0</v>
      </c>
      <c r="AB4799" s="88">
        <v>0</v>
      </c>
      <c r="AC4799" s="88">
        <v>0</v>
      </c>
      <c r="AD4799" s="88">
        <v>0</v>
      </c>
      <c r="AE4799" s="88">
        <v>0</v>
      </c>
      <c r="AF4799" s="88">
        <v>0</v>
      </c>
      <c r="AG4799" s="88">
        <v>0</v>
      </c>
      <c r="AH4799" s="139">
        <v>0</v>
      </c>
      <c r="AI4799" s="139">
        <v>0</v>
      </c>
      <c r="AU4799" s="88"/>
    </row>
    <row r="4800" spans="3:47" s="11" customFormat="1" outlineLevel="2" x14ac:dyDescent="0.2">
      <c r="C4800" s="119" t="s">
        <v>152</v>
      </c>
      <c r="E4800" s="134"/>
      <c r="F4800" s="159" t="s">
        <v>215</v>
      </c>
      <c r="H4800" s="72" t="s">
        <v>180</v>
      </c>
      <c r="P4800" s="149"/>
      <c r="Q4800" s="135" t="s">
        <v>110</v>
      </c>
      <c r="R4800" s="136"/>
      <c r="S4800" s="88"/>
      <c r="T4800" s="88"/>
      <c r="U4800" s="137">
        <v>0</v>
      </c>
      <c r="V4800" s="137">
        <v>0</v>
      </c>
      <c r="W4800" s="138">
        <v>0</v>
      </c>
      <c r="X4800" s="137">
        <v>0</v>
      </c>
      <c r="Y4800" s="88">
        <v>0</v>
      </c>
      <c r="Z4800" s="88">
        <v>0</v>
      </c>
      <c r="AA4800" s="88">
        <v>0</v>
      </c>
      <c r="AB4800" s="88">
        <v>0</v>
      </c>
      <c r="AC4800" s="88">
        <v>0</v>
      </c>
      <c r="AD4800" s="88">
        <v>0</v>
      </c>
      <c r="AE4800" s="88">
        <v>0</v>
      </c>
      <c r="AF4800" s="88">
        <v>0</v>
      </c>
      <c r="AG4800" s="88">
        <v>0</v>
      </c>
      <c r="AH4800" s="139">
        <v>0</v>
      </c>
      <c r="AI4800" s="139">
        <v>0</v>
      </c>
      <c r="AU4800" s="88"/>
    </row>
    <row r="4801" spans="3:47" s="11" customFormat="1" outlineLevel="2" x14ac:dyDescent="0.2">
      <c r="C4801" s="119" t="s">
        <v>152</v>
      </c>
      <c r="E4801" s="134"/>
      <c r="F4801" s="159" t="s">
        <v>216</v>
      </c>
      <c r="H4801" s="72" t="s">
        <v>180</v>
      </c>
      <c r="P4801" s="149"/>
      <c r="Q4801" s="135" t="s">
        <v>110</v>
      </c>
      <c r="R4801" s="136"/>
      <c r="S4801" s="88"/>
      <c r="T4801" s="88"/>
      <c r="U4801" s="137">
        <v>0</v>
      </c>
      <c r="V4801" s="137">
        <v>0</v>
      </c>
      <c r="W4801" s="138">
        <v>0</v>
      </c>
      <c r="X4801" s="137">
        <v>0</v>
      </c>
      <c r="Y4801" s="88">
        <v>0</v>
      </c>
      <c r="Z4801" s="88">
        <v>0</v>
      </c>
      <c r="AA4801" s="88">
        <v>0</v>
      </c>
      <c r="AB4801" s="88">
        <v>0</v>
      </c>
      <c r="AC4801" s="88">
        <v>0</v>
      </c>
      <c r="AD4801" s="88">
        <v>0</v>
      </c>
      <c r="AE4801" s="88">
        <v>0</v>
      </c>
      <c r="AF4801" s="88">
        <v>0</v>
      </c>
      <c r="AG4801" s="88">
        <v>0</v>
      </c>
      <c r="AH4801" s="139">
        <v>0</v>
      </c>
      <c r="AI4801" s="139">
        <v>0</v>
      </c>
      <c r="AU4801" s="88"/>
    </row>
    <row r="4802" spans="3:47" s="11" customFormat="1" outlineLevel="2" x14ac:dyDescent="0.2">
      <c r="C4802" s="119" t="s">
        <v>152</v>
      </c>
      <c r="E4802" s="134"/>
      <c r="F4802" s="159" t="s">
        <v>33</v>
      </c>
      <c r="H4802" s="72" t="s">
        <v>180</v>
      </c>
      <c r="P4802" s="149"/>
      <c r="Q4802" s="135" t="s">
        <v>110</v>
      </c>
      <c r="R4802" s="136"/>
      <c r="S4802" s="88"/>
      <c r="T4802" s="88"/>
      <c r="U4802" s="137">
        <v>0</v>
      </c>
      <c r="V4802" s="137">
        <v>0</v>
      </c>
      <c r="W4802" s="138">
        <v>0</v>
      </c>
      <c r="X4802" s="137">
        <v>0</v>
      </c>
      <c r="Y4802" s="88">
        <v>0</v>
      </c>
      <c r="Z4802" s="88">
        <v>0</v>
      </c>
      <c r="AA4802" s="88">
        <v>0</v>
      </c>
      <c r="AB4802" s="88">
        <v>0</v>
      </c>
      <c r="AC4802" s="88">
        <v>0</v>
      </c>
      <c r="AD4802" s="88">
        <v>0</v>
      </c>
      <c r="AE4802" s="88">
        <v>0</v>
      </c>
      <c r="AF4802" s="88">
        <v>0</v>
      </c>
      <c r="AG4802" s="88">
        <v>0</v>
      </c>
      <c r="AH4802" s="139">
        <v>0</v>
      </c>
      <c r="AI4802" s="139">
        <v>0</v>
      </c>
      <c r="AU4802" s="88"/>
    </row>
    <row r="4803" spans="3:47" s="11" customFormat="1" outlineLevel="2" x14ac:dyDescent="0.2">
      <c r="C4803" s="119" t="s">
        <v>152</v>
      </c>
      <c r="E4803" s="134"/>
      <c r="F4803" s="159" t="s">
        <v>34</v>
      </c>
      <c r="H4803" s="72" t="s">
        <v>180</v>
      </c>
      <c r="P4803" s="149"/>
      <c r="Q4803" s="135" t="s">
        <v>110</v>
      </c>
      <c r="R4803" s="136"/>
      <c r="S4803" s="88"/>
      <c r="T4803" s="88"/>
      <c r="U4803" s="137">
        <v>0</v>
      </c>
      <c r="V4803" s="137">
        <v>0</v>
      </c>
      <c r="W4803" s="138">
        <v>0</v>
      </c>
      <c r="X4803" s="137">
        <v>0</v>
      </c>
      <c r="Y4803" s="88">
        <v>0</v>
      </c>
      <c r="Z4803" s="88">
        <v>0</v>
      </c>
      <c r="AA4803" s="88">
        <v>0</v>
      </c>
      <c r="AB4803" s="88">
        <v>0</v>
      </c>
      <c r="AC4803" s="88">
        <v>0</v>
      </c>
      <c r="AD4803" s="88">
        <v>0</v>
      </c>
      <c r="AE4803" s="88">
        <v>0</v>
      </c>
      <c r="AF4803" s="88">
        <v>0</v>
      </c>
      <c r="AG4803" s="88">
        <v>0</v>
      </c>
      <c r="AH4803" s="139">
        <v>0</v>
      </c>
      <c r="AI4803" s="139">
        <v>0</v>
      </c>
      <c r="AU4803" s="88"/>
    </row>
    <row r="4804" spans="3:47" s="11" customFormat="1" outlineLevel="2" x14ac:dyDescent="0.2">
      <c r="C4804" s="119" t="s">
        <v>152</v>
      </c>
      <c r="E4804" s="134"/>
      <c r="F4804" s="159" t="s">
        <v>217</v>
      </c>
      <c r="H4804" s="72" t="s">
        <v>180</v>
      </c>
      <c r="P4804" s="149"/>
      <c r="Q4804" s="135" t="s">
        <v>110</v>
      </c>
      <c r="R4804" s="136"/>
      <c r="S4804" s="88"/>
      <c r="T4804" s="88"/>
      <c r="U4804" s="137">
        <v>0</v>
      </c>
      <c r="V4804" s="137">
        <v>0</v>
      </c>
      <c r="W4804" s="138">
        <v>0</v>
      </c>
      <c r="X4804" s="137">
        <v>0</v>
      </c>
      <c r="Y4804" s="88">
        <v>0</v>
      </c>
      <c r="Z4804" s="88">
        <v>0</v>
      </c>
      <c r="AA4804" s="88">
        <v>0</v>
      </c>
      <c r="AB4804" s="88">
        <v>0</v>
      </c>
      <c r="AC4804" s="88">
        <v>0</v>
      </c>
      <c r="AD4804" s="88">
        <v>0</v>
      </c>
      <c r="AE4804" s="88">
        <v>0</v>
      </c>
      <c r="AF4804" s="88">
        <v>0</v>
      </c>
      <c r="AG4804" s="88">
        <v>0</v>
      </c>
      <c r="AH4804" s="139">
        <v>0</v>
      </c>
      <c r="AI4804" s="139">
        <v>0</v>
      </c>
      <c r="AU4804" s="88"/>
    </row>
    <row r="4805" spans="3:47" s="11" customFormat="1" outlineLevel="2" x14ac:dyDescent="0.2">
      <c r="C4805" s="119" t="s">
        <v>152</v>
      </c>
      <c r="E4805" s="134"/>
      <c r="F4805" s="159" t="s">
        <v>152</v>
      </c>
      <c r="H4805" s="72" t="s">
        <v>180</v>
      </c>
      <c r="P4805" s="149"/>
      <c r="Q4805" s="135" t="s">
        <v>110</v>
      </c>
      <c r="R4805" s="136"/>
      <c r="S4805" s="88"/>
      <c r="T4805" s="88"/>
      <c r="U4805" s="137">
        <v>0</v>
      </c>
      <c r="V4805" s="137">
        <v>0</v>
      </c>
      <c r="W4805" s="138">
        <v>0</v>
      </c>
      <c r="X4805" s="137">
        <v>0</v>
      </c>
      <c r="Y4805" s="88">
        <v>0</v>
      </c>
      <c r="Z4805" s="88">
        <v>0</v>
      </c>
      <c r="AA4805" s="88">
        <v>0</v>
      </c>
      <c r="AB4805" s="88">
        <v>0</v>
      </c>
      <c r="AC4805" s="88">
        <v>0</v>
      </c>
      <c r="AD4805" s="88">
        <v>0</v>
      </c>
      <c r="AE4805" s="88">
        <v>0</v>
      </c>
      <c r="AF4805" s="88">
        <v>0</v>
      </c>
      <c r="AG4805" s="88">
        <v>0</v>
      </c>
      <c r="AH4805" s="139">
        <v>0</v>
      </c>
      <c r="AI4805" s="139">
        <v>0</v>
      </c>
      <c r="AU4805" s="88"/>
    </row>
    <row r="4806" spans="3:47" s="11" customFormat="1" outlineLevel="2" x14ac:dyDescent="0.2">
      <c r="C4806" s="119" t="s">
        <v>152</v>
      </c>
      <c r="E4806" s="140"/>
      <c r="F4806" s="160" t="s">
        <v>152</v>
      </c>
      <c r="G4806" s="142"/>
      <c r="H4806" s="161" t="s">
        <v>180</v>
      </c>
      <c r="I4806" s="142"/>
      <c r="J4806" s="142"/>
      <c r="K4806" s="142"/>
      <c r="L4806" s="142"/>
      <c r="M4806" s="142"/>
      <c r="N4806" s="142"/>
      <c r="O4806" s="142"/>
      <c r="P4806" s="155"/>
      <c r="Q4806" s="143" t="s">
        <v>110</v>
      </c>
      <c r="R4806" s="144"/>
      <c r="S4806" s="145"/>
      <c r="T4806" s="145"/>
      <c r="U4806" s="146">
        <v>0</v>
      </c>
      <c r="V4806" s="146">
        <v>0</v>
      </c>
      <c r="W4806" s="147">
        <v>0</v>
      </c>
      <c r="X4806" s="146">
        <v>0</v>
      </c>
      <c r="Y4806" s="145">
        <v>0</v>
      </c>
      <c r="Z4806" s="145">
        <v>0</v>
      </c>
      <c r="AA4806" s="145">
        <v>0</v>
      </c>
      <c r="AB4806" s="145">
        <v>0</v>
      </c>
      <c r="AC4806" s="145">
        <v>0</v>
      </c>
      <c r="AD4806" s="145">
        <v>0</v>
      </c>
      <c r="AE4806" s="145">
        <v>0</v>
      </c>
      <c r="AF4806" s="145">
        <v>0</v>
      </c>
      <c r="AG4806" s="145">
        <v>0</v>
      </c>
      <c r="AH4806" s="148">
        <v>0</v>
      </c>
      <c r="AI4806" s="148">
        <v>0</v>
      </c>
      <c r="AU4806" s="88"/>
    </row>
    <row r="4807" spans="3:47" s="11" customFormat="1" outlineLevel="2" x14ac:dyDescent="0.2">
      <c r="C4807" s="119" t="s">
        <v>152</v>
      </c>
      <c r="E4807" s="125"/>
      <c r="F4807" s="157" t="s">
        <v>152</v>
      </c>
      <c r="G4807" s="127"/>
      <c r="H4807" s="158" t="s">
        <v>180</v>
      </c>
      <c r="I4807" s="127"/>
      <c r="J4807" s="127"/>
      <c r="K4807" s="127"/>
      <c r="L4807" s="127"/>
      <c r="M4807" s="127"/>
      <c r="N4807" s="127"/>
      <c r="O4807" s="127"/>
      <c r="P4807" s="152"/>
      <c r="Q4807" s="128" t="s">
        <v>110</v>
      </c>
      <c r="R4807" s="129"/>
      <c r="S4807" s="130"/>
      <c r="T4807" s="130"/>
      <c r="U4807" s="131">
        <v>0</v>
      </c>
      <c r="V4807" s="131">
        <v>0</v>
      </c>
      <c r="W4807" s="132">
        <v>0</v>
      </c>
      <c r="X4807" s="131">
        <v>0</v>
      </c>
      <c r="Y4807" s="130">
        <v>0</v>
      </c>
      <c r="Z4807" s="130">
        <v>0</v>
      </c>
      <c r="AA4807" s="130">
        <v>0</v>
      </c>
      <c r="AB4807" s="130">
        <v>0</v>
      </c>
      <c r="AC4807" s="130">
        <v>0</v>
      </c>
      <c r="AD4807" s="130">
        <v>0</v>
      </c>
      <c r="AE4807" s="130">
        <v>0</v>
      </c>
      <c r="AF4807" s="130">
        <v>0</v>
      </c>
      <c r="AG4807" s="130">
        <v>0</v>
      </c>
      <c r="AH4807" s="133">
        <v>0</v>
      </c>
      <c r="AI4807" s="133">
        <v>0</v>
      </c>
      <c r="AU4807" s="88"/>
    </row>
    <row r="4808" spans="3:47" s="11" customFormat="1" outlineLevel="2" x14ac:dyDescent="0.2">
      <c r="C4808" s="119" t="s">
        <v>152</v>
      </c>
      <c r="E4808" s="134"/>
      <c r="F4808" s="159" t="s">
        <v>152</v>
      </c>
      <c r="H4808" s="72" t="s">
        <v>180</v>
      </c>
      <c r="P4808" s="149"/>
      <c r="Q4808" s="135" t="s">
        <v>110</v>
      </c>
      <c r="R4808" s="136"/>
      <c r="S4808" s="88"/>
      <c r="T4808" s="88"/>
      <c r="U4808" s="137">
        <v>0</v>
      </c>
      <c r="V4808" s="137">
        <v>0</v>
      </c>
      <c r="W4808" s="138">
        <v>0</v>
      </c>
      <c r="X4808" s="137">
        <v>0</v>
      </c>
      <c r="Y4808" s="88">
        <v>0</v>
      </c>
      <c r="Z4808" s="88">
        <v>0</v>
      </c>
      <c r="AA4808" s="88">
        <v>0</v>
      </c>
      <c r="AB4808" s="88">
        <v>0</v>
      </c>
      <c r="AC4808" s="88">
        <v>0</v>
      </c>
      <c r="AD4808" s="88">
        <v>0</v>
      </c>
      <c r="AE4808" s="88">
        <v>0</v>
      </c>
      <c r="AF4808" s="88">
        <v>0</v>
      </c>
      <c r="AG4808" s="88">
        <v>0</v>
      </c>
      <c r="AH4808" s="139">
        <v>0</v>
      </c>
      <c r="AI4808" s="139">
        <v>0</v>
      </c>
      <c r="AU4808" s="88"/>
    </row>
    <row r="4809" spans="3:47" s="11" customFormat="1" outlineLevel="2" x14ac:dyDescent="0.2">
      <c r="C4809" s="119" t="s">
        <v>152</v>
      </c>
      <c r="E4809" s="134"/>
      <c r="F4809" s="159" t="s">
        <v>152</v>
      </c>
      <c r="H4809" s="72" t="s">
        <v>180</v>
      </c>
      <c r="P4809" s="149"/>
      <c r="Q4809" s="135" t="s">
        <v>110</v>
      </c>
      <c r="R4809" s="136"/>
      <c r="S4809" s="88"/>
      <c r="T4809" s="88"/>
      <c r="U4809" s="137">
        <v>0</v>
      </c>
      <c r="V4809" s="137">
        <v>0</v>
      </c>
      <c r="W4809" s="138">
        <v>0</v>
      </c>
      <c r="X4809" s="137">
        <v>0</v>
      </c>
      <c r="Y4809" s="88">
        <v>0</v>
      </c>
      <c r="Z4809" s="88">
        <v>0</v>
      </c>
      <c r="AA4809" s="88">
        <v>0</v>
      </c>
      <c r="AB4809" s="88">
        <v>0</v>
      </c>
      <c r="AC4809" s="88">
        <v>0</v>
      </c>
      <c r="AD4809" s="88">
        <v>0</v>
      </c>
      <c r="AE4809" s="88">
        <v>0</v>
      </c>
      <c r="AF4809" s="88">
        <v>0</v>
      </c>
      <c r="AG4809" s="88">
        <v>0</v>
      </c>
      <c r="AH4809" s="139">
        <v>0</v>
      </c>
      <c r="AI4809" s="139">
        <v>0</v>
      </c>
      <c r="AU4809" s="88"/>
    </row>
    <row r="4810" spans="3:47" s="11" customFormat="1" outlineLevel="2" x14ac:dyDescent="0.2">
      <c r="C4810" s="119" t="s">
        <v>152</v>
      </c>
      <c r="E4810" s="134"/>
      <c r="F4810" s="159" t="s">
        <v>152</v>
      </c>
      <c r="H4810" s="72" t="s">
        <v>180</v>
      </c>
      <c r="P4810" s="149"/>
      <c r="Q4810" s="135" t="s">
        <v>110</v>
      </c>
      <c r="R4810" s="136"/>
      <c r="S4810" s="88"/>
      <c r="T4810" s="88"/>
      <c r="U4810" s="137">
        <v>0</v>
      </c>
      <c r="V4810" s="137">
        <v>0</v>
      </c>
      <c r="W4810" s="138">
        <v>0</v>
      </c>
      <c r="X4810" s="137">
        <v>0</v>
      </c>
      <c r="Y4810" s="88">
        <v>0</v>
      </c>
      <c r="Z4810" s="88">
        <v>0</v>
      </c>
      <c r="AA4810" s="88">
        <v>0</v>
      </c>
      <c r="AB4810" s="88">
        <v>0</v>
      </c>
      <c r="AC4810" s="88">
        <v>0</v>
      </c>
      <c r="AD4810" s="88">
        <v>0</v>
      </c>
      <c r="AE4810" s="88">
        <v>0</v>
      </c>
      <c r="AF4810" s="88">
        <v>0</v>
      </c>
      <c r="AG4810" s="88">
        <v>0</v>
      </c>
      <c r="AH4810" s="139">
        <v>0</v>
      </c>
      <c r="AI4810" s="139">
        <v>0</v>
      </c>
      <c r="AU4810" s="88"/>
    </row>
    <row r="4811" spans="3:47" s="11" customFormat="1" outlineLevel="2" x14ac:dyDescent="0.2">
      <c r="C4811" s="119" t="s">
        <v>152</v>
      </c>
      <c r="E4811" s="134"/>
      <c r="F4811" s="159" t="s">
        <v>152</v>
      </c>
      <c r="H4811" s="72" t="s">
        <v>180</v>
      </c>
      <c r="P4811" s="149"/>
      <c r="Q4811" s="135" t="s">
        <v>110</v>
      </c>
      <c r="R4811" s="136"/>
      <c r="S4811" s="88"/>
      <c r="T4811" s="88"/>
      <c r="U4811" s="137">
        <v>0</v>
      </c>
      <c r="V4811" s="137">
        <v>0</v>
      </c>
      <c r="W4811" s="138">
        <v>0</v>
      </c>
      <c r="X4811" s="137">
        <v>0</v>
      </c>
      <c r="Y4811" s="88">
        <v>0</v>
      </c>
      <c r="Z4811" s="88">
        <v>0</v>
      </c>
      <c r="AA4811" s="88">
        <v>0</v>
      </c>
      <c r="AB4811" s="88">
        <v>0</v>
      </c>
      <c r="AC4811" s="88">
        <v>0</v>
      </c>
      <c r="AD4811" s="88">
        <v>0</v>
      </c>
      <c r="AE4811" s="88">
        <v>0</v>
      </c>
      <c r="AF4811" s="88">
        <v>0</v>
      </c>
      <c r="AG4811" s="88">
        <v>0</v>
      </c>
      <c r="AH4811" s="139">
        <v>0</v>
      </c>
      <c r="AI4811" s="139">
        <v>0</v>
      </c>
      <c r="AU4811" s="88"/>
    </row>
    <row r="4812" spans="3:47" s="11" customFormat="1" outlineLevel="2" x14ac:dyDescent="0.2">
      <c r="C4812" s="119" t="s">
        <v>152</v>
      </c>
      <c r="E4812" s="134"/>
      <c r="F4812" s="159" t="s">
        <v>152</v>
      </c>
      <c r="H4812" s="72" t="s">
        <v>180</v>
      </c>
      <c r="P4812" s="149"/>
      <c r="Q4812" s="135" t="s">
        <v>110</v>
      </c>
      <c r="R4812" s="136"/>
      <c r="S4812" s="88"/>
      <c r="T4812" s="88"/>
      <c r="U4812" s="137">
        <v>0</v>
      </c>
      <c r="V4812" s="137">
        <v>0</v>
      </c>
      <c r="W4812" s="138">
        <v>0</v>
      </c>
      <c r="X4812" s="137">
        <v>0</v>
      </c>
      <c r="Y4812" s="88">
        <v>0</v>
      </c>
      <c r="Z4812" s="88">
        <v>0</v>
      </c>
      <c r="AA4812" s="88">
        <v>0</v>
      </c>
      <c r="AB4812" s="88">
        <v>0</v>
      </c>
      <c r="AC4812" s="88">
        <v>0</v>
      </c>
      <c r="AD4812" s="88">
        <v>0</v>
      </c>
      <c r="AE4812" s="88">
        <v>0</v>
      </c>
      <c r="AF4812" s="88">
        <v>0</v>
      </c>
      <c r="AG4812" s="88">
        <v>0</v>
      </c>
      <c r="AH4812" s="139">
        <v>0</v>
      </c>
      <c r="AI4812" s="139">
        <v>0</v>
      </c>
      <c r="AU4812" s="88"/>
    </row>
    <row r="4813" spans="3:47" s="11" customFormat="1" outlineLevel="2" x14ac:dyDescent="0.2">
      <c r="C4813" s="119" t="s">
        <v>152</v>
      </c>
      <c r="E4813" s="134"/>
      <c r="F4813" s="159" t="s">
        <v>152</v>
      </c>
      <c r="H4813" s="72" t="s">
        <v>180</v>
      </c>
      <c r="P4813" s="149"/>
      <c r="Q4813" s="135" t="s">
        <v>110</v>
      </c>
      <c r="R4813" s="136"/>
      <c r="S4813" s="88"/>
      <c r="T4813" s="88"/>
      <c r="U4813" s="137">
        <v>0</v>
      </c>
      <c r="V4813" s="137">
        <v>0</v>
      </c>
      <c r="W4813" s="138">
        <v>0</v>
      </c>
      <c r="X4813" s="137">
        <v>0</v>
      </c>
      <c r="Y4813" s="88">
        <v>0</v>
      </c>
      <c r="Z4813" s="88">
        <v>0</v>
      </c>
      <c r="AA4813" s="88">
        <v>0</v>
      </c>
      <c r="AB4813" s="88">
        <v>0</v>
      </c>
      <c r="AC4813" s="88">
        <v>0</v>
      </c>
      <c r="AD4813" s="88">
        <v>0</v>
      </c>
      <c r="AE4813" s="88">
        <v>0</v>
      </c>
      <c r="AF4813" s="88">
        <v>0</v>
      </c>
      <c r="AG4813" s="88">
        <v>0</v>
      </c>
      <c r="AH4813" s="139">
        <v>0</v>
      </c>
      <c r="AI4813" s="139">
        <v>0</v>
      </c>
      <c r="AU4813" s="88"/>
    </row>
    <row r="4814" spans="3:47" s="11" customFormat="1" outlineLevel="2" x14ac:dyDescent="0.2">
      <c r="C4814" s="119" t="s">
        <v>152</v>
      </c>
      <c r="E4814" s="134"/>
      <c r="F4814" s="159" t="s">
        <v>152</v>
      </c>
      <c r="H4814" s="72" t="s">
        <v>180</v>
      </c>
      <c r="P4814" s="149"/>
      <c r="Q4814" s="135" t="s">
        <v>110</v>
      </c>
      <c r="R4814" s="136"/>
      <c r="S4814" s="88"/>
      <c r="T4814" s="88"/>
      <c r="U4814" s="137">
        <v>0</v>
      </c>
      <c r="V4814" s="137">
        <v>0</v>
      </c>
      <c r="W4814" s="138">
        <v>0</v>
      </c>
      <c r="X4814" s="137">
        <v>0</v>
      </c>
      <c r="Y4814" s="88">
        <v>0</v>
      </c>
      <c r="Z4814" s="88">
        <v>0</v>
      </c>
      <c r="AA4814" s="88">
        <v>0</v>
      </c>
      <c r="AB4814" s="88">
        <v>0</v>
      </c>
      <c r="AC4814" s="88">
        <v>0</v>
      </c>
      <c r="AD4814" s="88">
        <v>0</v>
      </c>
      <c r="AE4814" s="88">
        <v>0</v>
      </c>
      <c r="AF4814" s="88">
        <v>0</v>
      </c>
      <c r="AG4814" s="88">
        <v>0</v>
      </c>
      <c r="AH4814" s="139">
        <v>0</v>
      </c>
      <c r="AI4814" s="139">
        <v>0</v>
      </c>
      <c r="AU4814" s="88"/>
    </row>
    <row r="4815" spans="3:47" s="11" customFormat="1" outlineLevel="2" x14ac:dyDescent="0.2">
      <c r="C4815" s="119" t="s">
        <v>152</v>
      </c>
      <c r="E4815" s="134"/>
      <c r="F4815" s="159" t="s">
        <v>152</v>
      </c>
      <c r="H4815" s="72" t="s">
        <v>180</v>
      </c>
      <c r="P4815" s="149"/>
      <c r="Q4815" s="135" t="s">
        <v>110</v>
      </c>
      <c r="R4815" s="136"/>
      <c r="S4815" s="88"/>
      <c r="T4815" s="88"/>
      <c r="U4815" s="137">
        <v>0</v>
      </c>
      <c r="V4815" s="137">
        <v>0</v>
      </c>
      <c r="W4815" s="138">
        <v>0</v>
      </c>
      <c r="X4815" s="137">
        <v>0</v>
      </c>
      <c r="Y4815" s="88">
        <v>0</v>
      </c>
      <c r="Z4815" s="88">
        <v>0</v>
      </c>
      <c r="AA4815" s="88">
        <v>0</v>
      </c>
      <c r="AB4815" s="88">
        <v>0</v>
      </c>
      <c r="AC4815" s="88">
        <v>0</v>
      </c>
      <c r="AD4815" s="88">
        <v>0</v>
      </c>
      <c r="AE4815" s="88">
        <v>0</v>
      </c>
      <c r="AF4815" s="88">
        <v>0</v>
      </c>
      <c r="AG4815" s="88">
        <v>0</v>
      </c>
      <c r="AH4815" s="139">
        <v>0</v>
      </c>
      <c r="AI4815" s="139">
        <v>0</v>
      </c>
      <c r="AU4815" s="88"/>
    </row>
    <row r="4816" spans="3:47" s="11" customFormat="1" outlineLevel="2" x14ac:dyDescent="0.2">
      <c r="C4816" s="119" t="s">
        <v>152</v>
      </c>
      <c r="E4816" s="140"/>
      <c r="F4816" s="160" t="s">
        <v>152</v>
      </c>
      <c r="G4816" s="142"/>
      <c r="H4816" s="161" t="s">
        <v>180</v>
      </c>
      <c r="I4816" s="142"/>
      <c r="J4816" s="142"/>
      <c r="K4816" s="142"/>
      <c r="L4816" s="142"/>
      <c r="M4816" s="142"/>
      <c r="N4816" s="142"/>
      <c r="O4816" s="142"/>
      <c r="P4816" s="155"/>
      <c r="Q4816" s="143" t="s">
        <v>110</v>
      </c>
      <c r="R4816" s="144"/>
      <c r="S4816" s="145"/>
      <c r="T4816" s="145"/>
      <c r="U4816" s="146">
        <v>0</v>
      </c>
      <c r="V4816" s="146">
        <v>0</v>
      </c>
      <c r="W4816" s="147">
        <v>0</v>
      </c>
      <c r="X4816" s="146">
        <v>0</v>
      </c>
      <c r="Y4816" s="145">
        <v>0</v>
      </c>
      <c r="Z4816" s="145">
        <v>0</v>
      </c>
      <c r="AA4816" s="145">
        <v>0</v>
      </c>
      <c r="AB4816" s="145">
        <v>0</v>
      </c>
      <c r="AC4816" s="145">
        <v>0</v>
      </c>
      <c r="AD4816" s="145">
        <v>0</v>
      </c>
      <c r="AE4816" s="145">
        <v>0</v>
      </c>
      <c r="AF4816" s="145">
        <v>0</v>
      </c>
      <c r="AG4816" s="145">
        <v>0</v>
      </c>
      <c r="AH4816" s="148">
        <v>0</v>
      </c>
      <c r="AI4816" s="148">
        <v>0</v>
      </c>
      <c r="AU4816" s="88"/>
    </row>
    <row r="4817" spans="3:47" s="11" customFormat="1" outlineLevel="2" x14ac:dyDescent="0.2">
      <c r="C4817" s="119" t="s">
        <v>152</v>
      </c>
      <c r="F4817" s="159"/>
      <c r="P4817" s="149" t="s">
        <v>181</v>
      </c>
      <c r="Q4817" s="16" t="s">
        <v>110</v>
      </c>
      <c r="R4817" s="150"/>
      <c r="S4817" s="150"/>
      <c r="T4817" s="150"/>
      <c r="U4817" s="150">
        <v>0</v>
      </c>
      <c r="V4817" s="150">
        <v>0</v>
      </c>
      <c r="W4817" s="150">
        <v>0</v>
      </c>
      <c r="X4817" s="150">
        <v>0</v>
      </c>
      <c r="Y4817" s="150">
        <v>0</v>
      </c>
      <c r="Z4817" s="150">
        <v>0</v>
      </c>
      <c r="AA4817" s="150">
        <v>0</v>
      </c>
      <c r="AB4817" s="150">
        <v>0</v>
      </c>
      <c r="AC4817" s="150">
        <v>0</v>
      </c>
      <c r="AD4817" s="150">
        <v>0</v>
      </c>
      <c r="AE4817" s="150">
        <v>0</v>
      </c>
      <c r="AF4817" s="150">
        <v>0</v>
      </c>
      <c r="AG4817" s="150">
        <v>0</v>
      </c>
      <c r="AH4817" s="150">
        <v>0</v>
      </c>
      <c r="AI4817" s="150">
        <v>0</v>
      </c>
      <c r="AU4817" s="88"/>
    </row>
    <row r="4818" spans="3:47" s="11" customFormat="1" outlineLevel="2" x14ac:dyDescent="0.2">
      <c r="C4818" s="119" t="s">
        <v>152</v>
      </c>
      <c r="P4818" s="149" t="s">
        <v>182</v>
      </c>
      <c r="Q4818" s="16" t="s">
        <v>110</v>
      </c>
      <c r="R4818" s="150"/>
      <c r="S4818" s="150"/>
      <c r="T4818" s="150"/>
      <c r="U4818" s="150">
        <v>0</v>
      </c>
      <c r="V4818" s="150">
        <v>0</v>
      </c>
      <c r="W4818" s="150">
        <v>0</v>
      </c>
      <c r="X4818" s="150">
        <v>0</v>
      </c>
      <c r="Y4818" s="150">
        <v>0</v>
      </c>
      <c r="Z4818" s="150">
        <v>0</v>
      </c>
      <c r="AA4818" s="150">
        <v>0</v>
      </c>
      <c r="AB4818" s="150">
        <v>0</v>
      </c>
      <c r="AC4818" s="150">
        <v>0</v>
      </c>
      <c r="AD4818" s="150">
        <v>0</v>
      </c>
      <c r="AE4818" s="150">
        <v>0</v>
      </c>
      <c r="AF4818" s="150">
        <v>0</v>
      </c>
      <c r="AG4818" s="150">
        <v>0</v>
      </c>
      <c r="AH4818" s="150">
        <v>0</v>
      </c>
      <c r="AI4818" s="150">
        <v>0</v>
      </c>
      <c r="AU4818" s="88"/>
    </row>
    <row r="4819" spans="3:47" s="11" customFormat="1" outlineLevel="2" x14ac:dyDescent="0.2">
      <c r="C4819" s="119" t="s">
        <v>152</v>
      </c>
      <c r="F4819" s="124"/>
      <c r="P4819" s="149" t="s">
        <v>183</v>
      </c>
      <c r="Q4819" s="16" t="s">
        <v>110</v>
      </c>
      <c r="R4819" s="150"/>
      <c r="S4819" s="150"/>
      <c r="T4819" s="150"/>
      <c r="U4819" s="150">
        <v>0</v>
      </c>
      <c r="V4819" s="150">
        <v>0</v>
      </c>
      <c r="W4819" s="150">
        <v>0</v>
      </c>
      <c r="X4819" s="150">
        <v>0</v>
      </c>
      <c r="Y4819" s="150">
        <v>0</v>
      </c>
      <c r="Z4819" s="150">
        <v>0</v>
      </c>
      <c r="AA4819" s="150">
        <v>0</v>
      </c>
      <c r="AB4819" s="150">
        <v>0</v>
      </c>
      <c r="AC4819" s="150">
        <v>0</v>
      </c>
      <c r="AD4819" s="150">
        <v>0</v>
      </c>
      <c r="AE4819" s="150">
        <v>0</v>
      </c>
      <c r="AF4819" s="150">
        <v>0</v>
      </c>
      <c r="AG4819" s="150">
        <v>0</v>
      </c>
      <c r="AH4819" s="150">
        <v>0</v>
      </c>
      <c r="AI4819" s="150">
        <v>0</v>
      </c>
      <c r="AU4819" s="88"/>
    </row>
    <row r="4820" spans="3:47" s="11" customFormat="1" outlineLevel="2" x14ac:dyDescent="0.2">
      <c r="C4820" s="119" t="s">
        <v>152</v>
      </c>
      <c r="F4820" s="124"/>
      <c r="P4820" s="149"/>
      <c r="Q4820" s="16"/>
      <c r="R4820" s="88"/>
      <c r="S4820" s="88"/>
      <c r="T4820" s="88"/>
      <c r="U4820" s="88"/>
      <c r="V4820" s="88"/>
      <c r="W4820" s="88"/>
      <c r="X4820" s="88"/>
      <c r="Y4820" s="88"/>
      <c r="Z4820" s="88"/>
      <c r="AA4820" s="88"/>
      <c r="AB4820" s="88"/>
      <c r="AC4820" s="88"/>
      <c r="AD4820" s="88"/>
      <c r="AE4820" s="88"/>
      <c r="AF4820" s="88"/>
      <c r="AG4820" s="88"/>
      <c r="AH4820" s="88"/>
      <c r="AI4820" s="88"/>
      <c r="AU4820" s="88"/>
    </row>
    <row r="4821" spans="3:47" outlineLevel="1" x14ac:dyDescent="0.2">
      <c r="C4821" s="119" t="s">
        <v>152</v>
      </c>
      <c r="D4821" s="11"/>
      <c r="E4821" s="162" t="s">
        <v>184</v>
      </c>
      <c r="F4821" s="121"/>
      <c r="G4821" s="121"/>
      <c r="H4821" s="121"/>
      <c r="I4821" s="121"/>
      <c r="J4821" s="121"/>
      <c r="K4821" s="121"/>
      <c r="L4821" s="121"/>
      <c r="M4821" s="121"/>
      <c r="N4821" s="121"/>
      <c r="O4821" s="121"/>
      <c r="P4821" s="121"/>
      <c r="Q4821" s="122"/>
      <c r="R4821" s="123"/>
      <c r="S4821" s="123"/>
      <c r="T4821" s="123"/>
      <c r="U4821" s="123"/>
      <c r="V4821" s="123"/>
      <c r="W4821" s="123"/>
      <c r="X4821" s="123"/>
      <c r="Y4821" s="123"/>
      <c r="Z4821" s="123"/>
      <c r="AA4821" s="123"/>
      <c r="AB4821" s="123"/>
      <c r="AC4821" s="123"/>
      <c r="AD4821" s="123"/>
      <c r="AE4821" s="123"/>
      <c r="AF4821" s="123"/>
      <c r="AG4821" s="123"/>
      <c r="AH4821" s="123"/>
      <c r="AI4821" s="123"/>
      <c r="AT4821" s="11"/>
      <c r="AU4821" s="88"/>
    </row>
    <row r="4822" spans="3:47" outlineLevel="2" x14ac:dyDescent="0.2">
      <c r="C4822" s="119" t="s">
        <v>152</v>
      </c>
      <c r="D4822" s="11"/>
      <c r="E4822" s="11"/>
      <c r="F4822" s="11"/>
      <c r="G4822" s="16"/>
      <c r="H4822" s="163" t="s">
        <v>6</v>
      </c>
      <c r="I4822" s="163" t="s">
        <v>5</v>
      </c>
      <c r="J4822" s="163" t="s">
        <v>129</v>
      </c>
      <c r="K4822" s="163" t="s">
        <v>128</v>
      </c>
      <c r="L4822" s="11"/>
      <c r="M4822" s="11"/>
      <c r="N4822" s="11"/>
      <c r="O4822" s="11"/>
      <c r="P4822" s="149"/>
      <c r="Q4822" s="164"/>
      <c r="V4822" s="165"/>
      <c r="W4822" s="150"/>
      <c r="X4822" s="150"/>
      <c r="Y4822" s="150"/>
      <c r="Z4822" s="150"/>
      <c r="AA4822" s="150"/>
      <c r="AB4822" s="150"/>
      <c r="AC4822" s="150"/>
      <c r="AD4822" s="150"/>
      <c r="AE4822" s="150"/>
      <c r="AF4822" s="150"/>
      <c r="AG4822" s="150"/>
      <c r="AH4822" s="150"/>
      <c r="AI4822" s="150"/>
      <c r="AT4822" s="11"/>
      <c r="AU4822" s="88"/>
    </row>
    <row r="4823" spans="3:47" outlineLevel="2" x14ac:dyDescent="0.2">
      <c r="C4823" s="119" t="s">
        <v>152</v>
      </c>
      <c r="D4823" s="167" t="s">
        <v>152</v>
      </c>
      <c r="E4823" s="11"/>
      <c r="F4823" s="125" t="s">
        <v>209</v>
      </c>
      <c r="G4823" s="168" t="s">
        <v>130</v>
      </c>
      <c r="H4823" s="169">
        <v>0</v>
      </c>
      <c r="I4823" s="170">
        <v>1</v>
      </c>
      <c r="J4823" s="170">
        <v>1</v>
      </c>
      <c r="K4823" s="171">
        <v>0</v>
      </c>
      <c r="L4823" s="11"/>
      <c r="M4823" s="11"/>
      <c r="N4823" s="11"/>
      <c r="O4823" s="11"/>
      <c r="P4823" s="149"/>
      <c r="Q4823" s="164"/>
      <c r="V4823" s="165"/>
      <c r="W4823" s="11"/>
      <c r="X4823" s="11"/>
      <c r="Y4823" s="150"/>
      <c r="Z4823" s="150"/>
      <c r="AA4823" s="150"/>
      <c r="AB4823" s="150"/>
      <c r="AC4823" s="150"/>
      <c r="AD4823" s="150"/>
      <c r="AE4823" s="150"/>
      <c r="AF4823" s="150"/>
      <c r="AG4823" s="11"/>
      <c r="AH4823" s="11"/>
      <c r="AI4823" s="11"/>
      <c r="AT4823" s="11"/>
      <c r="AU4823" s="88"/>
    </row>
    <row r="4824" spans="3:47" outlineLevel="2" x14ac:dyDescent="0.2">
      <c r="C4824" s="119" t="s">
        <v>152</v>
      </c>
      <c r="D4824" s="167" t="s">
        <v>152</v>
      </c>
      <c r="E4824" s="11"/>
      <c r="F4824" s="134" t="s">
        <v>31</v>
      </c>
      <c r="G4824" s="16" t="s">
        <v>130</v>
      </c>
      <c r="H4824" s="172">
        <v>0</v>
      </c>
      <c r="I4824" s="173">
        <v>1</v>
      </c>
      <c r="J4824" s="173">
        <v>1</v>
      </c>
      <c r="K4824" s="174">
        <v>0</v>
      </c>
      <c r="L4824" s="11"/>
      <c r="M4824" s="11"/>
      <c r="N4824" s="11"/>
      <c r="O4824" s="11"/>
      <c r="P4824" s="149"/>
      <c r="Q4824" s="164"/>
      <c r="V4824" s="165"/>
      <c r="W4824" s="11"/>
      <c r="X4824" s="11"/>
      <c r="Y4824" s="150"/>
      <c r="Z4824" s="150"/>
      <c r="AA4824" s="150"/>
      <c r="AB4824" s="150"/>
      <c r="AC4824" s="150"/>
      <c r="AD4824" s="150"/>
      <c r="AE4824" s="150"/>
      <c r="AF4824" s="150"/>
      <c r="AG4824" s="11"/>
      <c r="AH4824" s="11"/>
      <c r="AI4824" s="11"/>
      <c r="AT4824" s="11"/>
      <c r="AU4824" s="88"/>
    </row>
    <row r="4825" spans="3:47" outlineLevel="2" x14ac:dyDescent="0.2">
      <c r="C4825" s="119" t="s">
        <v>152</v>
      </c>
      <c r="D4825" s="167" t="s">
        <v>152</v>
      </c>
      <c r="E4825" s="11"/>
      <c r="F4825" s="134" t="s">
        <v>28</v>
      </c>
      <c r="G4825" s="16" t="s">
        <v>130</v>
      </c>
      <c r="H4825" s="172">
        <v>0</v>
      </c>
      <c r="I4825" s="173">
        <v>1</v>
      </c>
      <c r="J4825" s="173">
        <v>1</v>
      </c>
      <c r="K4825" s="174">
        <v>0</v>
      </c>
      <c r="L4825" s="11"/>
      <c r="M4825" s="11"/>
      <c r="N4825" s="11"/>
      <c r="O4825" s="11"/>
      <c r="P4825" s="149"/>
      <c r="Q4825" s="164"/>
      <c r="V4825" s="165"/>
      <c r="W4825" s="150"/>
      <c r="X4825" s="150"/>
      <c r="Y4825" s="150"/>
      <c r="Z4825" s="150"/>
      <c r="AA4825" s="150"/>
      <c r="AB4825" s="150"/>
      <c r="AC4825" s="150"/>
      <c r="AD4825" s="150"/>
      <c r="AE4825" s="150"/>
      <c r="AF4825" s="150"/>
      <c r="AG4825" s="11"/>
      <c r="AH4825" s="11"/>
      <c r="AI4825" s="11"/>
      <c r="AT4825" s="11"/>
      <c r="AU4825" s="88"/>
    </row>
    <row r="4826" spans="3:47" outlineLevel="2" x14ac:dyDescent="0.2">
      <c r="C4826" s="119" t="s">
        <v>152</v>
      </c>
      <c r="D4826" s="167" t="s">
        <v>152</v>
      </c>
      <c r="E4826" s="11"/>
      <c r="F4826" s="134" t="s">
        <v>210</v>
      </c>
      <c r="G4826" s="16" t="s">
        <v>130</v>
      </c>
      <c r="H4826" s="172">
        <v>0</v>
      </c>
      <c r="I4826" s="173">
        <v>1</v>
      </c>
      <c r="J4826" s="173">
        <v>0.5</v>
      </c>
      <c r="K4826" s="174">
        <v>0.5</v>
      </c>
      <c r="L4826" s="11"/>
      <c r="M4826" s="11"/>
      <c r="N4826" s="11"/>
      <c r="O4826" s="11"/>
      <c r="P4826" s="149"/>
      <c r="Q4826" s="164"/>
      <c r="V4826" s="165"/>
      <c r="W4826" s="150"/>
      <c r="X4826" s="150"/>
      <c r="Y4826" s="150"/>
      <c r="Z4826" s="150"/>
      <c r="AA4826" s="150"/>
      <c r="AB4826" s="150"/>
      <c r="AC4826" s="150"/>
      <c r="AD4826" s="150"/>
      <c r="AE4826" s="150"/>
      <c r="AF4826" s="150"/>
      <c r="AG4826" s="11"/>
      <c r="AH4826" s="11"/>
      <c r="AI4826" s="11"/>
      <c r="AT4826" s="11"/>
      <c r="AU4826" s="88"/>
    </row>
    <row r="4827" spans="3:47" outlineLevel="2" x14ac:dyDescent="0.2">
      <c r="C4827" s="119" t="s">
        <v>152</v>
      </c>
      <c r="D4827" s="167" t="s">
        <v>152</v>
      </c>
      <c r="E4827" s="11"/>
      <c r="F4827" s="134" t="s">
        <v>211</v>
      </c>
      <c r="G4827" s="16" t="s">
        <v>130</v>
      </c>
      <c r="H4827" s="172">
        <v>0</v>
      </c>
      <c r="I4827" s="173">
        <v>1</v>
      </c>
      <c r="J4827" s="173">
        <v>0.5</v>
      </c>
      <c r="K4827" s="174">
        <v>0.5</v>
      </c>
      <c r="L4827" s="11"/>
      <c r="M4827" s="11"/>
      <c r="N4827" s="11"/>
      <c r="O4827" s="11"/>
      <c r="P4827" s="149"/>
      <c r="Q4827" s="164"/>
      <c r="V4827" s="165"/>
      <c r="W4827" s="150"/>
      <c r="X4827" s="150"/>
      <c r="Y4827" s="150"/>
      <c r="Z4827" s="150"/>
      <c r="AA4827" s="150"/>
      <c r="AB4827" s="150"/>
      <c r="AC4827" s="150"/>
      <c r="AD4827" s="150"/>
      <c r="AE4827" s="150"/>
      <c r="AF4827" s="150"/>
      <c r="AG4827" s="11"/>
      <c r="AH4827" s="11"/>
      <c r="AI4827" s="11"/>
      <c r="AT4827" s="11"/>
      <c r="AU4827" s="88"/>
    </row>
    <row r="4828" spans="3:47" outlineLevel="2" x14ac:dyDescent="0.2">
      <c r="C4828" s="119" t="s">
        <v>152</v>
      </c>
      <c r="D4828" s="167" t="s">
        <v>152</v>
      </c>
      <c r="E4828" s="11"/>
      <c r="F4828" s="134" t="s">
        <v>212</v>
      </c>
      <c r="G4828" s="16" t="s">
        <v>130</v>
      </c>
      <c r="H4828" s="172">
        <v>0</v>
      </c>
      <c r="I4828" s="173">
        <v>1</v>
      </c>
      <c r="J4828" s="173">
        <v>1</v>
      </c>
      <c r="K4828" s="174">
        <v>0</v>
      </c>
      <c r="L4828" s="11"/>
      <c r="M4828" s="11"/>
      <c r="N4828" s="11"/>
      <c r="O4828" s="11"/>
      <c r="P4828" s="149"/>
      <c r="Q4828" s="164"/>
      <c r="V4828" s="165"/>
      <c r="W4828" s="150"/>
      <c r="X4828" s="150"/>
      <c r="Y4828" s="150"/>
      <c r="Z4828" s="150"/>
      <c r="AA4828" s="150"/>
      <c r="AB4828" s="150"/>
      <c r="AC4828" s="150"/>
      <c r="AD4828" s="150"/>
      <c r="AE4828" s="150"/>
      <c r="AF4828" s="150"/>
      <c r="AG4828" s="11"/>
      <c r="AH4828" s="11"/>
      <c r="AI4828" s="11"/>
      <c r="AT4828" s="11"/>
      <c r="AU4828" s="88"/>
    </row>
    <row r="4829" spans="3:47" outlineLevel="2" x14ac:dyDescent="0.2">
      <c r="C4829" s="119" t="s">
        <v>152</v>
      </c>
      <c r="D4829" s="167" t="s">
        <v>152</v>
      </c>
      <c r="E4829" s="11"/>
      <c r="F4829" s="134" t="s">
        <v>213</v>
      </c>
      <c r="G4829" s="16" t="s">
        <v>130</v>
      </c>
      <c r="H4829" s="172">
        <v>0</v>
      </c>
      <c r="I4829" s="173">
        <v>1</v>
      </c>
      <c r="J4829" s="173">
        <v>1</v>
      </c>
      <c r="K4829" s="174">
        <v>0</v>
      </c>
      <c r="L4829" s="11"/>
      <c r="M4829" s="11"/>
      <c r="N4829" s="11"/>
      <c r="O4829" s="11"/>
      <c r="P4829" s="149"/>
      <c r="Q4829" s="164"/>
      <c r="V4829" s="165"/>
      <c r="W4829" s="150"/>
      <c r="X4829" s="150"/>
      <c r="Y4829" s="150"/>
      <c r="Z4829" s="150"/>
      <c r="AA4829" s="150"/>
      <c r="AB4829" s="150"/>
      <c r="AC4829" s="150"/>
      <c r="AD4829" s="150"/>
      <c r="AE4829" s="150"/>
      <c r="AF4829" s="150"/>
      <c r="AG4829" s="11"/>
      <c r="AH4829" s="11"/>
      <c r="AI4829" s="11"/>
      <c r="AT4829" s="11"/>
      <c r="AU4829" s="88"/>
    </row>
    <row r="4830" spans="3:47" outlineLevel="2" x14ac:dyDescent="0.2">
      <c r="C4830" s="119" t="s">
        <v>152</v>
      </c>
      <c r="D4830" s="167" t="s">
        <v>152</v>
      </c>
      <c r="E4830" s="11"/>
      <c r="F4830" s="134" t="s">
        <v>214</v>
      </c>
      <c r="G4830" s="16" t="s">
        <v>130</v>
      </c>
      <c r="H4830" s="172">
        <v>0</v>
      </c>
      <c r="I4830" s="173">
        <v>1</v>
      </c>
      <c r="J4830" s="173">
        <v>1</v>
      </c>
      <c r="K4830" s="174">
        <v>0</v>
      </c>
      <c r="L4830" s="11"/>
      <c r="M4830" s="11"/>
      <c r="N4830" s="11"/>
      <c r="O4830" s="11"/>
      <c r="P4830" s="149"/>
      <c r="Q4830" s="164"/>
      <c r="V4830" s="165"/>
      <c r="W4830" s="150"/>
      <c r="X4830" s="150"/>
      <c r="Y4830" s="150"/>
      <c r="Z4830" s="150"/>
      <c r="AA4830" s="150"/>
      <c r="AB4830" s="150"/>
      <c r="AC4830" s="150"/>
      <c r="AD4830" s="150"/>
      <c r="AE4830" s="150"/>
      <c r="AF4830" s="150"/>
      <c r="AG4830" s="11"/>
      <c r="AH4830" s="11"/>
      <c r="AI4830" s="11"/>
      <c r="AT4830" s="11"/>
      <c r="AU4830" s="88"/>
    </row>
    <row r="4831" spans="3:47" outlineLevel="2" x14ac:dyDescent="0.2">
      <c r="C4831" s="119" t="s">
        <v>152</v>
      </c>
      <c r="D4831" s="167" t="s">
        <v>152</v>
      </c>
      <c r="E4831" s="11"/>
      <c r="F4831" s="134" t="s">
        <v>215</v>
      </c>
      <c r="G4831" s="16" t="s">
        <v>130</v>
      </c>
      <c r="H4831" s="172">
        <v>0</v>
      </c>
      <c r="I4831" s="173">
        <v>1</v>
      </c>
      <c r="J4831" s="173">
        <v>1</v>
      </c>
      <c r="K4831" s="174">
        <v>0</v>
      </c>
      <c r="L4831" s="11"/>
      <c r="M4831" s="11"/>
      <c r="N4831" s="11"/>
      <c r="O4831" s="11"/>
      <c r="P4831" s="149"/>
      <c r="Q4831" s="164"/>
      <c r="V4831" s="165"/>
      <c r="W4831" s="150"/>
      <c r="X4831" s="150"/>
      <c r="Y4831" s="150"/>
      <c r="Z4831" s="150"/>
      <c r="AA4831" s="150"/>
      <c r="AB4831" s="150"/>
      <c r="AC4831" s="150"/>
      <c r="AD4831" s="150"/>
      <c r="AE4831" s="150"/>
      <c r="AF4831" s="150"/>
      <c r="AG4831" s="11"/>
      <c r="AH4831" s="11"/>
      <c r="AI4831" s="11"/>
      <c r="AT4831" s="11"/>
      <c r="AU4831" s="88"/>
    </row>
    <row r="4832" spans="3:47" outlineLevel="2" x14ac:dyDescent="0.2">
      <c r="C4832" s="119" t="s">
        <v>152</v>
      </c>
      <c r="D4832" s="167" t="s">
        <v>152</v>
      </c>
      <c r="E4832" s="11"/>
      <c r="F4832" s="175" t="s">
        <v>216</v>
      </c>
      <c r="G4832" s="16" t="s">
        <v>130</v>
      </c>
      <c r="H4832" s="172">
        <v>0</v>
      </c>
      <c r="I4832" s="173">
        <v>1</v>
      </c>
      <c r="J4832" s="173">
        <v>1</v>
      </c>
      <c r="K4832" s="174">
        <v>0</v>
      </c>
      <c r="L4832" s="11"/>
      <c r="M4832" s="11"/>
      <c r="N4832" s="11"/>
      <c r="O4832" s="11"/>
      <c r="P4832" s="149"/>
      <c r="Q4832" s="164"/>
      <c r="V4832" s="165"/>
      <c r="W4832" s="150"/>
      <c r="X4832" s="150"/>
      <c r="Y4832" s="150"/>
      <c r="Z4832" s="150"/>
      <c r="AA4832" s="150"/>
      <c r="AB4832" s="150"/>
      <c r="AC4832" s="150"/>
      <c r="AD4832" s="150"/>
      <c r="AE4832" s="150"/>
      <c r="AF4832" s="150"/>
      <c r="AG4832" s="11"/>
      <c r="AH4832" s="11"/>
      <c r="AI4832" s="11"/>
      <c r="AT4832" s="11"/>
      <c r="AU4832" s="88"/>
    </row>
    <row r="4833" spans="3:47" outlineLevel="2" x14ac:dyDescent="0.2">
      <c r="C4833" s="119" t="s">
        <v>152</v>
      </c>
      <c r="D4833" s="167" t="s">
        <v>152</v>
      </c>
      <c r="E4833" s="11"/>
      <c r="F4833" s="175" t="s">
        <v>33</v>
      </c>
      <c r="G4833" s="16" t="s">
        <v>130</v>
      </c>
      <c r="H4833" s="172">
        <v>0</v>
      </c>
      <c r="I4833" s="173">
        <v>1</v>
      </c>
      <c r="J4833" s="173">
        <v>1</v>
      </c>
      <c r="K4833" s="174">
        <v>0</v>
      </c>
      <c r="L4833" s="11"/>
      <c r="M4833" s="11"/>
      <c r="N4833" s="11"/>
      <c r="O4833" s="11"/>
      <c r="P4833" s="149"/>
      <c r="Q4833" s="164"/>
      <c r="V4833" s="165"/>
      <c r="W4833" s="150"/>
      <c r="X4833" s="150"/>
      <c r="Y4833" s="150"/>
      <c r="Z4833" s="150"/>
      <c r="AA4833" s="150"/>
      <c r="AB4833" s="150"/>
      <c r="AC4833" s="150"/>
      <c r="AD4833" s="150"/>
      <c r="AE4833" s="150"/>
      <c r="AF4833" s="150"/>
      <c r="AG4833" s="11"/>
      <c r="AH4833" s="11"/>
      <c r="AI4833" s="11"/>
      <c r="AT4833" s="11"/>
      <c r="AU4833" s="88"/>
    </row>
    <row r="4834" spans="3:47" outlineLevel="2" x14ac:dyDescent="0.2">
      <c r="C4834" s="119" t="s">
        <v>152</v>
      </c>
      <c r="D4834" s="167" t="s">
        <v>152</v>
      </c>
      <c r="E4834" s="11"/>
      <c r="F4834" s="175" t="s">
        <v>34</v>
      </c>
      <c r="G4834" s="16" t="s">
        <v>130</v>
      </c>
      <c r="H4834" s="172">
        <v>0</v>
      </c>
      <c r="I4834" s="173">
        <v>1</v>
      </c>
      <c r="J4834" s="173">
        <v>1</v>
      </c>
      <c r="K4834" s="174">
        <v>0</v>
      </c>
      <c r="L4834" s="11"/>
      <c r="M4834" s="11"/>
      <c r="N4834" s="11"/>
      <c r="O4834" s="11"/>
      <c r="P4834" s="149"/>
      <c r="Q4834" s="164"/>
      <c r="V4834" s="165"/>
      <c r="W4834" s="150"/>
      <c r="X4834" s="150"/>
      <c r="Y4834" s="150"/>
      <c r="Z4834" s="150"/>
      <c r="AA4834" s="150"/>
      <c r="AB4834" s="150"/>
      <c r="AC4834" s="150"/>
      <c r="AD4834" s="150"/>
      <c r="AE4834" s="150"/>
      <c r="AF4834" s="150"/>
      <c r="AG4834" s="11"/>
      <c r="AH4834" s="11"/>
      <c r="AI4834" s="11"/>
      <c r="AT4834" s="11"/>
      <c r="AU4834" s="88"/>
    </row>
    <row r="4835" spans="3:47" outlineLevel="2" x14ac:dyDescent="0.2">
      <c r="C4835" s="119" t="s">
        <v>152</v>
      </c>
      <c r="D4835" s="167" t="s">
        <v>152</v>
      </c>
      <c r="E4835" s="11"/>
      <c r="F4835" s="175" t="s">
        <v>217</v>
      </c>
      <c r="G4835" s="16" t="s">
        <v>130</v>
      </c>
      <c r="H4835" s="172">
        <v>0</v>
      </c>
      <c r="I4835" s="173">
        <v>1</v>
      </c>
      <c r="J4835" s="173">
        <v>1</v>
      </c>
      <c r="K4835" s="174">
        <v>0</v>
      </c>
      <c r="L4835" s="11"/>
      <c r="M4835" s="11"/>
      <c r="N4835" s="11"/>
      <c r="O4835" s="11"/>
      <c r="P4835" s="149"/>
      <c r="Q4835" s="164"/>
      <c r="V4835" s="165"/>
      <c r="W4835" s="150"/>
      <c r="X4835" s="150"/>
      <c r="Y4835" s="150"/>
      <c r="Z4835" s="150"/>
      <c r="AA4835" s="150"/>
      <c r="AB4835" s="150"/>
      <c r="AC4835" s="150"/>
      <c r="AD4835" s="150"/>
      <c r="AE4835" s="150"/>
      <c r="AF4835" s="150"/>
      <c r="AG4835" s="11"/>
      <c r="AH4835" s="11"/>
      <c r="AI4835" s="11"/>
      <c r="AT4835" s="11"/>
      <c r="AU4835" s="88"/>
    </row>
    <row r="4836" spans="3:47" outlineLevel="2" x14ac:dyDescent="0.2">
      <c r="C4836" s="119" t="s">
        <v>152</v>
      </c>
      <c r="D4836" s="167" t="s">
        <v>152</v>
      </c>
      <c r="E4836" s="11"/>
      <c r="F4836" s="175" t="s">
        <v>152</v>
      </c>
      <c r="G4836" s="16" t="s">
        <v>130</v>
      </c>
      <c r="H4836" s="172">
        <v>0</v>
      </c>
      <c r="I4836" s="173">
        <v>1</v>
      </c>
      <c r="J4836" s="173">
        <v>0</v>
      </c>
      <c r="K4836" s="174">
        <v>0</v>
      </c>
      <c r="L4836" s="11"/>
      <c r="M4836" s="11"/>
      <c r="N4836" s="11"/>
      <c r="O4836" s="11"/>
      <c r="P4836" s="149"/>
      <c r="Q4836" s="164"/>
      <c r="V4836" s="165"/>
      <c r="W4836" s="150"/>
      <c r="X4836" s="150"/>
      <c r="Y4836" s="150"/>
      <c r="Z4836" s="150"/>
      <c r="AA4836" s="150"/>
      <c r="AB4836" s="150"/>
      <c r="AC4836" s="150"/>
      <c r="AD4836" s="150"/>
      <c r="AE4836" s="150"/>
      <c r="AF4836" s="150"/>
      <c r="AG4836" s="11"/>
      <c r="AH4836" s="11"/>
      <c r="AI4836" s="11"/>
      <c r="AT4836" s="11"/>
      <c r="AU4836" s="88"/>
    </row>
    <row r="4837" spans="3:47" outlineLevel="2" x14ac:dyDescent="0.2">
      <c r="C4837" s="119" t="s">
        <v>152</v>
      </c>
      <c r="D4837" s="167" t="s">
        <v>152</v>
      </c>
      <c r="E4837" s="11"/>
      <c r="F4837" s="176" t="s">
        <v>152</v>
      </c>
      <c r="G4837" s="177" t="s">
        <v>130</v>
      </c>
      <c r="H4837" s="178">
        <v>0</v>
      </c>
      <c r="I4837" s="179">
        <v>1</v>
      </c>
      <c r="J4837" s="179">
        <v>0</v>
      </c>
      <c r="K4837" s="180">
        <v>0</v>
      </c>
      <c r="L4837" s="11"/>
      <c r="M4837" s="11"/>
      <c r="N4837" s="11"/>
      <c r="O4837" s="11"/>
      <c r="P4837" s="149"/>
      <c r="Q4837" s="164"/>
      <c r="V4837" s="165"/>
      <c r="W4837" s="150"/>
      <c r="X4837" s="150"/>
      <c r="Y4837" s="150"/>
      <c r="Z4837" s="150"/>
      <c r="AA4837" s="150"/>
      <c r="AB4837" s="150"/>
      <c r="AC4837" s="150"/>
      <c r="AD4837" s="150"/>
      <c r="AE4837" s="150"/>
      <c r="AF4837" s="150"/>
      <c r="AG4837" s="11"/>
      <c r="AH4837" s="11"/>
      <c r="AI4837" s="11"/>
      <c r="AT4837" s="11"/>
      <c r="AU4837" s="88"/>
    </row>
    <row r="4838" spans="3:47" outlineLevel="2" x14ac:dyDescent="0.2">
      <c r="C4838" s="119" t="s">
        <v>152</v>
      </c>
      <c r="D4838" s="167" t="s">
        <v>152</v>
      </c>
      <c r="E4838" s="11"/>
      <c r="F4838" s="125" t="s">
        <v>152</v>
      </c>
      <c r="G4838" s="168" t="s">
        <v>130</v>
      </c>
      <c r="H4838" s="172">
        <v>0</v>
      </c>
      <c r="I4838" s="173">
        <v>1</v>
      </c>
      <c r="J4838" s="173">
        <v>0</v>
      </c>
      <c r="K4838" s="174">
        <v>0</v>
      </c>
      <c r="L4838" s="11"/>
      <c r="M4838" s="11"/>
      <c r="N4838" s="11"/>
      <c r="O4838" s="11"/>
      <c r="P4838" s="149"/>
      <c r="Q4838" s="164"/>
      <c r="V4838" s="165"/>
      <c r="W4838" s="150"/>
      <c r="X4838" s="150"/>
      <c r="Y4838" s="150"/>
      <c r="Z4838" s="150"/>
      <c r="AA4838" s="150"/>
      <c r="AB4838" s="150"/>
      <c r="AC4838" s="150"/>
      <c r="AD4838" s="150"/>
      <c r="AE4838" s="150"/>
      <c r="AF4838" s="150"/>
      <c r="AG4838" s="11"/>
      <c r="AH4838" s="11"/>
      <c r="AI4838" s="11"/>
      <c r="AT4838" s="11"/>
      <c r="AU4838" s="88"/>
    </row>
    <row r="4839" spans="3:47" outlineLevel="2" x14ac:dyDescent="0.2">
      <c r="C4839" s="119" t="s">
        <v>152</v>
      </c>
      <c r="D4839" s="167" t="s">
        <v>152</v>
      </c>
      <c r="E4839" s="11"/>
      <c r="F4839" s="134" t="s">
        <v>152</v>
      </c>
      <c r="G4839" s="16" t="s">
        <v>130</v>
      </c>
      <c r="H4839" s="172">
        <v>0</v>
      </c>
      <c r="I4839" s="173">
        <v>1</v>
      </c>
      <c r="J4839" s="173">
        <v>0</v>
      </c>
      <c r="K4839" s="174">
        <v>0</v>
      </c>
      <c r="L4839" s="11"/>
      <c r="M4839" s="11"/>
      <c r="N4839" s="11"/>
      <c r="O4839" s="11"/>
      <c r="P4839" s="149"/>
      <c r="Q4839" s="164"/>
      <c r="V4839" s="165"/>
      <c r="W4839" s="150"/>
      <c r="X4839" s="150"/>
      <c r="Y4839" s="150"/>
      <c r="Z4839" s="150"/>
      <c r="AA4839" s="150"/>
      <c r="AB4839" s="150"/>
      <c r="AC4839" s="150"/>
      <c r="AD4839" s="150"/>
      <c r="AE4839" s="150"/>
      <c r="AF4839" s="150"/>
      <c r="AG4839" s="11"/>
      <c r="AH4839" s="11"/>
      <c r="AI4839" s="11"/>
      <c r="AT4839" s="11"/>
      <c r="AU4839" s="88"/>
    </row>
    <row r="4840" spans="3:47" outlineLevel="2" x14ac:dyDescent="0.2">
      <c r="C4840" s="119" t="s">
        <v>152</v>
      </c>
      <c r="D4840" s="167" t="s">
        <v>152</v>
      </c>
      <c r="E4840" s="11"/>
      <c r="F4840" s="134" t="s">
        <v>152</v>
      </c>
      <c r="G4840" s="16" t="s">
        <v>130</v>
      </c>
      <c r="H4840" s="172">
        <v>0</v>
      </c>
      <c r="I4840" s="173">
        <v>1</v>
      </c>
      <c r="J4840" s="173">
        <v>0</v>
      </c>
      <c r="K4840" s="174">
        <v>0</v>
      </c>
      <c r="L4840" s="11"/>
      <c r="M4840" s="11"/>
      <c r="N4840" s="11"/>
      <c r="O4840" s="11"/>
      <c r="P4840" s="149"/>
      <c r="Q4840" s="164"/>
      <c r="V4840" s="165"/>
      <c r="W4840" s="150"/>
      <c r="X4840" s="150"/>
      <c r="Y4840" s="150"/>
      <c r="Z4840" s="150"/>
      <c r="AA4840" s="150"/>
      <c r="AB4840" s="150"/>
      <c r="AC4840" s="150"/>
      <c r="AD4840" s="150"/>
      <c r="AE4840" s="150"/>
      <c r="AF4840" s="150"/>
      <c r="AG4840" s="11"/>
      <c r="AH4840" s="11"/>
      <c r="AI4840" s="11"/>
      <c r="AT4840" s="11"/>
      <c r="AU4840" s="88"/>
    </row>
    <row r="4841" spans="3:47" outlineLevel="2" x14ac:dyDescent="0.2">
      <c r="C4841" s="119" t="s">
        <v>152</v>
      </c>
      <c r="D4841" s="167" t="s">
        <v>152</v>
      </c>
      <c r="E4841" s="11"/>
      <c r="F4841" s="134" t="s">
        <v>152</v>
      </c>
      <c r="G4841" s="16" t="s">
        <v>130</v>
      </c>
      <c r="H4841" s="172">
        <v>0</v>
      </c>
      <c r="I4841" s="173">
        <v>1</v>
      </c>
      <c r="J4841" s="173">
        <v>0</v>
      </c>
      <c r="K4841" s="174">
        <v>0</v>
      </c>
      <c r="L4841" s="11"/>
      <c r="M4841" s="11"/>
      <c r="N4841" s="11"/>
      <c r="O4841" s="11"/>
      <c r="P4841" s="149"/>
      <c r="Q4841" s="164"/>
      <c r="V4841" s="165"/>
      <c r="W4841" s="150"/>
      <c r="X4841" s="150"/>
      <c r="Y4841" s="150"/>
      <c r="Z4841" s="150"/>
      <c r="AA4841" s="150"/>
      <c r="AB4841" s="150"/>
      <c r="AC4841" s="150"/>
      <c r="AD4841" s="150"/>
      <c r="AE4841" s="150"/>
      <c r="AF4841" s="150"/>
      <c r="AG4841" s="11"/>
      <c r="AH4841" s="11"/>
      <c r="AI4841" s="11"/>
      <c r="AT4841" s="11"/>
      <c r="AU4841" s="88"/>
    </row>
    <row r="4842" spans="3:47" outlineLevel="2" x14ac:dyDescent="0.2">
      <c r="C4842" s="119" t="s">
        <v>152</v>
      </c>
      <c r="D4842" s="167" t="s">
        <v>152</v>
      </c>
      <c r="E4842" s="11"/>
      <c r="F4842" s="134" t="s">
        <v>152</v>
      </c>
      <c r="G4842" s="16" t="s">
        <v>130</v>
      </c>
      <c r="H4842" s="172">
        <v>0</v>
      </c>
      <c r="I4842" s="173">
        <v>1</v>
      </c>
      <c r="J4842" s="173">
        <v>0</v>
      </c>
      <c r="K4842" s="174">
        <v>0</v>
      </c>
      <c r="L4842" s="11"/>
      <c r="M4842" s="11"/>
      <c r="N4842" s="11"/>
      <c r="O4842" s="11"/>
      <c r="P4842" s="149"/>
      <c r="Q4842" s="164"/>
      <c r="V4842" s="165"/>
      <c r="W4842" s="150"/>
      <c r="X4842" s="150"/>
      <c r="Y4842" s="150"/>
      <c r="Z4842" s="150"/>
      <c r="AA4842" s="150"/>
      <c r="AB4842" s="150"/>
      <c r="AC4842" s="150"/>
      <c r="AD4842" s="150"/>
      <c r="AE4842" s="150"/>
      <c r="AF4842" s="150"/>
      <c r="AG4842" s="11"/>
      <c r="AH4842" s="11"/>
      <c r="AI4842" s="11"/>
      <c r="AT4842" s="11"/>
      <c r="AU4842" s="88"/>
    </row>
    <row r="4843" spans="3:47" outlineLevel="2" x14ac:dyDescent="0.2">
      <c r="C4843" s="119" t="s">
        <v>152</v>
      </c>
      <c r="D4843" s="167" t="s">
        <v>152</v>
      </c>
      <c r="E4843" s="11"/>
      <c r="F4843" s="134" t="s">
        <v>152</v>
      </c>
      <c r="G4843" s="16" t="s">
        <v>130</v>
      </c>
      <c r="H4843" s="172">
        <v>0</v>
      </c>
      <c r="I4843" s="173">
        <v>1</v>
      </c>
      <c r="J4843" s="173">
        <v>0</v>
      </c>
      <c r="K4843" s="174">
        <v>0</v>
      </c>
      <c r="L4843" s="11"/>
      <c r="M4843" s="11"/>
      <c r="N4843" s="11"/>
      <c r="O4843" s="11"/>
      <c r="P4843" s="149"/>
      <c r="Q4843" s="164"/>
      <c r="V4843" s="165"/>
      <c r="W4843" s="150"/>
      <c r="X4843" s="181"/>
      <c r="Y4843" s="150"/>
      <c r="Z4843" s="150"/>
      <c r="AA4843" s="150"/>
      <c r="AB4843" s="150"/>
      <c r="AC4843" s="150"/>
      <c r="AD4843" s="150"/>
      <c r="AE4843" s="150"/>
      <c r="AF4843" s="150"/>
      <c r="AG4843" s="11"/>
      <c r="AH4843" s="11"/>
      <c r="AI4843" s="11"/>
      <c r="AT4843" s="11"/>
      <c r="AU4843" s="88"/>
    </row>
    <row r="4844" spans="3:47" outlineLevel="2" x14ac:dyDescent="0.2">
      <c r="C4844" s="119" t="s">
        <v>152</v>
      </c>
      <c r="D4844" s="167" t="s">
        <v>152</v>
      </c>
      <c r="E4844" s="11"/>
      <c r="F4844" s="134" t="s">
        <v>152</v>
      </c>
      <c r="G4844" s="16" t="s">
        <v>130</v>
      </c>
      <c r="H4844" s="172">
        <v>0</v>
      </c>
      <c r="I4844" s="173">
        <v>1</v>
      </c>
      <c r="J4844" s="173">
        <v>0</v>
      </c>
      <c r="K4844" s="174">
        <v>0</v>
      </c>
      <c r="L4844" s="11"/>
      <c r="M4844" s="11"/>
      <c r="N4844" s="11"/>
      <c r="O4844" s="11"/>
      <c r="P4844" s="149"/>
      <c r="Q4844" s="164"/>
      <c r="V4844" s="165"/>
      <c r="W4844" s="150"/>
      <c r="X4844" s="150"/>
      <c r="Y4844" s="150"/>
      <c r="Z4844" s="150"/>
      <c r="AA4844" s="150"/>
      <c r="AB4844" s="150"/>
      <c r="AC4844" s="150"/>
      <c r="AD4844" s="150"/>
      <c r="AE4844" s="150"/>
      <c r="AF4844" s="150"/>
      <c r="AG4844" s="11"/>
      <c r="AH4844" s="11"/>
      <c r="AI4844" s="11"/>
      <c r="AT4844" s="11"/>
      <c r="AU4844" s="88"/>
    </row>
    <row r="4845" spans="3:47" outlineLevel="2" x14ac:dyDescent="0.2">
      <c r="C4845" s="119" t="s">
        <v>152</v>
      </c>
      <c r="D4845" s="167" t="s">
        <v>152</v>
      </c>
      <c r="E4845" s="11"/>
      <c r="F4845" s="134" t="s">
        <v>152</v>
      </c>
      <c r="G4845" s="16" t="s">
        <v>130</v>
      </c>
      <c r="H4845" s="172">
        <v>0</v>
      </c>
      <c r="I4845" s="173">
        <v>1</v>
      </c>
      <c r="J4845" s="173">
        <v>0</v>
      </c>
      <c r="K4845" s="174">
        <v>0</v>
      </c>
      <c r="L4845" s="11"/>
      <c r="M4845" s="11"/>
      <c r="N4845" s="11"/>
      <c r="O4845" s="11"/>
      <c r="P4845" s="149"/>
      <c r="Q4845" s="164"/>
      <c r="V4845" s="165"/>
      <c r="W4845" s="150"/>
      <c r="X4845" s="150"/>
      <c r="Y4845" s="150"/>
      <c r="Z4845" s="150"/>
      <c r="AA4845" s="150"/>
      <c r="AB4845" s="150"/>
      <c r="AC4845" s="150"/>
      <c r="AD4845" s="150"/>
      <c r="AE4845" s="150"/>
      <c r="AF4845" s="150"/>
      <c r="AG4845" s="11"/>
      <c r="AH4845" s="11"/>
      <c r="AI4845" s="11"/>
      <c r="AT4845" s="11"/>
      <c r="AU4845" s="88"/>
    </row>
    <row r="4846" spans="3:47" outlineLevel="2" x14ac:dyDescent="0.2">
      <c r="C4846" s="119" t="s">
        <v>152</v>
      </c>
      <c r="D4846" s="167" t="s">
        <v>152</v>
      </c>
      <c r="E4846" s="11"/>
      <c r="F4846" s="134" t="s">
        <v>152</v>
      </c>
      <c r="G4846" s="16" t="s">
        <v>130</v>
      </c>
      <c r="H4846" s="172">
        <v>0</v>
      </c>
      <c r="I4846" s="173">
        <v>1</v>
      </c>
      <c r="J4846" s="173">
        <v>0</v>
      </c>
      <c r="K4846" s="174">
        <v>0</v>
      </c>
      <c r="L4846" s="11"/>
      <c r="M4846" s="11"/>
      <c r="N4846" s="11"/>
      <c r="O4846" s="11"/>
      <c r="P4846" s="149"/>
      <c r="Q4846" s="164"/>
      <c r="V4846" s="165"/>
      <c r="W4846" s="150"/>
      <c r="X4846" s="150"/>
      <c r="Y4846" s="150"/>
      <c r="Z4846" s="150"/>
      <c r="AA4846" s="150"/>
      <c r="AB4846" s="150"/>
      <c r="AC4846" s="150"/>
      <c r="AD4846" s="150"/>
      <c r="AE4846" s="150"/>
      <c r="AF4846" s="150"/>
      <c r="AG4846" s="11"/>
      <c r="AH4846" s="11"/>
      <c r="AI4846" s="11"/>
      <c r="AT4846" s="11"/>
      <c r="AU4846" s="88"/>
    </row>
    <row r="4847" spans="3:47" outlineLevel="2" x14ac:dyDescent="0.2">
      <c r="C4847" s="119" t="s">
        <v>152</v>
      </c>
      <c r="D4847" s="167" t="s">
        <v>152</v>
      </c>
      <c r="E4847" s="11"/>
      <c r="F4847" s="140" t="s">
        <v>152</v>
      </c>
      <c r="G4847" s="177" t="s">
        <v>130</v>
      </c>
      <c r="H4847" s="178">
        <v>0</v>
      </c>
      <c r="I4847" s="179">
        <v>1</v>
      </c>
      <c r="J4847" s="179">
        <v>0</v>
      </c>
      <c r="K4847" s="180">
        <v>0</v>
      </c>
      <c r="L4847" s="11"/>
      <c r="M4847" s="11"/>
      <c r="N4847" s="11"/>
      <c r="O4847" s="11"/>
      <c r="P4847" s="149"/>
      <c r="Q4847" s="164"/>
      <c r="V4847" s="165"/>
      <c r="W4847" s="150"/>
      <c r="X4847" s="150"/>
      <c r="Y4847" s="150"/>
      <c r="Z4847" s="150"/>
      <c r="AA4847" s="150"/>
      <c r="AB4847" s="150"/>
      <c r="AC4847" s="150"/>
      <c r="AD4847" s="150"/>
      <c r="AE4847" s="150"/>
      <c r="AF4847" s="150"/>
      <c r="AG4847" s="150"/>
      <c r="AH4847" s="150"/>
      <c r="AI4847" s="150"/>
      <c r="AT4847" s="11"/>
      <c r="AU4847" s="88"/>
    </row>
    <row r="4848" spans="3:47" outlineLevel="2" x14ac:dyDescent="0.2">
      <c r="C4848" s="119" t="s">
        <v>152</v>
      </c>
      <c r="D4848" s="11"/>
      <c r="E4848" s="11"/>
      <c r="F4848" s="11"/>
      <c r="G4848" s="11"/>
      <c r="H4848" s="11"/>
      <c r="I4848" s="11"/>
      <c r="J4848" s="11"/>
      <c r="K4848" s="11"/>
      <c r="L4848" s="11"/>
      <c r="M4848" s="11"/>
      <c r="N4848" s="11"/>
      <c r="O4848" s="11"/>
      <c r="P4848" s="149"/>
      <c r="Q4848" s="16"/>
      <c r="R4848" s="182"/>
      <c r="S4848" s="182"/>
      <c r="T4848" s="182"/>
      <c r="U4848" s="182"/>
      <c r="V4848" s="183"/>
      <c r="W4848" s="150"/>
      <c r="X4848" s="150"/>
      <c r="Y4848" s="150"/>
      <c r="Z4848" s="150"/>
      <c r="AA4848" s="150"/>
      <c r="AB4848" s="150"/>
      <c r="AC4848" s="150"/>
      <c r="AD4848" s="150"/>
      <c r="AE4848" s="150"/>
      <c r="AF4848" s="150"/>
      <c r="AG4848" s="150"/>
      <c r="AH4848" s="150"/>
      <c r="AI4848" s="150"/>
      <c r="AT4848" s="11"/>
      <c r="AU4848" s="88"/>
    </row>
    <row r="4849" spans="3:47" outlineLevel="1" x14ac:dyDescent="0.2">
      <c r="C4849" s="119" t="s">
        <v>152</v>
      </c>
      <c r="D4849" s="11"/>
      <c r="E4849" s="162" t="s">
        <v>185</v>
      </c>
      <c r="F4849" s="121"/>
      <c r="G4849" s="121"/>
      <c r="H4849" s="121"/>
      <c r="I4849" s="121"/>
      <c r="J4849" s="121"/>
      <c r="K4849" s="121"/>
      <c r="L4849" s="121"/>
      <c r="M4849" s="121"/>
      <c r="N4849" s="121"/>
      <c r="O4849" s="121"/>
      <c r="P4849" s="121"/>
      <c r="Q4849" s="122"/>
      <c r="R4849" s="123"/>
      <c r="S4849" s="123"/>
      <c r="T4849" s="123"/>
      <c r="U4849" s="123"/>
      <c r="V4849" s="123"/>
      <c r="W4849" s="123"/>
      <c r="X4849" s="123"/>
      <c r="Y4849" s="123"/>
      <c r="Z4849" s="123"/>
      <c r="AA4849" s="123"/>
      <c r="AB4849" s="123"/>
      <c r="AC4849" s="123"/>
      <c r="AD4849" s="123"/>
      <c r="AE4849" s="123"/>
      <c r="AF4849" s="123"/>
      <c r="AG4849" s="123"/>
      <c r="AH4849" s="123"/>
      <c r="AI4849" s="123"/>
      <c r="AT4849" s="11"/>
      <c r="AU4849" s="88"/>
    </row>
    <row r="4850" spans="3:47" outlineLevel="2" x14ac:dyDescent="0.2">
      <c r="C4850" s="119" t="s">
        <v>152</v>
      </c>
      <c r="D4850" s="11"/>
      <c r="E4850" s="125"/>
      <c r="F4850" s="127" t="s">
        <v>5</v>
      </c>
      <c r="G4850" s="127"/>
      <c r="H4850" s="127"/>
      <c r="I4850" s="127"/>
      <c r="J4850" s="127"/>
      <c r="K4850" s="127"/>
      <c r="L4850" s="127"/>
      <c r="M4850" s="127"/>
      <c r="N4850" s="127"/>
      <c r="O4850" s="127"/>
      <c r="P4850" s="152"/>
      <c r="Q4850" s="128" t="s">
        <v>110</v>
      </c>
      <c r="R4850" s="184"/>
      <c r="S4850" s="185"/>
      <c r="T4850" s="185"/>
      <c r="U4850" s="186">
        <v>0</v>
      </c>
      <c r="V4850" s="186">
        <v>0</v>
      </c>
      <c r="W4850" s="187">
        <v>0</v>
      </c>
      <c r="X4850" s="186">
        <v>0</v>
      </c>
      <c r="Y4850" s="185">
        <v>0</v>
      </c>
      <c r="Z4850" s="185">
        <v>0</v>
      </c>
      <c r="AA4850" s="185">
        <v>0</v>
      </c>
      <c r="AB4850" s="185">
        <v>0</v>
      </c>
      <c r="AC4850" s="185">
        <v>0</v>
      </c>
      <c r="AD4850" s="185">
        <v>0</v>
      </c>
      <c r="AE4850" s="185">
        <v>0</v>
      </c>
      <c r="AF4850" s="185">
        <v>0</v>
      </c>
      <c r="AG4850" s="185">
        <v>0</v>
      </c>
      <c r="AH4850" s="188">
        <v>0</v>
      </c>
      <c r="AI4850" s="188">
        <v>0</v>
      </c>
      <c r="AT4850" s="11"/>
      <c r="AU4850" s="88"/>
    </row>
    <row r="4851" spans="3:47" outlineLevel="2" x14ac:dyDescent="0.2">
      <c r="C4851" s="119" t="s">
        <v>152</v>
      </c>
      <c r="D4851" s="11"/>
      <c r="E4851" s="134"/>
      <c r="F4851" s="11" t="s">
        <v>129</v>
      </c>
      <c r="G4851" s="11"/>
      <c r="H4851" s="11"/>
      <c r="I4851" s="11"/>
      <c r="J4851" s="11"/>
      <c r="K4851" s="11"/>
      <c r="L4851" s="11"/>
      <c r="M4851" s="11"/>
      <c r="N4851" s="11"/>
      <c r="O4851" s="11"/>
      <c r="P4851" s="149"/>
      <c r="Q4851" s="135" t="s">
        <v>110</v>
      </c>
      <c r="R4851" s="189"/>
      <c r="S4851" s="190"/>
      <c r="T4851" s="190"/>
      <c r="U4851" s="191">
        <v>0</v>
      </c>
      <c r="V4851" s="191">
        <v>0</v>
      </c>
      <c r="W4851" s="192">
        <v>0</v>
      </c>
      <c r="X4851" s="191">
        <v>0</v>
      </c>
      <c r="Y4851" s="190">
        <v>0</v>
      </c>
      <c r="Z4851" s="190">
        <v>0</v>
      </c>
      <c r="AA4851" s="190">
        <v>0</v>
      </c>
      <c r="AB4851" s="190">
        <v>0</v>
      </c>
      <c r="AC4851" s="190">
        <v>0</v>
      </c>
      <c r="AD4851" s="190">
        <v>0</v>
      </c>
      <c r="AE4851" s="190">
        <v>0</v>
      </c>
      <c r="AF4851" s="190">
        <v>0</v>
      </c>
      <c r="AG4851" s="190">
        <v>0</v>
      </c>
      <c r="AH4851" s="193">
        <v>0</v>
      </c>
      <c r="AI4851" s="193">
        <v>0</v>
      </c>
      <c r="AT4851" s="11"/>
      <c r="AU4851" s="88"/>
    </row>
    <row r="4852" spans="3:47" outlineLevel="2" x14ac:dyDescent="0.2">
      <c r="C4852" s="119" t="s">
        <v>152</v>
      </c>
      <c r="D4852" s="11"/>
      <c r="E4852" s="140"/>
      <c r="F4852" s="142" t="s">
        <v>128</v>
      </c>
      <c r="G4852" s="142"/>
      <c r="H4852" s="142"/>
      <c r="I4852" s="142"/>
      <c r="J4852" s="142"/>
      <c r="K4852" s="142"/>
      <c r="L4852" s="142"/>
      <c r="M4852" s="142"/>
      <c r="N4852" s="142"/>
      <c r="O4852" s="142"/>
      <c r="P4852" s="155"/>
      <c r="Q4852" s="143" t="s">
        <v>110</v>
      </c>
      <c r="R4852" s="194"/>
      <c r="S4852" s="195"/>
      <c r="T4852" s="195"/>
      <c r="U4852" s="196">
        <v>0</v>
      </c>
      <c r="V4852" s="196">
        <v>0</v>
      </c>
      <c r="W4852" s="197">
        <v>0</v>
      </c>
      <c r="X4852" s="196">
        <v>0</v>
      </c>
      <c r="Y4852" s="195">
        <v>0</v>
      </c>
      <c r="Z4852" s="195">
        <v>0</v>
      </c>
      <c r="AA4852" s="195">
        <v>0</v>
      </c>
      <c r="AB4852" s="195">
        <v>0</v>
      </c>
      <c r="AC4852" s="195">
        <v>0</v>
      </c>
      <c r="AD4852" s="195">
        <v>0</v>
      </c>
      <c r="AE4852" s="195">
        <v>0</v>
      </c>
      <c r="AF4852" s="195">
        <v>0</v>
      </c>
      <c r="AG4852" s="195">
        <v>0</v>
      </c>
      <c r="AH4852" s="198">
        <v>0</v>
      </c>
      <c r="AI4852" s="198">
        <v>0</v>
      </c>
      <c r="AT4852" s="11"/>
      <c r="AU4852" s="88"/>
    </row>
    <row r="4853" spans="3:47" outlineLevel="2" x14ac:dyDescent="0.2">
      <c r="C4853" s="119" t="s">
        <v>152</v>
      </c>
      <c r="D4853" s="199"/>
      <c r="E4853" s="199"/>
      <c r="F4853" s="199"/>
      <c r="G4853" s="199"/>
      <c r="H4853" s="199"/>
      <c r="I4853" s="199"/>
      <c r="J4853" s="199"/>
      <c r="K4853" s="199"/>
      <c r="L4853" s="199"/>
      <c r="M4853" s="199"/>
      <c r="N4853" s="199"/>
      <c r="O4853" s="199"/>
      <c r="P4853" s="200"/>
      <c r="Q4853" s="16"/>
      <c r="R4853" s="201"/>
      <c r="S4853" s="201"/>
      <c r="T4853" s="201"/>
      <c r="U4853" s="201"/>
      <c r="V4853" s="201"/>
      <c r="W4853" s="201"/>
      <c r="X4853" s="201"/>
      <c r="Y4853" s="201"/>
      <c r="Z4853" s="201"/>
      <c r="AA4853" s="201"/>
      <c r="AB4853" s="201"/>
      <c r="AC4853" s="201"/>
      <c r="AD4853" s="201"/>
      <c r="AE4853" s="201"/>
      <c r="AF4853" s="201"/>
      <c r="AG4853" s="201"/>
      <c r="AH4853" s="201"/>
      <c r="AI4853" s="201"/>
      <c r="AT4853" s="11"/>
      <c r="AU4853" s="88"/>
    </row>
    <row r="4854" spans="3:47" outlineLevel="1" x14ac:dyDescent="0.2">
      <c r="C4854" s="119" t="s">
        <v>152</v>
      </c>
      <c r="D4854" s="11"/>
      <c r="E4854" s="202" t="s">
        <v>186</v>
      </c>
      <c r="F4854" s="203"/>
      <c r="G4854" s="203"/>
      <c r="H4854" s="203"/>
      <c r="I4854" s="203"/>
      <c r="J4854" s="203"/>
      <c r="K4854" s="203"/>
      <c r="L4854" s="203"/>
      <c r="M4854" s="203"/>
      <c r="N4854" s="203"/>
      <c r="O4854" s="203"/>
      <c r="P4854" s="203"/>
      <c r="Q4854" s="204"/>
      <c r="R4854" s="205"/>
      <c r="S4854" s="205"/>
      <c r="T4854" s="205"/>
      <c r="U4854" s="205"/>
      <c r="V4854" s="205"/>
      <c r="W4854" s="205"/>
      <c r="X4854" s="205"/>
      <c r="Y4854" s="205"/>
      <c r="Z4854" s="205"/>
      <c r="AA4854" s="205"/>
      <c r="AB4854" s="205"/>
      <c r="AC4854" s="205"/>
      <c r="AD4854" s="205"/>
      <c r="AE4854" s="205"/>
      <c r="AF4854" s="205"/>
      <c r="AG4854" s="205"/>
      <c r="AH4854" s="205"/>
      <c r="AI4854" s="205"/>
      <c r="AT4854" s="11"/>
      <c r="AU4854" s="88"/>
    </row>
    <row r="4855" spans="3:47" outlineLevel="2" x14ac:dyDescent="0.2">
      <c r="C4855" s="119" t="s">
        <v>152</v>
      </c>
      <c r="D4855" s="206" t="s">
        <v>187</v>
      </c>
      <c r="E4855" t="s">
        <v>127</v>
      </c>
      <c r="AT4855" s="11"/>
      <c r="AU4855" s="88"/>
    </row>
    <row r="4856" spans="3:47" outlineLevel="2" x14ac:dyDescent="0.2">
      <c r="C4856" s="119" t="s">
        <v>152</v>
      </c>
      <c r="D4856" s="206" t="s">
        <v>187</v>
      </c>
      <c r="E4856" s="125"/>
      <c r="F4856" s="207" t="s">
        <v>5</v>
      </c>
      <c r="G4856" s="207"/>
      <c r="H4856" s="207"/>
      <c r="I4856" s="158" t="s">
        <v>57</v>
      </c>
      <c r="J4856" s="207"/>
      <c r="K4856" s="207"/>
      <c r="L4856" s="207"/>
      <c r="M4856" s="207"/>
      <c r="N4856" s="207"/>
      <c r="O4856" s="207"/>
      <c r="P4856" s="208"/>
      <c r="Q4856" s="209" t="s">
        <v>110</v>
      </c>
      <c r="R4856" s="210"/>
      <c r="S4856" s="211"/>
      <c r="T4856" s="211"/>
      <c r="U4856" s="212">
        <v>0</v>
      </c>
      <c r="V4856" s="212">
        <v>0</v>
      </c>
      <c r="W4856" s="211">
        <v>0</v>
      </c>
      <c r="X4856" s="212">
        <v>0</v>
      </c>
      <c r="Y4856" s="211">
        <v>0</v>
      </c>
      <c r="Z4856" s="211">
        <v>0</v>
      </c>
      <c r="AA4856" s="211">
        <v>0</v>
      </c>
      <c r="AB4856" s="211">
        <v>0</v>
      </c>
      <c r="AC4856" s="211">
        <v>0</v>
      </c>
      <c r="AD4856" s="211">
        <v>0</v>
      </c>
      <c r="AE4856" s="211">
        <v>0</v>
      </c>
      <c r="AF4856" s="211">
        <v>0</v>
      </c>
      <c r="AG4856" s="211">
        <v>0</v>
      </c>
      <c r="AH4856" s="213">
        <v>0</v>
      </c>
      <c r="AI4856" s="213">
        <v>0</v>
      </c>
      <c r="AT4856" s="11"/>
      <c r="AU4856" s="88"/>
    </row>
    <row r="4857" spans="3:47" outlineLevel="2" x14ac:dyDescent="0.2">
      <c r="C4857" s="119" t="s">
        <v>152</v>
      </c>
      <c r="D4857" s="206" t="s">
        <v>187</v>
      </c>
      <c r="E4857" s="134"/>
      <c r="F4857" s="124" t="s">
        <v>129</v>
      </c>
      <c r="G4857" s="124"/>
      <c r="H4857" s="124"/>
      <c r="I4857" s="72" t="s">
        <v>62</v>
      </c>
      <c r="J4857" s="124"/>
      <c r="K4857" s="124"/>
      <c r="L4857" s="124"/>
      <c r="M4857" s="124"/>
      <c r="N4857" s="124"/>
      <c r="O4857" s="124"/>
      <c r="P4857" s="214"/>
      <c r="Q4857" s="215" t="s">
        <v>110</v>
      </c>
      <c r="R4857" s="216"/>
      <c r="S4857" s="217"/>
      <c r="T4857" s="217"/>
      <c r="U4857" s="218">
        <v>0</v>
      </c>
      <c r="V4857" s="218">
        <v>0</v>
      </c>
      <c r="W4857" s="217">
        <v>0</v>
      </c>
      <c r="X4857" s="218">
        <v>0</v>
      </c>
      <c r="Y4857" s="217">
        <v>0</v>
      </c>
      <c r="Z4857" s="217">
        <v>0</v>
      </c>
      <c r="AA4857" s="217">
        <v>0</v>
      </c>
      <c r="AB4857" s="217">
        <v>0</v>
      </c>
      <c r="AC4857" s="217">
        <v>0</v>
      </c>
      <c r="AD4857" s="217">
        <v>0</v>
      </c>
      <c r="AE4857" s="217">
        <v>0</v>
      </c>
      <c r="AF4857" s="217">
        <v>0</v>
      </c>
      <c r="AG4857" s="217">
        <v>0</v>
      </c>
      <c r="AH4857" s="219">
        <v>0</v>
      </c>
      <c r="AI4857" s="219">
        <v>0</v>
      </c>
      <c r="AT4857" s="11"/>
      <c r="AU4857" s="88"/>
    </row>
    <row r="4858" spans="3:47" outlineLevel="2" x14ac:dyDescent="0.2">
      <c r="C4858" s="119" t="s">
        <v>152</v>
      </c>
      <c r="D4858" s="206" t="s">
        <v>187</v>
      </c>
      <c r="E4858" s="140"/>
      <c r="F4858" s="220" t="s">
        <v>128</v>
      </c>
      <c r="G4858" s="220"/>
      <c r="H4858" s="220"/>
      <c r="I4858" s="161" t="s">
        <v>188</v>
      </c>
      <c r="J4858" s="220"/>
      <c r="K4858" s="220"/>
      <c r="L4858" s="220"/>
      <c r="M4858" s="220"/>
      <c r="N4858" s="220"/>
      <c r="O4858" s="220"/>
      <c r="P4858" s="221"/>
      <c r="Q4858" s="222" t="s">
        <v>110</v>
      </c>
      <c r="R4858" s="223"/>
      <c r="S4858" s="224"/>
      <c r="T4858" s="224"/>
      <c r="U4858" s="225">
        <v>0</v>
      </c>
      <c r="V4858" s="225">
        <v>0</v>
      </c>
      <c r="W4858" s="224">
        <v>0</v>
      </c>
      <c r="X4858" s="225">
        <v>0</v>
      </c>
      <c r="Y4858" s="224">
        <v>0</v>
      </c>
      <c r="Z4858" s="224">
        <v>0</v>
      </c>
      <c r="AA4858" s="224">
        <v>0</v>
      </c>
      <c r="AB4858" s="224">
        <v>0</v>
      </c>
      <c r="AC4858" s="224">
        <v>0</v>
      </c>
      <c r="AD4858" s="224">
        <v>0</v>
      </c>
      <c r="AE4858" s="224">
        <v>0</v>
      </c>
      <c r="AF4858" s="224">
        <v>0</v>
      </c>
      <c r="AG4858" s="224">
        <v>0</v>
      </c>
      <c r="AH4858" s="226">
        <v>0</v>
      </c>
      <c r="AI4858" s="226">
        <v>0</v>
      </c>
      <c r="AT4858" s="11"/>
      <c r="AU4858" s="88"/>
    </row>
    <row r="4859" spans="3:47" outlineLevel="2" x14ac:dyDescent="0.2">
      <c r="C4859" s="119" t="s">
        <v>152</v>
      </c>
      <c r="D4859" s="206" t="s">
        <v>187</v>
      </c>
      <c r="E4859" t="s">
        <v>189</v>
      </c>
      <c r="F4859" s="40"/>
      <c r="G4859" s="40"/>
      <c r="H4859" s="227"/>
      <c r="I4859" s="40"/>
      <c r="J4859" s="40"/>
      <c r="K4859" s="227"/>
      <c r="L4859" s="40"/>
      <c r="M4859" s="40"/>
      <c r="N4859" s="40"/>
      <c r="O4859" s="40"/>
      <c r="P4859" s="40"/>
      <c r="Q4859" s="227"/>
      <c r="R4859" s="227"/>
      <c r="S4859" s="227"/>
      <c r="T4859" s="227"/>
      <c r="U4859" s="227"/>
      <c r="V4859" s="227"/>
      <c r="W4859" s="227"/>
      <c r="X4859" s="227"/>
      <c r="Y4859" s="227"/>
      <c r="Z4859" s="227"/>
      <c r="AA4859" s="227"/>
      <c r="AB4859" s="227"/>
      <c r="AC4859" s="227"/>
      <c r="AD4859" s="227"/>
      <c r="AE4859" s="227"/>
      <c r="AF4859" s="227"/>
      <c r="AG4859" s="227"/>
      <c r="AH4859" s="227"/>
      <c r="AI4859" s="227"/>
      <c r="AT4859" s="11"/>
      <c r="AU4859" s="88"/>
    </row>
    <row r="4860" spans="3:47" outlineLevel="2" x14ac:dyDescent="0.2">
      <c r="C4860" s="119" t="s">
        <v>152</v>
      </c>
      <c r="D4860" s="206" t="s">
        <v>187</v>
      </c>
      <c r="E4860" s="125"/>
      <c r="F4860" s="207" t="s">
        <v>5</v>
      </c>
      <c r="G4860" s="207"/>
      <c r="H4860" s="207"/>
      <c r="I4860" s="158" t="s">
        <v>57</v>
      </c>
      <c r="J4860" s="228" t="s">
        <v>152</v>
      </c>
      <c r="K4860" s="207"/>
      <c r="L4860" s="207"/>
      <c r="M4860" s="207"/>
      <c r="N4860" s="207"/>
      <c r="O4860" s="207"/>
      <c r="P4860" s="208"/>
      <c r="Q4860" s="229" t="s">
        <v>110</v>
      </c>
      <c r="R4860" s="230"/>
      <c r="S4860" s="231"/>
      <c r="T4860" s="231"/>
      <c r="U4860" s="232">
        <v>0</v>
      </c>
      <c r="V4860" s="232">
        <v>0</v>
      </c>
      <c r="W4860" s="231">
        <v>0</v>
      </c>
      <c r="X4860" s="232">
        <v>0</v>
      </c>
      <c r="Y4860" s="231">
        <v>0</v>
      </c>
      <c r="Z4860" s="231">
        <v>0</v>
      </c>
      <c r="AA4860" s="231">
        <v>0</v>
      </c>
      <c r="AB4860" s="231">
        <v>0</v>
      </c>
      <c r="AC4860" s="231">
        <v>0</v>
      </c>
      <c r="AD4860" s="231">
        <v>0</v>
      </c>
      <c r="AE4860" s="231">
        <v>0</v>
      </c>
      <c r="AF4860" s="231">
        <v>0</v>
      </c>
      <c r="AG4860" s="231">
        <v>0</v>
      </c>
      <c r="AH4860" s="233">
        <v>0</v>
      </c>
      <c r="AI4860" s="233">
        <v>0</v>
      </c>
      <c r="AT4860" s="11"/>
      <c r="AU4860" s="88"/>
    </row>
    <row r="4861" spans="3:47" outlineLevel="2" x14ac:dyDescent="0.2">
      <c r="C4861" s="119" t="s">
        <v>152</v>
      </c>
      <c r="D4861" s="206" t="s">
        <v>187</v>
      </c>
      <c r="E4861" s="134"/>
      <c r="F4861" s="124" t="s">
        <v>129</v>
      </c>
      <c r="G4861" s="124"/>
      <c r="H4861" s="124"/>
      <c r="I4861" s="72" t="s">
        <v>62</v>
      </c>
      <c r="J4861" s="234" t="s">
        <v>152</v>
      </c>
      <c r="K4861" s="124"/>
      <c r="L4861" s="124"/>
      <c r="M4861" s="124"/>
      <c r="N4861" s="124"/>
      <c r="O4861" s="124"/>
      <c r="P4861" s="214"/>
      <c r="Q4861" s="235" t="s">
        <v>110</v>
      </c>
      <c r="R4861" s="236"/>
      <c r="S4861" s="237"/>
      <c r="T4861" s="237"/>
      <c r="U4861" s="238">
        <v>0</v>
      </c>
      <c r="V4861" s="238">
        <v>0</v>
      </c>
      <c r="W4861" s="237">
        <v>0</v>
      </c>
      <c r="X4861" s="238">
        <v>0</v>
      </c>
      <c r="Y4861" s="237">
        <v>0</v>
      </c>
      <c r="Z4861" s="237">
        <v>0</v>
      </c>
      <c r="AA4861" s="237">
        <v>0</v>
      </c>
      <c r="AB4861" s="237">
        <v>0</v>
      </c>
      <c r="AC4861" s="237">
        <v>0</v>
      </c>
      <c r="AD4861" s="237">
        <v>0</v>
      </c>
      <c r="AE4861" s="237">
        <v>0</v>
      </c>
      <c r="AF4861" s="237">
        <v>0</v>
      </c>
      <c r="AG4861" s="237">
        <v>0</v>
      </c>
      <c r="AH4861" s="239">
        <v>0</v>
      </c>
      <c r="AI4861" s="239">
        <v>0</v>
      </c>
      <c r="AT4861" s="11"/>
      <c r="AU4861" s="88"/>
    </row>
    <row r="4862" spans="3:47" outlineLevel="2" x14ac:dyDescent="0.2">
      <c r="C4862" s="119" t="s">
        <v>152</v>
      </c>
      <c r="D4862" s="206" t="s">
        <v>187</v>
      </c>
      <c r="E4862" s="140"/>
      <c r="F4862" s="220" t="s">
        <v>128</v>
      </c>
      <c r="G4862" s="220"/>
      <c r="H4862" s="220"/>
      <c r="I4862" s="161" t="s">
        <v>188</v>
      </c>
      <c r="J4862" s="240" t="s">
        <v>152</v>
      </c>
      <c r="K4862" s="220"/>
      <c r="L4862" s="220"/>
      <c r="M4862" s="220"/>
      <c r="N4862" s="220"/>
      <c r="O4862" s="220"/>
      <c r="P4862" s="221"/>
      <c r="Q4862" s="241" t="s">
        <v>110</v>
      </c>
      <c r="R4862" s="242"/>
      <c r="S4862" s="243"/>
      <c r="T4862" s="243"/>
      <c r="U4862" s="244">
        <v>0</v>
      </c>
      <c r="V4862" s="244">
        <v>0</v>
      </c>
      <c r="W4862" s="243">
        <v>0</v>
      </c>
      <c r="X4862" s="244">
        <v>0</v>
      </c>
      <c r="Y4862" s="243">
        <v>0</v>
      </c>
      <c r="Z4862" s="243">
        <v>0</v>
      </c>
      <c r="AA4862" s="243">
        <v>0</v>
      </c>
      <c r="AB4862" s="243">
        <v>0</v>
      </c>
      <c r="AC4862" s="243">
        <v>0</v>
      </c>
      <c r="AD4862" s="243">
        <v>0</v>
      </c>
      <c r="AE4862" s="243">
        <v>0</v>
      </c>
      <c r="AF4862" s="243">
        <v>0</v>
      </c>
      <c r="AG4862" s="243">
        <v>0</v>
      </c>
      <c r="AH4862" s="245">
        <v>0</v>
      </c>
      <c r="AI4862" s="245">
        <v>0</v>
      </c>
      <c r="AT4862" s="11"/>
      <c r="AU4862" s="88"/>
    </row>
    <row r="4863" spans="3:47" outlineLevel="2" x14ac:dyDescent="0.2">
      <c r="AT4863" s="11"/>
      <c r="AU4863" s="88"/>
    </row>
    <row r="4864" spans="3:47" x14ac:dyDescent="0.2">
      <c r="C4864" s="116" t="s">
        <v>152</v>
      </c>
      <c r="D4864" s="67" t="s">
        <v>152</v>
      </c>
      <c r="E4864" s="67"/>
      <c r="F4864" s="67"/>
      <c r="G4864" s="67"/>
      <c r="H4864" s="102"/>
      <c r="I4864" s="67"/>
      <c r="J4864" s="67"/>
      <c r="K4864" s="102"/>
      <c r="L4864" s="67"/>
      <c r="M4864" s="67"/>
      <c r="N4864" s="67"/>
      <c r="O4864" s="67"/>
      <c r="P4864" s="67"/>
      <c r="Q4864" s="117" t="s">
        <v>110</v>
      </c>
      <c r="R4864" s="118">
        <v>0</v>
      </c>
      <c r="S4864" s="118">
        <v>0</v>
      </c>
      <c r="T4864" s="118">
        <v>0</v>
      </c>
      <c r="U4864" s="118">
        <v>0</v>
      </c>
      <c r="V4864" s="118">
        <v>0</v>
      </c>
      <c r="W4864" s="118">
        <v>0</v>
      </c>
      <c r="X4864" s="118">
        <v>0</v>
      </c>
      <c r="Y4864" s="118">
        <v>0</v>
      </c>
      <c r="Z4864" s="118">
        <v>0</v>
      </c>
      <c r="AA4864" s="118">
        <v>0</v>
      </c>
      <c r="AB4864" s="118">
        <v>0</v>
      </c>
      <c r="AC4864" s="118">
        <v>0</v>
      </c>
      <c r="AD4864" s="118">
        <v>0</v>
      </c>
      <c r="AE4864" s="118">
        <v>0</v>
      </c>
      <c r="AF4864" s="118">
        <v>0</v>
      </c>
      <c r="AG4864" s="118">
        <v>0</v>
      </c>
      <c r="AH4864" s="118">
        <v>0</v>
      </c>
      <c r="AI4864" s="118">
        <v>0</v>
      </c>
      <c r="AT4864" s="11"/>
      <c r="AU4864" s="88"/>
    </row>
    <row r="4865" spans="3:47" s="11" customFormat="1" outlineLevel="1" x14ac:dyDescent="0.2">
      <c r="C4865" s="119" t="s">
        <v>152</v>
      </c>
      <c r="E4865" s="120" t="s">
        <v>174</v>
      </c>
      <c r="F4865" s="121"/>
      <c r="G4865" s="121"/>
      <c r="H4865" s="121"/>
      <c r="I4865" s="121"/>
      <c r="J4865" s="121"/>
      <c r="K4865" s="121"/>
      <c r="L4865" s="121"/>
      <c r="M4865" s="121"/>
      <c r="N4865" s="121"/>
      <c r="O4865" s="121"/>
      <c r="P4865" s="121"/>
      <c r="Q4865" s="122"/>
      <c r="R4865" s="123"/>
      <c r="S4865" s="123"/>
      <c r="T4865" s="123"/>
      <c r="U4865" s="123"/>
      <c r="V4865" s="123"/>
      <c r="W4865" s="123"/>
      <c r="X4865" s="123"/>
      <c r="Y4865" s="123"/>
      <c r="Z4865" s="123"/>
      <c r="AA4865" s="123"/>
      <c r="AB4865" s="123"/>
      <c r="AC4865" s="123"/>
      <c r="AD4865" s="123"/>
      <c r="AE4865" s="123"/>
      <c r="AF4865" s="123"/>
      <c r="AG4865" s="123"/>
      <c r="AH4865" s="123"/>
      <c r="AI4865" s="123"/>
      <c r="AU4865" s="88"/>
    </row>
    <row r="4866" spans="3:47" s="11" customFormat="1" outlineLevel="2" x14ac:dyDescent="0.2">
      <c r="C4866" s="119" t="s">
        <v>152</v>
      </c>
      <c r="E4866" s="124" t="s">
        <v>175</v>
      </c>
      <c r="U4866" s="25" t="s">
        <v>87</v>
      </c>
      <c r="V4866" s="25"/>
      <c r="W4866" s="25" t="s">
        <v>88</v>
      </c>
      <c r="X4866" s="25" t="s">
        <v>89</v>
      </c>
      <c r="AU4866" s="88"/>
    </row>
    <row r="4867" spans="3:47" s="11" customFormat="1" outlineLevel="2" x14ac:dyDescent="0.2">
      <c r="C4867" s="119" t="s">
        <v>152</v>
      </c>
      <c r="E4867" s="125"/>
      <c r="F4867" s="126" t="s">
        <v>209</v>
      </c>
      <c r="G4867" s="127"/>
      <c r="H4867" s="127"/>
      <c r="I4867" s="127"/>
      <c r="J4867" s="127"/>
      <c r="K4867" s="127"/>
      <c r="L4867" s="127"/>
      <c r="M4867" s="127"/>
      <c r="N4867" s="127"/>
      <c r="O4867" s="127"/>
      <c r="P4867" s="127"/>
      <c r="Q4867" s="128" t="s">
        <v>110</v>
      </c>
      <c r="R4867" s="129"/>
      <c r="S4867" s="130"/>
      <c r="T4867" s="130"/>
      <c r="U4867" s="131">
        <v>0</v>
      </c>
      <c r="V4867" s="131">
        <v>0</v>
      </c>
      <c r="W4867" s="132">
        <v>0</v>
      </c>
      <c r="X4867" s="131">
        <v>0</v>
      </c>
      <c r="Y4867" s="130">
        <v>0</v>
      </c>
      <c r="Z4867" s="130">
        <v>0</v>
      </c>
      <c r="AA4867" s="130">
        <v>0</v>
      </c>
      <c r="AB4867" s="130">
        <v>0</v>
      </c>
      <c r="AC4867" s="130">
        <v>0</v>
      </c>
      <c r="AD4867" s="130">
        <v>0</v>
      </c>
      <c r="AE4867" s="130">
        <v>0</v>
      </c>
      <c r="AF4867" s="130">
        <v>0</v>
      </c>
      <c r="AG4867" s="130">
        <v>0</v>
      </c>
      <c r="AH4867" s="133">
        <v>0</v>
      </c>
      <c r="AI4867" s="133">
        <v>0</v>
      </c>
      <c r="AK4867" s="91"/>
      <c r="AU4867" s="88"/>
    </row>
    <row r="4868" spans="3:47" s="11" customFormat="1" outlineLevel="2" x14ac:dyDescent="0.2">
      <c r="C4868" s="119" t="s">
        <v>152</v>
      </c>
      <c r="E4868" s="134"/>
      <c r="F4868" s="36" t="s">
        <v>31</v>
      </c>
      <c r="Q4868" s="135" t="s">
        <v>110</v>
      </c>
      <c r="R4868" s="136"/>
      <c r="S4868" s="88"/>
      <c r="T4868" s="88"/>
      <c r="U4868" s="137">
        <v>0</v>
      </c>
      <c r="V4868" s="137">
        <v>0</v>
      </c>
      <c r="W4868" s="138">
        <v>0</v>
      </c>
      <c r="X4868" s="137">
        <v>0</v>
      </c>
      <c r="Y4868" s="88">
        <v>0</v>
      </c>
      <c r="Z4868" s="88">
        <v>0</v>
      </c>
      <c r="AA4868" s="88">
        <v>0</v>
      </c>
      <c r="AB4868" s="88">
        <v>0</v>
      </c>
      <c r="AC4868" s="88">
        <v>0</v>
      </c>
      <c r="AD4868" s="88">
        <v>0</v>
      </c>
      <c r="AE4868" s="88">
        <v>0</v>
      </c>
      <c r="AF4868" s="88">
        <v>0</v>
      </c>
      <c r="AG4868" s="88">
        <v>0</v>
      </c>
      <c r="AH4868" s="139">
        <v>0</v>
      </c>
      <c r="AI4868" s="139">
        <v>0</v>
      </c>
      <c r="AU4868" s="88"/>
    </row>
    <row r="4869" spans="3:47" s="11" customFormat="1" outlineLevel="2" x14ac:dyDescent="0.2">
      <c r="C4869" s="119" t="s">
        <v>152</v>
      </c>
      <c r="E4869" s="134"/>
      <c r="F4869" s="36" t="s">
        <v>28</v>
      </c>
      <c r="Q4869" s="135" t="s">
        <v>110</v>
      </c>
      <c r="R4869" s="136"/>
      <c r="S4869" s="88"/>
      <c r="T4869" s="88"/>
      <c r="U4869" s="137">
        <v>0</v>
      </c>
      <c r="V4869" s="137">
        <v>0</v>
      </c>
      <c r="W4869" s="138">
        <v>0</v>
      </c>
      <c r="X4869" s="137">
        <v>0</v>
      </c>
      <c r="Y4869" s="88">
        <v>0</v>
      </c>
      <c r="Z4869" s="88">
        <v>0</v>
      </c>
      <c r="AA4869" s="88">
        <v>0</v>
      </c>
      <c r="AB4869" s="88">
        <v>0</v>
      </c>
      <c r="AC4869" s="88">
        <v>0</v>
      </c>
      <c r="AD4869" s="88">
        <v>0</v>
      </c>
      <c r="AE4869" s="88">
        <v>0</v>
      </c>
      <c r="AF4869" s="88">
        <v>0</v>
      </c>
      <c r="AG4869" s="88">
        <v>0</v>
      </c>
      <c r="AH4869" s="139">
        <v>0</v>
      </c>
      <c r="AI4869" s="139">
        <v>0</v>
      </c>
      <c r="AU4869" s="88"/>
    </row>
    <row r="4870" spans="3:47" s="11" customFormat="1" outlineLevel="2" x14ac:dyDescent="0.2">
      <c r="C4870" s="119" t="s">
        <v>152</v>
      </c>
      <c r="E4870" s="134"/>
      <c r="F4870" s="36" t="s">
        <v>210</v>
      </c>
      <c r="Q4870" s="135" t="s">
        <v>110</v>
      </c>
      <c r="R4870" s="136"/>
      <c r="S4870" s="88"/>
      <c r="T4870" s="88"/>
      <c r="U4870" s="137">
        <v>0</v>
      </c>
      <c r="V4870" s="137">
        <v>0</v>
      </c>
      <c r="W4870" s="138">
        <v>0</v>
      </c>
      <c r="X4870" s="137">
        <v>0</v>
      </c>
      <c r="Y4870" s="88">
        <v>0</v>
      </c>
      <c r="Z4870" s="88">
        <v>0</v>
      </c>
      <c r="AA4870" s="88">
        <v>0</v>
      </c>
      <c r="AB4870" s="88">
        <v>0</v>
      </c>
      <c r="AC4870" s="88">
        <v>0</v>
      </c>
      <c r="AD4870" s="88">
        <v>0</v>
      </c>
      <c r="AE4870" s="88">
        <v>0</v>
      </c>
      <c r="AF4870" s="88">
        <v>0</v>
      </c>
      <c r="AG4870" s="88">
        <v>0</v>
      </c>
      <c r="AH4870" s="139">
        <v>0</v>
      </c>
      <c r="AI4870" s="139">
        <v>0</v>
      </c>
      <c r="AU4870" s="88"/>
    </row>
    <row r="4871" spans="3:47" s="11" customFormat="1" outlineLevel="2" x14ac:dyDescent="0.2">
      <c r="C4871" s="119" t="s">
        <v>152</v>
      </c>
      <c r="E4871" s="134"/>
      <c r="F4871" s="36" t="s">
        <v>211</v>
      </c>
      <c r="Q4871" s="135" t="s">
        <v>110</v>
      </c>
      <c r="R4871" s="136"/>
      <c r="S4871" s="88"/>
      <c r="T4871" s="88"/>
      <c r="U4871" s="137">
        <v>0</v>
      </c>
      <c r="V4871" s="137">
        <v>0</v>
      </c>
      <c r="W4871" s="138">
        <v>0</v>
      </c>
      <c r="X4871" s="137">
        <v>0</v>
      </c>
      <c r="Y4871" s="88">
        <v>0</v>
      </c>
      <c r="Z4871" s="88">
        <v>0</v>
      </c>
      <c r="AA4871" s="88">
        <v>0</v>
      </c>
      <c r="AB4871" s="88">
        <v>0</v>
      </c>
      <c r="AC4871" s="88">
        <v>0</v>
      </c>
      <c r="AD4871" s="88">
        <v>0</v>
      </c>
      <c r="AE4871" s="88">
        <v>0</v>
      </c>
      <c r="AF4871" s="88">
        <v>0</v>
      </c>
      <c r="AG4871" s="88">
        <v>0</v>
      </c>
      <c r="AH4871" s="139">
        <v>0</v>
      </c>
      <c r="AI4871" s="139">
        <v>0</v>
      </c>
      <c r="AU4871" s="88"/>
    </row>
    <row r="4872" spans="3:47" s="11" customFormat="1" outlineLevel="2" x14ac:dyDescent="0.2">
      <c r="C4872" s="119" t="s">
        <v>152</v>
      </c>
      <c r="E4872" s="134"/>
      <c r="F4872" s="36" t="s">
        <v>212</v>
      </c>
      <c r="Q4872" s="135" t="s">
        <v>110</v>
      </c>
      <c r="R4872" s="136"/>
      <c r="S4872" s="88"/>
      <c r="T4872" s="88"/>
      <c r="U4872" s="137">
        <v>0</v>
      </c>
      <c r="V4872" s="137">
        <v>0</v>
      </c>
      <c r="W4872" s="138">
        <v>0</v>
      </c>
      <c r="X4872" s="137">
        <v>0</v>
      </c>
      <c r="Y4872" s="88">
        <v>0</v>
      </c>
      <c r="Z4872" s="88">
        <v>0</v>
      </c>
      <c r="AA4872" s="88">
        <v>0</v>
      </c>
      <c r="AB4872" s="88">
        <v>0</v>
      </c>
      <c r="AC4872" s="88">
        <v>0</v>
      </c>
      <c r="AD4872" s="88">
        <v>0</v>
      </c>
      <c r="AE4872" s="88">
        <v>0</v>
      </c>
      <c r="AF4872" s="88">
        <v>0</v>
      </c>
      <c r="AG4872" s="88">
        <v>0</v>
      </c>
      <c r="AH4872" s="139">
        <v>0</v>
      </c>
      <c r="AI4872" s="139">
        <v>0</v>
      </c>
      <c r="AU4872" s="88"/>
    </row>
    <row r="4873" spans="3:47" s="11" customFormat="1" outlineLevel="2" x14ac:dyDescent="0.2">
      <c r="C4873" s="119" t="s">
        <v>152</v>
      </c>
      <c r="E4873" s="134"/>
      <c r="F4873" s="36" t="s">
        <v>213</v>
      </c>
      <c r="Q4873" s="135" t="s">
        <v>110</v>
      </c>
      <c r="R4873" s="136"/>
      <c r="S4873" s="88"/>
      <c r="T4873" s="88"/>
      <c r="U4873" s="137">
        <v>0</v>
      </c>
      <c r="V4873" s="137">
        <v>0</v>
      </c>
      <c r="W4873" s="138">
        <v>0</v>
      </c>
      <c r="X4873" s="137">
        <v>0</v>
      </c>
      <c r="Y4873" s="88">
        <v>0</v>
      </c>
      <c r="Z4873" s="88">
        <v>0</v>
      </c>
      <c r="AA4873" s="88">
        <v>0</v>
      </c>
      <c r="AB4873" s="88">
        <v>0</v>
      </c>
      <c r="AC4873" s="88">
        <v>0</v>
      </c>
      <c r="AD4873" s="88">
        <v>0</v>
      </c>
      <c r="AE4873" s="88">
        <v>0</v>
      </c>
      <c r="AF4873" s="88">
        <v>0</v>
      </c>
      <c r="AG4873" s="88">
        <v>0</v>
      </c>
      <c r="AH4873" s="139">
        <v>0</v>
      </c>
      <c r="AI4873" s="139">
        <v>0</v>
      </c>
      <c r="AU4873" s="88"/>
    </row>
    <row r="4874" spans="3:47" s="11" customFormat="1" outlineLevel="2" x14ac:dyDescent="0.2">
      <c r="C4874" s="119" t="s">
        <v>152</v>
      </c>
      <c r="E4874" s="134"/>
      <c r="F4874" s="36" t="s">
        <v>214</v>
      </c>
      <c r="Q4874" s="135" t="s">
        <v>110</v>
      </c>
      <c r="R4874" s="136"/>
      <c r="S4874" s="88"/>
      <c r="T4874" s="88"/>
      <c r="U4874" s="137">
        <v>0</v>
      </c>
      <c r="V4874" s="137">
        <v>0</v>
      </c>
      <c r="W4874" s="138">
        <v>0</v>
      </c>
      <c r="X4874" s="137">
        <v>0</v>
      </c>
      <c r="Y4874" s="88">
        <v>0</v>
      </c>
      <c r="Z4874" s="88">
        <v>0</v>
      </c>
      <c r="AA4874" s="88">
        <v>0</v>
      </c>
      <c r="AB4874" s="88">
        <v>0</v>
      </c>
      <c r="AC4874" s="88">
        <v>0</v>
      </c>
      <c r="AD4874" s="88">
        <v>0</v>
      </c>
      <c r="AE4874" s="88">
        <v>0</v>
      </c>
      <c r="AF4874" s="88">
        <v>0</v>
      </c>
      <c r="AG4874" s="88">
        <v>0</v>
      </c>
      <c r="AH4874" s="139">
        <v>0</v>
      </c>
      <c r="AI4874" s="139">
        <v>0</v>
      </c>
      <c r="AU4874" s="88"/>
    </row>
    <row r="4875" spans="3:47" s="11" customFormat="1" outlineLevel="2" x14ac:dyDescent="0.2">
      <c r="C4875" s="119" t="s">
        <v>152</v>
      </c>
      <c r="E4875" s="134"/>
      <c r="F4875" s="36" t="s">
        <v>215</v>
      </c>
      <c r="Q4875" s="135" t="s">
        <v>110</v>
      </c>
      <c r="R4875" s="136"/>
      <c r="S4875" s="88"/>
      <c r="T4875" s="88"/>
      <c r="U4875" s="137">
        <v>0</v>
      </c>
      <c r="V4875" s="137">
        <v>0</v>
      </c>
      <c r="W4875" s="138">
        <v>0</v>
      </c>
      <c r="X4875" s="137">
        <v>0</v>
      </c>
      <c r="Y4875" s="88">
        <v>0</v>
      </c>
      <c r="Z4875" s="88">
        <v>0</v>
      </c>
      <c r="AA4875" s="88">
        <v>0</v>
      </c>
      <c r="AB4875" s="88">
        <v>0</v>
      </c>
      <c r="AC4875" s="88">
        <v>0</v>
      </c>
      <c r="AD4875" s="88">
        <v>0</v>
      </c>
      <c r="AE4875" s="88">
        <v>0</v>
      </c>
      <c r="AF4875" s="88">
        <v>0</v>
      </c>
      <c r="AG4875" s="88">
        <v>0</v>
      </c>
      <c r="AH4875" s="139">
        <v>0</v>
      </c>
      <c r="AI4875" s="139">
        <v>0</v>
      </c>
      <c r="AU4875" s="88"/>
    </row>
    <row r="4876" spans="3:47" s="11" customFormat="1" outlineLevel="2" x14ac:dyDescent="0.2">
      <c r="C4876" s="119" t="s">
        <v>152</v>
      </c>
      <c r="E4876" s="134"/>
      <c r="F4876" s="36" t="s">
        <v>216</v>
      </c>
      <c r="Q4876" s="135" t="s">
        <v>110</v>
      </c>
      <c r="R4876" s="136"/>
      <c r="S4876" s="88"/>
      <c r="T4876" s="88"/>
      <c r="U4876" s="137">
        <v>0</v>
      </c>
      <c r="V4876" s="137">
        <v>0</v>
      </c>
      <c r="W4876" s="138">
        <v>0</v>
      </c>
      <c r="X4876" s="137">
        <v>0</v>
      </c>
      <c r="Y4876" s="88">
        <v>0</v>
      </c>
      <c r="Z4876" s="88">
        <v>0</v>
      </c>
      <c r="AA4876" s="88">
        <v>0</v>
      </c>
      <c r="AB4876" s="88">
        <v>0</v>
      </c>
      <c r="AC4876" s="88">
        <v>0</v>
      </c>
      <c r="AD4876" s="88">
        <v>0</v>
      </c>
      <c r="AE4876" s="88">
        <v>0</v>
      </c>
      <c r="AF4876" s="88">
        <v>0</v>
      </c>
      <c r="AG4876" s="88">
        <v>0</v>
      </c>
      <c r="AH4876" s="139">
        <v>0</v>
      </c>
      <c r="AI4876" s="139">
        <v>0</v>
      </c>
      <c r="AU4876" s="88"/>
    </row>
    <row r="4877" spans="3:47" s="11" customFormat="1" outlineLevel="2" x14ac:dyDescent="0.2">
      <c r="C4877" s="119" t="s">
        <v>152</v>
      </c>
      <c r="E4877" s="134"/>
      <c r="F4877" s="36" t="s">
        <v>33</v>
      </c>
      <c r="Q4877" s="135" t="s">
        <v>110</v>
      </c>
      <c r="R4877" s="136"/>
      <c r="S4877" s="88"/>
      <c r="T4877" s="88"/>
      <c r="U4877" s="137">
        <v>0</v>
      </c>
      <c r="V4877" s="137">
        <v>0</v>
      </c>
      <c r="W4877" s="138">
        <v>0</v>
      </c>
      <c r="X4877" s="137">
        <v>0</v>
      </c>
      <c r="Y4877" s="88">
        <v>0</v>
      </c>
      <c r="Z4877" s="88">
        <v>0</v>
      </c>
      <c r="AA4877" s="88">
        <v>0</v>
      </c>
      <c r="AB4877" s="88">
        <v>0</v>
      </c>
      <c r="AC4877" s="88">
        <v>0</v>
      </c>
      <c r="AD4877" s="88">
        <v>0</v>
      </c>
      <c r="AE4877" s="88">
        <v>0</v>
      </c>
      <c r="AF4877" s="88">
        <v>0</v>
      </c>
      <c r="AG4877" s="88">
        <v>0</v>
      </c>
      <c r="AH4877" s="139">
        <v>0</v>
      </c>
      <c r="AI4877" s="139">
        <v>0</v>
      </c>
      <c r="AU4877" s="88"/>
    </row>
    <row r="4878" spans="3:47" s="11" customFormat="1" outlineLevel="2" x14ac:dyDescent="0.2">
      <c r="C4878" s="119" t="s">
        <v>152</v>
      </c>
      <c r="E4878" s="134"/>
      <c r="F4878" s="36" t="s">
        <v>34</v>
      </c>
      <c r="Q4878" s="135" t="s">
        <v>110</v>
      </c>
      <c r="R4878" s="136"/>
      <c r="S4878" s="88"/>
      <c r="T4878" s="88"/>
      <c r="U4878" s="137">
        <v>0</v>
      </c>
      <c r="V4878" s="137">
        <v>0</v>
      </c>
      <c r="W4878" s="138">
        <v>0</v>
      </c>
      <c r="X4878" s="137">
        <v>0</v>
      </c>
      <c r="Y4878" s="88">
        <v>0</v>
      </c>
      <c r="Z4878" s="88">
        <v>0</v>
      </c>
      <c r="AA4878" s="88">
        <v>0</v>
      </c>
      <c r="AB4878" s="88">
        <v>0</v>
      </c>
      <c r="AC4878" s="88">
        <v>0</v>
      </c>
      <c r="AD4878" s="88">
        <v>0</v>
      </c>
      <c r="AE4878" s="88">
        <v>0</v>
      </c>
      <c r="AF4878" s="88">
        <v>0</v>
      </c>
      <c r="AG4878" s="88">
        <v>0</v>
      </c>
      <c r="AH4878" s="139">
        <v>0</v>
      </c>
      <c r="AI4878" s="139">
        <v>0</v>
      </c>
      <c r="AU4878" s="88"/>
    </row>
    <row r="4879" spans="3:47" s="11" customFormat="1" outlineLevel="2" x14ac:dyDescent="0.2">
      <c r="C4879" s="119" t="s">
        <v>152</v>
      </c>
      <c r="E4879" s="134"/>
      <c r="F4879" s="36" t="s">
        <v>217</v>
      </c>
      <c r="Q4879" s="135" t="s">
        <v>110</v>
      </c>
      <c r="R4879" s="136"/>
      <c r="S4879" s="88"/>
      <c r="T4879" s="88"/>
      <c r="U4879" s="137">
        <v>0</v>
      </c>
      <c r="V4879" s="137">
        <v>0</v>
      </c>
      <c r="W4879" s="138">
        <v>0</v>
      </c>
      <c r="X4879" s="137">
        <v>0</v>
      </c>
      <c r="Y4879" s="88">
        <v>0</v>
      </c>
      <c r="Z4879" s="88">
        <v>0</v>
      </c>
      <c r="AA4879" s="88">
        <v>0</v>
      </c>
      <c r="AB4879" s="88">
        <v>0</v>
      </c>
      <c r="AC4879" s="88">
        <v>0</v>
      </c>
      <c r="AD4879" s="88">
        <v>0</v>
      </c>
      <c r="AE4879" s="88">
        <v>0</v>
      </c>
      <c r="AF4879" s="88">
        <v>0</v>
      </c>
      <c r="AG4879" s="88">
        <v>0</v>
      </c>
      <c r="AH4879" s="139">
        <v>0</v>
      </c>
      <c r="AI4879" s="139">
        <v>0</v>
      </c>
      <c r="AU4879" s="88"/>
    </row>
    <row r="4880" spans="3:47" s="11" customFormat="1" outlineLevel="2" x14ac:dyDescent="0.2">
      <c r="C4880" s="119" t="s">
        <v>152</v>
      </c>
      <c r="E4880" s="134"/>
      <c r="F4880" s="36" t="s">
        <v>152</v>
      </c>
      <c r="Q4880" s="135" t="s">
        <v>110</v>
      </c>
      <c r="R4880" s="136"/>
      <c r="S4880" s="88"/>
      <c r="T4880" s="88"/>
      <c r="U4880" s="137">
        <v>0</v>
      </c>
      <c r="V4880" s="137">
        <v>0</v>
      </c>
      <c r="W4880" s="138">
        <v>0</v>
      </c>
      <c r="X4880" s="137">
        <v>0</v>
      </c>
      <c r="Y4880" s="88">
        <v>0</v>
      </c>
      <c r="Z4880" s="88">
        <v>0</v>
      </c>
      <c r="AA4880" s="88">
        <v>0</v>
      </c>
      <c r="AB4880" s="88">
        <v>0</v>
      </c>
      <c r="AC4880" s="88">
        <v>0</v>
      </c>
      <c r="AD4880" s="88">
        <v>0</v>
      </c>
      <c r="AE4880" s="88">
        <v>0</v>
      </c>
      <c r="AF4880" s="88">
        <v>0</v>
      </c>
      <c r="AG4880" s="88">
        <v>0</v>
      </c>
      <c r="AH4880" s="139">
        <v>0</v>
      </c>
      <c r="AI4880" s="139">
        <v>0</v>
      </c>
      <c r="AU4880" s="88"/>
    </row>
    <row r="4881" spans="3:47" s="11" customFormat="1" outlineLevel="2" x14ac:dyDescent="0.2">
      <c r="C4881" s="119" t="s">
        <v>152</v>
      </c>
      <c r="E4881" s="140"/>
      <c r="F4881" s="141" t="s">
        <v>152</v>
      </c>
      <c r="G4881" s="142"/>
      <c r="H4881" s="142"/>
      <c r="I4881" s="142"/>
      <c r="J4881" s="142"/>
      <c r="K4881" s="142"/>
      <c r="L4881" s="142"/>
      <c r="M4881" s="142"/>
      <c r="N4881" s="142"/>
      <c r="O4881" s="142"/>
      <c r="P4881" s="142"/>
      <c r="Q4881" s="143" t="s">
        <v>110</v>
      </c>
      <c r="R4881" s="144"/>
      <c r="S4881" s="145"/>
      <c r="T4881" s="145"/>
      <c r="U4881" s="146">
        <v>0</v>
      </c>
      <c r="V4881" s="146">
        <v>0</v>
      </c>
      <c r="W4881" s="147">
        <v>0</v>
      </c>
      <c r="X4881" s="146">
        <v>0</v>
      </c>
      <c r="Y4881" s="145">
        <v>0</v>
      </c>
      <c r="Z4881" s="145">
        <v>0</v>
      </c>
      <c r="AA4881" s="145">
        <v>0</v>
      </c>
      <c r="AB4881" s="145">
        <v>0</v>
      </c>
      <c r="AC4881" s="145">
        <v>0</v>
      </c>
      <c r="AD4881" s="145">
        <v>0</v>
      </c>
      <c r="AE4881" s="145">
        <v>0</v>
      </c>
      <c r="AF4881" s="145">
        <v>0</v>
      </c>
      <c r="AG4881" s="145">
        <v>0</v>
      </c>
      <c r="AH4881" s="148">
        <v>0</v>
      </c>
      <c r="AI4881" s="148">
        <v>0</v>
      </c>
      <c r="AU4881" s="88"/>
    </row>
    <row r="4882" spans="3:47" s="11" customFormat="1" outlineLevel="2" x14ac:dyDescent="0.2">
      <c r="C4882" s="119" t="s">
        <v>152</v>
      </c>
      <c r="F4882" s="149"/>
      <c r="G4882" s="149"/>
      <c r="H4882" s="149"/>
      <c r="I4882" s="149"/>
      <c r="J4882" s="149"/>
      <c r="K4882" s="149"/>
      <c r="L4882" s="149"/>
      <c r="M4882" s="149"/>
      <c r="N4882" s="149"/>
      <c r="O4882" s="149"/>
      <c r="P4882" s="149" t="s">
        <v>175</v>
      </c>
      <c r="Q4882" s="16" t="s">
        <v>110</v>
      </c>
      <c r="R4882" s="150"/>
      <c r="S4882" s="150"/>
      <c r="T4882" s="150"/>
      <c r="U4882" s="150">
        <v>0</v>
      </c>
      <c r="V4882" s="150">
        <v>0</v>
      </c>
      <c r="W4882" s="150">
        <v>0</v>
      </c>
      <c r="X4882" s="150">
        <v>0</v>
      </c>
      <c r="Y4882" s="150">
        <v>0</v>
      </c>
      <c r="Z4882" s="150">
        <v>0</v>
      </c>
      <c r="AA4882" s="150">
        <v>0</v>
      </c>
      <c r="AB4882" s="150">
        <v>0</v>
      </c>
      <c r="AC4882" s="150">
        <v>0</v>
      </c>
      <c r="AD4882" s="150">
        <v>0</v>
      </c>
      <c r="AE4882" s="150">
        <v>0</v>
      </c>
      <c r="AF4882" s="150">
        <v>0</v>
      </c>
      <c r="AG4882" s="150">
        <v>0</v>
      </c>
      <c r="AH4882" s="150">
        <v>0</v>
      </c>
      <c r="AI4882" s="150">
        <v>0</v>
      </c>
      <c r="AU4882" s="88"/>
    </row>
    <row r="4883" spans="3:47" s="11" customFormat="1" outlineLevel="2" x14ac:dyDescent="0.2">
      <c r="C4883" s="119" t="s">
        <v>152</v>
      </c>
      <c r="E4883" s="124" t="s">
        <v>176</v>
      </c>
      <c r="AU4883" s="88"/>
    </row>
    <row r="4884" spans="3:47" s="11" customFormat="1" outlineLevel="2" x14ac:dyDescent="0.2">
      <c r="C4884" s="119" t="s">
        <v>152</v>
      </c>
      <c r="E4884" s="151" t="s">
        <v>209</v>
      </c>
      <c r="F4884" s="127"/>
      <c r="G4884" s="127"/>
      <c r="H4884" s="127"/>
      <c r="I4884" s="127"/>
      <c r="J4884" s="127"/>
      <c r="K4884" s="127"/>
      <c r="L4884" s="127"/>
      <c r="M4884" s="127"/>
      <c r="N4884" s="127"/>
      <c r="O4884" s="127"/>
      <c r="P4884" s="152"/>
      <c r="Q4884" s="128" t="s">
        <v>110</v>
      </c>
      <c r="R4884" s="129"/>
      <c r="S4884" s="130"/>
      <c r="T4884" s="130"/>
      <c r="U4884" s="131">
        <v>0</v>
      </c>
      <c r="V4884" s="131">
        <v>0</v>
      </c>
      <c r="W4884" s="132">
        <v>0</v>
      </c>
      <c r="X4884" s="131">
        <v>0</v>
      </c>
      <c r="Y4884" s="130">
        <v>0</v>
      </c>
      <c r="Z4884" s="130">
        <v>0</v>
      </c>
      <c r="AA4884" s="130">
        <v>0</v>
      </c>
      <c r="AB4884" s="130">
        <v>0</v>
      </c>
      <c r="AC4884" s="130">
        <v>0</v>
      </c>
      <c r="AD4884" s="130">
        <v>0</v>
      </c>
      <c r="AE4884" s="130">
        <v>0</v>
      </c>
      <c r="AF4884" s="130">
        <v>0</v>
      </c>
      <c r="AG4884" s="130">
        <v>0</v>
      </c>
      <c r="AH4884" s="133">
        <v>0</v>
      </c>
      <c r="AI4884" s="133">
        <v>0</v>
      </c>
      <c r="AU4884" s="88"/>
    </row>
    <row r="4885" spans="3:47" s="11" customFormat="1" outlineLevel="2" x14ac:dyDescent="0.2">
      <c r="C4885" s="119" t="s">
        <v>152</v>
      </c>
      <c r="E4885" s="153" t="s">
        <v>31</v>
      </c>
      <c r="P4885" s="149"/>
      <c r="Q4885" s="135" t="s">
        <v>110</v>
      </c>
      <c r="R4885" s="136"/>
      <c r="S4885" s="88"/>
      <c r="T4885" s="88"/>
      <c r="U4885" s="137">
        <v>0</v>
      </c>
      <c r="V4885" s="137">
        <v>0</v>
      </c>
      <c r="W4885" s="138">
        <v>0</v>
      </c>
      <c r="X4885" s="137">
        <v>0</v>
      </c>
      <c r="Y4885" s="88">
        <v>0</v>
      </c>
      <c r="Z4885" s="88">
        <v>0</v>
      </c>
      <c r="AA4885" s="88">
        <v>0</v>
      </c>
      <c r="AB4885" s="88">
        <v>0</v>
      </c>
      <c r="AC4885" s="88">
        <v>0</v>
      </c>
      <c r="AD4885" s="88">
        <v>0</v>
      </c>
      <c r="AE4885" s="88">
        <v>0</v>
      </c>
      <c r="AF4885" s="88">
        <v>0</v>
      </c>
      <c r="AG4885" s="88">
        <v>0</v>
      </c>
      <c r="AH4885" s="139">
        <v>0</v>
      </c>
      <c r="AI4885" s="139">
        <v>0</v>
      </c>
      <c r="AU4885" s="88"/>
    </row>
    <row r="4886" spans="3:47" s="11" customFormat="1" outlineLevel="2" x14ac:dyDescent="0.2">
      <c r="C4886" s="119" t="s">
        <v>152</v>
      </c>
      <c r="E4886" s="153" t="s">
        <v>28</v>
      </c>
      <c r="P4886" s="149"/>
      <c r="Q4886" s="135" t="s">
        <v>110</v>
      </c>
      <c r="R4886" s="136"/>
      <c r="S4886" s="88"/>
      <c r="T4886" s="88"/>
      <c r="U4886" s="137">
        <v>0</v>
      </c>
      <c r="V4886" s="137">
        <v>0</v>
      </c>
      <c r="W4886" s="138">
        <v>0</v>
      </c>
      <c r="X4886" s="137">
        <v>0</v>
      </c>
      <c r="Y4886" s="88">
        <v>0</v>
      </c>
      <c r="Z4886" s="88">
        <v>0</v>
      </c>
      <c r="AA4886" s="88">
        <v>0</v>
      </c>
      <c r="AB4886" s="88">
        <v>0</v>
      </c>
      <c r="AC4886" s="88">
        <v>0</v>
      </c>
      <c r="AD4886" s="88">
        <v>0</v>
      </c>
      <c r="AE4886" s="88">
        <v>0</v>
      </c>
      <c r="AF4886" s="88">
        <v>0</v>
      </c>
      <c r="AG4886" s="88">
        <v>0</v>
      </c>
      <c r="AH4886" s="139">
        <v>0</v>
      </c>
      <c r="AI4886" s="139">
        <v>0</v>
      </c>
      <c r="AU4886" s="88"/>
    </row>
    <row r="4887" spans="3:47" s="11" customFormat="1" outlineLevel="2" x14ac:dyDescent="0.2">
      <c r="C4887" s="119" t="s">
        <v>152</v>
      </c>
      <c r="E4887" s="153" t="s">
        <v>210</v>
      </c>
      <c r="P4887" s="149"/>
      <c r="Q4887" s="135" t="s">
        <v>110</v>
      </c>
      <c r="R4887" s="136"/>
      <c r="S4887" s="88"/>
      <c r="T4887" s="88"/>
      <c r="U4887" s="137">
        <v>0</v>
      </c>
      <c r="V4887" s="137">
        <v>0</v>
      </c>
      <c r="W4887" s="138">
        <v>0</v>
      </c>
      <c r="X4887" s="137">
        <v>0</v>
      </c>
      <c r="Y4887" s="88">
        <v>0</v>
      </c>
      <c r="Z4887" s="88">
        <v>0</v>
      </c>
      <c r="AA4887" s="88">
        <v>0</v>
      </c>
      <c r="AB4887" s="88">
        <v>0</v>
      </c>
      <c r="AC4887" s="88">
        <v>0</v>
      </c>
      <c r="AD4887" s="88">
        <v>0</v>
      </c>
      <c r="AE4887" s="88">
        <v>0</v>
      </c>
      <c r="AF4887" s="88">
        <v>0</v>
      </c>
      <c r="AG4887" s="88">
        <v>0</v>
      </c>
      <c r="AH4887" s="139">
        <v>0</v>
      </c>
      <c r="AI4887" s="139">
        <v>0</v>
      </c>
      <c r="AU4887" s="88"/>
    </row>
    <row r="4888" spans="3:47" s="11" customFormat="1" outlineLevel="2" x14ac:dyDescent="0.2">
      <c r="C4888" s="119" t="s">
        <v>152</v>
      </c>
      <c r="E4888" s="153" t="s">
        <v>211</v>
      </c>
      <c r="P4888" s="149"/>
      <c r="Q4888" s="135" t="s">
        <v>110</v>
      </c>
      <c r="R4888" s="136"/>
      <c r="S4888" s="88"/>
      <c r="T4888" s="88"/>
      <c r="U4888" s="137">
        <v>0</v>
      </c>
      <c r="V4888" s="137">
        <v>0</v>
      </c>
      <c r="W4888" s="138">
        <v>0</v>
      </c>
      <c r="X4888" s="137">
        <v>0</v>
      </c>
      <c r="Y4888" s="88">
        <v>0</v>
      </c>
      <c r="Z4888" s="88">
        <v>0</v>
      </c>
      <c r="AA4888" s="88">
        <v>0</v>
      </c>
      <c r="AB4888" s="88">
        <v>0</v>
      </c>
      <c r="AC4888" s="88">
        <v>0</v>
      </c>
      <c r="AD4888" s="88">
        <v>0</v>
      </c>
      <c r="AE4888" s="88">
        <v>0</v>
      </c>
      <c r="AF4888" s="88">
        <v>0</v>
      </c>
      <c r="AG4888" s="88">
        <v>0</v>
      </c>
      <c r="AH4888" s="139">
        <v>0</v>
      </c>
      <c r="AI4888" s="139">
        <v>0</v>
      </c>
      <c r="AU4888" s="88"/>
    </row>
    <row r="4889" spans="3:47" s="11" customFormat="1" outlineLevel="2" x14ac:dyDescent="0.2">
      <c r="C4889" s="119" t="s">
        <v>152</v>
      </c>
      <c r="E4889" s="153" t="s">
        <v>212</v>
      </c>
      <c r="P4889" s="149"/>
      <c r="Q4889" s="135" t="s">
        <v>110</v>
      </c>
      <c r="R4889" s="136"/>
      <c r="S4889" s="88"/>
      <c r="T4889" s="88"/>
      <c r="U4889" s="137">
        <v>0</v>
      </c>
      <c r="V4889" s="137">
        <v>0</v>
      </c>
      <c r="W4889" s="138">
        <v>0</v>
      </c>
      <c r="X4889" s="137">
        <v>0</v>
      </c>
      <c r="Y4889" s="88">
        <v>0</v>
      </c>
      <c r="Z4889" s="88">
        <v>0</v>
      </c>
      <c r="AA4889" s="88">
        <v>0</v>
      </c>
      <c r="AB4889" s="88">
        <v>0</v>
      </c>
      <c r="AC4889" s="88">
        <v>0</v>
      </c>
      <c r="AD4889" s="88">
        <v>0</v>
      </c>
      <c r="AE4889" s="88">
        <v>0</v>
      </c>
      <c r="AF4889" s="88">
        <v>0</v>
      </c>
      <c r="AG4889" s="88">
        <v>0</v>
      </c>
      <c r="AH4889" s="139">
        <v>0</v>
      </c>
      <c r="AI4889" s="139">
        <v>0</v>
      </c>
      <c r="AU4889" s="88"/>
    </row>
    <row r="4890" spans="3:47" s="11" customFormat="1" outlineLevel="2" x14ac:dyDescent="0.2">
      <c r="C4890" s="119" t="s">
        <v>152</v>
      </c>
      <c r="E4890" s="153" t="s">
        <v>213</v>
      </c>
      <c r="P4890" s="149"/>
      <c r="Q4890" s="135" t="s">
        <v>110</v>
      </c>
      <c r="R4890" s="136"/>
      <c r="S4890" s="88"/>
      <c r="T4890" s="88"/>
      <c r="U4890" s="137">
        <v>0</v>
      </c>
      <c r="V4890" s="137">
        <v>0</v>
      </c>
      <c r="W4890" s="138">
        <v>0</v>
      </c>
      <c r="X4890" s="137">
        <v>0</v>
      </c>
      <c r="Y4890" s="88">
        <v>0</v>
      </c>
      <c r="Z4890" s="88">
        <v>0</v>
      </c>
      <c r="AA4890" s="88">
        <v>0</v>
      </c>
      <c r="AB4890" s="88">
        <v>0</v>
      </c>
      <c r="AC4890" s="88">
        <v>0</v>
      </c>
      <c r="AD4890" s="88">
        <v>0</v>
      </c>
      <c r="AE4890" s="88">
        <v>0</v>
      </c>
      <c r="AF4890" s="88">
        <v>0</v>
      </c>
      <c r="AG4890" s="88">
        <v>0</v>
      </c>
      <c r="AH4890" s="139">
        <v>0</v>
      </c>
      <c r="AI4890" s="139">
        <v>0</v>
      </c>
      <c r="AU4890" s="88"/>
    </row>
    <row r="4891" spans="3:47" s="11" customFormat="1" outlineLevel="2" x14ac:dyDescent="0.2">
      <c r="C4891" s="119" t="s">
        <v>152</v>
      </c>
      <c r="E4891" s="153" t="s">
        <v>214</v>
      </c>
      <c r="P4891" s="149"/>
      <c r="Q4891" s="135" t="s">
        <v>110</v>
      </c>
      <c r="R4891" s="136"/>
      <c r="S4891" s="88"/>
      <c r="T4891" s="88"/>
      <c r="U4891" s="137">
        <v>0</v>
      </c>
      <c r="V4891" s="137">
        <v>0</v>
      </c>
      <c r="W4891" s="138">
        <v>0</v>
      </c>
      <c r="X4891" s="137">
        <v>0</v>
      </c>
      <c r="Y4891" s="88">
        <v>0</v>
      </c>
      <c r="Z4891" s="88">
        <v>0</v>
      </c>
      <c r="AA4891" s="88">
        <v>0</v>
      </c>
      <c r="AB4891" s="88">
        <v>0</v>
      </c>
      <c r="AC4891" s="88">
        <v>0</v>
      </c>
      <c r="AD4891" s="88">
        <v>0</v>
      </c>
      <c r="AE4891" s="88">
        <v>0</v>
      </c>
      <c r="AF4891" s="88">
        <v>0</v>
      </c>
      <c r="AG4891" s="88">
        <v>0</v>
      </c>
      <c r="AH4891" s="139">
        <v>0</v>
      </c>
      <c r="AI4891" s="139">
        <v>0</v>
      </c>
      <c r="AU4891" s="88"/>
    </row>
    <row r="4892" spans="3:47" s="11" customFormat="1" outlineLevel="2" x14ac:dyDescent="0.2">
      <c r="C4892" s="119" t="s">
        <v>152</v>
      </c>
      <c r="E4892" s="153" t="s">
        <v>215</v>
      </c>
      <c r="P4892" s="149"/>
      <c r="Q4892" s="135" t="s">
        <v>110</v>
      </c>
      <c r="R4892" s="136"/>
      <c r="S4892" s="88"/>
      <c r="T4892" s="88"/>
      <c r="U4892" s="137">
        <v>0</v>
      </c>
      <c r="V4892" s="137">
        <v>0</v>
      </c>
      <c r="W4892" s="138">
        <v>0</v>
      </c>
      <c r="X4892" s="137">
        <v>0</v>
      </c>
      <c r="Y4892" s="88">
        <v>0</v>
      </c>
      <c r="Z4892" s="88">
        <v>0</v>
      </c>
      <c r="AA4892" s="88">
        <v>0</v>
      </c>
      <c r="AB4892" s="88">
        <v>0</v>
      </c>
      <c r="AC4892" s="88">
        <v>0</v>
      </c>
      <c r="AD4892" s="88">
        <v>0</v>
      </c>
      <c r="AE4892" s="88">
        <v>0</v>
      </c>
      <c r="AF4892" s="88">
        <v>0</v>
      </c>
      <c r="AG4892" s="88">
        <v>0</v>
      </c>
      <c r="AH4892" s="139">
        <v>0</v>
      </c>
      <c r="AI4892" s="139">
        <v>0</v>
      </c>
      <c r="AU4892" s="88"/>
    </row>
    <row r="4893" spans="3:47" s="11" customFormat="1" outlineLevel="2" x14ac:dyDescent="0.2">
      <c r="C4893" s="119" t="s">
        <v>152</v>
      </c>
      <c r="E4893" s="153" t="s">
        <v>216</v>
      </c>
      <c r="P4893" s="149"/>
      <c r="Q4893" s="135" t="s">
        <v>110</v>
      </c>
      <c r="R4893" s="136"/>
      <c r="S4893" s="88"/>
      <c r="T4893" s="88"/>
      <c r="U4893" s="137">
        <v>0</v>
      </c>
      <c r="V4893" s="137">
        <v>0</v>
      </c>
      <c r="W4893" s="138">
        <v>0</v>
      </c>
      <c r="X4893" s="137">
        <v>0</v>
      </c>
      <c r="Y4893" s="88">
        <v>0</v>
      </c>
      <c r="Z4893" s="88">
        <v>0</v>
      </c>
      <c r="AA4893" s="88">
        <v>0</v>
      </c>
      <c r="AB4893" s="88">
        <v>0</v>
      </c>
      <c r="AC4893" s="88">
        <v>0</v>
      </c>
      <c r="AD4893" s="88">
        <v>0</v>
      </c>
      <c r="AE4893" s="88">
        <v>0</v>
      </c>
      <c r="AF4893" s="88">
        <v>0</v>
      </c>
      <c r="AG4893" s="88">
        <v>0</v>
      </c>
      <c r="AH4893" s="139">
        <v>0</v>
      </c>
      <c r="AI4893" s="139">
        <v>0</v>
      </c>
      <c r="AU4893" s="88"/>
    </row>
    <row r="4894" spans="3:47" s="11" customFormat="1" outlineLevel="2" x14ac:dyDescent="0.2">
      <c r="C4894" s="119" t="s">
        <v>152</v>
      </c>
      <c r="E4894" s="153" t="s">
        <v>33</v>
      </c>
      <c r="P4894" s="149"/>
      <c r="Q4894" s="135" t="s">
        <v>110</v>
      </c>
      <c r="R4894" s="136"/>
      <c r="S4894" s="88"/>
      <c r="T4894" s="88"/>
      <c r="U4894" s="137">
        <v>0</v>
      </c>
      <c r="V4894" s="137">
        <v>0</v>
      </c>
      <c r="W4894" s="138">
        <v>0</v>
      </c>
      <c r="X4894" s="137">
        <v>0</v>
      </c>
      <c r="Y4894" s="88">
        <v>0</v>
      </c>
      <c r="Z4894" s="88">
        <v>0</v>
      </c>
      <c r="AA4894" s="88">
        <v>0</v>
      </c>
      <c r="AB4894" s="88">
        <v>0</v>
      </c>
      <c r="AC4894" s="88">
        <v>0</v>
      </c>
      <c r="AD4894" s="88">
        <v>0</v>
      </c>
      <c r="AE4894" s="88">
        <v>0</v>
      </c>
      <c r="AF4894" s="88">
        <v>0</v>
      </c>
      <c r="AG4894" s="88">
        <v>0</v>
      </c>
      <c r="AH4894" s="139">
        <v>0</v>
      </c>
      <c r="AI4894" s="139">
        <v>0</v>
      </c>
      <c r="AU4894" s="88"/>
    </row>
    <row r="4895" spans="3:47" s="11" customFormat="1" outlineLevel="2" x14ac:dyDescent="0.2">
      <c r="C4895" s="119" t="s">
        <v>152</v>
      </c>
      <c r="E4895" s="153" t="s">
        <v>34</v>
      </c>
      <c r="P4895" s="149"/>
      <c r="Q4895" s="135" t="s">
        <v>110</v>
      </c>
      <c r="R4895" s="136"/>
      <c r="S4895" s="88"/>
      <c r="T4895" s="88"/>
      <c r="U4895" s="137">
        <v>0</v>
      </c>
      <c r="V4895" s="137">
        <v>0</v>
      </c>
      <c r="W4895" s="138">
        <v>0</v>
      </c>
      <c r="X4895" s="137">
        <v>0</v>
      </c>
      <c r="Y4895" s="88">
        <v>0</v>
      </c>
      <c r="Z4895" s="88">
        <v>0</v>
      </c>
      <c r="AA4895" s="88">
        <v>0</v>
      </c>
      <c r="AB4895" s="88">
        <v>0</v>
      </c>
      <c r="AC4895" s="88">
        <v>0</v>
      </c>
      <c r="AD4895" s="88">
        <v>0</v>
      </c>
      <c r="AE4895" s="88">
        <v>0</v>
      </c>
      <c r="AF4895" s="88">
        <v>0</v>
      </c>
      <c r="AG4895" s="88">
        <v>0</v>
      </c>
      <c r="AH4895" s="139">
        <v>0</v>
      </c>
      <c r="AI4895" s="139">
        <v>0</v>
      </c>
      <c r="AU4895" s="88"/>
    </row>
    <row r="4896" spans="3:47" s="11" customFormat="1" outlineLevel="2" x14ac:dyDescent="0.2">
      <c r="C4896" s="119" t="s">
        <v>152</v>
      </c>
      <c r="E4896" s="153" t="s">
        <v>217</v>
      </c>
      <c r="P4896" s="149"/>
      <c r="Q4896" s="135" t="s">
        <v>110</v>
      </c>
      <c r="R4896" s="136"/>
      <c r="S4896" s="88"/>
      <c r="T4896" s="88"/>
      <c r="U4896" s="137">
        <v>0</v>
      </c>
      <c r="V4896" s="137">
        <v>0</v>
      </c>
      <c r="W4896" s="138">
        <v>0</v>
      </c>
      <c r="X4896" s="137">
        <v>0</v>
      </c>
      <c r="Y4896" s="88">
        <v>0</v>
      </c>
      <c r="Z4896" s="88">
        <v>0</v>
      </c>
      <c r="AA4896" s="88">
        <v>0</v>
      </c>
      <c r="AB4896" s="88">
        <v>0</v>
      </c>
      <c r="AC4896" s="88">
        <v>0</v>
      </c>
      <c r="AD4896" s="88">
        <v>0</v>
      </c>
      <c r="AE4896" s="88">
        <v>0</v>
      </c>
      <c r="AF4896" s="88">
        <v>0</v>
      </c>
      <c r="AG4896" s="88">
        <v>0</v>
      </c>
      <c r="AH4896" s="139">
        <v>0</v>
      </c>
      <c r="AI4896" s="139">
        <v>0</v>
      </c>
      <c r="AU4896" s="88"/>
    </row>
    <row r="4897" spans="3:47" s="11" customFormat="1" outlineLevel="2" x14ac:dyDescent="0.2">
      <c r="C4897" s="119" t="s">
        <v>152</v>
      </c>
      <c r="E4897" s="153" t="s">
        <v>152</v>
      </c>
      <c r="P4897" s="149"/>
      <c r="Q4897" s="135" t="s">
        <v>110</v>
      </c>
      <c r="R4897" s="136"/>
      <c r="S4897" s="88"/>
      <c r="T4897" s="88"/>
      <c r="U4897" s="137">
        <v>0</v>
      </c>
      <c r="V4897" s="137">
        <v>0</v>
      </c>
      <c r="W4897" s="138">
        <v>0</v>
      </c>
      <c r="X4897" s="137">
        <v>0</v>
      </c>
      <c r="Y4897" s="88">
        <v>0</v>
      </c>
      <c r="Z4897" s="88">
        <v>0</v>
      </c>
      <c r="AA4897" s="88">
        <v>0</v>
      </c>
      <c r="AB4897" s="88">
        <v>0</v>
      </c>
      <c r="AC4897" s="88">
        <v>0</v>
      </c>
      <c r="AD4897" s="88">
        <v>0</v>
      </c>
      <c r="AE4897" s="88">
        <v>0</v>
      </c>
      <c r="AF4897" s="88">
        <v>0</v>
      </c>
      <c r="AG4897" s="88">
        <v>0</v>
      </c>
      <c r="AH4897" s="139">
        <v>0</v>
      </c>
      <c r="AI4897" s="139">
        <v>0</v>
      </c>
      <c r="AU4897" s="88"/>
    </row>
    <row r="4898" spans="3:47" s="11" customFormat="1" outlineLevel="2" x14ac:dyDescent="0.2">
      <c r="C4898" s="119" t="s">
        <v>152</v>
      </c>
      <c r="E4898" s="154" t="s">
        <v>152</v>
      </c>
      <c r="F4898" s="142"/>
      <c r="G4898" s="142"/>
      <c r="H4898" s="142"/>
      <c r="I4898" s="142"/>
      <c r="J4898" s="142"/>
      <c r="K4898" s="142"/>
      <c r="L4898" s="142"/>
      <c r="M4898" s="142"/>
      <c r="N4898" s="142"/>
      <c r="O4898" s="142"/>
      <c r="P4898" s="155"/>
      <c r="Q4898" s="143" t="s">
        <v>110</v>
      </c>
      <c r="R4898" s="144"/>
      <c r="S4898" s="145"/>
      <c r="T4898" s="145"/>
      <c r="U4898" s="146">
        <v>0</v>
      </c>
      <c r="V4898" s="146">
        <v>0</v>
      </c>
      <c r="W4898" s="147">
        <v>0</v>
      </c>
      <c r="X4898" s="146">
        <v>0</v>
      </c>
      <c r="Y4898" s="145">
        <v>0</v>
      </c>
      <c r="Z4898" s="145">
        <v>0</v>
      </c>
      <c r="AA4898" s="145">
        <v>0</v>
      </c>
      <c r="AB4898" s="145">
        <v>0</v>
      </c>
      <c r="AC4898" s="145">
        <v>0</v>
      </c>
      <c r="AD4898" s="145">
        <v>0</v>
      </c>
      <c r="AE4898" s="145">
        <v>0</v>
      </c>
      <c r="AF4898" s="145">
        <v>0</v>
      </c>
      <c r="AG4898" s="145">
        <v>0</v>
      </c>
      <c r="AH4898" s="148">
        <v>0</v>
      </c>
      <c r="AI4898" s="148">
        <v>0</v>
      </c>
      <c r="AU4898" s="88"/>
    </row>
    <row r="4899" spans="3:47" s="11" customFormat="1" outlineLevel="2" x14ac:dyDescent="0.2">
      <c r="C4899" s="119" t="s">
        <v>152</v>
      </c>
      <c r="P4899" s="149" t="s">
        <v>177</v>
      </c>
      <c r="Q4899" s="16" t="s">
        <v>110</v>
      </c>
      <c r="R4899" s="150"/>
      <c r="S4899" s="150"/>
      <c r="T4899" s="150"/>
      <c r="U4899" s="150">
        <v>0</v>
      </c>
      <c r="V4899" s="150">
        <v>0</v>
      </c>
      <c r="W4899" s="150">
        <v>0</v>
      </c>
      <c r="X4899" s="150">
        <v>0</v>
      </c>
      <c r="Y4899" s="150">
        <v>0</v>
      </c>
      <c r="Z4899" s="150">
        <v>0</v>
      </c>
      <c r="AA4899" s="150">
        <v>0</v>
      </c>
      <c r="AB4899" s="150">
        <v>0</v>
      </c>
      <c r="AC4899" s="150">
        <v>0</v>
      </c>
      <c r="AD4899" s="150">
        <v>0</v>
      </c>
      <c r="AE4899" s="150">
        <v>0</v>
      </c>
      <c r="AF4899" s="150">
        <v>0</v>
      </c>
      <c r="AG4899" s="150">
        <v>0</v>
      </c>
      <c r="AH4899" s="150">
        <v>0</v>
      </c>
      <c r="AI4899" s="150">
        <v>0</v>
      </c>
      <c r="AU4899" s="88"/>
    </row>
    <row r="4900" spans="3:47" s="11" customFormat="1" outlineLevel="2" x14ac:dyDescent="0.2">
      <c r="C4900" s="119" t="s">
        <v>152</v>
      </c>
      <c r="E4900" s="124" t="s">
        <v>178</v>
      </c>
      <c r="AU4900" s="88"/>
    </row>
    <row r="4901" spans="3:47" s="11" customFormat="1" outlineLevel="2" x14ac:dyDescent="0.2">
      <c r="C4901" s="119" t="s">
        <v>152</v>
      </c>
      <c r="F4901" s="156" t="s">
        <v>179</v>
      </c>
      <c r="AU4901" s="88"/>
    </row>
    <row r="4902" spans="3:47" s="11" customFormat="1" outlineLevel="2" x14ac:dyDescent="0.2">
      <c r="C4902" s="119" t="s">
        <v>152</v>
      </c>
      <c r="E4902" s="125"/>
      <c r="F4902" s="157" t="s">
        <v>209</v>
      </c>
      <c r="G4902" s="127"/>
      <c r="H4902" s="158" t="s">
        <v>180</v>
      </c>
      <c r="I4902" s="127"/>
      <c r="J4902" s="127"/>
      <c r="K4902" s="127"/>
      <c r="L4902" s="127"/>
      <c r="M4902" s="127"/>
      <c r="N4902" s="127"/>
      <c r="O4902" s="127"/>
      <c r="P4902" s="152"/>
      <c r="Q4902" s="128" t="s">
        <v>110</v>
      </c>
      <c r="R4902" s="129"/>
      <c r="S4902" s="130"/>
      <c r="T4902" s="130"/>
      <c r="U4902" s="131">
        <v>0</v>
      </c>
      <c r="V4902" s="131">
        <v>0</v>
      </c>
      <c r="W4902" s="132">
        <v>0</v>
      </c>
      <c r="X4902" s="131">
        <v>0</v>
      </c>
      <c r="Y4902" s="130">
        <v>0</v>
      </c>
      <c r="Z4902" s="130">
        <v>0</v>
      </c>
      <c r="AA4902" s="130">
        <v>0</v>
      </c>
      <c r="AB4902" s="130">
        <v>0</v>
      </c>
      <c r="AC4902" s="130">
        <v>0</v>
      </c>
      <c r="AD4902" s="130">
        <v>0</v>
      </c>
      <c r="AE4902" s="130">
        <v>0</v>
      </c>
      <c r="AF4902" s="130">
        <v>0</v>
      </c>
      <c r="AG4902" s="130">
        <v>0</v>
      </c>
      <c r="AH4902" s="133">
        <v>0</v>
      </c>
      <c r="AI4902" s="133">
        <v>0</v>
      </c>
      <c r="AU4902" s="88"/>
    </row>
    <row r="4903" spans="3:47" s="11" customFormat="1" outlineLevel="2" x14ac:dyDescent="0.2">
      <c r="C4903" s="119" t="s">
        <v>152</v>
      </c>
      <c r="E4903" s="134"/>
      <c r="F4903" s="159" t="s">
        <v>31</v>
      </c>
      <c r="H4903" s="72" t="s">
        <v>180</v>
      </c>
      <c r="P4903" s="149"/>
      <c r="Q4903" s="135" t="s">
        <v>110</v>
      </c>
      <c r="R4903" s="136"/>
      <c r="S4903" s="88"/>
      <c r="T4903" s="88"/>
      <c r="U4903" s="137">
        <v>0</v>
      </c>
      <c r="V4903" s="137">
        <v>0</v>
      </c>
      <c r="W4903" s="138">
        <v>0</v>
      </c>
      <c r="X4903" s="137">
        <v>0</v>
      </c>
      <c r="Y4903" s="88">
        <v>0</v>
      </c>
      <c r="Z4903" s="88">
        <v>0</v>
      </c>
      <c r="AA4903" s="88">
        <v>0</v>
      </c>
      <c r="AB4903" s="88">
        <v>0</v>
      </c>
      <c r="AC4903" s="88">
        <v>0</v>
      </c>
      <c r="AD4903" s="88">
        <v>0</v>
      </c>
      <c r="AE4903" s="88">
        <v>0</v>
      </c>
      <c r="AF4903" s="88">
        <v>0</v>
      </c>
      <c r="AG4903" s="88">
        <v>0</v>
      </c>
      <c r="AH4903" s="139">
        <v>0</v>
      </c>
      <c r="AI4903" s="139">
        <v>0</v>
      </c>
      <c r="AU4903" s="88"/>
    </row>
    <row r="4904" spans="3:47" s="11" customFormat="1" outlineLevel="2" x14ac:dyDescent="0.2">
      <c r="C4904" s="119" t="s">
        <v>152</v>
      </c>
      <c r="E4904" s="134"/>
      <c r="F4904" s="159" t="s">
        <v>28</v>
      </c>
      <c r="H4904" s="72" t="s">
        <v>180</v>
      </c>
      <c r="P4904" s="149"/>
      <c r="Q4904" s="135" t="s">
        <v>110</v>
      </c>
      <c r="R4904" s="136"/>
      <c r="S4904" s="88"/>
      <c r="T4904" s="88"/>
      <c r="U4904" s="137">
        <v>0</v>
      </c>
      <c r="V4904" s="137">
        <v>0</v>
      </c>
      <c r="W4904" s="138">
        <v>0</v>
      </c>
      <c r="X4904" s="137">
        <v>0</v>
      </c>
      <c r="Y4904" s="88">
        <v>0</v>
      </c>
      <c r="Z4904" s="88">
        <v>0</v>
      </c>
      <c r="AA4904" s="88">
        <v>0</v>
      </c>
      <c r="AB4904" s="88">
        <v>0</v>
      </c>
      <c r="AC4904" s="88">
        <v>0</v>
      </c>
      <c r="AD4904" s="88">
        <v>0</v>
      </c>
      <c r="AE4904" s="88">
        <v>0</v>
      </c>
      <c r="AF4904" s="88">
        <v>0</v>
      </c>
      <c r="AG4904" s="88">
        <v>0</v>
      </c>
      <c r="AH4904" s="139">
        <v>0</v>
      </c>
      <c r="AI4904" s="139">
        <v>0</v>
      </c>
      <c r="AU4904" s="88"/>
    </row>
    <row r="4905" spans="3:47" s="11" customFormat="1" outlineLevel="2" x14ac:dyDescent="0.2">
      <c r="C4905" s="119" t="s">
        <v>152</v>
      </c>
      <c r="E4905" s="134"/>
      <c r="F4905" s="159" t="s">
        <v>210</v>
      </c>
      <c r="H4905" s="72" t="s">
        <v>180</v>
      </c>
      <c r="P4905" s="149"/>
      <c r="Q4905" s="135" t="s">
        <v>110</v>
      </c>
      <c r="R4905" s="136"/>
      <c r="S4905" s="88"/>
      <c r="T4905" s="88"/>
      <c r="U4905" s="137">
        <v>0</v>
      </c>
      <c r="V4905" s="137">
        <v>0</v>
      </c>
      <c r="W4905" s="138">
        <v>0</v>
      </c>
      <c r="X4905" s="137">
        <v>0</v>
      </c>
      <c r="Y4905" s="88">
        <v>0</v>
      </c>
      <c r="Z4905" s="88">
        <v>0</v>
      </c>
      <c r="AA4905" s="88">
        <v>0</v>
      </c>
      <c r="AB4905" s="88">
        <v>0</v>
      </c>
      <c r="AC4905" s="88">
        <v>0</v>
      </c>
      <c r="AD4905" s="88">
        <v>0</v>
      </c>
      <c r="AE4905" s="88">
        <v>0</v>
      </c>
      <c r="AF4905" s="88">
        <v>0</v>
      </c>
      <c r="AG4905" s="88">
        <v>0</v>
      </c>
      <c r="AH4905" s="139">
        <v>0</v>
      </c>
      <c r="AI4905" s="139">
        <v>0</v>
      </c>
      <c r="AU4905" s="88"/>
    </row>
    <row r="4906" spans="3:47" s="11" customFormat="1" outlineLevel="2" x14ac:dyDescent="0.2">
      <c r="C4906" s="119" t="s">
        <v>152</v>
      </c>
      <c r="E4906" s="134"/>
      <c r="F4906" s="159" t="s">
        <v>211</v>
      </c>
      <c r="H4906" s="72" t="s">
        <v>180</v>
      </c>
      <c r="P4906" s="149"/>
      <c r="Q4906" s="135" t="s">
        <v>110</v>
      </c>
      <c r="R4906" s="136"/>
      <c r="S4906" s="88"/>
      <c r="T4906" s="88"/>
      <c r="U4906" s="137">
        <v>0</v>
      </c>
      <c r="V4906" s="137">
        <v>0</v>
      </c>
      <c r="W4906" s="138">
        <v>0</v>
      </c>
      <c r="X4906" s="137">
        <v>0</v>
      </c>
      <c r="Y4906" s="88">
        <v>0</v>
      </c>
      <c r="Z4906" s="88">
        <v>0</v>
      </c>
      <c r="AA4906" s="88">
        <v>0</v>
      </c>
      <c r="AB4906" s="88">
        <v>0</v>
      </c>
      <c r="AC4906" s="88">
        <v>0</v>
      </c>
      <c r="AD4906" s="88">
        <v>0</v>
      </c>
      <c r="AE4906" s="88">
        <v>0</v>
      </c>
      <c r="AF4906" s="88">
        <v>0</v>
      </c>
      <c r="AG4906" s="88">
        <v>0</v>
      </c>
      <c r="AH4906" s="139">
        <v>0</v>
      </c>
      <c r="AI4906" s="139">
        <v>0</v>
      </c>
      <c r="AU4906" s="88"/>
    </row>
    <row r="4907" spans="3:47" s="11" customFormat="1" outlineLevel="2" x14ac:dyDescent="0.2">
      <c r="C4907" s="119" t="s">
        <v>152</v>
      </c>
      <c r="E4907" s="134"/>
      <c r="F4907" s="159" t="s">
        <v>212</v>
      </c>
      <c r="H4907" s="72" t="s">
        <v>180</v>
      </c>
      <c r="P4907" s="149"/>
      <c r="Q4907" s="135" t="s">
        <v>110</v>
      </c>
      <c r="R4907" s="136"/>
      <c r="S4907" s="88"/>
      <c r="T4907" s="88"/>
      <c r="U4907" s="137">
        <v>0</v>
      </c>
      <c r="V4907" s="137">
        <v>0</v>
      </c>
      <c r="W4907" s="138">
        <v>0</v>
      </c>
      <c r="X4907" s="137">
        <v>0</v>
      </c>
      <c r="Y4907" s="88">
        <v>0</v>
      </c>
      <c r="Z4907" s="88">
        <v>0</v>
      </c>
      <c r="AA4907" s="88">
        <v>0</v>
      </c>
      <c r="AB4907" s="88">
        <v>0</v>
      </c>
      <c r="AC4907" s="88">
        <v>0</v>
      </c>
      <c r="AD4907" s="88">
        <v>0</v>
      </c>
      <c r="AE4907" s="88">
        <v>0</v>
      </c>
      <c r="AF4907" s="88">
        <v>0</v>
      </c>
      <c r="AG4907" s="88">
        <v>0</v>
      </c>
      <c r="AH4907" s="139">
        <v>0</v>
      </c>
      <c r="AI4907" s="139">
        <v>0</v>
      </c>
      <c r="AU4907" s="88"/>
    </row>
    <row r="4908" spans="3:47" s="11" customFormat="1" outlineLevel="2" x14ac:dyDescent="0.2">
      <c r="C4908" s="119" t="s">
        <v>152</v>
      </c>
      <c r="E4908" s="134"/>
      <c r="F4908" s="159" t="s">
        <v>213</v>
      </c>
      <c r="H4908" s="72" t="s">
        <v>180</v>
      </c>
      <c r="P4908" s="149"/>
      <c r="Q4908" s="135" t="s">
        <v>110</v>
      </c>
      <c r="R4908" s="136"/>
      <c r="S4908" s="88"/>
      <c r="T4908" s="88"/>
      <c r="U4908" s="137">
        <v>0</v>
      </c>
      <c r="V4908" s="137">
        <v>0</v>
      </c>
      <c r="W4908" s="138">
        <v>0</v>
      </c>
      <c r="X4908" s="137">
        <v>0</v>
      </c>
      <c r="Y4908" s="88">
        <v>0</v>
      </c>
      <c r="Z4908" s="88">
        <v>0</v>
      </c>
      <c r="AA4908" s="88">
        <v>0</v>
      </c>
      <c r="AB4908" s="88">
        <v>0</v>
      </c>
      <c r="AC4908" s="88">
        <v>0</v>
      </c>
      <c r="AD4908" s="88">
        <v>0</v>
      </c>
      <c r="AE4908" s="88">
        <v>0</v>
      </c>
      <c r="AF4908" s="88">
        <v>0</v>
      </c>
      <c r="AG4908" s="88">
        <v>0</v>
      </c>
      <c r="AH4908" s="139">
        <v>0</v>
      </c>
      <c r="AI4908" s="139">
        <v>0</v>
      </c>
      <c r="AU4908" s="88"/>
    </row>
    <row r="4909" spans="3:47" s="11" customFormat="1" outlineLevel="2" x14ac:dyDescent="0.2">
      <c r="C4909" s="119" t="s">
        <v>152</v>
      </c>
      <c r="E4909" s="134"/>
      <c r="F4909" s="159" t="s">
        <v>214</v>
      </c>
      <c r="H4909" s="72" t="s">
        <v>180</v>
      </c>
      <c r="P4909" s="149"/>
      <c r="Q4909" s="135" t="s">
        <v>110</v>
      </c>
      <c r="R4909" s="136"/>
      <c r="S4909" s="88"/>
      <c r="T4909" s="88"/>
      <c r="U4909" s="137">
        <v>0</v>
      </c>
      <c r="V4909" s="137">
        <v>0</v>
      </c>
      <c r="W4909" s="138">
        <v>0</v>
      </c>
      <c r="X4909" s="137">
        <v>0</v>
      </c>
      <c r="Y4909" s="88">
        <v>0</v>
      </c>
      <c r="Z4909" s="88">
        <v>0</v>
      </c>
      <c r="AA4909" s="88">
        <v>0</v>
      </c>
      <c r="AB4909" s="88">
        <v>0</v>
      </c>
      <c r="AC4909" s="88">
        <v>0</v>
      </c>
      <c r="AD4909" s="88">
        <v>0</v>
      </c>
      <c r="AE4909" s="88">
        <v>0</v>
      </c>
      <c r="AF4909" s="88">
        <v>0</v>
      </c>
      <c r="AG4909" s="88">
        <v>0</v>
      </c>
      <c r="AH4909" s="139">
        <v>0</v>
      </c>
      <c r="AI4909" s="139">
        <v>0</v>
      </c>
      <c r="AU4909" s="88"/>
    </row>
    <row r="4910" spans="3:47" s="11" customFormat="1" outlineLevel="2" x14ac:dyDescent="0.2">
      <c r="C4910" s="119" t="s">
        <v>152</v>
      </c>
      <c r="E4910" s="134"/>
      <c r="F4910" s="159" t="s">
        <v>215</v>
      </c>
      <c r="H4910" s="72" t="s">
        <v>180</v>
      </c>
      <c r="P4910" s="149"/>
      <c r="Q4910" s="135" t="s">
        <v>110</v>
      </c>
      <c r="R4910" s="136"/>
      <c r="S4910" s="88"/>
      <c r="T4910" s="88"/>
      <c r="U4910" s="137">
        <v>0</v>
      </c>
      <c r="V4910" s="137">
        <v>0</v>
      </c>
      <c r="W4910" s="138">
        <v>0</v>
      </c>
      <c r="X4910" s="137">
        <v>0</v>
      </c>
      <c r="Y4910" s="88">
        <v>0</v>
      </c>
      <c r="Z4910" s="88">
        <v>0</v>
      </c>
      <c r="AA4910" s="88">
        <v>0</v>
      </c>
      <c r="AB4910" s="88">
        <v>0</v>
      </c>
      <c r="AC4910" s="88">
        <v>0</v>
      </c>
      <c r="AD4910" s="88">
        <v>0</v>
      </c>
      <c r="AE4910" s="88">
        <v>0</v>
      </c>
      <c r="AF4910" s="88">
        <v>0</v>
      </c>
      <c r="AG4910" s="88">
        <v>0</v>
      </c>
      <c r="AH4910" s="139">
        <v>0</v>
      </c>
      <c r="AI4910" s="139">
        <v>0</v>
      </c>
      <c r="AU4910" s="88"/>
    </row>
    <row r="4911" spans="3:47" s="11" customFormat="1" outlineLevel="2" x14ac:dyDescent="0.2">
      <c r="C4911" s="119" t="s">
        <v>152</v>
      </c>
      <c r="E4911" s="134"/>
      <c r="F4911" s="159" t="s">
        <v>216</v>
      </c>
      <c r="H4911" s="72" t="s">
        <v>180</v>
      </c>
      <c r="P4911" s="149"/>
      <c r="Q4911" s="135" t="s">
        <v>110</v>
      </c>
      <c r="R4911" s="136"/>
      <c r="S4911" s="88"/>
      <c r="T4911" s="88"/>
      <c r="U4911" s="137">
        <v>0</v>
      </c>
      <c r="V4911" s="137">
        <v>0</v>
      </c>
      <c r="W4911" s="138">
        <v>0</v>
      </c>
      <c r="X4911" s="137">
        <v>0</v>
      </c>
      <c r="Y4911" s="88">
        <v>0</v>
      </c>
      <c r="Z4911" s="88">
        <v>0</v>
      </c>
      <c r="AA4911" s="88">
        <v>0</v>
      </c>
      <c r="AB4911" s="88">
        <v>0</v>
      </c>
      <c r="AC4911" s="88">
        <v>0</v>
      </c>
      <c r="AD4911" s="88">
        <v>0</v>
      </c>
      <c r="AE4911" s="88">
        <v>0</v>
      </c>
      <c r="AF4911" s="88">
        <v>0</v>
      </c>
      <c r="AG4911" s="88">
        <v>0</v>
      </c>
      <c r="AH4911" s="139">
        <v>0</v>
      </c>
      <c r="AI4911" s="139">
        <v>0</v>
      </c>
      <c r="AU4911" s="88"/>
    </row>
    <row r="4912" spans="3:47" s="11" customFormat="1" outlineLevel="2" x14ac:dyDescent="0.2">
      <c r="C4912" s="119" t="s">
        <v>152</v>
      </c>
      <c r="E4912" s="134"/>
      <c r="F4912" s="159" t="s">
        <v>33</v>
      </c>
      <c r="H4912" s="72" t="s">
        <v>180</v>
      </c>
      <c r="P4912" s="149"/>
      <c r="Q4912" s="135" t="s">
        <v>110</v>
      </c>
      <c r="R4912" s="136"/>
      <c r="S4912" s="88"/>
      <c r="T4912" s="88"/>
      <c r="U4912" s="137">
        <v>0</v>
      </c>
      <c r="V4912" s="137">
        <v>0</v>
      </c>
      <c r="W4912" s="138">
        <v>0</v>
      </c>
      <c r="X4912" s="137">
        <v>0</v>
      </c>
      <c r="Y4912" s="88">
        <v>0</v>
      </c>
      <c r="Z4912" s="88">
        <v>0</v>
      </c>
      <c r="AA4912" s="88">
        <v>0</v>
      </c>
      <c r="AB4912" s="88">
        <v>0</v>
      </c>
      <c r="AC4912" s="88">
        <v>0</v>
      </c>
      <c r="AD4912" s="88">
        <v>0</v>
      </c>
      <c r="AE4912" s="88">
        <v>0</v>
      </c>
      <c r="AF4912" s="88">
        <v>0</v>
      </c>
      <c r="AG4912" s="88">
        <v>0</v>
      </c>
      <c r="AH4912" s="139">
        <v>0</v>
      </c>
      <c r="AI4912" s="139">
        <v>0</v>
      </c>
      <c r="AU4912" s="88"/>
    </row>
    <row r="4913" spans="3:47" s="11" customFormat="1" outlineLevel="2" x14ac:dyDescent="0.2">
      <c r="C4913" s="119" t="s">
        <v>152</v>
      </c>
      <c r="E4913" s="134"/>
      <c r="F4913" s="159" t="s">
        <v>34</v>
      </c>
      <c r="H4913" s="72" t="s">
        <v>180</v>
      </c>
      <c r="P4913" s="149"/>
      <c r="Q4913" s="135" t="s">
        <v>110</v>
      </c>
      <c r="R4913" s="136"/>
      <c r="S4913" s="88"/>
      <c r="T4913" s="88"/>
      <c r="U4913" s="137">
        <v>0</v>
      </c>
      <c r="V4913" s="137">
        <v>0</v>
      </c>
      <c r="W4913" s="138">
        <v>0</v>
      </c>
      <c r="X4913" s="137">
        <v>0</v>
      </c>
      <c r="Y4913" s="88">
        <v>0</v>
      </c>
      <c r="Z4913" s="88">
        <v>0</v>
      </c>
      <c r="AA4913" s="88">
        <v>0</v>
      </c>
      <c r="AB4913" s="88">
        <v>0</v>
      </c>
      <c r="AC4913" s="88">
        <v>0</v>
      </c>
      <c r="AD4913" s="88">
        <v>0</v>
      </c>
      <c r="AE4913" s="88">
        <v>0</v>
      </c>
      <c r="AF4913" s="88">
        <v>0</v>
      </c>
      <c r="AG4913" s="88">
        <v>0</v>
      </c>
      <c r="AH4913" s="139">
        <v>0</v>
      </c>
      <c r="AI4913" s="139">
        <v>0</v>
      </c>
      <c r="AU4913" s="88"/>
    </row>
    <row r="4914" spans="3:47" s="11" customFormat="1" outlineLevel="2" x14ac:dyDescent="0.2">
      <c r="C4914" s="119" t="s">
        <v>152</v>
      </c>
      <c r="E4914" s="134"/>
      <c r="F4914" s="159" t="s">
        <v>217</v>
      </c>
      <c r="H4914" s="72" t="s">
        <v>180</v>
      </c>
      <c r="P4914" s="149"/>
      <c r="Q4914" s="135" t="s">
        <v>110</v>
      </c>
      <c r="R4914" s="136"/>
      <c r="S4914" s="88"/>
      <c r="T4914" s="88"/>
      <c r="U4914" s="137">
        <v>0</v>
      </c>
      <c r="V4914" s="137">
        <v>0</v>
      </c>
      <c r="W4914" s="138">
        <v>0</v>
      </c>
      <c r="X4914" s="137">
        <v>0</v>
      </c>
      <c r="Y4914" s="88">
        <v>0</v>
      </c>
      <c r="Z4914" s="88">
        <v>0</v>
      </c>
      <c r="AA4914" s="88">
        <v>0</v>
      </c>
      <c r="AB4914" s="88">
        <v>0</v>
      </c>
      <c r="AC4914" s="88">
        <v>0</v>
      </c>
      <c r="AD4914" s="88">
        <v>0</v>
      </c>
      <c r="AE4914" s="88">
        <v>0</v>
      </c>
      <c r="AF4914" s="88">
        <v>0</v>
      </c>
      <c r="AG4914" s="88">
        <v>0</v>
      </c>
      <c r="AH4914" s="139">
        <v>0</v>
      </c>
      <c r="AI4914" s="139">
        <v>0</v>
      </c>
      <c r="AU4914" s="88"/>
    </row>
    <row r="4915" spans="3:47" s="11" customFormat="1" outlineLevel="2" x14ac:dyDescent="0.2">
      <c r="C4915" s="119" t="s">
        <v>152</v>
      </c>
      <c r="E4915" s="134"/>
      <c r="F4915" s="159" t="s">
        <v>152</v>
      </c>
      <c r="H4915" s="72" t="s">
        <v>180</v>
      </c>
      <c r="P4915" s="149"/>
      <c r="Q4915" s="135" t="s">
        <v>110</v>
      </c>
      <c r="R4915" s="136"/>
      <c r="S4915" s="88"/>
      <c r="T4915" s="88"/>
      <c r="U4915" s="137">
        <v>0</v>
      </c>
      <c r="V4915" s="137">
        <v>0</v>
      </c>
      <c r="W4915" s="138">
        <v>0</v>
      </c>
      <c r="X4915" s="137">
        <v>0</v>
      </c>
      <c r="Y4915" s="88">
        <v>0</v>
      </c>
      <c r="Z4915" s="88">
        <v>0</v>
      </c>
      <c r="AA4915" s="88">
        <v>0</v>
      </c>
      <c r="AB4915" s="88">
        <v>0</v>
      </c>
      <c r="AC4915" s="88">
        <v>0</v>
      </c>
      <c r="AD4915" s="88">
        <v>0</v>
      </c>
      <c r="AE4915" s="88">
        <v>0</v>
      </c>
      <c r="AF4915" s="88">
        <v>0</v>
      </c>
      <c r="AG4915" s="88">
        <v>0</v>
      </c>
      <c r="AH4915" s="139">
        <v>0</v>
      </c>
      <c r="AI4915" s="139">
        <v>0</v>
      </c>
      <c r="AU4915" s="88"/>
    </row>
    <row r="4916" spans="3:47" s="11" customFormat="1" outlineLevel="2" x14ac:dyDescent="0.2">
      <c r="C4916" s="119" t="s">
        <v>152</v>
      </c>
      <c r="E4916" s="140"/>
      <c r="F4916" s="160" t="s">
        <v>152</v>
      </c>
      <c r="G4916" s="142"/>
      <c r="H4916" s="161" t="s">
        <v>180</v>
      </c>
      <c r="I4916" s="142"/>
      <c r="J4916" s="142"/>
      <c r="K4916" s="142"/>
      <c r="L4916" s="142"/>
      <c r="M4916" s="142"/>
      <c r="N4916" s="142"/>
      <c r="O4916" s="142"/>
      <c r="P4916" s="155"/>
      <c r="Q4916" s="143" t="s">
        <v>110</v>
      </c>
      <c r="R4916" s="144"/>
      <c r="S4916" s="145"/>
      <c r="T4916" s="145"/>
      <c r="U4916" s="146">
        <v>0</v>
      </c>
      <c r="V4916" s="146">
        <v>0</v>
      </c>
      <c r="W4916" s="147">
        <v>0</v>
      </c>
      <c r="X4916" s="146">
        <v>0</v>
      </c>
      <c r="Y4916" s="145">
        <v>0</v>
      </c>
      <c r="Z4916" s="145">
        <v>0</v>
      </c>
      <c r="AA4916" s="145">
        <v>0</v>
      </c>
      <c r="AB4916" s="145">
        <v>0</v>
      </c>
      <c r="AC4916" s="145">
        <v>0</v>
      </c>
      <c r="AD4916" s="145">
        <v>0</v>
      </c>
      <c r="AE4916" s="145">
        <v>0</v>
      </c>
      <c r="AF4916" s="145">
        <v>0</v>
      </c>
      <c r="AG4916" s="145">
        <v>0</v>
      </c>
      <c r="AH4916" s="148">
        <v>0</v>
      </c>
      <c r="AI4916" s="148">
        <v>0</v>
      </c>
      <c r="AU4916" s="88"/>
    </row>
    <row r="4917" spans="3:47" s="11" customFormat="1" outlineLevel="2" x14ac:dyDescent="0.2">
      <c r="C4917" s="119" t="s">
        <v>152</v>
      </c>
      <c r="E4917" s="125"/>
      <c r="F4917" s="157" t="s">
        <v>152</v>
      </c>
      <c r="G4917" s="127"/>
      <c r="H4917" s="158" t="s">
        <v>180</v>
      </c>
      <c r="I4917" s="127"/>
      <c r="J4917" s="127"/>
      <c r="K4917" s="127"/>
      <c r="L4917" s="127"/>
      <c r="M4917" s="127"/>
      <c r="N4917" s="127"/>
      <c r="O4917" s="127"/>
      <c r="P4917" s="152"/>
      <c r="Q4917" s="128" t="s">
        <v>110</v>
      </c>
      <c r="R4917" s="129"/>
      <c r="S4917" s="130"/>
      <c r="T4917" s="130"/>
      <c r="U4917" s="131">
        <v>0</v>
      </c>
      <c r="V4917" s="131">
        <v>0</v>
      </c>
      <c r="W4917" s="132">
        <v>0</v>
      </c>
      <c r="X4917" s="131">
        <v>0</v>
      </c>
      <c r="Y4917" s="130">
        <v>0</v>
      </c>
      <c r="Z4917" s="130">
        <v>0</v>
      </c>
      <c r="AA4917" s="130">
        <v>0</v>
      </c>
      <c r="AB4917" s="130">
        <v>0</v>
      </c>
      <c r="AC4917" s="130">
        <v>0</v>
      </c>
      <c r="AD4917" s="130">
        <v>0</v>
      </c>
      <c r="AE4917" s="130">
        <v>0</v>
      </c>
      <c r="AF4917" s="130">
        <v>0</v>
      </c>
      <c r="AG4917" s="130">
        <v>0</v>
      </c>
      <c r="AH4917" s="133">
        <v>0</v>
      </c>
      <c r="AI4917" s="133">
        <v>0</v>
      </c>
      <c r="AU4917" s="88"/>
    </row>
    <row r="4918" spans="3:47" s="11" customFormat="1" outlineLevel="2" x14ac:dyDescent="0.2">
      <c r="C4918" s="119" t="s">
        <v>152</v>
      </c>
      <c r="E4918" s="134"/>
      <c r="F4918" s="159" t="s">
        <v>152</v>
      </c>
      <c r="H4918" s="72" t="s">
        <v>180</v>
      </c>
      <c r="P4918" s="149"/>
      <c r="Q4918" s="135" t="s">
        <v>110</v>
      </c>
      <c r="R4918" s="136"/>
      <c r="S4918" s="88"/>
      <c r="T4918" s="88"/>
      <c r="U4918" s="137">
        <v>0</v>
      </c>
      <c r="V4918" s="137">
        <v>0</v>
      </c>
      <c r="W4918" s="138">
        <v>0</v>
      </c>
      <c r="X4918" s="137">
        <v>0</v>
      </c>
      <c r="Y4918" s="88">
        <v>0</v>
      </c>
      <c r="Z4918" s="88">
        <v>0</v>
      </c>
      <c r="AA4918" s="88">
        <v>0</v>
      </c>
      <c r="AB4918" s="88">
        <v>0</v>
      </c>
      <c r="AC4918" s="88">
        <v>0</v>
      </c>
      <c r="AD4918" s="88">
        <v>0</v>
      </c>
      <c r="AE4918" s="88">
        <v>0</v>
      </c>
      <c r="AF4918" s="88">
        <v>0</v>
      </c>
      <c r="AG4918" s="88">
        <v>0</v>
      </c>
      <c r="AH4918" s="139">
        <v>0</v>
      </c>
      <c r="AI4918" s="139">
        <v>0</v>
      </c>
      <c r="AU4918" s="88"/>
    </row>
    <row r="4919" spans="3:47" s="11" customFormat="1" outlineLevel="2" x14ac:dyDescent="0.2">
      <c r="C4919" s="119" t="s">
        <v>152</v>
      </c>
      <c r="E4919" s="134"/>
      <c r="F4919" s="159" t="s">
        <v>152</v>
      </c>
      <c r="H4919" s="72" t="s">
        <v>180</v>
      </c>
      <c r="P4919" s="149"/>
      <c r="Q4919" s="135" t="s">
        <v>110</v>
      </c>
      <c r="R4919" s="136"/>
      <c r="S4919" s="88"/>
      <c r="T4919" s="88"/>
      <c r="U4919" s="137">
        <v>0</v>
      </c>
      <c r="V4919" s="137">
        <v>0</v>
      </c>
      <c r="W4919" s="138">
        <v>0</v>
      </c>
      <c r="X4919" s="137">
        <v>0</v>
      </c>
      <c r="Y4919" s="88">
        <v>0</v>
      </c>
      <c r="Z4919" s="88">
        <v>0</v>
      </c>
      <c r="AA4919" s="88">
        <v>0</v>
      </c>
      <c r="AB4919" s="88">
        <v>0</v>
      </c>
      <c r="AC4919" s="88">
        <v>0</v>
      </c>
      <c r="AD4919" s="88">
        <v>0</v>
      </c>
      <c r="AE4919" s="88">
        <v>0</v>
      </c>
      <c r="AF4919" s="88">
        <v>0</v>
      </c>
      <c r="AG4919" s="88">
        <v>0</v>
      </c>
      <c r="AH4919" s="139">
        <v>0</v>
      </c>
      <c r="AI4919" s="139">
        <v>0</v>
      </c>
      <c r="AU4919" s="88"/>
    </row>
    <row r="4920" spans="3:47" s="11" customFormat="1" outlineLevel="2" x14ac:dyDescent="0.2">
      <c r="C4920" s="119" t="s">
        <v>152</v>
      </c>
      <c r="E4920" s="134"/>
      <c r="F4920" s="159" t="s">
        <v>152</v>
      </c>
      <c r="H4920" s="72" t="s">
        <v>180</v>
      </c>
      <c r="P4920" s="149"/>
      <c r="Q4920" s="135" t="s">
        <v>110</v>
      </c>
      <c r="R4920" s="136"/>
      <c r="S4920" s="88"/>
      <c r="T4920" s="88"/>
      <c r="U4920" s="137">
        <v>0</v>
      </c>
      <c r="V4920" s="137">
        <v>0</v>
      </c>
      <c r="W4920" s="138">
        <v>0</v>
      </c>
      <c r="X4920" s="137">
        <v>0</v>
      </c>
      <c r="Y4920" s="88">
        <v>0</v>
      </c>
      <c r="Z4920" s="88">
        <v>0</v>
      </c>
      <c r="AA4920" s="88">
        <v>0</v>
      </c>
      <c r="AB4920" s="88">
        <v>0</v>
      </c>
      <c r="AC4920" s="88">
        <v>0</v>
      </c>
      <c r="AD4920" s="88">
        <v>0</v>
      </c>
      <c r="AE4920" s="88">
        <v>0</v>
      </c>
      <c r="AF4920" s="88">
        <v>0</v>
      </c>
      <c r="AG4920" s="88">
        <v>0</v>
      </c>
      <c r="AH4920" s="139">
        <v>0</v>
      </c>
      <c r="AI4920" s="139">
        <v>0</v>
      </c>
      <c r="AU4920" s="88"/>
    </row>
    <row r="4921" spans="3:47" s="11" customFormat="1" outlineLevel="2" x14ac:dyDescent="0.2">
      <c r="C4921" s="119" t="s">
        <v>152</v>
      </c>
      <c r="E4921" s="134"/>
      <c r="F4921" s="159" t="s">
        <v>152</v>
      </c>
      <c r="H4921" s="72" t="s">
        <v>180</v>
      </c>
      <c r="P4921" s="149"/>
      <c r="Q4921" s="135" t="s">
        <v>110</v>
      </c>
      <c r="R4921" s="136"/>
      <c r="S4921" s="88"/>
      <c r="T4921" s="88"/>
      <c r="U4921" s="137">
        <v>0</v>
      </c>
      <c r="V4921" s="137">
        <v>0</v>
      </c>
      <c r="W4921" s="138">
        <v>0</v>
      </c>
      <c r="X4921" s="137">
        <v>0</v>
      </c>
      <c r="Y4921" s="88">
        <v>0</v>
      </c>
      <c r="Z4921" s="88">
        <v>0</v>
      </c>
      <c r="AA4921" s="88">
        <v>0</v>
      </c>
      <c r="AB4921" s="88">
        <v>0</v>
      </c>
      <c r="AC4921" s="88">
        <v>0</v>
      </c>
      <c r="AD4921" s="88">
        <v>0</v>
      </c>
      <c r="AE4921" s="88">
        <v>0</v>
      </c>
      <c r="AF4921" s="88">
        <v>0</v>
      </c>
      <c r="AG4921" s="88">
        <v>0</v>
      </c>
      <c r="AH4921" s="139">
        <v>0</v>
      </c>
      <c r="AI4921" s="139">
        <v>0</v>
      </c>
      <c r="AU4921" s="88"/>
    </row>
    <row r="4922" spans="3:47" s="11" customFormat="1" outlineLevel="2" x14ac:dyDescent="0.2">
      <c r="C4922" s="119" t="s">
        <v>152</v>
      </c>
      <c r="E4922" s="134"/>
      <c r="F4922" s="159" t="s">
        <v>152</v>
      </c>
      <c r="H4922" s="72" t="s">
        <v>180</v>
      </c>
      <c r="P4922" s="149"/>
      <c r="Q4922" s="135" t="s">
        <v>110</v>
      </c>
      <c r="R4922" s="136"/>
      <c r="S4922" s="88"/>
      <c r="T4922" s="88"/>
      <c r="U4922" s="137">
        <v>0</v>
      </c>
      <c r="V4922" s="137">
        <v>0</v>
      </c>
      <c r="W4922" s="138">
        <v>0</v>
      </c>
      <c r="X4922" s="137">
        <v>0</v>
      </c>
      <c r="Y4922" s="88">
        <v>0</v>
      </c>
      <c r="Z4922" s="88">
        <v>0</v>
      </c>
      <c r="AA4922" s="88">
        <v>0</v>
      </c>
      <c r="AB4922" s="88">
        <v>0</v>
      </c>
      <c r="AC4922" s="88">
        <v>0</v>
      </c>
      <c r="AD4922" s="88">
        <v>0</v>
      </c>
      <c r="AE4922" s="88">
        <v>0</v>
      </c>
      <c r="AF4922" s="88">
        <v>0</v>
      </c>
      <c r="AG4922" s="88">
        <v>0</v>
      </c>
      <c r="AH4922" s="139">
        <v>0</v>
      </c>
      <c r="AI4922" s="139">
        <v>0</v>
      </c>
      <c r="AU4922" s="88"/>
    </row>
    <row r="4923" spans="3:47" s="11" customFormat="1" outlineLevel="2" x14ac:dyDescent="0.2">
      <c r="C4923" s="119" t="s">
        <v>152</v>
      </c>
      <c r="E4923" s="134"/>
      <c r="F4923" s="159" t="s">
        <v>152</v>
      </c>
      <c r="H4923" s="72" t="s">
        <v>180</v>
      </c>
      <c r="P4923" s="149"/>
      <c r="Q4923" s="135" t="s">
        <v>110</v>
      </c>
      <c r="R4923" s="136"/>
      <c r="S4923" s="88"/>
      <c r="T4923" s="88"/>
      <c r="U4923" s="137">
        <v>0</v>
      </c>
      <c r="V4923" s="137">
        <v>0</v>
      </c>
      <c r="W4923" s="138">
        <v>0</v>
      </c>
      <c r="X4923" s="137">
        <v>0</v>
      </c>
      <c r="Y4923" s="88">
        <v>0</v>
      </c>
      <c r="Z4923" s="88">
        <v>0</v>
      </c>
      <c r="AA4923" s="88">
        <v>0</v>
      </c>
      <c r="AB4923" s="88">
        <v>0</v>
      </c>
      <c r="AC4923" s="88">
        <v>0</v>
      </c>
      <c r="AD4923" s="88">
        <v>0</v>
      </c>
      <c r="AE4923" s="88">
        <v>0</v>
      </c>
      <c r="AF4923" s="88">
        <v>0</v>
      </c>
      <c r="AG4923" s="88">
        <v>0</v>
      </c>
      <c r="AH4923" s="139">
        <v>0</v>
      </c>
      <c r="AI4923" s="139">
        <v>0</v>
      </c>
      <c r="AU4923" s="88"/>
    </row>
    <row r="4924" spans="3:47" s="11" customFormat="1" outlineLevel="2" x14ac:dyDescent="0.2">
      <c r="C4924" s="119" t="s">
        <v>152</v>
      </c>
      <c r="E4924" s="134"/>
      <c r="F4924" s="159" t="s">
        <v>152</v>
      </c>
      <c r="H4924" s="72" t="s">
        <v>180</v>
      </c>
      <c r="P4924" s="149"/>
      <c r="Q4924" s="135" t="s">
        <v>110</v>
      </c>
      <c r="R4924" s="136"/>
      <c r="S4924" s="88"/>
      <c r="T4924" s="88"/>
      <c r="U4924" s="137">
        <v>0</v>
      </c>
      <c r="V4924" s="137">
        <v>0</v>
      </c>
      <c r="W4924" s="138">
        <v>0</v>
      </c>
      <c r="X4924" s="137">
        <v>0</v>
      </c>
      <c r="Y4924" s="88">
        <v>0</v>
      </c>
      <c r="Z4924" s="88">
        <v>0</v>
      </c>
      <c r="AA4924" s="88">
        <v>0</v>
      </c>
      <c r="AB4924" s="88">
        <v>0</v>
      </c>
      <c r="AC4924" s="88">
        <v>0</v>
      </c>
      <c r="AD4924" s="88">
        <v>0</v>
      </c>
      <c r="AE4924" s="88">
        <v>0</v>
      </c>
      <c r="AF4924" s="88">
        <v>0</v>
      </c>
      <c r="AG4924" s="88">
        <v>0</v>
      </c>
      <c r="AH4924" s="139">
        <v>0</v>
      </c>
      <c r="AI4924" s="139">
        <v>0</v>
      </c>
      <c r="AU4924" s="88"/>
    </row>
    <row r="4925" spans="3:47" s="11" customFormat="1" outlineLevel="2" x14ac:dyDescent="0.2">
      <c r="C4925" s="119" t="s">
        <v>152</v>
      </c>
      <c r="E4925" s="134"/>
      <c r="F4925" s="159" t="s">
        <v>152</v>
      </c>
      <c r="H4925" s="72" t="s">
        <v>180</v>
      </c>
      <c r="P4925" s="149"/>
      <c r="Q4925" s="135" t="s">
        <v>110</v>
      </c>
      <c r="R4925" s="136"/>
      <c r="S4925" s="88"/>
      <c r="T4925" s="88"/>
      <c r="U4925" s="137">
        <v>0</v>
      </c>
      <c r="V4925" s="137">
        <v>0</v>
      </c>
      <c r="W4925" s="138">
        <v>0</v>
      </c>
      <c r="X4925" s="137">
        <v>0</v>
      </c>
      <c r="Y4925" s="88">
        <v>0</v>
      </c>
      <c r="Z4925" s="88">
        <v>0</v>
      </c>
      <c r="AA4925" s="88">
        <v>0</v>
      </c>
      <c r="AB4925" s="88">
        <v>0</v>
      </c>
      <c r="AC4925" s="88">
        <v>0</v>
      </c>
      <c r="AD4925" s="88">
        <v>0</v>
      </c>
      <c r="AE4925" s="88">
        <v>0</v>
      </c>
      <c r="AF4925" s="88">
        <v>0</v>
      </c>
      <c r="AG4925" s="88">
        <v>0</v>
      </c>
      <c r="AH4925" s="139">
        <v>0</v>
      </c>
      <c r="AI4925" s="139">
        <v>0</v>
      </c>
      <c r="AU4925" s="88"/>
    </row>
    <row r="4926" spans="3:47" s="11" customFormat="1" outlineLevel="2" x14ac:dyDescent="0.2">
      <c r="C4926" s="119" t="s">
        <v>152</v>
      </c>
      <c r="E4926" s="140"/>
      <c r="F4926" s="160" t="s">
        <v>152</v>
      </c>
      <c r="G4926" s="142"/>
      <c r="H4926" s="161" t="s">
        <v>180</v>
      </c>
      <c r="I4926" s="142"/>
      <c r="J4926" s="142"/>
      <c r="K4926" s="142"/>
      <c r="L4926" s="142"/>
      <c r="M4926" s="142"/>
      <c r="N4926" s="142"/>
      <c r="O4926" s="142"/>
      <c r="P4926" s="155"/>
      <c r="Q4926" s="143" t="s">
        <v>110</v>
      </c>
      <c r="R4926" s="144"/>
      <c r="S4926" s="145"/>
      <c r="T4926" s="145"/>
      <c r="U4926" s="146">
        <v>0</v>
      </c>
      <c r="V4926" s="146">
        <v>0</v>
      </c>
      <c r="W4926" s="147">
        <v>0</v>
      </c>
      <c r="X4926" s="146">
        <v>0</v>
      </c>
      <c r="Y4926" s="145">
        <v>0</v>
      </c>
      <c r="Z4926" s="145">
        <v>0</v>
      </c>
      <c r="AA4926" s="145">
        <v>0</v>
      </c>
      <c r="AB4926" s="145">
        <v>0</v>
      </c>
      <c r="AC4926" s="145">
        <v>0</v>
      </c>
      <c r="AD4926" s="145">
        <v>0</v>
      </c>
      <c r="AE4926" s="145">
        <v>0</v>
      </c>
      <c r="AF4926" s="145">
        <v>0</v>
      </c>
      <c r="AG4926" s="145">
        <v>0</v>
      </c>
      <c r="AH4926" s="148">
        <v>0</v>
      </c>
      <c r="AI4926" s="148">
        <v>0</v>
      </c>
      <c r="AU4926" s="88"/>
    </row>
    <row r="4927" spans="3:47" s="11" customFormat="1" outlineLevel="2" x14ac:dyDescent="0.2">
      <c r="C4927" s="119" t="s">
        <v>152</v>
      </c>
      <c r="F4927" s="159"/>
      <c r="P4927" s="149" t="s">
        <v>181</v>
      </c>
      <c r="Q4927" s="16" t="s">
        <v>110</v>
      </c>
      <c r="R4927" s="150"/>
      <c r="S4927" s="150"/>
      <c r="T4927" s="150"/>
      <c r="U4927" s="150">
        <v>0</v>
      </c>
      <c r="V4927" s="150">
        <v>0</v>
      </c>
      <c r="W4927" s="150">
        <v>0</v>
      </c>
      <c r="X4927" s="150">
        <v>0</v>
      </c>
      <c r="Y4927" s="150">
        <v>0</v>
      </c>
      <c r="Z4927" s="150">
        <v>0</v>
      </c>
      <c r="AA4927" s="150">
        <v>0</v>
      </c>
      <c r="AB4927" s="150">
        <v>0</v>
      </c>
      <c r="AC4927" s="150">
        <v>0</v>
      </c>
      <c r="AD4927" s="150">
        <v>0</v>
      </c>
      <c r="AE4927" s="150">
        <v>0</v>
      </c>
      <c r="AF4927" s="150">
        <v>0</v>
      </c>
      <c r="AG4927" s="150">
        <v>0</v>
      </c>
      <c r="AH4927" s="150">
        <v>0</v>
      </c>
      <c r="AI4927" s="150">
        <v>0</v>
      </c>
      <c r="AU4927" s="88"/>
    </row>
    <row r="4928" spans="3:47" s="11" customFormat="1" outlineLevel="2" x14ac:dyDescent="0.2">
      <c r="C4928" s="119" t="s">
        <v>152</v>
      </c>
      <c r="P4928" s="149" t="s">
        <v>182</v>
      </c>
      <c r="Q4928" s="16" t="s">
        <v>110</v>
      </c>
      <c r="R4928" s="150"/>
      <c r="S4928" s="150"/>
      <c r="T4928" s="150"/>
      <c r="U4928" s="150">
        <v>0</v>
      </c>
      <c r="V4928" s="150">
        <v>0</v>
      </c>
      <c r="W4928" s="150">
        <v>0</v>
      </c>
      <c r="X4928" s="150">
        <v>0</v>
      </c>
      <c r="Y4928" s="150">
        <v>0</v>
      </c>
      <c r="Z4928" s="150">
        <v>0</v>
      </c>
      <c r="AA4928" s="150">
        <v>0</v>
      </c>
      <c r="AB4928" s="150">
        <v>0</v>
      </c>
      <c r="AC4928" s="150">
        <v>0</v>
      </c>
      <c r="AD4928" s="150">
        <v>0</v>
      </c>
      <c r="AE4928" s="150">
        <v>0</v>
      </c>
      <c r="AF4928" s="150">
        <v>0</v>
      </c>
      <c r="AG4928" s="150">
        <v>0</v>
      </c>
      <c r="AH4928" s="150">
        <v>0</v>
      </c>
      <c r="AI4928" s="150">
        <v>0</v>
      </c>
      <c r="AU4928" s="88"/>
    </row>
    <row r="4929" spans="3:47" s="11" customFormat="1" outlineLevel="2" x14ac:dyDescent="0.2">
      <c r="C4929" s="119" t="s">
        <v>152</v>
      </c>
      <c r="F4929" s="124"/>
      <c r="P4929" s="149" t="s">
        <v>183</v>
      </c>
      <c r="Q4929" s="16" t="s">
        <v>110</v>
      </c>
      <c r="R4929" s="150"/>
      <c r="S4929" s="150"/>
      <c r="T4929" s="150"/>
      <c r="U4929" s="150">
        <v>0</v>
      </c>
      <c r="V4929" s="150">
        <v>0</v>
      </c>
      <c r="W4929" s="150">
        <v>0</v>
      </c>
      <c r="X4929" s="150">
        <v>0</v>
      </c>
      <c r="Y4929" s="150">
        <v>0</v>
      </c>
      <c r="Z4929" s="150">
        <v>0</v>
      </c>
      <c r="AA4929" s="150">
        <v>0</v>
      </c>
      <c r="AB4929" s="150">
        <v>0</v>
      </c>
      <c r="AC4929" s="150">
        <v>0</v>
      </c>
      <c r="AD4929" s="150">
        <v>0</v>
      </c>
      <c r="AE4929" s="150">
        <v>0</v>
      </c>
      <c r="AF4929" s="150">
        <v>0</v>
      </c>
      <c r="AG4929" s="150">
        <v>0</v>
      </c>
      <c r="AH4929" s="150">
        <v>0</v>
      </c>
      <c r="AI4929" s="150">
        <v>0</v>
      </c>
      <c r="AU4929" s="88"/>
    </row>
    <row r="4930" spans="3:47" s="11" customFormat="1" outlineLevel="2" x14ac:dyDescent="0.2">
      <c r="C4930" s="119" t="s">
        <v>152</v>
      </c>
      <c r="F4930" s="124"/>
      <c r="P4930" s="149"/>
      <c r="Q4930" s="16"/>
      <c r="R4930" s="88"/>
      <c r="S4930" s="88"/>
      <c r="T4930" s="88"/>
      <c r="U4930" s="88"/>
      <c r="V4930" s="88"/>
      <c r="W4930" s="88"/>
      <c r="X4930" s="88"/>
      <c r="Y4930" s="88"/>
      <c r="Z4930" s="88"/>
      <c r="AA4930" s="88"/>
      <c r="AB4930" s="88"/>
      <c r="AC4930" s="88"/>
      <c r="AD4930" s="88"/>
      <c r="AE4930" s="88"/>
      <c r="AF4930" s="88"/>
      <c r="AG4930" s="88"/>
      <c r="AH4930" s="88"/>
      <c r="AI4930" s="88"/>
      <c r="AU4930" s="88"/>
    </row>
    <row r="4931" spans="3:47" outlineLevel="1" x14ac:dyDescent="0.2">
      <c r="C4931" s="119" t="s">
        <v>152</v>
      </c>
      <c r="D4931" s="11"/>
      <c r="E4931" s="162" t="s">
        <v>184</v>
      </c>
      <c r="F4931" s="121"/>
      <c r="G4931" s="121"/>
      <c r="H4931" s="121"/>
      <c r="I4931" s="121"/>
      <c r="J4931" s="121"/>
      <c r="K4931" s="121"/>
      <c r="L4931" s="121"/>
      <c r="M4931" s="121"/>
      <c r="N4931" s="121"/>
      <c r="O4931" s="121"/>
      <c r="P4931" s="121"/>
      <c r="Q4931" s="122"/>
      <c r="R4931" s="123"/>
      <c r="S4931" s="123"/>
      <c r="T4931" s="123"/>
      <c r="U4931" s="123"/>
      <c r="V4931" s="123"/>
      <c r="W4931" s="123"/>
      <c r="X4931" s="123"/>
      <c r="Y4931" s="123"/>
      <c r="Z4931" s="123"/>
      <c r="AA4931" s="123"/>
      <c r="AB4931" s="123"/>
      <c r="AC4931" s="123"/>
      <c r="AD4931" s="123"/>
      <c r="AE4931" s="123"/>
      <c r="AF4931" s="123"/>
      <c r="AG4931" s="123"/>
      <c r="AH4931" s="123"/>
      <c r="AI4931" s="123"/>
      <c r="AT4931" s="11"/>
      <c r="AU4931" s="88"/>
    </row>
    <row r="4932" spans="3:47" outlineLevel="2" x14ac:dyDescent="0.2">
      <c r="C4932" s="119" t="s">
        <v>152</v>
      </c>
      <c r="D4932" s="11"/>
      <c r="E4932" s="11"/>
      <c r="F4932" s="11"/>
      <c r="G4932" s="16"/>
      <c r="H4932" s="163" t="s">
        <v>6</v>
      </c>
      <c r="I4932" s="163" t="s">
        <v>5</v>
      </c>
      <c r="J4932" s="163" t="s">
        <v>129</v>
      </c>
      <c r="K4932" s="163" t="s">
        <v>128</v>
      </c>
      <c r="L4932" s="11"/>
      <c r="M4932" s="11"/>
      <c r="N4932" s="11"/>
      <c r="O4932" s="11"/>
      <c r="P4932" s="149"/>
      <c r="Q4932" s="164"/>
      <c r="V4932" s="165"/>
      <c r="W4932" s="150"/>
      <c r="X4932" s="150"/>
      <c r="Y4932" s="150"/>
      <c r="Z4932" s="150"/>
      <c r="AA4932" s="150"/>
      <c r="AB4932" s="150"/>
      <c r="AC4932" s="150"/>
      <c r="AD4932" s="150"/>
      <c r="AE4932" s="150"/>
      <c r="AF4932" s="150"/>
      <c r="AG4932" s="150"/>
      <c r="AH4932" s="150"/>
      <c r="AI4932" s="150"/>
      <c r="AT4932" s="11"/>
      <c r="AU4932" s="88"/>
    </row>
    <row r="4933" spans="3:47" outlineLevel="2" x14ac:dyDescent="0.2">
      <c r="C4933" s="119" t="s">
        <v>152</v>
      </c>
      <c r="D4933" s="167" t="s">
        <v>152</v>
      </c>
      <c r="E4933" s="11"/>
      <c r="F4933" s="125" t="s">
        <v>209</v>
      </c>
      <c r="G4933" s="168" t="s">
        <v>130</v>
      </c>
      <c r="H4933" s="169">
        <v>0</v>
      </c>
      <c r="I4933" s="170">
        <v>1</v>
      </c>
      <c r="J4933" s="170">
        <v>1</v>
      </c>
      <c r="K4933" s="171">
        <v>0</v>
      </c>
      <c r="L4933" s="11"/>
      <c r="M4933" s="11"/>
      <c r="N4933" s="11"/>
      <c r="O4933" s="11"/>
      <c r="P4933" s="149"/>
      <c r="Q4933" s="164"/>
      <c r="V4933" s="165"/>
      <c r="W4933" s="11"/>
      <c r="X4933" s="11"/>
      <c r="Y4933" s="150"/>
      <c r="Z4933" s="150"/>
      <c r="AA4933" s="150"/>
      <c r="AB4933" s="150"/>
      <c r="AC4933" s="150"/>
      <c r="AD4933" s="150"/>
      <c r="AE4933" s="150"/>
      <c r="AF4933" s="150"/>
      <c r="AG4933" s="11"/>
      <c r="AH4933" s="11"/>
      <c r="AI4933" s="11"/>
      <c r="AT4933" s="11"/>
      <c r="AU4933" s="88"/>
    </row>
    <row r="4934" spans="3:47" outlineLevel="2" x14ac:dyDescent="0.2">
      <c r="C4934" s="119" t="s">
        <v>152</v>
      </c>
      <c r="D4934" s="167" t="s">
        <v>152</v>
      </c>
      <c r="E4934" s="11"/>
      <c r="F4934" s="134" t="s">
        <v>31</v>
      </c>
      <c r="G4934" s="16" t="s">
        <v>130</v>
      </c>
      <c r="H4934" s="172">
        <v>0</v>
      </c>
      <c r="I4934" s="173">
        <v>1</v>
      </c>
      <c r="J4934" s="173">
        <v>1</v>
      </c>
      <c r="K4934" s="174">
        <v>0</v>
      </c>
      <c r="L4934" s="11"/>
      <c r="M4934" s="11"/>
      <c r="N4934" s="11"/>
      <c r="O4934" s="11"/>
      <c r="P4934" s="149"/>
      <c r="Q4934" s="164"/>
      <c r="V4934" s="165"/>
      <c r="W4934" s="11"/>
      <c r="X4934" s="11"/>
      <c r="Y4934" s="150"/>
      <c r="Z4934" s="150"/>
      <c r="AA4934" s="150"/>
      <c r="AB4934" s="150"/>
      <c r="AC4934" s="150"/>
      <c r="AD4934" s="150"/>
      <c r="AE4934" s="150"/>
      <c r="AF4934" s="150"/>
      <c r="AG4934" s="11"/>
      <c r="AH4934" s="11"/>
      <c r="AI4934" s="11"/>
      <c r="AT4934" s="11"/>
      <c r="AU4934" s="88"/>
    </row>
    <row r="4935" spans="3:47" outlineLevel="2" x14ac:dyDescent="0.2">
      <c r="C4935" s="119" t="s">
        <v>152</v>
      </c>
      <c r="D4935" s="167" t="s">
        <v>152</v>
      </c>
      <c r="E4935" s="11"/>
      <c r="F4935" s="134" t="s">
        <v>28</v>
      </c>
      <c r="G4935" s="16" t="s">
        <v>130</v>
      </c>
      <c r="H4935" s="172">
        <v>0</v>
      </c>
      <c r="I4935" s="173">
        <v>1</v>
      </c>
      <c r="J4935" s="173">
        <v>1</v>
      </c>
      <c r="K4935" s="174">
        <v>0</v>
      </c>
      <c r="L4935" s="11"/>
      <c r="M4935" s="11"/>
      <c r="N4935" s="11"/>
      <c r="O4935" s="11"/>
      <c r="P4935" s="149"/>
      <c r="Q4935" s="164"/>
      <c r="V4935" s="165"/>
      <c r="W4935" s="150"/>
      <c r="X4935" s="150"/>
      <c r="Y4935" s="150"/>
      <c r="Z4935" s="150"/>
      <c r="AA4935" s="150"/>
      <c r="AB4935" s="150"/>
      <c r="AC4935" s="150"/>
      <c r="AD4935" s="150"/>
      <c r="AE4935" s="150"/>
      <c r="AF4935" s="150"/>
      <c r="AG4935" s="11"/>
      <c r="AH4935" s="11"/>
      <c r="AI4935" s="11"/>
      <c r="AT4935" s="11"/>
      <c r="AU4935" s="88"/>
    </row>
    <row r="4936" spans="3:47" outlineLevel="2" x14ac:dyDescent="0.2">
      <c r="C4936" s="119" t="s">
        <v>152</v>
      </c>
      <c r="D4936" s="167" t="s">
        <v>152</v>
      </c>
      <c r="E4936" s="11"/>
      <c r="F4936" s="134" t="s">
        <v>210</v>
      </c>
      <c r="G4936" s="16" t="s">
        <v>130</v>
      </c>
      <c r="H4936" s="172">
        <v>0</v>
      </c>
      <c r="I4936" s="173">
        <v>1</v>
      </c>
      <c r="J4936" s="173">
        <v>0.5</v>
      </c>
      <c r="K4936" s="174">
        <v>0.5</v>
      </c>
      <c r="L4936" s="11"/>
      <c r="M4936" s="11"/>
      <c r="N4936" s="11"/>
      <c r="O4936" s="11"/>
      <c r="P4936" s="149"/>
      <c r="Q4936" s="164"/>
      <c r="V4936" s="165"/>
      <c r="W4936" s="150"/>
      <c r="X4936" s="150"/>
      <c r="Y4936" s="150"/>
      <c r="Z4936" s="150"/>
      <c r="AA4936" s="150"/>
      <c r="AB4936" s="150"/>
      <c r="AC4936" s="150"/>
      <c r="AD4936" s="150"/>
      <c r="AE4936" s="150"/>
      <c r="AF4936" s="150"/>
      <c r="AG4936" s="11"/>
      <c r="AH4936" s="11"/>
      <c r="AI4936" s="11"/>
      <c r="AT4936" s="11"/>
      <c r="AU4936" s="88"/>
    </row>
    <row r="4937" spans="3:47" outlineLevel="2" x14ac:dyDescent="0.2">
      <c r="C4937" s="119" t="s">
        <v>152</v>
      </c>
      <c r="D4937" s="167" t="s">
        <v>152</v>
      </c>
      <c r="E4937" s="11"/>
      <c r="F4937" s="134" t="s">
        <v>211</v>
      </c>
      <c r="G4937" s="16" t="s">
        <v>130</v>
      </c>
      <c r="H4937" s="172">
        <v>0</v>
      </c>
      <c r="I4937" s="173">
        <v>1</v>
      </c>
      <c r="J4937" s="173">
        <v>0.5</v>
      </c>
      <c r="K4937" s="174">
        <v>0.5</v>
      </c>
      <c r="L4937" s="11"/>
      <c r="M4937" s="11"/>
      <c r="N4937" s="11"/>
      <c r="O4937" s="11"/>
      <c r="P4937" s="149"/>
      <c r="Q4937" s="164"/>
      <c r="V4937" s="165"/>
      <c r="W4937" s="150"/>
      <c r="X4937" s="150"/>
      <c r="Y4937" s="150"/>
      <c r="Z4937" s="150"/>
      <c r="AA4937" s="150"/>
      <c r="AB4937" s="150"/>
      <c r="AC4937" s="150"/>
      <c r="AD4937" s="150"/>
      <c r="AE4937" s="150"/>
      <c r="AF4937" s="150"/>
      <c r="AG4937" s="11"/>
      <c r="AH4937" s="11"/>
      <c r="AI4937" s="11"/>
      <c r="AT4937" s="11"/>
      <c r="AU4937" s="88"/>
    </row>
    <row r="4938" spans="3:47" outlineLevel="2" x14ac:dyDescent="0.2">
      <c r="C4938" s="119" t="s">
        <v>152</v>
      </c>
      <c r="D4938" s="167" t="s">
        <v>152</v>
      </c>
      <c r="E4938" s="11"/>
      <c r="F4938" s="134" t="s">
        <v>212</v>
      </c>
      <c r="G4938" s="16" t="s">
        <v>130</v>
      </c>
      <c r="H4938" s="172">
        <v>0</v>
      </c>
      <c r="I4938" s="173">
        <v>1</v>
      </c>
      <c r="J4938" s="173">
        <v>1</v>
      </c>
      <c r="K4938" s="174">
        <v>0</v>
      </c>
      <c r="L4938" s="11"/>
      <c r="M4938" s="11"/>
      <c r="N4938" s="11"/>
      <c r="O4938" s="11"/>
      <c r="P4938" s="149"/>
      <c r="Q4938" s="164"/>
      <c r="V4938" s="165"/>
      <c r="W4938" s="150"/>
      <c r="X4938" s="150"/>
      <c r="Y4938" s="150"/>
      <c r="Z4938" s="150"/>
      <c r="AA4938" s="150"/>
      <c r="AB4938" s="150"/>
      <c r="AC4938" s="150"/>
      <c r="AD4938" s="150"/>
      <c r="AE4938" s="150"/>
      <c r="AF4938" s="150"/>
      <c r="AG4938" s="11"/>
      <c r="AH4938" s="11"/>
      <c r="AI4938" s="11"/>
      <c r="AT4938" s="11"/>
      <c r="AU4938" s="88"/>
    </row>
    <row r="4939" spans="3:47" outlineLevel="2" x14ac:dyDescent="0.2">
      <c r="C4939" s="119" t="s">
        <v>152</v>
      </c>
      <c r="D4939" s="167" t="s">
        <v>152</v>
      </c>
      <c r="E4939" s="11"/>
      <c r="F4939" s="134" t="s">
        <v>213</v>
      </c>
      <c r="G4939" s="16" t="s">
        <v>130</v>
      </c>
      <c r="H4939" s="172">
        <v>0</v>
      </c>
      <c r="I4939" s="173">
        <v>1</v>
      </c>
      <c r="J4939" s="173">
        <v>1</v>
      </c>
      <c r="K4939" s="174">
        <v>0</v>
      </c>
      <c r="L4939" s="11"/>
      <c r="M4939" s="11"/>
      <c r="N4939" s="11"/>
      <c r="O4939" s="11"/>
      <c r="P4939" s="149"/>
      <c r="Q4939" s="164"/>
      <c r="V4939" s="165"/>
      <c r="W4939" s="150"/>
      <c r="X4939" s="150"/>
      <c r="Y4939" s="150"/>
      <c r="Z4939" s="150"/>
      <c r="AA4939" s="150"/>
      <c r="AB4939" s="150"/>
      <c r="AC4939" s="150"/>
      <c r="AD4939" s="150"/>
      <c r="AE4939" s="150"/>
      <c r="AF4939" s="150"/>
      <c r="AG4939" s="11"/>
      <c r="AH4939" s="11"/>
      <c r="AI4939" s="11"/>
      <c r="AT4939" s="11"/>
      <c r="AU4939" s="88"/>
    </row>
    <row r="4940" spans="3:47" outlineLevel="2" x14ac:dyDescent="0.2">
      <c r="C4940" s="119" t="s">
        <v>152</v>
      </c>
      <c r="D4940" s="167" t="s">
        <v>152</v>
      </c>
      <c r="E4940" s="11"/>
      <c r="F4940" s="134" t="s">
        <v>214</v>
      </c>
      <c r="G4940" s="16" t="s">
        <v>130</v>
      </c>
      <c r="H4940" s="172">
        <v>0</v>
      </c>
      <c r="I4940" s="173">
        <v>1</v>
      </c>
      <c r="J4940" s="173">
        <v>1</v>
      </c>
      <c r="K4940" s="174">
        <v>0</v>
      </c>
      <c r="L4940" s="11"/>
      <c r="M4940" s="11"/>
      <c r="N4940" s="11"/>
      <c r="O4940" s="11"/>
      <c r="P4940" s="149"/>
      <c r="Q4940" s="164"/>
      <c r="V4940" s="165"/>
      <c r="W4940" s="150"/>
      <c r="X4940" s="150"/>
      <c r="Y4940" s="150"/>
      <c r="Z4940" s="150"/>
      <c r="AA4940" s="150"/>
      <c r="AB4940" s="150"/>
      <c r="AC4940" s="150"/>
      <c r="AD4940" s="150"/>
      <c r="AE4940" s="150"/>
      <c r="AF4940" s="150"/>
      <c r="AG4940" s="11"/>
      <c r="AH4940" s="11"/>
      <c r="AI4940" s="11"/>
      <c r="AT4940" s="11"/>
      <c r="AU4940" s="88"/>
    </row>
    <row r="4941" spans="3:47" outlineLevel="2" x14ac:dyDescent="0.2">
      <c r="C4941" s="119" t="s">
        <v>152</v>
      </c>
      <c r="D4941" s="167" t="s">
        <v>152</v>
      </c>
      <c r="E4941" s="11"/>
      <c r="F4941" s="134" t="s">
        <v>215</v>
      </c>
      <c r="G4941" s="16" t="s">
        <v>130</v>
      </c>
      <c r="H4941" s="172">
        <v>0</v>
      </c>
      <c r="I4941" s="173">
        <v>1</v>
      </c>
      <c r="J4941" s="173">
        <v>1</v>
      </c>
      <c r="K4941" s="174">
        <v>0</v>
      </c>
      <c r="L4941" s="11"/>
      <c r="M4941" s="11"/>
      <c r="N4941" s="11"/>
      <c r="O4941" s="11"/>
      <c r="P4941" s="149"/>
      <c r="Q4941" s="164"/>
      <c r="V4941" s="165"/>
      <c r="W4941" s="150"/>
      <c r="X4941" s="150"/>
      <c r="Y4941" s="150"/>
      <c r="Z4941" s="150"/>
      <c r="AA4941" s="150"/>
      <c r="AB4941" s="150"/>
      <c r="AC4941" s="150"/>
      <c r="AD4941" s="150"/>
      <c r="AE4941" s="150"/>
      <c r="AF4941" s="150"/>
      <c r="AG4941" s="11"/>
      <c r="AH4941" s="11"/>
      <c r="AI4941" s="11"/>
      <c r="AT4941" s="11"/>
      <c r="AU4941" s="88"/>
    </row>
    <row r="4942" spans="3:47" outlineLevel="2" x14ac:dyDescent="0.2">
      <c r="C4942" s="119" t="s">
        <v>152</v>
      </c>
      <c r="D4942" s="167" t="s">
        <v>152</v>
      </c>
      <c r="E4942" s="11"/>
      <c r="F4942" s="175" t="s">
        <v>216</v>
      </c>
      <c r="G4942" s="16" t="s">
        <v>130</v>
      </c>
      <c r="H4942" s="172">
        <v>0</v>
      </c>
      <c r="I4942" s="173">
        <v>1</v>
      </c>
      <c r="J4942" s="173">
        <v>1</v>
      </c>
      <c r="K4942" s="174">
        <v>0</v>
      </c>
      <c r="L4942" s="11"/>
      <c r="M4942" s="11"/>
      <c r="N4942" s="11"/>
      <c r="O4942" s="11"/>
      <c r="P4942" s="149"/>
      <c r="Q4942" s="164"/>
      <c r="V4942" s="165"/>
      <c r="W4942" s="150"/>
      <c r="X4942" s="150"/>
      <c r="Y4942" s="150"/>
      <c r="Z4942" s="150"/>
      <c r="AA4942" s="150"/>
      <c r="AB4942" s="150"/>
      <c r="AC4942" s="150"/>
      <c r="AD4942" s="150"/>
      <c r="AE4942" s="150"/>
      <c r="AF4942" s="150"/>
      <c r="AG4942" s="11"/>
      <c r="AH4942" s="11"/>
      <c r="AI4942" s="11"/>
      <c r="AT4942" s="11"/>
      <c r="AU4942" s="88"/>
    </row>
    <row r="4943" spans="3:47" outlineLevel="2" x14ac:dyDescent="0.2">
      <c r="C4943" s="119" t="s">
        <v>152</v>
      </c>
      <c r="D4943" s="167" t="s">
        <v>152</v>
      </c>
      <c r="E4943" s="11"/>
      <c r="F4943" s="175" t="s">
        <v>33</v>
      </c>
      <c r="G4943" s="16" t="s">
        <v>130</v>
      </c>
      <c r="H4943" s="172">
        <v>0</v>
      </c>
      <c r="I4943" s="173">
        <v>1</v>
      </c>
      <c r="J4943" s="173">
        <v>1</v>
      </c>
      <c r="K4943" s="174">
        <v>0</v>
      </c>
      <c r="L4943" s="11"/>
      <c r="M4943" s="11"/>
      <c r="N4943" s="11"/>
      <c r="O4943" s="11"/>
      <c r="P4943" s="149"/>
      <c r="Q4943" s="164"/>
      <c r="V4943" s="165"/>
      <c r="W4943" s="150"/>
      <c r="X4943" s="150"/>
      <c r="Y4943" s="150"/>
      <c r="Z4943" s="150"/>
      <c r="AA4943" s="150"/>
      <c r="AB4943" s="150"/>
      <c r="AC4943" s="150"/>
      <c r="AD4943" s="150"/>
      <c r="AE4943" s="150"/>
      <c r="AF4943" s="150"/>
      <c r="AG4943" s="11"/>
      <c r="AH4943" s="11"/>
      <c r="AI4943" s="11"/>
      <c r="AT4943" s="11"/>
      <c r="AU4943" s="88"/>
    </row>
    <row r="4944" spans="3:47" outlineLevel="2" x14ac:dyDescent="0.2">
      <c r="C4944" s="119" t="s">
        <v>152</v>
      </c>
      <c r="D4944" s="167" t="s">
        <v>152</v>
      </c>
      <c r="E4944" s="11"/>
      <c r="F4944" s="175" t="s">
        <v>34</v>
      </c>
      <c r="G4944" s="16" t="s">
        <v>130</v>
      </c>
      <c r="H4944" s="172">
        <v>0</v>
      </c>
      <c r="I4944" s="173">
        <v>1</v>
      </c>
      <c r="J4944" s="173">
        <v>1</v>
      </c>
      <c r="K4944" s="174">
        <v>0</v>
      </c>
      <c r="L4944" s="11"/>
      <c r="M4944" s="11"/>
      <c r="N4944" s="11"/>
      <c r="O4944" s="11"/>
      <c r="P4944" s="149"/>
      <c r="Q4944" s="164"/>
      <c r="V4944" s="165"/>
      <c r="W4944" s="150"/>
      <c r="X4944" s="150"/>
      <c r="Y4944" s="150"/>
      <c r="Z4944" s="150"/>
      <c r="AA4944" s="150"/>
      <c r="AB4944" s="150"/>
      <c r="AC4944" s="150"/>
      <c r="AD4944" s="150"/>
      <c r="AE4944" s="150"/>
      <c r="AF4944" s="150"/>
      <c r="AG4944" s="11"/>
      <c r="AH4944" s="11"/>
      <c r="AI4944" s="11"/>
      <c r="AT4944" s="11"/>
      <c r="AU4944" s="88"/>
    </row>
    <row r="4945" spans="3:47" outlineLevel="2" x14ac:dyDescent="0.2">
      <c r="C4945" s="119" t="s">
        <v>152</v>
      </c>
      <c r="D4945" s="167" t="s">
        <v>152</v>
      </c>
      <c r="E4945" s="11"/>
      <c r="F4945" s="175" t="s">
        <v>217</v>
      </c>
      <c r="G4945" s="16" t="s">
        <v>130</v>
      </c>
      <c r="H4945" s="172">
        <v>0</v>
      </c>
      <c r="I4945" s="173">
        <v>1</v>
      </c>
      <c r="J4945" s="173">
        <v>1</v>
      </c>
      <c r="K4945" s="174">
        <v>0</v>
      </c>
      <c r="L4945" s="11"/>
      <c r="M4945" s="11"/>
      <c r="N4945" s="11"/>
      <c r="O4945" s="11"/>
      <c r="P4945" s="149"/>
      <c r="Q4945" s="164"/>
      <c r="V4945" s="165"/>
      <c r="W4945" s="150"/>
      <c r="X4945" s="150"/>
      <c r="Y4945" s="150"/>
      <c r="Z4945" s="150"/>
      <c r="AA4945" s="150"/>
      <c r="AB4945" s="150"/>
      <c r="AC4945" s="150"/>
      <c r="AD4945" s="150"/>
      <c r="AE4945" s="150"/>
      <c r="AF4945" s="150"/>
      <c r="AG4945" s="11"/>
      <c r="AH4945" s="11"/>
      <c r="AI4945" s="11"/>
      <c r="AT4945" s="11"/>
      <c r="AU4945" s="88"/>
    </row>
    <row r="4946" spans="3:47" outlineLevel="2" x14ac:dyDescent="0.2">
      <c r="C4946" s="119" t="s">
        <v>152</v>
      </c>
      <c r="D4946" s="167" t="s">
        <v>152</v>
      </c>
      <c r="E4946" s="11"/>
      <c r="F4946" s="175" t="s">
        <v>152</v>
      </c>
      <c r="G4946" s="16" t="s">
        <v>130</v>
      </c>
      <c r="H4946" s="172">
        <v>0</v>
      </c>
      <c r="I4946" s="173">
        <v>1</v>
      </c>
      <c r="J4946" s="173">
        <v>0</v>
      </c>
      <c r="K4946" s="174">
        <v>0</v>
      </c>
      <c r="L4946" s="11"/>
      <c r="M4946" s="11"/>
      <c r="N4946" s="11"/>
      <c r="O4946" s="11"/>
      <c r="P4946" s="149"/>
      <c r="Q4946" s="164"/>
      <c r="V4946" s="165"/>
      <c r="W4946" s="150"/>
      <c r="X4946" s="150"/>
      <c r="Y4946" s="150"/>
      <c r="Z4946" s="150"/>
      <c r="AA4946" s="150"/>
      <c r="AB4946" s="150"/>
      <c r="AC4946" s="150"/>
      <c r="AD4946" s="150"/>
      <c r="AE4946" s="150"/>
      <c r="AF4946" s="150"/>
      <c r="AG4946" s="11"/>
      <c r="AH4946" s="11"/>
      <c r="AI4946" s="11"/>
      <c r="AT4946" s="11"/>
      <c r="AU4946" s="88"/>
    </row>
    <row r="4947" spans="3:47" outlineLevel="2" x14ac:dyDescent="0.2">
      <c r="C4947" s="119" t="s">
        <v>152</v>
      </c>
      <c r="D4947" s="167" t="s">
        <v>152</v>
      </c>
      <c r="E4947" s="11"/>
      <c r="F4947" s="176" t="s">
        <v>152</v>
      </c>
      <c r="G4947" s="177" t="s">
        <v>130</v>
      </c>
      <c r="H4947" s="178">
        <v>0</v>
      </c>
      <c r="I4947" s="179">
        <v>1</v>
      </c>
      <c r="J4947" s="179">
        <v>0</v>
      </c>
      <c r="K4947" s="180">
        <v>0</v>
      </c>
      <c r="L4947" s="11"/>
      <c r="M4947" s="11"/>
      <c r="N4947" s="11"/>
      <c r="O4947" s="11"/>
      <c r="P4947" s="149"/>
      <c r="Q4947" s="164"/>
      <c r="V4947" s="165"/>
      <c r="W4947" s="150"/>
      <c r="X4947" s="150"/>
      <c r="Y4947" s="150"/>
      <c r="Z4947" s="150"/>
      <c r="AA4947" s="150"/>
      <c r="AB4947" s="150"/>
      <c r="AC4947" s="150"/>
      <c r="AD4947" s="150"/>
      <c r="AE4947" s="150"/>
      <c r="AF4947" s="150"/>
      <c r="AG4947" s="11"/>
      <c r="AH4947" s="11"/>
      <c r="AI4947" s="11"/>
      <c r="AT4947" s="11"/>
      <c r="AU4947" s="88"/>
    </row>
    <row r="4948" spans="3:47" outlineLevel="2" x14ac:dyDescent="0.2">
      <c r="C4948" s="119" t="s">
        <v>152</v>
      </c>
      <c r="D4948" s="167" t="s">
        <v>152</v>
      </c>
      <c r="E4948" s="11"/>
      <c r="F4948" s="125" t="s">
        <v>152</v>
      </c>
      <c r="G4948" s="168" t="s">
        <v>130</v>
      </c>
      <c r="H4948" s="172">
        <v>0</v>
      </c>
      <c r="I4948" s="173">
        <v>1</v>
      </c>
      <c r="J4948" s="173">
        <v>0</v>
      </c>
      <c r="K4948" s="174">
        <v>0</v>
      </c>
      <c r="L4948" s="11"/>
      <c r="M4948" s="11"/>
      <c r="N4948" s="11"/>
      <c r="O4948" s="11"/>
      <c r="P4948" s="149"/>
      <c r="Q4948" s="164"/>
      <c r="V4948" s="165"/>
      <c r="W4948" s="150"/>
      <c r="X4948" s="150"/>
      <c r="Y4948" s="150"/>
      <c r="Z4948" s="150"/>
      <c r="AA4948" s="150"/>
      <c r="AB4948" s="150"/>
      <c r="AC4948" s="150"/>
      <c r="AD4948" s="150"/>
      <c r="AE4948" s="150"/>
      <c r="AF4948" s="150"/>
      <c r="AG4948" s="11"/>
      <c r="AH4948" s="11"/>
      <c r="AI4948" s="11"/>
      <c r="AT4948" s="11"/>
      <c r="AU4948" s="88"/>
    </row>
    <row r="4949" spans="3:47" outlineLevel="2" x14ac:dyDescent="0.2">
      <c r="C4949" s="119" t="s">
        <v>152</v>
      </c>
      <c r="D4949" s="167" t="s">
        <v>152</v>
      </c>
      <c r="E4949" s="11"/>
      <c r="F4949" s="134" t="s">
        <v>152</v>
      </c>
      <c r="G4949" s="16" t="s">
        <v>130</v>
      </c>
      <c r="H4949" s="172">
        <v>0</v>
      </c>
      <c r="I4949" s="173">
        <v>1</v>
      </c>
      <c r="J4949" s="173">
        <v>0</v>
      </c>
      <c r="K4949" s="174">
        <v>0</v>
      </c>
      <c r="L4949" s="11"/>
      <c r="M4949" s="11"/>
      <c r="N4949" s="11"/>
      <c r="O4949" s="11"/>
      <c r="P4949" s="149"/>
      <c r="Q4949" s="164"/>
      <c r="V4949" s="165"/>
      <c r="W4949" s="150"/>
      <c r="X4949" s="150"/>
      <c r="Y4949" s="150"/>
      <c r="Z4949" s="150"/>
      <c r="AA4949" s="150"/>
      <c r="AB4949" s="150"/>
      <c r="AC4949" s="150"/>
      <c r="AD4949" s="150"/>
      <c r="AE4949" s="150"/>
      <c r="AF4949" s="150"/>
      <c r="AG4949" s="11"/>
      <c r="AH4949" s="11"/>
      <c r="AI4949" s="11"/>
      <c r="AT4949" s="11"/>
      <c r="AU4949" s="88"/>
    </row>
    <row r="4950" spans="3:47" outlineLevel="2" x14ac:dyDescent="0.2">
      <c r="C4950" s="119" t="s">
        <v>152</v>
      </c>
      <c r="D4950" s="167" t="s">
        <v>152</v>
      </c>
      <c r="E4950" s="11"/>
      <c r="F4950" s="134" t="s">
        <v>152</v>
      </c>
      <c r="G4950" s="16" t="s">
        <v>130</v>
      </c>
      <c r="H4950" s="172">
        <v>0</v>
      </c>
      <c r="I4950" s="173">
        <v>1</v>
      </c>
      <c r="J4950" s="173">
        <v>0</v>
      </c>
      <c r="K4950" s="174">
        <v>0</v>
      </c>
      <c r="L4950" s="11"/>
      <c r="M4950" s="11"/>
      <c r="N4950" s="11"/>
      <c r="O4950" s="11"/>
      <c r="P4950" s="149"/>
      <c r="Q4950" s="164"/>
      <c r="V4950" s="165"/>
      <c r="W4950" s="150"/>
      <c r="X4950" s="150"/>
      <c r="Y4950" s="150"/>
      <c r="Z4950" s="150"/>
      <c r="AA4950" s="150"/>
      <c r="AB4950" s="150"/>
      <c r="AC4950" s="150"/>
      <c r="AD4950" s="150"/>
      <c r="AE4950" s="150"/>
      <c r="AF4950" s="150"/>
      <c r="AG4950" s="11"/>
      <c r="AH4950" s="11"/>
      <c r="AI4950" s="11"/>
      <c r="AT4950" s="11"/>
      <c r="AU4950" s="88"/>
    </row>
    <row r="4951" spans="3:47" outlineLevel="2" x14ac:dyDescent="0.2">
      <c r="C4951" s="119" t="s">
        <v>152</v>
      </c>
      <c r="D4951" s="167" t="s">
        <v>152</v>
      </c>
      <c r="E4951" s="11"/>
      <c r="F4951" s="134" t="s">
        <v>152</v>
      </c>
      <c r="G4951" s="16" t="s">
        <v>130</v>
      </c>
      <c r="H4951" s="172">
        <v>0</v>
      </c>
      <c r="I4951" s="173">
        <v>1</v>
      </c>
      <c r="J4951" s="173">
        <v>0</v>
      </c>
      <c r="K4951" s="174">
        <v>0</v>
      </c>
      <c r="L4951" s="11"/>
      <c r="M4951" s="11"/>
      <c r="N4951" s="11"/>
      <c r="O4951" s="11"/>
      <c r="P4951" s="149"/>
      <c r="Q4951" s="164"/>
      <c r="V4951" s="165"/>
      <c r="W4951" s="150"/>
      <c r="X4951" s="150"/>
      <c r="Y4951" s="150"/>
      <c r="Z4951" s="150"/>
      <c r="AA4951" s="150"/>
      <c r="AB4951" s="150"/>
      <c r="AC4951" s="150"/>
      <c r="AD4951" s="150"/>
      <c r="AE4951" s="150"/>
      <c r="AF4951" s="150"/>
      <c r="AG4951" s="11"/>
      <c r="AH4951" s="11"/>
      <c r="AI4951" s="11"/>
      <c r="AT4951" s="11"/>
      <c r="AU4951" s="88"/>
    </row>
    <row r="4952" spans="3:47" outlineLevel="2" x14ac:dyDescent="0.2">
      <c r="C4952" s="119" t="s">
        <v>152</v>
      </c>
      <c r="D4952" s="167" t="s">
        <v>152</v>
      </c>
      <c r="E4952" s="11"/>
      <c r="F4952" s="134" t="s">
        <v>152</v>
      </c>
      <c r="G4952" s="16" t="s">
        <v>130</v>
      </c>
      <c r="H4952" s="172">
        <v>0</v>
      </c>
      <c r="I4952" s="173">
        <v>1</v>
      </c>
      <c r="J4952" s="173">
        <v>0</v>
      </c>
      <c r="K4952" s="174">
        <v>0</v>
      </c>
      <c r="L4952" s="11"/>
      <c r="M4952" s="11"/>
      <c r="N4952" s="11"/>
      <c r="O4952" s="11"/>
      <c r="P4952" s="149"/>
      <c r="Q4952" s="164"/>
      <c r="V4952" s="165"/>
      <c r="W4952" s="150"/>
      <c r="X4952" s="150"/>
      <c r="Y4952" s="150"/>
      <c r="Z4952" s="150"/>
      <c r="AA4952" s="150"/>
      <c r="AB4952" s="150"/>
      <c r="AC4952" s="150"/>
      <c r="AD4952" s="150"/>
      <c r="AE4952" s="150"/>
      <c r="AF4952" s="150"/>
      <c r="AG4952" s="11"/>
      <c r="AH4952" s="11"/>
      <c r="AI4952" s="11"/>
      <c r="AT4952" s="11"/>
      <c r="AU4952" s="88"/>
    </row>
    <row r="4953" spans="3:47" outlineLevel="2" x14ac:dyDescent="0.2">
      <c r="C4953" s="119" t="s">
        <v>152</v>
      </c>
      <c r="D4953" s="167" t="s">
        <v>152</v>
      </c>
      <c r="E4953" s="11"/>
      <c r="F4953" s="134" t="s">
        <v>152</v>
      </c>
      <c r="G4953" s="16" t="s">
        <v>130</v>
      </c>
      <c r="H4953" s="172">
        <v>0</v>
      </c>
      <c r="I4953" s="173">
        <v>1</v>
      </c>
      <c r="J4953" s="173">
        <v>0</v>
      </c>
      <c r="K4953" s="174">
        <v>0</v>
      </c>
      <c r="L4953" s="11"/>
      <c r="M4953" s="11"/>
      <c r="N4953" s="11"/>
      <c r="O4953" s="11"/>
      <c r="P4953" s="149"/>
      <c r="Q4953" s="164"/>
      <c r="V4953" s="165"/>
      <c r="W4953" s="150"/>
      <c r="X4953" s="181"/>
      <c r="Y4953" s="150"/>
      <c r="Z4953" s="150"/>
      <c r="AA4953" s="150"/>
      <c r="AB4953" s="150"/>
      <c r="AC4953" s="150"/>
      <c r="AD4953" s="150"/>
      <c r="AE4953" s="150"/>
      <c r="AF4953" s="150"/>
      <c r="AG4953" s="11"/>
      <c r="AH4953" s="11"/>
      <c r="AI4953" s="11"/>
      <c r="AT4953" s="11"/>
      <c r="AU4953" s="88"/>
    </row>
    <row r="4954" spans="3:47" outlineLevel="2" x14ac:dyDescent="0.2">
      <c r="C4954" s="119" t="s">
        <v>152</v>
      </c>
      <c r="D4954" s="167" t="s">
        <v>152</v>
      </c>
      <c r="E4954" s="11"/>
      <c r="F4954" s="134" t="s">
        <v>152</v>
      </c>
      <c r="G4954" s="16" t="s">
        <v>130</v>
      </c>
      <c r="H4954" s="172">
        <v>0</v>
      </c>
      <c r="I4954" s="173">
        <v>1</v>
      </c>
      <c r="J4954" s="173">
        <v>0</v>
      </c>
      <c r="K4954" s="174">
        <v>0</v>
      </c>
      <c r="L4954" s="11"/>
      <c r="M4954" s="11"/>
      <c r="N4954" s="11"/>
      <c r="O4954" s="11"/>
      <c r="P4954" s="149"/>
      <c r="Q4954" s="164"/>
      <c r="V4954" s="165"/>
      <c r="W4954" s="150"/>
      <c r="X4954" s="150"/>
      <c r="Y4954" s="150"/>
      <c r="Z4954" s="150"/>
      <c r="AA4954" s="150"/>
      <c r="AB4954" s="150"/>
      <c r="AC4954" s="150"/>
      <c r="AD4954" s="150"/>
      <c r="AE4954" s="150"/>
      <c r="AF4954" s="150"/>
      <c r="AG4954" s="11"/>
      <c r="AH4954" s="11"/>
      <c r="AI4954" s="11"/>
      <c r="AT4954" s="11"/>
      <c r="AU4954" s="88"/>
    </row>
    <row r="4955" spans="3:47" outlineLevel="2" x14ac:dyDescent="0.2">
      <c r="C4955" s="119" t="s">
        <v>152</v>
      </c>
      <c r="D4955" s="167" t="s">
        <v>152</v>
      </c>
      <c r="E4955" s="11"/>
      <c r="F4955" s="134" t="s">
        <v>152</v>
      </c>
      <c r="G4955" s="16" t="s">
        <v>130</v>
      </c>
      <c r="H4955" s="172">
        <v>0</v>
      </c>
      <c r="I4955" s="173">
        <v>1</v>
      </c>
      <c r="J4955" s="173">
        <v>0</v>
      </c>
      <c r="K4955" s="174">
        <v>0</v>
      </c>
      <c r="L4955" s="11"/>
      <c r="M4955" s="11"/>
      <c r="N4955" s="11"/>
      <c r="O4955" s="11"/>
      <c r="P4955" s="149"/>
      <c r="Q4955" s="164"/>
      <c r="V4955" s="165"/>
      <c r="W4955" s="150"/>
      <c r="X4955" s="150"/>
      <c r="Y4955" s="150"/>
      <c r="Z4955" s="150"/>
      <c r="AA4955" s="150"/>
      <c r="AB4955" s="150"/>
      <c r="AC4955" s="150"/>
      <c r="AD4955" s="150"/>
      <c r="AE4955" s="150"/>
      <c r="AF4955" s="150"/>
      <c r="AG4955" s="11"/>
      <c r="AH4955" s="11"/>
      <c r="AI4955" s="11"/>
      <c r="AT4955" s="11"/>
      <c r="AU4955" s="88"/>
    </row>
    <row r="4956" spans="3:47" outlineLevel="2" x14ac:dyDescent="0.2">
      <c r="C4956" s="119" t="s">
        <v>152</v>
      </c>
      <c r="D4956" s="167" t="s">
        <v>152</v>
      </c>
      <c r="E4956" s="11"/>
      <c r="F4956" s="134" t="s">
        <v>152</v>
      </c>
      <c r="G4956" s="16" t="s">
        <v>130</v>
      </c>
      <c r="H4956" s="172">
        <v>0</v>
      </c>
      <c r="I4956" s="173">
        <v>1</v>
      </c>
      <c r="J4956" s="173">
        <v>0</v>
      </c>
      <c r="K4956" s="174">
        <v>0</v>
      </c>
      <c r="L4956" s="11"/>
      <c r="M4956" s="11"/>
      <c r="N4956" s="11"/>
      <c r="O4956" s="11"/>
      <c r="P4956" s="149"/>
      <c r="Q4956" s="164"/>
      <c r="V4956" s="165"/>
      <c r="W4956" s="150"/>
      <c r="X4956" s="150"/>
      <c r="Y4956" s="150"/>
      <c r="Z4956" s="150"/>
      <c r="AA4956" s="150"/>
      <c r="AB4956" s="150"/>
      <c r="AC4956" s="150"/>
      <c r="AD4956" s="150"/>
      <c r="AE4956" s="150"/>
      <c r="AF4956" s="150"/>
      <c r="AG4956" s="11"/>
      <c r="AH4956" s="11"/>
      <c r="AI4956" s="11"/>
      <c r="AT4956" s="11"/>
      <c r="AU4956" s="88"/>
    </row>
    <row r="4957" spans="3:47" outlineLevel="2" x14ac:dyDescent="0.2">
      <c r="C4957" s="119" t="s">
        <v>152</v>
      </c>
      <c r="D4957" s="167" t="s">
        <v>152</v>
      </c>
      <c r="E4957" s="11"/>
      <c r="F4957" s="140" t="s">
        <v>152</v>
      </c>
      <c r="G4957" s="177" t="s">
        <v>130</v>
      </c>
      <c r="H4957" s="178">
        <v>0</v>
      </c>
      <c r="I4957" s="179">
        <v>1</v>
      </c>
      <c r="J4957" s="179">
        <v>0</v>
      </c>
      <c r="K4957" s="180">
        <v>0</v>
      </c>
      <c r="L4957" s="11"/>
      <c r="M4957" s="11"/>
      <c r="N4957" s="11"/>
      <c r="O4957" s="11"/>
      <c r="P4957" s="149"/>
      <c r="Q4957" s="164"/>
      <c r="V4957" s="165"/>
      <c r="W4957" s="150"/>
      <c r="X4957" s="150"/>
      <c r="Y4957" s="150"/>
      <c r="Z4957" s="150"/>
      <c r="AA4957" s="150"/>
      <c r="AB4957" s="150"/>
      <c r="AC4957" s="150"/>
      <c r="AD4957" s="150"/>
      <c r="AE4957" s="150"/>
      <c r="AF4957" s="150"/>
      <c r="AG4957" s="150"/>
      <c r="AH4957" s="150"/>
      <c r="AI4957" s="150"/>
      <c r="AT4957" s="11"/>
      <c r="AU4957" s="88"/>
    </row>
    <row r="4958" spans="3:47" outlineLevel="2" x14ac:dyDescent="0.2">
      <c r="C4958" s="119" t="s">
        <v>152</v>
      </c>
      <c r="D4958" s="11"/>
      <c r="E4958" s="11"/>
      <c r="F4958" s="11"/>
      <c r="G4958" s="11"/>
      <c r="H4958" s="11"/>
      <c r="I4958" s="11"/>
      <c r="J4958" s="11"/>
      <c r="K4958" s="11"/>
      <c r="L4958" s="11"/>
      <c r="M4958" s="11"/>
      <c r="N4958" s="11"/>
      <c r="O4958" s="11"/>
      <c r="P4958" s="149"/>
      <c r="Q4958" s="16"/>
      <c r="R4958" s="182"/>
      <c r="S4958" s="182"/>
      <c r="T4958" s="182"/>
      <c r="U4958" s="182"/>
      <c r="V4958" s="183"/>
      <c r="W4958" s="150"/>
      <c r="X4958" s="150"/>
      <c r="Y4958" s="150"/>
      <c r="Z4958" s="150"/>
      <c r="AA4958" s="150"/>
      <c r="AB4958" s="150"/>
      <c r="AC4958" s="150"/>
      <c r="AD4958" s="150"/>
      <c r="AE4958" s="150"/>
      <c r="AF4958" s="150"/>
      <c r="AG4958" s="150"/>
      <c r="AH4958" s="150"/>
      <c r="AI4958" s="150"/>
      <c r="AT4958" s="11"/>
      <c r="AU4958" s="88"/>
    </row>
    <row r="4959" spans="3:47" outlineLevel="1" x14ac:dyDescent="0.2">
      <c r="C4959" s="119" t="s">
        <v>152</v>
      </c>
      <c r="D4959" s="11"/>
      <c r="E4959" s="162" t="s">
        <v>185</v>
      </c>
      <c r="F4959" s="121"/>
      <c r="G4959" s="121"/>
      <c r="H4959" s="121"/>
      <c r="I4959" s="121"/>
      <c r="J4959" s="121"/>
      <c r="K4959" s="121"/>
      <c r="L4959" s="121"/>
      <c r="M4959" s="121"/>
      <c r="N4959" s="121"/>
      <c r="O4959" s="121"/>
      <c r="P4959" s="121"/>
      <c r="Q4959" s="122"/>
      <c r="R4959" s="123"/>
      <c r="S4959" s="123"/>
      <c r="T4959" s="123"/>
      <c r="U4959" s="123"/>
      <c r="V4959" s="123"/>
      <c r="W4959" s="123"/>
      <c r="X4959" s="123"/>
      <c r="Y4959" s="123"/>
      <c r="Z4959" s="123"/>
      <c r="AA4959" s="123"/>
      <c r="AB4959" s="123"/>
      <c r="AC4959" s="123"/>
      <c r="AD4959" s="123"/>
      <c r="AE4959" s="123"/>
      <c r="AF4959" s="123"/>
      <c r="AG4959" s="123"/>
      <c r="AH4959" s="123"/>
      <c r="AI4959" s="123"/>
      <c r="AT4959" s="11"/>
      <c r="AU4959" s="88"/>
    </row>
    <row r="4960" spans="3:47" outlineLevel="2" x14ac:dyDescent="0.2">
      <c r="C4960" s="119" t="s">
        <v>152</v>
      </c>
      <c r="D4960" s="11"/>
      <c r="E4960" s="125"/>
      <c r="F4960" s="127" t="s">
        <v>5</v>
      </c>
      <c r="G4960" s="127"/>
      <c r="H4960" s="127"/>
      <c r="I4960" s="127"/>
      <c r="J4960" s="127"/>
      <c r="K4960" s="127"/>
      <c r="L4960" s="127"/>
      <c r="M4960" s="127"/>
      <c r="N4960" s="127"/>
      <c r="O4960" s="127"/>
      <c r="P4960" s="152"/>
      <c r="Q4960" s="128" t="s">
        <v>110</v>
      </c>
      <c r="R4960" s="184"/>
      <c r="S4960" s="185"/>
      <c r="T4960" s="185"/>
      <c r="U4960" s="186">
        <v>0</v>
      </c>
      <c r="V4960" s="186">
        <v>0</v>
      </c>
      <c r="W4960" s="187">
        <v>0</v>
      </c>
      <c r="X4960" s="186">
        <v>0</v>
      </c>
      <c r="Y4960" s="185">
        <v>0</v>
      </c>
      <c r="Z4960" s="185">
        <v>0</v>
      </c>
      <c r="AA4960" s="185">
        <v>0</v>
      </c>
      <c r="AB4960" s="185">
        <v>0</v>
      </c>
      <c r="AC4960" s="185">
        <v>0</v>
      </c>
      <c r="AD4960" s="185">
        <v>0</v>
      </c>
      <c r="AE4960" s="185">
        <v>0</v>
      </c>
      <c r="AF4960" s="185">
        <v>0</v>
      </c>
      <c r="AG4960" s="185">
        <v>0</v>
      </c>
      <c r="AH4960" s="188">
        <v>0</v>
      </c>
      <c r="AI4960" s="188">
        <v>0</v>
      </c>
      <c r="AT4960" s="11"/>
      <c r="AU4960" s="88"/>
    </row>
    <row r="4961" spans="3:47" outlineLevel="2" x14ac:dyDescent="0.2">
      <c r="C4961" s="119" t="s">
        <v>152</v>
      </c>
      <c r="D4961" s="11"/>
      <c r="E4961" s="134"/>
      <c r="F4961" s="11" t="s">
        <v>129</v>
      </c>
      <c r="G4961" s="11"/>
      <c r="H4961" s="11"/>
      <c r="I4961" s="11"/>
      <c r="J4961" s="11"/>
      <c r="K4961" s="11"/>
      <c r="L4961" s="11"/>
      <c r="M4961" s="11"/>
      <c r="N4961" s="11"/>
      <c r="O4961" s="11"/>
      <c r="P4961" s="149"/>
      <c r="Q4961" s="135" t="s">
        <v>110</v>
      </c>
      <c r="R4961" s="189"/>
      <c r="S4961" s="190"/>
      <c r="T4961" s="190"/>
      <c r="U4961" s="191">
        <v>0</v>
      </c>
      <c r="V4961" s="191">
        <v>0</v>
      </c>
      <c r="W4961" s="192">
        <v>0</v>
      </c>
      <c r="X4961" s="191">
        <v>0</v>
      </c>
      <c r="Y4961" s="190">
        <v>0</v>
      </c>
      <c r="Z4961" s="190">
        <v>0</v>
      </c>
      <c r="AA4961" s="190">
        <v>0</v>
      </c>
      <c r="AB4961" s="190">
        <v>0</v>
      </c>
      <c r="AC4961" s="190">
        <v>0</v>
      </c>
      <c r="AD4961" s="190">
        <v>0</v>
      </c>
      <c r="AE4961" s="190">
        <v>0</v>
      </c>
      <c r="AF4961" s="190">
        <v>0</v>
      </c>
      <c r="AG4961" s="190">
        <v>0</v>
      </c>
      <c r="AH4961" s="193">
        <v>0</v>
      </c>
      <c r="AI4961" s="193">
        <v>0</v>
      </c>
      <c r="AT4961" s="11"/>
      <c r="AU4961" s="88"/>
    </row>
    <row r="4962" spans="3:47" outlineLevel="2" x14ac:dyDescent="0.2">
      <c r="C4962" s="119" t="s">
        <v>152</v>
      </c>
      <c r="D4962" s="11"/>
      <c r="E4962" s="140"/>
      <c r="F4962" s="142" t="s">
        <v>128</v>
      </c>
      <c r="G4962" s="142"/>
      <c r="H4962" s="142"/>
      <c r="I4962" s="142"/>
      <c r="J4962" s="142"/>
      <c r="K4962" s="142"/>
      <c r="L4962" s="142"/>
      <c r="M4962" s="142"/>
      <c r="N4962" s="142"/>
      <c r="O4962" s="142"/>
      <c r="P4962" s="155"/>
      <c r="Q4962" s="143" t="s">
        <v>110</v>
      </c>
      <c r="R4962" s="194"/>
      <c r="S4962" s="195"/>
      <c r="T4962" s="195"/>
      <c r="U4962" s="196">
        <v>0</v>
      </c>
      <c r="V4962" s="196">
        <v>0</v>
      </c>
      <c r="W4962" s="197">
        <v>0</v>
      </c>
      <c r="X4962" s="196">
        <v>0</v>
      </c>
      <c r="Y4962" s="195">
        <v>0</v>
      </c>
      <c r="Z4962" s="195">
        <v>0</v>
      </c>
      <c r="AA4962" s="195">
        <v>0</v>
      </c>
      <c r="AB4962" s="195">
        <v>0</v>
      </c>
      <c r="AC4962" s="195">
        <v>0</v>
      </c>
      <c r="AD4962" s="195">
        <v>0</v>
      </c>
      <c r="AE4962" s="195">
        <v>0</v>
      </c>
      <c r="AF4962" s="195">
        <v>0</v>
      </c>
      <c r="AG4962" s="195">
        <v>0</v>
      </c>
      <c r="AH4962" s="198">
        <v>0</v>
      </c>
      <c r="AI4962" s="198">
        <v>0</v>
      </c>
      <c r="AT4962" s="11"/>
      <c r="AU4962" s="88"/>
    </row>
    <row r="4963" spans="3:47" outlineLevel="2" x14ac:dyDescent="0.2">
      <c r="C4963" s="119" t="s">
        <v>152</v>
      </c>
      <c r="D4963" s="199"/>
      <c r="E4963" s="199"/>
      <c r="F4963" s="199"/>
      <c r="G4963" s="199"/>
      <c r="H4963" s="199"/>
      <c r="I4963" s="199"/>
      <c r="J4963" s="199"/>
      <c r="K4963" s="199"/>
      <c r="L4963" s="199"/>
      <c r="M4963" s="199"/>
      <c r="N4963" s="199"/>
      <c r="O4963" s="199"/>
      <c r="P4963" s="200"/>
      <c r="Q4963" s="16"/>
      <c r="R4963" s="201"/>
      <c r="S4963" s="201"/>
      <c r="T4963" s="201"/>
      <c r="U4963" s="201"/>
      <c r="V4963" s="201"/>
      <c r="W4963" s="201"/>
      <c r="X4963" s="201"/>
      <c r="Y4963" s="201"/>
      <c r="Z4963" s="201"/>
      <c r="AA4963" s="201"/>
      <c r="AB4963" s="201"/>
      <c r="AC4963" s="201"/>
      <c r="AD4963" s="201"/>
      <c r="AE4963" s="201"/>
      <c r="AF4963" s="201"/>
      <c r="AG4963" s="201"/>
      <c r="AH4963" s="201"/>
      <c r="AI4963" s="201"/>
      <c r="AT4963" s="11"/>
      <c r="AU4963" s="88"/>
    </row>
    <row r="4964" spans="3:47" outlineLevel="1" x14ac:dyDescent="0.2">
      <c r="C4964" s="119" t="s">
        <v>152</v>
      </c>
      <c r="D4964" s="11"/>
      <c r="E4964" s="202" t="s">
        <v>186</v>
      </c>
      <c r="F4964" s="203"/>
      <c r="G4964" s="203"/>
      <c r="H4964" s="203"/>
      <c r="I4964" s="203"/>
      <c r="J4964" s="203"/>
      <c r="K4964" s="203"/>
      <c r="L4964" s="203"/>
      <c r="M4964" s="203"/>
      <c r="N4964" s="203"/>
      <c r="O4964" s="203"/>
      <c r="P4964" s="203"/>
      <c r="Q4964" s="204"/>
      <c r="R4964" s="205"/>
      <c r="S4964" s="205"/>
      <c r="T4964" s="205"/>
      <c r="U4964" s="205"/>
      <c r="V4964" s="205"/>
      <c r="W4964" s="205"/>
      <c r="X4964" s="205"/>
      <c r="Y4964" s="205"/>
      <c r="Z4964" s="205"/>
      <c r="AA4964" s="205"/>
      <c r="AB4964" s="205"/>
      <c r="AC4964" s="205"/>
      <c r="AD4964" s="205"/>
      <c r="AE4964" s="205"/>
      <c r="AF4964" s="205"/>
      <c r="AG4964" s="205"/>
      <c r="AH4964" s="205"/>
      <c r="AI4964" s="205"/>
      <c r="AT4964" s="11"/>
      <c r="AU4964" s="88"/>
    </row>
    <row r="4965" spans="3:47" outlineLevel="2" x14ac:dyDescent="0.2">
      <c r="C4965" s="119" t="s">
        <v>152</v>
      </c>
      <c r="D4965" s="206" t="s">
        <v>187</v>
      </c>
      <c r="E4965" t="s">
        <v>127</v>
      </c>
      <c r="AT4965" s="11"/>
      <c r="AU4965" s="88"/>
    </row>
    <row r="4966" spans="3:47" outlineLevel="2" x14ac:dyDescent="0.2">
      <c r="C4966" s="119" t="s">
        <v>152</v>
      </c>
      <c r="D4966" s="206" t="s">
        <v>187</v>
      </c>
      <c r="E4966" s="125"/>
      <c r="F4966" s="207" t="s">
        <v>5</v>
      </c>
      <c r="G4966" s="207"/>
      <c r="H4966" s="207"/>
      <c r="I4966" s="158" t="s">
        <v>57</v>
      </c>
      <c r="J4966" s="207"/>
      <c r="K4966" s="207"/>
      <c r="L4966" s="207"/>
      <c r="M4966" s="207"/>
      <c r="N4966" s="207"/>
      <c r="O4966" s="207"/>
      <c r="P4966" s="208"/>
      <c r="Q4966" s="209" t="s">
        <v>110</v>
      </c>
      <c r="R4966" s="210"/>
      <c r="S4966" s="211"/>
      <c r="T4966" s="211"/>
      <c r="U4966" s="212">
        <v>0</v>
      </c>
      <c r="V4966" s="212">
        <v>0</v>
      </c>
      <c r="W4966" s="211">
        <v>0</v>
      </c>
      <c r="X4966" s="212">
        <v>0</v>
      </c>
      <c r="Y4966" s="211">
        <v>0</v>
      </c>
      <c r="Z4966" s="211">
        <v>0</v>
      </c>
      <c r="AA4966" s="211">
        <v>0</v>
      </c>
      <c r="AB4966" s="211">
        <v>0</v>
      </c>
      <c r="AC4966" s="211">
        <v>0</v>
      </c>
      <c r="AD4966" s="211">
        <v>0</v>
      </c>
      <c r="AE4966" s="211">
        <v>0</v>
      </c>
      <c r="AF4966" s="211">
        <v>0</v>
      </c>
      <c r="AG4966" s="211">
        <v>0</v>
      </c>
      <c r="AH4966" s="213">
        <v>0</v>
      </c>
      <c r="AI4966" s="213">
        <v>0</v>
      </c>
      <c r="AT4966" s="11"/>
      <c r="AU4966" s="88"/>
    </row>
    <row r="4967" spans="3:47" outlineLevel="2" x14ac:dyDescent="0.2">
      <c r="C4967" s="119" t="s">
        <v>152</v>
      </c>
      <c r="D4967" s="206" t="s">
        <v>187</v>
      </c>
      <c r="E4967" s="134"/>
      <c r="F4967" s="124" t="s">
        <v>129</v>
      </c>
      <c r="G4967" s="124"/>
      <c r="H4967" s="124"/>
      <c r="I4967" s="72" t="s">
        <v>62</v>
      </c>
      <c r="J4967" s="124"/>
      <c r="K4967" s="124"/>
      <c r="L4967" s="124"/>
      <c r="M4967" s="124"/>
      <c r="N4967" s="124"/>
      <c r="O4967" s="124"/>
      <c r="P4967" s="214"/>
      <c r="Q4967" s="215" t="s">
        <v>110</v>
      </c>
      <c r="R4967" s="216"/>
      <c r="S4967" s="217"/>
      <c r="T4967" s="217"/>
      <c r="U4967" s="218">
        <v>0</v>
      </c>
      <c r="V4967" s="218">
        <v>0</v>
      </c>
      <c r="W4967" s="217">
        <v>0</v>
      </c>
      <c r="X4967" s="218">
        <v>0</v>
      </c>
      <c r="Y4967" s="217">
        <v>0</v>
      </c>
      <c r="Z4967" s="217">
        <v>0</v>
      </c>
      <c r="AA4967" s="217">
        <v>0</v>
      </c>
      <c r="AB4967" s="217">
        <v>0</v>
      </c>
      <c r="AC4967" s="217">
        <v>0</v>
      </c>
      <c r="AD4967" s="217">
        <v>0</v>
      </c>
      <c r="AE4967" s="217">
        <v>0</v>
      </c>
      <c r="AF4967" s="217">
        <v>0</v>
      </c>
      <c r="AG4967" s="217">
        <v>0</v>
      </c>
      <c r="AH4967" s="219">
        <v>0</v>
      </c>
      <c r="AI4967" s="219">
        <v>0</v>
      </c>
      <c r="AT4967" s="11"/>
      <c r="AU4967" s="88"/>
    </row>
    <row r="4968" spans="3:47" outlineLevel="2" x14ac:dyDescent="0.2">
      <c r="C4968" s="119" t="s">
        <v>152</v>
      </c>
      <c r="D4968" s="206" t="s">
        <v>187</v>
      </c>
      <c r="E4968" s="140"/>
      <c r="F4968" s="220" t="s">
        <v>128</v>
      </c>
      <c r="G4968" s="220"/>
      <c r="H4968" s="220"/>
      <c r="I4968" s="161" t="s">
        <v>188</v>
      </c>
      <c r="J4968" s="220"/>
      <c r="K4968" s="220"/>
      <c r="L4968" s="220"/>
      <c r="M4968" s="220"/>
      <c r="N4968" s="220"/>
      <c r="O4968" s="220"/>
      <c r="P4968" s="221"/>
      <c r="Q4968" s="222" t="s">
        <v>110</v>
      </c>
      <c r="R4968" s="223"/>
      <c r="S4968" s="224"/>
      <c r="T4968" s="224"/>
      <c r="U4968" s="225">
        <v>0</v>
      </c>
      <c r="V4968" s="225">
        <v>0</v>
      </c>
      <c r="W4968" s="224">
        <v>0</v>
      </c>
      <c r="X4968" s="225">
        <v>0</v>
      </c>
      <c r="Y4968" s="224">
        <v>0</v>
      </c>
      <c r="Z4968" s="224">
        <v>0</v>
      </c>
      <c r="AA4968" s="224">
        <v>0</v>
      </c>
      <c r="AB4968" s="224">
        <v>0</v>
      </c>
      <c r="AC4968" s="224">
        <v>0</v>
      </c>
      <c r="AD4968" s="224">
        <v>0</v>
      </c>
      <c r="AE4968" s="224">
        <v>0</v>
      </c>
      <c r="AF4968" s="224">
        <v>0</v>
      </c>
      <c r="AG4968" s="224">
        <v>0</v>
      </c>
      <c r="AH4968" s="226">
        <v>0</v>
      </c>
      <c r="AI4968" s="226">
        <v>0</v>
      </c>
      <c r="AT4968" s="11"/>
      <c r="AU4968" s="88"/>
    </row>
    <row r="4969" spans="3:47" outlineLevel="2" x14ac:dyDescent="0.2">
      <c r="C4969" s="119" t="s">
        <v>152</v>
      </c>
      <c r="D4969" s="206" t="s">
        <v>187</v>
      </c>
      <c r="E4969" t="s">
        <v>189</v>
      </c>
      <c r="F4969" s="40"/>
      <c r="G4969" s="40"/>
      <c r="H4969" s="227"/>
      <c r="I4969" s="40"/>
      <c r="J4969" s="40"/>
      <c r="K4969" s="227"/>
      <c r="L4969" s="40"/>
      <c r="M4969" s="40"/>
      <c r="N4969" s="40"/>
      <c r="O4969" s="40"/>
      <c r="P4969" s="40"/>
      <c r="Q4969" s="227"/>
      <c r="R4969" s="227"/>
      <c r="S4969" s="227"/>
      <c r="T4969" s="227"/>
      <c r="U4969" s="227"/>
      <c r="V4969" s="227"/>
      <c r="W4969" s="227"/>
      <c r="X4969" s="227"/>
      <c r="Y4969" s="227"/>
      <c r="Z4969" s="227"/>
      <c r="AA4969" s="227"/>
      <c r="AB4969" s="227"/>
      <c r="AC4969" s="227"/>
      <c r="AD4969" s="227"/>
      <c r="AE4969" s="227"/>
      <c r="AF4969" s="227"/>
      <c r="AG4969" s="227"/>
      <c r="AH4969" s="227"/>
      <c r="AI4969" s="227"/>
      <c r="AT4969" s="11"/>
      <c r="AU4969" s="88"/>
    </row>
    <row r="4970" spans="3:47" outlineLevel="2" x14ac:dyDescent="0.2">
      <c r="C4970" s="119" t="s">
        <v>152</v>
      </c>
      <c r="D4970" s="206" t="s">
        <v>187</v>
      </c>
      <c r="E4970" s="125"/>
      <c r="F4970" s="207" t="s">
        <v>5</v>
      </c>
      <c r="G4970" s="207"/>
      <c r="H4970" s="207"/>
      <c r="I4970" s="158" t="s">
        <v>57</v>
      </c>
      <c r="J4970" s="228" t="s">
        <v>152</v>
      </c>
      <c r="K4970" s="207"/>
      <c r="L4970" s="207"/>
      <c r="M4970" s="207"/>
      <c r="N4970" s="207"/>
      <c r="O4970" s="207"/>
      <c r="P4970" s="208"/>
      <c r="Q4970" s="229" t="s">
        <v>110</v>
      </c>
      <c r="R4970" s="230"/>
      <c r="S4970" s="231"/>
      <c r="T4970" s="231"/>
      <c r="U4970" s="232">
        <v>0</v>
      </c>
      <c r="V4970" s="232">
        <v>0</v>
      </c>
      <c r="W4970" s="231">
        <v>0</v>
      </c>
      <c r="X4970" s="232">
        <v>0</v>
      </c>
      <c r="Y4970" s="231">
        <v>0</v>
      </c>
      <c r="Z4970" s="231">
        <v>0</v>
      </c>
      <c r="AA4970" s="231">
        <v>0</v>
      </c>
      <c r="AB4970" s="231">
        <v>0</v>
      </c>
      <c r="AC4970" s="231">
        <v>0</v>
      </c>
      <c r="AD4970" s="231">
        <v>0</v>
      </c>
      <c r="AE4970" s="231">
        <v>0</v>
      </c>
      <c r="AF4970" s="231">
        <v>0</v>
      </c>
      <c r="AG4970" s="231">
        <v>0</v>
      </c>
      <c r="AH4970" s="233">
        <v>0</v>
      </c>
      <c r="AI4970" s="233">
        <v>0</v>
      </c>
      <c r="AT4970" s="11"/>
      <c r="AU4970" s="88"/>
    </row>
    <row r="4971" spans="3:47" outlineLevel="2" x14ac:dyDescent="0.2">
      <c r="C4971" s="119" t="s">
        <v>152</v>
      </c>
      <c r="D4971" s="206" t="s">
        <v>187</v>
      </c>
      <c r="E4971" s="134"/>
      <c r="F4971" s="124" t="s">
        <v>129</v>
      </c>
      <c r="G4971" s="124"/>
      <c r="H4971" s="124"/>
      <c r="I4971" s="72" t="s">
        <v>62</v>
      </c>
      <c r="J4971" s="234" t="s">
        <v>152</v>
      </c>
      <c r="K4971" s="124"/>
      <c r="L4971" s="124"/>
      <c r="M4971" s="124"/>
      <c r="N4971" s="124"/>
      <c r="O4971" s="124"/>
      <c r="P4971" s="214"/>
      <c r="Q4971" s="235" t="s">
        <v>110</v>
      </c>
      <c r="R4971" s="236"/>
      <c r="S4971" s="237"/>
      <c r="T4971" s="237"/>
      <c r="U4971" s="238">
        <v>0</v>
      </c>
      <c r="V4971" s="238">
        <v>0</v>
      </c>
      <c r="W4971" s="237">
        <v>0</v>
      </c>
      <c r="X4971" s="238">
        <v>0</v>
      </c>
      <c r="Y4971" s="237">
        <v>0</v>
      </c>
      <c r="Z4971" s="237">
        <v>0</v>
      </c>
      <c r="AA4971" s="237">
        <v>0</v>
      </c>
      <c r="AB4971" s="237">
        <v>0</v>
      </c>
      <c r="AC4971" s="237">
        <v>0</v>
      </c>
      <c r="AD4971" s="237">
        <v>0</v>
      </c>
      <c r="AE4971" s="237">
        <v>0</v>
      </c>
      <c r="AF4971" s="237">
        <v>0</v>
      </c>
      <c r="AG4971" s="237">
        <v>0</v>
      </c>
      <c r="AH4971" s="239">
        <v>0</v>
      </c>
      <c r="AI4971" s="239">
        <v>0</v>
      </c>
      <c r="AT4971" s="11"/>
      <c r="AU4971" s="88"/>
    </row>
    <row r="4972" spans="3:47" outlineLevel="2" x14ac:dyDescent="0.2">
      <c r="C4972" s="119" t="s">
        <v>152</v>
      </c>
      <c r="D4972" s="206" t="s">
        <v>187</v>
      </c>
      <c r="E4972" s="140"/>
      <c r="F4972" s="220" t="s">
        <v>128</v>
      </c>
      <c r="G4972" s="220"/>
      <c r="H4972" s="220"/>
      <c r="I4972" s="161" t="s">
        <v>188</v>
      </c>
      <c r="J4972" s="240" t="s">
        <v>152</v>
      </c>
      <c r="K4972" s="220"/>
      <c r="L4972" s="220"/>
      <c r="M4972" s="220"/>
      <c r="N4972" s="220"/>
      <c r="O4972" s="220"/>
      <c r="P4972" s="221"/>
      <c r="Q4972" s="241" t="s">
        <v>110</v>
      </c>
      <c r="R4972" s="242"/>
      <c r="S4972" s="243"/>
      <c r="T4972" s="243"/>
      <c r="U4972" s="244">
        <v>0</v>
      </c>
      <c r="V4972" s="244">
        <v>0</v>
      </c>
      <c r="W4972" s="243">
        <v>0</v>
      </c>
      <c r="X4972" s="244">
        <v>0</v>
      </c>
      <c r="Y4972" s="243">
        <v>0</v>
      </c>
      <c r="Z4972" s="243">
        <v>0</v>
      </c>
      <c r="AA4972" s="243">
        <v>0</v>
      </c>
      <c r="AB4972" s="243">
        <v>0</v>
      </c>
      <c r="AC4972" s="243">
        <v>0</v>
      </c>
      <c r="AD4972" s="243">
        <v>0</v>
      </c>
      <c r="AE4972" s="243">
        <v>0</v>
      </c>
      <c r="AF4972" s="243">
        <v>0</v>
      </c>
      <c r="AG4972" s="243">
        <v>0</v>
      </c>
      <c r="AH4972" s="245">
        <v>0</v>
      </c>
      <c r="AI4972" s="245">
        <v>0</v>
      </c>
      <c r="AT4972" s="11"/>
      <c r="AU4972" s="88"/>
    </row>
    <row r="4973" spans="3:47" outlineLevel="2" x14ac:dyDescent="0.2">
      <c r="AT4973" s="11"/>
      <c r="AU4973" s="88"/>
    </row>
    <row r="4974" spans="3:47" x14ac:dyDescent="0.2">
      <c r="C4974" s="116" t="s">
        <v>152</v>
      </c>
      <c r="D4974" s="67" t="s">
        <v>152</v>
      </c>
      <c r="E4974" s="67"/>
      <c r="F4974" s="67"/>
      <c r="G4974" s="67"/>
      <c r="H4974" s="102"/>
      <c r="I4974" s="67"/>
      <c r="J4974" s="67"/>
      <c r="K4974" s="102"/>
      <c r="L4974" s="67"/>
      <c r="M4974" s="67"/>
      <c r="N4974" s="67"/>
      <c r="O4974" s="67"/>
      <c r="P4974" s="67"/>
      <c r="Q4974" s="117" t="s">
        <v>110</v>
      </c>
      <c r="R4974" s="118">
        <v>0</v>
      </c>
      <c r="S4974" s="118">
        <v>0</v>
      </c>
      <c r="T4974" s="118">
        <v>0</v>
      </c>
      <c r="U4974" s="118">
        <v>0</v>
      </c>
      <c r="V4974" s="118">
        <v>0</v>
      </c>
      <c r="W4974" s="118">
        <v>0</v>
      </c>
      <c r="X4974" s="118">
        <v>0</v>
      </c>
      <c r="Y4974" s="118">
        <v>0</v>
      </c>
      <c r="Z4974" s="118">
        <v>0</v>
      </c>
      <c r="AA4974" s="118">
        <v>0</v>
      </c>
      <c r="AB4974" s="118">
        <v>0</v>
      </c>
      <c r="AC4974" s="118">
        <v>0</v>
      </c>
      <c r="AD4974" s="118">
        <v>0</v>
      </c>
      <c r="AE4974" s="118">
        <v>0</v>
      </c>
      <c r="AF4974" s="118">
        <v>0</v>
      </c>
      <c r="AG4974" s="118">
        <v>0</v>
      </c>
      <c r="AH4974" s="118">
        <v>0</v>
      </c>
      <c r="AI4974" s="118">
        <v>0</v>
      </c>
      <c r="AT4974" s="11"/>
      <c r="AU4974" s="88"/>
    </row>
    <row r="4975" spans="3:47" s="11" customFormat="1" outlineLevel="1" x14ac:dyDescent="0.2">
      <c r="C4975" s="119" t="s">
        <v>152</v>
      </c>
      <c r="E4975" s="120" t="s">
        <v>174</v>
      </c>
      <c r="F4975" s="121"/>
      <c r="G4975" s="121"/>
      <c r="H4975" s="121"/>
      <c r="I4975" s="121"/>
      <c r="J4975" s="121"/>
      <c r="K4975" s="121"/>
      <c r="L4975" s="121"/>
      <c r="M4975" s="121"/>
      <c r="N4975" s="121"/>
      <c r="O4975" s="121"/>
      <c r="P4975" s="121"/>
      <c r="Q4975" s="122"/>
      <c r="R4975" s="123"/>
      <c r="S4975" s="123"/>
      <c r="T4975" s="123"/>
      <c r="U4975" s="123"/>
      <c r="V4975" s="123"/>
      <c r="W4975" s="123"/>
      <c r="X4975" s="123"/>
      <c r="Y4975" s="123"/>
      <c r="Z4975" s="123"/>
      <c r="AA4975" s="123"/>
      <c r="AB4975" s="123"/>
      <c r="AC4975" s="123"/>
      <c r="AD4975" s="123"/>
      <c r="AE4975" s="123"/>
      <c r="AF4975" s="123"/>
      <c r="AG4975" s="123"/>
      <c r="AH4975" s="123"/>
      <c r="AI4975" s="123"/>
      <c r="AU4975" s="88"/>
    </row>
    <row r="4976" spans="3:47" s="11" customFormat="1" outlineLevel="2" x14ac:dyDescent="0.2">
      <c r="C4976" s="119" t="s">
        <v>152</v>
      </c>
      <c r="E4976" s="124" t="s">
        <v>175</v>
      </c>
      <c r="U4976" s="25" t="s">
        <v>87</v>
      </c>
      <c r="V4976" s="25"/>
      <c r="W4976" s="25" t="s">
        <v>88</v>
      </c>
      <c r="X4976" s="25" t="s">
        <v>89</v>
      </c>
      <c r="AU4976" s="88"/>
    </row>
    <row r="4977" spans="3:47" s="11" customFormat="1" outlineLevel="2" x14ac:dyDescent="0.2">
      <c r="C4977" s="119" t="s">
        <v>152</v>
      </c>
      <c r="E4977" s="125"/>
      <c r="F4977" s="126" t="s">
        <v>209</v>
      </c>
      <c r="G4977" s="127"/>
      <c r="H4977" s="127"/>
      <c r="I4977" s="127"/>
      <c r="J4977" s="127"/>
      <c r="K4977" s="127"/>
      <c r="L4977" s="127"/>
      <c r="M4977" s="127"/>
      <c r="N4977" s="127"/>
      <c r="O4977" s="127"/>
      <c r="P4977" s="127"/>
      <c r="Q4977" s="128" t="s">
        <v>110</v>
      </c>
      <c r="R4977" s="129"/>
      <c r="S4977" s="130"/>
      <c r="T4977" s="130"/>
      <c r="U4977" s="131">
        <v>0</v>
      </c>
      <c r="V4977" s="131">
        <v>0</v>
      </c>
      <c r="W4977" s="132">
        <v>0</v>
      </c>
      <c r="X4977" s="131">
        <v>0</v>
      </c>
      <c r="Y4977" s="130">
        <v>0</v>
      </c>
      <c r="Z4977" s="130">
        <v>0</v>
      </c>
      <c r="AA4977" s="130">
        <v>0</v>
      </c>
      <c r="AB4977" s="130">
        <v>0</v>
      </c>
      <c r="AC4977" s="130">
        <v>0</v>
      </c>
      <c r="AD4977" s="130">
        <v>0</v>
      </c>
      <c r="AE4977" s="130">
        <v>0</v>
      </c>
      <c r="AF4977" s="130">
        <v>0</v>
      </c>
      <c r="AG4977" s="130">
        <v>0</v>
      </c>
      <c r="AH4977" s="133">
        <v>0</v>
      </c>
      <c r="AI4977" s="133">
        <v>0</v>
      </c>
      <c r="AK4977" s="91"/>
      <c r="AU4977" s="88"/>
    </row>
    <row r="4978" spans="3:47" s="11" customFormat="1" outlineLevel="2" x14ac:dyDescent="0.2">
      <c r="C4978" s="119" t="s">
        <v>152</v>
      </c>
      <c r="E4978" s="134"/>
      <c r="F4978" s="36" t="s">
        <v>31</v>
      </c>
      <c r="Q4978" s="135" t="s">
        <v>110</v>
      </c>
      <c r="R4978" s="136"/>
      <c r="S4978" s="88"/>
      <c r="T4978" s="88"/>
      <c r="U4978" s="137">
        <v>0</v>
      </c>
      <c r="V4978" s="137">
        <v>0</v>
      </c>
      <c r="W4978" s="138">
        <v>0</v>
      </c>
      <c r="X4978" s="137">
        <v>0</v>
      </c>
      <c r="Y4978" s="88">
        <v>0</v>
      </c>
      <c r="Z4978" s="88">
        <v>0</v>
      </c>
      <c r="AA4978" s="88">
        <v>0</v>
      </c>
      <c r="AB4978" s="88">
        <v>0</v>
      </c>
      <c r="AC4978" s="88">
        <v>0</v>
      </c>
      <c r="AD4978" s="88">
        <v>0</v>
      </c>
      <c r="AE4978" s="88">
        <v>0</v>
      </c>
      <c r="AF4978" s="88">
        <v>0</v>
      </c>
      <c r="AG4978" s="88">
        <v>0</v>
      </c>
      <c r="AH4978" s="139">
        <v>0</v>
      </c>
      <c r="AI4978" s="139">
        <v>0</v>
      </c>
      <c r="AU4978" s="88"/>
    </row>
    <row r="4979" spans="3:47" s="11" customFormat="1" outlineLevel="2" x14ac:dyDescent="0.2">
      <c r="C4979" s="119" t="s">
        <v>152</v>
      </c>
      <c r="E4979" s="134"/>
      <c r="F4979" s="36" t="s">
        <v>28</v>
      </c>
      <c r="Q4979" s="135" t="s">
        <v>110</v>
      </c>
      <c r="R4979" s="136"/>
      <c r="S4979" s="88"/>
      <c r="T4979" s="88"/>
      <c r="U4979" s="137">
        <v>0</v>
      </c>
      <c r="V4979" s="137">
        <v>0</v>
      </c>
      <c r="W4979" s="138">
        <v>0</v>
      </c>
      <c r="X4979" s="137">
        <v>0</v>
      </c>
      <c r="Y4979" s="88">
        <v>0</v>
      </c>
      <c r="Z4979" s="88">
        <v>0</v>
      </c>
      <c r="AA4979" s="88">
        <v>0</v>
      </c>
      <c r="AB4979" s="88">
        <v>0</v>
      </c>
      <c r="AC4979" s="88">
        <v>0</v>
      </c>
      <c r="AD4979" s="88">
        <v>0</v>
      </c>
      <c r="AE4979" s="88">
        <v>0</v>
      </c>
      <c r="AF4979" s="88">
        <v>0</v>
      </c>
      <c r="AG4979" s="88">
        <v>0</v>
      </c>
      <c r="AH4979" s="139">
        <v>0</v>
      </c>
      <c r="AI4979" s="139">
        <v>0</v>
      </c>
      <c r="AU4979" s="88"/>
    </row>
    <row r="4980" spans="3:47" s="11" customFormat="1" outlineLevel="2" x14ac:dyDescent="0.2">
      <c r="C4980" s="119" t="s">
        <v>152</v>
      </c>
      <c r="E4980" s="134"/>
      <c r="F4980" s="36" t="s">
        <v>210</v>
      </c>
      <c r="Q4980" s="135" t="s">
        <v>110</v>
      </c>
      <c r="R4980" s="136"/>
      <c r="S4980" s="88"/>
      <c r="T4980" s="88"/>
      <c r="U4980" s="137">
        <v>0</v>
      </c>
      <c r="V4980" s="137">
        <v>0</v>
      </c>
      <c r="W4980" s="138">
        <v>0</v>
      </c>
      <c r="X4980" s="137">
        <v>0</v>
      </c>
      <c r="Y4980" s="88">
        <v>0</v>
      </c>
      <c r="Z4980" s="88">
        <v>0</v>
      </c>
      <c r="AA4980" s="88">
        <v>0</v>
      </c>
      <c r="AB4980" s="88">
        <v>0</v>
      </c>
      <c r="AC4980" s="88">
        <v>0</v>
      </c>
      <c r="AD4980" s="88">
        <v>0</v>
      </c>
      <c r="AE4980" s="88">
        <v>0</v>
      </c>
      <c r="AF4980" s="88">
        <v>0</v>
      </c>
      <c r="AG4980" s="88">
        <v>0</v>
      </c>
      <c r="AH4980" s="139">
        <v>0</v>
      </c>
      <c r="AI4980" s="139">
        <v>0</v>
      </c>
      <c r="AU4980" s="88"/>
    </row>
    <row r="4981" spans="3:47" s="11" customFormat="1" outlineLevel="2" x14ac:dyDescent="0.2">
      <c r="C4981" s="119" t="s">
        <v>152</v>
      </c>
      <c r="E4981" s="134"/>
      <c r="F4981" s="36" t="s">
        <v>211</v>
      </c>
      <c r="Q4981" s="135" t="s">
        <v>110</v>
      </c>
      <c r="R4981" s="136"/>
      <c r="S4981" s="88"/>
      <c r="T4981" s="88"/>
      <c r="U4981" s="137">
        <v>0</v>
      </c>
      <c r="V4981" s="137">
        <v>0</v>
      </c>
      <c r="W4981" s="138">
        <v>0</v>
      </c>
      <c r="X4981" s="137">
        <v>0</v>
      </c>
      <c r="Y4981" s="88">
        <v>0</v>
      </c>
      <c r="Z4981" s="88">
        <v>0</v>
      </c>
      <c r="AA4981" s="88">
        <v>0</v>
      </c>
      <c r="AB4981" s="88">
        <v>0</v>
      </c>
      <c r="AC4981" s="88">
        <v>0</v>
      </c>
      <c r="AD4981" s="88">
        <v>0</v>
      </c>
      <c r="AE4981" s="88">
        <v>0</v>
      </c>
      <c r="AF4981" s="88">
        <v>0</v>
      </c>
      <c r="AG4981" s="88">
        <v>0</v>
      </c>
      <c r="AH4981" s="139">
        <v>0</v>
      </c>
      <c r="AI4981" s="139">
        <v>0</v>
      </c>
      <c r="AU4981" s="88"/>
    </row>
    <row r="4982" spans="3:47" s="11" customFormat="1" outlineLevel="2" x14ac:dyDescent="0.2">
      <c r="C4982" s="119" t="s">
        <v>152</v>
      </c>
      <c r="E4982" s="134"/>
      <c r="F4982" s="36" t="s">
        <v>212</v>
      </c>
      <c r="Q4982" s="135" t="s">
        <v>110</v>
      </c>
      <c r="R4982" s="136"/>
      <c r="S4982" s="88"/>
      <c r="T4982" s="88"/>
      <c r="U4982" s="137">
        <v>0</v>
      </c>
      <c r="V4982" s="137">
        <v>0</v>
      </c>
      <c r="W4982" s="138">
        <v>0</v>
      </c>
      <c r="X4982" s="137">
        <v>0</v>
      </c>
      <c r="Y4982" s="88">
        <v>0</v>
      </c>
      <c r="Z4982" s="88">
        <v>0</v>
      </c>
      <c r="AA4982" s="88">
        <v>0</v>
      </c>
      <c r="AB4982" s="88">
        <v>0</v>
      </c>
      <c r="AC4982" s="88">
        <v>0</v>
      </c>
      <c r="AD4982" s="88">
        <v>0</v>
      </c>
      <c r="AE4982" s="88">
        <v>0</v>
      </c>
      <c r="AF4982" s="88">
        <v>0</v>
      </c>
      <c r="AG4982" s="88">
        <v>0</v>
      </c>
      <c r="AH4982" s="139">
        <v>0</v>
      </c>
      <c r="AI4982" s="139">
        <v>0</v>
      </c>
      <c r="AU4982" s="88"/>
    </row>
    <row r="4983" spans="3:47" s="11" customFormat="1" outlineLevel="2" x14ac:dyDescent="0.2">
      <c r="C4983" s="119" t="s">
        <v>152</v>
      </c>
      <c r="E4983" s="134"/>
      <c r="F4983" s="36" t="s">
        <v>213</v>
      </c>
      <c r="Q4983" s="135" t="s">
        <v>110</v>
      </c>
      <c r="R4983" s="136"/>
      <c r="S4983" s="88"/>
      <c r="T4983" s="88"/>
      <c r="U4983" s="137">
        <v>0</v>
      </c>
      <c r="V4983" s="137">
        <v>0</v>
      </c>
      <c r="W4983" s="138">
        <v>0</v>
      </c>
      <c r="X4983" s="137">
        <v>0</v>
      </c>
      <c r="Y4983" s="88">
        <v>0</v>
      </c>
      <c r="Z4983" s="88">
        <v>0</v>
      </c>
      <c r="AA4983" s="88">
        <v>0</v>
      </c>
      <c r="AB4983" s="88">
        <v>0</v>
      </c>
      <c r="AC4983" s="88">
        <v>0</v>
      </c>
      <c r="AD4983" s="88">
        <v>0</v>
      </c>
      <c r="AE4983" s="88">
        <v>0</v>
      </c>
      <c r="AF4983" s="88">
        <v>0</v>
      </c>
      <c r="AG4983" s="88">
        <v>0</v>
      </c>
      <c r="AH4983" s="139">
        <v>0</v>
      </c>
      <c r="AI4983" s="139">
        <v>0</v>
      </c>
      <c r="AU4983" s="88"/>
    </row>
    <row r="4984" spans="3:47" s="11" customFormat="1" outlineLevel="2" x14ac:dyDescent="0.2">
      <c r="C4984" s="119" t="s">
        <v>152</v>
      </c>
      <c r="E4984" s="134"/>
      <c r="F4984" s="36" t="s">
        <v>214</v>
      </c>
      <c r="Q4984" s="135" t="s">
        <v>110</v>
      </c>
      <c r="R4984" s="136"/>
      <c r="S4984" s="88"/>
      <c r="T4984" s="88"/>
      <c r="U4984" s="137">
        <v>0</v>
      </c>
      <c r="V4984" s="137">
        <v>0</v>
      </c>
      <c r="W4984" s="138">
        <v>0</v>
      </c>
      <c r="X4984" s="137">
        <v>0</v>
      </c>
      <c r="Y4984" s="88">
        <v>0</v>
      </c>
      <c r="Z4984" s="88">
        <v>0</v>
      </c>
      <c r="AA4984" s="88">
        <v>0</v>
      </c>
      <c r="AB4984" s="88">
        <v>0</v>
      </c>
      <c r="AC4984" s="88">
        <v>0</v>
      </c>
      <c r="AD4984" s="88">
        <v>0</v>
      </c>
      <c r="AE4984" s="88">
        <v>0</v>
      </c>
      <c r="AF4984" s="88">
        <v>0</v>
      </c>
      <c r="AG4984" s="88">
        <v>0</v>
      </c>
      <c r="AH4984" s="139">
        <v>0</v>
      </c>
      <c r="AI4984" s="139">
        <v>0</v>
      </c>
      <c r="AU4984" s="88"/>
    </row>
    <row r="4985" spans="3:47" s="11" customFormat="1" outlineLevel="2" x14ac:dyDescent="0.2">
      <c r="C4985" s="119" t="s">
        <v>152</v>
      </c>
      <c r="E4985" s="134"/>
      <c r="F4985" s="36" t="s">
        <v>215</v>
      </c>
      <c r="Q4985" s="135" t="s">
        <v>110</v>
      </c>
      <c r="R4985" s="136"/>
      <c r="S4985" s="88"/>
      <c r="T4985" s="88"/>
      <c r="U4985" s="137">
        <v>0</v>
      </c>
      <c r="V4985" s="137">
        <v>0</v>
      </c>
      <c r="W4985" s="138">
        <v>0</v>
      </c>
      <c r="X4985" s="137">
        <v>0</v>
      </c>
      <c r="Y4985" s="88">
        <v>0</v>
      </c>
      <c r="Z4985" s="88">
        <v>0</v>
      </c>
      <c r="AA4985" s="88">
        <v>0</v>
      </c>
      <c r="AB4985" s="88">
        <v>0</v>
      </c>
      <c r="AC4985" s="88">
        <v>0</v>
      </c>
      <c r="AD4985" s="88">
        <v>0</v>
      </c>
      <c r="AE4985" s="88">
        <v>0</v>
      </c>
      <c r="AF4985" s="88">
        <v>0</v>
      </c>
      <c r="AG4985" s="88">
        <v>0</v>
      </c>
      <c r="AH4985" s="139">
        <v>0</v>
      </c>
      <c r="AI4985" s="139">
        <v>0</v>
      </c>
      <c r="AU4985" s="88"/>
    </row>
    <row r="4986" spans="3:47" s="11" customFormat="1" outlineLevel="2" x14ac:dyDescent="0.2">
      <c r="C4986" s="119" t="s">
        <v>152</v>
      </c>
      <c r="E4986" s="134"/>
      <c r="F4986" s="36" t="s">
        <v>216</v>
      </c>
      <c r="Q4986" s="135" t="s">
        <v>110</v>
      </c>
      <c r="R4986" s="136"/>
      <c r="S4986" s="88"/>
      <c r="T4986" s="88"/>
      <c r="U4986" s="137">
        <v>0</v>
      </c>
      <c r="V4986" s="137">
        <v>0</v>
      </c>
      <c r="W4986" s="138">
        <v>0</v>
      </c>
      <c r="X4986" s="137">
        <v>0</v>
      </c>
      <c r="Y4986" s="88">
        <v>0</v>
      </c>
      <c r="Z4986" s="88">
        <v>0</v>
      </c>
      <c r="AA4986" s="88">
        <v>0</v>
      </c>
      <c r="AB4986" s="88">
        <v>0</v>
      </c>
      <c r="AC4986" s="88">
        <v>0</v>
      </c>
      <c r="AD4986" s="88">
        <v>0</v>
      </c>
      <c r="AE4986" s="88">
        <v>0</v>
      </c>
      <c r="AF4986" s="88">
        <v>0</v>
      </c>
      <c r="AG4986" s="88">
        <v>0</v>
      </c>
      <c r="AH4986" s="139">
        <v>0</v>
      </c>
      <c r="AI4986" s="139">
        <v>0</v>
      </c>
      <c r="AU4986" s="88"/>
    </row>
    <row r="4987" spans="3:47" s="11" customFormat="1" outlineLevel="2" x14ac:dyDescent="0.2">
      <c r="C4987" s="119" t="s">
        <v>152</v>
      </c>
      <c r="E4987" s="134"/>
      <c r="F4987" s="36" t="s">
        <v>33</v>
      </c>
      <c r="Q4987" s="135" t="s">
        <v>110</v>
      </c>
      <c r="R4987" s="136"/>
      <c r="S4987" s="88"/>
      <c r="T4987" s="88"/>
      <c r="U4987" s="137">
        <v>0</v>
      </c>
      <c r="V4987" s="137">
        <v>0</v>
      </c>
      <c r="W4987" s="138">
        <v>0</v>
      </c>
      <c r="X4987" s="137">
        <v>0</v>
      </c>
      <c r="Y4987" s="88">
        <v>0</v>
      </c>
      <c r="Z4987" s="88">
        <v>0</v>
      </c>
      <c r="AA4987" s="88">
        <v>0</v>
      </c>
      <c r="AB4987" s="88">
        <v>0</v>
      </c>
      <c r="AC4987" s="88">
        <v>0</v>
      </c>
      <c r="AD4987" s="88">
        <v>0</v>
      </c>
      <c r="AE4987" s="88">
        <v>0</v>
      </c>
      <c r="AF4987" s="88">
        <v>0</v>
      </c>
      <c r="AG4987" s="88">
        <v>0</v>
      </c>
      <c r="AH4987" s="139">
        <v>0</v>
      </c>
      <c r="AI4987" s="139">
        <v>0</v>
      </c>
      <c r="AU4987" s="88"/>
    </row>
    <row r="4988" spans="3:47" s="11" customFormat="1" outlineLevel="2" x14ac:dyDescent="0.2">
      <c r="C4988" s="119" t="s">
        <v>152</v>
      </c>
      <c r="E4988" s="134"/>
      <c r="F4988" s="36" t="s">
        <v>34</v>
      </c>
      <c r="Q4988" s="135" t="s">
        <v>110</v>
      </c>
      <c r="R4988" s="136"/>
      <c r="S4988" s="88"/>
      <c r="T4988" s="88"/>
      <c r="U4988" s="137">
        <v>0</v>
      </c>
      <c r="V4988" s="137">
        <v>0</v>
      </c>
      <c r="W4988" s="138">
        <v>0</v>
      </c>
      <c r="X4988" s="137">
        <v>0</v>
      </c>
      <c r="Y4988" s="88">
        <v>0</v>
      </c>
      <c r="Z4988" s="88">
        <v>0</v>
      </c>
      <c r="AA4988" s="88">
        <v>0</v>
      </c>
      <c r="AB4988" s="88">
        <v>0</v>
      </c>
      <c r="AC4988" s="88">
        <v>0</v>
      </c>
      <c r="AD4988" s="88">
        <v>0</v>
      </c>
      <c r="AE4988" s="88">
        <v>0</v>
      </c>
      <c r="AF4988" s="88">
        <v>0</v>
      </c>
      <c r="AG4988" s="88">
        <v>0</v>
      </c>
      <c r="AH4988" s="139">
        <v>0</v>
      </c>
      <c r="AI4988" s="139">
        <v>0</v>
      </c>
      <c r="AU4988" s="88"/>
    </row>
    <row r="4989" spans="3:47" s="11" customFormat="1" outlineLevel="2" x14ac:dyDescent="0.2">
      <c r="C4989" s="119" t="s">
        <v>152</v>
      </c>
      <c r="E4989" s="134"/>
      <c r="F4989" s="36" t="s">
        <v>217</v>
      </c>
      <c r="Q4989" s="135" t="s">
        <v>110</v>
      </c>
      <c r="R4989" s="136"/>
      <c r="S4989" s="88"/>
      <c r="T4989" s="88"/>
      <c r="U4989" s="137">
        <v>0</v>
      </c>
      <c r="V4989" s="137">
        <v>0</v>
      </c>
      <c r="W4989" s="138">
        <v>0</v>
      </c>
      <c r="X4989" s="137">
        <v>0</v>
      </c>
      <c r="Y4989" s="88">
        <v>0</v>
      </c>
      <c r="Z4989" s="88">
        <v>0</v>
      </c>
      <c r="AA4989" s="88">
        <v>0</v>
      </c>
      <c r="AB4989" s="88">
        <v>0</v>
      </c>
      <c r="AC4989" s="88">
        <v>0</v>
      </c>
      <c r="AD4989" s="88">
        <v>0</v>
      </c>
      <c r="AE4989" s="88">
        <v>0</v>
      </c>
      <c r="AF4989" s="88">
        <v>0</v>
      </c>
      <c r="AG4989" s="88">
        <v>0</v>
      </c>
      <c r="AH4989" s="139">
        <v>0</v>
      </c>
      <c r="AI4989" s="139">
        <v>0</v>
      </c>
      <c r="AU4989" s="88"/>
    </row>
    <row r="4990" spans="3:47" s="11" customFormat="1" outlineLevel="2" x14ac:dyDescent="0.2">
      <c r="C4990" s="119" t="s">
        <v>152</v>
      </c>
      <c r="E4990" s="134"/>
      <c r="F4990" s="36" t="s">
        <v>152</v>
      </c>
      <c r="Q4990" s="135" t="s">
        <v>110</v>
      </c>
      <c r="R4990" s="136"/>
      <c r="S4990" s="88"/>
      <c r="T4990" s="88"/>
      <c r="U4990" s="137">
        <v>0</v>
      </c>
      <c r="V4990" s="137">
        <v>0</v>
      </c>
      <c r="W4990" s="138">
        <v>0</v>
      </c>
      <c r="X4990" s="137">
        <v>0</v>
      </c>
      <c r="Y4990" s="88">
        <v>0</v>
      </c>
      <c r="Z4990" s="88">
        <v>0</v>
      </c>
      <c r="AA4990" s="88">
        <v>0</v>
      </c>
      <c r="AB4990" s="88">
        <v>0</v>
      </c>
      <c r="AC4990" s="88">
        <v>0</v>
      </c>
      <c r="AD4990" s="88">
        <v>0</v>
      </c>
      <c r="AE4990" s="88">
        <v>0</v>
      </c>
      <c r="AF4990" s="88">
        <v>0</v>
      </c>
      <c r="AG4990" s="88">
        <v>0</v>
      </c>
      <c r="AH4990" s="139">
        <v>0</v>
      </c>
      <c r="AI4990" s="139">
        <v>0</v>
      </c>
      <c r="AU4990" s="88"/>
    </row>
    <row r="4991" spans="3:47" s="11" customFormat="1" outlineLevel="2" x14ac:dyDescent="0.2">
      <c r="C4991" s="119" t="s">
        <v>152</v>
      </c>
      <c r="E4991" s="140"/>
      <c r="F4991" s="141" t="s">
        <v>152</v>
      </c>
      <c r="G4991" s="142"/>
      <c r="H4991" s="142"/>
      <c r="I4991" s="142"/>
      <c r="J4991" s="142"/>
      <c r="K4991" s="142"/>
      <c r="L4991" s="142"/>
      <c r="M4991" s="142"/>
      <c r="N4991" s="142"/>
      <c r="O4991" s="142"/>
      <c r="P4991" s="142"/>
      <c r="Q4991" s="143" t="s">
        <v>110</v>
      </c>
      <c r="R4991" s="144"/>
      <c r="S4991" s="145"/>
      <c r="T4991" s="145"/>
      <c r="U4991" s="146">
        <v>0</v>
      </c>
      <c r="V4991" s="146">
        <v>0</v>
      </c>
      <c r="W4991" s="147">
        <v>0</v>
      </c>
      <c r="X4991" s="146">
        <v>0</v>
      </c>
      <c r="Y4991" s="145">
        <v>0</v>
      </c>
      <c r="Z4991" s="145">
        <v>0</v>
      </c>
      <c r="AA4991" s="145">
        <v>0</v>
      </c>
      <c r="AB4991" s="145">
        <v>0</v>
      </c>
      <c r="AC4991" s="145">
        <v>0</v>
      </c>
      <c r="AD4991" s="145">
        <v>0</v>
      </c>
      <c r="AE4991" s="145">
        <v>0</v>
      </c>
      <c r="AF4991" s="145">
        <v>0</v>
      </c>
      <c r="AG4991" s="145">
        <v>0</v>
      </c>
      <c r="AH4991" s="148">
        <v>0</v>
      </c>
      <c r="AI4991" s="148">
        <v>0</v>
      </c>
      <c r="AU4991" s="88"/>
    </row>
    <row r="4992" spans="3:47" s="11" customFormat="1" outlineLevel="2" x14ac:dyDescent="0.2">
      <c r="C4992" s="119" t="s">
        <v>152</v>
      </c>
      <c r="F4992" s="149"/>
      <c r="G4992" s="149"/>
      <c r="H4992" s="149"/>
      <c r="I4992" s="149"/>
      <c r="J4992" s="149"/>
      <c r="K4992" s="149"/>
      <c r="L4992" s="149"/>
      <c r="M4992" s="149"/>
      <c r="N4992" s="149"/>
      <c r="O4992" s="149"/>
      <c r="P4992" s="149" t="s">
        <v>175</v>
      </c>
      <c r="Q4992" s="16" t="s">
        <v>110</v>
      </c>
      <c r="R4992" s="150"/>
      <c r="S4992" s="150"/>
      <c r="T4992" s="150"/>
      <c r="U4992" s="150">
        <v>0</v>
      </c>
      <c r="V4992" s="150">
        <v>0</v>
      </c>
      <c r="W4992" s="150">
        <v>0</v>
      </c>
      <c r="X4992" s="150">
        <v>0</v>
      </c>
      <c r="Y4992" s="150">
        <v>0</v>
      </c>
      <c r="Z4992" s="150">
        <v>0</v>
      </c>
      <c r="AA4992" s="150">
        <v>0</v>
      </c>
      <c r="AB4992" s="150">
        <v>0</v>
      </c>
      <c r="AC4992" s="150">
        <v>0</v>
      </c>
      <c r="AD4992" s="150">
        <v>0</v>
      </c>
      <c r="AE4992" s="150">
        <v>0</v>
      </c>
      <c r="AF4992" s="150">
        <v>0</v>
      </c>
      <c r="AG4992" s="150">
        <v>0</v>
      </c>
      <c r="AH4992" s="150">
        <v>0</v>
      </c>
      <c r="AI4992" s="150">
        <v>0</v>
      </c>
      <c r="AU4992" s="88"/>
    </row>
    <row r="4993" spans="3:47" s="11" customFormat="1" outlineLevel="2" x14ac:dyDescent="0.2">
      <c r="C4993" s="119" t="s">
        <v>152</v>
      </c>
      <c r="E4993" s="124" t="s">
        <v>176</v>
      </c>
      <c r="AU4993" s="88"/>
    </row>
    <row r="4994" spans="3:47" s="11" customFormat="1" outlineLevel="2" x14ac:dyDescent="0.2">
      <c r="C4994" s="119" t="s">
        <v>152</v>
      </c>
      <c r="E4994" s="151" t="s">
        <v>209</v>
      </c>
      <c r="F4994" s="127"/>
      <c r="G4994" s="127"/>
      <c r="H4994" s="127"/>
      <c r="I4994" s="127"/>
      <c r="J4994" s="127"/>
      <c r="K4994" s="127"/>
      <c r="L4994" s="127"/>
      <c r="M4994" s="127"/>
      <c r="N4994" s="127"/>
      <c r="O4994" s="127"/>
      <c r="P4994" s="152"/>
      <c r="Q4994" s="128" t="s">
        <v>110</v>
      </c>
      <c r="R4994" s="129"/>
      <c r="S4994" s="130"/>
      <c r="T4994" s="130"/>
      <c r="U4994" s="131">
        <v>0</v>
      </c>
      <c r="V4994" s="131">
        <v>0</v>
      </c>
      <c r="W4994" s="132">
        <v>0</v>
      </c>
      <c r="X4994" s="131">
        <v>0</v>
      </c>
      <c r="Y4994" s="130">
        <v>0</v>
      </c>
      <c r="Z4994" s="130">
        <v>0</v>
      </c>
      <c r="AA4994" s="130">
        <v>0</v>
      </c>
      <c r="AB4994" s="130">
        <v>0</v>
      </c>
      <c r="AC4994" s="130">
        <v>0</v>
      </c>
      <c r="AD4994" s="130">
        <v>0</v>
      </c>
      <c r="AE4994" s="130">
        <v>0</v>
      </c>
      <c r="AF4994" s="130">
        <v>0</v>
      </c>
      <c r="AG4994" s="130">
        <v>0</v>
      </c>
      <c r="AH4994" s="133">
        <v>0</v>
      </c>
      <c r="AI4994" s="133">
        <v>0</v>
      </c>
      <c r="AU4994" s="88"/>
    </row>
    <row r="4995" spans="3:47" s="11" customFormat="1" outlineLevel="2" x14ac:dyDescent="0.2">
      <c r="C4995" s="119" t="s">
        <v>152</v>
      </c>
      <c r="E4995" s="153" t="s">
        <v>31</v>
      </c>
      <c r="P4995" s="149"/>
      <c r="Q4995" s="135" t="s">
        <v>110</v>
      </c>
      <c r="R4995" s="136"/>
      <c r="S4995" s="88"/>
      <c r="T4995" s="88"/>
      <c r="U4995" s="137">
        <v>0</v>
      </c>
      <c r="V4995" s="137">
        <v>0</v>
      </c>
      <c r="W4995" s="138">
        <v>0</v>
      </c>
      <c r="X4995" s="137">
        <v>0</v>
      </c>
      <c r="Y4995" s="88">
        <v>0</v>
      </c>
      <c r="Z4995" s="88">
        <v>0</v>
      </c>
      <c r="AA4995" s="88">
        <v>0</v>
      </c>
      <c r="AB4995" s="88">
        <v>0</v>
      </c>
      <c r="AC4995" s="88">
        <v>0</v>
      </c>
      <c r="AD4995" s="88">
        <v>0</v>
      </c>
      <c r="AE4995" s="88">
        <v>0</v>
      </c>
      <c r="AF4995" s="88">
        <v>0</v>
      </c>
      <c r="AG4995" s="88">
        <v>0</v>
      </c>
      <c r="AH4995" s="139">
        <v>0</v>
      </c>
      <c r="AI4995" s="139">
        <v>0</v>
      </c>
      <c r="AU4995" s="88"/>
    </row>
    <row r="4996" spans="3:47" s="11" customFormat="1" outlineLevel="2" x14ac:dyDescent="0.2">
      <c r="C4996" s="119" t="s">
        <v>152</v>
      </c>
      <c r="E4996" s="153" t="s">
        <v>28</v>
      </c>
      <c r="P4996" s="149"/>
      <c r="Q4996" s="135" t="s">
        <v>110</v>
      </c>
      <c r="R4996" s="136"/>
      <c r="S4996" s="88"/>
      <c r="T4996" s="88"/>
      <c r="U4996" s="137">
        <v>0</v>
      </c>
      <c r="V4996" s="137">
        <v>0</v>
      </c>
      <c r="W4996" s="138">
        <v>0</v>
      </c>
      <c r="X4996" s="137">
        <v>0</v>
      </c>
      <c r="Y4996" s="88">
        <v>0</v>
      </c>
      <c r="Z4996" s="88">
        <v>0</v>
      </c>
      <c r="AA4996" s="88">
        <v>0</v>
      </c>
      <c r="AB4996" s="88">
        <v>0</v>
      </c>
      <c r="AC4996" s="88">
        <v>0</v>
      </c>
      <c r="AD4996" s="88">
        <v>0</v>
      </c>
      <c r="AE4996" s="88">
        <v>0</v>
      </c>
      <c r="AF4996" s="88">
        <v>0</v>
      </c>
      <c r="AG4996" s="88">
        <v>0</v>
      </c>
      <c r="AH4996" s="139">
        <v>0</v>
      </c>
      <c r="AI4996" s="139">
        <v>0</v>
      </c>
      <c r="AU4996" s="88"/>
    </row>
    <row r="4997" spans="3:47" s="11" customFormat="1" outlineLevel="2" x14ac:dyDescent="0.2">
      <c r="C4997" s="119" t="s">
        <v>152</v>
      </c>
      <c r="E4997" s="153" t="s">
        <v>210</v>
      </c>
      <c r="P4997" s="149"/>
      <c r="Q4997" s="135" t="s">
        <v>110</v>
      </c>
      <c r="R4997" s="136"/>
      <c r="S4997" s="88"/>
      <c r="T4997" s="88"/>
      <c r="U4997" s="137">
        <v>0</v>
      </c>
      <c r="V4997" s="137">
        <v>0</v>
      </c>
      <c r="W4997" s="138">
        <v>0</v>
      </c>
      <c r="X4997" s="137">
        <v>0</v>
      </c>
      <c r="Y4997" s="88">
        <v>0</v>
      </c>
      <c r="Z4997" s="88">
        <v>0</v>
      </c>
      <c r="AA4997" s="88">
        <v>0</v>
      </c>
      <c r="AB4997" s="88">
        <v>0</v>
      </c>
      <c r="AC4997" s="88">
        <v>0</v>
      </c>
      <c r="AD4997" s="88">
        <v>0</v>
      </c>
      <c r="AE4997" s="88">
        <v>0</v>
      </c>
      <c r="AF4997" s="88">
        <v>0</v>
      </c>
      <c r="AG4997" s="88">
        <v>0</v>
      </c>
      <c r="AH4997" s="139">
        <v>0</v>
      </c>
      <c r="AI4997" s="139">
        <v>0</v>
      </c>
      <c r="AU4997" s="88"/>
    </row>
    <row r="4998" spans="3:47" s="11" customFormat="1" outlineLevel="2" x14ac:dyDescent="0.2">
      <c r="C4998" s="119" t="s">
        <v>152</v>
      </c>
      <c r="E4998" s="153" t="s">
        <v>211</v>
      </c>
      <c r="P4998" s="149"/>
      <c r="Q4998" s="135" t="s">
        <v>110</v>
      </c>
      <c r="R4998" s="136"/>
      <c r="S4998" s="88"/>
      <c r="T4998" s="88"/>
      <c r="U4998" s="137">
        <v>0</v>
      </c>
      <c r="V4998" s="137">
        <v>0</v>
      </c>
      <c r="W4998" s="138">
        <v>0</v>
      </c>
      <c r="X4998" s="137">
        <v>0</v>
      </c>
      <c r="Y4998" s="88">
        <v>0</v>
      </c>
      <c r="Z4998" s="88">
        <v>0</v>
      </c>
      <c r="AA4998" s="88">
        <v>0</v>
      </c>
      <c r="AB4998" s="88">
        <v>0</v>
      </c>
      <c r="AC4998" s="88">
        <v>0</v>
      </c>
      <c r="AD4998" s="88">
        <v>0</v>
      </c>
      <c r="AE4998" s="88">
        <v>0</v>
      </c>
      <c r="AF4998" s="88">
        <v>0</v>
      </c>
      <c r="AG4998" s="88">
        <v>0</v>
      </c>
      <c r="AH4998" s="139">
        <v>0</v>
      </c>
      <c r="AI4998" s="139">
        <v>0</v>
      </c>
      <c r="AU4998" s="88"/>
    </row>
    <row r="4999" spans="3:47" s="11" customFormat="1" outlineLevel="2" x14ac:dyDescent="0.2">
      <c r="C4999" s="119" t="s">
        <v>152</v>
      </c>
      <c r="E4999" s="153" t="s">
        <v>212</v>
      </c>
      <c r="P4999" s="149"/>
      <c r="Q4999" s="135" t="s">
        <v>110</v>
      </c>
      <c r="R4999" s="136"/>
      <c r="S4999" s="88"/>
      <c r="T4999" s="88"/>
      <c r="U4999" s="137">
        <v>0</v>
      </c>
      <c r="V4999" s="137">
        <v>0</v>
      </c>
      <c r="W4999" s="138">
        <v>0</v>
      </c>
      <c r="X4999" s="137">
        <v>0</v>
      </c>
      <c r="Y4999" s="88">
        <v>0</v>
      </c>
      <c r="Z4999" s="88">
        <v>0</v>
      </c>
      <c r="AA4999" s="88">
        <v>0</v>
      </c>
      <c r="AB4999" s="88">
        <v>0</v>
      </c>
      <c r="AC4999" s="88">
        <v>0</v>
      </c>
      <c r="AD4999" s="88">
        <v>0</v>
      </c>
      <c r="AE4999" s="88">
        <v>0</v>
      </c>
      <c r="AF4999" s="88">
        <v>0</v>
      </c>
      <c r="AG4999" s="88">
        <v>0</v>
      </c>
      <c r="AH4999" s="139">
        <v>0</v>
      </c>
      <c r="AI4999" s="139">
        <v>0</v>
      </c>
      <c r="AU4999" s="88"/>
    </row>
    <row r="5000" spans="3:47" s="11" customFormat="1" outlineLevel="2" x14ac:dyDescent="0.2">
      <c r="C5000" s="119" t="s">
        <v>152</v>
      </c>
      <c r="E5000" s="153" t="s">
        <v>213</v>
      </c>
      <c r="P5000" s="149"/>
      <c r="Q5000" s="135" t="s">
        <v>110</v>
      </c>
      <c r="R5000" s="136"/>
      <c r="S5000" s="88"/>
      <c r="T5000" s="88"/>
      <c r="U5000" s="137">
        <v>0</v>
      </c>
      <c r="V5000" s="137">
        <v>0</v>
      </c>
      <c r="W5000" s="138">
        <v>0</v>
      </c>
      <c r="X5000" s="137">
        <v>0</v>
      </c>
      <c r="Y5000" s="88">
        <v>0</v>
      </c>
      <c r="Z5000" s="88">
        <v>0</v>
      </c>
      <c r="AA5000" s="88">
        <v>0</v>
      </c>
      <c r="AB5000" s="88">
        <v>0</v>
      </c>
      <c r="AC5000" s="88">
        <v>0</v>
      </c>
      <c r="AD5000" s="88">
        <v>0</v>
      </c>
      <c r="AE5000" s="88">
        <v>0</v>
      </c>
      <c r="AF5000" s="88">
        <v>0</v>
      </c>
      <c r="AG5000" s="88">
        <v>0</v>
      </c>
      <c r="AH5000" s="139">
        <v>0</v>
      </c>
      <c r="AI5000" s="139">
        <v>0</v>
      </c>
      <c r="AU5000" s="88"/>
    </row>
    <row r="5001" spans="3:47" s="11" customFormat="1" outlineLevel="2" x14ac:dyDescent="0.2">
      <c r="C5001" s="119" t="s">
        <v>152</v>
      </c>
      <c r="E5001" s="153" t="s">
        <v>214</v>
      </c>
      <c r="P5001" s="149"/>
      <c r="Q5001" s="135" t="s">
        <v>110</v>
      </c>
      <c r="R5001" s="136"/>
      <c r="S5001" s="88"/>
      <c r="T5001" s="88"/>
      <c r="U5001" s="137">
        <v>0</v>
      </c>
      <c r="V5001" s="137">
        <v>0</v>
      </c>
      <c r="W5001" s="138">
        <v>0</v>
      </c>
      <c r="X5001" s="137">
        <v>0</v>
      </c>
      <c r="Y5001" s="88">
        <v>0</v>
      </c>
      <c r="Z5001" s="88">
        <v>0</v>
      </c>
      <c r="AA5001" s="88">
        <v>0</v>
      </c>
      <c r="AB5001" s="88">
        <v>0</v>
      </c>
      <c r="AC5001" s="88">
        <v>0</v>
      </c>
      <c r="AD5001" s="88">
        <v>0</v>
      </c>
      <c r="AE5001" s="88">
        <v>0</v>
      </c>
      <c r="AF5001" s="88">
        <v>0</v>
      </c>
      <c r="AG5001" s="88">
        <v>0</v>
      </c>
      <c r="AH5001" s="139">
        <v>0</v>
      </c>
      <c r="AI5001" s="139">
        <v>0</v>
      </c>
      <c r="AU5001" s="88"/>
    </row>
    <row r="5002" spans="3:47" s="11" customFormat="1" outlineLevel="2" x14ac:dyDescent="0.2">
      <c r="C5002" s="119" t="s">
        <v>152</v>
      </c>
      <c r="E5002" s="153" t="s">
        <v>215</v>
      </c>
      <c r="P5002" s="149"/>
      <c r="Q5002" s="135" t="s">
        <v>110</v>
      </c>
      <c r="R5002" s="136"/>
      <c r="S5002" s="88"/>
      <c r="T5002" s="88"/>
      <c r="U5002" s="137">
        <v>0</v>
      </c>
      <c r="V5002" s="137">
        <v>0</v>
      </c>
      <c r="W5002" s="138">
        <v>0</v>
      </c>
      <c r="X5002" s="137">
        <v>0</v>
      </c>
      <c r="Y5002" s="88">
        <v>0</v>
      </c>
      <c r="Z5002" s="88">
        <v>0</v>
      </c>
      <c r="AA5002" s="88">
        <v>0</v>
      </c>
      <c r="AB5002" s="88">
        <v>0</v>
      </c>
      <c r="AC5002" s="88">
        <v>0</v>
      </c>
      <c r="AD5002" s="88">
        <v>0</v>
      </c>
      <c r="AE5002" s="88">
        <v>0</v>
      </c>
      <c r="AF5002" s="88">
        <v>0</v>
      </c>
      <c r="AG5002" s="88">
        <v>0</v>
      </c>
      <c r="AH5002" s="139">
        <v>0</v>
      </c>
      <c r="AI5002" s="139">
        <v>0</v>
      </c>
      <c r="AU5002" s="88"/>
    </row>
    <row r="5003" spans="3:47" s="11" customFormat="1" outlineLevel="2" x14ac:dyDescent="0.2">
      <c r="C5003" s="119" t="s">
        <v>152</v>
      </c>
      <c r="E5003" s="153" t="s">
        <v>216</v>
      </c>
      <c r="P5003" s="149"/>
      <c r="Q5003" s="135" t="s">
        <v>110</v>
      </c>
      <c r="R5003" s="136"/>
      <c r="S5003" s="88"/>
      <c r="T5003" s="88"/>
      <c r="U5003" s="137">
        <v>0</v>
      </c>
      <c r="V5003" s="137">
        <v>0</v>
      </c>
      <c r="W5003" s="138">
        <v>0</v>
      </c>
      <c r="X5003" s="137">
        <v>0</v>
      </c>
      <c r="Y5003" s="88">
        <v>0</v>
      </c>
      <c r="Z5003" s="88">
        <v>0</v>
      </c>
      <c r="AA5003" s="88">
        <v>0</v>
      </c>
      <c r="AB5003" s="88">
        <v>0</v>
      </c>
      <c r="AC5003" s="88">
        <v>0</v>
      </c>
      <c r="AD5003" s="88">
        <v>0</v>
      </c>
      <c r="AE5003" s="88">
        <v>0</v>
      </c>
      <c r="AF5003" s="88">
        <v>0</v>
      </c>
      <c r="AG5003" s="88">
        <v>0</v>
      </c>
      <c r="AH5003" s="139">
        <v>0</v>
      </c>
      <c r="AI5003" s="139">
        <v>0</v>
      </c>
      <c r="AU5003" s="88"/>
    </row>
    <row r="5004" spans="3:47" s="11" customFormat="1" outlineLevel="2" x14ac:dyDescent="0.2">
      <c r="C5004" s="119" t="s">
        <v>152</v>
      </c>
      <c r="E5004" s="153" t="s">
        <v>33</v>
      </c>
      <c r="P5004" s="149"/>
      <c r="Q5004" s="135" t="s">
        <v>110</v>
      </c>
      <c r="R5004" s="136"/>
      <c r="S5004" s="88"/>
      <c r="T5004" s="88"/>
      <c r="U5004" s="137">
        <v>0</v>
      </c>
      <c r="V5004" s="137">
        <v>0</v>
      </c>
      <c r="W5004" s="138">
        <v>0</v>
      </c>
      <c r="X5004" s="137">
        <v>0</v>
      </c>
      <c r="Y5004" s="88">
        <v>0</v>
      </c>
      <c r="Z5004" s="88">
        <v>0</v>
      </c>
      <c r="AA5004" s="88">
        <v>0</v>
      </c>
      <c r="AB5004" s="88">
        <v>0</v>
      </c>
      <c r="AC5004" s="88">
        <v>0</v>
      </c>
      <c r="AD5004" s="88">
        <v>0</v>
      </c>
      <c r="AE5004" s="88">
        <v>0</v>
      </c>
      <c r="AF5004" s="88">
        <v>0</v>
      </c>
      <c r="AG5004" s="88">
        <v>0</v>
      </c>
      <c r="AH5004" s="139">
        <v>0</v>
      </c>
      <c r="AI5004" s="139">
        <v>0</v>
      </c>
      <c r="AU5004" s="88"/>
    </row>
    <row r="5005" spans="3:47" s="11" customFormat="1" outlineLevel="2" x14ac:dyDescent="0.2">
      <c r="C5005" s="119" t="s">
        <v>152</v>
      </c>
      <c r="E5005" s="153" t="s">
        <v>34</v>
      </c>
      <c r="P5005" s="149"/>
      <c r="Q5005" s="135" t="s">
        <v>110</v>
      </c>
      <c r="R5005" s="136"/>
      <c r="S5005" s="88"/>
      <c r="T5005" s="88"/>
      <c r="U5005" s="137">
        <v>0</v>
      </c>
      <c r="V5005" s="137">
        <v>0</v>
      </c>
      <c r="W5005" s="138">
        <v>0</v>
      </c>
      <c r="X5005" s="137">
        <v>0</v>
      </c>
      <c r="Y5005" s="88">
        <v>0</v>
      </c>
      <c r="Z5005" s="88">
        <v>0</v>
      </c>
      <c r="AA5005" s="88">
        <v>0</v>
      </c>
      <c r="AB5005" s="88">
        <v>0</v>
      </c>
      <c r="AC5005" s="88">
        <v>0</v>
      </c>
      <c r="AD5005" s="88">
        <v>0</v>
      </c>
      <c r="AE5005" s="88">
        <v>0</v>
      </c>
      <c r="AF5005" s="88">
        <v>0</v>
      </c>
      <c r="AG5005" s="88">
        <v>0</v>
      </c>
      <c r="AH5005" s="139">
        <v>0</v>
      </c>
      <c r="AI5005" s="139">
        <v>0</v>
      </c>
      <c r="AU5005" s="88"/>
    </row>
    <row r="5006" spans="3:47" s="11" customFormat="1" outlineLevel="2" x14ac:dyDescent="0.2">
      <c r="C5006" s="119" t="s">
        <v>152</v>
      </c>
      <c r="E5006" s="153" t="s">
        <v>217</v>
      </c>
      <c r="P5006" s="149"/>
      <c r="Q5006" s="135" t="s">
        <v>110</v>
      </c>
      <c r="R5006" s="136"/>
      <c r="S5006" s="88"/>
      <c r="T5006" s="88"/>
      <c r="U5006" s="137">
        <v>0</v>
      </c>
      <c r="V5006" s="137">
        <v>0</v>
      </c>
      <c r="W5006" s="138">
        <v>0</v>
      </c>
      <c r="X5006" s="137">
        <v>0</v>
      </c>
      <c r="Y5006" s="88">
        <v>0</v>
      </c>
      <c r="Z5006" s="88">
        <v>0</v>
      </c>
      <c r="AA5006" s="88">
        <v>0</v>
      </c>
      <c r="AB5006" s="88">
        <v>0</v>
      </c>
      <c r="AC5006" s="88">
        <v>0</v>
      </c>
      <c r="AD5006" s="88">
        <v>0</v>
      </c>
      <c r="AE5006" s="88">
        <v>0</v>
      </c>
      <c r="AF5006" s="88">
        <v>0</v>
      </c>
      <c r="AG5006" s="88">
        <v>0</v>
      </c>
      <c r="AH5006" s="139">
        <v>0</v>
      </c>
      <c r="AI5006" s="139">
        <v>0</v>
      </c>
      <c r="AU5006" s="88"/>
    </row>
    <row r="5007" spans="3:47" s="11" customFormat="1" outlineLevel="2" x14ac:dyDescent="0.2">
      <c r="C5007" s="119" t="s">
        <v>152</v>
      </c>
      <c r="E5007" s="153" t="s">
        <v>152</v>
      </c>
      <c r="P5007" s="149"/>
      <c r="Q5007" s="135" t="s">
        <v>110</v>
      </c>
      <c r="R5007" s="136"/>
      <c r="S5007" s="88"/>
      <c r="T5007" s="88"/>
      <c r="U5007" s="137">
        <v>0</v>
      </c>
      <c r="V5007" s="137">
        <v>0</v>
      </c>
      <c r="W5007" s="138">
        <v>0</v>
      </c>
      <c r="X5007" s="137">
        <v>0</v>
      </c>
      <c r="Y5007" s="88">
        <v>0</v>
      </c>
      <c r="Z5007" s="88">
        <v>0</v>
      </c>
      <c r="AA5007" s="88">
        <v>0</v>
      </c>
      <c r="AB5007" s="88">
        <v>0</v>
      </c>
      <c r="AC5007" s="88">
        <v>0</v>
      </c>
      <c r="AD5007" s="88">
        <v>0</v>
      </c>
      <c r="AE5007" s="88">
        <v>0</v>
      </c>
      <c r="AF5007" s="88">
        <v>0</v>
      </c>
      <c r="AG5007" s="88">
        <v>0</v>
      </c>
      <c r="AH5007" s="139">
        <v>0</v>
      </c>
      <c r="AI5007" s="139">
        <v>0</v>
      </c>
      <c r="AU5007" s="88"/>
    </row>
    <row r="5008" spans="3:47" s="11" customFormat="1" outlineLevel="2" x14ac:dyDescent="0.2">
      <c r="C5008" s="119" t="s">
        <v>152</v>
      </c>
      <c r="E5008" s="154" t="s">
        <v>152</v>
      </c>
      <c r="F5008" s="142"/>
      <c r="G5008" s="142"/>
      <c r="H5008" s="142"/>
      <c r="I5008" s="142"/>
      <c r="J5008" s="142"/>
      <c r="K5008" s="142"/>
      <c r="L5008" s="142"/>
      <c r="M5008" s="142"/>
      <c r="N5008" s="142"/>
      <c r="O5008" s="142"/>
      <c r="P5008" s="155"/>
      <c r="Q5008" s="143" t="s">
        <v>110</v>
      </c>
      <c r="R5008" s="144"/>
      <c r="S5008" s="145"/>
      <c r="T5008" s="145"/>
      <c r="U5008" s="146">
        <v>0</v>
      </c>
      <c r="V5008" s="146">
        <v>0</v>
      </c>
      <c r="W5008" s="147">
        <v>0</v>
      </c>
      <c r="X5008" s="146">
        <v>0</v>
      </c>
      <c r="Y5008" s="145">
        <v>0</v>
      </c>
      <c r="Z5008" s="145">
        <v>0</v>
      </c>
      <c r="AA5008" s="145">
        <v>0</v>
      </c>
      <c r="AB5008" s="145">
        <v>0</v>
      </c>
      <c r="AC5008" s="145">
        <v>0</v>
      </c>
      <c r="AD5008" s="145">
        <v>0</v>
      </c>
      <c r="AE5008" s="145">
        <v>0</v>
      </c>
      <c r="AF5008" s="145">
        <v>0</v>
      </c>
      <c r="AG5008" s="145">
        <v>0</v>
      </c>
      <c r="AH5008" s="148">
        <v>0</v>
      </c>
      <c r="AI5008" s="148">
        <v>0</v>
      </c>
      <c r="AU5008" s="88"/>
    </row>
    <row r="5009" spans="3:47" s="11" customFormat="1" outlineLevel="2" x14ac:dyDescent="0.2">
      <c r="C5009" s="119" t="s">
        <v>152</v>
      </c>
      <c r="P5009" s="149" t="s">
        <v>177</v>
      </c>
      <c r="Q5009" s="16" t="s">
        <v>110</v>
      </c>
      <c r="R5009" s="150"/>
      <c r="S5009" s="150"/>
      <c r="T5009" s="150"/>
      <c r="U5009" s="150">
        <v>0</v>
      </c>
      <c r="V5009" s="150">
        <v>0</v>
      </c>
      <c r="W5009" s="150">
        <v>0</v>
      </c>
      <c r="X5009" s="150">
        <v>0</v>
      </c>
      <c r="Y5009" s="150">
        <v>0</v>
      </c>
      <c r="Z5009" s="150">
        <v>0</v>
      </c>
      <c r="AA5009" s="150">
        <v>0</v>
      </c>
      <c r="AB5009" s="150">
        <v>0</v>
      </c>
      <c r="AC5009" s="150">
        <v>0</v>
      </c>
      <c r="AD5009" s="150">
        <v>0</v>
      </c>
      <c r="AE5009" s="150">
        <v>0</v>
      </c>
      <c r="AF5009" s="150">
        <v>0</v>
      </c>
      <c r="AG5009" s="150">
        <v>0</v>
      </c>
      <c r="AH5009" s="150">
        <v>0</v>
      </c>
      <c r="AI5009" s="150">
        <v>0</v>
      </c>
      <c r="AU5009" s="88"/>
    </row>
    <row r="5010" spans="3:47" s="11" customFormat="1" outlineLevel="2" x14ac:dyDescent="0.2">
      <c r="C5010" s="119" t="s">
        <v>152</v>
      </c>
      <c r="E5010" s="124" t="s">
        <v>178</v>
      </c>
      <c r="AU5010" s="88"/>
    </row>
    <row r="5011" spans="3:47" s="11" customFormat="1" outlineLevel="2" x14ac:dyDescent="0.2">
      <c r="C5011" s="119" t="s">
        <v>152</v>
      </c>
      <c r="F5011" s="156" t="s">
        <v>179</v>
      </c>
      <c r="AU5011" s="88"/>
    </row>
    <row r="5012" spans="3:47" s="11" customFormat="1" outlineLevel="2" x14ac:dyDescent="0.2">
      <c r="C5012" s="119" t="s">
        <v>152</v>
      </c>
      <c r="E5012" s="125"/>
      <c r="F5012" s="157" t="s">
        <v>209</v>
      </c>
      <c r="G5012" s="127"/>
      <c r="H5012" s="158" t="s">
        <v>180</v>
      </c>
      <c r="I5012" s="127"/>
      <c r="J5012" s="127"/>
      <c r="K5012" s="127"/>
      <c r="L5012" s="127"/>
      <c r="M5012" s="127"/>
      <c r="N5012" s="127"/>
      <c r="O5012" s="127"/>
      <c r="P5012" s="152"/>
      <c r="Q5012" s="128" t="s">
        <v>110</v>
      </c>
      <c r="R5012" s="129"/>
      <c r="S5012" s="130"/>
      <c r="T5012" s="130"/>
      <c r="U5012" s="131">
        <v>0</v>
      </c>
      <c r="V5012" s="131">
        <v>0</v>
      </c>
      <c r="W5012" s="132">
        <v>0</v>
      </c>
      <c r="X5012" s="131">
        <v>0</v>
      </c>
      <c r="Y5012" s="130">
        <v>0</v>
      </c>
      <c r="Z5012" s="130">
        <v>0</v>
      </c>
      <c r="AA5012" s="130">
        <v>0</v>
      </c>
      <c r="AB5012" s="130">
        <v>0</v>
      </c>
      <c r="AC5012" s="130">
        <v>0</v>
      </c>
      <c r="AD5012" s="130">
        <v>0</v>
      </c>
      <c r="AE5012" s="130">
        <v>0</v>
      </c>
      <c r="AF5012" s="130">
        <v>0</v>
      </c>
      <c r="AG5012" s="130">
        <v>0</v>
      </c>
      <c r="AH5012" s="133">
        <v>0</v>
      </c>
      <c r="AI5012" s="133">
        <v>0</v>
      </c>
      <c r="AU5012" s="88"/>
    </row>
    <row r="5013" spans="3:47" s="11" customFormat="1" outlineLevel="2" x14ac:dyDescent="0.2">
      <c r="C5013" s="119" t="s">
        <v>152</v>
      </c>
      <c r="E5013" s="134"/>
      <c r="F5013" s="159" t="s">
        <v>31</v>
      </c>
      <c r="H5013" s="72" t="s">
        <v>180</v>
      </c>
      <c r="P5013" s="149"/>
      <c r="Q5013" s="135" t="s">
        <v>110</v>
      </c>
      <c r="R5013" s="136"/>
      <c r="S5013" s="88"/>
      <c r="T5013" s="88"/>
      <c r="U5013" s="137">
        <v>0</v>
      </c>
      <c r="V5013" s="137">
        <v>0</v>
      </c>
      <c r="W5013" s="138">
        <v>0</v>
      </c>
      <c r="X5013" s="137">
        <v>0</v>
      </c>
      <c r="Y5013" s="88">
        <v>0</v>
      </c>
      <c r="Z5013" s="88">
        <v>0</v>
      </c>
      <c r="AA5013" s="88">
        <v>0</v>
      </c>
      <c r="AB5013" s="88">
        <v>0</v>
      </c>
      <c r="AC5013" s="88">
        <v>0</v>
      </c>
      <c r="AD5013" s="88">
        <v>0</v>
      </c>
      <c r="AE5013" s="88">
        <v>0</v>
      </c>
      <c r="AF5013" s="88">
        <v>0</v>
      </c>
      <c r="AG5013" s="88">
        <v>0</v>
      </c>
      <c r="AH5013" s="139">
        <v>0</v>
      </c>
      <c r="AI5013" s="139">
        <v>0</v>
      </c>
      <c r="AU5013" s="88"/>
    </row>
    <row r="5014" spans="3:47" s="11" customFormat="1" outlineLevel="2" x14ac:dyDescent="0.2">
      <c r="C5014" s="119" t="s">
        <v>152</v>
      </c>
      <c r="E5014" s="134"/>
      <c r="F5014" s="159" t="s">
        <v>28</v>
      </c>
      <c r="H5014" s="72" t="s">
        <v>180</v>
      </c>
      <c r="P5014" s="149"/>
      <c r="Q5014" s="135" t="s">
        <v>110</v>
      </c>
      <c r="R5014" s="136"/>
      <c r="S5014" s="88"/>
      <c r="T5014" s="88"/>
      <c r="U5014" s="137">
        <v>0</v>
      </c>
      <c r="V5014" s="137">
        <v>0</v>
      </c>
      <c r="W5014" s="138">
        <v>0</v>
      </c>
      <c r="X5014" s="137">
        <v>0</v>
      </c>
      <c r="Y5014" s="88">
        <v>0</v>
      </c>
      <c r="Z5014" s="88">
        <v>0</v>
      </c>
      <c r="AA5014" s="88">
        <v>0</v>
      </c>
      <c r="AB5014" s="88">
        <v>0</v>
      </c>
      <c r="AC5014" s="88">
        <v>0</v>
      </c>
      <c r="AD5014" s="88">
        <v>0</v>
      </c>
      <c r="AE5014" s="88">
        <v>0</v>
      </c>
      <c r="AF5014" s="88">
        <v>0</v>
      </c>
      <c r="AG5014" s="88">
        <v>0</v>
      </c>
      <c r="AH5014" s="139">
        <v>0</v>
      </c>
      <c r="AI5014" s="139">
        <v>0</v>
      </c>
      <c r="AU5014" s="88"/>
    </row>
    <row r="5015" spans="3:47" s="11" customFormat="1" outlineLevel="2" x14ac:dyDescent="0.2">
      <c r="C5015" s="119" t="s">
        <v>152</v>
      </c>
      <c r="E5015" s="134"/>
      <c r="F5015" s="159" t="s">
        <v>210</v>
      </c>
      <c r="H5015" s="72" t="s">
        <v>180</v>
      </c>
      <c r="P5015" s="149"/>
      <c r="Q5015" s="135" t="s">
        <v>110</v>
      </c>
      <c r="R5015" s="136"/>
      <c r="S5015" s="88"/>
      <c r="T5015" s="88"/>
      <c r="U5015" s="137">
        <v>0</v>
      </c>
      <c r="V5015" s="137">
        <v>0</v>
      </c>
      <c r="W5015" s="138">
        <v>0</v>
      </c>
      <c r="X5015" s="137">
        <v>0</v>
      </c>
      <c r="Y5015" s="88">
        <v>0</v>
      </c>
      <c r="Z5015" s="88">
        <v>0</v>
      </c>
      <c r="AA5015" s="88">
        <v>0</v>
      </c>
      <c r="AB5015" s="88">
        <v>0</v>
      </c>
      <c r="AC5015" s="88">
        <v>0</v>
      </c>
      <c r="AD5015" s="88">
        <v>0</v>
      </c>
      <c r="AE5015" s="88">
        <v>0</v>
      </c>
      <c r="AF5015" s="88">
        <v>0</v>
      </c>
      <c r="AG5015" s="88">
        <v>0</v>
      </c>
      <c r="AH5015" s="139">
        <v>0</v>
      </c>
      <c r="AI5015" s="139">
        <v>0</v>
      </c>
      <c r="AU5015" s="88"/>
    </row>
    <row r="5016" spans="3:47" s="11" customFormat="1" outlineLevel="2" x14ac:dyDescent="0.2">
      <c r="C5016" s="119" t="s">
        <v>152</v>
      </c>
      <c r="E5016" s="134"/>
      <c r="F5016" s="159" t="s">
        <v>211</v>
      </c>
      <c r="H5016" s="72" t="s">
        <v>180</v>
      </c>
      <c r="P5016" s="149"/>
      <c r="Q5016" s="135" t="s">
        <v>110</v>
      </c>
      <c r="R5016" s="136"/>
      <c r="S5016" s="88"/>
      <c r="T5016" s="88"/>
      <c r="U5016" s="137">
        <v>0</v>
      </c>
      <c r="V5016" s="137">
        <v>0</v>
      </c>
      <c r="W5016" s="138">
        <v>0</v>
      </c>
      <c r="X5016" s="137">
        <v>0</v>
      </c>
      <c r="Y5016" s="88">
        <v>0</v>
      </c>
      <c r="Z5016" s="88">
        <v>0</v>
      </c>
      <c r="AA5016" s="88">
        <v>0</v>
      </c>
      <c r="AB5016" s="88">
        <v>0</v>
      </c>
      <c r="AC5016" s="88">
        <v>0</v>
      </c>
      <c r="AD5016" s="88">
        <v>0</v>
      </c>
      <c r="AE5016" s="88">
        <v>0</v>
      </c>
      <c r="AF5016" s="88">
        <v>0</v>
      </c>
      <c r="AG5016" s="88">
        <v>0</v>
      </c>
      <c r="AH5016" s="139">
        <v>0</v>
      </c>
      <c r="AI5016" s="139">
        <v>0</v>
      </c>
      <c r="AU5016" s="88"/>
    </row>
    <row r="5017" spans="3:47" s="11" customFormat="1" outlineLevel="2" x14ac:dyDescent="0.2">
      <c r="C5017" s="119" t="s">
        <v>152</v>
      </c>
      <c r="E5017" s="134"/>
      <c r="F5017" s="159" t="s">
        <v>212</v>
      </c>
      <c r="H5017" s="72" t="s">
        <v>180</v>
      </c>
      <c r="P5017" s="149"/>
      <c r="Q5017" s="135" t="s">
        <v>110</v>
      </c>
      <c r="R5017" s="136"/>
      <c r="S5017" s="88"/>
      <c r="T5017" s="88"/>
      <c r="U5017" s="137">
        <v>0</v>
      </c>
      <c r="V5017" s="137">
        <v>0</v>
      </c>
      <c r="W5017" s="138">
        <v>0</v>
      </c>
      <c r="X5017" s="137">
        <v>0</v>
      </c>
      <c r="Y5017" s="88">
        <v>0</v>
      </c>
      <c r="Z5017" s="88">
        <v>0</v>
      </c>
      <c r="AA5017" s="88">
        <v>0</v>
      </c>
      <c r="AB5017" s="88">
        <v>0</v>
      </c>
      <c r="AC5017" s="88">
        <v>0</v>
      </c>
      <c r="AD5017" s="88">
        <v>0</v>
      </c>
      <c r="AE5017" s="88">
        <v>0</v>
      </c>
      <c r="AF5017" s="88">
        <v>0</v>
      </c>
      <c r="AG5017" s="88">
        <v>0</v>
      </c>
      <c r="AH5017" s="139">
        <v>0</v>
      </c>
      <c r="AI5017" s="139">
        <v>0</v>
      </c>
      <c r="AU5017" s="88"/>
    </row>
    <row r="5018" spans="3:47" s="11" customFormat="1" outlineLevel="2" x14ac:dyDescent="0.2">
      <c r="C5018" s="119" t="s">
        <v>152</v>
      </c>
      <c r="E5018" s="134"/>
      <c r="F5018" s="159" t="s">
        <v>213</v>
      </c>
      <c r="H5018" s="72" t="s">
        <v>180</v>
      </c>
      <c r="P5018" s="149"/>
      <c r="Q5018" s="135" t="s">
        <v>110</v>
      </c>
      <c r="R5018" s="136"/>
      <c r="S5018" s="88"/>
      <c r="T5018" s="88"/>
      <c r="U5018" s="137">
        <v>0</v>
      </c>
      <c r="V5018" s="137">
        <v>0</v>
      </c>
      <c r="W5018" s="138">
        <v>0</v>
      </c>
      <c r="X5018" s="137">
        <v>0</v>
      </c>
      <c r="Y5018" s="88">
        <v>0</v>
      </c>
      <c r="Z5018" s="88">
        <v>0</v>
      </c>
      <c r="AA5018" s="88">
        <v>0</v>
      </c>
      <c r="AB5018" s="88">
        <v>0</v>
      </c>
      <c r="AC5018" s="88">
        <v>0</v>
      </c>
      <c r="AD5018" s="88">
        <v>0</v>
      </c>
      <c r="AE5018" s="88">
        <v>0</v>
      </c>
      <c r="AF5018" s="88">
        <v>0</v>
      </c>
      <c r="AG5018" s="88">
        <v>0</v>
      </c>
      <c r="AH5018" s="139">
        <v>0</v>
      </c>
      <c r="AI5018" s="139">
        <v>0</v>
      </c>
      <c r="AU5018" s="88"/>
    </row>
    <row r="5019" spans="3:47" s="11" customFormat="1" outlineLevel="2" x14ac:dyDescent="0.2">
      <c r="C5019" s="119" t="s">
        <v>152</v>
      </c>
      <c r="E5019" s="134"/>
      <c r="F5019" s="159" t="s">
        <v>214</v>
      </c>
      <c r="H5019" s="72" t="s">
        <v>180</v>
      </c>
      <c r="P5019" s="149"/>
      <c r="Q5019" s="135" t="s">
        <v>110</v>
      </c>
      <c r="R5019" s="136"/>
      <c r="S5019" s="88"/>
      <c r="T5019" s="88"/>
      <c r="U5019" s="137">
        <v>0</v>
      </c>
      <c r="V5019" s="137">
        <v>0</v>
      </c>
      <c r="W5019" s="138">
        <v>0</v>
      </c>
      <c r="X5019" s="137">
        <v>0</v>
      </c>
      <c r="Y5019" s="88">
        <v>0</v>
      </c>
      <c r="Z5019" s="88">
        <v>0</v>
      </c>
      <c r="AA5019" s="88">
        <v>0</v>
      </c>
      <c r="AB5019" s="88">
        <v>0</v>
      </c>
      <c r="AC5019" s="88">
        <v>0</v>
      </c>
      <c r="AD5019" s="88">
        <v>0</v>
      </c>
      <c r="AE5019" s="88">
        <v>0</v>
      </c>
      <c r="AF5019" s="88">
        <v>0</v>
      </c>
      <c r="AG5019" s="88">
        <v>0</v>
      </c>
      <c r="AH5019" s="139">
        <v>0</v>
      </c>
      <c r="AI5019" s="139">
        <v>0</v>
      </c>
      <c r="AU5019" s="88"/>
    </row>
    <row r="5020" spans="3:47" s="11" customFormat="1" outlineLevel="2" x14ac:dyDescent="0.2">
      <c r="C5020" s="119" t="s">
        <v>152</v>
      </c>
      <c r="E5020" s="134"/>
      <c r="F5020" s="159" t="s">
        <v>215</v>
      </c>
      <c r="H5020" s="72" t="s">
        <v>180</v>
      </c>
      <c r="P5020" s="149"/>
      <c r="Q5020" s="135" t="s">
        <v>110</v>
      </c>
      <c r="R5020" s="136"/>
      <c r="S5020" s="88"/>
      <c r="T5020" s="88"/>
      <c r="U5020" s="137">
        <v>0</v>
      </c>
      <c r="V5020" s="137">
        <v>0</v>
      </c>
      <c r="W5020" s="138">
        <v>0</v>
      </c>
      <c r="X5020" s="137">
        <v>0</v>
      </c>
      <c r="Y5020" s="88">
        <v>0</v>
      </c>
      <c r="Z5020" s="88">
        <v>0</v>
      </c>
      <c r="AA5020" s="88">
        <v>0</v>
      </c>
      <c r="AB5020" s="88">
        <v>0</v>
      </c>
      <c r="AC5020" s="88">
        <v>0</v>
      </c>
      <c r="AD5020" s="88">
        <v>0</v>
      </c>
      <c r="AE5020" s="88">
        <v>0</v>
      </c>
      <c r="AF5020" s="88">
        <v>0</v>
      </c>
      <c r="AG5020" s="88">
        <v>0</v>
      </c>
      <c r="AH5020" s="139">
        <v>0</v>
      </c>
      <c r="AI5020" s="139">
        <v>0</v>
      </c>
      <c r="AU5020" s="88"/>
    </row>
    <row r="5021" spans="3:47" s="11" customFormat="1" outlineLevel="2" x14ac:dyDescent="0.2">
      <c r="C5021" s="119" t="s">
        <v>152</v>
      </c>
      <c r="E5021" s="134"/>
      <c r="F5021" s="159" t="s">
        <v>216</v>
      </c>
      <c r="H5021" s="72" t="s">
        <v>180</v>
      </c>
      <c r="P5021" s="149"/>
      <c r="Q5021" s="135" t="s">
        <v>110</v>
      </c>
      <c r="R5021" s="136"/>
      <c r="S5021" s="88"/>
      <c r="T5021" s="88"/>
      <c r="U5021" s="137">
        <v>0</v>
      </c>
      <c r="V5021" s="137">
        <v>0</v>
      </c>
      <c r="W5021" s="138">
        <v>0</v>
      </c>
      <c r="X5021" s="137">
        <v>0</v>
      </c>
      <c r="Y5021" s="88">
        <v>0</v>
      </c>
      <c r="Z5021" s="88">
        <v>0</v>
      </c>
      <c r="AA5021" s="88">
        <v>0</v>
      </c>
      <c r="AB5021" s="88">
        <v>0</v>
      </c>
      <c r="AC5021" s="88">
        <v>0</v>
      </c>
      <c r="AD5021" s="88">
        <v>0</v>
      </c>
      <c r="AE5021" s="88">
        <v>0</v>
      </c>
      <c r="AF5021" s="88">
        <v>0</v>
      </c>
      <c r="AG5021" s="88">
        <v>0</v>
      </c>
      <c r="AH5021" s="139">
        <v>0</v>
      </c>
      <c r="AI5021" s="139">
        <v>0</v>
      </c>
      <c r="AU5021" s="88"/>
    </row>
    <row r="5022" spans="3:47" s="11" customFormat="1" outlineLevel="2" x14ac:dyDescent="0.2">
      <c r="C5022" s="119" t="s">
        <v>152</v>
      </c>
      <c r="E5022" s="134"/>
      <c r="F5022" s="159" t="s">
        <v>33</v>
      </c>
      <c r="H5022" s="72" t="s">
        <v>180</v>
      </c>
      <c r="P5022" s="149"/>
      <c r="Q5022" s="135" t="s">
        <v>110</v>
      </c>
      <c r="R5022" s="136"/>
      <c r="S5022" s="88"/>
      <c r="T5022" s="88"/>
      <c r="U5022" s="137">
        <v>0</v>
      </c>
      <c r="V5022" s="137">
        <v>0</v>
      </c>
      <c r="W5022" s="138">
        <v>0</v>
      </c>
      <c r="X5022" s="137">
        <v>0</v>
      </c>
      <c r="Y5022" s="88">
        <v>0</v>
      </c>
      <c r="Z5022" s="88">
        <v>0</v>
      </c>
      <c r="AA5022" s="88">
        <v>0</v>
      </c>
      <c r="AB5022" s="88">
        <v>0</v>
      </c>
      <c r="AC5022" s="88">
        <v>0</v>
      </c>
      <c r="AD5022" s="88">
        <v>0</v>
      </c>
      <c r="AE5022" s="88">
        <v>0</v>
      </c>
      <c r="AF5022" s="88">
        <v>0</v>
      </c>
      <c r="AG5022" s="88">
        <v>0</v>
      </c>
      <c r="AH5022" s="139">
        <v>0</v>
      </c>
      <c r="AI5022" s="139">
        <v>0</v>
      </c>
      <c r="AU5022" s="88"/>
    </row>
    <row r="5023" spans="3:47" s="11" customFormat="1" outlineLevel="2" x14ac:dyDescent="0.2">
      <c r="C5023" s="119" t="s">
        <v>152</v>
      </c>
      <c r="E5023" s="134"/>
      <c r="F5023" s="159" t="s">
        <v>34</v>
      </c>
      <c r="H5023" s="72" t="s">
        <v>180</v>
      </c>
      <c r="P5023" s="149"/>
      <c r="Q5023" s="135" t="s">
        <v>110</v>
      </c>
      <c r="R5023" s="136"/>
      <c r="S5023" s="88"/>
      <c r="T5023" s="88"/>
      <c r="U5023" s="137">
        <v>0</v>
      </c>
      <c r="V5023" s="137">
        <v>0</v>
      </c>
      <c r="W5023" s="138">
        <v>0</v>
      </c>
      <c r="X5023" s="137">
        <v>0</v>
      </c>
      <c r="Y5023" s="88">
        <v>0</v>
      </c>
      <c r="Z5023" s="88">
        <v>0</v>
      </c>
      <c r="AA5023" s="88">
        <v>0</v>
      </c>
      <c r="AB5023" s="88">
        <v>0</v>
      </c>
      <c r="AC5023" s="88">
        <v>0</v>
      </c>
      <c r="AD5023" s="88">
        <v>0</v>
      </c>
      <c r="AE5023" s="88">
        <v>0</v>
      </c>
      <c r="AF5023" s="88">
        <v>0</v>
      </c>
      <c r="AG5023" s="88">
        <v>0</v>
      </c>
      <c r="AH5023" s="139">
        <v>0</v>
      </c>
      <c r="AI5023" s="139">
        <v>0</v>
      </c>
      <c r="AU5023" s="88"/>
    </row>
    <row r="5024" spans="3:47" s="11" customFormat="1" outlineLevel="2" x14ac:dyDescent="0.2">
      <c r="C5024" s="119" t="s">
        <v>152</v>
      </c>
      <c r="E5024" s="134"/>
      <c r="F5024" s="159" t="s">
        <v>217</v>
      </c>
      <c r="H5024" s="72" t="s">
        <v>180</v>
      </c>
      <c r="P5024" s="149"/>
      <c r="Q5024" s="135" t="s">
        <v>110</v>
      </c>
      <c r="R5024" s="136"/>
      <c r="S5024" s="88"/>
      <c r="T5024" s="88"/>
      <c r="U5024" s="137">
        <v>0</v>
      </c>
      <c r="V5024" s="137">
        <v>0</v>
      </c>
      <c r="W5024" s="138">
        <v>0</v>
      </c>
      <c r="X5024" s="137">
        <v>0</v>
      </c>
      <c r="Y5024" s="88">
        <v>0</v>
      </c>
      <c r="Z5024" s="88">
        <v>0</v>
      </c>
      <c r="AA5024" s="88">
        <v>0</v>
      </c>
      <c r="AB5024" s="88">
        <v>0</v>
      </c>
      <c r="AC5024" s="88">
        <v>0</v>
      </c>
      <c r="AD5024" s="88">
        <v>0</v>
      </c>
      <c r="AE5024" s="88">
        <v>0</v>
      </c>
      <c r="AF5024" s="88">
        <v>0</v>
      </c>
      <c r="AG5024" s="88">
        <v>0</v>
      </c>
      <c r="AH5024" s="139">
        <v>0</v>
      </c>
      <c r="AI5024" s="139">
        <v>0</v>
      </c>
      <c r="AU5024" s="88"/>
    </row>
    <row r="5025" spans="3:47" s="11" customFormat="1" outlineLevel="2" x14ac:dyDescent="0.2">
      <c r="C5025" s="119" t="s">
        <v>152</v>
      </c>
      <c r="E5025" s="134"/>
      <c r="F5025" s="159" t="s">
        <v>152</v>
      </c>
      <c r="H5025" s="72" t="s">
        <v>180</v>
      </c>
      <c r="P5025" s="149"/>
      <c r="Q5025" s="135" t="s">
        <v>110</v>
      </c>
      <c r="R5025" s="136"/>
      <c r="S5025" s="88"/>
      <c r="T5025" s="88"/>
      <c r="U5025" s="137">
        <v>0</v>
      </c>
      <c r="V5025" s="137">
        <v>0</v>
      </c>
      <c r="W5025" s="138">
        <v>0</v>
      </c>
      <c r="X5025" s="137">
        <v>0</v>
      </c>
      <c r="Y5025" s="88">
        <v>0</v>
      </c>
      <c r="Z5025" s="88">
        <v>0</v>
      </c>
      <c r="AA5025" s="88">
        <v>0</v>
      </c>
      <c r="AB5025" s="88">
        <v>0</v>
      </c>
      <c r="AC5025" s="88">
        <v>0</v>
      </c>
      <c r="AD5025" s="88">
        <v>0</v>
      </c>
      <c r="AE5025" s="88">
        <v>0</v>
      </c>
      <c r="AF5025" s="88">
        <v>0</v>
      </c>
      <c r="AG5025" s="88">
        <v>0</v>
      </c>
      <c r="AH5025" s="139">
        <v>0</v>
      </c>
      <c r="AI5025" s="139">
        <v>0</v>
      </c>
      <c r="AU5025" s="88"/>
    </row>
    <row r="5026" spans="3:47" s="11" customFormat="1" outlineLevel="2" x14ac:dyDescent="0.2">
      <c r="C5026" s="119" t="s">
        <v>152</v>
      </c>
      <c r="E5026" s="140"/>
      <c r="F5026" s="160" t="s">
        <v>152</v>
      </c>
      <c r="G5026" s="142"/>
      <c r="H5026" s="161" t="s">
        <v>180</v>
      </c>
      <c r="I5026" s="142"/>
      <c r="J5026" s="142"/>
      <c r="K5026" s="142"/>
      <c r="L5026" s="142"/>
      <c r="M5026" s="142"/>
      <c r="N5026" s="142"/>
      <c r="O5026" s="142"/>
      <c r="P5026" s="155"/>
      <c r="Q5026" s="143" t="s">
        <v>110</v>
      </c>
      <c r="R5026" s="144"/>
      <c r="S5026" s="145"/>
      <c r="T5026" s="145"/>
      <c r="U5026" s="146">
        <v>0</v>
      </c>
      <c r="V5026" s="146">
        <v>0</v>
      </c>
      <c r="W5026" s="147">
        <v>0</v>
      </c>
      <c r="X5026" s="146">
        <v>0</v>
      </c>
      <c r="Y5026" s="145">
        <v>0</v>
      </c>
      <c r="Z5026" s="145">
        <v>0</v>
      </c>
      <c r="AA5026" s="145">
        <v>0</v>
      </c>
      <c r="AB5026" s="145">
        <v>0</v>
      </c>
      <c r="AC5026" s="145">
        <v>0</v>
      </c>
      <c r="AD5026" s="145">
        <v>0</v>
      </c>
      <c r="AE5026" s="145">
        <v>0</v>
      </c>
      <c r="AF5026" s="145">
        <v>0</v>
      </c>
      <c r="AG5026" s="145">
        <v>0</v>
      </c>
      <c r="AH5026" s="148">
        <v>0</v>
      </c>
      <c r="AI5026" s="148">
        <v>0</v>
      </c>
      <c r="AU5026" s="88"/>
    </row>
    <row r="5027" spans="3:47" s="11" customFormat="1" outlineLevel="2" x14ac:dyDescent="0.2">
      <c r="C5027" s="119" t="s">
        <v>152</v>
      </c>
      <c r="E5027" s="125"/>
      <c r="F5027" s="157" t="s">
        <v>152</v>
      </c>
      <c r="G5027" s="127"/>
      <c r="H5027" s="158" t="s">
        <v>180</v>
      </c>
      <c r="I5027" s="127"/>
      <c r="J5027" s="127"/>
      <c r="K5027" s="127"/>
      <c r="L5027" s="127"/>
      <c r="M5027" s="127"/>
      <c r="N5027" s="127"/>
      <c r="O5027" s="127"/>
      <c r="P5027" s="152"/>
      <c r="Q5027" s="128" t="s">
        <v>110</v>
      </c>
      <c r="R5027" s="129"/>
      <c r="S5027" s="130"/>
      <c r="T5027" s="130"/>
      <c r="U5027" s="131">
        <v>0</v>
      </c>
      <c r="V5027" s="131">
        <v>0</v>
      </c>
      <c r="W5027" s="132">
        <v>0</v>
      </c>
      <c r="X5027" s="131">
        <v>0</v>
      </c>
      <c r="Y5027" s="130">
        <v>0</v>
      </c>
      <c r="Z5027" s="130">
        <v>0</v>
      </c>
      <c r="AA5027" s="130">
        <v>0</v>
      </c>
      <c r="AB5027" s="130">
        <v>0</v>
      </c>
      <c r="AC5027" s="130">
        <v>0</v>
      </c>
      <c r="AD5027" s="130">
        <v>0</v>
      </c>
      <c r="AE5027" s="130">
        <v>0</v>
      </c>
      <c r="AF5027" s="130">
        <v>0</v>
      </c>
      <c r="AG5027" s="130">
        <v>0</v>
      </c>
      <c r="AH5027" s="133">
        <v>0</v>
      </c>
      <c r="AI5027" s="133">
        <v>0</v>
      </c>
      <c r="AU5027" s="88"/>
    </row>
    <row r="5028" spans="3:47" s="11" customFormat="1" outlineLevel="2" x14ac:dyDescent="0.2">
      <c r="C5028" s="119" t="s">
        <v>152</v>
      </c>
      <c r="E5028" s="134"/>
      <c r="F5028" s="159" t="s">
        <v>152</v>
      </c>
      <c r="H5028" s="72" t="s">
        <v>180</v>
      </c>
      <c r="P5028" s="149"/>
      <c r="Q5028" s="135" t="s">
        <v>110</v>
      </c>
      <c r="R5028" s="136"/>
      <c r="S5028" s="88"/>
      <c r="T5028" s="88"/>
      <c r="U5028" s="137">
        <v>0</v>
      </c>
      <c r="V5028" s="137">
        <v>0</v>
      </c>
      <c r="W5028" s="138">
        <v>0</v>
      </c>
      <c r="X5028" s="137">
        <v>0</v>
      </c>
      <c r="Y5028" s="88">
        <v>0</v>
      </c>
      <c r="Z5028" s="88">
        <v>0</v>
      </c>
      <c r="AA5028" s="88">
        <v>0</v>
      </c>
      <c r="AB5028" s="88">
        <v>0</v>
      </c>
      <c r="AC5028" s="88">
        <v>0</v>
      </c>
      <c r="AD5028" s="88">
        <v>0</v>
      </c>
      <c r="AE5028" s="88">
        <v>0</v>
      </c>
      <c r="AF5028" s="88">
        <v>0</v>
      </c>
      <c r="AG5028" s="88">
        <v>0</v>
      </c>
      <c r="AH5028" s="139">
        <v>0</v>
      </c>
      <c r="AI5028" s="139">
        <v>0</v>
      </c>
      <c r="AU5028" s="88"/>
    </row>
    <row r="5029" spans="3:47" s="11" customFormat="1" outlineLevel="2" x14ac:dyDescent="0.2">
      <c r="C5029" s="119" t="s">
        <v>152</v>
      </c>
      <c r="E5029" s="134"/>
      <c r="F5029" s="159" t="s">
        <v>152</v>
      </c>
      <c r="H5029" s="72" t="s">
        <v>180</v>
      </c>
      <c r="P5029" s="149"/>
      <c r="Q5029" s="135" t="s">
        <v>110</v>
      </c>
      <c r="R5029" s="136"/>
      <c r="S5029" s="88"/>
      <c r="T5029" s="88"/>
      <c r="U5029" s="137">
        <v>0</v>
      </c>
      <c r="V5029" s="137">
        <v>0</v>
      </c>
      <c r="W5029" s="138">
        <v>0</v>
      </c>
      <c r="X5029" s="137">
        <v>0</v>
      </c>
      <c r="Y5029" s="88">
        <v>0</v>
      </c>
      <c r="Z5029" s="88">
        <v>0</v>
      </c>
      <c r="AA5029" s="88">
        <v>0</v>
      </c>
      <c r="AB5029" s="88">
        <v>0</v>
      </c>
      <c r="AC5029" s="88">
        <v>0</v>
      </c>
      <c r="AD5029" s="88">
        <v>0</v>
      </c>
      <c r="AE5029" s="88">
        <v>0</v>
      </c>
      <c r="AF5029" s="88">
        <v>0</v>
      </c>
      <c r="AG5029" s="88">
        <v>0</v>
      </c>
      <c r="AH5029" s="139">
        <v>0</v>
      </c>
      <c r="AI5029" s="139">
        <v>0</v>
      </c>
      <c r="AU5029" s="88"/>
    </row>
    <row r="5030" spans="3:47" s="11" customFormat="1" outlineLevel="2" x14ac:dyDescent="0.2">
      <c r="C5030" s="119" t="s">
        <v>152</v>
      </c>
      <c r="E5030" s="134"/>
      <c r="F5030" s="159" t="s">
        <v>152</v>
      </c>
      <c r="H5030" s="72" t="s">
        <v>180</v>
      </c>
      <c r="P5030" s="149"/>
      <c r="Q5030" s="135" t="s">
        <v>110</v>
      </c>
      <c r="R5030" s="136"/>
      <c r="S5030" s="88"/>
      <c r="T5030" s="88"/>
      <c r="U5030" s="137">
        <v>0</v>
      </c>
      <c r="V5030" s="137">
        <v>0</v>
      </c>
      <c r="W5030" s="138">
        <v>0</v>
      </c>
      <c r="X5030" s="137">
        <v>0</v>
      </c>
      <c r="Y5030" s="88">
        <v>0</v>
      </c>
      <c r="Z5030" s="88">
        <v>0</v>
      </c>
      <c r="AA5030" s="88">
        <v>0</v>
      </c>
      <c r="AB5030" s="88">
        <v>0</v>
      </c>
      <c r="AC5030" s="88">
        <v>0</v>
      </c>
      <c r="AD5030" s="88">
        <v>0</v>
      </c>
      <c r="AE5030" s="88">
        <v>0</v>
      </c>
      <c r="AF5030" s="88">
        <v>0</v>
      </c>
      <c r="AG5030" s="88">
        <v>0</v>
      </c>
      <c r="AH5030" s="139">
        <v>0</v>
      </c>
      <c r="AI5030" s="139">
        <v>0</v>
      </c>
      <c r="AU5030" s="88"/>
    </row>
    <row r="5031" spans="3:47" s="11" customFormat="1" outlineLevel="2" x14ac:dyDescent="0.2">
      <c r="C5031" s="119" t="s">
        <v>152</v>
      </c>
      <c r="E5031" s="134"/>
      <c r="F5031" s="159" t="s">
        <v>152</v>
      </c>
      <c r="H5031" s="72" t="s">
        <v>180</v>
      </c>
      <c r="P5031" s="149"/>
      <c r="Q5031" s="135" t="s">
        <v>110</v>
      </c>
      <c r="R5031" s="136"/>
      <c r="S5031" s="88"/>
      <c r="T5031" s="88"/>
      <c r="U5031" s="137">
        <v>0</v>
      </c>
      <c r="V5031" s="137">
        <v>0</v>
      </c>
      <c r="W5031" s="138">
        <v>0</v>
      </c>
      <c r="X5031" s="137">
        <v>0</v>
      </c>
      <c r="Y5031" s="88">
        <v>0</v>
      </c>
      <c r="Z5031" s="88">
        <v>0</v>
      </c>
      <c r="AA5031" s="88">
        <v>0</v>
      </c>
      <c r="AB5031" s="88">
        <v>0</v>
      </c>
      <c r="AC5031" s="88">
        <v>0</v>
      </c>
      <c r="AD5031" s="88">
        <v>0</v>
      </c>
      <c r="AE5031" s="88">
        <v>0</v>
      </c>
      <c r="AF5031" s="88">
        <v>0</v>
      </c>
      <c r="AG5031" s="88">
        <v>0</v>
      </c>
      <c r="AH5031" s="139">
        <v>0</v>
      </c>
      <c r="AI5031" s="139">
        <v>0</v>
      </c>
      <c r="AU5031" s="88"/>
    </row>
    <row r="5032" spans="3:47" s="11" customFormat="1" outlineLevel="2" x14ac:dyDescent="0.2">
      <c r="C5032" s="119" t="s">
        <v>152</v>
      </c>
      <c r="E5032" s="134"/>
      <c r="F5032" s="159" t="s">
        <v>152</v>
      </c>
      <c r="H5032" s="72" t="s">
        <v>180</v>
      </c>
      <c r="P5032" s="149"/>
      <c r="Q5032" s="135" t="s">
        <v>110</v>
      </c>
      <c r="R5032" s="136"/>
      <c r="S5032" s="88"/>
      <c r="T5032" s="88"/>
      <c r="U5032" s="137">
        <v>0</v>
      </c>
      <c r="V5032" s="137">
        <v>0</v>
      </c>
      <c r="W5032" s="138">
        <v>0</v>
      </c>
      <c r="X5032" s="137">
        <v>0</v>
      </c>
      <c r="Y5032" s="88">
        <v>0</v>
      </c>
      <c r="Z5032" s="88">
        <v>0</v>
      </c>
      <c r="AA5032" s="88">
        <v>0</v>
      </c>
      <c r="AB5032" s="88">
        <v>0</v>
      </c>
      <c r="AC5032" s="88">
        <v>0</v>
      </c>
      <c r="AD5032" s="88">
        <v>0</v>
      </c>
      <c r="AE5032" s="88">
        <v>0</v>
      </c>
      <c r="AF5032" s="88">
        <v>0</v>
      </c>
      <c r="AG5032" s="88">
        <v>0</v>
      </c>
      <c r="AH5032" s="139">
        <v>0</v>
      </c>
      <c r="AI5032" s="139">
        <v>0</v>
      </c>
      <c r="AU5032" s="88"/>
    </row>
    <row r="5033" spans="3:47" s="11" customFormat="1" outlineLevel="2" x14ac:dyDescent="0.2">
      <c r="C5033" s="119" t="s">
        <v>152</v>
      </c>
      <c r="E5033" s="134"/>
      <c r="F5033" s="159" t="s">
        <v>152</v>
      </c>
      <c r="H5033" s="72" t="s">
        <v>180</v>
      </c>
      <c r="P5033" s="149"/>
      <c r="Q5033" s="135" t="s">
        <v>110</v>
      </c>
      <c r="R5033" s="136"/>
      <c r="S5033" s="88"/>
      <c r="T5033" s="88"/>
      <c r="U5033" s="137">
        <v>0</v>
      </c>
      <c r="V5033" s="137">
        <v>0</v>
      </c>
      <c r="W5033" s="138">
        <v>0</v>
      </c>
      <c r="X5033" s="137">
        <v>0</v>
      </c>
      <c r="Y5033" s="88">
        <v>0</v>
      </c>
      <c r="Z5033" s="88">
        <v>0</v>
      </c>
      <c r="AA5033" s="88">
        <v>0</v>
      </c>
      <c r="AB5033" s="88">
        <v>0</v>
      </c>
      <c r="AC5033" s="88">
        <v>0</v>
      </c>
      <c r="AD5033" s="88">
        <v>0</v>
      </c>
      <c r="AE5033" s="88">
        <v>0</v>
      </c>
      <c r="AF5033" s="88">
        <v>0</v>
      </c>
      <c r="AG5033" s="88">
        <v>0</v>
      </c>
      <c r="AH5033" s="139">
        <v>0</v>
      </c>
      <c r="AI5033" s="139">
        <v>0</v>
      </c>
      <c r="AU5033" s="88"/>
    </row>
    <row r="5034" spans="3:47" s="11" customFormat="1" outlineLevel="2" x14ac:dyDescent="0.2">
      <c r="C5034" s="119" t="s">
        <v>152</v>
      </c>
      <c r="E5034" s="134"/>
      <c r="F5034" s="159" t="s">
        <v>152</v>
      </c>
      <c r="H5034" s="72" t="s">
        <v>180</v>
      </c>
      <c r="P5034" s="149"/>
      <c r="Q5034" s="135" t="s">
        <v>110</v>
      </c>
      <c r="R5034" s="136"/>
      <c r="S5034" s="88"/>
      <c r="T5034" s="88"/>
      <c r="U5034" s="137">
        <v>0</v>
      </c>
      <c r="V5034" s="137">
        <v>0</v>
      </c>
      <c r="W5034" s="138">
        <v>0</v>
      </c>
      <c r="X5034" s="137">
        <v>0</v>
      </c>
      <c r="Y5034" s="88">
        <v>0</v>
      </c>
      <c r="Z5034" s="88">
        <v>0</v>
      </c>
      <c r="AA5034" s="88">
        <v>0</v>
      </c>
      <c r="AB5034" s="88">
        <v>0</v>
      </c>
      <c r="AC5034" s="88">
        <v>0</v>
      </c>
      <c r="AD5034" s="88">
        <v>0</v>
      </c>
      <c r="AE5034" s="88">
        <v>0</v>
      </c>
      <c r="AF5034" s="88">
        <v>0</v>
      </c>
      <c r="AG5034" s="88">
        <v>0</v>
      </c>
      <c r="AH5034" s="139">
        <v>0</v>
      </c>
      <c r="AI5034" s="139">
        <v>0</v>
      </c>
      <c r="AU5034" s="88"/>
    </row>
    <row r="5035" spans="3:47" s="11" customFormat="1" outlineLevel="2" x14ac:dyDescent="0.2">
      <c r="C5035" s="119" t="s">
        <v>152</v>
      </c>
      <c r="E5035" s="134"/>
      <c r="F5035" s="159" t="s">
        <v>152</v>
      </c>
      <c r="H5035" s="72" t="s">
        <v>180</v>
      </c>
      <c r="P5035" s="149"/>
      <c r="Q5035" s="135" t="s">
        <v>110</v>
      </c>
      <c r="R5035" s="136"/>
      <c r="S5035" s="88"/>
      <c r="T5035" s="88"/>
      <c r="U5035" s="137">
        <v>0</v>
      </c>
      <c r="V5035" s="137">
        <v>0</v>
      </c>
      <c r="W5035" s="138">
        <v>0</v>
      </c>
      <c r="X5035" s="137">
        <v>0</v>
      </c>
      <c r="Y5035" s="88">
        <v>0</v>
      </c>
      <c r="Z5035" s="88">
        <v>0</v>
      </c>
      <c r="AA5035" s="88">
        <v>0</v>
      </c>
      <c r="AB5035" s="88">
        <v>0</v>
      </c>
      <c r="AC5035" s="88">
        <v>0</v>
      </c>
      <c r="AD5035" s="88">
        <v>0</v>
      </c>
      <c r="AE5035" s="88">
        <v>0</v>
      </c>
      <c r="AF5035" s="88">
        <v>0</v>
      </c>
      <c r="AG5035" s="88">
        <v>0</v>
      </c>
      <c r="AH5035" s="139">
        <v>0</v>
      </c>
      <c r="AI5035" s="139">
        <v>0</v>
      </c>
      <c r="AU5035" s="88"/>
    </row>
    <row r="5036" spans="3:47" s="11" customFormat="1" outlineLevel="2" x14ac:dyDescent="0.2">
      <c r="C5036" s="119" t="s">
        <v>152</v>
      </c>
      <c r="E5036" s="140"/>
      <c r="F5036" s="160" t="s">
        <v>152</v>
      </c>
      <c r="G5036" s="142"/>
      <c r="H5036" s="161" t="s">
        <v>180</v>
      </c>
      <c r="I5036" s="142"/>
      <c r="J5036" s="142"/>
      <c r="K5036" s="142"/>
      <c r="L5036" s="142"/>
      <c r="M5036" s="142"/>
      <c r="N5036" s="142"/>
      <c r="O5036" s="142"/>
      <c r="P5036" s="155"/>
      <c r="Q5036" s="143" t="s">
        <v>110</v>
      </c>
      <c r="R5036" s="144"/>
      <c r="S5036" s="145"/>
      <c r="T5036" s="145"/>
      <c r="U5036" s="146">
        <v>0</v>
      </c>
      <c r="V5036" s="146">
        <v>0</v>
      </c>
      <c r="W5036" s="147">
        <v>0</v>
      </c>
      <c r="X5036" s="146">
        <v>0</v>
      </c>
      <c r="Y5036" s="145">
        <v>0</v>
      </c>
      <c r="Z5036" s="145">
        <v>0</v>
      </c>
      <c r="AA5036" s="145">
        <v>0</v>
      </c>
      <c r="AB5036" s="145">
        <v>0</v>
      </c>
      <c r="AC5036" s="145">
        <v>0</v>
      </c>
      <c r="AD5036" s="145">
        <v>0</v>
      </c>
      <c r="AE5036" s="145">
        <v>0</v>
      </c>
      <c r="AF5036" s="145">
        <v>0</v>
      </c>
      <c r="AG5036" s="145">
        <v>0</v>
      </c>
      <c r="AH5036" s="148">
        <v>0</v>
      </c>
      <c r="AI5036" s="148">
        <v>0</v>
      </c>
      <c r="AU5036" s="88"/>
    </row>
    <row r="5037" spans="3:47" s="11" customFormat="1" outlineLevel="2" x14ac:dyDescent="0.2">
      <c r="C5037" s="119" t="s">
        <v>152</v>
      </c>
      <c r="F5037" s="159"/>
      <c r="P5037" s="149" t="s">
        <v>181</v>
      </c>
      <c r="Q5037" s="16" t="s">
        <v>110</v>
      </c>
      <c r="R5037" s="150"/>
      <c r="S5037" s="150"/>
      <c r="T5037" s="150"/>
      <c r="U5037" s="150">
        <v>0</v>
      </c>
      <c r="V5037" s="150">
        <v>0</v>
      </c>
      <c r="W5037" s="150">
        <v>0</v>
      </c>
      <c r="X5037" s="150">
        <v>0</v>
      </c>
      <c r="Y5037" s="150">
        <v>0</v>
      </c>
      <c r="Z5037" s="150">
        <v>0</v>
      </c>
      <c r="AA5037" s="150">
        <v>0</v>
      </c>
      <c r="AB5037" s="150">
        <v>0</v>
      </c>
      <c r="AC5037" s="150">
        <v>0</v>
      </c>
      <c r="AD5037" s="150">
        <v>0</v>
      </c>
      <c r="AE5037" s="150">
        <v>0</v>
      </c>
      <c r="AF5037" s="150">
        <v>0</v>
      </c>
      <c r="AG5037" s="150">
        <v>0</v>
      </c>
      <c r="AH5037" s="150">
        <v>0</v>
      </c>
      <c r="AI5037" s="150">
        <v>0</v>
      </c>
      <c r="AU5037" s="88"/>
    </row>
    <row r="5038" spans="3:47" s="11" customFormat="1" outlineLevel="2" x14ac:dyDescent="0.2">
      <c r="C5038" s="119" t="s">
        <v>152</v>
      </c>
      <c r="P5038" s="149" t="s">
        <v>182</v>
      </c>
      <c r="Q5038" s="16" t="s">
        <v>110</v>
      </c>
      <c r="R5038" s="150"/>
      <c r="S5038" s="150"/>
      <c r="T5038" s="150"/>
      <c r="U5038" s="150">
        <v>0</v>
      </c>
      <c r="V5038" s="150">
        <v>0</v>
      </c>
      <c r="W5038" s="150">
        <v>0</v>
      </c>
      <c r="X5038" s="150">
        <v>0</v>
      </c>
      <c r="Y5038" s="150">
        <v>0</v>
      </c>
      <c r="Z5038" s="150">
        <v>0</v>
      </c>
      <c r="AA5038" s="150">
        <v>0</v>
      </c>
      <c r="AB5038" s="150">
        <v>0</v>
      </c>
      <c r="AC5038" s="150">
        <v>0</v>
      </c>
      <c r="AD5038" s="150">
        <v>0</v>
      </c>
      <c r="AE5038" s="150">
        <v>0</v>
      </c>
      <c r="AF5038" s="150">
        <v>0</v>
      </c>
      <c r="AG5038" s="150">
        <v>0</v>
      </c>
      <c r="AH5038" s="150">
        <v>0</v>
      </c>
      <c r="AI5038" s="150">
        <v>0</v>
      </c>
      <c r="AU5038" s="88"/>
    </row>
    <row r="5039" spans="3:47" s="11" customFormat="1" outlineLevel="2" x14ac:dyDescent="0.2">
      <c r="C5039" s="119" t="s">
        <v>152</v>
      </c>
      <c r="F5039" s="124"/>
      <c r="P5039" s="149" t="s">
        <v>183</v>
      </c>
      <c r="Q5039" s="16" t="s">
        <v>110</v>
      </c>
      <c r="R5039" s="150"/>
      <c r="S5039" s="150"/>
      <c r="T5039" s="150"/>
      <c r="U5039" s="150">
        <v>0</v>
      </c>
      <c r="V5039" s="150">
        <v>0</v>
      </c>
      <c r="W5039" s="150">
        <v>0</v>
      </c>
      <c r="X5039" s="150">
        <v>0</v>
      </c>
      <c r="Y5039" s="150">
        <v>0</v>
      </c>
      <c r="Z5039" s="150">
        <v>0</v>
      </c>
      <c r="AA5039" s="150">
        <v>0</v>
      </c>
      <c r="AB5039" s="150">
        <v>0</v>
      </c>
      <c r="AC5039" s="150">
        <v>0</v>
      </c>
      <c r="AD5039" s="150">
        <v>0</v>
      </c>
      <c r="AE5039" s="150">
        <v>0</v>
      </c>
      <c r="AF5039" s="150">
        <v>0</v>
      </c>
      <c r="AG5039" s="150">
        <v>0</v>
      </c>
      <c r="AH5039" s="150">
        <v>0</v>
      </c>
      <c r="AI5039" s="150">
        <v>0</v>
      </c>
      <c r="AU5039" s="88"/>
    </row>
    <row r="5040" spans="3:47" s="11" customFormat="1" outlineLevel="2" x14ac:dyDescent="0.2">
      <c r="C5040" s="119" t="s">
        <v>152</v>
      </c>
      <c r="F5040" s="124"/>
      <c r="P5040" s="149"/>
      <c r="Q5040" s="16"/>
      <c r="R5040" s="88"/>
      <c r="S5040" s="88"/>
      <c r="T5040" s="88"/>
      <c r="U5040" s="88"/>
      <c r="V5040" s="88"/>
      <c r="W5040" s="88"/>
      <c r="X5040" s="88"/>
      <c r="Y5040" s="88"/>
      <c r="Z5040" s="88"/>
      <c r="AA5040" s="88"/>
      <c r="AB5040" s="88"/>
      <c r="AC5040" s="88"/>
      <c r="AD5040" s="88"/>
      <c r="AE5040" s="88"/>
      <c r="AF5040" s="88"/>
      <c r="AG5040" s="88"/>
      <c r="AH5040" s="88"/>
      <c r="AI5040" s="88"/>
      <c r="AU5040" s="88"/>
    </row>
    <row r="5041" spans="3:47" outlineLevel="1" x14ac:dyDescent="0.2">
      <c r="C5041" s="119" t="s">
        <v>152</v>
      </c>
      <c r="D5041" s="11"/>
      <c r="E5041" s="162" t="s">
        <v>184</v>
      </c>
      <c r="F5041" s="121"/>
      <c r="G5041" s="121"/>
      <c r="H5041" s="121"/>
      <c r="I5041" s="121"/>
      <c r="J5041" s="121"/>
      <c r="K5041" s="121"/>
      <c r="L5041" s="121"/>
      <c r="M5041" s="121"/>
      <c r="N5041" s="121"/>
      <c r="O5041" s="121"/>
      <c r="P5041" s="121"/>
      <c r="Q5041" s="122"/>
      <c r="R5041" s="123"/>
      <c r="S5041" s="123"/>
      <c r="T5041" s="123"/>
      <c r="U5041" s="123"/>
      <c r="V5041" s="123"/>
      <c r="W5041" s="123"/>
      <c r="X5041" s="123"/>
      <c r="Y5041" s="123"/>
      <c r="Z5041" s="123"/>
      <c r="AA5041" s="123"/>
      <c r="AB5041" s="123"/>
      <c r="AC5041" s="123"/>
      <c r="AD5041" s="123"/>
      <c r="AE5041" s="123"/>
      <c r="AF5041" s="123"/>
      <c r="AG5041" s="123"/>
      <c r="AH5041" s="123"/>
      <c r="AI5041" s="123"/>
      <c r="AT5041" s="11"/>
      <c r="AU5041" s="88"/>
    </row>
    <row r="5042" spans="3:47" outlineLevel="2" x14ac:dyDescent="0.2">
      <c r="C5042" s="119" t="s">
        <v>152</v>
      </c>
      <c r="D5042" s="11"/>
      <c r="E5042" s="11"/>
      <c r="F5042" s="11"/>
      <c r="G5042" s="16"/>
      <c r="H5042" s="163" t="s">
        <v>6</v>
      </c>
      <c r="I5042" s="163" t="s">
        <v>5</v>
      </c>
      <c r="J5042" s="163" t="s">
        <v>129</v>
      </c>
      <c r="K5042" s="163" t="s">
        <v>128</v>
      </c>
      <c r="L5042" s="11"/>
      <c r="M5042" s="11"/>
      <c r="N5042" s="11"/>
      <c r="O5042" s="11"/>
      <c r="P5042" s="149"/>
      <c r="Q5042" s="164"/>
      <c r="V5042" s="165"/>
      <c r="W5042" s="150"/>
      <c r="X5042" s="150"/>
      <c r="Y5042" s="150"/>
      <c r="Z5042" s="150"/>
      <c r="AA5042" s="150"/>
      <c r="AB5042" s="150"/>
      <c r="AC5042" s="150"/>
      <c r="AD5042" s="150"/>
      <c r="AE5042" s="150"/>
      <c r="AF5042" s="150"/>
      <c r="AG5042" s="150"/>
      <c r="AH5042" s="150"/>
      <c r="AI5042" s="150"/>
      <c r="AT5042" s="11"/>
      <c r="AU5042" s="88"/>
    </row>
    <row r="5043" spans="3:47" outlineLevel="2" x14ac:dyDescent="0.2">
      <c r="C5043" s="119" t="s">
        <v>152</v>
      </c>
      <c r="D5043" s="167" t="s">
        <v>152</v>
      </c>
      <c r="E5043" s="11"/>
      <c r="F5043" s="125" t="s">
        <v>209</v>
      </c>
      <c r="G5043" s="168" t="s">
        <v>130</v>
      </c>
      <c r="H5043" s="169">
        <v>0</v>
      </c>
      <c r="I5043" s="170">
        <v>1</v>
      </c>
      <c r="J5043" s="170">
        <v>1</v>
      </c>
      <c r="K5043" s="171">
        <v>0</v>
      </c>
      <c r="L5043" s="11"/>
      <c r="M5043" s="11"/>
      <c r="N5043" s="11"/>
      <c r="O5043" s="11"/>
      <c r="P5043" s="149"/>
      <c r="Q5043" s="164"/>
      <c r="V5043" s="165"/>
      <c r="W5043" s="11"/>
      <c r="X5043" s="11"/>
      <c r="Y5043" s="150"/>
      <c r="Z5043" s="150"/>
      <c r="AA5043" s="150"/>
      <c r="AB5043" s="150"/>
      <c r="AC5043" s="150"/>
      <c r="AD5043" s="150"/>
      <c r="AE5043" s="150"/>
      <c r="AF5043" s="150"/>
      <c r="AG5043" s="11"/>
      <c r="AH5043" s="11"/>
      <c r="AI5043" s="11"/>
      <c r="AT5043" s="11"/>
      <c r="AU5043" s="88"/>
    </row>
    <row r="5044" spans="3:47" outlineLevel="2" x14ac:dyDescent="0.2">
      <c r="C5044" s="119" t="s">
        <v>152</v>
      </c>
      <c r="D5044" s="167" t="s">
        <v>152</v>
      </c>
      <c r="E5044" s="11"/>
      <c r="F5044" s="134" t="s">
        <v>31</v>
      </c>
      <c r="G5044" s="16" t="s">
        <v>130</v>
      </c>
      <c r="H5044" s="172">
        <v>0</v>
      </c>
      <c r="I5044" s="173">
        <v>1</v>
      </c>
      <c r="J5044" s="173">
        <v>1</v>
      </c>
      <c r="K5044" s="174">
        <v>0</v>
      </c>
      <c r="L5044" s="11"/>
      <c r="M5044" s="11"/>
      <c r="N5044" s="11"/>
      <c r="O5044" s="11"/>
      <c r="P5044" s="149"/>
      <c r="Q5044" s="164"/>
      <c r="V5044" s="165"/>
      <c r="W5044" s="11"/>
      <c r="X5044" s="11"/>
      <c r="Y5044" s="150"/>
      <c r="Z5044" s="150"/>
      <c r="AA5044" s="150"/>
      <c r="AB5044" s="150"/>
      <c r="AC5044" s="150"/>
      <c r="AD5044" s="150"/>
      <c r="AE5044" s="150"/>
      <c r="AF5044" s="150"/>
      <c r="AG5044" s="11"/>
      <c r="AH5044" s="11"/>
      <c r="AI5044" s="11"/>
      <c r="AT5044" s="11"/>
      <c r="AU5044" s="88"/>
    </row>
    <row r="5045" spans="3:47" outlineLevel="2" x14ac:dyDescent="0.2">
      <c r="C5045" s="119" t="s">
        <v>152</v>
      </c>
      <c r="D5045" s="167" t="s">
        <v>152</v>
      </c>
      <c r="E5045" s="11"/>
      <c r="F5045" s="134" t="s">
        <v>28</v>
      </c>
      <c r="G5045" s="16" t="s">
        <v>130</v>
      </c>
      <c r="H5045" s="172">
        <v>0</v>
      </c>
      <c r="I5045" s="173">
        <v>1</v>
      </c>
      <c r="J5045" s="173">
        <v>1</v>
      </c>
      <c r="K5045" s="174">
        <v>0</v>
      </c>
      <c r="L5045" s="11"/>
      <c r="M5045" s="11"/>
      <c r="N5045" s="11"/>
      <c r="O5045" s="11"/>
      <c r="P5045" s="149"/>
      <c r="Q5045" s="164"/>
      <c r="V5045" s="165"/>
      <c r="W5045" s="150"/>
      <c r="X5045" s="150"/>
      <c r="Y5045" s="150"/>
      <c r="Z5045" s="150"/>
      <c r="AA5045" s="150"/>
      <c r="AB5045" s="150"/>
      <c r="AC5045" s="150"/>
      <c r="AD5045" s="150"/>
      <c r="AE5045" s="150"/>
      <c r="AF5045" s="150"/>
      <c r="AG5045" s="11"/>
      <c r="AH5045" s="11"/>
      <c r="AI5045" s="11"/>
      <c r="AT5045" s="11"/>
      <c r="AU5045" s="88"/>
    </row>
    <row r="5046" spans="3:47" outlineLevel="2" x14ac:dyDescent="0.2">
      <c r="C5046" s="119" t="s">
        <v>152</v>
      </c>
      <c r="D5046" s="167" t="s">
        <v>152</v>
      </c>
      <c r="E5046" s="11"/>
      <c r="F5046" s="134" t="s">
        <v>210</v>
      </c>
      <c r="G5046" s="16" t="s">
        <v>130</v>
      </c>
      <c r="H5046" s="172">
        <v>0</v>
      </c>
      <c r="I5046" s="173">
        <v>1</v>
      </c>
      <c r="J5046" s="173">
        <v>0.5</v>
      </c>
      <c r="K5046" s="174">
        <v>0.5</v>
      </c>
      <c r="L5046" s="11"/>
      <c r="M5046" s="11"/>
      <c r="N5046" s="11"/>
      <c r="O5046" s="11"/>
      <c r="P5046" s="149"/>
      <c r="Q5046" s="164"/>
      <c r="V5046" s="165"/>
      <c r="W5046" s="150"/>
      <c r="X5046" s="150"/>
      <c r="Y5046" s="150"/>
      <c r="Z5046" s="150"/>
      <c r="AA5046" s="150"/>
      <c r="AB5046" s="150"/>
      <c r="AC5046" s="150"/>
      <c r="AD5046" s="150"/>
      <c r="AE5046" s="150"/>
      <c r="AF5046" s="150"/>
      <c r="AG5046" s="11"/>
      <c r="AH5046" s="11"/>
      <c r="AI5046" s="11"/>
      <c r="AT5046" s="11"/>
      <c r="AU5046" s="88"/>
    </row>
    <row r="5047" spans="3:47" outlineLevel="2" x14ac:dyDescent="0.2">
      <c r="C5047" s="119" t="s">
        <v>152</v>
      </c>
      <c r="D5047" s="167" t="s">
        <v>152</v>
      </c>
      <c r="E5047" s="11"/>
      <c r="F5047" s="134" t="s">
        <v>211</v>
      </c>
      <c r="G5047" s="16" t="s">
        <v>130</v>
      </c>
      <c r="H5047" s="172">
        <v>0</v>
      </c>
      <c r="I5047" s="173">
        <v>1</v>
      </c>
      <c r="J5047" s="173">
        <v>0.5</v>
      </c>
      <c r="K5047" s="174">
        <v>0.5</v>
      </c>
      <c r="L5047" s="11"/>
      <c r="M5047" s="11"/>
      <c r="N5047" s="11"/>
      <c r="O5047" s="11"/>
      <c r="P5047" s="149"/>
      <c r="Q5047" s="164"/>
      <c r="V5047" s="165"/>
      <c r="W5047" s="150"/>
      <c r="X5047" s="150"/>
      <c r="Y5047" s="150"/>
      <c r="Z5047" s="150"/>
      <c r="AA5047" s="150"/>
      <c r="AB5047" s="150"/>
      <c r="AC5047" s="150"/>
      <c r="AD5047" s="150"/>
      <c r="AE5047" s="150"/>
      <c r="AF5047" s="150"/>
      <c r="AG5047" s="11"/>
      <c r="AH5047" s="11"/>
      <c r="AI5047" s="11"/>
      <c r="AT5047" s="11"/>
      <c r="AU5047" s="88"/>
    </row>
    <row r="5048" spans="3:47" outlineLevel="2" x14ac:dyDescent="0.2">
      <c r="C5048" s="119" t="s">
        <v>152</v>
      </c>
      <c r="D5048" s="167" t="s">
        <v>152</v>
      </c>
      <c r="E5048" s="11"/>
      <c r="F5048" s="134" t="s">
        <v>212</v>
      </c>
      <c r="G5048" s="16" t="s">
        <v>130</v>
      </c>
      <c r="H5048" s="172">
        <v>0</v>
      </c>
      <c r="I5048" s="173">
        <v>1</v>
      </c>
      <c r="J5048" s="173">
        <v>1</v>
      </c>
      <c r="K5048" s="174">
        <v>0</v>
      </c>
      <c r="L5048" s="11"/>
      <c r="M5048" s="11"/>
      <c r="N5048" s="11"/>
      <c r="O5048" s="11"/>
      <c r="P5048" s="149"/>
      <c r="Q5048" s="164"/>
      <c r="V5048" s="165"/>
      <c r="W5048" s="150"/>
      <c r="X5048" s="150"/>
      <c r="Y5048" s="150"/>
      <c r="Z5048" s="150"/>
      <c r="AA5048" s="150"/>
      <c r="AB5048" s="150"/>
      <c r="AC5048" s="150"/>
      <c r="AD5048" s="150"/>
      <c r="AE5048" s="150"/>
      <c r="AF5048" s="150"/>
      <c r="AG5048" s="11"/>
      <c r="AH5048" s="11"/>
      <c r="AI5048" s="11"/>
      <c r="AT5048" s="11"/>
      <c r="AU5048" s="88"/>
    </row>
    <row r="5049" spans="3:47" outlineLevel="2" x14ac:dyDescent="0.2">
      <c r="C5049" s="119" t="s">
        <v>152</v>
      </c>
      <c r="D5049" s="167" t="s">
        <v>152</v>
      </c>
      <c r="E5049" s="11"/>
      <c r="F5049" s="134" t="s">
        <v>213</v>
      </c>
      <c r="G5049" s="16" t="s">
        <v>130</v>
      </c>
      <c r="H5049" s="172">
        <v>0</v>
      </c>
      <c r="I5049" s="173">
        <v>1</v>
      </c>
      <c r="J5049" s="173">
        <v>1</v>
      </c>
      <c r="K5049" s="174">
        <v>0</v>
      </c>
      <c r="L5049" s="11"/>
      <c r="M5049" s="11"/>
      <c r="N5049" s="11"/>
      <c r="O5049" s="11"/>
      <c r="P5049" s="149"/>
      <c r="Q5049" s="164"/>
      <c r="V5049" s="165"/>
      <c r="W5049" s="150"/>
      <c r="X5049" s="150"/>
      <c r="Y5049" s="150"/>
      <c r="Z5049" s="150"/>
      <c r="AA5049" s="150"/>
      <c r="AB5049" s="150"/>
      <c r="AC5049" s="150"/>
      <c r="AD5049" s="150"/>
      <c r="AE5049" s="150"/>
      <c r="AF5049" s="150"/>
      <c r="AG5049" s="11"/>
      <c r="AH5049" s="11"/>
      <c r="AI5049" s="11"/>
      <c r="AT5049" s="11"/>
      <c r="AU5049" s="88"/>
    </row>
    <row r="5050" spans="3:47" outlineLevel="2" x14ac:dyDescent="0.2">
      <c r="C5050" s="119" t="s">
        <v>152</v>
      </c>
      <c r="D5050" s="167" t="s">
        <v>152</v>
      </c>
      <c r="E5050" s="11"/>
      <c r="F5050" s="134" t="s">
        <v>214</v>
      </c>
      <c r="G5050" s="16" t="s">
        <v>130</v>
      </c>
      <c r="H5050" s="172">
        <v>0</v>
      </c>
      <c r="I5050" s="173">
        <v>1</v>
      </c>
      <c r="J5050" s="173">
        <v>1</v>
      </c>
      <c r="K5050" s="174">
        <v>0</v>
      </c>
      <c r="L5050" s="11"/>
      <c r="M5050" s="11"/>
      <c r="N5050" s="11"/>
      <c r="O5050" s="11"/>
      <c r="P5050" s="149"/>
      <c r="Q5050" s="164"/>
      <c r="V5050" s="165"/>
      <c r="W5050" s="150"/>
      <c r="X5050" s="150"/>
      <c r="Y5050" s="150"/>
      <c r="Z5050" s="150"/>
      <c r="AA5050" s="150"/>
      <c r="AB5050" s="150"/>
      <c r="AC5050" s="150"/>
      <c r="AD5050" s="150"/>
      <c r="AE5050" s="150"/>
      <c r="AF5050" s="150"/>
      <c r="AG5050" s="11"/>
      <c r="AH5050" s="11"/>
      <c r="AI5050" s="11"/>
      <c r="AT5050" s="11"/>
      <c r="AU5050" s="88"/>
    </row>
    <row r="5051" spans="3:47" outlineLevel="2" x14ac:dyDescent="0.2">
      <c r="C5051" s="119" t="s">
        <v>152</v>
      </c>
      <c r="D5051" s="167" t="s">
        <v>152</v>
      </c>
      <c r="E5051" s="11"/>
      <c r="F5051" s="134" t="s">
        <v>215</v>
      </c>
      <c r="G5051" s="16" t="s">
        <v>130</v>
      </c>
      <c r="H5051" s="172">
        <v>0</v>
      </c>
      <c r="I5051" s="173">
        <v>1</v>
      </c>
      <c r="J5051" s="173">
        <v>1</v>
      </c>
      <c r="K5051" s="174">
        <v>0</v>
      </c>
      <c r="L5051" s="11"/>
      <c r="M5051" s="11"/>
      <c r="N5051" s="11"/>
      <c r="O5051" s="11"/>
      <c r="P5051" s="149"/>
      <c r="Q5051" s="164"/>
      <c r="V5051" s="165"/>
      <c r="W5051" s="150"/>
      <c r="X5051" s="150"/>
      <c r="Y5051" s="150"/>
      <c r="Z5051" s="150"/>
      <c r="AA5051" s="150"/>
      <c r="AB5051" s="150"/>
      <c r="AC5051" s="150"/>
      <c r="AD5051" s="150"/>
      <c r="AE5051" s="150"/>
      <c r="AF5051" s="150"/>
      <c r="AG5051" s="11"/>
      <c r="AH5051" s="11"/>
      <c r="AI5051" s="11"/>
      <c r="AT5051" s="11"/>
      <c r="AU5051" s="88"/>
    </row>
    <row r="5052" spans="3:47" outlineLevel="2" x14ac:dyDescent="0.2">
      <c r="C5052" s="119" t="s">
        <v>152</v>
      </c>
      <c r="D5052" s="167" t="s">
        <v>152</v>
      </c>
      <c r="E5052" s="11"/>
      <c r="F5052" s="175" t="s">
        <v>216</v>
      </c>
      <c r="G5052" s="16" t="s">
        <v>130</v>
      </c>
      <c r="H5052" s="172">
        <v>0</v>
      </c>
      <c r="I5052" s="173">
        <v>1</v>
      </c>
      <c r="J5052" s="173">
        <v>1</v>
      </c>
      <c r="K5052" s="174">
        <v>0</v>
      </c>
      <c r="L5052" s="11"/>
      <c r="M5052" s="11"/>
      <c r="N5052" s="11"/>
      <c r="O5052" s="11"/>
      <c r="P5052" s="149"/>
      <c r="Q5052" s="164"/>
      <c r="V5052" s="165"/>
      <c r="W5052" s="150"/>
      <c r="X5052" s="150"/>
      <c r="Y5052" s="150"/>
      <c r="Z5052" s="150"/>
      <c r="AA5052" s="150"/>
      <c r="AB5052" s="150"/>
      <c r="AC5052" s="150"/>
      <c r="AD5052" s="150"/>
      <c r="AE5052" s="150"/>
      <c r="AF5052" s="150"/>
      <c r="AG5052" s="11"/>
      <c r="AH5052" s="11"/>
      <c r="AI5052" s="11"/>
      <c r="AT5052" s="11"/>
      <c r="AU5052" s="88"/>
    </row>
    <row r="5053" spans="3:47" outlineLevel="2" x14ac:dyDescent="0.2">
      <c r="C5053" s="119" t="s">
        <v>152</v>
      </c>
      <c r="D5053" s="167" t="s">
        <v>152</v>
      </c>
      <c r="E5053" s="11"/>
      <c r="F5053" s="175" t="s">
        <v>33</v>
      </c>
      <c r="G5053" s="16" t="s">
        <v>130</v>
      </c>
      <c r="H5053" s="172">
        <v>0</v>
      </c>
      <c r="I5053" s="173">
        <v>1</v>
      </c>
      <c r="J5053" s="173">
        <v>1</v>
      </c>
      <c r="K5053" s="174">
        <v>0</v>
      </c>
      <c r="L5053" s="11"/>
      <c r="M5053" s="11"/>
      <c r="N5053" s="11"/>
      <c r="O5053" s="11"/>
      <c r="P5053" s="149"/>
      <c r="Q5053" s="164"/>
      <c r="V5053" s="165"/>
      <c r="W5053" s="150"/>
      <c r="X5053" s="150"/>
      <c r="Y5053" s="150"/>
      <c r="Z5053" s="150"/>
      <c r="AA5053" s="150"/>
      <c r="AB5053" s="150"/>
      <c r="AC5053" s="150"/>
      <c r="AD5053" s="150"/>
      <c r="AE5053" s="150"/>
      <c r="AF5053" s="150"/>
      <c r="AG5053" s="11"/>
      <c r="AH5053" s="11"/>
      <c r="AI5053" s="11"/>
      <c r="AT5053" s="11"/>
      <c r="AU5053" s="88"/>
    </row>
    <row r="5054" spans="3:47" outlineLevel="2" x14ac:dyDescent="0.2">
      <c r="C5054" s="119" t="s">
        <v>152</v>
      </c>
      <c r="D5054" s="167" t="s">
        <v>152</v>
      </c>
      <c r="E5054" s="11"/>
      <c r="F5054" s="175" t="s">
        <v>34</v>
      </c>
      <c r="G5054" s="16" t="s">
        <v>130</v>
      </c>
      <c r="H5054" s="172">
        <v>0</v>
      </c>
      <c r="I5054" s="173">
        <v>1</v>
      </c>
      <c r="J5054" s="173">
        <v>1</v>
      </c>
      <c r="K5054" s="174">
        <v>0</v>
      </c>
      <c r="L5054" s="11"/>
      <c r="M5054" s="11"/>
      <c r="N5054" s="11"/>
      <c r="O5054" s="11"/>
      <c r="P5054" s="149"/>
      <c r="Q5054" s="164"/>
      <c r="V5054" s="165"/>
      <c r="W5054" s="150"/>
      <c r="X5054" s="150"/>
      <c r="Y5054" s="150"/>
      <c r="Z5054" s="150"/>
      <c r="AA5054" s="150"/>
      <c r="AB5054" s="150"/>
      <c r="AC5054" s="150"/>
      <c r="AD5054" s="150"/>
      <c r="AE5054" s="150"/>
      <c r="AF5054" s="150"/>
      <c r="AG5054" s="11"/>
      <c r="AH5054" s="11"/>
      <c r="AI5054" s="11"/>
      <c r="AT5054" s="11"/>
      <c r="AU5054" s="88"/>
    </row>
    <row r="5055" spans="3:47" outlineLevel="2" x14ac:dyDescent="0.2">
      <c r="C5055" s="119" t="s">
        <v>152</v>
      </c>
      <c r="D5055" s="167" t="s">
        <v>152</v>
      </c>
      <c r="E5055" s="11"/>
      <c r="F5055" s="175" t="s">
        <v>217</v>
      </c>
      <c r="G5055" s="16" t="s">
        <v>130</v>
      </c>
      <c r="H5055" s="172">
        <v>0</v>
      </c>
      <c r="I5055" s="173">
        <v>1</v>
      </c>
      <c r="J5055" s="173">
        <v>1</v>
      </c>
      <c r="K5055" s="174">
        <v>0</v>
      </c>
      <c r="L5055" s="11"/>
      <c r="M5055" s="11"/>
      <c r="N5055" s="11"/>
      <c r="O5055" s="11"/>
      <c r="P5055" s="149"/>
      <c r="Q5055" s="164"/>
      <c r="V5055" s="165"/>
      <c r="W5055" s="150"/>
      <c r="X5055" s="150"/>
      <c r="Y5055" s="150"/>
      <c r="Z5055" s="150"/>
      <c r="AA5055" s="150"/>
      <c r="AB5055" s="150"/>
      <c r="AC5055" s="150"/>
      <c r="AD5055" s="150"/>
      <c r="AE5055" s="150"/>
      <c r="AF5055" s="150"/>
      <c r="AG5055" s="11"/>
      <c r="AH5055" s="11"/>
      <c r="AI5055" s="11"/>
      <c r="AT5055" s="11"/>
      <c r="AU5055" s="88"/>
    </row>
    <row r="5056" spans="3:47" outlineLevel="2" x14ac:dyDescent="0.2">
      <c r="C5056" s="119" t="s">
        <v>152</v>
      </c>
      <c r="D5056" s="167" t="s">
        <v>152</v>
      </c>
      <c r="E5056" s="11"/>
      <c r="F5056" s="175" t="s">
        <v>152</v>
      </c>
      <c r="G5056" s="16" t="s">
        <v>130</v>
      </c>
      <c r="H5056" s="172">
        <v>0</v>
      </c>
      <c r="I5056" s="173">
        <v>1</v>
      </c>
      <c r="J5056" s="173">
        <v>0</v>
      </c>
      <c r="K5056" s="174">
        <v>0</v>
      </c>
      <c r="L5056" s="11"/>
      <c r="M5056" s="11"/>
      <c r="N5056" s="11"/>
      <c r="O5056" s="11"/>
      <c r="P5056" s="149"/>
      <c r="Q5056" s="164"/>
      <c r="V5056" s="165"/>
      <c r="W5056" s="150"/>
      <c r="X5056" s="150"/>
      <c r="Y5056" s="150"/>
      <c r="Z5056" s="150"/>
      <c r="AA5056" s="150"/>
      <c r="AB5056" s="150"/>
      <c r="AC5056" s="150"/>
      <c r="AD5056" s="150"/>
      <c r="AE5056" s="150"/>
      <c r="AF5056" s="150"/>
      <c r="AG5056" s="11"/>
      <c r="AH5056" s="11"/>
      <c r="AI5056" s="11"/>
      <c r="AT5056" s="11"/>
      <c r="AU5056" s="88"/>
    </row>
    <row r="5057" spans="3:47" outlineLevel="2" x14ac:dyDescent="0.2">
      <c r="C5057" s="119" t="s">
        <v>152</v>
      </c>
      <c r="D5057" s="167" t="s">
        <v>152</v>
      </c>
      <c r="E5057" s="11"/>
      <c r="F5057" s="176" t="s">
        <v>152</v>
      </c>
      <c r="G5057" s="177" t="s">
        <v>130</v>
      </c>
      <c r="H5057" s="178">
        <v>0</v>
      </c>
      <c r="I5057" s="179">
        <v>1</v>
      </c>
      <c r="J5057" s="179">
        <v>0</v>
      </c>
      <c r="K5057" s="180">
        <v>0</v>
      </c>
      <c r="L5057" s="11"/>
      <c r="M5057" s="11"/>
      <c r="N5057" s="11"/>
      <c r="O5057" s="11"/>
      <c r="P5057" s="149"/>
      <c r="Q5057" s="164"/>
      <c r="V5057" s="165"/>
      <c r="W5057" s="150"/>
      <c r="X5057" s="150"/>
      <c r="Y5057" s="150"/>
      <c r="Z5057" s="150"/>
      <c r="AA5057" s="150"/>
      <c r="AB5057" s="150"/>
      <c r="AC5057" s="150"/>
      <c r="AD5057" s="150"/>
      <c r="AE5057" s="150"/>
      <c r="AF5057" s="150"/>
      <c r="AG5057" s="11"/>
      <c r="AH5057" s="11"/>
      <c r="AI5057" s="11"/>
      <c r="AT5057" s="11"/>
      <c r="AU5057" s="88"/>
    </row>
    <row r="5058" spans="3:47" outlineLevel="2" x14ac:dyDescent="0.2">
      <c r="C5058" s="119" t="s">
        <v>152</v>
      </c>
      <c r="D5058" s="167" t="s">
        <v>152</v>
      </c>
      <c r="E5058" s="11"/>
      <c r="F5058" s="125" t="s">
        <v>152</v>
      </c>
      <c r="G5058" s="168" t="s">
        <v>130</v>
      </c>
      <c r="H5058" s="172">
        <v>0</v>
      </c>
      <c r="I5058" s="173">
        <v>1</v>
      </c>
      <c r="J5058" s="173">
        <v>0</v>
      </c>
      <c r="K5058" s="174">
        <v>0</v>
      </c>
      <c r="L5058" s="11"/>
      <c r="M5058" s="11"/>
      <c r="N5058" s="11"/>
      <c r="O5058" s="11"/>
      <c r="P5058" s="149"/>
      <c r="Q5058" s="164"/>
      <c r="V5058" s="165"/>
      <c r="W5058" s="150"/>
      <c r="X5058" s="150"/>
      <c r="Y5058" s="150"/>
      <c r="Z5058" s="150"/>
      <c r="AA5058" s="150"/>
      <c r="AB5058" s="150"/>
      <c r="AC5058" s="150"/>
      <c r="AD5058" s="150"/>
      <c r="AE5058" s="150"/>
      <c r="AF5058" s="150"/>
      <c r="AG5058" s="11"/>
      <c r="AH5058" s="11"/>
      <c r="AI5058" s="11"/>
      <c r="AT5058" s="11"/>
      <c r="AU5058" s="88"/>
    </row>
    <row r="5059" spans="3:47" outlineLevel="2" x14ac:dyDescent="0.2">
      <c r="C5059" s="119" t="s">
        <v>152</v>
      </c>
      <c r="D5059" s="167" t="s">
        <v>152</v>
      </c>
      <c r="E5059" s="11"/>
      <c r="F5059" s="134" t="s">
        <v>152</v>
      </c>
      <c r="G5059" s="16" t="s">
        <v>130</v>
      </c>
      <c r="H5059" s="172">
        <v>0</v>
      </c>
      <c r="I5059" s="173">
        <v>1</v>
      </c>
      <c r="J5059" s="173">
        <v>0</v>
      </c>
      <c r="K5059" s="174">
        <v>0</v>
      </c>
      <c r="L5059" s="11"/>
      <c r="M5059" s="11"/>
      <c r="N5059" s="11"/>
      <c r="O5059" s="11"/>
      <c r="P5059" s="149"/>
      <c r="Q5059" s="164"/>
      <c r="V5059" s="165"/>
      <c r="W5059" s="150"/>
      <c r="X5059" s="150"/>
      <c r="Y5059" s="150"/>
      <c r="Z5059" s="150"/>
      <c r="AA5059" s="150"/>
      <c r="AB5059" s="150"/>
      <c r="AC5059" s="150"/>
      <c r="AD5059" s="150"/>
      <c r="AE5059" s="150"/>
      <c r="AF5059" s="150"/>
      <c r="AG5059" s="11"/>
      <c r="AH5059" s="11"/>
      <c r="AI5059" s="11"/>
      <c r="AT5059" s="11"/>
      <c r="AU5059" s="88"/>
    </row>
    <row r="5060" spans="3:47" outlineLevel="2" x14ac:dyDescent="0.2">
      <c r="C5060" s="119" t="s">
        <v>152</v>
      </c>
      <c r="D5060" s="167" t="s">
        <v>152</v>
      </c>
      <c r="E5060" s="11"/>
      <c r="F5060" s="134" t="s">
        <v>152</v>
      </c>
      <c r="G5060" s="16" t="s">
        <v>130</v>
      </c>
      <c r="H5060" s="172">
        <v>0</v>
      </c>
      <c r="I5060" s="173">
        <v>1</v>
      </c>
      <c r="J5060" s="173">
        <v>0</v>
      </c>
      <c r="K5060" s="174">
        <v>0</v>
      </c>
      <c r="L5060" s="11"/>
      <c r="M5060" s="11"/>
      <c r="N5060" s="11"/>
      <c r="O5060" s="11"/>
      <c r="P5060" s="149"/>
      <c r="Q5060" s="164"/>
      <c r="V5060" s="165"/>
      <c r="W5060" s="150"/>
      <c r="X5060" s="150"/>
      <c r="Y5060" s="150"/>
      <c r="Z5060" s="150"/>
      <c r="AA5060" s="150"/>
      <c r="AB5060" s="150"/>
      <c r="AC5060" s="150"/>
      <c r="AD5060" s="150"/>
      <c r="AE5060" s="150"/>
      <c r="AF5060" s="150"/>
      <c r="AG5060" s="11"/>
      <c r="AH5060" s="11"/>
      <c r="AI5060" s="11"/>
      <c r="AT5060" s="11"/>
      <c r="AU5060" s="88"/>
    </row>
    <row r="5061" spans="3:47" outlineLevel="2" x14ac:dyDescent="0.2">
      <c r="C5061" s="119" t="s">
        <v>152</v>
      </c>
      <c r="D5061" s="167" t="s">
        <v>152</v>
      </c>
      <c r="E5061" s="11"/>
      <c r="F5061" s="134" t="s">
        <v>152</v>
      </c>
      <c r="G5061" s="16" t="s">
        <v>130</v>
      </c>
      <c r="H5061" s="172">
        <v>0</v>
      </c>
      <c r="I5061" s="173">
        <v>1</v>
      </c>
      <c r="J5061" s="173">
        <v>0</v>
      </c>
      <c r="K5061" s="174">
        <v>0</v>
      </c>
      <c r="L5061" s="11"/>
      <c r="M5061" s="11"/>
      <c r="N5061" s="11"/>
      <c r="O5061" s="11"/>
      <c r="P5061" s="149"/>
      <c r="Q5061" s="164"/>
      <c r="V5061" s="165"/>
      <c r="W5061" s="150"/>
      <c r="X5061" s="150"/>
      <c r="Y5061" s="150"/>
      <c r="Z5061" s="150"/>
      <c r="AA5061" s="150"/>
      <c r="AB5061" s="150"/>
      <c r="AC5061" s="150"/>
      <c r="AD5061" s="150"/>
      <c r="AE5061" s="150"/>
      <c r="AF5061" s="150"/>
      <c r="AG5061" s="11"/>
      <c r="AH5061" s="11"/>
      <c r="AI5061" s="11"/>
      <c r="AT5061" s="11"/>
      <c r="AU5061" s="88"/>
    </row>
    <row r="5062" spans="3:47" outlineLevel="2" x14ac:dyDescent="0.2">
      <c r="C5062" s="119" t="s">
        <v>152</v>
      </c>
      <c r="D5062" s="167" t="s">
        <v>152</v>
      </c>
      <c r="E5062" s="11"/>
      <c r="F5062" s="134" t="s">
        <v>152</v>
      </c>
      <c r="G5062" s="16" t="s">
        <v>130</v>
      </c>
      <c r="H5062" s="172">
        <v>0</v>
      </c>
      <c r="I5062" s="173">
        <v>1</v>
      </c>
      <c r="J5062" s="173">
        <v>0</v>
      </c>
      <c r="K5062" s="174">
        <v>0</v>
      </c>
      <c r="L5062" s="11"/>
      <c r="M5062" s="11"/>
      <c r="N5062" s="11"/>
      <c r="O5062" s="11"/>
      <c r="P5062" s="149"/>
      <c r="Q5062" s="164"/>
      <c r="V5062" s="165"/>
      <c r="W5062" s="150"/>
      <c r="X5062" s="150"/>
      <c r="Y5062" s="150"/>
      <c r="Z5062" s="150"/>
      <c r="AA5062" s="150"/>
      <c r="AB5062" s="150"/>
      <c r="AC5062" s="150"/>
      <c r="AD5062" s="150"/>
      <c r="AE5062" s="150"/>
      <c r="AF5062" s="150"/>
      <c r="AG5062" s="11"/>
      <c r="AH5062" s="11"/>
      <c r="AI5062" s="11"/>
      <c r="AT5062" s="11"/>
      <c r="AU5062" s="88"/>
    </row>
    <row r="5063" spans="3:47" outlineLevel="2" x14ac:dyDescent="0.2">
      <c r="C5063" s="119" t="s">
        <v>152</v>
      </c>
      <c r="D5063" s="167" t="s">
        <v>152</v>
      </c>
      <c r="E5063" s="11"/>
      <c r="F5063" s="134" t="s">
        <v>152</v>
      </c>
      <c r="G5063" s="16" t="s">
        <v>130</v>
      </c>
      <c r="H5063" s="172">
        <v>0</v>
      </c>
      <c r="I5063" s="173">
        <v>1</v>
      </c>
      <c r="J5063" s="173">
        <v>0</v>
      </c>
      <c r="K5063" s="174">
        <v>0</v>
      </c>
      <c r="L5063" s="11"/>
      <c r="M5063" s="11"/>
      <c r="N5063" s="11"/>
      <c r="O5063" s="11"/>
      <c r="P5063" s="149"/>
      <c r="Q5063" s="164"/>
      <c r="V5063" s="165"/>
      <c r="W5063" s="150"/>
      <c r="X5063" s="181"/>
      <c r="Y5063" s="150"/>
      <c r="Z5063" s="150"/>
      <c r="AA5063" s="150"/>
      <c r="AB5063" s="150"/>
      <c r="AC5063" s="150"/>
      <c r="AD5063" s="150"/>
      <c r="AE5063" s="150"/>
      <c r="AF5063" s="150"/>
      <c r="AG5063" s="11"/>
      <c r="AH5063" s="11"/>
      <c r="AI5063" s="11"/>
      <c r="AT5063" s="11"/>
      <c r="AU5063" s="88"/>
    </row>
    <row r="5064" spans="3:47" outlineLevel="2" x14ac:dyDescent="0.2">
      <c r="C5064" s="119" t="s">
        <v>152</v>
      </c>
      <c r="D5064" s="167" t="s">
        <v>152</v>
      </c>
      <c r="E5064" s="11"/>
      <c r="F5064" s="134" t="s">
        <v>152</v>
      </c>
      <c r="G5064" s="16" t="s">
        <v>130</v>
      </c>
      <c r="H5064" s="172">
        <v>0</v>
      </c>
      <c r="I5064" s="173">
        <v>1</v>
      </c>
      <c r="J5064" s="173">
        <v>0</v>
      </c>
      <c r="K5064" s="174">
        <v>0</v>
      </c>
      <c r="L5064" s="11"/>
      <c r="M5064" s="11"/>
      <c r="N5064" s="11"/>
      <c r="O5064" s="11"/>
      <c r="P5064" s="149"/>
      <c r="Q5064" s="164"/>
      <c r="V5064" s="165"/>
      <c r="W5064" s="150"/>
      <c r="X5064" s="150"/>
      <c r="Y5064" s="150"/>
      <c r="Z5064" s="150"/>
      <c r="AA5064" s="150"/>
      <c r="AB5064" s="150"/>
      <c r="AC5064" s="150"/>
      <c r="AD5064" s="150"/>
      <c r="AE5064" s="150"/>
      <c r="AF5064" s="150"/>
      <c r="AG5064" s="11"/>
      <c r="AH5064" s="11"/>
      <c r="AI5064" s="11"/>
      <c r="AT5064" s="11"/>
      <c r="AU5064" s="88"/>
    </row>
    <row r="5065" spans="3:47" outlineLevel="2" x14ac:dyDescent="0.2">
      <c r="C5065" s="119" t="s">
        <v>152</v>
      </c>
      <c r="D5065" s="167" t="s">
        <v>152</v>
      </c>
      <c r="E5065" s="11"/>
      <c r="F5065" s="134" t="s">
        <v>152</v>
      </c>
      <c r="G5065" s="16" t="s">
        <v>130</v>
      </c>
      <c r="H5065" s="172">
        <v>0</v>
      </c>
      <c r="I5065" s="173">
        <v>1</v>
      </c>
      <c r="J5065" s="173">
        <v>0</v>
      </c>
      <c r="K5065" s="174">
        <v>0</v>
      </c>
      <c r="L5065" s="11"/>
      <c r="M5065" s="11"/>
      <c r="N5065" s="11"/>
      <c r="O5065" s="11"/>
      <c r="P5065" s="149"/>
      <c r="Q5065" s="164"/>
      <c r="V5065" s="165"/>
      <c r="W5065" s="150"/>
      <c r="X5065" s="150"/>
      <c r="Y5065" s="150"/>
      <c r="Z5065" s="150"/>
      <c r="AA5065" s="150"/>
      <c r="AB5065" s="150"/>
      <c r="AC5065" s="150"/>
      <c r="AD5065" s="150"/>
      <c r="AE5065" s="150"/>
      <c r="AF5065" s="150"/>
      <c r="AG5065" s="11"/>
      <c r="AH5065" s="11"/>
      <c r="AI5065" s="11"/>
      <c r="AT5065" s="11"/>
      <c r="AU5065" s="88"/>
    </row>
    <row r="5066" spans="3:47" outlineLevel="2" x14ac:dyDescent="0.2">
      <c r="C5066" s="119" t="s">
        <v>152</v>
      </c>
      <c r="D5066" s="167" t="s">
        <v>152</v>
      </c>
      <c r="E5066" s="11"/>
      <c r="F5066" s="134" t="s">
        <v>152</v>
      </c>
      <c r="G5066" s="16" t="s">
        <v>130</v>
      </c>
      <c r="H5066" s="172">
        <v>0</v>
      </c>
      <c r="I5066" s="173">
        <v>1</v>
      </c>
      <c r="J5066" s="173">
        <v>0</v>
      </c>
      <c r="K5066" s="174">
        <v>0</v>
      </c>
      <c r="L5066" s="11"/>
      <c r="M5066" s="11"/>
      <c r="N5066" s="11"/>
      <c r="O5066" s="11"/>
      <c r="P5066" s="149"/>
      <c r="Q5066" s="164"/>
      <c r="V5066" s="165"/>
      <c r="W5066" s="150"/>
      <c r="X5066" s="150"/>
      <c r="Y5066" s="150"/>
      <c r="Z5066" s="150"/>
      <c r="AA5066" s="150"/>
      <c r="AB5066" s="150"/>
      <c r="AC5066" s="150"/>
      <c r="AD5066" s="150"/>
      <c r="AE5066" s="150"/>
      <c r="AF5066" s="150"/>
      <c r="AG5066" s="11"/>
      <c r="AH5066" s="11"/>
      <c r="AI5066" s="11"/>
      <c r="AT5066" s="11"/>
      <c r="AU5066" s="88"/>
    </row>
    <row r="5067" spans="3:47" outlineLevel="2" x14ac:dyDescent="0.2">
      <c r="C5067" s="119" t="s">
        <v>152</v>
      </c>
      <c r="D5067" s="167" t="s">
        <v>152</v>
      </c>
      <c r="E5067" s="11"/>
      <c r="F5067" s="140" t="s">
        <v>152</v>
      </c>
      <c r="G5067" s="177" t="s">
        <v>130</v>
      </c>
      <c r="H5067" s="178">
        <v>0</v>
      </c>
      <c r="I5067" s="179">
        <v>1</v>
      </c>
      <c r="J5067" s="179">
        <v>0</v>
      </c>
      <c r="K5067" s="180">
        <v>0</v>
      </c>
      <c r="L5067" s="11"/>
      <c r="M5067" s="11"/>
      <c r="N5067" s="11"/>
      <c r="O5067" s="11"/>
      <c r="P5067" s="149"/>
      <c r="Q5067" s="164"/>
      <c r="V5067" s="165"/>
      <c r="W5067" s="150"/>
      <c r="X5067" s="150"/>
      <c r="Y5067" s="150"/>
      <c r="Z5067" s="150"/>
      <c r="AA5067" s="150"/>
      <c r="AB5067" s="150"/>
      <c r="AC5067" s="150"/>
      <c r="AD5067" s="150"/>
      <c r="AE5067" s="150"/>
      <c r="AF5067" s="150"/>
      <c r="AG5067" s="150"/>
      <c r="AH5067" s="150"/>
      <c r="AI5067" s="150"/>
      <c r="AT5067" s="11"/>
      <c r="AU5067" s="88"/>
    </row>
    <row r="5068" spans="3:47" outlineLevel="2" x14ac:dyDescent="0.2">
      <c r="C5068" s="119" t="s">
        <v>152</v>
      </c>
      <c r="D5068" s="11"/>
      <c r="E5068" s="11"/>
      <c r="F5068" s="11"/>
      <c r="G5068" s="11"/>
      <c r="H5068" s="11"/>
      <c r="I5068" s="11"/>
      <c r="J5068" s="11"/>
      <c r="K5068" s="11"/>
      <c r="L5068" s="11"/>
      <c r="M5068" s="11"/>
      <c r="N5068" s="11"/>
      <c r="O5068" s="11"/>
      <c r="P5068" s="149"/>
      <c r="Q5068" s="16"/>
      <c r="R5068" s="182"/>
      <c r="S5068" s="182"/>
      <c r="T5068" s="182"/>
      <c r="U5068" s="182"/>
      <c r="V5068" s="183"/>
      <c r="W5068" s="150"/>
      <c r="X5068" s="150"/>
      <c r="Y5068" s="150"/>
      <c r="Z5068" s="150"/>
      <c r="AA5068" s="150"/>
      <c r="AB5068" s="150"/>
      <c r="AC5068" s="150"/>
      <c r="AD5068" s="150"/>
      <c r="AE5068" s="150"/>
      <c r="AF5068" s="150"/>
      <c r="AG5068" s="150"/>
      <c r="AH5068" s="150"/>
      <c r="AI5068" s="150"/>
      <c r="AT5068" s="11"/>
      <c r="AU5068" s="88"/>
    </row>
    <row r="5069" spans="3:47" outlineLevel="1" x14ac:dyDescent="0.2">
      <c r="C5069" s="119" t="s">
        <v>152</v>
      </c>
      <c r="D5069" s="11"/>
      <c r="E5069" s="162" t="s">
        <v>185</v>
      </c>
      <c r="F5069" s="121"/>
      <c r="G5069" s="121"/>
      <c r="H5069" s="121"/>
      <c r="I5069" s="121"/>
      <c r="J5069" s="121"/>
      <c r="K5069" s="121"/>
      <c r="L5069" s="121"/>
      <c r="M5069" s="121"/>
      <c r="N5069" s="121"/>
      <c r="O5069" s="121"/>
      <c r="P5069" s="121"/>
      <c r="Q5069" s="122"/>
      <c r="R5069" s="123"/>
      <c r="S5069" s="123"/>
      <c r="T5069" s="123"/>
      <c r="U5069" s="123"/>
      <c r="V5069" s="123"/>
      <c r="W5069" s="123"/>
      <c r="X5069" s="123"/>
      <c r="Y5069" s="123"/>
      <c r="Z5069" s="123"/>
      <c r="AA5069" s="123"/>
      <c r="AB5069" s="123"/>
      <c r="AC5069" s="123"/>
      <c r="AD5069" s="123"/>
      <c r="AE5069" s="123"/>
      <c r="AF5069" s="123"/>
      <c r="AG5069" s="123"/>
      <c r="AH5069" s="123"/>
      <c r="AI5069" s="123"/>
      <c r="AT5069" s="11"/>
      <c r="AU5069" s="88"/>
    </row>
    <row r="5070" spans="3:47" outlineLevel="2" x14ac:dyDescent="0.2">
      <c r="C5070" s="119" t="s">
        <v>152</v>
      </c>
      <c r="D5070" s="11"/>
      <c r="E5070" s="125"/>
      <c r="F5070" s="127" t="s">
        <v>5</v>
      </c>
      <c r="G5070" s="127"/>
      <c r="H5070" s="127"/>
      <c r="I5070" s="127"/>
      <c r="J5070" s="127"/>
      <c r="K5070" s="127"/>
      <c r="L5070" s="127"/>
      <c r="M5070" s="127"/>
      <c r="N5070" s="127"/>
      <c r="O5070" s="127"/>
      <c r="P5070" s="152"/>
      <c r="Q5070" s="128" t="s">
        <v>110</v>
      </c>
      <c r="R5070" s="184"/>
      <c r="S5070" s="185"/>
      <c r="T5070" s="185"/>
      <c r="U5070" s="186">
        <v>0</v>
      </c>
      <c r="V5070" s="186">
        <v>0</v>
      </c>
      <c r="W5070" s="187">
        <v>0</v>
      </c>
      <c r="X5070" s="186">
        <v>0</v>
      </c>
      <c r="Y5070" s="185">
        <v>0</v>
      </c>
      <c r="Z5070" s="185">
        <v>0</v>
      </c>
      <c r="AA5070" s="185">
        <v>0</v>
      </c>
      <c r="AB5070" s="185">
        <v>0</v>
      </c>
      <c r="AC5070" s="185">
        <v>0</v>
      </c>
      <c r="AD5070" s="185">
        <v>0</v>
      </c>
      <c r="AE5070" s="185">
        <v>0</v>
      </c>
      <c r="AF5070" s="185">
        <v>0</v>
      </c>
      <c r="AG5070" s="185">
        <v>0</v>
      </c>
      <c r="AH5070" s="188">
        <v>0</v>
      </c>
      <c r="AI5070" s="188">
        <v>0</v>
      </c>
      <c r="AT5070" s="11"/>
      <c r="AU5070" s="88"/>
    </row>
    <row r="5071" spans="3:47" outlineLevel="2" x14ac:dyDescent="0.2">
      <c r="C5071" s="119" t="s">
        <v>152</v>
      </c>
      <c r="D5071" s="11"/>
      <c r="E5071" s="134"/>
      <c r="F5071" s="11" t="s">
        <v>129</v>
      </c>
      <c r="G5071" s="11"/>
      <c r="H5071" s="11"/>
      <c r="I5071" s="11"/>
      <c r="J5071" s="11"/>
      <c r="K5071" s="11"/>
      <c r="L5071" s="11"/>
      <c r="M5071" s="11"/>
      <c r="N5071" s="11"/>
      <c r="O5071" s="11"/>
      <c r="P5071" s="149"/>
      <c r="Q5071" s="135" t="s">
        <v>110</v>
      </c>
      <c r="R5071" s="189"/>
      <c r="S5071" s="190"/>
      <c r="T5071" s="190"/>
      <c r="U5071" s="191">
        <v>0</v>
      </c>
      <c r="V5071" s="191">
        <v>0</v>
      </c>
      <c r="W5071" s="192">
        <v>0</v>
      </c>
      <c r="X5071" s="191">
        <v>0</v>
      </c>
      <c r="Y5071" s="190">
        <v>0</v>
      </c>
      <c r="Z5071" s="190">
        <v>0</v>
      </c>
      <c r="AA5071" s="190">
        <v>0</v>
      </c>
      <c r="AB5071" s="190">
        <v>0</v>
      </c>
      <c r="AC5071" s="190">
        <v>0</v>
      </c>
      <c r="AD5071" s="190">
        <v>0</v>
      </c>
      <c r="AE5071" s="190">
        <v>0</v>
      </c>
      <c r="AF5071" s="190">
        <v>0</v>
      </c>
      <c r="AG5071" s="190">
        <v>0</v>
      </c>
      <c r="AH5071" s="193">
        <v>0</v>
      </c>
      <c r="AI5071" s="193">
        <v>0</v>
      </c>
      <c r="AT5071" s="11"/>
      <c r="AU5071" s="88"/>
    </row>
    <row r="5072" spans="3:47" outlineLevel="2" x14ac:dyDescent="0.2">
      <c r="C5072" s="119" t="s">
        <v>152</v>
      </c>
      <c r="D5072" s="11"/>
      <c r="E5072" s="140"/>
      <c r="F5072" s="142" t="s">
        <v>128</v>
      </c>
      <c r="G5072" s="142"/>
      <c r="H5072" s="142"/>
      <c r="I5072" s="142"/>
      <c r="J5072" s="142"/>
      <c r="K5072" s="142"/>
      <c r="L5072" s="142"/>
      <c r="M5072" s="142"/>
      <c r="N5072" s="142"/>
      <c r="O5072" s="142"/>
      <c r="P5072" s="155"/>
      <c r="Q5072" s="143" t="s">
        <v>110</v>
      </c>
      <c r="R5072" s="194"/>
      <c r="S5072" s="195"/>
      <c r="T5072" s="195"/>
      <c r="U5072" s="196">
        <v>0</v>
      </c>
      <c r="V5072" s="196">
        <v>0</v>
      </c>
      <c r="W5072" s="197">
        <v>0</v>
      </c>
      <c r="X5072" s="196">
        <v>0</v>
      </c>
      <c r="Y5072" s="195">
        <v>0</v>
      </c>
      <c r="Z5072" s="195">
        <v>0</v>
      </c>
      <c r="AA5072" s="195">
        <v>0</v>
      </c>
      <c r="AB5072" s="195">
        <v>0</v>
      </c>
      <c r="AC5072" s="195">
        <v>0</v>
      </c>
      <c r="AD5072" s="195">
        <v>0</v>
      </c>
      <c r="AE5072" s="195">
        <v>0</v>
      </c>
      <c r="AF5072" s="195">
        <v>0</v>
      </c>
      <c r="AG5072" s="195">
        <v>0</v>
      </c>
      <c r="AH5072" s="198">
        <v>0</v>
      </c>
      <c r="AI5072" s="198">
        <v>0</v>
      </c>
      <c r="AT5072" s="11"/>
      <c r="AU5072" s="88"/>
    </row>
    <row r="5073" spans="3:47" outlineLevel="2" x14ac:dyDescent="0.2">
      <c r="C5073" s="119" t="s">
        <v>152</v>
      </c>
      <c r="D5073" s="199"/>
      <c r="E5073" s="199"/>
      <c r="F5073" s="199"/>
      <c r="G5073" s="199"/>
      <c r="H5073" s="199"/>
      <c r="I5073" s="199"/>
      <c r="J5073" s="199"/>
      <c r="K5073" s="199"/>
      <c r="L5073" s="199"/>
      <c r="M5073" s="199"/>
      <c r="N5073" s="199"/>
      <c r="O5073" s="199"/>
      <c r="P5073" s="200"/>
      <c r="Q5073" s="16"/>
      <c r="R5073" s="201"/>
      <c r="S5073" s="201"/>
      <c r="T5073" s="201"/>
      <c r="U5073" s="201"/>
      <c r="V5073" s="201"/>
      <c r="W5073" s="201"/>
      <c r="X5073" s="201"/>
      <c r="Y5073" s="201"/>
      <c r="Z5073" s="201"/>
      <c r="AA5073" s="201"/>
      <c r="AB5073" s="201"/>
      <c r="AC5073" s="201"/>
      <c r="AD5073" s="201"/>
      <c r="AE5073" s="201"/>
      <c r="AF5073" s="201"/>
      <c r="AG5073" s="201"/>
      <c r="AH5073" s="201"/>
      <c r="AI5073" s="201"/>
      <c r="AT5073" s="11"/>
      <c r="AU5073" s="88"/>
    </row>
    <row r="5074" spans="3:47" outlineLevel="1" x14ac:dyDescent="0.2">
      <c r="C5074" s="119" t="s">
        <v>152</v>
      </c>
      <c r="D5074" s="11"/>
      <c r="E5074" s="202" t="s">
        <v>186</v>
      </c>
      <c r="F5074" s="203"/>
      <c r="G5074" s="203"/>
      <c r="H5074" s="203"/>
      <c r="I5074" s="203"/>
      <c r="J5074" s="203"/>
      <c r="K5074" s="203"/>
      <c r="L5074" s="203"/>
      <c r="M5074" s="203"/>
      <c r="N5074" s="203"/>
      <c r="O5074" s="203"/>
      <c r="P5074" s="203"/>
      <c r="Q5074" s="204"/>
      <c r="R5074" s="205"/>
      <c r="S5074" s="205"/>
      <c r="T5074" s="205"/>
      <c r="U5074" s="205"/>
      <c r="V5074" s="205"/>
      <c r="W5074" s="205"/>
      <c r="X5074" s="205"/>
      <c r="Y5074" s="205"/>
      <c r="Z5074" s="205"/>
      <c r="AA5074" s="205"/>
      <c r="AB5074" s="205"/>
      <c r="AC5074" s="205"/>
      <c r="AD5074" s="205"/>
      <c r="AE5074" s="205"/>
      <c r="AF5074" s="205"/>
      <c r="AG5074" s="205"/>
      <c r="AH5074" s="205"/>
      <c r="AI5074" s="205"/>
      <c r="AT5074" s="11"/>
      <c r="AU5074" s="88"/>
    </row>
    <row r="5075" spans="3:47" outlineLevel="2" x14ac:dyDescent="0.2">
      <c r="C5075" s="119" t="s">
        <v>152</v>
      </c>
      <c r="D5075" s="206" t="s">
        <v>187</v>
      </c>
      <c r="E5075" t="s">
        <v>127</v>
      </c>
      <c r="AT5075" s="11"/>
      <c r="AU5075" s="88"/>
    </row>
    <row r="5076" spans="3:47" outlineLevel="2" x14ac:dyDescent="0.2">
      <c r="C5076" s="119" t="s">
        <v>152</v>
      </c>
      <c r="D5076" s="206" t="s">
        <v>187</v>
      </c>
      <c r="E5076" s="125"/>
      <c r="F5076" s="207" t="s">
        <v>5</v>
      </c>
      <c r="G5076" s="207"/>
      <c r="H5076" s="207"/>
      <c r="I5076" s="158" t="s">
        <v>57</v>
      </c>
      <c r="J5076" s="207"/>
      <c r="K5076" s="207"/>
      <c r="L5076" s="207"/>
      <c r="M5076" s="207"/>
      <c r="N5076" s="207"/>
      <c r="O5076" s="207"/>
      <c r="P5076" s="208"/>
      <c r="Q5076" s="209" t="s">
        <v>110</v>
      </c>
      <c r="R5076" s="210"/>
      <c r="S5076" s="211"/>
      <c r="T5076" s="211"/>
      <c r="U5076" s="212">
        <v>0</v>
      </c>
      <c r="V5076" s="212">
        <v>0</v>
      </c>
      <c r="W5076" s="211">
        <v>0</v>
      </c>
      <c r="X5076" s="212">
        <v>0</v>
      </c>
      <c r="Y5076" s="211">
        <v>0</v>
      </c>
      <c r="Z5076" s="211">
        <v>0</v>
      </c>
      <c r="AA5076" s="211">
        <v>0</v>
      </c>
      <c r="AB5076" s="211">
        <v>0</v>
      </c>
      <c r="AC5076" s="211">
        <v>0</v>
      </c>
      <c r="AD5076" s="211">
        <v>0</v>
      </c>
      <c r="AE5076" s="211">
        <v>0</v>
      </c>
      <c r="AF5076" s="211">
        <v>0</v>
      </c>
      <c r="AG5076" s="211">
        <v>0</v>
      </c>
      <c r="AH5076" s="213">
        <v>0</v>
      </c>
      <c r="AI5076" s="213">
        <v>0</v>
      </c>
      <c r="AT5076" s="11"/>
      <c r="AU5076" s="88"/>
    </row>
    <row r="5077" spans="3:47" outlineLevel="2" x14ac:dyDescent="0.2">
      <c r="C5077" s="119" t="s">
        <v>152</v>
      </c>
      <c r="D5077" s="206" t="s">
        <v>187</v>
      </c>
      <c r="E5077" s="134"/>
      <c r="F5077" s="124" t="s">
        <v>129</v>
      </c>
      <c r="G5077" s="124"/>
      <c r="H5077" s="124"/>
      <c r="I5077" s="72" t="s">
        <v>62</v>
      </c>
      <c r="J5077" s="124"/>
      <c r="K5077" s="124"/>
      <c r="L5077" s="124"/>
      <c r="M5077" s="124"/>
      <c r="N5077" s="124"/>
      <c r="O5077" s="124"/>
      <c r="P5077" s="214"/>
      <c r="Q5077" s="215" t="s">
        <v>110</v>
      </c>
      <c r="R5077" s="216"/>
      <c r="S5077" s="217"/>
      <c r="T5077" s="217"/>
      <c r="U5077" s="218">
        <v>0</v>
      </c>
      <c r="V5077" s="218">
        <v>0</v>
      </c>
      <c r="W5077" s="217">
        <v>0</v>
      </c>
      <c r="X5077" s="218">
        <v>0</v>
      </c>
      <c r="Y5077" s="217">
        <v>0</v>
      </c>
      <c r="Z5077" s="217">
        <v>0</v>
      </c>
      <c r="AA5077" s="217">
        <v>0</v>
      </c>
      <c r="AB5077" s="217">
        <v>0</v>
      </c>
      <c r="AC5077" s="217">
        <v>0</v>
      </c>
      <c r="AD5077" s="217">
        <v>0</v>
      </c>
      <c r="AE5077" s="217">
        <v>0</v>
      </c>
      <c r="AF5077" s="217">
        <v>0</v>
      </c>
      <c r="AG5077" s="217">
        <v>0</v>
      </c>
      <c r="AH5077" s="219">
        <v>0</v>
      </c>
      <c r="AI5077" s="219">
        <v>0</v>
      </c>
      <c r="AT5077" s="11"/>
      <c r="AU5077" s="88"/>
    </row>
    <row r="5078" spans="3:47" outlineLevel="2" x14ac:dyDescent="0.2">
      <c r="C5078" s="119" t="s">
        <v>152</v>
      </c>
      <c r="D5078" s="206" t="s">
        <v>187</v>
      </c>
      <c r="E5078" s="140"/>
      <c r="F5078" s="220" t="s">
        <v>128</v>
      </c>
      <c r="G5078" s="220"/>
      <c r="H5078" s="220"/>
      <c r="I5078" s="161" t="s">
        <v>188</v>
      </c>
      <c r="J5078" s="220"/>
      <c r="K5078" s="220"/>
      <c r="L5078" s="220"/>
      <c r="M5078" s="220"/>
      <c r="N5078" s="220"/>
      <c r="O5078" s="220"/>
      <c r="P5078" s="221"/>
      <c r="Q5078" s="222" t="s">
        <v>110</v>
      </c>
      <c r="R5078" s="223"/>
      <c r="S5078" s="224"/>
      <c r="T5078" s="224"/>
      <c r="U5078" s="225">
        <v>0</v>
      </c>
      <c r="V5078" s="225">
        <v>0</v>
      </c>
      <c r="W5078" s="224">
        <v>0</v>
      </c>
      <c r="X5078" s="225">
        <v>0</v>
      </c>
      <c r="Y5078" s="224">
        <v>0</v>
      </c>
      <c r="Z5078" s="224">
        <v>0</v>
      </c>
      <c r="AA5078" s="224">
        <v>0</v>
      </c>
      <c r="AB5078" s="224">
        <v>0</v>
      </c>
      <c r="AC5078" s="224">
        <v>0</v>
      </c>
      <c r="AD5078" s="224">
        <v>0</v>
      </c>
      <c r="AE5078" s="224">
        <v>0</v>
      </c>
      <c r="AF5078" s="224">
        <v>0</v>
      </c>
      <c r="AG5078" s="224">
        <v>0</v>
      </c>
      <c r="AH5078" s="226">
        <v>0</v>
      </c>
      <c r="AI5078" s="226">
        <v>0</v>
      </c>
      <c r="AT5078" s="11"/>
      <c r="AU5078" s="88"/>
    </row>
    <row r="5079" spans="3:47" outlineLevel="2" x14ac:dyDescent="0.2">
      <c r="C5079" s="119" t="s">
        <v>152</v>
      </c>
      <c r="D5079" s="206" t="s">
        <v>187</v>
      </c>
      <c r="E5079" t="s">
        <v>189</v>
      </c>
      <c r="F5079" s="40"/>
      <c r="G5079" s="40"/>
      <c r="H5079" s="227"/>
      <c r="I5079" s="40"/>
      <c r="J5079" s="40"/>
      <c r="K5079" s="227"/>
      <c r="L5079" s="40"/>
      <c r="M5079" s="40"/>
      <c r="N5079" s="40"/>
      <c r="O5079" s="40"/>
      <c r="P5079" s="40"/>
      <c r="Q5079" s="227"/>
      <c r="R5079" s="227"/>
      <c r="S5079" s="227"/>
      <c r="T5079" s="227"/>
      <c r="U5079" s="227"/>
      <c r="V5079" s="227"/>
      <c r="W5079" s="227"/>
      <c r="X5079" s="227"/>
      <c r="Y5079" s="227"/>
      <c r="Z5079" s="227"/>
      <c r="AA5079" s="227"/>
      <c r="AB5079" s="227"/>
      <c r="AC5079" s="227"/>
      <c r="AD5079" s="227"/>
      <c r="AE5079" s="227"/>
      <c r="AF5079" s="227"/>
      <c r="AG5079" s="227"/>
      <c r="AH5079" s="227"/>
      <c r="AI5079" s="227"/>
      <c r="AT5079" s="11"/>
      <c r="AU5079" s="88"/>
    </row>
    <row r="5080" spans="3:47" outlineLevel="2" x14ac:dyDescent="0.2">
      <c r="C5080" s="119" t="s">
        <v>152</v>
      </c>
      <c r="D5080" s="206" t="s">
        <v>187</v>
      </c>
      <c r="E5080" s="125"/>
      <c r="F5080" s="207" t="s">
        <v>5</v>
      </c>
      <c r="G5080" s="207"/>
      <c r="H5080" s="207"/>
      <c r="I5080" s="158" t="s">
        <v>57</v>
      </c>
      <c r="J5080" s="228" t="s">
        <v>152</v>
      </c>
      <c r="K5080" s="207"/>
      <c r="L5080" s="207"/>
      <c r="M5080" s="207"/>
      <c r="N5080" s="207"/>
      <c r="O5080" s="207"/>
      <c r="P5080" s="208"/>
      <c r="Q5080" s="229" t="s">
        <v>110</v>
      </c>
      <c r="R5080" s="230"/>
      <c r="S5080" s="231"/>
      <c r="T5080" s="231"/>
      <c r="U5080" s="232">
        <v>0</v>
      </c>
      <c r="V5080" s="232">
        <v>0</v>
      </c>
      <c r="W5080" s="231">
        <v>0</v>
      </c>
      <c r="X5080" s="232">
        <v>0</v>
      </c>
      <c r="Y5080" s="231">
        <v>0</v>
      </c>
      <c r="Z5080" s="231">
        <v>0</v>
      </c>
      <c r="AA5080" s="231">
        <v>0</v>
      </c>
      <c r="AB5080" s="231">
        <v>0</v>
      </c>
      <c r="AC5080" s="231">
        <v>0</v>
      </c>
      <c r="AD5080" s="231">
        <v>0</v>
      </c>
      <c r="AE5080" s="231">
        <v>0</v>
      </c>
      <c r="AF5080" s="231">
        <v>0</v>
      </c>
      <c r="AG5080" s="231">
        <v>0</v>
      </c>
      <c r="AH5080" s="233">
        <v>0</v>
      </c>
      <c r="AI5080" s="233">
        <v>0</v>
      </c>
      <c r="AT5080" s="11"/>
      <c r="AU5080" s="88"/>
    </row>
    <row r="5081" spans="3:47" outlineLevel="2" x14ac:dyDescent="0.2">
      <c r="C5081" s="119" t="s">
        <v>152</v>
      </c>
      <c r="D5081" s="206" t="s">
        <v>187</v>
      </c>
      <c r="E5081" s="134"/>
      <c r="F5081" s="124" t="s">
        <v>129</v>
      </c>
      <c r="G5081" s="124"/>
      <c r="H5081" s="124"/>
      <c r="I5081" s="72" t="s">
        <v>62</v>
      </c>
      <c r="J5081" s="234" t="s">
        <v>152</v>
      </c>
      <c r="K5081" s="124"/>
      <c r="L5081" s="124"/>
      <c r="M5081" s="124"/>
      <c r="N5081" s="124"/>
      <c r="O5081" s="124"/>
      <c r="P5081" s="214"/>
      <c r="Q5081" s="235" t="s">
        <v>110</v>
      </c>
      <c r="R5081" s="236"/>
      <c r="S5081" s="237"/>
      <c r="T5081" s="237"/>
      <c r="U5081" s="238">
        <v>0</v>
      </c>
      <c r="V5081" s="238">
        <v>0</v>
      </c>
      <c r="W5081" s="237">
        <v>0</v>
      </c>
      <c r="X5081" s="238">
        <v>0</v>
      </c>
      <c r="Y5081" s="237">
        <v>0</v>
      </c>
      <c r="Z5081" s="237">
        <v>0</v>
      </c>
      <c r="AA5081" s="237">
        <v>0</v>
      </c>
      <c r="AB5081" s="237">
        <v>0</v>
      </c>
      <c r="AC5081" s="237">
        <v>0</v>
      </c>
      <c r="AD5081" s="237">
        <v>0</v>
      </c>
      <c r="AE5081" s="237">
        <v>0</v>
      </c>
      <c r="AF5081" s="237">
        <v>0</v>
      </c>
      <c r="AG5081" s="237">
        <v>0</v>
      </c>
      <c r="AH5081" s="239">
        <v>0</v>
      </c>
      <c r="AI5081" s="239">
        <v>0</v>
      </c>
      <c r="AT5081" s="11"/>
      <c r="AU5081" s="88"/>
    </row>
    <row r="5082" spans="3:47" outlineLevel="2" x14ac:dyDescent="0.2">
      <c r="C5082" s="119" t="s">
        <v>152</v>
      </c>
      <c r="D5082" s="206" t="s">
        <v>187</v>
      </c>
      <c r="E5082" s="140"/>
      <c r="F5082" s="220" t="s">
        <v>128</v>
      </c>
      <c r="G5082" s="220"/>
      <c r="H5082" s="220"/>
      <c r="I5082" s="161" t="s">
        <v>188</v>
      </c>
      <c r="J5082" s="240" t="s">
        <v>152</v>
      </c>
      <c r="K5082" s="220"/>
      <c r="L5082" s="220"/>
      <c r="M5082" s="220"/>
      <c r="N5082" s="220"/>
      <c r="O5082" s="220"/>
      <c r="P5082" s="221"/>
      <c r="Q5082" s="241" t="s">
        <v>110</v>
      </c>
      <c r="R5082" s="242"/>
      <c r="S5082" s="243"/>
      <c r="T5082" s="243"/>
      <c r="U5082" s="244">
        <v>0</v>
      </c>
      <c r="V5082" s="244">
        <v>0</v>
      </c>
      <c r="W5082" s="243">
        <v>0</v>
      </c>
      <c r="X5082" s="244">
        <v>0</v>
      </c>
      <c r="Y5082" s="243">
        <v>0</v>
      </c>
      <c r="Z5082" s="243">
        <v>0</v>
      </c>
      <c r="AA5082" s="243">
        <v>0</v>
      </c>
      <c r="AB5082" s="243">
        <v>0</v>
      </c>
      <c r="AC5082" s="243">
        <v>0</v>
      </c>
      <c r="AD5082" s="243">
        <v>0</v>
      </c>
      <c r="AE5082" s="243">
        <v>0</v>
      </c>
      <c r="AF5082" s="243">
        <v>0</v>
      </c>
      <c r="AG5082" s="243">
        <v>0</v>
      </c>
      <c r="AH5082" s="245">
        <v>0</v>
      </c>
      <c r="AI5082" s="245">
        <v>0</v>
      </c>
      <c r="AT5082" s="11"/>
      <c r="AU5082" s="88"/>
    </row>
    <row r="5083" spans="3:47" outlineLevel="2" x14ac:dyDescent="0.2">
      <c r="AT5083" s="11"/>
      <c r="AU5083" s="88"/>
    </row>
    <row r="5084" spans="3:47" x14ac:dyDescent="0.2">
      <c r="C5084" s="116" t="s">
        <v>152</v>
      </c>
      <c r="D5084" s="67" t="s">
        <v>152</v>
      </c>
      <c r="E5084" s="67"/>
      <c r="F5084" s="67"/>
      <c r="G5084" s="67"/>
      <c r="H5084" s="102"/>
      <c r="I5084" s="67"/>
      <c r="J5084" s="67"/>
      <c r="K5084" s="102"/>
      <c r="L5084" s="67"/>
      <c r="M5084" s="67"/>
      <c r="N5084" s="67"/>
      <c r="O5084" s="67"/>
      <c r="P5084" s="67"/>
      <c r="Q5084" s="117" t="s">
        <v>110</v>
      </c>
      <c r="R5084" s="118">
        <v>0</v>
      </c>
      <c r="S5084" s="118">
        <v>0</v>
      </c>
      <c r="T5084" s="118">
        <v>0</v>
      </c>
      <c r="U5084" s="118">
        <v>0</v>
      </c>
      <c r="V5084" s="118">
        <v>0</v>
      </c>
      <c r="W5084" s="118">
        <v>0</v>
      </c>
      <c r="X5084" s="118">
        <v>0</v>
      </c>
      <c r="Y5084" s="118">
        <v>0</v>
      </c>
      <c r="Z5084" s="118">
        <v>0</v>
      </c>
      <c r="AA5084" s="118">
        <v>0</v>
      </c>
      <c r="AB5084" s="118">
        <v>0</v>
      </c>
      <c r="AC5084" s="118">
        <v>0</v>
      </c>
      <c r="AD5084" s="118">
        <v>0</v>
      </c>
      <c r="AE5084" s="118">
        <v>0</v>
      </c>
      <c r="AF5084" s="118">
        <v>0</v>
      </c>
      <c r="AG5084" s="118">
        <v>0</v>
      </c>
      <c r="AH5084" s="118">
        <v>0</v>
      </c>
      <c r="AI5084" s="118">
        <v>0</v>
      </c>
      <c r="AT5084" s="11"/>
      <c r="AU5084" s="88"/>
    </row>
    <row r="5085" spans="3:47" s="11" customFormat="1" outlineLevel="1" x14ac:dyDescent="0.2">
      <c r="C5085" s="119" t="s">
        <v>152</v>
      </c>
      <c r="E5085" s="120" t="s">
        <v>174</v>
      </c>
      <c r="F5085" s="121"/>
      <c r="G5085" s="121"/>
      <c r="H5085" s="121"/>
      <c r="I5085" s="121"/>
      <c r="J5085" s="121"/>
      <c r="K5085" s="121"/>
      <c r="L5085" s="121"/>
      <c r="M5085" s="121"/>
      <c r="N5085" s="121"/>
      <c r="O5085" s="121"/>
      <c r="P5085" s="121"/>
      <c r="Q5085" s="122"/>
      <c r="R5085" s="123"/>
      <c r="S5085" s="123"/>
      <c r="T5085" s="123"/>
      <c r="U5085" s="123"/>
      <c r="V5085" s="123"/>
      <c r="W5085" s="123"/>
      <c r="X5085" s="123"/>
      <c r="Y5085" s="123"/>
      <c r="Z5085" s="123"/>
      <c r="AA5085" s="123"/>
      <c r="AB5085" s="123"/>
      <c r="AC5085" s="123"/>
      <c r="AD5085" s="123"/>
      <c r="AE5085" s="123"/>
      <c r="AF5085" s="123"/>
      <c r="AG5085" s="123"/>
      <c r="AH5085" s="123"/>
      <c r="AI5085" s="123"/>
    </row>
    <row r="5086" spans="3:47" s="11" customFormat="1" outlineLevel="2" x14ac:dyDescent="0.2">
      <c r="C5086" s="119" t="s">
        <v>152</v>
      </c>
      <c r="E5086" s="124" t="s">
        <v>175</v>
      </c>
      <c r="U5086" s="25" t="s">
        <v>87</v>
      </c>
      <c r="V5086" s="25"/>
      <c r="W5086" s="25" t="s">
        <v>88</v>
      </c>
      <c r="X5086" s="25" t="s">
        <v>89</v>
      </c>
    </row>
    <row r="5087" spans="3:47" s="11" customFormat="1" outlineLevel="2" x14ac:dyDescent="0.2">
      <c r="C5087" s="119" t="s">
        <v>152</v>
      </c>
      <c r="E5087" s="125"/>
      <c r="F5087" s="126" t="s">
        <v>209</v>
      </c>
      <c r="G5087" s="127"/>
      <c r="H5087" s="127"/>
      <c r="I5087" s="127"/>
      <c r="J5087" s="127"/>
      <c r="K5087" s="127"/>
      <c r="L5087" s="127"/>
      <c r="M5087" s="127"/>
      <c r="N5087" s="127"/>
      <c r="O5087" s="127"/>
      <c r="P5087" s="127"/>
      <c r="Q5087" s="128" t="s">
        <v>110</v>
      </c>
      <c r="R5087" s="129"/>
      <c r="S5087" s="130"/>
      <c r="T5087" s="130"/>
      <c r="U5087" s="131">
        <v>0</v>
      </c>
      <c r="V5087" s="131">
        <v>0</v>
      </c>
      <c r="W5087" s="132">
        <v>0</v>
      </c>
      <c r="X5087" s="131">
        <v>0</v>
      </c>
      <c r="Y5087" s="130">
        <v>0</v>
      </c>
      <c r="Z5087" s="130">
        <v>0</v>
      </c>
      <c r="AA5087" s="130">
        <v>0</v>
      </c>
      <c r="AB5087" s="130">
        <v>0</v>
      </c>
      <c r="AC5087" s="130">
        <v>0</v>
      </c>
      <c r="AD5087" s="130">
        <v>0</v>
      </c>
      <c r="AE5087" s="130">
        <v>0</v>
      </c>
      <c r="AF5087" s="130">
        <v>0</v>
      </c>
      <c r="AG5087" s="130">
        <v>0</v>
      </c>
      <c r="AH5087" s="133">
        <v>0</v>
      </c>
      <c r="AI5087" s="133">
        <v>0</v>
      </c>
      <c r="AK5087" s="91"/>
    </row>
    <row r="5088" spans="3:47" s="11" customFormat="1" outlineLevel="2" x14ac:dyDescent="0.2">
      <c r="C5088" s="119" t="s">
        <v>152</v>
      </c>
      <c r="E5088" s="134"/>
      <c r="F5088" s="36" t="s">
        <v>31</v>
      </c>
      <c r="Q5088" s="135" t="s">
        <v>110</v>
      </c>
      <c r="R5088" s="136"/>
      <c r="S5088" s="88"/>
      <c r="T5088" s="88"/>
      <c r="U5088" s="137">
        <v>0</v>
      </c>
      <c r="V5088" s="137">
        <v>0</v>
      </c>
      <c r="W5088" s="138">
        <v>0</v>
      </c>
      <c r="X5088" s="137">
        <v>0</v>
      </c>
      <c r="Y5088" s="88">
        <v>0</v>
      </c>
      <c r="Z5088" s="88">
        <v>0</v>
      </c>
      <c r="AA5088" s="88">
        <v>0</v>
      </c>
      <c r="AB5088" s="88">
        <v>0</v>
      </c>
      <c r="AC5088" s="88">
        <v>0</v>
      </c>
      <c r="AD5088" s="88">
        <v>0</v>
      </c>
      <c r="AE5088" s="88">
        <v>0</v>
      </c>
      <c r="AF5088" s="88">
        <v>0</v>
      </c>
      <c r="AG5088" s="88">
        <v>0</v>
      </c>
      <c r="AH5088" s="139">
        <v>0</v>
      </c>
      <c r="AI5088" s="139">
        <v>0</v>
      </c>
    </row>
    <row r="5089" spans="3:35" s="11" customFormat="1" outlineLevel="2" x14ac:dyDescent="0.2">
      <c r="C5089" s="119" t="s">
        <v>152</v>
      </c>
      <c r="E5089" s="134"/>
      <c r="F5089" s="36" t="s">
        <v>28</v>
      </c>
      <c r="Q5089" s="135" t="s">
        <v>110</v>
      </c>
      <c r="R5089" s="136"/>
      <c r="S5089" s="88"/>
      <c r="T5089" s="88"/>
      <c r="U5089" s="137">
        <v>0</v>
      </c>
      <c r="V5089" s="137">
        <v>0</v>
      </c>
      <c r="W5089" s="138">
        <v>0</v>
      </c>
      <c r="X5089" s="137">
        <v>0</v>
      </c>
      <c r="Y5089" s="88">
        <v>0</v>
      </c>
      <c r="Z5089" s="88">
        <v>0</v>
      </c>
      <c r="AA5089" s="88">
        <v>0</v>
      </c>
      <c r="AB5089" s="88">
        <v>0</v>
      </c>
      <c r="AC5089" s="88">
        <v>0</v>
      </c>
      <c r="AD5089" s="88">
        <v>0</v>
      </c>
      <c r="AE5089" s="88">
        <v>0</v>
      </c>
      <c r="AF5089" s="88">
        <v>0</v>
      </c>
      <c r="AG5089" s="88">
        <v>0</v>
      </c>
      <c r="AH5089" s="139">
        <v>0</v>
      </c>
      <c r="AI5089" s="139">
        <v>0</v>
      </c>
    </row>
    <row r="5090" spans="3:35" s="11" customFormat="1" outlineLevel="2" x14ac:dyDescent="0.2">
      <c r="C5090" s="119" t="s">
        <v>152</v>
      </c>
      <c r="E5090" s="134"/>
      <c r="F5090" s="36" t="s">
        <v>210</v>
      </c>
      <c r="Q5090" s="135" t="s">
        <v>110</v>
      </c>
      <c r="R5090" s="136"/>
      <c r="S5090" s="88"/>
      <c r="T5090" s="88"/>
      <c r="U5090" s="137">
        <v>0</v>
      </c>
      <c r="V5090" s="137">
        <v>0</v>
      </c>
      <c r="W5090" s="138">
        <v>0</v>
      </c>
      <c r="X5090" s="137">
        <v>0</v>
      </c>
      <c r="Y5090" s="88">
        <v>0</v>
      </c>
      <c r="Z5090" s="88">
        <v>0</v>
      </c>
      <c r="AA5090" s="88">
        <v>0</v>
      </c>
      <c r="AB5090" s="88">
        <v>0</v>
      </c>
      <c r="AC5090" s="88">
        <v>0</v>
      </c>
      <c r="AD5090" s="88">
        <v>0</v>
      </c>
      <c r="AE5090" s="88">
        <v>0</v>
      </c>
      <c r="AF5090" s="88">
        <v>0</v>
      </c>
      <c r="AG5090" s="88">
        <v>0</v>
      </c>
      <c r="AH5090" s="139">
        <v>0</v>
      </c>
      <c r="AI5090" s="139">
        <v>0</v>
      </c>
    </row>
    <row r="5091" spans="3:35" s="11" customFormat="1" outlineLevel="2" x14ac:dyDescent="0.2">
      <c r="C5091" s="119" t="s">
        <v>152</v>
      </c>
      <c r="E5091" s="134"/>
      <c r="F5091" s="36" t="s">
        <v>211</v>
      </c>
      <c r="Q5091" s="135" t="s">
        <v>110</v>
      </c>
      <c r="R5091" s="136"/>
      <c r="S5091" s="88"/>
      <c r="T5091" s="88"/>
      <c r="U5091" s="137">
        <v>0</v>
      </c>
      <c r="V5091" s="137">
        <v>0</v>
      </c>
      <c r="W5091" s="138">
        <v>0</v>
      </c>
      <c r="X5091" s="137">
        <v>0</v>
      </c>
      <c r="Y5091" s="88">
        <v>0</v>
      </c>
      <c r="Z5091" s="88">
        <v>0</v>
      </c>
      <c r="AA5091" s="88">
        <v>0</v>
      </c>
      <c r="AB5091" s="88">
        <v>0</v>
      </c>
      <c r="AC5091" s="88">
        <v>0</v>
      </c>
      <c r="AD5091" s="88">
        <v>0</v>
      </c>
      <c r="AE5091" s="88">
        <v>0</v>
      </c>
      <c r="AF5091" s="88">
        <v>0</v>
      </c>
      <c r="AG5091" s="88">
        <v>0</v>
      </c>
      <c r="AH5091" s="139">
        <v>0</v>
      </c>
      <c r="AI5091" s="139">
        <v>0</v>
      </c>
    </row>
    <row r="5092" spans="3:35" s="11" customFormat="1" outlineLevel="2" x14ac:dyDescent="0.2">
      <c r="C5092" s="119" t="s">
        <v>152</v>
      </c>
      <c r="E5092" s="134"/>
      <c r="F5092" s="36" t="s">
        <v>212</v>
      </c>
      <c r="Q5092" s="135" t="s">
        <v>110</v>
      </c>
      <c r="R5092" s="136"/>
      <c r="S5092" s="88"/>
      <c r="T5092" s="88"/>
      <c r="U5092" s="137">
        <v>0</v>
      </c>
      <c r="V5092" s="137">
        <v>0</v>
      </c>
      <c r="W5092" s="138">
        <v>0</v>
      </c>
      <c r="X5092" s="137">
        <v>0</v>
      </c>
      <c r="Y5092" s="88">
        <v>0</v>
      </c>
      <c r="Z5092" s="88">
        <v>0</v>
      </c>
      <c r="AA5092" s="88">
        <v>0</v>
      </c>
      <c r="AB5092" s="88">
        <v>0</v>
      </c>
      <c r="AC5092" s="88">
        <v>0</v>
      </c>
      <c r="AD5092" s="88">
        <v>0</v>
      </c>
      <c r="AE5092" s="88">
        <v>0</v>
      </c>
      <c r="AF5092" s="88">
        <v>0</v>
      </c>
      <c r="AG5092" s="88">
        <v>0</v>
      </c>
      <c r="AH5092" s="139">
        <v>0</v>
      </c>
      <c r="AI5092" s="139">
        <v>0</v>
      </c>
    </row>
    <row r="5093" spans="3:35" s="11" customFormat="1" outlineLevel="2" x14ac:dyDescent="0.2">
      <c r="C5093" s="119" t="s">
        <v>152</v>
      </c>
      <c r="E5093" s="134"/>
      <c r="F5093" s="36" t="s">
        <v>213</v>
      </c>
      <c r="Q5093" s="135" t="s">
        <v>110</v>
      </c>
      <c r="R5093" s="136"/>
      <c r="S5093" s="88"/>
      <c r="T5093" s="88"/>
      <c r="U5093" s="137">
        <v>0</v>
      </c>
      <c r="V5093" s="137">
        <v>0</v>
      </c>
      <c r="W5093" s="138">
        <v>0</v>
      </c>
      <c r="X5093" s="137">
        <v>0</v>
      </c>
      <c r="Y5093" s="88">
        <v>0</v>
      </c>
      <c r="Z5093" s="88">
        <v>0</v>
      </c>
      <c r="AA5093" s="88">
        <v>0</v>
      </c>
      <c r="AB5093" s="88">
        <v>0</v>
      </c>
      <c r="AC5093" s="88">
        <v>0</v>
      </c>
      <c r="AD5093" s="88">
        <v>0</v>
      </c>
      <c r="AE5093" s="88">
        <v>0</v>
      </c>
      <c r="AF5093" s="88">
        <v>0</v>
      </c>
      <c r="AG5093" s="88">
        <v>0</v>
      </c>
      <c r="AH5093" s="139">
        <v>0</v>
      </c>
      <c r="AI5093" s="139">
        <v>0</v>
      </c>
    </row>
    <row r="5094" spans="3:35" s="11" customFormat="1" outlineLevel="2" x14ac:dyDescent="0.2">
      <c r="C5094" s="119" t="s">
        <v>152</v>
      </c>
      <c r="E5094" s="134"/>
      <c r="F5094" s="36" t="s">
        <v>214</v>
      </c>
      <c r="Q5094" s="135" t="s">
        <v>110</v>
      </c>
      <c r="R5094" s="136"/>
      <c r="S5094" s="88"/>
      <c r="T5094" s="88"/>
      <c r="U5094" s="137">
        <v>0</v>
      </c>
      <c r="V5094" s="137">
        <v>0</v>
      </c>
      <c r="W5094" s="138">
        <v>0</v>
      </c>
      <c r="X5094" s="137">
        <v>0</v>
      </c>
      <c r="Y5094" s="88">
        <v>0</v>
      </c>
      <c r="Z5094" s="88">
        <v>0</v>
      </c>
      <c r="AA5094" s="88">
        <v>0</v>
      </c>
      <c r="AB5094" s="88">
        <v>0</v>
      </c>
      <c r="AC5094" s="88">
        <v>0</v>
      </c>
      <c r="AD5094" s="88">
        <v>0</v>
      </c>
      <c r="AE5094" s="88">
        <v>0</v>
      </c>
      <c r="AF5094" s="88">
        <v>0</v>
      </c>
      <c r="AG5094" s="88">
        <v>0</v>
      </c>
      <c r="AH5094" s="139">
        <v>0</v>
      </c>
      <c r="AI5094" s="139">
        <v>0</v>
      </c>
    </row>
    <row r="5095" spans="3:35" s="11" customFormat="1" outlineLevel="2" x14ac:dyDescent="0.2">
      <c r="C5095" s="119" t="s">
        <v>152</v>
      </c>
      <c r="E5095" s="134"/>
      <c r="F5095" s="36" t="s">
        <v>215</v>
      </c>
      <c r="Q5095" s="135" t="s">
        <v>110</v>
      </c>
      <c r="R5095" s="136"/>
      <c r="S5095" s="88"/>
      <c r="T5095" s="88"/>
      <c r="U5095" s="137">
        <v>0</v>
      </c>
      <c r="V5095" s="137">
        <v>0</v>
      </c>
      <c r="W5095" s="138">
        <v>0</v>
      </c>
      <c r="X5095" s="137">
        <v>0</v>
      </c>
      <c r="Y5095" s="88">
        <v>0</v>
      </c>
      <c r="Z5095" s="88">
        <v>0</v>
      </c>
      <c r="AA5095" s="88">
        <v>0</v>
      </c>
      <c r="AB5095" s="88">
        <v>0</v>
      </c>
      <c r="AC5095" s="88">
        <v>0</v>
      </c>
      <c r="AD5095" s="88">
        <v>0</v>
      </c>
      <c r="AE5095" s="88">
        <v>0</v>
      </c>
      <c r="AF5095" s="88">
        <v>0</v>
      </c>
      <c r="AG5095" s="88">
        <v>0</v>
      </c>
      <c r="AH5095" s="139">
        <v>0</v>
      </c>
      <c r="AI5095" s="139">
        <v>0</v>
      </c>
    </row>
    <row r="5096" spans="3:35" s="11" customFormat="1" outlineLevel="2" x14ac:dyDescent="0.2">
      <c r="C5096" s="119" t="s">
        <v>152</v>
      </c>
      <c r="E5096" s="134"/>
      <c r="F5096" s="36" t="s">
        <v>216</v>
      </c>
      <c r="Q5096" s="135" t="s">
        <v>110</v>
      </c>
      <c r="R5096" s="136"/>
      <c r="S5096" s="88"/>
      <c r="T5096" s="88"/>
      <c r="U5096" s="137">
        <v>0</v>
      </c>
      <c r="V5096" s="137">
        <v>0</v>
      </c>
      <c r="W5096" s="138">
        <v>0</v>
      </c>
      <c r="X5096" s="137">
        <v>0</v>
      </c>
      <c r="Y5096" s="88">
        <v>0</v>
      </c>
      <c r="Z5096" s="88">
        <v>0</v>
      </c>
      <c r="AA5096" s="88">
        <v>0</v>
      </c>
      <c r="AB5096" s="88">
        <v>0</v>
      </c>
      <c r="AC5096" s="88">
        <v>0</v>
      </c>
      <c r="AD5096" s="88">
        <v>0</v>
      </c>
      <c r="AE5096" s="88">
        <v>0</v>
      </c>
      <c r="AF5096" s="88">
        <v>0</v>
      </c>
      <c r="AG5096" s="88">
        <v>0</v>
      </c>
      <c r="AH5096" s="139">
        <v>0</v>
      </c>
      <c r="AI5096" s="139">
        <v>0</v>
      </c>
    </row>
    <row r="5097" spans="3:35" s="11" customFormat="1" outlineLevel="2" x14ac:dyDescent="0.2">
      <c r="C5097" s="119" t="s">
        <v>152</v>
      </c>
      <c r="E5097" s="134"/>
      <c r="F5097" s="36" t="s">
        <v>33</v>
      </c>
      <c r="Q5097" s="135" t="s">
        <v>110</v>
      </c>
      <c r="R5097" s="136"/>
      <c r="S5097" s="88"/>
      <c r="T5097" s="88"/>
      <c r="U5097" s="137">
        <v>0</v>
      </c>
      <c r="V5097" s="137">
        <v>0</v>
      </c>
      <c r="W5097" s="138">
        <v>0</v>
      </c>
      <c r="X5097" s="137">
        <v>0</v>
      </c>
      <c r="Y5097" s="88">
        <v>0</v>
      </c>
      <c r="Z5097" s="88">
        <v>0</v>
      </c>
      <c r="AA5097" s="88">
        <v>0</v>
      </c>
      <c r="AB5097" s="88">
        <v>0</v>
      </c>
      <c r="AC5097" s="88">
        <v>0</v>
      </c>
      <c r="AD5097" s="88">
        <v>0</v>
      </c>
      <c r="AE5097" s="88">
        <v>0</v>
      </c>
      <c r="AF5097" s="88">
        <v>0</v>
      </c>
      <c r="AG5097" s="88">
        <v>0</v>
      </c>
      <c r="AH5097" s="139">
        <v>0</v>
      </c>
      <c r="AI5097" s="139">
        <v>0</v>
      </c>
    </row>
    <row r="5098" spans="3:35" s="11" customFormat="1" outlineLevel="2" x14ac:dyDescent="0.2">
      <c r="C5098" s="119" t="s">
        <v>152</v>
      </c>
      <c r="E5098" s="134"/>
      <c r="F5098" s="36" t="s">
        <v>34</v>
      </c>
      <c r="Q5098" s="135" t="s">
        <v>110</v>
      </c>
      <c r="R5098" s="136"/>
      <c r="S5098" s="88"/>
      <c r="T5098" s="88"/>
      <c r="U5098" s="137">
        <v>0</v>
      </c>
      <c r="V5098" s="137">
        <v>0</v>
      </c>
      <c r="W5098" s="138">
        <v>0</v>
      </c>
      <c r="X5098" s="137">
        <v>0</v>
      </c>
      <c r="Y5098" s="88">
        <v>0</v>
      </c>
      <c r="Z5098" s="88">
        <v>0</v>
      </c>
      <c r="AA5098" s="88">
        <v>0</v>
      </c>
      <c r="AB5098" s="88">
        <v>0</v>
      </c>
      <c r="AC5098" s="88">
        <v>0</v>
      </c>
      <c r="AD5098" s="88">
        <v>0</v>
      </c>
      <c r="AE5098" s="88">
        <v>0</v>
      </c>
      <c r="AF5098" s="88">
        <v>0</v>
      </c>
      <c r="AG5098" s="88">
        <v>0</v>
      </c>
      <c r="AH5098" s="139">
        <v>0</v>
      </c>
      <c r="AI5098" s="139">
        <v>0</v>
      </c>
    </row>
    <row r="5099" spans="3:35" s="11" customFormat="1" outlineLevel="2" x14ac:dyDescent="0.2">
      <c r="C5099" s="119" t="s">
        <v>152</v>
      </c>
      <c r="E5099" s="134"/>
      <c r="F5099" s="36" t="s">
        <v>217</v>
      </c>
      <c r="Q5099" s="135" t="s">
        <v>110</v>
      </c>
      <c r="R5099" s="136"/>
      <c r="S5099" s="88"/>
      <c r="T5099" s="88"/>
      <c r="U5099" s="137">
        <v>0</v>
      </c>
      <c r="V5099" s="137">
        <v>0</v>
      </c>
      <c r="W5099" s="138">
        <v>0</v>
      </c>
      <c r="X5099" s="137">
        <v>0</v>
      </c>
      <c r="Y5099" s="88">
        <v>0</v>
      </c>
      <c r="Z5099" s="88">
        <v>0</v>
      </c>
      <c r="AA5099" s="88">
        <v>0</v>
      </c>
      <c r="AB5099" s="88">
        <v>0</v>
      </c>
      <c r="AC5099" s="88">
        <v>0</v>
      </c>
      <c r="AD5099" s="88">
        <v>0</v>
      </c>
      <c r="AE5099" s="88">
        <v>0</v>
      </c>
      <c r="AF5099" s="88">
        <v>0</v>
      </c>
      <c r="AG5099" s="88">
        <v>0</v>
      </c>
      <c r="AH5099" s="139">
        <v>0</v>
      </c>
      <c r="AI5099" s="139">
        <v>0</v>
      </c>
    </row>
    <row r="5100" spans="3:35" s="11" customFormat="1" outlineLevel="2" x14ac:dyDescent="0.2">
      <c r="C5100" s="119" t="s">
        <v>152</v>
      </c>
      <c r="E5100" s="134"/>
      <c r="F5100" s="36" t="s">
        <v>152</v>
      </c>
      <c r="Q5100" s="135" t="s">
        <v>110</v>
      </c>
      <c r="R5100" s="136"/>
      <c r="S5100" s="88"/>
      <c r="T5100" s="88"/>
      <c r="U5100" s="137">
        <v>0</v>
      </c>
      <c r="V5100" s="137">
        <v>0</v>
      </c>
      <c r="W5100" s="138">
        <v>0</v>
      </c>
      <c r="X5100" s="137">
        <v>0</v>
      </c>
      <c r="Y5100" s="88">
        <v>0</v>
      </c>
      <c r="Z5100" s="88">
        <v>0</v>
      </c>
      <c r="AA5100" s="88">
        <v>0</v>
      </c>
      <c r="AB5100" s="88">
        <v>0</v>
      </c>
      <c r="AC5100" s="88">
        <v>0</v>
      </c>
      <c r="AD5100" s="88">
        <v>0</v>
      </c>
      <c r="AE5100" s="88">
        <v>0</v>
      </c>
      <c r="AF5100" s="88">
        <v>0</v>
      </c>
      <c r="AG5100" s="88">
        <v>0</v>
      </c>
      <c r="AH5100" s="139">
        <v>0</v>
      </c>
      <c r="AI5100" s="139">
        <v>0</v>
      </c>
    </row>
    <row r="5101" spans="3:35" s="11" customFormat="1" outlineLevel="2" x14ac:dyDescent="0.2">
      <c r="C5101" s="119" t="s">
        <v>152</v>
      </c>
      <c r="E5101" s="140"/>
      <c r="F5101" s="141" t="s">
        <v>152</v>
      </c>
      <c r="G5101" s="142"/>
      <c r="H5101" s="142"/>
      <c r="I5101" s="142"/>
      <c r="J5101" s="142"/>
      <c r="K5101" s="142"/>
      <c r="L5101" s="142"/>
      <c r="M5101" s="142"/>
      <c r="N5101" s="142"/>
      <c r="O5101" s="142"/>
      <c r="P5101" s="142"/>
      <c r="Q5101" s="143" t="s">
        <v>110</v>
      </c>
      <c r="R5101" s="144"/>
      <c r="S5101" s="145"/>
      <c r="T5101" s="145"/>
      <c r="U5101" s="146">
        <v>0</v>
      </c>
      <c r="V5101" s="146">
        <v>0</v>
      </c>
      <c r="W5101" s="147">
        <v>0</v>
      </c>
      <c r="X5101" s="146">
        <v>0</v>
      </c>
      <c r="Y5101" s="145">
        <v>0</v>
      </c>
      <c r="Z5101" s="145">
        <v>0</v>
      </c>
      <c r="AA5101" s="145">
        <v>0</v>
      </c>
      <c r="AB5101" s="145">
        <v>0</v>
      </c>
      <c r="AC5101" s="145">
        <v>0</v>
      </c>
      <c r="AD5101" s="145">
        <v>0</v>
      </c>
      <c r="AE5101" s="145">
        <v>0</v>
      </c>
      <c r="AF5101" s="145">
        <v>0</v>
      </c>
      <c r="AG5101" s="145">
        <v>0</v>
      </c>
      <c r="AH5101" s="148">
        <v>0</v>
      </c>
      <c r="AI5101" s="148">
        <v>0</v>
      </c>
    </row>
    <row r="5102" spans="3:35" s="11" customFormat="1" outlineLevel="2" x14ac:dyDescent="0.2">
      <c r="C5102" s="119" t="s">
        <v>152</v>
      </c>
      <c r="F5102" s="149"/>
      <c r="G5102" s="149"/>
      <c r="H5102" s="149"/>
      <c r="I5102" s="149"/>
      <c r="J5102" s="149"/>
      <c r="K5102" s="149"/>
      <c r="L5102" s="149"/>
      <c r="M5102" s="149"/>
      <c r="N5102" s="149"/>
      <c r="O5102" s="149"/>
      <c r="P5102" s="149" t="s">
        <v>175</v>
      </c>
      <c r="Q5102" s="16" t="s">
        <v>110</v>
      </c>
      <c r="R5102" s="150"/>
      <c r="S5102" s="150"/>
      <c r="T5102" s="150"/>
      <c r="U5102" s="150">
        <v>0</v>
      </c>
      <c r="V5102" s="150">
        <v>0</v>
      </c>
      <c r="W5102" s="150">
        <v>0</v>
      </c>
      <c r="X5102" s="150">
        <v>0</v>
      </c>
      <c r="Y5102" s="150">
        <v>0</v>
      </c>
      <c r="Z5102" s="150">
        <v>0</v>
      </c>
      <c r="AA5102" s="150">
        <v>0</v>
      </c>
      <c r="AB5102" s="150">
        <v>0</v>
      </c>
      <c r="AC5102" s="150">
        <v>0</v>
      </c>
      <c r="AD5102" s="150">
        <v>0</v>
      </c>
      <c r="AE5102" s="150">
        <v>0</v>
      </c>
      <c r="AF5102" s="150">
        <v>0</v>
      </c>
      <c r="AG5102" s="150">
        <v>0</v>
      </c>
      <c r="AH5102" s="150">
        <v>0</v>
      </c>
      <c r="AI5102" s="150">
        <v>0</v>
      </c>
    </row>
    <row r="5103" spans="3:35" s="11" customFormat="1" outlineLevel="2" x14ac:dyDescent="0.2">
      <c r="C5103" s="119" t="s">
        <v>152</v>
      </c>
      <c r="E5103" s="124" t="s">
        <v>176</v>
      </c>
    </row>
    <row r="5104" spans="3:35" s="11" customFormat="1" outlineLevel="2" x14ac:dyDescent="0.2">
      <c r="C5104" s="119" t="s">
        <v>152</v>
      </c>
      <c r="E5104" s="151" t="s">
        <v>209</v>
      </c>
      <c r="F5104" s="127"/>
      <c r="G5104" s="127"/>
      <c r="H5104" s="127"/>
      <c r="I5104" s="127"/>
      <c r="J5104" s="127"/>
      <c r="K5104" s="127"/>
      <c r="L5104" s="127"/>
      <c r="M5104" s="127"/>
      <c r="N5104" s="127"/>
      <c r="O5104" s="127"/>
      <c r="P5104" s="152"/>
      <c r="Q5104" s="128" t="s">
        <v>110</v>
      </c>
      <c r="R5104" s="129"/>
      <c r="S5104" s="130"/>
      <c r="T5104" s="130"/>
      <c r="U5104" s="131">
        <v>0</v>
      </c>
      <c r="V5104" s="131">
        <v>0</v>
      </c>
      <c r="W5104" s="132">
        <v>0</v>
      </c>
      <c r="X5104" s="131">
        <v>0</v>
      </c>
      <c r="Y5104" s="130">
        <v>0</v>
      </c>
      <c r="Z5104" s="130">
        <v>0</v>
      </c>
      <c r="AA5104" s="130">
        <v>0</v>
      </c>
      <c r="AB5104" s="130">
        <v>0</v>
      </c>
      <c r="AC5104" s="130">
        <v>0</v>
      </c>
      <c r="AD5104" s="130">
        <v>0</v>
      </c>
      <c r="AE5104" s="130">
        <v>0</v>
      </c>
      <c r="AF5104" s="130">
        <v>0</v>
      </c>
      <c r="AG5104" s="130">
        <v>0</v>
      </c>
      <c r="AH5104" s="133">
        <v>0</v>
      </c>
      <c r="AI5104" s="133">
        <v>0</v>
      </c>
    </row>
    <row r="5105" spans="3:35" s="11" customFormat="1" outlineLevel="2" x14ac:dyDescent="0.2">
      <c r="C5105" s="119" t="s">
        <v>152</v>
      </c>
      <c r="E5105" s="153" t="s">
        <v>31</v>
      </c>
      <c r="P5105" s="149"/>
      <c r="Q5105" s="135" t="s">
        <v>110</v>
      </c>
      <c r="R5105" s="136"/>
      <c r="S5105" s="88"/>
      <c r="T5105" s="88"/>
      <c r="U5105" s="137">
        <v>0</v>
      </c>
      <c r="V5105" s="137">
        <v>0</v>
      </c>
      <c r="W5105" s="138">
        <v>0</v>
      </c>
      <c r="X5105" s="137">
        <v>0</v>
      </c>
      <c r="Y5105" s="88">
        <v>0</v>
      </c>
      <c r="Z5105" s="88">
        <v>0</v>
      </c>
      <c r="AA5105" s="88">
        <v>0</v>
      </c>
      <c r="AB5105" s="88">
        <v>0</v>
      </c>
      <c r="AC5105" s="88">
        <v>0</v>
      </c>
      <c r="AD5105" s="88">
        <v>0</v>
      </c>
      <c r="AE5105" s="88">
        <v>0</v>
      </c>
      <c r="AF5105" s="88">
        <v>0</v>
      </c>
      <c r="AG5105" s="88">
        <v>0</v>
      </c>
      <c r="AH5105" s="139">
        <v>0</v>
      </c>
      <c r="AI5105" s="139">
        <v>0</v>
      </c>
    </row>
    <row r="5106" spans="3:35" s="11" customFormat="1" outlineLevel="2" x14ac:dyDescent="0.2">
      <c r="C5106" s="119" t="s">
        <v>152</v>
      </c>
      <c r="E5106" s="153" t="s">
        <v>28</v>
      </c>
      <c r="P5106" s="149"/>
      <c r="Q5106" s="135" t="s">
        <v>110</v>
      </c>
      <c r="R5106" s="136"/>
      <c r="S5106" s="88"/>
      <c r="T5106" s="88"/>
      <c r="U5106" s="137">
        <v>0</v>
      </c>
      <c r="V5106" s="137">
        <v>0</v>
      </c>
      <c r="W5106" s="138">
        <v>0</v>
      </c>
      <c r="X5106" s="137">
        <v>0</v>
      </c>
      <c r="Y5106" s="88">
        <v>0</v>
      </c>
      <c r="Z5106" s="88">
        <v>0</v>
      </c>
      <c r="AA5106" s="88">
        <v>0</v>
      </c>
      <c r="AB5106" s="88">
        <v>0</v>
      </c>
      <c r="AC5106" s="88">
        <v>0</v>
      </c>
      <c r="AD5106" s="88">
        <v>0</v>
      </c>
      <c r="AE5106" s="88">
        <v>0</v>
      </c>
      <c r="AF5106" s="88">
        <v>0</v>
      </c>
      <c r="AG5106" s="88">
        <v>0</v>
      </c>
      <c r="AH5106" s="139">
        <v>0</v>
      </c>
      <c r="AI5106" s="139">
        <v>0</v>
      </c>
    </row>
    <row r="5107" spans="3:35" s="11" customFormat="1" outlineLevel="2" x14ac:dyDescent="0.2">
      <c r="C5107" s="119" t="s">
        <v>152</v>
      </c>
      <c r="E5107" s="153" t="s">
        <v>210</v>
      </c>
      <c r="P5107" s="149"/>
      <c r="Q5107" s="135" t="s">
        <v>110</v>
      </c>
      <c r="R5107" s="136"/>
      <c r="S5107" s="88"/>
      <c r="T5107" s="88"/>
      <c r="U5107" s="137">
        <v>0</v>
      </c>
      <c r="V5107" s="137">
        <v>0</v>
      </c>
      <c r="W5107" s="138">
        <v>0</v>
      </c>
      <c r="X5107" s="137">
        <v>0</v>
      </c>
      <c r="Y5107" s="88">
        <v>0</v>
      </c>
      <c r="Z5107" s="88">
        <v>0</v>
      </c>
      <c r="AA5107" s="88">
        <v>0</v>
      </c>
      <c r="AB5107" s="88">
        <v>0</v>
      </c>
      <c r="AC5107" s="88">
        <v>0</v>
      </c>
      <c r="AD5107" s="88">
        <v>0</v>
      </c>
      <c r="AE5107" s="88">
        <v>0</v>
      </c>
      <c r="AF5107" s="88">
        <v>0</v>
      </c>
      <c r="AG5107" s="88">
        <v>0</v>
      </c>
      <c r="AH5107" s="139">
        <v>0</v>
      </c>
      <c r="AI5107" s="139">
        <v>0</v>
      </c>
    </row>
    <row r="5108" spans="3:35" s="11" customFormat="1" outlineLevel="2" x14ac:dyDescent="0.2">
      <c r="C5108" s="119" t="s">
        <v>152</v>
      </c>
      <c r="E5108" s="153" t="s">
        <v>211</v>
      </c>
      <c r="P5108" s="149"/>
      <c r="Q5108" s="135" t="s">
        <v>110</v>
      </c>
      <c r="R5108" s="136"/>
      <c r="S5108" s="88"/>
      <c r="T5108" s="88"/>
      <c r="U5108" s="137">
        <v>0</v>
      </c>
      <c r="V5108" s="137">
        <v>0</v>
      </c>
      <c r="W5108" s="138">
        <v>0</v>
      </c>
      <c r="X5108" s="137">
        <v>0</v>
      </c>
      <c r="Y5108" s="88">
        <v>0</v>
      </c>
      <c r="Z5108" s="88">
        <v>0</v>
      </c>
      <c r="AA5108" s="88">
        <v>0</v>
      </c>
      <c r="AB5108" s="88">
        <v>0</v>
      </c>
      <c r="AC5108" s="88">
        <v>0</v>
      </c>
      <c r="AD5108" s="88">
        <v>0</v>
      </c>
      <c r="AE5108" s="88">
        <v>0</v>
      </c>
      <c r="AF5108" s="88">
        <v>0</v>
      </c>
      <c r="AG5108" s="88">
        <v>0</v>
      </c>
      <c r="AH5108" s="139">
        <v>0</v>
      </c>
      <c r="AI5108" s="139">
        <v>0</v>
      </c>
    </row>
    <row r="5109" spans="3:35" s="11" customFormat="1" outlineLevel="2" x14ac:dyDescent="0.2">
      <c r="C5109" s="119" t="s">
        <v>152</v>
      </c>
      <c r="E5109" s="153" t="s">
        <v>212</v>
      </c>
      <c r="P5109" s="149"/>
      <c r="Q5109" s="135" t="s">
        <v>110</v>
      </c>
      <c r="R5109" s="136"/>
      <c r="S5109" s="88"/>
      <c r="T5109" s="88"/>
      <c r="U5109" s="137">
        <v>0</v>
      </c>
      <c r="V5109" s="137">
        <v>0</v>
      </c>
      <c r="W5109" s="138">
        <v>0</v>
      </c>
      <c r="X5109" s="137">
        <v>0</v>
      </c>
      <c r="Y5109" s="88">
        <v>0</v>
      </c>
      <c r="Z5109" s="88">
        <v>0</v>
      </c>
      <c r="AA5109" s="88">
        <v>0</v>
      </c>
      <c r="AB5109" s="88">
        <v>0</v>
      </c>
      <c r="AC5109" s="88">
        <v>0</v>
      </c>
      <c r="AD5109" s="88">
        <v>0</v>
      </c>
      <c r="AE5109" s="88">
        <v>0</v>
      </c>
      <c r="AF5109" s="88">
        <v>0</v>
      </c>
      <c r="AG5109" s="88">
        <v>0</v>
      </c>
      <c r="AH5109" s="139">
        <v>0</v>
      </c>
      <c r="AI5109" s="139">
        <v>0</v>
      </c>
    </row>
    <row r="5110" spans="3:35" s="11" customFormat="1" outlineLevel="2" x14ac:dyDescent="0.2">
      <c r="C5110" s="119" t="s">
        <v>152</v>
      </c>
      <c r="E5110" s="153" t="s">
        <v>213</v>
      </c>
      <c r="P5110" s="149"/>
      <c r="Q5110" s="135" t="s">
        <v>110</v>
      </c>
      <c r="R5110" s="136"/>
      <c r="S5110" s="88"/>
      <c r="T5110" s="88"/>
      <c r="U5110" s="137">
        <v>0</v>
      </c>
      <c r="V5110" s="137">
        <v>0</v>
      </c>
      <c r="W5110" s="138">
        <v>0</v>
      </c>
      <c r="X5110" s="137">
        <v>0</v>
      </c>
      <c r="Y5110" s="88">
        <v>0</v>
      </c>
      <c r="Z5110" s="88">
        <v>0</v>
      </c>
      <c r="AA5110" s="88">
        <v>0</v>
      </c>
      <c r="AB5110" s="88">
        <v>0</v>
      </c>
      <c r="AC5110" s="88">
        <v>0</v>
      </c>
      <c r="AD5110" s="88">
        <v>0</v>
      </c>
      <c r="AE5110" s="88">
        <v>0</v>
      </c>
      <c r="AF5110" s="88">
        <v>0</v>
      </c>
      <c r="AG5110" s="88">
        <v>0</v>
      </c>
      <c r="AH5110" s="139">
        <v>0</v>
      </c>
      <c r="AI5110" s="139">
        <v>0</v>
      </c>
    </row>
    <row r="5111" spans="3:35" s="11" customFormat="1" outlineLevel="2" x14ac:dyDescent="0.2">
      <c r="C5111" s="119" t="s">
        <v>152</v>
      </c>
      <c r="E5111" s="153" t="s">
        <v>214</v>
      </c>
      <c r="P5111" s="149"/>
      <c r="Q5111" s="135" t="s">
        <v>110</v>
      </c>
      <c r="R5111" s="136"/>
      <c r="S5111" s="88"/>
      <c r="T5111" s="88"/>
      <c r="U5111" s="137">
        <v>0</v>
      </c>
      <c r="V5111" s="137">
        <v>0</v>
      </c>
      <c r="W5111" s="138">
        <v>0</v>
      </c>
      <c r="X5111" s="137">
        <v>0</v>
      </c>
      <c r="Y5111" s="88">
        <v>0</v>
      </c>
      <c r="Z5111" s="88">
        <v>0</v>
      </c>
      <c r="AA5111" s="88">
        <v>0</v>
      </c>
      <c r="AB5111" s="88">
        <v>0</v>
      </c>
      <c r="AC5111" s="88">
        <v>0</v>
      </c>
      <c r="AD5111" s="88">
        <v>0</v>
      </c>
      <c r="AE5111" s="88">
        <v>0</v>
      </c>
      <c r="AF5111" s="88">
        <v>0</v>
      </c>
      <c r="AG5111" s="88">
        <v>0</v>
      </c>
      <c r="AH5111" s="139">
        <v>0</v>
      </c>
      <c r="AI5111" s="139">
        <v>0</v>
      </c>
    </row>
    <row r="5112" spans="3:35" s="11" customFormat="1" outlineLevel="2" x14ac:dyDescent="0.2">
      <c r="C5112" s="119" t="s">
        <v>152</v>
      </c>
      <c r="E5112" s="153" t="s">
        <v>215</v>
      </c>
      <c r="P5112" s="149"/>
      <c r="Q5112" s="135" t="s">
        <v>110</v>
      </c>
      <c r="R5112" s="136"/>
      <c r="S5112" s="88"/>
      <c r="T5112" s="88"/>
      <c r="U5112" s="137">
        <v>0</v>
      </c>
      <c r="V5112" s="137">
        <v>0</v>
      </c>
      <c r="W5112" s="138">
        <v>0</v>
      </c>
      <c r="X5112" s="137">
        <v>0</v>
      </c>
      <c r="Y5112" s="88">
        <v>0</v>
      </c>
      <c r="Z5112" s="88">
        <v>0</v>
      </c>
      <c r="AA5112" s="88">
        <v>0</v>
      </c>
      <c r="AB5112" s="88">
        <v>0</v>
      </c>
      <c r="AC5112" s="88">
        <v>0</v>
      </c>
      <c r="AD5112" s="88">
        <v>0</v>
      </c>
      <c r="AE5112" s="88">
        <v>0</v>
      </c>
      <c r="AF5112" s="88">
        <v>0</v>
      </c>
      <c r="AG5112" s="88">
        <v>0</v>
      </c>
      <c r="AH5112" s="139">
        <v>0</v>
      </c>
      <c r="AI5112" s="139">
        <v>0</v>
      </c>
    </row>
    <row r="5113" spans="3:35" s="11" customFormat="1" outlineLevel="2" x14ac:dyDescent="0.2">
      <c r="C5113" s="119" t="s">
        <v>152</v>
      </c>
      <c r="E5113" s="153" t="s">
        <v>216</v>
      </c>
      <c r="P5113" s="149"/>
      <c r="Q5113" s="135" t="s">
        <v>110</v>
      </c>
      <c r="R5113" s="136"/>
      <c r="S5113" s="88"/>
      <c r="T5113" s="88"/>
      <c r="U5113" s="137">
        <v>0</v>
      </c>
      <c r="V5113" s="137">
        <v>0</v>
      </c>
      <c r="W5113" s="138">
        <v>0</v>
      </c>
      <c r="X5113" s="137">
        <v>0</v>
      </c>
      <c r="Y5113" s="88">
        <v>0</v>
      </c>
      <c r="Z5113" s="88">
        <v>0</v>
      </c>
      <c r="AA5113" s="88">
        <v>0</v>
      </c>
      <c r="AB5113" s="88">
        <v>0</v>
      </c>
      <c r="AC5113" s="88">
        <v>0</v>
      </c>
      <c r="AD5113" s="88">
        <v>0</v>
      </c>
      <c r="AE5113" s="88">
        <v>0</v>
      </c>
      <c r="AF5113" s="88">
        <v>0</v>
      </c>
      <c r="AG5113" s="88">
        <v>0</v>
      </c>
      <c r="AH5113" s="139">
        <v>0</v>
      </c>
      <c r="AI5113" s="139">
        <v>0</v>
      </c>
    </row>
    <row r="5114" spans="3:35" s="11" customFormat="1" outlineLevel="2" x14ac:dyDescent="0.2">
      <c r="C5114" s="119" t="s">
        <v>152</v>
      </c>
      <c r="E5114" s="153" t="s">
        <v>33</v>
      </c>
      <c r="P5114" s="149"/>
      <c r="Q5114" s="135" t="s">
        <v>110</v>
      </c>
      <c r="R5114" s="136"/>
      <c r="S5114" s="88"/>
      <c r="T5114" s="88"/>
      <c r="U5114" s="137">
        <v>0</v>
      </c>
      <c r="V5114" s="137">
        <v>0</v>
      </c>
      <c r="W5114" s="138">
        <v>0</v>
      </c>
      <c r="X5114" s="137">
        <v>0</v>
      </c>
      <c r="Y5114" s="88">
        <v>0</v>
      </c>
      <c r="Z5114" s="88">
        <v>0</v>
      </c>
      <c r="AA5114" s="88">
        <v>0</v>
      </c>
      <c r="AB5114" s="88">
        <v>0</v>
      </c>
      <c r="AC5114" s="88">
        <v>0</v>
      </c>
      <c r="AD5114" s="88">
        <v>0</v>
      </c>
      <c r="AE5114" s="88">
        <v>0</v>
      </c>
      <c r="AF5114" s="88">
        <v>0</v>
      </c>
      <c r="AG5114" s="88">
        <v>0</v>
      </c>
      <c r="AH5114" s="139">
        <v>0</v>
      </c>
      <c r="AI5114" s="139">
        <v>0</v>
      </c>
    </row>
    <row r="5115" spans="3:35" s="11" customFormat="1" outlineLevel="2" x14ac:dyDescent="0.2">
      <c r="C5115" s="119" t="s">
        <v>152</v>
      </c>
      <c r="E5115" s="153" t="s">
        <v>34</v>
      </c>
      <c r="P5115" s="149"/>
      <c r="Q5115" s="135" t="s">
        <v>110</v>
      </c>
      <c r="R5115" s="136"/>
      <c r="S5115" s="88"/>
      <c r="T5115" s="88"/>
      <c r="U5115" s="137">
        <v>0</v>
      </c>
      <c r="V5115" s="137">
        <v>0</v>
      </c>
      <c r="W5115" s="138">
        <v>0</v>
      </c>
      <c r="X5115" s="137">
        <v>0</v>
      </c>
      <c r="Y5115" s="88">
        <v>0</v>
      </c>
      <c r="Z5115" s="88">
        <v>0</v>
      </c>
      <c r="AA5115" s="88">
        <v>0</v>
      </c>
      <c r="AB5115" s="88">
        <v>0</v>
      </c>
      <c r="AC5115" s="88">
        <v>0</v>
      </c>
      <c r="AD5115" s="88">
        <v>0</v>
      </c>
      <c r="AE5115" s="88">
        <v>0</v>
      </c>
      <c r="AF5115" s="88">
        <v>0</v>
      </c>
      <c r="AG5115" s="88">
        <v>0</v>
      </c>
      <c r="AH5115" s="139">
        <v>0</v>
      </c>
      <c r="AI5115" s="139">
        <v>0</v>
      </c>
    </row>
    <row r="5116" spans="3:35" s="11" customFormat="1" outlineLevel="2" x14ac:dyDescent="0.2">
      <c r="C5116" s="119" t="s">
        <v>152</v>
      </c>
      <c r="E5116" s="153" t="s">
        <v>217</v>
      </c>
      <c r="P5116" s="149"/>
      <c r="Q5116" s="135" t="s">
        <v>110</v>
      </c>
      <c r="R5116" s="136"/>
      <c r="S5116" s="88"/>
      <c r="T5116" s="88"/>
      <c r="U5116" s="137">
        <v>0</v>
      </c>
      <c r="V5116" s="137">
        <v>0</v>
      </c>
      <c r="W5116" s="138">
        <v>0</v>
      </c>
      <c r="X5116" s="137">
        <v>0</v>
      </c>
      <c r="Y5116" s="88">
        <v>0</v>
      </c>
      <c r="Z5116" s="88">
        <v>0</v>
      </c>
      <c r="AA5116" s="88">
        <v>0</v>
      </c>
      <c r="AB5116" s="88">
        <v>0</v>
      </c>
      <c r="AC5116" s="88">
        <v>0</v>
      </c>
      <c r="AD5116" s="88">
        <v>0</v>
      </c>
      <c r="AE5116" s="88">
        <v>0</v>
      </c>
      <c r="AF5116" s="88">
        <v>0</v>
      </c>
      <c r="AG5116" s="88">
        <v>0</v>
      </c>
      <c r="AH5116" s="139">
        <v>0</v>
      </c>
      <c r="AI5116" s="139">
        <v>0</v>
      </c>
    </row>
    <row r="5117" spans="3:35" s="11" customFormat="1" outlineLevel="2" x14ac:dyDescent="0.2">
      <c r="C5117" s="119" t="s">
        <v>152</v>
      </c>
      <c r="E5117" s="153" t="s">
        <v>152</v>
      </c>
      <c r="P5117" s="149"/>
      <c r="Q5117" s="135" t="s">
        <v>110</v>
      </c>
      <c r="R5117" s="136"/>
      <c r="S5117" s="88"/>
      <c r="T5117" s="88"/>
      <c r="U5117" s="137">
        <v>0</v>
      </c>
      <c r="V5117" s="137">
        <v>0</v>
      </c>
      <c r="W5117" s="138">
        <v>0</v>
      </c>
      <c r="X5117" s="137">
        <v>0</v>
      </c>
      <c r="Y5117" s="88">
        <v>0</v>
      </c>
      <c r="Z5117" s="88">
        <v>0</v>
      </c>
      <c r="AA5117" s="88">
        <v>0</v>
      </c>
      <c r="AB5117" s="88">
        <v>0</v>
      </c>
      <c r="AC5117" s="88">
        <v>0</v>
      </c>
      <c r="AD5117" s="88">
        <v>0</v>
      </c>
      <c r="AE5117" s="88">
        <v>0</v>
      </c>
      <c r="AF5117" s="88">
        <v>0</v>
      </c>
      <c r="AG5117" s="88">
        <v>0</v>
      </c>
      <c r="AH5117" s="139">
        <v>0</v>
      </c>
      <c r="AI5117" s="139">
        <v>0</v>
      </c>
    </row>
    <row r="5118" spans="3:35" s="11" customFormat="1" outlineLevel="2" x14ac:dyDescent="0.2">
      <c r="C5118" s="119" t="s">
        <v>152</v>
      </c>
      <c r="E5118" s="154" t="s">
        <v>152</v>
      </c>
      <c r="F5118" s="142"/>
      <c r="G5118" s="142"/>
      <c r="H5118" s="142"/>
      <c r="I5118" s="142"/>
      <c r="J5118" s="142"/>
      <c r="K5118" s="142"/>
      <c r="L5118" s="142"/>
      <c r="M5118" s="142"/>
      <c r="N5118" s="142"/>
      <c r="O5118" s="142"/>
      <c r="P5118" s="155"/>
      <c r="Q5118" s="143" t="s">
        <v>110</v>
      </c>
      <c r="R5118" s="144"/>
      <c r="S5118" s="145"/>
      <c r="T5118" s="145"/>
      <c r="U5118" s="146">
        <v>0</v>
      </c>
      <c r="V5118" s="146">
        <v>0</v>
      </c>
      <c r="W5118" s="147">
        <v>0</v>
      </c>
      <c r="X5118" s="146">
        <v>0</v>
      </c>
      <c r="Y5118" s="145">
        <v>0</v>
      </c>
      <c r="Z5118" s="145">
        <v>0</v>
      </c>
      <c r="AA5118" s="145">
        <v>0</v>
      </c>
      <c r="AB5118" s="145">
        <v>0</v>
      </c>
      <c r="AC5118" s="145">
        <v>0</v>
      </c>
      <c r="AD5118" s="145">
        <v>0</v>
      </c>
      <c r="AE5118" s="145">
        <v>0</v>
      </c>
      <c r="AF5118" s="145">
        <v>0</v>
      </c>
      <c r="AG5118" s="145">
        <v>0</v>
      </c>
      <c r="AH5118" s="148">
        <v>0</v>
      </c>
      <c r="AI5118" s="148">
        <v>0</v>
      </c>
    </row>
    <row r="5119" spans="3:35" s="11" customFormat="1" outlineLevel="2" x14ac:dyDescent="0.2">
      <c r="C5119" s="119" t="s">
        <v>152</v>
      </c>
      <c r="P5119" s="149" t="s">
        <v>177</v>
      </c>
      <c r="Q5119" s="16" t="s">
        <v>110</v>
      </c>
      <c r="R5119" s="150"/>
      <c r="S5119" s="150"/>
      <c r="T5119" s="150"/>
      <c r="U5119" s="150">
        <v>0</v>
      </c>
      <c r="V5119" s="150">
        <v>0</v>
      </c>
      <c r="W5119" s="150">
        <v>0</v>
      </c>
      <c r="X5119" s="150">
        <v>0</v>
      </c>
      <c r="Y5119" s="150">
        <v>0</v>
      </c>
      <c r="Z5119" s="150">
        <v>0</v>
      </c>
      <c r="AA5119" s="150">
        <v>0</v>
      </c>
      <c r="AB5119" s="150">
        <v>0</v>
      </c>
      <c r="AC5119" s="150">
        <v>0</v>
      </c>
      <c r="AD5119" s="150">
        <v>0</v>
      </c>
      <c r="AE5119" s="150">
        <v>0</v>
      </c>
      <c r="AF5119" s="150">
        <v>0</v>
      </c>
      <c r="AG5119" s="150">
        <v>0</v>
      </c>
      <c r="AH5119" s="150">
        <v>0</v>
      </c>
      <c r="AI5119" s="150">
        <v>0</v>
      </c>
    </row>
    <row r="5120" spans="3:35" s="11" customFormat="1" outlineLevel="2" x14ac:dyDescent="0.2">
      <c r="C5120" s="119" t="s">
        <v>152</v>
      </c>
      <c r="E5120" s="124" t="s">
        <v>178</v>
      </c>
    </row>
    <row r="5121" spans="3:35" s="11" customFormat="1" outlineLevel="2" x14ac:dyDescent="0.2">
      <c r="C5121" s="119" t="s">
        <v>152</v>
      </c>
      <c r="F5121" s="156" t="s">
        <v>179</v>
      </c>
    </row>
    <row r="5122" spans="3:35" s="11" customFormat="1" outlineLevel="2" x14ac:dyDescent="0.2">
      <c r="C5122" s="119" t="s">
        <v>152</v>
      </c>
      <c r="E5122" s="125"/>
      <c r="F5122" s="157" t="s">
        <v>209</v>
      </c>
      <c r="G5122" s="127"/>
      <c r="H5122" s="158" t="s">
        <v>180</v>
      </c>
      <c r="I5122" s="127"/>
      <c r="J5122" s="127"/>
      <c r="K5122" s="127"/>
      <c r="L5122" s="127"/>
      <c r="M5122" s="127"/>
      <c r="N5122" s="127"/>
      <c r="O5122" s="127"/>
      <c r="P5122" s="152"/>
      <c r="Q5122" s="128" t="s">
        <v>110</v>
      </c>
      <c r="R5122" s="129"/>
      <c r="S5122" s="130"/>
      <c r="T5122" s="130"/>
      <c r="U5122" s="131">
        <v>0</v>
      </c>
      <c r="V5122" s="131">
        <v>0</v>
      </c>
      <c r="W5122" s="132">
        <v>0</v>
      </c>
      <c r="X5122" s="131">
        <v>0</v>
      </c>
      <c r="Y5122" s="130">
        <v>0</v>
      </c>
      <c r="Z5122" s="130">
        <v>0</v>
      </c>
      <c r="AA5122" s="130">
        <v>0</v>
      </c>
      <c r="AB5122" s="130">
        <v>0</v>
      </c>
      <c r="AC5122" s="130">
        <v>0</v>
      </c>
      <c r="AD5122" s="130">
        <v>0</v>
      </c>
      <c r="AE5122" s="130">
        <v>0</v>
      </c>
      <c r="AF5122" s="130">
        <v>0</v>
      </c>
      <c r="AG5122" s="130">
        <v>0</v>
      </c>
      <c r="AH5122" s="133">
        <v>0</v>
      </c>
      <c r="AI5122" s="133">
        <v>0</v>
      </c>
    </row>
    <row r="5123" spans="3:35" s="11" customFormat="1" outlineLevel="2" x14ac:dyDescent="0.2">
      <c r="C5123" s="119" t="s">
        <v>152</v>
      </c>
      <c r="E5123" s="134"/>
      <c r="F5123" s="159" t="s">
        <v>31</v>
      </c>
      <c r="H5123" s="72" t="s">
        <v>180</v>
      </c>
      <c r="P5123" s="149"/>
      <c r="Q5123" s="135" t="s">
        <v>110</v>
      </c>
      <c r="R5123" s="136"/>
      <c r="S5123" s="88"/>
      <c r="T5123" s="88"/>
      <c r="U5123" s="137">
        <v>0</v>
      </c>
      <c r="V5123" s="137">
        <v>0</v>
      </c>
      <c r="W5123" s="138">
        <v>0</v>
      </c>
      <c r="X5123" s="137">
        <v>0</v>
      </c>
      <c r="Y5123" s="88">
        <v>0</v>
      </c>
      <c r="Z5123" s="88">
        <v>0</v>
      </c>
      <c r="AA5123" s="88">
        <v>0</v>
      </c>
      <c r="AB5123" s="88">
        <v>0</v>
      </c>
      <c r="AC5123" s="88">
        <v>0</v>
      </c>
      <c r="AD5123" s="88">
        <v>0</v>
      </c>
      <c r="AE5123" s="88">
        <v>0</v>
      </c>
      <c r="AF5123" s="88">
        <v>0</v>
      </c>
      <c r="AG5123" s="88">
        <v>0</v>
      </c>
      <c r="AH5123" s="139">
        <v>0</v>
      </c>
      <c r="AI5123" s="139">
        <v>0</v>
      </c>
    </row>
    <row r="5124" spans="3:35" s="11" customFormat="1" outlineLevel="2" x14ac:dyDescent="0.2">
      <c r="C5124" s="119" t="s">
        <v>152</v>
      </c>
      <c r="E5124" s="134"/>
      <c r="F5124" s="159" t="s">
        <v>28</v>
      </c>
      <c r="H5124" s="72" t="s">
        <v>180</v>
      </c>
      <c r="P5124" s="149"/>
      <c r="Q5124" s="135" t="s">
        <v>110</v>
      </c>
      <c r="R5124" s="136"/>
      <c r="S5124" s="88"/>
      <c r="T5124" s="88"/>
      <c r="U5124" s="137">
        <v>0</v>
      </c>
      <c r="V5124" s="137">
        <v>0</v>
      </c>
      <c r="W5124" s="138">
        <v>0</v>
      </c>
      <c r="X5124" s="137">
        <v>0</v>
      </c>
      <c r="Y5124" s="88">
        <v>0</v>
      </c>
      <c r="Z5124" s="88">
        <v>0</v>
      </c>
      <c r="AA5124" s="88">
        <v>0</v>
      </c>
      <c r="AB5124" s="88">
        <v>0</v>
      </c>
      <c r="AC5124" s="88">
        <v>0</v>
      </c>
      <c r="AD5124" s="88">
        <v>0</v>
      </c>
      <c r="AE5124" s="88">
        <v>0</v>
      </c>
      <c r="AF5124" s="88">
        <v>0</v>
      </c>
      <c r="AG5124" s="88">
        <v>0</v>
      </c>
      <c r="AH5124" s="139">
        <v>0</v>
      </c>
      <c r="AI5124" s="139">
        <v>0</v>
      </c>
    </row>
    <row r="5125" spans="3:35" s="11" customFormat="1" outlineLevel="2" x14ac:dyDescent="0.2">
      <c r="C5125" s="119" t="s">
        <v>152</v>
      </c>
      <c r="E5125" s="134"/>
      <c r="F5125" s="159" t="s">
        <v>210</v>
      </c>
      <c r="H5125" s="72" t="s">
        <v>180</v>
      </c>
      <c r="P5125" s="149"/>
      <c r="Q5125" s="135" t="s">
        <v>110</v>
      </c>
      <c r="R5125" s="136"/>
      <c r="S5125" s="88"/>
      <c r="T5125" s="88"/>
      <c r="U5125" s="137">
        <v>0</v>
      </c>
      <c r="V5125" s="137">
        <v>0</v>
      </c>
      <c r="W5125" s="138">
        <v>0</v>
      </c>
      <c r="X5125" s="137">
        <v>0</v>
      </c>
      <c r="Y5125" s="88">
        <v>0</v>
      </c>
      <c r="Z5125" s="88">
        <v>0</v>
      </c>
      <c r="AA5125" s="88">
        <v>0</v>
      </c>
      <c r="AB5125" s="88">
        <v>0</v>
      </c>
      <c r="AC5125" s="88">
        <v>0</v>
      </c>
      <c r="AD5125" s="88">
        <v>0</v>
      </c>
      <c r="AE5125" s="88">
        <v>0</v>
      </c>
      <c r="AF5125" s="88">
        <v>0</v>
      </c>
      <c r="AG5125" s="88">
        <v>0</v>
      </c>
      <c r="AH5125" s="139">
        <v>0</v>
      </c>
      <c r="AI5125" s="139">
        <v>0</v>
      </c>
    </row>
    <row r="5126" spans="3:35" s="11" customFormat="1" outlineLevel="2" x14ac:dyDescent="0.2">
      <c r="C5126" s="119" t="s">
        <v>152</v>
      </c>
      <c r="E5126" s="134"/>
      <c r="F5126" s="159" t="s">
        <v>211</v>
      </c>
      <c r="H5126" s="72" t="s">
        <v>180</v>
      </c>
      <c r="P5126" s="149"/>
      <c r="Q5126" s="135" t="s">
        <v>110</v>
      </c>
      <c r="R5126" s="136"/>
      <c r="S5126" s="88"/>
      <c r="T5126" s="88"/>
      <c r="U5126" s="137">
        <v>0</v>
      </c>
      <c r="V5126" s="137">
        <v>0</v>
      </c>
      <c r="W5126" s="138">
        <v>0</v>
      </c>
      <c r="X5126" s="137">
        <v>0</v>
      </c>
      <c r="Y5126" s="88">
        <v>0</v>
      </c>
      <c r="Z5126" s="88">
        <v>0</v>
      </c>
      <c r="AA5126" s="88">
        <v>0</v>
      </c>
      <c r="AB5126" s="88">
        <v>0</v>
      </c>
      <c r="AC5126" s="88">
        <v>0</v>
      </c>
      <c r="AD5126" s="88">
        <v>0</v>
      </c>
      <c r="AE5126" s="88">
        <v>0</v>
      </c>
      <c r="AF5126" s="88">
        <v>0</v>
      </c>
      <c r="AG5126" s="88">
        <v>0</v>
      </c>
      <c r="AH5126" s="139">
        <v>0</v>
      </c>
      <c r="AI5126" s="139">
        <v>0</v>
      </c>
    </row>
    <row r="5127" spans="3:35" s="11" customFormat="1" outlineLevel="2" x14ac:dyDescent="0.2">
      <c r="C5127" s="119" t="s">
        <v>152</v>
      </c>
      <c r="E5127" s="134"/>
      <c r="F5127" s="159" t="s">
        <v>212</v>
      </c>
      <c r="H5127" s="72" t="s">
        <v>180</v>
      </c>
      <c r="P5127" s="149"/>
      <c r="Q5127" s="135" t="s">
        <v>110</v>
      </c>
      <c r="R5127" s="136"/>
      <c r="S5127" s="88"/>
      <c r="T5127" s="88"/>
      <c r="U5127" s="137">
        <v>0</v>
      </c>
      <c r="V5127" s="137">
        <v>0</v>
      </c>
      <c r="W5127" s="138">
        <v>0</v>
      </c>
      <c r="X5127" s="137">
        <v>0</v>
      </c>
      <c r="Y5127" s="88">
        <v>0</v>
      </c>
      <c r="Z5127" s="88">
        <v>0</v>
      </c>
      <c r="AA5127" s="88">
        <v>0</v>
      </c>
      <c r="AB5127" s="88">
        <v>0</v>
      </c>
      <c r="AC5127" s="88">
        <v>0</v>
      </c>
      <c r="AD5127" s="88">
        <v>0</v>
      </c>
      <c r="AE5127" s="88">
        <v>0</v>
      </c>
      <c r="AF5127" s="88">
        <v>0</v>
      </c>
      <c r="AG5127" s="88">
        <v>0</v>
      </c>
      <c r="AH5127" s="139">
        <v>0</v>
      </c>
      <c r="AI5127" s="139">
        <v>0</v>
      </c>
    </row>
    <row r="5128" spans="3:35" s="11" customFormat="1" outlineLevel="2" x14ac:dyDescent="0.2">
      <c r="C5128" s="119" t="s">
        <v>152</v>
      </c>
      <c r="E5128" s="134"/>
      <c r="F5128" s="159" t="s">
        <v>213</v>
      </c>
      <c r="H5128" s="72" t="s">
        <v>180</v>
      </c>
      <c r="P5128" s="149"/>
      <c r="Q5128" s="135" t="s">
        <v>110</v>
      </c>
      <c r="R5128" s="136"/>
      <c r="S5128" s="88"/>
      <c r="T5128" s="88"/>
      <c r="U5128" s="137">
        <v>0</v>
      </c>
      <c r="V5128" s="137">
        <v>0</v>
      </c>
      <c r="W5128" s="138">
        <v>0</v>
      </c>
      <c r="X5128" s="137">
        <v>0</v>
      </c>
      <c r="Y5128" s="88">
        <v>0</v>
      </c>
      <c r="Z5128" s="88">
        <v>0</v>
      </c>
      <c r="AA5128" s="88">
        <v>0</v>
      </c>
      <c r="AB5128" s="88">
        <v>0</v>
      </c>
      <c r="AC5128" s="88">
        <v>0</v>
      </c>
      <c r="AD5128" s="88">
        <v>0</v>
      </c>
      <c r="AE5128" s="88">
        <v>0</v>
      </c>
      <c r="AF5128" s="88">
        <v>0</v>
      </c>
      <c r="AG5128" s="88">
        <v>0</v>
      </c>
      <c r="AH5128" s="139">
        <v>0</v>
      </c>
      <c r="AI5128" s="139">
        <v>0</v>
      </c>
    </row>
    <row r="5129" spans="3:35" s="11" customFormat="1" outlineLevel="2" x14ac:dyDescent="0.2">
      <c r="C5129" s="119" t="s">
        <v>152</v>
      </c>
      <c r="E5129" s="134"/>
      <c r="F5129" s="159" t="s">
        <v>214</v>
      </c>
      <c r="H5129" s="72" t="s">
        <v>180</v>
      </c>
      <c r="P5129" s="149"/>
      <c r="Q5129" s="135" t="s">
        <v>110</v>
      </c>
      <c r="R5129" s="136"/>
      <c r="S5129" s="88"/>
      <c r="T5129" s="88"/>
      <c r="U5129" s="137">
        <v>0</v>
      </c>
      <c r="V5129" s="137">
        <v>0</v>
      </c>
      <c r="W5129" s="138">
        <v>0</v>
      </c>
      <c r="X5129" s="137">
        <v>0</v>
      </c>
      <c r="Y5129" s="88">
        <v>0</v>
      </c>
      <c r="Z5129" s="88">
        <v>0</v>
      </c>
      <c r="AA5129" s="88">
        <v>0</v>
      </c>
      <c r="AB5129" s="88">
        <v>0</v>
      </c>
      <c r="AC5129" s="88">
        <v>0</v>
      </c>
      <c r="AD5129" s="88">
        <v>0</v>
      </c>
      <c r="AE5129" s="88">
        <v>0</v>
      </c>
      <c r="AF5129" s="88">
        <v>0</v>
      </c>
      <c r="AG5129" s="88">
        <v>0</v>
      </c>
      <c r="AH5129" s="139">
        <v>0</v>
      </c>
      <c r="AI5129" s="139">
        <v>0</v>
      </c>
    </row>
    <row r="5130" spans="3:35" s="11" customFormat="1" outlineLevel="2" x14ac:dyDescent="0.2">
      <c r="C5130" s="119" t="s">
        <v>152</v>
      </c>
      <c r="E5130" s="134"/>
      <c r="F5130" s="159" t="s">
        <v>215</v>
      </c>
      <c r="H5130" s="72" t="s">
        <v>180</v>
      </c>
      <c r="P5130" s="149"/>
      <c r="Q5130" s="135" t="s">
        <v>110</v>
      </c>
      <c r="R5130" s="136"/>
      <c r="S5130" s="88"/>
      <c r="T5130" s="88"/>
      <c r="U5130" s="137">
        <v>0</v>
      </c>
      <c r="V5130" s="137">
        <v>0</v>
      </c>
      <c r="W5130" s="138">
        <v>0</v>
      </c>
      <c r="X5130" s="137">
        <v>0</v>
      </c>
      <c r="Y5130" s="88">
        <v>0</v>
      </c>
      <c r="Z5130" s="88">
        <v>0</v>
      </c>
      <c r="AA5130" s="88">
        <v>0</v>
      </c>
      <c r="AB5130" s="88">
        <v>0</v>
      </c>
      <c r="AC5130" s="88">
        <v>0</v>
      </c>
      <c r="AD5130" s="88">
        <v>0</v>
      </c>
      <c r="AE5130" s="88">
        <v>0</v>
      </c>
      <c r="AF5130" s="88">
        <v>0</v>
      </c>
      <c r="AG5130" s="88">
        <v>0</v>
      </c>
      <c r="AH5130" s="139">
        <v>0</v>
      </c>
      <c r="AI5130" s="139">
        <v>0</v>
      </c>
    </row>
    <row r="5131" spans="3:35" s="11" customFormat="1" outlineLevel="2" x14ac:dyDescent="0.2">
      <c r="C5131" s="119" t="s">
        <v>152</v>
      </c>
      <c r="E5131" s="134"/>
      <c r="F5131" s="159" t="s">
        <v>216</v>
      </c>
      <c r="H5131" s="72" t="s">
        <v>180</v>
      </c>
      <c r="P5131" s="149"/>
      <c r="Q5131" s="135" t="s">
        <v>110</v>
      </c>
      <c r="R5131" s="136"/>
      <c r="S5131" s="88"/>
      <c r="T5131" s="88"/>
      <c r="U5131" s="137">
        <v>0</v>
      </c>
      <c r="V5131" s="137">
        <v>0</v>
      </c>
      <c r="W5131" s="138">
        <v>0</v>
      </c>
      <c r="X5131" s="137">
        <v>0</v>
      </c>
      <c r="Y5131" s="88">
        <v>0</v>
      </c>
      <c r="Z5131" s="88">
        <v>0</v>
      </c>
      <c r="AA5131" s="88">
        <v>0</v>
      </c>
      <c r="AB5131" s="88">
        <v>0</v>
      </c>
      <c r="AC5131" s="88">
        <v>0</v>
      </c>
      <c r="AD5131" s="88">
        <v>0</v>
      </c>
      <c r="AE5131" s="88">
        <v>0</v>
      </c>
      <c r="AF5131" s="88">
        <v>0</v>
      </c>
      <c r="AG5131" s="88">
        <v>0</v>
      </c>
      <c r="AH5131" s="139">
        <v>0</v>
      </c>
      <c r="AI5131" s="139">
        <v>0</v>
      </c>
    </row>
    <row r="5132" spans="3:35" s="11" customFormat="1" outlineLevel="2" x14ac:dyDescent="0.2">
      <c r="C5132" s="119" t="s">
        <v>152</v>
      </c>
      <c r="E5132" s="134"/>
      <c r="F5132" s="159" t="s">
        <v>33</v>
      </c>
      <c r="H5132" s="72" t="s">
        <v>180</v>
      </c>
      <c r="P5132" s="149"/>
      <c r="Q5132" s="135" t="s">
        <v>110</v>
      </c>
      <c r="R5132" s="136"/>
      <c r="S5132" s="88"/>
      <c r="T5132" s="88"/>
      <c r="U5132" s="137">
        <v>0</v>
      </c>
      <c r="V5132" s="137">
        <v>0</v>
      </c>
      <c r="W5132" s="138">
        <v>0</v>
      </c>
      <c r="X5132" s="137">
        <v>0</v>
      </c>
      <c r="Y5132" s="88">
        <v>0</v>
      </c>
      <c r="Z5132" s="88">
        <v>0</v>
      </c>
      <c r="AA5132" s="88">
        <v>0</v>
      </c>
      <c r="AB5132" s="88">
        <v>0</v>
      </c>
      <c r="AC5132" s="88">
        <v>0</v>
      </c>
      <c r="AD5132" s="88">
        <v>0</v>
      </c>
      <c r="AE5132" s="88">
        <v>0</v>
      </c>
      <c r="AF5132" s="88">
        <v>0</v>
      </c>
      <c r="AG5132" s="88">
        <v>0</v>
      </c>
      <c r="AH5132" s="139">
        <v>0</v>
      </c>
      <c r="AI5132" s="139">
        <v>0</v>
      </c>
    </row>
    <row r="5133" spans="3:35" s="11" customFormat="1" outlineLevel="2" x14ac:dyDescent="0.2">
      <c r="C5133" s="119" t="s">
        <v>152</v>
      </c>
      <c r="E5133" s="134"/>
      <c r="F5133" s="159" t="s">
        <v>34</v>
      </c>
      <c r="H5133" s="72" t="s">
        <v>180</v>
      </c>
      <c r="P5133" s="149"/>
      <c r="Q5133" s="135" t="s">
        <v>110</v>
      </c>
      <c r="R5133" s="136"/>
      <c r="S5133" s="88"/>
      <c r="T5133" s="88"/>
      <c r="U5133" s="137">
        <v>0</v>
      </c>
      <c r="V5133" s="137">
        <v>0</v>
      </c>
      <c r="W5133" s="138">
        <v>0</v>
      </c>
      <c r="X5133" s="137">
        <v>0</v>
      </c>
      <c r="Y5133" s="88">
        <v>0</v>
      </c>
      <c r="Z5133" s="88">
        <v>0</v>
      </c>
      <c r="AA5133" s="88">
        <v>0</v>
      </c>
      <c r="AB5133" s="88">
        <v>0</v>
      </c>
      <c r="AC5133" s="88">
        <v>0</v>
      </c>
      <c r="AD5133" s="88">
        <v>0</v>
      </c>
      <c r="AE5133" s="88">
        <v>0</v>
      </c>
      <c r="AF5133" s="88">
        <v>0</v>
      </c>
      <c r="AG5133" s="88">
        <v>0</v>
      </c>
      <c r="AH5133" s="139">
        <v>0</v>
      </c>
      <c r="AI5133" s="139">
        <v>0</v>
      </c>
    </row>
    <row r="5134" spans="3:35" s="11" customFormat="1" outlineLevel="2" x14ac:dyDescent="0.2">
      <c r="C5134" s="119" t="s">
        <v>152</v>
      </c>
      <c r="E5134" s="134"/>
      <c r="F5134" s="159" t="s">
        <v>217</v>
      </c>
      <c r="H5134" s="72" t="s">
        <v>180</v>
      </c>
      <c r="P5134" s="149"/>
      <c r="Q5134" s="135" t="s">
        <v>110</v>
      </c>
      <c r="R5134" s="136"/>
      <c r="S5134" s="88"/>
      <c r="T5134" s="88"/>
      <c r="U5134" s="137">
        <v>0</v>
      </c>
      <c r="V5134" s="137">
        <v>0</v>
      </c>
      <c r="W5134" s="138">
        <v>0</v>
      </c>
      <c r="X5134" s="137">
        <v>0</v>
      </c>
      <c r="Y5134" s="88">
        <v>0</v>
      </c>
      <c r="Z5134" s="88">
        <v>0</v>
      </c>
      <c r="AA5134" s="88">
        <v>0</v>
      </c>
      <c r="AB5134" s="88">
        <v>0</v>
      </c>
      <c r="AC5134" s="88">
        <v>0</v>
      </c>
      <c r="AD5134" s="88">
        <v>0</v>
      </c>
      <c r="AE5134" s="88">
        <v>0</v>
      </c>
      <c r="AF5134" s="88">
        <v>0</v>
      </c>
      <c r="AG5134" s="88">
        <v>0</v>
      </c>
      <c r="AH5134" s="139">
        <v>0</v>
      </c>
      <c r="AI5134" s="139">
        <v>0</v>
      </c>
    </row>
    <row r="5135" spans="3:35" s="11" customFormat="1" outlineLevel="2" x14ac:dyDescent="0.2">
      <c r="C5135" s="119" t="s">
        <v>152</v>
      </c>
      <c r="E5135" s="134"/>
      <c r="F5135" s="159" t="s">
        <v>152</v>
      </c>
      <c r="H5135" s="72" t="s">
        <v>180</v>
      </c>
      <c r="P5135" s="149"/>
      <c r="Q5135" s="135" t="s">
        <v>110</v>
      </c>
      <c r="R5135" s="136"/>
      <c r="S5135" s="88"/>
      <c r="T5135" s="88"/>
      <c r="U5135" s="137">
        <v>0</v>
      </c>
      <c r="V5135" s="137">
        <v>0</v>
      </c>
      <c r="W5135" s="138">
        <v>0</v>
      </c>
      <c r="X5135" s="137">
        <v>0</v>
      </c>
      <c r="Y5135" s="88">
        <v>0</v>
      </c>
      <c r="Z5135" s="88">
        <v>0</v>
      </c>
      <c r="AA5135" s="88">
        <v>0</v>
      </c>
      <c r="AB5135" s="88">
        <v>0</v>
      </c>
      <c r="AC5135" s="88">
        <v>0</v>
      </c>
      <c r="AD5135" s="88">
        <v>0</v>
      </c>
      <c r="AE5135" s="88">
        <v>0</v>
      </c>
      <c r="AF5135" s="88">
        <v>0</v>
      </c>
      <c r="AG5135" s="88">
        <v>0</v>
      </c>
      <c r="AH5135" s="139">
        <v>0</v>
      </c>
      <c r="AI5135" s="139">
        <v>0</v>
      </c>
    </row>
    <row r="5136" spans="3:35" s="11" customFormat="1" outlineLevel="2" x14ac:dyDescent="0.2">
      <c r="C5136" s="119" t="s">
        <v>152</v>
      </c>
      <c r="E5136" s="140"/>
      <c r="F5136" s="160" t="s">
        <v>152</v>
      </c>
      <c r="G5136" s="142"/>
      <c r="H5136" s="161" t="s">
        <v>180</v>
      </c>
      <c r="I5136" s="142"/>
      <c r="J5136" s="142"/>
      <c r="K5136" s="142"/>
      <c r="L5136" s="142"/>
      <c r="M5136" s="142"/>
      <c r="N5136" s="142"/>
      <c r="O5136" s="142"/>
      <c r="P5136" s="155"/>
      <c r="Q5136" s="143" t="s">
        <v>110</v>
      </c>
      <c r="R5136" s="144"/>
      <c r="S5136" s="145"/>
      <c r="T5136" s="145"/>
      <c r="U5136" s="146">
        <v>0</v>
      </c>
      <c r="V5136" s="146">
        <v>0</v>
      </c>
      <c r="W5136" s="147">
        <v>0</v>
      </c>
      <c r="X5136" s="146">
        <v>0</v>
      </c>
      <c r="Y5136" s="145">
        <v>0</v>
      </c>
      <c r="Z5136" s="145">
        <v>0</v>
      </c>
      <c r="AA5136" s="145">
        <v>0</v>
      </c>
      <c r="AB5136" s="145">
        <v>0</v>
      </c>
      <c r="AC5136" s="145">
        <v>0</v>
      </c>
      <c r="AD5136" s="145">
        <v>0</v>
      </c>
      <c r="AE5136" s="145">
        <v>0</v>
      </c>
      <c r="AF5136" s="145">
        <v>0</v>
      </c>
      <c r="AG5136" s="145">
        <v>0</v>
      </c>
      <c r="AH5136" s="148">
        <v>0</v>
      </c>
      <c r="AI5136" s="148">
        <v>0</v>
      </c>
    </row>
    <row r="5137" spans="3:35" s="11" customFormat="1" outlineLevel="2" x14ac:dyDescent="0.2">
      <c r="C5137" s="119" t="s">
        <v>152</v>
      </c>
      <c r="E5137" s="125"/>
      <c r="F5137" s="157" t="s">
        <v>152</v>
      </c>
      <c r="G5137" s="127"/>
      <c r="H5137" s="158" t="s">
        <v>180</v>
      </c>
      <c r="I5137" s="127"/>
      <c r="J5137" s="127"/>
      <c r="K5137" s="127"/>
      <c r="L5137" s="127"/>
      <c r="M5137" s="127"/>
      <c r="N5137" s="127"/>
      <c r="O5137" s="127"/>
      <c r="P5137" s="152"/>
      <c r="Q5137" s="128" t="s">
        <v>110</v>
      </c>
      <c r="R5137" s="129"/>
      <c r="S5137" s="130"/>
      <c r="T5137" s="130"/>
      <c r="U5137" s="131">
        <v>0</v>
      </c>
      <c r="V5137" s="131">
        <v>0</v>
      </c>
      <c r="W5137" s="132">
        <v>0</v>
      </c>
      <c r="X5137" s="131">
        <v>0</v>
      </c>
      <c r="Y5137" s="130">
        <v>0</v>
      </c>
      <c r="Z5137" s="130">
        <v>0</v>
      </c>
      <c r="AA5137" s="130">
        <v>0</v>
      </c>
      <c r="AB5137" s="130">
        <v>0</v>
      </c>
      <c r="AC5137" s="130">
        <v>0</v>
      </c>
      <c r="AD5137" s="130">
        <v>0</v>
      </c>
      <c r="AE5137" s="130">
        <v>0</v>
      </c>
      <c r="AF5137" s="130">
        <v>0</v>
      </c>
      <c r="AG5137" s="130">
        <v>0</v>
      </c>
      <c r="AH5137" s="133">
        <v>0</v>
      </c>
      <c r="AI5137" s="133">
        <v>0</v>
      </c>
    </row>
    <row r="5138" spans="3:35" s="11" customFormat="1" outlineLevel="2" x14ac:dyDescent="0.2">
      <c r="C5138" s="119" t="s">
        <v>152</v>
      </c>
      <c r="E5138" s="134"/>
      <c r="F5138" s="159" t="s">
        <v>152</v>
      </c>
      <c r="H5138" s="72" t="s">
        <v>180</v>
      </c>
      <c r="P5138" s="149"/>
      <c r="Q5138" s="135" t="s">
        <v>110</v>
      </c>
      <c r="R5138" s="136"/>
      <c r="S5138" s="88"/>
      <c r="T5138" s="88"/>
      <c r="U5138" s="137">
        <v>0</v>
      </c>
      <c r="V5138" s="137">
        <v>0</v>
      </c>
      <c r="W5138" s="138">
        <v>0</v>
      </c>
      <c r="X5138" s="137">
        <v>0</v>
      </c>
      <c r="Y5138" s="88">
        <v>0</v>
      </c>
      <c r="Z5138" s="88">
        <v>0</v>
      </c>
      <c r="AA5138" s="88">
        <v>0</v>
      </c>
      <c r="AB5138" s="88">
        <v>0</v>
      </c>
      <c r="AC5138" s="88">
        <v>0</v>
      </c>
      <c r="AD5138" s="88">
        <v>0</v>
      </c>
      <c r="AE5138" s="88">
        <v>0</v>
      </c>
      <c r="AF5138" s="88">
        <v>0</v>
      </c>
      <c r="AG5138" s="88">
        <v>0</v>
      </c>
      <c r="AH5138" s="139">
        <v>0</v>
      </c>
      <c r="AI5138" s="139">
        <v>0</v>
      </c>
    </row>
    <row r="5139" spans="3:35" s="11" customFormat="1" outlineLevel="2" x14ac:dyDescent="0.2">
      <c r="C5139" s="119" t="s">
        <v>152</v>
      </c>
      <c r="E5139" s="134"/>
      <c r="F5139" s="159" t="s">
        <v>152</v>
      </c>
      <c r="H5139" s="72" t="s">
        <v>180</v>
      </c>
      <c r="P5139" s="149"/>
      <c r="Q5139" s="135" t="s">
        <v>110</v>
      </c>
      <c r="R5139" s="136"/>
      <c r="S5139" s="88"/>
      <c r="T5139" s="88"/>
      <c r="U5139" s="137">
        <v>0</v>
      </c>
      <c r="V5139" s="137">
        <v>0</v>
      </c>
      <c r="W5139" s="138">
        <v>0</v>
      </c>
      <c r="X5139" s="137">
        <v>0</v>
      </c>
      <c r="Y5139" s="88">
        <v>0</v>
      </c>
      <c r="Z5139" s="88">
        <v>0</v>
      </c>
      <c r="AA5139" s="88">
        <v>0</v>
      </c>
      <c r="AB5139" s="88">
        <v>0</v>
      </c>
      <c r="AC5139" s="88">
        <v>0</v>
      </c>
      <c r="AD5139" s="88">
        <v>0</v>
      </c>
      <c r="AE5139" s="88">
        <v>0</v>
      </c>
      <c r="AF5139" s="88">
        <v>0</v>
      </c>
      <c r="AG5139" s="88">
        <v>0</v>
      </c>
      <c r="AH5139" s="139">
        <v>0</v>
      </c>
      <c r="AI5139" s="139">
        <v>0</v>
      </c>
    </row>
    <row r="5140" spans="3:35" s="11" customFormat="1" outlineLevel="2" x14ac:dyDescent="0.2">
      <c r="C5140" s="119" t="s">
        <v>152</v>
      </c>
      <c r="E5140" s="134"/>
      <c r="F5140" s="159" t="s">
        <v>152</v>
      </c>
      <c r="H5140" s="72" t="s">
        <v>180</v>
      </c>
      <c r="P5140" s="149"/>
      <c r="Q5140" s="135" t="s">
        <v>110</v>
      </c>
      <c r="R5140" s="136"/>
      <c r="S5140" s="88"/>
      <c r="T5140" s="88"/>
      <c r="U5140" s="137">
        <v>0</v>
      </c>
      <c r="V5140" s="137">
        <v>0</v>
      </c>
      <c r="W5140" s="138">
        <v>0</v>
      </c>
      <c r="X5140" s="137">
        <v>0</v>
      </c>
      <c r="Y5140" s="88">
        <v>0</v>
      </c>
      <c r="Z5140" s="88">
        <v>0</v>
      </c>
      <c r="AA5140" s="88">
        <v>0</v>
      </c>
      <c r="AB5140" s="88">
        <v>0</v>
      </c>
      <c r="AC5140" s="88">
        <v>0</v>
      </c>
      <c r="AD5140" s="88">
        <v>0</v>
      </c>
      <c r="AE5140" s="88">
        <v>0</v>
      </c>
      <c r="AF5140" s="88">
        <v>0</v>
      </c>
      <c r="AG5140" s="88">
        <v>0</v>
      </c>
      <c r="AH5140" s="139">
        <v>0</v>
      </c>
      <c r="AI5140" s="139">
        <v>0</v>
      </c>
    </row>
    <row r="5141" spans="3:35" s="11" customFormat="1" outlineLevel="2" x14ac:dyDescent="0.2">
      <c r="C5141" s="119" t="s">
        <v>152</v>
      </c>
      <c r="E5141" s="134"/>
      <c r="F5141" s="159" t="s">
        <v>152</v>
      </c>
      <c r="H5141" s="72" t="s">
        <v>180</v>
      </c>
      <c r="P5141" s="149"/>
      <c r="Q5141" s="135" t="s">
        <v>110</v>
      </c>
      <c r="R5141" s="136"/>
      <c r="S5141" s="88"/>
      <c r="T5141" s="88"/>
      <c r="U5141" s="137">
        <v>0</v>
      </c>
      <c r="V5141" s="137">
        <v>0</v>
      </c>
      <c r="W5141" s="138">
        <v>0</v>
      </c>
      <c r="X5141" s="137">
        <v>0</v>
      </c>
      <c r="Y5141" s="88">
        <v>0</v>
      </c>
      <c r="Z5141" s="88">
        <v>0</v>
      </c>
      <c r="AA5141" s="88">
        <v>0</v>
      </c>
      <c r="AB5141" s="88">
        <v>0</v>
      </c>
      <c r="AC5141" s="88">
        <v>0</v>
      </c>
      <c r="AD5141" s="88">
        <v>0</v>
      </c>
      <c r="AE5141" s="88">
        <v>0</v>
      </c>
      <c r="AF5141" s="88">
        <v>0</v>
      </c>
      <c r="AG5141" s="88">
        <v>0</v>
      </c>
      <c r="AH5141" s="139">
        <v>0</v>
      </c>
      <c r="AI5141" s="139">
        <v>0</v>
      </c>
    </row>
    <row r="5142" spans="3:35" s="11" customFormat="1" outlineLevel="2" x14ac:dyDescent="0.2">
      <c r="C5142" s="119" t="s">
        <v>152</v>
      </c>
      <c r="E5142" s="134"/>
      <c r="F5142" s="159" t="s">
        <v>152</v>
      </c>
      <c r="H5142" s="72" t="s">
        <v>180</v>
      </c>
      <c r="P5142" s="149"/>
      <c r="Q5142" s="135" t="s">
        <v>110</v>
      </c>
      <c r="R5142" s="136"/>
      <c r="S5142" s="88"/>
      <c r="T5142" s="88"/>
      <c r="U5142" s="137">
        <v>0</v>
      </c>
      <c r="V5142" s="137">
        <v>0</v>
      </c>
      <c r="W5142" s="138">
        <v>0</v>
      </c>
      <c r="X5142" s="137">
        <v>0</v>
      </c>
      <c r="Y5142" s="88">
        <v>0</v>
      </c>
      <c r="Z5142" s="88">
        <v>0</v>
      </c>
      <c r="AA5142" s="88">
        <v>0</v>
      </c>
      <c r="AB5142" s="88">
        <v>0</v>
      </c>
      <c r="AC5142" s="88">
        <v>0</v>
      </c>
      <c r="AD5142" s="88">
        <v>0</v>
      </c>
      <c r="AE5142" s="88">
        <v>0</v>
      </c>
      <c r="AF5142" s="88">
        <v>0</v>
      </c>
      <c r="AG5142" s="88">
        <v>0</v>
      </c>
      <c r="AH5142" s="139">
        <v>0</v>
      </c>
      <c r="AI5142" s="139">
        <v>0</v>
      </c>
    </row>
    <row r="5143" spans="3:35" s="11" customFormat="1" outlineLevel="2" x14ac:dyDescent="0.2">
      <c r="C5143" s="119" t="s">
        <v>152</v>
      </c>
      <c r="E5143" s="134"/>
      <c r="F5143" s="159" t="s">
        <v>152</v>
      </c>
      <c r="H5143" s="72" t="s">
        <v>180</v>
      </c>
      <c r="P5143" s="149"/>
      <c r="Q5143" s="135" t="s">
        <v>110</v>
      </c>
      <c r="R5143" s="136"/>
      <c r="S5143" s="88"/>
      <c r="T5143" s="88"/>
      <c r="U5143" s="137">
        <v>0</v>
      </c>
      <c r="V5143" s="137">
        <v>0</v>
      </c>
      <c r="W5143" s="138">
        <v>0</v>
      </c>
      <c r="X5143" s="137">
        <v>0</v>
      </c>
      <c r="Y5143" s="88">
        <v>0</v>
      </c>
      <c r="Z5143" s="88">
        <v>0</v>
      </c>
      <c r="AA5143" s="88">
        <v>0</v>
      </c>
      <c r="AB5143" s="88">
        <v>0</v>
      </c>
      <c r="AC5143" s="88">
        <v>0</v>
      </c>
      <c r="AD5143" s="88">
        <v>0</v>
      </c>
      <c r="AE5143" s="88">
        <v>0</v>
      </c>
      <c r="AF5143" s="88">
        <v>0</v>
      </c>
      <c r="AG5143" s="88">
        <v>0</v>
      </c>
      <c r="AH5143" s="139">
        <v>0</v>
      </c>
      <c r="AI5143" s="139">
        <v>0</v>
      </c>
    </row>
    <row r="5144" spans="3:35" s="11" customFormat="1" outlineLevel="2" x14ac:dyDescent="0.2">
      <c r="C5144" s="119" t="s">
        <v>152</v>
      </c>
      <c r="E5144" s="134"/>
      <c r="F5144" s="159" t="s">
        <v>152</v>
      </c>
      <c r="H5144" s="72" t="s">
        <v>180</v>
      </c>
      <c r="P5144" s="149"/>
      <c r="Q5144" s="135" t="s">
        <v>110</v>
      </c>
      <c r="R5144" s="136"/>
      <c r="S5144" s="88"/>
      <c r="T5144" s="88"/>
      <c r="U5144" s="137">
        <v>0</v>
      </c>
      <c r="V5144" s="137">
        <v>0</v>
      </c>
      <c r="W5144" s="138">
        <v>0</v>
      </c>
      <c r="X5144" s="137">
        <v>0</v>
      </c>
      <c r="Y5144" s="88">
        <v>0</v>
      </c>
      <c r="Z5144" s="88">
        <v>0</v>
      </c>
      <c r="AA5144" s="88">
        <v>0</v>
      </c>
      <c r="AB5144" s="88">
        <v>0</v>
      </c>
      <c r="AC5144" s="88">
        <v>0</v>
      </c>
      <c r="AD5144" s="88">
        <v>0</v>
      </c>
      <c r="AE5144" s="88">
        <v>0</v>
      </c>
      <c r="AF5144" s="88">
        <v>0</v>
      </c>
      <c r="AG5144" s="88">
        <v>0</v>
      </c>
      <c r="AH5144" s="139">
        <v>0</v>
      </c>
      <c r="AI5144" s="139">
        <v>0</v>
      </c>
    </row>
    <row r="5145" spans="3:35" s="11" customFormat="1" outlineLevel="2" x14ac:dyDescent="0.2">
      <c r="C5145" s="119" t="s">
        <v>152</v>
      </c>
      <c r="E5145" s="134"/>
      <c r="F5145" s="159" t="s">
        <v>152</v>
      </c>
      <c r="H5145" s="72" t="s">
        <v>180</v>
      </c>
      <c r="P5145" s="149"/>
      <c r="Q5145" s="135" t="s">
        <v>110</v>
      </c>
      <c r="R5145" s="136"/>
      <c r="S5145" s="88"/>
      <c r="T5145" s="88"/>
      <c r="U5145" s="137">
        <v>0</v>
      </c>
      <c r="V5145" s="137">
        <v>0</v>
      </c>
      <c r="W5145" s="138">
        <v>0</v>
      </c>
      <c r="X5145" s="137">
        <v>0</v>
      </c>
      <c r="Y5145" s="88">
        <v>0</v>
      </c>
      <c r="Z5145" s="88">
        <v>0</v>
      </c>
      <c r="AA5145" s="88">
        <v>0</v>
      </c>
      <c r="AB5145" s="88">
        <v>0</v>
      </c>
      <c r="AC5145" s="88">
        <v>0</v>
      </c>
      <c r="AD5145" s="88">
        <v>0</v>
      </c>
      <c r="AE5145" s="88">
        <v>0</v>
      </c>
      <c r="AF5145" s="88">
        <v>0</v>
      </c>
      <c r="AG5145" s="88">
        <v>0</v>
      </c>
      <c r="AH5145" s="139">
        <v>0</v>
      </c>
      <c r="AI5145" s="139">
        <v>0</v>
      </c>
    </row>
    <row r="5146" spans="3:35" s="11" customFormat="1" outlineLevel="2" x14ac:dyDescent="0.2">
      <c r="C5146" s="119" t="s">
        <v>152</v>
      </c>
      <c r="E5146" s="140"/>
      <c r="F5146" s="160" t="s">
        <v>152</v>
      </c>
      <c r="G5146" s="142"/>
      <c r="H5146" s="161" t="s">
        <v>180</v>
      </c>
      <c r="I5146" s="142"/>
      <c r="J5146" s="142"/>
      <c r="K5146" s="142"/>
      <c r="L5146" s="142"/>
      <c r="M5146" s="142"/>
      <c r="N5146" s="142"/>
      <c r="O5146" s="142"/>
      <c r="P5146" s="155"/>
      <c r="Q5146" s="143" t="s">
        <v>110</v>
      </c>
      <c r="R5146" s="144"/>
      <c r="S5146" s="145"/>
      <c r="T5146" s="145"/>
      <c r="U5146" s="146">
        <v>0</v>
      </c>
      <c r="V5146" s="146">
        <v>0</v>
      </c>
      <c r="W5146" s="147">
        <v>0</v>
      </c>
      <c r="X5146" s="146">
        <v>0</v>
      </c>
      <c r="Y5146" s="145">
        <v>0</v>
      </c>
      <c r="Z5146" s="145">
        <v>0</v>
      </c>
      <c r="AA5146" s="145">
        <v>0</v>
      </c>
      <c r="AB5146" s="145">
        <v>0</v>
      </c>
      <c r="AC5146" s="145">
        <v>0</v>
      </c>
      <c r="AD5146" s="145">
        <v>0</v>
      </c>
      <c r="AE5146" s="145">
        <v>0</v>
      </c>
      <c r="AF5146" s="145">
        <v>0</v>
      </c>
      <c r="AG5146" s="145">
        <v>0</v>
      </c>
      <c r="AH5146" s="148">
        <v>0</v>
      </c>
      <c r="AI5146" s="148">
        <v>0</v>
      </c>
    </row>
    <row r="5147" spans="3:35" s="11" customFormat="1" outlineLevel="2" x14ac:dyDescent="0.2">
      <c r="C5147" s="119" t="s">
        <v>152</v>
      </c>
      <c r="F5147" s="159"/>
      <c r="P5147" s="149" t="s">
        <v>181</v>
      </c>
      <c r="Q5147" s="16" t="s">
        <v>110</v>
      </c>
      <c r="R5147" s="150"/>
      <c r="S5147" s="150"/>
      <c r="T5147" s="150"/>
      <c r="U5147" s="150">
        <v>0</v>
      </c>
      <c r="V5147" s="150">
        <v>0</v>
      </c>
      <c r="W5147" s="150">
        <v>0</v>
      </c>
      <c r="X5147" s="150">
        <v>0</v>
      </c>
      <c r="Y5147" s="150">
        <v>0</v>
      </c>
      <c r="Z5147" s="150">
        <v>0</v>
      </c>
      <c r="AA5147" s="150">
        <v>0</v>
      </c>
      <c r="AB5147" s="150">
        <v>0</v>
      </c>
      <c r="AC5147" s="150">
        <v>0</v>
      </c>
      <c r="AD5147" s="150">
        <v>0</v>
      </c>
      <c r="AE5147" s="150">
        <v>0</v>
      </c>
      <c r="AF5147" s="150">
        <v>0</v>
      </c>
      <c r="AG5147" s="150">
        <v>0</v>
      </c>
      <c r="AH5147" s="150">
        <v>0</v>
      </c>
      <c r="AI5147" s="150">
        <v>0</v>
      </c>
    </row>
    <row r="5148" spans="3:35" s="11" customFormat="1" outlineLevel="2" x14ac:dyDescent="0.2">
      <c r="C5148" s="119" t="s">
        <v>152</v>
      </c>
      <c r="P5148" s="149" t="s">
        <v>182</v>
      </c>
      <c r="Q5148" s="16" t="s">
        <v>110</v>
      </c>
      <c r="R5148" s="150"/>
      <c r="S5148" s="150"/>
      <c r="T5148" s="150"/>
      <c r="U5148" s="150">
        <v>0</v>
      </c>
      <c r="V5148" s="150">
        <v>0</v>
      </c>
      <c r="W5148" s="150">
        <v>0</v>
      </c>
      <c r="X5148" s="150">
        <v>0</v>
      </c>
      <c r="Y5148" s="150">
        <v>0</v>
      </c>
      <c r="Z5148" s="150">
        <v>0</v>
      </c>
      <c r="AA5148" s="150">
        <v>0</v>
      </c>
      <c r="AB5148" s="150">
        <v>0</v>
      </c>
      <c r="AC5148" s="150">
        <v>0</v>
      </c>
      <c r="AD5148" s="150">
        <v>0</v>
      </c>
      <c r="AE5148" s="150">
        <v>0</v>
      </c>
      <c r="AF5148" s="150">
        <v>0</v>
      </c>
      <c r="AG5148" s="150">
        <v>0</v>
      </c>
      <c r="AH5148" s="150">
        <v>0</v>
      </c>
      <c r="AI5148" s="150">
        <v>0</v>
      </c>
    </row>
    <row r="5149" spans="3:35" s="11" customFormat="1" outlineLevel="2" x14ac:dyDescent="0.2">
      <c r="C5149" s="119" t="s">
        <v>152</v>
      </c>
      <c r="F5149" s="124"/>
      <c r="P5149" s="149" t="s">
        <v>183</v>
      </c>
      <c r="Q5149" s="16" t="s">
        <v>110</v>
      </c>
      <c r="R5149" s="150"/>
      <c r="S5149" s="150"/>
      <c r="T5149" s="150"/>
      <c r="U5149" s="150">
        <v>0</v>
      </c>
      <c r="V5149" s="150">
        <v>0</v>
      </c>
      <c r="W5149" s="150">
        <v>0</v>
      </c>
      <c r="X5149" s="150">
        <v>0</v>
      </c>
      <c r="Y5149" s="150">
        <v>0</v>
      </c>
      <c r="Z5149" s="150">
        <v>0</v>
      </c>
      <c r="AA5149" s="150">
        <v>0</v>
      </c>
      <c r="AB5149" s="150">
        <v>0</v>
      </c>
      <c r="AC5149" s="150">
        <v>0</v>
      </c>
      <c r="AD5149" s="150">
        <v>0</v>
      </c>
      <c r="AE5149" s="150">
        <v>0</v>
      </c>
      <c r="AF5149" s="150">
        <v>0</v>
      </c>
      <c r="AG5149" s="150">
        <v>0</v>
      </c>
      <c r="AH5149" s="150">
        <v>0</v>
      </c>
      <c r="AI5149" s="150">
        <v>0</v>
      </c>
    </row>
    <row r="5150" spans="3:35" s="11" customFormat="1" outlineLevel="2" x14ac:dyDescent="0.2">
      <c r="C5150" s="119" t="s">
        <v>152</v>
      </c>
      <c r="F5150" s="124"/>
      <c r="P5150" s="149"/>
      <c r="Q5150" s="16"/>
      <c r="R5150" s="88"/>
      <c r="S5150" s="88"/>
      <c r="T5150" s="88"/>
      <c r="U5150" s="88"/>
      <c r="V5150" s="88"/>
      <c r="W5150" s="88"/>
      <c r="X5150" s="88"/>
      <c r="Y5150" s="88"/>
      <c r="Z5150" s="88"/>
      <c r="AA5150" s="88"/>
      <c r="AB5150" s="88"/>
      <c r="AC5150" s="88"/>
      <c r="AD5150" s="88"/>
      <c r="AE5150" s="88"/>
      <c r="AF5150" s="88"/>
      <c r="AG5150" s="88"/>
      <c r="AH5150" s="88"/>
      <c r="AI5150" s="88"/>
    </row>
    <row r="5151" spans="3:35" outlineLevel="1" x14ac:dyDescent="0.2">
      <c r="C5151" s="119" t="s">
        <v>152</v>
      </c>
      <c r="D5151" s="11"/>
      <c r="E5151" s="162" t="s">
        <v>184</v>
      </c>
      <c r="F5151" s="121"/>
      <c r="G5151" s="121"/>
      <c r="H5151" s="121"/>
      <c r="I5151" s="121"/>
      <c r="J5151" s="121"/>
      <c r="K5151" s="121"/>
      <c r="L5151" s="121"/>
      <c r="M5151" s="121"/>
      <c r="N5151" s="121"/>
      <c r="O5151" s="121"/>
      <c r="P5151" s="121"/>
      <c r="Q5151" s="122"/>
      <c r="R5151" s="123"/>
      <c r="S5151" s="123"/>
      <c r="T5151" s="123"/>
      <c r="U5151" s="123"/>
      <c r="V5151" s="123"/>
      <c r="W5151" s="123"/>
      <c r="X5151" s="123"/>
      <c r="Y5151" s="123"/>
      <c r="Z5151" s="123"/>
      <c r="AA5151" s="123"/>
      <c r="AB5151" s="123"/>
      <c r="AC5151" s="123"/>
      <c r="AD5151" s="123"/>
      <c r="AE5151" s="123"/>
      <c r="AF5151" s="123"/>
      <c r="AG5151" s="123"/>
      <c r="AH5151" s="123"/>
      <c r="AI5151" s="123"/>
    </row>
    <row r="5152" spans="3:35" outlineLevel="2" x14ac:dyDescent="0.2">
      <c r="C5152" s="119" t="s">
        <v>152</v>
      </c>
      <c r="D5152" s="11"/>
      <c r="E5152" s="11"/>
      <c r="F5152" s="11"/>
      <c r="G5152" s="16"/>
      <c r="H5152" s="163" t="s">
        <v>6</v>
      </c>
      <c r="I5152" s="163" t="s">
        <v>5</v>
      </c>
      <c r="J5152" s="163" t="s">
        <v>129</v>
      </c>
      <c r="K5152" s="163" t="s">
        <v>128</v>
      </c>
      <c r="L5152" s="11"/>
      <c r="M5152" s="11"/>
      <c r="N5152" s="11"/>
      <c r="O5152" s="11"/>
      <c r="P5152" s="149"/>
      <c r="Q5152" s="164"/>
      <c r="V5152" s="165"/>
      <c r="W5152" s="150"/>
      <c r="X5152" s="150"/>
      <c r="Y5152" s="150"/>
      <c r="Z5152" s="150"/>
      <c r="AA5152" s="150"/>
      <c r="AB5152" s="150"/>
      <c r="AC5152" s="150"/>
      <c r="AD5152" s="150"/>
      <c r="AE5152" s="150"/>
      <c r="AF5152" s="150"/>
      <c r="AG5152" s="150"/>
      <c r="AH5152" s="150"/>
      <c r="AI5152" s="150"/>
    </row>
    <row r="5153" spans="3:35" outlineLevel="2" x14ac:dyDescent="0.2">
      <c r="C5153" s="119" t="s">
        <v>152</v>
      </c>
      <c r="D5153" s="167" t="s">
        <v>152</v>
      </c>
      <c r="E5153" s="11"/>
      <c r="F5153" s="125" t="s">
        <v>209</v>
      </c>
      <c r="G5153" s="168" t="s">
        <v>130</v>
      </c>
      <c r="H5153" s="169">
        <v>0</v>
      </c>
      <c r="I5153" s="170">
        <v>1</v>
      </c>
      <c r="J5153" s="170">
        <v>1</v>
      </c>
      <c r="K5153" s="171">
        <v>0</v>
      </c>
      <c r="L5153" s="11"/>
      <c r="M5153" s="11"/>
      <c r="N5153" s="11"/>
      <c r="O5153" s="11"/>
      <c r="P5153" s="149"/>
      <c r="Q5153" s="164"/>
      <c r="V5153" s="165"/>
      <c r="W5153" s="11"/>
      <c r="X5153" s="11"/>
      <c r="Y5153" s="150"/>
      <c r="Z5153" s="150"/>
      <c r="AA5153" s="150"/>
      <c r="AB5153" s="150"/>
      <c r="AC5153" s="150"/>
      <c r="AD5153" s="150"/>
      <c r="AE5153" s="150"/>
      <c r="AF5153" s="150"/>
      <c r="AG5153" s="11"/>
      <c r="AH5153" s="11"/>
      <c r="AI5153" s="11"/>
    </row>
    <row r="5154" spans="3:35" outlineLevel="2" x14ac:dyDescent="0.2">
      <c r="C5154" s="119" t="s">
        <v>152</v>
      </c>
      <c r="D5154" s="167" t="s">
        <v>152</v>
      </c>
      <c r="E5154" s="11"/>
      <c r="F5154" s="134" t="s">
        <v>31</v>
      </c>
      <c r="G5154" s="16" t="s">
        <v>130</v>
      </c>
      <c r="H5154" s="172">
        <v>0</v>
      </c>
      <c r="I5154" s="173">
        <v>1</v>
      </c>
      <c r="J5154" s="173">
        <v>1</v>
      </c>
      <c r="K5154" s="174">
        <v>0</v>
      </c>
      <c r="L5154" s="11"/>
      <c r="M5154" s="11"/>
      <c r="N5154" s="11"/>
      <c r="O5154" s="11"/>
      <c r="P5154" s="149"/>
      <c r="Q5154" s="164"/>
      <c r="V5154" s="165"/>
      <c r="W5154" s="11"/>
      <c r="X5154" s="11"/>
      <c r="Y5154" s="150"/>
      <c r="Z5154" s="150"/>
      <c r="AA5154" s="150"/>
      <c r="AB5154" s="150"/>
      <c r="AC5154" s="150"/>
      <c r="AD5154" s="150"/>
      <c r="AE5154" s="150"/>
      <c r="AF5154" s="150"/>
      <c r="AG5154" s="11"/>
      <c r="AH5154" s="11"/>
      <c r="AI5154" s="11"/>
    </row>
    <row r="5155" spans="3:35" outlineLevel="2" x14ac:dyDescent="0.2">
      <c r="C5155" s="119" t="s">
        <v>152</v>
      </c>
      <c r="D5155" s="167" t="s">
        <v>152</v>
      </c>
      <c r="E5155" s="11"/>
      <c r="F5155" s="134" t="s">
        <v>28</v>
      </c>
      <c r="G5155" s="16" t="s">
        <v>130</v>
      </c>
      <c r="H5155" s="172">
        <v>0</v>
      </c>
      <c r="I5155" s="173">
        <v>1</v>
      </c>
      <c r="J5155" s="173">
        <v>1</v>
      </c>
      <c r="K5155" s="174">
        <v>0</v>
      </c>
      <c r="L5155" s="11"/>
      <c r="M5155" s="11"/>
      <c r="N5155" s="11"/>
      <c r="O5155" s="11"/>
      <c r="P5155" s="149"/>
      <c r="Q5155" s="164"/>
      <c r="V5155" s="165"/>
      <c r="W5155" s="150"/>
      <c r="X5155" s="150"/>
      <c r="Y5155" s="150"/>
      <c r="Z5155" s="150"/>
      <c r="AA5155" s="150"/>
      <c r="AB5155" s="150"/>
      <c r="AC5155" s="150"/>
      <c r="AD5155" s="150"/>
      <c r="AE5155" s="150"/>
      <c r="AF5155" s="150"/>
      <c r="AG5155" s="11"/>
      <c r="AH5155" s="11"/>
      <c r="AI5155" s="11"/>
    </row>
    <row r="5156" spans="3:35" outlineLevel="2" x14ac:dyDescent="0.2">
      <c r="C5156" s="119" t="s">
        <v>152</v>
      </c>
      <c r="D5156" s="167" t="s">
        <v>152</v>
      </c>
      <c r="E5156" s="11"/>
      <c r="F5156" s="134" t="s">
        <v>210</v>
      </c>
      <c r="G5156" s="16" t="s">
        <v>130</v>
      </c>
      <c r="H5156" s="172">
        <v>0</v>
      </c>
      <c r="I5156" s="173">
        <v>1</v>
      </c>
      <c r="J5156" s="173">
        <v>0.5</v>
      </c>
      <c r="K5156" s="174">
        <v>0.5</v>
      </c>
      <c r="L5156" s="11"/>
      <c r="M5156" s="11"/>
      <c r="N5156" s="11"/>
      <c r="O5156" s="11"/>
      <c r="P5156" s="149"/>
      <c r="Q5156" s="164"/>
      <c r="V5156" s="165"/>
      <c r="W5156" s="150"/>
      <c r="X5156" s="150"/>
      <c r="Y5156" s="150"/>
      <c r="Z5156" s="150"/>
      <c r="AA5156" s="150"/>
      <c r="AB5156" s="150"/>
      <c r="AC5156" s="150"/>
      <c r="AD5156" s="150"/>
      <c r="AE5156" s="150"/>
      <c r="AF5156" s="150"/>
      <c r="AG5156" s="11"/>
      <c r="AH5156" s="11"/>
      <c r="AI5156" s="11"/>
    </row>
    <row r="5157" spans="3:35" outlineLevel="2" x14ac:dyDescent="0.2">
      <c r="C5157" s="119" t="s">
        <v>152</v>
      </c>
      <c r="D5157" s="167" t="s">
        <v>152</v>
      </c>
      <c r="E5157" s="11"/>
      <c r="F5157" s="134" t="s">
        <v>211</v>
      </c>
      <c r="G5157" s="16" t="s">
        <v>130</v>
      </c>
      <c r="H5157" s="172">
        <v>0</v>
      </c>
      <c r="I5157" s="173">
        <v>1</v>
      </c>
      <c r="J5157" s="173">
        <v>0.5</v>
      </c>
      <c r="K5157" s="174">
        <v>0.5</v>
      </c>
      <c r="L5157" s="11"/>
      <c r="M5157" s="11"/>
      <c r="N5157" s="11"/>
      <c r="O5157" s="11"/>
      <c r="P5157" s="149"/>
      <c r="Q5157" s="164"/>
      <c r="V5157" s="165"/>
      <c r="W5157" s="150"/>
      <c r="X5157" s="150"/>
      <c r="Y5157" s="150"/>
      <c r="Z5157" s="150"/>
      <c r="AA5157" s="150"/>
      <c r="AB5157" s="150"/>
      <c r="AC5157" s="150"/>
      <c r="AD5157" s="150"/>
      <c r="AE5157" s="150"/>
      <c r="AF5157" s="150"/>
      <c r="AG5157" s="11"/>
      <c r="AH5157" s="11"/>
      <c r="AI5157" s="11"/>
    </row>
    <row r="5158" spans="3:35" outlineLevel="2" x14ac:dyDescent="0.2">
      <c r="C5158" s="119" t="s">
        <v>152</v>
      </c>
      <c r="D5158" s="167" t="s">
        <v>152</v>
      </c>
      <c r="E5158" s="11"/>
      <c r="F5158" s="134" t="s">
        <v>212</v>
      </c>
      <c r="G5158" s="16" t="s">
        <v>130</v>
      </c>
      <c r="H5158" s="172">
        <v>0</v>
      </c>
      <c r="I5158" s="173">
        <v>1</v>
      </c>
      <c r="J5158" s="173">
        <v>1</v>
      </c>
      <c r="K5158" s="174">
        <v>0</v>
      </c>
      <c r="L5158" s="11"/>
      <c r="M5158" s="11"/>
      <c r="N5158" s="11"/>
      <c r="O5158" s="11"/>
      <c r="P5158" s="149"/>
      <c r="Q5158" s="164"/>
      <c r="V5158" s="165"/>
      <c r="W5158" s="150"/>
      <c r="X5158" s="150"/>
      <c r="Y5158" s="150"/>
      <c r="Z5158" s="150"/>
      <c r="AA5158" s="150"/>
      <c r="AB5158" s="150"/>
      <c r="AC5158" s="150"/>
      <c r="AD5158" s="150"/>
      <c r="AE5158" s="150"/>
      <c r="AF5158" s="150"/>
      <c r="AG5158" s="11"/>
      <c r="AH5158" s="11"/>
      <c r="AI5158" s="11"/>
    </row>
    <row r="5159" spans="3:35" outlineLevel="2" x14ac:dyDescent="0.2">
      <c r="C5159" s="119" t="s">
        <v>152</v>
      </c>
      <c r="D5159" s="167" t="s">
        <v>152</v>
      </c>
      <c r="E5159" s="11"/>
      <c r="F5159" s="134" t="s">
        <v>213</v>
      </c>
      <c r="G5159" s="16" t="s">
        <v>130</v>
      </c>
      <c r="H5159" s="172">
        <v>0</v>
      </c>
      <c r="I5159" s="173">
        <v>1</v>
      </c>
      <c r="J5159" s="173">
        <v>1</v>
      </c>
      <c r="K5159" s="174">
        <v>0</v>
      </c>
      <c r="L5159" s="11"/>
      <c r="M5159" s="11"/>
      <c r="N5159" s="11"/>
      <c r="O5159" s="11"/>
      <c r="P5159" s="149"/>
      <c r="Q5159" s="164"/>
      <c r="V5159" s="165"/>
      <c r="W5159" s="150"/>
      <c r="X5159" s="150"/>
      <c r="Y5159" s="150"/>
      <c r="Z5159" s="150"/>
      <c r="AA5159" s="150"/>
      <c r="AB5159" s="150"/>
      <c r="AC5159" s="150"/>
      <c r="AD5159" s="150"/>
      <c r="AE5159" s="150"/>
      <c r="AF5159" s="150"/>
      <c r="AG5159" s="11"/>
      <c r="AH5159" s="11"/>
      <c r="AI5159" s="11"/>
    </row>
    <row r="5160" spans="3:35" outlineLevel="2" x14ac:dyDescent="0.2">
      <c r="C5160" s="119" t="s">
        <v>152</v>
      </c>
      <c r="D5160" s="167" t="s">
        <v>152</v>
      </c>
      <c r="E5160" s="11"/>
      <c r="F5160" s="134" t="s">
        <v>214</v>
      </c>
      <c r="G5160" s="16" t="s">
        <v>130</v>
      </c>
      <c r="H5160" s="172">
        <v>0</v>
      </c>
      <c r="I5160" s="173">
        <v>1</v>
      </c>
      <c r="J5160" s="173">
        <v>1</v>
      </c>
      <c r="K5160" s="174">
        <v>0</v>
      </c>
      <c r="L5160" s="11"/>
      <c r="M5160" s="11"/>
      <c r="N5160" s="11"/>
      <c r="O5160" s="11"/>
      <c r="P5160" s="149"/>
      <c r="Q5160" s="164"/>
      <c r="V5160" s="165"/>
      <c r="W5160" s="150"/>
      <c r="X5160" s="150"/>
      <c r="Y5160" s="150"/>
      <c r="Z5160" s="150"/>
      <c r="AA5160" s="150"/>
      <c r="AB5160" s="150"/>
      <c r="AC5160" s="150"/>
      <c r="AD5160" s="150"/>
      <c r="AE5160" s="150"/>
      <c r="AF5160" s="150"/>
      <c r="AG5160" s="11"/>
      <c r="AH5160" s="11"/>
      <c r="AI5160" s="11"/>
    </row>
    <row r="5161" spans="3:35" outlineLevel="2" x14ac:dyDescent="0.2">
      <c r="C5161" s="119" t="s">
        <v>152</v>
      </c>
      <c r="D5161" s="167" t="s">
        <v>152</v>
      </c>
      <c r="E5161" s="11"/>
      <c r="F5161" s="134" t="s">
        <v>215</v>
      </c>
      <c r="G5161" s="16" t="s">
        <v>130</v>
      </c>
      <c r="H5161" s="172">
        <v>0</v>
      </c>
      <c r="I5161" s="173">
        <v>1</v>
      </c>
      <c r="J5161" s="173">
        <v>1</v>
      </c>
      <c r="K5161" s="174">
        <v>0</v>
      </c>
      <c r="L5161" s="11"/>
      <c r="M5161" s="11"/>
      <c r="N5161" s="11"/>
      <c r="O5161" s="11"/>
      <c r="P5161" s="149"/>
      <c r="Q5161" s="164"/>
      <c r="V5161" s="165"/>
      <c r="W5161" s="150"/>
      <c r="X5161" s="150"/>
      <c r="Y5161" s="150"/>
      <c r="Z5161" s="150"/>
      <c r="AA5161" s="150"/>
      <c r="AB5161" s="150"/>
      <c r="AC5161" s="150"/>
      <c r="AD5161" s="150"/>
      <c r="AE5161" s="150"/>
      <c r="AF5161" s="150"/>
      <c r="AG5161" s="11"/>
      <c r="AH5161" s="11"/>
      <c r="AI5161" s="11"/>
    </row>
    <row r="5162" spans="3:35" outlineLevel="2" x14ac:dyDescent="0.2">
      <c r="C5162" s="119" t="s">
        <v>152</v>
      </c>
      <c r="D5162" s="167" t="s">
        <v>152</v>
      </c>
      <c r="E5162" s="11"/>
      <c r="F5162" s="175" t="s">
        <v>216</v>
      </c>
      <c r="G5162" s="16" t="s">
        <v>130</v>
      </c>
      <c r="H5162" s="172">
        <v>0</v>
      </c>
      <c r="I5162" s="173">
        <v>1</v>
      </c>
      <c r="J5162" s="173">
        <v>1</v>
      </c>
      <c r="K5162" s="174">
        <v>0</v>
      </c>
      <c r="L5162" s="11"/>
      <c r="M5162" s="11"/>
      <c r="N5162" s="11"/>
      <c r="O5162" s="11"/>
      <c r="P5162" s="149"/>
      <c r="Q5162" s="164"/>
      <c r="V5162" s="165"/>
      <c r="W5162" s="150"/>
      <c r="X5162" s="150"/>
      <c r="Y5162" s="150"/>
      <c r="Z5162" s="150"/>
      <c r="AA5162" s="150"/>
      <c r="AB5162" s="150"/>
      <c r="AC5162" s="150"/>
      <c r="AD5162" s="150"/>
      <c r="AE5162" s="150"/>
      <c r="AF5162" s="150"/>
      <c r="AG5162" s="11"/>
      <c r="AH5162" s="11"/>
      <c r="AI5162" s="11"/>
    </row>
    <row r="5163" spans="3:35" outlineLevel="2" x14ac:dyDescent="0.2">
      <c r="C5163" s="119" t="s">
        <v>152</v>
      </c>
      <c r="D5163" s="167" t="s">
        <v>152</v>
      </c>
      <c r="E5163" s="11"/>
      <c r="F5163" s="175" t="s">
        <v>33</v>
      </c>
      <c r="G5163" s="16" t="s">
        <v>130</v>
      </c>
      <c r="H5163" s="172">
        <v>0</v>
      </c>
      <c r="I5163" s="173">
        <v>1</v>
      </c>
      <c r="J5163" s="173">
        <v>1</v>
      </c>
      <c r="K5163" s="174">
        <v>0</v>
      </c>
      <c r="L5163" s="11"/>
      <c r="M5163" s="11"/>
      <c r="N5163" s="11"/>
      <c r="O5163" s="11"/>
      <c r="P5163" s="149"/>
      <c r="Q5163" s="164"/>
      <c r="V5163" s="165"/>
      <c r="W5163" s="150"/>
      <c r="X5163" s="150"/>
      <c r="Y5163" s="150"/>
      <c r="Z5163" s="150"/>
      <c r="AA5163" s="150"/>
      <c r="AB5163" s="150"/>
      <c r="AC5163" s="150"/>
      <c r="AD5163" s="150"/>
      <c r="AE5163" s="150"/>
      <c r="AF5163" s="150"/>
      <c r="AG5163" s="11"/>
      <c r="AH5163" s="11"/>
      <c r="AI5163" s="11"/>
    </row>
    <row r="5164" spans="3:35" outlineLevel="2" x14ac:dyDescent="0.2">
      <c r="C5164" s="119" t="s">
        <v>152</v>
      </c>
      <c r="D5164" s="167" t="s">
        <v>152</v>
      </c>
      <c r="E5164" s="11"/>
      <c r="F5164" s="175" t="s">
        <v>34</v>
      </c>
      <c r="G5164" s="16" t="s">
        <v>130</v>
      </c>
      <c r="H5164" s="172">
        <v>0</v>
      </c>
      <c r="I5164" s="173">
        <v>1</v>
      </c>
      <c r="J5164" s="173">
        <v>1</v>
      </c>
      <c r="K5164" s="174">
        <v>0</v>
      </c>
      <c r="L5164" s="11"/>
      <c r="M5164" s="11"/>
      <c r="N5164" s="11"/>
      <c r="O5164" s="11"/>
      <c r="P5164" s="149"/>
      <c r="Q5164" s="164"/>
      <c r="V5164" s="165"/>
      <c r="W5164" s="150"/>
      <c r="X5164" s="150"/>
      <c r="Y5164" s="150"/>
      <c r="Z5164" s="150"/>
      <c r="AA5164" s="150"/>
      <c r="AB5164" s="150"/>
      <c r="AC5164" s="150"/>
      <c r="AD5164" s="150"/>
      <c r="AE5164" s="150"/>
      <c r="AF5164" s="150"/>
      <c r="AG5164" s="11"/>
      <c r="AH5164" s="11"/>
      <c r="AI5164" s="11"/>
    </row>
    <row r="5165" spans="3:35" outlineLevel="2" x14ac:dyDescent="0.2">
      <c r="C5165" s="119" t="s">
        <v>152</v>
      </c>
      <c r="D5165" s="167" t="s">
        <v>152</v>
      </c>
      <c r="E5165" s="11"/>
      <c r="F5165" s="175" t="s">
        <v>217</v>
      </c>
      <c r="G5165" s="16" t="s">
        <v>130</v>
      </c>
      <c r="H5165" s="172">
        <v>0</v>
      </c>
      <c r="I5165" s="173">
        <v>1</v>
      </c>
      <c r="J5165" s="173">
        <v>1</v>
      </c>
      <c r="K5165" s="174">
        <v>0</v>
      </c>
      <c r="L5165" s="11"/>
      <c r="M5165" s="11"/>
      <c r="N5165" s="11"/>
      <c r="O5165" s="11"/>
      <c r="P5165" s="149"/>
      <c r="Q5165" s="164"/>
      <c r="V5165" s="165"/>
      <c r="W5165" s="150"/>
      <c r="X5165" s="150"/>
      <c r="Y5165" s="150"/>
      <c r="Z5165" s="150"/>
      <c r="AA5165" s="150"/>
      <c r="AB5165" s="150"/>
      <c r="AC5165" s="150"/>
      <c r="AD5165" s="150"/>
      <c r="AE5165" s="150"/>
      <c r="AF5165" s="150"/>
      <c r="AG5165" s="11"/>
      <c r="AH5165" s="11"/>
      <c r="AI5165" s="11"/>
    </row>
    <row r="5166" spans="3:35" outlineLevel="2" x14ac:dyDescent="0.2">
      <c r="C5166" s="119" t="s">
        <v>152</v>
      </c>
      <c r="D5166" s="167" t="s">
        <v>152</v>
      </c>
      <c r="E5166" s="11"/>
      <c r="F5166" s="175" t="s">
        <v>152</v>
      </c>
      <c r="G5166" s="16" t="s">
        <v>130</v>
      </c>
      <c r="H5166" s="172">
        <v>0</v>
      </c>
      <c r="I5166" s="173">
        <v>1</v>
      </c>
      <c r="J5166" s="173">
        <v>0</v>
      </c>
      <c r="K5166" s="174">
        <v>0</v>
      </c>
      <c r="L5166" s="11"/>
      <c r="M5166" s="11"/>
      <c r="N5166" s="11"/>
      <c r="O5166" s="11"/>
      <c r="P5166" s="149"/>
      <c r="Q5166" s="164"/>
      <c r="V5166" s="165"/>
      <c r="W5166" s="150"/>
      <c r="X5166" s="150"/>
      <c r="Y5166" s="150"/>
      <c r="Z5166" s="150"/>
      <c r="AA5166" s="150"/>
      <c r="AB5166" s="150"/>
      <c r="AC5166" s="150"/>
      <c r="AD5166" s="150"/>
      <c r="AE5166" s="150"/>
      <c r="AF5166" s="150"/>
      <c r="AG5166" s="11"/>
      <c r="AH5166" s="11"/>
      <c r="AI5166" s="11"/>
    </row>
    <row r="5167" spans="3:35" outlineLevel="2" x14ac:dyDescent="0.2">
      <c r="C5167" s="119" t="s">
        <v>152</v>
      </c>
      <c r="D5167" s="167" t="s">
        <v>152</v>
      </c>
      <c r="E5167" s="11"/>
      <c r="F5167" s="176" t="s">
        <v>152</v>
      </c>
      <c r="G5167" s="177" t="s">
        <v>130</v>
      </c>
      <c r="H5167" s="178">
        <v>0</v>
      </c>
      <c r="I5167" s="179">
        <v>1</v>
      </c>
      <c r="J5167" s="179">
        <v>0</v>
      </c>
      <c r="K5167" s="180">
        <v>0</v>
      </c>
      <c r="L5167" s="11"/>
      <c r="M5167" s="11"/>
      <c r="N5167" s="11"/>
      <c r="O5167" s="11"/>
      <c r="P5167" s="149"/>
      <c r="Q5167" s="164"/>
      <c r="V5167" s="165"/>
      <c r="W5167" s="150"/>
      <c r="X5167" s="150"/>
      <c r="Y5167" s="150"/>
      <c r="Z5167" s="150"/>
      <c r="AA5167" s="150"/>
      <c r="AB5167" s="150"/>
      <c r="AC5167" s="150"/>
      <c r="AD5167" s="150"/>
      <c r="AE5167" s="150"/>
      <c r="AF5167" s="150"/>
      <c r="AG5167" s="11"/>
      <c r="AH5167" s="11"/>
      <c r="AI5167" s="11"/>
    </row>
    <row r="5168" spans="3:35" outlineLevel="2" x14ac:dyDescent="0.2">
      <c r="C5168" s="119" t="s">
        <v>152</v>
      </c>
      <c r="D5168" s="167" t="s">
        <v>152</v>
      </c>
      <c r="E5168" s="11"/>
      <c r="F5168" s="125" t="s">
        <v>152</v>
      </c>
      <c r="G5168" s="168" t="s">
        <v>130</v>
      </c>
      <c r="H5168" s="172">
        <v>0</v>
      </c>
      <c r="I5168" s="173">
        <v>1</v>
      </c>
      <c r="J5168" s="173">
        <v>0</v>
      </c>
      <c r="K5168" s="174">
        <v>0</v>
      </c>
      <c r="L5168" s="11"/>
      <c r="M5168" s="11"/>
      <c r="N5168" s="11"/>
      <c r="O5168" s="11"/>
      <c r="P5168" s="149"/>
      <c r="Q5168" s="164"/>
      <c r="V5168" s="165"/>
      <c r="W5168" s="150"/>
      <c r="X5168" s="150"/>
      <c r="Y5168" s="150"/>
      <c r="Z5168" s="150"/>
      <c r="AA5168" s="150"/>
      <c r="AB5168" s="150"/>
      <c r="AC5168" s="150"/>
      <c r="AD5168" s="150"/>
      <c r="AE5168" s="150"/>
      <c r="AF5168" s="150"/>
      <c r="AG5168" s="11"/>
      <c r="AH5168" s="11"/>
      <c r="AI5168" s="11"/>
    </row>
    <row r="5169" spans="3:35" outlineLevel="2" x14ac:dyDescent="0.2">
      <c r="C5169" s="119" t="s">
        <v>152</v>
      </c>
      <c r="D5169" s="167" t="s">
        <v>152</v>
      </c>
      <c r="E5169" s="11"/>
      <c r="F5169" s="134" t="s">
        <v>152</v>
      </c>
      <c r="G5169" s="16" t="s">
        <v>130</v>
      </c>
      <c r="H5169" s="172">
        <v>0</v>
      </c>
      <c r="I5169" s="173">
        <v>1</v>
      </c>
      <c r="J5169" s="173">
        <v>0</v>
      </c>
      <c r="K5169" s="174">
        <v>0</v>
      </c>
      <c r="L5169" s="11"/>
      <c r="M5169" s="11"/>
      <c r="N5169" s="11"/>
      <c r="O5169" s="11"/>
      <c r="P5169" s="149"/>
      <c r="Q5169" s="164"/>
      <c r="V5169" s="165"/>
      <c r="W5169" s="150"/>
      <c r="X5169" s="150"/>
      <c r="Y5169" s="150"/>
      <c r="Z5169" s="150"/>
      <c r="AA5169" s="150"/>
      <c r="AB5169" s="150"/>
      <c r="AC5169" s="150"/>
      <c r="AD5169" s="150"/>
      <c r="AE5169" s="150"/>
      <c r="AF5169" s="150"/>
      <c r="AG5169" s="11"/>
      <c r="AH5169" s="11"/>
      <c r="AI5169" s="11"/>
    </row>
    <row r="5170" spans="3:35" outlineLevel="2" x14ac:dyDescent="0.2">
      <c r="C5170" s="119" t="s">
        <v>152</v>
      </c>
      <c r="D5170" s="167" t="s">
        <v>152</v>
      </c>
      <c r="E5170" s="11"/>
      <c r="F5170" s="134" t="s">
        <v>152</v>
      </c>
      <c r="G5170" s="16" t="s">
        <v>130</v>
      </c>
      <c r="H5170" s="172">
        <v>0</v>
      </c>
      <c r="I5170" s="173">
        <v>1</v>
      </c>
      <c r="J5170" s="173">
        <v>0</v>
      </c>
      <c r="K5170" s="174">
        <v>0</v>
      </c>
      <c r="L5170" s="11"/>
      <c r="M5170" s="11"/>
      <c r="N5170" s="11"/>
      <c r="O5170" s="11"/>
      <c r="P5170" s="149"/>
      <c r="Q5170" s="164"/>
      <c r="V5170" s="165"/>
      <c r="W5170" s="150"/>
      <c r="X5170" s="150"/>
      <c r="Y5170" s="150"/>
      <c r="Z5170" s="150"/>
      <c r="AA5170" s="150"/>
      <c r="AB5170" s="150"/>
      <c r="AC5170" s="150"/>
      <c r="AD5170" s="150"/>
      <c r="AE5170" s="150"/>
      <c r="AF5170" s="150"/>
      <c r="AG5170" s="11"/>
      <c r="AH5170" s="11"/>
      <c r="AI5170" s="11"/>
    </row>
    <row r="5171" spans="3:35" outlineLevel="2" x14ac:dyDescent="0.2">
      <c r="C5171" s="119" t="s">
        <v>152</v>
      </c>
      <c r="D5171" s="167" t="s">
        <v>152</v>
      </c>
      <c r="E5171" s="11"/>
      <c r="F5171" s="134" t="s">
        <v>152</v>
      </c>
      <c r="G5171" s="16" t="s">
        <v>130</v>
      </c>
      <c r="H5171" s="172">
        <v>0</v>
      </c>
      <c r="I5171" s="173">
        <v>1</v>
      </c>
      <c r="J5171" s="173">
        <v>0</v>
      </c>
      <c r="K5171" s="174">
        <v>0</v>
      </c>
      <c r="L5171" s="11"/>
      <c r="M5171" s="11"/>
      <c r="N5171" s="11"/>
      <c r="O5171" s="11"/>
      <c r="P5171" s="149"/>
      <c r="Q5171" s="164"/>
      <c r="V5171" s="165"/>
      <c r="W5171" s="150"/>
      <c r="X5171" s="150"/>
      <c r="Y5171" s="150"/>
      <c r="Z5171" s="150"/>
      <c r="AA5171" s="150"/>
      <c r="AB5171" s="150"/>
      <c r="AC5171" s="150"/>
      <c r="AD5171" s="150"/>
      <c r="AE5171" s="150"/>
      <c r="AF5171" s="150"/>
      <c r="AG5171" s="11"/>
      <c r="AH5171" s="11"/>
      <c r="AI5171" s="11"/>
    </row>
    <row r="5172" spans="3:35" outlineLevel="2" x14ac:dyDescent="0.2">
      <c r="C5172" s="119" t="s">
        <v>152</v>
      </c>
      <c r="D5172" s="167" t="s">
        <v>152</v>
      </c>
      <c r="E5172" s="11"/>
      <c r="F5172" s="134" t="s">
        <v>152</v>
      </c>
      <c r="G5172" s="16" t="s">
        <v>130</v>
      </c>
      <c r="H5172" s="172">
        <v>0</v>
      </c>
      <c r="I5172" s="173">
        <v>1</v>
      </c>
      <c r="J5172" s="173">
        <v>0</v>
      </c>
      <c r="K5172" s="174">
        <v>0</v>
      </c>
      <c r="L5172" s="11"/>
      <c r="M5172" s="11"/>
      <c r="N5172" s="11"/>
      <c r="O5172" s="11"/>
      <c r="P5172" s="149"/>
      <c r="Q5172" s="164"/>
      <c r="V5172" s="165"/>
      <c r="W5172" s="150"/>
      <c r="X5172" s="150"/>
      <c r="Y5172" s="150"/>
      <c r="Z5172" s="150"/>
      <c r="AA5172" s="150"/>
      <c r="AB5172" s="150"/>
      <c r="AC5172" s="150"/>
      <c r="AD5172" s="150"/>
      <c r="AE5172" s="150"/>
      <c r="AF5172" s="150"/>
      <c r="AG5172" s="11"/>
      <c r="AH5172" s="11"/>
      <c r="AI5172" s="11"/>
    </row>
    <row r="5173" spans="3:35" outlineLevel="2" x14ac:dyDescent="0.2">
      <c r="C5173" s="119" t="s">
        <v>152</v>
      </c>
      <c r="D5173" s="167" t="s">
        <v>152</v>
      </c>
      <c r="E5173" s="11"/>
      <c r="F5173" s="134" t="s">
        <v>152</v>
      </c>
      <c r="G5173" s="16" t="s">
        <v>130</v>
      </c>
      <c r="H5173" s="172">
        <v>0</v>
      </c>
      <c r="I5173" s="173">
        <v>1</v>
      </c>
      <c r="J5173" s="173">
        <v>0</v>
      </c>
      <c r="K5173" s="174">
        <v>0</v>
      </c>
      <c r="L5173" s="11"/>
      <c r="M5173" s="11"/>
      <c r="N5173" s="11"/>
      <c r="O5173" s="11"/>
      <c r="P5173" s="149"/>
      <c r="Q5173" s="164"/>
      <c r="V5173" s="165"/>
      <c r="W5173" s="150"/>
      <c r="X5173" s="181"/>
      <c r="Y5173" s="150"/>
      <c r="Z5173" s="150"/>
      <c r="AA5173" s="150"/>
      <c r="AB5173" s="150"/>
      <c r="AC5173" s="150"/>
      <c r="AD5173" s="150"/>
      <c r="AE5173" s="150"/>
      <c r="AF5173" s="150"/>
      <c r="AG5173" s="11"/>
      <c r="AH5173" s="11"/>
      <c r="AI5173" s="11"/>
    </row>
    <row r="5174" spans="3:35" outlineLevel="2" x14ac:dyDescent="0.2">
      <c r="C5174" s="119" t="s">
        <v>152</v>
      </c>
      <c r="D5174" s="167" t="s">
        <v>152</v>
      </c>
      <c r="E5174" s="11"/>
      <c r="F5174" s="134" t="s">
        <v>152</v>
      </c>
      <c r="G5174" s="16" t="s">
        <v>130</v>
      </c>
      <c r="H5174" s="172">
        <v>0</v>
      </c>
      <c r="I5174" s="173">
        <v>1</v>
      </c>
      <c r="J5174" s="173">
        <v>0</v>
      </c>
      <c r="K5174" s="174">
        <v>0</v>
      </c>
      <c r="L5174" s="11"/>
      <c r="M5174" s="11"/>
      <c r="N5174" s="11"/>
      <c r="O5174" s="11"/>
      <c r="P5174" s="149"/>
      <c r="Q5174" s="164"/>
      <c r="V5174" s="165"/>
      <c r="W5174" s="150"/>
      <c r="X5174" s="150"/>
      <c r="Y5174" s="150"/>
      <c r="Z5174" s="150"/>
      <c r="AA5174" s="150"/>
      <c r="AB5174" s="150"/>
      <c r="AC5174" s="150"/>
      <c r="AD5174" s="150"/>
      <c r="AE5174" s="150"/>
      <c r="AF5174" s="150"/>
      <c r="AG5174" s="11"/>
      <c r="AH5174" s="11"/>
      <c r="AI5174" s="11"/>
    </row>
    <row r="5175" spans="3:35" outlineLevel="2" x14ac:dyDescent="0.2">
      <c r="C5175" s="119" t="s">
        <v>152</v>
      </c>
      <c r="D5175" s="167" t="s">
        <v>152</v>
      </c>
      <c r="E5175" s="11"/>
      <c r="F5175" s="134" t="s">
        <v>152</v>
      </c>
      <c r="G5175" s="16" t="s">
        <v>130</v>
      </c>
      <c r="H5175" s="172">
        <v>0</v>
      </c>
      <c r="I5175" s="173">
        <v>1</v>
      </c>
      <c r="J5175" s="173">
        <v>0</v>
      </c>
      <c r="K5175" s="174">
        <v>0</v>
      </c>
      <c r="L5175" s="11"/>
      <c r="M5175" s="11"/>
      <c r="N5175" s="11"/>
      <c r="O5175" s="11"/>
      <c r="P5175" s="149"/>
      <c r="Q5175" s="164"/>
      <c r="V5175" s="165"/>
      <c r="W5175" s="150"/>
      <c r="X5175" s="150"/>
      <c r="Y5175" s="150"/>
      <c r="Z5175" s="150"/>
      <c r="AA5175" s="150"/>
      <c r="AB5175" s="150"/>
      <c r="AC5175" s="150"/>
      <c r="AD5175" s="150"/>
      <c r="AE5175" s="150"/>
      <c r="AF5175" s="150"/>
      <c r="AG5175" s="11"/>
      <c r="AH5175" s="11"/>
      <c r="AI5175" s="11"/>
    </row>
    <row r="5176" spans="3:35" outlineLevel="2" x14ac:dyDescent="0.2">
      <c r="C5176" s="119" t="s">
        <v>152</v>
      </c>
      <c r="D5176" s="167" t="s">
        <v>152</v>
      </c>
      <c r="E5176" s="11"/>
      <c r="F5176" s="134" t="s">
        <v>152</v>
      </c>
      <c r="G5176" s="16" t="s">
        <v>130</v>
      </c>
      <c r="H5176" s="172">
        <v>0</v>
      </c>
      <c r="I5176" s="173">
        <v>1</v>
      </c>
      <c r="J5176" s="173">
        <v>0</v>
      </c>
      <c r="K5176" s="174">
        <v>0</v>
      </c>
      <c r="L5176" s="11"/>
      <c r="M5176" s="11"/>
      <c r="N5176" s="11"/>
      <c r="O5176" s="11"/>
      <c r="P5176" s="149"/>
      <c r="Q5176" s="164"/>
      <c r="V5176" s="165"/>
      <c r="W5176" s="150"/>
      <c r="X5176" s="150"/>
      <c r="Y5176" s="150"/>
      <c r="Z5176" s="150"/>
      <c r="AA5176" s="150"/>
      <c r="AB5176" s="150"/>
      <c r="AC5176" s="150"/>
      <c r="AD5176" s="150"/>
      <c r="AE5176" s="150"/>
      <c r="AF5176" s="150"/>
      <c r="AG5176" s="11"/>
      <c r="AH5176" s="11"/>
      <c r="AI5176" s="11"/>
    </row>
    <row r="5177" spans="3:35" outlineLevel="2" x14ac:dyDescent="0.2">
      <c r="C5177" s="119" t="s">
        <v>152</v>
      </c>
      <c r="D5177" s="167" t="s">
        <v>152</v>
      </c>
      <c r="E5177" s="11"/>
      <c r="F5177" s="140" t="s">
        <v>152</v>
      </c>
      <c r="G5177" s="177" t="s">
        <v>130</v>
      </c>
      <c r="H5177" s="178">
        <v>0</v>
      </c>
      <c r="I5177" s="179">
        <v>1</v>
      </c>
      <c r="J5177" s="179">
        <v>0</v>
      </c>
      <c r="K5177" s="180">
        <v>0</v>
      </c>
      <c r="L5177" s="11"/>
      <c r="M5177" s="11"/>
      <c r="N5177" s="11"/>
      <c r="O5177" s="11"/>
      <c r="P5177" s="149"/>
      <c r="Q5177" s="164"/>
      <c r="V5177" s="165"/>
      <c r="W5177" s="150"/>
      <c r="X5177" s="150"/>
      <c r="Y5177" s="150"/>
      <c r="Z5177" s="150"/>
      <c r="AA5177" s="150"/>
      <c r="AB5177" s="150"/>
      <c r="AC5177" s="150"/>
      <c r="AD5177" s="150"/>
      <c r="AE5177" s="150"/>
      <c r="AF5177" s="150"/>
      <c r="AG5177" s="150"/>
      <c r="AH5177" s="150"/>
      <c r="AI5177" s="150"/>
    </row>
    <row r="5178" spans="3:35" outlineLevel="2" x14ac:dyDescent="0.2">
      <c r="C5178" s="119" t="s">
        <v>152</v>
      </c>
      <c r="D5178" s="11"/>
      <c r="E5178" s="11"/>
      <c r="F5178" s="11"/>
      <c r="G5178" s="11"/>
      <c r="H5178" s="11"/>
      <c r="I5178" s="11"/>
      <c r="J5178" s="11"/>
      <c r="K5178" s="11"/>
      <c r="L5178" s="11"/>
      <c r="M5178" s="11"/>
      <c r="N5178" s="11"/>
      <c r="O5178" s="11"/>
      <c r="P5178" s="149"/>
      <c r="Q5178" s="16"/>
      <c r="R5178" s="182"/>
      <c r="S5178" s="182"/>
      <c r="T5178" s="182"/>
      <c r="U5178" s="182"/>
      <c r="V5178" s="183"/>
      <c r="W5178" s="150"/>
      <c r="X5178" s="150"/>
      <c r="Y5178" s="150"/>
      <c r="Z5178" s="150"/>
      <c r="AA5178" s="150"/>
      <c r="AB5178" s="150"/>
      <c r="AC5178" s="150"/>
      <c r="AD5178" s="150"/>
      <c r="AE5178" s="150"/>
      <c r="AF5178" s="150"/>
      <c r="AG5178" s="150"/>
      <c r="AH5178" s="150"/>
      <c r="AI5178" s="150"/>
    </row>
    <row r="5179" spans="3:35" outlineLevel="1" x14ac:dyDescent="0.2">
      <c r="C5179" s="119" t="s">
        <v>152</v>
      </c>
      <c r="D5179" s="11"/>
      <c r="E5179" s="162" t="s">
        <v>185</v>
      </c>
      <c r="F5179" s="121"/>
      <c r="G5179" s="121"/>
      <c r="H5179" s="121"/>
      <c r="I5179" s="121"/>
      <c r="J5179" s="121"/>
      <c r="K5179" s="121"/>
      <c r="L5179" s="121"/>
      <c r="M5179" s="121"/>
      <c r="N5179" s="121"/>
      <c r="O5179" s="121"/>
      <c r="P5179" s="121"/>
      <c r="Q5179" s="122"/>
      <c r="R5179" s="123"/>
      <c r="S5179" s="123"/>
      <c r="T5179" s="123"/>
      <c r="U5179" s="123"/>
      <c r="V5179" s="123"/>
      <c r="W5179" s="123"/>
      <c r="X5179" s="123"/>
      <c r="Y5179" s="123"/>
      <c r="Z5179" s="123"/>
      <c r="AA5179" s="123"/>
      <c r="AB5179" s="123"/>
      <c r="AC5179" s="123"/>
      <c r="AD5179" s="123"/>
      <c r="AE5179" s="123"/>
      <c r="AF5179" s="123"/>
      <c r="AG5179" s="123"/>
      <c r="AH5179" s="123"/>
      <c r="AI5179" s="123"/>
    </row>
    <row r="5180" spans="3:35" outlineLevel="2" x14ac:dyDescent="0.2">
      <c r="C5180" s="119" t="s">
        <v>152</v>
      </c>
      <c r="D5180" s="11"/>
      <c r="E5180" s="125"/>
      <c r="F5180" s="127" t="s">
        <v>5</v>
      </c>
      <c r="G5180" s="127"/>
      <c r="H5180" s="127"/>
      <c r="I5180" s="127"/>
      <c r="J5180" s="127"/>
      <c r="K5180" s="127"/>
      <c r="L5180" s="127"/>
      <c r="M5180" s="127"/>
      <c r="N5180" s="127"/>
      <c r="O5180" s="127"/>
      <c r="P5180" s="152"/>
      <c r="Q5180" s="128" t="s">
        <v>110</v>
      </c>
      <c r="R5180" s="184"/>
      <c r="S5180" s="185"/>
      <c r="T5180" s="185"/>
      <c r="U5180" s="186">
        <v>0</v>
      </c>
      <c r="V5180" s="186">
        <v>0</v>
      </c>
      <c r="W5180" s="187">
        <v>0</v>
      </c>
      <c r="X5180" s="186">
        <v>0</v>
      </c>
      <c r="Y5180" s="185">
        <v>0</v>
      </c>
      <c r="Z5180" s="185">
        <v>0</v>
      </c>
      <c r="AA5180" s="185">
        <v>0</v>
      </c>
      <c r="AB5180" s="185">
        <v>0</v>
      </c>
      <c r="AC5180" s="185">
        <v>0</v>
      </c>
      <c r="AD5180" s="185">
        <v>0</v>
      </c>
      <c r="AE5180" s="185">
        <v>0</v>
      </c>
      <c r="AF5180" s="185">
        <v>0</v>
      </c>
      <c r="AG5180" s="185">
        <v>0</v>
      </c>
      <c r="AH5180" s="188">
        <v>0</v>
      </c>
      <c r="AI5180" s="188">
        <v>0</v>
      </c>
    </row>
    <row r="5181" spans="3:35" outlineLevel="2" x14ac:dyDescent="0.2">
      <c r="C5181" s="119" t="s">
        <v>152</v>
      </c>
      <c r="D5181" s="11"/>
      <c r="E5181" s="134"/>
      <c r="F5181" s="11" t="s">
        <v>129</v>
      </c>
      <c r="G5181" s="11"/>
      <c r="H5181" s="11"/>
      <c r="I5181" s="11"/>
      <c r="J5181" s="11"/>
      <c r="K5181" s="11"/>
      <c r="L5181" s="11"/>
      <c r="M5181" s="11"/>
      <c r="N5181" s="11"/>
      <c r="O5181" s="11"/>
      <c r="P5181" s="149"/>
      <c r="Q5181" s="135" t="s">
        <v>110</v>
      </c>
      <c r="R5181" s="189"/>
      <c r="S5181" s="190"/>
      <c r="T5181" s="190"/>
      <c r="U5181" s="191">
        <v>0</v>
      </c>
      <c r="V5181" s="191">
        <v>0</v>
      </c>
      <c r="W5181" s="192">
        <v>0</v>
      </c>
      <c r="X5181" s="191">
        <v>0</v>
      </c>
      <c r="Y5181" s="190">
        <v>0</v>
      </c>
      <c r="Z5181" s="190">
        <v>0</v>
      </c>
      <c r="AA5181" s="190">
        <v>0</v>
      </c>
      <c r="AB5181" s="190">
        <v>0</v>
      </c>
      <c r="AC5181" s="190">
        <v>0</v>
      </c>
      <c r="AD5181" s="190">
        <v>0</v>
      </c>
      <c r="AE5181" s="190">
        <v>0</v>
      </c>
      <c r="AF5181" s="190">
        <v>0</v>
      </c>
      <c r="AG5181" s="190">
        <v>0</v>
      </c>
      <c r="AH5181" s="193">
        <v>0</v>
      </c>
      <c r="AI5181" s="193">
        <v>0</v>
      </c>
    </row>
    <row r="5182" spans="3:35" outlineLevel="2" x14ac:dyDescent="0.2">
      <c r="C5182" s="119" t="s">
        <v>152</v>
      </c>
      <c r="D5182" s="11"/>
      <c r="E5182" s="140"/>
      <c r="F5182" s="142" t="s">
        <v>128</v>
      </c>
      <c r="G5182" s="142"/>
      <c r="H5182" s="142"/>
      <c r="I5182" s="142"/>
      <c r="J5182" s="142"/>
      <c r="K5182" s="142"/>
      <c r="L5182" s="142"/>
      <c r="M5182" s="142"/>
      <c r="N5182" s="142"/>
      <c r="O5182" s="142"/>
      <c r="P5182" s="155"/>
      <c r="Q5182" s="143" t="s">
        <v>110</v>
      </c>
      <c r="R5182" s="194"/>
      <c r="S5182" s="195"/>
      <c r="T5182" s="195"/>
      <c r="U5182" s="196">
        <v>0</v>
      </c>
      <c r="V5182" s="196">
        <v>0</v>
      </c>
      <c r="W5182" s="197">
        <v>0</v>
      </c>
      <c r="X5182" s="196">
        <v>0</v>
      </c>
      <c r="Y5182" s="195">
        <v>0</v>
      </c>
      <c r="Z5182" s="195">
        <v>0</v>
      </c>
      <c r="AA5182" s="195">
        <v>0</v>
      </c>
      <c r="AB5182" s="195">
        <v>0</v>
      </c>
      <c r="AC5182" s="195">
        <v>0</v>
      </c>
      <c r="AD5182" s="195">
        <v>0</v>
      </c>
      <c r="AE5182" s="195">
        <v>0</v>
      </c>
      <c r="AF5182" s="195">
        <v>0</v>
      </c>
      <c r="AG5182" s="195">
        <v>0</v>
      </c>
      <c r="AH5182" s="198">
        <v>0</v>
      </c>
      <c r="AI5182" s="198">
        <v>0</v>
      </c>
    </row>
    <row r="5183" spans="3:35" outlineLevel="2" x14ac:dyDescent="0.2">
      <c r="C5183" s="119" t="s">
        <v>152</v>
      </c>
      <c r="D5183" s="199"/>
      <c r="E5183" s="199"/>
      <c r="F5183" s="199"/>
      <c r="G5183" s="199"/>
      <c r="H5183" s="199"/>
      <c r="I5183" s="199"/>
      <c r="J5183" s="199"/>
      <c r="K5183" s="199"/>
      <c r="L5183" s="199"/>
      <c r="M5183" s="199"/>
      <c r="N5183" s="199"/>
      <c r="O5183" s="199"/>
      <c r="P5183" s="200"/>
      <c r="Q5183" s="16"/>
      <c r="R5183" s="201"/>
      <c r="S5183" s="201"/>
      <c r="T5183" s="201"/>
      <c r="U5183" s="201"/>
      <c r="V5183" s="201"/>
      <c r="W5183" s="201"/>
      <c r="X5183" s="201"/>
      <c r="Y5183" s="201"/>
      <c r="Z5183" s="201"/>
      <c r="AA5183" s="201"/>
      <c r="AB5183" s="201"/>
      <c r="AC5183" s="201"/>
      <c r="AD5183" s="201"/>
      <c r="AE5183" s="201"/>
      <c r="AF5183" s="201"/>
      <c r="AG5183" s="201"/>
      <c r="AH5183" s="201"/>
      <c r="AI5183" s="201"/>
    </row>
    <row r="5184" spans="3:35" outlineLevel="1" x14ac:dyDescent="0.2">
      <c r="C5184" s="119" t="s">
        <v>152</v>
      </c>
      <c r="D5184" s="11"/>
      <c r="E5184" s="202" t="s">
        <v>186</v>
      </c>
      <c r="F5184" s="203"/>
      <c r="G5184" s="203"/>
      <c r="H5184" s="203"/>
      <c r="I5184" s="203"/>
      <c r="J5184" s="203"/>
      <c r="K5184" s="203"/>
      <c r="L5184" s="203"/>
      <c r="M5184" s="203"/>
      <c r="N5184" s="203"/>
      <c r="O5184" s="203"/>
      <c r="P5184" s="203"/>
      <c r="Q5184" s="204"/>
      <c r="R5184" s="205"/>
      <c r="S5184" s="205"/>
      <c r="T5184" s="205"/>
      <c r="U5184" s="205"/>
      <c r="V5184" s="205"/>
      <c r="W5184" s="205"/>
      <c r="X5184" s="205"/>
      <c r="Y5184" s="205"/>
      <c r="Z5184" s="205"/>
      <c r="AA5184" s="205"/>
      <c r="AB5184" s="205"/>
      <c r="AC5184" s="205"/>
      <c r="AD5184" s="205"/>
      <c r="AE5184" s="205"/>
      <c r="AF5184" s="205"/>
      <c r="AG5184" s="205"/>
      <c r="AH5184" s="205"/>
      <c r="AI5184" s="205"/>
    </row>
    <row r="5185" spans="2:36" outlineLevel="2" x14ac:dyDescent="0.2">
      <c r="C5185" s="119" t="s">
        <v>152</v>
      </c>
      <c r="D5185" s="206" t="s">
        <v>187</v>
      </c>
      <c r="E5185" t="s">
        <v>127</v>
      </c>
    </row>
    <row r="5186" spans="2:36" outlineLevel="2" x14ac:dyDescent="0.2">
      <c r="C5186" s="119" t="s">
        <v>152</v>
      </c>
      <c r="D5186" s="206" t="s">
        <v>187</v>
      </c>
      <c r="E5186" s="125"/>
      <c r="F5186" s="207" t="s">
        <v>5</v>
      </c>
      <c r="G5186" s="207"/>
      <c r="H5186" s="207"/>
      <c r="I5186" s="158" t="s">
        <v>57</v>
      </c>
      <c r="J5186" s="207"/>
      <c r="K5186" s="207"/>
      <c r="L5186" s="207"/>
      <c r="M5186" s="207"/>
      <c r="N5186" s="207"/>
      <c r="O5186" s="207"/>
      <c r="P5186" s="208"/>
      <c r="Q5186" s="209" t="s">
        <v>110</v>
      </c>
      <c r="R5186" s="210"/>
      <c r="S5186" s="211"/>
      <c r="T5186" s="211"/>
      <c r="U5186" s="212">
        <v>0</v>
      </c>
      <c r="V5186" s="212">
        <v>0</v>
      </c>
      <c r="W5186" s="211">
        <v>0</v>
      </c>
      <c r="X5186" s="212">
        <v>0</v>
      </c>
      <c r="Y5186" s="211">
        <v>0</v>
      </c>
      <c r="Z5186" s="211">
        <v>0</v>
      </c>
      <c r="AA5186" s="211">
        <v>0</v>
      </c>
      <c r="AB5186" s="211">
        <v>0</v>
      </c>
      <c r="AC5186" s="211">
        <v>0</v>
      </c>
      <c r="AD5186" s="211">
        <v>0</v>
      </c>
      <c r="AE5186" s="211">
        <v>0</v>
      </c>
      <c r="AF5186" s="211">
        <v>0</v>
      </c>
      <c r="AG5186" s="211">
        <v>0</v>
      </c>
      <c r="AH5186" s="213">
        <v>0</v>
      </c>
      <c r="AI5186" s="213">
        <v>0</v>
      </c>
    </row>
    <row r="5187" spans="2:36" outlineLevel="2" x14ac:dyDescent="0.2">
      <c r="C5187" s="119" t="s">
        <v>152</v>
      </c>
      <c r="D5187" s="206" t="s">
        <v>187</v>
      </c>
      <c r="E5187" s="134"/>
      <c r="F5187" s="124" t="s">
        <v>129</v>
      </c>
      <c r="G5187" s="124"/>
      <c r="H5187" s="124"/>
      <c r="I5187" s="72" t="s">
        <v>62</v>
      </c>
      <c r="J5187" s="124"/>
      <c r="K5187" s="124"/>
      <c r="L5187" s="124"/>
      <c r="M5187" s="124"/>
      <c r="N5187" s="124"/>
      <c r="O5187" s="124"/>
      <c r="P5187" s="214"/>
      <c r="Q5187" s="215" t="s">
        <v>110</v>
      </c>
      <c r="R5187" s="216"/>
      <c r="S5187" s="217"/>
      <c r="T5187" s="217"/>
      <c r="U5187" s="218">
        <v>0</v>
      </c>
      <c r="V5187" s="218">
        <v>0</v>
      </c>
      <c r="W5187" s="217">
        <v>0</v>
      </c>
      <c r="X5187" s="218">
        <v>0</v>
      </c>
      <c r="Y5187" s="217">
        <v>0</v>
      </c>
      <c r="Z5187" s="217">
        <v>0</v>
      </c>
      <c r="AA5187" s="217">
        <v>0</v>
      </c>
      <c r="AB5187" s="217">
        <v>0</v>
      </c>
      <c r="AC5187" s="217">
        <v>0</v>
      </c>
      <c r="AD5187" s="217">
        <v>0</v>
      </c>
      <c r="AE5187" s="217">
        <v>0</v>
      </c>
      <c r="AF5187" s="217">
        <v>0</v>
      </c>
      <c r="AG5187" s="217">
        <v>0</v>
      </c>
      <c r="AH5187" s="219">
        <v>0</v>
      </c>
      <c r="AI5187" s="219">
        <v>0</v>
      </c>
    </row>
    <row r="5188" spans="2:36" outlineLevel="2" x14ac:dyDescent="0.2">
      <c r="C5188" s="119" t="s">
        <v>152</v>
      </c>
      <c r="D5188" s="206" t="s">
        <v>187</v>
      </c>
      <c r="E5188" s="140"/>
      <c r="F5188" s="220" t="s">
        <v>128</v>
      </c>
      <c r="G5188" s="220"/>
      <c r="H5188" s="220"/>
      <c r="I5188" s="161" t="s">
        <v>188</v>
      </c>
      <c r="J5188" s="220"/>
      <c r="K5188" s="220"/>
      <c r="L5188" s="220"/>
      <c r="M5188" s="220"/>
      <c r="N5188" s="220"/>
      <c r="O5188" s="220"/>
      <c r="P5188" s="221"/>
      <c r="Q5188" s="222" t="s">
        <v>110</v>
      </c>
      <c r="R5188" s="223"/>
      <c r="S5188" s="224"/>
      <c r="T5188" s="224"/>
      <c r="U5188" s="225">
        <v>0</v>
      </c>
      <c r="V5188" s="225">
        <v>0</v>
      </c>
      <c r="W5188" s="224">
        <v>0</v>
      </c>
      <c r="X5188" s="225">
        <v>0</v>
      </c>
      <c r="Y5188" s="224">
        <v>0</v>
      </c>
      <c r="Z5188" s="224">
        <v>0</v>
      </c>
      <c r="AA5188" s="224">
        <v>0</v>
      </c>
      <c r="AB5188" s="224">
        <v>0</v>
      </c>
      <c r="AC5188" s="224">
        <v>0</v>
      </c>
      <c r="AD5188" s="224">
        <v>0</v>
      </c>
      <c r="AE5188" s="224">
        <v>0</v>
      </c>
      <c r="AF5188" s="224">
        <v>0</v>
      </c>
      <c r="AG5188" s="224">
        <v>0</v>
      </c>
      <c r="AH5188" s="226">
        <v>0</v>
      </c>
      <c r="AI5188" s="226">
        <v>0</v>
      </c>
    </row>
    <row r="5189" spans="2:36" outlineLevel="2" x14ac:dyDescent="0.2">
      <c r="C5189" s="119" t="s">
        <v>152</v>
      </c>
      <c r="D5189" s="206" t="s">
        <v>187</v>
      </c>
      <c r="E5189" t="s">
        <v>189</v>
      </c>
      <c r="F5189" s="40"/>
      <c r="G5189" s="40"/>
      <c r="H5189" s="227"/>
      <c r="I5189" s="40"/>
      <c r="J5189" s="40"/>
      <c r="K5189" s="227"/>
      <c r="L5189" s="40"/>
      <c r="M5189" s="40"/>
      <c r="N5189" s="40"/>
      <c r="O5189" s="40"/>
      <c r="P5189" s="40"/>
      <c r="Q5189" s="227"/>
      <c r="R5189" s="227"/>
      <c r="S5189" s="227"/>
      <c r="T5189" s="227"/>
      <c r="U5189" s="227"/>
      <c r="V5189" s="227"/>
      <c r="W5189" s="227"/>
      <c r="X5189" s="227"/>
      <c r="Y5189" s="227"/>
      <c r="Z5189" s="227"/>
      <c r="AA5189" s="227"/>
      <c r="AB5189" s="227"/>
      <c r="AC5189" s="227"/>
      <c r="AD5189" s="227"/>
      <c r="AE5189" s="227"/>
      <c r="AF5189" s="227"/>
      <c r="AG5189" s="227"/>
      <c r="AH5189" s="227"/>
      <c r="AI5189" s="227"/>
    </row>
    <row r="5190" spans="2:36" outlineLevel="2" x14ac:dyDescent="0.2">
      <c r="C5190" s="119" t="s">
        <v>152</v>
      </c>
      <c r="D5190" s="206" t="s">
        <v>187</v>
      </c>
      <c r="E5190" s="125"/>
      <c r="F5190" s="207" t="s">
        <v>5</v>
      </c>
      <c r="G5190" s="207"/>
      <c r="H5190" s="207"/>
      <c r="I5190" s="158" t="s">
        <v>57</v>
      </c>
      <c r="J5190" s="228" t="s">
        <v>152</v>
      </c>
      <c r="K5190" s="207"/>
      <c r="L5190" s="207"/>
      <c r="M5190" s="207"/>
      <c r="N5190" s="207"/>
      <c r="O5190" s="207"/>
      <c r="P5190" s="208"/>
      <c r="Q5190" s="229" t="s">
        <v>110</v>
      </c>
      <c r="R5190" s="230"/>
      <c r="S5190" s="231"/>
      <c r="T5190" s="231"/>
      <c r="U5190" s="232">
        <v>0</v>
      </c>
      <c r="V5190" s="232">
        <v>0</v>
      </c>
      <c r="W5190" s="231">
        <v>0</v>
      </c>
      <c r="X5190" s="232">
        <v>0</v>
      </c>
      <c r="Y5190" s="231">
        <v>0</v>
      </c>
      <c r="Z5190" s="231">
        <v>0</v>
      </c>
      <c r="AA5190" s="231">
        <v>0</v>
      </c>
      <c r="AB5190" s="231">
        <v>0</v>
      </c>
      <c r="AC5190" s="231">
        <v>0</v>
      </c>
      <c r="AD5190" s="231">
        <v>0</v>
      </c>
      <c r="AE5190" s="231">
        <v>0</v>
      </c>
      <c r="AF5190" s="231">
        <v>0</v>
      </c>
      <c r="AG5190" s="231">
        <v>0</v>
      </c>
      <c r="AH5190" s="233">
        <v>0</v>
      </c>
      <c r="AI5190" s="233">
        <v>0</v>
      </c>
    </row>
    <row r="5191" spans="2:36" outlineLevel="2" x14ac:dyDescent="0.2">
      <c r="C5191" s="119" t="s">
        <v>152</v>
      </c>
      <c r="D5191" s="206" t="s">
        <v>187</v>
      </c>
      <c r="E5191" s="134"/>
      <c r="F5191" s="124" t="s">
        <v>129</v>
      </c>
      <c r="G5191" s="124"/>
      <c r="H5191" s="124"/>
      <c r="I5191" s="72" t="s">
        <v>62</v>
      </c>
      <c r="J5191" s="234" t="s">
        <v>152</v>
      </c>
      <c r="K5191" s="124"/>
      <c r="L5191" s="124"/>
      <c r="M5191" s="124"/>
      <c r="N5191" s="124"/>
      <c r="O5191" s="124"/>
      <c r="P5191" s="214"/>
      <c r="Q5191" s="235" t="s">
        <v>110</v>
      </c>
      <c r="R5191" s="236"/>
      <c r="S5191" s="237"/>
      <c r="T5191" s="237"/>
      <c r="U5191" s="238">
        <v>0</v>
      </c>
      <c r="V5191" s="238">
        <v>0</v>
      </c>
      <c r="W5191" s="237">
        <v>0</v>
      </c>
      <c r="X5191" s="238">
        <v>0</v>
      </c>
      <c r="Y5191" s="237">
        <v>0</v>
      </c>
      <c r="Z5191" s="237">
        <v>0</v>
      </c>
      <c r="AA5191" s="237">
        <v>0</v>
      </c>
      <c r="AB5191" s="237">
        <v>0</v>
      </c>
      <c r="AC5191" s="237">
        <v>0</v>
      </c>
      <c r="AD5191" s="237">
        <v>0</v>
      </c>
      <c r="AE5191" s="237">
        <v>0</v>
      </c>
      <c r="AF5191" s="237">
        <v>0</v>
      </c>
      <c r="AG5191" s="237">
        <v>0</v>
      </c>
      <c r="AH5191" s="239">
        <v>0</v>
      </c>
      <c r="AI5191" s="239">
        <v>0</v>
      </c>
    </row>
    <row r="5192" spans="2:36" outlineLevel="2" x14ac:dyDescent="0.2">
      <c r="C5192" s="119" t="s">
        <v>152</v>
      </c>
      <c r="D5192" s="206" t="s">
        <v>187</v>
      </c>
      <c r="E5192" s="140"/>
      <c r="F5192" s="220" t="s">
        <v>128</v>
      </c>
      <c r="G5192" s="220"/>
      <c r="H5192" s="220"/>
      <c r="I5192" s="161" t="s">
        <v>188</v>
      </c>
      <c r="J5192" s="240" t="s">
        <v>152</v>
      </c>
      <c r="K5192" s="220"/>
      <c r="L5192" s="220"/>
      <c r="M5192" s="220"/>
      <c r="N5192" s="220"/>
      <c r="O5192" s="220"/>
      <c r="P5192" s="221"/>
      <c r="Q5192" s="241" t="s">
        <v>110</v>
      </c>
      <c r="R5192" s="242"/>
      <c r="S5192" s="243"/>
      <c r="T5192" s="243"/>
      <c r="U5192" s="244">
        <v>0</v>
      </c>
      <c r="V5192" s="244">
        <v>0</v>
      </c>
      <c r="W5192" s="243">
        <v>0</v>
      </c>
      <c r="X5192" s="244">
        <v>0</v>
      </c>
      <c r="Y5192" s="243">
        <v>0</v>
      </c>
      <c r="Z5192" s="243">
        <v>0</v>
      </c>
      <c r="AA5192" s="243">
        <v>0</v>
      </c>
      <c r="AB5192" s="243">
        <v>0</v>
      </c>
      <c r="AC5192" s="243">
        <v>0</v>
      </c>
      <c r="AD5192" s="243">
        <v>0</v>
      </c>
      <c r="AE5192" s="243">
        <v>0</v>
      </c>
      <c r="AF5192" s="243">
        <v>0</v>
      </c>
      <c r="AG5192" s="243">
        <v>0</v>
      </c>
      <c r="AH5192" s="245">
        <v>0</v>
      </c>
      <c r="AI5192" s="245">
        <v>0</v>
      </c>
    </row>
    <row r="5193" spans="2:36" outlineLevel="2" x14ac:dyDescent="0.2"/>
    <row r="5195" spans="2:36" x14ac:dyDescent="0.2">
      <c r="B5195" s="85" t="s">
        <v>131</v>
      </c>
      <c r="C5195" s="85"/>
      <c r="D5195" s="85"/>
      <c r="E5195" s="85"/>
      <c r="F5195" s="85"/>
      <c r="G5195" s="85"/>
      <c r="H5195" s="255"/>
      <c r="I5195" s="85"/>
      <c r="J5195" s="85"/>
      <c r="K5195" s="255"/>
      <c r="L5195" s="87"/>
      <c r="M5195" s="85"/>
      <c r="N5195" s="255"/>
      <c r="O5195" s="85"/>
      <c r="P5195" s="85"/>
      <c r="Q5195" s="255"/>
      <c r="R5195" s="85"/>
      <c r="S5195" s="85"/>
      <c r="T5195" s="85"/>
      <c r="U5195" s="85"/>
      <c r="V5195" s="85"/>
      <c r="W5195" s="85"/>
      <c r="X5195" s="85"/>
      <c r="Y5195" s="85"/>
      <c r="Z5195" s="85"/>
      <c r="AA5195" s="85"/>
      <c r="AB5195" s="85"/>
      <c r="AC5195" s="85"/>
      <c r="AD5195" s="85"/>
      <c r="AE5195" s="85"/>
      <c r="AF5195" s="85"/>
      <c r="AG5195" s="85"/>
      <c r="AH5195" s="85"/>
      <c r="AI5195" s="85"/>
      <c r="AJ5195" s="85"/>
    </row>
  </sheetData>
  <mergeCells count="3">
    <mergeCell ref="B2:AI2"/>
    <mergeCell ref="B3:AI3"/>
    <mergeCell ref="B4:AI4"/>
  </mergeCells>
  <pageMargins left="0.7" right="0.7" top="0.75" bottom="0.75" header="0.3" footer="0.3"/>
  <pageSetup paperSize="9"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5C39A-61A0-48EC-BD67-405B46D6832B}">
  <sheetPr codeName="Sheet27">
    <tabColor rgb="FF2F75B5"/>
    <outlinePr summaryBelow="0" summaryRight="0"/>
    <pageSetUpPr autoPageBreaks="0"/>
  </sheetPr>
  <dimension ref="B1:BM449"/>
  <sheetViews>
    <sheetView workbookViewId="0">
      <selection activeCell="G33" sqref="G33"/>
    </sheetView>
  </sheetViews>
  <sheetFormatPr defaultColWidth="1.5" defaultRowHeight="11.25" outlineLevelRow="1" outlineLevelCol="1" x14ac:dyDescent="0.2"/>
  <cols>
    <col min="1" max="1" width="1.33203125" customWidth="1"/>
    <col min="2" max="2" width="2.1640625" customWidth="1"/>
    <col min="3" max="3" width="6.1640625" customWidth="1"/>
    <col min="4" max="4" width="3.6640625" customWidth="1"/>
    <col min="5" max="5" width="1.1640625" customWidth="1"/>
    <col min="6" max="6" width="43.1640625" customWidth="1"/>
    <col min="7" max="7" width="2.1640625" customWidth="1"/>
    <col min="8" max="8" width="1.6640625" style="8" customWidth="1"/>
    <col min="9" max="9" width="1.1640625" customWidth="1"/>
    <col min="10" max="10" width="2.1640625" customWidth="1"/>
    <col min="11" max="11" width="2.5" style="8" customWidth="1"/>
    <col min="12" max="12" width="4" customWidth="1"/>
    <col min="13" max="13" width="2.1640625" customWidth="1"/>
    <col min="14" max="14" width="17.6640625" customWidth="1"/>
    <col min="15" max="15" width="9.6640625" customWidth="1"/>
    <col min="16" max="16" width="2.1640625" customWidth="1"/>
    <col min="17" max="17" width="7.6640625" style="8" customWidth="1"/>
    <col min="18" max="22" width="11.83203125" style="5" customWidth="1" outlineLevel="1"/>
    <col min="23" max="33" width="11.83203125" style="5" customWidth="1"/>
    <col min="34" max="53" width="11.83203125" customWidth="1"/>
    <col min="54" max="55" width="11.33203125" customWidth="1"/>
    <col min="56" max="56" width="11.5" customWidth="1"/>
    <col min="57" max="57" width="11.6640625" customWidth="1"/>
    <col min="58" max="63" width="11.33203125" customWidth="1"/>
    <col min="64" max="64" width="3" customWidth="1"/>
    <col min="65" max="78" width="11.33203125" customWidth="1"/>
  </cols>
  <sheetData>
    <row r="1" spans="2:37" ht="5.25" customHeight="1" x14ac:dyDescent="0.2"/>
    <row r="2" spans="2:37" s="11" customFormat="1" ht="34.5" customHeight="1" x14ac:dyDescent="0.3">
      <c r="B2" s="1168" t="s">
        <v>191</v>
      </c>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row>
    <row r="3" spans="2:37" s="11" customFormat="1" x14ac:dyDescent="0.2">
      <c r="B3" s="1169" t="s">
        <v>235</v>
      </c>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73"/>
      <c r="AD3" s="1173"/>
      <c r="AE3" s="1173"/>
      <c r="AF3" s="1173"/>
      <c r="AG3" s="1173"/>
      <c r="AH3" s="1173"/>
      <c r="AI3" s="1170"/>
    </row>
    <row r="4" spans="2:37" s="15" customFormat="1" ht="21" customHeight="1" x14ac:dyDescent="0.2">
      <c r="B4" s="1171" t="s">
        <v>193</v>
      </c>
      <c r="C4" s="1171"/>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4"/>
      <c r="AD4" s="1174"/>
      <c r="AE4" s="1174"/>
      <c r="AF4" s="1174"/>
      <c r="AG4" s="1174"/>
      <c r="AH4" s="1174"/>
      <c r="AI4" s="1170"/>
    </row>
    <row r="5" spans="2:37" s="11" customFormat="1" x14ac:dyDescent="0.2">
      <c r="H5" s="16"/>
      <c r="K5" s="16"/>
      <c r="Q5" s="16"/>
      <c r="R5" s="88"/>
      <c r="S5" s="88"/>
      <c r="T5" s="88"/>
      <c r="U5" s="88"/>
      <c r="V5" s="88"/>
      <c r="W5" s="88"/>
      <c r="X5" s="88"/>
      <c r="Y5" s="88"/>
      <c r="Z5" s="88"/>
      <c r="AA5" s="88"/>
      <c r="AB5" s="88"/>
      <c r="AC5" s="88"/>
      <c r="AD5" s="88"/>
      <c r="AE5" s="88"/>
      <c r="AF5" s="88"/>
      <c r="AG5" s="88"/>
    </row>
    <row r="6" spans="2:37" s="11" customFormat="1" x14ac:dyDescent="0.2">
      <c r="B6" s="92"/>
      <c r="C6" s="18" t="s">
        <v>84</v>
      </c>
      <c r="D6" s="18"/>
      <c r="E6" s="18"/>
      <c r="F6" s="18"/>
      <c r="G6" s="18"/>
      <c r="H6" s="19"/>
      <c r="I6" s="18"/>
      <c r="J6" s="18"/>
      <c r="K6" s="19"/>
      <c r="L6" s="18"/>
      <c r="M6" s="18"/>
      <c r="N6" s="18"/>
      <c r="O6" s="18"/>
      <c r="P6" s="18"/>
      <c r="Q6" s="89" t="s">
        <v>85</v>
      </c>
      <c r="R6" s="90" t="s">
        <v>194</v>
      </c>
      <c r="S6" s="90" t="s">
        <v>195</v>
      </c>
      <c r="T6" s="90" t="s">
        <v>196</v>
      </c>
      <c r="U6" s="90" t="s">
        <v>197</v>
      </c>
      <c r="V6" s="90" t="s">
        <v>198</v>
      </c>
      <c r="W6" s="90" t="s">
        <v>199</v>
      </c>
      <c r="X6" s="90" t="s">
        <v>4</v>
      </c>
      <c r="Y6" s="90" t="s">
        <v>66</v>
      </c>
      <c r="Z6" s="90" t="s">
        <v>67</v>
      </c>
      <c r="AA6" s="90" t="s">
        <v>68</v>
      </c>
      <c r="AB6" s="90" t="s">
        <v>99</v>
      </c>
      <c r="AC6" s="90" t="s">
        <v>100</v>
      </c>
      <c r="AD6" s="90" t="s">
        <v>101</v>
      </c>
      <c r="AE6" s="90" t="s">
        <v>102</v>
      </c>
      <c r="AF6" s="90" t="s">
        <v>103</v>
      </c>
      <c r="AG6" s="90" t="s">
        <v>104</v>
      </c>
      <c r="AH6" s="90" t="s">
        <v>105</v>
      </c>
      <c r="AI6" s="90" t="s">
        <v>106</v>
      </c>
    </row>
    <row r="7" spans="2:37" s="11" customFormat="1" outlineLevel="1" x14ac:dyDescent="0.2">
      <c r="B7" s="92"/>
      <c r="F7" s="24" t="s">
        <v>86</v>
      </c>
      <c r="G7" s="16"/>
      <c r="H7" s="16"/>
      <c r="I7" s="16"/>
      <c r="J7" s="16"/>
      <c r="K7" s="16"/>
      <c r="L7" s="16"/>
      <c r="M7" s="16"/>
      <c r="N7" s="16"/>
      <c r="O7" s="16"/>
      <c r="P7" s="16"/>
      <c r="Q7" s="16"/>
      <c r="R7" s="16"/>
      <c r="S7" s="16"/>
      <c r="T7" s="16"/>
      <c r="U7" s="25" t="s">
        <v>87</v>
      </c>
      <c r="V7" s="25"/>
      <c r="W7" s="25" t="s">
        <v>88</v>
      </c>
      <c r="X7" s="25" t="s">
        <v>89</v>
      </c>
      <c r="Y7" s="25" t="s">
        <v>90</v>
      </c>
      <c r="Z7" s="25" t="s">
        <v>91</v>
      </c>
      <c r="AA7" s="25" t="s">
        <v>92</v>
      </c>
      <c r="AB7" s="88"/>
      <c r="AC7" s="88"/>
      <c r="AD7" s="88"/>
      <c r="AE7" s="88"/>
      <c r="AF7" s="88"/>
      <c r="AG7" s="88"/>
    </row>
    <row r="8" spans="2:37" s="11" customFormat="1" outlineLevel="1" x14ac:dyDescent="0.2">
      <c r="B8" s="92"/>
      <c r="F8" s="11" t="s">
        <v>200</v>
      </c>
      <c r="H8" s="16"/>
      <c r="K8" s="16"/>
      <c r="Q8" s="16" t="s">
        <v>93</v>
      </c>
      <c r="R8" s="93">
        <v>0</v>
      </c>
      <c r="S8" s="94">
        <v>1</v>
      </c>
      <c r="T8" s="94">
        <v>2</v>
      </c>
      <c r="U8" s="94">
        <v>3</v>
      </c>
      <c r="V8" s="94">
        <v>4</v>
      </c>
      <c r="W8" s="93">
        <v>5</v>
      </c>
      <c r="X8" s="94">
        <v>6</v>
      </c>
      <c r="Y8" s="94">
        <v>7</v>
      </c>
      <c r="Z8" s="94">
        <v>8</v>
      </c>
      <c r="AA8" s="94">
        <v>9</v>
      </c>
      <c r="AB8" s="95">
        <v>10</v>
      </c>
      <c r="AC8" s="95">
        <v>11</v>
      </c>
      <c r="AD8" s="95">
        <v>12</v>
      </c>
      <c r="AE8" s="95">
        <v>13</v>
      </c>
      <c r="AF8" s="95">
        <v>14</v>
      </c>
      <c r="AG8" s="95">
        <v>15</v>
      </c>
      <c r="AH8" s="95">
        <v>16</v>
      </c>
      <c r="AI8" s="95">
        <v>17</v>
      </c>
    </row>
    <row r="9" spans="2:37" s="11" customFormat="1" outlineLevel="1" x14ac:dyDescent="0.2">
      <c r="B9" s="92"/>
      <c r="F9" s="11" t="s">
        <v>201</v>
      </c>
      <c r="H9" s="16"/>
      <c r="K9" s="16"/>
      <c r="Q9" s="16" t="s">
        <v>94</v>
      </c>
      <c r="R9" s="96" t="s">
        <v>194</v>
      </c>
      <c r="S9" s="97" t="s">
        <v>195</v>
      </c>
      <c r="T9" s="97" t="s">
        <v>196</v>
      </c>
      <c r="U9" s="97" t="s">
        <v>197</v>
      </c>
      <c r="V9" s="97" t="s">
        <v>198</v>
      </c>
      <c r="W9" s="96" t="s">
        <v>199</v>
      </c>
      <c r="X9" s="97" t="s">
        <v>4</v>
      </c>
      <c r="Y9" s="97" t="s">
        <v>66</v>
      </c>
      <c r="Z9" s="97" t="s">
        <v>67</v>
      </c>
      <c r="AA9" s="97" t="s">
        <v>68</v>
      </c>
      <c r="AB9" s="98" t="s">
        <v>99</v>
      </c>
      <c r="AC9" s="98" t="s">
        <v>100</v>
      </c>
      <c r="AD9" s="98" t="s">
        <v>101</v>
      </c>
      <c r="AE9" s="98" t="s">
        <v>102</v>
      </c>
      <c r="AF9" s="98" t="s">
        <v>103</v>
      </c>
      <c r="AG9" s="98" t="s">
        <v>104</v>
      </c>
      <c r="AH9" s="98" t="s">
        <v>105</v>
      </c>
      <c r="AI9" s="98" t="s">
        <v>106</v>
      </c>
    </row>
    <row r="10" spans="2:37" s="11" customFormat="1" outlineLevel="1" x14ac:dyDescent="0.2">
      <c r="B10" s="92"/>
      <c r="F10" s="11" t="s">
        <v>236</v>
      </c>
      <c r="H10" s="16"/>
      <c r="K10" s="16"/>
      <c r="Q10" s="16" t="s">
        <v>93</v>
      </c>
      <c r="R10" s="27">
        <v>2019</v>
      </c>
      <c r="S10" s="28">
        <v>2020</v>
      </c>
      <c r="T10" s="28">
        <v>2021</v>
      </c>
      <c r="U10" s="28">
        <v>2022</v>
      </c>
      <c r="V10" s="28">
        <v>2023</v>
      </c>
      <c r="W10" s="27">
        <v>2024</v>
      </c>
      <c r="X10" s="28">
        <v>2025</v>
      </c>
      <c r="Y10" s="28">
        <v>2026</v>
      </c>
      <c r="Z10" s="28">
        <v>2027</v>
      </c>
      <c r="AA10" s="28">
        <v>2028</v>
      </c>
      <c r="AB10" s="11">
        <v>2029</v>
      </c>
      <c r="AC10" s="11">
        <v>2030</v>
      </c>
      <c r="AD10" s="11">
        <v>2031</v>
      </c>
      <c r="AE10" s="11">
        <v>2032</v>
      </c>
      <c r="AF10" s="11">
        <v>2033</v>
      </c>
      <c r="AG10" s="11">
        <v>2034</v>
      </c>
      <c r="AH10" s="11">
        <v>2035</v>
      </c>
      <c r="AI10" s="11">
        <v>2036</v>
      </c>
      <c r="AK10" s="256"/>
    </row>
    <row r="11" spans="2:37" s="11" customFormat="1" outlineLevel="1" x14ac:dyDescent="0.2">
      <c r="B11" s="92"/>
      <c r="F11" s="11" t="s">
        <v>237</v>
      </c>
      <c r="H11" s="16"/>
      <c r="K11" s="16"/>
      <c r="Q11" s="16" t="s">
        <v>95</v>
      </c>
      <c r="R11" s="33">
        <v>0</v>
      </c>
      <c r="S11" s="34">
        <v>1</v>
      </c>
      <c r="T11" s="34">
        <v>1</v>
      </c>
      <c r="U11" s="34">
        <v>1</v>
      </c>
      <c r="V11" s="34">
        <v>1</v>
      </c>
      <c r="W11" s="33">
        <v>1</v>
      </c>
      <c r="X11" s="34">
        <v>2</v>
      </c>
      <c r="Y11" s="34">
        <v>2</v>
      </c>
      <c r="Z11" s="34">
        <v>2</v>
      </c>
      <c r="AA11" s="34">
        <v>2</v>
      </c>
      <c r="AB11" s="29">
        <v>2</v>
      </c>
      <c r="AC11" s="29">
        <v>3</v>
      </c>
      <c r="AD11" s="29">
        <v>3</v>
      </c>
      <c r="AE11" s="29">
        <v>3</v>
      </c>
      <c r="AF11" s="29">
        <v>3</v>
      </c>
      <c r="AG11" s="29">
        <v>3</v>
      </c>
      <c r="AH11" s="29">
        <v>4</v>
      </c>
      <c r="AI11" s="29">
        <v>4</v>
      </c>
    </row>
    <row r="12" spans="2:37" s="11" customFormat="1" outlineLevel="1" x14ac:dyDescent="0.2">
      <c r="B12" s="92"/>
      <c r="F12" s="11" t="s">
        <v>202</v>
      </c>
      <c r="H12" s="16"/>
      <c r="K12" s="16"/>
      <c r="Q12" s="16" t="s">
        <v>93</v>
      </c>
      <c r="R12" s="93">
        <v>0</v>
      </c>
      <c r="S12" s="94">
        <v>0</v>
      </c>
      <c r="T12" s="94">
        <v>0</v>
      </c>
      <c r="U12" s="94">
        <v>0</v>
      </c>
      <c r="V12" s="94">
        <v>0</v>
      </c>
      <c r="W12" s="93">
        <v>0</v>
      </c>
      <c r="X12" s="94">
        <v>1</v>
      </c>
      <c r="Y12" s="94">
        <v>0</v>
      </c>
      <c r="Z12" s="94">
        <v>0</v>
      </c>
      <c r="AA12" s="94">
        <v>0</v>
      </c>
      <c r="AB12" s="95">
        <v>0</v>
      </c>
      <c r="AC12" s="95">
        <v>0</v>
      </c>
      <c r="AD12" s="95">
        <v>0</v>
      </c>
      <c r="AE12" s="95">
        <v>0</v>
      </c>
      <c r="AF12" s="95">
        <v>0</v>
      </c>
      <c r="AG12" s="95">
        <v>0</v>
      </c>
      <c r="AH12" s="95">
        <v>0</v>
      </c>
      <c r="AI12" s="95">
        <v>0</v>
      </c>
    </row>
    <row r="13" spans="2:37" s="11" customFormat="1" outlineLevel="1" x14ac:dyDescent="0.2">
      <c r="B13" s="92"/>
      <c r="F13" s="11" t="s">
        <v>203</v>
      </c>
      <c r="H13" s="16"/>
      <c r="K13" s="16"/>
      <c r="Q13" s="16" t="s">
        <v>93</v>
      </c>
      <c r="R13" s="93">
        <v>0</v>
      </c>
      <c r="S13" s="94">
        <v>0</v>
      </c>
      <c r="T13" s="94">
        <v>0</v>
      </c>
      <c r="U13" s="94">
        <v>0</v>
      </c>
      <c r="V13" s="94">
        <v>0</v>
      </c>
      <c r="W13" s="93">
        <v>0</v>
      </c>
      <c r="X13" s="94">
        <v>0</v>
      </c>
      <c r="Y13" s="94">
        <v>1</v>
      </c>
      <c r="Z13" s="94">
        <v>2</v>
      </c>
      <c r="AA13" s="94">
        <v>3</v>
      </c>
      <c r="AB13" s="95">
        <v>4</v>
      </c>
      <c r="AC13" s="95">
        <v>5</v>
      </c>
      <c r="AD13" s="95">
        <v>6</v>
      </c>
      <c r="AE13" s="95">
        <v>7</v>
      </c>
      <c r="AF13" s="95">
        <v>8</v>
      </c>
      <c r="AG13" s="95">
        <v>9</v>
      </c>
      <c r="AH13" s="95">
        <v>10</v>
      </c>
      <c r="AI13" s="95">
        <v>11</v>
      </c>
    </row>
    <row r="14" spans="2:37" s="11" customFormat="1" outlineLevel="1" x14ac:dyDescent="0.2">
      <c r="B14" s="92"/>
      <c r="F14" s="11" t="s">
        <v>204</v>
      </c>
      <c r="H14" s="16"/>
      <c r="K14" s="16"/>
      <c r="Q14" s="16" t="s">
        <v>95</v>
      </c>
      <c r="R14" s="33">
        <v>0</v>
      </c>
      <c r="S14" s="34">
        <v>0</v>
      </c>
      <c r="T14" s="34">
        <v>0</v>
      </c>
      <c r="U14" s="34">
        <v>0</v>
      </c>
      <c r="V14" s="34">
        <v>0</v>
      </c>
      <c r="W14" s="33">
        <v>0</v>
      </c>
      <c r="X14" s="34">
        <v>1</v>
      </c>
      <c r="Y14" s="34">
        <v>0</v>
      </c>
      <c r="Z14" s="34">
        <v>0</v>
      </c>
      <c r="AA14" s="34">
        <v>0</v>
      </c>
      <c r="AB14" s="29">
        <v>0</v>
      </c>
      <c r="AC14" s="29">
        <v>0</v>
      </c>
      <c r="AD14" s="29">
        <v>0</v>
      </c>
      <c r="AE14" s="29">
        <v>0</v>
      </c>
      <c r="AF14" s="29">
        <v>0</v>
      </c>
      <c r="AG14" s="29">
        <v>0</v>
      </c>
      <c r="AH14" s="29">
        <v>0</v>
      </c>
      <c r="AI14" s="29">
        <v>0</v>
      </c>
    </row>
    <row r="15" spans="2:37" s="11" customFormat="1" outlineLevel="1" x14ac:dyDescent="0.2">
      <c r="B15" s="92"/>
      <c r="F15" s="11" t="s">
        <v>205</v>
      </c>
      <c r="H15" s="16"/>
      <c r="K15" s="16"/>
      <c r="Q15" s="16" t="s">
        <v>95</v>
      </c>
      <c r="R15" s="33">
        <v>0</v>
      </c>
      <c r="S15" s="34">
        <v>0</v>
      </c>
      <c r="T15" s="34">
        <v>0</v>
      </c>
      <c r="U15" s="34">
        <v>0</v>
      </c>
      <c r="V15" s="34">
        <v>0</v>
      </c>
      <c r="W15" s="33">
        <v>0</v>
      </c>
      <c r="X15" s="34">
        <v>1</v>
      </c>
      <c r="Y15" s="34">
        <v>1</v>
      </c>
      <c r="Z15" s="34">
        <v>1</v>
      </c>
      <c r="AA15" s="34">
        <v>1</v>
      </c>
      <c r="AB15" s="29">
        <v>1</v>
      </c>
      <c r="AC15" s="29">
        <v>1</v>
      </c>
      <c r="AD15" s="29">
        <v>1</v>
      </c>
      <c r="AE15" s="29">
        <v>1</v>
      </c>
      <c r="AF15" s="29">
        <v>1</v>
      </c>
      <c r="AG15" s="29">
        <v>1</v>
      </c>
      <c r="AH15" s="29">
        <v>1</v>
      </c>
      <c r="AI15" s="29">
        <v>1</v>
      </c>
    </row>
    <row r="16" spans="2:37" s="11" customFormat="1" outlineLevel="1" x14ac:dyDescent="0.2">
      <c r="B16" s="92"/>
      <c r="F16" s="11" t="s">
        <v>206</v>
      </c>
      <c r="H16" s="16"/>
      <c r="K16" s="16"/>
      <c r="Q16" s="16" t="s">
        <v>95</v>
      </c>
      <c r="R16" s="33">
        <v>0</v>
      </c>
      <c r="S16" s="34">
        <v>0</v>
      </c>
      <c r="T16" s="34">
        <v>0</v>
      </c>
      <c r="U16" s="34">
        <v>0</v>
      </c>
      <c r="V16" s="34">
        <v>0</v>
      </c>
      <c r="W16" s="33">
        <v>0</v>
      </c>
      <c r="X16" s="34">
        <v>1</v>
      </c>
      <c r="Y16" s="34">
        <v>1</v>
      </c>
      <c r="Z16" s="34">
        <v>1</v>
      </c>
      <c r="AA16" s="34">
        <v>1</v>
      </c>
      <c r="AB16" s="29">
        <v>1</v>
      </c>
      <c r="AC16" s="29">
        <v>1</v>
      </c>
      <c r="AD16" s="29">
        <v>1</v>
      </c>
      <c r="AE16" s="29">
        <v>1</v>
      </c>
      <c r="AF16" s="29">
        <v>1</v>
      </c>
      <c r="AG16" s="29">
        <v>1</v>
      </c>
      <c r="AH16" s="29">
        <v>1</v>
      </c>
      <c r="AI16" s="29">
        <v>1</v>
      </c>
    </row>
    <row r="17" spans="2:65" s="11" customFormat="1" outlineLevel="1" x14ac:dyDescent="0.2">
      <c r="B17" s="92"/>
      <c r="F17" s="11" t="s">
        <v>207</v>
      </c>
      <c r="H17" s="16"/>
      <c r="K17" s="16"/>
      <c r="Q17" s="16" t="s">
        <v>95</v>
      </c>
      <c r="R17" s="33">
        <v>0</v>
      </c>
      <c r="S17" s="34">
        <v>0</v>
      </c>
      <c r="T17" s="34">
        <v>0</v>
      </c>
      <c r="U17" s="34">
        <v>0</v>
      </c>
      <c r="V17" s="34">
        <v>0</v>
      </c>
      <c r="W17" s="33">
        <v>0</v>
      </c>
      <c r="X17" s="34">
        <v>1</v>
      </c>
      <c r="Y17" s="34">
        <v>1</v>
      </c>
      <c r="Z17" s="34">
        <v>1</v>
      </c>
      <c r="AA17" s="34">
        <v>1</v>
      </c>
      <c r="AB17" s="29">
        <v>1</v>
      </c>
      <c r="AC17" s="29">
        <v>1</v>
      </c>
      <c r="AD17" s="29">
        <v>1</v>
      </c>
      <c r="AE17" s="29">
        <v>1</v>
      </c>
      <c r="AF17" s="29">
        <v>1</v>
      </c>
      <c r="AG17" s="29">
        <v>1</v>
      </c>
      <c r="AH17" s="29">
        <v>1</v>
      </c>
      <c r="AI17" s="29">
        <v>1</v>
      </c>
    </row>
    <row r="18" spans="2:65" s="11" customFormat="1" x14ac:dyDescent="0.2">
      <c r="B18" s="92"/>
      <c r="H18" s="16"/>
      <c r="K18" s="16"/>
      <c r="Q18" s="16"/>
      <c r="R18" s="88"/>
      <c r="S18" s="88"/>
      <c r="T18" s="88"/>
      <c r="U18" s="88"/>
      <c r="V18" s="88"/>
      <c r="W18" s="88"/>
      <c r="X18" s="88"/>
      <c r="Y18" s="88"/>
      <c r="Z18" s="88"/>
      <c r="AA18" s="88"/>
      <c r="AB18" s="88"/>
      <c r="AC18" s="88"/>
      <c r="AD18" s="88"/>
      <c r="AE18" s="88"/>
      <c r="AF18" s="88"/>
      <c r="AG18" s="88"/>
    </row>
    <row r="19" spans="2:65" x14ac:dyDescent="0.2">
      <c r="C19" s="18" t="s">
        <v>222</v>
      </c>
      <c r="D19" s="18"/>
      <c r="E19" s="18"/>
      <c r="F19" s="18"/>
      <c r="G19" s="18"/>
      <c r="H19" s="19"/>
      <c r="I19" s="18"/>
      <c r="J19" s="18"/>
      <c r="K19" s="19"/>
      <c r="L19" s="18"/>
      <c r="M19" s="18"/>
      <c r="N19" s="18"/>
      <c r="O19" s="18"/>
      <c r="P19" s="18"/>
      <c r="Q19" s="257" t="s">
        <v>152</v>
      </c>
      <c r="R19" s="90"/>
      <c r="S19" s="90"/>
      <c r="T19" s="90"/>
      <c r="U19" s="90"/>
      <c r="V19" s="90"/>
      <c r="W19" s="90"/>
      <c r="X19" s="90"/>
      <c r="Y19" s="90"/>
      <c r="Z19" s="90"/>
      <c r="AA19" s="90"/>
      <c r="AB19" s="90"/>
      <c r="AC19" s="90"/>
      <c r="AD19" s="90"/>
      <c r="AE19" s="90"/>
      <c r="AF19" s="90"/>
      <c r="AG19" s="90"/>
      <c r="AH19" s="90"/>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row>
    <row r="20" spans="2:65" x14ac:dyDescent="0.2">
      <c r="D20" s="67" t="s">
        <v>223</v>
      </c>
      <c r="E20" s="67"/>
      <c r="F20" s="67"/>
      <c r="G20" s="67"/>
      <c r="H20" s="102"/>
      <c r="I20" s="67"/>
      <c r="J20" s="67"/>
      <c r="K20" s="102"/>
      <c r="L20" s="67"/>
      <c r="M20" s="67"/>
      <c r="N20" s="67"/>
      <c r="O20" s="67"/>
      <c r="P20" s="67"/>
      <c r="Q20" s="117" t="s">
        <v>85</v>
      </c>
      <c r="R20" s="118" t="s">
        <v>194</v>
      </c>
      <c r="S20" s="118" t="s">
        <v>195</v>
      </c>
      <c r="T20" s="118" t="s">
        <v>196</v>
      </c>
      <c r="U20" s="118" t="s">
        <v>197</v>
      </c>
      <c r="V20" s="118" t="s">
        <v>198</v>
      </c>
      <c r="W20" s="118" t="s">
        <v>199</v>
      </c>
      <c r="X20" s="118" t="s">
        <v>4</v>
      </c>
      <c r="Y20" s="118" t="s">
        <v>66</v>
      </c>
      <c r="Z20" s="118" t="s">
        <v>67</v>
      </c>
      <c r="AA20" s="118" t="s">
        <v>68</v>
      </c>
      <c r="AB20" s="118" t="s">
        <v>99</v>
      </c>
      <c r="AC20" s="118" t="s">
        <v>100</v>
      </c>
      <c r="AD20" s="118" t="s">
        <v>101</v>
      </c>
      <c r="AE20" s="118" t="s">
        <v>102</v>
      </c>
      <c r="AF20" s="118" t="s">
        <v>103</v>
      </c>
      <c r="AG20" s="118" t="s">
        <v>104</v>
      </c>
      <c r="AH20" s="118" t="s">
        <v>105</v>
      </c>
      <c r="AI20" s="118" t="s">
        <v>105</v>
      </c>
      <c r="AJ20" s="118" t="s">
        <v>106</v>
      </c>
      <c r="AK20" s="118" t="s">
        <v>238</v>
      </c>
      <c r="AL20" s="118" t="s">
        <v>239</v>
      </c>
      <c r="AM20" s="118" t="s">
        <v>240</v>
      </c>
      <c r="AN20" s="118" t="s">
        <v>241</v>
      </c>
      <c r="AO20" s="118" t="s">
        <v>242</v>
      </c>
      <c r="AP20" s="118" t="s">
        <v>243</v>
      </c>
      <c r="AQ20" s="118" t="s">
        <v>244</v>
      </c>
      <c r="AR20" s="118" t="s">
        <v>245</v>
      </c>
      <c r="AS20" s="118" t="s">
        <v>246</v>
      </c>
      <c r="AT20" s="118" t="s">
        <v>247</v>
      </c>
      <c r="AU20" s="118" t="s">
        <v>248</v>
      </c>
      <c r="AV20" s="118" t="s">
        <v>249</v>
      </c>
      <c r="AW20" s="118" t="s">
        <v>250</v>
      </c>
      <c r="AX20" s="118" t="s">
        <v>251</v>
      </c>
      <c r="AY20" s="118" t="s">
        <v>252</v>
      </c>
      <c r="AZ20" s="118" t="s">
        <v>253</v>
      </c>
      <c r="BA20" s="118" t="s">
        <v>254</v>
      </c>
      <c r="BB20" s="118" t="s">
        <v>255</v>
      </c>
      <c r="BC20" s="118" t="s">
        <v>256</v>
      </c>
      <c r="BD20" s="118" t="s">
        <v>257</v>
      </c>
      <c r="BE20" s="118" t="s">
        <v>258</v>
      </c>
      <c r="BF20" s="118" t="s">
        <v>259</v>
      </c>
      <c r="BG20" s="118" t="s">
        <v>260</v>
      </c>
      <c r="BH20" s="118" t="s">
        <v>261</v>
      </c>
      <c r="BI20" s="118" t="s">
        <v>262</v>
      </c>
      <c r="BJ20" s="118" t="s">
        <v>263</v>
      </c>
      <c r="BK20" s="118" t="s">
        <v>264</v>
      </c>
    </row>
    <row r="21" spans="2:65" outlineLevel="1" x14ac:dyDescent="0.2">
      <c r="D21" s="259"/>
      <c r="E21" s="259"/>
      <c r="F21" s="260" t="s">
        <v>224</v>
      </c>
      <c r="G21" s="259"/>
      <c r="H21" s="16"/>
      <c r="I21" s="259"/>
      <c r="J21" s="259"/>
      <c r="K21" s="16"/>
      <c r="L21" s="259"/>
      <c r="M21" s="259"/>
      <c r="N21" s="259"/>
      <c r="O21" s="259"/>
      <c r="P21" s="259"/>
      <c r="Q21" s="261"/>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row>
    <row r="22" spans="2:65" outlineLevel="1" x14ac:dyDescent="0.2">
      <c r="D22" s="259"/>
      <c r="E22" s="259"/>
      <c r="F22" s="11" t="s">
        <v>225</v>
      </c>
      <c r="G22" s="259"/>
      <c r="H22" s="16"/>
      <c r="I22" s="259"/>
      <c r="J22" s="259"/>
      <c r="K22" s="16"/>
      <c r="L22" s="259"/>
      <c r="M22" s="259"/>
      <c r="N22" s="259"/>
      <c r="O22" s="259"/>
      <c r="P22" s="259"/>
      <c r="Q22" s="16" t="s">
        <v>93</v>
      </c>
      <c r="R22" s="263"/>
      <c r="S22" s="264"/>
      <c r="T22" s="264"/>
      <c r="U22" s="264"/>
      <c r="V22" s="264"/>
      <c r="W22" s="263">
        <v>1</v>
      </c>
      <c r="X22" s="264">
        <v>2</v>
      </c>
      <c r="Y22" s="264">
        <v>3</v>
      </c>
      <c r="Z22" s="264">
        <v>4</v>
      </c>
      <c r="AA22" s="264">
        <v>5</v>
      </c>
      <c r="AB22" s="265">
        <v>6</v>
      </c>
      <c r="AC22" s="265">
        <v>7</v>
      </c>
      <c r="AD22" s="265">
        <v>8</v>
      </c>
      <c r="AE22" s="265">
        <v>9</v>
      </c>
      <c r="AF22" s="265">
        <v>10</v>
      </c>
      <c r="AG22" s="265">
        <v>11</v>
      </c>
      <c r="AH22" s="265">
        <v>12</v>
      </c>
      <c r="AI22" s="265">
        <v>13</v>
      </c>
      <c r="AJ22" s="265">
        <v>14</v>
      </c>
      <c r="AK22" s="265">
        <v>15</v>
      </c>
      <c r="AL22" s="265">
        <v>16</v>
      </c>
      <c r="AM22" s="265">
        <v>17</v>
      </c>
      <c r="AN22" s="265">
        <v>18</v>
      </c>
      <c r="AO22" s="265">
        <v>19</v>
      </c>
      <c r="AP22" s="265">
        <v>20</v>
      </c>
      <c r="AQ22" s="265">
        <v>21</v>
      </c>
      <c r="AR22" s="265">
        <v>22</v>
      </c>
      <c r="AS22" s="265">
        <v>23</v>
      </c>
      <c r="AT22" s="265">
        <v>24</v>
      </c>
      <c r="AU22" s="265">
        <v>25</v>
      </c>
      <c r="AV22" s="265">
        <v>26</v>
      </c>
      <c r="AW22" s="265">
        <v>27</v>
      </c>
      <c r="AX22" s="265">
        <v>28</v>
      </c>
      <c r="AY22" s="265">
        <v>29</v>
      </c>
      <c r="AZ22" s="265">
        <v>30</v>
      </c>
      <c r="BA22" s="265">
        <v>31</v>
      </c>
      <c r="BB22" s="265">
        <v>32</v>
      </c>
      <c r="BC22" s="265">
        <v>33</v>
      </c>
      <c r="BD22" s="265">
        <v>34</v>
      </c>
      <c r="BE22" s="265">
        <v>35</v>
      </c>
      <c r="BF22" s="265">
        <v>36</v>
      </c>
      <c r="BG22" s="265">
        <v>37</v>
      </c>
      <c r="BH22" s="265">
        <v>38</v>
      </c>
      <c r="BI22" s="265">
        <v>39</v>
      </c>
      <c r="BJ22" s="265">
        <v>40</v>
      </c>
      <c r="BK22" s="265">
        <v>41</v>
      </c>
    </row>
    <row r="23" spans="2:65" outlineLevel="1" x14ac:dyDescent="0.2">
      <c r="F23" s="11" t="s">
        <v>85</v>
      </c>
      <c r="H23"/>
      <c r="K23"/>
      <c r="Q23" s="16" t="s">
        <v>94</v>
      </c>
      <c r="R23" s="266">
        <v>2019</v>
      </c>
      <c r="S23" s="267">
        <v>2020</v>
      </c>
      <c r="T23" s="267">
        <v>2021</v>
      </c>
      <c r="U23" s="267">
        <v>2022</v>
      </c>
      <c r="V23" s="267">
        <v>2023</v>
      </c>
      <c r="W23" s="266">
        <v>2024</v>
      </c>
      <c r="X23" s="267">
        <v>2025</v>
      </c>
      <c r="Y23" s="267">
        <v>2026</v>
      </c>
      <c r="Z23" s="267">
        <v>2027</v>
      </c>
      <c r="AA23" s="267">
        <v>2028</v>
      </c>
      <c r="AB23" s="268">
        <v>2029</v>
      </c>
      <c r="AC23" s="268">
        <v>2030</v>
      </c>
      <c r="AD23" s="268">
        <v>2031</v>
      </c>
      <c r="AE23" s="268">
        <v>2032</v>
      </c>
      <c r="AF23" s="268">
        <v>2033</v>
      </c>
      <c r="AG23" s="268">
        <v>2034</v>
      </c>
      <c r="AH23" s="268">
        <v>2035</v>
      </c>
      <c r="AI23" s="268">
        <v>2036</v>
      </c>
      <c r="AJ23" s="268">
        <v>2037</v>
      </c>
      <c r="AK23" s="268">
        <v>2038</v>
      </c>
      <c r="AL23" s="268">
        <v>2039</v>
      </c>
      <c r="AM23" s="268">
        <v>2040</v>
      </c>
      <c r="AN23" s="268">
        <v>2041</v>
      </c>
      <c r="AO23" s="268">
        <v>2042</v>
      </c>
      <c r="AP23" s="268">
        <v>2043</v>
      </c>
      <c r="AQ23" s="268">
        <v>2044</v>
      </c>
      <c r="AR23" s="268">
        <v>2045</v>
      </c>
      <c r="AS23" s="268">
        <v>2046</v>
      </c>
      <c r="AT23" s="268">
        <v>2047</v>
      </c>
      <c r="AU23" s="268">
        <v>2048</v>
      </c>
      <c r="AV23" s="268">
        <v>2049</v>
      </c>
      <c r="AW23" s="268">
        <v>2050</v>
      </c>
      <c r="AX23" s="268">
        <v>2051</v>
      </c>
      <c r="AY23" s="268">
        <v>2052</v>
      </c>
      <c r="AZ23" s="268">
        <v>2053</v>
      </c>
      <c r="BA23" s="268">
        <v>2054</v>
      </c>
      <c r="BB23" s="268">
        <v>2055</v>
      </c>
      <c r="BC23" s="268">
        <v>2056</v>
      </c>
      <c r="BD23" s="268">
        <v>2057</v>
      </c>
      <c r="BE23" s="268">
        <v>2058</v>
      </c>
      <c r="BF23" s="268">
        <v>2059</v>
      </c>
      <c r="BG23" s="268">
        <v>2060</v>
      </c>
      <c r="BH23" s="268">
        <v>2061</v>
      </c>
      <c r="BI23" s="268">
        <v>2062</v>
      </c>
      <c r="BJ23" s="268">
        <v>2063</v>
      </c>
      <c r="BK23" s="268">
        <v>2064</v>
      </c>
    </row>
    <row r="24" spans="2:65" outlineLevel="1" x14ac:dyDescent="0.2">
      <c r="H24"/>
      <c r="K24"/>
      <c r="Q24"/>
      <c r="R24"/>
      <c r="S24"/>
      <c r="T24"/>
      <c r="U24"/>
      <c r="V24"/>
      <c r="W24"/>
      <c r="X24"/>
      <c r="Y24"/>
      <c r="Z24"/>
      <c r="AA24"/>
      <c r="AB24"/>
      <c r="AC24"/>
      <c r="AD24"/>
      <c r="AE24"/>
      <c r="AF24"/>
      <c r="AG24"/>
    </row>
    <row r="25" spans="2:65" x14ac:dyDescent="0.2">
      <c r="C25" s="116">
        <v>1</v>
      </c>
      <c r="D25" s="67" t="s">
        <v>660</v>
      </c>
      <c r="E25" s="67"/>
      <c r="F25" s="67"/>
      <c r="G25" s="67" t="s">
        <v>226</v>
      </c>
      <c r="H25" s="102"/>
      <c r="I25" s="67"/>
      <c r="J25" s="67"/>
      <c r="K25" s="102"/>
      <c r="L25" s="67"/>
      <c r="M25" s="67"/>
      <c r="N25" s="67"/>
      <c r="O25" s="67"/>
      <c r="P25" s="67"/>
      <c r="Q25" s="117" t="s">
        <v>110</v>
      </c>
      <c r="R25" s="118">
        <v>0</v>
      </c>
      <c r="S25" s="118">
        <v>0</v>
      </c>
      <c r="T25" s="118">
        <v>0</v>
      </c>
      <c r="U25" s="118">
        <v>0</v>
      </c>
      <c r="V25" s="118">
        <v>0</v>
      </c>
      <c r="W25" s="118">
        <v>0</v>
      </c>
      <c r="X25" s="118">
        <v>0</v>
      </c>
      <c r="Y25" s="118">
        <v>0</v>
      </c>
      <c r="Z25" s="118">
        <v>0</v>
      </c>
      <c r="AA25" s="118">
        <v>0</v>
      </c>
      <c r="AB25" s="118">
        <v>0</v>
      </c>
      <c r="AC25" s="118">
        <v>0</v>
      </c>
      <c r="AD25" s="118">
        <v>0</v>
      </c>
      <c r="AE25" s="118">
        <v>0</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c r="AW25" s="118">
        <v>0</v>
      </c>
      <c r="AX25" s="118">
        <v>0</v>
      </c>
      <c r="AY25" s="118">
        <v>0</v>
      </c>
      <c r="AZ25" s="118">
        <v>0</v>
      </c>
      <c r="BA25" s="118">
        <v>0</v>
      </c>
      <c r="BB25" s="118">
        <v>0</v>
      </c>
      <c r="BC25" s="118">
        <v>0</v>
      </c>
      <c r="BD25" s="118">
        <v>0</v>
      </c>
      <c r="BE25" s="118">
        <v>0</v>
      </c>
      <c r="BF25" s="118">
        <v>0</v>
      </c>
      <c r="BG25" s="118">
        <v>0</v>
      </c>
      <c r="BH25" s="118">
        <v>0</v>
      </c>
      <c r="BI25" s="118">
        <v>0</v>
      </c>
      <c r="BJ25" s="118">
        <v>0</v>
      </c>
      <c r="BK25" s="118">
        <v>0</v>
      </c>
    </row>
    <row r="26" spans="2:65" outlineLevel="1" x14ac:dyDescent="0.2">
      <c r="C26" s="269">
        <v>1</v>
      </c>
      <c r="D26" s="119">
        <v>1</v>
      </c>
      <c r="E26" s="124" t="s">
        <v>227</v>
      </c>
      <c r="F26" s="11"/>
      <c r="G26" s="11"/>
      <c r="H26" s="11"/>
      <c r="I26" s="11"/>
      <c r="J26" s="11"/>
      <c r="K26" s="11"/>
      <c r="L26" s="11"/>
      <c r="M26" s="11"/>
      <c r="N26" s="11"/>
      <c r="O26" s="11"/>
      <c r="P26" s="11"/>
      <c r="Q26" s="16"/>
      <c r="R26" s="88"/>
      <c r="S26" s="88"/>
      <c r="T26" s="88"/>
      <c r="U26" s="88"/>
      <c r="V26" s="88"/>
      <c r="W26" s="88"/>
      <c r="X26" s="88"/>
      <c r="Y26" s="88"/>
      <c r="Z26" s="88"/>
      <c r="AA26" s="88"/>
      <c r="AB26" s="88"/>
      <c r="AC26" s="88"/>
      <c r="AD26" s="88"/>
      <c r="AE26" s="11"/>
      <c r="AF26"/>
      <c r="AG26"/>
    </row>
    <row r="27" spans="2:65" outlineLevel="1" x14ac:dyDescent="0.2">
      <c r="C27" s="269">
        <v>1</v>
      </c>
      <c r="D27" s="119">
        <v>1</v>
      </c>
      <c r="E27" s="11"/>
      <c r="F27" s="11" t="s">
        <v>228</v>
      </c>
      <c r="G27" s="11"/>
      <c r="H27" s="11"/>
      <c r="I27" s="11"/>
      <c r="J27" s="11"/>
      <c r="K27" s="11"/>
      <c r="L27" s="11"/>
      <c r="M27" s="11"/>
      <c r="N27" s="270" t="s">
        <v>229</v>
      </c>
      <c r="O27" s="271">
        <v>0</v>
      </c>
      <c r="P27" s="11"/>
      <c r="Q27" s="16" t="s">
        <v>110</v>
      </c>
      <c r="R27" s="272">
        <v>0</v>
      </c>
      <c r="S27" s="273">
        <v>0</v>
      </c>
      <c r="T27" s="273">
        <v>0</v>
      </c>
      <c r="U27" s="273">
        <v>0</v>
      </c>
      <c r="V27" s="273">
        <v>0</v>
      </c>
      <c r="W27" s="274">
        <v>0</v>
      </c>
      <c r="X27" s="273">
        <v>0</v>
      </c>
      <c r="Y27" s="273">
        <v>0</v>
      </c>
      <c r="Z27" s="273">
        <v>0</v>
      </c>
      <c r="AA27" s="273">
        <v>0</v>
      </c>
      <c r="AB27" s="275">
        <v>0</v>
      </c>
      <c r="AC27" s="275">
        <v>0</v>
      </c>
      <c r="AD27" s="275">
        <v>0</v>
      </c>
      <c r="AE27" s="275">
        <v>0</v>
      </c>
      <c r="AF27" s="275">
        <v>0</v>
      </c>
      <c r="AG27" s="275">
        <v>0</v>
      </c>
      <c r="AH27" s="275">
        <v>0</v>
      </c>
      <c r="AI27" s="275">
        <v>0</v>
      </c>
      <c r="AJ27" s="275">
        <v>0</v>
      </c>
      <c r="AK27" s="275">
        <v>0</v>
      </c>
      <c r="AL27" s="275">
        <v>0</v>
      </c>
      <c r="AM27" s="275">
        <v>0</v>
      </c>
      <c r="AN27" s="275">
        <v>0</v>
      </c>
      <c r="AO27" s="275">
        <v>0</v>
      </c>
      <c r="AP27" s="275">
        <v>0</v>
      </c>
      <c r="AQ27" s="275">
        <v>0</v>
      </c>
      <c r="AR27" s="275">
        <v>0</v>
      </c>
      <c r="AS27" s="275">
        <v>0</v>
      </c>
      <c r="AT27" s="275">
        <v>0</v>
      </c>
      <c r="AU27" s="275">
        <v>0</v>
      </c>
      <c r="AV27" s="275">
        <v>0</v>
      </c>
      <c r="AW27" s="275">
        <v>0</v>
      </c>
      <c r="AX27" s="275">
        <v>0</v>
      </c>
      <c r="AY27" s="275">
        <v>0</v>
      </c>
      <c r="AZ27" s="275">
        <v>0</v>
      </c>
      <c r="BA27" s="275">
        <v>0</v>
      </c>
      <c r="BB27" s="275">
        <v>0</v>
      </c>
      <c r="BC27" s="275">
        <v>0</v>
      </c>
      <c r="BD27" s="275">
        <v>0</v>
      </c>
      <c r="BE27" s="275">
        <v>0</v>
      </c>
      <c r="BF27" s="275">
        <v>0</v>
      </c>
      <c r="BG27" s="275">
        <v>0</v>
      </c>
      <c r="BH27" s="275">
        <v>0</v>
      </c>
      <c r="BI27" s="275">
        <v>0</v>
      </c>
      <c r="BJ27" s="275">
        <v>0</v>
      </c>
      <c r="BK27" s="276">
        <v>0</v>
      </c>
      <c r="BM27" s="91"/>
    </row>
    <row r="28" spans="2:65" outlineLevel="1" x14ac:dyDescent="0.2">
      <c r="C28" s="269">
        <v>1</v>
      </c>
      <c r="D28" s="119">
        <v>1</v>
      </c>
      <c r="E28" s="11"/>
      <c r="F28" s="11" t="s">
        <v>230</v>
      </c>
      <c r="G28" s="11"/>
      <c r="H28" s="11"/>
      <c r="I28" s="11"/>
      <c r="J28" s="11"/>
      <c r="K28" s="11"/>
      <c r="L28" s="11"/>
      <c r="M28" s="11"/>
      <c r="N28" s="11"/>
      <c r="O28" s="11"/>
      <c r="P28" s="11"/>
      <c r="Q28" s="16" t="s">
        <v>110</v>
      </c>
      <c r="R28" s="277">
        <v>0</v>
      </c>
      <c r="S28" s="278">
        <v>0</v>
      </c>
      <c r="T28" s="278">
        <v>0</v>
      </c>
      <c r="U28" s="278">
        <v>0</v>
      </c>
      <c r="V28" s="278">
        <v>0</v>
      </c>
      <c r="W28" s="279">
        <v>0</v>
      </c>
      <c r="X28" s="278">
        <v>0</v>
      </c>
      <c r="Y28" s="278">
        <v>0</v>
      </c>
      <c r="Z28" s="278">
        <v>0</v>
      </c>
      <c r="AA28" s="278">
        <v>0</v>
      </c>
      <c r="AB28" s="115">
        <v>0</v>
      </c>
      <c r="AC28" s="115">
        <v>0</v>
      </c>
      <c r="AD28" s="115">
        <v>0</v>
      </c>
      <c r="AE28" s="115">
        <v>0</v>
      </c>
      <c r="AF28" s="115">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v>0</v>
      </c>
      <c r="BF28" s="280">
        <v>0</v>
      </c>
      <c r="BG28" s="280">
        <v>0</v>
      </c>
      <c r="BH28" s="280">
        <v>0</v>
      </c>
      <c r="BI28" s="280">
        <v>0</v>
      </c>
      <c r="BJ28" s="280">
        <v>0</v>
      </c>
      <c r="BK28" s="281">
        <v>0</v>
      </c>
      <c r="BM28" s="91"/>
    </row>
    <row r="29" spans="2:65" outlineLevel="1" x14ac:dyDescent="0.2">
      <c r="C29" s="269">
        <v>1</v>
      </c>
      <c r="D29" s="119">
        <v>1</v>
      </c>
      <c r="F29" s="11" t="s">
        <v>231</v>
      </c>
      <c r="O29" s="11"/>
      <c r="Q29" s="16" t="s">
        <v>110</v>
      </c>
      <c r="R29" s="282">
        <v>0</v>
      </c>
      <c r="S29" s="278">
        <v>0</v>
      </c>
      <c r="T29" s="278">
        <v>0</v>
      </c>
      <c r="U29" s="278">
        <v>0</v>
      </c>
      <c r="V29" s="278">
        <v>0</v>
      </c>
      <c r="W29" s="279">
        <v>0</v>
      </c>
      <c r="X29" s="278">
        <v>0</v>
      </c>
      <c r="Y29" s="278">
        <v>0</v>
      </c>
      <c r="Z29" s="278">
        <v>0</v>
      </c>
      <c r="AA29" s="278">
        <v>0</v>
      </c>
      <c r="AB29" s="115">
        <v>0</v>
      </c>
      <c r="AC29" s="115">
        <v>0</v>
      </c>
      <c r="AD29" s="115">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0</v>
      </c>
      <c r="BD29" s="280">
        <v>0</v>
      </c>
      <c r="BE29" s="280">
        <v>0</v>
      </c>
      <c r="BF29" s="280">
        <v>0</v>
      </c>
      <c r="BG29" s="280">
        <v>0</v>
      </c>
      <c r="BH29" s="280">
        <v>0</v>
      </c>
      <c r="BI29" s="280">
        <v>0</v>
      </c>
      <c r="BJ29" s="280">
        <v>0</v>
      </c>
      <c r="BK29" s="281">
        <v>0</v>
      </c>
      <c r="BM29" s="91"/>
    </row>
    <row r="30" spans="2:65" outlineLevel="1" x14ac:dyDescent="0.2">
      <c r="C30" s="269">
        <v>1</v>
      </c>
      <c r="D30" s="119">
        <v>1</v>
      </c>
      <c r="F30" s="11" t="s">
        <v>232</v>
      </c>
      <c r="Q30" s="16" t="s">
        <v>110</v>
      </c>
      <c r="R30" s="282">
        <v>0</v>
      </c>
      <c r="S30" s="278">
        <v>0</v>
      </c>
      <c r="T30" s="278">
        <v>0</v>
      </c>
      <c r="U30" s="278">
        <v>0</v>
      </c>
      <c r="V30" s="278">
        <v>0</v>
      </c>
      <c r="W30" s="279">
        <v>0</v>
      </c>
      <c r="X30" s="278">
        <v>0</v>
      </c>
      <c r="Y30" s="278">
        <v>0</v>
      </c>
      <c r="Z30" s="278">
        <v>0</v>
      </c>
      <c r="AA30" s="278">
        <v>0</v>
      </c>
      <c r="AB30" s="115">
        <v>0</v>
      </c>
      <c r="AC30" s="115">
        <v>0</v>
      </c>
      <c r="AD30" s="115">
        <v>0</v>
      </c>
      <c r="AE30" s="280">
        <v>0</v>
      </c>
      <c r="AF30" s="280">
        <v>0</v>
      </c>
      <c r="AG30" s="280">
        <v>0</v>
      </c>
      <c r="AH30" s="280">
        <v>0</v>
      </c>
      <c r="AI30" s="280">
        <v>0</v>
      </c>
      <c r="AJ30" s="280">
        <v>0</v>
      </c>
      <c r="AK30" s="280">
        <v>0</v>
      </c>
      <c r="AL30" s="280">
        <v>0</v>
      </c>
      <c r="AM30" s="280">
        <v>0</v>
      </c>
      <c r="AN30" s="280">
        <v>0</v>
      </c>
      <c r="AO30" s="280">
        <v>0</v>
      </c>
      <c r="AP30" s="280">
        <v>0</v>
      </c>
      <c r="AQ30" s="280">
        <v>0</v>
      </c>
      <c r="AR30" s="280">
        <v>0</v>
      </c>
      <c r="AS30" s="280">
        <v>0</v>
      </c>
      <c r="AT30" s="280">
        <v>0</v>
      </c>
      <c r="AU30" s="280">
        <v>0</v>
      </c>
      <c r="AV30" s="280">
        <v>0</v>
      </c>
      <c r="AW30" s="280">
        <v>0</v>
      </c>
      <c r="AX30" s="280">
        <v>0</v>
      </c>
      <c r="AY30" s="280">
        <v>0</v>
      </c>
      <c r="AZ30" s="280">
        <v>0</v>
      </c>
      <c r="BA30" s="280">
        <v>0</v>
      </c>
      <c r="BB30" s="280">
        <v>0</v>
      </c>
      <c r="BC30" s="280">
        <v>0</v>
      </c>
      <c r="BD30" s="280">
        <v>0</v>
      </c>
      <c r="BE30" s="280">
        <v>0</v>
      </c>
      <c r="BF30" s="280">
        <v>0</v>
      </c>
      <c r="BG30" s="280">
        <v>0</v>
      </c>
      <c r="BH30" s="280">
        <v>0</v>
      </c>
      <c r="BI30" s="280">
        <v>0</v>
      </c>
      <c r="BJ30" s="280">
        <v>0</v>
      </c>
      <c r="BK30" s="281">
        <v>0</v>
      </c>
      <c r="BM30" s="91"/>
    </row>
    <row r="31" spans="2:65" outlineLevel="1" x14ac:dyDescent="0.2">
      <c r="C31" s="269">
        <v>1</v>
      </c>
      <c r="D31" s="119">
        <v>1</v>
      </c>
      <c r="F31" s="11" t="s">
        <v>233</v>
      </c>
      <c r="Q31" s="16" t="s">
        <v>110</v>
      </c>
      <c r="R31" s="283">
        <v>0</v>
      </c>
      <c r="S31" s="284">
        <v>0</v>
      </c>
      <c r="T31" s="284">
        <v>0</v>
      </c>
      <c r="U31" s="284">
        <v>0</v>
      </c>
      <c r="V31" s="284">
        <v>0</v>
      </c>
      <c r="W31" s="285">
        <v>0</v>
      </c>
      <c r="X31" s="284">
        <v>0</v>
      </c>
      <c r="Y31" s="284">
        <v>0</v>
      </c>
      <c r="Z31" s="284">
        <v>0</v>
      </c>
      <c r="AA31" s="284">
        <v>0</v>
      </c>
      <c r="AB31" s="286">
        <v>0</v>
      </c>
      <c r="AC31" s="287">
        <v>0</v>
      </c>
      <c r="AD31" s="287">
        <v>0</v>
      </c>
      <c r="AE31" s="287">
        <v>0</v>
      </c>
      <c r="AF31" s="287">
        <v>0</v>
      </c>
      <c r="AG31" s="287">
        <v>0</v>
      </c>
      <c r="AH31" s="287">
        <v>0</v>
      </c>
      <c r="AI31" s="287">
        <v>0</v>
      </c>
      <c r="AJ31" s="287">
        <v>0</v>
      </c>
      <c r="AK31" s="287">
        <v>0</v>
      </c>
      <c r="AL31" s="287">
        <v>0</v>
      </c>
      <c r="AM31" s="287">
        <v>0</v>
      </c>
      <c r="AN31" s="287">
        <v>0</v>
      </c>
      <c r="AO31" s="287">
        <v>0</v>
      </c>
      <c r="AP31" s="287">
        <v>0</v>
      </c>
      <c r="AQ31" s="287">
        <v>0</v>
      </c>
      <c r="AR31" s="287">
        <v>0</v>
      </c>
      <c r="AS31" s="287">
        <v>0</v>
      </c>
      <c r="AT31" s="287">
        <v>0</v>
      </c>
      <c r="AU31" s="287">
        <v>0</v>
      </c>
      <c r="AV31" s="287">
        <v>0</v>
      </c>
      <c r="AW31" s="287">
        <v>0</v>
      </c>
      <c r="AX31" s="287">
        <v>0</v>
      </c>
      <c r="AY31" s="287">
        <v>0</v>
      </c>
      <c r="AZ31" s="287">
        <v>0</v>
      </c>
      <c r="BA31" s="287">
        <v>0</v>
      </c>
      <c r="BB31" s="287">
        <v>0</v>
      </c>
      <c r="BC31" s="287">
        <v>0</v>
      </c>
      <c r="BD31" s="287">
        <v>0</v>
      </c>
      <c r="BE31" s="287">
        <v>0</v>
      </c>
      <c r="BF31" s="287">
        <v>0</v>
      </c>
      <c r="BG31" s="287">
        <v>0</v>
      </c>
      <c r="BH31" s="287">
        <v>0</v>
      </c>
      <c r="BI31" s="287">
        <v>0</v>
      </c>
      <c r="BJ31" s="287">
        <v>0</v>
      </c>
      <c r="BK31" s="288">
        <v>0</v>
      </c>
      <c r="BM31" s="289"/>
    </row>
    <row r="32" spans="2:65" outlineLevel="1" x14ac:dyDescent="0.2">
      <c r="C32" s="269">
        <v>1</v>
      </c>
      <c r="D32" s="119">
        <v>1</v>
      </c>
      <c r="F32" s="11" t="s">
        <v>234</v>
      </c>
      <c r="Q32" s="16" t="s">
        <v>110</v>
      </c>
      <c r="R32" s="290">
        <v>0</v>
      </c>
      <c r="S32" s="284">
        <v>0</v>
      </c>
      <c r="T32" s="284">
        <v>0</v>
      </c>
      <c r="U32" s="284">
        <v>0</v>
      </c>
      <c r="V32" s="284">
        <v>0</v>
      </c>
      <c r="W32" s="285">
        <v>0</v>
      </c>
      <c r="X32" s="284">
        <v>0</v>
      </c>
      <c r="Y32" s="284">
        <v>0</v>
      </c>
      <c r="Z32" s="284">
        <v>0</v>
      </c>
      <c r="AA32" s="284">
        <v>0</v>
      </c>
      <c r="AB32" s="286">
        <v>0</v>
      </c>
      <c r="AC32" s="287">
        <v>0</v>
      </c>
      <c r="AD32" s="287">
        <v>0</v>
      </c>
      <c r="AE32" s="287">
        <v>0</v>
      </c>
      <c r="AF32" s="287">
        <v>0</v>
      </c>
      <c r="AG32" s="287">
        <v>0</v>
      </c>
      <c r="AH32" s="287">
        <v>0</v>
      </c>
      <c r="AI32" s="287">
        <v>0</v>
      </c>
      <c r="AJ32" s="287">
        <v>0</v>
      </c>
      <c r="AK32" s="287">
        <v>0</v>
      </c>
      <c r="AL32" s="287">
        <v>0</v>
      </c>
      <c r="AM32" s="287">
        <v>0</v>
      </c>
      <c r="AN32" s="287">
        <v>0</v>
      </c>
      <c r="AO32" s="287">
        <v>0</v>
      </c>
      <c r="AP32" s="287">
        <v>0</v>
      </c>
      <c r="AQ32" s="287">
        <v>0</v>
      </c>
      <c r="AR32" s="287">
        <v>0</v>
      </c>
      <c r="AS32" s="287">
        <v>0</v>
      </c>
      <c r="AT32" s="287">
        <v>0</v>
      </c>
      <c r="AU32" s="287">
        <v>0</v>
      </c>
      <c r="AV32" s="287">
        <v>0</v>
      </c>
      <c r="AW32" s="287">
        <v>0</v>
      </c>
      <c r="AX32" s="287">
        <v>0</v>
      </c>
      <c r="AY32" s="287">
        <v>0</v>
      </c>
      <c r="AZ32" s="287">
        <v>0</v>
      </c>
      <c r="BA32" s="287">
        <v>0</v>
      </c>
      <c r="BB32" s="287">
        <v>0</v>
      </c>
      <c r="BC32" s="287">
        <v>0</v>
      </c>
      <c r="BD32" s="287">
        <v>0</v>
      </c>
      <c r="BE32" s="287">
        <v>0</v>
      </c>
      <c r="BF32" s="287">
        <v>0</v>
      </c>
      <c r="BG32" s="287">
        <v>0</v>
      </c>
      <c r="BH32" s="287">
        <v>0</v>
      </c>
      <c r="BI32" s="287">
        <v>0</v>
      </c>
      <c r="BJ32" s="287">
        <v>0</v>
      </c>
      <c r="BK32" s="288">
        <v>0</v>
      </c>
      <c r="BM32" s="289"/>
    </row>
    <row r="33" spans="3:65" outlineLevel="1" x14ac:dyDescent="0.2">
      <c r="C33" s="269">
        <v>1</v>
      </c>
      <c r="D33" s="119">
        <v>1</v>
      </c>
      <c r="AB33" s="88"/>
      <c r="AE33"/>
      <c r="AF33"/>
      <c r="AG33"/>
    </row>
    <row r="34" spans="3:65" x14ac:dyDescent="0.2">
      <c r="C34" s="291">
        <v>2</v>
      </c>
      <c r="D34" s="67" t="s">
        <v>132</v>
      </c>
      <c r="E34" s="67"/>
      <c r="F34" s="67"/>
      <c r="G34" s="67" t="s">
        <v>226</v>
      </c>
      <c r="H34" s="102"/>
      <c r="I34" s="67"/>
      <c r="J34" s="67"/>
      <c r="K34" s="102"/>
      <c r="L34" s="67"/>
      <c r="M34" s="67"/>
      <c r="N34" s="67"/>
      <c r="O34" s="67"/>
      <c r="P34" s="67"/>
      <c r="Q34" s="117" t="s">
        <v>110</v>
      </c>
      <c r="R34" s="118">
        <v>0</v>
      </c>
      <c r="S34" s="118">
        <v>0</v>
      </c>
      <c r="T34" s="118">
        <v>0</v>
      </c>
      <c r="U34" s="118">
        <v>0</v>
      </c>
      <c r="V34" s="118">
        <v>0</v>
      </c>
      <c r="W34" s="118">
        <v>0</v>
      </c>
      <c r="X34" s="118">
        <v>0</v>
      </c>
      <c r="Y34" s="118">
        <v>0</v>
      </c>
      <c r="Z34" s="118">
        <v>0</v>
      </c>
      <c r="AA34" s="118">
        <v>0</v>
      </c>
      <c r="AB34" s="118">
        <v>0</v>
      </c>
      <c r="AC34" s="118">
        <v>0</v>
      </c>
      <c r="AD34" s="118">
        <v>0</v>
      </c>
      <c r="AE34" s="118">
        <v>0</v>
      </c>
      <c r="AF34" s="118">
        <v>0</v>
      </c>
      <c r="AG34" s="118">
        <v>0</v>
      </c>
      <c r="AH34" s="118">
        <v>0</v>
      </c>
      <c r="AI34" s="118">
        <v>0</v>
      </c>
      <c r="AJ34" s="118">
        <v>0</v>
      </c>
      <c r="AK34" s="118">
        <v>0</v>
      </c>
      <c r="AL34" s="118">
        <v>0</v>
      </c>
      <c r="AM34" s="118">
        <v>0</v>
      </c>
      <c r="AN34" s="118">
        <v>0</v>
      </c>
      <c r="AO34" s="118">
        <v>0</v>
      </c>
      <c r="AP34" s="118">
        <v>0</v>
      </c>
      <c r="AQ34" s="118">
        <v>0</v>
      </c>
      <c r="AR34" s="118">
        <v>0</v>
      </c>
      <c r="AS34" s="118">
        <v>0</v>
      </c>
      <c r="AT34" s="118">
        <v>0</v>
      </c>
      <c r="AU34" s="118">
        <v>0</v>
      </c>
      <c r="AV34" s="118">
        <v>0</v>
      </c>
      <c r="AW34" s="118">
        <v>0</v>
      </c>
      <c r="AX34" s="118">
        <v>0</v>
      </c>
      <c r="AY34" s="118">
        <v>0</v>
      </c>
      <c r="AZ34" s="118">
        <v>0</v>
      </c>
      <c r="BA34" s="118">
        <v>0</v>
      </c>
      <c r="BB34" s="118">
        <v>0</v>
      </c>
      <c r="BC34" s="118">
        <v>0</v>
      </c>
      <c r="BD34" s="118">
        <v>0</v>
      </c>
      <c r="BE34" s="118">
        <v>0</v>
      </c>
      <c r="BF34" s="118">
        <v>0</v>
      </c>
      <c r="BG34" s="118">
        <v>0</v>
      </c>
      <c r="BH34" s="118">
        <v>0</v>
      </c>
      <c r="BI34" s="118">
        <v>0</v>
      </c>
      <c r="BJ34" s="118">
        <v>0</v>
      </c>
      <c r="BK34" s="118">
        <v>0</v>
      </c>
    </row>
    <row r="35" spans="3:65" outlineLevel="1" x14ac:dyDescent="0.2">
      <c r="C35" s="269">
        <v>2</v>
      </c>
      <c r="D35" s="119">
        <v>2</v>
      </c>
      <c r="E35" s="124" t="s">
        <v>227</v>
      </c>
      <c r="F35" s="11"/>
      <c r="G35" s="11"/>
      <c r="H35" s="11"/>
      <c r="I35" s="11"/>
      <c r="J35" s="11"/>
      <c r="K35" s="11"/>
      <c r="L35" s="11"/>
      <c r="M35" s="11"/>
      <c r="N35" s="11"/>
      <c r="O35" s="11"/>
      <c r="P35" s="11"/>
      <c r="Q35" s="16"/>
      <c r="R35" s="88"/>
      <c r="S35" s="88"/>
      <c r="T35" s="88"/>
      <c r="U35" s="88"/>
      <c r="V35" s="88"/>
      <c r="W35" s="88"/>
      <c r="X35" s="88"/>
      <c r="Y35" s="88"/>
      <c r="Z35" s="88"/>
      <c r="AA35" s="88"/>
      <c r="AB35" s="88"/>
      <c r="AC35" s="88"/>
      <c r="AD35" s="88"/>
      <c r="AE35" s="11"/>
      <c r="AF35"/>
      <c r="AG35"/>
    </row>
    <row r="36" spans="3:65" outlineLevel="1" x14ac:dyDescent="0.2">
      <c r="C36" s="269">
        <v>2</v>
      </c>
      <c r="D36" s="119">
        <v>2</v>
      </c>
      <c r="E36" s="11"/>
      <c r="F36" s="11" t="s">
        <v>228</v>
      </c>
      <c r="G36" s="11"/>
      <c r="H36" s="11"/>
      <c r="I36" s="11"/>
      <c r="J36" s="11"/>
      <c r="K36" s="11"/>
      <c r="L36" s="11"/>
      <c r="M36" s="11"/>
      <c r="N36" s="270" t="s">
        <v>229</v>
      </c>
      <c r="O36" s="271">
        <v>0</v>
      </c>
      <c r="P36" s="11"/>
      <c r="Q36" s="16" t="s">
        <v>110</v>
      </c>
      <c r="R36" s="272">
        <v>0</v>
      </c>
      <c r="S36" s="273">
        <v>0</v>
      </c>
      <c r="T36" s="273">
        <v>0</v>
      </c>
      <c r="U36" s="273">
        <v>0</v>
      </c>
      <c r="V36" s="273">
        <v>0</v>
      </c>
      <c r="W36" s="274">
        <v>0</v>
      </c>
      <c r="X36" s="273">
        <v>0</v>
      </c>
      <c r="Y36" s="273">
        <v>0</v>
      </c>
      <c r="Z36" s="273">
        <v>0</v>
      </c>
      <c r="AA36" s="273">
        <v>0</v>
      </c>
      <c r="AB36" s="275">
        <v>0</v>
      </c>
      <c r="AC36" s="275">
        <v>0</v>
      </c>
      <c r="AD36" s="275">
        <v>0</v>
      </c>
      <c r="AE36" s="275">
        <v>0</v>
      </c>
      <c r="AF36" s="275">
        <v>0</v>
      </c>
      <c r="AG36" s="275">
        <v>0</v>
      </c>
      <c r="AH36" s="275">
        <v>0</v>
      </c>
      <c r="AI36" s="275">
        <v>0</v>
      </c>
      <c r="AJ36" s="275">
        <v>0</v>
      </c>
      <c r="AK36" s="275">
        <v>0</v>
      </c>
      <c r="AL36" s="275">
        <v>0</v>
      </c>
      <c r="AM36" s="275">
        <v>0</v>
      </c>
      <c r="AN36" s="275">
        <v>0</v>
      </c>
      <c r="AO36" s="275">
        <v>0</v>
      </c>
      <c r="AP36" s="275">
        <v>0</v>
      </c>
      <c r="AQ36" s="275">
        <v>0</v>
      </c>
      <c r="AR36" s="275">
        <v>0</v>
      </c>
      <c r="AS36" s="275">
        <v>0</v>
      </c>
      <c r="AT36" s="275">
        <v>0</v>
      </c>
      <c r="AU36" s="275">
        <v>0</v>
      </c>
      <c r="AV36" s="275">
        <v>0</v>
      </c>
      <c r="AW36" s="275">
        <v>0</v>
      </c>
      <c r="AX36" s="275">
        <v>0</v>
      </c>
      <c r="AY36" s="275">
        <v>0</v>
      </c>
      <c r="AZ36" s="275">
        <v>0</v>
      </c>
      <c r="BA36" s="275">
        <v>0</v>
      </c>
      <c r="BB36" s="275">
        <v>0</v>
      </c>
      <c r="BC36" s="275">
        <v>0</v>
      </c>
      <c r="BD36" s="275">
        <v>0</v>
      </c>
      <c r="BE36" s="275">
        <v>0</v>
      </c>
      <c r="BF36" s="275">
        <v>0</v>
      </c>
      <c r="BG36" s="275">
        <v>0</v>
      </c>
      <c r="BH36" s="275">
        <v>0</v>
      </c>
      <c r="BI36" s="275">
        <v>0</v>
      </c>
      <c r="BJ36" s="275">
        <v>0</v>
      </c>
      <c r="BK36" s="276">
        <v>0</v>
      </c>
    </row>
    <row r="37" spans="3:65" outlineLevel="1" x14ac:dyDescent="0.2">
      <c r="C37" s="269">
        <v>2</v>
      </c>
      <c r="D37" s="119">
        <v>2</v>
      </c>
      <c r="E37" s="11"/>
      <c r="F37" s="11" t="s">
        <v>230</v>
      </c>
      <c r="G37" s="11"/>
      <c r="H37" s="11"/>
      <c r="I37" s="11"/>
      <c r="J37" s="11"/>
      <c r="K37" s="11"/>
      <c r="L37" s="11"/>
      <c r="M37" s="11"/>
      <c r="N37" s="11"/>
      <c r="O37" s="11"/>
      <c r="P37" s="11"/>
      <c r="Q37" s="16" t="s">
        <v>110</v>
      </c>
      <c r="R37" s="277">
        <v>0</v>
      </c>
      <c r="S37" s="278">
        <v>0</v>
      </c>
      <c r="T37" s="278">
        <v>0</v>
      </c>
      <c r="U37" s="278">
        <v>0</v>
      </c>
      <c r="V37" s="278">
        <v>0</v>
      </c>
      <c r="W37" s="279">
        <v>0</v>
      </c>
      <c r="X37" s="278">
        <v>0</v>
      </c>
      <c r="Y37" s="278">
        <v>0</v>
      </c>
      <c r="Z37" s="278">
        <v>0</v>
      </c>
      <c r="AA37" s="278">
        <v>0</v>
      </c>
      <c r="AB37" s="115">
        <v>0</v>
      </c>
      <c r="AC37" s="115">
        <v>0</v>
      </c>
      <c r="AD37" s="115">
        <v>0</v>
      </c>
      <c r="AE37" s="115">
        <v>0</v>
      </c>
      <c r="AF37" s="115">
        <v>0</v>
      </c>
      <c r="AG37" s="280">
        <v>0</v>
      </c>
      <c r="AH37" s="280">
        <v>0</v>
      </c>
      <c r="AI37" s="280">
        <v>0</v>
      </c>
      <c r="AJ37" s="280">
        <v>0</v>
      </c>
      <c r="AK37" s="280">
        <v>0</v>
      </c>
      <c r="AL37" s="280">
        <v>0</v>
      </c>
      <c r="AM37" s="280">
        <v>0</v>
      </c>
      <c r="AN37" s="280">
        <v>0</v>
      </c>
      <c r="AO37" s="280">
        <v>0</v>
      </c>
      <c r="AP37" s="280">
        <v>0</v>
      </c>
      <c r="AQ37" s="280">
        <v>0</v>
      </c>
      <c r="AR37" s="280">
        <v>0</v>
      </c>
      <c r="AS37" s="280">
        <v>0</v>
      </c>
      <c r="AT37" s="280">
        <v>0</v>
      </c>
      <c r="AU37" s="280">
        <v>0</v>
      </c>
      <c r="AV37" s="280">
        <v>0</v>
      </c>
      <c r="AW37" s="280">
        <v>0</v>
      </c>
      <c r="AX37" s="280">
        <v>0</v>
      </c>
      <c r="AY37" s="280">
        <v>0</v>
      </c>
      <c r="AZ37" s="280">
        <v>0</v>
      </c>
      <c r="BA37" s="280">
        <v>0</v>
      </c>
      <c r="BB37" s="280">
        <v>0</v>
      </c>
      <c r="BC37" s="280">
        <v>0</v>
      </c>
      <c r="BD37" s="280">
        <v>0</v>
      </c>
      <c r="BE37" s="280">
        <v>0</v>
      </c>
      <c r="BF37" s="280">
        <v>0</v>
      </c>
      <c r="BG37" s="280">
        <v>0</v>
      </c>
      <c r="BH37" s="280">
        <v>0</v>
      </c>
      <c r="BI37" s="280">
        <v>0</v>
      </c>
      <c r="BJ37" s="280">
        <v>0</v>
      </c>
      <c r="BK37" s="281">
        <v>0</v>
      </c>
    </row>
    <row r="38" spans="3:65" outlineLevel="1" x14ac:dyDescent="0.2">
      <c r="C38" s="269">
        <v>2</v>
      </c>
      <c r="D38" s="119">
        <v>2</v>
      </c>
      <c r="F38" s="11" t="s">
        <v>231</v>
      </c>
      <c r="O38" s="11"/>
      <c r="Q38" s="16" t="s">
        <v>110</v>
      </c>
      <c r="R38" s="282">
        <v>0</v>
      </c>
      <c r="S38" s="278">
        <v>0</v>
      </c>
      <c r="T38" s="278">
        <v>0</v>
      </c>
      <c r="U38" s="278">
        <v>0</v>
      </c>
      <c r="V38" s="278">
        <v>0</v>
      </c>
      <c r="W38" s="279">
        <v>0</v>
      </c>
      <c r="X38" s="278">
        <v>0</v>
      </c>
      <c r="Y38" s="278">
        <v>0</v>
      </c>
      <c r="Z38" s="278">
        <v>0</v>
      </c>
      <c r="AA38" s="278">
        <v>0</v>
      </c>
      <c r="AB38" s="115">
        <v>0</v>
      </c>
      <c r="AC38" s="115">
        <v>0</v>
      </c>
      <c r="AD38" s="115">
        <v>0</v>
      </c>
      <c r="AE38" s="280">
        <v>0</v>
      </c>
      <c r="AF38" s="280">
        <v>0</v>
      </c>
      <c r="AG38" s="280">
        <v>0</v>
      </c>
      <c r="AH38" s="280">
        <v>0</v>
      </c>
      <c r="AI38" s="280">
        <v>0</v>
      </c>
      <c r="AJ38" s="280">
        <v>0</v>
      </c>
      <c r="AK38" s="280">
        <v>0</v>
      </c>
      <c r="AL38" s="280">
        <v>0</v>
      </c>
      <c r="AM38" s="280">
        <v>0</v>
      </c>
      <c r="AN38" s="280">
        <v>0</v>
      </c>
      <c r="AO38" s="280">
        <v>0</v>
      </c>
      <c r="AP38" s="280">
        <v>0</v>
      </c>
      <c r="AQ38" s="280">
        <v>0</v>
      </c>
      <c r="AR38" s="280">
        <v>0</v>
      </c>
      <c r="AS38" s="280">
        <v>0</v>
      </c>
      <c r="AT38" s="280">
        <v>0</v>
      </c>
      <c r="AU38" s="280">
        <v>0</v>
      </c>
      <c r="AV38" s="280">
        <v>0</v>
      </c>
      <c r="AW38" s="280">
        <v>0</v>
      </c>
      <c r="AX38" s="280">
        <v>0</v>
      </c>
      <c r="AY38" s="280">
        <v>0</v>
      </c>
      <c r="AZ38" s="280">
        <v>0</v>
      </c>
      <c r="BA38" s="280">
        <v>0</v>
      </c>
      <c r="BB38" s="280">
        <v>0</v>
      </c>
      <c r="BC38" s="280">
        <v>0</v>
      </c>
      <c r="BD38" s="280">
        <v>0</v>
      </c>
      <c r="BE38" s="280">
        <v>0</v>
      </c>
      <c r="BF38" s="280">
        <v>0</v>
      </c>
      <c r="BG38" s="280">
        <v>0</v>
      </c>
      <c r="BH38" s="280">
        <v>0</v>
      </c>
      <c r="BI38" s="280">
        <v>0</v>
      </c>
      <c r="BJ38" s="280">
        <v>0</v>
      </c>
      <c r="BK38" s="281">
        <v>0</v>
      </c>
    </row>
    <row r="39" spans="3:65" outlineLevel="1" x14ac:dyDescent="0.2">
      <c r="C39" s="269">
        <v>2</v>
      </c>
      <c r="D39" s="119">
        <v>2</v>
      </c>
      <c r="F39" s="11" t="s">
        <v>232</v>
      </c>
      <c r="Q39" s="16" t="s">
        <v>110</v>
      </c>
      <c r="R39" s="282">
        <v>0</v>
      </c>
      <c r="S39" s="278">
        <v>0</v>
      </c>
      <c r="T39" s="278">
        <v>0</v>
      </c>
      <c r="U39" s="278">
        <v>0</v>
      </c>
      <c r="V39" s="278">
        <v>0</v>
      </c>
      <c r="W39" s="279">
        <v>0</v>
      </c>
      <c r="X39" s="278">
        <v>0</v>
      </c>
      <c r="Y39" s="278">
        <v>0</v>
      </c>
      <c r="Z39" s="278">
        <v>0</v>
      </c>
      <c r="AA39" s="278">
        <v>0</v>
      </c>
      <c r="AB39" s="115">
        <v>0</v>
      </c>
      <c r="AC39" s="115">
        <v>0</v>
      </c>
      <c r="AD39" s="115">
        <v>0</v>
      </c>
      <c r="AE39" s="280">
        <v>0</v>
      </c>
      <c r="AF39" s="280">
        <v>0</v>
      </c>
      <c r="AG39" s="280">
        <v>0</v>
      </c>
      <c r="AH39" s="280">
        <v>0</v>
      </c>
      <c r="AI39" s="280">
        <v>0</v>
      </c>
      <c r="AJ39" s="280">
        <v>0</v>
      </c>
      <c r="AK39" s="280">
        <v>0</v>
      </c>
      <c r="AL39" s="280">
        <v>0</v>
      </c>
      <c r="AM39" s="280">
        <v>0</v>
      </c>
      <c r="AN39" s="280">
        <v>0</v>
      </c>
      <c r="AO39" s="280">
        <v>0</v>
      </c>
      <c r="AP39" s="280">
        <v>0</v>
      </c>
      <c r="AQ39" s="280">
        <v>0</v>
      </c>
      <c r="AR39" s="280">
        <v>0</v>
      </c>
      <c r="AS39" s="280">
        <v>0</v>
      </c>
      <c r="AT39" s="280">
        <v>0</v>
      </c>
      <c r="AU39" s="280">
        <v>0</v>
      </c>
      <c r="AV39" s="280">
        <v>0</v>
      </c>
      <c r="AW39" s="280">
        <v>0</v>
      </c>
      <c r="AX39" s="280">
        <v>0</v>
      </c>
      <c r="AY39" s="280">
        <v>0</v>
      </c>
      <c r="AZ39" s="280">
        <v>0</v>
      </c>
      <c r="BA39" s="280">
        <v>0</v>
      </c>
      <c r="BB39" s="280">
        <v>0</v>
      </c>
      <c r="BC39" s="280">
        <v>0</v>
      </c>
      <c r="BD39" s="280">
        <v>0</v>
      </c>
      <c r="BE39" s="280">
        <v>0</v>
      </c>
      <c r="BF39" s="280">
        <v>0</v>
      </c>
      <c r="BG39" s="280">
        <v>0</v>
      </c>
      <c r="BH39" s="280">
        <v>0</v>
      </c>
      <c r="BI39" s="280">
        <v>0</v>
      </c>
      <c r="BJ39" s="280">
        <v>0</v>
      </c>
      <c r="BK39" s="281">
        <v>0</v>
      </c>
      <c r="BM39" s="91"/>
    </row>
    <row r="40" spans="3:65" outlineLevel="1" x14ac:dyDescent="0.2">
      <c r="C40" s="269">
        <v>2</v>
      </c>
      <c r="D40" s="119">
        <v>2</v>
      </c>
      <c r="F40" s="11" t="s">
        <v>233</v>
      </c>
      <c r="Q40" s="16" t="s">
        <v>110</v>
      </c>
      <c r="R40" s="283">
        <v>0</v>
      </c>
      <c r="S40" s="284">
        <v>0</v>
      </c>
      <c r="T40" s="284">
        <v>0</v>
      </c>
      <c r="U40" s="284">
        <v>0</v>
      </c>
      <c r="V40" s="284">
        <v>0</v>
      </c>
      <c r="W40" s="285">
        <v>0</v>
      </c>
      <c r="X40" s="284">
        <v>0</v>
      </c>
      <c r="Y40" s="284">
        <v>0</v>
      </c>
      <c r="Z40" s="284">
        <v>0</v>
      </c>
      <c r="AA40" s="284">
        <v>0</v>
      </c>
      <c r="AB40" s="286">
        <v>0</v>
      </c>
      <c r="AC40" s="287">
        <v>0</v>
      </c>
      <c r="AD40" s="287">
        <v>0</v>
      </c>
      <c r="AE40" s="287">
        <v>0</v>
      </c>
      <c r="AF40" s="287">
        <v>0</v>
      </c>
      <c r="AG40" s="287">
        <v>0</v>
      </c>
      <c r="AH40" s="287">
        <v>0</v>
      </c>
      <c r="AI40" s="287">
        <v>0</v>
      </c>
      <c r="AJ40" s="287">
        <v>0</v>
      </c>
      <c r="AK40" s="287">
        <v>0</v>
      </c>
      <c r="AL40" s="287">
        <v>0</v>
      </c>
      <c r="AM40" s="287">
        <v>0</v>
      </c>
      <c r="AN40" s="287">
        <v>0</v>
      </c>
      <c r="AO40" s="287">
        <v>0</v>
      </c>
      <c r="AP40" s="287">
        <v>0</v>
      </c>
      <c r="AQ40" s="287">
        <v>0</v>
      </c>
      <c r="AR40" s="287">
        <v>0</v>
      </c>
      <c r="AS40" s="287">
        <v>0</v>
      </c>
      <c r="AT40" s="287">
        <v>0</v>
      </c>
      <c r="AU40" s="287">
        <v>0</v>
      </c>
      <c r="AV40" s="287">
        <v>0</v>
      </c>
      <c r="AW40" s="287">
        <v>0</v>
      </c>
      <c r="AX40" s="287">
        <v>0</v>
      </c>
      <c r="AY40" s="287">
        <v>0</v>
      </c>
      <c r="AZ40" s="287">
        <v>0</v>
      </c>
      <c r="BA40" s="287">
        <v>0</v>
      </c>
      <c r="BB40" s="287">
        <v>0</v>
      </c>
      <c r="BC40" s="287">
        <v>0</v>
      </c>
      <c r="BD40" s="287">
        <v>0</v>
      </c>
      <c r="BE40" s="287">
        <v>0</v>
      </c>
      <c r="BF40" s="287">
        <v>0</v>
      </c>
      <c r="BG40" s="287">
        <v>0</v>
      </c>
      <c r="BH40" s="287">
        <v>0</v>
      </c>
      <c r="BI40" s="287">
        <v>0</v>
      </c>
      <c r="BJ40" s="287">
        <v>0</v>
      </c>
      <c r="BK40" s="288">
        <v>0</v>
      </c>
    </row>
    <row r="41" spans="3:65" outlineLevel="1" x14ac:dyDescent="0.2">
      <c r="C41" s="269">
        <v>2</v>
      </c>
      <c r="D41" s="119">
        <v>2</v>
      </c>
      <c r="F41" s="11" t="s">
        <v>234</v>
      </c>
      <c r="Q41" s="16" t="s">
        <v>110</v>
      </c>
      <c r="R41" s="290">
        <v>0</v>
      </c>
      <c r="S41" s="284">
        <v>0</v>
      </c>
      <c r="T41" s="284">
        <v>0</v>
      </c>
      <c r="U41" s="284">
        <v>0</v>
      </c>
      <c r="V41" s="284">
        <v>0</v>
      </c>
      <c r="W41" s="285">
        <v>0</v>
      </c>
      <c r="X41" s="284">
        <v>0</v>
      </c>
      <c r="Y41" s="284">
        <v>0</v>
      </c>
      <c r="Z41" s="284">
        <v>0</v>
      </c>
      <c r="AA41" s="284">
        <v>0</v>
      </c>
      <c r="AB41" s="286">
        <v>0</v>
      </c>
      <c r="AC41" s="287">
        <v>0</v>
      </c>
      <c r="AD41" s="287">
        <v>0</v>
      </c>
      <c r="AE41" s="287">
        <v>0</v>
      </c>
      <c r="AF41" s="287">
        <v>0</v>
      </c>
      <c r="AG41" s="287">
        <v>0</v>
      </c>
      <c r="AH41" s="287">
        <v>0</v>
      </c>
      <c r="AI41" s="287">
        <v>0</v>
      </c>
      <c r="AJ41" s="287">
        <v>0</v>
      </c>
      <c r="AK41" s="287">
        <v>0</v>
      </c>
      <c r="AL41" s="287">
        <v>0</v>
      </c>
      <c r="AM41" s="287">
        <v>0</v>
      </c>
      <c r="AN41" s="287">
        <v>0</v>
      </c>
      <c r="AO41" s="287">
        <v>0</v>
      </c>
      <c r="AP41" s="287">
        <v>0</v>
      </c>
      <c r="AQ41" s="287">
        <v>0</v>
      </c>
      <c r="AR41" s="287">
        <v>0</v>
      </c>
      <c r="AS41" s="287">
        <v>0</v>
      </c>
      <c r="AT41" s="287">
        <v>0</v>
      </c>
      <c r="AU41" s="287">
        <v>0</v>
      </c>
      <c r="AV41" s="287">
        <v>0</v>
      </c>
      <c r="AW41" s="287">
        <v>0</v>
      </c>
      <c r="AX41" s="287">
        <v>0</v>
      </c>
      <c r="AY41" s="287">
        <v>0</v>
      </c>
      <c r="AZ41" s="287">
        <v>0</v>
      </c>
      <c r="BA41" s="287">
        <v>0</v>
      </c>
      <c r="BB41" s="287">
        <v>0</v>
      </c>
      <c r="BC41" s="287">
        <v>0</v>
      </c>
      <c r="BD41" s="287">
        <v>0</v>
      </c>
      <c r="BE41" s="287">
        <v>0</v>
      </c>
      <c r="BF41" s="287">
        <v>0</v>
      </c>
      <c r="BG41" s="287">
        <v>0</v>
      </c>
      <c r="BH41" s="287">
        <v>0</v>
      </c>
      <c r="BI41" s="287">
        <v>0</v>
      </c>
      <c r="BJ41" s="287">
        <v>0</v>
      </c>
      <c r="BK41" s="288">
        <v>0</v>
      </c>
    </row>
    <row r="42" spans="3:65" outlineLevel="1" x14ac:dyDescent="0.2">
      <c r="C42" s="269">
        <v>2</v>
      </c>
      <c r="D42" s="119">
        <v>2</v>
      </c>
      <c r="AB42" s="88"/>
      <c r="AE42"/>
      <c r="AF42"/>
      <c r="AG42"/>
    </row>
    <row r="43" spans="3:65" x14ac:dyDescent="0.2">
      <c r="C43" s="116">
        <v>3</v>
      </c>
      <c r="D43" s="67" t="s">
        <v>133</v>
      </c>
      <c r="E43" s="67"/>
      <c r="F43" s="67"/>
      <c r="G43" s="67" t="s">
        <v>226</v>
      </c>
      <c r="H43" s="102"/>
      <c r="I43" s="67"/>
      <c r="J43" s="67"/>
      <c r="K43" s="102"/>
      <c r="L43" s="67"/>
      <c r="M43" s="67"/>
      <c r="N43" s="67"/>
      <c r="O43" s="67"/>
      <c r="P43" s="67"/>
      <c r="Q43" s="117" t="s">
        <v>110</v>
      </c>
      <c r="R43" s="118">
        <v>0</v>
      </c>
      <c r="S43" s="118">
        <v>0</v>
      </c>
      <c r="T43" s="118">
        <v>0</v>
      </c>
      <c r="U43" s="118">
        <v>0</v>
      </c>
      <c r="V43" s="118">
        <v>0</v>
      </c>
      <c r="W43" s="118">
        <v>0</v>
      </c>
      <c r="X43" s="118">
        <v>0</v>
      </c>
      <c r="Y43" s="118">
        <v>0</v>
      </c>
      <c r="Z43" s="118">
        <v>0</v>
      </c>
      <c r="AA43" s="118">
        <v>0</v>
      </c>
      <c r="AB43" s="118">
        <v>0</v>
      </c>
      <c r="AC43" s="118">
        <v>0</v>
      </c>
      <c r="AD43" s="118">
        <v>0</v>
      </c>
      <c r="AE43" s="118">
        <v>0</v>
      </c>
      <c r="AF43" s="118">
        <v>0</v>
      </c>
      <c r="AG43" s="118">
        <v>0</v>
      </c>
      <c r="AH43" s="118">
        <v>0</v>
      </c>
      <c r="AI43" s="118">
        <v>0</v>
      </c>
      <c r="AJ43" s="118">
        <v>0</v>
      </c>
      <c r="AK43" s="118">
        <v>0</v>
      </c>
      <c r="AL43" s="118">
        <v>0</v>
      </c>
      <c r="AM43" s="118">
        <v>0</v>
      </c>
      <c r="AN43" s="118">
        <v>0</v>
      </c>
      <c r="AO43" s="118">
        <v>0</v>
      </c>
      <c r="AP43" s="118">
        <v>0</v>
      </c>
      <c r="AQ43" s="118">
        <v>0</v>
      </c>
      <c r="AR43" s="118">
        <v>0</v>
      </c>
      <c r="AS43" s="118">
        <v>0</v>
      </c>
      <c r="AT43" s="118">
        <v>0</v>
      </c>
      <c r="AU43" s="118">
        <v>0</v>
      </c>
      <c r="AV43" s="118">
        <v>0</v>
      </c>
      <c r="AW43" s="118">
        <v>0</v>
      </c>
      <c r="AX43" s="118">
        <v>0</v>
      </c>
      <c r="AY43" s="118">
        <v>0</v>
      </c>
      <c r="AZ43" s="118">
        <v>0</v>
      </c>
      <c r="BA43" s="118">
        <v>0</v>
      </c>
      <c r="BB43" s="118">
        <v>0</v>
      </c>
      <c r="BC43" s="118">
        <v>0</v>
      </c>
      <c r="BD43" s="118">
        <v>0</v>
      </c>
      <c r="BE43" s="118">
        <v>0</v>
      </c>
      <c r="BF43" s="118">
        <v>0</v>
      </c>
      <c r="BG43" s="118">
        <v>0</v>
      </c>
      <c r="BH43" s="118">
        <v>0</v>
      </c>
      <c r="BI43" s="118">
        <v>0</v>
      </c>
      <c r="BJ43" s="118">
        <v>0</v>
      </c>
      <c r="BK43" s="118">
        <v>0</v>
      </c>
    </row>
    <row r="44" spans="3:65" outlineLevel="1" x14ac:dyDescent="0.2">
      <c r="C44" s="269">
        <v>3</v>
      </c>
      <c r="D44" s="119">
        <v>3</v>
      </c>
      <c r="E44" s="124" t="s">
        <v>227</v>
      </c>
      <c r="F44" s="11"/>
      <c r="G44" s="11"/>
      <c r="H44" s="11"/>
      <c r="I44" s="11"/>
      <c r="J44" s="11"/>
      <c r="K44" s="11"/>
      <c r="L44" s="11"/>
      <c r="M44" s="11"/>
      <c r="N44" s="11"/>
      <c r="O44" s="11"/>
      <c r="P44" s="11"/>
      <c r="Q44" s="16"/>
      <c r="R44" s="88"/>
      <c r="S44" s="88"/>
      <c r="T44" s="88"/>
      <c r="U44" s="88"/>
      <c r="V44" s="88"/>
      <c r="W44" s="88"/>
      <c r="X44" s="88"/>
      <c r="Y44" s="88"/>
      <c r="Z44" s="88"/>
      <c r="AA44" s="88"/>
      <c r="AB44" s="88"/>
      <c r="AC44" s="88"/>
      <c r="AD44" s="88"/>
      <c r="AE44" s="11"/>
      <c r="AF44"/>
      <c r="AG44"/>
    </row>
    <row r="45" spans="3:65" outlineLevel="1" x14ac:dyDescent="0.2">
      <c r="C45" s="269">
        <v>3</v>
      </c>
      <c r="D45" s="119">
        <v>3</v>
      </c>
      <c r="E45" s="11"/>
      <c r="F45" s="11" t="s">
        <v>228</v>
      </c>
      <c r="G45" s="11"/>
      <c r="H45" s="11"/>
      <c r="I45" s="11"/>
      <c r="J45" s="11"/>
      <c r="K45" s="11"/>
      <c r="L45" s="11"/>
      <c r="M45" s="11"/>
      <c r="N45" s="270" t="s">
        <v>229</v>
      </c>
      <c r="O45" s="271">
        <v>0</v>
      </c>
      <c r="P45" s="11"/>
      <c r="Q45" s="16" t="s">
        <v>110</v>
      </c>
      <c r="R45" s="272">
        <v>0</v>
      </c>
      <c r="S45" s="273">
        <v>0</v>
      </c>
      <c r="T45" s="273">
        <v>0</v>
      </c>
      <c r="U45" s="273">
        <v>0</v>
      </c>
      <c r="V45" s="273">
        <v>0</v>
      </c>
      <c r="W45" s="274">
        <v>0</v>
      </c>
      <c r="X45" s="273">
        <v>0</v>
      </c>
      <c r="Y45" s="273">
        <v>0</v>
      </c>
      <c r="Z45" s="273">
        <v>0</v>
      </c>
      <c r="AA45" s="273">
        <v>0</v>
      </c>
      <c r="AB45" s="275">
        <v>0</v>
      </c>
      <c r="AC45" s="275">
        <v>0</v>
      </c>
      <c r="AD45" s="275">
        <v>0</v>
      </c>
      <c r="AE45" s="275">
        <v>0</v>
      </c>
      <c r="AF45" s="275">
        <v>0</v>
      </c>
      <c r="AG45" s="275">
        <v>0</v>
      </c>
      <c r="AH45" s="275">
        <v>0</v>
      </c>
      <c r="AI45" s="275">
        <v>0</v>
      </c>
      <c r="AJ45" s="275">
        <v>0</v>
      </c>
      <c r="AK45" s="275">
        <v>0</v>
      </c>
      <c r="AL45" s="275">
        <v>0</v>
      </c>
      <c r="AM45" s="275">
        <v>0</v>
      </c>
      <c r="AN45" s="275">
        <v>0</v>
      </c>
      <c r="AO45" s="275">
        <v>0</v>
      </c>
      <c r="AP45" s="275">
        <v>0</v>
      </c>
      <c r="AQ45" s="275">
        <v>0</v>
      </c>
      <c r="AR45" s="275">
        <v>0</v>
      </c>
      <c r="AS45" s="275">
        <v>0</v>
      </c>
      <c r="AT45" s="275">
        <v>0</v>
      </c>
      <c r="AU45" s="275">
        <v>0</v>
      </c>
      <c r="AV45" s="275">
        <v>0</v>
      </c>
      <c r="AW45" s="275">
        <v>0</v>
      </c>
      <c r="AX45" s="275">
        <v>0</v>
      </c>
      <c r="AY45" s="275">
        <v>0</v>
      </c>
      <c r="AZ45" s="275">
        <v>0</v>
      </c>
      <c r="BA45" s="275">
        <v>0</v>
      </c>
      <c r="BB45" s="275">
        <v>0</v>
      </c>
      <c r="BC45" s="275">
        <v>0</v>
      </c>
      <c r="BD45" s="275">
        <v>0</v>
      </c>
      <c r="BE45" s="275">
        <v>0</v>
      </c>
      <c r="BF45" s="275">
        <v>0</v>
      </c>
      <c r="BG45" s="275">
        <v>0</v>
      </c>
      <c r="BH45" s="275">
        <v>0</v>
      </c>
      <c r="BI45" s="275">
        <v>0</v>
      </c>
      <c r="BJ45" s="275">
        <v>0</v>
      </c>
      <c r="BK45" s="276">
        <v>0</v>
      </c>
    </row>
    <row r="46" spans="3:65" outlineLevel="1" x14ac:dyDescent="0.2">
      <c r="C46" s="269">
        <v>3</v>
      </c>
      <c r="D46" s="119">
        <v>3</v>
      </c>
      <c r="E46" s="11"/>
      <c r="F46" s="11" t="s">
        <v>230</v>
      </c>
      <c r="G46" s="11"/>
      <c r="H46" s="11"/>
      <c r="I46" s="11"/>
      <c r="J46" s="11"/>
      <c r="K46" s="11"/>
      <c r="L46" s="11"/>
      <c r="M46" s="11"/>
      <c r="N46" s="11"/>
      <c r="O46" s="11"/>
      <c r="P46" s="11"/>
      <c r="Q46" s="16" t="s">
        <v>110</v>
      </c>
      <c r="R46" s="277">
        <v>0</v>
      </c>
      <c r="S46" s="278">
        <v>0</v>
      </c>
      <c r="T46" s="278">
        <v>0</v>
      </c>
      <c r="U46" s="278">
        <v>0</v>
      </c>
      <c r="V46" s="278">
        <v>0</v>
      </c>
      <c r="W46" s="279">
        <v>0</v>
      </c>
      <c r="X46" s="278">
        <v>0</v>
      </c>
      <c r="Y46" s="278">
        <v>0</v>
      </c>
      <c r="Z46" s="278">
        <v>0</v>
      </c>
      <c r="AA46" s="278">
        <v>0</v>
      </c>
      <c r="AB46" s="115">
        <v>0</v>
      </c>
      <c r="AC46" s="115">
        <v>0</v>
      </c>
      <c r="AD46" s="115">
        <v>0</v>
      </c>
      <c r="AE46" s="115">
        <v>0</v>
      </c>
      <c r="AF46" s="115">
        <v>0</v>
      </c>
      <c r="AG46" s="280">
        <v>0</v>
      </c>
      <c r="AH46" s="280">
        <v>0</v>
      </c>
      <c r="AI46" s="280">
        <v>0</v>
      </c>
      <c r="AJ46" s="280">
        <v>0</v>
      </c>
      <c r="AK46" s="280">
        <v>0</v>
      </c>
      <c r="AL46" s="280">
        <v>0</v>
      </c>
      <c r="AM46" s="280">
        <v>0</v>
      </c>
      <c r="AN46" s="280">
        <v>0</v>
      </c>
      <c r="AO46" s="280">
        <v>0</v>
      </c>
      <c r="AP46" s="280">
        <v>0</v>
      </c>
      <c r="AQ46" s="280">
        <v>0</v>
      </c>
      <c r="AR46" s="280">
        <v>0</v>
      </c>
      <c r="AS46" s="280">
        <v>0</v>
      </c>
      <c r="AT46" s="280">
        <v>0</v>
      </c>
      <c r="AU46" s="280">
        <v>0</v>
      </c>
      <c r="AV46" s="280">
        <v>0</v>
      </c>
      <c r="AW46" s="280">
        <v>0</v>
      </c>
      <c r="AX46" s="280">
        <v>0</v>
      </c>
      <c r="AY46" s="280">
        <v>0</v>
      </c>
      <c r="AZ46" s="280">
        <v>0</v>
      </c>
      <c r="BA46" s="280">
        <v>0</v>
      </c>
      <c r="BB46" s="280">
        <v>0</v>
      </c>
      <c r="BC46" s="280">
        <v>0</v>
      </c>
      <c r="BD46" s="280">
        <v>0</v>
      </c>
      <c r="BE46" s="280">
        <v>0</v>
      </c>
      <c r="BF46" s="280">
        <v>0</v>
      </c>
      <c r="BG46" s="280">
        <v>0</v>
      </c>
      <c r="BH46" s="280">
        <v>0</v>
      </c>
      <c r="BI46" s="280">
        <v>0</v>
      </c>
      <c r="BJ46" s="280">
        <v>0</v>
      </c>
      <c r="BK46" s="281">
        <v>0</v>
      </c>
    </row>
    <row r="47" spans="3:65" outlineLevel="1" x14ac:dyDescent="0.2">
      <c r="C47" s="269">
        <v>3</v>
      </c>
      <c r="D47" s="119">
        <v>3</v>
      </c>
      <c r="F47" s="11" t="s">
        <v>231</v>
      </c>
      <c r="O47" s="11"/>
      <c r="Q47" s="16" t="s">
        <v>110</v>
      </c>
      <c r="R47" s="282">
        <v>0</v>
      </c>
      <c r="S47" s="278">
        <v>0</v>
      </c>
      <c r="T47" s="278">
        <v>0</v>
      </c>
      <c r="U47" s="278">
        <v>0</v>
      </c>
      <c r="V47" s="278">
        <v>0</v>
      </c>
      <c r="W47" s="279">
        <v>0</v>
      </c>
      <c r="X47" s="278">
        <v>0</v>
      </c>
      <c r="Y47" s="278">
        <v>0</v>
      </c>
      <c r="Z47" s="278">
        <v>0</v>
      </c>
      <c r="AA47" s="278">
        <v>0</v>
      </c>
      <c r="AB47" s="115">
        <v>0</v>
      </c>
      <c r="AC47" s="115">
        <v>0</v>
      </c>
      <c r="AD47" s="115">
        <v>0</v>
      </c>
      <c r="AE47" s="280">
        <v>0</v>
      </c>
      <c r="AF47" s="280">
        <v>0</v>
      </c>
      <c r="AG47" s="280">
        <v>0</v>
      </c>
      <c r="AH47" s="280">
        <v>0</v>
      </c>
      <c r="AI47" s="280">
        <v>0</v>
      </c>
      <c r="AJ47" s="280">
        <v>0</v>
      </c>
      <c r="AK47" s="280">
        <v>0</v>
      </c>
      <c r="AL47" s="280">
        <v>0</v>
      </c>
      <c r="AM47" s="280">
        <v>0</v>
      </c>
      <c r="AN47" s="280">
        <v>0</v>
      </c>
      <c r="AO47" s="280">
        <v>0</v>
      </c>
      <c r="AP47" s="280">
        <v>0</v>
      </c>
      <c r="AQ47" s="280">
        <v>0</v>
      </c>
      <c r="AR47" s="280">
        <v>0</v>
      </c>
      <c r="AS47" s="280">
        <v>0</v>
      </c>
      <c r="AT47" s="280">
        <v>0</v>
      </c>
      <c r="AU47" s="280">
        <v>0</v>
      </c>
      <c r="AV47" s="280">
        <v>0</v>
      </c>
      <c r="AW47" s="280">
        <v>0</v>
      </c>
      <c r="AX47" s="280">
        <v>0</v>
      </c>
      <c r="AY47" s="280">
        <v>0</v>
      </c>
      <c r="AZ47" s="280">
        <v>0</v>
      </c>
      <c r="BA47" s="280">
        <v>0</v>
      </c>
      <c r="BB47" s="280">
        <v>0</v>
      </c>
      <c r="BC47" s="280">
        <v>0</v>
      </c>
      <c r="BD47" s="280">
        <v>0</v>
      </c>
      <c r="BE47" s="280">
        <v>0</v>
      </c>
      <c r="BF47" s="280">
        <v>0</v>
      </c>
      <c r="BG47" s="280">
        <v>0</v>
      </c>
      <c r="BH47" s="280">
        <v>0</v>
      </c>
      <c r="BI47" s="280">
        <v>0</v>
      </c>
      <c r="BJ47" s="280">
        <v>0</v>
      </c>
      <c r="BK47" s="281">
        <v>0</v>
      </c>
    </row>
    <row r="48" spans="3:65" outlineLevel="1" x14ac:dyDescent="0.2">
      <c r="C48" s="269">
        <v>3</v>
      </c>
      <c r="D48" s="119">
        <v>3</v>
      </c>
      <c r="F48" s="11" t="s">
        <v>232</v>
      </c>
      <c r="Q48" s="16" t="s">
        <v>110</v>
      </c>
      <c r="R48" s="282">
        <v>0</v>
      </c>
      <c r="S48" s="278">
        <v>0</v>
      </c>
      <c r="T48" s="278">
        <v>0</v>
      </c>
      <c r="U48" s="278">
        <v>0</v>
      </c>
      <c r="V48" s="278">
        <v>0</v>
      </c>
      <c r="W48" s="279">
        <v>0</v>
      </c>
      <c r="X48" s="278">
        <v>0</v>
      </c>
      <c r="Y48" s="278">
        <v>0</v>
      </c>
      <c r="Z48" s="278">
        <v>0</v>
      </c>
      <c r="AA48" s="278">
        <v>0</v>
      </c>
      <c r="AB48" s="115">
        <v>0</v>
      </c>
      <c r="AC48" s="115">
        <v>0</v>
      </c>
      <c r="AD48" s="115">
        <v>0</v>
      </c>
      <c r="AE48" s="280">
        <v>0</v>
      </c>
      <c r="AF48" s="280">
        <v>0</v>
      </c>
      <c r="AG48" s="280">
        <v>0</v>
      </c>
      <c r="AH48" s="280">
        <v>0</v>
      </c>
      <c r="AI48" s="280">
        <v>0</v>
      </c>
      <c r="AJ48" s="280">
        <v>0</v>
      </c>
      <c r="AK48" s="280">
        <v>0</v>
      </c>
      <c r="AL48" s="280">
        <v>0</v>
      </c>
      <c r="AM48" s="280">
        <v>0</v>
      </c>
      <c r="AN48" s="280">
        <v>0</v>
      </c>
      <c r="AO48" s="280">
        <v>0</v>
      </c>
      <c r="AP48" s="280">
        <v>0</v>
      </c>
      <c r="AQ48" s="280">
        <v>0</v>
      </c>
      <c r="AR48" s="280">
        <v>0</v>
      </c>
      <c r="AS48" s="280">
        <v>0</v>
      </c>
      <c r="AT48" s="280">
        <v>0</v>
      </c>
      <c r="AU48" s="280">
        <v>0</v>
      </c>
      <c r="AV48" s="280">
        <v>0</v>
      </c>
      <c r="AW48" s="280">
        <v>0</v>
      </c>
      <c r="AX48" s="280">
        <v>0</v>
      </c>
      <c r="AY48" s="280">
        <v>0</v>
      </c>
      <c r="AZ48" s="280">
        <v>0</v>
      </c>
      <c r="BA48" s="280">
        <v>0</v>
      </c>
      <c r="BB48" s="280">
        <v>0</v>
      </c>
      <c r="BC48" s="280">
        <v>0</v>
      </c>
      <c r="BD48" s="280">
        <v>0</v>
      </c>
      <c r="BE48" s="280">
        <v>0</v>
      </c>
      <c r="BF48" s="280">
        <v>0</v>
      </c>
      <c r="BG48" s="280">
        <v>0</v>
      </c>
      <c r="BH48" s="280">
        <v>0</v>
      </c>
      <c r="BI48" s="280">
        <v>0</v>
      </c>
      <c r="BJ48" s="280">
        <v>0</v>
      </c>
      <c r="BK48" s="281">
        <v>0</v>
      </c>
    </row>
    <row r="49" spans="3:63" outlineLevel="1" x14ac:dyDescent="0.2">
      <c r="C49" s="269">
        <v>3</v>
      </c>
      <c r="D49" s="119">
        <v>3</v>
      </c>
      <c r="F49" s="11" t="s">
        <v>233</v>
      </c>
      <c r="Q49" s="16" t="s">
        <v>110</v>
      </c>
      <c r="R49" s="283">
        <v>0</v>
      </c>
      <c r="S49" s="284">
        <v>0</v>
      </c>
      <c r="T49" s="284">
        <v>0</v>
      </c>
      <c r="U49" s="284">
        <v>0</v>
      </c>
      <c r="V49" s="284">
        <v>0</v>
      </c>
      <c r="W49" s="285">
        <v>0</v>
      </c>
      <c r="X49" s="284">
        <v>0</v>
      </c>
      <c r="Y49" s="284">
        <v>0</v>
      </c>
      <c r="Z49" s="284">
        <v>0</v>
      </c>
      <c r="AA49" s="284">
        <v>0</v>
      </c>
      <c r="AB49" s="286">
        <v>0</v>
      </c>
      <c r="AC49" s="287">
        <v>0</v>
      </c>
      <c r="AD49" s="287">
        <v>0</v>
      </c>
      <c r="AE49" s="287">
        <v>0</v>
      </c>
      <c r="AF49" s="287">
        <v>0</v>
      </c>
      <c r="AG49" s="287">
        <v>0</v>
      </c>
      <c r="AH49" s="287">
        <v>0</v>
      </c>
      <c r="AI49" s="287">
        <v>0</v>
      </c>
      <c r="AJ49" s="287">
        <v>0</v>
      </c>
      <c r="AK49" s="287">
        <v>0</v>
      </c>
      <c r="AL49" s="287">
        <v>0</v>
      </c>
      <c r="AM49" s="287">
        <v>0</v>
      </c>
      <c r="AN49" s="287">
        <v>0</v>
      </c>
      <c r="AO49" s="287">
        <v>0</v>
      </c>
      <c r="AP49" s="287">
        <v>0</v>
      </c>
      <c r="AQ49" s="287">
        <v>0</v>
      </c>
      <c r="AR49" s="287">
        <v>0</v>
      </c>
      <c r="AS49" s="287">
        <v>0</v>
      </c>
      <c r="AT49" s="287">
        <v>0</v>
      </c>
      <c r="AU49" s="287">
        <v>0</v>
      </c>
      <c r="AV49" s="287">
        <v>0</v>
      </c>
      <c r="AW49" s="287">
        <v>0</v>
      </c>
      <c r="AX49" s="287">
        <v>0</v>
      </c>
      <c r="AY49" s="287">
        <v>0</v>
      </c>
      <c r="AZ49" s="287">
        <v>0</v>
      </c>
      <c r="BA49" s="287">
        <v>0</v>
      </c>
      <c r="BB49" s="287">
        <v>0</v>
      </c>
      <c r="BC49" s="287">
        <v>0</v>
      </c>
      <c r="BD49" s="287">
        <v>0</v>
      </c>
      <c r="BE49" s="287">
        <v>0</v>
      </c>
      <c r="BF49" s="287">
        <v>0</v>
      </c>
      <c r="BG49" s="287">
        <v>0</v>
      </c>
      <c r="BH49" s="287">
        <v>0</v>
      </c>
      <c r="BI49" s="287">
        <v>0</v>
      </c>
      <c r="BJ49" s="287">
        <v>0</v>
      </c>
      <c r="BK49" s="288">
        <v>0</v>
      </c>
    </row>
    <row r="50" spans="3:63" outlineLevel="1" x14ac:dyDescent="0.2">
      <c r="C50" s="269">
        <v>3</v>
      </c>
      <c r="D50" s="119">
        <v>3</v>
      </c>
      <c r="F50" s="11" t="s">
        <v>234</v>
      </c>
      <c r="Q50" s="16" t="s">
        <v>110</v>
      </c>
      <c r="R50" s="290">
        <v>0</v>
      </c>
      <c r="S50" s="284">
        <v>0</v>
      </c>
      <c r="T50" s="284">
        <v>0</v>
      </c>
      <c r="U50" s="284">
        <v>0</v>
      </c>
      <c r="V50" s="284">
        <v>0</v>
      </c>
      <c r="W50" s="285">
        <v>0</v>
      </c>
      <c r="X50" s="284">
        <v>0</v>
      </c>
      <c r="Y50" s="284">
        <v>0</v>
      </c>
      <c r="Z50" s="284">
        <v>0</v>
      </c>
      <c r="AA50" s="284">
        <v>0</v>
      </c>
      <c r="AB50" s="286">
        <v>0</v>
      </c>
      <c r="AC50" s="287">
        <v>0</v>
      </c>
      <c r="AD50" s="287">
        <v>0</v>
      </c>
      <c r="AE50" s="287">
        <v>0</v>
      </c>
      <c r="AF50" s="287">
        <v>0</v>
      </c>
      <c r="AG50" s="287">
        <v>0</v>
      </c>
      <c r="AH50" s="287">
        <v>0</v>
      </c>
      <c r="AI50" s="287">
        <v>0</v>
      </c>
      <c r="AJ50" s="287">
        <v>0</v>
      </c>
      <c r="AK50" s="287">
        <v>0</v>
      </c>
      <c r="AL50" s="287">
        <v>0</v>
      </c>
      <c r="AM50" s="287">
        <v>0</v>
      </c>
      <c r="AN50" s="287">
        <v>0</v>
      </c>
      <c r="AO50" s="287">
        <v>0</v>
      </c>
      <c r="AP50" s="287">
        <v>0</v>
      </c>
      <c r="AQ50" s="287">
        <v>0</v>
      </c>
      <c r="AR50" s="287">
        <v>0</v>
      </c>
      <c r="AS50" s="287">
        <v>0</v>
      </c>
      <c r="AT50" s="287">
        <v>0</v>
      </c>
      <c r="AU50" s="287">
        <v>0</v>
      </c>
      <c r="AV50" s="287">
        <v>0</v>
      </c>
      <c r="AW50" s="287">
        <v>0</v>
      </c>
      <c r="AX50" s="287">
        <v>0</v>
      </c>
      <c r="AY50" s="287">
        <v>0</v>
      </c>
      <c r="AZ50" s="287">
        <v>0</v>
      </c>
      <c r="BA50" s="287">
        <v>0</v>
      </c>
      <c r="BB50" s="287">
        <v>0</v>
      </c>
      <c r="BC50" s="287">
        <v>0</v>
      </c>
      <c r="BD50" s="287">
        <v>0</v>
      </c>
      <c r="BE50" s="287">
        <v>0</v>
      </c>
      <c r="BF50" s="287">
        <v>0</v>
      </c>
      <c r="BG50" s="287">
        <v>0</v>
      </c>
      <c r="BH50" s="287">
        <v>0</v>
      </c>
      <c r="BI50" s="287">
        <v>0</v>
      </c>
      <c r="BJ50" s="287">
        <v>0</v>
      </c>
      <c r="BK50" s="288">
        <v>0</v>
      </c>
    </row>
    <row r="51" spans="3:63" outlineLevel="1" x14ac:dyDescent="0.2">
      <c r="C51" s="269">
        <v>3</v>
      </c>
      <c r="D51" s="119">
        <v>3</v>
      </c>
      <c r="AB51" s="88"/>
      <c r="AE51"/>
      <c r="AF51"/>
      <c r="AG51"/>
    </row>
    <row r="52" spans="3:63" x14ac:dyDescent="0.2">
      <c r="C52" s="116">
        <v>4</v>
      </c>
      <c r="D52" s="67" t="s">
        <v>134</v>
      </c>
      <c r="E52" s="67"/>
      <c r="F52" s="67"/>
      <c r="G52" s="67" t="s">
        <v>226</v>
      </c>
      <c r="H52" s="102"/>
      <c r="I52" s="67"/>
      <c r="J52" s="67"/>
      <c r="K52" s="102"/>
      <c r="L52" s="67"/>
      <c r="M52" s="67"/>
      <c r="N52" s="67"/>
      <c r="O52" s="67"/>
      <c r="P52" s="67"/>
      <c r="Q52" s="117" t="s">
        <v>110</v>
      </c>
      <c r="R52" s="118">
        <v>0</v>
      </c>
      <c r="S52" s="118">
        <v>0</v>
      </c>
      <c r="T52" s="118">
        <v>0</v>
      </c>
      <c r="U52" s="118">
        <v>0</v>
      </c>
      <c r="V52" s="118">
        <v>0</v>
      </c>
      <c r="W52" s="118">
        <v>0</v>
      </c>
      <c r="X52" s="118">
        <v>7.4293206092990136</v>
      </c>
      <c r="Y52" s="118">
        <v>8.9514144817632051</v>
      </c>
      <c r="Z52" s="118">
        <v>6.0253549212110684</v>
      </c>
      <c r="AA52" s="118">
        <v>3.0929464769049662</v>
      </c>
      <c r="AB52" s="118">
        <v>16.991104866723891</v>
      </c>
      <c r="AC52" s="118">
        <v>13.053167167925182</v>
      </c>
      <c r="AD52" s="118">
        <v>6.9736282415227127</v>
      </c>
      <c r="AE52" s="118">
        <v>9.2148118618371821</v>
      </c>
      <c r="AF52" s="118">
        <v>14.8750362135324</v>
      </c>
      <c r="AG52" s="118">
        <v>8.2325383846758147</v>
      </c>
      <c r="AH52" s="118">
        <v>39.287891446542133</v>
      </c>
      <c r="AI52" s="118">
        <v>23.469409826143981</v>
      </c>
      <c r="AJ52" s="118">
        <v>23.469409826143981</v>
      </c>
      <c r="AK52" s="118">
        <v>23.469409826143981</v>
      </c>
      <c r="AL52" s="118">
        <v>23.469409826143981</v>
      </c>
      <c r="AM52" s="118">
        <v>23.469409826143981</v>
      </c>
      <c r="AN52" s="118">
        <v>23.469409826143981</v>
      </c>
      <c r="AO52" s="118">
        <v>23.469409826143981</v>
      </c>
      <c r="AP52" s="118">
        <v>23.469409826143981</v>
      </c>
      <c r="AQ52" s="118">
        <v>23.469409826143981</v>
      </c>
      <c r="AR52" s="118">
        <v>23.469409826143981</v>
      </c>
      <c r="AS52" s="118">
        <v>23.469409826143981</v>
      </c>
      <c r="AT52" s="118">
        <v>23.469409826143981</v>
      </c>
      <c r="AU52" s="118">
        <v>23.469409826143981</v>
      </c>
      <c r="AV52" s="118">
        <v>23.469409826143981</v>
      </c>
      <c r="AW52" s="118">
        <v>23.469409826143981</v>
      </c>
      <c r="AX52" s="118">
        <v>23.469409826143981</v>
      </c>
      <c r="AY52" s="118">
        <v>23.469409826143981</v>
      </c>
      <c r="AZ52" s="118">
        <v>23.469409826143981</v>
      </c>
      <c r="BA52" s="118">
        <v>23.469409826143981</v>
      </c>
      <c r="BB52" s="118">
        <v>23.469409826143981</v>
      </c>
      <c r="BC52" s="118">
        <v>23.469409826143981</v>
      </c>
      <c r="BD52" s="118">
        <v>23.469409826143981</v>
      </c>
      <c r="BE52" s="118">
        <v>23.469409826143981</v>
      </c>
      <c r="BF52" s="118">
        <v>23.469409826143981</v>
      </c>
      <c r="BG52" s="118">
        <v>23.469409826143981</v>
      </c>
      <c r="BH52" s="118">
        <v>23.469409826143981</v>
      </c>
      <c r="BI52" s="118">
        <v>23.469409826143981</v>
      </c>
      <c r="BJ52" s="118">
        <v>23.469409826143981</v>
      </c>
      <c r="BK52" s="118">
        <v>23.469409826143981</v>
      </c>
    </row>
    <row r="53" spans="3:63" outlineLevel="1" x14ac:dyDescent="0.2">
      <c r="C53" s="269">
        <v>4</v>
      </c>
      <c r="D53" s="119">
        <v>4</v>
      </c>
      <c r="E53" s="124" t="s">
        <v>227</v>
      </c>
      <c r="F53" s="11"/>
      <c r="G53" s="11"/>
      <c r="H53" s="11"/>
      <c r="I53" s="11"/>
      <c r="J53" s="11"/>
      <c r="K53" s="11"/>
      <c r="L53" s="11"/>
      <c r="M53" s="11"/>
      <c r="N53" s="11"/>
      <c r="O53" s="11"/>
      <c r="P53" s="11"/>
      <c r="Q53" s="16"/>
      <c r="R53" s="88"/>
      <c r="S53" s="88"/>
      <c r="T53" s="88"/>
      <c r="U53" s="88"/>
      <c r="V53" s="88"/>
      <c r="W53" s="88"/>
      <c r="X53" s="88"/>
      <c r="Y53" s="88"/>
      <c r="Z53" s="88"/>
      <c r="AA53" s="88"/>
      <c r="AB53" s="88"/>
      <c r="AC53" s="88"/>
      <c r="AD53" s="88"/>
      <c r="AE53" s="11"/>
      <c r="AF53"/>
      <c r="AG53"/>
    </row>
    <row r="54" spans="3:63" outlineLevel="1" x14ac:dyDescent="0.2">
      <c r="C54" s="269">
        <v>4</v>
      </c>
      <c r="D54" s="119">
        <v>4</v>
      </c>
      <c r="E54" s="11"/>
      <c r="F54" s="11" t="s">
        <v>228</v>
      </c>
      <c r="G54" s="11"/>
      <c r="H54" s="11"/>
      <c r="I54" s="11"/>
      <c r="J54" s="11"/>
      <c r="K54" s="11"/>
      <c r="L54" s="11"/>
      <c r="M54" s="11"/>
      <c r="N54" s="270" t="s">
        <v>229</v>
      </c>
      <c r="O54" s="271">
        <v>0</v>
      </c>
      <c r="P54" s="11"/>
      <c r="Q54" s="16" t="s">
        <v>110</v>
      </c>
      <c r="R54" s="272">
        <v>0</v>
      </c>
      <c r="S54" s="273">
        <v>0</v>
      </c>
      <c r="T54" s="273">
        <v>0</v>
      </c>
      <c r="U54" s="273">
        <v>0</v>
      </c>
      <c r="V54" s="273">
        <v>0</v>
      </c>
      <c r="W54" s="274">
        <v>0</v>
      </c>
      <c r="X54" s="273">
        <v>0</v>
      </c>
      <c r="Y54" s="273">
        <v>0</v>
      </c>
      <c r="Z54" s="273">
        <v>0</v>
      </c>
      <c r="AA54" s="273">
        <v>0</v>
      </c>
      <c r="AB54" s="275">
        <v>0</v>
      </c>
      <c r="AC54" s="275">
        <v>0</v>
      </c>
      <c r="AD54" s="275">
        <v>0</v>
      </c>
      <c r="AE54" s="275">
        <v>0</v>
      </c>
      <c r="AF54" s="275">
        <v>0</v>
      </c>
      <c r="AG54" s="275">
        <v>0</v>
      </c>
      <c r="AH54" s="275">
        <v>0</v>
      </c>
      <c r="AI54" s="275">
        <v>0</v>
      </c>
      <c r="AJ54" s="275">
        <v>0</v>
      </c>
      <c r="AK54" s="275">
        <v>0</v>
      </c>
      <c r="AL54" s="275">
        <v>0</v>
      </c>
      <c r="AM54" s="275">
        <v>0</v>
      </c>
      <c r="AN54" s="275">
        <v>0</v>
      </c>
      <c r="AO54" s="275">
        <v>0</v>
      </c>
      <c r="AP54" s="275">
        <v>0</v>
      </c>
      <c r="AQ54" s="275">
        <v>0</v>
      </c>
      <c r="AR54" s="275">
        <v>0</v>
      </c>
      <c r="AS54" s="275">
        <v>0</v>
      </c>
      <c r="AT54" s="275">
        <v>0</v>
      </c>
      <c r="AU54" s="275">
        <v>0</v>
      </c>
      <c r="AV54" s="275">
        <v>0</v>
      </c>
      <c r="AW54" s="275">
        <v>0</v>
      </c>
      <c r="AX54" s="275">
        <v>0</v>
      </c>
      <c r="AY54" s="275">
        <v>0</v>
      </c>
      <c r="AZ54" s="275">
        <v>0</v>
      </c>
      <c r="BA54" s="275">
        <v>0</v>
      </c>
      <c r="BB54" s="275">
        <v>0</v>
      </c>
      <c r="BC54" s="275">
        <v>0</v>
      </c>
      <c r="BD54" s="275">
        <v>0</v>
      </c>
      <c r="BE54" s="275">
        <v>0</v>
      </c>
      <c r="BF54" s="275">
        <v>0</v>
      </c>
      <c r="BG54" s="275">
        <v>0</v>
      </c>
      <c r="BH54" s="275">
        <v>0</v>
      </c>
      <c r="BI54" s="275">
        <v>0</v>
      </c>
      <c r="BJ54" s="275">
        <v>0</v>
      </c>
      <c r="BK54" s="276">
        <v>0</v>
      </c>
    </row>
    <row r="55" spans="3:63" outlineLevel="1" x14ac:dyDescent="0.2">
      <c r="C55" s="269">
        <v>4</v>
      </c>
      <c r="D55" s="119">
        <v>4</v>
      </c>
      <c r="E55" s="11"/>
      <c r="F55" s="11" t="s">
        <v>230</v>
      </c>
      <c r="G55" s="11"/>
      <c r="H55" s="11"/>
      <c r="I55" s="11"/>
      <c r="J55" s="11"/>
      <c r="K55" s="11"/>
      <c r="L55" s="11"/>
      <c r="M55" s="11"/>
      <c r="N55" s="11"/>
      <c r="O55" s="11"/>
      <c r="P55" s="11"/>
      <c r="Q55" s="16" t="s">
        <v>110</v>
      </c>
      <c r="R55" s="277">
        <v>0</v>
      </c>
      <c r="S55" s="278">
        <v>0</v>
      </c>
      <c r="T55" s="278">
        <v>0</v>
      </c>
      <c r="U55" s="278">
        <v>0</v>
      </c>
      <c r="V55" s="278">
        <v>0</v>
      </c>
      <c r="W55" s="279">
        <v>0</v>
      </c>
      <c r="X55" s="278">
        <v>0</v>
      </c>
      <c r="Y55" s="278">
        <v>0</v>
      </c>
      <c r="Z55" s="278">
        <v>0</v>
      </c>
      <c r="AA55" s="278">
        <v>0</v>
      </c>
      <c r="AB55" s="115">
        <v>0</v>
      </c>
      <c r="AC55" s="115">
        <v>0</v>
      </c>
      <c r="AD55" s="115">
        <v>0</v>
      </c>
      <c r="AE55" s="115">
        <v>0</v>
      </c>
      <c r="AF55" s="115">
        <v>0</v>
      </c>
      <c r="AG55" s="280">
        <v>0</v>
      </c>
      <c r="AH55" s="280">
        <v>0</v>
      </c>
      <c r="AI55" s="280">
        <v>0</v>
      </c>
      <c r="AJ55" s="280">
        <v>0</v>
      </c>
      <c r="AK55" s="280">
        <v>0</v>
      </c>
      <c r="AL55" s="280">
        <v>0</v>
      </c>
      <c r="AM55" s="280">
        <v>0</v>
      </c>
      <c r="AN55" s="280">
        <v>0</v>
      </c>
      <c r="AO55" s="280">
        <v>0</v>
      </c>
      <c r="AP55" s="280">
        <v>0</v>
      </c>
      <c r="AQ55" s="280">
        <v>0</v>
      </c>
      <c r="AR55" s="280">
        <v>0</v>
      </c>
      <c r="AS55" s="280">
        <v>0</v>
      </c>
      <c r="AT55" s="280">
        <v>0</v>
      </c>
      <c r="AU55" s="280">
        <v>0</v>
      </c>
      <c r="AV55" s="280">
        <v>0</v>
      </c>
      <c r="AW55" s="280">
        <v>0</v>
      </c>
      <c r="AX55" s="280">
        <v>0</v>
      </c>
      <c r="AY55" s="280">
        <v>0</v>
      </c>
      <c r="AZ55" s="280">
        <v>0</v>
      </c>
      <c r="BA55" s="280">
        <v>0</v>
      </c>
      <c r="BB55" s="280">
        <v>0</v>
      </c>
      <c r="BC55" s="280">
        <v>0</v>
      </c>
      <c r="BD55" s="280">
        <v>0</v>
      </c>
      <c r="BE55" s="280">
        <v>0</v>
      </c>
      <c r="BF55" s="280">
        <v>0</v>
      </c>
      <c r="BG55" s="280">
        <v>0</v>
      </c>
      <c r="BH55" s="280">
        <v>0</v>
      </c>
      <c r="BI55" s="280">
        <v>0</v>
      </c>
      <c r="BJ55" s="280">
        <v>0</v>
      </c>
      <c r="BK55" s="281">
        <v>0</v>
      </c>
    </row>
    <row r="56" spans="3:63" outlineLevel="1" x14ac:dyDescent="0.2">
      <c r="C56" s="269">
        <v>4</v>
      </c>
      <c r="D56" s="119">
        <v>4</v>
      </c>
      <c r="F56" s="11" t="s">
        <v>231</v>
      </c>
      <c r="O56" s="11"/>
      <c r="Q56" s="16" t="s">
        <v>110</v>
      </c>
      <c r="R56" s="282">
        <v>0</v>
      </c>
      <c r="S56" s="278">
        <v>0</v>
      </c>
      <c r="T56" s="278">
        <v>0</v>
      </c>
      <c r="U56" s="278">
        <v>0</v>
      </c>
      <c r="V56" s="278">
        <v>0</v>
      </c>
      <c r="W56" s="279">
        <v>0</v>
      </c>
      <c r="X56" s="278">
        <v>0</v>
      </c>
      <c r="Y56" s="278">
        <v>0</v>
      </c>
      <c r="Z56" s="278">
        <v>0</v>
      </c>
      <c r="AA56" s="278">
        <v>0</v>
      </c>
      <c r="AB56" s="115">
        <v>0</v>
      </c>
      <c r="AC56" s="115">
        <v>0</v>
      </c>
      <c r="AD56" s="115">
        <v>0</v>
      </c>
      <c r="AE56" s="280">
        <v>0</v>
      </c>
      <c r="AF56" s="280">
        <v>0</v>
      </c>
      <c r="AG56" s="280">
        <v>0</v>
      </c>
      <c r="AH56" s="280">
        <v>0</v>
      </c>
      <c r="AI56" s="280">
        <v>0</v>
      </c>
      <c r="AJ56" s="280">
        <v>0</v>
      </c>
      <c r="AK56" s="280">
        <v>0</v>
      </c>
      <c r="AL56" s="280">
        <v>0</v>
      </c>
      <c r="AM56" s="280">
        <v>0</v>
      </c>
      <c r="AN56" s="280">
        <v>0</v>
      </c>
      <c r="AO56" s="280">
        <v>0</v>
      </c>
      <c r="AP56" s="280">
        <v>0</v>
      </c>
      <c r="AQ56" s="280">
        <v>0</v>
      </c>
      <c r="AR56" s="280">
        <v>0</v>
      </c>
      <c r="AS56" s="280">
        <v>0</v>
      </c>
      <c r="AT56" s="280">
        <v>0</v>
      </c>
      <c r="AU56" s="280">
        <v>0</v>
      </c>
      <c r="AV56" s="280">
        <v>0</v>
      </c>
      <c r="AW56" s="280">
        <v>0</v>
      </c>
      <c r="AX56" s="280">
        <v>0</v>
      </c>
      <c r="AY56" s="280">
        <v>0</v>
      </c>
      <c r="AZ56" s="280">
        <v>0</v>
      </c>
      <c r="BA56" s="280">
        <v>0</v>
      </c>
      <c r="BB56" s="280">
        <v>0</v>
      </c>
      <c r="BC56" s="280">
        <v>0</v>
      </c>
      <c r="BD56" s="280">
        <v>0</v>
      </c>
      <c r="BE56" s="280">
        <v>0</v>
      </c>
      <c r="BF56" s="280">
        <v>0</v>
      </c>
      <c r="BG56" s="280">
        <v>0</v>
      </c>
      <c r="BH56" s="280">
        <v>0</v>
      </c>
      <c r="BI56" s="280">
        <v>0</v>
      </c>
      <c r="BJ56" s="280">
        <v>0</v>
      </c>
      <c r="BK56" s="281">
        <v>0</v>
      </c>
    </row>
    <row r="57" spans="3:63" outlineLevel="1" x14ac:dyDescent="0.2">
      <c r="C57" s="269">
        <v>4</v>
      </c>
      <c r="D57" s="119">
        <v>4</v>
      </c>
      <c r="F57" s="11" t="s">
        <v>232</v>
      </c>
      <c r="Q57" s="16" t="s">
        <v>110</v>
      </c>
      <c r="R57" s="282">
        <v>0</v>
      </c>
      <c r="S57" s="278">
        <v>0</v>
      </c>
      <c r="T57" s="278">
        <v>0</v>
      </c>
      <c r="U57" s="278">
        <v>0</v>
      </c>
      <c r="V57" s="278">
        <v>0</v>
      </c>
      <c r="W57" s="279">
        <v>0</v>
      </c>
      <c r="X57" s="278">
        <v>0</v>
      </c>
      <c r="Y57" s="278">
        <v>0</v>
      </c>
      <c r="Z57" s="278">
        <v>0</v>
      </c>
      <c r="AA57" s="278">
        <v>0</v>
      </c>
      <c r="AB57" s="115">
        <v>0</v>
      </c>
      <c r="AC57" s="115">
        <v>0</v>
      </c>
      <c r="AD57" s="115">
        <v>0</v>
      </c>
      <c r="AE57" s="280">
        <v>0</v>
      </c>
      <c r="AF57" s="280">
        <v>0</v>
      </c>
      <c r="AG57" s="280">
        <v>0</v>
      </c>
      <c r="AH57" s="280">
        <v>0</v>
      </c>
      <c r="AI57" s="280">
        <v>0</v>
      </c>
      <c r="AJ57" s="280">
        <v>0</v>
      </c>
      <c r="AK57" s="280">
        <v>0</v>
      </c>
      <c r="AL57" s="280">
        <v>0</v>
      </c>
      <c r="AM57" s="280">
        <v>0</v>
      </c>
      <c r="AN57" s="280">
        <v>0</v>
      </c>
      <c r="AO57" s="280">
        <v>0</v>
      </c>
      <c r="AP57" s="280">
        <v>0</v>
      </c>
      <c r="AQ57" s="280">
        <v>0</v>
      </c>
      <c r="AR57" s="280">
        <v>0</v>
      </c>
      <c r="AS57" s="280">
        <v>0</v>
      </c>
      <c r="AT57" s="280">
        <v>0</v>
      </c>
      <c r="AU57" s="280">
        <v>0</v>
      </c>
      <c r="AV57" s="280">
        <v>0</v>
      </c>
      <c r="AW57" s="280">
        <v>0</v>
      </c>
      <c r="AX57" s="280">
        <v>0</v>
      </c>
      <c r="AY57" s="280">
        <v>0</v>
      </c>
      <c r="AZ57" s="280">
        <v>0</v>
      </c>
      <c r="BA57" s="280">
        <v>0</v>
      </c>
      <c r="BB57" s="280">
        <v>0</v>
      </c>
      <c r="BC57" s="280">
        <v>0</v>
      </c>
      <c r="BD57" s="280">
        <v>0</v>
      </c>
      <c r="BE57" s="280">
        <v>0</v>
      </c>
      <c r="BF57" s="280">
        <v>0</v>
      </c>
      <c r="BG57" s="280">
        <v>0</v>
      </c>
      <c r="BH57" s="280">
        <v>0</v>
      </c>
      <c r="BI57" s="280">
        <v>0</v>
      </c>
      <c r="BJ57" s="280">
        <v>0</v>
      </c>
      <c r="BK57" s="281">
        <v>0</v>
      </c>
    </row>
    <row r="58" spans="3:63" outlineLevel="1" x14ac:dyDescent="0.2">
      <c r="C58" s="269">
        <v>4</v>
      </c>
      <c r="D58" s="119">
        <v>4</v>
      </c>
      <c r="F58" s="11" t="s">
        <v>233</v>
      </c>
      <c r="Q58" s="16" t="s">
        <v>110</v>
      </c>
      <c r="R58" s="283">
        <v>0</v>
      </c>
      <c r="S58" s="284">
        <v>0</v>
      </c>
      <c r="T58" s="284">
        <v>0</v>
      </c>
      <c r="U58" s="284">
        <v>0</v>
      </c>
      <c r="V58" s="284">
        <v>0</v>
      </c>
      <c r="W58" s="285">
        <v>0</v>
      </c>
      <c r="X58" s="284">
        <v>0</v>
      </c>
      <c r="Y58" s="284">
        <v>0</v>
      </c>
      <c r="Z58" s="284">
        <v>0</v>
      </c>
      <c r="AA58" s="284">
        <v>0</v>
      </c>
      <c r="AB58" s="286">
        <v>0</v>
      </c>
      <c r="AC58" s="287">
        <v>0</v>
      </c>
      <c r="AD58" s="287">
        <v>0</v>
      </c>
      <c r="AE58" s="287">
        <v>0</v>
      </c>
      <c r="AF58" s="287">
        <v>0</v>
      </c>
      <c r="AG58" s="287">
        <v>0</v>
      </c>
      <c r="AH58" s="287">
        <v>0</v>
      </c>
      <c r="AI58" s="287">
        <v>0</v>
      </c>
      <c r="AJ58" s="287">
        <v>0</v>
      </c>
      <c r="AK58" s="287">
        <v>0</v>
      </c>
      <c r="AL58" s="287">
        <v>0</v>
      </c>
      <c r="AM58" s="287">
        <v>0</v>
      </c>
      <c r="AN58" s="287">
        <v>0</v>
      </c>
      <c r="AO58" s="287">
        <v>0</v>
      </c>
      <c r="AP58" s="287">
        <v>0</v>
      </c>
      <c r="AQ58" s="287">
        <v>0</v>
      </c>
      <c r="AR58" s="287">
        <v>0</v>
      </c>
      <c r="AS58" s="287">
        <v>0</v>
      </c>
      <c r="AT58" s="287">
        <v>0</v>
      </c>
      <c r="AU58" s="287">
        <v>0</v>
      </c>
      <c r="AV58" s="287">
        <v>0</v>
      </c>
      <c r="AW58" s="287">
        <v>0</v>
      </c>
      <c r="AX58" s="287">
        <v>0</v>
      </c>
      <c r="AY58" s="287">
        <v>0</v>
      </c>
      <c r="AZ58" s="287">
        <v>0</v>
      </c>
      <c r="BA58" s="287">
        <v>0</v>
      </c>
      <c r="BB58" s="287">
        <v>0</v>
      </c>
      <c r="BC58" s="287">
        <v>0</v>
      </c>
      <c r="BD58" s="287">
        <v>0</v>
      </c>
      <c r="BE58" s="287">
        <v>0</v>
      </c>
      <c r="BF58" s="287">
        <v>0</v>
      </c>
      <c r="BG58" s="287">
        <v>0</v>
      </c>
      <c r="BH58" s="287">
        <v>0</v>
      </c>
      <c r="BI58" s="287">
        <v>0</v>
      </c>
      <c r="BJ58" s="287">
        <v>0</v>
      </c>
      <c r="BK58" s="288">
        <v>0</v>
      </c>
    </row>
    <row r="59" spans="3:63" outlineLevel="1" x14ac:dyDescent="0.2">
      <c r="C59" s="269">
        <v>4</v>
      </c>
      <c r="D59" s="119">
        <v>4</v>
      </c>
      <c r="F59" s="11" t="s">
        <v>234</v>
      </c>
      <c r="Q59" s="16" t="s">
        <v>110</v>
      </c>
      <c r="R59" s="290">
        <v>0</v>
      </c>
      <c r="S59" s="284">
        <v>0</v>
      </c>
      <c r="T59" s="284">
        <v>0</v>
      </c>
      <c r="U59" s="284">
        <v>0</v>
      </c>
      <c r="V59" s="284">
        <v>0</v>
      </c>
      <c r="W59" s="285">
        <v>0</v>
      </c>
      <c r="X59" s="284">
        <v>7.4293206092990136</v>
      </c>
      <c r="Y59" s="284">
        <v>8.9514144817632051</v>
      </c>
      <c r="Z59" s="284">
        <v>6.0253549212110684</v>
      </c>
      <c r="AA59" s="284">
        <v>3.0929464769049662</v>
      </c>
      <c r="AB59" s="286">
        <v>16.991104866723891</v>
      </c>
      <c r="AC59" s="287">
        <v>13.053167167925182</v>
      </c>
      <c r="AD59" s="287">
        <v>6.9736282415227127</v>
      </c>
      <c r="AE59" s="287">
        <v>9.2148118618371821</v>
      </c>
      <c r="AF59" s="287">
        <v>14.8750362135324</v>
      </c>
      <c r="AG59" s="287">
        <v>8.2325383846758147</v>
      </c>
      <c r="AH59" s="287">
        <v>39.287891446542133</v>
      </c>
      <c r="AI59" s="287">
        <v>23.469409826143981</v>
      </c>
      <c r="AJ59" s="287">
        <v>23.469409826143981</v>
      </c>
      <c r="AK59" s="287">
        <v>23.469409826143981</v>
      </c>
      <c r="AL59" s="287">
        <v>23.469409826143981</v>
      </c>
      <c r="AM59" s="287">
        <v>23.469409826143981</v>
      </c>
      <c r="AN59" s="287">
        <v>23.469409826143981</v>
      </c>
      <c r="AO59" s="287">
        <v>23.469409826143981</v>
      </c>
      <c r="AP59" s="287">
        <v>23.469409826143981</v>
      </c>
      <c r="AQ59" s="287">
        <v>23.469409826143981</v>
      </c>
      <c r="AR59" s="287">
        <v>23.469409826143981</v>
      </c>
      <c r="AS59" s="287">
        <v>23.469409826143981</v>
      </c>
      <c r="AT59" s="287">
        <v>23.469409826143981</v>
      </c>
      <c r="AU59" s="287">
        <v>23.469409826143981</v>
      </c>
      <c r="AV59" s="287">
        <v>23.469409826143981</v>
      </c>
      <c r="AW59" s="287">
        <v>23.469409826143981</v>
      </c>
      <c r="AX59" s="287">
        <v>23.469409826143981</v>
      </c>
      <c r="AY59" s="287">
        <v>23.469409826143981</v>
      </c>
      <c r="AZ59" s="287">
        <v>23.469409826143981</v>
      </c>
      <c r="BA59" s="287">
        <v>23.469409826143981</v>
      </c>
      <c r="BB59" s="287">
        <v>23.469409826143981</v>
      </c>
      <c r="BC59" s="287">
        <v>23.469409826143981</v>
      </c>
      <c r="BD59" s="287">
        <v>23.469409826143981</v>
      </c>
      <c r="BE59" s="287">
        <v>23.469409826143981</v>
      </c>
      <c r="BF59" s="287">
        <v>23.469409826143981</v>
      </c>
      <c r="BG59" s="287">
        <v>23.469409826143981</v>
      </c>
      <c r="BH59" s="287">
        <v>23.469409826143981</v>
      </c>
      <c r="BI59" s="287">
        <v>23.469409826143981</v>
      </c>
      <c r="BJ59" s="287">
        <v>23.469409826143981</v>
      </c>
      <c r="BK59" s="288">
        <v>23.469409826143981</v>
      </c>
    </row>
    <row r="60" spans="3:63" outlineLevel="1" x14ac:dyDescent="0.2">
      <c r="C60" s="269">
        <v>4</v>
      </c>
      <c r="D60" s="119">
        <v>4</v>
      </c>
      <c r="AB60" s="88"/>
      <c r="AE60"/>
      <c r="AF60"/>
      <c r="AG60"/>
    </row>
    <row r="61" spans="3:63" x14ac:dyDescent="0.2">
      <c r="C61" s="116">
        <v>5</v>
      </c>
      <c r="D61" s="67" t="s">
        <v>135</v>
      </c>
      <c r="E61" s="67"/>
      <c r="F61" s="67"/>
      <c r="G61" s="67" t="s">
        <v>226</v>
      </c>
      <c r="H61" s="102"/>
      <c r="I61" s="67"/>
      <c r="J61" s="67"/>
      <c r="K61" s="102"/>
      <c r="L61" s="67"/>
      <c r="M61" s="67"/>
      <c r="N61" s="67"/>
      <c r="O61" s="67"/>
      <c r="P61" s="67"/>
      <c r="Q61" s="117" t="s">
        <v>110</v>
      </c>
      <c r="R61" s="118">
        <v>0</v>
      </c>
      <c r="S61" s="118">
        <v>0</v>
      </c>
      <c r="T61" s="118">
        <v>0</v>
      </c>
      <c r="U61" s="118">
        <v>0</v>
      </c>
      <c r="V61" s="118">
        <v>0</v>
      </c>
      <c r="W61" s="118">
        <v>0</v>
      </c>
      <c r="X61" s="118">
        <v>0</v>
      </c>
      <c r="Y61" s="118">
        <v>0</v>
      </c>
      <c r="Z61" s="118">
        <v>0</v>
      </c>
      <c r="AA61" s="118">
        <v>0</v>
      </c>
      <c r="AB61" s="118">
        <v>0</v>
      </c>
      <c r="AC61" s="118">
        <v>0</v>
      </c>
      <c r="AD61" s="118">
        <v>0</v>
      </c>
      <c r="AE61" s="118">
        <v>0</v>
      </c>
      <c r="AF61" s="118">
        <v>0</v>
      </c>
      <c r="AG61" s="118">
        <v>0</v>
      </c>
      <c r="AH61" s="118">
        <v>0</v>
      </c>
      <c r="AI61" s="118">
        <v>0</v>
      </c>
      <c r="AJ61" s="118">
        <v>0</v>
      </c>
      <c r="AK61" s="118">
        <v>0</v>
      </c>
      <c r="AL61" s="118">
        <v>0</v>
      </c>
      <c r="AM61" s="118">
        <v>0</v>
      </c>
      <c r="AN61" s="118">
        <v>0</v>
      </c>
      <c r="AO61" s="118">
        <v>0</v>
      </c>
      <c r="AP61" s="118">
        <v>0</v>
      </c>
      <c r="AQ61" s="118">
        <v>0</v>
      </c>
      <c r="AR61" s="118">
        <v>0</v>
      </c>
      <c r="AS61" s="118">
        <v>0</v>
      </c>
      <c r="AT61" s="118">
        <v>0</v>
      </c>
      <c r="AU61" s="118">
        <v>0</v>
      </c>
      <c r="AV61" s="118">
        <v>0</v>
      </c>
      <c r="AW61" s="118">
        <v>0</v>
      </c>
      <c r="AX61" s="118">
        <v>0</v>
      </c>
      <c r="AY61" s="118">
        <v>0</v>
      </c>
      <c r="AZ61" s="118">
        <v>0</v>
      </c>
      <c r="BA61" s="118">
        <v>0</v>
      </c>
      <c r="BB61" s="118">
        <v>0</v>
      </c>
      <c r="BC61" s="118">
        <v>0</v>
      </c>
      <c r="BD61" s="118">
        <v>0</v>
      </c>
      <c r="BE61" s="118">
        <v>0</v>
      </c>
      <c r="BF61" s="118">
        <v>0</v>
      </c>
      <c r="BG61" s="118">
        <v>0</v>
      </c>
      <c r="BH61" s="118">
        <v>0</v>
      </c>
      <c r="BI61" s="118">
        <v>0</v>
      </c>
      <c r="BJ61" s="118">
        <v>0</v>
      </c>
      <c r="BK61" s="118">
        <v>0</v>
      </c>
    </row>
    <row r="62" spans="3:63" outlineLevel="1" x14ac:dyDescent="0.2">
      <c r="C62" s="269">
        <v>5</v>
      </c>
      <c r="D62" s="119">
        <v>5</v>
      </c>
      <c r="E62" s="124" t="s">
        <v>227</v>
      </c>
      <c r="F62" s="11"/>
      <c r="G62" s="11"/>
      <c r="H62" s="11"/>
      <c r="I62" s="11"/>
      <c r="J62" s="11"/>
      <c r="K62" s="11"/>
      <c r="L62" s="11"/>
      <c r="M62" s="11"/>
      <c r="N62" s="11"/>
      <c r="O62" s="11"/>
      <c r="P62" s="11"/>
      <c r="Q62" s="16"/>
      <c r="R62" s="88"/>
      <c r="S62" s="88"/>
      <c r="T62" s="88"/>
      <c r="U62" s="88"/>
      <c r="V62" s="88"/>
      <c r="W62" s="88"/>
      <c r="X62" s="88"/>
      <c r="Y62" s="88"/>
      <c r="Z62" s="88"/>
      <c r="AA62" s="88"/>
      <c r="AB62" s="88"/>
      <c r="AC62" s="88"/>
      <c r="AD62" s="88"/>
      <c r="AE62" s="11"/>
      <c r="AF62"/>
      <c r="AG62"/>
    </row>
    <row r="63" spans="3:63" outlineLevel="1" x14ac:dyDescent="0.2">
      <c r="C63" s="269">
        <v>5</v>
      </c>
      <c r="D63" s="119">
        <v>5</v>
      </c>
      <c r="E63" s="11"/>
      <c r="F63" s="11" t="s">
        <v>228</v>
      </c>
      <c r="G63" s="11"/>
      <c r="H63" s="11"/>
      <c r="I63" s="11"/>
      <c r="J63" s="11"/>
      <c r="K63" s="11"/>
      <c r="L63" s="11"/>
      <c r="M63" s="11"/>
      <c r="N63" s="270" t="s">
        <v>229</v>
      </c>
      <c r="O63" s="271">
        <v>0</v>
      </c>
      <c r="P63" s="11"/>
      <c r="Q63" s="16" t="s">
        <v>110</v>
      </c>
      <c r="R63" s="272">
        <v>0</v>
      </c>
      <c r="S63" s="273">
        <v>0</v>
      </c>
      <c r="T63" s="273">
        <v>0</v>
      </c>
      <c r="U63" s="273">
        <v>0</v>
      </c>
      <c r="V63" s="273">
        <v>0</v>
      </c>
      <c r="W63" s="274">
        <v>0</v>
      </c>
      <c r="X63" s="273">
        <v>0</v>
      </c>
      <c r="Y63" s="273">
        <v>0</v>
      </c>
      <c r="Z63" s="273">
        <v>0</v>
      </c>
      <c r="AA63" s="273">
        <v>0</v>
      </c>
      <c r="AB63" s="275">
        <v>0</v>
      </c>
      <c r="AC63" s="275">
        <v>0</v>
      </c>
      <c r="AD63" s="275">
        <v>0</v>
      </c>
      <c r="AE63" s="275">
        <v>0</v>
      </c>
      <c r="AF63" s="275">
        <v>0</v>
      </c>
      <c r="AG63" s="275">
        <v>0</v>
      </c>
      <c r="AH63" s="275">
        <v>0</v>
      </c>
      <c r="AI63" s="275">
        <v>0</v>
      </c>
      <c r="AJ63" s="275">
        <v>0</v>
      </c>
      <c r="AK63" s="275">
        <v>0</v>
      </c>
      <c r="AL63" s="275">
        <v>0</v>
      </c>
      <c r="AM63" s="275">
        <v>0</v>
      </c>
      <c r="AN63" s="275">
        <v>0</v>
      </c>
      <c r="AO63" s="275">
        <v>0</v>
      </c>
      <c r="AP63" s="275">
        <v>0</v>
      </c>
      <c r="AQ63" s="275">
        <v>0</v>
      </c>
      <c r="AR63" s="275">
        <v>0</v>
      </c>
      <c r="AS63" s="275">
        <v>0</v>
      </c>
      <c r="AT63" s="275">
        <v>0</v>
      </c>
      <c r="AU63" s="275">
        <v>0</v>
      </c>
      <c r="AV63" s="275">
        <v>0</v>
      </c>
      <c r="AW63" s="275">
        <v>0</v>
      </c>
      <c r="AX63" s="275">
        <v>0</v>
      </c>
      <c r="AY63" s="275">
        <v>0</v>
      </c>
      <c r="AZ63" s="275">
        <v>0</v>
      </c>
      <c r="BA63" s="275">
        <v>0</v>
      </c>
      <c r="BB63" s="275">
        <v>0</v>
      </c>
      <c r="BC63" s="275">
        <v>0</v>
      </c>
      <c r="BD63" s="275">
        <v>0</v>
      </c>
      <c r="BE63" s="275">
        <v>0</v>
      </c>
      <c r="BF63" s="275">
        <v>0</v>
      </c>
      <c r="BG63" s="275">
        <v>0</v>
      </c>
      <c r="BH63" s="275">
        <v>0</v>
      </c>
      <c r="BI63" s="275">
        <v>0</v>
      </c>
      <c r="BJ63" s="275">
        <v>0</v>
      </c>
      <c r="BK63" s="276">
        <v>0</v>
      </c>
    </row>
    <row r="64" spans="3:63" outlineLevel="1" x14ac:dyDescent="0.2">
      <c r="C64" s="269">
        <v>5</v>
      </c>
      <c r="D64" s="119">
        <v>5</v>
      </c>
      <c r="E64" s="11"/>
      <c r="F64" s="11" t="s">
        <v>230</v>
      </c>
      <c r="G64" s="11"/>
      <c r="H64" s="11"/>
      <c r="I64" s="11"/>
      <c r="J64" s="11"/>
      <c r="K64" s="11"/>
      <c r="L64" s="11"/>
      <c r="M64" s="11"/>
      <c r="N64" s="11"/>
      <c r="O64" s="11"/>
      <c r="P64" s="11"/>
      <c r="Q64" s="16" t="s">
        <v>110</v>
      </c>
      <c r="R64" s="277">
        <v>0</v>
      </c>
      <c r="S64" s="278">
        <v>0</v>
      </c>
      <c r="T64" s="278">
        <v>0</v>
      </c>
      <c r="U64" s="278">
        <v>0</v>
      </c>
      <c r="V64" s="278">
        <v>0</v>
      </c>
      <c r="W64" s="279">
        <v>0</v>
      </c>
      <c r="X64" s="278">
        <v>0</v>
      </c>
      <c r="Y64" s="278">
        <v>0</v>
      </c>
      <c r="Z64" s="278">
        <v>0</v>
      </c>
      <c r="AA64" s="278">
        <v>0</v>
      </c>
      <c r="AB64" s="115">
        <v>0</v>
      </c>
      <c r="AC64" s="115">
        <v>0</v>
      </c>
      <c r="AD64" s="115">
        <v>0</v>
      </c>
      <c r="AE64" s="115">
        <v>0</v>
      </c>
      <c r="AF64" s="115">
        <v>0</v>
      </c>
      <c r="AG64" s="280">
        <v>0</v>
      </c>
      <c r="AH64" s="280">
        <v>0</v>
      </c>
      <c r="AI64" s="280">
        <v>0</v>
      </c>
      <c r="AJ64" s="280">
        <v>0</v>
      </c>
      <c r="AK64" s="280">
        <v>0</v>
      </c>
      <c r="AL64" s="280">
        <v>0</v>
      </c>
      <c r="AM64" s="280">
        <v>0</v>
      </c>
      <c r="AN64" s="280">
        <v>0</v>
      </c>
      <c r="AO64" s="280">
        <v>0</v>
      </c>
      <c r="AP64" s="280">
        <v>0</v>
      </c>
      <c r="AQ64" s="280">
        <v>0</v>
      </c>
      <c r="AR64" s="280">
        <v>0</v>
      </c>
      <c r="AS64" s="280">
        <v>0</v>
      </c>
      <c r="AT64" s="280">
        <v>0</v>
      </c>
      <c r="AU64" s="280">
        <v>0</v>
      </c>
      <c r="AV64" s="280">
        <v>0</v>
      </c>
      <c r="AW64" s="280">
        <v>0</v>
      </c>
      <c r="AX64" s="280">
        <v>0</v>
      </c>
      <c r="AY64" s="280">
        <v>0</v>
      </c>
      <c r="AZ64" s="280">
        <v>0</v>
      </c>
      <c r="BA64" s="280">
        <v>0</v>
      </c>
      <c r="BB64" s="280">
        <v>0</v>
      </c>
      <c r="BC64" s="280">
        <v>0</v>
      </c>
      <c r="BD64" s="280">
        <v>0</v>
      </c>
      <c r="BE64" s="280">
        <v>0</v>
      </c>
      <c r="BF64" s="280">
        <v>0</v>
      </c>
      <c r="BG64" s="280">
        <v>0</v>
      </c>
      <c r="BH64" s="280">
        <v>0</v>
      </c>
      <c r="BI64" s="280">
        <v>0</v>
      </c>
      <c r="BJ64" s="280">
        <v>0</v>
      </c>
      <c r="BK64" s="281">
        <v>0</v>
      </c>
    </row>
    <row r="65" spans="3:63" outlineLevel="1" x14ac:dyDescent="0.2">
      <c r="C65" s="269">
        <v>5</v>
      </c>
      <c r="D65" s="119">
        <v>5</v>
      </c>
      <c r="F65" s="11" t="s">
        <v>231</v>
      </c>
      <c r="O65" s="11"/>
      <c r="Q65" s="16" t="s">
        <v>110</v>
      </c>
      <c r="R65" s="282">
        <v>0</v>
      </c>
      <c r="S65" s="278">
        <v>0</v>
      </c>
      <c r="T65" s="278">
        <v>0</v>
      </c>
      <c r="U65" s="278">
        <v>0</v>
      </c>
      <c r="V65" s="278">
        <v>0</v>
      </c>
      <c r="W65" s="279">
        <v>0</v>
      </c>
      <c r="X65" s="278">
        <v>0</v>
      </c>
      <c r="Y65" s="278">
        <v>0</v>
      </c>
      <c r="Z65" s="278">
        <v>0</v>
      </c>
      <c r="AA65" s="278">
        <v>0</v>
      </c>
      <c r="AB65" s="115">
        <v>0</v>
      </c>
      <c r="AC65" s="115">
        <v>0</v>
      </c>
      <c r="AD65" s="115">
        <v>0</v>
      </c>
      <c r="AE65" s="280">
        <v>0</v>
      </c>
      <c r="AF65" s="280">
        <v>0</v>
      </c>
      <c r="AG65" s="280">
        <v>0</v>
      </c>
      <c r="AH65" s="280">
        <v>0</v>
      </c>
      <c r="AI65" s="280">
        <v>0</v>
      </c>
      <c r="AJ65" s="280">
        <v>0</v>
      </c>
      <c r="AK65" s="280">
        <v>0</v>
      </c>
      <c r="AL65" s="280">
        <v>0</v>
      </c>
      <c r="AM65" s="280">
        <v>0</v>
      </c>
      <c r="AN65" s="280">
        <v>0</v>
      </c>
      <c r="AO65" s="280">
        <v>0</v>
      </c>
      <c r="AP65" s="280">
        <v>0</v>
      </c>
      <c r="AQ65" s="280">
        <v>0</v>
      </c>
      <c r="AR65" s="280">
        <v>0</v>
      </c>
      <c r="AS65" s="280">
        <v>0</v>
      </c>
      <c r="AT65" s="280">
        <v>0</v>
      </c>
      <c r="AU65" s="280">
        <v>0</v>
      </c>
      <c r="AV65" s="280">
        <v>0</v>
      </c>
      <c r="AW65" s="280">
        <v>0</v>
      </c>
      <c r="AX65" s="280">
        <v>0</v>
      </c>
      <c r="AY65" s="280">
        <v>0</v>
      </c>
      <c r="AZ65" s="280">
        <v>0</v>
      </c>
      <c r="BA65" s="280">
        <v>0</v>
      </c>
      <c r="BB65" s="280">
        <v>0</v>
      </c>
      <c r="BC65" s="280">
        <v>0</v>
      </c>
      <c r="BD65" s="280">
        <v>0</v>
      </c>
      <c r="BE65" s="280">
        <v>0</v>
      </c>
      <c r="BF65" s="280">
        <v>0</v>
      </c>
      <c r="BG65" s="280">
        <v>0</v>
      </c>
      <c r="BH65" s="280">
        <v>0</v>
      </c>
      <c r="BI65" s="280">
        <v>0</v>
      </c>
      <c r="BJ65" s="280">
        <v>0</v>
      </c>
      <c r="BK65" s="281">
        <v>0</v>
      </c>
    </row>
    <row r="66" spans="3:63" outlineLevel="1" x14ac:dyDescent="0.2">
      <c r="C66" s="269">
        <v>5</v>
      </c>
      <c r="D66" s="119">
        <v>5</v>
      </c>
      <c r="F66" s="11" t="s">
        <v>232</v>
      </c>
      <c r="Q66" s="16" t="s">
        <v>110</v>
      </c>
      <c r="R66" s="282">
        <v>0</v>
      </c>
      <c r="S66" s="278">
        <v>0</v>
      </c>
      <c r="T66" s="278">
        <v>0</v>
      </c>
      <c r="U66" s="278">
        <v>0</v>
      </c>
      <c r="V66" s="278">
        <v>0</v>
      </c>
      <c r="W66" s="279">
        <v>0</v>
      </c>
      <c r="X66" s="278">
        <v>0</v>
      </c>
      <c r="Y66" s="278">
        <v>0</v>
      </c>
      <c r="Z66" s="278">
        <v>0</v>
      </c>
      <c r="AA66" s="278">
        <v>0</v>
      </c>
      <c r="AB66" s="115">
        <v>0</v>
      </c>
      <c r="AC66" s="115">
        <v>0</v>
      </c>
      <c r="AD66" s="115">
        <v>0</v>
      </c>
      <c r="AE66" s="280">
        <v>0</v>
      </c>
      <c r="AF66" s="280">
        <v>0</v>
      </c>
      <c r="AG66" s="280">
        <v>0</v>
      </c>
      <c r="AH66" s="280">
        <v>0</v>
      </c>
      <c r="AI66" s="280">
        <v>0</v>
      </c>
      <c r="AJ66" s="280">
        <v>0</v>
      </c>
      <c r="AK66" s="280">
        <v>0</v>
      </c>
      <c r="AL66" s="280">
        <v>0</v>
      </c>
      <c r="AM66" s="280">
        <v>0</v>
      </c>
      <c r="AN66" s="280">
        <v>0</v>
      </c>
      <c r="AO66" s="280">
        <v>0</v>
      </c>
      <c r="AP66" s="280">
        <v>0</v>
      </c>
      <c r="AQ66" s="280">
        <v>0</v>
      </c>
      <c r="AR66" s="280">
        <v>0</v>
      </c>
      <c r="AS66" s="280">
        <v>0</v>
      </c>
      <c r="AT66" s="280">
        <v>0</v>
      </c>
      <c r="AU66" s="280">
        <v>0</v>
      </c>
      <c r="AV66" s="280">
        <v>0</v>
      </c>
      <c r="AW66" s="280">
        <v>0</v>
      </c>
      <c r="AX66" s="280">
        <v>0</v>
      </c>
      <c r="AY66" s="280">
        <v>0</v>
      </c>
      <c r="AZ66" s="280">
        <v>0</v>
      </c>
      <c r="BA66" s="280">
        <v>0</v>
      </c>
      <c r="BB66" s="280">
        <v>0</v>
      </c>
      <c r="BC66" s="280">
        <v>0</v>
      </c>
      <c r="BD66" s="280">
        <v>0</v>
      </c>
      <c r="BE66" s="280">
        <v>0</v>
      </c>
      <c r="BF66" s="280">
        <v>0</v>
      </c>
      <c r="BG66" s="280">
        <v>0</v>
      </c>
      <c r="BH66" s="280">
        <v>0</v>
      </c>
      <c r="BI66" s="280">
        <v>0</v>
      </c>
      <c r="BJ66" s="280">
        <v>0</v>
      </c>
      <c r="BK66" s="281">
        <v>0</v>
      </c>
    </row>
    <row r="67" spans="3:63" outlineLevel="1" x14ac:dyDescent="0.2">
      <c r="C67" s="269">
        <v>5</v>
      </c>
      <c r="D67" s="119">
        <v>5</v>
      </c>
      <c r="F67" s="11" t="s">
        <v>233</v>
      </c>
      <c r="Q67" s="16" t="s">
        <v>110</v>
      </c>
      <c r="R67" s="283">
        <v>0</v>
      </c>
      <c r="S67" s="284">
        <v>0</v>
      </c>
      <c r="T67" s="284">
        <v>0</v>
      </c>
      <c r="U67" s="284">
        <v>0</v>
      </c>
      <c r="V67" s="284">
        <v>0</v>
      </c>
      <c r="W67" s="285">
        <v>0</v>
      </c>
      <c r="X67" s="284">
        <v>0</v>
      </c>
      <c r="Y67" s="284">
        <v>0</v>
      </c>
      <c r="Z67" s="284">
        <v>0</v>
      </c>
      <c r="AA67" s="284">
        <v>0</v>
      </c>
      <c r="AB67" s="286">
        <v>0</v>
      </c>
      <c r="AC67" s="287">
        <v>0</v>
      </c>
      <c r="AD67" s="287">
        <v>0</v>
      </c>
      <c r="AE67" s="287">
        <v>0</v>
      </c>
      <c r="AF67" s="287">
        <v>0</v>
      </c>
      <c r="AG67" s="287">
        <v>0</v>
      </c>
      <c r="AH67" s="287">
        <v>0</v>
      </c>
      <c r="AI67" s="287">
        <v>0</v>
      </c>
      <c r="AJ67" s="287">
        <v>0</v>
      </c>
      <c r="AK67" s="287">
        <v>0</v>
      </c>
      <c r="AL67" s="287">
        <v>0</v>
      </c>
      <c r="AM67" s="287">
        <v>0</v>
      </c>
      <c r="AN67" s="287">
        <v>0</v>
      </c>
      <c r="AO67" s="287">
        <v>0</v>
      </c>
      <c r="AP67" s="287">
        <v>0</v>
      </c>
      <c r="AQ67" s="287">
        <v>0</v>
      </c>
      <c r="AR67" s="287">
        <v>0</v>
      </c>
      <c r="AS67" s="287">
        <v>0</v>
      </c>
      <c r="AT67" s="287">
        <v>0</v>
      </c>
      <c r="AU67" s="287">
        <v>0</v>
      </c>
      <c r="AV67" s="287">
        <v>0</v>
      </c>
      <c r="AW67" s="287">
        <v>0</v>
      </c>
      <c r="AX67" s="287">
        <v>0</v>
      </c>
      <c r="AY67" s="287">
        <v>0</v>
      </c>
      <c r="AZ67" s="287">
        <v>0</v>
      </c>
      <c r="BA67" s="287">
        <v>0</v>
      </c>
      <c r="BB67" s="287">
        <v>0</v>
      </c>
      <c r="BC67" s="287">
        <v>0</v>
      </c>
      <c r="BD67" s="287">
        <v>0</v>
      </c>
      <c r="BE67" s="287">
        <v>0</v>
      </c>
      <c r="BF67" s="287">
        <v>0</v>
      </c>
      <c r="BG67" s="287">
        <v>0</v>
      </c>
      <c r="BH67" s="287">
        <v>0</v>
      </c>
      <c r="BI67" s="287">
        <v>0</v>
      </c>
      <c r="BJ67" s="287">
        <v>0</v>
      </c>
      <c r="BK67" s="288">
        <v>0</v>
      </c>
    </row>
    <row r="68" spans="3:63" outlineLevel="1" x14ac:dyDescent="0.2">
      <c r="C68" s="269">
        <v>5</v>
      </c>
      <c r="D68" s="119">
        <v>5</v>
      </c>
      <c r="F68" s="11" t="s">
        <v>234</v>
      </c>
      <c r="Q68" s="16" t="s">
        <v>110</v>
      </c>
      <c r="R68" s="290">
        <v>0</v>
      </c>
      <c r="S68" s="284">
        <v>0</v>
      </c>
      <c r="T68" s="284">
        <v>0</v>
      </c>
      <c r="U68" s="284">
        <v>0</v>
      </c>
      <c r="V68" s="284">
        <v>0</v>
      </c>
      <c r="W68" s="285">
        <v>0</v>
      </c>
      <c r="X68" s="284">
        <v>0</v>
      </c>
      <c r="Y68" s="284">
        <v>0</v>
      </c>
      <c r="Z68" s="284">
        <v>0</v>
      </c>
      <c r="AA68" s="284">
        <v>0</v>
      </c>
      <c r="AB68" s="286">
        <v>0</v>
      </c>
      <c r="AC68" s="287">
        <v>0</v>
      </c>
      <c r="AD68" s="287">
        <v>0</v>
      </c>
      <c r="AE68" s="287">
        <v>0</v>
      </c>
      <c r="AF68" s="287">
        <v>0</v>
      </c>
      <c r="AG68" s="287">
        <v>0</v>
      </c>
      <c r="AH68" s="287">
        <v>0</v>
      </c>
      <c r="AI68" s="287">
        <v>0</v>
      </c>
      <c r="AJ68" s="287">
        <v>0</v>
      </c>
      <c r="AK68" s="287">
        <v>0</v>
      </c>
      <c r="AL68" s="287">
        <v>0</v>
      </c>
      <c r="AM68" s="287">
        <v>0</v>
      </c>
      <c r="AN68" s="287">
        <v>0</v>
      </c>
      <c r="AO68" s="287">
        <v>0</v>
      </c>
      <c r="AP68" s="287">
        <v>0</v>
      </c>
      <c r="AQ68" s="287">
        <v>0</v>
      </c>
      <c r="AR68" s="287">
        <v>0</v>
      </c>
      <c r="AS68" s="287">
        <v>0</v>
      </c>
      <c r="AT68" s="287">
        <v>0</v>
      </c>
      <c r="AU68" s="287">
        <v>0</v>
      </c>
      <c r="AV68" s="287">
        <v>0</v>
      </c>
      <c r="AW68" s="287">
        <v>0</v>
      </c>
      <c r="AX68" s="287">
        <v>0</v>
      </c>
      <c r="AY68" s="287">
        <v>0</v>
      </c>
      <c r="AZ68" s="287">
        <v>0</v>
      </c>
      <c r="BA68" s="287">
        <v>0</v>
      </c>
      <c r="BB68" s="287">
        <v>0</v>
      </c>
      <c r="BC68" s="287">
        <v>0</v>
      </c>
      <c r="BD68" s="287">
        <v>0</v>
      </c>
      <c r="BE68" s="287">
        <v>0</v>
      </c>
      <c r="BF68" s="287">
        <v>0</v>
      </c>
      <c r="BG68" s="287">
        <v>0</v>
      </c>
      <c r="BH68" s="287">
        <v>0</v>
      </c>
      <c r="BI68" s="287">
        <v>0</v>
      </c>
      <c r="BJ68" s="287">
        <v>0</v>
      </c>
      <c r="BK68" s="288">
        <v>0</v>
      </c>
    </row>
    <row r="69" spans="3:63" outlineLevel="1" x14ac:dyDescent="0.2">
      <c r="C69" s="269">
        <v>5</v>
      </c>
      <c r="D69" s="119">
        <v>5</v>
      </c>
      <c r="AB69" s="88"/>
      <c r="AE69"/>
      <c r="AF69"/>
      <c r="AG69"/>
    </row>
    <row r="70" spans="3:63" x14ac:dyDescent="0.2">
      <c r="C70" s="116">
        <v>6</v>
      </c>
      <c r="D70" s="67" t="s">
        <v>136</v>
      </c>
      <c r="E70" s="67"/>
      <c r="F70" s="67"/>
      <c r="G70" s="67" t="s">
        <v>226</v>
      </c>
      <c r="H70" s="102"/>
      <c r="I70" s="67"/>
      <c r="J70" s="67"/>
      <c r="K70" s="102"/>
      <c r="L70" s="67"/>
      <c r="M70" s="67"/>
      <c r="N70" s="67"/>
      <c r="O70" s="67"/>
      <c r="P70" s="67"/>
      <c r="Q70" s="117" t="s">
        <v>110</v>
      </c>
      <c r="R70" s="118">
        <v>0</v>
      </c>
      <c r="S70" s="118">
        <v>0</v>
      </c>
      <c r="T70" s="118">
        <v>0</v>
      </c>
      <c r="U70" s="118">
        <v>0</v>
      </c>
      <c r="V70" s="118">
        <v>0</v>
      </c>
      <c r="W70" s="118">
        <v>0</v>
      </c>
      <c r="X70" s="118">
        <v>0</v>
      </c>
      <c r="Y70" s="118">
        <v>0</v>
      </c>
      <c r="Z70" s="118">
        <v>0</v>
      </c>
      <c r="AA70" s="118">
        <v>0</v>
      </c>
      <c r="AB70" s="118">
        <v>0</v>
      </c>
      <c r="AC70" s="118">
        <v>0</v>
      </c>
      <c r="AD70" s="118">
        <v>0</v>
      </c>
      <c r="AE70" s="118">
        <v>0</v>
      </c>
      <c r="AF70" s="118">
        <v>0</v>
      </c>
      <c r="AG70" s="118">
        <v>0</v>
      </c>
      <c r="AH70" s="118">
        <v>0</v>
      </c>
      <c r="AI70" s="118">
        <v>0</v>
      </c>
      <c r="AJ70" s="118">
        <v>0</v>
      </c>
      <c r="AK70" s="118">
        <v>0</v>
      </c>
      <c r="AL70" s="118">
        <v>0</v>
      </c>
      <c r="AM70" s="118">
        <v>0</v>
      </c>
      <c r="AN70" s="118">
        <v>0</v>
      </c>
      <c r="AO70" s="118">
        <v>0</v>
      </c>
      <c r="AP70" s="118">
        <v>0</v>
      </c>
      <c r="AQ70" s="118">
        <v>0</v>
      </c>
      <c r="AR70" s="118">
        <v>0</v>
      </c>
      <c r="AS70" s="118">
        <v>0</v>
      </c>
      <c r="AT70" s="118">
        <v>0</v>
      </c>
      <c r="AU70" s="118">
        <v>0</v>
      </c>
      <c r="AV70" s="118">
        <v>0</v>
      </c>
      <c r="AW70" s="118">
        <v>0</v>
      </c>
      <c r="AX70" s="118">
        <v>0</v>
      </c>
      <c r="AY70" s="118">
        <v>0</v>
      </c>
      <c r="AZ70" s="118">
        <v>0</v>
      </c>
      <c r="BA70" s="118">
        <v>0</v>
      </c>
      <c r="BB70" s="118">
        <v>0</v>
      </c>
      <c r="BC70" s="118">
        <v>0</v>
      </c>
      <c r="BD70" s="118">
        <v>0</v>
      </c>
      <c r="BE70" s="118">
        <v>0</v>
      </c>
      <c r="BF70" s="118">
        <v>0</v>
      </c>
      <c r="BG70" s="118">
        <v>0</v>
      </c>
      <c r="BH70" s="118">
        <v>0</v>
      </c>
      <c r="BI70" s="118">
        <v>0</v>
      </c>
      <c r="BJ70" s="118">
        <v>0</v>
      </c>
      <c r="BK70" s="118">
        <v>0</v>
      </c>
    </row>
    <row r="71" spans="3:63" outlineLevel="1" x14ac:dyDescent="0.2">
      <c r="C71" s="269">
        <v>6</v>
      </c>
      <c r="D71" s="119">
        <v>6</v>
      </c>
      <c r="E71" s="124" t="s">
        <v>227</v>
      </c>
      <c r="F71" s="11"/>
      <c r="G71" s="11"/>
      <c r="H71" s="11"/>
      <c r="I71" s="11"/>
      <c r="J71" s="11"/>
      <c r="K71" s="11"/>
      <c r="L71" s="11"/>
      <c r="M71" s="11"/>
      <c r="N71" s="11"/>
      <c r="O71" s="11"/>
      <c r="P71" s="11"/>
      <c r="Q71" s="16"/>
      <c r="R71" s="88"/>
      <c r="S71" s="88"/>
      <c r="T71" s="88"/>
      <c r="U71" s="88"/>
      <c r="V71" s="88"/>
      <c r="W71" s="88"/>
      <c r="X71" s="88"/>
      <c r="Y71" s="88"/>
      <c r="Z71" s="88"/>
      <c r="AA71" s="88"/>
      <c r="AB71" s="88"/>
      <c r="AC71" s="88"/>
      <c r="AD71" s="88"/>
      <c r="AE71" s="11"/>
      <c r="AF71"/>
      <c r="AG71"/>
    </row>
    <row r="72" spans="3:63" outlineLevel="1" x14ac:dyDescent="0.2">
      <c r="C72" s="269">
        <v>6</v>
      </c>
      <c r="D72" s="119">
        <v>6</v>
      </c>
      <c r="E72" s="11"/>
      <c r="F72" s="11" t="s">
        <v>228</v>
      </c>
      <c r="G72" s="11"/>
      <c r="H72" s="11"/>
      <c r="I72" s="11"/>
      <c r="J72" s="11"/>
      <c r="K72" s="11"/>
      <c r="L72" s="11"/>
      <c r="M72" s="11"/>
      <c r="N72" s="270" t="s">
        <v>229</v>
      </c>
      <c r="O72" s="271">
        <v>0</v>
      </c>
      <c r="P72" s="11"/>
      <c r="Q72" s="16" t="s">
        <v>110</v>
      </c>
      <c r="R72" s="272">
        <v>0</v>
      </c>
      <c r="S72" s="273">
        <v>0</v>
      </c>
      <c r="T72" s="273">
        <v>0</v>
      </c>
      <c r="U72" s="273">
        <v>0</v>
      </c>
      <c r="V72" s="273">
        <v>0</v>
      </c>
      <c r="W72" s="274">
        <v>0</v>
      </c>
      <c r="X72" s="273">
        <v>0</v>
      </c>
      <c r="Y72" s="273">
        <v>0</v>
      </c>
      <c r="Z72" s="273">
        <v>0</v>
      </c>
      <c r="AA72" s="273">
        <v>0</v>
      </c>
      <c r="AB72" s="275">
        <v>0</v>
      </c>
      <c r="AC72" s="275">
        <v>0</v>
      </c>
      <c r="AD72" s="275">
        <v>0</v>
      </c>
      <c r="AE72" s="275">
        <v>0</v>
      </c>
      <c r="AF72" s="275">
        <v>0</v>
      </c>
      <c r="AG72" s="275">
        <v>0</v>
      </c>
      <c r="AH72" s="275">
        <v>0</v>
      </c>
      <c r="AI72" s="275">
        <v>0</v>
      </c>
      <c r="AJ72" s="275">
        <v>0</v>
      </c>
      <c r="AK72" s="275">
        <v>0</v>
      </c>
      <c r="AL72" s="275">
        <v>0</v>
      </c>
      <c r="AM72" s="275">
        <v>0</v>
      </c>
      <c r="AN72" s="275">
        <v>0</v>
      </c>
      <c r="AO72" s="275">
        <v>0</v>
      </c>
      <c r="AP72" s="275">
        <v>0</v>
      </c>
      <c r="AQ72" s="275">
        <v>0</v>
      </c>
      <c r="AR72" s="275">
        <v>0</v>
      </c>
      <c r="AS72" s="275">
        <v>0</v>
      </c>
      <c r="AT72" s="275">
        <v>0</v>
      </c>
      <c r="AU72" s="275">
        <v>0</v>
      </c>
      <c r="AV72" s="275">
        <v>0</v>
      </c>
      <c r="AW72" s="275">
        <v>0</v>
      </c>
      <c r="AX72" s="275">
        <v>0</v>
      </c>
      <c r="AY72" s="275">
        <v>0</v>
      </c>
      <c r="AZ72" s="275">
        <v>0</v>
      </c>
      <c r="BA72" s="275">
        <v>0</v>
      </c>
      <c r="BB72" s="275">
        <v>0</v>
      </c>
      <c r="BC72" s="275">
        <v>0</v>
      </c>
      <c r="BD72" s="275">
        <v>0</v>
      </c>
      <c r="BE72" s="275">
        <v>0</v>
      </c>
      <c r="BF72" s="275">
        <v>0</v>
      </c>
      <c r="BG72" s="275">
        <v>0</v>
      </c>
      <c r="BH72" s="275">
        <v>0</v>
      </c>
      <c r="BI72" s="275">
        <v>0</v>
      </c>
      <c r="BJ72" s="275">
        <v>0</v>
      </c>
      <c r="BK72" s="276">
        <v>0</v>
      </c>
    </row>
    <row r="73" spans="3:63" outlineLevel="1" x14ac:dyDescent="0.2">
      <c r="C73" s="269">
        <v>6</v>
      </c>
      <c r="D73" s="119">
        <v>6</v>
      </c>
      <c r="E73" s="11"/>
      <c r="F73" s="11" t="s">
        <v>230</v>
      </c>
      <c r="G73" s="11"/>
      <c r="H73" s="11"/>
      <c r="I73" s="11"/>
      <c r="J73" s="11"/>
      <c r="K73" s="11"/>
      <c r="L73" s="11"/>
      <c r="M73" s="11"/>
      <c r="N73" s="11"/>
      <c r="O73" s="11"/>
      <c r="P73" s="11"/>
      <c r="Q73" s="16" t="s">
        <v>110</v>
      </c>
      <c r="R73" s="277">
        <v>0</v>
      </c>
      <c r="S73" s="278">
        <v>0</v>
      </c>
      <c r="T73" s="278">
        <v>0</v>
      </c>
      <c r="U73" s="278">
        <v>0</v>
      </c>
      <c r="V73" s="278">
        <v>0</v>
      </c>
      <c r="W73" s="279">
        <v>0</v>
      </c>
      <c r="X73" s="278">
        <v>0</v>
      </c>
      <c r="Y73" s="278">
        <v>0</v>
      </c>
      <c r="Z73" s="278">
        <v>0</v>
      </c>
      <c r="AA73" s="278">
        <v>0</v>
      </c>
      <c r="AB73" s="115">
        <v>0</v>
      </c>
      <c r="AC73" s="115">
        <v>0</v>
      </c>
      <c r="AD73" s="115">
        <v>0</v>
      </c>
      <c r="AE73" s="115">
        <v>0</v>
      </c>
      <c r="AF73" s="115">
        <v>0</v>
      </c>
      <c r="AG73" s="280">
        <v>0</v>
      </c>
      <c r="AH73" s="280">
        <v>0</v>
      </c>
      <c r="AI73" s="280">
        <v>0</v>
      </c>
      <c r="AJ73" s="280">
        <v>0</v>
      </c>
      <c r="AK73" s="280">
        <v>0</v>
      </c>
      <c r="AL73" s="280">
        <v>0</v>
      </c>
      <c r="AM73" s="280">
        <v>0</v>
      </c>
      <c r="AN73" s="280">
        <v>0</v>
      </c>
      <c r="AO73" s="280">
        <v>0</v>
      </c>
      <c r="AP73" s="280">
        <v>0</v>
      </c>
      <c r="AQ73" s="280">
        <v>0</v>
      </c>
      <c r="AR73" s="280">
        <v>0</v>
      </c>
      <c r="AS73" s="280">
        <v>0</v>
      </c>
      <c r="AT73" s="280">
        <v>0</v>
      </c>
      <c r="AU73" s="280">
        <v>0</v>
      </c>
      <c r="AV73" s="280">
        <v>0</v>
      </c>
      <c r="AW73" s="280">
        <v>0</v>
      </c>
      <c r="AX73" s="280">
        <v>0</v>
      </c>
      <c r="AY73" s="280">
        <v>0</v>
      </c>
      <c r="AZ73" s="280">
        <v>0</v>
      </c>
      <c r="BA73" s="280">
        <v>0</v>
      </c>
      <c r="BB73" s="280">
        <v>0</v>
      </c>
      <c r="BC73" s="280">
        <v>0</v>
      </c>
      <c r="BD73" s="280">
        <v>0</v>
      </c>
      <c r="BE73" s="280">
        <v>0</v>
      </c>
      <c r="BF73" s="280">
        <v>0</v>
      </c>
      <c r="BG73" s="280">
        <v>0</v>
      </c>
      <c r="BH73" s="280">
        <v>0</v>
      </c>
      <c r="BI73" s="280">
        <v>0</v>
      </c>
      <c r="BJ73" s="280">
        <v>0</v>
      </c>
      <c r="BK73" s="281">
        <v>0</v>
      </c>
    </row>
    <row r="74" spans="3:63" outlineLevel="1" x14ac:dyDescent="0.2">
      <c r="C74" s="269">
        <v>6</v>
      </c>
      <c r="D74" s="119">
        <v>6</v>
      </c>
      <c r="F74" s="11" t="s">
        <v>231</v>
      </c>
      <c r="O74" s="11"/>
      <c r="Q74" s="16" t="s">
        <v>110</v>
      </c>
      <c r="R74" s="282">
        <v>0</v>
      </c>
      <c r="S74" s="278">
        <v>0</v>
      </c>
      <c r="T74" s="278">
        <v>0</v>
      </c>
      <c r="U74" s="278">
        <v>0</v>
      </c>
      <c r="V74" s="278">
        <v>0</v>
      </c>
      <c r="W74" s="279">
        <v>0</v>
      </c>
      <c r="X74" s="278">
        <v>0</v>
      </c>
      <c r="Y74" s="278">
        <v>0</v>
      </c>
      <c r="Z74" s="278">
        <v>0</v>
      </c>
      <c r="AA74" s="278">
        <v>0</v>
      </c>
      <c r="AB74" s="115">
        <v>0</v>
      </c>
      <c r="AC74" s="115">
        <v>0</v>
      </c>
      <c r="AD74" s="115">
        <v>0</v>
      </c>
      <c r="AE74" s="280">
        <v>0</v>
      </c>
      <c r="AF74" s="280">
        <v>0</v>
      </c>
      <c r="AG74" s="280">
        <v>0</v>
      </c>
      <c r="AH74" s="280">
        <v>0</v>
      </c>
      <c r="AI74" s="280">
        <v>0</v>
      </c>
      <c r="AJ74" s="280">
        <v>0</v>
      </c>
      <c r="AK74" s="280">
        <v>0</v>
      </c>
      <c r="AL74" s="280">
        <v>0</v>
      </c>
      <c r="AM74" s="280">
        <v>0</v>
      </c>
      <c r="AN74" s="280">
        <v>0</v>
      </c>
      <c r="AO74" s="280">
        <v>0</v>
      </c>
      <c r="AP74" s="280">
        <v>0</v>
      </c>
      <c r="AQ74" s="280">
        <v>0</v>
      </c>
      <c r="AR74" s="280">
        <v>0</v>
      </c>
      <c r="AS74" s="280">
        <v>0</v>
      </c>
      <c r="AT74" s="280">
        <v>0</v>
      </c>
      <c r="AU74" s="280">
        <v>0</v>
      </c>
      <c r="AV74" s="280">
        <v>0</v>
      </c>
      <c r="AW74" s="280">
        <v>0</v>
      </c>
      <c r="AX74" s="280">
        <v>0</v>
      </c>
      <c r="AY74" s="280">
        <v>0</v>
      </c>
      <c r="AZ74" s="280">
        <v>0</v>
      </c>
      <c r="BA74" s="280">
        <v>0</v>
      </c>
      <c r="BB74" s="280">
        <v>0</v>
      </c>
      <c r="BC74" s="280">
        <v>0</v>
      </c>
      <c r="BD74" s="280">
        <v>0</v>
      </c>
      <c r="BE74" s="280">
        <v>0</v>
      </c>
      <c r="BF74" s="280">
        <v>0</v>
      </c>
      <c r="BG74" s="280">
        <v>0</v>
      </c>
      <c r="BH74" s="280">
        <v>0</v>
      </c>
      <c r="BI74" s="280">
        <v>0</v>
      </c>
      <c r="BJ74" s="280">
        <v>0</v>
      </c>
      <c r="BK74" s="281">
        <v>0</v>
      </c>
    </row>
    <row r="75" spans="3:63" outlineLevel="1" x14ac:dyDescent="0.2">
      <c r="C75" s="269">
        <v>6</v>
      </c>
      <c r="D75" s="119">
        <v>6</v>
      </c>
      <c r="F75" s="11" t="s">
        <v>232</v>
      </c>
      <c r="Q75" s="16" t="s">
        <v>110</v>
      </c>
      <c r="R75" s="282">
        <v>0</v>
      </c>
      <c r="S75" s="278">
        <v>0</v>
      </c>
      <c r="T75" s="278">
        <v>0</v>
      </c>
      <c r="U75" s="278">
        <v>0</v>
      </c>
      <c r="V75" s="278">
        <v>0</v>
      </c>
      <c r="W75" s="279">
        <v>0</v>
      </c>
      <c r="X75" s="278">
        <v>0</v>
      </c>
      <c r="Y75" s="278">
        <v>0</v>
      </c>
      <c r="Z75" s="278">
        <v>0</v>
      </c>
      <c r="AA75" s="278">
        <v>0</v>
      </c>
      <c r="AB75" s="115">
        <v>0</v>
      </c>
      <c r="AC75" s="115">
        <v>0</v>
      </c>
      <c r="AD75" s="115">
        <v>0</v>
      </c>
      <c r="AE75" s="280">
        <v>0</v>
      </c>
      <c r="AF75" s="280">
        <v>0</v>
      </c>
      <c r="AG75" s="280">
        <v>0</v>
      </c>
      <c r="AH75" s="280">
        <v>0</v>
      </c>
      <c r="AI75" s="280">
        <v>0</v>
      </c>
      <c r="AJ75" s="280">
        <v>0</v>
      </c>
      <c r="AK75" s="280">
        <v>0</v>
      </c>
      <c r="AL75" s="280">
        <v>0</v>
      </c>
      <c r="AM75" s="280">
        <v>0</v>
      </c>
      <c r="AN75" s="280">
        <v>0</v>
      </c>
      <c r="AO75" s="280">
        <v>0</v>
      </c>
      <c r="AP75" s="280">
        <v>0</v>
      </c>
      <c r="AQ75" s="280">
        <v>0</v>
      </c>
      <c r="AR75" s="280">
        <v>0</v>
      </c>
      <c r="AS75" s="280">
        <v>0</v>
      </c>
      <c r="AT75" s="280">
        <v>0</v>
      </c>
      <c r="AU75" s="280">
        <v>0</v>
      </c>
      <c r="AV75" s="280">
        <v>0</v>
      </c>
      <c r="AW75" s="280">
        <v>0</v>
      </c>
      <c r="AX75" s="280">
        <v>0</v>
      </c>
      <c r="AY75" s="280">
        <v>0</v>
      </c>
      <c r="AZ75" s="280">
        <v>0</v>
      </c>
      <c r="BA75" s="280">
        <v>0</v>
      </c>
      <c r="BB75" s="280">
        <v>0</v>
      </c>
      <c r="BC75" s="280">
        <v>0</v>
      </c>
      <c r="BD75" s="280">
        <v>0</v>
      </c>
      <c r="BE75" s="280">
        <v>0</v>
      </c>
      <c r="BF75" s="280">
        <v>0</v>
      </c>
      <c r="BG75" s="280">
        <v>0</v>
      </c>
      <c r="BH75" s="280">
        <v>0</v>
      </c>
      <c r="BI75" s="280">
        <v>0</v>
      </c>
      <c r="BJ75" s="280">
        <v>0</v>
      </c>
      <c r="BK75" s="281">
        <v>0</v>
      </c>
    </row>
    <row r="76" spans="3:63" outlineLevel="1" x14ac:dyDescent="0.2">
      <c r="C76" s="269">
        <v>6</v>
      </c>
      <c r="D76" s="119">
        <v>6</v>
      </c>
      <c r="F76" s="11" t="s">
        <v>233</v>
      </c>
      <c r="Q76" s="16" t="s">
        <v>110</v>
      </c>
      <c r="R76" s="283">
        <v>0</v>
      </c>
      <c r="S76" s="284">
        <v>0</v>
      </c>
      <c r="T76" s="284">
        <v>0</v>
      </c>
      <c r="U76" s="284">
        <v>0</v>
      </c>
      <c r="V76" s="284">
        <v>0</v>
      </c>
      <c r="W76" s="285">
        <v>0</v>
      </c>
      <c r="X76" s="284">
        <v>0</v>
      </c>
      <c r="Y76" s="284">
        <v>0</v>
      </c>
      <c r="Z76" s="284">
        <v>0</v>
      </c>
      <c r="AA76" s="284">
        <v>0</v>
      </c>
      <c r="AB76" s="286">
        <v>0</v>
      </c>
      <c r="AC76" s="287">
        <v>0</v>
      </c>
      <c r="AD76" s="287">
        <v>0</v>
      </c>
      <c r="AE76" s="287">
        <v>0</v>
      </c>
      <c r="AF76" s="287">
        <v>0</v>
      </c>
      <c r="AG76" s="287">
        <v>0</v>
      </c>
      <c r="AH76" s="287">
        <v>0</v>
      </c>
      <c r="AI76" s="287">
        <v>0</v>
      </c>
      <c r="AJ76" s="287">
        <v>0</v>
      </c>
      <c r="AK76" s="287">
        <v>0</v>
      </c>
      <c r="AL76" s="287">
        <v>0</v>
      </c>
      <c r="AM76" s="287">
        <v>0</v>
      </c>
      <c r="AN76" s="287">
        <v>0</v>
      </c>
      <c r="AO76" s="287">
        <v>0</v>
      </c>
      <c r="AP76" s="287">
        <v>0</v>
      </c>
      <c r="AQ76" s="287">
        <v>0</v>
      </c>
      <c r="AR76" s="287">
        <v>0</v>
      </c>
      <c r="AS76" s="287">
        <v>0</v>
      </c>
      <c r="AT76" s="287">
        <v>0</v>
      </c>
      <c r="AU76" s="287">
        <v>0</v>
      </c>
      <c r="AV76" s="287">
        <v>0</v>
      </c>
      <c r="AW76" s="287">
        <v>0</v>
      </c>
      <c r="AX76" s="287">
        <v>0</v>
      </c>
      <c r="AY76" s="287">
        <v>0</v>
      </c>
      <c r="AZ76" s="287">
        <v>0</v>
      </c>
      <c r="BA76" s="287">
        <v>0</v>
      </c>
      <c r="BB76" s="287">
        <v>0</v>
      </c>
      <c r="BC76" s="287">
        <v>0</v>
      </c>
      <c r="BD76" s="287">
        <v>0</v>
      </c>
      <c r="BE76" s="287">
        <v>0</v>
      </c>
      <c r="BF76" s="287">
        <v>0</v>
      </c>
      <c r="BG76" s="287">
        <v>0</v>
      </c>
      <c r="BH76" s="287">
        <v>0</v>
      </c>
      <c r="BI76" s="287">
        <v>0</v>
      </c>
      <c r="BJ76" s="287">
        <v>0</v>
      </c>
      <c r="BK76" s="288">
        <v>0</v>
      </c>
    </row>
    <row r="77" spans="3:63" outlineLevel="1" x14ac:dyDescent="0.2">
      <c r="C77" s="269">
        <v>6</v>
      </c>
      <c r="D77" s="119">
        <v>6</v>
      </c>
      <c r="F77" s="11" t="s">
        <v>234</v>
      </c>
      <c r="Q77" s="16" t="s">
        <v>110</v>
      </c>
      <c r="R77" s="290">
        <v>0</v>
      </c>
      <c r="S77" s="284">
        <v>0</v>
      </c>
      <c r="T77" s="284">
        <v>0</v>
      </c>
      <c r="U77" s="284">
        <v>0</v>
      </c>
      <c r="V77" s="284">
        <v>0</v>
      </c>
      <c r="W77" s="285">
        <v>0</v>
      </c>
      <c r="X77" s="284">
        <v>0</v>
      </c>
      <c r="Y77" s="284">
        <v>0</v>
      </c>
      <c r="Z77" s="284">
        <v>0</v>
      </c>
      <c r="AA77" s="284">
        <v>0</v>
      </c>
      <c r="AB77" s="286">
        <v>0</v>
      </c>
      <c r="AC77" s="287">
        <v>0</v>
      </c>
      <c r="AD77" s="287">
        <v>0</v>
      </c>
      <c r="AE77" s="287">
        <v>0</v>
      </c>
      <c r="AF77" s="287">
        <v>0</v>
      </c>
      <c r="AG77" s="287">
        <v>0</v>
      </c>
      <c r="AH77" s="287">
        <v>0</v>
      </c>
      <c r="AI77" s="287">
        <v>0</v>
      </c>
      <c r="AJ77" s="287">
        <v>0</v>
      </c>
      <c r="AK77" s="287">
        <v>0</v>
      </c>
      <c r="AL77" s="287">
        <v>0</v>
      </c>
      <c r="AM77" s="287">
        <v>0</v>
      </c>
      <c r="AN77" s="287">
        <v>0</v>
      </c>
      <c r="AO77" s="287">
        <v>0</v>
      </c>
      <c r="AP77" s="287">
        <v>0</v>
      </c>
      <c r="AQ77" s="287">
        <v>0</v>
      </c>
      <c r="AR77" s="287">
        <v>0</v>
      </c>
      <c r="AS77" s="287">
        <v>0</v>
      </c>
      <c r="AT77" s="287">
        <v>0</v>
      </c>
      <c r="AU77" s="287">
        <v>0</v>
      </c>
      <c r="AV77" s="287">
        <v>0</v>
      </c>
      <c r="AW77" s="287">
        <v>0</v>
      </c>
      <c r="AX77" s="287">
        <v>0</v>
      </c>
      <c r="AY77" s="287">
        <v>0</v>
      </c>
      <c r="AZ77" s="287">
        <v>0</v>
      </c>
      <c r="BA77" s="287">
        <v>0</v>
      </c>
      <c r="BB77" s="287">
        <v>0</v>
      </c>
      <c r="BC77" s="287">
        <v>0</v>
      </c>
      <c r="BD77" s="287">
        <v>0</v>
      </c>
      <c r="BE77" s="287">
        <v>0</v>
      </c>
      <c r="BF77" s="287">
        <v>0</v>
      </c>
      <c r="BG77" s="287">
        <v>0</v>
      </c>
      <c r="BH77" s="287">
        <v>0</v>
      </c>
      <c r="BI77" s="287">
        <v>0</v>
      </c>
      <c r="BJ77" s="287">
        <v>0</v>
      </c>
      <c r="BK77" s="288">
        <v>0</v>
      </c>
    </row>
    <row r="78" spans="3:63" outlineLevel="1" x14ac:dyDescent="0.2">
      <c r="C78" s="269">
        <v>6</v>
      </c>
      <c r="D78" s="119">
        <v>6</v>
      </c>
      <c r="AB78" s="88"/>
      <c r="AE78"/>
      <c r="AF78"/>
      <c r="AG78"/>
    </row>
    <row r="79" spans="3:63" x14ac:dyDescent="0.2">
      <c r="C79" s="116">
        <v>7</v>
      </c>
      <c r="D79" s="67" t="s">
        <v>137</v>
      </c>
      <c r="E79" s="67"/>
      <c r="F79" s="67"/>
      <c r="G79" s="67" t="s">
        <v>226</v>
      </c>
      <c r="H79" s="102"/>
      <c r="I79" s="67"/>
      <c r="J79" s="67"/>
      <c r="K79" s="102"/>
      <c r="L79" s="67"/>
      <c r="M79" s="67"/>
      <c r="N79" s="67"/>
      <c r="O79" s="67"/>
      <c r="P79" s="67"/>
      <c r="Q79" s="117" t="s">
        <v>110</v>
      </c>
      <c r="R79" s="118">
        <v>0</v>
      </c>
      <c r="S79" s="118">
        <v>0</v>
      </c>
      <c r="T79" s="118">
        <v>0</v>
      </c>
      <c r="U79" s="118">
        <v>0</v>
      </c>
      <c r="V79" s="118">
        <v>0</v>
      </c>
      <c r="W79" s="118">
        <v>0</v>
      </c>
      <c r="X79" s="118">
        <v>0</v>
      </c>
      <c r="Y79" s="118">
        <v>0</v>
      </c>
      <c r="Z79" s="118">
        <v>0</v>
      </c>
      <c r="AA79" s="118">
        <v>0</v>
      </c>
      <c r="AB79" s="118">
        <v>0</v>
      </c>
      <c r="AC79" s="118">
        <v>0</v>
      </c>
      <c r="AD79" s="118">
        <v>0</v>
      </c>
      <c r="AE79" s="118">
        <v>0</v>
      </c>
      <c r="AF79" s="118">
        <v>0</v>
      </c>
      <c r="AG79" s="118">
        <v>0</v>
      </c>
      <c r="AH79" s="118">
        <v>0</v>
      </c>
      <c r="AI79" s="118">
        <v>0</v>
      </c>
      <c r="AJ79" s="118">
        <v>0</v>
      </c>
      <c r="AK79" s="118">
        <v>0</v>
      </c>
      <c r="AL79" s="118">
        <v>0</v>
      </c>
      <c r="AM79" s="118">
        <v>0</v>
      </c>
      <c r="AN79" s="118">
        <v>0</v>
      </c>
      <c r="AO79" s="118">
        <v>0</v>
      </c>
      <c r="AP79" s="118">
        <v>0</v>
      </c>
      <c r="AQ79" s="118">
        <v>0</v>
      </c>
      <c r="AR79" s="118">
        <v>0</v>
      </c>
      <c r="AS79" s="118">
        <v>0</v>
      </c>
      <c r="AT79" s="118">
        <v>0</v>
      </c>
      <c r="AU79" s="118">
        <v>0</v>
      </c>
      <c r="AV79" s="118">
        <v>0</v>
      </c>
      <c r="AW79" s="118">
        <v>0</v>
      </c>
      <c r="AX79" s="118">
        <v>0</v>
      </c>
      <c r="AY79" s="118">
        <v>0</v>
      </c>
      <c r="AZ79" s="118">
        <v>0</v>
      </c>
      <c r="BA79" s="118">
        <v>0</v>
      </c>
      <c r="BB79" s="118">
        <v>0</v>
      </c>
      <c r="BC79" s="118">
        <v>0</v>
      </c>
      <c r="BD79" s="118">
        <v>0</v>
      </c>
      <c r="BE79" s="118">
        <v>0</v>
      </c>
      <c r="BF79" s="118">
        <v>0</v>
      </c>
      <c r="BG79" s="118">
        <v>0</v>
      </c>
      <c r="BH79" s="118">
        <v>0</v>
      </c>
      <c r="BI79" s="118">
        <v>0</v>
      </c>
      <c r="BJ79" s="118">
        <v>0</v>
      </c>
      <c r="BK79" s="118">
        <v>0</v>
      </c>
    </row>
    <row r="80" spans="3:63" outlineLevel="1" x14ac:dyDescent="0.2">
      <c r="C80" s="269">
        <v>7</v>
      </c>
      <c r="D80" s="119">
        <v>7</v>
      </c>
      <c r="E80" s="124" t="s">
        <v>227</v>
      </c>
      <c r="F80" s="11"/>
      <c r="G80" s="11"/>
      <c r="H80" s="11"/>
      <c r="I80" s="11"/>
      <c r="J80" s="11"/>
      <c r="K80" s="11"/>
      <c r="L80" s="11"/>
      <c r="M80" s="11"/>
      <c r="N80" s="11"/>
      <c r="O80" s="11"/>
      <c r="P80" s="11"/>
      <c r="Q80" s="16"/>
      <c r="R80" s="88"/>
      <c r="S80" s="88"/>
      <c r="T80" s="88"/>
      <c r="U80" s="88"/>
      <c r="V80" s="88"/>
      <c r="W80" s="88"/>
      <c r="X80" s="88"/>
      <c r="Y80" s="88"/>
      <c r="Z80" s="88"/>
      <c r="AA80" s="88"/>
      <c r="AB80" s="88"/>
      <c r="AC80" s="88"/>
      <c r="AD80" s="88"/>
      <c r="AE80" s="11"/>
      <c r="AF80"/>
      <c r="AG80"/>
    </row>
    <row r="81" spans="3:63" outlineLevel="1" x14ac:dyDescent="0.2">
      <c r="C81" s="269">
        <v>7</v>
      </c>
      <c r="D81" s="119">
        <v>7</v>
      </c>
      <c r="E81" s="11"/>
      <c r="F81" s="11" t="s">
        <v>228</v>
      </c>
      <c r="G81" s="11"/>
      <c r="H81" s="11"/>
      <c r="I81" s="11"/>
      <c r="J81" s="11"/>
      <c r="K81" s="11"/>
      <c r="L81" s="11"/>
      <c r="M81" s="11"/>
      <c r="N81" s="270" t="s">
        <v>229</v>
      </c>
      <c r="O81" s="271">
        <v>0</v>
      </c>
      <c r="P81" s="11"/>
      <c r="Q81" s="16" t="s">
        <v>110</v>
      </c>
      <c r="R81" s="272">
        <v>0</v>
      </c>
      <c r="S81" s="273">
        <v>0</v>
      </c>
      <c r="T81" s="273">
        <v>0</v>
      </c>
      <c r="U81" s="273">
        <v>0</v>
      </c>
      <c r="V81" s="273">
        <v>0</v>
      </c>
      <c r="W81" s="274">
        <v>0</v>
      </c>
      <c r="X81" s="273">
        <v>0</v>
      </c>
      <c r="Y81" s="273">
        <v>0</v>
      </c>
      <c r="Z81" s="273">
        <v>0</v>
      </c>
      <c r="AA81" s="273">
        <v>0</v>
      </c>
      <c r="AB81" s="275">
        <v>0</v>
      </c>
      <c r="AC81" s="275">
        <v>0</v>
      </c>
      <c r="AD81" s="275">
        <v>0</v>
      </c>
      <c r="AE81" s="275">
        <v>0</v>
      </c>
      <c r="AF81" s="275">
        <v>0</v>
      </c>
      <c r="AG81" s="275">
        <v>0</v>
      </c>
      <c r="AH81" s="275">
        <v>0</v>
      </c>
      <c r="AI81" s="275">
        <v>0</v>
      </c>
      <c r="AJ81" s="275">
        <v>0</v>
      </c>
      <c r="AK81" s="275">
        <v>0</v>
      </c>
      <c r="AL81" s="275">
        <v>0</v>
      </c>
      <c r="AM81" s="275">
        <v>0</v>
      </c>
      <c r="AN81" s="275">
        <v>0</v>
      </c>
      <c r="AO81" s="275">
        <v>0</v>
      </c>
      <c r="AP81" s="275">
        <v>0</v>
      </c>
      <c r="AQ81" s="275">
        <v>0</v>
      </c>
      <c r="AR81" s="275">
        <v>0</v>
      </c>
      <c r="AS81" s="275">
        <v>0</v>
      </c>
      <c r="AT81" s="275">
        <v>0</v>
      </c>
      <c r="AU81" s="275">
        <v>0</v>
      </c>
      <c r="AV81" s="275">
        <v>0</v>
      </c>
      <c r="AW81" s="275">
        <v>0</v>
      </c>
      <c r="AX81" s="275">
        <v>0</v>
      </c>
      <c r="AY81" s="275">
        <v>0</v>
      </c>
      <c r="AZ81" s="275">
        <v>0</v>
      </c>
      <c r="BA81" s="275">
        <v>0</v>
      </c>
      <c r="BB81" s="275">
        <v>0</v>
      </c>
      <c r="BC81" s="275">
        <v>0</v>
      </c>
      <c r="BD81" s="275">
        <v>0</v>
      </c>
      <c r="BE81" s="275">
        <v>0</v>
      </c>
      <c r="BF81" s="275">
        <v>0</v>
      </c>
      <c r="BG81" s="275">
        <v>0</v>
      </c>
      <c r="BH81" s="275">
        <v>0</v>
      </c>
      <c r="BI81" s="275">
        <v>0</v>
      </c>
      <c r="BJ81" s="275">
        <v>0</v>
      </c>
      <c r="BK81" s="276">
        <v>0</v>
      </c>
    </row>
    <row r="82" spans="3:63" outlineLevel="1" x14ac:dyDescent="0.2">
      <c r="C82" s="269">
        <v>7</v>
      </c>
      <c r="D82" s="119">
        <v>7</v>
      </c>
      <c r="E82" s="11"/>
      <c r="F82" s="11" t="s">
        <v>230</v>
      </c>
      <c r="G82" s="11"/>
      <c r="H82" s="11"/>
      <c r="I82" s="11"/>
      <c r="J82" s="11"/>
      <c r="K82" s="11"/>
      <c r="L82" s="11"/>
      <c r="M82" s="11"/>
      <c r="N82" s="11"/>
      <c r="O82" s="11"/>
      <c r="P82" s="11"/>
      <c r="Q82" s="16" t="s">
        <v>110</v>
      </c>
      <c r="R82" s="277">
        <v>0</v>
      </c>
      <c r="S82" s="278">
        <v>0</v>
      </c>
      <c r="T82" s="278">
        <v>0</v>
      </c>
      <c r="U82" s="278">
        <v>0</v>
      </c>
      <c r="V82" s="278">
        <v>0</v>
      </c>
      <c r="W82" s="279">
        <v>0</v>
      </c>
      <c r="X82" s="278">
        <v>0</v>
      </c>
      <c r="Y82" s="278">
        <v>0</v>
      </c>
      <c r="Z82" s="278">
        <v>0</v>
      </c>
      <c r="AA82" s="278">
        <v>0</v>
      </c>
      <c r="AB82" s="115">
        <v>0</v>
      </c>
      <c r="AC82" s="115">
        <v>0</v>
      </c>
      <c r="AD82" s="115">
        <v>0</v>
      </c>
      <c r="AE82" s="115">
        <v>0</v>
      </c>
      <c r="AF82" s="115">
        <v>0</v>
      </c>
      <c r="AG82" s="280">
        <v>0</v>
      </c>
      <c r="AH82" s="280">
        <v>0</v>
      </c>
      <c r="AI82" s="280">
        <v>0</v>
      </c>
      <c r="AJ82" s="280">
        <v>0</v>
      </c>
      <c r="AK82" s="280">
        <v>0</v>
      </c>
      <c r="AL82" s="280">
        <v>0</v>
      </c>
      <c r="AM82" s="280">
        <v>0</v>
      </c>
      <c r="AN82" s="280">
        <v>0</v>
      </c>
      <c r="AO82" s="280">
        <v>0</v>
      </c>
      <c r="AP82" s="280">
        <v>0</v>
      </c>
      <c r="AQ82" s="280">
        <v>0</v>
      </c>
      <c r="AR82" s="280">
        <v>0</v>
      </c>
      <c r="AS82" s="280">
        <v>0</v>
      </c>
      <c r="AT82" s="280">
        <v>0</v>
      </c>
      <c r="AU82" s="280">
        <v>0</v>
      </c>
      <c r="AV82" s="280">
        <v>0</v>
      </c>
      <c r="AW82" s="280">
        <v>0</v>
      </c>
      <c r="AX82" s="280">
        <v>0</v>
      </c>
      <c r="AY82" s="280">
        <v>0</v>
      </c>
      <c r="AZ82" s="280">
        <v>0</v>
      </c>
      <c r="BA82" s="280">
        <v>0</v>
      </c>
      <c r="BB82" s="280">
        <v>0</v>
      </c>
      <c r="BC82" s="280">
        <v>0</v>
      </c>
      <c r="BD82" s="280">
        <v>0</v>
      </c>
      <c r="BE82" s="280">
        <v>0</v>
      </c>
      <c r="BF82" s="280">
        <v>0</v>
      </c>
      <c r="BG82" s="280">
        <v>0</v>
      </c>
      <c r="BH82" s="280">
        <v>0</v>
      </c>
      <c r="BI82" s="280">
        <v>0</v>
      </c>
      <c r="BJ82" s="280">
        <v>0</v>
      </c>
      <c r="BK82" s="281">
        <v>0</v>
      </c>
    </row>
    <row r="83" spans="3:63" outlineLevel="1" x14ac:dyDescent="0.2">
      <c r="C83" s="269">
        <v>7</v>
      </c>
      <c r="D83" s="119">
        <v>7</v>
      </c>
      <c r="F83" s="11" t="s">
        <v>231</v>
      </c>
      <c r="O83" s="11"/>
      <c r="Q83" s="16" t="s">
        <v>110</v>
      </c>
      <c r="R83" s="282">
        <v>0</v>
      </c>
      <c r="S83" s="278">
        <v>0</v>
      </c>
      <c r="T83" s="278">
        <v>0</v>
      </c>
      <c r="U83" s="278">
        <v>0</v>
      </c>
      <c r="V83" s="278">
        <v>0</v>
      </c>
      <c r="W83" s="279">
        <v>0</v>
      </c>
      <c r="X83" s="278">
        <v>0</v>
      </c>
      <c r="Y83" s="278">
        <v>0</v>
      </c>
      <c r="Z83" s="278">
        <v>0</v>
      </c>
      <c r="AA83" s="278">
        <v>0</v>
      </c>
      <c r="AB83" s="115">
        <v>0</v>
      </c>
      <c r="AC83" s="115">
        <v>0</v>
      </c>
      <c r="AD83" s="115">
        <v>0</v>
      </c>
      <c r="AE83" s="280">
        <v>0</v>
      </c>
      <c r="AF83" s="280">
        <v>0</v>
      </c>
      <c r="AG83" s="280">
        <v>0</v>
      </c>
      <c r="AH83" s="280">
        <v>0</v>
      </c>
      <c r="AI83" s="280">
        <v>0</v>
      </c>
      <c r="AJ83" s="280">
        <v>0</v>
      </c>
      <c r="AK83" s="280">
        <v>0</v>
      </c>
      <c r="AL83" s="280">
        <v>0</v>
      </c>
      <c r="AM83" s="280">
        <v>0</v>
      </c>
      <c r="AN83" s="280">
        <v>0</v>
      </c>
      <c r="AO83" s="280">
        <v>0</v>
      </c>
      <c r="AP83" s="280">
        <v>0</v>
      </c>
      <c r="AQ83" s="280">
        <v>0</v>
      </c>
      <c r="AR83" s="280">
        <v>0</v>
      </c>
      <c r="AS83" s="280">
        <v>0</v>
      </c>
      <c r="AT83" s="280">
        <v>0</v>
      </c>
      <c r="AU83" s="280">
        <v>0</v>
      </c>
      <c r="AV83" s="280">
        <v>0</v>
      </c>
      <c r="AW83" s="280">
        <v>0</v>
      </c>
      <c r="AX83" s="280">
        <v>0</v>
      </c>
      <c r="AY83" s="280">
        <v>0</v>
      </c>
      <c r="AZ83" s="280">
        <v>0</v>
      </c>
      <c r="BA83" s="280">
        <v>0</v>
      </c>
      <c r="BB83" s="280">
        <v>0</v>
      </c>
      <c r="BC83" s="280">
        <v>0</v>
      </c>
      <c r="BD83" s="280">
        <v>0</v>
      </c>
      <c r="BE83" s="280">
        <v>0</v>
      </c>
      <c r="BF83" s="280">
        <v>0</v>
      </c>
      <c r="BG83" s="280">
        <v>0</v>
      </c>
      <c r="BH83" s="280">
        <v>0</v>
      </c>
      <c r="BI83" s="280">
        <v>0</v>
      </c>
      <c r="BJ83" s="280">
        <v>0</v>
      </c>
      <c r="BK83" s="281">
        <v>0</v>
      </c>
    </row>
    <row r="84" spans="3:63" outlineLevel="1" x14ac:dyDescent="0.2">
      <c r="C84" s="269">
        <v>7</v>
      </c>
      <c r="D84" s="119">
        <v>7</v>
      </c>
      <c r="F84" s="11" t="s">
        <v>232</v>
      </c>
      <c r="Q84" s="16" t="s">
        <v>110</v>
      </c>
      <c r="R84" s="282">
        <v>0</v>
      </c>
      <c r="S84" s="278">
        <v>0</v>
      </c>
      <c r="T84" s="278">
        <v>0</v>
      </c>
      <c r="U84" s="278">
        <v>0</v>
      </c>
      <c r="V84" s="278">
        <v>0</v>
      </c>
      <c r="W84" s="279">
        <v>0</v>
      </c>
      <c r="X84" s="278">
        <v>0</v>
      </c>
      <c r="Y84" s="278">
        <v>0</v>
      </c>
      <c r="Z84" s="278">
        <v>0</v>
      </c>
      <c r="AA84" s="278">
        <v>0</v>
      </c>
      <c r="AB84" s="115">
        <v>0</v>
      </c>
      <c r="AC84" s="115">
        <v>0</v>
      </c>
      <c r="AD84" s="115">
        <v>0</v>
      </c>
      <c r="AE84" s="280">
        <v>0</v>
      </c>
      <c r="AF84" s="280">
        <v>0</v>
      </c>
      <c r="AG84" s="280">
        <v>0</v>
      </c>
      <c r="AH84" s="280">
        <v>0</v>
      </c>
      <c r="AI84" s="280">
        <v>0</v>
      </c>
      <c r="AJ84" s="280">
        <v>0</v>
      </c>
      <c r="AK84" s="280">
        <v>0</v>
      </c>
      <c r="AL84" s="280">
        <v>0</v>
      </c>
      <c r="AM84" s="280">
        <v>0</v>
      </c>
      <c r="AN84" s="280">
        <v>0</v>
      </c>
      <c r="AO84" s="280">
        <v>0</v>
      </c>
      <c r="AP84" s="280">
        <v>0</v>
      </c>
      <c r="AQ84" s="280">
        <v>0</v>
      </c>
      <c r="AR84" s="280">
        <v>0</v>
      </c>
      <c r="AS84" s="280">
        <v>0</v>
      </c>
      <c r="AT84" s="280">
        <v>0</v>
      </c>
      <c r="AU84" s="280">
        <v>0</v>
      </c>
      <c r="AV84" s="280">
        <v>0</v>
      </c>
      <c r="AW84" s="280">
        <v>0</v>
      </c>
      <c r="AX84" s="280">
        <v>0</v>
      </c>
      <c r="AY84" s="280">
        <v>0</v>
      </c>
      <c r="AZ84" s="280">
        <v>0</v>
      </c>
      <c r="BA84" s="280">
        <v>0</v>
      </c>
      <c r="BB84" s="280">
        <v>0</v>
      </c>
      <c r="BC84" s="280">
        <v>0</v>
      </c>
      <c r="BD84" s="280">
        <v>0</v>
      </c>
      <c r="BE84" s="280">
        <v>0</v>
      </c>
      <c r="BF84" s="280">
        <v>0</v>
      </c>
      <c r="BG84" s="280">
        <v>0</v>
      </c>
      <c r="BH84" s="280">
        <v>0</v>
      </c>
      <c r="BI84" s="280">
        <v>0</v>
      </c>
      <c r="BJ84" s="280">
        <v>0</v>
      </c>
      <c r="BK84" s="281">
        <v>0</v>
      </c>
    </row>
    <row r="85" spans="3:63" outlineLevel="1" x14ac:dyDescent="0.2">
      <c r="C85" s="269">
        <v>7</v>
      </c>
      <c r="D85" s="119">
        <v>7</v>
      </c>
      <c r="F85" s="11" t="s">
        <v>233</v>
      </c>
      <c r="Q85" s="16" t="s">
        <v>110</v>
      </c>
      <c r="R85" s="283">
        <v>0</v>
      </c>
      <c r="S85" s="284">
        <v>0</v>
      </c>
      <c r="T85" s="284">
        <v>0</v>
      </c>
      <c r="U85" s="284">
        <v>0</v>
      </c>
      <c r="V85" s="284">
        <v>0</v>
      </c>
      <c r="W85" s="285">
        <v>0</v>
      </c>
      <c r="X85" s="284">
        <v>0</v>
      </c>
      <c r="Y85" s="284">
        <v>0</v>
      </c>
      <c r="Z85" s="284">
        <v>0</v>
      </c>
      <c r="AA85" s="284">
        <v>0</v>
      </c>
      <c r="AB85" s="286">
        <v>0</v>
      </c>
      <c r="AC85" s="287">
        <v>0</v>
      </c>
      <c r="AD85" s="287">
        <v>0</v>
      </c>
      <c r="AE85" s="287">
        <v>0</v>
      </c>
      <c r="AF85" s="287">
        <v>0</v>
      </c>
      <c r="AG85" s="287">
        <v>0</v>
      </c>
      <c r="AH85" s="287">
        <v>0</v>
      </c>
      <c r="AI85" s="287">
        <v>0</v>
      </c>
      <c r="AJ85" s="287">
        <v>0</v>
      </c>
      <c r="AK85" s="287">
        <v>0</v>
      </c>
      <c r="AL85" s="287">
        <v>0</v>
      </c>
      <c r="AM85" s="287">
        <v>0</v>
      </c>
      <c r="AN85" s="287">
        <v>0</v>
      </c>
      <c r="AO85" s="287">
        <v>0</v>
      </c>
      <c r="AP85" s="287">
        <v>0</v>
      </c>
      <c r="AQ85" s="287">
        <v>0</v>
      </c>
      <c r="AR85" s="287">
        <v>0</v>
      </c>
      <c r="AS85" s="287">
        <v>0</v>
      </c>
      <c r="AT85" s="287">
        <v>0</v>
      </c>
      <c r="AU85" s="287">
        <v>0</v>
      </c>
      <c r="AV85" s="287">
        <v>0</v>
      </c>
      <c r="AW85" s="287">
        <v>0</v>
      </c>
      <c r="AX85" s="287">
        <v>0</v>
      </c>
      <c r="AY85" s="287">
        <v>0</v>
      </c>
      <c r="AZ85" s="287">
        <v>0</v>
      </c>
      <c r="BA85" s="287">
        <v>0</v>
      </c>
      <c r="BB85" s="287">
        <v>0</v>
      </c>
      <c r="BC85" s="287">
        <v>0</v>
      </c>
      <c r="BD85" s="287">
        <v>0</v>
      </c>
      <c r="BE85" s="287">
        <v>0</v>
      </c>
      <c r="BF85" s="287">
        <v>0</v>
      </c>
      <c r="BG85" s="287">
        <v>0</v>
      </c>
      <c r="BH85" s="287">
        <v>0</v>
      </c>
      <c r="BI85" s="287">
        <v>0</v>
      </c>
      <c r="BJ85" s="287">
        <v>0</v>
      </c>
      <c r="BK85" s="288">
        <v>0</v>
      </c>
    </row>
    <row r="86" spans="3:63" outlineLevel="1" x14ac:dyDescent="0.2">
      <c r="C86" s="269">
        <v>7</v>
      </c>
      <c r="D86" s="119">
        <v>7</v>
      </c>
      <c r="F86" s="11" t="s">
        <v>234</v>
      </c>
      <c r="Q86" s="16" t="s">
        <v>110</v>
      </c>
      <c r="R86" s="290">
        <v>0</v>
      </c>
      <c r="S86" s="284">
        <v>0</v>
      </c>
      <c r="T86" s="284">
        <v>0</v>
      </c>
      <c r="U86" s="284">
        <v>0</v>
      </c>
      <c r="V86" s="284">
        <v>0</v>
      </c>
      <c r="W86" s="285">
        <v>0</v>
      </c>
      <c r="X86" s="284">
        <v>0</v>
      </c>
      <c r="Y86" s="284">
        <v>0</v>
      </c>
      <c r="Z86" s="284">
        <v>0</v>
      </c>
      <c r="AA86" s="284">
        <v>0</v>
      </c>
      <c r="AB86" s="286">
        <v>0</v>
      </c>
      <c r="AC86" s="287">
        <v>0</v>
      </c>
      <c r="AD86" s="287">
        <v>0</v>
      </c>
      <c r="AE86" s="287">
        <v>0</v>
      </c>
      <c r="AF86" s="287">
        <v>0</v>
      </c>
      <c r="AG86" s="287">
        <v>0</v>
      </c>
      <c r="AH86" s="287">
        <v>0</v>
      </c>
      <c r="AI86" s="287">
        <v>0</v>
      </c>
      <c r="AJ86" s="287">
        <v>0</v>
      </c>
      <c r="AK86" s="287">
        <v>0</v>
      </c>
      <c r="AL86" s="287">
        <v>0</v>
      </c>
      <c r="AM86" s="287">
        <v>0</v>
      </c>
      <c r="AN86" s="287">
        <v>0</v>
      </c>
      <c r="AO86" s="287">
        <v>0</v>
      </c>
      <c r="AP86" s="287">
        <v>0</v>
      </c>
      <c r="AQ86" s="287">
        <v>0</v>
      </c>
      <c r="AR86" s="287">
        <v>0</v>
      </c>
      <c r="AS86" s="287">
        <v>0</v>
      </c>
      <c r="AT86" s="287">
        <v>0</v>
      </c>
      <c r="AU86" s="287">
        <v>0</v>
      </c>
      <c r="AV86" s="287">
        <v>0</v>
      </c>
      <c r="AW86" s="287">
        <v>0</v>
      </c>
      <c r="AX86" s="287">
        <v>0</v>
      </c>
      <c r="AY86" s="287">
        <v>0</v>
      </c>
      <c r="AZ86" s="287">
        <v>0</v>
      </c>
      <c r="BA86" s="287">
        <v>0</v>
      </c>
      <c r="BB86" s="287">
        <v>0</v>
      </c>
      <c r="BC86" s="287">
        <v>0</v>
      </c>
      <c r="BD86" s="287">
        <v>0</v>
      </c>
      <c r="BE86" s="287">
        <v>0</v>
      </c>
      <c r="BF86" s="287">
        <v>0</v>
      </c>
      <c r="BG86" s="287">
        <v>0</v>
      </c>
      <c r="BH86" s="287">
        <v>0</v>
      </c>
      <c r="BI86" s="287">
        <v>0</v>
      </c>
      <c r="BJ86" s="287">
        <v>0</v>
      </c>
      <c r="BK86" s="288">
        <v>0</v>
      </c>
    </row>
    <row r="87" spans="3:63" outlineLevel="1" x14ac:dyDescent="0.2">
      <c r="C87" s="269">
        <v>7</v>
      </c>
      <c r="D87" s="119">
        <v>7</v>
      </c>
      <c r="AB87" s="88"/>
      <c r="AE87"/>
      <c r="AF87"/>
      <c r="AG87"/>
    </row>
    <row r="88" spans="3:63" x14ac:dyDescent="0.2">
      <c r="C88" s="116">
        <v>8</v>
      </c>
      <c r="D88" s="67" t="s">
        <v>138</v>
      </c>
      <c r="E88" s="67"/>
      <c r="F88" s="67"/>
      <c r="G88" s="67" t="s">
        <v>226</v>
      </c>
      <c r="H88" s="102"/>
      <c r="I88" s="67"/>
      <c r="J88" s="67"/>
      <c r="K88" s="102"/>
      <c r="L88" s="67"/>
      <c r="M88" s="67"/>
      <c r="N88" s="67"/>
      <c r="O88" s="67"/>
      <c r="P88" s="67"/>
      <c r="Q88" s="117" t="s">
        <v>110</v>
      </c>
      <c r="R88" s="118">
        <v>0</v>
      </c>
      <c r="S88" s="118">
        <v>0</v>
      </c>
      <c r="T88" s="118">
        <v>0</v>
      </c>
      <c r="U88" s="118">
        <v>0</v>
      </c>
      <c r="V88" s="118">
        <v>0</v>
      </c>
      <c r="W88" s="118">
        <v>0</v>
      </c>
      <c r="X88" s="118">
        <v>0</v>
      </c>
      <c r="Y88" s="118">
        <v>0</v>
      </c>
      <c r="Z88" s="118">
        <v>0</v>
      </c>
      <c r="AA88" s="118">
        <v>0</v>
      </c>
      <c r="AB88" s="118">
        <v>0</v>
      </c>
      <c r="AC88" s="118">
        <v>0</v>
      </c>
      <c r="AD88" s="118">
        <v>0</v>
      </c>
      <c r="AE88" s="118">
        <v>0</v>
      </c>
      <c r="AF88" s="118">
        <v>0</v>
      </c>
      <c r="AG88" s="118">
        <v>0</v>
      </c>
      <c r="AH88" s="118">
        <v>0</v>
      </c>
      <c r="AI88" s="118">
        <v>0</v>
      </c>
      <c r="AJ88" s="118">
        <v>0</v>
      </c>
      <c r="AK88" s="118">
        <v>0</v>
      </c>
      <c r="AL88" s="118">
        <v>0</v>
      </c>
      <c r="AM88" s="118">
        <v>0</v>
      </c>
      <c r="AN88" s="118">
        <v>0</v>
      </c>
      <c r="AO88" s="118">
        <v>0</v>
      </c>
      <c r="AP88" s="118">
        <v>0</v>
      </c>
      <c r="AQ88" s="118">
        <v>0</v>
      </c>
      <c r="AR88" s="118">
        <v>0</v>
      </c>
      <c r="AS88" s="118">
        <v>0</v>
      </c>
      <c r="AT88" s="118">
        <v>0</v>
      </c>
      <c r="AU88" s="118">
        <v>0</v>
      </c>
      <c r="AV88" s="118">
        <v>0</v>
      </c>
      <c r="AW88" s="118">
        <v>0</v>
      </c>
      <c r="AX88" s="118">
        <v>0</v>
      </c>
      <c r="AY88" s="118">
        <v>0</v>
      </c>
      <c r="AZ88" s="118">
        <v>0</v>
      </c>
      <c r="BA88" s="118">
        <v>0</v>
      </c>
      <c r="BB88" s="118">
        <v>0</v>
      </c>
      <c r="BC88" s="118">
        <v>0</v>
      </c>
      <c r="BD88" s="118">
        <v>0</v>
      </c>
      <c r="BE88" s="118">
        <v>0</v>
      </c>
      <c r="BF88" s="118">
        <v>0</v>
      </c>
      <c r="BG88" s="118">
        <v>0</v>
      </c>
      <c r="BH88" s="118">
        <v>0</v>
      </c>
      <c r="BI88" s="118">
        <v>0</v>
      </c>
      <c r="BJ88" s="118">
        <v>0</v>
      </c>
      <c r="BK88" s="118">
        <v>0</v>
      </c>
    </row>
    <row r="89" spans="3:63" outlineLevel="1" x14ac:dyDescent="0.2">
      <c r="C89" s="269">
        <v>8</v>
      </c>
      <c r="D89" s="119">
        <v>8</v>
      </c>
      <c r="E89" s="124" t="s">
        <v>227</v>
      </c>
      <c r="F89" s="11"/>
      <c r="G89" s="11"/>
      <c r="H89" s="11"/>
      <c r="I89" s="11"/>
      <c r="J89" s="11"/>
      <c r="K89" s="11"/>
      <c r="L89" s="11"/>
      <c r="M89" s="11"/>
      <c r="N89" s="11"/>
      <c r="O89" s="11"/>
      <c r="P89" s="11"/>
      <c r="Q89" s="16"/>
      <c r="R89" s="88"/>
      <c r="S89" s="88"/>
      <c r="T89" s="88"/>
      <c r="U89" s="88"/>
      <c r="V89" s="88"/>
      <c r="W89" s="88"/>
      <c r="X89" s="88"/>
      <c r="Y89" s="88"/>
      <c r="Z89" s="88"/>
      <c r="AA89" s="88"/>
      <c r="AB89" s="88"/>
      <c r="AC89" s="88"/>
      <c r="AD89" s="88"/>
      <c r="AE89" s="11"/>
      <c r="AF89"/>
      <c r="AG89"/>
    </row>
    <row r="90" spans="3:63" outlineLevel="1" x14ac:dyDescent="0.2">
      <c r="C90" s="269">
        <v>8</v>
      </c>
      <c r="D90" s="119">
        <v>8</v>
      </c>
      <c r="E90" s="11"/>
      <c r="F90" s="11" t="s">
        <v>228</v>
      </c>
      <c r="G90" s="11"/>
      <c r="H90" s="11"/>
      <c r="I90" s="11"/>
      <c r="J90" s="11"/>
      <c r="K90" s="11"/>
      <c r="L90" s="11"/>
      <c r="M90" s="11"/>
      <c r="N90" s="270" t="s">
        <v>229</v>
      </c>
      <c r="O90" s="271">
        <v>0</v>
      </c>
      <c r="P90" s="11"/>
      <c r="Q90" s="16" t="s">
        <v>110</v>
      </c>
      <c r="R90" s="272">
        <v>0</v>
      </c>
      <c r="S90" s="273">
        <v>0</v>
      </c>
      <c r="T90" s="273">
        <v>0</v>
      </c>
      <c r="U90" s="273">
        <v>0</v>
      </c>
      <c r="V90" s="273">
        <v>0</v>
      </c>
      <c r="W90" s="274">
        <v>0</v>
      </c>
      <c r="X90" s="273">
        <v>0</v>
      </c>
      <c r="Y90" s="273">
        <v>0</v>
      </c>
      <c r="Z90" s="273">
        <v>0</v>
      </c>
      <c r="AA90" s="273">
        <v>0</v>
      </c>
      <c r="AB90" s="275">
        <v>0</v>
      </c>
      <c r="AC90" s="275">
        <v>0</v>
      </c>
      <c r="AD90" s="275">
        <v>0</v>
      </c>
      <c r="AE90" s="275">
        <v>0</v>
      </c>
      <c r="AF90" s="275">
        <v>0</v>
      </c>
      <c r="AG90" s="275">
        <v>0</v>
      </c>
      <c r="AH90" s="275">
        <v>0</v>
      </c>
      <c r="AI90" s="275">
        <v>0</v>
      </c>
      <c r="AJ90" s="275">
        <v>0</v>
      </c>
      <c r="AK90" s="275">
        <v>0</v>
      </c>
      <c r="AL90" s="275">
        <v>0</v>
      </c>
      <c r="AM90" s="275">
        <v>0</v>
      </c>
      <c r="AN90" s="275">
        <v>0</v>
      </c>
      <c r="AO90" s="275">
        <v>0</v>
      </c>
      <c r="AP90" s="275">
        <v>0</v>
      </c>
      <c r="AQ90" s="275">
        <v>0</v>
      </c>
      <c r="AR90" s="275">
        <v>0</v>
      </c>
      <c r="AS90" s="275">
        <v>0</v>
      </c>
      <c r="AT90" s="275">
        <v>0</v>
      </c>
      <c r="AU90" s="275">
        <v>0</v>
      </c>
      <c r="AV90" s="275">
        <v>0</v>
      </c>
      <c r="AW90" s="275">
        <v>0</v>
      </c>
      <c r="AX90" s="275">
        <v>0</v>
      </c>
      <c r="AY90" s="275">
        <v>0</v>
      </c>
      <c r="AZ90" s="275">
        <v>0</v>
      </c>
      <c r="BA90" s="275">
        <v>0</v>
      </c>
      <c r="BB90" s="275">
        <v>0</v>
      </c>
      <c r="BC90" s="275">
        <v>0</v>
      </c>
      <c r="BD90" s="275">
        <v>0</v>
      </c>
      <c r="BE90" s="275">
        <v>0</v>
      </c>
      <c r="BF90" s="275">
        <v>0</v>
      </c>
      <c r="BG90" s="275">
        <v>0</v>
      </c>
      <c r="BH90" s="275">
        <v>0</v>
      </c>
      <c r="BI90" s="275">
        <v>0</v>
      </c>
      <c r="BJ90" s="275">
        <v>0</v>
      </c>
      <c r="BK90" s="276">
        <v>0</v>
      </c>
    </row>
    <row r="91" spans="3:63" outlineLevel="1" x14ac:dyDescent="0.2">
      <c r="C91" s="269">
        <v>8</v>
      </c>
      <c r="D91" s="119">
        <v>8</v>
      </c>
      <c r="E91" s="11"/>
      <c r="F91" s="11" t="s">
        <v>230</v>
      </c>
      <c r="G91" s="11"/>
      <c r="H91" s="11"/>
      <c r="I91" s="11"/>
      <c r="J91" s="11"/>
      <c r="K91" s="11"/>
      <c r="L91" s="11"/>
      <c r="M91" s="11"/>
      <c r="N91" s="11"/>
      <c r="O91" s="11"/>
      <c r="P91" s="11"/>
      <c r="Q91" s="16" t="s">
        <v>110</v>
      </c>
      <c r="R91" s="277">
        <v>0</v>
      </c>
      <c r="S91" s="278">
        <v>0</v>
      </c>
      <c r="T91" s="278">
        <v>0</v>
      </c>
      <c r="U91" s="278">
        <v>0</v>
      </c>
      <c r="V91" s="278">
        <v>0</v>
      </c>
      <c r="W91" s="279">
        <v>0</v>
      </c>
      <c r="X91" s="278">
        <v>0</v>
      </c>
      <c r="Y91" s="278">
        <v>0</v>
      </c>
      <c r="Z91" s="278">
        <v>0</v>
      </c>
      <c r="AA91" s="278">
        <v>0</v>
      </c>
      <c r="AB91" s="115">
        <v>0</v>
      </c>
      <c r="AC91" s="115">
        <v>0</v>
      </c>
      <c r="AD91" s="115">
        <v>0</v>
      </c>
      <c r="AE91" s="115">
        <v>0</v>
      </c>
      <c r="AF91" s="115">
        <v>0</v>
      </c>
      <c r="AG91" s="280">
        <v>0</v>
      </c>
      <c r="AH91" s="280">
        <v>0</v>
      </c>
      <c r="AI91" s="280">
        <v>0</v>
      </c>
      <c r="AJ91" s="280">
        <v>0</v>
      </c>
      <c r="AK91" s="280">
        <v>0</v>
      </c>
      <c r="AL91" s="280">
        <v>0</v>
      </c>
      <c r="AM91" s="280">
        <v>0</v>
      </c>
      <c r="AN91" s="280">
        <v>0</v>
      </c>
      <c r="AO91" s="280">
        <v>0</v>
      </c>
      <c r="AP91" s="280">
        <v>0</v>
      </c>
      <c r="AQ91" s="280">
        <v>0</v>
      </c>
      <c r="AR91" s="280">
        <v>0</v>
      </c>
      <c r="AS91" s="280">
        <v>0</v>
      </c>
      <c r="AT91" s="280">
        <v>0</v>
      </c>
      <c r="AU91" s="280">
        <v>0</v>
      </c>
      <c r="AV91" s="280">
        <v>0</v>
      </c>
      <c r="AW91" s="280">
        <v>0</v>
      </c>
      <c r="AX91" s="280">
        <v>0</v>
      </c>
      <c r="AY91" s="280">
        <v>0</v>
      </c>
      <c r="AZ91" s="280">
        <v>0</v>
      </c>
      <c r="BA91" s="280">
        <v>0</v>
      </c>
      <c r="BB91" s="280">
        <v>0</v>
      </c>
      <c r="BC91" s="280">
        <v>0</v>
      </c>
      <c r="BD91" s="280">
        <v>0</v>
      </c>
      <c r="BE91" s="280">
        <v>0</v>
      </c>
      <c r="BF91" s="280">
        <v>0</v>
      </c>
      <c r="BG91" s="280">
        <v>0</v>
      </c>
      <c r="BH91" s="280">
        <v>0</v>
      </c>
      <c r="BI91" s="280">
        <v>0</v>
      </c>
      <c r="BJ91" s="280">
        <v>0</v>
      </c>
      <c r="BK91" s="281">
        <v>0</v>
      </c>
    </row>
    <row r="92" spans="3:63" outlineLevel="1" x14ac:dyDescent="0.2">
      <c r="C92" s="269">
        <v>8</v>
      </c>
      <c r="D92" s="119">
        <v>8</v>
      </c>
      <c r="F92" s="11" t="s">
        <v>231</v>
      </c>
      <c r="O92" s="11"/>
      <c r="Q92" s="16" t="s">
        <v>110</v>
      </c>
      <c r="R92" s="282">
        <v>0</v>
      </c>
      <c r="S92" s="278">
        <v>0</v>
      </c>
      <c r="T92" s="278">
        <v>0</v>
      </c>
      <c r="U92" s="278">
        <v>0</v>
      </c>
      <c r="V92" s="278">
        <v>0</v>
      </c>
      <c r="W92" s="279">
        <v>0</v>
      </c>
      <c r="X92" s="278">
        <v>0</v>
      </c>
      <c r="Y92" s="278">
        <v>0</v>
      </c>
      <c r="Z92" s="278">
        <v>0</v>
      </c>
      <c r="AA92" s="278">
        <v>0</v>
      </c>
      <c r="AB92" s="115">
        <v>0</v>
      </c>
      <c r="AC92" s="115">
        <v>0</v>
      </c>
      <c r="AD92" s="115">
        <v>0</v>
      </c>
      <c r="AE92" s="280">
        <v>0</v>
      </c>
      <c r="AF92" s="280">
        <v>0</v>
      </c>
      <c r="AG92" s="280">
        <v>0</v>
      </c>
      <c r="AH92" s="280">
        <v>0</v>
      </c>
      <c r="AI92" s="280">
        <v>0</v>
      </c>
      <c r="AJ92" s="280">
        <v>0</v>
      </c>
      <c r="AK92" s="280">
        <v>0</v>
      </c>
      <c r="AL92" s="280">
        <v>0</v>
      </c>
      <c r="AM92" s="280">
        <v>0</v>
      </c>
      <c r="AN92" s="280">
        <v>0</v>
      </c>
      <c r="AO92" s="280">
        <v>0</v>
      </c>
      <c r="AP92" s="280">
        <v>0</v>
      </c>
      <c r="AQ92" s="280">
        <v>0</v>
      </c>
      <c r="AR92" s="280">
        <v>0</v>
      </c>
      <c r="AS92" s="280">
        <v>0</v>
      </c>
      <c r="AT92" s="280">
        <v>0</v>
      </c>
      <c r="AU92" s="280">
        <v>0</v>
      </c>
      <c r="AV92" s="280">
        <v>0</v>
      </c>
      <c r="AW92" s="280">
        <v>0</v>
      </c>
      <c r="AX92" s="280">
        <v>0</v>
      </c>
      <c r="AY92" s="280">
        <v>0</v>
      </c>
      <c r="AZ92" s="280">
        <v>0</v>
      </c>
      <c r="BA92" s="280">
        <v>0</v>
      </c>
      <c r="BB92" s="280">
        <v>0</v>
      </c>
      <c r="BC92" s="280">
        <v>0</v>
      </c>
      <c r="BD92" s="280">
        <v>0</v>
      </c>
      <c r="BE92" s="280">
        <v>0</v>
      </c>
      <c r="BF92" s="280">
        <v>0</v>
      </c>
      <c r="BG92" s="280">
        <v>0</v>
      </c>
      <c r="BH92" s="280">
        <v>0</v>
      </c>
      <c r="BI92" s="280">
        <v>0</v>
      </c>
      <c r="BJ92" s="280">
        <v>0</v>
      </c>
      <c r="BK92" s="281">
        <v>0</v>
      </c>
    </row>
    <row r="93" spans="3:63" outlineLevel="1" x14ac:dyDescent="0.2">
      <c r="C93" s="269">
        <v>8</v>
      </c>
      <c r="D93" s="119">
        <v>8</v>
      </c>
      <c r="F93" s="11" t="s">
        <v>232</v>
      </c>
      <c r="Q93" s="16" t="s">
        <v>110</v>
      </c>
      <c r="R93" s="282">
        <v>0</v>
      </c>
      <c r="S93" s="278">
        <v>0</v>
      </c>
      <c r="T93" s="278">
        <v>0</v>
      </c>
      <c r="U93" s="278">
        <v>0</v>
      </c>
      <c r="V93" s="278">
        <v>0</v>
      </c>
      <c r="W93" s="279">
        <v>0</v>
      </c>
      <c r="X93" s="278">
        <v>0</v>
      </c>
      <c r="Y93" s="278">
        <v>0</v>
      </c>
      <c r="Z93" s="278">
        <v>0</v>
      </c>
      <c r="AA93" s="278">
        <v>0</v>
      </c>
      <c r="AB93" s="115">
        <v>0</v>
      </c>
      <c r="AC93" s="115">
        <v>0</v>
      </c>
      <c r="AD93" s="115">
        <v>0</v>
      </c>
      <c r="AE93" s="280">
        <v>0</v>
      </c>
      <c r="AF93" s="280">
        <v>0</v>
      </c>
      <c r="AG93" s="280">
        <v>0</v>
      </c>
      <c r="AH93" s="280">
        <v>0</v>
      </c>
      <c r="AI93" s="280">
        <v>0</v>
      </c>
      <c r="AJ93" s="280">
        <v>0</v>
      </c>
      <c r="AK93" s="280">
        <v>0</v>
      </c>
      <c r="AL93" s="280">
        <v>0</v>
      </c>
      <c r="AM93" s="280">
        <v>0</v>
      </c>
      <c r="AN93" s="280">
        <v>0</v>
      </c>
      <c r="AO93" s="280">
        <v>0</v>
      </c>
      <c r="AP93" s="280">
        <v>0</v>
      </c>
      <c r="AQ93" s="280">
        <v>0</v>
      </c>
      <c r="AR93" s="280">
        <v>0</v>
      </c>
      <c r="AS93" s="280">
        <v>0</v>
      </c>
      <c r="AT93" s="280">
        <v>0</v>
      </c>
      <c r="AU93" s="280">
        <v>0</v>
      </c>
      <c r="AV93" s="280">
        <v>0</v>
      </c>
      <c r="AW93" s="280">
        <v>0</v>
      </c>
      <c r="AX93" s="280">
        <v>0</v>
      </c>
      <c r="AY93" s="280">
        <v>0</v>
      </c>
      <c r="AZ93" s="280">
        <v>0</v>
      </c>
      <c r="BA93" s="280">
        <v>0</v>
      </c>
      <c r="BB93" s="280">
        <v>0</v>
      </c>
      <c r="BC93" s="280">
        <v>0</v>
      </c>
      <c r="BD93" s="280">
        <v>0</v>
      </c>
      <c r="BE93" s="280">
        <v>0</v>
      </c>
      <c r="BF93" s="280">
        <v>0</v>
      </c>
      <c r="BG93" s="280">
        <v>0</v>
      </c>
      <c r="BH93" s="280">
        <v>0</v>
      </c>
      <c r="BI93" s="280">
        <v>0</v>
      </c>
      <c r="BJ93" s="280">
        <v>0</v>
      </c>
      <c r="BK93" s="281">
        <v>0</v>
      </c>
    </row>
    <row r="94" spans="3:63" outlineLevel="1" x14ac:dyDescent="0.2">
      <c r="C94" s="269">
        <v>8</v>
      </c>
      <c r="D94" s="119">
        <v>8</v>
      </c>
      <c r="F94" s="11" t="s">
        <v>233</v>
      </c>
      <c r="Q94" s="16" t="s">
        <v>110</v>
      </c>
      <c r="R94" s="283">
        <v>0</v>
      </c>
      <c r="S94" s="284">
        <v>0</v>
      </c>
      <c r="T94" s="284">
        <v>0</v>
      </c>
      <c r="U94" s="284">
        <v>0</v>
      </c>
      <c r="V94" s="284">
        <v>0</v>
      </c>
      <c r="W94" s="285">
        <v>0</v>
      </c>
      <c r="X94" s="284">
        <v>0</v>
      </c>
      <c r="Y94" s="284">
        <v>0</v>
      </c>
      <c r="Z94" s="284">
        <v>0</v>
      </c>
      <c r="AA94" s="284">
        <v>0</v>
      </c>
      <c r="AB94" s="286">
        <v>0</v>
      </c>
      <c r="AC94" s="287">
        <v>0</v>
      </c>
      <c r="AD94" s="287">
        <v>0</v>
      </c>
      <c r="AE94" s="287">
        <v>0</v>
      </c>
      <c r="AF94" s="287">
        <v>0</v>
      </c>
      <c r="AG94" s="287">
        <v>0</v>
      </c>
      <c r="AH94" s="287">
        <v>0</v>
      </c>
      <c r="AI94" s="287">
        <v>0</v>
      </c>
      <c r="AJ94" s="287">
        <v>0</v>
      </c>
      <c r="AK94" s="287">
        <v>0</v>
      </c>
      <c r="AL94" s="287">
        <v>0</v>
      </c>
      <c r="AM94" s="287">
        <v>0</v>
      </c>
      <c r="AN94" s="287">
        <v>0</v>
      </c>
      <c r="AO94" s="287">
        <v>0</v>
      </c>
      <c r="AP94" s="287">
        <v>0</v>
      </c>
      <c r="AQ94" s="287">
        <v>0</v>
      </c>
      <c r="AR94" s="287">
        <v>0</v>
      </c>
      <c r="AS94" s="287">
        <v>0</v>
      </c>
      <c r="AT94" s="287">
        <v>0</v>
      </c>
      <c r="AU94" s="287">
        <v>0</v>
      </c>
      <c r="AV94" s="287">
        <v>0</v>
      </c>
      <c r="AW94" s="287">
        <v>0</v>
      </c>
      <c r="AX94" s="287">
        <v>0</v>
      </c>
      <c r="AY94" s="287">
        <v>0</v>
      </c>
      <c r="AZ94" s="287">
        <v>0</v>
      </c>
      <c r="BA94" s="287">
        <v>0</v>
      </c>
      <c r="BB94" s="287">
        <v>0</v>
      </c>
      <c r="BC94" s="287">
        <v>0</v>
      </c>
      <c r="BD94" s="287">
        <v>0</v>
      </c>
      <c r="BE94" s="287">
        <v>0</v>
      </c>
      <c r="BF94" s="287">
        <v>0</v>
      </c>
      <c r="BG94" s="287">
        <v>0</v>
      </c>
      <c r="BH94" s="287">
        <v>0</v>
      </c>
      <c r="BI94" s="287">
        <v>0</v>
      </c>
      <c r="BJ94" s="287">
        <v>0</v>
      </c>
      <c r="BK94" s="288">
        <v>0</v>
      </c>
    </row>
    <row r="95" spans="3:63" outlineLevel="1" x14ac:dyDescent="0.2">
      <c r="C95" s="269">
        <v>8</v>
      </c>
      <c r="D95" s="119">
        <v>8</v>
      </c>
      <c r="F95" s="11" t="s">
        <v>234</v>
      </c>
      <c r="Q95" s="16" t="s">
        <v>110</v>
      </c>
      <c r="R95" s="290">
        <v>0</v>
      </c>
      <c r="S95" s="284">
        <v>0</v>
      </c>
      <c r="T95" s="284">
        <v>0</v>
      </c>
      <c r="U95" s="284">
        <v>0</v>
      </c>
      <c r="V95" s="284">
        <v>0</v>
      </c>
      <c r="W95" s="285">
        <v>0</v>
      </c>
      <c r="X95" s="284">
        <v>0</v>
      </c>
      <c r="Y95" s="284">
        <v>0</v>
      </c>
      <c r="Z95" s="284">
        <v>0</v>
      </c>
      <c r="AA95" s="284">
        <v>0</v>
      </c>
      <c r="AB95" s="286">
        <v>0</v>
      </c>
      <c r="AC95" s="287">
        <v>0</v>
      </c>
      <c r="AD95" s="287">
        <v>0</v>
      </c>
      <c r="AE95" s="287">
        <v>0</v>
      </c>
      <c r="AF95" s="287">
        <v>0</v>
      </c>
      <c r="AG95" s="287">
        <v>0</v>
      </c>
      <c r="AH95" s="287">
        <v>0</v>
      </c>
      <c r="AI95" s="287">
        <v>0</v>
      </c>
      <c r="AJ95" s="287">
        <v>0</v>
      </c>
      <c r="AK95" s="287">
        <v>0</v>
      </c>
      <c r="AL95" s="287">
        <v>0</v>
      </c>
      <c r="AM95" s="287">
        <v>0</v>
      </c>
      <c r="AN95" s="287">
        <v>0</v>
      </c>
      <c r="AO95" s="287">
        <v>0</v>
      </c>
      <c r="AP95" s="287">
        <v>0</v>
      </c>
      <c r="AQ95" s="287">
        <v>0</v>
      </c>
      <c r="AR95" s="287">
        <v>0</v>
      </c>
      <c r="AS95" s="287">
        <v>0</v>
      </c>
      <c r="AT95" s="287">
        <v>0</v>
      </c>
      <c r="AU95" s="287">
        <v>0</v>
      </c>
      <c r="AV95" s="287">
        <v>0</v>
      </c>
      <c r="AW95" s="287">
        <v>0</v>
      </c>
      <c r="AX95" s="287">
        <v>0</v>
      </c>
      <c r="AY95" s="287">
        <v>0</v>
      </c>
      <c r="AZ95" s="287">
        <v>0</v>
      </c>
      <c r="BA95" s="287">
        <v>0</v>
      </c>
      <c r="BB95" s="287">
        <v>0</v>
      </c>
      <c r="BC95" s="287">
        <v>0</v>
      </c>
      <c r="BD95" s="287">
        <v>0</v>
      </c>
      <c r="BE95" s="287">
        <v>0</v>
      </c>
      <c r="BF95" s="287">
        <v>0</v>
      </c>
      <c r="BG95" s="287">
        <v>0</v>
      </c>
      <c r="BH95" s="287">
        <v>0</v>
      </c>
      <c r="BI95" s="287">
        <v>0</v>
      </c>
      <c r="BJ95" s="287">
        <v>0</v>
      </c>
      <c r="BK95" s="288">
        <v>0</v>
      </c>
    </row>
    <row r="96" spans="3:63" outlineLevel="1" x14ac:dyDescent="0.2">
      <c r="C96" s="269">
        <v>8</v>
      </c>
      <c r="D96" s="119">
        <v>8</v>
      </c>
      <c r="AB96" s="88"/>
      <c r="AE96"/>
      <c r="AF96"/>
      <c r="AG96"/>
    </row>
    <row r="97" spans="3:63" x14ac:dyDescent="0.2">
      <c r="C97" s="116">
        <v>9</v>
      </c>
      <c r="D97" s="67" t="s">
        <v>139</v>
      </c>
      <c r="E97" s="67"/>
      <c r="F97" s="67"/>
      <c r="G97" s="67" t="s">
        <v>226</v>
      </c>
      <c r="H97" s="102"/>
      <c r="I97" s="67"/>
      <c r="J97" s="67"/>
      <c r="K97" s="102"/>
      <c r="L97" s="67"/>
      <c r="M97" s="67"/>
      <c r="N97" s="67"/>
      <c r="O97" s="67"/>
      <c r="P97" s="67"/>
      <c r="Q97" s="117" t="s">
        <v>110</v>
      </c>
      <c r="R97" s="118">
        <v>0</v>
      </c>
      <c r="S97" s="118">
        <v>0</v>
      </c>
      <c r="T97" s="118">
        <v>0</v>
      </c>
      <c r="U97" s="118">
        <v>0</v>
      </c>
      <c r="V97" s="118">
        <v>0</v>
      </c>
      <c r="W97" s="118">
        <v>0</v>
      </c>
      <c r="X97" s="118">
        <v>0</v>
      </c>
      <c r="Y97" s="118">
        <v>0</v>
      </c>
      <c r="Z97" s="118">
        <v>0</v>
      </c>
      <c r="AA97" s="118">
        <v>0</v>
      </c>
      <c r="AB97" s="118">
        <v>0</v>
      </c>
      <c r="AC97" s="118">
        <v>0</v>
      </c>
      <c r="AD97" s="118">
        <v>0</v>
      </c>
      <c r="AE97" s="118">
        <v>0</v>
      </c>
      <c r="AF97" s="118">
        <v>0</v>
      </c>
      <c r="AG97" s="118">
        <v>0</v>
      </c>
      <c r="AH97" s="118">
        <v>0</v>
      </c>
      <c r="AI97" s="118">
        <v>0</v>
      </c>
      <c r="AJ97" s="118">
        <v>0</v>
      </c>
      <c r="AK97" s="118">
        <v>0</v>
      </c>
      <c r="AL97" s="118">
        <v>0</v>
      </c>
      <c r="AM97" s="118">
        <v>0</v>
      </c>
      <c r="AN97" s="118">
        <v>0</v>
      </c>
      <c r="AO97" s="118">
        <v>0</v>
      </c>
      <c r="AP97" s="118">
        <v>0</v>
      </c>
      <c r="AQ97" s="118">
        <v>0</v>
      </c>
      <c r="AR97" s="118">
        <v>0</v>
      </c>
      <c r="AS97" s="118">
        <v>0</v>
      </c>
      <c r="AT97" s="118">
        <v>0</v>
      </c>
      <c r="AU97" s="118">
        <v>0</v>
      </c>
      <c r="AV97" s="118">
        <v>0</v>
      </c>
      <c r="AW97" s="118">
        <v>0</v>
      </c>
      <c r="AX97" s="118">
        <v>0</v>
      </c>
      <c r="AY97" s="118">
        <v>0</v>
      </c>
      <c r="AZ97" s="118">
        <v>0</v>
      </c>
      <c r="BA97" s="118">
        <v>0</v>
      </c>
      <c r="BB97" s="118">
        <v>0</v>
      </c>
      <c r="BC97" s="118">
        <v>0</v>
      </c>
      <c r="BD97" s="118">
        <v>0</v>
      </c>
      <c r="BE97" s="118">
        <v>0</v>
      </c>
      <c r="BF97" s="118">
        <v>0</v>
      </c>
      <c r="BG97" s="118">
        <v>0</v>
      </c>
      <c r="BH97" s="118">
        <v>0</v>
      </c>
      <c r="BI97" s="118">
        <v>0</v>
      </c>
      <c r="BJ97" s="118">
        <v>0</v>
      </c>
      <c r="BK97" s="118">
        <v>0</v>
      </c>
    </row>
    <row r="98" spans="3:63" outlineLevel="1" x14ac:dyDescent="0.2">
      <c r="C98" s="269">
        <v>9</v>
      </c>
      <c r="D98" s="119">
        <v>9</v>
      </c>
      <c r="E98" s="124" t="s">
        <v>227</v>
      </c>
      <c r="F98" s="11"/>
      <c r="G98" s="11"/>
      <c r="H98" s="11"/>
      <c r="I98" s="11"/>
      <c r="J98" s="11"/>
      <c r="K98" s="11"/>
      <c r="L98" s="11"/>
      <c r="M98" s="11"/>
      <c r="N98" s="11"/>
      <c r="O98" s="11"/>
      <c r="P98" s="11"/>
      <c r="Q98" s="16"/>
      <c r="R98" s="88"/>
      <c r="S98" s="88"/>
      <c r="T98" s="88"/>
      <c r="U98" s="88"/>
      <c r="V98" s="88"/>
      <c r="W98" s="88"/>
      <c r="X98" s="88"/>
      <c r="Y98" s="88"/>
      <c r="Z98" s="88"/>
      <c r="AA98" s="88"/>
      <c r="AB98" s="88"/>
      <c r="AC98" s="88"/>
      <c r="AD98" s="88"/>
      <c r="AE98" s="11"/>
      <c r="AF98"/>
      <c r="AG98"/>
    </row>
    <row r="99" spans="3:63" outlineLevel="1" x14ac:dyDescent="0.2">
      <c r="C99" s="269">
        <v>9</v>
      </c>
      <c r="D99" s="119">
        <v>9</v>
      </c>
      <c r="E99" s="11"/>
      <c r="F99" s="11" t="s">
        <v>228</v>
      </c>
      <c r="G99" s="11"/>
      <c r="H99" s="11"/>
      <c r="I99" s="11"/>
      <c r="J99" s="11"/>
      <c r="K99" s="11"/>
      <c r="L99" s="11"/>
      <c r="M99" s="11"/>
      <c r="N99" s="270" t="s">
        <v>229</v>
      </c>
      <c r="O99" s="271">
        <v>0</v>
      </c>
      <c r="P99" s="11"/>
      <c r="Q99" s="16" t="s">
        <v>110</v>
      </c>
      <c r="R99" s="272">
        <v>0</v>
      </c>
      <c r="S99" s="273">
        <v>0</v>
      </c>
      <c r="T99" s="273">
        <v>0</v>
      </c>
      <c r="U99" s="273">
        <v>0</v>
      </c>
      <c r="V99" s="273">
        <v>0</v>
      </c>
      <c r="W99" s="274">
        <v>0</v>
      </c>
      <c r="X99" s="273">
        <v>0</v>
      </c>
      <c r="Y99" s="273">
        <v>0</v>
      </c>
      <c r="Z99" s="273">
        <v>0</v>
      </c>
      <c r="AA99" s="273">
        <v>0</v>
      </c>
      <c r="AB99" s="275">
        <v>0</v>
      </c>
      <c r="AC99" s="275">
        <v>0</v>
      </c>
      <c r="AD99" s="275">
        <v>0</v>
      </c>
      <c r="AE99" s="275">
        <v>0</v>
      </c>
      <c r="AF99" s="275">
        <v>0</v>
      </c>
      <c r="AG99" s="275">
        <v>0</v>
      </c>
      <c r="AH99" s="275">
        <v>0</v>
      </c>
      <c r="AI99" s="275">
        <v>0</v>
      </c>
      <c r="AJ99" s="275">
        <v>0</v>
      </c>
      <c r="AK99" s="275">
        <v>0</v>
      </c>
      <c r="AL99" s="275">
        <v>0</v>
      </c>
      <c r="AM99" s="275">
        <v>0</v>
      </c>
      <c r="AN99" s="275">
        <v>0</v>
      </c>
      <c r="AO99" s="275">
        <v>0</v>
      </c>
      <c r="AP99" s="275">
        <v>0</v>
      </c>
      <c r="AQ99" s="275">
        <v>0</v>
      </c>
      <c r="AR99" s="275">
        <v>0</v>
      </c>
      <c r="AS99" s="275">
        <v>0</v>
      </c>
      <c r="AT99" s="275">
        <v>0</v>
      </c>
      <c r="AU99" s="275">
        <v>0</v>
      </c>
      <c r="AV99" s="275">
        <v>0</v>
      </c>
      <c r="AW99" s="275">
        <v>0</v>
      </c>
      <c r="AX99" s="275">
        <v>0</v>
      </c>
      <c r="AY99" s="275">
        <v>0</v>
      </c>
      <c r="AZ99" s="275">
        <v>0</v>
      </c>
      <c r="BA99" s="275">
        <v>0</v>
      </c>
      <c r="BB99" s="275">
        <v>0</v>
      </c>
      <c r="BC99" s="275">
        <v>0</v>
      </c>
      <c r="BD99" s="275">
        <v>0</v>
      </c>
      <c r="BE99" s="275">
        <v>0</v>
      </c>
      <c r="BF99" s="275">
        <v>0</v>
      </c>
      <c r="BG99" s="275">
        <v>0</v>
      </c>
      <c r="BH99" s="275">
        <v>0</v>
      </c>
      <c r="BI99" s="275">
        <v>0</v>
      </c>
      <c r="BJ99" s="275">
        <v>0</v>
      </c>
      <c r="BK99" s="276">
        <v>0</v>
      </c>
    </row>
    <row r="100" spans="3:63" outlineLevel="1" x14ac:dyDescent="0.2">
      <c r="C100" s="269">
        <v>9</v>
      </c>
      <c r="D100" s="119">
        <v>9</v>
      </c>
      <c r="E100" s="11"/>
      <c r="F100" s="11" t="s">
        <v>230</v>
      </c>
      <c r="G100" s="11"/>
      <c r="H100" s="11"/>
      <c r="I100" s="11"/>
      <c r="J100" s="11"/>
      <c r="K100" s="11"/>
      <c r="L100" s="11"/>
      <c r="M100" s="11"/>
      <c r="N100" s="11"/>
      <c r="O100" s="11"/>
      <c r="P100" s="11"/>
      <c r="Q100" s="16" t="s">
        <v>110</v>
      </c>
      <c r="R100" s="277">
        <v>0</v>
      </c>
      <c r="S100" s="278">
        <v>0</v>
      </c>
      <c r="T100" s="278">
        <v>0</v>
      </c>
      <c r="U100" s="278">
        <v>0</v>
      </c>
      <c r="V100" s="278">
        <v>0</v>
      </c>
      <c r="W100" s="279">
        <v>0</v>
      </c>
      <c r="X100" s="278">
        <v>0</v>
      </c>
      <c r="Y100" s="278">
        <v>0</v>
      </c>
      <c r="Z100" s="278">
        <v>0</v>
      </c>
      <c r="AA100" s="278">
        <v>0</v>
      </c>
      <c r="AB100" s="115">
        <v>0</v>
      </c>
      <c r="AC100" s="115">
        <v>0</v>
      </c>
      <c r="AD100" s="115">
        <v>0</v>
      </c>
      <c r="AE100" s="115">
        <v>0</v>
      </c>
      <c r="AF100" s="115">
        <v>0</v>
      </c>
      <c r="AG100" s="280">
        <v>0</v>
      </c>
      <c r="AH100" s="280">
        <v>0</v>
      </c>
      <c r="AI100" s="280">
        <v>0</v>
      </c>
      <c r="AJ100" s="280">
        <v>0</v>
      </c>
      <c r="AK100" s="280">
        <v>0</v>
      </c>
      <c r="AL100" s="280">
        <v>0</v>
      </c>
      <c r="AM100" s="280">
        <v>0</v>
      </c>
      <c r="AN100" s="280">
        <v>0</v>
      </c>
      <c r="AO100" s="280">
        <v>0</v>
      </c>
      <c r="AP100" s="280">
        <v>0</v>
      </c>
      <c r="AQ100" s="280">
        <v>0</v>
      </c>
      <c r="AR100" s="280">
        <v>0</v>
      </c>
      <c r="AS100" s="280">
        <v>0</v>
      </c>
      <c r="AT100" s="280">
        <v>0</v>
      </c>
      <c r="AU100" s="280">
        <v>0</v>
      </c>
      <c r="AV100" s="280">
        <v>0</v>
      </c>
      <c r="AW100" s="280">
        <v>0</v>
      </c>
      <c r="AX100" s="280">
        <v>0</v>
      </c>
      <c r="AY100" s="280">
        <v>0</v>
      </c>
      <c r="AZ100" s="280">
        <v>0</v>
      </c>
      <c r="BA100" s="280">
        <v>0</v>
      </c>
      <c r="BB100" s="280">
        <v>0</v>
      </c>
      <c r="BC100" s="280">
        <v>0</v>
      </c>
      <c r="BD100" s="280">
        <v>0</v>
      </c>
      <c r="BE100" s="280">
        <v>0</v>
      </c>
      <c r="BF100" s="280">
        <v>0</v>
      </c>
      <c r="BG100" s="280">
        <v>0</v>
      </c>
      <c r="BH100" s="280">
        <v>0</v>
      </c>
      <c r="BI100" s="280">
        <v>0</v>
      </c>
      <c r="BJ100" s="280">
        <v>0</v>
      </c>
      <c r="BK100" s="281">
        <v>0</v>
      </c>
    </row>
    <row r="101" spans="3:63" outlineLevel="1" x14ac:dyDescent="0.2">
      <c r="C101" s="269">
        <v>9</v>
      </c>
      <c r="D101" s="119">
        <v>9</v>
      </c>
      <c r="F101" s="11" t="s">
        <v>231</v>
      </c>
      <c r="O101" s="11"/>
      <c r="Q101" s="16" t="s">
        <v>110</v>
      </c>
      <c r="R101" s="282">
        <v>0</v>
      </c>
      <c r="S101" s="278">
        <v>0</v>
      </c>
      <c r="T101" s="278">
        <v>0</v>
      </c>
      <c r="U101" s="278">
        <v>0</v>
      </c>
      <c r="V101" s="278">
        <v>0</v>
      </c>
      <c r="W101" s="279">
        <v>0</v>
      </c>
      <c r="X101" s="278">
        <v>0</v>
      </c>
      <c r="Y101" s="278">
        <v>0</v>
      </c>
      <c r="Z101" s="278">
        <v>0</v>
      </c>
      <c r="AA101" s="278">
        <v>0</v>
      </c>
      <c r="AB101" s="115">
        <v>0</v>
      </c>
      <c r="AC101" s="115">
        <v>0</v>
      </c>
      <c r="AD101" s="115">
        <v>0</v>
      </c>
      <c r="AE101" s="280">
        <v>0</v>
      </c>
      <c r="AF101" s="280">
        <v>0</v>
      </c>
      <c r="AG101" s="280">
        <v>0</v>
      </c>
      <c r="AH101" s="280">
        <v>0</v>
      </c>
      <c r="AI101" s="280">
        <v>0</v>
      </c>
      <c r="AJ101" s="280">
        <v>0</v>
      </c>
      <c r="AK101" s="280">
        <v>0</v>
      </c>
      <c r="AL101" s="280">
        <v>0</v>
      </c>
      <c r="AM101" s="280">
        <v>0</v>
      </c>
      <c r="AN101" s="280">
        <v>0</v>
      </c>
      <c r="AO101" s="280">
        <v>0</v>
      </c>
      <c r="AP101" s="280">
        <v>0</v>
      </c>
      <c r="AQ101" s="280">
        <v>0</v>
      </c>
      <c r="AR101" s="280">
        <v>0</v>
      </c>
      <c r="AS101" s="280">
        <v>0</v>
      </c>
      <c r="AT101" s="280">
        <v>0</v>
      </c>
      <c r="AU101" s="280">
        <v>0</v>
      </c>
      <c r="AV101" s="280">
        <v>0</v>
      </c>
      <c r="AW101" s="280">
        <v>0</v>
      </c>
      <c r="AX101" s="280">
        <v>0</v>
      </c>
      <c r="AY101" s="280">
        <v>0</v>
      </c>
      <c r="AZ101" s="280">
        <v>0</v>
      </c>
      <c r="BA101" s="280">
        <v>0</v>
      </c>
      <c r="BB101" s="280">
        <v>0</v>
      </c>
      <c r="BC101" s="280">
        <v>0</v>
      </c>
      <c r="BD101" s="280">
        <v>0</v>
      </c>
      <c r="BE101" s="280">
        <v>0</v>
      </c>
      <c r="BF101" s="280">
        <v>0</v>
      </c>
      <c r="BG101" s="280">
        <v>0</v>
      </c>
      <c r="BH101" s="280">
        <v>0</v>
      </c>
      <c r="BI101" s="280">
        <v>0</v>
      </c>
      <c r="BJ101" s="280">
        <v>0</v>
      </c>
      <c r="BK101" s="281">
        <v>0</v>
      </c>
    </row>
    <row r="102" spans="3:63" outlineLevel="1" x14ac:dyDescent="0.2">
      <c r="C102" s="269">
        <v>9</v>
      </c>
      <c r="D102" s="119">
        <v>9</v>
      </c>
      <c r="F102" s="11" t="s">
        <v>232</v>
      </c>
      <c r="Q102" s="16" t="s">
        <v>110</v>
      </c>
      <c r="R102" s="282">
        <v>0</v>
      </c>
      <c r="S102" s="278">
        <v>0</v>
      </c>
      <c r="T102" s="278">
        <v>0</v>
      </c>
      <c r="U102" s="278">
        <v>0</v>
      </c>
      <c r="V102" s="278">
        <v>0</v>
      </c>
      <c r="W102" s="279">
        <v>0</v>
      </c>
      <c r="X102" s="278">
        <v>0</v>
      </c>
      <c r="Y102" s="278">
        <v>0</v>
      </c>
      <c r="Z102" s="278">
        <v>0</v>
      </c>
      <c r="AA102" s="278">
        <v>0</v>
      </c>
      <c r="AB102" s="115">
        <v>0</v>
      </c>
      <c r="AC102" s="115">
        <v>0</v>
      </c>
      <c r="AD102" s="115">
        <v>0</v>
      </c>
      <c r="AE102" s="280">
        <v>0</v>
      </c>
      <c r="AF102" s="280">
        <v>0</v>
      </c>
      <c r="AG102" s="280">
        <v>0</v>
      </c>
      <c r="AH102" s="280">
        <v>0</v>
      </c>
      <c r="AI102" s="280">
        <v>0</v>
      </c>
      <c r="AJ102" s="280">
        <v>0</v>
      </c>
      <c r="AK102" s="280">
        <v>0</v>
      </c>
      <c r="AL102" s="280">
        <v>0</v>
      </c>
      <c r="AM102" s="280">
        <v>0</v>
      </c>
      <c r="AN102" s="280">
        <v>0</v>
      </c>
      <c r="AO102" s="280">
        <v>0</v>
      </c>
      <c r="AP102" s="280">
        <v>0</v>
      </c>
      <c r="AQ102" s="280">
        <v>0</v>
      </c>
      <c r="AR102" s="280">
        <v>0</v>
      </c>
      <c r="AS102" s="280">
        <v>0</v>
      </c>
      <c r="AT102" s="280">
        <v>0</v>
      </c>
      <c r="AU102" s="280">
        <v>0</v>
      </c>
      <c r="AV102" s="280">
        <v>0</v>
      </c>
      <c r="AW102" s="280">
        <v>0</v>
      </c>
      <c r="AX102" s="280">
        <v>0</v>
      </c>
      <c r="AY102" s="280">
        <v>0</v>
      </c>
      <c r="AZ102" s="280">
        <v>0</v>
      </c>
      <c r="BA102" s="280">
        <v>0</v>
      </c>
      <c r="BB102" s="280">
        <v>0</v>
      </c>
      <c r="BC102" s="280">
        <v>0</v>
      </c>
      <c r="BD102" s="280">
        <v>0</v>
      </c>
      <c r="BE102" s="280">
        <v>0</v>
      </c>
      <c r="BF102" s="280">
        <v>0</v>
      </c>
      <c r="BG102" s="280">
        <v>0</v>
      </c>
      <c r="BH102" s="280">
        <v>0</v>
      </c>
      <c r="BI102" s="280">
        <v>0</v>
      </c>
      <c r="BJ102" s="280">
        <v>0</v>
      </c>
      <c r="BK102" s="281">
        <v>0</v>
      </c>
    </row>
    <row r="103" spans="3:63" outlineLevel="1" x14ac:dyDescent="0.2">
      <c r="C103" s="269">
        <v>9</v>
      </c>
      <c r="D103" s="119">
        <v>9</v>
      </c>
      <c r="F103" s="11" t="s">
        <v>233</v>
      </c>
      <c r="Q103" s="16" t="s">
        <v>110</v>
      </c>
      <c r="R103" s="283">
        <v>0</v>
      </c>
      <c r="S103" s="284">
        <v>0</v>
      </c>
      <c r="T103" s="284">
        <v>0</v>
      </c>
      <c r="U103" s="284">
        <v>0</v>
      </c>
      <c r="V103" s="284">
        <v>0</v>
      </c>
      <c r="W103" s="285">
        <v>0</v>
      </c>
      <c r="X103" s="284">
        <v>0</v>
      </c>
      <c r="Y103" s="284">
        <v>0</v>
      </c>
      <c r="Z103" s="284">
        <v>0</v>
      </c>
      <c r="AA103" s="284">
        <v>0</v>
      </c>
      <c r="AB103" s="286">
        <v>0</v>
      </c>
      <c r="AC103" s="287">
        <v>0</v>
      </c>
      <c r="AD103" s="287">
        <v>0</v>
      </c>
      <c r="AE103" s="287">
        <v>0</v>
      </c>
      <c r="AF103" s="287">
        <v>0</v>
      </c>
      <c r="AG103" s="287">
        <v>0</v>
      </c>
      <c r="AH103" s="287">
        <v>0</v>
      </c>
      <c r="AI103" s="287">
        <v>0</v>
      </c>
      <c r="AJ103" s="287">
        <v>0</v>
      </c>
      <c r="AK103" s="287">
        <v>0</v>
      </c>
      <c r="AL103" s="287">
        <v>0</v>
      </c>
      <c r="AM103" s="287">
        <v>0</v>
      </c>
      <c r="AN103" s="287">
        <v>0</v>
      </c>
      <c r="AO103" s="287">
        <v>0</v>
      </c>
      <c r="AP103" s="287">
        <v>0</v>
      </c>
      <c r="AQ103" s="287">
        <v>0</v>
      </c>
      <c r="AR103" s="287">
        <v>0</v>
      </c>
      <c r="AS103" s="287">
        <v>0</v>
      </c>
      <c r="AT103" s="287">
        <v>0</v>
      </c>
      <c r="AU103" s="287">
        <v>0</v>
      </c>
      <c r="AV103" s="287">
        <v>0</v>
      </c>
      <c r="AW103" s="287">
        <v>0</v>
      </c>
      <c r="AX103" s="287">
        <v>0</v>
      </c>
      <c r="AY103" s="287">
        <v>0</v>
      </c>
      <c r="AZ103" s="287">
        <v>0</v>
      </c>
      <c r="BA103" s="287">
        <v>0</v>
      </c>
      <c r="BB103" s="287">
        <v>0</v>
      </c>
      <c r="BC103" s="287">
        <v>0</v>
      </c>
      <c r="BD103" s="287">
        <v>0</v>
      </c>
      <c r="BE103" s="287">
        <v>0</v>
      </c>
      <c r="BF103" s="287">
        <v>0</v>
      </c>
      <c r="BG103" s="287">
        <v>0</v>
      </c>
      <c r="BH103" s="287">
        <v>0</v>
      </c>
      <c r="BI103" s="287">
        <v>0</v>
      </c>
      <c r="BJ103" s="287">
        <v>0</v>
      </c>
      <c r="BK103" s="288">
        <v>0</v>
      </c>
    </row>
    <row r="104" spans="3:63" outlineLevel="1" x14ac:dyDescent="0.2">
      <c r="C104" s="269">
        <v>9</v>
      </c>
      <c r="D104" s="119">
        <v>9</v>
      </c>
      <c r="F104" s="11" t="s">
        <v>234</v>
      </c>
      <c r="Q104" s="16" t="s">
        <v>110</v>
      </c>
      <c r="R104" s="290">
        <v>0</v>
      </c>
      <c r="S104" s="284">
        <v>0</v>
      </c>
      <c r="T104" s="284">
        <v>0</v>
      </c>
      <c r="U104" s="284">
        <v>0</v>
      </c>
      <c r="V104" s="284">
        <v>0</v>
      </c>
      <c r="W104" s="285">
        <v>0</v>
      </c>
      <c r="X104" s="284">
        <v>0</v>
      </c>
      <c r="Y104" s="284">
        <v>0</v>
      </c>
      <c r="Z104" s="284">
        <v>0</v>
      </c>
      <c r="AA104" s="284">
        <v>0</v>
      </c>
      <c r="AB104" s="286">
        <v>0</v>
      </c>
      <c r="AC104" s="287">
        <v>0</v>
      </c>
      <c r="AD104" s="287">
        <v>0</v>
      </c>
      <c r="AE104" s="287">
        <v>0</v>
      </c>
      <c r="AF104" s="287">
        <v>0</v>
      </c>
      <c r="AG104" s="287">
        <v>0</v>
      </c>
      <c r="AH104" s="287">
        <v>0</v>
      </c>
      <c r="AI104" s="287">
        <v>0</v>
      </c>
      <c r="AJ104" s="287">
        <v>0</v>
      </c>
      <c r="AK104" s="287">
        <v>0</v>
      </c>
      <c r="AL104" s="287">
        <v>0</v>
      </c>
      <c r="AM104" s="287">
        <v>0</v>
      </c>
      <c r="AN104" s="287">
        <v>0</v>
      </c>
      <c r="AO104" s="287">
        <v>0</v>
      </c>
      <c r="AP104" s="287">
        <v>0</v>
      </c>
      <c r="AQ104" s="287">
        <v>0</v>
      </c>
      <c r="AR104" s="287">
        <v>0</v>
      </c>
      <c r="AS104" s="287">
        <v>0</v>
      </c>
      <c r="AT104" s="287">
        <v>0</v>
      </c>
      <c r="AU104" s="287">
        <v>0</v>
      </c>
      <c r="AV104" s="287">
        <v>0</v>
      </c>
      <c r="AW104" s="287">
        <v>0</v>
      </c>
      <c r="AX104" s="287">
        <v>0</v>
      </c>
      <c r="AY104" s="287">
        <v>0</v>
      </c>
      <c r="AZ104" s="287">
        <v>0</v>
      </c>
      <c r="BA104" s="287">
        <v>0</v>
      </c>
      <c r="BB104" s="287">
        <v>0</v>
      </c>
      <c r="BC104" s="287">
        <v>0</v>
      </c>
      <c r="BD104" s="287">
        <v>0</v>
      </c>
      <c r="BE104" s="287">
        <v>0</v>
      </c>
      <c r="BF104" s="287">
        <v>0</v>
      </c>
      <c r="BG104" s="287">
        <v>0</v>
      </c>
      <c r="BH104" s="287">
        <v>0</v>
      </c>
      <c r="BI104" s="287">
        <v>0</v>
      </c>
      <c r="BJ104" s="287">
        <v>0</v>
      </c>
      <c r="BK104" s="288">
        <v>0</v>
      </c>
    </row>
    <row r="105" spans="3:63" outlineLevel="1" x14ac:dyDescent="0.2">
      <c r="C105" s="269">
        <v>9</v>
      </c>
      <c r="D105" s="119">
        <v>9</v>
      </c>
      <c r="AB105" s="88"/>
      <c r="AE105"/>
      <c r="AF105"/>
      <c r="AG105"/>
    </row>
    <row r="106" spans="3:63" x14ac:dyDescent="0.2">
      <c r="C106" s="116">
        <v>10</v>
      </c>
      <c r="D106" s="67" t="s">
        <v>140</v>
      </c>
      <c r="E106" s="67"/>
      <c r="F106" s="67"/>
      <c r="G106" s="67" t="s">
        <v>226</v>
      </c>
      <c r="H106" s="102"/>
      <c r="I106" s="67"/>
      <c r="J106" s="67"/>
      <c r="K106" s="102"/>
      <c r="L106" s="67"/>
      <c r="M106" s="67"/>
      <c r="N106" s="67"/>
      <c r="O106" s="67"/>
      <c r="P106" s="67"/>
      <c r="Q106" s="117" t="s">
        <v>110</v>
      </c>
      <c r="R106" s="118">
        <v>0</v>
      </c>
      <c r="S106" s="118">
        <v>0</v>
      </c>
      <c r="T106" s="118">
        <v>0</v>
      </c>
      <c r="U106" s="118">
        <v>0</v>
      </c>
      <c r="V106" s="118">
        <v>0</v>
      </c>
      <c r="W106" s="118">
        <v>0</v>
      </c>
      <c r="X106" s="118">
        <v>0</v>
      </c>
      <c r="Y106" s="118">
        <v>0</v>
      </c>
      <c r="Z106" s="118">
        <v>0</v>
      </c>
      <c r="AA106" s="118">
        <v>0</v>
      </c>
      <c r="AB106" s="118">
        <v>0</v>
      </c>
      <c r="AC106" s="118">
        <v>0</v>
      </c>
      <c r="AD106" s="118">
        <v>0</v>
      </c>
      <c r="AE106" s="118">
        <v>0</v>
      </c>
      <c r="AF106" s="118">
        <v>0</v>
      </c>
      <c r="AG106" s="118">
        <v>0</v>
      </c>
      <c r="AH106" s="118">
        <v>0</v>
      </c>
      <c r="AI106" s="118">
        <v>0</v>
      </c>
      <c r="AJ106" s="118">
        <v>0</v>
      </c>
      <c r="AK106" s="118">
        <v>0</v>
      </c>
      <c r="AL106" s="118">
        <v>0</v>
      </c>
      <c r="AM106" s="118">
        <v>0</v>
      </c>
      <c r="AN106" s="118">
        <v>0</v>
      </c>
      <c r="AO106" s="118">
        <v>0</v>
      </c>
      <c r="AP106" s="118">
        <v>0</v>
      </c>
      <c r="AQ106" s="118">
        <v>0</v>
      </c>
      <c r="AR106" s="118">
        <v>0</v>
      </c>
      <c r="AS106" s="118">
        <v>0</v>
      </c>
      <c r="AT106" s="118">
        <v>0</v>
      </c>
      <c r="AU106" s="118">
        <v>0</v>
      </c>
      <c r="AV106" s="118">
        <v>0</v>
      </c>
      <c r="AW106" s="118">
        <v>0</v>
      </c>
      <c r="AX106" s="118">
        <v>0</v>
      </c>
      <c r="AY106" s="118">
        <v>0</v>
      </c>
      <c r="AZ106" s="118">
        <v>0</v>
      </c>
      <c r="BA106" s="118">
        <v>0</v>
      </c>
      <c r="BB106" s="118">
        <v>0</v>
      </c>
      <c r="BC106" s="118">
        <v>0</v>
      </c>
      <c r="BD106" s="118">
        <v>0</v>
      </c>
      <c r="BE106" s="118">
        <v>0</v>
      </c>
      <c r="BF106" s="118">
        <v>0</v>
      </c>
      <c r="BG106" s="118">
        <v>0</v>
      </c>
      <c r="BH106" s="118">
        <v>0</v>
      </c>
      <c r="BI106" s="118">
        <v>0</v>
      </c>
      <c r="BJ106" s="118">
        <v>0</v>
      </c>
      <c r="BK106" s="118">
        <v>0</v>
      </c>
    </row>
    <row r="107" spans="3:63" outlineLevel="1" x14ac:dyDescent="0.2">
      <c r="C107" s="269">
        <v>10</v>
      </c>
      <c r="D107" s="119">
        <v>10</v>
      </c>
      <c r="E107" s="124" t="s">
        <v>227</v>
      </c>
      <c r="F107" s="11"/>
      <c r="G107" s="11"/>
      <c r="H107" s="11"/>
      <c r="I107" s="11"/>
      <c r="J107" s="11"/>
      <c r="K107" s="11"/>
      <c r="L107" s="11"/>
      <c r="M107" s="11"/>
      <c r="N107" s="11"/>
      <c r="O107" s="11"/>
      <c r="P107" s="11"/>
      <c r="Q107" s="16"/>
      <c r="R107" s="88"/>
      <c r="S107" s="88"/>
      <c r="T107" s="88"/>
      <c r="U107" s="88"/>
      <c r="V107" s="88"/>
      <c r="W107" s="88"/>
      <c r="X107" s="88"/>
      <c r="Y107" s="88"/>
      <c r="Z107" s="88"/>
      <c r="AA107" s="88"/>
      <c r="AB107" s="88"/>
      <c r="AC107" s="88"/>
      <c r="AD107" s="88"/>
      <c r="AE107" s="11"/>
      <c r="AF107"/>
      <c r="AG107"/>
    </row>
    <row r="108" spans="3:63" outlineLevel="1" x14ac:dyDescent="0.2">
      <c r="C108" s="269">
        <v>10</v>
      </c>
      <c r="D108" s="119">
        <v>10</v>
      </c>
      <c r="E108" s="11"/>
      <c r="F108" s="11" t="s">
        <v>228</v>
      </c>
      <c r="G108" s="11"/>
      <c r="H108" s="11"/>
      <c r="I108" s="11"/>
      <c r="J108" s="11"/>
      <c r="K108" s="11"/>
      <c r="L108" s="11"/>
      <c r="M108" s="11"/>
      <c r="N108" s="270" t="s">
        <v>229</v>
      </c>
      <c r="O108" s="271">
        <v>0</v>
      </c>
      <c r="P108" s="11"/>
      <c r="Q108" s="16" t="s">
        <v>110</v>
      </c>
      <c r="R108" s="272">
        <v>0</v>
      </c>
      <c r="S108" s="273">
        <v>0</v>
      </c>
      <c r="T108" s="273">
        <v>0</v>
      </c>
      <c r="U108" s="273">
        <v>0</v>
      </c>
      <c r="V108" s="273">
        <v>0</v>
      </c>
      <c r="W108" s="274">
        <v>0</v>
      </c>
      <c r="X108" s="273">
        <v>0</v>
      </c>
      <c r="Y108" s="273">
        <v>0</v>
      </c>
      <c r="Z108" s="273">
        <v>0</v>
      </c>
      <c r="AA108" s="273">
        <v>0</v>
      </c>
      <c r="AB108" s="275">
        <v>0</v>
      </c>
      <c r="AC108" s="275">
        <v>0</v>
      </c>
      <c r="AD108" s="275">
        <v>0</v>
      </c>
      <c r="AE108" s="275">
        <v>0</v>
      </c>
      <c r="AF108" s="275">
        <v>0</v>
      </c>
      <c r="AG108" s="275">
        <v>0</v>
      </c>
      <c r="AH108" s="275">
        <v>0</v>
      </c>
      <c r="AI108" s="275">
        <v>0</v>
      </c>
      <c r="AJ108" s="275">
        <v>0</v>
      </c>
      <c r="AK108" s="275">
        <v>0</v>
      </c>
      <c r="AL108" s="275">
        <v>0</v>
      </c>
      <c r="AM108" s="275">
        <v>0</v>
      </c>
      <c r="AN108" s="275">
        <v>0</v>
      </c>
      <c r="AO108" s="275">
        <v>0</v>
      </c>
      <c r="AP108" s="275">
        <v>0</v>
      </c>
      <c r="AQ108" s="275">
        <v>0</v>
      </c>
      <c r="AR108" s="275">
        <v>0</v>
      </c>
      <c r="AS108" s="275">
        <v>0</v>
      </c>
      <c r="AT108" s="275">
        <v>0</v>
      </c>
      <c r="AU108" s="275">
        <v>0</v>
      </c>
      <c r="AV108" s="275">
        <v>0</v>
      </c>
      <c r="AW108" s="275">
        <v>0</v>
      </c>
      <c r="AX108" s="275">
        <v>0</v>
      </c>
      <c r="AY108" s="275">
        <v>0</v>
      </c>
      <c r="AZ108" s="275">
        <v>0</v>
      </c>
      <c r="BA108" s="275">
        <v>0</v>
      </c>
      <c r="BB108" s="275">
        <v>0</v>
      </c>
      <c r="BC108" s="275">
        <v>0</v>
      </c>
      <c r="BD108" s="275">
        <v>0</v>
      </c>
      <c r="BE108" s="275">
        <v>0</v>
      </c>
      <c r="BF108" s="275">
        <v>0</v>
      </c>
      <c r="BG108" s="275">
        <v>0</v>
      </c>
      <c r="BH108" s="275">
        <v>0</v>
      </c>
      <c r="BI108" s="275">
        <v>0</v>
      </c>
      <c r="BJ108" s="275">
        <v>0</v>
      </c>
      <c r="BK108" s="276">
        <v>0</v>
      </c>
    </row>
    <row r="109" spans="3:63" outlineLevel="1" x14ac:dyDescent="0.2">
      <c r="C109" s="269">
        <v>10</v>
      </c>
      <c r="D109" s="119">
        <v>10</v>
      </c>
      <c r="E109" s="11"/>
      <c r="F109" s="11" t="s">
        <v>230</v>
      </c>
      <c r="G109" s="11"/>
      <c r="H109" s="11"/>
      <c r="I109" s="11"/>
      <c r="J109" s="11"/>
      <c r="K109" s="11"/>
      <c r="L109" s="11"/>
      <c r="M109" s="11"/>
      <c r="N109" s="11"/>
      <c r="O109" s="11"/>
      <c r="P109" s="11"/>
      <c r="Q109" s="16" t="s">
        <v>110</v>
      </c>
      <c r="R109" s="277">
        <v>0</v>
      </c>
      <c r="S109" s="278">
        <v>0</v>
      </c>
      <c r="T109" s="278">
        <v>0</v>
      </c>
      <c r="U109" s="278">
        <v>0</v>
      </c>
      <c r="V109" s="278">
        <v>0</v>
      </c>
      <c r="W109" s="279">
        <v>0</v>
      </c>
      <c r="X109" s="278">
        <v>0</v>
      </c>
      <c r="Y109" s="278">
        <v>0</v>
      </c>
      <c r="Z109" s="278">
        <v>0</v>
      </c>
      <c r="AA109" s="278">
        <v>0</v>
      </c>
      <c r="AB109" s="115">
        <v>0</v>
      </c>
      <c r="AC109" s="115">
        <v>0</v>
      </c>
      <c r="AD109" s="115">
        <v>0</v>
      </c>
      <c r="AE109" s="115">
        <v>0</v>
      </c>
      <c r="AF109" s="115">
        <v>0</v>
      </c>
      <c r="AG109" s="280">
        <v>0</v>
      </c>
      <c r="AH109" s="280">
        <v>0</v>
      </c>
      <c r="AI109" s="280">
        <v>0</v>
      </c>
      <c r="AJ109" s="280">
        <v>0</v>
      </c>
      <c r="AK109" s="280">
        <v>0</v>
      </c>
      <c r="AL109" s="280">
        <v>0</v>
      </c>
      <c r="AM109" s="280">
        <v>0</v>
      </c>
      <c r="AN109" s="280">
        <v>0</v>
      </c>
      <c r="AO109" s="280">
        <v>0</v>
      </c>
      <c r="AP109" s="280">
        <v>0</v>
      </c>
      <c r="AQ109" s="280">
        <v>0</v>
      </c>
      <c r="AR109" s="280">
        <v>0</v>
      </c>
      <c r="AS109" s="280">
        <v>0</v>
      </c>
      <c r="AT109" s="280">
        <v>0</v>
      </c>
      <c r="AU109" s="280">
        <v>0</v>
      </c>
      <c r="AV109" s="280">
        <v>0</v>
      </c>
      <c r="AW109" s="280">
        <v>0</v>
      </c>
      <c r="AX109" s="280">
        <v>0</v>
      </c>
      <c r="AY109" s="280">
        <v>0</v>
      </c>
      <c r="AZ109" s="280">
        <v>0</v>
      </c>
      <c r="BA109" s="280">
        <v>0</v>
      </c>
      <c r="BB109" s="280">
        <v>0</v>
      </c>
      <c r="BC109" s="280">
        <v>0</v>
      </c>
      <c r="BD109" s="280">
        <v>0</v>
      </c>
      <c r="BE109" s="280">
        <v>0</v>
      </c>
      <c r="BF109" s="280">
        <v>0</v>
      </c>
      <c r="BG109" s="280">
        <v>0</v>
      </c>
      <c r="BH109" s="280">
        <v>0</v>
      </c>
      <c r="BI109" s="280">
        <v>0</v>
      </c>
      <c r="BJ109" s="280">
        <v>0</v>
      </c>
      <c r="BK109" s="281">
        <v>0</v>
      </c>
    </row>
    <row r="110" spans="3:63" outlineLevel="1" x14ac:dyDescent="0.2">
      <c r="C110" s="269">
        <v>10</v>
      </c>
      <c r="D110" s="119">
        <v>10</v>
      </c>
      <c r="F110" s="11" t="s">
        <v>231</v>
      </c>
      <c r="O110" s="11"/>
      <c r="Q110" s="16" t="s">
        <v>110</v>
      </c>
      <c r="R110" s="282">
        <v>0</v>
      </c>
      <c r="S110" s="278">
        <v>0</v>
      </c>
      <c r="T110" s="278">
        <v>0</v>
      </c>
      <c r="U110" s="278">
        <v>0</v>
      </c>
      <c r="V110" s="278">
        <v>0</v>
      </c>
      <c r="W110" s="279">
        <v>0</v>
      </c>
      <c r="X110" s="278">
        <v>0</v>
      </c>
      <c r="Y110" s="278">
        <v>0</v>
      </c>
      <c r="Z110" s="278">
        <v>0</v>
      </c>
      <c r="AA110" s="278">
        <v>0</v>
      </c>
      <c r="AB110" s="115">
        <v>0</v>
      </c>
      <c r="AC110" s="115">
        <v>0</v>
      </c>
      <c r="AD110" s="115">
        <v>0</v>
      </c>
      <c r="AE110" s="280">
        <v>0</v>
      </c>
      <c r="AF110" s="280">
        <v>0</v>
      </c>
      <c r="AG110" s="280">
        <v>0</v>
      </c>
      <c r="AH110" s="280">
        <v>0</v>
      </c>
      <c r="AI110" s="280">
        <v>0</v>
      </c>
      <c r="AJ110" s="280">
        <v>0</v>
      </c>
      <c r="AK110" s="280">
        <v>0</v>
      </c>
      <c r="AL110" s="280">
        <v>0</v>
      </c>
      <c r="AM110" s="280">
        <v>0</v>
      </c>
      <c r="AN110" s="280">
        <v>0</v>
      </c>
      <c r="AO110" s="280">
        <v>0</v>
      </c>
      <c r="AP110" s="280">
        <v>0</v>
      </c>
      <c r="AQ110" s="280">
        <v>0</v>
      </c>
      <c r="AR110" s="280">
        <v>0</v>
      </c>
      <c r="AS110" s="280">
        <v>0</v>
      </c>
      <c r="AT110" s="280">
        <v>0</v>
      </c>
      <c r="AU110" s="280">
        <v>0</v>
      </c>
      <c r="AV110" s="280">
        <v>0</v>
      </c>
      <c r="AW110" s="280">
        <v>0</v>
      </c>
      <c r="AX110" s="280">
        <v>0</v>
      </c>
      <c r="AY110" s="280">
        <v>0</v>
      </c>
      <c r="AZ110" s="280">
        <v>0</v>
      </c>
      <c r="BA110" s="280">
        <v>0</v>
      </c>
      <c r="BB110" s="280">
        <v>0</v>
      </c>
      <c r="BC110" s="280">
        <v>0</v>
      </c>
      <c r="BD110" s="280">
        <v>0</v>
      </c>
      <c r="BE110" s="280">
        <v>0</v>
      </c>
      <c r="BF110" s="280">
        <v>0</v>
      </c>
      <c r="BG110" s="280">
        <v>0</v>
      </c>
      <c r="BH110" s="280">
        <v>0</v>
      </c>
      <c r="BI110" s="280">
        <v>0</v>
      </c>
      <c r="BJ110" s="280">
        <v>0</v>
      </c>
      <c r="BK110" s="281">
        <v>0</v>
      </c>
    </row>
    <row r="111" spans="3:63" outlineLevel="1" x14ac:dyDescent="0.2">
      <c r="C111" s="269">
        <v>10</v>
      </c>
      <c r="D111" s="119">
        <v>10</v>
      </c>
      <c r="F111" s="11" t="s">
        <v>232</v>
      </c>
      <c r="Q111" s="16" t="s">
        <v>110</v>
      </c>
      <c r="R111" s="282">
        <v>0</v>
      </c>
      <c r="S111" s="278">
        <v>0</v>
      </c>
      <c r="T111" s="278">
        <v>0</v>
      </c>
      <c r="U111" s="278">
        <v>0</v>
      </c>
      <c r="V111" s="278">
        <v>0</v>
      </c>
      <c r="W111" s="279">
        <v>0</v>
      </c>
      <c r="X111" s="278">
        <v>0</v>
      </c>
      <c r="Y111" s="278">
        <v>0</v>
      </c>
      <c r="Z111" s="278">
        <v>0</v>
      </c>
      <c r="AA111" s="278">
        <v>0</v>
      </c>
      <c r="AB111" s="115">
        <v>0</v>
      </c>
      <c r="AC111" s="115">
        <v>0</v>
      </c>
      <c r="AD111" s="115">
        <v>0</v>
      </c>
      <c r="AE111" s="280">
        <v>0</v>
      </c>
      <c r="AF111" s="280">
        <v>0</v>
      </c>
      <c r="AG111" s="280">
        <v>0</v>
      </c>
      <c r="AH111" s="280">
        <v>0</v>
      </c>
      <c r="AI111" s="280">
        <v>0</v>
      </c>
      <c r="AJ111" s="280">
        <v>0</v>
      </c>
      <c r="AK111" s="280">
        <v>0</v>
      </c>
      <c r="AL111" s="280">
        <v>0</v>
      </c>
      <c r="AM111" s="280">
        <v>0</v>
      </c>
      <c r="AN111" s="280">
        <v>0</v>
      </c>
      <c r="AO111" s="280">
        <v>0</v>
      </c>
      <c r="AP111" s="280">
        <v>0</v>
      </c>
      <c r="AQ111" s="280">
        <v>0</v>
      </c>
      <c r="AR111" s="280">
        <v>0</v>
      </c>
      <c r="AS111" s="280">
        <v>0</v>
      </c>
      <c r="AT111" s="280">
        <v>0</v>
      </c>
      <c r="AU111" s="280">
        <v>0</v>
      </c>
      <c r="AV111" s="280">
        <v>0</v>
      </c>
      <c r="AW111" s="280">
        <v>0</v>
      </c>
      <c r="AX111" s="280">
        <v>0</v>
      </c>
      <c r="AY111" s="280">
        <v>0</v>
      </c>
      <c r="AZ111" s="280">
        <v>0</v>
      </c>
      <c r="BA111" s="280">
        <v>0</v>
      </c>
      <c r="BB111" s="280">
        <v>0</v>
      </c>
      <c r="BC111" s="280">
        <v>0</v>
      </c>
      <c r="BD111" s="280">
        <v>0</v>
      </c>
      <c r="BE111" s="280">
        <v>0</v>
      </c>
      <c r="BF111" s="280">
        <v>0</v>
      </c>
      <c r="BG111" s="280">
        <v>0</v>
      </c>
      <c r="BH111" s="280">
        <v>0</v>
      </c>
      <c r="BI111" s="280">
        <v>0</v>
      </c>
      <c r="BJ111" s="280">
        <v>0</v>
      </c>
      <c r="BK111" s="281">
        <v>0</v>
      </c>
    </row>
    <row r="112" spans="3:63" outlineLevel="1" x14ac:dyDescent="0.2">
      <c r="C112" s="269">
        <v>10</v>
      </c>
      <c r="D112" s="119">
        <v>10</v>
      </c>
      <c r="F112" s="11" t="s">
        <v>233</v>
      </c>
      <c r="Q112" s="16" t="s">
        <v>110</v>
      </c>
      <c r="R112" s="283">
        <v>0</v>
      </c>
      <c r="S112" s="284">
        <v>0</v>
      </c>
      <c r="T112" s="284">
        <v>0</v>
      </c>
      <c r="U112" s="284">
        <v>0</v>
      </c>
      <c r="V112" s="284">
        <v>0</v>
      </c>
      <c r="W112" s="285">
        <v>0</v>
      </c>
      <c r="X112" s="284">
        <v>0</v>
      </c>
      <c r="Y112" s="284">
        <v>0</v>
      </c>
      <c r="Z112" s="284">
        <v>0</v>
      </c>
      <c r="AA112" s="284">
        <v>0</v>
      </c>
      <c r="AB112" s="286">
        <v>0</v>
      </c>
      <c r="AC112" s="287">
        <v>0</v>
      </c>
      <c r="AD112" s="287">
        <v>0</v>
      </c>
      <c r="AE112" s="287">
        <v>0</v>
      </c>
      <c r="AF112" s="287">
        <v>0</v>
      </c>
      <c r="AG112" s="287">
        <v>0</v>
      </c>
      <c r="AH112" s="287">
        <v>0</v>
      </c>
      <c r="AI112" s="287">
        <v>0</v>
      </c>
      <c r="AJ112" s="287">
        <v>0</v>
      </c>
      <c r="AK112" s="287">
        <v>0</v>
      </c>
      <c r="AL112" s="287">
        <v>0</v>
      </c>
      <c r="AM112" s="287">
        <v>0</v>
      </c>
      <c r="AN112" s="287">
        <v>0</v>
      </c>
      <c r="AO112" s="287">
        <v>0</v>
      </c>
      <c r="AP112" s="287">
        <v>0</v>
      </c>
      <c r="AQ112" s="287">
        <v>0</v>
      </c>
      <c r="AR112" s="287">
        <v>0</v>
      </c>
      <c r="AS112" s="287">
        <v>0</v>
      </c>
      <c r="AT112" s="287">
        <v>0</v>
      </c>
      <c r="AU112" s="287">
        <v>0</v>
      </c>
      <c r="AV112" s="287">
        <v>0</v>
      </c>
      <c r="AW112" s="287">
        <v>0</v>
      </c>
      <c r="AX112" s="287">
        <v>0</v>
      </c>
      <c r="AY112" s="287">
        <v>0</v>
      </c>
      <c r="AZ112" s="287">
        <v>0</v>
      </c>
      <c r="BA112" s="287">
        <v>0</v>
      </c>
      <c r="BB112" s="287">
        <v>0</v>
      </c>
      <c r="BC112" s="287">
        <v>0</v>
      </c>
      <c r="BD112" s="287">
        <v>0</v>
      </c>
      <c r="BE112" s="287">
        <v>0</v>
      </c>
      <c r="BF112" s="287">
        <v>0</v>
      </c>
      <c r="BG112" s="287">
        <v>0</v>
      </c>
      <c r="BH112" s="287">
        <v>0</v>
      </c>
      <c r="BI112" s="287">
        <v>0</v>
      </c>
      <c r="BJ112" s="287">
        <v>0</v>
      </c>
      <c r="BK112" s="288">
        <v>0</v>
      </c>
    </row>
    <row r="113" spans="3:63" outlineLevel="1" x14ac:dyDescent="0.2">
      <c r="C113" s="269">
        <v>10</v>
      </c>
      <c r="D113" s="119">
        <v>10</v>
      </c>
      <c r="F113" s="11" t="s">
        <v>234</v>
      </c>
      <c r="Q113" s="16" t="s">
        <v>110</v>
      </c>
      <c r="R113" s="290">
        <v>0</v>
      </c>
      <c r="S113" s="284">
        <v>0</v>
      </c>
      <c r="T113" s="284">
        <v>0</v>
      </c>
      <c r="U113" s="284">
        <v>0</v>
      </c>
      <c r="V113" s="284">
        <v>0</v>
      </c>
      <c r="W113" s="285">
        <v>0</v>
      </c>
      <c r="X113" s="284">
        <v>0</v>
      </c>
      <c r="Y113" s="284">
        <v>0</v>
      </c>
      <c r="Z113" s="284">
        <v>0</v>
      </c>
      <c r="AA113" s="284">
        <v>0</v>
      </c>
      <c r="AB113" s="286">
        <v>0</v>
      </c>
      <c r="AC113" s="287">
        <v>0</v>
      </c>
      <c r="AD113" s="287">
        <v>0</v>
      </c>
      <c r="AE113" s="287">
        <v>0</v>
      </c>
      <c r="AF113" s="287">
        <v>0</v>
      </c>
      <c r="AG113" s="287">
        <v>0</v>
      </c>
      <c r="AH113" s="287">
        <v>0</v>
      </c>
      <c r="AI113" s="287">
        <v>0</v>
      </c>
      <c r="AJ113" s="287">
        <v>0</v>
      </c>
      <c r="AK113" s="287">
        <v>0</v>
      </c>
      <c r="AL113" s="287">
        <v>0</v>
      </c>
      <c r="AM113" s="287">
        <v>0</v>
      </c>
      <c r="AN113" s="287">
        <v>0</v>
      </c>
      <c r="AO113" s="287">
        <v>0</v>
      </c>
      <c r="AP113" s="287">
        <v>0</v>
      </c>
      <c r="AQ113" s="287">
        <v>0</v>
      </c>
      <c r="AR113" s="287">
        <v>0</v>
      </c>
      <c r="AS113" s="287">
        <v>0</v>
      </c>
      <c r="AT113" s="287">
        <v>0</v>
      </c>
      <c r="AU113" s="287">
        <v>0</v>
      </c>
      <c r="AV113" s="287">
        <v>0</v>
      </c>
      <c r="AW113" s="287">
        <v>0</v>
      </c>
      <c r="AX113" s="287">
        <v>0</v>
      </c>
      <c r="AY113" s="287">
        <v>0</v>
      </c>
      <c r="AZ113" s="287">
        <v>0</v>
      </c>
      <c r="BA113" s="287">
        <v>0</v>
      </c>
      <c r="BB113" s="287">
        <v>0</v>
      </c>
      <c r="BC113" s="287">
        <v>0</v>
      </c>
      <c r="BD113" s="287">
        <v>0</v>
      </c>
      <c r="BE113" s="287">
        <v>0</v>
      </c>
      <c r="BF113" s="287">
        <v>0</v>
      </c>
      <c r="BG113" s="287">
        <v>0</v>
      </c>
      <c r="BH113" s="287">
        <v>0</v>
      </c>
      <c r="BI113" s="287">
        <v>0</v>
      </c>
      <c r="BJ113" s="287">
        <v>0</v>
      </c>
      <c r="BK113" s="288">
        <v>0</v>
      </c>
    </row>
    <row r="114" spans="3:63" outlineLevel="1" x14ac:dyDescent="0.2">
      <c r="C114" s="269">
        <v>10</v>
      </c>
      <c r="D114" s="119">
        <v>10</v>
      </c>
      <c r="AB114" s="88"/>
      <c r="AE114"/>
      <c r="AF114"/>
      <c r="AG114"/>
    </row>
    <row r="115" spans="3:63" x14ac:dyDescent="0.2">
      <c r="C115" s="116">
        <v>11</v>
      </c>
      <c r="D115" s="67" t="s">
        <v>141</v>
      </c>
      <c r="E115" s="67"/>
      <c r="F115" s="67"/>
      <c r="G115" s="67" t="s">
        <v>226</v>
      </c>
      <c r="H115" s="102"/>
      <c r="I115" s="67"/>
      <c r="J115" s="67"/>
      <c r="K115" s="102"/>
      <c r="L115" s="67"/>
      <c r="M115" s="67"/>
      <c r="N115" s="67"/>
      <c r="O115" s="67"/>
      <c r="P115" s="67"/>
      <c r="Q115" s="117" t="s">
        <v>110</v>
      </c>
      <c r="R115" s="118">
        <v>0</v>
      </c>
      <c r="S115" s="118">
        <v>0</v>
      </c>
      <c r="T115" s="118">
        <v>0</v>
      </c>
      <c r="U115" s="118">
        <v>0</v>
      </c>
      <c r="V115" s="118">
        <v>0</v>
      </c>
      <c r="W115" s="118">
        <v>0</v>
      </c>
      <c r="X115" s="118">
        <v>0</v>
      </c>
      <c r="Y115" s="118">
        <v>0</v>
      </c>
      <c r="Z115" s="118">
        <v>0</v>
      </c>
      <c r="AA115" s="118">
        <v>0</v>
      </c>
      <c r="AB115" s="118">
        <v>0</v>
      </c>
      <c r="AC115" s="118">
        <v>0</v>
      </c>
      <c r="AD115" s="118">
        <v>0</v>
      </c>
      <c r="AE115" s="118">
        <v>0</v>
      </c>
      <c r="AF115" s="118">
        <v>0</v>
      </c>
      <c r="AG115" s="118">
        <v>0</v>
      </c>
      <c r="AH115" s="118">
        <v>0</v>
      </c>
      <c r="AI115" s="118">
        <v>0</v>
      </c>
      <c r="AJ115" s="118">
        <v>0</v>
      </c>
      <c r="AK115" s="118">
        <v>0</v>
      </c>
      <c r="AL115" s="118">
        <v>0</v>
      </c>
      <c r="AM115" s="118">
        <v>0</v>
      </c>
      <c r="AN115" s="118">
        <v>0</v>
      </c>
      <c r="AO115" s="118">
        <v>0</v>
      </c>
      <c r="AP115" s="118">
        <v>0</v>
      </c>
      <c r="AQ115" s="118">
        <v>0</v>
      </c>
      <c r="AR115" s="118">
        <v>0</v>
      </c>
      <c r="AS115" s="118">
        <v>0</v>
      </c>
      <c r="AT115" s="118">
        <v>0</v>
      </c>
      <c r="AU115" s="118">
        <v>0</v>
      </c>
      <c r="AV115" s="118">
        <v>0</v>
      </c>
      <c r="AW115" s="118">
        <v>0</v>
      </c>
      <c r="AX115" s="118">
        <v>0</v>
      </c>
      <c r="AY115" s="118">
        <v>0</v>
      </c>
      <c r="AZ115" s="118">
        <v>0</v>
      </c>
      <c r="BA115" s="118">
        <v>0</v>
      </c>
      <c r="BB115" s="118">
        <v>0</v>
      </c>
      <c r="BC115" s="118">
        <v>0</v>
      </c>
      <c r="BD115" s="118">
        <v>0</v>
      </c>
      <c r="BE115" s="118">
        <v>0</v>
      </c>
      <c r="BF115" s="118">
        <v>0</v>
      </c>
      <c r="BG115" s="118">
        <v>0</v>
      </c>
      <c r="BH115" s="118">
        <v>0</v>
      </c>
      <c r="BI115" s="118">
        <v>0</v>
      </c>
      <c r="BJ115" s="118">
        <v>0</v>
      </c>
      <c r="BK115" s="118">
        <v>0</v>
      </c>
    </row>
    <row r="116" spans="3:63" outlineLevel="1" x14ac:dyDescent="0.2">
      <c r="C116" s="269">
        <v>11</v>
      </c>
      <c r="D116" s="119">
        <v>11</v>
      </c>
      <c r="E116" s="124" t="s">
        <v>227</v>
      </c>
      <c r="F116" s="11"/>
      <c r="G116" s="11"/>
      <c r="H116" s="11"/>
      <c r="I116" s="11"/>
      <c r="J116" s="11"/>
      <c r="K116" s="11"/>
      <c r="L116" s="11"/>
      <c r="M116" s="11"/>
      <c r="N116" s="11"/>
      <c r="O116" s="11"/>
      <c r="P116" s="11"/>
      <c r="Q116" s="16"/>
      <c r="R116" s="88"/>
      <c r="S116" s="88"/>
      <c r="T116" s="88"/>
      <c r="U116" s="88"/>
      <c r="V116" s="88"/>
      <c r="W116" s="88"/>
      <c r="X116" s="88"/>
      <c r="Y116" s="88"/>
      <c r="Z116" s="88"/>
      <c r="AA116" s="88"/>
      <c r="AB116" s="88"/>
      <c r="AC116" s="88"/>
      <c r="AD116" s="88"/>
      <c r="AE116" s="11"/>
      <c r="AF116"/>
      <c r="AG116"/>
    </row>
    <row r="117" spans="3:63" outlineLevel="1" x14ac:dyDescent="0.2">
      <c r="C117" s="269">
        <v>11</v>
      </c>
      <c r="D117" s="119">
        <v>11</v>
      </c>
      <c r="E117" s="11"/>
      <c r="F117" s="11" t="s">
        <v>228</v>
      </c>
      <c r="G117" s="11"/>
      <c r="H117" s="11"/>
      <c r="I117" s="11"/>
      <c r="J117" s="11"/>
      <c r="K117" s="11"/>
      <c r="L117" s="11"/>
      <c r="M117" s="11"/>
      <c r="N117" s="270" t="s">
        <v>229</v>
      </c>
      <c r="O117" s="271">
        <v>0</v>
      </c>
      <c r="P117" s="11"/>
      <c r="Q117" s="16" t="s">
        <v>110</v>
      </c>
      <c r="R117" s="272">
        <v>0</v>
      </c>
      <c r="S117" s="273">
        <v>0</v>
      </c>
      <c r="T117" s="273">
        <v>0</v>
      </c>
      <c r="U117" s="273">
        <v>0</v>
      </c>
      <c r="V117" s="273">
        <v>0</v>
      </c>
      <c r="W117" s="274">
        <v>0</v>
      </c>
      <c r="X117" s="273">
        <v>0</v>
      </c>
      <c r="Y117" s="273">
        <v>0</v>
      </c>
      <c r="Z117" s="273">
        <v>0</v>
      </c>
      <c r="AA117" s="273">
        <v>0</v>
      </c>
      <c r="AB117" s="275">
        <v>0</v>
      </c>
      <c r="AC117" s="275">
        <v>0</v>
      </c>
      <c r="AD117" s="275">
        <v>0</v>
      </c>
      <c r="AE117" s="275">
        <v>0</v>
      </c>
      <c r="AF117" s="275">
        <v>0</v>
      </c>
      <c r="AG117" s="275">
        <v>0</v>
      </c>
      <c r="AH117" s="275">
        <v>0</v>
      </c>
      <c r="AI117" s="275">
        <v>0</v>
      </c>
      <c r="AJ117" s="275">
        <v>0</v>
      </c>
      <c r="AK117" s="275">
        <v>0</v>
      </c>
      <c r="AL117" s="275">
        <v>0</v>
      </c>
      <c r="AM117" s="275">
        <v>0</v>
      </c>
      <c r="AN117" s="275">
        <v>0</v>
      </c>
      <c r="AO117" s="275">
        <v>0</v>
      </c>
      <c r="AP117" s="275">
        <v>0</v>
      </c>
      <c r="AQ117" s="275">
        <v>0</v>
      </c>
      <c r="AR117" s="275">
        <v>0</v>
      </c>
      <c r="AS117" s="275">
        <v>0</v>
      </c>
      <c r="AT117" s="275">
        <v>0</v>
      </c>
      <c r="AU117" s="275">
        <v>0</v>
      </c>
      <c r="AV117" s="275">
        <v>0</v>
      </c>
      <c r="AW117" s="275">
        <v>0</v>
      </c>
      <c r="AX117" s="275">
        <v>0</v>
      </c>
      <c r="AY117" s="275">
        <v>0</v>
      </c>
      <c r="AZ117" s="275">
        <v>0</v>
      </c>
      <c r="BA117" s="275">
        <v>0</v>
      </c>
      <c r="BB117" s="275">
        <v>0</v>
      </c>
      <c r="BC117" s="275">
        <v>0</v>
      </c>
      <c r="BD117" s="275">
        <v>0</v>
      </c>
      <c r="BE117" s="275">
        <v>0</v>
      </c>
      <c r="BF117" s="275">
        <v>0</v>
      </c>
      <c r="BG117" s="275">
        <v>0</v>
      </c>
      <c r="BH117" s="275">
        <v>0</v>
      </c>
      <c r="BI117" s="275">
        <v>0</v>
      </c>
      <c r="BJ117" s="275">
        <v>0</v>
      </c>
      <c r="BK117" s="276">
        <v>0</v>
      </c>
    </row>
    <row r="118" spans="3:63" outlineLevel="1" x14ac:dyDescent="0.2">
      <c r="C118" s="269">
        <v>11</v>
      </c>
      <c r="D118" s="119">
        <v>11</v>
      </c>
      <c r="E118" s="11"/>
      <c r="F118" s="11" t="s">
        <v>230</v>
      </c>
      <c r="G118" s="11"/>
      <c r="H118" s="11"/>
      <c r="I118" s="11"/>
      <c r="J118" s="11"/>
      <c r="K118" s="11"/>
      <c r="L118" s="11"/>
      <c r="M118" s="11"/>
      <c r="N118" s="11"/>
      <c r="O118" s="11"/>
      <c r="P118" s="11"/>
      <c r="Q118" s="16" t="s">
        <v>110</v>
      </c>
      <c r="R118" s="277">
        <v>0</v>
      </c>
      <c r="S118" s="278">
        <v>0</v>
      </c>
      <c r="T118" s="278">
        <v>0</v>
      </c>
      <c r="U118" s="278">
        <v>0</v>
      </c>
      <c r="V118" s="278">
        <v>0</v>
      </c>
      <c r="W118" s="279">
        <v>0</v>
      </c>
      <c r="X118" s="278">
        <v>0</v>
      </c>
      <c r="Y118" s="278">
        <v>0</v>
      </c>
      <c r="Z118" s="278">
        <v>0</v>
      </c>
      <c r="AA118" s="278">
        <v>0</v>
      </c>
      <c r="AB118" s="115">
        <v>0</v>
      </c>
      <c r="AC118" s="115">
        <v>0</v>
      </c>
      <c r="AD118" s="115">
        <v>0</v>
      </c>
      <c r="AE118" s="115">
        <v>0</v>
      </c>
      <c r="AF118" s="115">
        <v>0</v>
      </c>
      <c r="AG118" s="280">
        <v>0</v>
      </c>
      <c r="AH118" s="280">
        <v>0</v>
      </c>
      <c r="AI118" s="280">
        <v>0</v>
      </c>
      <c r="AJ118" s="280">
        <v>0</v>
      </c>
      <c r="AK118" s="280">
        <v>0</v>
      </c>
      <c r="AL118" s="280">
        <v>0</v>
      </c>
      <c r="AM118" s="280">
        <v>0</v>
      </c>
      <c r="AN118" s="280">
        <v>0</v>
      </c>
      <c r="AO118" s="280">
        <v>0</v>
      </c>
      <c r="AP118" s="280">
        <v>0</v>
      </c>
      <c r="AQ118" s="280">
        <v>0</v>
      </c>
      <c r="AR118" s="280">
        <v>0</v>
      </c>
      <c r="AS118" s="280">
        <v>0</v>
      </c>
      <c r="AT118" s="280">
        <v>0</v>
      </c>
      <c r="AU118" s="280">
        <v>0</v>
      </c>
      <c r="AV118" s="280">
        <v>0</v>
      </c>
      <c r="AW118" s="280">
        <v>0</v>
      </c>
      <c r="AX118" s="280">
        <v>0</v>
      </c>
      <c r="AY118" s="280">
        <v>0</v>
      </c>
      <c r="AZ118" s="280">
        <v>0</v>
      </c>
      <c r="BA118" s="280">
        <v>0</v>
      </c>
      <c r="BB118" s="280">
        <v>0</v>
      </c>
      <c r="BC118" s="280">
        <v>0</v>
      </c>
      <c r="BD118" s="280">
        <v>0</v>
      </c>
      <c r="BE118" s="280">
        <v>0</v>
      </c>
      <c r="BF118" s="280">
        <v>0</v>
      </c>
      <c r="BG118" s="280">
        <v>0</v>
      </c>
      <c r="BH118" s="280">
        <v>0</v>
      </c>
      <c r="BI118" s="280">
        <v>0</v>
      </c>
      <c r="BJ118" s="280">
        <v>0</v>
      </c>
      <c r="BK118" s="281">
        <v>0</v>
      </c>
    </row>
    <row r="119" spans="3:63" outlineLevel="1" x14ac:dyDescent="0.2">
      <c r="C119" s="269">
        <v>11</v>
      </c>
      <c r="D119" s="119">
        <v>11</v>
      </c>
      <c r="F119" s="11" t="s">
        <v>231</v>
      </c>
      <c r="O119" s="11"/>
      <c r="Q119" s="16" t="s">
        <v>110</v>
      </c>
      <c r="R119" s="282">
        <v>0</v>
      </c>
      <c r="S119" s="278">
        <v>0</v>
      </c>
      <c r="T119" s="278">
        <v>0</v>
      </c>
      <c r="U119" s="278">
        <v>0</v>
      </c>
      <c r="V119" s="278">
        <v>0</v>
      </c>
      <c r="W119" s="279">
        <v>0</v>
      </c>
      <c r="X119" s="278">
        <v>0</v>
      </c>
      <c r="Y119" s="278">
        <v>0</v>
      </c>
      <c r="Z119" s="278">
        <v>0</v>
      </c>
      <c r="AA119" s="278">
        <v>0</v>
      </c>
      <c r="AB119" s="115">
        <v>0</v>
      </c>
      <c r="AC119" s="115">
        <v>0</v>
      </c>
      <c r="AD119" s="115">
        <v>0</v>
      </c>
      <c r="AE119" s="280">
        <v>0</v>
      </c>
      <c r="AF119" s="280">
        <v>0</v>
      </c>
      <c r="AG119" s="280">
        <v>0</v>
      </c>
      <c r="AH119" s="280">
        <v>0</v>
      </c>
      <c r="AI119" s="280">
        <v>0</v>
      </c>
      <c r="AJ119" s="280">
        <v>0</v>
      </c>
      <c r="AK119" s="280">
        <v>0</v>
      </c>
      <c r="AL119" s="280">
        <v>0</v>
      </c>
      <c r="AM119" s="280">
        <v>0</v>
      </c>
      <c r="AN119" s="280">
        <v>0</v>
      </c>
      <c r="AO119" s="280">
        <v>0</v>
      </c>
      <c r="AP119" s="280">
        <v>0</v>
      </c>
      <c r="AQ119" s="280">
        <v>0</v>
      </c>
      <c r="AR119" s="280">
        <v>0</v>
      </c>
      <c r="AS119" s="280">
        <v>0</v>
      </c>
      <c r="AT119" s="280">
        <v>0</v>
      </c>
      <c r="AU119" s="280">
        <v>0</v>
      </c>
      <c r="AV119" s="280">
        <v>0</v>
      </c>
      <c r="AW119" s="280">
        <v>0</v>
      </c>
      <c r="AX119" s="280">
        <v>0</v>
      </c>
      <c r="AY119" s="280">
        <v>0</v>
      </c>
      <c r="AZ119" s="280">
        <v>0</v>
      </c>
      <c r="BA119" s="280">
        <v>0</v>
      </c>
      <c r="BB119" s="280">
        <v>0</v>
      </c>
      <c r="BC119" s="280">
        <v>0</v>
      </c>
      <c r="BD119" s="280">
        <v>0</v>
      </c>
      <c r="BE119" s="280">
        <v>0</v>
      </c>
      <c r="BF119" s="280">
        <v>0</v>
      </c>
      <c r="BG119" s="280">
        <v>0</v>
      </c>
      <c r="BH119" s="280">
        <v>0</v>
      </c>
      <c r="BI119" s="280">
        <v>0</v>
      </c>
      <c r="BJ119" s="280">
        <v>0</v>
      </c>
      <c r="BK119" s="281">
        <v>0</v>
      </c>
    </row>
    <row r="120" spans="3:63" outlineLevel="1" x14ac:dyDescent="0.2">
      <c r="C120" s="269">
        <v>11</v>
      </c>
      <c r="D120" s="119">
        <v>11</v>
      </c>
      <c r="F120" s="11" t="s">
        <v>232</v>
      </c>
      <c r="Q120" s="16" t="s">
        <v>110</v>
      </c>
      <c r="R120" s="282">
        <v>0</v>
      </c>
      <c r="S120" s="278">
        <v>0</v>
      </c>
      <c r="T120" s="278">
        <v>0</v>
      </c>
      <c r="U120" s="278">
        <v>0</v>
      </c>
      <c r="V120" s="278">
        <v>0</v>
      </c>
      <c r="W120" s="279">
        <v>0</v>
      </c>
      <c r="X120" s="278">
        <v>0</v>
      </c>
      <c r="Y120" s="278">
        <v>0</v>
      </c>
      <c r="Z120" s="278">
        <v>0</v>
      </c>
      <c r="AA120" s="278">
        <v>0</v>
      </c>
      <c r="AB120" s="115">
        <v>0</v>
      </c>
      <c r="AC120" s="115">
        <v>0</v>
      </c>
      <c r="AD120" s="115">
        <v>0</v>
      </c>
      <c r="AE120" s="280">
        <v>0</v>
      </c>
      <c r="AF120" s="280">
        <v>0</v>
      </c>
      <c r="AG120" s="280">
        <v>0</v>
      </c>
      <c r="AH120" s="280">
        <v>0</v>
      </c>
      <c r="AI120" s="280">
        <v>0</v>
      </c>
      <c r="AJ120" s="280">
        <v>0</v>
      </c>
      <c r="AK120" s="280">
        <v>0</v>
      </c>
      <c r="AL120" s="280">
        <v>0</v>
      </c>
      <c r="AM120" s="280">
        <v>0</v>
      </c>
      <c r="AN120" s="280">
        <v>0</v>
      </c>
      <c r="AO120" s="280">
        <v>0</v>
      </c>
      <c r="AP120" s="280">
        <v>0</v>
      </c>
      <c r="AQ120" s="280">
        <v>0</v>
      </c>
      <c r="AR120" s="280">
        <v>0</v>
      </c>
      <c r="AS120" s="280">
        <v>0</v>
      </c>
      <c r="AT120" s="280">
        <v>0</v>
      </c>
      <c r="AU120" s="280">
        <v>0</v>
      </c>
      <c r="AV120" s="280">
        <v>0</v>
      </c>
      <c r="AW120" s="280">
        <v>0</v>
      </c>
      <c r="AX120" s="280">
        <v>0</v>
      </c>
      <c r="AY120" s="280">
        <v>0</v>
      </c>
      <c r="AZ120" s="280">
        <v>0</v>
      </c>
      <c r="BA120" s="280">
        <v>0</v>
      </c>
      <c r="BB120" s="280">
        <v>0</v>
      </c>
      <c r="BC120" s="280">
        <v>0</v>
      </c>
      <c r="BD120" s="280">
        <v>0</v>
      </c>
      <c r="BE120" s="280">
        <v>0</v>
      </c>
      <c r="BF120" s="280">
        <v>0</v>
      </c>
      <c r="BG120" s="280">
        <v>0</v>
      </c>
      <c r="BH120" s="280">
        <v>0</v>
      </c>
      <c r="BI120" s="280">
        <v>0</v>
      </c>
      <c r="BJ120" s="280">
        <v>0</v>
      </c>
      <c r="BK120" s="281">
        <v>0</v>
      </c>
    </row>
    <row r="121" spans="3:63" outlineLevel="1" x14ac:dyDescent="0.2">
      <c r="C121" s="269">
        <v>11</v>
      </c>
      <c r="D121" s="119">
        <v>11</v>
      </c>
      <c r="F121" s="11" t="s">
        <v>233</v>
      </c>
      <c r="Q121" s="16" t="s">
        <v>110</v>
      </c>
      <c r="R121" s="283">
        <v>0</v>
      </c>
      <c r="S121" s="284">
        <v>0</v>
      </c>
      <c r="T121" s="284">
        <v>0</v>
      </c>
      <c r="U121" s="284">
        <v>0</v>
      </c>
      <c r="V121" s="284">
        <v>0</v>
      </c>
      <c r="W121" s="285">
        <v>0</v>
      </c>
      <c r="X121" s="284">
        <v>0</v>
      </c>
      <c r="Y121" s="284">
        <v>0</v>
      </c>
      <c r="Z121" s="284">
        <v>0</v>
      </c>
      <c r="AA121" s="284">
        <v>0</v>
      </c>
      <c r="AB121" s="286">
        <v>0</v>
      </c>
      <c r="AC121" s="287">
        <v>0</v>
      </c>
      <c r="AD121" s="287">
        <v>0</v>
      </c>
      <c r="AE121" s="287">
        <v>0</v>
      </c>
      <c r="AF121" s="287">
        <v>0</v>
      </c>
      <c r="AG121" s="287">
        <v>0</v>
      </c>
      <c r="AH121" s="287">
        <v>0</v>
      </c>
      <c r="AI121" s="287">
        <v>0</v>
      </c>
      <c r="AJ121" s="287">
        <v>0</v>
      </c>
      <c r="AK121" s="287">
        <v>0</v>
      </c>
      <c r="AL121" s="287">
        <v>0</v>
      </c>
      <c r="AM121" s="287">
        <v>0</v>
      </c>
      <c r="AN121" s="287">
        <v>0</v>
      </c>
      <c r="AO121" s="287">
        <v>0</v>
      </c>
      <c r="AP121" s="287">
        <v>0</v>
      </c>
      <c r="AQ121" s="287">
        <v>0</v>
      </c>
      <c r="AR121" s="287">
        <v>0</v>
      </c>
      <c r="AS121" s="287">
        <v>0</v>
      </c>
      <c r="AT121" s="287">
        <v>0</v>
      </c>
      <c r="AU121" s="287">
        <v>0</v>
      </c>
      <c r="AV121" s="287">
        <v>0</v>
      </c>
      <c r="AW121" s="287">
        <v>0</v>
      </c>
      <c r="AX121" s="287">
        <v>0</v>
      </c>
      <c r="AY121" s="287">
        <v>0</v>
      </c>
      <c r="AZ121" s="287">
        <v>0</v>
      </c>
      <c r="BA121" s="287">
        <v>0</v>
      </c>
      <c r="BB121" s="287">
        <v>0</v>
      </c>
      <c r="BC121" s="287">
        <v>0</v>
      </c>
      <c r="BD121" s="287">
        <v>0</v>
      </c>
      <c r="BE121" s="287">
        <v>0</v>
      </c>
      <c r="BF121" s="287">
        <v>0</v>
      </c>
      <c r="BG121" s="287">
        <v>0</v>
      </c>
      <c r="BH121" s="287">
        <v>0</v>
      </c>
      <c r="BI121" s="287">
        <v>0</v>
      </c>
      <c r="BJ121" s="287">
        <v>0</v>
      </c>
      <c r="BK121" s="288">
        <v>0</v>
      </c>
    </row>
    <row r="122" spans="3:63" outlineLevel="1" x14ac:dyDescent="0.2">
      <c r="C122" s="269">
        <v>11</v>
      </c>
      <c r="D122" s="119">
        <v>11</v>
      </c>
      <c r="F122" s="11" t="s">
        <v>234</v>
      </c>
      <c r="Q122" s="16" t="s">
        <v>110</v>
      </c>
      <c r="R122" s="290">
        <v>0</v>
      </c>
      <c r="S122" s="284">
        <v>0</v>
      </c>
      <c r="T122" s="284">
        <v>0</v>
      </c>
      <c r="U122" s="284">
        <v>0</v>
      </c>
      <c r="V122" s="284">
        <v>0</v>
      </c>
      <c r="W122" s="285">
        <v>0</v>
      </c>
      <c r="X122" s="284">
        <v>0</v>
      </c>
      <c r="Y122" s="284">
        <v>0</v>
      </c>
      <c r="Z122" s="284">
        <v>0</v>
      </c>
      <c r="AA122" s="284">
        <v>0</v>
      </c>
      <c r="AB122" s="286">
        <v>0</v>
      </c>
      <c r="AC122" s="287">
        <v>0</v>
      </c>
      <c r="AD122" s="287">
        <v>0</v>
      </c>
      <c r="AE122" s="287">
        <v>0</v>
      </c>
      <c r="AF122" s="287">
        <v>0</v>
      </c>
      <c r="AG122" s="287">
        <v>0</v>
      </c>
      <c r="AH122" s="287">
        <v>0</v>
      </c>
      <c r="AI122" s="287">
        <v>0</v>
      </c>
      <c r="AJ122" s="287">
        <v>0</v>
      </c>
      <c r="AK122" s="287">
        <v>0</v>
      </c>
      <c r="AL122" s="287">
        <v>0</v>
      </c>
      <c r="AM122" s="287">
        <v>0</v>
      </c>
      <c r="AN122" s="287">
        <v>0</v>
      </c>
      <c r="AO122" s="287">
        <v>0</v>
      </c>
      <c r="AP122" s="287">
        <v>0</v>
      </c>
      <c r="AQ122" s="287">
        <v>0</v>
      </c>
      <c r="AR122" s="287">
        <v>0</v>
      </c>
      <c r="AS122" s="287">
        <v>0</v>
      </c>
      <c r="AT122" s="287">
        <v>0</v>
      </c>
      <c r="AU122" s="287">
        <v>0</v>
      </c>
      <c r="AV122" s="287">
        <v>0</v>
      </c>
      <c r="AW122" s="287">
        <v>0</v>
      </c>
      <c r="AX122" s="287">
        <v>0</v>
      </c>
      <c r="AY122" s="287">
        <v>0</v>
      </c>
      <c r="AZ122" s="287">
        <v>0</v>
      </c>
      <c r="BA122" s="287">
        <v>0</v>
      </c>
      <c r="BB122" s="287">
        <v>0</v>
      </c>
      <c r="BC122" s="287">
        <v>0</v>
      </c>
      <c r="BD122" s="287">
        <v>0</v>
      </c>
      <c r="BE122" s="287">
        <v>0</v>
      </c>
      <c r="BF122" s="287">
        <v>0</v>
      </c>
      <c r="BG122" s="287">
        <v>0</v>
      </c>
      <c r="BH122" s="287">
        <v>0</v>
      </c>
      <c r="BI122" s="287">
        <v>0</v>
      </c>
      <c r="BJ122" s="287">
        <v>0</v>
      </c>
      <c r="BK122" s="288">
        <v>0</v>
      </c>
    </row>
    <row r="123" spans="3:63" outlineLevel="1" x14ac:dyDescent="0.2">
      <c r="C123" s="269">
        <v>11</v>
      </c>
      <c r="D123" s="119">
        <v>11</v>
      </c>
      <c r="AB123" s="88"/>
      <c r="AE123"/>
      <c r="AF123"/>
      <c r="AG123"/>
    </row>
    <row r="124" spans="3:63" x14ac:dyDescent="0.2">
      <c r="C124" s="116">
        <v>12</v>
      </c>
      <c r="D124" s="67" t="s">
        <v>142</v>
      </c>
      <c r="E124" s="67"/>
      <c r="F124" s="67"/>
      <c r="G124" s="67" t="s">
        <v>226</v>
      </c>
      <c r="H124" s="102"/>
      <c r="I124" s="67"/>
      <c r="J124" s="67"/>
      <c r="K124" s="102"/>
      <c r="L124" s="67"/>
      <c r="M124" s="67"/>
      <c r="N124" s="67"/>
      <c r="O124" s="67"/>
      <c r="P124" s="67"/>
      <c r="Q124" s="117" t="s">
        <v>110</v>
      </c>
      <c r="R124" s="118">
        <v>0</v>
      </c>
      <c r="S124" s="118">
        <v>0</v>
      </c>
      <c r="T124" s="118">
        <v>0</v>
      </c>
      <c r="U124" s="118">
        <v>0</v>
      </c>
      <c r="V124" s="118">
        <v>0</v>
      </c>
      <c r="W124" s="118">
        <v>0</v>
      </c>
      <c r="X124" s="118">
        <v>0</v>
      </c>
      <c r="Y124" s="118">
        <v>0</v>
      </c>
      <c r="Z124" s="118">
        <v>0</v>
      </c>
      <c r="AA124" s="118">
        <v>0</v>
      </c>
      <c r="AB124" s="118">
        <v>0</v>
      </c>
      <c r="AC124" s="118">
        <v>0</v>
      </c>
      <c r="AD124" s="118">
        <v>0</v>
      </c>
      <c r="AE124" s="118">
        <v>0</v>
      </c>
      <c r="AF124" s="118">
        <v>0</v>
      </c>
      <c r="AG124" s="118">
        <v>0</v>
      </c>
      <c r="AH124" s="118">
        <v>0</v>
      </c>
      <c r="AI124" s="118">
        <v>0</v>
      </c>
      <c r="AJ124" s="118">
        <v>0</v>
      </c>
      <c r="AK124" s="118">
        <v>0</v>
      </c>
      <c r="AL124" s="118">
        <v>0</v>
      </c>
      <c r="AM124" s="118">
        <v>0</v>
      </c>
      <c r="AN124" s="118">
        <v>0</v>
      </c>
      <c r="AO124" s="118">
        <v>0</v>
      </c>
      <c r="AP124" s="118">
        <v>0</v>
      </c>
      <c r="AQ124" s="118">
        <v>0</v>
      </c>
      <c r="AR124" s="118">
        <v>0</v>
      </c>
      <c r="AS124" s="118">
        <v>0</v>
      </c>
      <c r="AT124" s="118">
        <v>0</v>
      </c>
      <c r="AU124" s="118">
        <v>0</v>
      </c>
      <c r="AV124" s="118">
        <v>0</v>
      </c>
      <c r="AW124" s="118">
        <v>0</v>
      </c>
      <c r="AX124" s="118">
        <v>0</v>
      </c>
      <c r="AY124" s="118">
        <v>0</v>
      </c>
      <c r="AZ124" s="118">
        <v>0</v>
      </c>
      <c r="BA124" s="118">
        <v>0</v>
      </c>
      <c r="BB124" s="118">
        <v>0</v>
      </c>
      <c r="BC124" s="118">
        <v>0</v>
      </c>
      <c r="BD124" s="118">
        <v>0</v>
      </c>
      <c r="BE124" s="118">
        <v>0</v>
      </c>
      <c r="BF124" s="118">
        <v>0</v>
      </c>
      <c r="BG124" s="118">
        <v>0</v>
      </c>
      <c r="BH124" s="118">
        <v>0</v>
      </c>
      <c r="BI124" s="118">
        <v>0</v>
      </c>
      <c r="BJ124" s="118">
        <v>0</v>
      </c>
      <c r="BK124" s="118">
        <v>0</v>
      </c>
    </row>
    <row r="125" spans="3:63" outlineLevel="1" x14ac:dyDescent="0.2">
      <c r="C125" s="269">
        <v>12</v>
      </c>
      <c r="D125" s="119">
        <v>12</v>
      </c>
      <c r="E125" s="124" t="s">
        <v>227</v>
      </c>
      <c r="F125" s="11"/>
      <c r="G125" s="11"/>
      <c r="H125" s="11"/>
      <c r="I125" s="11"/>
      <c r="J125" s="11"/>
      <c r="K125" s="11"/>
      <c r="L125" s="11"/>
      <c r="M125" s="11"/>
      <c r="N125" s="11"/>
      <c r="O125" s="11"/>
      <c r="P125" s="11"/>
      <c r="Q125" s="16"/>
      <c r="R125" s="88"/>
      <c r="S125" s="88"/>
      <c r="T125" s="88"/>
      <c r="U125" s="88"/>
      <c r="V125" s="88"/>
      <c r="W125" s="88"/>
      <c r="X125" s="88"/>
      <c r="Y125" s="88"/>
      <c r="Z125" s="88"/>
      <c r="AA125" s="88"/>
      <c r="AB125" s="88"/>
      <c r="AC125" s="88"/>
      <c r="AD125" s="88"/>
      <c r="AE125" s="11"/>
      <c r="AF125"/>
      <c r="AG125"/>
    </row>
    <row r="126" spans="3:63" outlineLevel="1" x14ac:dyDescent="0.2">
      <c r="C126" s="269">
        <v>12</v>
      </c>
      <c r="D126" s="119">
        <v>12</v>
      </c>
      <c r="E126" s="11"/>
      <c r="F126" s="11" t="s">
        <v>228</v>
      </c>
      <c r="G126" s="11"/>
      <c r="H126" s="11"/>
      <c r="I126" s="11"/>
      <c r="J126" s="11"/>
      <c r="K126" s="11"/>
      <c r="L126" s="11"/>
      <c r="M126" s="11"/>
      <c r="N126" s="270" t="s">
        <v>229</v>
      </c>
      <c r="O126" s="271">
        <v>0</v>
      </c>
      <c r="P126" s="11"/>
      <c r="Q126" s="16" t="s">
        <v>110</v>
      </c>
      <c r="R126" s="272">
        <v>0</v>
      </c>
      <c r="S126" s="273">
        <v>0</v>
      </c>
      <c r="T126" s="273">
        <v>0</v>
      </c>
      <c r="U126" s="273">
        <v>0</v>
      </c>
      <c r="V126" s="273">
        <v>0</v>
      </c>
      <c r="W126" s="274">
        <v>0</v>
      </c>
      <c r="X126" s="273">
        <v>0</v>
      </c>
      <c r="Y126" s="273">
        <v>0</v>
      </c>
      <c r="Z126" s="273">
        <v>0</v>
      </c>
      <c r="AA126" s="273">
        <v>0</v>
      </c>
      <c r="AB126" s="275">
        <v>0</v>
      </c>
      <c r="AC126" s="275">
        <v>0</v>
      </c>
      <c r="AD126" s="275">
        <v>0</v>
      </c>
      <c r="AE126" s="275">
        <v>0</v>
      </c>
      <c r="AF126" s="275">
        <v>0</v>
      </c>
      <c r="AG126" s="275">
        <v>0</v>
      </c>
      <c r="AH126" s="275">
        <v>0</v>
      </c>
      <c r="AI126" s="275">
        <v>0</v>
      </c>
      <c r="AJ126" s="275">
        <v>0</v>
      </c>
      <c r="AK126" s="275">
        <v>0</v>
      </c>
      <c r="AL126" s="275">
        <v>0</v>
      </c>
      <c r="AM126" s="275">
        <v>0</v>
      </c>
      <c r="AN126" s="275">
        <v>0</v>
      </c>
      <c r="AO126" s="275">
        <v>0</v>
      </c>
      <c r="AP126" s="275">
        <v>0</v>
      </c>
      <c r="AQ126" s="275">
        <v>0</v>
      </c>
      <c r="AR126" s="275">
        <v>0</v>
      </c>
      <c r="AS126" s="275">
        <v>0</v>
      </c>
      <c r="AT126" s="275">
        <v>0</v>
      </c>
      <c r="AU126" s="275">
        <v>0</v>
      </c>
      <c r="AV126" s="275">
        <v>0</v>
      </c>
      <c r="AW126" s="275">
        <v>0</v>
      </c>
      <c r="AX126" s="275">
        <v>0</v>
      </c>
      <c r="AY126" s="275">
        <v>0</v>
      </c>
      <c r="AZ126" s="275">
        <v>0</v>
      </c>
      <c r="BA126" s="275">
        <v>0</v>
      </c>
      <c r="BB126" s="275">
        <v>0</v>
      </c>
      <c r="BC126" s="275">
        <v>0</v>
      </c>
      <c r="BD126" s="275">
        <v>0</v>
      </c>
      <c r="BE126" s="275">
        <v>0</v>
      </c>
      <c r="BF126" s="275">
        <v>0</v>
      </c>
      <c r="BG126" s="275">
        <v>0</v>
      </c>
      <c r="BH126" s="275">
        <v>0</v>
      </c>
      <c r="BI126" s="275">
        <v>0</v>
      </c>
      <c r="BJ126" s="275">
        <v>0</v>
      </c>
      <c r="BK126" s="276">
        <v>0</v>
      </c>
    </row>
    <row r="127" spans="3:63" outlineLevel="1" x14ac:dyDescent="0.2">
      <c r="C127" s="269">
        <v>12</v>
      </c>
      <c r="D127" s="119">
        <v>12</v>
      </c>
      <c r="E127" s="11"/>
      <c r="F127" s="11" t="s">
        <v>230</v>
      </c>
      <c r="G127" s="11"/>
      <c r="H127" s="11"/>
      <c r="I127" s="11"/>
      <c r="J127" s="11"/>
      <c r="K127" s="11"/>
      <c r="L127" s="11"/>
      <c r="M127" s="11"/>
      <c r="N127" s="11"/>
      <c r="O127" s="11"/>
      <c r="P127" s="11"/>
      <c r="Q127" s="16" t="s">
        <v>110</v>
      </c>
      <c r="R127" s="277">
        <v>0</v>
      </c>
      <c r="S127" s="278">
        <v>0</v>
      </c>
      <c r="T127" s="278">
        <v>0</v>
      </c>
      <c r="U127" s="278">
        <v>0</v>
      </c>
      <c r="V127" s="278">
        <v>0</v>
      </c>
      <c r="W127" s="279">
        <v>0</v>
      </c>
      <c r="X127" s="278">
        <v>0</v>
      </c>
      <c r="Y127" s="278">
        <v>0</v>
      </c>
      <c r="Z127" s="278">
        <v>0</v>
      </c>
      <c r="AA127" s="278">
        <v>0</v>
      </c>
      <c r="AB127" s="115">
        <v>0</v>
      </c>
      <c r="AC127" s="115">
        <v>0</v>
      </c>
      <c r="AD127" s="115">
        <v>0</v>
      </c>
      <c r="AE127" s="115">
        <v>0</v>
      </c>
      <c r="AF127" s="115">
        <v>0</v>
      </c>
      <c r="AG127" s="280">
        <v>0</v>
      </c>
      <c r="AH127" s="280">
        <v>0</v>
      </c>
      <c r="AI127" s="280">
        <v>0</v>
      </c>
      <c r="AJ127" s="280">
        <v>0</v>
      </c>
      <c r="AK127" s="280">
        <v>0</v>
      </c>
      <c r="AL127" s="280">
        <v>0</v>
      </c>
      <c r="AM127" s="280">
        <v>0</v>
      </c>
      <c r="AN127" s="280">
        <v>0</v>
      </c>
      <c r="AO127" s="280">
        <v>0</v>
      </c>
      <c r="AP127" s="280">
        <v>0</v>
      </c>
      <c r="AQ127" s="280">
        <v>0</v>
      </c>
      <c r="AR127" s="280">
        <v>0</v>
      </c>
      <c r="AS127" s="280">
        <v>0</v>
      </c>
      <c r="AT127" s="280">
        <v>0</v>
      </c>
      <c r="AU127" s="280">
        <v>0</v>
      </c>
      <c r="AV127" s="280">
        <v>0</v>
      </c>
      <c r="AW127" s="280">
        <v>0</v>
      </c>
      <c r="AX127" s="280">
        <v>0</v>
      </c>
      <c r="AY127" s="280">
        <v>0</v>
      </c>
      <c r="AZ127" s="280">
        <v>0</v>
      </c>
      <c r="BA127" s="280">
        <v>0</v>
      </c>
      <c r="BB127" s="280">
        <v>0</v>
      </c>
      <c r="BC127" s="280">
        <v>0</v>
      </c>
      <c r="BD127" s="280">
        <v>0</v>
      </c>
      <c r="BE127" s="280">
        <v>0</v>
      </c>
      <c r="BF127" s="280">
        <v>0</v>
      </c>
      <c r="BG127" s="280">
        <v>0</v>
      </c>
      <c r="BH127" s="280">
        <v>0</v>
      </c>
      <c r="BI127" s="280">
        <v>0</v>
      </c>
      <c r="BJ127" s="280">
        <v>0</v>
      </c>
      <c r="BK127" s="281">
        <v>0</v>
      </c>
    </row>
    <row r="128" spans="3:63" outlineLevel="1" x14ac:dyDescent="0.2">
      <c r="C128" s="269">
        <v>12</v>
      </c>
      <c r="D128" s="119">
        <v>12</v>
      </c>
      <c r="F128" s="11" t="s">
        <v>231</v>
      </c>
      <c r="O128" s="11"/>
      <c r="Q128" s="16" t="s">
        <v>110</v>
      </c>
      <c r="R128" s="282">
        <v>0</v>
      </c>
      <c r="S128" s="278">
        <v>0</v>
      </c>
      <c r="T128" s="278">
        <v>0</v>
      </c>
      <c r="U128" s="278">
        <v>0</v>
      </c>
      <c r="V128" s="278">
        <v>0</v>
      </c>
      <c r="W128" s="279">
        <v>0</v>
      </c>
      <c r="X128" s="278">
        <v>0</v>
      </c>
      <c r="Y128" s="278">
        <v>0</v>
      </c>
      <c r="Z128" s="278">
        <v>0</v>
      </c>
      <c r="AA128" s="278">
        <v>0</v>
      </c>
      <c r="AB128" s="115">
        <v>0</v>
      </c>
      <c r="AC128" s="115">
        <v>0</v>
      </c>
      <c r="AD128" s="115">
        <v>0</v>
      </c>
      <c r="AE128" s="280">
        <v>0</v>
      </c>
      <c r="AF128" s="280">
        <v>0</v>
      </c>
      <c r="AG128" s="280">
        <v>0</v>
      </c>
      <c r="AH128" s="280">
        <v>0</v>
      </c>
      <c r="AI128" s="280">
        <v>0</v>
      </c>
      <c r="AJ128" s="280">
        <v>0</v>
      </c>
      <c r="AK128" s="280">
        <v>0</v>
      </c>
      <c r="AL128" s="280">
        <v>0</v>
      </c>
      <c r="AM128" s="280">
        <v>0</v>
      </c>
      <c r="AN128" s="280">
        <v>0</v>
      </c>
      <c r="AO128" s="280">
        <v>0</v>
      </c>
      <c r="AP128" s="280">
        <v>0</v>
      </c>
      <c r="AQ128" s="280">
        <v>0</v>
      </c>
      <c r="AR128" s="280">
        <v>0</v>
      </c>
      <c r="AS128" s="280">
        <v>0</v>
      </c>
      <c r="AT128" s="280">
        <v>0</v>
      </c>
      <c r="AU128" s="280">
        <v>0</v>
      </c>
      <c r="AV128" s="280">
        <v>0</v>
      </c>
      <c r="AW128" s="280">
        <v>0</v>
      </c>
      <c r="AX128" s="280">
        <v>0</v>
      </c>
      <c r="AY128" s="280">
        <v>0</v>
      </c>
      <c r="AZ128" s="280">
        <v>0</v>
      </c>
      <c r="BA128" s="280">
        <v>0</v>
      </c>
      <c r="BB128" s="280">
        <v>0</v>
      </c>
      <c r="BC128" s="280">
        <v>0</v>
      </c>
      <c r="BD128" s="280">
        <v>0</v>
      </c>
      <c r="BE128" s="280">
        <v>0</v>
      </c>
      <c r="BF128" s="280">
        <v>0</v>
      </c>
      <c r="BG128" s="280">
        <v>0</v>
      </c>
      <c r="BH128" s="280">
        <v>0</v>
      </c>
      <c r="BI128" s="280">
        <v>0</v>
      </c>
      <c r="BJ128" s="280">
        <v>0</v>
      </c>
      <c r="BK128" s="281">
        <v>0</v>
      </c>
    </row>
    <row r="129" spans="3:63" outlineLevel="1" x14ac:dyDescent="0.2">
      <c r="C129" s="269">
        <v>12</v>
      </c>
      <c r="D129" s="119">
        <v>12</v>
      </c>
      <c r="F129" s="11" t="s">
        <v>232</v>
      </c>
      <c r="Q129" s="16" t="s">
        <v>110</v>
      </c>
      <c r="R129" s="282">
        <v>0</v>
      </c>
      <c r="S129" s="278">
        <v>0</v>
      </c>
      <c r="T129" s="278">
        <v>0</v>
      </c>
      <c r="U129" s="278">
        <v>0</v>
      </c>
      <c r="V129" s="278">
        <v>0</v>
      </c>
      <c r="W129" s="279">
        <v>0</v>
      </c>
      <c r="X129" s="278">
        <v>0</v>
      </c>
      <c r="Y129" s="278">
        <v>0</v>
      </c>
      <c r="Z129" s="278">
        <v>0</v>
      </c>
      <c r="AA129" s="278">
        <v>0</v>
      </c>
      <c r="AB129" s="115">
        <v>0</v>
      </c>
      <c r="AC129" s="115">
        <v>0</v>
      </c>
      <c r="AD129" s="115">
        <v>0</v>
      </c>
      <c r="AE129" s="280">
        <v>0</v>
      </c>
      <c r="AF129" s="280">
        <v>0</v>
      </c>
      <c r="AG129" s="280">
        <v>0</v>
      </c>
      <c r="AH129" s="280">
        <v>0</v>
      </c>
      <c r="AI129" s="280">
        <v>0</v>
      </c>
      <c r="AJ129" s="280">
        <v>0</v>
      </c>
      <c r="AK129" s="280">
        <v>0</v>
      </c>
      <c r="AL129" s="280">
        <v>0</v>
      </c>
      <c r="AM129" s="280">
        <v>0</v>
      </c>
      <c r="AN129" s="280">
        <v>0</v>
      </c>
      <c r="AO129" s="280">
        <v>0</v>
      </c>
      <c r="AP129" s="280">
        <v>0</v>
      </c>
      <c r="AQ129" s="280">
        <v>0</v>
      </c>
      <c r="AR129" s="280">
        <v>0</v>
      </c>
      <c r="AS129" s="280">
        <v>0</v>
      </c>
      <c r="AT129" s="280">
        <v>0</v>
      </c>
      <c r="AU129" s="280">
        <v>0</v>
      </c>
      <c r="AV129" s="280">
        <v>0</v>
      </c>
      <c r="AW129" s="280">
        <v>0</v>
      </c>
      <c r="AX129" s="280">
        <v>0</v>
      </c>
      <c r="AY129" s="280">
        <v>0</v>
      </c>
      <c r="AZ129" s="280">
        <v>0</v>
      </c>
      <c r="BA129" s="280">
        <v>0</v>
      </c>
      <c r="BB129" s="280">
        <v>0</v>
      </c>
      <c r="BC129" s="280">
        <v>0</v>
      </c>
      <c r="BD129" s="280">
        <v>0</v>
      </c>
      <c r="BE129" s="280">
        <v>0</v>
      </c>
      <c r="BF129" s="280">
        <v>0</v>
      </c>
      <c r="BG129" s="280">
        <v>0</v>
      </c>
      <c r="BH129" s="280">
        <v>0</v>
      </c>
      <c r="BI129" s="280">
        <v>0</v>
      </c>
      <c r="BJ129" s="280">
        <v>0</v>
      </c>
      <c r="BK129" s="281">
        <v>0</v>
      </c>
    </row>
    <row r="130" spans="3:63" outlineLevel="1" x14ac:dyDescent="0.2">
      <c r="C130" s="269">
        <v>12</v>
      </c>
      <c r="D130" s="119">
        <v>12</v>
      </c>
      <c r="F130" s="11" t="s">
        <v>233</v>
      </c>
      <c r="Q130" s="16" t="s">
        <v>110</v>
      </c>
      <c r="R130" s="283">
        <v>0</v>
      </c>
      <c r="S130" s="284">
        <v>0</v>
      </c>
      <c r="T130" s="284">
        <v>0</v>
      </c>
      <c r="U130" s="284">
        <v>0</v>
      </c>
      <c r="V130" s="284">
        <v>0</v>
      </c>
      <c r="W130" s="285">
        <v>0</v>
      </c>
      <c r="X130" s="284">
        <v>0</v>
      </c>
      <c r="Y130" s="284">
        <v>0</v>
      </c>
      <c r="Z130" s="284">
        <v>0</v>
      </c>
      <c r="AA130" s="284">
        <v>0</v>
      </c>
      <c r="AB130" s="286">
        <v>0</v>
      </c>
      <c r="AC130" s="287">
        <v>0</v>
      </c>
      <c r="AD130" s="287">
        <v>0</v>
      </c>
      <c r="AE130" s="287">
        <v>0</v>
      </c>
      <c r="AF130" s="287">
        <v>0</v>
      </c>
      <c r="AG130" s="287">
        <v>0</v>
      </c>
      <c r="AH130" s="287">
        <v>0</v>
      </c>
      <c r="AI130" s="287">
        <v>0</v>
      </c>
      <c r="AJ130" s="287">
        <v>0</v>
      </c>
      <c r="AK130" s="287">
        <v>0</v>
      </c>
      <c r="AL130" s="287">
        <v>0</v>
      </c>
      <c r="AM130" s="287">
        <v>0</v>
      </c>
      <c r="AN130" s="287">
        <v>0</v>
      </c>
      <c r="AO130" s="287">
        <v>0</v>
      </c>
      <c r="AP130" s="287">
        <v>0</v>
      </c>
      <c r="AQ130" s="287">
        <v>0</v>
      </c>
      <c r="AR130" s="287">
        <v>0</v>
      </c>
      <c r="AS130" s="287">
        <v>0</v>
      </c>
      <c r="AT130" s="287">
        <v>0</v>
      </c>
      <c r="AU130" s="287">
        <v>0</v>
      </c>
      <c r="AV130" s="287">
        <v>0</v>
      </c>
      <c r="AW130" s="287">
        <v>0</v>
      </c>
      <c r="AX130" s="287">
        <v>0</v>
      </c>
      <c r="AY130" s="287">
        <v>0</v>
      </c>
      <c r="AZ130" s="287">
        <v>0</v>
      </c>
      <c r="BA130" s="287">
        <v>0</v>
      </c>
      <c r="BB130" s="287">
        <v>0</v>
      </c>
      <c r="BC130" s="287">
        <v>0</v>
      </c>
      <c r="BD130" s="287">
        <v>0</v>
      </c>
      <c r="BE130" s="287">
        <v>0</v>
      </c>
      <c r="BF130" s="287">
        <v>0</v>
      </c>
      <c r="BG130" s="287">
        <v>0</v>
      </c>
      <c r="BH130" s="287">
        <v>0</v>
      </c>
      <c r="BI130" s="287">
        <v>0</v>
      </c>
      <c r="BJ130" s="287">
        <v>0</v>
      </c>
      <c r="BK130" s="288">
        <v>0</v>
      </c>
    </row>
    <row r="131" spans="3:63" outlineLevel="1" x14ac:dyDescent="0.2">
      <c r="C131" s="269">
        <v>12</v>
      </c>
      <c r="D131" s="119">
        <v>12</v>
      </c>
      <c r="F131" s="11" t="s">
        <v>234</v>
      </c>
      <c r="Q131" s="16" t="s">
        <v>110</v>
      </c>
      <c r="R131" s="290">
        <v>0</v>
      </c>
      <c r="S131" s="284">
        <v>0</v>
      </c>
      <c r="T131" s="284">
        <v>0</v>
      </c>
      <c r="U131" s="284">
        <v>0</v>
      </c>
      <c r="V131" s="284">
        <v>0</v>
      </c>
      <c r="W131" s="285">
        <v>0</v>
      </c>
      <c r="X131" s="284">
        <v>0</v>
      </c>
      <c r="Y131" s="284">
        <v>0</v>
      </c>
      <c r="Z131" s="284">
        <v>0</v>
      </c>
      <c r="AA131" s="284">
        <v>0</v>
      </c>
      <c r="AB131" s="286">
        <v>0</v>
      </c>
      <c r="AC131" s="287">
        <v>0</v>
      </c>
      <c r="AD131" s="287">
        <v>0</v>
      </c>
      <c r="AE131" s="287">
        <v>0</v>
      </c>
      <c r="AF131" s="287">
        <v>0</v>
      </c>
      <c r="AG131" s="287">
        <v>0</v>
      </c>
      <c r="AH131" s="287">
        <v>0</v>
      </c>
      <c r="AI131" s="287">
        <v>0</v>
      </c>
      <c r="AJ131" s="287">
        <v>0</v>
      </c>
      <c r="AK131" s="287">
        <v>0</v>
      </c>
      <c r="AL131" s="287">
        <v>0</v>
      </c>
      <c r="AM131" s="287">
        <v>0</v>
      </c>
      <c r="AN131" s="287">
        <v>0</v>
      </c>
      <c r="AO131" s="287">
        <v>0</v>
      </c>
      <c r="AP131" s="287">
        <v>0</v>
      </c>
      <c r="AQ131" s="287">
        <v>0</v>
      </c>
      <c r="AR131" s="287">
        <v>0</v>
      </c>
      <c r="AS131" s="287">
        <v>0</v>
      </c>
      <c r="AT131" s="287">
        <v>0</v>
      </c>
      <c r="AU131" s="287">
        <v>0</v>
      </c>
      <c r="AV131" s="287">
        <v>0</v>
      </c>
      <c r="AW131" s="287">
        <v>0</v>
      </c>
      <c r="AX131" s="287">
        <v>0</v>
      </c>
      <c r="AY131" s="287">
        <v>0</v>
      </c>
      <c r="AZ131" s="287">
        <v>0</v>
      </c>
      <c r="BA131" s="287">
        <v>0</v>
      </c>
      <c r="BB131" s="287">
        <v>0</v>
      </c>
      <c r="BC131" s="287">
        <v>0</v>
      </c>
      <c r="BD131" s="287">
        <v>0</v>
      </c>
      <c r="BE131" s="287">
        <v>0</v>
      </c>
      <c r="BF131" s="287">
        <v>0</v>
      </c>
      <c r="BG131" s="287">
        <v>0</v>
      </c>
      <c r="BH131" s="287">
        <v>0</v>
      </c>
      <c r="BI131" s="287">
        <v>0</v>
      </c>
      <c r="BJ131" s="287">
        <v>0</v>
      </c>
      <c r="BK131" s="288">
        <v>0</v>
      </c>
    </row>
    <row r="132" spans="3:63" outlineLevel="1" x14ac:dyDescent="0.2">
      <c r="C132" s="269">
        <v>12</v>
      </c>
      <c r="D132" s="119">
        <v>12</v>
      </c>
      <c r="AB132" s="88"/>
      <c r="AE132"/>
      <c r="AF132"/>
      <c r="AG132"/>
    </row>
    <row r="133" spans="3:63" x14ac:dyDescent="0.2">
      <c r="C133" s="116">
        <v>13</v>
      </c>
      <c r="D133" s="67" t="s">
        <v>143</v>
      </c>
      <c r="E133" s="67"/>
      <c r="F133" s="67"/>
      <c r="G133" s="67" t="s">
        <v>226</v>
      </c>
      <c r="H133" s="102"/>
      <c r="I133" s="67"/>
      <c r="J133" s="67"/>
      <c r="K133" s="102"/>
      <c r="L133" s="67"/>
      <c r="M133" s="67"/>
      <c r="N133" s="67"/>
      <c r="O133" s="67"/>
      <c r="P133" s="67"/>
      <c r="Q133" s="117" t="s">
        <v>110</v>
      </c>
      <c r="R133" s="118">
        <v>0</v>
      </c>
      <c r="S133" s="118">
        <v>0</v>
      </c>
      <c r="T133" s="118">
        <v>0</v>
      </c>
      <c r="U133" s="118">
        <v>0</v>
      </c>
      <c r="V133" s="118">
        <v>0</v>
      </c>
      <c r="W133" s="118">
        <v>0</v>
      </c>
      <c r="X133" s="118">
        <v>0</v>
      </c>
      <c r="Y133" s="118">
        <v>0</v>
      </c>
      <c r="Z133" s="118">
        <v>0</v>
      </c>
      <c r="AA133" s="118">
        <v>0</v>
      </c>
      <c r="AB133" s="118">
        <v>0</v>
      </c>
      <c r="AC133" s="118">
        <v>0</v>
      </c>
      <c r="AD133" s="118">
        <v>0</v>
      </c>
      <c r="AE133" s="118">
        <v>0</v>
      </c>
      <c r="AF133" s="118">
        <v>0</v>
      </c>
      <c r="AG133" s="118">
        <v>0</v>
      </c>
      <c r="AH133" s="118">
        <v>0</v>
      </c>
      <c r="AI133" s="118">
        <v>0</v>
      </c>
      <c r="AJ133" s="118">
        <v>0</v>
      </c>
      <c r="AK133" s="118">
        <v>0</v>
      </c>
      <c r="AL133" s="118">
        <v>0</v>
      </c>
      <c r="AM133" s="118">
        <v>0</v>
      </c>
      <c r="AN133" s="118">
        <v>0</v>
      </c>
      <c r="AO133" s="118">
        <v>0</v>
      </c>
      <c r="AP133" s="118">
        <v>0</v>
      </c>
      <c r="AQ133" s="118">
        <v>0</v>
      </c>
      <c r="AR133" s="118">
        <v>0</v>
      </c>
      <c r="AS133" s="118">
        <v>0</v>
      </c>
      <c r="AT133" s="118">
        <v>0</v>
      </c>
      <c r="AU133" s="118">
        <v>0</v>
      </c>
      <c r="AV133" s="118">
        <v>0</v>
      </c>
      <c r="AW133" s="118">
        <v>0</v>
      </c>
      <c r="AX133" s="118">
        <v>0</v>
      </c>
      <c r="AY133" s="118">
        <v>0</v>
      </c>
      <c r="AZ133" s="118">
        <v>0</v>
      </c>
      <c r="BA133" s="118">
        <v>0</v>
      </c>
      <c r="BB133" s="118">
        <v>0</v>
      </c>
      <c r="BC133" s="118">
        <v>0</v>
      </c>
      <c r="BD133" s="118">
        <v>0</v>
      </c>
      <c r="BE133" s="118">
        <v>0</v>
      </c>
      <c r="BF133" s="118">
        <v>0</v>
      </c>
      <c r="BG133" s="118">
        <v>0</v>
      </c>
      <c r="BH133" s="118">
        <v>0</v>
      </c>
      <c r="BI133" s="118">
        <v>0</v>
      </c>
      <c r="BJ133" s="118">
        <v>0</v>
      </c>
      <c r="BK133" s="118">
        <v>0</v>
      </c>
    </row>
    <row r="134" spans="3:63" outlineLevel="1" x14ac:dyDescent="0.2">
      <c r="C134" s="269">
        <v>13</v>
      </c>
      <c r="D134" s="119">
        <v>13</v>
      </c>
      <c r="E134" s="124" t="s">
        <v>227</v>
      </c>
      <c r="F134" s="11"/>
      <c r="G134" s="11"/>
      <c r="H134" s="11"/>
      <c r="I134" s="11"/>
      <c r="J134" s="11"/>
      <c r="K134" s="11"/>
      <c r="L134" s="11"/>
      <c r="M134" s="11"/>
      <c r="N134" s="11"/>
      <c r="O134" s="11"/>
      <c r="P134" s="11"/>
      <c r="Q134" s="16"/>
      <c r="R134" s="88"/>
      <c r="S134" s="88"/>
      <c r="T134" s="88"/>
      <c r="U134" s="88"/>
      <c r="V134" s="88"/>
      <c r="W134" s="88"/>
      <c r="X134" s="88"/>
      <c r="Y134" s="88"/>
      <c r="Z134" s="88"/>
      <c r="AA134" s="88"/>
      <c r="AB134" s="88"/>
      <c r="AC134" s="88"/>
      <c r="AD134" s="88"/>
      <c r="AE134" s="11"/>
      <c r="AF134"/>
      <c r="AG134"/>
    </row>
    <row r="135" spans="3:63" outlineLevel="1" x14ac:dyDescent="0.2">
      <c r="C135" s="269">
        <v>13</v>
      </c>
      <c r="D135" s="119">
        <v>13</v>
      </c>
      <c r="E135" s="11"/>
      <c r="F135" s="11" t="s">
        <v>228</v>
      </c>
      <c r="G135" s="11"/>
      <c r="H135" s="11"/>
      <c r="I135" s="11"/>
      <c r="J135" s="11"/>
      <c r="K135" s="11"/>
      <c r="L135" s="11"/>
      <c r="M135" s="11"/>
      <c r="N135" s="270" t="s">
        <v>229</v>
      </c>
      <c r="O135" s="271">
        <v>0</v>
      </c>
      <c r="P135" s="11"/>
      <c r="Q135" s="16" t="s">
        <v>110</v>
      </c>
      <c r="R135" s="272">
        <v>0</v>
      </c>
      <c r="S135" s="273">
        <v>0</v>
      </c>
      <c r="T135" s="273">
        <v>0</v>
      </c>
      <c r="U135" s="273">
        <v>0</v>
      </c>
      <c r="V135" s="273">
        <v>0</v>
      </c>
      <c r="W135" s="274">
        <v>0</v>
      </c>
      <c r="X135" s="273">
        <v>0</v>
      </c>
      <c r="Y135" s="273">
        <v>0</v>
      </c>
      <c r="Z135" s="273">
        <v>0</v>
      </c>
      <c r="AA135" s="273">
        <v>0</v>
      </c>
      <c r="AB135" s="275">
        <v>0</v>
      </c>
      <c r="AC135" s="275">
        <v>0</v>
      </c>
      <c r="AD135" s="275">
        <v>0</v>
      </c>
      <c r="AE135" s="275">
        <v>0</v>
      </c>
      <c r="AF135" s="275">
        <v>0</v>
      </c>
      <c r="AG135" s="275">
        <v>0</v>
      </c>
      <c r="AH135" s="275">
        <v>0</v>
      </c>
      <c r="AI135" s="275">
        <v>0</v>
      </c>
      <c r="AJ135" s="275">
        <v>0</v>
      </c>
      <c r="AK135" s="275">
        <v>0</v>
      </c>
      <c r="AL135" s="275">
        <v>0</v>
      </c>
      <c r="AM135" s="275">
        <v>0</v>
      </c>
      <c r="AN135" s="275">
        <v>0</v>
      </c>
      <c r="AO135" s="275">
        <v>0</v>
      </c>
      <c r="AP135" s="275">
        <v>0</v>
      </c>
      <c r="AQ135" s="275">
        <v>0</v>
      </c>
      <c r="AR135" s="275">
        <v>0</v>
      </c>
      <c r="AS135" s="275">
        <v>0</v>
      </c>
      <c r="AT135" s="275">
        <v>0</v>
      </c>
      <c r="AU135" s="275">
        <v>0</v>
      </c>
      <c r="AV135" s="275">
        <v>0</v>
      </c>
      <c r="AW135" s="275">
        <v>0</v>
      </c>
      <c r="AX135" s="275">
        <v>0</v>
      </c>
      <c r="AY135" s="275">
        <v>0</v>
      </c>
      <c r="AZ135" s="275">
        <v>0</v>
      </c>
      <c r="BA135" s="275">
        <v>0</v>
      </c>
      <c r="BB135" s="275">
        <v>0</v>
      </c>
      <c r="BC135" s="275">
        <v>0</v>
      </c>
      <c r="BD135" s="275">
        <v>0</v>
      </c>
      <c r="BE135" s="275">
        <v>0</v>
      </c>
      <c r="BF135" s="275">
        <v>0</v>
      </c>
      <c r="BG135" s="275">
        <v>0</v>
      </c>
      <c r="BH135" s="275">
        <v>0</v>
      </c>
      <c r="BI135" s="275">
        <v>0</v>
      </c>
      <c r="BJ135" s="275">
        <v>0</v>
      </c>
      <c r="BK135" s="276">
        <v>0</v>
      </c>
    </row>
    <row r="136" spans="3:63" outlineLevel="1" x14ac:dyDescent="0.2">
      <c r="C136" s="269">
        <v>13</v>
      </c>
      <c r="D136" s="119">
        <v>13</v>
      </c>
      <c r="E136" s="11"/>
      <c r="F136" s="11" t="s">
        <v>230</v>
      </c>
      <c r="G136" s="11"/>
      <c r="H136" s="11"/>
      <c r="I136" s="11"/>
      <c r="J136" s="11"/>
      <c r="K136" s="11"/>
      <c r="L136" s="11"/>
      <c r="M136" s="11"/>
      <c r="N136" s="11"/>
      <c r="O136" s="11"/>
      <c r="P136" s="11"/>
      <c r="Q136" s="16" t="s">
        <v>110</v>
      </c>
      <c r="R136" s="277">
        <v>0</v>
      </c>
      <c r="S136" s="278">
        <v>0</v>
      </c>
      <c r="T136" s="278">
        <v>0</v>
      </c>
      <c r="U136" s="278">
        <v>0</v>
      </c>
      <c r="V136" s="278">
        <v>0</v>
      </c>
      <c r="W136" s="279">
        <v>0</v>
      </c>
      <c r="X136" s="278">
        <v>0</v>
      </c>
      <c r="Y136" s="278">
        <v>0</v>
      </c>
      <c r="Z136" s="278">
        <v>0</v>
      </c>
      <c r="AA136" s="278">
        <v>0</v>
      </c>
      <c r="AB136" s="115">
        <v>0</v>
      </c>
      <c r="AC136" s="115">
        <v>0</v>
      </c>
      <c r="AD136" s="115">
        <v>0</v>
      </c>
      <c r="AE136" s="115">
        <v>0</v>
      </c>
      <c r="AF136" s="115">
        <v>0</v>
      </c>
      <c r="AG136" s="280">
        <v>0</v>
      </c>
      <c r="AH136" s="280">
        <v>0</v>
      </c>
      <c r="AI136" s="280">
        <v>0</v>
      </c>
      <c r="AJ136" s="280">
        <v>0</v>
      </c>
      <c r="AK136" s="280">
        <v>0</v>
      </c>
      <c r="AL136" s="280">
        <v>0</v>
      </c>
      <c r="AM136" s="280">
        <v>0</v>
      </c>
      <c r="AN136" s="280">
        <v>0</v>
      </c>
      <c r="AO136" s="280">
        <v>0</v>
      </c>
      <c r="AP136" s="280">
        <v>0</v>
      </c>
      <c r="AQ136" s="280">
        <v>0</v>
      </c>
      <c r="AR136" s="280">
        <v>0</v>
      </c>
      <c r="AS136" s="280">
        <v>0</v>
      </c>
      <c r="AT136" s="280">
        <v>0</v>
      </c>
      <c r="AU136" s="280">
        <v>0</v>
      </c>
      <c r="AV136" s="280">
        <v>0</v>
      </c>
      <c r="AW136" s="280">
        <v>0</v>
      </c>
      <c r="AX136" s="280">
        <v>0</v>
      </c>
      <c r="AY136" s="280">
        <v>0</v>
      </c>
      <c r="AZ136" s="280">
        <v>0</v>
      </c>
      <c r="BA136" s="280">
        <v>0</v>
      </c>
      <c r="BB136" s="280">
        <v>0</v>
      </c>
      <c r="BC136" s="280">
        <v>0</v>
      </c>
      <c r="BD136" s="280">
        <v>0</v>
      </c>
      <c r="BE136" s="280">
        <v>0</v>
      </c>
      <c r="BF136" s="280">
        <v>0</v>
      </c>
      <c r="BG136" s="280">
        <v>0</v>
      </c>
      <c r="BH136" s="280">
        <v>0</v>
      </c>
      <c r="BI136" s="280">
        <v>0</v>
      </c>
      <c r="BJ136" s="280">
        <v>0</v>
      </c>
      <c r="BK136" s="281">
        <v>0</v>
      </c>
    </row>
    <row r="137" spans="3:63" outlineLevel="1" x14ac:dyDescent="0.2">
      <c r="C137" s="269">
        <v>13</v>
      </c>
      <c r="D137" s="119">
        <v>13</v>
      </c>
      <c r="F137" s="11" t="s">
        <v>231</v>
      </c>
      <c r="O137" s="11"/>
      <c r="Q137" s="16" t="s">
        <v>110</v>
      </c>
      <c r="R137" s="282">
        <v>0</v>
      </c>
      <c r="S137" s="278">
        <v>0</v>
      </c>
      <c r="T137" s="278">
        <v>0</v>
      </c>
      <c r="U137" s="278">
        <v>0</v>
      </c>
      <c r="V137" s="278">
        <v>0</v>
      </c>
      <c r="W137" s="279">
        <v>0</v>
      </c>
      <c r="X137" s="278">
        <v>0</v>
      </c>
      <c r="Y137" s="278">
        <v>0</v>
      </c>
      <c r="Z137" s="278">
        <v>0</v>
      </c>
      <c r="AA137" s="278">
        <v>0</v>
      </c>
      <c r="AB137" s="115">
        <v>0</v>
      </c>
      <c r="AC137" s="115">
        <v>0</v>
      </c>
      <c r="AD137" s="115">
        <v>0</v>
      </c>
      <c r="AE137" s="280">
        <v>0</v>
      </c>
      <c r="AF137" s="280">
        <v>0</v>
      </c>
      <c r="AG137" s="280">
        <v>0</v>
      </c>
      <c r="AH137" s="280">
        <v>0</v>
      </c>
      <c r="AI137" s="280">
        <v>0</v>
      </c>
      <c r="AJ137" s="280">
        <v>0</v>
      </c>
      <c r="AK137" s="280">
        <v>0</v>
      </c>
      <c r="AL137" s="280">
        <v>0</v>
      </c>
      <c r="AM137" s="280">
        <v>0</v>
      </c>
      <c r="AN137" s="280">
        <v>0</v>
      </c>
      <c r="AO137" s="280">
        <v>0</v>
      </c>
      <c r="AP137" s="280">
        <v>0</v>
      </c>
      <c r="AQ137" s="280">
        <v>0</v>
      </c>
      <c r="AR137" s="280">
        <v>0</v>
      </c>
      <c r="AS137" s="280">
        <v>0</v>
      </c>
      <c r="AT137" s="280">
        <v>0</v>
      </c>
      <c r="AU137" s="280">
        <v>0</v>
      </c>
      <c r="AV137" s="280">
        <v>0</v>
      </c>
      <c r="AW137" s="280">
        <v>0</v>
      </c>
      <c r="AX137" s="280">
        <v>0</v>
      </c>
      <c r="AY137" s="280">
        <v>0</v>
      </c>
      <c r="AZ137" s="280">
        <v>0</v>
      </c>
      <c r="BA137" s="280">
        <v>0</v>
      </c>
      <c r="BB137" s="280">
        <v>0</v>
      </c>
      <c r="BC137" s="280">
        <v>0</v>
      </c>
      <c r="BD137" s="280">
        <v>0</v>
      </c>
      <c r="BE137" s="280">
        <v>0</v>
      </c>
      <c r="BF137" s="280">
        <v>0</v>
      </c>
      <c r="BG137" s="280">
        <v>0</v>
      </c>
      <c r="BH137" s="280">
        <v>0</v>
      </c>
      <c r="BI137" s="280">
        <v>0</v>
      </c>
      <c r="BJ137" s="280">
        <v>0</v>
      </c>
      <c r="BK137" s="281">
        <v>0</v>
      </c>
    </row>
    <row r="138" spans="3:63" outlineLevel="1" x14ac:dyDescent="0.2">
      <c r="C138" s="269">
        <v>13</v>
      </c>
      <c r="D138" s="119">
        <v>13</v>
      </c>
      <c r="F138" s="11" t="s">
        <v>232</v>
      </c>
      <c r="Q138" s="16" t="s">
        <v>110</v>
      </c>
      <c r="R138" s="282">
        <v>0</v>
      </c>
      <c r="S138" s="278">
        <v>0</v>
      </c>
      <c r="T138" s="278">
        <v>0</v>
      </c>
      <c r="U138" s="278">
        <v>0</v>
      </c>
      <c r="V138" s="278">
        <v>0</v>
      </c>
      <c r="W138" s="279">
        <v>0</v>
      </c>
      <c r="X138" s="278">
        <v>0</v>
      </c>
      <c r="Y138" s="278">
        <v>0</v>
      </c>
      <c r="Z138" s="278">
        <v>0</v>
      </c>
      <c r="AA138" s="278">
        <v>0</v>
      </c>
      <c r="AB138" s="115">
        <v>0</v>
      </c>
      <c r="AC138" s="115">
        <v>0</v>
      </c>
      <c r="AD138" s="115">
        <v>0</v>
      </c>
      <c r="AE138" s="280">
        <v>0</v>
      </c>
      <c r="AF138" s="280">
        <v>0</v>
      </c>
      <c r="AG138" s="280">
        <v>0</v>
      </c>
      <c r="AH138" s="280">
        <v>0</v>
      </c>
      <c r="AI138" s="280">
        <v>0</v>
      </c>
      <c r="AJ138" s="280">
        <v>0</v>
      </c>
      <c r="AK138" s="280">
        <v>0</v>
      </c>
      <c r="AL138" s="280">
        <v>0</v>
      </c>
      <c r="AM138" s="280">
        <v>0</v>
      </c>
      <c r="AN138" s="280">
        <v>0</v>
      </c>
      <c r="AO138" s="280">
        <v>0</v>
      </c>
      <c r="AP138" s="280">
        <v>0</v>
      </c>
      <c r="AQ138" s="280">
        <v>0</v>
      </c>
      <c r="AR138" s="280">
        <v>0</v>
      </c>
      <c r="AS138" s="280">
        <v>0</v>
      </c>
      <c r="AT138" s="280">
        <v>0</v>
      </c>
      <c r="AU138" s="280">
        <v>0</v>
      </c>
      <c r="AV138" s="280">
        <v>0</v>
      </c>
      <c r="AW138" s="280">
        <v>0</v>
      </c>
      <c r="AX138" s="280">
        <v>0</v>
      </c>
      <c r="AY138" s="280">
        <v>0</v>
      </c>
      <c r="AZ138" s="280">
        <v>0</v>
      </c>
      <c r="BA138" s="280">
        <v>0</v>
      </c>
      <c r="BB138" s="280">
        <v>0</v>
      </c>
      <c r="BC138" s="280">
        <v>0</v>
      </c>
      <c r="BD138" s="280">
        <v>0</v>
      </c>
      <c r="BE138" s="280">
        <v>0</v>
      </c>
      <c r="BF138" s="280">
        <v>0</v>
      </c>
      <c r="BG138" s="280">
        <v>0</v>
      </c>
      <c r="BH138" s="280">
        <v>0</v>
      </c>
      <c r="BI138" s="280">
        <v>0</v>
      </c>
      <c r="BJ138" s="280">
        <v>0</v>
      </c>
      <c r="BK138" s="281">
        <v>0</v>
      </c>
    </row>
    <row r="139" spans="3:63" outlineLevel="1" x14ac:dyDescent="0.2">
      <c r="C139" s="269">
        <v>13</v>
      </c>
      <c r="D139" s="119">
        <v>13</v>
      </c>
      <c r="F139" s="11" t="s">
        <v>233</v>
      </c>
      <c r="Q139" s="16" t="s">
        <v>110</v>
      </c>
      <c r="R139" s="283">
        <v>0</v>
      </c>
      <c r="S139" s="284">
        <v>0</v>
      </c>
      <c r="T139" s="284">
        <v>0</v>
      </c>
      <c r="U139" s="284">
        <v>0</v>
      </c>
      <c r="V139" s="284">
        <v>0</v>
      </c>
      <c r="W139" s="285">
        <v>0</v>
      </c>
      <c r="X139" s="284">
        <v>0</v>
      </c>
      <c r="Y139" s="284">
        <v>0</v>
      </c>
      <c r="Z139" s="284">
        <v>0</v>
      </c>
      <c r="AA139" s="284">
        <v>0</v>
      </c>
      <c r="AB139" s="286">
        <v>0</v>
      </c>
      <c r="AC139" s="287">
        <v>0</v>
      </c>
      <c r="AD139" s="287">
        <v>0</v>
      </c>
      <c r="AE139" s="287">
        <v>0</v>
      </c>
      <c r="AF139" s="287">
        <v>0</v>
      </c>
      <c r="AG139" s="287">
        <v>0</v>
      </c>
      <c r="AH139" s="287">
        <v>0</v>
      </c>
      <c r="AI139" s="287">
        <v>0</v>
      </c>
      <c r="AJ139" s="287">
        <v>0</v>
      </c>
      <c r="AK139" s="287">
        <v>0</v>
      </c>
      <c r="AL139" s="287">
        <v>0</v>
      </c>
      <c r="AM139" s="287">
        <v>0</v>
      </c>
      <c r="AN139" s="287">
        <v>0</v>
      </c>
      <c r="AO139" s="287">
        <v>0</v>
      </c>
      <c r="AP139" s="287">
        <v>0</v>
      </c>
      <c r="AQ139" s="287">
        <v>0</v>
      </c>
      <c r="AR139" s="287">
        <v>0</v>
      </c>
      <c r="AS139" s="287">
        <v>0</v>
      </c>
      <c r="AT139" s="287">
        <v>0</v>
      </c>
      <c r="AU139" s="287">
        <v>0</v>
      </c>
      <c r="AV139" s="287">
        <v>0</v>
      </c>
      <c r="AW139" s="287">
        <v>0</v>
      </c>
      <c r="AX139" s="287">
        <v>0</v>
      </c>
      <c r="AY139" s="287">
        <v>0</v>
      </c>
      <c r="AZ139" s="287">
        <v>0</v>
      </c>
      <c r="BA139" s="287">
        <v>0</v>
      </c>
      <c r="BB139" s="287">
        <v>0</v>
      </c>
      <c r="BC139" s="287">
        <v>0</v>
      </c>
      <c r="BD139" s="287">
        <v>0</v>
      </c>
      <c r="BE139" s="287">
        <v>0</v>
      </c>
      <c r="BF139" s="287">
        <v>0</v>
      </c>
      <c r="BG139" s="287">
        <v>0</v>
      </c>
      <c r="BH139" s="287">
        <v>0</v>
      </c>
      <c r="BI139" s="287">
        <v>0</v>
      </c>
      <c r="BJ139" s="287">
        <v>0</v>
      </c>
      <c r="BK139" s="288">
        <v>0</v>
      </c>
    </row>
    <row r="140" spans="3:63" outlineLevel="1" x14ac:dyDescent="0.2">
      <c r="C140" s="269">
        <v>13</v>
      </c>
      <c r="D140" s="119">
        <v>13</v>
      </c>
      <c r="F140" s="11" t="s">
        <v>234</v>
      </c>
      <c r="Q140" s="16" t="s">
        <v>110</v>
      </c>
      <c r="R140" s="290">
        <v>0</v>
      </c>
      <c r="S140" s="284">
        <v>0</v>
      </c>
      <c r="T140" s="284">
        <v>0</v>
      </c>
      <c r="U140" s="284">
        <v>0</v>
      </c>
      <c r="V140" s="284">
        <v>0</v>
      </c>
      <c r="W140" s="285">
        <v>0</v>
      </c>
      <c r="X140" s="284">
        <v>0</v>
      </c>
      <c r="Y140" s="284">
        <v>0</v>
      </c>
      <c r="Z140" s="284">
        <v>0</v>
      </c>
      <c r="AA140" s="284">
        <v>0</v>
      </c>
      <c r="AB140" s="286">
        <v>0</v>
      </c>
      <c r="AC140" s="287">
        <v>0</v>
      </c>
      <c r="AD140" s="287">
        <v>0</v>
      </c>
      <c r="AE140" s="287">
        <v>0</v>
      </c>
      <c r="AF140" s="287">
        <v>0</v>
      </c>
      <c r="AG140" s="287">
        <v>0</v>
      </c>
      <c r="AH140" s="287">
        <v>0</v>
      </c>
      <c r="AI140" s="287">
        <v>0</v>
      </c>
      <c r="AJ140" s="287">
        <v>0</v>
      </c>
      <c r="AK140" s="287">
        <v>0</v>
      </c>
      <c r="AL140" s="287">
        <v>0</v>
      </c>
      <c r="AM140" s="287">
        <v>0</v>
      </c>
      <c r="AN140" s="287">
        <v>0</v>
      </c>
      <c r="AO140" s="287">
        <v>0</v>
      </c>
      <c r="AP140" s="287">
        <v>0</v>
      </c>
      <c r="AQ140" s="287">
        <v>0</v>
      </c>
      <c r="AR140" s="287">
        <v>0</v>
      </c>
      <c r="AS140" s="287">
        <v>0</v>
      </c>
      <c r="AT140" s="287">
        <v>0</v>
      </c>
      <c r="AU140" s="287">
        <v>0</v>
      </c>
      <c r="AV140" s="287">
        <v>0</v>
      </c>
      <c r="AW140" s="287">
        <v>0</v>
      </c>
      <c r="AX140" s="287">
        <v>0</v>
      </c>
      <c r="AY140" s="287">
        <v>0</v>
      </c>
      <c r="AZ140" s="287">
        <v>0</v>
      </c>
      <c r="BA140" s="287">
        <v>0</v>
      </c>
      <c r="BB140" s="287">
        <v>0</v>
      </c>
      <c r="BC140" s="287">
        <v>0</v>
      </c>
      <c r="BD140" s="287">
        <v>0</v>
      </c>
      <c r="BE140" s="287">
        <v>0</v>
      </c>
      <c r="BF140" s="287">
        <v>0</v>
      </c>
      <c r="BG140" s="287">
        <v>0</v>
      </c>
      <c r="BH140" s="287">
        <v>0</v>
      </c>
      <c r="BI140" s="287">
        <v>0</v>
      </c>
      <c r="BJ140" s="287">
        <v>0</v>
      </c>
      <c r="BK140" s="288">
        <v>0</v>
      </c>
    </row>
    <row r="141" spans="3:63" outlineLevel="1" x14ac:dyDescent="0.2">
      <c r="C141" s="269">
        <v>13</v>
      </c>
      <c r="D141" s="119">
        <v>13</v>
      </c>
      <c r="AB141" s="88"/>
      <c r="AE141"/>
      <c r="AF141"/>
      <c r="AG141"/>
    </row>
    <row r="142" spans="3:63" x14ac:dyDescent="0.2">
      <c r="C142" s="116">
        <v>14</v>
      </c>
      <c r="D142" s="67" t="s">
        <v>144</v>
      </c>
      <c r="E142" s="67"/>
      <c r="F142" s="67"/>
      <c r="G142" s="67" t="s">
        <v>226</v>
      </c>
      <c r="H142" s="102"/>
      <c r="I142" s="67"/>
      <c r="J142" s="67"/>
      <c r="K142" s="102"/>
      <c r="L142" s="67"/>
      <c r="M142" s="67"/>
      <c r="N142" s="67"/>
      <c r="O142" s="67"/>
      <c r="P142" s="67"/>
      <c r="Q142" s="117" t="s">
        <v>110</v>
      </c>
      <c r="R142" s="118">
        <v>0</v>
      </c>
      <c r="S142" s="118">
        <v>0</v>
      </c>
      <c r="T142" s="118">
        <v>0</v>
      </c>
      <c r="U142" s="118">
        <v>0</v>
      </c>
      <c r="V142" s="118">
        <v>0</v>
      </c>
      <c r="W142" s="118">
        <v>0</v>
      </c>
      <c r="X142" s="118">
        <v>0</v>
      </c>
      <c r="Y142" s="118">
        <v>0</v>
      </c>
      <c r="Z142" s="118">
        <v>0</v>
      </c>
      <c r="AA142" s="118">
        <v>0</v>
      </c>
      <c r="AB142" s="118">
        <v>0</v>
      </c>
      <c r="AC142" s="118">
        <v>0</v>
      </c>
      <c r="AD142" s="118">
        <v>0</v>
      </c>
      <c r="AE142" s="118">
        <v>0</v>
      </c>
      <c r="AF142" s="118">
        <v>0</v>
      </c>
      <c r="AG142" s="118">
        <v>0</v>
      </c>
      <c r="AH142" s="118">
        <v>0</v>
      </c>
      <c r="AI142" s="118">
        <v>0</v>
      </c>
      <c r="AJ142" s="118">
        <v>0</v>
      </c>
      <c r="AK142" s="118">
        <v>0</v>
      </c>
      <c r="AL142" s="118">
        <v>0</v>
      </c>
      <c r="AM142" s="118">
        <v>0</v>
      </c>
      <c r="AN142" s="118">
        <v>0</v>
      </c>
      <c r="AO142" s="118">
        <v>0</v>
      </c>
      <c r="AP142" s="118">
        <v>0</v>
      </c>
      <c r="AQ142" s="118">
        <v>0</v>
      </c>
      <c r="AR142" s="118">
        <v>0</v>
      </c>
      <c r="AS142" s="118">
        <v>0</v>
      </c>
      <c r="AT142" s="118">
        <v>0</v>
      </c>
      <c r="AU142" s="118">
        <v>0</v>
      </c>
      <c r="AV142" s="118">
        <v>0</v>
      </c>
      <c r="AW142" s="118">
        <v>0</v>
      </c>
      <c r="AX142" s="118">
        <v>0</v>
      </c>
      <c r="AY142" s="118">
        <v>0</v>
      </c>
      <c r="AZ142" s="118">
        <v>0</v>
      </c>
      <c r="BA142" s="118">
        <v>0</v>
      </c>
      <c r="BB142" s="118">
        <v>0</v>
      </c>
      <c r="BC142" s="118">
        <v>0</v>
      </c>
      <c r="BD142" s="118">
        <v>0</v>
      </c>
      <c r="BE142" s="118">
        <v>0</v>
      </c>
      <c r="BF142" s="118">
        <v>0</v>
      </c>
      <c r="BG142" s="118">
        <v>0</v>
      </c>
      <c r="BH142" s="118">
        <v>0</v>
      </c>
      <c r="BI142" s="118">
        <v>0</v>
      </c>
      <c r="BJ142" s="118">
        <v>0</v>
      </c>
      <c r="BK142" s="118">
        <v>0</v>
      </c>
    </row>
    <row r="143" spans="3:63" outlineLevel="1" x14ac:dyDescent="0.2">
      <c r="C143" s="269">
        <v>14</v>
      </c>
      <c r="D143" s="119">
        <v>14</v>
      </c>
      <c r="E143" s="124" t="s">
        <v>227</v>
      </c>
      <c r="F143" s="11"/>
      <c r="G143" s="11"/>
      <c r="H143" s="11"/>
      <c r="I143" s="11"/>
      <c r="J143" s="11"/>
      <c r="K143" s="11"/>
      <c r="L143" s="11"/>
      <c r="M143" s="11"/>
      <c r="N143" s="11"/>
      <c r="O143" s="11"/>
      <c r="P143" s="11"/>
      <c r="Q143" s="16"/>
      <c r="R143" s="88"/>
      <c r="S143" s="88"/>
      <c r="T143" s="88"/>
      <c r="U143" s="88"/>
      <c r="V143" s="88"/>
      <c r="W143" s="88"/>
      <c r="X143" s="88"/>
      <c r="Y143" s="88"/>
      <c r="Z143" s="88"/>
      <c r="AA143" s="88"/>
      <c r="AB143" s="88"/>
      <c r="AC143" s="88"/>
      <c r="AD143" s="88"/>
      <c r="AE143" s="11"/>
      <c r="AF143"/>
      <c r="AG143"/>
    </row>
    <row r="144" spans="3:63" outlineLevel="1" x14ac:dyDescent="0.2">
      <c r="C144" s="269">
        <v>14</v>
      </c>
      <c r="D144" s="119">
        <v>14</v>
      </c>
      <c r="E144" s="11"/>
      <c r="F144" s="11" t="s">
        <v>228</v>
      </c>
      <c r="G144" s="11"/>
      <c r="H144" s="11"/>
      <c r="I144" s="11"/>
      <c r="J144" s="11"/>
      <c r="K144" s="11"/>
      <c r="L144" s="11"/>
      <c r="M144" s="11"/>
      <c r="N144" s="270" t="s">
        <v>229</v>
      </c>
      <c r="O144" s="271">
        <v>0</v>
      </c>
      <c r="P144" s="11"/>
      <c r="Q144" s="16" t="s">
        <v>110</v>
      </c>
      <c r="R144" s="272">
        <v>0</v>
      </c>
      <c r="S144" s="273">
        <v>0</v>
      </c>
      <c r="T144" s="273">
        <v>0</v>
      </c>
      <c r="U144" s="273">
        <v>0</v>
      </c>
      <c r="V144" s="273">
        <v>0</v>
      </c>
      <c r="W144" s="274">
        <v>0</v>
      </c>
      <c r="X144" s="273">
        <v>0</v>
      </c>
      <c r="Y144" s="273">
        <v>0</v>
      </c>
      <c r="Z144" s="273">
        <v>0</v>
      </c>
      <c r="AA144" s="273">
        <v>0</v>
      </c>
      <c r="AB144" s="275">
        <v>0</v>
      </c>
      <c r="AC144" s="275">
        <v>0</v>
      </c>
      <c r="AD144" s="275">
        <v>0</v>
      </c>
      <c r="AE144" s="275">
        <v>0</v>
      </c>
      <c r="AF144" s="275">
        <v>0</v>
      </c>
      <c r="AG144" s="275">
        <v>0</v>
      </c>
      <c r="AH144" s="275">
        <v>0</v>
      </c>
      <c r="AI144" s="275">
        <v>0</v>
      </c>
      <c r="AJ144" s="275">
        <v>0</v>
      </c>
      <c r="AK144" s="275">
        <v>0</v>
      </c>
      <c r="AL144" s="275">
        <v>0</v>
      </c>
      <c r="AM144" s="275">
        <v>0</v>
      </c>
      <c r="AN144" s="275">
        <v>0</v>
      </c>
      <c r="AO144" s="275">
        <v>0</v>
      </c>
      <c r="AP144" s="275">
        <v>0</v>
      </c>
      <c r="AQ144" s="275">
        <v>0</v>
      </c>
      <c r="AR144" s="275">
        <v>0</v>
      </c>
      <c r="AS144" s="275">
        <v>0</v>
      </c>
      <c r="AT144" s="275">
        <v>0</v>
      </c>
      <c r="AU144" s="275">
        <v>0</v>
      </c>
      <c r="AV144" s="275">
        <v>0</v>
      </c>
      <c r="AW144" s="275">
        <v>0</v>
      </c>
      <c r="AX144" s="275">
        <v>0</v>
      </c>
      <c r="AY144" s="275">
        <v>0</v>
      </c>
      <c r="AZ144" s="275">
        <v>0</v>
      </c>
      <c r="BA144" s="275">
        <v>0</v>
      </c>
      <c r="BB144" s="275">
        <v>0</v>
      </c>
      <c r="BC144" s="275">
        <v>0</v>
      </c>
      <c r="BD144" s="275">
        <v>0</v>
      </c>
      <c r="BE144" s="275">
        <v>0</v>
      </c>
      <c r="BF144" s="275">
        <v>0</v>
      </c>
      <c r="BG144" s="275">
        <v>0</v>
      </c>
      <c r="BH144" s="275">
        <v>0</v>
      </c>
      <c r="BI144" s="275">
        <v>0</v>
      </c>
      <c r="BJ144" s="275">
        <v>0</v>
      </c>
      <c r="BK144" s="276">
        <v>0</v>
      </c>
    </row>
    <row r="145" spans="3:63" outlineLevel="1" x14ac:dyDescent="0.2">
      <c r="C145" s="269">
        <v>14</v>
      </c>
      <c r="D145" s="119">
        <v>14</v>
      </c>
      <c r="E145" s="11"/>
      <c r="F145" s="11" t="s">
        <v>230</v>
      </c>
      <c r="G145" s="11"/>
      <c r="H145" s="11"/>
      <c r="I145" s="11"/>
      <c r="J145" s="11"/>
      <c r="K145" s="11"/>
      <c r="L145" s="11"/>
      <c r="M145" s="11"/>
      <c r="N145" s="11"/>
      <c r="O145" s="11"/>
      <c r="P145" s="11"/>
      <c r="Q145" s="16" t="s">
        <v>110</v>
      </c>
      <c r="R145" s="277">
        <v>0</v>
      </c>
      <c r="S145" s="278">
        <v>0</v>
      </c>
      <c r="T145" s="278">
        <v>0</v>
      </c>
      <c r="U145" s="278">
        <v>0</v>
      </c>
      <c r="V145" s="278">
        <v>0</v>
      </c>
      <c r="W145" s="279">
        <v>0</v>
      </c>
      <c r="X145" s="278">
        <v>0</v>
      </c>
      <c r="Y145" s="278">
        <v>0</v>
      </c>
      <c r="Z145" s="278">
        <v>0</v>
      </c>
      <c r="AA145" s="278">
        <v>0</v>
      </c>
      <c r="AB145" s="115">
        <v>0</v>
      </c>
      <c r="AC145" s="115">
        <v>0</v>
      </c>
      <c r="AD145" s="115">
        <v>0</v>
      </c>
      <c r="AE145" s="115">
        <v>0</v>
      </c>
      <c r="AF145" s="115">
        <v>0</v>
      </c>
      <c r="AG145" s="280">
        <v>0</v>
      </c>
      <c r="AH145" s="280">
        <v>0</v>
      </c>
      <c r="AI145" s="280">
        <v>0</v>
      </c>
      <c r="AJ145" s="280">
        <v>0</v>
      </c>
      <c r="AK145" s="280">
        <v>0</v>
      </c>
      <c r="AL145" s="280">
        <v>0</v>
      </c>
      <c r="AM145" s="280">
        <v>0</v>
      </c>
      <c r="AN145" s="280">
        <v>0</v>
      </c>
      <c r="AO145" s="280">
        <v>0</v>
      </c>
      <c r="AP145" s="280">
        <v>0</v>
      </c>
      <c r="AQ145" s="280">
        <v>0</v>
      </c>
      <c r="AR145" s="280">
        <v>0</v>
      </c>
      <c r="AS145" s="280">
        <v>0</v>
      </c>
      <c r="AT145" s="280">
        <v>0</v>
      </c>
      <c r="AU145" s="280">
        <v>0</v>
      </c>
      <c r="AV145" s="280">
        <v>0</v>
      </c>
      <c r="AW145" s="280">
        <v>0</v>
      </c>
      <c r="AX145" s="280">
        <v>0</v>
      </c>
      <c r="AY145" s="280">
        <v>0</v>
      </c>
      <c r="AZ145" s="280">
        <v>0</v>
      </c>
      <c r="BA145" s="280">
        <v>0</v>
      </c>
      <c r="BB145" s="280">
        <v>0</v>
      </c>
      <c r="BC145" s="280">
        <v>0</v>
      </c>
      <c r="BD145" s="280">
        <v>0</v>
      </c>
      <c r="BE145" s="280">
        <v>0</v>
      </c>
      <c r="BF145" s="280">
        <v>0</v>
      </c>
      <c r="BG145" s="280">
        <v>0</v>
      </c>
      <c r="BH145" s="280">
        <v>0</v>
      </c>
      <c r="BI145" s="280">
        <v>0</v>
      </c>
      <c r="BJ145" s="280">
        <v>0</v>
      </c>
      <c r="BK145" s="281">
        <v>0</v>
      </c>
    </row>
    <row r="146" spans="3:63" outlineLevel="1" x14ac:dyDescent="0.2">
      <c r="C146" s="269">
        <v>14</v>
      </c>
      <c r="D146" s="119">
        <v>14</v>
      </c>
      <c r="F146" s="11" t="s">
        <v>231</v>
      </c>
      <c r="O146" s="11"/>
      <c r="Q146" s="16" t="s">
        <v>110</v>
      </c>
      <c r="R146" s="282">
        <v>0</v>
      </c>
      <c r="S146" s="278">
        <v>0</v>
      </c>
      <c r="T146" s="278">
        <v>0</v>
      </c>
      <c r="U146" s="278">
        <v>0</v>
      </c>
      <c r="V146" s="278">
        <v>0</v>
      </c>
      <c r="W146" s="279">
        <v>0</v>
      </c>
      <c r="X146" s="278">
        <v>0</v>
      </c>
      <c r="Y146" s="278">
        <v>0</v>
      </c>
      <c r="Z146" s="278">
        <v>0</v>
      </c>
      <c r="AA146" s="278">
        <v>0</v>
      </c>
      <c r="AB146" s="115">
        <v>0</v>
      </c>
      <c r="AC146" s="115">
        <v>0</v>
      </c>
      <c r="AD146" s="115">
        <v>0</v>
      </c>
      <c r="AE146" s="280">
        <v>0</v>
      </c>
      <c r="AF146" s="280">
        <v>0</v>
      </c>
      <c r="AG146" s="280">
        <v>0</v>
      </c>
      <c r="AH146" s="280">
        <v>0</v>
      </c>
      <c r="AI146" s="280">
        <v>0</v>
      </c>
      <c r="AJ146" s="280">
        <v>0</v>
      </c>
      <c r="AK146" s="280">
        <v>0</v>
      </c>
      <c r="AL146" s="280">
        <v>0</v>
      </c>
      <c r="AM146" s="280">
        <v>0</v>
      </c>
      <c r="AN146" s="280">
        <v>0</v>
      </c>
      <c r="AO146" s="280">
        <v>0</v>
      </c>
      <c r="AP146" s="280">
        <v>0</v>
      </c>
      <c r="AQ146" s="280">
        <v>0</v>
      </c>
      <c r="AR146" s="280">
        <v>0</v>
      </c>
      <c r="AS146" s="280">
        <v>0</v>
      </c>
      <c r="AT146" s="280">
        <v>0</v>
      </c>
      <c r="AU146" s="280">
        <v>0</v>
      </c>
      <c r="AV146" s="280">
        <v>0</v>
      </c>
      <c r="AW146" s="280">
        <v>0</v>
      </c>
      <c r="AX146" s="280">
        <v>0</v>
      </c>
      <c r="AY146" s="280">
        <v>0</v>
      </c>
      <c r="AZ146" s="280">
        <v>0</v>
      </c>
      <c r="BA146" s="280">
        <v>0</v>
      </c>
      <c r="BB146" s="280">
        <v>0</v>
      </c>
      <c r="BC146" s="280">
        <v>0</v>
      </c>
      <c r="BD146" s="280">
        <v>0</v>
      </c>
      <c r="BE146" s="280">
        <v>0</v>
      </c>
      <c r="BF146" s="280">
        <v>0</v>
      </c>
      <c r="BG146" s="280">
        <v>0</v>
      </c>
      <c r="BH146" s="280">
        <v>0</v>
      </c>
      <c r="BI146" s="280">
        <v>0</v>
      </c>
      <c r="BJ146" s="280">
        <v>0</v>
      </c>
      <c r="BK146" s="281">
        <v>0</v>
      </c>
    </row>
    <row r="147" spans="3:63" outlineLevel="1" x14ac:dyDescent="0.2">
      <c r="C147" s="269">
        <v>14</v>
      </c>
      <c r="D147" s="119">
        <v>14</v>
      </c>
      <c r="F147" s="11" t="s">
        <v>232</v>
      </c>
      <c r="Q147" s="16" t="s">
        <v>110</v>
      </c>
      <c r="R147" s="282">
        <v>0</v>
      </c>
      <c r="S147" s="278">
        <v>0</v>
      </c>
      <c r="T147" s="278">
        <v>0</v>
      </c>
      <c r="U147" s="278">
        <v>0</v>
      </c>
      <c r="V147" s="278">
        <v>0</v>
      </c>
      <c r="W147" s="279">
        <v>0</v>
      </c>
      <c r="X147" s="278">
        <v>0</v>
      </c>
      <c r="Y147" s="278">
        <v>0</v>
      </c>
      <c r="Z147" s="278">
        <v>0</v>
      </c>
      <c r="AA147" s="278">
        <v>0</v>
      </c>
      <c r="AB147" s="115">
        <v>0</v>
      </c>
      <c r="AC147" s="115">
        <v>0</v>
      </c>
      <c r="AD147" s="115">
        <v>0</v>
      </c>
      <c r="AE147" s="280">
        <v>0</v>
      </c>
      <c r="AF147" s="280">
        <v>0</v>
      </c>
      <c r="AG147" s="280">
        <v>0</v>
      </c>
      <c r="AH147" s="280">
        <v>0</v>
      </c>
      <c r="AI147" s="280">
        <v>0</v>
      </c>
      <c r="AJ147" s="280">
        <v>0</v>
      </c>
      <c r="AK147" s="280">
        <v>0</v>
      </c>
      <c r="AL147" s="280">
        <v>0</v>
      </c>
      <c r="AM147" s="280">
        <v>0</v>
      </c>
      <c r="AN147" s="280">
        <v>0</v>
      </c>
      <c r="AO147" s="280">
        <v>0</v>
      </c>
      <c r="AP147" s="280">
        <v>0</v>
      </c>
      <c r="AQ147" s="280">
        <v>0</v>
      </c>
      <c r="AR147" s="280">
        <v>0</v>
      </c>
      <c r="AS147" s="280">
        <v>0</v>
      </c>
      <c r="AT147" s="280">
        <v>0</v>
      </c>
      <c r="AU147" s="280">
        <v>0</v>
      </c>
      <c r="AV147" s="280">
        <v>0</v>
      </c>
      <c r="AW147" s="280">
        <v>0</v>
      </c>
      <c r="AX147" s="280">
        <v>0</v>
      </c>
      <c r="AY147" s="280">
        <v>0</v>
      </c>
      <c r="AZ147" s="280">
        <v>0</v>
      </c>
      <c r="BA147" s="280">
        <v>0</v>
      </c>
      <c r="BB147" s="280">
        <v>0</v>
      </c>
      <c r="BC147" s="280">
        <v>0</v>
      </c>
      <c r="BD147" s="280">
        <v>0</v>
      </c>
      <c r="BE147" s="280">
        <v>0</v>
      </c>
      <c r="BF147" s="280">
        <v>0</v>
      </c>
      <c r="BG147" s="280">
        <v>0</v>
      </c>
      <c r="BH147" s="280">
        <v>0</v>
      </c>
      <c r="BI147" s="280">
        <v>0</v>
      </c>
      <c r="BJ147" s="280">
        <v>0</v>
      </c>
      <c r="BK147" s="281">
        <v>0</v>
      </c>
    </row>
    <row r="148" spans="3:63" outlineLevel="1" x14ac:dyDescent="0.2">
      <c r="C148" s="269">
        <v>14</v>
      </c>
      <c r="D148" s="119">
        <v>14</v>
      </c>
      <c r="F148" s="11" t="s">
        <v>233</v>
      </c>
      <c r="Q148" s="16" t="s">
        <v>110</v>
      </c>
      <c r="R148" s="283">
        <v>0</v>
      </c>
      <c r="S148" s="284">
        <v>0</v>
      </c>
      <c r="T148" s="284">
        <v>0</v>
      </c>
      <c r="U148" s="284">
        <v>0</v>
      </c>
      <c r="V148" s="284">
        <v>0</v>
      </c>
      <c r="W148" s="285">
        <v>0</v>
      </c>
      <c r="X148" s="284">
        <v>0</v>
      </c>
      <c r="Y148" s="284">
        <v>0</v>
      </c>
      <c r="Z148" s="284">
        <v>0</v>
      </c>
      <c r="AA148" s="284">
        <v>0</v>
      </c>
      <c r="AB148" s="286">
        <v>0</v>
      </c>
      <c r="AC148" s="287">
        <v>0</v>
      </c>
      <c r="AD148" s="287">
        <v>0</v>
      </c>
      <c r="AE148" s="287">
        <v>0</v>
      </c>
      <c r="AF148" s="287">
        <v>0</v>
      </c>
      <c r="AG148" s="287">
        <v>0</v>
      </c>
      <c r="AH148" s="287">
        <v>0</v>
      </c>
      <c r="AI148" s="287">
        <v>0</v>
      </c>
      <c r="AJ148" s="287">
        <v>0</v>
      </c>
      <c r="AK148" s="287">
        <v>0</v>
      </c>
      <c r="AL148" s="287">
        <v>0</v>
      </c>
      <c r="AM148" s="287">
        <v>0</v>
      </c>
      <c r="AN148" s="287">
        <v>0</v>
      </c>
      <c r="AO148" s="287">
        <v>0</v>
      </c>
      <c r="AP148" s="287">
        <v>0</v>
      </c>
      <c r="AQ148" s="287">
        <v>0</v>
      </c>
      <c r="AR148" s="287">
        <v>0</v>
      </c>
      <c r="AS148" s="287">
        <v>0</v>
      </c>
      <c r="AT148" s="287">
        <v>0</v>
      </c>
      <c r="AU148" s="287">
        <v>0</v>
      </c>
      <c r="AV148" s="287">
        <v>0</v>
      </c>
      <c r="AW148" s="287">
        <v>0</v>
      </c>
      <c r="AX148" s="287">
        <v>0</v>
      </c>
      <c r="AY148" s="287">
        <v>0</v>
      </c>
      <c r="AZ148" s="287">
        <v>0</v>
      </c>
      <c r="BA148" s="287">
        <v>0</v>
      </c>
      <c r="BB148" s="287">
        <v>0</v>
      </c>
      <c r="BC148" s="287">
        <v>0</v>
      </c>
      <c r="BD148" s="287">
        <v>0</v>
      </c>
      <c r="BE148" s="287">
        <v>0</v>
      </c>
      <c r="BF148" s="287">
        <v>0</v>
      </c>
      <c r="BG148" s="287">
        <v>0</v>
      </c>
      <c r="BH148" s="287">
        <v>0</v>
      </c>
      <c r="BI148" s="287">
        <v>0</v>
      </c>
      <c r="BJ148" s="287">
        <v>0</v>
      </c>
      <c r="BK148" s="288">
        <v>0</v>
      </c>
    </row>
    <row r="149" spans="3:63" outlineLevel="1" x14ac:dyDescent="0.2">
      <c r="C149" s="269">
        <v>14</v>
      </c>
      <c r="D149" s="119">
        <v>14</v>
      </c>
      <c r="F149" s="11" t="s">
        <v>234</v>
      </c>
      <c r="Q149" s="16" t="s">
        <v>110</v>
      </c>
      <c r="R149" s="290">
        <v>0</v>
      </c>
      <c r="S149" s="284">
        <v>0</v>
      </c>
      <c r="T149" s="284">
        <v>0</v>
      </c>
      <c r="U149" s="284">
        <v>0</v>
      </c>
      <c r="V149" s="284">
        <v>0</v>
      </c>
      <c r="W149" s="285">
        <v>0</v>
      </c>
      <c r="X149" s="284">
        <v>0</v>
      </c>
      <c r="Y149" s="284">
        <v>0</v>
      </c>
      <c r="Z149" s="284">
        <v>0</v>
      </c>
      <c r="AA149" s="284">
        <v>0</v>
      </c>
      <c r="AB149" s="286">
        <v>0</v>
      </c>
      <c r="AC149" s="287">
        <v>0</v>
      </c>
      <c r="AD149" s="287">
        <v>0</v>
      </c>
      <c r="AE149" s="287">
        <v>0</v>
      </c>
      <c r="AF149" s="287">
        <v>0</v>
      </c>
      <c r="AG149" s="287">
        <v>0</v>
      </c>
      <c r="AH149" s="287">
        <v>0</v>
      </c>
      <c r="AI149" s="287">
        <v>0</v>
      </c>
      <c r="AJ149" s="287">
        <v>0</v>
      </c>
      <c r="AK149" s="287">
        <v>0</v>
      </c>
      <c r="AL149" s="287">
        <v>0</v>
      </c>
      <c r="AM149" s="287">
        <v>0</v>
      </c>
      <c r="AN149" s="287">
        <v>0</v>
      </c>
      <c r="AO149" s="287">
        <v>0</v>
      </c>
      <c r="AP149" s="287">
        <v>0</v>
      </c>
      <c r="AQ149" s="287">
        <v>0</v>
      </c>
      <c r="AR149" s="287">
        <v>0</v>
      </c>
      <c r="AS149" s="287">
        <v>0</v>
      </c>
      <c r="AT149" s="287">
        <v>0</v>
      </c>
      <c r="AU149" s="287">
        <v>0</v>
      </c>
      <c r="AV149" s="287">
        <v>0</v>
      </c>
      <c r="AW149" s="287">
        <v>0</v>
      </c>
      <c r="AX149" s="287">
        <v>0</v>
      </c>
      <c r="AY149" s="287">
        <v>0</v>
      </c>
      <c r="AZ149" s="287">
        <v>0</v>
      </c>
      <c r="BA149" s="287">
        <v>0</v>
      </c>
      <c r="BB149" s="287">
        <v>0</v>
      </c>
      <c r="BC149" s="287">
        <v>0</v>
      </c>
      <c r="BD149" s="287">
        <v>0</v>
      </c>
      <c r="BE149" s="287">
        <v>0</v>
      </c>
      <c r="BF149" s="287">
        <v>0</v>
      </c>
      <c r="BG149" s="287">
        <v>0</v>
      </c>
      <c r="BH149" s="287">
        <v>0</v>
      </c>
      <c r="BI149" s="287">
        <v>0</v>
      </c>
      <c r="BJ149" s="287">
        <v>0</v>
      </c>
      <c r="BK149" s="288">
        <v>0</v>
      </c>
    </row>
    <row r="150" spans="3:63" outlineLevel="1" x14ac:dyDescent="0.2">
      <c r="C150" s="269">
        <v>14</v>
      </c>
      <c r="D150" s="119">
        <v>14</v>
      </c>
      <c r="AB150" s="88"/>
      <c r="AE150"/>
      <c r="AF150"/>
      <c r="AG150"/>
    </row>
    <row r="151" spans="3:63" x14ac:dyDescent="0.2">
      <c r="C151" s="116">
        <v>15</v>
      </c>
      <c r="D151" s="67" t="s">
        <v>145</v>
      </c>
      <c r="E151" s="67"/>
      <c r="F151" s="67"/>
      <c r="G151" s="67" t="s">
        <v>226</v>
      </c>
      <c r="H151" s="102"/>
      <c r="I151" s="67"/>
      <c r="J151" s="67"/>
      <c r="K151" s="102"/>
      <c r="L151" s="67"/>
      <c r="M151" s="67"/>
      <c r="N151" s="67"/>
      <c r="O151" s="67"/>
      <c r="P151" s="67"/>
      <c r="Q151" s="117" t="s">
        <v>110</v>
      </c>
      <c r="R151" s="118">
        <v>0</v>
      </c>
      <c r="S151" s="118">
        <v>0</v>
      </c>
      <c r="T151" s="118">
        <v>0</v>
      </c>
      <c r="U151" s="118">
        <v>0</v>
      </c>
      <c r="V151" s="118">
        <v>0</v>
      </c>
      <c r="W151" s="118">
        <v>0</v>
      </c>
      <c r="X151" s="118">
        <v>0</v>
      </c>
      <c r="Y151" s="118">
        <v>0</v>
      </c>
      <c r="Z151" s="118">
        <v>0</v>
      </c>
      <c r="AA151" s="118">
        <v>0</v>
      </c>
      <c r="AB151" s="118">
        <v>0</v>
      </c>
      <c r="AC151" s="118">
        <v>0</v>
      </c>
      <c r="AD151" s="118">
        <v>0</v>
      </c>
      <c r="AE151" s="118">
        <v>0</v>
      </c>
      <c r="AF151" s="118">
        <v>0</v>
      </c>
      <c r="AG151" s="118">
        <v>0</v>
      </c>
      <c r="AH151" s="118">
        <v>0</v>
      </c>
      <c r="AI151" s="118">
        <v>0</v>
      </c>
      <c r="AJ151" s="118">
        <v>0</v>
      </c>
      <c r="AK151" s="118">
        <v>0</v>
      </c>
      <c r="AL151" s="118">
        <v>0</v>
      </c>
      <c r="AM151" s="118">
        <v>0</v>
      </c>
      <c r="AN151" s="118">
        <v>0</v>
      </c>
      <c r="AO151" s="118">
        <v>0</v>
      </c>
      <c r="AP151" s="118">
        <v>0</v>
      </c>
      <c r="AQ151" s="118">
        <v>0</v>
      </c>
      <c r="AR151" s="118">
        <v>0</v>
      </c>
      <c r="AS151" s="118">
        <v>0</v>
      </c>
      <c r="AT151" s="118">
        <v>0</v>
      </c>
      <c r="AU151" s="118">
        <v>0</v>
      </c>
      <c r="AV151" s="118">
        <v>0</v>
      </c>
      <c r="AW151" s="118">
        <v>0</v>
      </c>
      <c r="AX151" s="118">
        <v>0</v>
      </c>
      <c r="AY151" s="118">
        <v>0</v>
      </c>
      <c r="AZ151" s="118">
        <v>0</v>
      </c>
      <c r="BA151" s="118">
        <v>0</v>
      </c>
      <c r="BB151" s="118">
        <v>0</v>
      </c>
      <c r="BC151" s="118">
        <v>0</v>
      </c>
      <c r="BD151" s="118">
        <v>0</v>
      </c>
      <c r="BE151" s="118">
        <v>0</v>
      </c>
      <c r="BF151" s="118">
        <v>0</v>
      </c>
      <c r="BG151" s="118">
        <v>0</v>
      </c>
      <c r="BH151" s="118">
        <v>0</v>
      </c>
      <c r="BI151" s="118">
        <v>0</v>
      </c>
      <c r="BJ151" s="118">
        <v>0</v>
      </c>
      <c r="BK151" s="118">
        <v>0</v>
      </c>
    </row>
    <row r="152" spans="3:63" outlineLevel="1" x14ac:dyDescent="0.2">
      <c r="C152" s="269">
        <v>15</v>
      </c>
      <c r="D152" s="119">
        <v>15</v>
      </c>
      <c r="E152" s="124" t="s">
        <v>227</v>
      </c>
      <c r="F152" s="11"/>
      <c r="G152" s="11"/>
      <c r="H152" s="11"/>
      <c r="I152" s="11"/>
      <c r="J152" s="11"/>
      <c r="K152" s="11"/>
      <c r="L152" s="11"/>
      <c r="M152" s="11"/>
      <c r="N152" s="11"/>
      <c r="O152" s="11"/>
      <c r="P152" s="11"/>
      <c r="Q152" s="16"/>
      <c r="R152" s="88"/>
      <c r="S152" s="88"/>
      <c r="T152" s="88"/>
      <c r="U152" s="88"/>
      <c r="V152" s="88"/>
      <c r="W152" s="88"/>
      <c r="X152" s="88"/>
      <c r="Y152" s="88"/>
      <c r="Z152" s="88"/>
      <c r="AA152" s="88"/>
      <c r="AB152" s="88"/>
      <c r="AC152" s="88"/>
      <c r="AD152" s="88"/>
      <c r="AE152" s="11"/>
      <c r="AF152"/>
      <c r="AG152"/>
    </row>
    <row r="153" spans="3:63" outlineLevel="1" x14ac:dyDescent="0.2">
      <c r="C153" s="269">
        <v>15</v>
      </c>
      <c r="D153" s="119">
        <v>15</v>
      </c>
      <c r="E153" s="11"/>
      <c r="F153" s="11" t="s">
        <v>228</v>
      </c>
      <c r="G153" s="11"/>
      <c r="H153" s="11"/>
      <c r="I153" s="11"/>
      <c r="J153" s="11"/>
      <c r="K153" s="11"/>
      <c r="L153" s="11"/>
      <c r="M153" s="11"/>
      <c r="N153" s="270" t="s">
        <v>229</v>
      </c>
      <c r="O153" s="271">
        <v>0</v>
      </c>
      <c r="P153" s="11"/>
      <c r="Q153" s="16" t="s">
        <v>110</v>
      </c>
      <c r="R153" s="272">
        <v>0</v>
      </c>
      <c r="S153" s="273">
        <v>0</v>
      </c>
      <c r="T153" s="273">
        <v>0</v>
      </c>
      <c r="U153" s="273">
        <v>0</v>
      </c>
      <c r="V153" s="273">
        <v>0</v>
      </c>
      <c r="W153" s="274">
        <v>0</v>
      </c>
      <c r="X153" s="273">
        <v>0</v>
      </c>
      <c r="Y153" s="273">
        <v>0</v>
      </c>
      <c r="Z153" s="273">
        <v>0</v>
      </c>
      <c r="AA153" s="273">
        <v>0</v>
      </c>
      <c r="AB153" s="275">
        <v>0</v>
      </c>
      <c r="AC153" s="275">
        <v>0</v>
      </c>
      <c r="AD153" s="275">
        <v>0</v>
      </c>
      <c r="AE153" s="275">
        <v>0</v>
      </c>
      <c r="AF153" s="275">
        <v>0</v>
      </c>
      <c r="AG153" s="275">
        <v>0</v>
      </c>
      <c r="AH153" s="275">
        <v>0</v>
      </c>
      <c r="AI153" s="275">
        <v>0</v>
      </c>
      <c r="AJ153" s="275">
        <v>0</v>
      </c>
      <c r="AK153" s="275">
        <v>0</v>
      </c>
      <c r="AL153" s="275">
        <v>0</v>
      </c>
      <c r="AM153" s="275">
        <v>0</v>
      </c>
      <c r="AN153" s="275">
        <v>0</v>
      </c>
      <c r="AO153" s="275">
        <v>0</v>
      </c>
      <c r="AP153" s="275">
        <v>0</v>
      </c>
      <c r="AQ153" s="275">
        <v>0</v>
      </c>
      <c r="AR153" s="275">
        <v>0</v>
      </c>
      <c r="AS153" s="275">
        <v>0</v>
      </c>
      <c r="AT153" s="275">
        <v>0</v>
      </c>
      <c r="AU153" s="275">
        <v>0</v>
      </c>
      <c r="AV153" s="275">
        <v>0</v>
      </c>
      <c r="AW153" s="275">
        <v>0</v>
      </c>
      <c r="AX153" s="275">
        <v>0</v>
      </c>
      <c r="AY153" s="275">
        <v>0</v>
      </c>
      <c r="AZ153" s="275">
        <v>0</v>
      </c>
      <c r="BA153" s="275">
        <v>0</v>
      </c>
      <c r="BB153" s="275">
        <v>0</v>
      </c>
      <c r="BC153" s="275">
        <v>0</v>
      </c>
      <c r="BD153" s="275">
        <v>0</v>
      </c>
      <c r="BE153" s="275">
        <v>0</v>
      </c>
      <c r="BF153" s="275">
        <v>0</v>
      </c>
      <c r="BG153" s="275">
        <v>0</v>
      </c>
      <c r="BH153" s="275">
        <v>0</v>
      </c>
      <c r="BI153" s="275">
        <v>0</v>
      </c>
      <c r="BJ153" s="275">
        <v>0</v>
      </c>
      <c r="BK153" s="276">
        <v>0</v>
      </c>
    </row>
    <row r="154" spans="3:63" outlineLevel="1" x14ac:dyDescent="0.2">
      <c r="C154" s="269">
        <v>15</v>
      </c>
      <c r="D154" s="119">
        <v>15</v>
      </c>
      <c r="E154" s="11"/>
      <c r="F154" s="11" t="s">
        <v>230</v>
      </c>
      <c r="G154" s="11"/>
      <c r="H154" s="11"/>
      <c r="I154" s="11"/>
      <c r="J154" s="11"/>
      <c r="K154" s="11"/>
      <c r="L154" s="11"/>
      <c r="M154" s="11"/>
      <c r="N154" s="11"/>
      <c r="O154" s="11"/>
      <c r="P154" s="11"/>
      <c r="Q154" s="16" t="s">
        <v>110</v>
      </c>
      <c r="R154" s="277">
        <v>0</v>
      </c>
      <c r="S154" s="278">
        <v>0</v>
      </c>
      <c r="T154" s="278">
        <v>0</v>
      </c>
      <c r="U154" s="278">
        <v>0</v>
      </c>
      <c r="V154" s="278">
        <v>0</v>
      </c>
      <c r="W154" s="279">
        <v>0</v>
      </c>
      <c r="X154" s="278">
        <v>0</v>
      </c>
      <c r="Y154" s="278">
        <v>0</v>
      </c>
      <c r="Z154" s="278">
        <v>0</v>
      </c>
      <c r="AA154" s="278">
        <v>0</v>
      </c>
      <c r="AB154" s="115">
        <v>0</v>
      </c>
      <c r="AC154" s="115">
        <v>0</v>
      </c>
      <c r="AD154" s="115">
        <v>0</v>
      </c>
      <c r="AE154" s="115">
        <v>0</v>
      </c>
      <c r="AF154" s="115">
        <v>0</v>
      </c>
      <c r="AG154" s="280">
        <v>0</v>
      </c>
      <c r="AH154" s="280">
        <v>0</v>
      </c>
      <c r="AI154" s="280">
        <v>0</v>
      </c>
      <c r="AJ154" s="280">
        <v>0</v>
      </c>
      <c r="AK154" s="280">
        <v>0</v>
      </c>
      <c r="AL154" s="280">
        <v>0</v>
      </c>
      <c r="AM154" s="280">
        <v>0</v>
      </c>
      <c r="AN154" s="280">
        <v>0</v>
      </c>
      <c r="AO154" s="280">
        <v>0</v>
      </c>
      <c r="AP154" s="280">
        <v>0</v>
      </c>
      <c r="AQ154" s="280">
        <v>0</v>
      </c>
      <c r="AR154" s="280">
        <v>0</v>
      </c>
      <c r="AS154" s="280">
        <v>0</v>
      </c>
      <c r="AT154" s="280">
        <v>0</v>
      </c>
      <c r="AU154" s="280">
        <v>0</v>
      </c>
      <c r="AV154" s="280">
        <v>0</v>
      </c>
      <c r="AW154" s="280">
        <v>0</v>
      </c>
      <c r="AX154" s="280">
        <v>0</v>
      </c>
      <c r="AY154" s="280">
        <v>0</v>
      </c>
      <c r="AZ154" s="280">
        <v>0</v>
      </c>
      <c r="BA154" s="280">
        <v>0</v>
      </c>
      <c r="BB154" s="280">
        <v>0</v>
      </c>
      <c r="BC154" s="280">
        <v>0</v>
      </c>
      <c r="BD154" s="280">
        <v>0</v>
      </c>
      <c r="BE154" s="280">
        <v>0</v>
      </c>
      <c r="BF154" s="280">
        <v>0</v>
      </c>
      <c r="BG154" s="280">
        <v>0</v>
      </c>
      <c r="BH154" s="280">
        <v>0</v>
      </c>
      <c r="BI154" s="280">
        <v>0</v>
      </c>
      <c r="BJ154" s="280">
        <v>0</v>
      </c>
      <c r="BK154" s="281">
        <v>0</v>
      </c>
    </row>
    <row r="155" spans="3:63" outlineLevel="1" x14ac:dyDescent="0.2">
      <c r="C155" s="269">
        <v>15</v>
      </c>
      <c r="D155" s="119">
        <v>15</v>
      </c>
      <c r="F155" s="11" t="s">
        <v>231</v>
      </c>
      <c r="O155" s="11"/>
      <c r="Q155" s="16" t="s">
        <v>110</v>
      </c>
      <c r="R155" s="282">
        <v>0</v>
      </c>
      <c r="S155" s="278">
        <v>0</v>
      </c>
      <c r="T155" s="278">
        <v>0</v>
      </c>
      <c r="U155" s="278">
        <v>0</v>
      </c>
      <c r="V155" s="278">
        <v>0</v>
      </c>
      <c r="W155" s="279">
        <v>0</v>
      </c>
      <c r="X155" s="278">
        <v>0</v>
      </c>
      <c r="Y155" s="278">
        <v>0</v>
      </c>
      <c r="Z155" s="278">
        <v>0</v>
      </c>
      <c r="AA155" s="278">
        <v>0</v>
      </c>
      <c r="AB155" s="115">
        <v>0</v>
      </c>
      <c r="AC155" s="115">
        <v>0</v>
      </c>
      <c r="AD155" s="115">
        <v>0</v>
      </c>
      <c r="AE155" s="280">
        <v>0</v>
      </c>
      <c r="AF155" s="280">
        <v>0</v>
      </c>
      <c r="AG155" s="280">
        <v>0</v>
      </c>
      <c r="AH155" s="280">
        <v>0</v>
      </c>
      <c r="AI155" s="280">
        <v>0</v>
      </c>
      <c r="AJ155" s="280">
        <v>0</v>
      </c>
      <c r="AK155" s="280">
        <v>0</v>
      </c>
      <c r="AL155" s="280">
        <v>0</v>
      </c>
      <c r="AM155" s="280">
        <v>0</v>
      </c>
      <c r="AN155" s="280">
        <v>0</v>
      </c>
      <c r="AO155" s="280">
        <v>0</v>
      </c>
      <c r="AP155" s="280">
        <v>0</v>
      </c>
      <c r="AQ155" s="280">
        <v>0</v>
      </c>
      <c r="AR155" s="280">
        <v>0</v>
      </c>
      <c r="AS155" s="280">
        <v>0</v>
      </c>
      <c r="AT155" s="280">
        <v>0</v>
      </c>
      <c r="AU155" s="280">
        <v>0</v>
      </c>
      <c r="AV155" s="280">
        <v>0</v>
      </c>
      <c r="AW155" s="280">
        <v>0</v>
      </c>
      <c r="AX155" s="280">
        <v>0</v>
      </c>
      <c r="AY155" s="280">
        <v>0</v>
      </c>
      <c r="AZ155" s="280">
        <v>0</v>
      </c>
      <c r="BA155" s="280">
        <v>0</v>
      </c>
      <c r="BB155" s="280">
        <v>0</v>
      </c>
      <c r="BC155" s="280">
        <v>0</v>
      </c>
      <c r="BD155" s="280">
        <v>0</v>
      </c>
      <c r="BE155" s="280">
        <v>0</v>
      </c>
      <c r="BF155" s="280">
        <v>0</v>
      </c>
      <c r="BG155" s="280">
        <v>0</v>
      </c>
      <c r="BH155" s="280">
        <v>0</v>
      </c>
      <c r="BI155" s="280">
        <v>0</v>
      </c>
      <c r="BJ155" s="280">
        <v>0</v>
      </c>
      <c r="BK155" s="281">
        <v>0</v>
      </c>
    </row>
    <row r="156" spans="3:63" outlineLevel="1" x14ac:dyDescent="0.2">
      <c r="C156" s="269">
        <v>15</v>
      </c>
      <c r="D156" s="119">
        <v>15</v>
      </c>
      <c r="F156" s="11" t="s">
        <v>232</v>
      </c>
      <c r="Q156" s="16" t="s">
        <v>110</v>
      </c>
      <c r="R156" s="282">
        <v>0</v>
      </c>
      <c r="S156" s="278">
        <v>0</v>
      </c>
      <c r="T156" s="278">
        <v>0</v>
      </c>
      <c r="U156" s="278">
        <v>0</v>
      </c>
      <c r="V156" s="278">
        <v>0</v>
      </c>
      <c r="W156" s="279">
        <v>0</v>
      </c>
      <c r="X156" s="278">
        <v>0</v>
      </c>
      <c r="Y156" s="278">
        <v>0</v>
      </c>
      <c r="Z156" s="278">
        <v>0</v>
      </c>
      <c r="AA156" s="278">
        <v>0</v>
      </c>
      <c r="AB156" s="115">
        <v>0</v>
      </c>
      <c r="AC156" s="115">
        <v>0</v>
      </c>
      <c r="AD156" s="115">
        <v>0</v>
      </c>
      <c r="AE156" s="280">
        <v>0</v>
      </c>
      <c r="AF156" s="280">
        <v>0</v>
      </c>
      <c r="AG156" s="280">
        <v>0</v>
      </c>
      <c r="AH156" s="280">
        <v>0</v>
      </c>
      <c r="AI156" s="280">
        <v>0</v>
      </c>
      <c r="AJ156" s="280">
        <v>0</v>
      </c>
      <c r="AK156" s="280">
        <v>0</v>
      </c>
      <c r="AL156" s="280">
        <v>0</v>
      </c>
      <c r="AM156" s="280">
        <v>0</v>
      </c>
      <c r="AN156" s="280">
        <v>0</v>
      </c>
      <c r="AO156" s="280">
        <v>0</v>
      </c>
      <c r="AP156" s="280">
        <v>0</v>
      </c>
      <c r="AQ156" s="280">
        <v>0</v>
      </c>
      <c r="AR156" s="280">
        <v>0</v>
      </c>
      <c r="AS156" s="280">
        <v>0</v>
      </c>
      <c r="AT156" s="280">
        <v>0</v>
      </c>
      <c r="AU156" s="280">
        <v>0</v>
      </c>
      <c r="AV156" s="280">
        <v>0</v>
      </c>
      <c r="AW156" s="280">
        <v>0</v>
      </c>
      <c r="AX156" s="280">
        <v>0</v>
      </c>
      <c r="AY156" s="280">
        <v>0</v>
      </c>
      <c r="AZ156" s="280">
        <v>0</v>
      </c>
      <c r="BA156" s="280">
        <v>0</v>
      </c>
      <c r="BB156" s="280">
        <v>0</v>
      </c>
      <c r="BC156" s="280">
        <v>0</v>
      </c>
      <c r="BD156" s="280">
        <v>0</v>
      </c>
      <c r="BE156" s="280">
        <v>0</v>
      </c>
      <c r="BF156" s="280">
        <v>0</v>
      </c>
      <c r="BG156" s="280">
        <v>0</v>
      </c>
      <c r="BH156" s="280">
        <v>0</v>
      </c>
      <c r="BI156" s="280">
        <v>0</v>
      </c>
      <c r="BJ156" s="280">
        <v>0</v>
      </c>
      <c r="BK156" s="281">
        <v>0</v>
      </c>
    </row>
    <row r="157" spans="3:63" outlineLevel="1" x14ac:dyDescent="0.2">
      <c r="C157" s="269">
        <v>15</v>
      </c>
      <c r="D157" s="119">
        <v>15</v>
      </c>
      <c r="F157" s="11" t="s">
        <v>233</v>
      </c>
      <c r="Q157" s="16" t="s">
        <v>110</v>
      </c>
      <c r="R157" s="283">
        <v>0</v>
      </c>
      <c r="S157" s="284">
        <v>0</v>
      </c>
      <c r="T157" s="284">
        <v>0</v>
      </c>
      <c r="U157" s="284">
        <v>0</v>
      </c>
      <c r="V157" s="284">
        <v>0</v>
      </c>
      <c r="W157" s="285">
        <v>0</v>
      </c>
      <c r="X157" s="284">
        <v>0</v>
      </c>
      <c r="Y157" s="284">
        <v>0</v>
      </c>
      <c r="Z157" s="284">
        <v>0</v>
      </c>
      <c r="AA157" s="284">
        <v>0</v>
      </c>
      <c r="AB157" s="286">
        <v>0</v>
      </c>
      <c r="AC157" s="287">
        <v>0</v>
      </c>
      <c r="AD157" s="287">
        <v>0</v>
      </c>
      <c r="AE157" s="287">
        <v>0</v>
      </c>
      <c r="AF157" s="287">
        <v>0</v>
      </c>
      <c r="AG157" s="287">
        <v>0</v>
      </c>
      <c r="AH157" s="287">
        <v>0</v>
      </c>
      <c r="AI157" s="287">
        <v>0</v>
      </c>
      <c r="AJ157" s="287">
        <v>0</v>
      </c>
      <c r="AK157" s="287">
        <v>0</v>
      </c>
      <c r="AL157" s="287">
        <v>0</v>
      </c>
      <c r="AM157" s="287">
        <v>0</v>
      </c>
      <c r="AN157" s="287">
        <v>0</v>
      </c>
      <c r="AO157" s="287">
        <v>0</v>
      </c>
      <c r="AP157" s="287">
        <v>0</v>
      </c>
      <c r="AQ157" s="287">
        <v>0</v>
      </c>
      <c r="AR157" s="287">
        <v>0</v>
      </c>
      <c r="AS157" s="287">
        <v>0</v>
      </c>
      <c r="AT157" s="287">
        <v>0</v>
      </c>
      <c r="AU157" s="287">
        <v>0</v>
      </c>
      <c r="AV157" s="287">
        <v>0</v>
      </c>
      <c r="AW157" s="287">
        <v>0</v>
      </c>
      <c r="AX157" s="287">
        <v>0</v>
      </c>
      <c r="AY157" s="287">
        <v>0</v>
      </c>
      <c r="AZ157" s="287">
        <v>0</v>
      </c>
      <c r="BA157" s="287">
        <v>0</v>
      </c>
      <c r="BB157" s="287">
        <v>0</v>
      </c>
      <c r="BC157" s="287">
        <v>0</v>
      </c>
      <c r="BD157" s="287">
        <v>0</v>
      </c>
      <c r="BE157" s="287">
        <v>0</v>
      </c>
      <c r="BF157" s="287">
        <v>0</v>
      </c>
      <c r="BG157" s="287">
        <v>0</v>
      </c>
      <c r="BH157" s="287">
        <v>0</v>
      </c>
      <c r="BI157" s="287">
        <v>0</v>
      </c>
      <c r="BJ157" s="287">
        <v>0</v>
      </c>
      <c r="BK157" s="288">
        <v>0</v>
      </c>
    </row>
    <row r="158" spans="3:63" outlineLevel="1" x14ac:dyDescent="0.2">
      <c r="C158" s="269">
        <v>15</v>
      </c>
      <c r="D158" s="119">
        <v>15</v>
      </c>
      <c r="F158" s="11" t="s">
        <v>234</v>
      </c>
      <c r="Q158" s="16" t="s">
        <v>110</v>
      </c>
      <c r="R158" s="290">
        <v>0</v>
      </c>
      <c r="S158" s="284">
        <v>0</v>
      </c>
      <c r="T158" s="284">
        <v>0</v>
      </c>
      <c r="U158" s="284">
        <v>0</v>
      </c>
      <c r="V158" s="284">
        <v>0</v>
      </c>
      <c r="W158" s="285">
        <v>0</v>
      </c>
      <c r="X158" s="284">
        <v>0</v>
      </c>
      <c r="Y158" s="284">
        <v>0</v>
      </c>
      <c r="Z158" s="284">
        <v>0</v>
      </c>
      <c r="AA158" s="284">
        <v>0</v>
      </c>
      <c r="AB158" s="286">
        <v>0</v>
      </c>
      <c r="AC158" s="287">
        <v>0</v>
      </c>
      <c r="AD158" s="287">
        <v>0</v>
      </c>
      <c r="AE158" s="287">
        <v>0</v>
      </c>
      <c r="AF158" s="287">
        <v>0</v>
      </c>
      <c r="AG158" s="287">
        <v>0</v>
      </c>
      <c r="AH158" s="287">
        <v>0</v>
      </c>
      <c r="AI158" s="287">
        <v>0</v>
      </c>
      <c r="AJ158" s="287">
        <v>0</v>
      </c>
      <c r="AK158" s="287">
        <v>0</v>
      </c>
      <c r="AL158" s="287">
        <v>0</v>
      </c>
      <c r="AM158" s="287">
        <v>0</v>
      </c>
      <c r="AN158" s="287">
        <v>0</v>
      </c>
      <c r="AO158" s="287">
        <v>0</v>
      </c>
      <c r="AP158" s="287">
        <v>0</v>
      </c>
      <c r="AQ158" s="287">
        <v>0</v>
      </c>
      <c r="AR158" s="287">
        <v>0</v>
      </c>
      <c r="AS158" s="287">
        <v>0</v>
      </c>
      <c r="AT158" s="287">
        <v>0</v>
      </c>
      <c r="AU158" s="287">
        <v>0</v>
      </c>
      <c r="AV158" s="287">
        <v>0</v>
      </c>
      <c r="AW158" s="287">
        <v>0</v>
      </c>
      <c r="AX158" s="287">
        <v>0</v>
      </c>
      <c r="AY158" s="287">
        <v>0</v>
      </c>
      <c r="AZ158" s="287">
        <v>0</v>
      </c>
      <c r="BA158" s="287">
        <v>0</v>
      </c>
      <c r="BB158" s="287">
        <v>0</v>
      </c>
      <c r="BC158" s="287">
        <v>0</v>
      </c>
      <c r="BD158" s="287">
        <v>0</v>
      </c>
      <c r="BE158" s="287">
        <v>0</v>
      </c>
      <c r="BF158" s="287">
        <v>0</v>
      </c>
      <c r="BG158" s="287">
        <v>0</v>
      </c>
      <c r="BH158" s="287">
        <v>0</v>
      </c>
      <c r="BI158" s="287">
        <v>0</v>
      </c>
      <c r="BJ158" s="287">
        <v>0</v>
      </c>
      <c r="BK158" s="288">
        <v>0</v>
      </c>
    </row>
    <row r="159" spans="3:63" outlineLevel="1" x14ac:dyDescent="0.2">
      <c r="C159" s="269">
        <v>15</v>
      </c>
      <c r="D159" s="119">
        <v>15</v>
      </c>
      <c r="AB159" s="88"/>
      <c r="AE159"/>
      <c r="AF159"/>
      <c r="AG159"/>
    </row>
    <row r="160" spans="3:63" x14ac:dyDescent="0.2">
      <c r="C160" s="116">
        <v>16</v>
      </c>
      <c r="D160" s="67" t="s">
        <v>146</v>
      </c>
      <c r="E160" s="67"/>
      <c r="F160" s="67"/>
      <c r="G160" s="67" t="s">
        <v>226</v>
      </c>
      <c r="H160" s="102"/>
      <c r="I160" s="67"/>
      <c r="J160" s="67"/>
      <c r="K160" s="102"/>
      <c r="L160" s="67"/>
      <c r="M160" s="67"/>
      <c r="N160" s="67"/>
      <c r="O160" s="67"/>
      <c r="P160" s="67"/>
      <c r="Q160" s="117" t="s">
        <v>110</v>
      </c>
      <c r="R160" s="118">
        <v>0</v>
      </c>
      <c r="S160" s="118">
        <v>0</v>
      </c>
      <c r="T160" s="118">
        <v>0</v>
      </c>
      <c r="U160" s="118">
        <v>0</v>
      </c>
      <c r="V160" s="118">
        <v>0</v>
      </c>
      <c r="W160" s="118">
        <v>0</v>
      </c>
      <c r="X160" s="118">
        <v>0</v>
      </c>
      <c r="Y160" s="118">
        <v>0</v>
      </c>
      <c r="Z160" s="118">
        <v>0</v>
      </c>
      <c r="AA160" s="118">
        <v>0</v>
      </c>
      <c r="AB160" s="118">
        <v>0</v>
      </c>
      <c r="AC160" s="118">
        <v>0</v>
      </c>
      <c r="AD160" s="118">
        <v>0</v>
      </c>
      <c r="AE160" s="118">
        <v>0</v>
      </c>
      <c r="AF160" s="118">
        <v>0</v>
      </c>
      <c r="AG160" s="118">
        <v>0</v>
      </c>
      <c r="AH160" s="118">
        <v>0</v>
      </c>
      <c r="AI160" s="118">
        <v>0</v>
      </c>
      <c r="AJ160" s="118">
        <v>0</v>
      </c>
      <c r="AK160" s="118">
        <v>0</v>
      </c>
      <c r="AL160" s="118">
        <v>0</v>
      </c>
      <c r="AM160" s="118">
        <v>0</v>
      </c>
      <c r="AN160" s="118">
        <v>0</v>
      </c>
      <c r="AO160" s="118">
        <v>0</v>
      </c>
      <c r="AP160" s="118">
        <v>0</v>
      </c>
      <c r="AQ160" s="118">
        <v>0</v>
      </c>
      <c r="AR160" s="118">
        <v>0</v>
      </c>
      <c r="AS160" s="118">
        <v>0</v>
      </c>
      <c r="AT160" s="118">
        <v>0</v>
      </c>
      <c r="AU160" s="118">
        <v>0</v>
      </c>
      <c r="AV160" s="118">
        <v>0</v>
      </c>
      <c r="AW160" s="118">
        <v>0</v>
      </c>
      <c r="AX160" s="118">
        <v>0</v>
      </c>
      <c r="AY160" s="118">
        <v>0</v>
      </c>
      <c r="AZ160" s="118">
        <v>0</v>
      </c>
      <c r="BA160" s="118">
        <v>0</v>
      </c>
      <c r="BB160" s="118">
        <v>0</v>
      </c>
      <c r="BC160" s="118">
        <v>0</v>
      </c>
      <c r="BD160" s="118">
        <v>0</v>
      </c>
      <c r="BE160" s="118">
        <v>0</v>
      </c>
      <c r="BF160" s="118">
        <v>0</v>
      </c>
      <c r="BG160" s="118">
        <v>0</v>
      </c>
      <c r="BH160" s="118">
        <v>0</v>
      </c>
      <c r="BI160" s="118">
        <v>0</v>
      </c>
      <c r="BJ160" s="118">
        <v>0</v>
      </c>
      <c r="BK160" s="118">
        <v>0</v>
      </c>
    </row>
    <row r="161" spans="3:63" outlineLevel="1" x14ac:dyDescent="0.2">
      <c r="C161" s="269">
        <v>16</v>
      </c>
      <c r="D161" s="119">
        <v>16</v>
      </c>
      <c r="E161" s="124" t="s">
        <v>227</v>
      </c>
      <c r="F161" s="11"/>
      <c r="G161" s="11"/>
      <c r="H161" s="11"/>
      <c r="I161" s="11"/>
      <c r="J161" s="11"/>
      <c r="K161" s="11"/>
      <c r="L161" s="11"/>
      <c r="M161" s="11"/>
      <c r="N161" s="11"/>
      <c r="O161" s="11"/>
      <c r="P161" s="11"/>
      <c r="Q161" s="16"/>
      <c r="R161" s="88"/>
      <c r="S161" s="88"/>
      <c r="T161" s="88"/>
      <c r="U161" s="88"/>
      <c r="V161" s="88"/>
      <c r="W161" s="88"/>
      <c r="X161" s="88"/>
      <c r="Y161" s="88"/>
      <c r="Z161" s="88"/>
      <c r="AA161" s="88"/>
      <c r="AB161" s="88"/>
      <c r="AC161" s="88"/>
      <c r="AD161" s="88"/>
      <c r="AE161" s="11"/>
      <c r="AF161"/>
      <c r="AG161"/>
    </row>
    <row r="162" spans="3:63" outlineLevel="1" x14ac:dyDescent="0.2">
      <c r="C162" s="269">
        <v>16</v>
      </c>
      <c r="D162" s="119">
        <v>16</v>
      </c>
      <c r="E162" s="11"/>
      <c r="F162" s="11" t="s">
        <v>228</v>
      </c>
      <c r="G162" s="11"/>
      <c r="H162" s="11"/>
      <c r="I162" s="11"/>
      <c r="J162" s="11"/>
      <c r="K162" s="11"/>
      <c r="L162" s="11"/>
      <c r="M162" s="11"/>
      <c r="N162" s="270" t="s">
        <v>229</v>
      </c>
      <c r="O162" s="271">
        <v>0</v>
      </c>
      <c r="P162" s="11"/>
      <c r="Q162" s="16" t="s">
        <v>110</v>
      </c>
      <c r="R162" s="272">
        <v>0</v>
      </c>
      <c r="S162" s="273">
        <v>0</v>
      </c>
      <c r="T162" s="273">
        <v>0</v>
      </c>
      <c r="U162" s="273">
        <v>0</v>
      </c>
      <c r="V162" s="273">
        <v>0</v>
      </c>
      <c r="W162" s="274">
        <v>0</v>
      </c>
      <c r="X162" s="273">
        <v>0</v>
      </c>
      <c r="Y162" s="273">
        <v>0</v>
      </c>
      <c r="Z162" s="273">
        <v>0</v>
      </c>
      <c r="AA162" s="273">
        <v>0</v>
      </c>
      <c r="AB162" s="275">
        <v>0</v>
      </c>
      <c r="AC162" s="275">
        <v>0</v>
      </c>
      <c r="AD162" s="275">
        <v>0</v>
      </c>
      <c r="AE162" s="275">
        <v>0</v>
      </c>
      <c r="AF162" s="275">
        <v>0</v>
      </c>
      <c r="AG162" s="275">
        <v>0</v>
      </c>
      <c r="AH162" s="275">
        <v>0</v>
      </c>
      <c r="AI162" s="275">
        <v>0</v>
      </c>
      <c r="AJ162" s="275">
        <v>0</v>
      </c>
      <c r="AK162" s="275">
        <v>0</v>
      </c>
      <c r="AL162" s="275">
        <v>0</v>
      </c>
      <c r="AM162" s="275">
        <v>0</v>
      </c>
      <c r="AN162" s="275">
        <v>0</v>
      </c>
      <c r="AO162" s="275">
        <v>0</v>
      </c>
      <c r="AP162" s="275">
        <v>0</v>
      </c>
      <c r="AQ162" s="275">
        <v>0</v>
      </c>
      <c r="AR162" s="275">
        <v>0</v>
      </c>
      <c r="AS162" s="275">
        <v>0</v>
      </c>
      <c r="AT162" s="275">
        <v>0</v>
      </c>
      <c r="AU162" s="275">
        <v>0</v>
      </c>
      <c r="AV162" s="275">
        <v>0</v>
      </c>
      <c r="AW162" s="275">
        <v>0</v>
      </c>
      <c r="AX162" s="275">
        <v>0</v>
      </c>
      <c r="AY162" s="275">
        <v>0</v>
      </c>
      <c r="AZ162" s="275">
        <v>0</v>
      </c>
      <c r="BA162" s="275">
        <v>0</v>
      </c>
      <c r="BB162" s="275">
        <v>0</v>
      </c>
      <c r="BC162" s="275">
        <v>0</v>
      </c>
      <c r="BD162" s="275">
        <v>0</v>
      </c>
      <c r="BE162" s="275">
        <v>0</v>
      </c>
      <c r="BF162" s="275">
        <v>0</v>
      </c>
      <c r="BG162" s="275">
        <v>0</v>
      </c>
      <c r="BH162" s="275">
        <v>0</v>
      </c>
      <c r="BI162" s="275">
        <v>0</v>
      </c>
      <c r="BJ162" s="275">
        <v>0</v>
      </c>
      <c r="BK162" s="276">
        <v>0</v>
      </c>
    </row>
    <row r="163" spans="3:63" outlineLevel="1" x14ac:dyDescent="0.2">
      <c r="C163" s="269">
        <v>16</v>
      </c>
      <c r="D163" s="119">
        <v>16</v>
      </c>
      <c r="E163" s="11"/>
      <c r="F163" s="11" t="s">
        <v>230</v>
      </c>
      <c r="G163" s="11"/>
      <c r="H163" s="11"/>
      <c r="I163" s="11"/>
      <c r="J163" s="11"/>
      <c r="K163" s="11"/>
      <c r="L163" s="11"/>
      <c r="M163" s="11"/>
      <c r="N163" s="11"/>
      <c r="O163" s="11"/>
      <c r="P163" s="11"/>
      <c r="Q163" s="16" t="s">
        <v>110</v>
      </c>
      <c r="R163" s="277">
        <v>0</v>
      </c>
      <c r="S163" s="278">
        <v>0</v>
      </c>
      <c r="T163" s="278">
        <v>0</v>
      </c>
      <c r="U163" s="278">
        <v>0</v>
      </c>
      <c r="V163" s="278">
        <v>0</v>
      </c>
      <c r="W163" s="279">
        <v>0</v>
      </c>
      <c r="X163" s="278">
        <v>0</v>
      </c>
      <c r="Y163" s="278">
        <v>0</v>
      </c>
      <c r="Z163" s="278">
        <v>0</v>
      </c>
      <c r="AA163" s="278">
        <v>0</v>
      </c>
      <c r="AB163" s="115">
        <v>0</v>
      </c>
      <c r="AC163" s="115">
        <v>0</v>
      </c>
      <c r="AD163" s="115">
        <v>0</v>
      </c>
      <c r="AE163" s="115">
        <v>0</v>
      </c>
      <c r="AF163" s="115">
        <v>0</v>
      </c>
      <c r="AG163" s="280">
        <v>0</v>
      </c>
      <c r="AH163" s="280">
        <v>0</v>
      </c>
      <c r="AI163" s="280">
        <v>0</v>
      </c>
      <c r="AJ163" s="280">
        <v>0</v>
      </c>
      <c r="AK163" s="280">
        <v>0</v>
      </c>
      <c r="AL163" s="280">
        <v>0</v>
      </c>
      <c r="AM163" s="280">
        <v>0</v>
      </c>
      <c r="AN163" s="280">
        <v>0</v>
      </c>
      <c r="AO163" s="280">
        <v>0</v>
      </c>
      <c r="AP163" s="280">
        <v>0</v>
      </c>
      <c r="AQ163" s="280">
        <v>0</v>
      </c>
      <c r="AR163" s="280">
        <v>0</v>
      </c>
      <c r="AS163" s="280">
        <v>0</v>
      </c>
      <c r="AT163" s="280">
        <v>0</v>
      </c>
      <c r="AU163" s="280">
        <v>0</v>
      </c>
      <c r="AV163" s="280">
        <v>0</v>
      </c>
      <c r="AW163" s="280">
        <v>0</v>
      </c>
      <c r="AX163" s="280">
        <v>0</v>
      </c>
      <c r="AY163" s="280">
        <v>0</v>
      </c>
      <c r="AZ163" s="280">
        <v>0</v>
      </c>
      <c r="BA163" s="280">
        <v>0</v>
      </c>
      <c r="BB163" s="280">
        <v>0</v>
      </c>
      <c r="BC163" s="280">
        <v>0</v>
      </c>
      <c r="BD163" s="280">
        <v>0</v>
      </c>
      <c r="BE163" s="280">
        <v>0</v>
      </c>
      <c r="BF163" s="280">
        <v>0</v>
      </c>
      <c r="BG163" s="280">
        <v>0</v>
      </c>
      <c r="BH163" s="280">
        <v>0</v>
      </c>
      <c r="BI163" s="280">
        <v>0</v>
      </c>
      <c r="BJ163" s="280">
        <v>0</v>
      </c>
      <c r="BK163" s="281">
        <v>0</v>
      </c>
    </row>
    <row r="164" spans="3:63" outlineLevel="1" x14ac:dyDescent="0.2">
      <c r="C164" s="269">
        <v>16</v>
      </c>
      <c r="D164" s="119">
        <v>16</v>
      </c>
      <c r="F164" s="11" t="s">
        <v>231</v>
      </c>
      <c r="O164" s="11"/>
      <c r="Q164" s="16" t="s">
        <v>110</v>
      </c>
      <c r="R164" s="282">
        <v>0</v>
      </c>
      <c r="S164" s="278">
        <v>0</v>
      </c>
      <c r="T164" s="278">
        <v>0</v>
      </c>
      <c r="U164" s="278">
        <v>0</v>
      </c>
      <c r="V164" s="278">
        <v>0</v>
      </c>
      <c r="W164" s="279">
        <v>0</v>
      </c>
      <c r="X164" s="278">
        <v>0</v>
      </c>
      <c r="Y164" s="278">
        <v>0</v>
      </c>
      <c r="Z164" s="278">
        <v>0</v>
      </c>
      <c r="AA164" s="278">
        <v>0</v>
      </c>
      <c r="AB164" s="115">
        <v>0</v>
      </c>
      <c r="AC164" s="115">
        <v>0</v>
      </c>
      <c r="AD164" s="115">
        <v>0</v>
      </c>
      <c r="AE164" s="280">
        <v>0</v>
      </c>
      <c r="AF164" s="280">
        <v>0</v>
      </c>
      <c r="AG164" s="280">
        <v>0</v>
      </c>
      <c r="AH164" s="280">
        <v>0</v>
      </c>
      <c r="AI164" s="280">
        <v>0</v>
      </c>
      <c r="AJ164" s="280">
        <v>0</v>
      </c>
      <c r="AK164" s="280">
        <v>0</v>
      </c>
      <c r="AL164" s="280">
        <v>0</v>
      </c>
      <c r="AM164" s="280">
        <v>0</v>
      </c>
      <c r="AN164" s="280">
        <v>0</v>
      </c>
      <c r="AO164" s="280">
        <v>0</v>
      </c>
      <c r="AP164" s="280">
        <v>0</v>
      </c>
      <c r="AQ164" s="280">
        <v>0</v>
      </c>
      <c r="AR164" s="280">
        <v>0</v>
      </c>
      <c r="AS164" s="280">
        <v>0</v>
      </c>
      <c r="AT164" s="280">
        <v>0</v>
      </c>
      <c r="AU164" s="280">
        <v>0</v>
      </c>
      <c r="AV164" s="280">
        <v>0</v>
      </c>
      <c r="AW164" s="280">
        <v>0</v>
      </c>
      <c r="AX164" s="280">
        <v>0</v>
      </c>
      <c r="AY164" s="280">
        <v>0</v>
      </c>
      <c r="AZ164" s="280">
        <v>0</v>
      </c>
      <c r="BA164" s="280">
        <v>0</v>
      </c>
      <c r="BB164" s="280">
        <v>0</v>
      </c>
      <c r="BC164" s="280">
        <v>0</v>
      </c>
      <c r="BD164" s="280">
        <v>0</v>
      </c>
      <c r="BE164" s="280">
        <v>0</v>
      </c>
      <c r="BF164" s="280">
        <v>0</v>
      </c>
      <c r="BG164" s="280">
        <v>0</v>
      </c>
      <c r="BH164" s="280">
        <v>0</v>
      </c>
      <c r="BI164" s="280">
        <v>0</v>
      </c>
      <c r="BJ164" s="280">
        <v>0</v>
      </c>
      <c r="BK164" s="281">
        <v>0</v>
      </c>
    </row>
    <row r="165" spans="3:63" outlineLevel="1" x14ac:dyDescent="0.2">
      <c r="C165" s="269">
        <v>16</v>
      </c>
      <c r="D165" s="119">
        <v>16</v>
      </c>
      <c r="F165" s="11" t="s">
        <v>232</v>
      </c>
      <c r="Q165" s="16" t="s">
        <v>110</v>
      </c>
      <c r="R165" s="282">
        <v>0</v>
      </c>
      <c r="S165" s="278">
        <v>0</v>
      </c>
      <c r="T165" s="278">
        <v>0</v>
      </c>
      <c r="U165" s="278">
        <v>0</v>
      </c>
      <c r="V165" s="278">
        <v>0</v>
      </c>
      <c r="W165" s="279">
        <v>0</v>
      </c>
      <c r="X165" s="278">
        <v>0</v>
      </c>
      <c r="Y165" s="278">
        <v>0</v>
      </c>
      <c r="Z165" s="278">
        <v>0</v>
      </c>
      <c r="AA165" s="278">
        <v>0</v>
      </c>
      <c r="AB165" s="115">
        <v>0</v>
      </c>
      <c r="AC165" s="115">
        <v>0</v>
      </c>
      <c r="AD165" s="115">
        <v>0</v>
      </c>
      <c r="AE165" s="280">
        <v>0</v>
      </c>
      <c r="AF165" s="280">
        <v>0</v>
      </c>
      <c r="AG165" s="280">
        <v>0</v>
      </c>
      <c r="AH165" s="280">
        <v>0</v>
      </c>
      <c r="AI165" s="280">
        <v>0</v>
      </c>
      <c r="AJ165" s="280">
        <v>0</v>
      </c>
      <c r="AK165" s="280">
        <v>0</v>
      </c>
      <c r="AL165" s="280">
        <v>0</v>
      </c>
      <c r="AM165" s="280">
        <v>0</v>
      </c>
      <c r="AN165" s="280">
        <v>0</v>
      </c>
      <c r="AO165" s="280">
        <v>0</v>
      </c>
      <c r="AP165" s="280">
        <v>0</v>
      </c>
      <c r="AQ165" s="280">
        <v>0</v>
      </c>
      <c r="AR165" s="280">
        <v>0</v>
      </c>
      <c r="AS165" s="280">
        <v>0</v>
      </c>
      <c r="AT165" s="280">
        <v>0</v>
      </c>
      <c r="AU165" s="280">
        <v>0</v>
      </c>
      <c r="AV165" s="280">
        <v>0</v>
      </c>
      <c r="AW165" s="280">
        <v>0</v>
      </c>
      <c r="AX165" s="280">
        <v>0</v>
      </c>
      <c r="AY165" s="280">
        <v>0</v>
      </c>
      <c r="AZ165" s="280">
        <v>0</v>
      </c>
      <c r="BA165" s="280">
        <v>0</v>
      </c>
      <c r="BB165" s="280">
        <v>0</v>
      </c>
      <c r="BC165" s="280">
        <v>0</v>
      </c>
      <c r="BD165" s="280">
        <v>0</v>
      </c>
      <c r="BE165" s="280">
        <v>0</v>
      </c>
      <c r="BF165" s="280">
        <v>0</v>
      </c>
      <c r="BG165" s="280">
        <v>0</v>
      </c>
      <c r="BH165" s="280">
        <v>0</v>
      </c>
      <c r="BI165" s="280">
        <v>0</v>
      </c>
      <c r="BJ165" s="280">
        <v>0</v>
      </c>
      <c r="BK165" s="281">
        <v>0</v>
      </c>
    </row>
    <row r="166" spans="3:63" outlineLevel="1" x14ac:dyDescent="0.2">
      <c r="C166" s="269">
        <v>16</v>
      </c>
      <c r="D166" s="119">
        <v>16</v>
      </c>
      <c r="F166" s="11" t="s">
        <v>233</v>
      </c>
      <c r="Q166" s="16" t="s">
        <v>110</v>
      </c>
      <c r="R166" s="283">
        <v>0</v>
      </c>
      <c r="S166" s="284">
        <v>0</v>
      </c>
      <c r="T166" s="284">
        <v>0</v>
      </c>
      <c r="U166" s="284">
        <v>0</v>
      </c>
      <c r="V166" s="284">
        <v>0</v>
      </c>
      <c r="W166" s="285">
        <v>0</v>
      </c>
      <c r="X166" s="284">
        <v>0</v>
      </c>
      <c r="Y166" s="284">
        <v>0</v>
      </c>
      <c r="Z166" s="284">
        <v>0</v>
      </c>
      <c r="AA166" s="284">
        <v>0</v>
      </c>
      <c r="AB166" s="286">
        <v>0</v>
      </c>
      <c r="AC166" s="287">
        <v>0</v>
      </c>
      <c r="AD166" s="287">
        <v>0</v>
      </c>
      <c r="AE166" s="287">
        <v>0</v>
      </c>
      <c r="AF166" s="287">
        <v>0</v>
      </c>
      <c r="AG166" s="287">
        <v>0</v>
      </c>
      <c r="AH166" s="287">
        <v>0</v>
      </c>
      <c r="AI166" s="287">
        <v>0</v>
      </c>
      <c r="AJ166" s="287">
        <v>0</v>
      </c>
      <c r="AK166" s="287">
        <v>0</v>
      </c>
      <c r="AL166" s="287">
        <v>0</v>
      </c>
      <c r="AM166" s="287">
        <v>0</v>
      </c>
      <c r="AN166" s="287">
        <v>0</v>
      </c>
      <c r="AO166" s="287">
        <v>0</v>
      </c>
      <c r="AP166" s="287">
        <v>0</v>
      </c>
      <c r="AQ166" s="287">
        <v>0</v>
      </c>
      <c r="AR166" s="287">
        <v>0</v>
      </c>
      <c r="AS166" s="287">
        <v>0</v>
      </c>
      <c r="AT166" s="287">
        <v>0</v>
      </c>
      <c r="AU166" s="287">
        <v>0</v>
      </c>
      <c r="AV166" s="287">
        <v>0</v>
      </c>
      <c r="AW166" s="287">
        <v>0</v>
      </c>
      <c r="AX166" s="287">
        <v>0</v>
      </c>
      <c r="AY166" s="287">
        <v>0</v>
      </c>
      <c r="AZ166" s="287">
        <v>0</v>
      </c>
      <c r="BA166" s="287">
        <v>0</v>
      </c>
      <c r="BB166" s="287">
        <v>0</v>
      </c>
      <c r="BC166" s="287">
        <v>0</v>
      </c>
      <c r="BD166" s="287">
        <v>0</v>
      </c>
      <c r="BE166" s="287">
        <v>0</v>
      </c>
      <c r="BF166" s="287">
        <v>0</v>
      </c>
      <c r="BG166" s="287">
        <v>0</v>
      </c>
      <c r="BH166" s="287">
        <v>0</v>
      </c>
      <c r="BI166" s="287">
        <v>0</v>
      </c>
      <c r="BJ166" s="287">
        <v>0</v>
      </c>
      <c r="BK166" s="288">
        <v>0</v>
      </c>
    </row>
    <row r="167" spans="3:63" outlineLevel="1" x14ac:dyDescent="0.2">
      <c r="C167" s="269">
        <v>16</v>
      </c>
      <c r="D167" s="119">
        <v>16</v>
      </c>
      <c r="F167" s="11" t="s">
        <v>234</v>
      </c>
      <c r="Q167" s="16" t="s">
        <v>110</v>
      </c>
      <c r="R167" s="290">
        <v>0</v>
      </c>
      <c r="S167" s="284">
        <v>0</v>
      </c>
      <c r="T167" s="284">
        <v>0</v>
      </c>
      <c r="U167" s="284">
        <v>0</v>
      </c>
      <c r="V167" s="284">
        <v>0</v>
      </c>
      <c r="W167" s="285">
        <v>0</v>
      </c>
      <c r="X167" s="284">
        <v>0</v>
      </c>
      <c r="Y167" s="284">
        <v>0</v>
      </c>
      <c r="Z167" s="284">
        <v>0</v>
      </c>
      <c r="AA167" s="284">
        <v>0</v>
      </c>
      <c r="AB167" s="286">
        <v>0</v>
      </c>
      <c r="AC167" s="287">
        <v>0</v>
      </c>
      <c r="AD167" s="287">
        <v>0</v>
      </c>
      <c r="AE167" s="287">
        <v>0</v>
      </c>
      <c r="AF167" s="287">
        <v>0</v>
      </c>
      <c r="AG167" s="287">
        <v>0</v>
      </c>
      <c r="AH167" s="287">
        <v>0</v>
      </c>
      <c r="AI167" s="287">
        <v>0</v>
      </c>
      <c r="AJ167" s="287">
        <v>0</v>
      </c>
      <c r="AK167" s="287">
        <v>0</v>
      </c>
      <c r="AL167" s="287">
        <v>0</v>
      </c>
      <c r="AM167" s="287">
        <v>0</v>
      </c>
      <c r="AN167" s="287">
        <v>0</v>
      </c>
      <c r="AO167" s="287">
        <v>0</v>
      </c>
      <c r="AP167" s="287">
        <v>0</v>
      </c>
      <c r="AQ167" s="287">
        <v>0</v>
      </c>
      <c r="AR167" s="287">
        <v>0</v>
      </c>
      <c r="AS167" s="287">
        <v>0</v>
      </c>
      <c r="AT167" s="287">
        <v>0</v>
      </c>
      <c r="AU167" s="287">
        <v>0</v>
      </c>
      <c r="AV167" s="287">
        <v>0</v>
      </c>
      <c r="AW167" s="287">
        <v>0</v>
      </c>
      <c r="AX167" s="287">
        <v>0</v>
      </c>
      <c r="AY167" s="287">
        <v>0</v>
      </c>
      <c r="AZ167" s="287">
        <v>0</v>
      </c>
      <c r="BA167" s="287">
        <v>0</v>
      </c>
      <c r="BB167" s="287">
        <v>0</v>
      </c>
      <c r="BC167" s="287">
        <v>0</v>
      </c>
      <c r="BD167" s="287">
        <v>0</v>
      </c>
      <c r="BE167" s="287">
        <v>0</v>
      </c>
      <c r="BF167" s="287">
        <v>0</v>
      </c>
      <c r="BG167" s="287">
        <v>0</v>
      </c>
      <c r="BH167" s="287">
        <v>0</v>
      </c>
      <c r="BI167" s="287">
        <v>0</v>
      </c>
      <c r="BJ167" s="287">
        <v>0</v>
      </c>
      <c r="BK167" s="288">
        <v>0</v>
      </c>
    </row>
    <row r="168" spans="3:63" outlineLevel="1" x14ac:dyDescent="0.2">
      <c r="C168" s="269">
        <v>16</v>
      </c>
      <c r="D168" s="119">
        <v>16</v>
      </c>
      <c r="AB168" s="88"/>
      <c r="AE168"/>
      <c r="AF168"/>
      <c r="AG168"/>
    </row>
    <row r="169" spans="3:63" x14ac:dyDescent="0.2">
      <c r="C169" s="116">
        <v>17</v>
      </c>
      <c r="D169" s="67" t="s">
        <v>147</v>
      </c>
      <c r="E169" s="67"/>
      <c r="F169" s="67"/>
      <c r="G169" s="67" t="s">
        <v>226</v>
      </c>
      <c r="H169" s="102"/>
      <c r="I169" s="67"/>
      <c r="J169" s="67"/>
      <c r="K169" s="102"/>
      <c r="L169" s="67"/>
      <c r="M169" s="67"/>
      <c r="N169" s="67"/>
      <c r="O169" s="67"/>
      <c r="P169" s="67"/>
      <c r="Q169" s="117" t="s">
        <v>110</v>
      </c>
      <c r="R169" s="118">
        <v>0</v>
      </c>
      <c r="S169" s="118">
        <v>0</v>
      </c>
      <c r="T169" s="118">
        <v>0</v>
      </c>
      <c r="U169" s="118">
        <v>0</v>
      </c>
      <c r="V169" s="118">
        <v>0</v>
      </c>
      <c r="W169" s="118">
        <v>0</v>
      </c>
      <c r="X169" s="118">
        <v>0</v>
      </c>
      <c r="Y169" s="118">
        <v>0</v>
      </c>
      <c r="Z169" s="118">
        <v>0</v>
      </c>
      <c r="AA169" s="118">
        <v>0</v>
      </c>
      <c r="AB169" s="118">
        <v>0</v>
      </c>
      <c r="AC169" s="118">
        <v>0</v>
      </c>
      <c r="AD169" s="118">
        <v>0</v>
      </c>
      <c r="AE169" s="118">
        <v>0</v>
      </c>
      <c r="AF169" s="118">
        <v>0</v>
      </c>
      <c r="AG169" s="118">
        <v>0</v>
      </c>
      <c r="AH169" s="118">
        <v>0</v>
      </c>
      <c r="AI169" s="118">
        <v>0</v>
      </c>
      <c r="AJ169" s="118">
        <v>0</v>
      </c>
      <c r="AK169" s="118">
        <v>0</v>
      </c>
      <c r="AL169" s="118">
        <v>0</v>
      </c>
      <c r="AM169" s="118">
        <v>0</v>
      </c>
      <c r="AN169" s="118">
        <v>0</v>
      </c>
      <c r="AO169" s="118">
        <v>0</v>
      </c>
      <c r="AP169" s="118">
        <v>0</v>
      </c>
      <c r="AQ169" s="118">
        <v>0</v>
      </c>
      <c r="AR169" s="118">
        <v>0</v>
      </c>
      <c r="AS169" s="118">
        <v>0</v>
      </c>
      <c r="AT169" s="118">
        <v>0</v>
      </c>
      <c r="AU169" s="118">
        <v>0</v>
      </c>
      <c r="AV169" s="118">
        <v>0</v>
      </c>
      <c r="AW169" s="118">
        <v>0</v>
      </c>
      <c r="AX169" s="118">
        <v>0</v>
      </c>
      <c r="AY169" s="118">
        <v>0</v>
      </c>
      <c r="AZ169" s="118">
        <v>0</v>
      </c>
      <c r="BA169" s="118">
        <v>0</v>
      </c>
      <c r="BB169" s="118">
        <v>0</v>
      </c>
      <c r="BC169" s="118">
        <v>0</v>
      </c>
      <c r="BD169" s="118">
        <v>0</v>
      </c>
      <c r="BE169" s="118">
        <v>0</v>
      </c>
      <c r="BF169" s="118">
        <v>0</v>
      </c>
      <c r="BG169" s="118">
        <v>0</v>
      </c>
      <c r="BH169" s="118">
        <v>0</v>
      </c>
      <c r="BI169" s="118">
        <v>0</v>
      </c>
      <c r="BJ169" s="118">
        <v>0</v>
      </c>
      <c r="BK169" s="118">
        <v>0</v>
      </c>
    </row>
    <row r="170" spans="3:63" outlineLevel="1" x14ac:dyDescent="0.2">
      <c r="C170" s="269">
        <v>17</v>
      </c>
      <c r="D170" s="119">
        <v>17</v>
      </c>
      <c r="E170" s="124" t="s">
        <v>227</v>
      </c>
      <c r="F170" s="11"/>
      <c r="G170" s="11"/>
      <c r="H170" s="11"/>
      <c r="I170" s="11"/>
      <c r="J170" s="11"/>
      <c r="K170" s="11"/>
      <c r="L170" s="11"/>
      <c r="M170" s="11"/>
      <c r="N170" s="11"/>
      <c r="O170" s="11"/>
      <c r="P170" s="11"/>
      <c r="Q170" s="16"/>
      <c r="R170" s="88"/>
      <c r="S170" s="88"/>
      <c r="T170" s="88"/>
      <c r="U170" s="88"/>
      <c r="V170" s="88"/>
      <c r="W170" s="88"/>
      <c r="X170" s="88"/>
      <c r="Y170" s="88"/>
      <c r="Z170" s="88"/>
      <c r="AA170" s="88"/>
      <c r="AB170" s="88"/>
      <c r="AC170" s="88"/>
      <c r="AD170" s="88"/>
      <c r="AE170" s="11"/>
      <c r="AF170"/>
      <c r="AG170"/>
    </row>
    <row r="171" spans="3:63" outlineLevel="1" x14ac:dyDescent="0.2">
      <c r="C171" s="269">
        <v>17</v>
      </c>
      <c r="D171" s="119">
        <v>17</v>
      </c>
      <c r="E171" s="11"/>
      <c r="F171" s="11" t="s">
        <v>228</v>
      </c>
      <c r="G171" s="11"/>
      <c r="H171" s="11"/>
      <c r="I171" s="11"/>
      <c r="J171" s="11"/>
      <c r="K171" s="11"/>
      <c r="L171" s="11"/>
      <c r="M171" s="11"/>
      <c r="N171" s="270" t="s">
        <v>229</v>
      </c>
      <c r="O171" s="271">
        <v>0</v>
      </c>
      <c r="P171" s="11"/>
      <c r="Q171" s="16" t="s">
        <v>110</v>
      </c>
      <c r="R171" s="272">
        <v>0</v>
      </c>
      <c r="S171" s="273">
        <v>0</v>
      </c>
      <c r="T171" s="273">
        <v>0</v>
      </c>
      <c r="U171" s="273">
        <v>0</v>
      </c>
      <c r="V171" s="273">
        <v>0</v>
      </c>
      <c r="W171" s="274">
        <v>0</v>
      </c>
      <c r="X171" s="273">
        <v>0</v>
      </c>
      <c r="Y171" s="273">
        <v>0</v>
      </c>
      <c r="Z171" s="273">
        <v>0</v>
      </c>
      <c r="AA171" s="273">
        <v>0</v>
      </c>
      <c r="AB171" s="275">
        <v>0</v>
      </c>
      <c r="AC171" s="275">
        <v>0</v>
      </c>
      <c r="AD171" s="275">
        <v>0</v>
      </c>
      <c r="AE171" s="275">
        <v>0</v>
      </c>
      <c r="AF171" s="275">
        <v>0</v>
      </c>
      <c r="AG171" s="275">
        <v>0</v>
      </c>
      <c r="AH171" s="275">
        <v>0</v>
      </c>
      <c r="AI171" s="275">
        <v>0</v>
      </c>
      <c r="AJ171" s="275">
        <v>0</v>
      </c>
      <c r="AK171" s="275">
        <v>0</v>
      </c>
      <c r="AL171" s="275">
        <v>0</v>
      </c>
      <c r="AM171" s="275">
        <v>0</v>
      </c>
      <c r="AN171" s="275">
        <v>0</v>
      </c>
      <c r="AO171" s="275">
        <v>0</v>
      </c>
      <c r="AP171" s="275">
        <v>0</v>
      </c>
      <c r="AQ171" s="275">
        <v>0</v>
      </c>
      <c r="AR171" s="275">
        <v>0</v>
      </c>
      <c r="AS171" s="275">
        <v>0</v>
      </c>
      <c r="AT171" s="275">
        <v>0</v>
      </c>
      <c r="AU171" s="275">
        <v>0</v>
      </c>
      <c r="AV171" s="275">
        <v>0</v>
      </c>
      <c r="AW171" s="275">
        <v>0</v>
      </c>
      <c r="AX171" s="275">
        <v>0</v>
      </c>
      <c r="AY171" s="275">
        <v>0</v>
      </c>
      <c r="AZ171" s="275">
        <v>0</v>
      </c>
      <c r="BA171" s="275">
        <v>0</v>
      </c>
      <c r="BB171" s="275">
        <v>0</v>
      </c>
      <c r="BC171" s="275">
        <v>0</v>
      </c>
      <c r="BD171" s="275">
        <v>0</v>
      </c>
      <c r="BE171" s="275">
        <v>0</v>
      </c>
      <c r="BF171" s="275">
        <v>0</v>
      </c>
      <c r="BG171" s="275">
        <v>0</v>
      </c>
      <c r="BH171" s="275">
        <v>0</v>
      </c>
      <c r="BI171" s="275">
        <v>0</v>
      </c>
      <c r="BJ171" s="275">
        <v>0</v>
      </c>
      <c r="BK171" s="276">
        <v>0</v>
      </c>
    </row>
    <row r="172" spans="3:63" outlineLevel="1" x14ac:dyDescent="0.2">
      <c r="C172" s="269">
        <v>17</v>
      </c>
      <c r="D172" s="119">
        <v>17</v>
      </c>
      <c r="E172" s="11"/>
      <c r="F172" s="11" t="s">
        <v>230</v>
      </c>
      <c r="G172" s="11"/>
      <c r="H172" s="11"/>
      <c r="I172" s="11"/>
      <c r="J172" s="11"/>
      <c r="K172" s="11"/>
      <c r="L172" s="11"/>
      <c r="M172" s="11"/>
      <c r="N172" s="11"/>
      <c r="O172" s="11"/>
      <c r="P172" s="11"/>
      <c r="Q172" s="16" t="s">
        <v>110</v>
      </c>
      <c r="R172" s="277">
        <v>0</v>
      </c>
      <c r="S172" s="278">
        <v>0</v>
      </c>
      <c r="T172" s="278">
        <v>0</v>
      </c>
      <c r="U172" s="278">
        <v>0</v>
      </c>
      <c r="V172" s="278">
        <v>0</v>
      </c>
      <c r="W172" s="279">
        <v>0</v>
      </c>
      <c r="X172" s="278">
        <v>0</v>
      </c>
      <c r="Y172" s="278">
        <v>0</v>
      </c>
      <c r="Z172" s="278">
        <v>0</v>
      </c>
      <c r="AA172" s="278">
        <v>0</v>
      </c>
      <c r="AB172" s="115">
        <v>0</v>
      </c>
      <c r="AC172" s="115">
        <v>0</v>
      </c>
      <c r="AD172" s="115">
        <v>0</v>
      </c>
      <c r="AE172" s="115">
        <v>0</v>
      </c>
      <c r="AF172" s="115">
        <v>0</v>
      </c>
      <c r="AG172" s="280">
        <v>0</v>
      </c>
      <c r="AH172" s="280">
        <v>0</v>
      </c>
      <c r="AI172" s="280">
        <v>0</v>
      </c>
      <c r="AJ172" s="280">
        <v>0</v>
      </c>
      <c r="AK172" s="280">
        <v>0</v>
      </c>
      <c r="AL172" s="280">
        <v>0</v>
      </c>
      <c r="AM172" s="280">
        <v>0</v>
      </c>
      <c r="AN172" s="280">
        <v>0</v>
      </c>
      <c r="AO172" s="280">
        <v>0</v>
      </c>
      <c r="AP172" s="280">
        <v>0</v>
      </c>
      <c r="AQ172" s="280">
        <v>0</v>
      </c>
      <c r="AR172" s="280">
        <v>0</v>
      </c>
      <c r="AS172" s="280">
        <v>0</v>
      </c>
      <c r="AT172" s="280">
        <v>0</v>
      </c>
      <c r="AU172" s="280">
        <v>0</v>
      </c>
      <c r="AV172" s="280">
        <v>0</v>
      </c>
      <c r="AW172" s="280">
        <v>0</v>
      </c>
      <c r="AX172" s="280">
        <v>0</v>
      </c>
      <c r="AY172" s="280">
        <v>0</v>
      </c>
      <c r="AZ172" s="280">
        <v>0</v>
      </c>
      <c r="BA172" s="280">
        <v>0</v>
      </c>
      <c r="BB172" s="280">
        <v>0</v>
      </c>
      <c r="BC172" s="280">
        <v>0</v>
      </c>
      <c r="BD172" s="280">
        <v>0</v>
      </c>
      <c r="BE172" s="280">
        <v>0</v>
      </c>
      <c r="BF172" s="280">
        <v>0</v>
      </c>
      <c r="BG172" s="280">
        <v>0</v>
      </c>
      <c r="BH172" s="280">
        <v>0</v>
      </c>
      <c r="BI172" s="280">
        <v>0</v>
      </c>
      <c r="BJ172" s="280">
        <v>0</v>
      </c>
      <c r="BK172" s="281">
        <v>0</v>
      </c>
    </row>
    <row r="173" spans="3:63" outlineLevel="1" x14ac:dyDescent="0.2">
      <c r="C173" s="269">
        <v>17</v>
      </c>
      <c r="D173" s="119">
        <v>17</v>
      </c>
      <c r="F173" s="11" t="s">
        <v>231</v>
      </c>
      <c r="O173" s="11"/>
      <c r="Q173" s="16" t="s">
        <v>110</v>
      </c>
      <c r="R173" s="282">
        <v>0</v>
      </c>
      <c r="S173" s="278">
        <v>0</v>
      </c>
      <c r="T173" s="278">
        <v>0</v>
      </c>
      <c r="U173" s="278">
        <v>0</v>
      </c>
      <c r="V173" s="278">
        <v>0</v>
      </c>
      <c r="W173" s="279">
        <v>0</v>
      </c>
      <c r="X173" s="278">
        <v>0</v>
      </c>
      <c r="Y173" s="278">
        <v>0</v>
      </c>
      <c r="Z173" s="278">
        <v>0</v>
      </c>
      <c r="AA173" s="278">
        <v>0</v>
      </c>
      <c r="AB173" s="115">
        <v>0</v>
      </c>
      <c r="AC173" s="115">
        <v>0</v>
      </c>
      <c r="AD173" s="115">
        <v>0</v>
      </c>
      <c r="AE173" s="280">
        <v>0</v>
      </c>
      <c r="AF173" s="280">
        <v>0</v>
      </c>
      <c r="AG173" s="280">
        <v>0</v>
      </c>
      <c r="AH173" s="280">
        <v>0</v>
      </c>
      <c r="AI173" s="280">
        <v>0</v>
      </c>
      <c r="AJ173" s="280">
        <v>0</v>
      </c>
      <c r="AK173" s="280">
        <v>0</v>
      </c>
      <c r="AL173" s="280">
        <v>0</v>
      </c>
      <c r="AM173" s="280">
        <v>0</v>
      </c>
      <c r="AN173" s="280">
        <v>0</v>
      </c>
      <c r="AO173" s="280">
        <v>0</v>
      </c>
      <c r="AP173" s="280">
        <v>0</v>
      </c>
      <c r="AQ173" s="280">
        <v>0</v>
      </c>
      <c r="AR173" s="280">
        <v>0</v>
      </c>
      <c r="AS173" s="280">
        <v>0</v>
      </c>
      <c r="AT173" s="280">
        <v>0</v>
      </c>
      <c r="AU173" s="280">
        <v>0</v>
      </c>
      <c r="AV173" s="280">
        <v>0</v>
      </c>
      <c r="AW173" s="280">
        <v>0</v>
      </c>
      <c r="AX173" s="280">
        <v>0</v>
      </c>
      <c r="AY173" s="280">
        <v>0</v>
      </c>
      <c r="AZ173" s="280">
        <v>0</v>
      </c>
      <c r="BA173" s="280">
        <v>0</v>
      </c>
      <c r="BB173" s="280">
        <v>0</v>
      </c>
      <c r="BC173" s="280">
        <v>0</v>
      </c>
      <c r="BD173" s="280">
        <v>0</v>
      </c>
      <c r="BE173" s="280">
        <v>0</v>
      </c>
      <c r="BF173" s="280">
        <v>0</v>
      </c>
      <c r="BG173" s="280">
        <v>0</v>
      </c>
      <c r="BH173" s="280">
        <v>0</v>
      </c>
      <c r="BI173" s="280">
        <v>0</v>
      </c>
      <c r="BJ173" s="280">
        <v>0</v>
      </c>
      <c r="BK173" s="281">
        <v>0</v>
      </c>
    </row>
    <row r="174" spans="3:63" outlineLevel="1" x14ac:dyDescent="0.2">
      <c r="C174" s="269">
        <v>17</v>
      </c>
      <c r="D174" s="119">
        <v>17</v>
      </c>
      <c r="F174" s="11" t="s">
        <v>232</v>
      </c>
      <c r="Q174" s="16" t="s">
        <v>110</v>
      </c>
      <c r="R174" s="282">
        <v>0</v>
      </c>
      <c r="S174" s="278">
        <v>0</v>
      </c>
      <c r="T174" s="278">
        <v>0</v>
      </c>
      <c r="U174" s="278">
        <v>0</v>
      </c>
      <c r="V174" s="278">
        <v>0</v>
      </c>
      <c r="W174" s="279">
        <v>0</v>
      </c>
      <c r="X174" s="278">
        <v>0</v>
      </c>
      <c r="Y174" s="278">
        <v>0</v>
      </c>
      <c r="Z174" s="278">
        <v>0</v>
      </c>
      <c r="AA174" s="278">
        <v>0</v>
      </c>
      <c r="AB174" s="115">
        <v>0</v>
      </c>
      <c r="AC174" s="115">
        <v>0</v>
      </c>
      <c r="AD174" s="115">
        <v>0</v>
      </c>
      <c r="AE174" s="280">
        <v>0</v>
      </c>
      <c r="AF174" s="280">
        <v>0</v>
      </c>
      <c r="AG174" s="280">
        <v>0</v>
      </c>
      <c r="AH174" s="280">
        <v>0</v>
      </c>
      <c r="AI174" s="280">
        <v>0</v>
      </c>
      <c r="AJ174" s="280">
        <v>0</v>
      </c>
      <c r="AK174" s="280">
        <v>0</v>
      </c>
      <c r="AL174" s="280">
        <v>0</v>
      </c>
      <c r="AM174" s="280">
        <v>0</v>
      </c>
      <c r="AN174" s="280">
        <v>0</v>
      </c>
      <c r="AO174" s="280">
        <v>0</v>
      </c>
      <c r="AP174" s="280">
        <v>0</v>
      </c>
      <c r="AQ174" s="280">
        <v>0</v>
      </c>
      <c r="AR174" s="280">
        <v>0</v>
      </c>
      <c r="AS174" s="280">
        <v>0</v>
      </c>
      <c r="AT174" s="280">
        <v>0</v>
      </c>
      <c r="AU174" s="280">
        <v>0</v>
      </c>
      <c r="AV174" s="280">
        <v>0</v>
      </c>
      <c r="AW174" s="280">
        <v>0</v>
      </c>
      <c r="AX174" s="280">
        <v>0</v>
      </c>
      <c r="AY174" s="280">
        <v>0</v>
      </c>
      <c r="AZ174" s="280">
        <v>0</v>
      </c>
      <c r="BA174" s="280">
        <v>0</v>
      </c>
      <c r="BB174" s="280">
        <v>0</v>
      </c>
      <c r="BC174" s="280">
        <v>0</v>
      </c>
      <c r="BD174" s="280">
        <v>0</v>
      </c>
      <c r="BE174" s="280">
        <v>0</v>
      </c>
      <c r="BF174" s="280">
        <v>0</v>
      </c>
      <c r="BG174" s="280">
        <v>0</v>
      </c>
      <c r="BH174" s="280">
        <v>0</v>
      </c>
      <c r="BI174" s="280">
        <v>0</v>
      </c>
      <c r="BJ174" s="280">
        <v>0</v>
      </c>
      <c r="BK174" s="281">
        <v>0</v>
      </c>
    </row>
    <row r="175" spans="3:63" outlineLevel="1" x14ac:dyDescent="0.2">
      <c r="C175" s="269">
        <v>17</v>
      </c>
      <c r="D175" s="119">
        <v>17</v>
      </c>
      <c r="F175" s="11" t="s">
        <v>233</v>
      </c>
      <c r="Q175" s="16" t="s">
        <v>110</v>
      </c>
      <c r="R175" s="283">
        <v>0</v>
      </c>
      <c r="S175" s="284">
        <v>0</v>
      </c>
      <c r="T175" s="284">
        <v>0</v>
      </c>
      <c r="U175" s="284">
        <v>0</v>
      </c>
      <c r="V175" s="284">
        <v>0</v>
      </c>
      <c r="W175" s="285">
        <v>0</v>
      </c>
      <c r="X175" s="284">
        <v>0</v>
      </c>
      <c r="Y175" s="284">
        <v>0</v>
      </c>
      <c r="Z175" s="284">
        <v>0</v>
      </c>
      <c r="AA175" s="284">
        <v>0</v>
      </c>
      <c r="AB175" s="286">
        <v>0</v>
      </c>
      <c r="AC175" s="287">
        <v>0</v>
      </c>
      <c r="AD175" s="287">
        <v>0</v>
      </c>
      <c r="AE175" s="287">
        <v>0</v>
      </c>
      <c r="AF175" s="287">
        <v>0</v>
      </c>
      <c r="AG175" s="287">
        <v>0</v>
      </c>
      <c r="AH175" s="287">
        <v>0</v>
      </c>
      <c r="AI175" s="287">
        <v>0</v>
      </c>
      <c r="AJ175" s="287">
        <v>0</v>
      </c>
      <c r="AK175" s="287">
        <v>0</v>
      </c>
      <c r="AL175" s="287">
        <v>0</v>
      </c>
      <c r="AM175" s="287">
        <v>0</v>
      </c>
      <c r="AN175" s="287">
        <v>0</v>
      </c>
      <c r="AO175" s="287">
        <v>0</v>
      </c>
      <c r="AP175" s="287">
        <v>0</v>
      </c>
      <c r="AQ175" s="287">
        <v>0</v>
      </c>
      <c r="AR175" s="287">
        <v>0</v>
      </c>
      <c r="AS175" s="287">
        <v>0</v>
      </c>
      <c r="AT175" s="287">
        <v>0</v>
      </c>
      <c r="AU175" s="287">
        <v>0</v>
      </c>
      <c r="AV175" s="287">
        <v>0</v>
      </c>
      <c r="AW175" s="287">
        <v>0</v>
      </c>
      <c r="AX175" s="287">
        <v>0</v>
      </c>
      <c r="AY175" s="287">
        <v>0</v>
      </c>
      <c r="AZ175" s="287">
        <v>0</v>
      </c>
      <c r="BA175" s="287">
        <v>0</v>
      </c>
      <c r="BB175" s="287">
        <v>0</v>
      </c>
      <c r="BC175" s="287">
        <v>0</v>
      </c>
      <c r="BD175" s="287">
        <v>0</v>
      </c>
      <c r="BE175" s="287">
        <v>0</v>
      </c>
      <c r="BF175" s="287">
        <v>0</v>
      </c>
      <c r="BG175" s="287">
        <v>0</v>
      </c>
      <c r="BH175" s="287">
        <v>0</v>
      </c>
      <c r="BI175" s="287">
        <v>0</v>
      </c>
      <c r="BJ175" s="287">
        <v>0</v>
      </c>
      <c r="BK175" s="288">
        <v>0</v>
      </c>
    </row>
    <row r="176" spans="3:63" outlineLevel="1" x14ac:dyDescent="0.2">
      <c r="C176" s="269">
        <v>17</v>
      </c>
      <c r="D176" s="119">
        <v>17</v>
      </c>
      <c r="F176" s="11" t="s">
        <v>234</v>
      </c>
      <c r="Q176" s="16" t="s">
        <v>110</v>
      </c>
      <c r="R176" s="290">
        <v>0</v>
      </c>
      <c r="S176" s="284">
        <v>0</v>
      </c>
      <c r="T176" s="284">
        <v>0</v>
      </c>
      <c r="U176" s="284">
        <v>0</v>
      </c>
      <c r="V176" s="284">
        <v>0</v>
      </c>
      <c r="W176" s="285">
        <v>0</v>
      </c>
      <c r="X176" s="284">
        <v>0</v>
      </c>
      <c r="Y176" s="284">
        <v>0</v>
      </c>
      <c r="Z176" s="284">
        <v>0</v>
      </c>
      <c r="AA176" s="284">
        <v>0</v>
      </c>
      <c r="AB176" s="286">
        <v>0</v>
      </c>
      <c r="AC176" s="287">
        <v>0</v>
      </c>
      <c r="AD176" s="287">
        <v>0</v>
      </c>
      <c r="AE176" s="287">
        <v>0</v>
      </c>
      <c r="AF176" s="287">
        <v>0</v>
      </c>
      <c r="AG176" s="287">
        <v>0</v>
      </c>
      <c r="AH176" s="287">
        <v>0</v>
      </c>
      <c r="AI176" s="287">
        <v>0</v>
      </c>
      <c r="AJ176" s="287">
        <v>0</v>
      </c>
      <c r="AK176" s="287">
        <v>0</v>
      </c>
      <c r="AL176" s="287">
        <v>0</v>
      </c>
      <c r="AM176" s="287">
        <v>0</v>
      </c>
      <c r="AN176" s="287">
        <v>0</v>
      </c>
      <c r="AO176" s="287">
        <v>0</v>
      </c>
      <c r="AP176" s="287">
        <v>0</v>
      </c>
      <c r="AQ176" s="287">
        <v>0</v>
      </c>
      <c r="AR176" s="287">
        <v>0</v>
      </c>
      <c r="AS176" s="287">
        <v>0</v>
      </c>
      <c r="AT176" s="287">
        <v>0</v>
      </c>
      <c r="AU176" s="287">
        <v>0</v>
      </c>
      <c r="AV176" s="287">
        <v>0</v>
      </c>
      <c r="AW176" s="287">
        <v>0</v>
      </c>
      <c r="AX176" s="287">
        <v>0</v>
      </c>
      <c r="AY176" s="287">
        <v>0</v>
      </c>
      <c r="AZ176" s="287">
        <v>0</v>
      </c>
      <c r="BA176" s="287">
        <v>0</v>
      </c>
      <c r="BB176" s="287">
        <v>0</v>
      </c>
      <c r="BC176" s="287">
        <v>0</v>
      </c>
      <c r="BD176" s="287">
        <v>0</v>
      </c>
      <c r="BE176" s="287">
        <v>0</v>
      </c>
      <c r="BF176" s="287">
        <v>0</v>
      </c>
      <c r="BG176" s="287">
        <v>0</v>
      </c>
      <c r="BH176" s="287">
        <v>0</v>
      </c>
      <c r="BI176" s="287">
        <v>0</v>
      </c>
      <c r="BJ176" s="287">
        <v>0</v>
      </c>
      <c r="BK176" s="288">
        <v>0</v>
      </c>
    </row>
    <row r="177" spans="3:65" outlineLevel="1" x14ac:dyDescent="0.2">
      <c r="C177" s="269">
        <v>17</v>
      </c>
      <c r="D177" s="119">
        <v>17</v>
      </c>
      <c r="AB177" s="88"/>
      <c r="AE177"/>
      <c r="AF177"/>
      <c r="AG177"/>
    </row>
    <row r="178" spans="3:65" x14ac:dyDescent="0.2">
      <c r="C178" s="116">
        <v>18</v>
      </c>
      <c r="D178" s="67" t="s">
        <v>148</v>
      </c>
      <c r="E178" s="67"/>
      <c r="F178" s="67"/>
      <c r="G178" s="67" t="s">
        <v>226</v>
      </c>
      <c r="H178" s="102"/>
      <c r="I178" s="67"/>
      <c r="J178" s="67"/>
      <c r="K178" s="102"/>
      <c r="L178" s="67"/>
      <c r="M178" s="67"/>
      <c r="N178" s="67"/>
      <c r="O178" s="67"/>
      <c r="P178" s="67"/>
      <c r="Q178" s="117" t="s">
        <v>110</v>
      </c>
      <c r="R178" s="118">
        <v>0</v>
      </c>
      <c r="S178" s="118">
        <v>0</v>
      </c>
      <c r="T178" s="118">
        <v>0</v>
      </c>
      <c r="U178" s="118">
        <v>0</v>
      </c>
      <c r="V178" s="118">
        <v>0</v>
      </c>
      <c r="W178" s="118">
        <v>0</v>
      </c>
      <c r="X178" s="118">
        <v>0</v>
      </c>
      <c r="Y178" s="118">
        <v>0</v>
      </c>
      <c r="Z178" s="118">
        <v>0</v>
      </c>
      <c r="AA178" s="118">
        <v>0</v>
      </c>
      <c r="AB178" s="118">
        <v>0</v>
      </c>
      <c r="AC178" s="118">
        <v>0</v>
      </c>
      <c r="AD178" s="118">
        <v>0</v>
      </c>
      <c r="AE178" s="118">
        <v>0</v>
      </c>
      <c r="AF178" s="118">
        <v>0</v>
      </c>
      <c r="AG178" s="118">
        <v>0</v>
      </c>
      <c r="AH178" s="118">
        <v>0</v>
      </c>
      <c r="AI178" s="118">
        <v>0</v>
      </c>
      <c r="AJ178" s="118">
        <v>0</v>
      </c>
      <c r="AK178" s="118">
        <v>0</v>
      </c>
      <c r="AL178" s="118">
        <v>0</v>
      </c>
      <c r="AM178" s="118">
        <v>0</v>
      </c>
      <c r="AN178" s="118">
        <v>0</v>
      </c>
      <c r="AO178" s="118">
        <v>0</v>
      </c>
      <c r="AP178" s="118">
        <v>0</v>
      </c>
      <c r="AQ178" s="118">
        <v>0</v>
      </c>
      <c r="AR178" s="118">
        <v>0</v>
      </c>
      <c r="AS178" s="118">
        <v>0</v>
      </c>
      <c r="AT178" s="118">
        <v>0</v>
      </c>
      <c r="AU178" s="118">
        <v>0</v>
      </c>
      <c r="AV178" s="118">
        <v>0</v>
      </c>
      <c r="AW178" s="118">
        <v>0</v>
      </c>
      <c r="AX178" s="118">
        <v>0</v>
      </c>
      <c r="AY178" s="118">
        <v>0</v>
      </c>
      <c r="AZ178" s="118">
        <v>0</v>
      </c>
      <c r="BA178" s="118">
        <v>0</v>
      </c>
      <c r="BB178" s="118">
        <v>0</v>
      </c>
      <c r="BC178" s="118">
        <v>0</v>
      </c>
      <c r="BD178" s="118">
        <v>0</v>
      </c>
      <c r="BE178" s="118">
        <v>0</v>
      </c>
      <c r="BF178" s="118">
        <v>0</v>
      </c>
      <c r="BG178" s="118">
        <v>0</v>
      </c>
      <c r="BH178" s="118">
        <v>0</v>
      </c>
      <c r="BI178" s="118">
        <v>0</v>
      </c>
      <c r="BJ178" s="118">
        <v>0</v>
      </c>
      <c r="BK178" s="118">
        <v>0</v>
      </c>
    </row>
    <row r="179" spans="3:65" outlineLevel="1" x14ac:dyDescent="0.2">
      <c r="C179" s="269">
        <v>18</v>
      </c>
      <c r="D179" s="119">
        <v>18</v>
      </c>
      <c r="E179" s="124" t="s">
        <v>227</v>
      </c>
      <c r="F179" s="11"/>
      <c r="G179" s="11"/>
      <c r="H179" s="11"/>
      <c r="I179" s="11"/>
      <c r="J179" s="11"/>
      <c r="K179" s="11"/>
      <c r="L179" s="11"/>
      <c r="M179" s="11"/>
      <c r="N179" s="11"/>
      <c r="O179" s="11"/>
      <c r="P179" s="11"/>
      <c r="Q179" s="16"/>
      <c r="R179" s="88"/>
      <c r="S179" s="88"/>
      <c r="T179" s="88"/>
      <c r="U179" s="88"/>
      <c r="V179" s="88"/>
      <c r="W179" s="88"/>
      <c r="X179" s="88"/>
      <c r="Y179" s="88"/>
      <c r="Z179" s="88"/>
      <c r="AA179" s="88"/>
      <c r="AB179" s="88"/>
      <c r="AC179" s="88"/>
      <c r="AD179" s="88"/>
      <c r="AE179" s="11"/>
      <c r="AF179"/>
      <c r="AG179"/>
    </row>
    <row r="180" spans="3:65" outlineLevel="1" x14ac:dyDescent="0.2">
      <c r="C180" s="269">
        <v>18</v>
      </c>
      <c r="D180" s="119">
        <v>18</v>
      </c>
      <c r="E180" s="11"/>
      <c r="F180" s="11" t="s">
        <v>228</v>
      </c>
      <c r="G180" s="11"/>
      <c r="H180" s="11"/>
      <c r="I180" s="11"/>
      <c r="J180" s="11"/>
      <c r="K180" s="11"/>
      <c r="L180" s="11"/>
      <c r="M180" s="11"/>
      <c r="N180" s="270" t="s">
        <v>229</v>
      </c>
      <c r="O180" s="271">
        <v>0</v>
      </c>
      <c r="P180" s="11"/>
      <c r="Q180" s="16" t="s">
        <v>110</v>
      </c>
      <c r="R180" s="272">
        <v>0</v>
      </c>
      <c r="S180" s="273">
        <v>0</v>
      </c>
      <c r="T180" s="273">
        <v>0</v>
      </c>
      <c r="U180" s="273">
        <v>0</v>
      </c>
      <c r="V180" s="273">
        <v>0</v>
      </c>
      <c r="W180" s="274">
        <v>0</v>
      </c>
      <c r="X180" s="273">
        <v>0</v>
      </c>
      <c r="Y180" s="273">
        <v>0</v>
      </c>
      <c r="Z180" s="273">
        <v>0</v>
      </c>
      <c r="AA180" s="273">
        <v>0</v>
      </c>
      <c r="AB180" s="275">
        <v>0</v>
      </c>
      <c r="AC180" s="275">
        <v>0</v>
      </c>
      <c r="AD180" s="275">
        <v>0</v>
      </c>
      <c r="AE180" s="275">
        <v>0</v>
      </c>
      <c r="AF180" s="275">
        <v>0</v>
      </c>
      <c r="AG180" s="275">
        <v>0</v>
      </c>
      <c r="AH180" s="275">
        <v>0</v>
      </c>
      <c r="AI180" s="275">
        <v>0</v>
      </c>
      <c r="AJ180" s="275">
        <v>0</v>
      </c>
      <c r="AK180" s="275">
        <v>0</v>
      </c>
      <c r="AL180" s="275">
        <v>0</v>
      </c>
      <c r="AM180" s="275">
        <v>0</v>
      </c>
      <c r="AN180" s="275">
        <v>0</v>
      </c>
      <c r="AO180" s="275">
        <v>0</v>
      </c>
      <c r="AP180" s="275">
        <v>0</v>
      </c>
      <c r="AQ180" s="275">
        <v>0</v>
      </c>
      <c r="AR180" s="275">
        <v>0</v>
      </c>
      <c r="AS180" s="275">
        <v>0</v>
      </c>
      <c r="AT180" s="275">
        <v>0</v>
      </c>
      <c r="AU180" s="275">
        <v>0</v>
      </c>
      <c r="AV180" s="275">
        <v>0</v>
      </c>
      <c r="AW180" s="275">
        <v>0</v>
      </c>
      <c r="AX180" s="275">
        <v>0</v>
      </c>
      <c r="AY180" s="275">
        <v>0</v>
      </c>
      <c r="AZ180" s="275">
        <v>0</v>
      </c>
      <c r="BA180" s="275">
        <v>0</v>
      </c>
      <c r="BB180" s="275">
        <v>0</v>
      </c>
      <c r="BC180" s="275">
        <v>0</v>
      </c>
      <c r="BD180" s="275">
        <v>0</v>
      </c>
      <c r="BE180" s="275">
        <v>0</v>
      </c>
      <c r="BF180" s="275">
        <v>0</v>
      </c>
      <c r="BG180" s="275">
        <v>0</v>
      </c>
      <c r="BH180" s="275">
        <v>0</v>
      </c>
      <c r="BI180" s="275">
        <v>0</v>
      </c>
      <c r="BJ180" s="275">
        <v>0</v>
      </c>
      <c r="BK180" s="276">
        <v>0</v>
      </c>
    </row>
    <row r="181" spans="3:65" outlineLevel="1" x14ac:dyDescent="0.2">
      <c r="C181" s="269">
        <v>18</v>
      </c>
      <c r="D181" s="119">
        <v>18</v>
      </c>
      <c r="E181" s="11"/>
      <c r="F181" s="11" t="s">
        <v>230</v>
      </c>
      <c r="G181" s="11"/>
      <c r="H181" s="11"/>
      <c r="I181" s="11"/>
      <c r="J181" s="11"/>
      <c r="K181" s="11"/>
      <c r="L181" s="11"/>
      <c r="M181" s="11"/>
      <c r="N181" s="11"/>
      <c r="O181" s="11"/>
      <c r="P181" s="11"/>
      <c r="Q181" s="16" t="s">
        <v>110</v>
      </c>
      <c r="R181" s="277">
        <v>0</v>
      </c>
      <c r="S181" s="278">
        <v>0</v>
      </c>
      <c r="T181" s="278">
        <v>0</v>
      </c>
      <c r="U181" s="278">
        <v>0</v>
      </c>
      <c r="V181" s="278">
        <v>0</v>
      </c>
      <c r="W181" s="279">
        <v>0</v>
      </c>
      <c r="X181" s="278">
        <v>0</v>
      </c>
      <c r="Y181" s="278">
        <v>0</v>
      </c>
      <c r="Z181" s="278">
        <v>0</v>
      </c>
      <c r="AA181" s="278">
        <v>0</v>
      </c>
      <c r="AB181" s="115">
        <v>0</v>
      </c>
      <c r="AC181" s="115">
        <v>0</v>
      </c>
      <c r="AD181" s="115">
        <v>0</v>
      </c>
      <c r="AE181" s="115">
        <v>0</v>
      </c>
      <c r="AF181" s="115">
        <v>0</v>
      </c>
      <c r="AG181" s="280">
        <v>0</v>
      </c>
      <c r="AH181" s="280">
        <v>0</v>
      </c>
      <c r="AI181" s="280">
        <v>0</v>
      </c>
      <c r="AJ181" s="280">
        <v>0</v>
      </c>
      <c r="AK181" s="280">
        <v>0</v>
      </c>
      <c r="AL181" s="280">
        <v>0</v>
      </c>
      <c r="AM181" s="280">
        <v>0</v>
      </c>
      <c r="AN181" s="280">
        <v>0</v>
      </c>
      <c r="AO181" s="280">
        <v>0</v>
      </c>
      <c r="AP181" s="280">
        <v>0</v>
      </c>
      <c r="AQ181" s="280">
        <v>0</v>
      </c>
      <c r="AR181" s="280">
        <v>0</v>
      </c>
      <c r="AS181" s="280">
        <v>0</v>
      </c>
      <c r="AT181" s="280">
        <v>0</v>
      </c>
      <c r="AU181" s="280">
        <v>0</v>
      </c>
      <c r="AV181" s="280">
        <v>0</v>
      </c>
      <c r="AW181" s="280">
        <v>0</v>
      </c>
      <c r="AX181" s="280">
        <v>0</v>
      </c>
      <c r="AY181" s="280">
        <v>0</v>
      </c>
      <c r="AZ181" s="280">
        <v>0</v>
      </c>
      <c r="BA181" s="280">
        <v>0</v>
      </c>
      <c r="BB181" s="280">
        <v>0</v>
      </c>
      <c r="BC181" s="280">
        <v>0</v>
      </c>
      <c r="BD181" s="280">
        <v>0</v>
      </c>
      <c r="BE181" s="280">
        <v>0</v>
      </c>
      <c r="BF181" s="280">
        <v>0</v>
      </c>
      <c r="BG181" s="280">
        <v>0</v>
      </c>
      <c r="BH181" s="280">
        <v>0</v>
      </c>
      <c r="BI181" s="280">
        <v>0</v>
      </c>
      <c r="BJ181" s="280">
        <v>0</v>
      </c>
      <c r="BK181" s="281">
        <v>0</v>
      </c>
    </row>
    <row r="182" spans="3:65" outlineLevel="1" x14ac:dyDescent="0.2">
      <c r="C182" s="269">
        <v>18</v>
      </c>
      <c r="D182" s="119">
        <v>18</v>
      </c>
      <c r="F182" s="11" t="s">
        <v>231</v>
      </c>
      <c r="O182" s="11"/>
      <c r="Q182" s="16" t="s">
        <v>110</v>
      </c>
      <c r="R182" s="282">
        <v>0</v>
      </c>
      <c r="S182" s="278">
        <v>0</v>
      </c>
      <c r="T182" s="278">
        <v>0</v>
      </c>
      <c r="U182" s="278">
        <v>0</v>
      </c>
      <c r="V182" s="278">
        <v>0</v>
      </c>
      <c r="W182" s="279">
        <v>0</v>
      </c>
      <c r="X182" s="278">
        <v>0</v>
      </c>
      <c r="Y182" s="278">
        <v>0</v>
      </c>
      <c r="Z182" s="278">
        <v>0</v>
      </c>
      <c r="AA182" s="278">
        <v>0</v>
      </c>
      <c r="AB182" s="115">
        <v>0</v>
      </c>
      <c r="AC182" s="115">
        <v>0</v>
      </c>
      <c r="AD182" s="115">
        <v>0</v>
      </c>
      <c r="AE182" s="280">
        <v>0</v>
      </c>
      <c r="AF182" s="280">
        <v>0</v>
      </c>
      <c r="AG182" s="280">
        <v>0</v>
      </c>
      <c r="AH182" s="280">
        <v>0</v>
      </c>
      <c r="AI182" s="280">
        <v>0</v>
      </c>
      <c r="AJ182" s="280">
        <v>0</v>
      </c>
      <c r="AK182" s="280">
        <v>0</v>
      </c>
      <c r="AL182" s="280">
        <v>0</v>
      </c>
      <c r="AM182" s="280">
        <v>0</v>
      </c>
      <c r="AN182" s="280">
        <v>0</v>
      </c>
      <c r="AO182" s="280">
        <v>0</v>
      </c>
      <c r="AP182" s="280">
        <v>0</v>
      </c>
      <c r="AQ182" s="280">
        <v>0</v>
      </c>
      <c r="AR182" s="280">
        <v>0</v>
      </c>
      <c r="AS182" s="280">
        <v>0</v>
      </c>
      <c r="AT182" s="280">
        <v>0</v>
      </c>
      <c r="AU182" s="280">
        <v>0</v>
      </c>
      <c r="AV182" s="280">
        <v>0</v>
      </c>
      <c r="AW182" s="280">
        <v>0</v>
      </c>
      <c r="AX182" s="280">
        <v>0</v>
      </c>
      <c r="AY182" s="280">
        <v>0</v>
      </c>
      <c r="AZ182" s="280">
        <v>0</v>
      </c>
      <c r="BA182" s="280">
        <v>0</v>
      </c>
      <c r="BB182" s="280">
        <v>0</v>
      </c>
      <c r="BC182" s="280">
        <v>0</v>
      </c>
      <c r="BD182" s="280">
        <v>0</v>
      </c>
      <c r="BE182" s="280">
        <v>0</v>
      </c>
      <c r="BF182" s="280">
        <v>0</v>
      </c>
      <c r="BG182" s="280">
        <v>0</v>
      </c>
      <c r="BH182" s="280">
        <v>0</v>
      </c>
      <c r="BI182" s="280">
        <v>0</v>
      </c>
      <c r="BJ182" s="280">
        <v>0</v>
      </c>
      <c r="BK182" s="281">
        <v>0</v>
      </c>
    </row>
    <row r="183" spans="3:65" outlineLevel="1" x14ac:dyDescent="0.2">
      <c r="C183" s="269">
        <v>18</v>
      </c>
      <c r="D183" s="119">
        <v>18</v>
      </c>
      <c r="F183" s="11" t="s">
        <v>232</v>
      </c>
      <c r="Q183" s="16" t="s">
        <v>110</v>
      </c>
      <c r="R183" s="282">
        <v>0</v>
      </c>
      <c r="S183" s="278">
        <v>0</v>
      </c>
      <c r="T183" s="278">
        <v>0</v>
      </c>
      <c r="U183" s="278">
        <v>0</v>
      </c>
      <c r="V183" s="278">
        <v>0</v>
      </c>
      <c r="W183" s="279">
        <v>0</v>
      </c>
      <c r="X183" s="278">
        <v>0</v>
      </c>
      <c r="Y183" s="278">
        <v>0</v>
      </c>
      <c r="Z183" s="278">
        <v>0</v>
      </c>
      <c r="AA183" s="278">
        <v>0</v>
      </c>
      <c r="AB183" s="115">
        <v>0</v>
      </c>
      <c r="AC183" s="115">
        <v>0</v>
      </c>
      <c r="AD183" s="115">
        <v>0</v>
      </c>
      <c r="AE183" s="280">
        <v>0</v>
      </c>
      <c r="AF183" s="280">
        <v>0</v>
      </c>
      <c r="AG183" s="280">
        <v>0</v>
      </c>
      <c r="AH183" s="280">
        <v>0</v>
      </c>
      <c r="AI183" s="280">
        <v>0</v>
      </c>
      <c r="AJ183" s="280">
        <v>0</v>
      </c>
      <c r="AK183" s="280">
        <v>0</v>
      </c>
      <c r="AL183" s="280">
        <v>0</v>
      </c>
      <c r="AM183" s="280">
        <v>0</v>
      </c>
      <c r="AN183" s="280">
        <v>0</v>
      </c>
      <c r="AO183" s="280">
        <v>0</v>
      </c>
      <c r="AP183" s="280">
        <v>0</v>
      </c>
      <c r="AQ183" s="280">
        <v>0</v>
      </c>
      <c r="AR183" s="280">
        <v>0</v>
      </c>
      <c r="AS183" s="280">
        <v>0</v>
      </c>
      <c r="AT183" s="280">
        <v>0</v>
      </c>
      <c r="AU183" s="280">
        <v>0</v>
      </c>
      <c r="AV183" s="280">
        <v>0</v>
      </c>
      <c r="AW183" s="280">
        <v>0</v>
      </c>
      <c r="AX183" s="280">
        <v>0</v>
      </c>
      <c r="AY183" s="280">
        <v>0</v>
      </c>
      <c r="AZ183" s="280">
        <v>0</v>
      </c>
      <c r="BA183" s="280">
        <v>0</v>
      </c>
      <c r="BB183" s="280">
        <v>0</v>
      </c>
      <c r="BC183" s="280">
        <v>0</v>
      </c>
      <c r="BD183" s="280">
        <v>0</v>
      </c>
      <c r="BE183" s="280">
        <v>0</v>
      </c>
      <c r="BF183" s="280">
        <v>0</v>
      </c>
      <c r="BG183" s="280">
        <v>0</v>
      </c>
      <c r="BH183" s="280">
        <v>0</v>
      </c>
      <c r="BI183" s="280">
        <v>0</v>
      </c>
      <c r="BJ183" s="280">
        <v>0</v>
      </c>
      <c r="BK183" s="281">
        <v>0</v>
      </c>
    </row>
    <row r="184" spans="3:65" outlineLevel="1" x14ac:dyDescent="0.2">
      <c r="C184" s="269">
        <v>18</v>
      </c>
      <c r="D184" s="119">
        <v>18</v>
      </c>
      <c r="F184" s="11" t="s">
        <v>233</v>
      </c>
      <c r="Q184" s="16" t="s">
        <v>110</v>
      </c>
      <c r="R184" s="283">
        <v>0</v>
      </c>
      <c r="S184" s="284">
        <v>0</v>
      </c>
      <c r="T184" s="284">
        <v>0</v>
      </c>
      <c r="U184" s="284">
        <v>0</v>
      </c>
      <c r="V184" s="284">
        <v>0</v>
      </c>
      <c r="W184" s="285">
        <v>0</v>
      </c>
      <c r="X184" s="284">
        <v>0</v>
      </c>
      <c r="Y184" s="284">
        <v>0</v>
      </c>
      <c r="Z184" s="284">
        <v>0</v>
      </c>
      <c r="AA184" s="284">
        <v>0</v>
      </c>
      <c r="AB184" s="286">
        <v>0</v>
      </c>
      <c r="AC184" s="287">
        <v>0</v>
      </c>
      <c r="AD184" s="287">
        <v>0</v>
      </c>
      <c r="AE184" s="287">
        <v>0</v>
      </c>
      <c r="AF184" s="287">
        <v>0</v>
      </c>
      <c r="AG184" s="287">
        <v>0</v>
      </c>
      <c r="AH184" s="287">
        <v>0</v>
      </c>
      <c r="AI184" s="287">
        <v>0</v>
      </c>
      <c r="AJ184" s="287">
        <v>0</v>
      </c>
      <c r="AK184" s="287">
        <v>0</v>
      </c>
      <c r="AL184" s="287">
        <v>0</v>
      </c>
      <c r="AM184" s="287">
        <v>0</v>
      </c>
      <c r="AN184" s="287">
        <v>0</v>
      </c>
      <c r="AO184" s="287">
        <v>0</v>
      </c>
      <c r="AP184" s="287">
        <v>0</v>
      </c>
      <c r="AQ184" s="287">
        <v>0</v>
      </c>
      <c r="AR184" s="287">
        <v>0</v>
      </c>
      <c r="AS184" s="287">
        <v>0</v>
      </c>
      <c r="AT184" s="287">
        <v>0</v>
      </c>
      <c r="AU184" s="287">
        <v>0</v>
      </c>
      <c r="AV184" s="287">
        <v>0</v>
      </c>
      <c r="AW184" s="287">
        <v>0</v>
      </c>
      <c r="AX184" s="287">
        <v>0</v>
      </c>
      <c r="AY184" s="287">
        <v>0</v>
      </c>
      <c r="AZ184" s="287">
        <v>0</v>
      </c>
      <c r="BA184" s="287">
        <v>0</v>
      </c>
      <c r="BB184" s="287">
        <v>0</v>
      </c>
      <c r="BC184" s="287">
        <v>0</v>
      </c>
      <c r="BD184" s="287">
        <v>0</v>
      </c>
      <c r="BE184" s="287">
        <v>0</v>
      </c>
      <c r="BF184" s="287">
        <v>0</v>
      </c>
      <c r="BG184" s="287">
        <v>0</v>
      </c>
      <c r="BH184" s="287">
        <v>0</v>
      </c>
      <c r="BI184" s="287">
        <v>0</v>
      </c>
      <c r="BJ184" s="287">
        <v>0</v>
      </c>
      <c r="BK184" s="288">
        <v>0</v>
      </c>
    </row>
    <row r="185" spans="3:65" outlineLevel="1" x14ac:dyDescent="0.2">
      <c r="C185" s="269">
        <v>18</v>
      </c>
      <c r="D185" s="119">
        <v>18</v>
      </c>
      <c r="F185" s="11" t="s">
        <v>234</v>
      </c>
      <c r="Q185" s="16" t="s">
        <v>110</v>
      </c>
      <c r="R185" s="290">
        <v>0</v>
      </c>
      <c r="S185" s="284">
        <v>0</v>
      </c>
      <c r="T185" s="284">
        <v>0</v>
      </c>
      <c r="U185" s="284">
        <v>0</v>
      </c>
      <c r="V185" s="284">
        <v>0</v>
      </c>
      <c r="W185" s="285">
        <v>0</v>
      </c>
      <c r="X185" s="284">
        <v>0</v>
      </c>
      <c r="Y185" s="284">
        <v>0</v>
      </c>
      <c r="Z185" s="284">
        <v>0</v>
      </c>
      <c r="AA185" s="284">
        <v>0</v>
      </c>
      <c r="AB185" s="286">
        <v>0</v>
      </c>
      <c r="AC185" s="287">
        <v>0</v>
      </c>
      <c r="AD185" s="287">
        <v>0</v>
      </c>
      <c r="AE185" s="287">
        <v>0</v>
      </c>
      <c r="AF185" s="287">
        <v>0</v>
      </c>
      <c r="AG185" s="287">
        <v>0</v>
      </c>
      <c r="AH185" s="287">
        <v>0</v>
      </c>
      <c r="AI185" s="287">
        <v>0</v>
      </c>
      <c r="AJ185" s="287">
        <v>0</v>
      </c>
      <c r="AK185" s="287">
        <v>0</v>
      </c>
      <c r="AL185" s="287">
        <v>0</v>
      </c>
      <c r="AM185" s="287">
        <v>0</v>
      </c>
      <c r="AN185" s="287">
        <v>0</v>
      </c>
      <c r="AO185" s="287">
        <v>0</v>
      </c>
      <c r="AP185" s="287">
        <v>0</v>
      </c>
      <c r="AQ185" s="287">
        <v>0</v>
      </c>
      <c r="AR185" s="287">
        <v>0</v>
      </c>
      <c r="AS185" s="287">
        <v>0</v>
      </c>
      <c r="AT185" s="287">
        <v>0</v>
      </c>
      <c r="AU185" s="287">
        <v>0</v>
      </c>
      <c r="AV185" s="287">
        <v>0</v>
      </c>
      <c r="AW185" s="287">
        <v>0</v>
      </c>
      <c r="AX185" s="287">
        <v>0</v>
      </c>
      <c r="AY185" s="287">
        <v>0</v>
      </c>
      <c r="AZ185" s="287">
        <v>0</v>
      </c>
      <c r="BA185" s="287">
        <v>0</v>
      </c>
      <c r="BB185" s="287">
        <v>0</v>
      </c>
      <c r="BC185" s="287">
        <v>0</v>
      </c>
      <c r="BD185" s="287">
        <v>0</v>
      </c>
      <c r="BE185" s="287">
        <v>0</v>
      </c>
      <c r="BF185" s="287">
        <v>0</v>
      </c>
      <c r="BG185" s="287">
        <v>0</v>
      </c>
      <c r="BH185" s="287">
        <v>0</v>
      </c>
      <c r="BI185" s="287">
        <v>0</v>
      </c>
      <c r="BJ185" s="287">
        <v>0</v>
      </c>
      <c r="BK185" s="288">
        <v>0</v>
      </c>
    </row>
    <row r="186" spans="3:65" outlineLevel="1" x14ac:dyDescent="0.2">
      <c r="C186" s="269">
        <v>18</v>
      </c>
      <c r="D186" s="119">
        <v>18</v>
      </c>
      <c r="AB186" s="88"/>
      <c r="AE186"/>
      <c r="AF186"/>
      <c r="AG186"/>
    </row>
    <row r="187" spans="3:65" x14ac:dyDescent="0.2">
      <c r="C187" s="116">
        <v>19</v>
      </c>
      <c r="D187" s="67" t="s">
        <v>149</v>
      </c>
      <c r="E187" s="67"/>
      <c r="F187" s="67"/>
      <c r="G187" s="67" t="s">
        <v>226</v>
      </c>
      <c r="H187" s="102"/>
      <c r="I187" s="67"/>
      <c r="J187" s="67"/>
      <c r="K187" s="102"/>
      <c r="L187" s="67"/>
      <c r="M187" s="67"/>
      <c r="N187" s="67"/>
      <c r="O187" s="67"/>
      <c r="P187" s="67"/>
      <c r="Q187" s="117" t="s">
        <v>110</v>
      </c>
      <c r="R187" s="118">
        <v>0</v>
      </c>
      <c r="S187" s="118">
        <v>0</v>
      </c>
      <c r="T187" s="118">
        <v>0</v>
      </c>
      <c r="U187" s="118">
        <v>0</v>
      </c>
      <c r="V187" s="118">
        <v>0</v>
      </c>
      <c r="W187" s="118">
        <v>0</v>
      </c>
      <c r="X187" s="118">
        <v>0</v>
      </c>
      <c r="Y187" s="118">
        <v>0</v>
      </c>
      <c r="Z187" s="118">
        <v>0</v>
      </c>
      <c r="AA187" s="118">
        <v>0</v>
      </c>
      <c r="AB187" s="118">
        <v>0</v>
      </c>
      <c r="AC187" s="118">
        <v>0</v>
      </c>
      <c r="AD187" s="118">
        <v>0</v>
      </c>
      <c r="AE187" s="118">
        <v>0</v>
      </c>
      <c r="AF187" s="118">
        <v>0</v>
      </c>
      <c r="AG187" s="118">
        <v>0</v>
      </c>
      <c r="AH187" s="118">
        <v>0</v>
      </c>
      <c r="AI187" s="118">
        <v>0</v>
      </c>
      <c r="AJ187" s="118">
        <v>0</v>
      </c>
      <c r="AK187" s="118">
        <v>0</v>
      </c>
      <c r="AL187" s="118">
        <v>0</v>
      </c>
      <c r="AM187" s="118">
        <v>0</v>
      </c>
      <c r="AN187" s="118">
        <v>0</v>
      </c>
      <c r="AO187" s="118">
        <v>0</v>
      </c>
      <c r="AP187" s="118">
        <v>0</v>
      </c>
      <c r="AQ187" s="118">
        <v>0</v>
      </c>
      <c r="AR187" s="118">
        <v>0</v>
      </c>
      <c r="AS187" s="118">
        <v>0</v>
      </c>
      <c r="AT187" s="118">
        <v>0</v>
      </c>
      <c r="AU187" s="118">
        <v>0</v>
      </c>
      <c r="AV187" s="118">
        <v>0</v>
      </c>
      <c r="AW187" s="118">
        <v>0</v>
      </c>
      <c r="AX187" s="118">
        <v>0</v>
      </c>
      <c r="AY187" s="118">
        <v>0</v>
      </c>
      <c r="AZ187" s="118">
        <v>0</v>
      </c>
      <c r="BA187" s="118">
        <v>0</v>
      </c>
      <c r="BB187" s="118">
        <v>0</v>
      </c>
      <c r="BC187" s="118">
        <v>0</v>
      </c>
      <c r="BD187" s="118">
        <v>0</v>
      </c>
      <c r="BE187" s="118">
        <v>0</v>
      </c>
      <c r="BF187" s="118">
        <v>0</v>
      </c>
      <c r="BG187" s="118">
        <v>0</v>
      </c>
      <c r="BH187" s="118">
        <v>0</v>
      </c>
      <c r="BI187" s="118">
        <v>0</v>
      </c>
      <c r="BJ187" s="118">
        <v>0</v>
      </c>
      <c r="BK187" s="118">
        <v>0</v>
      </c>
    </row>
    <row r="188" spans="3:65" outlineLevel="1" x14ac:dyDescent="0.2">
      <c r="C188" s="269">
        <v>19</v>
      </c>
      <c r="D188" s="119">
        <v>19</v>
      </c>
      <c r="E188" s="124" t="s">
        <v>227</v>
      </c>
      <c r="F188" s="11"/>
      <c r="G188" s="11"/>
      <c r="H188" s="11"/>
      <c r="I188" s="11"/>
      <c r="J188" s="11"/>
      <c r="K188" s="11"/>
      <c r="L188" s="11"/>
      <c r="M188" s="11"/>
      <c r="N188" s="11"/>
      <c r="O188" s="11"/>
      <c r="P188" s="11"/>
      <c r="Q188" s="16"/>
      <c r="R188" s="88"/>
      <c r="S188" s="88"/>
      <c r="T188" s="88"/>
      <c r="U188" s="88"/>
      <c r="V188" s="88"/>
      <c r="W188" s="88"/>
      <c r="X188" s="88"/>
      <c r="Y188" s="88"/>
      <c r="Z188" s="88"/>
      <c r="AA188" s="88"/>
      <c r="AB188" s="88"/>
      <c r="AC188" s="88"/>
      <c r="AD188" s="88"/>
      <c r="AE188" s="11"/>
      <c r="AF188"/>
      <c r="AG188"/>
    </row>
    <row r="189" spans="3:65" outlineLevel="1" x14ac:dyDescent="0.2">
      <c r="C189" s="269">
        <v>19</v>
      </c>
      <c r="D189" s="119">
        <v>19</v>
      </c>
      <c r="E189" s="11"/>
      <c r="F189" s="11" t="s">
        <v>228</v>
      </c>
      <c r="G189" s="11"/>
      <c r="H189" s="11"/>
      <c r="I189" s="11"/>
      <c r="J189" s="11"/>
      <c r="K189" s="11"/>
      <c r="L189" s="11"/>
      <c r="M189" s="11"/>
      <c r="N189" s="270" t="s">
        <v>229</v>
      </c>
      <c r="O189" s="271">
        <v>0</v>
      </c>
      <c r="P189" s="11"/>
      <c r="Q189" s="16" t="s">
        <v>110</v>
      </c>
      <c r="R189" s="272">
        <v>0</v>
      </c>
      <c r="S189" s="273">
        <v>0</v>
      </c>
      <c r="T189" s="273">
        <v>0</v>
      </c>
      <c r="U189" s="273">
        <v>0</v>
      </c>
      <c r="V189" s="273">
        <v>0</v>
      </c>
      <c r="W189" s="274">
        <v>0</v>
      </c>
      <c r="X189" s="273">
        <v>0</v>
      </c>
      <c r="Y189" s="273">
        <v>0</v>
      </c>
      <c r="Z189" s="273">
        <v>0</v>
      </c>
      <c r="AA189" s="273">
        <v>0</v>
      </c>
      <c r="AB189" s="275">
        <v>0</v>
      </c>
      <c r="AC189" s="275">
        <v>0</v>
      </c>
      <c r="AD189" s="275">
        <v>0</v>
      </c>
      <c r="AE189" s="275">
        <v>0</v>
      </c>
      <c r="AF189" s="275">
        <v>0</v>
      </c>
      <c r="AG189" s="275">
        <v>0</v>
      </c>
      <c r="AH189" s="275">
        <v>0</v>
      </c>
      <c r="AI189" s="275">
        <v>0</v>
      </c>
      <c r="AJ189" s="275">
        <v>0</v>
      </c>
      <c r="AK189" s="275">
        <v>0</v>
      </c>
      <c r="AL189" s="275">
        <v>0</v>
      </c>
      <c r="AM189" s="275">
        <v>0</v>
      </c>
      <c r="AN189" s="275">
        <v>0</v>
      </c>
      <c r="AO189" s="275">
        <v>0</v>
      </c>
      <c r="AP189" s="275">
        <v>0</v>
      </c>
      <c r="AQ189" s="275">
        <v>0</v>
      </c>
      <c r="AR189" s="275">
        <v>0</v>
      </c>
      <c r="AS189" s="275">
        <v>0</v>
      </c>
      <c r="AT189" s="275">
        <v>0</v>
      </c>
      <c r="AU189" s="275">
        <v>0</v>
      </c>
      <c r="AV189" s="275">
        <v>0</v>
      </c>
      <c r="AW189" s="275">
        <v>0</v>
      </c>
      <c r="AX189" s="275">
        <v>0</v>
      </c>
      <c r="AY189" s="275">
        <v>0</v>
      </c>
      <c r="AZ189" s="275">
        <v>0</v>
      </c>
      <c r="BA189" s="275">
        <v>0</v>
      </c>
      <c r="BB189" s="275">
        <v>0</v>
      </c>
      <c r="BC189" s="275">
        <v>0</v>
      </c>
      <c r="BD189" s="275">
        <v>0</v>
      </c>
      <c r="BE189" s="275">
        <v>0</v>
      </c>
      <c r="BF189" s="275">
        <v>0</v>
      </c>
      <c r="BG189" s="275">
        <v>0</v>
      </c>
      <c r="BH189" s="275">
        <v>0</v>
      </c>
      <c r="BI189" s="275">
        <v>0</v>
      </c>
      <c r="BJ189" s="275">
        <v>0</v>
      </c>
      <c r="BK189" s="276">
        <v>0</v>
      </c>
    </row>
    <row r="190" spans="3:65" outlineLevel="1" x14ac:dyDescent="0.2">
      <c r="C190" s="269">
        <v>19</v>
      </c>
      <c r="D190" s="119">
        <v>19</v>
      </c>
      <c r="E190" s="11"/>
      <c r="F190" s="11" t="s">
        <v>230</v>
      </c>
      <c r="G190" s="11"/>
      <c r="H190" s="11"/>
      <c r="I190" s="11"/>
      <c r="J190" s="11"/>
      <c r="K190" s="11"/>
      <c r="L190" s="11"/>
      <c r="M190" s="11"/>
      <c r="N190" s="11"/>
      <c r="O190" s="11"/>
      <c r="P190" s="11"/>
      <c r="Q190" s="16" t="s">
        <v>110</v>
      </c>
      <c r="R190" s="277">
        <v>0</v>
      </c>
      <c r="S190" s="278">
        <v>0</v>
      </c>
      <c r="T190" s="278">
        <v>0</v>
      </c>
      <c r="U190" s="278">
        <v>0</v>
      </c>
      <c r="V190" s="278">
        <v>0</v>
      </c>
      <c r="W190" s="279">
        <v>0</v>
      </c>
      <c r="X190" s="278">
        <v>0</v>
      </c>
      <c r="Y190" s="278">
        <v>0</v>
      </c>
      <c r="Z190" s="278">
        <v>0</v>
      </c>
      <c r="AA190" s="278">
        <v>0</v>
      </c>
      <c r="AB190" s="115">
        <v>0</v>
      </c>
      <c r="AC190" s="115">
        <v>0</v>
      </c>
      <c r="AD190" s="115">
        <v>0</v>
      </c>
      <c r="AE190" s="115">
        <v>0</v>
      </c>
      <c r="AF190" s="115">
        <v>0</v>
      </c>
      <c r="AG190" s="280">
        <v>0</v>
      </c>
      <c r="AH190" s="280">
        <v>0</v>
      </c>
      <c r="AI190" s="280">
        <v>0</v>
      </c>
      <c r="AJ190" s="280">
        <v>0</v>
      </c>
      <c r="AK190" s="280">
        <v>0</v>
      </c>
      <c r="AL190" s="280">
        <v>0</v>
      </c>
      <c r="AM190" s="280">
        <v>0</v>
      </c>
      <c r="AN190" s="280">
        <v>0</v>
      </c>
      <c r="AO190" s="280">
        <v>0</v>
      </c>
      <c r="AP190" s="280">
        <v>0</v>
      </c>
      <c r="AQ190" s="280">
        <v>0</v>
      </c>
      <c r="AR190" s="280">
        <v>0</v>
      </c>
      <c r="AS190" s="280">
        <v>0</v>
      </c>
      <c r="AT190" s="280">
        <v>0</v>
      </c>
      <c r="AU190" s="280">
        <v>0</v>
      </c>
      <c r="AV190" s="280">
        <v>0</v>
      </c>
      <c r="AW190" s="280">
        <v>0</v>
      </c>
      <c r="AX190" s="280">
        <v>0</v>
      </c>
      <c r="AY190" s="280">
        <v>0</v>
      </c>
      <c r="AZ190" s="280">
        <v>0</v>
      </c>
      <c r="BA190" s="280">
        <v>0</v>
      </c>
      <c r="BB190" s="280">
        <v>0</v>
      </c>
      <c r="BC190" s="280">
        <v>0</v>
      </c>
      <c r="BD190" s="280">
        <v>0</v>
      </c>
      <c r="BE190" s="280">
        <v>0</v>
      </c>
      <c r="BF190" s="280">
        <v>0</v>
      </c>
      <c r="BG190" s="280">
        <v>0</v>
      </c>
      <c r="BH190" s="280">
        <v>0</v>
      </c>
      <c r="BI190" s="280">
        <v>0</v>
      </c>
      <c r="BJ190" s="280">
        <v>0</v>
      </c>
      <c r="BK190" s="281">
        <v>0</v>
      </c>
      <c r="BM190" s="289"/>
    </row>
    <row r="191" spans="3:65" outlineLevel="1" x14ac:dyDescent="0.2">
      <c r="C191" s="269">
        <v>19</v>
      </c>
      <c r="D191" s="119">
        <v>19</v>
      </c>
      <c r="F191" s="11" t="s">
        <v>231</v>
      </c>
      <c r="O191" s="11"/>
      <c r="Q191" s="16" t="s">
        <v>110</v>
      </c>
      <c r="R191" s="282">
        <v>0</v>
      </c>
      <c r="S191" s="278">
        <v>0</v>
      </c>
      <c r="T191" s="278">
        <v>0</v>
      </c>
      <c r="U191" s="278">
        <v>0</v>
      </c>
      <c r="V191" s="278">
        <v>0</v>
      </c>
      <c r="W191" s="279">
        <v>0</v>
      </c>
      <c r="X191" s="278">
        <v>0</v>
      </c>
      <c r="Y191" s="278">
        <v>0</v>
      </c>
      <c r="Z191" s="278">
        <v>0</v>
      </c>
      <c r="AA191" s="278">
        <v>0</v>
      </c>
      <c r="AB191" s="115">
        <v>0</v>
      </c>
      <c r="AC191" s="115">
        <v>0</v>
      </c>
      <c r="AD191" s="115">
        <v>0</v>
      </c>
      <c r="AE191" s="280">
        <v>0</v>
      </c>
      <c r="AF191" s="280">
        <v>0</v>
      </c>
      <c r="AG191" s="280">
        <v>0</v>
      </c>
      <c r="AH191" s="280">
        <v>0</v>
      </c>
      <c r="AI191" s="280">
        <v>0</v>
      </c>
      <c r="AJ191" s="280">
        <v>0</v>
      </c>
      <c r="AK191" s="280">
        <v>0</v>
      </c>
      <c r="AL191" s="280">
        <v>0</v>
      </c>
      <c r="AM191" s="280">
        <v>0</v>
      </c>
      <c r="AN191" s="280">
        <v>0</v>
      </c>
      <c r="AO191" s="280">
        <v>0</v>
      </c>
      <c r="AP191" s="280">
        <v>0</v>
      </c>
      <c r="AQ191" s="280">
        <v>0</v>
      </c>
      <c r="AR191" s="280">
        <v>0</v>
      </c>
      <c r="AS191" s="280">
        <v>0</v>
      </c>
      <c r="AT191" s="280">
        <v>0</v>
      </c>
      <c r="AU191" s="280">
        <v>0</v>
      </c>
      <c r="AV191" s="280">
        <v>0</v>
      </c>
      <c r="AW191" s="280">
        <v>0</v>
      </c>
      <c r="AX191" s="280">
        <v>0</v>
      </c>
      <c r="AY191" s="280">
        <v>0</v>
      </c>
      <c r="AZ191" s="280">
        <v>0</v>
      </c>
      <c r="BA191" s="280">
        <v>0</v>
      </c>
      <c r="BB191" s="280">
        <v>0</v>
      </c>
      <c r="BC191" s="280">
        <v>0</v>
      </c>
      <c r="BD191" s="280">
        <v>0</v>
      </c>
      <c r="BE191" s="280">
        <v>0</v>
      </c>
      <c r="BF191" s="280">
        <v>0</v>
      </c>
      <c r="BG191" s="280">
        <v>0</v>
      </c>
      <c r="BH191" s="280">
        <v>0</v>
      </c>
      <c r="BI191" s="280">
        <v>0</v>
      </c>
      <c r="BJ191" s="280">
        <v>0</v>
      </c>
      <c r="BK191" s="281">
        <v>0</v>
      </c>
    </row>
    <row r="192" spans="3:65" outlineLevel="1" x14ac:dyDescent="0.2">
      <c r="C192" s="269">
        <v>19</v>
      </c>
      <c r="D192" s="119">
        <v>19</v>
      </c>
      <c r="F192" s="11" t="s">
        <v>232</v>
      </c>
      <c r="Q192" s="16" t="s">
        <v>110</v>
      </c>
      <c r="R192" s="282">
        <v>0</v>
      </c>
      <c r="S192" s="278">
        <v>0</v>
      </c>
      <c r="T192" s="278">
        <v>0</v>
      </c>
      <c r="U192" s="278">
        <v>0</v>
      </c>
      <c r="V192" s="278">
        <v>0</v>
      </c>
      <c r="W192" s="279">
        <v>0</v>
      </c>
      <c r="X192" s="278">
        <v>0</v>
      </c>
      <c r="Y192" s="278">
        <v>0</v>
      </c>
      <c r="Z192" s="278">
        <v>0</v>
      </c>
      <c r="AA192" s="278">
        <v>0</v>
      </c>
      <c r="AB192" s="115">
        <v>0</v>
      </c>
      <c r="AC192" s="115">
        <v>0</v>
      </c>
      <c r="AD192" s="115">
        <v>0</v>
      </c>
      <c r="AE192" s="280">
        <v>0</v>
      </c>
      <c r="AF192" s="280">
        <v>0</v>
      </c>
      <c r="AG192" s="280">
        <v>0</v>
      </c>
      <c r="AH192" s="280">
        <v>0</v>
      </c>
      <c r="AI192" s="280">
        <v>0</v>
      </c>
      <c r="AJ192" s="280">
        <v>0</v>
      </c>
      <c r="AK192" s="280">
        <v>0</v>
      </c>
      <c r="AL192" s="280">
        <v>0</v>
      </c>
      <c r="AM192" s="280">
        <v>0</v>
      </c>
      <c r="AN192" s="280">
        <v>0</v>
      </c>
      <c r="AO192" s="280">
        <v>0</v>
      </c>
      <c r="AP192" s="280">
        <v>0</v>
      </c>
      <c r="AQ192" s="280">
        <v>0</v>
      </c>
      <c r="AR192" s="280">
        <v>0</v>
      </c>
      <c r="AS192" s="280">
        <v>0</v>
      </c>
      <c r="AT192" s="280">
        <v>0</v>
      </c>
      <c r="AU192" s="280">
        <v>0</v>
      </c>
      <c r="AV192" s="280">
        <v>0</v>
      </c>
      <c r="AW192" s="280">
        <v>0</v>
      </c>
      <c r="AX192" s="280">
        <v>0</v>
      </c>
      <c r="AY192" s="280">
        <v>0</v>
      </c>
      <c r="AZ192" s="280">
        <v>0</v>
      </c>
      <c r="BA192" s="280">
        <v>0</v>
      </c>
      <c r="BB192" s="280">
        <v>0</v>
      </c>
      <c r="BC192" s="280">
        <v>0</v>
      </c>
      <c r="BD192" s="280">
        <v>0</v>
      </c>
      <c r="BE192" s="280">
        <v>0</v>
      </c>
      <c r="BF192" s="280">
        <v>0</v>
      </c>
      <c r="BG192" s="280">
        <v>0</v>
      </c>
      <c r="BH192" s="280">
        <v>0</v>
      </c>
      <c r="BI192" s="280">
        <v>0</v>
      </c>
      <c r="BJ192" s="280">
        <v>0</v>
      </c>
      <c r="BK192" s="281">
        <v>0</v>
      </c>
      <c r="BM192" s="289"/>
    </row>
    <row r="193" spans="3:63" outlineLevel="1" x14ac:dyDescent="0.2">
      <c r="C193" s="269">
        <v>19</v>
      </c>
      <c r="D193" s="119">
        <v>19</v>
      </c>
      <c r="F193" s="11" t="s">
        <v>233</v>
      </c>
      <c r="Q193" s="16" t="s">
        <v>110</v>
      </c>
      <c r="R193" s="283">
        <v>0</v>
      </c>
      <c r="S193" s="284">
        <v>0</v>
      </c>
      <c r="T193" s="284">
        <v>0</v>
      </c>
      <c r="U193" s="284">
        <v>0</v>
      </c>
      <c r="V193" s="284">
        <v>0</v>
      </c>
      <c r="W193" s="285">
        <v>0</v>
      </c>
      <c r="X193" s="284">
        <v>0</v>
      </c>
      <c r="Y193" s="284">
        <v>0</v>
      </c>
      <c r="Z193" s="284">
        <v>0</v>
      </c>
      <c r="AA193" s="284">
        <v>0</v>
      </c>
      <c r="AB193" s="286">
        <v>0</v>
      </c>
      <c r="AC193" s="287">
        <v>0</v>
      </c>
      <c r="AD193" s="287">
        <v>0</v>
      </c>
      <c r="AE193" s="287">
        <v>0</v>
      </c>
      <c r="AF193" s="287">
        <v>0</v>
      </c>
      <c r="AG193" s="287">
        <v>0</v>
      </c>
      <c r="AH193" s="287">
        <v>0</v>
      </c>
      <c r="AI193" s="287">
        <v>0</v>
      </c>
      <c r="AJ193" s="287">
        <v>0</v>
      </c>
      <c r="AK193" s="287">
        <v>0</v>
      </c>
      <c r="AL193" s="287">
        <v>0</v>
      </c>
      <c r="AM193" s="287">
        <v>0</v>
      </c>
      <c r="AN193" s="287">
        <v>0</v>
      </c>
      <c r="AO193" s="287">
        <v>0</v>
      </c>
      <c r="AP193" s="287">
        <v>0</v>
      </c>
      <c r="AQ193" s="287">
        <v>0</v>
      </c>
      <c r="AR193" s="287">
        <v>0</v>
      </c>
      <c r="AS193" s="287">
        <v>0</v>
      </c>
      <c r="AT193" s="287">
        <v>0</v>
      </c>
      <c r="AU193" s="287">
        <v>0</v>
      </c>
      <c r="AV193" s="287">
        <v>0</v>
      </c>
      <c r="AW193" s="287">
        <v>0</v>
      </c>
      <c r="AX193" s="287">
        <v>0</v>
      </c>
      <c r="AY193" s="287">
        <v>0</v>
      </c>
      <c r="AZ193" s="287">
        <v>0</v>
      </c>
      <c r="BA193" s="287">
        <v>0</v>
      </c>
      <c r="BB193" s="287">
        <v>0</v>
      </c>
      <c r="BC193" s="287">
        <v>0</v>
      </c>
      <c r="BD193" s="287">
        <v>0</v>
      </c>
      <c r="BE193" s="287">
        <v>0</v>
      </c>
      <c r="BF193" s="287">
        <v>0</v>
      </c>
      <c r="BG193" s="287">
        <v>0</v>
      </c>
      <c r="BH193" s="287">
        <v>0</v>
      </c>
      <c r="BI193" s="287">
        <v>0</v>
      </c>
      <c r="BJ193" s="287">
        <v>0</v>
      </c>
      <c r="BK193" s="288">
        <v>0</v>
      </c>
    </row>
    <row r="194" spans="3:63" outlineLevel="1" x14ac:dyDescent="0.2">
      <c r="C194" s="269">
        <v>19</v>
      </c>
      <c r="D194" s="119">
        <v>19</v>
      </c>
      <c r="F194" s="11" t="s">
        <v>234</v>
      </c>
      <c r="Q194" s="16" t="s">
        <v>110</v>
      </c>
      <c r="R194" s="290">
        <v>0</v>
      </c>
      <c r="S194" s="284">
        <v>0</v>
      </c>
      <c r="T194" s="284">
        <v>0</v>
      </c>
      <c r="U194" s="284">
        <v>0</v>
      </c>
      <c r="V194" s="284">
        <v>0</v>
      </c>
      <c r="W194" s="285">
        <v>0</v>
      </c>
      <c r="X194" s="284">
        <v>0</v>
      </c>
      <c r="Y194" s="284">
        <v>0</v>
      </c>
      <c r="Z194" s="284">
        <v>0</v>
      </c>
      <c r="AA194" s="284">
        <v>0</v>
      </c>
      <c r="AB194" s="286">
        <v>0</v>
      </c>
      <c r="AC194" s="287">
        <v>0</v>
      </c>
      <c r="AD194" s="287">
        <v>0</v>
      </c>
      <c r="AE194" s="287">
        <v>0</v>
      </c>
      <c r="AF194" s="287">
        <v>0</v>
      </c>
      <c r="AG194" s="287">
        <v>0</v>
      </c>
      <c r="AH194" s="287">
        <v>0</v>
      </c>
      <c r="AI194" s="287">
        <v>0</v>
      </c>
      <c r="AJ194" s="287">
        <v>0</v>
      </c>
      <c r="AK194" s="287">
        <v>0</v>
      </c>
      <c r="AL194" s="287">
        <v>0</v>
      </c>
      <c r="AM194" s="287">
        <v>0</v>
      </c>
      <c r="AN194" s="287">
        <v>0</v>
      </c>
      <c r="AO194" s="287">
        <v>0</v>
      </c>
      <c r="AP194" s="287">
        <v>0</v>
      </c>
      <c r="AQ194" s="287">
        <v>0</v>
      </c>
      <c r="AR194" s="287">
        <v>0</v>
      </c>
      <c r="AS194" s="287">
        <v>0</v>
      </c>
      <c r="AT194" s="287">
        <v>0</v>
      </c>
      <c r="AU194" s="287">
        <v>0</v>
      </c>
      <c r="AV194" s="287">
        <v>0</v>
      </c>
      <c r="AW194" s="287">
        <v>0</v>
      </c>
      <c r="AX194" s="287">
        <v>0</v>
      </c>
      <c r="AY194" s="287">
        <v>0</v>
      </c>
      <c r="AZ194" s="287">
        <v>0</v>
      </c>
      <c r="BA194" s="287">
        <v>0</v>
      </c>
      <c r="BB194" s="287">
        <v>0</v>
      </c>
      <c r="BC194" s="287">
        <v>0</v>
      </c>
      <c r="BD194" s="287">
        <v>0</v>
      </c>
      <c r="BE194" s="287">
        <v>0</v>
      </c>
      <c r="BF194" s="287">
        <v>0</v>
      </c>
      <c r="BG194" s="287">
        <v>0</v>
      </c>
      <c r="BH194" s="287">
        <v>0</v>
      </c>
      <c r="BI194" s="287">
        <v>0</v>
      </c>
      <c r="BJ194" s="287">
        <v>0</v>
      </c>
      <c r="BK194" s="288">
        <v>0</v>
      </c>
    </row>
    <row r="195" spans="3:63" outlineLevel="1" x14ac:dyDescent="0.2">
      <c r="C195" s="269">
        <v>19</v>
      </c>
      <c r="D195" s="119">
        <v>19</v>
      </c>
      <c r="AB195" s="88"/>
      <c r="AE195"/>
      <c r="AF195"/>
      <c r="AG195"/>
    </row>
    <row r="196" spans="3:63" ht="9.9499999999999993" customHeight="1" x14ac:dyDescent="0.2">
      <c r="C196" s="116">
        <v>20</v>
      </c>
      <c r="D196" s="67" t="s">
        <v>150</v>
      </c>
      <c r="E196" s="67"/>
      <c r="F196" s="67"/>
      <c r="G196" s="67" t="s">
        <v>226</v>
      </c>
      <c r="H196" s="102"/>
      <c r="I196" s="67"/>
      <c r="J196" s="67"/>
      <c r="K196" s="102"/>
      <c r="L196" s="67"/>
      <c r="M196" s="67"/>
      <c r="N196" s="67"/>
      <c r="O196" s="67"/>
      <c r="P196" s="67"/>
      <c r="Q196" s="117" t="s">
        <v>110</v>
      </c>
      <c r="R196" s="118">
        <v>0</v>
      </c>
      <c r="S196" s="118">
        <v>0</v>
      </c>
      <c r="T196" s="118">
        <v>0</v>
      </c>
      <c r="U196" s="118">
        <v>0</v>
      </c>
      <c r="V196" s="118">
        <v>0</v>
      </c>
      <c r="W196" s="118">
        <v>0</v>
      </c>
      <c r="X196" s="118">
        <v>0</v>
      </c>
      <c r="Y196" s="118">
        <v>0</v>
      </c>
      <c r="Z196" s="118">
        <v>0</v>
      </c>
      <c r="AA196" s="118">
        <v>0</v>
      </c>
      <c r="AB196" s="118">
        <v>0</v>
      </c>
      <c r="AC196" s="118">
        <v>0</v>
      </c>
      <c r="AD196" s="118">
        <v>0</v>
      </c>
      <c r="AE196" s="118">
        <v>0</v>
      </c>
      <c r="AF196" s="118">
        <v>0</v>
      </c>
      <c r="AG196" s="118">
        <v>0</v>
      </c>
      <c r="AH196" s="118">
        <v>0</v>
      </c>
      <c r="AI196" s="118">
        <v>0</v>
      </c>
      <c r="AJ196" s="118">
        <v>0</v>
      </c>
      <c r="AK196" s="118">
        <v>0</v>
      </c>
      <c r="AL196" s="118">
        <v>0</v>
      </c>
      <c r="AM196" s="118">
        <v>0</v>
      </c>
      <c r="AN196" s="118">
        <v>0</v>
      </c>
      <c r="AO196" s="118">
        <v>0</v>
      </c>
      <c r="AP196" s="118">
        <v>0</v>
      </c>
      <c r="AQ196" s="118">
        <v>0</v>
      </c>
      <c r="AR196" s="118">
        <v>0</v>
      </c>
      <c r="AS196" s="118">
        <v>0</v>
      </c>
      <c r="AT196" s="118">
        <v>0</v>
      </c>
      <c r="AU196" s="118">
        <v>0</v>
      </c>
      <c r="AV196" s="118">
        <v>0</v>
      </c>
      <c r="AW196" s="118">
        <v>0</v>
      </c>
      <c r="AX196" s="118">
        <v>0</v>
      </c>
      <c r="AY196" s="118">
        <v>0</v>
      </c>
      <c r="AZ196" s="118">
        <v>0</v>
      </c>
      <c r="BA196" s="118">
        <v>0</v>
      </c>
      <c r="BB196" s="118">
        <v>0</v>
      </c>
      <c r="BC196" s="118">
        <v>0</v>
      </c>
      <c r="BD196" s="118">
        <v>0</v>
      </c>
      <c r="BE196" s="118">
        <v>0</v>
      </c>
      <c r="BF196" s="118">
        <v>0</v>
      </c>
      <c r="BG196" s="118">
        <v>0</v>
      </c>
      <c r="BH196" s="118">
        <v>0</v>
      </c>
      <c r="BI196" s="118">
        <v>0</v>
      </c>
      <c r="BJ196" s="118">
        <v>0</v>
      </c>
      <c r="BK196" s="118">
        <v>0</v>
      </c>
    </row>
    <row r="197" spans="3:63" outlineLevel="1" x14ac:dyDescent="0.2">
      <c r="C197" s="269">
        <v>20</v>
      </c>
      <c r="D197" s="119">
        <v>20</v>
      </c>
      <c r="E197" s="124" t="s">
        <v>227</v>
      </c>
      <c r="F197" s="11"/>
      <c r="G197" s="11"/>
      <c r="H197" s="11"/>
      <c r="I197" s="11"/>
      <c r="J197" s="11"/>
      <c r="K197" s="11"/>
      <c r="L197" s="11"/>
      <c r="M197" s="11"/>
      <c r="N197" s="11"/>
      <c r="O197" s="11"/>
      <c r="P197" s="11"/>
      <c r="Q197" s="16"/>
      <c r="R197" s="88"/>
      <c r="S197" s="88"/>
      <c r="T197" s="88"/>
      <c r="U197" s="88"/>
      <c r="V197" s="88"/>
      <c r="W197" s="88"/>
      <c r="X197" s="88"/>
      <c r="Y197" s="88"/>
      <c r="Z197" s="88"/>
      <c r="AA197" s="88"/>
      <c r="AB197" s="88"/>
      <c r="AC197" s="88"/>
      <c r="AD197" s="88"/>
      <c r="AE197" s="11"/>
      <c r="AF197"/>
      <c r="AG197"/>
    </row>
    <row r="198" spans="3:63" outlineLevel="1" x14ac:dyDescent="0.2">
      <c r="C198" s="269">
        <v>20</v>
      </c>
      <c r="D198" s="119">
        <v>20</v>
      </c>
      <c r="E198" s="11"/>
      <c r="F198" s="11" t="s">
        <v>228</v>
      </c>
      <c r="G198" s="11"/>
      <c r="H198" s="11"/>
      <c r="I198" s="11"/>
      <c r="J198" s="11"/>
      <c r="K198" s="11"/>
      <c r="L198" s="11"/>
      <c r="M198" s="11"/>
      <c r="N198" s="270" t="s">
        <v>229</v>
      </c>
      <c r="O198" s="271">
        <v>0</v>
      </c>
      <c r="P198" s="11"/>
      <c r="Q198" s="16" t="s">
        <v>110</v>
      </c>
      <c r="R198" s="272">
        <v>0</v>
      </c>
      <c r="S198" s="273">
        <v>0</v>
      </c>
      <c r="T198" s="273">
        <v>0</v>
      </c>
      <c r="U198" s="273">
        <v>0</v>
      </c>
      <c r="V198" s="273">
        <v>0</v>
      </c>
      <c r="W198" s="274">
        <v>0</v>
      </c>
      <c r="X198" s="273">
        <v>0</v>
      </c>
      <c r="Y198" s="273">
        <v>0</v>
      </c>
      <c r="Z198" s="273">
        <v>0</v>
      </c>
      <c r="AA198" s="273">
        <v>0</v>
      </c>
      <c r="AB198" s="275">
        <v>0</v>
      </c>
      <c r="AC198" s="275">
        <v>0</v>
      </c>
      <c r="AD198" s="275">
        <v>0</v>
      </c>
      <c r="AE198" s="275">
        <v>0</v>
      </c>
      <c r="AF198" s="275">
        <v>0</v>
      </c>
      <c r="AG198" s="275">
        <v>0</v>
      </c>
      <c r="AH198" s="275">
        <v>0</v>
      </c>
      <c r="AI198" s="275">
        <v>0</v>
      </c>
      <c r="AJ198" s="275">
        <v>0</v>
      </c>
      <c r="AK198" s="275">
        <v>0</v>
      </c>
      <c r="AL198" s="275">
        <v>0</v>
      </c>
      <c r="AM198" s="275">
        <v>0</v>
      </c>
      <c r="AN198" s="275">
        <v>0</v>
      </c>
      <c r="AO198" s="275">
        <v>0</v>
      </c>
      <c r="AP198" s="275">
        <v>0</v>
      </c>
      <c r="AQ198" s="275">
        <v>0</v>
      </c>
      <c r="AR198" s="275">
        <v>0</v>
      </c>
      <c r="AS198" s="275">
        <v>0</v>
      </c>
      <c r="AT198" s="275">
        <v>0</v>
      </c>
      <c r="AU198" s="275">
        <v>0</v>
      </c>
      <c r="AV198" s="275">
        <v>0</v>
      </c>
      <c r="AW198" s="275">
        <v>0</v>
      </c>
      <c r="AX198" s="275">
        <v>0</v>
      </c>
      <c r="AY198" s="275">
        <v>0</v>
      </c>
      <c r="AZ198" s="275">
        <v>0</v>
      </c>
      <c r="BA198" s="275">
        <v>0</v>
      </c>
      <c r="BB198" s="275">
        <v>0</v>
      </c>
      <c r="BC198" s="275">
        <v>0</v>
      </c>
      <c r="BD198" s="275">
        <v>0</v>
      </c>
      <c r="BE198" s="275">
        <v>0</v>
      </c>
      <c r="BF198" s="275">
        <v>0</v>
      </c>
      <c r="BG198" s="275">
        <v>0</v>
      </c>
      <c r="BH198" s="275">
        <v>0</v>
      </c>
      <c r="BI198" s="275">
        <v>0</v>
      </c>
      <c r="BJ198" s="275">
        <v>0</v>
      </c>
      <c r="BK198" s="276">
        <v>0</v>
      </c>
    </row>
    <row r="199" spans="3:63" outlineLevel="1" x14ac:dyDescent="0.2">
      <c r="C199" s="269">
        <v>20</v>
      </c>
      <c r="D199" s="119">
        <v>20</v>
      </c>
      <c r="E199" s="11"/>
      <c r="F199" s="11" t="s">
        <v>230</v>
      </c>
      <c r="G199" s="11"/>
      <c r="H199" s="11"/>
      <c r="I199" s="11"/>
      <c r="J199" s="11"/>
      <c r="K199" s="11"/>
      <c r="L199" s="11"/>
      <c r="M199" s="11"/>
      <c r="N199" s="11"/>
      <c r="O199" s="11"/>
      <c r="P199" s="11"/>
      <c r="Q199" s="16" t="s">
        <v>110</v>
      </c>
      <c r="R199" s="277">
        <v>0</v>
      </c>
      <c r="S199" s="278">
        <v>0</v>
      </c>
      <c r="T199" s="278">
        <v>0</v>
      </c>
      <c r="U199" s="278">
        <v>0</v>
      </c>
      <c r="V199" s="278">
        <v>0</v>
      </c>
      <c r="W199" s="279">
        <v>0</v>
      </c>
      <c r="X199" s="278">
        <v>0</v>
      </c>
      <c r="Y199" s="278">
        <v>0</v>
      </c>
      <c r="Z199" s="278">
        <v>0</v>
      </c>
      <c r="AA199" s="278">
        <v>0</v>
      </c>
      <c r="AB199" s="115">
        <v>0</v>
      </c>
      <c r="AC199" s="115">
        <v>0</v>
      </c>
      <c r="AD199" s="115">
        <v>0</v>
      </c>
      <c r="AE199" s="115">
        <v>0</v>
      </c>
      <c r="AF199" s="115">
        <v>0</v>
      </c>
      <c r="AG199" s="280">
        <v>0</v>
      </c>
      <c r="AH199" s="280">
        <v>0</v>
      </c>
      <c r="AI199" s="280">
        <v>0</v>
      </c>
      <c r="AJ199" s="280">
        <v>0</v>
      </c>
      <c r="AK199" s="280">
        <v>0</v>
      </c>
      <c r="AL199" s="280">
        <v>0</v>
      </c>
      <c r="AM199" s="280">
        <v>0</v>
      </c>
      <c r="AN199" s="280">
        <v>0</v>
      </c>
      <c r="AO199" s="280">
        <v>0</v>
      </c>
      <c r="AP199" s="280">
        <v>0</v>
      </c>
      <c r="AQ199" s="280">
        <v>0</v>
      </c>
      <c r="AR199" s="280">
        <v>0</v>
      </c>
      <c r="AS199" s="280">
        <v>0</v>
      </c>
      <c r="AT199" s="280">
        <v>0</v>
      </c>
      <c r="AU199" s="280">
        <v>0</v>
      </c>
      <c r="AV199" s="280">
        <v>0</v>
      </c>
      <c r="AW199" s="280">
        <v>0</v>
      </c>
      <c r="AX199" s="280">
        <v>0</v>
      </c>
      <c r="AY199" s="280">
        <v>0</v>
      </c>
      <c r="AZ199" s="280">
        <v>0</v>
      </c>
      <c r="BA199" s="280">
        <v>0</v>
      </c>
      <c r="BB199" s="280">
        <v>0</v>
      </c>
      <c r="BC199" s="280">
        <v>0</v>
      </c>
      <c r="BD199" s="280">
        <v>0</v>
      </c>
      <c r="BE199" s="280">
        <v>0</v>
      </c>
      <c r="BF199" s="280">
        <v>0</v>
      </c>
      <c r="BG199" s="280">
        <v>0</v>
      </c>
      <c r="BH199" s="280">
        <v>0</v>
      </c>
      <c r="BI199" s="280">
        <v>0</v>
      </c>
      <c r="BJ199" s="280">
        <v>0</v>
      </c>
      <c r="BK199" s="281">
        <v>0</v>
      </c>
    </row>
    <row r="200" spans="3:63" outlineLevel="1" x14ac:dyDescent="0.2">
      <c r="C200" s="269">
        <v>20</v>
      </c>
      <c r="D200" s="119">
        <v>20</v>
      </c>
      <c r="F200" s="11" t="s">
        <v>231</v>
      </c>
      <c r="O200" s="11"/>
      <c r="Q200" s="16" t="s">
        <v>110</v>
      </c>
      <c r="R200" s="282">
        <v>0</v>
      </c>
      <c r="S200" s="278">
        <v>0</v>
      </c>
      <c r="T200" s="278">
        <v>0</v>
      </c>
      <c r="U200" s="278">
        <v>0</v>
      </c>
      <c r="V200" s="278">
        <v>0</v>
      </c>
      <c r="W200" s="279">
        <v>0</v>
      </c>
      <c r="X200" s="278">
        <v>0</v>
      </c>
      <c r="Y200" s="278">
        <v>0</v>
      </c>
      <c r="Z200" s="278">
        <v>0</v>
      </c>
      <c r="AA200" s="278">
        <v>0</v>
      </c>
      <c r="AB200" s="115">
        <v>0</v>
      </c>
      <c r="AC200" s="115">
        <v>0</v>
      </c>
      <c r="AD200" s="115">
        <v>0</v>
      </c>
      <c r="AE200" s="280">
        <v>0</v>
      </c>
      <c r="AF200" s="280">
        <v>0</v>
      </c>
      <c r="AG200" s="280">
        <v>0</v>
      </c>
      <c r="AH200" s="280">
        <v>0</v>
      </c>
      <c r="AI200" s="280">
        <v>0</v>
      </c>
      <c r="AJ200" s="280">
        <v>0</v>
      </c>
      <c r="AK200" s="280">
        <v>0</v>
      </c>
      <c r="AL200" s="280">
        <v>0</v>
      </c>
      <c r="AM200" s="280">
        <v>0</v>
      </c>
      <c r="AN200" s="280">
        <v>0</v>
      </c>
      <c r="AO200" s="280">
        <v>0</v>
      </c>
      <c r="AP200" s="280">
        <v>0</v>
      </c>
      <c r="AQ200" s="280">
        <v>0</v>
      </c>
      <c r="AR200" s="280">
        <v>0</v>
      </c>
      <c r="AS200" s="280">
        <v>0</v>
      </c>
      <c r="AT200" s="280">
        <v>0</v>
      </c>
      <c r="AU200" s="280">
        <v>0</v>
      </c>
      <c r="AV200" s="280">
        <v>0</v>
      </c>
      <c r="AW200" s="280">
        <v>0</v>
      </c>
      <c r="AX200" s="280">
        <v>0</v>
      </c>
      <c r="AY200" s="280">
        <v>0</v>
      </c>
      <c r="AZ200" s="280">
        <v>0</v>
      </c>
      <c r="BA200" s="280">
        <v>0</v>
      </c>
      <c r="BB200" s="280">
        <v>0</v>
      </c>
      <c r="BC200" s="280">
        <v>0</v>
      </c>
      <c r="BD200" s="280">
        <v>0</v>
      </c>
      <c r="BE200" s="280">
        <v>0</v>
      </c>
      <c r="BF200" s="280">
        <v>0</v>
      </c>
      <c r="BG200" s="280">
        <v>0</v>
      </c>
      <c r="BH200" s="280">
        <v>0</v>
      </c>
      <c r="BI200" s="280">
        <v>0</v>
      </c>
      <c r="BJ200" s="280">
        <v>0</v>
      </c>
      <c r="BK200" s="281">
        <v>0</v>
      </c>
    </row>
    <row r="201" spans="3:63" outlineLevel="1" x14ac:dyDescent="0.2">
      <c r="C201" s="269">
        <v>20</v>
      </c>
      <c r="D201" s="119">
        <v>20</v>
      </c>
      <c r="F201" s="11" t="s">
        <v>232</v>
      </c>
      <c r="Q201" s="16" t="s">
        <v>110</v>
      </c>
      <c r="R201" s="282">
        <v>0</v>
      </c>
      <c r="S201" s="278">
        <v>0</v>
      </c>
      <c r="T201" s="278">
        <v>0</v>
      </c>
      <c r="U201" s="278">
        <v>0</v>
      </c>
      <c r="V201" s="278">
        <v>0</v>
      </c>
      <c r="W201" s="279">
        <v>0</v>
      </c>
      <c r="X201" s="278">
        <v>0</v>
      </c>
      <c r="Y201" s="278">
        <v>0</v>
      </c>
      <c r="Z201" s="278">
        <v>0</v>
      </c>
      <c r="AA201" s="278">
        <v>0</v>
      </c>
      <c r="AB201" s="115">
        <v>0</v>
      </c>
      <c r="AC201" s="115">
        <v>0</v>
      </c>
      <c r="AD201" s="115">
        <v>0</v>
      </c>
      <c r="AE201" s="280">
        <v>0</v>
      </c>
      <c r="AF201" s="280">
        <v>0</v>
      </c>
      <c r="AG201" s="280">
        <v>0</v>
      </c>
      <c r="AH201" s="280">
        <v>0</v>
      </c>
      <c r="AI201" s="280">
        <v>0</v>
      </c>
      <c r="AJ201" s="280">
        <v>0</v>
      </c>
      <c r="AK201" s="280">
        <v>0</v>
      </c>
      <c r="AL201" s="280">
        <v>0</v>
      </c>
      <c r="AM201" s="280">
        <v>0</v>
      </c>
      <c r="AN201" s="280">
        <v>0</v>
      </c>
      <c r="AO201" s="280">
        <v>0</v>
      </c>
      <c r="AP201" s="280">
        <v>0</v>
      </c>
      <c r="AQ201" s="280">
        <v>0</v>
      </c>
      <c r="AR201" s="280">
        <v>0</v>
      </c>
      <c r="AS201" s="280">
        <v>0</v>
      </c>
      <c r="AT201" s="280">
        <v>0</v>
      </c>
      <c r="AU201" s="280">
        <v>0</v>
      </c>
      <c r="AV201" s="280">
        <v>0</v>
      </c>
      <c r="AW201" s="280">
        <v>0</v>
      </c>
      <c r="AX201" s="280">
        <v>0</v>
      </c>
      <c r="AY201" s="280">
        <v>0</v>
      </c>
      <c r="AZ201" s="280">
        <v>0</v>
      </c>
      <c r="BA201" s="280">
        <v>0</v>
      </c>
      <c r="BB201" s="280">
        <v>0</v>
      </c>
      <c r="BC201" s="280">
        <v>0</v>
      </c>
      <c r="BD201" s="280">
        <v>0</v>
      </c>
      <c r="BE201" s="280">
        <v>0</v>
      </c>
      <c r="BF201" s="280">
        <v>0</v>
      </c>
      <c r="BG201" s="280">
        <v>0</v>
      </c>
      <c r="BH201" s="280">
        <v>0</v>
      </c>
      <c r="BI201" s="280">
        <v>0</v>
      </c>
      <c r="BJ201" s="280">
        <v>0</v>
      </c>
      <c r="BK201" s="281">
        <v>0</v>
      </c>
    </row>
    <row r="202" spans="3:63" outlineLevel="1" x14ac:dyDescent="0.2">
      <c r="C202" s="269">
        <v>20</v>
      </c>
      <c r="D202" s="119">
        <v>20</v>
      </c>
      <c r="F202" s="11" t="s">
        <v>233</v>
      </c>
      <c r="Q202" s="16" t="s">
        <v>110</v>
      </c>
      <c r="R202" s="283">
        <v>0</v>
      </c>
      <c r="S202" s="284">
        <v>0</v>
      </c>
      <c r="T202" s="284">
        <v>0</v>
      </c>
      <c r="U202" s="284">
        <v>0</v>
      </c>
      <c r="V202" s="284">
        <v>0</v>
      </c>
      <c r="W202" s="285">
        <v>0</v>
      </c>
      <c r="X202" s="284">
        <v>0</v>
      </c>
      <c r="Y202" s="284">
        <v>0</v>
      </c>
      <c r="Z202" s="284">
        <v>0</v>
      </c>
      <c r="AA202" s="284">
        <v>0</v>
      </c>
      <c r="AB202" s="286">
        <v>0</v>
      </c>
      <c r="AC202" s="287">
        <v>0</v>
      </c>
      <c r="AD202" s="287">
        <v>0</v>
      </c>
      <c r="AE202" s="287">
        <v>0</v>
      </c>
      <c r="AF202" s="287">
        <v>0</v>
      </c>
      <c r="AG202" s="287">
        <v>0</v>
      </c>
      <c r="AH202" s="287">
        <v>0</v>
      </c>
      <c r="AI202" s="287">
        <v>0</v>
      </c>
      <c r="AJ202" s="287">
        <v>0</v>
      </c>
      <c r="AK202" s="287">
        <v>0</v>
      </c>
      <c r="AL202" s="287">
        <v>0</v>
      </c>
      <c r="AM202" s="287">
        <v>0</v>
      </c>
      <c r="AN202" s="287">
        <v>0</v>
      </c>
      <c r="AO202" s="287">
        <v>0</v>
      </c>
      <c r="AP202" s="287">
        <v>0</v>
      </c>
      <c r="AQ202" s="287">
        <v>0</v>
      </c>
      <c r="AR202" s="287">
        <v>0</v>
      </c>
      <c r="AS202" s="287">
        <v>0</v>
      </c>
      <c r="AT202" s="287">
        <v>0</v>
      </c>
      <c r="AU202" s="287">
        <v>0</v>
      </c>
      <c r="AV202" s="287">
        <v>0</v>
      </c>
      <c r="AW202" s="287">
        <v>0</v>
      </c>
      <c r="AX202" s="287">
        <v>0</v>
      </c>
      <c r="AY202" s="287">
        <v>0</v>
      </c>
      <c r="AZ202" s="287">
        <v>0</v>
      </c>
      <c r="BA202" s="287">
        <v>0</v>
      </c>
      <c r="BB202" s="287">
        <v>0</v>
      </c>
      <c r="BC202" s="287">
        <v>0</v>
      </c>
      <c r="BD202" s="287">
        <v>0</v>
      </c>
      <c r="BE202" s="287">
        <v>0</v>
      </c>
      <c r="BF202" s="287">
        <v>0</v>
      </c>
      <c r="BG202" s="287">
        <v>0</v>
      </c>
      <c r="BH202" s="287">
        <v>0</v>
      </c>
      <c r="BI202" s="287">
        <v>0</v>
      </c>
      <c r="BJ202" s="287">
        <v>0</v>
      </c>
      <c r="BK202" s="288">
        <v>0</v>
      </c>
    </row>
    <row r="203" spans="3:63" outlineLevel="1" x14ac:dyDescent="0.2">
      <c r="C203" s="269">
        <v>20</v>
      </c>
      <c r="D203" s="119">
        <v>20</v>
      </c>
      <c r="F203" s="11" t="s">
        <v>234</v>
      </c>
      <c r="Q203" s="16" t="s">
        <v>110</v>
      </c>
      <c r="R203" s="290">
        <v>0</v>
      </c>
      <c r="S203" s="284">
        <v>0</v>
      </c>
      <c r="T203" s="284">
        <v>0</v>
      </c>
      <c r="U203" s="284">
        <v>0</v>
      </c>
      <c r="V203" s="284">
        <v>0</v>
      </c>
      <c r="W203" s="285">
        <v>0</v>
      </c>
      <c r="X203" s="284">
        <v>0</v>
      </c>
      <c r="Y203" s="284">
        <v>0</v>
      </c>
      <c r="Z203" s="284">
        <v>0</v>
      </c>
      <c r="AA203" s="284">
        <v>0</v>
      </c>
      <c r="AB203" s="286">
        <v>0</v>
      </c>
      <c r="AC203" s="287">
        <v>0</v>
      </c>
      <c r="AD203" s="287">
        <v>0</v>
      </c>
      <c r="AE203" s="287">
        <v>0</v>
      </c>
      <c r="AF203" s="287">
        <v>0</v>
      </c>
      <c r="AG203" s="287">
        <v>0</v>
      </c>
      <c r="AH203" s="287">
        <v>0</v>
      </c>
      <c r="AI203" s="287">
        <v>0</v>
      </c>
      <c r="AJ203" s="287">
        <v>0</v>
      </c>
      <c r="AK203" s="287">
        <v>0</v>
      </c>
      <c r="AL203" s="287">
        <v>0</v>
      </c>
      <c r="AM203" s="287">
        <v>0</v>
      </c>
      <c r="AN203" s="287">
        <v>0</v>
      </c>
      <c r="AO203" s="287">
        <v>0</v>
      </c>
      <c r="AP203" s="287">
        <v>0</v>
      </c>
      <c r="AQ203" s="287">
        <v>0</v>
      </c>
      <c r="AR203" s="287">
        <v>0</v>
      </c>
      <c r="AS203" s="287">
        <v>0</v>
      </c>
      <c r="AT203" s="287">
        <v>0</v>
      </c>
      <c r="AU203" s="287">
        <v>0</v>
      </c>
      <c r="AV203" s="287">
        <v>0</v>
      </c>
      <c r="AW203" s="287">
        <v>0</v>
      </c>
      <c r="AX203" s="287">
        <v>0</v>
      </c>
      <c r="AY203" s="287">
        <v>0</v>
      </c>
      <c r="AZ203" s="287">
        <v>0</v>
      </c>
      <c r="BA203" s="287">
        <v>0</v>
      </c>
      <c r="BB203" s="287">
        <v>0</v>
      </c>
      <c r="BC203" s="287">
        <v>0</v>
      </c>
      <c r="BD203" s="287">
        <v>0</v>
      </c>
      <c r="BE203" s="287">
        <v>0</v>
      </c>
      <c r="BF203" s="287">
        <v>0</v>
      </c>
      <c r="BG203" s="287">
        <v>0</v>
      </c>
      <c r="BH203" s="287">
        <v>0</v>
      </c>
      <c r="BI203" s="287">
        <v>0</v>
      </c>
      <c r="BJ203" s="287">
        <v>0</v>
      </c>
      <c r="BK203" s="288">
        <v>0</v>
      </c>
    </row>
    <row r="204" spans="3:63" outlineLevel="1" x14ac:dyDescent="0.2">
      <c r="C204" s="269">
        <v>20</v>
      </c>
      <c r="D204" s="119">
        <v>20</v>
      </c>
      <c r="AB204" s="88"/>
      <c r="AE204"/>
      <c r="AF204"/>
      <c r="AG204"/>
    </row>
    <row r="205" spans="3:63" x14ac:dyDescent="0.2">
      <c r="C205" s="116">
        <v>21</v>
      </c>
      <c r="D205" s="67" t="s">
        <v>151</v>
      </c>
      <c r="E205" s="67"/>
      <c r="F205" s="67"/>
      <c r="G205" s="67" t="s">
        <v>226</v>
      </c>
      <c r="H205" s="102"/>
      <c r="I205" s="67"/>
      <c r="J205" s="67"/>
      <c r="K205" s="102"/>
      <c r="L205" s="67"/>
      <c r="M205" s="67"/>
      <c r="N205" s="67"/>
      <c r="O205" s="67"/>
      <c r="P205" s="67"/>
      <c r="Q205" s="117" t="s">
        <v>110</v>
      </c>
      <c r="R205" s="118">
        <v>0</v>
      </c>
      <c r="S205" s="118">
        <v>0</v>
      </c>
      <c r="T205" s="118">
        <v>0</v>
      </c>
      <c r="U205" s="118">
        <v>0</v>
      </c>
      <c r="V205" s="118">
        <v>0</v>
      </c>
      <c r="W205" s="118">
        <v>0</v>
      </c>
      <c r="X205" s="118">
        <v>0</v>
      </c>
      <c r="Y205" s="118">
        <v>0</v>
      </c>
      <c r="Z205" s="118">
        <v>0</v>
      </c>
      <c r="AA205" s="118">
        <v>0</v>
      </c>
      <c r="AB205" s="118">
        <v>0</v>
      </c>
      <c r="AC205" s="118">
        <v>0</v>
      </c>
      <c r="AD205" s="118">
        <v>0</v>
      </c>
      <c r="AE205" s="118">
        <v>0</v>
      </c>
      <c r="AF205" s="118">
        <v>0</v>
      </c>
      <c r="AG205" s="118">
        <v>0</v>
      </c>
      <c r="AH205" s="118">
        <v>0</v>
      </c>
      <c r="AI205" s="118">
        <v>0</v>
      </c>
      <c r="AJ205" s="118">
        <v>0</v>
      </c>
      <c r="AK205" s="118">
        <v>0</v>
      </c>
      <c r="AL205" s="118">
        <v>0</v>
      </c>
      <c r="AM205" s="118">
        <v>0</v>
      </c>
      <c r="AN205" s="118">
        <v>0</v>
      </c>
      <c r="AO205" s="118">
        <v>0</v>
      </c>
      <c r="AP205" s="118">
        <v>0</v>
      </c>
      <c r="AQ205" s="118">
        <v>0</v>
      </c>
      <c r="AR205" s="118">
        <v>0</v>
      </c>
      <c r="AS205" s="118">
        <v>0</v>
      </c>
      <c r="AT205" s="118">
        <v>0</v>
      </c>
      <c r="AU205" s="118">
        <v>0</v>
      </c>
      <c r="AV205" s="118">
        <v>0</v>
      </c>
      <c r="AW205" s="118">
        <v>0</v>
      </c>
      <c r="AX205" s="118">
        <v>0</v>
      </c>
      <c r="AY205" s="118">
        <v>0</v>
      </c>
      <c r="AZ205" s="118">
        <v>0</v>
      </c>
      <c r="BA205" s="118">
        <v>0</v>
      </c>
      <c r="BB205" s="118">
        <v>0</v>
      </c>
      <c r="BC205" s="118">
        <v>0</v>
      </c>
      <c r="BD205" s="118">
        <v>0</v>
      </c>
      <c r="BE205" s="118">
        <v>0</v>
      </c>
      <c r="BF205" s="118">
        <v>0</v>
      </c>
      <c r="BG205" s="118">
        <v>0</v>
      </c>
      <c r="BH205" s="118">
        <v>0</v>
      </c>
      <c r="BI205" s="118">
        <v>0</v>
      </c>
      <c r="BJ205" s="118">
        <v>0</v>
      </c>
      <c r="BK205" s="118">
        <v>0</v>
      </c>
    </row>
    <row r="206" spans="3:63" outlineLevel="1" x14ac:dyDescent="0.2">
      <c r="C206" s="269">
        <v>21</v>
      </c>
      <c r="D206" s="119">
        <v>21</v>
      </c>
      <c r="E206" s="124" t="s">
        <v>227</v>
      </c>
      <c r="F206" s="11"/>
      <c r="G206" s="11"/>
      <c r="H206" s="11"/>
      <c r="I206" s="11"/>
      <c r="J206" s="11"/>
      <c r="K206" s="11"/>
      <c r="L206" s="11"/>
      <c r="M206" s="11"/>
      <c r="N206" s="11"/>
      <c r="O206" s="11"/>
      <c r="P206" s="11"/>
      <c r="Q206" s="16"/>
      <c r="R206" s="88"/>
      <c r="S206" s="88"/>
      <c r="T206" s="88"/>
      <c r="U206" s="88"/>
      <c r="V206" s="88"/>
      <c r="W206" s="88"/>
      <c r="X206" s="88"/>
      <c r="Y206" s="88"/>
      <c r="Z206" s="88"/>
      <c r="AA206" s="88"/>
      <c r="AB206" s="88"/>
      <c r="AC206" s="88"/>
      <c r="AD206" s="88"/>
      <c r="AE206" s="11"/>
      <c r="AF206"/>
      <c r="AG206"/>
    </row>
    <row r="207" spans="3:63" outlineLevel="1" x14ac:dyDescent="0.2">
      <c r="C207" s="269">
        <v>21</v>
      </c>
      <c r="D207" s="119">
        <v>21</v>
      </c>
      <c r="E207" s="11"/>
      <c r="F207" s="11" t="s">
        <v>228</v>
      </c>
      <c r="G207" s="11"/>
      <c r="H207" s="11"/>
      <c r="I207" s="11"/>
      <c r="J207" s="11"/>
      <c r="K207" s="11"/>
      <c r="L207" s="11"/>
      <c r="M207" s="11"/>
      <c r="N207" s="270" t="s">
        <v>229</v>
      </c>
      <c r="O207" s="271">
        <v>0</v>
      </c>
      <c r="P207" s="11"/>
      <c r="Q207" s="16" t="s">
        <v>110</v>
      </c>
      <c r="R207" s="272">
        <v>0</v>
      </c>
      <c r="S207" s="273">
        <v>0</v>
      </c>
      <c r="T207" s="273">
        <v>0</v>
      </c>
      <c r="U207" s="273">
        <v>0</v>
      </c>
      <c r="V207" s="273">
        <v>0</v>
      </c>
      <c r="W207" s="274">
        <v>0</v>
      </c>
      <c r="X207" s="273">
        <v>0</v>
      </c>
      <c r="Y207" s="273">
        <v>0</v>
      </c>
      <c r="Z207" s="273">
        <v>0</v>
      </c>
      <c r="AA207" s="273">
        <v>0</v>
      </c>
      <c r="AB207" s="275">
        <v>0</v>
      </c>
      <c r="AC207" s="275">
        <v>0</v>
      </c>
      <c r="AD207" s="275">
        <v>0</v>
      </c>
      <c r="AE207" s="275">
        <v>0</v>
      </c>
      <c r="AF207" s="275">
        <v>0</v>
      </c>
      <c r="AG207" s="275">
        <v>0</v>
      </c>
      <c r="AH207" s="275">
        <v>0</v>
      </c>
      <c r="AI207" s="275">
        <v>0</v>
      </c>
      <c r="AJ207" s="275">
        <v>0</v>
      </c>
      <c r="AK207" s="275">
        <v>0</v>
      </c>
      <c r="AL207" s="275">
        <v>0</v>
      </c>
      <c r="AM207" s="275">
        <v>0</v>
      </c>
      <c r="AN207" s="275">
        <v>0</v>
      </c>
      <c r="AO207" s="275">
        <v>0</v>
      </c>
      <c r="AP207" s="275">
        <v>0</v>
      </c>
      <c r="AQ207" s="275">
        <v>0</v>
      </c>
      <c r="AR207" s="275">
        <v>0</v>
      </c>
      <c r="AS207" s="275">
        <v>0</v>
      </c>
      <c r="AT207" s="275">
        <v>0</v>
      </c>
      <c r="AU207" s="275">
        <v>0</v>
      </c>
      <c r="AV207" s="275">
        <v>0</v>
      </c>
      <c r="AW207" s="275">
        <v>0</v>
      </c>
      <c r="AX207" s="275">
        <v>0</v>
      </c>
      <c r="AY207" s="275">
        <v>0</v>
      </c>
      <c r="AZ207" s="275">
        <v>0</v>
      </c>
      <c r="BA207" s="275">
        <v>0</v>
      </c>
      <c r="BB207" s="275">
        <v>0</v>
      </c>
      <c r="BC207" s="275">
        <v>0</v>
      </c>
      <c r="BD207" s="275">
        <v>0</v>
      </c>
      <c r="BE207" s="275">
        <v>0</v>
      </c>
      <c r="BF207" s="275">
        <v>0</v>
      </c>
      <c r="BG207" s="275">
        <v>0</v>
      </c>
      <c r="BH207" s="275">
        <v>0</v>
      </c>
      <c r="BI207" s="275">
        <v>0</v>
      </c>
      <c r="BJ207" s="275">
        <v>0</v>
      </c>
      <c r="BK207" s="276">
        <v>0</v>
      </c>
    </row>
    <row r="208" spans="3:63" outlineLevel="1" x14ac:dyDescent="0.2">
      <c r="C208" s="269">
        <v>21</v>
      </c>
      <c r="D208" s="119">
        <v>21</v>
      </c>
      <c r="E208" s="11"/>
      <c r="F208" s="11" t="s">
        <v>230</v>
      </c>
      <c r="G208" s="11"/>
      <c r="H208" s="11"/>
      <c r="I208" s="11"/>
      <c r="J208" s="11"/>
      <c r="K208" s="11"/>
      <c r="L208" s="11"/>
      <c r="M208" s="11"/>
      <c r="N208" s="11"/>
      <c r="O208" s="11"/>
      <c r="P208" s="11"/>
      <c r="Q208" s="16" t="s">
        <v>110</v>
      </c>
      <c r="R208" s="277">
        <v>0</v>
      </c>
      <c r="S208" s="278">
        <v>0</v>
      </c>
      <c r="T208" s="278">
        <v>0</v>
      </c>
      <c r="U208" s="278">
        <v>0</v>
      </c>
      <c r="V208" s="278">
        <v>0</v>
      </c>
      <c r="W208" s="279">
        <v>0</v>
      </c>
      <c r="X208" s="278">
        <v>0</v>
      </c>
      <c r="Y208" s="278">
        <v>0</v>
      </c>
      <c r="Z208" s="278">
        <v>0</v>
      </c>
      <c r="AA208" s="278">
        <v>0</v>
      </c>
      <c r="AB208" s="115">
        <v>0</v>
      </c>
      <c r="AC208" s="115">
        <v>0</v>
      </c>
      <c r="AD208" s="115">
        <v>0</v>
      </c>
      <c r="AE208" s="115">
        <v>0</v>
      </c>
      <c r="AF208" s="115">
        <v>0</v>
      </c>
      <c r="AG208" s="280">
        <v>0</v>
      </c>
      <c r="AH208" s="280">
        <v>0</v>
      </c>
      <c r="AI208" s="280">
        <v>0</v>
      </c>
      <c r="AJ208" s="280">
        <v>0</v>
      </c>
      <c r="AK208" s="280">
        <v>0</v>
      </c>
      <c r="AL208" s="280">
        <v>0</v>
      </c>
      <c r="AM208" s="280">
        <v>0</v>
      </c>
      <c r="AN208" s="280">
        <v>0</v>
      </c>
      <c r="AO208" s="280">
        <v>0</v>
      </c>
      <c r="AP208" s="280">
        <v>0</v>
      </c>
      <c r="AQ208" s="280">
        <v>0</v>
      </c>
      <c r="AR208" s="280">
        <v>0</v>
      </c>
      <c r="AS208" s="280">
        <v>0</v>
      </c>
      <c r="AT208" s="280">
        <v>0</v>
      </c>
      <c r="AU208" s="280">
        <v>0</v>
      </c>
      <c r="AV208" s="280">
        <v>0</v>
      </c>
      <c r="AW208" s="280">
        <v>0</v>
      </c>
      <c r="AX208" s="280">
        <v>0</v>
      </c>
      <c r="AY208" s="280">
        <v>0</v>
      </c>
      <c r="AZ208" s="280">
        <v>0</v>
      </c>
      <c r="BA208" s="280">
        <v>0</v>
      </c>
      <c r="BB208" s="280">
        <v>0</v>
      </c>
      <c r="BC208" s="280">
        <v>0</v>
      </c>
      <c r="BD208" s="280">
        <v>0</v>
      </c>
      <c r="BE208" s="280">
        <v>0</v>
      </c>
      <c r="BF208" s="280">
        <v>0</v>
      </c>
      <c r="BG208" s="280">
        <v>0</v>
      </c>
      <c r="BH208" s="280">
        <v>0</v>
      </c>
      <c r="BI208" s="280">
        <v>0</v>
      </c>
      <c r="BJ208" s="280">
        <v>0</v>
      </c>
      <c r="BK208" s="281">
        <v>0</v>
      </c>
    </row>
    <row r="209" spans="3:63" outlineLevel="1" x14ac:dyDescent="0.2">
      <c r="C209" s="269">
        <v>21</v>
      </c>
      <c r="D209" s="119">
        <v>21</v>
      </c>
      <c r="F209" s="11" t="s">
        <v>231</v>
      </c>
      <c r="O209" s="11"/>
      <c r="Q209" s="16" t="s">
        <v>110</v>
      </c>
      <c r="R209" s="282">
        <v>0</v>
      </c>
      <c r="S209" s="278">
        <v>0</v>
      </c>
      <c r="T209" s="278">
        <v>0</v>
      </c>
      <c r="U209" s="278">
        <v>0</v>
      </c>
      <c r="V209" s="278">
        <v>0</v>
      </c>
      <c r="W209" s="279">
        <v>0</v>
      </c>
      <c r="X209" s="278">
        <v>0</v>
      </c>
      <c r="Y209" s="278">
        <v>0</v>
      </c>
      <c r="Z209" s="278">
        <v>0</v>
      </c>
      <c r="AA209" s="278">
        <v>0</v>
      </c>
      <c r="AB209" s="115">
        <v>0</v>
      </c>
      <c r="AC209" s="115">
        <v>0</v>
      </c>
      <c r="AD209" s="115">
        <v>0</v>
      </c>
      <c r="AE209" s="280">
        <v>0</v>
      </c>
      <c r="AF209" s="280">
        <v>0</v>
      </c>
      <c r="AG209" s="280">
        <v>0</v>
      </c>
      <c r="AH209" s="280">
        <v>0</v>
      </c>
      <c r="AI209" s="280">
        <v>0</v>
      </c>
      <c r="AJ209" s="280">
        <v>0</v>
      </c>
      <c r="AK209" s="280">
        <v>0</v>
      </c>
      <c r="AL209" s="280">
        <v>0</v>
      </c>
      <c r="AM209" s="280">
        <v>0</v>
      </c>
      <c r="AN209" s="280">
        <v>0</v>
      </c>
      <c r="AO209" s="280">
        <v>0</v>
      </c>
      <c r="AP209" s="280">
        <v>0</v>
      </c>
      <c r="AQ209" s="280">
        <v>0</v>
      </c>
      <c r="AR209" s="280">
        <v>0</v>
      </c>
      <c r="AS209" s="280">
        <v>0</v>
      </c>
      <c r="AT209" s="280">
        <v>0</v>
      </c>
      <c r="AU209" s="280">
        <v>0</v>
      </c>
      <c r="AV209" s="280">
        <v>0</v>
      </c>
      <c r="AW209" s="280">
        <v>0</v>
      </c>
      <c r="AX209" s="280">
        <v>0</v>
      </c>
      <c r="AY209" s="280">
        <v>0</v>
      </c>
      <c r="AZ209" s="280">
        <v>0</v>
      </c>
      <c r="BA209" s="280">
        <v>0</v>
      </c>
      <c r="BB209" s="280">
        <v>0</v>
      </c>
      <c r="BC209" s="280">
        <v>0</v>
      </c>
      <c r="BD209" s="280">
        <v>0</v>
      </c>
      <c r="BE209" s="280">
        <v>0</v>
      </c>
      <c r="BF209" s="280">
        <v>0</v>
      </c>
      <c r="BG209" s="280">
        <v>0</v>
      </c>
      <c r="BH209" s="280">
        <v>0</v>
      </c>
      <c r="BI209" s="280">
        <v>0</v>
      </c>
      <c r="BJ209" s="280">
        <v>0</v>
      </c>
      <c r="BK209" s="281">
        <v>0</v>
      </c>
    </row>
    <row r="210" spans="3:63" outlineLevel="1" x14ac:dyDescent="0.2">
      <c r="C210" s="269">
        <v>21</v>
      </c>
      <c r="D210" s="119">
        <v>21</v>
      </c>
      <c r="F210" s="11" t="s">
        <v>232</v>
      </c>
      <c r="Q210" s="16" t="s">
        <v>110</v>
      </c>
      <c r="R210" s="282">
        <v>0</v>
      </c>
      <c r="S210" s="278">
        <v>0</v>
      </c>
      <c r="T210" s="278">
        <v>0</v>
      </c>
      <c r="U210" s="278">
        <v>0</v>
      </c>
      <c r="V210" s="278">
        <v>0</v>
      </c>
      <c r="W210" s="279">
        <v>0</v>
      </c>
      <c r="X210" s="278">
        <v>0</v>
      </c>
      <c r="Y210" s="278">
        <v>0</v>
      </c>
      <c r="Z210" s="278">
        <v>0</v>
      </c>
      <c r="AA210" s="278">
        <v>0</v>
      </c>
      <c r="AB210" s="115">
        <v>0</v>
      </c>
      <c r="AC210" s="115">
        <v>0</v>
      </c>
      <c r="AD210" s="115">
        <v>0</v>
      </c>
      <c r="AE210" s="280">
        <v>0</v>
      </c>
      <c r="AF210" s="280">
        <v>0</v>
      </c>
      <c r="AG210" s="280">
        <v>0</v>
      </c>
      <c r="AH210" s="280">
        <v>0</v>
      </c>
      <c r="AI210" s="280">
        <v>0</v>
      </c>
      <c r="AJ210" s="280">
        <v>0</v>
      </c>
      <c r="AK210" s="280">
        <v>0</v>
      </c>
      <c r="AL210" s="280">
        <v>0</v>
      </c>
      <c r="AM210" s="280">
        <v>0</v>
      </c>
      <c r="AN210" s="280">
        <v>0</v>
      </c>
      <c r="AO210" s="280">
        <v>0</v>
      </c>
      <c r="AP210" s="280">
        <v>0</v>
      </c>
      <c r="AQ210" s="280">
        <v>0</v>
      </c>
      <c r="AR210" s="280">
        <v>0</v>
      </c>
      <c r="AS210" s="280">
        <v>0</v>
      </c>
      <c r="AT210" s="280">
        <v>0</v>
      </c>
      <c r="AU210" s="280">
        <v>0</v>
      </c>
      <c r="AV210" s="280">
        <v>0</v>
      </c>
      <c r="AW210" s="280">
        <v>0</v>
      </c>
      <c r="AX210" s="280">
        <v>0</v>
      </c>
      <c r="AY210" s="280">
        <v>0</v>
      </c>
      <c r="AZ210" s="280">
        <v>0</v>
      </c>
      <c r="BA210" s="280">
        <v>0</v>
      </c>
      <c r="BB210" s="280">
        <v>0</v>
      </c>
      <c r="BC210" s="280">
        <v>0</v>
      </c>
      <c r="BD210" s="280">
        <v>0</v>
      </c>
      <c r="BE210" s="280">
        <v>0</v>
      </c>
      <c r="BF210" s="280">
        <v>0</v>
      </c>
      <c r="BG210" s="280">
        <v>0</v>
      </c>
      <c r="BH210" s="280">
        <v>0</v>
      </c>
      <c r="BI210" s="280">
        <v>0</v>
      </c>
      <c r="BJ210" s="280">
        <v>0</v>
      </c>
      <c r="BK210" s="281">
        <v>0</v>
      </c>
    </row>
    <row r="211" spans="3:63" outlineLevel="1" x14ac:dyDescent="0.2">
      <c r="C211" s="269">
        <v>21</v>
      </c>
      <c r="D211" s="119">
        <v>21</v>
      </c>
      <c r="F211" s="11" t="s">
        <v>233</v>
      </c>
      <c r="Q211" s="16" t="s">
        <v>110</v>
      </c>
      <c r="R211" s="283">
        <v>0</v>
      </c>
      <c r="S211" s="284">
        <v>0</v>
      </c>
      <c r="T211" s="284">
        <v>0</v>
      </c>
      <c r="U211" s="284">
        <v>0</v>
      </c>
      <c r="V211" s="284">
        <v>0</v>
      </c>
      <c r="W211" s="285">
        <v>0</v>
      </c>
      <c r="X211" s="284">
        <v>0</v>
      </c>
      <c r="Y211" s="284">
        <v>0</v>
      </c>
      <c r="Z211" s="284">
        <v>0</v>
      </c>
      <c r="AA211" s="284">
        <v>0</v>
      </c>
      <c r="AB211" s="286">
        <v>0</v>
      </c>
      <c r="AC211" s="287">
        <v>0</v>
      </c>
      <c r="AD211" s="287">
        <v>0</v>
      </c>
      <c r="AE211" s="287">
        <v>0</v>
      </c>
      <c r="AF211" s="287">
        <v>0</v>
      </c>
      <c r="AG211" s="287">
        <v>0</v>
      </c>
      <c r="AH211" s="287">
        <v>0</v>
      </c>
      <c r="AI211" s="287">
        <v>0</v>
      </c>
      <c r="AJ211" s="287">
        <v>0</v>
      </c>
      <c r="AK211" s="287">
        <v>0</v>
      </c>
      <c r="AL211" s="287">
        <v>0</v>
      </c>
      <c r="AM211" s="287">
        <v>0</v>
      </c>
      <c r="AN211" s="287">
        <v>0</v>
      </c>
      <c r="AO211" s="287">
        <v>0</v>
      </c>
      <c r="AP211" s="287">
        <v>0</v>
      </c>
      <c r="AQ211" s="287">
        <v>0</v>
      </c>
      <c r="AR211" s="287">
        <v>0</v>
      </c>
      <c r="AS211" s="287">
        <v>0</v>
      </c>
      <c r="AT211" s="287">
        <v>0</v>
      </c>
      <c r="AU211" s="287">
        <v>0</v>
      </c>
      <c r="AV211" s="287">
        <v>0</v>
      </c>
      <c r="AW211" s="287">
        <v>0</v>
      </c>
      <c r="AX211" s="287">
        <v>0</v>
      </c>
      <c r="AY211" s="287">
        <v>0</v>
      </c>
      <c r="AZ211" s="287">
        <v>0</v>
      </c>
      <c r="BA211" s="287">
        <v>0</v>
      </c>
      <c r="BB211" s="287">
        <v>0</v>
      </c>
      <c r="BC211" s="287">
        <v>0</v>
      </c>
      <c r="BD211" s="287">
        <v>0</v>
      </c>
      <c r="BE211" s="287">
        <v>0</v>
      </c>
      <c r="BF211" s="287">
        <v>0</v>
      </c>
      <c r="BG211" s="287">
        <v>0</v>
      </c>
      <c r="BH211" s="287">
        <v>0</v>
      </c>
      <c r="BI211" s="287">
        <v>0</v>
      </c>
      <c r="BJ211" s="287">
        <v>0</v>
      </c>
      <c r="BK211" s="288">
        <v>0</v>
      </c>
    </row>
    <row r="212" spans="3:63" outlineLevel="1" x14ac:dyDescent="0.2">
      <c r="C212" s="269">
        <v>21</v>
      </c>
      <c r="D212" s="119">
        <v>21</v>
      </c>
      <c r="F212" s="11" t="s">
        <v>234</v>
      </c>
      <c r="Q212" s="16" t="s">
        <v>110</v>
      </c>
      <c r="R212" s="290">
        <v>0</v>
      </c>
      <c r="S212" s="284">
        <v>0</v>
      </c>
      <c r="T212" s="284">
        <v>0</v>
      </c>
      <c r="U212" s="284">
        <v>0</v>
      </c>
      <c r="V212" s="284">
        <v>0</v>
      </c>
      <c r="W212" s="285">
        <v>0</v>
      </c>
      <c r="X212" s="284">
        <v>0</v>
      </c>
      <c r="Y212" s="284">
        <v>0</v>
      </c>
      <c r="Z212" s="284">
        <v>0</v>
      </c>
      <c r="AA212" s="284">
        <v>0</v>
      </c>
      <c r="AB212" s="286">
        <v>0</v>
      </c>
      <c r="AC212" s="287">
        <v>0</v>
      </c>
      <c r="AD212" s="287">
        <v>0</v>
      </c>
      <c r="AE212" s="287">
        <v>0</v>
      </c>
      <c r="AF212" s="287">
        <v>0</v>
      </c>
      <c r="AG212" s="287">
        <v>0</v>
      </c>
      <c r="AH212" s="287">
        <v>0</v>
      </c>
      <c r="AI212" s="287">
        <v>0</v>
      </c>
      <c r="AJ212" s="287">
        <v>0</v>
      </c>
      <c r="AK212" s="287">
        <v>0</v>
      </c>
      <c r="AL212" s="287">
        <v>0</v>
      </c>
      <c r="AM212" s="287">
        <v>0</v>
      </c>
      <c r="AN212" s="287">
        <v>0</v>
      </c>
      <c r="AO212" s="287">
        <v>0</v>
      </c>
      <c r="AP212" s="287">
        <v>0</v>
      </c>
      <c r="AQ212" s="287">
        <v>0</v>
      </c>
      <c r="AR212" s="287">
        <v>0</v>
      </c>
      <c r="AS212" s="287">
        <v>0</v>
      </c>
      <c r="AT212" s="287">
        <v>0</v>
      </c>
      <c r="AU212" s="287">
        <v>0</v>
      </c>
      <c r="AV212" s="287">
        <v>0</v>
      </c>
      <c r="AW212" s="287">
        <v>0</v>
      </c>
      <c r="AX212" s="287">
        <v>0</v>
      </c>
      <c r="AY212" s="287">
        <v>0</v>
      </c>
      <c r="AZ212" s="287">
        <v>0</v>
      </c>
      <c r="BA212" s="287">
        <v>0</v>
      </c>
      <c r="BB212" s="287">
        <v>0</v>
      </c>
      <c r="BC212" s="287">
        <v>0</v>
      </c>
      <c r="BD212" s="287">
        <v>0</v>
      </c>
      <c r="BE212" s="287">
        <v>0</v>
      </c>
      <c r="BF212" s="287">
        <v>0</v>
      </c>
      <c r="BG212" s="287">
        <v>0</v>
      </c>
      <c r="BH212" s="287">
        <v>0</v>
      </c>
      <c r="BI212" s="287">
        <v>0</v>
      </c>
      <c r="BJ212" s="287">
        <v>0</v>
      </c>
      <c r="BK212" s="288">
        <v>0</v>
      </c>
    </row>
    <row r="213" spans="3:63" outlineLevel="1" x14ac:dyDescent="0.2">
      <c r="C213" s="269">
        <v>21</v>
      </c>
      <c r="D213" s="119">
        <v>21</v>
      </c>
      <c r="AB213" s="88"/>
      <c r="AE213"/>
      <c r="AF213"/>
      <c r="AG213"/>
    </row>
    <row r="214" spans="3:63" x14ac:dyDescent="0.2">
      <c r="C214" s="116">
        <v>22</v>
      </c>
      <c r="D214" s="67" t="s">
        <v>658</v>
      </c>
      <c r="E214" s="67"/>
      <c r="F214" s="67"/>
      <c r="G214" s="67" t="s">
        <v>226</v>
      </c>
      <c r="H214" s="102"/>
      <c r="I214" s="67"/>
      <c r="J214" s="67"/>
      <c r="K214" s="102"/>
      <c r="L214" s="67"/>
      <c r="M214" s="67"/>
      <c r="N214" s="67"/>
      <c r="O214" s="67"/>
      <c r="P214" s="67"/>
      <c r="Q214" s="117" t="s">
        <v>110</v>
      </c>
      <c r="R214" s="118">
        <v>0</v>
      </c>
      <c r="S214" s="118">
        <v>0</v>
      </c>
      <c r="T214" s="118">
        <v>0</v>
      </c>
      <c r="U214" s="118">
        <v>0</v>
      </c>
      <c r="V214" s="118">
        <v>0</v>
      </c>
      <c r="W214" s="118">
        <v>0</v>
      </c>
      <c r="X214" s="118">
        <v>0</v>
      </c>
      <c r="Y214" s="118">
        <v>0</v>
      </c>
      <c r="Z214" s="118">
        <v>0</v>
      </c>
      <c r="AA214" s="118">
        <v>0</v>
      </c>
      <c r="AB214" s="118">
        <v>0</v>
      </c>
      <c r="AC214" s="118">
        <v>0</v>
      </c>
      <c r="AD214" s="118">
        <v>0</v>
      </c>
      <c r="AE214" s="118">
        <v>0</v>
      </c>
      <c r="AF214" s="118">
        <v>0</v>
      </c>
      <c r="AG214" s="118">
        <v>0</v>
      </c>
      <c r="AH214" s="118">
        <v>0</v>
      </c>
      <c r="AI214" s="118">
        <v>0</v>
      </c>
      <c r="AJ214" s="118">
        <v>0</v>
      </c>
      <c r="AK214" s="118">
        <v>0</v>
      </c>
      <c r="AL214" s="118">
        <v>0</v>
      </c>
      <c r="AM214" s="118">
        <v>0</v>
      </c>
      <c r="AN214" s="118">
        <v>0</v>
      </c>
      <c r="AO214" s="118">
        <v>0</v>
      </c>
      <c r="AP214" s="118">
        <v>0</v>
      </c>
      <c r="AQ214" s="118">
        <v>0</v>
      </c>
      <c r="AR214" s="118">
        <v>0</v>
      </c>
      <c r="AS214" s="118">
        <v>0</v>
      </c>
      <c r="AT214" s="118">
        <v>0</v>
      </c>
      <c r="AU214" s="118">
        <v>0</v>
      </c>
      <c r="AV214" s="118">
        <v>0</v>
      </c>
      <c r="AW214" s="118">
        <v>0</v>
      </c>
      <c r="AX214" s="118">
        <v>0</v>
      </c>
      <c r="AY214" s="118">
        <v>0</v>
      </c>
      <c r="AZ214" s="118">
        <v>0</v>
      </c>
      <c r="BA214" s="118">
        <v>0</v>
      </c>
      <c r="BB214" s="118">
        <v>0</v>
      </c>
      <c r="BC214" s="118">
        <v>0</v>
      </c>
      <c r="BD214" s="118">
        <v>0</v>
      </c>
      <c r="BE214" s="118">
        <v>0</v>
      </c>
      <c r="BF214" s="118">
        <v>0</v>
      </c>
      <c r="BG214" s="118">
        <v>0</v>
      </c>
      <c r="BH214" s="118">
        <v>0</v>
      </c>
      <c r="BI214" s="118">
        <v>0</v>
      </c>
      <c r="BJ214" s="118">
        <v>0</v>
      </c>
      <c r="BK214" s="118">
        <v>0</v>
      </c>
    </row>
    <row r="215" spans="3:63" outlineLevel="1" x14ac:dyDescent="0.2">
      <c r="C215" s="269">
        <v>22</v>
      </c>
      <c r="D215" s="119">
        <v>22</v>
      </c>
      <c r="E215" s="124" t="s">
        <v>227</v>
      </c>
      <c r="F215" s="11"/>
      <c r="G215" s="11"/>
      <c r="H215" s="11"/>
      <c r="I215" s="11"/>
      <c r="J215" s="11"/>
      <c r="K215" s="11"/>
      <c r="L215" s="11"/>
      <c r="M215" s="11"/>
      <c r="N215" s="11"/>
      <c r="O215" s="11"/>
      <c r="P215" s="11"/>
      <c r="Q215" s="16"/>
      <c r="R215" s="88"/>
      <c r="S215" s="88"/>
      <c r="T215" s="88"/>
      <c r="U215" s="88"/>
      <c r="V215" s="88"/>
      <c r="W215" s="88"/>
      <c r="X215" s="88"/>
      <c r="Y215" s="88"/>
      <c r="Z215" s="88"/>
      <c r="AA215" s="88"/>
      <c r="AB215" s="88"/>
      <c r="AC215" s="88"/>
      <c r="AD215" s="88"/>
      <c r="AE215" s="11"/>
      <c r="AF215"/>
      <c r="AG215"/>
    </row>
    <row r="216" spans="3:63" outlineLevel="1" x14ac:dyDescent="0.2">
      <c r="C216" s="269">
        <v>22</v>
      </c>
      <c r="D216" s="119">
        <v>22</v>
      </c>
      <c r="E216" s="11"/>
      <c r="F216" s="11" t="s">
        <v>228</v>
      </c>
      <c r="G216" s="11"/>
      <c r="H216" s="11"/>
      <c r="I216" s="11"/>
      <c r="J216" s="11"/>
      <c r="K216" s="11"/>
      <c r="L216" s="11"/>
      <c r="M216" s="11"/>
      <c r="N216" s="270" t="s">
        <v>229</v>
      </c>
      <c r="O216" s="271">
        <v>0</v>
      </c>
      <c r="P216" s="11"/>
      <c r="Q216" s="16" t="s">
        <v>110</v>
      </c>
      <c r="R216" s="272">
        <v>0</v>
      </c>
      <c r="S216" s="273">
        <v>0</v>
      </c>
      <c r="T216" s="273">
        <v>0</v>
      </c>
      <c r="U216" s="273">
        <v>0</v>
      </c>
      <c r="V216" s="273">
        <v>0</v>
      </c>
      <c r="W216" s="274">
        <v>0</v>
      </c>
      <c r="X216" s="273">
        <v>0</v>
      </c>
      <c r="Y216" s="273">
        <v>0</v>
      </c>
      <c r="Z216" s="273">
        <v>0</v>
      </c>
      <c r="AA216" s="273">
        <v>0</v>
      </c>
      <c r="AB216" s="275">
        <v>0</v>
      </c>
      <c r="AC216" s="275">
        <v>0</v>
      </c>
      <c r="AD216" s="275">
        <v>0</v>
      </c>
      <c r="AE216" s="275">
        <v>0</v>
      </c>
      <c r="AF216" s="275">
        <v>0</v>
      </c>
      <c r="AG216" s="275">
        <v>0</v>
      </c>
      <c r="AH216" s="275">
        <v>0</v>
      </c>
      <c r="AI216" s="275">
        <v>0</v>
      </c>
      <c r="AJ216" s="275">
        <v>0</v>
      </c>
      <c r="AK216" s="275">
        <v>0</v>
      </c>
      <c r="AL216" s="275">
        <v>0</v>
      </c>
      <c r="AM216" s="275">
        <v>0</v>
      </c>
      <c r="AN216" s="275">
        <v>0</v>
      </c>
      <c r="AO216" s="275">
        <v>0</v>
      </c>
      <c r="AP216" s="275">
        <v>0</v>
      </c>
      <c r="AQ216" s="275">
        <v>0</v>
      </c>
      <c r="AR216" s="275">
        <v>0</v>
      </c>
      <c r="AS216" s="275">
        <v>0</v>
      </c>
      <c r="AT216" s="275">
        <v>0</v>
      </c>
      <c r="AU216" s="275">
        <v>0</v>
      </c>
      <c r="AV216" s="275">
        <v>0</v>
      </c>
      <c r="AW216" s="275">
        <v>0</v>
      </c>
      <c r="AX216" s="275">
        <v>0</v>
      </c>
      <c r="AY216" s="275">
        <v>0</v>
      </c>
      <c r="AZ216" s="275">
        <v>0</v>
      </c>
      <c r="BA216" s="275">
        <v>0</v>
      </c>
      <c r="BB216" s="275">
        <v>0</v>
      </c>
      <c r="BC216" s="275">
        <v>0</v>
      </c>
      <c r="BD216" s="275">
        <v>0</v>
      </c>
      <c r="BE216" s="275">
        <v>0</v>
      </c>
      <c r="BF216" s="275">
        <v>0</v>
      </c>
      <c r="BG216" s="275">
        <v>0</v>
      </c>
      <c r="BH216" s="275">
        <v>0</v>
      </c>
      <c r="BI216" s="275">
        <v>0</v>
      </c>
      <c r="BJ216" s="275">
        <v>0</v>
      </c>
      <c r="BK216" s="276">
        <v>0</v>
      </c>
    </row>
    <row r="217" spans="3:63" outlineLevel="1" x14ac:dyDescent="0.2">
      <c r="C217" s="269">
        <v>22</v>
      </c>
      <c r="D217" s="119">
        <v>22</v>
      </c>
      <c r="E217" s="11"/>
      <c r="F217" s="11" t="s">
        <v>230</v>
      </c>
      <c r="G217" s="11"/>
      <c r="H217" s="11"/>
      <c r="I217" s="11"/>
      <c r="J217" s="11"/>
      <c r="K217" s="11"/>
      <c r="L217" s="11"/>
      <c r="M217" s="11"/>
      <c r="N217" s="11"/>
      <c r="O217" s="11"/>
      <c r="P217" s="11"/>
      <c r="Q217" s="16" t="s">
        <v>110</v>
      </c>
      <c r="R217" s="277">
        <v>0</v>
      </c>
      <c r="S217" s="278">
        <v>0</v>
      </c>
      <c r="T217" s="278">
        <v>0</v>
      </c>
      <c r="U217" s="278">
        <v>0</v>
      </c>
      <c r="V217" s="278">
        <v>0</v>
      </c>
      <c r="W217" s="279">
        <v>0</v>
      </c>
      <c r="X217" s="278">
        <v>0</v>
      </c>
      <c r="Y217" s="278">
        <v>0</v>
      </c>
      <c r="Z217" s="278">
        <v>0</v>
      </c>
      <c r="AA217" s="278">
        <v>0</v>
      </c>
      <c r="AB217" s="115">
        <v>0</v>
      </c>
      <c r="AC217" s="115">
        <v>0</v>
      </c>
      <c r="AD217" s="115">
        <v>0</v>
      </c>
      <c r="AE217" s="115">
        <v>0</v>
      </c>
      <c r="AF217" s="115">
        <v>0</v>
      </c>
      <c r="AG217" s="280">
        <v>0</v>
      </c>
      <c r="AH217" s="280">
        <v>0</v>
      </c>
      <c r="AI217" s="280">
        <v>0</v>
      </c>
      <c r="AJ217" s="280">
        <v>0</v>
      </c>
      <c r="AK217" s="280">
        <v>0</v>
      </c>
      <c r="AL217" s="280">
        <v>0</v>
      </c>
      <c r="AM217" s="280">
        <v>0</v>
      </c>
      <c r="AN217" s="280">
        <v>0</v>
      </c>
      <c r="AO217" s="280">
        <v>0</v>
      </c>
      <c r="AP217" s="280">
        <v>0</v>
      </c>
      <c r="AQ217" s="280">
        <v>0</v>
      </c>
      <c r="AR217" s="280">
        <v>0</v>
      </c>
      <c r="AS217" s="280">
        <v>0</v>
      </c>
      <c r="AT217" s="280">
        <v>0</v>
      </c>
      <c r="AU217" s="280">
        <v>0</v>
      </c>
      <c r="AV217" s="280">
        <v>0</v>
      </c>
      <c r="AW217" s="280">
        <v>0</v>
      </c>
      <c r="AX217" s="280">
        <v>0</v>
      </c>
      <c r="AY217" s="280">
        <v>0</v>
      </c>
      <c r="AZ217" s="280">
        <v>0</v>
      </c>
      <c r="BA217" s="280">
        <v>0</v>
      </c>
      <c r="BB217" s="280">
        <v>0</v>
      </c>
      <c r="BC217" s="280">
        <v>0</v>
      </c>
      <c r="BD217" s="280">
        <v>0</v>
      </c>
      <c r="BE217" s="280">
        <v>0</v>
      </c>
      <c r="BF217" s="280">
        <v>0</v>
      </c>
      <c r="BG217" s="280">
        <v>0</v>
      </c>
      <c r="BH217" s="280">
        <v>0</v>
      </c>
      <c r="BI217" s="280">
        <v>0</v>
      </c>
      <c r="BJ217" s="280">
        <v>0</v>
      </c>
      <c r="BK217" s="281">
        <v>0</v>
      </c>
    </row>
    <row r="218" spans="3:63" outlineLevel="1" x14ac:dyDescent="0.2">
      <c r="C218" s="269">
        <v>22</v>
      </c>
      <c r="D218" s="119">
        <v>22</v>
      </c>
      <c r="F218" s="11" t="s">
        <v>231</v>
      </c>
      <c r="O218" s="11"/>
      <c r="Q218" s="16" t="s">
        <v>110</v>
      </c>
      <c r="R218" s="282">
        <v>0</v>
      </c>
      <c r="S218" s="278">
        <v>0</v>
      </c>
      <c r="T218" s="278">
        <v>0</v>
      </c>
      <c r="U218" s="278">
        <v>0</v>
      </c>
      <c r="V218" s="278">
        <v>0</v>
      </c>
      <c r="W218" s="279">
        <v>0</v>
      </c>
      <c r="X218" s="278">
        <v>0</v>
      </c>
      <c r="Y218" s="278">
        <v>0</v>
      </c>
      <c r="Z218" s="278">
        <v>0</v>
      </c>
      <c r="AA218" s="278">
        <v>0</v>
      </c>
      <c r="AB218" s="115">
        <v>0</v>
      </c>
      <c r="AC218" s="115">
        <v>0</v>
      </c>
      <c r="AD218" s="115">
        <v>0</v>
      </c>
      <c r="AE218" s="280">
        <v>0</v>
      </c>
      <c r="AF218" s="280">
        <v>0</v>
      </c>
      <c r="AG218" s="280">
        <v>0</v>
      </c>
      <c r="AH218" s="280">
        <v>0</v>
      </c>
      <c r="AI218" s="280">
        <v>0</v>
      </c>
      <c r="AJ218" s="280">
        <v>0</v>
      </c>
      <c r="AK218" s="280">
        <v>0</v>
      </c>
      <c r="AL218" s="280">
        <v>0</v>
      </c>
      <c r="AM218" s="280">
        <v>0</v>
      </c>
      <c r="AN218" s="280">
        <v>0</v>
      </c>
      <c r="AO218" s="280">
        <v>0</v>
      </c>
      <c r="AP218" s="280">
        <v>0</v>
      </c>
      <c r="AQ218" s="280">
        <v>0</v>
      </c>
      <c r="AR218" s="280">
        <v>0</v>
      </c>
      <c r="AS218" s="280">
        <v>0</v>
      </c>
      <c r="AT218" s="280">
        <v>0</v>
      </c>
      <c r="AU218" s="280">
        <v>0</v>
      </c>
      <c r="AV218" s="280">
        <v>0</v>
      </c>
      <c r="AW218" s="280">
        <v>0</v>
      </c>
      <c r="AX218" s="280">
        <v>0</v>
      </c>
      <c r="AY218" s="280">
        <v>0</v>
      </c>
      <c r="AZ218" s="280">
        <v>0</v>
      </c>
      <c r="BA218" s="280">
        <v>0</v>
      </c>
      <c r="BB218" s="280">
        <v>0</v>
      </c>
      <c r="BC218" s="280">
        <v>0</v>
      </c>
      <c r="BD218" s="280">
        <v>0</v>
      </c>
      <c r="BE218" s="280">
        <v>0</v>
      </c>
      <c r="BF218" s="280">
        <v>0</v>
      </c>
      <c r="BG218" s="280">
        <v>0</v>
      </c>
      <c r="BH218" s="280">
        <v>0</v>
      </c>
      <c r="BI218" s="280">
        <v>0</v>
      </c>
      <c r="BJ218" s="280">
        <v>0</v>
      </c>
      <c r="BK218" s="281">
        <v>0</v>
      </c>
    </row>
    <row r="219" spans="3:63" outlineLevel="1" x14ac:dyDescent="0.2">
      <c r="C219" s="269">
        <v>22</v>
      </c>
      <c r="D219" s="119">
        <v>22</v>
      </c>
      <c r="F219" s="11" t="s">
        <v>232</v>
      </c>
      <c r="Q219" s="16" t="s">
        <v>110</v>
      </c>
      <c r="R219" s="282">
        <v>0</v>
      </c>
      <c r="S219" s="278">
        <v>0</v>
      </c>
      <c r="T219" s="278">
        <v>0</v>
      </c>
      <c r="U219" s="278">
        <v>0</v>
      </c>
      <c r="V219" s="278">
        <v>0</v>
      </c>
      <c r="W219" s="279">
        <v>0</v>
      </c>
      <c r="X219" s="278">
        <v>0</v>
      </c>
      <c r="Y219" s="278">
        <v>0</v>
      </c>
      <c r="Z219" s="278">
        <v>0</v>
      </c>
      <c r="AA219" s="278">
        <v>0</v>
      </c>
      <c r="AB219" s="115">
        <v>0</v>
      </c>
      <c r="AC219" s="115">
        <v>0</v>
      </c>
      <c r="AD219" s="115">
        <v>0</v>
      </c>
      <c r="AE219" s="280">
        <v>0</v>
      </c>
      <c r="AF219" s="280">
        <v>0</v>
      </c>
      <c r="AG219" s="280">
        <v>0</v>
      </c>
      <c r="AH219" s="280">
        <v>0</v>
      </c>
      <c r="AI219" s="280">
        <v>0</v>
      </c>
      <c r="AJ219" s="280">
        <v>0</v>
      </c>
      <c r="AK219" s="280">
        <v>0</v>
      </c>
      <c r="AL219" s="280">
        <v>0</v>
      </c>
      <c r="AM219" s="280">
        <v>0</v>
      </c>
      <c r="AN219" s="280">
        <v>0</v>
      </c>
      <c r="AO219" s="280">
        <v>0</v>
      </c>
      <c r="AP219" s="280">
        <v>0</v>
      </c>
      <c r="AQ219" s="280">
        <v>0</v>
      </c>
      <c r="AR219" s="280">
        <v>0</v>
      </c>
      <c r="AS219" s="280">
        <v>0</v>
      </c>
      <c r="AT219" s="280">
        <v>0</v>
      </c>
      <c r="AU219" s="280">
        <v>0</v>
      </c>
      <c r="AV219" s="280">
        <v>0</v>
      </c>
      <c r="AW219" s="280">
        <v>0</v>
      </c>
      <c r="AX219" s="280">
        <v>0</v>
      </c>
      <c r="AY219" s="280">
        <v>0</v>
      </c>
      <c r="AZ219" s="280">
        <v>0</v>
      </c>
      <c r="BA219" s="280">
        <v>0</v>
      </c>
      <c r="BB219" s="280">
        <v>0</v>
      </c>
      <c r="BC219" s="280">
        <v>0</v>
      </c>
      <c r="BD219" s="280">
        <v>0</v>
      </c>
      <c r="BE219" s="280">
        <v>0</v>
      </c>
      <c r="BF219" s="280">
        <v>0</v>
      </c>
      <c r="BG219" s="280">
        <v>0</v>
      </c>
      <c r="BH219" s="280">
        <v>0</v>
      </c>
      <c r="BI219" s="280">
        <v>0</v>
      </c>
      <c r="BJ219" s="280">
        <v>0</v>
      </c>
      <c r="BK219" s="281">
        <v>0</v>
      </c>
    </row>
    <row r="220" spans="3:63" outlineLevel="1" x14ac:dyDescent="0.2">
      <c r="C220" s="269">
        <v>22</v>
      </c>
      <c r="D220" s="119">
        <v>22</v>
      </c>
      <c r="F220" s="11" t="s">
        <v>233</v>
      </c>
      <c r="Q220" s="16" t="s">
        <v>110</v>
      </c>
      <c r="R220" s="283">
        <v>0</v>
      </c>
      <c r="S220" s="284">
        <v>0</v>
      </c>
      <c r="T220" s="284">
        <v>0</v>
      </c>
      <c r="U220" s="284">
        <v>0</v>
      </c>
      <c r="V220" s="284">
        <v>0</v>
      </c>
      <c r="W220" s="285">
        <v>0</v>
      </c>
      <c r="X220" s="284">
        <v>0</v>
      </c>
      <c r="Y220" s="284">
        <v>0</v>
      </c>
      <c r="Z220" s="284">
        <v>0</v>
      </c>
      <c r="AA220" s="284">
        <v>0</v>
      </c>
      <c r="AB220" s="286">
        <v>0</v>
      </c>
      <c r="AC220" s="287">
        <v>0</v>
      </c>
      <c r="AD220" s="287">
        <v>0</v>
      </c>
      <c r="AE220" s="287">
        <v>0</v>
      </c>
      <c r="AF220" s="287">
        <v>0</v>
      </c>
      <c r="AG220" s="287">
        <v>0</v>
      </c>
      <c r="AH220" s="287">
        <v>0</v>
      </c>
      <c r="AI220" s="287">
        <v>0</v>
      </c>
      <c r="AJ220" s="287">
        <v>0</v>
      </c>
      <c r="AK220" s="287">
        <v>0</v>
      </c>
      <c r="AL220" s="287">
        <v>0</v>
      </c>
      <c r="AM220" s="287">
        <v>0</v>
      </c>
      <c r="AN220" s="287">
        <v>0</v>
      </c>
      <c r="AO220" s="287">
        <v>0</v>
      </c>
      <c r="AP220" s="287">
        <v>0</v>
      </c>
      <c r="AQ220" s="287">
        <v>0</v>
      </c>
      <c r="AR220" s="287">
        <v>0</v>
      </c>
      <c r="AS220" s="287">
        <v>0</v>
      </c>
      <c r="AT220" s="287">
        <v>0</v>
      </c>
      <c r="AU220" s="287">
        <v>0</v>
      </c>
      <c r="AV220" s="287">
        <v>0</v>
      </c>
      <c r="AW220" s="287">
        <v>0</v>
      </c>
      <c r="AX220" s="287">
        <v>0</v>
      </c>
      <c r="AY220" s="287">
        <v>0</v>
      </c>
      <c r="AZ220" s="287">
        <v>0</v>
      </c>
      <c r="BA220" s="287">
        <v>0</v>
      </c>
      <c r="BB220" s="287">
        <v>0</v>
      </c>
      <c r="BC220" s="287">
        <v>0</v>
      </c>
      <c r="BD220" s="287">
        <v>0</v>
      </c>
      <c r="BE220" s="287">
        <v>0</v>
      </c>
      <c r="BF220" s="287">
        <v>0</v>
      </c>
      <c r="BG220" s="287">
        <v>0</v>
      </c>
      <c r="BH220" s="287">
        <v>0</v>
      </c>
      <c r="BI220" s="287">
        <v>0</v>
      </c>
      <c r="BJ220" s="287">
        <v>0</v>
      </c>
      <c r="BK220" s="288">
        <v>0</v>
      </c>
    </row>
    <row r="221" spans="3:63" outlineLevel="1" x14ac:dyDescent="0.2">
      <c r="C221" s="269">
        <v>22</v>
      </c>
      <c r="D221" s="119">
        <v>22</v>
      </c>
      <c r="F221" s="11" t="s">
        <v>234</v>
      </c>
      <c r="Q221" s="16" t="s">
        <v>110</v>
      </c>
      <c r="R221" s="290">
        <v>0</v>
      </c>
      <c r="S221" s="284">
        <v>0</v>
      </c>
      <c r="T221" s="284">
        <v>0</v>
      </c>
      <c r="U221" s="284">
        <v>0</v>
      </c>
      <c r="V221" s="284">
        <v>0</v>
      </c>
      <c r="W221" s="285">
        <v>0</v>
      </c>
      <c r="X221" s="284">
        <v>0</v>
      </c>
      <c r="Y221" s="284">
        <v>0</v>
      </c>
      <c r="Z221" s="284">
        <v>0</v>
      </c>
      <c r="AA221" s="284">
        <v>0</v>
      </c>
      <c r="AB221" s="286">
        <v>0</v>
      </c>
      <c r="AC221" s="287">
        <v>0</v>
      </c>
      <c r="AD221" s="287">
        <v>0</v>
      </c>
      <c r="AE221" s="287">
        <v>0</v>
      </c>
      <c r="AF221" s="287">
        <v>0</v>
      </c>
      <c r="AG221" s="287">
        <v>0</v>
      </c>
      <c r="AH221" s="287">
        <v>0</v>
      </c>
      <c r="AI221" s="287">
        <v>0</v>
      </c>
      <c r="AJ221" s="287">
        <v>0</v>
      </c>
      <c r="AK221" s="287">
        <v>0</v>
      </c>
      <c r="AL221" s="287">
        <v>0</v>
      </c>
      <c r="AM221" s="287">
        <v>0</v>
      </c>
      <c r="AN221" s="287">
        <v>0</v>
      </c>
      <c r="AO221" s="287">
        <v>0</v>
      </c>
      <c r="AP221" s="287">
        <v>0</v>
      </c>
      <c r="AQ221" s="287">
        <v>0</v>
      </c>
      <c r="AR221" s="287">
        <v>0</v>
      </c>
      <c r="AS221" s="287">
        <v>0</v>
      </c>
      <c r="AT221" s="287">
        <v>0</v>
      </c>
      <c r="AU221" s="287">
        <v>0</v>
      </c>
      <c r="AV221" s="287">
        <v>0</v>
      </c>
      <c r="AW221" s="287">
        <v>0</v>
      </c>
      <c r="AX221" s="287">
        <v>0</v>
      </c>
      <c r="AY221" s="287">
        <v>0</v>
      </c>
      <c r="AZ221" s="287">
        <v>0</v>
      </c>
      <c r="BA221" s="287">
        <v>0</v>
      </c>
      <c r="BB221" s="287">
        <v>0</v>
      </c>
      <c r="BC221" s="287">
        <v>0</v>
      </c>
      <c r="BD221" s="287">
        <v>0</v>
      </c>
      <c r="BE221" s="287">
        <v>0</v>
      </c>
      <c r="BF221" s="287">
        <v>0</v>
      </c>
      <c r="BG221" s="287">
        <v>0</v>
      </c>
      <c r="BH221" s="287">
        <v>0</v>
      </c>
      <c r="BI221" s="287">
        <v>0</v>
      </c>
      <c r="BJ221" s="287">
        <v>0</v>
      </c>
      <c r="BK221" s="288">
        <v>0</v>
      </c>
    </row>
    <row r="222" spans="3:63" outlineLevel="1" x14ac:dyDescent="0.2">
      <c r="C222" s="269">
        <v>22</v>
      </c>
      <c r="D222" s="119">
        <v>22</v>
      </c>
      <c r="AB222" s="88"/>
      <c r="AE222"/>
      <c r="AF222"/>
      <c r="AG222"/>
    </row>
    <row r="223" spans="3:63" x14ac:dyDescent="0.2">
      <c r="C223" s="116" t="s">
        <v>152</v>
      </c>
      <c r="D223" s="67" t="s">
        <v>152</v>
      </c>
      <c r="E223" s="67"/>
      <c r="F223" s="67"/>
      <c r="G223" s="67" t="s">
        <v>226</v>
      </c>
      <c r="H223" s="102"/>
      <c r="I223" s="67"/>
      <c r="J223" s="67"/>
      <c r="K223" s="102"/>
      <c r="L223" s="67"/>
      <c r="M223" s="67"/>
      <c r="N223" s="67"/>
      <c r="O223" s="67"/>
      <c r="P223" s="67"/>
      <c r="Q223" s="117" t="s">
        <v>110</v>
      </c>
      <c r="R223" s="118">
        <v>0</v>
      </c>
      <c r="S223" s="118">
        <v>0</v>
      </c>
      <c r="T223" s="118">
        <v>0</v>
      </c>
      <c r="U223" s="118">
        <v>0</v>
      </c>
      <c r="V223" s="118">
        <v>0</v>
      </c>
      <c r="W223" s="118">
        <v>0</v>
      </c>
      <c r="X223" s="118">
        <v>0</v>
      </c>
      <c r="Y223" s="118">
        <v>0</v>
      </c>
      <c r="Z223" s="118">
        <v>0</v>
      </c>
      <c r="AA223" s="118">
        <v>0</v>
      </c>
      <c r="AB223" s="118">
        <v>0</v>
      </c>
      <c r="AC223" s="118">
        <v>0</v>
      </c>
      <c r="AD223" s="118">
        <v>0</v>
      </c>
      <c r="AE223" s="118">
        <v>0</v>
      </c>
      <c r="AF223" s="118">
        <v>0</v>
      </c>
      <c r="AG223" s="118">
        <v>0</v>
      </c>
      <c r="AH223" s="118">
        <v>0</v>
      </c>
      <c r="AI223" s="118">
        <v>0</v>
      </c>
      <c r="AJ223" s="118">
        <v>0</v>
      </c>
      <c r="AK223" s="118">
        <v>0</v>
      </c>
      <c r="AL223" s="118">
        <v>0</v>
      </c>
      <c r="AM223" s="118">
        <v>0</v>
      </c>
      <c r="AN223" s="118">
        <v>0</v>
      </c>
      <c r="AO223" s="118">
        <v>0</v>
      </c>
      <c r="AP223" s="118">
        <v>0</v>
      </c>
      <c r="AQ223" s="118">
        <v>0</v>
      </c>
      <c r="AR223" s="118">
        <v>0</v>
      </c>
      <c r="AS223" s="118">
        <v>0</v>
      </c>
      <c r="AT223" s="118">
        <v>0</v>
      </c>
      <c r="AU223" s="118">
        <v>0</v>
      </c>
      <c r="AV223" s="118">
        <v>0</v>
      </c>
      <c r="AW223" s="118">
        <v>0</v>
      </c>
      <c r="AX223" s="118">
        <v>0</v>
      </c>
      <c r="AY223" s="118">
        <v>0</v>
      </c>
      <c r="AZ223" s="118">
        <v>0</v>
      </c>
      <c r="BA223" s="118">
        <v>0</v>
      </c>
      <c r="BB223" s="118">
        <v>0</v>
      </c>
      <c r="BC223" s="118">
        <v>0</v>
      </c>
      <c r="BD223" s="118">
        <v>0</v>
      </c>
      <c r="BE223" s="118">
        <v>0</v>
      </c>
      <c r="BF223" s="118">
        <v>0</v>
      </c>
      <c r="BG223" s="118">
        <v>0</v>
      </c>
      <c r="BH223" s="118">
        <v>0</v>
      </c>
      <c r="BI223" s="118">
        <v>0</v>
      </c>
      <c r="BJ223" s="118">
        <v>0</v>
      </c>
      <c r="BK223" s="118">
        <v>0</v>
      </c>
    </row>
    <row r="224" spans="3:63" outlineLevel="1" x14ac:dyDescent="0.2">
      <c r="C224" s="269" t="s">
        <v>152</v>
      </c>
      <c r="D224" s="119" t="s">
        <v>152</v>
      </c>
      <c r="E224" s="124" t="s">
        <v>227</v>
      </c>
      <c r="F224" s="11"/>
      <c r="G224" s="11"/>
      <c r="H224" s="11"/>
      <c r="I224" s="11"/>
      <c r="J224" s="11"/>
      <c r="K224" s="11"/>
      <c r="L224" s="11"/>
      <c r="M224" s="11"/>
      <c r="N224" s="11"/>
      <c r="O224" s="11"/>
      <c r="P224" s="11"/>
      <c r="Q224" s="16"/>
      <c r="R224" s="88"/>
      <c r="S224" s="88"/>
      <c r="T224" s="88"/>
      <c r="U224" s="88"/>
      <c r="V224" s="88"/>
      <c r="W224" s="88"/>
      <c r="X224" s="88"/>
      <c r="Y224" s="88"/>
      <c r="Z224" s="88"/>
      <c r="AA224" s="88"/>
      <c r="AB224" s="88"/>
      <c r="AC224" s="88"/>
      <c r="AD224" s="88"/>
      <c r="AE224" s="11"/>
      <c r="AF224"/>
      <c r="AG224"/>
    </row>
    <row r="225" spans="3:63" outlineLevel="1" x14ac:dyDescent="0.2">
      <c r="C225" s="269" t="s">
        <v>152</v>
      </c>
      <c r="D225" s="119" t="s">
        <v>152</v>
      </c>
      <c r="E225" s="11"/>
      <c r="F225" s="11" t="s">
        <v>228</v>
      </c>
      <c r="G225" s="11"/>
      <c r="H225" s="11"/>
      <c r="I225" s="11"/>
      <c r="J225" s="11"/>
      <c r="K225" s="11"/>
      <c r="L225" s="11"/>
      <c r="M225" s="11"/>
      <c r="N225" s="270" t="s">
        <v>229</v>
      </c>
      <c r="O225" s="271">
        <v>0</v>
      </c>
      <c r="P225" s="11"/>
      <c r="Q225" s="16" t="s">
        <v>110</v>
      </c>
      <c r="R225" s="272">
        <v>0</v>
      </c>
      <c r="S225" s="273">
        <v>0</v>
      </c>
      <c r="T225" s="273">
        <v>0</v>
      </c>
      <c r="U225" s="273">
        <v>0</v>
      </c>
      <c r="V225" s="273">
        <v>0</v>
      </c>
      <c r="W225" s="274">
        <v>0</v>
      </c>
      <c r="X225" s="273">
        <v>0</v>
      </c>
      <c r="Y225" s="273">
        <v>0</v>
      </c>
      <c r="Z225" s="273">
        <v>0</v>
      </c>
      <c r="AA225" s="273">
        <v>0</v>
      </c>
      <c r="AB225" s="275">
        <v>0</v>
      </c>
      <c r="AC225" s="275">
        <v>0</v>
      </c>
      <c r="AD225" s="275">
        <v>0</v>
      </c>
      <c r="AE225" s="275">
        <v>0</v>
      </c>
      <c r="AF225" s="275">
        <v>0</v>
      </c>
      <c r="AG225" s="275">
        <v>0</v>
      </c>
      <c r="AH225" s="275">
        <v>0</v>
      </c>
      <c r="AI225" s="275">
        <v>0</v>
      </c>
      <c r="AJ225" s="275">
        <v>0</v>
      </c>
      <c r="AK225" s="275">
        <v>0</v>
      </c>
      <c r="AL225" s="275">
        <v>0</v>
      </c>
      <c r="AM225" s="275">
        <v>0</v>
      </c>
      <c r="AN225" s="275">
        <v>0</v>
      </c>
      <c r="AO225" s="275">
        <v>0</v>
      </c>
      <c r="AP225" s="275">
        <v>0</v>
      </c>
      <c r="AQ225" s="275">
        <v>0</v>
      </c>
      <c r="AR225" s="275">
        <v>0</v>
      </c>
      <c r="AS225" s="275">
        <v>0</v>
      </c>
      <c r="AT225" s="275">
        <v>0</v>
      </c>
      <c r="AU225" s="275">
        <v>0</v>
      </c>
      <c r="AV225" s="275">
        <v>0</v>
      </c>
      <c r="AW225" s="275">
        <v>0</v>
      </c>
      <c r="AX225" s="275">
        <v>0</v>
      </c>
      <c r="AY225" s="275">
        <v>0</v>
      </c>
      <c r="AZ225" s="275">
        <v>0</v>
      </c>
      <c r="BA225" s="275">
        <v>0</v>
      </c>
      <c r="BB225" s="275">
        <v>0</v>
      </c>
      <c r="BC225" s="275">
        <v>0</v>
      </c>
      <c r="BD225" s="275">
        <v>0</v>
      </c>
      <c r="BE225" s="275">
        <v>0</v>
      </c>
      <c r="BF225" s="275">
        <v>0</v>
      </c>
      <c r="BG225" s="275">
        <v>0</v>
      </c>
      <c r="BH225" s="275">
        <v>0</v>
      </c>
      <c r="BI225" s="275">
        <v>0</v>
      </c>
      <c r="BJ225" s="275">
        <v>0</v>
      </c>
      <c r="BK225" s="276">
        <v>0</v>
      </c>
    </row>
    <row r="226" spans="3:63" outlineLevel="1" x14ac:dyDescent="0.2">
      <c r="C226" s="269" t="s">
        <v>152</v>
      </c>
      <c r="D226" s="119" t="s">
        <v>152</v>
      </c>
      <c r="E226" s="11"/>
      <c r="F226" s="11" t="s">
        <v>230</v>
      </c>
      <c r="G226" s="11"/>
      <c r="H226" s="11"/>
      <c r="I226" s="11"/>
      <c r="J226" s="11"/>
      <c r="K226" s="11"/>
      <c r="L226" s="11"/>
      <c r="M226" s="11"/>
      <c r="N226" s="11"/>
      <c r="O226" s="11"/>
      <c r="P226" s="11"/>
      <c r="Q226" s="16" t="s">
        <v>110</v>
      </c>
      <c r="R226" s="277">
        <v>0</v>
      </c>
      <c r="S226" s="278">
        <v>0</v>
      </c>
      <c r="T226" s="278">
        <v>0</v>
      </c>
      <c r="U226" s="278">
        <v>0</v>
      </c>
      <c r="V226" s="278">
        <v>0</v>
      </c>
      <c r="W226" s="279">
        <v>0</v>
      </c>
      <c r="X226" s="278">
        <v>0</v>
      </c>
      <c r="Y226" s="278">
        <v>0</v>
      </c>
      <c r="Z226" s="278">
        <v>0</v>
      </c>
      <c r="AA226" s="278">
        <v>0</v>
      </c>
      <c r="AB226" s="115">
        <v>0</v>
      </c>
      <c r="AC226" s="115">
        <v>0</v>
      </c>
      <c r="AD226" s="115">
        <v>0</v>
      </c>
      <c r="AE226" s="115">
        <v>0</v>
      </c>
      <c r="AF226" s="115">
        <v>0</v>
      </c>
      <c r="AG226" s="280">
        <v>0</v>
      </c>
      <c r="AH226" s="280">
        <v>0</v>
      </c>
      <c r="AI226" s="280">
        <v>0</v>
      </c>
      <c r="AJ226" s="280">
        <v>0</v>
      </c>
      <c r="AK226" s="280">
        <v>0</v>
      </c>
      <c r="AL226" s="280">
        <v>0</v>
      </c>
      <c r="AM226" s="280">
        <v>0</v>
      </c>
      <c r="AN226" s="280">
        <v>0</v>
      </c>
      <c r="AO226" s="280">
        <v>0</v>
      </c>
      <c r="AP226" s="280">
        <v>0</v>
      </c>
      <c r="AQ226" s="280">
        <v>0</v>
      </c>
      <c r="AR226" s="280">
        <v>0</v>
      </c>
      <c r="AS226" s="280">
        <v>0</v>
      </c>
      <c r="AT226" s="280">
        <v>0</v>
      </c>
      <c r="AU226" s="280">
        <v>0</v>
      </c>
      <c r="AV226" s="280">
        <v>0</v>
      </c>
      <c r="AW226" s="280">
        <v>0</v>
      </c>
      <c r="AX226" s="280">
        <v>0</v>
      </c>
      <c r="AY226" s="280">
        <v>0</v>
      </c>
      <c r="AZ226" s="280">
        <v>0</v>
      </c>
      <c r="BA226" s="280">
        <v>0</v>
      </c>
      <c r="BB226" s="280">
        <v>0</v>
      </c>
      <c r="BC226" s="280">
        <v>0</v>
      </c>
      <c r="BD226" s="280">
        <v>0</v>
      </c>
      <c r="BE226" s="280">
        <v>0</v>
      </c>
      <c r="BF226" s="280">
        <v>0</v>
      </c>
      <c r="BG226" s="280">
        <v>0</v>
      </c>
      <c r="BH226" s="280">
        <v>0</v>
      </c>
      <c r="BI226" s="280">
        <v>0</v>
      </c>
      <c r="BJ226" s="280">
        <v>0</v>
      </c>
      <c r="BK226" s="281">
        <v>0</v>
      </c>
    </row>
    <row r="227" spans="3:63" outlineLevel="1" x14ac:dyDescent="0.2">
      <c r="C227" s="269" t="s">
        <v>152</v>
      </c>
      <c r="D227" s="119" t="s">
        <v>152</v>
      </c>
      <c r="F227" s="11" t="s">
        <v>231</v>
      </c>
      <c r="O227" s="11"/>
      <c r="Q227" s="16" t="s">
        <v>110</v>
      </c>
      <c r="R227" s="282">
        <v>0</v>
      </c>
      <c r="S227" s="278">
        <v>0</v>
      </c>
      <c r="T227" s="278">
        <v>0</v>
      </c>
      <c r="U227" s="278">
        <v>0</v>
      </c>
      <c r="V227" s="278">
        <v>0</v>
      </c>
      <c r="W227" s="279">
        <v>0</v>
      </c>
      <c r="X227" s="278">
        <v>0</v>
      </c>
      <c r="Y227" s="278">
        <v>0</v>
      </c>
      <c r="Z227" s="278">
        <v>0</v>
      </c>
      <c r="AA227" s="278">
        <v>0</v>
      </c>
      <c r="AB227" s="115">
        <v>0</v>
      </c>
      <c r="AC227" s="115">
        <v>0</v>
      </c>
      <c r="AD227" s="115">
        <v>0</v>
      </c>
      <c r="AE227" s="280">
        <v>0</v>
      </c>
      <c r="AF227" s="280">
        <v>0</v>
      </c>
      <c r="AG227" s="280">
        <v>0</v>
      </c>
      <c r="AH227" s="280">
        <v>0</v>
      </c>
      <c r="AI227" s="280">
        <v>0</v>
      </c>
      <c r="AJ227" s="280">
        <v>0</v>
      </c>
      <c r="AK227" s="280">
        <v>0</v>
      </c>
      <c r="AL227" s="280">
        <v>0</v>
      </c>
      <c r="AM227" s="280">
        <v>0</v>
      </c>
      <c r="AN227" s="280">
        <v>0</v>
      </c>
      <c r="AO227" s="280">
        <v>0</v>
      </c>
      <c r="AP227" s="280">
        <v>0</v>
      </c>
      <c r="AQ227" s="280">
        <v>0</v>
      </c>
      <c r="AR227" s="280">
        <v>0</v>
      </c>
      <c r="AS227" s="280">
        <v>0</v>
      </c>
      <c r="AT227" s="280">
        <v>0</v>
      </c>
      <c r="AU227" s="280">
        <v>0</v>
      </c>
      <c r="AV227" s="280">
        <v>0</v>
      </c>
      <c r="AW227" s="280">
        <v>0</v>
      </c>
      <c r="AX227" s="280">
        <v>0</v>
      </c>
      <c r="AY227" s="280">
        <v>0</v>
      </c>
      <c r="AZ227" s="280">
        <v>0</v>
      </c>
      <c r="BA227" s="280">
        <v>0</v>
      </c>
      <c r="BB227" s="280">
        <v>0</v>
      </c>
      <c r="BC227" s="280">
        <v>0</v>
      </c>
      <c r="BD227" s="280">
        <v>0</v>
      </c>
      <c r="BE227" s="280">
        <v>0</v>
      </c>
      <c r="BF227" s="280">
        <v>0</v>
      </c>
      <c r="BG227" s="280">
        <v>0</v>
      </c>
      <c r="BH227" s="280">
        <v>0</v>
      </c>
      <c r="BI227" s="280">
        <v>0</v>
      </c>
      <c r="BJ227" s="280">
        <v>0</v>
      </c>
      <c r="BK227" s="281">
        <v>0</v>
      </c>
    </row>
    <row r="228" spans="3:63" outlineLevel="1" x14ac:dyDescent="0.2">
      <c r="C228" s="269" t="s">
        <v>152</v>
      </c>
      <c r="D228" s="119" t="s">
        <v>152</v>
      </c>
      <c r="F228" s="11" t="s">
        <v>232</v>
      </c>
      <c r="Q228" s="16" t="s">
        <v>110</v>
      </c>
      <c r="R228" s="282">
        <v>0</v>
      </c>
      <c r="S228" s="278">
        <v>0</v>
      </c>
      <c r="T228" s="278">
        <v>0</v>
      </c>
      <c r="U228" s="278">
        <v>0</v>
      </c>
      <c r="V228" s="278">
        <v>0</v>
      </c>
      <c r="W228" s="279">
        <v>0</v>
      </c>
      <c r="X228" s="278">
        <v>0</v>
      </c>
      <c r="Y228" s="278">
        <v>0</v>
      </c>
      <c r="Z228" s="278">
        <v>0</v>
      </c>
      <c r="AA228" s="278">
        <v>0</v>
      </c>
      <c r="AB228" s="115">
        <v>0</v>
      </c>
      <c r="AC228" s="115">
        <v>0</v>
      </c>
      <c r="AD228" s="115">
        <v>0</v>
      </c>
      <c r="AE228" s="280">
        <v>0</v>
      </c>
      <c r="AF228" s="280">
        <v>0</v>
      </c>
      <c r="AG228" s="280">
        <v>0</v>
      </c>
      <c r="AH228" s="280">
        <v>0</v>
      </c>
      <c r="AI228" s="280">
        <v>0</v>
      </c>
      <c r="AJ228" s="280">
        <v>0</v>
      </c>
      <c r="AK228" s="280">
        <v>0</v>
      </c>
      <c r="AL228" s="280">
        <v>0</v>
      </c>
      <c r="AM228" s="280">
        <v>0</v>
      </c>
      <c r="AN228" s="280">
        <v>0</v>
      </c>
      <c r="AO228" s="280">
        <v>0</v>
      </c>
      <c r="AP228" s="280">
        <v>0</v>
      </c>
      <c r="AQ228" s="280">
        <v>0</v>
      </c>
      <c r="AR228" s="280">
        <v>0</v>
      </c>
      <c r="AS228" s="280">
        <v>0</v>
      </c>
      <c r="AT228" s="280">
        <v>0</v>
      </c>
      <c r="AU228" s="280">
        <v>0</v>
      </c>
      <c r="AV228" s="280">
        <v>0</v>
      </c>
      <c r="AW228" s="280">
        <v>0</v>
      </c>
      <c r="AX228" s="280">
        <v>0</v>
      </c>
      <c r="AY228" s="280">
        <v>0</v>
      </c>
      <c r="AZ228" s="280">
        <v>0</v>
      </c>
      <c r="BA228" s="280">
        <v>0</v>
      </c>
      <c r="BB228" s="280">
        <v>0</v>
      </c>
      <c r="BC228" s="280">
        <v>0</v>
      </c>
      <c r="BD228" s="280">
        <v>0</v>
      </c>
      <c r="BE228" s="280">
        <v>0</v>
      </c>
      <c r="BF228" s="280">
        <v>0</v>
      </c>
      <c r="BG228" s="280">
        <v>0</v>
      </c>
      <c r="BH228" s="280">
        <v>0</v>
      </c>
      <c r="BI228" s="280">
        <v>0</v>
      </c>
      <c r="BJ228" s="280">
        <v>0</v>
      </c>
      <c r="BK228" s="281">
        <v>0</v>
      </c>
    </row>
    <row r="229" spans="3:63" outlineLevel="1" x14ac:dyDescent="0.2">
      <c r="C229" s="269" t="s">
        <v>152</v>
      </c>
      <c r="D229" s="119" t="s">
        <v>152</v>
      </c>
      <c r="F229" s="11" t="s">
        <v>233</v>
      </c>
      <c r="Q229" s="16" t="s">
        <v>110</v>
      </c>
      <c r="R229" s="283">
        <v>0</v>
      </c>
      <c r="S229" s="284">
        <v>0</v>
      </c>
      <c r="T229" s="284">
        <v>0</v>
      </c>
      <c r="U229" s="284">
        <v>0</v>
      </c>
      <c r="V229" s="284">
        <v>0</v>
      </c>
      <c r="W229" s="285">
        <v>0</v>
      </c>
      <c r="X229" s="284">
        <v>0</v>
      </c>
      <c r="Y229" s="284">
        <v>0</v>
      </c>
      <c r="Z229" s="284">
        <v>0</v>
      </c>
      <c r="AA229" s="284">
        <v>0</v>
      </c>
      <c r="AB229" s="286">
        <v>0</v>
      </c>
      <c r="AC229" s="287">
        <v>0</v>
      </c>
      <c r="AD229" s="287">
        <v>0</v>
      </c>
      <c r="AE229" s="287">
        <v>0</v>
      </c>
      <c r="AF229" s="287">
        <v>0</v>
      </c>
      <c r="AG229" s="287">
        <v>0</v>
      </c>
      <c r="AH229" s="287">
        <v>0</v>
      </c>
      <c r="AI229" s="287">
        <v>0</v>
      </c>
      <c r="AJ229" s="287">
        <v>0</v>
      </c>
      <c r="AK229" s="287">
        <v>0</v>
      </c>
      <c r="AL229" s="287">
        <v>0</v>
      </c>
      <c r="AM229" s="287">
        <v>0</v>
      </c>
      <c r="AN229" s="287">
        <v>0</v>
      </c>
      <c r="AO229" s="287">
        <v>0</v>
      </c>
      <c r="AP229" s="287">
        <v>0</v>
      </c>
      <c r="AQ229" s="287">
        <v>0</v>
      </c>
      <c r="AR229" s="287">
        <v>0</v>
      </c>
      <c r="AS229" s="287">
        <v>0</v>
      </c>
      <c r="AT229" s="287">
        <v>0</v>
      </c>
      <c r="AU229" s="287">
        <v>0</v>
      </c>
      <c r="AV229" s="287">
        <v>0</v>
      </c>
      <c r="AW229" s="287">
        <v>0</v>
      </c>
      <c r="AX229" s="287">
        <v>0</v>
      </c>
      <c r="AY229" s="287">
        <v>0</v>
      </c>
      <c r="AZ229" s="287">
        <v>0</v>
      </c>
      <c r="BA229" s="287">
        <v>0</v>
      </c>
      <c r="BB229" s="287">
        <v>0</v>
      </c>
      <c r="BC229" s="287">
        <v>0</v>
      </c>
      <c r="BD229" s="287">
        <v>0</v>
      </c>
      <c r="BE229" s="287">
        <v>0</v>
      </c>
      <c r="BF229" s="287">
        <v>0</v>
      </c>
      <c r="BG229" s="287">
        <v>0</v>
      </c>
      <c r="BH229" s="287">
        <v>0</v>
      </c>
      <c r="BI229" s="287">
        <v>0</v>
      </c>
      <c r="BJ229" s="287">
        <v>0</v>
      </c>
      <c r="BK229" s="288">
        <v>0</v>
      </c>
    </row>
    <row r="230" spans="3:63" outlineLevel="1" x14ac:dyDescent="0.2">
      <c r="C230" s="269" t="s">
        <v>152</v>
      </c>
      <c r="D230" s="119" t="s">
        <v>152</v>
      </c>
      <c r="F230" s="11" t="s">
        <v>234</v>
      </c>
      <c r="Q230" s="16" t="s">
        <v>110</v>
      </c>
      <c r="R230" s="290">
        <v>0</v>
      </c>
      <c r="S230" s="284">
        <v>0</v>
      </c>
      <c r="T230" s="284">
        <v>0</v>
      </c>
      <c r="U230" s="284">
        <v>0</v>
      </c>
      <c r="V230" s="284">
        <v>0</v>
      </c>
      <c r="W230" s="285">
        <v>0</v>
      </c>
      <c r="X230" s="284">
        <v>0</v>
      </c>
      <c r="Y230" s="284">
        <v>0</v>
      </c>
      <c r="Z230" s="284">
        <v>0</v>
      </c>
      <c r="AA230" s="284">
        <v>0</v>
      </c>
      <c r="AB230" s="286">
        <v>0</v>
      </c>
      <c r="AC230" s="287">
        <v>0</v>
      </c>
      <c r="AD230" s="287">
        <v>0</v>
      </c>
      <c r="AE230" s="287">
        <v>0</v>
      </c>
      <c r="AF230" s="287">
        <v>0</v>
      </c>
      <c r="AG230" s="287">
        <v>0</v>
      </c>
      <c r="AH230" s="287">
        <v>0</v>
      </c>
      <c r="AI230" s="287">
        <v>0</v>
      </c>
      <c r="AJ230" s="287">
        <v>0</v>
      </c>
      <c r="AK230" s="287">
        <v>0</v>
      </c>
      <c r="AL230" s="287">
        <v>0</v>
      </c>
      <c r="AM230" s="287">
        <v>0</v>
      </c>
      <c r="AN230" s="287">
        <v>0</v>
      </c>
      <c r="AO230" s="287">
        <v>0</v>
      </c>
      <c r="AP230" s="287">
        <v>0</v>
      </c>
      <c r="AQ230" s="287">
        <v>0</v>
      </c>
      <c r="AR230" s="287">
        <v>0</v>
      </c>
      <c r="AS230" s="287">
        <v>0</v>
      </c>
      <c r="AT230" s="287">
        <v>0</v>
      </c>
      <c r="AU230" s="287">
        <v>0</v>
      </c>
      <c r="AV230" s="287">
        <v>0</v>
      </c>
      <c r="AW230" s="287">
        <v>0</v>
      </c>
      <c r="AX230" s="287">
        <v>0</v>
      </c>
      <c r="AY230" s="287">
        <v>0</v>
      </c>
      <c r="AZ230" s="287">
        <v>0</v>
      </c>
      <c r="BA230" s="287">
        <v>0</v>
      </c>
      <c r="BB230" s="287">
        <v>0</v>
      </c>
      <c r="BC230" s="287">
        <v>0</v>
      </c>
      <c r="BD230" s="287">
        <v>0</v>
      </c>
      <c r="BE230" s="287">
        <v>0</v>
      </c>
      <c r="BF230" s="287">
        <v>0</v>
      </c>
      <c r="BG230" s="287">
        <v>0</v>
      </c>
      <c r="BH230" s="287">
        <v>0</v>
      </c>
      <c r="BI230" s="287">
        <v>0</v>
      </c>
      <c r="BJ230" s="287">
        <v>0</v>
      </c>
      <c r="BK230" s="288">
        <v>0</v>
      </c>
    </row>
    <row r="231" spans="3:63" outlineLevel="1" x14ac:dyDescent="0.2">
      <c r="C231" s="269" t="s">
        <v>152</v>
      </c>
      <c r="D231" s="119" t="s">
        <v>152</v>
      </c>
      <c r="AB231" s="88"/>
      <c r="AE231"/>
      <c r="AF231"/>
      <c r="AG231"/>
    </row>
    <row r="232" spans="3:63" x14ac:dyDescent="0.2">
      <c r="C232" s="116">
        <v>24</v>
      </c>
      <c r="D232" s="67" t="s">
        <v>2</v>
      </c>
      <c r="E232" s="67"/>
      <c r="F232" s="67"/>
      <c r="G232" s="67" t="s">
        <v>226</v>
      </c>
      <c r="H232" s="102"/>
      <c r="I232" s="67"/>
      <c r="J232" s="67"/>
      <c r="K232" s="102"/>
      <c r="L232" s="67"/>
      <c r="M232" s="67"/>
      <c r="N232" s="67"/>
      <c r="O232" s="67"/>
      <c r="P232" s="67"/>
      <c r="Q232" s="117" t="s">
        <v>110</v>
      </c>
      <c r="R232" s="118">
        <v>0</v>
      </c>
      <c r="S232" s="118">
        <v>0</v>
      </c>
      <c r="T232" s="118">
        <v>0</v>
      </c>
      <c r="U232" s="118">
        <v>0</v>
      </c>
      <c r="V232" s="118">
        <v>0</v>
      </c>
      <c r="W232" s="118">
        <v>0</v>
      </c>
      <c r="X232" s="118">
        <v>-7.4293206092990136</v>
      </c>
      <c r="Y232" s="118">
        <v>-8.9514144817632051</v>
      </c>
      <c r="Z232" s="118">
        <v>-6.0253549212110684</v>
      </c>
      <c r="AA232" s="118">
        <v>-3.0929464769049662</v>
      </c>
      <c r="AB232" s="118">
        <v>-16.991104866723891</v>
      </c>
      <c r="AC232" s="118">
        <v>-13.053167167925182</v>
      </c>
      <c r="AD232" s="118">
        <v>-6.9736282415227127</v>
      </c>
      <c r="AE232" s="118">
        <v>-9.2148118618371821</v>
      </c>
      <c r="AF232" s="118">
        <v>-14.8750362135324</v>
      </c>
      <c r="AG232" s="118">
        <v>-8.2325383846758147</v>
      </c>
      <c r="AH232" s="118">
        <v>-39.287891446542133</v>
      </c>
      <c r="AI232" s="118">
        <v>-23.469409826143981</v>
      </c>
      <c r="AJ232" s="118">
        <v>-23.469409826143981</v>
      </c>
      <c r="AK232" s="118">
        <v>-23.469409826143981</v>
      </c>
      <c r="AL232" s="118">
        <v>-23.469409826143981</v>
      </c>
      <c r="AM232" s="118">
        <v>-23.469409826143981</v>
      </c>
      <c r="AN232" s="118">
        <v>-23.469409826143981</v>
      </c>
      <c r="AO232" s="118">
        <v>-23.469409826143981</v>
      </c>
      <c r="AP232" s="118">
        <v>-23.469409826143981</v>
      </c>
      <c r="AQ232" s="118">
        <v>-23.469409826143981</v>
      </c>
      <c r="AR232" s="118">
        <v>-23.469409826143981</v>
      </c>
      <c r="AS232" s="118">
        <v>-23.469409826143981</v>
      </c>
      <c r="AT232" s="118">
        <v>-23.469409826143981</v>
      </c>
      <c r="AU232" s="118">
        <v>-23.469409826143981</v>
      </c>
      <c r="AV232" s="118">
        <v>-23.469409826143981</v>
      </c>
      <c r="AW232" s="118">
        <v>-23.469409826143981</v>
      </c>
      <c r="AX232" s="118">
        <v>-23.469409826143981</v>
      </c>
      <c r="AY232" s="118">
        <v>-23.469409826143981</v>
      </c>
      <c r="AZ232" s="118">
        <v>-23.469409826143981</v>
      </c>
      <c r="BA232" s="118">
        <v>-23.469409826143981</v>
      </c>
      <c r="BB232" s="118">
        <v>-23.469409826143981</v>
      </c>
      <c r="BC232" s="118">
        <v>-23.469409826143981</v>
      </c>
      <c r="BD232" s="118">
        <v>-23.469409826143981</v>
      </c>
      <c r="BE232" s="118">
        <v>-23.469409826143981</v>
      </c>
      <c r="BF232" s="118">
        <v>-23.469409826143981</v>
      </c>
      <c r="BG232" s="118">
        <v>-23.469409826143981</v>
      </c>
      <c r="BH232" s="118">
        <v>-23.469409826143981</v>
      </c>
      <c r="BI232" s="118">
        <v>-23.469409826143981</v>
      </c>
      <c r="BJ232" s="118">
        <v>-23.469409826143981</v>
      </c>
      <c r="BK232" s="118">
        <v>-23.469409826143981</v>
      </c>
    </row>
    <row r="233" spans="3:63" outlineLevel="1" x14ac:dyDescent="0.2">
      <c r="C233" s="269">
        <v>24</v>
      </c>
      <c r="D233" s="119">
        <v>24</v>
      </c>
      <c r="E233" s="124" t="s">
        <v>227</v>
      </c>
      <c r="F233" s="11"/>
      <c r="G233" s="11"/>
      <c r="H233" s="11"/>
      <c r="I233" s="11"/>
      <c r="J233" s="11"/>
      <c r="K233" s="11"/>
      <c r="L233" s="11"/>
      <c r="M233" s="11"/>
      <c r="N233" s="11"/>
      <c r="O233" s="11"/>
      <c r="P233" s="11"/>
      <c r="Q233" s="16"/>
      <c r="R233" s="88"/>
      <c r="S233" s="88"/>
      <c r="T233" s="88"/>
      <c r="U233" s="88"/>
      <c r="V233" s="88"/>
      <c r="W233" s="88"/>
      <c r="X233" s="88"/>
      <c r="Y233" s="88"/>
      <c r="Z233" s="88"/>
      <c r="AA233" s="88"/>
      <c r="AB233" s="88"/>
      <c r="AC233" s="88"/>
      <c r="AD233" s="88"/>
      <c r="AE233" s="11"/>
      <c r="AF233"/>
      <c r="AG233"/>
    </row>
    <row r="234" spans="3:63" outlineLevel="1" x14ac:dyDescent="0.2">
      <c r="C234" s="269">
        <v>24</v>
      </c>
      <c r="D234" s="119">
        <v>24</v>
      </c>
      <c r="E234" s="11"/>
      <c r="F234" s="11" t="s">
        <v>228</v>
      </c>
      <c r="G234" s="11"/>
      <c r="H234" s="11"/>
      <c r="I234" s="11"/>
      <c r="J234" s="11"/>
      <c r="K234" s="11"/>
      <c r="L234" s="11"/>
      <c r="M234" s="11"/>
      <c r="N234" s="270" t="s">
        <v>229</v>
      </c>
      <c r="O234" s="271">
        <v>0</v>
      </c>
      <c r="P234" s="11"/>
      <c r="Q234" s="16" t="s">
        <v>110</v>
      </c>
      <c r="R234" s="272">
        <v>0</v>
      </c>
      <c r="S234" s="273">
        <v>0</v>
      </c>
      <c r="T234" s="273">
        <v>0</v>
      </c>
      <c r="U234" s="273">
        <v>0</v>
      </c>
      <c r="V234" s="273">
        <v>0</v>
      </c>
      <c r="W234" s="274">
        <v>0</v>
      </c>
      <c r="X234" s="273">
        <v>0</v>
      </c>
      <c r="Y234" s="273">
        <v>0</v>
      </c>
      <c r="Z234" s="273">
        <v>0</v>
      </c>
      <c r="AA234" s="273">
        <v>0</v>
      </c>
      <c r="AB234" s="275">
        <v>0</v>
      </c>
      <c r="AC234" s="275">
        <v>0</v>
      </c>
      <c r="AD234" s="275">
        <v>0</v>
      </c>
      <c r="AE234" s="275">
        <v>0</v>
      </c>
      <c r="AF234" s="275">
        <v>0</v>
      </c>
      <c r="AG234" s="275">
        <v>0</v>
      </c>
      <c r="AH234" s="275">
        <v>0</v>
      </c>
      <c r="AI234" s="275">
        <v>0</v>
      </c>
      <c r="AJ234" s="275">
        <v>0</v>
      </c>
      <c r="AK234" s="275">
        <v>0</v>
      </c>
      <c r="AL234" s="275">
        <v>0</v>
      </c>
      <c r="AM234" s="275">
        <v>0</v>
      </c>
      <c r="AN234" s="275">
        <v>0</v>
      </c>
      <c r="AO234" s="275">
        <v>0</v>
      </c>
      <c r="AP234" s="275">
        <v>0</v>
      </c>
      <c r="AQ234" s="275">
        <v>0</v>
      </c>
      <c r="AR234" s="275">
        <v>0</v>
      </c>
      <c r="AS234" s="275">
        <v>0</v>
      </c>
      <c r="AT234" s="275">
        <v>0</v>
      </c>
      <c r="AU234" s="275">
        <v>0</v>
      </c>
      <c r="AV234" s="275">
        <v>0</v>
      </c>
      <c r="AW234" s="275">
        <v>0</v>
      </c>
      <c r="AX234" s="275">
        <v>0</v>
      </c>
      <c r="AY234" s="275">
        <v>0</v>
      </c>
      <c r="AZ234" s="275">
        <v>0</v>
      </c>
      <c r="BA234" s="275">
        <v>0</v>
      </c>
      <c r="BB234" s="275">
        <v>0</v>
      </c>
      <c r="BC234" s="275">
        <v>0</v>
      </c>
      <c r="BD234" s="275">
        <v>0</v>
      </c>
      <c r="BE234" s="275">
        <v>0</v>
      </c>
      <c r="BF234" s="275">
        <v>0</v>
      </c>
      <c r="BG234" s="275">
        <v>0</v>
      </c>
      <c r="BH234" s="275">
        <v>0</v>
      </c>
      <c r="BI234" s="275">
        <v>0</v>
      </c>
      <c r="BJ234" s="275">
        <v>0</v>
      </c>
      <c r="BK234" s="276">
        <v>0</v>
      </c>
    </row>
    <row r="235" spans="3:63" outlineLevel="1" x14ac:dyDescent="0.2">
      <c r="C235" s="269">
        <v>24</v>
      </c>
      <c r="D235" s="119">
        <v>24</v>
      </c>
      <c r="E235" s="11"/>
      <c r="F235" s="11" t="s">
        <v>230</v>
      </c>
      <c r="G235" s="11"/>
      <c r="H235" s="11"/>
      <c r="I235" s="11"/>
      <c r="J235" s="11"/>
      <c r="K235" s="11"/>
      <c r="L235" s="11"/>
      <c r="M235" s="11"/>
      <c r="N235" s="11"/>
      <c r="O235" s="11"/>
      <c r="P235" s="11"/>
      <c r="Q235" s="16" t="s">
        <v>110</v>
      </c>
      <c r="R235" s="277">
        <v>0</v>
      </c>
      <c r="S235" s="278">
        <v>0</v>
      </c>
      <c r="T235" s="278">
        <v>0</v>
      </c>
      <c r="U235" s="278">
        <v>0</v>
      </c>
      <c r="V235" s="278">
        <v>0</v>
      </c>
      <c r="W235" s="279">
        <v>0</v>
      </c>
      <c r="X235" s="278">
        <v>0</v>
      </c>
      <c r="Y235" s="278">
        <v>0</v>
      </c>
      <c r="Z235" s="278">
        <v>0</v>
      </c>
      <c r="AA235" s="278">
        <v>0</v>
      </c>
      <c r="AB235" s="115">
        <v>0</v>
      </c>
      <c r="AC235" s="115">
        <v>0</v>
      </c>
      <c r="AD235" s="115">
        <v>0</v>
      </c>
      <c r="AE235" s="115">
        <v>0</v>
      </c>
      <c r="AF235" s="115">
        <v>0</v>
      </c>
      <c r="AG235" s="280">
        <v>0</v>
      </c>
      <c r="AH235" s="280">
        <v>0</v>
      </c>
      <c r="AI235" s="280">
        <v>0</v>
      </c>
      <c r="AJ235" s="280">
        <v>0</v>
      </c>
      <c r="AK235" s="280">
        <v>0</v>
      </c>
      <c r="AL235" s="280">
        <v>0</v>
      </c>
      <c r="AM235" s="280">
        <v>0</v>
      </c>
      <c r="AN235" s="280">
        <v>0</v>
      </c>
      <c r="AO235" s="280">
        <v>0</v>
      </c>
      <c r="AP235" s="280">
        <v>0</v>
      </c>
      <c r="AQ235" s="280">
        <v>0</v>
      </c>
      <c r="AR235" s="280">
        <v>0</v>
      </c>
      <c r="AS235" s="280">
        <v>0</v>
      </c>
      <c r="AT235" s="280">
        <v>0</v>
      </c>
      <c r="AU235" s="280">
        <v>0</v>
      </c>
      <c r="AV235" s="280">
        <v>0</v>
      </c>
      <c r="AW235" s="280">
        <v>0</v>
      </c>
      <c r="AX235" s="280">
        <v>0</v>
      </c>
      <c r="AY235" s="280">
        <v>0</v>
      </c>
      <c r="AZ235" s="280">
        <v>0</v>
      </c>
      <c r="BA235" s="280">
        <v>0</v>
      </c>
      <c r="BB235" s="280">
        <v>0</v>
      </c>
      <c r="BC235" s="280">
        <v>0</v>
      </c>
      <c r="BD235" s="280">
        <v>0</v>
      </c>
      <c r="BE235" s="280">
        <v>0</v>
      </c>
      <c r="BF235" s="280">
        <v>0</v>
      </c>
      <c r="BG235" s="280">
        <v>0</v>
      </c>
      <c r="BH235" s="280">
        <v>0</v>
      </c>
      <c r="BI235" s="280">
        <v>0</v>
      </c>
      <c r="BJ235" s="280">
        <v>0</v>
      </c>
      <c r="BK235" s="281">
        <v>0</v>
      </c>
    </row>
    <row r="236" spans="3:63" outlineLevel="1" x14ac:dyDescent="0.2">
      <c r="C236" s="269">
        <v>24</v>
      </c>
      <c r="D236" s="119">
        <v>24</v>
      </c>
      <c r="F236" s="11" t="s">
        <v>231</v>
      </c>
      <c r="O236" s="11"/>
      <c r="Q236" s="16" t="s">
        <v>110</v>
      </c>
      <c r="R236" s="282">
        <v>0</v>
      </c>
      <c r="S236" s="278">
        <v>0</v>
      </c>
      <c r="T236" s="278">
        <v>0</v>
      </c>
      <c r="U236" s="278">
        <v>0</v>
      </c>
      <c r="V236" s="278">
        <v>0</v>
      </c>
      <c r="W236" s="279">
        <v>0</v>
      </c>
      <c r="X236" s="278">
        <v>0</v>
      </c>
      <c r="Y236" s="278">
        <v>0</v>
      </c>
      <c r="Z236" s="278">
        <v>0</v>
      </c>
      <c r="AA236" s="278">
        <v>0</v>
      </c>
      <c r="AB236" s="115">
        <v>0</v>
      </c>
      <c r="AC236" s="115">
        <v>0</v>
      </c>
      <c r="AD236" s="115">
        <v>0</v>
      </c>
      <c r="AE236" s="280">
        <v>0</v>
      </c>
      <c r="AF236" s="280">
        <v>0</v>
      </c>
      <c r="AG236" s="280">
        <v>0</v>
      </c>
      <c r="AH236" s="280">
        <v>0</v>
      </c>
      <c r="AI236" s="280">
        <v>0</v>
      </c>
      <c r="AJ236" s="280">
        <v>0</v>
      </c>
      <c r="AK236" s="280">
        <v>0</v>
      </c>
      <c r="AL236" s="280">
        <v>0</v>
      </c>
      <c r="AM236" s="280">
        <v>0</v>
      </c>
      <c r="AN236" s="280">
        <v>0</v>
      </c>
      <c r="AO236" s="280">
        <v>0</v>
      </c>
      <c r="AP236" s="280">
        <v>0</v>
      </c>
      <c r="AQ236" s="280">
        <v>0</v>
      </c>
      <c r="AR236" s="280">
        <v>0</v>
      </c>
      <c r="AS236" s="280">
        <v>0</v>
      </c>
      <c r="AT236" s="280">
        <v>0</v>
      </c>
      <c r="AU236" s="280">
        <v>0</v>
      </c>
      <c r="AV236" s="280">
        <v>0</v>
      </c>
      <c r="AW236" s="280">
        <v>0</v>
      </c>
      <c r="AX236" s="280">
        <v>0</v>
      </c>
      <c r="AY236" s="280">
        <v>0</v>
      </c>
      <c r="AZ236" s="280">
        <v>0</v>
      </c>
      <c r="BA236" s="280">
        <v>0</v>
      </c>
      <c r="BB236" s="280">
        <v>0</v>
      </c>
      <c r="BC236" s="280">
        <v>0</v>
      </c>
      <c r="BD236" s="280">
        <v>0</v>
      </c>
      <c r="BE236" s="280">
        <v>0</v>
      </c>
      <c r="BF236" s="280">
        <v>0</v>
      </c>
      <c r="BG236" s="280">
        <v>0</v>
      </c>
      <c r="BH236" s="280">
        <v>0</v>
      </c>
      <c r="BI236" s="280">
        <v>0</v>
      </c>
      <c r="BJ236" s="280">
        <v>0</v>
      </c>
      <c r="BK236" s="281">
        <v>0</v>
      </c>
    </row>
    <row r="237" spans="3:63" outlineLevel="1" x14ac:dyDescent="0.2">
      <c r="C237" s="269">
        <v>24</v>
      </c>
      <c r="D237" s="119">
        <v>24</v>
      </c>
      <c r="F237" s="11" t="s">
        <v>232</v>
      </c>
      <c r="Q237" s="16" t="s">
        <v>110</v>
      </c>
      <c r="R237" s="282">
        <v>0</v>
      </c>
      <c r="S237" s="278">
        <v>0</v>
      </c>
      <c r="T237" s="278">
        <v>0</v>
      </c>
      <c r="U237" s="278">
        <v>0</v>
      </c>
      <c r="V237" s="278">
        <v>0</v>
      </c>
      <c r="W237" s="279">
        <v>0</v>
      </c>
      <c r="X237" s="278">
        <v>0</v>
      </c>
      <c r="Y237" s="278">
        <v>0</v>
      </c>
      <c r="Z237" s="278">
        <v>0</v>
      </c>
      <c r="AA237" s="278">
        <v>0</v>
      </c>
      <c r="AB237" s="115">
        <v>0</v>
      </c>
      <c r="AC237" s="115">
        <v>0</v>
      </c>
      <c r="AD237" s="115">
        <v>0</v>
      </c>
      <c r="AE237" s="280">
        <v>0</v>
      </c>
      <c r="AF237" s="280">
        <v>0</v>
      </c>
      <c r="AG237" s="280">
        <v>0</v>
      </c>
      <c r="AH237" s="280">
        <v>0</v>
      </c>
      <c r="AI237" s="280">
        <v>0</v>
      </c>
      <c r="AJ237" s="280">
        <v>0</v>
      </c>
      <c r="AK237" s="280">
        <v>0</v>
      </c>
      <c r="AL237" s="280">
        <v>0</v>
      </c>
      <c r="AM237" s="280">
        <v>0</v>
      </c>
      <c r="AN237" s="280">
        <v>0</v>
      </c>
      <c r="AO237" s="280">
        <v>0</v>
      </c>
      <c r="AP237" s="280">
        <v>0</v>
      </c>
      <c r="AQ237" s="280">
        <v>0</v>
      </c>
      <c r="AR237" s="280">
        <v>0</v>
      </c>
      <c r="AS237" s="280">
        <v>0</v>
      </c>
      <c r="AT237" s="280">
        <v>0</v>
      </c>
      <c r="AU237" s="280">
        <v>0</v>
      </c>
      <c r="AV237" s="280">
        <v>0</v>
      </c>
      <c r="AW237" s="280">
        <v>0</v>
      </c>
      <c r="AX237" s="280">
        <v>0</v>
      </c>
      <c r="AY237" s="280">
        <v>0</v>
      </c>
      <c r="AZ237" s="280">
        <v>0</v>
      </c>
      <c r="BA237" s="280">
        <v>0</v>
      </c>
      <c r="BB237" s="280">
        <v>0</v>
      </c>
      <c r="BC237" s="280">
        <v>0</v>
      </c>
      <c r="BD237" s="280">
        <v>0</v>
      </c>
      <c r="BE237" s="280">
        <v>0</v>
      </c>
      <c r="BF237" s="280">
        <v>0</v>
      </c>
      <c r="BG237" s="280">
        <v>0</v>
      </c>
      <c r="BH237" s="280">
        <v>0</v>
      </c>
      <c r="BI237" s="280">
        <v>0</v>
      </c>
      <c r="BJ237" s="280">
        <v>0</v>
      </c>
      <c r="BK237" s="281">
        <v>0</v>
      </c>
    </row>
    <row r="238" spans="3:63" outlineLevel="1" x14ac:dyDescent="0.2">
      <c r="C238" s="269">
        <v>24</v>
      </c>
      <c r="D238" s="119">
        <v>24</v>
      </c>
      <c r="F238" s="11" t="s">
        <v>233</v>
      </c>
      <c r="Q238" s="16" t="s">
        <v>110</v>
      </c>
      <c r="R238" s="283">
        <v>0</v>
      </c>
      <c r="S238" s="284">
        <v>0</v>
      </c>
      <c r="T238" s="284">
        <v>0</v>
      </c>
      <c r="U238" s="284">
        <v>0</v>
      </c>
      <c r="V238" s="284">
        <v>0</v>
      </c>
      <c r="W238" s="285">
        <v>0</v>
      </c>
      <c r="X238" s="284">
        <v>0</v>
      </c>
      <c r="Y238" s="284">
        <v>0</v>
      </c>
      <c r="Z238" s="284">
        <v>0</v>
      </c>
      <c r="AA238" s="284">
        <v>0</v>
      </c>
      <c r="AB238" s="286">
        <v>0</v>
      </c>
      <c r="AC238" s="287">
        <v>0</v>
      </c>
      <c r="AD238" s="287">
        <v>0</v>
      </c>
      <c r="AE238" s="287">
        <v>0</v>
      </c>
      <c r="AF238" s="287">
        <v>0</v>
      </c>
      <c r="AG238" s="287">
        <v>0</v>
      </c>
      <c r="AH238" s="287">
        <v>0</v>
      </c>
      <c r="AI238" s="287">
        <v>0</v>
      </c>
      <c r="AJ238" s="287">
        <v>0</v>
      </c>
      <c r="AK238" s="287">
        <v>0</v>
      </c>
      <c r="AL238" s="287">
        <v>0</v>
      </c>
      <c r="AM238" s="287">
        <v>0</v>
      </c>
      <c r="AN238" s="287">
        <v>0</v>
      </c>
      <c r="AO238" s="287">
        <v>0</v>
      </c>
      <c r="AP238" s="287">
        <v>0</v>
      </c>
      <c r="AQ238" s="287">
        <v>0</v>
      </c>
      <c r="AR238" s="287">
        <v>0</v>
      </c>
      <c r="AS238" s="287">
        <v>0</v>
      </c>
      <c r="AT238" s="287">
        <v>0</v>
      </c>
      <c r="AU238" s="287">
        <v>0</v>
      </c>
      <c r="AV238" s="287">
        <v>0</v>
      </c>
      <c r="AW238" s="287">
        <v>0</v>
      </c>
      <c r="AX238" s="287">
        <v>0</v>
      </c>
      <c r="AY238" s="287">
        <v>0</v>
      </c>
      <c r="AZ238" s="287">
        <v>0</v>
      </c>
      <c r="BA238" s="287">
        <v>0</v>
      </c>
      <c r="BB238" s="287">
        <v>0</v>
      </c>
      <c r="BC238" s="287">
        <v>0</v>
      </c>
      <c r="BD238" s="287">
        <v>0</v>
      </c>
      <c r="BE238" s="287">
        <v>0</v>
      </c>
      <c r="BF238" s="287">
        <v>0</v>
      </c>
      <c r="BG238" s="287">
        <v>0</v>
      </c>
      <c r="BH238" s="287">
        <v>0</v>
      </c>
      <c r="BI238" s="287">
        <v>0</v>
      </c>
      <c r="BJ238" s="287">
        <v>0</v>
      </c>
      <c r="BK238" s="288">
        <v>0</v>
      </c>
    </row>
    <row r="239" spans="3:63" outlineLevel="1" x14ac:dyDescent="0.2">
      <c r="C239" s="269">
        <v>24</v>
      </c>
      <c r="D239" s="119">
        <v>24</v>
      </c>
      <c r="F239" s="11" t="s">
        <v>234</v>
      </c>
      <c r="Q239" s="16" t="s">
        <v>110</v>
      </c>
      <c r="R239" s="290">
        <v>0</v>
      </c>
      <c r="S239" s="284">
        <v>0</v>
      </c>
      <c r="T239" s="284">
        <v>0</v>
      </c>
      <c r="U239" s="284">
        <v>0</v>
      </c>
      <c r="V239" s="284">
        <v>0</v>
      </c>
      <c r="W239" s="285">
        <v>0</v>
      </c>
      <c r="X239" s="284">
        <v>-7.4293206092990136</v>
      </c>
      <c r="Y239" s="284">
        <v>-8.9514144817632051</v>
      </c>
      <c r="Z239" s="284">
        <v>-6.0253549212110684</v>
      </c>
      <c r="AA239" s="284">
        <v>-3.0929464769049662</v>
      </c>
      <c r="AB239" s="286">
        <v>-16.991104866723891</v>
      </c>
      <c r="AC239" s="287">
        <v>-13.053167167925182</v>
      </c>
      <c r="AD239" s="287">
        <v>-6.9736282415227127</v>
      </c>
      <c r="AE239" s="287">
        <v>-9.2148118618371821</v>
      </c>
      <c r="AF239" s="287">
        <v>-14.8750362135324</v>
      </c>
      <c r="AG239" s="287">
        <v>-8.2325383846758147</v>
      </c>
      <c r="AH239" s="287">
        <v>-39.287891446542133</v>
      </c>
      <c r="AI239" s="287">
        <v>-23.469409826143981</v>
      </c>
      <c r="AJ239" s="287">
        <v>-23.469409826143981</v>
      </c>
      <c r="AK239" s="287">
        <v>-23.469409826143981</v>
      </c>
      <c r="AL239" s="287">
        <v>-23.469409826143981</v>
      </c>
      <c r="AM239" s="287">
        <v>-23.469409826143981</v>
      </c>
      <c r="AN239" s="287">
        <v>-23.469409826143981</v>
      </c>
      <c r="AO239" s="287">
        <v>-23.469409826143981</v>
      </c>
      <c r="AP239" s="287">
        <v>-23.469409826143981</v>
      </c>
      <c r="AQ239" s="287">
        <v>-23.469409826143981</v>
      </c>
      <c r="AR239" s="287">
        <v>-23.469409826143981</v>
      </c>
      <c r="AS239" s="287">
        <v>-23.469409826143981</v>
      </c>
      <c r="AT239" s="287">
        <v>-23.469409826143981</v>
      </c>
      <c r="AU239" s="287">
        <v>-23.469409826143981</v>
      </c>
      <c r="AV239" s="287">
        <v>-23.469409826143981</v>
      </c>
      <c r="AW239" s="287">
        <v>-23.469409826143981</v>
      </c>
      <c r="AX239" s="287">
        <v>-23.469409826143981</v>
      </c>
      <c r="AY239" s="287">
        <v>-23.469409826143981</v>
      </c>
      <c r="AZ239" s="287">
        <v>-23.469409826143981</v>
      </c>
      <c r="BA239" s="287">
        <v>-23.469409826143981</v>
      </c>
      <c r="BB239" s="287">
        <v>-23.469409826143981</v>
      </c>
      <c r="BC239" s="287">
        <v>-23.469409826143981</v>
      </c>
      <c r="BD239" s="287">
        <v>-23.469409826143981</v>
      </c>
      <c r="BE239" s="287">
        <v>-23.469409826143981</v>
      </c>
      <c r="BF239" s="287">
        <v>-23.469409826143981</v>
      </c>
      <c r="BG239" s="287">
        <v>-23.469409826143981</v>
      </c>
      <c r="BH239" s="287">
        <v>-23.469409826143981</v>
      </c>
      <c r="BI239" s="287">
        <v>-23.469409826143981</v>
      </c>
      <c r="BJ239" s="287">
        <v>-23.469409826143981</v>
      </c>
      <c r="BK239" s="288">
        <v>-23.469409826143981</v>
      </c>
    </row>
    <row r="240" spans="3:63" outlineLevel="1" x14ac:dyDescent="0.2">
      <c r="C240" s="269">
        <v>24</v>
      </c>
      <c r="D240" s="119">
        <v>24</v>
      </c>
      <c r="AB240" s="88"/>
      <c r="AE240"/>
      <c r="AF240"/>
      <c r="AG240"/>
    </row>
    <row r="241" spans="3:63" x14ac:dyDescent="0.2">
      <c r="C241" s="116">
        <v>25</v>
      </c>
      <c r="D241" s="67" t="s">
        <v>153</v>
      </c>
      <c r="E241" s="67"/>
      <c r="F241" s="67"/>
      <c r="G241" s="67" t="s">
        <v>226</v>
      </c>
      <c r="H241" s="102"/>
      <c r="I241" s="67"/>
      <c r="J241" s="67"/>
      <c r="K241" s="102"/>
      <c r="L241" s="67"/>
      <c r="M241" s="67"/>
      <c r="N241" s="67"/>
      <c r="O241" s="67"/>
      <c r="P241" s="67"/>
      <c r="Q241" s="117" t="s">
        <v>110</v>
      </c>
      <c r="R241" s="118">
        <v>0</v>
      </c>
      <c r="S241" s="118">
        <v>0</v>
      </c>
      <c r="T241" s="118">
        <v>0</v>
      </c>
      <c r="U241" s="118">
        <v>0</v>
      </c>
      <c r="V241" s="118">
        <v>0</v>
      </c>
      <c r="W241" s="118">
        <v>0</v>
      </c>
      <c r="X241" s="118">
        <v>0</v>
      </c>
      <c r="Y241" s="118">
        <v>0</v>
      </c>
      <c r="Z241" s="118">
        <v>0</v>
      </c>
      <c r="AA241" s="118">
        <v>0</v>
      </c>
      <c r="AB241" s="118">
        <v>0</v>
      </c>
      <c r="AC241" s="118">
        <v>0</v>
      </c>
      <c r="AD241" s="118">
        <v>0</v>
      </c>
      <c r="AE241" s="118">
        <v>0</v>
      </c>
      <c r="AF241" s="118">
        <v>0</v>
      </c>
      <c r="AG241" s="118">
        <v>0</v>
      </c>
      <c r="AH241" s="118">
        <v>0</v>
      </c>
      <c r="AI241" s="118">
        <v>0</v>
      </c>
      <c r="AJ241" s="118">
        <v>0</v>
      </c>
      <c r="AK241" s="118">
        <v>0</v>
      </c>
      <c r="AL241" s="118">
        <v>0</v>
      </c>
      <c r="AM241" s="118">
        <v>0</v>
      </c>
      <c r="AN241" s="118">
        <v>0</v>
      </c>
      <c r="AO241" s="118">
        <v>0</v>
      </c>
      <c r="AP241" s="118">
        <v>0</v>
      </c>
      <c r="AQ241" s="118">
        <v>0</v>
      </c>
      <c r="AR241" s="118">
        <v>0</v>
      </c>
      <c r="AS241" s="118">
        <v>0</v>
      </c>
      <c r="AT241" s="118">
        <v>0</v>
      </c>
      <c r="AU241" s="118">
        <v>0</v>
      </c>
      <c r="AV241" s="118">
        <v>0</v>
      </c>
      <c r="AW241" s="118">
        <v>0</v>
      </c>
      <c r="AX241" s="118">
        <v>0</v>
      </c>
      <c r="AY241" s="118">
        <v>0</v>
      </c>
      <c r="AZ241" s="118">
        <v>0</v>
      </c>
      <c r="BA241" s="118">
        <v>0</v>
      </c>
      <c r="BB241" s="118">
        <v>0</v>
      </c>
      <c r="BC241" s="118">
        <v>0</v>
      </c>
      <c r="BD241" s="118">
        <v>0</v>
      </c>
      <c r="BE241" s="118">
        <v>0</v>
      </c>
      <c r="BF241" s="118">
        <v>0</v>
      </c>
      <c r="BG241" s="118">
        <v>0</v>
      </c>
      <c r="BH241" s="118">
        <v>0</v>
      </c>
      <c r="BI241" s="118">
        <v>0</v>
      </c>
      <c r="BJ241" s="118">
        <v>0</v>
      </c>
      <c r="BK241" s="118">
        <v>0</v>
      </c>
    </row>
    <row r="242" spans="3:63" outlineLevel="1" x14ac:dyDescent="0.2">
      <c r="C242" s="269">
        <v>25</v>
      </c>
      <c r="D242" s="119">
        <v>25</v>
      </c>
      <c r="E242" s="124" t="s">
        <v>227</v>
      </c>
      <c r="F242" s="11"/>
      <c r="G242" s="11"/>
      <c r="H242" s="11"/>
      <c r="I242" s="11"/>
      <c r="J242" s="11"/>
      <c r="K242" s="11"/>
      <c r="L242" s="11"/>
      <c r="M242" s="11"/>
      <c r="N242" s="11"/>
      <c r="O242" s="11"/>
      <c r="P242" s="11"/>
      <c r="Q242" s="16"/>
      <c r="R242" s="88"/>
      <c r="S242" s="88"/>
      <c r="T242" s="88"/>
      <c r="U242" s="88"/>
      <c r="V242" s="88"/>
      <c r="W242" s="88"/>
      <c r="X242" s="88"/>
      <c r="Y242" s="88"/>
      <c r="Z242" s="88"/>
      <c r="AA242" s="88"/>
      <c r="AB242" s="88"/>
      <c r="AC242" s="88"/>
      <c r="AD242" s="88"/>
      <c r="AE242" s="11"/>
      <c r="AF242"/>
      <c r="AG242"/>
    </row>
    <row r="243" spans="3:63" outlineLevel="1" x14ac:dyDescent="0.2">
      <c r="C243" s="269">
        <v>25</v>
      </c>
      <c r="D243" s="119">
        <v>25</v>
      </c>
      <c r="E243" s="11"/>
      <c r="F243" s="11" t="s">
        <v>228</v>
      </c>
      <c r="G243" s="11"/>
      <c r="H243" s="11"/>
      <c r="I243" s="11"/>
      <c r="J243" s="11"/>
      <c r="K243" s="11"/>
      <c r="L243" s="11"/>
      <c r="M243" s="11"/>
      <c r="N243" s="270" t="s">
        <v>229</v>
      </c>
      <c r="O243" s="271">
        <v>0</v>
      </c>
      <c r="P243" s="11"/>
      <c r="Q243" s="16" t="s">
        <v>110</v>
      </c>
      <c r="R243" s="272">
        <v>0</v>
      </c>
      <c r="S243" s="273">
        <v>0</v>
      </c>
      <c r="T243" s="273">
        <v>0</v>
      </c>
      <c r="U243" s="273">
        <v>0</v>
      </c>
      <c r="V243" s="273">
        <v>0</v>
      </c>
      <c r="W243" s="274">
        <v>0</v>
      </c>
      <c r="X243" s="273">
        <v>0</v>
      </c>
      <c r="Y243" s="273">
        <v>0</v>
      </c>
      <c r="Z243" s="273">
        <v>0</v>
      </c>
      <c r="AA243" s="273">
        <v>0</v>
      </c>
      <c r="AB243" s="275">
        <v>0</v>
      </c>
      <c r="AC243" s="275">
        <v>0</v>
      </c>
      <c r="AD243" s="275">
        <v>0</v>
      </c>
      <c r="AE243" s="275">
        <v>0</v>
      </c>
      <c r="AF243" s="275">
        <v>0</v>
      </c>
      <c r="AG243" s="275">
        <v>0</v>
      </c>
      <c r="AH243" s="275">
        <v>0</v>
      </c>
      <c r="AI243" s="275">
        <v>0</v>
      </c>
      <c r="AJ243" s="275">
        <v>0</v>
      </c>
      <c r="AK243" s="275">
        <v>0</v>
      </c>
      <c r="AL243" s="275">
        <v>0</v>
      </c>
      <c r="AM243" s="275">
        <v>0</v>
      </c>
      <c r="AN243" s="275">
        <v>0</v>
      </c>
      <c r="AO243" s="275">
        <v>0</v>
      </c>
      <c r="AP243" s="275">
        <v>0</v>
      </c>
      <c r="AQ243" s="275">
        <v>0</v>
      </c>
      <c r="AR243" s="275">
        <v>0</v>
      </c>
      <c r="AS243" s="275">
        <v>0</v>
      </c>
      <c r="AT243" s="275">
        <v>0</v>
      </c>
      <c r="AU243" s="275">
        <v>0</v>
      </c>
      <c r="AV243" s="275">
        <v>0</v>
      </c>
      <c r="AW243" s="275">
        <v>0</v>
      </c>
      <c r="AX243" s="275">
        <v>0</v>
      </c>
      <c r="AY243" s="275">
        <v>0</v>
      </c>
      <c r="AZ243" s="275">
        <v>0</v>
      </c>
      <c r="BA243" s="275">
        <v>0</v>
      </c>
      <c r="BB243" s="275">
        <v>0</v>
      </c>
      <c r="BC243" s="275">
        <v>0</v>
      </c>
      <c r="BD243" s="275">
        <v>0</v>
      </c>
      <c r="BE243" s="275">
        <v>0</v>
      </c>
      <c r="BF243" s="275">
        <v>0</v>
      </c>
      <c r="BG243" s="275">
        <v>0</v>
      </c>
      <c r="BH243" s="275">
        <v>0</v>
      </c>
      <c r="BI243" s="275">
        <v>0</v>
      </c>
      <c r="BJ243" s="275">
        <v>0</v>
      </c>
      <c r="BK243" s="276">
        <v>0</v>
      </c>
    </row>
    <row r="244" spans="3:63" outlineLevel="1" x14ac:dyDescent="0.2">
      <c r="C244" s="269">
        <v>25</v>
      </c>
      <c r="D244" s="119">
        <v>25</v>
      </c>
      <c r="E244" s="11"/>
      <c r="F244" s="11" t="s">
        <v>230</v>
      </c>
      <c r="G244" s="11"/>
      <c r="H244" s="11"/>
      <c r="I244" s="11"/>
      <c r="J244" s="11"/>
      <c r="K244" s="11"/>
      <c r="L244" s="11"/>
      <c r="M244" s="11"/>
      <c r="N244" s="11"/>
      <c r="O244" s="11"/>
      <c r="P244" s="11"/>
      <c r="Q244" s="16" t="s">
        <v>110</v>
      </c>
      <c r="R244" s="277">
        <v>0</v>
      </c>
      <c r="S244" s="278">
        <v>0</v>
      </c>
      <c r="T244" s="278">
        <v>0</v>
      </c>
      <c r="U244" s="278">
        <v>0</v>
      </c>
      <c r="V244" s="278">
        <v>0</v>
      </c>
      <c r="W244" s="279">
        <v>0</v>
      </c>
      <c r="X244" s="278">
        <v>0</v>
      </c>
      <c r="Y244" s="278">
        <v>0</v>
      </c>
      <c r="Z244" s="278">
        <v>0</v>
      </c>
      <c r="AA244" s="278">
        <v>0</v>
      </c>
      <c r="AB244" s="115">
        <v>0</v>
      </c>
      <c r="AC244" s="115">
        <v>0</v>
      </c>
      <c r="AD244" s="115">
        <v>0</v>
      </c>
      <c r="AE244" s="115">
        <v>0</v>
      </c>
      <c r="AF244" s="115">
        <v>0</v>
      </c>
      <c r="AG244" s="280">
        <v>0</v>
      </c>
      <c r="AH244" s="280">
        <v>0</v>
      </c>
      <c r="AI244" s="280">
        <v>0</v>
      </c>
      <c r="AJ244" s="280">
        <v>0</v>
      </c>
      <c r="AK244" s="280">
        <v>0</v>
      </c>
      <c r="AL244" s="280">
        <v>0</v>
      </c>
      <c r="AM244" s="280">
        <v>0</v>
      </c>
      <c r="AN244" s="280">
        <v>0</v>
      </c>
      <c r="AO244" s="280">
        <v>0</v>
      </c>
      <c r="AP244" s="280">
        <v>0</v>
      </c>
      <c r="AQ244" s="280">
        <v>0</v>
      </c>
      <c r="AR244" s="280">
        <v>0</v>
      </c>
      <c r="AS244" s="280">
        <v>0</v>
      </c>
      <c r="AT244" s="280">
        <v>0</v>
      </c>
      <c r="AU244" s="280">
        <v>0</v>
      </c>
      <c r="AV244" s="280">
        <v>0</v>
      </c>
      <c r="AW244" s="280">
        <v>0</v>
      </c>
      <c r="AX244" s="280">
        <v>0</v>
      </c>
      <c r="AY244" s="280">
        <v>0</v>
      </c>
      <c r="AZ244" s="280">
        <v>0</v>
      </c>
      <c r="BA244" s="280">
        <v>0</v>
      </c>
      <c r="BB244" s="280">
        <v>0</v>
      </c>
      <c r="BC244" s="280">
        <v>0</v>
      </c>
      <c r="BD244" s="280">
        <v>0</v>
      </c>
      <c r="BE244" s="280">
        <v>0</v>
      </c>
      <c r="BF244" s="280">
        <v>0</v>
      </c>
      <c r="BG244" s="280">
        <v>0</v>
      </c>
      <c r="BH244" s="280">
        <v>0</v>
      </c>
      <c r="BI244" s="280">
        <v>0</v>
      </c>
      <c r="BJ244" s="280">
        <v>0</v>
      </c>
      <c r="BK244" s="281">
        <v>0</v>
      </c>
    </row>
    <row r="245" spans="3:63" outlineLevel="1" x14ac:dyDescent="0.2">
      <c r="C245" s="269">
        <v>25</v>
      </c>
      <c r="D245" s="119">
        <v>25</v>
      </c>
      <c r="F245" s="11" t="s">
        <v>231</v>
      </c>
      <c r="O245" s="11"/>
      <c r="Q245" s="16" t="s">
        <v>110</v>
      </c>
      <c r="R245" s="282">
        <v>0</v>
      </c>
      <c r="S245" s="278">
        <v>0</v>
      </c>
      <c r="T245" s="278">
        <v>0</v>
      </c>
      <c r="U245" s="278">
        <v>0</v>
      </c>
      <c r="V245" s="278">
        <v>0</v>
      </c>
      <c r="W245" s="279">
        <v>0</v>
      </c>
      <c r="X245" s="278">
        <v>0</v>
      </c>
      <c r="Y245" s="278">
        <v>0</v>
      </c>
      <c r="Z245" s="278">
        <v>0</v>
      </c>
      <c r="AA245" s="278">
        <v>0</v>
      </c>
      <c r="AB245" s="115">
        <v>0</v>
      </c>
      <c r="AC245" s="115">
        <v>0</v>
      </c>
      <c r="AD245" s="115">
        <v>0</v>
      </c>
      <c r="AE245" s="280">
        <v>0</v>
      </c>
      <c r="AF245" s="280">
        <v>0</v>
      </c>
      <c r="AG245" s="280">
        <v>0</v>
      </c>
      <c r="AH245" s="280">
        <v>0</v>
      </c>
      <c r="AI245" s="280">
        <v>0</v>
      </c>
      <c r="AJ245" s="280">
        <v>0</v>
      </c>
      <c r="AK245" s="280">
        <v>0</v>
      </c>
      <c r="AL245" s="280">
        <v>0</v>
      </c>
      <c r="AM245" s="280">
        <v>0</v>
      </c>
      <c r="AN245" s="280">
        <v>0</v>
      </c>
      <c r="AO245" s="280">
        <v>0</v>
      </c>
      <c r="AP245" s="280">
        <v>0</v>
      </c>
      <c r="AQ245" s="280">
        <v>0</v>
      </c>
      <c r="AR245" s="280">
        <v>0</v>
      </c>
      <c r="AS245" s="280">
        <v>0</v>
      </c>
      <c r="AT245" s="280">
        <v>0</v>
      </c>
      <c r="AU245" s="280">
        <v>0</v>
      </c>
      <c r="AV245" s="280">
        <v>0</v>
      </c>
      <c r="AW245" s="280">
        <v>0</v>
      </c>
      <c r="AX245" s="280">
        <v>0</v>
      </c>
      <c r="AY245" s="280">
        <v>0</v>
      </c>
      <c r="AZ245" s="280">
        <v>0</v>
      </c>
      <c r="BA245" s="280">
        <v>0</v>
      </c>
      <c r="BB245" s="280">
        <v>0</v>
      </c>
      <c r="BC245" s="280">
        <v>0</v>
      </c>
      <c r="BD245" s="280">
        <v>0</v>
      </c>
      <c r="BE245" s="280">
        <v>0</v>
      </c>
      <c r="BF245" s="280">
        <v>0</v>
      </c>
      <c r="BG245" s="280">
        <v>0</v>
      </c>
      <c r="BH245" s="280">
        <v>0</v>
      </c>
      <c r="BI245" s="280">
        <v>0</v>
      </c>
      <c r="BJ245" s="280">
        <v>0</v>
      </c>
      <c r="BK245" s="281">
        <v>0</v>
      </c>
    </row>
    <row r="246" spans="3:63" outlineLevel="1" x14ac:dyDescent="0.2">
      <c r="C246" s="269">
        <v>25</v>
      </c>
      <c r="D246" s="119">
        <v>25</v>
      </c>
      <c r="F246" s="11" t="s">
        <v>232</v>
      </c>
      <c r="Q246" s="16" t="s">
        <v>110</v>
      </c>
      <c r="R246" s="282">
        <v>0</v>
      </c>
      <c r="S246" s="278">
        <v>0</v>
      </c>
      <c r="T246" s="278">
        <v>0</v>
      </c>
      <c r="U246" s="278">
        <v>0</v>
      </c>
      <c r="V246" s="278">
        <v>0</v>
      </c>
      <c r="W246" s="279">
        <v>0</v>
      </c>
      <c r="X246" s="278">
        <v>0</v>
      </c>
      <c r="Y246" s="278">
        <v>0</v>
      </c>
      <c r="Z246" s="278">
        <v>0</v>
      </c>
      <c r="AA246" s="278">
        <v>0</v>
      </c>
      <c r="AB246" s="115">
        <v>0</v>
      </c>
      <c r="AC246" s="115">
        <v>0</v>
      </c>
      <c r="AD246" s="115">
        <v>0</v>
      </c>
      <c r="AE246" s="280">
        <v>0</v>
      </c>
      <c r="AF246" s="280">
        <v>0</v>
      </c>
      <c r="AG246" s="280">
        <v>0</v>
      </c>
      <c r="AH246" s="280">
        <v>0</v>
      </c>
      <c r="AI246" s="280">
        <v>0</v>
      </c>
      <c r="AJ246" s="280">
        <v>0</v>
      </c>
      <c r="AK246" s="280">
        <v>0</v>
      </c>
      <c r="AL246" s="280">
        <v>0</v>
      </c>
      <c r="AM246" s="280">
        <v>0</v>
      </c>
      <c r="AN246" s="280">
        <v>0</v>
      </c>
      <c r="AO246" s="280">
        <v>0</v>
      </c>
      <c r="AP246" s="280">
        <v>0</v>
      </c>
      <c r="AQ246" s="280">
        <v>0</v>
      </c>
      <c r="AR246" s="280">
        <v>0</v>
      </c>
      <c r="AS246" s="280">
        <v>0</v>
      </c>
      <c r="AT246" s="280">
        <v>0</v>
      </c>
      <c r="AU246" s="280">
        <v>0</v>
      </c>
      <c r="AV246" s="280">
        <v>0</v>
      </c>
      <c r="AW246" s="280">
        <v>0</v>
      </c>
      <c r="AX246" s="280">
        <v>0</v>
      </c>
      <c r="AY246" s="280">
        <v>0</v>
      </c>
      <c r="AZ246" s="280">
        <v>0</v>
      </c>
      <c r="BA246" s="280">
        <v>0</v>
      </c>
      <c r="BB246" s="280">
        <v>0</v>
      </c>
      <c r="BC246" s="280">
        <v>0</v>
      </c>
      <c r="BD246" s="280">
        <v>0</v>
      </c>
      <c r="BE246" s="280">
        <v>0</v>
      </c>
      <c r="BF246" s="280">
        <v>0</v>
      </c>
      <c r="BG246" s="280">
        <v>0</v>
      </c>
      <c r="BH246" s="280">
        <v>0</v>
      </c>
      <c r="BI246" s="280">
        <v>0</v>
      </c>
      <c r="BJ246" s="280">
        <v>0</v>
      </c>
      <c r="BK246" s="281">
        <v>0</v>
      </c>
    </row>
    <row r="247" spans="3:63" outlineLevel="1" x14ac:dyDescent="0.2">
      <c r="C247" s="269">
        <v>25</v>
      </c>
      <c r="D247" s="119">
        <v>25</v>
      </c>
      <c r="F247" s="11" t="s">
        <v>233</v>
      </c>
      <c r="Q247" s="16" t="s">
        <v>110</v>
      </c>
      <c r="R247" s="283">
        <v>0</v>
      </c>
      <c r="S247" s="284">
        <v>0</v>
      </c>
      <c r="T247" s="284">
        <v>0</v>
      </c>
      <c r="U247" s="284">
        <v>0</v>
      </c>
      <c r="V247" s="284">
        <v>0</v>
      </c>
      <c r="W247" s="285">
        <v>0</v>
      </c>
      <c r="X247" s="284">
        <v>0</v>
      </c>
      <c r="Y247" s="284">
        <v>0</v>
      </c>
      <c r="Z247" s="284">
        <v>0</v>
      </c>
      <c r="AA247" s="284">
        <v>0</v>
      </c>
      <c r="AB247" s="286">
        <v>0</v>
      </c>
      <c r="AC247" s="287">
        <v>0</v>
      </c>
      <c r="AD247" s="287">
        <v>0</v>
      </c>
      <c r="AE247" s="287">
        <v>0</v>
      </c>
      <c r="AF247" s="287">
        <v>0</v>
      </c>
      <c r="AG247" s="287">
        <v>0</v>
      </c>
      <c r="AH247" s="287">
        <v>0</v>
      </c>
      <c r="AI247" s="287">
        <v>0</v>
      </c>
      <c r="AJ247" s="287">
        <v>0</v>
      </c>
      <c r="AK247" s="287">
        <v>0</v>
      </c>
      <c r="AL247" s="287">
        <v>0</v>
      </c>
      <c r="AM247" s="287">
        <v>0</v>
      </c>
      <c r="AN247" s="287">
        <v>0</v>
      </c>
      <c r="AO247" s="287">
        <v>0</v>
      </c>
      <c r="AP247" s="287">
        <v>0</v>
      </c>
      <c r="AQ247" s="287">
        <v>0</v>
      </c>
      <c r="AR247" s="287">
        <v>0</v>
      </c>
      <c r="AS247" s="287">
        <v>0</v>
      </c>
      <c r="AT247" s="287">
        <v>0</v>
      </c>
      <c r="AU247" s="287">
        <v>0</v>
      </c>
      <c r="AV247" s="287">
        <v>0</v>
      </c>
      <c r="AW247" s="287">
        <v>0</v>
      </c>
      <c r="AX247" s="287">
        <v>0</v>
      </c>
      <c r="AY247" s="287">
        <v>0</v>
      </c>
      <c r="AZ247" s="287">
        <v>0</v>
      </c>
      <c r="BA247" s="287">
        <v>0</v>
      </c>
      <c r="BB247" s="287">
        <v>0</v>
      </c>
      <c r="BC247" s="287">
        <v>0</v>
      </c>
      <c r="BD247" s="287">
        <v>0</v>
      </c>
      <c r="BE247" s="287">
        <v>0</v>
      </c>
      <c r="BF247" s="287">
        <v>0</v>
      </c>
      <c r="BG247" s="287">
        <v>0</v>
      </c>
      <c r="BH247" s="287">
        <v>0</v>
      </c>
      <c r="BI247" s="287">
        <v>0</v>
      </c>
      <c r="BJ247" s="287">
        <v>0</v>
      </c>
      <c r="BK247" s="288">
        <v>0</v>
      </c>
    </row>
    <row r="248" spans="3:63" outlineLevel="1" x14ac:dyDescent="0.2">
      <c r="C248" s="269">
        <v>25</v>
      </c>
      <c r="D248" s="119">
        <v>25</v>
      </c>
      <c r="F248" s="11" t="s">
        <v>234</v>
      </c>
      <c r="Q248" s="16" t="s">
        <v>110</v>
      </c>
      <c r="R248" s="290">
        <v>0</v>
      </c>
      <c r="S248" s="284">
        <v>0</v>
      </c>
      <c r="T248" s="284">
        <v>0</v>
      </c>
      <c r="U248" s="284">
        <v>0</v>
      </c>
      <c r="V248" s="284">
        <v>0</v>
      </c>
      <c r="W248" s="285">
        <v>0</v>
      </c>
      <c r="X248" s="284">
        <v>0</v>
      </c>
      <c r="Y248" s="284">
        <v>0</v>
      </c>
      <c r="Z248" s="284">
        <v>0</v>
      </c>
      <c r="AA248" s="284">
        <v>0</v>
      </c>
      <c r="AB248" s="286">
        <v>0</v>
      </c>
      <c r="AC248" s="287">
        <v>0</v>
      </c>
      <c r="AD248" s="287">
        <v>0</v>
      </c>
      <c r="AE248" s="287">
        <v>0</v>
      </c>
      <c r="AF248" s="287">
        <v>0</v>
      </c>
      <c r="AG248" s="287">
        <v>0</v>
      </c>
      <c r="AH248" s="287">
        <v>0</v>
      </c>
      <c r="AI248" s="287">
        <v>0</v>
      </c>
      <c r="AJ248" s="287">
        <v>0</v>
      </c>
      <c r="AK248" s="287">
        <v>0</v>
      </c>
      <c r="AL248" s="287">
        <v>0</v>
      </c>
      <c r="AM248" s="287">
        <v>0</v>
      </c>
      <c r="AN248" s="287">
        <v>0</v>
      </c>
      <c r="AO248" s="287">
        <v>0</v>
      </c>
      <c r="AP248" s="287">
        <v>0</v>
      </c>
      <c r="AQ248" s="287">
        <v>0</v>
      </c>
      <c r="AR248" s="287">
        <v>0</v>
      </c>
      <c r="AS248" s="287">
        <v>0</v>
      </c>
      <c r="AT248" s="287">
        <v>0</v>
      </c>
      <c r="AU248" s="287">
        <v>0</v>
      </c>
      <c r="AV248" s="287">
        <v>0</v>
      </c>
      <c r="AW248" s="287">
        <v>0</v>
      </c>
      <c r="AX248" s="287">
        <v>0</v>
      </c>
      <c r="AY248" s="287">
        <v>0</v>
      </c>
      <c r="AZ248" s="287">
        <v>0</v>
      </c>
      <c r="BA248" s="287">
        <v>0</v>
      </c>
      <c r="BB248" s="287">
        <v>0</v>
      </c>
      <c r="BC248" s="287">
        <v>0</v>
      </c>
      <c r="BD248" s="287">
        <v>0</v>
      </c>
      <c r="BE248" s="287">
        <v>0</v>
      </c>
      <c r="BF248" s="287">
        <v>0</v>
      </c>
      <c r="BG248" s="287">
        <v>0</v>
      </c>
      <c r="BH248" s="287">
        <v>0</v>
      </c>
      <c r="BI248" s="287">
        <v>0</v>
      </c>
      <c r="BJ248" s="287">
        <v>0</v>
      </c>
      <c r="BK248" s="288">
        <v>0</v>
      </c>
    </row>
    <row r="249" spans="3:63" outlineLevel="1" x14ac:dyDescent="0.2">
      <c r="C249" s="269">
        <v>25</v>
      </c>
      <c r="D249" s="119">
        <v>25</v>
      </c>
      <c r="AB249" s="88"/>
      <c r="AE249"/>
      <c r="AF249"/>
      <c r="AG249"/>
    </row>
    <row r="250" spans="3:63" x14ac:dyDescent="0.2">
      <c r="C250" s="116" t="s">
        <v>154</v>
      </c>
      <c r="D250" s="67" t="s">
        <v>155</v>
      </c>
      <c r="E250" s="67"/>
      <c r="F250" s="67"/>
      <c r="G250" s="67" t="s">
        <v>226</v>
      </c>
      <c r="H250" s="102"/>
      <c r="I250" s="67"/>
      <c r="J250" s="67"/>
      <c r="K250" s="102"/>
      <c r="L250" s="67"/>
      <c r="M250" s="67"/>
      <c r="N250" s="67"/>
      <c r="O250" s="67"/>
      <c r="P250" s="67"/>
      <c r="Q250" s="117" t="s">
        <v>110</v>
      </c>
      <c r="R250" s="118">
        <v>0</v>
      </c>
      <c r="S250" s="118">
        <v>0</v>
      </c>
      <c r="T250" s="118">
        <v>0</v>
      </c>
      <c r="U250" s="118">
        <v>0</v>
      </c>
      <c r="V250" s="118">
        <v>0</v>
      </c>
      <c r="W250" s="118">
        <v>0</v>
      </c>
      <c r="X250" s="118">
        <v>0</v>
      </c>
      <c r="Y250" s="118">
        <v>0</v>
      </c>
      <c r="Z250" s="118">
        <v>0</v>
      </c>
      <c r="AA250" s="118">
        <v>0</v>
      </c>
      <c r="AB250" s="118">
        <v>0</v>
      </c>
      <c r="AC250" s="118">
        <v>0</v>
      </c>
      <c r="AD250" s="118">
        <v>0</v>
      </c>
      <c r="AE250" s="118">
        <v>0</v>
      </c>
      <c r="AF250" s="118">
        <v>0</v>
      </c>
      <c r="AG250" s="118">
        <v>0</v>
      </c>
      <c r="AH250" s="118">
        <v>0</v>
      </c>
      <c r="AI250" s="118">
        <v>0</v>
      </c>
      <c r="AJ250" s="118">
        <v>0</v>
      </c>
      <c r="AK250" s="118">
        <v>0</v>
      </c>
      <c r="AL250" s="118">
        <v>0</v>
      </c>
      <c r="AM250" s="118">
        <v>0</v>
      </c>
      <c r="AN250" s="118">
        <v>0</v>
      </c>
      <c r="AO250" s="118">
        <v>0</v>
      </c>
      <c r="AP250" s="118">
        <v>0</v>
      </c>
      <c r="AQ250" s="118">
        <v>0</v>
      </c>
      <c r="AR250" s="118">
        <v>0</v>
      </c>
      <c r="AS250" s="118">
        <v>0</v>
      </c>
      <c r="AT250" s="118">
        <v>0</v>
      </c>
      <c r="AU250" s="118">
        <v>0</v>
      </c>
      <c r="AV250" s="118">
        <v>0</v>
      </c>
      <c r="AW250" s="118">
        <v>0</v>
      </c>
      <c r="AX250" s="118">
        <v>0</v>
      </c>
      <c r="AY250" s="118">
        <v>0</v>
      </c>
      <c r="AZ250" s="118">
        <v>0</v>
      </c>
      <c r="BA250" s="118">
        <v>0</v>
      </c>
      <c r="BB250" s="118">
        <v>0</v>
      </c>
      <c r="BC250" s="118">
        <v>0</v>
      </c>
      <c r="BD250" s="118">
        <v>0</v>
      </c>
      <c r="BE250" s="118">
        <v>0</v>
      </c>
      <c r="BF250" s="118">
        <v>0</v>
      </c>
      <c r="BG250" s="118">
        <v>0</v>
      </c>
      <c r="BH250" s="118">
        <v>0</v>
      </c>
      <c r="BI250" s="118">
        <v>0</v>
      </c>
      <c r="BJ250" s="118">
        <v>0</v>
      </c>
      <c r="BK250" s="118">
        <v>0</v>
      </c>
    </row>
    <row r="251" spans="3:63" outlineLevel="1" x14ac:dyDescent="0.2">
      <c r="C251" s="269" t="s">
        <v>154</v>
      </c>
      <c r="D251" s="119" t="s">
        <v>154</v>
      </c>
      <c r="E251" s="124" t="s">
        <v>227</v>
      </c>
      <c r="F251" s="11"/>
      <c r="G251" s="11"/>
      <c r="H251" s="11"/>
      <c r="I251" s="11"/>
      <c r="J251" s="11"/>
      <c r="K251" s="11"/>
      <c r="L251" s="11"/>
      <c r="M251" s="11"/>
      <c r="N251" s="11"/>
      <c r="O251" s="11"/>
      <c r="P251" s="11"/>
      <c r="Q251" s="16"/>
      <c r="R251" s="88"/>
      <c r="S251" s="88"/>
      <c r="T251" s="88"/>
      <c r="U251" s="88"/>
      <c r="V251" s="88"/>
      <c r="W251" s="88"/>
      <c r="X251" s="88"/>
      <c r="Y251" s="88"/>
      <c r="Z251" s="88"/>
      <c r="AA251" s="88"/>
      <c r="AB251" s="88"/>
      <c r="AC251" s="88"/>
      <c r="AD251" s="88"/>
      <c r="AE251" s="11"/>
      <c r="AF251"/>
      <c r="AG251"/>
    </row>
    <row r="252" spans="3:63" outlineLevel="1" x14ac:dyDescent="0.2">
      <c r="C252" s="269" t="s">
        <v>154</v>
      </c>
      <c r="D252" s="119" t="s">
        <v>154</v>
      </c>
      <c r="E252" s="11"/>
      <c r="F252" s="11" t="s">
        <v>228</v>
      </c>
      <c r="G252" s="11"/>
      <c r="H252" s="11"/>
      <c r="I252" s="11"/>
      <c r="J252" s="11"/>
      <c r="K252" s="11"/>
      <c r="L252" s="11"/>
      <c r="M252" s="11"/>
      <c r="N252" s="270" t="s">
        <v>229</v>
      </c>
      <c r="O252" s="271">
        <v>0</v>
      </c>
      <c r="P252" s="11"/>
      <c r="Q252" s="16" t="s">
        <v>110</v>
      </c>
      <c r="R252" s="272">
        <v>0</v>
      </c>
      <c r="S252" s="273">
        <v>0</v>
      </c>
      <c r="T252" s="273">
        <v>0</v>
      </c>
      <c r="U252" s="273">
        <v>0</v>
      </c>
      <c r="V252" s="273">
        <v>0</v>
      </c>
      <c r="W252" s="274">
        <v>0</v>
      </c>
      <c r="X252" s="273">
        <v>0</v>
      </c>
      <c r="Y252" s="273">
        <v>0</v>
      </c>
      <c r="Z252" s="273">
        <v>0</v>
      </c>
      <c r="AA252" s="273">
        <v>0</v>
      </c>
      <c r="AB252" s="275">
        <v>0</v>
      </c>
      <c r="AC252" s="275">
        <v>0</v>
      </c>
      <c r="AD252" s="275">
        <v>0</v>
      </c>
      <c r="AE252" s="275">
        <v>0</v>
      </c>
      <c r="AF252" s="275">
        <v>0</v>
      </c>
      <c r="AG252" s="275">
        <v>0</v>
      </c>
      <c r="AH252" s="275">
        <v>0</v>
      </c>
      <c r="AI252" s="275">
        <v>0</v>
      </c>
      <c r="AJ252" s="275">
        <v>0</v>
      </c>
      <c r="AK252" s="275">
        <v>0</v>
      </c>
      <c r="AL252" s="275">
        <v>0</v>
      </c>
      <c r="AM252" s="275">
        <v>0</v>
      </c>
      <c r="AN252" s="275">
        <v>0</v>
      </c>
      <c r="AO252" s="275">
        <v>0</v>
      </c>
      <c r="AP252" s="275">
        <v>0</v>
      </c>
      <c r="AQ252" s="275">
        <v>0</v>
      </c>
      <c r="AR252" s="275">
        <v>0</v>
      </c>
      <c r="AS252" s="275">
        <v>0</v>
      </c>
      <c r="AT252" s="275">
        <v>0</v>
      </c>
      <c r="AU252" s="275">
        <v>0</v>
      </c>
      <c r="AV252" s="275">
        <v>0</v>
      </c>
      <c r="AW252" s="275">
        <v>0</v>
      </c>
      <c r="AX252" s="275">
        <v>0</v>
      </c>
      <c r="AY252" s="275">
        <v>0</v>
      </c>
      <c r="AZ252" s="275">
        <v>0</v>
      </c>
      <c r="BA252" s="275">
        <v>0</v>
      </c>
      <c r="BB252" s="275">
        <v>0</v>
      </c>
      <c r="BC252" s="275">
        <v>0</v>
      </c>
      <c r="BD252" s="275">
        <v>0</v>
      </c>
      <c r="BE252" s="275">
        <v>0</v>
      </c>
      <c r="BF252" s="275">
        <v>0</v>
      </c>
      <c r="BG252" s="275">
        <v>0</v>
      </c>
      <c r="BH252" s="275">
        <v>0</v>
      </c>
      <c r="BI252" s="275">
        <v>0</v>
      </c>
      <c r="BJ252" s="275">
        <v>0</v>
      </c>
      <c r="BK252" s="276">
        <v>0</v>
      </c>
    </row>
    <row r="253" spans="3:63" outlineLevel="1" x14ac:dyDescent="0.2">
      <c r="C253" s="269" t="s">
        <v>154</v>
      </c>
      <c r="D253" s="119" t="s">
        <v>154</v>
      </c>
      <c r="E253" s="11"/>
      <c r="F253" s="11" t="s">
        <v>230</v>
      </c>
      <c r="G253" s="11"/>
      <c r="H253" s="11"/>
      <c r="I253" s="11"/>
      <c r="J253" s="11"/>
      <c r="K253" s="11"/>
      <c r="L253" s="11"/>
      <c r="M253" s="11"/>
      <c r="N253" s="11"/>
      <c r="O253" s="11"/>
      <c r="P253" s="11"/>
      <c r="Q253" s="16" t="s">
        <v>110</v>
      </c>
      <c r="R253" s="277">
        <v>0</v>
      </c>
      <c r="S253" s="278">
        <v>0</v>
      </c>
      <c r="T253" s="278">
        <v>0</v>
      </c>
      <c r="U253" s="278">
        <v>0</v>
      </c>
      <c r="V253" s="278">
        <v>0</v>
      </c>
      <c r="W253" s="279">
        <v>0</v>
      </c>
      <c r="X253" s="278">
        <v>0</v>
      </c>
      <c r="Y253" s="278">
        <v>0</v>
      </c>
      <c r="Z253" s="278">
        <v>0</v>
      </c>
      <c r="AA253" s="278">
        <v>0</v>
      </c>
      <c r="AB253" s="115">
        <v>0</v>
      </c>
      <c r="AC253" s="115">
        <v>0</v>
      </c>
      <c r="AD253" s="115">
        <v>0</v>
      </c>
      <c r="AE253" s="115">
        <v>0</v>
      </c>
      <c r="AF253" s="115">
        <v>0</v>
      </c>
      <c r="AG253" s="280">
        <v>0</v>
      </c>
      <c r="AH253" s="280">
        <v>0</v>
      </c>
      <c r="AI253" s="280">
        <v>0</v>
      </c>
      <c r="AJ253" s="280">
        <v>0</v>
      </c>
      <c r="AK253" s="280">
        <v>0</v>
      </c>
      <c r="AL253" s="280">
        <v>0</v>
      </c>
      <c r="AM253" s="280">
        <v>0</v>
      </c>
      <c r="AN253" s="280">
        <v>0</v>
      </c>
      <c r="AO253" s="280">
        <v>0</v>
      </c>
      <c r="AP253" s="280">
        <v>0</v>
      </c>
      <c r="AQ253" s="280">
        <v>0</v>
      </c>
      <c r="AR253" s="280">
        <v>0</v>
      </c>
      <c r="AS253" s="280">
        <v>0</v>
      </c>
      <c r="AT253" s="280">
        <v>0</v>
      </c>
      <c r="AU253" s="280">
        <v>0</v>
      </c>
      <c r="AV253" s="280">
        <v>0</v>
      </c>
      <c r="AW253" s="280">
        <v>0</v>
      </c>
      <c r="AX253" s="280">
        <v>0</v>
      </c>
      <c r="AY253" s="280">
        <v>0</v>
      </c>
      <c r="AZ253" s="280">
        <v>0</v>
      </c>
      <c r="BA253" s="280">
        <v>0</v>
      </c>
      <c r="BB253" s="280">
        <v>0</v>
      </c>
      <c r="BC253" s="280">
        <v>0</v>
      </c>
      <c r="BD253" s="280">
        <v>0</v>
      </c>
      <c r="BE253" s="280">
        <v>0</v>
      </c>
      <c r="BF253" s="280">
        <v>0</v>
      </c>
      <c r="BG253" s="280">
        <v>0</v>
      </c>
      <c r="BH253" s="280">
        <v>0</v>
      </c>
      <c r="BI253" s="280">
        <v>0</v>
      </c>
      <c r="BJ253" s="280">
        <v>0</v>
      </c>
      <c r="BK253" s="281">
        <v>0</v>
      </c>
    </row>
    <row r="254" spans="3:63" outlineLevel="1" x14ac:dyDescent="0.2">
      <c r="C254" s="269" t="s">
        <v>154</v>
      </c>
      <c r="D254" s="119" t="s">
        <v>154</v>
      </c>
      <c r="F254" s="11" t="s">
        <v>231</v>
      </c>
      <c r="O254" s="11"/>
      <c r="Q254" s="16" t="s">
        <v>110</v>
      </c>
      <c r="R254" s="282">
        <v>0</v>
      </c>
      <c r="S254" s="278">
        <v>0</v>
      </c>
      <c r="T254" s="278">
        <v>0</v>
      </c>
      <c r="U254" s="278">
        <v>0</v>
      </c>
      <c r="V254" s="278">
        <v>0</v>
      </c>
      <c r="W254" s="279">
        <v>0</v>
      </c>
      <c r="X254" s="278">
        <v>0</v>
      </c>
      <c r="Y254" s="278">
        <v>0</v>
      </c>
      <c r="Z254" s="278">
        <v>0</v>
      </c>
      <c r="AA254" s="278">
        <v>0</v>
      </c>
      <c r="AB254" s="115">
        <v>0</v>
      </c>
      <c r="AC254" s="115">
        <v>0</v>
      </c>
      <c r="AD254" s="115">
        <v>0</v>
      </c>
      <c r="AE254" s="280">
        <v>0</v>
      </c>
      <c r="AF254" s="280">
        <v>0</v>
      </c>
      <c r="AG254" s="280">
        <v>0</v>
      </c>
      <c r="AH254" s="280">
        <v>0</v>
      </c>
      <c r="AI254" s="280">
        <v>0</v>
      </c>
      <c r="AJ254" s="280">
        <v>0</v>
      </c>
      <c r="AK254" s="280">
        <v>0</v>
      </c>
      <c r="AL254" s="280">
        <v>0</v>
      </c>
      <c r="AM254" s="280">
        <v>0</v>
      </c>
      <c r="AN254" s="280">
        <v>0</v>
      </c>
      <c r="AO254" s="280">
        <v>0</v>
      </c>
      <c r="AP254" s="280">
        <v>0</v>
      </c>
      <c r="AQ254" s="280">
        <v>0</v>
      </c>
      <c r="AR254" s="280">
        <v>0</v>
      </c>
      <c r="AS254" s="280">
        <v>0</v>
      </c>
      <c r="AT254" s="280">
        <v>0</v>
      </c>
      <c r="AU254" s="280">
        <v>0</v>
      </c>
      <c r="AV254" s="280">
        <v>0</v>
      </c>
      <c r="AW254" s="280">
        <v>0</v>
      </c>
      <c r="AX254" s="280">
        <v>0</v>
      </c>
      <c r="AY254" s="280">
        <v>0</v>
      </c>
      <c r="AZ254" s="280">
        <v>0</v>
      </c>
      <c r="BA254" s="280">
        <v>0</v>
      </c>
      <c r="BB254" s="280">
        <v>0</v>
      </c>
      <c r="BC254" s="280">
        <v>0</v>
      </c>
      <c r="BD254" s="280">
        <v>0</v>
      </c>
      <c r="BE254" s="280">
        <v>0</v>
      </c>
      <c r="BF254" s="280">
        <v>0</v>
      </c>
      <c r="BG254" s="280">
        <v>0</v>
      </c>
      <c r="BH254" s="280">
        <v>0</v>
      </c>
      <c r="BI254" s="280">
        <v>0</v>
      </c>
      <c r="BJ254" s="280">
        <v>0</v>
      </c>
      <c r="BK254" s="281">
        <v>0</v>
      </c>
    </row>
    <row r="255" spans="3:63" outlineLevel="1" x14ac:dyDescent="0.2">
      <c r="C255" s="269" t="s">
        <v>154</v>
      </c>
      <c r="D255" s="119" t="s">
        <v>154</v>
      </c>
      <c r="F255" s="11" t="s">
        <v>232</v>
      </c>
      <c r="Q255" s="16" t="s">
        <v>110</v>
      </c>
      <c r="R255" s="282">
        <v>0</v>
      </c>
      <c r="S255" s="278">
        <v>0</v>
      </c>
      <c r="T255" s="278">
        <v>0</v>
      </c>
      <c r="U255" s="278">
        <v>0</v>
      </c>
      <c r="V255" s="278">
        <v>0</v>
      </c>
      <c r="W255" s="279">
        <v>0</v>
      </c>
      <c r="X255" s="278">
        <v>0</v>
      </c>
      <c r="Y255" s="278">
        <v>0</v>
      </c>
      <c r="Z255" s="278">
        <v>0</v>
      </c>
      <c r="AA255" s="278">
        <v>0</v>
      </c>
      <c r="AB255" s="115">
        <v>0</v>
      </c>
      <c r="AC255" s="115">
        <v>0</v>
      </c>
      <c r="AD255" s="115">
        <v>0</v>
      </c>
      <c r="AE255" s="280">
        <v>0</v>
      </c>
      <c r="AF255" s="280">
        <v>0</v>
      </c>
      <c r="AG255" s="280">
        <v>0</v>
      </c>
      <c r="AH255" s="280">
        <v>0</v>
      </c>
      <c r="AI255" s="280">
        <v>0</v>
      </c>
      <c r="AJ255" s="280">
        <v>0</v>
      </c>
      <c r="AK255" s="280">
        <v>0</v>
      </c>
      <c r="AL255" s="280">
        <v>0</v>
      </c>
      <c r="AM255" s="280">
        <v>0</v>
      </c>
      <c r="AN255" s="280">
        <v>0</v>
      </c>
      <c r="AO255" s="280">
        <v>0</v>
      </c>
      <c r="AP255" s="280">
        <v>0</v>
      </c>
      <c r="AQ255" s="280">
        <v>0</v>
      </c>
      <c r="AR255" s="280">
        <v>0</v>
      </c>
      <c r="AS255" s="280">
        <v>0</v>
      </c>
      <c r="AT255" s="280">
        <v>0</v>
      </c>
      <c r="AU255" s="280">
        <v>0</v>
      </c>
      <c r="AV255" s="280">
        <v>0</v>
      </c>
      <c r="AW255" s="280">
        <v>0</v>
      </c>
      <c r="AX255" s="280">
        <v>0</v>
      </c>
      <c r="AY255" s="280">
        <v>0</v>
      </c>
      <c r="AZ255" s="280">
        <v>0</v>
      </c>
      <c r="BA255" s="280">
        <v>0</v>
      </c>
      <c r="BB255" s="280">
        <v>0</v>
      </c>
      <c r="BC255" s="280">
        <v>0</v>
      </c>
      <c r="BD255" s="280">
        <v>0</v>
      </c>
      <c r="BE255" s="280">
        <v>0</v>
      </c>
      <c r="BF255" s="280">
        <v>0</v>
      </c>
      <c r="BG255" s="280">
        <v>0</v>
      </c>
      <c r="BH255" s="280">
        <v>0</v>
      </c>
      <c r="BI255" s="280">
        <v>0</v>
      </c>
      <c r="BJ255" s="280">
        <v>0</v>
      </c>
      <c r="BK255" s="281">
        <v>0</v>
      </c>
    </row>
    <row r="256" spans="3:63" outlineLevel="1" x14ac:dyDescent="0.2">
      <c r="C256" s="269" t="s">
        <v>154</v>
      </c>
      <c r="D256" s="119" t="s">
        <v>154</v>
      </c>
      <c r="F256" s="11" t="s">
        <v>233</v>
      </c>
      <c r="Q256" s="16" t="s">
        <v>110</v>
      </c>
      <c r="R256" s="283">
        <v>0</v>
      </c>
      <c r="S256" s="284">
        <v>0</v>
      </c>
      <c r="T256" s="284">
        <v>0</v>
      </c>
      <c r="U256" s="284">
        <v>0</v>
      </c>
      <c r="V256" s="284">
        <v>0</v>
      </c>
      <c r="W256" s="285">
        <v>0</v>
      </c>
      <c r="X256" s="284">
        <v>0</v>
      </c>
      <c r="Y256" s="284">
        <v>0</v>
      </c>
      <c r="Z256" s="284">
        <v>0</v>
      </c>
      <c r="AA256" s="284">
        <v>0</v>
      </c>
      <c r="AB256" s="286">
        <v>0</v>
      </c>
      <c r="AC256" s="287">
        <v>0</v>
      </c>
      <c r="AD256" s="287">
        <v>0</v>
      </c>
      <c r="AE256" s="287">
        <v>0</v>
      </c>
      <c r="AF256" s="287">
        <v>0</v>
      </c>
      <c r="AG256" s="287">
        <v>0</v>
      </c>
      <c r="AH256" s="287">
        <v>0</v>
      </c>
      <c r="AI256" s="287">
        <v>0</v>
      </c>
      <c r="AJ256" s="287">
        <v>0</v>
      </c>
      <c r="AK256" s="287">
        <v>0</v>
      </c>
      <c r="AL256" s="287">
        <v>0</v>
      </c>
      <c r="AM256" s="287">
        <v>0</v>
      </c>
      <c r="AN256" s="287">
        <v>0</v>
      </c>
      <c r="AO256" s="287">
        <v>0</v>
      </c>
      <c r="AP256" s="287">
        <v>0</v>
      </c>
      <c r="AQ256" s="287">
        <v>0</v>
      </c>
      <c r="AR256" s="287">
        <v>0</v>
      </c>
      <c r="AS256" s="287">
        <v>0</v>
      </c>
      <c r="AT256" s="287">
        <v>0</v>
      </c>
      <c r="AU256" s="287">
        <v>0</v>
      </c>
      <c r="AV256" s="287">
        <v>0</v>
      </c>
      <c r="AW256" s="287">
        <v>0</v>
      </c>
      <c r="AX256" s="287">
        <v>0</v>
      </c>
      <c r="AY256" s="287">
        <v>0</v>
      </c>
      <c r="AZ256" s="287">
        <v>0</v>
      </c>
      <c r="BA256" s="287">
        <v>0</v>
      </c>
      <c r="BB256" s="287">
        <v>0</v>
      </c>
      <c r="BC256" s="287">
        <v>0</v>
      </c>
      <c r="BD256" s="287">
        <v>0</v>
      </c>
      <c r="BE256" s="287">
        <v>0</v>
      </c>
      <c r="BF256" s="287">
        <v>0</v>
      </c>
      <c r="BG256" s="287">
        <v>0</v>
      </c>
      <c r="BH256" s="287">
        <v>0</v>
      </c>
      <c r="BI256" s="287">
        <v>0</v>
      </c>
      <c r="BJ256" s="287">
        <v>0</v>
      </c>
      <c r="BK256" s="288">
        <v>0</v>
      </c>
    </row>
    <row r="257" spans="3:63" outlineLevel="1" x14ac:dyDescent="0.2">
      <c r="C257" s="269" t="s">
        <v>154</v>
      </c>
      <c r="D257" s="119" t="s">
        <v>154</v>
      </c>
      <c r="F257" s="11" t="s">
        <v>234</v>
      </c>
      <c r="Q257" s="16" t="s">
        <v>110</v>
      </c>
      <c r="R257" s="290">
        <v>0</v>
      </c>
      <c r="S257" s="284">
        <v>0</v>
      </c>
      <c r="T257" s="284">
        <v>0</v>
      </c>
      <c r="U257" s="284">
        <v>0</v>
      </c>
      <c r="V257" s="284">
        <v>0</v>
      </c>
      <c r="W257" s="285">
        <v>0</v>
      </c>
      <c r="X257" s="284">
        <v>0</v>
      </c>
      <c r="Y257" s="284">
        <v>0</v>
      </c>
      <c r="Z257" s="284">
        <v>0</v>
      </c>
      <c r="AA257" s="284">
        <v>0</v>
      </c>
      <c r="AB257" s="286">
        <v>0</v>
      </c>
      <c r="AC257" s="287">
        <v>0</v>
      </c>
      <c r="AD257" s="287">
        <v>0</v>
      </c>
      <c r="AE257" s="287">
        <v>0</v>
      </c>
      <c r="AF257" s="287">
        <v>0</v>
      </c>
      <c r="AG257" s="287">
        <v>0</v>
      </c>
      <c r="AH257" s="287">
        <v>0</v>
      </c>
      <c r="AI257" s="287">
        <v>0</v>
      </c>
      <c r="AJ257" s="287">
        <v>0</v>
      </c>
      <c r="AK257" s="287">
        <v>0</v>
      </c>
      <c r="AL257" s="287">
        <v>0</v>
      </c>
      <c r="AM257" s="287">
        <v>0</v>
      </c>
      <c r="AN257" s="287">
        <v>0</v>
      </c>
      <c r="AO257" s="287">
        <v>0</v>
      </c>
      <c r="AP257" s="287">
        <v>0</v>
      </c>
      <c r="AQ257" s="287">
        <v>0</v>
      </c>
      <c r="AR257" s="287">
        <v>0</v>
      </c>
      <c r="AS257" s="287">
        <v>0</v>
      </c>
      <c r="AT257" s="287">
        <v>0</v>
      </c>
      <c r="AU257" s="287">
        <v>0</v>
      </c>
      <c r="AV257" s="287">
        <v>0</v>
      </c>
      <c r="AW257" s="287">
        <v>0</v>
      </c>
      <c r="AX257" s="287">
        <v>0</v>
      </c>
      <c r="AY257" s="287">
        <v>0</v>
      </c>
      <c r="AZ257" s="287">
        <v>0</v>
      </c>
      <c r="BA257" s="287">
        <v>0</v>
      </c>
      <c r="BB257" s="287">
        <v>0</v>
      </c>
      <c r="BC257" s="287">
        <v>0</v>
      </c>
      <c r="BD257" s="287">
        <v>0</v>
      </c>
      <c r="BE257" s="287">
        <v>0</v>
      </c>
      <c r="BF257" s="287">
        <v>0</v>
      </c>
      <c r="BG257" s="287">
        <v>0</v>
      </c>
      <c r="BH257" s="287">
        <v>0</v>
      </c>
      <c r="BI257" s="287">
        <v>0</v>
      </c>
      <c r="BJ257" s="287">
        <v>0</v>
      </c>
      <c r="BK257" s="288">
        <v>0</v>
      </c>
    </row>
    <row r="258" spans="3:63" outlineLevel="1" x14ac:dyDescent="0.2">
      <c r="C258" s="269" t="s">
        <v>154</v>
      </c>
      <c r="D258" s="119" t="s">
        <v>154</v>
      </c>
      <c r="AB258" s="88"/>
      <c r="AE258"/>
      <c r="AF258"/>
      <c r="AG258"/>
    </row>
    <row r="259" spans="3:63" x14ac:dyDescent="0.2">
      <c r="C259" s="116" t="s">
        <v>156</v>
      </c>
      <c r="D259" s="67" t="s">
        <v>157</v>
      </c>
      <c r="E259" s="67"/>
      <c r="F259" s="67"/>
      <c r="G259" s="67" t="s">
        <v>226</v>
      </c>
      <c r="H259" s="102"/>
      <c r="I259" s="67"/>
      <c r="J259" s="67"/>
      <c r="K259" s="102"/>
      <c r="L259" s="67"/>
      <c r="M259" s="67"/>
      <c r="N259" s="67"/>
      <c r="O259" s="67"/>
      <c r="P259" s="67"/>
      <c r="Q259" s="117" t="s">
        <v>110</v>
      </c>
      <c r="R259" s="118">
        <v>0</v>
      </c>
      <c r="S259" s="118">
        <v>0</v>
      </c>
      <c r="T259" s="118">
        <v>0</v>
      </c>
      <c r="U259" s="118">
        <v>0</v>
      </c>
      <c r="V259" s="118">
        <v>0</v>
      </c>
      <c r="W259" s="118">
        <v>0</v>
      </c>
      <c r="X259" s="118">
        <v>0</v>
      </c>
      <c r="Y259" s="118">
        <v>0</v>
      </c>
      <c r="Z259" s="118">
        <v>0</v>
      </c>
      <c r="AA259" s="118">
        <v>0</v>
      </c>
      <c r="AB259" s="118">
        <v>0</v>
      </c>
      <c r="AC259" s="118">
        <v>0</v>
      </c>
      <c r="AD259" s="118">
        <v>0</v>
      </c>
      <c r="AE259" s="118">
        <v>0</v>
      </c>
      <c r="AF259" s="118">
        <v>0</v>
      </c>
      <c r="AG259" s="118">
        <v>0</v>
      </c>
      <c r="AH259" s="118">
        <v>0</v>
      </c>
      <c r="AI259" s="118">
        <v>0</v>
      </c>
      <c r="AJ259" s="118">
        <v>0</v>
      </c>
      <c r="AK259" s="118">
        <v>0</v>
      </c>
      <c r="AL259" s="118">
        <v>0</v>
      </c>
      <c r="AM259" s="118">
        <v>0</v>
      </c>
      <c r="AN259" s="118">
        <v>0</v>
      </c>
      <c r="AO259" s="118">
        <v>0</v>
      </c>
      <c r="AP259" s="118">
        <v>0</v>
      </c>
      <c r="AQ259" s="118">
        <v>0</v>
      </c>
      <c r="AR259" s="118">
        <v>0</v>
      </c>
      <c r="AS259" s="118">
        <v>0</v>
      </c>
      <c r="AT259" s="118">
        <v>0</v>
      </c>
      <c r="AU259" s="118">
        <v>0</v>
      </c>
      <c r="AV259" s="118">
        <v>0</v>
      </c>
      <c r="AW259" s="118">
        <v>0</v>
      </c>
      <c r="AX259" s="118">
        <v>0</v>
      </c>
      <c r="AY259" s="118">
        <v>0</v>
      </c>
      <c r="AZ259" s="118">
        <v>0</v>
      </c>
      <c r="BA259" s="118">
        <v>0</v>
      </c>
      <c r="BB259" s="118">
        <v>0</v>
      </c>
      <c r="BC259" s="118">
        <v>0</v>
      </c>
      <c r="BD259" s="118">
        <v>0</v>
      </c>
      <c r="BE259" s="118">
        <v>0</v>
      </c>
      <c r="BF259" s="118">
        <v>0</v>
      </c>
      <c r="BG259" s="118">
        <v>0</v>
      </c>
      <c r="BH259" s="118">
        <v>0</v>
      </c>
      <c r="BI259" s="118">
        <v>0</v>
      </c>
      <c r="BJ259" s="118">
        <v>0</v>
      </c>
      <c r="BK259" s="118">
        <v>0</v>
      </c>
    </row>
    <row r="260" spans="3:63" outlineLevel="1" x14ac:dyDescent="0.2">
      <c r="C260" s="269" t="s">
        <v>156</v>
      </c>
      <c r="D260" s="119" t="s">
        <v>156</v>
      </c>
      <c r="E260" s="124" t="s">
        <v>227</v>
      </c>
      <c r="F260" s="11"/>
      <c r="G260" s="11"/>
      <c r="H260" s="11"/>
      <c r="I260" s="11"/>
      <c r="J260" s="11"/>
      <c r="K260" s="11"/>
      <c r="L260" s="11"/>
      <c r="M260" s="11"/>
      <c r="N260" s="11"/>
      <c r="O260" s="11"/>
      <c r="P260" s="11"/>
      <c r="Q260" s="16"/>
      <c r="R260" s="88"/>
      <c r="S260" s="88"/>
      <c r="T260" s="88"/>
      <c r="U260" s="88"/>
      <c r="V260" s="88"/>
      <c r="W260" s="88"/>
      <c r="X260" s="88"/>
      <c r="Y260" s="88"/>
      <c r="Z260" s="88"/>
      <c r="AA260" s="88"/>
      <c r="AB260" s="88"/>
      <c r="AC260" s="88"/>
      <c r="AD260" s="88"/>
      <c r="AE260" s="11"/>
      <c r="AF260"/>
      <c r="AG260"/>
    </row>
    <row r="261" spans="3:63" outlineLevel="1" x14ac:dyDescent="0.2">
      <c r="C261" s="269" t="s">
        <v>156</v>
      </c>
      <c r="D261" s="119" t="s">
        <v>156</v>
      </c>
      <c r="E261" s="11"/>
      <c r="F261" s="11" t="s">
        <v>228</v>
      </c>
      <c r="G261" s="11"/>
      <c r="H261" s="11"/>
      <c r="I261" s="11"/>
      <c r="J261" s="11"/>
      <c r="K261" s="11"/>
      <c r="L261" s="11"/>
      <c r="M261" s="11"/>
      <c r="N261" s="270" t="s">
        <v>229</v>
      </c>
      <c r="O261" s="271">
        <v>0</v>
      </c>
      <c r="P261" s="11"/>
      <c r="Q261" s="16" t="s">
        <v>110</v>
      </c>
      <c r="R261" s="272">
        <v>0</v>
      </c>
      <c r="S261" s="273">
        <v>0</v>
      </c>
      <c r="T261" s="273">
        <v>0</v>
      </c>
      <c r="U261" s="273">
        <v>0</v>
      </c>
      <c r="V261" s="273">
        <v>0</v>
      </c>
      <c r="W261" s="274">
        <v>0</v>
      </c>
      <c r="X261" s="273">
        <v>0</v>
      </c>
      <c r="Y261" s="273">
        <v>0</v>
      </c>
      <c r="Z261" s="273">
        <v>0</v>
      </c>
      <c r="AA261" s="273">
        <v>0</v>
      </c>
      <c r="AB261" s="275">
        <v>0</v>
      </c>
      <c r="AC261" s="275">
        <v>0</v>
      </c>
      <c r="AD261" s="275">
        <v>0</v>
      </c>
      <c r="AE261" s="275">
        <v>0</v>
      </c>
      <c r="AF261" s="275">
        <v>0</v>
      </c>
      <c r="AG261" s="275">
        <v>0</v>
      </c>
      <c r="AH261" s="275">
        <v>0</v>
      </c>
      <c r="AI261" s="275">
        <v>0</v>
      </c>
      <c r="AJ261" s="275">
        <v>0</v>
      </c>
      <c r="AK261" s="275">
        <v>0</v>
      </c>
      <c r="AL261" s="275">
        <v>0</v>
      </c>
      <c r="AM261" s="275">
        <v>0</v>
      </c>
      <c r="AN261" s="275">
        <v>0</v>
      </c>
      <c r="AO261" s="275">
        <v>0</v>
      </c>
      <c r="AP261" s="275">
        <v>0</v>
      </c>
      <c r="AQ261" s="275">
        <v>0</v>
      </c>
      <c r="AR261" s="275">
        <v>0</v>
      </c>
      <c r="AS261" s="275">
        <v>0</v>
      </c>
      <c r="AT261" s="275">
        <v>0</v>
      </c>
      <c r="AU261" s="275">
        <v>0</v>
      </c>
      <c r="AV261" s="275">
        <v>0</v>
      </c>
      <c r="AW261" s="275">
        <v>0</v>
      </c>
      <c r="AX261" s="275">
        <v>0</v>
      </c>
      <c r="AY261" s="275">
        <v>0</v>
      </c>
      <c r="AZ261" s="275">
        <v>0</v>
      </c>
      <c r="BA261" s="275">
        <v>0</v>
      </c>
      <c r="BB261" s="275">
        <v>0</v>
      </c>
      <c r="BC261" s="275">
        <v>0</v>
      </c>
      <c r="BD261" s="275">
        <v>0</v>
      </c>
      <c r="BE261" s="275">
        <v>0</v>
      </c>
      <c r="BF261" s="275">
        <v>0</v>
      </c>
      <c r="BG261" s="275">
        <v>0</v>
      </c>
      <c r="BH261" s="275">
        <v>0</v>
      </c>
      <c r="BI261" s="275">
        <v>0</v>
      </c>
      <c r="BJ261" s="275">
        <v>0</v>
      </c>
      <c r="BK261" s="276">
        <v>0</v>
      </c>
    </row>
    <row r="262" spans="3:63" outlineLevel="1" x14ac:dyDescent="0.2">
      <c r="C262" s="269" t="s">
        <v>156</v>
      </c>
      <c r="D262" s="119" t="s">
        <v>156</v>
      </c>
      <c r="E262" s="11"/>
      <c r="F262" s="11" t="s">
        <v>230</v>
      </c>
      <c r="G262" s="11"/>
      <c r="H262" s="11"/>
      <c r="I262" s="11"/>
      <c r="J262" s="11"/>
      <c r="K262" s="11"/>
      <c r="L262" s="11"/>
      <c r="M262" s="11"/>
      <c r="N262" s="11"/>
      <c r="O262" s="11"/>
      <c r="P262" s="11"/>
      <c r="Q262" s="16" t="s">
        <v>110</v>
      </c>
      <c r="R262" s="277">
        <v>0</v>
      </c>
      <c r="S262" s="278">
        <v>0</v>
      </c>
      <c r="T262" s="278">
        <v>0</v>
      </c>
      <c r="U262" s="278">
        <v>0</v>
      </c>
      <c r="V262" s="278">
        <v>0</v>
      </c>
      <c r="W262" s="279">
        <v>0</v>
      </c>
      <c r="X262" s="278">
        <v>0</v>
      </c>
      <c r="Y262" s="278">
        <v>0</v>
      </c>
      <c r="Z262" s="278">
        <v>0</v>
      </c>
      <c r="AA262" s="278">
        <v>0</v>
      </c>
      <c r="AB262" s="115">
        <v>0</v>
      </c>
      <c r="AC262" s="115">
        <v>0</v>
      </c>
      <c r="AD262" s="115">
        <v>0</v>
      </c>
      <c r="AE262" s="115">
        <v>0</v>
      </c>
      <c r="AF262" s="115">
        <v>0</v>
      </c>
      <c r="AG262" s="280">
        <v>0</v>
      </c>
      <c r="AH262" s="280">
        <v>0</v>
      </c>
      <c r="AI262" s="280">
        <v>0</v>
      </c>
      <c r="AJ262" s="280">
        <v>0</v>
      </c>
      <c r="AK262" s="280">
        <v>0</v>
      </c>
      <c r="AL262" s="280">
        <v>0</v>
      </c>
      <c r="AM262" s="280">
        <v>0</v>
      </c>
      <c r="AN262" s="280">
        <v>0</v>
      </c>
      <c r="AO262" s="280">
        <v>0</v>
      </c>
      <c r="AP262" s="280">
        <v>0</v>
      </c>
      <c r="AQ262" s="280">
        <v>0</v>
      </c>
      <c r="AR262" s="280">
        <v>0</v>
      </c>
      <c r="AS262" s="280">
        <v>0</v>
      </c>
      <c r="AT262" s="280">
        <v>0</v>
      </c>
      <c r="AU262" s="280">
        <v>0</v>
      </c>
      <c r="AV262" s="280">
        <v>0</v>
      </c>
      <c r="AW262" s="280">
        <v>0</v>
      </c>
      <c r="AX262" s="280">
        <v>0</v>
      </c>
      <c r="AY262" s="280">
        <v>0</v>
      </c>
      <c r="AZ262" s="280">
        <v>0</v>
      </c>
      <c r="BA262" s="280">
        <v>0</v>
      </c>
      <c r="BB262" s="280">
        <v>0</v>
      </c>
      <c r="BC262" s="280">
        <v>0</v>
      </c>
      <c r="BD262" s="280">
        <v>0</v>
      </c>
      <c r="BE262" s="280">
        <v>0</v>
      </c>
      <c r="BF262" s="280">
        <v>0</v>
      </c>
      <c r="BG262" s="280">
        <v>0</v>
      </c>
      <c r="BH262" s="280">
        <v>0</v>
      </c>
      <c r="BI262" s="280">
        <v>0</v>
      </c>
      <c r="BJ262" s="280">
        <v>0</v>
      </c>
      <c r="BK262" s="281">
        <v>0</v>
      </c>
    </row>
    <row r="263" spans="3:63" outlineLevel="1" x14ac:dyDescent="0.2">
      <c r="C263" s="269" t="s">
        <v>156</v>
      </c>
      <c r="D263" s="119" t="s">
        <v>156</v>
      </c>
      <c r="F263" s="11" t="s">
        <v>231</v>
      </c>
      <c r="O263" s="11"/>
      <c r="Q263" s="16" t="s">
        <v>110</v>
      </c>
      <c r="R263" s="282">
        <v>0</v>
      </c>
      <c r="S263" s="278">
        <v>0</v>
      </c>
      <c r="T263" s="278">
        <v>0</v>
      </c>
      <c r="U263" s="278">
        <v>0</v>
      </c>
      <c r="V263" s="278">
        <v>0</v>
      </c>
      <c r="W263" s="279">
        <v>0</v>
      </c>
      <c r="X263" s="278">
        <v>0</v>
      </c>
      <c r="Y263" s="278">
        <v>0</v>
      </c>
      <c r="Z263" s="278">
        <v>0</v>
      </c>
      <c r="AA263" s="278">
        <v>0</v>
      </c>
      <c r="AB263" s="115">
        <v>0</v>
      </c>
      <c r="AC263" s="115">
        <v>0</v>
      </c>
      <c r="AD263" s="115">
        <v>0</v>
      </c>
      <c r="AE263" s="280">
        <v>0</v>
      </c>
      <c r="AF263" s="280">
        <v>0</v>
      </c>
      <c r="AG263" s="280">
        <v>0</v>
      </c>
      <c r="AH263" s="280">
        <v>0</v>
      </c>
      <c r="AI263" s="280">
        <v>0</v>
      </c>
      <c r="AJ263" s="280">
        <v>0</v>
      </c>
      <c r="AK263" s="280">
        <v>0</v>
      </c>
      <c r="AL263" s="280">
        <v>0</v>
      </c>
      <c r="AM263" s="280">
        <v>0</v>
      </c>
      <c r="AN263" s="280">
        <v>0</v>
      </c>
      <c r="AO263" s="280">
        <v>0</v>
      </c>
      <c r="AP263" s="280">
        <v>0</v>
      </c>
      <c r="AQ263" s="280">
        <v>0</v>
      </c>
      <c r="AR263" s="280">
        <v>0</v>
      </c>
      <c r="AS263" s="280">
        <v>0</v>
      </c>
      <c r="AT263" s="280">
        <v>0</v>
      </c>
      <c r="AU263" s="280">
        <v>0</v>
      </c>
      <c r="AV263" s="280">
        <v>0</v>
      </c>
      <c r="AW263" s="280">
        <v>0</v>
      </c>
      <c r="AX263" s="280">
        <v>0</v>
      </c>
      <c r="AY263" s="280">
        <v>0</v>
      </c>
      <c r="AZ263" s="280">
        <v>0</v>
      </c>
      <c r="BA263" s="280">
        <v>0</v>
      </c>
      <c r="BB263" s="280">
        <v>0</v>
      </c>
      <c r="BC263" s="280">
        <v>0</v>
      </c>
      <c r="BD263" s="280">
        <v>0</v>
      </c>
      <c r="BE263" s="280">
        <v>0</v>
      </c>
      <c r="BF263" s="280">
        <v>0</v>
      </c>
      <c r="BG263" s="280">
        <v>0</v>
      </c>
      <c r="BH263" s="280">
        <v>0</v>
      </c>
      <c r="BI263" s="280">
        <v>0</v>
      </c>
      <c r="BJ263" s="280">
        <v>0</v>
      </c>
      <c r="BK263" s="281">
        <v>0</v>
      </c>
    </row>
    <row r="264" spans="3:63" outlineLevel="1" x14ac:dyDescent="0.2">
      <c r="C264" s="269" t="s">
        <v>156</v>
      </c>
      <c r="D264" s="119" t="s">
        <v>156</v>
      </c>
      <c r="F264" s="11" t="s">
        <v>232</v>
      </c>
      <c r="Q264" s="16" t="s">
        <v>110</v>
      </c>
      <c r="R264" s="282">
        <v>0</v>
      </c>
      <c r="S264" s="278">
        <v>0</v>
      </c>
      <c r="T264" s="278">
        <v>0</v>
      </c>
      <c r="U264" s="278">
        <v>0</v>
      </c>
      <c r="V264" s="278">
        <v>0</v>
      </c>
      <c r="W264" s="279">
        <v>0</v>
      </c>
      <c r="X264" s="278">
        <v>0</v>
      </c>
      <c r="Y264" s="278">
        <v>0</v>
      </c>
      <c r="Z264" s="278">
        <v>0</v>
      </c>
      <c r="AA264" s="278">
        <v>0</v>
      </c>
      <c r="AB264" s="115">
        <v>0</v>
      </c>
      <c r="AC264" s="115">
        <v>0</v>
      </c>
      <c r="AD264" s="115">
        <v>0</v>
      </c>
      <c r="AE264" s="280">
        <v>0</v>
      </c>
      <c r="AF264" s="280">
        <v>0</v>
      </c>
      <c r="AG264" s="280">
        <v>0</v>
      </c>
      <c r="AH264" s="280">
        <v>0</v>
      </c>
      <c r="AI264" s="280">
        <v>0</v>
      </c>
      <c r="AJ264" s="280">
        <v>0</v>
      </c>
      <c r="AK264" s="280">
        <v>0</v>
      </c>
      <c r="AL264" s="280">
        <v>0</v>
      </c>
      <c r="AM264" s="280">
        <v>0</v>
      </c>
      <c r="AN264" s="280">
        <v>0</v>
      </c>
      <c r="AO264" s="280">
        <v>0</v>
      </c>
      <c r="AP264" s="280">
        <v>0</v>
      </c>
      <c r="AQ264" s="280">
        <v>0</v>
      </c>
      <c r="AR264" s="280">
        <v>0</v>
      </c>
      <c r="AS264" s="280">
        <v>0</v>
      </c>
      <c r="AT264" s="280">
        <v>0</v>
      </c>
      <c r="AU264" s="280">
        <v>0</v>
      </c>
      <c r="AV264" s="280">
        <v>0</v>
      </c>
      <c r="AW264" s="280">
        <v>0</v>
      </c>
      <c r="AX264" s="280">
        <v>0</v>
      </c>
      <c r="AY264" s="280">
        <v>0</v>
      </c>
      <c r="AZ264" s="280">
        <v>0</v>
      </c>
      <c r="BA264" s="280">
        <v>0</v>
      </c>
      <c r="BB264" s="280">
        <v>0</v>
      </c>
      <c r="BC264" s="280">
        <v>0</v>
      </c>
      <c r="BD264" s="280">
        <v>0</v>
      </c>
      <c r="BE264" s="280">
        <v>0</v>
      </c>
      <c r="BF264" s="280">
        <v>0</v>
      </c>
      <c r="BG264" s="280">
        <v>0</v>
      </c>
      <c r="BH264" s="280">
        <v>0</v>
      </c>
      <c r="BI264" s="280">
        <v>0</v>
      </c>
      <c r="BJ264" s="280">
        <v>0</v>
      </c>
      <c r="BK264" s="281">
        <v>0</v>
      </c>
    </row>
    <row r="265" spans="3:63" outlineLevel="1" x14ac:dyDescent="0.2">
      <c r="C265" s="269" t="s">
        <v>156</v>
      </c>
      <c r="D265" s="119" t="s">
        <v>156</v>
      </c>
      <c r="F265" s="11" t="s">
        <v>233</v>
      </c>
      <c r="Q265" s="16" t="s">
        <v>110</v>
      </c>
      <c r="R265" s="283">
        <v>0</v>
      </c>
      <c r="S265" s="284">
        <v>0</v>
      </c>
      <c r="T265" s="284">
        <v>0</v>
      </c>
      <c r="U265" s="284">
        <v>0</v>
      </c>
      <c r="V265" s="284">
        <v>0</v>
      </c>
      <c r="W265" s="285">
        <v>0</v>
      </c>
      <c r="X265" s="284">
        <v>0</v>
      </c>
      <c r="Y265" s="284">
        <v>0</v>
      </c>
      <c r="Z265" s="284">
        <v>0</v>
      </c>
      <c r="AA265" s="284">
        <v>0</v>
      </c>
      <c r="AB265" s="286">
        <v>0</v>
      </c>
      <c r="AC265" s="287">
        <v>0</v>
      </c>
      <c r="AD265" s="287">
        <v>0</v>
      </c>
      <c r="AE265" s="287">
        <v>0</v>
      </c>
      <c r="AF265" s="287">
        <v>0</v>
      </c>
      <c r="AG265" s="287">
        <v>0</v>
      </c>
      <c r="AH265" s="287">
        <v>0</v>
      </c>
      <c r="AI265" s="287">
        <v>0</v>
      </c>
      <c r="AJ265" s="287">
        <v>0</v>
      </c>
      <c r="AK265" s="287">
        <v>0</v>
      </c>
      <c r="AL265" s="287">
        <v>0</v>
      </c>
      <c r="AM265" s="287">
        <v>0</v>
      </c>
      <c r="AN265" s="287">
        <v>0</v>
      </c>
      <c r="AO265" s="287">
        <v>0</v>
      </c>
      <c r="AP265" s="287">
        <v>0</v>
      </c>
      <c r="AQ265" s="287">
        <v>0</v>
      </c>
      <c r="AR265" s="287">
        <v>0</v>
      </c>
      <c r="AS265" s="287">
        <v>0</v>
      </c>
      <c r="AT265" s="287">
        <v>0</v>
      </c>
      <c r="AU265" s="287">
        <v>0</v>
      </c>
      <c r="AV265" s="287">
        <v>0</v>
      </c>
      <c r="AW265" s="287">
        <v>0</v>
      </c>
      <c r="AX265" s="287">
        <v>0</v>
      </c>
      <c r="AY265" s="287">
        <v>0</v>
      </c>
      <c r="AZ265" s="287">
        <v>0</v>
      </c>
      <c r="BA265" s="287">
        <v>0</v>
      </c>
      <c r="BB265" s="287">
        <v>0</v>
      </c>
      <c r="BC265" s="287">
        <v>0</v>
      </c>
      <c r="BD265" s="287">
        <v>0</v>
      </c>
      <c r="BE265" s="287">
        <v>0</v>
      </c>
      <c r="BF265" s="287">
        <v>0</v>
      </c>
      <c r="BG265" s="287">
        <v>0</v>
      </c>
      <c r="BH265" s="287">
        <v>0</v>
      </c>
      <c r="BI265" s="287">
        <v>0</v>
      </c>
      <c r="BJ265" s="287">
        <v>0</v>
      </c>
      <c r="BK265" s="288">
        <v>0</v>
      </c>
    </row>
    <row r="266" spans="3:63" outlineLevel="1" x14ac:dyDescent="0.2">
      <c r="C266" s="269" t="s">
        <v>156</v>
      </c>
      <c r="D266" s="119" t="s">
        <v>156</v>
      </c>
      <c r="F266" s="11" t="s">
        <v>234</v>
      </c>
      <c r="Q266" s="16" t="s">
        <v>110</v>
      </c>
      <c r="R266" s="290">
        <v>0</v>
      </c>
      <c r="S266" s="284">
        <v>0</v>
      </c>
      <c r="T266" s="284">
        <v>0</v>
      </c>
      <c r="U266" s="284">
        <v>0</v>
      </c>
      <c r="V266" s="284">
        <v>0</v>
      </c>
      <c r="W266" s="285">
        <v>0</v>
      </c>
      <c r="X266" s="284">
        <v>0</v>
      </c>
      <c r="Y266" s="284">
        <v>0</v>
      </c>
      <c r="Z266" s="284">
        <v>0</v>
      </c>
      <c r="AA266" s="284">
        <v>0</v>
      </c>
      <c r="AB266" s="286">
        <v>0</v>
      </c>
      <c r="AC266" s="287">
        <v>0</v>
      </c>
      <c r="AD266" s="287">
        <v>0</v>
      </c>
      <c r="AE266" s="287">
        <v>0</v>
      </c>
      <c r="AF266" s="287">
        <v>0</v>
      </c>
      <c r="AG266" s="287">
        <v>0</v>
      </c>
      <c r="AH266" s="287">
        <v>0</v>
      </c>
      <c r="AI266" s="287">
        <v>0</v>
      </c>
      <c r="AJ266" s="287">
        <v>0</v>
      </c>
      <c r="AK266" s="287">
        <v>0</v>
      </c>
      <c r="AL266" s="287">
        <v>0</v>
      </c>
      <c r="AM266" s="287">
        <v>0</v>
      </c>
      <c r="AN266" s="287">
        <v>0</v>
      </c>
      <c r="AO266" s="287">
        <v>0</v>
      </c>
      <c r="AP266" s="287">
        <v>0</v>
      </c>
      <c r="AQ266" s="287">
        <v>0</v>
      </c>
      <c r="AR266" s="287">
        <v>0</v>
      </c>
      <c r="AS266" s="287">
        <v>0</v>
      </c>
      <c r="AT266" s="287">
        <v>0</v>
      </c>
      <c r="AU266" s="287">
        <v>0</v>
      </c>
      <c r="AV266" s="287">
        <v>0</v>
      </c>
      <c r="AW266" s="287">
        <v>0</v>
      </c>
      <c r="AX266" s="287">
        <v>0</v>
      </c>
      <c r="AY266" s="287">
        <v>0</v>
      </c>
      <c r="AZ266" s="287">
        <v>0</v>
      </c>
      <c r="BA266" s="287">
        <v>0</v>
      </c>
      <c r="BB266" s="287">
        <v>0</v>
      </c>
      <c r="BC266" s="287">
        <v>0</v>
      </c>
      <c r="BD266" s="287">
        <v>0</v>
      </c>
      <c r="BE266" s="287">
        <v>0</v>
      </c>
      <c r="BF266" s="287">
        <v>0</v>
      </c>
      <c r="BG266" s="287">
        <v>0</v>
      </c>
      <c r="BH266" s="287">
        <v>0</v>
      </c>
      <c r="BI266" s="287">
        <v>0</v>
      </c>
      <c r="BJ266" s="287">
        <v>0</v>
      </c>
      <c r="BK266" s="288">
        <v>0</v>
      </c>
    </row>
    <row r="267" spans="3:63" outlineLevel="1" x14ac:dyDescent="0.2">
      <c r="C267" s="269" t="s">
        <v>156</v>
      </c>
      <c r="D267" s="119" t="s">
        <v>156</v>
      </c>
      <c r="AB267" s="88"/>
      <c r="AE267"/>
      <c r="AF267"/>
      <c r="AG267"/>
    </row>
    <row r="268" spans="3:63" x14ac:dyDescent="0.2">
      <c r="C268" s="291" t="s">
        <v>152</v>
      </c>
      <c r="D268" s="67" t="s">
        <v>152</v>
      </c>
      <c r="E268" s="67"/>
      <c r="F268" s="67"/>
      <c r="G268" s="67" t="s">
        <v>226</v>
      </c>
      <c r="H268" s="102"/>
      <c r="I268" s="67"/>
      <c r="J268" s="67"/>
      <c r="K268" s="102"/>
      <c r="L268" s="67"/>
      <c r="M268" s="67"/>
      <c r="N268" s="67"/>
      <c r="O268" s="67"/>
      <c r="P268" s="67"/>
      <c r="Q268" s="117" t="s">
        <v>110</v>
      </c>
      <c r="R268" s="118">
        <v>0</v>
      </c>
      <c r="S268" s="118">
        <v>0</v>
      </c>
      <c r="T268" s="118">
        <v>0</v>
      </c>
      <c r="U268" s="118">
        <v>0</v>
      </c>
      <c r="V268" s="118">
        <v>0</v>
      </c>
      <c r="W268" s="118">
        <v>0</v>
      </c>
      <c r="X268" s="118">
        <v>0</v>
      </c>
      <c r="Y268" s="118">
        <v>0</v>
      </c>
      <c r="Z268" s="118">
        <v>0</v>
      </c>
      <c r="AA268" s="118">
        <v>0</v>
      </c>
      <c r="AB268" s="118">
        <v>0</v>
      </c>
      <c r="AC268" s="118">
        <v>0</v>
      </c>
      <c r="AD268" s="118">
        <v>0</v>
      </c>
      <c r="AE268" s="118">
        <v>0</v>
      </c>
      <c r="AF268" s="118">
        <v>0</v>
      </c>
      <c r="AG268" s="118">
        <v>0</v>
      </c>
      <c r="AH268" s="118">
        <v>0</v>
      </c>
      <c r="AI268" s="118">
        <v>0</v>
      </c>
      <c r="AJ268" s="118">
        <v>0</v>
      </c>
      <c r="AK268" s="118">
        <v>0</v>
      </c>
      <c r="AL268" s="118">
        <v>0</v>
      </c>
      <c r="AM268" s="118">
        <v>0</v>
      </c>
      <c r="AN268" s="118">
        <v>0</v>
      </c>
      <c r="AO268" s="118">
        <v>0</v>
      </c>
      <c r="AP268" s="118">
        <v>0</v>
      </c>
      <c r="AQ268" s="118">
        <v>0</v>
      </c>
      <c r="AR268" s="118">
        <v>0</v>
      </c>
      <c r="AS268" s="118">
        <v>0</v>
      </c>
      <c r="AT268" s="118">
        <v>0</v>
      </c>
      <c r="AU268" s="118">
        <v>0</v>
      </c>
      <c r="AV268" s="118">
        <v>0</v>
      </c>
      <c r="AW268" s="118">
        <v>0</v>
      </c>
      <c r="AX268" s="118">
        <v>0</v>
      </c>
      <c r="AY268" s="118">
        <v>0</v>
      </c>
      <c r="AZ268" s="118">
        <v>0</v>
      </c>
      <c r="BA268" s="118">
        <v>0</v>
      </c>
      <c r="BB268" s="118">
        <v>0</v>
      </c>
      <c r="BC268" s="118">
        <v>0</v>
      </c>
      <c r="BD268" s="118">
        <v>0</v>
      </c>
      <c r="BE268" s="118">
        <v>0</v>
      </c>
      <c r="BF268" s="118">
        <v>0</v>
      </c>
      <c r="BG268" s="118">
        <v>0</v>
      </c>
      <c r="BH268" s="118">
        <v>0</v>
      </c>
      <c r="BI268" s="118">
        <v>0</v>
      </c>
      <c r="BJ268" s="118">
        <v>0</v>
      </c>
      <c r="BK268" s="118">
        <v>0</v>
      </c>
    </row>
    <row r="269" spans="3:63" outlineLevel="1" x14ac:dyDescent="0.2">
      <c r="C269" s="269" t="s">
        <v>152</v>
      </c>
      <c r="D269" s="119" t="s">
        <v>152</v>
      </c>
      <c r="E269" s="124" t="s">
        <v>227</v>
      </c>
      <c r="F269" s="11"/>
      <c r="G269" s="11"/>
      <c r="H269" s="11"/>
      <c r="I269" s="11"/>
      <c r="J269" s="11"/>
      <c r="K269" s="11"/>
      <c r="L269" s="11"/>
      <c r="M269" s="11"/>
      <c r="N269" s="11"/>
      <c r="O269" s="11"/>
      <c r="P269" s="11"/>
      <c r="Q269" s="16"/>
      <c r="R269" s="88"/>
      <c r="S269" s="88"/>
      <c r="T269" s="88"/>
      <c r="U269" s="88"/>
      <c r="V269" s="88"/>
      <c r="W269" s="88"/>
      <c r="X269" s="88"/>
      <c r="Y269" s="88"/>
      <c r="Z269" s="88"/>
      <c r="AA269" s="88"/>
      <c r="AB269" s="88"/>
      <c r="AC269" s="88"/>
      <c r="AD269" s="88"/>
      <c r="AE269" s="11"/>
      <c r="AF269"/>
      <c r="AG269"/>
    </row>
    <row r="270" spans="3:63" outlineLevel="1" x14ac:dyDescent="0.2">
      <c r="C270" s="269" t="s">
        <v>152</v>
      </c>
      <c r="D270" s="119" t="s">
        <v>152</v>
      </c>
      <c r="E270" s="11"/>
      <c r="F270" s="11" t="s">
        <v>228</v>
      </c>
      <c r="G270" s="11"/>
      <c r="H270" s="11"/>
      <c r="I270" s="11"/>
      <c r="J270" s="11"/>
      <c r="K270" s="11"/>
      <c r="L270" s="11"/>
      <c r="M270" s="11"/>
      <c r="N270" s="270" t="s">
        <v>229</v>
      </c>
      <c r="O270" s="271">
        <v>0</v>
      </c>
      <c r="P270" s="11"/>
      <c r="Q270" s="16" t="s">
        <v>110</v>
      </c>
      <c r="R270" s="272">
        <v>0</v>
      </c>
      <c r="S270" s="273">
        <v>0</v>
      </c>
      <c r="T270" s="273">
        <v>0</v>
      </c>
      <c r="U270" s="273">
        <v>0</v>
      </c>
      <c r="V270" s="273">
        <v>0</v>
      </c>
      <c r="W270" s="274">
        <v>0</v>
      </c>
      <c r="X270" s="273">
        <v>0</v>
      </c>
      <c r="Y270" s="273">
        <v>0</v>
      </c>
      <c r="Z270" s="273">
        <v>0</v>
      </c>
      <c r="AA270" s="273">
        <v>0</v>
      </c>
      <c r="AB270" s="275">
        <v>0</v>
      </c>
      <c r="AC270" s="275">
        <v>0</v>
      </c>
      <c r="AD270" s="275">
        <v>0</v>
      </c>
      <c r="AE270" s="275">
        <v>0</v>
      </c>
      <c r="AF270" s="275">
        <v>0</v>
      </c>
      <c r="AG270" s="275">
        <v>0</v>
      </c>
      <c r="AH270" s="275">
        <v>0</v>
      </c>
      <c r="AI270" s="275">
        <v>0</v>
      </c>
      <c r="AJ270" s="275">
        <v>0</v>
      </c>
      <c r="AK270" s="275">
        <v>0</v>
      </c>
      <c r="AL270" s="275">
        <v>0</v>
      </c>
      <c r="AM270" s="275">
        <v>0</v>
      </c>
      <c r="AN270" s="275">
        <v>0</v>
      </c>
      <c r="AO270" s="275">
        <v>0</v>
      </c>
      <c r="AP270" s="275">
        <v>0</v>
      </c>
      <c r="AQ270" s="275">
        <v>0</v>
      </c>
      <c r="AR270" s="275">
        <v>0</v>
      </c>
      <c r="AS270" s="275">
        <v>0</v>
      </c>
      <c r="AT270" s="275">
        <v>0</v>
      </c>
      <c r="AU270" s="275">
        <v>0</v>
      </c>
      <c r="AV270" s="275">
        <v>0</v>
      </c>
      <c r="AW270" s="275">
        <v>0</v>
      </c>
      <c r="AX270" s="275">
        <v>0</v>
      </c>
      <c r="AY270" s="275">
        <v>0</v>
      </c>
      <c r="AZ270" s="275">
        <v>0</v>
      </c>
      <c r="BA270" s="275">
        <v>0</v>
      </c>
      <c r="BB270" s="275">
        <v>0</v>
      </c>
      <c r="BC270" s="275">
        <v>0</v>
      </c>
      <c r="BD270" s="275">
        <v>0</v>
      </c>
      <c r="BE270" s="275">
        <v>0</v>
      </c>
      <c r="BF270" s="275">
        <v>0</v>
      </c>
      <c r="BG270" s="275">
        <v>0</v>
      </c>
      <c r="BH270" s="275">
        <v>0</v>
      </c>
      <c r="BI270" s="275">
        <v>0</v>
      </c>
      <c r="BJ270" s="275">
        <v>0</v>
      </c>
      <c r="BK270" s="276">
        <v>0</v>
      </c>
    </row>
    <row r="271" spans="3:63" outlineLevel="1" x14ac:dyDescent="0.2">
      <c r="C271" s="269" t="s">
        <v>152</v>
      </c>
      <c r="D271" s="119" t="s">
        <v>152</v>
      </c>
      <c r="E271" s="11"/>
      <c r="F271" s="11" t="s">
        <v>230</v>
      </c>
      <c r="G271" s="11"/>
      <c r="H271" s="11"/>
      <c r="I271" s="11"/>
      <c r="J271" s="11"/>
      <c r="K271" s="11"/>
      <c r="L271" s="11"/>
      <c r="M271" s="11"/>
      <c r="N271" s="11"/>
      <c r="O271" s="11"/>
      <c r="P271" s="11"/>
      <c r="Q271" s="16" t="s">
        <v>110</v>
      </c>
      <c r="R271" s="277">
        <v>0</v>
      </c>
      <c r="S271" s="278">
        <v>0</v>
      </c>
      <c r="T271" s="278">
        <v>0</v>
      </c>
      <c r="U271" s="278">
        <v>0</v>
      </c>
      <c r="V271" s="278">
        <v>0</v>
      </c>
      <c r="W271" s="279">
        <v>0</v>
      </c>
      <c r="X271" s="278">
        <v>0</v>
      </c>
      <c r="Y271" s="278">
        <v>0</v>
      </c>
      <c r="Z271" s="278">
        <v>0</v>
      </c>
      <c r="AA271" s="278">
        <v>0</v>
      </c>
      <c r="AB271" s="115">
        <v>0</v>
      </c>
      <c r="AC271" s="115">
        <v>0</v>
      </c>
      <c r="AD271" s="115">
        <v>0</v>
      </c>
      <c r="AE271" s="115">
        <v>0</v>
      </c>
      <c r="AF271" s="115">
        <v>0</v>
      </c>
      <c r="AG271" s="280">
        <v>0</v>
      </c>
      <c r="AH271" s="280">
        <v>0</v>
      </c>
      <c r="AI271" s="280">
        <v>0</v>
      </c>
      <c r="AJ271" s="280">
        <v>0</v>
      </c>
      <c r="AK271" s="280">
        <v>0</v>
      </c>
      <c r="AL271" s="280">
        <v>0</v>
      </c>
      <c r="AM271" s="280">
        <v>0</v>
      </c>
      <c r="AN271" s="280">
        <v>0</v>
      </c>
      <c r="AO271" s="280">
        <v>0</v>
      </c>
      <c r="AP271" s="280">
        <v>0</v>
      </c>
      <c r="AQ271" s="280">
        <v>0</v>
      </c>
      <c r="AR271" s="280">
        <v>0</v>
      </c>
      <c r="AS271" s="280">
        <v>0</v>
      </c>
      <c r="AT271" s="280">
        <v>0</v>
      </c>
      <c r="AU271" s="280">
        <v>0</v>
      </c>
      <c r="AV271" s="280">
        <v>0</v>
      </c>
      <c r="AW271" s="280">
        <v>0</v>
      </c>
      <c r="AX271" s="280">
        <v>0</v>
      </c>
      <c r="AY271" s="280">
        <v>0</v>
      </c>
      <c r="AZ271" s="280">
        <v>0</v>
      </c>
      <c r="BA271" s="280">
        <v>0</v>
      </c>
      <c r="BB271" s="280">
        <v>0</v>
      </c>
      <c r="BC271" s="280">
        <v>0</v>
      </c>
      <c r="BD271" s="280">
        <v>0</v>
      </c>
      <c r="BE271" s="280">
        <v>0</v>
      </c>
      <c r="BF271" s="280">
        <v>0</v>
      </c>
      <c r="BG271" s="280">
        <v>0</v>
      </c>
      <c r="BH271" s="280">
        <v>0</v>
      </c>
      <c r="BI271" s="280">
        <v>0</v>
      </c>
      <c r="BJ271" s="280">
        <v>0</v>
      </c>
      <c r="BK271" s="281">
        <v>0</v>
      </c>
    </row>
    <row r="272" spans="3:63" outlineLevel="1" x14ac:dyDescent="0.2">
      <c r="C272" s="269" t="s">
        <v>152</v>
      </c>
      <c r="D272" s="119" t="s">
        <v>152</v>
      </c>
      <c r="F272" s="11" t="s">
        <v>231</v>
      </c>
      <c r="O272" s="11"/>
      <c r="Q272" s="16" t="s">
        <v>110</v>
      </c>
      <c r="R272" s="282">
        <v>0</v>
      </c>
      <c r="S272" s="278">
        <v>0</v>
      </c>
      <c r="T272" s="278">
        <v>0</v>
      </c>
      <c r="U272" s="278">
        <v>0</v>
      </c>
      <c r="V272" s="278">
        <v>0</v>
      </c>
      <c r="W272" s="279">
        <v>0</v>
      </c>
      <c r="X272" s="278">
        <v>0</v>
      </c>
      <c r="Y272" s="278">
        <v>0</v>
      </c>
      <c r="Z272" s="278">
        <v>0</v>
      </c>
      <c r="AA272" s="278">
        <v>0</v>
      </c>
      <c r="AB272" s="115">
        <v>0</v>
      </c>
      <c r="AC272" s="115">
        <v>0</v>
      </c>
      <c r="AD272" s="115">
        <v>0</v>
      </c>
      <c r="AE272" s="280">
        <v>0</v>
      </c>
      <c r="AF272" s="280">
        <v>0</v>
      </c>
      <c r="AG272" s="280">
        <v>0</v>
      </c>
      <c r="AH272" s="280">
        <v>0</v>
      </c>
      <c r="AI272" s="280">
        <v>0</v>
      </c>
      <c r="AJ272" s="280">
        <v>0</v>
      </c>
      <c r="AK272" s="280">
        <v>0</v>
      </c>
      <c r="AL272" s="280">
        <v>0</v>
      </c>
      <c r="AM272" s="280">
        <v>0</v>
      </c>
      <c r="AN272" s="280">
        <v>0</v>
      </c>
      <c r="AO272" s="280">
        <v>0</v>
      </c>
      <c r="AP272" s="280">
        <v>0</v>
      </c>
      <c r="AQ272" s="280">
        <v>0</v>
      </c>
      <c r="AR272" s="280">
        <v>0</v>
      </c>
      <c r="AS272" s="280">
        <v>0</v>
      </c>
      <c r="AT272" s="280">
        <v>0</v>
      </c>
      <c r="AU272" s="280">
        <v>0</v>
      </c>
      <c r="AV272" s="280">
        <v>0</v>
      </c>
      <c r="AW272" s="280">
        <v>0</v>
      </c>
      <c r="AX272" s="280">
        <v>0</v>
      </c>
      <c r="AY272" s="280">
        <v>0</v>
      </c>
      <c r="AZ272" s="280">
        <v>0</v>
      </c>
      <c r="BA272" s="280">
        <v>0</v>
      </c>
      <c r="BB272" s="280">
        <v>0</v>
      </c>
      <c r="BC272" s="280">
        <v>0</v>
      </c>
      <c r="BD272" s="280">
        <v>0</v>
      </c>
      <c r="BE272" s="280">
        <v>0</v>
      </c>
      <c r="BF272" s="280">
        <v>0</v>
      </c>
      <c r="BG272" s="280">
        <v>0</v>
      </c>
      <c r="BH272" s="280">
        <v>0</v>
      </c>
      <c r="BI272" s="280">
        <v>0</v>
      </c>
      <c r="BJ272" s="280">
        <v>0</v>
      </c>
      <c r="BK272" s="281">
        <v>0</v>
      </c>
    </row>
    <row r="273" spans="3:63" outlineLevel="1" x14ac:dyDescent="0.2">
      <c r="C273" s="269" t="s">
        <v>152</v>
      </c>
      <c r="D273" s="119" t="s">
        <v>152</v>
      </c>
      <c r="F273" s="11" t="s">
        <v>232</v>
      </c>
      <c r="Q273" s="16" t="s">
        <v>110</v>
      </c>
      <c r="R273" s="282">
        <v>0</v>
      </c>
      <c r="S273" s="278">
        <v>0</v>
      </c>
      <c r="T273" s="278">
        <v>0</v>
      </c>
      <c r="U273" s="278">
        <v>0</v>
      </c>
      <c r="V273" s="278">
        <v>0</v>
      </c>
      <c r="W273" s="279">
        <v>0</v>
      </c>
      <c r="X273" s="278">
        <v>0</v>
      </c>
      <c r="Y273" s="278">
        <v>0</v>
      </c>
      <c r="Z273" s="278">
        <v>0</v>
      </c>
      <c r="AA273" s="278">
        <v>0</v>
      </c>
      <c r="AB273" s="115">
        <v>0</v>
      </c>
      <c r="AC273" s="115">
        <v>0</v>
      </c>
      <c r="AD273" s="115">
        <v>0</v>
      </c>
      <c r="AE273" s="280">
        <v>0</v>
      </c>
      <c r="AF273" s="280">
        <v>0</v>
      </c>
      <c r="AG273" s="280">
        <v>0</v>
      </c>
      <c r="AH273" s="280">
        <v>0</v>
      </c>
      <c r="AI273" s="280">
        <v>0</v>
      </c>
      <c r="AJ273" s="280">
        <v>0</v>
      </c>
      <c r="AK273" s="280">
        <v>0</v>
      </c>
      <c r="AL273" s="280">
        <v>0</v>
      </c>
      <c r="AM273" s="280">
        <v>0</v>
      </c>
      <c r="AN273" s="280">
        <v>0</v>
      </c>
      <c r="AO273" s="280">
        <v>0</v>
      </c>
      <c r="AP273" s="280">
        <v>0</v>
      </c>
      <c r="AQ273" s="280">
        <v>0</v>
      </c>
      <c r="AR273" s="280">
        <v>0</v>
      </c>
      <c r="AS273" s="280">
        <v>0</v>
      </c>
      <c r="AT273" s="280">
        <v>0</v>
      </c>
      <c r="AU273" s="280">
        <v>0</v>
      </c>
      <c r="AV273" s="280">
        <v>0</v>
      </c>
      <c r="AW273" s="280">
        <v>0</v>
      </c>
      <c r="AX273" s="280">
        <v>0</v>
      </c>
      <c r="AY273" s="280">
        <v>0</v>
      </c>
      <c r="AZ273" s="280">
        <v>0</v>
      </c>
      <c r="BA273" s="280">
        <v>0</v>
      </c>
      <c r="BB273" s="280">
        <v>0</v>
      </c>
      <c r="BC273" s="280">
        <v>0</v>
      </c>
      <c r="BD273" s="280">
        <v>0</v>
      </c>
      <c r="BE273" s="280">
        <v>0</v>
      </c>
      <c r="BF273" s="280">
        <v>0</v>
      </c>
      <c r="BG273" s="280">
        <v>0</v>
      </c>
      <c r="BH273" s="280">
        <v>0</v>
      </c>
      <c r="BI273" s="280">
        <v>0</v>
      </c>
      <c r="BJ273" s="280">
        <v>0</v>
      </c>
      <c r="BK273" s="281">
        <v>0</v>
      </c>
    </row>
    <row r="274" spans="3:63" outlineLevel="1" x14ac:dyDescent="0.2">
      <c r="C274" s="269" t="s">
        <v>152</v>
      </c>
      <c r="D274" s="119" t="s">
        <v>152</v>
      </c>
      <c r="F274" s="11" t="s">
        <v>233</v>
      </c>
      <c r="Q274" s="16" t="s">
        <v>110</v>
      </c>
      <c r="R274" s="283">
        <v>0</v>
      </c>
      <c r="S274" s="284">
        <v>0</v>
      </c>
      <c r="T274" s="284">
        <v>0</v>
      </c>
      <c r="U274" s="284">
        <v>0</v>
      </c>
      <c r="V274" s="284">
        <v>0</v>
      </c>
      <c r="W274" s="285">
        <v>0</v>
      </c>
      <c r="X274" s="284">
        <v>0</v>
      </c>
      <c r="Y274" s="284">
        <v>0</v>
      </c>
      <c r="Z274" s="284">
        <v>0</v>
      </c>
      <c r="AA274" s="284">
        <v>0</v>
      </c>
      <c r="AB274" s="286">
        <v>0</v>
      </c>
      <c r="AC274" s="287">
        <v>0</v>
      </c>
      <c r="AD274" s="287">
        <v>0</v>
      </c>
      <c r="AE274" s="287">
        <v>0</v>
      </c>
      <c r="AF274" s="287">
        <v>0</v>
      </c>
      <c r="AG274" s="287">
        <v>0</v>
      </c>
      <c r="AH274" s="287">
        <v>0</v>
      </c>
      <c r="AI274" s="287">
        <v>0</v>
      </c>
      <c r="AJ274" s="287">
        <v>0</v>
      </c>
      <c r="AK274" s="287">
        <v>0</v>
      </c>
      <c r="AL274" s="287">
        <v>0</v>
      </c>
      <c r="AM274" s="287">
        <v>0</v>
      </c>
      <c r="AN274" s="287">
        <v>0</v>
      </c>
      <c r="AO274" s="287">
        <v>0</v>
      </c>
      <c r="AP274" s="287">
        <v>0</v>
      </c>
      <c r="AQ274" s="287">
        <v>0</v>
      </c>
      <c r="AR274" s="287">
        <v>0</v>
      </c>
      <c r="AS274" s="287">
        <v>0</v>
      </c>
      <c r="AT274" s="287">
        <v>0</v>
      </c>
      <c r="AU274" s="287">
        <v>0</v>
      </c>
      <c r="AV274" s="287">
        <v>0</v>
      </c>
      <c r="AW274" s="287">
        <v>0</v>
      </c>
      <c r="AX274" s="287">
        <v>0</v>
      </c>
      <c r="AY274" s="287">
        <v>0</v>
      </c>
      <c r="AZ274" s="287">
        <v>0</v>
      </c>
      <c r="BA274" s="287">
        <v>0</v>
      </c>
      <c r="BB274" s="287">
        <v>0</v>
      </c>
      <c r="BC274" s="287">
        <v>0</v>
      </c>
      <c r="BD274" s="287">
        <v>0</v>
      </c>
      <c r="BE274" s="287">
        <v>0</v>
      </c>
      <c r="BF274" s="287">
        <v>0</v>
      </c>
      <c r="BG274" s="287">
        <v>0</v>
      </c>
      <c r="BH274" s="287">
        <v>0</v>
      </c>
      <c r="BI274" s="287">
        <v>0</v>
      </c>
      <c r="BJ274" s="287">
        <v>0</v>
      </c>
      <c r="BK274" s="288">
        <v>0</v>
      </c>
    </row>
    <row r="275" spans="3:63" outlineLevel="1" x14ac:dyDescent="0.2">
      <c r="C275" s="269" t="s">
        <v>152</v>
      </c>
      <c r="D275" s="119" t="s">
        <v>152</v>
      </c>
      <c r="F275" s="11" t="s">
        <v>234</v>
      </c>
      <c r="Q275" s="16" t="s">
        <v>110</v>
      </c>
      <c r="R275" s="290">
        <v>0</v>
      </c>
      <c r="S275" s="284">
        <v>0</v>
      </c>
      <c r="T275" s="284">
        <v>0</v>
      </c>
      <c r="U275" s="284">
        <v>0</v>
      </c>
      <c r="V275" s="284">
        <v>0</v>
      </c>
      <c r="W275" s="285">
        <v>0</v>
      </c>
      <c r="X275" s="284">
        <v>0</v>
      </c>
      <c r="Y275" s="284">
        <v>0</v>
      </c>
      <c r="Z275" s="284">
        <v>0</v>
      </c>
      <c r="AA275" s="284">
        <v>0</v>
      </c>
      <c r="AB275" s="286">
        <v>0</v>
      </c>
      <c r="AC275" s="287">
        <v>0</v>
      </c>
      <c r="AD275" s="287">
        <v>0</v>
      </c>
      <c r="AE275" s="287">
        <v>0</v>
      </c>
      <c r="AF275" s="287">
        <v>0</v>
      </c>
      <c r="AG275" s="287">
        <v>0</v>
      </c>
      <c r="AH275" s="287">
        <v>0</v>
      </c>
      <c r="AI275" s="287">
        <v>0</v>
      </c>
      <c r="AJ275" s="287">
        <v>0</v>
      </c>
      <c r="AK275" s="287">
        <v>0</v>
      </c>
      <c r="AL275" s="287">
        <v>0</v>
      </c>
      <c r="AM275" s="287">
        <v>0</v>
      </c>
      <c r="AN275" s="287">
        <v>0</v>
      </c>
      <c r="AO275" s="287">
        <v>0</v>
      </c>
      <c r="AP275" s="287">
        <v>0</v>
      </c>
      <c r="AQ275" s="287">
        <v>0</v>
      </c>
      <c r="AR275" s="287">
        <v>0</v>
      </c>
      <c r="AS275" s="287">
        <v>0</v>
      </c>
      <c r="AT275" s="287">
        <v>0</v>
      </c>
      <c r="AU275" s="287">
        <v>0</v>
      </c>
      <c r="AV275" s="287">
        <v>0</v>
      </c>
      <c r="AW275" s="287">
        <v>0</v>
      </c>
      <c r="AX275" s="287">
        <v>0</v>
      </c>
      <c r="AY275" s="287">
        <v>0</v>
      </c>
      <c r="AZ275" s="287">
        <v>0</v>
      </c>
      <c r="BA275" s="287">
        <v>0</v>
      </c>
      <c r="BB275" s="287">
        <v>0</v>
      </c>
      <c r="BC275" s="287">
        <v>0</v>
      </c>
      <c r="BD275" s="287">
        <v>0</v>
      </c>
      <c r="BE275" s="287">
        <v>0</v>
      </c>
      <c r="BF275" s="287">
        <v>0</v>
      </c>
      <c r="BG275" s="287">
        <v>0</v>
      </c>
      <c r="BH275" s="287">
        <v>0</v>
      </c>
      <c r="BI275" s="287">
        <v>0</v>
      </c>
      <c r="BJ275" s="287">
        <v>0</v>
      </c>
      <c r="BK275" s="288">
        <v>0</v>
      </c>
    </row>
    <row r="276" spans="3:63" outlineLevel="1" x14ac:dyDescent="0.2">
      <c r="C276" s="269" t="s">
        <v>152</v>
      </c>
      <c r="D276" s="119" t="s">
        <v>152</v>
      </c>
      <c r="AB276" s="88"/>
      <c r="AE276"/>
      <c r="AF276"/>
      <c r="AG276"/>
    </row>
    <row r="277" spans="3:63" x14ac:dyDescent="0.2">
      <c r="C277" s="116">
        <v>29</v>
      </c>
      <c r="D277" s="67" t="s">
        <v>158</v>
      </c>
      <c r="E277" s="67"/>
      <c r="F277" s="67"/>
      <c r="G277" s="67" t="s">
        <v>226</v>
      </c>
      <c r="H277" s="102"/>
      <c r="I277" s="67"/>
      <c r="J277" s="67"/>
      <c r="K277" s="102"/>
      <c r="L277" s="67"/>
      <c r="M277" s="67"/>
      <c r="N277" s="67"/>
      <c r="O277" s="67"/>
      <c r="P277" s="67"/>
      <c r="Q277" s="117" t="s">
        <v>110</v>
      </c>
      <c r="R277" s="118">
        <v>0</v>
      </c>
      <c r="S277" s="118">
        <v>0</v>
      </c>
      <c r="T277" s="118">
        <v>0</v>
      </c>
      <c r="U277" s="118">
        <v>0</v>
      </c>
      <c r="V277" s="118">
        <v>0</v>
      </c>
      <c r="W277" s="118">
        <v>0</v>
      </c>
      <c r="X277" s="118">
        <v>-151.75025202732576</v>
      </c>
      <c r="Y277" s="118">
        <v>-189.09271077645803</v>
      </c>
      <c r="Z277" s="118">
        <v>-105.81119895809701</v>
      </c>
      <c r="AA277" s="118">
        <v>-61.108659485453316</v>
      </c>
      <c r="AB277" s="118">
        <v>-71.704157341701077</v>
      </c>
      <c r="AC277" s="118">
        <v>-100.62333625584563</v>
      </c>
      <c r="AD277" s="118">
        <v>-104.87930283108946</v>
      </c>
      <c r="AE277" s="118">
        <v>-142.13797719773163</v>
      </c>
      <c r="AF277" s="118">
        <v>-357.58983002607221</v>
      </c>
      <c r="AG277" s="118">
        <v>-119.09895729284241</v>
      </c>
      <c r="AH277" s="118">
        <v>-142.38625372360036</v>
      </c>
      <c r="AI277" s="118">
        <v>-102.18907596454423</v>
      </c>
      <c r="AJ277" s="118">
        <v>-102.18907596454423</v>
      </c>
      <c r="AK277" s="118">
        <v>-102.18907596454423</v>
      </c>
      <c r="AL277" s="118">
        <v>-102.18907596454423</v>
      </c>
      <c r="AM277" s="118">
        <v>-102.18907596454423</v>
      </c>
      <c r="AN277" s="118">
        <v>-102.18907596454423</v>
      </c>
      <c r="AO277" s="118">
        <v>-102.18907596454423</v>
      </c>
      <c r="AP277" s="118">
        <v>-102.18907596454423</v>
      </c>
      <c r="AQ277" s="118">
        <v>-102.18907596454423</v>
      </c>
      <c r="AR277" s="118">
        <v>-102.18907596454423</v>
      </c>
      <c r="AS277" s="118">
        <v>-102.18907596454423</v>
      </c>
      <c r="AT277" s="118">
        <v>-102.18907596454423</v>
      </c>
      <c r="AU277" s="118">
        <v>-102.18907596454423</v>
      </c>
      <c r="AV277" s="118">
        <v>-102.18907596454423</v>
      </c>
      <c r="AW277" s="118">
        <v>-102.18907596454423</v>
      </c>
      <c r="AX277" s="118">
        <v>-102.18907596454423</v>
      </c>
      <c r="AY277" s="118">
        <v>-102.18907596454423</v>
      </c>
      <c r="AZ277" s="118">
        <v>-102.18907596454423</v>
      </c>
      <c r="BA277" s="118">
        <v>-102.18907596454423</v>
      </c>
      <c r="BB277" s="118">
        <v>-102.18907596454423</v>
      </c>
      <c r="BC277" s="118">
        <v>-102.18907596454423</v>
      </c>
      <c r="BD277" s="118">
        <v>-102.18907596454423</v>
      </c>
      <c r="BE277" s="118">
        <v>-102.18907596454423</v>
      </c>
      <c r="BF277" s="118">
        <v>-102.18907596454423</v>
      </c>
      <c r="BG277" s="118">
        <v>-102.18907596454423</v>
      </c>
      <c r="BH277" s="118">
        <v>-102.18907596454423</v>
      </c>
      <c r="BI277" s="118">
        <v>-102.18907596454423</v>
      </c>
      <c r="BJ277" s="118">
        <v>-102.18907596454423</v>
      </c>
      <c r="BK277" s="118">
        <v>-102.18907596454423</v>
      </c>
    </row>
    <row r="278" spans="3:63" outlineLevel="1" x14ac:dyDescent="0.2">
      <c r="C278" s="269">
        <v>29</v>
      </c>
      <c r="D278" s="119">
        <v>29</v>
      </c>
      <c r="E278" s="124" t="s">
        <v>227</v>
      </c>
      <c r="F278" s="11"/>
      <c r="G278" s="11"/>
      <c r="H278" s="11"/>
      <c r="I278" s="11"/>
      <c r="J278" s="11"/>
      <c r="K278" s="11"/>
      <c r="L278" s="11"/>
      <c r="M278" s="11"/>
      <c r="N278" s="11"/>
      <c r="O278" s="11"/>
      <c r="P278" s="11"/>
      <c r="Q278" s="16"/>
      <c r="R278" s="88"/>
      <c r="S278" s="88"/>
      <c r="T278" s="88"/>
      <c r="U278" s="88"/>
      <c r="V278" s="88"/>
      <c r="W278" s="88"/>
      <c r="X278" s="88"/>
      <c r="Y278" s="88"/>
      <c r="Z278" s="88"/>
      <c r="AA278" s="88"/>
      <c r="AB278" s="88"/>
      <c r="AC278" s="88"/>
      <c r="AD278" s="88"/>
      <c r="AE278" s="11"/>
      <c r="AF278"/>
      <c r="AG278"/>
    </row>
    <row r="279" spans="3:63" outlineLevel="1" x14ac:dyDescent="0.2">
      <c r="C279" s="269">
        <v>29</v>
      </c>
      <c r="D279" s="119">
        <v>29</v>
      </c>
      <c r="E279" s="11"/>
      <c r="F279" s="11" t="s">
        <v>228</v>
      </c>
      <c r="G279" s="11"/>
      <c r="H279" s="11"/>
      <c r="I279" s="11"/>
      <c r="J279" s="11"/>
      <c r="K279" s="11"/>
      <c r="L279" s="11"/>
      <c r="M279" s="11"/>
      <c r="N279" s="270" t="s">
        <v>229</v>
      </c>
      <c r="O279" s="271">
        <v>0</v>
      </c>
      <c r="P279" s="11"/>
      <c r="Q279" s="16" t="s">
        <v>110</v>
      </c>
      <c r="R279" s="272">
        <v>0</v>
      </c>
      <c r="S279" s="273">
        <v>0</v>
      </c>
      <c r="T279" s="273">
        <v>0</v>
      </c>
      <c r="U279" s="273">
        <v>0</v>
      </c>
      <c r="V279" s="273">
        <v>0</v>
      </c>
      <c r="W279" s="274">
        <v>0</v>
      </c>
      <c r="X279" s="273">
        <v>0</v>
      </c>
      <c r="Y279" s="273">
        <v>0</v>
      </c>
      <c r="Z279" s="273">
        <v>0</v>
      </c>
      <c r="AA279" s="273">
        <v>0</v>
      </c>
      <c r="AB279" s="275">
        <v>0</v>
      </c>
      <c r="AC279" s="275">
        <v>0</v>
      </c>
      <c r="AD279" s="275">
        <v>0</v>
      </c>
      <c r="AE279" s="275">
        <v>0</v>
      </c>
      <c r="AF279" s="275">
        <v>0</v>
      </c>
      <c r="AG279" s="275">
        <v>0</v>
      </c>
      <c r="AH279" s="275">
        <v>0</v>
      </c>
      <c r="AI279" s="275">
        <v>0</v>
      </c>
      <c r="AJ279" s="275">
        <v>0</v>
      </c>
      <c r="AK279" s="275">
        <v>0</v>
      </c>
      <c r="AL279" s="275">
        <v>0</v>
      </c>
      <c r="AM279" s="275">
        <v>0</v>
      </c>
      <c r="AN279" s="275">
        <v>0</v>
      </c>
      <c r="AO279" s="275">
        <v>0</v>
      </c>
      <c r="AP279" s="275">
        <v>0</v>
      </c>
      <c r="AQ279" s="275">
        <v>0</v>
      </c>
      <c r="AR279" s="275">
        <v>0</v>
      </c>
      <c r="AS279" s="275">
        <v>0</v>
      </c>
      <c r="AT279" s="275">
        <v>0</v>
      </c>
      <c r="AU279" s="275">
        <v>0</v>
      </c>
      <c r="AV279" s="275">
        <v>0</v>
      </c>
      <c r="AW279" s="275">
        <v>0</v>
      </c>
      <c r="AX279" s="275">
        <v>0</v>
      </c>
      <c r="AY279" s="275">
        <v>0</v>
      </c>
      <c r="AZ279" s="275">
        <v>0</v>
      </c>
      <c r="BA279" s="275">
        <v>0</v>
      </c>
      <c r="BB279" s="275">
        <v>0</v>
      </c>
      <c r="BC279" s="275">
        <v>0</v>
      </c>
      <c r="BD279" s="275">
        <v>0</v>
      </c>
      <c r="BE279" s="275">
        <v>0</v>
      </c>
      <c r="BF279" s="275">
        <v>0</v>
      </c>
      <c r="BG279" s="275">
        <v>0</v>
      </c>
      <c r="BH279" s="275">
        <v>0</v>
      </c>
      <c r="BI279" s="275">
        <v>0</v>
      </c>
      <c r="BJ279" s="275">
        <v>0</v>
      </c>
      <c r="BK279" s="276">
        <v>0</v>
      </c>
    </row>
    <row r="280" spans="3:63" outlineLevel="1" x14ac:dyDescent="0.2">
      <c r="C280" s="269">
        <v>29</v>
      </c>
      <c r="D280" s="119">
        <v>29</v>
      </c>
      <c r="E280" s="11"/>
      <c r="F280" s="11" t="s">
        <v>230</v>
      </c>
      <c r="G280" s="11"/>
      <c r="H280" s="11"/>
      <c r="I280" s="11"/>
      <c r="J280" s="11"/>
      <c r="K280" s="11"/>
      <c r="L280" s="11"/>
      <c r="M280" s="11"/>
      <c r="N280" s="11"/>
      <c r="O280" s="11"/>
      <c r="P280" s="11"/>
      <c r="Q280" s="16" t="s">
        <v>110</v>
      </c>
      <c r="R280" s="277">
        <v>0</v>
      </c>
      <c r="S280" s="278">
        <v>0</v>
      </c>
      <c r="T280" s="278">
        <v>0</v>
      </c>
      <c r="U280" s="278">
        <v>0</v>
      </c>
      <c r="V280" s="278">
        <v>0</v>
      </c>
      <c r="W280" s="279">
        <v>0</v>
      </c>
      <c r="X280" s="278">
        <v>0</v>
      </c>
      <c r="Y280" s="278">
        <v>0</v>
      </c>
      <c r="Z280" s="278">
        <v>0</v>
      </c>
      <c r="AA280" s="278">
        <v>0</v>
      </c>
      <c r="AB280" s="115">
        <v>0</v>
      </c>
      <c r="AC280" s="115">
        <v>0</v>
      </c>
      <c r="AD280" s="115">
        <v>0</v>
      </c>
      <c r="AE280" s="115">
        <v>0</v>
      </c>
      <c r="AF280" s="115">
        <v>0</v>
      </c>
      <c r="AG280" s="280">
        <v>0</v>
      </c>
      <c r="AH280" s="280">
        <v>0</v>
      </c>
      <c r="AI280" s="280">
        <v>0</v>
      </c>
      <c r="AJ280" s="280">
        <v>0</v>
      </c>
      <c r="AK280" s="280">
        <v>0</v>
      </c>
      <c r="AL280" s="280">
        <v>0</v>
      </c>
      <c r="AM280" s="280">
        <v>0</v>
      </c>
      <c r="AN280" s="280">
        <v>0</v>
      </c>
      <c r="AO280" s="280">
        <v>0</v>
      </c>
      <c r="AP280" s="280">
        <v>0</v>
      </c>
      <c r="AQ280" s="280">
        <v>0</v>
      </c>
      <c r="AR280" s="280">
        <v>0</v>
      </c>
      <c r="AS280" s="280">
        <v>0</v>
      </c>
      <c r="AT280" s="280">
        <v>0</v>
      </c>
      <c r="AU280" s="280">
        <v>0</v>
      </c>
      <c r="AV280" s="280">
        <v>0</v>
      </c>
      <c r="AW280" s="280">
        <v>0</v>
      </c>
      <c r="AX280" s="280">
        <v>0</v>
      </c>
      <c r="AY280" s="280">
        <v>0</v>
      </c>
      <c r="AZ280" s="280">
        <v>0</v>
      </c>
      <c r="BA280" s="280">
        <v>0</v>
      </c>
      <c r="BB280" s="280">
        <v>0</v>
      </c>
      <c r="BC280" s="280">
        <v>0</v>
      </c>
      <c r="BD280" s="280">
        <v>0</v>
      </c>
      <c r="BE280" s="280">
        <v>0</v>
      </c>
      <c r="BF280" s="280">
        <v>0</v>
      </c>
      <c r="BG280" s="280">
        <v>0</v>
      </c>
      <c r="BH280" s="280">
        <v>0</v>
      </c>
      <c r="BI280" s="280">
        <v>0</v>
      </c>
      <c r="BJ280" s="280">
        <v>0</v>
      </c>
      <c r="BK280" s="281">
        <v>0</v>
      </c>
    </row>
    <row r="281" spans="3:63" outlineLevel="1" x14ac:dyDescent="0.2">
      <c r="C281" s="269">
        <v>29</v>
      </c>
      <c r="D281" s="119">
        <v>29</v>
      </c>
      <c r="F281" s="11" t="s">
        <v>231</v>
      </c>
      <c r="O281" s="11"/>
      <c r="Q281" s="16" t="s">
        <v>110</v>
      </c>
      <c r="R281" s="282">
        <v>0</v>
      </c>
      <c r="S281" s="278">
        <v>0</v>
      </c>
      <c r="T281" s="278">
        <v>0</v>
      </c>
      <c r="U281" s="278">
        <v>0</v>
      </c>
      <c r="V281" s="278">
        <v>0</v>
      </c>
      <c r="W281" s="279">
        <v>0</v>
      </c>
      <c r="X281" s="278">
        <v>0</v>
      </c>
      <c r="Y281" s="278">
        <v>0</v>
      </c>
      <c r="Z281" s="278">
        <v>0</v>
      </c>
      <c r="AA281" s="278">
        <v>0</v>
      </c>
      <c r="AB281" s="115">
        <v>0</v>
      </c>
      <c r="AC281" s="115">
        <v>0</v>
      </c>
      <c r="AD281" s="115">
        <v>0</v>
      </c>
      <c r="AE281" s="280">
        <v>0</v>
      </c>
      <c r="AF281" s="280">
        <v>0</v>
      </c>
      <c r="AG281" s="280">
        <v>0</v>
      </c>
      <c r="AH281" s="280">
        <v>0</v>
      </c>
      <c r="AI281" s="280">
        <v>0</v>
      </c>
      <c r="AJ281" s="280">
        <v>0</v>
      </c>
      <c r="AK281" s="280">
        <v>0</v>
      </c>
      <c r="AL281" s="280">
        <v>0</v>
      </c>
      <c r="AM281" s="280">
        <v>0</v>
      </c>
      <c r="AN281" s="280">
        <v>0</v>
      </c>
      <c r="AO281" s="280">
        <v>0</v>
      </c>
      <c r="AP281" s="280">
        <v>0</v>
      </c>
      <c r="AQ281" s="280">
        <v>0</v>
      </c>
      <c r="AR281" s="280">
        <v>0</v>
      </c>
      <c r="AS281" s="280">
        <v>0</v>
      </c>
      <c r="AT281" s="280">
        <v>0</v>
      </c>
      <c r="AU281" s="280">
        <v>0</v>
      </c>
      <c r="AV281" s="280">
        <v>0</v>
      </c>
      <c r="AW281" s="280">
        <v>0</v>
      </c>
      <c r="AX281" s="280">
        <v>0</v>
      </c>
      <c r="AY281" s="280">
        <v>0</v>
      </c>
      <c r="AZ281" s="280">
        <v>0</v>
      </c>
      <c r="BA281" s="280">
        <v>0</v>
      </c>
      <c r="BB281" s="280">
        <v>0</v>
      </c>
      <c r="BC281" s="280">
        <v>0</v>
      </c>
      <c r="BD281" s="280">
        <v>0</v>
      </c>
      <c r="BE281" s="280">
        <v>0</v>
      </c>
      <c r="BF281" s="280">
        <v>0</v>
      </c>
      <c r="BG281" s="280">
        <v>0</v>
      </c>
      <c r="BH281" s="280">
        <v>0</v>
      </c>
      <c r="BI281" s="280">
        <v>0</v>
      </c>
      <c r="BJ281" s="280">
        <v>0</v>
      </c>
      <c r="BK281" s="281">
        <v>0</v>
      </c>
    </row>
    <row r="282" spans="3:63" outlineLevel="1" x14ac:dyDescent="0.2">
      <c r="C282" s="269">
        <v>29</v>
      </c>
      <c r="D282" s="119">
        <v>29</v>
      </c>
      <c r="F282" s="11" t="s">
        <v>232</v>
      </c>
      <c r="Q282" s="16" t="s">
        <v>110</v>
      </c>
      <c r="R282" s="282">
        <v>0</v>
      </c>
      <c r="S282" s="278">
        <v>0</v>
      </c>
      <c r="T282" s="278">
        <v>0</v>
      </c>
      <c r="U282" s="278">
        <v>0</v>
      </c>
      <c r="V282" s="278">
        <v>0</v>
      </c>
      <c r="W282" s="279">
        <v>0</v>
      </c>
      <c r="X282" s="278">
        <v>0</v>
      </c>
      <c r="Y282" s="278">
        <v>0</v>
      </c>
      <c r="Z282" s="278">
        <v>0</v>
      </c>
      <c r="AA282" s="278">
        <v>0</v>
      </c>
      <c r="AB282" s="115">
        <v>0</v>
      </c>
      <c r="AC282" s="115">
        <v>0</v>
      </c>
      <c r="AD282" s="115">
        <v>0</v>
      </c>
      <c r="AE282" s="280">
        <v>0</v>
      </c>
      <c r="AF282" s="280">
        <v>0</v>
      </c>
      <c r="AG282" s="280">
        <v>0</v>
      </c>
      <c r="AH282" s="280">
        <v>0</v>
      </c>
      <c r="AI282" s="280">
        <v>0</v>
      </c>
      <c r="AJ282" s="280">
        <v>0</v>
      </c>
      <c r="AK282" s="280">
        <v>0</v>
      </c>
      <c r="AL282" s="280">
        <v>0</v>
      </c>
      <c r="AM282" s="280">
        <v>0</v>
      </c>
      <c r="AN282" s="280">
        <v>0</v>
      </c>
      <c r="AO282" s="280">
        <v>0</v>
      </c>
      <c r="AP282" s="280">
        <v>0</v>
      </c>
      <c r="AQ282" s="280">
        <v>0</v>
      </c>
      <c r="AR282" s="280">
        <v>0</v>
      </c>
      <c r="AS282" s="280">
        <v>0</v>
      </c>
      <c r="AT282" s="280">
        <v>0</v>
      </c>
      <c r="AU282" s="280">
        <v>0</v>
      </c>
      <c r="AV282" s="280">
        <v>0</v>
      </c>
      <c r="AW282" s="280">
        <v>0</v>
      </c>
      <c r="AX282" s="280">
        <v>0</v>
      </c>
      <c r="AY282" s="280">
        <v>0</v>
      </c>
      <c r="AZ282" s="280">
        <v>0</v>
      </c>
      <c r="BA282" s="280">
        <v>0</v>
      </c>
      <c r="BB282" s="280">
        <v>0</v>
      </c>
      <c r="BC282" s="280">
        <v>0</v>
      </c>
      <c r="BD282" s="280">
        <v>0</v>
      </c>
      <c r="BE282" s="280">
        <v>0</v>
      </c>
      <c r="BF282" s="280">
        <v>0</v>
      </c>
      <c r="BG282" s="280">
        <v>0</v>
      </c>
      <c r="BH282" s="280">
        <v>0</v>
      </c>
      <c r="BI282" s="280">
        <v>0</v>
      </c>
      <c r="BJ282" s="280">
        <v>0</v>
      </c>
      <c r="BK282" s="281">
        <v>0</v>
      </c>
    </row>
    <row r="283" spans="3:63" outlineLevel="1" x14ac:dyDescent="0.2">
      <c r="C283" s="269">
        <v>29</v>
      </c>
      <c r="D283" s="119">
        <v>29</v>
      </c>
      <c r="F283" s="11" t="s">
        <v>233</v>
      </c>
      <c r="Q283" s="16" t="s">
        <v>110</v>
      </c>
      <c r="R283" s="283">
        <v>0</v>
      </c>
      <c r="S283" s="284">
        <v>0</v>
      </c>
      <c r="T283" s="284">
        <v>0</v>
      </c>
      <c r="U283" s="284">
        <v>0</v>
      </c>
      <c r="V283" s="284">
        <v>0</v>
      </c>
      <c r="W283" s="285">
        <v>0</v>
      </c>
      <c r="X283" s="284">
        <v>0</v>
      </c>
      <c r="Y283" s="284">
        <v>0</v>
      </c>
      <c r="Z283" s="284">
        <v>0</v>
      </c>
      <c r="AA283" s="284">
        <v>0</v>
      </c>
      <c r="AB283" s="286">
        <v>0</v>
      </c>
      <c r="AC283" s="287">
        <v>0</v>
      </c>
      <c r="AD283" s="287">
        <v>0</v>
      </c>
      <c r="AE283" s="287">
        <v>0</v>
      </c>
      <c r="AF283" s="287">
        <v>0</v>
      </c>
      <c r="AG283" s="287">
        <v>0</v>
      </c>
      <c r="AH283" s="287">
        <v>0</v>
      </c>
      <c r="AI283" s="287">
        <v>0</v>
      </c>
      <c r="AJ283" s="287">
        <v>0</v>
      </c>
      <c r="AK283" s="287">
        <v>0</v>
      </c>
      <c r="AL283" s="287">
        <v>0</v>
      </c>
      <c r="AM283" s="287">
        <v>0</v>
      </c>
      <c r="AN283" s="287">
        <v>0</v>
      </c>
      <c r="AO283" s="287">
        <v>0</v>
      </c>
      <c r="AP283" s="287">
        <v>0</v>
      </c>
      <c r="AQ283" s="287">
        <v>0</v>
      </c>
      <c r="AR283" s="287">
        <v>0</v>
      </c>
      <c r="AS283" s="287">
        <v>0</v>
      </c>
      <c r="AT283" s="287">
        <v>0</v>
      </c>
      <c r="AU283" s="287">
        <v>0</v>
      </c>
      <c r="AV283" s="287">
        <v>0</v>
      </c>
      <c r="AW283" s="287">
        <v>0</v>
      </c>
      <c r="AX283" s="287">
        <v>0</v>
      </c>
      <c r="AY283" s="287">
        <v>0</v>
      </c>
      <c r="AZ283" s="287">
        <v>0</v>
      </c>
      <c r="BA283" s="287">
        <v>0</v>
      </c>
      <c r="BB283" s="287">
        <v>0</v>
      </c>
      <c r="BC283" s="287">
        <v>0</v>
      </c>
      <c r="BD283" s="287">
        <v>0</v>
      </c>
      <c r="BE283" s="287">
        <v>0</v>
      </c>
      <c r="BF283" s="287">
        <v>0</v>
      </c>
      <c r="BG283" s="287">
        <v>0</v>
      </c>
      <c r="BH283" s="287">
        <v>0</v>
      </c>
      <c r="BI283" s="287">
        <v>0</v>
      </c>
      <c r="BJ283" s="287">
        <v>0</v>
      </c>
      <c r="BK283" s="288">
        <v>0</v>
      </c>
    </row>
    <row r="284" spans="3:63" outlineLevel="1" x14ac:dyDescent="0.2">
      <c r="C284" s="269">
        <v>29</v>
      </c>
      <c r="D284" s="119">
        <v>29</v>
      </c>
      <c r="F284" s="11" t="s">
        <v>234</v>
      </c>
      <c r="Q284" s="16" t="s">
        <v>110</v>
      </c>
      <c r="R284" s="290">
        <v>0</v>
      </c>
      <c r="S284" s="284">
        <v>0</v>
      </c>
      <c r="T284" s="284">
        <v>0</v>
      </c>
      <c r="U284" s="284">
        <v>0</v>
      </c>
      <c r="V284" s="284">
        <v>0</v>
      </c>
      <c r="W284" s="285">
        <v>0</v>
      </c>
      <c r="X284" s="284">
        <v>-151.75025202732576</v>
      </c>
      <c r="Y284" s="284">
        <v>-189.09271077645803</v>
      </c>
      <c r="Z284" s="284">
        <v>-105.81119895809701</v>
      </c>
      <c r="AA284" s="284">
        <v>-61.108659485453316</v>
      </c>
      <c r="AB284" s="286">
        <v>-71.704157341701077</v>
      </c>
      <c r="AC284" s="287">
        <v>-100.62333625584563</v>
      </c>
      <c r="AD284" s="287">
        <v>-104.87930283108946</v>
      </c>
      <c r="AE284" s="287">
        <v>-142.13797719773163</v>
      </c>
      <c r="AF284" s="287">
        <v>-357.58983002607221</v>
      </c>
      <c r="AG284" s="287">
        <v>-119.09895729284241</v>
      </c>
      <c r="AH284" s="287">
        <v>-142.38625372360036</v>
      </c>
      <c r="AI284" s="287">
        <v>-102.18907596454423</v>
      </c>
      <c r="AJ284" s="287">
        <v>-102.18907596454423</v>
      </c>
      <c r="AK284" s="287">
        <v>-102.18907596454423</v>
      </c>
      <c r="AL284" s="287">
        <v>-102.18907596454423</v>
      </c>
      <c r="AM284" s="287">
        <v>-102.18907596454423</v>
      </c>
      <c r="AN284" s="287">
        <v>-102.18907596454423</v>
      </c>
      <c r="AO284" s="287">
        <v>-102.18907596454423</v>
      </c>
      <c r="AP284" s="287">
        <v>-102.18907596454423</v>
      </c>
      <c r="AQ284" s="287">
        <v>-102.18907596454423</v>
      </c>
      <c r="AR284" s="287">
        <v>-102.18907596454423</v>
      </c>
      <c r="AS284" s="287">
        <v>-102.18907596454423</v>
      </c>
      <c r="AT284" s="287">
        <v>-102.18907596454423</v>
      </c>
      <c r="AU284" s="287">
        <v>-102.18907596454423</v>
      </c>
      <c r="AV284" s="287">
        <v>-102.18907596454423</v>
      </c>
      <c r="AW284" s="287">
        <v>-102.18907596454423</v>
      </c>
      <c r="AX284" s="287">
        <v>-102.18907596454423</v>
      </c>
      <c r="AY284" s="287">
        <v>-102.18907596454423</v>
      </c>
      <c r="AZ284" s="287">
        <v>-102.18907596454423</v>
      </c>
      <c r="BA284" s="287">
        <v>-102.18907596454423</v>
      </c>
      <c r="BB284" s="287">
        <v>-102.18907596454423</v>
      </c>
      <c r="BC284" s="287">
        <v>-102.18907596454423</v>
      </c>
      <c r="BD284" s="287">
        <v>-102.18907596454423</v>
      </c>
      <c r="BE284" s="287">
        <v>-102.18907596454423</v>
      </c>
      <c r="BF284" s="287">
        <v>-102.18907596454423</v>
      </c>
      <c r="BG284" s="287">
        <v>-102.18907596454423</v>
      </c>
      <c r="BH284" s="287">
        <v>-102.18907596454423</v>
      </c>
      <c r="BI284" s="287">
        <v>-102.18907596454423</v>
      </c>
      <c r="BJ284" s="287">
        <v>-102.18907596454423</v>
      </c>
      <c r="BK284" s="288">
        <v>-102.18907596454423</v>
      </c>
    </row>
    <row r="285" spans="3:63" outlineLevel="1" x14ac:dyDescent="0.2">
      <c r="C285" s="269">
        <v>29</v>
      </c>
      <c r="D285" s="119">
        <v>29</v>
      </c>
      <c r="AB285" s="88"/>
      <c r="AE285"/>
      <c r="AF285"/>
      <c r="AG285"/>
    </row>
    <row r="286" spans="3:63" x14ac:dyDescent="0.2">
      <c r="C286" s="116">
        <v>30</v>
      </c>
      <c r="D286" s="67" t="s">
        <v>159</v>
      </c>
      <c r="E286" s="67"/>
      <c r="F286" s="67"/>
      <c r="G286" s="67" t="s">
        <v>226</v>
      </c>
      <c r="H286" s="102"/>
      <c r="I286" s="67"/>
      <c r="J286" s="67"/>
      <c r="K286" s="102"/>
      <c r="L286" s="67"/>
      <c r="M286" s="67"/>
      <c r="N286" s="67"/>
      <c r="O286" s="67"/>
      <c r="P286" s="67"/>
      <c r="Q286" s="117" t="s">
        <v>110</v>
      </c>
      <c r="R286" s="118">
        <v>0</v>
      </c>
      <c r="S286" s="118">
        <v>0</v>
      </c>
      <c r="T286" s="118">
        <v>0</v>
      </c>
      <c r="U286" s="118">
        <v>0</v>
      </c>
      <c r="V286" s="118">
        <v>0</v>
      </c>
      <c r="W286" s="118">
        <v>0</v>
      </c>
      <c r="X286" s="118">
        <v>0</v>
      </c>
      <c r="Y286" s="118">
        <v>0</v>
      </c>
      <c r="Z286" s="118">
        <v>0</v>
      </c>
      <c r="AA286" s="118">
        <v>0</v>
      </c>
      <c r="AB286" s="118">
        <v>0</v>
      </c>
      <c r="AC286" s="118">
        <v>0</v>
      </c>
      <c r="AD286" s="118">
        <v>0</v>
      </c>
      <c r="AE286" s="118">
        <v>0</v>
      </c>
      <c r="AF286" s="118">
        <v>0</v>
      </c>
      <c r="AG286" s="118">
        <v>0</v>
      </c>
      <c r="AH286" s="118">
        <v>0</v>
      </c>
      <c r="AI286" s="118">
        <v>0</v>
      </c>
      <c r="AJ286" s="118">
        <v>0</v>
      </c>
      <c r="AK286" s="118">
        <v>0</v>
      </c>
      <c r="AL286" s="118">
        <v>0</v>
      </c>
      <c r="AM286" s="118">
        <v>0</v>
      </c>
      <c r="AN286" s="118">
        <v>0</v>
      </c>
      <c r="AO286" s="118">
        <v>0</v>
      </c>
      <c r="AP286" s="118">
        <v>0</v>
      </c>
      <c r="AQ286" s="118">
        <v>0</v>
      </c>
      <c r="AR286" s="118">
        <v>0</v>
      </c>
      <c r="AS286" s="118">
        <v>0</v>
      </c>
      <c r="AT286" s="118">
        <v>0</v>
      </c>
      <c r="AU286" s="118">
        <v>0</v>
      </c>
      <c r="AV286" s="118">
        <v>0</v>
      </c>
      <c r="AW286" s="118">
        <v>0</v>
      </c>
      <c r="AX286" s="118">
        <v>0</v>
      </c>
      <c r="AY286" s="118">
        <v>0</v>
      </c>
      <c r="AZ286" s="118">
        <v>0</v>
      </c>
      <c r="BA286" s="118">
        <v>0</v>
      </c>
      <c r="BB286" s="118">
        <v>0</v>
      </c>
      <c r="BC286" s="118">
        <v>0</v>
      </c>
      <c r="BD286" s="118">
        <v>0</v>
      </c>
      <c r="BE286" s="118">
        <v>0</v>
      </c>
      <c r="BF286" s="118">
        <v>0</v>
      </c>
      <c r="BG286" s="118">
        <v>0</v>
      </c>
      <c r="BH286" s="118">
        <v>0</v>
      </c>
      <c r="BI286" s="118">
        <v>0</v>
      </c>
      <c r="BJ286" s="118">
        <v>0</v>
      </c>
      <c r="BK286" s="118">
        <v>0</v>
      </c>
    </row>
    <row r="287" spans="3:63" outlineLevel="1" x14ac:dyDescent="0.2">
      <c r="C287" s="269">
        <v>30</v>
      </c>
      <c r="D287" s="119">
        <v>30</v>
      </c>
      <c r="E287" s="124" t="s">
        <v>227</v>
      </c>
      <c r="F287" s="11"/>
      <c r="G287" s="11"/>
      <c r="H287" s="11"/>
      <c r="I287" s="11"/>
      <c r="J287" s="11"/>
      <c r="K287" s="11"/>
      <c r="L287" s="11"/>
      <c r="M287" s="11"/>
      <c r="N287" s="11"/>
      <c r="O287" s="11"/>
      <c r="P287" s="11"/>
      <c r="Q287" s="16"/>
      <c r="R287" s="88"/>
      <c r="S287" s="88"/>
      <c r="T287" s="88"/>
      <c r="U287" s="88"/>
      <c r="V287" s="88"/>
      <c r="W287" s="88"/>
      <c r="X287" s="88"/>
      <c r="Y287" s="88"/>
      <c r="Z287" s="88"/>
      <c r="AA287" s="88"/>
      <c r="AB287" s="88"/>
      <c r="AC287" s="88"/>
      <c r="AD287" s="88"/>
      <c r="AE287" s="11"/>
      <c r="AF287"/>
      <c r="AG287"/>
    </row>
    <row r="288" spans="3:63" outlineLevel="1" x14ac:dyDescent="0.2">
      <c r="C288" s="269">
        <v>30</v>
      </c>
      <c r="D288" s="119">
        <v>30</v>
      </c>
      <c r="E288" s="11"/>
      <c r="F288" s="11" t="s">
        <v>228</v>
      </c>
      <c r="G288" s="11"/>
      <c r="H288" s="11"/>
      <c r="I288" s="11"/>
      <c r="J288" s="11"/>
      <c r="K288" s="11"/>
      <c r="L288" s="11"/>
      <c r="M288" s="11"/>
      <c r="N288" s="270" t="s">
        <v>229</v>
      </c>
      <c r="O288" s="271">
        <v>0</v>
      </c>
      <c r="P288" s="11"/>
      <c r="Q288" s="16" t="s">
        <v>110</v>
      </c>
      <c r="R288" s="272">
        <v>0</v>
      </c>
      <c r="S288" s="273">
        <v>0</v>
      </c>
      <c r="T288" s="273">
        <v>0</v>
      </c>
      <c r="U288" s="273">
        <v>0</v>
      </c>
      <c r="V288" s="273">
        <v>0</v>
      </c>
      <c r="W288" s="274">
        <v>0</v>
      </c>
      <c r="X288" s="273">
        <v>0</v>
      </c>
      <c r="Y288" s="273">
        <v>0</v>
      </c>
      <c r="Z288" s="273">
        <v>0</v>
      </c>
      <c r="AA288" s="273">
        <v>0</v>
      </c>
      <c r="AB288" s="275">
        <v>0</v>
      </c>
      <c r="AC288" s="275">
        <v>0</v>
      </c>
      <c r="AD288" s="275">
        <v>0</v>
      </c>
      <c r="AE288" s="275">
        <v>0</v>
      </c>
      <c r="AF288" s="275">
        <v>0</v>
      </c>
      <c r="AG288" s="275">
        <v>0</v>
      </c>
      <c r="AH288" s="275">
        <v>0</v>
      </c>
      <c r="AI288" s="275">
        <v>0</v>
      </c>
      <c r="AJ288" s="275">
        <v>0</v>
      </c>
      <c r="AK288" s="275">
        <v>0</v>
      </c>
      <c r="AL288" s="275">
        <v>0</v>
      </c>
      <c r="AM288" s="275">
        <v>0</v>
      </c>
      <c r="AN288" s="275">
        <v>0</v>
      </c>
      <c r="AO288" s="275">
        <v>0</v>
      </c>
      <c r="AP288" s="275">
        <v>0</v>
      </c>
      <c r="AQ288" s="275">
        <v>0</v>
      </c>
      <c r="AR288" s="275">
        <v>0</v>
      </c>
      <c r="AS288" s="275">
        <v>0</v>
      </c>
      <c r="AT288" s="275">
        <v>0</v>
      </c>
      <c r="AU288" s="275">
        <v>0</v>
      </c>
      <c r="AV288" s="275">
        <v>0</v>
      </c>
      <c r="AW288" s="275">
        <v>0</v>
      </c>
      <c r="AX288" s="275">
        <v>0</v>
      </c>
      <c r="AY288" s="275">
        <v>0</v>
      </c>
      <c r="AZ288" s="275">
        <v>0</v>
      </c>
      <c r="BA288" s="275">
        <v>0</v>
      </c>
      <c r="BB288" s="275">
        <v>0</v>
      </c>
      <c r="BC288" s="275">
        <v>0</v>
      </c>
      <c r="BD288" s="275">
        <v>0</v>
      </c>
      <c r="BE288" s="275">
        <v>0</v>
      </c>
      <c r="BF288" s="275">
        <v>0</v>
      </c>
      <c r="BG288" s="275">
        <v>0</v>
      </c>
      <c r="BH288" s="275">
        <v>0</v>
      </c>
      <c r="BI288" s="275">
        <v>0</v>
      </c>
      <c r="BJ288" s="275">
        <v>0</v>
      </c>
      <c r="BK288" s="276">
        <v>0</v>
      </c>
    </row>
    <row r="289" spans="3:63" outlineLevel="1" x14ac:dyDescent="0.2">
      <c r="C289" s="269">
        <v>30</v>
      </c>
      <c r="D289" s="119">
        <v>30</v>
      </c>
      <c r="E289" s="11"/>
      <c r="F289" s="11" t="s">
        <v>230</v>
      </c>
      <c r="G289" s="11"/>
      <c r="H289" s="11"/>
      <c r="I289" s="11"/>
      <c r="J289" s="11"/>
      <c r="K289" s="11"/>
      <c r="L289" s="11"/>
      <c r="M289" s="11"/>
      <c r="N289" s="11"/>
      <c r="O289" s="11"/>
      <c r="P289" s="11"/>
      <c r="Q289" s="16" t="s">
        <v>110</v>
      </c>
      <c r="R289" s="277">
        <v>0</v>
      </c>
      <c r="S289" s="278">
        <v>0</v>
      </c>
      <c r="T289" s="278">
        <v>0</v>
      </c>
      <c r="U289" s="278">
        <v>0</v>
      </c>
      <c r="V289" s="278">
        <v>0</v>
      </c>
      <c r="W289" s="279">
        <v>0</v>
      </c>
      <c r="X289" s="278">
        <v>0</v>
      </c>
      <c r="Y289" s="278">
        <v>0</v>
      </c>
      <c r="Z289" s="278">
        <v>0</v>
      </c>
      <c r="AA289" s="278">
        <v>0</v>
      </c>
      <c r="AB289" s="115">
        <v>0</v>
      </c>
      <c r="AC289" s="115">
        <v>0</v>
      </c>
      <c r="AD289" s="115">
        <v>0</v>
      </c>
      <c r="AE289" s="115">
        <v>0</v>
      </c>
      <c r="AF289" s="115">
        <v>0</v>
      </c>
      <c r="AG289" s="280">
        <v>0</v>
      </c>
      <c r="AH289" s="280">
        <v>0</v>
      </c>
      <c r="AI289" s="280">
        <v>0</v>
      </c>
      <c r="AJ289" s="280">
        <v>0</v>
      </c>
      <c r="AK289" s="280">
        <v>0</v>
      </c>
      <c r="AL289" s="280">
        <v>0</v>
      </c>
      <c r="AM289" s="280">
        <v>0</v>
      </c>
      <c r="AN289" s="280">
        <v>0</v>
      </c>
      <c r="AO289" s="280">
        <v>0</v>
      </c>
      <c r="AP289" s="280">
        <v>0</v>
      </c>
      <c r="AQ289" s="280">
        <v>0</v>
      </c>
      <c r="AR289" s="280">
        <v>0</v>
      </c>
      <c r="AS289" s="280">
        <v>0</v>
      </c>
      <c r="AT289" s="280">
        <v>0</v>
      </c>
      <c r="AU289" s="280">
        <v>0</v>
      </c>
      <c r="AV289" s="280">
        <v>0</v>
      </c>
      <c r="AW289" s="280">
        <v>0</v>
      </c>
      <c r="AX289" s="280">
        <v>0</v>
      </c>
      <c r="AY289" s="280">
        <v>0</v>
      </c>
      <c r="AZ289" s="280">
        <v>0</v>
      </c>
      <c r="BA289" s="280">
        <v>0</v>
      </c>
      <c r="BB289" s="280">
        <v>0</v>
      </c>
      <c r="BC289" s="280">
        <v>0</v>
      </c>
      <c r="BD289" s="280">
        <v>0</v>
      </c>
      <c r="BE289" s="280">
        <v>0</v>
      </c>
      <c r="BF289" s="280">
        <v>0</v>
      </c>
      <c r="BG289" s="280">
        <v>0</v>
      </c>
      <c r="BH289" s="280">
        <v>0</v>
      </c>
      <c r="BI289" s="280">
        <v>0</v>
      </c>
      <c r="BJ289" s="280">
        <v>0</v>
      </c>
      <c r="BK289" s="281">
        <v>0</v>
      </c>
    </row>
    <row r="290" spans="3:63" outlineLevel="1" x14ac:dyDescent="0.2">
      <c r="C290" s="269">
        <v>30</v>
      </c>
      <c r="D290" s="119">
        <v>30</v>
      </c>
      <c r="F290" s="11" t="s">
        <v>231</v>
      </c>
      <c r="O290" s="11"/>
      <c r="Q290" s="16" t="s">
        <v>110</v>
      </c>
      <c r="R290" s="282">
        <v>0</v>
      </c>
      <c r="S290" s="278">
        <v>0</v>
      </c>
      <c r="T290" s="278">
        <v>0</v>
      </c>
      <c r="U290" s="278">
        <v>0</v>
      </c>
      <c r="V290" s="278">
        <v>0</v>
      </c>
      <c r="W290" s="279">
        <v>0</v>
      </c>
      <c r="X290" s="278">
        <v>0</v>
      </c>
      <c r="Y290" s="278">
        <v>0</v>
      </c>
      <c r="Z290" s="278">
        <v>0</v>
      </c>
      <c r="AA290" s="278">
        <v>0</v>
      </c>
      <c r="AB290" s="115">
        <v>0</v>
      </c>
      <c r="AC290" s="115">
        <v>0</v>
      </c>
      <c r="AD290" s="115">
        <v>0</v>
      </c>
      <c r="AE290" s="280">
        <v>0</v>
      </c>
      <c r="AF290" s="280">
        <v>0</v>
      </c>
      <c r="AG290" s="280">
        <v>0</v>
      </c>
      <c r="AH290" s="280">
        <v>0</v>
      </c>
      <c r="AI290" s="280">
        <v>0</v>
      </c>
      <c r="AJ290" s="280">
        <v>0</v>
      </c>
      <c r="AK290" s="280">
        <v>0</v>
      </c>
      <c r="AL290" s="280">
        <v>0</v>
      </c>
      <c r="AM290" s="280">
        <v>0</v>
      </c>
      <c r="AN290" s="280">
        <v>0</v>
      </c>
      <c r="AO290" s="280">
        <v>0</v>
      </c>
      <c r="AP290" s="280">
        <v>0</v>
      </c>
      <c r="AQ290" s="280">
        <v>0</v>
      </c>
      <c r="AR290" s="280">
        <v>0</v>
      </c>
      <c r="AS290" s="280">
        <v>0</v>
      </c>
      <c r="AT290" s="280">
        <v>0</v>
      </c>
      <c r="AU290" s="280">
        <v>0</v>
      </c>
      <c r="AV290" s="280">
        <v>0</v>
      </c>
      <c r="AW290" s="280">
        <v>0</v>
      </c>
      <c r="AX290" s="280">
        <v>0</v>
      </c>
      <c r="AY290" s="280">
        <v>0</v>
      </c>
      <c r="AZ290" s="280">
        <v>0</v>
      </c>
      <c r="BA290" s="280">
        <v>0</v>
      </c>
      <c r="BB290" s="280">
        <v>0</v>
      </c>
      <c r="BC290" s="280">
        <v>0</v>
      </c>
      <c r="BD290" s="280">
        <v>0</v>
      </c>
      <c r="BE290" s="280">
        <v>0</v>
      </c>
      <c r="BF290" s="280">
        <v>0</v>
      </c>
      <c r="BG290" s="280">
        <v>0</v>
      </c>
      <c r="BH290" s="280">
        <v>0</v>
      </c>
      <c r="BI290" s="280">
        <v>0</v>
      </c>
      <c r="BJ290" s="280">
        <v>0</v>
      </c>
      <c r="BK290" s="281">
        <v>0</v>
      </c>
    </row>
    <row r="291" spans="3:63" outlineLevel="1" x14ac:dyDescent="0.2">
      <c r="C291" s="269">
        <v>30</v>
      </c>
      <c r="D291" s="119">
        <v>30</v>
      </c>
      <c r="F291" s="11" t="s">
        <v>232</v>
      </c>
      <c r="Q291" s="16" t="s">
        <v>110</v>
      </c>
      <c r="R291" s="282">
        <v>0</v>
      </c>
      <c r="S291" s="278">
        <v>0</v>
      </c>
      <c r="T291" s="278">
        <v>0</v>
      </c>
      <c r="U291" s="278">
        <v>0</v>
      </c>
      <c r="V291" s="278">
        <v>0</v>
      </c>
      <c r="W291" s="279">
        <v>0</v>
      </c>
      <c r="X291" s="278">
        <v>0</v>
      </c>
      <c r="Y291" s="278">
        <v>0</v>
      </c>
      <c r="Z291" s="278">
        <v>0</v>
      </c>
      <c r="AA291" s="278">
        <v>0</v>
      </c>
      <c r="AB291" s="115">
        <v>0</v>
      </c>
      <c r="AC291" s="115">
        <v>0</v>
      </c>
      <c r="AD291" s="115">
        <v>0</v>
      </c>
      <c r="AE291" s="280">
        <v>0</v>
      </c>
      <c r="AF291" s="280">
        <v>0</v>
      </c>
      <c r="AG291" s="280">
        <v>0</v>
      </c>
      <c r="AH291" s="280">
        <v>0</v>
      </c>
      <c r="AI291" s="280">
        <v>0</v>
      </c>
      <c r="AJ291" s="280">
        <v>0</v>
      </c>
      <c r="AK291" s="280">
        <v>0</v>
      </c>
      <c r="AL291" s="280">
        <v>0</v>
      </c>
      <c r="AM291" s="280">
        <v>0</v>
      </c>
      <c r="AN291" s="280">
        <v>0</v>
      </c>
      <c r="AO291" s="280">
        <v>0</v>
      </c>
      <c r="AP291" s="280">
        <v>0</v>
      </c>
      <c r="AQ291" s="280">
        <v>0</v>
      </c>
      <c r="AR291" s="280">
        <v>0</v>
      </c>
      <c r="AS291" s="280">
        <v>0</v>
      </c>
      <c r="AT291" s="280">
        <v>0</v>
      </c>
      <c r="AU291" s="280">
        <v>0</v>
      </c>
      <c r="AV291" s="280">
        <v>0</v>
      </c>
      <c r="AW291" s="280">
        <v>0</v>
      </c>
      <c r="AX291" s="280">
        <v>0</v>
      </c>
      <c r="AY291" s="280">
        <v>0</v>
      </c>
      <c r="AZ291" s="280">
        <v>0</v>
      </c>
      <c r="BA291" s="280">
        <v>0</v>
      </c>
      <c r="BB291" s="280">
        <v>0</v>
      </c>
      <c r="BC291" s="280">
        <v>0</v>
      </c>
      <c r="BD291" s="280">
        <v>0</v>
      </c>
      <c r="BE291" s="280">
        <v>0</v>
      </c>
      <c r="BF291" s="280">
        <v>0</v>
      </c>
      <c r="BG291" s="280">
        <v>0</v>
      </c>
      <c r="BH291" s="280">
        <v>0</v>
      </c>
      <c r="BI291" s="280">
        <v>0</v>
      </c>
      <c r="BJ291" s="280">
        <v>0</v>
      </c>
      <c r="BK291" s="281">
        <v>0</v>
      </c>
    </row>
    <row r="292" spans="3:63" outlineLevel="1" x14ac:dyDescent="0.2">
      <c r="C292" s="269">
        <v>30</v>
      </c>
      <c r="D292" s="119">
        <v>30</v>
      </c>
      <c r="F292" s="11" t="s">
        <v>233</v>
      </c>
      <c r="Q292" s="16" t="s">
        <v>110</v>
      </c>
      <c r="R292" s="283">
        <v>0</v>
      </c>
      <c r="S292" s="284">
        <v>0</v>
      </c>
      <c r="T292" s="284">
        <v>0</v>
      </c>
      <c r="U292" s="284">
        <v>0</v>
      </c>
      <c r="V292" s="284">
        <v>0</v>
      </c>
      <c r="W292" s="285">
        <v>0</v>
      </c>
      <c r="X292" s="284">
        <v>0</v>
      </c>
      <c r="Y292" s="284">
        <v>0</v>
      </c>
      <c r="Z292" s="284">
        <v>0</v>
      </c>
      <c r="AA292" s="284">
        <v>0</v>
      </c>
      <c r="AB292" s="286">
        <v>0</v>
      </c>
      <c r="AC292" s="287">
        <v>0</v>
      </c>
      <c r="AD292" s="287">
        <v>0</v>
      </c>
      <c r="AE292" s="287">
        <v>0</v>
      </c>
      <c r="AF292" s="287">
        <v>0</v>
      </c>
      <c r="AG292" s="287">
        <v>0</v>
      </c>
      <c r="AH292" s="287">
        <v>0</v>
      </c>
      <c r="AI292" s="287">
        <v>0</v>
      </c>
      <c r="AJ292" s="287">
        <v>0</v>
      </c>
      <c r="AK292" s="287">
        <v>0</v>
      </c>
      <c r="AL292" s="287">
        <v>0</v>
      </c>
      <c r="AM292" s="287">
        <v>0</v>
      </c>
      <c r="AN292" s="287">
        <v>0</v>
      </c>
      <c r="AO292" s="287">
        <v>0</v>
      </c>
      <c r="AP292" s="287">
        <v>0</v>
      </c>
      <c r="AQ292" s="287">
        <v>0</v>
      </c>
      <c r="AR292" s="287">
        <v>0</v>
      </c>
      <c r="AS292" s="287">
        <v>0</v>
      </c>
      <c r="AT292" s="287">
        <v>0</v>
      </c>
      <c r="AU292" s="287">
        <v>0</v>
      </c>
      <c r="AV292" s="287">
        <v>0</v>
      </c>
      <c r="AW292" s="287">
        <v>0</v>
      </c>
      <c r="AX292" s="287">
        <v>0</v>
      </c>
      <c r="AY292" s="287">
        <v>0</v>
      </c>
      <c r="AZ292" s="287">
        <v>0</v>
      </c>
      <c r="BA292" s="287">
        <v>0</v>
      </c>
      <c r="BB292" s="287">
        <v>0</v>
      </c>
      <c r="BC292" s="287">
        <v>0</v>
      </c>
      <c r="BD292" s="287">
        <v>0</v>
      </c>
      <c r="BE292" s="287">
        <v>0</v>
      </c>
      <c r="BF292" s="287">
        <v>0</v>
      </c>
      <c r="BG292" s="287">
        <v>0</v>
      </c>
      <c r="BH292" s="287">
        <v>0</v>
      </c>
      <c r="BI292" s="287">
        <v>0</v>
      </c>
      <c r="BJ292" s="287">
        <v>0</v>
      </c>
      <c r="BK292" s="288">
        <v>0</v>
      </c>
    </row>
    <row r="293" spans="3:63" outlineLevel="1" x14ac:dyDescent="0.2">
      <c r="C293" s="269">
        <v>30</v>
      </c>
      <c r="D293" s="119">
        <v>30</v>
      </c>
      <c r="F293" s="11" t="s">
        <v>234</v>
      </c>
      <c r="Q293" s="16" t="s">
        <v>110</v>
      </c>
      <c r="R293" s="290">
        <v>0</v>
      </c>
      <c r="S293" s="284">
        <v>0</v>
      </c>
      <c r="T293" s="284">
        <v>0</v>
      </c>
      <c r="U293" s="284">
        <v>0</v>
      </c>
      <c r="V293" s="284">
        <v>0</v>
      </c>
      <c r="W293" s="285">
        <v>0</v>
      </c>
      <c r="X293" s="284">
        <v>0</v>
      </c>
      <c r="Y293" s="284">
        <v>0</v>
      </c>
      <c r="Z293" s="284">
        <v>0</v>
      </c>
      <c r="AA293" s="284">
        <v>0</v>
      </c>
      <c r="AB293" s="286">
        <v>0</v>
      </c>
      <c r="AC293" s="287">
        <v>0</v>
      </c>
      <c r="AD293" s="287">
        <v>0</v>
      </c>
      <c r="AE293" s="287">
        <v>0</v>
      </c>
      <c r="AF293" s="287">
        <v>0</v>
      </c>
      <c r="AG293" s="287">
        <v>0</v>
      </c>
      <c r="AH293" s="287">
        <v>0</v>
      </c>
      <c r="AI293" s="287">
        <v>0</v>
      </c>
      <c r="AJ293" s="287">
        <v>0</v>
      </c>
      <c r="AK293" s="287">
        <v>0</v>
      </c>
      <c r="AL293" s="287">
        <v>0</v>
      </c>
      <c r="AM293" s="287">
        <v>0</v>
      </c>
      <c r="AN293" s="287">
        <v>0</v>
      </c>
      <c r="AO293" s="287">
        <v>0</v>
      </c>
      <c r="AP293" s="287">
        <v>0</v>
      </c>
      <c r="AQ293" s="287">
        <v>0</v>
      </c>
      <c r="AR293" s="287">
        <v>0</v>
      </c>
      <c r="AS293" s="287">
        <v>0</v>
      </c>
      <c r="AT293" s="287">
        <v>0</v>
      </c>
      <c r="AU293" s="287">
        <v>0</v>
      </c>
      <c r="AV293" s="287">
        <v>0</v>
      </c>
      <c r="AW293" s="287">
        <v>0</v>
      </c>
      <c r="AX293" s="287">
        <v>0</v>
      </c>
      <c r="AY293" s="287">
        <v>0</v>
      </c>
      <c r="AZ293" s="287">
        <v>0</v>
      </c>
      <c r="BA293" s="287">
        <v>0</v>
      </c>
      <c r="BB293" s="287">
        <v>0</v>
      </c>
      <c r="BC293" s="287">
        <v>0</v>
      </c>
      <c r="BD293" s="287">
        <v>0</v>
      </c>
      <c r="BE293" s="287">
        <v>0</v>
      </c>
      <c r="BF293" s="287">
        <v>0</v>
      </c>
      <c r="BG293" s="287">
        <v>0</v>
      </c>
      <c r="BH293" s="287">
        <v>0</v>
      </c>
      <c r="BI293" s="287">
        <v>0</v>
      </c>
      <c r="BJ293" s="287">
        <v>0</v>
      </c>
      <c r="BK293" s="288">
        <v>0</v>
      </c>
    </row>
    <row r="294" spans="3:63" outlineLevel="1" x14ac:dyDescent="0.2">
      <c r="C294" s="269">
        <v>30</v>
      </c>
      <c r="D294" s="119">
        <v>30</v>
      </c>
      <c r="AB294" s="88"/>
      <c r="AE294"/>
      <c r="AF294"/>
      <c r="AG294"/>
    </row>
    <row r="295" spans="3:63" x14ac:dyDescent="0.2">
      <c r="C295" s="116" t="s">
        <v>152</v>
      </c>
      <c r="D295" s="67" t="s">
        <v>152</v>
      </c>
      <c r="E295" s="67"/>
      <c r="F295" s="67"/>
      <c r="G295" s="67" t="s">
        <v>226</v>
      </c>
      <c r="H295" s="102"/>
      <c r="I295" s="67"/>
      <c r="J295" s="67"/>
      <c r="K295" s="102"/>
      <c r="L295" s="67"/>
      <c r="M295" s="67"/>
      <c r="N295" s="67"/>
      <c r="O295" s="67"/>
      <c r="P295" s="67"/>
      <c r="Q295" s="117" t="s">
        <v>110</v>
      </c>
      <c r="R295" s="118">
        <v>0</v>
      </c>
      <c r="S295" s="118">
        <v>0</v>
      </c>
      <c r="T295" s="118">
        <v>0</v>
      </c>
      <c r="U295" s="118">
        <v>0</v>
      </c>
      <c r="V295" s="118">
        <v>0</v>
      </c>
      <c r="W295" s="118">
        <v>0</v>
      </c>
      <c r="X295" s="118">
        <v>0</v>
      </c>
      <c r="Y295" s="118">
        <v>0</v>
      </c>
      <c r="Z295" s="118">
        <v>0</v>
      </c>
      <c r="AA295" s="118">
        <v>0</v>
      </c>
      <c r="AB295" s="118">
        <v>0</v>
      </c>
      <c r="AC295" s="118">
        <v>0</v>
      </c>
      <c r="AD295" s="118">
        <v>0</v>
      </c>
      <c r="AE295" s="118">
        <v>0</v>
      </c>
      <c r="AF295" s="118">
        <v>0</v>
      </c>
      <c r="AG295" s="118">
        <v>0</v>
      </c>
      <c r="AH295" s="118">
        <v>0</v>
      </c>
      <c r="AI295" s="118">
        <v>0</v>
      </c>
      <c r="AJ295" s="118">
        <v>0</v>
      </c>
      <c r="AK295" s="118">
        <v>0</v>
      </c>
      <c r="AL295" s="118">
        <v>0</v>
      </c>
      <c r="AM295" s="118">
        <v>0</v>
      </c>
      <c r="AN295" s="118">
        <v>0</v>
      </c>
      <c r="AO295" s="118">
        <v>0</v>
      </c>
      <c r="AP295" s="118">
        <v>0</v>
      </c>
      <c r="AQ295" s="118">
        <v>0</v>
      </c>
      <c r="AR295" s="118">
        <v>0</v>
      </c>
      <c r="AS295" s="118">
        <v>0</v>
      </c>
      <c r="AT295" s="118">
        <v>0</v>
      </c>
      <c r="AU295" s="118">
        <v>0</v>
      </c>
      <c r="AV295" s="118">
        <v>0</v>
      </c>
      <c r="AW295" s="118">
        <v>0</v>
      </c>
      <c r="AX295" s="118">
        <v>0</v>
      </c>
      <c r="AY295" s="118">
        <v>0</v>
      </c>
      <c r="AZ295" s="118">
        <v>0</v>
      </c>
      <c r="BA295" s="118">
        <v>0</v>
      </c>
      <c r="BB295" s="118">
        <v>0</v>
      </c>
      <c r="BC295" s="118">
        <v>0</v>
      </c>
      <c r="BD295" s="118">
        <v>0</v>
      </c>
      <c r="BE295" s="118">
        <v>0</v>
      </c>
      <c r="BF295" s="118">
        <v>0</v>
      </c>
      <c r="BG295" s="118">
        <v>0</v>
      </c>
      <c r="BH295" s="118">
        <v>0</v>
      </c>
      <c r="BI295" s="118">
        <v>0</v>
      </c>
      <c r="BJ295" s="118">
        <v>0</v>
      </c>
      <c r="BK295" s="118">
        <v>0</v>
      </c>
    </row>
    <row r="296" spans="3:63" outlineLevel="1" x14ac:dyDescent="0.2">
      <c r="C296" s="269" t="s">
        <v>152</v>
      </c>
      <c r="D296" s="119" t="s">
        <v>152</v>
      </c>
      <c r="E296" s="124" t="s">
        <v>227</v>
      </c>
      <c r="F296" s="11"/>
      <c r="G296" s="11"/>
      <c r="H296" s="11"/>
      <c r="I296" s="11"/>
      <c r="J296" s="11"/>
      <c r="K296" s="11"/>
      <c r="L296" s="11"/>
      <c r="M296" s="11"/>
      <c r="N296" s="11"/>
      <c r="O296" s="11"/>
      <c r="P296" s="11"/>
      <c r="Q296" s="16"/>
      <c r="R296" s="88"/>
      <c r="S296" s="88"/>
      <c r="T296" s="88"/>
      <c r="U296" s="88"/>
      <c r="V296" s="88"/>
      <c r="W296" s="88"/>
      <c r="X296" s="88"/>
      <c r="Y296" s="88"/>
      <c r="Z296" s="88"/>
      <c r="AA296" s="88"/>
      <c r="AB296" s="88"/>
      <c r="AC296" s="88"/>
      <c r="AD296" s="88"/>
      <c r="AE296" s="11"/>
      <c r="AF296"/>
      <c r="AG296"/>
    </row>
    <row r="297" spans="3:63" outlineLevel="1" x14ac:dyDescent="0.2">
      <c r="C297" s="269" t="s">
        <v>152</v>
      </c>
      <c r="D297" s="119" t="s">
        <v>152</v>
      </c>
      <c r="E297" s="11"/>
      <c r="F297" s="11" t="s">
        <v>228</v>
      </c>
      <c r="G297" s="11"/>
      <c r="H297" s="11"/>
      <c r="I297" s="11"/>
      <c r="J297" s="11"/>
      <c r="K297" s="11"/>
      <c r="L297" s="11"/>
      <c r="M297" s="11"/>
      <c r="N297" s="270" t="s">
        <v>229</v>
      </c>
      <c r="O297" s="271">
        <v>0</v>
      </c>
      <c r="P297" s="11"/>
      <c r="Q297" s="16" t="s">
        <v>110</v>
      </c>
      <c r="R297" s="272">
        <v>0</v>
      </c>
      <c r="S297" s="273">
        <v>0</v>
      </c>
      <c r="T297" s="273">
        <v>0</v>
      </c>
      <c r="U297" s="273">
        <v>0</v>
      </c>
      <c r="V297" s="273">
        <v>0</v>
      </c>
      <c r="W297" s="274">
        <v>0</v>
      </c>
      <c r="X297" s="273">
        <v>0</v>
      </c>
      <c r="Y297" s="273">
        <v>0</v>
      </c>
      <c r="Z297" s="273">
        <v>0</v>
      </c>
      <c r="AA297" s="273">
        <v>0</v>
      </c>
      <c r="AB297" s="275">
        <v>0</v>
      </c>
      <c r="AC297" s="275">
        <v>0</v>
      </c>
      <c r="AD297" s="275">
        <v>0</v>
      </c>
      <c r="AE297" s="275">
        <v>0</v>
      </c>
      <c r="AF297" s="275">
        <v>0</v>
      </c>
      <c r="AG297" s="275">
        <v>0</v>
      </c>
      <c r="AH297" s="275">
        <v>0</v>
      </c>
      <c r="AI297" s="275">
        <v>0</v>
      </c>
      <c r="AJ297" s="275">
        <v>0</v>
      </c>
      <c r="AK297" s="275">
        <v>0</v>
      </c>
      <c r="AL297" s="275">
        <v>0</v>
      </c>
      <c r="AM297" s="275">
        <v>0</v>
      </c>
      <c r="AN297" s="275">
        <v>0</v>
      </c>
      <c r="AO297" s="275">
        <v>0</v>
      </c>
      <c r="AP297" s="275">
        <v>0</v>
      </c>
      <c r="AQ297" s="275">
        <v>0</v>
      </c>
      <c r="AR297" s="275">
        <v>0</v>
      </c>
      <c r="AS297" s="275">
        <v>0</v>
      </c>
      <c r="AT297" s="275">
        <v>0</v>
      </c>
      <c r="AU297" s="275">
        <v>0</v>
      </c>
      <c r="AV297" s="275">
        <v>0</v>
      </c>
      <c r="AW297" s="275">
        <v>0</v>
      </c>
      <c r="AX297" s="275">
        <v>0</v>
      </c>
      <c r="AY297" s="275">
        <v>0</v>
      </c>
      <c r="AZ297" s="275">
        <v>0</v>
      </c>
      <c r="BA297" s="275">
        <v>0</v>
      </c>
      <c r="BB297" s="275">
        <v>0</v>
      </c>
      <c r="BC297" s="275">
        <v>0</v>
      </c>
      <c r="BD297" s="275">
        <v>0</v>
      </c>
      <c r="BE297" s="275">
        <v>0</v>
      </c>
      <c r="BF297" s="275">
        <v>0</v>
      </c>
      <c r="BG297" s="275">
        <v>0</v>
      </c>
      <c r="BH297" s="275">
        <v>0</v>
      </c>
      <c r="BI297" s="275">
        <v>0</v>
      </c>
      <c r="BJ297" s="275">
        <v>0</v>
      </c>
      <c r="BK297" s="276">
        <v>0</v>
      </c>
    </row>
    <row r="298" spans="3:63" outlineLevel="1" x14ac:dyDescent="0.2">
      <c r="C298" s="269" t="s">
        <v>152</v>
      </c>
      <c r="D298" s="119" t="s">
        <v>152</v>
      </c>
      <c r="E298" s="11"/>
      <c r="F298" s="11" t="s">
        <v>230</v>
      </c>
      <c r="G298" s="11"/>
      <c r="H298" s="11"/>
      <c r="I298" s="11"/>
      <c r="J298" s="11"/>
      <c r="K298" s="11"/>
      <c r="L298" s="11"/>
      <c r="M298" s="11"/>
      <c r="N298" s="11"/>
      <c r="O298" s="11"/>
      <c r="P298" s="11"/>
      <c r="Q298" s="16" t="s">
        <v>110</v>
      </c>
      <c r="R298" s="277">
        <v>0</v>
      </c>
      <c r="S298" s="278">
        <v>0</v>
      </c>
      <c r="T298" s="278">
        <v>0</v>
      </c>
      <c r="U298" s="278">
        <v>0</v>
      </c>
      <c r="V298" s="278">
        <v>0</v>
      </c>
      <c r="W298" s="279">
        <v>0</v>
      </c>
      <c r="X298" s="278">
        <v>0</v>
      </c>
      <c r="Y298" s="278">
        <v>0</v>
      </c>
      <c r="Z298" s="278">
        <v>0</v>
      </c>
      <c r="AA298" s="278">
        <v>0</v>
      </c>
      <c r="AB298" s="115">
        <v>0</v>
      </c>
      <c r="AC298" s="115">
        <v>0</v>
      </c>
      <c r="AD298" s="115">
        <v>0</v>
      </c>
      <c r="AE298" s="115">
        <v>0</v>
      </c>
      <c r="AF298" s="115">
        <v>0</v>
      </c>
      <c r="AG298" s="280">
        <v>0</v>
      </c>
      <c r="AH298" s="280">
        <v>0</v>
      </c>
      <c r="AI298" s="280">
        <v>0</v>
      </c>
      <c r="AJ298" s="280">
        <v>0</v>
      </c>
      <c r="AK298" s="280">
        <v>0</v>
      </c>
      <c r="AL298" s="280">
        <v>0</v>
      </c>
      <c r="AM298" s="280">
        <v>0</v>
      </c>
      <c r="AN298" s="280">
        <v>0</v>
      </c>
      <c r="AO298" s="280">
        <v>0</v>
      </c>
      <c r="AP298" s="280">
        <v>0</v>
      </c>
      <c r="AQ298" s="280">
        <v>0</v>
      </c>
      <c r="AR298" s="280">
        <v>0</v>
      </c>
      <c r="AS298" s="280">
        <v>0</v>
      </c>
      <c r="AT298" s="280">
        <v>0</v>
      </c>
      <c r="AU298" s="280">
        <v>0</v>
      </c>
      <c r="AV298" s="280">
        <v>0</v>
      </c>
      <c r="AW298" s="280">
        <v>0</v>
      </c>
      <c r="AX298" s="280">
        <v>0</v>
      </c>
      <c r="AY298" s="280">
        <v>0</v>
      </c>
      <c r="AZ298" s="280">
        <v>0</v>
      </c>
      <c r="BA298" s="280">
        <v>0</v>
      </c>
      <c r="BB298" s="280">
        <v>0</v>
      </c>
      <c r="BC298" s="280">
        <v>0</v>
      </c>
      <c r="BD298" s="280">
        <v>0</v>
      </c>
      <c r="BE298" s="280">
        <v>0</v>
      </c>
      <c r="BF298" s="280">
        <v>0</v>
      </c>
      <c r="BG298" s="280">
        <v>0</v>
      </c>
      <c r="BH298" s="280">
        <v>0</v>
      </c>
      <c r="BI298" s="280">
        <v>0</v>
      </c>
      <c r="BJ298" s="280">
        <v>0</v>
      </c>
      <c r="BK298" s="281">
        <v>0</v>
      </c>
    </row>
    <row r="299" spans="3:63" outlineLevel="1" x14ac:dyDescent="0.2">
      <c r="C299" s="269" t="s">
        <v>152</v>
      </c>
      <c r="D299" s="119" t="s">
        <v>152</v>
      </c>
      <c r="F299" s="11" t="s">
        <v>231</v>
      </c>
      <c r="O299" s="11"/>
      <c r="Q299" s="16" t="s">
        <v>110</v>
      </c>
      <c r="R299" s="282">
        <v>0</v>
      </c>
      <c r="S299" s="278">
        <v>0</v>
      </c>
      <c r="T299" s="278">
        <v>0</v>
      </c>
      <c r="U299" s="278">
        <v>0</v>
      </c>
      <c r="V299" s="278">
        <v>0</v>
      </c>
      <c r="W299" s="279">
        <v>0</v>
      </c>
      <c r="X299" s="278">
        <v>0</v>
      </c>
      <c r="Y299" s="278">
        <v>0</v>
      </c>
      <c r="Z299" s="278">
        <v>0</v>
      </c>
      <c r="AA299" s="278">
        <v>0</v>
      </c>
      <c r="AB299" s="115">
        <v>0</v>
      </c>
      <c r="AC299" s="115">
        <v>0</v>
      </c>
      <c r="AD299" s="115">
        <v>0</v>
      </c>
      <c r="AE299" s="280">
        <v>0</v>
      </c>
      <c r="AF299" s="280">
        <v>0</v>
      </c>
      <c r="AG299" s="280">
        <v>0</v>
      </c>
      <c r="AH299" s="280">
        <v>0</v>
      </c>
      <c r="AI299" s="280">
        <v>0</v>
      </c>
      <c r="AJ299" s="280">
        <v>0</v>
      </c>
      <c r="AK299" s="280">
        <v>0</v>
      </c>
      <c r="AL299" s="280">
        <v>0</v>
      </c>
      <c r="AM299" s="280">
        <v>0</v>
      </c>
      <c r="AN299" s="280">
        <v>0</v>
      </c>
      <c r="AO299" s="280">
        <v>0</v>
      </c>
      <c r="AP299" s="280">
        <v>0</v>
      </c>
      <c r="AQ299" s="280">
        <v>0</v>
      </c>
      <c r="AR299" s="280">
        <v>0</v>
      </c>
      <c r="AS299" s="280">
        <v>0</v>
      </c>
      <c r="AT299" s="280">
        <v>0</v>
      </c>
      <c r="AU299" s="280">
        <v>0</v>
      </c>
      <c r="AV299" s="280">
        <v>0</v>
      </c>
      <c r="AW299" s="280">
        <v>0</v>
      </c>
      <c r="AX299" s="280">
        <v>0</v>
      </c>
      <c r="AY299" s="280">
        <v>0</v>
      </c>
      <c r="AZ299" s="280">
        <v>0</v>
      </c>
      <c r="BA299" s="280">
        <v>0</v>
      </c>
      <c r="BB299" s="280">
        <v>0</v>
      </c>
      <c r="BC299" s="280">
        <v>0</v>
      </c>
      <c r="BD299" s="280">
        <v>0</v>
      </c>
      <c r="BE299" s="280">
        <v>0</v>
      </c>
      <c r="BF299" s="280">
        <v>0</v>
      </c>
      <c r="BG299" s="280">
        <v>0</v>
      </c>
      <c r="BH299" s="280">
        <v>0</v>
      </c>
      <c r="BI299" s="280">
        <v>0</v>
      </c>
      <c r="BJ299" s="280">
        <v>0</v>
      </c>
      <c r="BK299" s="281">
        <v>0</v>
      </c>
    </row>
    <row r="300" spans="3:63" outlineLevel="1" x14ac:dyDescent="0.2">
      <c r="C300" s="269" t="s">
        <v>152</v>
      </c>
      <c r="D300" s="119" t="s">
        <v>152</v>
      </c>
      <c r="F300" s="11" t="s">
        <v>232</v>
      </c>
      <c r="Q300" s="16" t="s">
        <v>110</v>
      </c>
      <c r="R300" s="282">
        <v>0</v>
      </c>
      <c r="S300" s="278">
        <v>0</v>
      </c>
      <c r="T300" s="278">
        <v>0</v>
      </c>
      <c r="U300" s="278">
        <v>0</v>
      </c>
      <c r="V300" s="278">
        <v>0</v>
      </c>
      <c r="W300" s="279">
        <v>0</v>
      </c>
      <c r="X300" s="278">
        <v>0</v>
      </c>
      <c r="Y300" s="278">
        <v>0</v>
      </c>
      <c r="Z300" s="278">
        <v>0</v>
      </c>
      <c r="AA300" s="278">
        <v>0</v>
      </c>
      <c r="AB300" s="115">
        <v>0</v>
      </c>
      <c r="AC300" s="115">
        <v>0</v>
      </c>
      <c r="AD300" s="115">
        <v>0</v>
      </c>
      <c r="AE300" s="280">
        <v>0</v>
      </c>
      <c r="AF300" s="280">
        <v>0</v>
      </c>
      <c r="AG300" s="280">
        <v>0</v>
      </c>
      <c r="AH300" s="280">
        <v>0</v>
      </c>
      <c r="AI300" s="280">
        <v>0</v>
      </c>
      <c r="AJ300" s="280">
        <v>0</v>
      </c>
      <c r="AK300" s="280">
        <v>0</v>
      </c>
      <c r="AL300" s="280">
        <v>0</v>
      </c>
      <c r="AM300" s="280">
        <v>0</v>
      </c>
      <c r="AN300" s="280">
        <v>0</v>
      </c>
      <c r="AO300" s="280">
        <v>0</v>
      </c>
      <c r="AP300" s="280">
        <v>0</v>
      </c>
      <c r="AQ300" s="280">
        <v>0</v>
      </c>
      <c r="AR300" s="280">
        <v>0</v>
      </c>
      <c r="AS300" s="280">
        <v>0</v>
      </c>
      <c r="AT300" s="280">
        <v>0</v>
      </c>
      <c r="AU300" s="280">
        <v>0</v>
      </c>
      <c r="AV300" s="280">
        <v>0</v>
      </c>
      <c r="AW300" s="280">
        <v>0</v>
      </c>
      <c r="AX300" s="280">
        <v>0</v>
      </c>
      <c r="AY300" s="280">
        <v>0</v>
      </c>
      <c r="AZ300" s="280">
        <v>0</v>
      </c>
      <c r="BA300" s="280">
        <v>0</v>
      </c>
      <c r="BB300" s="280">
        <v>0</v>
      </c>
      <c r="BC300" s="280">
        <v>0</v>
      </c>
      <c r="BD300" s="280">
        <v>0</v>
      </c>
      <c r="BE300" s="280">
        <v>0</v>
      </c>
      <c r="BF300" s="280">
        <v>0</v>
      </c>
      <c r="BG300" s="280">
        <v>0</v>
      </c>
      <c r="BH300" s="280">
        <v>0</v>
      </c>
      <c r="BI300" s="280">
        <v>0</v>
      </c>
      <c r="BJ300" s="280">
        <v>0</v>
      </c>
      <c r="BK300" s="281">
        <v>0</v>
      </c>
    </row>
    <row r="301" spans="3:63" outlineLevel="1" x14ac:dyDescent="0.2">
      <c r="C301" s="269" t="s">
        <v>152</v>
      </c>
      <c r="D301" s="119" t="s">
        <v>152</v>
      </c>
      <c r="F301" s="11" t="s">
        <v>233</v>
      </c>
      <c r="Q301" s="16" t="s">
        <v>110</v>
      </c>
      <c r="R301" s="283">
        <v>0</v>
      </c>
      <c r="S301" s="284">
        <v>0</v>
      </c>
      <c r="T301" s="284">
        <v>0</v>
      </c>
      <c r="U301" s="284">
        <v>0</v>
      </c>
      <c r="V301" s="284">
        <v>0</v>
      </c>
      <c r="W301" s="285">
        <v>0</v>
      </c>
      <c r="X301" s="284">
        <v>0</v>
      </c>
      <c r="Y301" s="284">
        <v>0</v>
      </c>
      <c r="Z301" s="284">
        <v>0</v>
      </c>
      <c r="AA301" s="284">
        <v>0</v>
      </c>
      <c r="AB301" s="286">
        <v>0</v>
      </c>
      <c r="AC301" s="287">
        <v>0</v>
      </c>
      <c r="AD301" s="287">
        <v>0</v>
      </c>
      <c r="AE301" s="287">
        <v>0</v>
      </c>
      <c r="AF301" s="287">
        <v>0</v>
      </c>
      <c r="AG301" s="287">
        <v>0</v>
      </c>
      <c r="AH301" s="287">
        <v>0</v>
      </c>
      <c r="AI301" s="287">
        <v>0</v>
      </c>
      <c r="AJ301" s="287">
        <v>0</v>
      </c>
      <c r="AK301" s="287">
        <v>0</v>
      </c>
      <c r="AL301" s="287">
        <v>0</v>
      </c>
      <c r="AM301" s="287">
        <v>0</v>
      </c>
      <c r="AN301" s="287">
        <v>0</v>
      </c>
      <c r="AO301" s="287">
        <v>0</v>
      </c>
      <c r="AP301" s="287">
        <v>0</v>
      </c>
      <c r="AQ301" s="287">
        <v>0</v>
      </c>
      <c r="AR301" s="287">
        <v>0</v>
      </c>
      <c r="AS301" s="287">
        <v>0</v>
      </c>
      <c r="AT301" s="287">
        <v>0</v>
      </c>
      <c r="AU301" s="287">
        <v>0</v>
      </c>
      <c r="AV301" s="287">
        <v>0</v>
      </c>
      <c r="AW301" s="287">
        <v>0</v>
      </c>
      <c r="AX301" s="287">
        <v>0</v>
      </c>
      <c r="AY301" s="287">
        <v>0</v>
      </c>
      <c r="AZ301" s="287">
        <v>0</v>
      </c>
      <c r="BA301" s="287">
        <v>0</v>
      </c>
      <c r="BB301" s="287">
        <v>0</v>
      </c>
      <c r="BC301" s="287">
        <v>0</v>
      </c>
      <c r="BD301" s="287">
        <v>0</v>
      </c>
      <c r="BE301" s="287">
        <v>0</v>
      </c>
      <c r="BF301" s="287">
        <v>0</v>
      </c>
      <c r="BG301" s="287">
        <v>0</v>
      </c>
      <c r="BH301" s="287">
        <v>0</v>
      </c>
      <c r="BI301" s="287">
        <v>0</v>
      </c>
      <c r="BJ301" s="287">
        <v>0</v>
      </c>
      <c r="BK301" s="288">
        <v>0</v>
      </c>
    </row>
    <row r="302" spans="3:63" outlineLevel="1" x14ac:dyDescent="0.2">
      <c r="C302" s="269" t="s">
        <v>152</v>
      </c>
      <c r="D302" s="119" t="s">
        <v>152</v>
      </c>
      <c r="F302" s="11" t="s">
        <v>234</v>
      </c>
      <c r="Q302" s="16" t="s">
        <v>110</v>
      </c>
      <c r="R302" s="290">
        <v>0</v>
      </c>
      <c r="S302" s="284">
        <v>0</v>
      </c>
      <c r="T302" s="284">
        <v>0</v>
      </c>
      <c r="U302" s="284">
        <v>0</v>
      </c>
      <c r="V302" s="284">
        <v>0</v>
      </c>
      <c r="W302" s="285">
        <v>0</v>
      </c>
      <c r="X302" s="284">
        <v>0</v>
      </c>
      <c r="Y302" s="284">
        <v>0</v>
      </c>
      <c r="Z302" s="284">
        <v>0</v>
      </c>
      <c r="AA302" s="284">
        <v>0</v>
      </c>
      <c r="AB302" s="286">
        <v>0</v>
      </c>
      <c r="AC302" s="287">
        <v>0</v>
      </c>
      <c r="AD302" s="287">
        <v>0</v>
      </c>
      <c r="AE302" s="287">
        <v>0</v>
      </c>
      <c r="AF302" s="287">
        <v>0</v>
      </c>
      <c r="AG302" s="287">
        <v>0</v>
      </c>
      <c r="AH302" s="287">
        <v>0</v>
      </c>
      <c r="AI302" s="287">
        <v>0</v>
      </c>
      <c r="AJ302" s="287">
        <v>0</v>
      </c>
      <c r="AK302" s="287">
        <v>0</v>
      </c>
      <c r="AL302" s="287">
        <v>0</v>
      </c>
      <c r="AM302" s="287">
        <v>0</v>
      </c>
      <c r="AN302" s="287">
        <v>0</v>
      </c>
      <c r="AO302" s="287">
        <v>0</v>
      </c>
      <c r="AP302" s="287">
        <v>0</v>
      </c>
      <c r="AQ302" s="287">
        <v>0</v>
      </c>
      <c r="AR302" s="287">
        <v>0</v>
      </c>
      <c r="AS302" s="287">
        <v>0</v>
      </c>
      <c r="AT302" s="287">
        <v>0</v>
      </c>
      <c r="AU302" s="287">
        <v>0</v>
      </c>
      <c r="AV302" s="287">
        <v>0</v>
      </c>
      <c r="AW302" s="287">
        <v>0</v>
      </c>
      <c r="AX302" s="287">
        <v>0</v>
      </c>
      <c r="AY302" s="287">
        <v>0</v>
      </c>
      <c r="AZ302" s="287">
        <v>0</v>
      </c>
      <c r="BA302" s="287">
        <v>0</v>
      </c>
      <c r="BB302" s="287">
        <v>0</v>
      </c>
      <c r="BC302" s="287">
        <v>0</v>
      </c>
      <c r="BD302" s="287">
        <v>0</v>
      </c>
      <c r="BE302" s="287">
        <v>0</v>
      </c>
      <c r="BF302" s="287">
        <v>0</v>
      </c>
      <c r="BG302" s="287">
        <v>0</v>
      </c>
      <c r="BH302" s="287">
        <v>0</v>
      </c>
      <c r="BI302" s="287">
        <v>0</v>
      </c>
      <c r="BJ302" s="287">
        <v>0</v>
      </c>
      <c r="BK302" s="288">
        <v>0</v>
      </c>
    </row>
    <row r="303" spans="3:63" outlineLevel="1" x14ac:dyDescent="0.2">
      <c r="C303" s="269" t="s">
        <v>152</v>
      </c>
      <c r="D303" s="119" t="s">
        <v>152</v>
      </c>
      <c r="AB303" s="88"/>
      <c r="AE303"/>
      <c r="AF303"/>
      <c r="AG303"/>
    </row>
    <row r="304" spans="3:63" x14ac:dyDescent="0.2">
      <c r="C304" s="116" t="s">
        <v>160</v>
      </c>
      <c r="D304" s="67" t="s">
        <v>161</v>
      </c>
      <c r="E304" s="67"/>
      <c r="F304" s="67"/>
      <c r="G304" s="67" t="s">
        <v>226</v>
      </c>
      <c r="H304" s="102"/>
      <c r="I304" s="67"/>
      <c r="J304" s="67"/>
      <c r="K304" s="102"/>
      <c r="L304" s="67"/>
      <c r="M304" s="67"/>
      <c r="N304" s="67"/>
      <c r="O304" s="67"/>
      <c r="P304" s="67"/>
      <c r="Q304" s="117" t="s">
        <v>110</v>
      </c>
      <c r="R304" s="118">
        <v>0</v>
      </c>
      <c r="S304" s="118">
        <v>0</v>
      </c>
      <c r="T304" s="118">
        <v>0</v>
      </c>
      <c r="U304" s="118">
        <v>0</v>
      </c>
      <c r="V304" s="118">
        <v>0</v>
      </c>
      <c r="W304" s="118">
        <v>0</v>
      </c>
      <c r="X304" s="118">
        <v>0</v>
      </c>
      <c r="Y304" s="118">
        <v>0</v>
      </c>
      <c r="Z304" s="118">
        <v>0</v>
      </c>
      <c r="AA304" s="118">
        <v>0</v>
      </c>
      <c r="AB304" s="118">
        <v>0</v>
      </c>
      <c r="AC304" s="118">
        <v>0</v>
      </c>
      <c r="AD304" s="118">
        <v>0</v>
      </c>
      <c r="AE304" s="118">
        <v>0</v>
      </c>
      <c r="AF304" s="118">
        <v>0</v>
      </c>
      <c r="AG304" s="118">
        <v>0</v>
      </c>
      <c r="AH304" s="118">
        <v>0</v>
      </c>
      <c r="AI304" s="118">
        <v>0</v>
      </c>
      <c r="AJ304" s="118">
        <v>0</v>
      </c>
      <c r="AK304" s="118">
        <v>0</v>
      </c>
      <c r="AL304" s="118">
        <v>0</v>
      </c>
      <c r="AM304" s="118">
        <v>0</v>
      </c>
      <c r="AN304" s="118">
        <v>0</v>
      </c>
      <c r="AO304" s="118">
        <v>0</v>
      </c>
      <c r="AP304" s="118">
        <v>0</v>
      </c>
      <c r="AQ304" s="118">
        <v>0</v>
      </c>
      <c r="AR304" s="118">
        <v>0</v>
      </c>
      <c r="AS304" s="118">
        <v>0</v>
      </c>
      <c r="AT304" s="118">
        <v>0</v>
      </c>
      <c r="AU304" s="118">
        <v>0</v>
      </c>
      <c r="AV304" s="118">
        <v>0</v>
      </c>
      <c r="AW304" s="118">
        <v>0</v>
      </c>
      <c r="AX304" s="118">
        <v>0</v>
      </c>
      <c r="AY304" s="118">
        <v>0</v>
      </c>
      <c r="AZ304" s="118">
        <v>0</v>
      </c>
      <c r="BA304" s="118">
        <v>0</v>
      </c>
      <c r="BB304" s="118">
        <v>0</v>
      </c>
      <c r="BC304" s="118">
        <v>0</v>
      </c>
      <c r="BD304" s="118">
        <v>0</v>
      </c>
      <c r="BE304" s="118">
        <v>0</v>
      </c>
      <c r="BF304" s="118">
        <v>0</v>
      </c>
      <c r="BG304" s="118">
        <v>0</v>
      </c>
      <c r="BH304" s="118">
        <v>0</v>
      </c>
      <c r="BI304" s="118">
        <v>0</v>
      </c>
      <c r="BJ304" s="118">
        <v>0</v>
      </c>
      <c r="BK304" s="118">
        <v>0</v>
      </c>
    </row>
    <row r="305" spans="3:63" outlineLevel="1" x14ac:dyDescent="0.2">
      <c r="C305" s="269" t="s">
        <v>160</v>
      </c>
      <c r="D305" s="119">
        <v>15</v>
      </c>
      <c r="E305" s="124" t="s">
        <v>227</v>
      </c>
      <c r="F305" s="11"/>
      <c r="G305" s="11"/>
      <c r="H305" s="11"/>
      <c r="I305" s="11"/>
      <c r="J305" s="11"/>
      <c r="K305" s="11"/>
      <c r="L305" s="11"/>
      <c r="M305" s="11"/>
      <c r="N305" s="11"/>
      <c r="O305" s="11"/>
      <c r="P305" s="11"/>
      <c r="Q305" s="16"/>
      <c r="R305" s="88"/>
      <c r="S305" s="88"/>
      <c r="T305" s="88"/>
      <c r="U305" s="88"/>
      <c r="V305" s="88"/>
      <c r="W305" s="88"/>
      <c r="X305" s="88"/>
      <c r="Y305" s="88"/>
      <c r="Z305" s="88"/>
      <c r="AA305" s="88"/>
      <c r="AB305" s="88"/>
      <c r="AC305" s="88"/>
      <c r="AD305" s="88"/>
      <c r="AE305" s="11"/>
      <c r="AF305"/>
      <c r="AG305"/>
    </row>
    <row r="306" spans="3:63" outlineLevel="1" x14ac:dyDescent="0.2">
      <c r="C306" s="269" t="s">
        <v>160</v>
      </c>
      <c r="D306" s="119">
        <v>15</v>
      </c>
      <c r="E306" s="11"/>
      <c r="F306" s="11" t="s">
        <v>228</v>
      </c>
      <c r="G306" s="11"/>
      <c r="H306" s="11"/>
      <c r="I306" s="11"/>
      <c r="J306" s="11"/>
      <c r="K306" s="11"/>
      <c r="L306" s="11"/>
      <c r="M306" s="11"/>
      <c r="N306" s="270" t="s">
        <v>229</v>
      </c>
      <c r="O306" s="271">
        <v>0</v>
      </c>
      <c r="P306" s="11"/>
      <c r="Q306" s="16" t="s">
        <v>110</v>
      </c>
      <c r="R306" s="272">
        <v>0</v>
      </c>
      <c r="S306" s="273">
        <v>0</v>
      </c>
      <c r="T306" s="273">
        <v>0</v>
      </c>
      <c r="U306" s="273">
        <v>0</v>
      </c>
      <c r="V306" s="273">
        <v>0</v>
      </c>
      <c r="W306" s="274">
        <v>0</v>
      </c>
      <c r="X306" s="273">
        <v>0</v>
      </c>
      <c r="Y306" s="273">
        <v>0</v>
      </c>
      <c r="Z306" s="273">
        <v>0</v>
      </c>
      <c r="AA306" s="273">
        <v>0</v>
      </c>
      <c r="AB306" s="275">
        <v>0</v>
      </c>
      <c r="AC306" s="275">
        <v>0</v>
      </c>
      <c r="AD306" s="275">
        <v>0</v>
      </c>
      <c r="AE306" s="275">
        <v>0</v>
      </c>
      <c r="AF306" s="275">
        <v>0</v>
      </c>
      <c r="AG306" s="275">
        <v>0</v>
      </c>
      <c r="AH306" s="275">
        <v>0</v>
      </c>
      <c r="AI306" s="275">
        <v>0</v>
      </c>
      <c r="AJ306" s="275">
        <v>0</v>
      </c>
      <c r="AK306" s="275">
        <v>0</v>
      </c>
      <c r="AL306" s="275">
        <v>0</v>
      </c>
      <c r="AM306" s="275">
        <v>0</v>
      </c>
      <c r="AN306" s="275">
        <v>0</v>
      </c>
      <c r="AO306" s="275">
        <v>0</v>
      </c>
      <c r="AP306" s="275">
        <v>0</v>
      </c>
      <c r="AQ306" s="275">
        <v>0</v>
      </c>
      <c r="AR306" s="275">
        <v>0</v>
      </c>
      <c r="AS306" s="275">
        <v>0</v>
      </c>
      <c r="AT306" s="275">
        <v>0</v>
      </c>
      <c r="AU306" s="275">
        <v>0</v>
      </c>
      <c r="AV306" s="275">
        <v>0</v>
      </c>
      <c r="AW306" s="275">
        <v>0</v>
      </c>
      <c r="AX306" s="275">
        <v>0</v>
      </c>
      <c r="AY306" s="275">
        <v>0</v>
      </c>
      <c r="AZ306" s="275">
        <v>0</v>
      </c>
      <c r="BA306" s="275">
        <v>0</v>
      </c>
      <c r="BB306" s="275">
        <v>0</v>
      </c>
      <c r="BC306" s="275">
        <v>0</v>
      </c>
      <c r="BD306" s="275">
        <v>0</v>
      </c>
      <c r="BE306" s="275">
        <v>0</v>
      </c>
      <c r="BF306" s="275">
        <v>0</v>
      </c>
      <c r="BG306" s="275">
        <v>0</v>
      </c>
      <c r="BH306" s="275">
        <v>0</v>
      </c>
      <c r="BI306" s="275">
        <v>0</v>
      </c>
      <c r="BJ306" s="275">
        <v>0</v>
      </c>
      <c r="BK306" s="276">
        <v>0</v>
      </c>
    </row>
    <row r="307" spans="3:63" outlineLevel="1" x14ac:dyDescent="0.2">
      <c r="C307" s="269" t="s">
        <v>160</v>
      </c>
      <c r="D307" s="119">
        <v>15</v>
      </c>
      <c r="E307" s="11"/>
      <c r="F307" s="11" t="s">
        <v>230</v>
      </c>
      <c r="G307" s="11"/>
      <c r="H307" s="11"/>
      <c r="I307" s="11"/>
      <c r="J307" s="11"/>
      <c r="K307" s="11"/>
      <c r="L307" s="11"/>
      <c r="M307" s="11"/>
      <c r="N307" s="11"/>
      <c r="O307" s="11"/>
      <c r="P307" s="11"/>
      <c r="Q307" s="16" t="s">
        <v>110</v>
      </c>
      <c r="R307" s="277">
        <v>0</v>
      </c>
      <c r="S307" s="278">
        <v>0</v>
      </c>
      <c r="T307" s="278">
        <v>0</v>
      </c>
      <c r="U307" s="278">
        <v>0</v>
      </c>
      <c r="V307" s="278">
        <v>0</v>
      </c>
      <c r="W307" s="279">
        <v>0</v>
      </c>
      <c r="X307" s="278">
        <v>0</v>
      </c>
      <c r="Y307" s="278">
        <v>0</v>
      </c>
      <c r="Z307" s="278">
        <v>0</v>
      </c>
      <c r="AA307" s="278">
        <v>0</v>
      </c>
      <c r="AB307" s="115">
        <v>0</v>
      </c>
      <c r="AC307" s="115">
        <v>0</v>
      </c>
      <c r="AD307" s="115">
        <v>0</v>
      </c>
      <c r="AE307" s="115">
        <v>0</v>
      </c>
      <c r="AF307" s="115">
        <v>0</v>
      </c>
      <c r="AG307" s="280">
        <v>0</v>
      </c>
      <c r="AH307" s="280">
        <v>0</v>
      </c>
      <c r="AI307" s="280">
        <v>0</v>
      </c>
      <c r="AJ307" s="280">
        <v>0</v>
      </c>
      <c r="AK307" s="280">
        <v>0</v>
      </c>
      <c r="AL307" s="280">
        <v>0</v>
      </c>
      <c r="AM307" s="280">
        <v>0</v>
      </c>
      <c r="AN307" s="280">
        <v>0</v>
      </c>
      <c r="AO307" s="280">
        <v>0</v>
      </c>
      <c r="AP307" s="280">
        <v>0</v>
      </c>
      <c r="AQ307" s="280">
        <v>0</v>
      </c>
      <c r="AR307" s="280">
        <v>0</v>
      </c>
      <c r="AS307" s="280">
        <v>0</v>
      </c>
      <c r="AT307" s="280">
        <v>0</v>
      </c>
      <c r="AU307" s="280">
        <v>0</v>
      </c>
      <c r="AV307" s="280">
        <v>0</v>
      </c>
      <c r="AW307" s="280">
        <v>0</v>
      </c>
      <c r="AX307" s="280">
        <v>0</v>
      </c>
      <c r="AY307" s="280">
        <v>0</v>
      </c>
      <c r="AZ307" s="280">
        <v>0</v>
      </c>
      <c r="BA307" s="280">
        <v>0</v>
      </c>
      <c r="BB307" s="280">
        <v>0</v>
      </c>
      <c r="BC307" s="280">
        <v>0</v>
      </c>
      <c r="BD307" s="280">
        <v>0</v>
      </c>
      <c r="BE307" s="280">
        <v>0</v>
      </c>
      <c r="BF307" s="280">
        <v>0</v>
      </c>
      <c r="BG307" s="280">
        <v>0</v>
      </c>
      <c r="BH307" s="280">
        <v>0</v>
      </c>
      <c r="BI307" s="280">
        <v>0</v>
      </c>
      <c r="BJ307" s="280">
        <v>0</v>
      </c>
      <c r="BK307" s="281">
        <v>0</v>
      </c>
    </row>
    <row r="308" spans="3:63" outlineLevel="1" x14ac:dyDescent="0.2">
      <c r="C308" s="269" t="s">
        <v>160</v>
      </c>
      <c r="D308" s="119">
        <v>15</v>
      </c>
      <c r="F308" s="11" t="s">
        <v>231</v>
      </c>
      <c r="O308" s="11"/>
      <c r="Q308" s="16" t="s">
        <v>110</v>
      </c>
      <c r="R308" s="282">
        <v>0</v>
      </c>
      <c r="S308" s="278">
        <v>0</v>
      </c>
      <c r="T308" s="278">
        <v>0</v>
      </c>
      <c r="U308" s="278">
        <v>0</v>
      </c>
      <c r="V308" s="278">
        <v>0</v>
      </c>
      <c r="W308" s="279">
        <v>0</v>
      </c>
      <c r="X308" s="278">
        <v>0</v>
      </c>
      <c r="Y308" s="278">
        <v>0</v>
      </c>
      <c r="Z308" s="278">
        <v>0</v>
      </c>
      <c r="AA308" s="278">
        <v>0</v>
      </c>
      <c r="AB308" s="115">
        <v>0</v>
      </c>
      <c r="AC308" s="115">
        <v>0</v>
      </c>
      <c r="AD308" s="115">
        <v>0</v>
      </c>
      <c r="AE308" s="280">
        <v>0</v>
      </c>
      <c r="AF308" s="280">
        <v>0</v>
      </c>
      <c r="AG308" s="280">
        <v>0</v>
      </c>
      <c r="AH308" s="280">
        <v>0</v>
      </c>
      <c r="AI308" s="280">
        <v>0</v>
      </c>
      <c r="AJ308" s="280">
        <v>0</v>
      </c>
      <c r="AK308" s="280">
        <v>0</v>
      </c>
      <c r="AL308" s="280">
        <v>0</v>
      </c>
      <c r="AM308" s="280">
        <v>0</v>
      </c>
      <c r="AN308" s="280">
        <v>0</v>
      </c>
      <c r="AO308" s="280">
        <v>0</v>
      </c>
      <c r="AP308" s="280">
        <v>0</v>
      </c>
      <c r="AQ308" s="280">
        <v>0</v>
      </c>
      <c r="AR308" s="280">
        <v>0</v>
      </c>
      <c r="AS308" s="280">
        <v>0</v>
      </c>
      <c r="AT308" s="280">
        <v>0</v>
      </c>
      <c r="AU308" s="280">
        <v>0</v>
      </c>
      <c r="AV308" s="280">
        <v>0</v>
      </c>
      <c r="AW308" s="280">
        <v>0</v>
      </c>
      <c r="AX308" s="280">
        <v>0</v>
      </c>
      <c r="AY308" s="280">
        <v>0</v>
      </c>
      <c r="AZ308" s="280">
        <v>0</v>
      </c>
      <c r="BA308" s="280">
        <v>0</v>
      </c>
      <c r="BB308" s="280">
        <v>0</v>
      </c>
      <c r="BC308" s="280">
        <v>0</v>
      </c>
      <c r="BD308" s="280">
        <v>0</v>
      </c>
      <c r="BE308" s="280">
        <v>0</v>
      </c>
      <c r="BF308" s="280">
        <v>0</v>
      </c>
      <c r="BG308" s="280">
        <v>0</v>
      </c>
      <c r="BH308" s="280">
        <v>0</v>
      </c>
      <c r="BI308" s="280">
        <v>0</v>
      </c>
      <c r="BJ308" s="280">
        <v>0</v>
      </c>
      <c r="BK308" s="281">
        <v>0</v>
      </c>
    </row>
    <row r="309" spans="3:63" outlineLevel="1" x14ac:dyDescent="0.2">
      <c r="C309" s="269" t="s">
        <v>160</v>
      </c>
      <c r="D309" s="119">
        <v>15</v>
      </c>
      <c r="F309" s="11" t="s">
        <v>232</v>
      </c>
      <c r="Q309" s="16" t="s">
        <v>110</v>
      </c>
      <c r="R309" s="282">
        <v>0</v>
      </c>
      <c r="S309" s="278">
        <v>0</v>
      </c>
      <c r="T309" s="278">
        <v>0</v>
      </c>
      <c r="U309" s="278">
        <v>0</v>
      </c>
      <c r="V309" s="278">
        <v>0</v>
      </c>
      <c r="W309" s="279">
        <v>0</v>
      </c>
      <c r="X309" s="278">
        <v>0</v>
      </c>
      <c r="Y309" s="278">
        <v>0</v>
      </c>
      <c r="Z309" s="278">
        <v>0</v>
      </c>
      <c r="AA309" s="278">
        <v>0</v>
      </c>
      <c r="AB309" s="115">
        <v>0</v>
      </c>
      <c r="AC309" s="115">
        <v>0</v>
      </c>
      <c r="AD309" s="115">
        <v>0</v>
      </c>
      <c r="AE309" s="280">
        <v>0</v>
      </c>
      <c r="AF309" s="280">
        <v>0</v>
      </c>
      <c r="AG309" s="280">
        <v>0</v>
      </c>
      <c r="AH309" s="280">
        <v>0</v>
      </c>
      <c r="AI309" s="280">
        <v>0</v>
      </c>
      <c r="AJ309" s="280">
        <v>0</v>
      </c>
      <c r="AK309" s="280">
        <v>0</v>
      </c>
      <c r="AL309" s="280">
        <v>0</v>
      </c>
      <c r="AM309" s="280">
        <v>0</v>
      </c>
      <c r="AN309" s="280">
        <v>0</v>
      </c>
      <c r="AO309" s="280">
        <v>0</v>
      </c>
      <c r="AP309" s="280">
        <v>0</v>
      </c>
      <c r="AQ309" s="280">
        <v>0</v>
      </c>
      <c r="AR309" s="280">
        <v>0</v>
      </c>
      <c r="AS309" s="280">
        <v>0</v>
      </c>
      <c r="AT309" s="280">
        <v>0</v>
      </c>
      <c r="AU309" s="280">
        <v>0</v>
      </c>
      <c r="AV309" s="280">
        <v>0</v>
      </c>
      <c r="AW309" s="280">
        <v>0</v>
      </c>
      <c r="AX309" s="280">
        <v>0</v>
      </c>
      <c r="AY309" s="280">
        <v>0</v>
      </c>
      <c r="AZ309" s="280">
        <v>0</v>
      </c>
      <c r="BA309" s="280">
        <v>0</v>
      </c>
      <c r="BB309" s="280">
        <v>0</v>
      </c>
      <c r="BC309" s="280">
        <v>0</v>
      </c>
      <c r="BD309" s="280">
        <v>0</v>
      </c>
      <c r="BE309" s="280">
        <v>0</v>
      </c>
      <c r="BF309" s="280">
        <v>0</v>
      </c>
      <c r="BG309" s="280">
        <v>0</v>
      </c>
      <c r="BH309" s="280">
        <v>0</v>
      </c>
      <c r="BI309" s="280">
        <v>0</v>
      </c>
      <c r="BJ309" s="280">
        <v>0</v>
      </c>
      <c r="BK309" s="281">
        <v>0</v>
      </c>
    </row>
    <row r="310" spans="3:63" outlineLevel="1" x14ac:dyDescent="0.2">
      <c r="C310" s="269" t="s">
        <v>160</v>
      </c>
      <c r="D310" s="119">
        <v>15</v>
      </c>
      <c r="F310" s="11" t="s">
        <v>233</v>
      </c>
      <c r="Q310" s="16" t="s">
        <v>110</v>
      </c>
      <c r="R310" s="283">
        <v>0</v>
      </c>
      <c r="S310" s="284">
        <v>0</v>
      </c>
      <c r="T310" s="284">
        <v>0</v>
      </c>
      <c r="U310" s="284">
        <v>0</v>
      </c>
      <c r="V310" s="284">
        <v>0</v>
      </c>
      <c r="W310" s="285">
        <v>0</v>
      </c>
      <c r="X310" s="284">
        <v>0</v>
      </c>
      <c r="Y310" s="284">
        <v>0</v>
      </c>
      <c r="Z310" s="284">
        <v>0</v>
      </c>
      <c r="AA310" s="284">
        <v>0</v>
      </c>
      <c r="AB310" s="286">
        <v>0</v>
      </c>
      <c r="AC310" s="287">
        <v>0</v>
      </c>
      <c r="AD310" s="287">
        <v>0</v>
      </c>
      <c r="AE310" s="287">
        <v>0</v>
      </c>
      <c r="AF310" s="287">
        <v>0</v>
      </c>
      <c r="AG310" s="287">
        <v>0</v>
      </c>
      <c r="AH310" s="287">
        <v>0</v>
      </c>
      <c r="AI310" s="287">
        <v>0</v>
      </c>
      <c r="AJ310" s="287">
        <v>0</v>
      </c>
      <c r="AK310" s="287">
        <v>0</v>
      </c>
      <c r="AL310" s="287">
        <v>0</v>
      </c>
      <c r="AM310" s="287">
        <v>0</v>
      </c>
      <c r="AN310" s="287">
        <v>0</v>
      </c>
      <c r="AO310" s="287">
        <v>0</v>
      </c>
      <c r="AP310" s="287">
        <v>0</v>
      </c>
      <c r="AQ310" s="287">
        <v>0</v>
      </c>
      <c r="AR310" s="287">
        <v>0</v>
      </c>
      <c r="AS310" s="287">
        <v>0</v>
      </c>
      <c r="AT310" s="287">
        <v>0</v>
      </c>
      <c r="AU310" s="287">
        <v>0</v>
      </c>
      <c r="AV310" s="287">
        <v>0</v>
      </c>
      <c r="AW310" s="287">
        <v>0</v>
      </c>
      <c r="AX310" s="287">
        <v>0</v>
      </c>
      <c r="AY310" s="287">
        <v>0</v>
      </c>
      <c r="AZ310" s="287">
        <v>0</v>
      </c>
      <c r="BA310" s="287">
        <v>0</v>
      </c>
      <c r="BB310" s="287">
        <v>0</v>
      </c>
      <c r="BC310" s="287">
        <v>0</v>
      </c>
      <c r="BD310" s="287">
        <v>0</v>
      </c>
      <c r="BE310" s="287">
        <v>0</v>
      </c>
      <c r="BF310" s="287">
        <v>0</v>
      </c>
      <c r="BG310" s="287">
        <v>0</v>
      </c>
      <c r="BH310" s="287">
        <v>0</v>
      </c>
      <c r="BI310" s="287">
        <v>0</v>
      </c>
      <c r="BJ310" s="287">
        <v>0</v>
      </c>
      <c r="BK310" s="288">
        <v>0</v>
      </c>
    </row>
    <row r="311" spans="3:63" outlineLevel="1" x14ac:dyDescent="0.2">
      <c r="C311" s="269" t="s">
        <v>160</v>
      </c>
      <c r="D311" s="119">
        <v>15</v>
      </c>
      <c r="F311" s="11" t="s">
        <v>234</v>
      </c>
      <c r="Q311" s="16" t="s">
        <v>110</v>
      </c>
      <c r="R311" s="290">
        <v>0</v>
      </c>
      <c r="S311" s="284">
        <v>0</v>
      </c>
      <c r="T311" s="284">
        <v>0</v>
      </c>
      <c r="U311" s="284">
        <v>0</v>
      </c>
      <c r="V311" s="284">
        <v>0</v>
      </c>
      <c r="W311" s="285">
        <v>0</v>
      </c>
      <c r="X311" s="284">
        <v>0</v>
      </c>
      <c r="Y311" s="284">
        <v>0</v>
      </c>
      <c r="Z311" s="284">
        <v>0</v>
      </c>
      <c r="AA311" s="284">
        <v>0</v>
      </c>
      <c r="AB311" s="286">
        <v>0</v>
      </c>
      <c r="AC311" s="287">
        <v>0</v>
      </c>
      <c r="AD311" s="287">
        <v>0</v>
      </c>
      <c r="AE311" s="287">
        <v>0</v>
      </c>
      <c r="AF311" s="287">
        <v>0</v>
      </c>
      <c r="AG311" s="287">
        <v>0</v>
      </c>
      <c r="AH311" s="287">
        <v>0</v>
      </c>
      <c r="AI311" s="287">
        <v>0</v>
      </c>
      <c r="AJ311" s="287">
        <v>0</v>
      </c>
      <c r="AK311" s="287">
        <v>0</v>
      </c>
      <c r="AL311" s="287">
        <v>0</v>
      </c>
      <c r="AM311" s="287">
        <v>0</v>
      </c>
      <c r="AN311" s="287">
        <v>0</v>
      </c>
      <c r="AO311" s="287">
        <v>0</v>
      </c>
      <c r="AP311" s="287">
        <v>0</v>
      </c>
      <c r="AQ311" s="287">
        <v>0</v>
      </c>
      <c r="AR311" s="287">
        <v>0</v>
      </c>
      <c r="AS311" s="287">
        <v>0</v>
      </c>
      <c r="AT311" s="287">
        <v>0</v>
      </c>
      <c r="AU311" s="287">
        <v>0</v>
      </c>
      <c r="AV311" s="287">
        <v>0</v>
      </c>
      <c r="AW311" s="287">
        <v>0</v>
      </c>
      <c r="AX311" s="287">
        <v>0</v>
      </c>
      <c r="AY311" s="287">
        <v>0</v>
      </c>
      <c r="AZ311" s="287">
        <v>0</v>
      </c>
      <c r="BA311" s="287">
        <v>0</v>
      </c>
      <c r="BB311" s="287">
        <v>0</v>
      </c>
      <c r="BC311" s="287">
        <v>0</v>
      </c>
      <c r="BD311" s="287">
        <v>0</v>
      </c>
      <c r="BE311" s="287">
        <v>0</v>
      </c>
      <c r="BF311" s="287">
        <v>0</v>
      </c>
      <c r="BG311" s="287">
        <v>0</v>
      </c>
      <c r="BH311" s="287">
        <v>0</v>
      </c>
      <c r="BI311" s="287">
        <v>0</v>
      </c>
      <c r="BJ311" s="287">
        <v>0</v>
      </c>
      <c r="BK311" s="288">
        <v>0</v>
      </c>
    </row>
    <row r="312" spans="3:63" outlineLevel="1" x14ac:dyDescent="0.2">
      <c r="C312" s="269" t="s">
        <v>160</v>
      </c>
      <c r="D312" s="119">
        <v>15</v>
      </c>
      <c r="AB312" s="88"/>
      <c r="AE312"/>
      <c r="AF312"/>
      <c r="AG312"/>
    </row>
    <row r="313" spans="3:63" x14ac:dyDescent="0.2">
      <c r="C313" s="116" t="s">
        <v>162</v>
      </c>
      <c r="D313" s="67" t="s">
        <v>659</v>
      </c>
      <c r="E313" s="67"/>
      <c r="F313" s="67"/>
      <c r="G313" s="67" t="s">
        <v>226</v>
      </c>
      <c r="H313" s="102"/>
      <c r="I313" s="67"/>
      <c r="J313" s="67"/>
      <c r="K313" s="102"/>
      <c r="L313" s="67"/>
      <c r="M313" s="67"/>
      <c r="N313" s="67"/>
      <c r="O313" s="67"/>
      <c r="P313" s="67"/>
      <c r="Q313" s="117" t="s">
        <v>110</v>
      </c>
      <c r="R313" s="118">
        <v>0</v>
      </c>
      <c r="S313" s="118">
        <v>0</v>
      </c>
      <c r="T313" s="118">
        <v>0</v>
      </c>
      <c r="U313" s="118">
        <v>0</v>
      </c>
      <c r="V313" s="118">
        <v>0</v>
      </c>
      <c r="W313" s="118">
        <v>0</v>
      </c>
      <c r="X313" s="118">
        <v>0</v>
      </c>
      <c r="Y313" s="118">
        <v>0</v>
      </c>
      <c r="Z313" s="118">
        <v>0</v>
      </c>
      <c r="AA313" s="118">
        <v>0</v>
      </c>
      <c r="AB313" s="118">
        <v>0</v>
      </c>
      <c r="AC313" s="118">
        <v>0</v>
      </c>
      <c r="AD313" s="118">
        <v>0</v>
      </c>
      <c r="AE313" s="118">
        <v>0</v>
      </c>
      <c r="AF313" s="118">
        <v>0</v>
      </c>
      <c r="AG313" s="118">
        <v>0</v>
      </c>
      <c r="AH313" s="118">
        <v>0</v>
      </c>
      <c r="AI313" s="118">
        <v>0</v>
      </c>
      <c r="AJ313" s="118">
        <v>0</v>
      </c>
      <c r="AK313" s="118">
        <v>0</v>
      </c>
      <c r="AL313" s="118">
        <v>0</v>
      </c>
      <c r="AM313" s="118">
        <v>0</v>
      </c>
      <c r="AN313" s="118">
        <v>0</v>
      </c>
      <c r="AO313" s="118">
        <v>0</v>
      </c>
      <c r="AP313" s="118">
        <v>0</v>
      </c>
      <c r="AQ313" s="118">
        <v>0</v>
      </c>
      <c r="AR313" s="118">
        <v>0</v>
      </c>
      <c r="AS313" s="118">
        <v>0</v>
      </c>
      <c r="AT313" s="118">
        <v>0</v>
      </c>
      <c r="AU313" s="118">
        <v>0</v>
      </c>
      <c r="AV313" s="118">
        <v>0</v>
      </c>
      <c r="AW313" s="118">
        <v>0</v>
      </c>
      <c r="AX313" s="118">
        <v>0</v>
      </c>
      <c r="AY313" s="118">
        <v>0</v>
      </c>
      <c r="AZ313" s="118">
        <v>0</v>
      </c>
      <c r="BA313" s="118">
        <v>0</v>
      </c>
      <c r="BB313" s="118">
        <v>0</v>
      </c>
      <c r="BC313" s="118">
        <v>0</v>
      </c>
      <c r="BD313" s="118">
        <v>0</v>
      </c>
      <c r="BE313" s="118">
        <v>0</v>
      </c>
      <c r="BF313" s="118">
        <v>0</v>
      </c>
      <c r="BG313" s="118">
        <v>0</v>
      </c>
      <c r="BH313" s="118">
        <v>0</v>
      </c>
      <c r="BI313" s="118">
        <v>0</v>
      </c>
      <c r="BJ313" s="118">
        <v>0</v>
      </c>
      <c r="BK313" s="118">
        <v>0</v>
      </c>
    </row>
    <row r="314" spans="3:63" outlineLevel="1" x14ac:dyDescent="0.2">
      <c r="C314" s="269" t="s">
        <v>162</v>
      </c>
      <c r="D314" s="119">
        <v>1</v>
      </c>
      <c r="E314" s="124" t="s">
        <v>227</v>
      </c>
      <c r="F314" s="11"/>
      <c r="G314" s="11"/>
      <c r="H314" s="11"/>
      <c r="I314" s="11"/>
      <c r="J314" s="11"/>
      <c r="K314" s="11"/>
      <c r="L314" s="11"/>
      <c r="M314" s="11"/>
      <c r="N314" s="11"/>
      <c r="O314" s="11"/>
      <c r="P314" s="11"/>
      <c r="Q314" s="16"/>
      <c r="R314" s="88"/>
      <c r="S314" s="88"/>
      <c r="T314" s="88"/>
      <c r="U314" s="88"/>
      <c r="V314" s="88"/>
      <c r="W314" s="88"/>
      <c r="X314" s="88"/>
      <c r="Y314" s="88"/>
      <c r="Z314" s="88"/>
      <c r="AA314" s="88"/>
      <c r="AB314" s="88"/>
      <c r="AC314" s="88"/>
      <c r="AD314" s="88"/>
      <c r="AE314" s="11"/>
      <c r="AF314"/>
      <c r="AG314"/>
    </row>
    <row r="315" spans="3:63" outlineLevel="1" x14ac:dyDescent="0.2">
      <c r="C315" s="269" t="s">
        <v>162</v>
      </c>
      <c r="D315" s="119">
        <v>1</v>
      </c>
      <c r="E315" s="11"/>
      <c r="F315" s="11" t="s">
        <v>228</v>
      </c>
      <c r="G315" s="11"/>
      <c r="H315" s="11"/>
      <c r="I315" s="11"/>
      <c r="J315" s="11"/>
      <c r="K315" s="11"/>
      <c r="L315" s="11"/>
      <c r="M315" s="11"/>
      <c r="N315" s="270" t="s">
        <v>229</v>
      </c>
      <c r="O315" s="271">
        <v>0</v>
      </c>
      <c r="P315" s="11"/>
      <c r="Q315" s="16" t="s">
        <v>110</v>
      </c>
      <c r="R315" s="272">
        <v>0</v>
      </c>
      <c r="S315" s="273">
        <v>0</v>
      </c>
      <c r="T315" s="273">
        <v>0</v>
      </c>
      <c r="U315" s="273">
        <v>0</v>
      </c>
      <c r="V315" s="273">
        <v>0</v>
      </c>
      <c r="W315" s="274">
        <v>0</v>
      </c>
      <c r="X315" s="273">
        <v>0</v>
      </c>
      <c r="Y315" s="273">
        <v>0</v>
      </c>
      <c r="Z315" s="273">
        <v>0</v>
      </c>
      <c r="AA315" s="273">
        <v>0</v>
      </c>
      <c r="AB315" s="275">
        <v>0</v>
      </c>
      <c r="AC315" s="275">
        <v>0</v>
      </c>
      <c r="AD315" s="275">
        <v>0</v>
      </c>
      <c r="AE315" s="275">
        <v>0</v>
      </c>
      <c r="AF315" s="275">
        <v>0</v>
      </c>
      <c r="AG315" s="275">
        <v>0</v>
      </c>
      <c r="AH315" s="275">
        <v>0</v>
      </c>
      <c r="AI315" s="275">
        <v>0</v>
      </c>
      <c r="AJ315" s="275">
        <v>0</v>
      </c>
      <c r="AK315" s="275">
        <v>0</v>
      </c>
      <c r="AL315" s="275">
        <v>0</v>
      </c>
      <c r="AM315" s="275">
        <v>0</v>
      </c>
      <c r="AN315" s="275">
        <v>0</v>
      </c>
      <c r="AO315" s="275">
        <v>0</v>
      </c>
      <c r="AP315" s="275">
        <v>0</v>
      </c>
      <c r="AQ315" s="275">
        <v>0</v>
      </c>
      <c r="AR315" s="275">
        <v>0</v>
      </c>
      <c r="AS315" s="275">
        <v>0</v>
      </c>
      <c r="AT315" s="275">
        <v>0</v>
      </c>
      <c r="AU315" s="275">
        <v>0</v>
      </c>
      <c r="AV315" s="275">
        <v>0</v>
      </c>
      <c r="AW315" s="275">
        <v>0</v>
      </c>
      <c r="AX315" s="275">
        <v>0</v>
      </c>
      <c r="AY315" s="275">
        <v>0</v>
      </c>
      <c r="AZ315" s="275">
        <v>0</v>
      </c>
      <c r="BA315" s="275">
        <v>0</v>
      </c>
      <c r="BB315" s="275">
        <v>0</v>
      </c>
      <c r="BC315" s="275">
        <v>0</v>
      </c>
      <c r="BD315" s="275">
        <v>0</v>
      </c>
      <c r="BE315" s="275">
        <v>0</v>
      </c>
      <c r="BF315" s="275">
        <v>0</v>
      </c>
      <c r="BG315" s="275">
        <v>0</v>
      </c>
      <c r="BH315" s="275">
        <v>0</v>
      </c>
      <c r="BI315" s="275">
        <v>0</v>
      </c>
      <c r="BJ315" s="275">
        <v>0</v>
      </c>
      <c r="BK315" s="276">
        <v>0</v>
      </c>
    </row>
    <row r="316" spans="3:63" outlineLevel="1" x14ac:dyDescent="0.2">
      <c r="C316" s="269" t="s">
        <v>162</v>
      </c>
      <c r="D316" s="119">
        <v>1</v>
      </c>
      <c r="E316" s="11"/>
      <c r="F316" s="11" t="s">
        <v>230</v>
      </c>
      <c r="G316" s="11"/>
      <c r="H316" s="11"/>
      <c r="I316" s="11"/>
      <c r="J316" s="11"/>
      <c r="K316" s="11"/>
      <c r="L316" s="11"/>
      <c r="M316" s="11"/>
      <c r="N316" s="11"/>
      <c r="O316" s="11"/>
      <c r="P316" s="11"/>
      <c r="Q316" s="16" t="s">
        <v>110</v>
      </c>
      <c r="R316" s="277">
        <v>0</v>
      </c>
      <c r="S316" s="278">
        <v>0</v>
      </c>
      <c r="T316" s="278">
        <v>0</v>
      </c>
      <c r="U316" s="278">
        <v>0</v>
      </c>
      <c r="V316" s="278">
        <v>0</v>
      </c>
      <c r="W316" s="279">
        <v>0</v>
      </c>
      <c r="X316" s="278">
        <v>0</v>
      </c>
      <c r="Y316" s="278">
        <v>0</v>
      </c>
      <c r="Z316" s="278">
        <v>0</v>
      </c>
      <c r="AA316" s="278">
        <v>0</v>
      </c>
      <c r="AB316" s="115">
        <v>0</v>
      </c>
      <c r="AC316" s="115">
        <v>0</v>
      </c>
      <c r="AD316" s="115">
        <v>0</v>
      </c>
      <c r="AE316" s="115">
        <v>0</v>
      </c>
      <c r="AF316" s="115">
        <v>0</v>
      </c>
      <c r="AG316" s="280">
        <v>0</v>
      </c>
      <c r="AH316" s="280">
        <v>0</v>
      </c>
      <c r="AI316" s="280">
        <v>0</v>
      </c>
      <c r="AJ316" s="280">
        <v>0</v>
      </c>
      <c r="AK316" s="280">
        <v>0</v>
      </c>
      <c r="AL316" s="280">
        <v>0</v>
      </c>
      <c r="AM316" s="280">
        <v>0</v>
      </c>
      <c r="AN316" s="280">
        <v>0</v>
      </c>
      <c r="AO316" s="280">
        <v>0</v>
      </c>
      <c r="AP316" s="280">
        <v>0</v>
      </c>
      <c r="AQ316" s="280">
        <v>0</v>
      </c>
      <c r="AR316" s="280">
        <v>0</v>
      </c>
      <c r="AS316" s="280">
        <v>0</v>
      </c>
      <c r="AT316" s="280">
        <v>0</v>
      </c>
      <c r="AU316" s="280">
        <v>0</v>
      </c>
      <c r="AV316" s="280">
        <v>0</v>
      </c>
      <c r="AW316" s="280">
        <v>0</v>
      </c>
      <c r="AX316" s="280">
        <v>0</v>
      </c>
      <c r="AY316" s="280">
        <v>0</v>
      </c>
      <c r="AZ316" s="280">
        <v>0</v>
      </c>
      <c r="BA316" s="280">
        <v>0</v>
      </c>
      <c r="BB316" s="280">
        <v>0</v>
      </c>
      <c r="BC316" s="280">
        <v>0</v>
      </c>
      <c r="BD316" s="280">
        <v>0</v>
      </c>
      <c r="BE316" s="280">
        <v>0</v>
      </c>
      <c r="BF316" s="280">
        <v>0</v>
      </c>
      <c r="BG316" s="280">
        <v>0</v>
      </c>
      <c r="BH316" s="280">
        <v>0</v>
      </c>
      <c r="BI316" s="280">
        <v>0</v>
      </c>
      <c r="BJ316" s="280">
        <v>0</v>
      </c>
      <c r="BK316" s="281">
        <v>0</v>
      </c>
    </row>
    <row r="317" spans="3:63" outlineLevel="1" x14ac:dyDescent="0.2">
      <c r="C317" s="269" t="s">
        <v>162</v>
      </c>
      <c r="D317" s="119">
        <v>1</v>
      </c>
      <c r="F317" s="11" t="s">
        <v>231</v>
      </c>
      <c r="O317" s="11"/>
      <c r="Q317" s="16" t="s">
        <v>110</v>
      </c>
      <c r="R317" s="282">
        <v>0</v>
      </c>
      <c r="S317" s="278">
        <v>0</v>
      </c>
      <c r="T317" s="278">
        <v>0</v>
      </c>
      <c r="U317" s="278">
        <v>0</v>
      </c>
      <c r="V317" s="278">
        <v>0</v>
      </c>
      <c r="W317" s="279">
        <v>0</v>
      </c>
      <c r="X317" s="278">
        <v>0</v>
      </c>
      <c r="Y317" s="278">
        <v>0</v>
      </c>
      <c r="Z317" s="278">
        <v>0</v>
      </c>
      <c r="AA317" s="278">
        <v>0</v>
      </c>
      <c r="AB317" s="115">
        <v>0</v>
      </c>
      <c r="AC317" s="115">
        <v>0</v>
      </c>
      <c r="AD317" s="115">
        <v>0</v>
      </c>
      <c r="AE317" s="280">
        <v>0</v>
      </c>
      <c r="AF317" s="280">
        <v>0</v>
      </c>
      <c r="AG317" s="280">
        <v>0</v>
      </c>
      <c r="AH317" s="280">
        <v>0</v>
      </c>
      <c r="AI317" s="280">
        <v>0</v>
      </c>
      <c r="AJ317" s="280">
        <v>0</v>
      </c>
      <c r="AK317" s="280">
        <v>0</v>
      </c>
      <c r="AL317" s="280">
        <v>0</v>
      </c>
      <c r="AM317" s="280">
        <v>0</v>
      </c>
      <c r="AN317" s="280">
        <v>0</v>
      </c>
      <c r="AO317" s="280">
        <v>0</v>
      </c>
      <c r="AP317" s="280">
        <v>0</v>
      </c>
      <c r="AQ317" s="280">
        <v>0</v>
      </c>
      <c r="AR317" s="280">
        <v>0</v>
      </c>
      <c r="AS317" s="280">
        <v>0</v>
      </c>
      <c r="AT317" s="280">
        <v>0</v>
      </c>
      <c r="AU317" s="280">
        <v>0</v>
      </c>
      <c r="AV317" s="280">
        <v>0</v>
      </c>
      <c r="AW317" s="280">
        <v>0</v>
      </c>
      <c r="AX317" s="280">
        <v>0</v>
      </c>
      <c r="AY317" s="280">
        <v>0</v>
      </c>
      <c r="AZ317" s="280">
        <v>0</v>
      </c>
      <c r="BA317" s="280">
        <v>0</v>
      </c>
      <c r="BB317" s="280">
        <v>0</v>
      </c>
      <c r="BC317" s="280">
        <v>0</v>
      </c>
      <c r="BD317" s="280">
        <v>0</v>
      </c>
      <c r="BE317" s="280">
        <v>0</v>
      </c>
      <c r="BF317" s="280">
        <v>0</v>
      </c>
      <c r="BG317" s="280">
        <v>0</v>
      </c>
      <c r="BH317" s="280">
        <v>0</v>
      </c>
      <c r="BI317" s="280">
        <v>0</v>
      </c>
      <c r="BJ317" s="280">
        <v>0</v>
      </c>
      <c r="BK317" s="281">
        <v>0</v>
      </c>
    </row>
    <row r="318" spans="3:63" outlineLevel="1" x14ac:dyDescent="0.2">
      <c r="C318" s="269" t="s">
        <v>162</v>
      </c>
      <c r="D318" s="119">
        <v>1</v>
      </c>
      <c r="F318" s="11" t="s">
        <v>232</v>
      </c>
      <c r="Q318" s="16" t="s">
        <v>110</v>
      </c>
      <c r="R318" s="282">
        <v>0</v>
      </c>
      <c r="S318" s="278">
        <v>0</v>
      </c>
      <c r="T318" s="278">
        <v>0</v>
      </c>
      <c r="U318" s="278">
        <v>0</v>
      </c>
      <c r="V318" s="278">
        <v>0</v>
      </c>
      <c r="W318" s="279">
        <v>0</v>
      </c>
      <c r="X318" s="278">
        <v>0</v>
      </c>
      <c r="Y318" s="278">
        <v>0</v>
      </c>
      <c r="Z318" s="278">
        <v>0</v>
      </c>
      <c r="AA318" s="278">
        <v>0</v>
      </c>
      <c r="AB318" s="115">
        <v>0</v>
      </c>
      <c r="AC318" s="115">
        <v>0</v>
      </c>
      <c r="AD318" s="115">
        <v>0</v>
      </c>
      <c r="AE318" s="280">
        <v>0</v>
      </c>
      <c r="AF318" s="280">
        <v>0</v>
      </c>
      <c r="AG318" s="280">
        <v>0</v>
      </c>
      <c r="AH318" s="280">
        <v>0</v>
      </c>
      <c r="AI318" s="280">
        <v>0</v>
      </c>
      <c r="AJ318" s="280">
        <v>0</v>
      </c>
      <c r="AK318" s="280">
        <v>0</v>
      </c>
      <c r="AL318" s="280">
        <v>0</v>
      </c>
      <c r="AM318" s="280">
        <v>0</v>
      </c>
      <c r="AN318" s="280">
        <v>0</v>
      </c>
      <c r="AO318" s="280">
        <v>0</v>
      </c>
      <c r="AP318" s="280">
        <v>0</v>
      </c>
      <c r="AQ318" s="280">
        <v>0</v>
      </c>
      <c r="AR318" s="280">
        <v>0</v>
      </c>
      <c r="AS318" s="280">
        <v>0</v>
      </c>
      <c r="AT318" s="280">
        <v>0</v>
      </c>
      <c r="AU318" s="280">
        <v>0</v>
      </c>
      <c r="AV318" s="280">
        <v>0</v>
      </c>
      <c r="AW318" s="280">
        <v>0</v>
      </c>
      <c r="AX318" s="280">
        <v>0</v>
      </c>
      <c r="AY318" s="280">
        <v>0</v>
      </c>
      <c r="AZ318" s="280">
        <v>0</v>
      </c>
      <c r="BA318" s="280">
        <v>0</v>
      </c>
      <c r="BB318" s="280">
        <v>0</v>
      </c>
      <c r="BC318" s="280">
        <v>0</v>
      </c>
      <c r="BD318" s="280">
        <v>0</v>
      </c>
      <c r="BE318" s="280">
        <v>0</v>
      </c>
      <c r="BF318" s="280">
        <v>0</v>
      </c>
      <c r="BG318" s="280">
        <v>0</v>
      </c>
      <c r="BH318" s="280">
        <v>0</v>
      </c>
      <c r="BI318" s="280">
        <v>0</v>
      </c>
      <c r="BJ318" s="280">
        <v>0</v>
      </c>
      <c r="BK318" s="281">
        <v>0</v>
      </c>
    </row>
    <row r="319" spans="3:63" outlineLevel="1" x14ac:dyDescent="0.2">
      <c r="C319" s="269" t="s">
        <v>162</v>
      </c>
      <c r="D319" s="119">
        <v>1</v>
      </c>
      <c r="F319" s="11" t="s">
        <v>233</v>
      </c>
      <c r="Q319" s="16" t="s">
        <v>110</v>
      </c>
      <c r="R319" s="283">
        <v>0</v>
      </c>
      <c r="S319" s="284">
        <v>0</v>
      </c>
      <c r="T319" s="284">
        <v>0</v>
      </c>
      <c r="U319" s="284">
        <v>0</v>
      </c>
      <c r="V319" s="284">
        <v>0</v>
      </c>
      <c r="W319" s="285">
        <v>0</v>
      </c>
      <c r="X319" s="284">
        <v>0</v>
      </c>
      <c r="Y319" s="284">
        <v>0</v>
      </c>
      <c r="Z319" s="284">
        <v>0</v>
      </c>
      <c r="AA319" s="284">
        <v>0</v>
      </c>
      <c r="AB319" s="286">
        <v>0</v>
      </c>
      <c r="AC319" s="287">
        <v>0</v>
      </c>
      <c r="AD319" s="287">
        <v>0</v>
      </c>
      <c r="AE319" s="287">
        <v>0</v>
      </c>
      <c r="AF319" s="287">
        <v>0</v>
      </c>
      <c r="AG319" s="287">
        <v>0</v>
      </c>
      <c r="AH319" s="287">
        <v>0</v>
      </c>
      <c r="AI319" s="287">
        <v>0</v>
      </c>
      <c r="AJ319" s="287">
        <v>0</v>
      </c>
      <c r="AK319" s="287">
        <v>0</v>
      </c>
      <c r="AL319" s="287">
        <v>0</v>
      </c>
      <c r="AM319" s="287">
        <v>0</v>
      </c>
      <c r="AN319" s="287">
        <v>0</v>
      </c>
      <c r="AO319" s="287">
        <v>0</v>
      </c>
      <c r="AP319" s="287">
        <v>0</v>
      </c>
      <c r="AQ319" s="287">
        <v>0</v>
      </c>
      <c r="AR319" s="287">
        <v>0</v>
      </c>
      <c r="AS319" s="287">
        <v>0</v>
      </c>
      <c r="AT319" s="287">
        <v>0</v>
      </c>
      <c r="AU319" s="287">
        <v>0</v>
      </c>
      <c r="AV319" s="287">
        <v>0</v>
      </c>
      <c r="AW319" s="287">
        <v>0</v>
      </c>
      <c r="AX319" s="287">
        <v>0</v>
      </c>
      <c r="AY319" s="287">
        <v>0</v>
      </c>
      <c r="AZ319" s="287">
        <v>0</v>
      </c>
      <c r="BA319" s="287">
        <v>0</v>
      </c>
      <c r="BB319" s="287">
        <v>0</v>
      </c>
      <c r="BC319" s="287">
        <v>0</v>
      </c>
      <c r="BD319" s="287">
        <v>0</v>
      </c>
      <c r="BE319" s="287">
        <v>0</v>
      </c>
      <c r="BF319" s="287">
        <v>0</v>
      </c>
      <c r="BG319" s="287">
        <v>0</v>
      </c>
      <c r="BH319" s="287">
        <v>0</v>
      </c>
      <c r="BI319" s="287">
        <v>0</v>
      </c>
      <c r="BJ319" s="287">
        <v>0</v>
      </c>
      <c r="BK319" s="288">
        <v>0</v>
      </c>
    </row>
    <row r="320" spans="3:63" outlineLevel="1" x14ac:dyDescent="0.2">
      <c r="C320" s="269" t="s">
        <v>162</v>
      </c>
      <c r="D320" s="119">
        <v>1</v>
      </c>
      <c r="F320" s="11" t="s">
        <v>234</v>
      </c>
      <c r="Q320" s="16" t="s">
        <v>110</v>
      </c>
      <c r="R320" s="290">
        <v>0</v>
      </c>
      <c r="S320" s="284">
        <v>0</v>
      </c>
      <c r="T320" s="284">
        <v>0</v>
      </c>
      <c r="U320" s="284">
        <v>0</v>
      </c>
      <c r="V320" s="284">
        <v>0</v>
      </c>
      <c r="W320" s="285">
        <v>0</v>
      </c>
      <c r="X320" s="284">
        <v>0</v>
      </c>
      <c r="Y320" s="284">
        <v>0</v>
      </c>
      <c r="Z320" s="284">
        <v>0</v>
      </c>
      <c r="AA320" s="284">
        <v>0</v>
      </c>
      <c r="AB320" s="286">
        <v>0</v>
      </c>
      <c r="AC320" s="287">
        <v>0</v>
      </c>
      <c r="AD320" s="287">
        <v>0</v>
      </c>
      <c r="AE320" s="287">
        <v>0</v>
      </c>
      <c r="AF320" s="287">
        <v>0</v>
      </c>
      <c r="AG320" s="287">
        <v>0</v>
      </c>
      <c r="AH320" s="287">
        <v>0</v>
      </c>
      <c r="AI320" s="287">
        <v>0</v>
      </c>
      <c r="AJ320" s="287">
        <v>0</v>
      </c>
      <c r="AK320" s="287">
        <v>0</v>
      </c>
      <c r="AL320" s="287">
        <v>0</v>
      </c>
      <c r="AM320" s="287">
        <v>0</v>
      </c>
      <c r="AN320" s="287">
        <v>0</v>
      </c>
      <c r="AO320" s="287">
        <v>0</v>
      </c>
      <c r="AP320" s="287">
        <v>0</v>
      </c>
      <c r="AQ320" s="287">
        <v>0</v>
      </c>
      <c r="AR320" s="287">
        <v>0</v>
      </c>
      <c r="AS320" s="287">
        <v>0</v>
      </c>
      <c r="AT320" s="287">
        <v>0</v>
      </c>
      <c r="AU320" s="287">
        <v>0</v>
      </c>
      <c r="AV320" s="287">
        <v>0</v>
      </c>
      <c r="AW320" s="287">
        <v>0</v>
      </c>
      <c r="AX320" s="287">
        <v>0</v>
      </c>
      <c r="AY320" s="287">
        <v>0</v>
      </c>
      <c r="AZ320" s="287">
        <v>0</v>
      </c>
      <c r="BA320" s="287">
        <v>0</v>
      </c>
      <c r="BB320" s="287">
        <v>0</v>
      </c>
      <c r="BC320" s="287">
        <v>0</v>
      </c>
      <c r="BD320" s="287">
        <v>0</v>
      </c>
      <c r="BE320" s="287">
        <v>0</v>
      </c>
      <c r="BF320" s="287">
        <v>0</v>
      </c>
      <c r="BG320" s="287">
        <v>0</v>
      </c>
      <c r="BH320" s="287">
        <v>0</v>
      </c>
      <c r="BI320" s="287">
        <v>0</v>
      </c>
      <c r="BJ320" s="287">
        <v>0</v>
      </c>
      <c r="BK320" s="288">
        <v>0</v>
      </c>
    </row>
    <row r="321" spans="3:63" outlineLevel="1" x14ac:dyDescent="0.2">
      <c r="C321" s="269" t="s">
        <v>162</v>
      </c>
      <c r="D321" s="119">
        <v>1</v>
      </c>
      <c r="AB321" s="88"/>
      <c r="AE321"/>
      <c r="AF321"/>
      <c r="AG321"/>
    </row>
    <row r="322" spans="3:63" x14ac:dyDescent="0.2">
      <c r="C322" s="116" t="s">
        <v>163</v>
      </c>
      <c r="D322" s="67" t="s">
        <v>164</v>
      </c>
      <c r="E322" s="67"/>
      <c r="F322" s="67"/>
      <c r="G322" s="67" t="s">
        <v>226</v>
      </c>
      <c r="H322" s="102"/>
      <c r="I322" s="67"/>
      <c r="J322" s="67"/>
      <c r="K322" s="102"/>
      <c r="L322" s="67"/>
      <c r="M322" s="67"/>
      <c r="N322" s="67"/>
      <c r="O322" s="67"/>
      <c r="P322" s="67"/>
      <c r="Q322" s="117" t="s">
        <v>110</v>
      </c>
      <c r="R322" s="118">
        <v>0</v>
      </c>
      <c r="S322" s="118">
        <v>0</v>
      </c>
      <c r="T322" s="118">
        <v>0</v>
      </c>
      <c r="U322" s="118">
        <v>0</v>
      </c>
      <c r="V322" s="118">
        <v>0</v>
      </c>
      <c r="W322" s="118">
        <v>0</v>
      </c>
      <c r="X322" s="118">
        <v>151.75025202732576</v>
      </c>
      <c r="Y322" s="118">
        <v>189.09271077645803</v>
      </c>
      <c r="Z322" s="118">
        <v>105.81119895809701</v>
      </c>
      <c r="AA322" s="118">
        <v>61.108659485453316</v>
      </c>
      <c r="AB322" s="118">
        <v>71.704157341701077</v>
      </c>
      <c r="AC322" s="118">
        <v>100.62333625584563</v>
      </c>
      <c r="AD322" s="118">
        <v>104.87930283108946</v>
      </c>
      <c r="AE322" s="118">
        <v>142.13797719773163</v>
      </c>
      <c r="AF322" s="118">
        <v>357.58983002607221</v>
      </c>
      <c r="AG322" s="118">
        <v>119.09895729284241</v>
      </c>
      <c r="AH322" s="118">
        <v>142.38625372360036</v>
      </c>
      <c r="AI322" s="118">
        <v>102.18907596454423</v>
      </c>
      <c r="AJ322" s="118">
        <v>102.18907596454423</v>
      </c>
      <c r="AK322" s="118">
        <v>102.18907596454423</v>
      </c>
      <c r="AL322" s="118">
        <v>102.18907596454423</v>
      </c>
      <c r="AM322" s="118">
        <v>102.18907596454423</v>
      </c>
      <c r="AN322" s="118">
        <v>102.18907596454423</v>
      </c>
      <c r="AO322" s="118">
        <v>102.18907596454423</v>
      </c>
      <c r="AP322" s="118">
        <v>102.18907596454423</v>
      </c>
      <c r="AQ322" s="118">
        <v>102.18907596454423</v>
      </c>
      <c r="AR322" s="118">
        <v>102.18907596454423</v>
      </c>
      <c r="AS322" s="118">
        <v>102.18907596454423</v>
      </c>
      <c r="AT322" s="118">
        <v>102.18907596454423</v>
      </c>
      <c r="AU322" s="118">
        <v>102.18907596454423</v>
      </c>
      <c r="AV322" s="118">
        <v>102.18907596454423</v>
      </c>
      <c r="AW322" s="118">
        <v>102.18907596454423</v>
      </c>
      <c r="AX322" s="118">
        <v>102.18907596454423</v>
      </c>
      <c r="AY322" s="118">
        <v>102.18907596454423</v>
      </c>
      <c r="AZ322" s="118">
        <v>102.18907596454423</v>
      </c>
      <c r="BA322" s="118">
        <v>102.18907596454423</v>
      </c>
      <c r="BB322" s="118">
        <v>102.18907596454423</v>
      </c>
      <c r="BC322" s="118">
        <v>102.18907596454423</v>
      </c>
      <c r="BD322" s="118">
        <v>102.18907596454423</v>
      </c>
      <c r="BE322" s="118">
        <v>102.18907596454423</v>
      </c>
      <c r="BF322" s="118">
        <v>102.18907596454423</v>
      </c>
      <c r="BG322" s="118">
        <v>102.18907596454423</v>
      </c>
      <c r="BH322" s="118">
        <v>102.18907596454423</v>
      </c>
      <c r="BI322" s="118">
        <v>102.18907596454423</v>
      </c>
      <c r="BJ322" s="118">
        <v>102.18907596454423</v>
      </c>
      <c r="BK322" s="118">
        <v>102.18907596454423</v>
      </c>
    </row>
    <row r="323" spans="3:63" outlineLevel="1" x14ac:dyDescent="0.2">
      <c r="C323" s="269" t="s">
        <v>163</v>
      </c>
      <c r="D323" s="119">
        <v>12</v>
      </c>
      <c r="E323" s="124" t="s">
        <v>227</v>
      </c>
      <c r="F323" s="11"/>
      <c r="G323" s="11"/>
      <c r="H323" s="11"/>
      <c r="I323" s="11"/>
      <c r="J323" s="11"/>
      <c r="K323" s="11"/>
      <c r="L323" s="11"/>
      <c r="M323" s="11"/>
      <c r="N323" s="11"/>
      <c r="O323" s="11"/>
      <c r="P323" s="11"/>
      <c r="Q323" s="16"/>
      <c r="R323" s="88"/>
      <c r="S323" s="88"/>
      <c r="T323" s="88"/>
      <c r="U323" s="88"/>
      <c r="V323" s="88"/>
      <c r="W323" s="88"/>
      <c r="X323" s="88"/>
      <c r="Y323" s="88"/>
      <c r="Z323" s="88"/>
      <c r="AA323" s="88"/>
      <c r="AB323" s="88"/>
      <c r="AC323" s="88"/>
      <c r="AD323" s="88"/>
      <c r="AE323" s="11"/>
      <c r="AF323"/>
      <c r="AG323"/>
    </row>
    <row r="324" spans="3:63" outlineLevel="1" x14ac:dyDescent="0.2">
      <c r="C324" s="269" t="s">
        <v>163</v>
      </c>
      <c r="D324" s="119">
        <v>12</v>
      </c>
      <c r="E324" s="11"/>
      <c r="F324" s="11" t="s">
        <v>228</v>
      </c>
      <c r="G324" s="11"/>
      <c r="H324" s="11"/>
      <c r="I324" s="11"/>
      <c r="J324" s="11"/>
      <c r="K324" s="11"/>
      <c r="L324" s="11"/>
      <c r="M324" s="11"/>
      <c r="N324" s="270" t="s">
        <v>229</v>
      </c>
      <c r="O324" s="271">
        <v>0</v>
      </c>
      <c r="P324" s="11"/>
      <c r="Q324" s="16" t="s">
        <v>110</v>
      </c>
      <c r="R324" s="272">
        <v>0</v>
      </c>
      <c r="S324" s="273">
        <v>0</v>
      </c>
      <c r="T324" s="273">
        <v>0</v>
      </c>
      <c r="U324" s="273">
        <v>0</v>
      </c>
      <c r="V324" s="273">
        <v>0</v>
      </c>
      <c r="W324" s="274">
        <v>0</v>
      </c>
      <c r="X324" s="273">
        <v>0</v>
      </c>
      <c r="Y324" s="273">
        <v>0</v>
      </c>
      <c r="Z324" s="273">
        <v>0</v>
      </c>
      <c r="AA324" s="273">
        <v>0</v>
      </c>
      <c r="AB324" s="275">
        <v>0</v>
      </c>
      <c r="AC324" s="275">
        <v>0</v>
      </c>
      <c r="AD324" s="275">
        <v>0</v>
      </c>
      <c r="AE324" s="275">
        <v>0</v>
      </c>
      <c r="AF324" s="275">
        <v>0</v>
      </c>
      <c r="AG324" s="275">
        <v>0</v>
      </c>
      <c r="AH324" s="275">
        <v>0</v>
      </c>
      <c r="AI324" s="275">
        <v>0</v>
      </c>
      <c r="AJ324" s="275">
        <v>0</v>
      </c>
      <c r="AK324" s="275">
        <v>0</v>
      </c>
      <c r="AL324" s="275">
        <v>0</v>
      </c>
      <c r="AM324" s="275">
        <v>0</v>
      </c>
      <c r="AN324" s="275">
        <v>0</v>
      </c>
      <c r="AO324" s="275">
        <v>0</v>
      </c>
      <c r="AP324" s="275">
        <v>0</v>
      </c>
      <c r="AQ324" s="275">
        <v>0</v>
      </c>
      <c r="AR324" s="275">
        <v>0</v>
      </c>
      <c r="AS324" s="275">
        <v>0</v>
      </c>
      <c r="AT324" s="275">
        <v>0</v>
      </c>
      <c r="AU324" s="275">
        <v>0</v>
      </c>
      <c r="AV324" s="275">
        <v>0</v>
      </c>
      <c r="AW324" s="275">
        <v>0</v>
      </c>
      <c r="AX324" s="275">
        <v>0</v>
      </c>
      <c r="AY324" s="275">
        <v>0</v>
      </c>
      <c r="AZ324" s="275">
        <v>0</v>
      </c>
      <c r="BA324" s="275">
        <v>0</v>
      </c>
      <c r="BB324" s="275">
        <v>0</v>
      </c>
      <c r="BC324" s="275">
        <v>0</v>
      </c>
      <c r="BD324" s="275">
        <v>0</v>
      </c>
      <c r="BE324" s="275">
        <v>0</v>
      </c>
      <c r="BF324" s="275">
        <v>0</v>
      </c>
      <c r="BG324" s="275">
        <v>0</v>
      </c>
      <c r="BH324" s="275">
        <v>0</v>
      </c>
      <c r="BI324" s="275">
        <v>0</v>
      </c>
      <c r="BJ324" s="275">
        <v>0</v>
      </c>
      <c r="BK324" s="276">
        <v>0</v>
      </c>
    </row>
    <row r="325" spans="3:63" outlineLevel="1" x14ac:dyDescent="0.2">
      <c r="C325" s="269" t="s">
        <v>163</v>
      </c>
      <c r="D325" s="119">
        <v>12</v>
      </c>
      <c r="E325" s="11"/>
      <c r="F325" s="11" t="s">
        <v>230</v>
      </c>
      <c r="G325" s="11"/>
      <c r="H325" s="11"/>
      <c r="I325" s="11"/>
      <c r="J325" s="11"/>
      <c r="K325" s="11"/>
      <c r="L325" s="11"/>
      <c r="M325" s="11"/>
      <c r="N325" s="11"/>
      <c r="O325" s="11"/>
      <c r="P325" s="11"/>
      <c r="Q325" s="16" t="s">
        <v>110</v>
      </c>
      <c r="R325" s="277">
        <v>0</v>
      </c>
      <c r="S325" s="278">
        <v>0</v>
      </c>
      <c r="T325" s="278">
        <v>0</v>
      </c>
      <c r="U325" s="278">
        <v>0</v>
      </c>
      <c r="V325" s="278">
        <v>0</v>
      </c>
      <c r="W325" s="279">
        <v>0</v>
      </c>
      <c r="X325" s="278">
        <v>0</v>
      </c>
      <c r="Y325" s="278">
        <v>0</v>
      </c>
      <c r="Z325" s="278">
        <v>0</v>
      </c>
      <c r="AA325" s="278">
        <v>0</v>
      </c>
      <c r="AB325" s="115">
        <v>0</v>
      </c>
      <c r="AC325" s="115">
        <v>0</v>
      </c>
      <c r="AD325" s="115">
        <v>0</v>
      </c>
      <c r="AE325" s="115">
        <v>0</v>
      </c>
      <c r="AF325" s="115">
        <v>0</v>
      </c>
      <c r="AG325" s="280">
        <v>0</v>
      </c>
      <c r="AH325" s="280">
        <v>0</v>
      </c>
      <c r="AI325" s="280">
        <v>0</v>
      </c>
      <c r="AJ325" s="280">
        <v>0</v>
      </c>
      <c r="AK325" s="280">
        <v>0</v>
      </c>
      <c r="AL325" s="280">
        <v>0</v>
      </c>
      <c r="AM325" s="280">
        <v>0</v>
      </c>
      <c r="AN325" s="280">
        <v>0</v>
      </c>
      <c r="AO325" s="280">
        <v>0</v>
      </c>
      <c r="AP325" s="280">
        <v>0</v>
      </c>
      <c r="AQ325" s="280">
        <v>0</v>
      </c>
      <c r="AR325" s="280">
        <v>0</v>
      </c>
      <c r="AS325" s="280">
        <v>0</v>
      </c>
      <c r="AT325" s="280">
        <v>0</v>
      </c>
      <c r="AU325" s="280">
        <v>0</v>
      </c>
      <c r="AV325" s="280">
        <v>0</v>
      </c>
      <c r="AW325" s="280">
        <v>0</v>
      </c>
      <c r="AX325" s="280">
        <v>0</v>
      </c>
      <c r="AY325" s="280">
        <v>0</v>
      </c>
      <c r="AZ325" s="280">
        <v>0</v>
      </c>
      <c r="BA325" s="280">
        <v>0</v>
      </c>
      <c r="BB325" s="280">
        <v>0</v>
      </c>
      <c r="BC325" s="280">
        <v>0</v>
      </c>
      <c r="BD325" s="280">
        <v>0</v>
      </c>
      <c r="BE325" s="280">
        <v>0</v>
      </c>
      <c r="BF325" s="280">
        <v>0</v>
      </c>
      <c r="BG325" s="280">
        <v>0</v>
      </c>
      <c r="BH325" s="280">
        <v>0</v>
      </c>
      <c r="BI325" s="280">
        <v>0</v>
      </c>
      <c r="BJ325" s="280">
        <v>0</v>
      </c>
      <c r="BK325" s="281">
        <v>0</v>
      </c>
    </row>
    <row r="326" spans="3:63" outlineLevel="1" x14ac:dyDescent="0.2">
      <c r="C326" s="269" t="s">
        <v>163</v>
      </c>
      <c r="D326" s="119">
        <v>12</v>
      </c>
      <c r="F326" s="11" t="s">
        <v>231</v>
      </c>
      <c r="O326" s="11"/>
      <c r="Q326" s="16" t="s">
        <v>110</v>
      </c>
      <c r="R326" s="282">
        <v>0</v>
      </c>
      <c r="S326" s="278">
        <v>0</v>
      </c>
      <c r="T326" s="278">
        <v>0</v>
      </c>
      <c r="U326" s="278">
        <v>0</v>
      </c>
      <c r="V326" s="278">
        <v>0</v>
      </c>
      <c r="W326" s="279">
        <v>0</v>
      </c>
      <c r="X326" s="278">
        <v>0</v>
      </c>
      <c r="Y326" s="278">
        <v>0</v>
      </c>
      <c r="Z326" s="278">
        <v>0</v>
      </c>
      <c r="AA326" s="278">
        <v>0</v>
      </c>
      <c r="AB326" s="115">
        <v>0</v>
      </c>
      <c r="AC326" s="115">
        <v>0</v>
      </c>
      <c r="AD326" s="115">
        <v>0</v>
      </c>
      <c r="AE326" s="280">
        <v>0</v>
      </c>
      <c r="AF326" s="280">
        <v>0</v>
      </c>
      <c r="AG326" s="280">
        <v>0</v>
      </c>
      <c r="AH326" s="280">
        <v>0</v>
      </c>
      <c r="AI326" s="280">
        <v>0</v>
      </c>
      <c r="AJ326" s="280">
        <v>0</v>
      </c>
      <c r="AK326" s="280">
        <v>0</v>
      </c>
      <c r="AL326" s="280">
        <v>0</v>
      </c>
      <c r="AM326" s="280">
        <v>0</v>
      </c>
      <c r="AN326" s="280">
        <v>0</v>
      </c>
      <c r="AO326" s="280">
        <v>0</v>
      </c>
      <c r="AP326" s="280">
        <v>0</v>
      </c>
      <c r="AQ326" s="280">
        <v>0</v>
      </c>
      <c r="AR326" s="280">
        <v>0</v>
      </c>
      <c r="AS326" s="280">
        <v>0</v>
      </c>
      <c r="AT326" s="280">
        <v>0</v>
      </c>
      <c r="AU326" s="280">
        <v>0</v>
      </c>
      <c r="AV326" s="280">
        <v>0</v>
      </c>
      <c r="AW326" s="280">
        <v>0</v>
      </c>
      <c r="AX326" s="280">
        <v>0</v>
      </c>
      <c r="AY326" s="280">
        <v>0</v>
      </c>
      <c r="AZ326" s="280">
        <v>0</v>
      </c>
      <c r="BA326" s="280">
        <v>0</v>
      </c>
      <c r="BB326" s="280">
        <v>0</v>
      </c>
      <c r="BC326" s="280">
        <v>0</v>
      </c>
      <c r="BD326" s="280">
        <v>0</v>
      </c>
      <c r="BE326" s="280">
        <v>0</v>
      </c>
      <c r="BF326" s="280">
        <v>0</v>
      </c>
      <c r="BG326" s="280">
        <v>0</v>
      </c>
      <c r="BH326" s="280">
        <v>0</v>
      </c>
      <c r="BI326" s="280">
        <v>0</v>
      </c>
      <c r="BJ326" s="280">
        <v>0</v>
      </c>
      <c r="BK326" s="281">
        <v>0</v>
      </c>
    </row>
    <row r="327" spans="3:63" outlineLevel="1" x14ac:dyDescent="0.2">
      <c r="C327" s="269" t="s">
        <v>163</v>
      </c>
      <c r="D327" s="119">
        <v>12</v>
      </c>
      <c r="F327" s="11" t="s">
        <v>232</v>
      </c>
      <c r="Q327" s="16" t="s">
        <v>110</v>
      </c>
      <c r="R327" s="282">
        <v>0</v>
      </c>
      <c r="S327" s="278">
        <v>0</v>
      </c>
      <c r="T327" s="278">
        <v>0</v>
      </c>
      <c r="U327" s="278">
        <v>0</v>
      </c>
      <c r="V327" s="278">
        <v>0</v>
      </c>
      <c r="W327" s="279">
        <v>0</v>
      </c>
      <c r="X327" s="278">
        <v>0</v>
      </c>
      <c r="Y327" s="278">
        <v>0</v>
      </c>
      <c r="Z327" s="278">
        <v>0</v>
      </c>
      <c r="AA327" s="278">
        <v>0</v>
      </c>
      <c r="AB327" s="115">
        <v>0</v>
      </c>
      <c r="AC327" s="115">
        <v>0</v>
      </c>
      <c r="AD327" s="115">
        <v>0</v>
      </c>
      <c r="AE327" s="280">
        <v>0</v>
      </c>
      <c r="AF327" s="280">
        <v>0</v>
      </c>
      <c r="AG327" s="280">
        <v>0</v>
      </c>
      <c r="AH327" s="280">
        <v>0</v>
      </c>
      <c r="AI327" s="280">
        <v>0</v>
      </c>
      <c r="AJ327" s="280">
        <v>0</v>
      </c>
      <c r="AK327" s="280">
        <v>0</v>
      </c>
      <c r="AL327" s="280">
        <v>0</v>
      </c>
      <c r="AM327" s="280">
        <v>0</v>
      </c>
      <c r="AN327" s="280">
        <v>0</v>
      </c>
      <c r="AO327" s="280">
        <v>0</v>
      </c>
      <c r="AP327" s="280">
        <v>0</v>
      </c>
      <c r="AQ327" s="280">
        <v>0</v>
      </c>
      <c r="AR327" s="280">
        <v>0</v>
      </c>
      <c r="AS327" s="280">
        <v>0</v>
      </c>
      <c r="AT327" s="280">
        <v>0</v>
      </c>
      <c r="AU327" s="280">
        <v>0</v>
      </c>
      <c r="AV327" s="280">
        <v>0</v>
      </c>
      <c r="AW327" s="280">
        <v>0</v>
      </c>
      <c r="AX327" s="280">
        <v>0</v>
      </c>
      <c r="AY327" s="280">
        <v>0</v>
      </c>
      <c r="AZ327" s="280">
        <v>0</v>
      </c>
      <c r="BA327" s="280">
        <v>0</v>
      </c>
      <c r="BB327" s="280">
        <v>0</v>
      </c>
      <c r="BC327" s="280">
        <v>0</v>
      </c>
      <c r="BD327" s="280">
        <v>0</v>
      </c>
      <c r="BE327" s="280">
        <v>0</v>
      </c>
      <c r="BF327" s="280">
        <v>0</v>
      </c>
      <c r="BG327" s="280">
        <v>0</v>
      </c>
      <c r="BH327" s="280">
        <v>0</v>
      </c>
      <c r="BI327" s="280">
        <v>0</v>
      </c>
      <c r="BJ327" s="280">
        <v>0</v>
      </c>
      <c r="BK327" s="281">
        <v>0</v>
      </c>
    </row>
    <row r="328" spans="3:63" outlineLevel="1" x14ac:dyDescent="0.2">
      <c r="C328" s="269" t="s">
        <v>163</v>
      </c>
      <c r="D328" s="119">
        <v>12</v>
      </c>
      <c r="F328" s="11" t="s">
        <v>233</v>
      </c>
      <c r="Q328" s="16" t="s">
        <v>110</v>
      </c>
      <c r="R328" s="283">
        <v>0</v>
      </c>
      <c r="S328" s="284">
        <v>0</v>
      </c>
      <c r="T328" s="284">
        <v>0</v>
      </c>
      <c r="U328" s="284">
        <v>0</v>
      </c>
      <c r="V328" s="284">
        <v>0</v>
      </c>
      <c r="W328" s="285">
        <v>0</v>
      </c>
      <c r="X328" s="284">
        <v>0</v>
      </c>
      <c r="Y328" s="284">
        <v>0</v>
      </c>
      <c r="Z328" s="284">
        <v>0</v>
      </c>
      <c r="AA328" s="284">
        <v>0</v>
      </c>
      <c r="AB328" s="286">
        <v>0</v>
      </c>
      <c r="AC328" s="287">
        <v>0</v>
      </c>
      <c r="AD328" s="287">
        <v>0</v>
      </c>
      <c r="AE328" s="287">
        <v>0</v>
      </c>
      <c r="AF328" s="287">
        <v>0</v>
      </c>
      <c r="AG328" s="287">
        <v>0</v>
      </c>
      <c r="AH328" s="287">
        <v>0</v>
      </c>
      <c r="AI328" s="287">
        <v>0</v>
      </c>
      <c r="AJ328" s="287">
        <v>0</v>
      </c>
      <c r="AK328" s="287">
        <v>0</v>
      </c>
      <c r="AL328" s="287">
        <v>0</v>
      </c>
      <c r="AM328" s="287">
        <v>0</v>
      </c>
      <c r="AN328" s="287">
        <v>0</v>
      </c>
      <c r="AO328" s="287">
        <v>0</v>
      </c>
      <c r="AP328" s="287">
        <v>0</v>
      </c>
      <c r="AQ328" s="287">
        <v>0</v>
      </c>
      <c r="AR328" s="287">
        <v>0</v>
      </c>
      <c r="AS328" s="287">
        <v>0</v>
      </c>
      <c r="AT328" s="287">
        <v>0</v>
      </c>
      <c r="AU328" s="287">
        <v>0</v>
      </c>
      <c r="AV328" s="287">
        <v>0</v>
      </c>
      <c r="AW328" s="287">
        <v>0</v>
      </c>
      <c r="AX328" s="287">
        <v>0</v>
      </c>
      <c r="AY328" s="287">
        <v>0</v>
      </c>
      <c r="AZ328" s="287">
        <v>0</v>
      </c>
      <c r="BA328" s="287">
        <v>0</v>
      </c>
      <c r="BB328" s="287">
        <v>0</v>
      </c>
      <c r="BC328" s="287">
        <v>0</v>
      </c>
      <c r="BD328" s="287">
        <v>0</v>
      </c>
      <c r="BE328" s="287">
        <v>0</v>
      </c>
      <c r="BF328" s="287">
        <v>0</v>
      </c>
      <c r="BG328" s="287">
        <v>0</v>
      </c>
      <c r="BH328" s="287">
        <v>0</v>
      </c>
      <c r="BI328" s="287">
        <v>0</v>
      </c>
      <c r="BJ328" s="287">
        <v>0</v>
      </c>
      <c r="BK328" s="288">
        <v>0</v>
      </c>
    </row>
    <row r="329" spans="3:63" outlineLevel="1" x14ac:dyDescent="0.2">
      <c r="C329" s="269" t="s">
        <v>163</v>
      </c>
      <c r="D329" s="119">
        <v>12</v>
      </c>
      <c r="F329" s="11" t="s">
        <v>234</v>
      </c>
      <c r="Q329" s="16" t="s">
        <v>110</v>
      </c>
      <c r="R329" s="290">
        <v>0</v>
      </c>
      <c r="S329" s="284">
        <v>0</v>
      </c>
      <c r="T329" s="284">
        <v>0</v>
      </c>
      <c r="U329" s="284">
        <v>0</v>
      </c>
      <c r="V329" s="284">
        <v>0</v>
      </c>
      <c r="W329" s="285">
        <v>0</v>
      </c>
      <c r="X329" s="284">
        <v>151.75025202732576</v>
      </c>
      <c r="Y329" s="284">
        <v>189.09271077645803</v>
      </c>
      <c r="Z329" s="284">
        <v>105.81119895809701</v>
      </c>
      <c r="AA329" s="284">
        <v>61.108659485453316</v>
      </c>
      <c r="AB329" s="286">
        <v>71.704157341701077</v>
      </c>
      <c r="AC329" s="287">
        <v>100.62333625584563</v>
      </c>
      <c r="AD329" s="287">
        <v>104.87930283108946</v>
      </c>
      <c r="AE329" s="287">
        <v>142.13797719773163</v>
      </c>
      <c r="AF329" s="287">
        <v>357.58983002607221</v>
      </c>
      <c r="AG329" s="287">
        <v>119.09895729284241</v>
      </c>
      <c r="AH329" s="287">
        <v>142.38625372360036</v>
      </c>
      <c r="AI329" s="287">
        <v>102.18907596454423</v>
      </c>
      <c r="AJ329" s="287">
        <v>102.18907596454423</v>
      </c>
      <c r="AK329" s="287">
        <v>102.18907596454423</v>
      </c>
      <c r="AL329" s="287">
        <v>102.18907596454423</v>
      </c>
      <c r="AM329" s="287">
        <v>102.18907596454423</v>
      </c>
      <c r="AN329" s="287">
        <v>102.18907596454423</v>
      </c>
      <c r="AO329" s="287">
        <v>102.18907596454423</v>
      </c>
      <c r="AP329" s="287">
        <v>102.18907596454423</v>
      </c>
      <c r="AQ329" s="287">
        <v>102.18907596454423</v>
      </c>
      <c r="AR329" s="287">
        <v>102.18907596454423</v>
      </c>
      <c r="AS329" s="287">
        <v>102.18907596454423</v>
      </c>
      <c r="AT329" s="287">
        <v>102.18907596454423</v>
      </c>
      <c r="AU329" s="287">
        <v>102.18907596454423</v>
      </c>
      <c r="AV329" s="287">
        <v>102.18907596454423</v>
      </c>
      <c r="AW329" s="287">
        <v>102.18907596454423</v>
      </c>
      <c r="AX329" s="287">
        <v>102.18907596454423</v>
      </c>
      <c r="AY329" s="287">
        <v>102.18907596454423</v>
      </c>
      <c r="AZ329" s="287">
        <v>102.18907596454423</v>
      </c>
      <c r="BA329" s="287">
        <v>102.18907596454423</v>
      </c>
      <c r="BB329" s="287">
        <v>102.18907596454423</v>
      </c>
      <c r="BC329" s="287">
        <v>102.18907596454423</v>
      </c>
      <c r="BD329" s="287">
        <v>102.18907596454423</v>
      </c>
      <c r="BE329" s="287">
        <v>102.18907596454423</v>
      </c>
      <c r="BF329" s="287">
        <v>102.18907596454423</v>
      </c>
      <c r="BG329" s="287">
        <v>102.18907596454423</v>
      </c>
      <c r="BH329" s="287">
        <v>102.18907596454423</v>
      </c>
      <c r="BI329" s="287">
        <v>102.18907596454423</v>
      </c>
      <c r="BJ329" s="287">
        <v>102.18907596454423</v>
      </c>
      <c r="BK329" s="288">
        <v>102.18907596454423</v>
      </c>
    </row>
    <row r="330" spans="3:63" outlineLevel="1" x14ac:dyDescent="0.2">
      <c r="C330" s="269" t="s">
        <v>163</v>
      </c>
      <c r="D330" s="119">
        <v>12</v>
      </c>
      <c r="AB330" s="88"/>
      <c r="AE330"/>
      <c r="AF330"/>
      <c r="AG330"/>
    </row>
    <row r="331" spans="3:63" x14ac:dyDescent="0.2">
      <c r="C331" s="116" t="s">
        <v>152</v>
      </c>
      <c r="D331" s="67" t="s">
        <v>152</v>
      </c>
      <c r="E331" s="67"/>
      <c r="F331" s="67"/>
      <c r="G331" s="67" t="s">
        <v>226</v>
      </c>
      <c r="H331" s="102"/>
      <c r="I331" s="67"/>
      <c r="J331" s="67"/>
      <c r="K331" s="102"/>
      <c r="L331" s="67"/>
      <c r="M331" s="67"/>
      <c r="N331" s="67"/>
      <c r="O331" s="67"/>
      <c r="P331" s="67"/>
      <c r="Q331" s="117" t="s">
        <v>110</v>
      </c>
      <c r="R331" s="118">
        <v>0</v>
      </c>
      <c r="S331" s="118">
        <v>0</v>
      </c>
      <c r="T331" s="118">
        <v>0</v>
      </c>
      <c r="U331" s="118">
        <v>0</v>
      </c>
      <c r="V331" s="118">
        <v>0</v>
      </c>
      <c r="W331" s="118">
        <v>0</v>
      </c>
      <c r="X331" s="118">
        <v>0</v>
      </c>
      <c r="Y331" s="118">
        <v>0</v>
      </c>
      <c r="Z331" s="118">
        <v>0</v>
      </c>
      <c r="AA331" s="118">
        <v>0</v>
      </c>
      <c r="AB331" s="118">
        <v>0</v>
      </c>
      <c r="AC331" s="118">
        <v>0</v>
      </c>
      <c r="AD331" s="118">
        <v>0</v>
      </c>
      <c r="AE331" s="118">
        <v>0</v>
      </c>
      <c r="AF331" s="118">
        <v>0</v>
      </c>
      <c r="AG331" s="118">
        <v>0</v>
      </c>
      <c r="AH331" s="118">
        <v>0</v>
      </c>
      <c r="AI331" s="118">
        <v>0</v>
      </c>
      <c r="AJ331" s="118">
        <v>0</v>
      </c>
      <c r="AK331" s="118">
        <v>0</v>
      </c>
      <c r="AL331" s="118">
        <v>0</v>
      </c>
      <c r="AM331" s="118">
        <v>0</v>
      </c>
      <c r="AN331" s="118">
        <v>0</v>
      </c>
      <c r="AO331" s="118">
        <v>0</v>
      </c>
      <c r="AP331" s="118">
        <v>0</v>
      </c>
      <c r="AQ331" s="118">
        <v>0</v>
      </c>
      <c r="AR331" s="118">
        <v>0</v>
      </c>
      <c r="AS331" s="118">
        <v>0</v>
      </c>
      <c r="AT331" s="118">
        <v>0</v>
      </c>
      <c r="AU331" s="118">
        <v>0</v>
      </c>
      <c r="AV331" s="118">
        <v>0</v>
      </c>
      <c r="AW331" s="118">
        <v>0</v>
      </c>
      <c r="AX331" s="118">
        <v>0</v>
      </c>
      <c r="AY331" s="118">
        <v>0</v>
      </c>
      <c r="AZ331" s="118">
        <v>0</v>
      </c>
      <c r="BA331" s="118">
        <v>0</v>
      </c>
      <c r="BB331" s="118">
        <v>0</v>
      </c>
      <c r="BC331" s="118">
        <v>0</v>
      </c>
      <c r="BD331" s="118">
        <v>0</v>
      </c>
      <c r="BE331" s="118">
        <v>0</v>
      </c>
      <c r="BF331" s="118">
        <v>0</v>
      </c>
      <c r="BG331" s="118">
        <v>0</v>
      </c>
      <c r="BH331" s="118">
        <v>0</v>
      </c>
      <c r="BI331" s="118">
        <v>0</v>
      </c>
      <c r="BJ331" s="118">
        <v>0</v>
      </c>
      <c r="BK331" s="118">
        <v>0</v>
      </c>
    </row>
    <row r="332" spans="3:63" outlineLevel="1" x14ac:dyDescent="0.2">
      <c r="C332" s="269" t="s">
        <v>152</v>
      </c>
      <c r="D332" s="119" t="s">
        <v>152</v>
      </c>
      <c r="E332" s="124" t="s">
        <v>227</v>
      </c>
      <c r="F332" s="11"/>
      <c r="G332" s="11"/>
      <c r="H332" s="11"/>
      <c r="I332" s="11"/>
      <c r="J332" s="11"/>
      <c r="K332" s="11"/>
      <c r="L332" s="11"/>
      <c r="M332" s="11"/>
      <c r="N332" s="11"/>
      <c r="O332" s="11"/>
      <c r="P332" s="11"/>
      <c r="Q332" s="16"/>
      <c r="R332" s="88"/>
      <c r="S332" s="88"/>
      <c r="T332" s="88"/>
      <c r="U332" s="88"/>
      <c r="V332" s="88"/>
      <c r="W332" s="88"/>
      <c r="X332" s="88"/>
      <c r="Y332" s="88"/>
      <c r="Z332" s="88"/>
      <c r="AA332" s="88"/>
      <c r="AB332" s="88"/>
      <c r="AC332" s="88"/>
      <c r="AD332" s="88"/>
      <c r="AE332" s="11"/>
      <c r="AF332"/>
      <c r="AG332"/>
    </row>
    <row r="333" spans="3:63" outlineLevel="1" x14ac:dyDescent="0.2">
      <c r="C333" s="269" t="s">
        <v>152</v>
      </c>
      <c r="D333" s="119" t="s">
        <v>152</v>
      </c>
      <c r="E333" s="11"/>
      <c r="F333" s="11" t="s">
        <v>228</v>
      </c>
      <c r="G333" s="11"/>
      <c r="H333" s="11"/>
      <c r="I333" s="11"/>
      <c r="J333" s="11"/>
      <c r="K333" s="11"/>
      <c r="L333" s="11"/>
      <c r="M333" s="11"/>
      <c r="N333" s="270" t="s">
        <v>229</v>
      </c>
      <c r="O333" s="271">
        <v>0</v>
      </c>
      <c r="P333" s="11"/>
      <c r="Q333" s="16" t="s">
        <v>110</v>
      </c>
      <c r="R333" s="272">
        <v>0</v>
      </c>
      <c r="S333" s="273">
        <v>0</v>
      </c>
      <c r="T333" s="273">
        <v>0</v>
      </c>
      <c r="U333" s="273">
        <v>0</v>
      </c>
      <c r="V333" s="273">
        <v>0</v>
      </c>
      <c r="W333" s="274">
        <v>0</v>
      </c>
      <c r="X333" s="273">
        <v>0</v>
      </c>
      <c r="Y333" s="273">
        <v>0</v>
      </c>
      <c r="Z333" s="273">
        <v>0</v>
      </c>
      <c r="AA333" s="273">
        <v>0</v>
      </c>
      <c r="AB333" s="275">
        <v>0</v>
      </c>
      <c r="AC333" s="275">
        <v>0</v>
      </c>
      <c r="AD333" s="275">
        <v>0</v>
      </c>
      <c r="AE333" s="275">
        <v>0</v>
      </c>
      <c r="AF333" s="275">
        <v>0</v>
      </c>
      <c r="AG333" s="275">
        <v>0</v>
      </c>
      <c r="AH333" s="275">
        <v>0</v>
      </c>
      <c r="AI333" s="275">
        <v>0</v>
      </c>
      <c r="AJ333" s="275">
        <v>0</v>
      </c>
      <c r="AK333" s="275">
        <v>0</v>
      </c>
      <c r="AL333" s="275">
        <v>0</v>
      </c>
      <c r="AM333" s="275">
        <v>0</v>
      </c>
      <c r="AN333" s="275">
        <v>0</v>
      </c>
      <c r="AO333" s="275">
        <v>0</v>
      </c>
      <c r="AP333" s="275">
        <v>0</v>
      </c>
      <c r="AQ333" s="275">
        <v>0</v>
      </c>
      <c r="AR333" s="275">
        <v>0</v>
      </c>
      <c r="AS333" s="275">
        <v>0</v>
      </c>
      <c r="AT333" s="275">
        <v>0</v>
      </c>
      <c r="AU333" s="275">
        <v>0</v>
      </c>
      <c r="AV333" s="275">
        <v>0</v>
      </c>
      <c r="AW333" s="275">
        <v>0</v>
      </c>
      <c r="AX333" s="275">
        <v>0</v>
      </c>
      <c r="AY333" s="275">
        <v>0</v>
      </c>
      <c r="AZ333" s="275">
        <v>0</v>
      </c>
      <c r="BA333" s="275">
        <v>0</v>
      </c>
      <c r="BB333" s="275">
        <v>0</v>
      </c>
      <c r="BC333" s="275">
        <v>0</v>
      </c>
      <c r="BD333" s="275">
        <v>0</v>
      </c>
      <c r="BE333" s="275">
        <v>0</v>
      </c>
      <c r="BF333" s="275">
        <v>0</v>
      </c>
      <c r="BG333" s="275">
        <v>0</v>
      </c>
      <c r="BH333" s="275">
        <v>0</v>
      </c>
      <c r="BI333" s="275">
        <v>0</v>
      </c>
      <c r="BJ333" s="275">
        <v>0</v>
      </c>
      <c r="BK333" s="276">
        <v>0</v>
      </c>
    </row>
    <row r="334" spans="3:63" outlineLevel="1" x14ac:dyDescent="0.2">
      <c r="C334" s="269" t="s">
        <v>152</v>
      </c>
      <c r="D334" s="119" t="s">
        <v>152</v>
      </c>
      <c r="E334" s="11"/>
      <c r="F334" s="11" t="s">
        <v>230</v>
      </c>
      <c r="G334" s="11"/>
      <c r="H334" s="11"/>
      <c r="I334" s="11"/>
      <c r="J334" s="11"/>
      <c r="K334" s="11"/>
      <c r="L334" s="11"/>
      <c r="M334" s="11"/>
      <c r="N334" s="11"/>
      <c r="O334" s="11"/>
      <c r="P334" s="11"/>
      <c r="Q334" s="16" t="s">
        <v>110</v>
      </c>
      <c r="R334" s="277">
        <v>0</v>
      </c>
      <c r="S334" s="278">
        <v>0</v>
      </c>
      <c r="T334" s="278">
        <v>0</v>
      </c>
      <c r="U334" s="278">
        <v>0</v>
      </c>
      <c r="V334" s="278">
        <v>0</v>
      </c>
      <c r="W334" s="279">
        <v>0</v>
      </c>
      <c r="X334" s="278">
        <v>0</v>
      </c>
      <c r="Y334" s="278">
        <v>0</v>
      </c>
      <c r="Z334" s="278">
        <v>0</v>
      </c>
      <c r="AA334" s="278">
        <v>0</v>
      </c>
      <c r="AB334" s="115">
        <v>0</v>
      </c>
      <c r="AC334" s="115">
        <v>0</v>
      </c>
      <c r="AD334" s="115">
        <v>0</v>
      </c>
      <c r="AE334" s="115">
        <v>0</v>
      </c>
      <c r="AF334" s="115">
        <v>0</v>
      </c>
      <c r="AG334" s="280">
        <v>0</v>
      </c>
      <c r="AH334" s="280">
        <v>0</v>
      </c>
      <c r="AI334" s="280">
        <v>0</v>
      </c>
      <c r="AJ334" s="280">
        <v>0</v>
      </c>
      <c r="AK334" s="280">
        <v>0</v>
      </c>
      <c r="AL334" s="280">
        <v>0</v>
      </c>
      <c r="AM334" s="280">
        <v>0</v>
      </c>
      <c r="AN334" s="280">
        <v>0</v>
      </c>
      <c r="AO334" s="280">
        <v>0</v>
      </c>
      <c r="AP334" s="280">
        <v>0</v>
      </c>
      <c r="AQ334" s="280">
        <v>0</v>
      </c>
      <c r="AR334" s="280">
        <v>0</v>
      </c>
      <c r="AS334" s="280">
        <v>0</v>
      </c>
      <c r="AT334" s="280">
        <v>0</v>
      </c>
      <c r="AU334" s="280">
        <v>0</v>
      </c>
      <c r="AV334" s="280">
        <v>0</v>
      </c>
      <c r="AW334" s="280">
        <v>0</v>
      </c>
      <c r="AX334" s="280">
        <v>0</v>
      </c>
      <c r="AY334" s="280">
        <v>0</v>
      </c>
      <c r="AZ334" s="280">
        <v>0</v>
      </c>
      <c r="BA334" s="280">
        <v>0</v>
      </c>
      <c r="BB334" s="280">
        <v>0</v>
      </c>
      <c r="BC334" s="280">
        <v>0</v>
      </c>
      <c r="BD334" s="280">
        <v>0</v>
      </c>
      <c r="BE334" s="280">
        <v>0</v>
      </c>
      <c r="BF334" s="280">
        <v>0</v>
      </c>
      <c r="BG334" s="280">
        <v>0</v>
      </c>
      <c r="BH334" s="280">
        <v>0</v>
      </c>
      <c r="BI334" s="280">
        <v>0</v>
      </c>
      <c r="BJ334" s="280">
        <v>0</v>
      </c>
      <c r="BK334" s="281">
        <v>0</v>
      </c>
    </row>
    <row r="335" spans="3:63" outlineLevel="1" x14ac:dyDescent="0.2">
      <c r="C335" s="269" t="s">
        <v>152</v>
      </c>
      <c r="D335" s="119" t="s">
        <v>152</v>
      </c>
      <c r="F335" s="11" t="s">
        <v>231</v>
      </c>
      <c r="O335" s="11"/>
      <c r="Q335" s="16" t="s">
        <v>110</v>
      </c>
      <c r="R335" s="282">
        <v>0</v>
      </c>
      <c r="S335" s="278">
        <v>0</v>
      </c>
      <c r="T335" s="278">
        <v>0</v>
      </c>
      <c r="U335" s="278">
        <v>0</v>
      </c>
      <c r="V335" s="278">
        <v>0</v>
      </c>
      <c r="W335" s="279">
        <v>0</v>
      </c>
      <c r="X335" s="278">
        <v>0</v>
      </c>
      <c r="Y335" s="278">
        <v>0</v>
      </c>
      <c r="Z335" s="278">
        <v>0</v>
      </c>
      <c r="AA335" s="278">
        <v>0</v>
      </c>
      <c r="AB335" s="115">
        <v>0</v>
      </c>
      <c r="AC335" s="115">
        <v>0</v>
      </c>
      <c r="AD335" s="115">
        <v>0</v>
      </c>
      <c r="AE335" s="280">
        <v>0</v>
      </c>
      <c r="AF335" s="280">
        <v>0</v>
      </c>
      <c r="AG335" s="280">
        <v>0</v>
      </c>
      <c r="AH335" s="280">
        <v>0</v>
      </c>
      <c r="AI335" s="280">
        <v>0</v>
      </c>
      <c r="AJ335" s="280">
        <v>0</v>
      </c>
      <c r="AK335" s="280">
        <v>0</v>
      </c>
      <c r="AL335" s="280">
        <v>0</v>
      </c>
      <c r="AM335" s="280">
        <v>0</v>
      </c>
      <c r="AN335" s="280">
        <v>0</v>
      </c>
      <c r="AO335" s="280">
        <v>0</v>
      </c>
      <c r="AP335" s="280">
        <v>0</v>
      </c>
      <c r="AQ335" s="280">
        <v>0</v>
      </c>
      <c r="AR335" s="280">
        <v>0</v>
      </c>
      <c r="AS335" s="280">
        <v>0</v>
      </c>
      <c r="AT335" s="280">
        <v>0</v>
      </c>
      <c r="AU335" s="280">
        <v>0</v>
      </c>
      <c r="AV335" s="280">
        <v>0</v>
      </c>
      <c r="AW335" s="280">
        <v>0</v>
      </c>
      <c r="AX335" s="280">
        <v>0</v>
      </c>
      <c r="AY335" s="280">
        <v>0</v>
      </c>
      <c r="AZ335" s="280">
        <v>0</v>
      </c>
      <c r="BA335" s="280">
        <v>0</v>
      </c>
      <c r="BB335" s="280">
        <v>0</v>
      </c>
      <c r="BC335" s="280">
        <v>0</v>
      </c>
      <c r="BD335" s="280">
        <v>0</v>
      </c>
      <c r="BE335" s="280">
        <v>0</v>
      </c>
      <c r="BF335" s="280">
        <v>0</v>
      </c>
      <c r="BG335" s="280">
        <v>0</v>
      </c>
      <c r="BH335" s="280">
        <v>0</v>
      </c>
      <c r="BI335" s="280">
        <v>0</v>
      </c>
      <c r="BJ335" s="280">
        <v>0</v>
      </c>
      <c r="BK335" s="281">
        <v>0</v>
      </c>
    </row>
    <row r="336" spans="3:63" outlineLevel="1" x14ac:dyDescent="0.2">
      <c r="C336" s="269" t="s">
        <v>152</v>
      </c>
      <c r="D336" s="119" t="s">
        <v>152</v>
      </c>
      <c r="F336" s="11" t="s">
        <v>232</v>
      </c>
      <c r="Q336" s="16" t="s">
        <v>110</v>
      </c>
      <c r="R336" s="282">
        <v>0</v>
      </c>
      <c r="S336" s="278">
        <v>0</v>
      </c>
      <c r="T336" s="278">
        <v>0</v>
      </c>
      <c r="U336" s="278">
        <v>0</v>
      </c>
      <c r="V336" s="278">
        <v>0</v>
      </c>
      <c r="W336" s="279">
        <v>0</v>
      </c>
      <c r="X336" s="278">
        <v>0</v>
      </c>
      <c r="Y336" s="278">
        <v>0</v>
      </c>
      <c r="Z336" s="278">
        <v>0</v>
      </c>
      <c r="AA336" s="278">
        <v>0</v>
      </c>
      <c r="AB336" s="115">
        <v>0</v>
      </c>
      <c r="AC336" s="115">
        <v>0</v>
      </c>
      <c r="AD336" s="115">
        <v>0</v>
      </c>
      <c r="AE336" s="280">
        <v>0</v>
      </c>
      <c r="AF336" s="280">
        <v>0</v>
      </c>
      <c r="AG336" s="280">
        <v>0</v>
      </c>
      <c r="AH336" s="280">
        <v>0</v>
      </c>
      <c r="AI336" s="280">
        <v>0</v>
      </c>
      <c r="AJ336" s="280">
        <v>0</v>
      </c>
      <c r="AK336" s="280">
        <v>0</v>
      </c>
      <c r="AL336" s="280">
        <v>0</v>
      </c>
      <c r="AM336" s="280">
        <v>0</v>
      </c>
      <c r="AN336" s="280">
        <v>0</v>
      </c>
      <c r="AO336" s="280">
        <v>0</v>
      </c>
      <c r="AP336" s="280">
        <v>0</v>
      </c>
      <c r="AQ336" s="280">
        <v>0</v>
      </c>
      <c r="AR336" s="280">
        <v>0</v>
      </c>
      <c r="AS336" s="280">
        <v>0</v>
      </c>
      <c r="AT336" s="280">
        <v>0</v>
      </c>
      <c r="AU336" s="280">
        <v>0</v>
      </c>
      <c r="AV336" s="280">
        <v>0</v>
      </c>
      <c r="AW336" s="280">
        <v>0</v>
      </c>
      <c r="AX336" s="280">
        <v>0</v>
      </c>
      <c r="AY336" s="280">
        <v>0</v>
      </c>
      <c r="AZ336" s="280">
        <v>0</v>
      </c>
      <c r="BA336" s="280">
        <v>0</v>
      </c>
      <c r="BB336" s="280">
        <v>0</v>
      </c>
      <c r="BC336" s="280">
        <v>0</v>
      </c>
      <c r="BD336" s="280">
        <v>0</v>
      </c>
      <c r="BE336" s="280">
        <v>0</v>
      </c>
      <c r="BF336" s="280">
        <v>0</v>
      </c>
      <c r="BG336" s="280">
        <v>0</v>
      </c>
      <c r="BH336" s="280">
        <v>0</v>
      </c>
      <c r="BI336" s="280">
        <v>0</v>
      </c>
      <c r="BJ336" s="280">
        <v>0</v>
      </c>
      <c r="BK336" s="281">
        <v>0</v>
      </c>
    </row>
    <row r="337" spans="3:63" outlineLevel="1" x14ac:dyDescent="0.2">
      <c r="C337" s="269" t="s">
        <v>152</v>
      </c>
      <c r="D337" s="119" t="s">
        <v>152</v>
      </c>
      <c r="F337" s="11" t="s">
        <v>233</v>
      </c>
      <c r="Q337" s="16" t="s">
        <v>110</v>
      </c>
      <c r="R337" s="283">
        <v>0</v>
      </c>
      <c r="S337" s="284">
        <v>0</v>
      </c>
      <c r="T337" s="284">
        <v>0</v>
      </c>
      <c r="U337" s="284">
        <v>0</v>
      </c>
      <c r="V337" s="284">
        <v>0</v>
      </c>
      <c r="W337" s="285">
        <v>0</v>
      </c>
      <c r="X337" s="284">
        <v>0</v>
      </c>
      <c r="Y337" s="284">
        <v>0</v>
      </c>
      <c r="Z337" s="284">
        <v>0</v>
      </c>
      <c r="AA337" s="284">
        <v>0</v>
      </c>
      <c r="AB337" s="286">
        <v>0</v>
      </c>
      <c r="AC337" s="287">
        <v>0</v>
      </c>
      <c r="AD337" s="287">
        <v>0</v>
      </c>
      <c r="AE337" s="287">
        <v>0</v>
      </c>
      <c r="AF337" s="287">
        <v>0</v>
      </c>
      <c r="AG337" s="287">
        <v>0</v>
      </c>
      <c r="AH337" s="287">
        <v>0</v>
      </c>
      <c r="AI337" s="287">
        <v>0</v>
      </c>
      <c r="AJ337" s="287">
        <v>0</v>
      </c>
      <c r="AK337" s="287">
        <v>0</v>
      </c>
      <c r="AL337" s="287">
        <v>0</v>
      </c>
      <c r="AM337" s="287">
        <v>0</v>
      </c>
      <c r="AN337" s="287">
        <v>0</v>
      </c>
      <c r="AO337" s="287">
        <v>0</v>
      </c>
      <c r="AP337" s="287">
        <v>0</v>
      </c>
      <c r="AQ337" s="287">
        <v>0</v>
      </c>
      <c r="AR337" s="287">
        <v>0</v>
      </c>
      <c r="AS337" s="287">
        <v>0</v>
      </c>
      <c r="AT337" s="287">
        <v>0</v>
      </c>
      <c r="AU337" s="287">
        <v>0</v>
      </c>
      <c r="AV337" s="287">
        <v>0</v>
      </c>
      <c r="AW337" s="287">
        <v>0</v>
      </c>
      <c r="AX337" s="287">
        <v>0</v>
      </c>
      <c r="AY337" s="287">
        <v>0</v>
      </c>
      <c r="AZ337" s="287">
        <v>0</v>
      </c>
      <c r="BA337" s="287">
        <v>0</v>
      </c>
      <c r="BB337" s="287">
        <v>0</v>
      </c>
      <c r="BC337" s="287">
        <v>0</v>
      </c>
      <c r="BD337" s="287">
        <v>0</v>
      </c>
      <c r="BE337" s="287">
        <v>0</v>
      </c>
      <c r="BF337" s="287">
        <v>0</v>
      </c>
      <c r="BG337" s="287">
        <v>0</v>
      </c>
      <c r="BH337" s="287">
        <v>0</v>
      </c>
      <c r="BI337" s="287">
        <v>0</v>
      </c>
      <c r="BJ337" s="287">
        <v>0</v>
      </c>
      <c r="BK337" s="288">
        <v>0</v>
      </c>
    </row>
    <row r="338" spans="3:63" outlineLevel="1" x14ac:dyDescent="0.2">
      <c r="C338" s="269" t="s">
        <v>152</v>
      </c>
      <c r="D338" s="119" t="s">
        <v>152</v>
      </c>
      <c r="F338" s="11" t="s">
        <v>234</v>
      </c>
      <c r="Q338" s="16" t="s">
        <v>110</v>
      </c>
      <c r="R338" s="290">
        <v>0</v>
      </c>
      <c r="S338" s="284">
        <v>0</v>
      </c>
      <c r="T338" s="284">
        <v>0</v>
      </c>
      <c r="U338" s="284">
        <v>0</v>
      </c>
      <c r="V338" s="284">
        <v>0</v>
      </c>
      <c r="W338" s="285">
        <v>0</v>
      </c>
      <c r="X338" s="284">
        <v>0</v>
      </c>
      <c r="Y338" s="284">
        <v>0</v>
      </c>
      <c r="Z338" s="284">
        <v>0</v>
      </c>
      <c r="AA338" s="284">
        <v>0</v>
      </c>
      <c r="AB338" s="286">
        <v>0</v>
      </c>
      <c r="AC338" s="287">
        <v>0</v>
      </c>
      <c r="AD338" s="287">
        <v>0</v>
      </c>
      <c r="AE338" s="287">
        <v>0</v>
      </c>
      <c r="AF338" s="287">
        <v>0</v>
      </c>
      <c r="AG338" s="287">
        <v>0</v>
      </c>
      <c r="AH338" s="287">
        <v>0</v>
      </c>
      <c r="AI338" s="287">
        <v>0</v>
      </c>
      <c r="AJ338" s="287">
        <v>0</v>
      </c>
      <c r="AK338" s="287">
        <v>0</v>
      </c>
      <c r="AL338" s="287">
        <v>0</v>
      </c>
      <c r="AM338" s="287">
        <v>0</v>
      </c>
      <c r="AN338" s="287">
        <v>0</v>
      </c>
      <c r="AO338" s="287">
        <v>0</v>
      </c>
      <c r="AP338" s="287">
        <v>0</v>
      </c>
      <c r="AQ338" s="287">
        <v>0</v>
      </c>
      <c r="AR338" s="287">
        <v>0</v>
      </c>
      <c r="AS338" s="287">
        <v>0</v>
      </c>
      <c r="AT338" s="287">
        <v>0</v>
      </c>
      <c r="AU338" s="287">
        <v>0</v>
      </c>
      <c r="AV338" s="287">
        <v>0</v>
      </c>
      <c r="AW338" s="287">
        <v>0</v>
      </c>
      <c r="AX338" s="287">
        <v>0</v>
      </c>
      <c r="AY338" s="287">
        <v>0</v>
      </c>
      <c r="AZ338" s="287">
        <v>0</v>
      </c>
      <c r="BA338" s="287">
        <v>0</v>
      </c>
      <c r="BB338" s="287">
        <v>0</v>
      </c>
      <c r="BC338" s="287">
        <v>0</v>
      </c>
      <c r="BD338" s="287">
        <v>0</v>
      </c>
      <c r="BE338" s="287">
        <v>0</v>
      </c>
      <c r="BF338" s="287">
        <v>0</v>
      </c>
      <c r="BG338" s="287">
        <v>0</v>
      </c>
      <c r="BH338" s="287">
        <v>0</v>
      </c>
      <c r="BI338" s="287">
        <v>0</v>
      </c>
      <c r="BJ338" s="287">
        <v>0</v>
      </c>
      <c r="BK338" s="288">
        <v>0</v>
      </c>
    </row>
    <row r="339" spans="3:63" outlineLevel="1" x14ac:dyDescent="0.2">
      <c r="C339" s="269" t="s">
        <v>152</v>
      </c>
      <c r="D339" s="119" t="s">
        <v>152</v>
      </c>
      <c r="AB339" s="88"/>
      <c r="AE339"/>
      <c r="AF339"/>
      <c r="AG339"/>
    </row>
    <row r="340" spans="3:63" x14ac:dyDescent="0.2">
      <c r="C340" s="116" t="s">
        <v>165</v>
      </c>
      <c r="D340" s="67" t="s">
        <v>656</v>
      </c>
      <c r="E340" s="67"/>
      <c r="F340" s="67"/>
      <c r="G340" s="67" t="s">
        <v>226</v>
      </c>
      <c r="H340" s="102"/>
      <c r="I340" s="67"/>
      <c r="J340" s="67"/>
      <c r="K340" s="102"/>
      <c r="L340" s="67"/>
      <c r="M340" s="67"/>
      <c r="N340" s="67"/>
      <c r="O340" s="67"/>
      <c r="P340" s="67"/>
      <c r="Q340" s="117" t="s">
        <v>110</v>
      </c>
      <c r="R340" s="118">
        <v>0</v>
      </c>
      <c r="S340" s="118">
        <v>0</v>
      </c>
      <c r="T340" s="118">
        <v>0</v>
      </c>
      <c r="U340" s="118">
        <v>0</v>
      </c>
      <c r="V340" s="118">
        <v>0</v>
      </c>
      <c r="W340" s="118">
        <v>0</v>
      </c>
      <c r="X340" s="118">
        <v>0</v>
      </c>
      <c r="Y340" s="118">
        <v>0</v>
      </c>
      <c r="Z340" s="118">
        <v>0</v>
      </c>
      <c r="AA340" s="118">
        <v>0</v>
      </c>
      <c r="AB340" s="118">
        <v>0</v>
      </c>
      <c r="AC340" s="118">
        <v>0</v>
      </c>
      <c r="AD340" s="118">
        <v>0</v>
      </c>
      <c r="AE340" s="118">
        <v>0</v>
      </c>
      <c r="AF340" s="118">
        <v>0</v>
      </c>
      <c r="AG340" s="118">
        <v>0</v>
      </c>
      <c r="AH340" s="118">
        <v>0</v>
      </c>
      <c r="AI340" s="118">
        <v>0</v>
      </c>
      <c r="AJ340" s="118">
        <v>0</v>
      </c>
      <c r="AK340" s="118">
        <v>0</v>
      </c>
      <c r="AL340" s="118">
        <v>0</v>
      </c>
      <c r="AM340" s="118">
        <v>0</v>
      </c>
      <c r="AN340" s="118">
        <v>0</v>
      </c>
      <c r="AO340" s="118">
        <v>0</v>
      </c>
      <c r="AP340" s="118">
        <v>0</v>
      </c>
      <c r="AQ340" s="118">
        <v>0</v>
      </c>
      <c r="AR340" s="118">
        <v>0</v>
      </c>
      <c r="AS340" s="118">
        <v>0</v>
      </c>
      <c r="AT340" s="118">
        <v>0</v>
      </c>
      <c r="AU340" s="118">
        <v>0</v>
      </c>
      <c r="AV340" s="118">
        <v>0</v>
      </c>
      <c r="AW340" s="118">
        <v>0</v>
      </c>
      <c r="AX340" s="118">
        <v>0</v>
      </c>
      <c r="AY340" s="118">
        <v>0</v>
      </c>
      <c r="AZ340" s="118">
        <v>0</v>
      </c>
      <c r="BA340" s="118">
        <v>0</v>
      </c>
      <c r="BB340" s="118">
        <v>0</v>
      </c>
      <c r="BC340" s="118">
        <v>0</v>
      </c>
      <c r="BD340" s="118">
        <v>0</v>
      </c>
      <c r="BE340" s="118">
        <v>0</v>
      </c>
      <c r="BF340" s="118">
        <v>0</v>
      </c>
      <c r="BG340" s="118">
        <v>0</v>
      </c>
      <c r="BH340" s="118">
        <v>0</v>
      </c>
      <c r="BI340" s="118">
        <v>0</v>
      </c>
      <c r="BJ340" s="118">
        <v>0</v>
      </c>
      <c r="BK340" s="118">
        <v>0</v>
      </c>
    </row>
    <row r="341" spans="3:63" outlineLevel="1" x14ac:dyDescent="0.2">
      <c r="C341" s="269" t="s">
        <v>165</v>
      </c>
      <c r="D341" s="119">
        <v>22</v>
      </c>
      <c r="E341" s="124" t="s">
        <v>227</v>
      </c>
      <c r="F341" s="11"/>
      <c r="G341" s="11"/>
      <c r="H341" s="11"/>
      <c r="I341" s="11"/>
      <c r="J341" s="11"/>
      <c r="K341" s="11"/>
      <c r="L341" s="11"/>
      <c r="M341" s="11"/>
      <c r="N341" s="11"/>
      <c r="O341" s="11"/>
      <c r="P341" s="11"/>
      <c r="Q341" s="16"/>
      <c r="R341" s="88"/>
      <c r="S341" s="88"/>
      <c r="T341" s="88"/>
      <c r="U341" s="88"/>
      <c r="V341" s="88"/>
      <c r="W341" s="88"/>
      <c r="X341" s="88"/>
      <c r="Y341" s="88"/>
      <c r="Z341" s="88"/>
      <c r="AA341" s="88"/>
      <c r="AB341" s="88"/>
      <c r="AC341" s="88"/>
      <c r="AD341" s="88"/>
      <c r="AE341" s="11"/>
      <c r="AF341"/>
      <c r="AG341"/>
    </row>
    <row r="342" spans="3:63" outlineLevel="1" x14ac:dyDescent="0.2">
      <c r="C342" s="269" t="s">
        <v>165</v>
      </c>
      <c r="D342" s="119">
        <v>22</v>
      </c>
      <c r="E342" s="11"/>
      <c r="F342" s="11" t="s">
        <v>228</v>
      </c>
      <c r="G342" s="11"/>
      <c r="H342" s="11"/>
      <c r="I342" s="11"/>
      <c r="J342" s="11"/>
      <c r="K342" s="11"/>
      <c r="L342" s="11"/>
      <c r="M342" s="11"/>
      <c r="N342" s="270" t="s">
        <v>229</v>
      </c>
      <c r="O342" s="271">
        <v>0</v>
      </c>
      <c r="P342" s="11"/>
      <c r="Q342" s="16" t="s">
        <v>110</v>
      </c>
      <c r="R342" s="272">
        <v>0</v>
      </c>
      <c r="S342" s="273">
        <v>0</v>
      </c>
      <c r="T342" s="273">
        <v>0</v>
      </c>
      <c r="U342" s="273">
        <v>0</v>
      </c>
      <c r="V342" s="273">
        <v>0</v>
      </c>
      <c r="W342" s="274">
        <v>0</v>
      </c>
      <c r="X342" s="273">
        <v>0</v>
      </c>
      <c r="Y342" s="273">
        <v>0</v>
      </c>
      <c r="Z342" s="273">
        <v>0</v>
      </c>
      <c r="AA342" s="273">
        <v>0</v>
      </c>
      <c r="AB342" s="275">
        <v>0</v>
      </c>
      <c r="AC342" s="275">
        <v>0</v>
      </c>
      <c r="AD342" s="275">
        <v>0</v>
      </c>
      <c r="AE342" s="275">
        <v>0</v>
      </c>
      <c r="AF342" s="275">
        <v>0</v>
      </c>
      <c r="AG342" s="275">
        <v>0</v>
      </c>
      <c r="AH342" s="275">
        <v>0</v>
      </c>
      <c r="AI342" s="275">
        <v>0</v>
      </c>
      <c r="AJ342" s="275">
        <v>0</v>
      </c>
      <c r="AK342" s="275">
        <v>0</v>
      </c>
      <c r="AL342" s="275">
        <v>0</v>
      </c>
      <c r="AM342" s="275">
        <v>0</v>
      </c>
      <c r="AN342" s="275">
        <v>0</v>
      </c>
      <c r="AO342" s="275">
        <v>0</v>
      </c>
      <c r="AP342" s="275">
        <v>0</v>
      </c>
      <c r="AQ342" s="275">
        <v>0</v>
      </c>
      <c r="AR342" s="275">
        <v>0</v>
      </c>
      <c r="AS342" s="275">
        <v>0</v>
      </c>
      <c r="AT342" s="275">
        <v>0</v>
      </c>
      <c r="AU342" s="275">
        <v>0</v>
      </c>
      <c r="AV342" s="275">
        <v>0</v>
      </c>
      <c r="AW342" s="275">
        <v>0</v>
      </c>
      <c r="AX342" s="275">
        <v>0</v>
      </c>
      <c r="AY342" s="275">
        <v>0</v>
      </c>
      <c r="AZ342" s="275">
        <v>0</v>
      </c>
      <c r="BA342" s="275">
        <v>0</v>
      </c>
      <c r="BB342" s="275">
        <v>0</v>
      </c>
      <c r="BC342" s="275">
        <v>0</v>
      </c>
      <c r="BD342" s="275">
        <v>0</v>
      </c>
      <c r="BE342" s="275">
        <v>0</v>
      </c>
      <c r="BF342" s="275">
        <v>0</v>
      </c>
      <c r="BG342" s="275">
        <v>0</v>
      </c>
      <c r="BH342" s="275">
        <v>0</v>
      </c>
      <c r="BI342" s="275">
        <v>0</v>
      </c>
      <c r="BJ342" s="275">
        <v>0</v>
      </c>
      <c r="BK342" s="276">
        <v>0</v>
      </c>
    </row>
    <row r="343" spans="3:63" outlineLevel="1" x14ac:dyDescent="0.2">
      <c r="C343" s="269" t="s">
        <v>165</v>
      </c>
      <c r="D343" s="119">
        <v>22</v>
      </c>
      <c r="E343" s="11"/>
      <c r="F343" s="11" t="s">
        <v>230</v>
      </c>
      <c r="G343" s="11"/>
      <c r="H343" s="11"/>
      <c r="I343" s="11"/>
      <c r="J343" s="11"/>
      <c r="K343" s="11"/>
      <c r="L343" s="11"/>
      <c r="M343" s="11"/>
      <c r="N343" s="11"/>
      <c r="O343" s="11"/>
      <c r="P343" s="11"/>
      <c r="Q343" s="16" t="s">
        <v>110</v>
      </c>
      <c r="R343" s="277">
        <v>0</v>
      </c>
      <c r="S343" s="278">
        <v>0</v>
      </c>
      <c r="T343" s="278">
        <v>0</v>
      </c>
      <c r="U343" s="278">
        <v>0</v>
      </c>
      <c r="V343" s="278">
        <v>0</v>
      </c>
      <c r="W343" s="279">
        <v>0</v>
      </c>
      <c r="X343" s="278">
        <v>0</v>
      </c>
      <c r="Y343" s="278">
        <v>0</v>
      </c>
      <c r="Z343" s="278">
        <v>0</v>
      </c>
      <c r="AA343" s="278">
        <v>0</v>
      </c>
      <c r="AB343" s="115">
        <v>0</v>
      </c>
      <c r="AC343" s="115">
        <v>0</v>
      </c>
      <c r="AD343" s="115">
        <v>0</v>
      </c>
      <c r="AE343" s="115">
        <v>0</v>
      </c>
      <c r="AF343" s="115">
        <v>0</v>
      </c>
      <c r="AG343" s="280">
        <v>0</v>
      </c>
      <c r="AH343" s="280">
        <v>0</v>
      </c>
      <c r="AI343" s="280">
        <v>0</v>
      </c>
      <c r="AJ343" s="280">
        <v>0</v>
      </c>
      <c r="AK343" s="280">
        <v>0</v>
      </c>
      <c r="AL343" s="280">
        <v>0</v>
      </c>
      <c r="AM343" s="280">
        <v>0</v>
      </c>
      <c r="AN343" s="280">
        <v>0</v>
      </c>
      <c r="AO343" s="280">
        <v>0</v>
      </c>
      <c r="AP343" s="280">
        <v>0</v>
      </c>
      <c r="AQ343" s="280">
        <v>0</v>
      </c>
      <c r="AR343" s="280">
        <v>0</v>
      </c>
      <c r="AS343" s="280">
        <v>0</v>
      </c>
      <c r="AT343" s="280">
        <v>0</v>
      </c>
      <c r="AU343" s="280">
        <v>0</v>
      </c>
      <c r="AV343" s="280">
        <v>0</v>
      </c>
      <c r="AW343" s="280">
        <v>0</v>
      </c>
      <c r="AX343" s="280">
        <v>0</v>
      </c>
      <c r="AY343" s="280">
        <v>0</v>
      </c>
      <c r="AZ343" s="280">
        <v>0</v>
      </c>
      <c r="BA343" s="280">
        <v>0</v>
      </c>
      <c r="BB343" s="280">
        <v>0</v>
      </c>
      <c r="BC343" s="280">
        <v>0</v>
      </c>
      <c r="BD343" s="280">
        <v>0</v>
      </c>
      <c r="BE343" s="280">
        <v>0</v>
      </c>
      <c r="BF343" s="280">
        <v>0</v>
      </c>
      <c r="BG343" s="280">
        <v>0</v>
      </c>
      <c r="BH343" s="280">
        <v>0</v>
      </c>
      <c r="BI343" s="280">
        <v>0</v>
      </c>
      <c r="BJ343" s="280">
        <v>0</v>
      </c>
      <c r="BK343" s="281">
        <v>0</v>
      </c>
    </row>
    <row r="344" spans="3:63" outlineLevel="1" x14ac:dyDescent="0.2">
      <c r="C344" s="269" t="s">
        <v>165</v>
      </c>
      <c r="D344" s="119">
        <v>22</v>
      </c>
      <c r="F344" s="11" t="s">
        <v>231</v>
      </c>
      <c r="O344" s="11"/>
      <c r="Q344" s="16" t="s">
        <v>110</v>
      </c>
      <c r="R344" s="282">
        <v>0</v>
      </c>
      <c r="S344" s="278">
        <v>0</v>
      </c>
      <c r="T344" s="278">
        <v>0</v>
      </c>
      <c r="U344" s="278">
        <v>0</v>
      </c>
      <c r="V344" s="278">
        <v>0</v>
      </c>
      <c r="W344" s="279">
        <v>0</v>
      </c>
      <c r="X344" s="278">
        <v>0</v>
      </c>
      <c r="Y344" s="278">
        <v>0</v>
      </c>
      <c r="Z344" s="278">
        <v>0</v>
      </c>
      <c r="AA344" s="278">
        <v>0</v>
      </c>
      <c r="AB344" s="115">
        <v>0</v>
      </c>
      <c r="AC344" s="115">
        <v>0</v>
      </c>
      <c r="AD344" s="115">
        <v>0</v>
      </c>
      <c r="AE344" s="280">
        <v>0</v>
      </c>
      <c r="AF344" s="280">
        <v>0</v>
      </c>
      <c r="AG344" s="280">
        <v>0</v>
      </c>
      <c r="AH344" s="280">
        <v>0</v>
      </c>
      <c r="AI344" s="280">
        <v>0</v>
      </c>
      <c r="AJ344" s="280">
        <v>0</v>
      </c>
      <c r="AK344" s="280">
        <v>0</v>
      </c>
      <c r="AL344" s="280">
        <v>0</v>
      </c>
      <c r="AM344" s="280">
        <v>0</v>
      </c>
      <c r="AN344" s="280">
        <v>0</v>
      </c>
      <c r="AO344" s="280">
        <v>0</v>
      </c>
      <c r="AP344" s="280">
        <v>0</v>
      </c>
      <c r="AQ344" s="280">
        <v>0</v>
      </c>
      <c r="AR344" s="280">
        <v>0</v>
      </c>
      <c r="AS344" s="280">
        <v>0</v>
      </c>
      <c r="AT344" s="280">
        <v>0</v>
      </c>
      <c r="AU344" s="280">
        <v>0</v>
      </c>
      <c r="AV344" s="280">
        <v>0</v>
      </c>
      <c r="AW344" s="280">
        <v>0</v>
      </c>
      <c r="AX344" s="280">
        <v>0</v>
      </c>
      <c r="AY344" s="280">
        <v>0</v>
      </c>
      <c r="AZ344" s="280">
        <v>0</v>
      </c>
      <c r="BA344" s="280">
        <v>0</v>
      </c>
      <c r="BB344" s="280">
        <v>0</v>
      </c>
      <c r="BC344" s="280">
        <v>0</v>
      </c>
      <c r="BD344" s="280">
        <v>0</v>
      </c>
      <c r="BE344" s="280">
        <v>0</v>
      </c>
      <c r="BF344" s="280">
        <v>0</v>
      </c>
      <c r="BG344" s="280">
        <v>0</v>
      </c>
      <c r="BH344" s="280">
        <v>0</v>
      </c>
      <c r="BI344" s="280">
        <v>0</v>
      </c>
      <c r="BJ344" s="280">
        <v>0</v>
      </c>
      <c r="BK344" s="281">
        <v>0</v>
      </c>
    </row>
    <row r="345" spans="3:63" outlineLevel="1" x14ac:dyDescent="0.2">
      <c r="C345" s="269" t="s">
        <v>165</v>
      </c>
      <c r="D345" s="119">
        <v>22</v>
      </c>
      <c r="F345" s="11" t="s">
        <v>232</v>
      </c>
      <c r="Q345" s="16" t="s">
        <v>110</v>
      </c>
      <c r="R345" s="282">
        <v>0</v>
      </c>
      <c r="S345" s="278">
        <v>0</v>
      </c>
      <c r="T345" s="278">
        <v>0</v>
      </c>
      <c r="U345" s="278">
        <v>0</v>
      </c>
      <c r="V345" s="278">
        <v>0</v>
      </c>
      <c r="W345" s="279">
        <v>0</v>
      </c>
      <c r="X345" s="278">
        <v>0</v>
      </c>
      <c r="Y345" s="278">
        <v>0</v>
      </c>
      <c r="Z345" s="278">
        <v>0</v>
      </c>
      <c r="AA345" s="278">
        <v>0</v>
      </c>
      <c r="AB345" s="115">
        <v>0</v>
      </c>
      <c r="AC345" s="115">
        <v>0</v>
      </c>
      <c r="AD345" s="115">
        <v>0</v>
      </c>
      <c r="AE345" s="280">
        <v>0</v>
      </c>
      <c r="AF345" s="280">
        <v>0</v>
      </c>
      <c r="AG345" s="280">
        <v>0</v>
      </c>
      <c r="AH345" s="280">
        <v>0</v>
      </c>
      <c r="AI345" s="280">
        <v>0</v>
      </c>
      <c r="AJ345" s="280">
        <v>0</v>
      </c>
      <c r="AK345" s="280">
        <v>0</v>
      </c>
      <c r="AL345" s="280">
        <v>0</v>
      </c>
      <c r="AM345" s="280">
        <v>0</v>
      </c>
      <c r="AN345" s="280">
        <v>0</v>
      </c>
      <c r="AO345" s="280">
        <v>0</v>
      </c>
      <c r="AP345" s="280">
        <v>0</v>
      </c>
      <c r="AQ345" s="280">
        <v>0</v>
      </c>
      <c r="AR345" s="280">
        <v>0</v>
      </c>
      <c r="AS345" s="280">
        <v>0</v>
      </c>
      <c r="AT345" s="280">
        <v>0</v>
      </c>
      <c r="AU345" s="280">
        <v>0</v>
      </c>
      <c r="AV345" s="280">
        <v>0</v>
      </c>
      <c r="AW345" s="280">
        <v>0</v>
      </c>
      <c r="AX345" s="280">
        <v>0</v>
      </c>
      <c r="AY345" s="280">
        <v>0</v>
      </c>
      <c r="AZ345" s="280">
        <v>0</v>
      </c>
      <c r="BA345" s="280">
        <v>0</v>
      </c>
      <c r="BB345" s="280">
        <v>0</v>
      </c>
      <c r="BC345" s="280">
        <v>0</v>
      </c>
      <c r="BD345" s="280">
        <v>0</v>
      </c>
      <c r="BE345" s="280">
        <v>0</v>
      </c>
      <c r="BF345" s="280">
        <v>0</v>
      </c>
      <c r="BG345" s="280">
        <v>0</v>
      </c>
      <c r="BH345" s="280">
        <v>0</v>
      </c>
      <c r="BI345" s="280">
        <v>0</v>
      </c>
      <c r="BJ345" s="280">
        <v>0</v>
      </c>
      <c r="BK345" s="281">
        <v>0</v>
      </c>
    </row>
    <row r="346" spans="3:63" outlineLevel="1" x14ac:dyDescent="0.2">
      <c r="C346" s="269" t="s">
        <v>165</v>
      </c>
      <c r="D346" s="119">
        <v>22</v>
      </c>
      <c r="F346" s="11" t="s">
        <v>233</v>
      </c>
      <c r="Q346" s="16" t="s">
        <v>110</v>
      </c>
      <c r="R346" s="283">
        <v>0</v>
      </c>
      <c r="S346" s="284">
        <v>0</v>
      </c>
      <c r="T346" s="284">
        <v>0</v>
      </c>
      <c r="U346" s="284">
        <v>0</v>
      </c>
      <c r="V346" s="284">
        <v>0</v>
      </c>
      <c r="W346" s="285">
        <v>0</v>
      </c>
      <c r="X346" s="284">
        <v>0</v>
      </c>
      <c r="Y346" s="284">
        <v>0</v>
      </c>
      <c r="Z346" s="284">
        <v>0</v>
      </c>
      <c r="AA346" s="284">
        <v>0</v>
      </c>
      <c r="AB346" s="286">
        <v>0</v>
      </c>
      <c r="AC346" s="287">
        <v>0</v>
      </c>
      <c r="AD346" s="287">
        <v>0</v>
      </c>
      <c r="AE346" s="287">
        <v>0</v>
      </c>
      <c r="AF346" s="287">
        <v>0</v>
      </c>
      <c r="AG346" s="287">
        <v>0</v>
      </c>
      <c r="AH346" s="287">
        <v>0</v>
      </c>
      <c r="AI346" s="287">
        <v>0</v>
      </c>
      <c r="AJ346" s="287">
        <v>0</v>
      </c>
      <c r="AK346" s="287">
        <v>0</v>
      </c>
      <c r="AL346" s="287">
        <v>0</v>
      </c>
      <c r="AM346" s="287">
        <v>0</v>
      </c>
      <c r="AN346" s="287">
        <v>0</v>
      </c>
      <c r="AO346" s="287">
        <v>0</v>
      </c>
      <c r="AP346" s="287">
        <v>0</v>
      </c>
      <c r="AQ346" s="287">
        <v>0</v>
      </c>
      <c r="AR346" s="287">
        <v>0</v>
      </c>
      <c r="AS346" s="287">
        <v>0</v>
      </c>
      <c r="AT346" s="287">
        <v>0</v>
      </c>
      <c r="AU346" s="287">
        <v>0</v>
      </c>
      <c r="AV346" s="287">
        <v>0</v>
      </c>
      <c r="AW346" s="287">
        <v>0</v>
      </c>
      <c r="AX346" s="287">
        <v>0</v>
      </c>
      <c r="AY346" s="287">
        <v>0</v>
      </c>
      <c r="AZ346" s="287">
        <v>0</v>
      </c>
      <c r="BA346" s="287">
        <v>0</v>
      </c>
      <c r="BB346" s="287">
        <v>0</v>
      </c>
      <c r="BC346" s="287">
        <v>0</v>
      </c>
      <c r="BD346" s="287">
        <v>0</v>
      </c>
      <c r="BE346" s="287">
        <v>0</v>
      </c>
      <c r="BF346" s="287">
        <v>0</v>
      </c>
      <c r="BG346" s="287">
        <v>0</v>
      </c>
      <c r="BH346" s="287">
        <v>0</v>
      </c>
      <c r="BI346" s="287">
        <v>0</v>
      </c>
      <c r="BJ346" s="287">
        <v>0</v>
      </c>
      <c r="BK346" s="288">
        <v>0</v>
      </c>
    </row>
    <row r="347" spans="3:63" outlineLevel="1" x14ac:dyDescent="0.2">
      <c r="C347" s="269" t="s">
        <v>165</v>
      </c>
      <c r="D347" s="119">
        <v>22</v>
      </c>
      <c r="F347" s="11" t="s">
        <v>234</v>
      </c>
      <c r="Q347" s="16" t="s">
        <v>110</v>
      </c>
      <c r="R347" s="290">
        <v>0</v>
      </c>
      <c r="S347" s="284">
        <v>0</v>
      </c>
      <c r="T347" s="284">
        <v>0</v>
      </c>
      <c r="U347" s="284">
        <v>0</v>
      </c>
      <c r="V347" s="284">
        <v>0</v>
      </c>
      <c r="W347" s="285">
        <v>0</v>
      </c>
      <c r="X347" s="284">
        <v>0</v>
      </c>
      <c r="Y347" s="284">
        <v>0</v>
      </c>
      <c r="Z347" s="284">
        <v>0</v>
      </c>
      <c r="AA347" s="284">
        <v>0</v>
      </c>
      <c r="AB347" s="286">
        <v>0</v>
      </c>
      <c r="AC347" s="287">
        <v>0</v>
      </c>
      <c r="AD347" s="287">
        <v>0</v>
      </c>
      <c r="AE347" s="287">
        <v>0</v>
      </c>
      <c r="AF347" s="287">
        <v>0</v>
      </c>
      <c r="AG347" s="287">
        <v>0</v>
      </c>
      <c r="AH347" s="287">
        <v>0</v>
      </c>
      <c r="AI347" s="287">
        <v>0</v>
      </c>
      <c r="AJ347" s="287">
        <v>0</v>
      </c>
      <c r="AK347" s="287">
        <v>0</v>
      </c>
      <c r="AL347" s="287">
        <v>0</v>
      </c>
      <c r="AM347" s="287">
        <v>0</v>
      </c>
      <c r="AN347" s="287">
        <v>0</v>
      </c>
      <c r="AO347" s="287">
        <v>0</v>
      </c>
      <c r="AP347" s="287">
        <v>0</v>
      </c>
      <c r="AQ347" s="287">
        <v>0</v>
      </c>
      <c r="AR347" s="287">
        <v>0</v>
      </c>
      <c r="AS347" s="287">
        <v>0</v>
      </c>
      <c r="AT347" s="287">
        <v>0</v>
      </c>
      <c r="AU347" s="287">
        <v>0</v>
      </c>
      <c r="AV347" s="287">
        <v>0</v>
      </c>
      <c r="AW347" s="287">
        <v>0</v>
      </c>
      <c r="AX347" s="287">
        <v>0</v>
      </c>
      <c r="AY347" s="287">
        <v>0</v>
      </c>
      <c r="AZ347" s="287">
        <v>0</v>
      </c>
      <c r="BA347" s="287">
        <v>0</v>
      </c>
      <c r="BB347" s="287">
        <v>0</v>
      </c>
      <c r="BC347" s="287">
        <v>0</v>
      </c>
      <c r="BD347" s="287">
        <v>0</v>
      </c>
      <c r="BE347" s="287">
        <v>0</v>
      </c>
      <c r="BF347" s="287">
        <v>0</v>
      </c>
      <c r="BG347" s="287">
        <v>0</v>
      </c>
      <c r="BH347" s="287">
        <v>0</v>
      </c>
      <c r="BI347" s="287">
        <v>0</v>
      </c>
      <c r="BJ347" s="287">
        <v>0</v>
      </c>
      <c r="BK347" s="288">
        <v>0</v>
      </c>
    </row>
    <row r="348" spans="3:63" outlineLevel="1" x14ac:dyDescent="0.2">
      <c r="C348" s="269" t="s">
        <v>165</v>
      </c>
      <c r="D348" s="119">
        <v>22</v>
      </c>
      <c r="AB348" s="88"/>
      <c r="AE348"/>
      <c r="AF348"/>
      <c r="AG348"/>
    </row>
    <row r="349" spans="3:63" x14ac:dyDescent="0.2">
      <c r="C349" s="116" t="s">
        <v>166</v>
      </c>
      <c r="D349" s="67" t="s">
        <v>657</v>
      </c>
      <c r="E349" s="67"/>
      <c r="F349" s="67"/>
      <c r="G349" s="67" t="s">
        <v>226</v>
      </c>
      <c r="H349" s="102"/>
      <c r="I349" s="67"/>
      <c r="J349" s="67"/>
      <c r="K349" s="102"/>
      <c r="L349" s="67"/>
      <c r="M349" s="67"/>
      <c r="N349" s="67"/>
      <c r="O349" s="67"/>
      <c r="P349" s="67"/>
      <c r="Q349" s="117" t="s">
        <v>110</v>
      </c>
      <c r="R349" s="118">
        <v>0</v>
      </c>
      <c r="S349" s="118">
        <v>0</v>
      </c>
      <c r="T349" s="118">
        <v>0</v>
      </c>
      <c r="U349" s="118">
        <v>0</v>
      </c>
      <c r="V349" s="118">
        <v>0</v>
      </c>
      <c r="W349" s="118">
        <v>0</v>
      </c>
      <c r="X349" s="118">
        <v>0</v>
      </c>
      <c r="Y349" s="118">
        <v>0</v>
      </c>
      <c r="Z349" s="118">
        <v>0</v>
      </c>
      <c r="AA349" s="118">
        <v>0</v>
      </c>
      <c r="AB349" s="118">
        <v>0</v>
      </c>
      <c r="AC349" s="118">
        <v>0</v>
      </c>
      <c r="AD349" s="118">
        <v>0</v>
      </c>
      <c r="AE349" s="118">
        <v>0</v>
      </c>
      <c r="AF349" s="118">
        <v>0</v>
      </c>
      <c r="AG349" s="118">
        <v>0</v>
      </c>
      <c r="AH349" s="118">
        <v>0</v>
      </c>
      <c r="AI349" s="118">
        <v>0</v>
      </c>
      <c r="AJ349" s="118">
        <v>0</v>
      </c>
      <c r="AK349" s="118">
        <v>0</v>
      </c>
      <c r="AL349" s="118">
        <v>0</v>
      </c>
      <c r="AM349" s="118">
        <v>0</v>
      </c>
      <c r="AN349" s="118">
        <v>0</v>
      </c>
      <c r="AO349" s="118">
        <v>0</v>
      </c>
      <c r="AP349" s="118">
        <v>0</v>
      </c>
      <c r="AQ349" s="118">
        <v>0</v>
      </c>
      <c r="AR349" s="118">
        <v>0</v>
      </c>
      <c r="AS349" s="118">
        <v>0</v>
      </c>
      <c r="AT349" s="118">
        <v>0</v>
      </c>
      <c r="AU349" s="118">
        <v>0</v>
      </c>
      <c r="AV349" s="118">
        <v>0</v>
      </c>
      <c r="AW349" s="118">
        <v>0</v>
      </c>
      <c r="AX349" s="118">
        <v>0</v>
      </c>
      <c r="AY349" s="118">
        <v>0</v>
      </c>
      <c r="AZ349" s="118">
        <v>0</v>
      </c>
      <c r="BA349" s="118">
        <v>0</v>
      </c>
      <c r="BB349" s="118">
        <v>0</v>
      </c>
      <c r="BC349" s="118">
        <v>0</v>
      </c>
      <c r="BD349" s="118">
        <v>0</v>
      </c>
      <c r="BE349" s="118">
        <v>0</v>
      </c>
      <c r="BF349" s="118">
        <v>0</v>
      </c>
      <c r="BG349" s="118">
        <v>0</v>
      </c>
      <c r="BH349" s="118">
        <v>0</v>
      </c>
      <c r="BI349" s="118">
        <v>0</v>
      </c>
      <c r="BJ349" s="118">
        <v>0</v>
      </c>
      <c r="BK349" s="118">
        <v>0</v>
      </c>
    </row>
    <row r="350" spans="3:63" outlineLevel="1" x14ac:dyDescent="0.2">
      <c r="C350" s="269" t="s">
        <v>166</v>
      </c>
      <c r="D350" s="119">
        <v>22</v>
      </c>
      <c r="E350" s="124" t="s">
        <v>227</v>
      </c>
      <c r="F350" s="11"/>
      <c r="G350" s="11"/>
      <c r="H350" s="11"/>
      <c r="I350" s="11"/>
      <c r="J350" s="11"/>
      <c r="K350" s="11"/>
      <c r="L350" s="11"/>
      <c r="M350" s="11"/>
      <c r="N350" s="11"/>
      <c r="O350" s="11"/>
      <c r="P350" s="11"/>
      <c r="Q350" s="16"/>
      <c r="R350" s="88"/>
      <c r="S350" s="88"/>
      <c r="T350" s="88"/>
      <c r="U350" s="88"/>
      <c r="V350" s="88"/>
      <c r="W350" s="88"/>
      <c r="X350" s="88"/>
      <c r="Y350" s="88"/>
      <c r="Z350" s="88"/>
      <c r="AA350" s="88"/>
      <c r="AB350" s="88"/>
      <c r="AC350" s="88"/>
      <c r="AD350" s="88"/>
      <c r="AE350" s="11"/>
      <c r="AF350"/>
      <c r="AG350"/>
    </row>
    <row r="351" spans="3:63" outlineLevel="1" x14ac:dyDescent="0.2">
      <c r="C351" s="269" t="s">
        <v>166</v>
      </c>
      <c r="D351" s="119">
        <v>22</v>
      </c>
      <c r="E351" s="11"/>
      <c r="F351" s="11" t="s">
        <v>228</v>
      </c>
      <c r="G351" s="11"/>
      <c r="H351" s="11"/>
      <c r="I351" s="11"/>
      <c r="J351" s="11"/>
      <c r="K351" s="11"/>
      <c r="L351" s="11"/>
      <c r="M351" s="11"/>
      <c r="N351" s="270" t="s">
        <v>229</v>
      </c>
      <c r="O351" s="271">
        <v>0</v>
      </c>
      <c r="P351" s="11"/>
      <c r="Q351" s="16" t="s">
        <v>110</v>
      </c>
      <c r="R351" s="272">
        <v>0</v>
      </c>
      <c r="S351" s="273">
        <v>0</v>
      </c>
      <c r="T351" s="273">
        <v>0</v>
      </c>
      <c r="U351" s="273">
        <v>0</v>
      </c>
      <c r="V351" s="273">
        <v>0</v>
      </c>
      <c r="W351" s="274">
        <v>0</v>
      </c>
      <c r="X351" s="273">
        <v>0</v>
      </c>
      <c r="Y351" s="273">
        <v>0</v>
      </c>
      <c r="Z351" s="273">
        <v>0</v>
      </c>
      <c r="AA351" s="273">
        <v>0</v>
      </c>
      <c r="AB351" s="275">
        <v>0</v>
      </c>
      <c r="AC351" s="275">
        <v>0</v>
      </c>
      <c r="AD351" s="275">
        <v>0</v>
      </c>
      <c r="AE351" s="275">
        <v>0</v>
      </c>
      <c r="AF351" s="275">
        <v>0</v>
      </c>
      <c r="AG351" s="275">
        <v>0</v>
      </c>
      <c r="AH351" s="275">
        <v>0</v>
      </c>
      <c r="AI351" s="275">
        <v>0</v>
      </c>
      <c r="AJ351" s="275">
        <v>0</v>
      </c>
      <c r="AK351" s="275">
        <v>0</v>
      </c>
      <c r="AL351" s="275">
        <v>0</v>
      </c>
      <c r="AM351" s="275">
        <v>0</v>
      </c>
      <c r="AN351" s="275">
        <v>0</v>
      </c>
      <c r="AO351" s="275">
        <v>0</v>
      </c>
      <c r="AP351" s="275">
        <v>0</v>
      </c>
      <c r="AQ351" s="275">
        <v>0</v>
      </c>
      <c r="AR351" s="275">
        <v>0</v>
      </c>
      <c r="AS351" s="275">
        <v>0</v>
      </c>
      <c r="AT351" s="275">
        <v>0</v>
      </c>
      <c r="AU351" s="275">
        <v>0</v>
      </c>
      <c r="AV351" s="275">
        <v>0</v>
      </c>
      <c r="AW351" s="275">
        <v>0</v>
      </c>
      <c r="AX351" s="275">
        <v>0</v>
      </c>
      <c r="AY351" s="275">
        <v>0</v>
      </c>
      <c r="AZ351" s="275">
        <v>0</v>
      </c>
      <c r="BA351" s="275">
        <v>0</v>
      </c>
      <c r="BB351" s="275">
        <v>0</v>
      </c>
      <c r="BC351" s="275">
        <v>0</v>
      </c>
      <c r="BD351" s="275">
        <v>0</v>
      </c>
      <c r="BE351" s="275">
        <v>0</v>
      </c>
      <c r="BF351" s="275">
        <v>0</v>
      </c>
      <c r="BG351" s="275">
        <v>0</v>
      </c>
      <c r="BH351" s="275">
        <v>0</v>
      </c>
      <c r="BI351" s="275">
        <v>0</v>
      </c>
      <c r="BJ351" s="275">
        <v>0</v>
      </c>
      <c r="BK351" s="276">
        <v>0</v>
      </c>
    </row>
    <row r="352" spans="3:63" outlineLevel="1" x14ac:dyDescent="0.2">
      <c r="C352" s="269" t="s">
        <v>166</v>
      </c>
      <c r="D352" s="119">
        <v>22</v>
      </c>
      <c r="E352" s="11"/>
      <c r="F352" s="11" t="s">
        <v>230</v>
      </c>
      <c r="G352" s="11"/>
      <c r="H352" s="11"/>
      <c r="I352" s="11"/>
      <c r="J352" s="11"/>
      <c r="K352" s="11"/>
      <c r="L352" s="11"/>
      <c r="M352" s="11"/>
      <c r="N352" s="11"/>
      <c r="O352" s="11">
        <v>672.06121126811968</v>
      </c>
      <c r="P352" s="11"/>
      <c r="Q352" s="16" t="s">
        <v>110</v>
      </c>
      <c r="R352" s="277">
        <v>0</v>
      </c>
      <c r="S352" s="278">
        <v>0</v>
      </c>
      <c r="T352" s="278">
        <v>0</v>
      </c>
      <c r="U352" s="278">
        <v>0</v>
      </c>
      <c r="V352" s="278">
        <v>0</v>
      </c>
      <c r="W352" s="279">
        <v>0</v>
      </c>
      <c r="X352" s="278">
        <v>0</v>
      </c>
      <c r="Y352" s="278">
        <v>0</v>
      </c>
      <c r="Z352" s="278">
        <v>0</v>
      </c>
      <c r="AA352" s="278">
        <v>0</v>
      </c>
      <c r="AB352" s="115">
        <v>0</v>
      </c>
      <c r="AC352" s="115">
        <v>0</v>
      </c>
      <c r="AD352" s="115">
        <v>0</v>
      </c>
      <c r="AE352" s="115">
        <v>0</v>
      </c>
      <c r="AF352" s="115">
        <v>0</v>
      </c>
      <c r="AG352" s="280">
        <v>0</v>
      </c>
      <c r="AH352" s="280">
        <v>0</v>
      </c>
      <c r="AI352" s="280">
        <v>0</v>
      </c>
      <c r="AJ352" s="280">
        <v>0</v>
      </c>
      <c r="AK352" s="280">
        <v>0</v>
      </c>
      <c r="AL352" s="280">
        <v>0</v>
      </c>
      <c r="AM352" s="280">
        <v>0</v>
      </c>
      <c r="AN352" s="280">
        <v>0</v>
      </c>
      <c r="AO352" s="280">
        <v>0</v>
      </c>
      <c r="AP352" s="280">
        <v>0</v>
      </c>
      <c r="AQ352" s="280">
        <v>0</v>
      </c>
      <c r="AR352" s="280">
        <v>0</v>
      </c>
      <c r="AS352" s="280">
        <v>0</v>
      </c>
      <c r="AT352" s="280">
        <v>0</v>
      </c>
      <c r="AU352" s="280">
        <v>0</v>
      </c>
      <c r="AV352" s="280">
        <v>0</v>
      </c>
      <c r="AW352" s="280">
        <v>0</v>
      </c>
      <c r="AX352" s="280">
        <v>0</v>
      </c>
      <c r="AY352" s="280">
        <v>0</v>
      </c>
      <c r="AZ352" s="280">
        <v>0</v>
      </c>
      <c r="BA352" s="280">
        <v>0</v>
      </c>
      <c r="BB352" s="280">
        <v>0</v>
      </c>
      <c r="BC352" s="280">
        <v>0</v>
      </c>
      <c r="BD352" s="280">
        <v>0</v>
      </c>
      <c r="BE352" s="280">
        <v>0</v>
      </c>
      <c r="BF352" s="280">
        <v>0</v>
      </c>
      <c r="BG352" s="280">
        <v>0</v>
      </c>
      <c r="BH352" s="280">
        <v>0</v>
      </c>
      <c r="BI352" s="280">
        <v>0</v>
      </c>
      <c r="BJ352" s="280">
        <v>0</v>
      </c>
      <c r="BK352" s="281">
        <v>0</v>
      </c>
    </row>
    <row r="353" spans="3:63" outlineLevel="1" x14ac:dyDescent="0.2">
      <c r="C353" s="269" t="s">
        <v>166</v>
      </c>
      <c r="D353" s="119">
        <v>22</v>
      </c>
      <c r="F353" s="11" t="s">
        <v>231</v>
      </c>
      <c r="O353" s="11"/>
      <c r="Q353" s="16" t="s">
        <v>110</v>
      </c>
      <c r="R353" s="282">
        <v>0</v>
      </c>
      <c r="S353" s="278">
        <v>0</v>
      </c>
      <c r="T353" s="278">
        <v>0</v>
      </c>
      <c r="U353" s="278">
        <v>0</v>
      </c>
      <c r="V353" s="278">
        <v>0</v>
      </c>
      <c r="W353" s="279">
        <v>0</v>
      </c>
      <c r="X353" s="278">
        <v>0</v>
      </c>
      <c r="Y353" s="278">
        <v>0</v>
      </c>
      <c r="Z353" s="278">
        <v>0</v>
      </c>
      <c r="AA353" s="278">
        <v>0</v>
      </c>
      <c r="AB353" s="115">
        <v>0</v>
      </c>
      <c r="AC353" s="115">
        <v>0</v>
      </c>
      <c r="AD353" s="115">
        <v>0</v>
      </c>
      <c r="AE353" s="280">
        <v>0</v>
      </c>
      <c r="AF353" s="280">
        <v>0</v>
      </c>
      <c r="AG353" s="280">
        <v>0</v>
      </c>
      <c r="AH353" s="280">
        <v>0</v>
      </c>
      <c r="AI353" s="280">
        <v>0</v>
      </c>
      <c r="AJ353" s="280">
        <v>0</v>
      </c>
      <c r="AK353" s="280">
        <v>0</v>
      </c>
      <c r="AL353" s="280">
        <v>0</v>
      </c>
      <c r="AM353" s="280">
        <v>0</v>
      </c>
      <c r="AN353" s="280">
        <v>0</v>
      </c>
      <c r="AO353" s="280">
        <v>0</v>
      </c>
      <c r="AP353" s="280">
        <v>0</v>
      </c>
      <c r="AQ353" s="280">
        <v>0</v>
      </c>
      <c r="AR353" s="280">
        <v>0</v>
      </c>
      <c r="AS353" s="280">
        <v>0</v>
      </c>
      <c r="AT353" s="280">
        <v>0</v>
      </c>
      <c r="AU353" s="280">
        <v>0</v>
      </c>
      <c r="AV353" s="280">
        <v>0</v>
      </c>
      <c r="AW353" s="280">
        <v>0</v>
      </c>
      <c r="AX353" s="280">
        <v>0</v>
      </c>
      <c r="AY353" s="280">
        <v>0</v>
      </c>
      <c r="AZ353" s="280">
        <v>0</v>
      </c>
      <c r="BA353" s="280">
        <v>0</v>
      </c>
      <c r="BB353" s="280">
        <v>0</v>
      </c>
      <c r="BC353" s="280">
        <v>0</v>
      </c>
      <c r="BD353" s="280">
        <v>0</v>
      </c>
      <c r="BE353" s="280">
        <v>0</v>
      </c>
      <c r="BF353" s="280">
        <v>0</v>
      </c>
      <c r="BG353" s="280">
        <v>0</v>
      </c>
      <c r="BH353" s="280">
        <v>0</v>
      </c>
      <c r="BI353" s="280">
        <v>0</v>
      </c>
      <c r="BJ353" s="280">
        <v>0</v>
      </c>
      <c r="BK353" s="281">
        <v>0</v>
      </c>
    </row>
    <row r="354" spans="3:63" outlineLevel="1" x14ac:dyDescent="0.2">
      <c r="C354" s="269" t="s">
        <v>166</v>
      </c>
      <c r="D354" s="119">
        <v>22</v>
      </c>
      <c r="F354" s="11" t="s">
        <v>232</v>
      </c>
      <c r="Q354" s="16" t="s">
        <v>110</v>
      </c>
      <c r="R354" s="282">
        <v>0</v>
      </c>
      <c r="S354" s="278">
        <v>0</v>
      </c>
      <c r="T354" s="278">
        <v>0</v>
      </c>
      <c r="U354" s="278">
        <v>0</v>
      </c>
      <c r="V354" s="278">
        <v>0</v>
      </c>
      <c r="W354" s="279">
        <v>0</v>
      </c>
      <c r="X354" s="278">
        <v>0</v>
      </c>
      <c r="Y354" s="278">
        <v>0</v>
      </c>
      <c r="Z354" s="278">
        <v>0</v>
      </c>
      <c r="AA354" s="278">
        <v>0</v>
      </c>
      <c r="AB354" s="115">
        <v>0</v>
      </c>
      <c r="AC354" s="115">
        <v>0</v>
      </c>
      <c r="AD354" s="115">
        <v>0</v>
      </c>
      <c r="AE354" s="280">
        <v>0</v>
      </c>
      <c r="AF354" s="280">
        <v>0</v>
      </c>
      <c r="AG354" s="280">
        <v>0</v>
      </c>
      <c r="AH354" s="280">
        <v>0</v>
      </c>
      <c r="AI354" s="280">
        <v>0</v>
      </c>
      <c r="AJ354" s="280">
        <v>0</v>
      </c>
      <c r="AK354" s="280">
        <v>0</v>
      </c>
      <c r="AL354" s="280">
        <v>0</v>
      </c>
      <c r="AM354" s="280">
        <v>0</v>
      </c>
      <c r="AN354" s="280">
        <v>0</v>
      </c>
      <c r="AO354" s="280">
        <v>0</v>
      </c>
      <c r="AP354" s="280">
        <v>0</v>
      </c>
      <c r="AQ354" s="280">
        <v>0</v>
      </c>
      <c r="AR354" s="280">
        <v>0</v>
      </c>
      <c r="AS354" s="280">
        <v>0</v>
      </c>
      <c r="AT354" s="280">
        <v>0</v>
      </c>
      <c r="AU354" s="280">
        <v>0</v>
      </c>
      <c r="AV354" s="280">
        <v>0</v>
      </c>
      <c r="AW354" s="280">
        <v>0</v>
      </c>
      <c r="AX354" s="280">
        <v>0</v>
      </c>
      <c r="AY354" s="280">
        <v>0</v>
      </c>
      <c r="AZ354" s="280">
        <v>0</v>
      </c>
      <c r="BA354" s="280">
        <v>0</v>
      </c>
      <c r="BB354" s="280">
        <v>0</v>
      </c>
      <c r="BC354" s="280">
        <v>0</v>
      </c>
      <c r="BD354" s="280">
        <v>0</v>
      </c>
      <c r="BE354" s="280">
        <v>0</v>
      </c>
      <c r="BF354" s="280">
        <v>0</v>
      </c>
      <c r="BG354" s="280">
        <v>0</v>
      </c>
      <c r="BH354" s="280">
        <v>0</v>
      </c>
      <c r="BI354" s="280">
        <v>0</v>
      </c>
      <c r="BJ354" s="280">
        <v>0</v>
      </c>
      <c r="BK354" s="281">
        <v>0</v>
      </c>
    </row>
    <row r="355" spans="3:63" outlineLevel="1" x14ac:dyDescent="0.2">
      <c r="C355" s="269" t="s">
        <v>166</v>
      </c>
      <c r="D355" s="119">
        <v>22</v>
      </c>
      <c r="F355" s="11" t="s">
        <v>233</v>
      </c>
      <c r="Q355" s="16" t="s">
        <v>110</v>
      </c>
      <c r="R355" s="283">
        <v>0</v>
      </c>
      <c r="S355" s="284">
        <v>0</v>
      </c>
      <c r="T355" s="284">
        <v>0</v>
      </c>
      <c r="U355" s="284">
        <v>0</v>
      </c>
      <c r="V355" s="284">
        <v>0</v>
      </c>
      <c r="W355" s="285">
        <v>0</v>
      </c>
      <c r="X355" s="284">
        <v>0</v>
      </c>
      <c r="Y355" s="284">
        <v>0</v>
      </c>
      <c r="Z355" s="284">
        <v>0</v>
      </c>
      <c r="AA355" s="284">
        <v>0</v>
      </c>
      <c r="AB355" s="286">
        <v>0</v>
      </c>
      <c r="AC355" s="287">
        <v>0</v>
      </c>
      <c r="AD355" s="287">
        <v>0</v>
      </c>
      <c r="AE355" s="287">
        <v>0</v>
      </c>
      <c r="AF355" s="287">
        <v>0</v>
      </c>
      <c r="AG355" s="287">
        <v>0</v>
      </c>
      <c r="AH355" s="287">
        <v>0</v>
      </c>
      <c r="AI355" s="287">
        <v>0</v>
      </c>
      <c r="AJ355" s="287">
        <v>0</v>
      </c>
      <c r="AK355" s="287">
        <v>0</v>
      </c>
      <c r="AL355" s="287">
        <v>0</v>
      </c>
      <c r="AM355" s="287">
        <v>0</v>
      </c>
      <c r="AN355" s="287">
        <v>0</v>
      </c>
      <c r="AO355" s="287">
        <v>0</v>
      </c>
      <c r="AP355" s="287">
        <v>0</v>
      </c>
      <c r="AQ355" s="287">
        <v>0</v>
      </c>
      <c r="AR355" s="287">
        <v>0</v>
      </c>
      <c r="AS355" s="287">
        <v>0</v>
      </c>
      <c r="AT355" s="287">
        <v>0</v>
      </c>
      <c r="AU355" s="287">
        <v>0</v>
      </c>
      <c r="AV355" s="287">
        <v>0</v>
      </c>
      <c r="AW355" s="287">
        <v>0</v>
      </c>
      <c r="AX355" s="287">
        <v>0</v>
      </c>
      <c r="AY355" s="287">
        <v>0</v>
      </c>
      <c r="AZ355" s="287">
        <v>0</v>
      </c>
      <c r="BA355" s="287">
        <v>0</v>
      </c>
      <c r="BB355" s="287">
        <v>0</v>
      </c>
      <c r="BC355" s="287">
        <v>0</v>
      </c>
      <c r="BD355" s="287">
        <v>0</v>
      </c>
      <c r="BE355" s="287">
        <v>0</v>
      </c>
      <c r="BF355" s="287">
        <v>0</v>
      </c>
      <c r="BG355" s="287">
        <v>0</v>
      </c>
      <c r="BH355" s="287">
        <v>0</v>
      </c>
      <c r="BI355" s="287">
        <v>0</v>
      </c>
      <c r="BJ355" s="287">
        <v>0</v>
      </c>
      <c r="BK355" s="288">
        <v>0</v>
      </c>
    </row>
    <row r="356" spans="3:63" outlineLevel="1" x14ac:dyDescent="0.2">
      <c r="C356" s="269" t="s">
        <v>166</v>
      </c>
      <c r="D356" s="119">
        <v>22</v>
      </c>
      <c r="F356" s="11" t="s">
        <v>234</v>
      </c>
      <c r="Q356" s="16" t="s">
        <v>110</v>
      </c>
      <c r="R356" s="290">
        <v>0</v>
      </c>
      <c r="S356" s="284">
        <v>0</v>
      </c>
      <c r="T356" s="284">
        <v>0</v>
      </c>
      <c r="U356" s="284">
        <v>0</v>
      </c>
      <c r="V356" s="284">
        <v>0</v>
      </c>
      <c r="W356" s="285">
        <v>0</v>
      </c>
      <c r="X356" s="284">
        <v>0</v>
      </c>
      <c r="Y356" s="284">
        <v>0</v>
      </c>
      <c r="Z356" s="284">
        <v>0</v>
      </c>
      <c r="AA356" s="284">
        <v>0</v>
      </c>
      <c r="AB356" s="286">
        <v>0</v>
      </c>
      <c r="AC356" s="287">
        <v>0</v>
      </c>
      <c r="AD356" s="287">
        <v>0</v>
      </c>
      <c r="AE356" s="287">
        <v>0</v>
      </c>
      <c r="AF356" s="287">
        <v>0</v>
      </c>
      <c r="AG356" s="287">
        <v>0</v>
      </c>
      <c r="AH356" s="287">
        <v>0</v>
      </c>
      <c r="AI356" s="287">
        <v>0</v>
      </c>
      <c r="AJ356" s="287">
        <v>0</v>
      </c>
      <c r="AK356" s="287">
        <v>0</v>
      </c>
      <c r="AL356" s="287">
        <v>0</v>
      </c>
      <c r="AM356" s="287">
        <v>0</v>
      </c>
      <c r="AN356" s="287">
        <v>0</v>
      </c>
      <c r="AO356" s="287">
        <v>0</v>
      </c>
      <c r="AP356" s="287">
        <v>0</v>
      </c>
      <c r="AQ356" s="287">
        <v>0</v>
      </c>
      <c r="AR356" s="287">
        <v>0</v>
      </c>
      <c r="AS356" s="287">
        <v>0</v>
      </c>
      <c r="AT356" s="287">
        <v>0</v>
      </c>
      <c r="AU356" s="287">
        <v>0</v>
      </c>
      <c r="AV356" s="287">
        <v>0</v>
      </c>
      <c r="AW356" s="287">
        <v>0</v>
      </c>
      <c r="AX356" s="287">
        <v>0</v>
      </c>
      <c r="AY356" s="287">
        <v>0</v>
      </c>
      <c r="AZ356" s="287">
        <v>0</v>
      </c>
      <c r="BA356" s="287">
        <v>0</v>
      </c>
      <c r="BB356" s="287">
        <v>0</v>
      </c>
      <c r="BC356" s="287">
        <v>0</v>
      </c>
      <c r="BD356" s="287">
        <v>0</v>
      </c>
      <c r="BE356" s="287">
        <v>0</v>
      </c>
      <c r="BF356" s="287">
        <v>0</v>
      </c>
      <c r="BG356" s="287">
        <v>0</v>
      </c>
      <c r="BH356" s="287">
        <v>0</v>
      </c>
      <c r="BI356" s="287">
        <v>0</v>
      </c>
      <c r="BJ356" s="287">
        <v>0</v>
      </c>
      <c r="BK356" s="288">
        <v>0</v>
      </c>
    </row>
    <row r="357" spans="3:63" outlineLevel="1" x14ac:dyDescent="0.2">
      <c r="C357" s="269" t="s">
        <v>166</v>
      </c>
      <c r="D357" s="119">
        <v>22</v>
      </c>
      <c r="AB357" s="88"/>
      <c r="AE357"/>
      <c r="AF357"/>
      <c r="AG357"/>
    </row>
    <row r="358" spans="3:63" x14ac:dyDescent="0.2">
      <c r="C358" s="291" t="s">
        <v>152</v>
      </c>
      <c r="D358" s="67" t="s">
        <v>152</v>
      </c>
      <c r="E358" s="67"/>
      <c r="F358" s="67"/>
      <c r="G358" s="67" t="s">
        <v>226</v>
      </c>
      <c r="H358" s="102"/>
      <c r="I358" s="67"/>
      <c r="J358" s="67"/>
      <c r="K358" s="102"/>
      <c r="L358" s="67"/>
      <c r="M358" s="67"/>
      <c r="N358" s="67"/>
      <c r="O358" s="67"/>
      <c r="P358" s="67"/>
      <c r="Q358" s="117" t="s">
        <v>110</v>
      </c>
      <c r="R358" s="118">
        <v>0</v>
      </c>
      <c r="S358" s="118">
        <v>0</v>
      </c>
      <c r="T358" s="118">
        <v>0</v>
      </c>
      <c r="U358" s="118">
        <v>0</v>
      </c>
      <c r="V358" s="118">
        <v>0</v>
      </c>
      <c r="W358" s="118">
        <v>0</v>
      </c>
      <c r="X358" s="118">
        <v>0</v>
      </c>
      <c r="Y358" s="118">
        <v>0</v>
      </c>
      <c r="Z358" s="118">
        <v>0</v>
      </c>
      <c r="AA358" s="118">
        <v>0</v>
      </c>
      <c r="AB358" s="118">
        <v>0</v>
      </c>
      <c r="AC358" s="118">
        <v>0</v>
      </c>
      <c r="AD358" s="118">
        <v>0</v>
      </c>
      <c r="AE358" s="118">
        <v>0</v>
      </c>
      <c r="AF358" s="118">
        <v>0</v>
      </c>
      <c r="AG358" s="118">
        <v>0</v>
      </c>
      <c r="AH358" s="118">
        <v>0</v>
      </c>
      <c r="AI358" s="118">
        <v>0</v>
      </c>
      <c r="AJ358" s="118">
        <v>0</v>
      </c>
      <c r="AK358" s="118">
        <v>0</v>
      </c>
      <c r="AL358" s="118">
        <v>0</v>
      </c>
      <c r="AM358" s="118">
        <v>0</v>
      </c>
      <c r="AN358" s="118">
        <v>0</v>
      </c>
      <c r="AO358" s="118">
        <v>0</v>
      </c>
      <c r="AP358" s="118">
        <v>0</v>
      </c>
      <c r="AQ358" s="118">
        <v>0</v>
      </c>
      <c r="AR358" s="118">
        <v>0</v>
      </c>
      <c r="AS358" s="118">
        <v>0</v>
      </c>
      <c r="AT358" s="118">
        <v>0</v>
      </c>
      <c r="AU358" s="118">
        <v>0</v>
      </c>
      <c r="AV358" s="118">
        <v>0</v>
      </c>
      <c r="AW358" s="118">
        <v>0</v>
      </c>
      <c r="AX358" s="118">
        <v>0</v>
      </c>
      <c r="AY358" s="118">
        <v>0</v>
      </c>
      <c r="AZ358" s="118">
        <v>0</v>
      </c>
      <c r="BA358" s="118">
        <v>0</v>
      </c>
      <c r="BB358" s="118">
        <v>0</v>
      </c>
      <c r="BC358" s="118">
        <v>0</v>
      </c>
      <c r="BD358" s="118">
        <v>0</v>
      </c>
      <c r="BE358" s="118">
        <v>0</v>
      </c>
      <c r="BF358" s="118">
        <v>0</v>
      </c>
      <c r="BG358" s="118">
        <v>0</v>
      </c>
      <c r="BH358" s="118">
        <v>0</v>
      </c>
      <c r="BI358" s="118">
        <v>0</v>
      </c>
      <c r="BJ358" s="118">
        <v>0</v>
      </c>
      <c r="BK358" s="118">
        <v>0</v>
      </c>
    </row>
    <row r="359" spans="3:63" outlineLevel="1" x14ac:dyDescent="0.2">
      <c r="C359" s="269" t="s">
        <v>152</v>
      </c>
      <c r="D359" s="119" t="s">
        <v>152</v>
      </c>
      <c r="E359" s="124" t="s">
        <v>227</v>
      </c>
      <c r="F359" s="11"/>
      <c r="G359" s="11"/>
      <c r="H359" s="11"/>
      <c r="I359" s="11"/>
      <c r="J359" s="11"/>
      <c r="K359" s="11"/>
      <c r="L359" s="11"/>
      <c r="M359" s="11"/>
      <c r="N359" s="11"/>
      <c r="O359" s="11"/>
      <c r="P359" s="11"/>
      <c r="Q359" s="16"/>
      <c r="R359" s="88"/>
      <c r="S359" s="88"/>
      <c r="T359" s="88"/>
      <c r="U359" s="88"/>
      <c r="V359" s="88"/>
      <c r="W359" s="88"/>
      <c r="X359" s="88"/>
      <c r="Y359" s="88"/>
      <c r="Z359" s="88"/>
      <c r="AA359" s="88"/>
      <c r="AB359" s="88"/>
      <c r="AC359" s="88"/>
      <c r="AD359" s="88"/>
      <c r="AE359" s="11"/>
      <c r="AF359"/>
      <c r="AG359"/>
    </row>
    <row r="360" spans="3:63" outlineLevel="1" x14ac:dyDescent="0.2">
      <c r="C360" s="269" t="s">
        <v>152</v>
      </c>
      <c r="D360" s="119" t="s">
        <v>152</v>
      </c>
      <c r="E360" s="11"/>
      <c r="F360" s="11" t="s">
        <v>228</v>
      </c>
      <c r="G360" s="11"/>
      <c r="H360" s="11"/>
      <c r="I360" s="11"/>
      <c r="J360" s="11"/>
      <c r="K360" s="11"/>
      <c r="L360" s="11"/>
      <c r="M360" s="11"/>
      <c r="N360" s="270" t="s">
        <v>229</v>
      </c>
      <c r="O360" s="271">
        <v>0</v>
      </c>
      <c r="P360" s="11"/>
      <c r="Q360" s="16" t="s">
        <v>110</v>
      </c>
      <c r="R360" s="272">
        <v>0</v>
      </c>
      <c r="S360" s="273">
        <v>0</v>
      </c>
      <c r="T360" s="273">
        <v>0</v>
      </c>
      <c r="U360" s="273">
        <v>0</v>
      </c>
      <c r="V360" s="273">
        <v>0</v>
      </c>
      <c r="W360" s="274">
        <v>0</v>
      </c>
      <c r="X360" s="273">
        <v>0</v>
      </c>
      <c r="Y360" s="273">
        <v>0</v>
      </c>
      <c r="Z360" s="273">
        <v>0</v>
      </c>
      <c r="AA360" s="273">
        <v>0</v>
      </c>
      <c r="AB360" s="275">
        <v>0</v>
      </c>
      <c r="AC360" s="275">
        <v>0</v>
      </c>
      <c r="AD360" s="275">
        <v>0</v>
      </c>
      <c r="AE360" s="275">
        <v>0</v>
      </c>
      <c r="AF360" s="275">
        <v>0</v>
      </c>
      <c r="AG360" s="275">
        <v>0</v>
      </c>
      <c r="AH360" s="275">
        <v>0</v>
      </c>
      <c r="AI360" s="275">
        <v>0</v>
      </c>
      <c r="AJ360" s="275">
        <v>0</v>
      </c>
      <c r="AK360" s="275">
        <v>0</v>
      </c>
      <c r="AL360" s="275">
        <v>0</v>
      </c>
      <c r="AM360" s="275">
        <v>0</v>
      </c>
      <c r="AN360" s="275">
        <v>0</v>
      </c>
      <c r="AO360" s="275">
        <v>0</v>
      </c>
      <c r="AP360" s="275">
        <v>0</v>
      </c>
      <c r="AQ360" s="275">
        <v>0</v>
      </c>
      <c r="AR360" s="275">
        <v>0</v>
      </c>
      <c r="AS360" s="275">
        <v>0</v>
      </c>
      <c r="AT360" s="275">
        <v>0</v>
      </c>
      <c r="AU360" s="275">
        <v>0</v>
      </c>
      <c r="AV360" s="275">
        <v>0</v>
      </c>
      <c r="AW360" s="275">
        <v>0</v>
      </c>
      <c r="AX360" s="275">
        <v>0</v>
      </c>
      <c r="AY360" s="275">
        <v>0</v>
      </c>
      <c r="AZ360" s="275">
        <v>0</v>
      </c>
      <c r="BA360" s="275">
        <v>0</v>
      </c>
      <c r="BB360" s="275">
        <v>0</v>
      </c>
      <c r="BC360" s="275">
        <v>0</v>
      </c>
      <c r="BD360" s="275">
        <v>0</v>
      </c>
      <c r="BE360" s="275">
        <v>0</v>
      </c>
      <c r="BF360" s="275">
        <v>0</v>
      </c>
      <c r="BG360" s="275">
        <v>0</v>
      </c>
      <c r="BH360" s="275">
        <v>0</v>
      </c>
      <c r="BI360" s="275">
        <v>0</v>
      </c>
      <c r="BJ360" s="275">
        <v>0</v>
      </c>
      <c r="BK360" s="276">
        <v>0</v>
      </c>
    </row>
    <row r="361" spans="3:63" outlineLevel="1" x14ac:dyDescent="0.2">
      <c r="C361" s="269" t="s">
        <v>152</v>
      </c>
      <c r="D361" s="119" t="s">
        <v>152</v>
      </c>
      <c r="E361" s="11"/>
      <c r="F361" s="11" t="s">
        <v>230</v>
      </c>
      <c r="G361" s="11"/>
      <c r="H361" s="11"/>
      <c r="I361" s="11"/>
      <c r="J361" s="11"/>
      <c r="K361" s="11"/>
      <c r="L361" s="11"/>
      <c r="M361" s="11"/>
      <c r="N361" s="11"/>
      <c r="O361" s="11"/>
      <c r="P361" s="11"/>
      <c r="Q361" s="16" t="s">
        <v>110</v>
      </c>
      <c r="R361" s="277">
        <v>0</v>
      </c>
      <c r="S361" s="278">
        <v>0</v>
      </c>
      <c r="T361" s="278">
        <v>0</v>
      </c>
      <c r="U361" s="278">
        <v>0</v>
      </c>
      <c r="V361" s="278">
        <v>0</v>
      </c>
      <c r="W361" s="279">
        <v>0</v>
      </c>
      <c r="X361" s="278">
        <v>0</v>
      </c>
      <c r="Y361" s="278">
        <v>0</v>
      </c>
      <c r="Z361" s="278">
        <v>0</v>
      </c>
      <c r="AA361" s="278">
        <v>0</v>
      </c>
      <c r="AB361" s="115">
        <v>0</v>
      </c>
      <c r="AC361" s="115">
        <v>0</v>
      </c>
      <c r="AD361" s="115">
        <v>0</v>
      </c>
      <c r="AE361" s="115">
        <v>0</v>
      </c>
      <c r="AF361" s="115">
        <v>0</v>
      </c>
      <c r="AG361" s="280">
        <v>0</v>
      </c>
      <c r="AH361" s="280">
        <v>0</v>
      </c>
      <c r="AI361" s="280">
        <v>0</v>
      </c>
      <c r="AJ361" s="280">
        <v>0</v>
      </c>
      <c r="AK361" s="280">
        <v>0</v>
      </c>
      <c r="AL361" s="280">
        <v>0</v>
      </c>
      <c r="AM361" s="280">
        <v>0</v>
      </c>
      <c r="AN361" s="280">
        <v>0</v>
      </c>
      <c r="AO361" s="280">
        <v>0</v>
      </c>
      <c r="AP361" s="280">
        <v>0</v>
      </c>
      <c r="AQ361" s="280">
        <v>0</v>
      </c>
      <c r="AR361" s="280">
        <v>0</v>
      </c>
      <c r="AS361" s="280">
        <v>0</v>
      </c>
      <c r="AT361" s="280">
        <v>0</v>
      </c>
      <c r="AU361" s="280">
        <v>0</v>
      </c>
      <c r="AV361" s="280">
        <v>0</v>
      </c>
      <c r="AW361" s="280">
        <v>0</v>
      </c>
      <c r="AX361" s="280">
        <v>0</v>
      </c>
      <c r="AY361" s="280">
        <v>0</v>
      </c>
      <c r="AZ361" s="280">
        <v>0</v>
      </c>
      <c r="BA361" s="280">
        <v>0</v>
      </c>
      <c r="BB361" s="280">
        <v>0</v>
      </c>
      <c r="BC361" s="280">
        <v>0</v>
      </c>
      <c r="BD361" s="280">
        <v>0</v>
      </c>
      <c r="BE361" s="280">
        <v>0</v>
      </c>
      <c r="BF361" s="280">
        <v>0</v>
      </c>
      <c r="BG361" s="280">
        <v>0</v>
      </c>
      <c r="BH361" s="280">
        <v>0</v>
      </c>
      <c r="BI361" s="280">
        <v>0</v>
      </c>
      <c r="BJ361" s="280">
        <v>0</v>
      </c>
      <c r="BK361" s="281">
        <v>0</v>
      </c>
    </row>
    <row r="362" spans="3:63" outlineLevel="1" x14ac:dyDescent="0.2">
      <c r="C362" s="269" t="s">
        <v>152</v>
      </c>
      <c r="D362" s="119" t="s">
        <v>152</v>
      </c>
      <c r="F362" s="11" t="s">
        <v>231</v>
      </c>
      <c r="O362" s="11"/>
      <c r="Q362" s="16" t="s">
        <v>110</v>
      </c>
      <c r="R362" s="282">
        <v>0</v>
      </c>
      <c r="S362" s="278">
        <v>0</v>
      </c>
      <c r="T362" s="278">
        <v>0</v>
      </c>
      <c r="U362" s="278">
        <v>0</v>
      </c>
      <c r="V362" s="278">
        <v>0</v>
      </c>
      <c r="W362" s="279">
        <v>0</v>
      </c>
      <c r="X362" s="278">
        <v>0</v>
      </c>
      <c r="Y362" s="278">
        <v>0</v>
      </c>
      <c r="Z362" s="278">
        <v>0</v>
      </c>
      <c r="AA362" s="278">
        <v>0</v>
      </c>
      <c r="AB362" s="115">
        <v>0</v>
      </c>
      <c r="AC362" s="115">
        <v>0</v>
      </c>
      <c r="AD362" s="115">
        <v>0</v>
      </c>
      <c r="AE362" s="280">
        <v>0</v>
      </c>
      <c r="AF362" s="280">
        <v>0</v>
      </c>
      <c r="AG362" s="280">
        <v>0</v>
      </c>
      <c r="AH362" s="280">
        <v>0</v>
      </c>
      <c r="AI362" s="280">
        <v>0</v>
      </c>
      <c r="AJ362" s="280">
        <v>0</v>
      </c>
      <c r="AK362" s="280">
        <v>0</v>
      </c>
      <c r="AL362" s="280">
        <v>0</v>
      </c>
      <c r="AM362" s="280">
        <v>0</v>
      </c>
      <c r="AN362" s="280">
        <v>0</v>
      </c>
      <c r="AO362" s="280">
        <v>0</v>
      </c>
      <c r="AP362" s="280">
        <v>0</v>
      </c>
      <c r="AQ362" s="280">
        <v>0</v>
      </c>
      <c r="AR362" s="280">
        <v>0</v>
      </c>
      <c r="AS362" s="280">
        <v>0</v>
      </c>
      <c r="AT362" s="280">
        <v>0</v>
      </c>
      <c r="AU362" s="280">
        <v>0</v>
      </c>
      <c r="AV362" s="280">
        <v>0</v>
      </c>
      <c r="AW362" s="280">
        <v>0</v>
      </c>
      <c r="AX362" s="280">
        <v>0</v>
      </c>
      <c r="AY362" s="280">
        <v>0</v>
      </c>
      <c r="AZ362" s="280">
        <v>0</v>
      </c>
      <c r="BA362" s="280">
        <v>0</v>
      </c>
      <c r="BB362" s="280">
        <v>0</v>
      </c>
      <c r="BC362" s="280">
        <v>0</v>
      </c>
      <c r="BD362" s="280">
        <v>0</v>
      </c>
      <c r="BE362" s="280">
        <v>0</v>
      </c>
      <c r="BF362" s="280">
        <v>0</v>
      </c>
      <c r="BG362" s="280">
        <v>0</v>
      </c>
      <c r="BH362" s="280">
        <v>0</v>
      </c>
      <c r="BI362" s="280">
        <v>0</v>
      </c>
      <c r="BJ362" s="280">
        <v>0</v>
      </c>
      <c r="BK362" s="281">
        <v>0</v>
      </c>
    </row>
    <row r="363" spans="3:63" outlineLevel="1" x14ac:dyDescent="0.2">
      <c r="C363" s="269" t="s">
        <v>152</v>
      </c>
      <c r="D363" s="119" t="s">
        <v>152</v>
      </c>
      <c r="F363" s="11" t="s">
        <v>232</v>
      </c>
      <c r="Q363" s="16" t="s">
        <v>110</v>
      </c>
      <c r="R363" s="282">
        <v>0</v>
      </c>
      <c r="S363" s="278">
        <v>0</v>
      </c>
      <c r="T363" s="278">
        <v>0</v>
      </c>
      <c r="U363" s="278">
        <v>0</v>
      </c>
      <c r="V363" s="278">
        <v>0</v>
      </c>
      <c r="W363" s="279">
        <v>0</v>
      </c>
      <c r="X363" s="278">
        <v>0</v>
      </c>
      <c r="Y363" s="278">
        <v>0</v>
      </c>
      <c r="Z363" s="278">
        <v>0</v>
      </c>
      <c r="AA363" s="278">
        <v>0</v>
      </c>
      <c r="AB363" s="115">
        <v>0</v>
      </c>
      <c r="AC363" s="115">
        <v>0</v>
      </c>
      <c r="AD363" s="115">
        <v>0</v>
      </c>
      <c r="AE363" s="280">
        <v>0</v>
      </c>
      <c r="AF363" s="280">
        <v>0</v>
      </c>
      <c r="AG363" s="280">
        <v>0</v>
      </c>
      <c r="AH363" s="280">
        <v>0</v>
      </c>
      <c r="AI363" s="280">
        <v>0</v>
      </c>
      <c r="AJ363" s="280">
        <v>0</v>
      </c>
      <c r="AK363" s="280">
        <v>0</v>
      </c>
      <c r="AL363" s="280">
        <v>0</v>
      </c>
      <c r="AM363" s="280">
        <v>0</v>
      </c>
      <c r="AN363" s="280">
        <v>0</v>
      </c>
      <c r="AO363" s="280">
        <v>0</v>
      </c>
      <c r="AP363" s="280">
        <v>0</v>
      </c>
      <c r="AQ363" s="280">
        <v>0</v>
      </c>
      <c r="AR363" s="280">
        <v>0</v>
      </c>
      <c r="AS363" s="280">
        <v>0</v>
      </c>
      <c r="AT363" s="280">
        <v>0</v>
      </c>
      <c r="AU363" s="280">
        <v>0</v>
      </c>
      <c r="AV363" s="280">
        <v>0</v>
      </c>
      <c r="AW363" s="280">
        <v>0</v>
      </c>
      <c r="AX363" s="280">
        <v>0</v>
      </c>
      <c r="AY363" s="280">
        <v>0</v>
      </c>
      <c r="AZ363" s="280">
        <v>0</v>
      </c>
      <c r="BA363" s="280">
        <v>0</v>
      </c>
      <c r="BB363" s="280">
        <v>0</v>
      </c>
      <c r="BC363" s="280">
        <v>0</v>
      </c>
      <c r="BD363" s="280">
        <v>0</v>
      </c>
      <c r="BE363" s="280">
        <v>0</v>
      </c>
      <c r="BF363" s="280">
        <v>0</v>
      </c>
      <c r="BG363" s="280">
        <v>0</v>
      </c>
      <c r="BH363" s="280">
        <v>0</v>
      </c>
      <c r="BI363" s="280">
        <v>0</v>
      </c>
      <c r="BJ363" s="280">
        <v>0</v>
      </c>
      <c r="BK363" s="281">
        <v>0</v>
      </c>
    </row>
    <row r="364" spans="3:63" outlineLevel="1" x14ac:dyDescent="0.2">
      <c r="C364" s="269" t="s">
        <v>152</v>
      </c>
      <c r="D364" s="119" t="s">
        <v>152</v>
      </c>
      <c r="F364" s="11" t="s">
        <v>233</v>
      </c>
      <c r="Q364" s="16" t="s">
        <v>110</v>
      </c>
      <c r="R364" s="283">
        <v>0</v>
      </c>
      <c r="S364" s="284">
        <v>0</v>
      </c>
      <c r="T364" s="284">
        <v>0</v>
      </c>
      <c r="U364" s="284">
        <v>0</v>
      </c>
      <c r="V364" s="284">
        <v>0</v>
      </c>
      <c r="W364" s="285">
        <v>0</v>
      </c>
      <c r="X364" s="284">
        <v>0</v>
      </c>
      <c r="Y364" s="284">
        <v>0</v>
      </c>
      <c r="Z364" s="284">
        <v>0</v>
      </c>
      <c r="AA364" s="284">
        <v>0</v>
      </c>
      <c r="AB364" s="286">
        <v>0</v>
      </c>
      <c r="AC364" s="287">
        <v>0</v>
      </c>
      <c r="AD364" s="287">
        <v>0</v>
      </c>
      <c r="AE364" s="287">
        <v>0</v>
      </c>
      <c r="AF364" s="287">
        <v>0</v>
      </c>
      <c r="AG364" s="287">
        <v>0</v>
      </c>
      <c r="AH364" s="287">
        <v>0</v>
      </c>
      <c r="AI364" s="287">
        <v>0</v>
      </c>
      <c r="AJ364" s="287">
        <v>0</v>
      </c>
      <c r="AK364" s="287">
        <v>0</v>
      </c>
      <c r="AL364" s="287">
        <v>0</v>
      </c>
      <c r="AM364" s="287">
        <v>0</v>
      </c>
      <c r="AN364" s="287">
        <v>0</v>
      </c>
      <c r="AO364" s="287">
        <v>0</v>
      </c>
      <c r="AP364" s="287">
        <v>0</v>
      </c>
      <c r="AQ364" s="287">
        <v>0</v>
      </c>
      <c r="AR364" s="287">
        <v>0</v>
      </c>
      <c r="AS364" s="287">
        <v>0</v>
      </c>
      <c r="AT364" s="287">
        <v>0</v>
      </c>
      <c r="AU364" s="287">
        <v>0</v>
      </c>
      <c r="AV364" s="287">
        <v>0</v>
      </c>
      <c r="AW364" s="287">
        <v>0</v>
      </c>
      <c r="AX364" s="287">
        <v>0</v>
      </c>
      <c r="AY364" s="287">
        <v>0</v>
      </c>
      <c r="AZ364" s="287">
        <v>0</v>
      </c>
      <c r="BA364" s="287">
        <v>0</v>
      </c>
      <c r="BB364" s="287">
        <v>0</v>
      </c>
      <c r="BC364" s="287">
        <v>0</v>
      </c>
      <c r="BD364" s="287">
        <v>0</v>
      </c>
      <c r="BE364" s="287">
        <v>0</v>
      </c>
      <c r="BF364" s="287">
        <v>0</v>
      </c>
      <c r="BG364" s="287">
        <v>0</v>
      </c>
      <c r="BH364" s="287">
        <v>0</v>
      </c>
      <c r="BI364" s="287">
        <v>0</v>
      </c>
      <c r="BJ364" s="287">
        <v>0</v>
      </c>
      <c r="BK364" s="288">
        <v>0</v>
      </c>
    </row>
    <row r="365" spans="3:63" outlineLevel="1" x14ac:dyDescent="0.2">
      <c r="C365" s="269" t="s">
        <v>152</v>
      </c>
      <c r="D365" s="119" t="s">
        <v>152</v>
      </c>
      <c r="F365" s="11" t="s">
        <v>234</v>
      </c>
      <c r="Q365" s="16" t="s">
        <v>110</v>
      </c>
      <c r="R365" s="290">
        <v>0</v>
      </c>
      <c r="S365" s="284">
        <v>0</v>
      </c>
      <c r="T365" s="284">
        <v>0</v>
      </c>
      <c r="U365" s="284">
        <v>0</v>
      </c>
      <c r="V365" s="284">
        <v>0</v>
      </c>
      <c r="W365" s="285">
        <v>0</v>
      </c>
      <c r="X365" s="284">
        <v>0</v>
      </c>
      <c r="Y365" s="284">
        <v>0</v>
      </c>
      <c r="Z365" s="284">
        <v>0</v>
      </c>
      <c r="AA365" s="284">
        <v>0</v>
      </c>
      <c r="AB365" s="286">
        <v>0</v>
      </c>
      <c r="AC365" s="287">
        <v>0</v>
      </c>
      <c r="AD365" s="287">
        <v>0</v>
      </c>
      <c r="AE365" s="287">
        <v>0</v>
      </c>
      <c r="AF365" s="287">
        <v>0</v>
      </c>
      <c r="AG365" s="287">
        <v>0</v>
      </c>
      <c r="AH365" s="287">
        <v>0</v>
      </c>
      <c r="AI365" s="287">
        <v>0</v>
      </c>
      <c r="AJ365" s="287">
        <v>0</v>
      </c>
      <c r="AK365" s="287">
        <v>0</v>
      </c>
      <c r="AL365" s="287">
        <v>0</v>
      </c>
      <c r="AM365" s="287">
        <v>0</v>
      </c>
      <c r="AN365" s="287">
        <v>0</v>
      </c>
      <c r="AO365" s="287">
        <v>0</v>
      </c>
      <c r="AP365" s="287">
        <v>0</v>
      </c>
      <c r="AQ365" s="287">
        <v>0</v>
      </c>
      <c r="AR365" s="287">
        <v>0</v>
      </c>
      <c r="AS365" s="287">
        <v>0</v>
      </c>
      <c r="AT365" s="287">
        <v>0</v>
      </c>
      <c r="AU365" s="287">
        <v>0</v>
      </c>
      <c r="AV365" s="287">
        <v>0</v>
      </c>
      <c r="AW365" s="287">
        <v>0</v>
      </c>
      <c r="AX365" s="287">
        <v>0</v>
      </c>
      <c r="AY365" s="287">
        <v>0</v>
      </c>
      <c r="AZ365" s="287">
        <v>0</v>
      </c>
      <c r="BA365" s="287">
        <v>0</v>
      </c>
      <c r="BB365" s="287">
        <v>0</v>
      </c>
      <c r="BC365" s="287">
        <v>0</v>
      </c>
      <c r="BD365" s="287">
        <v>0</v>
      </c>
      <c r="BE365" s="287">
        <v>0</v>
      </c>
      <c r="BF365" s="287">
        <v>0</v>
      </c>
      <c r="BG365" s="287">
        <v>0</v>
      </c>
      <c r="BH365" s="287">
        <v>0</v>
      </c>
      <c r="BI365" s="287">
        <v>0</v>
      </c>
      <c r="BJ365" s="287">
        <v>0</v>
      </c>
      <c r="BK365" s="288">
        <v>0</v>
      </c>
    </row>
    <row r="366" spans="3:63" outlineLevel="1" x14ac:dyDescent="0.2">
      <c r="C366" s="269" t="s">
        <v>152</v>
      </c>
      <c r="D366" s="119" t="s">
        <v>152</v>
      </c>
      <c r="AB366" s="88"/>
      <c r="AE366"/>
      <c r="AF366"/>
      <c r="AG366"/>
    </row>
    <row r="367" spans="3:63" x14ac:dyDescent="0.2">
      <c r="C367" s="116" t="s">
        <v>152</v>
      </c>
      <c r="D367" s="67" t="s">
        <v>152</v>
      </c>
      <c r="E367" s="67"/>
      <c r="F367" s="67"/>
      <c r="G367" s="67" t="s">
        <v>226</v>
      </c>
      <c r="H367" s="102"/>
      <c r="I367" s="67"/>
      <c r="J367" s="67"/>
      <c r="K367" s="102"/>
      <c r="L367" s="67"/>
      <c r="M367" s="67"/>
      <c r="N367" s="67"/>
      <c r="O367" s="67"/>
      <c r="P367" s="67"/>
      <c r="Q367" s="117" t="s">
        <v>110</v>
      </c>
      <c r="R367" s="118">
        <v>0</v>
      </c>
      <c r="S367" s="118">
        <v>0</v>
      </c>
      <c r="T367" s="118">
        <v>0</v>
      </c>
      <c r="U367" s="118">
        <v>0</v>
      </c>
      <c r="V367" s="118">
        <v>0</v>
      </c>
      <c r="W367" s="118">
        <v>0</v>
      </c>
      <c r="X367" s="118">
        <v>0</v>
      </c>
      <c r="Y367" s="118">
        <v>0</v>
      </c>
      <c r="Z367" s="118">
        <v>0</v>
      </c>
      <c r="AA367" s="118">
        <v>0</v>
      </c>
      <c r="AB367" s="118">
        <v>0</v>
      </c>
      <c r="AC367" s="118">
        <v>0</v>
      </c>
      <c r="AD367" s="118">
        <v>0</v>
      </c>
      <c r="AE367" s="118">
        <v>0</v>
      </c>
      <c r="AF367" s="118">
        <v>0</v>
      </c>
      <c r="AG367" s="118">
        <v>0</v>
      </c>
      <c r="AH367" s="118">
        <v>0</v>
      </c>
      <c r="AI367" s="118">
        <v>0</v>
      </c>
      <c r="AJ367" s="118">
        <v>0</v>
      </c>
      <c r="AK367" s="118">
        <v>0</v>
      </c>
      <c r="AL367" s="118">
        <v>0</v>
      </c>
      <c r="AM367" s="118">
        <v>0</v>
      </c>
      <c r="AN367" s="118">
        <v>0</v>
      </c>
      <c r="AO367" s="118">
        <v>0</v>
      </c>
      <c r="AP367" s="118">
        <v>0</v>
      </c>
      <c r="AQ367" s="118">
        <v>0</v>
      </c>
      <c r="AR367" s="118">
        <v>0</v>
      </c>
      <c r="AS367" s="118">
        <v>0</v>
      </c>
      <c r="AT367" s="118">
        <v>0</v>
      </c>
      <c r="AU367" s="118">
        <v>0</v>
      </c>
      <c r="AV367" s="118">
        <v>0</v>
      </c>
      <c r="AW367" s="118">
        <v>0</v>
      </c>
      <c r="AX367" s="118">
        <v>0</v>
      </c>
      <c r="AY367" s="118">
        <v>0</v>
      </c>
      <c r="AZ367" s="118">
        <v>0</v>
      </c>
      <c r="BA367" s="118">
        <v>0</v>
      </c>
      <c r="BB367" s="118">
        <v>0</v>
      </c>
      <c r="BC367" s="118">
        <v>0</v>
      </c>
      <c r="BD367" s="118">
        <v>0</v>
      </c>
      <c r="BE367" s="118">
        <v>0</v>
      </c>
      <c r="BF367" s="118">
        <v>0</v>
      </c>
      <c r="BG367" s="118">
        <v>0</v>
      </c>
      <c r="BH367" s="118">
        <v>0</v>
      </c>
      <c r="BI367" s="118">
        <v>0</v>
      </c>
      <c r="BJ367" s="118">
        <v>0</v>
      </c>
      <c r="BK367" s="118">
        <v>0</v>
      </c>
    </row>
    <row r="368" spans="3:63" outlineLevel="1" x14ac:dyDescent="0.2">
      <c r="C368" s="269" t="s">
        <v>152</v>
      </c>
      <c r="D368" s="119" t="s">
        <v>152</v>
      </c>
      <c r="E368" s="124" t="s">
        <v>227</v>
      </c>
      <c r="F368" s="11"/>
      <c r="G368" s="11"/>
      <c r="H368" s="11"/>
      <c r="I368" s="11"/>
      <c r="J368" s="11"/>
      <c r="K368" s="11"/>
      <c r="L368" s="11"/>
      <c r="M368" s="11"/>
      <c r="N368" s="11"/>
      <c r="O368" s="11"/>
      <c r="P368" s="11"/>
      <c r="Q368" s="16"/>
      <c r="R368" s="88"/>
      <c r="S368" s="88"/>
      <c r="T368" s="88"/>
      <c r="U368" s="88"/>
      <c r="V368" s="88"/>
      <c r="W368" s="88"/>
      <c r="X368" s="88"/>
      <c r="Y368" s="88"/>
      <c r="Z368" s="88"/>
      <c r="AA368" s="88"/>
      <c r="AB368" s="88"/>
      <c r="AC368" s="88"/>
      <c r="AD368" s="88"/>
      <c r="AE368" s="11"/>
      <c r="AF368"/>
      <c r="AG368"/>
    </row>
    <row r="369" spans="3:63" outlineLevel="1" x14ac:dyDescent="0.2">
      <c r="C369" s="269" t="s">
        <v>152</v>
      </c>
      <c r="D369" s="119" t="s">
        <v>152</v>
      </c>
      <c r="E369" s="11"/>
      <c r="F369" s="11" t="s">
        <v>228</v>
      </c>
      <c r="G369" s="11"/>
      <c r="H369" s="11"/>
      <c r="I369" s="11"/>
      <c r="J369" s="11"/>
      <c r="K369" s="11"/>
      <c r="L369" s="11"/>
      <c r="M369" s="11"/>
      <c r="N369" s="270" t="s">
        <v>229</v>
      </c>
      <c r="O369" s="271">
        <v>0</v>
      </c>
      <c r="P369" s="11"/>
      <c r="Q369" s="16" t="s">
        <v>110</v>
      </c>
      <c r="R369" s="272">
        <v>0</v>
      </c>
      <c r="S369" s="273">
        <v>0</v>
      </c>
      <c r="T369" s="273">
        <v>0</v>
      </c>
      <c r="U369" s="273">
        <v>0</v>
      </c>
      <c r="V369" s="273">
        <v>0</v>
      </c>
      <c r="W369" s="274">
        <v>0</v>
      </c>
      <c r="X369" s="273">
        <v>0</v>
      </c>
      <c r="Y369" s="273">
        <v>0</v>
      </c>
      <c r="Z369" s="273">
        <v>0</v>
      </c>
      <c r="AA369" s="273">
        <v>0</v>
      </c>
      <c r="AB369" s="275">
        <v>0</v>
      </c>
      <c r="AC369" s="275">
        <v>0</v>
      </c>
      <c r="AD369" s="275">
        <v>0</v>
      </c>
      <c r="AE369" s="275">
        <v>0</v>
      </c>
      <c r="AF369" s="275">
        <v>0</v>
      </c>
      <c r="AG369" s="275">
        <v>0</v>
      </c>
      <c r="AH369" s="275">
        <v>0</v>
      </c>
      <c r="AI369" s="275">
        <v>0</v>
      </c>
      <c r="AJ369" s="275">
        <v>0</v>
      </c>
      <c r="AK369" s="275">
        <v>0</v>
      </c>
      <c r="AL369" s="275">
        <v>0</v>
      </c>
      <c r="AM369" s="275">
        <v>0</v>
      </c>
      <c r="AN369" s="275">
        <v>0</v>
      </c>
      <c r="AO369" s="275">
        <v>0</v>
      </c>
      <c r="AP369" s="275">
        <v>0</v>
      </c>
      <c r="AQ369" s="275">
        <v>0</v>
      </c>
      <c r="AR369" s="275">
        <v>0</v>
      </c>
      <c r="AS369" s="275">
        <v>0</v>
      </c>
      <c r="AT369" s="275">
        <v>0</v>
      </c>
      <c r="AU369" s="275">
        <v>0</v>
      </c>
      <c r="AV369" s="275">
        <v>0</v>
      </c>
      <c r="AW369" s="275">
        <v>0</v>
      </c>
      <c r="AX369" s="275">
        <v>0</v>
      </c>
      <c r="AY369" s="275">
        <v>0</v>
      </c>
      <c r="AZ369" s="275">
        <v>0</v>
      </c>
      <c r="BA369" s="275">
        <v>0</v>
      </c>
      <c r="BB369" s="275">
        <v>0</v>
      </c>
      <c r="BC369" s="275">
        <v>0</v>
      </c>
      <c r="BD369" s="275">
        <v>0</v>
      </c>
      <c r="BE369" s="275">
        <v>0</v>
      </c>
      <c r="BF369" s="275">
        <v>0</v>
      </c>
      <c r="BG369" s="275">
        <v>0</v>
      </c>
      <c r="BH369" s="275">
        <v>0</v>
      </c>
      <c r="BI369" s="275">
        <v>0</v>
      </c>
      <c r="BJ369" s="275">
        <v>0</v>
      </c>
      <c r="BK369" s="276">
        <v>0</v>
      </c>
    </row>
    <row r="370" spans="3:63" outlineLevel="1" x14ac:dyDescent="0.2">
      <c r="C370" s="269" t="s">
        <v>152</v>
      </c>
      <c r="D370" s="119" t="s">
        <v>152</v>
      </c>
      <c r="E370" s="11"/>
      <c r="F370" s="11" t="s">
        <v>230</v>
      </c>
      <c r="G370" s="11"/>
      <c r="H370" s="11"/>
      <c r="I370" s="11"/>
      <c r="J370" s="11"/>
      <c r="K370" s="11"/>
      <c r="L370" s="11"/>
      <c r="M370" s="11"/>
      <c r="N370" s="11"/>
      <c r="O370" s="11"/>
      <c r="P370" s="11"/>
      <c r="Q370" s="16" t="s">
        <v>110</v>
      </c>
      <c r="R370" s="277">
        <v>0</v>
      </c>
      <c r="S370" s="278">
        <v>0</v>
      </c>
      <c r="T370" s="278">
        <v>0</v>
      </c>
      <c r="U370" s="278">
        <v>0</v>
      </c>
      <c r="V370" s="278">
        <v>0</v>
      </c>
      <c r="W370" s="279">
        <v>0</v>
      </c>
      <c r="X370" s="278">
        <v>0</v>
      </c>
      <c r="Y370" s="278">
        <v>0</v>
      </c>
      <c r="Z370" s="278">
        <v>0</v>
      </c>
      <c r="AA370" s="278">
        <v>0</v>
      </c>
      <c r="AB370" s="115">
        <v>0</v>
      </c>
      <c r="AC370" s="115">
        <v>0</v>
      </c>
      <c r="AD370" s="115">
        <v>0</v>
      </c>
      <c r="AE370" s="115">
        <v>0</v>
      </c>
      <c r="AF370" s="115">
        <v>0</v>
      </c>
      <c r="AG370" s="280">
        <v>0</v>
      </c>
      <c r="AH370" s="280">
        <v>0</v>
      </c>
      <c r="AI370" s="280">
        <v>0</v>
      </c>
      <c r="AJ370" s="280">
        <v>0</v>
      </c>
      <c r="AK370" s="280">
        <v>0</v>
      </c>
      <c r="AL370" s="280">
        <v>0</v>
      </c>
      <c r="AM370" s="280">
        <v>0</v>
      </c>
      <c r="AN370" s="280">
        <v>0</v>
      </c>
      <c r="AO370" s="280">
        <v>0</v>
      </c>
      <c r="AP370" s="280">
        <v>0</v>
      </c>
      <c r="AQ370" s="280">
        <v>0</v>
      </c>
      <c r="AR370" s="280">
        <v>0</v>
      </c>
      <c r="AS370" s="280">
        <v>0</v>
      </c>
      <c r="AT370" s="280">
        <v>0</v>
      </c>
      <c r="AU370" s="280">
        <v>0</v>
      </c>
      <c r="AV370" s="280">
        <v>0</v>
      </c>
      <c r="AW370" s="280">
        <v>0</v>
      </c>
      <c r="AX370" s="280">
        <v>0</v>
      </c>
      <c r="AY370" s="280">
        <v>0</v>
      </c>
      <c r="AZ370" s="280">
        <v>0</v>
      </c>
      <c r="BA370" s="280">
        <v>0</v>
      </c>
      <c r="BB370" s="280">
        <v>0</v>
      </c>
      <c r="BC370" s="280">
        <v>0</v>
      </c>
      <c r="BD370" s="280">
        <v>0</v>
      </c>
      <c r="BE370" s="280">
        <v>0</v>
      </c>
      <c r="BF370" s="280">
        <v>0</v>
      </c>
      <c r="BG370" s="280">
        <v>0</v>
      </c>
      <c r="BH370" s="280">
        <v>0</v>
      </c>
      <c r="BI370" s="280">
        <v>0</v>
      </c>
      <c r="BJ370" s="280">
        <v>0</v>
      </c>
      <c r="BK370" s="281">
        <v>0</v>
      </c>
    </row>
    <row r="371" spans="3:63" outlineLevel="1" x14ac:dyDescent="0.2">
      <c r="C371" s="269" t="s">
        <v>152</v>
      </c>
      <c r="D371" s="119" t="s">
        <v>152</v>
      </c>
      <c r="F371" s="11" t="s">
        <v>231</v>
      </c>
      <c r="O371" s="11"/>
      <c r="Q371" s="16" t="s">
        <v>110</v>
      </c>
      <c r="R371" s="282">
        <v>0</v>
      </c>
      <c r="S371" s="278">
        <v>0</v>
      </c>
      <c r="T371" s="278">
        <v>0</v>
      </c>
      <c r="U371" s="278">
        <v>0</v>
      </c>
      <c r="V371" s="278">
        <v>0</v>
      </c>
      <c r="W371" s="279">
        <v>0</v>
      </c>
      <c r="X371" s="278">
        <v>0</v>
      </c>
      <c r="Y371" s="278">
        <v>0</v>
      </c>
      <c r="Z371" s="278">
        <v>0</v>
      </c>
      <c r="AA371" s="278">
        <v>0</v>
      </c>
      <c r="AB371" s="115">
        <v>0</v>
      </c>
      <c r="AC371" s="115">
        <v>0</v>
      </c>
      <c r="AD371" s="115">
        <v>0</v>
      </c>
      <c r="AE371" s="280">
        <v>0</v>
      </c>
      <c r="AF371" s="280">
        <v>0</v>
      </c>
      <c r="AG371" s="280">
        <v>0</v>
      </c>
      <c r="AH371" s="280">
        <v>0</v>
      </c>
      <c r="AI371" s="280">
        <v>0</v>
      </c>
      <c r="AJ371" s="280">
        <v>0</v>
      </c>
      <c r="AK371" s="280">
        <v>0</v>
      </c>
      <c r="AL371" s="280">
        <v>0</v>
      </c>
      <c r="AM371" s="280">
        <v>0</v>
      </c>
      <c r="AN371" s="280">
        <v>0</v>
      </c>
      <c r="AO371" s="280">
        <v>0</v>
      </c>
      <c r="AP371" s="280">
        <v>0</v>
      </c>
      <c r="AQ371" s="280">
        <v>0</v>
      </c>
      <c r="AR371" s="280">
        <v>0</v>
      </c>
      <c r="AS371" s="280">
        <v>0</v>
      </c>
      <c r="AT371" s="280">
        <v>0</v>
      </c>
      <c r="AU371" s="280">
        <v>0</v>
      </c>
      <c r="AV371" s="280">
        <v>0</v>
      </c>
      <c r="AW371" s="280">
        <v>0</v>
      </c>
      <c r="AX371" s="280">
        <v>0</v>
      </c>
      <c r="AY371" s="280">
        <v>0</v>
      </c>
      <c r="AZ371" s="280">
        <v>0</v>
      </c>
      <c r="BA371" s="280">
        <v>0</v>
      </c>
      <c r="BB371" s="280">
        <v>0</v>
      </c>
      <c r="BC371" s="280">
        <v>0</v>
      </c>
      <c r="BD371" s="280">
        <v>0</v>
      </c>
      <c r="BE371" s="280">
        <v>0</v>
      </c>
      <c r="BF371" s="280">
        <v>0</v>
      </c>
      <c r="BG371" s="280">
        <v>0</v>
      </c>
      <c r="BH371" s="280">
        <v>0</v>
      </c>
      <c r="BI371" s="280">
        <v>0</v>
      </c>
      <c r="BJ371" s="280">
        <v>0</v>
      </c>
      <c r="BK371" s="281">
        <v>0</v>
      </c>
    </row>
    <row r="372" spans="3:63" outlineLevel="1" x14ac:dyDescent="0.2">
      <c r="C372" s="269" t="s">
        <v>152</v>
      </c>
      <c r="D372" s="119" t="s">
        <v>152</v>
      </c>
      <c r="F372" s="11" t="s">
        <v>232</v>
      </c>
      <c r="Q372" s="16" t="s">
        <v>110</v>
      </c>
      <c r="R372" s="282">
        <v>0</v>
      </c>
      <c r="S372" s="278">
        <v>0</v>
      </c>
      <c r="T372" s="278">
        <v>0</v>
      </c>
      <c r="U372" s="278">
        <v>0</v>
      </c>
      <c r="V372" s="278">
        <v>0</v>
      </c>
      <c r="W372" s="279">
        <v>0</v>
      </c>
      <c r="X372" s="278">
        <v>0</v>
      </c>
      <c r="Y372" s="278">
        <v>0</v>
      </c>
      <c r="Z372" s="278">
        <v>0</v>
      </c>
      <c r="AA372" s="278">
        <v>0</v>
      </c>
      <c r="AB372" s="115">
        <v>0</v>
      </c>
      <c r="AC372" s="115">
        <v>0</v>
      </c>
      <c r="AD372" s="115">
        <v>0</v>
      </c>
      <c r="AE372" s="280">
        <v>0</v>
      </c>
      <c r="AF372" s="280">
        <v>0</v>
      </c>
      <c r="AG372" s="280">
        <v>0</v>
      </c>
      <c r="AH372" s="280">
        <v>0</v>
      </c>
      <c r="AI372" s="280">
        <v>0</v>
      </c>
      <c r="AJ372" s="280">
        <v>0</v>
      </c>
      <c r="AK372" s="280">
        <v>0</v>
      </c>
      <c r="AL372" s="280">
        <v>0</v>
      </c>
      <c r="AM372" s="280">
        <v>0</v>
      </c>
      <c r="AN372" s="280">
        <v>0</v>
      </c>
      <c r="AO372" s="280">
        <v>0</v>
      </c>
      <c r="AP372" s="280">
        <v>0</v>
      </c>
      <c r="AQ372" s="280">
        <v>0</v>
      </c>
      <c r="AR372" s="280">
        <v>0</v>
      </c>
      <c r="AS372" s="280">
        <v>0</v>
      </c>
      <c r="AT372" s="280">
        <v>0</v>
      </c>
      <c r="AU372" s="280">
        <v>0</v>
      </c>
      <c r="AV372" s="280">
        <v>0</v>
      </c>
      <c r="AW372" s="280">
        <v>0</v>
      </c>
      <c r="AX372" s="280">
        <v>0</v>
      </c>
      <c r="AY372" s="280">
        <v>0</v>
      </c>
      <c r="AZ372" s="280">
        <v>0</v>
      </c>
      <c r="BA372" s="280">
        <v>0</v>
      </c>
      <c r="BB372" s="280">
        <v>0</v>
      </c>
      <c r="BC372" s="280">
        <v>0</v>
      </c>
      <c r="BD372" s="280">
        <v>0</v>
      </c>
      <c r="BE372" s="280">
        <v>0</v>
      </c>
      <c r="BF372" s="280">
        <v>0</v>
      </c>
      <c r="BG372" s="280">
        <v>0</v>
      </c>
      <c r="BH372" s="280">
        <v>0</v>
      </c>
      <c r="BI372" s="280">
        <v>0</v>
      </c>
      <c r="BJ372" s="280">
        <v>0</v>
      </c>
      <c r="BK372" s="281">
        <v>0</v>
      </c>
    </row>
    <row r="373" spans="3:63" outlineLevel="1" x14ac:dyDescent="0.2">
      <c r="C373" s="269" t="s">
        <v>152</v>
      </c>
      <c r="D373" s="119" t="s">
        <v>152</v>
      </c>
      <c r="F373" s="11" t="s">
        <v>233</v>
      </c>
      <c r="Q373" s="16" t="s">
        <v>110</v>
      </c>
      <c r="R373" s="283">
        <v>0</v>
      </c>
      <c r="S373" s="284">
        <v>0</v>
      </c>
      <c r="T373" s="284">
        <v>0</v>
      </c>
      <c r="U373" s="284">
        <v>0</v>
      </c>
      <c r="V373" s="284">
        <v>0</v>
      </c>
      <c r="W373" s="285">
        <v>0</v>
      </c>
      <c r="X373" s="284">
        <v>0</v>
      </c>
      <c r="Y373" s="284">
        <v>0</v>
      </c>
      <c r="Z373" s="284">
        <v>0</v>
      </c>
      <c r="AA373" s="284">
        <v>0</v>
      </c>
      <c r="AB373" s="286">
        <v>0</v>
      </c>
      <c r="AC373" s="287">
        <v>0</v>
      </c>
      <c r="AD373" s="287">
        <v>0</v>
      </c>
      <c r="AE373" s="287">
        <v>0</v>
      </c>
      <c r="AF373" s="287">
        <v>0</v>
      </c>
      <c r="AG373" s="287">
        <v>0</v>
      </c>
      <c r="AH373" s="287">
        <v>0</v>
      </c>
      <c r="AI373" s="287">
        <v>0</v>
      </c>
      <c r="AJ373" s="287">
        <v>0</v>
      </c>
      <c r="AK373" s="287">
        <v>0</v>
      </c>
      <c r="AL373" s="287">
        <v>0</v>
      </c>
      <c r="AM373" s="287">
        <v>0</v>
      </c>
      <c r="AN373" s="287">
        <v>0</v>
      </c>
      <c r="AO373" s="287">
        <v>0</v>
      </c>
      <c r="AP373" s="287">
        <v>0</v>
      </c>
      <c r="AQ373" s="287">
        <v>0</v>
      </c>
      <c r="AR373" s="287">
        <v>0</v>
      </c>
      <c r="AS373" s="287">
        <v>0</v>
      </c>
      <c r="AT373" s="287">
        <v>0</v>
      </c>
      <c r="AU373" s="287">
        <v>0</v>
      </c>
      <c r="AV373" s="287">
        <v>0</v>
      </c>
      <c r="AW373" s="287">
        <v>0</v>
      </c>
      <c r="AX373" s="287">
        <v>0</v>
      </c>
      <c r="AY373" s="287">
        <v>0</v>
      </c>
      <c r="AZ373" s="287">
        <v>0</v>
      </c>
      <c r="BA373" s="287">
        <v>0</v>
      </c>
      <c r="BB373" s="287">
        <v>0</v>
      </c>
      <c r="BC373" s="287">
        <v>0</v>
      </c>
      <c r="BD373" s="287">
        <v>0</v>
      </c>
      <c r="BE373" s="287">
        <v>0</v>
      </c>
      <c r="BF373" s="287">
        <v>0</v>
      </c>
      <c r="BG373" s="287">
        <v>0</v>
      </c>
      <c r="BH373" s="287">
        <v>0</v>
      </c>
      <c r="BI373" s="287">
        <v>0</v>
      </c>
      <c r="BJ373" s="287">
        <v>0</v>
      </c>
      <c r="BK373" s="288">
        <v>0</v>
      </c>
    </row>
    <row r="374" spans="3:63" outlineLevel="1" x14ac:dyDescent="0.2">
      <c r="C374" s="269" t="s">
        <v>152</v>
      </c>
      <c r="D374" s="119" t="s">
        <v>152</v>
      </c>
      <c r="F374" s="11" t="s">
        <v>234</v>
      </c>
      <c r="Q374" s="16" t="s">
        <v>110</v>
      </c>
      <c r="R374" s="290">
        <v>0</v>
      </c>
      <c r="S374" s="284">
        <v>0</v>
      </c>
      <c r="T374" s="284">
        <v>0</v>
      </c>
      <c r="U374" s="284">
        <v>0</v>
      </c>
      <c r="V374" s="284">
        <v>0</v>
      </c>
      <c r="W374" s="285">
        <v>0</v>
      </c>
      <c r="X374" s="284">
        <v>0</v>
      </c>
      <c r="Y374" s="284">
        <v>0</v>
      </c>
      <c r="Z374" s="284">
        <v>0</v>
      </c>
      <c r="AA374" s="284">
        <v>0</v>
      </c>
      <c r="AB374" s="286">
        <v>0</v>
      </c>
      <c r="AC374" s="287">
        <v>0</v>
      </c>
      <c r="AD374" s="287">
        <v>0</v>
      </c>
      <c r="AE374" s="287">
        <v>0</v>
      </c>
      <c r="AF374" s="287">
        <v>0</v>
      </c>
      <c r="AG374" s="287">
        <v>0</v>
      </c>
      <c r="AH374" s="287">
        <v>0</v>
      </c>
      <c r="AI374" s="287">
        <v>0</v>
      </c>
      <c r="AJ374" s="287">
        <v>0</v>
      </c>
      <c r="AK374" s="287">
        <v>0</v>
      </c>
      <c r="AL374" s="287">
        <v>0</v>
      </c>
      <c r="AM374" s="287">
        <v>0</v>
      </c>
      <c r="AN374" s="287">
        <v>0</v>
      </c>
      <c r="AO374" s="287">
        <v>0</v>
      </c>
      <c r="AP374" s="287">
        <v>0</v>
      </c>
      <c r="AQ374" s="287">
        <v>0</v>
      </c>
      <c r="AR374" s="287">
        <v>0</v>
      </c>
      <c r="AS374" s="287">
        <v>0</v>
      </c>
      <c r="AT374" s="287">
        <v>0</v>
      </c>
      <c r="AU374" s="287">
        <v>0</v>
      </c>
      <c r="AV374" s="287">
        <v>0</v>
      </c>
      <c r="AW374" s="287">
        <v>0</v>
      </c>
      <c r="AX374" s="287">
        <v>0</v>
      </c>
      <c r="AY374" s="287">
        <v>0</v>
      </c>
      <c r="AZ374" s="287">
        <v>0</v>
      </c>
      <c r="BA374" s="287">
        <v>0</v>
      </c>
      <c r="BB374" s="287">
        <v>0</v>
      </c>
      <c r="BC374" s="287">
        <v>0</v>
      </c>
      <c r="BD374" s="287">
        <v>0</v>
      </c>
      <c r="BE374" s="287">
        <v>0</v>
      </c>
      <c r="BF374" s="287">
        <v>0</v>
      </c>
      <c r="BG374" s="287">
        <v>0</v>
      </c>
      <c r="BH374" s="287">
        <v>0</v>
      </c>
      <c r="BI374" s="287">
        <v>0</v>
      </c>
      <c r="BJ374" s="287">
        <v>0</v>
      </c>
      <c r="BK374" s="288">
        <v>0</v>
      </c>
    </row>
    <row r="375" spans="3:63" outlineLevel="1" x14ac:dyDescent="0.2">
      <c r="C375" s="269" t="s">
        <v>152</v>
      </c>
      <c r="D375" s="119" t="s">
        <v>152</v>
      </c>
      <c r="AB375" s="88"/>
      <c r="AE375"/>
      <c r="AF375"/>
      <c r="AG375"/>
    </row>
    <row r="376" spans="3:63" x14ac:dyDescent="0.2">
      <c r="C376" s="116" t="s">
        <v>152</v>
      </c>
      <c r="D376" s="67" t="s">
        <v>152</v>
      </c>
      <c r="E376" s="67"/>
      <c r="F376" s="67"/>
      <c r="G376" s="67" t="s">
        <v>226</v>
      </c>
      <c r="H376" s="102"/>
      <c r="I376" s="67"/>
      <c r="J376" s="67"/>
      <c r="K376" s="102"/>
      <c r="L376" s="67"/>
      <c r="M376" s="67"/>
      <c r="N376" s="67"/>
      <c r="O376" s="67"/>
      <c r="P376" s="67"/>
      <c r="Q376" s="117" t="s">
        <v>110</v>
      </c>
      <c r="R376" s="118">
        <v>0</v>
      </c>
      <c r="S376" s="118">
        <v>0</v>
      </c>
      <c r="T376" s="118">
        <v>0</v>
      </c>
      <c r="U376" s="118">
        <v>0</v>
      </c>
      <c r="V376" s="118">
        <v>0</v>
      </c>
      <c r="W376" s="118">
        <v>0</v>
      </c>
      <c r="X376" s="118">
        <v>0</v>
      </c>
      <c r="Y376" s="118">
        <v>0</v>
      </c>
      <c r="Z376" s="118">
        <v>0</v>
      </c>
      <c r="AA376" s="118">
        <v>0</v>
      </c>
      <c r="AB376" s="118">
        <v>0</v>
      </c>
      <c r="AC376" s="118">
        <v>0</v>
      </c>
      <c r="AD376" s="118">
        <v>0</v>
      </c>
      <c r="AE376" s="118">
        <v>0</v>
      </c>
      <c r="AF376" s="118">
        <v>0</v>
      </c>
      <c r="AG376" s="118">
        <v>0</v>
      </c>
      <c r="AH376" s="118">
        <v>0</v>
      </c>
      <c r="AI376" s="118">
        <v>0</v>
      </c>
      <c r="AJ376" s="118">
        <v>0</v>
      </c>
      <c r="AK376" s="118">
        <v>0</v>
      </c>
      <c r="AL376" s="118">
        <v>0</v>
      </c>
      <c r="AM376" s="118">
        <v>0</v>
      </c>
      <c r="AN376" s="118">
        <v>0</v>
      </c>
      <c r="AO376" s="118">
        <v>0</v>
      </c>
      <c r="AP376" s="118">
        <v>0</v>
      </c>
      <c r="AQ376" s="118">
        <v>0</v>
      </c>
      <c r="AR376" s="118">
        <v>0</v>
      </c>
      <c r="AS376" s="118">
        <v>0</v>
      </c>
      <c r="AT376" s="118">
        <v>0</v>
      </c>
      <c r="AU376" s="118">
        <v>0</v>
      </c>
      <c r="AV376" s="118">
        <v>0</v>
      </c>
      <c r="AW376" s="118">
        <v>0</v>
      </c>
      <c r="AX376" s="118">
        <v>0</v>
      </c>
      <c r="AY376" s="118">
        <v>0</v>
      </c>
      <c r="AZ376" s="118">
        <v>0</v>
      </c>
      <c r="BA376" s="118">
        <v>0</v>
      </c>
      <c r="BB376" s="118">
        <v>0</v>
      </c>
      <c r="BC376" s="118">
        <v>0</v>
      </c>
      <c r="BD376" s="118">
        <v>0</v>
      </c>
      <c r="BE376" s="118">
        <v>0</v>
      </c>
      <c r="BF376" s="118">
        <v>0</v>
      </c>
      <c r="BG376" s="118">
        <v>0</v>
      </c>
      <c r="BH376" s="118">
        <v>0</v>
      </c>
      <c r="BI376" s="118">
        <v>0</v>
      </c>
      <c r="BJ376" s="118">
        <v>0</v>
      </c>
      <c r="BK376" s="118">
        <v>0</v>
      </c>
    </row>
    <row r="377" spans="3:63" outlineLevel="1" x14ac:dyDescent="0.2">
      <c r="C377" s="269" t="s">
        <v>152</v>
      </c>
      <c r="D377" s="119" t="s">
        <v>152</v>
      </c>
      <c r="E377" s="124" t="s">
        <v>227</v>
      </c>
      <c r="F377" s="11"/>
      <c r="G377" s="11"/>
      <c r="H377" s="11"/>
      <c r="I377" s="11"/>
      <c r="J377" s="11"/>
      <c r="K377" s="11"/>
      <c r="L377" s="11"/>
      <c r="M377" s="11"/>
      <c r="N377" s="11"/>
      <c r="O377" s="11"/>
      <c r="P377" s="11"/>
      <c r="Q377" s="16"/>
      <c r="R377" s="88"/>
      <c r="S377" s="88"/>
      <c r="T377" s="88"/>
      <c r="U377" s="88"/>
      <c r="V377" s="88"/>
      <c r="W377" s="88"/>
      <c r="X377" s="88"/>
      <c r="Y377" s="88"/>
      <c r="Z377" s="88"/>
      <c r="AA377" s="88"/>
      <c r="AB377" s="88"/>
      <c r="AC377" s="88"/>
      <c r="AD377" s="88"/>
      <c r="AE377" s="11"/>
      <c r="AF377"/>
      <c r="AG377"/>
    </row>
    <row r="378" spans="3:63" outlineLevel="1" x14ac:dyDescent="0.2">
      <c r="C378" s="269" t="s">
        <v>152</v>
      </c>
      <c r="D378" s="119" t="s">
        <v>152</v>
      </c>
      <c r="E378" s="11"/>
      <c r="F378" s="11" t="s">
        <v>228</v>
      </c>
      <c r="G378" s="11"/>
      <c r="H378" s="11"/>
      <c r="I378" s="11"/>
      <c r="J378" s="11"/>
      <c r="K378" s="11"/>
      <c r="L378" s="11"/>
      <c r="M378" s="11"/>
      <c r="N378" s="270" t="s">
        <v>229</v>
      </c>
      <c r="O378" s="271">
        <v>0</v>
      </c>
      <c r="P378" s="11"/>
      <c r="Q378" s="16" t="s">
        <v>110</v>
      </c>
      <c r="R378" s="272">
        <v>0</v>
      </c>
      <c r="S378" s="273">
        <v>0</v>
      </c>
      <c r="T378" s="273">
        <v>0</v>
      </c>
      <c r="U378" s="273">
        <v>0</v>
      </c>
      <c r="V378" s="273">
        <v>0</v>
      </c>
      <c r="W378" s="274">
        <v>0</v>
      </c>
      <c r="X378" s="273">
        <v>0</v>
      </c>
      <c r="Y378" s="273">
        <v>0</v>
      </c>
      <c r="Z378" s="273">
        <v>0</v>
      </c>
      <c r="AA378" s="273">
        <v>0</v>
      </c>
      <c r="AB378" s="275">
        <v>0</v>
      </c>
      <c r="AC378" s="275">
        <v>0</v>
      </c>
      <c r="AD378" s="275">
        <v>0</v>
      </c>
      <c r="AE378" s="275">
        <v>0</v>
      </c>
      <c r="AF378" s="275">
        <v>0</v>
      </c>
      <c r="AG378" s="275">
        <v>0</v>
      </c>
      <c r="AH378" s="275">
        <v>0</v>
      </c>
      <c r="AI378" s="275">
        <v>0</v>
      </c>
      <c r="AJ378" s="275">
        <v>0</v>
      </c>
      <c r="AK378" s="275">
        <v>0</v>
      </c>
      <c r="AL378" s="275">
        <v>0</v>
      </c>
      <c r="AM378" s="275">
        <v>0</v>
      </c>
      <c r="AN378" s="275">
        <v>0</v>
      </c>
      <c r="AO378" s="275">
        <v>0</v>
      </c>
      <c r="AP378" s="275">
        <v>0</v>
      </c>
      <c r="AQ378" s="275">
        <v>0</v>
      </c>
      <c r="AR378" s="275">
        <v>0</v>
      </c>
      <c r="AS378" s="275">
        <v>0</v>
      </c>
      <c r="AT378" s="275">
        <v>0</v>
      </c>
      <c r="AU378" s="275">
        <v>0</v>
      </c>
      <c r="AV378" s="275">
        <v>0</v>
      </c>
      <c r="AW378" s="275">
        <v>0</v>
      </c>
      <c r="AX378" s="275">
        <v>0</v>
      </c>
      <c r="AY378" s="275">
        <v>0</v>
      </c>
      <c r="AZ378" s="275">
        <v>0</v>
      </c>
      <c r="BA378" s="275">
        <v>0</v>
      </c>
      <c r="BB378" s="275">
        <v>0</v>
      </c>
      <c r="BC378" s="275">
        <v>0</v>
      </c>
      <c r="BD378" s="275">
        <v>0</v>
      </c>
      <c r="BE378" s="275">
        <v>0</v>
      </c>
      <c r="BF378" s="275">
        <v>0</v>
      </c>
      <c r="BG378" s="275">
        <v>0</v>
      </c>
      <c r="BH378" s="275">
        <v>0</v>
      </c>
      <c r="BI378" s="275">
        <v>0</v>
      </c>
      <c r="BJ378" s="275">
        <v>0</v>
      </c>
      <c r="BK378" s="276">
        <v>0</v>
      </c>
    </row>
    <row r="379" spans="3:63" outlineLevel="1" x14ac:dyDescent="0.2">
      <c r="C379" s="269" t="s">
        <v>152</v>
      </c>
      <c r="D379" s="119" t="s">
        <v>152</v>
      </c>
      <c r="E379" s="11"/>
      <c r="F379" s="11" t="s">
        <v>230</v>
      </c>
      <c r="G379" s="11"/>
      <c r="H379" s="11"/>
      <c r="I379" s="11"/>
      <c r="J379" s="11"/>
      <c r="K379" s="11"/>
      <c r="L379" s="11"/>
      <c r="M379" s="11"/>
      <c r="N379" s="11"/>
      <c r="O379" s="11"/>
      <c r="P379" s="11"/>
      <c r="Q379" s="16" t="s">
        <v>110</v>
      </c>
      <c r="R379" s="277">
        <v>0</v>
      </c>
      <c r="S379" s="278">
        <v>0</v>
      </c>
      <c r="T379" s="278">
        <v>0</v>
      </c>
      <c r="U379" s="278">
        <v>0</v>
      </c>
      <c r="V379" s="278">
        <v>0</v>
      </c>
      <c r="W379" s="279">
        <v>0</v>
      </c>
      <c r="X379" s="278">
        <v>0</v>
      </c>
      <c r="Y379" s="278">
        <v>0</v>
      </c>
      <c r="Z379" s="278">
        <v>0</v>
      </c>
      <c r="AA379" s="278">
        <v>0</v>
      </c>
      <c r="AB379" s="115">
        <v>0</v>
      </c>
      <c r="AC379" s="115">
        <v>0</v>
      </c>
      <c r="AD379" s="115">
        <v>0</v>
      </c>
      <c r="AE379" s="115">
        <v>0</v>
      </c>
      <c r="AF379" s="115">
        <v>0</v>
      </c>
      <c r="AG379" s="280">
        <v>0</v>
      </c>
      <c r="AH379" s="280">
        <v>0</v>
      </c>
      <c r="AI379" s="280">
        <v>0</v>
      </c>
      <c r="AJ379" s="280">
        <v>0</v>
      </c>
      <c r="AK379" s="280">
        <v>0</v>
      </c>
      <c r="AL379" s="280">
        <v>0</v>
      </c>
      <c r="AM379" s="280">
        <v>0</v>
      </c>
      <c r="AN379" s="280">
        <v>0</v>
      </c>
      <c r="AO379" s="280">
        <v>0</v>
      </c>
      <c r="AP379" s="280">
        <v>0</v>
      </c>
      <c r="AQ379" s="280">
        <v>0</v>
      </c>
      <c r="AR379" s="280">
        <v>0</v>
      </c>
      <c r="AS379" s="280">
        <v>0</v>
      </c>
      <c r="AT379" s="280">
        <v>0</v>
      </c>
      <c r="AU379" s="280">
        <v>0</v>
      </c>
      <c r="AV379" s="280">
        <v>0</v>
      </c>
      <c r="AW379" s="280">
        <v>0</v>
      </c>
      <c r="AX379" s="280">
        <v>0</v>
      </c>
      <c r="AY379" s="280">
        <v>0</v>
      </c>
      <c r="AZ379" s="280">
        <v>0</v>
      </c>
      <c r="BA379" s="280">
        <v>0</v>
      </c>
      <c r="BB379" s="280">
        <v>0</v>
      </c>
      <c r="BC379" s="280">
        <v>0</v>
      </c>
      <c r="BD379" s="280">
        <v>0</v>
      </c>
      <c r="BE379" s="280">
        <v>0</v>
      </c>
      <c r="BF379" s="280">
        <v>0</v>
      </c>
      <c r="BG379" s="280">
        <v>0</v>
      </c>
      <c r="BH379" s="280">
        <v>0</v>
      </c>
      <c r="BI379" s="280">
        <v>0</v>
      </c>
      <c r="BJ379" s="280">
        <v>0</v>
      </c>
      <c r="BK379" s="281">
        <v>0</v>
      </c>
    </row>
    <row r="380" spans="3:63" outlineLevel="1" x14ac:dyDescent="0.2">
      <c r="C380" s="269" t="s">
        <v>152</v>
      </c>
      <c r="D380" s="119" t="s">
        <v>152</v>
      </c>
      <c r="F380" s="11" t="s">
        <v>231</v>
      </c>
      <c r="O380" s="11"/>
      <c r="Q380" s="16" t="s">
        <v>110</v>
      </c>
      <c r="R380" s="282">
        <v>0</v>
      </c>
      <c r="S380" s="278">
        <v>0</v>
      </c>
      <c r="T380" s="278">
        <v>0</v>
      </c>
      <c r="U380" s="278">
        <v>0</v>
      </c>
      <c r="V380" s="278">
        <v>0</v>
      </c>
      <c r="W380" s="279">
        <v>0</v>
      </c>
      <c r="X380" s="278">
        <v>0</v>
      </c>
      <c r="Y380" s="278">
        <v>0</v>
      </c>
      <c r="Z380" s="278">
        <v>0</v>
      </c>
      <c r="AA380" s="278">
        <v>0</v>
      </c>
      <c r="AB380" s="115">
        <v>0</v>
      </c>
      <c r="AC380" s="115">
        <v>0</v>
      </c>
      <c r="AD380" s="115">
        <v>0</v>
      </c>
      <c r="AE380" s="280">
        <v>0</v>
      </c>
      <c r="AF380" s="280">
        <v>0</v>
      </c>
      <c r="AG380" s="280">
        <v>0</v>
      </c>
      <c r="AH380" s="280">
        <v>0</v>
      </c>
      <c r="AI380" s="280">
        <v>0</v>
      </c>
      <c r="AJ380" s="280">
        <v>0</v>
      </c>
      <c r="AK380" s="280">
        <v>0</v>
      </c>
      <c r="AL380" s="280">
        <v>0</v>
      </c>
      <c r="AM380" s="280">
        <v>0</v>
      </c>
      <c r="AN380" s="280">
        <v>0</v>
      </c>
      <c r="AO380" s="280">
        <v>0</v>
      </c>
      <c r="AP380" s="280">
        <v>0</v>
      </c>
      <c r="AQ380" s="280">
        <v>0</v>
      </c>
      <c r="AR380" s="280">
        <v>0</v>
      </c>
      <c r="AS380" s="280">
        <v>0</v>
      </c>
      <c r="AT380" s="280">
        <v>0</v>
      </c>
      <c r="AU380" s="280">
        <v>0</v>
      </c>
      <c r="AV380" s="280">
        <v>0</v>
      </c>
      <c r="AW380" s="280">
        <v>0</v>
      </c>
      <c r="AX380" s="280">
        <v>0</v>
      </c>
      <c r="AY380" s="280">
        <v>0</v>
      </c>
      <c r="AZ380" s="280">
        <v>0</v>
      </c>
      <c r="BA380" s="280">
        <v>0</v>
      </c>
      <c r="BB380" s="280">
        <v>0</v>
      </c>
      <c r="BC380" s="280">
        <v>0</v>
      </c>
      <c r="BD380" s="280">
        <v>0</v>
      </c>
      <c r="BE380" s="280">
        <v>0</v>
      </c>
      <c r="BF380" s="280">
        <v>0</v>
      </c>
      <c r="BG380" s="280">
        <v>0</v>
      </c>
      <c r="BH380" s="280">
        <v>0</v>
      </c>
      <c r="BI380" s="280">
        <v>0</v>
      </c>
      <c r="BJ380" s="280">
        <v>0</v>
      </c>
      <c r="BK380" s="281">
        <v>0</v>
      </c>
    </row>
    <row r="381" spans="3:63" outlineLevel="1" x14ac:dyDescent="0.2">
      <c r="C381" s="269" t="s">
        <v>152</v>
      </c>
      <c r="D381" s="119" t="s">
        <v>152</v>
      </c>
      <c r="F381" s="11" t="s">
        <v>232</v>
      </c>
      <c r="Q381" s="16" t="s">
        <v>110</v>
      </c>
      <c r="R381" s="282">
        <v>0</v>
      </c>
      <c r="S381" s="278">
        <v>0</v>
      </c>
      <c r="T381" s="278">
        <v>0</v>
      </c>
      <c r="U381" s="278">
        <v>0</v>
      </c>
      <c r="V381" s="278">
        <v>0</v>
      </c>
      <c r="W381" s="279">
        <v>0</v>
      </c>
      <c r="X381" s="278">
        <v>0</v>
      </c>
      <c r="Y381" s="278">
        <v>0</v>
      </c>
      <c r="Z381" s="278">
        <v>0</v>
      </c>
      <c r="AA381" s="278">
        <v>0</v>
      </c>
      <c r="AB381" s="115">
        <v>0</v>
      </c>
      <c r="AC381" s="115">
        <v>0</v>
      </c>
      <c r="AD381" s="115">
        <v>0</v>
      </c>
      <c r="AE381" s="280">
        <v>0</v>
      </c>
      <c r="AF381" s="280">
        <v>0</v>
      </c>
      <c r="AG381" s="280">
        <v>0</v>
      </c>
      <c r="AH381" s="280">
        <v>0</v>
      </c>
      <c r="AI381" s="280">
        <v>0</v>
      </c>
      <c r="AJ381" s="280">
        <v>0</v>
      </c>
      <c r="AK381" s="280">
        <v>0</v>
      </c>
      <c r="AL381" s="280">
        <v>0</v>
      </c>
      <c r="AM381" s="280">
        <v>0</v>
      </c>
      <c r="AN381" s="280">
        <v>0</v>
      </c>
      <c r="AO381" s="280">
        <v>0</v>
      </c>
      <c r="AP381" s="280">
        <v>0</v>
      </c>
      <c r="AQ381" s="280">
        <v>0</v>
      </c>
      <c r="AR381" s="280">
        <v>0</v>
      </c>
      <c r="AS381" s="280">
        <v>0</v>
      </c>
      <c r="AT381" s="280">
        <v>0</v>
      </c>
      <c r="AU381" s="280">
        <v>0</v>
      </c>
      <c r="AV381" s="280">
        <v>0</v>
      </c>
      <c r="AW381" s="280">
        <v>0</v>
      </c>
      <c r="AX381" s="280">
        <v>0</v>
      </c>
      <c r="AY381" s="280">
        <v>0</v>
      </c>
      <c r="AZ381" s="280">
        <v>0</v>
      </c>
      <c r="BA381" s="280">
        <v>0</v>
      </c>
      <c r="BB381" s="280">
        <v>0</v>
      </c>
      <c r="BC381" s="280">
        <v>0</v>
      </c>
      <c r="BD381" s="280">
        <v>0</v>
      </c>
      <c r="BE381" s="280">
        <v>0</v>
      </c>
      <c r="BF381" s="280">
        <v>0</v>
      </c>
      <c r="BG381" s="280">
        <v>0</v>
      </c>
      <c r="BH381" s="280">
        <v>0</v>
      </c>
      <c r="BI381" s="280">
        <v>0</v>
      </c>
      <c r="BJ381" s="280">
        <v>0</v>
      </c>
      <c r="BK381" s="281">
        <v>0</v>
      </c>
    </row>
    <row r="382" spans="3:63" outlineLevel="1" x14ac:dyDescent="0.2">
      <c r="C382" s="269" t="s">
        <v>152</v>
      </c>
      <c r="D382" s="119" t="s">
        <v>152</v>
      </c>
      <c r="F382" s="11" t="s">
        <v>233</v>
      </c>
      <c r="Q382" s="16" t="s">
        <v>110</v>
      </c>
      <c r="R382" s="283">
        <v>0</v>
      </c>
      <c r="S382" s="284">
        <v>0</v>
      </c>
      <c r="T382" s="284">
        <v>0</v>
      </c>
      <c r="U382" s="284">
        <v>0</v>
      </c>
      <c r="V382" s="284">
        <v>0</v>
      </c>
      <c r="W382" s="285">
        <v>0</v>
      </c>
      <c r="X382" s="284">
        <v>0</v>
      </c>
      <c r="Y382" s="284">
        <v>0</v>
      </c>
      <c r="Z382" s="284">
        <v>0</v>
      </c>
      <c r="AA382" s="284">
        <v>0</v>
      </c>
      <c r="AB382" s="286">
        <v>0</v>
      </c>
      <c r="AC382" s="287">
        <v>0</v>
      </c>
      <c r="AD382" s="287">
        <v>0</v>
      </c>
      <c r="AE382" s="287">
        <v>0</v>
      </c>
      <c r="AF382" s="287">
        <v>0</v>
      </c>
      <c r="AG382" s="287">
        <v>0</v>
      </c>
      <c r="AH382" s="287">
        <v>0</v>
      </c>
      <c r="AI382" s="287">
        <v>0</v>
      </c>
      <c r="AJ382" s="287">
        <v>0</v>
      </c>
      <c r="AK382" s="287">
        <v>0</v>
      </c>
      <c r="AL382" s="287">
        <v>0</v>
      </c>
      <c r="AM382" s="287">
        <v>0</v>
      </c>
      <c r="AN382" s="287">
        <v>0</v>
      </c>
      <c r="AO382" s="287">
        <v>0</v>
      </c>
      <c r="AP382" s="287">
        <v>0</v>
      </c>
      <c r="AQ382" s="287">
        <v>0</v>
      </c>
      <c r="AR382" s="287">
        <v>0</v>
      </c>
      <c r="AS382" s="287">
        <v>0</v>
      </c>
      <c r="AT382" s="287">
        <v>0</v>
      </c>
      <c r="AU382" s="287">
        <v>0</v>
      </c>
      <c r="AV382" s="287">
        <v>0</v>
      </c>
      <c r="AW382" s="287">
        <v>0</v>
      </c>
      <c r="AX382" s="287">
        <v>0</v>
      </c>
      <c r="AY382" s="287">
        <v>0</v>
      </c>
      <c r="AZ382" s="287">
        <v>0</v>
      </c>
      <c r="BA382" s="287">
        <v>0</v>
      </c>
      <c r="BB382" s="287">
        <v>0</v>
      </c>
      <c r="BC382" s="287">
        <v>0</v>
      </c>
      <c r="BD382" s="287">
        <v>0</v>
      </c>
      <c r="BE382" s="287">
        <v>0</v>
      </c>
      <c r="BF382" s="287">
        <v>0</v>
      </c>
      <c r="BG382" s="287">
        <v>0</v>
      </c>
      <c r="BH382" s="287">
        <v>0</v>
      </c>
      <c r="BI382" s="287">
        <v>0</v>
      </c>
      <c r="BJ382" s="287">
        <v>0</v>
      </c>
      <c r="BK382" s="288">
        <v>0</v>
      </c>
    </row>
    <row r="383" spans="3:63" outlineLevel="1" x14ac:dyDescent="0.2">
      <c r="C383" s="269" t="s">
        <v>152</v>
      </c>
      <c r="D383" s="119" t="s">
        <v>152</v>
      </c>
      <c r="F383" s="11" t="s">
        <v>234</v>
      </c>
      <c r="Q383" s="16" t="s">
        <v>110</v>
      </c>
      <c r="R383" s="290">
        <v>0</v>
      </c>
      <c r="S383" s="284">
        <v>0</v>
      </c>
      <c r="T383" s="284">
        <v>0</v>
      </c>
      <c r="U383" s="284">
        <v>0</v>
      </c>
      <c r="V383" s="284">
        <v>0</v>
      </c>
      <c r="W383" s="285">
        <v>0</v>
      </c>
      <c r="X383" s="284">
        <v>0</v>
      </c>
      <c r="Y383" s="284">
        <v>0</v>
      </c>
      <c r="Z383" s="284">
        <v>0</v>
      </c>
      <c r="AA383" s="284">
        <v>0</v>
      </c>
      <c r="AB383" s="286">
        <v>0</v>
      </c>
      <c r="AC383" s="287">
        <v>0</v>
      </c>
      <c r="AD383" s="287">
        <v>0</v>
      </c>
      <c r="AE383" s="287">
        <v>0</v>
      </c>
      <c r="AF383" s="287">
        <v>0</v>
      </c>
      <c r="AG383" s="287">
        <v>0</v>
      </c>
      <c r="AH383" s="287">
        <v>0</v>
      </c>
      <c r="AI383" s="287">
        <v>0</v>
      </c>
      <c r="AJ383" s="287">
        <v>0</v>
      </c>
      <c r="AK383" s="287">
        <v>0</v>
      </c>
      <c r="AL383" s="287">
        <v>0</v>
      </c>
      <c r="AM383" s="287">
        <v>0</v>
      </c>
      <c r="AN383" s="287">
        <v>0</v>
      </c>
      <c r="AO383" s="287">
        <v>0</v>
      </c>
      <c r="AP383" s="287">
        <v>0</v>
      </c>
      <c r="AQ383" s="287">
        <v>0</v>
      </c>
      <c r="AR383" s="287">
        <v>0</v>
      </c>
      <c r="AS383" s="287">
        <v>0</v>
      </c>
      <c r="AT383" s="287">
        <v>0</v>
      </c>
      <c r="AU383" s="287">
        <v>0</v>
      </c>
      <c r="AV383" s="287">
        <v>0</v>
      </c>
      <c r="AW383" s="287">
        <v>0</v>
      </c>
      <c r="AX383" s="287">
        <v>0</v>
      </c>
      <c r="AY383" s="287">
        <v>0</v>
      </c>
      <c r="AZ383" s="287">
        <v>0</v>
      </c>
      <c r="BA383" s="287">
        <v>0</v>
      </c>
      <c r="BB383" s="287">
        <v>0</v>
      </c>
      <c r="BC383" s="287">
        <v>0</v>
      </c>
      <c r="BD383" s="287">
        <v>0</v>
      </c>
      <c r="BE383" s="287">
        <v>0</v>
      </c>
      <c r="BF383" s="287">
        <v>0</v>
      </c>
      <c r="BG383" s="287">
        <v>0</v>
      </c>
      <c r="BH383" s="287">
        <v>0</v>
      </c>
      <c r="BI383" s="287">
        <v>0</v>
      </c>
      <c r="BJ383" s="287">
        <v>0</v>
      </c>
      <c r="BK383" s="288">
        <v>0</v>
      </c>
    </row>
    <row r="384" spans="3:63" outlineLevel="1" x14ac:dyDescent="0.2">
      <c r="C384" s="269" t="s">
        <v>152</v>
      </c>
      <c r="D384" s="119" t="s">
        <v>152</v>
      </c>
      <c r="AB384" s="88"/>
      <c r="AE384"/>
      <c r="AF384"/>
      <c r="AG384"/>
    </row>
    <row r="385" spans="3:63" x14ac:dyDescent="0.2">
      <c r="C385" s="116" t="s">
        <v>152</v>
      </c>
      <c r="D385" s="67" t="s">
        <v>152</v>
      </c>
      <c r="E385" s="67"/>
      <c r="F385" s="67"/>
      <c r="G385" s="67" t="s">
        <v>226</v>
      </c>
      <c r="H385" s="102"/>
      <c r="I385" s="67"/>
      <c r="J385" s="67"/>
      <c r="K385" s="102"/>
      <c r="L385" s="67"/>
      <c r="M385" s="67"/>
      <c r="N385" s="67"/>
      <c r="O385" s="67"/>
      <c r="P385" s="67"/>
      <c r="Q385" s="117" t="s">
        <v>110</v>
      </c>
      <c r="R385" s="118">
        <v>0</v>
      </c>
      <c r="S385" s="118">
        <v>0</v>
      </c>
      <c r="T385" s="118">
        <v>0</v>
      </c>
      <c r="U385" s="118">
        <v>0</v>
      </c>
      <c r="V385" s="118">
        <v>0</v>
      </c>
      <c r="W385" s="118">
        <v>0</v>
      </c>
      <c r="X385" s="118">
        <v>0</v>
      </c>
      <c r="Y385" s="118">
        <v>0</v>
      </c>
      <c r="Z385" s="118">
        <v>0</v>
      </c>
      <c r="AA385" s="118">
        <v>0</v>
      </c>
      <c r="AB385" s="118">
        <v>0</v>
      </c>
      <c r="AC385" s="118">
        <v>0</v>
      </c>
      <c r="AD385" s="118">
        <v>0</v>
      </c>
      <c r="AE385" s="118">
        <v>0</v>
      </c>
      <c r="AF385" s="118">
        <v>0</v>
      </c>
      <c r="AG385" s="118">
        <v>0</v>
      </c>
      <c r="AH385" s="118">
        <v>0</v>
      </c>
      <c r="AI385" s="118">
        <v>0</v>
      </c>
      <c r="AJ385" s="118">
        <v>0</v>
      </c>
      <c r="AK385" s="118">
        <v>0</v>
      </c>
      <c r="AL385" s="118">
        <v>0</v>
      </c>
      <c r="AM385" s="118">
        <v>0</v>
      </c>
      <c r="AN385" s="118">
        <v>0</v>
      </c>
      <c r="AO385" s="118">
        <v>0</v>
      </c>
      <c r="AP385" s="118">
        <v>0</v>
      </c>
      <c r="AQ385" s="118">
        <v>0</v>
      </c>
      <c r="AR385" s="118">
        <v>0</v>
      </c>
      <c r="AS385" s="118">
        <v>0</v>
      </c>
      <c r="AT385" s="118">
        <v>0</v>
      </c>
      <c r="AU385" s="118">
        <v>0</v>
      </c>
      <c r="AV385" s="118">
        <v>0</v>
      </c>
      <c r="AW385" s="118">
        <v>0</v>
      </c>
      <c r="AX385" s="118">
        <v>0</v>
      </c>
      <c r="AY385" s="118">
        <v>0</v>
      </c>
      <c r="AZ385" s="118">
        <v>0</v>
      </c>
      <c r="BA385" s="118">
        <v>0</v>
      </c>
      <c r="BB385" s="118">
        <v>0</v>
      </c>
      <c r="BC385" s="118">
        <v>0</v>
      </c>
      <c r="BD385" s="118">
        <v>0</v>
      </c>
      <c r="BE385" s="118">
        <v>0</v>
      </c>
      <c r="BF385" s="118">
        <v>0</v>
      </c>
      <c r="BG385" s="118">
        <v>0</v>
      </c>
      <c r="BH385" s="118">
        <v>0</v>
      </c>
      <c r="BI385" s="118">
        <v>0</v>
      </c>
      <c r="BJ385" s="118">
        <v>0</v>
      </c>
      <c r="BK385" s="118">
        <v>0</v>
      </c>
    </row>
    <row r="386" spans="3:63" outlineLevel="1" x14ac:dyDescent="0.2">
      <c r="C386" s="269" t="s">
        <v>152</v>
      </c>
      <c r="D386" s="119" t="s">
        <v>152</v>
      </c>
      <c r="E386" s="124" t="s">
        <v>227</v>
      </c>
      <c r="F386" s="11"/>
      <c r="G386" s="11"/>
      <c r="H386" s="11"/>
      <c r="I386" s="11"/>
      <c r="J386" s="11"/>
      <c r="K386" s="11"/>
      <c r="L386" s="11"/>
      <c r="M386" s="11"/>
      <c r="N386" s="11"/>
      <c r="O386" s="11"/>
      <c r="P386" s="11"/>
      <c r="Q386" s="16"/>
      <c r="R386" s="88"/>
      <c r="S386" s="88"/>
      <c r="T386" s="88"/>
      <c r="U386" s="88"/>
      <c r="V386" s="88"/>
      <c r="W386" s="88"/>
      <c r="X386" s="88"/>
      <c r="Y386" s="88"/>
      <c r="Z386" s="88"/>
      <c r="AA386" s="88"/>
      <c r="AB386" s="88"/>
      <c r="AC386" s="88"/>
      <c r="AD386" s="88"/>
      <c r="AE386" s="11"/>
      <c r="AF386"/>
      <c r="AG386"/>
    </row>
    <row r="387" spans="3:63" outlineLevel="1" x14ac:dyDescent="0.2">
      <c r="C387" s="269" t="s">
        <v>152</v>
      </c>
      <c r="D387" s="119" t="s">
        <v>152</v>
      </c>
      <c r="E387" s="11"/>
      <c r="F387" s="11" t="s">
        <v>228</v>
      </c>
      <c r="G387" s="11"/>
      <c r="H387" s="11"/>
      <c r="I387" s="11"/>
      <c r="J387" s="11"/>
      <c r="K387" s="11"/>
      <c r="L387" s="11"/>
      <c r="M387" s="11"/>
      <c r="N387" s="270" t="s">
        <v>229</v>
      </c>
      <c r="O387" s="271">
        <v>0</v>
      </c>
      <c r="P387" s="11"/>
      <c r="Q387" s="16" t="s">
        <v>110</v>
      </c>
      <c r="R387" s="272">
        <v>0</v>
      </c>
      <c r="S387" s="273">
        <v>0</v>
      </c>
      <c r="T387" s="273">
        <v>0</v>
      </c>
      <c r="U387" s="273">
        <v>0</v>
      </c>
      <c r="V387" s="273">
        <v>0</v>
      </c>
      <c r="W387" s="274">
        <v>0</v>
      </c>
      <c r="X387" s="273">
        <v>0</v>
      </c>
      <c r="Y387" s="273">
        <v>0</v>
      </c>
      <c r="Z387" s="273">
        <v>0</v>
      </c>
      <c r="AA387" s="273">
        <v>0</v>
      </c>
      <c r="AB387" s="275">
        <v>0</v>
      </c>
      <c r="AC387" s="275">
        <v>0</v>
      </c>
      <c r="AD387" s="275">
        <v>0</v>
      </c>
      <c r="AE387" s="275">
        <v>0</v>
      </c>
      <c r="AF387" s="275">
        <v>0</v>
      </c>
      <c r="AG387" s="275">
        <v>0</v>
      </c>
      <c r="AH387" s="275">
        <v>0</v>
      </c>
      <c r="AI387" s="275">
        <v>0</v>
      </c>
      <c r="AJ387" s="275">
        <v>0</v>
      </c>
      <c r="AK387" s="275">
        <v>0</v>
      </c>
      <c r="AL387" s="275">
        <v>0</v>
      </c>
      <c r="AM387" s="275">
        <v>0</v>
      </c>
      <c r="AN387" s="275">
        <v>0</v>
      </c>
      <c r="AO387" s="275">
        <v>0</v>
      </c>
      <c r="AP387" s="275">
        <v>0</v>
      </c>
      <c r="AQ387" s="275">
        <v>0</v>
      </c>
      <c r="AR387" s="275">
        <v>0</v>
      </c>
      <c r="AS387" s="275">
        <v>0</v>
      </c>
      <c r="AT387" s="275">
        <v>0</v>
      </c>
      <c r="AU387" s="275">
        <v>0</v>
      </c>
      <c r="AV387" s="275">
        <v>0</v>
      </c>
      <c r="AW387" s="275">
        <v>0</v>
      </c>
      <c r="AX387" s="275">
        <v>0</v>
      </c>
      <c r="AY387" s="275">
        <v>0</v>
      </c>
      <c r="AZ387" s="275">
        <v>0</v>
      </c>
      <c r="BA387" s="275">
        <v>0</v>
      </c>
      <c r="BB387" s="275">
        <v>0</v>
      </c>
      <c r="BC387" s="275">
        <v>0</v>
      </c>
      <c r="BD387" s="275">
        <v>0</v>
      </c>
      <c r="BE387" s="275">
        <v>0</v>
      </c>
      <c r="BF387" s="275">
        <v>0</v>
      </c>
      <c r="BG387" s="275">
        <v>0</v>
      </c>
      <c r="BH387" s="275">
        <v>0</v>
      </c>
      <c r="BI387" s="275">
        <v>0</v>
      </c>
      <c r="BJ387" s="275">
        <v>0</v>
      </c>
      <c r="BK387" s="276">
        <v>0</v>
      </c>
    </row>
    <row r="388" spans="3:63" outlineLevel="1" x14ac:dyDescent="0.2">
      <c r="C388" s="269" t="s">
        <v>152</v>
      </c>
      <c r="D388" s="119" t="s">
        <v>152</v>
      </c>
      <c r="E388" s="11"/>
      <c r="F388" s="11" t="s">
        <v>230</v>
      </c>
      <c r="G388" s="11"/>
      <c r="H388" s="11"/>
      <c r="I388" s="11"/>
      <c r="J388" s="11"/>
      <c r="K388" s="11"/>
      <c r="L388" s="11"/>
      <c r="M388" s="11"/>
      <c r="N388" s="11"/>
      <c r="O388" s="11"/>
      <c r="P388" s="11"/>
      <c r="Q388" s="16" t="s">
        <v>110</v>
      </c>
      <c r="R388" s="277">
        <v>0</v>
      </c>
      <c r="S388" s="278">
        <v>0</v>
      </c>
      <c r="T388" s="278">
        <v>0</v>
      </c>
      <c r="U388" s="278">
        <v>0</v>
      </c>
      <c r="V388" s="278">
        <v>0</v>
      </c>
      <c r="W388" s="279">
        <v>0</v>
      </c>
      <c r="X388" s="278">
        <v>0</v>
      </c>
      <c r="Y388" s="278">
        <v>0</v>
      </c>
      <c r="Z388" s="278">
        <v>0</v>
      </c>
      <c r="AA388" s="278">
        <v>0</v>
      </c>
      <c r="AB388" s="115">
        <v>0</v>
      </c>
      <c r="AC388" s="115">
        <v>0</v>
      </c>
      <c r="AD388" s="115">
        <v>0</v>
      </c>
      <c r="AE388" s="115">
        <v>0</v>
      </c>
      <c r="AF388" s="115">
        <v>0</v>
      </c>
      <c r="AG388" s="280">
        <v>0</v>
      </c>
      <c r="AH388" s="280">
        <v>0</v>
      </c>
      <c r="AI388" s="280">
        <v>0</v>
      </c>
      <c r="AJ388" s="280">
        <v>0</v>
      </c>
      <c r="AK388" s="280">
        <v>0</v>
      </c>
      <c r="AL388" s="280">
        <v>0</v>
      </c>
      <c r="AM388" s="280">
        <v>0</v>
      </c>
      <c r="AN388" s="280">
        <v>0</v>
      </c>
      <c r="AO388" s="280">
        <v>0</v>
      </c>
      <c r="AP388" s="280">
        <v>0</v>
      </c>
      <c r="AQ388" s="280">
        <v>0</v>
      </c>
      <c r="AR388" s="280">
        <v>0</v>
      </c>
      <c r="AS388" s="280">
        <v>0</v>
      </c>
      <c r="AT388" s="280">
        <v>0</v>
      </c>
      <c r="AU388" s="280">
        <v>0</v>
      </c>
      <c r="AV388" s="280">
        <v>0</v>
      </c>
      <c r="AW388" s="280">
        <v>0</v>
      </c>
      <c r="AX388" s="280">
        <v>0</v>
      </c>
      <c r="AY388" s="280">
        <v>0</v>
      </c>
      <c r="AZ388" s="280">
        <v>0</v>
      </c>
      <c r="BA388" s="280">
        <v>0</v>
      </c>
      <c r="BB388" s="280">
        <v>0</v>
      </c>
      <c r="BC388" s="280">
        <v>0</v>
      </c>
      <c r="BD388" s="280">
        <v>0</v>
      </c>
      <c r="BE388" s="280">
        <v>0</v>
      </c>
      <c r="BF388" s="280">
        <v>0</v>
      </c>
      <c r="BG388" s="280">
        <v>0</v>
      </c>
      <c r="BH388" s="280">
        <v>0</v>
      </c>
      <c r="BI388" s="280">
        <v>0</v>
      </c>
      <c r="BJ388" s="280">
        <v>0</v>
      </c>
      <c r="BK388" s="281">
        <v>0</v>
      </c>
    </row>
    <row r="389" spans="3:63" outlineLevel="1" x14ac:dyDescent="0.2">
      <c r="C389" s="269" t="s">
        <v>152</v>
      </c>
      <c r="D389" s="119" t="s">
        <v>152</v>
      </c>
      <c r="F389" s="11" t="s">
        <v>231</v>
      </c>
      <c r="O389" s="11"/>
      <c r="Q389" s="16" t="s">
        <v>110</v>
      </c>
      <c r="R389" s="282">
        <v>0</v>
      </c>
      <c r="S389" s="278">
        <v>0</v>
      </c>
      <c r="T389" s="278">
        <v>0</v>
      </c>
      <c r="U389" s="278">
        <v>0</v>
      </c>
      <c r="V389" s="278">
        <v>0</v>
      </c>
      <c r="W389" s="279">
        <v>0</v>
      </c>
      <c r="X389" s="278">
        <v>0</v>
      </c>
      <c r="Y389" s="278">
        <v>0</v>
      </c>
      <c r="Z389" s="278">
        <v>0</v>
      </c>
      <c r="AA389" s="278">
        <v>0</v>
      </c>
      <c r="AB389" s="115">
        <v>0</v>
      </c>
      <c r="AC389" s="115">
        <v>0</v>
      </c>
      <c r="AD389" s="115">
        <v>0</v>
      </c>
      <c r="AE389" s="280">
        <v>0</v>
      </c>
      <c r="AF389" s="280">
        <v>0</v>
      </c>
      <c r="AG389" s="280">
        <v>0</v>
      </c>
      <c r="AH389" s="280">
        <v>0</v>
      </c>
      <c r="AI389" s="280">
        <v>0</v>
      </c>
      <c r="AJ389" s="280">
        <v>0</v>
      </c>
      <c r="AK389" s="280">
        <v>0</v>
      </c>
      <c r="AL389" s="280">
        <v>0</v>
      </c>
      <c r="AM389" s="280">
        <v>0</v>
      </c>
      <c r="AN389" s="280">
        <v>0</v>
      </c>
      <c r="AO389" s="280">
        <v>0</v>
      </c>
      <c r="AP389" s="280">
        <v>0</v>
      </c>
      <c r="AQ389" s="280">
        <v>0</v>
      </c>
      <c r="AR389" s="280">
        <v>0</v>
      </c>
      <c r="AS389" s="280">
        <v>0</v>
      </c>
      <c r="AT389" s="280">
        <v>0</v>
      </c>
      <c r="AU389" s="280">
        <v>0</v>
      </c>
      <c r="AV389" s="280">
        <v>0</v>
      </c>
      <c r="AW389" s="280">
        <v>0</v>
      </c>
      <c r="AX389" s="280">
        <v>0</v>
      </c>
      <c r="AY389" s="280">
        <v>0</v>
      </c>
      <c r="AZ389" s="280">
        <v>0</v>
      </c>
      <c r="BA389" s="280">
        <v>0</v>
      </c>
      <c r="BB389" s="280">
        <v>0</v>
      </c>
      <c r="BC389" s="280">
        <v>0</v>
      </c>
      <c r="BD389" s="280">
        <v>0</v>
      </c>
      <c r="BE389" s="280">
        <v>0</v>
      </c>
      <c r="BF389" s="280">
        <v>0</v>
      </c>
      <c r="BG389" s="280">
        <v>0</v>
      </c>
      <c r="BH389" s="280">
        <v>0</v>
      </c>
      <c r="BI389" s="280">
        <v>0</v>
      </c>
      <c r="BJ389" s="280">
        <v>0</v>
      </c>
      <c r="BK389" s="281">
        <v>0</v>
      </c>
    </row>
    <row r="390" spans="3:63" outlineLevel="1" x14ac:dyDescent="0.2">
      <c r="C390" s="269" t="s">
        <v>152</v>
      </c>
      <c r="D390" s="119" t="s">
        <v>152</v>
      </c>
      <c r="F390" s="11" t="s">
        <v>232</v>
      </c>
      <c r="Q390" s="16" t="s">
        <v>110</v>
      </c>
      <c r="R390" s="282">
        <v>0</v>
      </c>
      <c r="S390" s="278">
        <v>0</v>
      </c>
      <c r="T390" s="278">
        <v>0</v>
      </c>
      <c r="U390" s="278">
        <v>0</v>
      </c>
      <c r="V390" s="278">
        <v>0</v>
      </c>
      <c r="W390" s="279">
        <v>0</v>
      </c>
      <c r="X390" s="278">
        <v>0</v>
      </c>
      <c r="Y390" s="278">
        <v>0</v>
      </c>
      <c r="Z390" s="278">
        <v>0</v>
      </c>
      <c r="AA390" s="278">
        <v>0</v>
      </c>
      <c r="AB390" s="115">
        <v>0</v>
      </c>
      <c r="AC390" s="115">
        <v>0</v>
      </c>
      <c r="AD390" s="115">
        <v>0</v>
      </c>
      <c r="AE390" s="280">
        <v>0</v>
      </c>
      <c r="AF390" s="280">
        <v>0</v>
      </c>
      <c r="AG390" s="280">
        <v>0</v>
      </c>
      <c r="AH390" s="280">
        <v>0</v>
      </c>
      <c r="AI390" s="280">
        <v>0</v>
      </c>
      <c r="AJ390" s="280">
        <v>0</v>
      </c>
      <c r="AK390" s="280">
        <v>0</v>
      </c>
      <c r="AL390" s="280">
        <v>0</v>
      </c>
      <c r="AM390" s="280">
        <v>0</v>
      </c>
      <c r="AN390" s="280">
        <v>0</v>
      </c>
      <c r="AO390" s="280">
        <v>0</v>
      </c>
      <c r="AP390" s="280">
        <v>0</v>
      </c>
      <c r="AQ390" s="280">
        <v>0</v>
      </c>
      <c r="AR390" s="280">
        <v>0</v>
      </c>
      <c r="AS390" s="280">
        <v>0</v>
      </c>
      <c r="AT390" s="280">
        <v>0</v>
      </c>
      <c r="AU390" s="280">
        <v>0</v>
      </c>
      <c r="AV390" s="280">
        <v>0</v>
      </c>
      <c r="AW390" s="280">
        <v>0</v>
      </c>
      <c r="AX390" s="280">
        <v>0</v>
      </c>
      <c r="AY390" s="280">
        <v>0</v>
      </c>
      <c r="AZ390" s="280">
        <v>0</v>
      </c>
      <c r="BA390" s="280">
        <v>0</v>
      </c>
      <c r="BB390" s="280">
        <v>0</v>
      </c>
      <c r="BC390" s="280">
        <v>0</v>
      </c>
      <c r="BD390" s="280">
        <v>0</v>
      </c>
      <c r="BE390" s="280">
        <v>0</v>
      </c>
      <c r="BF390" s="280">
        <v>0</v>
      </c>
      <c r="BG390" s="280">
        <v>0</v>
      </c>
      <c r="BH390" s="280">
        <v>0</v>
      </c>
      <c r="BI390" s="280">
        <v>0</v>
      </c>
      <c r="BJ390" s="280">
        <v>0</v>
      </c>
      <c r="BK390" s="281">
        <v>0</v>
      </c>
    </row>
    <row r="391" spans="3:63" outlineLevel="1" x14ac:dyDescent="0.2">
      <c r="C391" s="269" t="s">
        <v>152</v>
      </c>
      <c r="D391" s="119" t="s">
        <v>152</v>
      </c>
      <c r="F391" s="11" t="s">
        <v>233</v>
      </c>
      <c r="Q391" s="16" t="s">
        <v>110</v>
      </c>
      <c r="R391" s="283">
        <v>0</v>
      </c>
      <c r="S391" s="284">
        <v>0</v>
      </c>
      <c r="T391" s="284">
        <v>0</v>
      </c>
      <c r="U391" s="284">
        <v>0</v>
      </c>
      <c r="V391" s="284">
        <v>0</v>
      </c>
      <c r="W391" s="285">
        <v>0</v>
      </c>
      <c r="X391" s="284">
        <v>0</v>
      </c>
      <c r="Y391" s="284">
        <v>0</v>
      </c>
      <c r="Z391" s="284">
        <v>0</v>
      </c>
      <c r="AA391" s="284">
        <v>0</v>
      </c>
      <c r="AB391" s="286">
        <v>0</v>
      </c>
      <c r="AC391" s="287">
        <v>0</v>
      </c>
      <c r="AD391" s="287">
        <v>0</v>
      </c>
      <c r="AE391" s="287">
        <v>0</v>
      </c>
      <c r="AF391" s="287">
        <v>0</v>
      </c>
      <c r="AG391" s="287">
        <v>0</v>
      </c>
      <c r="AH391" s="287">
        <v>0</v>
      </c>
      <c r="AI391" s="287">
        <v>0</v>
      </c>
      <c r="AJ391" s="287">
        <v>0</v>
      </c>
      <c r="AK391" s="287">
        <v>0</v>
      </c>
      <c r="AL391" s="287">
        <v>0</v>
      </c>
      <c r="AM391" s="287">
        <v>0</v>
      </c>
      <c r="AN391" s="287">
        <v>0</v>
      </c>
      <c r="AO391" s="287">
        <v>0</v>
      </c>
      <c r="AP391" s="287">
        <v>0</v>
      </c>
      <c r="AQ391" s="287">
        <v>0</v>
      </c>
      <c r="AR391" s="287">
        <v>0</v>
      </c>
      <c r="AS391" s="287">
        <v>0</v>
      </c>
      <c r="AT391" s="287">
        <v>0</v>
      </c>
      <c r="AU391" s="287">
        <v>0</v>
      </c>
      <c r="AV391" s="287">
        <v>0</v>
      </c>
      <c r="AW391" s="287">
        <v>0</v>
      </c>
      <c r="AX391" s="287">
        <v>0</v>
      </c>
      <c r="AY391" s="287">
        <v>0</v>
      </c>
      <c r="AZ391" s="287">
        <v>0</v>
      </c>
      <c r="BA391" s="287">
        <v>0</v>
      </c>
      <c r="BB391" s="287">
        <v>0</v>
      </c>
      <c r="BC391" s="287">
        <v>0</v>
      </c>
      <c r="BD391" s="287">
        <v>0</v>
      </c>
      <c r="BE391" s="287">
        <v>0</v>
      </c>
      <c r="BF391" s="287">
        <v>0</v>
      </c>
      <c r="BG391" s="287">
        <v>0</v>
      </c>
      <c r="BH391" s="287">
        <v>0</v>
      </c>
      <c r="BI391" s="287">
        <v>0</v>
      </c>
      <c r="BJ391" s="287">
        <v>0</v>
      </c>
      <c r="BK391" s="288">
        <v>0</v>
      </c>
    </row>
    <row r="392" spans="3:63" outlineLevel="1" x14ac:dyDescent="0.2">
      <c r="C392" s="269" t="s">
        <v>152</v>
      </c>
      <c r="D392" s="119" t="s">
        <v>152</v>
      </c>
      <c r="F392" s="11" t="s">
        <v>234</v>
      </c>
      <c r="Q392" s="16" t="s">
        <v>110</v>
      </c>
      <c r="R392" s="290">
        <v>0</v>
      </c>
      <c r="S392" s="284">
        <v>0</v>
      </c>
      <c r="T392" s="284">
        <v>0</v>
      </c>
      <c r="U392" s="284">
        <v>0</v>
      </c>
      <c r="V392" s="284">
        <v>0</v>
      </c>
      <c r="W392" s="285">
        <v>0</v>
      </c>
      <c r="X392" s="284">
        <v>0</v>
      </c>
      <c r="Y392" s="284">
        <v>0</v>
      </c>
      <c r="Z392" s="284">
        <v>0</v>
      </c>
      <c r="AA392" s="284">
        <v>0</v>
      </c>
      <c r="AB392" s="286">
        <v>0</v>
      </c>
      <c r="AC392" s="287">
        <v>0</v>
      </c>
      <c r="AD392" s="287">
        <v>0</v>
      </c>
      <c r="AE392" s="287">
        <v>0</v>
      </c>
      <c r="AF392" s="287">
        <v>0</v>
      </c>
      <c r="AG392" s="287">
        <v>0</v>
      </c>
      <c r="AH392" s="287">
        <v>0</v>
      </c>
      <c r="AI392" s="287">
        <v>0</v>
      </c>
      <c r="AJ392" s="287">
        <v>0</v>
      </c>
      <c r="AK392" s="287">
        <v>0</v>
      </c>
      <c r="AL392" s="287">
        <v>0</v>
      </c>
      <c r="AM392" s="287">
        <v>0</v>
      </c>
      <c r="AN392" s="287">
        <v>0</v>
      </c>
      <c r="AO392" s="287">
        <v>0</v>
      </c>
      <c r="AP392" s="287">
        <v>0</v>
      </c>
      <c r="AQ392" s="287">
        <v>0</v>
      </c>
      <c r="AR392" s="287">
        <v>0</v>
      </c>
      <c r="AS392" s="287">
        <v>0</v>
      </c>
      <c r="AT392" s="287">
        <v>0</v>
      </c>
      <c r="AU392" s="287">
        <v>0</v>
      </c>
      <c r="AV392" s="287">
        <v>0</v>
      </c>
      <c r="AW392" s="287">
        <v>0</v>
      </c>
      <c r="AX392" s="287">
        <v>0</v>
      </c>
      <c r="AY392" s="287">
        <v>0</v>
      </c>
      <c r="AZ392" s="287">
        <v>0</v>
      </c>
      <c r="BA392" s="287">
        <v>0</v>
      </c>
      <c r="BB392" s="287">
        <v>0</v>
      </c>
      <c r="BC392" s="287">
        <v>0</v>
      </c>
      <c r="BD392" s="287">
        <v>0</v>
      </c>
      <c r="BE392" s="287">
        <v>0</v>
      </c>
      <c r="BF392" s="287">
        <v>0</v>
      </c>
      <c r="BG392" s="287">
        <v>0</v>
      </c>
      <c r="BH392" s="287">
        <v>0</v>
      </c>
      <c r="BI392" s="287">
        <v>0</v>
      </c>
      <c r="BJ392" s="287">
        <v>0</v>
      </c>
      <c r="BK392" s="288">
        <v>0</v>
      </c>
    </row>
    <row r="393" spans="3:63" outlineLevel="1" x14ac:dyDescent="0.2">
      <c r="C393" s="269" t="s">
        <v>152</v>
      </c>
      <c r="D393" s="119" t="s">
        <v>152</v>
      </c>
      <c r="AB393" s="88"/>
      <c r="AE393"/>
      <c r="AF393"/>
      <c r="AG393"/>
    </row>
    <row r="394" spans="3:63" x14ac:dyDescent="0.2">
      <c r="C394" s="116" t="s">
        <v>152</v>
      </c>
      <c r="D394" s="67" t="s">
        <v>152</v>
      </c>
      <c r="E394" s="67"/>
      <c r="F394" s="67"/>
      <c r="G394" s="67" t="s">
        <v>226</v>
      </c>
      <c r="H394" s="102"/>
      <c r="I394" s="67"/>
      <c r="J394" s="67"/>
      <c r="K394" s="102"/>
      <c r="L394" s="67"/>
      <c r="M394" s="67"/>
      <c r="N394" s="67"/>
      <c r="O394" s="67"/>
      <c r="P394" s="67"/>
      <c r="Q394" s="117" t="s">
        <v>110</v>
      </c>
      <c r="R394" s="118">
        <v>0</v>
      </c>
      <c r="S394" s="118">
        <v>0</v>
      </c>
      <c r="T394" s="118">
        <v>0</v>
      </c>
      <c r="U394" s="118">
        <v>0</v>
      </c>
      <c r="V394" s="118">
        <v>0</v>
      </c>
      <c r="W394" s="118">
        <v>0</v>
      </c>
      <c r="X394" s="118">
        <v>0</v>
      </c>
      <c r="Y394" s="118">
        <v>0</v>
      </c>
      <c r="Z394" s="118">
        <v>0</v>
      </c>
      <c r="AA394" s="118">
        <v>0</v>
      </c>
      <c r="AB394" s="118">
        <v>0</v>
      </c>
      <c r="AC394" s="118">
        <v>0</v>
      </c>
      <c r="AD394" s="118">
        <v>0</v>
      </c>
      <c r="AE394" s="118">
        <v>0</v>
      </c>
      <c r="AF394" s="118">
        <v>0</v>
      </c>
      <c r="AG394" s="118">
        <v>0</v>
      </c>
      <c r="AH394" s="118">
        <v>0</v>
      </c>
      <c r="AI394" s="118">
        <v>0</v>
      </c>
      <c r="AJ394" s="118">
        <v>0</v>
      </c>
      <c r="AK394" s="118">
        <v>0</v>
      </c>
      <c r="AL394" s="118">
        <v>0</v>
      </c>
      <c r="AM394" s="118">
        <v>0</v>
      </c>
      <c r="AN394" s="118">
        <v>0</v>
      </c>
      <c r="AO394" s="118">
        <v>0</v>
      </c>
      <c r="AP394" s="118">
        <v>0</v>
      </c>
      <c r="AQ394" s="118">
        <v>0</v>
      </c>
      <c r="AR394" s="118">
        <v>0</v>
      </c>
      <c r="AS394" s="118">
        <v>0</v>
      </c>
      <c r="AT394" s="118">
        <v>0</v>
      </c>
      <c r="AU394" s="118">
        <v>0</v>
      </c>
      <c r="AV394" s="118">
        <v>0</v>
      </c>
      <c r="AW394" s="118">
        <v>0</v>
      </c>
      <c r="AX394" s="118">
        <v>0</v>
      </c>
      <c r="AY394" s="118">
        <v>0</v>
      </c>
      <c r="AZ394" s="118">
        <v>0</v>
      </c>
      <c r="BA394" s="118">
        <v>0</v>
      </c>
      <c r="BB394" s="118">
        <v>0</v>
      </c>
      <c r="BC394" s="118">
        <v>0</v>
      </c>
      <c r="BD394" s="118">
        <v>0</v>
      </c>
      <c r="BE394" s="118">
        <v>0</v>
      </c>
      <c r="BF394" s="118">
        <v>0</v>
      </c>
      <c r="BG394" s="118">
        <v>0</v>
      </c>
      <c r="BH394" s="118">
        <v>0</v>
      </c>
      <c r="BI394" s="118">
        <v>0</v>
      </c>
      <c r="BJ394" s="118">
        <v>0</v>
      </c>
      <c r="BK394" s="118">
        <v>0</v>
      </c>
    </row>
    <row r="395" spans="3:63" outlineLevel="1" x14ac:dyDescent="0.2">
      <c r="C395" s="269" t="s">
        <v>152</v>
      </c>
      <c r="D395" s="119" t="s">
        <v>152</v>
      </c>
      <c r="E395" s="124" t="s">
        <v>227</v>
      </c>
      <c r="F395" s="11"/>
      <c r="G395" s="11"/>
      <c r="H395" s="11"/>
      <c r="I395" s="11"/>
      <c r="J395" s="11"/>
      <c r="K395" s="11"/>
      <c r="L395" s="11"/>
      <c r="M395" s="11"/>
      <c r="N395" s="11"/>
      <c r="O395" s="11"/>
      <c r="P395" s="11"/>
      <c r="Q395" s="16"/>
      <c r="R395" s="88"/>
      <c r="S395" s="88"/>
      <c r="T395" s="88"/>
      <c r="U395" s="88"/>
      <c r="V395" s="88"/>
      <c r="W395" s="88"/>
      <c r="X395" s="88"/>
      <c r="Y395" s="88"/>
      <c r="Z395" s="88"/>
      <c r="AA395" s="88"/>
      <c r="AB395" s="88"/>
      <c r="AC395" s="88"/>
      <c r="AD395" s="88"/>
      <c r="AE395" s="11"/>
      <c r="AF395"/>
      <c r="AG395"/>
    </row>
    <row r="396" spans="3:63" outlineLevel="1" x14ac:dyDescent="0.2">
      <c r="C396" s="269" t="s">
        <v>152</v>
      </c>
      <c r="D396" s="119" t="s">
        <v>152</v>
      </c>
      <c r="E396" s="11"/>
      <c r="F396" s="11" t="s">
        <v>228</v>
      </c>
      <c r="G396" s="11"/>
      <c r="H396" s="11"/>
      <c r="I396" s="11"/>
      <c r="J396" s="11"/>
      <c r="K396" s="11"/>
      <c r="L396" s="11"/>
      <c r="M396" s="11"/>
      <c r="N396" s="270" t="s">
        <v>229</v>
      </c>
      <c r="O396" s="271">
        <v>0</v>
      </c>
      <c r="P396" s="11"/>
      <c r="Q396" s="16" t="s">
        <v>110</v>
      </c>
      <c r="R396" s="272">
        <v>0</v>
      </c>
      <c r="S396" s="273">
        <v>0</v>
      </c>
      <c r="T396" s="273">
        <v>0</v>
      </c>
      <c r="U396" s="273">
        <v>0</v>
      </c>
      <c r="V396" s="273">
        <v>0</v>
      </c>
      <c r="W396" s="274">
        <v>0</v>
      </c>
      <c r="X396" s="273">
        <v>0</v>
      </c>
      <c r="Y396" s="273">
        <v>0</v>
      </c>
      <c r="Z396" s="273">
        <v>0</v>
      </c>
      <c r="AA396" s="273">
        <v>0</v>
      </c>
      <c r="AB396" s="275">
        <v>0</v>
      </c>
      <c r="AC396" s="275">
        <v>0</v>
      </c>
      <c r="AD396" s="275">
        <v>0</v>
      </c>
      <c r="AE396" s="275">
        <v>0</v>
      </c>
      <c r="AF396" s="275">
        <v>0</v>
      </c>
      <c r="AG396" s="275">
        <v>0</v>
      </c>
      <c r="AH396" s="275">
        <v>0</v>
      </c>
      <c r="AI396" s="275">
        <v>0</v>
      </c>
      <c r="AJ396" s="275">
        <v>0</v>
      </c>
      <c r="AK396" s="275">
        <v>0</v>
      </c>
      <c r="AL396" s="275">
        <v>0</v>
      </c>
      <c r="AM396" s="275">
        <v>0</v>
      </c>
      <c r="AN396" s="275">
        <v>0</v>
      </c>
      <c r="AO396" s="275">
        <v>0</v>
      </c>
      <c r="AP396" s="275">
        <v>0</v>
      </c>
      <c r="AQ396" s="275">
        <v>0</v>
      </c>
      <c r="AR396" s="275">
        <v>0</v>
      </c>
      <c r="AS396" s="275">
        <v>0</v>
      </c>
      <c r="AT396" s="275">
        <v>0</v>
      </c>
      <c r="AU396" s="275">
        <v>0</v>
      </c>
      <c r="AV396" s="275">
        <v>0</v>
      </c>
      <c r="AW396" s="275">
        <v>0</v>
      </c>
      <c r="AX396" s="275">
        <v>0</v>
      </c>
      <c r="AY396" s="275">
        <v>0</v>
      </c>
      <c r="AZ396" s="275">
        <v>0</v>
      </c>
      <c r="BA396" s="275">
        <v>0</v>
      </c>
      <c r="BB396" s="275">
        <v>0</v>
      </c>
      <c r="BC396" s="275">
        <v>0</v>
      </c>
      <c r="BD396" s="275">
        <v>0</v>
      </c>
      <c r="BE396" s="275">
        <v>0</v>
      </c>
      <c r="BF396" s="275">
        <v>0</v>
      </c>
      <c r="BG396" s="275">
        <v>0</v>
      </c>
      <c r="BH396" s="275">
        <v>0</v>
      </c>
      <c r="BI396" s="275">
        <v>0</v>
      </c>
      <c r="BJ396" s="275">
        <v>0</v>
      </c>
      <c r="BK396" s="276">
        <v>0</v>
      </c>
    </row>
    <row r="397" spans="3:63" outlineLevel="1" x14ac:dyDescent="0.2">
      <c r="C397" s="269" t="s">
        <v>152</v>
      </c>
      <c r="D397" s="119" t="s">
        <v>152</v>
      </c>
      <c r="E397" s="11"/>
      <c r="F397" s="11" t="s">
        <v>230</v>
      </c>
      <c r="G397" s="11"/>
      <c r="H397" s="11"/>
      <c r="I397" s="11"/>
      <c r="J397" s="11"/>
      <c r="K397" s="11"/>
      <c r="L397" s="11"/>
      <c r="M397" s="11"/>
      <c r="N397" s="11"/>
      <c r="O397" s="11"/>
      <c r="P397" s="11"/>
      <c r="Q397" s="16" t="s">
        <v>110</v>
      </c>
      <c r="R397" s="277">
        <v>0</v>
      </c>
      <c r="S397" s="278">
        <v>0</v>
      </c>
      <c r="T397" s="278">
        <v>0</v>
      </c>
      <c r="U397" s="278">
        <v>0</v>
      </c>
      <c r="V397" s="278">
        <v>0</v>
      </c>
      <c r="W397" s="279">
        <v>0</v>
      </c>
      <c r="X397" s="278">
        <v>0</v>
      </c>
      <c r="Y397" s="278">
        <v>0</v>
      </c>
      <c r="Z397" s="278">
        <v>0</v>
      </c>
      <c r="AA397" s="278">
        <v>0</v>
      </c>
      <c r="AB397" s="115">
        <v>0</v>
      </c>
      <c r="AC397" s="115">
        <v>0</v>
      </c>
      <c r="AD397" s="115">
        <v>0</v>
      </c>
      <c r="AE397" s="115">
        <v>0</v>
      </c>
      <c r="AF397" s="115">
        <v>0</v>
      </c>
      <c r="AG397" s="280">
        <v>0</v>
      </c>
      <c r="AH397" s="280">
        <v>0</v>
      </c>
      <c r="AI397" s="280">
        <v>0</v>
      </c>
      <c r="AJ397" s="280">
        <v>0</v>
      </c>
      <c r="AK397" s="280">
        <v>0</v>
      </c>
      <c r="AL397" s="280">
        <v>0</v>
      </c>
      <c r="AM397" s="280">
        <v>0</v>
      </c>
      <c r="AN397" s="280">
        <v>0</v>
      </c>
      <c r="AO397" s="280">
        <v>0</v>
      </c>
      <c r="AP397" s="280">
        <v>0</v>
      </c>
      <c r="AQ397" s="280">
        <v>0</v>
      </c>
      <c r="AR397" s="280">
        <v>0</v>
      </c>
      <c r="AS397" s="280">
        <v>0</v>
      </c>
      <c r="AT397" s="280">
        <v>0</v>
      </c>
      <c r="AU397" s="280">
        <v>0</v>
      </c>
      <c r="AV397" s="280">
        <v>0</v>
      </c>
      <c r="AW397" s="280">
        <v>0</v>
      </c>
      <c r="AX397" s="280">
        <v>0</v>
      </c>
      <c r="AY397" s="280">
        <v>0</v>
      </c>
      <c r="AZ397" s="280">
        <v>0</v>
      </c>
      <c r="BA397" s="280">
        <v>0</v>
      </c>
      <c r="BB397" s="280">
        <v>0</v>
      </c>
      <c r="BC397" s="280">
        <v>0</v>
      </c>
      <c r="BD397" s="280">
        <v>0</v>
      </c>
      <c r="BE397" s="280">
        <v>0</v>
      </c>
      <c r="BF397" s="280">
        <v>0</v>
      </c>
      <c r="BG397" s="280">
        <v>0</v>
      </c>
      <c r="BH397" s="280">
        <v>0</v>
      </c>
      <c r="BI397" s="280">
        <v>0</v>
      </c>
      <c r="BJ397" s="280">
        <v>0</v>
      </c>
      <c r="BK397" s="281">
        <v>0</v>
      </c>
    </row>
    <row r="398" spans="3:63" outlineLevel="1" x14ac:dyDescent="0.2">
      <c r="C398" s="269" t="s">
        <v>152</v>
      </c>
      <c r="D398" s="119" t="s">
        <v>152</v>
      </c>
      <c r="F398" s="11" t="s">
        <v>231</v>
      </c>
      <c r="O398" s="11"/>
      <c r="Q398" s="16" t="s">
        <v>110</v>
      </c>
      <c r="R398" s="282">
        <v>0</v>
      </c>
      <c r="S398" s="278">
        <v>0</v>
      </c>
      <c r="T398" s="278">
        <v>0</v>
      </c>
      <c r="U398" s="278">
        <v>0</v>
      </c>
      <c r="V398" s="278">
        <v>0</v>
      </c>
      <c r="W398" s="279">
        <v>0</v>
      </c>
      <c r="X398" s="278">
        <v>0</v>
      </c>
      <c r="Y398" s="278">
        <v>0</v>
      </c>
      <c r="Z398" s="278">
        <v>0</v>
      </c>
      <c r="AA398" s="278">
        <v>0</v>
      </c>
      <c r="AB398" s="115">
        <v>0</v>
      </c>
      <c r="AC398" s="115">
        <v>0</v>
      </c>
      <c r="AD398" s="115">
        <v>0</v>
      </c>
      <c r="AE398" s="280">
        <v>0</v>
      </c>
      <c r="AF398" s="280">
        <v>0</v>
      </c>
      <c r="AG398" s="280">
        <v>0</v>
      </c>
      <c r="AH398" s="280">
        <v>0</v>
      </c>
      <c r="AI398" s="280">
        <v>0</v>
      </c>
      <c r="AJ398" s="280">
        <v>0</v>
      </c>
      <c r="AK398" s="280">
        <v>0</v>
      </c>
      <c r="AL398" s="280">
        <v>0</v>
      </c>
      <c r="AM398" s="280">
        <v>0</v>
      </c>
      <c r="AN398" s="280">
        <v>0</v>
      </c>
      <c r="AO398" s="280">
        <v>0</v>
      </c>
      <c r="AP398" s="280">
        <v>0</v>
      </c>
      <c r="AQ398" s="280">
        <v>0</v>
      </c>
      <c r="AR398" s="280">
        <v>0</v>
      </c>
      <c r="AS398" s="280">
        <v>0</v>
      </c>
      <c r="AT398" s="280">
        <v>0</v>
      </c>
      <c r="AU398" s="280">
        <v>0</v>
      </c>
      <c r="AV398" s="280">
        <v>0</v>
      </c>
      <c r="AW398" s="280">
        <v>0</v>
      </c>
      <c r="AX398" s="280">
        <v>0</v>
      </c>
      <c r="AY398" s="280">
        <v>0</v>
      </c>
      <c r="AZ398" s="280">
        <v>0</v>
      </c>
      <c r="BA398" s="280">
        <v>0</v>
      </c>
      <c r="BB398" s="280">
        <v>0</v>
      </c>
      <c r="BC398" s="280">
        <v>0</v>
      </c>
      <c r="BD398" s="280">
        <v>0</v>
      </c>
      <c r="BE398" s="280">
        <v>0</v>
      </c>
      <c r="BF398" s="280">
        <v>0</v>
      </c>
      <c r="BG398" s="280">
        <v>0</v>
      </c>
      <c r="BH398" s="280">
        <v>0</v>
      </c>
      <c r="BI398" s="280">
        <v>0</v>
      </c>
      <c r="BJ398" s="280">
        <v>0</v>
      </c>
      <c r="BK398" s="281">
        <v>0</v>
      </c>
    </row>
    <row r="399" spans="3:63" outlineLevel="1" x14ac:dyDescent="0.2">
      <c r="C399" s="269" t="s">
        <v>152</v>
      </c>
      <c r="D399" s="119" t="s">
        <v>152</v>
      </c>
      <c r="F399" s="11" t="s">
        <v>232</v>
      </c>
      <c r="Q399" s="16" t="s">
        <v>110</v>
      </c>
      <c r="R399" s="282">
        <v>0</v>
      </c>
      <c r="S399" s="278">
        <v>0</v>
      </c>
      <c r="T399" s="278">
        <v>0</v>
      </c>
      <c r="U399" s="278">
        <v>0</v>
      </c>
      <c r="V399" s="278">
        <v>0</v>
      </c>
      <c r="W399" s="279">
        <v>0</v>
      </c>
      <c r="X399" s="278">
        <v>0</v>
      </c>
      <c r="Y399" s="278">
        <v>0</v>
      </c>
      <c r="Z399" s="278">
        <v>0</v>
      </c>
      <c r="AA399" s="278">
        <v>0</v>
      </c>
      <c r="AB399" s="115">
        <v>0</v>
      </c>
      <c r="AC399" s="115">
        <v>0</v>
      </c>
      <c r="AD399" s="115">
        <v>0</v>
      </c>
      <c r="AE399" s="280">
        <v>0</v>
      </c>
      <c r="AF399" s="280">
        <v>0</v>
      </c>
      <c r="AG399" s="280">
        <v>0</v>
      </c>
      <c r="AH399" s="280">
        <v>0</v>
      </c>
      <c r="AI399" s="280">
        <v>0</v>
      </c>
      <c r="AJ399" s="280">
        <v>0</v>
      </c>
      <c r="AK399" s="280">
        <v>0</v>
      </c>
      <c r="AL399" s="280">
        <v>0</v>
      </c>
      <c r="AM399" s="280">
        <v>0</v>
      </c>
      <c r="AN399" s="280">
        <v>0</v>
      </c>
      <c r="AO399" s="280">
        <v>0</v>
      </c>
      <c r="AP399" s="280">
        <v>0</v>
      </c>
      <c r="AQ399" s="280">
        <v>0</v>
      </c>
      <c r="AR399" s="280">
        <v>0</v>
      </c>
      <c r="AS399" s="280">
        <v>0</v>
      </c>
      <c r="AT399" s="280">
        <v>0</v>
      </c>
      <c r="AU399" s="280">
        <v>0</v>
      </c>
      <c r="AV399" s="280">
        <v>0</v>
      </c>
      <c r="AW399" s="280">
        <v>0</v>
      </c>
      <c r="AX399" s="280">
        <v>0</v>
      </c>
      <c r="AY399" s="280">
        <v>0</v>
      </c>
      <c r="AZ399" s="280">
        <v>0</v>
      </c>
      <c r="BA399" s="280">
        <v>0</v>
      </c>
      <c r="BB399" s="280">
        <v>0</v>
      </c>
      <c r="BC399" s="280">
        <v>0</v>
      </c>
      <c r="BD399" s="280">
        <v>0</v>
      </c>
      <c r="BE399" s="280">
        <v>0</v>
      </c>
      <c r="BF399" s="280">
        <v>0</v>
      </c>
      <c r="BG399" s="280">
        <v>0</v>
      </c>
      <c r="BH399" s="280">
        <v>0</v>
      </c>
      <c r="BI399" s="280">
        <v>0</v>
      </c>
      <c r="BJ399" s="280">
        <v>0</v>
      </c>
      <c r="BK399" s="281">
        <v>0</v>
      </c>
    </row>
    <row r="400" spans="3:63" outlineLevel="1" x14ac:dyDescent="0.2">
      <c r="C400" s="269" t="s">
        <v>152</v>
      </c>
      <c r="D400" s="119" t="s">
        <v>152</v>
      </c>
      <c r="F400" s="11" t="s">
        <v>233</v>
      </c>
      <c r="Q400" s="16" t="s">
        <v>110</v>
      </c>
      <c r="R400" s="283">
        <v>0</v>
      </c>
      <c r="S400" s="284">
        <v>0</v>
      </c>
      <c r="T400" s="284">
        <v>0</v>
      </c>
      <c r="U400" s="284">
        <v>0</v>
      </c>
      <c r="V400" s="284">
        <v>0</v>
      </c>
      <c r="W400" s="285">
        <v>0</v>
      </c>
      <c r="X400" s="284">
        <v>0</v>
      </c>
      <c r="Y400" s="284">
        <v>0</v>
      </c>
      <c r="Z400" s="284">
        <v>0</v>
      </c>
      <c r="AA400" s="284">
        <v>0</v>
      </c>
      <c r="AB400" s="286">
        <v>0</v>
      </c>
      <c r="AC400" s="287">
        <v>0</v>
      </c>
      <c r="AD400" s="287">
        <v>0</v>
      </c>
      <c r="AE400" s="287">
        <v>0</v>
      </c>
      <c r="AF400" s="287">
        <v>0</v>
      </c>
      <c r="AG400" s="287">
        <v>0</v>
      </c>
      <c r="AH400" s="287">
        <v>0</v>
      </c>
      <c r="AI400" s="287">
        <v>0</v>
      </c>
      <c r="AJ400" s="287">
        <v>0</v>
      </c>
      <c r="AK400" s="287">
        <v>0</v>
      </c>
      <c r="AL400" s="287">
        <v>0</v>
      </c>
      <c r="AM400" s="287">
        <v>0</v>
      </c>
      <c r="AN400" s="287">
        <v>0</v>
      </c>
      <c r="AO400" s="287">
        <v>0</v>
      </c>
      <c r="AP400" s="287">
        <v>0</v>
      </c>
      <c r="AQ400" s="287">
        <v>0</v>
      </c>
      <c r="AR400" s="287">
        <v>0</v>
      </c>
      <c r="AS400" s="287">
        <v>0</v>
      </c>
      <c r="AT400" s="287">
        <v>0</v>
      </c>
      <c r="AU400" s="287">
        <v>0</v>
      </c>
      <c r="AV400" s="287">
        <v>0</v>
      </c>
      <c r="AW400" s="287">
        <v>0</v>
      </c>
      <c r="AX400" s="287">
        <v>0</v>
      </c>
      <c r="AY400" s="287">
        <v>0</v>
      </c>
      <c r="AZ400" s="287">
        <v>0</v>
      </c>
      <c r="BA400" s="287">
        <v>0</v>
      </c>
      <c r="BB400" s="287">
        <v>0</v>
      </c>
      <c r="BC400" s="287">
        <v>0</v>
      </c>
      <c r="BD400" s="287">
        <v>0</v>
      </c>
      <c r="BE400" s="287">
        <v>0</v>
      </c>
      <c r="BF400" s="287">
        <v>0</v>
      </c>
      <c r="BG400" s="287">
        <v>0</v>
      </c>
      <c r="BH400" s="287">
        <v>0</v>
      </c>
      <c r="BI400" s="287">
        <v>0</v>
      </c>
      <c r="BJ400" s="287">
        <v>0</v>
      </c>
      <c r="BK400" s="288">
        <v>0</v>
      </c>
    </row>
    <row r="401" spans="3:63" outlineLevel="1" x14ac:dyDescent="0.2">
      <c r="C401" s="269" t="s">
        <v>152</v>
      </c>
      <c r="D401" s="119" t="s">
        <v>152</v>
      </c>
      <c r="F401" s="11" t="s">
        <v>234</v>
      </c>
      <c r="Q401" s="16" t="s">
        <v>110</v>
      </c>
      <c r="R401" s="290">
        <v>0</v>
      </c>
      <c r="S401" s="284">
        <v>0</v>
      </c>
      <c r="T401" s="284">
        <v>0</v>
      </c>
      <c r="U401" s="284">
        <v>0</v>
      </c>
      <c r="V401" s="284">
        <v>0</v>
      </c>
      <c r="W401" s="285">
        <v>0</v>
      </c>
      <c r="X401" s="284">
        <v>0</v>
      </c>
      <c r="Y401" s="284">
        <v>0</v>
      </c>
      <c r="Z401" s="284">
        <v>0</v>
      </c>
      <c r="AA401" s="284">
        <v>0</v>
      </c>
      <c r="AB401" s="286">
        <v>0</v>
      </c>
      <c r="AC401" s="287">
        <v>0</v>
      </c>
      <c r="AD401" s="287">
        <v>0</v>
      </c>
      <c r="AE401" s="287">
        <v>0</v>
      </c>
      <c r="AF401" s="287">
        <v>0</v>
      </c>
      <c r="AG401" s="287">
        <v>0</v>
      </c>
      <c r="AH401" s="287">
        <v>0</v>
      </c>
      <c r="AI401" s="287">
        <v>0</v>
      </c>
      <c r="AJ401" s="287">
        <v>0</v>
      </c>
      <c r="AK401" s="287">
        <v>0</v>
      </c>
      <c r="AL401" s="287">
        <v>0</v>
      </c>
      <c r="AM401" s="287">
        <v>0</v>
      </c>
      <c r="AN401" s="287">
        <v>0</v>
      </c>
      <c r="AO401" s="287">
        <v>0</v>
      </c>
      <c r="AP401" s="287">
        <v>0</v>
      </c>
      <c r="AQ401" s="287">
        <v>0</v>
      </c>
      <c r="AR401" s="287">
        <v>0</v>
      </c>
      <c r="AS401" s="287">
        <v>0</v>
      </c>
      <c r="AT401" s="287">
        <v>0</v>
      </c>
      <c r="AU401" s="287">
        <v>0</v>
      </c>
      <c r="AV401" s="287">
        <v>0</v>
      </c>
      <c r="AW401" s="287">
        <v>0</v>
      </c>
      <c r="AX401" s="287">
        <v>0</v>
      </c>
      <c r="AY401" s="287">
        <v>0</v>
      </c>
      <c r="AZ401" s="287">
        <v>0</v>
      </c>
      <c r="BA401" s="287">
        <v>0</v>
      </c>
      <c r="BB401" s="287">
        <v>0</v>
      </c>
      <c r="BC401" s="287">
        <v>0</v>
      </c>
      <c r="BD401" s="287">
        <v>0</v>
      </c>
      <c r="BE401" s="287">
        <v>0</v>
      </c>
      <c r="BF401" s="287">
        <v>0</v>
      </c>
      <c r="BG401" s="287">
        <v>0</v>
      </c>
      <c r="BH401" s="287">
        <v>0</v>
      </c>
      <c r="BI401" s="287">
        <v>0</v>
      </c>
      <c r="BJ401" s="287">
        <v>0</v>
      </c>
      <c r="BK401" s="288">
        <v>0</v>
      </c>
    </row>
    <row r="402" spans="3:63" outlineLevel="1" x14ac:dyDescent="0.2">
      <c r="C402" s="269" t="s">
        <v>152</v>
      </c>
      <c r="D402" s="119" t="s">
        <v>152</v>
      </c>
      <c r="AB402" s="88"/>
      <c r="AE402"/>
      <c r="AF402"/>
      <c r="AG402"/>
    </row>
    <row r="403" spans="3:63" x14ac:dyDescent="0.2">
      <c r="C403" s="116" t="s">
        <v>152</v>
      </c>
      <c r="D403" s="67" t="s">
        <v>152</v>
      </c>
      <c r="E403" s="67"/>
      <c r="F403" s="67"/>
      <c r="G403" s="67" t="s">
        <v>226</v>
      </c>
      <c r="H403" s="102"/>
      <c r="I403" s="67"/>
      <c r="J403" s="67"/>
      <c r="K403" s="102"/>
      <c r="L403" s="67"/>
      <c r="M403" s="67"/>
      <c r="N403" s="67"/>
      <c r="O403" s="67"/>
      <c r="P403" s="67"/>
      <c r="Q403" s="117" t="s">
        <v>110</v>
      </c>
      <c r="R403" s="118">
        <v>0</v>
      </c>
      <c r="S403" s="118">
        <v>0</v>
      </c>
      <c r="T403" s="118">
        <v>0</v>
      </c>
      <c r="U403" s="118">
        <v>0</v>
      </c>
      <c r="V403" s="118">
        <v>0</v>
      </c>
      <c r="W403" s="118">
        <v>0</v>
      </c>
      <c r="X403" s="118">
        <v>0</v>
      </c>
      <c r="Y403" s="118">
        <v>0</v>
      </c>
      <c r="Z403" s="118">
        <v>0</v>
      </c>
      <c r="AA403" s="118">
        <v>0</v>
      </c>
      <c r="AB403" s="118">
        <v>0</v>
      </c>
      <c r="AC403" s="118">
        <v>0</v>
      </c>
      <c r="AD403" s="118">
        <v>0</v>
      </c>
      <c r="AE403" s="118">
        <v>0</v>
      </c>
      <c r="AF403" s="118">
        <v>0</v>
      </c>
      <c r="AG403" s="118">
        <v>0</v>
      </c>
      <c r="AH403" s="118">
        <v>0</v>
      </c>
      <c r="AI403" s="118">
        <v>0</v>
      </c>
      <c r="AJ403" s="118">
        <v>0</v>
      </c>
      <c r="AK403" s="118">
        <v>0</v>
      </c>
      <c r="AL403" s="118">
        <v>0</v>
      </c>
      <c r="AM403" s="118">
        <v>0</v>
      </c>
      <c r="AN403" s="118">
        <v>0</v>
      </c>
      <c r="AO403" s="118">
        <v>0</v>
      </c>
      <c r="AP403" s="118">
        <v>0</v>
      </c>
      <c r="AQ403" s="118">
        <v>0</v>
      </c>
      <c r="AR403" s="118">
        <v>0</v>
      </c>
      <c r="AS403" s="118">
        <v>0</v>
      </c>
      <c r="AT403" s="118">
        <v>0</v>
      </c>
      <c r="AU403" s="118">
        <v>0</v>
      </c>
      <c r="AV403" s="118">
        <v>0</v>
      </c>
      <c r="AW403" s="118">
        <v>0</v>
      </c>
      <c r="AX403" s="118">
        <v>0</v>
      </c>
      <c r="AY403" s="118">
        <v>0</v>
      </c>
      <c r="AZ403" s="118">
        <v>0</v>
      </c>
      <c r="BA403" s="118">
        <v>0</v>
      </c>
      <c r="BB403" s="118">
        <v>0</v>
      </c>
      <c r="BC403" s="118">
        <v>0</v>
      </c>
      <c r="BD403" s="118">
        <v>0</v>
      </c>
      <c r="BE403" s="118">
        <v>0</v>
      </c>
      <c r="BF403" s="118">
        <v>0</v>
      </c>
      <c r="BG403" s="118">
        <v>0</v>
      </c>
      <c r="BH403" s="118">
        <v>0</v>
      </c>
      <c r="BI403" s="118">
        <v>0</v>
      </c>
      <c r="BJ403" s="118">
        <v>0</v>
      </c>
      <c r="BK403" s="118">
        <v>0</v>
      </c>
    </row>
    <row r="404" spans="3:63" outlineLevel="1" x14ac:dyDescent="0.2">
      <c r="C404" s="269" t="s">
        <v>152</v>
      </c>
      <c r="D404" s="119" t="s">
        <v>152</v>
      </c>
      <c r="E404" s="124" t="s">
        <v>227</v>
      </c>
      <c r="F404" s="11"/>
      <c r="G404" s="11"/>
      <c r="H404" s="11"/>
      <c r="I404" s="11"/>
      <c r="J404" s="11"/>
      <c r="K404" s="11"/>
      <c r="L404" s="11"/>
      <c r="M404" s="11"/>
      <c r="N404" s="11"/>
      <c r="O404" s="11"/>
      <c r="P404" s="11"/>
      <c r="Q404" s="16"/>
      <c r="R404" s="88"/>
      <c r="S404" s="88"/>
      <c r="T404" s="88"/>
      <c r="U404" s="88"/>
      <c r="V404" s="88"/>
      <c r="W404" s="88"/>
      <c r="X404" s="88"/>
      <c r="Y404" s="88"/>
      <c r="Z404" s="88"/>
      <c r="AA404" s="88"/>
      <c r="AB404" s="88"/>
      <c r="AC404" s="88"/>
      <c r="AD404" s="88"/>
      <c r="AE404" s="11"/>
      <c r="AF404"/>
      <c r="AG404"/>
    </row>
    <row r="405" spans="3:63" outlineLevel="1" x14ac:dyDescent="0.2">
      <c r="C405" s="269" t="s">
        <v>152</v>
      </c>
      <c r="D405" s="119" t="s">
        <v>152</v>
      </c>
      <c r="E405" s="11"/>
      <c r="F405" s="11" t="s">
        <v>228</v>
      </c>
      <c r="G405" s="11"/>
      <c r="H405" s="11"/>
      <c r="I405" s="11"/>
      <c r="J405" s="11"/>
      <c r="K405" s="11"/>
      <c r="L405" s="11"/>
      <c r="M405" s="11"/>
      <c r="N405" s="270" t="s">
        <v>229</v>
      </c>
      <c r="O405" s="271">
        <v>0</v>
      </c>
      <c r="P405" s="11"/>
      <c r="Q405" s="16" t="s">
        <v>110</v>
      </c>
      <c r="R405" s="272">
        <v>0</v>
      </c>
      <c r="S405" s="273">
        <v>0</v>
      </c>
      <c r="T405" s="273">
        <v>0</v>
      </c>
      <c r="U405" s="273">
        <v>0</v>
      </c>
      <c r="V405" s="273">
        <v>0</v>
      </c>
      <c r="W405" s="274">
        <v>0</v>
      </c>
      <c r="X405" s="273">
        <v>0</v>
      </c>
      <c r="Y405" s="273">
        <v>0</v>
      </c>
      <c r="Z405" s="273">
        <v>0</v>
      </c>
      <c r="AA405" s="273">
        <v>0</v>
      </c>
      <c r="AB405" s="275">
        <v>0</v>
      </c>
      <c r="AC405" s="275">
        <v>0</v>
      </c>
      <c r="AD405" s="275">
        <v>0</v>
      </c>
      <c r="AE405" s="275">
        <v>0</v>
      </c>
      <c r="AF405" s="275">
        <v>0</v>
      </c>
      <c r="AG405" s="275">
        <v>0</v>
      </c>
      <c r="AH405" s="275">
        <v>0</v>
      </c>
      <c r="AI405" s="275">
        <v>0</v>
      </c>
      <c r="AJ405" s="275">
        <v>0</v>
      </c>
      <c r="AK405" s="275">
        <v>0</v>
      </c>
      <c r="AL405" s="275">
        <v>0</v>
      </c>
      <c r="AM405" s="275">
        <v>0</v>
      </c>
      <c r="AN405" s="275">
        <v>0</v>
      </c>
      <c r="AO405" s="275">
        <v>0</v>
      </c>
      <c r="AP405" s="275">
        <v>0</v>
      </c>
      <c r="AQ405" s="275">
        <v>0</v>
      </c>
      <c r="AR405" s="275">
        <v>0</v>
      </c>
      <c r="AS405" s="275">
        <v>0</v>
      </c>
      <c r="AT405" s="275">
        <v>0</v>
      </c>
      <c r="AU405" s="275">
        <v>0</v>
      </c>
      <c r="AV405" s="275">
        <v>0</v>
      </c>
      <c r="AW405" s="275">
        <v>0</v>
      </c>
      <c r="AX405" s="275">
        <v>0</v>
      </c>
      <c r="AY405" s="275">
        <v>0</v>
      </c>
      <c r="AZ405" s="275">
        <v>0</v>
      </c>
      <c r="BA405" s="275">
        <v>0</v>
      </c>
      <c r="BB405" s="275">
        <v>0</v>
      </c>
      <c r="BC405" s="275">
        <v>0</v>
      </c>
      <c r="BD405" s="275">
        <v>0</v>
      </c>
      <c r="BE405" s="275">
        <v>0</v>
      </c>
      <c r="BF405" s="275">
        <v>0</v>
      </c>
      <c r="BG405" s="275">
        <v>0</v>
      </c>
      <c r="BH405" s="275">
        <v>0</v>
      </c>
      <c r="BI405" s="275">
        <v>0</v>
      </c>
      <c r="BJ405" s="275">
        <v>0</v>
      </c>
      <c r="BK405" s="276">
        <v>0</v>
      </c>
    </row>
    <row r="406" spans="3:63" outlineLevel="1" x14ac:dyDescent="0.2">
      <c r="C406" s="269" t="s">
        <v>152</v>
      </c>
      <c r="D406" s="119" t="s">
        <v>152</v>
      </c>
      <c r="E406" s="11"/>
      <c r="F406" s="11" t="s">
        <v>230</v>
      </c>
      <c r="G406" s="11"/>
      <c r="H406" s="11"/>
      <c r="I406" s="11"/>
      <c r="J406" s="11"/>
      <c r="K406" s="11"/>
      <c r="L406" s="11"/>
      <c r="M406" s="11"/>
      <c r="N406" s="11"/>
      <c r="O406" s="11"/>
      <c r="P406" s="11"/>
      <c r="Q406" s="16" t="s">
        <v>110</v>
      </c>
      <c r="R406" s="277">
        <v>0</v>
      </c>
      <c r="S406" s="278">
        <v>0</v>
      </c>
      <c r="T406" s="278">
        <v>0</v>
      </c>
      <c r="U406" s="278">
        <v>0</v>
      </c>
      <c r="V406" s="278">
        <v>0</v>
      </c>
      <c r="W406" s="279">
        <v>0</v>
      </c>
      <c r="X406" s="278">
        <v>0</v>
      </c>
      <c r="Y406" s="278">
        <v>0</v>
      </c>
      <c r="Z406" s="278">
        <v>0</v>
      </c>
      <c r="AA406" s="278">
        <v>0</v>
      </c>
      <c r="AB406" s="115">
        <v>0</v>
      </c>
      <c r="AC406" s="115">
        <v>0</v>
      </c>
      <c r="AD406" s="115">
        <v>0</v>
      </c>
      <c r="AE406" s="115">
        <v>0</v>
      </c>
      <c r="AF406" s="115">
        <v>0</v>
      </c>
      <c r="AG406" s="280">
        <v>0</v>
      </c>
      <c r="AH406" s="280">
        <v>0</v>
      </c>
      <c r="AI406" s="280">
        <v>0</v>
      </c>
      <c r="AJ406" s="280">
        <v>0</v>
      </c>
      <c r="AK406" s="280">
        <v>0</v>
      </c>
      <c r="AL406" s="280">
        <v>0</v>
      </c>
      <c r="AM406" s="280">
        <v>0</v>
      </c>
      <c r="AN406" s="280">
        <v>0</v>
      </c>
      <c r="AO406" s="280">
        <v>0</v>
      </c>
      <c r="AP406" s="280">
        <v>0</v>
      </c>
      <c r="AQ406" s="280">
        <v>0</v>
      </c>
      <c r="AR406" s="280">
        <v>0</v>
      </c>
      <c r="AS406" s="280">
        <v>0</v>
      </c>
      <c r="AT406" s="280">
        <v>0</v>
      </c>
      <c r="AU406" s="280">
        <v>0</v>
      </c>
      <c r="AV406" s="280">
        <v>0</v>
      </c>
      <c r="AW406" s="280">
        <v>0</v>
      </c>
      <c r="AX406" s="280">
        <v>0</v>
      </c>
      <c r="AY406" s="280">
        <v>0</v>
      </c>
      <c r="AZ406" s="280">
        <v>0</v>
      </c>
      <c r="BA406" s="280">
        <v>0</v>
      </c>
      <c r="BB406" s="280">
        <v>0</v>
      </c>
      <c r="BC406" s="280">
        <v>0</v>
      </c>
      <c r="BD406" s="280">
        <v>0</v>
      </c>
      <c r="BE406" s="280">
        <v>0</v>
      </c>
      <c r="BF406" s="280">
        <v>0</v>
      </c>
      <c r="BG406" s="280">
        <v>0</v>
      </c>
      <c r="BH406" s="280">
        <v>0</v>
      </c>
      <c r="BI406" s="280">
        <v>0</v>
      </c>
      <c r="BJ406" s="280">
        <v>0</v>
      </c>
      <c r="BK406" s="281">
        <v>0</v>
      </c>
    </row>
    <row r="407" spans="3:63" outlineLevel="1" x14ac:dyDescent="0.2">
      <c r="C407" s="269" t="s">
        <v>152</v>
      </c>
      <c r="D407" s="119" t="s">
        <v>152</v>
      </c>
      <c r="F407" s="11" t="s">
        <v>231</v>
      </c>
      <c r="O407" s="11"/>
      <c r="Q407" s="16" t="s">
        <v>110</v>
      </c>
      <c r="R407" s="282">
        <v>0</v>
      </c>
      <c r="S407" s="278">
        <v>0</v>
      </c>
      <c r="T407" s="278">
        <v>0</v>
      </c>
      <c r="U407" s="278">
        <v>0</v>
      </c>
      <c r="V407" s="278">
        <v>0</v>
      </c>
      <c r="W407" s="279">
        <v>0</v>
      </c>
      <c r="X407" s="278">
        <v>0</v>
      </c>
      <c r="Y407" s="278">
        <v>0</v>
      </c>
      <c r="Z407" s="278">
        <v>0</v>
      </c>
      <c r="AA407" s="278">
        <v>0</v>
      </c>
      <c r="AB407" s="115">
        <v>0</v>
      </c>
      <c r="AC407" s="115">
        <v>0</v>
      </c>
      <c r="AD407" s="115">
        <v>0</v>
      </c>
      <c r="AE407" s="280">
        <v>0</v>
      </c>
      <c r="AF407" s="280">
        <v>0</v>
      </c>
      <c r="AG407" s="280">
        <v>0</v>
      </c>
      <c r="AH407" s="280">
        <v>0</v>
      </c>
      <c r="AI407" s="280">
        <v>0</v>
      </c>
      <c r="AJ407" s="280">
        <v>0</v>
      </c>
      <c r="AK407" s="280">
        <v>0</v>
      </c>
      <c r="AL407" s="280">
        <v>0</v>
      </c>
      <c r="AM407" s="280">
        <v>0</v>
      </c>
      <c r="AN407" s="280">
        <v>0</v>
      </c>
      <c r="AO407" s="280">
        <v>0</v>
      </c>
      <c r="AP407" s="280">
        <v>0</v>
      </c>
      <c r="AQ407" s="280">
        <v>0</v>
      </c>
      <c r="AR407" s="280">
        <v>0</v>
      </c>
      <c r="AS407" s="280">
        <v>0</v>
      </c>
      <c r="AT407" s="280">
        <v>0</v>
      </c>
      <c r="AU407" s="280">
        <v>0</v>
      </c>
      <c r="AV407" s="280">
        <v>0</v>
      </c>
      <c r="AW407" s="280">
        <v>0</v>
      </c>
      <c r="AX407" s="280">
        <v>0</v>
      </c>
      <c r="AY407" s="280">
        <v>0</v>
      </c>
      <c r="AZ407" s="280">
        <v>0</v>
      </c>
      <c r="BA407" s="280">
        <v>0</v>
      </c>
      <c r="BB407" s="280">
        <v>0</v>
      </c>
      <c r="BC407" s="280">
        <v>0</v>
      </c>
      <c r="BD407" s="280">
        <v>0</v>
      </c>
      <c r="BE407" s="280">
        <v>0</v>
      </c>
      <c r="BF407" s="280">
        <v>0</v>
      </c>
      <c r="BG407" s="280">
        <v>0</v>
      </c>
      <c r="BH407" s="280">
        <v>0</v>
      </c>
      <c r="BI407" s="280">
        <v>0</v>
      </c>
      <c r="BJ407" s="280">
        <v>0</v>
      </c>
      <c r="BK407" s="281">
        <v>0</v>
      </c>
    </row>
    <row r="408" spans="3:63" outlineLevel="1" x14ac:dyDescent="0.2">
      <c r="C408" s="269" t="s">
        <v>152</v>
      </c>
      <c r="D408" s="119" t="s">
        <v>152</v>
      </c>
      <c r="F408" s="11" t="s">
        <v>232</v>
      </c>
      <c r="Q408" s="16" t="s">
        <v>110</v>
      </c>
      <c r="R408" s="282">
        <v>0</v>
      </c>
      <c r="S408" s="278">
        <v>0</v>
      </c>
      <c r="T408" s="278">
        <v>0</v>
      </c>
      <c r="U408" s="278">
        <v>0</v>
      </c>
      <c r="V408" s="278">
        <v>0</v>
      </c>
      <c r="W408" s="279">
        <v>0</v>
      </c>
      <c r="X408" s="278">
        <v>0</v>
      </c>
      <c r="Y408" s="278">
        <v>0</v>
      </c>
      <c r="Z408" s="278">
        <v>0</v>
      </c>
      <c r="AA408" s="278">
        <v>0</v>
      </c>
      <c r="AB408" s="115">
        <v>0</v>
      </c>
      <c r="AC408" s="115">
        <v>0</v>
      </c>
      <c r="AD408" s="115">
        <v>0</v>
      </c>
      <c r="AE408" s="280">
        <v>0</v>
      </c>
      <c r="AF408" s="280">
        <v>0</v>
      </c>
      <c r="AG408" s="280">
        <v>0</v>
      </c>
      <c r="AH408" s="280">
        <v>0</v>
      </c>
      <c r="AI408" s="280">
        <v>0</v>
      </c>
      <c r="AJ408" s="280">
        <v>0</v>
      </c>
      <c r="AK408" s="280">
        <v>0</v>
      </c>
      <c r="AL408" s="280">
        <v>0</v>
      </c>
      <c r="AM408" s="280">
        <v>0</v>
      </c>
      <c r="AN408" s="280">
        <v>0</v>
      </c>
      <c r="AO408" s="280">
        <v>0</v>
      </c>
      <c r="AP408" s="280">
        <v>0</v>
      </c>
      <c r="AQ408" s="280">
        <v>0</v>
      </c>
      <c r="AR408" s="280">
        <v>0</v>
      </c>
      <c r="AS408" s="280">
        <v>0</v>
      </c>
      <c r="AT408" s="280">
        <v>0</v>
      </c>
      <c r="AU408" s="280">
        <v>0</v>
      </c>
      <c r="AV408" s="280">
        <v>0</v>
      </c>
      <c r="AW408" s="280">
        <v>0</v>
      </c>
      <c r="AX408" s="280">
        <v>0</v>
      </c>
      <c r="AY408" s="280">
        <v>0</v>
      </c>
      <c r="AZ408" s="280">
        <v>0</v>
      </c>
      <c r="BA408" s="280">
        <v>0</v>
      </c>
      <c r="BB408" s="280">
        <v>0</v>
      </c>
      <c r="BC408" s="280">
        <v>0</v>
      </c>
      <c r="BD408" s="280">
        <v>0</v>
      </c>
      <c r="BE408" s="280">
        <v>0</v>
      </c>
      <c r="BF408" s="280">
        <v>0</v>
      </c>
      <c r="BG408" s="280">
        <v>0</v>
      </c>
      <c r="BH408" s="280">
        <v>0</v>
      </c>
      <c r="BI408" s="280">
        <v>0</v>
      </c>
      <c r="BJ408" s="280">
        <v>0</v>
      </c>
      <c r="BK408" s="281">
        <v>0</v>
      </c>
    </row>
    <row r="409" spans="3:63" outlineLevel="1" x14ac:dyDescent="0.2">
      <c r="C409" s="269" t="s">
        <v>152</v>
      </c>
      <c r="D409" s="119" t="s">
        <v>152</v>
      </c>
      <c r="F409" s="11" t="s">
        <v>233</v>
      </c>
      <c r="Q409" s="16" t="s">
        <v>110</v>
      </c>
      <c r="R409" s="283">
        <v>0</v>
      </c>
      <c r="S409" s="284">
        <v>0</v>
      </c>
      <c r="T409" s="284">
        <v>0</v>
      </c>
      <c r="U409" s="284">
        <v>0</v>
      </c>
      <c r="V409" s="284">
        <v>0</v>
      </c>
      <c r="W409" s="285">
        <v>0</v>
      </c>
      <c r="X409" s="284">
        <v>0</v>
      </c>
      <c r="Y409" s="284">
        <v>0</v>
      </c>
      <c r="Z409" s="284">
        <v>0</v>
      </c>
      <c r="AA409" s="284">
        <v>0</v>
      </c>
      <c r="AB409" s="286">
        <v>0</v>
      </c>
      <c r="AC409" s="287">
        <v>0</v>
      </c>
      <c r="AD409" s="287">
        <v>0</v>
      </c>
      <c r="AE409" s="287">
        <v>0</v>
      </c>
      <c r="AF409" s="287">
        <v>0</v>
      </c>
      <c r="AG409" s="287">
        <v>0</v>
      </c>
      <c r="AH409" s="287">
        <v>0</v>
      </c>
      <c r="AI409" s="287">
        <v>0</v>
      </c>
      <c r="AJ409" s="287">
        <v>0</v>
      </c>
      <c r="AK409" s="287">
        <v>0</v>
      </c>
      <c r="AL409" s="287">
        <v>0</v>
      </c>
      <c r="AM409" s="287">
        <v>0</v>
      </c>
      <c r="AN409" s="287">
        <v>0</v>
      </c>
      <c r="AO409" s="287">
        <v>0</v>
      </c>
      <c r="AP409" s="287">
        <v>0</v>
      </c>
      <c r="AQ409" s="287">
        <v>0</v>
      </c>
      <c r="AR409" s="287">
        <v>0</v>
      </c>
      <c r="AS409" s="287">
        <v>0</v>
      </c>
      <c r="AT409" s="287">
        <v>0</v>
      </c>
      <c r="AU409" s="287">
        <v>0</v>
      </c>
      <c r="AV409" s="287">
        <v>0</v>
      </c>
      <c r="AW409" s="287">
        <v>0</v>
      </c>
      <c r="AX409" s="287">
        <v>0</v>
      </c>
      <c r="AY409" s="287">
        <v>0</v>
      </c>
      <c r="AZ409" s="287">
        <v>0</v>
      </c>
      <c r="BA409" s="287">
        <v>0</v>
      </c>
      <c r="BB409" s="287">
        <v>0</v>
      </c>
      <c r="BC409" s="287">
        <v>0</v>
      </c>
      <c r="BD409" s="287">
        <v>0</v>
      </c>
      <c r="BE409" s="287">
        <v>0</v>
      </c>
      <c r="BF409" s="287">
        <v>0</v>
      </c>
      <c r="BG409" s="287">
        <v>0</v>
      </c>
      <c r="BH409" s="287">
        <v>0</v>
      </c>
      <c r="BI409" s="287">
        <v>0</v>
      </c>
      <c r="BJ409" s="287">
        <v>0</v>
      </c>
      <c r="BK409" s="288">
        <v>0</v>
      </c>
    </row>
    <row r="410" spans="3:63" outlineLevel="1" x14ac:dyDescent="0.2">
      <c r="C410" s="269" t="s">
        <v>152</v>
      </c>
      <c r="D410" s="119" t="s">
        <v>152</v>
      </c>
      <c r="F410" s="11" t="s">
        <v>234</v>
      </c>
      <c r="Q410" s="16" t="s">
        <v>110</v>
      </c>
      <c r="R410" s="290">
        <v>0</v>
      </c>
      <c r="S410" s="284">
        <v>0</v>
      </c>
      <c r="T410" s="284">
        <v>0</v>
      </c>
      <c r="U410" s="284">
        <v>0</v>
      </c>
      <c r="V410" s="284">
        <v>0</v>
      </c>
      <c r="W410" s="285">
        <v>0</v>
      </c>
      <c r="X410" s="284">
        <v>0</v>
      </c>
      <c r="Y410" s="284">
        <v>0</v>
      </c>
      <c r="Z410" s="284">
        <v>0</v>
      </c>
      <c r="AA410" s="284">
        <v>0</v>
      </c>
      <c r="AB410" s="286">
        <v>0</v>
      </c>
      <c r="AC410" s="287">
        <v>0</v>
      </c>
      <c r="AD410" s="287">
        <v>0</v>
      </c>
      <c r="AE410" s="287">
        <v>0</v>
      </c>
      <c r="AF410" s="287">
        <v>0</v>
      </c>
      <c r="AG410" s="287">
        <v>0</v>
      </c>
      <c r="AH410" s="287">
        <v>0</v>
      </c>
      <c r="AI410" s="287">
        <v>0</v>
      </c>
      <c r="AJ410" s="287">
        <v>0</v>
      </c>
      <c r="AK410" s="287">
        <v>0</v>
      </c>
      <c r="AL410" s="287">
        <v>0</v>
      </c>
      <c r="AM410" s="287">
        <v>0</v>
      </c>
      <c r="AN410" s="287">
        <v>0</v>
      </c>
      <c r="AO410" s="287">
        <v>0</v>
      </c>
      <c r="AP410" s="287">
        <v>0</v>
      </c>
      <c r="AQ410" s="287">
        <v>0</v>
      </c>
      <c r="AR410" s="287">
        <v>0</v>
      </c>
      <c r="AS410" s="287">
        <v>0</v>
      </c>
      <c r="AT410" s="287">
        <v>0</v>
      </c>
      <c r="AU410" s="287">
        <v>0</v>
      </c>
      <c r="AV410" s="287">
        <v>0</v>
      </c>
      <c r="AW410" s="287">
        <v>0</v>
      </c>
      <c r="AX410" s="287">
        <v>0</v>
      </c>
      <c r="AY410" s="287">
        <v>0</v>
      </c>
      <c r="AZ410" s="287">
        <v>0</v>
      </c>
      <c r="BA410" s="287">
        <v>0</v>
      </c>
      <c r="BB410" s="287">
        <v>0</v>
      </c>
      <c r="BC410" s="287">
        <v>0</v>
      </c>
      <c r="BD410" s="287">
        <v>0</v>
      </c>
      <c r="BE410" s="287">
        <v>0</v>
      </c>
      <c r="BF410" s="287">
        <v>0</v>
      </c>
      <c r="BG410" s="287">
        <v>0</v>
      </c>
      <c r="BH410" s="287">
        <v>0</v>
      </c>
      <c r="BI410" s="287">
        <v>0</v>
      </c>
      <c r="BJ410" s="287">
        <v>0</v>
      </c>
      <c r="BK410" s="288">
        <v>0</v>
      </c>
    </row>
    <row r="411" spans="3:63" outlineLevel="1" x14ac:dyDescent="0.2">
      <c r="C411" s="269" t="s">
        <v>152</v>
      </c>
      <c r="D411" s="119" t="s">
        <v>152</v>
      </c>
      <c r="AB411" s="88"/>
      <c r="AE411"/>
      <c r="AF411"/>
      <c r="AG411"/>
    </row>
    <row r="412" spans="3:63" x14ac:dyDescent="0.2">
      <c r="C412" s="116" t="s">
        <v>152</v>
      </c>
      <c r="D412" s="67" t="s">
        <v>152</v>
      </c>
      <c r="E412" s="67"/>
      <c r="F412" s="67"/>
      <c r="G412" s="67" t="s">
        <v>226</v>
      </c>
      <c r="H412" s="102"/>
      <c r="I412" s="67"/>
      <c r="J412" s="67"/>
      <c r="K412" s="102"/>
      <c r="L412" s="67"/>
      <c r="M412" s="67"/>
      <c r="N412" s="67"/>
      <c r="O412" s="67"/>
      <c r="P412" s="67"/>
      <c r="Q412" s="117" t="s">
        <v>110</v>
      </c>
      <c r="R412" s="118">
        <v>0</v>
      </c>
      <c r="S412" s="118">
        <v>0</v>
      </c>
      <c r="T412" s="118">
        <v>0</v>
      </c>
      <c r="U412" s="118">
        <v>0</v>
      </c>
      <c r="V412" s="118">
        <v>0</v>
      </c>
      <c r="W412" s="118">
        <v>0</v>
      </c>
      <c r="X412" s="118">
        <v>0</v>
      </c>
      <c r="Y412" s="118">
        <v>0</v>
      </c>
      <c r="Z412" s="118">
        <v>0</v>
      </c>
      <c r="AA412" s="118">
        <v>0</v>
      </c>
      <c r="AB412" s="118">
        <v>0</v>
      </c>
      <c r="AC412" s="118">
        <v>0</v>
      </c>
      <c r="AD412" s="118">
        <v>0</v>
      </c>
      <c r="AE412" s="118">
        <v>0</v>
      </c>
      <c r="AF412" s="118">
        <v>0</v>
      </c>
      <c r="AG412" s="118">
        <v>0</v>
      </c>
      <c r="AH412" s="118">
        <v>0</v>
      </c>
      <c r="AI412" s="118">
        <v>0</v>
      </c>
      <c r="AJ412" s="118">
        <v>0</v>
      </c>
      <c r="AK412" s="118">
        <v>0</v>
      </c>
      <c r="AL412" s="118">
        <v>0</v>
      </c>
      <c r="AM412" s="118">
        <v>0</v>
      </c>
      <c r="AN412" s="118">
        <v>0</v>
      </c>
      <c r="AO412" s="118">
        <v>0</v>
      </c>
      <c r="AP412" s="118">
        <v>0</v>
      </c>
      <c r="AQ412" s="118">
        <v>0</v>
      </c>
      <c r="AR412" s="118">
        <v>0</v>
      </c>
      <c r="AS412" s="118">
        <v>0</v>
      </c>
      <c r="AT412" s="118">
        <v>0</v>
      </c>
      <c r="AU412" s="118">
        <v>0</v>
      </c>
      <c r="AV412" s="118">
        <v>0</v>
      </c>
      <c r="AW412" s="118">
        <v>0</v>
      </c>
      <c r="AX412" s="118">
        <v>0</v>
      </c>
      <c r="AY412" s="118">
        <v>0</v>
      </c>
      <c r="AZ412" s="118">
        <v>0</v>
      </c>
      <c r="BA412" s="118">
        <v>0</v>
      </c>
      <c r="BB412" s="118">
        <v>0</v>
      </c>
      <c r="BC412" s="118">
        <v>0</v>
      </c>
      <c r="BD412" s="118">
        <v>0</v>
      </c>
      <c r="BE412" s="118">
        <v>0</v>
      </c>
      <c r="BF412" s="118">
        <v>0</v>
      </c>
      <c r="BG412" s="118">
        <v>0</v>
      </c>
      <c r="BH412" s="118">
        <v>0</v>
      </c>
      <c r="BI412" s="118">
        <v>0</v>
      </c>
      <c r="BJ412" s="118">
        <v>0</v>
      </c>
      <c r="BK412" s="118">
        <v>0</v>
      </c>
    </row>
    <row r="413" spans="3:63" outlineLevel="1" x14ac:dyDescent="0.2">
      <c r="C413" s="269" t="s">
        <v>152</v>
      </c>
      <c r="D413" s="119" t="s">
        <v>152</v>
      </c>
      <c r="E413" s="124" t="s">
        <v>227</v>
      </c>
      <c r="F413" s="11"/>
      <c r="G413" s="11"/>
      <c r="H413" s="11"/>
      <c r="I413" s="11"/>
      <c r="J413" s="11"/>
      <c r="K413" s="11"/>
      <c r="L413" s="11"/>
      <c r="M413" s="11"/>
      <c r="N413" s="11"/>
      <c r="O413" s="11"/>
      <c r="P413" s="11"/>
      <c r="Q413" s="16"/>
      <c r="R413" s="88"/>
      <c r="S413" s="88"/>
      <c r="T413" s="88"/>
      <c r="U413" s="88"/>
      <c r="V413" s="88"/>
      <c r="W413" s="88"/>
      <c r="X413" s="88"/>
      <c r="Y413" s="88"/>
      <c r="Z413" s="88"/>
      <c r="AA413" s="88"/>
      <c r="AB413" s="88"/>
      <c r="AC413" s="88"/>
      <c r="AD413" s="88"/>
      <c r="AE413" s="11"/>
      <c r="AF413"/>
      <c r="AG413"/>
    </row>
    <row r="414" spans="3:63" outlineLevel="1" x14ac:dyDescent="0.2">
      <c r="C414" s="269" t="s">
        <v>152</v>
      </c>
      <c r="D414" s="119" t="s">
        <v>152</v>
      </c>
      <c r="E414" s="11"/>
      <c r="F414" s="11" t="s">
        <v>228</v>
      </c>
      <c r="G414" s="11"/>
      <c r="H414" s="11"/>
      <c r="I414" s="11"/>
      <c r="J414" s="11"/>
      <c r="K414" s="11"/>
      <c r="L414" s="11"/>
      <c r="M414" s="11"/>
      <c r="N414" s="270" t="s">
        <v>229</v>
      </c>
      <c r="O414" s="271">
        <v>0</v>
      </c>
      <c r="P414" s="11"/>
      <c r="Q414" s="16" t="s">
        <v>110</v>
      </c>
      <c r="R414" s="272">
        <v>0</v>
      </c>
      <c r="S414" s="273">
        <v>0</v>
      </c>
      <c r="T414" s="273">
        <v>0</v>
      </c>
      <c r="U414" s="273">
        <v>0</v>
      </c>
      <c r="V414" s="273">
        <v>0</v>
      </c>
      <c r="W414" s="274">
        <v>0</v>
      </c>
      <c r="X414" s="273">
        <v>0</v>
      </c>
      <c r="Y414" s="273">
        <v>0</v>
      </c>
      <c r="Z414" s="273">
        <v>0</v>
      </c>
      <c r="AA414" s="273">
        <v>0</v>
      </c>
      <c r="AB414" s="275">
        <v>0</v>
      </c>
      <c r="AC414" s="275">
        <v>0</v>
      </c>
      <c r="AD414" s="275">
        <v>0</v>
      </c>
      <c r="AE414" s="275">
        <v>0</v>
      </c>
      <c r="AF414" s="275">
        <v>0</v>
      </c>
      <c r="AG414" s="275">
        <v>0</v>
      </c>
      <c r="AH414" s="275">
        <v>0</v>
      </c>
      <c r="AI414" s="275">
        <v>0</v>
      </c>
      <c r="AJ414" s="275">
        <v>0</v>
      </c>
      <c r="AK414" s="275">
        <v>0</v>
      </c>
      <c r="AL414" s="275">
        <v>0</v>
      </c>
      <c r="AM414" s="275">
        <v>0</v>
      </c>
      <c r="AN414" s="275">
        <v>0</v>
      </c>
      <c r="AO414" s="275">
        <v>0</v>
      </c>
      <c r="AP414" s="275">
        <v>0</v>
      </c>
      <c r="AQ414" s="275">
        <v>0</v>
      </c>
      <c r="AR414" s="275">
        <v>0</v>
      </c>
      <c r="AS414" s="275">
        <v>0</v>
      </c>
      <c r="AT414" s="275">
        <v>0</v>
      </c>
      <c r="AU414" s="275">
        <v>0</v>
      </c>
      <c r="AV414" s="275">
        <v>0</v>
      </c>
      <c r="AW414" s="275">
        <v>0</v>
      </c>
      <c r="AX414" s="275">
        <v>0</v>
      </c>
      <c r="AY414" s="275">
        <v>0</v>
      </c>
      <c r="AZ414" s="275">
        <v>0</v>
      </c>
      <c r="BA414" s="275">
        <v>0</v>
      </c>
      <c r="BB414" s="275">
        <v>0</v>
      </c>
      <c r="BC414" s="275">
        <v>0</v>
      </c>
      <c r="BD414" s="275">
        <v>0</v>
      </c>
      <c r="BE414" s="275">
        <v>0</v>
      </c>
      <c r="BF414" s="275">
        <v>0</v>
      </c>
      <c r="BG414" s="275">
        <v>0</v>
      </c>
      <c r="BH414" s="275">
        <v>0</v>
      </c>
      <c r="BI414" s="275">
        <v>0</v>
      </c>
      <c r="BJ414" s="275">
        <v>0</v>
      </c>
      <c r="BK414" s="276">
        <v>0</v>
      </c>
    </row>
    <row r="415" spans="3:63" outlineLevel="1" x14ac:dyDescent="0.2">
      <c r="C415" s="269" t="s">
        <v>152</v>
      </c>
      <c r="D415" s="119" t="s">
        <v>152</v>
      </c>
      <c r="E415" s="11"/>
      <c r="F415" s="11" t="s">
        <v>230</v>
      </c>
      <c r="G415" s="11"/>
      <c r="H415" s="11"/>
      <c r="I415" s="11"/>
      <c r="J415" s="11"/>
      <c r="K415" s="11"/>
      <c r="L415" s="11"/>
      <c r="M415" s="11"/>
      <c r="N415" s="11"/>
      <c r="O415" s="11"/>
      <c r="P415" s="11"/>
      <c r="Q415" s="16" t="s">
        <v>110</v>
      </c>
      <c r="R415" s="277">
        <v>0</v>
      </c>
      <c r="S415" s="278">
        <v>0</v>
      </c>
      <c r="T415" s="278">
        <v>0</v>
      </c>
      <c r="U415" s="278">
        <v>0</v>
      </c>
      <c r="V415" s="278">
        <v>0</v>
      </c>
      <c r="W415" s="279">
        <v>0</v>
      </c>
      <c r="X415" s="278">
        <v>0</v>
      </c>
      <c r="Y415" s="278">
        <v>0</v>
      </c>
      <c r="Z415" s="278">
        <v>0</v>
      </c>
      <c r="AA415" s="278">
        <v>0</v>
      </c>
      <c r="AB415" s="115">
        <v>0</v>
      </c>
      <c r="AC415" s="115">
        <v>0</v>
      </c>
      <c r="AD415" s="115">
        <v>0</v>
      </c>
      <c r="AE415" s="115">
        <v>0</v>
      </c>
      <c r="AF415" s="115">
        <v>0</v>
      </c>
      <c r="AG415" s="280">
        <v>0</v>
      </c>
      <c r="AH415" s="280">
        <v>0</v>
      </c>
      <c r="AI415" s="280">
        <v>0</v>
      </c>
      <c r="AJ415" s="280">
        <v>0</v>
      </c>
      <c r="AK415" s="280">
        <v>0</v>
      </c>
      <c r="AL415" s="280">
        <v>0</v>
      </c>
      <c r="AM415" s="280">
        <v>0</v>
      </c>
      <c r="AN415" s="280">
        <v>0</v>
      </c>
      <c r="AO415" s="280">
        <v>0</v>
      </c>
      <c r="AP415" s="280">
        <v>0</v>
      </c>
      <c r="AQ415" s="280">
        <v>0</v>
      </c>
      <c r="AR415" s="280">
        <v>0</v>
      </c>
      <c r="AS415" s="280">
        <v>0</v>
      </c>
      <c r="AT415" s="280">
        <v>0</v>
      </c>
      <c r="AU415" s="280">
        <v>0</v>
      </c>
      <c r="AV415" s="280">
        <v>0</v>
      </c>
      <c r="AW415" s="280">
        <v>0</v>
      </c>
      <c r="AX415" s="280">
        <v>0</v>
      </c>
      <c r="AY415" s="280">
        <v>0</v>
      </c>
      <c r="AZ415" s="280">
        <v>0</v>
      </c>
      <c r="BA415" s="280">
        <v>0</v>
      </c>
      <c r="BB415" s="280">
        <v>0</v>
      </c>
      <c r="BC415" s="280">
        <v>0</v>
      </c>
      <c r="BD415" s="280">
        <v>0</v>
      </c>
      <c r="BE415" s="280">
        <v>0</v>
      </c>
      <c r="BF415" s="280">
        <v>0</v>
      </c>
      <c r="BG415" s="280">
        <v>0</v>
      </c>
      <c r="BH415" s="280">
        <v>0</v>
      </c>
      <c r="BI415" s="280">
        <v>0</v>
      </c>
      <c r="BJ415" s="280">
        <v>0</v>
      </c>
      <c r="BK415" s="281">
        <v>0</v>
      </c>
    </row>
    <row r="416" spans="3:63" outlineLevel="1" x14ac:dyDescent="0.2">
      <c r="C416" s="269" t="s">
        <v>152</v>
      </c>
      <c r="D416" s="119" t="s">
        <v>152</v>
      </c>
      <c r="F416" s="11" t="s">
        <v>231</v>
      </c>
      <c r="O416" s="11"/>
      <c r="Q416" s="16" t="s">
        <v>110</v>
      </c>
      <c r="R416" s="282">
        <v>0</v>
      </c>
      <c r="S416" s="278">
        <v>0</v>
      </c>
      <c r="T416" s="278">
        <v>0</v>
      </c>
      <c r="U416" s="278">
        <v>0</v>
      </c>
      <c r="V416" s="278">
        <v>0</v>
      </c>
      <c r="W416" s="279">
        <v>0</v>
      </c>
      <c r="X416" s="278">
        <v>0</v>
      </c>
      <c r="Y416" s="278">
        <v>0</v>
      </c>
      <c r="Z416" s="278">
        <v>0</v>
      </c>
      <c r="AA416" s="278">
        <v>0</v>
      </c>
      <c r="AB416" s="115">
        <v>0</v>
      </c>
      <c r="AC416" s="115">
        <v>0</v>
      </c>
      <c r="AD416" s="115">
        <v>0</v>
      </c>
      <c r="AE416" s="280">
        <v>0</v>
      </c>
      <c r="AF416" s="280">
        <v>0</v>
      </c>
      <c r="AG416" s="280">
        <v>0</v>
      </c>
      <c r="AH416" s="280">
        <v>0</v>
      </c>
      <c r="AI416" s="280">
        <v>0</v>
      </c>
      <c r="AJ416" s="280">
        <v>0</v>
      </c>
      <c r="AK416" s="280">
        <v>0</v>
      </c>
      <c r="AL416" s="280">
        <v>0</v>
      </c>
      <c r="AM416" s="280">
        <v>0</v>
      </c>
      <c r="AN416" s="280">
        <v>0</v>
      </c>
      <c r="AO416" s="280">
        <v>0</v>
      </c>
      <c r="AP416" s="280">
        <v>0</v>
      </c>
      <c r="AQ416" s="280">
        <v>0</v>
      </c>
      <c r="AR416" s="280">
        <v>0</v>
      </c>
      <c r="AS416" s="280">
        <v>0</v>
      </c>
      <c r="AT416" s="280">
        <v>0</v>
      </c>
      <c r="AU416" s="280">
        <v>0</v>
      </c>
      <c r="AV416" s="280">
        <v>0</v>
      </c>
      <c r="AW416" s="280">
        <v>0</v>
      </c>
      <c r="AX416" s="280">
        <v>0</v>
      </c>
      <c r="AY416" s="280">
        <v>0</v>
      </c>
      <c r="AZ416" s="280">
        <v>0</v>
      </c>
      <c r="BA416" s="280">
        <v>0</v>
      </c>
      <c r="BB416" s="280">
        <v>0</v>
      </c>
      <c r="BC416" s="280">
        <v>0</v>
      </c>
      <c r="BD416" s="280">
        <v>0</v>
      </c>
      <c r="BE416" s="280">
        <v>0</v>
      </c>
      <c r="BF416" s="280">
        <v>0</v>
      </c>
      <c r="BG416" s="280">
        <v>0</v>
      </c>
      <c r="BH416" s="280">
        <v>0</v>
      </c>
      <c r="BI416" s="280">
        <v>0</v>
      </c>
      <c r="BJ416" s="280">
        <v>0</v>
      </c>
      <c r="BK416" s="281">
        <v>0</v>
      </c>
    </row>
    <row r="417" spans="3:63" outlineLevel="1" x14ac:dyDescent="0.2">
      <c r="C417" s="269" t="s">
        <v>152</v>
      </c>
      <c r="D417" s="119" t="s">
        <v>152</v>
      </c>
      <c r="F417" s="11" t="s">
        <v>232</v>
      </c>
      <c r="Q417" s="16" t="s">
        <v>110</v>
      </c>
      <c r="R417" s="282">
        <v>0</v>
      </c>
      <c r="S417" s="278">
        <v>0</v>
      </c>
      <c r="T417" s="278">
        <v>0</v>
      </c>
      <c r="U417" s="278">
        <v>0</v>
      </c>
      <c r="V417" s="278">
        <v>0</v>
      </c>
      <c r="W417" s="279">
        <v>0</v>
      </c>
      <c r="X417" s="278">
        <v>0</v>
      </c>
      <c r="Y417" s="278">
        <v>0</v>
      </c>
      <c r="Z417" s="278">
        <v>0</v>
      </c>
      <c r="AA417" s="278">
        <v>0</v>
      </c>
      <c r="AB417" s="115">
        <v>0</v>
      </c>
      <c r="AC417" s="115">
        <v>0</v>
      </c>
      <c r="AD417" s="115">
        <v>0</v>
      </c>
      <c r="AE417" s="280">
        <v>0</v>
      </c>
      <c r="AF417" s="280">
        <v>0</v>
      </c>
      <c r="AG417" s="280">
        <v>0</v>
      </c>
      <c r="AH417" s="280">
        <v>0</v>
      </c>
      <c r="AI417" s="280">
        <v>0</v>
      </c>
      <c r="AJ417" s="280">
        <v>0</v>
      </c>
      <c r="AK417" s="280">
        <v>0</v>
      </c>
      <c r="AL417" s="280">
        <v>0</v>
      </c>
      <c r="AM417" s="280">
        <v>0</v>
      </c>
      <c r="AN417" s="280">
        <v>0</v>
      </c>
      <c r="AO417" s="280">
        <v>0</v>
      </c>
      <c r="AP417" s="280">
        <v>0</v>
      </c>
      <c r="AQ417" s="280">
        <v>0</v>
      </c>
      <c r="AR417" s="280">
        <v>0</v>
      </c>
      <c r="AS417" s="280">
        <v>0</v>
      </c>
      <c r="AT417" s="280">
        <v>0</v>
      </c>
      <c r="AU417" s="280">
        <v>0</v>
      </c>
      <c r="AV417" s="280">
        <v>0</v>
      </c>
      <c r="AW417" s="280">
        <v>0</v>
      </c>
      <c r="AX417" s="280">
        <v>0</v>
      </c>
      <c r="AY417" s="280">
        <v>0</v>
      </c>
      <c r="AZ417" s="280">
        <v>0</v>
      </c>
      <c r="BA417" s="280">
        <v>0</v>
      </c>
      <c r="BB417" s="280">
        <v>0</v>
      </c>
      <c r="BC417" s="280">
        <v>0</v>
      </c>
      <c r="BD417" s="280">
        <v>0</v>
      </c>
      <c r="BE417" s="280">
        <v>0</v>
      </c>
      <c r="BF417" s="280">
        <v>0</v>
      </c>
      <c r="BG417" s="280">
        <v>0</v>
      </c>
      <c r="BH417" s="280">
        <v>0</v>
      </c>
      <c r="BI417" s="280">
        <v>0</v>
      </c>
      <c r="BJ417" s="280">
        <v>0</v>
      </c>
      <c r="BK417" s="281">
        <v>0</v>
      </c>
    </row>
    <row r="418" spans="3:63" outlineLevel="1" x14ac:dyDescent="0.2">
      <c r="C418" s="269" t="s">
        <v>152</v>
      </c>
      <c r="D418" s="119" t="s">
        <v>152</v>
      </c>
      <c r="F418" s="11" t="s">
        <v>233</v>
      </c>
      <c r="Q418" s="16" t="s">
        <v>110</v>
      </c>
      <c r="R418" s="283">
        <v>0</v>
      </c>
      <c r="S418" s="284">
        <v>0</v>
      </c>
      <c r="T418" s="284">
        <v>0</v>
      </c>
      <c r="U418" s="284">
        <v>0</v>
      </c>
      <c r="V418" s="284">
        <v>0</v>
      </c>
      <c r="W418" s="285">
        <v>0</v>
      </c>
      <c r="X418" s="284">
        <v>0</v>
      </c>
      <c r="Y418" s="284">
        <v>0</v>
      </c>
      <c r="Z418" s="284">
        <v>0</v>
      </c>
      <c r="AA418" s="284">
        <v>0</v>
      </c>
      <c r="AB418" s="286">
        <v>0</v>
      </c>
      <c r="AC418" s="287">
        <v>0</v>
      </c>
      <c r="AD418" s="287">
        <v>0</v>
      </c>
      <c r="AE418" s="287">
        <v>0</v>
      </c>
      <c r="AF418" s="287">
        <v>0</v>
      </c>
      <c r="AG418" s="287">
        <v>0</v>
      </c>
      <c r="AH418" s="287">
        <v>0</v>
      </c>
      <c r="AI418" s="287">
        <v>0</v>
      </c>
      <c r="AJ418" s="287">
        <v>0</v>
      </c>
      <c r="AK418" s="287">
        <v>0</v>
      </c>
      <c r="AL418" s="287">
        <v>0</v>
      </c>
      <c r="AM418" s="287">
        <v>0</v>
      </c>
      <c r="AN418" s="287">
        <v>0</v>
      </c>
      <c r="AO418" s="287">
        <v>0</v>
      </c>
      <c r="AP418" s="287">
        <v>0</v>
      </c>
      <c r="AQ418" s="287">
        <v>0</v>
      </c>
      <c r="AR418" s="287">
        <v>0</v>
      </c>
      <c r="AS418" s="287">
        <v>0</v>
      </c>
      <c r="AT418" s="287">
        <v>0</v>
      </c>
      <c r="AU418" s="287">
        <v>0</v>
      </c>
      <c r="AV418" s="287">
        <v>0</v>
      </c>
      <c r="AW418" s="287">
        <v>0</v>
      </c>
      <c r="AX418" s="287">
        <v>0</v>
      </c>
      <c r="AY418" s="287">
        <v>0</v>
      </c>
      <c r="AZ418" s="287">
        <v>0</v>
      </c>
      <c r="BA418" s="287">
        <v>0</v>
      </c>
      <c r="BB418" s="287">
        <v>0</v>
      </c>
      <c r="BC418" s="287">
        <v>0</v>
      </c>
      <c r="BD418" s="287">
        <v>0</v>
      </c>
      <c r="BE418" s="287">
        <v>0</v>
      </c>
      <c r="BF418" s="287">
        <v>0</v>
      </c>
      <c r="BG418" s="287">
        <v>0</v>
      </c>
      <c r="BH418" s="287">
        <v>0</v>
      </c>
      <c r="BI418" s="287">
        <v>0</v>
      </c>
      <c r="BJ418" s="287">
        <v>0</v>
      </c>
      <c r="BK418" s="288">
        <v>0</v>
      </c>
    </row>
    <row r="419" spans="3:63" outlineLevel="1" x14ac:dyDescent="0.2">
      <c r="C419" s="269" t="s">
        <v>152</v>
      </c>
      <c r="D419" s="119" t="s">
        <v>152</v>
      </c>
      <c r="F419" s="11" t="s">
        <v>234</v>
      </c>
      <c r="Q419" s="16" t="s">
        <v>110</v>
      </c>
      <c r="R419" s="290">
        <v>0</v>
      </c>
      <c r="S419" s="284">
        <v>0</v>
      </c>
      <c r="T419" s="284">
        <v>0</v>
      </c>
      <c r="U419" s="284">
        <v>0</v>
      </c>
      <c r="V419" s="284">
        <v>0</v>
      </c>
      <c r="W419" s="285">
        <v>0</v>
      </c>
      <c r="X419" s="284">
        <v>0</v>
      </c>
      <c r="Y419" s="284">
        <v>0</v>
      </c>
      <c r="Z419" s="284">
        <v>0</v>
      </c>
      <c r="AA419" s="284">
        <v>0</v>
      </c>
      <c r="AB419" s="286">
        <v>0</v>
      </c>
      <c r="AC419" s="287">
        <v>0</v>
      </c>
      <c r="AD419" s="287">
        <v>0</v>
      </c>
      <c r="AE419" s="287">
        <v>0</v>
      </c>
      <c r="AF419" s="287">
        <v>0</v>
      </c>
      <c r="AG419" s="287">
        <v>0</v>
      </c>
      <c r="AH419" s="287">
        <v>0</v>
      </c>
      <c r="AI419" s="287">
        <v>0</v>
      </c>
      <c r="AJ419" s="287">
        <v>0</v>
      </c>
      <c r="AK419" s="287">
        <v>0</v>
      </c>
      <c r="AL419" s="287">
        <v>0</v>
      </c>
      <c r="AM419" s="287">
        <v>0</v>
      </c>
      <c r="AN419" s="287">
        <v>0</v>
      </c>
      <c r="AO419" s="287">
        <v>0</v>
      </c>
      <c r="AP419" s="287">
        <v>0</v>
      </c>
      <c r="AQ419" s="287">
        <v>0</v>
      </c>
      <c r="AR419" s="287">
        <v>0</v>
      </c>
      <c r="AS419" s="287">
        <v>0</v>
      </c>
      <c r="AT419" s="287">
        <v>0</v>
      </c>
      <c r="AU419" s="287">
        <v>0</v>
      </c>
      <c r="AV419" s="287">
        <v>0</v>
      </c>
      <c r="AW419" s="287">
        <v>0</v>
      </c>
      <c r="AX419" s="287">
        <v>0</v>
      </c>
      <c r="AY419" s="287">
        <v>0</v>
      </c>
      <c r="AZ419" s="287">
        <v>0</v>
      </c>
      <c r="BA419" s="287">
        <v>0</v>
      </c>
      <c r="BB419" s="287">
        <v>0</v>
      </c>
      <c r="BC419" s="287">
        <v>0</v>
      </c>
      <c r="BD419" s="287">
        <v>0</v>
      </c>
      <c r="BE419" s="287">
        <v>0</v>
      </c>
      <c r="BF419" s="287">
        <v>0</v>
      </c>
      <c r="BG419" s="287">
        <v>0</v>
      </c>
      <c r="BH419" s="287">
        <v>0</v>
      </c>
      <c r="BI419" s="287">
        <v>0</v>
      </c>
      <c r="BJ419" s="287">
        <v>0</v>
      </c>
      <c r="BK419" s="288">
        <v>0</v>
      </c>
    </row>
    <row r="420" spans="3:63" outlineLevel="1" x14ac:dyDescent="0.2">
      <c r="C420" s="269" t="s">
        <v>152</v>
      </c>
      <c r="D420" s="119" t="s">
        <v>152</v>
      </c>
      <c r="AB420" s="88"/>
      <c r="AE420"/>
      <c r="AF420"/>
      <c r="AG420"/>
    </row>
    <row r="421" spans="3:63" x14ac:dyDescent="0.2">
      <c r="C421" s="116" t="s">
        <v>152</v>
      </c>
      <c r="D421" s="67" t="s">
        <v>152</v>
      </c>
      <c r="E421" s="67"/>
      <c r="F421" s="67"/>
      <c r="G421" s="67" t="s">
        <v>226</v>
      </c>
      <c r="H421" s="102"/>
      <c r="I421" s="67"/>
      <c r="J421" s="67"/>
      <c r="K421" s="102"/>
      <c r="L421" s="67"/>
      <c r="M421" s="67"/>
      <c r="N421" s="67"/>
      <c r="O421" s="67"/>
      <c r="P421" s="67"/>
      <c r="Q421" s="117" t="s">
        <v>110</v>
      </c>
      <c r="R421" s="118">
        <v>0</v>
      </c>
      <c r="S421" s="118">
        <v>0</v>
      </c>
      <c r="T421" s="118">
        <v>0</v>
      </c>
      <c r="U421" s="118">
        <v>0</v>
      </c>
      <c r="V421" s="118">
        <v>0</v>
      </c>
      <c r="W421" s="118">
        <v>0</v>
      </c>
      <c r="X421" s="118">
        <v>0</v>
      </c>
      <c r="Y421" s="118">
        <v>0</v>
      </c>
      <c r="Z421" s="118">
        <v>0</v>
      </c>
      <c r="AA421" s="118">
        <v>0</v>
      </c>
      <c r="AB421" s="118">
        <v>0</v>
      </c>
      <c r="AC421" s="118">
        <v>0</v>
      </c>
      <c r="AD421" s="118">
        <v>0</v>
      </c>
      <c r="AE421" s="118">
        <v>0</v>
      </c>
      <c r="AF421" s="118">
        <v>0</v>
      </c>
      <c r="AG421" s="118">
        <v>0</v>
      </c>
      <c r="AH421" s="118">
        <v>0</v>
      </c>
      <c r="AI421" s="118">
        <v>0</v>
      </c>
      <c r="AJ421" s="118">
        <v>0</v>
      </c>
      <c r="AK421" s="118">
        <v>0</v>
      </c>
      <c r="AL421" s="118">
        <v>0</v>
      </c>
      <c r="AM421" s="118">
        <v>0</v>
      </c>
      <c r="AN421" s="118">
        <v>0</v>
      </c>
      <c r="AO421" s="118">
        <v>0</v>
      </c>
      <c r="AP421" s="118">
        <v>0</v>
      </c>
      <c r="AQ421" s="118">
        <v>0</v>
      </c>
      <c r="AR421" s="118">
        <v>0</v>
      </c>
      <c r="AS421" s="118">
        <v>0</v>
      </c>
      <c r="AT421" s="118">
        <v>0</v>
      </c>
      <c r="AU421" s="118">
        <v>0</v>
      </c>
      <c r="AV421" s="118">
        <v>0</v>
      </c>
      <c r="AW421" s="118">
        <v>0</v>
      </c>
      <c r="AX421" s="118">
        <v>0</v>
      </c>
      <c r="AY421" s="118">
        <v>0</v>
      </c>
      <c r="AZ421" s="118">
        <v>0</v>
      </c>
      <c r="BA421" s="118">
        <v>0</v>
      </c>
      <c r="BB421" s="118">
        <v>0</v>
      </c>
      <c r="BC421" s="118">
        <v>0</v>
      </c>
      <c r="BD421" s="118">
        <v>0</v>
      </c>
      <c r="BE421" s="118">
        <v>0</v>
      </c>
      <c r="BF421" s="118">
        <v>0</v>
      </c>
      <c r="BG421" s="118">
        <v>0</v>
      </c>
      <c r="BH421" s="118">
        <v>0</v>
      </c>
      <c r="BI421" s="118">
        <v>0</v>
      </c>
      <c r="BJ421" s="118">
        <v>0</v>
      </c>
      <c r="BK421" s="118">
        <v>0</v>
      </c>
    </row>
    <row r="422" spans="3:63" outlineLevel="1" x14ac:dyDescent="0.2">
      <c r="C422" s="269" t="s">
        <v>152</v>
      </c>
      <c r="D422" s="119" t="s">
        <v>152</v>
      </c>
      <c r="E422" s="124" t="s">
        <v>227</v>
      </c>
      <c r="F422" s="11"/>
      <c r="G422" s="11"/>
      <c r="H422" s="11"/>
      <c r="I422" s="11"/>
      <c r="J422" s="11"/>
      <c r="K422" s="11"/>
      <c r="L422" s="11"/>
      <c r="M422" s="11"/>
      <c r="N422" s="11"/>
      <c r="O422" s="11"/>
      <c r="P422" s="11"/>
      <c r="Q422" s="16"/>
      <c r="R422" s="88"/>
      <c r="S422" s="88"/>
      <c r="T422" s="88"/>
      <c r="U422" s="88"/>
      <c r="V422" s="88"/>
      <c r="W422" s="88"/>
      <c r="X422" s="88"/>
      <c r="Y422" s="88"/>
      <c r="Z422" s="88"/>
      <c r="AA422" s="88"/>
      <c r="AB422" s="88"/>
      <c r="AC422" s="88"/>
      <c r="AD422" s="88"/>
      <c r="AE422" s="11"/>
      <c r="AF422"/>
      <c r="AG422"/>
    </row>
    <row r="423" spans="3:63" outlineLevel="1" x14ac:dyDescent="0.2">
      <c r="C423" s="269" t="s">
        <v>152</v>
      </c>
      <c r="D423" s="119" t="s">
        <v>152</v>
      </c>
      <c r="E423" s="11"/>
      <c r="F423" s="11" t="s">
        <v>228</v>
      </c>
      <c r="G423" s="11"/>
      <c r="H423" s="11"/>
      <c r="I423" s="11"/>
      <c r="J423" s="11"/>
      <c r="K423" s="11"/>
      <c r="L423" s="11"/>
      <c r="M423" s="11"/>
      <c r="N423" s="270" t="s">
        <v>229</v>
      </c>
      <c r="O423" s="271">
        <v>0</v>
      </c>
      <c r="P423" s="11"/>
      <c r="Q423" s="16" t="s">
        <v>110</v>
      </c>
      <c r="R423" s="272">
        <v>0</v>
      </c>
      <c r="S423" s="273">
        <v>0</v>
      </c>
      <c r="T423" s="273">
        <v>0</v>
      </c>
      <c r="U423" s="273">
        <v>0</v>
      </c>
      <c r="V423" s="273">
        <v>0</v>
      </c>
      <c r="W423" s="274">
        <v>0</v>
      </c>
      <c r="X423" s="273">
        <v>0</v>
      </c>
      <c r="Y423" s="273">
        <v>0</v>
      </c>
      <c r="Z423" s="273">
        <v>0</v>
      </c>
      <c r="AA423" s="273">
        <v>0</v>
      </c>
      <c r="AB423" s="275">
        <v>0</v>
      </c>
      <c r="AC423" s="275">
        <v>0</v>
      </c>
      <c r="AD423" s="275">
        <v>0</v>
      </c>
      <c r="AE423" s="275">
        <v>0</v>
      </c>
      <c r="AF423" s="275">
        <v>0</v>
      </c>
      <c r="AG423" s="275">
        <v>0</v>
      </c>
      <c r="AH423" s="275">
        <v>0</v>
      </c>
      <c r="AI423" s="275">
        <v>0</v>
      </c>
      <c r="AJ423" s="275">
        <v>0</v>
      </c>
      <c r="AK423" s="275">
        <v>0</v>
      </c>
      <c r="AL423" s="275">
        <v>0</v>
      </c>
      <c r="AM423" s="275">
        <v>0</v>
      </c>
      <c r="AN423" s="275">
        <v>0</v>
      </c>
      <c r="AO423" s="275">
        <v>0</v>
      </c>
      <c r="AP423" s="275">
        <v>0</v>
      </c>
      <c r="AQ423" s="275">
        <v>0</v>
      </c>
      <c r="AR423" s="275">
        <v>0</v>
      </c>
      <c r="AS423" s="275">
        <v>0</v>
      </c>
      <c r="AT423" s="275">
        <v>0</v>
      </c>
      <c r="AU423" s="275">
        <v>0</v>
      </c>
      <c r="AV423" s="275">
        <v>0</v>
      </c>
      <c r="AW423" s="275">
        <v>0</v>
      </c>
      <c r="AX423" s="275">
        <v>0</v>
      </c>
      <c r="AY423" s="275">
        <v>0</v>
      </c>
      <c r="AZ423" s="275">
        <v>0</v>
      </c>
      <c r="BA423" s="275">
        <v>0</v>
      </c>
      <c r="BB423" s="275">
        <v>0</v>
      </c>
      <c r="BC423" s="275">
        <v>0</v>
      </c>
      <c r="BD423" s="275">
        <v>0</v>
      </c>
      <c r="BE423" s="275">
        <v>0</v>
      </c>
      <c r="BF423" s="275">
        <v>0</v>
      </c>
      <c r="BG423" s="275">
        <v>0</v>
      </c>
      <c r="BH423" s="275">
        <v>0</v>
      </c>
      <c r="BI423" s="275">
        <v>0</v>
      </c>
      <c r="BJ423" s="275">
        <v>0</v>
      </c>
      <c r="BK423" s="276">
        <v>0</v>
      </c>
    </row>
    <row r="424" spans="3:63" outlineLevel="1" x14ac:dyDescent="0.2">
      <c r="C424" s="269" t="s">
        <v>152</v>
      </c>
      <c r="D424" s="119" t="s">
        <v>152</v>
      </c>
      <c r="E424" s="11"/>
      <c r="F424" s="11" t="s">
        <v>230</v>
      </c>
      <c r="G424" s="11"/>
      <c r="H424" s="11"/>
      <c r="I424" s="11"/>
      <c r="J424" s="11"/>
      <c r="K424" s="11"/>
      <c r="L424" s="11"/>
      <c r="M424" s="11"/>
      <c r="N424" s="11"/>
      <c r="O424" s="11"/>
      <c r="P424" s="11"/>
      <c r="Q424" s="16" t="s">
        <v>110</v>
      </c>
      <c r="R424" s="277">
        <v>0</v>
      </c>
      <c r="S424" s="278">
        <v>0</v>
      </c>
      <c r="T424" s="278">
        <v>0</v>
      </c>
      <c r="U424" s="278">
        <v>0</v>
      </c>
      <c r="V424" s="278">
        <v>0</v>
      </c>
      <c r="W424" s="279">
        <v>0</v>
      </c>
      <c r="X424" s="278">
        <v>0</v>
      </c>
      <c r="Y424" s="278">
        <v>0</v>
      </c>
      <c r="Z424" s="278">
        <v>0</v>
      </c>
      <c r="AA424" s="278">
        <v>0</v>
      </c>
      <c r="AB424" s="115">
        <v>0</v>
      </c>
      <c r="AC424" s="115">
        <v>0</v>
      </c>
      <c r="AD424" s="115">
        <v>0</v>
      </c>
      <c r="AE424" s="115">
        <v>0</v>
      </c>
      <c r="AF424" s="115">
        <v>0</v>
      </c>
      <c r="AG424" s="280">
        <v>0</v>
      </c>
      <c r="AH424" s="280">
        <v>0</v>
      </c>
      <c r="AI424" s="280">
        <v>0</v>
      </c>
      <c r="AJ424" s="280">
        <v>0</v>
      </c>
      <c r="AK424" s="280">
        <v>0</v>
      </c>
      <c r="AL424" s="280">
        <v>0</v>
      </c>
      <c r="AM424" s="280">
        <v>0</v>
      </c>
      <c r="AN424" s="280">
        <v>0</v>
      </c>
      <c r="AO424" s="280">
        <v>0</v>
      </c>
      <c r="AP424" s="280">
        <v>0</v>
      </c>
      <c r="AQ424" s="280">
        <v>0</v>
      </c>
      <c r="AR424" s="280">
        <v>0</v>
      </c>
      <c r="AS424" s="280">
        <v>0</v>
      </c>
      <c r="AT424" s="280">
        <v>0</v>
      </c>
      <c r="AU424" s="280">
        <v>0</v>
      </c>
      <c r="AV424" s="280">
        <v>0</v>
      </c>
      <c r="AW424" s="280">
        <v>0</v>
      </c>
      <c r="AX424" s="280">
        <v>0</v>
      </c>
      <c r="AY424" s="280">
        <v>0</v>
      </c>
      <c r="AZ424" s="280">
        <v>0</v>
      </c>
      <c r="BA424" s="280">
        <v>0</v>
      </c>
      <c r="BB424" s="280">
        <v>0</v>
      </c>
      <c r="BC424" s="280">
        <v>0</v>
      </c>
      <c r="BD424" s="280">
        <v>0</v>
      </c>
      <c r="BE424" s="280">
        <v>0</v>
      </c>
      <c r="BF424" s="280">
        <v>0</v>
      </c>
      <c r="BG424" s="280">
        <v>0</v>
      </c>
      <c r="BH424" s="280">
        <v>0</v>
      </c>
      <c r="BI424" s="280">
        <v>0</v>
      </c>
      <c r="BJ424" s="280">
        <v>0</v>
      </c>
      <c r="BK424" s="281">
        <v>0</v>
      </c>
    </row>
    <row r="425" spans="3:63" outlineLevel="1" x14ac:dyDescent="0.2">
      <c r="C425" s="269" t="s">
        <v>152</v>
      </c>
      <c r="D425" s="119" t="s">
        <v>152</v>
      </c>
      <c r="F425" s="11" t="s">
        <v>231</v>
      </c>
      <c r="O425" s="11"/>
      <c r="Q425" s="16" t="s">
        <v>110</v>
      </c>
      <c r="R425" s="282">
        <v>0</v>
      </c>
      <c r="S425" s="278">
        <v>0</v>
      </c>
      <c r="T425" s="278">
        <v>0</v>
      </c>
      <c r="U425" s="278">
        <v>0</v>
      </c>
      <c r="V425" s="278">
        <v>0</v>
      </c>
      <c r="W425" s="279">
        <v>0</v>
      </c>
      <c r="X425" s="278">
        <v>0</v>
      </c>
      <c r="Y425" s="278">
        <v>0</v>
      </c>
      <c r="Z425" s="278">
        <v>0</v>
      </c>
      <c r="AA425" s="278">
        <v>0</v>
      </c>
      <c r="AB425" s="115">
        <v>0</v>
      </c>
      <c r="AC425" s="115">
        <v>0</v>
      </c>
      <c r="AD425" s="115">
        <v>0</v>
      </c>
      <c r="AE425" s="280">
        <v>0</v>
      </c>
      <c r="AF425" s="280">
        <v>0</v>
      </c>
      <c r="AG425" s="280">
        <v>0</v>
      </c>
      <c r="AH425" s="280">
        <v>0</v>
      </c>
      <c r="AI425" s="280">
        <v>0</v>
      </c>
      <c r="AJ425" s="280">
        <v>0</v>
      </c>
      <c r="AK425" s="280">
        <v>0</v>
      </c>
      <c r="AL425" s="280">
        <v>0</v>
      </c>
      <c r="AM425" s="280">
        <v>0</v>
      </c>
      <c r="AN425" s="280">
        <v>0</v>
      </c>
      <c r="AO425" s="280">
        <v>0</v>
      </c>
      <c r="AP425" s="280">
        <v>0</v>
      </c>
      <c r="AQ425" s="280">
        <v>0</v>
      </c>
      <c r="AR425" s="280">
        <v>0</v>
      </c>
      <c r="AS425" s="280">
        <v>0</v>
      </c>
      <c r="AT425" s="280">
        <v>0</v>
      </c>
      <c r="AU425" s="280">
        <v>0</v>
      </c>
      <c r="AV425" s="280">
        <v>0</v>
      </c>
      <c r="AW425" s="280">
        <v>0</v>
      </c>
      <c r="AX425" s="280">
        <v>0</v>
      </c>
      <c r="AY425" s="280">
        <v>0</v>
      </c>
      <c r="AZ425" s="280">
        <v>0</v>
      </c>
      <c r="BA425" s="280">
        <v>0</v>
      </c>
      <c r="BB425" s="280">
        <v>0</v>
      </c>
      <c r="BC425" s="280">
        <v>0</v>
      </c>
      <c r="BD425" s="280">
        <v>0</v>
      </c>
      <c r="BE425" s="280">
        <v>0</v>
      </c>
      <c r="BF425" s="280">
        <v>0</v>
      </c>
      <c r="BG425" s="280">
        <v>0</v>
      </c>
      <c r="BH425" s="280">
        <v>0</v>
      </c>
      <c r="BI425" s="280">
        <v>0</v>
      </c>
      <c r="BJ425" s="280">
        <v>0</v>
      </c>
      <c r="BK425" s="281">
        <v>0</v>
      </c>
    </row>
    <row r="426" spans="3:63" outlineLevel="1" x14ac:dyDescent="0.2">
      <c r="C426" s="269" t="s">
        <v>152</v>
      </c>
      <c r="D426" s="119" t="s">
        <v>152</v>
      </c>
      <c r="F426" s="11" t="s">
        <v>232</v>
      </c>
      <c r="Q426" s="16" t="s">
        <v>110</v>
      </c>
      <c r="R426" s="282">
        <v>0</v>
      </c>
      <c r="S426" s="278">
        <v>0</v>
      </c>
      <c r="T426" s="278">
        <v>0</v>
      </c>
      <c r="U426" s="278">
        <v>0</v>
      </c>
      <c r="V426" s="278">
        <v>0</v>
      </c>
      <c r="W426" s="279">
        <v>0</v>
      </c>
      <c r="X426" s="278">
        <v>0</v>
      </c>
      <c r="Y426" s="278">
        <v>0</v>
      </c>
      <c r="Z426" s="278">
        <v>0</v>
      </c>
      <c r="AA426" s="278">
        <v>0</v>
      </c>
      <c r="AB426" s="115">
        <v>0</v>
      </c>
      <c r="AC426" s="115">
        <v>0</v>
      </c>
      <c r="AD426" s="115">
        <v>0</v>
      </c>
      <c r="AE426" s="280">
        <v>0</v>
      </c>
      <c r="AF426" s="280">
        <v>0</v>
      </c>
      <c r="AG426" s="280">
        <v>0</v>
      </c>
      <c r="AH426" s="280">
        <v>0</v>
      </c>
      <c r="AI426" s="280">
        <v>0</v>
      </c>
      <c r="AJ426" s="280">
        <v>0</v>
      </c>
      <c r="AK426" s="280">
        <v>0</v>
      </c>
      <c r="AL426" s="280">
        <v>0</v>
      </c>
      <c r="AM426" s="280">
        <v>0</v>
      </c>
      <c r="AN426" s="280">
        <v>0</v>
      </c>
      <c r="AO426" s="280">
        <v>0</v>
      </c>
      <c r="AP426" s="280">
        <v>0</v>
      </c>
      <c r="AQ426" s="280">
        <v>0</v>
      </c>
      <c r="AR426" s="280">
        <v>0</v>
      </c>
      <c r="AS426" s="280">
        <v>0</v>
      </c>
      <c r="AT426" s="280">
        <v>0</v>
      </c>
      <c r="AU426" s="280">
        <v>0</v>
      </c>
      <c r="AV426" s="280">
        <v>0</v>
      </c>
      <c r="AW426" s="280">
        <v>0</v>
      </c>
      <c r="AX426" s="280">
        <v>0</v>
      </c>
      <c r="AY426" s="280">
        <v>0</v>
      </c>
      <c r="AZ426" s="280">
        <v>0</v>
      </c>
      <c r="BA426" s="280">
        <v>0</v>
      </c>
      <c r="BB426" s="280">
        <v>0</v>
      </c>
      <c r="BC426" s="280">
        <v>0</v>
      </c>
      <c r="BD426" s="280">
        <v>0</v>
      </c>
      <c r="BE426" s="280">
        <v>0</v>
      </c>
      <c r="BF426" s="280">
        <v>0</v>
      </c>
      <c r="BG426" s="280">
        <v>0</v>
      </c>
      <c r="BH426" s="280">
        <v>0</v>
      </c>
      <c r="BI426" s="280">
        <v>0</v>
      </c>
      <c r="BJ426" s="280">
        <v>0</v>
      </c>
      <c r="BK426" s="281">
        <v>0</v>
      </c>
    </row>
    <row r="427" spans="3:63" outlineLevel="1" x14ac:dyDescent="0.2">
      <c r="C427" s="269" t="s">
        <v>152</v>
      </c>
      <c r="D427" s="119" t="s">
        <v>152</v>
      </c>
      <c r="F427" s="11" t="s">
        <v>233</v>
      </c>
      <c r="Q427" s="16" t="s">
        <v>110</v>
      </c>
      <c r="R427" s="283">
        <v>0</v>
      </c>
      <c r="S427" s="284">
        <v>0</v>
      </c>
      <c r="T427" s="284">
        <v>0</v>
      </c>
      <c r="U427" s="284">
        <v>0</v>
      </c>
      <c r="V427" s="284">
        <v>0</v>
      </c>
      <c r="W427" s="285">
        <v>0</v>
      </c>
      <c r="X427" s="284">
        <v>0</v>
      </c>
      <c r="Y427" s="284">
        <v>0</v>
      </c>
      <c r="Z427" s="284">
        <v>0</v>
      </c>
      <c r="AA427" s="284">
        <v>0</v>
      </c>
      <c r="AB427" s="286">
        <v>0</v>
      </c>
      <c r="AC427" s="287">
        <v>0</v>
      </c>
      <c r="AD427" s="287">
        <v>0</v>
      </c>
      <c r="AE427" s="287">
        <v>0</v>
      </c>
      <c r="AF427" s="287">
        <v>0</v>
      </c>
      <c r="AG427" s="287">
        <v>0</v>
      </c>
      <c r="AH427" s="287">
        <v>0</v>
      </c>
      <c r="AI427" s="287">
        <v>0</v>
      </c>
      <c r="AJ427" s="287">
        <v>0</v>
      </c>
      <c r="AK427" s="287">
        <v>0</v>
      </c>
      <c r="AL427" s="287">
        <v>0</v>
      </c>
      <c r="AM427" s="287">
        <v>0</v>
      </c>
      <c r="AN427" s="287">
        <v>0</v>
      </c>
      <c r="AO427" s="287">
        <v>0</v>
      </c>
      <c r="AP427" s="287">
        <v>0</v>
      </c>
      <c r="AQ427" s="287">
        <v>0</v>
      </c>
      <c r="AR427" s="287">
        <v>0</v>
      </c>
      <c r="AS427" s="287">
        <v>0</v>
      </c>
      <c r="AT427" s="287">
        <v>0</v>
      </c>
      <c r="AU427" s="287">
        <v>0</v>
      </c>
      <c r="AV427" s="287">
        <v>0</v>
      </c>
      <c r="AW427" s="287">
        <v>0</v>
      </c>
      <c r="AX427" s="287">
        <v>0</v>
      </c>
      <c r="AY427" s="287">
        <v>0</v>
      </c>
      <c r="AZ427" s="287">
        <v>0</v>
      </c>
      <c r="BA427" s="287">
        <v>0</v>
      </c>
      <c r="BB427" s="287">
        <v>0</v>
      </c>
      <c r="BC427" s="287">
        <v>0</v>
      </c>
      <c r="BD427" s="287">
        <v>0</v>
      </c>
      <c r="BE427" s="287">
        <v>0</v>
      </c>
      <c r="BF427" s="287">
        <v>0</v>
      </c>
      <c r="BG427" s="287">
        <v>0</v>
      </c>
      <c r="BH427" s="287">
        <v>0</v>
      </c>
      <c r="BI427" s="287">
        <v>0</v>
      </c>
      <c r="BJ427" s="287">
        <v>0</v>
      </c>
      <c r="BK427" s="288">
        <v>0</v>
      </c>
    </row>
    <row r="428" spans="3:63" outlineLevel="1" x14ac:dyDescent="0.2">
      <c r="C428" s="269" t="s">
        <v>152</v>
      </c>
      <c r="D428" s="119" t="s">
        <v>152</v>
      </c>
      <c r="F428" s="11" t="s">
        <v>234</v>
      </c>
      <c r="Q428" s="16" t="s">
        <v>110</v>
      </c>
      <c r="R428" s="290">
        <v>0</v>
      </c>
      <c r="S428" s="284">
        <v>0</v>
      </c>
      <c r="T428" s="284">
        <v>0</v>
      </c>
      <c r="U428" s="284">
        <v>0</v>
      </c>
      <c r="V428" s="284">
        <v>0</v>
      </c>
      <c r="W428" s="285">
        <v>0</v>
      </c>
      <c r="X428" s="284">
        <v>0</v>
      </c>
      <c r="Y428" s="284">
        <v>0</v>
      </c>
      <c r="Z428" s="284">
        <v>0</v>
      </c>
      <c r="AA428" s="284">
        <v>0</v>
      </c>
      <c r="AB428" s="286">
        <v>0</v>
      </c>
      <c r="AC428" s="287">
        <v>0</v>
      </c>
      <c r="AD428" s="287">
        <v>0</v>
      </c>
      <c r="AE428" s="287">
        <v>0</v>
      </c>
      <c r="AF428" s="287">
        <v>0</v>
      </c>
      <c r="AG428" s="287">
        <v>0</v>
      </c>
      <c r="AH428" s="287">
        <v>0</v>
      </c>
      <c r="AI428" s="287">
        <v>0</v>
      </c>
      <c r="AJ428" s="287">
        <v>0</v>
      </c>
      <c r="AK428" s="287">
        <v>0</v>
      </c>
      <c r="AL428" s="287">
        <v>0</v>
      </c>
      <c r="AM428" s="287">
        <v>0</v>
      </c>
      <c r="AN428" s="287">
        <v>0</v>
      </c>
      <c r="AO428" s="287">
        <v>0</v>
      </c>
      <c r="AP428" s="287">
        <v>0</v>
      </c>
      <c r="AQ428" s="287">
        <v>0</v>
      </c>
      <c r="AR428" s="287">
        <v>0</v>
      </c>
      <c r="AS428" s="287">
        <v>0</v>
      </c>
      <c r="AT428" s="287">
        <v>0</v>
      </c>
      <c r="AU428" s="287">
        <v>0</v>
      </c>
      <c r="AV428" s="287">
        <v>0</v>
      </c>
      <c r="AW428" s="287">
        <v>0</v>
      </c>
      <c r="AX428" s="287">
        <v>0</v>
      </c>
      <c r="AY428" s="287">
        <v>0</v>
      </c>
      <c r="AZ428" s="287">
        <v>0</v>
      </c>
      <c r="BA428" s="287">
        <v>0</v>
      </c>
      <c r="BB428" s="287">
        <v>0</v>
      </c>
      <c r="BC428" s="287">
        <v>0</v>
      </c>
      <c r="BD428" s="287">
        <v>0</v>
      </c>
      <c r="BE428" s="287">
        <v>0</v>
      </c>
      <c r="BF428" s="287">
        <v>0</v>
      </c>
      <c r="BG428" s="287">
        <v>0</v>
      </c>
      <c r="BH428" s="287">
        <v>0</v>
      </c>
      <c r="BI428" s="287">
        <v>0</v>
      </c>
      <c r="BJ428" s="287">
        <v>0</v>
      </c>
      <c r="BK428" s="288">
        <v>0</v>
      </c>
    </row>
    <row r="429" spans="3:63" outlineLevel="1" x14ac:dyDescent="0.2">
      <c r="C429" s="269" t="s">
        <v>152</v>
      </c>
      <c r="D429" s="119" t="s">
        <v>152</v>
      </c>
      <c r="AB429" s="88"/>
      <c r="AE429"/>
      <c r="AF429"/>
      <c r="AG429"/>
    </row>
    <row r="430" spans="3:63" x14ac:dyDescent="0.2">
      <c r="C430" s="116" t="s">
        <v>152</v>
      </c>
      <c r="D430" s="67" t="s">
        <v>152</v>
      </c>
      <c r="E430" s="67"/>
      <c r="F430" s="67"/>
      <c r="G430" s="67" t="s">
        <v>226</v>
      </c>
      <c r="H430" s="102"/>
      <c r="I430" s="67"/>
      <c r="J430" s="67"/>
      <c r="K430" s="102"/>
      <c r="L430" s="67"/>
      <c r="M430" s="67"/>
      <c r="N430" s="67"/>
      <c r="O430" s="67"/>
      <c r="P430" s="67"/>
      <c r="Q430" s="117" t="s">
        <v>110</v>
      </c>
      <c r="R430" s="118">
        <v>0</v>
      </c>
      <c r="S430" s="118">
        <v>0</v>
      </c>
      <c r="T430" s="118">
        <v>0</v>
      </c>
      <c r="U430" s="118">
        <v>0</v>
      </c>
      <c r="V430" s="118">
        <v>0</v>
      </c>
      <c r="W430" s="118">
        <v>0</v>
      </c>
      <c r="X430" s="118">
        <v>0</v>
      </c>
      <c r="Y430" s="118">
        <v>0</v>
      </c>
      <c r="Z430" s="118">
        <v>0</v>
      </c>
      <c r="AA430" s="118">
        <v>0</v>
      </c>
      <c r="AB430" s="118">
        <v>0</v>
      </c>
      <c r="AC430" s="118">
        <v>0</v>
      </c>
      <c r="AD430" s="118">
        <v>0</v>
      </c>
      <c r="AE430" s="118">
        <v>0</v>
      </c>
      <c r="AF430" s="118">
        <v>0</v>
      </c>
      <c r="AG430" s="118">
        <v>0</v>
      </c>
      <c r="AH430" s="118">
        <v>0</v>
      </c>
      <c r="AI430" s="118">
        <v>0</v>
      </c>
      <c r="AJ430" s="118">
        <v>0</v>
      </c>
      <c r="AK430" s="118">
        <v>0</v>
      </c>
      <c r="AL430" s="118">
        <v>0</v>
      </c>
      <c r="AM430" s="118">
        <v>0</v>
      </c>
      <c r="AN430" s="118">
        <v>0</v>
      </c>
      <c r="AO430" s="118">
        <v>0</v>
      </c>
      <c r="AP430" s="118">
        <v>0</v>
      </c>
      <c r="AQ430" s="118">
        <v>0</v>
      </c>
      <c r="AR430" s="118">
        <v>0</v>
      </c>
      <c r="AS430" s="118">
        <v>0</v>
      </c>
      <c r="AT430" s="118">
        <v>0</v>
      </c>
      <c r="AU430" s="118">
        <v>0</v>
      </c>
      <c r="AV430" s="118">
        <v>0</v>
      </c>
      <c r="AW430" s="118">
        <v>0</v>
      </c>
      <c r="AX430" s="118">
        <v>0</v>
      </c>
      <c r="AY430" s="118">
        <v>0</v>
      </c>
      <c r="AZ430" s="118">
        <v>0</v>
      </c>
      <c r="BA430" s="118">
        <v>0</v>
      </c>
      <c r="BB430" s="118">
        <v>0</v>
      </c>
      <c r="BC430" s="118">
        <v>0</v>
      </c>
      <c r="BD430" s="118">
        <v>0</v>
      </c>
      <c r="BE430" s="118">
        <v>0</v>
      </c>
      <c r="BF430" s="118">
        <v>0</v>
      </c>
      <c r="BG430" s="118">
        <v>0</v>
      </c>
      <c r="BH430" s="118">
        <v>0</v>
      </c>
      <c r="BI430" s="118">
        <v>0</v>
      </c>
      <c r="BJ430" s="118">
        <v>0</v>
      </c>
      <c r="BK430" s="118">
        <v>0</v>
      </c>
    </row>
    <row r="431" spans="3:63" outlineLevel="1" x14ac:dyDescent="0.2">
      <c r="C431" s="269" t="s">
        <v>152</v>
      </c>
      <c r="D431" s="119" t="s">
        <v>152</v>
      </c>
      <c r="E431" s="124" t="s">
        <v>227</v>
      </c>
      <c r="F431" s="11"/>
      <c r="G431" s="11"/>
      <c r="H431" s="11"/>
      <c r="I431" s="11"/>
      <c r="J431" s="11"/>
      <c r="K431" s="11"/>
      <c r="L431" s="11"/>
      <c r="M431" s="11"/>
      <c r="N431" s="11"/>
      <c r="O431" s="11"/>
      <c r="P431" s="11"/>
      <c r="Q431" s="16"/>
      <c r="R431" s="88"/>
      <c r="S431" s="88"/>
      <c r="T431" s="88"/>
      <c r="U431" s="88"/>
      <c r="V431" s="88"/>
      <c r="W431" s="88"/>
      <c r="X431" s="88"/>
      <c r="Y431" s="88"/>
      <c r="Z431" s="88"/>
      <c r="AA431" s="88"/>
      <c r="AB431" s="88"/>
      <c r="AC431" s="88"/>
      <c r="AD431" s="88"/>
      <c r="AE431" s="11"/>
      <c r="AF431"/>
      <c r="AG431"/>
    </row>
    <row r="432" spans="3:63" outlineLevel="1" x14ac:dyDescent="0.2">
      <c r="C432" s="269" t="s">
        <v>152</v>
      </c>
      <c r="D432" s="119" t="s">
        <v>152</v>
      </c>
      <c r="E432" s="11"/>
      <c r="F432" s="11" t="s">
        <v>228</v>
      </c>
      <c r="G432" s="11"/>
      <c r="H432" s="11"/>
      <c r="I432" s="11"/>
      <c r="J432" s="11"/>
      <c r="K432" s="11"/>
      <c r="L432" s="11"/>
      <c r="M432" s="11"/>
      <c r="N432" s="270" t="s">
        <v>229</v>
      </c>
      <c r="O432" s="271">
        <v>0</v>
      </c>
      <c r="P432" s="11"/>
      <c r="Q432" s="16" t="s">
        <v>110</v>
      </c>
      <c r="R432" s="272">
        <v>0</v>
      </c>
      <c r="S432" s="273">
        <v>0</v>
      </c>
      <c r="T432" s="273">
        <v>0</v>
      </c>
      <c r="U432" s="273">
        <v>0</v>
      </c>
      <c r="V432" s="273">
        <v>0</v>
      </c>
      <c r="W432" s="274">
        <v>0</v>
      </c>
      <c r="X432" s="273">
        <v>0</v>
      </c>
      <c r="Y432" s="273">
        <v>0</v>
      </c>
      <c r="Z432" s="273">
        <v>0</v>
      </c>
      <c r="AA432" s="273">
        <v>0</v>
      </c>
      <c r="AB432" s="275">
        <v>0</v>
      </c>
      <c r="AC432" s="275">
        <v>0</v>
      </c>
      <c r="AD432" s="275">
        <v>0</v>
      </c>
      <c r="AE432" s="275">
        <v>0</v>
      </c>
      <c r="AF432" s="275">
        <v>0</v>
      </c>
      <c r="AG432" s="275">
        <v>0</v>
      </c>
      <c r="AH432" s="275">
        <v>0</v>
      </c>
      <c r="AI432" s="275">
        <v>0</v>
      </c>
      <c r="AJ432" s="275">
        <v>0</v>
      </c>
      <c r="AK432" s="275">
        <v>0</v>
      </c>
      <c r="AL432" s="275">
        <v>0</v>
      </c>
      <c r="AM432" s="275">
        <v>0</v>
      </c>
      <c r="AN432" s="275">
        <v>0</v>
      </c>
      <c r="AO432" s="275">
        <v>0</v>
      </c>
      <c r="AP432" s="275">
        <v>0</v>
      </c>
      <c r="AQ432" s="275">
        <v>0</v>
      </c>
      <c r="AR432" s="275">
        <v>0</v>
      </c>
      <c r="AS432" s="275">
        <v>0</v>
      </c>
      <c r="AT432" s="275">
        <v>0</v>
      </c>
      <c r="AU432" s="275">
        <v>0</v>
      </c>
      <c r="AV432" s="275">
        <v>0</v>
      </c>
      <c r="AW432" s="275">
        <v>0</v>
      </c>
      <c r="AX432" s="275">
        <v>0</v>
      </c>
      <c r="AY432" s="275">
        <v>0</v>
      </c>
      <c r="AZ432" s="275">
        <v>0</v>
      </c>
      <c r="BA432" s="275">
        <v>0</v>
      </c>
      <c r="BB432" s="275">
        <v>0</v>
      </c>
      <c r="BC432" s="275">
        <v>0</v>
      </c>
      <c r="BD432" s="275">
        <v>0</v>
      </c>
      <c r="BE432" s="275">
        <v>0</v>
      </c>
      <c r="BF432" s="275">
        <v>0</v>
      </c>
      <c r="BG432" s="275">
        <v>0</v>
      </c>
      <c r="BH432" s="275">
        <v>0</v>
      </c>
      <c r="BI432" s="275">
        <v>0</v>
      </c>
      <c r="BJ432" s="275">
        <v>0</v>
      </c>
      <c r="BK432" s="276">
        <v>0</v>
      </c>
    </row>
    <row r="433" spans="3:63" outlineLevel="1" x14ac:dyDescent="0.2">
      <c r="C433" s="269" t="s">
        <v>152</v>
      </c>
      <c r="D433" s="119" t="s">
        <v>152</v>
      </c>
      <c r="E433" s="11"/>
      <c r="F433" s="11" t="s">
        <v>230</v>
      </c>
      <c r="G433" s="11"/>
      <c r="H433" s="11"/>
      <c r="I433" s="11"/>
      <c r="J433" s="11"/>
      <c r="K433" s="11"/>
      <c r="L433" s="11"/>
      <c r="M433" s="11"/>
      <c r="N433" s="11"/>
      <c r="O433" s="11"/>
      <c r="P433" s="11"/>
      <c r="Q433" s="16" t="s">
        <v>110</v>
      </c>
      <c r="R433" s="277">
        <v>0</v>
      </c>
      <c r="S433" s="278">
        <v>0</v>
      </c>
      <c r="T433" s="278">
        <v>0</v>
      </c>
      <c r="U433" s="278">
        <v>0</v>
      </c>
      <c r="V433" s="278">
        <v>0</v>
      </c>
      <c r="W433" s="279">
        <v>0</v>
      </c>
      <c r="X433" s="278">
        <v>0</v>
      </c>
      <c r="Y433" s="278">
        <v>0</v>
      </c>
      <c r="Z433" s="278">
        <v>0</v>
      </c>
      <c r="AA433" s="278">
        <v>0</v>
      </c>
      <c r="AB433" s="115">
        <v>0</v>
      </c>
      <c r="AC433" s="115">
        <v>0</v>
      </c>
      <c r="AD433" s="115">
        <v>0</v>
      </c>
      <c r="AE433" s="115">
        <v>0</v>
      </c>
      <c r="AF433" s="115">
        <v>0</v>
      </c>
      <c r="AG433" s="280">
        <v>0</v>
      </c>
      <c r="AH433" s="280">
        <v>0</v>
      </c>
      <c r="AI433" s="280">
        <v>0</v>
      </c>
      <c r="AJ433" s="280">
        <v>0</v>
      </c>
      <c r="AK433" s="280">
        <v>0</v>
      </c>
      <c r="AL433" s="280">
        <v>0</v>
      </c>
      <c r="AM433" s="280">
        <v>0</v>
      </c>
      <c r="AN433" s="280">
        <v>0</v>
      </c>
      <c r="AO433" s="280">
        <v>0</v>
      </c>
      <c r="AP433" s="280">
        <v>0</v>
      </c>
      <c r="AQ433" s="280">
        <v>0</v>
      </c>
      <c r="AR433" s="280">
        <v>0</v>
      </c>
      <c r="AS433" s="280">
        <v>0</v>
      </c>
      <c r="AT433" s="280">
        <v>0</v>
      </c>
      <c r="AU433" s="280">
        <v>0</v>
      </c>
      <c r="AV433" s="280">
        <v>0</v>
      </c>
      <c r="AW433" s="280">
        <v>0</v>
      </c>
      <c r="AX433" s="280">
        <v>0</v>
      </c>
      <c r="AY433" s="280">
        <v>0</v>
      </c>
      <c r="AZ433" s="280">
        <v>0</v>
      </c>
      <c r="BA433" s="280">
        <v>0</v>
      </c>
      <c r="BB433" s="280">
        <v>0</v>
      </c>
      <c r="BC433" s="280">
        <v>0</v>
      </c>
      <c r="BD433" s="280">
        <v>0</v>
      </c>
      <c r="BE433" s="280">
        <v>0</v>
      </c>
      <c r="BF433" s="280">
        <v>0</v>
      </c>
      <c r="BG433" s="280">
        <v>0</v>
      </c>
      <c r="BH433" s="280">
        <v>0</v>
      </c>
      <c r="BI433" s="280">
        <v>0</v>
      </c>
      <c r="BJ433" s="280">
        <v>0</v>
      </c>
      <c r="BK433" s="281">
        <v>0</v>
      </c>
    </row>
    <row r="434" spans="3:63" outlineLevel="1" x14ac:dyDescent="0.2">
      <c r="C434" s="269" t="s">
        <v>152</v>
      </c>
      <c r="D434" s="119" t="s">
        <v>152</v>
      </c>
      <c r="F434" s="11" t="s">
        <v>231</v>
      </c>
      <c r="O434" s="11"/>
      <c r="Q434" s="16" t="s">
        <v>110</v>
      </c>
      <c r="R434" s="282">
        <v>0</v>
      </c>
      <c r="S434" s="278">
        <v>0</v>
      </c>
      <c r="T434" s="278">
        <v>0</v>
      </c>
      <c r="U434" s="278">
        <v>0</v>
      </c>
      <c r="V434" s="278">
        <v>0</v>
      </c>
      <c r="W434" s="279">
        <v>0</v>
      </c>
      <c r="X434" s="278">
        <v>0</v>
      </c>
      <c r="Y434" s="278">
        <v>0</v>
      </c>
      <c r="Z434" s="278">
        <v>0</v>
      </c>
      <c r="AA434" s="278">
        <v>0</v>
      </c>
      <c r="AB434" s="115">
        <v>0</v>
      </c>
      <c r="AC434" s="115">
        <v>0</v>
      </c>
      <c r="AD434" s="115">
        <v>0</v>
      </c>
      <c r="AE434" s="280">
        <v>0</v>
      </c>
      <c r="AF434" s="280">
        <v>0</v>
      </c>
      <c r="AG434" s="280">
        <v>0</v>
      </c>
      <c r="AH434" s="280">
        <v>0</v>
      </c>
      <c r="AI434" s="280">
        <v>0</v>
      </c>
      <c r="AJ434" s="280">
        <v>0</v>
      </c>
      <c r="AK434" s="280">
        <v>0</v>
      </c>
      <c r="AL434" s="280">
        <v>0</v>
      </c>
      <c r="AM434" s="280">
        <v>0</v>
      </c>
      <c r="AN434" s="280">
        <v>0</v>
      </c>
      <c r="AO434" s="280">
        <v>0</v>
      </c>
      <c r="AP434" s="280">
        <v>0</v>
      </c>
      <c r="AQ434" s="280">
        <v>0</v>
      </c>
      <c r="AR434" s="280">
        <v>0</v>
      </c>
      <c r="AS434" s="280">
        <v>0</v>
      </c>
      <c r="AT434" s="280">
        <v>0</v>
      </c>
      <c r="AU434" s="280">
        <v>0</v>
      </c>
      <c r="AV434" s="280">
        <v>0</v>
      </c>
      <c r="AW434" s="280">
        <v>0</v>
      </c>
      <c r="AX434" s="280">
        <v>0</v>
      </c>
      <c r="AY434" s="280">
        <v>0</v>
      </c>
      <c r="AZ434" s="280">
        <v>0</v>
      </c>
      <c r="BA434" s="280">
        <v>0</v>
      </c>
      <c r="BB434" s="280">
        <v>0</v>
      </c>
      <c r="BC434" s="280">
        <v>0</v>
      </c>
      <c r="BD434" s="280">
        <v>0</v>
      </c>
      <c r="BE434" s="280">
        <v>0</v>
      </c>
      <c r="BF434" s="280">
        <v>0</v>
      </c>
      <c r="BG434" s="280">
        <v>0</v>
      </c>
      <c r="BH434" s="280">
        <v>0</v>
      </c>
      <c r="BI434" s="280">
        <v>0</v>
      </c>
      <c r="BJ434" s="280">
        <v>0</v>
      </c>
      <c r="BK434" s="281">
        <v>0</v>
      </c>
    </row>
    <row r="435" spans="3:63" outlineLevel="1" x14ac:dyDescent="0.2">
      <c r="C435" s="269" t="s">
        <v>152</v>
      </c>
      <c r="D435" s="119" t="s">
        <v>152</v>
      </c>
      <c r="F435" s="11" t="s">
        <v>232</v>
      </c>
      <c r="Q435" s="16" t="s">
        <v>110</v>
      </c>
      <c r="R435" s="282">
        <v>0</v>
      </c>
      <c r="S435" s="278">
        <v>0</v>
      </c>
      <c r="T435" s="278">
        <v>0</v>
      </c>
      <c r="U435" s="278">
        <v>0</v>
      </c>
      <c r="V435" s="278">
        <v>0</v>
      </c>
      <c r="W435" s="279">
        <v>0</v>
      </c>
      <c r="X435" s="278">
        <v>0</v>
      </c>
      <c r="Y435" s="278">
        <v>0</v>
      </c>
      <c r="Z435" s="278">
        <v>0</v>
      </c>
      <c r="AA435" s="278">
        <v>0</v>
      </c>
      <c r="AB435" s="115">
        <v>0</v>
      </c>
      <c r="AC435" s="115">
        <v>0</v>
      </c>
      <c r="AD435" s="115">
        <v>0</v>
      </c>
      <c r="AE435" s="280">
        <v>0</v>
      </c>
      <c r="AF435" s="280">
        <v>0</v>
      </c>
      <c r="AG435" s="280">
        <v>0</v>
      </c>
      <c r="AH435" s="280">
        <v>0</v>
      </c>
      <c r="AI435" s="280">
        <v>0</v>
      </c>
      <c r="AJ435" s="280">
        <v>0</v>
      </c>
      <c r="AK435" s="280">
        <v>0</v>
      </c>
      <c r="AL435" s="280">
        <v>0</v>
      </c>
      <c r="AM435" s="280">
        <v>0</v>
      </c>
      <c r="AN435" s="280">
        <v>0</v>
      </c>
      <c r="AO435" s="280">
        <v>0</v>
      </c>
      <c r="AP435" s="280">
        <v>0</v>
      </c>
      <c r="AQ435" s="280">
        <v>0</v>
      </c>
      <c r="AR435" s="280">
        <v>0</v>
      </c>
      <c r="AS435" s="280">
        <v>0</v>
      </c>
      <c r="AT435" s="280">
        <v>0</v>
      </c>
      <c r="AU435" s="280">
        <v>0</v>
      </c>
      <c r="AV435" s="280">
        <v>0</v>
      </c>
      <c r="AW435" s="280">
        <v>0</v>
      </c>
      <c r="AX435" s="280">
        <v>0</v>
      </c>
      <c r="AY435" s="280">
        <v>0</v>
      </c>
      <c r="AZ435" s="280">
        <v>0</v>
      </c>
      <c r="BA435" s="280">
        <v>0</v>
      </c>
      <c r="BB435" s="280">
        <v>0</v>
      </c>
      <c r="BC435" s="280">
        <v>0</v>
      </c>
      <c r="BD435" s="280">
        <v>0</v>
      </c>
      <c r="BE435" s="280">
        <v>0</v>
      </c>
      <c r="BF435" s="280">
        <v>0</v>
      </c>
      <c r="BG435" s="280">
        <v>0</v>
      </c>
      <c r="BH435" s="280">
        <v>0</v>
      </c>
      <c r="BI435" s="280">
        <v>0</v>
      </c>
      <c r="BJ435" s="280">
        <v>0</v>
      </c>
      <c r="BK435" s="281">
        <v>0</v>
      </c>
    </row>
    <row r="436" spans="3:63" outlineLevel="1" x14ac:dyDescent="0.2">
      <c r="C436" s="269" t="s">
        <v>152</v>
      </c>
      <c r="D436" s="119" t="s">
        <v>152</v>
      </c>
      <c r="F436" s="11" t="s">
        <v>233</v>
      </c>
      <c r="Q436" s="16" t="s">
        <v>110</v>
      </c>
      <c r="R436" s="283">
        <v>0</v>
      </c>
      <c r="S436" s="284">
        <v>0</v>
      </c>
      <c r="T436" s="284">
        <v>0</v>
      </c>
      <c r="U436" s="284">
        <v>0</v>
      </c>
      <c r="V436" s="284">
        <v>0</v>
      </c>
      <c r="W436" s="285">
        <v>0</v>
      </c>
      <c r="X436" s="284">
        <v>0</v>
      </c>
      <c r="Y436" s="284">
        <v>0</v>
      </c>
      <c r="Z436" s="284">
        <v>0</v>
      </c>
      <c r="AA436" s="284">
        <v>0</v>
      </c>
      <c r="AB436" s="286">
        <v>0</v>
      </c>
      <c r="AC436" s="287">
        <v>0</v>
      </c>
      <c r="AD436" s="287">
        <v>0</v>
      </c>
      <c r="AE436" s="287">
        <v>0</v>
      </c>
      <c r="AF436" s="287">
        <v>0</v>
      </c>
      <c r="AG436" s="287">
        <v>0</v>
      </c>
      <c r="AH436" s="287">
        <v>0</v>
      </c>
      <c r="AI436" s="287">
        <v>0</v>
      </c>
      <c r="AJ436" s="287">
        <v>0</v>
      </c>
      <c r="AK436" s="287">
        <v>0</v>
      </c>
      <c r="AL436" s="287">
        <v>0</v>
      </c>
      <c r="AM436" s="287">
        <v>0</v>
      </c>
      <c r="AN436" s="287">
        <v>0</v>
      </c>
      <c r="AO436" s="287">
        <v>0</v>
      </c>
      <c r="AP436" s="287">
        <v>0</v>
      </c>
      <c r="AQ436" s="287">
        <v>0</v>
      </c>
      <c r="AR436" s="287">
        <v>0</v>
      </c>
      <c r="AS436" s="287">
        <v>0</v>
      </c>
      <c r="AT436" s="287">
        <v>0</v>
      </c>
      <c r="AU436" s="287">
        <v>0</v>
      </c>
      <c r="AV436" s="287">
        <v>0</v>
      </c>
      <c r="AW436" s="287">
        <v>0</v>
      </c>
      <c r="AX436" s="287">
        <v>0</v>
      </c>
      <c r="AY436" s="287">
        <v>0</v>
      </c>
      <c r="AZ436" s="287">
        <v>0</v>
      </c>
      <c r="BA436" s="287">
        <v>0</v>
      </c>
      <c r="BB436" s="287">
        <v>0</v>
      </c>
      <c r="BC436" s="287">
        <v>0</v>
      </c>
      <c r="BD436" s="287">
        <v>0</v>
      </c>
      <c r="BE436" s="287">
        <v>0</v>
      </c>
      <c r="BF436" s="287">
        <v>0</v>
      </c>
      <c r="BG436" s="287">
        <v>0</v>
      </c>
      <c r="BH436" s="287">
        <v>0</v>
      </c>
      <c r="BI436" s="287">
        <v>0</v>
      </c>
      <c r="BJ436" s="287">
        <v>0</v>
      </c>
      <c r="BK436" s="288">
        <v>0</v>
      </c>
    </row>
    <row r="437" spans="3:63" outlineLevel="1" x14ac:dyDescent="0.2">
      <c r="C437" s="269" t="s">
        <v>152</v>
      </c>
      <c r="D437" s="119" t="s">
        <v>152</v>
      </c>
      <c r="F437" s="11" t="s">
        <v>234</v>
      </c>
      <c r="Q437" s="16" t="s">
        <v>110</v>
      </c>
      <c r="R437" s="290">
        <v>0</v>
      </c>
      <c r="S437" s="284">
        <v>0</v>
      </c>
      <c r="T437" s="284">
        <v>0</v>
      </c>
      <c r="U437" s="284">
        <v>0</v>
      </c>
      <c r="V437" s="284">
        <v>0</v>
      </c>
      <c r="W437" s="285">
        <v>0</v>
      </c>
      <c r="X437" s="284">
        <v>0</v>
      </c>
      <c r="Y437" s="284">
        <v>0</v>
      </c>
      <c r="Z437" s="284">
        <v>0</v>
      </c>
      <c r="AA437" s="284">
        <v>0</v>
      </c>
      <c r="AB437" s="286">
        <v>0</v>
      </c>
      <c r="AC437" s="287">
        <v>0</v>
      </c>
      <c r="AD437" s="287">
        <v>0</v>
      </c>
      <c r="AE437" s="287">
        <v>0</v>
      </c>
      <c r="AF437" s="287">
        <v>0</v>
      </c>
      <c r="AG437" s="287">
        <v>0</v>
      </c>
      <c r="AH437" s="287">
        <v>0</v>
      </c>
      <c r="AI437" s="287">
        <v>0</v>
      </c>
      <c r="AJ437" s="287">
        <v>0</v>
      </c>
      <c r="AK437" s="287">
        <v>0</v>
      </c>
      <c r="AL437" s="287">
        <v>0</v>
      </c>
      <c r="AM437" s="287">
        <v>0</v>
      </c>
      <c r="AN437" s="287">
        <v>0</v>
      </c>
      <c r="AO437" s="287">
        <v>0</v>
      </c>
      <c r="AP437" s="287">
        <v>0</v>
      </c>
      <c r="AQ437" s="287">
        <v>0</v>
      </c>
      <c r="AR437" s="287">
        <v>0</v>
      </c>
      <c r="AS437" s="287">
        <v>0</v>
      </c>
      <c r="AT437" s="287">
        <v>0</v>
      </c>
      <c r="AU437" s="287">
        <v>0</v>
      </c>
      <c r="AV437" s="287">
        <v>0</v>
      </c>
      <c r="AW437" s="287">
        <v>0</v>
      </c>
      <c r="AX437" s="287">
        <v>0</v>
      </c>
      <c r="AY437" s="287">
        <v>0</v>
      </c>
      <c r="AZ437" s="287">
        <v>0</v>
      </c>
      <c r="BA437" s="287">
        <v>0</v>
      </c>
      <c r="BB437" s="287">
        <v>0</v>
      </c>
      <c r="BC437" s="287">
        <v>0</v>
      </c>
      <c r="BD437" s="287">
        <v>0</v>
      </c>
      <c r="BE437" s="287">
        <v>0</v>
      </c>
      <c r="BF437" s="287">
        <v>0</v>
      </c>
      <c r="BG437" s="287">
        <v>0</v>
      </c>
      <c r="BH437" s="287">
        <v>0</v>
      </c>
      <c r="BI437" s="287">
        <v>0</v>
      </c>
      <c r="BJ437" s="287">
        <v>0</v>
      </c>
      <c r="BK437" s="288">
        <v>0</v>
      </c>
    </row>
    <row r="438" spans="3:63" outlineLevel="1" x14ac:dyDescent="0.2">
      <c r="C438" s="269" t="s">
        <v>152</v>
      </c>
      <c r="D438" s="119" t="s">
        <v>152</v>
      </c>
      <c r="AB438" s="88"/>
      <c r="AE438"/>
      <c r="AF438"/>
      <c r="AG438"/>
    </row>
    <row r="439" spans="3:63" x14ac:dyDescent="0.2">
      <c r="C439" s="116" t="s">
        <v>152</v>
      </c>
      <c r="D439" s="67" t="s">
        <v>152</v>
      </c>
      <c r="E439" s="67"/>
      <c r="F439" s="67"/>
      <c r="G439" s="67" t="s">
        <v>226</v>
      </c>
      <c r="H439" s="102"/>
      <c r="I439" s="67"/>
      <c r="J439" s="67"/>
      <c r="K439" s="102"/>
      <c r="L439" s="67"/>
      <c r="M439" s="67"/>
      <c r="N439" s="67"/>
      <c r="O439" s="67"/>
      <c r="P439" s="67"/>
      <c r="Q439" s="117" t="s">
        <v>110</v>
      </c>
      <c r="R439" s="118">
        <v>0</v>
      </c>
      <c r="S439" s="118">
        <v>0</v>
      </c>
      <c r="T439" s="118">
        <v>0</v>
      </c>
      <c r="U439" s="118">
        <v>0</v>
      </c>
      <c r="V439" s="118">
        <v>0</v>
      </c>
      <c r="W439" s="118">
        <v>0</v>
      </c>
      <c r="X439" s="118">
        <v>0</v>
      </c>
      <c r="Y439" s="118">
        <v>0</v>
      </c>
      <c r="Z439" s="118">
        <v>0</v>
      </c>
      <c r="AA439" s="118">
        <v>0</v>
      </c>
      <c r="AB439" s="118">
        <v>0</v>
      </c>
      <c r="AC439" s="118">
        <v>0</v>
      </c>
      <c r="AD439" s="118">
        <v>0</v>
      </c>
      <c r="AE439" s="118">
        <v>0</v>
      </c>
      <c r="AF439" s="118">
        <v>0</v>
      </c>
      <c r="AG439" s="118">
        <v>0</v>
      </c>
      <c r="AH439" s="118">
        <v>0</v>
      </c>
      <c r="AI439" s="118">
        <v>0</v>
      </c>
      <c r="AJ439" s="118">
        <v>0</v>
      </c>
      <c r="AK439" s="118">
        <v>0</v>
      </c>
      <c r="AL439" s="118">
        <v>0</v>
      </c>
      <c r="AM439" s="118">
        <v>0</v>
      </c>
      <c r="AN439" s="118">
        <v>0</v>
      </c>
      <c r="AO439" s="118">
        <v>0</v>
      </c>
      <c r="AP439" s="118">
        <v>0</v>
      </c>
      <c r="AQ439" s="118">
        <v>0</v>
      </c>
      <c r="AR439" s="118">
        <v>0</v>
      </c>
      <c r="AS439" s="118">
        <v>0</v>
      </c>
      <c r="AT439" s="118">
        <v>0</v>
      </c>
      <c r="AU439" s="118">
        <v>0</v>
      </c>
      <c r="AV439" s="118">
        <v>0</v>
      </c>
      <c r="AW439" s="118">
        <v>0</v>
      </c>
      <c r="AX439" s="118">
        <v>0</v>
      </c>
      <c r="AY439" s="118">
        <v>0</v>
      </c>
      <c r="AZ439" s="118">
        <v>0</v>
      </c>
      <c r="BA439" s="118">
        <v>0</v>
      </c>
      <c r="BB439" s="118">
        <v>0</v>
      </c>
      <c r="BC439" s="118">
        <v>0</v>
      </c>
      <c r="BD439" s="118">
        <v>0</v>
      </c>
      <c r="BE439" s="118">
        <v>0</v>
      </c>
      <c r="BF439" s="118">
        <v>0</v>
      </c>
      <c r="BG439" s="118">
        <v>0</v>
      </c>
      <c r="BH439" s="118">
        <v>0</v>
      </c>
      <c r="BI439" s="118">
        <v>0</v>
      </c>
      <c r="BJ439" s="118">
        <v>0</v>
      </c>
      <c r="BK439" s="118">
        <v>0</v>
      </c>
    </row>
    <row r="440" spans="3:63" outlineLevel="1" x14ac:dyDescent="0.2">
      <c r="C440" s="269" t="s">
        <v>152</v>
      </c>
      <c r="D440" s="119" t="s">
        <v>152</v>
      </c>
      <c r="E440" s="124" t="s">
        <v>227</v>
      </c>
      <c r="F440" s="11"/>
      <c r="G440" s="11"/>
      <c r="H440" s="11"/>
      <c r="I440" s="11"/>
      <c r="J440" s="11"/>
      <c r="K440" s="11"/>
      <c r="L440" s="11"/>
      <c r="M440" s="11"/>
      <c r="N440" s="11"/>
      <c r="O440" s="11"/>
      <c r="P440" s="11"/>
      <c r="Q440" s="16"/>
      <c r="R440" s="88"/>
      <c r="S440" s="88"/>
      <c r="T440" s="88"/>
      <c r="U440" s="88"/>
      <c r="V440" s="88"/>
      <c r="W440" s="88"/>
      <c r="X440" s="88"/>
      <c r="Y440" s="88"/>
      <c r="Z440" s="88"/>
      <c r="AA440" s="88"/>
      <c r="AB440" s="88"/>
      <c r="AC440" s="88"/>
      <c r="AD440" s="88"/>
      <c r="AE440" s="11"/>
      <c r="AF440"/>
      <c r="AG440"/>
    </row>
    <row r="441" spans="3:63" outlineLevel="1" x14ac:dyDescent="0.2">
      <c r="C441" s="269" t="s">
        <v>152</v>
      </c>
      <c r="D441" s="119" t="s">
        <v>152</v>
      </c>
      <c r="E441" s="11"/>
      <c r="F441" s="11" t="s">
        <v>228</v>
      </c>
      <c r="G441" s="11"/>
      <c r="H441" s="11"/>
      <c r="I441" s="11"/>
      <c r="J441" s="11"/>
      <c r="K441" s="11"/>
      <c r="L441" s="11"/>
      <c r="M441" s="11"/>
      <c r="N441" s="270" t="s">
        <v>229</v>
      </c>
      <c r="O441" s="271">
        <v>0</v>
      </c>
      <c r="P441" s="11"/>
      <c r="Q441" s="16" t="s">
        <v>110</v>
      </c>
      <c r="R441" s="272">
        <v>0</v>
      </c>
      <c r="S441" s="273">
        <v>0</v>
      </c>
      <c r="T441" s="273">
        <v>0</v>
      </c>
      <c r="U441" s="273">
        <v>0</v>
      </c>
      <c r="V441" s="273">
        <v>0</v>
      </c>
      <c r="W441" s="274">
        <v>0</v>
      </c>
      <c r="X441" s="273">
        <v>0</v>
      </c>
      <c r="Y441" s="273">
        <v>0</v>
      </c>
      <c r="Z441" s="273">
        <v>0</v>
      </c>
      <c r="AA441" s="273">
        <v>0</v>
      </c>
      <c r="AB441" s="275">
        <v>0</v>
      </c>
      <c r="AC441" s="275">
        <v>0</v>
      </c>
      <c r="AD441" s="275">
        <v>0</v>
      </c>
      <c r="AE441" s="275">
        <v>0</v>
      </c>
      <c r="AF441" s="275">
        <v>0</v>
      </c>
      <c r="AG441" s="275">
        <v>0</v>
      </c>
      <c r="AH441" s="275">
        <v>0</v>
      </c>
      <c r="AI441" s="275">
        <v>0</v>
      </c>
      <c r="AJ441" s="275">
        <v>0</v>
      </c>
      <c r="AK441" s="275">
        <v>0</v>
      </c>
      <c r="AL441" s="275">
        <v>0</v>
      </c>
      <c r="AM441" s="275">
        <v>0</v>
      </c>
      <c r="AN441" s="275">
        <v>0</v>
      </c>
      <c r="AO441" s="275">
        <v>0</v>
      </c>
      <c r="AP441" s="275">
        <v>0</v>
      </c>
      <c r="AQ441" s="275">
        <v>0</v>
      </c>
      <c r="AR441" s="275">
        <v>0</v>
      </c>
      <c r="AS441" s="275">
        <v>0</v>
      </c>
      <c r="AT441" s="275">
        <v>0</v>
      </c>
      <c r="AU441" s="275">
        <v>0</v>
      </c>
      <c r="AV441" s="275">
        <v>0</v>
      </c>
      <c r="AW441" s="275">
        <v>0</v>
      </c>
      <c r="AX441" s="275">
        <v>0</v>
      </c>
      <c r="AY441" s="275">
        <v>0</v>
      </c>
      <c r="AZ441" s="275">
        <v>0</v>
      </c>
      <c r="BA441" s="275">
        <v>0</v>
      </c>
      <c r="BB441" s="275">
        <v>0</v>
      </c>
      <c r="BC441" s="275">
        <v>0</v>
      </c>
      <c r="BD441" s="275">
        <v>0</v>
      </c>
      <c r="BE441" s="275">
        <v>0</v>
      </c>
      <c r="BF441" s="275">
        <v>0</v>
      </c>
      <c r="BG441" s="275">
        <v>0</v>
      </c>
      <c r="BH441" s="275">
        <v>0</v>
      </c>
      <c r="BI441" s="275">
        <v>0</v>
      </c>
      <c r="BJ441" s="275">
        <v>0</v>
      </c>
      <c r="BK441" s="276">
        <v>0</v>
      </c>
    </row>
    <row r="442" spans="3:63" outlineLevel="1" x14ac:dyDescent="0.2">
      <c r="C442" s="269" t="s">
        <v>152</v>
      </c>
      <c r="D442" s="119" t="s">
        <v>152</v>
      </c>
      <c r="E442" s="11"/>
      <c r="F442" s="11" t="s">
        <v>230</v>
      </c>
      <c r="G442" s="11"/>
      <c r="H442" s="11"/>
      <c r="I442" s="11"/>
      <c r="J442" s="11"/>
      <c r="K442" s="11"/>
      <c r="L442" s="11"/>
      <c r="M442" s="11"/>
      <c r="N442" s="11"/>
      <c r="O442" s="11"/>
      <c r="P442" s="11"/>
      <c r="Q442" s="16" t="s">
        <v>110</v>
      </c>
      <c r="R442" s="277">
        <v>0</v>
      </c>
      <c r="S442" s="278">
        <v>0</v>
      </c>
      <c r="T442" s="278">
        <v>0</v>
      </c>
      <c r="U442" s="278">
        <v>0</v>
      </c>
      <c r="V442" s="278">
        <v>0</v>
      </c>
      <c r="W442" s="279">
        <v>0</v>
      </c>
      <c r="X442" s="278">
        <v>0</v>
      </c>
      <c r="Y442" s="278">
        <v>0</v>
      </c>
      <c r="Z442" s="278">
        <v>0</v>
      </c>
      <c r="AA442" s="278">
        <v>0</v>
      </c>
      <c r="AB442" s="115">
        <v>0</v>
      </c>
      <c r="AC442" s="115">
        <v>0</v>
      </c>
      <c r="AD442" s="115">
        <v>0</v>
      </c>
      <c r="AE442" s="115">
        <v>0</v>
      </c>
      <c r="AF442" s="115">
        <v>0</v>
      </c>
      <c r="AG442" s="280">
        <v>0</v>
      </c>
      <c r="AH442" s="280">
        <v>0</v>
      </c>
      <c r="AI442" s="280">
        <v>0</v>
      </c>
      <c r="AJ442" s="280">
        <v>0</v>
      </c>
      <c r="AK442" s="280">
        <v>0</v>
      </c>
      <c r="AL442" s="280">
        <v>0</v>
      </c>
      <c r="AM442" s="280">
        <v>0</v>
      </c>
      <c r="AN442" s="280">
        <v>0</v>
      </c>
      <c r="AO442" s="280">
        <v>0</v>
      </c>
      <c r="AP442" s="280">
        <v>0</v>
      </c>
      <c r="AQ442" s="280">
        <v>0</v>
      </c>
      <c r="AR442" s="280">
        <v>0</v>
      </c>
      <c r="AS442" s="280">
        <v>0</v>
      </c>
      <c r="AT442" s="280">
        <v>0</v>
      </c>
      <c r="AU442" s="280">
        <v>0</v>
      </c>
      <c r="AV442" s="280">
        <v>0</v>
      </c>
      <c r="AW442" s="280">
        <v>0</v>
      </c>
      <c r="AX442" s="280">
        <v>0</v>
      </c>
      <c r="AY442" s="280">
        <v>0</v>
      </c>
      <c r="AZ442" s="280">
        <v>0</v>
      </c>
      <c r="BA442" s="280">
        <v>0</v>
      </c>
      <c r="BB442" s="280">
        <v>0</v>
      </c>
      <c r="BC442" s="280">
        <v>0</v>
      </c>
      <c r="BD442" s="280">
        <v>0</v>
      </c>
      <c r="BE442" s="280">
        <v>0</v>
      </c>
      <c r="BF442" s="280">
        <v>0</v>
      </c>
      <c r="BG442" s="280">
        <v>0</v>
      </c>
      <c r="BH442" s="280">
        <v>0</v>
      </c>
      <c r="BI442" s="280">
        <v>0</v>
      </c>
      <c r="BJ442" s="280">
        <v>0</v>
      </c>
      <c r="BK442" s="281">
        <v>0</v>
      </c>
    </row>
    <row r="443" spans="3:63" outlineLevel="1" x14ac:dyDescent="0.2">
      <c r="C443" s="269" t="s">
        <v>152</v>
      </c>
      <c r="D443" s="119" t="s">
        <v>152</v>
      </c>
      <c r="F443" s="11" t="s">
        <v>231</v>
      </c>
      <c r="O443" s="11"/>
      <c r="Q443" s="16" t="s">
        <v>110</v>
      </c>
      <c r="R443" s="282">
        <v>0</v>
      </c>
      <c r="S443" s="278">
        <v>0</v>
      </c>
      <c r="T443" s="278">
        <v>0</v>
      </c>
      <c r="U443" s="278">
        <v>0</v>
      </c>
      <c r="V443" s="278">
        <v>0</v>
      </c>
      <c r="W443" s="279">
        <v>0</v>
      </c>
      <c r="X443" s="278">
        <v>0</v>
      </c>
      <c r="Y443" s="278">
        <v>0</v>
      </c>
      <c r="Z443" s="278">
        <v>0</v>
      </c>
      <c r="AA443" s="278">
        <v>0</v>
      </c>
      <c r="AB443" s="115">
        <v>0</v>
      </c>
      <c r="AC443" s="115">
        <v>0</v>
      </c>
      <c r="AD443" s="115">
        <v>0</v>
      </c>
      <c r="AE443" s="280">
        <v>0</v>
      </c>
      <c r="AF443" s="280">
        <v>0</v>
      </c>
      <c r="AG443" s="280">
        <v>0</v>
      </c>
      <c r="AH443" s="280">
        <v>0</v>
      </c>
      <c r="AI443" s="280">
        <v>0</v>
      </c>
      <c r="AJ443" s="280">
        <v>0</v>
      </c>
      <c r="AK443" s="280">
        <v>0</v>
      </c>
      <c r="AL443" s="280">
        <v>0</v>
      </c>
      <c r="AM443" s="280">
        <v>0</v>
      </c>
      <c r="AN443" s="280">
        <v>0</v>
      </c>
      <c r="AO443" s="280">
        <v>0</v>
      </c>
      <c r="AP443" s="280">
        <v>0</v>
      </c>
      <c r="AQ443" s="280">
        <v>0</v>
      </c>
      <c r="AR443" s="280">
        <v>0</v>
      </c>
      <c r="AS443" s="280">
        <v>0</v>
      </c>
      <c r="AT443" s="280">
        <v>0</v>
      </c>
      <c r="AU443" s="280">
        <v>0</v>
      </c>
      <c r="AV443" s="280">
        <v>0</v>
      </c>
      <c r="AW443" s="280">
        <v>0</v>
      </c>
      <c r="AX443" s="280">
        <v>0</v>
      </c>
      <c r="AY443" s="280">
        <v>0</v>
      </c>
      <c r="AZ443" s="280">
        <v>0</v>
      </c>
      <c r="BA443" s="280">
        <v>0</v>
      </c>
      <c r="BB443" s="280">
        <v>0</v>
      </c>
      <c r="BC443" s="280">
        <v>0</v>
      </c>
      <c r="BD443" s="280">
        <v>0</v>
      </c>
      <c r="BE443" s="280">
        <v>0</v>
      </c>
      <c r="BF443" s="280">
        <v>0</v>
      </c>
      <c r="BG443" s="280">
        <v>0</v>
      </c>
      <c r="BH443" s="280">
        <v>0</v>
      </c>
      <c r="BI443" s="280">
        <v>0</v>
      </c>
      <c r="BJ443" s="280">
        <v>0</v>
      </c>
      <c r="BK443" s="281">
        <v>0</v>
      </c>
    </row>
    <row r="444" spans="3:63" outlineLevel="1" x14ac:dyDescent="0.2">
      <c r="C444" s="269" t="s">
        <v>152</v>
      </c>
      <c r="D444" s="119" t="s">
        <v>152</v>
      </c>
      <c r="F444" s="11" t="s">
        <v>232</v>
      </c>
      <c r="Q444" s="16" t="s">
        <v>110</v>
      </c>
      <c r="R444" s="282">
        <v>0</v>
      </c>
      <c r="S444" s="278">
        <v>0</v>
      </c>
      <c r="T444" s="278">
        <v>0</v>
      </c>
      <c r="U444" s="278">
        <v>0</v>
      </c>
      <c r="V444" s="278">
        <v>0</v>
      </c>
      <c r="W444" s="279">
        <v>0</v>
      </c>
      <c r="X444" s="278">
        <v>0</v>
      </c>
      <c r="Y444" s="278">
        <v>0</v>
      </c>
      <c r="Z444" s="278">
        <v>0</v>
      </c>
      <c r="AA444" s="278">
        <v>0</v>
      </c>
      <c r="AB444" s="115">
        <v>0</v>
      </c>
      <c r="AC444" s="115">
        <v>0</v>
      </c>
      <c r="AD444" s="115">
        <v>0</v>
      </c>
      <c r="AE444" s="280">
        <v>0</v>
      </c>
      <c r="AF444" s="280">
        <v>0</v>
      </c>
      <c r="AG444" s="280">
        <v>0</v>
      </c>
      <c r="AH444" s="280">
        <v>0</v>
      </c>
      <c r="AI444" s="280">
        <v>0</v>
      </c>
      <c r="AJ444" s="280">
        <v>0</v>
      </c>
      <c r="AK444" s="280">
        <v>0</v>
      </c>
      <c r="AL444" s="280">
        <v>0</v>
      </c>
      <c r="AM444" s="280">
        <v>0</v>
      </c>
      <c r="AN444" s="280">
        <v>0</v>
      </c>
      <c r="AO444" s="280">
        <v>0</v>
      </c>
      <c r="AP444" s="280">
        <v>0</v>
      </c>
      <c r="AQ444" s="280">
        <v>0</v>
      </c>
      <c r="AR444" s="280">
        <v>0</v>
      </c>
      <c r="AS444" s="280">
        <v>0</v>
      </c>
      <c r="AT444" s="280">
        <v>0</v>
      </c>
      <c r="AU444" s="280">
        <v>0</v>
      </c>
      <c r="AV444" s="280">
        <v>0</v>
      </c>
      <c r="AW444" s="280">
        <v>0</v>
      </c>
      <c r="AX444" s="280">
        <v>0</v>
      </c>
      <c r="AY444" s="280">
        <v>0</v>
      </c>
      <c r="AZ444" s="280">
        <v>0</v>
      </c>
      <c r="BA444" s="280">
        <v>0</v>
      </c>
      <c r="BB444" s="280">
        <v>0</v>
      </c>
      <c r="BC444" s="280">
        <v>0</v>
      </c>
      <c r="BD444" s="280">
        <v>0</v>
      </c>
      <c r="BE444" s="280">
        <v>0</v>
      </c>
      <c r="BF444" s="280">
        <v>0</v>
      </c>
      <c r="BG444" s="280">
        <v>0</v>
      </c>
      <c r="BH444" s="280">
        <v>0</v>
      </c>
      <c r="BI444" s="280">
        <v>0</v>
      </c>
      <c r="BJ444" s="280">
        <v>0</v>
      </c>
      <c r="BK444" s="281">
        <v>0</v>
      </c>
    </row>
    <row r="445" spans="3:63" outlineLevel="1" x14ac:dyDescent="0.2">
      <c r="C445" s="269" t="s">
        <v>152</v>
      </c>
      <c r="D445" s="119" t="s">
        <v>152</v>
      </c>
      <c r="F445" s="11" t="s">
        <v>233</v>
      </c>
      <c r="Q445" s="16" t="s">
        <v>110</v>
      </c>
      <c r="R445" s="283">
        <v>0</v>
      </c>
      <c r="S445" s="284">
        <v>0</v>
      </c>
      <c r="T445" s="284">
        <v>0</v>
      </c>
      <c r="U445" s="284">
        <v>0</v>
      </c>
      <c r="V445" s="284">
        <v>0</v>
      </c>
      <c r="W445" s="285">
        <v>0</v>
      </c>
      <c r="X445" s="284">
        <v>0</v>
      </c>
      <c r="Y445" s="284">
        <v>0</v>
      </c>
      <c r="Z445" s="284">
        <v>0</v>
      </c>
      <c r="AA445" s="284">
        <v>0</v>
      </c>
      <c r="AB445" s="286">
        <v>0</v>
      </c>
      <c r="AC445" s="287">
        <v>0</v>
      </c>
      <c r="AD445" s="287">
        <v>0</v>
      </c>
      <c r="AE445" s="287">
        <v>0</v>
      </c>
      <c r="AF445" s="287">
        <v>0</v>
      </c>
      <c r="AG445" s="287">
        <v>0</v>
      </c>
      <c r="AH445" s="287">
        <v>0</v>
      </c>
      <c r="AI445" s="287">
        <v>0</v>
      </c>
      <c r="AJ445" s="287">
        <v>0</v>
      </c>
      <c r="AK445" s="287">
        <v>0</v>
      </c>
      <c r="AL445" s="287">
        <v>0</v>
      </c>
      <c r="AM445" s="287">
        <v>0</v>
      </c>
      <c r="AN445" s="287">
        <v>0</v>
      </c>
      <c r="AO445" s="287">
        <v>0</v>
      </c>
      <c r="AP445" s="287">
        <v>0</v>
      </c>
      <c r="AQ445" s="287">
        <v>0</v>
      </c>
      <c r="AR445" s="287">
        <v>0</v>
      </c>
      <c r="AS445" s="287">
        <v>0</v>
      </c>
      <c r="AT445" s="287">
        <v>0</v>
      </c>
      <c r="AU445" s="287">
        <v>0</v>
      </c>
      <c r="AV445" s="287">
        <v>0</v>
      </c>
      <c r="AW445" s="287">
        <v>0</v>
      </c>
      <c r="AX445" s="287">
        <v>0</v>
      </c>
      <c r="AY445" s="287">
        <v>0</v>
      </c>
      <c r="AZ445" s="287">
        <v>0</v>
      </c>
      <c r="BA445" s="287">
        <v>0</v>
      </c>
      <c r="BB445" s="287">
        <v>0</v>
      </c>
      <c r="BC445" s="287">
        <v>0</v>
      </c>
      <c r="BD445" s="287">
        <v>0</v>
      </c>
      <c r="BE445" s="287">
        <v>0</v>
      </c>
      <c r="BF445" s="287">
        <v>0</v>
      </c>
      <c r="BG445" s="287">
        <v>0</v>
      </c>
      <c r="BH445" s="287">
        <v>0</v>
      </c>
      <c r="BI445" s="287">
        <v>0</v>
      </c>
      <c r="BJ445" s="287">
        <v>0</v>
      </c>
      <c r="BK445" s="288">
        <v>0</v>
      </c>
    </row>
    <row r="446" spans="3:63" outlineLevel="1" x14ac:dyDescent="0.2">
      <c r="C446" s="269" t="s">
        <v>152</v>
      </c>
      <c r="D446" s="119" t="s">
        <v>152</v>
      </c>
      <c r="F446" s="11" t="s">
        <v>234</v>
      </c>
      <c r="Q446" s="16" t="s">
        <v>110</v>
      </c>
      <c r="R446" s="290">
        <v>0</v>
      </c>
      <c r="S446" s="284">
        <v>0</v>
      </c>
      <c r="T446" s="284">
        <v>0</v>
      </c>
      <c r="U446" s="284">
        <v>0</v>
      </c>
      <c r="V446" s="284">
        <v>0</v>
      </c>
      <c r="W446" s="285">
        <v>0</v>
      </c>
      <c r="X446" s="284">
        <v>0</v>
      </c>
      <c r="Y446" s="284">
        <v>0</v>
      </c>
      <c r="Z446" s="284">
        <v>0</v>
      </c>
      <c r="AA446" s="284">
        <v>0</v>
      </c>
      <c r="AB446" s="286">
        <v>0</v>
      </c>
      <c r="AC446" s="287">
        <v>0</v>
      </c>
      <c r="AD446" s="287">
        <v>0</v>
      </c>
      <c r="AE446" s="287">
        <v>0</v>
      </c>
      <c r="AF446" s="287">
        <v>0</v>
      </c>
      <c r="AG446" s="287">
        <v>0</v>
      </c>
      <c r="AH446" s="287">
        <v>0</v>
      </c>
      <c r="AI446" s="287">
        <v>0</v>
      </c>
      <c r="AJ446" s="287">
        <v>0</v>
      </c>
      <c r="AK446" s="287">
        <v>0</v>
      </c>
      <c r="AL446" s="287">
        <v>0</v>
      </c>
      <c r="AM446" s="287">
        <v>0</v>
      </c>
      <c r="AN446" s="287">
        <v>0</v>
      </c>
      <c r="AO446" s="287">
        <v>0</v>
      </c>
      <c r="AP446" s="287">
        <v>0</v>
      </c>
      <c r="AQ446" s="287">
        <v>0</v>
      </c>
      <c r="AR446" s="287">
        <v>0</v>
      </c>
      <c r="AS446" s="287">
        <v>0</v>
      </c>
      <c r="AT446" s="287">
        <v>0</v>
      </c>
      <c r="AU446" s="287">
        <v>0</v>
      </c>
      <c r="AV446" s="287">
        <v>0</v>
      </c>
      <c r="AW446" s="287">
        <v>0</v>
      </c>
      <c r="AX446" s="287">
        <v>0</v>
      </c>
      <c r="AY446" s="287">
        <v>0</v>
      </c>
      <c r="AZ446" s="287">
        <v>0</v>
      </c>
      <c r="BA446" s="287">
        <v>0</v>
      </c>
      <c r="BB446" s="287">
        <v>0</v>
      </c>
      <c r="BC446" s="287">
        <v>0</v>
      </c>
      <c r="BD446" s="287">
        <v>0</v>
      </c>
      <c r="BE446" s="287">
        <v>0</v>
      </c>
      <c r="BF446" s="287">
        <v>0</v>
      </c>
      <c r="BG446" s="287">
        <v>0</v>
      </c>
      <c r="BH446" s="287">
        <v>0</v>
      </c>
      <c r="BI446" s="287">
        <v>0</v>
      </c>
      <c r="BJ446" s="287">
        <v>0</v>
      </c>
      <c r="BK446" s="288">
        <v>0</v>
      </c>
    </row>
    <row r="447" spans="3:63" outlineLevel="1" x14ac:dyDescent="0.2">
      <c r="C447" s="269" t="s">
        <v>152</v>
      </c>
      <c r="D447" s="119" t="s">
        <v>152</v>
      </c>
      <c r="AB447" s="88"/>
      <c r="AE447"/>
      <c r="AF447"/>
      <c r="AG447"/>
    </row>
    <row r="449" spans="3:35" x14ac:dyDescent="0.2">
      <c r="C449" s="85" t="s">
        <v>131</v>
      </c>
      <c r="D449" s="85"/>
      <c r="E449" s="85"/>
      <c r="F449" s="85"/>
      <c r="G449" s="85"/>
      <c r="H449" s="85"/>
      <c r="I449" s="255"/>
      <c r="J449" s="85"/>
      <c r="K449" s="85"/>
      <c r="L449" s="255"/>
      <c r="M449" s="85"/>
      <c r="N449" s="85"/>
      <c r="O449" s="85"/>
      <c r="P449" s="85"/>
      <c r="Q449" s="85"/>
      <c r="R449" s="255"/>
      <c r="S449" s="292"/>
      <c r="T449" s="292"/>
      <c r="U449" s="292"/>
      <c r="V449" s="292"/>
      <c r="W449" s="292"/>
      <c r="X449" s="292"/>
      <c r="Y449" s="292"/>
      <c r="Z449" s="292"/>
      <c r="AA449" s="292"/>
      <c r="AB449" s="292"/>
      <c r="AC449" s="292"/>
      <c r="AD449" s="292"/>
      <c r="AE449" s="292"/>
      <c r="AF449" s="292"/>
      <c r="AG449" s="292"/>
      <c r="AH449" s="292"/>
      <c r="AI449" s="85"/>
    </row>
  </sheetData>
  <autoFilter ref="F1:F449" xr:uid="{5E3AA721-2481-4F5D-9132-E286BE4DC5B3}"/>
  <mergeCells count="3">
    <mergeCell ref="B2:AI2"/>
    <mergeCell ref="B3:AI3"/>
    <mergeCell ref="B4:AI4"/>
  </mergeCells>
  <pageMargins left="0.7" right="0.7" top="0.75" bottom="0.75" header="0.3" footer="0.3"/>
  <pageSetup paperSize="9"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5E2B4-D920-49AA-A0AB-3065C6492ED3}">
  <sheetPr codeName="Sheet21">
    <tabColor rgb="FF0070C0"/>
    <outlinePr summaryBelow="0" summaryRight="0"/>
    <pageSetUpPr autoPageBreaks="0"/>
  </sheetPr>
  <dimension ref="B1:AM1905"/>
  <sheetViews>
    <sheetView workbookViewId="0">
      <selection activeCell="G33" sqref="G33"/>
    </sheetView>
  </sheetViews>
  <sheetFormatPr defaultColWidth="1.5" defaultRowHeight="11.25" outlineLevelRow="1" outlineLevelCol="1" x14ac:dyDescent="0.2"/>
  <cols>
    <col min="1" max="1" width="1.33203125" customWidth="1"/>
    <col min="2" max="2" width="2.1640625" customWidth="1"/>
    <col min="3" max="3" width="5.1640625" customWidth="1"/>
    <col min="4" max="4" width="2.1640625" customWidth="1"/>
    <col min="5" max="5" width="1.1640625" customWidth="1"/>
    <col min="6" max="6" width="3.6640625" customWidth="1"/>
    <col min="7" max="7" width="18.1640625" customWidth="1"/>
    <col min="8" max="8" width="6.33203125" style="8" customWidth="1"/>
    <col min="9" max="9" width="17" customWidth="1"/>
    <col min="10" max="10" width="2.1640625" customWidth="1"/>
    <col min="11" max="11" width="6.6640625" style="8" customWidth="1"/>
    <col min="12" max="12" width="17.5" customWidth="1"/>
    <col min="13" max="13" width="2.1640625" customWidth="1"/>
    <col min="14" max="14" width="6.6640625" customWidth="1"/>
    <col min="15" max="15" width="5.33203125" customWidth="1"/>
    <col min="16" max="16" width="10.1640625" customWidth="1"/>
    <col min="17" max="17" width="14" style="8" customWidth="1"/>
    <col min="18" max="18" width="12" style="5" customWidth="1" outlineLevel="1"/>
    <col min="19" max="22" width="13.1640625" style="5" customWidth="1" outlineLevel="1"/>
    <col min="23" max="33" width="13.1640625" style="5" customWidth="1"/>
    <col min="34" max="35" width="16.6640625" customWidth="1"/>
    <col min="36" max="36" width="1.5" customWidth="1"/>
    <col min="37" max="37" width="9.1640625" customWidth="1"/>
    <col min="38" max="43" width="1.5" customWidth="1"/>
  </cols>
  <sheetData>
    <row r="1" spans="2:37" ht="15" customHeight="1" x14ac:dyDescent="0.2"/>
    <row r="2" spans="2:37" s="11" customFormat="1" ht="34.5" customHeight="1" x14ac:dyDescent="0.3">
      <c r="B2" s="1175" t="s">
        <v>191</v>
      </c>
      <c r="C2" s="1175"/>
      <c r="D2" s="1175"/>
      <c r="E2" s="1175"/>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row>
    <row r="3" spans="2:37" s="11" customFormat="1" x14ac:dyDescent="0.2">
      <c r="B3" s="1169" t="s">
        <v>296</v>
      </c>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73"/>
      <c r="AD3" s="1173"/>
      <c r="AE3" s="1173"/>
      <c r="AF3" s="1173"/>
      <c r="AG3" s="1173"/>
      <c r="AH3" s="1173"/>
      <c r="AI3" s="1170"/>
      <c r="AK3"/>
    </row>
    <row r="4" spans="2:37" s="15" customFormat="1" ht="21" customHeight="1" x14ac:dyDescent="0.2">
      <c r="B4" s="1171" t="s">
        <v>193</v>
      </c>
      <c r="C4" s="1171"/>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4"/>
      <c r="AD4" s="1174"/>
      <c r="AE4" s="1174"/>
      <c r="AF4" s="1174"/>
      <c r="AG4" s="1174"/>
      <c r="AH4" s="1174"/>
      <c r="AI4" s="1170"/>
      <c r="AK4"/>
    </row>
    <row r="5" spans="2:37" s="11" customFormat="1" x14ac:dyDescent="0.2">
      <c r="H5" s="16"/>
      <c r="K5" s="16"/>
      <c r="Q5" s="16"/>
      <c r="R5" s="88"/>
      <c r="S5" s="88"/>
      <c r="T5" s="88"/>
      <c r="U5" s="88"/>
      <c r="V5" s="88"/>
      <c r="W5" s="88"/>
      <c r="X5" s="88"/>
      <c r="Y5" s="88"/>
      <c r="Z5" s="88"/>
      <c r="AA5" s="88"/>
      <c r="AB5" s="88"/>
      <c r="AC5" s="88"/>
      <c r="AD5" s="88"/>
      <c r="AE5" s="88"/>
      <c r="AF5" s="88"/>
      <c r="AG5" s="88"/>
      <c r="AK5"/>
    </row>
    <row r="6" spans="2:37" s="11" customFormat="1" x14ac:dyDescent="0.2">
      <c r="B6" s="92"/>
      <c r="C6" s="18" t="s">
        <v>84</v>
      </c>
      <c r="D6" s="18"/>
      <c r="E6" s="18"/>
      <c r="F6" s="18"/>
      <c r="G6" s="18" t="s">
        <v>85</v>
      </c>
      <c r="H6" s="19"/>
      <c r="I6" s="18"/>
      <c r="J6" s="18"/>
      <c r="K6" s="19"/>
      <c r="L6" s="18"/>
      <c r="M6" s="18"/>
      <c r="N6" s="18"/>
      <c r="O6" s="18"/>
      <c r="P6" s="18"/>
      <c r="Q6" s="21" t="s">
        <v>85</v>
      </c>
      <c r="R6" s="90" t="s">
        <v>194</v>
      </c>
      <c r="S6" s="90" t="s">
        <v>195</v>
      </c>
      <c r="T6" s="90" t="s">
        <v>196</v>
      </c>
      <c r="U6" s="90" t="s">
        <v>197</v>
      </c>
      <c r="V6" s="90" t="s">
        <v>198</v>
      </c>
      <c r="W6" s="90" t="s">
        <v>199</v>
      </c>
      <c r="X6" s="90" t="s">
        <v>4</v>
      </c>
      <c r="Y6" s="90" t="s">
        <v>66</v>
      </c>
      <c r="Z6" s="90" t="s">
        <v>67</v>
      </c>
      <c r="AA6" s="90" t="s">
        <v>68</v>
      </c>
      <c r="AB6" s="90" t="s">
        <v>99</v>
      </c>
      <c r="AC6" s="90" t="s">
        <v>100</v>
      </c>
      <c r="AD6" s="90" t="s">
        <v>101</v>
      </c>
      <c r="AE6" s="90" t="s">
        <v>102</v>
      </c>
      <c r="AF6" s="90" t="s">
        <v>103</v>
      </c>
      <c r="AG6" s="90" t="s">
        <v>104</v>
      </c>
      <c r="AH6" s="90" t="s">
        <v>105</v>
      </c>
      <c r="AI6" s="90" t="s">
        <v>106</v>
      </c>
      <c r="AK6"/>
    </row>
    <row r="7" spans="2:37" s="11" customFormat="1" outlineLevel="1" x14ac:dyDescent="0.2">
      <c r="B7" s="92"/>
      <c r="F7" s="24" t="s">
        <v>86</v>
      </c>
      <c r="G7" s="16"/>
      <c r="H7" s="16"/>
      <c r="I7" s="16"/>
      <c r="J7" s="16"/>
      <c r="K7" s="16"/>
      <c r="L7" s="16"/>
      <c r="M7" s="16"/>
      <c r="N7" s="16"/>
      <c r="O7" s="16"/>
      <c r="P7" s="16"/>
      <c r="Q7" s="16"/>
      <c r="R7" s="16"/>
      <c r="S7" s="16"/>
      <c r="T7" s="16"/>
      <c r="U7" s="25" t="s">
        <v>87</v>
      </c>
      <c r="V7" s="25"/>
      <c r="W7" s="25" t="s">
        <v>88</v>
      </c>
      <c r="X7" s="25" t="s">
        <v>89</v>
      </c>
      <c r="Y7" s="25" t="s">
        <v>90</v>
      </c>
      <c r="Z7" s="25" t="s">
        <v>91</v>
      </c>
      <c r="AA7" s="25" t="s">
        <v>92</v>
      </c>
      <c r="AB7" s="293"/>
      <c r="AC7" s="293"/>
      <c r="AD7" s="293"/>
      <c r="AE7" s="293"/>
      <c r="AF7" s="293"/>
      <c r="AG7" s="293"/>
      <c r="AH7" s="166"/>
      <c r="AI7" s="166"/>
      <c r="AK7"/>
    </row>
    <row r="8" spans="2:37" s="11" customFormat="1" outlineLevel="1" x14ac:dyDescent="0.2">
      <c r="B8" s="92"/>
      <c r="F8" s="11" t="s">
        <v>200</v>
      </c>
      <c r="H8" s="16"/>
      <c r="K8" s="16"/>
      <c r="Q8" s="16" t="s">
        <v>93</v>
      </c>
      <c r="R8" s="294">
        <v>0</v>
      </c>
      <c r="S8" s="295">
        <v>1</v>
      </c>
      <c r="T8" s="295">
        <v>2</v>
      </c>
      <c r="U8" s="295">
        <v>3</v>
      </c>
      <c r="V8" s="295">
        <v>4</v>
      </c>
      <c r="W8" s="294">
        <v>5</v>
      </c>
      <c r="X8" s="295">
        <v>6</v>
      </c>
      <c r="Y8" s="295">
        <v>7</v>
      </c>
      <c r="Z8" s="295">
        <v>8</v>
      </c>
      <c r="AA8" s="295">
        <v>9</v>
      </c>
      <c r="AB8" s="296">
        <v>10</v>
      </c>
      <c r="AC8" s="296">
        <v>11</v>
      </c>
      <c r="AD8" s="296">
        <v>12</v>
      </c>
      <c r="AE8" s="296">
        <v>13</v>
      </c>
      <c r="AF8" s="296">
        <v>14</v>
      </c>
      <c r="AG8" s="296">
        <v>15</v>
      </c>
      <c r="AH8" s="296">
        <v>16</v>
      </c>
      <c r="AI8" s="296">
        <v>17</v>
      </c>
      <c r="AK8"/>
    </row>
    <row r="9" spans="2:37" s="11" customFormat="1" outlineLevel="1" x14ac:dyDescent="0.2">
      <c r="B9" s="92"/>
      <c r="F9" s="11" t="s">
        <v>201</v>
      </c>
      <c r="H9" s="16"/>
      <c r="K9" s="16"/>
      <c r="Q9" s="16" t="s">
        <v>94</v>
      </c>
      <c r="R9" s="96" t="s">
        <v>194</v>
      </c>
      <c r="S9" s="97" t="s">
        <v>195</v>
      </c>
      <c r="T9" s="97" t="s">
        <v>196</v>
      </c>
      <c r="U9" s="97" t="s">
        <v>197</v>
      </c>
      <c r="V9" s="97" t="s">
        <v>198</v>
      </c>
      <c r="W9" s="96" t="s">
        <v>199</v>
      </c>
      <c r="X9" s="97" t="s">
        <v>4</v>
      </c>
      <c r="Y9" s="97" t="s">
        <v>66</v>
      </c>
      <c r="Z9" s="97" t="s">
        <v>67</v>
      </c>
      <c r="AA9" s="97" t="s">
        <v>68</v>
      </c>
      <c r="AB9" s="98" t="s">
        <v>99</v>
      </c>
      <c r="AC9" s="98" t="s">
        <v>100</v>
      </c>
      <c r="AD9" s="98" t="s">
        <v>101</v>
      </c>
      <c r="AE9" s="98" t="s">
        <v>102</v>
      </c>
      <c r="AF9" s="98" t="s">
        <v>103</v>
      </c>
      <c r="AG9" s="98" t="s">
        <v>104</v>
      </c>
      <c r="AH9" s="98" t="s">
        <v>105</v>
      </c>
      <c r="AI9" s="98" t="s">
        <v>106</v>
      </c>
      <c r="AK9"/>
    </row>
    <row r="10" spans="2:37" s="11" customFormat="1" outlineLevel="1" x14ac:dyDescent="0.2">
      <c r="B10" s="92"/>
      <c r="F10" s="11" t="s">
        <v>202</v>
      </c>
      <c r="H10" s="16"/>
      <c r="K10" s="16"/>
      <c r="Q10" s="16" t="s">
        <v>95</v>
      </c>
      <c r="R10" s="33">
        <v>0</v>
      </c>
      <c r="S10" s="34">
        <v>0</v>
      </c>
      <c r="T10" s="34">
        <v>0</v>
      </c>
      <c r="U10" s="34">
        <v>0</v>
      </c>
      <c r="V10" s="34">
        <v>0</v>
      </c>
      <c r="W10" s="33">
        <v>0</v>
      </c>
      <c r="X10" s="34">
        <v>1</v>
      </c>
      <c r="Y10" s="34">
        <v>0</v>
      </c>
      <c r="Z10" s="34">
        <v>0</v>
      </c>
      <c r="AA10" s="34">
        <v>0</v>
      </c>
      <c r="AB10" s="29">
        <v>0</v>
      </c>
      <c r="AC10" s="29">
        <v>0</v>
      </c>
      <c r="AD10" s="29">
        <v>0</v>
      </c>
      <c r="AE10" s="29">
        <v>0</v>
      </c>
      <c r="AF10" s="29">
        <v>0</v>
      </c>
      <c r="AG10" s="29">
        <v>0</v>
      </c>
      <c r="AH10" s="29">
        <v>0</v>
      </c>
      <c r="AI10" s="29">
        <v>0</v>
      </c>
      <c r="AK10"/>
    </row>
    <row r="11" spans="2:37" s="11" customFormat="1" outlineLevel="1" x14ac:dyDescent="0.2">
      <c r="B11" s="92"/>
      <c r="F11" s="11" t="s">
        <v>203</v>
      </c>
      <c r="H11" s="16"/>
      <c r="K11" s="16"/>
      <c r="Q11" s="16" t="s">
        <v>93</v>
      </c>
      <c r="R11" s="93">
        <v>0</v>
      </c>
      <c r="S11" s="94">
        <v>0</v>
      </c>
      <c r="T11" s="94">
        <v>0</v>
      </c>
      <c r="U11" s="94">
        <v>0</v>
      </c>
      <c r="V11" s="94">
        <v>0</v>
      </c>
      <c r="W11" s="93">
        <v>0</v>
      </c>
      <c r="X11" s="94">
        <v>0</v>
      </c>
      <c r="Y11" s="94">
        <v>1</v>
      </c>
      <c r="Z11" s="94">
        <v>2</v>
      </c>
      <c r="AA11" s="94">
        <v>3</v>
      </c>
      <c r="AB11" s="95">
        <v>4</v>
      </c>
      <c r="AC11" s="95">
        <v>5</v>
      </c>
      <c r="AD11" s="95">
        <v>6</v>
      </c>
      <c r="AE11" s="95">
        <v>7</v>
      </c>
      <c r="AF11" s="95">
        <v>8</v>
      </c>
      <c r="AG11" s="95">
        <v>9</v>
      </c>
      <c r="AH11" s="95">
        <v>10</v>
      </c>
      <c r="AI11" s="95">
        <v>11</v>
      </c>
      <c r="AK11"/>
    </row>
    <row r="12" spans="2:37" s="11" customFormat="1" outlineLevel="1" x14ac:dyDescent="0.2">
      <c r="B12" s="92"/>
      <c r="F12" s="11" t="s">
        <v>204</v>
      </c>
      <c r="H12" s="16"/>
      <c r="K12" s="16"/>
      <c r="Q12" s="16" t="s">
        <v>95</v>
      </c>
      <c r="R12" s="33">
        <v>0</v>
      </c>
      <c r="S12" s="34">
        <v>0</v>
      </c>
      <c r="T12" s="34">
        <v>0</v>
      </c>
      <c r="U12" s="34">
        <v>0</v>
      </c>
      <c r="V12" s="34">
        <v>0</v>
      </c>
      <c r="W12" s="33">
        <v>0</v>
      </c>
      <c r="X12" s="34">
        <v>1</v>
      </c>
      <c r="Y12" s="34">
        <v>0</v>
      </c>
      <c r="Z12" s="34">
        <v>0</v>
      </c>
      <c r="AA12" s="34">
        <v>0</v>
      </c>
      <c r="AB12" s="29">
        <v>0</v>
      </c>
      <c r="AC12" s="29">
        <v>0</v>
      </c>
      <c r="AD12" s="29">
        <v>0</v>
      </c>
      <c r="AE12" s="29">
        <v>0</v>
      </c>
      <c r="AF12" s="29">
        <v>0</v>
      </c>
      <c r="AG12" s="29">
        <v>0</v>
      </c>
      <c r="AH12" s="29">
        <v>0</v>
      </c>
      <c r="AI12" s="29">
        <v>0</v>
      </c>
      <c r="AK12"/>
    </row>
    <row r="13" spans="2:37" s="11" customFormat="1" outlineLevel="1" x14ac:dyDescent="0.2">
      <c r="B13" s="92"/>
      <c r="F13" s="11" t="s">
        <v>205</v>
      </c>
      <c r="H13" s="16"/>
      <c r="K13" s="16"/>
      <c r="Q13" s="16" t="s">
        <v>95</v>
      </c>
      <c r="R13" s="33">
        <v>0</v>
      </c>
      <c r="S13" s="34">
        <v>0</v>
      </c>
      <c r="T13" s="34">
        <v>0</v>
      </c>
      <c r="U13" s="34">
        <v>0</v>
      </c>
      <c r="V13" s="34">
        <v>0</v>
      </c>
      <c r="W13" s="33">
        <v>0</v>
      </c>
      <c r="X13" s="34">
        <v>1</v>
      </c>
      <c r="Y13" s="34">
        <v>1</v>
      </c>
      <c r="Z13" s="34">
        <v>1</v>
      </c>
      <c r="AA13" s="34">
        <v>1</v>
      </c>
      <c r="AB13" s="29">
        <v>1</v>
      </c>
      <c r="AC13" s="29">
        <v>1</v>
      </c>
      <c r="AD13" s="29">
        <v>1</v>
      </c>
      <c r="AE13" s="29">
        <v>1</v>
      </c>
      <c r="AF13" s="29">
        <v>1</v>
      </c>
      <c r="AG13" s="29">
        <v>1</v>
      </c>
      <c r="AH13" s="29">
        <v>1</v>
      </c>
      <c r="AI13" s="29">
        <v>1</v>
      </c>
      <c r="AK13"/>
    </row>
    <row r="14" spans="2:37" s="11" customFormat="1" outlineLevel="1" x14ac:dyDescent="0.2">
      <c r="B14" s="92"/>
      <c r="F14" s="11" t="s">
        <v>206</v>
      </c>
      <c r="H14" s="16"/>
      <c r="K14" s="16"/>
      <c r="Q14" s="16" t="s">
        <v>95</v>
      </c>
      <c r="R14" s="33">
        <v>0</v>
      </c>
      <c r="S14" s="34">
        <v>0</v>
      </c>
      <c r="T14" s="34">
        <v>0</v>
      </c>
      <c r="U14" s="34">
        <v>0</v>
      </c>
      <c r="V14" s="34">
        <v>0</v>
      </c>
      <c r="W14" s="33">
        <v>0</v>
      </c>
      <c r="X14" s="34">
        <v>1</v>
      </c>
      <c r="Y14" s="34">
        <v>1</v>
      </c>
      <c r="Z14" s="34">
        <v>1</v>
      </c>
      <c r="AA14" s="34">
        <v>1</v>
      </c>
      <c r="AB14" s="29">
        <v>1</v>
      </c>
      <c r="AC14" s="29">
        <v>1</v>
      </c>
      <c r="AD14" s="29">
        <v>1</v>
      </c>
      <c r="AE14" s="29">
        <v>1</v>
      </c>
      <c r="AF14" s="29">
        <v>1</v>
      </c>
      <c r="AG14" s="29">
        <v>1</v>
      </c>
      <c r="AH14" s="29">
        <v>1</v>
      </c>
      <c r="AI14" s="29">
        <v>1</v>
      </c>
      <c r="AK14"/>
    </row>
    <row r="15" spans="2:37" s="11" customFormat="1" outlineLevel="1" x14ac:dyDescent="0.2">
      <c r="B15" s="92"/>
      <c r="F15" s="11" t="s">
        <v>207</v>
      </c>
      <c r="H15" s="16"/>
      <c r="K15" s="16"/>
      <c r="Q15" s="16" t="s">
        <v>95</v>
      </c>
      <c r="R15" s="33">
        <v>0</v>
      </c>
      <c r="S15" s="34">
        <v>0</v>
      </c>
      <c r="T15" s="34">
        <v>0</v>
      </c>
      <c r="U15" s="34">
        <v>0</v>
      </c>
      <c r="V15" s="34">
        <v>0</v>
      </c>
      <c r="W15" s="33">
        <v>0</v>
      </c>
      <c r="X15" s="34">
        <v>1</v>
      </c>
      <c r="Y15" s="34">
        <v>1</v>
      </c>
      <c r="Z15" s="34">
        <v>1</v>
      </c>
      <c r="AA15" s="34">
        <v>1</v>
      </c>
      <c r="AB15" s="29">
        <v>1</v>
      </c>
      <c r="AC15" s="29">
        <v>1</v>
      </c>
      <c r="AD15" s="29">
        <v>1</v>
      </c>
      <c r="AE15" s="29">
        <v>1</v>
      </c>
      <c r="AF15" s="29">
        <v>1</v>
      </c>
      <c r="AG15" s="29">
        <v>1</v>
      </c>
      <c r="AH15" s="29">
        <v>1</v>
      </c>
      <c r="AI15" s="29">
        <v>1</v>
      </c>
      <c r="AK15"/>
    </row>
    <row r="16" spans="2:37" s="11" customFormat="1" x14ac:dyDescent="0.2">
      <c r="B16" s="92"/>
      <c r="H16" s="16"/>
      <c r="K16" s="16"/>
      <c r="Q16" s="16"/>
      <c r="R16" s="88"/>
      <c r="S16" s="88"/>
      <c r="T16" s="88"/>
      <c r="U16" s="88"/>
      <c r="V16" s="88"/>
      <c r="W16" s="88"/>
      <c r="X16" s="88"/>
      <c r="Y16" s="88"/>
      <c r="Z16" s="88"/>
      <c r="AA16" s="88"/>
      <c r="AB16" s="88"/>
      <c r="AC16" s="88"/>
      <c r="AD16" s="88"/>
      <c r="AE16" s="88"/>
      <c r="AF16" s="88"/>
      <c r="AG16" s="88"/>
      <c r="AK16"/>
    </row>
    <row r="17" spans="2:37" s="11" customFormat="1" x14ac:dyDescent="0.2">
      <c r="C17" s="18" t="s">
        <v>265</v>
      </c>
      <c r="D17" s="18"/>
      <c r="E17" s="18"/>
      <c r="F17" s="18"/>
      <c r="G17" s="18"/>
      <c r="H17" s="19"/>
      <c r="I17" s="18"/>
      <c r="J17" s="18"/>
      <c r="K17" s="19"/>
      <c r="L17" s="18"/>
      <c r="M17" s="18"/>
      <c r="N17" s="18"/>
      <c r="O17" s="18"/>
      <c r="P17" s="18"/>
      <c r="Q17" s="19"/>
      <c r="R17" s="297"/>
      <c r="S17" s="297"/>
      <c r="T17" s="297"/>
      <c r="U17" s="297"/>
      <c r="V17" s="297"/>
      <c r="W17" s="297"/>
      <c r="X17" s="297"/>
      <c r="Y17" s="297"/>
      <c r="Z17" s="297"/>
      <c r="AA17" s="297"/>
      <c r="AB17" s="297"/>
      <c r="AC17" s="297"/>
      <c r="AD17" s="297"/>
      <c r="AE17" s="297"/>
      <c r="AF17" s="297"/>
      <c r="AG17" s="297"/>
      <c r="AH17" s="18"/>
      <c r="AI17" s="18"/>
      <c r="AK17"/>
    </row>
    <row r="18" spans="2:37" outlineLevel="1" x14ac:dyDescent="0.2">
      <c r="Q18" s="298"/>
    </row>
    <row r="19" spans="2:37" outlineLevel="1" x14ac:dyDescent="0.2">
      <c r="D19" t="s">
        <v>266</v>
      </c>
      <c r="Q19" s="16" t="s">
        <v>110</v>
      </c>
      <c r="R19" s="299"/>
      <c r="S19" s="300">
        <v>0</v>
      </c>
      <c r="T19" s="300">
        <v>0</v>
      </c>
      <c r="U19" s="300">
        <v>0</v>
      </c>
      <c r="V19" s="300">
        <v>0</v>
      </c>
      <c r="W19" s="301">
        <v>1798.8871649959044</v>
      </c>
      <c r="X19" s="300">
        <v>8362.4746095921419</v>
      </c>
      <c r="Y19" s="300">
        <v>11123.091053242628</v>
      </c>
      <c r="Z19" s="300">
        <v>12859.127447010304</v>
      </c>
      <c r="AA19" s="300">
        <v>13892.448517730676</v>
      </c>
      <c r="AB19" s="302">
        <v>14524.834037273762</v>
      </c>
      <c r="AC19" s="302">
        <v>22569.338537771349</v>
      </c>
      <c r="AD19" s="302">
        <v>22768.9934365359</v>
      </c>
      <c r="AE19" s="302">
        <v>23008.030823258556</v>
      </c>
      <c r="AF19" s="302">
        <v>23171.395198278904</v>
      </c>
      <c r="AG19" s="302">
        <v>23265.573201674546</v>
      </c>
      <c r="AH19" s="303">
        <v>23337.629083305823</v>
      </c>
      <c r="AI19" s="303">
        <v>23528.646846228421</v>
      </c>
    </row>
    <row r="20" spans="2:37" outlineLevel="1" x14ac:dyDescent="0.2">
      <c r="D20" t="s">
        <v>267</v>
      </c>
      <c r="Q20" s="16" t="s">
        <v>110</v>
      </c>
      <c r="R20" s="304"/>
      <c r="S20" s="305">
        <v>0</v>
      </c>
      <c r="T20" s="305">
        <v>0</v>
      </c>
      <c r="U20" s="305">
        <v>0</v>
      </c>
      <c r="V20" s="305">
        <v>0</v>
      </c>
      <c r="W20" s="306">
        <v>0</v>
      </c>
      <c r="X20" s="305">
        <v>0</v>
      </c>
      <c r="Y20" s="305">
        <v>0</v>
      </c>
      <c r="Z20" s="305">
        <v>0</v>
      </c>
      <c r="AA20" s="305">
        <v>0</v>
      </c>
      <c r="AB20" s="307">
        <v>0</v>
      </c>
      <c r="AC20" s="307">
        <v>0</v>
      </c>
      <c r="AD20" s="307">
        <v>0</v>
      </c>
      <c r="AE20" s="307">
        <v>0</v>
      </c>
      <c r="AF20" s="307">
        <v>0</v>
      </c>
      <c r="AG20" s="307">
        <v>0</v>
      </c>
      <c r="AH20" s="308">
        <v>0</v>
      </c>
      <c r="AI20" s="308">
        <v>0</v>
      </c>
    </row>
    <row r="22" spans="2:37" s="11" customFormat="1" collapsed="1" x14ac:dyDescent="0.2">
      <c r="C22" s="18" t="s">
        <v>268</v>
      </c>
      <c r="D22" s="18"/>
      <c r="E22" s="18"/>
      <c r="F22" s="18"/>
      <c r="G22" s="18"/>
      <c r="H22" s="19"/>
      <c r="I22" s="18"/>
      <c r="J22" s="18"/>
      <c r="K22" s="19"/>
      <c r="L22" s="18"/>
      <c r="M22" s="18"/>
      <c r="N22" s="18"/>
      <c r="O22" s="18"/>
      <c r="P22" s="18"/>
      <c r="Q22" s="19"/>
      <c r="R22" s="297"/>
      <c r="S22" s="297"/>
      <c r="T22" s="297"/>
      <c r="U22" s="297"/>
      <c r="V22" s="297"/>
      <c r="W22" s="297"/>
      <c r="X22" s="297"/>
      <c r="Y22" s="297"/>
      <c r="Z22" s="297"/>
      <c r="AA22" s="297"/>
      <c r="AB22" s="297"/>
      <c r="AC22" s="297"/>
      <c r="AD22" s="297"/>
      <c r="AE22" s="297"/>
      <c r="AF22" s="297"/>
      <c r="AG22" s="297"/>
      <c r="AH22" s="18"/>
      <c r="AI22" s="18"/>
      <c r="AK22"/>
    </row>
    <row r="23" spans="2:37" x14ac:dyDescent="0.2">
      <c r="C23" s="116">
        <v>1</v>
      </c>
      <c r="D23" s="67" t="s">
        <v>660</v>
      </c>
      <c r="E23" s="67"/>
      <c r="F23" s="67"/>
      <c r="G23" s="67"/>
      <c r="H23" s="102"/>
      <c r="I23" s="67"/>
      <c r="J23" s="67"/>
      <c r="K23" s="102"/>
      <c r="L23" s="67"/>
      <c r="M23" s="67"/>
      <c r="N23" s="67"/>
      <c r="O23" s="67"/>
      <c r="P23" s="67"/>
      <c r="Q23" s="117" t="s">
        <v>110</v>
      </c>
      <c r="R23" s="118"/>
      <c r="S23" s="118">
        <v>0</v>
      </c>
      <c r="T23" s="118">
        <v>0</v>
      </c>
      <c r="U23" s="118">
        <v>0</v>
      </c>
      <c r="V23" s="118">
        <v>0</v>
      </c>
      <c r="W23" s="118">
        <v>52.061229962058604</v>
      </c>
      <c r="X23" s="118">
        <v>274.0788369798401</v>
      </c>
      <c r="Y23" s="118">
        <v>377.0427119840864</v>
      </c>
      <c r="Z23" s="118">
        <v>537.3425138508519</v>
      </c>
      <c r="AA23" s="118">
        <v>691.20238748087786</v>
      </c>
      <c r="AB23" s="118">
        <v>713.3685891063252</v>
      </c>
      <c r="AC23" s="118">
        <v>978.97023926859424</v>
      </c>
      <c r="AD23" s="118">
        <v>991.20445190288842</v>
      </c>
      <c r="AE23" s="118">
        <v>994.77935386650688</v>
      </c>
      <c r="AF23" s="118">
        <v>988.73013485760657</v>
      </c>
      <c r="AG23" s="118">
        <v>982.47059046431468</v>
      </c>
      <c r="AH23" s="118">
        <v>977.40697113075839</v>
      </c>
      <c r="AI23" s="118">
        <v>972.62146923527678</v>
      </c>
    </row>
    <row r="24" spans="2:37" outlineLevel="1" x14ac:dyDescent="0.2">
      <c r="C24" s="309"/>
      <c r="F24" s="40" t="s">
        <v>269</v>
      </c>
    </row>
    <row r="25" spans="2:37" outlineLevel="1" x14ac:dyDescent="0.2">
      <c r="B25" s="310"/>
      <c r="C25" s="311">
        <v>1</v>
      </c>
      <c r="G25" t="s">
        <v>270</v>
      </c>
      <c r="O25" s="106"/>
      <c r="Q25" s="16" t="s">
        <v>110</v>
      </c>
      <c r="R25" s="299"/>
      <c r="S25" s="300">
        <v>0</v>
      </c>
      <c r="T25" s="300">
        <v>0</v>
      </c>
      <c r="U25" s="300">
        <v>0</v>
      </c>
      <c r="V25" s="300">
        <v>0</v>
      </c>
      <c r="W25" s="301">
        <v>0</v>
      </c>
      <c r="X25" s="300">
        <v>4030.6541087360642</v>
      </c>
      <c r="Y25" s="300">
        <v>6067.7973788693571</v>
      </c>
      <c r="Z25" s="300">
        <v>6303.8511391966431</v>
      </c>
      <c r="AA25" s="300">
        <v>9004.4319027193433</v>
      </c>
      <c r="AB25" s="302">
        <v>9054.5173844554829</v>
      </c>
      <c r="AC25" s="302">
        <v>9171.2997618225127</v>
      </c>
      <c r="AD25" s="302">
        <v>9146.460822068324</v>
      </c>
      <c r="AE25" s="302">
        <v>9124.3322438097766</v>
      </c>
      <c r="AF25" s="302">
        <v>8887.7764076220774</v>
      </c>
      <c r="AG25" s="302">
        <v>8641.8364982422663</v>
      </c>
      <c r="AH25" s="303">
        <v>8393.3813477843196</v>
      </c>
      <c r="AI25" s="303">
        <v>8212.3188388118087</v>
      </c>
    </row>
    <row r="26" spans="2:37" outlineLevel="1" x14ac:dyDescent="0.2">
      <c r="B26" s="310"/>
      <c r="C26" s="312">
        <v>1</v>
      </c>
      <c r="G26" t="s">
        <v>271</v>
      </c>
      <c r="N26" s="24"/>
      <c r="O26" s="149" t="s">
        <v>172</v>
      </c>
      <c r="P26" s="313">
        <v>0</v>
      </c>
      <c r="Q26" s="16" t="s">
        <v>110</v>
      </c>
      <c r="R26" s="314"/>
      <c r="S26" s="315">
        <v>0</v>
      </c>
      <c r="T26" s="315">
        <v>0</v>
      </c>
      <c r="U26" s="315">
        <v>0</v>
      </c>
      <c r="V26" s="315">
        <v>0</v>
      </c>
      <c r="W26" s="316">
        <v>0</v>
      </c>
      <c r="X26" s="315">
        <v>1991.16104656166</v>
      </c>
      <c r="Y26" s="315">
        <v>220.02025575159144</v>
      </c>
      <c r="Z26" s="315">
        <v>2752.5762793746617</v>
      </c>
      <c r="AA26" s="315">
        <v>167.37547228985301</v>
      </c>
      <c r="AB26" s="5">
        <v>250.96290450507016</v>
      </c>
      <c r="AC26" s="5">
        <v>371.9407857568026</v>
      </c>
      <c r="AD26" s="5">
        <v>388.37817407884341</v>
      </c>
      <c r="AE26" s="5">
        <v>185.6536794836727</v>
      </c>
      <c r="AF26" s="5">
        <v>185.54969054220587</v>
      </c>
      <c r="AG26" s="5">
        <v>192.48532484884672</v>
      </c>
      <c r="AH26" s="317">
        <v>268.49311812584125</v>
      </c>
      <c r="AI26" s="317">
        <v>206.16550890454425</v>
      </c>
    </row>
    <row r="27" spans="2:37" outlineLevel="1" x14ac:dyDescent="0.2">
      <c r="B27" s="310"/>
      <c r="C27" s="312">
        <v>1</v>
      </c>
      <c r="G27" t="s">
        <v>272</v>
      </c>
      <c r="Q27" s="16" t="s">
        <v>110</v>
      </c>
      <c r="R27" s="314"/>
      <c r="S27" s="315">
        <v>0</v>
      </c>
      <c r="T27" s="315">
        <v>0</v>
      </c>
      <c r="U27" s="315">
        <v>0</v>
      </c>
      <c r="V27" s="315">
        <v>0</v>
      </c>
      <c r="W27" s="316">
        <v>0</v>
      </c>
      <c r="X27" s="315">
        <v>120.24784757729276</v>
      </c>
      <c r="Y27" s="315">
        <v>173.94352486092129</v>
      </c>
      <c r="Z27" s="315">
        <v>171.02684599309865</v>
      </c>
      <c r="AA27" s="315">
        <v>244.29504350224573</v>
      </c>
      <c r="AB27" s="5">
        <v>245.65388935412739</v>
      </c>
      <c r="AC27" s="5">
        <v>0</v>
      </c>
      <c r="AD27" s="5">
        <v>0</v>
      </c>
      <c r="AE27" s="5">
        <v>0</v>
      </c>
      <c r="AF27" s="5">
        <v>0</v>
      </c>
      <c r="AG27" s="5">
        <v>0</v>
      </c>
      <c r="AH27" s="317">
        <v>0</v>
      </c>
      <c r="AI27" s="317">
        <v>0</v>
      </c>
    </row>
    <row r="28" spans="2:37" outlineLevel="1" x14ac:dyDescent="0.2">
      <c r="B28" s="310"/>
      <c r="C28" s="312">
        <v>1</v>
      </c>
      <c r="G28" t="s">
        <v>273</v>
      </c>
      <c r="Q28" s="16" t="s">
        <v>110</v>
      </c>
      <c r="R28" s="314"/>
      <c r="S28" s="315">
        <v>0</v>
      </c>
      <c r="T28" s="315">
        <v>0</v>
      </c>
      <c r="U28" s="315">
        <v>0</v>
      </c>
      <c r="V28" s="315">
        <v>0</v>
      </c>
      <c r="W28" s="316">
        <v>0</v>
      </c>
      <c r="X28" s="315">
        <v>29.483206069820991</v>
      </c>
      <c r="Y28" s="315">
        <v>3.1313409533636296</v>
      </c>
      <c r="Z28" s="315">
        <v>37.08955048896329</v>
      </c>
      <c r="AA28" s="315">
        <v>2.2552984549873778</v>
      </c>
      <c r="AB28" s="5">
        <v>3.381596138586326</v>
      </c>
      <c r="AC28" s="5">
        <v>0</v>
      </c>
      <c r="AD28" s="5">
        <v>0</v>
      </c>
      <c r="AE28" s="5">
        <v>0</v>
      </c>
      <c r="AF28" s="5">
        <v>0</v>
      </c>
      <c r="AG28" s="5">
        <v>0</v>
      </c>
      <c r="AH28" s="317">
        <v>0</v>
      </c>
      <c r="AI28" s="317">
        <v>0</v>
      </c>
    </row>
    <row r="29" spans="2:37" ht="12" customHeight="1" outlineLevel="1" x14ac:dyDescent="0.2">
      <c r="B29" s="310"/>
      <c r="C29" s="312">
        <v>1</v>
      </c>
      <c r="G29" t="s">
        <v>274</v>
      </c>
      <c r="O29" s="149" t="s">
        <v>275</v>
      </c>
      <c r="P29" s="318">
        <v>53.742054783147523</v>
      </c>
      <c r="Q29" s="16" t="s">
        <v>110</v>
      </c>
      <c r="R29" s="319"/>
      <c r="S29" s="315">
        <v>0</v>
      </c>
      <c r="T29" s="315">
        <v>0</v>
      </c>
      <c r="U29" s="315">
        <v>0</v>
      </c>
      <c r="V29" s="315">
        <v>0</v>
      </c>
      <c r="W29" s="316">
        <v>53.742054783147523</v>
      </c>
      <c r="X29" s="315">
        <v>55.408058481425094</v>
      </c>
      <c r="Y29" s="315">
        <v>57.061065559454278</v>
      </c>
      <c r="Z29" s="315">
        <v>58.696816105491962</v>
      </c>
      <c r="AA29" s="315">
        <v>60.289292054985673</v>
      </c>
      <c r="AB29" s="5">
        <v>61.924972726949477</v>
      </c>
      <c r="AC29" s="5">
        <v>63.605030288563867</v>
      </c>
      <c r="AD29" s="5">
        <v>63.605030288563867</v>
      </c>
      <c r="AE29" s="5">
        <v>63.605030288563867</v>
      </c>
      <c r="AF29" s="5">
        <v>63.605030288563867</v>
      </c>
      <c r="AG29" s="5">
        <v>63.605030288563867</v>
      </c>
      <c r="AH29" s="317">
        <v>63.605030288563867</v>
      </c>
      <c r="AI29" s="317">
        <v>63.605030288563867</v>
      </c>
    </row>
    <row r="30" spans="2:37" outlineLevel="1" x14ac:dyDescent="0.2">
      <c r="B30" s="310"/>
      <c r="C30" s="312">
        <v>1</v>
      </c>
      <c r="G30" t="s">
        <v>276</v>
      </c>
      <c r="Q30" s="8" t="s">
        <v>110</v>
      </c>
      <c r="R30" s="320"/>
      <c r="S30" s="321">
        <v>0</v>
      </c>
      <c r="T30" s="321">
        <v>0</v>
      </c>
      <c r="U30" s="321">
        <v>0</v>
      </c>
      <c r="V30" s="321">
        <v>0</v>
      </c>
      <c r="W30" s="322">
        <v>0</v>
      </c>
      <c r="X30" s="321">
        <v>48.340771594054573</v>
      </c>
      <c r="Y30" s="321">
        <v>103.98029567913585</v>
      </c>
      <c r="Z30" s="321">
        <v>201.41509622853141</v>
      </c>
      <c r="AA30" s="321">
        <v>303.55104045596175</v>
      </c>
      <c r="AB30" s="323">
        <v>321.29103990380503</v>
      </c>
      <c r="AC30" s="323">
        <v>333.17469522242703</v>
      </c>
      <c r="AD30" s="323">
        <v>346.90172204882765</v>
      </c>
      <c r="AE30" s="323">
        <v>358.60448538280752</v>
      </c>
      <c r="AF30" s="323">
        <v>367.88456963345453</v>
      </c>
      <c r="AG30" s="323">
        <v>377.33544501823087</v>
      </c>
      <c r="AH30" s="324">
        <v>385.95059680978972</v>
      </c>
      <c r="AI30" s="324">
        <v>394.90775320274099</v>
      </c>
    </row>
    <row r="31" spans="2:37" outlineLevel="1" x14ac:dyDescent="0.2">
      <c r="B31" s="310"/>
      <c r="C31" s="312">
        <v>1</v>
      </c>
      <c r="G31" s="325" t="s">
        <v>277</v>
      </c>
      <c r="H31" s="326"/>
      <c r="I31" s="325"/>
      <c r="J31" s="325"/>
      <c r="K31" s="326"/>
      <c r="L31" s="325"/>
      <c r="M31" s="325"/>
      <c r="N31" s="325"/>
      <c r="O31" s="325"/>
      <c r="P31" s="325"/>
      <c r="Q31" s="326"/>
      <c r="R31" s="327"/>
      <c r="S31" s="5">
        <v>0</v>
      </c>
      <c r="T31" s="5">
        <v>0</v>
      </c>
      <c r="U31" s="5">
        <v>0</v>
      </c>
      <c r="V31" s="5">
        <v>0</v>
      </c>
      <c r="W31" s="5">
        <v>4030.6541087360642</v>
      </c>
      <c r="X31" s="5">
        <v>6067.7973788693571</v>
      </c>
      <c r="Y31" s="5">
        <v>6303.8511391966431</v>
      </c>
      <c r="Z31" s="5">
        <v>9004.4319027193433</v>
      </c>
      <c r="AA31" s="5">
        <v>9054.5173844554829</v>
      </c>
      <c r="AB31" s="5">
        <v>9171.2997618225127</v>
      </c>
      <c r="AC31" s="5">
        <v>9146.460822068324</v>
      </c>
      <c r="AD31" s="5">
        <v>9124.3322438097766</v>
      </c>
      <c r="AE31" s="5">
        <v>8887.7764076220774</v>
      </c>
      <c r="AF31" s="5">
        <v>8641.8364982422663</v>
      </c>
      <c r="AG31" s="5">
        <v>8393.3813477843196</v>
      </c>
      <c r="AH31" s="5">
        <v>8212.3188388118087</v>
      </c>
      <c r="AI31" s="5">
        <v>7959.9715642250476</v>
      </c>
    </row>
    <row r="32" spans="2:37" outlineLevel="1" x14ac:dyDescent="0.2">
      <c r="B32" s="310"/>
      <c r="C32" s="309"/>
    </row>
    <row r="33" spans="2:35" outlineLevel="1" x14ac:dyDescent="0.2">
      <c r="B33" s="310"/>
      <c r="C33" s="312"/>
      <c r="D33" s="259"/>
      <c r="E33" s="259"/>
      <c r="F33" s="328" t="s">
        <v>278</v>
      </c>
      <c r="G33" s="259"/>
      <c r="H33" s="16"/>
      <c r="I33" s="259"/>
      <c r="J33" s="259"/>
      <c r="K33" s="16"/>
      <c r="L33" s="259"/>
      <c r="M33" s="259"/>
      <c r="N33" s="259"/>
      <c r="O33" s="259"/>
      <c r="P33" s="259"/>
      <c r="Q33" s="261"/>
      <c r="R33" s="262"/>
      <c r="S33" s="262"/>
      <c r="T33" s="262"/>
      <c r="U33" s="262"/>
      <c r="V33" s="262"/>
      <c r="W33" s="262"/>
      <c r="X33" s="262"/>
      <c r="Y33" s="262"/>
      <c r="Z33" s="262"/>
      <c r="AA33" s="262"/>
      <c r="AB33" s="262"/>
      <c r="AC33" s="262"/>
      <c r="AD33" s="262"/>
      <c r="AE33" s="262"/>
      <c r="AF33" s="262"/>
      <c r="AG33" s="262"/>
      <c r="AH33" s="262"/>
      <c r="AI33" s="262"/>
    </row>
    <row r="34" spans="2:35" outlineLevel="1" x14ac:dyDescent="0.2">
      <c r="B34" s="310"/>
      <c r="C34" s="312">
        <v>1</v>
      </c>
      <c r="D34" s="259"/>
      <c r="E34" s="259"/>
      <c r="F34" s="259"/>
      <c r="G34" s="329" t="s">
        <v>279</v>
      </c>
      <c r="H34" s="330"/>
      <c r="I34" s="329"/>
      <c r="J34" s="259"/>
      <c r="K34" s="16"/>
      <c r="L34" s="259"/>
      <c r="M34" s="259"/>
      <c r="N34" s="259"/>
      <c r="O34" s="259"/>
      <c r="P34" s="259"/>
      <c r="Q34" s="16" t="s">
        <v>110</v>
      </c>
      <c r="R34" s="331"/>
      <c r="S34" s="300">
        <v>0</v>
      </c>
      <c r="T34" s="300">
        <v>0</v>
      </c>
      <c r="U34" s="300">
        <v>0</v>
      </c>
      <c r="V34" s="300">
        <v>0</v>
      </c>
      <c r="W34" s="301">
        <v>0</v>
      </c>
      <c r="X34" s="300">
        <v>96.681543188109146</v>
      </c>
      <c r="Y34" s="300">
        <v>8.9980482542320583</v>
      </c>
      <c r="Z34" s="300">
        <v>179.9784406363629</v>
      </c>
      <c r="AA34" s="300">
        <v>8.4815385372420184</v>
      </c>
      <c r="AB34" s="302">
        <v>10.297348204196618</v>
      </c>
      <c r="AC34" s="302">
        <v>13.331210959025183</v>
      </c>
      <c r="AD34" s="302">
        <v>14.122842693776125</v>
      </c>
      <c r="AE34" s="302">
        <v>9.2826839741836356</v>
      </c>
      <c r="AF34" s="302">
        <v>9.2774845271102926</v>
      </c>
      <c r="AG34" s="302">
        <v>9.6242662424423351</v>
      </c>
      <c r="AH34" s="303">
        <v>7.6060373406753898</v>
      </c>
      <c r="AI34" s="303">
        <v>10.308275445227213</v>
      </c>
    </row>
    <row r="35" spans="2:35" outlineLevel="1" x14ac:dyDescent="0.2">
      <c r="B35" s="310"/>
      <c r="C35" s="312">
        <v>1</v>
      </c>
      <c r="D35" s="259"/>
      <c r="E35" s="259"/>
      <c r="F35" s="259"/>
      <c r="G35" s="329" t="s">
        <v>280</v>
      </c>
      <c r="H35" s="330"/>
      <c r="I35" s="329"/>
      <c r="J35" s="259"/>
      <c r="K35" s="16"/>
      <c r="L35" s="259"/>
      <c r="M35" s="259"/>
      <c r="N35" s="259"/>
      <c r="O35" s="259"/>
      <c r="P35" s="259"/>
      <c r="Q35" s="16" t="s">
        <v>110</v>
      </c>
      <c r="R35" s="332"/>
      <c r="S35" s="315">
        <v>0</v>
      </c>
      <c r="T35" s="315">
        <v>0</v>
      </c>
      <c r="U35" s="315">
        <v>0</v>
      </c>
      <c r="V35" s="315">
        <v>0</v>
      </c>
      <c r="W35" s="316">
        <v>0</v>
      </c>
      <c r="X35" s="315">
        <v>48.340771594054573</v>
      </c>
      <c r="Y35" s="315">
        <v>4.4990241271160292</v>
      </c>
      <c r="Z35" s="315">
        <v>89.989220318181452</v>
      </c>
      <c r="AA35" s="315">
        <v>4.2407692686210092</v>
      </c>
      <c r="AB35" s="5">
        <v>5.1486741020983091</v>
      </c>
      <c r="AC35" s="5">
        <v>6.6656054795125916</v>
      </c>
      <c r="AD35" s="5">
        <v>7.0614213468880624</v>
      </c>
      <c r="AE35" s="5">
        <v>4.6413419870918178</v>
      </c>
      <c r="AF35" s="5">
        <v>4.6387422635551463</v>
      </c>
      <c r="AG35" s="5">
        <v>4.8121331212211675</v>
      </c>
      <c r="AH35" s="317">
        <v>3.8030186703376949</v>
      </c>
      <c r="AI35" s="317">
        <v>5.1541377226136067</v>
      </c>
    </row>
    <row r="36" spans="2:35" outlineLevel="1" x14ac:dyDescent="0.2">
      <c r="B36" s="310"/>
      <c r="C36" s="312">
        <v>1</v>
      </c>
      <c r="D36" s="259"/>
      <c r="E36" s="259"/>
      <c r="F36" s="259"/>
      <c r="G36" s="329" t="s">
        <v>281</v>
      </c>
      <c r="H36" s="330"/>
      <c r="I36" s="329"/>
      <c r="J36" s="259"/>
      <c r="K36" s="16"/>
      <c r="L36" s="259"/>
      <c r="M36" s="259"/>
      <c r="N36" s="259"/>
      <c r="O36" s="259"/>
      <c r="P36" s="259"/>
      <c r="Q36" s="16" t="s">
        <v>110</v>
      </c>
      <c r="R36" s="332"/>
      <c r="S36" s="315">
        <v>0</v>
      </c>
      <c r="T36" s="315">
        <v>0</v>
      </c>
      <c r="U36" s="315">
        <v>0</v>
      </c>
      <c r="V36" s="315">
        <v>0</v>
      </c>
      <c r="W36" s="316">
        <v>0</v>
      </c>
      <c r="X36" s="315">
        <v>0</v>
      </c>
      <c r="Y36" s="315">
        <v>49.726540379750801</v>
      </c>
      <c r="Z36" s="315">
        <v>106.80133659884557</v>
      </c>
      <c r="AA36" s="315">
        <v>206.87959529152042</v>
      </c>
      <c r="AB36" s="5">
        <v>311.78654219938056</v>
      </c>
      <c r="AC36" s="5">
        <v>321.29103990380503</v>
      </c>
      <c r="AD36" s="5">
        <v>333.17469522242703</v>
      </c>
      <c r="AE36" s="5">
        <v>346.90172204882765</v>
      </c>
      <c r="AF36" s="5">
        <v>358.60448538280752</v>
      </c>
      <c r="AG36" s="5">
        <v>367.88456963345453</v>
      </c>
      <c r="AH36" s="317">
        <v>377.33544501823087</v>
      </c>
      <c r="AI36" s="317">
        <v>385.95059680978972</v>
      </c>
    </row>
    <row r="37" spans="2:35" outlineLevel="1" x14ac:dyDescent="0.2">
      <c r="B37" s="310"/>
      <c r="C37" s="312">
        <v>1</v>
      </c>
      <c r="D37" s="259"/>
      <c r="E37" s="259"/>
      <c r="F37" s="259"/>
      <c r="G37" s="333" t="s">
        <v>282</v>
      </c>
      <c r="H37" s="334"/>
      <c r="I37" s="333"/>
      <c r="J37" s="335"/>
      <c r="K37" s="336"/>
      <c r="L37" s="335"/>
      <c r="M37" s="335"/>
      <c r="N37" s="335"/>
      <c r="O37" s="335"/>
      <c r="P37" s="335"/>
      <c r="Q37" s="337" t="s">
        <v>110</v>
      </c>
      <c r="R37" s="338"/>
      <c r="S37" s="321">
        <v>0</v>
      </c>
      <c r="T37" s="321">
        <v>0</v>
      </c>
      <c r="U37" s="321">
        <v>0</v>
      </c>
      <c r="V37" s="321">
        <v>0</v>
      </c>
      <c r="W37" s="322">
        <v>0</v>
      </c>
      <c r="X37" s="321">
        <v>0</v>
      </c>
      <c r="Y37" s="321">
        <v>49.754731172269011</v>
      </c>
      <c r="Z37" s="321">
        <v>4.62453931150442</v>
      </c>
      <c r="AA37" s="321">
        <v>92.430675895820301</v>
      </c>
      <c r="AB37" s="323">
        <v>4.3558236023261578</v>
      </c>
      <c r="AC37" s="323">
        <v>5.2180498391094465</v>
      </c>
      <c r="AD37" s="323">
        <v>6.6656054795125916</v>
      </c>
      <c r="AE37" s="323">
        <v>7.0614213468880624</v>
      </c>
      <c r="AF37" s="323">
        <v>4.6413419870918178</v>
      </c>
      <c r="AG37" s="323">
        <v>4.6387422635551463</v>
      </c>
      <c r="AH37" s="324">
        <v>4.8121331212211675</v>
      </c>
      <c r="AI37" s="324">
        <v>3.8030186703376949</v>
      </c>
    </row>
    <row r="38" spans="2:35" outlineLevel="1" x14ac:dyDescent="0.2">
      <c r="B38" s="310"/>
      <c r="C38" s="312">
        <v>1</v>
      </c>
      <c r="D38" s="259"/>
      <c r="E38" s="259"/>
      <c r="F38" s="259"/>
      <c r="G38" s="329" t="s">
        <v>283</v>
      </c>
      <c r="H38" s="330"/>
      <c r="I38" s="329"/>
      <c r="J38" s="259"/>
      <c r="K38" s="16"/>
      <c r="L38" s="259"/>
      <c r="M38" s="259"/>
      <c r="N38" s="259"/>
      <c r="O38" s="259"/>
      <c r="P38" s="259"/>
      <c r="Q38" s="261"/>
      <c r="R38" s="262"/>
      <c r="S38" s="339">
        <v>0</v>
      </c>
      <c r="T38" s="339">
        <v>0</v>
      </c>
      <c r="U38" s="339">
        <v>0</v>
      </c>
      <c r="V38" s="339">
        <v>0</v>
      </c>
      <c r="W38" s="339">
        <v>0</v>
      </c>
      <c r="X38" s="339">
        <v>48.340771594054573</v>
      </c>
      <c r="Y38" s="339">
        <v>103.98029567913585</v>
      </c>
      <c r="Z38" s="339">
        <v>201.41509622853141</v>
      </c>
      <c r="AA38" s="339">
        <v>303.55104045596175</v>
      </c>
      <c r="AB38" s="339">
        <v>321.29103990380503</v>
      </c>
      <c r="AC38" s="339">
        <v>333.17469522242703</v>
      </c>
      <c r="AD38" s="339">
        <v>346.90172204882765</v>
      </c>
      <c r="AE38" s="339">
        <v>358.60448538280752</v>
      </c>
      <c r="AF38" s="339">
        <v>367.88456963345453</v>
      </c>
      <c r="AG38" s="339">
        <v>377.33544501823087</v>
      </c>
      <c r="AH38" s="339">
        <v>385.95059680978972</v>
      </c>
      <c r="AI38" s="339">
        <v>394.90775320274099</v>
      </c>
    </row>
    <row r="39" spans="2:35" outlineLevel="1" x14ac:dyDescent="0.2">
      <c r="B39" s="310"/>
      <c r="C39" s="309"/>
    </row>
    <row r="40" spans="2:35" outlineLevel="1" x14ac:dyDescent="0.2">
      <c r="B40" s="310"/>
      <c r="C40" s="312">
        <v>1</v>
      </c>
      <c r="F40" s="40" t="s">
        <v>284</v>
      </c>
      <c r="Q40" s="16" t="s">
        <v>110</v>
      </c>
      <c r="R40" s="340"/>
      <c r="S40" s="341">
        <v>0</v>
      </c>
      <c r="T40" s="341">
        <v>0</v>
      </c>
      <c r="U40" s="341">
        <v>0</v>
      </c>
      <c r="V40" s="341">
        <v>0</v>
      </c>
      <c r="W40" s="342">
        <v>52.061229962058604</v>
      </c>
      <c r="X40" s="341">
        <v>-44.544093544415652</v>
      </c>
      <c r="Y40" s="341">
        <v>-15.532044172503779</v>
      </c>
      <c r="Z40" s="341">
        <v>50.369315402761188</v>
      </c>
      <c r="AA40" s="341">
        <v>113.62165430971589</v>
      </c>
      <c r="AB40" s="343">
        <v>129.9839261440807</v>
      </c>
      <c r="AC40" s="343">
        <v>384.37012908162524</v>
      </c>
      <c r="AD40" s="343">
        <v>397.66783240145975</v>
      </c>
      <c r="AE40" s="343">
        <v>409.00458265375801</v>
      </c>
      <c r="AF40" s="343">
        <v>417.99442500700786</v>
      </c>
      <c r="AG40" s="343">
        <v>427.14971686800845</v>
      </c>
      <c r="AH40" s="344">
        <v>435.49542304519451</v>
      </c>
      <c r="AI40" s="344">
        <v>444.17243736221667</v>
      </c>
    </row>
    <row r="41" spans="2:35" outlineLevel="1" x14ac:dyDescent="0.2">
      <c r="B41" s="310"/>
      <c r="C41" s="309"/>
      <c r="F41" s="40"/>
    </row>
    <row r="42" spans="2:35" outlineLevel="1" x14ac:dyDescent="0.2">
      <c r="B42" s="310"/>
      <c r="C42" s="309"/>
      <c r="F42" s="40" t="s">
        <v>285</v>
      </c>
    </row>
    <row r="43" spans="2:35" outlineLevel="1" x14ac:dyDescent="0.2">
      <c r="B43" s="310"/>
      <c r="C43" s="345">
        <v>1</v>
      </c>
      <c r="G43" t="s">
        <v>286</v>
      </c>
      <c r="Q43" s="16" t="s">
        <v>110</v>
      </c>
      <c r="R43" s="299"/>
      <c r="S43" s="300">
        <v>0</v>
      </c>
      <c r="T43" s="300">
        <v>0</v>
      </c>
      <c r="U43" s="300">
        <v>0</v>
      </c>
      <c r="V43" s="300">
        <v>0</v>
      </c>
      <c r="W43" s="301">
        <v>0</v>
      </c>
      <c r="X43" s="300">
        <v>62.4292323316389</v>
      </c>
      <c r="Y43" s="300">
        <v>6.8975413822668452</v>
      </c>
      <c r="Z43" s="300">
        <v>86.292094925425999</v>
      </c>
      <c r="AA43" s="300">
        <v>5.2471498251468072</v>
      </c>
      <c r="AB43" s="302">
        <v>7.8675802522108613</v>
      </c>
      <c r="AC43" s="302">
        <v>11.66018534405706</v>
      </c>
      <c r="AD43" s="302">
        <v>12.175490472579739</v>
      </c>
      <c r="AE43" s="302">
        <v>5.8201638418897037</v>
      </c>
      <c r="AF43" s="302">
        <v>5.8169038328300129</v>
      </c>
      <c r="AG43" s="302">
        <v>6.0343330166972304</v>
      </c>
      <c r="AH43" s="303">
        <v>8.4171449887674967</v>
      </c>
      <c r="AI43" s="303">
        <v>6.4632009648725806</v>
      </c>
    </row>
    <row r="44" spans="2:35" outlineLevel="1" x14ac:dyDescent="0.2">
      <c r="B44" s="310"/>
      <c r="C44" s="345">
        <v>1</v>
      </c>
      <c r="G44" t="s">
        <v>287</v>
      </c>
      <c r="Q44" s="337" t="s">
        <v>110</v>
      </c>
      <c r="R44" s="320"/>
      <c r="S44" s="321">
        <v>0</v>
      </c>
      <c r="T44" s="321">
        <v>0</v>
      </c>
      <c r="U44" s="321">
        <v>0</v>
      </c>
      <c r="V44" s="321">
        <v>0</v>
      </c>
      <c r="W44" s="322">
        <v>0</v>
      </c>
      <c r="X44" s="321">
        <v>256.19369819261686</v>
      </c>
      <c r="Y44" s="321">
        <v>385.67721477432332</v>
      </c>
      <c r="Z44" s="321">
        <v>400.68110352266467</v>
      </c>
      <c r="AA44" s="321">
        <v>572.33358334601508</v>
      </c>
      <c r="AB44" s="323">
        <v>575.51708271003372</v>
      </c>
      <c r="AC44" s="323">
        <v>582.93992484291198</v>
      </c>
      <c r="AD44" s="323">
        <v>581.36112902884884</v>
      </c>
      <c r="AE44" s="323">
        <v>579.95460737085921</v>
      </c>
      <c r="AF44" s="323">
        <v>564.9188060177687</v>
      </c>
      <c r="AG44" s="323">
        <v>549.28654057960898</v>
      </c>
      <c r="AH44" s="324">
        <v>533.4944030967963</v>
      </c>
      <c r="AI44" s="324">
        <v>521.98583090818749</v>
      </c>
    </row>
    <row r="45" spans="2:35" outlineLevel="1" x14ac:dyDescent="0.2">
      <c r="B45" s="310"/>
      <c r="C45" s="345">
        <v>1</v>
      </c>
      <c r="G45" s="325" t="s">
        <v>288</v>
      </c>
      <c r="H45" s="326"/>
      <c r="I45" s="325"/>
      <c r="J45" s="325"/>
      <c r="K45" s="326"/>
      <c r="L45" s="325"/>
      <c r="M45" s="325"/>
      <c r="N45" s="325"/>
      <c r="O45" s="325"/>
      <c r="P45" s="325"/>
      <c r="Q45" s="326"/>
      <c r="R45" s="327"/>
      <c r="S45" s="5">
        <v>0</v>
      </c>
      <c r="T45" s="5">
        <v>0</v>
      </c>
      <c r="U45" s="5">
        <v>0</v>
      </c>
      <c r="V45" s="5">
        <v>0</v>
      </c>
      <c r="W45" s="5">
        <v>0</v>
      </c>
      <c r="X45" s="5">
        <v>318.62293052425576</v>
      </c>
      <c r="Y45" s="5">
        <v>392.57475615659018</v>
      </c>
      <c r="Z45" s="5">
        <v>486.97319844809067</v>
      </c>
      <c r="AA45" s="5">
        <v>577.58073317116191</v>
      </c>
      <c r="AB45" s="5">
        <v>583.38466296224453</v>
      </c>
      <c r="AC45" s="5">
        <v>594.600110186969</v>
      </c>
      <c r="AD45" s="5">
        <v>593.53661950142862</v>
      </c>
      <c r="AE45" s="5">
        <v>585.77477121274887</v>
      </c>
      <c r="AF45" s="5">
        <v>570.73570985059871</v>
      </c>
      <c r="AG45" s="5">
        <v>555.32087359630623</v>
      </c>
      <c r="AH45" s="5">
        <v>541.91154808556382</v>
      </c>
      <c r="AI45" s="5">
        <v>528.44903187306011</v>
      </c>
    </row>
    <row r="46" spans="2:35" outlineLevel="1" x14ac:dyDescent="0.2">
      <c r="B46" s="310"/>
      <c r="C46" s="309"/>
    </row>
    <row r="47" spans="2:35" outlineLevel="1" x14ac:dyDescent="0.2">
      <c r="B47" s="310"/>
      <c r="C47" s="346">
        <v>1</v>
      </c>
      <c r="F47" s="40" t="s">
        <v>266</v>
      </c>
      <c r="Q47" s="16" t="s">
        <v>110</v>
      </c>
      <c r="R47" s="340"/>
      <c r="S47" s="341">
        <v>0</v>
      </c>
      <c r="T47" s="341">
        <v>0</v>
      </c>
      <c r="U47" s="341">
        <v>0</v>
      </c>
      <c r="V47" s="341">
        <v>0</v>
      </c>
      <c r="W47" s="342">
        <v>52.061229962058604</v>
      </c>
      <c r="X47" s="341">
        <v>274.0788369798401</v>
      </c>
      <c r="Y47" s="341">
        <v>377.0427119840864</v>
      </c>
      <c r="Z47" s="341">
        <v>537.3425138508519</v>
      </c>
      <c r="AA47" s="341">
        <v>691.20238748087786</v>
      </c>
      <c r="AB47" s="343">
        <v>713.3685891063252</v>
      </c>
      <c r="AC47" s="343">
        <v>978.97023926859424</v>
      </c>
      <c r="AD47" s="343">
        <v>991.20445190288842</v>
      </c>
      <c r="AE47" s="343">
        <v>994.77935386650688</v>
      </c>
      <c r="AF47" s="343">
        <v>988.73013485760657</v>
      </c>
      <c r="AG47" s="343">
        <v>982.47059046431468</v>
      </c>
      <c r="AH47" s="344">
        <v>977.40697113075839</v>
      </c>
      <c r="AI47" s="344">
        <v>972.62146923527678</v>
      </c>
    </row>
    <row r="48" spans="2:35" outlineLevel="1" x14ac:dyDescent="0.2"/>
    <row r="49" spans="2:35" x14ac:dyDescent="0.2">
      <c r="C49" s="116">
        <v>2</v>
      </c>
      <c r="D49" s="67" t="s">
        <v>132</v>
      </c>
      <c r="E49" s="67"/>
      <c r="F49" s="67"/>
      <c r="G49" s="67"/>
      <c r="H49" s="102"/>
      <c r="I49" s="67"/>
      <c r="J49" s="67"/>
      <c r="K49" s="102"/>
      <c r="L49" s="67"/>
      <c r="M49" s="67"/>
      <c r="N49" s="67"/>
      <c r="O49" s="67"/>
      <c r="P49" s="67"/>
      <c r="Q49" s="117" t="s">
        <v>110</v>
      </c>
      <c r="R49" s="118"/>
      <c r="S49" s="118">
        <v>0</v>
      </c>
      <c r="T49" s="118">
        <v>0</v>
      </c>
      <c r="U49" s="118">
        <v>0</v>
      </c>
      <c r="V49" s="118">
        <v>0</v>
      </c>
      <c r="W49" s="118">
        <v>51.463552790076648</v>
      </c>
      <c r="X49" s="118">
        <v>226.08775552244609</v>
      </c>
      <c r="Y49" s="118">
        <v>278.27323410542976</v>
      </c>
      <c r="Z49" s="118">
        <v>296.95235923687801</v>
      </c>
      <c r="AA49" s="118">
        <v>301.1167857709608</v>
      </c>
      <c r="AB49" s="118">
        <v>305.94209872665783</v>
      </c>
      <c r="AC49" s="118">
        <v>450.800570794583</v>
      </c>
      <c r="AD49" s="118">
        <v>447.40815935910268</v>
      </c>
      <c r="AE49" s="118">
        <v>446.02794150173571</v>
      </c>
      <c r="AF49" s="118">
        <v>440.71222157367799</v>
      </c>
      <c r="AG49" s="118">
        <v>435.95106329128737</v>
      </c>
      <c r="AH49" s="118">
        <v>433.6693529826577</v>
      </c>
      <c r="AI49" s="118">
        <v>444.25673703509125</v>
      </c>
    </row>
    <row r="50" spans="2:35" outlineLevel="1" x14ac:dyDescent="0.2">
      <c r="C50" s="309"/>
      <c r="F50" s="40" t="s">
        <v>269</v>
      </c>
    </row>
    <row r="51" spans="2:35" outlineLevel="1" x14ac:dyDescent="0.2">
      <c r="B51" s="310"/>
      <c r="C51" s="312">
        <v>2</v>
      </c>
      <c r="G51" t="s">
        <v>270</v>
      </c>
      <c r="O51" s="106"/>
      <c r="Q51" s="16" t="s">
        <v>110</v>
      </c>
      <c r="R51" s="299"/>
      <c r="S51" s="300">
        <v>0</v>
      </c>
      <c r="T51" s="300">
        <v>0</v>
      </c>
      <c r="U51" s="300">
        <v>0</v>
      </c>
      <c r="V51" s="300">
        <v>0</v>
      </c>
      <c r="W51" s="301">
        <v>0</v>
      </c>
      <c r="X51" s="300">
        <v>3984.3810961564059</v>
      </c>
      <c r="Y51" s="300">
        <v>5004.1413194247461</v>
      </c>
      <c r="Z51" s="300">
        <v>5252.6511625710946</v>
      </c>
      <c r="AA51" s="300">
        <v>5290.7560069133633</v>
      </c>
      <c r="AB51" s="302">
        <v>5327.0621635862208</v>
      </c>
      <c r="AC51" s="302">
        <v>5376.5170583624777</v>
      </c>
      <c r="AD51" s="302">
        <v>5263.9338853982472</v>
      </c>
      <c r="AE51" s="302">
        <v>5246.0220855434836</v>
      </c>
      <c r="AF51" s="302">
        <v>5161.9298972723082</v>
      </c>
      <c r="AG51" s="302">
        <v>5045.6809811931162</v>
      </c>
      <c r="AH51" s="303">
        <v>4975.5394776311805</v>
      </c>
      <c r="AI51" s="303">
        <v>4901.0340112196873</v>
      </c>
    </row>
    <row r="52" spans="2:35" outlineLevel="1" x14ac:dyDescent="0.2">
      <c r="B52" s="310"/>
      <c r="C52" s="312">
        <v>2</v>
      </c>
      <c r="G52" t="s">
        <v>271</v>
      </c>
      <c r="N52" s="24"/>
      <c r="O52" s="149" t="s">
        <v>172</v>
      </c>
      <c r="P52" s="313">
        <v>0</v>
      </c>
      <c r="Q52" s="16" t="s">
        <v>110</v>
      </c>
      <c r="R52" s="314"/>
      <c r="S52" s="315">
        <v>0</v>
      </c>
      <c r="T52" s="315">
        <v>0</v>
      </c>
      <c r="U52" s="315">
        <v>0</v>
      </c>
      <c r="V52" s="315">
        <v>0</v>
      </c>
      <c r="W52" s="316">
        <v>0</v>
      </c>
      <c r="X52" s="315">
        <v>960.63076864578852</v>
      </c>
      <c r="Y52" s="315">
        <v>200.92607979280714</v>
      </c>
      <c r="Z52" s="315">
        <v>0</v>
      </c>
      <c r="AA52" s="315">
        <v>0</v>
      </c>
      <c r="AB52" s="5">
        <v>15.254021097178136</v>
      </c>
      <c r="AC52" s="5">
        <v>0</v>
      </c>
      <c r="AD52" s="5">
        <v>95.466930866688955</v>
      </c>
      <c r="AE52" s="5">
        <v>31.119414007758117</v>
      </c>
      <c r="AF52" s="5">
        <v>0</v>
      </c>
      <c r="AG52" s="5">
        <v>47.289653863852081</v>
      </c>
      <c r="AH52" s="317">
        <v>45.238904985530326</v>
      </c>
      <c r="AI52" s="317">
        <v>281.56060825677037</v>
      </c>
    </row>
    <row r="53" spans="2:35" outlineLevel="1" x14ac:dyDescent="0.2">
      <c r="B53" s="310"/>
      <c r="C53" s="312">
        <v>2</v>
      </c>
      <c r="G53" t="s">
        <v>272</v>
      </c>
      <c r="Q53" s="16" t="s">
        <v>110</v>
      </c>
      <c r="R53" s="314"/>
      <c r="S53" s="315">
        <v>0</v>
      </c>
      <c r="T53" s="315">
        <v>0</v>
      </c>
      <c r="U53" s="315">
        <v>0</v>
      </c>
      <c r="V53" s="315">
        <v>0</v>
      </c>
      <c r="W53" s="316">
        <v>0</v>
      </c>
      <c r="X53" s="315">
        <v>118.86736936866629</v>
      </c>
      <c r="Y53" s="315">
        <v>143.45205115684249</v>
      </c>
      <c r="Z53" s="315">
        <v>142.50722956491026</v>
      </c>
      <c r="AA53" s="315">
        <v>143.54103432980938</v>
      </c>
      <c r="AB53" s="5">
        <v>144.52603973821459</v>
      </c>
      <c r="AC53" s="5">
        <v>0</v>
      </c>
      <c r="AD53" s="5">
        <v>0</v>
      </c>
      <c r="AE53" s="5">
        <v>0</v>
      </c>
      <c r="AF53" s="5">
        <v>0</v>
      </c>
      <c r="AG53" s="5">
        <v>0</v>
      </c>
      <c r="AH53" s="317">
        <v>0</v>
      </c>
      <c r="AI53" s="317">
        <v>0</v>
      </c>
    </row>
    <row r="54" spans="2:35" outlineLevel="1" x14ac:dyDescent="0.2">
      <c r="B54" s="310"/>
      <c r="C54" s="312">
        <v>2</v>
      </c>
      <c r="G54" t="s">
        <v>273</v>
      </c>
      <c r="Q54" s="16" t="s">
        <v>110</v>
      </c>
      <c r="R54" s="314"/>
      <c r="S54" s="315">
        <v>0</v>
      </c>
      <c r="T54" s="315">
        <v>0</v>
      </c>
      <c r="U54" s="315">
        <v>0</v>
      </c>
      <c r="V54" s="315">
        <v>0</v>
      </c>
      <c r="W54" s="316">
        <v>0</v>
      </c>
      <c r="X54" s="315">
        <v>14.224100535665666</v>
      </c>
      <c r="Y54" s="315">
        <v>2.8595915412641482</v>
      </c>
      <c r="Z54" s="315">
        <v>0</v>
      </c>
      <c r="AA54" s="315">
        <v>0</v>
      </c>
      <c r="AB54" s="5">
        <v>0.20554009343277194</v>
      </c>
      <c r="AC54" s="5">
        <v>0</v>
      </c>
      <c r="AD54" s="5">
        <v>0</v>
      </c>
      <c r="AE54" s="5">
        <v>0</v>
      </c>
      <c r="AF54" s="5">
        <v>0</v>
      </c>
      <c r="AG54" s="5">
        <v>0</v>
      </c>
      <c r="AH54" s="317">
        <v>0</v>
      </c>
      <c r="AI54" s="317">
        <v>0</v>
      </c>
    </row>
    <row r="55" spans="2:35" outlineLevel="1" x14ac:dyDescent="0.2">
      <c r="B55" s="310"/>
      <c r="C55" s="312">
        <v>2</v>
      </c>
      <c r="G55" t="s">
        <v>274</v>
      </c>
      <c r="O55" s="149" t="s">
        <v>275</v>
      </c>
      <c r="P55" s="318">
        <v>53.125081282085411</v>
      </c>
      <c r="Q55" s="16" t="s">
        <v>110</v>
      </c>
      <c r="R55" s="319"/>
      <c r="S55" s="315">
        <v>0</v>
      </c>
      <c r="T55" s="315">
        <v>0</v>
      </c>
      <c r="U55" s="315">
        <v>0</v>
      </c>
      <c r="V55" s="315">
        <v>0</v>
      </c>
      <c r="W55" s="316">
        <v>53.125081282085411</v>
      </c>
      <c r="X55" s="315">
        <v>54.771958801830053</v>
      </c>
      <c r="Y55" s="315">
        <v>56.405988906084652</v>
      </c>
      <c r="Z55" s="315">
        <v>58.022960588059078</v>
      </c>
      <c r="AA55" s="315">
        <v>59.597154477704485</v>
      </c>
      <c r="AB55" s="5">
        <v>61.214057087778528</v>
      </c>
      <c r="AC55" s="5">
        <v>62.874827128661572</v>
      </c>
      <c r="AD55" s="5">
        <v>62.874827128661572</v>
      </c>
      <c r="AE55" s="5">
        <v>62.874827128661572</v>
      </c>
      <c r="AF55" s="5">
        <v>62.874827128661572</v>
      </c>
      <c r="AG55" s="5">
        <v>62.874827128661572</v>
      </c>
      <c r="AH55" s="317">
        <v>62.874827128661572</v>
      </c>
      <c r="AI55" s="317">
        <v>62.874827128661572</v>
      </c>
    </row>
    <row r="56" spans="2:35" outlineLevel="1" x14ac:dyDescent="0.2">
      <c r="B56" s="310"/>
      <c r="C56" s="312">
        <v>2</v>
      </c>
      <c r="G56" t="s">
        <v>276</v>
      </c>
      <c r="Q56" s="8" t="s">
        <v>110</v>
      </c>
      <c r="R56" s="320"/>
      <c r="S56" s="321">
        <v>0</v>
      </c>
      <c r="T56" s="321">
        <v>0</v>
      </c>
      <c r="U56" s="321">
        <v>0</v>
      </c>
      <c r="V56" s="321">
        <v>0</v>
      </c>
      <c r="W56" s="322">
        <v>0</v>
      </c>
      <c r="X56" s="321">
        <v>19.190056479949885</v>
      </c>
      <c r="Y56" s="321">
        <v>42.321890438481446</v>
      </c>
      <c r="Z56" s="321">
        <v>46.379424634582605</v>
      </c>
      <c r="AA56" s="321">
        <v>47.63772317924623</v>
      </c>
      <c r="AB56" s="323">
        <v>49.316649064789971</v>
      </c>
      <c r="AC56" s="323">
        <v>49.70834583556875</v>
      </c>
      <c r="AD56" s="323">
        <v>50.503903592791161</v>
      </c>
      <c r="AE56" s="323">
        <v>52.336775150272175</v>
      </c>
      <c r="AF56" s="323">
        <v>53.374088950530776</v>
      </c>
      <c r="AG56" s="323">
        <v>54.556330297127076</v>
      </c>
      <c r="AH56" s="324">
        <v>56.869544268361636</v>
      </c>
      <c r="AI56" s="324">
        <v>65.039532099419148</v>
      </c>
    </row>
    <row r="57" spans="2:35" outlineLevel="1" x14ac:dyDescent="0.2">
      <c r="B57" s="310"/>
      <c r="C57" s="312">
        <v>2</v>
      </c>
      <c r="G57" s="325" t="s">
        <v>277</v>
      </c>
      <c r="H57" s="326"/>
      <c r="I57" s="325"/>
      <c r="J57" s="325"/>
      <c r="K57" s="326"/>
      <c r="L57" s="325"/>
      <c r="M57" s="325"/>
      <c r="N57" s="325"/>
      <c r="O57" s="325"/>
      <c r="P57" s="325"/>
      <c r="Q57" s="326"/>
      <c r="R57" s="327"/>
      <c r="S57" s="5">
        <v>0</v>
      </c>
      <c r="T57" s="5">
        <v>0</v>
      </c>
      <c r="U57" s="5">
        <v>0</v>
      </c>
      <c r="V57" s="5">
        <v>0</v>
      </c>
      <c r="W57" s="5">
        <v>3984.3810961564059</v>
      </c>
      <c r="X57" s="5">
        <v>5004.1413194247461</v>
      </c>
      <c r="Y57" s="5">
        <v>5252.6511625710946</v>
      </c>
      <c r="Z57" s="5">
        <v>5290.7560069133633</v>
      </c>
      <c r="AA57" s="5">
        <v>5327.0621635862208</v>
      </c>
      <c r="AB57" s="5">
        <v>5376.5170583624777</v>
      </c>
      <c r="AC57" s="5">
        <v>5263.9338853982472</v>
      </c>
      <c r="AD57" s="5">
        <v>5246.0220855434836</v>
      </c>
      <c r="AE57" s="5">
        <v>5161.9298972723082</v>
      </c>
      <c r="AF57" s="5">
        <v>5045.6809811931162</v>
      </c>
      <c r="AG57" s="5">
        <v>4975.5394776311805</v>
      </c>
      <c r="AH57" s="5">
        <v>4901.0340112196873</v>
      </c>
      <c r="AI57" s="5">
        <v>5054.6802602483767</v>
      </c>
    </row>
    <row r="58" spans="2:35" outlineLevel="1" x14ac:dyDescent="0.2">
      <c r="B58" s="310"/>
      <c r="C58" s="309"/>
    </row>
    <row r="59" spans="2:35" outlineLevel="1" x14ac:dyDescent="0.2">
      <c r="B59" s="310"/>
      <c r="C59" s="312"/>
      <c r="D59" s="259"/>
      <c r="E59" s="259"/>
      <c r="F59" s="328" t="s">
        <v>278</v>
      </c>
      <c r="G59" s="259"/>
      <c r="H59" s="16"/>
      <c r="I59" s="259"/>
      <c r="J59" s="259"/>
      <c r="K59" s="16"/>
      <c r="L59" s="259"/>
      <c r="M59" s="259"/>
      <c r="N59" s="259"/>
      <c r="O59" s="259"/>
      <c r="P59" s="259"/>
      <c r="Q59" s="261"/>
      <c r="R59" s="262"/>
      <c r="S59" s="262"/>
      <c r="T59" s="262"/>
      <c r="U59" s="262"/>
      <c r="V59" s="262"/>
      <c r="W59" s="262"/>
      <c r="X59" s="262"/>
      <c r="Y59" s="262"/>
      <c r="Z59" s="262"/>
      <c r="AA59" s="262"/>
      <c r="AB59" s="262"/>
      <c r="AC59" s="262"/>
      <c r="AD59" s="262"/>
      <c r="AE59" s="262"/>
      <c r="AF59" s="262"/>
      <c r="AG59" s="262"/>
      <c r="AH59" s="262"/>
      <c r="AI59" s="262"/>
    </row>
    <row r="60" spans="2:35" outlineLevel="1" x14ac:dyDescent="0.2">
      <c r="B60" s="310"/>
      <c r="C60" s="312">
        <v>2</v>
      </c>
      <c r="D60" s="259"/>
      <c r="E60" s="259"/>
      <c r="F60" s="259"/>
      <c r="G60" s="329" t="s">
        <v>279</v>
      </c>
      <c r="H60" s="330"/>
      <c r="I60" s="329"/>
      <c r="J60" s="259"/>
      <c r="K60" s="16"/>
      <c r="L60" s="259"/>
      <c r="M60" s="259"/>
      <c r="N60" s="259"/>
      <c r="O60" s="259"/>
      <c r="P60" s="259"/>
      <c r="Q60" s="16" t="s">
        <v>110</v>
      </c>
      <c r="R60" s="331"/>
      <c r="S60" s="300">
        <v>0</v>
      </c>
      <c r="T60" s="300">
        <v>0</v>
      </c>
      <c r="U60" s="300">
        <v>0</v>
      </c>
      <c r="V60" s="300">
        <v>0</v>
      </c>
      <c r="W60" s="301">
        <v>0</v>
      </c>
      <c r="X60" s="300">
        <v>38.380112959899769</v>
      </c>
      <c r="Y60" s="300">
        <v>5.6607130926130909</v>
      </c>
      <c r="Z60" s="300">
        <v>0</v>
      </c>
      <c r="AA60" s="300">
        <v>0</v>
      </c>
      <c r="AB60" s="302">
        <v>0.77297805953054544</v>
      </c>
      <c r="AC60" s="302">
        <v>0</v>
      </c>
      <c r="AD60" s="302">
        <v>1.5911155144448159</v>
      </c>
      <c r="AE60" s="302">
        <v>2.074627600517208</v>
      </c>
      <c r="AF60" s="302">
        <v>0</v>
      </c>
      <c r="AG60" s="302">
        <v>2.364482693192604</v>
      </c>
      <c r="AH60" s="303">
        <v>2.2619452492765162</v>
      </c>
      <c r="AI60" s="303">
        <v>14.078030412838519</v>
      </c>
    </row>
    <row r="61" spans="2:35" outlineLevel="1" x14ac:dyDescent="0.2">
      <c r="B61" s="310"/>
      <c r="C61" s="312">
        <v>2</v>
      </c>
      <c r="D61" s="259"/>
      <c r="E61" s="259"/>
      <c r="F61" s="259"/>
      <c r="G61" s="329" t="s">
        <v>280</v>
      </c>
      <c r="H61" s="330"/>
      <c r="I61" s="329"/>
      <c r="J61" s="259"/>
      <c r="K61" s="16"/>
      <c r="L61" s="259"/>
      <c r="M61" s="259"/>
      <c r="N61" s="259"/>
      <c r="O61" s="259"/>
      <c r="P61" s="259"/>
      <c r="Q61" s="16" t="s">
        <v>110</v>
      </c>
      <c r="R61" s="332"/>
      <c r="S61" s="315">
        <v>0</v>
      </c>
      <c r="T61" s="315">
        <v>0</v>
      </c>
      <c r="U61" s="315">
        <v>0</v>
      </c>
      <c r="V61" s="315">
        <v>0</v>
      </c>
      <c r="W61" s="316">
        <v>0</v>
      </c>
      <c r="X61" s="315">
        <v>19.190056479949885</v>
      </c>
      <c r="Y61" s="315">
        <v>2.8303565463065454</v>
      </c>
      <c r="Z61" s="315">
        <v>0</v>
      </c>
      <c r="AA61" s="315">
        <v>0</v>
      </c>
      <c r="AB61" s="5">
        <v>0.38648902976527272</v>
      </c>
      <c r="AC61" s="5">
        <v>0</v>
      </c>
      <c r="AD61" s="5">
        <v>0.79555775722240796</v>
      </c>
      <c r="AE61" s="5">
        <v>1.037313800258604</v>
      </c>
      <c r="AF61" s="5">
        <v>0</v>
      </c>
      <c r="AG61" s="5">
        <v>1.182241346596302</v>
      </c>
      <c r="AH61" s="317">
        <v>1.1309726246382581</v>
      </c>
      <c r="AI61" s="317">
        <v>7.0390152064192595</v>
      </c>
    </row>
    <row r="62" spans="2:35" outlineLevel="1" x14ac:dyDescent="0.2">
      <c r="B62" s="310"/>
      <c r="C62" s="312">
        <v>2</v>
      </c>
      <c r="D62" s="259"/>
      <c r="E62" s="259"/>
      <c r="F62" s="259"/>
      <c r="G62" s="329" t="s">
        <v>281</v>
      </c>
      <c r="H62" s="330"/>
      <c r="I62" s="329"/>
      <c r="J62" s="259"/>
      <c r="K62" s="16"/>
      <c r="L62" s="259"/>
      <c r="M62" s="259"/>
      <c r="N62" s="259"/>
      <c r="O62" s="259"/>
      <c r="P62" s="259"/>
      <c r="Q62" s="16" t="s">
        <v>110</v>
      </c>
      <c r="R62" s="332"/>
      <c r="S62" s="315">
        <v>0</v>
      </c>
      <c r="T62" s="315">
        <v>0</v>
      </c>
      <c r="U62" s="315">
        <v>0</v>
      </c>
      <c r="V62" s="315">
        <v>0</v>
      </c>
      <c r="W62" s="316">
        <v>0</v>
      </c>
      <c r="X62" s="315">
        <v>0</v>
      </c>
      <c r="Y62" s="315">
        <v>19.740171432375114</v>
      </c>
      <c r="Z62" s="315">
        <v>43.470105914756381</v>
      </c>
      <c r="AA62" s="315">
        <v>47.63772317924623</v>
      </c>
      <c r="AB62" s="5">
        <v>48.930160035024699</v>
      </c>
      <c r="AC62" s="5">
        <v>49.316649064789971</v>
      </c>
      <c r="AD62" s="5">
        <v>49.70834583556875</v>
      </c>
      <c r="AE62" s="5">
        <v>50.503903592791161</v>
      </c>
      <c r="AF62" s="5">
        <v>52.336775150272175</v>
      </c>
      <c r="AG62" s="5">
        <v>53.374088950530776</v>
      </c>
      <c r="AH62" s="317">
        <v>54.556330297127076</v>
      </c>
      <c r="AI62" s="317">
        <v>56.869544268361636</v>
      </c>
    </row>
    <row r="63" spans="2:35" outlineLevel="1" x14ac:dyDescent="0.2">
      <c r="B63" s="310"/>
      <c r="C63" s="312">
        <v>2</v>
      </c>
      <c r="D63" s="259"/>
      <c r="E63" s="259"/>
      <c r="F63" s="259"/>
      <c r="G63" s="333" t="s">
        <v>282</v>
      </c>
      <c r="H63" s="334"/>
      <c r="I63" s="333"/>
      <c r="J63" s="335"/>
      <c r="K63" s="336"/>
      <c r="L63" s="335"/>
      <c r="M63" s="335"/>
      <c r="N63" s="335"/>
      <c r="O63" s="335"/>
      <c r="P63" s="335"/>
      <c r="Q63" s="337" t="s">
        <v>110</v>
      </c>
      <c r="R63" s="338"/>
      <c r="S63" s="321">
        <v>0</v>
      </c>
      <c r="T63" s="321">
        <v>0</v>
      </c>
      <c r="U63" s="321">
        <v>0</v>
      </c>
      <c r="V63" s="321">
        <v>0</v>
      </c>
      <c r="W63" s="322">
        <v>0</v>
      </c>
      <c r="X63" s="321">
        <v>0</v>
      </c>
      <c r="Y63" s="321">
        <v>19.75136245979979</v>
      </c>
      <c r="Z63" s="321">
        <v>2.9093187198262234</v>
      </c>
      <c r="AA63" s="321">
        <v>0</v>
      </c>
      <c r="AB63" s="323">
        <v>0</v>
      </c>
      <c r="AC63" s="323">
        <v>0.39169677077878096</v>
      </c>
      <c r="AD63" s="323">
        <v>0</v>
      </c>
      <c r="AE63" s="323">
        <v>0.79555775722240796</v>
      </c>
      <c r="AF63" s="323">
        <v>1.037313800258604</v>
      </c>
      <c r="AG63" s="323">
        <v>0</v>
      </c>
      <c r="AH63" s="324">
        <v>1.182241346596302</v>
      </c>
      <c r="AI63" s="324">
        <v>1.1309726246382581</v>
      </c>
    </row>
    <row r="64" spans="2:35" outlineLevel="1" x14ac:dyDescent="0.2">
      <c r="B64" s="310"/>
      <c r="C64" s="312">
        <v>2</v>
      </c>
      <c r="D64" s="259"/>
      <c r="E64" s="259"/>
      <c r="F64" s="259"/>
      <c r="G64" s="329" t="s">
        <v>283</v>
      </c>
      <c r="H64" s="330"/>
      <c r="I64" s="329"/>
      <c r="J64" s="259"/>
      <c r="K64" s="16"/>
      <c r="L64" s="259"/>
      <c r="M64" s="259"/>
      <c r="N64" s="259"/>
      <c r="O64" s="259"/>
      <c r="P64" s="259"/>
      <c r="Q64" s="261"/>
      <c r="R64" s="262"/>
      <c r="S64" s="339">
        <v>0</v>
      </c>
      <c r="T64" s="339">
        <v>0</v>
      </c>
      <c r="U64" s="339">
        <v>0</v>
      </c>
      <c r="V64" s="339">
        <v>0</v>
      </c>
      <c r="W64" s="339">
        <v>0</v>
      </c>
      <c r="X64" s="339">
        <v>19.190056479949885</v>
      </c>
      <c r="Y64" s="339">
        <v>42.321890438481446</v>
      </c>
      <c r="Z64" s="339">
        <v>46.379424634582605</v>
      </c>
      <c r="AA64" s="339">
        <v>47.63772317924623</v>
      </c>
      <c r="AB64" s="339">
        <v>49.316649064789971</v>
      </c>
      <c r="AC64" s="339">
        <v>49.70834583556875</v>
      </c>
      <c r="AD64" s="339">
        <v>50.503903592791161</v>
      </c>
      <c r="AE64" s="339">
        <v>52.336775150272175</v>
      </c>
      <c r="AF64" s="339">
        <v>53.374088950530776</v>
      </c>
      <c r="AG64" s="339">
        <v>54.556330297127076</v>
      </c>
      <c r="AH64" s="339">
        <v>56.869544268361636</v>
      </c>
      <c r="AI64" s="339">
        <v>65.039532099419148</v>
      </c>
    </row>
    <row r="65" spans="2:35" outlineLevel="1" x14ac:dyDescent="0.2">
      <c r="B65" s="310"/>
      <c r="C65" s="309"/>
    </row>
    <row r="66" spans="2:35" outlineLevel="1" x14ac:dyDescent="0.2">
      <c r="B66" s="310"/>
      <c r="C66" s="312">
        <v>2</v>
      </c>
      <c r="F66" s="40" t="s">
        <v>284</v>
      </c>
      <c r="Q66" s="16" t="s">
        <v>110</v>
      </c>
      <c r="R66" s="340"/>
      <c r="S66" s="341">
        <v>0</v>
      </c>
      <c r="T66" s="341">
        <v>0</v>
      </c>
      <c r="U66" s="341">
        <v>0</v>
      </c>
      <c r="V66" s="341">
        <v>0</v>
      </c>
      <c r="W66" s="342">
        <v>51.463552790076648</v>
      </c>
      <c r="X66" s="341">
        <v>-57.280134655385417</v>
      </c>
      <c r="Y66" s="341">
        <v>-46.095543916301374</v>
      </c>
      <c r="Z66" s="341">
        <v>-36.913085515170316</v>
      </c>
      <c r="AA66" s="341">
        <v>-35.170653210247856</v>
      </c>
      <c r="AB66" s="343">
        <v>-33.1312145896622</v>
      </c>
      <c r="AC66" s="343">
        <v>109.06204612382965</v>
      </c>
      <c r="AD66" s="343">
        <v>109.83272218960306</v>
      </c>
      <c r="AE66" s="343">
        <v>111.60826925474538</v>
      </c>
      <c r="AF66" s="343">
        <v>112.61314025411428</v>
      </c>
      <c r="AG66" s="343">
        <v>113.758406077391</v>
      </c>
      <c r="AH66" s="344">
        <v>115.99927247138777</v>
      </c>
      <c r="AI66" s="344">
        <v>123.91373753931599</v>
      </c>
    </row>
    <row r="67" spans="2:35" outlineLevel="1" x14ac:dyDescent="0.2">
      <c r="B67" s="310"/>
      <c r="C67" s="309"/>
      <c r="F67" s="40"/>
    </row>
    <row r="68" spans="2:35" outlineLevel="1" x14ac:dyDescent="0.2">
      <c r="B68" s="310"/>
      <c r="C68" s="309"/>
      <c r="F68" s="40" t="s">
        <v>285</v>
      </c>
    </row>
    <row r="69" spans="2:35" outlineLevel="1" x14ac:dyDescent="0.2">
      <c r="B69" s="310"/>
      <c r="C69" s="345">
        <v>2</v>
      </c>
      <c r="G69" t="s">
        <v>286</v>
      </c>
      <c r="Q69" s="16" t="s">
        <v>110</v>
      </c>
      <c r="R69" s="299"/>
      <c r="S69" s="300">
        <v>0</v>
      </c>
      <c r="T69" s="300">
        <v>0</v>
      </c>
      <c r="U69" s="300">
        <v>0</v>
      </c>
      <c r="V69" s="300">
        <v>0</v>
      </c>
      <c r="W69" s="301">
        <v>0</v>
      </c>
      <c r="X69" s="300">
        <v>30.11536577474962</v>
      </c>
      <c r="Y69" s="300">
        <v>6.2989470919997927</v>
      </c>
      <c r="Z69" s="300">
        <v>0</v>
      </c>
      <c r="AA69" s="300">
        <v>0</v>
      </c>
      <c r="AB69" s="302">
        <v>0.47820706963702664</v>
      </c>
      <c r="AC69" s="302">
        <v>0</v>
      </c>
      <c r="AD69" s="302">
        <v>2.9928476541470985</v>
      </c>
      <c r="AE69" s="302">
        <v>0.97558038543846015</v>
      </c>
      <c r="AF69" s="302">
        <v>0</v>
      </c>
      <c r="AG69" s="302">
        <v>1.482510523245929</v>
      </c>
      <c r="AH69" s="303">
        <v>1.4182204186619589</v>
      </c>
      <c r="AI69" s="303">
        <v>8.8268052431497566</v>
      </c>
    </row>
    <row r="70" spans="2:35" outlineLevel="1" x14ac:dyDescent="0.2">
      <c r="B70" s="310"/>
      <c r="C70" s="345">
        <v>2</v>
      </c>
      <c r="G70" t="s">
        <v>287</v>
      </c>
      <c r="Q70" s="337" t="s">
        <v>110</v>
      </c>
      <c r="R70" s="320"/>
      <c r="S70" s="321">
        <v>0</v>
      </c>
      <c r="T70" s="321">
        <v>0</v>
      </c>
      <c r="U70" s="321">
        <v>0</v>
      </c>
      <c r="V70" s="321">
        <v>0</v>
      </c>
      <c r="W70" s="322">
        <v>0</v>
      </c>
      <c r="X70" s="321">
        <v>253.25252440308188</v>
      </c>
      <c r="Y70" s="321">
        <v>318.06983092973132</v>
      </c>
      <c r="Z70" s="321">
        <v>333.86544475204835</v>
      </c>
      <c r="AA70" s="321">
        <v>336.28743898120865</v>
      </c>
      <c r="AB70" s="323">
        <v>338.59510624668297</v>
      </c>
      <c r="AC70" s="323">
        <v>341.73852467075335</v>
      </c>
      <c r="AD70" s="323">
        <v>334.58258951535254</v>
      </c>
      <c r="AE70" s="323">
        <v>333.4440918615519</v>
      </c>
      <c r="AF70" s="323">
        <v>328.09908131956371</v>
      </c>
      <c r="AG70" s="323">
        <v>320.71014669065045</v>
      </c>
      <c r="AH70" s="324">
        <v>316.25186009260796</v>
      </c>
      <c r="AI70" s="324">
        <v>311.5161942526255</v>
      </c>
    </row>
    <row r="71" spans="2:35" outlineLevel="1" x14ac:dyDescent="0.2">
      <c r="B71" s="310"/>
      <c r="C71" s="345">
        <v>2</v>
      </c>
      <c r="G71" s="325" t="s">
        <v>288</v>
      </c>
      <c r="H71" s="326"/>
      <c r="I71" s="325"/>
      <c r="J71" s="325"/>
      <c r="K71" s="326"/>
      <c r="L71" s="325"/>
      <c r="M71" s="325"/>
      <c r="N71" s="325"/>
      <c r="O71" s="325"/>
      <c r="P71" s="325"/>
      <c r="Q71" s="326"/>
      <c r="R71" s="327"/>
      <c r="S71" s="5">
        <v>0</v>
      </c>
      <c r="T71" s="5">
        <v>0</v>
      </c>
      <c r="U71" s="5">
        <v>0</v>
      </c>
      <c r="V71" s="5">
        <v>0</v>
      </c>
      <c r="W71" s="5">
        <v>0</v>
      </c>
      <c r="X71" s="5">
        <v>283.3678901778315</v>
      </c>
      <c r="Y71" s="5">
        <v>324.36877802173115</v>
      </c>
      <c r="Z71" s="5">
        <v>333.86544475204835</v>
      </c>
      <c r="AA71" s="5">
        <v>336.28743898120865</v>
      </c>
      <c r="AB71" s="5">
        <v>339.07331331632003</v>
      </c>
      <c r="AC71" s="5">
        <v>341.73852467075335</v>
      </c>
      <c r="AD71" s="5">
        <v>337.57543716949965</v>
      </c>
      <c r="AE71" s="5">
        <v>334.41967224699033</v>
      </c>
      <c r="AF71" s="5">
        <v>328.09908131956371</v>
      </c>
      <c r="AG71" s="5">
        <v>322.19265721389638</v>
      </c>
      <c r="AH71" s="5">
        <v>317.67008051126993</v>
      </c>
      <c r="AI71" s="5">
        <v>320.34299949577525</v>
      </c>
    </row>
    <row r="72" spans="2:35" outlineLevel="1" x14ac:dyDescent="0.2">
      <c r="B72" s="310"/>
      <c r="C72" s="309"/>
    </row>
    <row r="73" spans="2:35" outlineLevel="1" x14ac:dyDescent="0.2">
      <c r="B73" s="310"/>
      <c r="C73" s="346">
        <v>2</v>
      </c>
      <c r="F73" s="40" t="s">
        <v>266</v>
      </c>
      <c r="Q73" s="16" t="s">
        <v>110</v>
      </c>
      <c r="R73" s="340"/>
      <c r="S73" s="341">
        <v>0</v>
      </c>
      <c r="T73" s="341">
        <v>0</v>
      </c>
      <c r="U73" s="341">
        <v>0</v>
      </c>
      <c r="V73" s="341">
        <v>0</v>
      </c>
      <c r="W73" s="342">
        <v>51.463552790076648</v>
      </c>
      <c r="X73" s="341">
        <v>226.08775552244609</v>
      </c>
      <c r="Y73" s="341">
        <v>278.27323410542976</v>
      </c>
      <c r="Z73" s="341">
        <v>296.95235923687801</v>
      </c>
      <c r="AA73" s="341">
        <v>301.1167857709608</v>
      </c>
      <c r="AB73" s="343">
        <v>305.94209872665783</v>
      </c>
      <c r="AC73" s="343">
        <v>450.800570794583</v>
      </c>
      <c r="AD73" s="343">
        <v>447.40815935910268</v>
      </c>
      <c r="AE73" s="343">
        <v>446.02794150173571</v>
      </c>
      <c r="AF73" s="343">
        <v>440.71222157367799</v>
      </c>
      <c r="AG73" s="343">
        <v>435.95106329128737</v>
      </c>
      <c r="AH73" s="344">
        <v>433.6693529826577</v>
      </c>
      <c r="AI73" s="344">
        <v>444.25673703509125</v>
      </c>
    </row>
    <row r="74" spans="2:35" outlineLevel="1" x14ac:dyDescent="0.2"/>
    <row r="75" spans="2:35" x14ac:dyDescent="0.2">
      <c r="C75" s="116">
        <v>3</v>
      </c>
      <c r="D75" s="67" t="s">
        <v>133</v>
      </c>
      <c r="E75" s="67"/>
      <c r="F75" s="67"/>
      <c r="G75" s="67"/>
      <c r="H75" s="102"/>
      <c r="I75" s="67"/>
      <c r="J75" s="67"/>
      <c r="K75" s="102"/>
      <c r="L75" s="67"/>
      <c r="M75" s="67"/>
      <c r="N75" s="67"/>
      <c r="O75" s="67"/>
      <c r="P75" s="67"/>
      <c r="Q75" s="117" t="s">
        <v>110</v>
      </c>
      <c r="R75" s="118"/>
      <c r="S75" s="118">
        <v>0</v>
      </c>
      <c r="T75" s="118">
        <v>0</v>
      </c>
      <c r="U75" s="118">
        <v>0</v>
      </c>
      <c r="V75" s="118">
        <v>0</v>
      </c>
      <c r="W75" s="118">
        <v>265.6821571160869</v>
      </c>
      <c r="X75" s="118">
        <v>1048.0666198345168</v>
      </c>
      <c r="Y75" s="118">
        <v>1161.8821331482552</v>
      </c>
      <c r="Z75" s="118">
        <v>1255.0857697989507</v>
      </c>
      <c r="AA75" s="118">
        <v>1324.3697087876772</v>
      </c>
      <c r="AB75" s="118">
        <v>1363.1769529998771</v>
      </c>
      <c r="AC75" s="118">
        <v>2036.5571086220791</v>
      </c>
      <c r="AD75" s="118">
        <v>2016.1757571451999</v>
      </c>
      <c r="AE75" s="118">
        <v>1995.7646631453417</v>
      </c>
      <c r="AF75" s="118">
        <v>1975.2419798638985</v>
      </c>
      <c r="AG75" s="118">
        <v>1954.6128367695276</v>
      </c>
      <c r="AH75" s="118">
        <v>1934.0859863041276</v>
      </c>
      <c r="AI75" s="118">
        <v>1913.6315496187312</v>
      </c>
    </row>
    <row r="76" spans="2:35" outlineLevel="1" x14ac:dyDescent="0.2">
      <c r="C76" s="309"/>
      <c r="F76" s="40" t="s">
        <v>269</v>
      </c>
    </row>
    <row r="77" spans="2:35" outlineLevel="1" x14ac:dyDescent="0.2">
      <c r="B77" s="310"/>
      <c r="C77" s="312">
        <v>3</v>
      </c>
      <c r="G77" t="s">
        <v>270</v>
      </c>
      <c r="O77" s="106"/>
      <c r="Q77" s="16" t="s">
        <v>110</v>
      </c>
      <c r="R77" s="299"/>
      <c r="S77" s="300">
        <v>0</v>
      </c>
      <c r="T77" s="300">
        <v>0</v>
      </c>
      <c r="U77" s="300">
        <v>0</v>
      </c>
      <c r="V77" s="300">
        <v>0</v>
      </c>
      <c r="W77" s="301">
        <v>0</v>
      </c>
      <c r="X77" s="300">
        <v>20569.488638248677</v>
      </c>
      <c r="Y77" s="300">
        <v>22404.632076297734</v>
      </c>
      <c r="Z77" s="300">
        <v>22824.101256405083</v>
      </c>
      <c r="AA77" s="300">
        <v>23844.647481785862</v>
      </c>
      <c r="AB77" s="302">
        <v>24407.933096360095</v>
      </c>
      <c r="AC77" s="302">
        <v>24691.869511950685</v>
      </c>
      <c r="AD77" s="302">
        <v>24301.949979695295</v>
      </c>
      <c r="AE77" s="302">
        <v>23908.847819163966</v>
      </c>
      <c r="AF77" s="302">
        <v>23514.403449153131</v>
      </c>
      <c r="AG77" s="302">
        <v>23115.209166835892</v>
      </c>
      <c r="AH77" s="303">
        <v>22714.741746460393</v>
      </c>
      <c r="AI77" s="303">
        <v>22313.056830813392</v>
      </c>
    </row>
    <row r="78" spans="2:35" outlineLevel="1" x14ac:dyDescent="0.2">
      <c r="B78" s="310"/>
      <c r="C78" s="312">
        <v>3</v>
      </c>
      <c r="G78" t="s">
        <v>271</v>
      </c>
      <c r="N78" s="24"/>
      <c r="O78" s="149" t="s">
        <v>172</v>
      </c>
      <c r="P78" s="313">
        <v>0</v>
      </c>
      <c r="Q78" s="16" t="s">
        <v>110</v>
      </c>
      <c r="R78" s="314"/>
      <c r="S78" s="315">
        <v>0</v>
      </c>
      <c r="T78" s="315">
        <v>0</v>
      </c>
      <c r="U78" s="315">
        <v>0</v>
      </c>
      <c r="V78" s="315">
        <v>0</v>
      </c>
      <c r="W78" s="316">
        <v>0</v>
      </c>
      <c r="X78" s="315">
        <v>1518.2786114053706</v>
      </c>
      <c r="Y78" s="315">
        <v>144.15344581623205</v>
      </c>
      <c r="Z78" s="315">
        <v>792.92508364869809</v>
      </c>
      <c r="AA78" s="315">
        <v>354.41468790832789</v>
      </c>
      <c r="AB78" s="5">
        <v>86.826166238839875</v>
      </c>
      <c r="AC78" s="5">
        <v>89.378184263044531</v>
      </c>
      <c r="AD78" s="5">
        <v>90.697446762751383</v>
      </c>
      <c r="AE78" s="5">
        <v>93.971972771602424</v>
      </c>
      <c r="AF78" s="5">
        <v>93.919343368707786</v>
      </c>
      <c r="AG78" s="5">
        <v>97.429937327861083</v>
      </c>
      <c r="AH78" s="317">
        <v>101.17763127133965</v>
      </c>
      <c r="AI78" s="317">
        <v>104.35440508870388</v>
      </c>
    </row>
    <row r="79" spans="2:35" outlineLevel="1" x14ac:dyDescent="0.2">
      <c r="B79" s="310"/>
      <c r="C79" s="312">
        <v>3</v>
      </c>
      <c r="G79" t="s">
        <v>272</v>
      </c>
      <c r="Q79" s="16" t="s">
        <v>110</v>
      </c>
      <c r="R79" s="314"/>
      <c r="S79" s="315">
        <v>0</v>
      </c>
      <c r="T79" s="315">
        <v>0</v>
      </c>
      <c r="U79" s="315">
        <v>0</v>
      </c>
      <c r="V79" s="315">
        <v>0</v>
      </c>
      <c r="W79" s="316">
        <v>0</v>
      </c>
      <c r="X79" s="315">
        <v>613.65641104108647</v>
      </c>
      <c r="Y79" s="315">
        <v>642.26611952053395</v>
      </c>
      <c r="Z79" s="315">
        <v>619.23004911050987</v>
      </c>
      <c r="AA79" s="315">
        <v>646.91801290644435</v>
      </c>
      <c r="AB79" s="5">
        <v>662.20025227515384</v>
      </c>
      <c r="AC79" s="5">
        <v>0</v>
      </c>
      <c r="AD79" s="5">
        <v>0</v>
      </c>
      <c r="AE79" s="5">
        <v>0</v>
      </c>
      <c r="AF79" s="5">
        <v>0</v>
      </c>
      <c r="AG79" s="5">
        <v>0</v>
      </c>
      <c r="AH79" s="317">
        <v>0</v>
      </c>
      <c r="AI79" s="317">
        <v>0</v>
      </c>
    </row>
    <row r="80" spans="2:35" outlineLevel="1" x14ac:dyDescent="0.2">
      <c r="B80" s="310"/>
      <c r="C80" s="312">
        <v>3</v>
      </c>
      <c r="G80" t="s">
        <v>273</v>
      </c>
      <c r="Q80" s="16" t="s">
        <v>110</v>
      </c>
      <c r="R80" s="314"/>
      <c r="S80" s="315">
        <v>0</v>
      </c>
      <c r="T80" s="315">
        <v>0</v>
      </c>
      <c r="U80" s="315">
        <v>0</v>
      </c>
      <c r="V80" s="315">
        <v>0</v>
      </c>
      <c r="W80" s="316">
        <v>0</v>
      </c>
      <c r="X80" s="315">
        <v>22.481215795560221</v>
      </c>
      <c r="Y80" s="315">
        <v>2.051600144318019</v>
      </c>
      <c r="Z80" s="315">
        <v>10.684257923865822</v>
      </c>
      <c r="AA80" s="315">
        <v>4.775555743796656</v>
      </c>
      <c r="AB80" s="5">
        <v>1.169937959797495</v>
      </c>
      <c r="AC80" s="5">
        <v>0</v>
      </c>
      <c r="AD80" s="5">
        <v>0</v>
      </c>
      <c r="AE80" s="5">
        <v>0</v>
      </c>
      <c r="AF80" s="5">
        <v>0</v>
      </c>
      <c r="AG80" s="5">
        <v>0</v>
      </c>
      <c r="AH80" s="317">
        <v>0</v>
      </c>
      <c r="AI80" s="317">
        <v>0</v>
      </c>
    </row>
    <row r="81" spans="2:38" outlineLevel="1" x14ac:dyDescent="0.2">
      <c r="B81" s="310"/>
      <c r="C81" s="312">
        <v>3</v>
      </c>
      <c r="G81" t="s">
        <v>274</v>
      </c>
      <c r="O81" s="149" t="s">
        <v>275</v>
      </c>
      <c r="P81" s="318">
        <v>274.25984850998236</v>
      </c>
      <c r="Q81" s="16" t="s">
        <v>110</v>
      </c>
      <c r="R81" s="319"/>
      <c r="S81" s="315">
        <v>0</v>
      </c>
      <c r="T81" s="315">
        <v>0</v>
      </c>
      <c r="U81" s="315">
        <v>0</v>
      </c>
      <c r="V81" s="315">
        <v>0</v>
      </c>
      <c r="W81" s="316">
        <v>274.25984850998236</v>
      </c>
      <c r="X81" s="315">
        <v>282.76190381379178</v>
      </c>
      <c r="Y81" s="315">
        <v>291.1976339442366</v>
      </c>
      <c r="Z81" s="315">
        <v>299.54529945063803</v>
      </c>
      <c r="AA81" s="315">
        <v>307.6721233025778</v>
      </c>
      <c r="AB81" s="5">
        <v>316.01943222319193</v>
      </c>
      <c r="AC81" s="5">
        <v>324.59320809007414</v>
      </c>
      <c r="AD81" s="5">
        <v>324.59320809007414</v>
      </c>
      <c r="AE81" s="5">
        <v>324.59320809007414</v>
      </c>
      <c r="AF81" s="5">
        <v>324.59320809007414</v>
      </c>
      <c r="AG81" s="5">
        <v>324.59320809007414</v>
      </c>
      <c r="AH81" s="317">
        <v>324.59320809007414</v>
      </c>
      <c r="AI81" s="317">
        <v>324.59320809007414</v>
      </c>
    </row>
    <row r="82" spans="2:38" outlineLevel="1" x14ac:dyDescent="0.2">
      <c r="B82" s="310"/>
      <c r="C82" s="312">
        <v>3</v>
      </c>
      <c r="G82" t="s">
        <v>276</v>
      </c>
      <c r="Q82" s="8" t="s">
        <v>110</v>
      </c>
      <c r="R82" s="320"/>
      <c r="S82" s="321">
        <v>0</v>
      </c>
      <c r="T82" s="321">
        <v>0</v>
      </c>
      <c r="U82" s="321">
        <v>0</v>
      </c>
      <c r="V82" s="321">
        <v>0</v>
      </c>
      <c r="W82" s="322">
        <v>0</v>
      </c>
      <c r="X82" s="321">
        <v>36.510896379168976</v>
      </c>
      <c r="Y82" s="321">
        <v>77.804351429493678</v>
      </c>
      <c r="Z82" s="321">
        <v>102.74786585165634</v>
      </c>
      <c r="AA82" s="321">
        <v>135.15051868175732</v>
      </c>
      <c r="AB82" s="323">
        <v>150.24050866000783</v>
      </c>
      <c r="AC82" s="323">
        <v>154.70450842836078</v>
      </c>
      <c r="AD82" s="323">
        <v>159.20639920400569</v>
      </c>
      <c r="AE82" s="323">
        <v>163.82313469236453</v>
      </c>
      <c r="AF82" s="323">
        <v>168.52041759587229</v>
      </c>
      <c r="AG82" s="323">
        <v>173.30414961328651</v>
      </c>
      <c r="AH82" s="324">
        <v>178.26933882826651</v>
      </c>
      <c r="AI82" s="324">
        <v>183.4076397372676</v>
      </c>
    </row>
    <row r="83" spans="2:38" outlineLevel="1" x14ac:dyDescent="0.2">
      <c r="B83" s="310"/>
      <c r="C83" s="312">
        <v>3</v>
      </c>
      <c r="G83" s="325" t="s">
        <v>277</v>
      </c>
      <c r="H83" s="326"/>
      <c r="I83" s="325"/>
      <c r="J83" s="325"/>
      <c r="K83" s="326"/>
      <c r="L83" s="325"/>
      <c r="M83" s="325"/>
      <c r="N83" s="325"/>
      <c r="O83" s="325"/>
      <c r="P83" s="325"/>
      <c r="Q83" s="326"/>
      <c r="R83" s="327"/>
      <c r="S83" s="5">
        <v>0</v>
      </c>
      <c r="T83" s="5">
        <v>0</v>
      </c>
      <c r="U83" s="5">
        <v>0</v>
      </c>
      <c r="V83" s="5">
        <v>0</v>
      </c>
      <c r="W83" s="5">
        <v>20569.488638248677</v>
      </c>
      <c r="X83" s="5">
        <v>22404.632076297734</v>
      </c>
      <c r="Y83" s="5">
        <v>22824.101256405083</v>
      </c>
      <c r="Z83" s="5">
        <v>23844.647481785862</v>
      </c>
      <c r="AA83" s="5">
        <v>24407.933096360095</v>
      </c>
      <c r="AB83" s="5">
        <v>24691.869511950685</v>
      </c>
      <c r="AC83" s="5">
        <v>24301.949979695295</v>
      </c>
      <c r="AD83" s="5">
        <v>23908.847819163966</v>
      </c>
      <c r="AE83" s="5">
        <v>23514.403449153131</v>
      </c>
      <c r="AF83" s="5">
        <v>23115.209166835892</v>
      </c>
      <c r="AG83" s="5">
        <v>22714.741746460393</v>
      </c>
      <c r="AH83" s="5">
        <v>22313.056830813392</v>
      </c>
      <c r="AI83" s="5">
        <v>21909.410388074753</v>
      </c>
    </row>
    <row r="84" spans="2:38" outlineLevel="1" x14ac:dyDescent="0.2">
      <c r="B84" s="310"/>
      <c r="C84" s="309"/>
    </row>
    <row r="85" spans="2:38" outlineLevel="1" x14ac:dyDescent="0.2">
      <c r="B85" s="310"/>
      <c r="C85" s="312"/>
      <c r="D85" s="259"/>
      <c r="E85" s="259"/>
      <c r="F85" s="328" t="s">
        <v>278</v>
      </c>
      <c r="G85" s="259"/>
      <c r="H85" s="16"/>
      <c r="I85" s="259"/>
      <c r="J85" s="259"/>
      <c r="K85" s="16"/>
      <c r="L85" s="259"/>
      <c r="M85" s="259"/>
      <c r="N85" s="259"/>
      <c r="O85" s="259"/>
      <c r="P85" s="259"/>
      <c r="Q85" s="261"/>
      <c r="R85" s="262"/>
      <c r="S85" s="262"/>
      <c r="T85" s="262"/>
      <c r="U85" s="262"/>
      <c r="V85" s="262"/>
      <c r="W85" s="262"/>
      <c r="X85" s="262"/>
      <c r="Y85" s="262"/>
      <c r="Z85" s="262"/>
      <c r="AA85" s="262"/>
      <c r="AB85" s="262"/>
      <c r="AC85" s="262"/>
      <c r="AD85" s="262"/>
      <c r="AE85" s="262"/>
      <c r="AF85" s="262"/>
      <c r="AG85" s="262"/>
      <c r="AH85" s="262"/>
      <c r="AI85" s="262"/>
    </row>
    <row r="86" spans="2:38" outlineLevel="1" x14ac:dyDescent="0.2">
      <c r="B86" s="310"/>
      <c r="C86" s="312">
        <v>3</v>
      </c>
      <c r="D86" s="259"/>
      <c r="E86" s="259"/>
      <c r="F86" s="259"/>
      <c r="G86" s="329" t="s">
        <v>279</v>
      </c>
      <c r="H86" s="330"/>
      <c r="I86" s="329"/>
      <c r="J86" s="259"/>
      <c r="K86" s="16"/>
      <c r="L86" s="259"/>
      <c r="M86" s="259"/>
      <c r="N86" s="259"/>
      <c r="O86" s="259"/>
      <c r="P86" s="259"/>
      <c r="Q86" s="16" t="s">
        <v>110</v>
      </c>
      <c r="R86" s="331"/>
      <c r="S86" s="300">
        <v>0</v>
      </c>
      <c r="T86" s="300">
        <v>0</v>
      </c>
      <c r="U86" s="300">
        <v>0</v>
      </c>
      <c r="V86" s="300">
        <v>0</v>
      </c>
      <c r="W86" s="301">
        <v>0</v>
      </c>
      <c r="X86" s="300">
        <v>73.021792758337952</v>
      </c>
      <c r="Y86" s="300">
        <v>5.3359505825018276</v>
      </c>
      <c r="Z86" s="300">
        <v>40.18046707862819</v>
      </c>
      <c r="AA86" s="300">
        <v>17.959512182606225</v>
      </c>
      <c r="AB86" s="302">
        <v>4.3998052099318681</v>
      </c>
      <c r="AC86" s="302">
        <v>4.4689092131522266</v>
      </c>
      <c r="AD86" s="302">
        <v>4.5348723381375695</v>
      </c>
      <c r="AE86" s="302">
        <v>4.6985986385801208</v>
      </c>
      <c r="AF86" s="302">
        <v>4.6959671684353896</v>
      </c>
      <c r="AG86" s="302">
        <v>4.8714968663930538</v>
      </c>
      <c r="AH86" s="303">
        <v>5.0588815635669828</v>
      </c>
      <c r="AI86" s="303">
        <v>5.2177202544351946</v>
      </c>
    </row>
    <row r="87" spans="2:38" outlineLevel="1" x14ac:dyDescent="0.2">
      <c r="B87" s="310"/>
      <c r="C87" s="312">
        <v>3</v>
      </c>
      <c r="D87" s="259"/>
      <c r="E87" s="259"/>
      <c r="F87" s="259"/>
      <c r="G87" s="329" t="s">
        <v>280</v>
      </c>
      <c r="H87" s="330"/>
      <c r="I87" s="329"/>
      <c r="J87" s="259"/>
      <c r="K87" s="16"/>
      <c r="L87" s="259"/>
      <c r="M87" s="259"/>
      <c r="N87" s="259"/>
      <c r="O87" s="259"/>
      <c r="P87" s="259"/>
      <c r="Q87" s="16" t="s">
        <v>110</v>
      </c>
      <c r="R87" s="332"/>
      <c r="S87" s="315">
        <v>0</v>
      </c>
      <c r="T87" s="315">
        <v>0</v>
      </c>
      <c r="U87" s="315">
        <v>0</v>
      </c>
      <c r="V87" s="315">
        <v>0</v>
      </c>
      <c r="W87" s="316">
        <v>0</v>
      </c>
      <c r="X87" s="315">
        <v>36.510896379168976</v>
      </c>
      <c r="Y87" s="315">
        <v>2.6679752912509138</v>
      </c>
      <c r="Z87" s="315">
        <v>20.090233539314095</v>
      </c>
      <c r="AA87" s="315">
        <v>8.9797560913031127</v>
      </c>
      <c r="AB87" s="5">
        <v>2.199902604965934</v>
      </c>
      <c r="AC87" s="5">
        <v>2.2344546065761133</v>
      </c>
      <c r="AD87" s="5">
        <v>2.2674361690687848</v>
      </c>
      <c r="AE87" s="5">
        <v>2.3492993192900604</v>
      </c>
      <c r="AF87" s="5">
        <v>2.3479835842176948</v>
      </c>
      <c r="AG87" s="5">
        <v>2.4357484331965269</v>
      </c>
      <c r="AH87" s="317">
        <v>2.5294407817834914</v>
      </c>
      <c r="AI87" s="317">
        <v>2.6088601272175973</v>
      </c>
    </row>
    <row r="88" spans="2:38" outlineLevel="1" x14ac:dyDescent="0.2">
      <c r="B88" s="310"/>
      <c r="C88" s="312">
        <v>3</v>
      </c>
      <c r="D88" s="259"/>
      <c r="E88" s="259"/>
      <c r="F88" s="259"/>
      <c r="G88" s="329" t="s">
        <v>281</v>
      </c>
      <c r="H88" s="330"/>
      <c r="I88" s="329"/>
      <c r="J88" s="259"/>
      <c r="K88" s="16"/>
      <c r="L88" s="259"/>
      <c r="M88" s="259"/>
      <c r="N88" s="259"/>
      <c r="O88" s="259"/>
      <c r="P88" s="259"/>
      <c r="Q88" s="16" t="s">
        <v>110</v>
      </c>
      <c r="R88" s="332"/>
      <c r="S88" s="315">
        <v>0</v>
      </c>
      <c r="T88" s="315">
        <v>0</v>
      </c>
      <c r="U88" s="315">
        <v>0</v>
      </c>
      <c r="V88" s="315">
        <v>0</v>
      </c>
      <c r="W88" s="316">
        <v>0</v>
      </c>
      <c r="X88" s="315">
        <v>0</v>
      </c>
      <c r="Y88" s="315">
        <v>37.557542075371821</v>
      </c>
      <c r="Z88" s="315">
        <v>79.915225010690065</v>
      </c>
      <c r="AA88" s="315">
        <v>105.53547029235547</v>
      </c>
      <c r="AB88" s="5">
        <v>138.81722438817062</v>
      </c>
      <c r="AC88" s="5">
        <v>150.24050866000783</v>
      </c>
      <c r="AD88" s="5">
        <v>154.70450842836078</v>
      </c>
      <c r="AE88" s="5">
        <v>159.20639920400569</v>
      </c>
      <c r="AF88" s="5">
        <v>163.82313469236453</v>
      </c>
      <c r="AG88" s="5">
        <v>168.52041759587229</v>
      </c>
      <c r="AH88" s="317">
        <v>173.30414961328651</v>
      </c>
      <c r="AI88" s="317">
        <v>178.26933882826651</v>
      </c>
    </row>
    <row r="89" spans="2:38" outlineLevel="1" x14ac:dyDescent="0.2">
      <c r="B89" s="310"/>
      <c r="C89" s="312">
        <v>3</v>
      </c>
      <c r="D89" s="259"/>
      <c r="E89" s="259"/>
      <c r="F89" s="259"/>
      <c r="G89" s="333" t="s">
        <v>282</v>
      </c>
      <c r="H89" s="334"/>
      <c r="I89" s="333"/>
      <c r="J89" s="335"/>
      <c r="K89" s="336"/>
      <c r="L89" s="335"/>
      <c r="M89" s="335"/>
      <c r="N89" s="335"/>
      <c r="O89" s="335"/>
      <c r="P89" s="335"/>
      <c r="Q89" s="337" t="s">
        <v>110</v>
      </c>
      <c r="R89" s="338"/>
      <c r="S89" s="321">
        <v>0</v>
      </c>
      <c r="T89" s="321">
        <v>0</v>
      </c>
      <c r="U89" s="321">
        <v>0</v>
      </c>
      <c r="V89" s="321">
        <v>0</v>
      </c>
      <c r="W89" s="322">
        <v>0</v>
      </c>
      <c r="X89" s="321">
        <v>0</v>
      </c>
      <c r="Y89" s="321">
        <v>37.578834062870946</v>
      </c>
      <c r="Z89" s="321">
        <v>2.7424073016521753</v>
      </c>
      <c r="AA89" s="321">
        <v>20.635292298098737</v>
      </c>
      <c r="AB89" s="323">
        <v>9.2233816668712887</v>
      </c>
      <c r="AC89" s="323">
        <v>2.2295451617768292</v>
      </c>
      <c r="AD89" s="323">
        <v>2.2344546065761133</v>
      </c>
      <c r="AE89" s="323">
        <v>2.2674361690687848</v>
      </c>
      <c r="AF89" s="323">
        <v>2.3492993192900604</v>
      </c>
      <c r="AG89" s="323">
        <v>2.3479835842176948</v>
      </c>
      <c r="AH89" s="324">
        <v>2.4357484331965269</v>
      </c>
      <c r="AI89" s="324">
        <v>2.5294407817834914</v>
      </c>
      <c r="AL89" s="289"/>
    </row>
    <row r="90" spans="2:38" outlineLevel="1" x14ac:dyDescent="0.2">
      <c r="B90" s="310"/>
      <c r="C90" s="312">
        <v>3</v>
      </c>
      <c r="D90" s="259"/>
      <c r="E90" s="259"/>
      <c r="F90" s="259"/>
      <c r="G90" s="329" t="s">
        <v>283</v>
      </c>
      <c r="H90" s="330"/>
      <c r="I90" s="329"/>
      <c r="J90" s="259"/>
      <c r="K90" s="16"/>
      <c r="L90" s="259"/>
      <c r="M90" s="259"/>
      <c r="N90" s="259"/>
      <c r="O90" s="259"/>
      <c r="P90" s="259"/>
      <c r="Q90" s="261"/>
      <c r="R90" s="262"/>
      <c r="S90" s="339">
        <v>0</v>
      </c>
      <c r="T90" s="339">
        <v>0</v>
      </c>
      <c r="U90" s="339">
        <v>0</v>
      </c>
      <c r="V90" s="339">
        <v>0</v>
      </c>
      <c r="W90" s="339">
        <v>0</v>
      </c>
      <c r="X90" s="339">
        <v>36.510896379168976</v>
      </c>
      <c r="Y90" s="339">
        <v>77.804351429493678</v>
      </c>
      <c r="Z90" s="339">
        <v>102.74786585165634</v>
      </c>
      <c r="AA90" s="339">
        <v>135.15051868175732</v>
      </c>
      <c r="AB90" s="339">
        <v>150.24050866000783</v>
      </c>
      <c r="AC90" s="339">
        <v>154.70450842836078</v>
      </c>
      <c r="AD90" s="339">
        <v>159.20639920400569</v>
      </c>
      <c r="AE90" s="339">
        <v>163.82313469236453</v>
      </c>
      <c r="AF90" s="339">
        <v>168.52041759587229</v>
      </c>
      <c r="AG90" s="339">
        <v>173.30414961328651</v>
      </c>
      <c r="AH90" s="339">
        <v>178.26933882826651</v>
      </c>
      <c r="AI90" s="339">
        <v>183.4076397372676</v>
      </c>
    </row>
    <row r="91" spans="2:38" outlineLevel="1" x14ac:dyDescent="0.2">
      <c r="B91" s="310"/>
      <c r="C91" s="309"/>
    </row>
    <row r="92" spans="2:38" outlineLevel="1" x14ac:dyDescent="0.2">
      <c r="B92" s="310"/>
      <c r="C92" s="312">
        <v>3</v>
      </c>
      <c r="F92" s="40" t="s">
        <v>284</v>
      </c>
      <c r="Q92" s="16" t="s">
        <v>110</v>
      </c>
      <c r="R92" s="340"/>
      <c r="S92" s="341">
        <v>0</v>
      </c>
      <c r="T92" s="341">
        <v>0</v>
      </c>
      <c r="U92" s="341">
        <v>0</v>
      </c>
      <c r="V92" s="341">
        <v>0</v>
      </c>
      <c r="W92" s="342">
        <v>265.6821571160869</v>
      </c>
      <c r="X92" s="341">
        <v>-306.95463121662618</v>
      </c>
      <c r="Y92" s="341">
        <v>-266.70501924310025</v>
      </c>
      <c r="Z92" s="341">
        <v>-220.50211239143442</v>
      </c>
      <c r="AA92" s="341">
        <v>-202.33832497509766</v>
      </c>
      <c r="AB92" s="343">
        <v>-190.94547204767758</v>
      </c>
      <c r="AC92" s="343">
        <v>464.30730534293872</v>
      </c>
      <c r="AD92" s="343">
        <v>468.66839596146144</v>
      </c>
      <c r="AE92" s="343">
        <v>473.14073943443219</v>
      </c>
      <c r="AF92" s="343">
        <v>477.69111113910787</v>
      </c>
      <c r="AG92" s="343">
        <v>482.32522819399873</v>
      </c>
      <c r="AH92" s="344">
        <v>487.1351272305958</v>
      </c>
      <c r="AI92" s="344">
        <v>492.11272375750877</v>
      </c>
    </row>
    <row r="93" spans="2:38" outlineLevel="1" x14ac:dyDescent="0.2">
      <c r="B93" s="310"/>
      <c r="C93" s="309"/>
      <c r="F93" s="40"/>
    </row>
    <row r="94" spans="2:38" outlineLevel="1" x14ac:dyDescent="0.2">
      <c r="B94" s="310"/>
      <c r="C94" s="309"/>
      <c r="F94" s="40" t="s">
        <v>285</v>
      </c>
    </row>
    <row r="95" spans="2:38" outlineLevel="1" x14ac:dyDescent="0.2">
      <c r="B95" s="310"/>
      <c r="C95" s="345">
        <v>3</v>
      </c>
      <c r="G95" t="s">
        <v>286</v>
      </c>
      <c r="Q95" s="16" t="s">
        <v>110</v>
      </c>
      <c r="R95" s="299"/>
      <c r="S95" s="300">
        <v>0</v>
      </c>
      <c r="T95" s="300">
        <v>0</v>
      </c>
      <c r="U95" s="300">
        <v>0</v>
      </c>
      <c r="V95" s="300">
        <v>0</v>
      </c>
      <c r="W95" s="301">
        <v>0</v>
      </c>
      <c r="X95" s="300">
        <v>47.597388323204143</v>
      </c>
      <c r="Y95" s="300">
        <v>4.5191491779575852</v>
      </c>
      <c r="Z95" s="300">
        <v>24.857863921761826</v>
      </c>
      <c r="AA95" s="300">
        <v>11.110749635210341</v>
      </c>
      <c r="AB95" s="302">
        <v>2.7219633603741356</v>
      </c>
      <c r="AC95" s="302">
        <v>2.8019680393529485</v>
      </c>
      <c r="AD95" s="302">
        <v>2.8433263572710707</v>
      </c>
      <c r="AE95" s="302">
        <v>2.9459813540858164</v>
      </c>
      <c r="AF95" s="302">
        <v>2.9443314447029292</v>
      </c>
      <c r="AG95" s="302">
        <v>3.0543870712945762</v>
      </c>
      <c r="AH95" s="303">
        <v>3.1718756814905369</v>
      </c>
      <c r="AI95" s="303">
        <v>3.2714661887032488</v>
      </c>
    </row>
    <row r="96" spans="2:38" outlineLevel="1" x14ac:dyDescent="0.2">
      <c r="B96" s="310"/>
      <c r="C96" s="345">
        <v>3</v>
      </c>
      <c r="G96" t="s">
        <v>287</v>
      </c>
      <c r="Q96" s="337" t="s">
        <v>110</v>
      </c>
      <c r="R96" s="320"/>
      <c r="S96" s="321">
        <v>0</v>
      </c>
      <c r="T96" s="321">
        <v>0</v>
      </c>
      <c r="U96" s="321">
        <v>0</v>
      </c>
      <c r="V96" s="321">
        <v>0</v>
      </c>
      <c r="W96" s="322">
        <v>0</v>
      </c>
      <c r="X96" s="321">
        <v>1307.423862727939</v>
      </c>
      <c r="Y96" s="321">
        <v>1424.0680032133978</v>
      </c>
      <c r="Z96" s="321">
        <v>1450.7300182686231</v>
      </c>
      <c r="AA96" s="321">
        <v>1515.5972841275645</v>
      </c>
      <c r="AB96" s="323">
        <v>1551.4004616871807</v>
      </c>
      <c r="AC96" s="323">
        <v>1569.4478352397875</v>
      </c>
      <c r="AD96" s="323">
        <v>1544.6640348264675</v>
      </c>
      <c r="AE96" s="323">
        <v>1519.6779423568237</v>
      </c>
      <c r="AF96" s="323">
        <v>1494.6065372800877</v>
      </c>
      <c r="AG96" s="323">
        <v>1469.2332215042343</v>
      </c>
      <c r="AH96" s="324">
        <v>1443.7789833920413</v>
      </c>
      <c r="AI96" s="324">
        <v>1418.2473596725192</v>
      </c>
    </row>
    <row r="97" spans="2:35" outlineLevel="1" x14ac:dyDescent="0.2">
      <c r="B97" s="310"/>
      <c r="C97" s="345">
        <v>3</v>
      </c>
      <c r="G97" s="325" t="s">
        <v>288</v>
      </c>
      <c r="H97" s="326"/>
      <c r="I97" s="325"/>
      <c r="J97" s="325"/>
      <c r="K97" s="326"/>
      <c r="L97" s="325"/>
      <c r="M97" s="325"/>
      <c r="N97" s="325"/>
      <c r="O97" s="325"/>
      <c r="P97" s="325"/>
      <c r="Q97" s="326"/>
      <c r="R97" s="327"/>
      <c r="S97" s="5">
        <v>0</v>
      </c>
      <c r="T97" s="5">
        <v>0</v>
      </c>
      <c r="U97" s="5">
        <v>0</v>
      </c>
      <c r="V97" s="5">
        <v>0</v>
      </c>
      <c r="W97" s="5">
        <v>0</v>
      </c>
      <c r="X97" s="5">
        <v>1355.0212510511431</v>
      </c>
      <c r="Y97" s="5">
        <v>1428.5871523913554</v>
      </c>
      <c r="Z97" s="5">
        <v>1475.587882190385</v>
      </c>
      <c r="AA97" s="5">
        <v>1526.7080337627749</v>
      </c>
      <c r="AB97" s="5">
        <v>1554.1224250475548</v>
      </c>
      <c r="AC97" s="5">
        <v>1572.2498032791405</v>
      </c>
      <c r="AD97" s="5">
        <v>1547.5073611837386</v>
      </c>
      <c r="AE97" s="5">
        <v>1522.6239237109096</v>
      </c>
      <c r="AF97" s="5">
        <v>1497.5508687247907</v>
      </c>
      <c r="AG97" s="5">
        <v>1472.2876085755288</v>
      </c>
      <c r="AH97" s="5">
        <v>1446.9508590735318</v>
      </c>
      <c r="AI97" s="5">
        <v>1421.5188258612225</v>
      </c>
    </row>
    <row r="98" spans="2:35" outlineLevel="1" x14ac:dyDescent="0.2">
      <c r="B98" s="310"/>
      <c r="C98" s="309"/>
    </row>
    <row r="99" spans="2:35" outlineLevel="1" x14ac:dyDescent="0.2">
      <c r="B99" s="310"/>
      <c r="C99" s="346">
        <v>3</v>
      </c>
      <c r="F99" s="40" t="s">
        <v>266</v>
      </c>
      <c r="Q99" s="16" t="s">
        <v>110</v>
      </c>
      <c r="R99" s="340"/>
      <c r="S99" s="341">
        <v>0</v>
      </c>
      <c r="T99" s="341">
        <v>0</v>
      </c>
      <c r="U99" s="341">
        <v>0</v>
      </c>
      <c r="V99" s="341">
        <v>0</v>
      </c>
      <c r="W99" s="342">
        <v>265.6821571160869</v>
      </c>
      <c r="X99" s="341">
        <v>1048.0666198345168</v>
      </c>
      <c r="Y99" s="341">
        <v>1161.8821331482552</v>
      </c>
      <c r="Z99" s="341">
        <v>1255.0857697989507</v>
      </c>
      <c r="AA99" s="341">
        <v>1324.3697087876772</v>
      </c>
      <c r="AB99" s="343">
        <v>1363.1769529998771</v>
      </c>
      <c r="AC99" s="343">
        <v>2036.5571086220791</v>
      </c>
      <c r="AD99" s="343">
        <v>2016.1757571451999</v>
      </c>
      <c r="AE99" s="343">
        <v>1995.7646631453417</v>
      </c>
      <c r="AF99" s="343">
        <v>1975.2419798638985</v>
      </c>
      <c r="AG99" s="343">
        <v>1954.6128367695276</v>
      </c>
      <c r="AH99" s="344">
        <v>1934.0859863041276</v>
      </c>
      <c r="AI99" s="344">
        <v>1913.6315496187312</v>
      </c>
    </row>
    <row r="100" spans="2:35" outlineLevel="1" x14ac:dyDescent="0.2"/>
    <row r="101" spans="2:35" x14ac:dyDescent="0.2">
      <c r="C101" s="116">
        <v>4</v>
      </c>
      <c r="D101" s="67" t="s">
        <v>134</v>
      </c>
      <c r="E101" s="67"/>
      <c r="F101" s="67"/>
      <c r="G101" s="67"/>
      <c r="H101" s="102"/>
      <c r="I101" s="67"/>
      <c r="J101" s="67"/>
      <c r="K101" s="102"/>
      <c r="L101" s="67"/>
      <c r="M101" s="67"/>
      <c r="N101" s="67"/>
      <c r="O101" s="67"/>
      <c r="P101" s="67"/>
      <c r="Q101" s="117" t="s">
        <v>110</v>
      </c>
      <c r="R101" s="118"/>
      <c r="S101" s="118">
        <v>0</v>
      </c>
      <c r="T101" s="118">
        <v>0</v>
      </c>
      <c r="U101" s="118">
        <v>0</v>
      </c>
      <c r="V101" s="118">
        <v>0</v>
      </c>
      <c r="W101" s="118">
        <v>222.293480958853</v>
      </c>
      <c r="X101" s="118">
        <v>1213.4516164441632</v>
      </c>
      <c r="Y101" s="118">
        <v>1802.7543964634933</v>
      </c>
      <c r="Z101" s="118">
        <v>2022.4125399568989</v>
      </c>
      <c r="AA101" s="118">
        <v>2064.1845937556027</v>
      </c>
      <c r="AB101" s="118">
        <v>2109.1883945323216</v>
      </c>
      <c r="AC101" s="118">
        <v>2942.1926060854248</v>
      </c>
      <c r="AD101" s="118">
        <v>2929.1079223807733</v>
      </c>
      <c r="AE101" s="118">
        <v>2916.1668857617406</v>
      </c>
      <c r="AF101" s="118">
        <v>2890.6423020300676</v>
      </c>
      <c r="AG101" s="118">
        <v>2860.8651907141048</v>
      </c>
      <c r="AH101" s="118">
        <v>2829.3147226596311</v>
      </c>
      <c r="AI101" s="118">
        <v>2793.8637022102153</v>
      </c>
    </row>
    <row r="102" spans="2:35" outlineLevel="1" x14ac:dyDescent="0.2">
      <c r="C102" s="309"/>
      <c r="F102" s="40" t="s">
        <v>269</v>
      </c>
    </row>
    <row r="103" spans="2:35" outlineLevel="1" x14ac:dyDescent="0.2">
      <c r="B103" s="310"/>
      <c r="C103" s="312">
        <v>4</v>
      </c>
      <c r="G103" t="s">
        <v>270</v>
      </c>
      <c r="O103" s="106"/>
      <c r="Q103" s="16" t="s">
        <v>110</v>
      </c>
      <c r="R103" s="299"/>
      <c r="S103" s="300">
        <v>0</v>
      </c>
      <c r="T103" s="300">
        <v>0</v>
      </c>
      <c r="U103" s="300">
        <v>0</v>
      </c>
      <c r="V103" s="300">
        <v>0</v>
      </c>
      <c r="W103" s="301">
        <v>0</v>
      </c>
      <c r="X103" s="300">
        <v>17210.275919816431</v>
      </c>
      <c r="Y103" s="300">
        <v>26909.61121978375</v>
      </c>
      <c r="Z103" s="300">
        <v>29961.859072890045</v>
      </c>
      <c r="AA103" s="300">
        <v>30086.088775989865</v>
      </c>
      <c r="AB103" s="302">
        <v>30195.492789473352</v>
      </c>
      <c r="AC103" s="302">
        <v>30326.659783422638</v>
      </c>
      <c r="AD103" s="302">
        <v>29686.450301170597</v>
      </c>
      <c r="AE103" s="302">
        <v>29164.394589053914</v>
      </c>
      <c r="AF103" s="302">
        <v>28518.81356636441</v>
      </c>
      <c r="AG103" s="302">
        <v>27792.598990265215</v>
      </c>
      <c r="AH103" s="303">
        <v>27041.988097203619</v>
      </c>
      <c r="AI103" s="303">
        <v>26244.507702884075</v>
      </c>
    </row>
    <row r="104" spans="2:35" outlineLevel="1" x14ac:dyDescent="0.2">
      <c r="B104" s="310"/>
      <c r="C104" s="312">
        <v>4</v>
      </c>
      <c r="G104" t="s">
        <v>271</v>
      </c>
      <c r="N104" s="24"/>
      <c r="O104" s="149" t="s">
        <v>172</v>
      </c>
      <c r="P104" s="313">
        <v>0</v>
      </c>
      <c r="Q104" s="16" t="s">
        <v>110</v>
      </c>
      <c r="R104" s="314"/>
      <c r="S104" s="315">
        <v>0</v>
      </c>
      <c r="T104" s="315">
        <v>0</v>
      </c>
      <c r="U104" s="315">
        <v>0</v>
      </c>
      <c r="V104" s="315">
        <v>0</v>
      </c>
      <c r="W104" s="316">
        <v>0</v>
      </c>
      <c r="X104" s="315">
        <v>9514.8226320646045</v>
      </c>
      <c r="Y104" s="315">
        <v>3048.9053979599539</v>
      </c>
      <c r="Z104" s="315">
        <v>238.32394402022919</v>
      </c>
      <c r="AA104" s="315">
        <v>257.83634939977912</v>
      </c>
      <c r="AB104" s="5">
        <v>316.96424966014263</v>
      </c>
      <c r="AC104" s="5">
        <v>394.37452836659475</v>
      </c>
      <c r="AD104" s="5">
        <v>536.43034078937649</v>
      </c>
      <c r="AE104" s="5">
        <v>437.01723074044355</v>
      </c>
      <c r="AF104" s="5">
        <v>374.41957266282782</v>
      </c>
      <c r="AG104" s="5">
        <v>367.16885085832996</v>
      </c>
      <c r="AH104" s="317">
        <v>337.92673935573157</v>
      </c>
      <c r="AI104" s="317">
        <v>317.59110159896295</v>
      </c>
    </row>
    <row r="105" spans="2:35" outlineLevel="1" x14ac:dyDescent="0.2">
      <c r="B105" s="310"/>
      <c r="C105" s="312">
        <v>4</v>
      </c>
      <c r="G105" t="s">
        <v>272</v>
      </c>
      <c r="Q105" s="16" t="s">
        <v>110</v>
      </c>
      <c r="R105" s="314"/>
      <c r="S105" s="315">
        <v>0</v>
      </c>
      <c r="T105" s="315">
        <v>0</v>
      </c>
      <c r="U105" s="315">
        <v>0</v>
      </c>
      <c r="V105" s="315">
        <v>0</v>
      </c>
      <c r="W105" s="316">
        <v>0</v>
      </c>
      <c r="X105" s="315">
        <v>513.43989827452435</v>
      </c>
      <c r="Y105" s="315">
        <v>771.40885496713281</v>
      </c>
      <c r="Z105" s="315">
        <v>812.88122834371438</v>
      </c>
      <c r="AA105" s="315">
        <v>816.25164649456701</v>
      </c>
      <c r="AB105" s="5">
        <v>819.21983577313745</v>
      </c>
      <c r="AC105" s="5">
        <v>0</v>
      </c>
      <c r="AD105" s="5">
        <v>0</v>
      </c>
      <c r="AE105" s="5">
        <v>0</v>
      </c>
      <c r="AF105" s="5">
        <v>0</v>
      </c>
      <c r="AG105" s="5">
        <v>0</v>
      </c>
      <c r="AH105" s="317">
        <v>0</v>
      </c>
      <c r="AI105" s="317">
        <v>0</v>
      </c>
    </row>
    <row r="106" spans="2:35" outlineLevel="1" x14ac:dyDescent="0.2">
      <c r="B106" s="310"/>
      <c r="C106" s="312">
        <v>4</v>
      </c>
      <c r="G106" t="s">
        <v>273</v>
      </c>
      <c r="Q106" s="16" t="s">
        <v>110</v>
      </c>
      <c r="R106" s="314"/>
      <c r="S106" s="315">
        <v>0</v>
      </c>
      <c r="T106" s="315">
        <v>0</v>
      </c>
      <c r="U106" s="315">
        <v>0</v>
      </c>
      <c r="V106" s="315">
        <v>0</v>
      </c>
      <c r="W106" s="316">
        <v>0</v>
      </c>
      <c r="X106" s="315">
        <v>140.88638227599549</v>
      </c>
      <c r="Y106" s="315">
        <v>43.392197245431944</v>
      </c>
      <c r="Z106" s="315">
        <v>3.2112926427148083</v>
      </c>
      <c r="AA106" s="315">
        <v>3.4742122754634961</v>
      </c>
      <c r="AB106" s="5">
        <v>4.2709303386269832</v>
      </c>
      <c r="AC106" s="5">
        <v>0</v>
      </c>
      <c r="AD106" s="5">
        <v>0</v>
      </c>
      <c r="AE106" s="5">
        <v>0</v>
      </c>
      <c r="AF106" s="5">
        <v>0</v>
      </c>
      <c r="AG106" s="5">
        <v>0</v>
      </c>
      <c r="AH106" s="317">
        <v>0</v>
      </c>
      <c r="AI106" s="317">
        <v>0</v>
      </c>
    </row>
    <row r="107" spans="2:35" outlineLevel="1" x14ac:dyDescent="0.2">
      <c r="B107" s="310"/>
      <c r="C107" s="312">
        <v>4</v>
      </c>
      <c r="G107" t="s">
        <v>274</v>
      </c>
      <c r="O107" s="149" t="s">
        <v>275</v>
      </c>
      <c r="P107" s="318">
        <v>229.47034559755241</v>
      </c>
      <c r="Q107" s="16" t="s">
        <v>110</v>
      </c>
      <c r="R107" s="319"/>
      <c r="S107" s="315">
        <v>0</v>
      </c>
      <c r="T107" s="315">
        <v>0</v>
      </c>
      <c r="U107" s="315">
        <v>0</v>
      </c>
      <c r="V107" s="315">
        <v>0</v>
      </c>
      <c r="W107" s="316">
        <v>229.47034559755241</v>
      </c>
      <c r="X107" s="315">
        <v>236.58392631107651</v>
      </c>
      <c r="Y107" s="315">
        <v>243.64201344602364</v>
      </c>
      <c r="Z107" s="315">
        <v>250.62641783147632</v>
      </c>
      <c r="AA107" s="315">
        <v>257.42604631536346</v>
      </c>
      <c r="AB107" s="5">
        <v>264.41015234921895</v>
      </c>
      <c r="AC107" s="5">
        <v>271.58374090743553</v>
      </c>
      <c r="AD107" s="5">
        <v>271.58374090743553</v>
      </c>
      <c r="AE107" s="5">
        <v>271.58374090743553</v>
      </c>
      <c r="AF107" s="5">
        <v>271.58374090743553</v>
      </c>
      <c r="AG107" s="5">
        <v>271.58374090743553</v>
      </c>
      <c r="AH107" s="317">
        <v>271.58374090743553</v>
      </c>
      <c r="AI107" s="317">
        <v>271.58374090743553</v>
      </c>
    </row>
    <row r="108" spans="2:35" outlineLevel="1" x14ac:dyDescent="0.2">
      <c r="B108" s="310"/>
      <c r="C108" s="312">
        <v>4</v>
      </c>
      <c r="G108" t="s">
        <v>276</v>
      </c>
      <c r="Q108" s="8" t="s">
        <v>110</v>
      </c>
      <c r="R108" s="320"/>
      <c r="S108" s="321">
        <v>0</v>
      </c>
      <c r="T108" s="321">
        <v>0</v>
      </c>
      <c r="U108" s="321">
        <v>0</v>
      </c>
      <c r="V108" s="321">
        <v>0</v>
      </c>
      <c r="W108" s="322">
        <v>0</v>
      </c>
      <c r="X108" s="321">
        <v>233.22968633672949</v>
      </c>
      <c r="Y108" s="321">
        <v>567.81658362020175</v>
      </c>
      <c r="Z108" s="321">
        <v>679.56034407536242</v>
      </c>
      <c r="AA108" s="321">
        <v>710.73214837096054</v>
      </c>
      <c r="AB108" s="323">
        <v>744.87786947339953</v>
      </c>
      <c r="AC108" s="323">
        <v>763.00026971120326</v>
      </c>
      <c r="AD108" s="323">
        <v>786.90231199862399</v>
      </c>
      <c r="AE108" s="323">
        <v>811.01451252251218</v>
      </c>
      <c r="AF108" s="323">
        <v>829.05040785458766</v>
      </c>
      <c r="AG108" s="323">
        <v>846.19600301248909</v>
      </c>
      <c r="AH108" s="324">
        <v>863.82339276784057</v>
      </c>
      <c r="AI108" s="324">
        <v>880.21133879170793</v>
      </c>
    </row>
    <row r="109" spans="2:35" outlineLevel="1" x14ac:dyDescent="0.2">
      <c r="B109" s="310"/>
      <c r="C109" s="312">
        <v>4</v>
      </c>
      <c r="G109" s="325" t="s">
        <v>277</v>
      </c>
      <c r="H109" s="326"/>
      <c r="I109" s="325"/>
      <c r="J109" s="325"/>
      <c r="K109" s="326"/>
      <c r="L109" s="325"/>
      <c r="M109" s="325"/>
      <c r="N109" s="325"/>
      <c r="O109" s="325"/>
      <c r="P109" s="325"/>
      <c r="Q109" s="326"/>
      <c r="R109" s="327"/>
      <c r="S109" s="5">
        <v>0</v>
      </c>
      <c r="T109" s="5">
        <v>0</v>
      </c>
      <c r="U109" s="5">
        <v>0</v>
      </c>
      <c r="V109" s="5">
        <v>0</v>
      </c>
      <c r="W109" s="5">
        <v>17210.275919816431</v>
      </c>
      <c r="X109" s="5">
        <v>26909.61121978375</v>
      </c>
      <c r="Y109" s="5">
        <v>29961.859072890045</v>
      </c>
      <c r="Z109" s="5">
        <v>30086.088775989865</v>
      </c>
      <c r="AA109" s="5">
        <v>30195.492789473352</v>
      </c>
      <c r="AB109" s="5">
        <v>30326.659783422638</v>
      </c>
      <c r="AC109" s="5">
        <v>29686.450301170597</v>
      </c>
      <c r="AD109" s="5">
        <v>29164.394589053914</v>
      </c>
      <c r="AE109" s="5">
        <v>28518.81356636441</v>
      </c>
      <c r="AF109" s="5">
        <v>27792.598990265215</v>
      </c>
      <c r="AG109" s="5">
        <v>27041.988097203619</v>
      </c>
      <c r="AH109" s="5">
        <v>26244.507702884075</v>
      </c>
      <c r="AI109" s="5">
        <v>25410.303724783895</v>
      </c>
    </row>
    <row r="110" spans="2:35" outlineLevel="1" x14ac:dyDescent="0.2">
      <c r="B110" s="310"/>
      <c r="C110" s="309"/>
    </row>
    <row r="111" spans="2:35" outlineLevel="1" x14ac:dyDescent="0.2">
      <c r="B111" s="310"/>
      <c r="C111" s="312"/>
      <c r="D111" s="259"/>
      <c r="E111" s="259"/>
      <c r="F111" s="328" t="s">
        <v>278</v>
      </c>
      <c r="G111" s="259"/>
      <c r="H111" s="16"/>
      <c r="I111" s="259"/>
      <c r="J111" s="259"/>
      <c r="K111" s="16"/>
      <c r="L111" s="259"/>
      <c r="M111" s="259"/>
      <c r="N111" s="259"/>
      <c r="O111" s="259"/>
      <c r="P111" s="259"/>
      <c r="Q111" s="261"/>
      <c r="R111" s="262"/>
      <c r="S111" s="262"/>
      <c r="T111" s="262"/>
      <c r="U111" s="262"/>
      <c r="V111" s="262"/>
      <c r="W111" s="262"/>
      <c r="X111" s="262"/>
      <c r="Y111" s="262"/>
      <c r="Z111" s="262"/>
      <c r="AA111" s="262"/>
      <c r="AB111" s="262"/>
      <c r="AC111" s="262"/>
      <c r="AD111" s="262"/>
      <c r="AE111" s="262"/>
      <c r="AF111" s="262"/>
      <c r="AG111" s="262"/>
      <c r="AH111" s="262"/>
      <c r="AI111" s="262"/>
    </row>
    <row r="112" spans="2:35" outlineLevel="1" x14ac:dyDescent="0.2">
      <c r="B112" s="310"/>
      <c r="C112" s="312">
        <v>4</v>
      </c>
      <c r="D112" s="259"/>
      <c r="E112" s="259"/>
      <c r="F112" s="259"/>
      <c r="G112" s="329" t="s">
        <v>279</v>
      </c>
      <c r="H112" s="330"/>
      <c r="I112" s="329"/>
      <c r="J112" s="259"/>
      <c r="K112" s="16"/>
      <c r="L112" s="259"/>
      <c r="M112" s="259"/>
      <c r="N112" s="259"/>
      <c r="O112" s="259"/>
      <c r="P112" s="259"/>
      <c r="Q112" s="16" t="s">
        <v>110</v>
      </c>
      <c r="R112" s="331"/>
      <c r="S112" s="300">
        <v>0</v>
      </c>
      <c r="T112" s="300">
        <v>0</v>
      </c>
      <c r="U112" s="300">
        <v>0</v>
      </c>
      <c r="V112" s="300">
        <v>0</v>
      </c>
      <c r="W112" s="301">
        <v>0</v>
      </c>
      <c r="X112" s="300">
        <v>466.45937267345897</v>
      </c>
      <c r="Y112" s="300">
        <v>175.69872700030601</v>
      </c>
      <c r="Z112" s="300">
        <v>12.0767618331472</v>
      </c>
      <c r="AA112" s="300">
        <v>13.06552808376213</v>
      </c>
      <c r="AB112" s="302">
        <v>16.306354314658357</v>
      </c>
      <c r="AC112" s="302">
        <v>19.718726418329737</v>
      </c>
      <c r="AD112" s="302">
        <v>28.085358156511855</v>
      </c>
      <c r="AE112" s="302">
        <v>20.13904289126468</v>
      </c>
      <c r="AF112" s="302">
        <v>15.932747772886291</v>
      </c>
      <c r="AG112" s="302">
        <v>18.358442542916499</v>
      </c>
      <c r="AH112" s="303">
        <v>16.896336967786578</v>
      </c>
      <c r="AI112" s="303">
        <v>15.879555079948148</v>
      </c>
    </row>
    <row r="113" spans="2:35" outlineLevel="1" x14ac:dyDescent="0.2">
      <c r="B113" s="310"/>
      <c r="C113" s="312">
        <v>4</v>
      </c>
      <c r="D113" s="259"/>
      <c r="E113" s="259"/>
      <c r="F113" s="259"/>
      <c r="G113" s="329" t="s">
        <v>280</v>
      </c>
      <c r="H113" s="330"/>
      <c r="I113" s="329"/>
      <c r="J113" s="259"/>
      <c r="K113" s="16"/>
      <c r="L113" s="259"/>
      <c r="M113" s="259"/>
      <c r="N113" s="259"/>
      <c r="O113" s="259"/>
      <c r="P113" s="259"/>
      <c r="Q113" s="16" t="s">
        <v>110</v>
      </c>
      <c r="R113" s="332"/>
      <c r="S113" s="315">
        <v>0</v>
      </c>
      <c r="T113" s="315">
        <v>0</v>
      </c>
      <c r="U113" s="315">
        <v>0</v>
      </c>
      <c r="V113" s="315">
        <v>0</v>
      </c>
      <c r="W113" s="316">
        <v>0</v>
      </c>
      <c r="X113" s="315">
        <v>233.22968633672949</v>
      </c>
      <c r="Y113" s="315">
        <v>87.849363500153004</v>
      </c>
      <c r="Z113" s="315">
        <v>6.0383809165736002</v>
      </c>
      <c r="AA113" s="315">
        <v>6.5327640418810651</v>
      </c>
      <c r="AB113" s="5">
        <v>8.1531771573291785</v>
      </c>
      <c r="AC113" s="5">
        <v>9.8593632091648686</v>
      </c>
      <c r="AD113" s="5">
        <v>14.042679078255928</v>
      </c>
      <c r="AE113" s="5">
        <v>10.06952144563234</v>
      </c>
      <c r="AF113" s="5">
        <v>7.9663738864431455</v>
      </c>
      <c r="AG113" s="5">
        <v>9.1792212714582497</v>
      </c>
      <c r="AH113" s="317">
        <v>8.4481684838932889</v>
      </c>
      <c r="AI113" s="317">
        <v>7.9397775399740738</v>
      </c>
    </row>
    <row r="114" spans="2:35" outlineLevel="1" x14ac:dyDescent="0.2">
      <c r="B114" s="310"/>
      <c r="C114" s="312">
        <v>4</v>
      </c>
      <c r="D114" s="259"/>
      <c r="E114" s="259"/>
      <c r="F114" s="259"/>
      <c r="G114" s="329" t="s">
        <v>281</v>
      </c>
      <c r="H114" s="330"/>
      <c r="I114" s="329"/>
      <c r="J114" s="259"/>
      <c r="K114" s="16"/>
      <c r="L114" s="259"/>
      <c r="M114" s="259"/>
      <c r="N114" s="259"/>
      <c r="O114" s="259"/>
      <c r="P114" s="259"/>
      <c r="Q114" s="16" t="s">
        <v>110</v>
      </c>
      <c r="R114" s="332"/>
      <c r="S114" s="315">
        <v>0</v>
      </c>
      <c r="T114" s="315">
        <v>0</v>
      </c>
      <c r="U114" s="315">
        <v>0</v>
      </c>
      <c r="V114" s="315">
        <v>0</v>
      </c>
      <c r="W114" s="316">
        <v>0</v>
      </c>
      <c r="X114" s="315">
        <v>0</v>
      </c>
      <c r="Y114" s="315">
        <v>239.91560401171571</v>
      </c>
      <c r="Z114" s="315">
        <v>583.22175059746564</v>
      </c>
      <c r="AA114" s="315">
        <v>697.9971789153434</v>
      </c>
      <c r="AB114" s="5">
        <v>730.0146908989675</v>
      </c>
      <c r="AC114" s="5">
        <v>744.87786947339953</v>
      </c>
      <c r="AD114" s="5">
        <v>763.00026971120326</v>
      </c>
      <c r="AE114" s="5">
        <v>786.90231199862399</v>
      </c>
      <c r="AF114" s="5">
        <v>811.01451252251218</v>
      </c>
      <c r="AG114" s="5">
        <v>829.05040785458766</v>
      </c>
      <c r="AH114" s="317">
        <v>846.19600301248909</v>
      </c>
      <c r="AI114" s="317">
        <v>863.82339276784057</v>
      </c>
    </row>
    <row r="115" spans="2:35" outlineLevel="1" x14ac:dyDescent="0.2">
      <c r="B115" s="310"/>
      <c r="C115" s="312">
        <v>4</v>
      </c>
      <c r="D115" s="259"/>
      <c r="E115" s="259"/>
      <c r="F115" s="259"/>
      <c r="G115" s="333" t="s">
        <v>282</v>
      </c>
      <c r="H115" s="334"/>
      <c r="I115" s="333"/>
      <c r="J115" s="335"/>
      <c r="K115" s="336"/>
      <c r="L115" s="335"/>
      <c r="M115" s="335"/>
      <c r="N115" s="335"/>
      <c r="O115" s="335"/>
      <c r="P115" s="335"/>
      <c r="Q115" s="337" t="s">
        <v>110</v>
      </c>
      <c r="R115" s="338"/>
      <c r="S115" s="321">
        <v>0</v>
      </c>
      <c r="T115" s="321">
        <v>0</v>
      </c>
      <c r="U115" s="321">
        <v>0</v>
      </c>
      <c r="V115" s="321">
        <v>0</v>
      </c>
      <c r="W115" s="322">
        <v>0</v>
      </c>
      <c r="X115" s="321">
        <v>0</v>
      </c>
      <c r="Y115" s="321">
        <v>240.05161610833304</v>
      </c>
      <c r="Z115" s="321">
        <v>90.300212561323193</v>
      </c>
      <c r="AA115" s="321">
        <v>6.2022054137361575</v>
      </c>
      <c r="AB115" s="323">
        <v>6.7100014171028466</v>
      </c>
      <c r="AC115" s="323">
        <v>8.2630370286388732</v>
      </c>
      <c r="AD115" s="323">
        <v>9.8593632091648686</v>
      </c>
      <c r="AE115" s="323">
        <v>14.042679078255928</v>
      </c>
      <c r="AF115" s="323">
        <v>10.06952144563234</v>
      </c>
      <c r="AG115" s="323">
        <v>7.9663738864431455</v>
      </c>
      <c r="AH115" s="324">
        <v>9.1792212714582497</v>
      </c>
      <c r="AI115" s="324">
        <v>8.4481684838932889</v>
      </c>
    </row>
    <row r="116" spans="2:35" outlineLevel="1" x14ac:dyDescent="0.2">
      <c r="B116" s="310"/>
      <c r="C116" s="312">
        <v>4</v>
      </c>
      <c r="D116" s="259"/>
      <c r="E116" s="259"/>
      <c r="F116" s="259"/>
      <c r="G116" s="329" t="s">
        <v>283</v>
      </c>
      <c r="H116" s="330"/>
      <c r="I116" s="329"/>
      <c r="J116" s="259"/>
      <c r="K116" s="16"/>
      <c r="L116" s="259"/>
      <c r="M116" s="259"/>
      <c r="N116" s="259"/>
      <c r="O116" s="259"/>
      <c r="P116" s="259"/>
      <c r="Q116" s="261"/>
      <c r="R116" s="262"/>
      <c r="S116" s="339">
        <v>0</v>
      </c>
      <c r="T116" s="339">
        <v>0</v>
      </c>
      <c r="U116" s="339">
        <v>0</v>
      </c>
      <c r="V116" s="339">
        <v>0</v>
      </c>
      <c r="W116" s="339">
        <v>0</v>
      </c>
      <c r="X116" s="339">
        <v>233.22968633672949</v>
      </c>
      <c r="Y116" s="339">
        <v>567.81658362020175</v>
      </c>
      <c r="Z116" s="339">
        <v>679.56034407536242</v>
      </c>
      <c r="AA116" s="339">
        <v>710.73214837096054</v>
      </c>
      <c r="AB116" s="339">
        <v>744.87786947339953</v>
      </c>
      <c r="AC116" s="339">
        <v>763.00026971120326</v>
      </c>
      <c r="AD116" s="339">
        <v>786.90231199862399</v>
      </c>
      <c r="AE116" s="339">
        <v>811.01451252251218</v>
      </c>
      <c r="AF116" s="339">
        <v>829.05040785458766</v>
      </c>
      <c r="AG116" s="339">
        <v>846.19600301248909</v>
      </c>
      <c r="AH116" s="339">
        <v>863.82339276784057</v>
      </c>
      <c r="AI116" s="339">
        <v>880.21133879170793</v>
      </c>
    </row>
    <row r="117" spans="2:35" outlineLevel="1" x14ac:dyDescent="0.2">
      <c r="B117" s="310"/>
      <c r="C117" s="309"/>
    </row>
    <row r="118" spans="2:35" outlineLevel="1" x14ac:dyDescent="0.2">
      <c r="B118" s="310"/>
      <c r="C118" s="312">
        <v>4</v>
      </c>
      <c r="F118" s="40" t="s">
        <v>284</v>
      </c>
      <c r="Q118" s="16" t="s">
        <v>110</v>
      </c>
      <c r="R118" s="340"/>
      <c r="S118" s="341">
        <v>0</v>
      </c>
      <c r="T118" s="341">
        <v>0</v>
      </c>
      <c r="U118" s="341">
        <v>0</v>
      </c>
      <c r="V118" s="341">
        <v>0</v>
      </c>
      <c r="W118" s="342">
        <v>222.293480958853</v>
      </c>
      <c r="X118" s="341">
        <v>-178.74188981714147</v>
      </c>
      <c r="Y118" s="341">
        <v>-3.2379172458811185</v>
      </c>
      <c r="Z118" s="341">
        <v>110.52585424713962</v>
      </c>
      <c r="AA118" s="341">
        <v>143.78999844953648</v>
      </c>
      <c r="AB118" s="343">
        <v>179.98630113628246</v>
      </c>
      <c r="AC118" s="343">
        <v>1002.2265860362272</v>
      </c>
      <c r="AD118" s="343">
        <v>1025.3810732457202</v>
      </c>
      <c r="AE118" s="343">
        <v>1048.7391458283685</v>
      </c>
      <c r="AF118" s="343">
        <v>1066.2109544193054</v>
      </c>
      <c r="AG118" s="343">
        <v>1082.8203076707514</v>
      </c>
      <c r="AH118" s="344">
        <v>1099.8963870165669</v>
      </c>
      <c r="AI118" s="344">
        <v>1115.771787203571</v>
      </c>
    </row>
    <row r="119" spans="2:35" outlineLevel="1" x14ac:dyDescent="0.2">
      <c r="B119" s="310"/>
      <c r="C119" s="309"/>
      <c r="F119" s="40"/>
    </row>
    <row r="120" spans="2:35" outlineLevel="1" x14ac:dyDescent="0.2">
      <c r="B120" s="310"/>
      <c r="C120" s="309"/>
      <c r="F120" s="40" t="s">
        <v>285</v>
      </c>
    </row>
    <row r="121" spans="2:35" outlineLevel="1" x14ac:dyDescent="0.2">
      <c r="B121" s="310"/>
      <c r="C121" s="345">
        <v>4</v>
      </c>
      <c r="G121" t="s">
        <v>286</v>
      </c>
      <c r="Q121" s="16" t="s">
        <v>110</v>
      </c>
      <c r="R121" s="299"/>
      <c r="S121" s="300">
        <v>0</v>
      </c>
      <c r="T121" s="300">
        <v>0</v>
      </c>
      <c r="U121" s="300">
        <v>0</v>
      </c>
      <c r="V121" s="300">
        <v>0</v>
      </c>
      <c r="W121" s="301">
        <v>0</v>
      </c>
      <c r="X121" s="300">
        <v>298.28564022619565</v>
      </c>
      <c r="Y121" s="300">
        <v>95.581886682237595</v>
      </c>
      <c r="Z121" s="300">
        <v>7.47135421986113</v>
      </c>
      <c r="AA121" s="300">
        <v>8.0830598244803937</v>
      </c>
      <c r="AB121" s="302">
        <v>9.9366943341723655</v>
      </c>
      <c r="AC121" s="302">
        <v>12.363473627590679</v>
      </c>
      <c r="AD121" s="302">
        <v>16.816862891367983</v>
      </c>
      <c r="AE121" s="302">
        <v>13.700304199260366</v>
      </c>
      <c r="AF121" s="302">
        <v>11.737894258646422</v>
      </c>
      <c r="AG121" s="302">
        <v>11.510587215815359</v>
      </c>
      <c r="AH121" s="303">
        <v>10.593859464977017</v>
      </c>
      <c r="AI121" s="303">
        <v>9.9563458756806575</v>
      </c>
    </row>
    <row r="122" spans="2:35" outlineLevel="1" x14ac:dyDescent="0.2">
      <c r="B122" s="310"/>
      <c r="C122" s="345">
        <v>4</v>
      </c>
      <c r="G122" t="s">
        <v>287</v>
      </c>
      <c r="Q122" s="337" t="s">
        <v>110</v>
      </c>
      <c r="R122" s="320"/>
      <c r="S122" s="321">
        <v>0</v>
      </c>
      <c r="T122" s="321">
        <v>0</v>
      </c>
      <c r="U122" s="321">
        <v>0</v>
      </c>
      <c r="V122" s="321">
        <v>0</v>
      </c>
      <c r="W122" s="322">
        <v>0</v>
      </c>
      <c r="X122" s="321">
        <v>1093.907866035109</v>
      </c>
      <c r="Y122" s="321">
        <v>1710.4104270271368</v>
      </c>
      <c r="Z122" s="321">
        <v>1904.4153314898981</v>
      </c>
      <c r="AA122" s="321">
        <v>1912.3115354815857</v>
      </c>
      <c r="AB122" s="323">
        <v>1919.2653990618667</v>
      </c>
      <c r="AC122" s="323">
        <v>1927.602546421607</v>
      </c>
      <c r="AD122" s="323">
        <v>1886.9099862436851</v>
      </c>
      <c r="AE122" s="323">
        <v>1853.7274357341119</v>
      </c>
      <c r="AF122" s="323">
        <v>1812.6934533521157</v>
      </c>
      <c r="AG122" s="323">
        <v>1766.5342958275378</v>
      </c>
      <c r="AH122" s="324">
        <v>1718.8244761780875</v>
      </c>
      <c r="AI122" s="324">
        <v>1668.1355691309636</v>
      </c>
    </row>
    <row r="123" spans="2:35" outlineLevel="1" x14ac:dyDescent="0.2">
      <c r="B123" s="310"/>
      <c r="C123" s="345">
        <v>4</v>
      </c>
      <c r="G123" s="325" t="s">
        <v>288</v>
      </c>
      <c r="H123" s="326"/>
      <c r="I123" s="325"/>
      <c r="J123" s="325"/>
      <c r="K123" s="326"/>
      <c r="L123" s="325"/>
      <c r="M123" s="325"/>
      <c r="N123" s="325"/>
      <c r="O123" s="325"/>
      <c r="P123" s="325"/>
      <c r="Q123" s="326"/>
      <c r="R123" s="327"/>
      <c r="S123" s="5">
        <v>0</v>
      </c>
      <c r="T123" s="5">
        <v>0</v>
      </c>
      <c r="U123" s="5">
        <v>0</v>
      </c>
      <c r="V123" s="5">
        <v>0</v>
      </c>
      <c r="W123" s="5">
        <v>0</v>
      </c>
      <c r="X123" s="5">
        <v>1392.1935062613047</v>
      </c>
      <c r="Y123" s="5">
        <v>1805.9923137093745</v>
      </c>
      <c r="Z123" s="5">
        <v>1911.8866857097591</v>
      </c>
      <c r="AA123" s="5">
        <v>1920.3945953060661</v>
      </c>
      <c r="AB123" s="5">
        <v>1929.2020933960391</v>
      </c>
      <c r="AC123" s="5">
        <v>1939.9660200491976</v>
      </c>
      <c r="AD123" s="5">
        <v>1903.726849135053</v>
      </c>
      <c r="AE123" s="5">
        <v>1867.4277399333723</v>
      </c>
      <c r="AF123" s="5">
        <v>1824.4313476107623</v>
      </c>
      <c r="AG123" s="5">
        <v>1778.0448830433531</v>
      </c>
      <c r="AH123" s="5">
        <v>1729.4183356430644</v>
      </c>
      <c r="AI123" s="5">
        <v>1678.0919150066443</v>
      </c>
    </row>
    <row r="124" spans="2:35" outlineLevel="1" x14ac:dyDescent="0.2">
      <c r="B124" s="310"/>
      <c r="C124" s="309"/>
    </row>
    <row r="125" spans="2:35" outlineLevel="1" x14ac:dyDescent="0.2">
      <c r="B125" s="310"/>
      <c r="C125" s="346">
        <v>4</v>
      </c>
      <c r="F125" s="40" t="s">
        <v>266</v>
      </c>
      <c r="Q125" s="16" t="s">
        <v>110</v>
      </c>
      <c r="R125" s="340"/>
      <c r="S125" s="341">
        <v>0</v>
      </c>
      <c r="T125" s="341">
        <v>0</v>
      </c>
      <c r="U125" s="341">
        <v>0</v>
      </c>
      <c r="V125" s="341">
        <v>0</v>
      </c>
      <c r="W125" s="342">
        <v>222.293480958853</v>
      </c>
      <c r="X125" s="341">
        <v>1213.4516164441632</v>
      </c>
      <c r="Y125" s="341">
        <v>1802.7543964634933</v>
      </c>
      <c r="Z125" s="341">
        <v>2022.4125399568989</v>
      </c>
      <c r="AA125" s="341">
        <v>2064.1845937556027</v>
      </c>
      <c r="AB125" s="343">
        <v>2109.1883945323216</v>
      </c>
      <c r="AC125" s="343">
        <v>2942.1926060854248</v>
      </c>
      <c r="AD125" s="343">
        <v>2929.1079223807733</v>
      </c>
      <c r="AE125" s="343">
        <v>2916.1668857617406</v>
      </c>
      <c r="AF125" s="343">
        <v>2890.6423020300676</v>
      </c>
      <c r="AG125" s="343">
        <v>2860.8651907141048</v>
      </c>
      <c r="AH125" s="344">
        <v>2829.3147226596311</v>
      </c>
      <c r="AI125" s="344">
        <v>2793.8637022102153</v>
      </c>
    </row>
    <row r="126" spans="2:35" outlineLevel="1" x14ac:dyDescent="0.2"/>
    <row r="127" spans="2:35" x14ac:dyDescent="0.2">
      <c r="C127" s="116">
        <v>5</v>
      </c>
      <c r="D127" s="67" t="s">
        <v>135</v>
      </c>
      <c r="E127" s="67"/>
      <c r="F127" s="67"/>
      <c r="G127" s="67"/>
      <c r="H127" s="102"/>
      <c r="I127" s="67"/>
      <c r="J127" s="67"/>
      <c r="K127" s="102"/>
      <c r="L127" s="67"/>
      <c r="M127" s="67"/>
      <c r="N127" s="67"/>
      <c r="O127" s="67"/>
      <c r="P127" s="67"/>
      <c r="Q127" s="117" t="s">
        <v>110</v>
      </c>
      <c r="R127" s="118"/>
      <c r="S127" s="118">
        <v>0</v>
      </c>
      <c r="T127" s="118">
        <v>0</v>
      </c>
      <c r="U127" s="118">
        <v>0</v>
      </c>
      <c r="V127" s="118">
        <v>0</v>
      </c>
      <c r="W127" s="118">
        <v>0</v>
      </c>
      <c r="X127" s="118">
        <v>146.17233926731916</v>
      </c>
      <c r="Y127" s="118">
        <v>311.59582753468874</v>
      </c>
      <c r="Z127" s="118">
        <v>341.63700514460061</v>
      </c>
      <c r="AA127" s="118">
        <v>382.66985577175444</v>
      </c>
      <c r="AB127" s="118">
        <v>416.54798142301445</v>
      </c>
      <c r="AC127" s="118">
        <v>539.48756323079306</v>
      </c>
      <c r="AD127" s="118">
        <v>566.43900576947885</v>
      </c>
      <c r="AE127" s="118">
        <v>621.8327166858902</v>
      </c>
      <c r="AF127" s="118">
        <v>636.47841867211253</v>
      </c>
      <c r="AG127" s="118">
        <v>622.78131289666635</v>
      </c>
      <c r="AH127" s="118">
        <v>613.22484479325249</v>
      </c>
      <c r="AI127" s="118">
        <v>640.54822376194124</v>
      </c>
    </row>
    <row r="128" spans="2:35" outlineLevel="1" x14ac:dyDescent="0.2">
      <c r="C128" s="309"/>
      <c r="F128" s="40" t="s">
        <v>269</v>
      </c>
    </row>
    <row r="129" spans="2:35" outlineLevel="1" x14ac:dyDescent="0.2">
      <c r="B129" s="310"/>
      <c r="C129" s="312">
        <v>5</v>
      </c>
      <c r="G129" t="s">
        <v>270</v>
      </c>
      <c r="O129" s="106"/>
      <c r="Q129" s="16" t="s">
        <v>110</v>
      </c>
      <c r="R129" s="299"/>
      <c r="S129" s="300">
        <v>0</v>
      </c>
      <c r="T129" s="300">
        <v>0</v>
      </c>
      <c r="U129" s="300">
        <v>0</v>
      </c>
      <c r="V129" s="300">
        <v>0</v>
      </c>
      <c r="W129" s="301">
        <v>0</v>
      </c>
      <c r="X129" s="300">
        <v>0</v>
      </c>
      <c r="Y129" s="300">
        <v>3583.2135537038757</v>
      </c>
      <c r="Z129" s="300">
        <v>3788.440521284133</v>
      </c>
      <c r="AA129" s="300">
        <v>4031.2735216010597</v>
      </c>
      <c r="AB129" s="302">
        <v>4592.6622364939121</v>
      </c>
      <c r="AC129" s="302">
        <v>4576.5541613836285</v>
      </c>
      <c r="AD129" s="302">
        <v>4356.8368027276138</v>
      </c>
      <c r="AE129" s="302">
        <v>4993.5794275495355</v>
      </c>
      <c r="AF129" s="302">
        <v>5372.7912923748581</v>
      </c>
      <c r="AG129" s="302">
        <v>5107.0752529132606</v>
      </c>
      <c r="AH129" s="303">
        <v>4863.5626846871046</v>
      </c>
      <c r="AI129" s="303">
        <v>4694.0460313347985</v>
      </c>
    </row>
    <row r="130" spans="2:35" outlineLevel="1" x14ac:dyDescent="0.2">
      <c r="B130" s="310"/>
      <c r="C130" s="312">
        <v>5</v>
      </c>
      <c r="G130" t="s">
        <v>271</v>
      </c>
      <c r="N130" s="24"/>
      <c r="O130" s="149" t="s">
        <v>172</v>
      </c>
      <c r="P130" s="313">
        <v>0</v>
      </c>
      <c r="Q130" s="16" t="s">
        <v>110</v>
      </c>
      <c r="R130" s="314"/>
      <c r="S130" s="315">
        <v>0</v>
      </c>
      <c r="T130" s="315">
        <v>0</v>
      </c>
      <c r="U130" s="315">
        <v>0</v>
      </c>
      <c r="V130" s="315">
        <v>0</v>
      </c>
      <c r="W130" s="316">
        <v>0</v>
      </c>
      <c r="X130" s="315">
        <v>3617.0511760552749</v>
      </c>
      <c r="Y130" s="315">
        <v>282.6295197375382</v>
      </c>
      <c r="Z130" s="315">
        <v>336.05213273730442</v>
      </c>
      <c r="AA130" s="315">
        <v>670.21817374870159</v>
      </c>
      <c r="AB130" s="5">
        <v>109.01997718020385</v>
      </c>
      <c r="AC130" s="5">
        <v>35.747572559150903</v>
      </c>
      <c r="AD130" s="5">
        <v>906.27383009075766</v>
      </c>
      <c r="AE130" s="5">
        <v>671.73636187886268</v>
      </c>
      <c r="AF130" s="5">
        <v>37.568373986619719</v>
      </c>
      <c r="AG130" s="5">
        <v>62.26774827869481</v>
      </c>
      <c r="AH130" s="317">
        <v>139.86516927582477</v>
      </c>
      <c r="AI130" s="317">
        <v>973.84327656618075</v>
      </c>
    </row>
    <row r="131" spans="2:35" outlineLevel="1" x14ac:dyDescent="0.2">
      <c r="B131" s="310"/>
      <c r="C131" s="312">
        <v>5</v>
      </c>
      <c r="G131" t="s">
        <v>272</v>
      </c>
      <c r="Q131" s="16" t="s">
        <v>110</v>
      </c>
      <c r="R131" s="314"/>
      <c r="S131" s="315">
        <v>0</v>
      </c>
      <c r="T131" s="315">
        <v>0</v>
      </c>
      <c r="U131" s="315">
        <v>0</v>
      </c>
      <c r="V131" s="315">
        <v>0</v>
      </c>
      <c r="W131" s="316">
        <v>0</v>
      </c>
      <c r="X131" s="315">
        <v>0</v>
      </c>
      <c r="Y131" s="315">
        <v>102.71878853951092</v>
      </c>
      <c r="Z131" s="315">
        <v>102.78241336616439</v>
      </c>
      <c r="AA131" s="315">
        <v>109.37060227326124</v>
      </c>
      <c r="AB131" s="5">
        <v>124.60137774117294</v>
      </c>
      <c r="AC131" s="5">
        <v>0</v>
      </c>
      <c r="AD131" s="5">
        <v>0</v>
      </c>
      <c r="AE131" s="5">
        <v>0</v>
      </c>
      <c r="AF131" s="5">
        <v>0</v>
      </c>
      <c r="AG131" s="5">
        <v>0</v>
      </c>
      <c r="AH131" s="317">
        <v>0</v>
      </c>
      <c r="AI131" s="317">
        <v>0</v>
      </c>
    </row>
    <row r="132" spans="2:35" outlineLevel="1" x14ac:dyDescent="0.2">
      <c r="B132" s="310"/>
      <c r="C132" s="312">
        <v>5</v>
      </c>
      <c r="G132" t="s">
        <v>273</v>
      </c>
      <c r="Q132" s="16" t="s">
        <v>110</v>
      </c>
      <c r="R132" s="314"/>
      <c r="S132" s="315">
        <v>0</v>
      </c>
      <c r="T132" s="315">
        <v>0</v>
      </c>
      <c r="U132" s="315">
        <v>0</v>
      </c>
      <c r="V132" s="315">
        <v>0</v>
      </c>
      <c r="W132" s="316">
        <v>0</v>
      </c>
      <c r="X132" s="315">
        <v>53.557830177963794</v>
      </c>
      <c r="Y132" s="315">
        <v>4.0223996048020512</v>
      </c>
      <c r="Z132" s="315">
        <v>4.528129751563382</v>
      </c>
      <c r="AA132" s="315">
        <v>9.0308453866065328</v>
      </c>
      <c r="AB132" s="5">
        <v>1.468988154199095</v>
      </c>
      <c r="AC132" s="5">
        <v>0</v>
      </c>
      <c r="AD132" s="5">
        <v>0</v>
      </c>
      <c r="AE132" s="5">
        <v>0</v>
      </c>
      <c r="AF132" s="5">
        <v>0</v>
      </c>
      <c r="AG132" s="5">
        <v>0</v>
      </c>
      <c r="AH132" s="317">
        <v>0</v>
      </c>
      <c r="AI132" s="317">
        <v>0</v>
      </c>
    </row>
    <row r="133" spans="2:35" outlineLevel="1" x14ac:dyDescent="0.2">
      <c r="B133" s="310"/>
      <c r="C133" s="312">
        <v>5</v>
      </c>
      <c r="G133" t="s">
        <v>274</v>
      </c>
      <c r="O133" s="149" t="s">
        <v>275</v>
      </c>
      <c r="P133" s="318">
        <v>0</v>
      </c>
      <c r="Q133" s="16" t="s">
        <v>110</v>
      </c>
      <c r="R133" s="319"/>
      <c r="S133" s="315">
        <v>0</v>
      </c>
      <c r="T133" s="315">
        <v>0</v>
      </c>
      <c r="U133" s="315">
        <v>0</v>
      </c>
      <c r="V133" s="315">
        <v>0</v>
      </c>
      <c r="W133" s="316">
        <v>0</v>
      </c>
      <c r="X133" s="315">
        <v>0</v>
      </c>
      <c r="Y133" s="315">
        <v>0</v>
      </c>
      <c r="Z133" s="315">
        <v>0</v>
      </c>
      <c r="AA133" s="315">
        <v>0</v>
      </c>
      <c r="AB133" s="5">
        <v>0</v>
      </c>
      <c r="AC133" s="5">
        <v>0</v>
      </c>
      <c r="AD133" s="5">
        <v>0</v>
      </c>
      <c r="AE133" s="5">
        <v>0</v>
      </c>
      <c r="AF133" s="5">
        <v>0</v>
      </c>
      <c r="AG133" s="5">
        <v>0</v>
      </c>
      <c r="AH133" s="317">
        <v>0</v>
      </c>
      <c r="AI133" s="317">
        <v>0</v>
      </c>
    </row>
    <row r="134" spans="2:35" outlineLevel="1" x14ac:dyDescent="0.2">
      <c r="B134" s="310"/>
      <c r="C134" s="312">
        <v>5</v>
      </c>
      <c r="G134" t="s">
        <v>276</v>
      </c>
      <c r="Q134" s="8" t="s">
        <v>110</v>
      </c>
      <c r="R134" s="320"/>
      <c r="S134" s="321">
        <v>0</v>
      </c>
      <c r="T134" s="321">
        <v>0</v>
      </c>
      <c r="U134" s="321">
        <v>0</v>
      </c>
      <c r="V134" s="321">
        <v>0</v>
      </c>
      <c r="W134" s="322">
        <v>0</v>
      </c>
      <c r="X134" s="321">
        <v>87.395452529362828</v>
      </c>
      <c r="Y134" s="321">
        <v>184.14374030159411</v>
      </c>
      <c r="Z134" s="321">
        <v>200.52967553810504</v>
      </c>
      <c r="AA134" s="321">
        <v>227.23090651571709</v>
      </c>
      <c r="AB134" s="323">
        <v>251.19841818585905</v>
      </c>
      <c r="AC134" s="323">
        <v>255.4649312151659</v>
      </c>
      <c r="AD134" s="323">
        <v>269.53120526883589</v>
      </c>
      <c r="AE134" s="323">
        <v>292.52449705353979</v>
      </c>
      <c r="AF134" s="323">
        <v>303.28441344821789</v>
      </c>
      <c r="AG134" s="323">
        <v>305.78031650485076</v>
      </c>
      <c r="AH134" s="324">
        <v>309.38182262813137</v>
      </c>
      <c r="AI134" s="324">
        <v>321.72096143520758</v>
      </c>
    </row>
    <row r="135" spans="2:35" outlineLevel="1" x14ac:dyDescent="0.2">
      <c r="B135" s="310"/>
      <c r="C135" s="312">
        <v>5</v>
      </c>
      <c r="G135" s="325" t="s">
        <v>277</v>
      </c>
      <c r="H135" s="326"/>
      <c r="I135" s="325"/>
      <c r="J135" s="325"/>
      <c r="K135" s="326"/>
      <c r="L135" s="325"/>
      <c r="M135" s="325"/>
      <c r="N135" s="325"/>
      <c r="O135" s="325"/>
      <c r="P135" s="325"/>
      <c r="Q135" s="326"/>
      <c r="R135" s="327"/>
      <c r="S135" s="5">
        <v>0</v>
      </c>
      <c r="T135" s="5">
        <v>0</v>
      </c>
      <c r="U135" s="5">
        <v>0</v>
      </c>
      <c r="V135" s="5">
        <v>0</v>
      </c>
      <c r="W135" s="5">
        <v>0</v>
      </c>
      <c r="X135" s="5">
        <v>3583.2135537038757</v>
      </c>
      <c r="Y135" s="5">
        <v>3788.440521284133</v>
      </c>
      <c r="Z135" s="5">
        <v>4031.2735216010597</v>
      </c>
      <c r="AA135" s="5">
        <v>4592.6622364939121</v>
      </c>
      <c r="AB135" s="5">
        <v>4576.5541613836285</v>
      </c>
      <c r="AC135" s="5">
        <v>4356.8368027276138</v>
      </c>
      <c r="AD135" s="5">
        <v>4993.5794275495355</v>
      </c>
      <c r="AE135" s="5">
        <v>5372.7912923748581</v>
      </c>
      <c r="AF135" s="5">
        <v>5107.0752529132606</v>
      </c>
      <c r="AG135" s="5">
        <v>4863.5626846871046</v>
      </c>
      <c r="AH135" s="5">
        <v>4694.0460313347985</v>
      </c>
      <c r="AI135" s="5">
        <v>5346.1683464657717</v>
      </c>
    </row>
    <row r="136" spans="2:35" outlineLevel="1" x14ac:dyDescent="0.2">
      <c r="B136" s="310"/>
      <c r="C136" s="309"/>
    </row>
    <row r="137" spans="2:35" outlineLevel="1" x14ac:dyDescent="0.2">
      <c r="B137" s="310"/>
      <c r="C137" s="312"/>
      <c r="D137" s="259"/>
      <c r="E137" s="259"/>
      <c r="F137" s="328" t="s">
        <v>278</v>
      </c>
      <c r="G137" s="259"/>
      <c r="H137" s="16"/>
      <c r="I137" s="259"/>
      <c r="J137" s="259"/>
      <c r="K137" s="16"/>
      <c r="L137" s="259"/>
      <c r="M137" s="259"/>
      <c r="N137" s="259"/>
      <c r="O137" s="259"/>
      <c r="P137" s="259"/>
      <c r="Q137" s="261"/>
      <c r="R137" s="262"/>
      <c r="S137" s="262"/>
      <c r="T137" s="262"/>
      <c r="U137" s="262"/>
      <c r="V137" s="262"/>
      <c r="W137" s="262"/>
      <c r="X137" s="262"/>
      <c r="Y137" s="262"/>
      <c r="Z137" s="262"/>
      <c r="AA137" s="262"/>
      <c r="AB137" s="262"/>
      <c r="AC137" s="262"/>
      <c r="AD137" s="262"/>
      <c r="AE137" s="262"/>
      <c r="AF137" s="262"/>
      <c r="AG137" s="262"/>
      <c r="AH137" s="262"/>
      <c r="AI137" s="262"/>
    </row>
    <row r="138" spans="2:35" outlineLevel="1" x14ac:dyDescent="0.2">
      <c r="B138" s="310"/>
      <c r="C138" s="312">
        <v>5</v>
      </c>
      <c r="D138" s="259"/>
      <c r="E138" s="259"/>
      <c r="F138" s="259"/>
      <c r="G138" s="329" t="s">
        <v>279</v>
      </c>
      <c r="H138" s="330"/>
      <c r="I138" s="329"/>
      <c r="J138" s="259"/>
      <c r="K138" s="16"/>
      <c r="L138" s="259"/>
      <c r="M138" s="259"/>
      <c r="N138" s="259"/>
      <c r="O138" s="259"/>
      <c r="P138" s="259"/>
      <c r="Q138" s="16" t="s">
        <v>110</v>
      </c>
      <c r="R138" s="331"/>
      <c r="S138" s="300">
        <v>0</v>
      </c>
      <c r="T138" s="300">
        <v>0</v>
      </c>
      <c r="U138" s="300">
        <v>0</v>
      </c>
      <c r="V138" s="300">
        <v>0</v>
      </c>
      <c r="W138" s="301">
        <v>0</v>
      </c>
      <c r="X138" s="300">
        <v>174.79090505872566</v>
      </c>
      <c r="Y138" s="300">
        <v>8.582392794680846</v>
      </c>
      <c r="Z138" s="300">
        <v>13.958207479051959</v>
      </c>
      <c r="AA138" s="300">
        <v>28.18460660312482</v>
      </c>
      <c r="AB138" s="302">
        <v>6.6559617671327072</v>
      </c>
      <c r="AC138" s="302">
        <v>1.7873786279575452</v>
      </c>
      <c r="AD138" s="302">
        <v>26.345169479382491</v>
      </c>
      <c r="AE138" s="302">
        <v>19.641414090025222</v>
      </c>
      <c r="AF138" s="302">
        <v>1.8784186993309859</v>
      </c>
      <c r="AG138" s="302">
        <v>3.1133874139347406</v>
      </c>
      <c r="AH138" s="303">
        <v>4.0896248326264546</v>
      </c>
      <c r="AI138" s="303">
        <v>20.588652781526022</v>
      </c>
    </row>
    <row r="139" spans="2:35" outlineLevel="1" x14ac:dyDescent="0.2">
      <c r="B139" s="310"/>
      <c r="C139" s="312">
        <v>5</v>
      </c>
      <c r="D139" s="259"/>
      <c r="E139" s="259"/>
      <c r="F139" s="259"/>
      <c r="G139" s="329" t="s">
        <v>280</v>
      </c>
      <c r="H139" s="330"/>
      <c r="I139" s="329"/>
      <c r="J139" s="259"/>
      <c r="K139" s="16"/>
      <c r="L139" s="259"/>
      <c r="M139" s="259"/>
      <c r="N139" s="259"/>
      <c r="O139" s="259"/>
      <c r="P139" s="259"/>
      <c r="Q139" s="16" t="s">
        <v>110</v>
      </c>
      <c r="R139" s="332"/>
      <c r="S139" s="315">
        <v>0</v>
      </c>
      <c r="T139" s="315">
        <v>0</v>
      </c>
      <c r="U139" s="315">
        <v>0</v>
      </c>
      <c r="V139" s="315">
        <v>0</v>
      </c>
      <c r="W139" s="316">
        <v>0</v>
      </c>
      <c r="X139" s="315">
        <v>87.395452529362828</v>
      </c>
      <c r="Y139" s="315">
        <v>4.291196397340423</v>
      </c>
      <c r="Z139" s="315">
        <v>6.9791037395259794</v>
      </c>
      <c r="AA139" s="315">
        <v>14.09230330156241</v>
      </c>
      <c r="AB139" s="5">
        <v>3.3279808835663536</v>
      </c>
      <c r="AC139" s="5">
        <v>0.8936893139787726</v>
      </c>
      <c r="AD139" s="5">
        <v>13.172584739691246</v>
      </c>
      <c r="AE139" s="5">
        <v>9.820707045012611</v>
      </c>
      <c r="AF139" s="5">
        <v>0.93920934966549297</v>
      </c>
      <c r="AG139" s="5">
        <v>1.5566937069673703</v>
      </c>
      <c r="AH139" s="317">
        <v>2.0448124163132273</v>
      </c>
      <c r="AI139" s="317">
        <v>10.294326390763011</v>
      </c>
    </row>
    <row r="140" spans="2:35" outlineLevel="1" x14ac:dyDescent="0.2">
      <c r="B140" s="310"/>
      <c r="C140" s="312">
        <v>5</v>
      </c>
      <c r="D140" s="259"/>
      <c r="E140" s="259"/>
      <c r="F140" s="259"/>
      <c r="G140" s="329" t="s">
        <v>281</v>
      </c>
      <c r="H140" s="330"/>
      <c r="I140" s="329"/>
      <c r="J140" s="259"/>
      <c r="K140" s="16"/>
      <c r="L140" s="259"/>
      <c r="M140" s="259"/>
      <c r="N140" s="259"/>
      <c r="O140" s="259"/>
      <c r="P140" s="259"/>
      <c r="Q140" s="16" t="s">
        <v>110</v>
      </c>
      <c r="R140" s="332"/>
      <c r="S140" s="315">
        <v>0</v>
      </c>
      <c r="T140" s="315">
        <v>0</v>
      </c>
      <c r="U140" s="315">
        <v>0</v>
      </c>
      <c r="V140" s="315">
        <v>0</v>
      </c>
      <c r="W140" s="316">
        <v>0</v>
      </c>
      <c r="X140" s="315">
        <v>0</v>
      </c>
      <c r="Y140" s="315">
        <v>89.900788835204551</v>
      </c>
      <c r="Z140" s="315">
        <v>189.13965825995621</v>
      </c>
      <c r="AA140" s="315">
        <v>205.97015266518267</v>
      </c>
      <c r="AB140" s="5">
        <v>233.39580229060184</v>
      </c>
      <c r="AC140" s="5">
        <v>251.19841818585905</v>
      </c>
      <c r="AD140" s="5">
        <v>255.4649312151659</v>
      </c>
      <c r="AE140" s="5">
        <v>269.53120526883589</v>
      </c>
      <c r="AF140" s="5">
        <v>292.52449705353979</v>
      </c>
      <c r="AG140" s="5">
        <v>303.28441344821789</v>
      </c>
      <c r="AH140" s="317">
        <v>305.78031650485076</v>
      </c>
      <c r="AI140" s="317">
        <v>309.38182262813137</v>
      </c>
    </row>
    <row r="141" spans="2:35" outlineLevel="1" x14ac:dyDescent="0.2">
      <c r="B141" s="310"/>
      <c r="C141" s="312">
        <v>5</v>
      </c>
      <c r="D141" s="259"/>
      <c r="E141" s="259"/>
      <c r="F141" s="259"/>
      <c r="G141" s="333" t="s">
        <v>282</v>
      </c>
      <c r="H141" s="334"/>
      <c r="I141" s="333"/>
      <c r="J141" s="335"/>
      <c r="K141" s="336"/>
      <c r="L141" s="335"/>
      <c r="M141" s="335"/>
      <c r="N141" s="335"/>
      <c r="O141" s="335"/>
      <c r="P141" s="335"/>
      <c r="Q141" s="337" t="s">
        <v>110</v>
      </c>
      <c r="R141" s="338"/>
      <c r="S141" s="321">
        <v>0</v>
      </c>
      <c r="T141" s="321">
        <v>0</v>
      </c>
      <c r="U141" s="321">
        <v>0</v>
      </c>
      <c r="V141" s="321">
        <v>0</v>
      </c>
      <c r="W141" s="322">
        <v>0</v>
      </c>
      <c r="X141" s="321">
        <v>0</v>
      </c>
      <c r="Y141" s="321">
        <v>89.951755069049142</v>
      </c>
      <c r="Z141" s="321">
        <v>4.4109135386228457</v>
      </c>
      <c r="AA141" s="321">
        <v>7.1684505489720349</v>
      </c>
      <c r="AB141" s="323">
        <v>14.474635011690879</v>
      </c>
      <c r="AC141" s="323">
        <v>3.3728237153280873</v>
      </c>
      <c r="AD141" s="323">
        <v>0.8936893139787726</v>
      </c>
      <c r="AE141" s="323">
        <v>13.172584739691246</v>
      </c>
      <c r="AF141" s="323">
        <v>9.820707045012611</v>
      </c>
      <c r="AG141" s="323">
        <v>0.93920934966549297</v>
      </c>
      <c r="AH141" s="324">
        <v>1.5566937069673703</v>
      </c>
      <c r="AI141" s="324">
        <v>2.0448124163132273</v>
      </c>
    </row>
    <row r="142" spans="2:35" outlineLevel="1" x14ac:dyDescent="0.2">
      <c r="B142" s="310"/>
      <c r="C142" s="312">
        <v>5</v>
      </c>
      <c r="D142" s="259"/>
      <c r="E142" s="259"/>
      <c r="F142" s="259"/>
      <c r="G142" s="329" t="s">
        <v>283</v>
      </c>
      <c r="H142" s="330"/>
      <c r="I142" s="329"/>
      <c r="J142" s="259"/>
      <c r="K142" s="16"/>
      <c r="L142" s="259"/>
      <c r="M142" s="259"/>
      <c r="N142" s="259"/>
      <c r="O142" s="259"/>
      <c r="P142" s="259"/>
      <c r="Q142" s="261"/>
      <c r="R142" s="262"/>
      <c r="S142" s="339">
        <v>0</v>
      </c>
      <c r="T142" s="339">
        <v>0</v>
      </c>
      <c r="U142" s="339">
        <v>0</v>
      </c>
      <c r="V142" s="339">
        <v>0</v>
      </c>
      <c r="W142" s="339">
        <v>0</v>
      </c>
      <c r="X142" s="339">
        <v>87.395452529362828</v>
      </c>
      <c r="Y142" s="339">
        <v>184.14374030159411</v>
      </c>
      <c r="Z142" s="339">
        <v>200.52967553810504</v>
      </c>
      <c r="AA142" s="339">
        <v>227.23090651571709</v>
      </c>
      <c r="AB142" s="339">
        <v>251.19841818585905</v>
      </c>
      <c r="AC142" s="339">
        <v>255.4649312151659</v>
      </c>
      <c r="AD142" s="339">
        <v>269.53120526883589</v>
      </c>
      <c r="AE142" s="339">
        <v>292.52449705353979</v>
      </c>
      <c r="AF142" s="339">
        <v>303.28441344821789</v>
      </c>
      <c r="AG142" s="339">
        <v>305.78031650485076</v>
      </c>
      <c r="AH142" s="339">
        <v>309.38182262813137</v>
      </c>
      <c r="AI142" s="339">
        <v>321.72096143520758</v>
      </c>
    </row>
    <row r="143" spans="2:35" outlineLevel="1" x14ac:dyDescent="0.2">
      <c r="B143" s="310"/>
      <c r="C143" s="309"/>
    </row>
    <row r="144" spans="2:35" outlineLevel="1" x14ac:dyDescent="0.2">
      <c r="B144" s="310"/>
      <c r="C144" s="312">
        <v>5</v>
      </c>
      <c r="F144" s="40" t="s">
        <v>284</v>
      </c>
      <c r="Q144" s="16" t="s">
        <v>110</v>
      </c>
      <c r="R144" s="340"/>
      <c r="S144" s="341">
        <v>0</v>
      </c>
      <c r="T144" s="341">
        <v>0</v>
      </c>
      <c r="U144" s="341">
        <v>0</v>
      </c>
      <c r="V144" s="341">
        <v>0</v>
      </c>
      <c r="W144" s="342">
        <v>0</v>
      </c>
      <c r="X144" s="341">
        <v>32.77932423153073</v>
      </c>
      <c r="Y144" s="341">
        <v>74.981726764457036</v>
      </c>
      <c r="Z144" s="341">
        <v>90.303631102000466</v>
      </c>
      <c r="AA144" s="341">
        <v>105.42573236179001</v>
      </c>
      <c r="AB144" s="343">
        <v>121.2145745317186</v>
      </c>
      <c r="AC144" s="343">
        <v>247.47506556829316</v>
      </c>
      <c r="AD144" s="343">
        <v>261.10140589287431</v>
      </c>
      <c r="AE144" s="343">
        <v>283.37556448279776</v>
      </c>
      <c r="AF144" s="343">
        <v>293.79895607167913</v>
      </c>
      <c r="AG144" s="343">
        <v>296.2167978069586</v>
      </c>
      <c r="AH144" s="344">
        <v>299.70566400774754</v>
      </c>
      <c r="AI144" s="344">
        <v>311.65888659220292</v>
      </c>
    </row>
    <row r="145" spans="2:35" outlineLevel="1" x14ac:dyDescent="0.2">
      <c r="B145" s="310"/>
      <c r="C145" s="309"/>
      <c r="F145" s="40"/>
    </row>
    <row r="146" spans="2:35" outlineLevel="1" x14ac:dyDescent="0.2">
      <c r="B146" s="310"/>
      <c r="C146" s="309"/>
      <c r="F146" s="40" t="s">
        <v>285</v>
      </c>
    </row>
    <row r="147" spans="2:35" outlineLevel="1" x14ac:dyDescent="0.2">
      <c r="B147" s="310"/>
      <c r="C147" s="345">
        <v>5</v>
      </c>
      <c r="G147" t="s">
        <v>286</v>
      </c>
      <c r="Q147" s="16" t="s">
        <v>110</v>
      </c>
      <c r="R147" s="299"/>
      <c r="S147" s="300">
        <v>0</v>
      </c>
      <c r="T147" s="300">
        <v>0</v>
      </c>
      <c r="U147" s="300">
        <v>0</v>
      </c>
      <c r="V147" s="300">
        <v>0</v>
      </c>
      <c r="W147" s="301">
        <v>0</v>
      </c>
      <c r="X147" s="300">
        <v>113.39301503578842</v>
      </c>
      <c r="Y147" s="300">
        <v>8.8603151631677584</v>
      </c>
      <c r="Z147" s="300">
        <v>10.535091345278659</v>
      </c>
      <c r="AA147" s="300">
        <v>21.011054517627258</v>
      </c>
      <c r="AB147" s="302">
        <v>3.4177298882119134</v>
      </c>
      <c r="AC147" s="302">
        <v>1.1206711863871042</v>
      </c>
      <c r="AD147" s="302">
        <v>28.411298884108572</v>
      </c>
      <c r="AE147" s="302">
        <v>21.058649069401962</v>
      </c>
      <c r="AF147" s="302">
        <v>1.1777525362471652</v>
      </c>
      <c r="AG147" s="302">
        <v>1.9520674088197718</v>
      </c>
      <c r="AH147" s="303">
        <v>4.3847135334073926</v>
      </c>
      <c r="AI147" s="303">
        <v>30.529572275115324</v>
      </c>
    </row>
    <row r="148" spans="2:35" outlineLevel="1" x14ac:dyDescent="0.2">
      <c r="B148" s="310"/>
      <c r="C148" s="345">
        <v>5</v>
      </c>
      <c r="G148" t="s">
        <v>287</v>
      </c>
      <c r="Q148" s="337" t="s">
        <v>110</v>
      </c>
      <c r="R148" s="320"/>
      <c r="S148" s="321">
        <v>0</v>
      </c>
      <c r="T148" s="321">
        <v>0</v>
      </c>
      <c r="U148" s="321">
        <v>0</v>
      </c>
      <c r="V148" s="321">
        <v>0</v>
      </c>
      <c r="W148" s="322">
        <v>0</v>
      </c>
      <c r="X148" s="321">
        <v>0</v>
      </c>
      <c r="Y148" s="321">
        <v>227.75378560706395</v>
      </c>
      <c r="Z148" s="321">
        <v>240.7982826973215</v>
      </c>
      <c r="AA148" s="321">
        <v>256.23306889233714</v>
      </c>
      <c r="AB148" s="323">
        <v>291.91567700308394</v>
      </c>
      <c r="AC148" s="323">
        <v>290.89182647611278</v>
      </c>
      <c r="AD148" s="323">
        <v>276.92630099249601</v>
      </c>
      <c r="AE148" s="323">
        <v>317.3985031336905</v>
      </c>
      <c r="AF148" s="323">
        <v>341.50171006418623</v>
      </c>
      <c r="AG148" s="323">
        <v>324.61244768088807</v>
      </c>
      <c r="AH148" s="324">
        <v>309.13446725209758</v>
      </c>
      <c r="AI148" s="324">
        <v>298.35976489462297</v>
      </c>
    </row>
    <row r="149" spans="2:35" outlineLevel="1" x14ac:dyDescent="0.2">
      <c r="B149" s="310"/>
      <c r="C149" s="345">
        <v>5</v>
      </c>
      <c r="G149" s="325" t="s">
        <v>288</v>
      </c>
      <c r="H149" s="326"/>
      <c r="I149" s="325"/>
      <c r="J149" s="325"/>
      <c r="K149" s="326"/>
      <c r="L149" s="325"/>
      <c r="M149" s="325"/>
      <c r="N149" s="325"/>
      <c r="O149" s="325"/>
      <c r="P149" s="325"/>
      <c r="Q149" s="326"/>
      <c r="R149" s="327"/>
      <c r="S149" s="5">
        <v>0</v>
      </c>
      <c r="T149" s="5">
        <v>0</v>
      </c>
      <c r="U149" s="5">
        <v>0</v>
      </c>
      <c r="V149" s="5">
        <v>0</v>
      </c>
      <c r="W149" s="5">
        <v>0</v>
      </c>
      <c r="X149" s="5">
        <v>113.39301503578842</v>
      </c>
      <c r="Y149" s="5">
        <v>236.61410077023172</v>
      </c>
      <c r="Z149" s="5">
        <v>251.33337404260016</v>
      </c>
      <c r="AA149" s="5">
        <v>277.2441234099644</v>
      </c>
      <c r="AB149" s="5">
        <v>295.33340689129585</v>
      </c>
      <c r="AC149" s="5">
        <v>292.01249766249987</v>
      </c>
      <c r="AD149" s="5">
        <v>305.3375998766046</v>
      </c>
      <c r="AE149" s="5">
        <v>338.45715220309245</v>
      </c>
      <c r="AF149" s="5">
        <v>342.6794626004334</v>
      </c>
      <c r="AG149" s="5">
        <v>326.56451508970781</v>
      </c>
      <c r="AH149" s="5">
        <v>313.519180785505</v>
      </c>
      <c r="AI149" s="5">
        <v>328.88933716973827</v>
      </c>
    </row>
    <row r="150" spans="2:35" outlineLevel="1" x14ac:dyDescent="0.2">
      <c r="B150" s="310"/>
      <c r="C150" s="309"/>
    </row>
    <row r="151" spans="2:35" outlineLevel="1" x14ac:dyDescent="0.2">
      <c r="B151" s="310"/>
      <c r="C151" s="346">
        <v>5</v>
      </c>
      <c r="F151" s="40" t="s">
        <v>266</v>
      </c>
      <c r="Q151" s="16" t="s">
        <v>110</v>
      </c>
      <c r="R151" s="340"/>
      <c r="S151" s="341">
        <v>0</v>
      </c>
      <c r="T151" s="341">
        <v>0</v>
      </c>
      <c r="U151" s="341">
        <v>0</v>
      </c>
      <c r="V151" s="341">
        <v>0</v>
      </c>
      <c r="W151" s="342">
        <v>0</v>
      </c>
      <c r="X151" s="341">
        <v>146.17233926731916</v>
      </c>
      <c r="Y151" s="341">
        <v>311.59582753468874</v>
      </c>
      <c r="Z151" s="341">
        <v>341.63700514460061</v>
      </c>
      <c r="AA151" s="341">
        <v>382.66985577175444</v>
      </c>
      <c r="AB151" s="343">
        <v>416.54798142301445</v>
      </c>
      <c r="AC151" s="343">
        <v>539.48756323079306</v>
      </c>
      <c r="AD151" s="343">
        <v>566.43900576947885</v>
      </c>
      <c r="AE151" s="343">
        <v>621.8327166858902</v>
      </c>
      <c r="AF151" s="343">
        <v>636.47841867211253</v>
      </c>
      <c r="AG151" s="343">
        <v>622.78131289666635</v>
      </c>
      <c r="AH151" s="344">
        <v>613.22484479325249</v>
      </c>
      <c r="AI151" s="344">
        <v>640.54822376194124</v>
      </c>
    </row>
    <row r="152" spans="2:35" outlineLevel="1" x14ac:dyDescent="0.2"/>
    <row r="153" spans="2:35" x14ac:dyDescent="0.2">
      <c r="C153" s="116">
        <v>6</v>
      </c>
      <c r="D153" s="67" t="s">
        <v>136</v>
      </c>
      <c r="E153" s="67"/>
      <c r="F153" s="67"/>
      <c r="G153" s="67"/>
      <c r="H153" s="102"/>
      <c r="I153" s="67"/>
      <c r="J153" s="67"/>
      <c r="K153" s="102"/>
      <c r="L153" s="67"/>
      <c r="M153" s="67"/>
      <c r="N153" s="67"/>
      <c r="O153" s="67"/>
      <c r="P153" s="67"/>
      <c r="Q153" s="117" t="s">
        <v>110</v>
      </c>
      <c r="R153" s="118"/>
      <c r="S153" s="118">
        <v>0</v>
      </c>
      <c r="T153" s="118">
        <v>0</v>
      </c>
      <c r="U153" s="118">
        <v>0</v>
      </c>
      <c r="V153" s="118">
        <v>0</v>
      </c>
      <c r="W153" s="118">
        <v>320.19341674385345</v>
      </c>
      <c r="X153" s="118">
        <v>1389.0422886343633</v>
      </c>
      <c r="Y153" s="118">
        <v>1808.1875460615793</v>
      </c>
      <c r="Z153" s="118">
        <v>2053.6715036885398</v>
      </c>
      <c r="AA153" s="118">
        <v>2096.3952814953718</v>
      </c>
      <c r="AB153" s="118">
        <v>2133.392629467136</v>
      </c>
      <c r="AC153" s="118">
        <v>3054.1540165881088</v>
      </c>
      <c r="AD153" s="118">
        <v>3025.6397608013099</v>
      </c>
      <c r="AE153" s="118">
        <v>2998.6882616748876</v>
      </c>
      <c r="AF153" s="118">
        <v>2959.7719900039028</v>
      </c>
      <c r="AG153" s="118">
        <v>2915.41155912674</v>
      </c>
      <c r="AH153" s="118">
        <v>2877.685367819231</v>
      </c>
      <c r="AI153" s="118">
        <v>2838.6906699125993</v>
      </c>
    </row>
    <row r="154" spans="2:35" outlineLevel="1" x14ac:dyDescent="0.2">
      <c r="C154" s="309"/>
      <c r="F154" s="40" t="s">
        <v>269</v>
      </c>
    </row>
    <row r="155" spans="2:35" outlineLevel="1" x14ac:dyDescent="0.2">
      <c r="B155" s="310"/>
      <c r="C155" s="312">
        <v>6</v>
      </c>
      <c r="G155" t="s">
        <v>270</v>
      </c>
      <c r="O155" s="106"/>
      <c r="Q155" s="16" t="s">
        <v>110</v>
      </c>
      <c r="R155" s="299"/>
      <c r="S155" s="300">
        <v>0</v>
      </c>
      <c r="T155" s="300">
        <v>0</v>
      </c>
      <c r="U155" s="300">
        <v>0</v>
      </c>
      <c r="V155" s="300">
        <v>0</v>
      </c>
      <c r="W155" s="301">
        <v>0</v>
      </c>
      <c r="X155" s="300">
        <v>24789.827511363299</v>
      </c>
      <c r="Y155" s="300">
        <v>29728.814091199496</v>
      </c>
      <c r="Z155" s="300">
        <v>33300.27956318864</v>
      </c>
      <c r="AA155" s="300">
        <v>33625.314812792785</v>
      </c>
      <c r="AB155" s="302">
        <v>33862.111550092581</v>
      </c>
      <c r="AC155" s="302">
        <v>34011.460410227111</v>
      </c>
      <c r="AD155" s="302">
        <v>33302.566255208687</v>
      </c>
      <c r="AE155" s="302">
        <v>32774.964522930102</v>
      </c>
      <c r="AF155" s="302">
        <v>32094.855375352057</v>
      </c>
      <c r="AG155" s="302">
        <v>31308.571274625781</v>
      </c>
      <c r="AH155" s="303">
        <v>30534.075404560164</v>
      </c>
      <c r="AI155" s="303">
        <v>29980.880232993804</v>
      </c>
    </row>
    <row r="156" spans="2:35" outlineLevel="1" x14ac:dyDescent="0.2">
      <c r="B156" s="310"/>
      <c r="C156" s="312">
        <v>6</v>
      </c>
      <c r="G156" t="s">
        <v>271</v>
      </c>
      <c r="N156" s="24"/>
      <c r="O156" s="149" t="s">
        <v>172</v>
      </c>
      <c r="P156" s="313">
        <v>0</v>
      </c>
      <c r="Q156" s="16" t="s">
        <v>110</v>
      </c>
      <c r="R156" s="314"/>
      <c r="S156" s="315">
        <v>0</v>
      </c>
      <c r="T156" s="315">
        <v>0</v>
      </c>
      <c r="U156" s="315">
        <v>0</v>
      </c>
      <c r="V156" s="315">
        <v>0</v>
      </c>
      <c r="W156" s="316">
        <v>0</v>
      </c>
      <c r="X156" s="315">
        <v>4597.544761681017</v>
      </c>
      <c r="Y156" s="315">
        <v>3378.1006794953446</v>
      </c>
      <c r="Z156" s="315">
        <v>251.91268568995173</v>
      </c>
      <c r="AA156" s="315">
        <v>188.5026891398382</v>
      </c>
      <c r="AB156" s="5">
        <v>125.74067871827805</v>
      </c>
      <c r="AC156" s="5">
        <v>205.60256869184909</v>
      </c>
      <c r="AD156" s="5">
        <v>397.75474267151475</v>
      </c>
      <c r="AE156" s="5">
        <v>256.6110951336891</v>
      </c>
      <c r="AF156" s="5">
        <v>158.0764817144709</v>
      </c>
      <c r="AG156" s="5">
        <v>175.11159414657075</v>
      </c>
      <c r="AH156" s="317">
        <v>400.97606218317281</v>
      </c>
      <c r="AI156" s="317">
        <v>117.18304799268624</v>
      </c>
    </row>
    <row r="157" spans="2:35" outlineLevel="1" x14ac:dyDescent="0.2">
      <c r="B157" s="310"/>
      <c r="C157" s="312">
        <v>6</v>
      </c>
      <c r="G157" t="s">
        <v>272</v>
      </c>
      <c r="Q157" s="16" t="s">
        <v>110</v>
      </c>
      <c r="R157" s="314"/>
      <c r="S157" s="315">
        <v>0</v>
      </c>
      <c r="T157" s="315">
        <v>0</v>
      </c>
      <c r="U157" s="315">
        <v>0</v>
      </c>
      <c r="V157" s="315">
        <v>0</v>
      </c>
      <c r="W157" s="316">
        <v>0</v>
      </c>
      <c r="X157" s="315">
        <v>739.56318742233952</v>
      </c>
      <c r="Y157" s="315">
        <v>852.22600394771746</v>
      </c>
      <c r="Z157" s="315">
        <v>903.45435807774959</v>
      </c>
      <c r="AA157" s="315">
        <v>912.27273788223533</v>
      </c>
      <c r="AB157" s="5">
        <v>918.69715975191195</v>
      </c>
      <c r="AC157" s="5">
        <v>0</v>
      </c>
      <c r="AD157" s="5">
        <v>0</v>
      </c>
      <c r="AE157" s="5">
        <v>0</v>
      </c>
      <c r="AF157" s="5">
        <v>0</v>
      </c>
      <c r="AG157" s="5">
        <v>0</v>
      </c>
      <c r="AH157" s="317">
        <v>0</v>
      </c>
      <c r="AI157" s="317">
        <v>0</v>
      </c>
    </row>
    <row r="158" spans="2:35" outlineLevel="1" x14ac:dyDescent="0.2">
      <c r="B158" s="310"/>
      <c r="C158" s="312">
        <v>6</v>
      </c>
      <c r="G158" t="s">
        <v>273</v>
      </c>
      <c r="Q158" s="16" t="s">
        <v>110</v>
      </c>
      <c r="R158" s="314"/>
      <c r="S158" s="315">
        <v>0</v>
      </c>
      <c r="T158" s="315">
        <v>0</v>
      </c>
      <c r="U158" s="315">
        <v>0</v>
      </c>
      <c r="V158" s="315">
        <v>0</v>
      </c>
      <c r="W158" s="316">
        <v>0</v>
      </c>
      <c r="X158" s="315">
        <v>68.076040287115916</v>
      </c>
      <c r="Y158" s="315">
        <v>48.077323454400926</v>
      </c>
      <c r="Z158" s="315">
        <v>3.3943939518473396</v>
      </c>
      <c r="AA158" s="315">
        <v>2.5399768422569293</v>
      </c>
      <c r="AB158" s="5">
        <v>1.6942910126718054</v>
      </c>
      <c r="AC158" s="5">
        <v>0</v>
      </c>
      <c r="AD158" s="5">
        <v>0</v>
      </c>
      <c r="AE158" s="5">
        <v>0</v>
      </c>
      <c r="AF158" s="5">
        <v>0</v>
      </c>
      <c r="AG158" s="5">
        <v>0</v>
      </c>
      <c r="AH158" s="317">
        <v>0</v>
      </c>
      <c r="AI158" s="317">
        <v>0</v>
      </c>
    </row>
    <row r="159" spans="2:35" outlineLevel="1" x14ac:dyDescent="0.2">
      <c r="B159" s="310"/>
      <c r="C159" s="312">
        <v>6</v>
      </c>
      <c r="G159" t="s">
        <v>274</v>
      </c>
      <c r="O159" s="149" t="s">
        <v>275</v>
      </c>
      <c r="P159" s="318">
        <v>330.53103348484399</v>
      </c>
      <c r="Q159" s="16" t="s">
        <v>110</v>
      </c>
      <c r="R159" s="319"/>
      <c r="S159" s="315">
        <v>0</v>
      </c>
      <c r="T159" s="315">
        <v>0</v>
      </c>
      <c r="U159" s="315">
        <v>0</v>
      </c>
      <c r="V159" s="315">
        <v>0</v>
      </c>
      <c r="W159" s="316">
        <v>330.53103348484399</v>
      </c>
      <c r="X159" s="315">
        <v>340.77749552287412</v>
      </c>
      <c r="Y159" s="315">
        <v>350.94402413930652</v>
      </c>
      <c r="Z159" s="315">
        <v>361.00441949796664</v>
      </c>
      <c r="AA159" s="315">
        <v>370.79866207968075</v>
      </c>
      <c r="AB159" s="5">
        <v>380.85862769016791</v>
      </c>
      <c r="AC159" s="5">
        <v>391.19152553702446</v>
      </c>
      <c r="AD159" s="5">
        <v>391.19152553702446</v>
      </c>
      <c r="AE159" s="5">
        <v>391.19152553702446</v>
      </c>
      <c r="AF159" s="5">
        <v>391.19152553702446</v>
      </c>
      <c r="AG159" s="5">
        <v>391.19152553702446</v>
      </c>
      <c r="AH159" s="317">
        <v>391.19152553702446</v>
      </c>
      <c r="AI159" s="317">
        <v>391.19152553702446</v>
      </c>
    </row>
    <row r="160" spans="2:35" outlineLevel="1" x14ac:dyDescent="0.2">
      <c r="B160" s="310"/>
      <c r="C160" s="312">
        <v>6</v>
      </c>
      <c r="G160" t="s">
        <v>276</v>
      </c>
      <c r="Q160" s="8" t="s">
        <v>110</v>
      </c>
      <c r="R160" s="320"/>
      <c r="S160" s="321">
        <v>0</v>
      </c>
      <c r="T160" s="321">
        <v>0</v>
      </c>
      <c r="U160" s="321">
        <v>0</v>
      </c>
      <c r="V160" s="321">
        <v>0</v>
      </c>
      <c r="W160" s="322">
        <v>0</v>
      </c>
      <c r="X160" s="321">
        <v>125.4199140314014</v>
      </c>
      <c r="Y160" s="321">
        <v>355.99451076901562</v>
      </c>
      <c r="Z160" s="321">
        <v>472.72176861743952</v>
      </c>
      <c r="AA160" s="321">
        <v>495.72000448485812</v>
      </c>
      <c r="AB160" s="323">
        <v>515.92464165816773</v>
      </c>
      <c r="AC160" s="323">
        <v>523.30519817324864</v>
      </c>
      <c r="AD160" s="323">
        <v>534.1649494130794</v>
      </c>
      <c r="AE160" s="323">
        <v>545.52871717470828</v>
      </c>
      <c r="AF160" s="323">
        <v>553.16905690372016</v>
      </c>
      <c r="AG160" s="323">
        <v>558.4159386751636</v>
      </c>
      <c r="AH160" s="324">
        <v>562.97970821250658</v>
      </c>
      <c r="AI160" s="324">
        <v>568.20710719525493</v>
      </c>
    </row>
    <row r="161" spans="2:35" outlineLevel="1" x14ac:dyDescent="0.2">
      <c r="B161" s="310"/>
      <c r="C161" s="312">
        <v>6</v>
      </c>
      <c r="G161" s="325" t="s">
        <v>277</v>
      </c>
      <c r="H161" s="326"/>
      <c r="I161" s="325"/>
      <c r="J161" s="325"/>
      <c r="K161" s="326"/>
      <c r="L161" s="325"/>
      <c r="M161" s="325"/>
      <c r="N161" s="325"/>
      <c r="O161" s="325"/>
      <c r="P161" s="325"/>
      <c r="Q161" s="326"/>
      <c r="R161" s="327"/>
      <c r="S161" s="5">
        <v>0</v>
      </c>
      <c r="T161" s="5">
        <v>0</v>
      </c>
      <c r="U161" s="5">
        <v>0</v>
      </c>
      <c r="V161" s="5">
        <v>0</v>
      </c>
      <c r="W161" s="5">
        <v>24789.827511363299</v>
      </c>
      <c r="X161" s="5">
        <v>29728.814091199496</v>
      </c>
      <c r="Y161" s="5">
        <v>33300.27956318864</v>
      </c>
      <c r="Z161" s="5">
        <v>33625.314812792785</v>
      </c>
      <c r="AA161" s="5">
        <v>33862.111550092581</v>
      </c>
      <c r="AB161" s="5">
        <v>34011.460410227111</v>
      </c>
      <c r="AC161" s="5">
        <v>33302.566255208687</v>
      </c>
      <c r="AD161" s="5">
        <v>32774.964522930102</v>
      </c>
      <c r="AE161" s="5">
        <v>32094.855375352057</v>
      </c>
      <c r="AF161" s="5">
        <v>31308.571274625781</v>
      </c>
      <c r="AG161" s="5">
        <v>30534.075404560164</v>
      </c>
      <c r="AH161" s="5">
        <v>29980.880232993804</v>
      </c>
      <c r="AI161" s="5">
        <v>29138.664648254209</v>
      </c>
    </row>
    <row r="162" spans="2:35" outlineLevel="1" x14ac:dyDescent="0.2">
      <c r="B162" s="310"/>
      <c r="C162" s="309"/>
    </row>
    <row r="163" spans="2:35" outlineLevel="1" x14ac:dyDescent="0.2">
      <c r="B163" s="310"/>
      <c r="C163" s="312"/>
      <c r="D163" s="259"/>
      <c r="E163" s="259"/>
      <c r="F163" s="328" t="s">
        <v>278</v>
      </c>
      <c r="G163" s="259"/>
      <c r="H163" s="16"/>
      <c r="I163" s="259"/>
      <c r="J163" s="259"/>
      <c r="K163" s="16"/>
      <c r="L163" s="259"/>
      <c r="M163" s="259"/>
      <c r="N163" s="259"/>
      <c r="O163" s="259"/>
      <c r="P163" s="259"/>
      <c r="Q163" s="261"/>
      <c r="R163" s="262"/>
      <c r="S163" s="262"/>
      <c r="T163" s="262"/>
      <c r="U163" s="262"/>
      <c r="V163" s="262"/>
      <c r="W163" s="262"/>
      <c r="X163" s="262"/>
      <c r="Y163" s="262"/>
      <c r="Z163" s="262"/>
      <c r="AA163" s="262"/>
      <c r="AB163" s="262"/>
      <c r="AC163" s="262"/>
      <c r="AD163" s="262"/>
      <c r="AE163" s="262"/>
      <c r="AF163" s="262"/>
      <c r="AG163" s="262"/>
      <c r="AH163" s="262"/>
      <c r="AI163" s="262"/>
    </row>
    <row r="164" spans="2:35" outlineLevel="1" x14ac:dyDescent="0.2">
      <c r="B164" s="310"/>
      <c r="C164" s="312">
        <v>6</v>
      </c>
      <c r="D164" s="259"/>
      <c r="E164" s="259"/>
      <c r="F164" s="259"/>
      <c r="G164" s="329" t="s">
        <v>279</v>
      </c>
      <c r="H164" s="330"/>
      <c r="I164" s="329"/>
      <c r="J164" s="259"/>
      <c r="K164" s="16"/>
      <c r="L164" s="259"/>
      <c r="M164" s="259"/>
      <c r="N164" s="259"/>
      <c r="O164" s="259"/>
      <c r="P164" s="259"/>
      <c r="Q164" s="16" t="s">
        <v>110</v>
      </c>
      <c r="R164" s="331"/>
      <c r="S164" s="300">
        <v>0</v>
      </c>
      <c r="T164" s="300">
        <v>0</v>
      </c>
      <c r="U164" s="300">
        <v>0</v>
      </c>
      <c r="V164" s="300">
        <v>0</v>
      </c>
      <c r="W164" s="301">
        <v>0</v>
      </c>
      <c r="X164" s="300">
        <v>250.83982806280281</v>
      </c>
      <c r="Y164" s="300">
        <v>195.78160016855688</v>
      </c>
      <c r="Z164" s="300">
        <v>12.894296951606012</v>
      </c>
      <c r="AA164" s="300">
        <v>7.1019578432005632</v>
      </c>
      <c r="AB164" s="302">
        <v>6.2163399868756022</v>
      </c>
      <c r="AC164" s="302">
        <v>8.4610110572777391</v>
      </c>
      <c r="AD164" s="302">
        <v>13.258491422383825</v>
      </c>
      <c r="AE164" s="302">
        <v>9.4690441008741359</v>
      </c>
      <c r="AF164" s="302">
        <v>5.8116353571496653</v>
      </c>
      <c r="AG164" s="302">
        <v>4.6821281857371861</v>
      </c>
      <c r="AH164" s="303">
        <v>4.4454108889487003</v>
      </c>
      <c r="AI164" s="303">
        <v>6.0093870765480126</v>
      </c>
    </row>
    <row r="165" spans="2:35" outlineLevel="1" x14ac:dyDescent="0.2">
      <c r="B165" s="310"/>
      <c r="C165" s="312">
        <v>6</v>
      </c>
      <c r="D165" s="259"/>
      <c r="E165" s="259"/>
      <c r="F165" s="259"/>
      <c r="G165" s="329" t="s">
        <v>280</v>
      </c>
      <c r="H165" s="330"/>
      <c r="I165" s="329"/>
      <c r="J165" s="259"/>
      <c r="K165" s="16"/>
      <c r="L165" s="259"/>
      <c r="M165" s="259"/>
      <c r="N165" s="259"/>
      <c r="O165" s="259"/>
      <c r="P165" s="259"/>
      <c r="Q165" s="16" t="s">
        <v>110</v>
      </c>
      <c r="R165" s="332"/>
      <c r="S165" s="315">
        <v>0</v>
      </c>
      <c r="T165" s="315">
        <v>0</v>
      </c>
      <c r="U165" s="315">
        <v>0</v>
      </c>
      <c r="V165" s="315">
        <v>0</v>
      </c>
      <c r="W165" s="316">
        <v>0</v>
      </c>
      <c r="X165" s="315">
        <v>125.4199140314014</v>
      </c>
      <c r="Y165" s="315">
        <v>97.890800084278439</v>
      </c>
      <c r="Z165" s="315">
        <v>6.4471484758030062</v>
      </c>
      <c r="AA165" s="315">
        <v>3.5509789216002816</v>
      </c>
      <c r="AB165" s="5">
        <v>3.1081699934378011</v>
      </c>
      <c r="AC165" s="5">
        <v>4.2305055286388695</v>
      </c>
      <c r="AD165" s="5">
        <v>6.6292457111919125</v>
      </c>
      <c r="AE165" s="5">
        <v>4.734522050437068</v>
      </c>
      <c r="AF165" s="5">
        <v>2.9058176785748326</v>
      </c>
      <c r="AG165" s="5">
        <v>2.3410640928685931</v>
      </c>
      <c r="AH165" s="317">
        <v>2.2227054444743501</v>
      </c>
      <c r="AI165" s="317">
        <v>3.0046935382740063</v>
      </c>
    </row>
    <row r="166" spans="2:35" outlineLevel="1" x14ac:dyDescent="0.2">
      <c r="B166" s="310"/>
      <c r="C166" s="312">
        <v>6</v>
      </c>
      <c r="D166" s="259"/>
      <c r="E166" s="259"/>
      <c r="F166" s="259"/>
      <c r="G166" s="329" t="s">
        <v>281</v>
      </c>
      <c r="H166" s="330"/>
      <c r="I166" s="329"/>
      <c r="J166" s="259"/>
      <c r="K166" s="16"/>
      <c r="L166" s="259"/>
      <c r="M166" s="259"/>
      <c r="N166" s="259"/>
      <c r="O166" s="259"/>
      <c r="P166" s="259"/>
      <c r="Q166" s="16" t="s">
        <v>110</v>
      </c>
      <c r="R166" s="332"/>
      <c r="S166" s="315">
        <v>0</v>
      </c>
      <c r="T166" s="315">
        <v>0</v>
      </c>
      <c r="U166" s="315">
        <v>0</v>
      </c>
      <c r="V166" s="315">
        <v>0</v>
      </c>
      <c r="W166" s="316">
        <v>0</v>
      </c>
      <c r="X166" s="315">
        <v>0</v>
      </c>
      <c r="Y166" s="315">
        <v>129.01528490030157</v>
      </c>
      <c r="Z166" s="315">
        <v>365.65283185294908</v>
      </c>
      <c r="AA166" s="315">
        <v>485.54696250823679</v>
      </c>
      <c r="AB166" s="5">
        <v>509.16915278970441</v>
      </c>
      <c r="AC166" s="5">
        <v>515.92464165816773</v>
      </c>
      <c r="AD166" s="5">
        <v>523.30519817324864</v>
      </c>
      <c r="AE166" s="5">
        <v>534.1649494130794</v>
      </c>
      <c r="AF166" s="5">
        <v>545.52871717470828</v>
      </c>
      <c r="AG166" s="5">
        <v>553.16905690372016</v>
      </c>
      <c r="AH166" s="317">
        <v>558.4159386751636</v>
      </c>
      <c r="AI166" s="317">
        <v>562.97970821250658</v>
      </c>
    </row>
    <row r="167" spans="2:35" outlineLevel="1" x14ac:dyDescent="0.2">
      <c r="B167" s="310"/>
      <c r="C167" s="312">
        <v>6</v>
      </c>
      <c r="D167" s="259"/>
      <c r="E167" s="259"/>
      <c r="F167" s="259"/>
      <c r="G167" s="333" t="s">
        <v>282</v>
      </c>
      <c r="H167" s="334"/>
      <c r="I167" s="333"/>
      <c r="J167" s="335"/>
      <c r="K167" s="336"/>
      <c r="L167" s="335"/>
      <c r="M167" s="335"/>
      <c r="N167" s="335"/>
      <c r="O167" s="335"/>
      <c r="P167" s="335"/>
      <c r="Q167" s="337" t="s">
        <v>110</v>
      </c>
      <c r="R167" s="338"/>
      <c r="S167" s="321">
        <v>0</v>
      </c>
      <c r="T167" s="321">
        <v>0</v>
      </c>
      <c r="U167" s="321">
        <v>0</v>
      </c>
      <c r="V167" s="321">
        <v>0</v>
      </c>
      <c r="W167" s="322">
        <v>0</v>
      </c>
      <c r="X167" s="321">
        <v>0</v>
      </c>
      <c r="Y167" s="321">
        <v>129.08842578443563</v>
      </c>
      <c r="Z167" s="321">
        <v>100.62178828868741</v>
      </c>
      <c r="AA167" s="321">
        <v>6.6220630550210551</v>
      </c>
      <c r="AB167" s="323">
        <v>3.6473188750254297</v>
      </c>
      <c r="AC167" s="323">
        <v>3.150050986441955</v>
      </c>
      <c r="AD167" s="323">
        <v>4.2305055286388695</v>
      </c>
      <c r="AE167" s="323">
        <v>6.6292457111919125</v>
      </c>
      <c r="AF167" s="323">
        <v>4.734522050437068</v>
      </c>
      <c r="AG167" s="323">
        <v>2.9058176785748326</v>
      </c>
      <c r="AH167" s="324">
        <v>2.3410640928685931</v>
      </c>
      <c r="AI167" s="324">
        <v>2.2227054444743501</v>
      </c>
    </row>
    <row r="168" spans="2:35" outlineLevel="1" x14ac:dyDescent="0.2">
      <c r="B168" s="310"/>
      <c r="C168" s="312">
        <v>6</v>
      </c>
      <c r="D168" s="259"/>
      <c r="E168" s="259"/>
      <c r="F168" s="259"/>
      <c r="G168" s="329" t="s">
        <v>283</v>
      </c>
      <c r="H168" s="330"/>
      <c r="I168" s="329"/>
      <c r="J168" s="259"/>
      <c r="K168" s="16"/>
      <c r="L168" s="259"/>
      <c r="M168" s="259"/>
      <c r="N168" s="259"/>
      <c r="O168" s="259"/>
      <c r="P168" s="259"/>
      <c r="Q168" s="261"/>
      <c r="R168" s="262"/>
      <c r="S168" s="339">
        <v>0</v>
      </c>
      <c r="T168" s="339">
        <v>0</v>
      </c>
      <c r="U168" s="339">
        <v>0</v>
      </c>
      <c r="V168" s="339">
        <v>0</v>
      </c>
      <c r="W168" s="339">
        <v>0</v>
      </c>
      <c r="X168" s="339">
        <v>125.4199140314014</v>
      </c>
      <c r="Y168" s="339">
        <v>355.99451076901562</v>
      </c>
      <c r="Z168" s="339">
        <v>472.72176861743952</v>
      </c>
      <c r="AA168" s="339">
        <v>495.72000448485812</v>
      </c>
      <c r="AB168" s="339">
        <v>515.92464165816773</v>
      </c>
      <c r="AC168" s="339">
        <v>523.30519817324864</v>
      </c>
      <c r="AD168" s="339">
        <v>534.1649494130794</v>
      </c>
      <c r="AE168" s="339">
        <v>545.52871717470828</v>
      </c>
      <c r="AF168" s="339">
        <v>553.16905690372016</v>
      </c>
      <c r="AG168" s="339">
        <v>558.4159386751636</v>
      </c>
      <c r="AH168" s="339">
        <v>562.97970821250658</v>
      </c>
      <c r="AI168" s="339">
        <v>568.20710719525493</v>
      </c>
    </row>
    <row r="169" spans="2:35" outlineLevel="1" x14ac:dyDescent="0.2">
      <c r="B169" s="310"/>
      <c r="C169" s="309"/>
    </row>
    <row r="170" spans="2:35" outlineLevel="1" x14ac:dyDescent="0.2">
      <c r="B170" s="310"/>
      <c r="C170" s="312">
        <v>6</v>
      </c>
      <c r="F170" s="40" t="s">
        <v>284</v>
      </c>
      <c r="Q170" s="16" t="s">
        <v>110</v>
      </c>
      <c r="R170" s="340"/>
      <c r="S170" s="341">
        <v>0</v>
      </c>
      <c r="T170" s="341">
        <v>0</v>
      </c>
      <c r="U170" s="341">
        <v>0</v>
      </c>
      <c r="V170" s="341">
        <v>0</v>
      </c>
      <c r="W170" s="342">
        <v>320.19341674385345</v>
      </c>
      <c r="X170" s="341">
        <v>-330.76295808500413</v>
      </c>
      <c r="Y170" s="341">
        <v>-187.31715728409455</v>
      </c>
      <c r="Z170" s="341">
        <v>-70.835598503125567</v>
      </c>
      <c r="AA170" s="341">
        <v>-46.783614009535157</v>
      </c>
      <c r="AB170" s="343">
        <v>-22.869817067037562</v>
      </c>
      <c r="AC170" s="343">
        <v>885.89512300447484</v>
      </c>
      <c r="AD170" s="343">
        <v>896.41522702559735</v>
      </c>
      <c r="AE170" s="343">
        <v>907.42358405736286</v>
      </c>
      <c r="AF170" s="343">
        <v>914.82496618213179</v>
      </c>
      <c r="AG170" s="343">
        <v>919.90774762004048</v>
      </c>
      <c r="AH170" s="344">
        <v>924.32878169356377</v>
      </c>
      <c r="AI170" s="344">
        <v>929.39268968224064</v>
      </c>
    </row>
    <row r="171" spans="2:35" outlineLevel="1" x14ac:dyDescent="0.2">
      <c r="B171" s="310"/>
      <c r="C171" s="309"/>
      <c r="F171" s="40"/>
    </row>
    <row r="172" spans="2:35" outlineLevel="1" x14ac:dyDescent="0.2">
      <c r="B172" s="310"/>
      <c r="C172" s="309"/>
      <c r="F172" s="40" t="s">
        <v>285</v>
      </c>
    </row>
    <row r="173" spans="2:35" outlineLevel="1" x14ac:dyDescent="0.2">
      <c r="B173" s="310"/>
      <c r="C173" s="345">
        <v>6</v>
      </c>
      <c r="G173" t="s">
        <v>286</v>
      </c>
      <c r="Q173" s="16" t="s">
        <v>110</v>
      </c>
      <c r="R173" s="299"/>
      <c r="S173" s="300">
        <v>0</v>
      </c>
      <c r="T173" s="300">
        <v>0</v>
      </c>
      <c r="U173" s="300">
        <v>0</v>
      </c>
      <c r="V173" s="300">
        <v>0</v>
      </c>
      <c r="W173" s="301">
        <v>0</v>
      </c>
      <c r="X173" s="300">
        <v>144.13107166970283</v>
      </c>
      <c r="Y173" s="300">
        <v>105.90201866045398</v>
      </c>
      <c r="Z173" s="300">
        <v>7.897355488151935</v>
      </c>
      <c r="AA173" s="300">
        <v>5.9094790821377012</v>
      </c>
      <c r="AB173" s="302">
        <v>3.9419167654856686</v>
      </c>
      <c r="AC173" s="302">
        <v>6.4455530287789564</v>
      </c>
      <c r="AD173" s="302">
        <v>12.469441907508685</v>
      </c>
      <c r="AE173" s="302">
        <v>8.0446486246784232</v>
      </c>
      <c r="AF173" s="302">
        <v>4.9556304280444632</v>
      </c>
      <c r="AG173" s="302">
        <v>5.4896739530398984</v>
      </c>
      <c r="AH173" s="303">
        <v>12.57042890327989</v>
      </c>
      <c r="AI173" s="303">
        <v>3.6736386841686</v>
      </c>
    </row>
    <row r="174" spans="2:35" outlineLevel="1" x14ac:dyDescent="0.2">
      <c r="B174" s="310"/>
      <c r="C174" s="345">
        <v>6</v>
      </c>
      <c r="G174" t="s">
        <v>287</v>
      </c>
      <c r="Q174" s="337" t="s">
        <v>110</v>
      </c>
      <c r="R174" s="320"/>
      <c r="S174" s="321">
        <v>0</v>
      </c>
      <c r="T174" s="321">
        <v>0</v>
      </c>
      <c r="U174" s="321">
        <v>0</v>
      </c>
      <c r="V174" s="321">
        <v>0</v>
      </c>
      <c r="W174" s="322">
        <v>0</v>
      </c>
      <c r="X174" s="321">
        <v>1575.6741750496647</v>
      </c>
      <c r="Y174" s="321">
        <v>1889.6026846852199</v>
      </c>
      <c r="Z174" s="321">
        <v>2116.6097467035138</v>
      </c>
      <c r="AA174" s="321">
        <v>2137.2694164227692</v>
      </c>
      <c r="AB174" s="323">
        <v>2152.3205297686882</v>
      </c>
      <c r="AC174" s="323">
        <v>2161.8133405548547</v>
      </c>
      <c r="AD174" s="323">
        <v>2116.7550918682041</v>
      </c>
      <c r="AE174" s="323">
        <v>2083.2200289928464</v>
      </c>
      <c r="AF174" s="323">
        <v>2039.9913933937266</v>
      </c>
      <c r="AG174" s="323">
        <v>1990.0141375536593</v>
      </c>
      <c r="AH174" s="324">
        <v>1940.7861572223874</v>
      </c>
      <c r="AI174" s="324">
        <v>1905.62434154619</v>
      </c>
    </row>
    <row r="175" spans="2:35" outlineLevel="1" x14ac:dyDescent="0.2">
      <c r="B175" s="310"/>
      <c r="C175" s="345">
        <v>6</v>
      </c>
      <c r="G175" s="325" t="s">
        <v>288</v>
      </c>
      <c r="H175" s="326"/>
      <c r="I175" s="325"/>
      <c r="J175" s="325"/>
      <c r="K175" s="326"/>
      <c r="L175" s="325"/>
      <c r="M175" s="325"/>
      <c r="N175" s="325"/>
      <c r="O175" s="325"/>
      <c r="P175" s="325"/>
      <c r="Q175" s="326"/>
      <c r="R175" s="327"/>
      <c r="S175" s="5">
        <v>0</v>
      </c>
      <c r="T175" s="5">
        <v>0</v>
      </c>
      <c r="U175" s="5">
        <v>0</v>
      </c>
      <c r="V175" s="5">
        <v>0</v>
      </c>
      <c r="W175" s="5">
        <v>0</v>
      </c>
      <c r="X175" s="5">
        <v>1719.8052467193675</v>
      </c>
      <c r="Y175" s="5">
        <v>1995.5047033456738</v>
      </c>
      <c r="Z175" s="5">
        <v>2124.5071021916656</v>
      </c>
      <c r="AA175" s="5">
        <v>2143.1788955049069</v>
      </c>
      <c r="AB175" s="5">
        <v>2156.2624465341737</v>
      </c>
      <c r="AC175" s="5">
        <v>2168.2588935836338</v>
      </c>
      <c r="AD175" s="5">
        <v>2129.2245337757126</v>
      </c>
      <c r="AE175" s="5">
        <v>2091.2646776175247</v>
      </c>
      <c r="AF175" s="5">
        <v>2044.9470238217712</v>
      </c>
      <c r="AG175" s="5">
        <v>1995.5038115066993</v>
      </c>
      <c r="AH175" s="5">
        <v>1953.3565861256673</v>
      </c>
      <c r="AI175" s="5">
        <v>1909.2979802303585</v>
      </c>
    </row>
    <row r="176" spans="2:35" outlineLevel="1" x14ac:dyDescent="0.2">
      <c r="B176" s="310"/>
      <c r="C176" s="309"/>
    </row>
    <row r="177" spans="2:35" outlineLevel="1" x14ac:dyDescent="0.2">
      <c r="B177" s="310"/>
      <c r="C177" s="346">
        <v>6</v>
      </c>
      <c r="F177" s="40" t="s">
        <v>266</v>
      </c>
      <c r="Q177" s="16" t="s">
        <v>110</v>
      </c>
      <c r="R177" s="340"/>
      <c r="S177" s="341">
        <v>0</v>
      </c>
      <c r="T177" s="341">
        <v>0</v>
      </c>
      <c r="U177" s="341">
        <v>0</v>
      </c>
      <c r="V177" s="341">
        <v>0</v>
      </c>
      <c r="W177" s="342">
        <v>320.19341674385345</v>
      </c>
      <c r="X177" s="341">
        <v>1389.0422886343633</v>
      </c>
      <c r="Y177" s="341">
        <v>1808.1875460615793</v>
      </c>
      <c r="Z177" s="341">
        <v>2053.6715036885398</v>
      </c>
      <c r="AA177" s="341">
        <v>2096.3952814953718</v>
      </c>
      <c r="AB177" s="343">
        <v>2133.392629467136</v>
      </c>
      <c r="AC177" s="343">
        <v>3054.1540165881088</v>
      </c>
      <c r="AD177" s="343">
        <v>3025.6397608013099</v>
      </c>
      <c r="AE177" s="343">
        <v>2998.6882616748876</v>
      </c>
      <c r="AF177" s="343">
        <v>2959.7719900039028</v>
      </c>
      <c r="AG177" s="343">
        <v>2915.41155912674</v>
      </c>
      <c r="AH177" s="344">
        <v>2877.685367819231</v>
      </c>
      <c r="AI177" s="344">
        <v>2838.6906699125993</v>
      </c>
    </row>
    <row r="178" spans="2:35" outlineLevel="1" x14ac:dyDescent="0.2"/>
    <row r="179" spans="2:35" x14ac:dyDescent="0.2">
      <c r="C179" s="116">
        <v>7</v>
      </c>
      <c r="D179" s="67" t="s">
        <v>137</v>
      </c>
      <c r="E179" s="67"/>
      <c r="F179" s="67"/>
      <c r="G179" s="67"/>
      <c r="H179" s="102"/>
      <c r="I179" s="67"/>
      <c r="J179" s="67"/>
      <c r="K179" s="102"/>
      <c r="L179" s="67"/>
      <c r="M179" s="67"/>
      <c r="N179" s="67"/>
      <c r="O179" s="67"/>
      <c r="P179" s="67"/>
      <c r="Q179" s="117" t="s">
        <v>110</v>
      </c>
      <c r="R179" s="118"/>
      <c r="S179" s="118">
        <v>0</v>
      </c>
      <c r="T179" s="118">
        <v>0</v>
      </c>
      <c r="U179" s="118">
        <v>0</v>
      </c>
      <c r="V179" s="118">
        <v>0</v>
      </c>
      <c r="W179" s="118">
        <v>23.531500502442004</v>
      </c>
      <c r="X179" s="118">
        <v>106.74569991754674</v>
      </c>
      <c r="Y179" s="118">
        <v>136.16495420440685</v>
      </c>
      <c r="Z179" s="118">
        <v>147.70199147516442</v>
      </c>
      <c r="AA179" s="118">
        <v>151.15035030094316</v>
      </c>
      <c r="AB179" s="118">
        <v>154.6799058371416</v>
      </c>
      <c r="AC179" s="118">
        <v>227.54080429659621</v>
      </c>
      <c r="AD179" s="118">
        <v>225.77343094339642</v>
      </c>
      <c r="AE179" s="118">
        <v>223.99995585500204</v>
      </c>
      <c r="AF179" s="118">
        <v>222.20473483387963</v>
      </c>
      <c r="AG179" s="118">
        <v>220.38873703279143</v>
      </c>
      <c r="AH179" s="118">
        <v>218.59182601581605</v>
      </c>
      <c r="AI179" s="118">
        <v>216.8082833529196</v>
      </c>
    </row>
    <row r="180" spans="2:35" outlineLevel="1" x14ac:dyDescent="0.2">
      <c r="C180" s="309"/>
      <c r="F180" s="40" t="s">
        <v>269</v>
      </c>
    </row>
    <row r="181" spans="2:35" outlineLevel="1" x14ac:dyDescent="0.2">
      <c r="B181" s="310"/>
      <c r="C181" s="312">
        <v>7</v>
      </c>
      <c r="G181" t="s">
        <v>270</v>
      </c>
      <c r="O181" s="106"/>
      <c r="Q181" s="16" t="s">
        <v>110</v>
      </c>
      <c r="R181" s="299"/>
      <c r="S181" s="300">
        <v>0</v>
      </c>
      <c r="T181" s="300">
        <v>0</v>
      </c>
      <c r="U181" s="300">
        <v>0</v>
      </c>
      <c r="V181" s="300">
        <v>0</v>
      </c>
      <c r="W181" s="301">
        <v>0</v>
      </c>
      <c r="X181" s="300">
        <v>1821.8420743039658</v>
      </c>
      <c r="Y181" s="300">
        <v>2391.578504591313</v>
      </c>
      <c r="Z181" s="300">
        <v>2563.0323396893214</v>
      </c>
      <c r="AA181" s="300">
        <v>2595.1405443483532</v>
      </c>
      <c r="AB181" s="302">
        <v>2627.083978155209</v>
      </c>
      <c r="AC181" s="302">
        <v>2657.9196061991115</v>
      </c>
      <c r="AD181" s="302">
        <v>2616.0935485982855</v>
      </c>
      <c r="AE181" s="302">
        <v>2573.6334353656134</v>
      </c>
      <c r="AF181" s="302">
        <v>2530.8901653195489</v>
      </c>
      <c r="AG181" s="302">
        <v>2487.212160869376</v>
      </c>
      <c r="AH181" s="303">
        <v>2443.2628540335431</v>
      </c>
      <c r="AI181" s="303">
        <v>2399.0521788477481</v>
      </c>
    </row>
    <row r="182" spans="2:35" outlineLevel="1" x14ac:dyDescent="0.2">
      <c r="B182" s="310"/>
      <c r="C182" s="312">
        <v>7</v>
      </c>
      <c r="G182" t="s">
        <v>271</v>
      </c>
      <c r="N182" s="24"/>
      <c r="O182" s="149" t="s">
        <v>172</v>
      </c>
      <c r="P182" s="313">
        <v>0</v>
      </c>
      <c r="Q182" s="16" t="s">
        <v>110</v>
      </c>
      <c r="R182" s="314"/>
      <c r="S182" s="315">
        <v>0</v>
      </c>
      <c r="T182" s="315">
        <v>0</v>
      </c>
      <c r="U182" s="315">
        <v>0</v>
      </c>
      <c r="V182" s="315">
        <v>0</v>
      </c>
      <c r="W182" s="316">
        <v>0</v>
      </c>
      <c r="X182" s="315">
        <v>542.82443322827407</v>
      </c>
      <c r="Y182" s="315">
        <v>150.23346226414003</v>
      </c>
      <c r="Z182" s="315">
        <v>15.895093625297422</v>
      </c>
      <c r="AA182" s="315">
        <v>17.142902966610428</v>
      </c>
      <c r="AB182" s="5">
        <v>17.568901958268746</v>
      </c>
      <c r="AC182" s="5">
        <v>18.080674849622891</v>
      </c>
      <c r="AD182" s="5">
        <v>18.357575475915439</v>
      </c>
      <c r="AE182" s="5">
        <v>19.0085723583801</v>
      </c>
      <c r="AF182" s="5">
        <v>19.024668987929608</v>
      </c>
      <c r="AG182" s="5">
        <v>19.722034181505268</v>
      </c>
      <c r="AH182" s="317">
        <v>20.465350447262715</v>
      </c>
      <c r="AI182" s="317">
        <v>21.100291631834057</v>
      </c>
    </row>
    <row r="183" spans="2:35" outlineLevel="1" x14ac:dyDescent="0.2">
      <c r="B183" s="310"/>
      <c r="C183" s="312">
        <v>7</v>
      </c>
      <c r="G183" t="s">
        <v>272</v>
      </c>
      <c r="Q183" s="16" t="s">
        <v>110</v>
      </c>
      <c r="R183" s="314"/>
      <c r="S183" s="315">
        <v>0</v>
      </c>
      <c r="T183" s="315">
        <v>0</v>
      </c>
      <c r="U183" s="315">
        <v>0</v>
      </c>
      <c r="V183" s="315">
        <v>0</v>
      </c>
      <c r="W183" s="316">
        <v>0</v>
      </c>
      <c r="X183" s="315">
        <v>54.351621883401727</v>
      </c>
      <c r="Y183" s="315">
        <v>68.558583798284189</v>
      </c>
      <c r="Z183" s="315">
        <v>69.53643535612413</v>
      </c>
      <c r="AA183" s="315">
        <v>70.407548085799874</v>
      </c>
      <c r="AB183" s="5">
        <v>71.274190494312094</v>
      </c>
      <c r="AC183" s="5">
        <v>0</v>
      </c>
      <c r="AD183" s="5">
        <v>0</v>
      </c>
      <c r="AE183" s="5">
        <v>0</v>
      </c>
      <c r="AF183" s="5">
        <v>0</v>
      </c>
      <c r="AG183" s="5">
        <v>0</v>
      </c>
      <c r="AH183" s="317">
        <v>0</v>
      </c>
      <c r="AI183" s="317">
        <v>0</v>
      </c>
    </row>
    <row r="184" spans="2:35" outlineLevel="1" x14ac:dyDescent="0.2">
      <c r="B184" s="310"/>
      <c r="C184" s="312">
        <v>7</v>
      </c>
      <c r="G184" t="s">
        <v>273</v>
      </c>
      <c r="Q184" s="16" t="s">
        <v>110</v>
      </c>
      <c r="R184" s="314"/>
      <c r="S184" s="315">
        <v>0</v>
      </c>
      <c r="T184" s="315">
        <v>0</v>
      </c>
      <c r="U184" s="315">
        <v>0</v>
      </c>
      <c r="V184" s="315">
        <v>0</v>
      </c>
      <c r="W184" s="316">
        <v>0</v>
      </c>
      <c r="X184" s="315">
        <v>8.0376244062423154</v>
      </c>
      <c r="Y184" s="315">
        <v>2.1381312886229948</v>
      </c>
      <c r="Z184" s="315">
        <v>0.21417821622592823</v>
      </c>
      <c r="AA184" s="315">
        <v>0.23099180570281747</v>
      </c>
      <c r="AB184" s="5">
        <v>0.23673192314397631</v>
      </c>
      <c r="AC184" s="5">
        <v>0</v>
      </c>
      <c r="AD184" s="5">
        <v>0</v>
      </c>
      <c r="AE184" s="5">
        <v>0</v>
      </c>
      <c r="AF184" s="5">
        <v>0</v>
      </c>
      <c r="AG184" s="5">
        <v>0</v>
      </c>
      <c r="AH184" s="317">
        <v>0</v>
      </c>
      <c r="AI184" s="317">
        <v>0</v>
      </c>
    </row>
    <row r="185" spans="2:35" outlineLevel="1" x14ac:dyDescent="0.2">
      <c r="B185" s="310"/>
      <c r="C185" s="312">
        <v>7</v>
      </c>
      <c r="G185" t="s">
        <v>274</v>
      </c>
      <c r="O185" s="149" t="s">
        <v>275</v>
      </c>
      <c r="P185" s="318">
        <v>24.291227657386209</v>
      </c>
      <c r="Q185" s="16" t="s">
        <v>110</v>
      </c>
      <c r="R185" s="319"/>
      <c r="S185" s="315">
        <v>0</v>
      </c>
      <c r="T185" s="315">
        <v>0</v>
      </c>
      <c r="U185" s="315">
        <v>0</v>
      </c>
      <c r="V185" s="315">
        <v>0</v>
      </c>
      <c r="W185" s="316">
        <v>24.291227657386209</v>
      </c>
      <c r="X185" s="315">
        <v>25.044255714765178</v>
      </c>
      <c r="Y185" s="315">
        <v>25.791409343589006</v>
      </c>
      <c r="Z185" s="315">
        <v>26.530763078105224</v>
      </c>
      <c r="AA185" s="315">
        <v>27.250556840814021</v>
      </c>
      <c r="AB185" s="5">
        <v>27.989878992484311</v>
      </c>
      <c r="AC185" s="5">
        <v>28.749259348731609</v>
      </c>
      <c r="AD185" s="5">
        <v>28.749259348731609</v>
      </c>
      <c r="AE185" s="5">
        <v>28.749259348731609</v>
      </c>
      <c r="AF185" s="5">
        <v>28.749259348731609</v>
      </c>
      <c r="AG185" s="5">
        <v>28.749259348731609</v>
      </c>
      <c r="AH185" s="317">
        <v>28.749259348731609</v>
      </c>
      <c r="AI185" s="317">
        <v>28.749259348731609</v>
      </c>
    </row>
    <row r="186" spans="2:35" outlineLevel="1" x14ac:dyDescent="0.2">
      <c r="B186" s="310"/>
      <c r="C186" s="312">
        <v>7</v>
      </c>
      <c r="G186" t="s">
        <v>276</v>
      </c>
      <c r="Q186" s="8" t="s">
        <v>110</v>
      </c>
      <c r="R186" s="320"/>
      <c r="S186" s="321">
        <v>0</v>
      </c>
      <c r="T186" s="321">
        <v>0</v>
      </c>
      <c r="U186" s="321">
        <v>0</v>
      </c>
      <c r="V186" s="321">
        <v>0</v>
      </c>
      <c r="W186" s="322">
        <v>0</v>
      </c>
      <c r="X186" s="321">
        <v>10.432993515805236</v>
      </c>
      <c r="Y186" s="321">
        <v>23.68493290944998</v>
      </c>
      <c r="Z186" s="321">
        <v>27.006739460509763</v>
      </c>
      <c r="AA186" s="321">
        <v>28.587452210443029</v>
      </c>
      <c r="AB186" s="323">
        <v>30.254317339338272</v>
      </c>
      <c r="AC186" s="323">
        <v>31.157473101717255</v>
      </c>
      <c r="AD186" s="323">
        <v>32.068429359855713</v>
      </c>
      <c r="AE186" s="323">
        <v>33.002583055713103</v>
      </c>
      <c r="AF186" s="323">
        <v>33.953414089370845</v>
      </c>
      <c r="AG186" s="323">
        <v>34.922081668606715</v>
      </c>
      <c r="AH186" s="324">
        <v>35.926766284325915</v>
      </c>
      <c r="AI186" s="324">
        <v>36.965907336303339</v>
      </c>
    </row>
    <row r="187" spans="2:35" outlineLevel="1" x14ac:dyDescent="0.2">
      <c r="B187" s="310"/>
      <c r="C187" s="312">
        <v>7</v>
      </c>
      <c r="G187" s="325" t="s">
        <v>277</v>
      </c>
      <c r="H187" s="326"/>
      <c r="I187" s="325"/>
      <c r="J187" s="325"/>
      <c r="K187" s="326"/>
      <c r="L187" s="325"/>
      <c r="M187" s="325"/>
      <c r="N187" s="325"/>
      <c r="O187" s="325"/>
      <c r="P187" s="325"/>
      <c r="Q187" s="326"/>
      <c r="R187" s="327"/>
      <c r="S187" s="5">
        <v>0</v>
      </c>
      <c r="T187" s="5">
        <v>0</v>
      </c>
      <c r="U187" s="5">
        <v>0</v>
      </c>
      <c r="V187" s="5">
        <v>0</v>
      </c>
      <c r="W187" s="5">
        <v>1821.8420743039658</v>
      </c>
      <c r="X187" s="5">
        <v>2391.578504591313</v>
      </c>
      <c r="Y187" s="5">
        <v>2563.0323396893214</v>
      </c>
      <c r="Z187" s="5">
        <v>2595.1405443483532</v>
      </c>
      <c r="AA187" s="5">
        <v>2627.083978155209</v>
      </c>
      <c r="AB187" s="5">
        <v>2657.9196061991115</v>
      </c>
      <c r="AC187" s="5">
        <v>2616.0935485982855</v>
      </c>
      <c r="AD187" s="5">
        <v>2573.6334353656134</v>
      </c>
      <c r="AE187" s="5">
        <v>2530.8901653195489</v>
      </c>
      <c r="AF187" s="5">
        <v>2487.212160869376</v>
      </c>
      <c r="AG187" s="5">
        <v>2443.2628540335431</v>
      </c>
      <c r="AH187" s="5">
        <v>2399.0521788477481</v>
      </c>
      <c r="AI187" s="5">
        <v>2354.437303794547</v>
      </c>
    </row>
    <row r="188" spans="2:35" outlineLevel="1" x14ac:dyDescent="0.2">
      <c r="B188" s="310"/>
      <c r="C188" s="309"/>
    </row>
    <row r="189" spans="2:35" outlineLevel="1" x14ac:dyDescent="0.2">
      <c r="B189" s="310"/>
      <c r="C189" s="312"/>
      <c r="D189" s="259"/>
      <c r="E189" s="259"/>
      <c r="F189" s="328" t="s">
        <v>278</v>
      </c>
      <c r="G189" s="259"/>
      <c r="H189" s="16"/>
      <c r="I189" s="259"/>
      <c r="J189" s="259"/>
      <c r="K189" s="16"/>
      <c r="L189" s="259"/>
      <c r="M189" s="259"/>
      <c r="N189" s="259"/>
      <c r="O189" s="259"/>
      <c r="P189" s="259"/>
      <c r="Q189" s="261"/>
      <c r="R189" s="262"/>
      <c r="S189" s="262"/>
      <c r="T189" s="262"/>
      <c r="U189" s="262"/>
      <c r="V189" s="262"/>
      <c r="W189" s="262"/>
      <c r="X189" s="262"/>
      <c r="Y189" s="262"/>
      <c r="Z189" s="262"/>
      <c r="AA189" s="262"/>
      <c r="AB189" s="262"/>
      <c r="AC189" s="262"/>
      <c r="AD189" s="262"/>
      <c r="AE189" s="262"/>
      <c r="AF189" s="262"/>
      <c r="AG189" s="262"/>
      <c r="AH189" s="262"/>
      <c r="AI189" s="262"/>
    </row>
    <row r="190" spans="2:35" outlineLevel="1" x14ac:dyDescent="0.2">
      <c r="B190" s="310"/>
      <c r="C190" s="312">
        <v>7</v>
      </c>
      <c r="D190" s="259"/>
      <c r="E190" s="259"/>
      <c r="F190" s="259"/>
      <c r="G190" s="329" t="s">
        <v>279</v>
      </c>
      <c r="H190" s="330"/>
      <c r="I190" s="329"/>
      <c r="J190" s="259"/>
      <c r="K190" s="16"/>
      <c r="L190" s="259"/>
      <c r="M190" s="259"/>
      <c r="N190" s="259"/>
      <c r="O190" s="259"/>
      <c r="P190" s="259"/>
      <c r="Q190" s="16" t="s">
        <v>110</v>
      </c>
      <c r="R190" s="331"/>
      <c r="S190" s="300">
        <v>0</v>
      </c>
      <c r="T190" s="300">
        <v>0</v>
      </c>
      <c r="U190" s="300">
        <v>0</v>
      </c>
      <c r="V190" s="300">
        <v>0</v>
      </c>
      <c r="W190" s="301">
        <v>0</v>
      </c>
      <c r="X190" s="300">
        <v>20.865987031610473</v>
      </c>
      <c r="Y190" s="300">
        <v>4.4294067893245064</v>
      </c>
      <c r="Z190" s="300">
        <v>0.80546359207616758</v>
      </c>
      <c r="AA190" s="300">
        <v>0.86869473861566238</v>
      </c>
      <c r="AB190" s="302">
        <v>0.89028169407063606</v>
      </c>
      <c r="AC190" s="302">
        <v>0.90403374248114454</v>
      </c>
      <c r="AD190" s="302">
        <v>0.91787877379577199</v>
      </c>
      <c r="AE190" s="302">
        <v>0.95042861791900501</v>
      </c>
      <c r="AF190" s="302">
        <v>0.95123344939648047</v>
      </c>
      <c r="AG190" s="302">
        <v>0.9861017090752634</v>
      </c>
      <c r="AH190" s="303">
        <v>1.0232675223631358</v>
      </c>
      <c r="AI190" s="303">
        <v>1.0550145815917029</v>
      </c>
    </row>
    <row r="191" spans="2:35" outlineLevel="1" x14ac:dyDescent="0.2">
      <c r="B191" s="310"/>
      <c r="C191" s="312">
        <v>7</v>
      </c>
      <c r="D191" s="259"/>
      <c r="E191" s="259"/>
      <c r="F191" s="259"/>
      <c r="G191" s="329" t="s">
        <v>280</v>
      </c>
      <c r="H191" s="330"/>
      <c r="I191" s="329"/>
      <c r="J191" s="259"/>
      <c r="K191" s="16"/>
      <c r="L191" s="259"/>
      <c r="M191" s="259"/>
      <c r="N191" s="259"/>
      <c r="O191" s="259"/>
      <c r="P191" s="259"/>
      <c r="Q191" s="16" t="s">
        <v>110</v>
      </c>
      <c r="R191" s="332"/>
      <c r="S191" s="315">
        <v>0</v>
      </c>
      <c r="T191" s="315">
        <v>0</v>
      </c>
      <c r="U191" s="315">
        <v>0</v>
      </c>
      <c r="V191" s="315">
        <v>0</v>
      </c>
      <c r="W191" s="316">
        <v>0</v>
      </c>
      <c r="X191" s="315">
        <v>10.432993515805236</v>
      </c>
      <c r="Y191" s="315">
        <v>2.2147033946622532</v>
      </c>
      <c r="Z191" s="315">
        <v>0.40273179603808379</v>
      </c>
      <c r="AA191" s="315">
        <v>0.43434736930783119</v>
      </c>
      <c r="AB191" s="5">
        <v>0.44514084703531803</v>
      </c>
      <c r="AC191" s="5">
        <v>0.45201687124057227</v>
      </c>
      <c r="AD191" s="5">
        <v>0.45893938689788599</v>
      </c>
      <c r="AE191" s="5">
        <v>0.47521430895950251</v>
      </c>
      <c r="AF191" s="5">
        <v>0.47561672469824023</v>
      </c>
      <c r="AG191" s="5">
        <v>0.4930508545376317</v>
      </c>
      <c r="AH191" s="317">
        <v>0.51163376118156789</v>
      </c>
      <c r="AI191" s="317">
        <v>0.52750729079585146</v>
      </c>
    </row>
    <row r="192" spans="2:35" outlineLevel="1" x14ac:dyDescent="0.2">
      <c r="B192" s="310"/>
      <c r="C192" s="312">
        <v>7</v>
      </c>
      <c r="D192" s="259"/>
      <c r="E192" s="259"/>
      <c r="F192" s="259"/>
      <c r="G192" s="329" t="s">
        <v>281</v>
      </c>
      <c r="H192" s="330"/>
      <c r="I192" s="329"/>
      <c r="J192" s="259"/>
      <c r="K192" s="16"/>
      <c r="L192" s="259"/>
      <c r="M192" s="259"/>
      <c r="N192" s="259"/>
      <c r="O192" s="259"/>
      <c r="P192" s="259"/>
      <c r="Q192" s="16" t="s">
        <v>110</v>
      </c>
      <c r="R192" s="332"/>
      <c r="S192" s="315">
        <v>0</v>
      </c>
      <c r="T192" s="315">
        <v>0</v>
      </c>
      <c r="U192" s="315">
        <v>0</v>
      </c>
      <c r="V192" s="315">
        <v>0</v>
      </c>
      <c r="W192" s="316">
        <v>0</v>
      </c>
      <c r="X192" s="315">
        <v>0</v>
      </c>
      <c r="Y192" s="315">
        <v>10.73207266325832</v>
      </c>
      <c r="Z192" s="315">
        <v>24.327517780763678</v>
      </c>
      <c r="AA192" s="315">
        <v>27.739446716518504</v>
      </c>
      <c r="AB192" s="5">
        <v>29.363045047039357</v>
      </c>
      <c r="AC192" s="5">
        <v>30.254317339338272</v>
      </c>
      <c r="AD192" s="5">
        <v>31.157473101717255</v>
      </c>
      <c r="AE192" s="5">
        <v>32.068429359855713</v>
      </c>
      <c r="AF192" s="5">
        <v>33.002583055713103</v>
      </c>
      <c r="AG192" s="5">
        <v>33.953414089370845</v>
      </c>
      <c r="AH192" s="317">
        <v>34.922081668606715</v>
      </c>
      <c r="AI192" s="317">
        <v>35.926766284325915</v>
      </c>
    </row>
    <row r="193" spans="2:35" outlineLevel="1" x14ac:dyDescent="0.2">
      <c r="B193" s="310"/>
      <c r="C193" s="312">
        <v>7</v>
      </c>
      <c r="D193" s="259"/>
      <c r="E193" s="259"/>
      <c r="F193" s="259"/>
      <c r="G193" s="333" t="s">
        <v>282</v>
      </c>
      <c r="H193" s="334"/>
      <c r="I193" s="333"/>
      <c r="J193" s="335"/>
      <c r="K193" s="336"/>
      <c r="L193" s="335"/>
      <c r="M193" s="335"/>
      <c r="N193" s="335"/>
      <c r="O193" s="335"/>
      <c r="P193" s="335"/>
      <c r="Q193" s="337" t="s">
        <v>110</v>
      </c>
      <c r="R193" s="338"/>
      <c r="S193" s="321">
        <v>0</v>
      </c>
      <c r="T193" s="321">
        <v>0</v>
      </c>
      <c r="U193" s="321">
        <v>0</v>
      </c>
      <c r="V193" s="321">
        <v>0</v>
      </c>
      <c r="W193" s="322">
        <v>0</v>
      </c>
      <c r="X193" s="321">
        <v>0</v>
      </c>
      <c r="Y193" s="321">
        <v>10.738156851529407</v>
      </c>
      <c r="Z193" s="321">
        <v>2.2764898837080043</v>
      </c>
      <c r="AA193" s="321">
        <v>0.41365812461669721</v>
      </c>
      <c r="AB193" s="323">
        <v>0.44613144526359444</v>
      </c>
      <c r="AC193" s="323">
        <v>0.45113889113841077</v>
      </c>
      <c r="AD193" s="323">
        <v>0.45201687124057227</v>
      </c>
      <c r="AE193" s="323">
        <v>0.45893938689788599</v>
      </c>
      <c r="AF193" s="323">
        <v>0.47521430895950251</v>
      </c>
      <c r="AG193" s="323">
        <v>0.47561672469824023</v>
      </c>
      <c r="AH193" s="324">
        <v>0.4930508545376317</v>
      </c>
      <c r="AI193" s="324">
        <v>0.51163376118156789</v>
      </c>
    </row>
    <row r="194" spans="2:35" outlineLevel="1" x14ac:dyDescent="0.2">
      <c r="B194" s="310"/>
      <c r="C194" s="312">
        <v>7</v>
      </c>
      <c r="D194" s="259"/>
      <c r="E194" s="259"/>
      <c r="F194" s="259"/>
      <c r="G194" s="329" t="s">
        <v>283</v>
      </c>
      <c r="H194" s="330"/>
      <c r="I194" s="329"/>
      <c r="J194" s="259"/>
      <c r="K194" s="16"/>
      <c r="L194" s="259"/>
      <c r="M194" s="259"/>
      <c r="N194" s="259"/>
      <c r="O194" s="259"/>
      <c r="P194" s="259"/>
      <c r="Q194" s="261"/>
      <c r="R194" s="262"/>
      <c r="S194" s="339">
        <v>0</v>
      </c>
      <c r="T194" s="339">
        <v>0</v>
      </c>
      <c r="U194" s="339">
        <v>0</v>
      </c>
      <c r="V194" s="339">
        <v>0</v>
      </c>
      <c r="W194" s="339">
        <v>0</v>
      </c>
      <c r="X194" s="339">
        <v>10.432993515805236</v>
      </c>
      <c r="Y194" s="339">
        <v>23.68493290944998</v>
      </c>
      <c r="Z194" s="339">
        <v>27.006739460509763</v>
      </c>
      <c r="AA194" s="339">
        <v>28.587452210443029</v>
      </c>
      <c r="AB194" s="339">
        <v>30.254317339338272</v>
      </c>
      <c r="AC194" s="339">
        <v>31.157473101717255</v>
      </c>
      <c r="AD194" s="339">
        <v>32.068429359855713</v>
      </c>
      <c r="AE194" s="339">
        <v>33.002583055713103</v>
      </c>
      <c r="AF194" s="339">
        <v>33.953414089370845</v>
      </c>
      <c r="AG194" s="339">
        <v>34.922081668606715</v>
      </c>
      <c r="AH194" s="339">
        <v>35.926766284325915</v>
      </c>
      <c r="AI194" s="339">
        <v>36.965907336303339</v>
      </c>
    </row>
    <row r="195" spans="2:35" outlineLevel="1" x14ac:dyDescent="0.2">
      <c r="B195" s="310"/>
      <c r="C195" s="309"/>
    </row>
    <row r="196" spans="2:35" outlineLevel="1" x14ac:dyDescent="0.2">
      <c r="B196" s="310"/>
      <c r="C196" s="312">
        <v>7</v>
      </c>
      <c r="F196" s="40" t="s">
        <v>284</v>
      </c>
      <c r="Q196" s="16" t="s">
        <v>110</v>
      </c>
      <c r="R196" s="340"/>
      <c r="S196" s="341">
        <v>0</v>
      </c>
      <c r="T196" s="341">
        <v>0</v>
      </c>
      <c r="U196" s="341">
        <v>0</v>
      </c>
      <c r="V196" s="341">
        <v>0</v>
      </c>
      <c r="W196" s="342">
        <v>23.531500502442004</v>
      </c>
      <c r="X196" s="341">
        <v>-26.070303290115849</v>
      </c>
      <c r="Y196" s="341">
        <v>-20.556689066735583</v>
      </c>
      <c r="Z196" s="341">
        <v>-15.706033298011464</v>
      </c>
      <c r="AA196" s="341">
        <v>-14.337632655538018</v>
      </c>
      <c r="AB196" s="343">
        <v>-12.851798844959525</v>
      </c>
      <c r="AC196" s="343">
        <v>58.033102510928529</v>
      </c>
      <c r="AD196" s="343">
        <v>58.915567899192666</v>
      </c>
      <c r="AE196" s="343">
        <v>59.820505207157098</v>
      </c>
      <c r="AF196" s="343">
        <v>60.741598256130729</v>
      </c>
      <c r="AG196" s="343">
        <v>61.679969998760917</v>
      </c>
      <c r="AH196" s="344">
        <v>62.653232316872014</v>
      </c>
      <c r="AI196" s="344">
        <v>63.659873419232255</v>
      </c>
    </row>
    <row r="197" spans="2:35" outlineLevel="1" x14ac:dyDescent="0.2">
      <c r="B197" s="310"/>
      <c r="C197" s="309"/>
      <c r="F197" s="40"/>
    </row>
    <row r="198" spans="2:35" outlineLevel="1" x14ac:dyDescent="0.2">
      <c r="B198" s="310"/>
      <c r="C198" s="309"/>
      <c r="F198" s="40" t="s">
        <v>285</v>
      </c>
    </row>
    <row r="199" spans="2:35" outlineLevel="1" x14ac:dyDescent="0.2">
      <c r="B199" s="310"/>
      <c r="C199" s="345">
        <v>7</v>
      </c>
      <c r="G199" t="s">
        <v>286</v>
      </c>
      <c r="Q199" s="16" t="s">
        <v>110</v>
      </c>
      <c r="R199" s="299"/>
      <c r="S199" s="300">
        <v>0</v>
      </c>
      <c r="T199" s="300">
        <v>0</v>
      </c>
      <c r="U199" s="300">
        <v>0</v>
      </c>
      <c r="V199" s="300">
        <v>0</v>
      </c>
      <c r="W199" s="301">
        <v>0</v>
      </c>
      <c r="X199" s="300">
        <v>17.017314968149176</v>
      </c>
      <c r="Y199" s="300">
        <v>4.7097551060847502</v>
      </c>
      <c r="Z199" s="300">
        <v>0.49830442056788621</v>
      </c>
      <c r="AA199" s="300">
        <v>0.53742271237917705</v>
      </c>
      <c r="AB199" s="302">
        <v>0.55077759947232119</v>
      </c>
      <c r="AC199" s="302">
        <v>0.56682146181753623</v>
      </c>
      <c r="AD199" s="302">
        <v>0.57550217860928865</v>
      </c>
      <c r="AE199" s="302">
        <v>0.59591065382529929</v>
      </c>
      <c r="AF199" s="302">
        <v>0.59641527631132218</v>
      </c>
      <c r="AG199" s="302">
        <v>0.61827737834737917</v>
      </c>
      <c r="AH199" s="303">
        <v>0.64158002694061878</v>
      </c>
      <c r="AI199" s="303">
        <v>0.66148516286060866</v>
      </c>
    </row>
    <row r="200" spans="2:35" outlineLevel="1" x14ac:dyDescent="0.2">
      <c r="B200" s="310"/>
      <c r="C200" s="345">
        <v>7</v>
      </c>
      <c r="G200" t="s">
        <v>287</v>
      </c>
      <c r="Q200" s="337" t="s">
        <v>110</v>
      </c>
      <c r="R200" s="320"/>
      <c r="S200" s="321">
        <v>0</v>
      </c>
      <c r="T200" s="321">
        <v>0</v>
      </c>
      <c r="U200" s="321">
        <v>0</v>
      </c>
      <c r="V200" s="321">
        <v>0</v>
      </c>
      <c r="W200" s="322">
        <v>0</v>
      </c>
      <c r="X200" s="321">
        <v>115.79868823951341</v>
      </c>
      <c r="Y200" s="321">
        <v>152.01188816505768</v>
      </c>
      <c r="Z200" s="321">
        <v>162.90972035260802</v>
      </c>
      <c r="AA200" s="321">
        <v>164.95056024410201</v>
      </c>
      <c r="AB200" s="323">
        <v>166.9809270826288</v>
      </c>
      <c r="AC200" s="323">
        <v>168.94088032385014</v>
      </c>
      <c r="AD200" s="323">
        <v>166.28236086559446</v>
      </c>
      <c r="AE200" s="323">
        <v>163.58353999401967</v>
      </c>
      <c r="AF200" s="323">
        <v>160.86672130143756</v>
      </c>
      <c r="AG200" s="323">
        <v>158.09048965568311</v>
      </c>
      <c r="AH200" s="324">
        <v>155.2970136720034</v>
      </c>
      <c r="AI200" s="324">
        <v>152.48692477082673</v>
      </c>
    </row>
    <row r="201" spans="2:35" outlineLevel="1" x14ac:dyDescent="0.2">
      <c r="B201" s="310"/>
      <c r="C201" s="345">
        <v>7</v>
      </c>
      <c r="G201" s="325" t="s">
        <v>288</v>
      </c>
      <c r="H201" s="326"/>
      <c r="I201" s="325"/>
      <c r="J201" s="325"/>
      <c r="K201" s="326"/>
      <c r="L201" s="325"/>
      <c r="M201" s="325"/>
      <c r="N201" s="325"/>
      <c r="O201" s="325"/>
      <c r="P201" s="325"/>
      <c r="Q201" s="326"/>
      <c r="R201" s="327"/>
      <c r="S201" s="5">
        <v>0</v>
      </c>
      <c r="T201" s="5">
        <v>0</v>
      </c>
      <c r="U201" s="5">
        <v>0</v>
      </c>
      <c r="V201" s="5">
        <v>0</v>
      </c>
      <c r="W201" s="5">
        <v>0</v>
      </c>
      <c r="X201" s="5">
        <v>132.81600320766259</v>
      </c>
      <c r="Y201" s="5">
        <v>156.72164327114243</v>
      </c>
      <c r="Z201" s="5">
        <v>163.4080247731759</v>
      </c>
      <c r="AA201" s="5">
        <v>165.48798295648118</v>
      </c>
      <c r="AB201" s="5">
        <v>167.53170468210112</v>
      </c>
      <c r="AC201" s="5">
        <v>169.50770178566768</v>
      </c>
      <c r="AD201" s="5">
        <v>166.85786304420375</v>
      </c>
      <c r="AE201" s="5">
        <v>164.17945064784496</v>
      </c>
      <c r="AF201" s="5">
        <v>161.46313657774888</v>
      </c>
      <c r="AG201" s="5">
        <v>158.7087670340305</v>
      </c>
      <c r="AH201" s="5">
        <v>155.93859369894403</v>
      </c>
      <c r="AI201" s="5">
        <v>153.14840993368733</v>
      </c>
    </row>
    <row r="202" spans="2:35" outlineLevel="1" x14ac:dyDescent="0.2">
      <c r="B202" s="310"/>
      <c r="C202" s="309"/>
    </row>
    <row r="203" spans="2:35" outlineLevel="1" x14ac:dyDescent="0.2">
      <c r="B203" s="310"/>
      <c r="C203" s="346">
        <v>7</v>
      </c>
      <c r="F203" s="40" t="s">
        <v>266</v>
      </c>
      <c r="Q203" s="16" t="s">
        <v>110</v>
      </c>
      <c r="R203" s="340"/>
      <c r="S203" s="341">
        <v>0</v>
      </c>
      <c r="T203" s="341">
        <v>0</v>
      </c>
      <c r="U203" s="341">
        <v>0</v>
      </c>
      <c r="V203" s="341">
        <v>0</v>
      </c>
      <c r="W203" s="342">
        <v>23.531500502442004</v>
      </c>
      <c r="X203" s="341">
        <v>106.74569991754674</v>
      </c>
      <c r="Y203" s="341">
        <v>136.16495420440685</v>
      </c>
      <c r="Z203" s="341">
        <v>147.70199147516442</v>
      </c>
      <c r="AA203" s="341">
        <v>151.15035030094316</v>
      </c>
      <c r="AB203" s="343">
        <v>154.6799058371416</v>
      </c>
      <c r="AC203" s="343">
        <v>227.54080429659621</v>
      </c>
      <c r="AD203" s="343">
        <v>225.77343094339642</v>
      </c>
      <c r="AE203" s="343">
        <v>223.99995585500204</v>
      </c>
      <c r="AF203" s="343">
        <v>222.20473483387963</v>
      </c>
      <c r="AG203" s="343">
        <v>220.38873703279143</v>
      </c>
      <c r="AH203" s="344">
        <v>218.59182601581605</v>
      </c>
      <c r="AI203" s="344">
        <v>216.8082833529196</v>
      </c>
    </row>
    <row r="204" spans="2:35" outlineLevel="1" x14ac:dyDescent="0.2"/>
    <row r="205" spans="2:35" x14ac:dyDescent="0.2">
      <c r="C205" s="116">
        <v>8</v>
      </c>
      <c r="D205" s="67" t="s">
        <v>138</v>
      </c>
      <c r="E205" s="67"/>
      <c r="F205" s="67"/>
      <c r="G205" s="67"/>
      <c r="H205" s="102"/>
      <c r="I205" s="67"/>
      <c r="J205" s="67"/>
      <c r="K205" s="102"/>
      <c r="L205" s="67"/>
      <c r="M205" s="67"/>
      <c r="N205" s="67"/>
      <c r="O205" s="67"/>
      <c r="P205" s="67"/>
      <c r="Q205" s="117" t="s">
        <v>110</v>
      </c>
      <c r="R205" s="118"/>
      <c r="S205" s="118">
        <v>0</v>
      </c>
      <c r="T205" s="118">
        <v>0</v>
      </c>
      <c r="U205" s="118">
        <v>0</v>
      </c>
      <c r="V205" s="118">
        <v>0</v>
      </c>
      <c r="W205" s="118">
        <v>9.3823992373292189</v>
      </c>
      <c r="X205" s="118">
        <v>38.095421282689536</v>
      </c>
      <c r="Y205" s="118">
        <v>43.308328450509407</v>
      </c>
      <c r="Z205" s="118">
        <v>45.592662694952168</v>
      </c>
      <c r="AA205" s="118">
        <v>46.435265864350498</v>
      </c>
      <c r="AB205" s="118">
        <v>47.29003037866363</v>
      </c>
      <c r="AC205" s="118">
        <v>74.27923503794554</v>
      </c>
      <c r="AD205" s="118">
        <v>73.550643939980844</v>
      </c>
      <c r="AE205" s="118">
        <v>72.822052842016149</v>
      </c>
      <c r="AF205" s="118">
        <v>72.093461744051453</v>
      </c>
      <c r="AG205" s="118">
        <v>71.364870646086757</v>
      </c>
      <c r="AH205" s="118">
        <v>70.636279548122076</v>
      </c>
      <c r="AI205" s="118">
        <v>69.90768845015738</v>
      </c>
    </row>
    <row r="206" spans="2:35" outlineLevel="1" x14ac:dyDescent="0.2">
      <c r="C206" s="309"/>
      <c r="F206" s="40" t="s">
        <v>269</v>
      </c>
    </row>
    <row r="207" spans="2:35" outlineLevel="1" x14ac:dyDescent="0.2">
      <c r="B207" s="310"/>
      <c r="C207" s="312">
        <v>8</v>
      </c>
      <c r="G207" t="s">
        <v>270</v>
      </c>
      <c r="O207" s="106"/>
      <c r="Q207" s="16" t="s">
        <v>110</v>
      </c>
      <c r="R207" s="299"/>
      <c r="S207" s="300">
        <v>0</v>
      </c>
      <c r="T207" s="300">
        <v>0</v>
      </c>
      <c r="U207" s="300">
        <v>0</v>
      </c>
      <c r="V207" s="300">
        <v>0</v>
      </c>
      <c r="W207" s="301">
        <v>0</v>
      </c>
      <c r="X207" s="300">
        <v>726.39862837093381</v>
      </c>
      <c r="Y207" s="300">
        <v>931.69451803975744</v>
      </c>
      <c r="Z207" s="300">
        <v>948.11963187785307</v>
      </c>
      <c r="AA207" s="300">
        <v>963.2643686024827</v>
      </c>
      <c r="AB207" s="302">
        <v>978.53299641541219</v>
      </c>
      <c r="AC207" s="302">
        <v>993.92109025566958</v>
      </c>
      <c r="AD207" s="302">
        <v>982.45828409252977</v>
      </c>
      <c r="AE207" s="302">
        <v>970.99547792938995</v>
      </c>
      <c r="AF207" s="302">
        <v>959.53267176625013</v>
      </c>
      <c r="AG207" s="302">
        <v>948.06986560311032</v>
      </c>
      <c r="AH207" s="303">
        <v>936.6070594399705</v>
      </c>
      <c r="AI207" s="303">
        <v>925.14425327683068</v>
      </c>
    </row>
    <row r="208" spans="2:35" outlineLevel="1" x14ac:dyDescent="0.2">
      <c r="B208" s="310"/>
      <c r="C208" s="312">
        <v>8</v>
      </c>
      <c r="G208" t="s">
        <v>271</v>
      </c>
      <c r="N208" s="24"/>
      <c r="O208" s="149" t="s">
        <v>172</v>
      </c>
      <c r="P208" s="313">
        <v>0</v>
      </c>
      <c r="Q208" s="16" t="s">
        <v>110</v>
      </c>
      <c r="R208" s="314"/>
      <c r="S208" s="315">
        <v>0</v>
      </c>
      <c r="T208" s="315">
        <v>0</v>
      </c>
      <c r="U208" s="315">
        <v>0</v>
      </c>
      <c r="V208" s="315">
        <v>0</v>
      </c>
      <c r="W208" s="316">
        <v>0</v>
      </c>
      <c r="X208" s="315">
        <v>190.78558679146863</v>
      </c>
      <c r="Y208" s="315">
        <v>0</v>
      </c>
      <c r="Z208" s="315">
        <v>0</v>
      </c>
      <c r="AA208" s="315">
        <v>0</v>
      </c>
      <c r="AB208" s="5">
        <v>0</v>
      </c>
      <c r="AC208" s="5">
        <v>0</v>
      </c>
      <c r="AD208" s="5">
        <v>0</v>
      </c>
      <c r="AE208" s="5">
        <v>0</v>
      </c>
      <c r="AF208" s="5">
        <v>0</v>
      </c>
      <c r="AG208" s="5">
        <v>0</v>
      </c>
      <c r="AH208" s="317">
        <v>0</v>
      </c>
      <c r="AI208" s="317">
        <v>0</v>
      </c>
    </row>
    <row r="209" spans="2:35" outlineLevel="1" x14ac:dyDescent="0.2">
      <c r="B209" s="310"/>
      <c r="C209" s="312">
        <v>8</v>
      </c>
      <c r="G209" t="s">
        <v>272</v>
      </c>
      <c r="Q209" s="16" t="s">
        <v>110</v>
      </c>
      <c r="R209" s="314"/>
      <c r="S209" s="315">
        <v>0</v>
      </c>
      <c r="T209" s="315">
        <v>0</v>
      </c>
      <c r="U209" s="315">
        <v>0</v>
      </c>
      <c r="V209" s="315">
        <v>0</v>
      </c>
      <c r="W209" s="316">
        <v>0</v>
      </c>
      <c r="X209" s="315">
        <v>21.670892413066223</v>
      </c>
      <c r="Y209" s="315">
        <v>26.708576183806336</v>
      </c>
      <c r="Z209" s="315">
        <v>25.722991657584046</v>
      </c>
      <c r="AA209" s="315">
        <v>26.133876448201001</v>
      </c>
      <c r="AB209" s="5">
        <v>26.548122470168554</v>
      </c>
      <c r="AC209" s="5">
        <v>0</v>
      </c>
      <c r="AD209" s="5">
        <v>0</v>
      </c>
      <c r="AE209" s="5">
        <v>0</v>
      </c>
      <c r="AF209" s="5">
        <v>0</v>
      </c>
      <c r="AG209" s="5">
        <v>0</v>
      </c>
      <c r="AH209" s="317">
        <v>0</v>
      </c>
      <c r="AI209" s="317">
        <v>0</v>
      </c>
    </row>
    <row r="210" spans="2:35" outlineLevel="1" x14ac:dyDescent="0.2">
      <c r="B210" s="310"/>
      <c r="C210" s="312">
        <v>8</v>
      </c>
      <c r="G210" t="s">
        <v>273</v>
      </c>
      <c r="Q210" s="16" t="s">
        <v>110</v>
      </c>
      <c r="R210" s="314"/>
      <c r="S210" s="315">
        <v>0</v>
      </c>
      <c r="T210" s="315">
        <v>0</v>
      </c>
      <c r="U210" s="315">
        <v>0</v>
      </c>
      <c r="V210" s="315">
        <v>0</v>
      </c>
      <c r="W210" s="316">
        <v>0</v>
      </c>
      <c r="X210" s="315">
        <v>2.8249702756277779</v>
      </c>
      <c r="Y210" s="315">
        <v>0</v>
      </c>
      <c r="Z210" s="315">
        <v>0</v>
      </c>
      <c r="AA210" s="315">
        <v>0</v>
      </c>
      <c r="AB210" s="5">
        <v>0</v>
      </c>
      <c r="AC210" s="5">
        <v>0</v>
      </c>
      <c r="AD210" s="5">
        <v>0</v>
      </c>
      <c r="AE210" s="5">
        <v>0</v>
      </c>
      <c r="AF210" s="5">
        <v>0</v>
      </c>
      <c r="AG210" s="5">
        <v>0</v>
      </c>
      <c r="AH210" s="317">
        <v>0</v>
      </c>
      <c r="AI210" s="317">
        <v>0</v>
      </c>
    </row>
    <row r="211" spans="2:35" outlineLevel="1" x14ac:dyDescent="0.2">
      <c r="B211" s="310"/>
      <c r="C211" s="312">
        <v>8</v>
      </c>
      <c r="G211" t="s">
        <v>274</v>
      </c>
      <c r="O211" s="149" t="s">
        <v>275</v>
      </c>
      <c r="P211" s="318">
        <v>9.6853150449457832</v>
      </c>
      <c r="Q211" s="16" t="s">
        <v>110</v>
      </c>
      <c r="R211" s="319"/>
      <c r="S211" s="315">
        <v>0</v>
      </c>
      <c r="T211" s="315">
        <v>0</v>
      </c>
      <c r="U211" s="315">
        <v>0</v>
      </c>
      <c r="V211" s="315">
        <v>0</v>
      </c>
      <c r="W211" s="316">
        <v>9.6853150449457832</v>
      </c>
      <c r="X211" s="315">
        <v>9.9855598113391011</v>
      </c>
      <c r="Y211" s="315">
        <v>10.283462345710719</v>
      </c>
      <c r="Z211" s="315">
        <v>10.578254932954426</v>
      </c>
      <c r="AA211" s="315">
        <v>10.865248635271561</v>
      </c>
      <c r="AB211" s="5">
        <v>11.160028629911176</v>
      </c>
      <c r="AC211" s="5">
        <v>11.462806163139797</v>
      </c>
      <c r="AD211" s="5">
        <v>11.462806163139797</v>
      </c>
      <c r="AE211" s="5">
        <v>11.462806163139797</v>
      </c>
      <c r="AF211" s="5">
        <v>11.462806163139797</v>
      </c>
      <c r="AG211" s="5">
        <v>11.462806163139797</v>
      </c>
      <c r="AH211" s="317">
        <v>11.462806163139797</v>
      </c>
      <c r="AI211" s="317">
        <v>11.462806163139797</v>
      </c>
    </row>
    <row r="212" spans="2:35" outlineLevel="1" x14ac:dyDescent="0.2">
      <c r="B212" s="310"/>
      <c r="C212" s="312">
        <v>8</v>
      </c>
      <c r="G212" t="s">
        <v>276</v>
      </c>
      <c r="Q212" s="8" t="s">
        <v>110</v>
      </c>
      <c r="R212" s="320"/>
      <c r="S212" s="321">
        <v>0</v>
      </c>
      <c r="T212" s="321">
        <v>0</v>
      </c>
      <c r="U212" s="321">
        <v>0</v>
      </c>
      <c r="V212" s="321">
        <v>0</v>
      </c>
      <c r="W212" s="322">
        <v>0</v>
      </c>
      <c r="X212" s="321">
        <v>0</v>
      </c>
      <c r="Y212" s="321">
        <v>0</v>
      </c>
      <c r="Z212" s="321">
        <v>0</v>
      </c>
      <c r="AA212" s="321">
        <v>0</v>
      </c>
      <c r="AB212" s="323">
        <v>0</v>
      </c>
      <c r="AC212" s="323">
        <v>0</v>
      </c>
      <c r="AD212" s="323">
        <v>0</v>
      </c>
      <c r="AE212" s="323">
        <v>0</v>
      </c>
      <c r="AF212" s="323">
        <v>0</v>
      </c>
      <c r="AG212" s="323">
        <v>0</v>
      </c>
      <c r="AH212" s="324">
        <v>0</v>
      </c>
      <c r="AI212" s="324">
        <v>0</v>
      </c>
    </row>
    <row r="213" spans="2:35" outlineLevel="1" x14ac:dyDescent="0.2">
      <c r="B213" s="310"/>
      <c r="C213" s="312">
        <v>8</v>
      </c>
      <c r="G213" s="325" t="s">
        <v>277</v>
      </c>
      <c r="H213" s="326"/>
      <c r="I213" s="325"/>
      <c r="J213" s="325"/>
      <c r="K213" s="326"/>
      <c r="L213" s="325"/>
      <c r="M213" s="325"/>
      <c r="N213" s="325"/>
      <c r="O213" s="325"/>
      <c r="P213" s="325"/>
      <c r="Q213" s="326"/>
      <c r="R213" s="327"/>
      <c r="S213" s="5">
        <v>0</v>
      </c>
      <c r="T213" s="5">
        <v>0</v>
      </c>
      <c r="U213" s="5">
        <v>0</v>
      </c>
      <c r="V213" s="5">
        <v>0</v>
      </c>
      <c r="W213" s="5">
        <v>726.39862837093381</v>
      </c>
      <c r="X213" s="5">
        <v>931.69451803975744</v>
      </c>
      <c r="Y213" s="5">
        <v>948.11963187785307</v>
      </c>
      <c r="Z213" s="5">
        <v>963.2643686024827</v>
      </c>
      <c r="AA213" s="5">
        <v>978.53299641541219</v>
      </c>
      <c r="AB213" s="5">
        <v>993.92109025566958</v>
      </c>
      <c r="AC213" s="5">
        <v>982.45828409252977</v>
      </c>
      <c r="AD213" s="5">
        <v>970.99547792938995</v>
      </c>
      <c r="AE213" s="5">
        <v>959.53267176625013</v>
      </c>
      <c r="AF213" s="5">
        <v>948.06986560311032</v>
      </c>
      <c r="AG213" s="5">
        <v>936.6070594399705</v>
      </c>
      <c r="AH213" s="5">
        <v>925.14425327683068</v>
      </c>
      <c r="AI213" s="5">
        <v>913.68144711369087</v>
      </c>
    </row>
    <row r="214" spans="2:35" outlineLevel="1" x14ac:dyDescent="0.2">
      <c r="B214" s="310"/>
      <c r="C214" s="309"/>
    </row>
    <row r="215" spans="2:35" outlineLevel="1" x14ac:dyDescent="0.2">
      <c r="B215" s="310"/>
      <c r="C215" s="312"/>
      <c r="D215" s="259"/>
      <c r="E215" s="259"/>
      <c r="F215" s="328" t="s">
        <v>278</v>
      </c>
      <c r="G215" s="259"/>
      <c r="H215" s="16"/>
      <c r="I215" s="259"/>
      <c r="J215" s="259"/>
      <c r="K215" s="16"/>
      <c r="L215" s="259"/>
      <c r="M215" s="259"/>
      <c r="N215" s="259"/>
      <c r="O215" s="259"/>
      <c r="P215" s="259"/>
      <c r="Q215" s="261"/>
      <c r="R215" s="262"/>
      <c r="S215" s="262"/>
      <c r="T215" s="262"/>
      <c r="U215" s="262"/>
      <c r="V215" s="262"/>
      <c r="W215" s="262"/>
      <c r="X215" s="262"/>
      <c r="Y215" s="262"/>
      <c r="Z215" s="262"/>
      <c r="AA215" s="262"/>
      <c r="AB215" s="262"/>
      <c r="AC215" s="262"/>
      <c r="AD215" s="262"/>
      <c r="AE215" s="262"/>
      <c r="AF215" s="262"/>
      <c r="AG215" s="262"/>
      <c r="AH215" s="262"/>
      <c r="AI215" s="262"/>
    </row>
    <row r="216" spans="2:35" outlineLevel="1" x14ac:dyDescent="0.2">
      <c r="B216" s="310"/>
      <c r="C216" s="312">
        <v>8</v>
      </c>
      <c r="D216" s="259"/>
      <c r="E216" s="259"/>
      <c r="F216" s="259"/>
      <c r="G216" s="329" t="s">
        <v>279</v>
      </c>
      <c r="H216" s="330"/>
      <c r="I216" s="329"/>
      <c r="J216" s="259"/>
      <c r="K216" s="16"/>
      <c r="L216" s="259"/>
      <c r="M216" s="259"/>
      <c r="N216" s="259"/>
      <c r="O216" s="259"/>
      <c r="P216" s="259"/>
      <c r="Q216" s="16" t="s">
        <v>110</v>
      </c>
      <c r="R216" s="331"/>
      <c r="S216" s="300">
        <v>0</v>
      </c>
      <c r="T216" s="300">
        <v>0</v>
      </c>
      <c r="U216" s="300">
        <v>0</v>
      </c>
      <c r="V216" s="300">
        <v>0</v>
      </c>
      <c r="W216" s="301">
        <v>0</v>
      </c>
      <c r="X216" s="300">
        <v>0</v>
      </c>
      <c r="Y216" s="300">
        <v>0</v>
      </c>
      <c r="Z216" s="300">
        <v>0</v>
      </c>
      <c r="AA216" s="300">
        <v>0</v>
      </c>
      <c r="AB216" s="302">
        <v>0</v>
      </c>
      <c r="AC216" s="302">
        <v>0</v>
      </c>
      <c r="AD216" s="302">
        <v>0</v>
      </c>
      <c r="AE216" s="302">
        <v>0</v>
      </c>
      <c r="AF216" s="302">
        <v>0</v>
      </c>
      <c r="AG216" s="302">
        <v>0</v>
      </c>
      <c r="AH216" s="303">
        <v>0</v>
      </c>
      <c r="AI216" s="303">
        <v>0</v>
      </c>
    </row>
    <row r="217" spans="2:35" outlineLevel="1" x14ac:dyDescent="0.2">
      <c r="B217" s="310"/>
      <c r="C217" s="312">
        <v>8</v>
      </c>
      <c r="D217" s="259"/>
      <c r="E217" s="259"/>
      <c r="F217" s="259"/>
      <c r="G217" s="329" t="s">
        <v>280</v>
      </c>
      <c r="H217" s="330"/>
      <c r="I217" s="329"/>
      <c r="J217" s="259"/>
      <c r="K217" s="16"/>
      <c r="L217" s="259"/>
      <c r="M217" s="259"/>
      <c r="N217" s="259"/>
      <c r="O217" s="259"/>
      <c r="P217" s="259"/>
      <c r="Q217" s="16" t="s">
        <v>110</v>
      </c>
      <c r="R217" s="332"/>
      <c r="S217" s="315">
        <v>0</v>
      </c>
      <c r="T217" s="315">
        <v>0</v>
      </c>
      <c r="U217" s="315">
        <v>0</v>
      </c>
      <c r="V217" s="315">
        <v>0</v>
      </c>
      <c r="W217" s="316">
        <v>0</v>
      </c>
      <c r="X217" s="315">
        <v>0</v>
      </c>
      <c r="Y217" s="315">
        <v>0</v>
      </c>
      <c r="Z217" s="315">
        <v>0</v>
      </c>
      <c r="AA217" s="315">
        <v>0</v>
      </c>
      <c r="AB217" s="5">
        <v>0</v>
      </c>
      <c r="AC217" s="5">
        <v>0</v>
      </c>
      <c r="AD217" s="5">
        <v>0</v>
      </c>
      <c r="AE217" s="5">
        <v>0</v>
      </c>
      <c r="AF217" s="5">
        <v>0</v>
      </c>
      <c r="AG217" s="5">
        <v>0</v>
      </c>
      <c r="AH217" s="317">
        <v>0</v>
      </c>
      <c r="AI217" s="317">
        <v>0</v>
      </c>
    </row>
    <row r="218" spans="2:35" outlineLevel="1" x14ac:dyDescent="0.2">
      <c r="B218" s="310"/>
      <c r="C218" s="312">
        <v>8</v>
      </c>
      <c r="D218" s="259"/>
      <c r="E218" s="259"/>
      <c r="F218" s="259"/>
      <c r="G218" s="329" t="s">
        <v>281</v>
      </c>
      <c r="H218" s="330"/>
      <c r="I218" s="329"/>
      <c r="J218" s="259"/>
      <c r="K218" s="16"/>
      <c r="L218" s="259"/>
      <c r="M218" s="259"/>
      <c r="N218" s="259"/>
      <c r="O218" s="259"/>
      <c r="P218" s="259"/>
      <c r="Q218" s="16" t="s">
        <v>110</v>
      </c>
      <c r="R218" s="332"/>
      <c r="S218" s="315">
        <v>0</v>
      </c>
      <c r="T218" s="315">
        <v>0</v>
      </c>
      <c r="U218" s="315">
        <v>0</v>
      </c>
      <c r="V218" s="315">
        <v>0</v>
      </c>
      <c r="W218" s="316">
        <v>0</v>
      </c>
      <c r="X218" s="315">
        <v>0</v>
      </c>
      <c r="Y218" s="315">
        <v>0</v>
      </c>
      <c r="Z218" s="315">
        <v>0</v>
      </c>
      <c r="AA218" s="315">
        <v>0</v>
      </c>
      <c r="AB218" s="5">
        <v>0</v>
      </c>
      <c r="AC218" s="5">
        <v>0</v>
      </c>
      <c r="AD218" s="5">
        <v>0</v>
      </c>
      <c r="AE218" s="5">
        <v>0</v>
      </c>
      <c r="AF218" s="5">
        <v>0</v>
      </c>
      <c r="AG218" s="5">
        <v>0</v>
      </c>
      <c r="AH218" s="317">
        <v>0</v>
      </c>
      <c r="AI218" s="317">
        <v>0</v>
      </c>
    </row>
    <row r="219" spans="2:35" outlineLevel="1" x14ac:dyDescent="0.2">
      <c r="B219" s="310"/>
      <c r="C219" s="312">
        <v>8</v>
      </c>
      <c r="D219" s="259"/>
      <c r="E219" s="259"/>
      <c r="F219" s="259"/>
      <c r="G219" s="333" t="s">
        <v>282</v>
      </c>
      <c r="H219" s="334"/>
      <c r="I219" s="333"/>
      <c r="J219" s="335"/>
      <c r="K219" s="336"/>
      <c r="L219" s="335"/>
      <c r="M219" s="335"/>
      <c r="N219" s="335"/>
      <c r="O219" s="335"/>
      <c r="P219" s="335"/>
      <c r="Q219" s="337" t="s">
        <v>110</v>
      </c>
      <c r="R219" s="338"/>
      <c r="S219" s="321">
        <v>0</v>
      </c>
      <c r="T219" s="321">
        <v>0</v>
      </c>
      <c r="U219" s="321">
        <v>0</v>
      </c>
      <c r="V219" s="321">
        <v>0</v>
      </c>
      <c r="W219" s="322">
        <v>0</v>
      </c>
      <c r="X219" s="321">
        <v>0</v>
      </c>
      <c r="Y219" s="321">
        <v>0</v>
      </c>
      <c r="Z219" s="321">
        <v>0</v>
      </c>
      <c r="AA219" s="321">
        <v>0</v>
      </c>
      <c r="AB219" s="323">
        <v>0</v>
      </c>
      <c r="AC219" s="323">
        <v>0</v>
      </c>
      <c r="AD219" s="323">
        <v>0</v>
      </c>
      <c r="AE219" s="323">
        <v>0</v>
      </c>
      <c r="AF219" s="323">
        <v>0</v>
      </c>
      <c r="AG219" s="323">
        <v>0</v>
      </c>
      <c r="AH219" s="324">
        <v>0</v>
      </c>
      <c r="AI219" s="324">
        <v>0</v>
      </c>
    </row>
    <row r="220" spans="2:35" outlineLevel="1" x14ac:dyDescent="0.2">
      <c r="B220" s="310"/>
      <c r="C220" s="312">
        <v>8</v>
      </c>
      <c r="D220" s="259"/>
      <c r="E220" s="259"/>
      <c r="F220" s="259"/>
      <c r="G220" s="329" t="s">
        <v>283</v>
      </c>
      <c r="H220" s="330"/>
      <c r="I220" s="329"/>
      <c r="J220" s="259"/>
      <c r="K220" s="16"/>
      <c r="L220" s="259"/>
      <c r="M220" s="259"/>
      <c r="N220" s="259"/>
      <c r="O220" s="259"/>
      <c r="P220" s="259"/>
      <c r="Q220" s="261"/>
      <c r="R220" s="262"/>
      <c r="S220" s="339">
        <v>0</v>
      </c>
      <c r="T220" s="339">
        <v>0</v>
      </c>
      <c r="U220" s="339">
        <v>0</v>
      </c>
      <c r="V220" s="339">
        <v>0</v>
      </c>
      <c r="W220" s="339">
        <v>0</v>
      </c>
      <c r="X220" s="339">
        <v>0</v>
      </c>
      <c r="Y220" s="339">
        <v>0</v>
      </c>
      <c r="Z220" s="339">
        <v>0</v>
      </c>
      <c r="AA220" s="339">
        <v>0</v>
      </c>
      <c r="AB220" s="339">
        <v>0</v>
      </c>
      <c r="AC220" s="339">
        <v>0</v>
      </c>
      <c r="AD220" s="339">
        <v>0</v>
      </c>
      <c r="AE220" s="339">
        <v>0</v>
      </c>
      <c r="AF220" s="339">
        <v>0</v>
      </c>
      <c r="AG220" s="339">
        <v>0</v>
      </c>
      <c r="AH220" s="339">
        <v>0</v>
      </c>
      <c r="AI220" s="339">
        <v>0</v>
      </c>
    </row>
    <row r="221" spans="2:35" outlineLevel="1" x14ac:dyDescent="0.2">
      <c r="B221" s="310"/>
      <c r="C221" s="309"/>
    </row>
    <row r="222" spans="2:35" outlineLevel="1" x14ac:dyDescent="0.2">
      <c r="B222" s="310"/>
      <c r="C222" s="312">
        <v>8</v>
      </c>
      <c r="F222" s="40" t="s">
        <v>284</v>
      </c>
      <c r="Q222" s="16" t="s">
        <v>110</v>
      </c>
      <c r="R222" s="340"/>
      <c r="S222" s="341">
        <v>0</v>
      </c>
      <c r="T222" s="341">
        <v>0</v>
      </c>
      <c r="U222" s="341">
        <v>0</v>
      </c>
      <c r="V222" s="341">
        <v>0</v>
      </c>
      <c r="W222" s="342">
        <v>9.3823992373292189</v>
      </c>
      <c r="X222" s="341">
        <v>-14.056481799314838</v>
      </c>
      <c r="Y222" s="341">
        <v>-15.911405548755342</v>
      </c>
      <c r="Z222" s="341">
        <v>-14.671073231517394</v>
      </c>
      <c r="AA222" s="341">
        <v>-14.791089529075283</v>
      </c>
      <c r="AB222" s="343">
        <v>-14.906819162906174</v>
      </c>
      <c r="AC222" s="343">
        <v>11.104297929763165</v>
      </c>
      <c r="AD222" s="343">
        <v>11.104297929763165</v>
      </c>
      <c r="AE222" s="343">
        <v>11.104297929763165</v>
      </c>
      <c r="AF222" s="343">
        <v>11.104297929763165</v>
      </c>
      <c r="AG222" s="343">
        <v>11.104297929763165</v>
      </c>
      <c r="AH222" s="344">
        <v>11.104297929763165</v>
      </c>
      <c r="AI222" s="344">
        <v>11.104297929763165</v>
      </c>
    </row>
    <row r="223" spans="2:35" outlineLevel="1" x14ac:dyDescent="0.2">
      <c r="B223" s="310"/>
      <c r="C223" s="309"/>
      <c r="F223" s="40"/>
    </row>
    <row r="224" spans="2:35" outlineLevel="1" x14ac:dyDescent="0.2">
      <c r="B224" s="310"/>
      <c r="C224" s="309"/>
      <c r="F224" s="40" t="s">
        <v>285</v>
      </c>
    </row>
    <row r="225" spans="2:35" outlineLevel="1" x14ac:dyDescent="0.2">
      <c r="B225" s="310"/>
      <c r="C225" s="345">
        <v>8</v>
      </c>
      <c r="G225" t="s">
        <v>286</v>
      </c>
      <c r="Q225" s="16" t="s">
        <v>110</v>
      </c>
      <c r="R225" s="299"/>
      <c r="S225" s="300">
        <v>0</v>
      </c>
      <c r="T225" s="300">
        <v>0</v>
      </c>
      <c r="U225" s="300">
        <v>0</v>
      </c>
      <c r="V225" s="300">
        <v>0</v>
      </c>
      <c r="W225" s="301">
        <v>0</v>
      </c>
      <c r="X225" s="300">
        <v>5.9810469519677367</v>
      </c>
      <c r="Y225" s="300">
        <v>0</v>
      </c>
      <c r="Z225" s="300">
        <v>0</v>
      </c>
      <c r="AA225" s="300">
        <v>0</v>
      </c>
      <c r="AB225" s="302">
        <v>0</v>
      </c>
      <c r="AC225" s="302">
        <v>0</v>
      </c>
      <c r="AD225" s="302">
        <v>0</v>
      </c>
      <c r="AE225" s="302">
        <v>0</v>
      </c>
      <c r="AF225" s="302">
        <v>0</v>
      </c>
      <c r="AG225" s="302">
        <v>0</v>
      </c>
      <c r="AH225" s="303">
        <v>0</v>
      </c>
      <c r="AI225" s="303">
        <v>0</v>
      </c>
    </row>
    <row r="226" spans="2:35" outlineLevel="1" x14ac:dyDescent="0.2">
      <c r="B226" s="310"/>
      <c r="C226" s="345">
        <v>8</v>
      </c>
      <c r="G226" t="s">
        <v>287</v>
      </c>
      <c r="Q226" s="337" t="s">
        <v>110</v>
      </c>
      <c r="R226" s="320"/>
      <c r="S226" s="321">
        <v>0</v>
      </c>
      <c r="T226" s="321">
        <v>0</v>
      </c>
      <c r="U226" s="321">
        <v>0</v>
      </c>
      <c r="V226" s="321">
        <v>0</v>
      </c>
      <c r="W226" s="322">
        <v>0</v>
      </c>
      <c r="X226" s="321">
        <v>46.17085613003664</v>
      </c>
      <c r="Y226" s="321">
        <v>59.219733999264747</v>
      </c>
      <c r="Z226" s="321">
        <v>60.263735926469558</v>
      </c>
      <c r="AA226" s="321">
        <v>61.226355393425784</v>
      </c>
      <c r="AB226" s="323">
        <v>62.196849541569804</v>
      </c>
      <c r="AC226" s="323">
        <v>63.174937108182377</v>
      </c>
      <c r="AD226" s="323">
        <v>62.446346010217674</v>
      </c>
      <c r="AE226" s="323">
        <v>61.717754912252985</v>
      </c>
      <c r="AF226" s="323">
        <v>60.98916381428829</v>
      </c>
      <c r="AG226" s="323">
        <v>60.260572716323594</v>
      </c>
      <c r="AH226" s="324">
        <v>59.531981618358905</v>
      </c>
      <c r="AI226" s="324">
        <v>58.80339052039421</v>
      </c>
    </row>
    <row r="227" spans="2:35" outlineLevel="1" x14ac:dyDescent="0.2">
      <c r="B227" s="310"/>
      <c r="C227" s="345">
        <v>8</v>
      </c>
      <c r="G227" s="325" t="s">
        <v>288</v>
      </c>
      <c r="H227" s="326"/>
      <c r="I227" s="325"/>
      <c r="J227" s="325"/>
      <c r="K227" s="326"/>
      <c r="L227" s="325"/>
      <c r="M227" s="325"/>
      <c r="N227" s="325"/>
      <c r="O227" s="325"/>
      <c r="P227" s="325"/>
      <c r="Q227" s="326"/>
      <c r="R227" s="327"/>
      <c r="S227" s="5">
        <v>0</v>
      </c>
      <c r="T227" s="5">
        <v>0</v>
      </c>
      <c r="U227" s="5">
        <v>0</v>
      </c>
      <c r="V227" s="5">
        <v>0</v>
      </c>
      <c r="W227" s="5">
        <v>0</v>
      </c>
      <c r="X227" s="5">
        <v>52.151903082004374</v>
      </c>
      <c r="Y227" s="5">
        <v>59.219733999264747</v>
      </c>
      <c r="Z227" s="5">
        <v>60.263735926469558</v>
      </c>
      <c r="AA227" s="5">
        <v>61.226355393425784</v>
      </c>
      <c r="AB227" s="5">
        <v>62.196849541569804</v>
      </c>
      <c r="AC227" s="5">
        <v>63.174937108182377</v>
      </c>
      <c r="AD227" s="5">
        <v>62.446346010217674</v>
      </c>
      <c r="AE227" s="5">
        <v>61.717754912252985</v>
      </c>
      <c r="AF227" s="5">
        <v>60.98916381428829</v>
      </c>
      <c r="AG227" s="5">
        <v>60.260572716323594</v>
      </c>
      <c r="AH227" s="5">
        <v>59.531981618358905</v>
      </c>
      <c r="AI227" s="5">
        <v>58.80339052039421</v>
      </c>
    </row>
    <row r="228" spans="2:35" outlineLevel="1" x14ac:dyDescent="0.2">
      <c r="B228" s="310"/>
      <c r="C228" s="309"/>
    </row>
    <row r="229" spans="2:35" outlineLevel="1" x14ac:dyDescent="0.2">
      <c r="B229" s="310"/>
      <c r="C229" s="346">
        <v>8</v>
      </c>
      <c r="F229" s="40" t="s">
        <v>266</v>
      </c>
      <c r="Q229" s="16" t="s">
        <v>110</v>
      </c>
      <c r="R229" s="340"/>
      <c r="S229" s="341">
        <v>0</v>
      </c>
      <c r="T229" s="341">
        <v>0</v>
      </c>
      <c r="U229" s="341">
        <v>0</v>
      </c>
      <c r="V229" s="341">
        <v>0</v>
      </c>
      <c r="W229" s="342">
        <v>9.3823992373292189</v>
      </c>
      <c r="X229" s="341">
        <v>38.095421282689536</v>
      </c>
      <c r="Y229" s="341">
        <v>43.308328450509407</v>
      </c>
      <c r="Z229" s="341">
        <v>45.592662694952168</v>
      </c>
      <c r="AA229" s="341">
        <v>46.435265864350498</v>
      </c>
      <c r="AB229" s="343">
        <v>47.29003037866363</v>
      </c>
      <c r="AC229" s="343">
        <v>74.27923503794554</v>
      </c>
      <c r="AD229" s="343">
        <v>73.550643939980844</v>
      </c>
      <c r="AE229" s="343">
        <v>72.822052842016149</v>
      </c>
      <c r="AF229" s="343">
        <v>72.093461744051453</v>
      </c>
      <c r="AG229" s="343">
        <v>71.364870646086757</v>
      </c>
      <c r="AH229" s="344">
        <v>70.636279548122076</v>
      </c>
      <c r="AI229" s="344">
        <v>69.90768845015738</v>
      </c>
    </row>
    <row r="230" spans="2:35" outlineLevel="1" x14ac:dyDescent="0.2"/>
    <row r="231" spans="2:35" x14ac:dyDescent="0.2">
      <c r="C231" s="116">
        <v>9</v>
      </c>
      <c r="D231" s="67" t="s">
        <v>139</v>
      </c>
      <c r="E231" s="67"/>
      <c r="F231" s="67"/>
      <c r="G231" s="67"/>
      <c r="H231" s="102"/>
      <c r="I231" s="67"/>
      <c r="J231" s="67"/>
      <c r="K231" s="102"/>
      <c r="L231" s="67"/>
      <c r="M231" s="67"/>
      <c r="N231" s="67"/>
      <c r="O231" s="67"/>
      <c r="P231" s="67"/>
      <c r="Q231" s="117" t="s">
        <v>110</v>
      </c>
      <c r="R231" s="118"/>
      <c r="S231" s="118">
        <v>0</v>
      </c>
      <c r="T231" s="118">
        <v>0</v>
      </c>
      <c r="U231" s="118">
        <v>0</v>
      </c>
      <c r="V231" s="118">
        <v>0</v>
      </c>
      <c r="W231" s="118">
        <v>0</v>
      </c>
      <c r="X231" s="118">
        <v>37.262506430672374</v>
      </c>
      <c r="Y231" s="118">
        <v>96.09095165646265</v>
      </c>
      <c r="Z231" s="118">
        <v>156.41803410758075</v>
      </c>
      <c r="AA231" s="118">
        <v>241.7219238188963</v>
      </c>
      <c r="AB231" s="118">
        <v>296.9917063605638</v>
      </c>
      <c r="AC231" s="118">
        <v>531.5826378734431</v>
      </c>
      <c r="AD231" s="118">
        <v>542.09664026537598</v>
      </c>
      <c r="AE231" s="118">
        <v>573.44281104031654</v>
      </c>
      <c r="AF231" s="118">
        <v>608.36220867164002</v>
      </c>
      <c r="AG231" s="118">
        <v>625.34098182583307</v>
      </c>
      <c r="AH231" s="118">
        <v>650.48035733381084</v>
      </c>
      <c r="AI231" s="118">
        <v>672.95725468645765</v>
      </c>
    </row>
    <row r="232" spans="2:35" outlineLevel="1" x14ac:dyDescent="0.2">
      <c r="C232" s="309"/>
      <c r="F232" s="40" t="s">
        <v>269</v>
      </c>
    </row>
    <row r="233" spans="2:35" outlineLevel="1" x14ac:dyDescent="0.2">
      <c r="B233" s="310"/>
      <c r="C233" s="312">
        <v>9</v>
      </c>
      <c r="G233" t="s">
        <v>270</v>
      </c>
      <c r="O233" s="106"/>
      <c r="Q233" s="16" t="s">
        <v>110</v>
      </c>
      <c r="R233" s="299"/>
      <c r="S233" s="300">
        <v>0</v>
      </c>
      <c r="T233" s="300">
        <v>0</v>
      </c>
      <c r="U233" s="300">
        <v>0</v>
      </c>
      <c r="V233" s="300">
        <v>0</v>
      </c>
      <c r="W233" s="301">
        <v>0</v>
      </c>
      <c r="X233" s="300">
        <v>0</v>
      </c>
      <c r="Y233" s="300">
        <v>2223.6309614439992</v>
      </c>
      <c r="Z233" s="300">
        <v>3240.4987994047142</v>
      </c>
      <c r="AA233" s="300">
        <v>5301.159585540131</v>
      </c>
      <c r="AB233" s="302">
        <v>7887.6627237937946</v>
      </c>
      <c r="AC233" s="302">
        <v>8264.7898315333241</v>
      </c>
      <c r="AD233" s="302">
        <v>8464.5271960060891</v>
      </c>
      <c r="AE233" s="302">
        <v>8594.6761110286388</v>
      </c>
      <c r="AF233" s="302">
        <v>9460.8392871992037</v>
      </c>
      <c r="AG233" s="302">
        <v>9684.7265120689481</v>
      </c>
      <c r="AH233" s="303">
        <v>9996.2769833373131</v>
      </c>
      <c r="AI233" s="303">
        <v>10478.063134243797</v>
      </c>
    </row>
    <row r="234" spans="2:35" outlineLevel="1" x14ac:dyDescent="0.2">
      <c r="B234" s="310"/>
      <c r="C234" s="312">
        <v>9</v>
      </c>
      <c r="G234" t="s">
        <v>271</v>
      </c>
      <c r="N234" s="24"/>
      <c r="O234" s="149" t="s">
        <v>172</v>
      </c>
      <c r="P234" s="313">
        <v>0</v>
      </c>
      <c r="Q234" s="16" t="s">
        <v>110</v>
      </c>
      <c r="R234" s="314"/>
      <c r="S234" s="315">
        <v>0</v>
      </c>
      <c r="T234" s="315">
        <v>0</v>
      </c>
      <c r="U234" s="315">
        <v>0</v>
      </c>
      <c r="V234" s="315">
        <v>0</v>
      </c>
      <c r="W234" s="316">
        <v>0</v>
      </c>
      <c r="X234" s="315">
        <v>2191.185977734418</v>
      </c>
      <c r="Y234" s="315">
        <v>939.74918585522198</v>
      </c>
      <c r="Z234" s="315">
        <v>1946.5160212981702</v>
      </c>
      <c r="AA234" s="315">
        <v>2410.2035947335762</v>
      </c>
      <c r="AB234" s="5">
        <v>160.96173152548727</v>
      </c>
      <c r="AC234" s="5">
        <v>199.73736447276571</v>
      </c>
      <c r="AD234" s="5">
        <v>130.14891502254946</v>
      </c>
      <c r="AE234" s="5">
        <v>866.16317617056438</v>
      </c>
      <c r="AF234" s="5">
        <v>223.88722486974399</v>
      </c>
      <c r="AG234" s="5">
        <v>311.55047126836479</v>
      </c>
      <c r="AH234" s="317">
        <v>481.78615090648486</v>
      </c>
      <c r="AI234" s="317">
        <v>221.93998665247702</v>
      </c>
    </row>
    <row r="235" spans="2:35" outlineLevel="1" x14ac:dyDescent="0.2">
      <c r="B235" s="310"/>
      <c r="C235" s="312">
        <v>9</v>
      </c>
      <c r="G235" t="s">
        <v>272</v>
      </c>
      <c r="Q235" s="16" t="s">
        <v>110</v>
      </c>
      <c r="R235" s="314"/>
      <c r="S235" s="315">
        <v>0</v>
      </c>
      <c r="T235" s="315">
        <v>0</v>
      </c>
      <c r="U235" s="315">
        <v>0</v>
      </c>
      <c r="V235" s="315">
        <v>0</v>
      </c>
      <c r="W235" s="316">
        <v>0</v>
      </c>
      <c r="X235" s="315">
        <v>0</v>
      </c>
      <c r="Y235" s="315">
        <v>63.744087561394537</v>
      </c>
      <c r="Z235" s="315">
        <v>87.916461995839484</v>
      </c>
      <c r="AA235" s="315">
        <v>143.82328897070877</v>
      </c>
      <c r="AB235" s="5">
        <v>213.99649961907281</v>
      </c>
      <c r="AC235" s="5">
        <v>0</v>
      </c>
      <c r="AD235" s="5">
        <v>0</v>
      </c>
      <c r="AE235" s="5">
        <v>0</v>
      </c>
      <c r="AF235" s="5">
        <v>0</v>
      </c>
      <c r="AG235" s="5">
        <v>0</v>
      </c>
      <c r="AH235" s="317">
        <v>0</v>
      </c>
      <c r="AI235" s="317">
        <v>0</v>
      </c>
    </row>
    <row r="236" spans="2:35" outlineLevel="1" x14ac:dyDescent="0.2">
      <c r="B236" s="310"/>
      <c r="C236" s="312">
        <v>9</v>
      </c>
      <c r="G236" t="s">
        <v>273</v>
      </c>
      <c r="Q236" s="16" t="s">
        <v>110</v>
      </c>
      <c r="R236" s="314"/>
      <c r="S236" s="315">
        <v>0</v>
      </c>
      <c r="T236" s="315">
        <v>0</v>
      </c>
      <c r="U236" s="315">
        <v>0</v>
      </c>
      <c r="V236" s="315">
        <v>0</v>
      </c>
      <c r="W236" s="316">
        <v>0</v>
      </c>
      <c r="X236" s="315">
        <v>32.444983709581365</v>
      </c>
      <c r="Y236" s="315">
        <v>13.374564544097893</v>
      </c>
      <c r="Z236" s="315">
        <v>26.228302841407903</v>
      </c>
      <c r="AA236" s="315">
        <v>32.476254549378169</v>
      </c>
      <c r="AB236" s="5">
        <v>2.168876594970075</v>
      </c>
      <c r="AC236" s="5">
        <v>0</v>
      </c>
      <c r="AD236" s="5">
        <v>0</v>
      </c>
      <c r="AE236" s="5">
        <v>0</v>
      </c>
      <c r="AF236" s="5">
        <v>0</v>
      </c>
      <c r="AG236" s="5">
        <v>0</v>
      </c>
      <c r="AH236" s="317">
        <v>0</v>
      </c>
      <c r="AI236" s="317">
        <v>0</v>
      </c>
    </row>
    <row r="237" spans="2:35" outlineLevel="1" x14ac:dyDescent="0.2">
      <c r="B237" s="310"/>
      <c r="C237" s="312">
        <v>9</v>
      </c>
      <c r="G237" t="s">
        <v>274</v>
      </c>
      <c r="O237" s="149" t="s">
        <v>275</v>
      </c>
      <c r="P237" s="318">
        <v>0</v>
      </c>
      <c r="Q237" s="16" t="s">
        <v>110</v>
      </c>
      <c r="R237" s="319"/>
      <c r="S237" s="315">
        <v>0</v>
      </c>
      <c r="T237" s="315">
        <v>0</v>
      </c>
      <c r="U237" s="315">
        <v>0</v>
      </c>
      <c r="V237" s="315">
        <v>0</v>
      </c>
      <c r="W237" s="316">
        <v>0</v>
      </c>
      <c r="X237" s="315">
        <v>0</v>
      </c>
      <c r="Y237" s="315">
        <v>0</v>
      </c>
      <c r="Z237" s="315">
        <v>0</v>
      </c>
      <c r="AA237" s="315">
        <v>0</v>
      </c>
      <c r="AB237" s="5">
        <v>0</v>
      </c>
      <c r="AC237" s="5">
        <v>0</v>
      </c>
      <c r="AD237" s="5">
        <v>0</v>
      </c>
      <c r="AE237" s="5">
        <v>0</v>
      </c>
      <c r="AF237" s="5">
        <v>0</v>
      </c>
      <c r="AG237" s="5">
        <v>0</v>
      </c>
      <c r="AH237" s="317">
        <v>0</v>
      </c>
      <c r="AI237" s="317">
        <v>0</v>
      </c>
    </row>
    <row r="238" spans="2:35" outlineLevel="1" x14ac:dyDescent="0.2">
      <c r="B238" s="310"/>
      <c r="C238" s="312">
        <v>9</v>
      </c>
      <c r="G238" t="s">
        <v>276</v>
      </c>
      <c r="Q238" s="8" t="s">
        <v>110</v>
      </c>
      <c r="R238" s="320"/>
      <c r="S238" s="321">
        <v>0</v>
      </c>
      <c r="T238" s="321">
        <v>0</v>
      </c>
      <c r="U238" s="321">
        <v>0</v>
      </c>
      <c r="V238" s="321">
        <v>0</v>
      </c>
      <c r="W238" s="322">
        <v>0</v>
      </c>
      <c r="X238" s="321">
        <v>0</v>
      </c>
      <c r="Y238" s="321">
        <v>0</v>
      </c>
      <c r="Z238" s="321">
        <v>0</v>
      </c>
      <c r="AA238" s="321">
        <v>0</v>
      </c>
      <c r="AB238" s="323">
        <v>0</v>
      </c>
      <c r="AC238" s="323">
        <v>0</v>
      </c>
      <c r="AD238" s="323">
        <v>0</v>
      </c>
      <c r="AE238" s="323">
        <v>0</v>
      </c>
      <c r="AF238" s="323">
        <v>0</v>
      </c>
      <c r="AG238" s="323">
        <v>0</v>
      </c>
      <c r="AH238" s="324">
        <v>0</v>
      </c>
      <c r="AI238" s="324">
        <v>0</v>
      </c>
    </row>
    <row r="239" spans="2:35" outlineLevel="1" x14ac:dyDescent="0.2">
      <c r="B239" s="310"/>
      <c r="C239" s="312">
        <v>9</v>
      </c>
      <c r="G239" s="325" t="s">
        <v>277</v>
      </c>
      <c r="H239" s="326"/>
      <c r="I239" s="325"/>
      <c r="J239" s="325"/>
      <c r="K239" s="326"/>
      <c r="L239" s="325"/>
      <c r="M239" s="325"/>
      <c r="N239" s="325"/>
      <c r="O239" s="325"/>
      <c r="P239" s="325"/>
      <c r="Q239" s="326"/>
      <c r="R239" s="327"/>
      <c r="S239" s="5">
        <v>0</v>
      </c>
      <c r="T239" s="5">
        <v>0</v>
      </c>
      <c r="U239" s="5">
        <v>0</v>
      </c>
      <c r="V239" s="5">
        <v>0</v>
      </c>
      <c r="W239" s="5">
        <v>0</v>
      </c>
      <c r="X239" s="5">
        <v>2223.6309614439992</v>
      </c>
      <c r="Y239" s="5">
        <v>3240.4987994047142</v>
      </c>
      <c r="Z239" s="5">
        <v>5301.159585540131</v>
      </c>
      <c r="AA239" s="5">
        <v>7887.6627237937946</v>
      </c>
      <c r="AB239" s="5">
        <v>8264.7898315333241</v>
      </c>
      <c r="AC239" s="5">
        <v>8464.5271960060891</v>
      </c>
      <c r="AD239" s="5">
        <v>8594.6761110286388</v>
      </c>
      <c r="AE239" s="5">
        <v>9460.8392871992037</v>
      </c>
      <c r="AF239" s="5">
        <v>9684.7265120689481</v>
      </c>
      <c r="AG239" s="5">
        <v>9996.2769833373131</v>
      </c>
      <c r="AH239" s="5">
        <v>10478.063134243797</v>
      </c>
      <c r="AI239" s="5">
        <v>10700.003120896274</v>
      </c>
    </row>
    <row r="240" spans="2:35" outlineLevel="1" x14ac:dyDescent="0.2">
      <c r="B240" s="310"/>
      <c r="C240" s="309"/>
    </row>
    <row r="241" spans="2:35" outlineLevel="1" x14ac:dyDescent="0.2">
      <c r="B241" s="310"/>
      <c r="C241" s="312"/>
      <c r="D241" s="259"/>
      <c r="E241" s="259"/>
      <c r="F241" s="328" t="s">
        <v>278</v>
      </c>
      <c r="G241" s="259"/>
      <c r="H241" s="16"/>
      <c r="I241" s="259"/>
      <c r="J241" s="259"/>
      <c r="K241" s="16"/>
      <c r="L241" s="259"/>
      <c r="M241" s="259"/>
      <c r="N241" s="259"/>
      <c r="O241" s="259"/>
      <c r="P241" s="259"/>
      <c r="Q241" s="261"/>
      <c r="R241" s="262"/>
      <c r="S241" s="262"/>
      <c r="T241" s="262"/>
      <c r="U241" s="262"/>
      <c r="V241" s="262"/>
      <c r="W241" s="262"/>
      <c r="X241" s="262"/>
      <c r="Y241" s="262"/>
      <c r="Z241" s="262"/>
      <c r="AA241" s="262"/>
      <c r="AB241" s="262"/>
      <c r="AC241" s="262"/>
      <c r="AD241" s="262"/>
      <c r="AE241" s="262"/>
      <c r="AF241" s="262"/>
      <c r="AG241" s="262"/>
      <c r="AH241" s="262"/>
      <c r="AI241" s="262"/>
    </row>
    <row r="242" spans="2:35" outlineLevel="1" x14ac:dyDescent="0.2">
      <c r="B242" s="310"/>
      <c r="C242" s="312">
        <v>9</v>
      </c>
      <c r="D242" s="259"/>
      <c r="E242" s="259"/>
      <c r="F242" s="259"/>
      <c r="G242" s="329" t="s">
        <v>279</v>
      </c>
      <c r="H242" s="330"/>
      <c r="I242" s="329"/>
      <c r="J242" s="259"/>
      <c r="K242" s="16"/>
      <c r="L242" s="259"/>
      <c r="M242" s="259"/>
      <c r="N242" s="259"/>
      <c r="O242" s="259"/>
      <c r="P242" s="259"/>
      <c r="Q242" s="16" t="s">
        <v>110</v>
      </c>
      <c r="R242" s="331"/>
      <c r="S242" s="300">
        <v>0</v>
      </c>
      <c r="T242" s="300">
        <v>0</v>
      </c>
      <c r="U242" s="300">
        <v>0</v>
      </c>
      <c r="V242" s="300">
        <v>0</v>
      </c>
      <c r="W242" s="301">
        <v>0</v>
      </c>
      <c r="X242" s="300">
        <v>0</v>
      </c>
      <c r="Y242" s="300">
        <v>0</v>
      </c>
      <c r="Z242" s="300">
        <v>0</v>
      </c>
      <c r="AA242" s="300">
        <v>0</v>
      </c>
      <c r="AB242" s="302">
        <v>0</v>
      </c>
      <c r="AC242" s="302">
        <v>0</v>
      </c>
      <c r="AD242" s="302">
        <v>0</v>
      </c>
      <c r="AE242" s="302">
        <v>0</v>
      </c>
      <c r="AF242" s="302">
        <v>0</v>
      </c>
      <c r="AG242" s="302">
        <v>0</v>
      </c>
      <c r="AH242" s="303">
        <v>0</v>
      </c>
      <c r="AI242" s="303">
        <v>0</v>
      </c>
    </row>
    <row r="243" spans="2:35" outlineLevel="1" x14ac:dyDescent="0.2">
      <c r="B243" s="310"/>
      <c r="C243" s="312">
        <v>9</v>
      </c>
      <c r="D243" s="259"/>
      <c r="E243" s="259"/>
      <c r="F243" s="259"/>
      <c r="G243" s="329" t="s">
        <v>280</v>
      </c>
      <c r="H243" s="330"/>
      <c r="I243" s="329"/>
      <c r="J243" s="259"/>
      <c r="K243" s="16"/>
      <c r="L243" s="259"/>
      <c r="M243" s="259"/>
      <c r="N243" s="259"/>
      <c r="O243" s="259"/>
      <c r="P243" s="259"/>
      <c r="Q243" s="16" t="s">
        <v>110</v>
      </c>
      <c r="R243" s="332"/>
      <c r="S243" s="315">
        <v>0</v>
      </c>
      <c r="T243" s="315">
        <v>0</v>
      </c>
      <c r="U243" s="315">
        <v>0</v>
      </c>
      <c r="V243" s="315">
        <v>0</v>
      </c>
      <c r="W243" s="316">
        <v>0</v>
      </c>
      <c r="X243" s="315">
        <v>0</v>
      </c>
      <c r="Y243" s="315">
        <v>0</v>
      </c>
      <c r="Z243" s="315">
        <v>0</v>
      </c>
      <c r="AA243" s="315">
        <v>0</v>
      </c>
      <c r="AB243" s="5">
        <v>0</v>
      </c>
      <c r="AC243" s="5">
        <v>0</v>
      </c>
      <c r="AD243" s="5">
        <v>0</v>
      </c>
      <c r="AE243" s="5">
        <v>0</v>
      </c>
      <c r="AF243" s="5">
        <v>0</v>
      </c>
      <c r="AG243" s="5">
        <v>0</v>
      </c>
      <c r="AH243" s="317">
        <v>0</v>
      </c>
      <c r="AI243" s="317">
        <v>0</v>
      </c>
    </row>
    <row r="244" spans="2:35" outlineLevel="1" x14ac:dyDescent="0.2">
      <c r="B244" s="310"/>
      <c r="C244" s="312">
        <v>9</v>
      </c>
      <c r="D244" s="259"/>
      <c r="E244" s="259"/>
      <c r="F244" s="259"/>
      <c r="G244" s="329" t="s">
        <v>281</v>
      </c>
      <c r="H244" s="330"/>
      <c r="I244" s="329"/>
      <c r="J244" s="259"/>
      <c r="K244" s="16"/>
      <c r="L244" s="259"/>
      <c r="M244" s="259"/>
      <c r="N244" s="259"/>
      <c r="O244" s="259"/>
      <c r="P244" s="259"/>
      <c r="Q244" s="16" t="s">
        <v>110</v>
      </c>
      <c r="R244" s="332"/>
      <c r="S244" s="315">
        <v>0</v>
      </c>
      <c r="T244" s="315">
        <v>0</v>
      </c>
      <c r="U244" s="315">
        <v>0</v>
      </c>
      <c r="V244" s="315">
        <v>0</v>
      </c>
      <c r="W244" s="316">
        <v>0</v>
      </c>
      <c r="X244" s="315">
        <v>0</v>
      </c>
      <c r="Y244" s="315">
        <v>0</v>
      </c>
      <c r="Z244" s="315">
        <v>0</v>
      </c>
      <c r="AA244" s="315">
        <v>0</v>
      </c>
      <c r="AB244" s="5">
        <v>0</v>
      </c>
      <c r="AC244" s="5">
        <v>0</v>
      </c>
      <c r="AD244" s="5">
        <v>0</v>
      </c>
      <c r="AE244" s="5">
        <v>0</v>
      </c>
      <c r="AF244" s="5">
        <v>0</v>
      </c>
      <c r="AG244" s="5">
        <v>0</v>
      </c>
      <c r="AH244" s="317">
        <v>0</v>
      </c>
      <c r="AI244" s="317">
        <v>0</v>
      </c>
    </row>
    <row r="245" spans="2:35" outlineLevel="1" x14ac:dyDescent="0.2">
      <c r="B245" s="310"/>
      <c r="C245" s="312">
        <v>9</v>
      </c>
      <c r="D245" s="259"/>
      <c r="E245" s="259"/>
      <c r="F245" s="259"/>
      <c r="G245" s="333" t="s">
        <v>282</v>
      </c>
      <c r="H245" s="334"/>
      <c r="I245" s="333"/>
      <c r="J245" s="335"/>
      <c r="K245" s="336"/>
      <c r="L245" s="335"/>
      <c r="M245" s="335"/>
      <c r="N245" s="335"/>
      <c r="O245" s="335"/>
      <c r="P245" s="335"/>
      <c r="Q245" s="337" t="s">
        <v>110</v>
      </c>
      <c r="R245" s="338"/>
      <c r="S245" s="321">
        <v>0</v>
      </c>
      <c r="T245" s="321">
        <v>0</v>
      </c>
      <c r="U245" s="321">
        <v>0</v>
      </c>
      <c r="V245" s="321">
        <v>0</v>
      </c>
      <c r="W245" s="322">
        <v>0</v>
      </c>
      <c r="X245" s="321">
        <v>0</v>
      </c>
      <c r="Y245" s="321">
        <v>0</v>
      </c>
      <c r="Z245" s="321">
        <v>0</v>
      </c>
      <c r="AA245" s="321">
        <v>0</v>
      </c>
      <c r="AB245" s="323">
        <v>0</v>
      </c>
      <c r="AC245" s="323">
        <v>0</v>
      </c>
      <c r="AD245" s="323">
        <v>0</v>
      </c>
      <c r="AE245" s="323">
        <v>0</v>
      </c>
      <c r="AF245" s="323">
        <v>0</v>
      </c>
      <c r="AG245" s="323">
        <v>0</v>
      </c>
      <c r="AH245" s="324">
        <v>0</v>
      </c>
      <c r="AI245" s="324">
        <v>0</v>
      </c>
    </row>
    <row r="246" spans="2:35" outlineLevel="1" x14ac:dyDescent="0.2">
      <c r="B246" s="310"/>
      <c r="C246" s="312">
        <v>9</v>
      </c>
      <c r="D246" s="259"/>
      <c r="E246" s="259"/>
      <c r="F246" s="259"/>
      <c r="G246" s="329" t="s">
        <v>283</v>
      </c>
      <c r="H246" s="330"/>
      <c r="I246" s="329"/>
      <c r="J246" s="259"/>
      <c r="K246" s="16"/>
      <c r="L246" s="259"/>
      <c r="M246" s="259"/>
      <c r="N246" s="259"/>
      <c r="O246" s="259"/>
      <c r="P246" s="259"/>
      <c r="Q246" s="261"/>
      <c r="R246" s="262"/>
      <c r="S246" s="339">
        <v>0</v>
      </c>
      <c r="T246" s="339">
        <v>0</v>
      </c>
      <c r="U246" s="339">
        <v>0</v>
      </c>
      <c r="V246" s="339">
        <v>0</v>
      </c>
      <c r="W246" s="339">
        <v>0</v>
      </c>
      <c r="X246" s="339">
        <v>0</v>
      </c>
      <c r="Y246" s="339">
        <v>0</v>
      </c>
      <c r="Z246" s="339">
        <v>0</v>
      </c>
      <c r="AA246" s="339">
        <v>0</v>
      </c>
      <c r="AB246" s="339">
        <v>0</v>
      </c>
      <c r="AC246" s="339">
        <v>0</v>
      </c>
      <c r="AD246" s="339">
        <v>0</v>
      </c>
      <c r="AE246" s="339">
        <v>0</v>
      </c>
      <c r="AF246" s="339">
        <v>0</v>
      </c>
      <c r="AG246" s="339">
        <v>0</v>
      </c>
      <c r="AH246" s="339">
        <v>0</v>
      </c>
      <c r="AI246" s="339">
        <v>0</v>
      </c>
    </row>
    <row r="247" spans="2:35" outlineLevel="1" x14ac:dyDescent="0.2">
      <c r="B247" s="310"/>
      <c r="C247" s="309"/>
    </row>
    <row r="248" spans="2:35" outlineLevel="1" x14ac:dyDescent="0.2">
      <c r="B248" s="310"/>
      <c r="C248" s="312">
        <v>9</v>
      </c>
      <c r="F248" s="40" t="s">
        <v>284</v>
      </c>
      <c r="Q248" s="16" t="s">
        <v>110</v>
      </c>
      <c r="R248" s="340"/>
      <c r="S248" s="341">
        <v>0</v>
      </c>
      <c r="T248" s="341">
        <v>0</v>
      </c>
      <c r="U248" s="341">
        <v>0</v>
      </c>
      <c r="V248" s="341">
        <v>0</v>
      </c>
      <c r="W248" s="342">
        <v>0</v>
      </c>
      <c r="X248" s="341">
        <v>-31.430241453094535</v>
      </c>
      <c r="Y248" s="341">
        <v>-74.706705908964054</v>
      </c>
      <c r="Z248" s="341">
        <v>-110.57479798893912</v>
      </c>
      <c r="AA248" s="341">
        <v>-170.78563732705226</v>
      </c>
      <c r="AB248" s="343">
        <v>-209.40463490508716</v>
      </c>
      <c r="AC248" s="343">
        <v>0</v>
      </c>
      <c r="AD248" s="343">
        <v>0</v>
      </c>
      <c r="AE248" s="343">
        <v>0</v>
      </c>
      <c r="AF248" s="343">
        <v>0</v>
      </c>
      <c r="AG248" s="343">
        <v>0</v>
      </c>
      <c r="AH248" s="344">
        <v>0</v>
      </c>
      <c r="AI248" s="344">
        <v>0</v>
      </c>
    </row>
    <row r="249" spans="2:35" outlineLevel="1" x14ac:dyDescent="0.2">
      <c r="B249" s="310"/>
      <c r="C249" s="309"/>
      <c r="F249" s="40"/>
    </row>
    <row r="250" spans="2:35" outlineLevel="1" x14ac:dyDescent="0.2">
      <c r="B250" s="310"/>
      <c r="C250" s="309"/>
      <c r="F250" s="40" t="s">
        <v>285</v>
      </c>
    </row>
    <row r="251" spans="2:35" outlineLevel="1" x14ac:dyDescent="0.2">
      <c r="B251" s="310"/>
      <c r="C251" s="345">
        <v>9</v>
      </c>
      <c r="G251" t="s">
        <v>286</v>
      </c>
      <c r="Q251" s="16" t="s">
        <v>110</v>
      </c>
      <c r="R251" s="299"/>
      <c r="S251" s="300">
        <v>0</v>
      </c>
      <c r="T251" s="300">
        <v>0</v>
      </c>
      <c r="U251" s="300">
        <v>0</v>
      </c>
      <c r="V251" s="300">
        <v>0</v>
      </c>
      <c r="W251" s="301">
        <v>0</v>
      </c>
      <c r="X251" s="300">
        <v>68.692747883766913</v>
      </c>
      <c r="Y251" s="300">
        <v>29.460737040985304</v>
      </c>
      <c r="Z251" s="300">
        <v>61.022448875380093</v>
      </c>
      <c r="AA251" s="300">
        <v>75.558856967844889</v>
      </c>
      <c r="AB251" s="302">
        <v>5.0460817817240624</v>
      </c>
      <c r="AC251" s="302">
        <v>6.2616813726063123</v>
      </c>
      <c r="AD251" s="302">
        <v>4.0801130975808926</v>
      </c>
      <c r="AE251" s="302">
        <v>27.153846953879572</v>
      </c>
      <c r="AF251" s="302">
        <v>7.0187692184280719</v>
      </c>
      <c r="AG251" s="302">
        <v>9.7669746855693322</v>
      </c>
      <c r="AH251" s="303">
        <v>15.103790793846043</v>
      </c>
      <c r="AI251" s="303">
        <v>6.9577241290164205</v>
      </c>
    </row>
    <row r="252" spans="2:35" outlineLevel="1" x14ac:dyDescent="0.2">
      <c r="B252" s="310"/>
      <c r="C252" s="345">
        <v>9</v>
      </c>
      <c r="G252" t="s">
        <v>287</v>
      </c>
      <c r="Q252" s="337" t="s">
        <v>110</v>
      </c>
      <c r="R252" s="320"/>
      <c r="S252" s="321">
        <v>0</v>
      </c>
      <c r="T252" s="321">
        <v>0</v>
      </c>
      <c r="U252" s="321">
        <v>0</v>
      </c>
      <c r="V252" s="321">
        <v>0</v>
      </c>
      <c r="W252" s="322">
        <v>0</v>
      </c>
      <c r="X252" s="321">
        <v>0</v>
      </c>
      <c r="Y252" s="321">
        <v>141.33692052444141</v>
      </c>
      <c r="Z252" s="321">
        <v>205.97038322113977</v>
      </c>
      <c r="AA252" s="321">
        <v>336.9487041781037</v>
      </c>
      <c r="AB252" s="323">
        <v>501.35025948392689</v>
      </c>
      <c r="AC252" s="323">
        <v>525.32095650083681</v>
      </c>
      <c r="AD252" s="323">
        <v>538.01652716779506</v>
      </c>
      <c r="AE252" s="323">
        <v>546.28896408643698</v>
      </c>
      <c r="AF252" s="323">
        <v>601.343439453212</v>
      </c>
      <c r="AG252" s="323">
        <v>615.57400714026369</v>
      </c>
      <c r="AH252" s="324">
        <v>635.37656653996476</v>
      </c>
      <c r="AI252" s="324">
        <v>665.99953055744118</v>
      </c>
    </row>
    <row r="253" spans="2:35" outlineLevel="1" x14ac:dyDescent="0.2">
      <c r="B253" s="310"/>
      <c r="C253" s="345">
        <v>9</v>
      </c>
      <c r="G253" s="325" t="s">
        <v>288</v>
      </c>
      <c r="H253" s="326"/>
      <c r="I253" s="325"/>
      <c r="J253" s="325"/>
      <c r="K253" s="326"/>
      <c r="L253" s="325"/>
      <c r="M253" s="325"/>
      <c r="N253" s="325"/>
      <c r="O253" s="325"/>
      <c r="P253" s="325"/>
      <c r="Q253" s="326"/>
      <c r="R253" s="327"/>
      <c r="S253" s="5">
        <v>0</v>
      </c>
      <c r="T253" s="5">
        <v>0</v>
      </c>
      <c r="U253" s="5">
        <v>0</v>
      </c>
      <c r="V253" s="5">
        <v>0</v>
      </c>
      <c r="W253" s="5">
        <v>0</v>
      </c>
      <c r="X253" s="5">
        <v>68.692747883766913</v>
      </c>
      <c r="Y253" s="5">
        <v>170.7976575654267</v>
      </c>
      <c r="Z253" s="5">
        <v>266.99283209651986</v>
      </c>
      <c r="AA253" s="5">
        <v>412.50756114594856</v>
      </c>
      <c r="AB253" s="5">
        <v>506.39634126565096</v>
      </c>
      <c r="AC253" s="5">
        <v>531.5826378734431</v>
      </c>
      <c r="AD253" s="5">
        <v>542.09664026537598</v>
      </c>
      <c r="AE253" s="5">
        <v>573.44281104031654</v>
      </c>
      <c r="AF253" s="5">
        <v>608.36220867164002</v>
      </c>
      <c r="AG253" s="5">
        <v>625.34098182583307</v>
      </c>
      <c r="AH253" s="5">
        <v>650.48035733381084</v>
      </c>
      <c r="AI253" s="5">
        <v>672.95725468645765</v>
      </c>
    </row>
    <row r="254" spans="2:35" outlineLevel="1" x14ac:dyDescent="0.2">
      <c r="B254" s="310"/>
      <c r="C254" s="309"/>
    </row>
    <row r="255" spans="2:35" outlineLevel="1" x14ac:dyDescent="0.2">
      <c r="B255" s="310"/>
      <c r="C255" s="346">
        <v>9</v>
      </c>
      <c r="F255" s="40" t="s">
        <v>266</v>
      </c>
      <c r="Q255" s="16" t="s">
        <v>110</v>
      </c>
      <c r="R255" s="340"/>
      <c r="S255" s="341">
        <v>0</v>
      </c>
      <c r="T255" s="341">
        <v>0</v>
      </c>
      <c r="U255" s="341">
        <v>0</v>
      </c>
      <c r="V255" s="341">
        <v>0</v>
      </c>
      <c r="W255" s="342">
        <v>0</v>
      </c>
      <c r="X255" s="341">
        <v>37.262506430672374</v>
      </c>
      <c r="Y255" s="341">
        <v>96.09095165646265</v>
      </c>
      <c r="Z255" s="341">
        <v>156.41803410758075</v>
      </c>
      <c r="AA255" s="341">
        <v>241.7219238188963</v>
      </c>
      <c r="AB255" s="343">
        <v>296.9917063605638</v>
      </c>
      <c r="AC255" s="343">
        <v>531.5826378734431</v>
      </c>
      <c r="AD255" s="343">
        <v>542.09664026537598</v>
      </c>
      <c r="AE255" s="343">
        <v>573.44281104031654</v>
      </c>
      <c r="AF255" s="343">
        <v>608.36220867164002</v>
      </c>
      <c r="AG255" s="343">
        <v>625.34098182583307</v>
      </c>
      <c r="AH255" s="344">
        <v>650.48035733381084</v>
      </c>
      <c r="AI255" s="344">
        <v>672.95725468645765</v>
      </c>
    </row>
    <row r="256" spans="2:35" outlineLevel="1" x14ac:dyDescent="0.2"/>
    <row r="257" spans="2:35" x14ac:dyDescent="0.2">
      <c r="C257" s="116">
        <v>10</v>
      </c>
      <c r="D257" s="67" t="s">
        <v>140</v>
      </c>
      <c r="E257" s="67"/>
      <c r="F257" s="67"/>
      <c r="G257" s="67"/>
      <c r="H257" s="102"/>
      <c r="I257" s="67"/>
      <c r="J257" s="67"/>
      <c r="K257" s="102"/>
      <c r="L257" s="67"/>
      <c r="M257" s="67"/>
      <c r="N257" s="67"/>
      <c r="O257" s="67"/>
      <c r="P257" s="67"/>
      <c r="Q257" s="117" t="s">
        <v>110</v>
      </c>
      <c r="R257" s="118"/>
      <c r="S257" s="118">
        <v>0</v>
      </c>
      <c r="T257" s="118">
        <v>0</v>
      </c>
      <c r="U257" s="118">
        <v>0</v>
      </c>
      <c r="V257" s="118">
        <v>0</v>
      </c>
      <c r="W257" s="118">
        <v>15.762224718670618</v>
      </c>
      <c r="X257" s="118">
        <v>129.81834618682115</v>
      </c>
      <c r="Y257" s="118">
        <v>265.3635074033823</v>
      </c>
      <c r="Z257" s="118">
        <v>339.31500066881478</v>
      </c>
      <c r="AA257" s="118">
        <v>349.05376201973547</v>
      </c>
      <c r="AB257" s="118">
        <v>359.26589636997016</v>
      </c>
      <c r="AC257" s="118">
        <v>619.03434287420271</v>
      </c>
      <c r="AD257" s="118">
        <v>629.98342616499099</v>
      </c>
      <c r="AE257" s="118">
        <v>650.67146066615737</v>
      </c>
      <c r="AF257" s="118">
        <v>663.64920092178761</v>
      </c>
      <c r="AG257" s="118">
        <v>664.47398165616005</v>
      </c>
      <c r="AH257" s="118">
        <v>673.28817287718539</v>
      </c>
      <c r="AI257" s="118">
        <v>681.0314844410882</v>
      </c>
    </row>
    <row r="258" spans="2:35" outlineLevel="1" x14ac:dyDescent="0.2">
      <c r="C258" s="309"/>
      <c r="F258" s="40" t="s">
        <v>269</v>
      </c>
    </row>
    <row r="259" spans="2:35" outlineLevel="1" x14ac:dyDescent="0.2">
      <c r="B259" s="310"/>
      <c r="C259" s="312">
        <v>10</v>
      </c>
      <c r="G259" t="s">
        <v>270</v>
      </c>
      <c r="O259" s="106"/>
      <c r="Q259" s="16" t="s">
        <v>110</v>
      </c>
      <c r="R259" s="299"/>
      <c r="S259" s="300">
        <v>0</v>
      </c>
      <c r="T259" s="300">
        <v>0</v>
      </c>
      <c r="U259" s="300">
        <v>0</v>
      </c>
      <c r="V259" s="300">
        <v>0</v>
      </c>
      <c r="W259" s="301">
        <v>0</v>
      </c>
      <c r="X259" s="300">
        <v>1220.3337468483178</v>
      </c>
      <c r="Y259" s="300">
        <v>5492.9515998377792</v>
      </c>
      <c r="Z259" s="300">
        <v>8637.7480831584435</v>
      </c>
      <c r="AA259" s="300">
        <v>8859.3219561010883</v>
      </c>
      <c r="AB259" s="302">
        <v>9142.4579512219952</v>
      </c>
      <c r="AC259" s="302">
        <v>9387.2086732115167</v>
      </c>
      <c r="AD259" s="302">
        <v>9486.4852610895432</v>
      </c>
      <c r="AE259" s="302">
        <v>9733.7361785092216</v>
      </c>
      <c r="AF259" s="302">
        <v>10139.599764589717</v>
      </c>
      <c r="AG259" s="302">
        <v>10136.542798762195</v>
      </c>
      <c r="AH259" s="303">
        <v>10165.992989356226</v>
      </c>
      <c r="AI259" s="303">
        <v>10416.891105210547</v>
      </c>
    </row>
    <row r="260" spans="2:35" outlineLevel="1" x14ac:dyDescent="0.2">
      <c r="B260" s="310"/>
      <c r="C260" s="312">
        <v>10</v>
      </c>
      <c r="G260" t="s">
        <v>271</v>
      </c>
      <c r="N260" s="24"/>
      <c r="O260" s="149" t="s">
        <v>172</v>
      </c>
      <c r="P260" s="313">
        <v>0</v>
      </c>
      <c r="Q260" s="16" t="s">
        <v>110</v>
      </c>
      <c r="R260" s="314"/>
      <c r="S260" s="315">
        <v>0</v>
      </c>
      <c r="T260" s="315">
        <v>0</v>
      </c>
      <c r="U260" s="315">
        <v>0</v>
      </c>
      <c r="V260" s="315">
        <v>0</v>
      </c>
      <c r="W260" s="316">
        <v>0</v>
      </c>
      <c r="X260" s="315">
        <v>4190.9314510316508</v>
      </c>
      <c r="Y260" s="315">
        <v>2962.4461573954513</v>
      </c>
      <c r="Z260" s="315">
        <v>4.9319378803906089</v>
      </c>
      <c r="AA260" s="315">
        <v>60.219810083675426</v>
      </c>
      <c r="AB260" s="5">
        <v>15.254021097178136</v>
      </c>
      <c r="AC260" s="5">
        <v>118.53385055462643</v>
      </c>
      <c r="AD260" s="5">
        <v>266.50818009627881</v>
      </c>
      <c r="AE260" s="5">
        <v>425.12084875709422</v>
      </c>
      <c r="AF260" s="5">
        <v>16.200296849077304</v>
      </c>
      <c r="AG260" s="5">
        <v>48.707453270629578</v>
      </c>
      <c r="AH260" s="317">
        <v>270.15537853092053</v>
      </c>
      <c r="AI260" s="317">
        <v>8.4579176638396163</v>
      </c>
    </row>
    <row r="261" spans="2:35" outlineLevel="1" x14ac:dyDescent="0.2">
      <c r="B261" s="310"/>
      <c r="C261" s="312">
        <v>10</v>
      </c>
      <c r="G261" t="s">
        <v>272</v>
      </c>
      <c r="Q261" s="16" t="s">
        <v>110</v>
      </c>
      <c r="R261" s="314"/>
      <c r="S261" s="315">
        <v>0</v>
      </c>
      <c r="T261" s="315">
        <v>0</v>
      </c>
      <c r="U261" s="315">
        <v>0</v>
      </c>
      <c r="V261" s="315">
        <v>0</v>
      </c>
      <c r="W261" s="316">
        <v>0</v>
      </c>
      <c r="X261" s="315">
        <v>36.406623447641536</v>
      </c>
      <c r="Y261" s="315">
        <v>157.46461252868275</v>
      </c>
      <c r="Z261" s="315">
        <v>234.34671576552901</v>
      </c>
      <c r="AA261" s="315">
        <v>240.35813320021887</v>
      </c>
      <c r="AB261" s="5">
        <v>248.03976386747112</v>
      </c>
      <c r="AC261" s="5">
        <v>0</v>
      </c>
      <c r="AD261" s="5">
        <v>0</v>
      </c>
      <c r="AE261" s="5">
        <v>0</v>
      </c>
      <c r="AF261" s="5">
        <v>0</v>
      </c>
      <c r="AG261" s="5">
        <v>0</v>
      </c>
      <c r="AH261" s="317">
        <v>0</v>
      </c>
      <c r="AI261" s="317">
        <v>0</v>
      </c>
    </row>
    <row r="262" spans="2:35" outlineLevel="1" x14ac:dyDescent="0.2">
      <c r="B262" s="310"/>
      <c r="C262" s="312">
        <v>10</v>
      </c>
      <c r="G262" t="s">
        <v>273</v>
      </c>
      <c r="Q262" s="16" t="s">
        <v>110</v>
      </c>
      <c r="R262" s="314"/>
      <c r="S262" s="315">
        <v>0</v>
      </c>
      <c r="T262" s="315">
        <v>0</v>
      </c>
      <c r="U262" s="315">
        <v>0</v>
      </c>
      <c r="V262" s="315">
        <v>0</v>
      </c>
      <c r="W262" s="316">
        <v>0</v>
      </c>
      <c r="X262" s="315">
        <v>62.055299750177056</v>
      </c>
      <c r="Y262" s="315">
        <v>42.161704353531988</v>
      </c>
      <c r="Z262" s="315">
        <v>6.6455327830092017E-2</v>
      </c>
      <c r="AA262" s="315">
        <v>0.81143098677057524</v>
      </c>
      <c r="AB262" s="5">
        <v>0.20554009343277194</v>
      </c>
      <c r="AC262" s="5">
        <v>0</v>
      </c>
      <c r="AD262" s="5">
        <v>0</v>
      </c>
      <c r="AE262" s="5">
        <v>0</v>
      </c>
      <c r="AF262" s="5">
        <v>0</v>
      </c>
      <c r="AG262" s="5">
        <v>0</v>
      </c>
      <c r="AH262" s="317">
        <v>0</v>
      </c>
      <c r="AI262" s="317">
        <v>0</v>
      </c>
    </row>
    <row r="263" spans="2:35" outlineLevel="1" x14ac:dyDescent="0.2">
      <c r="B263" s="310"/>
      <c r="C263" s="312">
        <v>10</v>
      </c>
      <c r="G263" t="s">
        <v>274</v>
      </c>
      <c r="O263" s="149" t="s">
        <v>275</v>
      </c>
      <c r="P263" s="318">
        <v>16.271116624644236</v>
      </c>
      <c r="Q263" s="16" t="s">
        <v>110</v>
      </c>
      <c r="R263" s="319"/>
      <c r="S263" s="315">
        <v>0</v>
      </c>
      <c r="T263" s="315">
        <v>0</v>
      </c>
      <c r="U263" s="315">
        <v>0</v>
      </c>
      <c r="V263" s="315">
        <v>0</v>
      </c>
      <c r="W263" s="316">
        <v>16.271116624644236</v>
      </c>
      <c r="X263" s="315">
        <v>16.775521240008207</v>
      </c>
      <c r="Y263" s="315">
        <v>17.275990957001785</v>
      </c>
      <c r="Z263" s="315">
        <v>17.7712360311025</v>
      </c>
      <c r="AA263" s="315">
        <v>18.253379149758963</v>
      </c>
      <c r="AB263" s="5">
        <v>18.748603068561287</v>
      </c>
      <c r="AC263" s="5">
        <v>19.257262676599112</v>
      </c>
      <c r="AD263" s="5">
        <v>19.257262676599112</v>
      </c>
      <c r="AE263" s="5">
        <v>19.257262676599112</v>
      </c>
      <c r="AF263" s="5">
        <v>19.257262676599112</v>
      </c>
      <c r="AG263" s="5">
        <v>19.257262676599112</v>
      </c>
      <c r="AH263" s="317">
        <v>19.257262676599112</v>
      </c>
      <c r="AI263" s="317">
        <v>19.257262676599112</v>
      </c>
    </row>
    <row r="264" spans="2:35" outlineLevel="1" x14ac:dyDescent="0.2">
      <c r="B264" s="310"/>
      <c r="C264" s="312">
        <v>10</v>
      </c>
      <c r="G264" t="s">
        <v>276</v>
      </c>
      <c r="Q264" s="8" t="s">
        <v>110</v>
      </c>
      <c r="R264" s="320"/>
      <c r="S264" s="321">
        <v>0</v>
      </c>
      <c r="T264" s="321">
        <v>0</v>
      </c>
      <c r="U264" s="321">
        <v>0</v>
      </c>
      <c r="V264" s="321">
        <v>0</v>
      </c>
      <c r="W264" s="322">
        <v>0</v>
      </c>
      <c r="X264" s="321">
        <v>0</v>
      </c>
      <c r="Y264" s="321">
        <v>0</v>
      </c>
      <c r="Z264" s="321">
        <v>0</v>
      </c>
      <c r="AA264" s="321">
        <v>0</v>
      </c>
      <c r="AB264" s="323">
        <v>0</v>
      </c>
      <c r="AC264" s="323">
        <v>0</v>
      </c>
      <c r="AD264" s="323">
        <v>0</v>
      </c>
      <c r="AE264" s="323">
        <v>0</v>
      </c>
      <c r="AF264" s="323">
        <v>0</v>
      </c>
      <c r="AG264" s="323">
        <v>0</v>
      </c>
      <c r="AH264" s="324">
        <v>0</v>
      </c>
      <c r="AI264" s="324">
        <v>0</v>
      </c>
    </row>
    <row r="265" spans="2:35" outlineLevel="1" x14ac:dyDescent="0.2">
      <c r="B265" s="310"/>
      <c r="C265" s="312">
        <v>10</v>
      </c>
      <c r="G265" s="325" t="s">
        <v>277</v>
      </c>
      <c r="H265" s="326"/>
      <c r="I265" s="325"/>
      <c r="J265" s="325"/>
      <c r="K265" s="326"/>
      <c r="L265" s="325"/>
      <c r="M265" s="325"/>
      <c r="N265" s="325"/>
      <c r="O265" s="325"/>
      <c r="P265" s="325"/>
      <c r="Q265" s="326"/>
      <c r="R265" s="327"/>
      <c r="S265" s="5">
        <v>0</v>
      </c>
      <c r="T265" s="5">
        <v>0</v>
      </c>
      <c r="U265" s="5">
        <v>0</v>
      </c>
      <c r="V265" s="5">
        <v>0</v>
      </c>
      <c r="W265" s="5">
        <v>1220.3337468483178</v>
      </c>
      <c r="X265" s="5">
        <v>5492.9515998377792</v>
      </c>
      <c r="Y265" s="5">
        <v>8637.7480831584435</v>
      </c>
      <c r="Z265" s="5">
        <v>8859.3219561010883</v>
      </c>
      <c r="AA265" s="5">
        <v>9142.4579512219952</v>
      </c>
      <c r="AB265" s="5">
        <v>9387.2086732115167</v>
      </c>
      <c r="AC265" s="5">
        <v>9486.4852610895432</v>
      </c>
      <c r="AD265" s="5">
        <v>9733.7361785092216</v>
      </c>
      <c r="AE265" s="5">
        <v>10139.599764589717</v>
      </c>
      <c r="AF265" s="5">
        <v>10136.542798762195</v>
      </c>
      <c r="AG265" s="5">
        <v>10165.992989356226</v>
      </c>
      <c r="AH265" s="5">
        <v>10416.891105210547</v>
      </c>
      <c r="AI265" s="5">
        <v>10406.091760197787</v>
      </c>
    </row>
    <row r="266" spans="2:35" outlineLevel="1" x14ac:dyDescent="0.2">
      <c r="B266" s="310"/>
      <c r="C266" s="309"/>
    </row>
    <row r="267" spans="2:35" outlineLevel="1" x14ac:dyDescent="0.2">
      <c r="B267" s="310"/>
      <c r="C267" s="312"/>
      <c r="D267" s="259"/>
      <c r="E267" s="259"/>
      <c r="F267" s="328" t="s">
        <v>278</v>
      </c>
      <c r="G267" s="259"/>
      <c r="H267" s="16"/>
      <c r="I267" s="259"/>
      <c r="J267" s="259"/>
      <c r="K267" s="16"/>
      <c r="L267" s="259"/>
      <c r="M267" s="259"/>
      <c r="N267" s="259"/>
      <c r="O267" s="259"/>
      <c r="P267" s="259"/>
      <c r="Q267" s="261"/>
      <c r="R267" s="262"/>
      <c r="S267" s="262"/>
      <c r="T267" s="262"/>
      <c r="U267" s="262"/>
      <c r="V267" s="262"/>
      <c r="W267" s="262"/>
      <c r="X267" s="262"/>
      <c r="Y267" s="262"/>
      <c r="Z267" s="262"/>
      <c r="AA267" s="262"/>
      <c r="AB267" s="262"/>
      <c r="AC267" s="262"/>
      <c r="AD267" s="262"/>
      <c r="AE267" s="262"/>
      <c r="AF267" s="262"/>
      <c r="AG267" s="262"/>
      <c r="AH267" s="262"/>
      <c r="AI267" s="262"/>
    </row>
    <row r="268" spans="2:35" outlineLevel="1" x14ac:dyDescent="0.2">
      <c r="B268" s="310"/>
      <c r="C268" s="312">
        <v>10</v>
      </c>
      <c r="D268" s="259"/>
      <c r="E268" s="259"/>
      <c r="F268" s="259"/>
      <c r="G268" s="329" t="s">
        <v>279</v>
      </c>
      <c r="H268" s="330"/>
      <c r="I268" s="329"/>
      <c r="J268" s="259"/>
      <c r="K268" s="16"/>
      <c r="L268" s="259"/>
      <c r="M268" s="259"/>
      <c r="N268" s="259"/>
      <c r="O268" s="259"/>
      <c r="P268" s="259"/>
      <c r="Q268" s="16" t="s">
        <v>110</v>
      </c>
      <c r="R268" s="331"/>
      <c r="S268" s="300">
        <v>0</v>
      </c>
      <c r="T268" s="300">
        <v>0</v>
      </c>
      <c r="U268" s="300">
        <v>0</v>
      </c>
      <c r="V268" s="300">
        <v>0</v>
      </c>
      <c r="W268" s="301">
        <v>0</v>
      </c>
      <c r="X268" s="300">
        <v>0</v>
      </c>
      <c r="Y268" s="300">
        <v>0</v>
      </c>
      <c r="Z268" s="300">
        <v>0</v>
      </c>
      <c r="AA268" s="300">
        <v>0</v>
      </c>
      <c r="AB268" s="302">
        <v>0</v>
      </c>
      <c r="AC268" s="302">
        <v>0</v>
      </c>
      <c r="AD268" s="302">
        <v>0</v>
      </c>
      <c r="AE268" s="302">
        <v>0</v>
      </c>
      <c r="AF268" s="302">
        <v>0</v>
      </c>
      <c r="AG268" s="302">
        <v>0</v>
      </c>
      <c r="AH268" s="303">
        <v>0</v>
      </c>
      <c r="AI268" s="303">
        <v>0</v>
      </c>
    </row>
    <row r="269" spans="2:35" outlineLevel="1" x14ac:dyDescent="0.2">
      <c r="B269" s="310"/>
      <c r="C269" s="312">
        <v>10</v>
      </c>
      <c r="D269" s="259"/>
      <c r="E269" s="259"/>
      <c r="F269" s="259"/>
      <c r="G269" s="329" t="s">
        <v>280</v>
      </c>
      <c r="H269" s="330"/>
      <c r="I269" s="329"/>
      <c r="J269" s="259"/>
      <c r="K269" s="16"/>
      <c r="L269" s="259"/>
      <c r="M269" s="259"/>
      <c r="N269" s="259"/>
      <c r="O269" s="259"/>
      <c r="P269" s="259"/>
      <c r="Q269" s="16" t="s">
        <v>110</v>
      </c>
      <c r="R269" s="332"/>
      <c r="S269" s="315">
        <v>0</v>
      </c>
      <c r="T269" s="315">
        <v>0</v>
      </c>
      <c r="U269" s="315">
        <v>0</v>
      </c>
      <c r="V269" s="315">
        <v>0</v>
      </c>
      <c r="W269" s="316">
        <v>0</v>
      </c>
      <c r="X269" s="315">
        <v>0</v>
      </c>
      <c r="Y269" s="315">
        <v>0</v>
      </c>
      <c r="Z269" s="315">
        <v>0</v>
      </c>
      <c r="AA269" s="315">
        <v>0</v>
      </c>
      <c r="AB269" s="5">
        <v>0</v>
      </c>
      <c r="AC269" s="5">
        <v>0</v>
      </c>
      <c r="AD269" s="5">
        <v>0</v>
      </c>
      <c r="AE269" s="5">
        <v>0</v>
      </c>
      <c r="AF269" s="5">
        <v>0</v>
      </c>
      <c r="AG269" s="5">
        <v>0</v>
      </c>
      <c r="AH269" s="317">
        <v>0</v>
      </c>
      <c r="AI269" s="317">
        <v>0</v>
      </c>
    </row>
    <row r="270" spans="2:35" outlineLevel="1" x14ac:dyDescent="0.2">
      <c r="B270" s="310"/>
      <c r="C270" s="312">
        <v>10</v>
      </c>
      <c r="D270" s="259"/>
      <c r="E270" s="259"/>
      <c r="F270" s="259"/>
      <c r="G270" s="329" t="s">
        <v>281</v>
      </c>
      <c r="H270" s="330"/>
      <c r="I270" s="329"/>
      <c r="J270" s="259"/>
      <c r="K270" s="16"/>
      <c r="L270" s="259"/>
      <c r="M270" s="259"/>
      <c r="N270" s="259"/>
      <c r="O270" s="259"/>
      <c r="P270" s="259"/>
      <c r="Q270" s="16" t="s">
        <v>110</v>
      </c>
      <c r="R270" s="332"/>
      <c r="S270" s="315">
        <v>0</v>
      </c>
      <c r="T270" s="315">
        <v>0</v>
      </c>
      <c r="U270" s="315">
        <v>0</v>
      </c>
      <c r="V270" s="315">
        <v>0</v>
      </c>
      <c r="W270" s="316">
        <v>0</v>
      </c>
      <c r="X270" s="315">
        <v>0</v>
      </c>
      <c r="Y270" s="315">
        <v>0</v>
      </c>
      <c r="Z270" s="315">
        <v>0</v>
      </c>
      <c r="AA270" s="315">
        <v>0</v>
      </c>
      <c r="AB270" s="5">
        <v>0</v>
      </c>
      <c r="AC270" s="5">
        <v>0</v>
      </c>
      <c r="AD270" s="5">
        <v>0</v>
      </c>
      <c r="AE270" s="5">
        <v>0</v>
      </c>
      <c r="AF270" s="5">
        <v>0</v>
      </c>
      <c r="AG270" s="5">
        <v>0</v>
      </c>
      <c r="AH270" s="317">
        <v>0</v>
      </c>
      <c r="AI270" s="317">
        <v>0</v>
      </c>
    </row>
    <row r="271" spans="2:35" outlineLevel="1" x14ac:dyDescent="0.2">
      <c r="B271" s="310"/>
      <c r="C271" s="312">
        <v>10</v>
      </c>
      <c r="D271" s="259"/>
      <c r="E271" s="259"/>
      <c r="F271" s="259"/>
      <c r="G271" s="333" t="s">
        <v>282</v>
      </c>
      <c r="H271" s="334"/>
      <c r="I271" s="333"/>
      <c r="J271" s="335"/>
      <c r="K271" s="336"/>
      <c r="L271" s="335"/>
      <c r="M271" s="335"/>
      <c r="N271" s="335"/>
      <c r="O271" s="335"/>
      <c r="P271" s="335"/>
      <c r="Q271" s="337" t="s">
        <v>110</v>
      </c>
      <c r="R271" s="338"/>
      <c r="S271" s="321">
        <v>0</v>
      </c>
      <c r="T271" s="321">
        <v>0</v>
      </c>
      <c r="U271" s="321">
        <v>0</v>
      </c>
      <c r="V271" s="321">
        <v>0</v>
      </c>
      <c r="W271" s="322">
        <v>0</v>
      </c>
      <c r="X271" s="321">
        <v>0</v>
      </c>
      <c r="Y271" s="321">
        <v>0</v>
      </c>
      <c r="Z271" s="321">
        <v>0</v>
      </c>
      <c r="AA271" s="321">
        <v>0</v>
      </c>
      <c r="AB271" s="323">
        <v>0</v>
      </c>
      <c r="AC271" s="323">
        <v>0</v>
      </c>
      <c r="AD271" s="323">
        <v>0</v>
      </c>
      <c r="AE271" s="323">
        <v>0</v>
      </c>
      <c r="AF271" s="323">
        <v>0</v>
      </c>
      <c r="AG271" s="323">
        <v>0</v>
      </c>
      <c r="AH271" s="324">
        <v>0</v>
      </c>
      <c r="AI271" s="324">
        <v>0</v>
      </c>
    </row>
    <row r="272" spans="2:35" outlineLevel="1" x14ac:dyDescent="0.2">
      <c r="B272" s="310"/>
      <c r="C272" s="312">
        <v>10</v>
      </c>
      <c r="D272" s="259"/>
      <c r="E272" s="259"/>
      <c r="F272" s="259"/>
      <c r="G272" s="329" t="s">
        <v>283</v>
      </c>
      <c r="H272" s="330"/>
      <c r="I272" s="329"/>
      <c r="J272" s="259"/>
      <c r="K272" s="16"/>
      <c r="L272" s="259"/>
      <c r="M272" s="259"/>
      <c r="N272" s="259"/>
      <c r="O272" s="259"/>
      <c r="P272" s="259"/>
      <c r="Q272" s="261"/>
      <c r="R272" s="262"/>
      <c r="S272" s="339">
        <v>0</v>
      </c>
      <c r="T272" s="339">
        <v>0</v>
      </c>
      <c r="U272" s="339">
        <v>0</v>
      </c>
      <c r="V272" s="339">
        <v>0</v>
      </c>
      <c r="W272" s="339">
        <v>0</v>
      </c>
      <c r="X272" s="339">
        <v>0</v>
      </c>
      <c r="Y272" s="339">
        <v>0</v>
      </c>
      <c r="Z272" s="339">
        <v>0</v>
      </c>
      <c r="AA272" s="339">
        <v>0</v>
      </c>
      <c r="AB272" s="339">
        <v>0</v>
      </c>
      <c r="AC272" s="339">
        <v>0</v>
      </c>
      <c r="AD272" s="339">
        <v>0</v>
      </c>
      <c r="AE272" s="339">
        <v>0</v>
      </c>
      <c r="AF272" s="339">
        <v>0</v>
      </c>
      <c r="AG272" s="339">
        <v>0</v>
      </c>
      <c r="AH272" s="339">
        <v>0</v>
      </c>
      <c r="AI272" s="339">
        <v>0</v>
      </c>
    </row>
    <row r="273" spans="2:35" outlineLevel="1" x14ac:dyDescent="0.2">
      <c r="B273" s="310"/>
      <c r="C273" s="309"/>
    </row>
    <row r="274" spans="2:35" outlineLevel="1" x14ac:dyDescent="0.2">
      <c r="B274" s="310"/>
      <c r="C274" s="312">
        <v>10</v>
      </c>
      <c r="F274" s="40" t="s">
        <v>284</v>
      </c>
      <c r="Q274" s="16" t="s">
        <v>110</v>
      </c>
      <c r="R274" s="340"/>
      <c r="S274" s="341">
        <v>0</v>
      </c>
      <c r="T274" s="341">
        <v>0</v>
      </c>
      <c r="U274" s="341">
        <v>0</v>
      </c>
      <c r="V274" s="341">
        <v>0</v>
      </c>
      <c r="W274" s="342">
        <v>15.762224718670618</v>
      </c>
      <c r="X274" s="341">
        <v>-79.13159580999654</v>
      </c>
      <c r="Y274" s="341">
        <v>-176.64717677720409</v>
      </c>
      <c r="Z274" s="341">
        <v>-209.86628900237503</v>
      </c>
      <c r="AA274" s="341">
        <v>-215.94430689924533</v>
      </c>
      <c r="AB274" s="343">
        <v>-222.31901197117335</v>
      </c>
      <c r="AC274" s="343">
        <v>18.654976715936385</v>
      </c>
      <c r="AD274" s="343">
        <v>18.654976715936385</v>
      </c>
      <c r="AE274" s="343">
        <v>18.654976715936385</v>
      </c>
      <c r="AF274" s="343">
        <v>18.654976715936385</v>
      </c>
      <c r="AG274" s="343">
        <v>18.654976715936385</v>
      </c>
      <c r="AH274" s="344">
        <v>18.654976715936385</v>
      </c>
      <c r="AI274" s="344">
        <v>18.654976715936385</v>
      </c>
    </row>
    <row r="275" spans="2:35" outlineLevel="1" x14ac:dyDescent="0.2">
      <c r="B275" s="310"/>
      <c r="C275" s="309"/>
      <c r="F275" s="40"/>
    </row>
    <row r="276" spans="2:35" outlineLevel="1" x14ac:dyDescent="0.2">
      <c r="B276" s="310"/>
      <c r="C276" s="309"/>
      <c r="F276" s="40" t="s">
        <v>285</v>
      </c>
    </row>
    <row r="277" spans="2:35" outlineLevel="1" x14ac:dyDescent="0.2">
      <c r="B277" s="310"/>
      <c r="C277" s="345">
        <v>10</v>
      </c>
      <c r="G277" t="s">
        <v>286</v>
      </c>
      <c r="Q277" s="16" t="s">
        <v>110</v>
      </c>
      <c r="R277" s="299"/>
      <c r="S277" s="300">
        <v>0</v>
      </c>
      <c r="T277" s="300">
        <v>0</v>
      </c>
      <c r="U277" s="300">
        <v>0</v>
      </c>
      <c r="V277" s="300">
        <v>0</v>
      </c>
      <c r="W277" s="301">
        <v>0</v>
      </c>
      <c r="X277" s="300">
        <v>131.3839174260907</v>
      </c>
      <c r="Y277" s="300">
        <v>92.87142628559883</v>
      </c>
      <c r="Z277" s="300">
        <v>0.15461415363125081</v>
      </c>
      <c r="AA277" s="300">
        <v>1.8878654179611691</v>
      </c>
      <c r="AB277" s="302">
        <v>0.47820706963702664</v>
      </c>
      <c r="AC277" s="302">
        <v>3.7159857696150138</v>
      </c>
      <c r="AD277" s="302">
        <v>8.354918026284551</v>
      </c>
      <c r="AE277" s="302">
        <v>13.327357686908119</v>
      </c>
      <c r="AF277" s="302">
        <v>0.50787241174593367</v>
      </c>
      <c r="AG277" s="302">
        <v>1.5269579312656811</v>
      </c>
      <c r="AH277" s="303">
        <v>8.469256145047046</v>
      </c>
      <c r="AI277" s="303">
        <v>0.26515211926671667</v>
      </c>
    </row>
    <row r="278" spans="2:35" outlineLevel="1" x14ac:dyDescent="0.2">
      <c r="B278" s="310"/>
      <c r="C278" s="345">
        <v>10</v>
      </c>
      <c r="G278" t="s">
        <v>287</v>
      </c>
      <c r="Q278" s="337" t="s">
        <v>110</v>
      </c>
      <c r="R278" s="320"/>
      <c r="S278" s="321">
        <v>0</v>
      </c>
      <c r="T278" s="321">
        <v>0</v>
      </c>
      <c r="U278" s="321">
        <v>0</v>
      </c>
      <c r="V278" s="321">
        <v>0</v>
      </c>
      <c r="W278" s="322">
        <v>0</v>
      </c>
      <c r="X278" s="321">
        <v>77.566024570726981</v>
      </c>
      <c r="Y278" s="321">
        <v>349.13925789498757</v>
      </c>
      <c r="Z278" s="321">
        <v>549.0266755175586</v>
      </c>
      <c r="AA278" s="321">
        <v>563.11020350101967</v>
      </c>
      <c r="AB278" s="323">
        <v>581.10670127150649</v>
      </c>
      <c r="AC278" s="323">
        <v>596.66338038865126</v>
      </c>
      <c r="AD278" s="323">
        <v>602.97353142277007</v>
      </c>
      <c r="AE278" s="323">
        <v>618.6891262633128</v>
      </c>
      <c r="AF278" s="323">
        <v>644.4863517941053</v>
      </c>
      <c r="AG278" s="323">
        <v>644.29204700895798</v>
      </c>
      <c r="AH278" s="324">
        <v>646.16394001620188</v>
      </c>
      <c r="AI278" s="324">
        <v>662.11135560588502</v>
      </c>
    </row>
    <row r="279" spans="2:35" outlineLevel="1" x14ac:dyDescent="0.2">
      <c r="B279" s="310"/>
      <c r="C279" s="345">
        <v>10</v>
      </c>
      <c r="G279" s="325" t="s">
        <v>288</v>
      </c>
      <c r="H279" s="326"/>
      <c r="I279" s="325"/>
      <c r="J279" s="325"/>
      <c r="K279" s="326"/>
      <c r="L279" s="325"/>
      <c r="M279" s="325"/>
      <c r="N279" s="325"/>
      <c r="O279" s="325"/>
      <c r="P279" s="325"/>
      <c r="Q279" s="326"/>
      <c r="R279" s="327"/>
      <c r="S279" s="5">
        <v>0</v>
      </c>
      <c r="T279" s="5">
        <v>0</v>
      </c>
      <c r="U279" s="5">
        <v>0</v>
      </c>
      <c r="V279" s="5">
        <v>0</v>
      </c>
      <c r="W279" s="5">
        <v>0</v>
      </c>
      <c r="X279" s="5">
        <v>208.9499419968177</v>
      </c>
      <c r="Y279" s="5">
        <v>442.0106841805864</v>
      </c>
      <c r="Z279" s="5">
        <v>549.1812896711898</v>
      </c>
      <c r="AA279" s="5">
        <v>564.99806891898083</v>
      </c>
      <c r="AB279" s="5">
        <v>581.58490834114355</v>
      </c>
      <c r="AC279" s="5">
        <v>600.37936615826629</v>
      </c>
      <c r="AD279" s="5">
        <v>611.32844944905457</v>
      </c>
      <c r="AE279" s="5">
        <v>632.01648395022096</v>
      </c>
      <c r="AF279" s="5">
        <v>644.9942242058512</v>
      </c>
      <c r="AG279" s="5">
        <v>645.81900494022364</v>
      </c>
      <c r="AH279" s="5">
        <v>654.63319616124897</v>
      </c>
      <c r="AI279" s="5">
        <v>662.37650772515178</v>
      </c>
    </row>
    <row r="280" spans="2:35" outlineLevel="1" x14ac:dyDescent="0.2">
      <c r="B280" s="310"/>
      <c r="C280" s="309"/>
    </row>
    <row r="281" spans="2:35" outlineLevel="1" x14ac:dyDescent="0.2">
      <c r="B281" s="310"/>
      <c r="C281" s="346">
        <v>10</v>
      </c>
      <c r="F281" s="40" t="s">
        <v>266</v>
      </c>
      <c r="Q281" s="16" t="s">
        <v>110</v>
      </c>
      <c r="R281" s="340"/>
      <c r="S281" s="341">
        <v>0</v>
      </c>
      <c r="T281" s="341">
        <v>0</v>
      </c>
      <c r="U281" s="341">
        <v>0</v>
      </c>
      <c r="V281" s="341">
        <v>0</v>
      </c>
      <c r="W281" s="342">
        <v>15.762224718670618</v>
      </c>
      <c r="X281" s="341">
        <v>129.81834618682115</v>
      </c>
      <c r="Y281" s="341">
        <v>265.3635074033823</v>
      </c>
      <c r="Z281" s="341">
        <v>339.31500066881478</v>
      </c>
      <c r="AA281" s="341">
        <v>349.05376201973547</v>
      </c>
      <c r="AB281" s="343">
        <v>359.26589636997016</v>
      </c>
      <c r="AC281" s="343">
        <v>619.03434287420271</v>
      </c>
      <c r="AD281" s="343">
        <v>629.98342616499099</v>
      </c>
      <c r="AE281" s="343">
        <v>650.67146066615737</v>
      </c>
      <c r="AF281" s="343">
        <v>663.64920092178761</v>
      </c>
      <c r="AG281" s="343">
        <v>664.47398165616005</v>
      </c>
      <c r="AH281" s="344">
        <v>673.28817287718539</v>
      </c>
      <c r="AI281" s="344">
        <v>681.0314844410882</v>
      </c>
    </row>
    <row r="282" spans="2:35" outlineLevel="1" x14ac:dyDescent="0.2"/>
    <row r="283" spans="2:35" x14ac:dyDescent="0.2">
      <c r="C283" s="116">
        <v>11</v>
      </c>
      <c r="D283" s="67" t="s">
        <v>141</v>
      </c>
      <c r="E283" s="67"/>
      <c r="F283" s="67"/>
      <c r="G283" s="67"/>
      <c r="H283" s="102"/>
      <c r="I283" s="67"/>
      <c r="J283" s="67"/>
      <c r="K283" s="102"/>
      <c r="L283" s="67"/>
      <c r="M283" s="67"/>
      <c r="N283" s="67"/>
      <c r="O283" s="67"/>
      <c r="P283" s="67"/>
      <c r="Q283" s="117" t="s">
        <v>110</v>
      </c>
      <c r="R283" s="118"/>
      <c r="S283" s="118">
        <v>0</v>
      </c>
      <c r="T283" s="118">
        <v>0</v>
      </c>
      <c r="U283" s="118">
        <v>0</v>
      </c>
      <c r="V283" s="118">
        <v>0</v>
      </c>
      <c r="W283" s="118">
        <v>1.2482642165008899</v>
      </c>
      <c r="X283" s="118">
        <v>11.787287630769445</v>
      </c>
      <c r="Y283" s="118">
        <v>21.288698158876116</v>
      </c>
      <c r="Z283" s="118">
        <v>23.973818207603664</v>
      </c>
      <c r="AA283" s="118">
        <v>24.571775099976641</v>
      </c>
      <c r="AB283" s="118">
        <v>26.268006652468216</v>
      </c>
      <c r="AC283" s="118">
        <v>47.275668161471046</v>
      </c>
      <c r="AD283" s="118">
        <v>47.684523222812579</v>
      </c>
      <c r="AE283" s="118">
        <v>47.587589147311718</v>
      </c>
      <c r="AF283" s="118">
        <v>47.49065507181087</v>
      </c>
      <c r="AG283" s="118">
        <v>47.393720996310016</v>
      </c>
      <c r="AH283" s="118">
        <v>47.854018196842581</v>
      </c>
      <c r="AI283" s="118">
        <v>48.329640297233063</v>
      </c>
    </row>
    <row r="284" spans="2:35" outlineLevel="1" x14ac:dyDescent="0.2">
      <c r="C284" s="309"/>
      <c r="F284" s="40" t="s">
        <v>269</v>
      </c>
    </row>
    <row r="285" spans="2:35" outlineLevel="1" x14ac:dyDescent="0.2">
      <c r="B285" s="310"/>
      <c r="C285" s="312">
        <v>11</v>
      </c>
      <c r="G285" t="s">
        <v>270</v>
      </c>
      <c r="O285" s="106"/>
      <c r="Q285" s="16" t="s">
        <v>110</v>
      </c>
      <c r="R285" s="299"/>
      <c r="S285" s="300">
        <v>0</v>
      </c>
      <c r="T285" s="300">
        <v>0</v>
      </c>
      <c r="U285" s="300">
        <v>0</v>
      </c>
      <c r="V285" s="300">
        <v>0</v>
      </c>
      <c r="W285" s="301">
        <v>0</v>
      </c>
      <c r="X285" s="300">
        <v>96.642382377332666</v>
      </c>
      <c r="Y285" s="300">
        <v>524.90739996376021</v>
      </c>
      <c r="Z285" s="300">
        <v>606.51515802427502</v>
      </c>
      <c r="AA285" s="300">
        <v>621.5628733206338</v>
      </c>
      <c r="AB285" s="302">
        <v>636.98065861011082</v>
      </c>
      <c r="AC285" s="302">
        <v>712.79302107965771</v>
      </c>
      <c r="AD285" s="302">
        <v>726.96998215671522</v>
      </c>
      <c r="AE285" s="302">
        <v>725.44493399022872</v>
      </c>
      <c r="AF285" s="302">
        <v>723.91988582374222</v>
      </c>
      <c r="AG285" s="302">
        <v>722.39483765725572</v>
      </c>
      <c r="AH285" s="303">
        <v>720.86978949076922</v>
      </c>
      <c r="AI285" s="303">
        <v>737.1195049785988</v>
      </c>
    </row>
    <row r="286" spans="2:35" outlineLevel="1" x14ac:dyDescent="0.2">
      <c r="B286" s="310"/>
      <c r="C286" s="312">
        <v>11</v>
      </c>
      <c r="G286" t="s">
        <v>271</v>
      </c>
      <c r="N286" s="24"/>
      <c r="O286" s="149" t="s">
        <v>172</v>
      </c>
      <c r="P286" s="313">
        <v>0</v>
      </c>
      <c r="Q286" s="16" t="s">
        <v>110</v>
      </c>
      <c r="R286" s="314"/>
      <c r="S286" s="315">
        <v>0</v>
      </c>
      <c r="T286" s="315">
        <v>0</v>
      </c>
      <c r="U286" s="315">
        <v>0</v>
      </c>
      <c r="V286" s="315">
        <v>0</v>
      </c>
      <c r="W286" s="316">
        <v>0</v>
      </c>
      <c r="X286" s="315">
        <v>420.48423588009712</v>
      </c>
      <c r="Y286" s="315">
        <v>66.97535993093571</v>
      </c>
      <c r="Z286" s="315">
        <v>0</v>
      </c>
      <c r="AA286" s="315">
        <v>0</v>
      </c>
      <c r="AB286" s="5">
        <v>59.217576499211916</v>
      </c>
      <c r="AC286" s="5">
        <v>15.702009243544065</v>
      </c>
      <c r="AD286" s="5">
        <v>0</v>
      </c>
      <c r="AE286" s="5">
        <v>0</v>
      </c>
      <c r="AF286" s="5">
        <v>0</v>
      </c>
      <c r="AG286" s="5">
        <v>0</v>
      </c>
      <c r="AH286" s="317">
        <v>17.774763654316111</v>
      </c>
      <c r="AI286" s="317">
        <v>0</v>
      </c>
    </row>
    <row r="287" spans="2:35" outlineLevel="1" x14ac:dyDescent="0.2">
      <c r="B287" s="310"/>
      <c r="C287" s="312">
        <v>11</v>
      </c>
      <c r="G287" t="s">
        <v>272</v>
      </c>
      <c r="Q287" s="16" t="s">
        <v>110</v>
      </c>
      <c r="R287" s="314"/>
      <c r="S287" s="315">
        <v>0</v>
      </c>
      <c r="T287" s="315">
        <v>0</v>
      </c>
      <c r="U287" s="315">
        <v>0</v>
      </c>
      <c r="V287" s="315">
        <v>0</v>
      </c>
      <c r="W287" s="316">
        <v>0</v>
      </c>
      <c r="X287" s="315">
        <v>2.8831644075904288</v>
      </c>
      <c r="Y287" s="315">
        <v>15.047345465627767</v>
      </c>
      <c r="Z287" s="315">
        <v>16.455079955634368</v>
      </c>
      <c r="AA287" s="315">
        <v>16.863332503118592</v>
      </c>
      <c r="AB287" s="5">
        <v>17.281625247035461</v>
      </c>
      <c r="AC287" s="5">
        <v>0</v>
      </c>
      <c r="AD287" s="5">
        <v>0</v>
      </c>
      <c r="AE287" s="5">
        <v>0</v>
      </c>
      <c r="AF287" s="5">
        <v>0</v>
      </c>
      <c r="AG287" s="5">
        <v>0</v>
      </c>
      <c r="AH287" s="317">
        <v>0</v>
      </c>
      <c r="AI287" s="317">
        <v>0</v>
      </c>
    </row>
    <row r="288" spans="2:35" outlineLevel="1" x14ac:dyDescent="0.2">
      <c r="B288" s="310"/>
      <c r="C288" s="312">
        <v>11</v>
      </c>
      <c r="G288" t="s">
        <v>273</v>
      </c>
      <c r="Q288" s="16" t="s">
        <v>110</v>
      </c>
      <c r="R288" s="314"/>
      <c r="S288" s="315">
        <v>0</v>
      </c>
      <c r="T288" s="315">
        <v>0</v>
      </c>
      <c r="U288" s="315">
        <v>0</v>
      </c>
      <c r="V288" s="315">
        <v>0</v>
      </c>
      <c r="W288" s="316">
        <v>0</v>
      </c>
      <c r="X288" s="315">
        <v>6.2261279151536568</v>
      </c>
      <c r="Y288" s="315">
        <v>0.95319718042138268</v>
      </c>
      <c r="Z288" s="315">
        <v>0</v>
      </c>
      <c r="AA288" s="315">
        <v>0</v>
      </c>
      <c r="AB288" s="5">
        <v>0.79792640438670803</v>
      </c>
      <c r="AC288" s="5">
        <v>0</v>
      </c>
      <c r="AD288" s="5">
        <v>0</v>
      </c>
      <c r="AE288" s="5">
        <v>0</v>
      </c>
      <c r="AF288" s="5">
        <v>0</v>
      </c>
      <c r="AG288" s="5">
        <v>0</v>
      </c>
      <c r="AH288" s="317">
        <v>0</v>
      </c>
      <c r="AI288" s="317">
        <v>0</v>
      </c>
    </row>
    <row r="289" spans="2:35" outlineLevel="1" x14ac:dyDescent="0.2">
      <c r="B289" s="310"/>
      <c r="C289" s="312">
        <v>11</v>
      </c>
      <c r="G289" t="s">
        <v>274</v>
      </c>
      <c r="O289" s="149" t="s">
        <v>275</v>
      </c>
      <c r="P289" s="318">
        <v>1.2885650983644354</v>
      </c>
      <c r="Q289" s="16" t="s">
        <v>110</v>
      </c>
      <c r="R289" s="319"/>
      <c r="S289" s="315">
        <v>0</v>
      </c>
      <c r="T289" s="315">
        <v>0</v>
      </c>
      <c r="U289" s="315">
        <v>0</v>
      </c>
      <c r="V289" s="315">
        <v>0</v>
      </c>
      <c r="W289" s="316">
        <v>1.2885650983644354</v>
      </c>
      <c r="X289" s="315">
        <v>1.3285106164137328</v>
      </c>
      <c r="Y289" s="315">
        <v>1.3681445164700758</v>
      </c>
      <c r="Z289" s="315">
        <v>1.4073646592755513</v>
      </c>
      <c r="AA289" s="315">
        <v>1.445547213641631</v>
      </c>
      <c r="AB289" s="5">
        <v>1.4847656810870324</v>
      </c>
      <c r="AC289" s="5">
        <v>1.5250481664865008</v>
      </c>
      <c r="AD289" s="5">
        <v>1.5250481664865008</v>
      </c>
      <c r="AE289" s="5">
        <v>1.5250481664865008</v>
      </c>
      <c r="AF289" s="5">
        <v>1.5250481664865008</v>
      </c>
      <c r="AG289" s="5">
        <v>1.5250481664865008</v>
      </c>
      <c r="AH289" s="317">
        <v>1.5250481664865008</v>
      </c>
      <c r="AI289" s="317">
        <v>1.5250481664865008</v>
      </c>
    </row>
    <row r="290" spans="2:35" outlineLevel="1" x14ac:dyDescent="0.2">
      <c r="B290" s="310"/>
      <c r="C290" s="312">
        <v>11</v>
      </c>
      <c r="G290" t="s">
        <v>276</v>
      </c>
      <c r="Q290" s="8" t="s">
        <v>110</v>
      </c>
      <c r="R290" s="320"/>
      <c r="S290" s="321">
        <v>0</v>
      </c>
      <c r="T290" s="321">
        <v>0</v>
      </c>
      <c r="U290" s="321">
        <v>0</v>
      </c>
      <c r="V290" s="321">
        <v>0</v>
      </c>
      <c r="W290" s="322">
        <v>0</v>
      </c>
      <c r="X290" s="321">
        <v>0</v>
      </c>
      <c r="Y290" s="321">
        <v>0</v>
      </c>
      <c r="Z290" s="321">
        <v>0</v>
      </c>
      <c r="AA290" s="321">
        <v>0</v>
      </c>
      <c r="AB290" s="323">
        <v>0</v>
      </c>
      <c r="AC290" s="323">
        <v>0</v>
      </c>
      <c r="AD290" s="323">
        <v>0</v>
      </c>
      <c r="AE290" s="323">
        <v>0</v>
      </c>
      <c r="AF290" s="323">
        <v>0</v>
      </c>
      <c r="AG290" s="323">
        <v>0</v>
      </c>
      <c r="AH290" s="324">
        <v>0</v>
      </c>
      <c r="AI290" s="324">
        <v>0</v>
      </c>
    </row>
    <row r="291" spans="2:35" outlineLevel="1" x14ac:dyDescent="0.2">
      <c r="B291" s="310"/>
      <c r="C291" s="312">
        <v>11</v>
      </c>
      <c r="G291" s="325" t="s">
        <v>277</v>
      </c>
      <c r="H291" s="326"/>
      <c r="I291" s="325"/>
      <c r="J291" s="325"/>
      <c r="K291" s="326"/>
      <c r="L291" s="325"/>
      <c r="M291" s="325"/>
      <c r="N291" s="325"/>
      <c r="O291" s="325"/>
      <c r="P291" s="325"/>
      <c r="Q291" s="326"/>
      <c r="R291" s="327"/>
      <c r="S291" s="5">
        <v>0</v>
      </c>
      <c r="T291" s="5">
        <v>0</v>
      </c>
      <c r="U291" s="5">
        <v>0</v>
      </c>
      <c r="V291" s="5">
        <v>0</v>
      </c>
      <c r="W291" s="5">
        <v>96.642382377332666</v>
      </c>
      <c r="X291" s="5">
        <v>524.90739996376021</v>
      </c>
      <c r="Y291" s="5">
        <v>606.51515802427502</v>
      </c>
      <c r="Z291" s="5">
        <v>621.5628733206338</v>
      </c>
      <c r="AA291" s="5">
        <v>636.98065861011082</v>
      </c>
      <c r="AB291" s="5">
        <v>712.79302107965771</v>
      </c>
      <c r="AC291" s="5">
        <v>726.96998215671522</v>
      </c>
      <c r="AD291" s="5">
        <v>725.44493399022872</v>
      </c>
      <c r="AE291" s="5">
        <v>723.91988582374222</v>
      </c>
      <c r="AF291" s="5">
        <v>722.39483765725572</v>
      </c>
      <c r="AG291" s="5">
        <v>720.86978949076922</v>
      </c>
      <c r="AH291" s="5">
        <v>737.1195049785988</v>
      </c>
      <c r="AI291" s="5">
        <v>735.5944568121123</v>
      </c>
    </row>
    <row r="292" spans="2:35" outlineLevel="1" x14ac:dyDescent="0.2">
      <c r="B292" s="310"/>
      <c r="C292" s="309"/>
    </row>
    <row r="293" spans="2:35" outlineLevel="1" x14ac:dyDescent="0.2">
      <c r="B293" s="310"/>
      <c r="C293" s="312"/>
      <c r="D293" s="259"/>
      <c r="E293" s="259"/>
      <c r="F293" s="328" t="s">
        <v>278</v>
      </c>
      <c r="G293" s="259"/>
      <c r="H293" s="16"/>
      <c r="I293" s="259"/>
      <c r="J293" s="259"/>
      <c r="K293" s="16"/>
      <c r="L293" s="259"/>
      <c r="M293" s="259"/>
      <c r="N293" s="259"/>
      <c r="O293" s="259"/>
      <c r="P293" s="259"/>
      <c r="Q293" s="261"/>
      <c r="R293" s="262"/>
      <c r="S293" s="262"/>
      <c r="T293" s="262"/>
      <c r="U293" s="262"/>
      <c r="V293" s="262"/>
      <c r="W293" s="262"/>
      <c r="X293" s="262"/>
      <c r="Y293" s="262"/>
      <c r="Z293" s="262"/>
      <c r="AA293" s="262"/>
      <c r="AB293" s="262"/>
      <c r="AC293" s="262"/>
      <c r="AD293" s="262"/>
      <c r="AE293" s="262"/>
      <c r="AF293" s="262"/>
      <c r="AG293" s="262"/>
      <c r="AH293" s="262"/>
      <c r="AI293" s="262"/>
    </row>
    <row r="294" spans="2:35" outlineLevel="1" x14ac:dyDescent="0.2">
      <c r="B294" s="310"/>
      <c r="C294" s="312">
        <v>11</v>
      </c>
      <c r="D294" s="259"/>
      <c r="E294" s="259"/>
      <c r="F294" s="259"/>
      <c r="G294" s="329" t="s">
        <v>279</v>
      </c>
      <c r="H294" s="330"/>
      <c r="I294" s="329"/>
      <c r="J294" s="259"/>
      <c r="K294" s="16"/>
      <c r="L294" s="259"/>
      <c r="M294" s="259"/>
      <c r="N294" s="259"/>
      <c r="O294" s="259"/>
      <c r="P294" s="259"/>
      <c r="Q294" s="16" t="s">
        <v>110</v>
      </c>
      <c r="R294" s="331"/>
      <c r="S294" s="300">
        <v>0</v>
      </c>
      <c r="T294" s="300">
        <v>0</v>
      </c>
      <c r="U294" s="300">
        <v>0</v>
      </c>
      <c r="V294" s="300">
        <v>0</v>
      </c>
      <c r="W294" s="301">
        <v>0</v>
      </c>
      <c r="X294" s="300">
        <v>0</v>
      </c>
      <c r="Y294" s="300">
        <v>0</v>
      </c>
      <c r="Z294" s="300">
        <v>0</v>
      </c>
      <c r="AA294" s="300">
        <v>0</v>
      </c>
      <c r="AB294" s="302">
        <v>0</v>
      </c>
      <c r="AC294" s="302">
        <v>0</v>
      </c>
      <c r="AD294" s="302">
        <v>0</v>
      </c>
      <c r="AE294" s="302">
        <v>0</v>
      </c>
      <c r="AF294" s="302">
        <v>0</v>
      </c>
      <c r="AG294" s="302">
        <v>0</v>
      </c>
      <c r="AH294" s="303">
        <v>0</v>
      </c>
      <c r="AI294" s="303">
        <v>0</v>
      </c>
    </row>
    <row r="295" spans="2:35" outlineLevel="1" x14ac:dyDescent="0.2">
      <c r="B295" s="310"/>
      <c r="C295" s="312">
        <v>11</v>
      </c>
      <c r="D295" s="259"/>
      <c r="E295" s="259"/>
      <c r="F295" s="259"/>
      <c r="G295" s="329" t="s">
        <v>280</v>
      </c>
      <c r="H295" s="330"/>
      <c r="I295" s="329"/>
      <c r="J295" s="259"/>
      <c r="K295" s="16"/>
      <c r="L295" s="259"/>
      <c r="M295" s="259"/>
      <c r="N295" s="259"/>
      <c r="O295" s="259"/>
      <c r="P295" s="259"/>
      <c r="Q295" s="16" t="s">
        <v>110</v>
      </c>
      <c r="R295" s="332"/>
      <c r="S295" s="315">
        <v>0</v>
      </c>
      <c r="T295" s="315">
        <v>0</v>
      </c>
      <c r="U295" s="315">
        <v>0</v>
      </c>
      <c r="V295" s="315">
        <v>0</v>
      </c>
      <c r="W295" s="316">
        <v>0</v>
      </c>
      <c r="X295" s="315">
        <v>0</v>
      </c>
      <c r="Y295" s="315">
        <v>0</v>
      </c>
      <c r="Z295" s="315">
        <v>0</v>
      </c>
      <c r="AA295" s="315">
        <v>0</v>
      </c>
      <c r="AB295" s="5">
        <v>0</v>
      </c>
      <c r="AC295" s="5">
        <v>0</v>
      </c>
      <c r="AD295" s="5">
        <v>0</v>
      </c>
      <c r="AE295" s="5">
        <v>0</v>
      </c>
      <c r="AF295" s="5">
        <v>0</v>
      </c>
      <c r="AG295" s="5">
        <v>0</v>
      </c>
      <c r="AH295" s="317">
        <v>0</v>
      </c>
      <c r="AI295" s="317">
        <v>0</v>
      </c>
    </row>
    <row r="296" spans="2:35" outlineLevel="1" x14ac:dyDescent="0.2">
      <c r="B296" s="310"/>
      <c r="C296" s="312">
        <v>11</v>
      </c>
      <c r="D296" s="259"/>
      <c r="E296" s="259"/>
      <c r="F296" s="259"/>
      <c r="G296" s="329" t="s">
        <v>281</v>
      </c>
      <c r="H296" s="330"/>
      <c r="I296" s="329"/>
      <c r="J296" s="259"/>
      <c r="K296" s="16"/>
      <c r="L296" s="259"/>
      <c r="M296" s="259"/>
      <c r="N296" s="259"/>
      <c r="O296" s="259"/>
      <c r="P296" s="259"/>
      <c r="Q296" s="16" t="s">
        <v>110</v>
      </c>
      <c r="R296" s="332"/>
      <c r="S296" s="315">
        <v>0</v>
      </c>
      <c r="T296" s="315">
        <v>0</v>
      </c>
      <c r="U296" s="315">
        <v>0</v>
      </c>
      <c r="V296" s="315">
        <v>0</v>
      </c>
      <c r="W296" s="316">
        <v>0</v>
      </c>
      <c r="X296" s="315">
        <v>0</v>
      </c>
      <c r="Y296" s="315">
        <v>0</v>
      </c>
      <c r="Z296" s="315">
        <v>0</v>
      </c>
      <c r="AA296" s="315">
        <v>0</v>
      </c>
      <c r="AB296" s="5">
        <v>0</v>
      </c>
      <c r="AC296" s="5">
        <v>0</v>
      </c>
      <c r="AD296" s="5">
        <v>0</v>
      </c>
      <c r="AE296" s="5">
        <v>0</v>
      </c>
      <c r="AF296" s="5">
        <v>0</v>
      </c>
      <c r="AG296" s="5">
        <v>0</v>
      </c>
      <c r="AH296" s="317">
        <v>0</v>
      </c>
      <c r="AI296" s="317">
        <v>0</v>
      </c>
    </row>
    <row r="297" spans="2:35" outlineLevel="1" x14ac:dyDescent="0.2">
      <c r="B297" s="310"/>
      <c r="C297" s="312">
        <v>11</v>
      </c>
      <c r="D297" s="259"/>
      <c r="E297" s="259"/>
      <c r="F297" s="259"/>
      <c r="G297" s="333" t="s">
        <v>282</v>
      </c>
      <c r="H297" s="334"/>
      <c r="I297" s="333"/>
      <c r="J297" s="335"/>
      <c r="K297" s="336"/>
      <c r="L297" s="335"/>
      <c r="M297" s="335"/>
      <c r="N297" s="335"/>
      <c r="O297" s="335"/>
      <c r="P297" s="335"/>
      <c r="Q297" s="337" t="s">
        <v>110</v>
      </c>
      <c r="R297" s="338"/>
      <c r="S297" s="321">
        <v>0</v>
      </c>
      <c r="T297" s="321">
        <v>0</v>
      </c>
      <c r="U297" s="321">
        <v>0</v>
      </c>
      <c r="V297" s="321">
        <v>0</v>
      </c>
      <c r="W297" s="322">
        <v>0</v>
      </c>
      <c r="X297" s="321">
        <v>0</v>
      </c>
      <c r="Y297" s="321">
        <v>0</v>
      </c>
      <c r="Z297" s="321">
        <v>0</v>
      </c>
      <c r="AA297" s="321">
        <v>0</v>
      </c>
      <c r="AB297" s="323">
        <v>0</v>
      </c>
      <c r="AC297" s="323">
        <v>0</v>
      </c>
      <c r="AD297" s="323">
        <v>0</v>
      </c>
      <c r="AE297" s="323">
        <v>0</v>
      </c>
      <c r="AF297" s="323">
        <v>0</v>
      </c>
      <c r="AG297" s="323">
        <v>0</v>
      </c>
      <c r="AH297" s="324">
        <v>0</v>
      </c>
      <c r="AI297" s="324">
        <v>0</v>
      </c>
    </row>
    <row r="298" spans="2:35" outlineLevel="1" x14ac:dyDescent="0.2">
      <c r="B298" s="310"/>
      <c r="C298" s="312">
        <v>11</v>
      </c>
      <c r="D298" s="259"/>
      <c r="E298" s="259"/>
      <c r="F298" s="259"/>
      <c r="G298" s="329" t="s">
        <v>283</v>
      </c>
      <c r="H298" s="330"/>
      <c r="I298" s="329"/>
      <c r="J298" s="259"/>
      <c r="K298" s="16"/>
      <c r="L298" s="259"/>
      <c r="M298" s="259"/>
      <c r="N298" s="259"/>
      <c r="O298" s="259"/>
      <c r="P298" s="259"/>
      <c r="Q298" s="261"/>
      <c r="R298" s="262"/>
      <c r="S298" s="339">
        <v>0</v>
      </c>
      <c r="T298" s="339">
        <v>0</v>
      </c>
      <c r="U298" s="339">
        <v>0</v>
      </c>
      <c r="V298" s="339">
        <v>0</v>
      </c>
      <c r="W298" s="339">
        <v>0</v>
      </c>
      <c r="X298" s="339">
        <v>0</v>
      </c>
      <c r="Y298" s="339">
        <v>0</v>
      </c>
      <c r="Z298" s="339">
        <v>0</v>
      </c>
      <c r="AA298" s="339">
        <v>0</v>
      </c>
      <c r="AB298" s="339">
        <v>0</v>
      </c>
      <c r="AC298" s="339">
        <v>0</v>
      </c>
      <c r="AD298" s="339">
        <v>0</v>
      </c>
      <c r="AE298" s="339">
        <v>0</v>
      </c>
      <c r="AF298" s="339">
        <v>0</v>
      </c>
      <c r="AG298" s="339">
        <v>0</v>
      </c>
      <c r="AH298" s="339">
        <v>0</v>
      </c>
      <c r="AI298" s="339">
        <v>0</v>
      </c>
    </row>
    <row r="299" spans="2:35" outlineLevel="1" x14ac:dyDescent="0.2">
      <c r="B299" s="310"/>
      <c r="C299" s="309"/>
    </row>
    <row r="300" spans="2:35" outlineLevel="1" x14ac:dyDescent="0.2">
      <c r="B300" s="310"/>
      <c r="C300" s="312">
        <v>11</v>
      </c>
      <c r="F300" s="40" t="s">
        <v>284</v>
      </c>
      <c r="Q300" s="16" t="s">
        <v>110</v>
      </c>
      <c r="R300" s="340"/>
      <c r="S300" s="341">
        <v>0</v>
      </c>
      <c r="T300" s="341">
        <v>0</v>
      </c>
      <c r="U300" s="341">
        <v>0</v>
      </c>
      <c r="V300" s="341">
        <v>0</v>
      </c>
      <c r="W300" s="342">
        <v>1.2482642165008899</v>
      </c>
      <c r="X300" s="341">
        <v>-7.5374316693389183</v>
      </c>
      <c r="Y300" s="341">
        <v>-14.174758426975743</v>
      </c>
      <c r="Z300" s="341">
        <v>-14.57708622434331</v>
      </c>
      <c r="AA300" s="341">
        <v>-14.93558198881532</v>
      </c>
      <c r="AB300" s="343">
        <v>-16.075771052276139</v>
      </c>
      <c r="AC300" s="343">
        <v>1.4773510915992476</v>
      </c>
      <c r="AD300" s="343">
        <v>1.4773510915992476</v>
      </c>
      <c r="AE300" s="343">
        <v>1.4773510915992476</v>
      </c>
      <c r="AF300" s="343">
        <v>1.4773510915992476</v>
      </c>
      <c r="AG300" s="343">
        <v>1.4773510915992476</v>
      </c>
      <c r="AH300" s="344">
        <v>1.4773510915992476</v>
      </c>
      <c r="AI300" s="344">
        <v>1.4773510915992476</v>
      </c>
    </row>
    <row r="301" spans="2:35" outlineLevel="1" x14ac:dyDescent="0.2">
      <c r="B301" s="310"/>
      <c r="C301" s="309"/>
      <c r="F301" s="40"/>
    </row>
    <row r="302" spans="2:35" outlineLevel="1" x14ac:dyDescent="0.2">
      <c r="B302" s="310"/>
      <c r="C302" s="309"/>
      <c r="F302" s="40" t="s">
        <v>285</v>
      </c>
    </row>
    <row r="303" spans="2:35" outlineLevel="1" x14ac:dyDescent="0.2">
      <c r="B303" s="310"/>
      <c r="C303" s="345">
        <v>11</v>
      </c>
      <c r="G303" t="s">
        <v>286</v>
      </c>
      <c r="Q303" s="16" t="s">
        <v>110</v>
      </c>
      <c r="R303" s="299"/>
      <c r="S303" s="300">
        <v>0</v>
      </c>
      <c r="T303" s="300">
        <v>0</v>
      </c>
      <c r="U303" s="300">
        <v>0</v>
      </c>
      <c r="V303" s="300">
        <v>0</v>
      </c>
      <c r="W303" s="301">
        <v>0</v>
      </c>
      <c r="X303" s="300">
        <v>13.182001846449744</v>
      </c>
      <c r="Y303" s="300">
        <v>2.0996490306665971</v>
      </c>
      <c r="Z303" s="300">
        <v>0</v>
      </c>
      <c r="AA303" s="300">
        <v>0</v>
      </c>
      <c r="AB303" s="302">
        <v>1.8564458216157327</v>
      </c>
      <c r="AC303" s="302">
        <v>0.49225130737217743</v>
      </c>
      <c r="AD303" s="302">
        <v>0</v>
      </c>
      <c r="AE303" s="302">
        <v>0</v>
      </c>
      <c r="AF303" s="302">
        <v>0</v>
      </c>
      <c r="AG303" s="302">
        <v>0</v>
      </c>
      <c r="AH303" s="303">
        <v>0.55723127603341693</v>
      </c>
      <c r="AI303" s="303">
        <v>0</v>
      </c>
    </row>
    <row r="304" spans="2:35" outlineLevel="1" x14ac:dyDescent="0.2">
      <c r="B304" s="310"/>
      <c r="C304" s="345">
        <v>11</v>
      </c>
      <c r="G304" t="s">
        <v>287</v>
      </c>
      <c r="Q304" s="337" t="s">
        <v>110</v>
      </c>
      <c r="R304" s="320"/>
      <c r="S304" s="321">
        <v>0</v>
      </c>
      <c r="T304" s="321">
        <v>0</v>
      </c>
      <c r="U304" s="321">
        <v>0</v>
      </c>
      <c r="V304" s="321">
        <v>0</v>
      </c>
      <c r="W304" s="322">
        <v>0</v>
      </c>
      <c r="X304" s="321">
        <v>6.1427174536586175</v>
      </c>
      <c r="Y304" s="321">
        <v>33.363807555185261</v>
      </c>
      <c r="Z304" s="321">
        <v>38.550904431946975</v>
      </c>
      <c r="AA304" s="321">
        <v>39.507357088791963</v>
      </c>
      <c r="AB304" s="323">
        <v>40.487331883128626</v>
      </c>
      <c r="AC304" s="323">
        <v>45.306065762499621</v>
      </c>
      <c r="AD304" s="323">
        <v>46.207172131213333</v>
      </c>
      <c r="AE304" s="323">
        <v>46.110238055712472</v>
      </c>
      <c r="AF304" s="323">
        <v>46.013303980211624</v>
      </c>
      <c r="AG304" s="323">
        <v>45.91636990471077</v>
      </c>
      <c r="AH304" s="324">
        <v>45.819435829209915</v>
      </c>
      <c r="AI304" s="324">
        <v>46.852289205633816</v>
      </c>
    </row>
    <row r="305" spans="2:35" outlineLevel="1" x14ac:dyDescent="0.2">
      <c r="B305" s="310"/>
      <c r="C305" s="345">
        <v>11</v>
      </c>
      <c r="G305" s="325" t="s">
        <v>288</v>
      </c>
      <c r="H305" s="326"/>
      <c r="I305" s="325"/>
      <c r="J305" s="325"/>
      <c r="K305" s="326"/>
      <c r="L305" s="325"/>
      <c r="M305" s="325"/>
      <c r="N305" s="325"/>
      <c r="O305" s="325"/>
      <c r="P305" s="325"/>
      <c r="Q305" s="326"/>
      <c r="R305" s="327"/>
      <c r="S305" s="5">
        <v>0</v>
      </c>
      <c r="T305" s="5">
        <v>0</v>
      </c>
      <c r="U305" s="5">
        <v>0</v>
      </c>
      <c r="V305" s="5">
        <v>0</v>
      </c>
      <c r="W305" s="5">
        <v>0</v>
      </c>
      <c r="X305" s="5">
        <v>19.324719300108363</v>
      </c>
      <c r="Y305" s="5">
        <v>35.463456585851858</v>
      </c>
      <c r="Z305" s="5">
        <v>38.550904431946975</v>
      </c>
      <c r="AA305" s="5">
        <v>39.507357088791963</v>
      </c>
      <c r="AB305" s="5">
        <v>42.343777704744355</v>
      </c>
      <c r="AC305" s="5">
        <v>45.7983170698718</v>
      </c>
      <c r="AD305" s="5">
        <v>46.207172131213333</v>
      </c>
      <c r="AE305" s="5">
        <v>46.110238055712472</v>
      </c>
      <c r="AF305" s="5">
        <v>46.013303980211624</v>
      </c>
      <c r="AG305" s="5">
        <v>45.91636990471077</v>
      </c>
      <c r="AH305" s="5">
        <v>46.376667105243335</v>
      </c>
      <c r="AI305" s="5">
        <v>46.852289205633816</v>
      </c>
    </row>
    <row r="306" spans="2:35" outlineLevel="1" x14ac:dyDescent="0.2">
      <c r="B306" s="310"/>
      <c r="C306" s="309"/>
    </row>
    <row r="307" spans="2:35" outlineLevel="1" x14ac:dyDescent="0.2">
      <c r="B307" s="310"/>
      <c r="C307" s="346">
        <v>11</v>
      </c>
      <c r="F307" s="40" t="s">
        <v>266</v>
      </c>
      <c r="Q307" s="16" t="s">
        <v>110</v>
      </c>
      <c r="R307" s="340"/>
      <c r="S307" s="341">
        <v>0</v>
      </c>
      <c r="T307" s="341">
        <v>0</v>
      </c>
      <c r="U307" s="341">
        <v>0</v>
      </c>
      <c r="V307" s="341">
        <v>0</v>
      </c>
      <c r="W307" s="342">
        <v>1.2482642165008899</v>
      </c>
      <c r="X307" s="341">
        <v>11.787287630769445</v>
      </c>
      <c r="Y307" s="341">
        <v>21.288698158876116</v>
      </c>
      <c r="Z307" s="341">
        <v>23.973818207603664</v>
      </c>
      <c r="AA307" s="341">
        <v>24.571775099976641</v>
      </c>
      <c r="AB307" s="343">
        <v>26.268006652468216</v>
      </c>
      <c r="AC307" s="343">
        <v>47.275668161471046</v>
      </c>
      <c r="AD307" s="343">
        <v>47.684523222812579</v>
      </c>
      <c r="AE307" s="343">
        <v>47.587589147311718</v>
      </c>
      <c r="AF307" s="343">
        <v>47.49065507181087</v>
      </c>
      <c r="AG307" s="343">
        <v>47.393720996310016</v>
      </c>
      <c r="AH307" s="344">
        <v>47.854018196842581</v>
      </c>
      <c r="AI307" s="344">
        <v>48.329640297233063</v>
      </c>
    </row>
    <row r="308" spans="2:35" outlineLevel="1" x14ac:dyDescent="0.2"/>
    <row r="309" spans="2:35" x14ac:dyDescent="0.2">
      <c r="C309" s="116">
        <v>12</v>
      </c>
      <c r="D309" s="67" t="s">
        <v>142</v>
      </c>
      <c r="E309" s="67"/>
      <c r="F309" s="67"/>
      <c r="G309" s="67"/>
      <c r="H309" s="102"/>
      <c r="I309" s="67"/>
      <c r="J309" s="67"/>
      <c r="K309" s="102"/>
      <c r="L309" s="67"/>
      <c r="M309" s="67"/>
      <c r="N309" s="67"/>
      <c r="O309" s="67"/>
      <c r="P309" s="67"/>
      <c r="Q309" s="117" t="s">
        <v>110</v>
      </c>
      <c r="R309" s="118"/>
      <c r="S309" s="118">
        <v>0</v>
      </c>
      <c r="T309" s="118">
        <v>0</v>
      </c>
      <c r="U309" s="118">
        <v>0</v>
      </c>
      <c r="V309" s="118">
        <v>0</v>
      </c>
      <c r="W309" s="118">
        <v>29.870058592642518</v>
      </c>
      <c r="X309" s="118">
        <v>136.18319549877748</v>
      </c>
      <c r="Y309" s="118">
        <v>171.23812766009326</v>
      </c>
      <c r="Z309" s="118">
        <v>184.16040804220344</v>
      </c>
      <c r="AA309" s="118">
        <v>191.31101116434098</v>
      </c>
      <c r="AB309" s="118">
        <v>198.80149530254891</v>
      </c>
      <c r="AC309" s="118">
        <v>327.27333017512512</v>
      </c>
      <c r="AD309" s="118">
        <v>331.37822172927071</v>
      </c>
      <c r="AE309" s="118">
        <v>335.64607319411266</v>
      </c>
      <c r="AF309" s="118">
        <v>340.03049208695978</v>
      </c>
      <c r="AG309" s="118">
        <v>344.5365665146432</v>
      </c>
      <c r="AH309" s="118">
        <v>349.30150165171193</v>
      </c>
      <c r="AI309" s="118">
        <v>354.31377787077929</v>
      </c>
    </row>
    <row r="310" spans="2:35" outlineLevel="1" x14ac:dyDescent="0.2">
      <c r="C310" s="309"/>
      <c r="F310" s="40" t="s">
        <v>269</v>
      </c>
    </row>
    <row r="311" spans="2:35" outlineLevel="1" x14ac:dyDescent="0.2">
      <c r="B311" s="310"/>
      <c r="C311" s="312">
        <v>12</v>
      </c>
      <c r="G311" t="s">
        <v>270</v>
      </c>
      <c r="O311" s="106"/>
      <c r="Q311" s="16" t="s">
        <v>110</v>
      </c>
      <c r="R311" s="299"/>
      <c r="S311" s="300">
        <v>0</v>
      </c>
      <c r="T311" s="300">
        <v>0</v>
      </c>
      <c r="U311" s="300">
        <v>0</v>
      </c>
      <c r="V311" s="300">
        <v>0</v>
      </c>
      <c r="W311" s="301">
        <v>0</v>
      </c>
      <c r="X311" s="300">
        <v>2312.5822129512526</v>
      </c>
      <c r="Y311" s="300">
        <v>3855.4163241971114</v>
      </c>
      <c r="Z311" s="300">
        <v>4021.7450346433907</v>
      </c>
      <c r="AA311" s="300">
        <v>4186.2812941182265</v>
      </c>
      <c r="AB311" s="302">
        <v>4361.6628679189707</v>
      </c>
      <c r="AC311" s="302">
        <v>4543.2604642845163</v>
      </c>
      <c r="AD311" s="302">
        <v>4607.1115417430565</v>
      </c>
      <c r="AE311" s="302">
        <v>4672.4437476531039</v>
      </c>
      <c r="AF311" s="302">
        <v>4741.4522451563626</v>
      </c>
      <c r="AG311" s="302">
        <v>4810.4016559304591</v>
      </c>
      <c r="AH311" s="303">
        <v>4883.292390433342</v>
      </c>
      <c r="AI311" s="303">
        <v>4960.3906394592732</v>
      </c>
    </row>
    <row r="312" spans="2:35" outlineLevel="1" x14ac:dyDescent="0.2">
      <c r="B312" s="310"/>
      <c r="C312" s="312">
        <v>12</v>
      </c>
      <c r="G312" t="s">
        <v>271</v>
      </c>
      <c r="N312" s="24"/>
      <c r="O312" s="149" t="s">
        <v>172</v>
      </c>
      <c r="P312" s="313">
        <v>0</v>
      </c>
      <c r="Q312" s="16" t="s">
        <v>110</v>
      </c>
      <c r="R312" s="314"/>
      <c r="S312" s="315">
        <v>0</v>
      </c>
      <c r="T312" s="315">
        <v>0</v>
      </c>
      <c r="U312" s="315">
        <v>0</v>
      </c>
      <c r="V312" s="315">
        <v>0</v>
      </c>
      <c r="W312" s="316">
        <v>0</v>
      </c>
      <c r="X312" s="315">
        <v>1483.6637007022323</v>
      </c>
      <c r="Y312" s="315">
        <v>87.302982091897576</v>
      </c>
      <c r="Z312" s="315">
        <v>87.916754021840774</v>
      </c>
      <c r="AA312" s="315">
        <v>95.114802674403876</v>
      </c>
      <c r="AB312" s="5">
        <v>97.479239484368833</v>
      </c>
      <c r="AC312" s="5">
        <v>100.34437550184037</v>
      </c>
      <c r="AD312" s="5">
        <v>101.82550395334792</v>
      </c>
      <c r="AE312" s="5">
        <v>105.5017955465589</v>
      </c>
      <c r="AF312" s="5">
        <v>105.4427088173974</v>
      </c>
      <c r="AG312" s="5">
        <v>109.38403254618368</v>
      </c>
      <c r="AH312" s="317">
        <v>113.5915470692313</v>
      </c>
      <c r="AI312" s="317">
        <v>117.15809283699775</v>
      </c>
    </row>
    <row r="313" spans="2:35" outlineLevel="1" x14ac:dyDescent="0.2">
      <c r="B313" s="310"/>
      <c r="C313" s="312">
        <v>12</v>
      </c>
      <c r="G313" t="s">
        <v>272</v>
      </c>
      <c r="Q313" s="16" t="s">
        <v>110</v>
      </c>
      <c r="R313" s="314"/>
      <c r="S313" s="315">
        <v>0</v>
      </c>
      <c r="T313" s="315">
        <v>0</v>
      </c>
      <c r="U313" s="315">
        <v>0</v>
      </c>
      <c r="V313" s="315">
        <v>0</v>
      </c>
      <c r="W313" s="316">
        <v>0</v>
      </c>
      <c r="X313" s="315">
        <v>68.992036019712472</v>
      </c>
      <c r="Y313" s="315">
        <v>110.52193462698368</v>
      </c>
      <c r="Z313" s="315">
        <v>109.11208933641163</v>
      </c>
      <c r="AA313" s="315">
        <v>113.57604587474279</v>
      </c>
      <c r="AB313" s="5">
        <v>118.33424157926092</v>
      </c>
      <c r="AC313" s="5">
        <v>0</v>
      </c>
      <c r="AD313" s="5">
        <v>0</v>
      </c>
      <c r="AE313" s="5">
        <v>0</v>
      </c>
      <c r="AF313" s="5">
        <v>0</v>
      </c>
      <c r="AG313" s="5">
        <v>0</v>
      </c>
      <c r="AH313" s="317">
        <v>0</v>
      </c>
      <c r="AI313" s="317">
        <v>0</v>
      </c>
    </row>
    <row r="314" spans="2:35" outlineLevel="1" x14ac:dyDescent="0.2">
      <c r="B314" s="310"/>
      <c r="C314" s="312">
        <v>12</v>
      </c>
      <c r="G314" t="s">
        <v>273</v>
      </c>
      <c r="Q314" s="16" t="s">
        <v>110</v>
      </c>
      <c r="R314" s="314"/>
      <c r="S314" s="315">
        <v>0</v>
      </c>
      <c r="T314" s="315">
        <v>0</v>
      </c>
      <c r="U314" s="315">
        <v>0</v>
      </c>
      <c r="V314" s="315">
        <v>0</v>
      </c>
      <c r="W314" s="316">
        <v>0</v>
      </c>
      <c r="X314" s="315">
        <v>21.968671344617199</v>
      </c>
      <c r="Y314" s="315">
        <v>1.242501069918664</v>
      </c>
      <c r="Z314" s="315">
        <v>1.1846330695909457</v>
      </c>
      <c r="AA314" s="315">
        <v>1.2816230752528068</v>
      </c>
      <c r="AB314" s="5">
        <v>1.31348264590241</v>
      </c>
      <c r="AC314" s="5">
        <v>0</v>
      </c>
      <c r="AD314" s="5">
        <v>0</v>
      </c>
      <c r="AE314" s="5">
        <v>0</v>
      </c>
      <c r="AF314" s="5">
        <v>0</v>
      </c>
      <c r="AG314" s="5">
        <v>0</v>
      </c>
      <c r="AH314" s="317">
        <v>0</v>
      </c>
      <c r="AI314" s="317">
        <v>0</v>
      </c>
    </row>
    <row r="315" spans="2:35" outlineLevel="1" x14ac:dyDescent="0.2">
      <c r="B315" s="310"/>
      <c r="C315" s="312">
        <v>12</v>
      </c>
      <c r="G315" t="s">
        <v>274</v>
      </c>
      <c r="O315" s="149" t="s">
        <v>275</v>
      </c>
      <c r="P315" s="318">
        <v>30.834429506016701</v>
      </c>
      <c r="Q315" s="16" t="s">
        <v>110</v>
      </c>
      <c r="R315" s="319"/>
      <c r="S315" s="315">
        <v>0</v>
      </c>
      <c r="T315" s="315">
        <v>0</v>
      </c>
      <c r="U315" s="315">
        <v>0</v>
      </c>
      <c r="V315" s="315">
        <v>0</v>
      </c>
      <c r="W315" s="316">
        <v>30.834429506016701</v>
      </c>
      <c r="X315" s="315">
        <v>31.790296820703215</v>
      </c>
      <c r="Y315" s="315">
        <v>32.738707342520861</v>
      </c>
      <c r="Z315" s="315">
        <v>33.677216953006457</v>
      </c>
      <c r="AA315" s="315">
        <v>34.590897823654686</v>
      </c>
      <c r="AB315" s="5">
        <v>35.529367343987161</v>
      </c>
      <c r="AC315" s="5">
        <v>36.493298043300392</v>
      </c>
      <c r="AD315" s="5">
        <v>36.493298043300392</v>
      </c>
      <c r="AE315" s="5">
        <v>36.493298043300392</v>
      </c>
      <c r="AF315" s="5">
        <v>36.493298043300392</v>
      </c>
      <c r="AG315" s="5">
        <v>36.493298043300392</v>
      </c>
      <c r="AH315" s="317">
        <v>36.493298043300392</v>
      </c>
      <c r="AI315" s="317">
        <v>36.493298043300392</v>
      </c>
    </row>
    <row r="316" spans="2:35" outlineLevel="1" x14ac:dyDescent="0.2">
      <c r="B316" s="310"/>
      <c r="C316" s="312">
        <v>12</v>
      </c>
      <c r="G316" t="s">
        <v>276</v>
      </c>
      <c r="Q316" s="8" t="s">
        <v>110</v>
      </c>
      <c r="R316" s="320"/>
      <c r="S316" s="321">
        <v>0</v>
      </c>
      <c r="T316" s="321">
        <v>0</v>
      </c>
      <c r="U316" s="321">
        <v>0</v>
      </c>
      <c r="V316" s="321">
        <v>0</v>
      </c>
      <c r="W316" s="322">
        <v>0</v>
      </c>
      <c r="X316" s="321">
        <v>0</v>
      </c>
      <c r="Y316" s="321">
        <v>0</v>
      </c>
      <c r="Z316" s="321">
        <v>0</v>
      </c>
      <c r="AA316" s="321">
        <v>0</v>
      </c>
      <c r="AB316" s="323">
        <v>0</v>
      </c>
      <c r="AC316" s="323">
        <v>0</v>
      </c>
      <c r="AD316" s="323">
        <v>0</v>
      </c>
      <c r="AE316" s="323">
        <v>0</v>
      </c>
      <c r="AF316" s="323">
        <v>0</v>
      </c>
      <c r="AG316" s="323">
        <v>0</v>
      </c>
      <c r="AH316" s="324">
        <v>0</v>
      </c>
      <c r="AI316" s="324">
        <v>0</v>
      </c>
    </row>
    <row r="317" spans="2:35" outlineLevel="1" x14ac:dyDescent="0.2">
      <c r="B317" s="310"/>
      <c r="C317" s="312">
        <v>12</v>
      </c>
      <c r="G317" s="325" t="s">
        <v>277</v>
      </c>
      <c r="H317" s="326"/>
      <c r="I317" s="325"/>
      <c r="J317" s="325"/>
      <c r="K317" s="326"/>
      <c r="L317" s="325"/>
      <c r="M317" s="325"/>
      <c r="N317" s="325"/>
      <c r="O317" s="325"/>
      <c r="P317" s="325"/>
      <c r="Q317" s="326"/>
      <c r="R317" s="327"/>
      <c r="S317" s="5">
        <v>0</v>
      </c>
      <c r="T317" s="5">
        <v>0</v>
      </c>
      <c r="U317" s="5">
        <v>0</v>
      </c>
      <c r="V317" s="5">
        <v>0</v>
      </c>
      <c r="W317" s="5">
        <v>2312.5822129512526</v>
      </c>
      <c r="X317" s="5">
        <v>3855.4163241971114</v>
      </c>
      <c r="Y317" s="5">
        <v>4021.7450346433907</v>
      </c>
      <c r="Z317" s="5">
        <v>4186.2812941182265</v>
      </c>
      <c r="AA317" s="5">
        <v>4361.6628679189707</v>
      </c>
      <c r="AB317" s="5">
        <v>4543.2604642845163</v>
      </c>
      <c r="AC317" s="5">
        <v>4607.1115417430565</v>
      </c>
      <c r="AD317" s="5">
        <v>4672.4437476531039</v>
      </c>
      <c r="AE317" s="5">
        <v>4741.4522451563626</v>
      </c>
      <c r="AF317" s="5">
        <v>4810.4016559304591</v>
      </c>
      <c r="AG317" s="5">
        <v>4883.292390433342</v>
      </c>
      <c r="AH317" s="5">
        <v>4960.3906394592732</v>
      </c>
      <c r="AI317" s="5">
        <v>5041.0554342529704</v>
      </c>
    </row>
    <row r="318" spans="2:35" outlineLevel="1" x14ac:dyDescent="0.2">
      <c r="B318" s="310"/>
      <c r="C318" s="309"/>
    </row>
    <row r="319" spans="2:35" outlineLevel="1" x14ac:dyDescent="0.2">
      <c r="B319" s="310"/>
      <c r="C319" s="312"/>
      <c r="D319" s="259"/>
      <c r="E319" s="259"/>
      <c r="F319" s="328" t="s">
        <v>278</v>
      </c>
      <c r="G319" s="259"/>
      <c r="H319" s="16"/>
      <c r="I319" s="259"/>
      <c r="J319" s="259"/>
      <c r="K319" s="16"/>
      <c r="L319" s="259"/>
      <c r="M319" s="259"/>
      <c r="N319" s="259"/>
      <c r="O319" s="259"/>
      <c r="P319" s="259"/>
      <c r="Q319" s="261"/>
      <c r="R319" s="262"/>
      <c r="S319" s="262"/>
      <c r="T319" s="262"/>
      <c r="U319" s="262"/>
      <c r="V319" s="262"/>
      <c r="W319" s="262"/>
      <c r="X319" s="262"/>
      <c r="Y319" s="262"/>
      <c r="Z319" s="262"/>
      <c r="AA319" s="262"/>
      <c r="AB319" s="262"/>
      <c r="AC319" s="262"/>
      <c r="AD319" s="262"/>
      <c r="AE319" s="262"/>
      <c r="AF319" s="262"/>
      <c r="AG319" s="262"/>
      <c r="AH319" s="262"/>
      <c r="AI319" s="262"/>
    </row>
    <row r="320" spans="2:35" outlineLevel="1" x14ac:dyDescent="0.2">
      <c r="B320" s="310"/>
      <c r="C320" s="312">
        <v>12</v>
      </c>
      <c r="D320" s="259"/>
      <c r="E320" s="259"/>
      <c r="F320" s="259"/>
      <c r="G320" s="329" t="s">
        <v>279</v>
      </c>
      <c r="H320" s="330"/>
      <c r="I320" s="329"/>
      <c r="J320" s="259"/>
      <c r="K320" s="16"/>
      <c r="L320" s="259"/>
      <c r="M320" s="259"/>
      <c r="N320" s="259"/>
      <c r="O320" s="259"/>
      <c r="P320" s="259"/>
      <c r="Q320" s="16" t="s">
        <v>110</v>
      </c>
      <c r="R320" s="331"/>
      <c r="S320" s="300">
        <v>0</v>
      </c>
      <c r="T320" s="300">
        <v>0</v>
      </c>
      <c r="U320" s="300">
        <v>0</v>
      </c>
      <c r="V320" s="300">
        <v>0</v>
      </c>
      <c r="W320" s="301">
        <v>0</v>
      </c>
      <c r="X320" s="300">
        <v>0</v>
      </c>
      <c r="Y320" s="300">
        <v>0</v>
      </c>
      <c r="Z320" s="300">
        <v>0</v>
      </c>
      <c r="AA320" s="300">
        <v>0</v>
      </c>
      <c r="AB320" s="302">
        <v>0</v>
      </c>
      <c r="AC320" s="302">
        <v>0</v>
      </c>
      <c r="AD320" s="302">
        <v>0</v>
      </c>
      <c r="AE320" s="302">
        <v>0</v>
      </c>
      <c r="AF320" s="302">
        <v>0</v>
      </c>
      <c r="AG320" s="302">
        <v>0</v>
      </c>
      <c r="AH320" s="303">
        <v>0</v>
      </c>
      <c r="AI320" s="303">
        <v>0</v>
      </c>
    </row>
    <row r="321" spans="2:35" outlineLevel="1" x14ac:dyDescent="0.2">
      <c r="B321" s="310"/>
      <c r="C321" s="312">
        <v>12</v>
      </c>
      <c r="D321" s="259"/>
      <c r="E321" s="259"/>
      <c r="F321" s="259"/>
      <c r="G321" s="329" t="s">
        <v>280</v>
      </c>
      <c r="H321" s="330"/>
      <c r="I321" s="329"/>
      <c r="J321" s="259"/>
      <c r="K321" s="16"/>
      <c r="L321" s="259"/>
      <c r="M321" s="259"/>
      <c r="N321" s="259"/>
      <c r="O321" s="259"/>
      <c r="P321" s="259"/>
      <c r="Q321" s="16" t="s">
        <v>110</v>
      </c>
      <c r="R321" s="332"/>
      <c r="S321" s="315">
        <v>0</v>
      </c>
      <c r="T321" s="315">
        <v>0</v>
      </c>
      <c r="U321" s="315">
        <v>0</v>
      </c>
      <c r="V321" s="315">
        <v>0</v>
      </c>
      <c r="W321" s="316">
        <v>0</v>
      </c>
      <c r="X321" s="315">
        <v>0</v>
      </c>
      <c r="Y321" s="315">
        <v>0</v>
      </c>
      <c r="Z321" s="315">
        <v>0</v>
      </c>
      <c r="AA321" s="315">
        <v>0</v>
      </c>
      <c r="AB321" s="5">
        <v>0</v>
      </c>
      <c r="AC321" s="5">
        <v>0</v>
      </c>
      <c r="AD321" s="5">
        <v>0</v>
      </c>
      <c r="AE321" s="5">
        <v>0</v>
      </c>
      <c r="AF321" s="5">
        <v>0</v>
      </c>
      <c r="AG321" s="5">
        <v>0</v>
      </c>
      <c r="AH321" s="317">
        <v>0</v>
      </c>
      <c r="AI321" s="317">
        <v>0</v>
      </c>
    </row>
    <row r="322" spans="2:35" outlineLevel="1" x14ac:dyDescent="0.2">
      <c r="B322" s="310"/>
      <c r="C322" s="312">
        <v>12</v>
      </c>
      <c r="D322" s="259"/>
      <c r="E322" s="259"/>
      <c r="F322" s="259"/>
      <c r="G322" s="329" t="s">
        <v>281</v>
      </c>
      <c r="H322" s="330"/>
      <c r="I322" s="329"/>
      <c r="J322" s="259"/>
      <c r="K322" s="16"/>
      <c r="L322" s="259"/>
      <c r="M322" s="259"/>
      <c r="N322" s="259"/>
      <c r="O322" s="259"/>
      <c r="P322" s="259"/>
      <c r="Q322" s="16" t="s">
        <v>110</v>
      </c>
      <c r="R322" s="332"/>
      <c r="S322" s="315">
        <v>0</v>
      </c>
      <c r="T322" s="315">
        <v>0</v>
      </c>
      <c r="U322" s="315">
        <v>0</v>
      </c>
      <c r="V322" s="315">
        <v>0</v>
      </c>
      <c r="W322" s="316">
        <v>0</v>
      </c>
      <c r="X322" s="315">
        <v>0</v>
      </c>
      <c r="Y322" s="315">
        <v>0</v>
      </c>
      <c r="Z322" s="315">
        <v>0</v>
      </c>
      <c r="AA322" s="315">
        <v>0</v>
      </c>
      <c r="AB322" s="5">
        <v>0</v>
      </c>
      <c r="AC322" s="5">
        <v>0</v>
      </c>
      <c r="AD322" s="5">
        <v>0</v>
      </c>
      <c r="AE322" s="5">
        <v>0</v>
      </c>
      <c r="AF322" s="5">
        <v>0</v>
      </c>
      <c r="AG322" s="5">
        <v>0</v>
      </c>
      <c r="AH322" s="317">
        <v>0</v>
      </c>
      <c r="AI322" s="317">
        <v>0</v>
      </c>
    </row>
    <row r="323" spans="2:35" outlineLevel="1" x14ac:dyDescent="0.2">
      <c r="B323" s="310"/>
      <c r="C323" s="312">
        <v>12</v>
      </c>
      <c r="D323" s="259"/>
      <c r="E323" s="259"/>
      <c r="F323" s="259"/>
      <c r="G323" s="333" t="s">
        <v>282</v>
      </c>
      <c r="H323" s="334"/>
      <c r="I323" s="333"/>
      <c r="J323" s="335"/>
      <c r="K323" s="336"/>
      <c r="L323" s="335"/>
      <c r="M323" s="335"/>
      <c r="N323" s="335"/>
      <c r="O323" s="335"/>
      <c r="P323" s="335"/>
      <c r="Q323" s="337" t="s">
        <v>110</v>
      </c>
      <c r="R323" s="338"/>
      <c r="S323" s="321">
        <v>0</v>
      </c>
      <c r="T323" s="321">
        <v>0</v>
      </c>
      <c r="U323" s="321">
        <v>0</v>
      </c>
      <c r="V323" s="321">
        <v>0</v>
      </c>
      <c r="W323" s="322">
        <v>0</v>
      </c>
      <c r="X323" s="321">
        <v>0</v>
      </c>
      <c r="Y323" s="321">
        <v>0</v>
      </c>
      <c r="Z323" s="321">
        <v>0</v>
      </c>
      <c r="AA323" s="321">
        <v>0</v>
      </c>
      <c r="AB323" s="323">
        <v>0</v>
      </c>
      <c r="AC323" s="323">
        <v>0</v>
      </c>
      <c r="AD323" s="323">
        <v>0</v>
      </c>
      <c r="AE323" s="323">
        <v>0</v>
      </c>
      <c r="AF323" s="323">
        <v>0</v>
      </c>
      <c r="AG323" s="323">
        <v>0</v>
      </c>
      <c r="AH323" s="324">
        <v>0</v>
      </c>
      <c r="AI323" s="324">
        <v>0</v>
      </c>
    </row>
    <row r="324" spans="2:35" outlineLevel="1" x14ac:dyDescent="0.2">
      <c r="B324" s="310"/>
      <c r="C324" s="312">
        <v>12</v>
      </c>
      <c r="D324" s="259"/>
      <c r="E324" s="259"/>
      <c r="F324" s="259"/>
      <c r="G324" s="329" t="s">
        <v>283</v>
      </c>
      <c r="H324" s="330"/>
      <c r="I324" s="329"/>
      <c r="J324" s="259"/>
      <c r="K324" s="16"/>
      <c r="L324" s="259"/>
      <c r="M324" s="259"/>
      <c r="N324" s="259"/>
      <c r="O324" s="259"/>
      <c r="P324" s="259"/>
      <c r="Q324" s="261"/>
      <c r="R324" s="262"/>
      <c r="S324" s="339">
        <v>0</v>
      </c>
      <c r="T324" s="339">
        <v>0</v>
      </c>
      <c r="U324" s="339">
        <v>0</v>
      </c>
      <c r="V324" s="339">
        <v>0</v>
      </c>
      <c r="W324" s="339">
        <v>0</v>
      </c>
      <c r="X324" s="339">
        <v>0</v>
      </c>
      <c r="Y324" s="339">
        <v>0</v>
      </c>
      <c r="Z324" s="339">
        <v>0</v>
      </c>
      <c r="AA324" s="339">
        <v>0</v>
      </c>
      <c r="AB324" s="339">
        <v>0</v>
      </c>
      <c r="AC324" s="339">
        <v>0</v>
      </c>
      <c r="AD324" s="339">
        <v>0</v>
      </c>
      <c r="AE324" s="339">
        <v>0</v>
      </c>
      <c r="AF324" s="339">
        <v>0</v>
      </c>
      <c r="AG324" s="339">
        <v>0</v>
      </c>
      <c r="AH324" s="339">
        <v>0</v>
      </c>
      <c r="AI324" s="339">
        <v>0</v>
      </c>
    </row>
    <row r="325" spans="2:35" outlineLevel="1" x14ac:dyDescent="0.2">
      <c r="B325" s="310"/>
      <c r="C325" s="309"/>
    </row>
    <row r="326" spans="2:35" outlineLevel="1" x14ac:dyDescent="0.2">
      <c r="B326" s="310"/>
      <c r="C326" s="312">
        <v>12</v>
      </c>
      <c r="F326" s="40" t="s">
        <v>284</v>
      </c>
      <c r="Q326" s="16" t="s">
        <v>110</v>
      </c>
      <c r="R326" s="340"/>
      <c r="S326" s="341">
        <v>0</v>
      </c>
      <c r="T326" s="341">
        <v>0</v>
      </c>
      <c r="U326" s="341">
        <v>0</v>
      </c>
      <c r="V326" s="341">
        <v>0</v>
      </c>
      <c r="W326" s="342">
        <v>29.870058592642518</v>
      </c>
      <c r="X326" s="341">
        <v>-57.31980964797674</v>
      </c>
      <c r="Y326" s="341">
        <v>-76.554136855719108</v>
      </c>
      <c r="Z326" s="341">
        <v>-74.223170458649435</v>
      </c>
      <c r="AA326" s="341">
        <v>-77.756365043763594</v>
      </c>
      <c r="AB326" s="343">
        <v>-81.487489439921703</v>
      </c>
      <c r="AC326" s="343">
        <v>35.351941587874919</v>
      </c>
      <c r="AD326" s="343">
        <v>35.351941587874919</v>
      </c>
      <c r="AE326" s="343">
        <v>35.351941587874919</v>
      </c>
      <c r="AF326" s="343">
        <v>35.351941587874919</v>
      </c>
      <c r="AG326" s="343">
        <v>35.351941587874919</v>
      </c>
      <c r="AH326" s="344">
        <v>35.351941587874919</v>
      </c>
      <c r="AI326" s="344">
        <v>35.351941587874919</v>
      </c>
    </row>
    <row r="327" spans="2:35" outlineLevel="1" x14ac:dyDescent="0.2">
      <c r="B327" s="310"/>
      <c r="C327" s="309"/>
      <c r="F327" s="40"/>
    </row>
    <row r="328" spans="2:35" outlineLevel="1" x14ac:dyDescent="0.2">
      <c r="B328" s="310"/>
      <c r="C328" s="309"/>
      <c r="F328" s="40" t="s">
        <v>285</v>
      </c>
    </row>
    <row r="329" spans="2:35" outlineLevel="1" x14ac:dyDescent="0.2">
      <c r="B329" s="310"/>
      <c r="C329" s="345">
        <v>12</v>
      </c>
      <c r="G329" t="s">
        <v>286</v>
      </c>
      <c r="Q329" s="16" t="s">
        <v>110</v>
      </c>
      <c r="R329" s="299"/>
      <c r="S329" s="300">
        <v>0</v>
      </c>
      <c r="T329" s="300">
        <v>0</v>
      </c>
      <c r="U329" s="300">
        <v>0</v>
      </c>
      <c r="V329" s="300">
        <v>0</v>
      </c>
      <c r="W329" s="301">
        <v>0</v>
      </c>
      <c r="X329" s="300">
        <v>46.512225603968275</v>
      </c>
      <c r="Y329" s="300">
        <v>2.7369113344456659</v>
      </c>
      <c r="Z329" s="300">
        <v>2.7561528232422101</v>
      </c>
      <c r="AA329" s="300">
        <v>2.981808585176597</v>
      </c>
      <c r="AB329" s="302">
        <v>3.0559326729192335</v>
      </c>
      <c r="AC329" s="302">
        <v>3.1457534677311689</v>
      </c>
      <c r="AD329" s="302">
        <v>3.1921862143518274</v>
      </c>
      <c r="AE329" s="302">
        <v>3.3074363912540918</v>
      </c>
      <c r="AF329" s="302">
        <v>3.3055840474408282</v>
      </c>
      <c r="AG329" s="302">
        <v>3.4291428690018151</v>
      </c>
      <c r="AH329" s="303">
        <v>3.561046658678233</v>
      </c>
      <c r="AI329" s="303">
        <v>3.6728563506581042</v>
      </c>
    </row>
    <row r="330" spans="2:35" outlineLevel="1" x14ac:dyDescent="0.2">
      <c r="B330" s="310"/>
      <c r="C330" s="345">
        <v>12</v>
      </c>
      <c r="G330" t="s">
        <v>287</v>
      </c>
      <c r="Q330" s="337" t="s">
        <v>110</v>
      </c>
      <c r="R330" s="320"/>
      <c r="S330" s="321">
        <v>0</v>
      </c>
      <c r="T330" s="321">
        <v>0</v>
      </c>
      <c r="U330" s="321">
        <v>0</v>
      </c>
      <c r="V330" s="321">
        <v>0</v>
      </c>
      <c r="W330" s="322">
        <v>0</v>
      </c>
      <c r="X330" s="321">
        <v>146.99077954278596</v>
      </c>
      <c r="Y330" s="321">
        <v>245.05535318136671</v>
      </c>
      <c r="Z330" s="321">
        <v>255.62742567761066</v>
      </c>
      <c r="AA330" s="321">
        <v>266.08556762292795</v>
      </c>
      <c r="AB330" s="323">
        <v>277.23305206955138</v>
      </c>
      <c r="AC330" s="323">
        <v>288.77563511951899</v>
      </c>
      <c r="AD330" s="323">
        <v>292.83409392704397</v>
      </c>
      <c r="AE330" s="323">
        <v>296.98669521498363</v>
      </c>
      <c r="AF330" s="323">
        <v>301.372966451644</v>
      </c>
      <c r="AG330" s="323">
        <v>305.75548205776647</v>
      </c>
      <c r="AH330" s="324">
        <v>310.38851340515879</v>
      </c>
      <c r="AI330" s="324">
        <v>315.28897993224626</v>
      </c>
    </row>
    <row r="331" spans="2:35" outlineLevel="1" x14ac:dyDescent="0.2">
      <c r="B331" s="310"/>
      <c r="C331" s="345">
        <v>12</v>
      </c>
      <c r="G331" s="325" t="s">
        <v>288</v>
      </c>
      <c r="H331" s="326"/>
      <c r="I331" s="325"/>
      <c r="J331" s="325"/>
      <c r="K331" s="326"/>
      <c r="L331" s="325"/>
      <c r="M331" s="325"/>
      <c r="N331" s="325"/>
      <c r="O331" s="325"/>
      <c r="P331" s="325"/>
      <c r="Q331" s="326"/>
      <c r="R331" s="327"/>
      <c r="S331" s="5">
        <v>0</v>
      </c>
      <c r="T331" s="5">
        <v>0</v>
      </c>
      <c r="U331" s="5">
        <v>0</v>
      </c>
      <c r="V331" s="5">
        <v>0</v>
      </c>
      <c r="W331" s="5">
        <v>0</v>
      </c>
      <c r="X331" s="5">
        <v>193.50300514675422</v>
      </c>
      <c r="Y331" s="5">
        <v>247.79226451581238</v>
      </c>
      <c r="Z331" s="5">
        <v>258.38357850085288</v>
      </c>
      <c r="AA331" s="5">
        <v>269.06737620810458</v>
      </c>
      <c r="AB331" s="5">
        <v>280.28898474247063</v>
      </c>
      <c r="AC331" s="5">
        <v>291.92138858725019</v>
      </c>
      <c r="AD331" s="5">
        <v>296.02628014139577</v>
      </c>
      <c r="AE331" s="5">
        <v>300.29413160623773</v>
      </c>
      <c r="AF331" s="5">
        <v>304.67855049908485</v>
      </c>
      <c r="AG331" s="5">
        <v>309.18462492676827</v>
      </c>
      <c r="AH331" s="5">
        <v>313.949560063837</v>
      </c>
      <c r="AI331" s="5">
        <v>318.96183628290436</v>
      </c>
    </row>
    <row r="332" spans="2:35" outlineLevel="1" x14ac:dyDescent="0.2">
      <c r="B332" s="310"/>
      <c r="C332" s="309"/>
    </row>
    <row r="333" spans="2:35" outlineLevel="1" x14ac:dyDescent="0.2">
      <c r="B333" s="310"/>
      <c r="C333" s="346">
        <v>12</v>
      </c>
      <c r="F333" s="40" t="s">
        <v>266</v>
      </c>
      <c r="Q333" s="16" t="s">
        <v>110</v>
      </c>
      <c r="R333" s="340"/>
      <c r="S333" s="341">
        <v>0</v>
      </c>
      <c r="T333" s="341">
        <v>0</v>
      </c>
      <c r="U333" s="341">
        <v>0</v>
      </c>
      <c r="V333" s="341">
        <v>0</v>
      </c>
      <c r="W333" s="342">
        <v>29.870058592642518</v>
      </c>
      <c r="X333" s="341">
        <v>136.18319549877748</v>
      </c>
      <c r="Y333" s="341">
        <v>171.23812766009326</v>
      </c>
      <c r="Z333" s="341">
        <v>184.16040804220344</v>
      </c>
      <c r="AA333" s="341">
        <v>191.31101116434098</v>
      </c>
      <c r="AB333" s="343">
        <v>198.80149530254891</v>
      </c>
      <c r="AC333" s="343">
        <v>327.27333017512512</v>
      </c>
      <c r="AD333" s="343">
        <v>331.37822172927071</v>
      </c>
      <c r="AE333" s="343">
        <v>335.64607319411266</v>
      </c>
      <c r="AF333" s="343">
        <v>340.03049208695978</v>
      </c>
      <c r="AG333" s="343">
        <v>344.5365665146432</v>
      </c>
      <c r="AH333" s="344">
        <v>349.30150165171193</v>
      </c>
      <c r="AI333" s="344">
        <v>354.31377787077929</v>
      </c>
    </row>
    <row r="334" spans="2:35" outlineLevel="1" x14ac:dyDescent="0.2"/>
    <row r="335" spans="2:35" x14ac:dyDescent="0.2">
      <c r="C335" s="116">
        <v>13</v>
      </c>
      <c r="D335" s="67" t="s">
        <v>143</v>
      </c>
      <c r="E335" s="67"/>
      <c r="F335" s="67"/>
      <c r="G335" s="67"/>
      <c r="H335" s="102"/>
      <c r="I335" s="67"/>
      <c r="J335" s="67"/>
      <c r="K335" s="102"/>
      <c r="L335" s="67"/>
      <c r="M335" s="67"/>
      <c r="N335" s="67"/>
      <c r="O335" s="67"/>
      <c r="P335" s="67"/>
      <c r="Q335" s="117" t="s">
        <v>110</v>
      </c>
      <c r="R335" s="118"/>
      <c r="S335" s="118">
        <v>0</v>
      </c>
      <c r="T335" s="118">
        <v>0</v>
      </c>
      <c r="U335" s="118">
        <v>0</v>
      </c>
      <c r="V335" s="118">
        <v>0</v>
      </c>
      <c r="W335" s="118">
        <v>233.83829767462313</v>
      </c>
      <c r="X335" s="118">
        <v>889.66573908020018</v>
      </c>
      <c r="Y335" s="118">
        <v>955.1774753040861</v>
      </c>
      <c r="Z335" s="118">
        <v>1068.3596760207015</v>
      </c>
      <c r="AA335" s="118">
        <v>1154.9448392766133</v>
      </c>
      <c r="AB335" s="118">
        <v>1182.4715717803829</v>
      </c>
      <c r="AC335" s="118">
        <v>1864.6312516234011</v>
      </c>
      <c r="AD335" s="118">
        <v>1851.3923795256228</v>
      </c>
      <c r="AE335" s="118">
        <v>1838.2781191307045</v>
      </c>
      <c r="AF335" s="118">
        <v>1826.3474965270257</v>
      </c>
      <c r="AG335" s="118">
        <v>1815.5637031106003</v>
      </c>
      <c r="AH335" s="118">
        <v>1804.2050737803511</v>
      </c>
      <c r="AI335" s="118">
        <v>1791.9919014444395</v>
      </c>
    </row>
    <row r="336" spans="2:35" outlineLevel="1" x14ac:dyDescent="0.2">
      <c r="C336" s="309"/>
      <c r="F336" s="40" t="s">
        <v>269</v>
      </c>
    </row>
    <row r="337" spans="2:35" outlineLevel="1" x14ac:dyDescent="0.2">
      <c r="B337" s="310"/>
      <c r="C337" s="312">
        <v>13</v>
      </c>
      <c r="G337" t="s">
        <v>270</v>
      </c>
      <c r="O337" s="106"/>
      <c r="Q337" s="16" t="s">
        <v>110</v>
      </c>
      <c r="R337" s="299"/>
      <c r="S337" s="300">
        <v>0</v>
      </c>
      <c r="T337" s="300">
        <v>0</v>
      </c>
      <c r="U337" s="300">
        <v>0</v>
      </c>
      <c r="V337" s="300">
        <v>0</v>
      </c>
      <c r="W337" s="301">
        <v>0</v>
      </c>
      <c r="X337" s="300">
        <v>18104.091969954628</v>
      </c>
      <c r="Y337" s="300">
        <v>19652.772062832228</v>
      </c>
      <c r="Z337" s="300">
        <v>20162.033146045236</v>
      </c>
      <c r="AA337" s="300">
        <v>23842.890005572859</v>
      </c>
      <c r="AB337" s="302">
        <v>24427.906973485333</v>
      </c>
      <c r="AC337" s="302">
        <v>24943.936730441026</v>
      </c>
      <c r="AD337" s="302">
        <v>24735.071415880921</v>
      </c>
      <c r="AE337" s="302">
        <v>24527.382612713467</v>
      </c>
      <c r="AF337" s="302">
        <v>24322.459850809872</v>
      </c>
      <c r="AG337" s="302">
        <v>24152.451080313411</v>
      </c>
      <c r="AH337" s="303">
        <v>23983.150088376915</v>
      </c>
      <c r="AI337" s="303">
        <v>23794.785529927241</v>
      </c>
    </row>
    <row r="338" spans="2:35" outlineLevel="1" x14ac:dyDescent="0.2">
      <c r="B338" s="310"/>
      <c r="C338" s="312">
        <v>13</v>
      </c>
      <c r="G338" t="s">
        <v>271</v>
      </c>
      <c r="N338" s="24"/>
      <c r="O338" s="149" t="s">
        <v>172</v>
      </c>
      <c r="P338" s="313">
        <v>0</v>
      </c>
      <c r="Q338" s="16" t="s">
        <v>110</v>
      </c>
      <c r="R338" s="314"/>
      <c r="S338" s="315">
        <v>0</v>
      </c>
      <c r="T338" s="315">
        <v>0</v>
      </c>
      <c r="U338" s="315">
        <v>0</v>
      </c>
      <c r="V338" s="315">
        <v>0</v>
      </c>
      <c r="W338" s="316">
        <v>0</v>
      </c>
      <c r="X338" s="315">
        <v>1239.0982201531692</v>
      </c>
      <c r="Y338" s="315">
        <v>199.34016338007575</v>
      </c>
      <c r="Z338" s="315">
        <v>3352.3220291371481</v>
      </c>
      <c r="AA338" s="315">
        <v>206.16415384165202</v>
      </c>
      <c r="AB338" s="5">
        <v>129.68249704461988</v>
      </c>
      <c r="AC338" s="5">
        <v>76.823133773905411</v>
      </c>
      <c r="AD338" s="5">
        <v>77.999645166557301</v>
      </c>
      <c r="AE338" s="5">
        <v>80.76568643041378</v>
      </c>
      <c r="AF338" s="5">
        <v>115.67967783754949</v>
      </c>
      <c r="AG338" s="5">
        <v>116.3874563975168</v>
      </c>
      <c r="AH338" s="317">
        <v>97.32388988433739</v>
      </c>
      <c r="AI338" s="317">
        <v>89.653219912436654</v>
      </c>
    </row>
    <row r="339" spans="2:35" outlineLevel="1" x14ac:dyDescent="0.2">
      <c r="B339" s="310"/>
      <c r="C339" s="312">
        <v>13</v>
      </c>
      <c r="G339" t="s">
        <v>272</v>
      </c>
      <c r="Q339" s="16" t="s">
        <v>110</v>
      </c>
      <c r="R339" s="314"/>
      <c r="S339" s="315">
        <v>0</v>
      </c>
      <c r="T339" s="315">
        <v>0</v>
      </c>
      <c r="U339" s="315">
        <v>0</v>
      </c>
      <c r="V339" s="315">
        <v>0</v>
      </c>
      <c r="W339" s="316">
        <v>0</v>
      </c>
      <c r="X339" s="315">
        <v>540.10541043698061</v>
      </c>
      <c r="Y339" s="315">
        <v>563.37946580118955</v>
      </c>
      <c r="Z339" s="315">
        <v>547.00672043722625</v>
      </c>
      <c r="AA339" s="315">
        <v>646.87033163875878</v>
      </c>
      <c r="AB339" s="5">
        <v>662.74215422232112</v>
      </c>
      <c r="AC339" s="5">
        <v>0</v>
      </c>
      <c r="AD339" s="5">
        <v>0</v>
      </c>
      <c r="AE339" s="5">
        <v>0</v>
      </c>
      <c r="AF339" s="5">
        <v>0</v>
      </c>
      <c r="AG339" s="5">
        <v>0</v>
      </c>
      <c r="AH339" s="317">
        <v>0</v>
      </c>
      <c r="AI339" s="317">
        <v>0</v>
      </c>
    </row>
    <row r="340" spans="2:35" outlineLevel="1" x14ac:dyDescent="0.2">
      <c r="B340" s="310"/>
      <c r="C340" s="312">
        <v>13</v>
      </c>
      <c r="G340" t="s">
        <v>273</v>
      </c>
      <c r="Q340" s="16" t="s">
        <v>110</v>
      </c>
      <c r="R340" s="314"/>
      <c r="S340" s="315">
        <v>0</v>
      </c>
      <c r="T340" s="315">
        <v>0</v>
      </c>
      <c r="U340" s="315">
        <v>0</v>
      </c>
      <c r="V340" s="315">
        <v>0</v>
      </c>
      <c r="W340" s="316">
        <v>0</v>
      </c>
      <c r="X340" s="315">
        <v>18.3473799010928</v>
      </c>
      <c r="Y340" s="315">
        <v>2.8370206875269171</v>
      </c>
      <c r="Z340" s="315">
        <v>45.170816186497532</v>
      </c>
      <c r="AA340" s="315">
        <v>2.777956000791197</v>
      </c>
      <c r="AB340" s="5">
        <v>1.7474049884510308</v>
      </c>
      <c r="AC340" s="5">
        <v>0</v>
      </c>
      <c r="AD340" s="5">
        <v>0</v>
      </c>
      <c r="AE340" s="5">
        <v>0</v>
      </c>
      <c r="AF340" s="5">
        <v>0</v>
      </c>
      <c r="AG340" s="5">
        <v>0</v>
      </c>
      <c r="AH340" s="317">
        <v>0</v>
      </c>
      <c r="AI340" s="317">
        <v>0</v>
      </c>
    </row>
    <row r="341" spans="2:35" outlineLevel="1" x14ac:dyDescent="0.2">
      <c r="B341" s="310"/>
      <c r="C341" s="312">
        <v>13</v>
      </c>
      <c r="G341" t="s">
        <v>274</v>
      </c>
      <c r="O341" s="149" t="s">
        <v>275</v>
      </c>
      <c r="P341" s="318">
        <v>241.38789293272839</v>
      </c>
      <c r="Q341" s="16" t="s">
        <v>110</v>
      </c>
      <c r="R341" s="319"/>
      <c r="S341" s="315">
        <v>0</v>
      </c>
      <c r="T341" s="315">
        <v>0</v>
      </c>
      <c r="U341" s="315">
        <v>0</v>
      </c>
      <c r="V341" s="315">
        <v>0</v>
      </c>
      <c r="W341" s="316">
        <v>241.38789293272839</v>
      </c>
      <c r="X341" s="315">
        <v>248.87091761364294</v>
      </c>
      <c r="Y341" s="315">
        <v>256.29556665578332</v>
      </c>
      <c r="Z341" s="315">
        <v>263.6427062332491</v>
      </c>
      <c r="AA341" s="315">
        <v>270.79547356872649</v>
      </c>
      <c r="AB341" s="5">
        <v>278.14229929969844</v>
      </c>
      <c r="AC341" s="5">
        <v>285.6884483340105</v>
      </c>
      <c r="AD341" s="5">
        <v>285.6884483340105</v>
      </c>
      <c r="AE341" s="5">
        <v>285.6884483340105</v>
      </c>
      <c r="AF341" s="5">
        <v>285.6884483340105</v>
      </c>
      <c r="AG341" s="5">
        <v>285.6884483340105</v>
      </c>
      <c r="AH341" s="317">
        <v>285.6884483340105</v>
      </c>
      <c r="AI341" s="317">
        <v>285.6884483340105</v>
      </c>
    </row>
    <row r="342" spans="2:35" outlineLevel="1" x14ac:dyDescent="0.2">
      <c r="B342" s="310"/>
      <c r="C342" s="312">
        <v>13</v>
      </c>
      <c r="G342" t="s">
        <v>276</v>
      </c>
      <c r="Q342" s="8" t="s">
        <v>110</v>
      </c>
      <c r="R342" s="320"/>
      <c r="S342" s="321">
        <v>0</v>
      </c>
      <c r="T342" s="321">
        <v>0</v>
      </c>
      <c r="U342" s="321">
        <v>0</v>
      </c>
      <c r="V342" s="321">
        <v>0</v>
      </c>
      <c r="W342" s="322">
        <v>0</v>
      </c>
      <c r="X342" s="321">
        <v>0</v>
      </c>
      <c r="Y342" s="321">
        <v>0</v>
      </c>
      <c r="Z342" s="321">
        <v>0</v>
      </c>
      <c r="AA342" s="321">
        <v>0</v>
      </c>
      <c r="AB342" s="323">
        <v>0</v>
      </c>
      <c r="AC342" s="323">
        <v>0</v>
      </c>
      <c r="AD342" s="323">
        <v>0</v>
      </c>
      <c r="AE342" s="323">
        <v>0</v>
      </c>
      <c r="AF342" s="323">
        <v>0</v>
      </c>
      <c r="AG342" s="323">
        <v>0</v>
      </c>
      <c r="AH342" s="324">
        <v>0</v>
      </c>
      <c r="AI342" s="324">
        <v>0</v>
      </c>
    </row>
    <row r="343" spans="2:35" outlineLevel="1" x14ac:dyDescent="0.2">
      <c r="B343" s="310"/>
      <c r="C343" s="312">
        <v>13</v>
      </c>
      <c r="G343" s="325" t="s">
        <v>277</v>
      </c>
      <c r="H343" s="326"/>
      <c r="I343" s="325"/>
      <c r="J343" s="325"/>
      <c r="K343" s="326"/>
      <c r="L343" s="325"/>
      <c r="M343" s="325"/>
      <c r="N343" s="325"/>
      <c r="O343" s="325"/>
      <c r="P343" s="325"/>
      <c r="Q343" s="326"/>
      <c r="R343" s="327"/>
      <c r="S343" s="5">
        <v>0</v>
      </c>
      <c r="T343" s="5">
        <v>0</v>
      </c>
      <c r="U343" s="5">
        <v>0</v>
      </c>
      <c r="V343" s="5">
        <v>0</v>
      </c>
      <c r="W343" s="5">
        <v>18104.091969954628</v>
      </c>
      <c r="X343" s="5">
        <v>19652.772062832228</v>
      </c>
      <c r="Y343" s="5">
        <v>20162.033146045236</v>
      </c>
      <c r="Z343" s="5">
        <v>23842.890005572859</v>
      </c>
      <c r="AA343" s="5">
        <v>24427.906973485333</v>
      </c>
      <c r="AB343" s="5">
        <v>24943.936730441026</v>
      </c>
      <c r="AC343" s="5">
        <v>24735.071415880921</v>
      </c>
      <c r="AD343" s="5">
        <v>24527.382612713467</v>
      </c>
      <c r="AE343" s="5">
        <v>24322.459850809872</v>
      </c>
      <c r="AF343" s="5">
        <v>24152.451080313411</v>
      </c>
      <c r="AG343" s="5">
        <v>23983.150088376915</v>
      </c>
      <c r="AH343" s="5">
        <v>23794.785529927241</v>
      </c>
      <c r="AI343" s="5">
        <v>23598.750301505668</v>
      </c>
    </row>
    <row r="344" spans="2:35" outlineLevel="1" x14ac:dyDescent="0.2">
      <c r="B344" s="310"/>
      <c r="C344" s="309"/>
    </row>
    <row r="345" spans="2:35" outlineLevel="1" x14ac:dyDescent="0.2">
      <c r="B345" s="310"/>
      <c r="C345" s="312"/>
      <c r="D345" s="259"/>
      <c r="E345" s="259"/>
      <c r="F345" s="328" t="s">
        <v>278</v>
      </c>
      <c r="G345" s="259"/>
      <c r="H345" s="16"/>
      <c r="I345" s="259"/>
      <c r="J345" s="259"/>
      <c r="K345" s="16"/>
      <c r="L345" s="259"/>
      <c r="M345" s="259"/>
      <c r="N345" s="259"/>
      <c r="O345" s="259"/>
      <c r="P345" s="259"/>
      <c r="Q345" s="261"/>
      <c r="R345" s="262"/>
      <c r="S345" s="262"/>
      <c r="T345" s="262"/>
      <c r="U345" s="262"/>
      <c r="V345" s="262"/>
      <c r="W345" s="262"/>
      <c r="X345" s="262"/>
      <c r="Y345" s="262"/>
      <c r="Z345" s="262"/>
      <c r="AA345" s="262"/>
      <c r="AB345" s="262"/>
      <c r="AC345" s="262"/>
      <c r="AD345" s="262"/>
      <c r="AE345" s="262"/>
      <c r="AF345" s="262"/>
      <c r="AG345" s="262"/>
      <c r="AH345" s="262"/>
      <c r="AI345" s="262"/>
    </row>
    <row r="346" spans="2:35" outlineLevel="1" x14ac:dyDescent="0.2">
      <c r="B346" s="310"/>
      <c r="C346" s="312">
        <v>13</v>
      </c>
      <c r="D346" s="259"/>
      <c r="E346" s="259"/>
      <c r="F346" s="259"/>
      <c r="G346" s="329" t="s">
        <v>279</v>
      </c>
      <c r="H346" s="330"/>
      <c r="I346" s="329"/>
      <c r="J346" s="259"/>
      <c r="K346" s="16"/>
      <c r="L346" s="259"/>
      <c r="M346" s="259"/>
      <c r="N346" s="259"/>
      <c r="O346" s="259"/>
      <c r="P346" s="259"/>
      <c r="Q346" s="16" t="s">
        <v>110</v>
      </c>
      <c r="R346" s="331"/>
      <c r="S346" s="300">
        <v>0</v>
      </c>
      <c r="T346" s="300">
        <v>0</v>
      </c>
      <c r="U346" s="300">
        <v>0</v>
      </c>
      <c r="V346" s="300">
        <v>0</v>
      </c>
      <c r="W346" s="301">
        <v>0</v>
      </c>
      <c r="X346" s="300">
        <v>0</v>
      </c>
      <c r="Y346" s="300">
        <v>0</v>
      </c>
      <c r="Z346" s="300">
        <v>0</v>
      </c>
      <c r="AA346" s="300">
        <v>0</v>
      </c>
      <c r="AB346" s="302">
        <v>0</v>
      </c>
      <c r="AC346" s="302">
        <v>0</v>
      </c>
      <c r="AD346" s="302">
        <v>0</v>
      </c>
      <c r="AE346" s="302">
        <v>0</v>
      </c>
      <c r="AF346" s="302">
        <v>0</v>
      </c>
      <c r="AG346" s="302">
        <v>0</v>
      </c>
      <c r="AH346" s="303">
        <v>0</v>
      </c>
      <c r="AI346" s="303">
        <v>0</v>
      </c>
    </row>
    <row r="347" spans="2:35" outlineLevel="1" x14ac:dyDescent="0.2">
      <c r="B347" s="310"/>
      <c r="C347" s="312">
        <v>13</v>
      </c>
      <c r="D347" s="259"/>
      <c r="E347" s="259"/>
      <c r="F347" s="259"/>
      <c r="G347" s="329" t="s">
        <v>280</v>
      </c>
      <c r="H347" s="330"/>
      <c r="I347" s="329"/>
      <c r="J347" s="259"/>
      <c r="K347" s="16"/>
      <c r="L347" s="259"/>
      <c r="M347" s="259"/>
      <c r="N347" s="259"/>
      <c r="O347" s="259"/>
      <c r="P347" s="259"/>
      <c r="Q347" s="16" t="s">
        <v>110</v>
      </c>
      <c r="R347" s="332"/>
      <c r="S347" s="315">
        <v>0</v>
      </c>
      <c r="T347" s="315">
        <v>0</v>
      </c>
      <c r="U347" s="315">
        <v>0</v>
      </c>
      <c r="V347" s="315">
        <v>0</v>
      </c>
      <c r="W347" s="316">
        <v>0</v>
      </c>
      <c r="X347" s="315">
        <v>0</v>
      </c>
      <c r="Y347" s="315">
        <v>0</v>
      </c>
      <c r="Z347" s="315">
        <v>0</v>
      </c>
      <c r="AA347" s="315">
        <v>0</v>
      </c>
      <c r="AB347" s="5">
        <v>0</v>
      </c>
      <c r="AC347" s="5">
        <v>0</v>
      </c>
      <c r="AD347" s="5">
        <v>0</v>
      </c>
      <c r="AE347" s="5">
        <v>0</v>
      </c>
      <c r="AF347" s="5">
        <v>0</v>
      </c>
      <c r="AG347" s="5">
        <v>0</v>
      </c>
      <c r="AH347" s="317">
        <v>0</v>
      </c>
      <c r="AI347" s="317">
        <v>0</v>
      </c>
    </row>
    <row r="348" spans="2:35" outlineLevel="1" x14ac:dyDescent="0.2">
      <c r="B348" s="310"/>
      <c r="C348" s="312">
        <v>13</v>
      </c>
      <c r="D348" s="259"/>
      <c r="E348" s="259"/>
      <c r="F348" s="259"/>
      <c r="G348" s="329" t="s">
        <v>281</v>
      </c>
      <c r="H348" s="330"/>
      <c r="I348" s="329"/>
      <c r="J348" s="259"/>
      <c r="K348" s="16"/>
      <c r="L348" s="259"/>
      <c r="M348" s="259"/>
      <c r="N348" s="259"/>
      <c r="O348" s="259"/>
      <c r="P348" s="259"/>
      <c r="Q348" s="16" t="s">
        <v>110</v>
      </c>
      <c r="R348" s="332"/>
      <c r="S348" s="315">
        <v>0</v>
      </c>
      <c r="T348" s="315">
        <v>0</v>
      </c>
      <c r="U348" s="315">
        <v>0</v>
      </c>
      <c r="V348" s="315">
        <v>0</v>
      </c>
      <c r="W348" s="316">
        <v>0</v>
      </c>
      <c r="X348" s="315">
        <v>0</v>
      </c>
      <c r="Y348" s="315">
        <v>0</v>
      </c>
      <c r="Z348" s="315">
        <v>0</v>
      </c>
      <c r="AA348" s="315">
        <v>0</v>
      </c>
      <c r="AB348" s="5">
        <v>0</v>
      </c>
      <c r="AC348" s="5">
        <v>0</v>
      </c>
      <c r="AD348" s="5">
        <v>0</v>
      </c>
      <c r="AE348" s="5">
        <v>0</v>
      </c>
      <c r="AF348" s="5">
        <v>0</v>
      </c>
      <c r="AG348" s="5">
        <v>0</v>
      </c>
      <c r="AH348" s="317">
        <v>0</v>
      </c>
      <c r="AI348" s="317">
        <v>0</v>
      </c>
    </row>
    <row r="349" spans="2:35" outlineLevel="1" x14ac:dyDescent="0.2">
      <c r="B349" s="310"/>
      <c r="C349" s="312">
        <v>13</v>
      </c>
      <c r="D349" s="259"/>
      <c r="E349" s="259"/>
      <c r="F349" s="259"/>
      <c r="G349" s="333" t="s">
        <v>282</v>
      </c>
      <c r="H349" s="334"/>
      <c r="I349" s="333"/>
      <c r="J349" s="335"/>
      <c r="K349" s="336"/>
      <c r="L349" s="335"/>
      <c r="M349" s="335"/>
      <c r="N349" s="335"/>
      <c r="O349" s="335"/>
      <c r="P349" s="335"/>
      <c r="Q349" s="337" t="s">
        <v>110</v>
      </c>
      <c r="R349" s="338"/>
      <c r="S349" s="321">
        <v>0</v>
      </c>
      <c r="T349" s="321">
        <v>0</v>
      </c>
      <c r="U349" s="321">
        <v>0</v>
      </c>
      <c r="V349" s="321">
        <v>0</v>
      </c>
      <c r="W349" s="322">
        <v>0</v>
      </c>
      <c r="X349" s="321">
        <v>0</v>
      </c>
      <c r="Y349" s="321">
        <v>0</v>
      </c>
      <c r="Z349" s="321">
        <v>0</v>
      </c>
      <c r="AA349" s="321">
        <v>0</v>
      </c>
      <c r="AB349" s="323">
        <v>0</v>
      </c>
      <c r="AC349" s="323">
        <v>0</v>
      </c>
      <c r="AD349" s="323">
        <v>0</v>
      </c>
      <c r="AE349" s="323">
        <v>0</v>
      </c>
      <c r="AF349" s="323">
        <v>0</v>
      </c>
      <c r="AG349" s="323">
        <v>0</v>
      </c>
      <c r="AH349" s="324">
        <v>0</v>
      </c>
      <c r="AI349" s="324">
        <v>0</v>
      </c>
    </row>
    <row r="350" spans="2:35" outlineLevel="1" x14ac:dyDescent="0.2">
      <c r="B350" s="310"/>
      <c r="C350" s="312">
        <v>13</v>
      </c>
      <c r="D350" s="259"/>
      <c r="E350" s="259"/>
      <c r="F350" s="259"/>
      <c r="G350" s="329" t="s">
        <v>283</v>
      </c>
      <c r="H350" s="330"/>
      <c r="I350" s="329"/>
      <c r="J350" s="259"/>
      <c r="K350" s="16"/>
      <c r="L350" s="259"/>
      <c r="M350" s="259"/>
      <c r="N350" s="259"/>
      <c r="O350" s="259"/>
      <c r="P350" s="259"/>
      <c r="Q350" s="261"/>
      <c r="R350" s="262"/>
      <c r="S350" s="339">
        <v>0</v>
      </c>
      <c r="T350" s="339">
        <v>0</v>
      </c>
      <c r="U350" s="339">
        <v>0</v>
      </c>
      <c r="V350" s="339">
        <v>0</v>
      </c>
      <c r="W350" s="339">
        <v>0</v>
      </c>
      <c r="X350" s="339">
        <v>0</v>
      </c>
      <c r="Y350" s="339">
        <v>0</v>
      </c>
      <c r="Z350" s="339">
        <v>0</v>
      </c>
      <c r="AA350" s="339">
        <v>0</v>
      </c>
      <c r="AB350" s="339">
        <v>0</v>
      </c>
      <c r="AC350" s="339">
        <v>0</v>
      </c>
      <c r="AD350" s="339">
        <v>0</v>
      </c>
      <c r="AE350" s="339">
        <v>0</v>
      </c>
      <c r="AF350" s="339">
        <v>0</v>
      </c>
      <c r="AG350" s="339">
        <v>0</v>
      </c>
      <c r="AH350" s="339">
        <v>0</v>
      </c>
      <c r="AI350" s="339">
        <v>0</v>
      </c>
    </row>
    <row r="351" spans="2:35" outlineLevel="1" x14ac:dyDescent="0.2">
      <c r="B351" s="310"/>
      <c r="C351" s="309"/>
    </row>
    <row r="352" spans="2:35" outlineLevel="1" x14ac:dyDescent="0.2">
      <c r="B352" s="310"/>
      <c r="C352" s="312">
        <v>13</v>
      </c>
      <c r="F352" s="40" t="s">
        <v>284</v>
      </c>
      <c r="Q352" s="16" t="s">
        <v>110</v>
      </c>
      <c r="R352" s="340"/>
      <c r="S352" s="341">
        <v>0</v>
      </c>
      <c r="T352" s="341">
        <v>0</v>
      </c>
      <c r="U352" s="341">
        <v>0</v>
      </c>
      <c r="V352" s="341">
        <v>0</v>
      </c>
      <c r="W352" s="342">
        <v>233.83829767462313</v>
      </c>
      <c r="X352" s="341">
        <v>-299.89945738072856</v>
      </c>
      <c r="Y352" s="341">
        <v>-300.22790052557963</v>
      </c>
      <c r="Z352" s="341">
        <v>-318.25964646345983</v>
      </c>
      <c r="AA352" s="341">
        <v>-367.00389582608778</v>
      </c>
      <c r="AB352" s="343">
        <v>-374.26394700764047</v>
      </c>
      <c r="AC352" s="343">
        <v>276.75331853676346</v>
      </c>
      <c r="AD352" s="343">
        <v>276.75331853676346</v>
      </c>
      <c r="AE352" s="343">
        <v>276.75331853676346</v>
      </c>
      <c r="AF352" s="343">
        <v>276.75331853676346</v>
      </c>
      <c r="AG352" s="343">
        <v>276.75331853676346</v>
      </c>
      <c r="AH352" s="344">
        <v>276.75331853676346</v>
      </c>
      <c r="AI352" s="344">
        <v>276.75331853676346</v>
      </c>
    </row>
    <row r="353" spans="2:35" outlineLevel="1" x14ac:dyDescent="0.2">
      <c r="B353" s="310"/>
      <c r="C353" s="309"/>
      <c r="F353" s="40"/>
    </row>
    <row r="354" spans="2:35" outlineLevel="1" x14ac:dyDescent="0.2">
      <c r="B354" s="310"/>
      <c r="C354" s="309"/>
      <c r="F354" s="40" t="s">
        <v>285</v>
      </c>
    </row>
    <row r="355" spans="2:35" outlineLevel="1" x14ac:dyDescent="0.2">
      <c r="B355" s="310"/>
      <c r="C355" s="345">
        <v>13</v>
      </c>
      <c r="G355" t="s">
        <v>286</v>
      </c>
      <c r="Q355" s="16" t="s">
        <v>110</v>
      </c>
      <c r="R355" s="299"/>
      <c r="S355" s="300">
        <v>0</v>
      </c>
      <c r="T355" s="300">
        <v>0</v>
      </c>
      <c r="U355" s="300">
        <v>0</v>
      </c>
      <c r="V355" s="300">
        <v>0</v>
      </c>
      <c r="W355" s="301">
        <v>0</v>
      </c>
      <c r="X355" s="300">
        <v>38.845201870182166</v>
      </c>
      <c r="Y355" s="300">
        <v>6.2492292873901052</v>
      </c>
      <c r="Z355" s="300">
        <v>105.09386894252344</v>
      </c>
      <c r="AA355" s="300">
        <v>6.4631584842275931</v>
      </c>
      <c r="AB355" s="302">
        <v>4.0654910924695322</v>
      </c>
      <c r="AC355" s="302">
        <v>2.4083725496583126</v>
      </c>
      <c r="AD355" s="302">
        <v>2.4452556811218398</v>
      </c>
      <c r="AE355" s="302">
        <v>2.5319698975803844</v>
      </c>
      <c r="AF355" s="302">
        <v>3.6265086696047213</v>
      </c>
      <c r="AG355" s="302">
        <v>3.6486972262454684</v>
      </c>
      <c r="AH355" s="303">
        <v>3.0510625290714541</v>
      </c>
      <c r="AI355" s="303">
        <v>2.8105902899125641</v>
      </c>
    </row>
    <row r="356" spans="2:35" outlineLevel="1" x14ac:dyDescent="0.2">
      <c r="B356" s="310"/>
      <c r="C356" s="345">
        <v>13</v>
      </c>
      <c r="G356" t="s">
        <v>287</v>
      </c>
      <c r="Q356" s="337" t="s">
        <v>110</v>
      </c>
      <c r="R356" s="320"/>
      <c r="S356" s="321">
        <v>0</v>
      </c>
      <c r="T356" s="321">
        <v>0</v>
      </c>
      <c r="U356" s="321">
        <v>0</v>
      </c>
      <c r="V356" s="321">
        <v>0</v>
      </c>
      <c r="W356" s="322">
        <v>0</v>
      </c>
      <c r="X356" s="321">
        <v>1150.7199945907466</v>
      </c>
      <c r="Y356" s="321">
        <v>1249.1561465422756</v>
      </c>
      <c r="Z356" s="321">
        <v>1281.5254535416379</v>
      </c>
      <c r="AA356" s="321">
        <v>1515.4855766184735</v>
      </c>
      <c r="AB356" s="323">
        <v>1552.6700276955537</v>
      </c>
      <c r="AC356" s="323">
        <v>1585.4695605369795</v>
      </c>
      <c r="AD356" s="323">
        <v>1572.1938053077376</v>
      </c>
      <c r="AE356" s="323">
        <v>1558.9928306963604</v>
      </c>
      <c r="AF356" s="323">
        <v>1545.9676693206577</v>
      </c>
      <c r="AG356" s="323">
        <v>1535.1616873475912</v>
      </c>
      <c r="AH356" s="324">
        <v>1524.4006927145163</v>
      </c>
      <c r="AI356" s="324">
        <v>1512.4279926177635</v>
      </c>
    </row>
    <row r="357" spans="2:35" outlineLevel="1" x14ac:dyDescent="0.2">
      <c r="B357" s="310"/>
      <c r="C357" s="345">
        <v>13</v>
      </c>
      <c r="G357" s="325" t="s">
        <v>288</v>
      </c>
      <c r="H357" s="326"/>
      <c r="I357" s="325"/>
      <c r="J357" s="325"/>
      <c r="K357" s="326"/>
      <c r="L357" s="325"/>
      <c r="M357" s="325"/>
      <c r="N357" s="325"/>
      <c r="O357" s="325"/>
      <c r="P357" s="325"/>
      <c r="Q357" s="326"/>
      <c r="R357" s="327"/>
      <c r="S357" s="5">
        <v>0</v>
      </c>
      <c r="T357" s="5">
        <v>0</v>
      </c>
      <c r="U357" s="5">
        <v>0</v>
      </c>
      <c r="V357" s="5">
        <v>0</v>
      </c>
      <c r="W357" s="5">
        <v>0</v>
      </c>
      <c r="X357" s="5">
        <v>1189.5651964609287</v>
      </c>
      <c r="Y357" s="5">
        <v>1255.4053758296657</v>
      </c>
      <c r="Z357" s="5">
        <v>1386.6193224841613</v>
      </c>
      <c r="AA357" s="5">
        <v>1521.948735102701</v>
      </c>
      <c r="AB357" s="5">
        <v>1556.7355187880232</v>
      </c>
      <c r="AC357" s="5">
        <v>1587.8779330866378</v>
      </c>
      <c r="AD357" s="5">
        <v>1574.6390609888595</v>
      </c>
      <c r="AE357" s="5">
        <v>1561.5248005939409</v>
      </c>
      <c r="AF357" s="5">
        <v>1549.5941779902623</v>
      </c>
      <c r="AG357" s="5">
        <v>1538.8103845738367</v>
      </c>
      <c r="AH357" s="5">
        <v>1527.4517552435877</v>
      </c>
      <c r="AI357" s="5">
        <v>1515.2385829076761</v>
      </c>
    </row>
    <row r="358" spans="2:35" outlineLevel="1" x14ac:dyDescent="0.2">
      <c r="B358" s="310"/>
      <c r="C358" s="309"/>
    </row>
    <row r="359" spans="2:35" outlineLevel="1" x14ac:dyDescent="0.2">
      <c r="B359" s="310"/>
      <c r="C359" s="346">
        <v>13</v>
      </c>
      <c r="F359" s="40" t="s">
        <v>266</v>
      </c>
      <c r="Q359" s="16" t="s">
        <v>110</v>
      </c>
      <c r="R359" s="340"/>
      <c r="S359" s="341">
        <v>0</v>
      </c>
      <c r="T359" s="341">
        <v>0</v>
      </c>
      <c r="U359" s="341">
        <v>0</v>
      </c>
      <c r="V359" s="341">
        <v>0</v>
      </c>
      <c r="W359" s="342">
        <v>233.83829767462313</v>
      </c>
      <c r="X359" s="341">
        <v>889.66573908020018</v>
      </c>
      <c r="Y359" s="341">
        <v>955.1774753040861</v>
      </c>
      <c r="Z359" s="341">
        <v>1068.3596760207015</v>
      </c>
      <c r="AA359" s="341">
        <v>1154.9448392766133</v>
      </c>
      <c r="AB359" s="343">
        <v>1182.4715717803829</v>
      </c>
      <c r="AC359" s="343">
        <v>1864.6312516234011</v>
      </c>
      <c r="AD359" s="343">
        <v>1851.3923795256228</v>
      </c>
      <c r="AE359" s="343">
        <v>1838.2781191307045</v>
      </c>
      <c r="AF359" s="343">
        <v>1826.3474965270257</v>
      </c>
      <c r="AG359" s="343">
        <v>1815.5637031106003</v>
      </c>
      <c r="AH359" s="344">
        <v>1804.2050737803511</v>
      </c>
      <c r="AI359" s="344">
        <v>1791.9919014444395</v>
      </c>
    </row>
    <row r="360" spans="2:35" outlineLevel="1" x14ac:dyDescent="0.2"/>
    <row r="361" spans="2:35" x14ac:dyDescent="0.2">
      <c r="C361" s="116">
        <v>14</v>
      </c>
      <c r="D361" s="67" t="s">
        <v>144</v>
      </c>
      <c r="E361" s="67"/>
      <c r="F361" s="67"/>
      <c r="G361" s="67"/>
      <c r="H361" s="102"/>
      <c r="I361" s="67"/>
      <c r="J361" s="67"/>
      <c r="K361" s="102"/>
      <c r="L361" s="67"/>
      <c r="M361" s="67"/>
      <c r="N361" s="67"/>
      <c r="O361" s="67"/>
      <c r="P361" s="67"/>
      <c r="Q361" s="117" t="s">
        <v>110</v>
      </c>
      <c r="R361" s="118"/>
      <c r="S361" s="118">
        <v>0</v>
      </c>
      <c r="T361" s="118">
        <v>0</v>
      </c>
      <c r="U361" s="118">
        <v>0</v>
      </c>
      <c r="V361" s="118">
        <v>0</v>
      </c>
      <c r="W361" s="118">
        <v>0</v>
      </c>
      <c r="X361" s="118">
        <v>0.67592288176888171</v>
      </c>
      <c r="Y361" s="118">
        <v>1.4436581839123552</v>
      </c>
      <c r="Z361" s="118">
        <v>1.5467865769327251</v>
      </c>
      <c r="AA361" s="118">
        <v>1.5887517223392167</v>
      </c>
      <c r="AB361" s="118">
        <v>1.6318554045388578</v>
      </c>
      <c r="AC361" s="118">
        <v>2.8578030516538808</v>
      </c>
      <c r="AD361" s="118">
        <v>2.8578030516538808</v>
      </c>
      <c r="AE361" s="118">
        <v>2.8578030516538808</v>
      </c>
      <c r="AF361" s="118">
        <v>2.8578030516538808</v>
      </c>
      <c r="AG361" s="118">
        <v>2.8578030516538808</v>
      </c>
      <c r="AH361" s="118">
        <v>2.8578030516538808</v>
      </c>
      <c r="AI361" s="118">
        <v>2.8578030516538808</v>
      </c>
    </row>
    <row r="362" spans="2:35" outlineLevel="1" x14ac:dyDescent="0.2">
      <c r="C362" s="309"/>
      <c r="F362" s="40" t="s">
        <v>269</v>
      </c>
    </row>
    <row r="363" spans="2:35" outlineLevel="1" x14ac:dyDescent="0.2">
      <c r="B363" s="310"/>
      <c r="C363" s="312">
        <v>14</v>
      </c>
      <c r="G363" t="s">
        <v>270</v>
      </c>
      <c r="O363" s="106"/>
      <c r="Q363" s="16" t="s">
        <v>110</v>
      </c>
      <c r="R363" s="299"/>
      <c r="S363" s="300">
        <v>0</v>
      </c>
      <c r="T363" s="300">
        <v>0</v>
      </c>
      <c r="U363" s="300">
        <v>0</v>
      </c>
      <c r="V363" s="300">
        <v>0</v>
      </c>
      <c r="W363" s="301">
        <v>0</v>
      </c>
      <c r="X363" s="300">
        <v>0</v>
      </c>
      <c r="Y363" s="300">
        <v>40.335532722311747</v>
      </c>
      <c r="Z363" s="300">
        <v>41.491817993684684</v>
      </c>
      <c r="AA363" s="300">
        <v>42.61751316149347</v>
      </c>
      <c r="AB363" s="302">
        <v>43.773749040027944</v>
      </c>
      <c r="AC363" s="302">
        <v>44.961354215070749</v>
      </c>
      <c r="AD363" s="302">
        <v>44.961354215070749</v>
      </c>
      <c r="AE363" s="302">
        <v>44.961354215070749</v>
      </c>
      <c r="AF363" s="302">
        <v>44.961354215070749</v>
      </c>
      <c r="AG363" s="302">
        <v>44.961354215070749</v>
      </c>
      <c r="AH363" s="303">
        <v>44.961354215070749</v>
      </c>
      <c r="AI363" s="303">
        <v>44.961354215070749</v>
      </c>
    </row>
    <row r="364" spans="2:35" outlineLevel="1" x14ac:dyDescent="0.2">
      <c r="B364" s="310"/>
      <c r="C364" s="312">
        <v>14</v>
      </c>
      <c r="G364" t="s">
        <v>271</v>
      </c>
      <c r="N364" s="24"/>
      <c r="O364" s="149" t="s">
        <v>172</v>
      </c>
      <c r="P364" s="313">
        <v>0</v>
      </c>
      <c r="Q364" s="16" t="s">
        <v>110</v>
      </c>
      <c r="R364" s="314"/>
      <c r="S364" s="315">
        <v>0</v>
      </c>
      <c r="T364" s="315">
        <v>0</v>
      </c>
      <c r="U364" s="315">
        <v>0</v>
      </c>
      <c r="V364" s="315">
        <v>0</v>
      </c>
      <c r="W364" s="316">
        <v>0</v>
      </c>
      <c r="X364" s="315">
        <v>39.746997248222627</v>
      </c>
      <c r="Y364" s="315">
        <v>0</v>
      </c>
      <c r="Z364" s="315">
        <v>0</v>
      </c>
      <c r="AA364" s="315">
        <v>0</v>
      </c>
      <c r="AB364" s="5">
        <v>0</v>
      </c>
      <c r="AC364" s="5">
        <v>0</v>
      </c>
      <c r="AD364" s="5">
        <v>0</v>
      </c>
      <c r="AE364" s="5">
        <v>0</v>
      </c>
      <c r="AF364" s="5">
        <v>0</v>
      </c>
      <c r="AG364" s="5">
        <v>0</v>
      </c>
      <c r="AH364" s="317">
        <v>0</v>
      </c>
      <c r="AI364" s="317">
        <v>0</v>
      </c>
    </row>
    <row r="365" spans="2:35" outlineLevel="1" x14ac:dyDescent="0.2">
      <c r="B365" s="310"/>
      <c r="C365" s="312">
        <v>14</v>
      </c>
      <c r="G365" t="s">
        <v>272</v>
      </c>
      <c r="Q365" s="16" t="s">
        <v>110</v>
      </c>
      <c r="R365" s="314"/>
      <c r="S365" s="315">
        <v>0</v>
      </c>
      <c r="T365" s="315">
        <v>0</v>
      </c>
      <c r="U365" s="315">
        <v>0</v>
      </c>
      <c r="V365" s="315">
        <v>0</v>
      </c>
      <c r="W365" s="316">
        <v>0</v>
      </c>
      <c r="X365" s="315">
        <v>0</v>
      </c>
      <c r="Y365" s="315">
        <v>1.1562852713729348</v>
      </c>
      <c r="Z365" s="315">
        <v>1.1256951678087888</v>
      </c>
      <c r="AA365" s="315">
        <v>1.1562358785344775</v>
      </c>
      <c r="AB365" s="5">
        <v>1.1876051750428041</v>
      </c>
      <c r="AC365" s="5">
        <v>0</v>
      </c>
      <c r="AD365" s="5">
        <v>0</v>
      </c>
      <c r="AE365" s="5">
        <v>0</v>
      </c>
      <c r="AF365" s="5">
        <v>0</v>
      </c>
      <c r="AG365" s="5">
        <v>0</v>
      </c>
      <c r="AH365" s="317">
        <v>0</v>
      </c>
      <c r="AI365" s="317">
        <v>0</v>
      </c>
    </row>
    <row r="366" spans="2:35" outlineLevel="1" x14ac:dyDescent="0.2">
      <c r="B366" s="310"/>
      <c r="C366" s="312">
        <v>14</v>
      </c>
      <c r="G366" t="s">
        <v>273</v>
      </c>
      <c r="Q366" s="16" t="s">
        <v>110</v>
      </c>
      <c r="R366" s="314"/>
      <c r="S366" s="315">
        <v>0</v>
      </c>
      <c r="T366" s="315">
        <v>0</v>
      </c>
      <c r="U366" s="315">
        <v>0</v>
      </c>
      <c r="V366" s="315">
        <v>0</v>
      </c>
      <c r="W366" s="316">
        <v>0</v>
      </c>
      <c r="X366" s="315">
        <v>0.58853547408912033</v>
      </c>
      <c r="Y366" s="315">
        <v>0</v>
      </c>
      <c r="Z366" s="315">
        <v>0</v>
      </c>
      <c r="AA366" s="315">
        <v>0</v>
      </c>
      <c r="AB366" s="5">
        <v>0</v>
      </c>
      <c r="AC366" s="5">
        <v>0</v>
      </c>
      <c r="AD366" s="5">
        <v>0</v>
      </c>
      <c r="AE366" s="5">
        <v>0</v>
      </c>
      <c r="AF366" s="5">
        <v>0</v>
      </c>
      <c r="AG366" s="5">
        <v>0</v>
      </c>
      <c r="AH366" s="317">
        <v>0</v>
      </c>
      <c r="AI366" s="317">
        <v>0</v>
      </c>
    </row>
    <row r="367" spans="2:35" outlineLevel="1" x14ac:dyDescent="0.2">
      <c r="B367" s="310"/>
      <c r="C367" s="312">
        <v>14</v>
      </c>
      <c r="G367" t="s">
        <v>274</v>
      </c>
      <c r="O367" s="149" t="s">
        <v>275</v>
      </c>
      <c r="P367" s="318">
        <v>0</v>
      </c>
      <c r="Q367" s="16" t="s">
        <v>110</v>
      </c>
      <c r="R367" s="319"/>
      <c r="S367" s="315">
        <v>0</v>
      </c>
      <c r="T367" s="315">
        <v>0</v>
      </c>
      <c r="U367" s="315">
        <v>0</v>
      </c>
      <c r="V367" s="315">
        <v>0</v>
      </c>
      <c r="W367" s="316">
        <v>0</v>
      </c>
      <c r="X367" s="315">
        <v>0</v>
      </c>
      <c r="Y367" s="315">
        <v>0</v>
      </c>
      <c r="Z367" s="315">
        <v>0</v>
      </c>
      <c r="AA367" s="315">
        <v>0</v>
      </c>
      <c r="AB367" s="5">
        <v>0</v>
      </c>
      <c r="AC367" s="5">
        <v>0</v>
      </c>
      <c r="AD367" s="5">
        <v>0</v>
      </c>
      <c r="AE367" s="5">
        <v>0</v>
      </c>
      <c r="AF367" s="5">
        <v>0</v>
      </c>
      <c r="AG367" s="5">
        <v>0</v>
      </c>
      <c r="AH367" s="317">
        <v>0</v>
      </c>
      <c r="AI367" s="317">
        <v>0</v>
      </c>
    </row>
    <row r="368" spans="2:35" outlineLevel="1" x14ac:dyDescent="0.2">
      <c r="B368" s="310"/>
      <c r="C368" s="312">
        <v>14</v>
      </c>
      <c r="G368" t="s">
        <v>276</v>
      </c>
      <c r="Q368" s="8" t="s">
        <v>110</v>
      </c>
      <c r="R368" s="320"/>
      <c r="S368" s="321">
        <v>0</v>
      </c>
      <c r="T368" s="321">
        <v>0</v>
      </c>
      <c r="U368" s="321">
        <v>0</v>
      </c>
      <c r="V368" s="321">
        <v>0</v>
      </c>
      <c r="W368" s="322">
        <v>0</v>
      </c>
      <c r="X368" s="321">
        <v>0</v>
      </c>
      <c r="Y368" s="321">
        <v>0</v>
      </c>
      <c r="Z368" s="321">
        <v>0</v>
      </c>
      <c r="AA368" s="321">
        <v>0</v>
      </c>
      <c r="AB368" s="323">
        <v>0</v>
      </c>
      <c r="AC368" s="323">
        <v>0</v>
      </c>
      <c r="AD368" s="323">
        <v>0</v>
      </c>
      <c r="AE368" s="323">
        <v>0</v>
      </c>
      <c r="AF368" s="323">
        <v>0</v>
      </c>
      <c r="AG368" s="323">
        <v>0</v>
      </c>
      <c r="AH368" s="324">
        <v>0</v>
      </c>
      <c r="AI368" s="324">
        <v>0</v>
      </c>
    </row>
    <row r="369" spans="2:35" outlineLevel="1" x14ac:dyDescent="0.2">
      <c r="B369" s="310"/>
      <c r="C369" s="312">
        <v>14</v>
      </c>
      <c r="G369" s="325" t="s">
        <v>277</v>
      </c>
      <c r="H369" s="326"/>
      <c r="I369" s="325"/>
      <c r="J369" s="325"/>
      <c r="K369" s="326"/>
      <c r="L369" s="325"/>
      <c r="M369" s="325"/>
      <c r="N369" s="325"/>
      <c r="O369" s="325"/>
      <c r="P369" s="325"/>
      <c r="Q369" s="326"/>
      <c r="R369" s="327"/>
      <c r="S369" s="5">
        <v>0</v>
      </c>
      <c r="T369" s="5">
        <v>0</v>
      </c>
      <c r="U369" s="5">
        <v>0</v>
      </c>
      <c r="V369" s="5">
        <v>0</v>
      </c>
      <c r="W369" s="5">
        <v>0</v>
      </c>
      <c r="X369" s="5">
        <v>40.335532722311747</v>
      </c>
      <c r="Y369" s="5">
        <v>41.491817993684684</v>
      </c>
      <c r="Z369" s="5">
        <v>42.61751316149347</v>
      </c>
      <c r="AA369" s="5">
        <v>43.773749040027944</v>
      </c>
      <c r="AB369" s="5">
        <v>44.961354215070749</v>
      </c>
      <c r="AC369" s="5">
        <v>44.961354215070749</v>
      </c>
      <c r="AD369" s="5">
        <v>44.961354215070749</v>
      </c>
      <c r="AE369" s="5">
        <v>44.961354215070749</v>
      </c>
      <c r="AF369" s="5">
        <v>44.961354215070749</v>
      </c>
      <c r="AG369" s="5">
        <v>44.961354215070749</v>
      </c>
      <c r="AH369" s="5">
        <v>44.961354215070749</v>
      </c>
      <c r="AI369" s="5">
        <v>44.961354215070749</v>
      </c>
    </row>
    <row r="370" spans="2:35" outlineLevel="1" x14ac:dyDescent="0.2">
      <c r="B370" s="310"/>
      <c r="C370" s="309"/>
    </row>
    <row r="371" spans="2:35" outlineLevel="1" x14ac:dyDescent="0.2">
      <c r="B371" s="310"/>
      <c r="C371" s="312"/>
      <c r="D371" s="259"/>
      <c r="E371" s="259"/>
      <c r="F371" s="328" t="s">
        <v>278</v>
      </c>
      <c r="G371" s="259"/>
      <c r="H371" s="16"/>
      <c r="I371" s="259"/>
      <c r="J371" s="259"/>
      <c r="K371" s="16"/>
      <c r="L371" s="259"/>
      <c r="M371" s="259"/>
      <c r="N371" s="259"/>
      <c r="O371" s="259"/>
      <c r="P371" s="259"/>
      <c r="Q371" s="261"/>
      <c r="R371" s="262"/>
      <c r="S371" s="262"/>
      <c r="T371" s="262"/>
      <c r="U371" s="262"/>
      <c r="V371" s="262"/>
      <c r="W371" s="262"/>
      <c r="X371" s="262"/>
      <c r="Y371" s="262"/>
      <c r="Z371" s="262"/>
      <c r="AA371" s="262"/>
      <c r="AB371" s="262"/>
      <c r="AC371" s="262"/>
      <c r="AD371" s="262"/>
      <c r="AE371" s="262"/>
      <c r="AF371" s="262"/>
      <c r="AG371" s="262"/>
      <c r="AH371" s="262"/>
      <c r="AI371" s="262"/>
    </row>
    <row r="372" spans="2:35" outlineLevel="1" x14ac:dyDescent="0.2">
      <c r="B372" s="310"/>
      <c r="C372" s="312">
        <v>14</v>
      </c>
      <c r="D372" s="259"/>
      <c r="E372" s="259"/>
      <c r="F372" s="259"/>
      <c r="G372" s="329" t="s">
        <v>279</v>
      </c>
      <c r="H372" s="330"/>
      <c r="I372" s="329"/>
      <c r="J372" s="259"/>
      <c r="K372" s="16"/>
      <c r="L372" s="259"/>
      <c r="M372" s="259"/>
      <c r="N372" s="259"/>
      <c r="O372" s="259"/>
      <c r="P372" s="259"/>
      <c r="Q372" s="16" t="s">
        <v>110</v>
      </c>
      <c r="R372" s="331"/>
      <c r="S372" s="300">
        <v>0</v>
      </c>
      <c r="T372" s="300">
        <v>0</v>
      </c>
      <c r="U372" s="300">
        <v>0</v>
      </c>
      <c r="V372" s="300">
        <v>0</v>
      </c>
      <c r="W372" s="301">
        <v>0</v>
      </c>
      <c r="X372" s="300">
        <v>0</v>
      </c>
      <c r="Y372" s="300">
        <v>0</v>
      </c>
      <c r="Z372" s="300">
        <v>0</v>
      </c>
      <c r="AA372" s="300">
        <v>0</v>
      </c>
      <c r="AB372" s="302">
        <v>0</v>
      </c>
      <c r="AC372" s="302">
        <v>0</v>
      </c>
      <c r="AD372" s="302">
        <v>0</v>
      </c>
      <c r="AE372" s="302">
        <v>0</v>
      </c>
      <c r="AF372" s="302">
        <v>0</v>
      </c>
      <c r="AG372" s="302">
        <v>0</v>
      </c>
      <c r="AH372" s="303">
        <v>0</v>
      </c>
      <c r="AI372" s="303">
        <v>0</v>
      </c>
    </row>
    <row r="373" spans="2:35" outlineLevel="1" x14ac:dyDescent="0.2">
      <c r="B373" s="310"/>
      <c r="C373" s="312">
        <v>14</v>
      </c>
      <c r="D373" s="259"/>
      <c r="E373" s="259"/>
      <c r="F373" s="259"/>
      <c r="G373" s="329" t="s">
        <v>280</v>
      </c>
      <c r="H373" s="330"/>
      <c r="I373" s="329"/>
      <c r="J373" s="259"/>
      <c r="K373" s="16"/>
      <c r="L373" s="259"/>
      <c r="M373" s="259"/>
      <c r="N373" s="259"/>
      <c r="O373" s="259"/>
      <c r="P373" s="259"/>
      <c r="Q373" s="16" t="s">
        <v>110</v>
      </c>
      <c r="R373" s="332"/>
      <c r="S373" s="315">
        <v>0</v>
      </c>
      <c r="T373" s="315">
        <v>0</v>
      </c>
      <c r="U373" s="315">
        <v>0</v>
      </c>
      <c r="V373" s="315">
        <v>0</v>
      </c>
      <c r="W373" s="316">
        <v>0</v>
      </c>
      <c r="X373" s="315">
        <v>0</v>
      </c>
      <c r="Y373" s="315">
        <v>0</v>
      </c>
      <c r="Z373" s="315">
        <v>0</v>
      </c>
      <c r="AA373" s="315">
        <v>0</v>
      </c>
      <c r="AB373" s="5">
        <v>0</v>
      </c>
      <c r="AC373" s="5">
        <v>0</v>
      </c>
      <c r="AD373" s="5">
        <v>0</v>
      </c>
      <c r="AE373" s="5">
        <v>0</v>
      </c>
      <c r="AF373" s="5">
        <v>0</v>
      </c>
      <c r="AG373" s="5">
        <v>0</v>
      </c>
      <c r="AH373" s="317">
        <v>0</v>
      </c>
      <c r="AI373" s="317">
        <v>0</v>
      </c>
    </row>
    <row r="374" spans="2:35" outlineLevel="1" x14ac:dyDescent="0.2">
      <c r="B374" s="310"/>
      <c r="C374" s="312">
        <v>14</v>
      </c>
      <c r="D374" s="259"/>
      <c r="E374" s="259"/>
      <c r="F374" s="259"/>
      <c r="G374" s="329" t="s">
        <v>281</v>
      </c>
      <c r="H374" s="330"/>
      <c r="I374" s="329"/>
      <c r="J374" s="259"/>
      <c r="K374" s="16"/>
      <c r="L374" s="259"/>
      <c r="M374" s="259"/>
      <c r="N374" s="259"/>
      <c r="O374" s="259"/>
      <c r="P374" s="259"/>
      <c r="Q374" s="16" t="s">
        <v>110</v>
      </c>
      <c r="R374" s="332"/>
      <c r="S374" s="315">
        <v>0</v>
      </c>
      <c r="T374" s="315">
        <v>0</v>
      </c>
      <c r="U374" s="315">
        <v>0</v>
      </c>
      <c r="V374" s="315">
        <v>0</v>
      </c>
      <c r="W374" s="316">
        <v>0</v>
      </c>
      <c r="X374" s="315">
        <v>0</v>
      </c>
      <c r="Y374" s="315">
        <v>0</v>
      </c>
      <c r="Z374" s="315">
        <v>0</v>
      </c>
      <c r="AA374" s="315">
        <v>0</v>
      </c>
      <c r="AB374" s="5">
        <v>0</v>
      </c>
      <c r="AC374" s="5">
        <v>0</v>
      </c>
      <c r="AD374" s="5">
        <v>0</v>
      </c>
      <c r="AE374" s="5">
        <v>0</v>
      </c>
      <c r="AF374" s="5">
        <v>0</v>
      </c>
      <c r="AG374" s="5">
        <v>0</v>
      </c>
      <c r="AH374" s="317">
        <v>0</v>
      </c>
      <c r="AI374" s="317">
        <v>0</v>
      </c>
    </row>
    <row r="375" spans="2:35" outlineLevel="1" x14ac:dyDescent="0.2">
      <c r="B375" s="310"/>
      <c r="C375" s="312">
        <v>14</v>
      </c>
      <c r="D375" s="259"/>
      <c r="E375" s="259"/>
      <c r="F375" s="259"/>
      <c r="G375" s="333" t="s">
        <v>282</v>
      </c>
      <c r="H375" s="334"/>
      <c r="I375" s="333"/>
      <c r="J375" s="335"/>
      <c r="K375" s="336"/>
      <c r="L375" s="335"/>
      <c r="M375" s="335"/>
      <c r="N375" s="335"/>
      <c r="O375" s="335"/>
      <c r="P375" s="335"/>
      <c r="Q375" s="337" t="s">
        <v>110</v>
      </c>
      <c r="R375" s="338"/>
      <c r="S375" s="321">
        <v>0</v>
      </c>
      <c r="T375" s="321">
        <v>0</v>
      </c>
      <c r="U375" s="321">
        <v>0</v>
      </c>
      <c r="V375" s="321">
        <v>0</v>
      </c>
      <c r="W375" s="322">
        <v>0</v>
      </c>
      <c r="X375" s="321">
        <v>0</v>
      </c>
      <c r="Y375" s="321">
        <v>0</v>
      </c>
      <c r="Z375" s="321">
        <v>0</v>
      </c>
      <c r="AA375" s="321">
        <v>0</v>
      </c>
      <c r="AB375" s="323">
        <v>0</v>
      </c>
      <c r="AC375" s="323">
        <v>0</v>
      </c>
      <c r="AD375" s="323">
        <v>0</v>
      </c>
      <c r="AE375" s="323">
        <v>0</v>
      </c>
      <c r="AF375" s="323">
        <v>0</v>
      </c>
      <c r="AG375" s="323">
        <v>0</v>
      </c>
      <c r="AH375" s="324">
        <v>0</v>
      </c>
      <c r="AI375" s="324">
        <v>0</v>
      </c>
    </row>
    <row r="376" spans="2:35" outlineLevel="1" x14ac:dyDescent="0.2">
      <c r="B376" s="310"/>
      <c r="C376" s="312">
        <v>14</v>
      </c>
      <c r="D376" s="259"/>
      <c r="E376" s="259"/>
      <c r="F376" s="259"/>
      <c r="G376" s="329" t="s">
        <v>283</v>
      </c>
      <c r="H376" s="330"/>
      <c r="I376" s="329"/>
      <c r="J376" s="259"/>
      <c r="K376" s="16"/>
      <c r="L376" s="259"/>
      <c r="M376" s="259"/>
      <c r="N376" s="259"/>
      <c r="O376" s="259"/>
      <c r="P376" s="259"/>
      <c r="Q376" s="261"/>
      <c r="R376" s="262"/>
      <c r="S376" s="339">
        <v>0</v>
      </c>
      <c r="T376" s="339">
        <v>0</v>
      </c>
      <c r="U376" s="339">
        <v>0</v>
      </c>
      <c r="V376" s="339">
        <v>0</v>
      </c>
      <c r="W376" s="339">
        <v>0</v>
      </c>
      <c r="X376" s="339">
        <v>0</v>
      </c>
      <c r="Y376" s="339">
        <v>0</v>
      </c>
      <c r="Z376" s="339">
        <v>0</v>
      </c>
      <c r="AA376" s="339">
        <v>0</v>
      </c>
      <c r="AB376" s="339">
        <v>0</v>
      </c>
      <c r="AC376" s="339">
        <v>0</v>
      </c>
      <c r="AD376" s="339">
        <v>0</v>
      </c>
      <c r="AE376" s="339">
        <v>0</v>
      </c>
      <c r="AF376" s="339">
        <v>0</v>
      </c>
      <c r="AG376" s="339">
        <v>0</v>
      </c>
      <c r="AH376" s="339">
        <v>0</v>
      </c>
      <c r="AI376" s="339">
        <v>0</v>
      </c>
    </row>
    <row r="377" spans="2:35" outlineLevel="1" x14ac:dyDescent="0.2">
      <c r="B377" s="310"/>
      <c r="C377" s="309"/>
    </row>
    <row r="378" spans="2:35" outlineLevel="1" x14ac:dyDescent="0.2">
      <c r="B378" s="310"/>
      <c r="C378" s="312">
        <v>14</v>
      </c>
      <c r="F378" s="40" t="s">
        <v>284</v>
      </c>
      <c r="Q378" s="16" t="s">
        <v>110</v>
      </c>
      <c r="R378" s="340"/>
      <c r="S378" s="341">
        <v>0</v>
      </c>
      <c r="T378" s="341">
        <v>0</v>
      </c>
      <c r="U378" s="341">
        <v>0</v>
      </c>
      <c r="V378" s="341">
        <v>0</v>
      </c>
      <c r="W378" s="342">
        <v>0</v>
      </c>
      <c r="X378" s="341">
        <v>-0.5701285665577297</v>
      </c>
      <c r="Y378" s="341">
        <v>-1.1201215446188062</v>
      </c>
      <c r="Z378" s="341">
        <v>-1.0904881704829963</v>
      </c>
      <c r="AA378" s="341">
        <v>-1.1200736965800258</v>
      </c>
      <c r="AB378" s="343">
        <v>-1.1504618937909017</v>
      </c>
      <c r="AC378" s="343">
        <v>0</v>
      </c>
      <c r="AD378" s="343">
        <v>0</v>
      </c>
      <c r="AE378" s="343">
        <v>0</v>
      </c>
      <c r="AF378" s="343">
        <v>0</v>
      </c>
      <c r="AG378" s="343">
        <v>0</v>
      </c>
      <c r="AH378" s="344">
        <v>0</v>
      </c>
      <c r="AI378" s="344">
        <v>0</v>
      </c>
    </row>
    <row r="379" spans="2:35" outlineLevel="1" x14ac:dyDescent="0.2">
      <c r="B379" s="310"/>
      <c r="C379" s="309"/>
      <c r="F379" s="40"/>
    </row>
    <row r="380" spans="2:35" outlineLevel="1" x14ac:dyDescent="0.2">
      <c r="B380" s="310"/>
      <c r="C380" s="309"/>
      <c r="F380" s="40" t="s">
        <v>285</v>
      </c>
    </row>
    <row r="381" spans="2:35" outlineLevel="1" x14ac:dyDescent="0.2">
      <c r="B381" s="310"/>
      <c r="C381" s="345">
        <v>14</v>
      </c>
      <c r="G381" t="s">
        <v>286</v>
      </c>
      <c r="Q381" s="16" t="s">
        <v>110</v>
      </c>
      <c r="R381" s="299"/>
      <c r="S381" s="300">
        <v>0</v>
      </c>
      <c r="T381" s="300">
        <v>0</v>
      </c>
      <c r="U381" s="300">
        <v>0</v>
      </c>
      <c r="V381" s="300">
        <v>0</v>
      </c>
      <c r="W381" s="301">
        <v>0</v>
      </c>
      <c r="X381" s="300">
        <v>1.2460514483266114</v>
      </c>
      <c r="Y381" s="300">
        <v>0</v>
      </c>
      <c r="Z381" s="300">
        <v>0</v>
      </c>
      <c r="AA381" s="300">
        <v>0</v>
      </c>
      <c r="AB381" s="302">
        <v>0</v>
      </c>
      <c r="AC381" s="302">
        <v>0</v>
      </c>
      <c r="AD381" s="302">
        <v>0</v>
      </c>
      <c r="AE381" s="302">
        <v>0</v>
      </c>
      <c r="AF381" s="302">
        <v>0</v>
      </c>
      <c r="AG381" s="302">
        <v>0</v>
      </c>
      <c r="AH381" s="303">
        <v>0</v>
      </c>
      <c r="AI381" s="303">
        <v>0</v>
      </c>
    </row>
    <row r="382" spans="2:35" outlineLevel="1" x14ac:dyDescent="0.2">
      <c r="B382" s="310"/>
      <c r="C382" s="345">
        <v>14</v>
      </c>
      <c r="G382" t="s">
        <v>287</v>
      </c>
      <c r="Q382" s="337" t="s">
        <v>110</v>
      </c>
      <c r="R382" s="320"/>
      <c r="S382" s="321">
        <v>0</v>
      </c>
      <c r="T382" s="321">
        <v>0</v>
      </c>
      <c r="U382" s="321">
        <v>0</v>
      </c>
      <c r="V382" s="321">
        <v>0</v>
      </c>
      <c r="W382" s="322">
        <v>0</v>
      </c>
      <c r="X382" s="321">
        <v>0</v>
      </c>
      <c r="Y382" s="321">
        <v>2.5637797285311614</v>
      </c>
      <c r="Z382" s="321">
        <v>2.6372747474157214</v>
      </c>
      <c r="AA382" s="321">
        <v>2.7088254189192424</v>
      </c>
      <c r="AB382" s="323">
        <v>2.7823172983297595</v>
      </c>
      <c r="AC382" s="323">
        <v>2.8578030516538808</v>
      </c>
      <c r="AD382" s="323">
        <v>2.8578030516538808</v>
      </c>
      <c r="AE382" s="323">
        <v>2.8578030516538808</v>
      </c>
      <c r="AF382" s="323">
        <v>2.8578030516538808</v>
      </c>
      <c r="AG382" s="323">
        <v>2.8578030516538808</v>
      </c>
      <c r="AH382" s="324">
        <v>2.8578030516538808</v>
      </c>
      <c r="AI382" s="324">
        <v>2.8578030516538808</v>
      </c>
    </row>
    <row r="383" spans="2:35" outlineLevel="1" x14ac:dyDescent="0.2">
      <c r="B383" s="310"/>
      <c r="C383" s="345">
        <v>14</v>
      </c>
      <c r="G383" s="325" t="s">
        <v>288</v>
      </c>
      <c r="H383" s="326"/>
      <c r="I383" s="325"/>
      <c r="J383" s="325"/>
      <c r="K383" s="326"/>
      <c r="L383" s="325"/>
      <c r="M383" s="325"/>
      <c r="N383" s="325"/>
      <c r="O383" s="325"/>
      <c r="P383" s="325"/>
      <c r="Q383" s="326"/>
      <c r="R383" s="327"/>
      <c r="S383" s="5">
        <v>0</v>
      </c>
      <c r="T383" s="5">
        <v>0</v>
      </c>
      <c r="U383" s="5">
        <v>0</v>
      </c>
      <c r="V383" s="5">
        <v>0</v>
      </c>
      <c r="W383" s="5">
        <v>0</v>
      </c>
      <c r="X383" s="5">
        <v>1.2460514483266114</v>
      </c>
      <c r="Y383" s="5">
        <v>2.5637797285311614</v>
      </c>
      <c r="Z383" s="5">
        <v>2.6372747474157214</v>
      </c>
      <c r="AA383" s="5">
        <v>2.7088254189192424</v>
      </c>
      <c r="AB383" s="5">
        <v>2.7823172983297595</v>
      </c>
      <c r="AC383" s="5">
        <v>2.8578030516538808</v>
      </c>
      <c r="AD383" s="5">
        <v>2.8578030516538808</v>
      </c>
      <c r="AE383" s="5">
        <v>2.8578030516538808</v>
      </c>
      <c r="AF383" s="5">
        <v>2.8578030516538808</v>
      </c>
      <c r="AG383" s="5">
        <v>2.8578030516538808</v>
      </c>
      <c r="AH383" s="5">
        <v>2.8578030516538808</v>
      </c>
      <c r="AI383" s="5">
        <v>2.8578030516538808</v>
      </c>
    </row>
    <row r="384" spans="2:35" outlineLevel="1" x14ac:dyDescent="0.2">
      <c r="B384" s="310"/>
      <c r="C384" s="309"/>
    </row>
    <row r="385" spans="2:35" outlineLevel="1" x14ac:dyDescent="0.2">
      <c r="B385" s="310"/>
      <c r="C385" s="346">
        <v>14</v>
      </c>
      <c r="F385" s="40" t="s">
        <v>266</v>
      </c>
      <c r="Q385" s="16" t="s">
        <v>110</v>
      </c>
      <c r="R385" s="340"/>
      <c r="S385" s="341">
        <v>0</v>
      </c>
      <c r="T385" s="341">
        <v>0</v>
      </c>
      <c r="U385" s="341">
        <v>0</v>
      </c>
      <c r="V385" s="341">
        <v>0</v>
      </c>
      <c r="W385" s="342">
        <v>0</v>
      </c>
      <c r="X385" s="341">
        <v>0.67592288176888171</v>
      </c>
      <c r="Y385" s="341">
        <v>1.4436581839123552</v>
      </c>
      <c r="Z385" s="341">
        <v>1.5467865769327251</v>
      </c>
      <c r="AA385" s="341">
        <v>1.5887517223392167</v>
      </c>
      <c r="AB385" s="343">
        <v>1.6318554045388578</v>
      </c>
      <c r="AC385" s="343">
        <v>2.8578030516538808</v>
      </c>
      <c r="AD385" s="343">
        <v>2.8578030516538808</v>
      </c>
      <c r="AE385" s="343">
        <v>2.8578030516538808</v>
      </c>
      <c r="AF385" s="343">
        <v>2.8578030516538808</v>
      </c>
      <c r="AG385" s="343">
        <v>2.8578030516538808</v>
      </c>
      <c r="AH385" s="344">
        <v>2.8578030516538808</v>
      </c>
      <c r="AI385" s="344">
        <v>2.8578030516538808</v>
      </c>
    </row>
    <row r="386" spans="2:35" outlineLevel="1" x14ac:dyDescent="0.2"/>
    <row r="387" spans="2:35" x14ac:dyDescent="0.2">
      <c r="C387" s="116">
        <v>15</v>
      </c>
      <c r="D387" s="67" t="s">
        <v>145</v>
      </c>
      <c r="E387" s="67"/>
      <c r="F387" s="67"/>
      <c r="G387" s="67"/>
      <c r="H387" s="102"/>
      <c r="I387" s="67"/>
      <c r="J387" s="67"/>
      <c r="K387" s="102"/>
      <c r="L387" s="67"/>
      <c r="M387" s="67"/>
      <c r="N387" s="67"/>
      <c r="O387" s="67"/>
      <c r="P387" s="67"/>
      <c r="Q387" s="117" t="s">
        <v>110</v>
      </c>
      <c r="R387" s="118"/>
      <c r="S387" s="118">
        <v>0</v>
      </c>
      <c r="T387" s="118">
        <v>0</v>
      </c>
      <c r="U387" s="118">
        <v>0</v>
      </c>
      <c r="V387" s="118">
        <v>0</v>
      </c>
      <c r="W387" s="118">
        <v>1.8322010050852791</v>
      </c>
      <c r="X387" s="118">
        <v>179.79223253177048</v>
      </c>
      <c r="Y387" s="118">
        <v>379.75775329555586</v>
      </c>
      <c r="Z387" s="118">
        <v>456.02585787673843</v>
      </c>
      <c r="AA387" s="118">
        <v>524.17721364300792</v>
      </c>
      <c r="AB387" s="118">
        <v>555.36941476604659</v>
      </c>
      <c r="AC387" s="118">
        <v>985.91918365976687</v>
      </c>
      <c r="AD387" s="118">
        <v>991.65131860055362</v>
      </c>
      <c r="AE387" s="118">
        <v>997.54501090649239</v>
      </c>
      <c r="AF387" s="118">
        <v>997.40273116458195</v>
      </c>
      <c r="AG387" s="118">
        <v>998.87966590091185</v>
      </c>
      <c r="AH387" s="118">
        <v>1002.0962943471601</v>
      </c>
      <c r="AI387" s="118">
        <v>1005.4905478315113</v>
      </c>
    </row>
    <row r="388" spans="2:35" outlineLevel="1" x14ac:dyDescent="0.2">
      <c r="C388" s="309"/>
      <c r="F388" s="40" t="s">
        <v>269</v>
      </c>
    </row>
    <row r="389" spans="2:35" outlineLevel="1" x14ac:dyDescent="0.2">
      <c r="B389" s="310"/>
      <c r="C389" s="312">
        <v>15</v>
      </c>
      <c r="G389" t="s">
        <v>270</v>
      </c>
      <c r="O389" s="106"/>
      <c r="Q389" s="16" t="s">
        <v>110</v>
      </c>
      <c r="R389" s="299"/>
      <c r="S389" s="300">
        <v>0</v>
      </c>
      <c r="T389" s="300">
        <v>0</v>
      </c>
      <c r="U389" s="300">
        <v>0</v>
      </c>
      <c r="V389" s="300">
        <v>0</v>
      </c>
      <c r="W389" s="301">
        <v>0</v>
      </c>
      <c r="X389" s="300">
        <v>141.85159502684385</v>
      </c>
      <c r="Y389" s="300">
        <v>10467.06110779267</v>
      </c>
      <c r="Z389" s="300">
        <v>10948.950807447462</v>
      </c>
      <c r="AA389" s="300">
        <v>13783.940170707534</v>
      </c>
      <c r="AB389" s="302">
        <v>14613.648592644568</v>
      </c>
      <c r="AC389" s="302">
        <v>15477.191462715209</v>
      </c>
      <c r="AD389" s="302">
        <v>15474.952998497054</v>
      </c>
      <c r="AE389" s="302">
        <v>15660.098726594273</v>
      </c>
      <c r="AF389" s="302">
        <v>15657.860262376118</v>
      </c>
      <c r="AG389" s="302">
        <v>15655.621798157963</v>
      </c>
      <c r="AH389" s="303">
        <v>15705.033619726426</v>
      </c>
      <c r="AI389" s="303">
        <v>15756.868051921891</v>
      </c>
    </row>
    <row r="390" spans="2:35" outlineLevel="1" x14ac:dyDescent="0.2">
      <c r="B390" s="310"/>
      <c r="C390" s="312">
        <v>15</v>
      </c>
      <c r="G390" t="s">
        <v>271</v>
      </c>
      <c r="N390" s="24"/>
      <c r="O390" s="149" t="s">
        <v>172</v>
      </c>
      <c r="P390" s="313">
        <v>0</v>
      </c>
      <c r="Q390" s="16" t="s">
        <v>110</v>
      </c>
      <c r="R390" s="314"/>
      <c r="S390" s="315">
        <v>0</v>
      </c>
      <c r="T390" s="315">
        <v>0</v>
      </c>
      <c r="U390" s="315">
        <v>0</v>
      </c>
      <c r="V390" s="315">
        <v>0</v>
      </c>
      <c r="W390" s="316">
        <v>0</v>
      </c>
      <c r="X390" s="315">
        <v>10172.305829572415</v>
      </c>
      <c r="Y390" s="315">
        <v>181.26237256374205</v>
      </c>
      <c r="Z390" s="315">
        <v>2506.2339976281014</v>
      </c>
      <c r="AA390" s="315">
        <v>451.7770770384044</v>
      </c>
      <c r="AB390" s="5">
        <v>463.00733570580087</v>
      </c>
      <c r="AC390" s="5">
        <v>0</v>
      </c>
      <c r="AD390" s="5">
        <v>187.3841923153737</v>
      </c>
      <c r="AE390" s="5">
        <v>0</v>
      </c>
      <c r="AF390" s="5">
        <v>0</v>
      </c>
      <c r="AG390" s="5">
        <v>51.650285786617822</v>
      </c>
      <c r="AH390" s="317">
        <v>54.072896413619056</v>
      </c>
      <c r="AI390" s="317">
        <v>57.249606823168193</v>
      </c>
    </row>
    <row r="391" spans="2:35" outlineLevel="1" x14ac:dyDescent="0.2">
      <c r="B391" s="310"/>
      <c r="C391" s="312">
        <v>15</v>
      </c>
      <c r="G391" t="s">
        <v>272</v>
      </c>
      <c r="Q391" s="16" t="s">
        <v>110</v>
      </c>
      <c r="R391" s="314"/>
      <c r="S391" s="315">
        <v>0</v>
      </c>
      <c r="T391" s="315">
        <v>0</v>
      </c>
      <c r="U391" s="315">
        <v>0</v>
      </c>
      <c r="V391" s="315">
        <v>0</v>
      </c>
      <c r="W391" s="316">
        <v>0</v>
      </c>
      <c r="X391" s="315">
        <v>4.2319059183008481</v>
      </c>
      <c r="Y391" s="315">
        <v>300.05575175672271</v>
      </c>
      <c r="Z391" s="315">
        <v>297.05087924553493</v>
      </c>
      <c r="AA391" s="315">
        <v>373.96565380414597</v>
      </c>
      <c r="AB391" s="5">
        <v>396.47608613581519</v>
      </c>
      <c r="AC391" s="5">
        <v>0</v>
      </c>
      <c r="AD391" s="5">
        <v>0</v>
      </c>
      <c r="AE391" s="5">
        <v>0</v>
      </c>
      <c r="AF391" s="5">
        <v>0</v>
      </c>
      <c r="AG391" s="5">
        <v>0</v>
      </c>
      <c r="AH391" s="317">
        <v>0</v>
      </c>
      <c r="AI391" s="317">
        <v>0</v>
      </c>
    </row>
    <row r="392" spans="2:35" outlineLevel="1" x14ac:dyDescent="0.2">
      <c r="B392" s="310"/>
      <c r="C392" s="312">
        <v>15</v>
      </c>
      <c r="G392" t="s">
        <v>273</v>
      </c>
      <c r="Q392" s="16" t="s">
        <v>110</v>
      </c>
      <c r="R392" s="314"/>
      <c r="S392" s="315">
        <v>0</v>
      </c>
      <c r="T392" s="315">
        <v>0</v>
      </c>
      <c r="U392" s="315">
        <v>0</v>
      </c>
      <c r="V392" s="315">
        <v>0</v>
      </c>
      <c r="W392" s="316">
        <v>0</v>
      </c>
      <c r="X392" s="315">
        <v>150.62176386807772</v>
      </c>
      <c r="Y392" s="315">
        <v>2.5797365273201485</v>
      </c>
      <c r="Z392" s="315">
        <v>33.770214866961503</v>
      </c>
      <c r="AA392" s="315">
        <v>6.0874638912382411</v>
      </c>
      <c r="AB392" s="5">
        <v>6.2387858542187358</v>
      </c>
      <c r="AC392" s="5">
        <v>0</v>
      </c>
      <c r="AD392" s="5">
        <v>0</v>
      </c>
      <c r="AE392" s="5">
        <v>0</v>
      </c>
      <c r="AF392" s="5">
        <v>0</v>
      </c>
      <c r="AG392" s="5">
        <v>0</v>
      </c>
      <c r="AH392" s="317">
        <v>0</v>
      </c>
      <c r="AI392" s="317">
        <v>0</v>
      </c>
    </row>
    <row r="393" spans="2:35" outlineLevel="1" x14ac:dyDescent="0.2">
      <c r="B393" s="310"/>
      <c r="C393" s="312">
        <v>15</v>
      </c>
      <c r="G393" t="s">
        <v>274</v>
      </c>
      <c r="O393" s="149" t="s">
        <v>275</v>
      </c>
      <c r="P393" s="318">
        <v>1.891354600357918</v>
      </c>
      <c r="Q393" s="16" t="s">
        <v>110</v>
      </c>
      <c r="R393" s="319"/>
      <c r="S393" s="315">
        <v>0</v>
      </c>
      <c r="T393" s="315">
        <v>0</v>
      </c>
      <c r="U393" s="315">
        <v>0</v>
      </c>
      <c r="V393" s="315">
        <v>0</v>
      </c>
      <c r="W393" s="316">
        <v>1.891354600357918</v>
      </c>
      <c r="X393" s="315">
        <v>1.9499865929690132</v>
      </c>
      <c r="Y393" s="315">
        <v>2.0081611929925889</v>
      </c>
      <c r="Z393" s="315">
        <v>2.0657284805250429</v>
      </c>
      <c r="AA393" s="315">
        <v>2.1217727967535094</v>
      </c>
      <c r="AB393" s="5">
        <v>2.1793376251940733</v>
      </c>
      <c r="AC393" s="5">
        <v>2.2384642181545997</v>
      </c>
      <c r="AD393" s="5">
        <v>2.2384642181545997</v>
      </c>
      <c r="AE393" s="5">
        <v>2.2384642181545997</v>
      </c>
      <c r="AF393" s="5">
        <v>2.2384642181545997</v>
      </c>
      <c r="AG393" s="5">
        <v>2.2384642181545997</v>
      </c>
      <c r="AH393" s="317">
        <v>2.2384642181545997</v>
      </c>
      <c r="AI393" s="317">
        <v>2.2384642181545997</v>
      </c>
    </row>
    <row r="394" spans="2:35" outlineLevel="1" x14ac:dyDescent="0.2">
      <c r="B394" s="310"/>
      <c r="C394" s="312">
        <v>15</v>
      </c>
      <c r="G394" t="s">
        <v>276</v>
      </c>
      <c r="Q394" s="8" t="s">
        <v>110</v>
      </c>
      <c r="R394" s="320"/>
      <c r="S394" s="321">
        <v>0</v>
      </c>
      <c r="T394" s="321">
        <v>0</v>
      </c>
      <c r="U394" s="321">
        <v>0</v>
      </c>
      <c r="V394" s="321">
        <v>0</v>
      </c>
      <c r="W394" s="322">
        <v>0</v>
      </c>
      <c r="X394" s="321">
        <v>0</v>
      </c>
      <c r="Y394" s="321">
        <v>0</v>
      </c>
      <c r="Z394" s="321">
        <v>0</v>
      </c>
      <c r="AA394" s="321">
        <v>0</v>
      </c>
      <c r="AB394" s="323">
        <v>0</v>
      </c>
      <c r="AC394" s="323">
        <v>0</v>
      </c>
      <c r="AD394" s="323">
        <v>0</v>
      </c>
      <c r="AE394" s="323">
        <v>0</v>
      </c>
      <c r="AF394" s="323">
        <v>0</v>
      </c>
      <c r="AG394" s="323">
        <v>0</v>
      </c>
      <c r="AH394" s="324">
        <v>0</v>
      </c>
      <c r="AI394" s="324">
        <v>0</v>
      </c>
    </row>
    <row r="395" spans="2:35" outlineLevel="1" x14ac:dyDescent="0.2">
      <c r="B395" s="310"/>
      <c r="C395" s="312">
        <v>15</v>
      </c>
      <c r="G395" s="325" t="s">
        <v>277</v>
      </c>
      <c r="H395" s="326"/>
      <c r="I395" s="325"/>
      <c r="J395" s="325"/>
      <c r="K395" s="326"/>
      <c r="L395" s="325"/>
      <c r="M395" s="325"/>
      <c r="N395" s="325"/>
      <c r="O395" s="325"/>
      <c r="P395" s="325"/>
      <c r="Q395" s="326"/>
      <c r="R395" s="327"/>
      <c r="S395" s="5">
        <v>0</v>
      </c>
      <c r="T395" s="5">
        <v>0</v>
      </c>
      <c r="U395" s="5">
        <v>0</v>
      </c>
      <c r="V395" s="5">
        <v>0</v>
      </c>
      <c r="W395" s="5">
        <v>141.85159502684385</v>
      </c>
      <c r="X395" s="5">
        <v>10467.06110779267</v>
      </c>
      <c r="Y395" s="5">
        <v>10948.950807447462</v>
      </c>
      <c r="Z395" s="5">
        <v>13783.940170707534</v>
      </c>
      <c r="AA395" s="5">
        <v>14613.648592644568</v>
      </c>
      <c r="AB395" s="5">
        <v>15477.191462715209</v>
      </c>
      <c r="AC395" s="5">
        <v>15474.952998497054</v>
      </c>
      <c r="AD395" s="5">
        <v>15660.098726594273</v>
      </c>
      <c r="AE395" s="5">
        <v>15657.860262376118</v>
      </c>
      <c r="AF395" s="5">
        <v>15655.621798157963</v>
      </c>
      <c r="AG395" s="5">
        <v>15705.033619726426</v>
      </c>
      <c r="AH395" s="5">
        <v>15756.868051921891</v>
      </c>
      <c r="AI395" s="5">
        <v>15811.879194526904</v>
      </c>
    </row>
    <row r="396" spans="2:35" outlineLevel="1" x14ac:dyDescent="0.2">
      <c r="B396" s="310"/>
      <c r="C396" s="309"/>
    </row>
    <row r="397" spans="2:35" outlineLevel="1" x14ac:dyDescent="0.2">
      <c r="B397" s="310"/>
      <c r="C397" s="312"/>
      <c r="D397" s="259"/>
      <c r="E397" s="259"/>
      <c r="F397" s="328" t="s">
        <v>278</v>
      </c>
      <c r="G397" s="259"/>
      <c r="H397" s="16"/>
      <c r="I397" s="259"/>
      <c r="J397" s="259"/>
      <c r="K397" s="16"/>
      <c r="L397" s="259"/>
      <c r="M397" s="259"/>
      <c r="N397" s="259"/>
      <c r="O397" s="259"/>
      <c r="P397" s="259"/>
      <c r="Q397" s="261"/>
      <c r="R397" s="262"/>
      <c r="S397" s="262"/>
      <c r="T397" s="262"/>
      <c r="U397" s="262"/>
      <c r="V397" s="262"/>
      <c r="W397" s="262"/>
      <c r="X397" s="262"/>
      <c r="Y397" s="262"/>
      <c r="Z397" s="262"/>
      <c r="AA397" s="262"/>
      <c r="AB397" s="262"/>
      <c r="AC397" s="262"/>
      <c r="AD397" s="262"/>
      <c r="AE397" s="262"/>
      <c r="AF397" s="262"/>
      <c r="AG397" s="262"/>
      <c r="AH397" s="262"/>
      <c r="AI397" s="262"/>
    </row>
    <row r="398" spans="2:35" outlineLevel="1" x14ac:dyDescent="0.2">
      <c r="B398" s="310"/>
      <c r="C398" s="312">
        <v>15</v>
      </c>
      <c r="D398" s="259"/>
      <c r="E398" s="259"/>
      <c r="F398" s="259"/>
      <c r="G398" s="329" t="s">
        <v>279</v>
      </c>
      <c r="H398" s="330"/>
      <c r="I398" s="329"/>
      <c r="J398" s="259"/>
      <c r="K398" s="16"/>
      <c r="L398" s="259"/>
      <c r="M398" s="259"/>
      <c r="N398" s="259"/>
      <c r="O398" s="259"/>
      <c r="P398" s="259"/>
      <c r="Q398" s="16" t="s">
        <v>110</v>
      </c>
      <c r="R398" s="331"/>
      <c r="S398" s="300">
        <v>0</v>
      </c>
      <c r="T398" s="300">
        <v>0</v>
      </c>
      <c r="U398" s="300">
        <v>0</v>
      </c>
      <c r="V398" s="300">
        <v>0</v>
      </c>
      <c r="W398" s="301">
        <v>0</v>
      </c>
      <c r="X398" s="300">
        <v>0</v>
      </c>
      <c r="Y398" s="300">
        <v>0</v>
      </c>
      <c r="Z398" s="300">
        <v>0</v>
      </c>
      <c r="AA398" s="300">
        <v>0</v>
      </c>
      <c r="AB398" s="302">
        <v>0</v>
      </c>
      <c r="AC398" s="302">
        <v>0</v>
      </c>
      <c r="AD398" s="302">
        <v>0</v>
      </c>
      <c r="AE398" s="302">
        <v>0</v>
      </c>
      <c r="AF398" s="302">
        <v>0</v>
      </c>
      <c r="AG398" s="302">
        <v>0</v>
      </c>
      <c r="AH398" s="303">
        <v>0</v>
      </c>
      <c r="AI398" s="303">
        <v>0</v>
      </c>
    </row>
    <row r="399" spans="2:35" outlineLevel="1" x14ac:dyDescent="0.2">
      <c r="B399" s="310"/>
      <c r="C399" s="312">
        <v>15</v>
      </c>
      <c r="D399" s="259"/>
      <c r="E399" s="259"/>
      <c r="F399" s="259"/>
      <c r="G399" s="329" t="s">
        <v>280</v>
      </c>
      <c r="H399" s="330"/>
      <c r="I399" s="329"/>
      <c r="J399" s="259"/>
      <c r="K399" s="16"/>
      <c r="L399" s="259"/>
      <c r="M399" s="259"/>
      <c r="N399" s="259"/>
      <c r="O399" s="259"/>
      <c r="P399" s="259"/>
      <c r="Q399" s="16" t="s">
        <v>110</v>
      </c>
      <c r="R399" s="332"/>
      <c r="S399" s="315">
        <v>0</v>
      </c>
      <c r="T399" s="315">
        <v>0</v>
      </c>
      <c r="U399" s="315">
        <v>0</v>
      </c>
      <c r="V399" s="315">
        <v>0</v>
      </c>
      <c r="W399" s="316">
        <v>0</v>
      </c>
      <c r="X399" s="315">
        <v>0</v>
      </c>
      <c r="Y399" s="315">
        <v>0</v>
      </c>
      <c r="Z399" s="315">
        <v>0</v>
      </c>
      <c r="AA399" s="315">
        <v>0</v>
      </c>
      <c r="AB399" s="5">
        <v>0</v>
      </c>
      <c r="AC399" s="5">
        <v>0</v>
      </c>
      <c r="AD399" s="5">
        <v>0</v>
      </c>
      <c r="AE399" s="5">
        <v>0</v>
      </c>
      <c r="AF399" s="5">
        <v>0</v>
      </c>
      <c r="AG399" s="5">
        <v>0</v>
      </c>
      <c r="AH399" s="317">
        <v>0</v>
      </c>
      <c r="AI399" s="317">
        <v>0</v>
      </c>
    </row>
    <row r="400" spans="2:35" outlineLevel="1" x14ac:dyDescent="0.2">
      <c r="B400" s="310"/>
      <c r="C400" s="312">
        <v>15</v>
      </c>
      <c r="D400" s="259"/>
      <c r="E400" s="259"/>
      <c r="F400" s="259"/>
      <c r="G400" s="329" t="s">
        <v>281</v>
      </c>
      <c r="H400" s="330"/>
      <c r="I400" s="329"/>
      <c r="J400" s="259"/>
      <c r="K400" s="16"/>
      <c r="L400" s="259"/>
      <c r="M400" s="259"/>
      <c r="N400" s="259"/>
      <c r="O400" s="259"/>
      <c r="P400" s="259"/>
      <c r="Q400" s="16" t="s">
        <v>110</v>
      </c>
      <c r="R400" s="332"/>
      <c r="S400" s="315">
        <v>0</v>
      </c>
      <c r="T400" s="315">
        <v>0</v>
      </c>
      <c r="U400" s="315">
        <v>0</v>
      </c>
      <c r="V400" s="315">
        <v>0</v>
      </c>
      <c r="W400" s="316">
        <v>0</v>
      </c>
      <c r="X400" s="315">
        <v>0</v>
      </c>
      <c r="Y400" s="315">
        <v>0</v>
      </c>
      <c r="Z400" s="315">
        <v>0</v>
      </c>
      <c r="AA400" s="315">
        <v>0</v>
      </c>
      <c r="AB400" s="5">
        <v>0</v>
      </c>
      <c r="AC400" s="5">
        <v>0</v>
      </c>
      <c r="AD400" s="5">
        <v>0</v>
      </c>
      <c r="AE400" s="5">
        <v>0</v>
      </c>
      <c r="AF400" s="5">
        <v>0</v>
      </c>
      <c r="AG400" s="5">
        <v>0</v>
      </c>
      <c r="AH400" s="317">
        <v>0</v>
      </c>
      <c r="AI400" s="317">
        <v>0</v>
      </c>
    </row>
    <row r="401" spans="2:35" outlineLevel="1" x14ac:dyDescent="0.2">
      <c r="B401" s="310"/>
      <c r="C401" s="312">
        <v>15</v>
      </c>
      <c r="D401" s="259"/>
      <c r="E401" s="259"/>
      <c r="F401" s="259"/>
      <c r="G401" s="333" t="s">
        <v>282</v>
      </c>
      <c r="H401" s="334"/>
      <c r="I401" s="333"/>
      <c r="J401" s="335"/>
      <c r="K401" s="336"/>
      <c r="L401" s="335"/>
      <c r="M401" s="335"/>
      <c r="N401" s="335"/>
      <c r="O401" s="335"/>
      <c r="P401" s="335"/>
      <c r="Q401" s="337" t="s">
        <v>110</v>
      </c>
      <c r="R401" s="338"/>
      <c r="S401" s="321">
        <v>0</v>
      </c>
      <c r="T401" s="321">
        <v>0</v>
      </c>
      <c r="U401" s="321">
        <v>0</v>
      </c>
      <c r="V401" s="321">
        <v>0</v>
      </c>
      <c r="W401" s="322">
        <v>0</v>
      </c>
      <c r="X401" s="321">
        <v>0</v>
      </c>
      <c r="Y401" s="321">
        <v>0</v>
      </c>
      <c r="Z401" s="321">
        <v>0</v>
      </c>
      <c r="AA401" s="321">
        <v>0</v>
      </c>
      <c r="AB401" s="323">
        <v>0</v>
      </c>
      <c r="AC401" s="323">
        <v>0</v>
      </c>
      <c r="AD401" s="323">
        <v>0</v>
      </c>
      <c r="AE401" s="323">
        <v>0</v>
      </c>
      <c r="AF401" s="323">
        <v>0</v>
      </c>
      <c r="AG401" s="323">
        <v>0</v>
      </c>
      <c r="AH401" s="324">
        <v>0</v>
      </c>
      <c r="AI401" s="324">
        <v>0</v>
      </c>
    </row>
    <row r="402" spans="2:35" outlineLevel="1" x14ac:dyDescent="0.2">
      <c r="B402" s="310"/>
      <c r="C402" s="312">
        <v>15</v>
      </c>
      <c r="D402" s="259"/>
      <c r="E402" s="259"/>
      <c r="F402" s="259"/>
      <c r="G402" s="329" t="s">
        <v>283</v>
      </c>
      <c r="H402" s="330"/>
      <c r="I402" s="329"/>
      <c r="J402" s="259"/>
      <c r="K402" s="16"/>
      <c r="L402" s="259"/>
      <c r="M402" s="259"/>
      <c r="N402" s="259"/>
      <c r="O402" s="259"/>
      <c r="P402" s="259"/>
      <c r="Q402" s="261"/>
      <c r="R402" s="262"/>
      <c r="S402" s="339">
        <v>0</v>
      </c>
      <c r="T402" s="339">
        <v>0</v>
      </c>
      <c r="U402" s="339">
        <v>0</v>
      </c>
      <c r="V402" s="339">
        <v>0</v>
      </c>
      <c r="W402" s="339">
        <v>0</v>
      </c>
      <c r="X402" s="339">
        <v>0</v>
      </c>
      <c r="Y402" s="339">
        <v>0</v>
      </c>
      <c r="Z402" s="339">
        <v>0</v>
      </c>
      <c r="AA402" s="339">
        <v>0</v>
      </c>
      <c r="AB402" s="339">
        <v>0</v>
      </c>
      <c r="AC402" s="339">
        <v>0</v>
      </c>
      <c r="AD402" s="339">
        <v>0</v>
      </c>
      <c r="AE402" s="339">
        <v>0</v>
      </c>
      <c r="AF402" s="339">
        <v>0</v>
      </c>
      <c r="AG402" s="339">
        <v>0</v>
      </c>
      <c r="AH402" s="339">
        <v>0</v>
      </c>
      <c r="AI402" s="339">
        <v>0</v>
      </c>
    </row>
    <row r="403" spans="2:35" outlineLevel="1" x14ac:dyDescent="0.2">
      <c r="B403" s="310"/>
      <c r="C403" s="309"/>
    </row>
    <row r="404" spans="2:35" outlineLevel="1" x14ac:dyDescent="0.2">
      <c r="B404" s="310"/>
      <c r="C404" s="312">
        <v>15</v>
      </c>
      <c r="F404" s="40" t="s">
        <v>284</v>
      </c>
      <c r="Q404" s="16" t="s">
        <v>110</v>
      </c>
      <c r="R404" s="340"/>
      <c r="S404" s="341">
        <v>0</v>
      </c>
      <c r="T404" s="341">
        <v>0</v>
      </c>
      <c r="U404" s="341">
        <v>0</v>
      </c>
      <c r="V404" s="341">
        <v>0</v>
      </c>
      <c r="W404" s="342">
        <v>1.8322010050852791</v>
      </c>
      <c r="X404" s="341">
        <v>-148.12150084134976</v>
      </c>
      <c r="Y404" s="341">
        <v>-291.22497216972886</v>
      </c>
      <c r="Z404" s="341">
        <v>-318.47328429269112</v>
      </c>
      <c r="AA404" s="341">
        <v>-366.11124632338357</v>
      </c>
      <c r="AB404" s="343">
        <v>-388.00847207432901</v>
      </c>
      <c r="AC404" s="343">
        <v>2.1684544979424598</v>
      </c>
      <c r="AD404" s="343">
        <v>2.1684544979424598</v>
      </c>
      <c r="AE404" s="343">
        <v>2.1684544979424598</v>
      </c>
      <c r="AF404" s="343">
        <v>2.1684544979424598</v>
      </c>
      <c r="AG404" s="343">
        <v>2.1684544979424598</v>
      </c>
      <c r="AH404" s="344">
        <v>2.1684544979424598</v>
      </c>
      <c r="AI404" s="344">
        <v>2.1684544979424598</v>
      </c>
    </row>
    <row r="405" spans="2:35" outlineLevel="1" x14ac:dyDescent="0.2">
      <c r="B405" s="310"/>
      <c r="C405" s="309"/>
      <c r="F405" s="40"/>
    </row>
    <row r="406" spans="2:35" outlineLevel="1" x14ac:dyDescent="0.2">
      <c r="B406" s="310"/>
      <c r="C406" s="309"/>
      <c r="F406" s="40" t="s">
        <v>285</v>
      </c>
    </row>
    <row r="407" spans="2:35" outlineLevel="1" x14ac:dyDescent="0.2">
      <c r="B407" s="310"/>
      <c r="C407" s="345">
        <v>15</v>
      </c>
      <c r="G407" t="s">
        <v>286</v>
      </c>
      <c r="Q407" s="16" t="s">
        <v>110</v>
      </c>
      <c r="R407" s="299"/>
      <c r="S407" s="300">
        <v>0</v>
      </c>
      <c r="T407" s="300">
        <v>0</v>
      </c>
      <c r="U407" s="300">
        <v>0</v>
      </c>
      <c r="V407" s="300">
        <v>0</v>
      </c>
      <c r="W407" s="301">
        <v>0</v>
      </c>
      <c r="X407" s="300">
        <v>318.89745865838307</v>
      </c>
      <c r="Y407" s="300">
        <v>5.6824982387888072</v>
      </c>
      <c r="Z407" s="300">
        <v>78.569369230263959</v>
      </c>
      <c r="AA407" s="300">
        <v>14.163019099251326</v>
      </c>
      <c r="AB407" s="302">
        <v>14.51508292913517</v>
      </c>
      <c r="AC407" s="302">
        <v>0</v>
      </c>
      <c r="AD407" s="302">
        <v>5.8744146826971875</v>
      </c>
      <c r="AE407" s="302">
        <v>0</v>
      </c>
      <c r="AF407" s="302">
        <v>0</v>
      </c>
      <c r="AG407" s="302">
        <v>1.6192144782402771</v>
      </c>
      <c r="AH407" s="303">
        <v>1.6951622903895665</v>
      </c>
      <c r="AI407" s="303">
        <v>1.7947508097942602</v>
      </c>
    </row>
    <row r="408" spans="2:35" outlineLevel="1" x14ac:dyDescent="0.2">
      <c r="B408" s="310"/>
      <c r="C408" s="345">
        <v>15</v>
      </c>
      <c r="G408" t="s">
        <v>287</v>
      </c>
      <c r="Q408" s="337" t="s">
        <v>110</v>
      </c>
      <c r="R408" s="320"/>
      <c r="S408" s="321">
        <v>0</v>
      </c>
      <c r="T408" s="321">
        <v>0</v>
      </c>
      <c r="U408" s="321">
        <v>0</v>
      </c>
      <c r="V408" s="321">
        <v>0</v>
      </c>
      <c r="W408" s="322">
        <v>0</v>
      </c>
      <c r="X408" s="321">
        <v>9.0162747147371913</v>
      </c>
      <c r="Y408" s="321">
        <v>665.30022722649596</v>
      </c>
      <c r="Z408" s="321">
        <v>695.92977293916556</v>
      </c>
      <c r="AA408" s="321">
        <v>876.12544086714013</v>
      </c>
      <c r="AB408" s="323">
        <v>928.86280391124046</v>
      </c>
      <c r="AC408" s="323">
        <v>983.75072916182444</v>
      </c>
      <c r="AD408" s="323">
        <v>983.608449419914</v>
      </c>
      <c r="AE408" s="323">
        <v>995.37655640854996</v>
      </c>
      <c r="AF408" s="323">
        <v>995.23427666663952</v>
      </c>
      <c r="AG408" s="323">
        <v>995.09199692472919</v>
      </c>
      <c r="AH408" s="324">
        <v>998.23267755882807</v>
      </c>
      <c r="AI408" s="324">
        <v>1001.5273425237747</v>
      </c>
    </row>
    <row r="409" spans="2:35" outlineLevel="1" x14ac:dyDescent="0.2">
      <c r="B409" s="310"/>
      <c r="C409" s="345">
        <v>15</v>
      </c>
      <c r="G409" s="325" t="s">
        <v>288</v>
      </c>
      <c r="H409" s="326"/>
      <c r="I409" s="325"/>
      <c r="J409" s="325"/>
      <c r="K409" s="326"/>
      <c r="L409" s="325"/>
      <c r="M409" s="325"/>
      <c r="N409" s="325"/>
      <c r="O409" s="325"/>
      <c r="P409" s="325"/>
      <c r="Q409" s="326"/>
      <c r="R409" s="327"/>
      <c r="S409" s="5">
        <v>0</v>
      </c>
      <c r="T409" s="5">
        <v>0</v>
      </c>
      <c r="U409" s="5">
        <v>0</v>
      </c>
      <c r="V409" s="5">
        <v>0</v>
      </c>
      <c r="W409" s="5">
        <v>0</v>
      </c>
      <c r="X409" s="5">
        <v>327.91373337312024</v>
      </c>
      <c r="Y409" s="5">
        <v>670.98272546528472</v>
      </c>
      <c r="Z409" s="5">
        <v>774.49914216942955</v>
      </c>
      <c r="AA409" s="5">
        <v>890.28845996639143</v>
      </c>
      <c r="AB409" s="5">
        <v>943.3778868403756</v>
      </c>
      <c r="AC409" s="5">
        <v>983.75072916182444</v>
      </c>
      <c r="AD409" s="5">
        <v>989.48286410261119</v>
      </c>
      <c r="AE409" s="5">
        <v>995.37655640854996</v>
      </c>
      <c r="AF409" s="5">
        <v>995.23427666663952</v>
      </c>
      <c r="AG409" s="5">
        <v>996.71121140296941</v>
      </c>
      <c r="AH409" s="5">
        <v>999.92783984921766</v>
      </c>
      <c r="AI409" s="5">
        <v>1003.3220933335689</v>
      </c>
    </row>
    <row r="410" spans="2:35" outlineLevel="1" x14ac:dyDescent="0.2">
      <c r="B410" s="310"/>
      <c r="C410" s="309"/>
    </row>
    <row r="411" spans="2:35" outlineLevel="1" x14ac:dyDescent="0.2">
      <c r="B411" s="310"/>
      <c r="C411" s="346">
        <v>15</v>
      </c>
      <c r="F411" s="40" t="s">
        <v>266</v>
      </c>
      <c r="Q411" s="16" t="s">
        <v>110</v>
      </c>
      <c r="R411" s="340"/>
      <c r="S411" s="341">
        <v>0</v>
      </c>
      <c r="T411" s="341">
        <v>0</v>
      </c>
      <c r="U411" s="341">
        <v>0</v>
      </c>
      <c r="V411" s="341">
        <v>0</v>
      </c>
      <c r="W411" s="342">
        <v>1.8322010050852791</v>
      </c>
      <c r="X411" s="341">
        <v>179.79223253177048</v>
      </c>
      <c r="Y411" s="341">
        <v>379.75775329555586</v>
      </c>
      <c r="Z411" s="341">
        <v>456.02585787673843</v>
      </c>
      <c r="AA411" s="341">
        <v>524.17721364300792</v>
      </c>
      <c r="AB411" s="343">
        <v>555.36941476604659</v>
      </c>
      <c r="AC411" s="343">
        <v>985.91918365976687</v>
      </c>
      <c r="AD411" s="343">
        <v>991.65131860055362</v>
      </c>
      <c r="AE411" s="343">
        <v>997.54501090649239</v>
      </c>
      <c r="AF411" s="343">
        <v>997.40273116458195</v>
      </c>
      <c r="AG411" s="343">
        <v>998.87966590091185</v>
      </c>
      <c r="AH411" s="344">
        <v>1002.0962943471601</v>
      </c>
      <c r="AI411" s="344">
        <v>1005.4905478315113</v>
      </c>
    </row>
    <row r="412" spans="2:35" outlineLevel="1" x14ac:dyDescent="0.2"/>
    <row r="413" spans="2:35" x14ac:dyDescent="0.2">
      <c r="C413" s="116">
        <v>16</v>
      </c>
      <c r="D413" s="67" t="s">
        <v>146</v>
      </c>
      <c r="E413" s="67"/>
      <c r="F413" s="67"/>
      <c r="G413" s="67"/>
      <c r="H413" s="102"/>
      <c r="I413" s="67"/>
      <c r="J413" s="67"/>
      <c r="K413" s="102"/>
      <c r="L413" s="67"/>
      <c r="M413" s="67"/>
      <c r="N413" s="67"/>
      <c r="O413" s="67"/>
      <c r="P413" s="67"/>
      <c r="Q413" s="117" t="s">
        <v>110</v>
      </c>
      <c r="R413" s="118"/>
      <c r="S413" s="118">
        <v>0</v>
      </c>
      <c r="T413" s="118">
        <v>0</v>
      </c>
      <c r="U413" s="118">
        <v>0</v>
      </c>
      <c r="V413" s="118">
        <v>0</v>
      </c>
      <c r="W413" s="118">
        <v>88.759013452921266</v>
      </c>
      <c r="X413" s="118">
        <v>450.58957839685831</v>
      </c>
      <c r="Y413" s="118">
        <v>620.78449355058501</v>
      </c>
      <c r="Z413" s="118">
        <v>693.619121645071</v>
      </c>
      <c r="AA413" s="118">
        <v>764.55995708714477</v>
      </c>
      <c r="AB413" s="118">
        <v>825.15765996548316</v>
      </c>
      <c r="AC413" s="118">
        <v>1386.7343994070313</v>
      </c>
      <c r="AD413" s="118">
        <v>1410.6491633358692</v>
      </c>
      <c r="AE413" s="118">
        <v>1433.4017891650369</v>
      </c>
      <c r="AF413" s="118">
        <v>1454.4111401057619</v>
      </c>
      <c r="AG413" s="118">
        <v>1464.2206518381822</v>
      </c>
      <c r="AH413" s="118">
        <v>1471.7117163463267</v>
      </c>
      <c r="AI413" s="118">
        <v>1489.3812544013917</v>
      </c>
    </row>
    <row r="414" spans="2:35" outlineLevel="1" x14ac:dyDescent="0.2">
      <c r="C414" s="309"/>
      <c r="F414" s="40" t="s">
        <v>269</v>
      </c>
    </row>
    <row r="415" spans="2:35" outlineLevel="1" x14ac:dyDescent="0.2">
      <c r="B415" s="310"/>
      <c r="C415" s="312">
        <v>16</v>
      </c>
      <c r="G415" t="s">
        <v>270</v>
      </c>
      <c r="O415" s="106"/>
      <c r="Q415" s="16" t="s">
        <v>110</v>
      </c>
      <c r="R415" s="299"/>
      <c r="S415" s="300">
        <v>0</v>
      </c>
      <c r="T415" s="300">
        <v>0</v>
      </c>
      <c r="U415" s="300">
        <v>0</v>
      </c>
      <c r="V415" s="300">
        <v>0</v>
      </c>
      <c r="W415" s="301">
        <v>0</v>
      </c>
      <c r="X415" s="300">
        <v>6871.8484469557143</v>
      </c>
      <c r="Y415" s="300">
        <v>14196.687554106124</v>
      </c>
      <c r="Z415" s="300">
        <v>15570.526250580873</v>
      </c>
      <c r="AA415" s="300">
        <v>16791.254592394762</v>
      </c>
      <c r="AB415" s="302">
        <v>19305.473581292514</v>
      </c>
      <c r="AC415" s="302">
        <v>19900.315563982433</v>
      </c>
      <c r="AD415" s="302">
        <v>20327.627896161892</v>
      </c>
      <c r="AE415" s="302">
        <v>20651.405418386177</v>
      </c>
      <c r="AF415" s="302">
        <v>21044.494851957559</v>
      </c>
      <c r="AG415" s="302">
        <v>21310.75855791679</v>
      </c>
      <c r="AH415" s="303">
        <v>21350.079436495809</v>
      </c>
      <c r="AI415" s="303">
        <v>21548.629830269791</v>
      </c>
    </row>
    <row r="416" spans="2:35" outlineLevel="1" x14ac:dyDescent="0.2">
      <c r="B416" s="310"/>
      <c r="C416" s="312">
        <v>16</v>
      </c>
      <c r="G416" t="s">
        <v>271</v>
      </c>
      <c r="N416" s="24"/>
      <c r="O416" s="149" t="s">
        <v>172</v>
      </c>
      <c r="P416" s="313">
        <v>0</v>
      </c>
      <c r="Q416" s="16" t="s">
        <v>110</v>
      </c>
      <c r="R416" s="314"/>
      <c r="S416" s="315">
        <v>0</v>
      </c>
      <c r="T416" s="315">
        <v>0</v>
      </c>
      <c r="U416" s="315">
        <v>0</v>
      </c>
      <c r="V416" s="315">
        <v>0</v>
      </c>
      <c r="W416" s="316">
        <v>0</v>
      </c>
      <c r="X416" s="315">
        <v>7109.0302592285825</v>
      </c>
      <c r="Y416" s="315">
        <v>1049.2176763000562</v>
      </c>
      <c r="Z416" s="315">
        <v>886.41960717262418</v>
      </c>
      <c r="AA416" s="315">
        <v>2132.7130856102162</v>
      </c>
      <c r="AB416" s="5">
        <v>174.3012357241567</v>
      </c>
      <c r="AC416" s="5">
        <v>535.75233144898243</v>
      </c>
      <c r="AD416" s="5">
        <v>432.21752149380734</v>
      </c>
      <c r="AE416" s="5">
        <v>501.52943284090367</v>
      </c>
      <c r="AF416" s="5">
        <v>374.70370522875226</v>
      </c>
      <c r="AG416" s="5">
        <v>147.76087784854226</v>
      </c>
      <c r="AH416" s="317">
        <v>306.99039304350163</v>
      </c>
      <c r="AI416" s="317">
        <v>468.05837901165211</v>
      </c>
    </row>
    <row r="417" spans="2:35" outlineLevel="1" x14ac:dyDescent="0.2">
      <c r="B417" s="310"/>
      <c r="C417" s="312">
        <v>16</v>
      </c>
      <c r="G417" t="s">
        <v>272</v>
      </c>
      <c r="Q417" s="16" t="s">
        <v>110</v>
      </c>
      <c r="R417" s="314"/>
      <c r="S417" s="315">
        <v>0</v>
      </c>
      <c r="T417" s="315">
        <v>0</v>
      </c>
      <c r="U417" s="315">
        <v>0</v>
      </c>
      <c r="V417" s="315">
        <v>0</v>
      </c>
      <c r="W417" s="316">
        <v>0</v>
      </c>
      <c r="X417" s="315">
        <v>205.01014533417913</v>
      </c>
      <c r="Y417" s="315">
        <v>406.97170988437483</v>
      </c>
      <c r="Z417" s="315">
        <v>422.43668771483107</v>
      </c>
      <c r="AA417" s="315">
        <v>455.55569917382013</v>
      </c>
      <c r="AB417" s="5">
        <v>523.76780226956976</v>
      </c>
      <c r="AC417" s="5">
        <v>0</v>
      </c>
      <c r="AD417" s="5">
        <v>0</v>
      </c>
      <c r="AE417" s="5">
        <v>0</v>
      </c>
      <c r="AF417" s="5">
        <v>0</v>
      </c>
      <c r="AG417" s="5">
        <v>0</v>
      </c>
      <c r="AH417" s="317">
        <v>0</v>
      </c>
      <c r="AI417" s="317">
        <v>0</v>
      </c>
    </row>
    <row r="418" spans="2:35" outlineLevel="1" x14ac:dyDescent="0.2">
      <c r="B418" s="310"/>
      <c r="C418" s="312">
        <v>16</v>
      </c>
      <c r="G418" t="s">
        <v>273</v>
      </c>
      <c r="Q418" s="16" t="s">
        <v>110</v>
      </c>
      <c r="R418" s="314"/>
      <c r="S418" s="315">
        <v>0</v>
      </c>
      <c r="T418" s="315">
        <v>0</v>
      </c>
      <c r="U418" s="315">
        <v>0</v>
      </c>
      <c r="V418" s="315">
        <v>0</v>
      </c>
      <c r="W418" s="316">
        <v>0</v>
      </c>
      <c r="X418" s="315">
        <v>105.26371257179909</v>
      </c>
      <c r="Y418" s="315">
        <v>14.932526405663111</v>
      </c>
      <c r="Z418" s="315">
        <v>11.94404857041968</v>
      </c>
      <c r="AA418" s="315">
        <v>28.737212574244548</v>
      </c>
      <c r="AB418" s="5">
        <v>2.3486195572928805</v>
      </c>
      <c r="AC418" s="5">
        <v>0</v>
      </c>
      <c r="AD418" s="5">
        <v>0</v>
      </c>
      <c r="AE418" s="5">
        <v>0</v>
      </c>
      <c r="AF418" s="5">
        <v>0</v>
      </c>
      <c r="AG418" s="5">
        <v>0</v>
      </c>
      <c r="AH418" s="317">
        <v>0</v>
      </c>
      <c r="AI418" s="317">
        <v>0</v>
      </c>
    </row>
    <row r="419" spans="2:35" outlineLevel="1" x14ac:dyDescent="0.2">
      <c r="B419" s="310"/>
      <c r="C419" s="312">
        <v>16</v>
      </c>
      <c r="G419" t="s">
        <v>274</v>
      </c>
      <c r="O419" s="149" t="s">
        <v>275</v>
      </c>
      <c r="P419" s="318">
        <v>91.62464595940952</v>
      </c>
      <c r="Q419" s="16" t="s">
        <v>110</v>
      </c>
      <c r="R419" s="319"/>
      <c r="S419" s="315">
        <v>0</v>
      </c>
      <c r="T419" s="315">
        <v>0</v>
      </c>
      <c r="U419" s="315">
        <v>0</v>
      </c>
      <c r="V419" s="315">
        <v>0</v>
      </c>
      <c r="W419" s="316">
        <v>91.62464595940952</v>
      </c>
      <c r="X419" s="315">
        <v>94.465009984151209</v>
      </c>
      <c r="Y419" s="315">
        <v>97.283216115345056</v>
      </c>
      <c r="Z419" s="315">
        <v>100.07200164398495</v>
      </c>
      <c r="AA419" s="315">
        <v>102.78700846052726</v>
      </c>
      <c r="AB419" s="5">
        <v>105.57567486109684</v>
      </c>
      <c r="AC419" s="5">
        <v>108.43999926952304</v>
      </c>
      <c r="AD419" s="5">
        <v>108.43999926952304</v>
      </c>
      <c r="AE419" s="5">
        <v>108.43999926952304</v>
      </c>
      <c r="AF419" s="5">
        <v>108.43999926952304</v>
      </c>
      <c r="AG419" s="5">
        <v>108.43999926952304</v>
      </c>
      <c r="AH419" s="317">
        <v>108.43999926952304</v>
      </c>
      <c r="AI419" s="317">
        <v>108.43999926952304</v>
      </c>
    </row>
    <row r="420" spans="2:35" outlineLevel="1" x14ac:dyDescent="0.2">
      <c r="B420" s="310"/>
      <c r="C420" s="312">
        <v>16</v>
      </c>
      <c r="G420" t="s">
        <v>276</v>
      </c>
      <c r="Q420" s="8" t="s">
        <v>110</v>
      </c>
      <c r="R420" s="320"/>
      <c r="S420" s="321">
        <v>0</v>
      </c>
      <c r="T420" s="321">
        <v>0</v>
      </c>
      <c r="U420" s="321">
        <v>0</v>
      </c>
      <c r="V420" s="321">
        <v>0</v>
      </c>
      <c r="W420" s="322">
        <v>0</v>
      </c>
      <c r="X420" s="321">
        <v>0</v>
      </c>
      <c r="Y420" s="321">
        <v>0</v>
      </c>
      <c r="Z420" s="321">
        <v>0</v>
      </c>
      <c r="AA420" s="321">
        <v>0</v>
      </c>
      <c r="AB420" s="323">
        <v>0</v>
      </c>
      <c r="AC420" s="323">
        <v>0</v>
      </c>
      <c r="AD420" s="323">
        <v>0</v>
      </c>
      <c r="AE420" s="323">
        <v>0</v>
      </c>
      <c r="AF420" s="323">
        <v>0</v>
      </c>
      <c r="AG420" s="323">
        <v>0</v>
      </c>
      <c r="AH420" s="324">
        <v>0</v>
      </c>
      <c r="AI420" s="324">
        <v>0</v>
      </c>
    </row>
    <row r="421" spans="2:35" outlineLevel="1" x14ac:dyDescent="0.2">
      <c r="B421" s="310"/>
      <c r="C421" s="312">
        <v>16</v>
      </c>
      <c r="G421" s="325" t="s">
        <v>277</v>
      </c>
      <c r="H421" s="326"/>
      <c r="I421" s="325"/>
      <c r="J421" s="325"/>
      <c r="K421" s="326"/>
      <c r="L421" s="325"/>
      <c r="M421" s="325"/>
      <c r="N421" s="325"/>
      <c r="O421" s="325"/>
      <c r="P421" s="325"/>
      <c r="Q421" s="326"/>
      <c r="R421" s="327"/>
      <c r="S421" s="5">
        <v>0</v>
      </c>
      <c r="T421" s="5">
        <v>0</v>
      </c>
      <c r="U421" s="5">
        <v>0</v>
      </c>
      <c r="V421" s="5">
        <v>0</v>
      </c>
      <c r="W421" s="5">
        <v>6871.8484469557143</v>
      </c>
      <c r="X421" s="5">
        <v>14196.687554106124</v>
      </c>
      <c r="Y421" s="5">
        <v>15570.526250580873</v>
      </c>
      <c r="Z421" s="5">
        <v>16791.254592394762</v>
      </c>
      <c r="AA421" s="5">
        <v>19305.473581292514</v>
      </c>
      <c r="AB421" s="5">
        <v>19900.315563982433</v>
      </c>
      <c r="AC421" s="5">
        <v>20327.627896161892</v>
      </c>
      <c r="AD421" s="5">
        <v>20651.405418386177</v>
      </c>
      <c r="AE421" s="5">
        <v>21044.494851957559</v>
      </c>
      <c r="AF421" s="5">
        <v>21310.75855791679</v>
      </c>
      <c r="AG421" s="5">
        <v>21350.079436495809</v>
      </c>
      <c r="AH421" s="5">
        <v>21548.629830269791</v>
      </c>
      <c r="AI421" s="5">
        <v>21908.24821001192</v>
      </c>
    </row>
    <row r="422" spans="2:35" outlineLevel="1" x14ac:dyDescent="0.2">
      <c r="B422" s="310"/>
      <c r="C422" s="309"/>
    </row>
    <row r="423" spans="2:35" outlineLevel="1" x14ac:dyDescent="0.2">
      <c r="B423" s="310"/>
      <c r="C423" s="312"/>
      <c r="D423" s="259"/>
      <c r="E423" s="259"/>
      <c r="F423" s="328" t="s">
        <v>278</v>
      </c>
      <c r="G423" s="259"/>
      <c r="H423" s="16"/>
      <c r="I423" s="259"/>
      <c r="J423" s="259"/>
      <c r="K423" s="16"/>
      <c r="L423" s="259"/>
      <c r="M423" s="259"/>
      <c r="N423" s="259"/>
      <c r="O423" s="259"/>
      <c r="P423" s="259"/>
      <c r="Q423" s="261"/>
      <c r="R423" s="262"/>
      <c r="S423" s="262"/>
      <c r="T423" s="262"/>
      <c r="U423" s="262"/>
      <c r="V423" s="262"/>
      <c r="W423" s="262"/>
      <c r="X423" s="262"/>
      <c r="Y423" s="262"/>
      <c r="Z423" s="262"/>
      <c r="AA423" s="262"/>
      <c r="AB423" s="262"/>
      <c r="AC423" s="262"/>
      <c r="AD423" s="262"/>
      <c r="AE423" s="262"/>
      <c r="AF423" s="262"/>
      <c r="AG423" s="262"/>
      <c r="AH423" s="262"/>
      <c r="AI423" s="262"/>
    </row>
    <row r="424" spans="2:35" outlineLevel="1" x14ac:dyDescent="0.2">
      <c r="B424" s="310"/>
      <c r="C424" s="312">
        <v>16</v>
      </c>
      <c r="D424" s="259"/>
      <c r="E424" s="259"/>
      <c r="F424" s="259"/>
      <c r="G424" s="329" t="s">
        <v>279</v>
      </c>
      <c r="H424" s="330"/>
      <c r="I424" s="329"/>
      <c r="J424" s="259"/>
      <c r="K424" s="16"/>
      <c r="L424" s="259"/>
      <c r="M424" s="259"/>
      <c r="N424" s="259"/>
      <c r="O424" s="259"/>
      <c r="P424" s="259"/>
      <c r="Q424" s="16" t="s">
        <v>110</v>
      </c>
      <c r="R424" s="331"/>
      <c r="S424" s="300">
        <v>0</v>
      </c>
      <c r="T424" s="300">
        <v>0</v>
      </c>
      <c r="U424" s="300">
        <v>0</v>
      </c>
      <c r="V424" s="300">
        <v>0</v>
      </c>
      <c r="W424" s="301">
        <v>0</v>
      </c>
      <c r="X424" s="300">
        <v>0</v>
      </c>
      <c r="Y424" s="300">
        <v>0</v>
      </c>
      <c r="Z424" s="300">
        <v>0</v>
      </c>
      <c r="AA424" s="300">
        <v>0</v>
      </c>
      <c r="AB424" s="302">
        <v>0</v>
      </c>
      <c r="AC424" s="302">
        <v>0</v>
      </c>
      <c r="AD424" s="302">
        <v>0</v>
      </c>
      <c r="AE424" s="302">
        <v>0</v>
      </c>
      <c r="AF424" s="302">
        <v>0</v>
      </c>
      <c r="AG424" s="302">
        <v>0</v>
      </c>
      <c r="AH424" s="303">
        <v>0</v>
      </c>
      <c r="AI424" s="303">
        <v>0</v>
      </c>
    </row>
    <row r="425" spans="2:35" outlineLevel="1" x14ac:dyDescent="0.2">
      <c r="B425" s="310"/>
      <c r="C425" s="312">
        <v>16</v>
      </c>
      <c r="D425" s="259"/>
      <c r="E425" s="259"/>
      <c r="F425" s="259"/>
      <c r="G425" s="329" t="s">
        <v>280</v>
      </c>
      <c r="H425" s="330"/>
      <c r="I425" s="329"/>
      <c r="J425" s="259"/>
      <c r="K425" s="16"/>
      <c r="L425" s="259"/>
      <c r="M425" s="259"/>
      <c r="N425" s="259"/>
      <c r="O425" s="259"/>
      <c r="P425" s="259"/>
      <c r="Q425" s="16" t="s">
        <v>110</v>
      </c>
      <c r="R425" s="332"/>
      <c r="S425" s="315">
        <v>0</v>
      </c>
      <c r="T425" s="315">
        <v>0</v>
      </c>
      <c r="U425" s="315">
        <v>0</v>
      </c>
      <c r="V425" s="315">
        <v>0</v>
      </c>
      <c r="W425" s="316">
        <v>0</v>
      </c>
      <c r="X425" s="315">
        <v>0</v>
      </c>
      <c r="Y425" s="315">
        <v>0</v>
      </c>
      <c r="Z425" s="315">
        <v>0</v>
      </c>
      <c r="AA425" s="315">
        <v>0</v>
      </c>
      <c r="AB425" s="5">
        <v>0</v>
      </c>
      <c r="AC425" s="5">
        <v>0</v>
      </c>
      <c r="AD425" s="5">
        <v>0</v>
      </c>
      <c r="AE425" s="5">
        <v>0</v>
      </c>
      <c r="AF425" s="5">
        <v>0</v>
      </c>
      <c r="AG425" s="5">
        <v>0</v>
      </c>
      <c r="AH425" s="317">
        <v>0</v>
      </c>
      <c r="AI425" s="317">
        <v>0</v>
      </c>
    </row>
    <row r="426" spans="2:35" outlineLevel="1" x14ac:dyDescent="0.2">
      <c r="B426" s="310"/>
      <c r="C426" s="312">
        <v>16</v>
      </c>
      <c r="D426" s="259"/>
      <c r="E426" s="259"/>
      <c r="F426" s="259"/>
      <c r="G426" s="329" t="s">
        <v>281</v>
      </c>
      <c r="H426" s="330"/>
      <c r="I426" s="329"/>
      <c r="J426" s="259"/>
      <c r="K426" s="16"/>
      <c r="L426" s="259"/>
      <c r="M426" s="259"/>
      <c r="N426" s="259"/>
      <c r="O426" s="259"/>
      <c r="P426" s="259"/>
      <c r="Q426" s="16" t="s">
        <v>110</v>
      </c>
      <c r="R426" s="332"/>
      <c r="S426" s="315">
        <v>0</v>
      </c>
      <c r="T426" s="315">
        <v>0</v>
      </c>
      <c r="U426" s="315">
        <v>0</v>
      </c>
      <c r="V426" s="315">
        <v>0</v>
      </c>
      <c r="W426" s="316">
        <v>0</v>
      </c>
      <c r="X426" s="315">
        <v>0</v>
      </c>
      <c r="Y426" s="315">
        <v>0</v>
      </c>
      <c r="Z426" s="315">
        <v>0</v>
      </c>
      <c r="AA426" s="315">
        <v>0</v>
      </c>
      <c r="AB426" s="5">
        <v>0</v>
      </c>
      <c r="AC426" s="5">
        <v>0</v>
      </c>
      <c r="AD426" s="5">
        <v>0</v>
      </c>
      <c r="AE426" s="5">
        <v>0</v>
      </c>
      <c r="AF426" s="5">
        <v>0</v>
      </c>
      <c r="AG426" s="5">
        <v>0</v>
      </c>
      <c r="AH426" s="317">
        <v>0</v>
      </c>
      <c r="AI426" s="317">
        <v>0</v>
      </c>
    </row>
    <row r="427" spans="2:35" outlineLevel="1" x14ac:dyDescent="0.2">
      <c r="B427" s="310"/>
      <c r="C427" s="312">
        <v>16</v>
      </c>
      <c r="D427" s="259"/>
      <c r="E427" s="259"/>
      <c r="F427" s="259"/>
      <c r="G427" s="333" t="s">
        <v>282</v>
      </c>
      <c r="H427" s="334"/>
      <c r="I427" s="333"/>
      <c r="J427" s="335"/>
      <c r="K427" s="336"/>
      <c r="L427" s="335"/>
      <c r="M427" s="335"/>
      <c r="N427" s="335"/>
      <c r="O427" s="335"/>
      <c r="P427" s="335"/>
      <c r="Q427" s="337" t="s">
        <v>110</v>
      </c>
      <c r="R427" s="338"/>
      <c r="S427" s="321">
        <v>0</v>
      </c>
      <c r="T427" s="321">
        <v>0</v>
      </c>
      <c r="U427" s="321">
        <v>0</v>
      </c>
      <c r="V427" s="321">
        <v>0</v>
      </c>
      <c r="W427" s="322">
        <v>0</v>
      </c>
      <c r="X427" s="321">
        <v>0</v>
      </c>
      <c r="Y427" s="321">
        <v>0</v>
      </c>
      <c r="Z427" s="321">
        <v>0</v>
      </c>
      <c r="AA427" s="321">
        <v>0</v>
      </c>
      <c r="AB427" s="323">
        <v>0</v>
      </c>
      <c r="AC427" s="323">
        <v>0</v>
      </c>
      <c r="AD427" s="323">
        <v>0</v>
      </c>
      <c r="AE427" s="323">
        <v>0</v>
      </c>
      <c r="AF427" s="323">
        <v>0</v>
      </c>
      <c r="AG427" s="323">
        <v>0</v>
      </c>
      <c r="AH427" s="324">
        <v>0</v>
      </c>
      <c r="AI427" s="324">
        <v>0</v>
      </c>
    </row>
    <row r="428" spans="2:35" outlineLevel="1" x14ac:dyDescent="0.2">
      <c r="B428" s="310"/>
      <c r="C428" s="312">
        <v>16</v>
      </c>
      <c r="D428" s="259"/>
      <c r="E428" s="259"/>
      <c r="F428" s="259"/>
      <c r="G428" s="329" t="s">
        <v>283</v>
      </c>
      <c r="H428" s="330"/>
      <c r="I428" s="329"/>
      <c r="J428" s="259"/>
      <c r="K428" s="16"/>
      <c r="L428" s="259"/>
      <c r="M428" s="259"/>
      <c r="N428" s="259"/>
      <c r="O428" s="259"/>
      <c r="P428" s="259"/>
      <c r="Q428" s="261"/>
      <c r="R428" s="262"/>
      <c r="S428" s="339">
        <v>0</v>
      </c>
      <c r="T428" s="339">
        <v>0</v>
      </c>
      <c r="U428" s="339">
        <v>0</v>
      </c>
      <c r="V428" s="339">
        <v>0</v>
      </c>
      <c r="W428" s="339">
        <v>0</v>
      </c>
      <c r="X428" s="339">
        <v>0</v>
      </c>
      <c r="Y428" s="339">
        <v>0</v>
      </c>
      <c r="Z428" s="339">
        <v>0</v>
      </c>
      <c r="AA428" s="339">
        <v>0</v>
      </c>
      <c r="AB428" s="339">
        <v>0</v>
      </c>
      <c r="AC428" s="339">
        <v>0</v>
      </c>
      <c r="AD428" s="339">
        <v>0</v>
      </c>
      <c r="AE428" s="339">
        <v>0</v>
      </c>
      <c r="AF428" s="339">
        <v>0</v>
      </c>
      <c r="AG428" s="339">
        <v>0</v>
      </c>
      <c r="AH428" s="339">
        <v>0</v>
      </c>
      <c r="AI428" s="339">
        <v>0</v>
      </c>
    </row>
    <row r="429" spans="2:35" outlineLevel="1" x14ac:dyDescent="0.2">
      <c r="B429" s="310"/>
      <c r="C429" s="309"/>
    </row>
    <row r="430" spans="2:35" outlineLevel="1" x14ac:dyDescent="0.2">
      <c r="B430" s="310"/>
      <c r="C430" s="312">
        <v>16</v>
      </c>
      <c r="F430" s="40" t="s">
        <v>284</v>
      </c>
      <c r="Q430" s="16" t="s">
        <v>110</v>
      </c>
      <c r="R430" s="340"/>
      <c r="S430" s="341">
        <v>0</v>
      </c>
      <c r="T430" s="341">
        <v>0</v>
      </c>
      <c r="U430" s="341">
        <v>0</v>
      </c>
      <c r="V430" s="341">
        <v>0</v>
      </c>
      <c r="W430" s="342">
        <v>88.759013452921266</v>
      </c>
      <c r="X430" s="341">
        <v>-209.05925731422417</v>
      </c>
      <c r="Y430" s="341">
        <v>-314.46824372506728</v>
      </c>
      <c r="Z430" s="341">
        <v>-323.8529673402345</v>
      </c>
      <c r="AA430" s="341">
        <v>-369.57400760128013</v>
      </c>
      <c r="AB430" s="343">
        <v>-407.38800599537421</v>
      </c>
      <c r="AC430" s="343">
        <v>105.04845342881146</v>
      </c>
      <c r="AD430" s="343">
        <v>105.04845342881146</v>
      </c>
      <c r="AE430" s="343">
        <v>105.04845342881146</v>
      </c>
      <c r="AF430" s="343">
        <v>105.04845342881146</v>
      </c>
      <c r="AG430" s="343">
        <v>105.04845342881146</v>
      </c>
      <c r="AH430" s="344">
        <v>105.04845342881146</v>
      </c>
      <c r="AI430" s="344">
        <v>105.04845342881146</v>
      </c>
    </row>
    <row r="431" spans="2:35" outlineLevel="1" x14ac:dyDescent="0.2">
      <c r="B431" s="310"/>
      <c r="C431" s="309"/>
      <c r="F431" s="40"/>
    </row>
    <row r="432" spans="2:35" outlineLevel="1" x14ac:dyDescent="0.2">
      <c r="B432" s="310"/>
      <c r="C432" s="309"/>
      <c r="F432" s="40" t="s">
        <v>285</v>
      </c>
    </row>
    <row r="433" spans="2:35" outlineLevel="1" x14ac:dyDescent="0.2">
      <c r="B433" s="310"/>
      <c r="C433" s="345">
        <v>16</v>
      </c>
      <c r="G433" t="s">
        <v>286</v>
      </c>
      <c r="Q433" s="16" t="s">
        <v>110</v>
      </c>
      <c r="R433" s="299"/>
      <c r="S433" s="300">
        <v>0</v>
      </c>
      <c r="T433" s="300">
        <v>0</v>
      </c>
      <c r="U433" s="300">
        <v>0</v>
      </c>
      <c r="V433" s="300">
        <v>0</v>
      </c>
      <c r="W433" s="301">
        <v>0</v>
      </c>
      <c r="X433" s="300">
        <v>222.86507318752479</v>
      </c>
      <c r="Y433" s="300">
        <v>32.89252762916648</v>
      </c>
      <c r="Z433" s="300">
        <v>27.788877445124378</v>
      </c>
      <c r="AA433" s="300">
        <v>66.859647600387262</v>
      </c>
      <c r="AB433" s="302">
        <v>5.4642695613670691</v>
      </c>
      <c r="AC433" s="302">
        <v>16.795607587091762</v>
      </c>
      <c r="AD433" s="302">
        <v>13.549835357023859</v>
      </c>
      <c r="AE433" s="302">
        <v>15.722734280204708</v>
      </c>
      <c r="AF433" s="302">
        <v>11.746801693667891</v>
      </c>
      <c r="AG433" s="302">
        <v>4.6322406369306508</v>
      </c>
      <c r="AH433" s="303">
        <v>9.624018173883977</v>
      </c>
      <c r="AI433" s="303">
        <v>14.673430987166091</v>
      </c>
    </row>
    <row r="434" spans="2:35" outlineLevel="1" x14ac:dyDescent="0.2">
      <c r="B434" s="310"/>
      <c r="C434" s="345">
        <v>16</v>
      </c>
      <c r="G434" t="s">
        <v>287</v>
      </c>
      <c r="Q434" s="337" t="s">
        <v>110</v>
      </c>
      <c r="R434" s="320"/>
      <c r="S434" s="321">
        <v>0</v>
      </c>
      <c r="T434" s="321">
        <v>0</v>
      </c>
      <c r="U434" s="321">
        <v>0</v>
      </c>
      <c r="V434" s="321">
        <v>0</v>
      </c>
      <c r="W434" s="322">
        <v>0</v>
      </c>
      <c r="X434" s="321">
        <v>436.7837625235577</v>
      </c>
      <c r="Y434" s="321">
        <v>902.36020964648583</v>
      </c>
      <c r="Z434" s="321">
        <v>989.68321154018111</v>
      </c>
      <c r="AA434" s="321">
        <v>1067.2743170880376</v>
      </c>
      <c r="AB434" s="323">
        <v>1227.0813963994904</v>
      </c>
      <c r="AC434" s="323">
        <v>1264.8903383911281</v>
      </c>
      <c r="AD434" s="323">
        <v>1292.050874550034</v>
      </c>
      <c r="AE434" s="323">
        <v>1312.6306014560207</v>
      </c>
      <c r="AF434" s="323">
        <v>1337.6158849832825</v>
      </c>
      <c r="AG434" s="323">
        <v>1354.5399577724402</v>
      </c>
      <c r="AH434" s="324">
        <v>1357.0392447436313</v>
      </c>
      <c r="AI434" s="324">
        <v>1369.6593699854143</v>
      </c>
    </row>
    <row r="435" spans="2:35" outlineLevel="1" x14ac:dyDescent="0.2">
      <c r="B435" s="310"/>
      <c r="C435" s="345">
        <v>16</v>
      </c>
      <c r="G435" s="325" t="s">
        <v>288</v>
      </c>
      <c r="H435" s="326"/>
      <c r="I435" s="325"/>
      <c r="J435" s="325"/>
      <c r="K435" s="326"/>
      <c r="L435" s="325"/>
      <c r="M435" s="325"/>
      <c r="N435" s="325"/>
      <c r="O435" s="325"/>
      <c r="P435" s="325"/>
      <c r="Q435" s="326"/>
      <c r="R435" s="327"/>
      <c r="S435" s="5">
        <v>0</v>
      </c>
      <c r="T435" s="5">
        <v>0</v>
      </c>
      <c r="U435" s="5">
        <v>0</v>
      </c>
      <c r="V435" s="5">
        <v>0</v>
      </c>
      <c r="W435" s="5">
        <v>0</v>
      </c>
      <c r="X435" s="5">
        <v>659.64883571108248</v>
      </c>
      <c r="Y435" s="5">
        <v>935.25273727565229</v>
      </c>
      <c r="Z435" s="5">
        <v>1017.4720889853055</v>
      </c>
      <c r="AA435" s="5">
        <v>1134.1339646884248</v>
      </c>
      <c r="AB435" s="5">
        <v>1232.5456659608574</v>
      </c>
      <c r="AC435" s="5">
        <v>1281.6859459782199</v>
      </c>
      <c r="AD435" s="5">
        <v>1305.6007099070578</v>
      </c>
      <c r="AE435" s="5">
        <v>1328.3533357362255</v>
      </c>
      <c r="AF435" s="5">
        <v>1349.3626866769505</v>
      </c>
      <c r="AG435" s="5">
        <v>1359.1721984093708</v>
      </c>
      <c r="AH435" s="5">
        <v>1366.6632629175153</v>
      </c>
      <c r="AI435" s="5">
        <v>1384.3328009725803</v>
      </c>
    </row>
    <row r="436" spans="2:35" outlineLevel="1" x14ac:dyDescent="0.2">
      <c r="B436" s="310"/>
      <c r="C436" s="309"/>
    </row>
    <row r="437" spans="2:35" outlineLevel="1" x14ac:dyDescent="0.2">
      <c r="B437" s="310"/>
      <c r="C437" s="346">
        <v>16</v>
      </c>
      <c r="F437" s="40" t="s">
        <v>266</v>
      </c>
      <c r="Q437" s="16" t="s">
        <v>110</v>
      </c>
      <c r="R437" s="340"/>
      <c r="S437" s="341">
        <v>0</v>
      </c>
      <c r="T437" s="341">
        <v>0</v>
      </c>
      <c r="U437" s="341">
        <v>0</v>
      </c>
      <c r="V437" s="341">
        <v>0</v>
      </c>
      <c r="W437" s="342">
        <v>88.759013452921266</v>
      </c>
      <c r="X437" s="341">
        <v>450.58957839685831</v>
      </c>
      <c r="Y437" s="341">
        <v>620.78449355058501</v>
      </c>
      <c r="Z437" s="341">
        <v>693.619121645071</v>
      </c>
      <c r="AA437" s="341">
        <v>764.55995708714477</v>
      </c>
      <c r="AB437" s="343">
        <v>825.15765996548316</v>
      </c>
      <c r="AC437" s="343">
        <v>1386.7343994070313</v>
      </c>
      <c r="AD437" s="343">
        <v>1410.6491633358692</v>
      </c>
      <c r="AE437" s="343">
        <v>1433.4017891650369</v>
      </c>
      <c r="AF437" s="343">
        <v>1454.4111401057619</v>
      </c>
      <c r="AG437" s="343">
        <v>1464.2206518381822</v>
      </c>
      <c r="AH437" s="344">
        <v>1471.7117163463267</v>
      </c>
      <c r="AI437" s="344">
        <v>1489.3812544013917</v>
      </c>
    </row>
    <row r="438" spans="2:35" outlineLevel="1" x14ac:dyDescent="0.2"/>
    <row r="439" spans="2:35" x14ac:dyDescent="0.2">
      <c r="C439" s="116">
        <v>17</v>
      </c>
      <c r="D439" s="67" t="s">
        <v>147</v>
      </c>
      <c r="E439" s="67"/>
      <c r="F439" s="67"/>
      <c r="G439" s="67"/>
      <c r="H439" s="102"/>
      <c r="I439" s="67"/>
      <c r="J439" s="67"/>
      <c r="K439" s="102"/>
      <c r="L439" s="67"/>
      <c r="M439" s="67"/>
      <c r="N439" s="67"/>
      <c r="O439" s="67"/>
      <c r="P439" s="67"/>
      <c r="Q439" s="117" t="s">
        <v>110</v>
      </c>
      <c r="R439" s="118"/>
      <c r="S439" s="118">
        <v>0</v>
      </c>
      <c r="T439" s="118">
        <v>0</v>
      </c>
      <c r="U439" s="118">
        <v>0</v>
      </c>
      <c r="V439" s="118">
        <v>0</v>
      </c>
      <c r="W439" s="118">
        <v>77.999711153136246</v>
      </c>
      <c r="X439" s="118">
        <v>299.03201946378482</v>
      </c>
      <c r="Y439" s="118">
        <v>370.91633720244539</v>
      </c>
      <c r="Z439" s="118">
        <v>445.06888031762423</v>
      </c>
      <c r="AA439" s="118">
        <v>460.69684778595882</v>
      </c>
      <c r="AB439" s="118">
        <v>474.97094375061818</v>
      </c>
      <c r="AC439" s="118">
        <v>761.38067124632494</v>
      </c>
      <c r="AD439" s="118">
        <v>766.55147365757739</v>
      </c>
      <c r="AE439" s="118">
        <v>779.92282198253122</v>
      </c>
      <c r="AF439" s="118">
        <v>798.15358419464826</v>
      </c>
      <c r="AG439" s="118">
        <v>811.32134990302075</v>
      </c>
      <c r="AH439" s="118">
        <v>810.7077812903924</v>
      </c>
      <c r="AI439" s="118">
        <v>812.00302960976626</v>
      </c>
    </row>
    <row r="440" spans="2:35" outlineLevel="1" x14ac:dyDescent="0.2">
      <c r="C440" s="309"/>
      <c r="F440" s="40" t="s">
        <v>269</v>
      </c>
    </row>
    <row r="441" spans="2:35" outlineLevel="1" x14ac:dyDescent="0.2">
      <c r="B441" s="310"/>
      <c r="C441" s="312">
        <v>17</v>
      </c>
      <c r="G441" t="s">
        <v>270</v>
      </c>
      <c r="O441" s="106"/>
      <c r="Q441" s="16" t="s">
        <v>110</v>
      </c>
      <c r="R441" s="299"/>
      <c r="S441" s="300">
        <v>0</v>
      </c>
      <c r="T441" s="300">
        <v>0</v>
      </c>
      <c r="U441" s="300">
        <v>0</v>
      </c>
      <c r="V441" s="300">
        <v>0</v>
      </c>
      <c r="W441" s="301">
        <v>0</v>
      </c>
      <c r="X441" s="300">
        <v>6038.8480346841034</v>
      </c>
      <c r="Y441" s="300">
        <v>6691.0585884025231</v>
      </c>
      <c r="Z441" s="300">
        <v>9605.0578675415854</v>
      </c>
      <c r="AA441" s="300">
        <v>9877.8541319575561</v>
      </c>
      <c r="AB441" s="302">
        <v>10329.98511365312</v>
      </c>
      <c r="AC441" s="302">
        <v>10517.465254022782</v>
      </c>
      <c r="AD441" s="302">
        <v>10440.101383298674</v>
      </c>
      <c r="AE441" s="302">
        <v>10684.533019847662</v>
      </c>
      <c r="AF441" s="302">
        <v>10859.903135146749</v>
      </c>
      <c r="AG441" s="302">
        <v>11261.241424284235</v>
      </c>
      <c r="AH441" s="303">
        <v>11268.895709744955</v>
      </c>
      <c r="AI441" s="303">
        <v>11241.459084872466</v>
      </c>
    </row>
    <row r="442" spans="2:35" outlineLevel="1" x14ac:dyDescent="0.2">
      <c r="B442" s="310"/>
      <c r="C442" s="312">
        <v>17</v>
      </c>
      <c r="G442" t="s">
        <v>271</v>
      </c>
      <c r="N442" s="24"/>
      <c r="O442" s="149" t="s">
        <v>172</v>
      </c>
      <c r="P442" s="313">
        <v>0</v>
      </c>
      <c r="Q442" s="16" t="s">
        <v>110</v>
      </c>
      <c r="R442" s="314"/>
      <c r="S442" s="315">
        <v>0</v>
      </c>
      <c r="T442" s="315">
        <v>0</v>
      </c>
      <c r="U442" s="315">
        <v>0</v>
      </c>
      <c r="V442" s="315">
        <v>0</v>
      </c>
      <c r="W442" s="316">
        <v>0</v>
      </c>
      <c r="X442" s="315">
        <v>546.96665980297848</v>
      </c>
      <c r="Y442" s="315">
        <v>2768.2812115196925</v>
      </c>
      <c r="Z442" s="315">
        <v>98.815773399565899</v>
      </c>
      <c r="AA442" s="315">
        <v>270.8176413541018</v>
      </c>
      <c r="AB442" s="5">
        <v>0</v>
      </c>
      <c r="AC442" s="5">
        <v>17.931111626676628</v>
      </c>
      <c r="AD442" s="5">
        <v>339.72661889977326</v>
      </c>
      <c r="AE442" s="5">
        <v>270.66509764987097</v>
      </c>
      <c r="AF442" s="5">
        <v>496.63327148827034</v>
      </c>
      <c r="AG442" s="5">
        <v>102.94926781150436</v>
      </c>
      <c r="AH442" s="317">
        <v>67.858357478295488</v>
      </c>
      <c r="AI442" s="317">
        <v>164.80246233752541</v>
      </c>
    </row>
    <row r="443" spans="2:35" outlineLevel="1" x14ac:dyDescent="0.2">
      <c r="B443" s="310"/>
      <c r="C443" s="312">
        <v>17</v>
      </c>
      <c r="G443" t="s">
        <v>272</v>
      </c>
      <c r="Q443" s="16" t="s">
        <v>110</v>
      </c>
      <c r="R443" s="314"/>
      <c r="S443" s="315">
        <v>0</v>
      </c>
      <c r="T443" s="315">
        <v>0</v>
      </c>
      <c r="U443" s="315">
        <v>0</v>
      </c>
      <c r="V443" s="315">
        <v>0</v>
      </c>
      <c r="W443" s="316">
        <v>0</v>
      </c>
      <c r="X443" s="315">
        <v>180.15896636807602</v>
      </c>
      <c r="Y443" s="315">
        <v>191.810346200872</v>
      </c>
      <c r="Z443" s="315">
        <v>260.59034650303977</v>
      </c>
      <c r="AA443" s="315">
        <v>267.99145475758979</v>
      </c>
      <c r="AB443" s="5">
        <v>280.25800960917059</v>
      </c>
      <c r="AC443" s="5">
        <v>0</v>
      </c>
      <c r="AD443" s="5">
        <v>0</v>
      </c>
      <c r="AE443" s="5">
        <v>0</v>
      </c>
      <c r="AF443" s="5">
        <v>0</v>
      </c>
      <c r="AG443" s="5">
        <v>0</v>
      </c>
      <c r="AH443" s="317">
        <v>0</v>
      </c>
      <c r="AI443" s="317">
        <v>0</v>
      </c>
    </row>
    <row r="444" spans="2:35" outlineLevel="1" x14ac:dyDescent="0.2">
      <c r="B444" s="310"/>
      <c r="C444" s="312">
        <v>17</v>
      </c>
      <c r="G444" t="s">
        <v>273</v>
      </c>
      <c r="Q444" s="16" t="s">
        <v>110</v>
      </c>
      <c r="R444" s="314"/>
      <c r="S444" s="315">
        <v>0</v>
      </c>
      <c r="T444" s="315">
        <v>0</v>
      </c>
      <c r="U444" s="315">
        <v>0</v>
      </c>
      <c r="V444" s="315">
        <v>0</v>
      </c>
      <c r="W444" s="316">
        <v>0</v>
      </c>
      <c r="X444" s="315">
        <v>8.098958530822939</v>
      </c>
      <c r="Y444" s="315">
        <v>39.398337659627039</v>
      </c>
      <c r="Z444" s="315">
        <v>1.3314917534062991</v>
      </c>
      <c r="AA444" s="315">
        <v>3.649128511921512</v>
      </c>
      <c r="AB444" s="5">
        <v>0</v>
      </c>
      <c r="AC444" s="5">
        <v>0</v>
      </c>
      <c r="AD444" s="5">
        <v>0</v>
      </c>
      <c r="AE444" s="5">
        <v>0</v>
      </c>
      <c r="AF444" s="5">
        <v>0</v>
      </c>
      <c r="AG444" s="5">
        <v>0</v>
      </c>
      <c r="AH444" s="317">
        <v>0</v>
      </c>
      <c r="AI444" s="317">
        <v>0</v>
      </c>
    </row>
    <row r="445" spans="2:35" outlineLevel="1" x14ac:dyDescent="0.2">
      <c r="B445" s="310"/>
      <c r="C445" s="312">
        <v>17</v>
      </c>
      <c r="G445" t="s">
        <v>274</v>
      </c>
      <c r="O445" s="149" t="s">
        <v>275</v>
      </c>
      <c r="P445" s="318">
        <v>80.517973795788052</v>
      </c>
      <c r="Q445" s="16" t="s">
        <v>110</v>
      </c>
      <c r="R445" s="319"/>
      <c r="S445" s="315">
        <v>0</v>
      </c>
      <c r="T445" s="315">
        <v>0</v>
      </c>
      <c r="U445" s="315">
        <v>0</v>
      </c>
      <c r="V445" s="315">
        <v>0</v>
      </c>
      <c r="W445" s="316">
        <v>80.517973795788052</v>
      </c>
      <c r="X445" s="315">
        <v>83.014030983457474</v>
      </c>
      <c r="Y445" s="315">
        <v>85.490616241130624</v>
      </c>
      <c r="Z445" s="315">
        <v>87.941347240043029</v>
      </c>
      <c r="AA445" s="315">
        <v>90.327242928050211</v>
      </c>
      <c r="AB445" s="5">
        <v>92.777869239509329</v>
      </c>
      <c r="AC445" s="5">
        <v>95.294982350783641</v>
      </c>
      <c r="AD445" s="5">
        <v>95.294982350783641</v>
      </c>
      <c r="AE445" s="5">
        <v>95.294982350783641</v>
      </c>
      <c r="AF445" s="5">
        <v>95.294982350783641</v>
      </c>
      <c r="AG445" s="5">
        <v>95.294982350783641</v>
      </c>
      <c r="AH445" s="317">
        <v>95.294982350783641</v>
      </c>
      <c r="AI445" s="317">
        <v>95.294982350783641</v>
      </c>
    </row>
    <row r="446" spans="2:35" outlineLevel="1" x14ac:dyDescent="0.2">
      <c r="B446" s="310"/>
      <c r="C446" s="312">
        <v>17</v>
      </c>
      <c r="G446" t="s">
        <v>276</v>
      </c>
      <c r="Q446" s="8" t="s">
        <v>110</v>
      </c>
      <c r="R446" s="320"/>
      <c r="S446" s="321">
        <v>0</v>
      </c>
      <c r="T446" s="321">
        <v>0</v>
      </c>
      <c r="U446" s="321">
        <v>0</v>
      </c>
      <c r="V446" s="321">
        <v>0</v>
      </c>
      <c r="W446" s="322">
        <v>0</v>
      </c>
      <c r="X446" s="321">
        <v>0</v>
      </c>
      <c r="Y446" s="321">
        <v>0</v>
      </c>
      <c r="Z446" s="321">
        <v>0</v>
      </c>
      <c r="AA446" s="321">
        <v>0</v>
      </c>
      <c r="AB446" s="323">
        <v>0</v>
      </c>
      <c r="AC446" s="323">
        <v>0</v>
      </c>
      <c r="AD446" s="323">
        <v>0</v>
      </c>
      <c r="AE446" s="323">
        <v>0</v>
      </c>
      <c r="AF446" s="323">
        <v>0</v>
      </c>
      <c r="AG446" s="323">
        <v>0</v>
      </c>
      <c r="AH446" s="324">
        <v>0</v>
      </c>
      <c r="AI446" s="324">
        <v>0</v>
      </c>
    </row>
    <row r="447" spans="2:35" outlineLevel="1" x14ac:dyDescent="0.2">
      <c r="B447" s="310"/>
      <c r="C447" s="312">
        <v>17</v>
      </c>
      <c r="G447" s="325" t="s">
        <v>277</v>
      </c>
      <c r="H447" s="326"/>
      <c r="I447" s="325"/>
      <c r="J447" s="325"/>
      <c r="K447" s="326"/>
      <c r="L447" s="325"/>
      <c r="M447" s="325"/>
      <c r="N447" s="325"/>
      <c r="O447" s="325"/>
      <c r="P447" s="325"/>
      <c r="Q447" s="326"/>
      <c r="R447" s="327"/>
      <c r="S447" s="5">
        <v>0</v>
      </c>
      <c r="T447" s="5">
        <v>0</v>
      </c>
      <c r="U447" s="5">
        <v>0</v>
      </c>
      <c r="V447" s="5">
        <v>0</v>
      </c>
      <c r="W447" s="5">
        <v>6038.8480346841034</v>
      </c>
      <c r="X447" s="5">
        <v>6691.0585884025231</v>
      </c>
      <c r="Y447" s="5">
        <v>9605.0578675415854</v>
      </c>
      <c r="Z447" s="5">
        <v>9877.8541319575561</v>
      </c>
      <c r="AA447" s="5">
        <v>10329.98511365312</v>
      </c>
      <c r="AB447" s="5">
        <v>10517.465254022782</v>
      </c>
      <c r="AC447" s="5">
        <v>10440.101383298674</v>
      </c>
      <c r="AD447" s="5">
        <v>10684.533019847662</v>
      </c>
      <c r="AE447" s="5">
        <v>10859.903135146749</v>
      </c>
      <c r="AF447" s="5">
        <v>11261.241424284235</v>
      </c>
      <c r="AG447" s="5">
        <v>11268.895709744955</v>
      </c>
      <c r="AH447" s="5">
        <v>11241.459084872466</v>
      </c>
      <c r="AI447" s="5">
        <v>11310.966564859207</v>
      </c>
    </row>
    <row r="448" spans="2:35" outlineLevel="1" x14ac:dyDescent="0.2">
      <c r="B448" s="310"/>
      <c r="C448" s="309"/>
    </row>
    <row r="449" spans="2:35" outlineLevel="1" x14ac:dyDescent="0.2">
      <c r="B449" s="310"/>
      <c r="C449" s="312"/>
      <c r="D449" s="259"/>
      <c r="E449" s="259"/>
      <c r="F449" s="328" t="s">
        <v>278</v>
      </c>
      <c r="G449" s="259"/>
      <c r="H449" s="16"/>
      <c r="I449" s="259"/>
      <c r="J449" s="259"/>
      <c r="K449" s="16"/>
      <c r="L449" s="259"/>
      <c r="M449" s="259"/>
      <c r="N449" s="259"/>
      <c r="O449" s="259"/>
      <c r="P449" s="259"/>
      <c r="Q449" s="261"/>
      <c r="R449" s="262"/>
      <c r="S449" s="262"/>
      <c r="T449" s="262"/>
      <c r="U449" s="262"/>
      <c r="V449" s="262"/>
      <c r="W449" s="262"/>
      <c r="X449" s="262"/>
      <c r="Y449" s="262"/>
      <c r="Z449" s="262"/>
      <c r="AA449" s="262"/>
      <c r="AB449" s="262"/>
      <c r="AC449" s="262"/>
      <c r="AD449" s="262"/>
      <c r="AE449" s="262"/>
      <c r="AF449" s="262"/>
      <c r="AG449" s="262"/>
      <c r="AH449" s="262"/>
      <c r="AI449" s="262"/>
    </row>
    <row r="450" spans="2:35" outlineLevel="1" x14ac:dyDescent="0.2">
      <c r="B450" s="310"/>
      <c r="C450" s="312">
        <v>17</v>
      </c>
      <c r="D450" s="259"/>
      <c r="E450" s="259"/>
      <c r="F450" s="259"/>
      <c r="G450" s="329" t="s">
        <v>279</v>
      </c>
      <c r="H450" s="330"/>
      <c r="I450" s="329"/>
      <c r="J450" s="259"/>
      <c r="K450" s="16"/>
      <c r="L450" s="259"/>
      <c r="M450" s="259"/>
      <c r="N450" s="259"/>
      <c r="O450" s="259"/>
      <c r="P450" s="259"/>
      <c r="Q450" s="16" t="s">
        <v>110</v>
      </c>
      <c r="R450" s="331"/>
      <c r="S450" s="300">
        <v>0</v>
      </c>
      <c r="T450" s="300">
        <v>0</v>
      </c>
      <c r="U450" s="300">
        <v>0</v>
      </c>
      <c r="V450" s="300">
        <v>0</v>
      </c>
      <c r="W450" s="301">
        <v>0</v>
      </c>
      <c r="X450" s="300">
        <v>0</v>
      </c>
      <c r="Y450" s="300">
        <v>0</v>
      </c>
      <c r="Z450" s="300">
        <v>0</v>
      </c>
      <c r="AA450" s="300">
        <v>0</v>
      </c>
      <c r="AB450" s="302">
        <v>0</v>
      </c>
      <c r="AC450" s="302">
        <v>0</v>
      </c>
      <c r="AD450" s="302">
        <v>0</v>
      </c>
      <c r="AE450" s="302">
        <v>0</v>
      </c>
      <c r="AF450" s="302">
        <v>0</v>
      </c>
      <c r="AG450" s="302">
        <v>0</v>
      </c>
      <c r="AH450" s="303">
        <v>0</v>
      </c>
      <c r="AI450" s="303">
        <v>0</v>
      </c>
    </row>
    <row r="451" spans="2:35" outlineLevel="1" x14ac:dyDescent="0.2">
      <c r="B451" s="310"/>
      <c r="C451" s="312">
        <v>17</v>
      </c>
      <c r="D451" s="259"/>
      <c r="E451" s="259"/>
      <c r="F451" s="259"/>
      <c r="G451" s="329" t="s">
        <v>280</v>
      </c>
      <c r="H451" s="330"/>
      <c r="I451" s="329"/>
      <c r="J451" s="259"/>
      <c r="K451" s="16"/>
      <c r="L451" s="259"/>
      <c r="M451" s="259"/>
      <c r="N451" s="259"/>
      <c r="O451" s="259"/>
      <c r="P451" s="259"/>
      <c r="Q451" s="16" t="s">
        <v>110</v>
      </c>
      <c r="R451" s="332"/>
      <c r="S451" s="315">
        <v>0</v>
      </c>
      <c r="T451" s="315">
        <v>0</v>
      </c>
      <c r="U451" s="315">
        <v>0</v>
      </c>
      <c r="V451" s="315">
        <v>0</v>
      </c>
      <c r="W451" s="316">
        <v>0</v>
      </c>
      <c r="X451" s="315">
        <v>0</v>
      </c>
      <c r="Y451" s="315">
        <v>0</v>
      </c>
      <c r="Z451" s="315">
        <v>0</v>
      </c>
      <c r="AA451" s="315">
        <v>0</v>
      </c>
      <c r="AB451" s="5">
        <v>0</v>
      </c>
      <c r="AC451" s="5">
        <v>0</v>
      </c>
      <c r="AD451" s="5">
        <v>0</v>
      </c>
      <c r="AE451" s="5">
        <v>0</v>
      </c>
      <c r="AF451" s="5">
        <v>0</v>
      </c>
      <c r="AG451" s="5">
        <v>0</v>
      </c>
      <c r="AH451" s="317">
        <v>0</v>
      </c>
      <c r="AI451" s="317">
        <v>0</v>
      </c>
    </row>
    <row r="452" spans="2:35" outlineLevel="1" x14ac:dyDescent="0.2">
      <c r="B452" s="310"/>
      <c r="C452" s="312">
        <v>17</v>
      </c>
      <c r="D452" s="259"/>
      <c r="E452" s="259"/>
      <c r="F452" s="259"/>
      <c r="G452" s="329" t="s">
        <v>281</v>
      </c>
      <c r="H452" s="330"/>
      <c r="I452" s="329"/>
      <c r="J452" s="259"/>
      <c r="K452" s="16"/>
      <c r="L452" s="259"/>
      <c r="M452" s="259"/>
      <c r="N452" s="259"/>
      <c r="O452" s="259"/>
      <c r="P452" s="259"/>
      <c r="Q452" s="16" t="s">
        <v>110</v>
      </c>
      <c r="R452" s="332"/>
      <c r="S452" s="315">
        <v>0</v>
      </c>
      <c r="T452" s="315">
        <v>0</v>
      </c>
      <c r="U452" s="315">
        <v>0</v>
      </c>
      <c r="V452" s="315">
        <v>0</v>
      </c>
      <c r="W452" s="316">
        <v>0</v>
      </c>
      <c r="X452" s="315">
        <v>0</v>
      </c>
      <c r="Y452" s="315">
        <v>0</v>
      </c>
      <c r="Z452" s="315">
        <v>0</v>
      </c>
      <c r="AA452" s="315">
        <v>0</v>
      </c>
      <c r="AB452" s="5">
        <v>0</v>
      </c>
      <c r="AC452" s="5">
        <v>0</v>
      </c>
      <c r="AD452" s="5">
        <v>0</v>
      </c>
      <c r="AE452" s="5">
        <v>0</v>
      </c>
      <c r="AF452" s="5">
        <v>0</v>
      </c>
      <c r="AG452" s="5">
        <v>0</v>
      </c>
      <c r="AH452" s="317">
        <v>0</v>
      </c>
      <c r="AI452" s="317">
        <v>0</v>
      </c>
    </row>
    <row r="453" spans="2:35" outlineLevel="1" x14ac:dyDescent="0.2">
      <c r="B453" s="310"/>
      <c r="C453" s="312">
        <v>17</v>
      </c>
      <c r="D453" s="259"/>
      <c r="E453" s="259"/>
      <c r="F453" s="259"/>
      <c r="G453" s="333" t="s">
        <v>282</v>
      </c>
      <c r="H453" s="334"/>
      <c r="I453" s="333"/>
      <c r="J453" s="335"/>
      <c r="K453" s="336"/>
      <c r="L453" s="335"/>
      <c r="M453" s="335"/>
      <c r="N453" s="335"/>
      <c r="O453" s="335"/>
      <c r="P453" s="335"/>
      <c r="Q453" s="337" t="s">
        <v>110</v>
      </c>
      <c r="R453" s="338"/>
      <c r="S453" s="321">
        <v>0</v>
      </c>
      <c r="T453" s="321">
        <v>0</v>
      </c>
      <c r="U453" s="321">
        <v>0</v>
      </c>
      <c r="V453" s="321">
        <v>0</v>
      </c>
      <c r="W453" s="322">
        <v>0</v>
      </c>
      <c r="X453" s="321">
        <v>0</v>
      </c>
      <c r="Y453" s="321">
        <v>0</v>
      </c>
      <c r="Z453" s="321">
        <v>0</v>
      </c>
      <c r="AA453" s="321">
        <v>0</v>
      </c>
      <c r="AB453" s="323">
        <v>0</v>
      </c>
      <c r="AC453" s="323">
        <v>0</v>
      </c>
      <c r="AD453" s="323">
        <v>0</v>
      </c>
      <c r="AE453" s="323">
        <v>0</v>
      </c>
      <c r="AF453" s="323">
        <v>0</v>
      </c>
      <c r="AG453" s="323">
        <v>0</v>
      </c>
      <c r="AH453" s="324">
        <v>0</v>
      </c>
      <c r="AI453" s="324">
        <v>0</v>
      </c>
    </row>
    <row r="454" spans="2:35" outlineLevel="1" x14ac:dyDescent="0.2">
      <c r="B454" s="310"/>
      <c r="C454" s="312">
        <v>17</v>
      </c>
      <c r="D454" s="259"/>
      <c r="E454" s="259"/>
      <c r="F454" s="259"/>
      <c r="G454" s="329" t="s">
        <v>283</v>
      </c>
      <c r="H454" s="330"/>
      <c r="I454" s="329"/>
      <c r="J454" s="259"/>
      <c r="K454" s="16"/>
      <c r="L454" s="259"/>
      <c r="M454" s="259"/>
      <c r="N454" s="259"/>
      <c r="O454" s="259"/>
      <c r="P454" s="259"/>
      <c r="Q454" s="261"/>
      <c r="R454" s="262"/>
      <c r="S454" s="339">
        <v>0</v>
      </c>
      <c r="T454" s="339">
        <v>0</v>
      </c>
      <c r="U454" s="339">
        <v>0</v>
      </c>
      <c r="V454" s="339">
        <v>0</v>
      </c>
      <c r="W454" s="339">
        <v>0</v>
      </c>
      <c r="X454" s="339">
        <v>0</v>
      </c>
      <c r="Y454" s="339">
        <v>0</v>
      </c>
      <c r="Z454" s="339">
        <v>0</v>
      </c>
      <c r="AA454" s="339">
        <v>0</v>
      </c>
      <c r="AB454" s="339">
        <v>0</v>
      </c>
      <c r="AC454" s="339">
        <v>0</v>
      </c>
      <c r="AD454" s="339">
        <v>0</v>
      </c>
      <c r="AE454" s="339">
        <v>0</v>
      </c>
      <c r="AF454" s="339">
        <v>0</v>
      </c>
      <c r="AG454" s="339">
        <v>0</v>
      </c>
      <c r="AH454" s="339">
        <v>0</v>
      </c>
      <c r="AI454" s="339">
        <v>0</v>
      </c>
    </row>
    <row r="455" spans="2:35" outlineLevel="1" x14ac:dyDescent="0.2">
      <c r="B455" s="310"/>
      <c r="C455" s="309"/>
    </row>
    <row r="456" spans="2:35" outlineLevel="1" x14ac:dyDescent="0.2">
      <c r="B456" s="310"/>
      <c r="C456" s="312">
        <v>17</v>
      </c>
      <c r="F456" s="40" t="s">
        <v>284</v>
      </c>
      <c r="Q456" s="16" t="s">
        <v>110</v>
      </c>
      <c r="R456" s="340"/>
      <c r="S456" s="341">
        <v>0</v>
      </c>
      <c r="T456" s="341">
        <v>0</v>
      </c>
      <c r="U456" s="341">
        <v>0</v>
      </c>
      <c r="V456" s="341">
        <v>0</v>
      </c>
      <c r="W456" s="342">
        <v>77.999711153136246</v>
      </c>
      <c r="X456" s="341">
        <v>-101.95230877090411</v>
      </c>
      <c r="Y456" s="341">
        <v>-141.1606210177444</v>
      </c>
      <c r="Z456" s="341">
        <v>-168.53911500527764</v>
      </c>
      <c r="AA456" s="341">
        <v>-175.64262372911384</v>
      </c>
      <c r="AB456" s="343">
        <v>-181.61655226038457</v>
      </c>
      <c r="AC456" s="343">
        <v>92.3145572013036</v>
      </c>
      <c r="AD456" s="343">
        <v>92.3145572013036</v>
      </c>
      <c r="AE456" s="343">
        <v>92.3145572013036</v>
      </c>
      <c r="AF456" s="343">
        <v>92.3145572013036</v>
      </c>
      <c r="AG456" s="343">
        <v>92.3145572013036</v>
      </c>
      <c r="AH456" s="344">
        <v>92.3145572013036</v>
      </c>
      <c r="AI456" s="344">
        <v>92.3145572013036</v>
      </c>
    </row>
    <row r="457" spans="2:35" outlineLevel="1" x14ac:dyDescent="0.2">
      <c r="B457" s="310"/>
      <c r="C457" s="309"/>
      <c r="F457" s="40"/>
    </row>
    <row r="458" spans="2:35" outlineLevel="1" x14ac:dyDescent="0.2">
      <c r="B458" s="310"/>
      <c r="C458" s="309"/>
      <c r="F458" s="40" t="s">
        <v>285</v>
      </c>
    </row>
    <row r="459" spans="2:35" outlineLevel="1" x14ac:dyDescent="0.2">
      <c r="B459" s="310"/>
      <c r="C459" s="345">
        <v>17</v>
      </c>
      <c r="G459" t="s">
        <v>286</v>
      </c>
      <c r="Q459" s="16" t="s">
        <v>110</v>
      </c>
      <c r="R459" s="299"/>
      <c r="S459" s="300">
        <v>0</v>
      </c>
      <c r="T459" s="300">
        <v>0</v>
      </c>
      <c r="U459" s="300">
        <v>0</v>
      </c>
      <c r="V459" s="300">
        <v>0</v>
      </c>
      <c r="W459" s="301">
        <v>0</v>
      </c>
      <c r="X459" s="300">
        <v>17.147172008430076</v>
      </c>
      <c r="Y459" s="300">
        <v>86.784437864515866</v>
      </c>
      <c r="Z459" s="300">
        <v>3.0978324423626575</v>
      </c>
      <c r="AA459" s="300">
        <v>8.490017802709998</v>
      </c>
      <c r="AB459" s="302">
        <v>0</v>
      </c>
      <c r="AC459" s="302">
        <v>0.56213271842882861</v>
      </c>
      <c r="AD459" s="302">
        <v>10.650284922695507</v>
      </c>
      <c r="AE459" s="302">
        <v>8.4852356225014436</v>
      </c>
      <c r="AF459" s="302">
        <v>15.569241705492983</v>
      </c>
      <c r="AG459" s="302">
        <v>3.2274157330570556</v>
      </c>
      <c r="AH459" s="303">
        <v>2.1273306279929387</v>
      </c>
      <c r="AI459" s="303">
        <v>5.1664870581550204</v>
      </c>
    </row>
    <row r="460" spans="2:35" outlineLevel="1" x14ac:dyDescent="0.2">
      <c r="B460" s="310"/>
      <c r="C460" s="345">
        <v>17</v>
      </c>
      <c r="G460" t="s">
        <v>287</v>
      </c>
      <c r="Q460" s="337" t="s">
        <v>110</v>
      </c>
      <c r="R460" s="320"/>
      <c r="S460" s="321">
        <v>0</v>
      </c>
      <c r="T460" s="321">
        <v>0</v>
      </c>
      <c r="U460" s="321">
        <v>0</v>
      </c>
      <c r="V460" s="321">
        <v>0</v>
      </c>
      <c r="W460" s="322">
        <v>0</v>
      </c>
      <c r="X460" s="321">
        <v>383.83715622625886</v>
      </c>
      <c r="Y460" s="321">
        <v>425.2925203556739</v>
      </c>
      <c r="Z460" s="321">
        <v>610.51016288053916</v>
      </c>
      <c r="AA460" s="321">
        <v>627.84945371236267</v>
      </c>
      <c r="AB460" s="323">
        <v>656.58749601100271</v>
      </c>
      <c r="AC460" s="323">
        <v>668.50398132659245</v>
      </c>
      <c r="AD460" s="323">
        <v>663.58663153357827</v>
      </c>
      <c r="AE460" s="323">
        <v>679.12302915872613</v>
      </c>
      <c r="AF460" s="323">
        <v>690.26978528785162</v>
      </c>
      <c r="AG460" s="323">
        <v>715.77937696866013</v>
      </c>
      <c r="AH460" s="324">
        <v>716.26589346109586</v>
      </c>
      <c r="AI460" s="324">
        <v>714.52198535030766</v>
      </c>
    </row>
    <row r="461" spans="2:35" outlineLevel="1" x14ac:dyDescent="0.2">
      <c r="B461" s="310"/>
      <c r="C461" s="345">
        <v>17</v>
      </c>
      <c r="G461" s="325" t="s">
        <v>288</v>
      </c>
      <c r="H461" s="326"/>
      <c r="I461" s="325"/>
      <c r="J461" s="325"/>
      <c r="K461" s="326"/>
      <c r="L461" s="325"/>
      <c r="M461" s="325"/>
      <c r="N461" s="325"/>
      <c r="O461" s="325"/>
      <c r="P461" s="325"/>
      <c r="Q461" s="326"/>
      <c r="R461" s="327"/>
      <c r="S461" s="5">
        <v>0</v>
      </c>
      <c r="T461" s="5">
        <v>0</v>
      </c>
      <c r="U461" s="5">
        <v>0</v>
      </c>
      <c r="V461" s="5">
        <v>0</v>
      </c>
      <c r="W461" s="5">
        <v>0</v>
      </c>
      <c r="X461" s="5">
        <v>400.98432823468892</v>
      </c>
      <c r="Y461" s="5">
        <v>512.07695822018979</v>
      </c>
      <c r="Z461" s="5">
        <v>613.60799532290184</v>
      </c>
      <c r="AA461" s="5">
        <v>636.33947151507266</v>
      </c>
      <c r="AB461" s="5">
        <v>656.58749601100271</v>
      </c>
      <c r="AC461" s="5">
        <v>669.06611404502132</v>
      </c>
      <c r="AD461" s="5">
        <v>674.23691645627378</v>
      </c>
      <c r="AE461" s="5">
        <v>687.6082647812276</v>
      </c>
      <c r="AF461" s="5">
        <v>705.83902699334465</v>
      </c>
      <c r="AG461" s="5">
        <v>719.00679270171713</v>
      </c>
      <c r="AH461" s="5">
        <v>718.39322408908879</v>
      </c>
      <c r="AI461" s="5">
        <v>719.68847240846264</v>
      </c>
    </row>
    <row r="462" spans="2:35" outlineLevel="1" x14ac:dyDescent="0.2">
      <c r="B462" s="310"/>
      <c r="C462" s="309"/>
    </row>
    <row r="463" spans="2:35" outlineLevel="1" x14ac:dyDescent="0.2">
      <c r="B463" s="310"/>
      <c r="C463" s="346">
        <v>17</v>
      </c>
      <c r="F463" s="40" t="s">
        <v>266</v>
      </c>
      <c r="Q463" s="16" t="s">
        <v>110</v>
      </c>
      <c r="R463" s="340"/>
      <c r="S463" s="341">
        <v>0</v>
      </c>
      <c r="T463" s="341">
        <v>0</v>
      </c>
      <c r="U463" s="341">
        <v>0</v>
      </c>
      <c r="V463" s="341">
        <v>0</v>
      </c>
      <c r="W463" s="342">
        <v>77.999711153136246</v>
      </c>
      <c r="X463" s="341">
        <v>299.03201946378482</v>
      </c>
      <c r="Y463" s="341">
        <v>370.91633720244539</v>
      </c>
      <c r="Z463" s="341">
        <v>445.06888031762423</v>
      </c>
      <c r="AA463" s="341">
        <v>460.69684778595882</v>
      </c>
      <c r="AB463" s="343">
        <v>474.97094375061818</v>
      </c>
      <c r="AC463" s="343">
        <v>761.38067124632494</v>
      </c>
      <c r="AD463" s="343">
        <v>766.55147365757739</v>
      </c>
      <c r="AE463" s="343">
        <v>779.92282198253122</v>
      </c>
      <c r="AF463" s="343">
        <v>798.15358419464826</v>
      </c>
      <c r="AG463" s="343">
        <v>811.32134990302075</v>
      </c>
      <c r="AH463" s="344">
        <v>810.7077812903924</v>
      </c>
      <c r="AI463" s="344">
        <v>812.00302960976626</v>
      </c>
    </row>
    <row r="464" spans="2:35" outlineLevel="1" x14ac:dyDescent="0.2"/>
    <row r="465" spans="2:35" x14ac:dyDescent="0.2">
      <c r="C465" s="116">
        <v>18</v>
      </c>
      <c r="D465" s="67" t="s">
        <v>148</v>
      </c>
      <c r="E465" s="67"/>
      <c r="F465" s="67"/>
      <c r="G465" s="67"/>
      <c r="H465" s="102"/>
      <c r="I465" s="67"/>
      <c r="J465" s="67"/>
      <c r="K465" s="102"/>
      <c r="L465" s="67"/>
      <c r="M465" s="67"/>
      <c r="N465" s="67"/>
      <c r="O465" s="67"/>
      <c r="P465" s="67"/>
      <c r="Q465" s="117" t="s">
        <v>110</v>
      </c>
      <c r="R465" s="118"/>
      <c r="S465" s="118">
        <v>0</v>
      </c>
      <c r="T465" s="118">
        <v>0</v>
      </c>
      <c r="U465" s="118">
        <v>0</v>
      </c>
      <c r="V465" s="118">
        <v>0</v>
      </c>
      <c r="W465" s="118">
        <v>6.7102957005895005</v>
      </c>
      <c r="X465" s="118">
        <v>38.795736313530696</v>
      </c>
      <c r="Y465" s="118">
        <v>64.706271178735904</v>
      </c>
      <c r="Z465" s="118">
        <v>78.55121857140972</v>
      </c>
      <c r="AA465" s="118">
        <v>81.204147575284935</v>
      </c>
      <c r="AB465" s="118">
        <v>84.092964628996114</v>
      </c>
      <c r="AC465" s="118">
        <v>145.92686568586601</v>
      </c>
      <c r="AD465" s="118">
        <v>150.04470378462074</v>
      </c>
      <c r="AE465" s="118">
        <v>149.52361513890332</v>
      </c>
      <c r="AF465" s="118">
        <v>149.00252649318591</v>
      </c>
      <c r="AG465" s="118">
        <v>153.90448618456608</v>
      </c>
      <c r="AH465" s="118">
        <v>160.67581976191084</v>
      </c>
      <c r="AI465" s="118">
        <v>166.40533722069978</v>
      </c>
    </row>
    <row r="466" spans="2:35" outlineLevel="1" x14ac:dyDescent="0.2">
      <c r="C466" s="309"/>
      <c r="F466" s="40" t="s">
        <v>269</v>
      </c>
    </row>
    <row r="467" spans="2:35" outlineLevel="1" x14ac:dyDescent="0.2">
      <c r="B467" s="310"/>
      <c r="C467" s="312">
        <v>18</v>
      </c>
      <c r="G467" t="s">
        <v>270</v>
      </c>
      <c r="O467" s="106"/>
      <c r="Q467" s="16" t="s">
        <v>110</v>
      </c>
      <c r="R467" s="299"/>
      <c r="S467" s="300">
        <v>0</v>
      </c>
      <c r="T467" s="300">
        <v>0</v>
      </c>
      <c r="U467" s="300">
        <v>0</v>
      </c>
      <c r="V467" s="300">
        <v>0</v>
      </c>
      <c r="W467" s="301">
        <v>0</v>
      </c>
      <c r="X467" s="300">
        <v>519.52059058394036</v>
      </c>
      <c r="Y467" s="300">
        <v>1355.5843032472033</v>
      </c>
      <c r="Z467" s="300">
        <v>1910.5035723317542</v>
      </c>
      <c r="AA467" s="300">
        <v>1954.7709817778411</v>
      </c>
      <c r="AB467" s="302">
        <v>2044.5597234213733</v>
      </c>
      <c r="AC467" s="302">
        <v>2099.8667688286346</v>
      </c>
      <c r="AD467" s="302">
        <v>2235.6820786311696</v>
      </c>
      <c r="AE467" s="302">
        <v>2227.4838750621748</v>
      </c>
      <c r="AF467" s="302">
        <v>2219.28567149318</v>
      </c>
      <c r="AG467" s="302">
        <v>2211.0874679241851</v>
      </c>
      <c r="AH467" s="303">
        <v>2375.8756106421524</v>
      </c>
      <c r="AI467" s="303">
        <v>2422.5499203114523</v>
      </c>
    </row>
    <row r="468" spans="2:35" outlineLevel="1" x14ac:dyDescent="0.2">
      <c r="B468" s="310"/>
      <c r="C468" s="312">
        <v>18</v>
      </c>
      <c r="G468" t="s">
        <v>271</v>
      </c>
      <c r="N468" s="24"/>
      <c r="O468" s="149" t="s">
        <v>172</v>
      </c>
      <c r="P468" s="313">
        <v>0</v>
      </c>
      <c r="Q468" s="16" t="s">
        <v>110</v>
      </c>
      <c r="R468" s="314"/>
      <c r="S468" s="315">
        <v>0</v>
      </c>
      <c r="T468" s="315">
        <v>0</v>
      </c>
      <c r="U468" s="315">
        <v>0</v>
      </c>
      <c r="V468" s="315">
        <v>0</v>
      </c>
      <c r="W468" s="316">
        <v>0</v>
      </c>
      <c r="X468" s="315">
        <v>815.62930045008954</v>
      </c>
      <c r="Y468" s="315">
        <v>516.06919560396477</v>
      </c>
      <c r="Z468" s="315">
        <v>0</v>
      </c>
      <c r="AA468" s="315">
        <v>43.933608965087743</v>
      </c>
      <c r="AB468" s="5">
        <v>7.7147534756658951</v>
      </c>
      <c r="AC468" s="5">
        <v>144.01351337152963</v>
      </c>
      <c r="AD468" s="5">
        <v>0</v>
      </c>
      <c r="AE468" s="5">
        <v>0</v>
      </c>
      <c r="AF468" s="5">
        <v>0</v>
      </c>
      <c r="AG468" s="5">
        <v>172.98634628696189</v>
      </c>
      <c r="AH468" s="317">
        <v>54.872513238294736</v>
      </c>
      <c r="AI468" s="317">
        <v>143.00247184578802</v>
      </c>
    </row>
    <row r="469" spans="2:35" outlineLevel="1" x14ac:dyDescent="0.2">
      <c r="B469" s="310"/>
      <c r="C469" s="312">
        <v>18</v>
      </c>
      <c r="G469" t="s">
        <v>272</v>
      </c>
      <c r="Q469" s="16" t="s">
        <v>110</v>
      </c>
      <c r="R469" s="314"/>
      <c r="S469" s="315">
        <v>0</v>
      </c>
      <c r="T469" s="315">
        <v>0</v>
      </c>
      <c r="U469" s="315">
        <v>0</v>
      </c>
      <c r="V469" s="315">
        <v>0</v>
      </c>
      <c r="W469" s="316">
        <v>0</v>
      </c>
      <c r="X469" s="315">
        <v>15.499030952420911</v>
      </c>
      <c r="Y469" s="315">
        <v>38.860083359753091</v>
      </c>
      <c r="Z469" s="315">
        <v>51.832981620198616</v>
      </c>
      <c r="AA469" s="315">
        <v>53.033980065541691</v>
      </c>
      <c r="AB469" s="5">
        <v>55.469996549734795</v>
      </c>
      <c r="AC469" s="5">
        <v>0</v>
      </c>
      <c r="AD469" s="5">
        <v>0</v>
      </c>
      <c r="AE469" s="5">
        <v>0</v>
      </c>
      <c r="AF469" s="5">
        <v>0</v>
      </c>
      <c r="AG469" s="5">
        <v>0</v>
      </c>
      <c r="AH469" s="317">
        <v>0</v>
      </c>
      <c r="AI469" s="317">
        <v>0</v>
      </c>
    </row>
    <row r="470" spans="2:35" outlineLevel="1" x14ac:dyDescent="0.2">
      <c r="B470" s="310"/>
      <c r="C470" s="312">
        <v>18</v>
      </c>
      <c r="G470" t="s">
        <v>273</v>
      </c>
      <c r="Q470" s="16" t="s">
        <v>110</v>
      </c>
      <c r="R470" s="314"/>
      <c r="S470" s="315">
        <v>0</v>
      </c>
      <c r="T470" s="315">
        <v>0</v>
      </c>
      <c r="U470" s="315">
        <v>0</v>
      </c>
      <c r="V470" s="315">
        <v>0</v>
      </c>
      <c r="W470" s="316">
        <v>0</v>
      </c>
      <c r="X470" s="315">
        <v>12.077057645979446</v>
      </c>
      <c r="Y470" s="315">
        <v>7.3447265182193657</v>
      </c>
      <c r="Z470" s="315">
        <v>0</v>
      </c>
      <c r="AA470" s="315">
        <v>0.59198279810911603</v>
      </c>
      <c r="AB470" s="5">
        <v>0.10395233755724315</v>
      </c>
      <c r="AC470" s="5">
        <v>0</v>
      </c>
      <c r="AD470" s="5">
        <v>0</v>
      </c>
      <c r="AE470" s="5">
        <v>0</v>
      </c>
      <c r="AF470" s="5">
        <v>0</v>
      </c>
      <c r="AG470" s="5">
        <v>0</v>
      </c>
      <c r="AH470" s="317">
        <v>0</v>
      </c>
      <c r="AI470" s="317">
        <v>0</v>
      </c>
    </row>
    <row r="471" spans="2:35" outlineLevel="1" x14ac:dyDescent="0.2">
      <c r="B471" s="310"/>
      <c r="C471" s="312">
        <v>18</v>
      </c>
      <c r="G471" t="s">
        <v>274</v>
      </c>
      <c r="O471" s="149" t="s">
        <v>275</v>
      </c>
      <c r="P471" s="318">
        <v>6.9269412077858714</v>
      </c>
      <c r="Q471" s="16" t="s">
        <v>110</v>
      </c>
      <c r="R471" s="319"/>
      <c r="S471" s="315">
        <v>0</v>
      </c>
      <c r="T471" s="315">
        <v>0</v>
      </c>
      <c r="U471" s="315">
        <v>0</v>
      </c>
      <c r="V471" s="315">
        <v>0</v>
      </c>
      <c r="W471" s="316">
        <v>6.9269412077858714</v>
      </c>
      <c r="X471" s="315">
        <v>7.1416763852272327</v>
      </c>
      <c r="Y471" s="315">
        <v>7.3547363973865121</v>
      </c>
      <c r="Z471" s="315">
        <v>7.5655721741115913</v>
      </c>
      <c r="AA471" s="315">
        <v>7.7708301852067505</v>
      </c>
      <c r="AB471" s="5">
        <v>7.9816569556963284</v>
      </c>
      <c r="AC471" s="5">
        <v>8.1982035689949395</v>
      </c>
      <c r="AD471" s="5">
        <v>8.1982035689949395</v>
      </c>
      <c r="AE471" s="5">
        <v>8.1982035689949395</v>
      </c>
      <c r="AF471" s="5">
        <v>8.1982035689949395</v>
      </c>
      <c r="AG471" s="5">
        <v>8.1982035689949395</v>
      </c>
      <c r="AH471" s="317">
        <v>8.1982035689949395</v>
      </c>
      <c r="AI471" s="317">
        <v>8.1982035689949395</v>
      </c>
    </row>
    <row r="472" spans="2:35" outlineLevel="1" x14ac:dyDescent="0.2">
      <c r="B472" s="310"/>
      <c r="C472" s="312">
        <v>18</v>
      </c>
      <c r="G472" t="s">
        <v>276</v>
      </c>
      <c r="Q472" s="8" t="s">
        <v>110</v>
      </c>
      <c r="R472" s="320"/>
      <c r="S472" s="321">
        <v>0</v>
      </c>
      <c r="T472" s="321">
        <v>0</v>
      </c>
      <c r="U472" s="321">
        <v>0</v>
      </c>
      <c r="V472" s="321">
        <v>0</v>
      </c>
      <c r="W472" s="322">
        <v>0</v>
      </c>
      <c r="X472" s="321">
        <v>0</v>
      </c>
      <c r="Y472" s="321">
        <v>0</v>
      </c>
      <c r="Z472" s="321">
        <v>0</v>
      </c>
      <c r="AA472" s="321">
        <v>0</v>
      </c>
      <c r="AB472" s="323">
        <v>0</v>
      </c>
      <c r="AC472" s="323">
        <v>0</v>
      </c>
      <c r="AD472" s="323">
        <v>0</v>
      </c>
      <c r="AE472" s="323">
        <v>0</v>
      </c>
      <c r="AF472" s="323">
        <v>0</v>
      </c>
      <c r="AG472" s="323">
        <v>0</v>
      </c>
      <c r="AH472" s="324">
        <v>0</v>
      </c>
      <c r="AI472" s="324">
        <v>0</v>
      </c>
    </row>
    <row r="473" spans="2:35" outlineLevel="1" x14ac:dyDescent="0.2">
      <c r="B473" s="310"/>
      <c r="C473" s="312">
        <v>18</v>
      </c>
      <c r="G473" s="325" t="s">
        <v>277</v>
      </c>
      <c r="H473" s="326"/>
      <c r="I473" s="325"/>
      <c r="J473" s="325"/>
      <c r="K473" s="326"/>
      <c r="L473" s="325"/>
      <c r="M473" s="325"/>
      <c r="N473" s="325"/>
      <c r="O473" s="325"/>
      <c r="P473" s="325"/>
      <c r="Q473" s="326"/>
      <c r="R473" s="327"/>
      <c r="S473" s="5">
        <v>0</v>
      </c>
      <c r="T473" s="5">
        <v>0</v>
      </c>
      <c r="U473" s="5">
        <v>0</v>
      </c>
      <c r="V473" s="5">
        <v>0</v>
      </c>
      <c r="W473" s="5">
        <v>519.52059058394036</v>
      </c>
      <c r="X473" s="5">
        <v>1355.5843032472033</v>
      </c>
      <c r="Y473" s="5">
        <v>1910.5035723317542</v>
      </c>
      <c r="Z473" s="5">
        <v>1954.7709817778411</v>
      </c>
      <c r="AA473" s="5">
        <v>2044.5597234213733</v>
      </c>
      <c r="AB473" s="5">
        <v>2099.8667688286346</v>
      </c>
      <c r="AC473" s="5">
        <v>2235.6820786311696</v>
      </c>
      <c r="AD473" s="5">
        <v>2227.4838750621748</v>
      </c>
      <c r="AE473" s="5">
        <v>2219.28567149318</v>
      </c>
      <c r="AF473" s="5">
        <v>2211.0874679241851</v>
      </c>
      <c r="AG473" s="5">
        <v>2375.8756106421524</v>
      </c>
      <c r="AH473" s="5">
        <v>2422.5499203114523</v>
      </c>
      <c r="AI473" s="5">
        <v>2557.3541885882455</v>
      </c>
    </row>
    <row r="474" spans="2:35" outlineLevel="1" x14ac:dyDescent="0.2">
      <c r="B474" s="310"/>
      <c r="C474" s="309"/>
    </row>
    <row r="475" spans="2:35" outlineLevel="1" x14ac:dyDescent="0.2">
      <c r="B475" s="310"/>
      <c r="C475" s="312"/>
      <c r="D475" s="259"/>
      <c r="E475" s="259"/>
      <c r="F475" s="328" t="s">
        <v>278</v>
      </c>
      <c r="G475" s="259"/>
      <c r="H475" s="16"/>
      <c r="I475" s="259"/>
      <c r="J475" s="259"/>
      <c r="K475" s="16"/>
      <c r="L475" s="259"/>
      <c r="M475" s="259"/>
      <c r="N475" s="259"/>
      <c r="O475" s="259"/>
      <c r="P475" s="259"/>
      <c r="Q475" s="261"/>
      <c r="R475" s="262"/>
      <c r="S475" s="262"/>
      <c r="T475" s="262"/>
      <c r="U475" s="262"/>
      <c r="V475" s="262"/>
      <c r="W475" s="262"/>
      <c r="X475" s="262"/>
      <c r="Y475" s="262"/>
      <c r="Z475" s="262"/>
      <c r="AA475" s="262"/>
      <c r="AB475" s="262"/>
      <c r="AC475" s="262"/>
      <c r="AD475" s="262"/>
      <c r="AE475" s="262"/>
      <c r="AF475" s="262"/>
      <c r="AG475" s="262"/>
      <c r="AH475" s="262"/>
      <c r="AI475" s="262"/>
    </row>
    <row r="476" spans="2:35" outlineLevel="1" x14ac:dyDescent="0.2">
      <c r="B476" s="310"/>
      <c r="C476" s="312">
        <v>18</v>
      </c>
      <c r="D476" s="259"/>
      <c r="E476" s="259"/>
      <c r="F476" s="259"/>
      <c r="G476" s="329" t="s">
        <v>279</v>
      </c>
      <c r="H476" s="330"/>
      <c r="I476" s="329"/>
      <c r="J476" s="259"/>
      <c r="K476" s="16"/>
      <c r="L476" s="259"/>
      <c r="M476" s="259"/>
      <c r="N476" s="259"/>
      <c r="O476" s="259"/>
      <c r="P476" s="259"/>
      <c r="Q476" s="16" t="s">
        <v>110</v>
      </c>
      <c r="R476" s="331"/>
      <c r="S476" s="300">
        <v>0</v>
      </c>
      <c r="T476" s="300">
        <v>0</v>
      </c>
      <c r="U476" s="300">
        <v>0</v>
      </c>
      <c r="V476" s="300">
        <v>0</v>
      </c>
      <c r="W476" s="301">
        <v>0</v>
      </c>
      <c r="X476" s="300">
        <v>0</v>
      </c>
      <c r="Y476" s="300">
        <v>0</v>
      </c>
      <c r="Z476" s="300">
        <v>0</v>
      </c>
      <c r="AA476" s="300">
        <v>0</v>
      </c>
      <c r="AB476" s="302">
        <v>0</v>
      </c>
      <c r="AC476" s="302">
        <v>0</v>
      </c>
      <c r="AD476" s="302">
        <v>0</v>
      </c>
      <c r="AE476" s="302">
        <v>0</v>
      </c>
      <c r="AF476" s="302">
        <v>0</v>
      </c>
      <c r="AG476" s="302">
        <v>0</v>
      </c>
      <c r="AH476" s="303">
        <v>0</v>
      </c>
      <c r="AI476" s="303">
        <v>0</v>
      </c>
    </row>
    <row r="477" spans="2:35" outlineLevel="1" x14ac:dyDescent="0.2">
      <c r="B477" s="310"/>
      <c r="C477" s="312">
        <v>18</v>
      </c>
      <c r="D477" s="259"/>
      <c r="E477" s="259"/>
      <c r="F477" s="259"/>
      <c r="G477" s="329" t="s">
        <v>280</v>
      </c>
      <c r="H477" s="330"/>
      <c r="I477" s="329"/>
      <c r="J477" s="259"/>
      <c r="K477" s="16"/>
      <c r="L477" s="259"/>
      <c r="M477" s="259"/>
      <c r="N477" s="259"/>
      <c r="O477" s="259"/>
      <c r="P477" s="259"/>
      <c r="Q477" s="16" t="s">
        <v>110</v>
      </c>
      <c r="R477" s="332"/>
      <c r="S477" s="315">
        <v>0</v>
      </c>
      <c r="T477" s="315">
        <v>0</v>
      </c>
      <c r="U477" s="315">
        <v>0</v>
      </c>
      <c r="V477" s="315">
        <v>0</v>
      </c>
      <c r="W477" s="316">
        <v>0</v>
      </c>
      <c r="X477" s="315">
        <v>0</v>
      </c>
      <c r="Y477" s="315">
        <v>0</v>
      </c>
      <c r="Z477" s="315">
        <v>0</v>
      </c>
      <c r="AA477" s="315">
        <v>0</v>
      </c>
      <c r="AB477" s="5">
        <v>0</v>
      </c>
      <c r="AC477" s="5">
        <v>0</v>
      </c>
      <c r="AD477" s="5">
        <v>0</v>
      </c>
      <c r="AE477" s="5">
        <v>0</v>
      </c>
      <c r="AF477" s="5">
        <v>0</v>
      </c>
      <c r="AG477" s="5">
        <v>0</v>
      </c>
      <c r="AH477" s="317">
        <v>0</v>
      </c>
      <c r="AI477" s="317">
        <v>0</v>
      </c>
    </row>
    <row r="478" spans="2:35" outlineLevel="1" x14ac:dyDescent="0.2">
      <c r="B478" s="310"/>
      <c r="C478" s="312">
        <v>18</v>
      </c>
      <c r="D478" s="259"/>
      <c r="E478" s="259"/>
      <c r="F478" s="259"/>
      <c r="G478" s="329" t="s">
        <v>281</v>
      </c>
      <c r="H478" s="330"/>
      <c r="I478" s="329"/>
      <c r="J478" s="259"/>
      <c r="K478" s="16"/>
      <c r="L478" s="259"/>
      <c r="M478" s="259"/>
      <c r="N478" s="259"/>
      <c r="O478" s="259"/>
      <c r="P478" s="259"/>
      <c r="Q478" s="16" t="s">
        <v>110</v>
      </c>
      <c r="R478" s="332"/>
      <c r="S478" s="315">
        <v>0</v>
      </c>
      <c r="T478" s="315">
        <v>0</v>
      </c>
      <c r="U478" s="315">
        <v>0</v>
      </c>
      <c r="V478" s="315">
        <v>0</v>
      </c>
      <c r="W478" s="316">
        <v>0</v>
      </c>
      <c r="X478" s="315">
        <v>0</v>
      </c>
      <c r="Y478" s="315">
        <v>0</v>
      </c>
      <c r="Z478" s="315">
        <v>0</v>
      </c>
      <c r="AA478" s="315">
        <v>0</v>
      </c>
      <c r="AB478" s="5">
        <v>0</v>
      </c>
      <c r="AC478" s="5">
        <v>0</v>
      </c>
      <c r="AD478" s="5">
        <v>0</v>
      </c>
      <c r="AE478" s="5">
        <v>0</v>
      </c>
      <c r="AF478" s="5">
        <v>0</v>
      </c>
      <c r="AG478" s="5">
        <v>0</v>
      </c>
      <c r="AH478" s="317">
        <v>0</v>
      </c>
      <c r="AI478" s="317">
        <v>0</v>
      </c>
    </row>
    <row r="479" spans="2:35" outlineLevel="1" x14ac:dyDescent="0.2">
      <c r="B479" s="310"/>
      <c r="C479" s="312">
        <v>18</v>
      </c>
      <c r="D479" s="259"/>
      <c r="E479" s="259"/>
      <c r="F479" s="259"/>
      <c r="G479" s="333" t="s">
        <v>282</v>
      </c>
      <c r="H479" s="334"/>
      <c r="I479" s="333"/>
      <c r="J479" s="335"/>
      <c r="K479" s="336"/>
      <c r="L479" s="335"/>
      <c r="M479" s="335"/>
      <c r="N479" s="335"/>
      <c r="O479" s="335"/>
      <c r="P479" s="335"/>
      <c r="Q479" s="337" t="s">
        <v>110</v>
      </c>
      <c r="R479" s="338"/>
      <c r="S479" s="321">
        <v>0</v>
      </c>
      <c r="T479" s="321">
        <v>0</v>
      </c>
      <c r="U479" s="321">
        <v>0</v>
      </c>
      <c r="V479" s="321">
        <v>0</v>
      </c>
      <c r="W479" s="322">
        <v>0</v>
      </c>
      <c r="X479" s="321">
        <v>0</v>
      </c>
      <c r="Y479" s="321">
        <v>0</v>
      </c>
      <c r="Z479" s="321">
        <v>0</v>
      </c>
      <c r="AA479" s="321">
        <v>0</v>
      </c>
      <c r="AB479" s="323">
        <v>0</v>
      </c>
      <c r="AC479" s="323">
        <v>0</v>
      </c>
      <c r="AD479" s="323">
        <v>0</v>
      </c>
      <c r="AE479" s="323">
        <v>0</v>
      </c>
      <c r="AF479" s="323">
        <v>0</v>
      </c>
      <c r="AG479" s="323">
        <v>0</v>
      </c>
      <c r="AH479" s="324">
        <v>0</v>
      </c>
      <c r="AI479" s="324">
        <v>0</v>
      </c>
    </row>
    <row r="480" spans="2:35" outlineLevel="1" x14ac:dyDescent="0.2">
      <c r="B480" s="310"/>
      <c r="C480" s="312">
        <v>18</v>
      </c>
      <c r="D480" s="259"/>
      <c r="E480" s="259"/>
      <c r="F480" s="259"/>
      <c r="G480" s="329" t="s">
        <v>283</v>
      </c>
      <c r="H480" s="330"/>
      <c r="I480" s="329"/>
      <c r="J480" s="259"/>
      <c r="K480" s="16"/>
      <c r="L480" s="259"/>
      <c r="M480" s="259"/>
      <c r="N480" s="259"/>
      <c r="O480" s="259"/>
      <c r="P480" s="259"/>
      <c r="Q480" s="261"/>
      <c r="R480" s="262"/>
      <c r="S480" s="339">
        <v>0</v>
      </c>
      <c r="T480" s="339">
        <v>0</v>
      </c>
      <c r="U480" s="339">
        <v>0</v>
      </c>
      <c r="V480" s="339">
        <v>0</v>
      </c>
      <c r="W480" s="339">
        <v>0</v>
      </c>
      <c r="X480" s="339">
        <v>0</v>
      </c>
      <c r="Y480" s="339">
        <v>0</v>
      </c>
      <c r="Z480" s="339">
        <v>0</v>
      </c>
      <c r="AA480" s="339">
        <v>0</v>
      </c>
      <c r="AB480" s="339">
        <v>0</v>
      </c>
      <c r="AC480" s="339">
        <v>0</v>
      </c>
      <c r="AD480" s="339">
        <v>0</v>
      </c>
      <c r="AE480" s="339">
        <v>0</v>
      </c>
      <c r="AF480" s="339">
        <v>0</v>
      </c>
      <c r="AG480" s="339">
        <v>0</v>
      </c>
      <c r="AH480" s="339">
        <v>0</v>
      </c>
      <c r="AI480" s="339">
        <v>0</v>
      </c>
    </row>
    <row r="481" spans="2:35" outlineLevel="1" x14ac:dyDescent="0.2">
      <c r="B481" s="310"/>
      <c r="C481" s="309"/>
    </row>
    <row r="482" spans="2:35" outlineLevel="1" x14ac:dyDescent="0.2">
      <c r="B482" s="310"/>
      <c r="C482" s="312">
        <v>18</v>
      </c>
      <c r="F482" s="40" t="s">
        <v>284</v>
      </c>
      <c r="Q482" s="16" t="s">
        <v>110</v>
      </c>
      <c r="R482" s="340"/>
      <c r="S482" s="341">
        <v>0</v>
      </c>
      <c r="T482" s="341">
        <v>0</v>
      </c>
      <c r="U482" s="341">
        <v>0</v>
      </c>
      <c r="V482" s="341">
        <v>0</v>
      </c>
      <c r="W482" s="342">
        <v>6.7102957005895005</v>
      </c>
      <c r="X482" s="341">
        <v>-19.795309979534036</v>
      </c>
      <c r="Y482" s="341">
        <v>-37.635007028981384</v>
      </c>
      <c r="Z482" s="341">
        <v>-42.882911572633525</v>
      </c>
      <c r="AA482" s="341">
        <v>-44.420977518369618</v>
      </c>
      <c r="AB482" s="343">
        <v>-46.103805756403531</v>
      </c>
      <c r="AC482" s="343">
        <v>7.941798336580427</v>
      </c>
      <c r="AD482" s="343">
        <v>7.941798336580427</v>
      </c>
      <c r="AE482" s="343">
        <v>7.941798336580427</v>
      </c>
      <c r="AF482" s="343">
        <v>7.941798336580427</v>
      </c>
      <c r="AG482" s="343">
        <v>7.941798336580427</v>
      </c>
      <c r="AH482" s="344">
        <v>7.941798336580427</v>
      </c>
      <c r="AI482" s="344">
        <v>7.941798336580427</v>
      </c>
    </row>
    <row r="483" spans="2:35" outlineLevel="1" x14ac:dyDescent="0.2">
      <c r="B483" s="310"/>
      <c r="C483" s="309"/>
      <c r="F483" s="40"/>
    </row>
    <row r="484" spans="2:35" outlineLevel="1" x14ac:dyDescent="0.2">
      <c r="B484" s="310"/>
      <c r="C484" s="309"/>
      <c r="F484" s="40" t="s">
        <v>285</v>
      </c>
    </row>
    <row r="485" spans="2:35" outlineLevel="1" x14ac:dyDescent="0.2">
      <c r="B485" s="310"/>
      <c r="C485" s="345">
        <v>18</v>
      </c>
      <c r="G485" t="s">
        <v>286</v>
      </c>
      <c r="Q485" s="16" t="s">
        <v>110</v>
      </c>
      <c r="R485" s="299"/>
      <c r="S485" s="300">
        <v>0</v>
      </c>
      <c r="T485" s="300">
        <v>0</v>
      </c>
      <c r="U485" s="300">
        <v>0</v>
      </c>
      <c r="V485" s="300">
        <v>0</v>
      </c>
      <c r="W485" s="301">
        <v>0</v>
      </c>
      <c r="X485" s="300">
        <v>25.569631456094505</v>
      </c>
      <c r="Y485" s="300">
        <v>16.178549655039035</v>
      </c>
      <c r="Z485" s="300">
        <v>0</v>
      </c>
      <c r="AA485" s="300">
        <v>1.3772999439249605</v>
      </c>
      <c r="AB485" s="302">
        <v>0.2418542382410061</v>
      </c>
      <c r="AC485" s="302">
        <v>4.5147623553681848</v>
      </c>
      <c r="AD485" s="302">
        <v>0</v>
      </c>
      <c r="AE485" s="302">
        <v>0</v>
      </c>
      <c r="AF485" s="302">
        <v>0</v>
      </c>
      <c r="AG485" s="302">
        <v>5.4230483370976259</v>
      </c>
      <c r="AH485" s="303">
        <v>1.7202299375446735</v>
      </c>
      <c r="AI485" s="303">
        <v>4.4830666338121361</v>
      </c>
    </row>
    <row r="486" spans="2:35" outlineLevel="1" x14ac:dyDescent="0.2">
      <c r="B486" s="310"/>
      <c r="C486" s="345">
        <v>18</v>
      </c>
      <c r="G486" t="s">
        <v>287</v>
      </c>
      <c r="Q486" s="337" t="s">
        <v>110</v>
      </c>
      <c r="R486" s="320"/>
      <c r="S486" s="321">
        <v>0</v>
      </c>
      <c r="T486" s="321">
        <v>0</v>
      </c>
      <c r="U486" s="321">
        <v>0</v>
      </c>
      <c r="V486" s="321">
        <v>0</v>
      </c>
      <c r="W486" s="322">
        <v>0</v>
      </c>
      <c r="X486" s="321">
        <v>33.02141483697023</v>
      </c>
      <c r="Y486" s="321">
        <v>86.16272855267826</v>
      </c>
      <c r="Z486" s="321">
        <v>121.43413014404324</v>
      </c>
      <c r="AA486" s="321">
        <v>124.24782514972958</v>
      </c>
      <c r="AB486" s="323">
        <v>129.95491614715863</v>
      </c>
      <c r="AC486" s="323">
        <v>133.47030499391738</v>
      </c>
      <c r="AD486" s="323">
        <v>142.1029054480403</v>
      </c>
      <c r="AE486" s="323">
        <v>141.58181680232289</v>
      </c>
      <c r="AF486" s="323">
        <v>141.06072815660548</v>
      </c>
      <c r="AG486" s="323">
        <v>140.53963951088801</v>
      </c>
      <c r="AH486" s="324">
        <v>151.01379148778574</v>
      </c>
      <c r="AI486" s="324">
        <v>153.9804722503072</v>
      </c>
    </row>
    <row r="487" spans="2:35" outlineLevel="1" x14ac:dyDescent="0.2">
      <c r="B487" s="310"/>
      <c r="C487" s="345">
        <v>18</v>
      </c>
      <c r="G487" s="325" t="s">
        <v>288</v>
      </c>
      <c r="H487" s="326"/>
      <c r="I487" s="325"/>
      <c r="J487" s="325"/>
      <c r="K487" s="326"/>
      <c r="L487" s="325"/>
      <c r="M487" s="325"/>
      <c r="N487" s="325"/>
      <c r="O487" s="325"/>
      <c r="P487" s="325"/>
      <c r="Q487" s="326"/>
      <c r="R487" s="327"/>
      <c r="S487" s="5">
        <v>0</v>
      </c>
      <c r="T487" s="5">
        <v>0</v>
      </c>
      <c r="U487" s="5">
        <v>0</v>
      </c>
      <c r="V487" s="5">
        <v>0</v>
      </c>
      <c r="W487" s="5">
        <v>0</v>
      </c>
      <c r="X487" s="5">
        <v>58.591046293064736</v>
      </c>
      <c r="Y487" s="5">
        <v>102.34127820771729</v>
      </c>
      <c r="Z487" s="5">
        <v>121.43413014404324</v>
      </c>
      <c r="AA487" s="5">
        <v>125.62512509365455</v>
      </c>
      <c r="AB487" s="5">
        <v>130.19677038539965</v>
      </c>
      <c r="AC487" s="5">
        <v>137.98506734928557</v>
      </c>
      <c r="AD487" s="5">
        <v>142.1029054480403</v>
      </c>
      <c r="AE487" s="5">
        <v>141.58181680232289</v>
      </c>
      <c r="AF487" s="5">
        <v>141.06072815660548</v>
      </c>
      <c r="AG487" s="5">
        <v>145.96268784798565</v>
      </c>
      <c r="AH487" s="5">
        <v>152.73402142533041</v>
      </c>
      <c r="AI487" s="5">
        <v>158.46353888411934</v>
      </c>
    </row>
    <row r="488" spans="2:35" outlineLevel="1" x14ac:dyDescent="0.2">
      <c r="B488" s="310"/>
      <c r="C488" s="309"/>
    </row>
    <row r="489" spans="2:35" outlineLevel="1" x14ac:dyDescent="0.2">
      <c r="B489" s="310"/>
      <c r="C489" s="346">
        <v>18</v>
      </c>
      <c r="F489" s="40" t="s">
        <v>266</v>
      </c>
      <c r="Q489" s="16" t="s">
        <v>110</v>
      </c>
      <c r="R489" s="340"/>
      <c r="S489" s="341">
        <v>0</v>
      </c>
      <c r="T489" s="341">
        <v>0</v>
      </c>
      <c r="U489" s="341">
        <v>0</v>
      </c>
      <c r="V489" s="341">
        <v>0</v>
      </c>
      <c r="W489" s="342">
        <v>6.7102957005895005</v>
      </c>
      <c r="X489" s="341">
        <v>38.795736313530696</v>
      </c>
      <c r="Y489" s="341">
        <v>64.706271178735904</v>
      </c>
      <c r="Z489" s="341">
        <v>78.55121857140972</v>
      </c>
      <c r="AA489" s="341">
        <v>81.204147575284935</v>
      </c>
      <c r="AB489" s="343">
        <v>84.092964628996114</v>
      </c>
      <c r="AC489" s="343">
        <v>145.92686568586601</v>
      </c>
      <c r="AD489" s="343">
        <v>150.04470378462074</v>
      </c>
      <c r="AE489" s="343">
        <v>149.52361513890332</v>
      </c>
      <c r="AF489" s="343">
        <v>149.00252649318591</v>
      </c>
      <c r="AG489" s="343">
        <v>153.90448618456608</v>
      </c>
      <c r="AH489" s="344">
        <v>160.67581976191084</v>
      </c>
      <c r="AI489" s="344">
        <v>166.40533722069978</v>
      </c>
    </row>
    <row r="490" spans="2:35" outlineLevel="1" x14ac:dyDescent="0.2"/>
    <row r="491" spans="2:35" x14ac:dyDescent="0.2">
      <c r="C491" s="116">
        <v>19</v>
      </c>
      <c r="D491" s="67" t="s">
        <v>149</v>
      </c>
      <c r="E491" s="67"/>
      <c r="F491" s="67"/>
      <c r="G491" s="67"/>
      <c r="H491" s="102"/>
      <c r="I491" s="67"/>
      <c r="J491" s="67"/>
      <c r="K491" s="102"/>
      <c r="L491" s="67"/>
      <c r="M491" s="67"/>
      <c r="N491" s="67"/>
      <c r="O491" s="67"/>
      <c r="P491" s="67"/>
      <c r="Q491" s="117" t="s">
        <v>110</v>
      </c>
      <c r="R491" s="118"/>
      <c r="S491" s="118">
        <v>0</v>
      </c>
      <c r="T491" s="118">
        <v>0</v>
      </c>
      <c r="U491" s="118">
        <v>0</v>
      </c>
      <c r="V491" s="118">
        <v>0</v>
      </c>
      <c r="W491" s="118">
        <v>85.161833639093587</v>
      </c>
      <c r="X491" s="118">
        <v>388.97264831174283</v>
      </c>
      <c r="Y491" s="118">
        <v>503.27270922539321</v>
      </c>
      <c r="Z491" s="118">
        <v>599.7326505979463</v>
      </c>
      <c r="AA491" s="118">
        <v>662.72582081546079</v>
      </c>
      <c r="AB491" s="118">
        <v>677.02939114374999</v>
      </c>
      <c r="AC491" s="118">
        <v>1109.0900295014958</v>
      </c>
      <c r="AD491" s="118">
        <v>1108.598876880736</v>
      </c>
      <c r="AE491" s="118">
        <v>1107.2920305136229</v>
      </c>
      <c r="AF491" s="118">
        <v>1103.3996858165419</v>
      </c>
      <c r="AG491" s="118">
        <v>1099.9476197333202</v>
      </c>
      <c r="AH491" s="118">
        <v>1094.760475797359</v>
      </c>
      <c r="AI491" s="118">
        <v>1089.2267263639148</v>
      </c>
    </row>
    <row r="492" spans="2:35" outlineLevel="1" x14ac:dyDescent="0.2">
      <c r="C492" s="309"/>
      <c r="F492" s="40" t="s">
        <v>269</v>
      </c>
    </row>
    <row r="493" spans="2:35" outlineLevel="1" x14ac:dyDescent="0.2">
      <c r="B493" s="310"/>
      <c r="C493" s="312">
        <v>19</v>
      </c>
      <c r="G493" t="s">
        <v>270</v>
      </c>
      <c r="O493" s="106"/>
      <c r="Q493" s="16" t="s">
        <v>110</v>
      </c>
      <c r="R493" s="299"/>
      <c r="S493" s="300">
        <v>0</v>
      </c>
      <c r="T493" s="300">
        <v>0</v>
      </c>
      <c r="U493" s="300">
        <v>0</v>
      </c>
      <c r="V493" s="300">
        <v>0</v>
      </c>
      <c r="W493" s="301">
        <v>0</v>
      </c>
      <c r="X493" s="300">
        <v>6593.3496944860999</v>
      </c>
      <c r="Y493" s="300">
        <v>11034.092673855257</v>
      </c>
      <c r="Z493" s="300">
        <v>12292.378681336571</v>
      </c>
      <c r="AA493" s="300">
        <v>15214.575734004946</v>
      </c>
      <c r="AB493" s="302">
        <v>15528.73398496829</v>
      </c>
      <c r="AC493" s="302">
        <v>15848.739868199857</v>
      </c>
      <c r="AD493" s="302">
        <v>15774.426794688516</v>
      </c>
      <c r="AE493" s="302">
        <v>15835.116653443243</v>
      </c>
      <c r="AF493" s="302">
        <v>15731.07145489546</v>
      </c>
      <c r="AG493" s="302">
        <v>15713.818679495262</v>
      </c>
      <c r="AH493" s="303">
        <v>15621.430692933987</v>
      </c>
      <c r="AI493" s="303">
        <v>15550.898138662127</v>
      </c>
    </row>
    <row r="494" spans="2:35" outlineLevel="1" x14ac:dyDescent="0.2">
      <c r="B494" s="310"/>
      <c r="C494" s="312">
        <v>19</v>
      </c>
      <c r="G494" t="s">
        <v>271</v>
      </c>
      <c r="N494" s="24"/>
      <c r="O494" s="149" t="s">
        <v>172</v>
      </c>
      <c r="P494" s="313">
        <v>0</v>
      </c>
      <c r="Q494" s="16" t="s">
        <v>110</v>
      </c>
      <c r="R494" s="314"/>
      <c r="S494" s="315">
        <v>0</v>
      </c>
      <c r="T494" s="315">
        <v>0</v>
      </c>
      <c r="U494" s="315">
        <v>0</v>
      </c>
      <c r="V494" s="315">
        <v>0</v>
      </c>
      <c r="W494" s="316">
        <v>0</v>
      </c>
      <c r="X494" s="315">
        <v>4271.4307049992085</v>
      </c>
      <c r="Y494" s="315">
        <v>1020.7880088736695</v>
      </c>
      <c r="Z494" s="315">
        <v>2649.0204047041138</v>
      </c>
      <c r="AA494" s="315">
        <v>0</v>
      </c>
      <c r="AB494" s="5">
        <v>0</v>
      </c>
      <c r="AC494" s="5">
        <v>29.732125036441882</v>
      </c>
      <c r="AD494" s="5">
        <v>164.73505730251094</v>
      </c>
      <c r="AE494" s="5">
        <v>0</v>
      </c>
      <c r="AF494" s="5">
        <v>86.792423147584017</v>
      </c>
      <c r="AG494" s="5">
        <v>11.65721198650812</v>
      </c>
      <c r="AH494" s="317">
        <v>33.512644275923691</v>
      </c>
      <c r="AI494" s="317">
        <v>0</v>
      </c>
    </row>
    <row r="495" spans="2:35" outlineLevel="1" x14ac:dyDescent="0.2">
      <c r="B495" s="310"/>
      <c r="C495" s="312">
        <v>19</v>
      </c>
      <c r="G495" t="s">
        <v>272</v>
      </c>
      <c r="Q495" s="16" t="s">
        <v>110</v>
      </c>
      <c r="R495" s="314"/>
      <c r="S495" s="315">
        <v>0</v>
      </c>
      <c r="T495" s="315">
        <v>0</v>
      </c>
      <c r="U495" s="315">
        <v>0</v>
      </c>
      <c r="V495" s="315">
        <v>0</v>
      </c>
      <c r="W495" s="316">
        <v>0</v>
      </c>
      <c r="X495" s="315">
        <v>196.70159921883561</v>
      </c>
      <c r="Y495" s="315">
        <v>316.31065665051682</v>
      </c>
      <c r="Z495" s="315">
        <v>333.49879449877324</v>
      </c>
      <c r="AA495" s="315">
        <v>412.77956021683735</v>
      </c>
      <c r="AB495" s="5">
        <v>421.30284124276216</v>
      </c>
      <c r="AC495" s="5">
        <v>0</v>
      </c>
      <c r="AD495" s="5">
        <v>0</v>
      </c>
      <c r="AE495" s="5">
        <v>0</v>
      </c>
      <c r="AF495" s="5">
        <v>0</v>
      </c>
      <c r="AG495" s="5">
        <v>0</v>
      </c>
      <c r="AH495" s="317">
        <v>0</v>
      </c>
      <c r="AI495" s="317">
        <v>0</v>
      </c>
    </row>
    <row r="496" spans="2:35" outlineLevel="1" x14ac:dyDescent="0.2">
      <c r="B496" s="310"/>
      <c r="C496" s="312">
        <v>19</v>
      </c>
      <c r="G496" t="s">
        <v>273</v>
      </c>
      <c r="Q496" s="16" t="s">
        <v>110</v>
      </c>
      <c r="R496" s="314"/>
      <c r="S496" s="315">
        <v>0</v>
      </c>
      <c r="T496" s="315">
        <v>0</v>
      </c>
      <c r="U496" s="315">
        <v>0</v>
      </c>
      <c r="V496" s="315">
        <v>0</v>
      </c>
      <c r="W496" s="316">
        <v>0</v>
      </c>
      <c r="X496" s="315">
        <v>63.247255617981274</v>
      </c>
      <c r="Y496" s="315">
        <v>14.527913741257967</v>
      </c>
      <c r="Z496" s="315">
        <v>35.694188307431084</v>
      </c>
      <c r="AA496" s="315">
        <v>0</v>
      </c>
      <c r="AB496" s="5">
        <v>0</v>
      </c>
      <c r="AC496" s="5">
        <v>0</v>
      </c>
      <c r="AD496" s="5">
        <v>0</v>
      </c>
      <c r="AE496" s="5">
        <v>0</v>
      </c>
      <c r="AF496" s="5">
        <v>0</v>
      </c>
      <c r="AG496" s="5">
        <v>0</v>
      </c>
      <c r="AH496" s="317">
        <v>0</v>
      </c>
      <c r="AI496" s="317">
        <v>0</v>
      </c>
    </row>
    <row r="497" spans="2:35" outlineLevel="1" x14ac:dyDescent="0.2">
      <c r="B497" s="310"/>
      <c r="C497" s="312">
        <v>19</v>
      </c>
      <c r="G497" t="s">
        <v>274</v>
      </c>
      <c r="O497" s="149" t="s">
        <v>275</v>
      </c>
      <c r="P497" s="318">
        <v>87.911329259814664</v>
      </c>
      <c r="Q497" s="16" t="s">
        <v>110</v>
      </c>
      <c r="R497" s="319"/>
      <c r="S497" s="315">
        <v>0</v>
      </c>
      <c r="T497" s="315">
        <v>0</v>
      </c>
      <c r="U497" s="315">
        <v>0</v>
      </c>
      <c r="V497" s="315">
        <v>0</v>
      </c>
      <c r="W497" s="316">
        <v>87.911329259814664</v>
      </c>
      <c r="X497" s="315">
        <v>90.636580466868907</v>
      </c>
      <c r="Y497" s="315">
        <v>93.340571784130503</v>
      </c>
      <c r="Z497" s="315">
        <v>96.016334841942239</v>
      </c>
      <c r="AA497" s="315">
        <v>98.621309253493365</v>
      </c>
      <c r="AB497" s="5">
        <v>101.29695801119618</v>
      </c>
      <c r="AC497" s="5">
        <v>104.04519854778316</v>
      </c>
      <c r="AD497" s="5">
        <v>104.04519854778316</v>
      </c>
      <c r="AE497" s="5">
        <v>104.04519854778316</v>
      </c>
      <c r="AF497" s="5">
        <v>104.04519854778316</v>
      </c>
      <c r="AG497" s="5">
        <v>104.04519854778316</v>
      </c>
      <c r="AH497" s="317">
        <v>104.04519854778316</v>
      </c>
      <c r="AI497" s="317">
        <v>104.04519854778316</v>
      </c>
    </row>
    <row r="498" spans="2:35" outlineLevel="1" x14ac:dyDescent="0.2">
      <c r="B498" s="310"/>
      <c r="C498" s="312">
        <v>19</v>
      </c>
      <c r="G498" t="s">
        <v>276</v>
      </c>
      <c r="Q498" s="8" t="s">
        <v>110</v>
      </c>
      <c r="R498" s="320"/>
      <c r="S498" s="321">
        <v>0</v>
      </c>
      <c r="T498" s="321">
        <v>0</v>
      </c>
      <c r="U498" s="321">
        <v>0</v>
      </c>
      <c r="V498" s="321">
        <v>0</v>
      </c>
      <c r="W498" s="322">
        <v>0</v>
      </c>
      <c r="X498" s="321">
        <v>0</v>
      </c>
      <c r="Y498" s="321">
        <v>0</v>
      </c>
      <c r="Z498" s="321">
        <v>0</v>
      </c>
      <c r="AA498" s="321">
        <v>0</v>
      </c>
      <c r="AB498" s="323">
        <v>0</v>
      </c>
      <c r="AC498" s="323">
        <v>0</v>
      </c>
      <c r="AD498" s="323">
        <v>0</v>
      </c>
      <c r="AE498" s="323">
        <v>0</v>
      </c>
      <c r="AF498" s="323">
        <v>0</v>
      </c>
      <c r="AG498" s="323">
        <v>0</v>
      </c>
      <c r="AH498" s="324">
        <v>0</v>
      </c>
      <c r="AI498" s="324">
        <v>0</v>
      </c>
    </row>
    <row r="499" spans="2:35" outlineLevel="1" x14ac:dyDescent="0.2">
      <c r="B499" s="310"/>
      <c r="C499" s="312">
        <v>19</v>
      </c>
      <c r="G499" s="325" t="s">
        <v>277</v>
      </c>
      <c r="H499" s="326"/>
      <c r="I499" s="325"/>
      <c r="J499" s="325"/>
      <c r="K499" s="326"/>
      <c r="L499" s="325"/>
      <c r="M499" s="325"/>
      <c r="N499" s="325"/>
      <c r="O499" s="325"/>
      <c r="P499" s="325"/>
      <c r="Q499" s="326"/>
      <c r="R499" s="327"/>
      <c r="S499" s="5">
        <v>0</v>
      </c>
      <c r="T499" s="5">
        <v>0</v>
      </c>
      <c r="U499" s="5">
        <v>0</v>
      </c>
      <c r="V499" s="5">
        <v>0</v>
      </c>
      <c r="W499" s="5">
        <v>6593.3496944860999</v>
      </c>
      <c r="X499" s="5">
        <v>11034.092673855257</v>
      </c>
      <c r="Y499" s="5">
        <v>12292.378681336571</v>
      </c>
      <c r="Z499" s="5">
        <v>15214.575734004946</v>
      </c>
      <c r="AA499" s="5">
        <v>15528.73398496829</v>
      </c>
      <c r="AB499" s="5">
        <v>15848.739868199857</v>
      </c>
      <c r="AC499" s="5">
        <v>15774.426794688516</v>
      </c>
      <c r="AD499" s="5">
        <v>15835.116653443243</v>
      </c>
      <c r="AE499" s="5">
        <v>15731.07145489546</v>
      </c>
      <c r="AF499" s="5">
        <v>15713.818679495262</v>
      </c>
      <c r="AG499" s="5">
        <v>15621.430692933987</v>
      </c>
      <c r="AH499" s="5">
        <v>15550.898138662127</v>
      </c>
      <c r="AI499" s="5">
        <v>15446.852940114344</v>
      </c>
    </row>
    <row r="500" spans="2:35" outlineLevel="1" x14ac:dyDescent="0.2">
      <c r="B500" s="310"/>
      <c r="C500" s="309"/>
    </row>
    <row r="501" spans="2:35" outlineLevel="1" x14ac:dyDescent="0.2">
      <c r="B501" s="310"/>
      <c r="C501" s="312"/>
      <c r="D501" s="259"/>
      <c r="E501" s="259"/>
      <c r="F501" s="328" t="s">
        <v>278</v>
      </c>
      <c r="G501" s="259"/>
      <c r="H501" s="16"/>
      <c r="I501" s="259"/>
      <c r="J501" s="259"/>
      <c r="K501" s="16"/>
      <c r="L501" s="259"/>
      <c r="M501" s="259"/>
      <c r="N501" s="259"/>
      <c r="O501" s="259"/>
      <c r="P501" s="259"/>
      <c r="Q501" s="261"/>
      <c r="R501" s="262"/>
      <c r="S501" s="262"/>
      <c r="T501" s="262"/>
      <c r="U501" s="262"/>
      <c r="V501" s="262"/>
      <c r="W501" s="262"/>
      <c r="X501" s="262"/>
      <c r="Y501" s="262"/>
      <c r="Z501" s="262"/>
      <c r="AA501" s="262"/>
      <c r="AB501" s="262"/>
      <c r="AC501" s="262"/>
      <c r="AD501" s="262"/>
      <c r="AE501" s="262"/>
      <c r="AF501" s="262"/>
      <c r="AG501" s="262"/>
      <c r="AH501" s="262"/>
      <c r="AI501" s="262"/>
    </row>
    <row r="502" spans="2:35" outlineLevel="1" x14ac:dyDescent="0.2">
      <c r="B502" s="310"/>
      <c r="C502" s="312">
        <v>19</v>
      </c>
      <c r="D502" s="259"/>
      <c r="E502" s="259"/>
      <c r="F502" s="259"/>
      <c r="G502" s="329" t="s">
        <v>279</v>
      </c>
      <c r="H502" s="330"/>
      <c r="I502" s="329"/>
      <c r="J502" s="259"/>
      <c r="K502" s="16"/>
      <c r="L502" s="259"/>
      <c r="M502" s="259"/>
      <c r="N502" s="259"/>
      <c r="O502" s="259"/>
      <c r="P502" s="259"/>
      <c r="Q502" s="16" t="s">
        <v>110</v>
      </c>
      <c r="R502" s="331"/>
      <c r="S502" s="300">
        <v>0</v>
      </c>
      <c r="T502" s="300">
        <v>0</v>
      </c>
      <c r="U502" s="300">
        <v>0</v>
      </c>
      <c r="V502" s="300">
        <v>0</v>
      </c>
      <c r="W502" s="301">
        <v>0</v>
      </c>
      <c r="X502" s="300">
        <v>0</v>
      </c>
      <c r="Y502" s="300">
        <v>0</v>
      </c>
      <c r="Z502" s="300">
        <v>0</v>
      </c>
      <c r="AA502" s="300">
        <v>0</v>
      </c>
      <c r="AB502" s="302">
        <v>0</v>
      </c>
      <c r="AC502" s="302">
        <v>0</v>
      </c>
      <c r="AD502" s="302">
        <v>0</v>
      </c>
      <c r="AE502" s="302">
        <v>0</v>
      </c>
      <c r="AF502" s="302">
        <v>0</v>
      </c>
      <c r="AG502" s="302">
        <v>0</v>
      </c>
      <c r="AH502" s="303">
        <v>0</v>
      </c>
      <c r="AI502" s="303">
        <v>0</v>
      </c>
    </row>
    <row r="503" spans="2:35" outlineLevel="1" x14ac:dyDescent="0.2">
      <c r="B503" s="310"/>
      <c r="C503" s="312">
        <v>19</v>
      </c>
      <c r="D503" s="259"/>
      <c r="E503" s="259"/>
      <c r="F503" s="259"/>
      <c r="G503" s="329" t="s">
        <v>280</v>
      </c>
      <c r="H503" s="330"/>
      <c r="I503" s="329"/>
      <c r="J503" s="259"/>
      <c r="K503" s="16"/>
      <c r="L503" s="259"/>
      <c r="M503" s="259"/>
      <c r="N503" s="259"/>
      <c r="O503" s="259"/>
      <c r="P503" s="259"/>
      <c r="Q503" s="16" t="s">
        <v>110</v>
      </c>
      <c r="R503" s="332"/>
      <c r="S503" s="315">
        <v>0</v>
      </c>
      <c r="T503" s="315">
        <v>0</v>
      </c>
      <c r="U503" s="315">
        <v>0</v>
      </c>
      <c r="V503" s="315">
        <v>0</v>
      </c>
      <c r="W503" s="316">
        <v>0</v>
      </c>
      <c r="X503" s="315">
        <v>0</v>
      </c>
      <c r="Y503" s="315">
        <v>0</v>
      </c>
      <c r="Z503" s="315">
        <v>0</v>
      </c>
      <c r="AA503" s="315">
        <v>0</v>
      </c>
      <c r="AB503" s="5">
        <v>0</v>
      </c>
      <c r="AC503" s="5">
        <v>0</v>
      </c>
      <c r="AD503" s="5">
        <v>0</v>
      </c>
      <c r="AE503" s="5">
        <v>0</v>
      </c>
      <c r="AF503" s="5">
        <v>0</v>
      </c>
      <c r="AG503" s="5">
        <v>0</v>
      </c>
      <c r="AH503" s="317">
        <v>0</v>
      </c>
      <c r="AI503" s="317">
        <v>0</v>
      </c>
    </row>
    <row r="504" spans="2:35" outlineLevel="1" x14ac:dyDescent="0.2">
      <c r="B504" s="310"/>
      <c r="C504" s="312">
        <v>19</v>
      </c>
      <c r="D504" s="259"/>
      <c r="E504" s="259"/>
      <c r="F504" s="259"/>
      <c r="G504" s="329" t="s">
        <v>281</v>
      </c>
      <c r="H504" s="330"/>
      <c r="I504" s="329"/>
      <c r="J504" s="259"/>
      <c r="K504" s="16"/>
      <c r="L504" s="259"/>
      <c r="M504" s="259"/>
      <c r="N504" s="259"/>
      <c r="O504" s="259"/>
      <c r="P504" s="259"/>
      <c r="Q504" s="16" t="s">
        <v>110</v>
      </c>
      <c r="R504" s="332"/>
      <c r="S504" s="315">
        <v>0</v>
      </c>
      <c r="T504" s="315">
        <v>0</v>
      </c>
      <c r="U504" s="315">
        <v>0</v>
      </c>
      <c r="V504" s="315">
        <v>0</v>
      </c>
      <c r="W504" s="316">
        <v>0</v>
      </c>
      <c r="X504" s="315">
        <v>0</v>
      </c>
      <c r="Y504" s="315">
        <v>0</v>
      </c>
      <c r="Z504" s="315">
        <v>0</v>
      </c>
      <c r="AA504" s="315">
        <v>0</v>
      </c>
      <c r="AB504" s="5">
        <v>0</v>
      </c>
      <c r="AC504" s="5">
        <v>0</v>
      </c>
      <c r="AD504" s="5">
        <v>0</v>
      </c>
      <c r="AE504" s="5">
        <v>0</v>
      </c>
      <c r="AF504" s="5">
        <v>0</v>
      </c>
      <c r="AG504" s="5">
        <v>0</v>
      </c>
      <c r="AH504" s="317">
        <v>0</v>
      </c>
      <c r="AI504" s="317">
        <v>0</v>
      </c>
    </row>
    <row r="505" spans="2:35" outlineLevel="1" x14ac:dyDescent="0.2">
      <c r="B505" s="310"/>
      <c r="C505" s="312">
        <v>19</v>
      </c>
      <c r="D505" s="259"/>
      <c r="E505" s="259"/>
      <c r="F505" s="259"/>
      <c r="G505" s="333" t="s">
        <v>282</v>
      </c>
      <c r="H505" s="334"/>
      <c r="I505" s="333"/>
      <c r="J505" s="335"/>
      <c r="K505" s="336"/>
      <c r="L505" s="335"/>
      <c r="M505" s="335"/>
      <c r="N505" s="335"/>
      <c r="O505" s="335"/>
      <c r="P505" s="335"/>
      <c r="Q505" s="337" t="s">
        <v>110</v>
      </c>
      <c r="R505" s="338"/>
      <c r="S505" s="321">
        <v>0</v>
      </c>
      <c r="T505" s="321">
        <v>0</v>
      </c>
      <c r="U505" s="321">
        <v>0</v>
      </c>
      <c r="V505" s="321">
        <v>0</v>
      </c>
      <c r="W505" s="322">
        <v>0</v>
      </c>
      <c r="X505" s="321">
        <v>0</v>
      </c>
      <c r="Y505" s="321">
        <v>0</v>
      </c>
      <c r="Z505" s="321">
        <v>0</v>
      </c>
      <c r="AA505" s="321">
        <v>0</v>
      </c>
      <c r="AB505" s="323">
        <v>0</v>
      </c>
      <c r="AC505" s="323">
        <v>0</v>
      </c>
      <c r="AD505" s="323">
        <v>0</v>
      </c>
      <c r="AE505" s="323">
        <v>0</v>
      </c>
      <c r="AF505" s="323">
        <v>0</v>
      </c>
      <c r="AG505" s="323">
        <v>0</v>
      </c>
      <c r="AH505" s="324">
        <v>0</v>
      </c>
      <c r="AI505" s="324">
        <v>0</v>
      </c>
    </row>
    <row r="506" spans="2:35" outlineLevel="1" x14ac:dyDescent="0.2">
      <c r="B506" s="310"/>
      <c r="C506" s="312">
        <v>19</v>
      </c>
      <c r="D506" s="259"/>
      <c r="E506" s="259"/>
      <c r="F506" s="259"/>
      <c r="G506" s="329" t="s">
        <v>283</v>
      </c>
      <c r="H506" s="330"/>
      <c r="I506" s="329"/>
      <c r="J506" s="259"/>
      <c r="K506" s="16"/>
      <c r="L506" s="259"/>
      <c r="M506" s="259"/>
      <c r="N506" s="259"/>
      <c r="O506" s="259"/>
      <c r="P506" s="259"/>
      <c r="Q506" s="261"/>
      <c r="R506" s="262"/>
      <c r="S506" s="339">
        <v>0</v>
      </c>
      <c r="T506" s="339">
        <v>0</v>
      </c>
      <c r="U506" s="339">
        <v>0</v>
      </c>
      <c r="V506" s="339">
        <v>0</v>
      </c>
      <c r="W506" s="339">
        <v>0</v>
      </c>
      <c r="X506" s="339">
        <v>0</v>
      </c>
      <c r="Y506" s="339">
        <v>0</v>
      </c>
      <c r="Z506" s="339">
        <v>0</v>
      </c>
      <c r="AA506" s="339">
        <v>0</v>
      </c>
      <c r="AB506" s="339">
        <v>0</v>
      </c>
      <c r="AC506" s="339">
        <v>0</v>
      </c>
      <c r="AD506" s="339">
        <v>0</v>
      </c>
      <c r="AE506" s="339">
        <v>0</v>
      </c>
      <c r="AF506" s="339">
        <v>0</v>
      </c>
      <c r="AG506" s="339">
        <v>0</v>
      </c>
      <c r="AH506" s="339">
        <v>0</v>
      </c>
      <c r="AI506" s="339">
        <v>0</v>
      </c>
    </row>
    <row r="507" spans="2:35" outlineLevel="1" x14ac:dyDescent="0.2">
      <c r="B507" s="310"/>
      <c r="C507" s="309"/>
    </row>
    <row r="508" spans="2:35" outlineLevel="1" x14ac:dyDescent="0.2">
      <c r="B508" s="310"/>
      <c r="C508" s="312">
        <v>19</v>
      </c>
      <c r="F508" s="40" t="s">
        <v>284</v>
      </c>
      <c r="Q508" s="16" t="s">
        <v>110</v>
      </c>
      <c r="R508" s="340"/>
      <c r="S508" s="341">
        <v>0</v>
      </c>
      <c r="T508" s="341">
        <v>0</v>
      </c>
      <c r="U508" s="341">
        <v>0</v>
      </c>
      <c r="V508" s="341">
        <v>0</v>
      </c>
      <c r="W508" s="342">
        <v>85.161833639093587</v>
      </c>
      <c r="X508" s="341">
        <v>-164.01690048771849</v>
      </c>
      <c r="Y508" s="341">
        <v>-230.07006283873045</v>
      </c>
      <c r="Z508" s="341">
        <v>-264.63283451513092</v>
      </c>
      <c r="AA508" s="341">
        <v>-304.3327058088135</v>
      </c>
      <c r="AB508" s="343">
        <v>-309.99744880157533</v>
      </c>
      <c r="AC508" s="343">
        <v>100.79110353895075</v>
      </c>
      <c r="AD508" s="343">
        <v>100.79110353895075</v>
      </c>
      <c r="AE508" s="343">
        <v>100.79110353895075</v>
      </c>
      <c r="AF508" s="343">
        <v>100.79110353895075</v>
      </c>
      <c r="AG508" s="343">
        <v>100.79110353895075</v>
      </c>
      <c r="AH508" s="344">
        <v>100.79110353895075</v>
      </c>
      <c r="AI508" s="344">
        <v>100.79110353895075</v>
      </c>
    </row>
    <row r="509" spans="2:35" outlineLevel="1" x14ac:dyDescent="0.2">
      <c r="B509" s="310"/>
      <c r="C509" s="309"/>
      <c r="F509" s="40"/>
    </row>
    <row r="510" spans="2:35" outlineLevel="1" x14ac:dyDescent="0.2">
      <c r="B510" s="310"/>
      <c r="C510" s="309"/>
      <c r="F510" s="40" t="s">
        <v>285</v>
      </c>
    </row>
    <row r="511" spans="2:35" outlineLevel="1" x14ac:dyDescent="0.2">
      <c r="B511" s="310"/>
      <c r="C511" s="345">
        <v>19</v>
      </c>
      <c r="G511" t="s">
        <v>286</v>
      </c>
      <c r="Q511" s="16" t="s">
        <v>110</v>
      </c>
      <c r="R511" s="299"/>
      <c r="S511" s="300">
        <v>0</v>
      </c>
      <c r="T511" s="300">
        <v>0</v>
      </c>
      <c r="U511" s="300">
        <v>0</v>
      </c>
      <c r="V511" s="300">
        <v>0</v>
      </c>
      <c r="W511" s="301">
        <v>0</v>
      </c>
      <c r="X511" s="300">
        <v>133.90753477934805</v>
      </c>
      <c r="Y511" s="300">
        <v>32.001269654359916</v>
      </c>
      <c r="Z511" s="300">
        <v>83.045662325495812</v>
      </c>
      <c r="AA511" s="300">
        <v>0</v>
      </c>
      <c r="AB511" s="302">
        <v>0</v>
      </c>
      <c r="AC511" s="302">
        <v>0.9320894665858811</v>
      </c>
      <c r="AD511" s="302">
        <v>5.1643739389933447</v>
      </c>
      <c r="AE511" s="302">
        <v>0</v>
      </c>
      <c r="AF511" s="302">
        <v>2.7209055288235455</v>
      </c>
      <c r="AG511" s="302">
        <v>0.36544863473651001</v>
      </c>
      <c r="AH511" s="303">
        <v>1.0506071358418543</v>
      </c>
      <c r="AI511" s="303">
        <v>0</v>
      </c>
    </row>
    <row r="512" spans="2:35" outlineLevel="1" x14ac:dyDescent="0.2">
      <c r="B512" s="310"/>
      <c r="C512" s="345">
        <v>19</v>
      </c>
      <c r="G512" t="s">
        <v>287</v>
      </c>
      <c r="Q512" s="337" t="s">
        <v>110</v>
      </c>
      <c r="R512" s="320"/>
      <c r="S512" s="321">
        <v>0</v>
      </c>
      <c r="T512" s="321">
        <v>0</v>
      </c>
      <c r="U512" s="321">
        <v>0</v>
      </c>
      <c r="V512" s="321">
        <v>0</v>
      </c>
      <c r="W512" s="322">
        <v>0</v>
      </c>
      <c r="X512" s="321">
        <v>419.08201402011326</v>
      </c>
      <c r="Y512" s="321">
        <v>701.34150240976373</v>
      </c>
      <c r="Z512" s="321">
        <v>781.31982278758153</v>
      </c>
      <c r="AA512" s="321">
        <v>967.05852662427424</v>
      </c>
      <c r="AB512" s="323">
        <v>987.02683994532526</v>
      </c>
      <c r="AC512" s="323">
        <v>1007.3668364959592</v>
      </c>
      <c r="AD512" s="323">
        <v>1002.6433994027919</v>
      </c>
      <c r="AE512" s="323">
        <v>1006.5009269746721</v>
      </c>
      <c r="AF512" s="323">
        <v>999.8876767487676</v>
      </c>
      <c r="AG512" s="323">
        <v>998.79106755963289</v>
      </c>
      <c r="AH512" s="324">
        <v>992.91876512256647</v>
      </c>
      <c r="AI512" s="324">
        <v>988.43562282496407</v>
      </c>
    </row>
    <row r="513" spans="2:35" outlineLevel="1" x14ac:dyDescent="0.2">
      <c r="B513" s="310"/>
      <c r="C513" s="345">
        <v>19</v>
      </c>
      <c r="G513" s="325" t="s">
        <v>288</v>
      </c>
      <c r="H513" s="326"/>
      <c r="I513" s="325"/>
      <c r="J513" s="325"/>
      <c r="K513" s="326"/>
      <c r="L513" s="325"/>
      <c r="M513" s="325"/>
      <c r="N513" s="325"/>
      <c r="O513" s="325"/>
      <c r="P513" s="325"/>
      <c r="Q513" s="326"/>
      <c r="R513" s="327"/>
      <c r="S513" s="5">
        <v>0</v>
      </c>
      <c r="T513" s="5">
        <v>0</v>
      </c>
      <c r="U513" s="5">
        <v>0</v>
      </c>
      <c r="V513" s="5">
        <v>0</v>
      </c>
      <c r="W513" s="5">
        <v>0</v>
      </c>
      <c r="X513" s="5">
        <v>552.98954879946132</v>
      </c>
      <c r="Y513" s="5">
        <v>733.34277206412366</v>
      </c>
      <c r="Z513" s="5">
        <v>864.36548511307728</v>
      </c>
      <c r="AA513" s="5">
        <v>967.05852662427424</v>
      </c>
      <c r="AB513" s="5">
        <v>987.02683994532526</v>
      </c>
      <c r="AC513" s="5">
        <v>1008.2989259625451</v>
      </c>
      <c r="AD513" s="5">
        <v>1007.8077733417853</v>
      </c>
      <c r="AE513" s="5">
        <v>1006.5009269746721</v>
      </c>
      <c r="AF513" s="5">
        <v>1002.6085822775912</v>
      </c>
      <c r="AG513" s="5">
        <v>999.15651619436937</v>
      </c>
      <c r="AH513" s="5">
        <v>993.96937225840827</v>
      </c>
      <c r="AI513" s="5">
        <v>988.43562282496407</v>
      </c>
    </row>
    <row r="514" spans="2:35" outlineLevel="1" x14ac:dyDescent="0.2">
      <c r="B514" s="310"/>
      <c r="C514" s="309"/>
    </row>
    <row r="515" spans="2:35" outlineLevel="1" x14ac:dyDescent="0.2">
      <c r="B515" s="310"/>
      <c r="C515" s="346">
        <v>19</v>
      </c>
      <c r="F515" s="40" t="s">
        <v>266</v>
      </c>
      <c r="Q515" s="16" t="s">
        <v>110</v>
      </c>
      <c r="R515" s="340"/>
      <c r="S515" s="341">
        <v>0</v>
      </c>
      <c r="T515" s="341">
        <v>0</v>
      </c>
      <c r="U515" s="341">
        <v>0</v>
      </c>
      <c r="V515" s="341">
        <v>0</v>
      </c>
      <c r="W515" s="342">
        <v>85.161833639093587</v>
      </c>
      <c r="X515" s="341">
        <v>388.97264831174283</v>
      </c>
      <c r="Y515" s="341">
        <v>503.27270922539321</v>
      </c>
      <c r="Z515" s="341">
        <v>599.7326505979463</v>
      </c>
      <c r="AA515" s="341">
        <v>662.72582081546079</v>
      </c>
      <c r="AB515" s="343">
        <v>677.02939114374999</v>
      </c>
      <c r="AC515" s="343">
        <v>1109.0900295014958</v>
      </c>
      <c r="AD515" s="343">
        <v>1108.598876880736</v>
      </c>
      <c r="AE515" s="343">
        <v>1107.2920305136229</v>
      </c>
      <c r="AF515" s="343">
        <v>1103.3996858165419</v>
      </c>
      <c r="AG515" s="343">
        <v>1099.9476197333202</v>
      </c>
      <c r="AH515" s="344">
        <v>1094.760475797359</v>
      </c>
      <c r="AI515" s="344">
        <v>1089.2267263639148</v>
      </c>
    </row>
    <row r="516" spans="2:35" outlineLevel="1" x14ac:dyDescent="0.2"/>
    <row r="517" spans="2:35" x14ac:dyDescent="0.2">
      <c r="C517" s="116">
        <v>20</v>
      </c>
      <c r="D517" s="67" t="s">
        <v>150</v>
      </c>
      <c r="E517" s="67"/>
      <c r="F517" s="67"/>
      <c r="G517" s="67"/>
      <c r="H517" s="102"/>
      <c r="I517" s="67"/>
      <c r="J517" s="67"/>
      <c r="K517" s="102"/>
      <c r="L517" s="67"/>
      <c r="M517" s="67"/>
      <c r="N517" s="67"/>
      <c r="O517" s="67"/>
      <c r="P517" s="67"/>
      <c r="Q517" s="117" t="s">
        <v>110</v>
      </c>
      <c r="R517" s="118"/>
      <c r="S517" s="118">
        <v>0</v>
      </c>
      <c r="T517" s="118">
        <v>0</v>
      </c>
      <c r="U517" s="118">
        <v>0</v>
      </c>
      <c r="V517" s="118">
        <v>0</v>
      </c>
      <c r="W517" s="118">
        <v>31.430187741907645</v>
      </c>
      <c r="X517" s="118">
        <v>136.66820054142713</v>
      </c>
      <c r="Y517" s="118">
        <v>176.08756337549079</v>
      </c>
      <c r="Z517" s="118">
        <v>245.16795275024037</v>
      </c>
      <c r="AA517" s="118">
        <v>299.90512944362177</v>
      </c>
      <c r="AB517" s="118">
        <v>308.86478255223045</v>
      </c>
      <c r="AC517" s="118">
        <v>516.12829183061478</v>
      </c>
      <c r="AD517" s="118">
        <v>517.58907069149188</v>
      </c>
      <c r="AE517" s="118">
        <v>519.14881308354825</v>
      </c>
      <c r="AF517" s="118">
        <v>520.77934651132409</v>
      </c>
      <c r="AG517" s="118">
        <v>525.66210990470029</v>
      </c>
      <c r="AH517" s="118">
        <v>530.78948493241148</v>
      </c>
      <c r="AI517" s="118">
        <v>532.80130614730274</v>
      </c>
    </row>
    <row r="518" spans="2:35" outlineLevel="1" x14ac:dyDescent="0.2">
      <c r="C518" s="309"/>
      <c r="F518" s="40" t="s">
        <v>269</v>
      </c>
    </row>
    <row r="519" spans="2:35" outlineLevel="1" x14ac:dyDescent="0.2">
      <c r="B519" s="310"/>
      <c r="C519" s="312">
        <v>20</v>
      </c>
      <c r="G519" t="s">
        <v>270</v>
      </c>
      <c r="O519" s="106"/>
      <c r="Q519" s="16" t="s">
        <v>110</v>
      </c>
      <c r="R519" s="299"/>
      <c r="S519" s="300">
        <v>0</v>
      </c>
      <c r="T519" s="300">
        <v>0</v>
      </c>
      <c r="U519" s="300">
        <v>0</v>
      </c>
      <c r="V519" s="300">
        <v>0</v>
      </c>
      <c r="W519" s="301">
        <v>0</v>
      </c>
      <c r="X519" s="300">
        <v>2433.369619822493</v>
      </c>
      <c r="Y519" s="300">
        <v>3661.2675063753336</v>
      </c>
      <c r="Z519" s="300">
        <v>4406.0026016022603</v>
      </c>
      <c r="AA519" s="300">
        <v>7070.6515225144285</v>
      </c>
      <c r="AB519" s="302">
        <v>7284.6248546208399</v>
      </c>
      <c r="AC519" s="302">
        <v>7504.8711532003808</v>
      </c>
      <c r="AD519" s="302">
        <v>7527.4097050752043</v>
      </c>
      <c r="AE519" s="302">
        <v>7550.8477504496559</v>
      </c>
      <c r="AF519" s="302">
        <v>7576.5183388851765</v>
      </c>
      <c r="AG519" s="302">
        <v>7602.1531030774167</v>
      </c>
      <c r="AH519" s="303">
        <v>7731.5654778722192</v>
      </c>
      <c r="AI519" s="303">
        <v>7762.1488740167988</v>
      </c>
    </row>
    <row r="520" spans="2:35" outlineLevel="1" x14ac:dyDescent="0.2">
      <c r="B520" s="310"/>
      <c r="C520" s="312">
        <v>20</v>
      </c>
      <c r="G520" t="s">
        <v>271</v>
      </c>
      <c r="N520" s="24"/>
      <c r="O520" s="149" t="s">
        <v>172</v>
      </c>
      <c r="P520" s="313">
        <v>0</v>
      </c>
      <c r="Q520" s="16" t="s">
        <v>110</v>
      </c>
      <c r="R520" s="314"/>
      <c r="S520" s="315">
        <v>0</v>
      </c>
      <c r="T520" s="315">
        <v>0</v>
      </c>
      <c r="U520" s="315">
        <v>0</v>
      </c>
      <c r="V520" s="315">
        <v>0</v>
      </c>
      <c r="W520" s="316">
        <v>0</v>
      </c>
      <c r="X520" s="315">
        <v>1171.4079927687735</v>
      </c>
      <c r="Y520" s="315">
        <v>664.76643342364184</v>
      </c>
      <c r="Z520" s="315">
        <v>2546.2386576165886</v>
      </c>
      <c r="AA520" s="315">
        <v>57.762067213636755</v>
      </c>
      <c r="AB520" s="5">
        <v>59.197961332194467</v>
      </c>
      <c r="AC520" s="5">
        <v>60.937914409212823</v>
      </c>
      <c r="AD520" s="5">
        <v>61.83740790884049</v>
      </c>
      <c r="AE520" s="5">
        <v>64.069950969909826</v>
      </c>
      <c r="AF520" s="5">
        <v>64.034126726629395</v>
      </c>
      <c r="AG520" s="5">
        <v>167.81173732919126</v>
      </c>
      <c r="AH520" s="317">
        <v>68.982758678969233</v>
      </c>
      <c r="AI520" s="317">
        <v>71.148662604233763</v>
      </c>
    </row>
    <row r="521" spans="2:35" outlineLevel="1" x14ac:dyDescent="0.2">
      <c r="B521" s="310"/>
      <c r="C521" s="312">
        <v>20</v>
      </c>
      <c r="G521" t="s">
        <v>272</v>
      </c>
      <c r="Q521" s="16" t="s">
        <v>110</v>
      </c>
      <c r="R521" s="314"/>
      <c r="S521" s="315">
        <v>0</v>
      </c>
      <c r="T521" s="315">
        <v>0</v>
      </c>
      <c r="U521" s="315">
        <v>0</v>
      </c>
      <c r="V521" s="315">
        <v>0</v>
      </c>
      <c r="W521" s="316">
        <v>0</v>
      </c>
      <c r="X521" s="315">
        <v>72.595526991371145</v>
      </c>
      <c r="Y521" s="315">
        <v>104.95633518275939</v>
      </c>
      <c r="Z521" s="315">
        <v>119.53720221976128</v>
      </c>
      <c r="AA521" s="315">
        <v>191.83054966079862</v>
      </c>
      <c r="AB521" s="5">
        <v>197.63576036592593</v>
      </c>
      <c r="AC521" s="5">
        <v>0</v>
      </c>
      <c r="AD521" s="5">
        <v>0</v>
      </c>
      <c r="AE521" s="5">
        <v>0</v>
      </c>
      <c r="AF521" s="5">
        <v>0</v>
      </c>
      <c r="AG521" s="5">
        <v>0</v>
      </c>
      <c r="AH521" s="317">
        <v>0</v>
      </c>
      <c r="AI521" s="317">
        <v>0</v>
      </c>
    </row>
    <row r="522" spans="2:35" outlineLevel="1" x14ac:dyDescent="0.2">
      <c r="B522" s="310"/>
      <c r="C522" s="312">
        <v>20</v>
      </c>
      <c r="G522" t="s">
        <v>273</v>
      </c>
      <c r="Q522" s="16" t="s">
        <v>110</v>
      </c>
      <c r="R522" s="314"/>
      <c r="S522" s="315">
        <v>0</v>
      </c>
      <c r="T522" s="315">
        <v>0</v>
      </c>
      <c r="U522" s="315">
        <v>0</v>
      </c>
      <c r="V522" s="315">
        <v>0</v>
      </c>
      <c r="W522" s="316">
        <v>0</v>
      </c>
      <c r="X522" s="315">
        <v>17.345087833189304</v>
      </c>
      <c r="Y522" s="315">
        <v>9.4609941720598592</v>
      </c>
      <c r="Z522" s="315">
        <v>34.309257097164071</v>
      </c>
      <c r="AA522" s="315">
        <v>0.77831416492253624</v>
      </c>
      <c r="AB522" s="5">
        <v>0.79766210009370997</v>
      </c>
      <c r="AC522" s="5">
        <v>0</v>
      </c>
      <c r="AD522" s="5">
        <v>0</v>
      </c>
      <c r="AE522" s="5">
        <v>0</v>
      </c>
      <c r="AF522" s="5">
        <v>0</v>
      </c>
      <c r="AG522" s="5">
        <v>0</v>
      </c>
      <c r="AH522" s="317">
        <v>0</v>
      </c>
      <c r="AI522" s="317">
        <v>0</v>
      </c>
    </row>
    <row r="523" spans="2:35" outlineLevel="1" x14ac:dyDescent="0.2">
      <c r="B523" s="310"/>
      <c r="C523" s="312">
        <v>20</v>
      </c>
      <c r="G523" t="s">
        <v>274</v>
      </c>
      <c r="O523" s="149" t="s">
        <v>275</v>
      </c>
      <c r="P523" s="318">
        <v>32.444928264299904</v>
      </c>
      <c r="Q523" s="16" t="s">
        <v>110</v>
      </c>
      <c r="R523" s="319"/>
      <c r="S523" s="315">
        <v>0</v>
      </c>
      <c r="T523" s="315">
        <v>0</v>
      </c>
      <c r="U523" s="315">
        <v>0</v>
      </c>
      <c r="V523" s="315">
        <v>0</v>
      </c>
      <c r="W523" s="316">
        <v>32.444928264299904</v>
      </c>
      <c r="X523" s="315">
        <v>33.4507210404932</v>
      </c>
      <c r="Y523" s="315">
        <v>34.448667551534584</v>
      </c>
      <c r="Z523" s="315">
        <v>35.436196021345239</v>
      </c>
      <c r="AA523" s="315">
        <v>36.397598932946387</v>
      </c>
      <c r="AB523" s="5">
        <v>37.385085218673765</v>
      </c>
      <c r="AC523" s="5">
        <v>38.399362534389027</v>
      </c>
      <c r="AD523" s="5">
        <v>38.399362534389027</v>
      </c>
      <c r="AE523" s="5">
        <v>38.399362534389027</v>
      </c>
      <c r="AF523" s="5">
        <v>38.399362534389027</v>
      </c>
      <c r="AG523" s="5">
        <v>38.399362534389027</v>
      </c>
      <c r="AH523" s="317">
        <v>38.399362534389027</v>
      </c>
      <c r="AI523" s="317">
        <v>38.399362534389027</v>
      </c>
    </row>
    <row r="524" spans="2:35" outlineLevel="1" x14ac:dyDescent="0.2">
      <c r="B524" s="310"/>
      <c r="C524" s="312">
        <v>20</v>
      </c>
      <c r="G524" t="s">
        <v>276</v>
      </c>
      <c r="Q524" s="8" t="s">
        <v>110</v>
      </c>
      <c r="R524" s="320"/>
      <c r="S524" s="321">
        <v>0</v>
      </c>
      <c r="T524" s="321">
        <v>0</v>
      </c>
      <c r="U524" s="321">
        <v>0</v>
      </c>
      <c r="V524" s="321">
        <v>0</v>
      </c>
      <c r="W524" s="322">
        <v>0</v>
      </c>
      <c r="X524" s="321">
        <v>0</v>
      </c>
      <c r="Y524" s="321">
        <v>0</v>
      </c>
      <c r="Z524" s="321">
        <v>0</v>
      </c>
      <c r="AA524" s="321">
        <v>0</v>
      </c>
      <c r="AB524" s="323">
        <v>0</v>
      </c>
      <c r="AC524" s="323">
        <v>0</v>
      </c>
      <c r="AD524" s="323">
        <v>0</v>
      </c>
      <c r="AE524" s="323">
        <v>0</v>
      </c>
      <c r="AF524" s="323">
        <v>0</v>
      </c>
      <c r="AG524" s="323">
        <v>0</v>
      </c>
      <c r="AH524" s="324">
        <v>0</v>
      </c>
      <c r="AI524" s="324">
        <v>0</v>
      </c>
    </row>
    <row r="525" spans="2:35" outlineLevel="1" x14ac:dyDescent="0.2">
      <c r="B525" s="310"/>
      <c r="C525" s="312">
        <v>20</v>
      </c>
      <c r="G525" s="325" t="s">
        <v>277</v>
      </c>
      <c r="H525" s="326"/>
      <c r="I525" s="325"/>
      <c r="J525" s="325"/>
      <c r="K525" s="326"/>
      <c r="L525" s="325"/>
      <c r="M525" s="325"/>
      <c r="N525" s="325"/>
      <c r="O525" s="325"/>
      <c r="P525" s="325"/>
      <c r="Q525" s="326"/>
      <c r="R525" s="327"/>
      <c r="S525" s="5">
        <v>0</v>
      </c>
      <c r="T525" s="5">
        <v>0</v>
      </c>
      <c r="U525" s="5">
        <v>0</v>
      </c>
      <c r="V525" s="5">
        <v>0</v>
      </c>
      <c r="W525" s="5">
        <v>2433.369619822493</v>
      </c>
      <c r="X525" s="5">
        <v>3661.2675063753336</v>
      </c>
      <c r="Y525" s="5">
        <v>4406.0026016022603</v>
      </c>
      <c r="Z525" s="5">
        <v>7070.6515225144285</v>
      </c>
      <c r="AA525" s="5">
        <v>7284.6248546208399</v>
      </c>
      <c r="AB525" s="5">
        <v>7504.8711532003808</v>
      </c>
      <c r="AC525" s="5">
        <v>7527.4097050752043</v>
      </c>
      <c r="AD525" s="5">
        <v>7550.8477504496559</v>
      </c>
      <c r="AE525" s="5">
        <v>7576.5183388851765</v>
      </c>
      <c r="AF525" s="5">
        <v>7602.1531030774167</v>
      </c>
      <c r="AG525" s="5">
        <v>7731.5654778722192</v>
      </c>
      <c r="AH525" s="5">
        <v>7762.1488740167988</v>
      </c>
      <c r="AI525" s="5">
        <v>7794.8981740866429</v>
      </c>
    </row>
    <row r="526" spans="2:35" outlineLevel="1" x14ac:dyDescent="0.2">
      <c r="B526" s="310"/>
      <c r="C526" s="309"/>
    </row>
    <row r="527" spans="2:35" outlineLevel="1" x14ac:dyDescent="0.2">
      <c r="B527" s="310"/>
      <c r="C527" s="312"/>
      <c r="D527" s="259"/>
      <c r="E527" s="259"/>
      <c r="F527" s="328" t="s">
        <v>278</v>
      </c>
      <c r="G527" s="259"/>
      <c r="H527" s="16"/>
      <c r="I527" s="259"/>
      <c r="J527" s="259"/>
      <c r="K527" s="16"/>
      <c r="L527" s="259"/>
      <c r="M527" s="259"/>
      <c r="N527" s="259"/>
      <c r="O527" s="259"/>
      <c r="P527" s="259"/>
      <c r="Q527" s="261"/>
      <c r="R527" s="262"/>
      <c r="S527" s="262"/>
      <c r="T527" s="262"/>
      <c r="U527" s="262"/>
      <c r="V527" s="262"/>
      <c r="W527" s="262"/>
      <c r="X527" s="262"/>
      <c r="Y527" s="262"/>
      <c r="Z527" s="262"/>
      <c r="AA527" s="262"/>
      <c r="AB527" s="262"/>
      <c r="AC527" s="262"/>
      <c r="AD527" s="262"/>
      <c r="AE527" s="262"/>
      <c r="AF527" s="262"/>
      <c r="AG527" s="262"/>
      <c r="AH527" s="262"/>
      <c r="AI527" s="262"/>
    </row>
    <row r="528" spans="2:35" outlineLevel="1" x14ac:dyDescent="0.2">
      <c r="B528" s="310"/>
      <c r="C528" s="312">
        <v>20</v>
      </c>
      <c r="D528" s="259"/>
      <c r="E528" s="259"/>
      <c r="F528" s="259"/>
      <c r="G528" s="329" t="s">
        <v>279</v>
      </c>
      <c r="H528" s="330"/>
      <c r="I528" s="329"/>
      <c r="J528" s="259"/>
      <c r="K528" s="16"/>
      <c r="L528" s="259"/>
      <c r="M528" s="259"/>
      <c r="N528" s="259"/>
      <c r="O528" s="259"/>
      <c r="P528" s="259"/>
      <c r="Q528" s="16" t="s">
        <v>110</v>
      </c>
      <c r="R528" s="331"/>
      <c r="S528" s="300">
        <v>0</v>
      </c>
      <c r="T528" s="300">
        <v>0</v>
      </c>
      <c r="U528" s="300">
        <v>0</v>
      </c>
      <c r="V528" s="300">
        <v>0</v>
      </c>
      <c r="W528" s="301">
        <v>0</v>
      </c>
      <c r="X528" s="300">
        <v>0</v>
      </c>
      <c r="Y528" s="300">
        <v>0</v>
      </c>
      <c r="Z528" s="300">
        <v>0</v>
      </c>
      <c r="AA528" s="300">
        <v>0</v>
      </c>
      <c r="AB528" s="302">
        <v>0</v>
      </c>
      <c r="AC528" s="302">
        <v>0</v>
      </c>
      <c r="AD528" s="302">
        <v>0</v>
      </c>
      <c r="AE528" s="302">
        <v>0</v>
      </c>
      <c r="AF528" s="302">
        <v>0</v>
      </c>
      <c r="AG528" s="302">
        <v>0</v>
      </c>
      <c r="AH528" s="303">
        <v>0</v>
      </c>
      <c r="AI528" s="303">
        <v>0</v>
      </c>
    </row>
    <row r="529" spans="2:35" outlineLevel="1" x14ac:dyDescent="0.2">
      <c r="B529" s="310"/>
      <c r="C529" s="312">
        <v>20</v>
      </c>
      <c r="D529" s="259"/>
      <c r="E529" s="259"/>
      <c r="F529" s="259"/>
      <c r="G529" s="329" t="s">
        <v>280</v>
      </c>
      <c r="H529" s="330"/>
      <c r="I529" s="329"/>
      <c r="J529" s="259"/>
      <c r="K529" s="16"/>
      <c r="L529" s="259"/>
      <c r="M529" s="259"/>
      <c r="N529" s="259"/>
      <c r="O529" s="259"/>
      <c r="P529" s="259"/>
      <c r="Q529" s="16" t="s">
        <v>110</v>
      </c>
      <c r="R529" s="332"/>
      <c r="S529" s="315">
        <v>0</v>
      </c>
      <c r="T529" s="315">
        <v>0</v>
      </c>
      <c r="U529" s="315">
        <v>0</v>
      </c>
      <c r="V529" s="315">
        <v>0</v>
      </c>
      <c r="W529" s="316">
        <v>0</v>
      </c>
      <c r="X529" s="315">
        <v>0</v>
      </c>
      <c r="Y529" s="315">
        <v>0</v>
      </c>
      <c r="Z529" s="315">
        <v>0</v>
      </c>
      <c r="AA529" s="315">
        <v>0</v>
      </c>
      <c r="AB529" s="5">
        <v>0</v>
      </c>
      <c r="AC529" s="5">
        <v>0</v>
      </c>
      <c r="AD529" s="5">
        <v>0</v>
      </c>
      <c r="AE529" s="5">
        <v>0</v>
      </c>
      <c r="AF529" s="5">
        <v>0</v>
      </c>
      <c r="AG529" s="5">
        <v>0</v>
      </c>
      <c r="AH529" s="317">
        <v>0</v>
      </c>
      <c r="AI529" s="317">
        <v>0</v>
      </c>
    </row>
    <row r="530" spans="2:35" outlineLevel="1" x14ac:dyDescent="0.2">
      <c r="B530" s="310"/>
      <c r="C530" s="312">
        <v>20</v>
      </c>
      <c r="D530" s="259"/>
      <c r="E530" s="259"/>
      <c r="F530" s="259"/>
      <c r="G530" s="329" t="s">
        <v>281</v>
      </c>
      <c r="H530" s="330"/>
      <c r="I530" s="329"/>
      <c r="J530" s="259"/>
      <c r="K530" s="16"/>
      <c r="L530" s="259"/>
      <c r="M530" s="259"/>
      <c r="N530" s="259"/>
      <c r="O530" s="259"/>
      <c r="P530" s="259"/>
      <c r="Q530" s="16" t="s">
        <v>110</v>
      </c>
      <c r="R530" s="332"/>
      <c r="S530" s="315">
        <v>0</v>
      </c>
      <c r="T530" s="315">
        <v>0</v>
      </c>
      <c r="U530" s="315">
        <v>0</v>
      </c>
      <c r="V530" s="315">
        <v>0</v>
      </c>
      <c r="W530" s="316">
        <v>0</v>
      </c>
      <c r="X530" s="315">
        <v>0</v>
      </c>
      <c r="Y530" s="315">
        <v>0</v>
      </c>
      <c r="Z530" s="315">
        <v>0</v>
      </c>
      <c r="AA530" s="315">
        <v>0</v>
      </c>
      <c r="AB530" s="5">
        <v>0</v>
      </c>
      <c r="AC530" s="5">
        <v>0</v>
      </c>
      <c r="AD530" s="5">
        <v>0</v>
      </c>
      <c r="AE530" s="5">
        <v>0</v>
      </c>
      <c r="AF530" s="5">
        <v>0</v>
      </c>
      <c r="AG530" s="5">
        <v>0</v>
      </c>
      <c r="AH530" s="317">
        <v>0</v>
      </c>
      <c r="AI530" s="317">
        <v>0</v>
      </c>
    </row>
    <row r="531" spans="2:35" outlineLevel="1" x14ac:dyDescent="0.2">
      <c r="B531" s="310"/>
      <c r="C531" s="312">
        <v>20</v>
      </c>
      <c r="D531" s="259"/>
      <c r="E531" s="259"/>
      <c r="F531" s="259"/>
      <c r="G531" s="333" t="s">
        <v>282</v>
      </c>
      <c r="H531" s="334"/>
      <c r="I531" s="333"/>
      <c r="J531" s="335"/>
      <c r="K531" s="336"/>
      <c r="L531" s="335"/>
      <c r="M531" s="335"/>
      <c r="N531" s="335"/>
      <c r="O531" s="335"/>
      <c r="P531" s="335"/>
      <c r="Q531" s="337" t="s">
        <v>110</v>
      </c>
      <c r="R531" s="338"/>
      <c r="S531" s="321">
        <v>0</v>
      </c>
      <c r="T531" s="321">
        <v>0</v>
      </c>
      <c r="U531" s="321">
        <v>0</v>
      </c>
      <c r="V531" s="321">
        <v>0</v>
      </c>
      <c r="W531" s="322">
        <v>0</v>
      </c>
      <c r="X531" s="321">
        <v>0</v>
      </c>
      <c r="Y531" s="321">
        <v>0</v>
      </c>
      <c r="Z531" s="321">
        <v>0</v>
      </c>
      <c r="AA531" s="321">
        <v>0</v>
      </c>
      <c r="AB531" s="323">
        <v>0</v>
      </c>
      <c r="AC531" s="323">
        <v>0</v>
      </c>
      <c r="AD531" s="323">
        <v>0</v>
      </c>
      <c r="AE531" s="323">
        <v>0</v>
      </c>
      <c r="AF531" s="323">
        <v>0</v>
      </c>
      <c r="AG531" s="323">
        <v>0</v>
      </c>
      <c r="AH531" s="324">
        <v>0</v>
      </c>
      <c r="AI531" s="324">
        <v>0</v>
      </c>
    </row>
    <row r="532" spans="2:35" outlineLevel="1" x14ac:dyDescent="0.2">
      <c r="B532" s="310"/>
      <c r="C532" s="312">
        <v>20</v>
      </c>
      <c r="D532" s="259"/>
      <c r="E532" s="259"/>
      <c r="F532" s="259"/>
      <c r="G532" s="329" t="s">
        <v>283</v>
      </c>
      <c r="H532" s="330"/>
      <c r="I532" s="329"/>
      <c r="J532" s="259"/>
      <c r="K532" s="16"/>
      <c r="L532" s="259"/>
      <c r="M532" s="259"/>
      <c r="N532" s="259"/>
      <c r="O532" s="259"/>
      <c r="P532" s="259"/>
      <c r="Q532" s="261"/>
      <c r="R532" s="262"/>
      <c r="S532" s="339">
        <v>0</v>
      </c>
      <c r="T532" s="339">
        <v>0</v>
      </c>
      <c r="U532" s="339">
        <v>0</v>
      </c>
      <c r="V532" s="339">
        <v>0</v>
      </c>
      <c r="W532" s="339">
        <v>0</v>
      </c>
      <c r="X532" s="339">
        <v>0</v>
      </c>
      <c r="Y532" s="339">
        <v>0</v>
      </c>
      <c r="Z532" s="339">
        <v>0</v>
      </c>
      <c r="AA532" s="339">
        <v>0</v>
      </c>
      <c r="AB532" s="339">
        <v>0</v>
      </c>
      <c r="AC532" s="339">
        <v>0</v>
      </c>
      <c r="AD532" s="339">
        <v>0</v>
      </c>
      <c r="AE532" s="339">
        <v>0</v>
      </c>
      <c r="AF532" s="339">
        <v>0</v>
      </c>
      <c r="AG532" s="339">
        <v>0</v>
      </c>
      <c r="AH532" s="339">
        <v>0</v>
      </c>
      <c r="AI532" s="339">
        <v>0</v>
      </c>
    </row>
    <row r="533" spans="2:35" outlineLevel="1" x14ac:dyDescent="0.2">
      <c r="B533" s="310"/>
      <c r="C533" s="309"/>
    </row>
    <row r="534" spans="2:35" outlineLevel="1" x14ac:dyDescent="0.2">
      <c r="B534" s="310"/>
      <c r="C534" s="312">
        <v>20</v>
      </c>
      <c r="F534" s="40" t="s">
        <v>284</v>
      </c>
      <c r="Q534" s="16" t="s">
        <v>110</v>
      </c>
      <c r="R534" s="340"/>
      <c r="S534" s="341">
        <v>0</v>
      </c>
      <c r="T534" s="341">
        <v>0</v>
      </c>
      <c r="U534" s="341">
        <v>0</v>
      </c>
      <c r="V534" s="341">
        <v>0</v>
      </c>
      <c r="W534" s="342">
        <v>31.430187741907645</v>
      </c>
      <c r="X534" s="341">
        <v>-54.723128147805959</v>
      </c>
      <c r="Y534" s="341">
        <v>-77.467579323081921</v>
      </c>
      <c r="Z534" s="341">
        <v>-114.7068896448708</v>
      </c>
      <c r="AA534" s="341">
        <v>-151.32563533460228</v>
      </c>
      <c r="AB534" s="343">
        <v>-156.01142446586209</v>
      </c>
      <c r="AC534" s="343">
        <v>37.198392420346565</v>
      </c>
      <c r="AD534" s="343">
        <v>37.198392420346565</v>
      </c>
      <c r="AE534" s="343">
        <v>37.198392420346565</v>
      </c>
      <c r="AF534" s="343">
        <v>37.198392420346565</v>
      </c>
      <c r="AG534" s="343">
        <v>37.198392420346565</v>
      </c>
      <c r="AH534" s="344">
        <v>37.198392420346565</v>
      </c>
      <c r="AI534" s="344">
        <v>37.198392420346565</v>
      </c>
    </row>
    <row r="535" spans="2:35" outlineLevel="1" x14ac:dyDescent="0.2">
      <c r="B535" s="310"/>
      <c r="C535" s="309"/>
      <c r="F535" s="40"/>
    </row>
    <row r="536" spans="2:35" outlineLevel="1" x14ac:dyDescent="0.2">
      <c r="B536" s="310"/>
      <c r="C536" s="309"/>
      <c r="F536" s="40" t="s">
        <v>285</v>
      </c>
    </row>
    <row r="537" spans="2:35" outlineLevel="1" x14ac:dyDescent="0.2">
      <c r="B537" s="310"/>
      <c r="C537" s="345">
        <v>20</v>
      </c>
      <c r="G537" t="s">
        <v>286</v>
      </c>
      <c r="Q537" s="16" t="s">
        <v>110</v>
      </c>
      <c r="R537" s="299"/>
      <c r="S537" s="300">
        <v>0</v>
      </c>
      <c r="T537" s="300">
        <v>0</v>
      </c>
      <c r="U537" s="300">
        <v>0</v>
      </c>
      <c r="V537" s="300">
        <v>0</v>
      </c>
      <c r="W537" s="301">
        <v>0</v>
      </c>
      <c r="X537" s="300">
        <v>36.7231420490807</v>
      </c>
      <c r="Y537" s="300">
        <v>20.84014477857156</v>
      </c>
      <c r="Z537" s="300">
        <v>79.823498295842555</v>
      </c>
      <c r="AA537" s="300">
        <v>1.8108162249441286</v>
      </c>
      <c r="AB537" s="302">
        <v>1.8558308944774982</v>
      </c>
      <c r="AC537" s="302">
        <v>1.9103776829581303</v>
      </c>
      <c r="AD537" s="302">
        <v>1.9385764213677734</v>
      </c>
      <c r="AE537" s="302">
        <v>2.0085656962134695</v>
      </c>
      <c r="AF537" s="302">
        <v>2.0074426214325998</v>
      </c>
      <c r="AG537" s="302">
        <v>5.2608265484657242</v>
      </c>
      <c r="AH537" s="303">
        <v>2.1625801271148464</v>
      </c>
      <c r="AI537" s="303">
        <v>2.2304802934131409</v>
      </c>
    </row>
    <row r="538" spans="2:35" outlineLevel="1" x14ac:dyDescent="0.2">
      <c r="B538" s="310"/>
      <c r="C538" s="345">
        <v>20</v>
      </c>
      <c r="G538" t="s">
        <v>287</v>
      </c>
      <c r="Q538" s="337" t="s">
        <v>110</v>
      </c>
      <c r="R538" s="320"/>
      <c r="S538" s="321">
        <v>0</v>
      </c>
      <c r="T538" s="321">
        <v>0</v>
      </c>
      <c r="U538" s="321">
        <v>0</v>
      </c>
      <c r="V538" s="321">
        <v>0</v>
      </c>
      <c r="W538" s="322">
        <v>0</v>
      </c>
      <c r="X538" s="321">
        <v>154.66818664015238</v>
      </c>
      <c r="Y538" s="321">
        <v>232.71499792000114</v>
      </c>
      <c r="Z538" s="321">
        <v>280.05134409926859</v>
      </c>
      <c r="AA538" s="321">
        <v>449.41994855327994</v>
      </c>
      <c r="AB538" s="323">
        <v>463.02037612361505</v>
      </c>
      <c r="AC538" s="323">
        <v>477.01952172731012</v>
      </c>
      <c r="AD538" s="323">
        <v>478.45210184977759</v>
      </c>
      <c r="AE538" s="323">
        <v>479.94185496698822</v>
      </c>
      <c r="AF538" s="323">
        <v>481.573511469545</v>
      </c>
      <c r="AG538" s="323">
        <v>483.20289093588804</v>
      </c>
      <c r="AH538" s="324">
        <v>491.42851238495012</v>
      </c>
      <c r="AI538" s="324">
        <v>493.37243343354305</v>
      </c>
    </row>
    <row r="539" spans="2:35" outlineLevel="1" x14ac:dyDescent="0.2">
      <c r="B539" s="310"/>
      <c r="C539" s="345">
        <v>20</v>
      </c>
      <c r="G539" s="325" t="s">
        <v>288</v>
      </c>
      <c r="H539" s="326"/>
      <c r="I539" s="325"/>
      <c r="J539" s="325"/>
      <c r="K539" s="326"/>
      <c r="L539" s="325"/>
      <c r="M539" s="325"/>
      <c r="N539" s="325"/>
      <c r="O539" s="325"/>
      <c r="P539" s="325"/>
      <c r="Q539" s="326"/>
      <c r="R539" s="327"/>
      <c r="S539" s="5">
        <v>0</v>
      </c>
      <c r="T539" s="5">
        <v>0</v>
      </c>
      <c r="U539" s="5">
        <v>0</v>
      </c>
      <c r="V539" s="5">
        <v>0</v>
      </c>
      <c r="W539" s="5">
        <v>0</v>
      </c>
      <c r="X539" s="5">
        <v>191.39132868923309</v>
      </c>
      <c r="Y539" s="5">
        <v>253.55514269857269</v>
      </c>
      <c r="Z539" s="5">
        <v>359.87484239511116</v>
      </c>
      <c r="AA539" s="5">
        <v>451.23076477822406</v>
      </c>
      <c r="AB539" s="5">
        <v>464.87620701809254</v>
      </c>
      <c r="AC539" s="5">
        <v>478.92989941026826</v>
      </c>
      <c r="AD539" s="5">
        <v>480.39067827114536</v>
      </c>
      <c r="AE539" s="5">
        <v>481.95042066320167</v>
      </c>
      <c r="AF539" s="5">
        <v>483.58095409097757</v>
      </c>
      <c r="AG539" s="5">
        <v>488.46371748435377</v>
      </c>
      <c r="AH539" s="5">
        <v>493.59109251206496</v>
      </c>
      <c r="AI539" s="5">
        <v>495.60291372695622</v>
      </c>
    </row>
    <row r="540" spans="2:35" outlineLevel="1" x14ac:dyDescent="0.2">
      <c r="B540" s="310"/>
      <c r="C540" s="309"/>
    </row>
    <row r="541" spans="2:35" outlineLevel="1" x14ac:dyDescent="0.2">
      <c r="B541" s="310"/>
      <c r="C541" s="346">
        <v>20</v>
      </c>
      <c r="F541" s="40" t="s">
        <v>266</v>
      </c>
      <c r="Q541" s="16" t="s">
        <v>110</v>
      </c>
      <c r="R541" s="340"/>
      <c r="S541" s="341">
        <v>0</v>
      </c>
      <c r="T541" s="341">
        <v>0</v>
      </c>
      <c r="U541" s="341">
        <v>0</v>
      </c>
      <c r="V541" s="341">
        <v>0</v>
      </c>
      <c r="W541" s="342">
        <v>31.430187741907645</v>
      </c>
      <c r="X541" s="341">
        <v>136.66820054142713</v>
      </c>
      <c r="Y541" s="341">
        <v>176.08756337549079</v>
      </c>
      <c r="Z541" s="341">
        <v>245.16795275024037</v>
      </c>
      <c r="AA541" s="341">
        <v>299.90512944362177</v>
      </c>
      <c r="AB541" s="343">
        <v>308.86478255223045</v>
      </c>
      <c r="AC541" s="343">
        <v>516.12829183061478</v>
      </c>
      <c r="AD541" s="343">
        <v>517.58907069149188</v>
      </c>
      <c r="AE541" s="343">
        <v>519.14881308354825</v>
      </c>
      <c r="AF541" s="343">
        <v>520.77934651132409</v>
      </c>
      <c r="AG541" s="343">
        <v>525.66210990470029</v>
      </c>
      <c r="AH541" s="344">
        <v>530.78948493241148</v>
      </c>
      <c r="AI541" s="344">
        <v>532.80130614730274</v>
      </c>
    </row>
    <row r="542" spans="2:35" outlineLevel="1" x14ac:dyDescent="0.2"/>
    <row r="543" spans="2:35" x14ac:dyDescent="0.2">
      <c r="C543" s="116">
        <v>21</v>
      </c>
      <c r="D543" s="67" t="s">
        <v>151</v>
      </c>
      <c r="E543" s="67"/>
      <c r="F543" s="67"/>
      <c r="G543" s="67"/>
      <c r="H543" s="102"/>
      <c r="I543" s="67"/>
      <c r="J543" s="67"/>
      <c r="K543" s="102"/>
      <c r="L543" s="67"/>
      <c r="M543" s="67"/>
      <c r="N543" s="67"/>
      <c r="O543" s="67"/>
      <c r="P543" s="67"/>
      <c r="Q543" s="117" t="s">
        <v>110</v>
      </c>
      <c r="R543" s="118"/>
      <c r="S543" s="118">
        <v>0</v>
      </c>
      <c r="T543" s="118">
        <v>0</v>
      </c>
      <c r="U543" s="118">
        <v>0</v>
      </c>
      <c r="V543" s="118">
        <v>0</v>
      </c>
      <c r="W543" s="118">
        <v>37.797255433268695</v>
      </c>
      <c r="X543" s="118">
        <v>167.63971642361975</v>
      </c>
      <c r="Y543" s="118">
        <v>209.59708615024658</v>
      </c>
      <c r="Z543" s="118">
        <v>245.94248694848193</v>
      </c>
      <c r="AA543" s="118">
        <v>274.00656652598343</v>
      </c>
      <c r="AB543" s="118">
        <v>285.72918389581849</v>
      </c>
      <c r="AC543" s="118">
        <v>476.86850590522579</v>
      </c>
      <c r="AD543" s="118">
        <v>485.02668833009551</v>
      </c>
      <c r="AE543" s="118">
        <v>496.26085033043864</v>
      </c>
      <c r="AF543" s="118">
        <v>518.66701905609966</v>
      </c>
      <c r="AG543" s="118">
        <v>543.16744655085517</v>
      </c>
      <c r="AH543" s="118">
        <v>557.04370866004115</v>
      </c>
      <c r="AI543" s="118">
        <v>566.20102601615349</v>
      </c>
    </row>
    <row r="544" spans="2:35" outlineLevel="1" x14ac:dyDescent="0.2">
      <c r="C544" s="309"/>
      <c r="F544" s="40" t="s">
        <v>269</v>
      </c>
    </row>
    <row r="545" spans="2:35" outlineLevel="1" x14ac:dyDescent="0.2">
      <c r="B545" s="310"/>
      <c r="C545" s="312">
        <v>21</v>
      </c>
      <c r="G545" t="s">
        <v>270</v>
      </c>
      <c r="O545" s="106"/>
      <c r="Q545" s="16" t="s">
        <v>110</v>
      </c>
      <c r="R545" s="299"/>
      <c r="S545" s="300">
        <v>0</v>
      </c>
      <c r="T545" s="300">
        <v>0</v>
      </c>
      <c r="U545" s="300">
        <v>0</v>
      </c>
      <c r="V545" s="300">
        <v>0</v>
      </c>
      <c r="W545" s="301">
        <v>0</v>
      </c>
      <c r="X545" s="300">
        <v>2926.3170121428079</v>
      </c>
      <c r="Y545" s="300">
        <v>4599.0234130432282</v>
      </c>
      <c r="Z545" s="300">
        <v>4970.1463403649441</v>
      </c>
      <c r="AA545" s="300">
        <v>6135.6904443034928</v>
      </c>
      <c r="AB545" s="302">
        <v>6417.3715337908634</v>
      </c>
      <c r="AC545" s="302">
        <v>6709.4594852785476</v>
      </c>
      <c r="AD545" s="302">
        <v>6844.2224074498517</v>
      </c>
      <c r="AE545" s="302">
        <v>6965.9858905829169</v>
      </c>
      <c r="AF545" s="302">
        <v>7199.2250243761309</v>
      </c>
      <c r="AG545" s="302">
        <v>7674.2914077078331</v>
      </c>
      <c r="AH545" s="303">
        <v>7967.6832603292805</v>
      </c>
      <c r="AI545" s="303">
        <v>8108.8525837410471</v>
      </c>
    </row>
    <row r="546" spans="2:35" outlineLevel="1" x14ac:dyDescent="0.2">
      <c r="B546" s="310"/>
      <c r="C546" s="312">
        <v>21</v>
      </c>
      <c r="G546" t="s">
        <v>271</v>
      </c>
      <c r="N546" s="24"/>
      <c r="O546" s="149" t="s">
        <v>172</v>
      </c>
      <c r="P546" s="313">
        <v>0</v>
      </c>
      <c r="Q546" s="16" t="s">
        <v>110</v>
      </c>
      <c r="R546" s="314"/>
      <c r="S546" s="315">
        <v>0</v>
      </c>
      <c r="T546" s="315">
        <v>0</v>
      </c>
      <c r="U546" s="315">
        <v>0</v>
      </c>
      <c r="V546" s="315">
        <v>0</v>
      </c>
      <c r="W546" s="316">
        <v>0</v>
      </c>
      <c r="X546" s="315">
        <v>1601.9121336582805</v>
      </c>
      <c r="Y546" s="315">
        <v>276.77242815312445</v>
      </c>
      <c r="Z546" s="315">
        <v>1059.0460727770962</v>
      </c>
      <c r="AA546" s="315">
        <v>156.87369582624893</v>
      </c>
      <c r="AB546" s="5">
        <v>160.77338263101009</v>
      </c>
      <c r="AC546" s="5">
        <v>180.94115457975309</v>
      </c>
      <c r="AD546" s="5">
        <v>167.94171554151444</v>
      </c>
      <c r="AE546" s="5">
        <v>279.41736620166273</v>
      </c>
      <c r="AF546" s="5">
        <v>521.24461574015072</v>
      </c>
      <c r="AG546" s="5">
        <v>339.57008502989584</v>
      </c>
      <c r="AH546" s="317">
        <v>187.34755582021518</v>
      </c>
      <c r="AI546" s="317">
        <v>193.22989169424579</v>
      </c>
    </row>
    <row r="547" spans="2:35" outlineLevel="1" x14ac:dyDescent="0.2">
      <c r="B547" s="310"/>
      <c r="C547" s="312">
        <v>21</v>
      </c>
      <c r="G547" t="s">
        <v>272</v>
      </c>
      <c r="Q547" s="16" t="s">
        <v>110</v>
      </c>
      <c r="R547" s="314"/>
      <c r="S547" s="315">
        <v>0</v>
      </c>
      <c r="T547" s="315">
        <v>0</v>
      </c>
      <c r="U547" s="315">
        <v>0</v>
      </c>
      <c r="V547" s="315">
        <v>0</v>
      </c>
      <c r="W547" s="316">
        <v>0</v>
      </c>
      <c r="X547" s="315">
        <v>87.301790862260574</v>
      </c>
      <c r="Y547" s="315">
        <v>131.83867117390565</v>
      </c>
      <c r="Z547" s="315">
        <v>134.84272295571449</v>
      </c>
      <c r="AA547" s="315">
        <v>166.46455658738014</v>
      </c>
      <c r="AB547" s="5">
        <v>174.10671488826034</v>
      </c>
      <c r="AC547" s="5">
        <v>0</v>
      </c>
      <c r="AD547" s="5">
        <v>0</v>
      </c>
      <c r="AE547" s="5">
        <v>0</v>
      </c>
      <c r="AF547" s="5">
        <v>0</v>
      </c>
      <c r="AG547" s="5">
        <v>0</v>
      </c>
      <c r="AH547" s="317">
        <v>0</v>
      </c>
      <c r="AI547" s="317">
        <v>0</v>
      </c>
    </row>
    <row r="548" spans="2:35" outlineLevel="1" x14ac:dyDescent="0.2">
      <c r="B548" s="310"/>
      <c r="C548" s="312">
        <v>21</v>
      </c>
      <c r="G548" t="s">
        <v>273</v>
      </c>
      <c r="Q548" s="16" t="s">
        <v>110</v>
      </c>
      <c r="R548" s="314"/>
      <c r="S548" s="315">
        <v>0</v>
      </c>
      <c r="T548" s="315">
        <v>0</v>
      </c>
      <c r="U548" s="315">
        <v>0</v>
      </c>
      <c r="V548" s="315">
        <v>0</v>
      </c>
      <c r="W548" s="316">
        <v>0</v>
      </c>
      <c r="X548" s="315">
        <v>23.719580906802939</v>
      </c>
      <c r="Y548" s="315">
        <v>3.9390411399951417</v>
      </c>
      <c r="Z548" s="315">
        <v>14.270101461212928</v>
      </c>
      <c r="AA548" s="315">
        <v>2.1137924152495295</v>
      </c>
      <c r="AB548" s="5">
        <v>2.1663386904318442</v>
      </c>
      <c r="AC548" s="5">
        <v>0</v>
      </c>
      <c r="AD548" s="5">
        <v>0</v>
      </c>
      <c r="AE548" s="5">
        <v>0</v>
      </c>
      <c r="AF548" s="5">
        <v>0</v>
      </c>
      <c r="AG548" s="5">
        <v>0</v>
      </c>
      <c r="AH548" s="317">
        <v>0</v>
      </c>
      <c r="AI548" s="317">
        <v>0</v>
      </c>
    </row>
    <row r="549" spans="2:35" outlineLevel="1" x14ac:dyDescent="0.2">
      <c r="B549" s="310"/>
      <c r="C549" s="312">
        <v>21</v>
      </c>
      <c r="G549" t="s">
        <v>274</v>
      </c>
      <c r="O549" s="149" t="s">
        <v>275</v>
      </c>
      <c r="P549" s="318">
        <v>39.017560161904107</v>
      </c>
      <c r="Q549" s="16" t="s">
        <v>110</v>
      </c>
      <c r="R549" s="319"/>
      <c r="S549" s="315">
        <v>0</v>
      </c>
      <c r="T549" s="315">
        <v>0</v>
      </c>
      <c r="U549" s="315">
        <v>0</v>
      </c>
      <c r="V549" s="315">
        <v>0</v>
      </c>
      <c r="W549" s="316">
        <v>39.017560161904107</v>
      </c>
      <c r="X549" s="315">
        <v>40.227104526923135</v>
      </c>
      <c r="Y549" s="315">
        <v>41.427213145309679</v>
      </c>
      <c r="Z549" s="315">
        <v>42.61479325547522</v>
      </c>
      <c r="AA549" s="315">
        <v>43.770955341507715</v>
      </c>
      <c r="AB549" s="5">
        <v>44.958484722018568</v>
      </c>
      <c r="AC549" s="5">
        <v>46.178232408448807</v>
      </c>
      <c r="AD549" s="5">
        <v>46.178232408448807</v>
      </c>
      <c r="AE549" s="5">
        <v>46.178232408448807</v>
      </c>
      <c r="AF549" s="5">
        <v>46.178232408448807</v>
      </c>
      <c r="AG549" s="5">
        <v>46.178232408448807</v>
      </c>
      <c r="AH549" s="317">
        <v>46.178232408448807</v>
      </c>
      <c r="AI549" s="317">
        <v>46.178232408448807</v>
      </c>
    </row>
    <row r="550" spans="2:35" outlineLevel="1" x14ac:dyDescent="0.2">
      <c r="B550" s="310"/>
      <c r="C550" s="312">
        <v>21</v>
      </c>
      <c r="G550" t="s">
        <v>276</v>
      </c>
      <c r="Q550" s="8" t="s">
        <v>110</v>
      </c>
      <c r="R550" s="320"/>
      <c r="S550" s="321">
        <v>0</v>
      </c>
      <c r="T550" s="321">
        <v>0</v>
      </c>
      <c r="U550" s="321">
        <v>0</v>
      </c>
      <c r="V550" s="321">
        <v>0</v>
      </c>
      <c r="W550" s="322">
        <v>0</v>
      </c>
      <c r="X550" s="321">
        <v>0</v>
      </c>
      <c r="Y550" s="321">
        <v>0</v>
      </c>
      <c r="Z550" s="321">
        <v>0</v>
      </c>
      <c r="AA550" s="321">
        <v>0</v>
      </c>
      <c r="AB550" s="323">
        <v>0</v>
      </c>
      <c r="AC550" s="323">
        <v>0</v>
      </c>
      <c r="AD550" s="323">
        <v>0</v>
      </c>
      <c r="AE550" s="323">
        <v>0</v>
      </c>
      <c r="AF550" s="323">
        <v>0</v>
      </c>
      <c r="AG550" s="323">
        <v>0</v>
      </c>
      <c r="AH550" s="324">
        <v>0</v>
      </c>
      <c r="AI550" s="324">
        <v>0</v>
      </c>
    </row>
    <row r="551" spans="2:35" outlineLevel="1" x14ac:dyDescent="0.2">
      <c r="B551" s="310"/>
      <c r="C551" s="312">
        <v>21</v>
      </c>
      <c r="G551" s="325" t="s">
        <v>277</v>
      </c>
      <c r="H551" s="326"/>
      <c r="I551" s="325"/>
      <c r="J551" s="325"/>
      <c r="K551" s="326"/>
      <c r="L551" s="325"/>
      <c r="M551" s="325"/>
      <c r="N551" s="325"/>
      <c r="O551" s="325"/>
      <c r="P551" s="325"/>
      <c r="Q551" s="326"/>
      <c r="R551" s="327"/>
      <c r="S551" s="5">
        <v>0</v>
      </c>
      <c r="T551" s="5">
        <v>0</v>
      </c>
      <c r="U551" s="5">
        <v>0</v>
      </c>
      <c r="V551" s="5">
        <v>0</v>
      </c>
      <c r="W551" s="5">
        <v>2926.3170121428079</v>
      </c>
      <c r="X551" s="5">
        <v>4599.0234130432282</v>
      </c>
      <c r="Y551" s="5">
        <v>4970.1463403649441</v>
      </c>
      <c r="Z551" s="5">
        <v>6135.6904443034928</v>
      </c>
      <c r="AA551" s="5">
        <v>6417.3715337908634</v>
      </c>
      <c r="AB551" s="5">
        <v>6709.4594852785476</v>
      </c>
      <c r="AC551" s="5">
        <v>6844.2224074498517</v>
      </c>
      <c r="AD551" s="5">
        <v>6965.9858905829169</v>
      </c>
      <c r="AE551" s="5">
        <v>7199.2250243761309</v>
      </c>
      <c r="AF551" s="5">
        <v>7674.2914077078331</v>
      </c>
      <c r="AG551" s="5">
        <v>7967.6832603292805</v>
      </c>
      <c r="AH551" s="5">
        <v>8108.8525837410471</v>
      </c>
      <c r="AI551" s="5">
        <v>8255.9042430268437</v>
      </c>
    </row>
    <row r="552" spans="2:35" outlineLevel="1" x14ac:dyDescent="0.2">
      <c r="B552" s="310"/>
      <c r="C552" s="309"/>
    </row>
    <row r="553" spans="2:35" outlineLevel="1" x14ac:dyDescent="0.2">
      <c r="B553" s="310"/>
      <c r="C553" s="312"/>
      <c r="D553" s="259"/>
      <c r="E553" s="259"/>
      <c r="F553" s="328" t="s">
        <v>278</v>
      </c>
      <c r="G553" s="259"/>
      <c r="H553" s="16"/>
      <c r="I553" s="259"/>
      <c r="J553" s="259"/>
      <c r="K553" s="16"/>
      <c r="L553" s="259"/>
      <c r="M553" s="259"/>
      <c r="N553" s="259"/>
      <c r="O553" s="259"/>
      <c r="P553" s="259"/>
      <c r="Q553" s="261"/>
      <c r="R553" s="262"/>
      <c r="S553" s="262"/>
      <c r="T553" s="262"/>
      <c r="U553" s="262"/>
      <c r="V553" s="262"/>
      <c r="W553" s="262"/>
      <c r="X553" s="262"/>
      <c r="Y553" s="262"/>
      <c r="Z553" s="262"/>
      <c r="AA553" s="262"/>
      <c r="AB553" s="262"/>
      <c r="AC553" s="262"/>
      <c r="AD553" s="262"/>
      <c r="AE553" s="262"/>
      <c r="AF553" s="262"/>
      <c r="AG553" s="262"/>
      <c r="AH553" s="262"/>
      <c r="AI553" s="262"/>
    </row>
    <row r="554" spans="2:35" outlineLevel="1" x14ac:dyDescent="0.2">
      <c r="B554" s="310"/>
      <c r="C554" s="312">
        <v>21</v>
      </c>
      <c r="D554" s="259"/>
      <c r="E554" s="259"/>
      <c r="F554" s="259"/>
      <c r="G554" s="329" t="s">
        <v>279</v>
      </c>
      <c r="H554" s="330"/>
      <c r="I554" s="329"/>
      <c r="J554" s="259"/>
      <c r="K554" s="16"/>
      <c r="L554" s="259"/>
      <c r="M554" s="259"/>
      <c r="N554" s="259"/>
      <c r="O554" s="259"/>
      <c r="P554" s="259"/>
      <c r="Q554" s="16" t="s">
        <v>110</v>
      </c>
      <c r="R554" s="331"/>
      <c r="S554" s="300">
        <v>0</v>
      </c>
      <c r="T554" s="300">
        <v>0</v>
      </c>
      <c r="U554" s="300">
        <v>0</v>
      </c>
      <c r="V554" s="300">
        <v>0</v>
      </c>
      <c r="W554" s="301">
        <v>0</v>
      </c>
      <c r="X554" s="300">
        <v>0</v>
      </c>
      <c r="Y554" s="300">
        <v>0</v>
      </c>
      <c r="Z554" s="300">
        <v>0</v>
      </c>
      <c r="AA554" s="300">
        <v>0</v>
      </c>
      <c r="AB554" s="302">
        <v>0</v>
      </c>
      <c r="AC554" s="302">
        <v>0</v>
      </c>
      <c r="AD554" s="302">
        <v>0</v>
      </c>
      <c r="AE554" s="302">
        <v>0</v>
      </c>
      <c r="AF554" s="302">
        <v>0</v>
      </c>
      <c r="AG554" s="302">
        <v>0</v>
      </c>
      <c r="AH554" s="303">
        <v>0</v>
      </c>
      <c r="AI554" s="303">
        <v>0</v>
      </c>
    </row>
    <row r="555" spans="2:35" outlineLevel="1" x14ac:dyDescent="0.2">
      <c r="B555" s="310"/>
      <c r="C555" s="312">
        <v>21</v>
      </c>
      <c r="D555" s="259"/>
      <c r="E555" s="259"/>
      <c r="F555" s="259"/>
      <c r="G555" s="329" t="s">
        <v>280</v>
      </c>
      <c r="H555" s="330"/>
      <c r="I555" s="329"/>
      <c r="J555" s="259"/>
      <c r="K555" s="16"/>
      <c r="L555" s="259"/>
      <c r="M555" s="259"/>
      <c r="N555" s="259"/>
      <c r="O555" s="259"/>
      <c r="P555" s="259"/>
      <c r="Q555" s="16" t="s">
        <v>110</v>
      </c>
      <c r="R555" s="332"/>
      <c r="S555" s="315">
        <v>0</v>
      </c>
      <c r="T555" s="315">
        <v>0</v>
      </c>
      <c r="U555" s="315">
        <v>0</v>
      </c>
      <c r="V555" s="315">
        <v>0</v>
      </c>
      <c r="W555" s="316">
        <v>0</v>
      </c>
      <c r="X555" s="315">
        <v>0</v>
      </c>
      <c r="Y555" s="315">
        <v>0</v>
      </c>
      <c r="Z555" s="315">
        <v>0</v>
      </c>
      <c r="AA555" s="315">
        <v>0</v>
      </c>
      <c r="AB555" s="5">
        <v>0</v>
      </c>
      <c r="AC555" s="5">
        <v>0</v>
      </c>
      <c r="AD555" s="5">
        <v>0</v>
      </c>
      <c r="AE555" s="5">
        <v>0</v>
      </c>
      <c r="AF555" s="5">
        <v>0</v>
      </c>
      <c r="AG555" s="5">
        <v>0</v>
      </c>
      <c r="AH555" s="317">
        <v>0</v>
      </c>
      <c r="AI555" s="317">
        <v>0</v>
      </c>
    </row>
    <row r="556" spans="2:35" outlineLevel="1" x14ac:dyDescent="0.2">
      <c r="B556" s="310"/>
      <c r="C556" s="312">
        <v>21</v>
      </c>
      <c r="D556" s="259"/>
      <c r="E556" s="259"/>
      <c r="F556" s="259"/>
      <c r="G556" s="329" t="s">
        <v>281</v>
      </c>
      <c r="H556" s="330"/>
      <c r="I556" s="329"/>
      <c r="J556" s="259"/>
      <c r="K556" s="16"/>
      <c r="L556" s="259"/>
      <c r="M556" s="259"/>
      <c r="N556" s="259"/>
      <c r="O556" s="259"/>
      <c r="P556" s="259"/>
      <c r="Q556" s="16" t="s">
        <v>110</v>
      </c>
      <c r="R556" s="332"/>
      <c r="S556" s="315">
        <v>0</v>
      </c>
      <c r="T556" s="315">
        <v>0</v>
      </c>
      <c r="U556" s="315">
        <v>0</v>
      </c>
      <c r="V556" s="315">
        <v>0</v>
      </c>
      <c r="W556" s="316">
        <v>0</v>
      </c>
      <c r="X556" s="315">
        <v>0</v>
      </c>
      <c r="Y556" s="315">
        <v>0</v>
      </c>
      <c r="Z556" s="315">
        <v>0</v>
      </c>
      <c r="AA556" s="315">
        <v>0</v>
      </c>
      <c r="AB556" s="5">
        <v>0</v>
      </c>
      <c r="AC556" s="5">
        <v>0</v>
      </c>
      <c r="AD556" s="5">
        <v>0</v>
      </c>
      <c r="AE556" s="5">
        <v>0</v>
      </c>
      <c r="AF556" s="5">
        <v>0</v>
      </c>
      <c r="AG556" s="5">
        <v>0</v>
      </c>
      <c r="AH556" s="317">
        <v>0</v>
      </c>
      <c r="AI556" s="317">
        <v>0</v>
      </c>
    </row>
    <row r="557" spans="2:35" outlineLevel="1" x14ac:dyDescent="0.2">
      <c r="B557" s="310"/>
      <c r="C557" s="312">
        <v>21</v>
      </c>
      <c r="D557" s="259"/>
      <c r="E557" s="259"/>
      <c r="F557" s="259"/>
      <c r="G557" s="333" t="s">
        <v>282</v>
      </c>
      <c r="H557" s="334"/>
      <c r="I557" s="333"/>
      <c r="J557" s="335"/>
      <c r="K557" s="336"/>
      <c r="L557" s="335"/>
      <c r="M557" s="335"/>
      <c r="N557" s="335"/>
      <c r="O557" s="335"/>
      <c r="P557" s="335"/>
      <c r="Q557" s="337" t="s">
        <v>110</v>
      </c>
      <c r="R557" s="338"/>
      <c r="S557" s="321">
        <v>0</v>
      </c>
      <c r="T557" s="321">
        <v>0</v>
      </c>
      <c r="U557" s="321">
        <v>0</v>
      </c>
      <c r="V557" s="321">
        <v>0</v>
      </c>
      <c r="W557" s="322">
        <v>0</v>
      </c>
      <c r="X557" s="321">
        <v>0</v>
      </c>
      <c r="Y557" s="321">
        <v>0</v>
      </c>
      <c r="Z557" s="321">
        <v>0</v>
      </c>
      <c r="AA557" s="321">
        <v>0</v>
      </c>
      <c r="AB557" s="323">
        <v>0</v>
      </c>
      <c r="AC557" s="323">
        <v>0</v>
      </c>
      <c r="AD557" s="323">
        <v>0</v>
      </c>
      <c r="AE557" s="323">
        <v>0</v>
      </c>
      <c r="AF557" s="323">
        <v>0</v>
      </c>
      <c r="AG557" s="323">
        <v>0</v>
      </c>
      <c r="AH557" s="324">
        <v>0</v>
      </c>
      <c r="AI557" s="324">
        <v>0</v>
      </c>
    </row>
    <row r="558" spans="2:35" outlineLevel="1" x14ac:dyDescent="0.2">
      <c r="B558" s="310"/>
      <c r="C558" s="312">
        <v>21</v>
      </c>
      <c r="D558" s="259"/>
      <c r="E558" s="259"/>
      <c r="F558" s="259"/>
      <c r="G558" s="329" t="s">
        <v>283</v>
      </c>
      <c r="H558" s="330"/>
      <c r="I558" s="329"/>
      <c r="J558" s="259"/>
      <c r="K558" s="16"/>
      <c r="L558" s="259"/>
      <c r="M558" s="259"/>
      <c r="N558" s="259"/>
      <c r="O558" s="259"/>
      <c r="P558" s="259"/>
      <c r="Q558" s="261"/>
      <c r="R558" s="262"/>
      <c r="S558" s="339">
        <v>0</v>
      </c>
      <c r="T558" s="339">
        <v>0</v>
      </c>
      <c r="U558" s="339">
        <v>0</v>
      </c>
      <c r="V558" s="339">
        <v>0</v>
      </c>
      <c r="W558" s="339">
        <v>0</v>
      </c>
      <c r="X558" s="339">
        <v>0</v>
      </c>
      <c r="Y558" s="339">
        <v>0</v>
      </c>
      <c r="Z558" s="339">
        <v>0</v>
      </c>
      <c r="AA558" s="339">
        <v>0</v>
      </c>
      <c r="AB558" s="339">
        <v>0</v>
      </c>
      <c r="AC558" s="339">
        <v>0</v>
      </c>
      <c r="AD558" s="339">
        <v>0</v>
      </c>
      <c r="AE558" s="339">
        <v>0</v>
      </c>
      <c r="AF558" s="339">
        <v>0</v>
      </c>
      <c r="AG558" s="339">
        <v>0</v>
      </c>
      <c r="AH558" s="339">
        <v>0</v>
      </c>
      <c r="AI558" s="339">
        <v>0</v>
      </c>
    </row>
    <row r="559" spans="2:35" outlineLevel="1" x14ac:dyDescent="0.2">
      <c r="B559" s="310"/>
      <c r="C559" s="309"/>
    </row>
    <row r="560" spans="2:35" outlineLevel="1" x14ac:dyDescent="0.2">
      <c r="B560" s="310"/>
      <c r="C560" s="312">
        <v>21</v>
      </c>
      <c r="F560" s="40" t="s">
        <v>284</v>
      </c>
      <c r="Q560" s="16" t="s">
        <v>110</v>
      </c>
      <c r="R560" s="340"/>
      <c r="S560" s="341">
        <v>0</v>
      </c>
      <c r="T560" s="341">
        <v>0</v>
      </c>
      <c r="U560" s="341">
        <v>0</v>
      </c>
      <c r="V560" s="341">
        <v>0</v>
      </c>
      <c r="W560" s="342">
        <v>37.797255433268695</v>
      </c>
      <c r="X560" s="341">
        <v>-68.58012113158442</v>
      </c>
      <c r="Y560" s="341">
        <v>-91.399613469772859</v>
      </c>
      <c r="Z560" s="341">
        <v>-103.16722189307637</v>
      </c>
      <c r="AA560" s="341">
        <v>-120.90394475192969</v>
      </c>
      <c r="AB560" s="343">
        <v>-127.20760295082033</v>
      </c>
      <c r="AC560" s="343">
        <v>44.733972051465344</v>
      </c>
      <c r="AD560" s="343">
        <v>44.733972051465344</v>
      </c>
      <c r="AE560" s="343">
        <v>44.733972051465344</v>
      </c>
      <c r="AF560" s="343">
        <v>44.733972051465344</v>
      </c>
      <c r="AG560" s="343">
        <v>44.733972051465344</v>
      </c>
      <c r="AH560" s="344">
        <v>44.733972051465344</v>
      </c>
      <c r="AI560" s="344">
        <v>44.733972051465344</v>
      </c>
    </row>
    <row r="561" spans="2:35" outlineLevel="1" x14ac:dyDescent="0.2">
      <c r="B561" s="310"/>
      <c r="C561" s="309"/>
      <c r="F561" s="40"/>
    </row>
    <row r="562" spans="2:35" outlineLevel="1" x14ac:dyDescent="0.2">
      <c r="B562" s="310"/>
      <c r="C562" s="309"/>
      <c r="F562" s="40" t="s">
        <v>285</v>
      </c>
    </row>
    <row r="563" spans="2:35" outlineLevel="1" x14ac:dyDescent="0.2">
      <c r="B563" s="310"/>
      <c r="C563" s="345">
        <v>21</v>
      </c>
      <c r="G563" t="s">
        <v>286</v>
      </c>
      <c r="Q563" s="16" t="s">
        <v>110</v>
      </c>
      <c r="R563" s="299"/>
      <c r="S563" s="300">
        <v>0</v>
      </c>
      <c r="T563" s="300">
        <v>0</v>
      </c>
      <c r="U563" s="300">
        <v>0</v>
      </c>
      <c r="V563" s="300">
        <v>0</v>
      </c>
      <c r="W563" s="301">
        <v>0</v>
      </c>
      <c r="X563" s="300">
        <v>50.219263653335005</v>
      </c>
      <c r="Y563" s="300">
        <v>8.676697834639457</v>
      </c>
      <c r="Z563" s="300">
        <v>33.200643675982867</v>
      </c>
      <c r="AA563" s="300">
        <v>4.9179236023266339</v>
      </c>
      <c r="AB563" s="302">
        <v>5.0401771240391469</v>
      </c>
      <c r="AC563" s="302">
        <v>5.6724281916937169</v>
      </c>
      <c r="AD563" s="302">
        <v>5.2649013101063264</v>
      </c>
      <c r="AE563" s="302">
        <v>8.7596155168365115</v>
      </c>
      <c r="AF563" s="302">
        <v>16.34079687376904</v>
      </c>
      <c r="AG563" s="302">
        <v>10.645377652492053</v>
      </c>
      <c r="AH563" s="303">
        <v>5.8732661441656155</v>
      </c>
      <c r="AI563" s="303">
        <v>6.0576748704300174</v>
      </c>
    </row>
    <row r="564" spans="2:35" outlineLevel="1" x14ac:dyDescent="0.2">
      <c r="B564" s="310"/>
      <c r="C564" s="345">
        <v>21</v>
      </c>
      <c r="G564" t="s">
        <v>287</v>
      </c>
      <c r="Q564" s="337" t="s">
        <v>110</v>
      </c>
      <c r="R564" s="320"/>
      <c r="S564" s="321">
        <v>0</v>
      </c>
      <c r="T564" s="321">
        <v>0</v>
      </c>
      <c r="U564" s="321">
        <v>0</v>
      </c>
      <c r="V564" s="321">
        <v>0</v>
      </c>
      <c r="W564" s="322">
        <v>0</v>
      </c>
      <c r="X564" s="321">
        <v>186.00057390186916</v>
      </c>
      <c r="Y564" s="321">
        <v>292.32000178537999</v>
      </c>
      <c r="Z564" s="321">
        <v>315.90906516557544</v>
      </c>
      <c r="AA564" s="321">
        <v>389.99258767558649</v>
      </c>
      <c r="AB564" s="323">
        <v>407.89660972259969</v>
      </c>
      <c r="AC564" s="323">
        <v>426.46210566206673</v>
      </c>
      <c r="AD564" s="323">
        <v>435.02781496852384</v>
      </c>
      <c r="AE564" s="323">
        <v>442.7672627621368</v>
      </c>
      <c r="AF564" s="323">
        <v>457.59225013086535</v>
      </c>
      <c r="AG564" s="323">
        <v>487.7880968468977</v>
      </c>
      <c r="AH564" s="324">
        <v>506.43647046441015</v>
      </c>
      <c r="AI564" s="324">
        <v>515.40937909425816</v>
      </c>
    </row>
    <row r="565" spans="2:35" outlineLevel="1" x14ac:dyDescent="0.2">
      <c r="B565" s="310"/>
      <c r="C565" s="345">
        <v>21</v>
      </c>
      <c r="G565" s="325" t="s">
        <v>288</v>
      </c>
      <c r="H565" s="326"/>
      <c r="I565" s="325"/>
      <c r="J565" s="325"/>
      <c r="K565" s="326"/>
      <c r="L565" s="325"/>
      <c r="M565" s="325"/>
      <c r="N565" s="325"/>
      <c r="O565" s="325"/>
      <c r="P565" s="325"/>
      <c r="Q565" s="326"/>
      <c r="R565" s="327"/>
      <c r="S565" s="5">
        <v>0</v>
      </c>
      <c r="T565" s="5">
        <v>0</v>
      </c>
      <c r="U565" s="5">
        <v>0</v>
      </c>
      <c r="V565" s="5">
        <v>0</v>
      </c>
      <c r="W565" s="5">
        <v>0</v>
      </c>
      <c r="X565" s="5">
        <v>236.21983755520415</v>
      </c>
      <c r="Y565" s="5">
        <v>300.99669962001946</v>
      </c>
      <c r="Z565" s="5">
        <v>349.1097088415583</v>
      </c>
      <c r="AA565" s="5">
        <v>394.91051127791314</v>
      </c>
      <c r="AB565" s="5">
        <v>412.93678684663882</v>
      </c>
      <c r="AC565" s="5">
        <v>432.13453385376044</v>
      </c>
      <c r="AD565" s="5">
        <v>440.29271627863017</v>
      </c>
      <c r="AE565" s="5">
        <v>451.5268782789733</v>
      </c>
      <c r="AF565" s="5">
        <v>473.93304700463437</v>
      </c>
      <c r="AG565" s="5">
        <v>498.43347449938977</v>
      </c>
      <c r="AH565" s="5">
        <v>512.3097366085758</v>
      </c>
      <c r="AI565" s="5">
        <v>521.46705396468815</v>
      </c>
    </row>
    <row r="566" spans="2:35" outlineLevel="1" x14ac:dyDescent="0.2">
      <c r="B566" s="310"/>
      <c r="C566" s="309"/>
    </row>
    <row r="567" spans="2:35" outlineLevel="1" x14ac:dyDescent="0.2">
      <c r="B567" s="310"/>
      <c r="C567" s="346">
        <v>21</v>
      </c>
      <c r="F567" s="40" t="s">
        <v>266</v>
      </c>
      <c r="Q567" s="16" t="s">
        <v>110</v>
      </c>
      <c r="R567" s="340"/>
      <c r="S567" s="341">
        <v>0</v>
      </c>
      <c r="T567" s="341">
        <v>0</v>
      </c>
      <c r="U567" s="341">
        <v>0</v>
      </c>
      <c r="V567" s="341">
        <v>0</v>
      </c>
      <c r="W567" s="342">
        <v>37.797255433268695</v>
      </c>
      <c r="X567" s="341">
        <v>167.63971642361975</v>
      </c>
      <c r="Y567" s="341">
        <v>209.59708615024658</v>
      </c>
      <c r="Z567" s="341">
        <v>245.94248694848193</v>
      </c>
      <c r="AA567" s="341">
        <v>274.00656652598343</v>
      </c>
      <c r="AB567" s="343">
        <v>285.72918389581849</v>
      </c>
      <c r="AC567" s="343">
        <v>476.86850590522579</v>
      </c>
      <c r="AD567" s="343">
        <v>485.02668833009551</v>
      </c>
      <c r="AE567" s="343">
        <v>496.26085033043864</v>
      </c>
      <c r="AF567" s="343">
        <v>518.66701905609966</v>
      </c>
      <c r="AG567" s="343">
        <v>543.16744655085517</v>
      </c>
      <c r="AH567" s="344">
        <v>557.04370866004115</v>
      </c>
      <c r="AI567" s="344">
        <v>566.20102601615349</v>
      </c>
    </row>
    <row r="568" spans="2:35" outlineLevel="1" x14ac:dyDescent="0.2"/>
    <row r="569" spans="2:35" x14ac:dyDescent="0.2">
      <c r="C569" s="116">
        <v>22</v>
      </c>
      <c r="D569" s="67" t="s">
        <v>658</v>
      </c>
      <c r="E569" s="67"/>
      <c r="F569" s="67"/>
      <c r="G569" s="67"/>
      <c r="H569" s="102"/>
      <c r="I569" s="67"/>
      <c r="J569" s="67"/>
      <c r="K569" s="102"/>
      <c r="L569" s="67"/>
      <c r="M569" s="67"/>
      <c r="N569" s="67"/>
      <c r="O569" s="67"/>
      <c r="P569" s="67"/>
      <c r="Q569" s="117" t="s">
        <v>110</v>
      </c>
      <c r="R569" s="118"/>
      <c r="S569" s="118">
        <v>0</v>
      </c>
      <c r="T569" s="118">
        <v>0</v>
      </c>
      <c r="U569" s="118">
        <v>0</v>
      </c>
      <c r="V569" s="118">
        <v>0</v>
      </c>
      <c r="W569" s="118">
        <v>0</v>
      </c>
      <c r="X569" s="118">
        <v>0</v>
      </c>
      <c r="Y569" s="118">
        <v>0</v>
      </c>
      <c r="Z569" s="118">
        <v>0</v>
      </c>
      <c r="AA569" s="118">
        <v>0</v>
      </c>
      <c r="AB569" s="118">
        <v>0</v>
      </c>
      <c r="AC569" s="118">
        <v>0</v>
      </c>
      <c r="AD569" s="118">
        <v>0</v>
      </c>
      <c r="AE569" s="118">
        <v>0</v>
      </c>
      <c r="AF569" s="118">
        <v>0</v>
      </c>
      <c r="AG569" s="118">
        <v>0</v>
      </c>
      <c r="AH569" s="118">
        <v>0</v>
      </c>
      <c r="AI569" s="118">
        <v>0</v>
      </c>
    </row>
    <row r="570" spans="2:35" outlineLevel="1" x14ac:dyDescent="0.2">
      <c r="C570" s="309"/>
      <c r="F570" s="40" t="s">
        <v>269</v>
      </c>
    </row>
    <row r="571" spans="2:35" outlineLevel="1" x14ac:dyDescent="0.2">
      <c r="B571" s="310"/>
      <c r="C571" s="312">
        <v>22</v>
      </c>
      <c r="G571" t="s">
        <v>270</v>
      </c>
      <c r="O571" s="106"/>
      <c r="Q571" s="16" t="s">
        <v>110</v>
      </c>
      <c r="R571" s="299"/>
      <c r="S571" s="300">
        <v>0</v>
      </c>
      <c r="T571" s="300">
        <v>0</v>
      </c>
      <c r="U571" s="300">
        <v>0</v>
      </c>
      <c r="V571" s="300">
        <v>0</v>
      </c>
      <c r="W571" s="301">
        <v>0</v>
      </c>
      <c r="X571" s="300">
        <v>0</v>
      </c>
      <c r="Y571" s="300">
        <v>0</v>
      </c>
      <c r="Z571" s="300">
        <v>0</v>
      </c>
      <c r="AA571" s="300">
        <v>0</v>
      </c>
      <c r="AB571" s="302">
        <v>0</v>
      </c>
      <c r="AC571" s="302">
        <v>0</v>
      </c>
      <c r="AD571" s="302">
        <v>0</v>
      </c>
      <c r="AE571" s="302">
        <v>0</v>
      </c>
      <c r="AF571" s="302">
        <v>0</v>
      </c>
      <c r="AG571" s="302">
        <v>0</v>
      </c>
      <c r="AH571" s="303">
        <v>0</v>
      </c>
      <c r="AI571" s="303">
        <v>0</v>
      </c>
    </row>
    <row r="572" spans="2:35" outlineLevel="1" x14ac:dyDescent="0.2">
      <c r="B572" s="310"/>
      <c r="C572" s="312">
        <v>22</v>
      </c>
      <c r="G572" t="s">
        <v>271</v>
      </c>
      <c r="N572" s="24"/>
      <c r="O572" s="149" t="s">
        <v>172</v>
      </c>
      <c r="P572" s="313">
        <v>0</v>
      </c>
      <c r="Q572" s="16" t="s">
        <v>110</v>
      </c>
      <c r="R572" s="314"/>
      <c r="S572" s="315">
        <v>0</v>
      </c>
      <c r="T572" s="315">
        <v>0</v>
      </c>
      <c r="U572" s="315">
        <v>0</v>
      </c>
      <c r="V572" s="315">
        <v>0</v>
      </c>
      <c r="W572" s="316">
        <v>0</v>
      </c>
      <c r="X572" s="315">
        <v>0</v>
      </c>
      <c r="Y572" s="315">
        <v>0</v>
      </c>
      <c r="Z572" s="315">
        <v>0</v>
      </c>
      <c r="AA572" s="315">
        <v>0</v>
      </c>
      <c r="AB572" s="5">
        <v>0</v>
      </c>
      <c r="AC572" s="5">
        <v>0</v>
      </c>
      <c r="AD572" s="5">
        <v>0</v>
      </c>
      <c r="AE572" s="5">
        <v>0</v>
      </c>
      <c r="AF572" s="5">
        <v>0</v>
      </c>
      <c r="AG572" s="5">
        <v>0</v>
      </c>
      <c r="AH572" s="317">
        <v>0</v>
      </c>
      <c r="AI572" s="317">
        <v>0</v>
      </c>
    </row>
    <row r="573" spans="2:35" outlineLevel="1" x14ac:dyDescent="0.2">
      <c r="B573" s="310"/>
      <c r="C573" s="312">
        <v>22</v>
      </c>
      <c r="G573" t="s">
        <v>272</v>
      </c>
      <c r="Q573" s="16" t="s">
        <v>110</v>
      </c>
      <c r="R573" s="314"/>
      <c r="S573" s="315">
        <v>0</v>
      </c>
      <c r="T573" s="315">
        <v>0</v>
      </c>
      <c r="U573" s="315">
        <v>0</v>
      </c>
      <c r="V573" s="315">
        <v>0</v>
      </c>
      <c r="W573" s="316">
        <v>0</v>
      </c>
      <c r="X573" s="315">
        <v>0</v>
      </c>
      <c r="Y573" s="315">
        <v>0</v>
      </c>
      <c r="Z573" s="315">
        <v>0</v>
      </c>
      <c r="AA573" s="315">
        <v>0</v>
      </c>
      <c r="AB573" s="5">
        <v>0</v>
      </c>
      <c r="AC573" s="5">
        <v>0</v>
      </c>
      <c r="AD573" s="5">
        <v>0</v>
      </c>
      <c r="AE573" s="5">
        <v>0</v>
      </c>
      <c r="AF573" s="5">
        <v>0</v>
      </c>
      <c r="AG573" s="5">
        <v>0</v>
      </c>
      <c r="AH573" s="317">
        <v>0</v>
      </c>
      <c r="AI573" s="317">
        <v>0</v>
      </c>
    </row>
    <row r="574" spans="2:35" outlineLevel="1" x14ac:dyDescent="0.2">
      <c r="B574" s="310"/>
      <c r="C574" s="312">
        <v>22</v>
      </c>
      <c r="G574" t="s">
        <v>273</v>
      </c>
      <c r="Q574" s="16" t="s">
        <v>110</v>
      </c>
      <c r="R574" s="314"/>
      <c r="S574" s="315">
        <v>0</v>
      </c>
      <c r="T574" s="315">
        <v>0</v>
      </c>
      <c r="U574" s="315">
        <v>0</v>
      </c>
      <c r="V574" s="315">
        <v>0</v>
      </c>
      <c r="W574" s="316">
        <v>0</v>
      </c>
      <c r="X574" s="315">
        <v>0</v>
      </c>
      <c r="Y574" s="315">
        <v>0</v>
      </c>
      <c r="Z574" s="315">
        <v>0</v>
      </c>
      <c r="AA574" s="315">
        <v>0</v>
      </c>
      <c r="AB574" s="5">
        <v>0</v>
      </c>
      <c r="AC574" s="5">
        <v>0</v>
      </c>
      <c r="AD574" s="5">
        <v>0</v>
      </c>
      <c r="AE574" s="5">
        <v>0</v>
      </c>
      <c r="AF574" s="5">
        <v>0</v>
      </c>
      <c r="AG574" s="5">
        <v>0</v>
      </c>
      <c r="AH574" s="317">
        <v>0</v>
      </c>
      <c r="AI574" s="317">
        <v>0</v>
      </c>
    </row>
    <row r="575" spans="2:35" outlineLevel="1" x14ac:dyDescent="0.2">
      <c r="B575" s="310"/>
      <c r="C575" s="312">
        <v>22</v>
      </c>
      <c r="G575" t="s">
        <v>274</v>
      </c>
      <c r="O575" s="149" t="s">
        <v>275</v>
      </c>
      <c r="P575" s="318">
        <v>0</v>
      </c>
      <c r="Q575" s="16" t="s">
        <v>110</v>
      </c>
      <c r="R575" s="319"/>
      <c r="S575" s="315">
        <v>0</v>
      </c>
      <c r="T575" s="315">
        <v>0</v>
      </c>
      <c r="U575" s="315">
        <v>0</v>
      </c>
      <c r="V575" s="315">
        <v>0</v>
      </c>
      <c r="W575" s="316">
        <v>0</v>
      </c>
      <c r="X575" s="315">
        <v>0</v>
      </c>
      <c r="Y575" s="315">
        <v>0</v>
      </c>
      <c r="Z575" s="315">
        <v>0</v>
      </c>
      <c r="AA575" s="315">
        <v>0</v>
      </c>
      <c r="AB575" s="5">
        <v>0</v>
      </c>
      <c r="AC575" s="5">
        <v>0</v>
      </c>
      <c r="AD575" s="5">
        <v>0</v>
      </c>
      <c r="AE575" s="5">
        <v>0</v>
      </c>
      <c r="AF575" s="5">
        <v>0</v>
      </c>
      <c r="AG575" s="5">
        <v>0</v>
      </c>
      <c r="AH575" s="317">
        <v>0</v>
      </c>
      <c r="AI575" s="317">
        <v>0</v>
      </c>
    </row>
    <row r="576" spans="2:35" outlineLevel="1" x14ac:dyDescent="0.2">
      <c r="B576" s="310"/>
      <c r="C576" s="312">
        <v>22</v>
      </c>
      <c r="G576" t="s">
        <v>276</v>
      </c>
      <c r="Q576" s="8" t="s">
        <v>110</v>
      </c>
      <c r="R576" s="320"/>
      <c r="S576" s="321">
        <v>0</v>
      </c>
      <c r="T576" s="321">
        <v>0</v>
      </c>
      <c r="U576" s="321">
        <v>0</v>
      </c>
      <c r="V576" s="321">
        <v>0</v>
      </c>
      <c r="W576" s="322">
        <v>0</v>
      </c>
      <c r="X576" s="321">
        <v>0</v>
      </c>
      <c r="Y576" s="321">
        <v>0</v>
      </c>
      <c r="Z576" s="321">
        <v>0</v>
      </c>
      <c r="AA576" s="321">
        <v>0</v>
      </c>
      <c r="AB576" s="323">
        <v>0</v>
      </c>
      <c r="AC576" s="323">
        <v>0</v>
      </c>
      <c r="AD576" s="323">
        <v>0</v>
      </c>
      <c r="AE576" s="323">
        <v>0</v>
      </c>
      <c r="AF576" s="323">
        <v>0</v>
      </c>
      <c r="AG576" s="323">
        <v>0</v>
      </c>
      <c r="AH576" s="324">
        <v>0</v>
      </c>
      <c r="AI576" s="324">
        <v>0</v>
      </c>
    </row>
    <row r="577" spans="2:35" outlineLevel="1" x14ac:dyDescent="0.2">
      <c r="B577" s="310"/>
      <c r="C577" s="312">
        <v>22</v>
      </c>
      <c r="G577" s="325" t="s">
        <v>277</v>
      </c>
      <c r="H577" s="326"/>
      <c r="I577" s="325"/>
      <c r="J577" s="325"/>
      <c r="K577" s="326"/>
      <c r="L577" s="325"/>
      <c r="M577" s="325"/>
      <c r="N577" s="325"/>
      <c r="O577" s="325"/>
      <c r="P577" s="325"/>
      <c r="Q577" s="326"/>
      <c r="R577" s="327"/>
      <c r="S577" s="5">
        <v>0</v>
      </c>
      <c r="T577" s="5">
        <v>0</v>
      </c>
      <c r="U577" s="5">
        <v>0</v>
      </c>
      <c r="V577" s="5">
        <v>0</v>
      </c>
      <c r="W577" s="5">
        <v>0</v>
      </c>
      <c r="X577" s="5">
        <v>0</v>
      </c>
      <c r="Y577" s="5">
        <v>0</v>
      </c>
      <c r="Z577" s="5">
        <v>0</v>
      </c>
      <c r="AA577" s="5">
        <v>0</v>
      </c>
      <c r="AB577" s="5">
        <v>0</v>
      </c>
      <c r="AC577" s="5">
        <v>0</v>
      </c>
      <c r="AD577" s="5">
        <v>0</v>
      </c>
      <c r="AE577" s="5">
        <v>0</v>
      </c>
      <c r="AF577" s="5">
        <v>0</v>
      </c>
      <c r="AG577" s="5">
        <v>0</v>
      </c>
      <c r="AH577" s="5">
        <v>0</v>
      </c>
      <c r="AI577" s="5">
        <v>0</v>
      </c>
    </row>
    <row r="578" spans="2:35" outlineLevel="1" x14ac:dyDescent="0.2">
      <c r="B578" s="310"/>
      <c r="C578" s="309"/>
    </row>
    <row r="579" spans="2:35" outlineLevel="1" x14ac:dyDescent="0.2">
      <c r="B579" s="310"/>
      <c r="C579" s="312"/>
      <c r="D579" s="259"/>
      <c r="E579" s="259"/>
      <c r="F579" s="328" t="s">
        <v>278</v>
      </c>
      <c r="G579" s="259"/>
      <c r="H579" s="16"/>
      <c r="I579" s="259"/>
      <c r="J579" s="259"/>
      <c r="K579" s="16"/>
      <c r="L579" s="259"/>
      <c r="M579" s="259"/>
      <c r="N579" s="259"/>
      <c r="O579" s="259"/>
      <c r="P579" s="259"/>
      <c r="Q579" s="261"/>
      <c r="R579" s="262"/>
      <c r="S579" s="262"/>
      <c r="T579" s="262"/>
      <c r="U579" s="262"/>
      <c r="V579" s="262"/>
      <c r="W579" s="262"/>
      <c r="X579" s="262"/>
      <c r="Y579" s="262"/>
      <c r="Z579" s="262"/>
      <c r="AA579" s="262"/>
      <c r="AB579" s="262"/>
      <c r="AC579" s="262"/>
      <c r="AD579" s="262"/>
      <c r="AE579" s="262"/>
      <c r="AF579" s="262"/>
      <c r="AG579" s="262"/>
      <c r="AH579" s="262"/>
      <c r="AI579" s="262"/>
    </row>
    <row r="580" spans="2:35" outlineLevel="1" x14ac:dyDescent="0.2">
      <c r="B580" s="310"/>
      <c r="C580" s="312">
        <v>22</v>
      </c>
      <c r="D580" s="259"/>
      <c r="E580" s="259"/>
      <c r="F580" s="259"/>
      <c r="G580" s="329" t="s">
        <v>279</v>
      </c>
      <c r="H580" s="330"/>
      <c r="I580" s="329"/>
      <c r="J580" s="259"/>
      <c r="K580" s="16"/>
      <c r="L580" s="259"/>
      <c r="M580" s="259"/>
      <c r="N580" s="259"/>
      <c r="O580" s="259"/>
      <c r="P580" s="259"/>
      <c r="Q580" s="16" t="s">
        <v>110</v>
      </c>
      <c r="R580" s="331"/>
      <c r="S580" s="300">
        <v>0</v>
      </c>
      <c r="T580" s="300">
        <v>0</v>
      </c>
      <c r="U580" s="300">
        <v>0</v>
      </c>
      <c r="V580" s="300">
        <v>0</v>
      </c>
      <c r="W580" s="301">
        <v>0</v>
      </c>
      <c r="X580" s="300">
        <v>0</v>
      </c>
      <c r="Y580" s="300">
        <v>0</v>
      </c>
      <c r="Z580" s="300">
        <v>0</v>
      </c>
      <c r="AA580" s="300">
        <v>0</v>
      </c>
      <c r="AB580" s="302">
        <v>0</v>
      </c>
      <c r="AC580" s="302">
        <v>0</v>
      </c>
      <c r="AD580" s="302">
        <v>0</v>
      </c>
      <c r="AE580" s="302">
        <v>0</v>
      </c>
      <c r="AF580" s="302">
        <v>0</v>
      </c>
      <c r="AG580" s="302">
        <v>0</v>
      </c>
      <c r="AH580" s="303">
        <v>0</v>
      </c>
      <c r="AI580" s="303">
        <v>0</v>
      </c>
    </row>
    <row r="581" spans="2:35" outlineLevel="1" x14ac:dyDescent="0.2">
      <c r="B581" s="310"/>
      <c r="C581" s="312">
        <v>22</v>
      </c>
      <c r="D581" s="259"/>
      <c r="E581" s="259"/>
      <c r="F581" s="259"/>
      <c r="G581" s="329" t="s">
        <v>280</v>
      </c>
      <c r="H581" s="330"/>
      <c r="I581" s="329"/>
      <c r="J581" s="259"/>
      <c r="K581" s="16"/>
      <c r="L581" s="259"/>
      <c r="M581" s="259"/>
      <c r="N581" s="259"/>
      <c r="O581" s="259"/>
      <c r="P581" s="259"/>
      <c r="Q581" s="16" t="s">
        <v>110</v>
      </c>
      <c r="R581" s="332"/>
      <c r="S581" s="315">
        <v>0</v>
      </c>
      <c r="T581" s="315">
        <v>0</v>
      </c>
      <c r="U581" s="315">
        <v>0</v>
      </c>
      <c r="V581" s="315">
        <v>0</v>
      </c>
      <c r="W581" s="316">
        <v>0</v>
      </c>
      <c r="X581" s="315">
        <v>0</v>
      </c>
      <c r="Y581" s="315">
        <v>0</v>
      </c>
      <c r="Z581" s="315">
        <v>0</v>
      </c>
      <c r="AA581" s="315">
        <v>0</v>
      </c>
      <c r="AB581" s="5">
        <v>0</v>
      </c>
      <c r="AC581" s="5">
        <v>0</v>
      </c>
      <c r="AD581" s="5">
        <v>0</v>
      </c>
      <c r="AE581" s="5">
        <v>0</v>
      </c>
      <c r="AF581" s="5">
        <v>0</v>
      </c>
      <c r="AG581" s="5">
        <v>0</v>
      </c>
      <c r="AH581" s="317">
        <v>0</v>
      </c>
      <c r="AI581" s="317">
        <v>0</v>
      </c>
    </row>
    <row r="582" spans="2:35" outlineLevel="1" x14ac:dyDescent="0.2">
      <c r="B582" s="310"/>
      <c r="C582" s="312">
        <v>22</v>
      </c>
      <c r="D582" s="259"/>
      <c r="E582" s="259"/>
      <c r="F582" s="259"/>
      <c r="G582" s="329" t="s">
        <v>281</v>
      </c>
      <c r="H582" s="330"/>
      <c r="I582" s="329"/>
      <c r="J582" s="259"/>
      <c r="K582" s="16"/>
      <c r="L582" s="259"/>
      <c r="M582" s="259"/>
      <c r="N582" s="259"/>
      <c r="O582" s="259"/>
      <c r="P582" s="259"/>
      <c r="Q582" s="16" t="s">
        <v>110</v>
      </c>
      <c r="R582" s="332"/>
      <c r="S582" s="315">
        <v>0</v>
      </c>
      <c r="T582" s="315">
        <v>0</v>
      </c>
      <c r="U582" s="315">
        <v>0</v>
      </c>
      <c r="V582" s="315">
        <v>0</v>
      </c>
      <c r="W582" s="316">
        <v>0</v>
      </c>
      <c r="X582" s="315">
        <v>0</v>
      </c>
      <c r="Y582" s="315">
        <v>0</v>
      </c>
      <c r="Z582" s="315">
        <v>0</v>
      </c>
      <c r="AA582" s="315">
        <v>0</v>
      </c>
      <c r="AB582" s="5">
        <v>0</v>
      </c>
      <c r="AC582" s="5">
        <v>0</v>
      </c>
      <c r="AD582" s="5">
        <v>0</v>
      </c>
      <c r="AE582" s="5">
        <v>0</v>
      </c>
      <c r="AF582" s="5">
        <v>0</v>
      </c>
      <c r="AG582" s="5">
        <v>0</v>
      </c>
      <c r="AH582" s="317">
        <v>0</v>
      </c>
      <c r="AI582" s="317">
        <v>0</v>
      </c>
    </row>
    <row r="583" spans="2:35" outlineLevel="1" x14ac:dyDescent="0.2">
      <c r="B583" s="310"/>
      <c r="C583" s="312">
        <v>22</v>
      </c>
      <c r="D583" s="259"/>
      <c r="E583" s="259"/>
      <c r="F583" s="259"/>
      <c r="G583" s="333" t="s">
        <v>282</v>
      </c>
      <c r="H583" s="334"/>
      <c r="I583" s="333"/>
      <c r="J583" s="335"/>
      <c r="K583" s="336"/>
      <c r="L583" s="335"/>
      <c r="M583" s="335"/>
      <c r="N583" s="335"/>
      <c r="O583" s="335"/>
      <c r="P583" s="335"/>
      <c r="Q583" s="337" t="s">
        <v>110</v>
      </c>
      <c r="R583" s="338"/>
      <c r="S583" s="321">
        <v>0</v>
      </c>
      <c r="T583" s="321">
        <v>0</v>
      </c>
      <c r="U583" s="321">
        <v>0</v>
      </c>
      <c r="V583" s="321">
        <v>0</v>
      </c>
      <c r="W583" s="322">
        <v>0</v>
      </c>
      <c r="X583" s="321">
        <v>0</v>
      </c>
      <c r="Y583" s="321">
        <v>0</v>
      </c>
      <c r="Z583" s="321">
        <v>0</v>
      </c>
      <c r="AA583" s="321">
        <v>0</v>
      </c>
      <c r="AB583" s="323">
        <v>0</v>
      </c>
      <c r="AC583" s="323">
        <v>0</v>
      </c>
      <c r="AD583" s="323">
        <v>0</v>
      </c>
      <c r="AE583" s="323">
        <v>0</v>
      </c>
      <c r="AF583" s="323">
        <v>0</v>
      </c>
      <c r="AG583" s="323">
        <v>0</v>
      </c>
      <c r="AH583" s="324">
        <v>0</v>
      </c>
      <c r="AI583" s="324">
        <v>0</v>
      </c>
    </row>
    <row r="584" spans="2:35" outlineLevel="1" x14ac:dyDescent="0.2">
      <c r="B584" s="310"/>
      <c r="C584" s="312">
        <v>22</v>
      </c>
      <c r="D584" s="259"/>
      <c r="E584" s="259"/>
      <c r="F584" s="259"/>
      <c r="G584" s="329" t="s">
        <v>283</v>
      </c>
      <c r="H584" s="330"/>
      <c r="I584" s="329"/>
      <c r="J584" s="259"/>
      <c r="K584" s="16"/>
      <c r="L584" s="259"/>
      <c r="M584" s="259"/>
      <c r="N584" s="259"/>
      <c r="O584" s="259"/>
      <c r="P584" s="259"/>
      <c r="Q584" s="261"/>
      <c r="R584" s="262"/>
      <c r="S584" s="339">
        <v>0</v>
      </c>
      <c r="T584" s="339">
        <v>0</v>
      </c>
      <c r="U584" s="339">
        <v>0</v>
      </c>
      <c r="V584" s="339">
        <v>0</v>
      </c>
      <c r="W584" s="339">
        <v>0</v>
      </c>
      <c r="X584" s="339">
        <v>0</v>
      </c>
      <c r="Y584" s="339">
        <v>0</v>
      </c>
      <c r="Z584" s="339">
        <v>0</v>
      </c>
      <c r="AA584" s="339">
        <v>0</v>
      </c>
      <c r="AB584" s="339">
        <v>0</v>
      </c>
      <c r="AC584" s="339">
        <v>0</v>
      </c>
      <c r="AD584" s="339">
        <v>0</v>
      </c>
      <c r="AE584" s="339">
        <v>0</v>
      </c>
      <c r="AF584" s="339">
        <v>0</v>
      </c>
      <c r="AG584" s="339">
        <v>0</v>
      </c>
      <c r="AH584" s="339">
        <v>0</v>
      </c>
      <c r="AI584" s="339">
        <v>0</v>
      </c>
    </row>
    <row r="585" spans="2:35" outlineLevel="1" x14ac:dyDescent="0.2">
      <c r="B585" s="310"/>
      <c r="C585" s="309"/>
    </row>
    <row r="586" spans="2:35" outlineLevel="1" x14ac:dyDescent="0.2">
      <c r="B586" s="310"/>
      <c r="C586" s="312">
        <v>22</v>
      </c>
      <c r="F586" s="40" t="s">
        <v>284</v>
      </c>
      <c r="Q586" s="16" t="s">
        <v>110</v>
      </c>
      <c r="R586" s="340"/>
      <c r="S586" s="341">
        <v>0</v>
      </c>
      <c r="T586" s="341">
        <v>0</v>
      </c>
      <c r="U586" s="341">
        <v>0</v>
      </c>
      <c r="V586" s="341">
        <v>0</v>
      </c>
      <c r="W586" s="342">
        <v>0</v>
      </c>
      <c r="X586" s="341">
        <v>0</v>
      </c>
      <c r="Y586" s="341">
        <v>0</v>
      </c>
      <c r="Z586" s="341">
        <v>0</v>
      </c>
      <c r="AA586" s="341">
        <v>0</v>
      </c>
      <c r="AB586" s="343">
        <v>0</v>
      </c>
      <c r="AC586" s="343">
        <v>0</v>
      </c>
      <c r="AD586" s="343">
        <v>0</v>
      </c>
      <c r="AE586" s="343">
        <v>0</v>
      </c>
      <c r="AF586" s="343">
        <v>0</v>
      </c>
      <c r="AG586" s="343">
        <v>0</v>
      </c>
      <c r="AH586" s="344">
        <v>0</v>
      </c>
      <c r="AI586" s="344">
        <v>0</v>
      </c>
    </row>
    <row r="587" spans="2:35" outlineLevel="1" x14ac:dyDescent="0.2">
      <c r="B587" s="310"/>
      <c r="C587" s="309"/>
      <c r="F587" s="40"/>
    </row>
    <row r="588" spans="2:35" outlineLevel="1" x14ac:dyDescent="0.2">
      <c r="B588" s="310"/>
      <c r="C588" s="309"/>
      <c r="F588" s="40" t="s">
        <v>285</v>
      </c>
    </row>
    <row r="589" spans="2:35" outlineLevel="1" x14ac:dyDescent="0.2">
      <c r="B589" s="310"/>
      <c r="C589" s="345">
        <v>22</v>
      </c>
      <c r="G589" t="s">
        <v>286</v>
      </c>
      <c r="Q589" s="16" t="s">
        <v>110</v>
      </c>
      <c r="R589" s="299"/>
      <c r="S589" s="300">
        <v>0</v>
      </c>
      <c r="T589" s="300">
        <v>0</v>
      </c>
      <c r="U589" s="300">
        <v>0</v>
      </c>
      <c r="V589" s="300">
        <v>0</v>
      </c>
      <c r="W589" s="301">
        <v>0</v>
      </c>
      <c r="X589" s="300">
        <v>0</v>
      </c>
      <c r="Y589" s="300">
        <v>0</v>
      </c>
      <c r="Z589" s="300">
        <v>0</v>
      </c>
      <c r="AA589" s="300">
        <v>0</v>
      </c>
      <c r="AB589" s="302">
        <v>0</v>
      </c>
      <c r="AC589" s="302">
        <v>0</v>
      </c>
      <c r="AD589" s="302">
        <v>0</v>
      </c>
      <c r="AE589" s="302">
        <v>0</v>
      </c>
      <c r="AF589" s="302">
        <v>0</v>
      </c>
      <c r="AG589" s="302">
        <v>0</v>
      </c>
      <c r="AH589" s="303">
        <v>0</v>
      </c>
      <c r="AI589" s="303">
        <v>0</v>
      </c>
    </row>
    <row r="590" spans="2:35" outlineLevel="1" x14ac:dyDescent="0.2">
      <c r="B590" s="310"/>
      <c r="C590" s="345">
        <v>22</v>
      </c>
      <c r="G590" t="s">
        <v>287</v>
      </c>
      <c r="Q590" s="337" t="s">
        <v>110</v>
      </c>
      <c r="R590" s="320"/>
      <c r="S590" s="321">
        <v>0</v>
      </c>
      <c r="T590" s="321">
        <v>0</v>
      </c>
      <c r="U590" s="321">
        <v>0</v>
      </c>
      <c r="V590" s="321">
        <v>0</v>
      </c>
      <c r="W590" s="322">
        <v>0</v>
      </c>
      <c r="X590" s="321">
        <v>0</v>
      </c>
      <c r="Y590" s="321">
        <v>0</v>
      </c>
      <c r="Z590" s="321">
        <v>0</v>
      </c>
      <c r="AA590" s="321">
        <v>0</v>
      </c>
      <c r="AB590" s="323">
        <v>0</v>
      </c>
      <c r="AC590" s="323">
        <v>0</v>
      </c>
      <c r="AD590" s="323">
        <v>0</v>
      </c>
      <c r="AE590" s="323">
        <v>0</v>
      </c>
      <c r="AF590" s="323">
        <v>0</v>
      </c>
      <c r="AG590" s="323">
        <v>0</v>
      </c>
      <c r="AH590" s="324">
        <v>0</v>
      </c>
      <c r="AI590" s="324">
        <v>0</v>
      </c>
    </row>
    <row r="591" spans="2:35" outlineLevel="1" x14ac:dyDescent="0.2">
      <c r="B591" s="310"/>
      <c r="C591" s="345">
        <v>22</v>
      </c>
      <c r="G591" s="325" t="s">
        <v>288</v>
      </c>
      <c r="H591" s="326"/>
      <c r="I591" s="325"/>
      <c r="J591" s="325"/>
      <c r="K591" s="326"/>
      <c r="L591" s="325"/>
      <c r="M591" s="325"/>
      <c r="N591" s="325"/>
      <c r="O591" s="325"/>
      <c r="P591" s="325"/>
      <c r="Q591" s="326"/>
      <c r="R591" s="327"/>
      <c r="S591" s="5">
        <v>0</v>
      </c>
      <c r="T591" s="5">
        <v>0</v>
      </c>
      <c r="U591" s="5">
        <v>0</v>
      </c>
      <c r="V591" s="5">
        <v>0</v>
      </c>
      <c r="W591" s="5">
        <v>0</v>
      </c>
      <c r="X591" s="5">
        <v>0</v>
      </c>
      <c r="Y591" s="5">
        <v>0</v>
      </c>
      <c r="Z591" s="5">
        <v>0</v>
      </c>
      <c r="AA591" s="5">
        <v>0</v>
      </c>
      <c r="AB591" s="5">
        <v>0</v>
      </c>
      <c r="AC591" s="5">
        <v>0</v>
      </c>
      <c r="AD591" s="5">
        <v>0</v>
      </c>
      <c r="AE591" s="5">
        <v>0</v>
      </c>
      <c r="AF591" s="5">
        <v>0</v>
      </c>
      <c r="AG591" s="5">
        <v>0</v>
      </c>
      <c r="AH591" s="5">
        <v>0</v>
      </c>
      <c r="AI591" s="5">
        <v>0</v>
      </c>
    </row>
    <row r="592" spans="2:35" outlineLevel="1" x14ac:dyDescent="0.2">
      <c r="B592" s="310"/>
      <c r="C592" s="309"/>
    </row>
    <row r="593" spans="2:35" outlineLevel="1" x14ac:dyDescent="0.2">
      <c r="B593" s="310"/>
      <c r="C593" s="346">
        <v>22</v>
      </c>
      <c r="F593" s="40" t="s">
        <v>266</v>
      </c>
      <c r="Q593" s="16" t="s">
        <v>110</v>
      </c>
      <c r="R593" s="340"/>
      <c r="S593" s="341">
        <v>0</v>
      </c>
      <c r="T593" s="341">
        <v>0</v>
      </c>
      <c r="U593" s="341">
        <v>0</v>
      </c>
      <c r="V593" s="341">
        <v>0</v>
      </c>
      <c r="W593" s="342">
        <v>0</v>
      </c>
      <c r="X593" s="341">
        <v>0</v>
      </c>
      <c r="Y593" s="341">
        <v>0</v>
      </c>
      <c r="Z593" s="341">
        <v>0</v>
      </c>
      <c r="AA593" s="341">
        <v>0</v>
      </c>
      <c r="AB593" s="343">
        <v>0</v>
      </c>
      <c r="AC593" s="343">
        <v>0</v>
      </c>
      <c r="AD593" s="343">
        <v>0</v>
      </c>
      <c r="AE593" s="343">
        <v>0</v>
      </c>
      <c r="AF593" s="343">
        <v>0</v>
      </c>
      <c r="AG593" s="343">
        <v>0</v>
      </c>
      <c r="AH593" s="344">
        <v>0</v>
      </c>
      <c r="AI593" s="344">
        <v>0</v>
      </c>
    </row>
    <row r="594" spans="2:35" outlineLevel="1" x14ac:dyDescent="0.2"/>
    <row r="595" spans="2:35" x14ac:dyDescent="0.2">
      <c r="C595" s="116" t="s">
        <v>152</v>
      </c>
      <c r="D595" s="67" t="s">
        <v>152</v>
      </c>
      <c r="E595" s="67"/>
      <c r="F595" s="67"/>
      <c r="G595" s="67"/>
      <c r="H595" s="102"/>
      <c r="I595" s="67"/>
      <c r="J595" s="67"/>
      <c r="K595" s="102"/>
      <c r="L595" s="67"/>
      <c r="M595" s="67"/>
      <c r="N595" s="67"/>
      <c r="O595" s="67"/>
      <c r="P595" s="67"/>
      <c r="Q595" s="117" t="s">
        <v>110</v>
      </c>
      <c r="R595" s="118"/>
      <c r="S595" s="118">
        <v>0</v>
      </c>
      <c r="T595" s="118">
        <v>0</v>
      </c>
      <c r="U595" s="118">
        <v>0</v>
      </c>
      <c r="V595" s="118">
        <v>0</v>
      </c>
      <c r="W595" s="118">
        <v>0</v>
      </c>
      <c r="X595" s="118">
        <v>0</v>
      </c>
      <c r="Y595" s="118">
        <v>0</v>
      </c>
      <c r="Z595" s="118">
        <v>0</v>
      </c>
      <c r="AA595" s="118">
        <v>0</v>
      </c>
      <c r="AB595" s="118">
        <v>0</v>
      </c>
      <c r="AC595" s="118">
        <v>0</v>
      </c>
      <c r="AD595" s="118">
        <v>0</v>
      </c>
      <c r="AE595" s="118">
        <v>0</v>
      </c>
      <c r="AF595" s="118">
        <v>0</v>
      </c>
      <c r="AG595" s="118">
        <v>0</v>
      </c>
      <c r="AH595" s="118">
        <v>0</v>
      </c>
      <c r="AI595" s="118">
        <v>0</v>
      </c>
    </row>
    <row r="596" spans="2:35" outlineLevel="1" x14ac:dyDescent="0.2">
      <c r="C596" s="309"/>
      <c r="F596" s="40" t="s">
        <v>269</v>
      </c>
    </row>
    <row r="597" spans="2:35" outlineLevel="1" x14ac:dyDescent="0.2">
      <c r="B597" s="310"/>
      <c r="C597" s="312" t="s">
        <v>152</v>
      </c>
      <c r="G597" t="s">
        <v>270</v>
      </c>
      <c r="O597" s="106"/>
      <c r="Q597" s="16" t="s">
        <v>110</v>
      </c>
      <c r="R597" s="299"/>
      <c r="S597" s="300">
        <v>0</v>
      </c>
      <c r="T597" s="300">
        <v>0</v>
      </c>
      <c r="U597" s="300">
        <v>0</v>
      </c>
      <c r="V597" s="300">
        <v>0</v>
      </c>
      <c r="W597" s="301">
        <v>0</v>
      </c>
      <c r="X597" s="300">
        <v>0</v>
      </c>
      <c r="Y597" s="300">
        <v>0</v>
      </c>
      <c r="Z597" s="300">
        <v>0</v>
      </c>
      <c r="AA597" s="300">
        <v>0</v>
      </c>
      <c r="AB597" s="302">
        <v>0</v>
      </c>
      <c r="AC597" s="302">
        <v>0</v>
      </c>
      <c r="AD597" s="302">
        <v>0</v>
      </c>
      <c r="AE597" s="302">
        <v>0</v>
      </c>
      <c r="AF597" s="302">
        <v>0</v>
      </c>
      <c r="AG597" s="302">
        <v>0</v>
      </c>
      <c r="AH597" s="303">
        <v>0</v>
      </c>
      <c r="AI597" s="303">
        <v>0</v>
      </c>
    </row>
    <row r="598" spans="2:35" outlineLevel="1" x14ac:dyDescent="0.2">
      <c r="B598" s="310"/>
      <c r="C598" s="312" t="s">
        <v>152</v>
      </c>
      <c r="G598" t="s">
        <v>271</v>
      </c>
      <c r="N598" s="24"/>
      <c r="O598" s="149" t="s">
        <v>172</v>
      </c>
      <c r="P598" s="313">
        <v>0</v>
      </c>
      <c r="Q598" s="16" t="s">
        <v>110</v>
      </c>
      <c r="R598" s="314"/>
      <c r="S598" s="315">
        <v>0</v>
      </c>
      <c r="T598" s="315">
        <v>0</v>
      </c>
      <c r="U598" s="315">
        <v>0</v>
      </c>
      <c r="V598" s="315">
        <v>0</v>
      </c>
      <c r="W598" s="316">
        <v>0</v>
      </c>
      <c r="X598" s="315">
        <v>0</v>
      </c>
      <c r="Y598" s="315">
        <v>0</v>
      </c>
      <c r="Z598" s="315">
        <v>0</v>
      </c>
      <c r="AA598" s="315">
        <v>0</v>
      </c>
      <c r="AB598" s="5">
        <v>0</v>
      </c>
      <c r="AC598" s="5">
        <v>0</v>
      </c>
      <c r="AD598" s="5">
        <v>0</v>
      </c>
      <c r="AE598" s="5">
        <v>0</v>
      </c>
      <c r="AF598" s="5">
        <v>0</v>
      </c>
      <c r="AG598" s="5">
        <v>0</v>
      </c>
      <c r="AH598" s="317">
        <v>0</v>
      </c>
      <c r="AI598" s="317">
        <v>0</v>
      </c>
    </row>
    <row r="599" spans="2:35" outlineLevel="1" x14ac:dyDescent="0.2">
      <c r="B599" s="310"/>
      <c r="C599" s="312" t="s">
        <v>152</v>
      </c>
      <c r="G599" t="s">
        <v>272</v>
      </c>
      <c r="Q599" s="16" t="s">
        <v>110</v>
      </c>
      <c r="R599" s="314"/>
      <c r="S599" s="315">
        <v>0</v>
      </c>
      <c r="T599" s="315">
        <v>0</v>
      </c>
      <c r="U599" s="315">
        <v>0</v>
      </c>
      <c r="V599" s="315">
        <v>0</v>
      </c>
      <c r="W599" s="316">
        <v>0</v>
      </c>
      <c r="X599" s="315">
        <v>0</v>
      </c>
      <c r="Y599" s="315">
        <v>0</v>
      </c>
      <c r="Z599" s="315">
        <v>0</v>
      </c>
      <c r="AA599" s="315">
        <v>0</v>
      </c>
      <c r="AB599" s="5">
        <v>0</v>
      </c>
      <c r="AC599" s="5">
        <v>0</v>
      </c>
      <c r="AD599" s="5">
        <v>0</v>
      </c>
      <c r="AE599" s="5">
        <v>0</v>
      </c>
      <c r="AF599" s="5">
        <v>0</v>
      </c>
      <c r="AG599" s="5">
        <v>0</v>
      </c>
      <c r="AH599" s="317">
        <v>0</v>
      </c>
      <c r="AI599" s="317">
        <v>0</v>
      </c>
    </row>
    <row r="600" spans="2:35" outlineLevel="1" x14ac:dyDescent="0.2">
      <c r="B600" s="310"/>
      <c r="C600" s="312" t="s">
        <v>152</v>
      </c>
      <c r="G600" t="s">
        <v>273</v>
      </c>
      <c r="Q600" s="16" t="s">
        <v>110</v>
      </c>
      <c r="R600" s="314"/>
      <c r="S600" s="315">
        <v>0</v>
      </c>
      <c r="T600" s="315">
        <v>0</v>
      </c>
      <c r="U600" s="315">
        <v>0</v>
      </c>
      <c r="V600" s="315">
        <v>0</v>
      </c>
      <c r="W600" s="316">
        <v>0</v>
      </c>
      <c r="X600" s="315">
        <v>0</v>
      </c>
      <c r="Y600" s="315">
        <v>0</v>
      </c>
      <c r="Z600" s="315">
        <v>0</v>
      </c>
      <c r="AA600" s="315">
        <v>0</v>
      </c>
      <c r="AB600" s="5">
        <v>0</v>
      </c>
      <c r="AC600" s="5">
        <v>0</v>
      </c>
      <c r="AD600" s="5">
        <v>0</v>
      </c>
      <c r="AE600" s="5">
        <v>0</v>
      </c>
      <c r="AF600" s="5">
        <v>0</v>
      </c>
      <c r="AG600" s="5">
        <v>0</v>
      </c>
      <c r="AH600" s="317">
        <v>0</v>
      </c>
      <c r="AI600" s="317">
        <v>0</v>
      </c>
    </row>
    <row r="601" spans="2:35" outlineLevel="1" x14ac:dyDescent="0.2">
      <c r="B601" s="310"/>
      <c r="C601" s="312" t="s">
        <v>152</v>
      </c>
      <c r="G601" t="s">
        <v>274</v>
      </c>
      <c r="O601" s="149" t="s">
        <v>275</v>
      </c>
      <c r="P601" s="318">
        <v>0</v>
      </c>
      <c r="Q601" s="16" t="s">
        <v>110</v>
      </c>
      <c r="R601" s="319"/>
      <c r="S601" s="315">
        <v>0</v>
      </c>
      <c r="T601" s="315">
        <v>0</v>
      </c>
      <c r="U601" s="315">
        <v>0</v>
      </c>
      <c r="V601" s="315">
        <v>0</v>
      </c>
      <c r="W601" s="316">
        <v>0</v>
      </c>
      <c r="X601" s="315">
        <v>0</v>
      </c>
      <c r="Y601" s="315">
        <v>0</v>
      </c>
      <c r="Z601" s="315">
        <v>0</v>
      </c>
      <c r="AA601" s="315">
        <v>0</v>
      </c>
      <c r="AB601" s="5">
        <v>0</v>
      </c>
      <c r="AC601" s="5">
        <v>0</v>
      </c>
      <c r="AD601" s="5">
        <v>0</v>
      </c>
      <c r="AE601" s="5">
        <v>0</v>
      </c>
      <c r="AF601" s="5">
        <v>0</v>
      </c>
      <c r="AG601" s="5">
        <v>0</v>
      </c>
      <c r="AH601" s="317">
        <v>0</v>
      </c>
      <c r="AI601" s="317">
        <v>0</v>
      </c>
    </row>
    <row r="602" spans="2:35" outlineLevel="1" x14ac:dyDescent="0.2">
      <c r="B602" s="310"/>
      <c r="C602" s="312" t="s">
        <v>152</v>
      </c>
      <c r="G602" t="s">
        <v>276</v>
      </c>
      <c r="Q602" s="8" t="s">
        <v>110</v>
      </c>
      <c r="R602" s="320"/>
      <c r="S602" s="321">
        <v>0</v>
      </c>
      <c r="T602" s="321">
        <v>0</v>
      </c>
      <c r="U602" s="321">
        <v>0</v>
      </c>
      <c r="V602" s="321">
        <v>0</v>
      </c>
      <c r="W602" s="322">
        <v>0</v>
      </c>
      <c r="X602" s="321">
        <v>0</v>
      </c>
      <c r="Y602" s="321">
        <v>0</v>
      </c>
      <c r="Z602" s="321">
        <v>0</v>
      </c>
      <c r="AA602" s="321">
        <v>0</v>
      </c>
      <c r="AB602" s="323">
        <v>0</v>
      </c>
      <c r="AC602" s="323">
        <v>0</v>
      </c>
      <c r="AD602" s="323">
        <v>0</v>
      </c>
      <c r="AE602" s="323">
        <v>0</v>
      </c>
      <c r="AF602" s="323">
        <v>0</v>
      </c>
      <c r="AG602" s="323">
        <v>0</v>
      </c>
      <c r="AH602" s="324">
        <v>0</v>
      </c>
      <c r="AI602" s="324">
        <v>0</v>
      </c>
    </row>
    <row r="603" spans="2:35" outlineLevel="1" x14ac:dyDescent="0.2">
      <c r="B603" s="310"/>
      <c r="C603" s="312" t="s">
        <v>152</v>
      </c>
      <c r="G603" s="325" t="s">
        <v>277</v>
      </c>
      <c r="H603" s="326"/>
      <c r="I603" s="325"/>
      <c r="J603" s="325"/>
      <c r="K603" s="326"/>
      <c r="L603" s="325"/>
      <c r="M603" s="325"/>
      <c r="N603" s="325"/>
      <c r="O603" s="325"/>
      <c r="P603" s="325"/>
      <c r="Q603" s="326"/>
      <c r="R603" s="327"/>
      <c r="S603" s="5">
        <v>0</v>
      </c>
      <c r="T603" s="5">
        <v>0</v>
      </c>
      <c r="U603" s="5">
        <v>0</v>
      </c>
      <c r="V603" s="5">
        <v>0</v>
      </c>
      <c r="W603" s="5">
        <v>0</v>
      </c>
      <c r="X603" s="5">
        <v>0</v>
      </c>
      <c r="Y603" s="5">
        <v>0</v>
      </c>
      <c r="Z603" s="5">
        <v>0</v>
      </c>
      <c r="AA603" s="5">
        <v>0</v>
      </c>
      <c r="AB603" s="5">
        <v>0</v>
      </c>
      <c r="AC603" s="5">
        <v>0</v>
      </c>
      <c r="AD603" s="5">
        <v>0</v>
      </c>
      <c r="AE603" s="5">
        <v>0</v>
      </c>
      <c r="AF603" s="5">
        <v>0</v>
      </c>
      <c r="AG603" s="5">
        <v>0</v>
      </c>
      <c r="AH603" s="5">
        <v>0</v>
      </c>
      <c r="AI603" s="5">
        <v>0</v>
      </c>
    </row>
    <row r="604" spans="2:35" outlineLevel="1" x14ac:dyDescent="0.2">
      <c r="B604" s="310"/>
      <c r="C604" s="309"/>
    </row>
    <row r="605" spans="2:35" outlineLevel="1" x14ac:dyDescent="0.2">
      <c r="B605" s="310"/>
      <c r="C605" s="312"/>
      <c r="D605" s="259"/>
      <c r="E605" s="259"/>
      <c r="F605" s="328" t="s">
        <v>278</v>
      </c>
      <c r="G605" s="259"/>
      <c r="H605" s="16"/>
      <c r="I605" s="259"/>
      <c r="J605" s="259"/>
      <c r="K605" s="16"/>
      <c r="L605" s="259"/>
      <c r="M605" s="259"/>
      <c r="N605" s="259"/>
      <c r="O605" s="259"/>
      <c r="P605" s="259"/>
      <c r="Q605" s="261"/>
      <c r="R605" s="262"/>
      <c r="S605" s="262"/>
      <c r="T605" s="262"/>
      <c r="U605" s="262"/>
      <c r="V605" s="262"/>
      <c r="W605" s="262"/>
      <c r="X605" s="262"/>
      <c r="Y605" s="262"/>
      <c r="Z605" s="262"/>
      <c r="AA605" s="262"/>
      <c r="AB605" s="262"/>
      <c r="AC605" s="262"/>
      <c r="AD605" s="262"/>
      <c r="AE605" s="262"/>
      <c r="AF605" s="262"/>
      <c r="AG605" s="262"/>
      <c r="AH605" s="262"/>
      <c r="AI605" s="262"/>
    </row>
    <row r="606" spans="2:35" outlineLevel="1" x14ac:dyDescent="0.2">
      <c r="B606" s="310"/>
      <c r="C606" s="312" t="s">
        <v>152</v>
      </c>
      <c r="D606" s="259"/>
      <c r="E606" s="259"/>
      <c r="F606" s="259"/>
      <c r="G606" s="329" t="s">
        <v>279</v>
      </c>
      <c r="H606" s="330"/>
      <c r="I606" s="329"/>
      <c r="J606" s="259"/>
      <c r="K606" s="16"/>
      <c r="L606" s="259"/>
      <c r="M606" s="259"/>
      <c r="N606" s="259"/>
      <c r="O606" s="259"/>
      <c r="P606" s="259"/>
      <c r="Q606" s="16" t="s">
        <v>110</v>
      </c>
      <c r="R606" s="331"/>
      <c r="S606" s="300">
        <v>0</v>
      </c>
      <c r="T606" s="300">
        <v>0</v>
      </c>
      <c r="U606" s="300">
        <v>0</v>
      </c>
      <c r="V606" s="300">
        <v>0</v>
      </c>
      <c r="W606" s="301">
        <v>0</v>
      </c>
      <c r="X606" s="300">
        <v>0</v>
      </c>
      <c r="Y606" s="300">
        <v>0</v>
      </c>
      <c r="Z606" s="300">
        <v>0</v>
      </c>
      <c r="AA606" s="300">
        <v>0</v>
      </c>
      <c r="AB606" s="302">
        <v>0</v>
      </c>
      <c r="AC606" s="302">
        <v>0</v>
      </c>
      <c r="AD606" s="302">
        <v>0</v>
      </c>
      <c r="AE606" s="302">
        <v>0</v>
      </c>
      <c r="AF606" s="302">
        <v>0</v>
      </c>
      <c r="AG606" s="302">
        <v>0</v>
      </c>
      <c r="AH606" s="303">
        <v>0</v>
      </c>
      <c r="AI606" s="303">
        <v>0</v>
      </c>
    </row>
    <row r="607" spans="2:35" outlineLevel="1" x14ac:dyDescent="0.2">
      <c r="B607" s="310"/>
      <c r="C607" s="312" t="s">
        <v>152</v>
      </c>
      <c r="D607" s="259"/>
      <c r="E607" s="259"/>
      <c r="F607" s="259"/>
      <c r="G607" s="329" t="s">
        <v>280</v>
      </c>
      <c r="H607" s="330"/>
      <c r="I607" s="329"/>
      <c r="J607" s="259"/>
      <c r="K607" s="16"/>
      <c r="L607" s="259"/>
      <c r="M607" s="259"/>
      <c r="N607" s="259"/>
      <c r="O607" s="259"/>
      <c r="P607" s="259"/>
      <c r="Q607" s="16" t="s">
        <v>110</v>
      </c>
      <c r="R607" s="332"/>
      <c r="S607" s="315">
        <v>0</v>
      </c>
      <c r="T607" s="315">
        <v>0</v>
      </c>
      <c r="U607" s="315">
        <v>0</v>
      </c>
      <c r="V607" s="315">
        <v>0</v>
      </c>
      <c r="W607" s="316">
        <v>0</v>
      </c>
      <c r="X607" s="315">
        <v>0</v>
      </c>
      <c r="Y607" s="315">
        <v>0</v>
      </c>
      <c r="Z607" s="315">
        <v>0</v>
      </c>
      <c r="AA607" s="315">
        <v>0</v>
      </c>
      <c r="AB607" s="5">
        <v>0</v>
      </c>
      <c r="AC607" s="5">
        <v>0</v>
      </c>
      <c r="AD607" s="5">
        <v>0</v>
      </c>
      <c r="AE607" s="5">
        <v>0</v>
      </c>
      <c r="AF607" s="5">
        <v>0</v>
      </c>
      <c r="AG607" s="5">
        <v>0</v>
      </c>
      <c r="AH607" s="317">
        <v>0</v>
      </c>
      <c r="AI607" s="317">
        <v>0</v>
      </c>
    </row>
    <row r="608" spans="2:35" outlineLevel="1" x14ac:dyDescent="0.2">
      <c r="B608" s="310"/>
      <c r="C608" s="312" t="s">
        <v>152</v>
      </c>
      <c r="D608" s="259"/>
      <c r="E608" s="259"/>
      <c r="F608" s="259"/>
      <c r="G608" s="329" t="s">
        <v>281</v>
      </c>
      <c r="H608" s="330"/>
      <c r="I608" s="329"/>
      <c r="J608" s="259"/>
      <c r="K608" s="16"/>
      <c r="L608" s="259"/>
      <c r="M608" s="259"/>
      <c r="N608" s="259"/>
      <c r="O608" s="259"/>
      <c r="P608" s="259"/>
      <c r="Q608" s="16" t="s">
        <v>110</v>
      </c>
      <c r="R608" s="332"/>
      <c r="S608" s="315">
        <v>0</v>
      </c>
      <c r="T608" s="315">
        <v>0</v>
      </c>
      <c r="U608" s="315">
        <v>0</v>
      </c>
      <c r="V608" s="315">
        <v>0</v>
      </c>
      <c r="W608" s="316">
        <v>0</v>
      </c>
      <c r="X608" s="315">
        <v>0</v>
      </c>
      <c r="Y608" s="315">
        <v>0</v>
      </c>
      <c r="Z608" s="315">
        <v>0</v>
      </c>
      <c r="AA608" s="315">
        <v>0</v>
      </c>
      <c r="AB608" s="5">
        <v>0</v>
      </c>
      <c r="AC608" s="5">
        <v>0</v>
      </c>
      <c r="AD608" s="5">
        <v>0</v>
      </c>
      <c r="AE608" s="5">
        <v>0</v>
      </c>
      <c r="AF608" s="5">
        <v>0</v>
      </c>
      <c r="AG608" s="5">
        <v>0</v>
      </c>
      <c r="AH608" s="317">
        <v>0</v>
      </c>
      <c r="AI608" s="317">
        <v>0</v>
      </c>
    </row>
    <row r="609" spans="2:35" outlineLevel="1" x14ac:dyDescent="0.2">
      <c r="B609" s="310"/>
      <c r="C609" s="312" t="s">
        <v>152</v>
      </c>
      <c r="D609" s="259"/>
      <c r="E609" s="259"/>
      <c r="F609" s="259"/>
      <c r="G609" s="333" t="s">
        <v>282</v>
      </c>
      <c r="H609" s="334"/>
      <c r="I609" s="333"/>
      <c r="J609" s="335"/>
      <c r="K609" s="336"/>
      <c r="L609" s="335"/>
      <c r="M609" s="335"/>
      <c r="N609" s="335"/>
      <c r="O609" s="335"/>
      <c r="P609" s="335"/>
      <c r="Q609" s="337" t="s">
        <v>110</v>
      </c>
      <c r="R609" s="338"/>
      <c r="S609" s="321">
        <v>0</v>
      </c>
      <c r="T609" s="321">
        <v>0</v>
      </c>
      <c r="U609" s="321">
        <v>0</v>
      </c>
      <c r="V609" s="321">
        <v>0</v>
      </c>
      <c r="W609" s="322">
        <v>0</v>
      </c>
      <c r="X609" s="321">
        <v>0</v>
      </c>
      <c r="Y609" s="321">
        <v>0</v>
      </c>
      <c r="Z609" s="321">
        <v>0</v>
      </c>
      <c r="AA609" s="321">
        <v>0</v>
      </c>
      <c r="AB609" s="323">
        <v>0</v>
      </c>
      <c r="AC609" s="323">
        <v>0</v>
      </c>
      <c r="AD609" s="323">
        <v>0</v>
      </c>
      <c r="AE609" s="323">
        <v>0</v>
      </c>
      <c r="AF609" s="323">
        <v>0</v>
      </c>
      <c r="AG609" s="323">
        <v>0</v>
      </c>
      <c r="AH609" s="324">
        <v>0</v>
      </c>
      <c r="AI609" s="324">
        <v>0</v>
      </c>
    </row>
    <row r="610" spans="2:35" outlineLevel="1" x14ac:dyDescent="0.2">
      <c r="B610" s="310"/>
      <c r="C610" s="312" t="s">
        <v>152</v>
      </c>
      <c r="D610" s="259"/>
      <c r="E610" s="259"/>
      <c r="F610" s="259"/>
      <c r="G610" s="329" t="s">
        <v>283</v>
      </c>
      <c r="H610" s="330"/>
      <c r="I610" s="329"/>
      <c r="J610" s="259"/>
      <c r="K610" s="16"/>
      <c r="L610" s="259"/>
      <c r="M610" s="259"/>
      <c r="N610" s="259"/>
      <c r="O610" s="259"/>
      <c r="P610" s="259"/>
      <c r="Q610" s="261"/>
      <c r="R610" s="262"/>
      <c r="S610" s="339">
        <v>0</v>
      </c>
      <c r="T610" s="339">
        <v>0</v>
      </c>
      <c r="U610" s="339">
        <v>0</v>
      </c>
      <c r="V610" s="339">
        <v>0</v>
      </c>
      <c r="W610" s="339">
        <v>0</v>
      </c>
      <c r="X610" s="339">
        <v>0</v>
      </c>
      <c r="Y610" s="339">
        <v>0</v>
      </c>
      <c r="Z610" s="339">
        <v>0</v>
      </c>
      <c r="AA610" s="339">
        <v>0</v>
      </c>
      <c r="AB610" s="339">
        <v>0</v>
      </c>
      <c r="AC610" s="339">
        <v>0</v>
      </c>
      <c r="AD610" s="339">
        <v>0</v>
      </c>
      <c r="AE610" s="339">
        <v>0</v>
      </c>
      <c r="AF610" s="339">
        <v>0</v>
      </c>
      <c r="AG610" s="339">
        <v>0</v>
      </c>
      <c r="AH610" s="339">
        <v>0</v>
      </c>
      <c r="AI610" s="339">
        <v>0</v>
      </c>
    </row>
    <row r="611" spans="2:35" outlineLevel="1" x14ac:dyDescent="0.2">
      <c r="B611" s="310"/>
      <c r="C611" s="309"/>
    </row>
    <row r="612" spans="2:35" outlineLevel="1" x14ac:dyDescent="0.2">
      <c r="B612" s="310"/>
      <c r="C612" s="312" t="s">
        <v>152</v>
      </c>
      <c r="F612" s="40" t="s">
        <v>284</v>
      </c>
      <c r="Q612" s="16" t="s">
        <v>110</v>
      </c>
      <c r="R612" s="340"/>
      <c r="S612" s="341">
        <v>0</v>
      </c>
      <c r="T612" s="341">
        <v>0</v>
      </c>
      <c r="U612" s="341">
        <v>0</v>
      </c>
      <c r="V612" s="341">
        <v>0</v>
      </c>
      <c r="W612" s="342">
        <v>0</v>
      </c>
      <c r="X612" s="341">
        <v>0</v>
      </c>
      <c r="Y612" s="341">
        <v>0</v>
      </c>
      <c r="Z612" s="341">
        <v>0</v>
      </c>
      <c r="AA612" s="341">
        <v>0</v>
      </c>
      <c r="AB612" s="343">
        <v>0</v>
      </c>
      <c r="AC612" s="343">
        <v>0</v>
      </c>
      <c r="AD612" s="343">
        <v>0</v>
      </c>
      <c r="AE612" s="343">
        <v>0</v>
      </c>
      <c r="AF612" s="343">
        <v>0</v>
      </c>
      <c r="AG612" s="343">
        <v>0</v>
      </c>
      <c r="AH612" s="344">
        <v>0</v>
      </c>
      <c r="AI612" s="344">
        <v>0</v>
      </c>
    </row>
    <row r="613" spans="2:35" outlineLevel="1" x14ac:dyDescent="0.2">
      <c r="B613" s="310"/>
      <c r="C613" s="309"/>
      <c r="F613" s="40"/>
    </row>
    <row r="614" spans="2:35" outlineLevel="1" x14ac:dyDescent="0.2">
      <c r="B614" s="310"/>
      <c r="C614" s="309"/>
      <c r="F614" s="40" t="s">
        <v>285</v>
      </c>
    </row>
    <row r="615" spans="2:35" outlineLevel="1" x14ac:dyDescent="0.2">
      <c r="B615" s="310"/>
      <c r="C615" s="345" t="s">
        <v>152</v>
      </c>
      <c r="G615" t="s">
        <v>286</v>
      </c>
      <c r="Q615" s="16" t="s">
        <v>110</v>
      </c>
      <c r="R615" s="299"/>
      <c r="S615" s="300">
        <v>0</v>
      </c>
      <c r="T615" s="300">
        <v>0</v>
      </c>
      <c r="U615" s="300">
        <v>0</v>
      </c>
      <c r="V615" s="300">
        <v>0</v>
      </c>
      <c r="W615" s="301">
        <v>0</v>
      </c>
      <c r="X615" s="300">
        <v>0</v>
      </c>
      <c r="Y615" s="300">
        <v>0</v>
      </c>
      <c r="Z615" s="300">
        <v>0</v>
      </c>
      <c r="AA615" s="300">
        <v>0</v>
      </c>
      <c r="AB615" s="302">
        <v>0</v>
      </c>
      <c r="AC615" s="302">
        <v>0</v>
      </c>
      <c r="AD615" s="302">
        <v>0</v>
      </c>
      <c r="AE615" s="302">
        <v>0</v>
      </c>
      <c r="AF615" s="302">
        <v>0</v>
      </c>
      <c r="AG615" s="302">
        <v>0</v>
      </c>
      <c r="AH615" s="303">
        <v>0</v>
      </c>
      <c r="AI615" s="303">
        <v>0</v>
      </c>
    </row>
    <row r="616" spans="2:35" outlineLevel="1" x14ac:dyDescent="0.2">
      <c r="B616" s="310"/>
      <c r="C616" s="345" t="s">
        <v>152</v>
      </c>
      <c r="G616" t="s">
        <v>287</v>
      </c>
      <c r="Q616" s="337" t="s">
        <v>110</v>
      </c>
      <c r="R616" s="320"/>
      <c r="S616" s="321">
        <v>0</v>
      </c>
      <c r="T616" s="321">
        <v>0</v>
      </c>
      <c r="U616" s="321">
        <v>0</v>
      </c>
      <c r="V616" s="321">
        <v>0</v>
      </c>
      <c r="W616" s="322">
        <v>0</v>
      </c>
      <c r="X616" s="321">
        <v>0</v>
      </c>
      <c r="Y616" s="321">
        <v>0</v>
      </c>
      <c r="Z616" s="321">
        <v>0</v>
      </c>
      <c r="AA616" s="321">
        <v>0</v>
      </c>
      <c r="AB616" s="323">
        <v>0</v>
      </c>
      <c r="AC616" s="323">
        <v>0</v>
      </c>
      <c r="AD616" s="323">
        <v>0</v>
      </c>
      <c r="AE616" s="323">
        <v>0</v>
      </c>
      <c r="AF616" s="323">
        <v>0</v>
      </c>
      <c r="AG616" s="323">
        <v>0</v>
      </c>
      <c r="AH616" s="324">
        <v>0</v>
      </c>
      <c r="AI616" s="324">
        <v>0</v>
      </c>
    </row>
    <row r="617" spans="2:35" outlineLevel="1" x14ac:dyDescent="0.2">
      <c r="B617" s="310"/>
      <c r="C617" s="345" t="s">
        <v>152</v>
      </c>
      <c r="G617" s="325" t="s">
        <v>288</v>
      </c>
      <c r="H617" s="326"/>
      <c r="I617" s="325"/>
      <c r="J617" s="325"/>
      <c r="K617" s="326"/>
      <c r="L617" s="325"/>
      <c r="M617" s="325"/>
      <c r="N617" s="325"/>
      <c r="O617" s="325"/>
      <c r="P617" s="325"/>
      <c r="Q617" s="326"/>
      <c r="R617" s="327"/>
      <c r="S617" s="5">
        <v>0</v>
      </c>
      <c r="T617" s="5">
        <v>0</v>
      </c>
      <c r="U617" s="5">
        <v>0</v>
      </c>
      <c r="V617" s="5">
        <v>0</v>
      </c>
      <c r="W617" s="5">
        <v>0</v>
      </c>
      <c r="X617" s="5">
        <v>0</v>
      </c>
      <c r="Y617" s="5">
        <v>0</v>
      </c>
      <c r="Z617" s="5">
        <v>0</v>
      </c>
      <c r="AA617" s="5">
        <v>0</v>
      </c>
      <c r="AB617" s="5">
        <v>0</v>
      </c>
      <c r="AC617" s="5">
        <v>0</v>
      </c>
      <c r="AD617" s="5">
        <v>0</v>
      </c>
      <c r="AE617" s="5">
        <v>0</v>
      </c>
      <c r="AF617" s="5">
        <v>0</v>
      </c>
      <c r="AG617" s="5">
        <v>0</v>
      </c>
      <c r="AH617" s="5">
        <v>0</v>
      </c>
      <c r="AI617" s="5">
        <v>0</v>
      </c>
    </row>
    <row r="618" spans="2:35" outlineLevel="1" x14ac:dyDescent="0.2">
      <c r="B618" s="310"/>
      <c r="C618" s="309"/>
    </row>
    <row r="619" spans="2:35" outlineLevel="1" x14ac:dyDescent="0.2">
      <c r="B619" s="310"/>
      <c r="C619" s="346" t="s">
        <v>152</v>
      </c>
      <c r="F619" s="40" t="s">
        <v>266</v>
      </c>
      <c r="Q619" s="16" t="s">
        <v>110</v>
      </c>
      <c r="R619" s="340"/>
      <c r="S619" s="341">
        <v>0</v>
      </c>
      <c r="T619" s="341">
        <v>0</v>
      </c>
      <c r="U619" s="341">
        <v>0</v>
      </c>
      <c r="V619" s="341">
        <v>0</v>
      </c>
      <c r="W619" s="342">
        <v>0</v>
      </c>
      <c r="X619" s="341">
        <v>0</v>
      </c>
      <c r="Y619" s="341">
        <v>0</v>
      </c>
      <c r="Z619" s="341">
        <v>0</v>
      </c>
      <c r="AA619" s="341">
        <v>0</v>
      </c>
      <c r="AB619" s="343">
        <v>0</v>
      </c>
      <c r="AC619" s="343">
        <v>0</v>
      </c>
      <c r="AD619" s="343">
        <v>0</v>
      </c>
      <c r="AE619" s="343">
        <v>0</v>
      </c>
      <c r="AF619" s="343">
        <v>0</v>
      </c>
      <c r="AG619" s="343">
        <v>0</v>
      </c>
      <c r="AH619" s="344">
        <v>0</v>
      </c>
      <c r="AI619" s="344">
        <v>0</v>
      </c>
    </row>
    <row r="620" spans="2:35" outlineLevel="1" x14ac:dyDescent="0.2"/>
    <row r="621" spans="2:35" x14ac:dyDescent="0.2">
      <c r="C621" s="116">
        <v>24</v>
      </c>
      <c r="D621" s="67" t="s">
        <v>2</v>
      </c>
      <c r="E621" s="67"/>
      <c r="F621" s="67"/>
      <c r="G621" s="67"/>
      <c r="H621" s="102"/>
      <c r="I621" s="67"/>
      <c r="J621" s="67"/>
      <c r="K621" s="102"/>
      <c r="L621" s="67"/>
      <c r="M621" s="67"/>
      <c r="N621" s="67"/>
      <c r="O621" s="67"/>
      <c r="P621" s="67"/>
      <c r="Q621" s="117" t="s">
        <v>110</v>
      </c>
      <c r="R621" s="118"/>
      <c r="S621" s="118">
        <v>0</v>
      </c>
      <c r="T621" s="118">
        <v>0</v>
      </c>
      <c r="U621" s="118">
        <v>0</v>
      </c>
      <c r="V621" s="118">
        <v>0</v>
      </c>
      <c r="W621" s="118">
        <v>143.55120274750456</v>
      </c>
      <c r="X621" s="118">
        <v>592.45739457851357</v>
      </c>
      <c r="Y621" s="118">
        <v>706.79368554971506</v>
      </c>
      <c r="Z621" s="118">
        <v>793.84052090461762</v>
      </c>
      <c r="AA621" s="118">
        <v>864.29513227608572</v>
      </c>
      <c r="AB621" s="118">
        <v>931.07678623188519</v>
      </c>
      <c r="AC621" s="118">
        <v>1548.4799974392752</v>
      </c>
      <c r="AD621" s="118">
        <v>1572.7736540767526</v>
      </c>
      <c r="AE621" s="118">
        <v>1596.3596412227319</v>
      </c>
      <c r="AF621" s="118">
        <v>1621.104849476133</v>
      </c>
      <c r="AG621" s="118">
        <v>1653.2241574679695</v>
      </c>
      <c r="AH621" s="118">
        <v>1694.5844768111886</v>
      </c>
      <c r="AI621" s="118">
        <v>1775.510592401612</v>
      </c>
    </row>
    <row r="622" spans="2:35" outlineLevel="1" x14ac:dyDescent="0.2">
      <c r="C622" s="309"/>
      <c r="F622" s="40" t="s">
        <v>269</v>
      </c>
    </row>
    <row r="623" spans="2:35" outlineLevel="1" x14ac:dyDescent="0.2">
      <c r="B623" s="310"/>
      <c r="C623" s="312">
        <v>24</v>
      </c>
      <c r="G623" t="s">
        <v>270</v>
      </c>
      <c r="O623" s="106"/>
      <c r="Q623" s="16" t="s">
        <v>110</v>
      </c>
      <c r="R623" s="299"/>
      <c r="S623" s="300">
        <v>0</v>
      </c>
      <c r="T623" s="300">
        <v>0</v>
      </c>
      <c r="U623" s="300">
        <v>0</v>
      </c>
      <c r="V623" s="300">
        <v>0</v>
      </c>
      <c r="W623" s="301">
        <v>0</v>
      </c>
      <c r="X623" s="300">
        <v>11113.937292490235</v>
      </c>
      <c r="Y623" s="300">
        <v>14827.580846657062</v>
      </c>
      <c r="Z623" s="300">
        <v>16462.790830123722</v>
      </c>
      <c r="AA623" s="300">
        <v>18040.041542712024</v>
      </c>
      <c r="AB623" s="302">
        <v>20065.707483492188</v>
      </c>
      <c r="AC623" s="302">
        <v>21416.030406337253</v>
      </c>
      <c r="AD623" s="302">
        <v>21794.164467336603</v>
      </c>
      <c r="AE623" s="302">
        <v>22180.558810853858</v>
      </c>
      <c r="AF623" s="302">
        <v>22535.892202713523</v>
      </c>
      <c r="AG623" s="302">
        <v>22960.118032164613</v>
      </c>
      <c r="AH623" s="303">
        <v>23548.7784390341</v>
      </c>
      <c r="AI623" s="303">
        <v>24263.255114447864</v>
      </c>
    </row>
    <row r="624" spans="2:35" outlineLevel="1" x14ac:dyDescent="0.2">
      <c r="B624" s="310"/>
      <c r="C624" s="312">
        <v>24</v>
      </c>
      <c r="G624" t="s">
        <v>271</v>
      </c>
      <c r="N624" s="24"/>
      <c r="O624" s="149" t="s">
        <v>172</v>
      </c>
      <c r="P624" s="313">
        <v>0</v>
      </c>
      <c r="Q624" s="16" t="s">
        <v>110</v>
      </c>
      <c r="R624" s="314"/>
      <c r="S624" s="315">
        <v>0</v>
      </c>
      <c r="T624" s="315">
        <v>0</v>
      </c>
      <c r="U624" s="315">
        <v>0</v>
      </c>
      <c r="V624" s="315">
        <v>0</v>
      </c>
      <c r="W624" s="316">
        <v>0</v>
      </c>
      <c r="X624" s="315">
        <v>3483.2802708770887</v>
      </c>
      <c r="Y624" s="315">
        <v>1348.3010829736827</v>
      </c>
      <c r="Z624" s="315">
        <v>1275.2706519825686</v>
      </c>
      <c r="AA624" s="315">
        <v>1679.833962619015</v>
      </c>
      <c r="AB624" s="5">
        <v>963.69332300244412</v>
      </c>
      <c r="AC624" s="5">
        <v>553.51559934119916</v>
      </c>
      <c r="AD624" s="5">
        <v>561.77588185910747</v>
      </c>
      <c r="AE624" s="5">
        <v>530.71493020151706</v>
      </c>
      <c r="AF624" s="5">
        <v>599.60736779294166</v>
      </c>
      <c r="AG624" s="5">
        <v>764.04194521133854</v>
      </c>
      <c r="AH624" s="317">
        <v>889.85821375561397</v>
      </c>
      <c r="AI624" s="317">
        <v>2022.6657618165118</v>
      </c>
    </row>
    <row r="625" spans="2:35" outlineLevel="1" x14ac:dyDescent="0.2">
      <c r="B625" s="310"/>
      <c r="C625" s="312">
        <v>24</v>
      </c>
      <c r="G625" t="s">
        <v>272</v>
      </c>
      <c r="Q625" s="16" t="s">
        <v>110</v>
      </c>
      <c r="R625" s="314"/>
      <c r="S625" s="315">
        <v>0</v>
      </c>
      <c r="T625" s="315">
        <v>0</v>
      </c>
      <c r="U625" s="315">
        <v>0</v>
      </c>
      <c r="V625" s="315">
        <v>0</v>
      </c>
      <c r="W625" s="316">
        <v>0</v>
      </c>
      <c r="X625" s="315">
        <v>331.56579589262583</v>
      </c>
      <c r="Y625" s="315">
        <v>425.05731760416836</v>
      </c>
      <c r="Z625" s="315">
        <v>446.64430199076384</v>
      </c>
      <c r="AA625" s="315">
        <v>489.43595565737019</v>
      </c>
      <c r="AB625" s="5">
        <v>544.39335379977376</v>
      </c>
      <c r="AC625" s="5">
        <v>0</v>
      </c>
      <c r="AD625" s="5">
        <v>0</v>
      </c>
      <c r="AE625" s="5">
        <v>0</v>
      </c>
      <c r="AF625" s="5">
        <v>0</v>
      </c>
      <c r="AG625" s="5">
        <v>0</v>
      </c>
      <c r="AH625" s="317">
        <v>0</v>
      </c>
      <c r="AI625" s="317">
        <v>0</v>
      </c>
    </row>
    <row r="626" spans="2:35" outlineLevel="1" x14ac:dyDescent="0.2">
      <c r="B626" s="310"/>
      <c r="C626" s="312">
        <v>24</v>
      </c>
      <c r="G626" t="s">
        <v>273</v>
      </c>
      <c r="Q626" s="16" t="s">
        <v>110</v>
      </c>
      <c r="R626" s="314"/>
      <c r="S626" s="315">
        <v>0</v>
      </c>
      <c r="T626" s="315">
        <v>0</v>
      </c>
      <c r="U626" s="315">
        <v>0</v>
      </c>
      <c r="V626" s="315">
        <v>0</v>
      </c>
      <c r="W626" s="316">
        <v>0</v>
      </c>
      <c r="X626" s="315">
        <v>51.57707871121255</v>
      </c>
      <c r="Y626" s="315">
        <v>19.189098677108902</v>
      </c>
      <c r="Z626" s="315">
        <v>17.183616522535093</v>
      </c>
      <c r="AA626" s="315">
        <v>22.634899180264568</v>
      </c>
      <c r="AB626" s="5">
        <v>12.985272171093529</v>
      </c>
      <c r="AC626" s="5">
        <v>0</v>
      </c>
      <c r="AD626" s="5">
        <v>0</v>
      </c>
      <c r="AE626" s="5">
        <v>0</v>
      </c>
      <c r="AF626" s="5">
        <v>0</v>
      </c>
      <c r="AG626" s="5">
        <v>0</v>
      </c>
      <c r="AH626" s="317">
        <v>0</v>
      </c>
      <c r="AI626" s="317">
        <v>0</v>
      </c>
    </row>
    <row r="627" spans="2:35" outlineLevel="1" x14ac:dyDescent="0.2">
      <c r="B627" s="310"/>
      <c r="C627" s="312">
        <v>24</v>
      </c>
      <c r="G627" t="s">
        <v>274</v>
      </c>
      <c r="O627" s="149" t="s">
        <v>275</v>
      </c>
      <c r="P627" s="318">
        <v>148.18583056653645</v>
      </c>
      <c r="Q627" s="16" t="s">
        <v>110</v>
      </c>
      <c r="R627" s="319"/>
      <c r="S627" s="315">
        <v>0</v>
      </c>
      <c r="T627" s="315">
        <v>0</v>
      </c>
      <c r="U627" s="315">
        <v>0</v>
      </c>
      <c r="V627" s="315">
        <v>0</v>
      </c>
      <c r="W627" s="316">
        <v>148.18583056653645</v>
      </c>
      <c r="X627" s="315">
        <v>152.77959131409906</v>
      </c>
      <c r="Y627" s="315">
        <v>157.33751578830302</v>
      </c>
      <c r="Z627" s="315">
        <v>161.84785790756771</v>
      </c>
      <c r="AA627" s="315">
        <v>166.23887667648458</v>
      </c>
      <c r="AB627" s="5">
        <v>170.74902612824306</v>
      </c>
      <c r="AC627" s="5">
        <v>175.38153834185289</v>
      </c>
      <c r="AD627" s="5">
        <v>175.38153834185289</v>
      </c>
      <c r="AE627" s="5">
        <v>175.38153834185289</v>
      </c>
      <c r="AF627" s="5">
        <v>175.38153834185289</v>
      </c>
      <c r="AG627" s="5">
        <v>175.38153834185289</v>
      </c>
      <c r="AH627" s="317">
        <v>175.38153834185289</v>
      </c>
      <c r="AI627" s="317">
        <v>175.38153834185289</v>
      </c>
    </row>
    <row r="628" spans="2:35" outlineLevel="1" x14ac:dyDescent="0.2">
      <c r="B628" s="310"/>
      <c r="C628" s="312">
        <v>24</v>
      </c>
      <c r="G628" t="s">
        <v>276</v>
      </c>
      <c r="Q628" s="8" t="s">
        <v>110</v>
      </c>
      <c r="R628" s="320"/>
      <c r="S628" s="321">
        <v>0</v>
      </c>
      <c r="T628" s="321">
        <v>0</v>
      </c>
      <c r="U628" s="321">
        <v>0</v>
      </c>
      <c r="V628" s="321">
        <v>0</v>
      </c>
      <c r="W628" s="322">
        <v>0</v>
      </c>
      <c r="X628" s="321">
        <v>0</v>
      </c>
      <c r="Y628" s="321">
        <v>0</v>
      </c>
      <c r="Z628" s="321">
        <v>0</v>
      </c>
      <c r="AA628" s="321">
        <v>0</v>
      </c>
      <c r="AB628" s="323">
        <v>0</v>
      </c>
      <c r="AC628" s="323">
        <v>0</v>
      </c>
      <c r="AD628" s="323">
        <v>0</v>
      </c>
      <c r="AE628" s="323">
        <v>0</v>
      </c>
      <c r="AF628" s="323">
        <v>0</v>
      </c>
      <c r="AG628" s="323">
        <v>0</v>
      </c>
      <c r="AH628" s="324">
        <v>0</v>
      </c>
      <c r="AI628" s="324">
        <v>0</v>
      </c>
    </row>
    <row r="629" spans="2:35" outlineLevel="1" x14ac:dyDescent="0.2">
      <c r="B629" s="310"/>
      <c r="C629" s="312">
        <v>24</v>
      </c>
      <c r="G629" s="325" t="s">
        <v>277</v>
      </c>
      <c r="H629" s="326"/>
      <c r="I629" s="325"/>
      <c r="J629" s="325"/>
      <c r="K629" s="326"/>
      <c r="L629" s="325"/>
      <c r="M629" s="325"/>
      <c r="N629" s="325"/>
      <c r="O629" s="325"/>
      <c r="P629" s="325"/>
      <c r="Q629" s="326"/>
      <c r="R629" s="327"/>
      <c r="S629" s="5">
        <v>0</v>
      </c>
      <c r="T629" s="5">
        <v>0</v>
      </c>
      <c r="U629" s="5">
        <v>0</v>
      </c>
      <c r="V629" s="5">
        <v>0</v>
      </c>
      <c r="W629" s="5">
        <v>11113.937292490235</v>
      </c>
      <c r="X629" s="5">
        <v>14827.580846657062</v>
      </c>
      <c r="Y629" s="5">
        <v>16462.790830123722</v>
      </c>
      <c r="Z629" s="5">
        <v>18040.041542712024</v>
      </c>
      <c r="AA629" s="5">
        <v>20065.707483492188</v>
      </c>
      <c r="AB629" s="5">
        <v>21416.030406337253</v>
      </c>
      <c r="AC629" s="5">
        <v>21794.164467336603</v>
      </c>
      <c r="AD629" s="5">
        <v>22180.558810853858</v>
      </c>
      <c r="AE629" s="5">
        <v>22535.892202713523</v>
      </c>
      <c r="AF629" s="5">
        <v>22960.118032164613</v>
      </c>
      <c r="AG629" s="5">
        <v>23548.7784390341</v>
      </c>
      <c r="AH629" s="5">
        <v>24263.255114447864</v>
      </c>
      <c r="AI629" s="5">
        <v>26110.539337922524</v>
      </c>
    </row>
    <row r="630" spans="2:35" outlineLevel="1" x14ac:dyDescent="0.2">
      <c r="B630" s="310"/>
      <c r="C630" s="309"/>
    </row>
    <row r="631" spans="2:35" outlineLevel="1" x14ac:dyDescent="0.2">
      <c r="B631" s="310"/>
      <c r="C631" s="312"/>
      <c r="D631" s="259"/>
      <c r="E631" s="259"/>
      <c r="F631" s="328" t="s">
        <v>278</v>
      </c>
      <c r="G631" s="259"/>
      <c r="H631" s="16"/>
      <c r="I631" s="259"/>
      <c r="J631" s="259"/>
      <c r="K631" s="16"/>
      <c r="L631" s="259"/>
      <c r="M631" s="259"/>
      <c r="N631" s="259"/>
      <c r="O631" s="259"/>
      <c r="P631" s="259"/>
      <c r="Q631" s="261"/>
      <c r="R631" s="262"/>
      <c r="S631" s="262"/>
      <c r="T631" s="262"/>
      <c r="U631" s="262"/>
      <c r="V631" s="262"/>
      <c r="W631" s="262"/>
      <c r="X631" s="262"/>
      <c r="Y631" s="262"/>
      <c r="Z631" s="262"/>
      <c r="AA631" s="262"/>
      <c r="AB631" s="262"/>
      <c r="AC631" s="262"/>
      <c r="AD631" s="262"/>
      <c r="AE631" s="262"/>
      <c r="AF631" s="262"/>
      <c r="AG631" s="262"/>
      <c r="AH631" s="262"/>
      <c r="AI631" s="262"/>
    </row>
    <row r="632" spans="2:35" outlineLevel="1" x14ac:dyDescent="0.2">
      <c r="B632" s="310"/>
      <c r="C632" s="312">
        <v>24</v>
      </c>
      <c r="D632" s="259"/>
      <c r="E632" s="259"/>
      <c r="F632" s="259"/>
      <c r="G632" s="329" t="s">
        <v>279</v>
      </c>
      <c r="H632" s="330"/>
      <c r="I632" s="329"/>
      <c r="J632" s="259"/>
      <c r="K632" s="16"/>
      <c r="L632" s="259"/>
      <c r="M632" s="259"/>
      <c r="N632" s="259"/>
      <c r="O632" s="259"/>
      <c r="P632" s="259"/>
      <c r="Q632" s="16" t="s">
        <v>110</v>
      </c>
      <c r="R632" s="331"/>
      <c r="S632" s="300">
        <v>0</v>
      </c>
      <c r="T632" s="300">
        <v>0</v>
      </c>
      <c r="U632" s="300">
        <v>0</v>
      </c>
      <c r="V632" s="300">
        <v>0</v>
      </c>
      <c r="W632" s="301">
        <v>0</v>
      </c>
      <c r="X632" s="300">
        <v>0</v>
      </c>
      <c r="Y632" s="300">
        <v>0</v>
      </c>
      <c r="Z632" s="300">
        <v>0</v>
      </c>
      <c r="AA632" s="300">
        <v>0</v>
      </c>
      <c r="AB632" s="302">
        <v>0</v>
      </c>
      <c r="AC632" s="302">
        <v>0</v>
      </c>
      <c r="AD632" s="302">
        <v>0</v>
      </c>
      <c r="AE632" s="302">
        <v>0</v>
      </c>
      <c r="AF632" s="302">
        <v>0</v>
      </c>
      <c r="AG632" s="302">
        <v>0</v>
      </c>
      <c r="AH632" s="303">
        <v>0</v>
      </c>
      <c r="AI632" s="303">
        <v>0</v>
      </c>
    </row>
    <row r="633" spans="2:35" outlineLevel="1" x14ac:dyDescent="0.2">
      <c r="B633" s="310"/>
      <c r="C633" s="312">
        <v>24</v>
      </c>
      <c r="D633" s="259"/>
      <c r="E633" s="259"/>
      <c r="F633" s="259"/>
      <c r="G633" s="329" t="s">
        <v>280</v>
      </c>
      <c r="H633" s="330"/>
      <c r="I633" s="329"/>
      <c r="J633" s="259"/>
      <c r="K633" s="16"/>
      <c r="L633" s="259"/>
      <c r="M633" s="259"/>
      <c r="N633" s="259"/>
      <c r="O633" s="259"/>
      <c r="P633" s="259"/>
      <c r="Q633" s="16" t="s">
        <v>110</v>
      </c>
      <c r="R633" s="332"/>
      <c r="S633" s="315">
        <v>0</v>
      </c>
      <c r="T633" s="315">
        <v>0</v>
      </c>
      <c r="U633" s="315">
        <v>0</v>
      </c>
      <c r="V633" s="315">
        <v>0</v>
      </c>
      <c r="W633" s="316">
        <v>0</v>
      </c>
      <c r="X633" s="315">
        <v>0</v>
      </c>
      <c r="Y633" s="315">
        <v>0</v>
      </c>
      <c r="Z633" s="315">
        <v>0</v>
      </c>
      <c r="AA633" s="315">
        <v>0</v>
      </c>
      <c r="AB633" s="5">
        <v>0</v>
      </c>
      <c r="AC633" s="5">
        <v>0</v>
      </c>
      <c r="AD633" s="5">
        <v>0</v>
      </c>
      <c r="AE633" s="5">
        <v>0</v>
      </c>
      <c r="AF633" s="5">
        <v>0</v>
      </c>
      <c r="AG633" s="5">
        <v>0</v>
      </c>
      <c r="AH633" s="317">
        <v>0</v>
      </c>
      <c r="AI633" s="317">
        <v>0</v>
      </c>
    </row>
    <row r="634" spans="2:35" outlineLevel="1" x14ac:dyDescent="0.2">
      <c r="B634" s="310"/>
      <c r="C634" s="312">
        <v>24</v>
      </c>
      <c r="D634" s="259"/>
      <c r="E634" s="259"/>
      <c r="F634" s="259"/>
      <c r="G634" s="329" t="s">
        <v>281</v>
      </c>
      <c r="H634" s="330"/>
      <c r="I634" s="329"/>
      <c r="J634" s="259"/>
      <c r="K634" s="16"/>
      <c r="L634" s="259"/>
      <c r="M634" s="259"/>
      <c r="N634" s="259"/>
      <c r="O634" s="259"/>
      <c r="P634" s="259"/>
      <c r="Q634" s="16" t="s">
        <v>110</v>
      </c>
      <c r="R634" s="332"/>
      <c r="S634" s="315">
        <v>0</v>
      </c>
      <c r="T634" s="315">
        <v>0</v>
      </c>
      <c r="U634" s="315">
        <v>0</v>
      </c>
      <c r="V634" s="315">
        <v>0</v>
      </c>
      <c r="W634" s="316">
        <v>0</v>
      </c>
      <c r="X634" s="315">
        <v>0</v>
      </c>
      <c r="Y634" s="315">
        <v>0</v>
      </c>
      <c r="Z634" s="315">
        <v>0</v>
      </c>
      <c r="AA634" s="315">
        <v>0</v>
      </c>
      <c r="AB634" s="5">
        <v>0</v>
      </c>
      <c r="AC634" s="5">
        <v>0</v>
      </c>
      <c r="AD634" s="5">
        <v>0</v>
      </c>
      <c r="AE634" s="5">
        <v>0</v>
      </c>
      <c r="AF634" s="5">
        <v>0</v>
      </c>
      <c r="AG634" s="5">
        <v>0</v>
      </c>
      <c r="AH634" s="317">
        <v>0</v>
      </c>
      <c r="AI634" s="317">
        <v>0</v>
      </c>
    </row>
    <row r="635" spans="2:35" outlineLevel="1" x14ac:dyDescent="0.2">
      <c r="B635" s="310"/>
      <c r="C635" s="312">
        <v>24</v>
      </c>
      <c r="D635" s="259"/>
      <c r="E635" s="259"/>
      <c r="F635" s="259"/>
      <c r="G635" s="333" t="s">
        <v>282</v>
      </c>
      <c r="H635" s="334"/>
      <c r="I635" s="333"/>
      <c r="J635" s="335"/>
      <c r="K635" s="336"/>
      <c r="L635" s="335"/>
      <c r="M635" s="335"/>
      <c r="N635" s="335"/>
      <c r="O635" s="335"/>
      <c r="P635" s="335"/>
      <c r="Q635" s="337" t="s">
        <v>110</v>
      </c>
      <c r="R635" s="338"/>
      <c r="S635" s="321">
        <v>0</v>
      </c>
      <c r="T635" s="321">
        <v>0</v>
      </c>
      <c r="U635" s="321">
        <v>0</v>
      </c>
      <c r="V635" s="321">
        <v>0</v>
      </c>
      <c r="W635" s="322">
        <v>0</v>
      </c>
      <c r="X635" s="321">
        <v>0</v>
      </c>
      <c r="Y635" s="321">
        <v>0</v>
      </c>
      <c r="Z635" s="321">
        <v>0</v>
      </c>
      <c r="AA635" s="321">
        <v>0</v>
      </c>
      <c r="AB635" s="323">
        <v>0</v>
      </c>
      <c r="AC635" s="323">
        <v>0</v>
      </c>
      <c r="AD635" s="323">
        <v>0</v>
      </c>
      <c r="AE635" s="323">
        <v>0</v>
      </c>
      <c r="AF635" s="323">
        <v>0</v>
      </c>
      <c r="AG635" s="323">
        <v>0</v>
      </c>
      <c r="AH635" s="324">
        <v>0</v>
      </c>
      <c r="AI635" s="324">
        <v>0</v>
      </c>
    </row>
    <row r="636" spans="2:35" outlineLevel="1" x14ac:dyDescent="0.2">
      <c r="B636" s="310"/>
      <c r="C636" s="312">
        <v>24</v>
      </c>
      <c r="D636" s="259"/>
      <c r="E636" s="259"/>
      <c r="F636" s="259"/>
      <c r="G636" s="329" t="s">
        <v>283</v>
      </c>
      <c r="H636" s="330"/>
      <c r="I636" s="329"/>
      <c r="J636" s="259"/>
      <c r="K636" s="16"/>
      <c r="L636" s="259"/>
      <c r="M636" s="259"/>
      <c r="N636" s="259"/>
      <c r="O636" s="259"/>
      <c r="P636" s="259"/>
      <c r="Q636" s="261"/>
      <c r="R636" s="262"/>
      <c r="S636" s="339">
        <v>0</v>
      </c>
      <c r="T636" s="339">
        <v>0</v>
      </c>
      <c r="U636" s="339">
        <v>0</v>
      </c>
      <c r="V636" s="339">
        <v>0</v>
      </c>
      <c r="W636" s="339">
        <v>0</v>
      </c>
      <c r="X636" s="339">
        <v>0</v>
      </c>
      <c r="Y636" s="339">
        <v>0</v>
      </c>
      <c r="Z636" s="339">
        <v>0</v>
      </c>
      <c r="AA636" s="339">
        <v>0</v>
      </c>
      <c r="AB636" s="339">
        <v>0</v>
      </c>
      <c r="AC636" s="339">
        <v>0</v>
      </c>
      <c r="AD636" s="339">
        <v>0</v>
      </c>
      <c r="AE636" s="339">
        <v>0</v>
      </c>
      <c r="AF636" s="339">
        <v>0</v>
      </c>
      <c r="AG636" s="339">
        <v>0</v>
      </c>
      <c r="AH636" s="339">
        <v>0</v>
      </c>
      <c r="AI636" s="339">
        <v>0</v>
      </c>
    </row>
    <row r="637" spans="2:35" outlineLevel="1" x14ac:dyDescent="0.2">
      <c r="B637" s="310"/>
      <c r="C637" s="309"/>
    </row>
    <row r="638" spans="2:35" outlineLevel="1" x14ac:dyDescent="0.2">
      <c r="B638" s="310"/>
      <c r="C638" s="312">
        <v>24</v>
      </c>
      <c r="F638" s="40" t="s">
        <v>284</v>
      </c>
      <c r="Q638" s="16" t="s">
        <v>110</v>
      </c>
      <c r="R638" s="340"/>
      <c r="S638" s="341">
        <v>0</v>
      </c>
      <c r="T638" s="341">
        <v>0</v>
      </c>
      <c r="U638" s="341">
        <v>0</v>
      </c>
      <c r="V638" s="341">
        <v>0</v>
      </c>
      <c r="W638" s="342">
        <v>143.55120274750456</v>
      </c>
      <c r="X638" s="341">
        <v>-223.1584913259168</v>
      </c>
      <c r="Y638" s="341">
        <v>-277.93560009934765</v>
      </c>
      <c r="Z638" s="341">
        <v>-292.53539788510864</v>
      </c>
      <c r="AA638" s="341">
        <v>-335.01581240111273</v>
      </c>
      <c r="AB638" s="343">
        <v>-374.53745653687668</v>
      </c>
      <c r="AC638" s="343">
        <v>169.89634347918488</v>
      </c>
      <c r="AD638" s="343">
        <v>169.89634347918488</v>
      </c>
      <c r="AE638" s="343">
        <v>169.89634347918488</v>
      </c>
      <c r="AF638" s="343">
        <v>169.89634347918488</v>
      </c>
      <c r="AG638" s="343">
        <v>169.89634347918488</v>
      </c>
      <c r="AH638" s="344">
        <v>169.89634347918488</v>
      </c>
      <c r="AI638" s="344">
        <v>169.89634347918488</v>
      </c>
    </row>
    <row r="639" spans="2:35" outlineLevel="1" x14ac:dyDescent="0.2">
      <c r="B639" s="310"/>
      <c r="C639" s="309"/>
      <c r="F639" s="40"/>
    </row>
    <row r="640" spans="2:35" outlineLevel="1" x14ac:dyDescent="0.2">
      <c r="B640" s="310"/>
      <c r="C640" s="309"/>
      <c r="F640" s="40" t="s">
        <v>285</v>
      </c>
    </row>
    <row r="641" spans="2:35" outlineLevel="1" x14ac:dyDescent="0.2">
      <c r="B641" s="310"/>
      <c r="C641" s="345">
        <v>24</v>
      </c>
      <c r="G641" t="s">
        <v>286</v>
      </c>
      <c r="Q641" s="16" t="s">
        <v>110</v>
      </c>
      <c r="R641" s="299"/>
      <c r="S641" s="300">
        <v>0</v>
      </c>
      <c r="T641" s="300">
        <v>0</v>
      </c>
      <c r="U641" s="300">
        <v>0</v>
      </c>
      <c r="V641" s="300">
        <v>0</v>
      </c>
      <c r="W641" s="301">
        <v>0</v>
      </c>
      <c r="X641" s="300">
        <v>109.19935408826376</v>
      </c>
      <c r="Y641" s="300">
        <v>42.268665145385881</v>
      </c>
      <c r="Z641" s="300">
        <v>39.979192213881262</v>
      </c>
      <c r="AA641" s="300">
        <v>52.662079829521083</v>
      </c>
      <c r="AB641" s="302">
        <v>30.21137555047828</v>
      </c>
      <c r="AC641" s="302">
        <v>17.352478475875699</v>
      </c>
      <c r="AD641" s="302">
        <v>17.611434817426424</v>
      </c>
      <c r="AE641" s="302">
        <v>16.637687201785496</v>
      </c>
      <c r="AF641" s="302">
        <v>18.797435801244387</v>
      </c>
      <c r="AG641" s="302">
        <v>23.952389823748067</v>
      </c>
      <c r="AH641" s="303">
        <v>27.896676298109469</v>
      </c>
      <c r="AI641" s="303">
        <v>63.409710833057112</v>
      </c>
    </row>
    <row r="642" spans="2:35" outlineLevel="1" x14ac:dyDescent="0.2">
      <c r="B642" s="310"/>
      <c r="C642" s="345">
        <v>24</v>
      </c>
      <c r="G642" t="s">
        <v>287</v>
      </c>
      <c r="Q642" s="337" t="s">
        <v>110</v>
      </c>
      <c r="R642" s="320"/>
      <c r="S642" s="321">
        <v>0</v>
      </c>
      <c r="T642" s="321">
        <v>0</v>
      </c>
      <c r="U642" s="321">
        <v>0</v>
      </c>
      <c r="V642" s="321">
        <v>0</v>
      </c>
      <c r="W642" s="322">
        <v>0</v>
      </c>
      <c r="X642" s="321">
        <v>706.41653181616664</v>
      </c>
      <c r="Y642" s="321">
        <v>942.46062050367686</v>
      </c>
      <c r="Z642" s="321">
        <v>1046.3967265758449</v>
      </c>
      <c r="AA642" s="321">
        <v>1146.6488648476773</v>
      </c>
      <c r="AB642" s="323">
        <v>1275.4028672182835</v>
      </c>
      <c r="AC642" s="323">
        <v>1361.2311754842146</v>
      </c>
      <c r="AD642" s="323">
        <v>1385.2658757801412</v>
      </c>
      <c r="AE642" s="323">
        <v>1409.8256105417615</v>
      </c>
      <c r="AF642" s="323">
        <v>1432.4110701957038</v>
      </c>
      <c r="AG642" s="323">
        <v>1459.3754241650365</v>
      </c>
      <c r="AH642" s="324">
        <v>1496.7914570338942</v>
      </c>
      <c r="AI642" s="324">
        <v>1542.2045380893701</v>
      </c>
    </row>
    <row r="643" spans="2:35" outlineLevel="1" x14ac:dyDescent="0.2">
      <c r="B643" s="310"/>
      <c r="C643" s="345">
        <v>24</v>
      </c>
      <c r="G643" s="325" t="s">
        <v>288</v>
      </c>
      <c r="H643" s="326"/>
      <c r="I643" s="325"/>
      <c r="J643" s="325"/>
      <c r="K643" s="326"/>
      <c r="L643" s="325"/>
      <c r="M643" s="325"/>
      <c r="N643" s="325"/>
      <c r="O643" s="325"/>
      <c r="P643" s="325"/>
      <c r="Q643" s="326"/>
      <c r="R643" s="327"/>
      <c r="S643" s="5">
        <v>0</v>
      </c>
      <c r="T643" s="5">
        <v>0</v>
      </c>
      <c r="U643" s="5">
        <v>0</v>
      </c>
      <c r="V643" s="5">
        <v>0</v>
      </c>
      <c r="W643" s="5">
        <v>0</v>
      </c>
      <c r="X643" s="5">
        <v>815.61588590443034</v>
      </c>
      <c r="Y643" s="5">
        <v>984.72928564906272</v>
      </c>
      <c r="Z643" s="5">
        <v>1086.3759187897263</v>
      </c>
      <c r="AA643" s="5">
        <v>1199.3109446771984</v>
      </c>
      <c r="AB643" s="5">
        <v>1305.6142427687619</v>
      </c>
      <c r="AC643" s="5">
        <v>1378.5836539600903</v>
      </c>
      <c r="AD643" s="5">
        <v>1402.8773105975677</v>
      </c>
      <c r="AE643" s="5">
        <v>1426.4632977435469</v>
      </c>
      <c r="AF643" s="5">
        <v>1451.2085059969481</v>
      </c>
      <c r="AG643" s="5">
        <v>1483.3278139887846</v>
      </c>
      <c r="AH643" s="5">
        <v>1524.6881333320036</v>
      </c>
      <c r="AI643" s="5">
        <v>1605.6142489224271</v>
      </c>
    </row>
    <row r="644" spans="2:35" outlineLevel="1" x14ac:dyDescent="0.2">
      <c r="B644" s="310"/>
      <c r="C644" s="309"/>
    </row>
    <row r="645" spans="2:35" outlineLevel="1" x14ac:dyDescent="0.2">
      <c r="B645" s="310"/>
      <c r="C645" s="346">
        <v>24</v>
      </c>
      <c r="F645" s="40" t="s">
        <v>266</v>
      </c>
      <c r="Q645" s="16" t="s">
        <v>110</v>
      </c>
      <c r="R645" s="340"/>
      <c r="S645" s="341">
        <v>0</v>
      </c>
      <c r="T645" s="341">
        <v>0</v>
      </c>
      <c r="U645" s="341">
        <v>0</v>
      </c>
      <c r="V645" s="341">
        <v>0</v>
      </c>
      <c r="W645" s="342">
        <v>143.55120274750456</v>
      </c>
      <c r="X645" s="341">
        <v>592.45739457851357</v>
      </c>
      <c r="Y645" s="341">
        <v>706.79368554971506</v>
      </c>
      <c r="Z645" s="341">
        <v>793.84052090461762</v>
      </c>
      <c r="AA645" s="341">
        <v>864.29513227608572</v>
      </c>
      <c r="AB645" s="343">
        <v>931.07678623188519</v>
      </c>
      <c r="AC645" s="343">
        <v>1548.4799974392752</v>
      </c>
      <c r="AD645" s="343">
        <v>1572.7736540767526</v>
      </c>
      <c r="AE645" s="343">
        <v>1596.3596412227319</v>
      </c>
      <c r="AF645" s="343">
        <v>1621.104849476133</v>
      </c>
      <c r="AG645" s="343">
        <v>1653.2241574679695</v>
      </c>
      <c r="AH645" s="344">
        <v>1694.5844768111886</v>
      </c>
      <c r="AI645" s="344">
        <v>1775.510592401612</v>
      </c>
    </row>
    <row r="646" spans="2:35" outlineLevel="1" x14ac:dyDescent="0.2"/>
    <row r="647" spans="2:35" x14ac:dyDescent="0.2">
      <c r="C647" s="116">
        <v>25</v>
      </c>
      <c r="D647" s="67" t="s">
        <v>153</v>
      </c>
      <c r="E647" s="67"/>
      <c r="F647" s="67"/>
      <c r="G647" s="67"/>
      <c r="H647" s="102"/>
      <c r="I647" s="67"/>
      <c r="J647" s="67"/>
      <c r="K647" s="102"/>
      <c r="L647" s="67"/>
      <c r="M647" s="67"/>
      <c r="N647" s="67"/>
      <c r="O647" s="67"/>
      <c r="P647" s="67"/>
      <c r="Q647" s="117" t="s">
        <v>110</v>
      </c>
      <c r="R647" s="118"/>
      <c r="S647" s="118">
        <v>0</v>
      </c>
      <c r="T647" s="118">
        <v>0</v>
      </c>
      <c r="U647" s="118">
        <v>0</v>
      </c>
      <c r="V647" s="118">
        <v>0</v>
      </c>
      <c r="W647" s="118">
        <v>0</v>
      </c>
      <c r="X647" s="118">
        <v>26.705574562117988</v>
      </c>
      <c r="Y647" s="118">
        <v>97.1253238922001</v>
      </c>
      <c r="Z647" s="118">
        <v>157.64992506235663</v>
      </c>
      <c r="AA647" s="118">
        <v>201.74259586205366</v>
      </c>
      <c r="AB647" s="118">
        <v>272.71238994032518</v>
      </c>
      <c r="AC647" s="118">
        <v>578.50828819330229</v>
      </c>
      <c r="AD647" s="118">
        <v>692.5545400651165</v>
      </c>
      <c r="AE647" s="118">
        <v>791.26837079348661</v>
      </c>
      <c r="AF647" s="118">
        <v>883.61322818535689</v>
      </c>
      <c r="AG647" s="118">
        <v>967.40527907323963</v>
      </c>
      <c r="AH647" s="118">
        <v>1017.3628817092292</v>
      </c>
      <c r="AI647" s="118">
        <v>1067.9738523846613</v>
      </c>
    </row>
    <row r="648" spans="2:35" outlineLevel="1" x14ac:dyDescent="0.2">
      <c r="C648" s="309"/>
      <c r="F648" s="40" t="s">
        <v>269</v>
      </c>
    </row>
    <row r="649" spans="2:35" outlineLevel="1" x14ac:dyDescent="0.2">
      <c r="B649" s="310"/>
      <c r="C649" s="312">
        <v>25</v>
      </c>
      <c r="G649" t="s">
        <v>270</v>
      </c>
      <c r="O649" s="106"/>
      <c r="Q649" s="16" t="s">
        <v>110</v>
      </c>
      <c r="R649" s="299"/>
      <c r="S649" s="300">
        <v>0</v>
      </c>
      <c r="T649" s="300">
        <v>0</v>
      </c>
      <c r="U649" s="300">
        <v>0</v>
      </c>
      <c r="V649" s="300">
        <v>0</v>
      </c>
      <c r="W649" s="301">
        <v>0</v>
      </c>
      <c r="X649" s="300">
        <v>0</v>
      </c>
      <c r="Y649" s="300">
        <v>1593.6486331095498</v>
      </c>
      <c r="Z649" s="300">
        <v>3954.3161191151762</v>
      </c>
      <c r="AA649" s="300">
        <v>4628.5728395042952</v>
      </c>
      <c r="AB649" s="302">
        <v>6371.1736741651412</v>
      </c>
      <c r="AC649" s="302">
        <v>8493.7804287689214</v>
      </c>
      <c r="AD649" s="302">
        <v>9726.0902010412465</v>
      </c>
      <c r="AE649" s="302">
        <v>12097.777970191306</v>
      </c>
      <c r="AF649" s="302">
        <v>12809.673637498297</v>
      </c>
      <c r="AG649" s="302">
        <v>15023.848984416774</v>
      </c>
      <c r="AH649" s="303">
        <v>15421.608659422413</v>
      </c>
      <c r="AI649" s="303">
        <v>16606.475427572641</v>
      </c>
    </row>
    <row r="650" spans="2:35" outlineLevel="1" x14ac:dyDescent="0.2">
      <c r="B650" s="310"/>
      <c r="C650" s="312">
        <v>25</v>
      </c>
      <c r="G650" t="s">
        <v>271</v>
      </c>
      <c r="N650" s="24"/>
      <c r="O650" s="149" t="s">
        <v>172</v>
      </c>
      <c r="P650" s="313">
        <v>0</v>
      </c>
      <c r="Q650" s="16" t="s">
        <v>110</v>
      </c>
      <c r="R650" s="314"/>
      <c r="S650" s="315">
        <v>0</v>
      </c>
      <c r="T650" s="315">
        <v>0</v>
      </c>
      <c r="U650" s="315">
        <v>0</v>
      </c>
      <c r="V650" s="315">
        <v>0</v>
      </c>
      <c r="W650" s="316">
        <v>0</v>
      </c>
      <c r="X650" s="315">
        <v>1570.395717119183</v>
      </c>
      <c r="Y650" s="315">
        <v>2282.4982453531911</v>
      </c>
      <c r="Z650" s="315">
        <v>559.43590229721337</v>
      </c>
      <c r="AA650" s="315">
        <v>1595.5262865127988</v>
      </c>
      <c r="AB650" s="5">
        <v>1923.8307814100328</v>
      </c>
      <c r="AC650" s="5">
        <v>1232.3097722723246</v>
      </c>
      <c r="AD650" s="5">
        <v>2371.6877691500604</v>
      </c>
      <c r="AE650" s="5">
        <v>711.89566730699062</v>
      </c>
      <c r="AF650" s="5">
        <v>2214.1753469184764</v>
      </c>
      <c r="AG650" s="5">
        <v>397.7596750056374</v>
      </c>
      <c r="AH650" s="317">
        <v>1184.8667681502279</v>
      </c>
      <c r="AI650" s="317">
        <v>396.95412994952056</v>
      </c>
    </row>
    <row r="651" spans="2:35" outlineLevel="1" x14ac:dyDescent="0.2">
      <c r="B651" s="310"/>
      <c r="C651" s="312">
        <v>25</v>
      </c>
      <c r="G651" t="s">
        <v>272</v>
      </c>
      <c r="Q651" s="16" t="s">
        <v>110</v>
      </c>
      <c r="R651" s="314"/>
      <c r="S651" s="315">
        <v>0</v>
      </c>
      <c r="T651" s="315">
        <v>0</v>
      </c>
      <c r="U651" s="315">
        <v>0</v>
      </c>
      <c r="V651" s="315">
        <v>0</v>
      </c>
      <c r="W651" s="316">
        <v>0</v>
      </c>
      <c r="X651" s="315">
        <v>0</v>
      </c>
      <c r="Y651" s="315">
        <v>45.684594149140352</v>
      </c>
      <c r="Z651" s="315">
        <v>107.28270686895138</v>
      </c>
      <c r="AA651" s="315">
        <v>125.57565156759435</v>
      </c>
      <c r="AB651" s="5">
        <v>172.85334229919474</v>
      </c>
      <c r="AC651" s="5">
        <v>0</v>
      </c>
      <c r="AD651" s="5">
        <v>0</v>
      </c>
      <c r="AE651" s="5">
        <v>0</v>
      </c>
      <c r="AF651" s="5">
        <v>0</v>
      </c>
      <c r="AG651" s="5">
        <v>0</v>
      </c>
      <c r="AH651" s="317">
        <v>0</v>
      </c>
      <c r="AI651" s="317">
        <v>0</v>
      </c>
    </row>
    <row r="652" spans="2:35" outlineLevel="1" x14ac:dyDescent="0.2">
      <c r="B652" s="310"/>
      <c r="C652" s="312">
        <v>25</v>
      </c>
      <c r="G652" t="s">
        <v>273</v>
      </c>
      <c r="Q652" s="16" t="s">
        <v>110</v>
      </c>
      <c r="R652" s="314"/>
      <c r="S652" s="315">
        <v>0</v>
      </c>
      <c r="T652" s="315">
        <v>0</v>
      </c>
      <c r="U652" s="315">
        <v>0</v>
      </c>
      <c r="V652" s="315">
        <v>0</v>
      </c>
      <c r="W652" s="316">
        <v>0</v>
      </c>
      <c r="X652" s="315">
        <v>23.252915990366834</v>
      </c>
      <c r="Y652" s="315">
        <v>32.484646503295302</v>
      </c>
      <c r="Z652" s="315">
        <v>7.5381112229540461</v>
      </c>
      <c r="AA652" s="315">
        <v>21.49889658045322</v>
      </c>
      <c r="AB652" s="5">
        <v>25.922630894552185</v>
      </c>
      <c r="AC652" s="5">
        <v>0</v>
      </c>
      <c r="AD652" s="5">
        <v>0</v>
      </c>
      <c r="AE652" s="5">
        <v>0</v>
      </c>
      <c r="AF652" s="5">
        <v>0</v>
      </c>
      <c r="AG652" s="5">
        <v>0</v>
      </c>
      <c r="AH652" s="317">
        <v>0</v>
      </c>
      <c r="AI652" s="317">
        <v>0</v>
      </c>
    </row>
    <row r="653" spans="2:35" outlineLevel="1" x14ac:dyDescent="0.2">
      <c r="B653" s="310"/>
      <c r="C653" s="312">
        <v>25</v>
      </c>
      <c r="G653" t="s">
        <v>274</v>
      </c>
      <c r="O653" s="149" t="s">
        <v>275</v>
      </c>
      <c r="P653" s="318">
        <v>0</v>
      </c>
      <c r="Q653" s="16" t="s">
        <v>110</v>
      </c>
      <c r="R653" s="319"/>
      <c r="S653" s="315">
        <v>0</v>
      </c>
      <c r="T653" s="315">
        <v>0</v>
      </c>
      <c r="U653" s="315">
        <v>0</v>
      </c>
      <c r="V653" s="315">
        <v>0</v>
      </c>
      <c r="W653" s="316">
        <v>0</v>
      </c>
      <c r="X653" s="315">
        <v>0</v>
      </c>
      <c r="Y653" s="315">
        <v>0</v>
      </c>
      <c r="Z653" s="315">
        <v>0</v>
      </c>
      <c r="AA653" s="315">
        <v>0</v>
      </c>
      <c r="AB653" s="5">
        <v>0</v>
      </c>
      <c r="AC653" s="5">
        <v>0</v>
      </c>
      <c r="AD653" s="5">
        <v>0</v>
      </c>
      <c r="AE653" s="5">
        <v>0</v>
      </c>
      <c r="AF653" s="5">
        <v>0</v>
      </c>
      <c r="AG653" s="5">
        <v>0</v>
      </c>
      <c r="AH653" s="317">
        <v>0</v>
      </c>
      <c r="AI653" s="317">
        <v>0</v>
      </c>
    </row>
    <row r="654" spans="2:35" outlineLevel="1" x14ac:dyDescent="0.2">
      <c r="B654" s="310"/>
      <c r="C654" s="312">
        <v>25</v>
      </c>
      <c r="G654" t="s">
        <v>276</v>
      </c>
      <c r="Q654" s="8" t="s">
        <v>110</v>
      </c>
      <c r="R654" s="320"/>
      <c r="S654" s="321">
        <v>0</v>
      </c>
      <c r="T654" s="321">
        <v>0</v>
      </c>
      <c r="U654" s="321">
        <v>0</v>
      </c>
      <c r="V654" s="321">
        <v>0</v>
      </c>
      <c r="W654" s="322">
        <v>0</v>
      </c>
      <c r="X654" s="321">
        <v>0</v>
      </c>
      <c r="Y654" s="321">
        <v>0</v>
      </c>
      <c r="Z654" s="321">
        <v>0</v>
      </c>
      <c r="AA654" s="321">
        <v>0</v>
      </c>
      <c r="AB654" s="323">
        <v>0</v>
      </c>
      <c r="AC654" s="323">
        <v>0</v>
      </c>
      <c r="AD654" s="323">
        <v>0</v>
      </c>
      <c r="AE654" s="323">
        <v>0</v>
      </c>
      <c r="AF654" s="323">
        <v>0</v>
      </c>
      <c r="AG654" s="323">
        <v>0</v>
      </c>
      <c r="AH654" s="324">
        <v>0</v>
      </c>
      <c r="AI654" s="324">
        <v>0</v>
      </c>
    </row>
    <row r="655" spans="2:35" outlineLevel="1" x14ac:dyDescent="0.2">
      <c r="B655" s="310"/>
      <c r="C655" s="312">
        <v>25</v>
      </c>
      <c r="G655" s="325" t="s">
        <v>277</v>
      </c>
      <c r="H655" s="326"/>
      <c r="I655" s="325"/>
      <c r="J655" s="325"/>
      <c r="K655" s="326"/>
      <c r="L655" s="325"/>
      <c r="M655" s="325"/>
      <c r="N655" s="325"/>
      <c r="O655" s="325"/>
      <c r="P655" s="325"/>
      <c r="Q655" s="326"/>
      <c r="R655" s="327"/>
      <c r="S655" s="5">
        <v>0</v>
      </c>
      <c r="T655" s="5">
        <v>0</v>
      </c>
      <c r="U655" s="5">
        <v>0</v>
      </c>
      <c r="V655" s="5">
        <v>0</v>
      </c>
      <c r="W655" s="5">
        <v>0</v>
      </c>
      <c r="X655" s="5">
        <v>1593.6486331095498</v>
      </c>
      <c r="Y655" s="5">
        <v>3954.3161191151762</v>
      </c>
      <c r="Z655" s="5">
        <v>4628.5728395042952</v>
      </c>
      <c r="AA655" s="5">
        <v>6371.1736741651412</v>
      </c>
      <c r="AB655" s="5">
        <v>8493.7804287689214</v>
      </c>
      <c r="AC655" s="5">
        <v>9726.0902010412465</v>
      </c>
      <c r="AD655" s="5">
        <v>12097.777970191306</v>
      </c>
      <c r="AE655" s="5">
        <v>12809.673637498297</v>
      </c>
      <c r="AF655" s="5">
        <v>15023.848984416774</v>
      </c>
      <c r="AG655" s="5">
        <v>15421.608659422413</v>
      </c>
      <c r="AH655" s="5">
        <v>16606.475427572641</v>
      </c>
      <c r="AI655" s="5">
        <v>17003.429557522162</v>
      </c>
    </row>
    <row r="656" spans="2:35" outlineLevel="1" x14ac:dyDescent="0.2">
      <c r="B656" s="310"/>
      <c r="C656" s="309"/>
    </row>
    <row r="657" spans="2:35" outlineLevel="1" x14ac:dyDescent="0.2">
      <c r="B657" s="310"/>
      <c r="C657" s="312"/>
      <c r="D657" s="259"/>
      <c r="E657" s="259"/>
      <c r="F657" s="328" t="s">
        <v>278</v>
      </c>
      <c r="G657" s="259"/>
      <c r="H657" s="16"/>
      <c r="I657" s="259"/>
      <c r="J657" s="259"/>
      <c r="K657" s="16"/>
      <c r="L657" s="259"/>
      <c r="M657" s="259"/>
      <c r="N657" s="259"/>
      <c r="O657" s="259"/>
      <c r="P657" s="259"/>
      <c r="Q657" s="261"/>
      <c r="R657" s="262"/>
      <c r="S657" s="262"/>
      <c r="T657" s="262"/>
      <c r="U657" s="262"/>
      <c r="V657" s="262"/>
      <c r="W657" s="262"/>
      <c r="X657" s="262"/>
      <c r="Y657" s="262"/>
      <c r="Z657" s="262"/>
      <c r="AA657" s="262"/>
      <c r="AB657" s="262"/>
      <c r="AC657" s="262"/>
      <c r="AD657" s="262"/>
      <c r="AE657" s="262"/>
      <c r="AF657" s="262"/>
      <c r="AG657" s="262"/>
      <c r="AH657" s="262"/>
      <c r="AI657" s="262"/>
    </row>
    <row r="658" spans="2:35" outlineLevel="1" x14ac:dyDescent="0.2">
      <c r="B658" s="310"/>
      <c r="C658" s="312">
        <v>25</v>
      </c>
      <c r="D658" s="259"/>
      <c r="E658" s="259"/>
      <c r="F658" s="259"/>
      <c r="G658" s="329" t="s">
        <v>279</v>
      </c>
      <c r="H658" s="330"/>
      <c r="I658" s="329"/>
      <c r="J658" s="259"/>
      <c r="K658" s="16"/>
      <c r="L658" s="259"/>
      <c r="M658" s="259"/>
      <c r="N658" s="259"/>
      <c r="O658" s="259"/>
      <c r="P658" s="259"/>
      <c r="Q658" s="16" t="s">
        <v>110</v>
      </c>
      <c r="R658" s="331"/>
      <c r="S658" s="300">
        <v>0</v>
      </c>
      <c r="T658" s="300">
        <v>0</v>
      </c>
      <c r="U658" s="300">
        <v>0</v>
      </c>
      <c r="V658" s="300">
        <v>0</v>
      </c>
      <c r="W658" s="301">
        <v>0</v>
      </c>
      <c r="X658" s="300">
        <v>0</v>
      </c>
      <c r="Y658" s="300">
        <v>0</v>
      </c>
      <c r="Z658" s="300">
        <v>0</v>
      </c>
      <c r="AA658" s="300">
        <v>0</v>
      </c>
      <c r="AB658" s="302">
        <v>0</v>
      </c>
      <c r="AC658" s="302">
        <v>0</v>
      </c>
      <c r="AD658" s="302">
        <v>0</v>
      </c>
      <c r="AE658" s="302">
        <v>0</v>
      </c>
      <c r="AF658" s="302">
        <v>0</v>
      </c>
      <c r="AG658" s="302">
        <v>0</v>
      </c>
      <c r="AH658" s="303">
        <v>0</v>
      </c>
      <c r="AI658" s="303">
        <v>0</v>
      </c>
    </row>
    <row r="659" spans="2:35" outlineLevel="1" x14ac:dyDescent="0.2">
      <c r="B659" s="310"/>
      <c r="C659" s="312">
        <v>25</v>
      </c>
      <c r="D659" s="259"/>
      <c r="E659" s="259"/>
      <c r="F659" s="259"/>
      <c r="G659" s="329" t="s">
        <v>280</v>
      </c>
      <c r="H659" s="330"/>
      <c r="I659" s="329"/>
      <c r="J659" s="259"/>
      <c r="K659" s="16"/>
      <c r="L659" s="259"/>
      <c r="M659" s="259"/>
      <c r="N659" s="259"/>
      <c r="O659" s="259"/>
      <c r="P659" s="259"/>
      <c r="Q659" s="16" t="s">
        <v>110</v>
      </c>
      <c r="R659" s="332"/>
      <c r="S659" s="315">
        <v>0</v>
      </c>
      <c r="T659" s="315">
        <v>0</v>
      </c>
      <c r="U659" s="315">
        <v>0</v>
      </c>
      <c r="V659" s="315">
        <v>0</v>
      </c>
      <c r="W659" s="316">
        <v>0</v>
      </c>
      <c r="X659" s="315">
        <v>0</v>
      </c>
      <c r="Y659" s="315">
        <v>0</v>
      </c>
      <c r="Z659" s="315">
        <v>0</v>
      </c>
      <c r="AA659" s="315">
        <v>0</v>
      </c>
      <c r="AB659" s="5">
        <v>0</v>
      </c>
      <c r="AC659" s="5">
        <v>0</v>
      </c>
      <c r="AD659" s="5">
        <v>0</v>
      </c>
      <c r="AE659" s="5">
        <v>0</v>
      </c>
      <c r="AF659" s="5">
        <v>0</v>
      </c>
      <c r="AG659" s="5">
        <v>0</v>
      </c>
      <c r="AH659" s="317">
        <v>0</v>
      </c>
      <c r="AI659" s="317">
        <v>0</v>
      </c>
    </row>
    <row r="660" spans="2:35" outlineLevel="1" x14ac:dyDescent="0.2">
      <c r="B660" s="310"/>
      <c r="C660" s="312">
        <v>25</v>
      </c>
      <c r="D660" s="259"/>
      <c r="E660" s="259"/>
      <c r="F660" s="259"/>
      <c r="G660" s="329" t="s">
        <v>281</v>
      </c>
      <c r="H660" s="330"/>
      <c r="I660" s="329"/>
      <c r="J660" s="259"/>
      <c r="K660" s="16"/>
      <c r="L660" s="259"/>
      <c r="M660" s="259"/>
      <c r="N660" s="259"/>
      <c r="O660" s="259"/>
      <c r="P660" s="259"/>
      <c r="Q660" s="16" t="s">
        <v>110</v>
      </c>
      <c r="R660" s="332"/>
      <c r="S660" s="315">
        <v>0</v>
      </c>
      <c r="T660" s="315">
        <v>0</v>
      </c>
      <c r="U660" s="315">
        <v>0</v>
      </c>
      <c r="V660" s="315">
        <v>0</v>
      </c>
      <c r="W660" s="316">
        <v>0</v>
      </c>
      <c r="X660" s="315">
        <v>0</v>
      </c>
      <c r="Y660" s="315">
        <v>0</v>
      </c>
      <c r="Z660" s="315">
        <v>0</v>
      </c>
      <c r="AA660" s="315">
        <v>0</v>
      </c>
      <c r="AB660" s="5">
        <v>0</v>
      </c>
      <c r="AC660" s="5">
        <v>0</v>
      </c>
      <c r="AD660" s="5">
        <v>0</v>
      </c>
      <c r="AE660" s="5">
        <v>0</v>
      </c>
      <c r="AF660" s="5">
        <v>0</v>
      </c>
      <c r="AG660" s="5">
        <v>0</v>
      </c>
      <c r="AH660" s="317">
        <v>0</v>
      </c>
      <c r="AI660" s="317">
        <v>0</v>
      </c>
    </row>
    <row r="661" spans="2:35" outlineLevel="1" x14ac:dyDescent="0.2">
      <c r="B661" s="310"/>
      <c r="C661" s="312">
        <v>25</v>
      </c>
      <c r="D661" s="259"/>
      <c r="E661" s="259"/>
      <c r="F661" s="259"/>
      <c r="G661" s="333" t="s">
        <v>282</v>
      </c>
      <c r="H661" s="334"/>
      <c r="I661" s="333"/>
      <c r="J661" s="335"/>
      <c r="K661" s="336"/>
      <c r="L661" s="335"/>
      <c r="M661" s="335"/>
      <c r="N661" s="335"/>
      <c r="O661" s="335"/>
      <c r="P661" s="335"/>
      <c r="Q661" s="337" t="s">
        <v>110</v>
      </c>
      <c r="R661" s="338"/>
      <c r="S661" s="321">
        <v>0</v>
      </c>
      <c r="T661" s="321">
        <v>0</v>
      </c>
      <c r="U661" s="321">
        <v>0</v>
      </c>
      <c r="V661" s="321">
        <v>0</v>
      </c>
      <c r="W661" s="322">
        <v>0</v>
      </c>
      <c r="X661" s="321">
        <v>0</v>
      </c>
      <c r="Y661" s="321">
        <v>0</v>
      </c>
      <c r="Z661" s="321">
        <v>0</v>
      </c>
      <c r="AA661" s="321">
        <v>0</v>
      </c>
      <c r="AB661" s="323">
        <v>0</v>
      </c>
      <c r="AC661" s="323">
        <v>0</v>
      </c>
      <c r="AD661" s="323">
        <v>0</v>
      </c>
      <c r="AE661" s="323">
        <v>0</v>
      </c>
      <c r="AF661" s="323">
        <v>0</v>
      </c>
      <c r="AG661" s="323">
        <v>0</v>
      </c>
      <c r="AH661" s="324">
        <v>0</v>
      </c>
      <c r="AI661" s="324">
        <v>0</v>
      </c>
    </row>
    <row r="662" spans="2:35" outlineLevel="1" x14ac:dyDescent="0.2">
      <c r="B662" s="310"/>
      <c r="C662" s="312">
        <v>25</v>
      </c>
      <c r="D662" s="259"/>
      <c r="E662" s="259"/>
      <c r="F662" s="259"/>
      <c r="G662" s="329" t="s">
        <v>283</v>
      </c>
      <c r="H662" s="330"/>
      <c r="I662" s="329"/>
      <c r="J662" s="259"/>
      <c r="K662" s="16"/>
      <c r="L662" s="259"/>
      <c r="M662" s="259"/>
      <c r="N662" s="259"/>
      <c r="O662" s="259"/>
      <c r="P662" s="259"/>
      <c r="Q662" s="261"/>
      <c r="R662" s="262"/>
      <c r="S662" s="339">
        <v>0</v>
      </c>
      <c r="T662" s="339">
        <v>0</v>
      </c>
      <c r="U662" s="339">
        <v>0</v>
      </c>
      <c r="V662" s="339">
        <v>0</v>
      </c>
      <c r="W662" s="339">
        <v>0</v>
      </c>
      <c r="X662" s="339">
        <v>0</v>
      </c>
      <c r="Y662" s="339">
        <v>0</v>
      </c>
      <c r="Z662" s="339">
        <v>0</v>
      </c>
      <c r="AA662" s="339">
        <v>0</v>
      </c>
      <c r="AB662" s="339">
        <v>0</v>
      </c>
      <c r="AC662" s="339">
        <v>0</v>
      </c>
      <c r="AD662" s="339">
        <v>0</v>
      </c>
      <c r="AE662" s="339">
        <v>0</v>
      </c>
      <c r="AF662" s="339">
        <v>0</v>
      </c>
      <c r="AG662" s="339">
        <v>0</v>
      </c>
      <c r="AH662" s="339">
        <v>0</v>
      </c>
      <c r="AI662" s="339">
        <v>0</v>
      </c>
    </row>
    <row r="663" spans="2:35" outlineLevel="1" x14ac:dyDescent="0.2">
      <c r="B663" s="310"/>
      <c r="C663" s="309"/>
    </row>
    <row r="664" spans="2:35" outlineLevel="1" x14ac:dyDescent="0.2">
      <c r="B664" s="310"/>
      <c r="C664" s="312">
        <v>25</v>
      </c>
      <c r="F664" s="40" t="s">
        <v>284</v>
      </c>
      <c r="Q664" s="16" t="s">
        <v>110</v>
      </c>
      <c r="R664" s="340"/>
      <c r="S664" s="341">
        <v>0</v>
      </c>
      <c r="T664" s="341">
        <v>0</v>
      </c>
      <c r="U664" s="341">
        <v>0</v>
      </c>
      <c r="V664" s="341">
        <v>0</v>
      </c>
      <c r="W664" s="342">
        <v>0</v>
      </c>
      <c r="X664" s="341">
        <v>-22.525662845376182</v>
      </c>
      <c r="Y664" s="341">
        <v>-75.7244364769264</v>
      </c>
      <c r="Z664" s="341">
        <v>-111.22970714898835</v>
      </c>
      <c r="AA664" s="341">
        <v>-142.4746765563273</v>
      </c>
      <c r="AB664" s="343">
        <v>-192.55909907294341</v>
      </c>
      <c r="AC664" s="343">
        <v>0</v>
      </c>
      <c r="AD664" s="343">
        <v>0</v>
      </c>
      <c r="AE664" s="343">
        <v>0</v>
      </c>
      <c r="AF664" s="343">
        <v>0</v>
      </c>
      <c r="AG664" s="343">
        <v>0</v>
      </c>
      <c r="AH664" s="344">
        <v>0</v>
      </c>
      <c r="AI664" s="344">
        <v>0</v>
      </c>
    </row>
    <row r="665" spans="2:35" outlineLevel="1" x14ac:dyDescent="0.2">
      <c r="B665" s="310"/>
      <c r="C665" s="309"/>
      <c r="F665" s="40"/>
    </row>
    <row r="666" spans="2:35" outlineLevel="1" x14ac:dyDescent="0.2">
      <c r="B666" s="310"/>
      <c r="C666" s="309"/>
      <c r="F666" s="40" t="s">
        <v>285</v>
      </c>
    </row>
    <row r="667" spans="2:35" outlineLevel="1" x14ac:dyDescent="0.2">
      <c r="B667" s="310"/>
      <c r="C667" s="345">
        <v>25</v>
      </c>
      <c r="G667" t="s">
        <v>286</v>
      </c>
      <c r="Q667" s="16" t="s">
        <v>110</v>
      </c>
      <c r="R667" s="299"/>
      <c r="S667" s="300">
        <v>0</v>
      </c>
      <c r="T667" s="300">
        <v>0</v>
      </c>
      <c r="U667" s="300">
        <v>0</v>
      </c>
      <c r="V667" s="300">
        <v>0</v>
      </c>
      <c r="W667" s="301">
        <v>0</v>
      </c>
      <c r="X667" s="300">
        <v>49.23123740749417</v>
      </c>
      <c r="Y667" s="300">
        <v>71.555348613220687</v>
      </c>
      <c r="Z667" s="300">
        <v>17.538077454002369</v>
      </c>
      <c r="AA667" s="300">
        <v>50.019070062993386</v>
      </c>
      <c r="AB667" s="302">
        <v>60.31127625920179</v>
      </c>
      <c r="AC667" s="302">
        <v>38.632386918124517</v>
      </c>
      <c r="AD667" s="302">
        <v>74.351402227248585</v>
      </c>
      <c r="AE667" s="302">
        <v>22.317626203699753</v>
      </c>
      <c r="AF667" s="302">
        <v>69.413454823941919</v>
      </c>
      <c r="AG667" s="302">
        <v>12.469596534084344</v>
      </c>
      <c r="AH667" s="303">
        <v>37.145068929544948</v>
      </c>
      <c r="AI667" s="303">
        <v>12.444343039396475</v>
      </c>
    </row>
    <row r="668" spans="2:35" outlineLevel="1" x14ac:dyDescent="0.2">
      <c r="B668" s="310"/>
      <c r="C668" s="345">
        <v>25</v>
      </c>
      <c r="G668" t="s">
        <v>287</v>
      </c>
      <c r="Q668" s="337" t="s">
        <v>110</v>
      </c>
      <c r="R668" s="320"/>
      <c r="S668" s="321">
        <v>0</v>
      </c>
      <c r="T668" s="321">
        <v>0</v>
      </c>
      <c r="U668" s="321">
        <v>0</v>
      </c>
      <c r="V668" s="321">
        <v>0</v>
      </c>
      <c r="W668" s="322">
        <v>0</v>
      </c>
      <c r="X668" s="321">
        <v>0</v>
      </c>
      <c r="Y668" s="321">
        <v>101.2944117559058</v>
      </c>
      <c r="Z668" s="321">
        <v>251.34155475734264</v>
      </c>
      <c r="AA668" s="321">
        <v>294.19820235538759</v>
      </c>
      <c r="AB668" s="323">
        <v>404.96021275406679</v>
      </c>
      <c r="AC668" s="323">
        <v>539.87590127517774</v>
      </c>
      <c r="AD668" s="323">
        <v>618.20313783786787</v>
      </c>
      <c r="AE668" s="323">
        <v>768.95074458978684</v>
      </c>
      <c r="AF668" s="323">
        <v>814.19977336141494</v>
      </c>
      <c r="AG668" s="323">
        <v>954.93568253915532</v>
      </c>
      <c r="AH668" s="324">
        <v>980.21781277968421</v>
      </c>
      <c r="AI668" s="324">
        <v>1055.5295093452648</v>
      </c>
    </row>
    <row r="669" spans="2:35" outlineLevel="1" x14ac:dyDescent="0.2">
      <c r="B669" s="310"/>
      <c r="C669" s="345">
        <v>25</v>
      </c>
      <c r="G669" s="325" t="s">
        <v>288</v>
      </c>
      <c r="H669" s="326"/>
      <c r="I669" s="325"/>
      <c r="J669" s="325"/>
      <c r="K669" s="326"/>
      <c r="L669" s="325"/>
      <c r="M669" s="325"/>
      <c r="N669" s="325"/>
      <c r="O669" s="325"/>
      <c r="P669" s="325"/>
      <c r="Q669" s="326"/>
      <c r="R669" s="327"/>
      <c r="S669" s="5">
        <v>0</v>
      </c>
      <c r="T669" s="5">
        <v>0</v>
      </c>
      <c r="U669" s="5">
        <v>0</v>
      </c>
      <c r="V669" s="5">
        <v>0</v>
      </c>
      <c r="W669" s="5">
        <v>0</v>
      </c>
      <c r="X669" s="5">
        <v>49.23123740749417</v>
      </c>
      <c r="Y669" s="5">
        <v>172.8497603691265</v>
      </c>
      <c r="Z669" s="5">
        <v>268.87963221134498</v>
      </c>
      <c r="AA669" s="5">
        <v>344.21727241838096</v>
      </c>
      <c r="AB669" s="5">
        <v>465.27148901326859</v>
      </c>
      <c r="AC669" s="5">
        <v>578.50828819330229</v>
      </c>
      <c r="AD669" s="5">
        <v>692.5545400651165</v>
      </c>
      <c r="AE669" s="5">
        <v>791.26837079348661</v>
      </c>
      <c r="AF669" s="5">
        <v>883.61322818535689</v>
      </c>
      <c r="AG669" s="5">
        <v>967.40527907323963</v>
      </c>
      <c r="AH669" s="5">
        <v>1017.3628817092292</v>
      </c>
      <c r="AI669" s="5">
        <v>1067.9738523846613</v>
      </c>
    </row>
    <row r="670" spans="2:35" outlineLevel="1" x14ac:dyDescent="0.2">
      <c r="B670" s="310"/>
      <c r="C670" s="309"/>
    </row>
    <row r="671" spans="2:35" outlineLevel="1" x14ac:dyDescent="0.2">
      <c r="B671" s="310"/>
      <c r="C671" s="346">
        <v>25</v>
      </c>
      <c r="F671" s="40" t="s">
        <v>266</v>
      </c>
      <c r="Q671" s="16" t="s">
        <v>110</v>
      </c>
      <c r="R671" s="340"/>
      <c r="S671" s="341">
        <v>0</v>
      </c>
      <c r="T671" s="341">
        <v>0</v>
      </c>
      <c r="U671" s="341">
        <v>0</v>
      </c>
      <c r="V671" s="341">
        <v>0</v>
      </c>
      <c r="W671" s="342">
        <v>0</v>
      </c>
      <c r="X671" s="341">
        <v>26.705574562117988</v>
      </c>
      <c r="Y671" s="341">
        <v>97.1253238922001</v>
      </c>
      <c r="Z671" s="341">
        <v>157.64992506235663</v>
      </c>
      <c r="AA671" s="341">
        <v>201.74259586205366</v>
      </c>
      <c r="AB671" s="343">
        <v>272.71238994032518</v>
      </c>
      <c r="AC671" s="343">
        <v>578.50828819330229</v>
      </c>
      <c r="AD671" s="343">
        <v>692.5545400651165</v>
      </c>
      <c r="AE671" s="343">
        <v>791.26837079348661</v>
      </c>
      <c r="AF671" s="343">
        <v>883.61322818535689</v>
      </c>
      <c r="AG671" s="343">
        <v>967.40527907323963</v>
      </c>
      <c r="AH671" s="344">
        <v>1017.3628817092292</v>
      </c>
      <c r="AI671" s="344">
        <v>1067.9738523846613</v>
      </c>
    </row>
    <row r="672" spans="2:35" outlineLevel="1" x14ac:dyDescent="0.2"/>
    <row r="673" spans="2:35" x14ac:dyDescent="0.2">
      <c r="C673" s="116" t="s">
        <v>154</v>
      </c>
      <c r="D673" s="67" t="s">
        <v>155</v>
      </c>
      <c r="E673" s="67"/>
      <c r="F673" s="67"/>
      <c r="G673" s="67"/>
      <c r="H673" s="102"/>
      <c r="I673" s="67"/>
      <c r="J673" s="67"/>
      <c r="K673" s="102"/>
      <c r="L673" s="67"/>
      <c r="M673" s="67"/>
      <c r="N673" s="67"/>
      <c r="O673" s="67"/>
      <c r="P673" s="67"/>
      <c r="Q673" s="117" t="s">
        <v>110</v>
      </c>
      <c r="R673" s="118"/>
      <c r="S673" s="118">
        <v>0</v>
      </c>
      <c r="T673" s="118">
        <v>0</v>
      </c>
      <c r="U673" s="118">
        <v>0</v>
      </c>
      <c r="V673" s="118">
        <v>0</v>
      </c>
      <c r="W673" s="118">
        <v>2.3231632923018437</v>
      </c>
      <c r="X673" s="118">
        <v>11.438326472626995</v>
      </c>
      <c r="Y673" s="118">
        <v>15.007079724558444</v>
      </c>
      <c r="Z673" s="118">
        <v>18.114363192471146</v>
      </c>
      <c r="AA673" s="118">
        <v>21.223630140824501</v>
      </c>
      <c r="AB673" s="118">
        <v>22.329525882273202</v>
      </c>
      <c r="AC673" s="118">
        <v>37.380420504387601</v>
      </c>
      <c r="AD673" s="118">
        <v>37.200015039743214</v>
      </c>
      <c r="AE673" s="118">
        <v>37.019609575098833</v>
      </c>
      <c r="AF673" s="118">
        <v>36.83920411045446</v>
      </c>
      <c r="AG673" s="118">
        <v>37.085032505279322</v>
      </c>
      <c r="AH673" s="118">
        <v>37.342583126571654</v>
      </c>
      <c r="AI673" s="118">
        <v>75.597714175282235</v>
      </c>
    </row>
    <row r="674" spans="2:35" outlineLevel="1" x14ac:dyDescent="0.2">
      <c r="C674" s="309"/>
      <c r="F674" s="40" t="s">
        <v>269</v>
      </c>
    </row>
    <row r="675" spans="2:35" outlineLevel="1" x14ac:dyDescent="0.2">
      <c r="B675" s="310"/>
      <c r="C675" s="312" t="s">
        <v>154</v>
      </c>
      <c r="G675" t="s">
        <v>270</v>
      </c>
      <c r="O675" s="106"/>
      <c r="Q675" s="16" t="s">
        <v>110</v>
      </c>
      <c r="R675" s="299"/>
      <c r="S675" s="300">
        <v>0</v>
      </c>
      <c r="T675" s="300">
        <v>0</v>
      </c>
      <c r="U675" s="300">
        <v>0</v>
      </c>
      <c r="V675" s="300">
        <v>0</v>
      </c>
      <c r="W675" s="301">
        <v>0</v>
      </c>
      <c r="X675" s="300">
        <v>179.86259018861952</v>
      </c>
      <c r="Y675" s="300">
        <v>350.37754738670282</v>
      </c>
      <c r="Z675" s="300">
        <v>357.87542942498044</v>
      </c>
      <c r="AA675" s="300">
        <v>488.80269503953201</v>
      </c>
      <c r="AB675" s="302">
        <v>521.26533799107858</v>
      </c>
      <c r="AC675" s="302">
        <v>544.84236384079782</v>
      </c>
      <c r="AD675" s="302">
        <v>542.00407377965587</v>
      </c>
      <c r="AE675" s="302">
        <v>539.16578371851392</v>
      </c>
      <c r="AF675" s="302">
        <v>536.32749365737197</v>
      </c>
      <c r="AG675" s="302">
        <v>533.48920359623003</v>
      </c>
      <c r="AH675" s="303">
        <v>544.24707448187314</v>
      </c>
      <c r="AI675" s="303">
        <v>541.40878442073119</v>
      </c>
    </row>
    <row r="676" spans="2:35" outlineLevel="1" x14ac:dyDescent="0.2">
      <c r="B676" s="310"/>
      <c r="C676" s="312" t="s">
        <v>154</v>
      </c>
      <c r="G676" t="s">
        <v>271</v>
      </c>
      <c r="N676" s="24"/>
      <c r="O676" s="149" t="s">
        <v>172</v>
      </c>
      <c r="P676" s="313">
        <v>0</v>
      </c>
      <c r="Q676" s="16" t="s">
        <v>110</v>
      </c>
      <c r="R676" s="314"/>
      <c r="S676" s="315">
        <v>0</v>
      </c>
      <c r="T676" s="315">
        <v>0</v>
      </c>
      <c r="U676" s="315">
        <v>0</v>
      </c>
      <c r="V676" s="315">
        <v>0</v>
      </c>
      <c r="W676" s="316">
        <v>0</v>
      </c>
      <c r="X676" s="315">
        <v>165.17580254977167</v>
      </c>
      <c r="Y676" s="315">
        <v>0</v>
      </c>
      <c r="Z676" s="315">
        <v>122.19072451634455</v>
      </c>
      <c r="AA676" s="315">
        <v>21.600439764227851</v>
      </c>
      <c r="AB676" s="5">
        <v>12.035960355523446</v>
      </c>
      <c r="AC676" s="5">
        <v>0</v>
      </c>
      <c r="AD676" s="5">
        <v>0</v>
      </c>
      <c r="AE676" s="5">
        <v>0</v>
      </c>
      <c r="AF676" s="5">
        <v>0</v>
      </c>
      <c r="AG676" s="5">
        <v>13.596160946785096</v>
      </c>
      <c r="AH676" s="317">
        <v>0</v>
      </c>
      <c r="AI676" s="317">
        <v>1226.0305672626162</v>
      </c>
    </row>
    <row r="677" spans="2:35" outlineLevel="1" x14ac:dyDescent="0.2">
      <c r="B677" s="310"/>
      <c r="C677" s="312" t="s">
        <v>154</v>
      </c>
      <c r="G677" t="s">
        <v>272</v>
      </c>
      <c r="Q677" s="16" t="s">
        <v>110</v>
      </c>
      <c r="R677" s="314"/>
      <c r="S677" s="315">
        <v>0</v>
      </c>
      <c r="T677" s="315">
        <v>0</v>
      </c>
      <c r="U677" s="315">
        <v>0</v>
      </c>
      <c r="V677" s="315">
        <v>0</v>
      </c>
      <c r="W677" s="316">
        <v>0</v>
      </c>
      <c r="X677" s="315">
        <v>5.365900607293824</v>
      </c>
      <c r="Y677" s="315">
        <v>10.044156358418798</v>
      </c>
      <c r="Z677" s="315">
        <v>9.7093514109821193</v>
      </c>
      <c r="AA677" s="315">
        <v>13.261478007583678</v>
      </c>
      <c r="AB677" s="5">
        <v>14.142206837311507</v>
      </c>
      <c r="AC677" s="5">
        <v>0</v>
      </c>
      <c r="AD677" s="5">
        <v>0</v>
      </c>
      <c r="AE677" s="5">
        <v>0</v>
      </c>
      <c r="AF677" s="5">
        <v>0</v>
      </c>
      <c r="AG677" s="5">
        <v>0</v>
      </c>
      <c r="AH677" s="317">
        <v>0</v>
      </c>
      <c r="AI677" s="317">
        <v>0</v>
      </c>
    </row>
    <row r="678" spans="2:35" outlineLevel="1" x14ac:dyDescent="0.2">
      <c r="B678" s="310"/>
      <c r="C678" s="312" t="s">
        <v>154</v>
      </c>
      <c r="G678" t="s">
        <v>273</v>
      </c>
      <c r="Q678" s="16" t="s">
        <v>110</v>
      </c>
      <c r="R678" s="314"/>
      <c r="S678" s="315">
        <v>0</v>
      </c>
      <c r="T678" s="315">
        <v>0</v>
      </c>
      <c r="U678" s="315">
        <v>0</v>
      </c>
      <c r="V678" s="315">
        <v>0</v>
      </c>
      <c r="W678" s="316">
        <v>0</v>
      </c>
      <c r="X678" s="315">
        <v>2.4457651141440087</v>
      </c>
      <c r="Y678" s="315">
        <v>0</v>
      </c>
      <c r="Z678" s="315">
        <v>1.6464572045435044</v>
      </c>
      <c r="AA678" s="315">
        <v>0.29105482279355649</v>
      </c>
      <c r="AB678" s="5">
        <v>0.16217837908229152</v>
      </c>
      <c r="AC678" s="5">
        <v>0</v>
      </c>
      <c r="AD678" s="5">
        <v>0</v>
      </c>
      <c r="AE678" s="5">
        <v>0</v>
      </c>
      <c r="AF678" s="5">
        <v>0</v>
      </c>
      <c r="AG678" s="5">
        <v>0</v>
      </c>
      <c r="AH678" s="317">
        <v>0</v>
      </c>
      <c r="AI678" s="317">
        <v>0</v>
      </c>
    </row>
    <row r="679" spans="2:35" outlineLevel="1" x14ac:dyDescent="0.2">
      <c r="B679" s="310"/>
      <c r="C679" s="312" t="s">
        <v>154</v>
      </c>
      <c r="G679" t="s">
        <v>274</v>
      </c>
      <c r="O679" s="149" t="s">
        <v>275</v>
      </c>
      <c r="P679" s="318">
        <v>2.3981678691815937</v>
      </c>
      <c r="Q679" s="16" t="s">
        <v>110</v>
      </c>
      <c r="R679" s="319"/>
      <c r="S679" s="315">
        <v>0</v>
      </c>
      <c r="T679" s="315">
        <v>0</v>
      </c>
      <c r="U679" s="315">
        <v>0</v>
      </c>
      <c r="V679" s="315">
        <v>0</v>
      </c>
      <c r="W679" s="316">
        <v>2.3981678691815937</v>
      </c>
      <c r="X679" s="315">
        <v>2.4725110731262228</v>
      </c>
      <c r="Y679" s="315">
        <v>2.5462743201411553</v>
      </c>
      <c r="Z679" s="315">
        <v>2.6192675173185349</v>
      </c>
      <c r="AA679" s="315">
        <v>2.6903296430584285</v>
      </c>
      <c r="AB679" s="5">
        <v>2.763319722197997</v>
      </c>
      <c r="AC679" s="5">
        <v>2.8382900611419899</v>
      </c>
      <c r="AD679" s="5">
        <v>2.8382900611419899</v>
      </c>
      <c r="AE679" s="5">
        <v>2.8382900611419899</v>
      </c>
      <c r="AF679" s="5">
        <v>2.8382900611419899</v>
      </c>
      <c r="AG679" s="5">
        <v>2.8382900611419899</v>
      </c>
      <c r="AH679" s="317">
        <v>2.8382900611419899</v>
      </c>
      <c r="AI679" s="317">
        <v>2.8382900611419899</v>
      </c>
    </row>
    <row r="680" spans="2:35" outlineLevel="1" x14ac:dyDescent="0.2">
      <c r="B680" s="310"/>
      <c r="C680" s="312" t="s">
        <v>154</v>
      </c>
      <c r="G680" t="s">
        <v>276</v>
      </c>
      <c r="Q680" s="8" t="s">
        <v>110</v>
      </c>
      <c r="R680" s="320"/>
      <c r="S680" s="321">
        <v>0</v>
      </c>
      <c r="T680" s="321">
        <v>0</v>
      </c>
      <c r="U680" s="321">
        <v>0</v>
      </c>
      <c r="V680" s="321">
        <v>0</v>
      </c>
      <c r="W680" s="322">
        <v>0</v>
      </c>
      <c r="X680" s="321">
        <v>0</v>
      </c>
      <c r="Y680" s="321">
        <v>0</v>
      </c>
      <c r="Z680" s="321">
        <v>0</v>
      </c>
      <c r="AA680" s="321">
        <v>0</v>
      </c>
      <c r="AB680" s="323">
        <v>0</v>
      </c>
      <c r="AC680" s="323">
        <v>0</v>
      </c>
      <c r="AD680" s="323">
        <v>0</v>
      </c>
      <c r="AE680" s="323">
        <v>0</v>
      </c>
      <c r="AF680" s="323">
        <v>0</v>
      </c>
      <c r="AG680" s="323">
        <v>0</v>
      </c>
      <c r="AH680" s="324">
        <v>0</v>
      </c>
      <c r="AI680" s="324">
        <v>0</v>
      </c>
    </row>
    <row r="681" spans="2:35" outlineLevel="1" x14ac:dyDescent="0.2">
      <c r="B681" s="310"/>
      <c r="C681" s="312" t="s">
        <v>154</v>
      </c>
      <c r="G681" s="325" t="s">
        <v>277</v>
      </c>
      <c r="H681" s="326"/>
      <c r="I681" s="325"/>
      <c r="J681" s="325"/>
      <c r="K681" s="326"/>
      <c r="L681" s="325"/>
      <c r="M681" s="325"/>
      <c r="N681" s="325"/>
      <c r="O681" s="325"/>
      <c r="P681" s="325"/>
      <c r="Q681" s="326"/>
      <c r="R681" s="327"/>
      <c r="S681" s="5">
        <v>0</v>
      </c>
      <c r="T681" s="5">
        <v>0</v>
      </c>
      <c r="U681" s="5">
        <v>0</v>
      </c>
      <c r="V681" s="5">
        <v>0</v>
      </c>
      <c r="W681" s="5">
        <v>179.86259018861952</v>
      </c>
      <c r="X681" s="5">
        <v>350.37754738670282</v>
      </c>
      <c r="Y681" s="5">
        <v>357.87542942498044</v>
      </c>
      <c r="Z681" s="5">
        <v>488.80269503953201</v>
      </c>
      <c r="AA681" s="5">
        <v>521.26533799107858</v>
      </c>
      <c r="AB681" s="5">
        <v>544.84236384079782</v>
      </c>
      <c r="AC681" s="5">
        <v>542.00407377965587</v>
      </c>
      <c r="AD681" s="5">
        <v>539.16578371851392</v>
      </c>
      <c r="AE681" s="5">
        <v>536.32749365737197</v>
      </c>
      <c r="AF681" s="5">
        <v>533.48920359623003</v>
      </c>
      <c r="AG681" s="5">
        <v>544.24707448187314</v>
      </c>
      <c r="AH681" s="5">
        <v>541.40878442073119</v>
      </c>
      <c r="AI681" s="5">
        <v>1764.6010616222054</v>
      </c>
    </row>
    <row r="682" spans="2:35" outlineLevel="1" x14ac:dyDescent="0.2">
      <c r="B682" s="310"/>
      <c r="C682" s="309"/>
    </row>
    <row r="683" spans="2:35" outlineLevel="1" x14ac:dyDescent="0.2">
      <c r="B683" s="310"/>
      <c r="C683" s="312"/>
      <c r="D683" s="259"/>
      <c r="E683" s="259"/>
      <c r="F683" s="328" t="s">
        <v>278</v>
      </c>
      <c r="G683" s="259"/>
      <c r="H683" s="16"/>
      <c r="I683" s="259"/>
      <c r="J683" s="259"/>
      <c r="K683" s="16"/>
      <c r="L683" s="259"/>
      <c r="M683" s="259"/>
      <c r="N683" s="259"/>
      <c r="O683" s="259"/>
      <c r="P683" s="259"/>
      <c r="Q683" s="261"/>
      <c r="R683" s="262"/>
      <c r="S683" s="262"/>
      <c r="T683" s="262"/>
      <c r="U683" s="262"/>
      <c r="V683" s="262"/>
      <c r="W683" s="262"/>
      <c r="X683" s="262"/>
      <c r="Y683" s="262"/>
      <c r="Z683" s="262"/>
      <c r="AA683" s="262"/>
      <c r="AB683" s="262"/>
      <c r="AC683" s="262"/>
      <c r="AD683" s="262"/>
      <c r="AE683" s="262"/>
      <c r="AF683" s="262"/>
      <c r="AG683" s="262"/>
      <c r="AH683" s="262"/>
      <c r="AI683" s="262"/>
    </row>
    <row r="684" spans="2:35" outlineLevel="1" x14ac:dyDescent="0.2">
      <c r="B684" s="310"/>
      <c r="C684" s="312" t="s">
        <v>154</v>
      </c>
      <c r="D684" s="259"/>
      <c r="E684" s="259"/>
      <c r="F684" s="259"/>
      <c r="G684" s="329" t="s">
        <v>279</v>
      </c>
      <c r="H684" s="330"/>
      <c r="I684" s="329"/>
      <c r="J684" s="259"/>
      <c r="K684" s="16"/>
      <c r="L684" s="259"/>
      <c r="M684" s="259"/>
      <c r="N684" s="259"/>
      <c r="O684" s="259"/>
      <c r="P684" s="259"/>
      <c r="Q684" s="16" t="s">
        <v>110</v>
      </c>
      <c r="R684" s="331"/>
      <c r="S684" s="300">
        <v>0</v>
      </c>
      <c r="T684" s="300">
        <v>0</v>
      </c>
      <c r="U684" s="300">
        <v>0</v>
      </c>
      <c r="V684" s="300">
        <v>0</v>
      </c>
      <c r="W684" s="301">
        <v>0</v>
      </c>
      <c r="X684" s="300">
        <v>0</v>
      </c>
      <c r="Y684" s="300">
        <v>0</v>
      </c>
      <c r="Z684" s="300">
        <v>0</v>
      </c>
      <c r="AA684" s="300">
        <v>0</v>
      </c>
      <c r="AB684" s="302">
        <v>0</v>
      </c>
      <c r="AC684" s="302">
        <v>0</v>
      </c>
      <c r="AD684" s="302">
        <v>0</v>
      </c>
      <c r="AE684" s="302">
        <v>0</v>
      </c>
      <c r="AF684" s="302">
        <v>0</v>
      </c>
      <c r="AG684" s="302">
        <v>0</v>
      </c>
      <c r="AH684" s="303">
        <v>0</v>
      </c>
      <c r="AI684" s="303">
        <v>0</v>
      </c>
    </row>
    <row r="685" spans="2:35" outlineLevel="1" x14ac:dyDescent="0.2">
      <c r="B685" s="310"/>
      <c r="C685" s="312" t="s">
        <v>154</v>
      </c>
      <c r="D685" s="259"/>
      <c r="E685" s="259"/>
      <c r="F685" s="259"/>
      <c r="G685" s="329" t="s">
        <v>280</v>
      </c>
      <c r="H685" s="330"/>
      <c r="I685" s="329"/>
      <c r="J685" s="259"/>
      <c r="K685" s="16"/>
      <c r="L685" s="259"/>
      <c r="M685" s="259"/>
      <c r="N685" s="259"/>
      <c r="O685" s="259"/>
      <c r="P685" s="259"/>
      <c r="Q685" s="16" t="s">
        <v>110</v>
      </c>
      <c r="R685" s="332"/>
      <c r="S685" s="315">
        <v>0</v>
      </c>
      <c r="T685" s="315">
        <v>0</v>
      </c>
      <c r="U685" s="315">
        <v>0</v>
      </c>
      <c r="V685" s="315">
        <v>0</v>
      </c>
      <c r="W685" s="316">
        <v>0</v>
      </c>
      <c r="X685" s="315">
        <v>0</v>
      </c>
      <c r="Y685" s="315">
        <v>0</v>
      </c>
      <c r="Z685" s="315">
        <v>0</v>
      </c>
      <c r="AA685" s="315">
        <v>0</v>
      </c>
      <c r="AB685" s="5">
        <v>0</v>
      </c>
      <c r="AC685" s="5">
        <v>0</v>
      </c>
      <c r="AD685" s="5">
        <v>0</v>
      </c>
      <c r="AE685" s="5">
        <v>0</v>
      </c>
      <c r="AF685" s="5">
        <v>0</v>
      </c>
      <c r="AG685" s="5">
        <v>0</v>
      </c>
      <c r="AH685" s="317">
        <v>0</v>
      </c>
      <c r="AI685" s="317">
        <v>0</v>
      </c>
    </row>
    <row r="686" spans="2:35" outlineLevel="1" x14ac:dyDescent="0.2">
      <c r="B686" s="310"/>
      <c r="C686" s="312" t="s">
        <v>154</v>
      </c>
      <c r="D686" s="259"/>
      <c r="E686" s="259"/>
      <c r="F686" s="259"/>
      <c r="G686" s="329" t="s">
        <v>281</v>
      </c>
      <c r="H686" s="330"/>
      <c r="I686" s="329"/>
      <c r="J686" s="259"/>
      <c r="K686" s="16"/>
      <c r="L686" s="259"/>
      <c r="M686" s="259"/>
      <c r="N686" s="259"/>
      <c r="O686" s="259"/>
      <c r="P686" s="259"/>
      <c r="Q686" s="16" t="s">
        <v>110</v>
      </c>
      <c r="R686" s="332"/>
      <c r="S686" s="315">
        <v>0</v>
      </c>
      <c r="T686" s="315">
        <v>0</v>
      </c>
      <c r="U686" s="315">
        <v>0</v>
      </c>
      <c r="V686" s="315">
        <v>0</v>
      </c>
      <c r="W686" s="316">
        <v>0</v>
      </c>
      <c r="X686" s="315">
        <v>0</v>
      </c>
      <c r="Y686" s="315">
        <v>0</v>
      </c>
      <c r="Z686" s="315">
        <v>0</v>
      </c>
      <c r="AA686" s="315">
        <v>0</v>
      </c>
      <c r="AB686" s="5">
        <v>0</v>
      </c>
      <c r="AC686" s="5">
        <v>0</v>
      </c>
      <c r="AD686" s="5">
        <v>0</v>
      </c>
      <c r="AE686" s="5">
        <v>0</v>
      </c>
      <c r="AF686" s="5">
        <v>0</v>
      </c>
      <c r="AG686" s="5">
        <v>0</v>
      </c>
      <c r="AH686" s="317">
        <v>0</v>
      </c>
      <c r="AI686" s="317">
        <v>0</v>
      </c>
    </row>
    <row r="687" spans="2:35" outlineLevel="1" x14ac:dyDescent="0.2">
      <c r="B687" s="310"/>
      <c r="C687" s="312" t="s">
        <v>154</v>
      </c>
      <c r="D687" s="259"/>
      <c r="E687" s="259"/>
      <c r="F687" s="259"/>
      <c r="G687" s="333" t="s">
        <v>282</v>
      </c>
      <c r="H687" s="334"/>
      <c r="I687" s="333"/>
      <c r="J687" s="335"/>
      <c r="K687" s="336"/>
      <c r="L687" s="335"/>
      <c r="M687" s="335"/>
      <c r="N687" s="335"/>
      <c r="O687" s="335"/>
      <c r="P687" s="335"/>
      <c r="Q687" s="337" t="s">
        <v>110</v>
      </c>
      <c r="R687" s="338"/>
      <c r="S687" s="321">
        <v>0</v>
      </c>
      <c r="T687" s="321">
        <v>0</v>
      </c>
      <c r="U687" s="321">
        <v>0</v>
      </c>
      <c r="V687" s="321">
        <v>0</v>
      </c>
      <c r="W687" s="322">
        <v>0</v>
      </c>
      <c r="X687" s="321">
        <v>0</v>
      </c>
      <c r="Y687" s="321">
        <v>0</v>
      </c>
      <c r="Z687" s="321">
        <v>0</v>
      </c>
      <c r="AA687" s="321">
        <v>0</v>
      </c>
      <c r="AB687" s="323">
        <v>0</v>
      </c>
      <c r="AC687" s="323">
        <v>0</v>
      </c>
      <c r="AD687" s="323">
        <v>0</v>
      </c>
      <c r="AE687" s="323">
        <v>0</v>
      </c>
      <c r="AF687" s="323">
        <v>0</v>
      </c>
      <c r="AG687" s="323">
        <v>0</v>
      </c>
      <c r="AH687" s="324">
        <v>0</v>
      </c>
      <c r="AI687" s="324">
        <v>0</v>
      </c>
    </row>
    <row r="688" spans="2:35" outlineLevel="1" x14ac:dyDescent="0.2">
      <c r="B688" s="310"/>
      <c r="C688" s="312" t="s">
        <v>154</v>
      </c>
      <c r="D688" s="259"/>
      <c r="E688" s="259"/>
      <c r="F688" s="259"/>
      <c r="G688" s="329" t="s">
        <v>283</v>
      </c>
      <c r="H688" s="330"/>
      <c r="I688" s="329"/>
      <c r="J688" s="259"/>
      <c r="K688" s="16"/>
      <c r="L688" s="259"/>
      <c r="M688" s="259"/>
      <c r="N688" s="259"/>
      <c r="O688" s="259"/>
      <c r="P688" s="259"/>
      <c r="Q688" s="261"/>
      <c r="R688" s="262"/>
      <c r="S688" s="339">
        <v>0</v>
      </c>
      <c r="T688" s="339">
        <v>0</v>
      </c>
      <c r="U688" s="339">
        <v>0</v>
      </c>
      <c r="V688" s="339">
        <v>0</v>
      </c>
      <c r="W688" s="339">
        <v>0</v>
      </c>
      <c r="X688" s="339">
        <v>0</v>
      </c>
      <c r="Y688" s="339">
        <v>0</v>
      </c>
      <c r="Z688" s="339">
        <v>0</v>
      </c>
      <c r="AA688" s="339">
        <v>0</v>
      </c>
      <c r="AB688" s="339">
        <v>0</v>
      </c>
      <c r="AC688" s="339">
        <v>0</v>
      </c>
      <c r="AD688" s="339">
        <v>0</v>
      </c>
      <c r="AE688" s="339">
        <v>0</v>
      </c>
      <c r="AF688" s="339">
        <v>0</v>
      </c>
      <c r="AG688" s="339">
        <v>0</v>
      </c>
      <c r="AH688" s="339">
        <v>0</v>
      </c>
      <c r="AI688" s="339">
        <v>0</v>
      </c>
    </row>
    <row r="689" spans="2:35" outlineLevel="1" x14ac:dyDescent="0.2">
      <c r="B689" s="310"/>
      <c r="C689" s="309"/>
    </row>
    <row r="690" spans="2:35" outlineLevel="1" x14ac:dyDescent="0.2">
      <c r="B690" s="310"/>
      <c r="C690" s="312" t="s">
        <v>154</v>
      </c>
      <c r="F690" s="40" t="s">
        <v>284</v>
      </c>
      <c r="Q690" s="16" t="s">
        <v>110</v>
      </c>
      <c r="R690" s="340"/>
      <c r="S690" s="341">
        <v>0</v>
      </c>
      <c r="T690" s="341">
        <v>0</v>
      </c>
      <c r="U690" s="341">
        <v>0</v>
      </c>
      <c r="V690" s="341">
        <v>0</v>
      </c>
      <c r="W690" s="342">
        <v>2.3231632923018437</v>
      </c>
      <c r="X690" s="341">
        <v>-5.1721684083413333</v>
      </c>
      <c r="Y690" s="341">
        <v>-7.2633799097976999</v>
      </c>
      <c r="Z690" s="341">
        <v>-8.4632989382713895</v>
      </c>
      <c r="AA690" s="341">
        <v>-10.52247928203408</v>
      </c>
      <c r="AB690" s="343">
        <v>-11.180109638995786</v>
      </c>
      <c r="AC690" s="343">
        <v>2.7495203182754886</v>
      </c>
      <c r="AD690" s="343">
        <v>2.7495203182754886</v>
      </c>
      <c r="AE690" s="343">
        <v>2.7495203182754886</v>
      </c>
      <c r="AF690" s="343">
        <v>2.7495203182754886</v>
      </c>
      <c r="AG690" s="343">
        <v>2.7495203182754886</v>
      </c>
      <c r="AH690" s="344">
        <v>2.7495203182754886</v>
      </c>
      <c r="AI690" s="344">
        <v>2.7495203182754886</v>
      </c>
    </row>
    <row r="691" spans="2:35" outlineLevel="1" x14ac:dyDescent="0.2">
      <c r="B691" s="310"/>
      <c r="C691" s="309"/>
      <c r="F691" s="40"/>
    </row>
    <row r="692" spans="2:35" outlineLevel="1" x14ac:dyDescent="0.2">
      <c r="B692" s="310"/>
      <c r="C692" s="309"/>
      <c r="F692" s="40" t="s">
        <v>285</v>
      </c>
    </row>
    <row r="693" spans="2:35" outlineLevel="1" x14ac:dyDescent="0.2">
      <c r="B693" s="310"/>
      <c r="C693" s="345" t="s">
        <v>154</v>
      </c>
      <c r="G693" t="s">
        <v>286</v>
      </c>
      <c r="Q693" s="16" t="s">
        <v>110</v>
      </c>
      <c r="R693" s="299"/>
      <c r="S693" s="300">
        <v>0</v>
      </c>
      <c r="T693" s="300">
        <v>0</v>
      </c>
      <c r="U693" s="300">
        <v>0</v>
      </c>
      <c r="V693" s="300">
        <v>0</v>
      </c>
      <c r="W693" s="301">
        <v>0</v>
      </c>
      <c r="X693" s="300">
        <v>5.1781911149239583</v>
      </c>
      <c r="Y693" s="300">
        <v>0</v>
      </c>
      <c r="Z693" s="300">
        <v>3.8306272120336731</v>
      </c>
      <c r="AA693" s="300">
        <v>0.67716459395964612</v>
      </c>
      <c r="AB693" s="302">
        <v>0.37732223491857142</v>
      </c>
      <c r="AC693" s="302">
        <v>0</v>
      </c>
      <c r="AD693" s="302">
        <v>0</v>
      </c>
      <c r="AE693" s="302">
        <v>0</v>
      </c>
      <c r="AF693" s="302">
        <v>0</v>
      </c>
      <c r="AG693" s="302">
        <v>0.4262338594692423</v>
      </c>
      <c r="AH693" s="303">
        <v>0</v>
      </c>
      <c r="AI693" s="303">
        <v>38.435536513354961</v>
      </c>
    </row>
    <row r="694" spans="2:35" outlineLevel="1" x14ac:dyDescent="0.2">
      <c r="B694" s="310"/>
      <c r="C694" s="345" t="s">
        <v>154</v>
      </c>
      <c r="G694" t="s">
        <v>287</v>
      </c>
      <c r="Q694" s="337" t="s">
        <v>110</v>
      </c>
      <c r="R694" s="320"/>
      <c r="S694" s="321">
        <v>0</v>
      </c>
      <c r="T694" s="321">
        <v>0</v>
      </c>
      <c r="U694" s="321">
        <v>0</v>
      </c>
      <c r="V694" s="321">
        <v>0</v>
      </c>
      <c r="W694" s="322">
        <v>0</v>
      </c>
      <c r="X694" s="321">
        <v>11.43230376604437</v>
      </c>
      <c r="Y694" s="321">
        <v>22.270459634356143</v>
      </c>
      <c r="Z694" s="321">
        <v>22.747034918708863</v>
      </c>
      <c r="AA694" s="321">
        <v>31.068944828898935</v>
      </c>
      <c r="AB694" s="323">
        <v>33.132313286350417</v>
      </c>
      <c r="AC694" s="323">
        <v>34.630900186112115</v>
      </c>
      <c r="AD694" s="323">
        <v>34.450494721467727</v>
      </c>
      <c r="AE694" s="323">
        <v>34.270089256823347</v>
      </c>
      <c r="AF694" s="323">
        <v>34.089683792178974</v>
      </c>
      <c r="AG694" s="323">
        <v>33.909278327534594</v>
      </c>
      <c r="AH694" s="324">
        <v>34.593062808296168</v>
      </c>
      <c r="AI694" s="324">
        <v>34.412657343651787</v>
      </c>
    </row>
    <row r="695" spans="2:35" outlineLevel="1" x14ac:dyDescent="0.2">
      <c r="B695" s="310"/>
      <c r="C695" s="345" t="s">
        <v>154</v>
      </c>
      <c r="G695" s="325" t="s">
        <v>288</v>
      </c>
      <c r="H695" s="326"/>
      <c r="I695" s="325"/>
      <c r="J695" s="325"/>
      <c r="K695" s="326"/>
      <c r="L695" s="325"/>
      <c r="M695" s="325"/>
      <c r="N695" s="325"/>
      <c r="O695" s="325"/>
      <c r="P695" s="325"/>
      <c r="Q695" s="326"/>
      <c r="R695" s="327"/>
      <c r="S695" s="5">
        <v>0</v>
      </c>
      <c r="T695" s="5">
        <v>0</v>
      </c>
      <c r="U695" s="5">
        <v>0</v>
      </c>
      <c r="V695" s="5">
        <v>0</v>
      </c>
      <c r="W695" s="5">
        <v>0</v>
      </c>
      <c r="X695" s="5">
        <v>16.610494880968329</v>
      </c>
      <c r="Y695" s="5">
        <v>22.270459634356143</v>
      </c>
      <c r="Z695" s="5">
        <v>26.577662130742535</v>
      </c>
      <c r="AA695" s="5">
        <v>31.746109422858581</v>
      </c>
      <c r="AB695" s="5">
        <v>33.50963552126899</v>
      </c>
      <c r="AC695" s="5">
        <v>34.630900186112115</v>
      </c>
      <c r="AD695" s="5">
        <v>34.450494721467727</v>
      </c>
      <c r="AE695" s="5">
        <v>34.270089256823347</v>
      </c>
      <c r="AF695" s="5">
        <v>34.089683792178974</v>
      </c>
      <c r="AG695" s="5">
        <v>34.335512187003836</v>
      </c>
      <c r="AH695" s="5">
        <v>34.593062808296168</v>
      </c>
      <c r="AI695" s="5">
        <v>72.848193857006748</v>
      </c>
    </row>
    <row r="696" spans="2:35" outlineLevel="1" x14ac:dyDescent="0.2">
      <c r="B696" s="310"/>
      <c r="C696" s="309"/>
    </row>
    <row r="697" spans="2:35" outlineLevel="1" x14ac:dyDescent="0.2">
      <c r="B697" s="310"/>
      <c r="C697" s="346" t="s">
        <v>154</v>
      </c>
      <c r="F697" s="40" t="s">
        <v>266</v>
      </c>
      <c r="Q697" s="16" t="s">
        <v>110</v>
      </c>
      <c r="R697" s="340"/>
      <c r="S697" s="341">
        <v>0</v>
      </c>
      <c r="T697" s="341">
        <v>0</v>
      </c>
      <c r="U697" s="341">
        <v>0</v>
      </c>
      <c r="V697" s="341">
        <v>0</v>
      </c>
      <c r="W697" s="342">
        <v>2.3231632923018437</v>
      </c>
      <c r="X697" s="341">
        <v>11.438326472626995</v>
      </c>
      <c r="Y697" s="341">
        <v>15.007079724558444</v>
      </c>
      <c r="Z697" s="341">
        <v>18.114363192471146</v>
      </c>
      <c r="AA697" s="341">
        <v>21.223630140824501</v>
      </c>
      <c r="AB697" s="343">
        <v>22.329525882273202</v>
      </c>
      <c r="AC697" s="343">
        <v>37.380420504387601</v>
      </c>
      <c r="AD697" s="343">
        <v>37.200015039743214</v>
      </c>
      <c r="AE697" s="343">
        <v>37.019609575098833</v>
      </c>
      <c r="AF697" s="343">
        <v>36.83920411045446</v>
      </c>
      <c r="AG697" s="343">
        <v>37.085032505279322</v>
      </c>
      <c r="AH697" s="344">
        <v>37.342583126571654</v>
      </c>
      <c r="AI697" s="344">
        <v>75.597714175282235</v>
      </c>
    </row>
    <row r="698" spans="2:35" outlineLevel="1" x14ac:dyDescent="0.2"/>
    <row r="699" spans="2:35" x14ac:dyDescent="0.2">
      <c r="C699" s="116" t="s">
        <v>156</v>
      </c>
      <c r="D699" s="67" t="s">
        <v>157</v>
      </c>
      <c r="E699" s="67"/>
      <c r="F699" s="67"/>
      <c r="G699" s="67"/>
      <c r="H699" s="102"/>
      <c r="I699" s="67"/>
      <c r="J699" s="67"/>
      <c r="K699" s="102"/>
      <c r="L699" s="67"/>
      <c r="M699" s="67"/>
      <c r="N699" s="67"/>
      <c r="O699" s="67"/>
      <c r="P699" s="67"/>
      <c r="Q699" s="117" t="s">
        <v>110</v>
      </c>
      <c r="R699" s="118"/>
      <c r="S699" s="118">
        <v>0</v>
      </c>
      <c r="T699" s="118">
        <v>0</v>
      </c>
      <c r="U699" s="118">
        <v>0</v>
      </c>
      <c r="V699" s="118">
        <v>0</v>
      </c>
      <c r="W699" s="118">
        <v>26.382299394055124</v>
      </c>
      <c r="X699" s="118">
        <v>99.266596403676061</v>
      </c>
      <c r="Y699" s="118">
        <v>105.00431246335609</v>
      </c>
      <c r="Z699" s="118">
        <v>110.2293525157416</v>
      </c>
      <c r="AA699" s="118">
        <v>115.05616261750725</v>
      </c>
      <c r="AB699" s="118">
        <v>120.9884033958503</v>
      </c>
      <c r="AC699" s="118">
        <v>189.45489946681991</v>
      </c>
      <c r="AD699" s="118">
        <v>187.40617951831561</v>
      </c>
      <c r="AE699" s="118">
        <v>185.90105310163068</v>
      </c>
      <c r="AF699" s="118">
        <v>184.41087652139041</v>
      </c>
      <c r="AG699" s="118">
        <v>182.36215657288611</v>
      </c>
      <c r="AH699" s="118">
        <v>181.89430260530531</v>
      </c>
      <c r="AI699" s="118">
        <v>181.46992540202049</v>
      </c>
    </row>
    <row r="700" spans="2:35" outlineLevel="1" x14ac:dyDescent="0.2">
      <c r="C700" s="309"/>
      <c r="F700" s="40" t="s">
        <v>269</v>
      </c>
    </row>
    <row r="701" spans="2:35" outlineLevel="1" x14ac:dyDescent="0.2">
      <c r="B701" s="310"/>
      <c r="C701" s="312" t="s">
        <v>156</v>
      </c>
      <c r="G701" t="s">
        <v>270</v>
      </c>
      <c r="O701" s="106"/>
      <c r="Q701" s="16" t="s">
        <v>110</v>
      </c>
      <c r="R701" s="299"/>
      <c r="S701" s="300">
        <v>0</v>
      </c>
      <c r="T701" s="300">
        <v>0</v>
      </c>
      <c r="U701" s="300">
        <v>0</v>
      </c>
      <c r="V701" s="300">
        <v>0</v>
      </c>
      <c r="W701" s="301">
        <v>0</v>
      </c>
      <c r="X701" s="300">
        <v>2042.5549593824551</v>
      </c>
      <c r="Y701" s="300">
        <v>2151.161006630221</v>
      </c>
      <c r="Z701" s="300">
        <v>2183.9116300337564</v>
      </c>
      <c r="AA701" s="300">
        <v>2213.4174009595904</v>
      </c>
      <c r="AB701" s="302">
        <v>2406.0506480943322</v>
      </c>
      <c r="AC701" s="302">
        <v>2489.4197322275609</v>
      </c>
      <c r="AD701" s="302">
        <v>2457.1875519032819</v>
      </c>
      <c r="AE701" s="302">
        <v>2424.955371579003</v>
      </c>
      <c r="AF701" s="302">
        <v>2410.0629332392073</v>
      </c>
      <c r="AG701" s="302">
        <v>2377.8307529149283</v>
      </c>
      <c r="AH701" s="303">
        <v>2345.5985725906494</v>
      </c>
      <c r="AI701" s="303">
        <v>2363.7934238933217</v>
      </c>
    </row>
    <row r="702" spans="2:35" outlineLevel="1" x14ac:dyDescent="0.2">
      <c r="B702" s="310"/>
      <c r="C702" s="312" t="s">
        <v>156</v>
      </c>
      <c r="G702" t="s">
        <v>271</v>
      </c>
      <c r="N702" s="24"/>
      <c r="O702" s="149" t="s">
        <v>172</v>
      </c>
      <c r="P702" s="313">
        <v>0</v>
      </c>
      <c r="Q702" s="16" t="s">
        <v>110</v>
      </c>
      <c r="R702" s="314"/>
      <c r="S702" s="315">
        <v>0</v>
      </c>
      <c r="T702" s="315">
        <v>0</v>
      </c>
      <c r="U702" s="315">
        <v>0</v>
      </c>
      <c r="V702" s="315">
        <v>0</v>
      </c>
      <c r="W702" s="316">
        <v>0</v>
      </c>
      <c r="X702" s="315">
        <v>74.642905795800274</v>
      </c>
      <c r="Y702" s="315">
        <v>0</v>
      </c>
      <c r="Z702" s="315">
        <v>0</v>
      </c>
      <c r="AA702" s="315">
        <v>160.96504315818925</v>
      </c>
      <c r="AB702" s="5">
        <v>48.814695334716006</v>
      </c>
      <c r="AC702" s="5">
        <v>0</v>
      </c>
      <c r="AD702" s="5">
        <v>0</v>
      </c>
      <c r="AE702" s="5">
        <v>17.339741984483432</v>
      </c>
      <c r="AF702" s="5">
        <v>0</v>
      </c>
      <c r="AG702" s="5">
        <v>0</v>
      </c>
      <c r="AH702" s="317">
        <v>50.427031626951319</v>
      </c>
      <c r="AI702" s="317">
        <v>0</v>
      </c>
    </row>
    <row r="703" spans="2:35" outlineLevel="1" x14ac:dyDescent="0.2">
      <c r="B703" s="310"/>
      <c r="C703" s="312" t="s">
        <v>156</v>
      </c>
      <c r="G703" t="s">
        <v>272</v>
      </c>
      <c r="Q703" s="16" t="s">
        <v>110</v>
      </c>
      <c r="R703" s="314"/>
      <c r="S703" s="315">
        <v>0</v>
      </c>
      <c r="T703" s="315">
        <v>0</v>
      </c>
      <c r="U703" s="315">
        <v>0</v>
      </c>
      <c r="V703" s="315">
        <v>0</v>
      </c>
      <c r="W703" s="316">
        <v>0</v>
      </c>
      <c r="X703" s="315">
        <v>60.936222954910001</v>
      </c>
      <c r="Y703" s="315">
        <v>61.666615523399564</v>
      </c>
      <c r="Z703" s="315">
        <v>59.250688153134227</v>
      </c>
      <c r="AA703" s="315">
        <v>60.051195466618054</v>
      </c>
      <c r="AB703" s="5">
        <v>65.277438276511333</v>
      </c>
      <c r="AC703" s="5">
        <v>0</v>
      </c>
      <c r="AD703" s="5">
        <v>0</v>
      </c>
      <c r="AE703" s="5">
        <v>0</v>
      </c>
      <c r="AF703" s="5">
        <v>0</v>
      </c>
      <c r="AG703" s="5">
        <v>0</v>
      </c>
      <c r="AH703" s="317">
        <v>0</v>
      </c>
      <c r="AI703" s="317">
        <v>0</v>
      </c>
    </row>
    <row r="704" spans="2:35" outlineLevel="1" x14ac:dyDescent="0.2">
      <c r="B704" s="310"/>
      <c r="C704" s="312" t="s">
        <v>156</v>
      </c>
      <c r="G704" t="s">
        <v>273</v>
      </c>
      <c r="Q704" s="16" t="s">
        <v>110</v>
      </c>
      <c r="R704" s="314"/>
      <c r="S704" s="315">
        <v>0</v>
      </c>
      <c r="T704" s="315">
        <v>0</v>
      </c>
      <c r="U704" s="315">
        <v>0</v>
      </c>
      <c r="V704" s="315">
        <v>0</v>
      </c>
      <c r="W704" s="316">
        <v>0</v>
      </c>
      <c r="X704" s="315">
        <v>1.1052406720330374</v>
      </c>
      <c r="Y704" s="315">
        <v>0</v>
      </c>
      <c r="Z704" s="315">
        <v>0</v>
      </c>
      <c r="AA704" s="315">
        <v>2.1689212175184931</v>
      </c>
      <c r="AB704" s="5">
        <v>0.6577529279703116</v>
      </c>
      <c r="AC704" s="5">
        <v>0</v>
      </c>
      <c r="AD704" s="5">
        <v>0</v>
      </c>
      <c r="AE704" s="5">
        <v>0</v>
      </c>
      <c r="AF704" s="5">
        <v>0</v>
      </c>
      <c r="AG704" s="5">
        <v>0</v>
      </c>
      <c r="AH704" s="317">
        <v>0</v>
      </c>
      <c r="AI704" s="317">
        <v>0</v>
      </c>
    </row>
    <row r="705" spans="2:35" outlineLevel="1" x14ac:dyDescent="0.2">
      <c r="B705" s="310"/>
      <c r="C705" s="312" t="s">
        <v>156</v>
      </c>
      <c r="G705" t="s">
        <v>274</v>
      </c>
      <c r="O705" s="149" t="s">
        <v>275</v>
      </c>
      <c r="P705" s="318">
        <v>27.2340661250994</v>
      </c>
      <c r="Q705" s="16" t="s">
        <v>110</v>
      </c>
      <c r="R705" s="319"/>
      <c r="S705" s="315">
        <v>0</v>
      </c>
      <c r="T705" s="315">
        <v>0</v>
      </c>
      <c r="U705" s="315">
        <v>0</v>
      </c>
      <c r="V705" s="315">
        <v>0</v>
      </c>
      <c r="W705" s="316">
        <v>27.2340661250994</v>
      </c>
      <c r="X705" s="315">
        <v>28.07832217497748</v>
      </c>
      <c r="Y705" s="315">
        <v>28.91599211986431</v>
      </c>
      <c r="Z705" s="315">
        <v>29.744917227300419</v>
      </c>
      <c r="AA705" s="315">
        <v>30.551912707583806</v>
      </c>
      <c r="AB705" s="5">
        <v>31.380802405969106</v>
      </c>
      <c r="AC705" s="5">
        <v>32.232180324279135</v>
      </c>
      <c r="AD705" s="5">
        <v>32.232180324279135</v>
      </c>
      <c r="AE705" s="5">
        <v>32.232180324279135</v>
      </c>
      <c r="AF705" s="5">
        <v>32.232180324279135</v>
      </c>
      <c r="AG705" s="5">
        <v>32.232180324279135</v>
      </c>
      <c r="AH705" s="317">
        <v>32.232180324279135</v>
      </c>
      <c r="AI705" s="317">
        <v>32.232180324279135</v>
      </c>
    </row>
    <row r="706" spans="2:35" outlineLevel="1" x14ac:dyDescent="0.2">
      <c r="B706" s="310"/>
      <c r="C706" s="312" t="s">
        <v>156</v>
      </c>
      <c r="G706" t="s">
        <v>276</v>
      </c>
      <c r="Q706" s="8" t="s">
        <v>110</v>
      </c>
      <c r="R706" s="320"/>
      <c r="S706" s="321">
        <v>0</v>
      </c>
      <c r="T706" s="321">
        <v>0</v>
      </c>
      <c r="U706" s="321">
        <v>0</v>
      </c>
      <c r="V706" s="321">
        <v>0</v>
      </c>
      <c r="W706" s="322">
        <v>0</v>
      </c>
      <c r="X706" s="321">
        <v>0</v>
      </c>
      <c r="Y706" s="321">
        <v>0</v>
      </c>
      <c r="Z706" s="321">
        <v>0</v>
      </c>
      <c r="AA706" s="321">
        <v>0</v>
      </c>
      <c r="AB706" s="323">
        <v>0</v>
      </c>
      <c r="AC706" s="323">
        <v>0</v>
      </c>
      <c r="AD706" s="323">
        <v>0</v>
      </c>
      <c r="AE706" s="323">
        <v>0</v>
      </c>
      <c r="AF706" s="323">
        <v>0</v>
      </c>
      <c r="AG706" s="323">
        <v>0</v>
      </c>
      <c r="AH706" s="324">
        <v>0</v>
      </c>
      <c r="AI706" s="324">
        <v>0</v>
      </c>
    </row>
    <row r="707" spans="2:35" outlineLevel="1" x14ac:dyDescent="0.2">
      <c r="B707" s="310"/>
      <c r="C707" s="312" t="s">
        <v>156</v>
      </c>
      <c r="G707" s="325" t="s">
        <v>277</v>
      </c>
      <c r="H707" s="326"/>
      <c r="I707" s="325"/>
      <c r="J707" s="325"/>
      <c r="K707" s="326"/>
      <c r="L707" s="325"/>
      <c r="M707" s="325"/>
      <c r="N707" s="325"/>
      <c r="O707" s="325"/>
      <c r="P707" s="325"/>
      <c r="Q707" s="326"/>
      <c r="R707" s="327"/>
      <c r="S707" s="5">
        <v>0</v>
      </c>
      <c r="T707" s="5">
        <v>0</v>
      </c>
      <c r="U707" s="5">
        <v>0</v>
      </c>
      <c r="V707" s="5">
        <v>0</v>
      </c>
      <c r="W707" s="5">
        <v>2042.5549593824551</v>
      </c>
      <c r="X707" s="5">
        <v>2151.161006630221</v>
      </c>
      <c r="Y707" s="5">
        <v>2183.9116300337564</v>
      </c>
      <c r="Z707" s="5">
        <v>2213.4174009595904</v>
      </c>
      <c r="AA707" s="5">
        <v>2406.0506480943322</v>
      </c>
      <c r="AB707" s="5">
        <v>2489.4197322275609</v>
      </c>
      <c r="AC707" s="5">
        <v>2457.1875519032819</v>
      </c>
      <c r="AD707" s="5">
        <v>2424.955371579003</v>
      </c>
      <c r="AE707" s="5">
        <v>2410.0629332392073</v>
      </c>
      <c r="AF707" s="5">
        <v>2377.8307529149283</v>
      </c>
      <c r="AG707" s="5">
        <v>2345.5985725906494</v>
      </c>
      <c r="AH707" s="5">
        <v>2363.7934238933217</v>
      </c>
      <c r="AI707" s="5">
        <v>2331.5612435690427</v>
      </c>
    </row>
    <row r="708" spans="2:35" outlineLevel="1" x14ac:dyDescent="0.2">
      <c r="B708" s="310"/>
      <c r="C708" s="309"/>
    </row>
    <row r="709" spans="2:35" outlineLevel="1" x14ac:dyDescent="0.2">
      <c r="B709" s="310"/>
      <c r="C709" s="312"/>
      <c r="D709" s="259"/>
      <c r="E709" s="259"/>
      <c r="F709" s="328" t="s">
        <v>278</v>
      </c>
      <c r="G709" s="259"/>
      <c r="H709" s="16"/>
      <c r="I709" s="259"/>
      <c r="J709" s="259"/>
      <c r="K709" s="16"/>
      <c r="L709" s="259"/>
      <c r="M709" s="259"/>
      <c r="N709" s="259"/>
      <c r="O709" s="259"/>
      <c r="P709" s="259"/>
      <c r="Q709" s="261"/>
      <c r="R709" s="262"/>
      <c r="S709" s="262"/>
      <c r="T709" s="262"/>
      <c r="U709" s="262"/>
      <c r="V709" s="262"/>
      <c r="W709" s="262"/>
      <c r="X709" s="262"/>
      <c r="Y709" s="262"/>
      <c r="Z709" s="262"/>
      <c r="AA709" s="262"/>
      <c r="AB709" s="262"/>
      <c r="AC709" s="262"/>
      <c r="AD709" s="262"/>
      <c r="AE709" s="262"/>
      <c r="AF709" s="262"/>
      <c r="AG709" s="262"/>
      <c r="AH709" s="262"/>
      <c r="AI709" s="262"/>
    </row>
    <row r="710" spans="2:35" outlineLevel="1" x14ac:dyDescent="0.2">
      <c r="B710" s="310"/>
      <c r="C710" s="312" t="s">
        <v>156</v>
      </c>
      <c r="D710" s="259"/>
      <c r="E710" s="259"/>
      <c r="F710" s="259"/>
      <c r="G710" s="329" t="s">
        <v>279</v>
      </c>
      <c r="H710" s="330"/>
      <c r="I710" s="329"/>
      <c r="J710" s="259"/>
      <c r="K710" s="16"/>
      <c r="L710" s="259"/>
      <c r="M710" s="259"/>
      <c r="N710" s="259"/>
      <c r="O710" s="259"/>
      <c r="P710" s="259"/>
      <c r="Q710" s="16" t="s">
        <v>110</v>
      </c>
      <c r="R710" s="331"/>
      <c r="S710" s="300">
        <v>0</v>
      </c>
      <c r="T710" s="300">
        <v>0</v>
      </c>
      <c r="U710" s="300">
        <v>0</v>
      </c>
      <c r="V710" s="300">
        <v>0</v>
      </c>
      <c r="W710" s="301">
        <v>0</v>
      </c>
      <c r="X710" s="300">
        <v>0</v>
      </c>
      <c r="Y710" s="300">
        <v>0</v>
      </c>
      <c r="Z710" s="300">
        <v>0</v>
      </c>
      <c r="AA710" s="300">
        <v>0</v>
      </c>
      <c r="AB710" s="302">
        <v>0</v>
      </c>
      <c r="AC710" s="302">
        <v>0</v>
      </c>
      <c r="AD710" s="302">
        <v>0</v>
      </c>
      <c r="AE710" s="302">
        <v>0</v>
      </c>
      <c r="AF710" s="302">
        <v>0</v>
      </c>
      <c r="AG710" s="302">
        <v>0</v>
      </c>
      <c r="AH710" s="303">
        <v>0</v>
      </c>
      <c r="AI710" s="303">
        <v>0</v>
      </c>
    </row>
    <row r="711" spans="2:35" outlineLevel="1" x14ac:dyDescent="0.2">
      <c r="B711" s="310"/>
      <c r="C711" s="312" t="s">
        <v>156</v>
      </c>
      <c r="D711" s="259"/>
      <c r="E711" s="259"/>
      <c r="F711" s="259"/>
      <c r="G711" s="329" t="s">
        <v>280</v>
      </c>
      <c r="H711" s="330"/>
      <c r="I711" s="329"/>
      <c r="J711" s="259"/>
      <c r="K711" s="16"/>
      <c r="L711" s="259"/>
      <c r="M711" s="259"/>
      <c r="N711" s="259"/>
      <c r="O711" s="259"/>
      <c r="P711" s="259"/>
      <c r="Q711" s="16" t="s">
        <v>110</v>
      </c>
      <c r="R711" s="332"/>
      <c r="S711" s="315">
        <v>0</v>
      </c>
      <c r="T711" s="315">
        <v>0</v>
      </c>
      <c r="U711" s="315">
        <v>0</v>
      </c>
      <c r="V711" s="315">
        <v>0</v>
      </c>
      <c r="W711" s="316">
        <v>0</v>
      </c>
      <c r="X711" s="315">
        <v>0</v>
      </c>
      <c r="Y711" s="315">
        <v>0</v>
      </c>
      <c r="Z711" s="315">
        <v>0</v>
      </c>
      <c r="AA711" s="315">
        <v>0</v>
      </c>
      <c r="AB711" s="5">
        <v>0</v>
      </c>
      <c r="AC711" s="5">
        <v>0</v>
      </c>
      <c r="AD711" s="5">
        <v>0</v>
      </c>
      <c r="AE711" s="5">
        <v>0</v>
      </c>
      <c r="AF711" s="5">
        <v>0</v>
      </c>
      <c r="AG711" s="5">
        <v>0</v>
      </c>
      <c r="AH711" s="317">
        <v>0</v>
      </c>
      <c r="AI711" s="317">
        <v>0</v>
      </c>
    </row>
    <row r="712" spans="2:35" outlineLevel="1" x14ac:dyDescent="0.2">
      <c r="B712" s="310"/>
      <c r="C712" s="312" t="s">
        <v>156</v>
      </c>
      <c r="D712" s="259"/>
      <c r="E712" s="259"/>
      <c r="F712" s="259"/>
      <c r="G712" s="329" t="s">
        <v>281</v>
      </c>
      <c r="H712" s="330"/>
      <c r="I712" s="329"/>
      <c r="J712" s="259"/>
      <c r="K712" s="16"/>
      <c r="L712" s="259"/>
      <c r="M712" s="259"/>
      <c r="N712" s="259"/>
      <c r="O712" s="259"/>
      <c r="P712" s="259"/>
      <c r="Q712" s="16" t="s">
        <v>110</v>
      </c>
      <c r="R712" s="332"/>
      <c r="S712" s="315">
        <v>0</v>
      </c>
      <c r="T712" s="315">
        <v>0</v>
      </c>
      <c r="U712" s="315">
        <v>0</v>
      </c>
      <c r="V712" s="315">
        <v>0</v>
      </c>
      <c r="W712" s="316">
        <v>0</v>
      </c>
      <c r="X712" s="315">
        <v>0</v>
      </c>
      <c r="Y712" s="315">
        <v>0</v>
      </c>
      <c r="Z712" s="315">
        <v>0</v>
      </c>
      <c r="AA712" s="315">
        <v>0</v>
      </c>
      <c r="AB712" s="5">
        <v>0</v>
      </c>
      <c r="AC712" s="5">
        <v>0</v>
      </c>
      <c r="AD712" s="5">
        <v>0</v>
      </c>
      <c r="AE712" s="5">
        <v>0</v>
      </c>
      <c r="AF712" s="5">
        <v>0</v>
      </c>
      <c r="AG712" s="5">
        <v>0</v>
      </c>
      <c r="AH712" s="317">
        <v>0</v>
      </c>
      <c r="AI712" s="317">
        <v>0</v>
      </c>
    </row>
    <row r="713" spans="2:35" outlineLevel="1" x14ac:dyDescent="0.2">
      <c r="B713" s="310"/>
      <c r="C713" s="312" t="s">
        <v>156</v>
      </c>
      <c r="D713" s="259"/>
      <c r="E713" s="259"/>
      <c r="F713" s="259"/>
      <c r="G713" s="333" t="s">
        <v>282</v>
      </c>
      <c r="H713" s="334"/>
      <c r="I713" s="333"/>
      <c r="J713" s="335"/>
      <c r="K713" s="336"/>
      <c r="L713" s="335"/>
      <c r="M713" s="335"/>
      <c r="N713" s="335"/>
      <c r="O713" s="335"/>
      <c r="P713" s="335"/>
      <c r="Q713" s="337" t="s">
        <v>110</v>
      </c>
      <c r="R713" s="338"/>
      <c r="S713" s="321">
        <v>0</v>
      </c>
      <c r="T713" s="321">
        <v>0</v>
      </c>
      <c r="U713" s="321">
        <v>0</v>
      </c>
      <c r="V713" s="321">
        <v>0</v>
      </c>
      <c r="W713" s="322">
        <v>0</v>
      </c>
      <c r="X713" s="321">
        <v>0</v>
      </c>
      <c r="Y713" s="321">
        <v>0</v>
      </c>
      <c r="Z713" s="321">
        <v>0</v>
      </c>
      <c r="AA713" s="321">
        <v>0</v>
      </c>
      <c r="AB713" s="323">
        <v>0</v>
      </c>
      <c r="AC713" s="323">
        <v>0</v>
      </c>
      <c r="AD713" s="323">
        <v>0</v>
      </c>
      <c r="AE713" s="323">
        <v>0</v>
      </c>
      <c r="AF713" s="323">
        <v>0</v>
      </c>
      <c r="AG713" s="323">
        <v>0</v>
      </c>
      <c r="AH713" s="324">
        <v>0</v>
      </c>
      <c r="AI713" s="324">
        <v>0</v>
      </c>
    </row>
    <row r="714" spans="2:35" outlineLevel="1" x14ac:dyDescent="0.2">
      <c r="B714" s="310"/>
      <c r="C714" s="312" t="s">
        <v>156</v>
      </c>
      <c r="D714" s="259"/>
      <c r="E714" s="259"/>
      <c r="F714" s="259"/>
      <c r="G714" s="329" t="s">
        <v>283</v>
      </c>
      <c r="H714" s="330"/>
      <c r="I714" s="329"/>
      <c r="J714" s="259"/>
      <c r="K714" s="16"/>
      <c r="L714" s="259"/>
      <c r="M714" s="259"/>
      <c r="N714" s="259"/>
      <c r="O714" s="259"/>
      <c r="P714" s="259"/>
      <c r="Q714" s="261"/>
      <c r="R714" s="262"/>
      <c r="S714" s="339">
        <v>0</v>
      </c>
      <c r="T714" s="339">
        <v>0</v>
      </c>
      <c r="U714" s="339">
        <v>0</v>
      </c>
      <c r="V714" s="339">
        <v>0</v>
      </c>
      <c r="W714" s="339">
        <v>0</v>
      </c>
      <c r="X714" s="339">
        <v>0</v>
      </c>
      <c r="Y714" s="339">
        <v>0</v>
      </c>
      <c r="Z714" s="339">
        <v>0</v>
      </c>
      <c r="AA714" s="339">
        <v>0</v>
      </c>
      <c r="AB714" s="339">
        <v>0</v>
      </c>
      <c r="AC714" s="339">
        <v>0</v>
      </c>
      <c r="AD714" s="339">
        <v>0</v>
      </c>
      <c r="AE714" s="339">
        <v>0</v>
      </c>
      <c r="AF714" s="339">
        <v>0</v>
      </c>
      <c r="AG714" s="339">
        <v>0</v>
      </c>
      <c r="AH714" s="339">
        <v>0</v>
      </c>
      <c r="AI714" s="339">
        <v>0</v>
      </c>
    </row>
    <row r="715" spans="2:35" outlineLevel="1" x14ac:dyDescent="0.2">
      <c r="B715" s="310"/>
      <c r="C715" s="309"/>
    </row>
    <row r="716" spans="2:35" outlineLevel="1" x14ac:dyDescent="0.2">
      <c r="B716" s="310"/>
      <c r="C716" s="312" t="s">
        <v>156</v>
      </c>
      <c r="F716" s="40" t="s">
        <v>284</v>
      </c>
      <c r="Q716" s="16" t="s">
        <v>110</v>
      </c>
      <c r="R716" s="340"/>
      <c r="S716" s="341">
        <v>0</v>
      </c>
      <c r="T716" s="341">
        <v>0</v>
      </c>
      <c r="U716" s="341">
        <v>0</v>
      </c>
      <c r="V716" s="341">
        <v>0</v>
      </c>
      <c r="W716" s="342">
        <v>26.382299394055124</v>
      </c>
      <c r="X716" s="341">
        <v>-32.900917623997621</v>
      </c>
      <c r="Y716" s="341">
        <v>-31.726322026430868</v>
      </c>
      <c r="Z716" s="341">
        <v>-28.582954849343615</v>
      </c>
      <c r="AA716" s="341">
        <v>-30.677756114112839</v>
      </c>
      <c r="AB716" s="343">
        <v>-33.473673247079823</v>
      </c>
      <c r="AC716" s="343">
        <v>31.224093660204449</v>
      </c>
      <c r="AD716" s="343">
        <v>31.224093660204449</v>
      </c>
      <c r="AE716" s="343">
        <v>31.224093660204449</v>
      </c>
      <c r="AF716" s="343">
        <v>31.224093660204449</v>
      </c>
      <c r="AG716" s="343">
        <v>31.224093660204449</v>
      </c>
      <c r="AH716" s="344">
        <v>31.224093660204449</v>
      </c>
      <c r="AI716" s="344">
        <v>31.224093660204449</v>
      </c>
    </row>
    <row r="717" spans="2:35" outlineLevel="1" x14ac:dyDescent="0.2">
      <c r="B717" s="310"/>
      <c r="C717" s="309"/>
      <c r="F717" s="40"/>
    </row>
    <row r="718" spans="2:35" outlineLevel="1" x14ac:dyDescent="0.2">
      <c r="B718" s="310"/>
      <c r="C718" s="309"/>
      <c r="F718" s="40" t="s">
        <v>285</v>
      </c>
    </row>
    <row r="719" spans="2:35" outlineLevel="1" x14ac:dyDescent="0.2">
      <c r="B719" s="310"/>
      <c r="C719" s="345" t="s">
        <v>156</v>
      </c>
      <c r="G719" t="s">
        <v>286</v>
      </c>
      <c r="Q719" s="16" t="s">
        <v>110</v>
      </c>
      <c r="R719" s="299"/>
      <c r="S719" s="300">
        <v>0</v>
      </c>
      <c r="T719" s="300">
        <v>0</v>
      </c>
      <c r="U719" s="300">
        <v>0</v>
      </c>
      <c r="V719" s="300">
        <v>0</v>
      </c>
      <c r="W719" s="301">
        <v>0</v>
      </c>
      <c r="X719" s="300">
        <v>2.3400233303994522</v>
      </c>
      <c r="Y719" s="300">
        <v>0</v>
      </c>
      <c r="Z719" s="300">
        <v>0</v>
      </c>
      <c r="AA719" s="300">
        <v>5.0461855999999141</v>
      </c>
      <c r="AB719" s="302">
        <v>1.5303199243350418</v>
      </c>
      <c r="AC719" s="302">
        <v>0</v>
      </c>
      <c r="AD719" s="302">
        <v>0</v>
      </c>
      <c r="AE719" s="302">
        <v>0.54359353181935033</v>
      </c>
      <c r="AF719" s="302">
        <v>0</v>
      </c>
      <c r="AG719" s="302">
        <v>0</v>
      </c>
      <c r="AH719" s="303">
        <v>1.5808659809234855</v>
      </c>
      <c r="AI719" s="303">
        <v>0</v>
      </c>
    </row>
    <row r="720" spans="2:35" outlineLevel="1" x14ac:dyDescent="0.2">
      <c r="B720" s="310"/>
      <c r="C720" s="345" t="s">
        <v>156</v>
      </c>
      <c r="G720" t="s">
        <v>287</v>
      </c>
      <c r="Q720" s="337" t="s">
        <v>110</v>
      </c>
      <c r="R720" s="320"/>
      <c r="S720" s="321">
        <v>0</v>
      </c>
      <c r="T720" s="321">
        <v>0</v>
      </c>
      <c r="U720" s="321">
        <v>0</v>
      </c>
      <c r="V720" s="321">
        <v>0</v>
      </c>
      <c r="W720" s="322">
        <v>0</v>
      </c>
      <c r="X720" s="321">
        <v>129.82749069727424</v>
      </c>
      <c r="Y720" s="321">
        <v>136.73063448978695</v>
      </c>
      <c r="Z720" s="321">
        <v>138.81230736508522</v>
      </c>
      <c r="AA720" s="321">
        <v>140.68773313162018</v>
      </c>
      <c r="AB720" s="323">
        <v>152.9317567185951</v>
      </c>
      <c r="AC720" s="323">
        <v>158.23080580661545</v>
      </c>
      <c r="AD720" s="323">
        <v>156.18208585811115</v>
      </c>
      <c r="AE720" s="323">
        <v>154.13336590960688</v>
      </c>
      <c r="AF720" s="323">
        <v>153.18678286118595</v>
      </c>
      <c r="AG720" s="323">
        <v>151.13806291268165</v>
      </c>
      <c r="AH720" s="324">
        <v>149.08934296417738</v>
      </c>
      <c r="AI720" s="324">
        <v>150.24583174181603</v>
      </c>
    </row>
    <row r="721" spans="2:35" outlineLevel="1" x14ac:dyDescent="0.2">
      <c r="B721" s="310"/>
      <c r="C721" s="345" t="s">
        <v>156</v>
      </c>
      <c r="G721" s="325" t="s">
        <v>288</v>
      </c>
      <c r="H721" s="326"/>
      <c r="I721" s="325"/>
      <c r="J721" s="325"/>
      <c r="K721" s="326"/>
      <c r="L721" s="325"/>
      <c r="M721" s="325"/>
      <c r="N721" s="325"/>
      <c r="O721" s="325"/>
      <c r="P721" s="325"/>
      <c r="Q721" s="326"/>
      <c r="R721" s="327"/>
      <c r="S721" s="5">
        <v>0</v>
      </c>
      <c r="T721" s="5">
        <v>0</v>
      </c>
      <c r="U721" s="5">
        <v>0</v>
      </c>
      <c r="V721" s="5">
        <v>0</v>
      </c>
      <c r="W721" s="5">
        <v>0</v>
      </c>
      <c r="X721" s="5">
        <v>132.16751402767369</v>
      </c>
      <c r="Y721" s="5">
        <v>136.73063448978695</v>
      </c>
      <c r="Z721" s="5">
        <v>138.81230736508522</v>
      </c>
      <c r="AA721" s="5">
        <v>145.73391873162009</v>
      </c>
      <c r="AB721" s="5">
        <v>154.46207664293013</v>
      </c>
      <c r="AC721" s="5">
        <v>158.23080580661545</v>
      </c>
      <c r="AD721" s="5">
        <v>156.18208585811115</v>
      </c>
      <c r="AE721" s="5">
        <v>154.67695944142622</v>
      </c>
      <c r="AF721" s="5">
        <v>153.18678286118595</v>
      </c>
      <c r="AG721" s="5">
        <v>151.13806291268165</v>
      </c>
      <c r="AH721" s="5">
        <v>150.67020894510085</v>
      </c>
      <c r="AI721" s="5">
        <v>150.24583174181603</v>
      </c>
    </row>
    <row r="722" spans="2:35" outlineLevel="1" x14ac:dyDescent="0.2">
      <c r="B722" s="310"/>
      <c r="C722" s="309"/>
    </row>
    <row r="723" spans="2:35" outlineLevel="1" x14ac:dyDescent="0.2">
      <c r="B723" s="310"/>
      <c r="C723" s="346" t="s">
        <v>156</v>
      </c>
      <c r="F723" s="40" t="s">
        <v>266</v>
      </c>
      <c r="Q723" s="16" t="s">
        <v>110</v>
      </c>
      <c r="R723" s="340"/>
      <c r="S723" s="341">
        <v>0</v>
      </c>
      <c r="T723" s="341">
        <v>0</v>
      </c>
      <c r="U723" s="341">
        <v>0</v>
      </c>
      <c r="V723" s="341">
        <v>0</v>
      </c>
      <c r="W723" s="342">
        <v>26.382299394055124</v>
      </c>
      <c r="X723" s="341">
        <v>99.266596403676061</v>
      </c>
      <c r="Y723" s="341">
        <v>105.00431246335609</v>
      </c>
      <c r="Z723" s="341">
        <v>110.2293525157416</v>
      </c>
      <c r="AA723" s="341">
        <v>115.05616261750725</v>
      </c>
      <c r="AB723" s="343">
        <v>120.9884033958503</v>
      </c>
      <c r="AC723" s="343">
        <v>189.45489946681991</v>
      </c>
      <c r="AD723" s="343">
        <v>187.40617951831561</v>
      </c>
      <c r="AE723" s="343">
        <v>185.90105310163068</v>
      </c>
      <c r="AF723" s="343">
        <v>184.41087652139041</v>
      </c>
      <c r="AG723" s="343">
        <v>182.36215657288611</v>
      </c>
      <c r="AH723" s="344">
        <v>181.89430260530531</v>
      </c>
      <c r="AI723" s="344">
        <v>181.46992540202049</v>
      </c>
    </row>
    <row r="724" spans="2:35" outlineLevel="1" x14ac:dyDescent="0.2"/>
    <row r="725" spans="2:35" x14ac:dyDescent="0.2">
      <c r="C725" s="116" t="s">
        <v>152</v>
      </c>
      <c r="D725" s="67" t="s">
        <v>152</v>
      </c>
      <c r="E725" s="67"/>
      <c r="F725" s="67"/>
      <c r="G725" s="67"/>
      <c r="H725" s="102"/>
      <c r="I725" s="67"/>
      <c r="J725" s="67"/>
      <c r="K725" s="102"/>
      <c r="L725" s="67"/>
      <c r="M725" s="67"/>
      <c r="N725" s="67"/>
      <c r="O725" s="67"/>
      <c r="P725" s="67"/>
      <c r="Q725" s="117" t="s">
        <v>110</v>
      </c>
      <c r="R725" s="118"/>
      <c r="S725" s="118">
        <v>0</v>
      </c>
      <c r="T725" s="118">
        <v>0</v>
      </c>
      <c r="U725" s="118">
        <v>0</v>
      </c>
      <c r="V725" s="118">
        <v>0</v>
      </c>
      <c r="W725" s="118">
        <v>0</v>
      </c>
      <c r="X725" s="118">
        <v>0</v>
      </c>
      <c r="Y725" s="118">
        <v>0</v>
      </c>
      <c r="Z725" s="118">
        <v>0</v>
      </c>
      <c r="AA725" s="118">
        <v>0</v>
      </c>
      <c r="AB725" s="118">
        <v>0</v>
      </c>
      <c r="AC725" s="118">
        <v>0</v>
      </c>
      <c r="AD725" s="118">
        <v>0</v>
      </c>
      <c r="AE725" s="118">
        <v>0</v>
      </c>
      <c r="AF725" s="118">
        <v>0</v>
      </c>
      <c r="AG725" s="118">
        <v>0</v>
      </c>
      <c r="AH725" s="118">
        <v>0</v>
      </c>
      <c r="AI725" s="118">
        <v>0</v>
      </c>
    </row>
    <row r="726" spans="2:35" outlineLevel="1" x14ac:dyDescent="0.2">
      <c r="C726" s="309"/>
      <c r="F726" s="40" t="s">
        <v>269</v>
      </c>
    </row>
    <row r="727" spans="2:35" outlineLevel="1" x14ac:dyDescent="0.2">
      <c r="B727" s="310"/>
      <c r="C727" s="312" t="s">
        <v>152</v>
      </c>
      <c r="G727" t="s">
        <v>270</v>
      </c>
      <c r="O727" s="106"/>
      <c r="Q727" s="16" t="s">
        <v>110</v>
      </c>
      <c r="R727" s="299"/>
      <c r="S727" s="300">
        <v>0</v>
      </c>
      <c r="T727" s="300">
        <v>0</v>
      </c>
      <c r="U727" s="300">
        <v>0</v>
      </c>
      <c r="V727" s="300">
        <v>0</v>
      </c>
      <c r="W727" s="301">
        <v>0</v>
      </c>
      <c r="X727" s="300">
        <v>0</v>
      </c>
      <c r="Y727" s="300">
        <v>0</v>
      </c>
      <c r="Z727" s="300">
        <v>0</v>
      </c>
      <c r="AA727" s="300">
        <v>0</v>
      </c>
      <c r="AB727" s="302">
        <v>0</v>
      </c>
      <c r="AC727" s="302">
        <v>0</v>
      </c>
      <c r="AD727" s="302">
        <v>0</v>
      </c>
      <c r="AE727" s="302">
        <v>0</v>
      </c>
      <c r="AF727" s="302">
        <v>0</v>
      </c>
      <c r="AG727" s="302">
        <v>0</v>
      </c>
      <c r="AH727" s="303">
        <v>0</v>
      </c>
      <c r="AI727" s="303">
        <v>0</v>
      </c>
    </row>
    <row r="728" spans="2:35" outlineLevel="1" x14ac:dyDescent="0.2">
      <c r="B728" s="310"/>
      <c r="C728" s="312" t="s">
        <v>152</v>
      </c>
      <c r="G728" t="s">
        <v>271</v>
      </c>
      <c r="N728" s="24"/>
      <c r="O728" s="149" t="s">
        <v>172</v>
      </c>
      <c r="P728" s="313">
        <v>0</v>
      </c>
      <c r="Q728" s="16" t="s">
        <v>110</v>
      </c>
      <c r="R728" s="314"/>
      <c r="S728" s="315">
        <v>0</v>
      </c>
      <c r="T728" s="315">
        <v>0</v>
      </c>
      <c r="U728" s="315">
        <v>0</v>
      </c>
      <c r="V728" s="315">
        <v>0</v>
      </c>
      <c r="W728" s="316">
        <v>0</v>
      </c>
      <c r="X728" s="315">
        <v>0</v>
      </c>
      <c r="Y728" s="315">
        <v>0</v>
      </c>
      <c r="Z728" s="315">
        <v>0</v>
      </c>
      <c r="AA728" s="315">
        <v>0</v>
      </c>
      <c r="AB728" s="5">
        <v>0</v>
      </c>
      <c r="AC728" s="5">
        <v>0</v>
      </c>
      <c r="AD728" s="5">
        <v>0</v>
      </c>
      <c r="AE728" s="5">
        <v>0</v>
      </c>
      <c r="AF728" s="5">
        <v>0</v>
      </c>
      <c r="AG728" s="5">
        <v>0</v>
      </c>
      <c r="AH728" s="317">
        <v>0</v>
      </c>
      <c r="AI728" s="317">
        <v>0</v>
      </c>
    </row>
    <row r="729" spans="2:35" outlineLevel="1" x14ac:dyDescent="0.2">
      <c r="B729" s="310"/>
      <c r="C729" s="312" t="s">
        <v>152</v>
      </c>
      <c r="G729" t="s">
        <v>272</v>
      </c>
      <c r="Q729" s="16" t="s">
        <v>110</v>
      </c>
      <c r="R729" s="314"/>
      <c r="S729" s="315">
        <v>0</v>
      </c>
      <c r="T729" s="315">
        <v>0</v>
      </c>
      <c r="U729" s="315">
        <v>0</v>
      </c>
      <c r="V729" s="315">
        <v>0</v>
      </c>
      <c r="W729" s="316">
        <v>0</v>
      </c>
      <c r="X729" s="315">
        <v>0</v>
      </c>
      <c r="Y729" s="315">
        <v>0</v>
      </c>
      <c r="Z729" s="315">
        <v>0</v>
      </c>
      <c r="AA729" s="315">
        <v>0</v>
      </c>
      <c r="AB729" s="5">
        <v>0</v>
      </c>
      <c r="AC729" s="5">
        <v>0</v>
      </c>
      <c r="AD729" s="5">
        <v>0</v>
      </c>
      <c r="AE729" s="5">
        <v>0</v>
      </c>
      <c r="AF729" s="5">
        <v>0</v>
      </c>
      <c r="AG729" s="5">
        <v>0</v>
      </c>
      <c r="AH729" s="317">
        <v>0</v>
      </c>
      <c r="AI729" s="317">
        <v>0</v>
      </c>
    </row>
    <row r="730" spans="2:35" outlineLevel="1" x14ac:dyDescent="0.2">
      <c r="B730" s="310"/>
      <c r="C730" s="312" t="s">
        <v>152</v>
      </c>
      <c r="G730" t="s">
        <v>273</v>
      </c>
      <c r="Q730" s="16" t="s">
        <v>110</v>
      </c>
      <c r="R730" s="314"/>
      <c r="S730" s="315">
        <v>0</v>
      </c>
      <c r="T730" s="315">
        <v>0</v>
      </c>
      <c r="U730" s="315">
        <v>0</v>
      </c>
      <c r="V730" s="315">
        <v>0</v>
      </c>
      <c r="W730" s="316">
        <v>0</v>
      </c>
      <c r="X730" s="315">
        <v>0</v>
      </c>
      <c r="Y730" s="315">
        <v>0</v>
      </c>
      <c r="Z730" s="315">
        <v>0</v>
      </c>
      <c r="AA730" s="315">
        <v>0</v>
      </c>
      <c r="AB730" s="5">
        <v>0</v>
      </c>
      <c r="AC730" s="5">
        <v>0</v>
      </c>
      <c r="AD730" s="5">
        <v>0</v>
      </c>
      <c r="AE730" s="5">
        <v>0</v>
      </c>
      <c r="AF730" s="5">
        <v>0</v>
      </c>
      <c r="AG730" s="5">
        <v>0</v>
      </c>
      <c r="AH730" s="317">
        <v>0</v>
      </c>
      <c r="AI730" s="317">
        <v>0</v>
      </c>
    </row>
    <row r="731" spans="2:35" outlineLevel="1" x14ac:dyDescent="0.2">
      <c r="B731" s="310"/>
      <c r="C731" s="312" t="s">
        <v>152</v>
      </c>
      <c r="G731" t="s">
        <v>274</v>
      </c>
      <c r="O731" s="149" t="s">
        <v>275</v>
      </c>
      <c r="P731" s="318">
        <v>0</v>
      </c>
      <c r="Q731" s="16" t="s">
        <v>110</v>
      </c>
      <c r="R731" s="319"/>
      <c r="S731" s="315">
        <v>0</v>
      </c>
      <c r="T731" s="315">
        <v>0</v>
      </c>
      <c r="U731" s="315">
        <v>0</v>
      </c>
      <c r="V731" s="315">
        <v>0</v>
      </c>
      <c r="W731" s="316">
        <v>0</v>
      </c>
      <c r="X731" s="315">
        <v>0</v>
      </c>
      <c r="Y731" s="315">
        <v>0</v>
      </c>
      <c r="Z731" s="315">
        <v>0</v>
      </c>
      <c r="AA731" s="315">
        <v>0</v>
      </c>
      <c r="AB731" s="5">
        <v>0</v>
      </c>
      <c r="AC731" s="5">
        <v>0</v>
      </c>
      <c r="AD731" s="5">
        <v>0</v>
      </c>
      <c r="AE731" s="5">
        <v>0</v>
      </c>
      <c r="AF731" s="5">
        <v>0</v>
      </c>
      <c r="AG731" s="5">
        <v>0</v>
      </c>
      <c r="AH731" s="317">
        <v>0</v>
      </c>
      <c r="AI731" s="317">
        <v>0</v>
      </c>
    </row>
    <row r="732" spans="2:35" outlineLevel="1" x14ac:dyDescent="0.2">
      <c r="B732" s="310"/>
      <c r="C732" s="312" t="s">
        <v>152</v>
      </c>
      <c r="G732" t="s">
        <v>276</v>
      </c>
      <c r="Q732" s="8" t="s">
        <v>110</v>
      </c>
      <c r="R732" s="320"/>
      <c r="S732" s="321">
        <v>0</v>
      </c>
      <c r="T732" s="321">
        <v>0</v>
      </c>
      <c r="U732" s="321">
        <v>0</v>
      </c>
      <c r="V732" s="321">
        <v>0</v>
      </c>
      <c r="W732" s="322">
        <v>0</v>
      </c>
      <c r="X732" s="321">
        <v>0</v>
      </c>
      <c r="Y732" s="321">
        <v>0</v>
      </c>
      <c r="Z732" s="321">
        <v>0</v>
      </c>
      <c r="AA732" s="321">
        <v>0</v>
      </c>
      <c r="AB732" s="323">
        <v>0</v>
      </c>
      <c r="AC732" s="323">
        <v>0</v>
      </c>
      <c r="AD732" s="323">
        <v>0</v>
      </c>
      <c r="AE732" s="323">
        <v>0</v>
      </c>
      <c r="AF732" s="323">
        <v>0</v>
      </c>
      <c r="AG732" s="323">
        <v>0</v>
      </c>
      <c r="AH732" s="324">
        <v>0</v>
      </c>
      <c r="AI732" s="324">
        <v>0</v>
      </c>
    </row>
    <row r="733" spans="2:35" outlineLevel="1" x14ac:dyDescent="0.2">
      <c r="B733" s="310"/>
      <c r="C733" s="312" t="s">
        <v>152</v>
      </c>
      <c r="G733" s="325" t="s">
        <v>277</v>
      </c>
      <c r="H733" s="326"/>
      <c r="I733" s="325"/>
      <c r="J733" s="325"/>
      <c r="K733" s="326"/>
      <c r="L733" s="325"/>
      <c r="M733" s="325"/>
      <c r="N733" s="325"/>
      <c r="O733" s="325"/>
      <c r="P733" s="325"/>
      <c r="Q733" s="326"/>
      <c r="R733" s="327"/>
      <c r="S733" s="5">
        <v>0</v>
      </c>
      <c r="T733" s="5">
        <v>0</v>
      </c>
      <c r="U733" s="5">
        <v>0</v>
      </c>
      <c r="V733" s="5">
        <v>0</v>
      </c>
      <c r="W733" s="5">
        <v>0</v>
      </c>
      <c r="X733" s="5">
        <v>0</v>
      </c>
      <c r="Y733" s="5">
        <v>0</v>
      </c>
      <c r="Z733" s="5">
        <v>0</v>
      </c>
      <c r="AA733" s="5">
        <v>0</v>
      </c>
      <c r="AB733" s="5">
        <v>0</v>
      </c>
      <c r="AC733" s="5">
        <v>0</v>
      </c>
      <c r="AD733" s="5">
        <v>0</v>
      </c>
      <c r="AE733" s="5">
        <v>0</v>
      </c>
      <c r="AF733" s="5">
        <v>0</v>
      </c>
      <c r="AG733" s="5">
        <v>0</v>
      </c>
      <c r="AH733" s="5">
        <v>0</v>
      </c>
      <c r="AI733" s="5">
        <v>0</v>
      </c>
    </row>
    <row r="734" spans="2:35" outlineLevel="1" x14ac:dyDescent="0.2">
      <c r="B734" s="310"/>
      <c r="C734" s="309"/>
    </row>
    <row r="735" spans="2:35" outlineLevel="1" x14ac:dyDescent="0.2">
      <c r="B735" s="310"/>
      <c r="C735" s="312"/>
      <c r="D735" s="259"/>
      <c r="E735" s="259"/>
      <c r="F735" s="328" t="s">
        <v>278</v>
      </c>
      <c r="G735" s="259"/>
      <c r="H735" s="16"/>
      <c r="I735" s="259"/>
      <c r="J735" s="259"/>
      <c r="K735" s="16"/>
      <c r="L735" s="259"/>
      <c r="M735" s="259"/>
      <c r="N735" s="259"/>
      <c r="O735" s="259"/>
      <c r="P735" s="259"/>
      <c r="Q735" s="261"/>
      <c r="R735" s="262"/>
      <c r="S735" s="262"/>
      <c r="T735" s="262"/>
      <c r="U735" s="262"/>
      <c r="V735" s="262"/>
      <c r="W735" s="262"/>
      <c r="X735" s="262"/>
      <c r="Y735" s="262"/>
      <c r="Z735" s="262"/>
      <c r="AA735" s="262"/>
      <c r="AB735" s="262"/>
      <c r="AC735" s="262"/>
      <c r="AD735" s="262"/>
      <c r="AE735" s="262"/>
      <c r="AF735" s="262"/>
      <c r="AG735" s="262"/>
      <c r="AH735" s="262"/>
      <c r="AI735" s="262"/>
    </row>
    <row r="736" spans="2:35" outlineLevel="1" x14ac:dyDescent="0.2">
      <c r="B736" s="310"/>
      <c r="C736" s="312" t="s">
        <v>152</v>
      </c>
      <c r="D736" s="259"/>
      <c r="E736" s="259"/>
      <c r="F736" s="259"/>
      <c r="G736" s="329" t="s">
        <v>279</v>
      </c>
      <c r="H736" s="330"/>
      <c r="I736" s="329"/>
      <c r="J736" s="259"/>
      <c r="K736" s="16"/>
      <c r="L736" s="259"/>
      <c r="M736" s="259"/>
      <c r="N736" s="259"/>
      <c r="O736" s="259"/>
      <c r="P736" s="259"/>
      <c r="Q736" s="16" t="s">
        <v>110</v>
      </c>
      <c r="R736" s="331"/>
      <c r="S736" s="300">
        <v>0</v>
      </c>
      <c r="T736" s="300">
        <v>0</v>
      </c>
      <c r="U736" s="300">
        <v>0</v>
      </c>
      <c r="V736" s="300">
        <v>0</v>
      </c>
      <c r="W736" s="301">
        <v>0</v>
      </c>
      <c r="X736" s="300">
        <v>0</v>
      </c>
      <c r="Y736" s="300">
        <v>0</v>
      </c>
      <c r="Z736" s="300">
        <v>0</v>
      </c>
      <c r="AA736" s="300">
        <v>0</v>
      </c>
      <c r="AB736" s="302">
        <v>0</v>
      </c>
      <c r="AC736" s="302">
        <v>0</v>
      </c>
      <c r="AD736" s="302">
        <v>0</v>
      </c>
      <c r="AE736" s="302">
        <v>0</v>
      </c>
      <c r="AF736" s="302">
        <v>0</v>
      </c>
      <c r="AG736" s="302">
        <v>0</v>
      </c>
      <c r="AH736" s="303">
        <v>0</v>
      </c>
      <c r="AI736" s="303">
        <v>0</v>
      </c>
    </row>
    <row r="737" spans="2:35" outlineLevel="1" x14ac:dyDescent="0.2">
      <c r="B737" s="310"/>
      <c r="C737" s="312" t="s">
        <v>152</v>
      </c>
      <c r="D737" s="259"/>
      <c r="E737" s="259"/>
      <c r="F737" s="259"/>
      <c r="G737" s="329" t="s">
        <v>280</v>
      </c>
      <c r="H737" s="330"/>
      <c r="I737" s="329"/>
      <c r="J737" s="259"/>
      <c r="K737" s="16"/>
      <c r="L737" s="259"/>
      <c r="M737" s="259"/>
      <c r="N737" s="259"/>
      <c r="O737" s="259"/>
      <c r="P737" s="259"/>
      <c r="Q737" s="16" t="s">
        <v>110</v>
      </c>
      <c r="R737" s="332"/>
      <c r="S737" s="315">
        <v>0</v>
      </c>
      <c r="T737" s="315">
        <v>0</v>
      </c>
      <c r="U737" s="315">
        <v>0</v>
      </c>
      <c r="V737" s="315">
        <v>0</v>
      </c>
      <c r="W737" s="316">
        <v>0</v>
      </c>
      <c r="X737" s="315">
        <v>0</v>
      </c>
      <c r="Y737" s="315">
        <v>0</v>
      </c>
      <c r="Z737" s="315">
        <v>0</v>
      </c>
      <c r="AA737" s="315">
        <v>0</v>
      </c>
      <c r="AB737" s="5">
        <v>0</v>
      </c>
      <c r="AC737" s="5">
        <v>0</v>
      </c>
      <c r="AD737" s="5">
        <v>0</v>
      </c>
      <c r="AE737" s="5">
        <v>0</v>
      </c>
      <c r="AF737" s="5">
        <v>0</v>
      </c>
      <c r="AG737" s="5">
        <v>0</v>
      </c>
      <c r="AH737" s="317">
        <v>0</v>
      </c>
      <c r="AI737" s="317">
        <v>0</v>
      </c>
    </row>
    <row r="738" spans="2:35" outlineLevel="1" x14ac:dyDescent="0.2">
      <c r="B738" s="310"/>
      <c r="C738" s="312" t="s">
        <v>152</v>
      </c>
      <c r="D738" s="259"/>
      <c r="E738" s="259"/>
      <c r="F738" s="259"/>
      <c r="G738" s="329" t="s">
        <v>281</v>
      </c>
      <c r="H738" s="330"/>
      <c r="I738" s="329"/>
      <c r="J738" s="259"/>
      <c r="K738" s="16"/>
      <c r="L738" s="259"/>
      <c r="M738" s="259"/>
      <c r="N738" s="259"/>
      <c r="O738" s="259"/>
      <c r="P738" s="259"/>
      <c r="Q738" s="16" t="s">
        <v>110</v>
      </c>
      <c r="R738" s="332"/>
      <c r="S738" s="315">
        <v>0</v>
      </c>
      <c r="T738" s="315">
        <v>0</v>
      </c>
      <c r="U738" s="315">
        <v>0</v>
      </c>
      <c r="V738" s="315">
        <v>0</v>
      </c>
      <c r="W738" s="316">
        <v>0</v>
      </c>
      <c r="X738" s="315">
        <v>0</v>
      </c>
      <c r="Y738" s="315">
        <v>0</v>
      </c>
      <c r="Z738" s="315">
        <v>0</v>
      </c>
      <c r="AA738" s="315">
        <v>0</v>
      </c>
      <c r="AB738" s="5">
        <v>0</v>
      </c>
      <c r="AC738" s="5">
        <v>0</v>
      </c>
      <c r="AD738" s="5">
        <v>0</v>
      </c>
      <c r="AE738" s="5">
        <v>0</v>
      </c>
      <c r="AF738" s="5">
        <v>0</v>
      </c>
      <c r="AG738" s="5">
        <v>0</v>
      </c>
      <c r="AH738" s="317">
        <v>0</v>
      </c>
      <c r="AI738" s="317">
        <v>0</v>
      </c>
    </row>
    <row r="739" spans="2:35" outlineLevel="1" x14ac:dyDescent="0.2">
      <c r="B739" s="310"/>
      <c r="C739" s="312" t="s">
        <v>152</v>
      </c>
      <c r="D739" s="259"/>
      <c r="E739" s="259"/>
      <c r="F739" s="259"/>
      <c r="G739" s="333" t="s">
        <v>282</v>
      </c>
      <c r="H739" s="334"/>
      <c r="I739" s="333"/>
      <c r="J739" s="335"/>
      <c r="K739" s="336"/>
      <c r="L739" s="335"/>
      <c r="M739" s="335"/>
      <c r="N739" s="335"/>
      <c r="O739" s="335"/>
      <c r="P739" s="335"/>
      <c r="Q739" s="337" t="s">
        <v>110</v>
      </c>
      <c r="R739" s="338"/>
      <c r="S739" s="321">
        <v>0</v>
      </c>
      <c r="T739" s="321">
        <v>0</v>
      </c>
      <c r="U739" s="321">
        <v>0</v>
      </c>
      <c r="V739" s="321">
        <v>0</v>
      </c>
      <c r="W739" s="322">
        <v>0</v>
      </c>
      <c r="X739" s="321">
        <v>0</v>
      </c>
      <c r="Y739" s="321">
        <v>0</v>
      </c>
      <c r="Z739" s="321">
        <v>0</v>
      </c>
      <c r="AA739" s="321">
        <v>0</v>
      </c>
      <c r="AB739" s="323">
        <v>0</v>
      </c>
      <c r="AC739" s="323">
        <v>0</v>
      </c>
      <c r="AD739" s="323">
        <v>0</v>
      </c>
      <c r="AE739" s="323">
        <v>0</v>
      </c>
      <c r="AF739" s="323">
        <v>0</v>
      </c>
      <c r="AG739" s="323">
        <v>0</v>
      </c>
      <c r="AH739" s="324">
        <v>0</v>
      </c>
      <c r="AI739" s="324">
        <v>0</v>
      </c>
    </row>
    <row r="740" spans="2:35" outlineLevel="1" x14ac:dyDescent="0.2">
      <c r="B740" s="310"/>
      <c r="C740" s="312" t="s">
        <v>152</v>
      </c>
      <c r="D740" s="259"/>
      <c r="E740" s="259"/>
      <c r="F740" s="259"/>
      <c r="G740" s="329" t="s">
        <v>283</v>
      </c>
      <c r="H740" s="330"/>
      <c r="I740" s="329"/>
      <c r="J740" s="259"/>
      <c r="K740" s="16"/>
      <c r="L740" s="259"/>
      <c r="M740" s="259"/>
      <c r="N740" s="259"/>
      <c r="O740" s="259"/>
      <c r="P740" s="259"/>
      <c r="Q740" s="261"/>
      <c r="R740" s="262"/>
      <c r="S740" s="339">
        <v>0</v>
      </c>
      <c r="T740" s="339">
        <v>0</v>
      </c>
      <c r="U740" s="339">
        <v>0</v>
      </c>
      <c r="V740" s="339">
        <v>0</v>
      </c>
      <c r="W740" s="339">
        <v>0</v>
      </c>
      <c r="X740" s="339">
        <v>0</v>
      </c>
      <c r="Y740" s="339">
        <v>0</v>
      </c>
      <c r="Z740" s="339">
        <v>0</v>
      </c>
      <c r="AA740" s="339">
        <v>0</v>
      </c>
      <c r="AB740" s="339">
        <v>0</v>
      </c>
      <c r="AC740" s="339">
        <v>0</v>
      </c>
      <c r="AD740" s="339">
        <v>0</v>
      </c>
      <c r="AE740" s="339">
        <v>0</v>
      </c>
      <c r="AF740" s="339">
        <v>0</v>
      </c>
      <c r="AG740" s="339">
        <v>0</v>
      </c>
      <c r="AH740" s="339">
        <v>0</v>
      </c>
      <c r="AI740" s="339">
        <v>0</v>
      </c>
    </row>
    <row r="741" spans="2:35" outlineLevel="1" x14ac:dyDescent="0.2">
      <c r="B741" s="310"/>
      <c r="C741" s="309"/>
    </row>
    <row r="742" spans="2:35" outlineLevel="1" x14ac:dyDescent="0.2">
      <c r="B742" s="310"/>
      <c r="C742" s="312" t="s">
        <v>152</v>
      </c>
      <c r="F742" s="40" t="s">
        <v>284</v>
      </c>
      <c r="Q742" s="16" t="s">
        <v>110</v>
      </c>
      <c r="R742" s="340"/>
      <c r="S742" s="341">
        <v>0</v>
      </c>
      <c r="T742" s="341">
        <v>0</v>
      </c>
      <c r="U742" s="341">
        <v>0</v>
      </c>
      <c r="V742" s="341">
        <v>0</v>
      </c>
      <c r="W742" s="342">
        <v>0</v>
      </c>
      <c r="X742" s="341">
        <v>0</v>
      </c>
      <c r="Y742" s="341">
        <v>0</v>
      </c>
      <c r="Z742" s="341">
        <v>0</v>
      </c>
      <c r="AA742" s="341">
        <v>0</v>
      </c>
      <c r="AB742" s="343">
        <v>0</v>
      </c>
      <c r="AC742" s="343">
        <v>0</v>
      </c>
      <c r="AD742" s="343">
        <v>0</v>
      </c>
      <c r="AE742" s="343">
        <v>0</v>
      </c>
      <c r="AF742" s="343">
        <v>0</v>
      </c>
      <c r="AG742" s="343">
        <v>0</v>
      </c>
      <c r="AH742" s="344">
        <v>0</v>
      </c>
      <c r="AI742" s="344">
        <v>0</v>
      </c>
    </row>
    <row r="743" spans="2:35" outlineLevel="1" x14ac:dyDescent="0.2">
      <c r="B743" s="310"/>
      <c r="C743" s="309"/>
      <c r="F743" s="40"/>
    </row>
    <row r="744" spans="2:35" outlineLevel="1" x14ac:dyDescent="0.2">
      <c r="B744" s="310"/>
      <c r="C744" s="309"/>
      <c r="F744" s="40" t="s">
        <v>285</v>
      </c>
    </row>
    <row r="745" spans="2:35" outlineLevel="1" x14ac:dyDescent="0.2">
      <c r="B745" s="310"/>
      <c r="C745" s="345" t="s">
        <v>152</v>
      </c>
      <c r="G745" t="s">
        <v>286</v>
      </c>
      <c r="Q745" s="16" t="s">
        <v>110</v>
      </c>
      <c r="R745" s="299"/>
      <c r="S745" s="300">
        <v>0</v>
      </c>
      <c r="T745" s="300">
        <v>0</v>
      </c>
      <c r="U745" s="300">
        <v>0</v>
      </c>
      <c r="V745" s="300">
        <v>0</v>
      </c>
      <c r="W745" s="301">
        <v>0</v>
      </c>
      <c r="X745" s="300">
        <v>0</v>
      </c>
      <c r="Y745" s="300">
        <v>0</v>
      </c>
      <c r="Z745" s="300">
        <v>0</v>
      </c>
      <c r="AA745" s="300">
        <v>0</v>
      </c>
      <c r="AB745" s="302">
        <v>0</v>
      </c>
      <c r="AC745" s="302">
        <v>0</v>
      </c>
      <c r="AD745" s="302">
        <v>0</v>
      </c>
      <c r="AE745" s="302">
        <v>0</v>
      </c>
      <c r="AF745" s="302">
        <v>0</v>
      </c>
      <c r="AG745" s="302">
        <v>0</v>
      </c>
      <c r="AH745" s="303">
        <v>0</v>
      </c>
      <c r="AI745" s="303">
        <v>0</v>
      </c>
    </row>
    <row r="746" spans="2:35" outlineLevel="1" x14ac:dyDescent="0.2">
      <c r="B746" s="310"/>
      <c r="C746" s="345" t="s">
        <v>152</v>
      </c>
      <c r="G746" t="s">
        <v>287</v>
      </c>
      <c r="Q746" s="337" t="s">
        <v>110</v>
      </c>
      <c r="R746" s="320"/>
      <c r="S746" s="321">
        <v>0</v>
      </c>
      <c r="T746" s="321">
        <v>0</v>
      </c>
      <c r="U746" s="321">
        <v>0</v>
      </c>
      <c r="V746" s="321">
        <v>0</v>
      </c>
      <c r="W746" s="322">
        <v>0</v>
      </c>
      <c r="X746" s="321">
        <v>0</v>
      </c>
      <c r="Y746" s="321">
        <v>0</v>
      </c>
      <c r="Z746" s="321">
        <v>0</v>
      </c>
      <c r="AA746" s="321">
        <v>0</v>
      </c>
      <c r="AB746" s="323">
        <v>0</v>
      </c>
      <c r="AC746" s="323">
        <v>0</v>
      </c>
      <c r="AD746" s="323">
        <v>0</v>
      </c>
      <c r="AE746" s="323">
        <v>0</v>
      </c>
      <c r="AF746" s="323">
        <v>0</v>
      </c>
      <c r="AG746" s="323">
        <v>0</v>
      </c>
      <c r="AH746" s="324">
        <v>0</v>
      </c>
      <c r="AI746" s="324">
        <v>0</v>
      </c>
    </row>
    <row r="747" spans="2:35" outlineLevel="1" x14ac:dyDescent="0.2">
      <c r="B747" s="310"/>
      <c r="C747" s="345" t="s">
        <v>152</v>
      </c>
      <c r="G747" s="325" t="s">
        <v>288</v>
      </c>
      <c r="H747" s="326"/>
      <c r="I747" s="325"/>
      <c r="J747" s="325"/>
      <c r="K747" s="326"/>
      <c r="L747" s="325"/>
      <c r="M747" s="325"/>
      <c r="N747" s="325"/>
      <c r="O747" s="325"/>
      <c r="P747" s="325"/>
      <c r="Q747" s="326"/>
      <c r="R747" s="327"/>
      <c r="S747" s="5">
        <v>0</v>
      </c>
      <c r="T747" s="5">
        <v>0</v>
      </c>
      <c r="U747" s="5">
        <v>0</v>
      </c>
      <c r="V747" s="5">
        <v>0</v>
      </c>
      <c r="W747" s="5">
        <v>0</v>
      </c>
      <c r="X747" s="5">
        <v>0</v>
      </c>
      <c r="Y747" s="5">
        <v>0</v>
      </c>
      <c r="Z747" s="5">
        <v>0</v>
      </c>
      <c r="AA747" s="5">
        <v>0</v>
      </c>
      <c r="AB747" s="5">
        <v>0</v>
      </c>
      <c r="AC747" s="5">
        <v>0</v>
      </c>
      <c r="AD747" s="5">
        <v>0</v>
      </c>
      <c r="AE747" s="5">
        <v>0</v>
      </c>
      <c r="AF747" s="5">
        <v>0</v>
      </c>
      <c r="AG747" s="5">
        <v>0</v>
      </c>
      <c r="AH747" s="5">
        <v>0</v>
      </c>
      <c r="AI747" s="5">
        <v>0</v>
      </c>
    </row>
    <row r="748" spans="2:35" outlineLevel="1" x14ac:dyDescent="0.2">
      <c r="B748" s="310"/>
      <c r="C748" s="309"/>
    </row>
    <row r="749" spans="2:35" outlineLevel="1" x14ac:dyDescent="0.2">
      <c r="B749" s="310"/>
      <c r="C749" s="346" t="s">
        <v>152</v>
      </c>
      <c r="F749" s="40" t="s">
        <v>266</v>
      </c>
      <c r="Q749" s="16" t="s">
        <v>110</v>
      </c>
      <c r="R749" s="340"/>
      <c r="S749" s="341">
        <v>0</v>
      </c>
      <c r="T749" s="341">
        <v>0</v>
      </c>
      <c r="U749" s="341">
        <v>0</v>
      </c>
      <c r="V749" s="341">
        <v>0</v>
      </c>
      <c r="W749" s="342">
        <v>0</v>
      </c>
      <c r="X749" s="341">
        <v>0</v>
      </c>
      <c r="Y749" s="341">
        <v>0</v>
      </c>
      <c r="Z749" s="341">
        <v>0</v>
      </c>
      <c r="AA749" s="341">
        <v>0</v>
      </c>
      <c r="AB749" s="343">
        <v>0</v>
      </c>
      <c r="AC749" s="343">
        <v>0</v>
      </c>
      <c r="AD749" s="343">
        <v>0</v>
      </c>
      <c r="AE749" s="343">
        <v>0</v>
      </c>
      <c r="AF749" s="343">
        <v>0</v>
      </c>
      <c r="AG749" s="343">
        <v>0</v>
      </c>
      <c r="AH749" s="344">
        <v>0</v>
      </c>
      <c r="AI749" s="344">
        <v>0</v>
      </c>
    </row>
    <row r="750" spans="2:35" outlineLevel="1" x14ac:dyDescent="0.2"/>
    <row r="751" spans="2:35" x14ac:dyDescent="0.2">
      <c r="C751" s="116">
        <v>29</v>
      </c>
      <c r="D751" s="67" t="s">
        <v>158</v>
      </c>
      <c r="E751" s="67"/>
      <c r="F751" s="67"/>
      <c r="G751" s="67"/>
      <c r="H751" s="102"/>
      <c r="I751" s="67"/>
      <c r="J751" s="67"/>
      <c r="K751" s="102"/>
      <c r="L751" s="67"/>
      <c r="M751" s="67"/>
      <c r="N751" s="67"/>
      <c r="O751" s="67"/>
      <c r="P751" s="67"/>
      <c r="Q751" s="117" t="s">
        <v>110</v>
      </c>
      <c r="R751" s="118"/>
      <c r="S751" s="118">
        <v>0</v>
      </c>
      <c r="T751" s="118">
        <v>0</v>
      </c>
      <c r="U751" s="118">
        <v>0</v>
      </c>
      <c r="V751" s="118">
        <v>0</v>
      </c>
      <c r="W751" s="118">
        <v>62.901123073827392</v>
      </c>
      <c r="X751" s="118">
        <v>245.46900947293005</v>
      </c>
      <c r="Y751" s="118">
        <v>277.01448614705453</v>
      </c>
      <c r="Z751" s="118">
        <v>301.49083684889479</v>
      </c>
      <c r="AA751" s="118">
        <v>313.28863757338189</v>
      </c>
      <c r="AB751" s="118">
        <v>326.45136099991583</v>
      </c>
      <c r="AC751" s="118">
        <v>522.06907063806614</v>
      </c>
      <c r="AD751" s="118">
        <v>525.07994194306127</v>
      </c>
      <c r="AE751" s="118">
        <v>528.83503387878409</v>
      </c>
      <c r="AF751" s="118">
        <v>530.97166807089013</v>
      </c>
      <c r="AG751" s="118">
        <v>532.69556800556472</v>
      </c>
      <c r="AH751" s="118">
        <v>536.20589541792992</v>
      </c>
      <c r="AI751" s="118">
        <v>539.97082005599771</v>
      </c>
    </row>
    <row r="752" spans="2:35" outlineLevel="1" x14ac:dyDescent="0.2">
      <c r="C752" s="309"/>
      <c r="F752" s="40" t="s">
        <v>269</v>
      </c>
    </row>
    <row r="753" spans="2:35" outlineLevel="1" x14ac:dyDescent="0.2">
      <c r="B753" s="310"/>
      <c r="C753" s="312">
        <v>29</v>
      </c>
      <c r="G753" t="s">
        <v>270</v>
      </c>
      <c r="O753" s="106"/>
      <c r="Q753" s="16" t="s">
        <v>110</v>
      </c>
      <c r="R753" s="299"/>
      <c r="S753" s="300">
        <v>0</v>
      </c>
      <c r="T753" s="300">
        <v>0</v>
      </c>
      <c r="U753" s="300">
        <v>0</v>
      </c>
      <c r="V753" s="300">
        <v>0</v>
      </c>
      <c r="W753" s="301">
        <v>0</v>
      </c>
      <c r="X753" s="300">
        <v>4869.8939757359904</v>
      </c>
      <c r="Y753" s="300">
        <v>5653.7285112386708</v>
      </c>
      <c r="Z753" s="300">
        <v>6201.6268244021994</v>
      </c>
      <c r="AA753" s="300">
        <v>6387.4848376541358</v>
      </c>
      <c r="AB753" s="302">
        <v>6742.9278917368274</v>
      </c>
      <c r="AC753" s="302">
        <v>6995.1220834862079</v>
      </c>
      <c r="AD753" s="302">
        <v>7014.1237562849929</v>
      </c>
      <c r="AE753" s="302">
        <v>7090.6413577917729</v>
      </c>
      <c r="AF753" s="302">
        <v>7131.8006525712481</v>
      </c>
      <c r="AG753" s="302">
        <v>7157.6645262965103</v>
      </c>
      <c r="AH753" s="303">
        <v>7186.078927909728</v>
      </c>
      <c r="AI753" s="303">
        <v>7268.8567635411009</v>
      </c>
    </row>
    <row r="754" spans="2:35" outlineLevel="1" x14ac:dyDescent="0.2">
      <c r="B754" s="310"/>
      <c r="C754" s="312">
        <v>29</v>
      </c>
      <c r="G754" t="s">
        <v>271</v>
      </c>
      <c r="N754" s="24"/>
      <c r="O754" s="149" t="s">
        <v>172</v>
      </c>
      <c r="P754" s="313">
        <v>0</v>
      </c>
      <c r="Q754" s="16" t="s">
        <v>110</v>
      </c>
      <c r="R754" s="314"/>
      <c r="S754" s="315">
        <v>0</v>
      </c>
      <c r="T754" s="315">
        <v>0</v>
      </c>
      <c r="U754" s="315">
        <v>0</v>
      </c>
      <c r="V754" s="315">
        <v>0</v>
      </c>
      <c r="W754" s="316">
        <v>0</v>
      </c>
      <c r="X754" s="315">
        <v>695.2003138790767</v>
      </c>
      <c r="Y754" s="315">
        <v>448.38531290097353</v>
      </c>
      <c r="Z754" s="315">
        <v>87.345958794945915</v>
      </c>
      <c r="AA754" s="315">
        <v>251.59939414684999</v>
      </c>
      <c r="AB754" s="5">
        <v>142.1580901558753</v>
      </c>
      <c r="AC754" s="5">
        <v>95.850180627186433</v>
      </c>
      <c r="AD754" s="5">
        <v>153.36610933518079</v>
      </c>
      <c r="AE754" s="5">
        <v>118.00780260787668</v>
      </c>
      <c r="AF754" s="5">
        <v>102.71238155366296</v>
      </c>
      <c r="AG754" s="5">
        <v>105.26290944161929</v>
      </c>
      <c r="AH754" s="317">
        <v>159.62634345977378</v>
      </c>
      <c r="AI754" s="317">
        <v>111.88904743934361</v>
      </c>
    </row>
    <row r="755" spans="2:35" outlineLevel="1" x14ac:dyDescent="0.2">
      <c r="B755" s="310"/>
      <c r="C755" s="312">
        <v>29</v>
      </c>
      <c r="G755" t="s">
        <v>272</v>
      </c>
      <c r="Q755" s="16" t="s">
        <v>110</v>
      </c>
      <c r="R755" s="314"/>
      <c r="S755" s="315">
        <v>0</v>
      </c>
      <c r="T755" s="315">
        <v>0</v>
      </c>
      <c r="U755" s="315">
        <v>0</v>
      </c>
      <c r="V755" s="315">
        <v>0</v>
      </c>
      <c r="W755" s="316">
        <v>0</v>
      </c>
      <c r="X755" s="315">
        <v>145.28517027612392</v>
      </c>
      <c r="Y755" s="315">
        <v>162.07355065550828</v>
      </c>
      <c r="Z755" s="315">
        <v>168.25344577201926</v>
      </c>
      <c r="AA755" s="315">
        <v>173.29587287049182</v>
      </c>
      <c r="AB755" s="5">
        <v>182.93923264019352</v>
      </c>
      <c r="AC755" s="5">
        <v>0</v>
      </c>
      <c r="AD755" s="5">
        <v>0</v>
      </c>
      <c r="AE755" s="5">
        <v>0</v>
      </c>
      <c r="AF755" s="5">
        <v>0</v>
      </c>
      <c r="AG755" s="5">
        <v>0</v>
      </c>
      <c r="AH755" s="317">
        <v>0</v>
      </c>
      <c r="AI755" s="317">
        <v>0</v>
      </c>
    </row>
    <row r="756" spans="2:35" outlineLevel="1" x14ac:dyDescent="0.2">
      <c r="B756" s="310"/>
      <c r="C756" s="312">
        <v>29</v>
      </c>
      <c r="G756" t="s">
        <v>273</v>
      </c>
      <c r="Q756" s="16" t="s">
        <v>110</v>
      </c>
      <c r="R756" s="314"/>
      <c r="S756" s="315">
        <v>0</v>
      </c>
      <c r="T756" s="315">
        <v>0</v>
      </c>
      <c r="U756" s="315">
        <v>0</v>
      </c>
      <c r="V756" s="315">
        <v>0</v>
      </c>
      <c r="W756" s="316">
        <v>0</v>
      </c>
      <c r="X756" s="315">
        <v>10.293860533930616</v>
      </c>
      <c r="Y756" s="315">
        <v>6.3814456008940814</v>
      </c>
      <c r="Z756" s="315">
        <v>1.1769418973079433</v>
      </c>
      <c r="AA756" s="315">
        <v>3.3901725093417476</v>
      </c>
      <c r="AB756" s="5">
        <v>1.9155071929373642</v>
      </c>
      <c r="AC756" s="5">
        <v>0</v>
      </c>
      <c r="AD756" s="5">
        <v>0</v>
      </c>
      <c r="AE756" s="5">
        <v>0</v>
      </c>
      <c r="AF756" s="5">
        <v>0</v>
      </c>
      <c r="AG756" s="5">
        <v>0</v>
      </c>
      <c r="AH756" s="317">
        <v>0</v>
      </c>
      <c r="AI756" s="317">
        <v>0</v>
      </c>
    </row>
    <row r="757" spans="2:35" outlineLevel="1" x14ac:dyDescent="0.2">
      <c r="B757" s="310"/>
      <c r="C757" s="312">
        <v>29</v>
      </c>
      <c r="G757" t="s">
        <v>274</v>
      </c>
      <c r="O757" s="149" t="s">
        <v>275</v>
      </c>
      <c r="P757" s="318">
        <v>64.931919676479865</v>
      </c>
      <c r="Q757" s="16" t="s">
        <v>110</v>
      </c>
      <c r="R757" s="319"/>
      <c r="S757" s="315">
        <v>0</v>
      </c>
      <c r="T757" s="315">
        <v>0</v>
      </c>
      <c r="U757" s="315">
        <v>0</v>
      </c>
      <c r="V757" s="315">
        <v>0</v>
      </c>
      <c r="W757" s="316">
        <v>64.931919676479865</v>
      </c>
      <c r="X757" s="315">
        <v>66.94480918645074</v>
      </c>
      <c r="Y757" s="315">
        <v>68.941995993846518</v>
      </c>
      <c r="Z757" s="315">
        <v>70.918333212336776</v>
      </c>
      <c r="AA757" s="315">
        <v>72.842385443991986</v>
      </c>
      <c r="AB757" s="5">
        <v>74.818638239626239</v>
      </c>
      <c r="AC757" s="5">
        <v>76.848507828401551</v>
      </c>
      <c r="AD757" s="5">
        <v>76.848507828401551</v>
      </c>
      <c r="AE757" s="5">
        <v>76.848507828401551</v>
      </c>
      <c r="AF757" s="5">
        <v>76.848507828401551</v>
      </c>
      <c r="AG757" s="5">
        <v>76.848507828401551</v>
      </c>
      <c r="AH757" s="317">
        <v>76.848507828401551</v>
      </c>
      <c r="AI757" s="317">
        <v>76.848507828401551</v>
      </c>
    </row>
    <row r="758" spans="2:35" outlineLevel="1" x14ac:dyDescent="0.2">
      <c r="B758" s="310"/>
      <c r="C758" s="312">
        <v>29</v>
      </c>
      <c r="G758" t="s">
        <v>276</v>
      </c>
      <c r="Q758" s="8" t="s">
        <v>110</v>
      </c>
      <c r="R758" s="320"/>
      <c r="S758" s="321">
        <v>0</v>
      </c>
      <c r="T758" s="321">
        <v>0</v>
      </c>
      <c r="U758" s="321">
        <v>0</v>
      </c>
      <c r="V758" s="321">
        <v>0</v>
      </c>
      <c r="W758" s="322">
        <v>0</v>
      </c>
      <c r="X758" s="321">
        <v>0</v>
      </c>
      <c r="Y758" s="321">
        <v>0</v>
      </c>
      <c r="Z758" s="321">
        <v>0</v>
      </c>
      <c r="AA758" s="321">
        <v>0</v>
      </c>
      <c r="AB758" s="323">
        <v>0</v>
      </c>
      <c r="AC758" s="323">
        <v>0</v>
      </c>
      <c r="AD758" s="323">
        <v>0</v>
      </c>
      <c r="AE758" s="323">
        <v>0</v>
      </c>
      <c r="AF758" s="323">
        <v>0</v>
      </c>
      <c r="AG758" s="323">
        <v>0</v>
      </c>
      <c r="AH758" s="324">
        <v>0</v>
      </c>
      <c r="AI758" s="324">
        <v>0</v>
      </c>
    </row>
    <row r="759" spans="2:35" outlineLevel="1" x14ac:dyDescent="0.2">
      <c r="B759" s="310"/>
      <c r="C759" s="312">
        <v>29</v>
      </c>
      <c r="G759" s="325" t="s">
        <v>277</v>
      </c>
      <c r="H759" s="326"/>
      <c r="I759" s="325"/>
      <c r="J759" s="325"/>
      <c r="K759" s="326"/>
      <c r="L759" s="325"/>
      <c r="M759" s="325"/>
      <c r="N759" s="325"/>
      <c r="O759" s="325"/>
      <c r="P759" s="325"/>
      <c r="Q759" s="326"/>
      <c r="R759" s="327"/>
      <c r="S759" s="5">
        <v>0</v>
      </c>
      <c r="T759" s="5">
        <v>0</v>
      </c>
      <c r="U759" s="5">
        <v>0</v>
      </c>
      <c r="V759" s="5">
        <v>0</v>
      </c>
      <c r="W759" s="5">
        <v>4869.8939757359904</v>
      </c>
      <c r="X759" s="5">
        <v>5653.7285112386708</v>
      </c>
      <c r="Y759" s="5">
        <v>6201.6268244021994</v>
      </c>
      <c r="Z759" s="5">
        <v>6387.4848376541358</v>
      </c>
      <c r="AA759" s="5">
        <v>6742.9278917368274</v>
      </c>
      <c r="AB759" s="5">
        <v>6995.1220834862079</v>
      </c>
      <c r="AC759" s="5">
        <v>7014.1237562849929</v>
      </c>
      <c r="AD759" s="5">
        <v>7090.6413577917729</v>
      </c>
      <c r="AE759" s="5">
        <v>7131.8006525712481</v>
      </c>
      <c r="AF759" s="5">
        <v>7157.6645262965103</v>
      </c>
      <c r="AG759" s="5">
        <v>7186.078927909728</v>
      </c>
      <c r="AH759" s="5">
        <v>7268.8567635411009</v>
      </c>
      <c r="AI759" s="5">
        <v>7303.8973031520436</v>
      </c>
    </row>
    <row r="760" spans="2:35" outlineLevel="1" x14ac:dyDescent="0.2">
      <c r="B760" s="310"/>
      <c r="C760" s="309"/>
    </row>
    <row r="761" spans="2:35" outlineLevel="1" x14ac:dyDescent="0.2">
      <c r="B761" s="310"/>
      <c r="C761" s="312"/>
      <c r="D761" s="259"/>
      <c r="E761" s="259"/>
      <c r="F761" s="328" t="s">
        <v>278</v>
      </c>
      <c r="G761" s="259"/>
      <c r="H761" s="16"/>
      <c r="I761" s="259"/>
      <c r="J761" s="259"/>
      <c r="K761" s="16"/>
      <c r="L761" s="259"/>
      <c r="M761" s="259"/>
      <c r="N761" s="259"/>
      <c r="O761" s="259"/>
      <c r="P761" s="259"/>
      <c r="Q761" s="261"/>
      <c r="R761" s="262"/>
      <c r="S761" s="262"/>
      <c r="T761" s="262"/>
      <c r="U761" s="262"/>
      <c r="V761" s="262"/>
      <c r="W761" s="262"/>
      <c r="X761" s="262"/>
      <c r="Y761" s="262"/>
      <c r="Z761" s="262"/>
      <c r="AA761" s="262"/>
      <c r="AB761" s="262"/>
      <c r="AC761" s="262"/>
      <c r="AD761" s="262"/>
      <c r="AE761" s="262"/>
      <c r="AF761" s="262"/>
      <c r="AG761" s="262"/>
      <c r="AH761" s="262"/>
      <c r="AI761" s="262"/>
    </row>
    <row r="762" spans="2:35" outlineLevel="1" x14ac:dyDescent="0.2">
      <c r="B762" s="310"/>
      <c r="C762" s="312">
        <v>29</v>
      </c>
      <c r="D762" s="259"/>
      <c r="E762" s="259"/>
      <c r="F762" s="259"/>
      <c r="G762" s="329" t="s">
        <v>279</v>
      </c>
      <c r="H762" s="330"/>
      <c r="I762" s="329"/>
      <c r="J762" s="259"/>
      <c r="K762" s="16"/>
      <c r="L762" s="259"/>
      <c r="M762" s="259"/>
      <c r="N762" s="259"/>
      <c r="O762" s="259"/>
      <c r="P762" s="259"/>
      <c r="Q762" s="16" t="s">
        <v>110</v>
      </c>
      <c r="R762" s="331"/>
      <c r="S762" s="300">
        <v>0</v>
      </c>
      <c r="T762" s="300">
        <v>0</v>
      </c>
      <c r="U762" s="300">
        <v>0</v>
      </c>
      <c r="V762" s="300">
        <v>0</v>
      </c>
      <c r="W762" s="301">
        <v>0</v>
      </c>
      <c r="X762" s="300">
        <v>0</v>
      </c>
      <c r="Y762" s="300">
        <v>0</v>
      </c>
      <c r="Z762" s="300">
        <v>0</v>
      </c>
      <c r="AA762" s="300">
        <v>0</v>
      </c>
      <c r="AB762" s="302">
        <v>0</v>
      </c>
      <c r="AC762" s="302">
        <v>0</v>
      </c>
      <c r="AD762" s="302">
        <v>0</v>
      </c>
      <c r="AE762" s="302">
        <v>0</v>
      </c>
      <c r="AF762" s="302">
        <v>0</v>
      </c>
      <c r="AG762" s="302">
        <v>0</v>
      </c>
      <c r="AH762" s="303">
        <v>0</v>
      </c>
      <c r="AI762" s="303">
        <v>0</v>
      </c>
    </row>
    <row r="763" spans="2:35" outlineLevel="1" x14ac:dyDescent="0.2">
      <c r="B763" s="310"/>
      <c r="C763" s="312">
        <v>29</v>
      </c>
      <c r="D763" s="259"/>
      <c r="E763" s="259"/>
      <c r="F763" s="259"/>
      <c r="G763" s="329" t="s">
        <v>280</v>
      </c>
      <c r="H763" s="330"/>
      <c r="I763" s="329"/>
      <c r="J763" s="259"/>
      <c r="K763" s="16"/>
      <c r="L763" s="259"/>
      <c r="M763" s="259"/>
      <c r="N763" s="259"/>
      <c r="O763" s="259"/>
      <c r="P763" s="259"/>
      <c r="Q763" s="16" t="s">
        <v>110</v>
      </c>
      <c r="R763" s="332"/>
      <c r="S763" s="315">
        <v>0</v>
      </c>
      <c r="T763" s="315">
        <v>0</v>
      </c>
      <c r="U763" s="315">
        <v>0</v>
      </c>
      <c r="V763" s="315">
        <v>0</v>
      </c>
      <c r="W763" s="316">
        <v>0</v>
      </c>
      <c r="X763" s="315">
        <v>0</v>
      </c>
      <c r="Y763" s="315">
        <v>0</v>
      </c>
      <c r="Z763" s="315">
        <v>0</v>
      </c>
      <c r="AA763" s="315">
        <v>0</v>
      </c>
      <c r="AB763" s="5">
        <v>0</v>
      </c>
      <c r="AC763" s="5">
        <v>0</v>
      </c>
      <c r="AD763" s="5">
        <v>0</v>
      </c>
      <c r="AE763" s="5">
        <v>0</v>
      </c>
      <c r="AF763" s="5">
        <v>0</v>
      </c>
      <c r="AG763" s="5">
        <v>0</v>
      </c>
      <c r="AH763" s="317">
        <v>0</v>
      </c>
      <c r="AI763" s="317">
        <v>0</v>
      </c>
    </row>
    <row r="764" spans="2:35" outlineLevel="1" x14ac:dyDescent="0.2">
      <c r="B764" s="310"/>
      <c r="C764" s="312">
        <v>29</v>
      </c>
      <c r="D764" s="259"/>
      <c r="E764" s="259"/>
      <c r="F764" s="259"/>
      <c r="G764" s="329" t="s">
        <v>281</v>
      </c>
      <c r="H764" s="330"/>
      <c r="I764" s="329"/>
      <c r="J764" s="259"/>
      <c r="K764" s="16"/>
      <c r="L764" s="259"/>
      <c r="M764" s="259"/>
      <c r="N764" s="259"/>
      <c r="O764" s="259"/>
      <c r="P764" s="259"/>
      <c r="Q764" s="16" t="s">
        <v>110</v>
      </c>
      <c r="R764" s="332"/>
      <c r="S764" s="315">
        <v>0</v>
      </c>
      <c r="T764" s="315">
        <v>0</v>
      </c>
      <c r="U764" s="315">
        <v>0</v>
      </c>
      <c r="V764" s="315">
        <v>0</v>
      </c>
      <c r="W764" s="316">
        <v>0</v>
      </c>
      <c r="X764" s="315">
        <v>0</v>
      </c>
      <c r="Y764" s="315">
        <v>0</v>
      </c>
      <c r="Z764" s="315">
        <v>0</v>
      </c>
      <c r="AA764" s="315">
        <v>0</v>
      </c>
      <c r="AB764" s="5">
        <v>0</v>
      </c>
      <c r="AC764" s="5">
        <v>0</v>
      </c>
      <c r="AD764" s="5">
        <v>0</v>
      </c>
      <c r="AE764" s="5">
        <v>0</v>
      </c>
      <c r="AF764" s="5">
        <v>0</v>
      </c>
      <c r="AG764" s="5">
        <v>0</v>
      </c>
      <c r="AH764" s="317">
        <v>0</v>
      </c>
      <c r="AI764" s="317">
        <v>0</v>
      </c>
    </row>
    <row r="765" spans="2:35" outlineLevel="1" x14ac:dyDescent="0.2">
      <c r="B765" s="310"/>
      <c r="C765" s="312">
        <v>29</v>
      </c>
      <c r="D765" s="259"/>
      <c r="E765" s="259"/>
      <c r="F765" s="259"/>
      <c r="G765" s="333" t="s">
        <v>282</v>
      </c>
      <c r="H765" s="334"/>
      <c r="I765" s="333"/>
      <c r="J765" s="335"/>
      <c r="K765" s="336"/>
      <c r="L765" s="335"/>
      <c r="M765" s="335"/>
      <c r="N765" s="335"/>
      <c r="O765" s="335"/>
      <c r="P765" s="335"/>
      <c r="Q765" s="337" t="s">
        <v>110</v>
      </c>
      <c r="R765" s="338"/>
      <c r="S765" s="321">
        <v>0</v>
      </c>
      <c r="T765" s="321">
        <v>0</v>
      </c>
      <c r="U765" s="321">
        <v>0</v>
      </c>
      <c r="V765" s="321">
        <v>0</v>
      </c>
      <c r="W765" s="322">
        <v>0</v>
      </c>
      <c r="X765" s="321">
        <v>0</v>
      </c>
      <c r="Y765" s="321">
        <v>0</v>
      </c>
      <c r="Z765" s="321">
        <v>0</v>
      </c>
      <c r="AA765" s="321">
        <v>0</v>
      </c>
      <c r="AB765" s="323">
        <v>0</v>
      </c>
      <c r="AC765" s="323">
        <v>0</v>
      </c>
      <c r="AD765" s="323">
        <v>0</v>
      </c>
      <c r="AE765" s="323">
        <v>0</v>
      </c>
      <c r="AF765" s="323">
        <v>0</v>
      </c>
      <c r="AG765" s="323">
        <v>0</v>
      </c>
      <c r="AH765" s="324">
        <v>0</v>
      </c>
      <c r="AI765" s="324">
        <v>0</v>
      </c>
    </row>
    <row r="766" spans="2:35" outlineLevel="1" x14ac:dyDescent="0.2">
      <c r="B766" s="310"/>
      <c r="C766" s="312">
        <v>29</v>
      </c>
      <c r="D766" s="259"/>
      <c r="E766" s="259"/>
      <c r="F766" s="259"/>
      <c r="G766" s="329" t="s">
        <v>283</v>
      </c>
      <c r="H766" s="330"/>
      <c r="I766" s="329"/>
      <c r="J766" s="259"/>
      <c r="K766" s="16"/>
      <c r="L766" s="259"/>
      <c r="M766" s="259"/>
      <c r="N766" s="259"/>
      <c r="O766" s="259"/>
      <c r="P766" s="259"/>
      <c r="Q766" s="261"/>
      <c r="R766" s="262"/>
      <c r="S766" s="339">
        <v>0</v>
      </c>
      <c r="T766" s="339">
        <v>0</v>
      </c>
      <c r="U766" s="339">
        <v>0</v>
      </c>
      <c r="V766" s="339">
        <v>0</v>
      </c>
      <c r="W766" s="339">
        <v>0</v>
      </c>
      <c r="X766" s="339">
        <v>0</v>
      </c>
      <c r="Y766" s="339">
        <v>0</v>
      </c>
      <c r="Z766" s="339">
        <v>0</v>
      </c>
      <c r="AA766" s="339">
        <v>0</v>
      </c>
      <c r="AB766" s="339">
        <v>0</v>
      </c>
      <c r="AC766" s="339">
        <v>0</v>
      </c>
      <c r="AD766" s="339">
        <v>0</v>
      </c>
      <c r="AE766" s="339">
        <v>0</v>
      </c>
      <c r="AF766" s="339">
        <v>0</v>
      </c>
      <c r="AG766" s="339">
        <v>0</v>
      </c>
      <c r="AH766" s="339">
        <v>0</v>
      </c>
      <c r="AI766" s="339">
        <v>0</v>
      </c>
    </row>
    <row r="767" spans="2:35" outlineLevel="1" x14ac:dyDescent="0.2">
      <c r="B767" s="310"/>
      <c r="C767" s="309"/>
    </row>
    <row r="768" spans="2:35" outlineLevel="1" x14ac:dyDescent="0.2">
      <c r="B768" s="310"/>
      <c r="C768" s="312">
        <v>29</v>
      </c>
      <c r="F768" s="40" t="s">
        <v>284</v>
      </c>
      <c r="Q768" s="16" t="s">
        <v>110</v>
      </c>
      <c r="R768" s="340"/>
      <c r="S768" s="341">
        <v>0</v>
      </c>
      <c r="T768" s="341">
        <v>0</v>
      </c>
      <c r="U768" s="341">
        <v>0</v>
      </c>
      <c r="V768" s="341">
        <v>0</v>
      </c>
      <c r="W768" s="342">
        <v>62.901123073827392</v>
      </c>
      <c r="X768" s="341">
        <v>-85.862116978480216</v>
      </c>
      <c r="Y768" s="341">
        <v>-96.400653301926013</v>
      </c>
      <c r="Z768" s="341">
        <v>-95.431012859755185</v>
      </c>
      <c r="AA768" s="341">
        <v>-100.59586820481881</v>
      </c>
      <c r="AB768" s="343">
        <v>-106.59463640352421</v>
      </c>
      <c r="AC768" s="343">
        <v>74.445010605550152</v>
      </c>
      <c r="AD768" s="343">
        <v>74.445010605550152</v>
      </c>
      <c r="AE768" s="343">
        <v>74.445010605550152</v>
      </c>
      <c r="AF768" s="343">
        <v>74.445010605550152</v>
      </c>
      <c r="AG768" s="343">
        <v>74.445010605550152</v>
      </c>
      <c r="AH768" s="344">
        <v>74.445010605550152</v>
      </c>
      <c r="AI768" s="344">
        <v>74.445010605550152</v>
      </c>
    </row>
    <row r="769" spans="2:35" outlineLevel="1" x14ac:dyDescent="0.2">
      <c r="B769" s="310"/>
      <c r="C769" s="309"/>
      <c r="F769" s="40"/>
    </row>
    <row r="770" spans="2:35" outlineLevel="1" x14ac:dyDescent="0.2">
      <c r="B770" s="310"/>
      <c r="C770" s="309"/>
      <c r="F770" s="40" t="s">
        <v>285</v>
      </c>
    </row>
    <row r="771" spans="2:35" outlineLevel="1" x14ac:dyDescent="0.2">
      <c r="B771" s="310"/>
      <c r="C771" s="345">
        <v>29</v>
      </c>
      <c r="G771" t="s">
        <v>286</v>
      </c>
      <c r="Q771" s="16" t="s">
        <v>110</v>
      </c>
      <c r="R771" s="299"/>
      <c r="S771" s="300">
        <v>0</v>
      </c>
      <c r="T771" s="300">
        <v>0</v>
      </c>
      <c r="U771" s="300">
        <v>0</v>
      </c>
      <c r="V771" s="300">
        <v>0</v>
      </c>
      <c r="W771" s="301">
        <v>0</v>
      </c>
      <c r="X771" s="300">
        <v>21.794233978891953</v>
      </c>
      <c r="Y771" s="300">
        <v>14.056688736999446</v>
      </c>
      <c r="Z771" s="300">
        <v>2.7382586357963383</v>
      </c>
      <c r="AA771" s="300">
        <v>7.8875339316053505</v>
      </c>
      <c r="AB771" s="302">
        <v>4.4565956271827423</v>
      </c>
      <c r="AC771" s="302">
        <v>3.0048623710364373</v>
      </c>
      <c r="AD771" s="302">
        <v>4.807962258579547</v>
      </c>
      <c r="AE771" s="302">
        <v>3.6994943903582804</v>
      </c>
      <c r="AF771" s="302">
        <v>3.2199894496870551</v>
      </c>
      <c r="AG771" s="302">
        <v>3.2999474135286513</v>
      </c>
      <c r="AH771" s="303">
        <v>5.0042179341743012</v>
      </c>
      <c r="AI771" s="303">
        <v>3.5076740198258252</v>
      </c>
    </row>
    <row r="772" spans="2:35" outlineLevel="1" x14ac:dyDescent="0.2">
      <c r="B772" s="310"/>
      <c r="C772" s="345">
        <v>29</v>
      </c>
      <c r="G772" t="s">
        <v>287</v>
      </c>
      <c r="Q772" s="337" t="s">
        <v>110</v>
      </c>
      <c r="R772" s="320"/>
      <c r="S772" s="321">
        <v>0</v>
      </c>
      <c r="T772" s="321">
        <v>0</v>
      </c>
      <c r="U772" s="321">
        <v>0</v>
      </c>
      <c r="V772" s="321">
        <v>0</v>
      </c>
      <c r="W772" s="322">
        <v>0</v>
      </c>
      <c r="X772" s="321">
        <v>309.53689247251833</v>
      </c>
      <c r="Y772" s="321">
        <v>359.35845071198111</v>
      </c>
      <c r="Z772" s="321">
        <v>394.18359107285363</v>
      </c>
      <c r="AA772" s="321">
        <v>405.99697184659539</v>
      </c>
      <c r="AB772" s="323">
        <v>428.58940177625726</v>
      </c>
      <c r="AC772" s="323">
        <v>444.61919766147957</v>
      </c>
      <c r="AD772" s="323">
        <v>445.82696907893154</v>
      </c>
      <c r="AE772" s="323">
        <v>450.69052888287564</v>
      </c>
      <c r="AF772" s="323">
        <v>453.30666801565292</v>
      </c>
      <c r="AG772" s="323">
        <v>454.95060998648592</v>
      </c>
      <c r="AH772" s="324">
        <v>456.75666687820546</v>
      </c>
      <c r="AI772" s="324">
        <v>462.01813543062173</v>
      </c>
    </row>
    <row r="773" spans="2:35" outlineLevel="1" x14ac:dyDescent="0.2">
      <c r="B773" s="310"/>
      <c r="C773" s="345">
        <v>29</v>
      </c>
      <c r="G773" s="325" t="s">
        <v>288</v>
      </c>
      <c r="H773" s="326"/>
      <c r="I773" s="325"/>
      <c r="J773" s="325"/>
      <c r="K773" s="326"/>
      <c r="L773" s="325"/>
      <c r="M773" s="325"/>
      <c r="N773" s="325"/>
      <c r="O773" s="325"/>
      <c r="P773" s="325"/>
      <c r="Q773" s="326"/>
      <c r="R773" s="327"/>
      <c r="S773" s="5">
        <v>0</v>
      </c>
      <c r="T773" s="5">
        <v>0</v>
      </c>
      <c r="U773" s="5">
        <v>0</v>
      </c>
      <c r="V773" s="5">
        <v>0</v>
      </c>
      <c r="W773" s="5">
        <v>0</v>
      </c>
      <c r="X773" s="5">
        <v>331.33112645141028</v>
      </c>
      <c r="Y773" s="5">
        <v>373.41513944898054</v>
      </c>
      <c r="Z773" s="5">
        <v>396.92184970864997</v>
      </c>
      <c r="AA773" s="5">
        <v>413.88450577820072</v>
      </c>
      <c r="AB773" s="5">
        <v>433.04599740344003</v>
      </c>
      <c r="AC773" s="5">
        <v>447.62406003251601</v>
      </c>
      <c r="AD773" s="5">
        <v>450.63493133751109</v>
      </c>
      <c r="AE773" s="5">
        <v>454.39002327323391</v>
      </c>
      <c r="AF773" s="5">
        <v>456.52665746533995</v>
      </c>
      <c r="AG773" s="5">
        <v>458.25055740001454</v>
      </c>
      <c r="AH773" s="5">
        <v>461.76088481237974</v>
      </c>
      <c r="AI773" s="5">
        <v>465.52580945044753</v>
      </c>
    </row>
    <row r="774" spans="2:35" outlineLevel="1" x14ac:dyDescent="0.2">
      <c r="B774" s="310"/>
      <c r="C774" s="309"/>
    </row>
    <row r="775" spans="2:35" outlineLevel="1" x14ac:dyDescent="0.2">
      <c r="B775" s="310"/>
      <c r="C775" s="346">
        <v>29</v>
      </c>
      <c r="F775" s="40" t="s">
        <v>266</v>
      </c>
      <c r="Q775" s="16" t="s">
        <v>110</v>
      </c>
      <c r="R775" s="340"/>
      <c r="S775" s="341">
        <v>0</v>
      </c>
      <c r="T775" s="341">
        <v>0</v>
      </c>
      <c r="U775" s="341">
        <v>0</v>
      </c>
      <c r="V775" s="341">
        <v>0</v>
      </c>
      <c r="W775" s="342">
        <v>62.901123073827392</v>
      </c>
      <c r="X775" s="341">
        <v>245.46900947293005</v>
      </c>
      <c r="Y775" s="341">
        <v>277.01448614705453</v>
      </c>
      <c r="Z775" s="341">
        <v>301.49083684889479</v>
      </c>
      <c r="AA775" s="341">
        <v>313.28863757338189</v>
      </c>
      <c r="AB775" s="343">
        <v>326.45136099991583</v>
      </c>
      <c r="AC775" s="343">
        <v>522.06907063806614</v>
      </c>
      <c r="AD775" s="343">
        <v>525.07994194306127</v>
      </c>
      <c r="AE775" s="343">
        <v>528.83503387878409</v>
      </c>
      <c r="AF775" s="343">
        <v>530.97166807089013</v>
      </c>
      <c r="AG775" s="343">
        <v>532.69556800556472</v>
      </c>
      <c r="AH775" s="344">
        <v>536.20589541792992</v>
      </c>
      <c r="AI775" s="344">
        <v>539.97082005599771</v>
      </c>
    </row>
    <row r="776" spans="2:35" outlineLevel="1" x14ac:dyDescent="0.2"/>
    <row r="777" spans="2:35" x14ac:dyDescent="0.2">
      <c r="C777" s="116">
        <v>30</v>
      </c>
      <c r="D777" s="67" t="s">
        <v>159</v>
      </c>
      <c r="E777" s="67"/>
      <c r="F777" s="67"/>
      <c r="G777" s="67"/>
      <c r="H777" s="102"/>
      <c r="I777" s="67"/>
      <c r="J777" s="67"/>
      <c r="K777" s="102"/>
      <c r="L777" s="67"/>
      <c r="M777" s="67"/>
      <c r="N777" s="67"/>
      <c r="O777" s="67"/>
      <c r="P777" s="67"/>
      <c r="Q777" s="117" t="s">
        <v>110</v>
      </c>
      <c r="R777" s="118"/>
      <c r="S777" s="118">
        <v>0</v>
      </c>
      <c r="T777" s="118">
        <v>0</v>
      </c>
      <c r="U777" s="118">
        <v>0</v>
      </c>
      <c r="V777" s="118">
        <v>0</v>
      </c>
      <c r="W777" s="118">
        <v>0</v>
      </c>
      <c r="X777" s="118">
        <v>21.09259509440048</v>
      </c>
      <c r="Y777" s="118">
        <v>63.706214038036549</v>
      </c>
      <c r="Z777" s="118">
        <v>95.439194767737163</v>
      </c>
      <c r="AA777" s="118">
        <v>116.53886849233473</v>
      </c>
      <c r="AB777" s="118">
        <v>145.13918376610738</v>
      </c>
      <c r="AC777" s="118">
        <v>292.32639427172046</v>
      </c>
      <c r="AD777" s="118">
        <v>316.5292274420496</v>
      </c>
      <c r="AE777" s="118">
        <v>336.00410282760333</v>
      </c>
      <c r="AF777" s="118">
        <v>362.18863578984332</v>
      </c>
      <c r="AG777" s="118">
        <v>390.88566961843344</v>
      </c>
      <c r="AH777" s="118">
        <v>414.33798094622784</v>
      </c>
      <c r="AI777" s="118">
        <v>432.99612036379779</v>
      </c>
    </row>
    <row r="778" spans="2:35" outlineLevel="1" x14ac:dyDescent="0.2">
      <c r="C778" s="309"/>
      <c r="F778" s="40" t="s">
        <v>269</v>
      </c>
    </row>
    <row r="779" spans="2:35" outlineLevel="1" x14ac:dyDescent="0.2">
      <c r="B779" s="310"/>
      <c r="C779" s="312">
        <v>30</v>
      </c>
      <c r="G779" t="s">
        <v>270</v>
      </c>
      <c r="O779" s="106"/>
      <c r="Q779" s="16" t="s">
        <v>110</v>
      </c>
      <c r="R779" s="299"/>
      <c r="S779" s="300">
        <v>0</v>
      </c>
      <c r="T779" s="300">
        <v>0</v>
      </c>
      <c r="U779" s="300">
        <v>0</v>
      </c>
      <c r="V779" s="300">
        <v>0</v>
      </c>
      <c r="W779" s="301">
        <v>0</v>
      </c>
      <c r="X779" s="300">
        <v>0</v>
      </c>
      <c r="Y779" s="300">
        <v>1258.6954556149647</v>
      </c>
      <c r="Z779" s="300">
        <v>2372.1489715189532</v>
      </c>
      <c r="AA779" s="300">
        <v>2824.6418857316639</v>
      </c>
      <c r="AB779" s="302">
        <v>3523.7759760866174</v>
      </c>
      <c r="AC779" s="302">
        <v>4382.4107687800733</v>
      </c>
      <c r="AD779" s="302">
        <v>4821.7972190408718</v>
      </c>
      <c r="AE779" s="302">
        <v>5142.3574986776848</v>
      </c>
      <c r="AF779" s="302">
        <v>5434.1977924989023</v>
      </c>
      <c r="AG779" s="302">
        <v>5969.5749958834713</v>
      </c>
      <c r="AH779" s="303">
        <v>6334.8622265335143</v>
      </c>
      <c r="AI779" s="303">
        <v>6707.6191769233646</v>
      </c>
    </row>
    <row r="780" spans="2:35" outlineLevel="1" x14ac:dyDescent="0.2">
      <c r="B780" s="310"/>
      <c r="C780" s="312">
        <v>30</v>
      </c>
      <c r="G780" t="s">
        <v>271</v>
      </c>
      <c r="N780" s="24"/>
      <c r="O780" s="149" t="s">
        <v>172</v>
      </c>
      <c r="P780" s="313">
        <v>0</v>
      </c>
      <c r="Q780" s="16" t="s">
        <v>110</v>
      </c>
      <c r="R780" s="314"/>
      <c r="S780" s="315">
        <v>0</v>
      </c>
      <c r="T780" s="315">
        <v>0</v>
      </c>
      <c r="U780" s="315">
        <v>0</v>
      </c>
      <c r="V780" s="315">
        <v>0</v>
      </c>
      <c r="W780" s="316">
        <v>0</v>
      </c>
      <c r="X780" s="315">
        <v>1240.3298390801815</v>
      </c>
      <c r="Y780" s="315">
        <v>1062.2528688264799</v>
      </c>
      <c r="Z780" s="315">
        <v>382.97485717203995</v>
      </c>
      <c r="AA780" s="315">
        <v>614.22369975278366</v>
      </c>
      <c r="AB780" s="5">
        <v>752.88808968923604</v>
      </c>
      <c r="AC780" s="5">
        <v>439.38645026079888</v>
      </c>
      <c r="AD780" s="5">
        <v>320.56027963681305</v>
      </c>
      <c r="AE780" s="5">
        <v>291.84029382121793</v>
      </c>
      <c r="AF780" s="5">
        <v>535.37720338456927</v>
      </c>
      <c r="AG780" s="5">
        <v>365.28723065004277</v>
      </c>
      <c r="AH780" s="317">
        <v>372.75695038985043</v>
      </c>
      <c r="AI780" s="317">
        <v>212.1555795754818</v>
      </c>
    </row>
    <row r="781" spans="2:35" outlineLevel="1" x14ac:dyDescent="0.2">
      <c r="B781" s="310"/>
      <c r="C781" s="312">
        <v>30</v>
      </c>
      <c r="G781" t="s">
        <v>272</v>
      </c>
      <c r="Q781" s="16" t="s">
        <v>110</v>
      </c>
      <c r="R781" s="314"/>
      <c r="S781" s="315">
        <v>0</v>
      </c>
      <c r="T781" s="315">
        <v>0</v>
      </c>
      <c r="U781" s="315">
        <v>0</v>
      </c>
      <c r="V781" s="315">
        <v>0</v>
      </c>
      <c r="W781" s="316">
        <v>0</v>
      </c>
      <c r="X781" s="315">
        <v>0</v>
      </c>
      <c r="Y781" s="315">
        <v>36.082603060962256</v>
      </c>
      <c r="Z781" s="315">
        <v>64.357667696506155</v>
      </c>
      <c r="AA781" s="315">
        <v>76.634041970453239</v>
      </c>
      <c r="AB781" s="5">
        <v>95.601922994195135</v>
      </c>
      <c r="AC781" s="5">
        <v>0</v>
      </c>
      <c r="AD781" s="5">
        <v>0</v>
      </c>
      <c r="AE781" s="5">
        <v>0</v>
      </c>
      <c r="AF781" s="5">
        <v>0</v>
      </c>
      <c r="AG781" s="5">
        <v>0</v>
      </c>
      <c r="AH781" s="317">
        <v>0</v>
      </c>
      <c r="AI781" s="317">
        <v>0</v>
      </c>
    </row>
    <row r="782" spans="2:35" outlineLevel="1" x14ac:dyDescent="0.2">
      <c r="B782" s="310"/>
      <c r="C782" s="312">
        <v>30</v>
      </c>
      <c r="G782" t="s">
        <v>273</v>
      </c>
      <c r="Q782" s="16" t="s">
        <v>110</v>
      </c>
      <c r="R782" s="314"/>
      <c r="S782" s="315">
        <v>0</v>
      </c>
      <c r="T782" s="315">
        <v>0</v>
      </c>
      <c r="U782" s="315">
        <v>0</v>
      </c>
      <c r="V782" s="315">
        <v>0</v>
      </c>
      <c r="W782" s="316">
        <v>0</v>
      </c>
      <c r="X782" s="315">
        <v>18.365616534783129</v>
      </c>
      <c r="Y782" s="315">
        <v>15.11804401654642</v>
      </c>
      <c r="Z782" s="315">
        <v>5.1603893441648312</v>
      </c>
      <c r="AA782" s="315">
        <v>8.2763486317168358</v>
      </c>
      <c r="AB782" s="5">
        <v>10.144780010024631</v>
      </c>
      <c r="AC782" s="5">
        <v>0</v>
      </c>
      <c r="AD782" s="5">
        <v>0</v>
      </c>
      <c r="AE782" s="5">
        <v>0</v>
      </c>
      <c r="AF782" s="5">
        <v>0</v>
      </c>
      <c r="AG782" s="5">
        <v>0</v>
      </c>
      <c r="AH782" s="317">
        <v>0</v>
      </c>
      <c r="AI782" s="317">
        <v>0</v>
      </c>
    </row>
    <row r="783" spans="2:35" outlineLevel="1" x14ac:dyDescent="0.2">
      <c r="B783" s="310"/>
      <c r="C783" s="312">
        <v>30</v>
      </c>
      <c r="G783" t="s">
        <v>274</v>
      </c>
      <c r="O783" s="149" t="s">
        <v>275</v>
      </c>
      <c r="P783" s="318">
        <v>0</v>
      </c>
      <c r="Q783" s="16" t="s">
        <v>110</v>
      </c>
      <c r="R783" s="319"/>
      <c r="S783" s="315">
        <v>0</v>
      </c>
      <c r="T783" s="315">
        <v>0</v>
      </c>
      <c r="U783" s="315">
        <v>0</v>
      </c>
      <c r="V783" s="315">
        <v>0</v>
      </c>
      <c r="W783" s="316">
        <v>0</v>
      </c>
      <c r="X783" s="315">
        <v>0</v>
      </c>
      <c r="Y783" s="315">
        <v>0</v>
      </c>
      <c r="Z783" s="315">
        <v>0</v>
      </c>
      <c r="AA783" s="315">
        <v>0</v>
      </c>
      <c r="AB783" s="5">
        <v>0</v>
      </c>
      <c r="AC783" s="5">
        <v>0</v>
      </c>
      <c r="AD783" s="5">
        <v>0</v>
      </c>
      <c r="AE783" s="5">
        <v>0</v>
      </c>
      <c r="AF783" s="5">
        <v>0</v>
      </c>
      <c r="AG783" s="5">
        <v>0</v>
      </c>
      <c r="AH783" s="317">
        <v>0</v>
      </c>
      <c r="AI783" s="317">
        <v>0</v>
      </c>
    </row>
    <row r="784" spans="2:35" outlineLevel="1" x14ac:dyDescent="0.2">
      <c r="B784" s="310"/>
      <c r="C784" s="312">
        <v>30</v>
      </c>
      <c r="G784" t="s">
        <v>276</v>
      </c>
      <c r="Q784" s="8" t="s">
        <v>110</v>
      </c>
      <c r="R784" s="320"/>
      <c r="S784" s="321">
        <v>0</v>
      </c>
      <c r="T784" s="321">
        <v>0</v>
      </c>
      <c r="U784" s="321">
        <v>0</v>
      </c>
      <c r="V784" s="321">
        <v>0</v>
      </c>
      <c r="W784" s="322">
        <v>0</v>
      </c>
      <c r="X784" s="321">
        <v>0</v>
      </c>
      <c r="Y784" s="321">
        <v>0</v>
      </c>
      <c r="Z784" s="321">
        <v>0</v>
      </c>
      <c r="AA784" s="321">
        <v>0</v>
      </c>
      <c r="AB784" s="323">
        <v>0</v>
      </c>
      <c r="AC784" s="323">
        <v>0</v>
      </c>
      <c r="AD784" s="323">
        <v>0</v>
      </c>
      <c r="AE784" s="323">
        <v>0</v>
      </c>
      <c r="AF784" s="323">
        <v>0</v>
      </c>
      <c r="AG784" s="323">
        <v>0</v>
      </c>
      <c r="AH784" s="324">
        <v>0</v>
      </c>
      <c r="AI784" s="324">
        <v>0</v>
      </c>
    </row>
    <row r="785" spans="2:35" outlineLevel="1" x14ac:dyDescent="0.2">
      <c r="B785" s="310"/>
      <c r="C785" s="312">
        <v>30</v>
      </c>
      <c r="G785" s="325" t="s">
        <v>277</v>
      </c>
      <c r="H785" s="326"/>
      <c r="I785" s="325"/>
      <c r="J785" s="325"/>
      <c r="K785" s="326"/>
      <c r="L785" s="325"/>
      <c r="M785" s="325"/>
      <c r="N785" s="325"/>
      <c r="O785" s="325"/>
      <c r="P785" s="325"/>
      <c r="Q785" s="326"/>
      <c r="R785" s="327"/>
      <c r="S785" s="5">
        <v>0</v>
      </c>
      <c r="T785" s="5">
        <v>0</v>
      </c>
      <c r="U785" s="5">
        <v>0</v>
      </c>
      <c r="V785" s="5">
        <v>0</v>
      </c>
      <c r="W785" s="5">
        <v>0</v>
      </c>
      <c r="X785" s="5">
        <v>1258.6954556149647</v>
      </c>
      <c r="Y785" s="5">
        <v>2372.1489715189532</v>
      </c>
      <c r="Z785" s="5">
        <v>2824.6418857316639</v>
      </c>
      <c r="AA785" s="5">
        <v>3523.7759760866174</v>
      </c>
      <c r="AB785" s="5">
        <v>4382.4107687800733</v>
      </c>
      <c r="AC785" s="5">
        <v>4821.7972190408718</v>
      </c>
      <c r="AD785" s="5">
        <v>5142.3574986776848</v>
      </c>
      <c r="AE785" s="5">
        <v>5434.1977924989023</v>
      </c>
      <c r="AF785" s="5">
        <v>5969.5749958834713</v>
      </c>
      <c r="AG785" s="5">
        <v>6334.8622265335143</v>
      </c>
      <c r="AH785" s="5">
        <v>6707.6191769233646</v>
      </c>
      <c r="AI785" s="5">
        <v>6919.7747564988467</v>
      </c>
    </row>
    <row r="786" spans="2:35" outlineLevel="1" x14ac:dyDescent="0.2">
      <c r="B786" s="310"/>
      <c r="C786" s="309"/>
    </row>
    <row r="787" spans="2:35" outlineLevel="1" x14ac:dyDescent="0.2">
      <c r="B787" s="310"/>
      <c r="C787" s="312"/>
      <c r="D787" s="259"/>
      <c r="E787" s="259"/>
      <c r="F787" s="328" t="s">
        <v>278</v>
      </c>
      <c r="G787" s="259"/>
      <c r="H787" s="16"/>
      <c r="I787" s="259"/>
      <c r="J787" s="259"/>
      <c r="K787" s="16"/>
      <c r="L787" s="259"/>
      <c r="M787" s="259"/>
      <c r="N787" s="259"/>
      <c r="O787" s="259"/>
      <c r="P787" s="259"/>
      <c r="Q787" s="261"/>
      <c r="R787" s="262"/>
      <c r="S787" s="262"/>
      <c r="T787" s="262"/>
      <c r="U787" s="262"/>
      <c r="V787" s="262"/>
      <c r="W787" s="262"/>
      <c r="X787" s="262"/>
      <c r="Y787" s="262"/>
      <c r="Z787" s="262"/>
      <c r="AA787" s="262"/>
      <c r="AB787" s="262"/>
      <c r="AC787" s="262"/>
      <c r="AD787" s="262"/>
      <c r="AE787" s="262"/>
      <c r="AF787" s="262"/>
      <c r="AG787" s="262"/>
      <c r="AH787" s="262"/>
      <c r="AI787" s="262"/>
    </row>
    <row r="788" spans="2:35" outlineLevel="1" x14ac:dyDescent="0.2">
      <c r="B788" s="310"/>
      <c r="C788" s="312">
        <v>30</v>
      </c>
      <c r="D788" s="259"/>
      <c r="E788" s="259"/>
      <c r="F788" s="259"/>
      <c r="G788" s="329" t="s">
        <v>279</v>
      </c>
      <c r="H788" s="330"/>
      <c r="I788" s="329"/>
      <c r="J788" s="259"/>
      <c r="K788" s="16"/>
      <c r="L788" s="259"/>
      <c r="M788" s="259"/>
      <c r="N788" s="259"/>
      <c r="O788" s="259"/>
      <c r="P788" s="259"/>
      <c r="Q788" s="16" t="s">
        <v>110</v>
      </c>
      <c r="R788" s="331"/>
      <c r="S788" s="300">
        <v>0</v>
      </c>
      <c r="T788" s="300">
        <v>0</v>
      </c>
      <c r="U788" s="300">
        <v>0</v>
      </c>
      <c r="V788" s="300">
        <v>0</v>
      </c>
      <c r="W788" s="301">
        <v>0</v>
      </c>
      <c r="X788" s="300">
        <v>0</v>
      </c>
      <c r="Y788" s="300">
        <v>0</v>
      </c>
      <c r="Z788" s="300">
        <v>0</v>
      </c>
      <c r="AA788" s="300">
        <v>0</v>
      </c>
      <c r="AB788" s="302">
        <v>0</v>
      </c>
      <c r="AC788" s="302">
        <v>0</v>
      </c>
      <c r="AD788" s="302">
        <v>0</v>
      </c>
      <c r="AE788" s="302">
        <v>0</v>
      </c>
      <c r="AF788" s="302">
        <v>0</v>
      </c>
      <c r="AG788" s="302">
        <v>0</v>
      </c>
      <c r="AH788" s="303">
        <v>0</v>
      </c>
      <c r="AI788" s="303">
        <v>0</v>
      </c>
    </row>
    <row r="789" spans="2:35" outlineLevel="1" x14ac:dyDescent="0.2">
      <c r="B789" s="310"/>
      <c r="C789" s="312">
        <v>30</v>
      </c>
      <c r="D789" s="259"/>
      <c r="E789" s="259"/>
      <c r="F789" s="259"/>
      <c r="G789" s="329" t="s">
        <v>280</v>
      </c>
      <c r="H789" s="330"/>
      <c r="I789" s="329"/>
      <c r="J789" s="259"/>
      <c r="K789" s="16"/>
      <c r="L789" s="259"/>
      <c r="M789" s="259"/>
      <c r="N789" s="259"/>
      <c r="O789" s="259"/>
      <c r="P789" s="259"/>
      <c r="Q789" s="16" t="s">
        <v>110</v>
      </c>
      <c r="R789" s="332"/>
      <c r="S789" s="315">
        <v>0</v>
      </c>
      <c r="T789" s="315">
        <v>0</v>
      </c>
      <c r="U789" s="315">
        <v>0</v>
      </c>
      <c r="V789" s="315">
        <v>0</v>
      </c>
      <c r="W789" s="316">
        <v>0</v>
      </c>
      <c r="X789" s="315">
        <v>0</v>
      </c>
      <c r="Y789" s="315">
        <v>0</v>
      </c>
      <c r="Z789" s="315">
        <v>0</v>
      </c>
      <c r="AA789" s="315">
        <v>0</v>
      </c>
      <c r="AB789" s="5">
        <v>0</v>
      </c>
      <c r="AC789" s="5">
        <v>0</v>
      </c>
      <c r="AD789" s="5">
        <v>0</v>
      </c>
      <c r="AE789" s="5">
        <v>0</v>
      </c>
      <c r="AF789" s="5">
        <v>0</v>
      </c>
      <c r="AG789" s="5">
        <v>0</v>
      </c>
      <c r="AH789" s="317">
        <v>0</v>
      </c>
      <c r="AI789" s="317">
        <v>0</v>
      </c>
    </row>
    <row r="790" spans="2:35" outlineLevel="1" x14ac:dyDescent="0.2">
      <c r="B790" s="310"/>
      <c r="C790" s="312">
        <v>30</v>
      </c>
      <c r="D790" s="259"/>
      <c r="E790" s="259"/>
      <c r="F790" s="259"/>
      <c r="G790" s="329" t="s">
        <v>281</v>
      </c>
      <c r="H790" s="330"/>
      <c r="I790" s="329"/>
      <c r="J790" s="259"/>
      <c r="K790" s="16"/>
      <c r="L790" s="259"/>
      <c r="M790" s="259"/>
      <c r="N790" s="259"/>
      <c r="O790" s="259"/>
      <c r="P790" s="259"/>
      <c r="Q790" s="16" t="s">
        <v>110</v>
      </c>
      <c r="R790" s="332"/>
      <c r="S790" s="315">
        <v>0</v>
      </c>
      <c r="T790" s="315">
        <v>0</v>
      </c>
      <c r="U790" s="315">
        <v>0</v>
      </c>
      <c r="V790" s="315">
        <v>0</v>
      </c>
      <c r="W790" s="316">
        <v>0</v>
      </c>
      <c r="X790" s="315">
        <v>0</v>
      </c>
      <c r="Y790" s="315">
        <v>0</v>
      </c>
      <c r="Z790" s="315">
        <v>0</v>
      </c>
      <c r="AA790" s="315">
        <v>0</v>
      </c>
      <c r="AB790" s="5">
        <v>0</v>
      </c>
      <c r="AC790" s="5">
        <v>0</v>
      </c>
      <c r="AD790" s="5">
        <v>0</v>
      </c>
      <c r="AE790" s="5">
        <v>0</v>
      </c>
      <c r="AF790" s="5">
        <v>0</v>
      </c>
      <c r="AG790" s="5">
        <v>0</v>
      </c>
      <c r="AH790" s="317">
        <v>0</v>
      </c>
      <c r="AI790" s="317">
        <v>0</v>
      </c>
    </row>
    <row r="791" spans="2:35" outlineLevel="1" x14ac:dyDescent="0.2">
      <c r="B791" s="310"/>
      <c r="C791" s="312">
        <v>30</v>
      </c>
      <c r="D791" s="259"/>
      <c r="E791" s="259"/>
      <c r="F791" s="259"/>
      <c r="G791" s="333" t="s">
        <v>282</v>
      </c>
      <c r="H791" s="334"/>
      <c r="I791" s="333"/>
      <c r="J791" s="335"/>
      <c r="K791" s="336"/>
      <c r="L791" s="335"/>
      <c r="M791" s="335"/>
      <c r="N791" s="335"/>
      <c r="O791" s="335"/>
      <c r="P791" s="335"/>
      <c r="Q791" s="337" t="s">
        <v>110</v>
      </c>
      <c r="R791" s="338"/>
      <c r="S791" s="321">
        <v>0</v>
      </c>
      <c r="T791" s="321">
        <v>0</v>
      </c>
      <c r="U791" s="321">
        <v>0</v>
      </c>
      <c r="V791" s="321">
        <v>0</v>
      </c>
      <c r="W791" s="322">
        <v>0</v>
      </c>
      <c r="X791" s="321">
        <v>0</v>
      </c>
      <c r="Y791" s="321">
        <v>0</v>
      </c>
      <c r="Z791" s="321">
        <v>0</v>
      </c>
      <c r="AA791" s="321">
        <v>0</v>
      </c>
      <c r="AB791" s="323">
        <v>0</v>
      </c>
      <c r="AC791" s="323">
        <v>0</v>
      </c>
      <c r="AD791" s="323">
        <v>0</v>
      </c>
      <c r="AE791" s="323">
        <v>0</v>
      </c>
      <c r="AF791" s="323">
        <v>0</v>
      </c>
      <c r="AG791" s="323">
        <v>0</v>
      </c>
      <c r="AH791" s="324">
        <v>0</v>
      </c>
      <c r="AI791" s="324">
        <v>0</v>
      </c>
    </row>
    <row r="792" spans="2:35" outlineLevel="1" x14ac:dyDescent="0.2">
      <c r="B792" s="310"/>
      <c r="C792" s="312">
        <v>30</v>
      </c>
      <c r="D792" s="259"/>
      <c r="E792" s="259"/>
      <c r="F792" s="259"/>
      <c r="G792" s="329" t="s">
        <v>283</v>
      </c>
      <c r="H792" s="330"/>
      <c r="I792" s="329"/>
      <c r="J792" s="259"/>
      <c r="K792" s="16"/>
      <c r="L792" s="259"/>
      <c r="M792" s="259"/>
      <c r="N792" s="259"/>
      <c r="O792" s="259"/>
      <c r="P792" s="259"/>
      <c r="Q792" s="261"/>
      <c r="R792" s="262"/>
      <c r="S792" s="339">
        <v>0</v>
      </c>
      <c r="T792" s="339">
        <v>0</v>
      </c>
      <c r="U792" s="339">
        <v>0</v>
      </c>
      <c r="V792" s="339">
        <v>0</v>
      </c>
      <c r="W792" s="339">
        <v>0</v>
      </c>
      <c r="X792" s="339">
        <v>0</v>
      </c>
      <c r="Y792" s="339">
        <v>0</v>
      </c>
      <c r="Z792" s="339">
        <v>0</v>
      </c>
      <c r="AA792" s="339">
        <v>0</v>
      </c>
      <c r="AB792" s="339">
        <v>0</v>
      </c>
      <c r="AC792" s="339">
        <v>0</v>
      </c>
      <c r="AD792" s="339">
        <v>0</v>
      </c>
      <c r="AE792" s="339">
        <v>0</v>
      </c>
      <c r="AF792" s="339">
        <v>0</v>
      </c>
      <c r="AG792" s="339">
        <v>0</v>
      </c>
      <c r="AH792" s="339">
        <v>0</v>
      </c>
      <c r="AI792" s="339">
        <v>0</v>
      </c>
    </row>
    <row r="793" spans="2:35" outlineLevel="1" x14ac:dyDescent="0.2">
      <c r="B793" s="310"/>
      <c r="C793" s="309"/>
    </row>
    <row r="794" spans="2:35" outlineLevel="1" x14ac:dyDescent="0.2">
      <c r="B794" s="310"/>
      <c r="C794" s="312">
        <v>30</v>
      </c>
      <c r="F794" s="40" t="s">
        <v>284</v>
      </c>
      <c r="Q794" s="16" t="s">
        <v>110</v>
      </c>
      <c r="R794" s="340"/>
      <c r="S794" s="341">
        <v>0</v>
      </c>
      <c r="T794" s="341">
        <v>0</v>
      </c>
      <c r="U794" s="341">
        <v>0</v>
      </c>
      <c r="V794" s="341">
        <v>0</v>
      </c>
      <c r="W794" s="342">
        <v>0</v>
      </c>
      <c r="X794" s="341">
        <v>-17.791217504994925</v>
      </c>
      <c r="Y794" s="341">
        <v>-49.599306771282116</v>
      </c>
      <c r="Z794" s="341">
        <v>-67.343825402909417</v>
      </c>
      <c r="AA794" s="341">
        <v>-82.254751686457524</v>
      </c>
      <c r="AB794" s="343">
        <v>-102.43939211193981</v>
      </c>
      <c r="AC794" s="343">
        <v>0</v>
      </c>
      <c r="AD794" s="343">
        <v>0</v>
      </c>
      <c r="AE794" s="343">
        <v>0</v>
      </c>
      <c r="AF794" s="343">
        <v>0</v>
      </c>
      <c r="AG794" s="343">
        <v>0</v>
      </c>
      <c r="AH794" s="344">
        <v>0</v>
      </c>
      <c r="AI794" s="344">
        <v>0</v>
      </c>
    </row>
    <row r="795" spans="2:35" outlineLevel="1" x14ac:dyDescent="0.2">
      <c r="B795" s="310"/>
      <c r="C795" s="309"/>
      <c r="F795" s="40"/>
    </row>
    <row r="796" spans="2:35" outlineLevel="1" x14ac:dyDescent="0.2">
      <c r="B796" s="310"/>
      <c r="C796" s="309"/>
      <c r="F796" s="40" t="s">
        <v>285</v>
      </c>
    </row>
    <row r="797" spans="2:35" outlineLevel="1" x14ac:dyDescent="0.2">
      <c r="B797" s="310"/>
      <c r="C797" s="345">
        <v>30</v>
      </c>
      <c r="G797" t="s">
        <v>286</v>
      </c>
      <c r="Q797" s="16" t="s">
        <v>110</v>
      </c>
      <c r="R797" s="299"/>
      <c r="S797" s="300">
        <v>0</v>
      </c>
      <c r="T797" s="300">
        <v>0</v>
      </c>
      <c r="U797" s="300">
        <v>0</v>
      </c>
      <c r="V797" s="300">
        <v>0</v>
      </c>
      <c r="W797" s="301">
        <v>0</v>
      </c>
      <c r="X797" s="300">
        <v>38.883812599395405</v>
      </c>
      <c r="Y797" s="300">
        <v>33.301175367392624</v>
      </c>
      <c r="Z797" s="300">
        <v>12.006098787078486</v>
      </c>
      <c r="AA797" s="300">
        <v>19.255651587811716</v>
      </c>
      <c r="AB797" s="302">
        <v>23.60272119995377</v>
      </c>
      <c r="AC797" s="302">
        <v>13.774578222938329</v>
      </c>
      <c r="AD797" s="302">
        <v>10.049428343553577</v>
      </c>
      <c r="AE797" s="302">
        <v>9.1490690107981365</v>
      </c>
      <c r="AF797" s="302">
        <v>16.783847481918265</v>
      </c>
      <c r="AG797" s="302">
        <v>11.451599223059715</v>
      </c>
      <c r="AH797" s="303">
        <v>11.68577175796227</v>
      </c>
      <c r="AI797" s="303">
        <v>6.6509871311705702</v>
      </c>
    </row>
    <row r="798" spans="2:35" outlineLevel="1" x14ac:dyDescent="0.2">
      <c r="B798" s="310"/>
      <c r="C798" s="345">
        <v>30</v>
      </c>
      <c r="G798" t="s">
        <v>287</v>
      </c>
      <c r="Q798" s="337" t="s">
        <v>110</v>
      </c>
      <c r="R798" s="320"/>
      <c r="S798" s="321">
        <v>0</v>
      </c>
      <c r="T798" s="321">
        <v>0</v>
      </c>
      <c r="U798" s="321">
        <v>0</v>
      </c>
      <c r="V798" s="321">
        <v>0</v>
      </c>
      <c r="W798" s="322">
        <v>0</v>
      </c>
      <c r="X798" s="321">
        <v>0</v>
      </c>
      <c r="Y798" s="321">
        <v>80.004345441926048</v>
      </c>
      <c r="Z798" s="321">
        <v>150.77692138356809</v>
      </c>
      <c r="AA798" s="321">
        <v>179.53796859098054</v>
      </c>
      <c r="AB798" s="323">
        <v>223.97585467809341</v>
      </c>
      <c r="AC798" s="323">
        <v>278.55181604878214</v>
      </c>
      <c r="AD798" s="323">
        <v>306.47979909849602</v>
      </c>
      <c r="AE798" s="323">
        <v>326.85503381680519</v>
      </c>
      <c r="AF798" s="323">
        <v>345.40478830792506</v>
      </c>
      <c r="AG798" s="323">
        <v>379.43407039537374</v>
      </c>
      <c r="AH798" s="324">
        <v>402.6522091882656</v>
      </c>
      <c r="AI798" s="324">
        <v>426.34513323262723</v>
      </c>
    </row>
    <row r="799" spans="2:35" outlineLevel="1" x14ac:dyDescent="0.2">
      <c r="B799" s="310"/>
      <c r="C799" s="345">
        <v>30</v>
      </c>
      <c r="G799" s="325" t="s">
        <v>288</v>
      </c>
      <c r="H799" s="326"/>
      <c r="I799" s="325"/>
      <c r="J799" s="325"/>
      <c r="K799" s="326"/>
      <c r="L799" s="325"/>
      <c r="M799" s="325"/>
      <c r="N799" s="325"/>
      <c r="O799" s="325"/>
      <c r="P799" s="325"/>
      <c r="Q799" s="326"/>
      <c r="R799" s="327"/>
      <c r="S799" s="5">
        <v>0</v>
      </c>
      <c r="T799" s="5">
        <v>0</v>
      </c>
      <c r="U799" s="5">
        <v>0</v>
      </c>
      <c r="V799" s="5">
        <v>0</v>
      </c>
      <c r="W799" s="5">
        <v>0</v>
      </c>
      <c r="X799" s="5">
        <v>38.883812599395405</v>
      </c>
      <c r="Y799" s="5">
        <v>113.30552080931866</v>
      </c>
      <c r="Z799" s="5">
        <v>162.78302017064658</v>
      </c>
      <c r="AA799" s="5">
        <v>198.79362017879225</v>
      </c>
      <c r="AB799" s="5">
        <v>247.57857587804719</v>
      </c>
      <c r="AC799" s="5">
        <v>292.32639427172046</v>
      </c>
      <c r="AD799" s="5">
        <v>316.5292274420496</v>
      </c>
      <c r="AE799" s="5">
        <v>336.00410282760333</v>
      </c>
      <c r="AF799" s="5">
        <v>362.18863578984332</v>
      </c>
      <c r="AG799" s="5">
        <v>390.88566961843344</v>
      </c>
      <c r="AH799" s="5">
        <v>414.33798094622784</v>
      </c>
      <c r="AI799" s="5">
        <v>432.99612036379779</v>
      </c>
    </row>
    <row r="800" spans="2:35" outlineLevel="1" x14ac:dyDescent="0.2">
      <c r="B800" s="310"/>
      <c r="C800" s="309"/>
    </row>
    <row r="801" spans="2:35" outlineLevel="1" x14ac:dyDescent="0.2">
      <c r="B801" s="310"/>
      <c r="C801" s="346">
        <v>30</v>
      </c>
      <c r="F801" s="40" t="s">
        <v>266</v>
      </c>
      <c r="Q801" s="16" t="s">
        <v>110</v>
      </c>
      <c r="R801" s="340"/>
      <c r="S801" s="341">
        <v>0</v>
      </c>
      <c r="T801" s="341">
        <v>0</v>
      </c>
      <c r="U801" s="341">
        <v>0</v>
      </c>
      <c r="V801" s="341">
        <v>0</v>
      </c>
      <c r="W801" s="342">
        <v>0</v>
      </c>
      <c r="X801" s="341">
        <v>21.09259509440048</v>
      </c>
      <c r="Y801" s="341">
        <v>63.706214038036549</v>
      </c>
      <c r="Z801" s="341">
        <v>95.439194767737163</v>
      </c>
      <c r="AA801" s="341">
        <v>116.53886849233473</v>
      </c>
      <c r="AB801" s="343">
        <v>145.13918376610738</v>
      </c>
      <c r="AC801" s="343">
        <v>292.32639427172046</v>
      </c>
      <c r="AD801" s="343">
        <v>316.5292274420496</v>
      </c>
      <c r="AE801" s="343">
        <v>336.00410282760333</v>
      </c>
      <c r="AF801" s="343">
        <v>362.18863578984332</v>
      </c>
      <c r="AG801" s="343">
        <v>390.88566961843344</v>
      </c>
      <c r="AH801" s="344">
        <v>414.33798094622784</v>
      </c>
      <c r="AI801" s="344">
        <v>432.99612036379779</v>
      </c>
    </row>
    <row r="802" spans="2:35" outlineLevel="1" x14ac:dyDescent="0.2"/>
    <row r="803" spans="2:35" x14ac:dyDescent="0.2">
      <c r="C803" s="116" t="s">
        <v>152</v>
      </c>
      <c r="D803" s="67" t="s">
        <v>152</v>
      </c>
      <c r="E803" s="67"/>
      <c r="F803" s="67"/>
      <c r="G803" s="67"/>
      <c r="H803" s="102"/>
      <c r="I803" s="67"/>
      <c r="J803" s="67"/>
      <c r="K803" s="102"/>
      <c r="L803" s="67"/>
      <c r="M803" s="67"/>
      <c r="N803" s="67"/>
      <c r="O803" s="67"/>
      <c r="P803" s="67"/>
      <c r="Q803" s="117" t="s">
        <v>110</v>
      </c>
      <c r="R803" s="118"/>
      <c r="S803" s="118">
        <v>0</v>
      </c>
      <c r="T803" s="118">
        <v>0</v>
      </c>
      <c r="U803" s="118">
        <v>0</v>
      </c>
      <c r="V803" s="118">
        <v>0</v>
      </c>
      <c r="W803" s="118">
        <v>0</v>
      </c>
      <c r="X803" s="118">
        <v>0</v>
      </c>
      <c r="Y803" s="118">
        <v>0</v>
      </c>
      <c r="Z803" s="118">
        <v>0</v>
      </c>
      <c r="AA803" s="118">
        <v>0</v>
      </c>
      <c r="AB803" s="118">
        <v>0</v>
      </c>
      <c r="AC803" s="118">
        <v>0</v>
      </c>
      <c r="AD803" s="118">
        <v>0</v>
      </c>
      <c r="AE803" s="118">
        <v>0</v>
      </c>
      <c r="AF803" s="118">
        <v>0</v>
      </c>
      <c r="AG803" s="118">
        <v>0</v>
      </c>
      <c r="AH803" s="118">
        <v>0</v>
      </c>
      <c r="AI803" s="118">
        <v>0</v>
      </c>
    </row>
    <row r="804" spans="2:35" outlineLevel="1" x14ac:dyDescent="0.2">
      <c r="C804" s="309"/>
      <c r="F804" s="40" t="s">
        <v>269</v>
      </c>
    </row>
    <row r="805" spans="2:35" outlineLevel="1" x14ac:dyDescent="0.2">
      <c r="B805" s="310"/>
      <c r="C805" s="312" t="s">
        <v>152</v>
      </c>
      <c r="G805" t="s">
        <v>270</v>
      </c>
      <c r="O805" s="106"/>
      <c r="Q805" s="16" t="s">
        <v>110</v>
      </c>
      <c r="R805" s="299"/>
      <c r="S805" s="300">
        <v>0</v>
      </c>
      <c r="T805" s="300">
        <v>0</v>
      </c>
      <c r="U805" s="300">
        <v>0</v>
      </c>
      <c r="V805" s="300">
        <v>0</v>
      </c>
      <c r="W805" s="301">
        <v>0</v>
      </c>
      <c r="X805" s="300">
        <v>0</v>
      </c>
      <c r="Y805" s="300">
        <v>0</v>
      </c>
      <c r="Z805" s="300">
        <v>0</v>
      </c>
      <c r="AA805" s="300">
        <v>0</v>
      </c>
      <c r="AB805" s="302">
        <v>0</v>
      </c>
      <c r="AC805" s="302">
        <v>0</v>
      </c>
      <c r="AD805" s="302">
        <v>0</v>
      </c>
      <c r="AE805" s="302">
        <v>0</v>
      </c>
      <c r="AF805" s="302">
        <v>0</v>
      </c>
      <c r="AG805" s="302">
        <v>0</v>
      </c>
      <c r="AH805" s="303">
        <v>0</v>
      </c>
      <c r="AI805" s="303">
        <v>0</v>
      </c>
    </row>
    <row r="806" spans="2:35" outlineLevel="1" x14ac:dyDescent="0.2">
      <c r="B806" s="310"/>
      <c r="C806" s="312" t="s">
        <v>152</v>
      </c>
      <c r="G806" t="s">
        <v>271</v>
      </c>
      <c r="N806" s="24"/>
      <c r="O806" s="149" t="s">
        <v>172</v>
      </c>
      <c r="P806" s="313">
        <v>0</v>
      </c>
      <c r="Q806" s="16" t="s">
        <v>110</v>
      </c>
      <c r="R806" s="314"/>
      <c r="S806" s="315">
        <v>0</v>
      </c>
      <c r="T806" s="315">
        <v>0</v>
      </c>
      <c r="U806" s="315">
        <v>0</v>
      </c>
      <c r="V806" s="315">
        <v>0</v>
      </c>
      <c r="W806" s="316">
        <v>0</v>
      </c>
      <c r="X806" s="315">
        <v>0</v>
      </c>
      <c r="Y806" s="315">
        <v>0</v>
      </c>
      <c r="Z806" s="315">
        <v>0</v>
      </c>
      <c r="AA806" s="315">
        <v>0</v>
      </c>
      <c r="AB806" s="5">
        <v>0</v>
      </c>
      <c r="AC806" s="5">
        <v>0</v>
      </c>
      <c r="AD806" s="5">
        <v>0</v>
      </c>
      <c r="AE806" s="5">
        <v>0</v>
      </c>
      <c r="AF806" s="5">
        <v>0</v>
      </c>
      <c r="AG806" s="5">
        <v>0</v>
      </c>
      <c r="AH806" s="317">
        <v>0</v>
      </c>
      <c r="AI806" s="317">
        <v>0</v>
      </c>
    </row>
    <row r="807" spans="2:35" outlineLevel="1" x14ac:dyDescent="0.2">
      <c r="B807" s="310"/>
      <c r="C807" s="312" t="s">
        <v>152</v>
      </c>
      <c r="G807" t="s">
        <v>272</v>
      </c>
      <c r="Q807" s="16" t="s">
        <v>110</v>
      </c>
      <c r="R807" s="314"/>
      <c r="S807" s="315">
        <v>0</v>
      </c>
      <c r="T807" s="315">
        <v>0</v>
      </c>
      <c r="U807" s="315">
        <v>0</v>
      </c>
      <c r="V807" s="315">
        <v>0</v>
      </c>
      <c r="W807" s="316">
        <v>0</v>
      </c>
      <c r="X807" s="315">
        <v>0</v>
      </c>
      <c r="Y807" s="315">
        <v>0</v>
      </c>
      <c r="Z807" s="315">
        <v>0</v>
      </c>
      <c r="AA807" s="315">
        <v>0</v>
      </c>
      <c r="AB807" s="5">
        <v>0</v>
      </c>
      <c r="AC807" s="5">
        <v>0</v>
      </c>
      <c r="AD807" s="5">
        <v>0</v>
      </c>
      <c r="AE807" s="5">
        <v>0</v>
      </c>
      <c r="AF807" s="5">
        <v>0</v>
      </c>
      <c r="AG807" s="5">
        <v>0</v>
      </c>
      <c r="AH807" s="317">
        <v>0</v>
      </c>
      <c r="AI807" s="317">
        <v>0</v>
      </c>
    </row>
    <row r="808" spans="2:35" outlineLevel="1" x14ac:dyDescent="0.2">
      <c r="B808" s="310"/>
      <c r="C808" s="312" t="s">
        <v>152</v>
      </c>
      <c r="G808" t="s">
        <v>273</v>
      </c>
      <c r="Q808" s="16" t="s">
        <v>110</v>
      </c>
      <c r="R808" s="314"/>
      <c r="S808" s="315">
        <v>0</v>
      </c>
      <c r="T808" s="315">
        <v>0</v>
      </c>
      <c r="U808" s="315">
        <v>0</v>
      </c>
      <c r="V808" s="315">
        <v>0</v>
      </c>
      <c r="W808" s="316">
        <v>0</v>
      </c>
      <c r="X808" s="315">
        <v>0</v>
      </c>
      <c r="Y808" s="315">
        <v>0</v>
      </c>
      <c r="Z808" s="315">
        <v>0</v>
      </c>
      <c r="AA808" s="315">
        <v>0</v>
      </c>
      <c r="AB808" s="5">
        <v>0</v>
      </c>
      <c r="AC808" s="5">
        <v>0</v>
      </c>
      <c r="AD808" s="5">
        <v>0</v>
      </c>
      <c r="AE808" s="5">
        <v>0</v>
      </c>
      <c r="AF808" s="5">
        <v>0</v>
      </c>
      <c r="AG808" s="5">
        <v>0</v>
      </c>
      <c r="AH808" s="317">
        <v>0</v>
      </c>
      <c r="AI808" s="317">
        <v>0</v>
      </c>
    </row>
    <row r="809" spans="2:35" outlineLevel="1" x14ac:dyDescent="0.2">
      <c r="B809" s="310"/>
      <c r="C809" s="312" t="s">
        <v>152</v>
      </c>
      <c r="G809" t="s">
        <v>274</v>
      </c>
      <c r="O809" s="149" t="s">
        <v>275</v>
      </c>
      <c r="P809" s="318">
        <v>0</v>
      </c>
      <c r="Q809" s="16" t="s">
        <v>110</v>
      </c>
      <c r="R809" s="319"/>
      <c r="S809" s="315">
        <v>0</v>
      </c>
      <c r="T809" s="315">
        <v>0</v>
      </c>
      <c r="U809" s="315">
        <v>0</v>
      </c>
      <c r="V809" s="315">
        <v>0</v>
      </c>
      <c r="W809" s="316">
        <v>0</v>
      </c>
      <c r="X809" s="315">
        <v>0</v>
      </c>
      <c r="Y809" s="315">
        <v>0</v>
      </c>
      <c r="Z809" s="315">
        <v>0</v>
      </c>
      <c r="AA809" s="315">
        <v>0</v>
      </c>
      <c r="AB809" s="5">
        <v>0</v>
      </c>
      <c r="AC809" s="5">
        <v>0</v>
      </c>
      <c r="AD809" s="5">
        <v>0</v>
      </c>
      <c r="AE809" s="5">
        <v>0</v>
      </c>
      <c r="AF809" s="5">
        <v>0</v>
      </c>
      <c r="AG809" s="5">
        <v>0</v>
      </c>
      <c r="AH809" s="317">
        <v>0</v>
      </c>
      <c r="AI809" s="317">
        <v>0</v>
      </c>
    </row>
    <row r="810" spans="2:35" outlineLevel="1" x14ac:dyDescent="0.2">
      <c r="B810" s="310"/>
      <c r="C810" s="312" t="s">
        <v>152</v>
      </c>
      <c r="G810" t="s">
        <v>276</v>
      </c>
      <c r="Q810" s="8" t="s">
        <v>110</v>
      </c>
      <c r="R810" s="320"/>
      <c r="S810" s="321">
        <v>0</v>
      </c>
      <c r="T810" s="321">
        <v>0</v>
      </c>
      <c r="U810" s="321">
        <v>0</v>
      </c>
      <c r="V810" s="321">
        <v>0</v>
      </c>
      <c r="W810" s="322">
        <v>0</v>
      </c>
      <c r="X810" s="321">
        <v>0</v>
      </c>
      <c r="Y810" s="321">
        <v>0</v>
      </c>
      <c r="Z810" s="321">
        <v>0</v>
      </c>
      <c r="AA810" s="321">
        <v>0</v>
      </c>
      <c r="AB810" s="323">
        <v>0</v>
      </c>
      <c r="AC810" s="323">
        <v>0</v>
      </c>
      <c r="AD810" s="323">
        <v>0</v>
      </c>
      <c r="AE810" s="323">
        <v>0</v>
      </c>
      <c r="AF810" s="323">
        <v>0</v>
      </c>
      <c r="AG810" s="323">
        <v>0</v>
      </c>
      <c r="AH810" s="324">
        <v>0</v>
      </c>
      <c r="AI810" s="324">
        <v>0</v>
      </c>
    </row>
    <row r="811" spans="2:35" outlineLevel="1" x14ac:dyDescent="0.2">
      <c r="B811" s="310"/>
      <c r="C811" s="312" t="s">
        <v>152</v>
      </c>
      <c r="G811" s="325" t="s">
        <v>277</v>
      </c>
      <c r="H811" s="326"/>
      <c r="I811" s="325"/>
      <c r="J811" s="325"/>
      <c r="K811" s="326"/>
      <c r="L811" s="325"/>
      <c r="M811" s="325"/>
      <c r="N811" s="325"/>
      <c r="O811" s="325"/>
      <c r="P811" s="325"/>
      <c r="Q811" s="326"/>
      <c r="R811" s="327"/>
      <c r="S811" s="5">
        <v>0</v>
      </c>
      <c r="T811" s="5">
        <v>0</v>
      </c>
      <c r="U811" s="5">
        <v>0</v>
      </c>
      <c r="V811" s="5">
        <v>0</v>
      </c>
      <c r="W811" s="5">
        <v>0</v>
      </c>
      <c r="X811" s="5">
        <v>0</v>
      </c>
      <c r="Y811" s="5">
        <v>0</v>
      </c>
      <c r="Z811" s="5">
        <v>0</v>
      </c>
      <c r="AA811" s="5">
        <v>0</v>
      </c>
      <c r="AB811" s="5">
        <v>0</v>
      </c>
      <c r="AC811" s="5">
        <v>0</v>
      </c>
      <c r="AD811" s="5">
        <v>0</v>
      </c>
      <c r="AE811" s="5">
        <v>0</v>
      </c>
      <c r="AF811" s="5">
        <v>0</v>
      </c>
      <c r="AG811" s="5">
        <v>0</v>
      </c>
      <c r="AH811" s="5">
        <v>0</v>
      </c>
      <c r="AI811" s="5">
        <v>0</v>
      </c>
    </row>
    <row r="812" spans="2:35" outlineLevel="1" x14ac:dyDescent="0.2">
      <c r="B812" s="310"/>
      <c r="C812" s="309"/>
    </row>
    <row r="813" spans="2:35" outlineLevel="1" x14ac:dyDescent="0.2">
      <c r="B813" s="310"/>
      <c r="C813" s="312"/>
      <c r="D813" s="259"/>
      <c r="E813" s="259"/>
      <c r="F813" s="328" t="s">
        <v>278</v>
      </c>
      <c r="G813" s="259"/>
      <c r="H813" s="16"/>
      <c r="I813" s="259"/>
      <c r="J813" s="259"/>
      <c r="K813" s="16"/>
      <c r="L813" s="259"/>
      <c r="M813" s="259"/>
      <c r="N813" s="259"/>
      <c r="O813" s="259"/>
      <c r="P813" s="259"/>
      <c r="Q813" s="261"/>
      <c r="R813" s="262"/>
      <c r="S813" s="262"/>
      <c r="T813" s="262"/>
      <c r="U813" s="262"/>
      <c r="V813" s="262"/>
      <c r="W813" s="262"/>
      <c r="X813" s="262"/>
      <c r="Y813" s="262"/>
      <c r="Z813" s="262"/>
      <c r="AA813" s="262"/>
      <c r="AB813" s="262"/>
      <c r="AC813" s="262"/>
      <c r="AD813" s="262"/>
      <c r="AE813" s="262"/>
      <c r="AF813" s="262"/>
      <c r="AG813" s="262"/>
      <c r="AH813" s="262"/>
      <c r="AI813" s="262"/>
    </row>
    <row r="814" spans="2:35" outlineLevel="1" x14ac:dyDescent="0.2">
      <c r="B814" s="310"/>
      <c r="C814" s="312" t="s">
        <v>152</v>
      </c>
      <c r="D814" s="259"/>
      <c r="E814" s="259"/>
      <c r="F814" s="259"/>
      <c r="G814" s="329" t="s">
        <v>279</v>
      </c>
      <c r="H814" s="330"/>
      <c r="I814" s="329"/>
      <c r="J814" s="259"/>
      <c r="K814" s="16"/>
      <c r="L814" s="259"/>
      <c r="M814" s="259"/>
      <c r="N814" s="259"/>
      <c r="O814" s="259"/>
      <c r="P814" s="259"/>
      <c r="Q814" s="16" t="s">
        <v>110</v>
      </c>
      <c r="R814" s="331"/>
      <c r="S814" s="300">
        <v>0</v>
      </c>
      <c r="T814" s="300">
        <v>0</v>
      </c>
      <c r="U814" s="300">
        <v>0</v>
      </c>
      <c r="V814" s="300">
        <v>0</v>
      </c>
      <c r="W814" s="301">
        <v>0</v>
      </c>
      <c r="X814" s="300">
        <v>0</v>
      </c>
      <c r="Y814" s="300">
        <v>0</v>
      </c>
      <c r="Z814" s="300">
        <v>0</v>
      </c>
      <c r="AA814" s="300">
        <v>0</v>
      </c>
      <c r="AB814" s="302">
        <v>0</v>
      </c>
      <c r="AC814" s="302">
        <v>0</v>
      </c>
      <c r="AD814" s="302">
        <v>0</v>
      </c>
      <c r="AE814" s="302">
        <v>0</v>
      </c>
      <c r="AF814" s="302">
        <v>0</v>
      </c>
      <c r="AG814" s="302">
        <v>0</v>
      </c>
      <c r="AH814" s="303">
        <v>0</v>
      </c>
      <c r="AI814" s="303">
        <v>0</v>
      </c>
    </row>
    <row r="815" spans="2:35" outlineLevel="1" x14ac:dyDescent="0.2">
      <c r="B815" s="310"/>
      <c r="C815" s="312" t="s">
        <v>152</v>
      </c>
      <c r="D815" s="259"/>
      <c r="E815" s="259"/>
      <c r="F815" s="259"/>
      <c r="G815" s="329" t="s">
        <v>280</v>
      </c>
      <c r="H815" s="330"/>
      <c r="I815" s="329"/>
      <c r="J815" s="259"/>
      <c r="K815" s="16"/>
      <c r="L815" s="259"/>
      <c r="M815" s="259"/>
      <c r="N815" s="259"/>
      <c r="O815" s="259"/>
      <c r="P815" s="259"/>
      <c r="Q815" s="16" t="s">
        <v>110</v>
      </c>
      <c r="R815" s="332"/>
      <c r="S815" s="315">
        <v>0</v>
      </c>
      <c r="T815" s="315">
        <v>0</v>
      </c>
      <c r="U815" s="315">
        <v>0</v>
      </c>
      <c r="V815" s="315">
        <v>0</v>
      </c>
      <c r="W815" s="316">
        <v>0</v>
      </c>
      <c r="X815" s="315">
        <v>0</v>
      </c>
      <c r="Y815" s="315">
        <v>0</v>
      </c>
      <c r="Z815" s="315">
        <v>0</v>
      </c>
      <c r="AA815" s="315">
        <v>0</v>
      </c>
      <c r="AB815" s="5">
        <v>0</v>
      </c>
      <c r="AC815" s="5">
        <v>0</v>
      </c>
      <c r="AD815" s="5">
        <v>0</v>
      </c>
      <c r="AE815" s="5">
        <v>0</v>
      </c>
      <c r="AF815" s="5">
        <v>0</v>
      </c>
      <c r="AG815" s="5">
        <v>0</v>
      </c>
      <c r="AH815" s="317">
        <v>0</v>
      </c>
      <c r="AI815" s="317">
        <v>0</v>
      </c>
    </row>
    <row r="816" spans="2:35" outlineLevel="1" x14ac:dyDescent="0.2">
      <c r="B816" s="310"/>
      <c r="C816" s="312" t="s">
        <v>152</v>
      </c>
      <c r="D816" s="259"/>
      <c r="E816" s="259"/>
      <c r="F816" s="259"/>
      <c r="G816" s="329" t="s">
        <v>281</v>
      </c>
      <c r="H816" s="330"/>
      <c r="I816" s="329"/>
      <c r="J816" s="259"/>
      <c r="K816" s="16"/>
      <c r="L816" s="259"/>
      <c r="M816" s="259"/>
      <c r="N816" s="259"/>
      <c r="O816" s="259"/>
      <c r="P816" s="259"/>
      <c r="Q816" s="16" t="s">
        <v>110</v>
      </c>
      <c r="R816" s="332"/>
      <c r="S816" s="315">
        <v>0</v>
      </c>
      <c r="T816" s="315">
        <v>0</v>
      </c>
      <c r="U816" s="315">
        <v>0</v>
      </c>
      <c r="V816" s="315">
        <v>0</v>
      </c>
      <c r="W816" s="316">
        <v>0</v>
      </c>
      <c r="X816" s="315">
        <v>0</v>
      </c>
      <c r="Y816" s="315">
        <v>0</v>
      </c>
      <c r="Z816" s="315">
        <v>0</v>
      </c>
      <c r="AA816" s="315">
        <v>0</v>
      </c>
      <c r="AB816" s="5">
        <v>0</v>
      </c>
      <c r="AC816" s="5">
        <v>0</v>
      </c>
      <c r="AD816" s="5">
        <v>0</v>
      </c>
      <c r="AE816" s="5">
        <v>0</v>
      </c>
      <c r="AF816" s="5">
        <v>0</v>
      </c>
      <c r="AG816" s="5">
        <v>0</v>
      </c>
      <c r="AH816" s="317">
        <v>0</v>
      </c>
      <c r="AI816" s="317">
        <v>0</v>
      </c>
    </row>
    <row r="817" spans="2:35" outlineLevel="1" x14ac:dyDescent="0.2">
      <c r="B817" s="310"/>
      <c r="C817" s="312" t="s">
        <v>152</v>
      </c>
      <c r="D817" s="259"/>
      <c r="E817" s="259"/>
      <c r="F817" s="259"/>
      <c r="G817" s="333" t="s">
        <v>282</v>
      </c>
      <c r="H817" s="334"/>
      <c r="I817" s="333"/>
      <c r="J817" s="335"/>
      <c r="K817" s="336"/>
      <c r="L817" s="335"/>
      <c r="M817" s="335"/>
      <c r="N817" s="335"/>
      <c r="O817" s="335"/>
      <c r="P817" s="335"/>
      <c r="Q817" s="337" t="s">
        <v>110</v>
      </c>
      <c r="R817" s="338"/>
      <c r="S817" s="321">
        <v>0</v>
      </c>
      <c r="T817" s="321">
        <v>0</v>
      </c>
      <c r="U817" s="321">
        <v>0</v>
      </c>
      <c r="V817" s="321">
        <v>0</v>
      </c>
      <c r="W817" s="322">
        <v>0</v>
      </c>
      <c r="X817" s="321">
        <v>0</v>
      </c>
      <c r="Y817" s="321">
        <v>0</v>
      </c>
      <c r="Z817" s="321">
        <v>0</v>
      </c>
      <c r="AA817" s="321">
        <v>0</v>
      </c>
      <c r="AB817" s="323">
        <v>0</v>
      </c>
      <c r="AC817" s="323">
        <v>0</v>
      </c>
      <c r="AD817" s="323">
        <v>0</v>
      </c>
      <c r="AE817" s="323">
        <v>0</v>
      </c>
      <c r="AF817" s="323">
        <v>0</v>
      </c>
      <c r="AG817" s="323">
        <v>0</v>
      </c>
      <c r="AH817" s="324">
        <v>0</v>
      </c>
      <c r="AI817" s="324">
        <v>0</v>
      </c>
    </row>
    <row r="818" spans="2:35" outlineLevel="1" x14ac:dyDescent="0.2">
      <c r="B818" s="310"/>
      <c r="C818" s="312" t="s">
        <v>152</v>
      </c>
      <c r="D818" s="259"/>
      <c r="E818" s="259"/>
      <c r="F818" s="259"/>
      <c r="G818" s="329" t="s">
        <v>283</v>
      </c>
      <c r="H818" s="330"/>
      <c r="I818" s="329"/>
      <c r="J818" s="259"/>
      <c r="K818" s="16"/>
      <c r="L818" s="259"/>
      <c r="M818" s="259"/>
      <c r="N818" s="259"/>
      <c r="O818" s="259"/>
      <c r="P818" s="259"/>
      <c r="Q818" s="261"/>
      <c r="R818" s="262"/>
      <c r="S818" s="339">
        <v>0</v>
      </c>
      <c r="T818" s="339">
        <v>0</v>
      </c>
      <c r="U818" s="339">
        <v>0</v>
      </c>
      <c r="V818" s="339">
        <v>0</v>
      </c>
      <c r="W818" s="339">
        <v>0</v>
      </c>
      <c r="X818" s="339">
        <v>0</v>
      </c>
      <c r="Y818" s="339">
        <v>0</v>
      </c>
      <c r="Z818" s="339">
        <v>0</v>
      </c>
      <c r="AA818" s="339">
        <v>0</v>
      </c>
      <c r="AB818" s="339">
        <v>0</v>
      </c>
      <c r="AC818" s="339">
        <v>0</v>
      </c>
      <c r="AD818" s="339">
        <v>0</v>
      </c>
      <c r="AE818" s="339">
        <v>0</v>
      </c>
      <c r="AF818" s="339">
        <v>0</v>
      </c>
      <c r="AG818" s="339">
        <v>0</v>
      </c>
      <c r="AH818" s="339">
        <v>0</v>
      </c>
      <c r="AI818" s="339">
        <v>0</v>
      </c>
    </row>
    <row r="819" spans="2:35" outlineLevel="1" x14ac:dyDescent="0.2">
      <c r="B819" s="310"/>
      <c r="C819" s="309"/>
    </row>
    <row r="820" spans="2:35" outlineLevel="1" x14ac:dyDescent="0.2">
      <c r="B820" s="310"/>
      <c r="C820" s="312" t="s">
        <v>152</v>
      </c>
      <c r="F820" s="40" t="s">
        <v>284</v>
      </c>
      <c r="Q820" s="16" t="s">
        <v>110</v>
      </c>
      <c r="R820" s="340"/>
      <c r="S820" s="341">
        <v>0</v>
      </c>
      <c r="T820" s="341">
        <v>0</v>
      </c>
      <c r="U820" s="341">
        <v>0</v>
      </c>
      <c r="V820" s="341">
        <v>0</v>
      </c>
      <c r="W820" s="342">
        <v>0</v>
      </c>
      <c r="X820" s="341">
        <v>0</v>
      </c>
      <c r="Y820" s="341">
        <v>0</v>
      </c>
      <c r="Z820" s="341">
        <v>0</v>
      </c>
      <c r="AA820" s="341">
        <v>0</v>
      </c>
      <c r="AB820" s="343">
        <v>0</v>
      </c>
      <c r="AC820" s="343">
        <v>0</v>
      </c>
      <c r="AD820" s="343">
        <v>0</v>
      </c>
      <c r="AE820" s="343">
        <v>0</v>
      </c>
      <c r="AF820" s="343">
        <v>0</v>
      </c>
      <c r="AG820" s="343">
        <v>0</v>
      </c>
      <c r="AH820" s="344">
        <v>0</v>
      </c>
      <c r="AI820" s="344">
        <v>0</v>
      </c>
    </row>
    <row r="821" spans="2:35" outlineLevel="1" x14ac:dyDescent="0.2">
      <c r="B821" s="310"/>
      <c r="C821" s="309"/>
      <c r="F821" s="40"/>
    </row>
    <row r="822" spans="2:35" outlineLevel="1" x14ac:dyDescent="0.2">
      <c r="B822" s="310"/>
      <c r="C822" s="309"/>
      <c r="F822" s="40" t="s">
        <v>285</v>
      </c>
    </row>
    <row r="823" spans="2:35" outlineLevel="1" x14ac:dyDescent="0.2">
      <c r="B823" s="310"/>
      <c r="C823" s="345" t="s">
        <v>152</v>
      </c>
      <c r="G823" t="s">
        <v>286</v>
      </c>
      <c r="Q823" s="16" t="s">
        <v>110</v>
      </c>
      <c r="R823" s="299"/>
      <c r="S823" s="300">
        <v>0</v>
      </c>
      <c r="T823" s="300">
        <v>0</v>
      </c>
      <c r="U823" s="300">
        <v>0</v>
      </c>
      <c r="V823" s="300">
        <v>0</v>
      </c>
      <c r="W823" s="301">
        <v>0</v>
      </c>
      <c r="X823" s="300">
        <v>0</v>
      </c>
      <c r="Y823" s="300">
        <v>0</v>
      </c>
      <c r="Z823" s="300">
        <v>0</v>
      </c>
      <c r="AA823" s="300">
        <v>0</v>
      </c>
      <c r="AB823" s="302">
        <v>0</v>
      </c>
      <c r="AC823" s="302">
        <v>0</v>
      </c>
      <c r="AD823" s="302">
        <v>0</v>
      </c>
      <c r="AE823" s="302">
        <v>0</v>
      </c>
      <c r="AF823" s="302">
        <v>0</v>
      </c>
      <c r="AG823" s="302">
        <v>0</v>
      </c>
      <c r="AH823" s="303">
        <v>0</v>
      </c>
      <c r="AI823" s="303">
        <v>0</v>
      </c>
    </row>
    <row r="824" spans="2:35" outlineLevel="1" x14ac:dyDescent="0.2">
      <c r="B824" s="310"/>
      <c r="C824" s="345" t="s">
        <v>152</v>
      </c>
      <c r="G824" t="s">
        <v>287</v>
      </c>
      <c r="Q824" s="337" t="s">
        <v>110</v>
      </c>
      <c r="R824" s="320"/>
      <c r="S824" s="321">
        <v>0</v>
      </c>
      <c r="T824" s="321">
        <v>0</v>
      </c>
      <c r="U824" s="321">
        <v>0</v>
      </c>
      <c r="V824" s="321">
        <v>0</v>
      </c>
      <c r="W824" s="322">
        <v>0</v>
      </c>
      <c r="X824" s="321">
        <v>0</v>
      </c>
      <c r="Y824" s="321">
        <v>0</v>
      </c>
      <c r="Z824" s="321">
        <v>0</v>
      </c>
      <c r="AA824" s="321">
        <v>0</v>
      </c>
      <c r="AB824" s="323">
        <v>0</v>
      </c>
      <c r="AC824" s="323">
        <v>0</v>
      </c>
      <c r="AD824" s="323">
        <v>0</v>
      </c>
      <c r="AE824" s="323">
        <v>0</v>
      </c>
      <c r="AF824" s="323">
        <v>0</v>
      </c>
      <c r="AG824" s="323">
        <v>0</v>
      </c>
      <c r="AH824" s="324">
        <v>0</v>
      </c>
      <c r="AI824" s="324">
        <v>0</v>
      </c>
    </row>
    <row r="825" spans="2:35" outlineLevel="1" x14ac:dyDescent="0.2">
      <c r="B825" s="310"/>
      <c r="C825" s="345" t="s">
        <v>152</v>
      </c>
      <c r="G825" s="325" t="s">
        <v>288</v>
      </c>
      <c r="H825" s="326"/>
      <c r="I825" s="325"/>
      <c r="J825" s="325"/>
      <c r="K825" s="326"/>
      <c r="L825" s="325"/>
      <c r="M825" s="325"/>
      <c r="N825" s="325"/>
      <c r="O825" s="325"/>
      <c r="P825" s="325"/>
      <c r="Q825" s="326"/>
      <c r="R825" s="327"/>
      <c r="S825" s="5">
        <v>0</v>
      </c>
      <c r="T825" s="5">
        <v>0</v>
      </c>
      <c r="U825" s="5">
        <v>0</v>
      </c>
      <c r="V825" s="5">
        <v>0</v>
      </c>
      <c r="W825" s="5">
        <v>0</v>
      </c>
      <c r="X825" s="5">
        <v>0</v>
      </c>
      <c r="Y825" s="5">
        <v>0</v>
      </c>
      <c r="Z825" s="5">
        <v>0</v>
      </c>
      <c r="AA825" s="5">
        <v>0</v>
      </c>
      <c r="AB825" s="5">
        <v>0</v>
      </c>
      <c r="AC825" s="5">
        <v>0</v>
      </c>
      <c r="AD825" s="5">
        <v>0</v>
      </c>
      <c r="AE825" s="5">
        <v>0</v>
      </c>
      <c r="AF825" s="5">
        <v>0</v>
      </c>
      <c r="AG825" s="5">
        <v>0</v>
      </c>
      <c r="AH825" s="5">
        <v>0</v>
      </c>
      <c r="AI825" s="5">
        <v>0</v>
      </c>
    </row>
    <row r="826" spans="2:35" outlineLevel="1" x14ac:dyDescent="0.2">
      <c r="B826" s="310"/>
      <c r="C826" s="309"/>
    </row>
    <row r="827" spans="2:35" outlineLevel="1" x14ac:dyDescent="0.2">
      <c r="B827" s="310"/>
      <c r="C827" s="346" t="s">
        <v>152</v>
      </c>
      <c r="F827" s="40" t="s">
        <v>266</v>
      </c>
      <c r="Q827" s="16" t="s">
        <v>110</v>
      </c>
      <c r="R827" s="340"/>
      <c r="S827" s="341">
        <v>0</v>
      </c>
      <c r="T827" s="341">
        <v>0</v>
      </c>
      <c r="U827" s="341">
        <v>0</v>
      </c>
      <c r="V827" s="341">
        <v>0</v>
      </c>
      <c r="W827" s="342">
        <v>0</v>
      </c>
      <c r="X827" s="341">
        <v>0</v>
      </c>
      <c r="Y827" s="341">
        <v>0</v>
      </c>
      <c r="Z827" s="341">
        <v>0</v>
      </c>
      <c r="AA827" s="341">
        <v>0</v>
      </c>
      <c r="AB827" s="343">
        <v>0</v>
      </c>
      <c r="AC827" s="343">
        <v>0</v>
      </c>
      <c r="AD827" s="343">
        <v>0</v>
      </c>
      <c r="AE827" s="343">
        <v>0</v>
      </c>
      <c r="AF827" s="343">
        <v>0</v>
      </c>
      <c r="AG827" s="343">
        <v>0</v>
      </c>
      <c r="AH827" s="344">
        <v>0</v>
      </c>
      <c r="AI827" s="344">
        <v>0</v>
      </c>
    </row>
    <row r="828" spans="2:35" outlineLevel="1" x14ac:dyDescent="0.2"/>
    <row r="829" spans="2:35" x14ac:dyDescent="0.2">
      <c r="C829" s="116" t="s">
        <v>160</v>
      </c>
      <c r="D829" s="67" t="s">
        <v>161</v>
      </c>
      <c r="E829" s="67"/>
      <c r="F829" s="67"/>
      <c r="G829" s="67"/>
      <c r="H829" s="102"/>
      <c r="I829" s="67"/>
      <c r="J829" s="67"/>
      <c r="K829" s="102"/>
      <c r="L829" s="67"/>
      <c r="M829" s="67"/>
      <c r="N829" s="67"/>
      <c r="O829" s="67"/>
      <c r="P829" s="67"/>
      <c r="Q829" s="117" t="s">
        <v>110</v>
      </c>
      <c r="R829" s="118"/>
      <c r="S829" s="118">
        <v>0</v>
      </c>
      <c r="T829" s="118">
        <v>0</v>
      </c>
      <c r="U829" s="118">
        <v>0</v>
      </c>
      <c r="V829" s="118">
        <v>0</v>
      </c>
      <c r="W829" s="118">
        <v>0</v>
      </c>
      <c r="X829" s="118">
        <v>0</v>
      </c>
      <c r="Y829" s="118">
        <v>0</v>
      </c>
      <c r="Z829" s="118">
        <v>0</v>
      </c>
      <c r="AA829" s="118">
        <v>0</v>
      </c>
      <c r="AB829" s="118">
        <v>0</v>
      </c>
      <c r="AC829" s="118">
        <v>0</v>
      </c>
      <c r="AD829" s="118">
        <v>0</v>
      </c>
      <c r="AE829" s="118">
        <v>0</v>
      </c>
      <c r="AF829" s="118">
        <v>0</v>
      </c>
      <c r="AG829" s="118">
        <v>0</v>
      </c>
      <c r="AH829" s="118">
        <v>0</v>
      </c>
      <c r="AI829" s="118">
        <v>0</v>
      </c>
    </row>
    <row r="830" spans="2:35" outlineLevel="1" x14ac:dyDescent="0.2">
      <c r="C830" s="309"/>
      <c r="F830" s="40" t="s">
        <v>269</v>
      </c>
    </row>
    <row r="831" spans="2:35" outlineLevel="1" x14ac:dyDescent="0.2">
      <c r="B831" s="310"/>
      <c r="C831" s="312" t="s">
        <v>160</v>
      </c>
      <c r="G831" t="s">
        <v>270</v>
      </c>
      <c r="O831" s="106"/>
      <c r="Q831" s="16" t="s">
        <v>110</v>
      </c>
      <c r="R831" s="299"/>
      <c r="S831" s="300">
        <v>0</v>
      </c>
      <c r="T831" s="300">
        <v>0</v>
      </c>
      <c r="U831" s="300">
        <v>0</v>
      </c>
      <c r="V831" s="300">
        <v>0</v>
      </c>
      <c r="W831" s="301">
        <v>0</v>
      </c>
      <c r="X831" s="300">
        <v>0</v>
      </c>
      <c r="Y831" s="300">
        <v>0</v>
      </c>
      <c r="Z831" s="300">
        <v>0</v>
      </c>
      <c r="AA831" s="300">
        <v>0</v>
      </c>
      <c r="AB831" s="302">
        <v>0</v>
      </c>
      <c r="AC831" s="302">
        <v>0</v>
      </c>
      <c r="AD831" s="302">
        <v>0</v>
      </c>
      <c r="AE831" s="302">
        <v>0</v>
      </c>
      <c r="AF831" s="302">
        <v>0</v>
      </c>
      <c r="AG831" s="302">
        <v>0</v>
      </c>
      <c r="AH831" s="303">
        <v>0</v>
      </c>
      <c r="AI831" s="303">
        <v>0</v>
      </c>
    </row>
    <row r="832" spans="2:35" outlineLevel="1" x14ac:dyDescent="0.2">
      <c r="B832" s="310"/>
      <c r="C832" s="312" t="s">
        <v>160</v>
      </c>
      <c r="G832" t="s">
        <v>271</v>
      </c>
      <c r="N832" s="24"/>
      <c r="O832" s="149" t="s">
        <v>172</v>
      </c>
      <c r="P832" s="313">
        <v>0</v>
      </c>
      <c r="Q832" s="16" t="s">
        <v>110</v>
      </c>
      <c r="R832" s="314"/>
      <c r="S832" s="315">
        <v>0</v>
      </c>
      <c r="T832" s="315">
        <v>0</v>
      </c>
      <c r="U832" s="315">
        <v>0</v>
      </c>
      <c r="V832" s="315">
        <v>0</v>
      </c>
      <c r="W832" s="316">
        <v>0</v>
      </c>
      <c r="X832" s="315">
        <v>0</v>
      </c>
      <c r="Y832" s="315">
        <v>0</v>
      </c>
      <c r="Z832" s="315">
        <v>0</v>
      </c>
      <c r="AA832" s="315">
        <v>0</v>
      </c>
      <c r="AB832" s="5">
        <v>0</v>
      </c>
      <c r="AC832" s="5">
        <v>0</v>
      </c>
      <c r="AD832" s="5">
        <v>0</v>
      </c>
      <c r="AE832" s="5">
        <v>0</v>
      </c>
      <c r="AF832" s="5">
        <v>0</v>
      </c>
      <c r="AG832" s="5">
        <v>0</v>
      </c>
      <c r="AH832" s="317">
        <v>0</v>
      </c>
      <c r="AI832" s="317">
        <v>0</v>
      </c>
    </row>
    <row r="833" spans="2:35" outlineLevel="1" x14ac:dyDescent="0.2">
      <c r="B833" s="310"/>
      <c r="C833" s="312" t="s">
        <v>160</v>
      </c>
      <c r="G833" t="s">
        <v>272</v>
      </c>
      <c r="Q833" s="16" t="s">
        <v>110</v>
      </c>
      <c r="R833" s="314"/>
      <c r="S833" s="315">
        <v>0</v>
      </c>
      <c r="T833" s="315">
        <v>0</v>
      </c>
      <c r="U833" s="315">
        <v>0</v>
      </c>
      <c r="V833" s="315">
        <v>0</v>
      </c>
      <c r="W833" s="316">
        <v>0</v>
      </c>
      <c r="X833" s="315">
        <v>0</v>
      </c>
      <c r="Y833" s="315">
        <v>0</v>
      </c>
      <c r="Z833" s="315">
        <v>0</v>
      </c>
      <c r="AA833" s="315">
        <v>0</v>
      </c>
      <c r="AB833" s="5">
        <v>0</v>
      </c>
      <c r="AC833" s="5">
        <v>0</v>
      </c>
      <c r="AD833" s="5">
        <v>0</v>
      </c>
      <c r="AE833" s="5">
        <v>0</v>
      </c>
      <c r="AF833" s="5">
        <v>0</v>
      </c>
      <c r="AG833" s="5">
        <v>0</v>
      </c>
      <c r="AH833" s="317">
        <v>0</v>
      </c>
      <c r="AI833" s="317">
        <v>0</v>
      </c>
    </row>
    <row r="834" spans="2:35" outlineLevel="1" x14ac:dyDescent="0.2">
      <c r="B834" s="310"/>
      <c r="C834" s="312" t="s">
        <v>160</v>
      </c>
      <c r="G834" t="s">
        <v>273</v>
      </c>
      <c r="Q834" s="16" t="s">
        <v>110</v>
      </c>
      <c r="R834" s="314"/>
      <c r="S834" s="315">
        <v>0</v>
      </c>
      <c r="T834" s="315">
        <v>0</v>
      </c>
      <c r="U834" s="315">
        <v>0</v>
      </c>
      <c r="V834" s="315">
        <v>0</v>
      </c>
      <c r="W834" s="316">
        <v>0</v>
      </c>
      <c r="X834" s="315">
        <v>0</v>
      </c>
      <c r="Y834" s="315">
        <v>0</v>
      </c>
      <c r="Z834" s="315">
        <v>0</v>
      </c>
      <c r="AA834" s="315">
        <v>0</v>
      </c>
      <c r="AB834" s="5">
        <v>0</v>
      </c>
      <c r="AC834" s="5">
        <v>0</v>
      </c>
      <c r="AD834" s="5">
        <v>0</v>
      </c>
      <c r="AE834" s="5">
        <v>0</v>
      </c>
      <c r="AF834" s="5">
        <v>0</v>
      </c>
      <c r="AG834" s="5">
        <v>0</v>
      </c>
      <c r="AH834" s="317">
        <v>0</v>
      </c>
      <c r="AI834" s="317">
        <v>0</v>
      </c>
    </row>
    <row r="835" spans="2:35" outlineLevel="1" x14ac:dyDescent="0.2">
      <c r="B835" s="310"/>
      <c r="C835" s="312" t="s">
        <v>160</v>
      </c>
      <c r="G835" t="s">
        <v>274</v>
      </c>
      <c r="O835" s="149" t="s">
        <v>275</v>
      </c>
      <c r="P835" s="318">
        <v>0</v>
      </c>
      <c r="Q835" s="16" t="s">
        <v>110</v>
      </c>
      <c r="R835" s="319"/>
      <c r="S835" s="315">
        <v>0</v>
      </c>
      <c r="T835" s="315">
        <v>0</v>
      </c>
      <c r="U835" s="315">
        <v>0</v>
      </c>
      <c r="V835" s="315">
        <v>0</v>
      </c>
      <c r="W835" s="316">
        <v>0</v>
      </c>
      <c r="X835" s="315">
        <v>0</v>
      </c>
      <c r="Y835" s="315">
        <v>0</v>
      </c>
      <c r="Z835" s="315">
        <v>0</v>
      </c>
      <c r="AA835" s="315">
        <v>0</v>
      </c>
      <c r="AB835" s="5">
        <v>0</v>
      </c>
      <c r="AC835" s="5">
        <v>0</v>
      </c>
      <c r="AD835" s="5">
        <v>0</v>
      </c>
      <c r="AE835" s="5">
        <v>0</v>
      </c>
      <c r="AF835" s="5">
        <v>0</v>
      </c>
      <c r="AG835" s="5">
        <v>0</v>
      </c>
      <c r="AH835" s="317">
        <v>0</v>
      </c>
      <c r="AI835" s="317">
        <v>0</v>
      </c>
    </row>
    <row r="836" spans="2:35" outlineLevel="1" x14ac:dyDescent="0.2">
      <c r="B836" s="310"/>
      <c r="C836" s="312" t="s">
        <v>160</v>
      </c>
      <c r="G836" t="s">
        <v>276</v>
      </c>
      <c r="Q836" s="8" t="s">
        <v>110</v>
      </c>
      <c r="R836" s="320"/>
      <c r="S836" s="321">
        <v>0</v>
      </c>
      <c r="T836" s="321">
        <v>0</v>
      </c>
      <c r="U836" s="321">
        <v>0</v>
      </c>
      <c r="V836" s="321">
        <v>0</v>
      </c>
      <c r="W836" s="322">
        <v>0</v>
      </c>
      <c r="X836" s="321">
        <v>0</v>
      </c>
      <c r="Y836" s="321">
        <v>0</v>
      </c>
      <c r="Z836" s="321">
        <v>0</v>
      </c>
      <c r="AA836" s="321">
        <v>0</v>
      </c>
      <c r="AB836" s="323">
        <v>0</v>
      </c>
      <c r="AC836" s="323">
        <v>0</v>
      </c>
      <c r="AD836" s="323">
        <v>0</v>
      </c>
      <c r="AE836" s="323">
        <v>0</v>
      </c>
      <c r="AF836" s="323">
        <v>0</v>
      </c>
      <c r="AG836" s="323">
        <v>0</v>
      </c>
      <c r="AH836" s="324">
        <v>0</v>
      </c>
      <c r="AI836" s="324">
        <v>0</v>
      </c>
    </row>
    <row r="837" spans="2:35" outlineLevel="1" x14ac:dyDescent="0.2">
      <c r="B837" s="310"/>
      <c r="C837" s="312" t="s">
        <v>160</v>
      </c>
      <c r="G837" s="325" t="s">
        <v>277</v>
      </c>
      <c r="H837" s="326"/>
      <c r="I837" s="325"/>
      <c r="J837" s="325"/>
      <c r="K837" s="326"/>
      <c r="L837" s="325"/>
      <c r="M837" s="325"/>
      <c r="N837" s="325"/>
      <c r="O837" s="325"/>
      <c r="P837" s="325"/>
      <c r="Q837" s="326"/>
      <c r="R837" s="327"/>
      <c r="S837" s="5">
        <v>0</v>
      </c>
      <c r="T837" s="5">
        <v>0</v>
      </c>
      <c r="U837" s="5">
        <v>0</v>
      </c>
      <c r="V837" s="5">
        <v>0</v>
      </c>
      <c r="W837" s="5">
        <v>0</v>
      </c>
      <c r="X837" s="5">
        <v>0</v>
      </c>
      <c r="Y837" s="5">
        <v>0</v>
      </c>
      <c r="Z837" s="5">
        <v>0</v>
      </c>
      <c r="AA837" s="5">
        <v>0</v>
      </c>
      <c r="AB837" s="5">
        <v>0</v>
      </c>
      <c r="AC837" s="5">
        <v>0</v>
      </c>
      <c r="AD837" s="5">
        <v>0</v>
      </c>
      <c r="AE837" s="5">
        <v>0</v>
      </c>
      <c r="AF837" s="5">
        <v>0</v>
      </c>
      <c r="AG837" s="5">
        <v>0</v>
      </c>
      <c r="AH837" s="5">
        <v>0</v>
      </c>
      <c r="AI837" s="5">
        <v>0</v>
      </c>
    </row>
    <row r="838" spans="2:35" outlineLevel="1" x14ac:dyDescent="0.2">
      <c r="B838" s="310"/>
      <c r="C838" s="309"/>
    </row>
    <row r="839" spans="2:35" outlineLevel="1" x14ac:dyDescent="0.2">
      <c r="B839" s="310"/>
      <c r="C839" s="312"/>
      <c r="D839" s="259"/>
      <c r="E839" s="259"/>
      <c r="F839" s="328" t="s">
        <v>278</v>
      </c>
      <c r="G839" s="259"/>
      <c r="H839" s="16"/>
      <c r="I839" s="259"/>
      <c r="J839" s="259"/>
      <c r="K839" s="16"/>
      <c r="L839" s="259"/>
      <c r="M839" s="259"/>
      <c r="N839" s="259"/>
      <c r="O839" s="259"/>
      <c r="P839" s="259"/>
      <c r="Q839" s="261"/>
      <c r="R839" s="262"/>
      <c r="S839" s="262"/>
      <c r="T839" s="262"/>
      <c r="U839" s="262"/>
      <c r="V839" s="262"/>
      <c r="W839" s="262"/>
      <c r="X839" s="262"/>
      <c r="Y839" s="262"/>
      <c r="Z839" s="262"/>
      <c r="AA839" s="262"/>
      <c r="AB839" s="262"/>
      <c r="AC839" s="262"/>
      <c r="AD839" s="262"/>
      <c r="AE839" s="262"/>
      <c r="AF839" s="262"/>
      <c r="AG839" s="262"/>
      <c r="AH839" s="262"/>
      <c r="AI839" s="262"/>
    </row>
    <row r="840" spans="2:35" outlineLevel="1" x14ac:dyDescent="0.2">
      <c r="B840" s="310"/>
      <c r="C840" s="312" t="s">
        <v>160</v>
      </c>
      <c r="D840" s="259"/>
      <c r="E840" s="259"/>
      <c r="F840" s="259"/>
      <c r="G840" s="329" t="s">
        <v>279</v>
      </c>
      <c r="H840" s="330"/>
      <c r="I840" s="329"/>
      <c r="J840" s="259"/>
      <c r="K840" s="16"/>
      <c r="L840" s="259"/>
      <c r="M840" s="259"/>
      <c r="N840" s="259"/>
      <c r="O840" s="259"/>
      <c r="P840" s="259"/>
      <c r="Q840" s="16" t="s">
        <v>110</v>
      </c>
      <c r="R840" s="331"/>
      <c r="S840" s="300">
        <v>0</v>
      </c>
      <c r="T840" s="300">
        <v>0</v>
      </c>
      <c r="U840" s="300">
        <v>0</v>
      </c>
      <c r="V840" s="300">
        <v>0</v>
      </c>
      <c r="W840" s="301">
        <v>0</v>
      </c>
      <c r="X840" s="300">
        <v>0</v>
      </c>
      <c r="Y840" s="300">
        <v>0</v>
      </c>
      <c r="Z840" s="300">
        <v>0</v>
      </c>
      <c r="AA840" s="300">
        <v>0</v>
      </c>
      <c r="AB840" s="302">
        <v>0</v>
      </c>
      <c r="AC840" s="302">
        <v>0</v>
      </c>
      <c r="AD840" s="302">
        <v>0</v>
      </c>
      <c r="AE840" s="302">
        <v>0</v>
      </c>
      <c r="AF840" s="302">
        <v>0</v>
      </c>
      <c r="AG840" s="302">
        <v>0</v>
      </c>
      <c r="AH840" s="303">
        <v>0</v>
      </c>
      <c r="AI840" s="303">
        <v>0</v>
      </c>
    </row>
    <row r="841" spans="2:35" outlineLevel="1" x14ac:dyDescent="0.2">
      <c r="B841" s="310"/>
      <c r="C841" s="312" t="s">
        <v>160</v>
      </c>
      <c r="D841" s="259"/>
      <c r="E841" s="259"/>
      <c r="F841" s="259"/>
      <c r="G841" s="329" t="s">
        <v>280</v>
      </c>
      <c r="H841" s="330"/>
      <c r="I841" s="329"/>
      <c r="J841" s="259"/>
      <c r="K841" s="16"/>
      <c r="L841" s="259"/>
      <c r="M841" s="259"/>
      <c r="N841" s="259"/>
      <c r="O841" s="259"/>
      <c r="P841" s="259"/>
      <c r="Q841" s="16" t="s">
        <v>110</v>
      </c>
      <c r="R841" s="332"/>
      <c r="S841" s="315">
        <v>0</v>
      </c>
      <c r="T841" s="315">
        <v>0</v>
      </c>
      <c r="U841" s="315">
        <v>0</v>
      </c>
      <c r="V841" s="315">
        <v>0</v>
      </c>
      <c r="W841" s="316">
        <v>0</v>
      </c>
      <c r="X841" s="315">
        <v>0</v>
      </c>
      <c r="Y841" s="315">
        <v>0</v>
      </c>
      <c r="Z841" s="315">
        <v>0</v>
      </c>
      <c r="AA841" s="315">
        <v>0</v>
      </c>
      <c r="AB841" s="5">
        <v>0</v>
      </c>
      <c r="AC841" s="5">
        <v>0</v>
      </c>
      <c r="AD841" s="5">
        <v>0</v>
      </c>
      <c r="AE841" s="5">
        <v>0</v>
      </c>
      <c r="AF841" s="5">
        <v>0</v>
      </c>
      <c r="AG841" s="5">
        <v>0</v>
      </c>
      <c r="AH841" s="317">
        <v>0</v>
      </c>
      <c r="AI841" s="317">
        <v>0</v>
      </c>
    </row>
    <row r="842" spans="2:35" outlineLevel="1" x14ac:dyDescent="0.2">
      <c r="B842" s="310"/>
      <c r="C842" s="312" t="s">
        <v>160</v>
      </c>
      <c r="D842" s="259"/>
      <c r="E842" s="259"/>
      <c r="F842" s="259"/>
      <c r="G842" s="329" t="s">
        <v>281</v>
      </c>
      <c r="H842" s="330"/>
      <c r="I842" s="329"/>
      <c r="J842" s="259"/>
      <c r="K842" s="16"/>
      <c r="L842" s="259"/>
      <c r="M842" s="259"/>
      <c r="N842" s="259"/>
      <c r="O842" s="259"/>
      <c r="P842" s="259"/>
      <c r="Q842" s="16" t="s">
        <v>110</v>
      </c>
      <c r="R842" s="332"/>
      <c r="S842" s="315">
        <v>0</v>
      </c>
      <c r="T842" s="315">
        <v>0</v>
      </c>
      <c r="U842" s="315">
        <v>0</v>
      </c>
      <c r="V842" s="315">
        <v>0</v>
      </c>
      <c r="W842" s="316">
        <v>0</v>
      </c>
      <c r="X842" s="315">
        <v>0</v>
      </c>
      <c r="Y842" s="315">
        <v>0</v>
      </c>
      <c r="Z842" s="315">
        <v>0</v>
      </c>
      <c r="AA842" s="315">
        <v>0</v>
      </c>
      <c r="AB842" s="5">
        <v>0</v>
      </c>
      <c r="AC842" s="5">
        <v>0</v>
      </c>
      <c r="AD842" s="5">
        <v>0</v>
      </c>
      <c r="AE842" s="5">
        <v>0</v>
      </c>
      <c r="AF842" s="5">
        <v>0</v>
      </c>
      <c r="AG842" s="5">
        <v>0</v>
      </c>
      <c r="AH842" s="317">
        <v>0</v>
      </c>
      <c r="AI842" s="317">
        <v>0</v>
      </c>
    </row>
    <row r="843" spans="2:35" outlineLevel="1" x14ac:dyDescent="0.2">
      <c r="B843" s="310"/>
      <c r="C843" s="312" t="s">
        <v>160</v>
      </c>
      <c r="D843" s="259"/>
      <c r="E843" s="259"/>
      <c r="F843" s="259"/>
      <c r="G843" s="333" t="s">
        <v>282</v>
      </c>
      <c r="H843" s="334"/>
      <c r="I843" s="333"/>
      <c r="J843" s="335"/>
      <c r="K843" s="336"/>
      <c r="L843" s="335"/>
      <c r="M843" s="335"/>
      <c r="N843" s="335"/>
      <c r="O843" s="335"/>
      <c r="P843" s="335"/>
      <c r="Q843" s="337" t="s">
        <v>110</v>
      </c>
      <c r="R843" s="338"/>
      <c r="S843" s="321">
        <v>0</v>
      </c>
      <c r="T843" s="321">
        <v>0</v>
      </c>
      <c r="U843" s="321">
        <v>0</v>
      </c>
      <c r="V843" s="321">
        <v>0</v>
      </c>
      <c r="W843" s="322">
        <v>0</v>
      </c>
      <c r="X843" s="321">
        <v>0</v>
      </c>
      <c r="Y843" s="321">
        <v>0</v>
      </c>
      <c r="Z843" s="321">
        <v>0</v>
      </c>
      <c r="AA843" s="321">
        <v>0</v>
      </c>
      <c r="AB843" s="323">
        <v>0</v>
      </c>
      <c r="AC843" s="323">
        <v>0</v>
      </c>
      <c r="AD843" s="323">
        <v>0</v>
      </c>
      <c r="AE843" s="323">
        <v>0</v>
      </c>
      <c r="AF843" s="323">
        <v>0</v>
      </c>
      <c r="AG843" s="323">
        <v>0</v>
      </c>
      <c r="AH843" s="324">
        <v>0</v>
      </c>
      <c r="AI843" s="324">
        <v>0</v>
      </c>
    </row>
    <row r="844" spans="2:35" outlineLevel="1" x14ac:dyDescent="0.2">
      <c r="B844" s="310"/>
      <c r="C844" s="312" t="s">
        <v>160</v>
      </c>
      <c r="D844" s="259"/>
      <c r="E844" s="259"/>
      <c r="F844" s="259"/>
      <c r="G844" s="329" t="s">
        <v>283</v>
      </c>
      <c r="H844" s="330"/>
      <c r="I844" s="329"/>
      <c r="J844" s="259"/>
      <c r="K844" s="16"/>
      <c r="L844" s="259"/>
      <c r="M844" s="259"/>
      <c r="N844" s="259"/>
      <c r="O844" s="259"/>
      <c r="P844" s="259"/>
      <c r="Q844" s="261"/>
      <c r="R844" s="262"/>
      <c r="S844" s="339">
        <v>0</v>
      </c>
      <c r="T844" s="339">
        <v>0</v>
      </c>
      <c r="U844" s="339">
        <v>0</v>
      </c>
      <c r="V844" s="339">
        <v>0</v>
      </c>
      <c r="W844" s="339">
        <v>0</v>
      </c>
      <c r="X844" s="339">
        <v>0</v>
      </c>
      <c r="Y844" s="339">
        <v>0</v>
      </c>
      <c r="Z844" s="339">
        <v>0</v>
      </c>
      <c r="AA844" s="339">
        <v>0</v>
      </c>
      <c r="AB844" s="339">
        <v>0</v>
      </c>
      <c r="AC844" s="339">
        <v>0</v>
      </c>
      <c r="AD844" s="339">
        <v>0</v>
      </c>
      <c r="AE844" s="339">
        <v>0</v>
      </c>
      <c r="AF844" s="339">
        <v>0</v>
      </c>
      <c r="AG844" s="339">
        <v>0</v>
      </c>
      <c r="AH844" s="339">
        <v>0</v>
      </c>
      <c r="AI844" s="339">
        <v>0</v>
      </c>
    </row>
    <row r="845" spans="2:35" outlineLevel="1" x14ac:dyDescent="0.2">
      <c r="B845" s="310"/>
      <c r="C845" s="309"/>
    </row>
    <row r="846" spans="2:35" outlineLevel="1" x14ac:dyDescent="0.2">
      <c r="B846" s="310"/>
      <c r="C846" s="312" t="s">
        <v>160</v>
      </c>
      <c r="F846" s="40" t="s">
        <v>284</v>
      </c>
      <c r="Q846" s="16" t="s">
        <v>110</v>
      </c>
      <c r="R846" s="340"/>
      <c r="S846" s="341">
        <v>0</v>
      </c>
      <c r="T846" s="341">
        <v>0</v>
      </c>
      <c r="U846" s="341">
        <v>0</v>
      </c>
      <c r="V846" s="341">
        <v>0</v>
      </c>
      <c r="W846" s="342">
        <v>0</v>
      </c>
      <c r="X846" s="341">
        <v>0</v>
      </c>
      <c r="Y846" s="341">
        <v>0</v>
      </c>
      <c r="Z846" s="341">
        <v>0</v>
      </c>
      <c r="AA846" s="341">
        <v>0</v>
      </c>
      <c r="AB846" s="343">
        <v>0</v>
      </c>
      <c r="AC846" s="343">
        <v>0</v>
      </c>
      <c r="AD846" s="343">
        <v>0</v>
      </c>
      <c r="AE846" s="343">
        <v>0</v>
      </c>
      <c r="AF846" s="343">
        <v>0</v>
      </c>
      <c r="AG846" s="343">
        <v>0</v>
      </c>
      <c r="AH846" s="344">
        <v>0</v>
      </c>
      <c r="AI846" s="344">
        <v>0</v>
      </c>
    </row>
    <row r="847" spans="2:35" outlineLevel="1" x14ac:dyDescent="0.2">
      <c r="B847" s="310"/>
      <c r="C847" s="309"/>
      <c r="F847" s="40"/>
    </row>
    <row r="848" spans="2:35" outlineLevel="1" x14ac:dyDescent="0.2">
      <c r="B848" s="310"/>
      <c r="C848" s="309"/>
      <c r="F848" s="40" t="s">
        <v>285</v>
      </c>
    </row>
    <row r="849" spans="2:35" outlineLevel="1" x14ac:dyDescent="0.2">
      <c r="B849" s="310"/>
      <c r="C849" s="345" t="s">
        <v>160</v>
      </c>
      <c r="G849" t="s">
        <v>286</v>
      </c>
      <c r="Q849" s="16" t="s">
        <v>110</v>
      </c>
      <c r="R849" s="299"/>
      <c r="S849" s="300">
        <v>0</v>
      </c>
      <c r="T849" s="300">
        <v>0</v>
      </c>
      <c r="U849" s="300">
        <v>0</v>
      </c>
      <c r="V849" s="300">
        <v>0</v>
      </c>
      <c r="W849" s="301">
        <v>0</v>
      </c>
      <c r="X849" s="300">
        <v>0</v>
      </c>
      <c r="Y849" s="300">
        <v>0</v>
      </c>
      <c r="Z849" s="300">
        <v>0</v>
      </c>
      <c r="AA849" s="300">
        <v>0</v>
      </c>
      <c r="AB849" s="302">
        <v>0</v>
      </c>
      <c r="AC849" s="302">
        <v>0</v>
      </c>
      <c r="AD849" s="302">
        <v>0</v>
      </c>
      <c r="AE849" s="302">
        <v>0</v>
      </c>
      <c r="AF849" s="302">
        <v>0</v>
      </c>
      <c r="AG849" s="302">
        <v>0</v>
      </c>
      <c r="AH849" s="303">
        <v>0</v>
      </c>
      <c r="AI849" s="303">
        <v>0</v>
      </c>
    </row>
    <row r="850" spans="2:35" outlineLevel="1" x14ac:dyDescent="0.2">
      <c r="B850" s="310"/>
      <c r="C850" s="345" t="s">
        <v>160</v>
      </c>
      <c r="G850" t="s">
        <v>287</v>
      </c>
      <c r="Q850" s="337" t="s">
        <v>110</v>
      </c>
      <c r="R850" s="320"/>
      <c r="S850" s="321">
        <v>0</v>
      </c>
      <c r="T850" s="321">
        <v>0</v>
      </c>
      <c r="U850" s="321">
        <v>0</v>
      </c>
      <c r="V850" s="321">
        <v>0</v>
      </c>
      <c r="W850" s="322">
        <v>0</v>
      </c>
      <c r="X850" s="321">
        <v>0</v>
      </c>
      <c r="Y850" s="321">
        <v>0</v>
      </c>
      <c r="Z850" s="321">
        <v>0</v>
      </c>
      <c r="AA850" s="321">
        <v>0</v>
      </c>
      <c r="AB850" s="323">
        <v>0</v>
      </c>
      <c r="AC850" s="323">
        <v>0</v>
      </c>
      <c r="AD850" s="323">
        <v>0</v>
      </c>
      <c r="AE850" s="323">
        <v>0</v>
      </c>
      <c r="AF850" s="323">
        <v>0</v>
      </c>
      <c r="AG850" s="323">
        <v>0</v>
      </c>
      <c r="AH850" s="324">
        <v>0</v>
      </c>
      <c r="AI850" s="324">
        <v>0</v>
      </c>
    </row>
    <row r="851" spans="2:35" outlineLevel="1" x14ac:dyDescent="0.2">
      <c r="B851" s="310"/>
      <c r="C851" s="345" t="s">
        <v>160</v>
      </c>
      <c r="G851" s="325" t="s">
        <v>288</v>
      </c>
      <c r="H851" s="326"/>
      <c r="I851" s="325"/>
      <c r="J851" s="325"/>
      <c r="K851" s="326"/>
      <c r="L851" s="325"/>
      <c r="M851" s="325"/>
      <c r="N851" s="325"/>
      <c r="O851" s="325"/>
      <c r="P851" s="325"/>
      <c r="Q851" s="326"/>
      <c r="R851" s="327"/>
      <c r="S851" s="5">
        <v>0</v>
      </c>
      <c r="T851" s="5">
        <v>0</v>
      </c>
      <c r="U851" s="5">
        <v>0</v>
      </c>
      <c r="V851" s="5">
        <v>0</v>
      </c>
      <c r="W851" s="5">
        <v>0</v>
      </c>
      <c r="X851" s="5">
        <v>0</v>
      </c>
      <c r="Y851" s="5">
        <v>0</v>
      </c>
      <c r="Z851" s="5">
        <v>0</v>
      </c>
      <c r="AA851" s="5">
        <v>0</v>
      </c>
      <c r="AB851" s="5">
        <v>0</v>
      </c>
      <c r="AC851" s="5">
        <v>0</v>
      </c>
      <c r="AD851" s="5">
        <v>0</v>
      </c>
      <c r="AE851" s="5">
        <v>0</v>
      </c>
      <c r="AF851" s="5">
        <v>0</v>
      </c>
      <c r="AG851" s="5">
        <v>0</v>
      </c>
      <c r="AH851" s="5">
        <v>0</v>
      </c>
      <c r="AI851" s="5">
        <v>0</v>
      </c>
    </row>
    <row r="852" spans="2:35" outlineLevel="1" x14ac:dyDescent="0.2">
      <c r="B852" s="310"/>
      <c r="C852" s="309"/>
    </row>
    <row r="853" spans="2:35" outlineLevel="1" x14ac:dyDescent="0.2">
      <c r="B853" s="310"/>
      <c r="C853" s="346" t="s">
        <v>160</v>
      </c>
      <c r="F853" s="40" t="s">
        <v>266</v>
      </c>
      <c r="Q853" s="16" t="s">
        <v>110</v>
      </c>
      <c r="R853" s="340"/>
      <c r="S853" s="341">
        <v>0</v>
      </c>
      <c r="T853" s="341">
        <v>0</v>
      </c>
      <c r="U853" s="341">
        <v>0</v>
      </c>
      <c r="V853" s="341">
        <v>0</v>
      </c>
      <c r="W853" s="342">
        <v>0</v>
      </c>
      <c r="X853" s="341">
        <v>0</v>
      </c>
      <c r="Y853" s="341">
        <v>0</v>
      </c>
      <c r="Z853" s="341">
        <v>0</v>
      </c>
      <c r="AA853" s="341">
        <v>0</v>
      </c>
      <c r="AB853" s="343">
        <v>0</v>
      </c>
      <c r="AC853" s="343">
        <v>0</v>
      </c>
      <c r="AD853" s="343">
        <v>0</v>
      </c>
      <c r="AE853" s="343">
        <v>0</v>
      </c>
      <c r="AF853" s="343">
        <v>0</v>
      </c>
      <c r="AG853" s="343">
        <v>0</v>
      </c>
      <c r="AH853" s="344">
        <v>0</v>
      </c>
      <c r="AI853" s="344">
        <v>0</v>
      </c>
    </row>
    <row r="854" spans="2:35" outlineLevel="1" x14ac:dyDescent="0.2"/>
    <row r="855" spans="2:35" x14ac:dyDescent="0.2">
      <c r="C855" s="116" t="s">
        <v>162</v>
      </c>
      <c r="D855" s="67" t="s">
        <v>659</v>
      </c>
      <c r="E855" s="67"/>
      <c r="F855" s="67"/>
      <c r="G855" s="67"/>
      <c r="H855" s="102"/>
      <c r="I855" s="67"/>
      <c r="J855" s="67"/>
      <c r="K855" s="102"/>
      <c r="L855" s="67"/>
      <c r="M855" s="67"/>
      <c r="N855" s="67"/>
      <c r="O855" s="67"/>
      <c r="P855" s="67"/>
      <c r="Q855" s="117" t="s">
        <v>110</v>
      </c>
      <c r="R855" s="118"/>
      <c r="S855" s="118">
        <v>0</v>
      </c>
      <c r="T855" s="118">
        <v>0</v>
      </c>
      <c r="U855" s="118">
        <v>0</v>
      </c>
      <c r="V855" s="118">
        <v>0</v>
      </c>
      <c r="W855" s="118">
        <v>0</v>
      </c>
      <c r="X855" s="118">
        <v>0</v>
      </c>
      <c r="Y855" s="118">
        <v>0</v>
      </c>
      <c r="Z855" s="118">
        <v>0</v>
      </c>
      <c r="AA855" s="118">
        <v>0</v>
      </c>
      <c r="AB855" s="118">
        <v>0</v>
      </c>
      <c r="AC855" s="118">
        <v>0</v>
      </c>
      <c r="AD855" s="118">
        <v>0</v>
      </c>
      <c r="AE855" s="118">
        <v>0</v>
      </c>
      <c r="AF855" s="118">
        <v>0</v>
      </c>
      <c r="AG855" s="118">
        <v>0</v>
      </c>
      <c r="AH855" s="118">
        <v>0</v>
      </c>
      <c r="AI855" s="118">
        <v>0</v>
      </c>
    </row>
    <row r="856" spans="2:35" outlineLevel="1" x14ac:dyDescent="0.2">
      <c r="C856" s="309"/>
      <c r="F856" s="40" t="s">
        <v>269</v>
      </c>
    </row>
    <row r="857" spans="2:35" outlineLevel="1" x14ac:dyDescent="0.2">
      <c r="B857" s="310"/>
      <c r="C857" s="312" t="s">
        <v>162</v>
      </c>
      <c r="G857" t="s">
        <v>270</v>
      </c>
      <c r="O857" s="106"/>
      <c r="Q857" s="16" t="s">
        <v>110</v>
      </c>
      <c r="R857" s="299"/>
      <c r="S857" s="300">
        <v>0</v>
      </c>
      <c r="T857" s="300">
        <v>0</v>
      </c>
      <c r="U857" s="300">
        <v>0</v>
      </c>
      <c r="V857" s="300">
        <v>0</v>
      </c>
      <c r="W857" s="301">
        <v>0</v>
      </c>
      <c r="X857" s="300">
        <v>0</v>
      </c>
      <c r="Y857" s="300">
        <v>0</v>
      </c>
      <c r="Z857" s="300">
        <v>0</v>
      </c>
      <c r="AA857" s="300">
        <v>0</v>
      </c>
      <c r="AB857" s="302">
        <v>0</v>
      </c>
      <c r="AC857" s="302">
        <v>0</v>
      </c>
      <c r="AD857" s="302">
        <v>0</v>
      </c>
      <c r="AE857" s="302">
        <v>0</v>
      </c>
      <c r="AF857" s="302">
        <v>0</v>
      </c>
      <c r="AG857" s="302">
        <v>0</v>
      </c>
      <c r="AH857" s="303">
        <v>0</v>
      </c>
      <c r="AI857" s="303">
        <v>0</v>
      </c>
    </row>
    <row r="858" spans="2:35" outlineLevel="1" x14ac:dyDescent="0.2">
      <c r="B858" s="310"/>
      <c r="C858" s="312" t="s">
        <v>162</v>
      </c>
      <c r="G858" t="s">
        <v>271</v>
      </c>
      <c r="N858" s="24"/>
      <c r="O858" s="149" t="s">
        <v>172</v>
      </c>
      <c r="P858" s="313">
        <v>0</v>
      </c>
      <c r="Q858" s="16" t="s">
        <v>110</v>
      </c>
      <c r="R858" s="314"/>
      <c r="S858" s="315">
        <v>0</v>
      </c>
      <c r="T858" s="315">
        <v>0</v>
      </c>
      <c r="U858" s="315">
        <v>0</v>
      </c>
      <c r="V858" s="315">
        <v>0</v>
      </c>
      <c r="W858" s="316">
        <v>0</v>
      </c>
      <c r="X858" s="315">
        <v>0</v>
      </c>
      <c r="Y858" s="315">
        <v>0</v>
      </c>
      <c r="Z858" s="315">
        <v>0</v>
      </c>
      <c r="AA858" s="315">
        <v>0</v>
      </c>
      <c r="AB858" s="5">
        <v>0</v>
      </c>
      <c r="AC858" s="5">
        <v>0</v>
      </c>
      <c r="AD858" s="5">
        <v>0</v>
      </c>
      <c r="AE858" s="5">
        <v>0</v>
      </c>
      <c r="AF858" s="5">
        <v>0</v>
      </c>
      <c r="AG858" s="5">
        <v>0</v>
      </c>
      <c r="AH858" s="317">
        <v>0</v>
      </c>
      <c r="AI858" s="317">
        <v>0</v>
      </c>
    </row>
    <row r="859" spans="2:35" outlineLevel="1" x14ac:dyDescent="0.2">
      <c r="B859" s="310"/>
      <c r="C859" s="312" t="s">
        <v>162</v>
      </c>
      <c r="G859" t="s">
        <v>272</v>
      </c>
      <c r="Q859" s="16" t="s">
        <v>110</v>
      </c>
      <c r="R859" s="314"/>
      <c r="S859" s="315">
        <v>0</v>
      </c>
      <c r="T859" s="315">
        <v>0</v>
      </c>
      <c r="U859" s="315">
        <v>0</v>
      </c>
      <c r="V859" s="315">
        <v>0</v>
      </c>
      <c r="W859" s="316">
        <v>0</v>
      </c>
      <c r="X859" s="315">
        <v>0</v>
      </c>
      <c r="Y859" s="315">
        <v>0</v>
      </c>
      <c r="Z859" s="315">
        <v>0</v>
      </c>
      <c r="AA859" s="315">
        <v>0</v>
      </c>
      <c r="AB859" s="5">
        <v>0</v>
      </c>
      <c r="AC859" s="5">
        <v>0</v>
      </c>
      <c r="AD859" s="5">
        <v>0</v>
      </c>
      <c r="AE859" s="5">
        <v>0</v>
      </c>
      <c r="AF859" s="5">
        <v>0</v>
      </c>
      <c r="AG859" s="5">
        <v>0</v>
      </c>
      <c r="AH859" s="317">
        <v>0</v>
      </c>
      <c r="AI859" s="317">
        <v>0</v>
      </c>
    </row>
    <row r="860" spans="2:35" outlineLevel="1" x14ac:dyDescent="0.2">
      <c r="B860" s="310"/>
      <c r="C860" s="312" t="s">
        <v>162</v>
      </c>
      <c r="G860" t="s">
        <v>273</v>
      </c>
      <c r="Q860" s="16" t="s">
        <v>110</v>
      </c>
      <c r="R860" s="314"/>
      <c r="S860" s="315">
        <v>0</v>
      </c>
      <c r="T860" s="315">
        <v>0</v>
      </c>
      <c r="U860" s="315">
        <v>0</v>
      </c>
      <c r="V860" s="315">
        <v>0</v>
      </c>
      <c r="W860" s="316">
        <v>0</v>
      </c>
      <c r="X860" s="315">
        <v>0</v>
      </c>
      <c r="Y860" s="315">
        <v>0</v>
      </c>
      <c r="Z860" s="315">
        <v>0</v>
      </c>
      <c r="AA860" s="315">
        <v>0</v>
      </c>
      <c r="AB860" s="5">
        <v>0</v>
      </c>
      <c r="AC860" s="5">
        <v>0</v>
      </c>
      <c r="AD860" s="5">
        <v>0</v>
      </c>
      <c r="AE860" s="5">
        <v>0</v>
      </c>
      <c r="AF860" s="5">
        <v>0</v>
      </c>
      <c r="AG860" s="5">
        <v>0</v>
      </c>
      <c r="AH860" s="317">
        <v>0</v>
      </c>
      <c r="AI860" s="317">
        <v>0</v>
      </c>
    </row>
    <row r="861" spans="2:35" outlineLevel="1" x14ac:dyDescent="0.2">
      <c r="B861" s="310"/>
      <c r="C861" s="312" t="s">
        <v>162</v>
      </c>
      <c r="G861" t="s">
        <v>274</v>
      </c>
      <c r="O861" s="149" t="s">
        <v>275</v>
      </c>
      <c r="P861" s="318">
        <v>0</v>
      </c>
      <c r="Q861" s="16" t="s">
        <v>110</v>
      </c>
      <c r="R861" s="319"/>
      <c r="S861" s="315">
        <v>0</v>
      </c>
      <c r="T861" s="315">
        <v>0</v>
      </c>
      <c r="U861" s="315">
        <v>0</v>
      </c>
      <c r="V861" s="315">
        <v>0</v>
      </c>
      <c r="W861" s="316">
        <v>0</v>
      </c>
      <c r="X861" s="315">
        <v>0</v>
      </c>
      <c r="Y861" s="315">
        <v>0</v>
      </c>
      <c r="Z861" s="315">
        <v>0</v>
      </c>
      <c r="AA861" s="315">
        <v>0</v>
      </c>
      <c r="AB861" s="5">
        <v>0</v>
      </c>
      <c r="AC861" s="5">
        <v>0</v>
      </c>
      <c r="AD861" s="5">
        <v>0</v>
      </c>
      <c r="AE861" s="5">
        <v>0</v>
      </c>
      <c r="AF861" s="5">
        <v>0</v>
      </c>
      <c r="AG861" s="5">
        <v>0</v>
      </c>
      <c r="AH861" s="317">
        <v>0</v>
      </c>
      <c r="AI861" s="317">
        <v>0</v>
      </c>
    </row>
    <row r="862" spans="2:35" outlineLevel="1" x14ac:dyDescent="0.2">
      <c r="B862" s="310"/>
      <c r="C862" s="312" t="s">
        <v>162</v>
      </c>
      <c r="G862" t="s">
        <v>276</v>
      </c>
      <c r="Q862" s="8" t="s">
        <v>110</v>
      </c>
      <c r="R862" s="320"/>
      <c r="S862" s="321">
        <v>0</v>
      </c>
      <c r="T862" s="321">
        <v>0</v>
      </c>
      <c r="U862" s="321">
        <v>0</v>
      </c>
      <c r="V862" s="321">
        <v>0</v>
      </c>
      <c r="W862" s="322">
        <v>0</v>
      </c>
      <c r="X862" s="321">
        <v>0</v>
      </c>
      <c r="Y862" s="321">
        <v>0</v>
      </c>
      <c r="Z862" s="321">
        <v>0</v>
      </c>
      <c r="AA862" s="321">
        <v>0</v>
      </c>
      <c r="AB862" s="323">
        <v>0</v>
      </c>
      <c r="AC862" s="323">
        <v>0</v>
      </c>
      <c r="AD862" s="323">
        <v>0</v>
      </c>
      <c r="AE862" s="323">
        <v>0</v>
      </c>
      <c r="AF862" s="323">
        <v>0</v>
      </c>
      <c r="AG862" s="323">
        <v>0</v>
      </c>
      <c r="AH862" s="324">
        <v>0</v>
      </c>
      <c r="AI862" s="324">
        <v>0</v>
      </c>
    </row>
    <row r="863" spans="2:35" outlineLevel="1" x14ac:dyDescent="0.2">
      <c r="B863" s="310"/>
      <c r="C863" s="312" t="s">
        <v>162</v>
      </c>
      <c r="G863" s="325" t="s">
        <v>277</v>
      </c>
      <c r="H863" s="326"/>
      <c r="I863" s="325"/>
      <c r="J863" s="325"/>
      <c r="K863" s="326"/>
      <c r="L863" s="325"/>
      <c r="M863" s="325"/>
      <c r="N863" s="325"/>
      <c r="O863" s="325"/>
      <c r="P863" s="325"/>
      <c r="Q863" s="326"/>
      <c r="R863" s="327"/>
      <c r="S863" s="5">
        <v>0</v>
      </c>
      <c r="T863" s="5">
        <v>0</v>
      </c>
      <c r="U863" s="5">
        <v>0</v>
      </c>
      <c r="V863" s="5">
        <v>0</v>
      </c>
      <c r="W863" s="5">
        <v>0</v>
      </c>
      <c r="X863" s="5">
        <v>0</v>
      </c>
      <c r="Y863" s="5">
        <v>0</v>
      </c>
      <c r="Z863" s="5">
        <v>0</v>
      </c>
      <c r="AA863" s="5">
        <v>0</v>
      </c>
      <c r="AB863" s="5">
        <v>0</v>
      </c>
      <c r="AC863" s="5">
        <v>0</v>
      </c>
      <c r="AD863" s="5">
        <v>0</v>
      </c>
      <c r="AE863" s="5">
        <v>0</v>
      </c>
      <c r="AF863" s="5">
        <v>0</v>
      </c>
      <c r="AG863" s="5">
        <v>0</v>
      </c>
      <c r="AH863" s="5">
        <v>0</v>
      </c>
      <c r="AI863" s="5">
        <v>0</v>
      </c>
    </row>
    <row r="864" spans="2:35" outlineLevel="1" x14ac:dyDescent="0.2">
      <c r="B864" s="310"/>
      <c r="C864" s="309"/>
    </row>
    <row r="865" spans="2:35" outlineLevel="1" x14ac:dyDescent="0.2">
      <c r="B865" s="310"/>
      <c r="C865" s="312"/>
      <c r="D865" s="259"/>
      <c r="E865" s="259"/>
      <c r="F865" s="328" t="s">
        <v>278</v>
      </c>
      <c r="G865" s="259"/>
      <c r="H865" s="16"/>
      <c r="I865" s="259"/>
      <c r="J865" s="259"/>
      <c r="K865" s="16"/>
      <c r="L865" s="259"/>
      <c r="M865" s="259"/>
      <c r="N865" s="259"/>
      <c r="O865" s="259"/>
      <c r="P865" s="259"/>
      <c r="Q865" s="261"/>
      <c r="R865" s="262"/>
      <c r="S865" s="262"/>
      <c r="T865" s="262"/>
      <c r="U865" s="262"/>
      <c r="V865" s="262"/>
      <c r="W865" s="262"/>
      <c r="X865" s="262"/>
      <c r="Y865" s="262"/>
      <c r="Z865" s="262"/>
      <c r="AA865" s="262"/>
      <c r="AB865" s="262"/>
      <c r="AC865" s="262"/>
      <c r="AD865" s="262"/>
      <c r="AE865" s="262"/>
      <c r="AF865" s="262"/>
      <c r="AG865" s="262"/>
      <c r="AH865" s="262"/>
      <c r="AI865" s="262"/>
    </row>
    <row r="866" spans="2:35" outlineLevel="1" x14ac:dyDescent="0.2">
      <c r="B866" s="310"/>
      <c r="C866" s="312" t="s">
        <v>162</v>
      </c>
      <c r="D866" s="259"/>
      <c r="E866" s="259"/>
      <c r="F866" s="259"/>
      <c r="G866" s="329" t="s">
        <v>279</v>
      </c>
      <c r="H866" s="330"/>
      <c r="I866" s="329"/>
      <c r="J866" s="259"/>
      <c r="K866" s="16"/>
      <c r="L866" s="259"/>
      <c r="M866" s="259"/>
      <c r="N866" s="259"/>
      <c r="O866" s="259"/>
      <c r="P866" s="259"/>
      <c r="Q866" s="16" t="s">
        <v>110</v>
      </c>
      <c r="R866" s="331"/>
      <c r="S866" s="300">
        <v>0</v>
      </c>
      <c r="T866" s="300">
        <v>0</v>
      </c>
      <c r="U866" s="300">
        <v>0</v>
      </c>
      <c r="V866" s="300">
        <v>0</v>
      </c>
      <c r="W866" s="301">
        <v>0</v>
      </c>
      <c r="X866" s="300">
        <v>0</v>
      </c>
      <c r="Y866" s="300">
        <v>0</v>
      </c>
      <c r="Z866" s="300">
        <v>0</v>
      </c>
      <c r="AA866" s="300">
        <v>0</v>
      </c>
      <c r="AB866" s="302">
        <v>0</v>
      </c>
      <c r="AC866" s="302">
        <v>0</v>
      </c>
      <c r="AD866" s="302">
        <v>0</v>
      </c>
      <c r="AE866" s="302">
        <v>0</v>
      </c>
      <c r="AF866" s="302">
        <v>0</v>
      </c>
      <c r="AG866" s="302">
        <v>0</v>
      </c>
      <c r="AH866" s="303">
        <v>0</v>
      </c>
      <c r="AI866" s="303">
        <v>0</v>
      </c>
    </row>
    <row r="867" spans="2:35" outlineLevel="1" x14ac:dyDescent="0.2">
      <c r="B867" s="310"/>
      <c r="C867" s="312" t="s">
        <v>162</v>
      </c>
      <c r="D867" s="259"/>
      <c r="E867" s="259"/>
      <c r="F867" s="259"/>
      <c r="G867" s="329" t="s">
        <v>280</v>
      </c>
      <c r="H867" s="330"/>
      <c r="I867" s="329"/>
      <c r="J867" s="259"/>
      <c r="K867" s="16"/>
      <c r="L867" s="259"/>
      <c r="M867" s="259"/>
      <c r="N867" s="259"/>
      <c r="O867" s="259"/>
      <c r="P867" s="259"/>
      <c r="Q867" s="16" t="s">
        <v>110</v>
      </c>
      <c r="R867" s="332"/>
      <c r="S867" s="315">
        <v>0</v>
      </c>
      <c r="T867" s="315">
        <v>0</v>
      </c>
      <c r="U867" s="315">
        <v>0</v>
      </c>
      <c r="V867" s="315">
        <v>0</v>
      </c>
      <c r="W867" s="316">
        <v>0</v>
      </c>
      <c r="X867" s="315">
        <v>0</v>
      </c>
      <c r="Y867" s="315">
        <v>0</v>
      </c>
      <c r="Z867" s="315">
        <v>0</v>
      </c>
      <c r="AA867" s="315">
        <v>0</v>
      </c>
      <c r="AB867" s="5">
        <v>0</v>
      </c>
      <c r="AC867" s="5">
        <v>0</v>
      </c>
      <c r="AD867" s="5">
        <v>0</v>
      </c>
      <c r="AE867" s="5">
        <v>0</v>
      </c>
      <c r="AF867" s="5">
        <v>0</v>
      </c>
      <c r="AG867" s="5">
        <v>0</v>
      </c>
      <c r="AH867" s="317">
        <v>0</v>
      </c>
      <c r="AI867" s="317">
        <v>0</v>
      </c>
    </row>
    <row r="868" spans="2:35" outlineLevel="1" x14ac:dyDescent="0.2">
      <c r="B868" s="310"/>
      <c r="C868" s="312" t="s">
        <v>162</v>
      </c>
      <c r="D868" s="259"/>
      <c r="E868" s="259"/>
      <c r="F868" s="259"/>
      <c r="G868" s="329" t="s">
        <v>281</v>
      </c>
      <c r="H868" s="330"/>
      <c r="I868" s="329"/>
      <c r="J868" s="259"/>
      <c r="K868" s="16"/>
      <c r="L868" s="259"/>
      <c r="M868" s="259"/>
      <c r="N868" s="259"/>
      <c r="O868" s="259"/>
      <c r="P868" s="259"/>
      <c r="Q868" s="16" t="s">
        <v>110</v>
      </c>
      <c r="R868" s="332"/>
      <c r="S868" s="315">
        <v>0</v>
      </c>
      <c r="T868" s="315">
        <v>0</v>
      </c>
      <c r="U868" s="315">
        <v>0</v>
      </c>
      <c r="V868" s="315">
        <v>0</v>
      </c>
      <c r="W868" s="316">
        <v>0</v>
      </c>
      <c r="X868" s="315">
        <v>0</v>
      </c>
      <c r="Y868" s="315">
        <v>0</v>
      </c>
      <c r="Z868" s="315">
        <v>0</v>
      </c>
      <c r="AA868" s="315">
        <v>0</v>
      </c>
      <c r="AB868" s="5">
        <v>0</v>
      </c>
      <c r="AC868" s="5">
        <v>0</v>
      </c>
      <c r="AD868" s="5">
        <v>0</v>
      </c>
      <c r="AE868" s="5">
        <v>0</v>
      </c>
      <c r="AF868" s="5">
        <v>0</v>
      </c>
      <c r="AG868" s="5">
        <v>0</v>
      </c>
      <c r="AH868" s="317">
        <v>0</v>
      </c>
      <c r="AI868" s="317">
        <v>0</v>
      </c>
    </row>
    <row r="869" spans="2:35" outlineLevel="1" x14ac:dyDescent="0.2">
      <c r="B869" s="310"/>
      <c r="C869" s="312" t="s">
        <v>162</v>
      </c>
      <c r="D869" s="259"/>
      <c r="E869" s="259"/>
      <c r="F869" s="259"/>
      <c r="G869" s="333" t="s">
        <v>282</v>
      </c>
      <c r="H869" s="334"/>
      <c r="I869" s="333"/>
      <c r="J869" s="335"/>
      <c r="K869" s="336"/>
      <c r="L869" s="335"/>
      <c r="M869" s="335"/>
      <c r="N869" s="335"/>
      <c r="O869" s="335"/>
      <c r="P869" s="335"/>
      <c r="Q869" s="337" t="s">
        <v>110</v>
      </c>
      <c r="R869" s="338"/>
      <c r="S869" s="321">
        <v>0</v>
      </c>
      <c r="T869" s="321">
        <v>0</v>
      </c>
      <c r="U869" s="321">
        <v>0</v>
      </c>
      <c r="V869" s="321">
        <v>0</v>
      </c>
      <c r="W869" s="322">
        <v>0</v>
      </c>
      <c r="X869" s="321">
        <v>0</v>
      </c>
      <c r="Y869" s="321">
        <v>0</v>
      </c>
      <c r="Z869" s="321">
        <v>0</v>
      </c>
      <c r="AA869" s="321">
        <v>0</v>
      </c>
      <c r="AB869" s="323">
        <v>0</v>
      </c>
      <c r="AC869" s="323">
        <v>0</v>
      </c>
      <c r="AD869" s="323">
        <v>0</v>
      </c>
      <c r="AE869" s="323">
        <v>0</v>
      </c>
      <c r="AF869" s="323">
        <v>0</v>
      </c>
      <c r="AG869" s="323">
        <v>0</v>
      </c>
      <c r="AH869" s="324">
        <v>0</v>
      </c>
      <c r="AI869" s="324">
        <v>0</v>
      </c>
    </row>
    <row r="870" spans="2:35" outlineLevel="1" x14ac:dyDescent="0.2">
      <c r="B870" s="310"/>
      <c r="C870" s="312" t="s">
        <v>162</v>
      </c>
      <c r="D870" s="259"/>
      <c r="E870" s="259"/>
      <c r="F870" s="259"/>
      <c r="G870" s="329" t="s">
        <v>283</v>
      </c>
      <c r="H870" s="330"/>
      <c r="I870" s="329"/>
      <c r="J870" s="259"/>
      <c r="K870" s="16"/>
      <c r="L870" s="259"/>
      <c r="M870" s="259"/>
      <c r="N870" s="259"/>
      <c r="O870" s="259"/>
      <c r="P870" s="259"/>
      <c r="Q870" s="261"/>
      <c r="R870" s="262"/>
      <c r="S870" s="339">
        <v>0</v>
      </c>
      <c r="T870" s="339">
        <v>0</v>
      </c>
      <c r="U870" s="339">
        <v>0</v>
      </c>
      <c r="V870" s="339">
        <v>0</v>
      </c>
      <c r="W870" s="339">
        <v>0</v>
      </c>
      <c r="X870" s="339">
        <v>0</v>
      </c>
      <c r="Y870" s="339">
        <v>0</v>
      </c>
      <c r="Z870" s="339">
        <v>0</v>
      </c>
      <c r="AA870" s="339">
        <v>0</v>
      </c>
      <c r="AB870" s="339">
        <v>0</v>
      </c>
      <c r="AC870" s="339">
        <v>0</v>
      </c>
      <c r="AD870" s="339">
        <v>0</v>
      </c>
      <c r="AE870" s="339">
        <v>0</v>
      </c>
      <c r="AF870" s="339">
        <v>0</v>
      </c>
      <c r="AG870" s="339">
        <v>0</v>
      </c>
      <c r="AH870" s="339">
        <v>0</v>
      </c>
      <c r="AI870" s="339">
        <v>0</v>
      </c>
    </row>
    <row r="871" spans="2:35" outlineLevel="1" x14ac:dyDescent="0.2">
      <c r="B871" s="310"/>
      <c r="C871" s="309"/>
    </row>
    <row r="872" spans="2:35" outlineLevel="1" x14ac:dyDescent="0.2">
      <c r="B872" s="310"/>
      <c r="C872" s="312" t="s">
        <v>162</v>
      </c>
      <c r="F872" s="40" t="s">
        <v>284</v>
      </c>
      <c r="Q872" s="16" t="s">
        <v>110</v>
      </c>
      <c r="R872" s="340"/>
      <c r="S872" s="341">
        <v>0</v>
      </c>
      <c r="T872" s="341">
        <v>0</v>
      </c>
      <c r="U872" s="341">
        <v>0</v>
      </c>
      <c r="V872" s="341">
        <v>0</v>
      </c>
      <c r="W872" s="342">
        <v>0</v>
      </c>
      <c r="X872" s="341">
        <v>0</v>
      </c>
      <c r="Y872" s="341">
        <v>0</v>
      </c>
      <c r="Z872" s="341">
        <v>0</v>
      </c>
      <c r="AA872" s="341">
        <v>0</v>
      </c>
      <c r="AB872" s="343">
        <v>0</v>
      </c>
      <c r="AC872" s="343">
        <v>0</v>
      </c>
      <c r="AD872" s="343">
        <v>0</v>
      </c>
      <c r="AE872" s="343">
        <v>0</v>
      </c>
      <c r="AF872" s="343">
        <v>0</v>
      </c>
      <c r="AG872" s="343">
        <v>0</v>
      </c>
      <c r="AH872" s="344">
        <v>0</v>
      </c>
      <c r="AI872" s="344">
        <v>0</v>
      </c>
    </row>
    <row r="873" spans="2:35" outlineLevel="1" x14ac:dyDescent="0.2">
      <c r="B873" s="310"/>
      <c r="C873" s="309"/>
      <c r="F873" s="40"/>
    </row>
    <row r="874" spans="2:35" outlineLevel="1" x14ac:dyDescent="0.2">
      <c r="B874" s="310"/>
      <c r="C874" s="309"/>
      <c r="F874" s="40" t="s">
        <v>285</v>
      </c>
    </row>
    <row r="875" spans="2:35" outlineLevel="1" x14ac:dyDescent="0.2">
      <c r="B875" s="310"/>
      <c r="C875" s="345" t="s">
        <v>162</v>
      </c>
      <c r="G875" t="s">
        <v>286</v>
      </c>
      <c r="Q875" s="16" t="s">
        <v>110</v>
      </c>
      <c r="R875" s="299"/>
      <c r="S875" s="300">
        <v>0</v>
      </c>
      <c r="T875" s="300">
        <v>0</v>
      </c>
      <c r="U875" s="300">
        <v>0</v>
      </c>
      <c r="V875" s="300">
        <v>0</v>
      </c>
      <c r="W875" s="301">
        <v>0</v>
      </c>
      <c r="X875" s="300">
        <v>0</v>
      </c>
      <c r="Y875" s="300">
        <v>0</v>
      </c>
      <c r="Z875" s="300">
        <v>0</v>
      </c>
      <c r="AA875" s="300">
        <v>0</v>
      </c>
      <c r="AB875" s="302">
        <v>0</v>
      </c>
      <c r="AC875" s="302">
        <v>0</v>
      </c>
      <c r="AD875" s="302">
        <v>0</v>
      </c>
      <c r="AE875" s="302">
        <v>0</v>
      </c>
      <c r="AF875" s="302">
        <v>0</v>
      </c>
      <c r="AG875" s="302">
        <v>0</v>
      </c>
      <c r="AH875" s="303">
        <v>0</v>
      </c>
      <c r="AI875" s="303">
        <v>0</v>
      </c>
    </row>
    <row r="876" spans="2:35" outlineLevel="1" x14ac:dyDescent="0.2">
      <c r="B876" s="310"/>
      <c r="C876" s="345" t="s">
        <v>162</v>
      </c>
      <c r="G876" t="s">
        <v>287</v>
      </c>
      <c r="Q876" s="337" t="s">
        <v>110</v>
      </c>
      <c r="R876" s="320"/>
      <c r="S876" s="321">
        <v>0</v>
      </c>
      <c r="T876" s="321">
        <v>0</v>
      </c>
      <c r="U876" s="321">
        <v>0</v>
      </c>
      <c r="V876" s="321">
        <v>0</v>
      </c>
      <c r="W876" s="322">
        <v>0</v>
      </c>
      <c r="X876" s="321">
        <v>0</v>
      </c>
      <c r="Y876" s="321">
        <v>0</v>
      </c>
      <c r="Z876" s="321">
        <v>0</v>
      </c>
      <c r="AA876" s="321">
        <v>0</v>
      </c>
      <c r="AB876" s="323">
        <v>0</v>
      </c>
      <c r="AC876" s="323">
        <v>0</v>
      </c>
      <c r="AD876" s="323">
        <v>0</v>
      </c>
      <c r="AE876" s="323">
        <v>0</v>
      </c>
      <c r="AF876" s="323">
        <v>0</v>
      </c>
      <c r="AG876" s="323">
        <v>0</v>
      </c>
      <c r="AH876" s="324">
        <v>0</v>
      </c>
      <c r="AI876" s="324">
        <v>0</v>
      </c>
    </row>
    <row r="877" spans="2:35" outlineLevel="1" x14ac:dyDescent="0.2">
      <c r="B877" s="310"/>
      <c r="C877" s="345" t="s">
        <v>162</v>
      </c>
      <c r="G877" s="325" t="s">
        <v>288</v>
      </c>
      <c r="H877" s="326"/>
      <c r="I877" s="325"/>
      <c r="J877" s="325"/>
      <c r="K877" s="326"/>
      <c r="L877" s="325"/>
      <c r="M877" s="325"/>
      <c r="N877" s="325"/>
      <c r="O877" s="325"/>
      <c r="P877" s="325"/>
      <c r="Q877" s="326"/>
      <c r="R877" s="327"/>
      <c r="S877" s="5">
        <v>0</v>
      </c>
      <c r="T877" s="5">
        <v>0</v>
      </c>
      <c r="U877" s="5">
        <v>0</v>
      </c>
      <c r="V877" s="5">
        <v>0</v>
      </c>
      <c r="W877" s="5">
        <v>0</v>
      </c>
      <c r="X877" s="5">
        <v>0</v>
      </c>
      <c r="Y877" s="5">
        <v>0</v>
      </c>
      <c r="Z877" s="5">
        <v>0</v>
      </c>
      <c r="AA877" s="5">
        <v>0</v>
      </c>
      <c r="AB877" s="5">
        <v>0</v>
      </c>
      <c r="AC877" s="5">
        <v>0</v>
      </c>
      <c r="AD877" s="5">
        <v>0</v>
      </c>
      <c r="AE877" s="5">
        <v>0</v>
      </c>
      <c r="AF877" s="5">
        <v>0</v>
      </c>
      <c r="AG877" s="5">
        <v>0</v>
      </c>
      <c r="AH877" s="5">
        <v>0</v>
      </c>
      <c r="AI877" s="5">
        <v>0</v>
      </c>
    </row>
    <row r="878" spans="2:35" outlineLevel="1" x14ac:dyDescent="0.2">
      <c r="B878" s="310"/>
      <c r="C878" s="309"/>
    </row>
    <row r="879" spans="2:35" outlineLevel="1" x14ac:dyDescent="0.2">
      <c r="B879" s="310"/>
      <c r="C879" s="346" t="s">
        <v>162</v>
      </c>
      <c r="F879" s="40" t="s">
        <v>266</v>
      </c>
      <c r="Q879" s="16" t="s">
        <v>110</v>
      </c>
      <c r="R879" s="340"/>
      <c r="S879" s="341">
        <v>0</v>
      </c>
      <c r="T879" s="341">
        <v>0</v>
      </c>
      <c r="U879" s="341">
        <v>0</v>
      </c>
      <c r="V879" s="341">
        <v>0</v>
      </c>
      <c r="W879" s="342">
        <v>0</v>
      </c>
      <c r="X879" s="341">
        <v>0</v>
      </c>
      <c r="Y879" s="341">
        <v>0</v>
      </c>
      <c r="Z879" s="341">
        <v>0</v>
      </c>
      <c r="AA879" s="341">
        <v>0</v>
      </c>
      <c r="AB879" s="343">
        <v>0</v>
      </c>
      <c r="AC879" s="343">
        <v>0</v>
      </c>
      <c r="AD879" s="343">
        <v>0</v>
      </c>
      <c r="AE879" s="343">
        <v>0</v>
      </c>
      <c r="AF879" s="343">
        <v>0</v>
      </c>
      <c r="AG879" s="343">
        <v>0</v>
      </c>
      <c r="AH879" s="344">
        <v>0</v>
      </c>
      <c r="AI879" s="344">
        <v>0</v>
      </c>
    </row>
    <row r="880" spans="2:35" outlineLevel="1" x14ac:dyDescent="0.2"/>
    <row r="881" spans="2:35" x14ac:dyDescent="0.2">
      <c r="C881" s="116" t="s">
        <v>163</v>
      </c>
      <c r="D881" s="67" t="s">
        <v>164</v>
      </c>
      <c r="E881" s="67"/>
      <c r="F881" s="67"/>
      <c r="G881" s="67"/>
      <c r="H881" s="102"/>
      <c r="I881" s="67"/>
      <c r="J881" s="67"/>
      <c r="K881" s="102"/>
      <c r="L881" s="67"/>
      <c r="M881" s="67"/>
      <c r="N881" s="67"/>
      <c r="O881" s="67"/>
      <c r="P881" s="67"/>
      <c r="Q881" s="117" t="s">
        <v>110</v>
      </c>
      <c r="R881" s="118"/>
      <c r="S881" s="118">
        <v>0</v>
      </c>
      <c r="T881" s="118">
        <v>0</v>
      </c>
      <c r="U881" s="118">
        <v>0</v>
      </c>
      <c r="V881" s="118">
        <v>0</v>
      </c>
      <c r="W881" s="118">
        <v>0</v>
      </c>
      <c r="X881" s="118">
        <v>0</v>
      </c>
      <c r="Y881" s="118">
        <v>0</v>
      </c>
      <c r="Z881" s="118">
        <v>0</v>
      </c>
      <c r="AA881" s="118">
        <v>0</v>
      </c>
      <c r="AB881" s="118">
        <v>0</v>
      </c>
      <c r="AC881" s="118">
        <v>0</v>
      </c>
      <c r="AD881" s="118">
        <v>0</v>
      </c>
      <c r="AE881" s="118">
        <v>0</v>
      </c>
      <c r="AF881" s="118">
        <v>0</v>
      </c>
      <c r="AG881" s="118">
        <v>0</v>
      </c>
      <c r="AH881" s="118">
        <v>0</v>
      </c>
      <c r="AI881" s="118">
        <v>0</v>
      </c>
    </row>
    <row r="882" spans="2:35" outlineLevel="1" x14ac:dyDescent="0.2">
      <c r="C882" s="309"/>
      <c r="F882" s="40" t="s">
        <v>269</v>
      </c>
    </row>
    <row r="883" spans="2:35" outlineLevel="1" x14ac:dyDescent="0.2">
      <c r="B883" s="310"/>
      <c r="C883" s="312" t="s">
        <v>163</v>
      </c>
      <c r="G883" t="s">
        <v>270</v>
      </c>
      <c r="O883" s="106"/>
      <c r="Q883" s="16" t="s">
        <v>110</v>
      </c>
      <c r="R883" s="299"/>
      <c r="S883" s="300">
        <v>0</v>
      </c>
      <c r="T883" s="300">
        <v>0</v>
      </c>
      <c r="U883" s="300">
        <v>0</v>
      </c>
      <c r="V883" s="300">
        <v>0</v>
      </c>
      <c r="W883" s="301">
        <v>0</v>
      </c>
      <c r="X883" s="300">
        <v>0</v>
      </c>
      <c r="Y883" s="300">
        <v>0</v>
      </c>
      <c r="Z883" s="300">
        <v>0</v>
      </c>
      <c r="AA883" s="300">
        <v>0</v>
      </c>
      <c r="AB883" s="302">
        <v>0</v>
      </c>
      <c r="AC883" s="302">
        <v>0</v>
      </c>
      <c r="AD883" s="302">
        <v>0</v>
      </c>
      <c r="AE883" s="302">
        <v>0</v>
      </c>
      <c r="AF883" s="302">
        <v>0</v>
      </c>
      <c r="AG883" s="302">
        <v>0</v>
      </c>
      <c r="AH883" s="303">
        <v>0</v>
      </c>
      <c r="AI883" s="303">
        <v>0</v>
      </c>
    </row>
    <row r="884" spans="2:35" outlineLevel="1" x14ac:dyDescent="0.2">
      <c r="B884" s="310"/>
      <c r="C884" s="312" t="s">
        <v>163</v>
      </c>
      <c r="G884" t="s">
        <v>271</v>
      </c>
      <c r="N884" s="24"/>
      <c r="O884" s="149" t="s">
        <v>172</v>
      </c>
      <c r="P884" s="313">
        <v>0</v>
      </c>
      <c r="Q884" s="16" t="s">
        <v>110</v>
      </c>
      <c r="R884" s="314"/>
      <c r="S884" s="315">
        <v>0</v>
      </c>
      <c r="T884" s="315">
        <v>0</v>
      </c>
      <c r="U884" s="315">
        <v>0</v>
      </c>
      <c r="V884" s="315">
        <v>0</v>
      </c>
      <c r="W884" s="316">
        <v>0</v>
      </c>
      <c r="X884" s="315">
        <v>0</v>
      </c>
      <c r="Y884" s="315">
        <v>0</v>
      </c>
      <c r="Z884" s="315">
        <v>0</v>
      </c>
      <c r="AA884" s="315">
        <v>0</v>
      </c>
      <c r="AB884" s="5">
        <v>0</v>
      </c>
      <c r="AC884" s="5">
        <v>0</v>
      </c>
      <c r="AD884" s="5">
        <v>0</v>
      </c>
      <c r="AE884" s="5">
        <v>0</v>
      </c>
      <c r="AF884" s="5">
        <v>0</v>
      </c>
      <c r="AG884" s="5">
        <v>0</v>
      </c>
      <c r="AH884" s="317">
        <v>0</v>
      </c>
      <c r="AI884" s="317">
        <v>0</v>
      </c>
    </row>
    <row r="885" spans="2:35" outlineLevel="1" x14ac:dyDescent="0.2">
      <c r="B885" s="310"/>
      <c r="C885" s="312" t="s">
        <v>163</v>
      </c>
      <c r="G885" t="s">
        <v>272</v>
      </c>
      <c r="Q885" s="16" t="s">
        <v>110</v>
      </c>
      <c r="R885" s="314"/>
      <c r="S885" s="315">
        <v>0</v>
      </c>
      <c r="T885" s="315">
        <v>0</v>
      </c>
      <c r="U885" s="315">
        <v>0</v>
      </c>
      <c r="V885" s="315">
        <v>0</v>
      </c>
      <c r="W885" s="316">
        <v>0</v>
      </c>
      <c r="X885" s="315">
        <v>0</v>
      </c>
      <c r="Y885" s="315">
        <v>0</v>
      </c>
      <c r="Z885" s="315">
        <v>0</v>
      </c>
      <c r="AA885" s="315">
        <v>0</v>
      </c>
      <c r="AB885" s="5">
        <v>0</v>
      </c>
      <c r="AC885" s="5">
        <v>0</v>
      </c>
      <c r="AD885" s="5">
        <v>0</v>
      </c>
      <c r="AE885" s="5">
        <v>0</v>
      </c>
      <c r="AF885" s="5">
        <v>0</v>
      </c>
      <c r="AG885" s="5">
        <v>0</v>
      </c>
      <c r="AH885" s="317">
        <v>0</v>
      </c>
      <c r="AI885" s="317">
        <v>0</v>
      </c>
    </row>
    <row r="886" spans="2:35" outlineLevel="1" x14ac:dyDescent="0.2">
      <c r="B886" s="310"/>
      <c r="C886" s="312" t="s">
        <v>163</v>
      </c>
      <c r="G886" t="s">
        <v>273</v>
      </c>
      <c r="Q886" s="16" t="s">
        <v>110</v>
      </c>
      <c r="R886" s="314"/>
      <c r="S886" s="315">
        <v>0</v>
      </c>
      <c r="T886" s="315">
        <v>0</v>
      </c>
      <c r="U886" s="315">
        <v>0</v>
      </c>
      <c r="V886" s="315">
        <v>0</v>
      </c>
      <c r="W886" s="316">
        <v>0</v>
      </c>
      <c r="X886" s="315">
        <v>0</v>
      </c>
      <c r="Y886" s="315">
        <v>0</v>
      </c>
      <c r="Z886" s="315">
        <v>0</v>
      </c>
      <c r="AA886" s="315">
        <v>0</v>
      </c>
      <c r="AB886" s="5">
        <v>0</v>
      </c>
      <c r="AC886" s="5">
        <v>0</v>
      </c>
      <c r="AD886" s="5">
        <v>0</v>
      </c>
      <c r="AE886" s="5">
        <v>0</v>
      </c>
      <c r="AF886" s="5">
        <v>0</v>
      </c>
      <c r="AG886" s="5">
        <v>0</v>
      </c>
      <c r="AH886" s="317">
        <v>0</v>
      </c>
      <c r="AI886" s="317">
        <v>0</v>
      </c>
    </row>
    <row r="887" spans="2:35" outlineLevel="1" x14ac:dyDescent="0.2">
      <c r="B887" s="310"/>
      <c r="C887" s="312" t="s">
        <v>163</v>
      </c>
      <c r="G887" t="s">
        <v>274</v>
      </c>
      <c r="O887" s="149" t="s">
        <v>275</v>
      </c>
      <c r="P887" s="318">
        <v>0</v>
      </c>
      <c r="Q887" s="16" t="s">
        <v>110</v>
      </c>
      <c r="R887" s="319"/>
      <c r="S887" s="315">
        <v>0</v>
      </c>
      <c r="T887" s="315">
        <v>0</v>
      </c>
      <c r="U887" s="315">
        <v>0</v>
      </c>
      <c r="V887" s="315">
        <v>0</v>
      </c>
      <c r="W887" s="316">
        <v>0</v>
      </c>
      <c r="X887" s="315">
        <v>0</v>
      </c>
      <c r="Y887" s="315">
        <v>0</v>
      </c>
      <c r="Z887" s="315">
        <v>0</v>
      </c>
      <c r="AA887" s="315">
        <v>0</v>
      </c>
      <c r="AB887" s="5">
        <v>0</v>
      </c>
      <c r="AC887" s="5">
        <v>0</v>
      </c>
      <c r="AD887" s="5">
        <v>0</v>
      </c>
      <c r="AE887" s="5">
        <v>0</v>
      </c>
      <c r="AF887" s="5">
        <v>0</v>
      </c>
      <c r="AG887" s="5">
        <v>0</v>
      </c>
      <c r="AH887" s="317">
        <v>0</v>
      </c>
      <c r="AI887" s="317">
        <v>0</v>
      </c>
    </row>
    <row r="888" spans="2:35" outlineLevel="1" x14ac:dyDescent="0.2">
      <c r="B888" s="310"/>
      <c r="C888" s="312" t="s">
        <v>163</v>
      </c>
      <c r="G888" t="s">
        <v>276</v>
      </c>
      <c r="Q888" s="8" t="s">
        <v>110</v>
      </c>
      <c r="R888" s="320"/>
      <c r="S888" s="321">
        <v>0</v>
      </c>
      <c r="T888" s="321">
        <v>0</v>
      </c>
      <c r="U888" s="321">
        <v>0</v>
      </c>
      <c r="V888" s="321">
        <v>0</v>
      </c>
      <c r="W888" s="322">
        <v>0</v>
      </c>
      <c r="X888" s="321">
        <v>0</v>
      </c>
      <c r="Y888" s="321">
        <v>0</v>
      </c>
      <c r="Z888" s="321">
        <v>0</v>
      </c>
      <c r="AA888" s="321">
        <v>0</v>
      </c>
      <c r="AB888" s="323">
        <v>0</v>
      </c>
      <c r="AC888" s="323">
        <v>0</v>
      </c>
      <c r="AD888" s="323">
        <v>0</v>
      </c>
      <c r="AE888" s="323">
        <v>0</v>
      </c>
      <c r="AF888" s="323">
        <v>0</v>
      </c>
      <c r="AG888" s="323">
        <v>0</v>
      </c>
      <c r="AH888" s="324">
        <v>0</v>
      </c>
      <c r="AI888" s="324">
        <v>0</v>
      </c>
    </row>
    <row r="889" spans="2:35" outlineLevel="1" x14ac:dyDescent="0.2">
      <c r="B889" s="310"/>
      <c r="C889" s="312" t="s">
        <v>163</v>
      </c>
      <c r="G889" s="325" t="s">
        <v>277</v>
      </c>
      <c r="H889" s="326"/>
      <c r="I889" s="325"/>
      <c r="J889" s="325"/>
      <c r="K889" s="326"/>
      <c r="L889" s="325"/>
      <c r="M889" s="325"/>
      <c r="N889" s="325"/>
      <c r="O889" s="325"/>
      <c r="P889" s="325"/>
      <c r="Q889" s="326"/>
      <c r="R889" s="327"/>
      <c r="S889" s="5">
        <v>0</v>
      </c>
      <c r="T889" s="5">
        <v>0</v>
      </c>
      <c r="U889" s="5">
        <v>0</v>
      </c>
      <c r="V889" s="5">
        <v>0</v>
      </c>
      <c r="W889" s="5">
        <v>0</v>
      </c>
      <c r="X889" s="5">
        <v>0</v>
      </c>
      <c r="Y889" s="5">
        <v>0</v>
      </c>
      <c r="Z889" s="5">
        <v>0</v>
      </c>
      <c r="AA889" s="5">
        <v>0</v>
      </c>
      <c r="AB889" s="5">
        <v>0</v>
      </c>
      <c r="AC889" s="5">
        <v>0</v>
      </c>
      <c r="AD889" s="5">
        <v>0</v>
      </c>
      <c r="AE889" s="5">
        <v>0</v>
      </c>
      <c r="AF889" s="5">
        <v>0</v>
      </c>
      <c r="AG889" s="5">
        <v>0</v>
      </c>
      <c r="AH889" s="5">
        <v>0</v>
      </c>
      <c r="AI889" s="5">
        <v>0</v>
      </c>
    </row>
    <row r="890" spans="2:35" outlineLevel="1" x14ac:dyDescent="0.2">
      <c r="B890" s="310"/>
      <c r="C890" s="309"/>
    </row>
    <row r="891" spans="2:35" outlineLevel="1" x14ac:dyDescent="0.2">
      <c r="B891" s="310"/>
      <c r="C891" s="312"/>
      <c r="D891" s="259"/>
      <c r="E891" s="259"/>
      <c r="F891" s="328" t="s">
        <v>278</v>
      </c>
      <c r="G891" s="259"/>
      <c r="H891" s="16"/>
      <c r="I891" s="259"/>
      <c r="J891" s="259"/>
      <c r="K891" s="16"/>
      <c r="L891" s="259"/>
      <c r="M891" s="259"/>
      <c r="N891" s="259"/>
      <c r="O891" s="259"/>
      <c r="P891" s="259"/>
      <c r="Q891" s="261"/>
      <c r="R891" s="262"/>
      <c r="S891" s="262"/>
      <c r="T891" s="262"/>
      <c r="U891" s="262"/>
      <c r="V891" s="262"/>
      <c r="W891" s="262"/>
      <c r="X891" s="262"/>
      <c r="Y891" s="262"/>
      <c r="Z891" s="262"/>
      <c r="AA891" s="262"/>
      <c r="AB891" s="262"/>
      <c r="AC891" s="262"/>
      <c r="AD891" s="262"/>
      <c r="AE891" s="262"/>
      <c r="AF891" s="262"/>
      <c r="AG891" s="262"/>
      <c r="AH891" s="262"/>
      <c r="AI891" s="262"/>
    </row>
    <row r="892" spans="2:35" outlineLevel="1" x14ac:dyDescent="0.2">
      <c r="B892" s="310"/>
      <c r="C892" s="312" t="s">
        <v>163</v>
      </c>
      <c r="D892" s="259"/>
      <c r="E892" s="259"/>
      <c r="F892" s="259"/>
      <c r="G892" s="329" t="s">
        <v>279</v>
      </c>
      <c r="H892" s="330"/>
      <c r="I892" s="329"/>
      <c r="J892" s="259"/>
      <c r="K892" s="16"/>
      <c r="L892" s="259"/>
      <c r="M892" s="259"/>
      <c r="N892" s="259"/>
      <c r="O892" s="259"/>
      <c r="P892" s="259"/>
      <c r="Q892" s="16" t="s">
        <v>110</v>
      </c>
      <c r="R892" s="331"/>
      <c r="S892" s="300">
        <v>0</v>
      </c>
      <c r="T892" s="300">
        <v>0</v>
      </c>
      <c r="U892" s="300">
        <v>0</v>
      </c>
      <c r="V892" s="300">
        <v>0</v>
      </c>
      <c r="W892" s="301">
        <v>0</v>
      </c>
      <c r="X892" s="300">
        <v>0</v>
      </c>
      <c r="Y892" s="300">
        <v>0</v>
      </c>
      <c r="Z892" s="300">
        <v>0</v>
      </c>
      <c r="AA892" s="300">
        <v>0</v>
      </c>
      <c r="AB892" s="302">
        <v>0</v>
      </c>
      <c r="AC892" s="302">
        <v>0</v>
      </c>
      <c r="AD892" s="302">
        <v>0</v>
      </c>
      <c r="AE892" s="302">
        <v>0</v>
      </c>
      <c r="AF892" s="302">
        <v>0</v>
      </c>
      <c r="AG892" s="302">
        <v>0</v>
      </c>
      <c r="AH892" s="303">
        <v>0</v>
      </c>
      <c r="AI892" s="303">
        <v>0</v>
      </c>
    </row>
    <row r="893" spans="2:35" outlineLevel="1" x14ac:dyDescent="0.2">
      <c r="B893" s="310"/>
      <c r="C893" s="312" t="s">
        <v>163</v>
      </c>
      <c r="D893" s="259"/>
      <c r="E893" s="259"/>
      <c r="F893" s="259"/>
      <c r="G893" s="329" t="s">
        <v>280</v>
      </c>
      <c r="H893" s="330"/>
      <c r="I893" s="329"/>
      <c r="J893" s="259"/>
      <c r="K893" s="16"/>
      <c r="L893" s="259"/>
      <c r="M893" s="259"/>
      <c r="N893" s="259"/>
      <c r="O893" s="259"/>
      <c r="P893" s="259"/>
      <c r="Q893" s="16" t="s">
        <v>110</v>
      </c>
      <c r="R893" s="332"/>
      <c r="S893" s="315">
        <v>0</v>
      </c>
      <c r="T893" s="315">
        <v>0</v>
      </c>
      <c r="U893" s="315">
        <v>0</v>
      </c>
      <c r="V893" s="315">
        <v>0</v>
      </c>
      <c r="W893" s="316">
        <v>0</v>
      </c>
      <c r="X893" s="315">
        <v>0</v>
      </c>
      <c r="Y893" s="315">
        <v>0</v>
      </c>
      <c r="Z893" s="315">
        <v>0</v>
      </c>
      <c r="AA893" s="315">
        <v>0</v>
      </c>
      <c r="AB893" s="5">
        <v>0</v>
      </c>
      <c r="AC893" s="5">
        <v>0</v>
      </c>
      <c r="AD893" s="5">
        <v>0</v>
      </c>
      <c r="AE893" s="5">
        <v>0</v>
      </c>
      <c r="AF893" s="5">
        <v>0</v>
      </c>
      <c r="AG893" s="5">
        <v>0</v>
      </c>
      <c r="AH893" s="317">
        <v>0</v>
      </c>
      <c r="AI893" s="317">
        <v>0</v>
      </c>
    </row>
    <row r="894" spans="2:35" outlineLevel="1" x14ac:dyDescent="0.2">
      <c r="B894" s="310"/>
      <c r="C894" s="312" t="s">
        <v>163</v>
      </c>
      <c r="D894" s="259"/>
      <c r="E894" s="259"/>
      <c r="F894" s="259"/>
      <c r="G894" s="329" t="s">
        <v>281</v>
      </c>
      <c r="H894" s="330"/>
      <c r="I894" s="329"/>
      <c r="J894" s="259"/>
      <c r="K894" s="16"/>
      <c r="L894" s="259"/>
      <c r="M894" s="259"/>
      <c r="N894" s="259"/>
      <c r="O894" s="259"/>
      <c r="P894" s="259"/>
      <c r="Q894" s="16" t="s">
        <v>110</v>
      </c>
      <c r="R894" s="332"/>
      <c r="S894" s="315">
        <v>0</v>
      </c>
      <c r="T894" s="315">
        <v>0</v>
      </c>
      <c r="U894" s="315">
        <v>0</v>
      </c>
      <c r="V894" s="315">
        <v>0</v>
      </c>
      <c r="W894" s="316">
        <v>0</v>
      </c>
      <c r="X894" s="315">
        <v>0</v>
      </c>
      <c r="Y894" s="315">
        <v>0</v>
      </c>
      <c r="Z894" s="315">
        <v>0</v>
      </c>
      <c r="AA894" s="315">
        <v>0</v>
      </c>
      <c r="AB894" s="5">
        <v>0</v>
      </c>
      <c r="AC894" s="5">
        <v>0</v>
      </c>
      <c r="AD894" s="5">
        <v>0</v>
      </c>
      <c r="AE894" s="5">
        <v>0</v>
      </c>
      <c r="AF894" s="5">
        <v>0</v>
      </c>
      <c r="AG894" s="5">
        <v>0</v>
      </c>
      <c r="AH894" s="317">
        <v>0</v>
      </c>
      <c r="AI894" s="317">
        <v>0</v>
      </c>
    </row>
    <row r="895" spans="2:35" outlineLevel="1" x14ac:dyDescent="0.2">
      <c r="B895" s="310"/>
      <c r="C895" s="312" t="s">
        <v>163</v>
      </c>
      <c r="D895" s="259"/>
      <c r="E895" s="259"/>
      <c r="F895" s="259"/>
      <c r="G895" s="333" t="s">
        <v>282</v>
      </c>
      <c r="H895" s="334"/>
      <c r="I895" s="333"/>
      <c r="J895" s="335"/>
      <c r="K895" s="336"/>
      <c r="L895" s="335"/>
      <c r="M895" s="335"/>
      <c r="N895" s="335"/>
      <c r="O895" s="335"/>
      <c r="P895" s="335"/>
      <c r="Q895" s="337" t="s">
        <v>110</v>
      </c>
      <c r="R895" s="338"/>
      <c r="S895" s="321">
        <v>0</v>
      </c>
      <c r="T895" s="321">
        <v>0</v>
      </c>
      <c r="U895" s="321">
        <v>0</v>
      </c>
      <c r="V895" s="321">
        <v>0</v>
      </c>
      <c r="W895" s="322">
        <v>0</v>
      </c>
      <c r="X895" s="321">
        <v>0</v>
      </c>
      <c r="Y895" s="321">
        <v>0</v>
      </c>
      <c r="Z895" s="321">
        <v>0</v>
      </c>
      <c r="AA895" s="321">
        <v>0</v>
      </c>
      <c r="AB895" s="323">
        <v>0</v>
      </c>
      <c r="AC895" s="323">
        <v>0</v>
      </c>
      <c r="AD895" s="323">
        <v>0</v>
      </c>
      <c r="AE895" s="323">
        <v>0</v>
      </c>
      <c r="AF895" s="323">
        <v>0</v>
      </c>
      <c r="AG895" s="323">
        <v>0</v>
      </c>
      <c r="AH895" s="324">
        <v>0</v>
      </c>
      <c r="AI895" s="324">
        <v>0</v>
      </c>
    </row>
    <row r="896" spans="2:35" outlineLevel="1" x14ac:dyDescent="0.2">
      <c r="B896" s="310"/>
      <c r="C896" s="312" t="s">
        <v>163</v>
      </c>
      <c r="D896" s="259"/>
      <c r="E896" s="259"/>
      <c r="F896" s="259"/>
      <c r="G896" s="329" t="s">
        <v>283</v>
      </c>
      <c r="H896" s="330"/>
      <c r="I896" s="329"/>
      <c r="J896" s="259"/>
      <c r="K896" s="16"/>
      <c r="L896" s="259"/>
      <c r="M896" s="259"/>
      <c r="N896" s="259"/>
      <c r="O896" s="259"/>
      <c r="P896" s="259"/>
      <c r="Q896" s="261"/>
      <c r="R896" s="262"/>
      <c r="S896" s="339">
        <v>0</v>
      </c>
      <c r="T896" s="339">
        <v>0</v>
      </c>
      <c r="U896" s="339">
        <v>0</v>
      </c>
      <c r="V896" s="339">
        <v>0</v>
      </c>
      <c r="W896" s="339">
        <v>0</v>
      </c>
      <c r="X896" s="339">
        <v>0</v>
      </c>
      <c r="Y896" s="339">
        <v>0</v>
      </c>
      <c r="Z896" s="339">
        <v>0</v>
      </c>
      <c r="AA896" s="339">
        <v>0</v>
      </c>
      <c r="AB896" s="339">
        <v>0</v>
      </c>
      <c r="AC896" s="339">
        <v>0</v>
      </c>
      <c r="AD896" s="339">
        <v>0</v>
      </c>
      <c r="AE896" s="339">
        <v>0</v>
      </c>
      <c r="AF896" s="339">
        <v>0</v>
      </c>
      <c r="AG896" s="339">
        <v>0</v>
      </c>
      <c r="AH896" s="339">
        <v>0</v>
      </c>
      <c r="AI896" s="339">
        <v>0</v>
      </c>
    </row>
    <row r="897" spans="2:35" outlineLevel="1" x14ac:dyDescent="0.2">
      <c r="B897" s="310"/>
      <c r="C897" s="309"/>
    </row>
    <row r="898" spans="2:35" outlineLevel="1" x14ac:dyDescent="0.2">
      <c r="B898" s="310"/>
      <c r="C898" s="312" t="s">
        <v>163</v>
      </c>
      <c r="F898" s="40" t="s">
        <v>284</v>
      </c>
      <c r="Q898" s="16" t="s">
        <v>110</v>
      </c>
      <c r="R898" s="340"/>
      <c r="S898" s="341">
        <v>0</v>
      </c>
      <c r="T898" s="341">
        <v>0</v>
      </c>
      <c r="U898" s="341">
        <v>0</v>
      </c>
      <c r="V898" s="341">
        <v>0</v>
      </c>
      <c r="W898" s="342">
        <v>0</v>
      </c>
      <c r="X898" s="341">
        <v>0</v>
      </c>
      <c r="Y898" s="341">
        <v>0</v>
      </c>
      <c r="Z898" s="341">
        <v>0</v>
      </c>
      <c r="AA898" s="341">
        <v>0</v>
      </c>
      <c r="AB898" s="343">
        <v>0</v>
      </c>
      <c r="AC898" s="343">
        <v>0</v>
      </c>
      <c r="AD898" s="343">
        <v>0</v>
      </c>
      <c r="AE898" s="343">
        <v>0</v>
      </c>
      <c r="AF898" s="343">
        <v>0</v>
      </c>
      <c r="AG898" s="343">
        <v>0</v>
      </c>
      <c r="AH898" s="344">
        <v>0</v>
      </c>
      <c r="AI898" s="344">
        <v>0</v>
      </c>
    </row>
    <row r="899" spans="2:35" outlineLevel="1" x14ac:dyDescent="0.2">
      <c r="B899" s="310"/>
      <c r="C899" s="309"/>
      <c r="F899" s="40"/>
    </row>
    <row r="900" spans="2:35" outlineLevel="1" x14ac:dyDescent="0.2">
      <c r="B900" s="310"/>
      <c r="C900" s="309"/>
      <c r="F900" s="40" t="s">
        <v>285</v>
      </c>
    </row>
    <row r="901" spans="2:35" outlineLevel="1" x14ac:dyDescent="0.2">
      <c r="B901" s="310"/>
      <c r="C901" s="345" t="s">
        <v>163</v>
      </c>
      <c r="G901" t="s">
        <v>286</v>
      </c>
      <c r="Q901" s="16" t="s">
        <v>110</v>
      </c>
      <c r="R901" s="299"/>
      <c r="S901" s="300">
        <v>0</v>
      </c>
      <c r="T901" s="300">
        <v>0</v>
      </c>
      <c r="U901" s="300">
        <v>0</v>
      </c>
      <c r="V901" s="300">
        <v>0</v>
      </c>
      <c r="W901" s="301">
        <v>0</v>
      </c>
      <c r="X901" s="300">
        <v>0</v>
      </c>
      <c r="Y901" s="300">
        <v>0</v>
      </c>
      <c r="Z901" s="300">
        <v>0</v>
      </c>
      <c r="AA901" s="300">
        <v>0</v>
      </c>
      <c r="AB901" s="302">
        <v>0</v>
      </c>
      <c r="AC901" s="302">
        <v>0</v>
      </c>
      <c r="AD901" s="302">
        <v>0</v>
      </c>
      <c r="AE901" s="302">
        <v>0</v>
      </c>
      <c r="AF901" s="302">
        <v>0</v>
      </c>
      <c r="AG901" s="302">
        <v>0</v>
      </c>
      <c r="AH901" s="303">
        <v>0</v>
      </c>
      <c r="AI901" s="303">
        <v>0</v>
      </c>
    </row>
    <row r="902" spans="2:35" outlineLevel="1" x14ac:dyDescent="0.2">
      <c r="B902" s="310"/>
      <c r="C902" s="345" t="s">
        <v>163</v>
      </c>
      <c r="G902" t="s">
        <v>287</v>
      </c>
      <c r="Q902" s="337" t="s">
        <v>110</v>
      </c>
      <c r="R902" s="320"/>
      <c r="S902" s="321">
        <v>0</v>
      </c>
      <c r="T902" s="321">
        <v>0</v>
      </c>
      <c r="U902" s="321">
        <v>0</v>
      </c>
      <c r="V902" s="321">
        <v>0</v>
      </c>
      <c r="W902" s="322">
        <v>0</v>
      </c>
      <c r="X902" s="321">
        <v>0</v>
      </c>
      <c r="Y902" s="321">
        <v>0</v>
      </c>
      <c r="Z902" s="321">
        <v>0</v>
      </c>
      <c r="AA902" s="321">
        <v>0</v>
      </c>
      <c r="AB902" s="323">
        <v>0</v>
      </c>
      <c r="AC902" s="323">
        <v>0</v>
      </c>
      <c r="AD902" s="323">
        <v>0</v>
      </c>
      <c r="AE902" s="323">
        <v>0</v>
      </c>
      <c r="AF902" s="323">
        <v>0</v>
      </c>
      <c r="AG902" s="323">
        <v>0</v>
      </c>
      <c r="AH902" s="324">
        <v>0</v>
      </c>
      <c r="AI902" s="324">
        <v>0</v>
      </c>
    </row>
    <row r="903" spans="2:35" outlineLevel="1" x14ac:dyDescent="0.2">
      <c r="B903" s="310"/>
      <c r="C903" s="345" t="s">
        <v>163</v>
      </c>
      <c r="G903" s="325" t="s">
        <v>288</v>
      </c>
      <c r="H903" s="326"/>
      <c r="I903" s="325"/>
      <c r="J903" s="325"/>
      <c r="K903" s="326"/>
      <c r="L903" s="325"/>
      <c r="M903" s="325"/>
      <c r="N903" s="325"/>
      <c r="O903" s="325"/>
      <c r="P903" s="325"/>
      <c r="Q903" s="326"/>
      <c r="R903" s="327"/>
      <c r="S903" s="5">
        <v>0</v>
      </c>
      <c r="T903" s="5">
        <v>0</v>
      </c>
      <c r="U903" s="5">
        <v>0</v>
      </c>
      <c r="V903" s="5">
        <v>0</v>
      </c>
      <c r="W903" s="5">
        <v>0</v>
      </c>
      <c r="X903" s="5">
        <v>0</v>
      </c>
      <c r="Y903" s="5">
        <v>0</v>
      </c>
      <c r="Z903" s="5">
        <v>0</v>
      </c>
      <c r="AA903" s="5">
        <v>0</v>
      </c>
      <c r="AB903" s="5">
        <v>0</v>
      </c>
      <c r="AC903" s="5">
        <v>0</v>
      </c>
      <c r="AD903" s="5">
        <v>0</v>
      </c>
      <c r="AE903" s="5">
        <v>0</v>
      </c>
      <c r="AF903" s="5">
        <v>0</v>
      </c>
      <c r="AG903" s="5">
        <v>0</v>
      </c>
      <c r="AH903" s="5">
        <v>0</v>
      </c>
      <c r="AI903" s="5">
        <v>0</v>
      </c>
    </row>
    <row r="904" spans="2:35" outlineLevel="1" x14ac:dyDescent="0.2">
      <c r="B904" s="310"/>
      <c r="C904" s="309"/>
    </row>
    <row r="905" spans="2:35" outlineLevel="1" x14ac:dyDescent="0.2">
      <c r="B905" s="310"/>
      <c r="C905" s="346" t="s">
        <v>163</v>
      </c>
      <c r="F905" s="40" t="s">
        <v>266</v>
      </c>
      <c r="Q905" s="16" t="s">
        <v>110</v>
      </c>
      <c r="R905" s="340"/>
      <c r="S905" s="341">
        <v>0</v>
      </c>
      <c r="T905" s="341">
        <v>0</v>
      </c>
      <c r="U905" s="341">
        <v>0</v>
      </c>
      <c r="V905" s="341">
        <v>0</v>
      </c>
      <c r="W905" s="342">
        <v>0</v>
      </c>
      <c r="X905" s="341">
        <v>0</v>
      </c>
      <c r="Y905" s="341">
        <v>0</v>
      </c>
      <c r="Z905" s="341">
        <v>0</v>
      </c>
      <c r="AA905" s="341">
        <v>0</v>
      </c>
      <c r="AB905" s="343">
        <v>0</v>
      </c>
      <c r="AC905" s="343">
        <v>0</v>
      </c>
      <c r="AD905" s="343">
        <v>0</v>
      </c>
      <c r="AE905" s="343">
        <v>0</v>
      </c>
      <c r="AF905" s="343">
        <v>0</v>
      </c>
      <c r="AG905" s="343">
        <v>0</v>
      </c>
      <c r="AH905" s="344">
        <v>0</v>
      </c>
      <c r="AI905" s="344">
        <v>0</v>
      </c>
    </row>
    <row r="906" spans="2:35" outlineLevel="1" x14ac:dyDescent="0.2"/>
    <row r="907" spans="2:35" x14ac:dyDescent="0.2">
      <c r="C907" s="116" t="s">
        <v>152</v>
      </c>
      <c r="D907" s="67" t="s">
        <v>152</v>
      </c>
      <c r="E907" s="67"/>
      <c r="F907" s="67"/>
      <c r="G907" s="67"/>
      <c r="H907" s="102"/>
      <c r="I907" s="67"/>
      <c r="J907" s="67"/>
      <c r="K907" s="102"/>
      <c r="L907" s="67"/>
      <c r="M907" s="67"/>
      <c r="N907" s="67"/>
      <c r="O907" s="67"/>
      <c r="P907" s="67"/>
      <c r="Q907" s="117" t="s">
        <v>110</v>
      </c>
      <c r="R907" s="118"/>
      <c r="S907" s="118">
        <v>0</v>
      </c>
      <c r="T907" s="118">
        <v>0</v>
      </c>
      <c r="U907" s="118">
        <v>0</v>
      </c>
      <c r="V907" s="118">
        <v>0</v>
      </c>
      <c r="W907" s="118">
        <v>0</v>
      </c>
      <c r="X907" s="118">
        <v>0</v>
      </c>
      <c r="Y907" s="118">
        <v>0</v>
      </c>
      <c r="Z907" s="118">
        <v>0</v>
      </c>
      <c r="AA907" s="118">
        <v>0</v>
      </c>
      <c r="AB907" s="118">
        <v>0</v>
      </c>
      <c r="AC907" s="118">
        <v>0</v>
      </c>
      <c r="AD907" s="118">
        <v>0</v>
      </c>
      <c r="AE907" s="118">
        <v>0</v>
      </c>
      <c r="AF907" s="118">
        <v>0</v>
      </c>
      <c r="AG907" s="118">
        <v>0</v>
      </c>
      <c r="AH907" s="118">
        <v>0</v>
      </c>
      <c r="AI907" s="118">
        <v>0</v>
      </c>
    </row>
    <row r="908" spans="2:35" outlineLevel="1" x14ac:dyDescent="0.2">
      <c r="C908" s="309"/>
      <c r="F908" s="40" t="s">
        <v>269</v>
      </c>
    </row>
    <row r="909" spans="2:35" outlineLevel="1" x14ac:dyDescent="0.2">
      <c r="B909" s="310"/>
      <c r="C909" s="312" t="s">
        <v>152</v>
      </c>
      <c r="G909" t="s">
        <v>270</v>
      </c>
      <c r="O909" s="106"/>
      <c r="Q909" s="16" t="s">
        <v>110</v>
      </c>
      <c r="R909" s="299"/>
      <c r="S909" s="300">
        <v>0</v>
      </c>
      <c r="T909" s="300">
        <v>0</v>
      </c>
      <c r="U909" s="300">
        <v>0</v>
      </c>
      <c r="V909" s="300">
        <v>0</v>
      </c>
      <c r="W909" s="301">
        <v>0</v>
      </c>
      <c r="X909" s="300">
        <v>0</v>
      </c>
      <c r="Y909" s="300">
        <v>0</v>
      </c>
      <c r="Z909" s="300">
        <v>0</v>
      </c>
      <c r="AA909" s="300">
        <v>0</v>
      </c>
      <c r="AB909" s="302">
        <v>0</v>
      </c>
      <c r="AC909" s="302">
        <v>0</v>
      </c>
      <c r="AD909" s="302">
        <v>0</v>
      </c>
      <c r="AE909" s="302">
        <v>0</v>
      </c>
      <c r="AF909" s="302">
        <v>0</v>
      </c>
      <c r="AG909" s="302">
        <v>0</v>
      </c>
      <c r="AH909" s="303">
        <v>0</v>
      </c>
      <c r="AI909" s="303">
        <v>0</v>
      </c>
    </row>
    <row r="910" spans="2:35" outlineLevel="1" x14ac:dyDescent="0.2">
      <c r="B910" s="310"/>
      <c r="C910" s="312" t="s">
        <v>152</v>
      </c>
      <c r="G910" t="s">
        <v>271</v>
      </c>
      <c r="N910" s="24"/>
      <c r="O910" s="149" t="s">
        <v>172</v>
      </c>
      <c r="P910" s="313">
        <v>0</v>
      </c>
      <c r="Q910" s="16" t="s">
        <v>110</v>
      </c>
      <c r="R910" s="314"/>
      <c r="S910" s="315">
        <v>0</v>
      </c>
      <c r="T910" s="315">
        <v>0</v>
      </c>
      <c r="U910" s="315">
        <v>0</v>
      </c>
      <c r="V910" s="315">
        <v>0</v>
      </c>
      <c r="W910" s="316">
        <v>0</v>
      </c>
      <c r="X910" s="315">
        <v>0</v>
      </c>
      <c r="Y910" s="315">
        <v>0</v>
      </c>
      <c r="Z910" s="315">
        <v>0</v>
      </c>
      <c r="AA910" s="315">
        <v>0</v>
      </c>
      <c r="AB910" s="5">
        <v>0</v>
      </c>
      <c r="AC910" s="5">
        <v>0</v>
      </c>
      <c r="AD910" s="5">
        <v>0</v>
      </c>
      <c r="AE910" s="5">
        <v>0</v>
      </c>
      <c r="AF910" s="5">
        <v>0</v>
      </c>
      <c r="AG910" s="5">
        <v>0</v>
      </c>
      <c r="AH910" s="317">
        <v>0</v>
      </c>
      <c r="AI910" s="317">
        <v>0</v>
      </c>
    </row>
    <row r="911" spans="2:35" outlineLevel="1" x14ac:dyDescent="0.2">
      <c r="B911" s="310"/>
      <c r="C911" s="312" t="s">
        <v>152</v>
      </c>
      <c r="G911" t="s">
        <v>272</v>
      </c>
      <c r="Q911" s="16" t="s">
        <v>110</v>
      </c>
      <c r="R911" s="314"/>
      <c r="S911" s="315">
        <v>0</v>
      </c>
      <c r="T911" s="315">
        <v>0</v>
      </c>
      <c r="U911" s="315">
        <v>0</v>
      </c>
      <c r="V911" s="315">
        <v>0</v>
      </c>
      <c r="W911" s="316">
        <v>0</v>
      </c>
      <c r="X911" s="315">
        <v>0</v>
      </c>
      <c r="Y911" s="315">
        <v>0</v>
      </c>
      <c r="Z911" s="315">
        <v>0</v>
      </c>
      <c r="AA911" s="315">
        <v>0</v>
      </c>
      <c r="AB911" s="5">
        <v>0</v>
      </c>
      <c r="AC911" s="5">
        <v>0</v>
      </c>
      <c r="AD911" s="5">
        <v>0</v>
      </c>
      <c r="AE911" s="5">
        <v>0</v>
      </c>
      <c r="AF911" s="5">
        <v>0</v>
      </c>
      <c r="AG911" s="5">
        <v>0</v>
      </c>
      <c r="AH911" s="317">
        <v>0</v>
      </c>
      <c r="AI911" s="317">
        <v>0</v>
      </c>
    </row>
    <row r="912" spans="2:35" outlineLevel="1" x14ac:dyDescent="0.2">
      <c r="B912" s="310"/>
      <c r="C912" s="312" t="s">
        <v>152</v>
      </c>
      <c r="G912" t="s">
        <v>273</v>
      </c>
      <c r="Q912" s="16" t="s">
        <v>110</v>
      </c>
      <c r="R912" s="314"/>
      <c r="S912" s="315">
        <v>0</v>
      </c>
      <c r="T912" s="315">
        <v>0</v>
      </c>
      <c r="U912" s="315">
        <v>0</v>
      </c>
      <c r="V912" s="315">
        <v>0</v>
      </c>
      <c r="W912" s="316">
        <v>0</v>
      </c>
      <c r="X912" s="315">
        <v>0</v>
      </c>
      <c r="Y912" s="315">
        <v>0</v>
      </c>
      <c r="Z912" s="315">
        <v>0</v>
      </c>
      <c r="AA912" s="315">
        <v>0</v>
      </c>
      <c r="AB912" s="5">
        <v>0</v>
      </c>
      <c r="AC912" s="5">
        <v>0</v>
      </c>
      <c r="AD912" s="5">
        <v>0</v>
      </c>
      <c r="AE912" s="5">
        <v>0</v>
      </c>
      <c r="AF912" s="5">
        <v>0</v>
      </c>
      <c r="AG912" s="5">
        <v>0</v>
      </c>
      <c r="AH912" s="317">
        <v>0</v>
      </c>
      <c r="AI912" s="317">
        <v>0</v>
      </c>
    </row>
    <row r="913" spans="2:35" outlineLevel="1" x14ac:dyDescent="0.2">
      <c r="B913" s="310"/>
      <c r="C913" s="312" t="s">
        <v>152</v>
      </c>
      <c r="G913" t="s">
        <v>274</v>
      </c>
      <c r="O913" s="149" t="s">
        <v>275</v>
      </c>
      <c r="P913" s="318">
        <v>0</v>
      </c>
      <c r="Q913" s="16" t="s">
        <v>110</v>
      </c>
      <c r="R913" s="319"/>
      <c r="S913" s="315">
        <v>0</v>
      </c>
      <c r="T913" s="315">
        <v>0</v>
      </c>
      <c r="U913" s="315">
        <v>0</v>
      </c>
      <c r="V913" s="315">
        <v>0</v>
      </c>
      <c r="W913" s="316">
        <v>0</v>
      </c>
      <c r="X913" s="315">
        <v>0</v>
      </c>
      <c r="Y913" s="315">
        <v>0</v>
      </c>
      <c r="Z913" s="315">
        <v>0</v>
      </c>
      <c r="AA913" s="315">
        <v>0</v>
      </c>
      <c r="AB913" s="5">
        <v>0</v>
      </c>
      <c r="AC913" s="5">
        <v>0</v>
      </c>
      <c r="AD913" s="5">
        <v>0</v>
      </c>
      <c r="AE913" s="5">
        <v>0</v>
      </c>
      <c r="AF913" s="5">
        <v>0</v>
      </c>
      <c r="AG913" s="5">
        <v>0</v>
      </c>
      <c r="AH913" s="317">
        <v>0</v>
      </c>
      <c r="AI913" s="317">
        <v>0</v>
      </c>
    </row>
    <row r="914" spans="2:35" outlineLevel="1" x14ac:dyDescent="0.2">
      <c r="B914" s="310"/>
      <c r="C914" s="312" t="s">
        <v>152</v>
      </c>
      <c r="G914" t="s">
        <v>276</v>
      </c>
      <c r="Q914" s="8" t="s">
        <v>110</v>
      </c>
      <c r="R914" s="320"/>
      <c r="S914" s="321">
        <v>0</v>
      </c>
      <c r="T914" s="321">
        <v>0</v>
      </c>
      <c r="U914" s="321">
        <v>0</v>
      </c>
      <c r="V914" s="321">
        <v>0</v>
      </c>
      <c r="W914" s="322">
        <v>0</v>
      </c>
      <c r="X914" s="321">
        <v>0</v>
      </c>
      <c r="Y914" s="321">
        <v>0</v>
      </c>
      <c r="Z914" s="321">
        <v>0</v>
      </c>
      <c r="AA914" s="321">
        <v>0</v>
      </c>
      <c r="AB914" s="323">
        <v>0</v>
      </c>
      <c r="AC914" s="323">
        <v>0</v>
      </c>
      <c r="AD914" s="323">
        <v>0</v>
      </c>
      <c r="AE914" s="323">
        <v>0</v>
      </c>
      <c r="AF914" s="323">
        <v>0</v>
      </c>
      <c r="AG914" s="323">
        <v>0</v>
      </c>
      <c r="AH914" s="324">
        <v>0</v>
      </c>
      <c r="AI914" s="324">
        <v>0</v>
      </c>
    </row>
    <row r="915" spans="2:35" outlineLevel="1" x14ac:dyDescent="0.2">
      <c r="B915" s="310"/>
      <c r="C915" s="312" t="s">
        <v>152</v>
      </c>
      <c r="G915" s="325" t="s">
        <v>277</v>
      </c>
      <c r="H915" s="326"/>
      <c r="I915" s="325"/>
      <c r="J915" s="325"/>
      <c r="K915" s="326"/>
      <c r="L915" s="325"/>
      <c r="M915" s="325"/>
      <c r="N915" s="325"/>
      <c r="O915" s="325"/>
      <c r="P915" s="325"/>
      <c r="Q915" s="326"/>
      <c r="R915" s="327"/>
      <c r="S915" s="5">
        <v>0</v>
      </c>
      <c r="T915" s="5">
        <v>0</v>
      </c>
      <c r="U915" s="5">
        <v>0</v>
      </c>
      <c r="V915" s="5">
        <v>0</v>
      </c>
      <c r="W915" s="5">
        <v>0</v>
      </c>
      <c r="X915" s="5">
        <v>0</v>
      </c>
      <c r="Y915" s="5">
        <v>0</v>
      </c>
      <c r="Z915" s="5">
        <v>0</v>
      </c>
      <c r="AA915" s="5">
        <v>0</v>
      </c>
      <c r="AB915" s="5">
        <v>0</v>
      </c>
      <c r="AC915" s="5">
        <v>0</v>
      </c>
      <c r="AD915" s="5">
        <v>0</v>
      </c>
      <c r="AE915" s="5">
        <v>0</v>
      </c>
      <c r="AF915" s="5">
        <v>0</v>
      </c>
      <c r="AG915" s="5">
        <v>0</v>
      </c>
      <c r="AH915" s="5">
        <v>0</v>
      </c>
      <c r="AI915" s="5">
        <v>0</v>
      </c>
    </row>
    <row r="916" spans="2:35" outlineLevel="1" x14ac:dyDescent="0.2">
      <c r="B916" s="310"/>
      <c r="C916" s="309"/>
    </row>
    <row r="917" spans="2:35" outlineLevel="1" x14ac:dyDescent="0.2">
      <c r="B917" s="310"/>
      <c r="C917" s="312"/>
      <c r="D917" s="259"/>
      <c r="E917" s="259"/>
      <c r="F917" s="328" t="s">
        <v>278</v>
      </c>
      <c r="G917" s="259"/>
      <c r="H917" s="16"/>
      <c r="I917" s="259"/>
      <c r="J917" s="259"/>
      <c r="K917" s="16"/>
      <c r="L917" s="259"/>
      <c r="M917" s="259"/>
      <c r="N917" s="259"/>
      <c r="O917" s="259"/>
      <c r="P917" s="259"/>
      <c r="Q917" s="261"/>
      <c r="R917" s="262"/>
      <c r="S917" s="262"/>
      <c r="T917" s="262"/>
      <c r="U917" s="262"/>
      <c r="V917" s="262"/>
      <c r="W917" s="262"/>
      <c r="X917" s="262"/>
      <c r="Y917" s="262"/>
      <c r="Z917" s="262"/>
      <c r="AA917" s="262"/>
      <c r="AB917" s="262"/>
      <c r="AC917" s="262"/>
      <c r="AD917" s="262"/>
      <c r="AE917" s="262"/>
      <c r="AF917" s="262"/>
      <c r="AG917" s="262"/>
      <c r="AH917" s="262"/>
      <c r="AI917" s="262"/>
    </row>
    <row r="918" spans="2:35" outlineLevel="1" x14ac:dyDescent="0.2">
      <c r="B918" s="310"/>
      <c r="C918" s="312" t="s">
        <v>152</v>
      </c>
      <c r="D918" s="259"/>
      <c r="E918" s="259"/>
      <c r="F918" s="259"/>
      <c r="G918" s="329" t="s">
        <v>279</v>
      </c>
      <c r="H918" s="330"/>
      <c r="I918" s="329"/>
      <c r="J918" s="259"/>
      <c r="K918" s="16"/>
      <c r="L918" s="259"/>
      <c r="M918" s="259"/>
      <c r="N918" s="259"/>
      <c r="O918" s="259"/>
      <c r="P918" s="259"/>
      <c r="Q918" s="16" t="s">
        <v>110</v>
      </c>
      <c r="R918" s="331"/>
      <c r="S918" s="300">
        <v>0</v>
      </c>
      <c r="T918" s="300">
        <v>0</v>
      </c>
      <c r="U918" s="300">
        <v>0</v>
      </c>
      <c r="V918" s="300">
        <v>0</v>
      </c>
      <c r="W918" s="301">
        <v>0</v>
      </c>
      <c r="X918" s="300">
        <v>0</v>
      </c>
      <c r="Y918" s="300">
        <v>0</v>
      </c>
      <c r="Z918" s="300">
        <v>0</v>
      </c>
      <c r="AA918" s="300">
        <v>0</v>
      </c>
      <c r="AB918" s="302">
        <v>0</v>
      </c>
      <c r="AC918" s="302">
        <v>0</v>
      </c>
      <c r="AD918" s="302">
        <v>0</v>
      </c>
      <c r="AE918" s="302">
        <v>0</v>
      </c>
      <c r="AF918" s="302">
        <v>0</v>
      </c>
      <c r="AG918" s="302">
        <v>0</v>
      </c>
      <c r="AH918" s="303">
        <v>0</v>
      </c>
      <c r="AI918" s="303">
        <v>0</v>
      </c>
    </row>
    <row r="919" spans="2:35" outlineLevel="1" x14ac:dyDescent="0.2">
      <c r="B919" s="310"/>
      <c r="C919" s="312" t="s">
        <v>152</v>
      </c>
      <c r="D919" s="259"/>
      <c r="E919" s="259"/>
      <c r="F919" s="259"/>
      <c r="G919" s="329" t="s">
        <v>280</v>
      </c>
      <c r="H919" s="330"/>
      <c r="I919" s="329"/>
      <c r="J919" s="259"/>
      <c r="K919" s="16"/>
      <c r="L919" s="259"/>
      <c r="M919" s="259"/>
      <c r="N919" s="259"/>
      <c r="O919" s="259"/>
      <c r="P919" s="259"/>
      <c r="Q919" s="16" t="s">
        <v>110</v>
      </c>
      <c r="R919" s="332"/>
      <c r="S919" s="315">
        <v>0</v>
      </c>
      <c r="T919" s="315">
        <v>0</v>
      </c>
      <c r="U919" s="315">
        <v>0</v>
      </c>
      <c r="V919" s="315">
        <v>0</v>
      </c>
      <c r="W919" s="316">
        <v>0</v>
      </c>
      <c r="X919" s="315">
        <v>0</v>
      </c>
      <c r="Y919" s="315">
        <v>0</v>
      </c>
      <c r="Z919" s="315">
        <v>0</v>
      </c>
      <c r="AA919" s="315">
        <v>0</v>
      </c>
      <c r="AB919" s="5">
        <v>0</v>
      </c>
      <c r="AC919" s="5">
        <v>0</v>
      </c>
      <c r="AD919" s="5">
        <v>0</v>
      </c>
      <c r="AE919" s="5">
        <v>0</v>
      </c>
      <c r="AF919" s="5">
        <v>0</v>
      </c>
      <c r="AG919" s="5">
        <v>0</v>
      </c>
      <c r="AH919" s="317">
        <v>0</v>
      </c>
      <c r="AI919" s="317">
        <v>0</v>
      </c>
    </row>
    <row r="920" spans="2:35" outlineLevel="1" x14ac:dyDescent="0.2">
      <c r="B920" s="310"/>
      <c r="C920" s="312" t="s">
        <v>152</v>
      </c>
      <c r="D920" s="259"/>
      <c r="E920" s="259"/>
      <c r="F920" s="259"/>
      <c r="G920" s="329" t="s">
        <v>281</v>
      </c>
      <c r="H920" s="330"/>
      <c r="I920" s="329"/>
      <c r="J920" s="259"/>
      <c r="K920" s="16"/>
      <c r="L920" s="259"/>
      <c r="M920" s="259"/>
      <c r="N920" s="259"/>
      <c r="O920" s="259"/>
      <c r="P920" s="259"/>
      <c r="Q920" s="16" t="s">
        <v>110</v>
      </c>
      <c r="R920" s="332"/>
      <c r="S920" s="315">
        <v>0</v>
      </c>
      <c r="T920" s="315">
        <v>0</v>
      </c>
      <c r="U920" s="315">
        <v>0</v>
      </c>
      <c r="V920" s="315">
        <v>0</v>
      </c>
      <c r="W920" s="316">
        <v>0</v>
      </c>
      <c r="X920" s="315">
        <v>0</v>
      </c>
      <c r="Y920" s="315">
        <v>0</v>
      </c>
      <c r="Z920" s="315">
        <v>0</v>
      </c>
      <c r="AA920" s="315">
        <v>0</v>
      </c>
      <c r="AB920" s="5">
        <v>0</v>
      </c>
      <c r="AC920" s="5">
        <v>0</v>
      </c>
      <c r="AD920" s="5">
        <v>0</v>
      </c>
      <c r="AE920" s="5">
        <v>0</v>
      </c>
      <c r="AF920" s="5">
        <v>0</v>
      </c>
      <c r="AG920" s="5">
        <v>0</v>
      </c>
      <c r="AH920" s="317">
        <v>0</v>
      </c>
      <c r="AI920" s="317">
        <v>0</v>
      </c>
    </row>
    <row r="921" spans="2:35" outlineLevel="1" x14ac:dyDescent="0.2">
      <c r="B921" s="310"/>
      <c r="C921" s="312" t="s">
        <v>152</v>
      </c>
      <c r="D921" s="259"/>
      <c r="E921" s="259"/>
      <c r="F921" s="259"/>
      <c r="G921" s="333" t="s">
        <v>282</v>
      </c>
      <c r="H921" s="334"/>
      <c r="I921" s="333"/>
      <c r="J921" s="335"/>
      <c r="K921" s="336"/>
      <c r="L921" s="335"/>
      <c r="M921" s="335"/>
      <c r="N921" s="335"/>
      <c r="O921" s="335"/>
      <c r="P921" s="335"/>
      <c r="Q921" s="337" t="s">
        <v>110</v>
      </c>
      <c r="R921" s="338"/>
      <c r="S921" s="321">
        <v>0</v>
      </c>
      <c r="T921" s="321">
        <v>0</v>
      </c>
      <c r="U921" s="321">
        <v>0</v>
      </c>
      <c r="V921" s="321">
        <v>0</v>
      </c>
      <c r="W921" s="322">
        <v>0</v>
      </c>
      <c r="X921" s="321">
        <v>0</v>
      </c>
      <c r="Y921" s="321">
        <v>0</v>
      </c>
      <c r="Z921" s="321">
        <v>0</v>
      </c>
      <c r="AA921" s="321">
        <v>0</v>
      </c>
      <c r="AB921" s="323">
        <v>0</v>
      </c>
      <c r="AC921" s="323">
        <v>0</v>
      </c>
      <c r="AD921" s="323">
        <v>0</v>
      </c>
      <c r="AE921" s="323">
        <v>0</v>
      </c>
      <c r="AF921" s="323">
        <v>0</v>
      </c>
      <c r="AG921" s="323">
        <v>0</v>
      </c>
      <c r="AH921" s="324">
        <v>0</v>
      </c>
      <c r="AI921" s="324">
        <v>0</v>
      </c>
    </row>
    <row r="922" spans="2:35" outlineLevel="1" x14ac:dyDescent="0.2">
      <c r="B922" s="310"/>
      <c r="C922" s="312" t="s">
        <v>152</v>
      </c>
      <c r="D922" s="259"/>
      <c r="E922" s="259"/>
      <c r="F922" s="259"/>
      <c r="G922" s="329" t="s">
        <v>283</v>
      </c>
      <c r="H922" s="330"/>
      <c r="I922" s="329"/>
      <c r="J922" s="259"/>
      <c r="K922" s="16"/>
      <c r="L922" s="259"/>
      <c r="M922" s="259"/>
      <c r="N922" s="259"/>
      <c r="O922" s="259"/>
      <c r="P922" s="259"/>
      <c r="Q922" s="261"/>
      <c r="R922" s="262"/>
      <c r="S922" s="339">
        <v>0</v>
      </c>
      <c r="T922" s="339">
        <v>0</v>
      </c>
      <c r="U922" s="339">
        <v>0</v>
      </c>
      <c r="V922" s="339">
        <v>0</v>
      </c>
      <c r="W922" s="339">
        <v>0</v>
      </c>
      <c r="X922" s="339">
        <v>0</v>
      </c>
      <c r="Y922" s="339">
        <v>0</v>
      </c>
      <c r="Z922" s="339">
        <v>0</v>
      </c>
      <c r="AA922" s="339">
        <v>0</v>
      </c>
      <c r="AB922" s="339">
        <v>0</v>
      </c>
      <c r="AC922" s="339">
        <v>0</v>
      </c>
      <c r="AD922" s="339">
        <v>0</v>
      </c>
      <c r="AE922" s="339">
        <v>0</v>
      </c>
      <c r="AF922" s="339">
        <v>0</v>
      </c>
      <c r="AG922" s="339">
        <v>0</v>
      </c>
      <c r="AH922" s="339">
        <v>0</v>
      </c>
      <c r="AI922" s="339">
        <v>0</v>
      </c>
    </row>
    <row r="923" spans="2:35" outlineLevel="1" x14ac:dyDescent="0.2">
      <c r="B923" s="310"/>
      <c r="C923" s="309"/>
    </row>
    <row r="924" spans="2:35" outlineLevel="1" x14ac:dyDescent="0.2">
      <c r="B924" s="310"/>
      <c r="C924" s="312" t="s">
        <v>152</v>
      </c>
      <c r="F924" s="40" t="s">
        <v>284</v>
      </c>
      <c r="Q924" s="16" t="s">
        <v>110</v>
      </c>
      <c r="R924" s="340"/>
      <c r="S924" s="341">
        <v>0</v>
      </c>
      <c r="T924" s="341">
        <v>0</v>
      </c>
      <c r="U924" s="341">
        <v>0</v>
      </c>
      <c r="V924" s="341">
        <v>0</v>
      </c>
      <c r="W924" s="342">
        <v>0</v>
      </c>
      <c r="X924" s="341">
        <v>0</v>
      </c>
      <c r="Y924" s="341">
        <v>0</v>
      </c>
      <c r="Z924" s="341">
        <v>0</v>
      </c>
      <c r="AA924" s="341">
        <v>0</v>
      </c>
      <c r="AB924" s="343">
        <v>0</v>
      </c>
      <c r="AC924" s="343">
        <v>0</v>
      </c>
      <c r="AD924" s="343">
        <v>0</v>
      </c>
      <c r="AE924" s="343">
        <v>0</v>
      </c>
      <c r="AF924" s="343">
        <v>0</v>
      </c>
      <c r="AG924" s="343">
        <v>0</v>
      </c>
      <c r="AH924" s="344">
        <v>0</v>
      </c>
      <c r="AI924" s="344">
        <v>0</v>
      </c>
    </row>
    <row r="925" spans="2:35" outlineLevel="1" x14ac:dyDescent="0.2">
      <c r="B925" s="310"/>
      <c r="C925" s="309"/>
      <c r="F925" s="40"/>
    </row>
    <row r="926" spans="2:35" outlineLevel="1" x14ac:dyDescent="0.2">
      <c r="B926" s="310"/>
      <c r="C926" s="309"/>
      <c r="F926" s="40" t="s">
        <v>285</v>
      </c>
    </row>
    <row r="927" spans="2:35" outlineLevel="1" x14ac:dyDescent="0.2">
      <c r="B927" s="310"/>
      <c r="C927" s="345" t="s">
        <v>152</v>
      </c>
      <c r="G927" t="s">
        <v>286</v>
      </c>
      <c r="Q927" s="16" t="s">
        <v>110</v>
      </c>
      <c r="R927" s="299"/>
      <c r="S927" s="300">
        <v>0</v>
      </c>
      <c r="T927" s="300">
        <v>0</v>
      </c>
      <c r="U927" s="300">
        <v>0</v>
      </c>
      <c r="V927" s="300">
        <v>0</v>
      </c>
      <c r="W927" s="301">
        <v>0</v>
      </c>
      <c r="X927" s="300">
        <v>0</v>
      </c>
      <c r="Y927" s="300">
        <v>0</v>
      </c>
      <c r="Z927" s="300">
        <v>0</v>
      </c>
      <c r="AA927" s="300">
        <v>0</v>
      </c>
      <c r="AB927" s="302">
        <v>0</v>
      </c>
      <c r="AC927" s="302">
        <v>0</v>
      </c>
      <c r="AD927" s="302">
        <v>0</v>
      </c>
      <c r="AE927" s="302">
        <v>0</v>
      </c>
      <c r="AF927" s="302">
        <v>0</v>
      </c>
      <c r="AG927" s="302">
        <v>0</v>
      </c>
      <c r="AH927" s="303">
        <v>0</v>
      </c>
      <c r="AI927" s="303">
        <v>0</v>
      </c>
    </row>
    <row r="928" spans="2:35" outlineLevel="1" x14ac:dyDescent="0.2">
      <c r="B928" s="310"/>
      <c r="C928" s="345" t="s">
        <v>152</v>
      </c>
      <c r="G928" t="s">
        <v>287</v>
      </c>
      <c r="Q928" s="337" t="s">
        <v>110</v>
      </c>
      <c r="R928" s="320"/>
      <c r="S928" s="321">
        <v>0</v>
      </c>
      <c r="T928" s="321">
        <v>0</v>
      </c>
      <c r="U928" s="321">
        <v>0</v>
      </c>
      <c r="V928" s="321">
        <v>0</v>
      </c>
      <c r="W928" s="322">
        <v>0</v>
      </c>
      <c r="X928" s="321">
        <v>0</v>
      </c>
      <c r="Y928" s="321">
        <v>0</v>
      </c>
      <c r="Z928" s="321">
        <v>0</v>
      </c>
      <c r="AA928" s="321">
        <v>0</v>
      </c>
      <c r="AB928" s="323">
        <v>0</v>
      </c>
      <c r="AC928" s="323">
        <v>0</v>
      </c>
      <c r="AD928" s="323">
        <v>0</v>
      </c>
      <c r="AE928" s="323">
        <v>0</v>
      </c>
      <c r="AF928" s="323">
        <v>0</v>
      </c>
      <c r="AG928" s="323">
        <v>0</v>
      </c>
      <c r="AH928" s="324">
        <v>0</v>
      </c>
      <c r="AI928" s="324">
        <v>0</v>
      </c>
    </row>
    <row r="929" spans="2:35" outlineLevel="1" x14ac:dyDescent="0.2">
      <c r="B929" s="310"/>
      <c r="C929" s="345" t="s">
        <v>152</v>
      </c>
      <c r="G929" s="325" t="s">
        <v>288</v>
      </c>
      <c r="H929" s="326"/>
      <c r="I929" s="325"/>
      <c r="J929" s="325"/>
      <c r="K929" s="326"/>
      <c r="L929" s="325"/>
      <c r="M929" s="325"/>
      <c r="N929" s="325"/>
      <c r="O929" s="325"/>
      <c r="P929" s="325"/>
      <c r="Q929" s="326"/>
      <c r="R929" s="327"/>
      <c r="S929" s="5">
        <v>0</v>
      </c>
      <c r="T929" s="5">
        <v>0</v>
      </c>
      <c r="U929" s="5">
        <v>0</v>
      </c>
      <c r="V929" s="5">
        <v>0</v>
      </c>
      <c r="W929" s="5">
        <v>0</v>
      </c>
      <c r="X929" s="5">
        <v>0</v>
      </c>
      <c r="Y929" s="5">
        <v>0</v>
      </c>
      <c r="Z929" s="5">
        <v>0</v>
      </c>
      <c r="AA929" s="5">
        <v>0</v>
      </c>
      <c r="AB929" s="5">
        <v>0</v>
      </c>
      <c r="AC929" s="5">
        <v>0</v>
      </c>
      <c r="AD929" s="5">
        <v>0</v>
      </c>
      <c r="AE929" s="5">
        <v>0</v>
      </c>
      <c r="AF929" s="5">
        <v>0</v>
      </c>
      <c r="AG929" s="5">
        <v>0</v>
      </c>
      <c r="AH929" s="5">
        <v>0</v>
      </c>
      <c r="AI929" s="5">
        <v>0</v>
      </c>
    </row>
    <row r="930" spans="2:35" outlineLevel="1" x14ac:dyDescent="0.2">
      <c r="B930" s="310"/>
      <c r="C930" s="309"/>
    </row>
    <row r="931" spans="2:35" outlineLevel="1" x14ac:dyDescent="0.2">
      <c r="B931" s="310"/>
      <c r="C931" s="346" t="s">
        <v>152</v>
      </c>
      <c r="F931" s="40" t="s">
        <v>266</v>
      </c>
      <c r="Q931" s="16" t="s">
        <v>110</v>
      </c>
      <c r="R931" s="340"/>
      <c r="S931" s="341">
        <v>0</v>
      </c>
      <c r="T931" s="341">
        <v>0</v>
      </c>
      <c r="U931" s="341">
        <v>0</v>
      </c>
      <c r="V931" s="341">
        <v>0</v>
      </c>
      <c r="W931" s="342">
        <v>0</v>
      </c>
      <c r="X931" s="341">
        <v>0</v>
      </c>
      <c r="Y931" s="341">
        <v>0</v>
      </c>
      <c r="Z931" s="341">
        <v>0</v>
      </c>
      <c r="AA931" s="341">
        <v>0</v>
      </c>
      <c r="AB931" s="343">
        <v>0</v>
      </c>
      <c r="AC931" s="343">
        <v>0</v>
      </c>
      <c r="AD931" s="343">
        <v>0</v>
      </c>
      <c r="AE931" s="343">
        <v>0</v>
      </c>
      <c r="AF931" s="343">
        <v>0</v>
      </c>
      <c r="AG931" s="343">
        <v>0</v>
      </c>
      <c r="AH931" s="344">
        <v>0</v>
      </c>
      <c r="AI931" s="344">
        <v>0</v>
      </c>
    </row>
    <row r="932" spans="2:35" outlineLevel="1" x14ac:dyDescent="0.2"/>
    <row r="933" spans="2:35" x14ac:dyDescent="0.2">
      <c r="C933" s="116" t="s">
        <v>165</v>
      </c>
      <c r="D933" s="67" t="s">
        <v>656</v>
      </c>
      <c r="E933" s="67"/>
      <c r="F933" s="67"/>
      <c r="G933" s="67"/>
      <c r="H933" s="102"/>
      <c r="I933" s="67"/>
      <c r="J933" s="67"/>
      <c r="K933" s="102"/>
      <c r="L933" s="67"/>
      <c r="M933" s="67"/>
      <c r="N933" s="67"/>
      <c r="O933" s="67"/>
      <c r="P933" s="67"/>
      <c r="Q933" s="117" t="s">
        <v>110</v>
      </c>
      <c r="R933" s="118"/>
      <c r="S933" s="118">
        <v>0</v>
      </c>
      <c r="T933" s="118">
        <v>0</v>
      </c>
      <c r="U933" s="118">
        <v>0</v>
      </c>
      <c r="V933" s="118">
        <v>0</v>
      </c>
      <c r="W933" s="118">
        <v>0</v>
      </c>
      <c r="X933" s="118">
        <v>0</v>
      </c>
      <c r="Y933" s="118">
        <v>0</v>
      </c>
      <c r="Z933" s="118">
        <v>0</v>
      </c>
      <c r="AA933" s="118">
        <v>0</v>
      </c>
      <c r="AB933" s="118">
        <v>0</v>
      </c>
      <c r="AC933" s="118">
        <v>0</v>
      </c>
      <c r="AD933" s="118">
        <v>0</v>
      </c>
      <c r="AE933" s="118">
        <v>0</v>
      </c>
      <c r="AF933" s="118">
        <v>0</v>
      </c>
      <c r="AG933" s="118">
        <v>0</v>
      </c>
      <c r="AH933" s="118">
        <v>0</v>
      </c>
      <c r="AI933" s="118">
        <v>0</v>
      </c>
    </row>
    <row r="934" spans="2:35" outlineLevel="1" x14ac:dyDescent="0.2">
      <c r="C934" s="309"/>
      <c r="F934" s="40" t="s">
        <v>269</v>
      </c>
    </row>
    <row r="935" spans="2:35" outlineLevel="1" x14ac:dyDescent="0.2">
      <c r="B935" s="310"/>
      <c r="C935" s="312" t="s">
        <v>165</v>
      </c>
      <c r="G935" t="s">
        <v>270</v>
      </c>
      <c r="O935" s="106"/>
      <c r="Q935" s="16" t="s">
        <v>110</v>
      </c>
      <c r="R935" s="299"/>
      <c r="S935" s="300">
        <v>0</v>
      </c>
      <c r="T935" s="300">
        <v>0</v>
      </c>
      <c r="U935" s="300">
        <v>0</v>
      </c>
      <c r="V935" s="300">
        <v>0</v>
      </c>
      <c r="W935" s="301">
        <v>0</v>
      </c>
      <c r="X935" s="300">
        <v>0</v>
      </c>
      <c r="Y935" s="300">
        <v>0</v>
      </c>
      <c r="Z935" s="300">
        <v>0</v>
      </c>
      <c r="AA935" s="300">
        <v>0</v>
      </c>
      <c r="AB935" s="302">
        <v>0</v>
      </c>
      <c r="AC935" s="302">
        <v>0</v>
      </c>
      <c r="AD935" s="302">
        <v>0</v>
      </c>
      <c r="AE935" s="302">
        <v>0</v>
      </c>
      <c r="AF935" s="302">
        <v>0</v>
      </c>
      <c r="AG935" s="302">
        <v>0</v>
      </c>
      <c r="AH935" s="303">
        <v>0</v>
      </c>
      <c r="AI935" s="303">
        <v>0</v>
      </c>
    </row>
    <row r="936" spans="2:35" outlineLevel="1" x14ac:dyDescent="0.2">
      <c r="B936" s="310"/>
      <c r="C936" s="312" t="s">
        <v>165</v>
      </c>
      <c r="G936" t="s">
        <v>271</v>
      </c>
      <c r="N936" s="24"/>
      <c r="O936" s="149" t="s">
        <v>172</v>
      </c>
      <c r="P936" s="313">
        <v>0</v>
      </c>
      <c r="Q936" s="16" t="s">
        <v>110</v>
      </c>
      <c r="R936" s="314"/>
      <c r="S936" s="315">
        <v>0</v>
      </c>
      <c r="T936" s="315">
        <v>0</v>
      </c>
      <c r="U936" s="315">
        <v>0</v>
      </c>
      <c r="V936" s="315">
        <v>0</v>
      </c>
      <c r="W936" s="316">
        <v>0</v>
      </c>
      <c r="X936" s="315">
        <v>0</v>
      </c>
      <c r="Y936" s="315">
        <v>0</v>
      </c>
      <c r="Z936" s="315">
        <v>0</v>
      </c>
      <c r="AA936" s="315">
        <v>0</v>
      </c>
      <c r="AB936" s="5">
        <v>0</v>
      </c>
      <c r="AC936" s="5">
        <v>0</v>
      </c>
      <c r="AD936" s="5">
        <v>0</v>
      </c>
      <c r="AE936" s="5">
        <v>0</v>
      </c>
      <c r="AF936" s="5">
        <v>0</v>
      </c>
      <c r="AG936" s="5">
        <v>0</v>
      </c>
      <c r="AH936" s="317">
        <v>0</v>
      </c>
      <c r="AI936" s="317">
        <v>0</v>
      </c>
    </row>
    <row r="937" spans="2:35" outlineLevel="1" x14ac:dyDescent="0.2">
      <c r="B937" s="310"/>
      <c r="C937" s="312" t="s">
        <v>165</v>
      </c>
      <c r="G937" t="s">
        <v>272</v>
      </c>
      <c r="Q937" s="16" t="s">
        <v>110</v>
      </c>
      <c r="R937" s="314"/>
      <c r="S937" s="315">
        <v>0</v>
      </c>
      <c r="T937" s="315">
        <v>0</v>
      </c>
      <c r="U937" s="315">
        <v>0</v>
      </c>
      <c r="V937" s="315">
        <v>0</v>
      </c>
      <c r="W937" s="316">
        <v>0</v>
      </c>
      <c r="X937" s="315">
        <v>0</v>
      </c>
      <c r="Y937" s="315">
        <v>0</v>
      </c>
      <c r="Z937" s="315">
        <v>0</v>
      </c>
      <c r="AA937" s="315">
        <v>0</v>
      </c>
      <c r="AB937" s="5">
        <v>0</v>
      </c>
      <c r="AC937" s="5">
        <v>0</v>
      </c>
      <c r="AD937" s="5">
        <v>0</v>
      </c>
      <c r="AE937" s="5">
        <v>0</v>
      </c>
      <c r="AF937" s="5">
        <v>0</v>
      </c>
      <c r="AG937" s="5">
        <v>0</v>
      </c>
      <c r="AH937" s="317">
        <v>0</v>
      </c>
      <c r="AI937" s="317">
        <v>0</v>
      </c>
    </row>
    <row r="938" spans="2:35" outlineLevel="1" x14ac:dyDescent="0.2">
      <c r="B938" s="310"/>
      <c r="C938" s="312" t="s">
        <v>165</v>
      </c>
      <c r="G938" t="s">
        <v>273</v>
      </c>
      <c r="Q938" s="16" t="s">
        <v>110</v>
      </c>
      <c r="R938" s="314"/>
      <c r="S938" s="315">
        <v>0</v>
      </c>
      <c r="T938" s="315">
        <v>0</v>
      </c>
      <c r="U938" s="315">
        <v>0</v>
      </c>
      <c r="V938" s="315">
        <v>0</v>
      </c>
      <c r="W938" s="316">
        <v>0</v>
      </c>
      <c r="X938" s="315">
        <v>0</v>
      </c>
      <c r="Y938" s="315">
        <v>0</v>
      </c>
      <c r="Z938" s="315">
        <v>0</v>
      </c>
      <c r="AA938" s="315">
        <v>0</v>
      </c>
      <c r="AB938" s="5">
        <v>0</v>
      </c>
      <c r="AC938" s="5">
        <v>0</v>
      </c>
      <c r="AD938" s="5">
        <v>0</v>
      </c>
      <c r="AE938" s="5">
        <v>0</v>
      </c>
      <c r="AF938" s="5">
        <v>0</v>
      </c>
      <c r="AG938" s="5">
        <v>0</v>
      </c>
      <c r="AH938" s="317">
        <v>0</v>
      </c>
      <c r="AI938" s="317">
        <v>0</v>
      </c>
    </row>
    <row r="939" spans="2:35" outlineLevel="1" x14ac:dyDescent="0.2">
      <c r="B939" s="310"/>
      <c r="C939" s="312" t="s">
        <v>165</v>
      </c>
      <c r="G939" t="s">
        <v>274</v>
      </c>
      <c r="O939" s="149" t="s">
        <v>275</v>
      </c>
      <c r="P939" s="318">
        <v>0</v>
      </c>
      <c r="Q939" s="16" t="s">
        <v>110</v>
      </c>
      <c r="R939" s="319"/>
      <c r="S939" s="315">
        <v>0</v>
      </c>
      <c r="T939" s="315">
        <v>0</v>
      </c>
      <c r="U939" s="315">
        <v>0</v>
      </c>
      <c r="V939" s="315">
        <v>0</v>
      </c>
      <c r="W939" s="316">
        <v>0</v>
      </c>
      <c r="X939" s="315">
        <v>0</v>
      </c>
      <c r="Y939" s="315">
        <v>0</v>
      </c>
      <c r="Z939" s="315">
        <v>0</v>
      </c>
      <c r="AA939" s="315">
        <v>0</v>
      </c>
      <c r="AB939" s="5">
        <v>0</v>
      </c>
      <c r="AC939" s="5">
        <v>0</v>
      </c>
      <c r="AD939" s="5">
        <v>0</v>
      </c>
      <c r="AE939" s="5">
        <v>0</v>
      </c>
      <c r="AF939" s="5">
        <v>0</v>
      </c>
      <c r="AG939" s="5">
        <v>0</v>
      </c>
      <c r="AH939" s="317">
        <v>0</v>
      </c>
      <c r="AI939" s="317">
        <v>0</v>
      </c>
    </row>
    <row r="940" spans="2:35" outlineLevel="1" x14ac:dyDescent="0.2">
      <c r="B940" s="310"/>
      <c r="C940" s="312" t="s">
        <v>165</v>
      </c>
      <c r="G940" t="s">
        <v>276</v>
      </c>
      <c r="Q940" s="8" t="s">
        <v>110</v>
      </c>
      <c r="R940" s="320"/>
      <c r="S940" s="321">
        <v>0</v>
      </c>
      <c r="T940" s="321">
        <v>0</v>
      </c>
      <c r="U940" s="321">
        <v>0</v>
      </c>
      <c r="V940" s="321">
        <v>0</v>
      </c>
      <c r="W940" s="322">
        <v>0</v>
      </c>
      <c r="X940" s="321">
        <v>0</v>
      </c>
      <c r="Y940" s="321">
        <v>0</v>
      </c>
      <c r="Z940" s="321">
        <v>0</v>
      </c>
      <c r="AA940" s="321">
        <v>0</v>
      </c>
      <c r="AB940" s="323">
        <v>0</v>
      </c>
      <c r="AC940" s="323">
        <v>0</v>
      </c>
      <c r="AD940" s="323">
        <v>0</v>
      </c>
      <c r="AE940" s="323">
        <v>0</v>
      </c>
      <c r="AF940" s="323">
        <v>0</v>
      </c>
      <c r="AG940" s="323">
        <v>0</v>
      </c>
      <c r="AH940" s="324">
        <v>0</v>
      </c>
      <c r="AI940" s="324">
        <v>0</v>
      </c>
    </row>
    <row r="941" spans="2:35" outlineLevel="1" x14ac:dyDescent="0.2">
      <c r="B941" s="310"/>
      <c r="C941" s="312" t="s">
        <v>165</v>
      </c>
      <c r="G941" s="325" t="s">
        <v>277</v>
      </c>
      <c r="H941" s="326"/>
      <c r="I941" s="325"/>
      <c r="J941" s="325"/>
      <c r="K941" s="326"/>
      <c r="L941" s="325"/>
      <c r="M941" s="325"/>
      <c r="N941" s="325"/>
      <c r="O941" s="325"/>
      <c r="P941" s="325"/>
      <c r="Q941" s="326"/>
      <c r="R941" s="327"/>
      <c r="S941" s="5">
        <v>0</v>
      </c>
      <c r="T941" s="5">
        <v>0</v>
      </c>
      <c r="U941" s="5">
        <v>0</v>
      </c>
      <c r="V941" s="5">
        <v>0</v>
      </c>
      <c r="W941" s="5">
        <v>0</v>
      </c>
      <c r="X941" s="5">
        <v>0</v>
      </c>
      <c r="Y941" s="5">
        <v>0</v>
      </c>
      <c r="Z941" s="5">
        <v>0</v>
      </c>
      <c r="AA941" s="5">
        <v>0</v>
      </c>
      <c r="AB941" s="5">
        <v>0</v>
      </c>
      <c r="AC941" s="5">
        <v>0</v>
      </c>
      <c r="AD941" s="5">
        <v>0</v>
      </c>
      <c r="AE941" s="5">
        <v>0</v>
      </c>
      <c r="AF941" s="5">
        <v>0</v>
      </c>
      <c r="AG941" s="5">
        <v>0</v>
      </c>
      <c r="AH941" s="5">
        <v>0</v>
      </c>
      <c r="AI941" s="5">
        <v>0</v>
      </c>
    </row>
    <row r="942" spans="2:35" outlineLevel="1" x14ac:dyDescent="0.2">
      <c r="B942" s="310"/>
      <c r="C942" s="309"/>
    </row>
    <row r="943" spans="2:35" outlineLevel="1" x14ac:dyDescent="0.2">
      <c r="B943" s="310"/>
      <c r="C943" s="312"/>
      <c r="D943" s="259"/>
      <c r="E943" s="259"/>
      <c r="F943" s="328" t="s">
        <v>278</v>
      </c>
      <c r="G943" s="259"/>
      <c r="H943" s="16"/>
      <c r="I943" s="259"/>
      <c r="J943" s="259"/>
      <c r="K943" s="16"/>
      <c r="L943" s="259"/>
      <c r="M943" s="259"/>
      <c r="N943" s="259"/>
      <c r="O943" s="259"/>
      <c r="P943" s="259"/>
      <c r="Q943" s="261"/>
      <c r="R943" s="262"/>
      <c r="S943" s="262"/>
      <c r="T943" s="262"/>
      <c r="U943" s="262"/>
      <c r="V943" s="262"/>
      <c r="W943" s="262"/>
      <c r="X943" s="262"/>
      <c r="Y943" s="262"/>
      <c r="Z943" s="262"/>
      <c r="AA943" s="262"/>
      <c r="AB943" s="262"/>
      <c r="AC943" s="262"/>
      <c r="AD943" s="262"/>
      <c r="AE943" s="262"/>
      <c r="AF943" s="262"/>
      <c r="AG943" s="262"/>
      <c r="AH943" s="262"/>
      <c r="AI943" s="262"/>
    </row>
    <row r="944" spans="2:35" outlineLevel="1" x14ac:dyDescent="0.2">
      <c r="B944" s="310"/>
      <c r="C944" s="312" t="s">
        <v>165</v>
      </c>
      <c r="D944" s="259"/>
      <c r="E944" s="259"/>
      <c r="F944" s="259"/>
      <c r="G944" s="329" t="s">
        <v>279</v>
      </c>
      <c r="H944" s="330"/>
      <c r="I944" s="329"/>
      <c r="J944" s="259"/>
      <c r="K944" s="16"/>
      <c r="L944" s="259"/>
      <c r="M944" s="259"/>
      <c r="N944" s="259"/>
      <c r="O944" s="259"/>
      <c r="P944" s="259"/>
      <c r="Q944" s="16" t="s">
        <v>110</v>
      </c>
      <c r="R944" s="331"/>
      <c r="S944" s="300">
        <v>0</v>
      </c>
      <c r="T944" s="300">
        <v>0</v>
      </c>
      <c r="U944" s="300">
        <v>0</v>
      </c>
      <c r="V944" s="300">
        <v>0</v>
      </c>
      <c r="W944" s="301">
        <v>0</v>
      </c>
      <c r="X944" s="300">
        <v>0</v>
      </c>
      <c r="Y944" s="300">
        <v>0</v>
      </c>
      <c r="Z944" s="300">
        <v>0</v>
      </c>
      <c r="AA944" s="300">
        <v>0</v>
      </c>
      <c r="AB944" s="302">
        <v>0</v>
      </c>
      <c r="AC944" s="302">
        <v>0</v>
      </c>
      <c r="AD944" s="302">
        <v>0</v>
      </c>
      <c r="AE944" s="302">
        <v>0</v>
      </c>
      <c r="AF944" s="302">
        <v>0</v>
      </c>
      <c r="AG944" s="302">
        <v>0</v>
      </c>
      <c r="AH944" s="303">
        <v>0</v>
      </c>
      <c r="AI944" s="303">
        <v>0</v>
      </c>
    </row>
    <row r="945" spans="2:35" outlineLevel="1" x14ac:dyDescent="0.2">
      <c r="B945" s="310"/>
      <c r="C945" s="312" t="s">
        <v>165</v>
      </c>
      <c r="D945" s="259"/>
      <c r="E945" s="259"/>
      <c r="F945" s="259"/>
      <c r="G945" s="329" t="s">
        <v>280</v>
      </c>
      <c r="H945" s="330"/>
      <c r="I945" s="329"/>
      <c r="J945" s="259"/>
      <c r="K945" s="16"/>
      <c r="L945" s="259"/>
      <c r="M945" s="259"/>
      <c r="N945" s="259"/>
      <c r="O945" s="259"/>
      <c r="P945" s="259"/>
      <c r="Q945" s="16" t="s">
        <v>110</v>
      </c>
      <c r="R945" s="332"/>
      <c r="S945" s="315">
        <v>0</v>
      </c>
      <c r="T945" s="315">
        <v>0</v>
      </c>
      <c r="U945" s="315">
        <v>0</v>
      </c>
      <c r="V945" s="315">
        <v>0</v>
      </c>
      <c r="W945" s="316">
        <v>0</v>
      </c>
      <c r="X945" s="315">
        <v>0</v>
      </c>
      <c r="Y945" s="315">
        <v>0</v>
      </c>
      <c r="Z945" s="315">
        <v>0</v>
      </c>
      <c r="AA945" s="315">
        <v>0</v>
      </c>
      <c r="AB945" s="5">
        <v>0</v>
      </c>
      <c r="AC945" s="5">
        <v>0</v>
      </c>
      <c r="AD945" s="5">
        <v>0</v>
      </c>
      <c r="AE945" s="5">
        <v>0</v>
      </c>
      <c r="AF945" s="5">
        <v>0</v>
      </c>
      <c r="AG945" s="5">
        <v>0</v>
      </c>
      <c r="AH945" s="317">
        <v>0</v>
      </c>
      <c r="AI945" s="317">
        <v>0</v>
      </c>
    </row>
    <row r="946" spans="2:35" outlineLevel="1" x14ac:dyDescent="0.2">
      <c r="B946" s="310"/>
      <c r="C946" s="312" t="s">
        <v>165</v>
      </c>
      <c r="D946" s="259"/>
      <c r="E946" s="259"/>
      <c r="F946" s="259"/>
      <c r="G946" s="329" t="s">
        <v>281</v>
      </c>
      <c r="H946" s="330"/>
      <c r="I946" s="329"/>
      <c r="J946" s="259"/>
      <c r="K946" s="16"/>
      <c r="L946" s="259"/>
      <c r="M946" s="259"/>
      <c r="N946" s="259"/>
      <c r="O946" s="259"/>
      <c r="P946" s="259"/>
      <c r="Q946" s="16" t="s">
        <v>110</v>
      </c>
      <c r="R946" s="332"/>
      <c r="S946" s="315">
        <v>0</v>
      </c>
      <c r="T946" s="315">
        <v>0</v>
      </c>
      <c r="U946" s="315">
        <v>0</v>
      </c>
      <c r="V946" s="315">
        <v>0</v>
      </c>
      <c r="W946" s="316">
        <v>0</v>
      </c>
      <c r="X946" s="315">
        <v>0</v>
      </c>
      <c r="Y946" s="315">
        <v>0</v>
      </c>
      <c r="Z946" s="315">
        <v>0</v>
      </c>
      <c r="AA946" s="315">
        <v>0</v>
      </c>
      <c r="AB946" s="5">
        <v>0</v>
      </c>
      <c r="AC946" s="5">
        <v>0</v>
      </c>
      <c r="AD946" s="5">
        <v>0</v>
      </c>
      <c r="AE946" s="5">
        <v>0</v>
      </c>
      <c r="AF946" s="5">
        <v>0</v>
      </c>
      <c r="AG946" s="5">
        <v>0</v>
      </c>
      <c r="AH946" s="317">
        <v>0</v>
      </c>
      <c r="AI946" s="317">
        <v>0</v>
      </c>
    </row>
    <row r="947" spans="2:35" outlineLevel="1" x14ac:dyDescent="0.2">
      <c r="B947" s="310"/>
      <c r="C947" s="312" t="s">
        <v>165</v>
      </c>
      <c r="D947" s="259"/>
      <c r="E947" s="259"/>
      <c r="F947" s="259"/>
      <c r="G947" s="333" t="s">
        <v>282</v>
      </c>
      <c r="H947" s="334"/>
      <c r="I947" s="333"/>
      <c r="J947" s="335"/>
      <c r="K947" s="336"/>
      <c r="L947" s="335"/>
      <c r="M947" s="335"/>
      <c r="N947" s="335"/>
      <c r="O947" s="335"/>
      <c r="P947" s="335"/>
      <c r="Q947" s="337" t="s">
        <v>110</v>
      </c>
      <c r="R947" s="338"/>
      <c r="S947" s="321">
        <v>0</v>
      </c>
      <c r="T947" s="321">
        <v>0</v>
      </c>
      <c r="U947" s="321">
        <v>0</v>
      </c>
      <c r="V947" s="321">
        <v>0</v>
      </c>
      <c r="W947" s="322">
        <v>0</v>
      </c>
      <c r="X947" s="321">
        <v>0</v>
      </c>
      <c r="Y947" s="321">
        <v>0</v>
      </c>
      <c r="Z947" s="321">
        <v>0</v>
      </c>
      <c r="AA947" s="321">
        <v>0</v>
      </c>
      <c r="AB947" s="323">
        <v>0</v>
      </c>
      <c r="AC947" s="323">
        <v>0</v>
      </c>
      <c r="AD947" s="323">
        <v>0</v>
      </c>
      <c r="AE947" s="323">
        <v>0</v>
      </c>
      <c r="AF947" s="323">
        <v>0</v>
      </c>
      <c r="AG947" s="323">
        <v>0</v>
      </c>
      <c r="AH947" s="324">
        <v>0</v>
      </c>
      <c r="AI947" s="324">
        <v>0</v>
      </c>
    </row>
    <row r="948" spans="2:35" outlineLevel="1" x14ac:dyDescent="0.2">
      <c r="B948" s="310"/>
      <c r="C948" s="312" t="s">
        <v>165</v>
      </c>
      <c r="D948" s="259"/>
      <c r="E948" s="259"/>
      <c r="F948" s="259"/>
      <c r="G948" s="329" t="s">
        <v>283</v>
      </c>
      <c r="H948" s="330"/>
      <c r="I948" s="329"/>
      <c r="J948" s="259"/>
      <c r="K948" s="16"/>
      <c r="L948" s="259"/>
      <c r="M948" s="259"/>
      <c r="N948" s="259"/>
      <c r="O948" s="259"/>
      <c r="P948" s="259"/>
      <c r="Q948" s="261"/>
      <c r="R948" s="262"/>
      <c r="S948" s="339">
        <v>0</v>
      </c>
      <c r="T948" s="339">
        <v>0</v>
      </c>
      <c r="U948" s="339">
        <v>0</v>
      </c>
      <c r="V948" s="339">
        <v>0</v>
      </c>
      <c r="W948" s="339">
        <v>0</v>
      </c>
      <c r="X948" s="339">
        <v>0</v>
      </c>
      <c r="Y948" s="339">
        <v>0</v>
      </c>
      <c r="Z948" s="339">
        <v>0</v>
      </c>
      <c r="AA948" s="339">
        <v>0</v>
      </c>
      <c r="AB948" s="339">
        <v>0</v>
      </c>
      <c r="AC948" s="339">
        <v>0</v>
      </c>
      <c r="AD948" s="339">
        <v>0</v>
      </c>
      <c r="AE948" s="339">
        <v>0</v>
      </c>
      <c r="AF948" s="339">
        <v>0</v>
      </c>
      <c r="AG948" s="339">
        <v>0</v>
      </c>
      <c r="AH948" s="339">
        <v>0</v>
      </c>
      <c r="AI948" s="339">
        <v>0</v>
      </c>
    </row>
    <row r="949" spans="2:35" outlineLevel="1" x14ac:dyDescent="0.2">
      <c r="B949" s="310"/>
      <c r="C949" s="309"/>
    </row>
    <row r="950" spans="2:35" outlineLevel="1" x14ac:dyDescent="0.2">
      <c r="B950" s="310"/>
      <c r="C950" s="312" t="s">
        <v>165</v>
      </c>
      <c r="F950" s="40" t="s">
        <v>284</v>
      </c>
      <c r="Q950" s="16" t="s">
        <v>110</v>
      </c>
      <c r="R950" s="340"/>
      <c r="S950" s="341">
        <v>0</v>
      </c>
      <c r="T950" s="341">
        <v>0</v>
      </c>
      <c r="U950" s="341">
        <v>0</v>
      </c>
      <c r="V950" s="341">
        <v>0</v>
      </c>
      <c r="W950" s="342">
        <v>0</v>
      </c>
      <c r="X950" s="341">
        <v>0</v>
      </c>
      <c r="Y950" s="341">
        <v>0</v>
      </c>
      <c r="Z950" s="341">
        <v>0</v>
      </c>
      <c r="AA950" s="341">
        <v>0</v>
      </c>
      <c r="AB950" s="343">
        <v>0</v>
      </c>
      <c r="AC950" s="343">
        <v>0</v>
      </c>
      <c r="AD950" s="343">
        <v>0</v>
      </c>
      <c r="AE950" s="343">
        <v>0</v>
      </c>
      <c r="AF950" s="343">
        <v>0</v>
      </c>
      <c r="AG950" s="343">
        <v>0</v>
      </c>
      <c r="AH950" s="344">
        <v>0</v>
      </c>
      <c r="AI950" s="344">
        <v>0</v>
      </c>
    </row>
    <row r="951" spans="2:35" outlineLevel="1" x14ac:dyDescent="0.2">
      <c r="B951" s="310"/>
      <c r="C951" s="309"/>
      <c r="F951" s="40"/>
    </row>
    <row r="952" spans="2:35" outlineLevel="1" x14ac:dyDescent="0.2">
      <c r="B952" s="310"/>
      <c r="C952" s="309"/>
      <c r="F952" s="40" t="s">
        <v>285</v>
      </c>
    </row>
    <row r="953" spans="2:35" outlineLevel="1" x14ac:dyDescent="0.2">
      <c r="B953" s="310"/>
      <c r="C953" s="345" t="s">
        <v>165</v>
      </c>
      <c r="G953" t="s">
        <v>286</v>
      </c>
      <c r="Q953" s="16" t="s">
        <v>110</v>
      </c>
      <c r="R953" s="299"/>
      <c r="S953" s="300">
        <v>0</v>
      </c>
      <c r="T953" s="300">
        <v>0</v>
      </c>
      <c r="U953" s="300">
        <v>0</v>
      </c>
      <c r="V953" s="300">
        <v>0</v>
      </c>
      <c r="W953" s="301">
        <v>0</v>
      </c>
      <c r="X953" s="300">
        <v>0</v>
      </c>
      <c r="Y953" s="300">
        <v>0</v>
      </c>
      <c r="Z953" s="300">
        <v>0</v>
      </c>
      <c r="AA953" s="300">
        <v>0</v>
      </c>
      <c r="AB953" s="302">
        <v>0</v>
      </c>
      <c r="AC953" s="302">
        <v>0</v>
      </c>
      <c r="AD953" s="302">
        <v>0</v>
      </c>
      <c r="AE953" s="302">
        <v>0</v>
      </c>
      <c r="AF953" s="302">
        <v>0</v>
      </c>
      <c r="AG953" s="302">
        <v>0</v>
      </c>
      <c r="AH953" s="303">
        <v>0</v>
      </c>
      <c r="AI953" s="303">
        <v>0</v>
      </c>
    </row>
    <row r="954" spans="2:35" outlineLevel="1" x14ac:dyDescent="0.2">
      <c r="B954" s="310"/>
      <c r="C954" s="345" t="s">
        <v>165</v>
      </c>
      <c r="G954" t="s">
        <v>287</v>
      </c>
      <c r="Q954" s="337" t="s">
        <v>110</v>
      </c>
      <c r="R954" s="320"/>
      <c r="S954" s="321">
        <v>0</v>
      </c>
      <c r="T954" s="321">
        <v>0</v>
      </c>
      <c r="U954" s="321">
        <v>0</v>
      </c>
      <c r="V954" s="321">
        <v>0</v>
      </c>
      <c r="W954" s="322">
        <v>0</v>
      </c>
      <c r="X954" s="321">
        <v>0</v>
      </c>
      <c r="Y954" s="321">
        <v>0</v>
      </c>
      <c r="Z954" s="321">
        <v>0</v>
      </c>
      <c r="AA954" s="321">
        <v>0</v>
      </c>
      <c r="AB954" s="323">
        <v>0</v>
      </c>
      <c r="AC954" s="323">
        <v>0</v>
      </c>
      <c r="AD954" s="323">
        <v>0</v>
      </c>
      <c r="AE954" s="323">
        <v>0</v>
      </c>
      <c r="AF954" s="323">
        <v>0</v>
      </c>
      <c r="AG954" s="323">
        <v>0</v>
      </c>
      <c r="AH954" s="324">
        <v>0</v>
      </c>
      <c r="AI954" s="324">
        <v>0</v>
      </c>
    </row>
    <row r="955" spans="2:35" outlineLevel="1" x14ac:dyDescent="0.2">
      <c r="B955" s="310"/>
      <c r="C955" s="345" t="s">
        <v>165</v>
      </c>
      <c r="G955" s="325" t="s">
        <v>288</v>
      </c>
      <c r="H955" s="326"/>
      <c r="I955" s="325"/>
      <c r="J955" s="325"/>
      <c r="K955" s="326"/>
      <c r="L955" s="325"/>
      <c r="M955" s="325"/>
      <c r="N955" s="325"/>
      <c r="O955" s="325"/>
      <c r="P955" s="325"/>
      <c r="Q955" s="326"/>
      <c r="R955" s="327"/>
      <c r="S955" s="5">
        <v>0</v>
      </c>
      <c r="T955" s="5">
        <v>0</v>
      </c>
      <c r="U955" s="5">
        <v>0</v>
      </c>
      <c r="V955" s="5">
        <v>0</v>
      </c>
      <c r="W955" s="5">
        <v>0</v>
      </c>
      <c r="X955" s="5">
        <v>0</v>
      </c>
      <c r="Y955" s="5">
        <v>0</v>
      </c>
      <c r="Z955" s="5">
        <v>0</v>
      </c>
      <c r="AA955" s="5">
        <v>0</v>
      </c>
      <c r="AB955" s="5">
        <v>0</v>
      </c>
      <c r="AC955" s="5">
        <v>0</v>
      </c>
      <c r="AD955" s="5">
        <v>0</v>
      </c>
      <c r="AE955" s="5">
        <v>0</v>
      </c>
      <c r="AF955" s="5">
        <v>0</v>
      </c>
      <c r="AG955" s="5">
        <v>0</v>
      </c>
      <c r="AH955" s="5">
        <v>0</v>
      </c>
      <c r="AI955" s="5">
        <v>0</v>
      </c>
    </row>
    <row r="956" spans="2:35" outlineLevel="1" x14ac:dyDescent="0.2">
      <c r="B956" s="310"/>
      <c r="C956" s="309"/>
    </row>
    <row r="957" spans="2:35" outlineLevel="1" x14ac:dyDescent="0.2">
      <c r="B957" s="310"/>
      <c r="C957" s="346" t="s">
        <v>165</v>
      </c>
      <c r="F957" s="40" t="s">
        <v>266</v>
      </c>
      <c r="Q957" s="16" t="s">
        <v>110</v>
      </c>
      <c r="R957" s="340"/>
      <c r="S957" s="341">
        <v>0</v>
      </c>
      <c r="T957" s="341">
        <v>0</v>
      </c>
      <c r="U957" s="341">
        <v>0</v>
      </c>
      <c r="V957" s="341">
        <v>0</v>
      </c>
      <c r="W957" s="342">
        <v>0</v>
      </c>
      <c r="X957" s="341">
        <v>0</v>
      </c>
      <c r="Y957" s="341">
        <v>0</v>
      </c>
      <c r="Z957" s="341">
        <v>0</v>
      </c>
      <c r="AA957" s="341">
        <v>0</v>
      </c>
      <c r="AB957" s="343">
        <v>0</v>
      </c>
      <c r="AC957" s="343">
        <v>0</v>
      </c>
      <c r="AD957" s="343">
        <v>0</v>
      </c>
      <c r="AE957" s="343">
        <v>0</v>
      </c>
      <c r="AF957" s="343">
        <v>0</v>
      </c>
      <c r="AG957" s="343">
        <v>0</v>
      </c>
      <c r="AH957" s="344">
        <v>0</v>
      </c>
      <c r="AI957" s="344">
        <v>0</v>
      </c>
    </row>
    <row r="958" spans="2:35" outlineLevel="1" x14ac:dyDescent="0.2"/>
    <row r="959" spans="2:35" x14ac:dyDescent="0.2">
      <c r="C959" s="116" t="s">
        <v>166</v>
      </c>
      <c r="D959" s="67" t="s">
        <v>657</v>
      </c>
      <c r="E959" s="67"/>
      <c r="F959" s="67"/>
      <c r="G959" s="67"/>
      <c r="H959" s="102"/>
      <c r="I959" s="67"/>
      <c r="J959" s="67"/>
      <c r="K959" s="102"/>
      <c r="L959" s="67"/>
      <c r="M959" s="67"/>
      <c r="N959" s="67"/>
      <c r="O959" s="67"/>
      <c r="P959" s="67"/>
      <c r="Q959" s="117" t="s">
        <v>110</v>
      </c>
      <c r="R959" s="118"/>
      <c r="S959" s="118">
        <v>0</v>
      </c>
      <c r="T959" s="118">
        <v>0</v>
      </c>
      <c r="U959" s="118">
        <v>0</v>
      </c>
      <c r="V959" s="118">
        <v>0</v>
      </c>
      <c r="W959" s="118">
        <v>8.7122958490763125</v>
      </c>
      <c r="X959" s="118">
        <v>57.421405433250087</v>
      </c>
      <c r="Y959" s="118">
        <v>103.50618712999116</v>
      </c>
      <c r="Z959" s="118">
        <v>144.08501554029738</v>
      </c>
      <c r="AA959" s="118">
        <v>172.31151556258544</v>
      </c>
      <c r="AB959" s="118">
        <v>185.90493201285216</v>
      </c>
      <c r="AC959" s="118">
        <v>322.43434233803447</v>
      </c>
      <c r="AD959" s="118">
        <v>326.64645696806042</v>
      </c>
      <c r="AE959" s="118">
        <v>330.98239317526645</v>
      </c>
      <c r="AF959" s="118">
        <v>335.8376028726114</v>
      </c>
      <c r="AG959" s="118">
        <v>340.79909031890082</v>
      </c>
      <c r="AH959" s="118">
        <v>345.51340340861765</v>
      </c>
      <c r="AI959" s="118">
        <v>351.80840848572376</v>
      </c>
    </row>
    <row r="960" spans="2:35" outlineLevel="1" x14ac:dyDescent="0.2">
      <c r="C960" s="309"/>
      <c r="F960" s="40" t="s">
        <v>269</v>
      </c>
    </row>
    <row r="961" spans="2:35" outlineLevel="1" x14ac:dyDescent="0.2">
      <c r="B961" s="310"/>
      <c r="C961" s="312" t="s">
        <v>166</v>
      </c>
      <c r="G961" t="s">
        <v>270</v>
      </c>
      <c r="O961" s="106"/>
      <c r="Q961" s="16" t="s">
        <v>110</v>
      </c>
      <c r="R961" s="299"/>
      <c r="S961" s="300">
        <v>0</v>
      </c>
      <c r="T961" s="300">
        <v>0</v>
      </c>
      <c r="U961" s="300">
        <v>0</v>
      </c>
      <c r="V961" s="300">
        <v>0</v>
      </c>
      <c r="W961" s="301">
        <v>0</v>
      </c>
      <c r="X961" s="300">
        <v>674.51827561883886</v>
      </c>
      <c r="Y961" s="300">
        <v>2180.7896353503202</v>
      </c>
      <c r="Z961" s="300">
        <v>3169.4531816588351</v>
      </c>
      <c r="AA961" s="300">
        <v>4154.8428010756634</v>
      </c>
      <c r="AB961" s="302">
        <v>4681.1193914179612</v>
      </c>
      <c r="AC961" s="302">
        <v>4872.9325132900403</v>
      </c>
      <c r="AD961" s="302">
        <v>4938.6244290386885</v>
      </c>
      <c r="AE961" s="302">
        <v>5005.4854104085543</v>
      </c>
      <c r="AF961" s="302">
        <v>5075.0948798732243</v>
      </c>
      <c r="AG961" s="302">
        <v>5158.4442452400526</v>
      </c>
      <c r="AH961" s="303">
        <v>5231.0659277886507</v>
      </c>
      <c r="AI961" s="303">
        <v>5306.8258679267074</v>
      </c>
    </row>
    <row r="962" spans="2:35" outlineLevel="1" x14ac:dyDescent="0.2">
      <c r="B962" s="310"/>
      <c r="C962" s="312" t="s">
        <v>166</v>
      </c>
      <c r="G962" t="s">
        <v>271</v>
      </c>
      <c r="N962" s="24"/>
      <c r="O962" s="149" t="s">
        <v>172</v>
      </c>
      <c r="P962" s="313">
        <v>0</v>
      </c>
      <c r="Q962" s="16" t="s">
        <v>110</v>
      </c>
      <c r="R962" s="314"/>
      <c r="S962" s="315">
        <v>0</v>
      </c>
      <c r="T962" s="315">
        <v>0</v>
      </c>
      <c r="U962" s="315">
        <v>0</v>
      </c>
      <c r="V962" s="315">
        <v>0</v>
      </c>
      <c r="W962" s="316">
        <v>0</v>
      </c>
      <c r="X962" s="315">
        <v>1473.6009374881237</v>
      </c>
      <c r="Y962" s="315">
        <v>922.56656017223031</v>
      </c>
      <c r="Z962" s="315">
        <v>897.13497228853987</v>
      </c>
      <c r="AA962" s="315">
        <v>418.01025245463865</v>
      </c>
      <c r="AB962" s="5">
        <v>74.175344263196848</v>
      </c>
      <c r="AC962" s="5">
        <v>76.336033103679497</v>
      </c>
      <c r="AD962" s="5">
        <v>77.505098724896541</v>
      </c>
      <c r="AE962" s="5">
        <v>80.253586819700772</v>
      </c>
      <c r="AF962" s="5">
        <v>93.993482721859166</v>
      </c>
      <c r="AG962" s="5">
        <v>83.265799903629443</v>
      </c>
      <c r="AH962" s="317">
        <v>86.404057493088118</v>
      </c>
      <c r="AI962" s="317">
        <v>133.60097348270511</v>
      </c>
    </row>
    <row r="963" spans="2:35" outlineLevel="1" x14ac:dyDescent="0.2">
      <c r="B963" s="310"/>
      <c r="C963" s="312" t="s">
        <v>166</v>
      </c>
      <c r="G963" t="s">
        <v>272</v>
      </c>
      <c r="Q963" s="16" t="s">
        <v>110</v>
      </c>
      <c r="R963" s="314"/>
      <c r="S963" s="315">
        <v>0</v>
      </c>
      <c r="T963" s="315">
        <v>0</v>
      </c>
      <c r="U963" s="315">
        <v>0</v>
      </c>
      <c r="V963" s="315">
        <v>0</v>
      </c>
      <c r="W963" s="316">
        <v>0</v>
      </c>
      <c r="X963" s="315">
        <v>20.123128555962055</v>
      </c>
      <c r="Y963" s="315">
        <v>62.515969546709073</v>
      </c>
      <c r="Z963" s="315">
        <v>85.98895646685304</v>
      </c>
      <c r="AA963" s="315">
        <v>112.72310277867045</v>
      </c>
      <c r="AB963" s="5">
        <v>127.00126756695187</v>
      </c>
      <c r="AC963" s="5">
        <v>0</v>
      </c>
      <c r="AD963" s="5">
        <v>0</v>
      </c>
      <c r="AE963" s="5">
        <v>0</v>
      </c>
      <c r="AF963" s="5">
        <v>0</v>
      </c>
      <c r="AG963" s="5">
        <v>0</v>
      </c>
      <c r="AH963" s="317">
        <v>0</v>
      </c>
      <c r="AI963" s="317">
        <v>0</v>
      </c>
    </row>
    <row r="964" spans="2:35" outlineLevel="1" x14ac:dyDescent="0.2">
      <c r="B964" s="310"/>
      <c r="C964" s="312" t="s">
        <v>166</v>
      </c>
      <c r="G964" t="s">
        <v>273</v>
      </c>
      <c r="Q964" s="16" t="s">
        <v>110</v>
      </c>
      <c r="R964" s="314"/>
      <c r="S964" s="315">
        <v>0</v>
      </c>
      <c r="T964" s="315">
        <v>0</v>
      </c>
      <c r="U964" s="315">
        <v>0</v>
      </c>
      <c r="V964" s="315">
        <v>0</v>
      </c>
      <c r="W964" s="316">
        <v>0</v>
      </c>
      <c r="X964" s="315">
        <v>21.819671582902448</v>
      </c>
      <c r="Y964" s="315">
        <v>13.130020425631745</v>
      </c>
      <c r="Z964" s="315">
        <v>12.088432607458872</v>
      </c>
      <c r="AA964" s="315">
        <v>5.6324732867504084</v>
      </c>
      <c r="AB964" s="5">
        <v>0.99947463643444712</v>
      </c>
      <c r="AC964" s="5">
        <v>0</v>
      </c>
      <c r="AD964" s="5">
        <v>0</v>
      </c>
      <c r="AE964" s="5">
        <v>0</v>
      </c>
      <c r="AF964" s="5">
        <v>0</v>
      </c>
      <c r="AG964" s="5">
        <v>0</v>
      </c>
      <c r="AH964" s="317">
        <v>0</v>
      </c>
      <c r="AI964" s="317">
        <v>0</v>
      </c>
    </row>
    <row r="965" spans="2:35" outlineLevel="1" x14ac:dyDescent="0.2">
      <c r="B965" s="310"/>
      <c r="C965" s="312" t="s">
        <v>166</v>
      </c>
      <c r="G965" t="s">
        <v>274</v>
      </c>
      <c r="O965" s="149" t="s">
        <v>275</v>
      </c>
      <c r="P965" s="318">
        <v>8.9935770082511848</v>
      </c>
      <c r="Q965" s="16" t="s">
        <v>110</v>
      </c>
      <c r="R965" s="319"/>
      <c r="S965" s="315">
        <v>0</v>
      </c>
      <c r="T965" s="315">
        <v>0</v>
      </c>
      <c r="U965" s="315">
        <v>0</v>
      </c>
      <c r="V965" s="315">
        <v>0</v>
      </c>
      <c r="W965" s="316">
        <v>8.9935770082511848</v>
      </c>
      <c r="X965" s="315">
        <v>9.2723778955069704</v>
      </c>
      <c r="Y965" s="315">
        <v>9.5490038360562615</v>
      </c>
      <c r="Z965" s="315">
        <v>9.822741946023207</v>
      </c>
      <c r="AA965" s="315">
        <v>10.089238177761089</v>
      </c>
      <c r="AB965" s="5">
        <v>10.362964594504417</v>
      </c>
      <c r="AC965" s="5">
        <v>10.644117355031391</v>
      </c>
      <c r="AD965" s="5">
        <v>10.644117355031391</v>
      </c>
      <c r="AE965" s="5">
        <v>10.644117355031391</v>
      </c>
      <c r="AF965" s="5">
        <v>10.644117355031391</v>
      </c>
      <c r="AG965" s="5">
        <v>10.644117355031391</v>
      </c>
      <c r="AH965" s="317">
        <v>10.644117355031391</v>
      </c>
      <c r="AI965" s="317">
        <v>10.644117355031391</v>
      </c>
    </row>
    <row r="966" spans="2:35" outlineLevel="1" x14ac:dyDescent="0.2">
      <c r="B966" s="310"/>
      <c r="C966" s="312" t="s">
        <v>166</v>
      </c>
      <c r="G966" t="s">
        <v>276</v>
      </c>
      <c r="Q966" s="8" t="s">
        <v>110</v>
      </c>
      <c r="R966" s="320"/>
      <c r="S966" s="321">
        <v>0</v>
      </c>
      <c r="T966" s="321">
        <v>0</v>
      </c>
      <c r="U966" s="321">
        <v>0</v>
      </c>
      <c r="V966" s="321">
        <v>0</v>
      </c>
      <c r="W966" s="322">
        <v>0</v>
      </c>
      <c r="X966" s="321">
        <v>0</v>
      </c>
      <c r="Y966" s="321">
        <v>0</v>
      </c>
      <c r="Z966" s="321">
        <v>0</v>
      </c>
      <c r="AA966" s="321">
        <v>0</v>
      </c>
      <c r="AB966" s="323">
        <v>0</v>
      </c>
      <c r="AC966" s="323">
        <v>0</v>
      </c>
      <c r="AD966" s="323">
        <v>0</v>
      </c>
      <c r="AE966" s="323">
        <v>0</v>
      </c>
      <c r="AF966" s="323">
        <v>0</v>
      </c>
      <c r="AG966" s="323">
        <v>0</v>
      </c>
      <c r="AH966" s="324">
        <v>0</v>
      </c>
      <c r="AI966" s="324">
        <v>0</v>
      </c>
    </row>
    <row r="967" spans="2:35" outlineLevel="1" x14ac:dyDescent="0.2">
      <c r="B967" s="310"/>
      <c r="C967" s="312" t="s">
        <v>166</v>
      </c>
      <c r="G967" s="325" t="s">
        <v>277</v>
      </c>
      <c r="H967" s="326"/>
      <c r="I967" s="325"/>
      <c r="J967" s="325"/>
      <c r="K967" s="326"/>
      <c r="L967" s="325"/>
      <c r="M967" s="325"/>
      <c r="N967" s="325"/>
      <c r="O967" s="325"/>
      <c r="P967" s="325"/>
      <c r="Q967" s="326"/>
      <c r="R967" s="327"/>
      <c r="S967" s="5">
        <v>0</v>
      </c>
      <c r="T967" s="5">
        <v>0</v>
      </c>
      <c r="U967" s="5">
        <v>0</v>
      </c>
      <c r="V967" s="5">
        <v>0</v>
      </c>
      <c r="W967" s="5">
        <v>674.51827561883886</v>
      </c>
      <c r="X967" s="5">
        <v>2180.7896353503202</v>
      </c>
      <c r="Y967" s="5">
        <v>3169.4531816588351</v>
      </c>
      <c r="Z967" s="5">
        <v>4154.8428010756634</v>
      </c>
      <c r="AA967" s="5">
        <v>4681.1193914179612</v>
      </c>
      <c r="AB967" s="5">
        <v>4872.9325132900403</v>
      </c>
      <c r="AC967" s="5">
        <v>4938.6244290386885</v>
      </c>
      <c r="AD967" s="5">
        <v>5005.4854104085543</v>
      </c>
      <c r="AE967" s="5">
        <v>5075.0948798732243</v>
      </c>
      <c r="AF967" s="5">
        <v>5158.4442452400526</v>
      </c>
      <c r="AG967" s="5">
        <v>5231.0659277886507</v>
      </c>
      <c r="AH967" s="5">
        <v>5306.8258679267074</v>
      </c>
      <c r="AI967" s="5">
        <v>5429.7827240543811</v>
      </c>
    </row>
    <row r="968" spans="2:35" outlineLevel="1" x14ac:dyDescent="0.2">
      <c r="B968" s="310"/>
      <c r="C968" s="309"/>
    </row>
    <row r="969" spans="2:35" outlineLevel="1" x14ac:dyDescent="0.2">
      <c r="B969" s="310"/>
      <c r="C969" s="312"/>
      <c r="D969" s="259"/>
      <c r="E969" s="259"/>
      <c r="F969" s="328" t="s">
        <v>278</v>
      </c>
      <c r="G969" s="259"/>
      <c r="H969" s="16"/>
      <c r="I969" s="259"/>
      <c r="J969" s="259"/>
      <c r="K969" s="16"/>
      <c r="L969" s="259"/>
      <c r="M969" s="259"/>
      <c r="N969" s="259"/>
      <c r="O969" s="259"/>
      <c r="P969" s="259"/>
      <c r="Q969" s="261"/>
      <c r="R969" s="262"/>
      <c r="S969" s="262"/>
      <c r="T969" s="262"/>
      <c r="U969" s="262"/>
      <c r="V969" s="262"/>
      <c r="W969" s="262"/>
      <c r="X969" s="262"/>
      <c r="Y969" s="262"/>
      <c r="Z969" s="262"/>
      <c r="AA969" s="262"/>
      <c r="AB969" s="262"/>
      <c r="AC969" s="262"/>
      <c r="AD969" s="262"/>
      <c r="AE969" s="262"/>
      <c r="AF969" s="262"/>
      <c r="AG969" s="262"/>
      <c r="AH969" s="262"/>
      <c r="AI969" s="262"/>
    </row>
    <row r="970" spans="2:35" outlineLevel="1" x14ac:dyDescent="0.2">
      <c r="B970" s="310"/>
      <c r="C970" s="312" t="s">
        <v>166</v>
      </c>
      <c r="D970" s="259"/>
      <c r="E970" s="259"/>
      <c r="F970" s="259"/>
      <c r="G970" s="329" t="s">
        <v>279</v>
      </c>
      <c r="H970" s="330"/>
      <c r="I970" s="329"/>
      <c r="J970" s="259"/>
      <c r="K970" s="16"/>
      <c r="L970" s="259"/>
      <c r="M970" s="259"/>
      <c r="N970" s="259"/>
      <c r="O970" s="259"/>
      <c r="P970" s="259"/>
      <c r="Q970" s="16" t="s">
        <v>110</v>
      </c>
      <c r="R970" s="331"/>
      <c r="S970" s="300">
        <v>0</v>
      </c>
      <c r="T970" s="300">
        <v>0</v>
      </c>
      <c r="U970" s="300">
        <v>0</v>
      </c>
      <c r="V970" s="300">
        <v>0</v>
      </c>
      <c r="W970" s="301">
        <v>0</v>
      </c>
      <c r="X970" s="300">
        <v>0</v>
      </c>
      <c r="Y970" s="300">
        <v>0</v>
      </c>
      <c r="Z970" s="300">
        <v>0</v>
      </c>
      <c r="AA970" s="300">
        <v>0</v>
      </c>
      <c r="AB970" s="302">
        <v>0</v>
      </c>
      <c r="AC970" s="302">
        <v>0</v>
      </c>
      <c r="AD970" s="302">
        <v>0</v>
      </c>
      <c r="AE970" s="302">
        <v>0</v>
      </c>
      <c r="AF970" s="302">
        <v>0</v>
      </c>
      <c r="AG970" s="302">
        <v>0</v>
      </c>
      <c r="AH970" s="303">
        <v>0</v>
      </c>
      <c r="AI970" s="303">
        <v>0</v>
      </c>
    </row>
    <row r="971" spans="2:35" outlineLevel="1" x14ac:dyDescent="0.2">
      <c r="B971" s="310"/>
      <c r="C971" s="312" t="s">
        <v>166</v>
      </c>
      <c r="D971" s="259"/>
      <c r="E971" s="259"/>
      <c r="F971" s="259"/>
      <c r="G971" s="329" t="s">
        <v>280</v>
      </c>
      <c r="H971" s="330"/>
      <c r="I971" s="329"/>
      <c r="J971" s="259"/>
      <c r="K971" s="16"/>
      <c r="L971" s="259"/>
      <c r="M971" s="259"/>
      <c r="N971" s="259"/>
      <c r="O971" s="259"/>
      <c r="P971" s="259"/>
      <c r="Q971" s="16" t="s">
        <v>110</v>
      </c>
      <c r="R971" s="332"/>
      <c r="S971" s="315">
        <v>0</v>
      </c>
      <c r="T971" s="315">
        <v>0</v>
      </c>
      <c r="U971" s="315">
        <v>0</v>
      </c>
      <c r="V971" s="315">
        <v>0</v>
      </c>
      <c r="W971" s="316">
        <v>0</v>
      </c>
      <c r="X971" s="315">
        <v>0</v>
      </c>
      <c r="Y971" s="315">
        <v>0</v>
      </c>
      <c r="Z971" s="315">
        <v>0</v>
      </c>
      <c r="AA971" s="315">
        <v>0</v>
      </c>
      <c r="AB971" s="5">
        <v>0</v>
      </c>
      <c r="AC971" s="5">
        <v>0</v>
      </c>
      <c r="AD971" s="5">
        <v>0</v>
      </c>
      <c r="AE971" s="5">
        <v>0</v>
      </c>
      <c r="AF971" s="5">
        <v>0</v>
      </c>
      <c r="AG971" s="5">
        <v>0</v>
      </c>
      <c r="AH971" s="317">
        <v>0</v>
      </c>
      <c r="AI971" s="317">
        <v>0</v>
      </c>
    </row>
    <row r="972" spans="2:35" outlineLevel="1" x14ac:dyDescent="0.2">
      <c r="B972" s="310"/>
      <c r="C972" s="312" t="s">
        <v>166</v>
      </c>
      <c r="D972" s="259"/>
      <c r="E972" s="259"/>
      <c r="F972" s="259"/>
      <c r="G972" s="329" t="s">
        <v>281</v>
      </c>
      <c r="H972" s="330"/>
      <c r="I972" s="329"/>
      <c r="J972" s="259"/>
      <c r="K972" s="16"/>
      <c r="L972" s="259"/>
      <c r="M972" s="259"/>
      <c r="N972" s="259"/>
      <c r="O972" s="259"/>
      <c r="P972" s="259"/>
      <c r="Q972" s="16" t="s">
        <v>110</v>
      </c>
      <c r="R972" s="332"/>
      <c r="S972" s="315">
        <v>0</v>
      </c>
      <c r="T972" s="315">
        <v>0</v>
      </c>
      <c r="U972" s="315">
        <v>0</v>
      </c>
      <c r="V972" s="315">
        <v>0</v>
      </c>
      <c r="W972" s="316">
        <v>0</v>
      </c>
      <c r="X972" s="315">
        <v>0</v>
      </c>
      <c r="Y972" s="315">
        <v>0</v>
      </c>
      <c r="Z972" s="315">
        <v>0</v>
      </c>
      <c r="AA972" s="315">
        <v>0</v>
      </c>
      <c r="AB972" s="5">
        <v>0</v>
      </c>
      <c r="AC972" s="5">
        <v>0</v>
      </c>
      <c r="AD972" s="5">
        <v>0</v>
      </c>
      <c r="AE972" s="5">
        <v>0</v>
      </c>
      <c r="AF972" s="5">
        <v>0</v>
      </c>
      <c r="AG972" s="5">
        <v>0</v>
      </c>
      <c r="AH972" s="317">
        <v>0</v>
      </c>
      <c r="AI972" s="317">
        <v>0</v>
      </c>
    </row>
    <row r="973" spans="2:35" outlineLevel="1" x14ac:dyDescent="0.2">
      <c r="B973" s="310"/>
      <c r="C973" s="312" t="s">
        <v>166</v>
      </c>
      <c r="D973" s="259"/>
      <c r="E973" s="259"/>
      <c r="F973" s="259"/>
      <c r="G973" s="333" t="s">
        <v>282</v>
      </c>
      <c r="H973" s="334"/>
      <c r="I973" s="333"/>
      <c r="J973" s="335"/>
      <c r="K973" s="336"/>
      <c r="L973" s="335"/>
      <c r="M973" s="335"/>
      <c r="N973" s="335"/>
      <c r="O973" s="335"/>
      <c r="P973" s="335"/>
      <c r="Q973" s="337" t="s">
        <v>110</v>
      </c>
      <c r="R973" s="338"/>
      <c r="S973" s="321">
        <v>0</v>
      </c>
      <c r="T973" s="321">
        <v>0</v>
      </c>
      <c r="U973" s="321">
        <v>0</v>
      </c>
      <c r="V973" s="321">
        <v>0</v>
      </c>
      <c r="W973" s="322">
        <v>0</v>
      </c>
      <c r="X973" s="321">
        <v>0</v>
      </c>
      <c r="Y973" s="321">
        <v>0</v>
      </c>
      <c r="Z973" s="321">
        <v>0</v>
      </c>
      <c r="AA973" s="321">
        <v>0</v>
      </c>
      <c r="AB973" s="323">
        <v>0</v>
      </c>
      <c r="AC973" s="323">
        <v>0</v>
      </c>
      <c r="AD973" s="323">
        <v>0</v>
      </c>
      <c r="AE973" s="323">
        <v>0</v>
      </c>
      <c r="AF973" s="323">
        <v>0</v>
      </c>
      <c r="AG973" s="323">
        <v>0</v>
      </c>
      <c r="AH973" s="324">
        <v>0</v>
      </c>
      <c r="AI973" s="324">
        <v>0</v>
      </c>
    </row>
    <row r="974" spans="2:35" outlineLevel="1" x14ac:dyDescent="0.2">
      <c r="B974" s="310"/>
      <c r="C974" s="312" t="s">
        <v>166</v>
      </c>
      <c r="D974" s="259"/>
      <c r="E974" s="259"/>
      <c r="F974" s="259"/>
      <c r="G974" s="329" t="s">
        <v>283</v>
      </c>
      <c r="H974" s="330"/>
      <c r="I974" s="329"/>
      <c r="J974" s="259"/>
      <c r="K974" s="16"/>
      <c r="L974" s="259"/>
      <c r="M974" s="259"/>
      <c r="N974" s="259"/>
      <c r="O974" s="259"/>
      <c r="P974" s="259"/>
      <c r="Q974" s="261"/>
      <c r="R974" s="262"/>
      <c r="S974" s="339">
        <v>0</v>
      </c>
      <c r="T974" s="339">
        <v>0</v>
      </c>
      <c r="U974" s="339">
        <v>0</v>
      </c>
      <c r="V974" s="339">
        <v>0</v>
      </c>
      <c r="W974" s="339">
        <v>0</v>
      </c>
      <c r="X974" s="339">
        <v>0</v>
      </c>
      <c r="Y974" s="339">
        <v>0</v>
      </c>
      <c r="Z974" s="339">
        <v>0</v>
      </c>
      <c r="AA974" s="339">
        <v>0</v>
      </c>
      <c r="AB974" s="339">
        <v>0</v>
      </c>
      <c r="AC974" s="339">
        <v>0</v>
      </c>
      <c r="AD974" s="339">
        <v>0</v>
      </c>
      <c r="AE974" s="339">
        <v>0</v>
      </c>
      <c r="AF974" s="339">
        <v>0</v>
      </c>
      <c r="AG974" s="339">
        <v>0</v>
      </c>
      <c r="AH974" s="339">
        <v>0</v>
      </c>
      <c r="AI974" s="339">
        <v>0</v>
      </c>
    </row>
    <row r="975" spans="2:35" outlineLevel="1" x14ac:dyDescent="0.2">
      <c r="B975" s="310"/>
      <c r="C975" s="309"/>
    </row>
    <row r="976" spans="2:35" outlineLevel="1" x14ac:dyDescent="0.2">
      <c r="B976" s="310"/>
      <c r="C976" s="312" t="s">
        <v>166</v>
      </c>
      <c r="F976" s="40" t="s">
        <v>284</v>
      </c>
      <c r="Q976" s="16" t="s">
        <v>110</v>
      </c>
      <c r="R976" s="340"/>
      <c r="S976" s="341">
        <v>0</v>
      </c>
      <c r="T976" s="341">
        <v>0</v>
      </c>
      <c r="U976" s="341">
        <v>0</v>
      </c>
      <c r="V976" s="341">
        <v>0</v>
      </c>
      <c r="W976" s="342">
        <v>8.7122958490763125</v>
      </c>
      <c r="X976" s="341">
        <v>-31.648629220301959</v>
      </c>
      <c r="Y976" s="341">
        <v>-64.029751168337725</v>
      </c>
      <c r="Z976" s="341">
        <v>-85.494413972555563</v>
      </c>
      <c r="AA976" s="341">
        <v>-104.88022344257082</v>
      </c>
      <c r="AB976" s="343">
        <v>-113.95856405256006</v>
      </c>
      <c r="AC976" s="343">
        <v>10.311214254822236</v>
      </c>
      <c r="AD976" s="343">
        <v>10.311214254822236</v>
      </c>
      <c r="AE976" s="343">
        <v>10.311214254822236</v>
      </c>
      <c r="AF976" s="343">
        <v>10.311214254822236</v>
      </c>
      <c r="AG976" s="343">
        <v>10.311214254822236</v>
      </c>
      <c r="AH976" s="344">
        <v>10.311214254822236</v>
      </c>
      <c r="AI976" s="344">
        <v>10.311214254822236</v>
      </c>
    </row>
    <row r="977" spans="2:35" outlineLevel="1" x14ac:dyDescent="0.2">
      <c r="B977" s="310"/>
      <c r="C977" s="309"/>
      <c r="F977" s="40"/>
    </row>
    <row r="978" spans="2:35" outlineLevel="1" x14ac:dyDescent="0.2">
      <c r="B978" s="310"/>
      <c r="C978" s="309"/>
      <c r="F978" s="40" t="s">
        <v>285</v>
      </c>
    </row>
    <row r="979" spans="2:35" outlineLevel="1" x14ac:dyDescent="0.2">
      <c r="B979" s="310"/>
      <c r="C979" s="345" t="s">
        <v>166</v>
      </c>
      <c r="G979" t="s">
        <v>286</v>
      </c>
      <c r="Q979" s="16" t="s">
        <v>110</v>
      </c>
      <c r="R979" s="299"/>
      <c r="S979" s="300">
        <v>0</v>
      </c>
      <c r="T979" s="300">
        <v>0</v>
      </c>
      <c r="U979" s="300">
        <v>0</v>
      </c>
      <c r="V979" s="300">
        <v>0</v>
      </c>
      <c r="W979" s="301">
        <v>0</v>
      </c>
      <c r="X979" s="300">
        <v>46.196762259685869</v>
      </c>
      <c r="Y979" s="300">
        <v>28.922069038352646</v>
      </c>
      <c r="Z979" s="300">
        <v>28.124799581296116</v>
      </c>
      <c r="AA979" s="300">
        <v>13.104443518931898</v>
      </c>
      <c r="AB979" s="302">
        <v>2.3253654753357376</v>
      </c>
      <c r="AC979" s="302">
        <v>2.3931021509455395</v>
      </c>
      <c r="AD979" s="302">
        <v>2.4297518606433326</v>
      </c>
      <c r="AE979" s="302">
        <v>2.5159157927223128</v>
      </c>
      <c r="AF979" s="302">
        <v>2.9466556818722265</v>
      </c>
      <c r="AG979" s="302">
        <v>2.6103473909750718</v>
      </c>
      <c r="AH979" s="303">
        <v>2.7087304308345628</v>
      </c>
      <c r="AI979" s="303">
        <v>4.1883336611903221</v>
      </c>
    </row>
    <row r="980" spans="2:35" outlineLevel="1" x14ac:dyDescent="0.2">
      <c r="B980" s="310"/>
      <c r="C980" s="345" t="s">
        <v>166</v>
      </c>
      <c r="G980" t="s">
        <v>287</v>
      </c>
      <c r="Q980" s="337" t="s">
        <v>110</v>
      </c>
      <c r="R980" s="320"/>
      <c r="S980" s="321">
        <v>0</v>
      </c>
      <c r="T980" s="321">
        <v>0</v>
      </c>
      <c r="U980" s="321">
        <v>0</v>
      </c>
      <c r="V980" s="321">
        <v>0</v>
      </c>
      <c r="W980" s="322">
        <v>0</v>
      </c>
      <c r="X980" s="321">
        <v>42.873272393866174</v>
      </c>
      <c r="Y980" s="321">
        <v>138.61386925997624</v>
      </c>
      <c r="Z980" s="321">
        <v>201.45462993155684</v>
      </c>
      <c r="AA980" s="321">
        <v>264.08729548622438</v>
      </c>
      <c r="AB980" s="323">
        <v>297.53813059007649</v>
      </c>
      <c r="AC980" s="323">
        <v>309.7300259322667</v>
      </c>
      <c r="AD980" s="323">
        <v>313.90549085259488</v>
      </c>
      <c r="AE980" s="323">
        <v>318.15526312772192</v>
      </c>
      <c r="AF980" s="323">
        <v>322.57973293591692</v>
      </c>
      <c r="AG980" s="323">
        <v>327.87752867310354</v>
      </c>
      <c r="AH980" s="324">
        <v>332.49345872296084</v>
      </c>
      <c r="AI980" s="324">
        <v>337.30886056971121</v>
      </c>
    </row>
    <row r="981" spans="2:35" outlineLevel="1" x14ac:dyDescent="0.2">
      <c r="B981" s="310"/>
      <c r="C981" s="345" t="s">
        <v>166</v>
      </c>
      <c r="G981" s="325" t="s">
        <v>288</v>
      </c>
      <c r="H981" s="326"/>
      <c r="I981" s="325"/>
      <c r="J981" s="325"/>
      <c r="K981" s="326"/>
      <c r="L981" s="325"/>
      <c r="M981" s="325"/>
      <c r="N981" s="325"/>
      <c r="O981" s="325"/>
      <c r="P981" s="325"/>
      <c r="Q981" s="326"/>
      <c r="R981" s="327"/>
      <c r="S981" s="5">
        <v>0</v>
      </c>
      <c r="T981" s="5">
        <v>0</v>
      </c>
      <c r="U981" s="5">
        <v>0</v>
      </c>
      <c r="V981" s="5">
        <v>0</v>
      </c>
      <c r="W981" s="5">
        <v>0</v>
      </c>
      <c r="X981" s="5">
        <v>89.070034653552042</v>
      </c>
      <c r="Y981" s="5">
        <v>167.53593829832889</v>
      </c>
      <c r="Z981" s="5">
        <v>229.57942951285295</v>
      </c>
      <c r="AA981" s="5">
        <v>277.19173900515625</v>
      </c>
      <c r="AB981" s="5">
        <v>299.86349606541222</v>
      </c>
      <c r="AC981" s="5">
        <v>312.12312808321224</v>
      </c>
      <c r="AD981" s="5">
        <v>316.33524271323819</v>
      </c>
      <c r="AE981" s="5">
        <v>320.67117892044422</v>
      </c>
      <c r="AF981" s="5">
        <v>325.52638861778917</v>
      </c>
      <c r="AG981" s="5">
        <v>330.48787606407859</v>
      </c>
      <c r="AH981" s="5">
        <v>335.20218915379542</v>
      </c>
      <c r="AI981" s="5">
        <v>341.49719423090153</v>
      </c>
    </row>
    <row r="982" spans="2:35" outlineLevel="1" x14ac:dyDescent="0.2">
      <c r="B982" s="310"/>
      <c r="C982" s="309"/>
    </row>
    <row r="983" spans="2:35" outlineLevel="1" x14ac:dyDescent="0.2">
      <c r="B983" s="310"/>
      <c r="C983" s="346" t="s">
        <v>166</v>
      </c>
      <c r="F983" s="40" t="s">
        <v>266</v>
      </c>
      <c r="Q983" s="16" t="s">
        <v>110</v>
      </c>
      <c r="R983" s="340"/>
      <c r="S983" s="341">
        <v>0</v>
      </c>
      <c r="T983" s="341">
        <v>0</v>
      </c>
      <c r="U983" s="341">
        <v>0</v>
      </c>
      <c r="V983" s="341">
        <v>0</v>
      </c>
      <c r="W983" s="342">
        <v>8.7122958490763125</v>
      </c>
      <c r="X983" s="341">
        <v>57.421405433250087</v>
      </c>
      <c r="Y983" s="341">
        <v>103.50618712999116</v>
      </c>
      <c r="Z983" s="341">
        <v>144.08501554029738</v>
      </c>
      <c r="AA983" s="341">
        <v>172.31151556258544</v>
      </c>
      <c r="AB983" s="343">
        <v>185.90493201285216</v>
      </c>
      <c r="AC983" s="343">
        <v>322.43434233803447</v>
      </c>
      <c r="AD983" s="343">
        <v>326.64645696806042</v>
      </c>
      <c r="AE983" s="343">
        <v>330.98239317526645</v>
      </c>
      <c r="AF983" s="343">
        <v>335.8376028726114</v>
      </c>
      <c r="AG983" s="343">
        <v>340.79909031890082</v>
      </c>
      <c r="AH983" s="344">
        <v>345.51340340861765</v>
      </c>
      <c r="AI983" s="344">
        <v>351.80840848572376</v>
      </c>
    </row>
    <row r="984" spans="2:35" outlineLevel="1" x14ac:dyDescent="0.2"/>
    <row r="985" spans="2:35" x14ac:dyDescent="0.2">
      <c r="C985" s="116" t="s">
        <v>152</v>
      </c>
      <c r="D985" s="67" t="s">
        <v>152</v>
      </c>
      <c r="E985" s="67"/>
      <c r="F985" s="67"/>
      <c r="G985" s="67"/>
      <c r="H985" s="102"/>
      <c r="I985" s="67"/>
      <c r="J985" s="67"/>
      <c r="K985" s="102"/>
      <c r="L985" s="67"/>
      <c r="M985" s="67"/>
      <c r="N985" s="67"/>
      <c r="O985" s="67"/>
      <c r="P985" s="67"/>
      <c r="Q985" s="117" t="s">
        <v>110</v>
      </c>
      <c r="R985" s="118"/>
      <c r="S985" s="118">
        <v>0</v>
      </c>
      <c r="T985" s="118">
        <v>0</v>
      </c>
      <c r="U985" s="118">
        <v>0</v>
      </c>
      <c r="V985" s="118">
        <v>0</v>
      </c>
      <c r="W985" s="118">
        <v>0</v>
      </c>
      <c r="X985" s="118">
        <v>0</v>
      </c>
      <c r="Y985" s="118">
        <v>0</v>
      </c>
      <c r="Z985" s="118">
        <v>0</v>
      </c>
      <c r="AA985" s="118">
        <v>0</v>
      </c>
      <c r="AB985" s="118">
        <v>0</v>
      </c>
      <c r="AC985" s="118">
        <v>0</v>
      </c>
      <c r="AD985" s="118">
        <v>0</v>
      </c>
      <c r="AE985" s="118">
        <v>0</v>
      </c>
      <c r="AF985" s="118">
        <v>0</v>
      </c>
      <c r="AG985" s="118">
        <v>0</v>
      </c>
      <c r="AH985" s="118">
        <v>0</v>
      </c>
      <c r="AI985" s="118">
        <v>0</v>
      </c>
    </row>
    <row r="986" spans="2:35" outlineLevel="1" x14ac:dyDescent="0.2">
      <c r="C986" s="309"/>
      <c r="F986" s="40" t="s">
        <v>269</v>
      </c>
    </row>
    <row r="987" spans="2:35" outlineLevel="1" x14ac:dyDescent="0.2">
      <c r="B987" s="310"/>
      <c r="C987" s="312" t="s">
        <v>152</v>
      </c>
      <c r="G987" t="s">
        <v>270</v>
      </c>
      <c r="O987" s="106"/>
      <c r="Q987" s="16" t="s">
        <v>110</v>
      </c>
      <c r="R987" s="299"/>
      <c r="S987" s="300">
        <v>0</v>
      </c>
      <c r="T987" s="300">
        <v>0</v>
      </c>
      <c r="U987" s="300">
        <v>0</v>
      </c>
      <c r="V987" s="300">
        <v>0</v>
      </c>
      <c r="W987" s="301">
        <v>0</v>
      </c>
      <c r="X987" s="300">
        <v>0</v>
      </c>
      <c r="Y987" s="300">
        <v>0</v>
      </c>
      <c r="Z987" s="300">
        <v>0</v>
      </c>
      <c r="AA987" s="300">
        <v>0</v>
      </c>
      <c r="AB987" s="302">
        <v>0</v>
      </c>
      <c r="AC987" s="302">
        <v>0</v>
      </c>
      <c r="AD987" s="302">
        <v>0</v>
      </c>
      <c r="AE987" s="302">
        <v>0</v>
      </c>
      <c r="AF987" s="302">
        <v>0</v>
      </c>
      <c r="AG987" s="302">
        <v>0</v>
      </c>
      <c r="AH987" s="303">
        <v>0</v>
      </c>
      <c r="AI987" s="303">
        <v>0</v>
      </c>
    </row>
    <row r="988" spans="2:35" outlineLevel="1" x14ac:dyDescent="0.2">
      <c r="B988" s="310"/>
      <c r="C988" s="312" t="s">
        <v>152</v>
      </c>
      <c r="G988" t="s">
        <v>271</v>
      </c>
      <c r="N988" s="24"/>
      <c r="O988" s="149" t="s">
        <v>172</v>
      </c>
      <c r="P988" s="313">
        <v>0</v>
      </c>
      <c r="Q988" s="16" t="s">
        <v>110</v>
      </c>
      <c r="R988" s="314"/>
      <c r="S988" s="315">
        <v>0</v>
      </c>
      <c r="T988" s="315">
        <v>0</v>
      </c>
      <c r="U988" s="315">
        <v>0</v>
      </c>
      <c r="V988" s="315">
        <v>0</v>
      </c>
      <c r="W988" s="316">
        <v>0</v>
      </c>
      <c r="X988" s="315">
        <v>0</v>
      </c>
      <c r="Y988" s="315">
        <v>0</v>
      </c>
      <c r="Z988" s="315">
        <v>0</v>
      </c>
      <c r="AA988" s="315">
        <v>0</v>
      </c>
      <c r="AB988" s="5">
        <v>0</v>
      </c>
      <c r="AC988" s="5">
        <v>0</v>
      </c>
      <c r="AD988" s="5">
        <v>0</v>
      </c>
      <c r="AE988" s="5">
        <v>0</v>
      </c>
      <c r="AF988" s="5">
        <v>0</v>
      </c>
      <c r="AG988" s="5">
        <v>0</v>
      </c>
      <c r="AH988" s="317">
        <v>0</v>
      </c>
      <c r="AI988" s="317">
        <v>0</v>
      </c>
    </row>
    <row r="989" spans="2:35" outlineLevel="1" x14ac:dyDescent="0.2">
      <c r="B989" s="310"/>
      <c r="C989" s="312" t="s">
        <v>152</v>
      </c>
      <c r="G989" t="s">
        <v>272</v>
      </c>
      <c r="Q989" s="16" t="s">
        <v>110</v>
      </c>
      <c r="R989" s="314"/>
      <c r="S989" s="315">
        <v>0</v>
      </c>
      <c r="T989" s="315">
        <v>0</v>
      </c>
      <c r="U989" s="315">
        <v>0</v>
      </c>
      <c r="V989" s="315">
        <v>0</v>
      </c>
      <c r="W989" s="316">
        <v>0</v>
      </c>
      <c r="X989" s="315">
        <v>0</v>
      </c>
      <c r="Y989" s="315">
        <v>0</v>
      </c>
      <c r="Z989" s="315">
        <v>0</v>
      </c>
      <c r="AA989" s="315">
        <v>0</v>
      </c>
      <c r="AB989" s="5">
        <v>0</v>
      </c>
      <c r="AC989" s="5">
        <v>0</v>
      </c>
      <c r="AD989" s="5">
        <v>0</v>
      </c>
      <c r="AE989" s="5">
        <v>0</v>
      </c>
      <c r="AF989" s="5">
        <v>0</v>
      </c>
      <c r="AG989" s="5">
        <v>0</v>
      </c>
      <c r="AH989" s="317">
        <v>0</v>
      </c>
      <c r="AI989" s="317">
        <v>0</v>
      </c>
    </row>
    <row r="990" spans="2:35" outlineLevel="1" x14ac:dyDescent="0.2">
      <c r="B990" s="310"/>
      <c r="C990" s="312" t="s">
        <v>152</v>
      </c>
      <c r="G990" t="s">
        <v>273</v>
      </c>
      <c r="Q990" s="16" t="s">
        <v>110</v>
      </c>
      <c r="R990" s="314"/>
      <c r="S990" s="315">
        <v>0</v>
      </c>
      <c r="T990" s="315">
        <v>0</v>
      </c>
      <c r="U990" s="315">
        <v>0</v>
      </c>
      <c r="V990" s="315">
        <v>0</v>
      </c>
      <c r="W990" s="316">
        <v>0</v>
      </c>
      <c r="X990" s="315">
        <v>0</v>
      </c>
      <c r="Y990" s="315">
        <v>0</v>
      </c>
      <c r="Z990" s="315">
        <v>0</v>
      </c>
      <c r="AA990" s="315">
        <v>0</v>
      </c>
      <c r="AB990" s="5">
        <v>0</v>
      </c>
      <c r="AC990" s="5">
        <v>0</v>
      </c>
      <c r="AD990" s="5">
        <v>0</v>
      </c>
      <c r="AE990" s="5">
        <v>0</v>
      </c>
      <c r="AF990" s="5">
        <v>0</v>
      </c>
      <c r="AG990" s="5">
        <v>0</v>
      </c>
      <c r="AH990" s="317">
        <v>0</v>
      </c>
      <c r="AI990" s="317">
        <v>0</v>
      </c>
    </row>
    <row r="991" spans="2:35" outlineLevel="1" x14ac:dyDescent="0.2">
      <c r="B991" s="310"/>
      <c r="C991" s="312" t="s">
        <v>152</v>
      </c>
      <c r="G991" t="s">
        <v>274</v>
      </c>
      <c r="O991" s="149" t="s">
        <v>275</v>
      </c>
      <c r="P991" s="318">
        <v>0</v>
      </c>
      <c r="Q991" s="16" t="s">
        <v>110</v>
      </c>
      <c r="R991" s="319"/>
      <c r="S991" s="315">
        <v>0</v>
      </c>
      <c r="T991" s="315">
        <v>0</v>
      </c>
      <c r="U991" s="315">
        <v>0</v>
      </c>
      <c r="V991" s="315">
        <v>0</v>
      </c>
      <c r="W991" s="316">
        <v>0</v>
      </c>
      <c r="X991" s="315">
        <v>0</v>
      </c>
      <c r="Y991" s="315">
        <v>0</v>
      </c>
      <c r="Z991" s="315">
        <v>0</v>
      </c>
      <c r="AA991" s="315">
        <v>0</v>
      </c>
      <c r="AB991" s="5">
        <v>0</v>
      </c>
      <c r="AC991" s="5">
        <v>0</v>
      </c>
      <c r="AD991" s="5">
        <v>0</v>
      </c>
      <c r="AE991" s="5">
        <v>0</v>
      </c>
      <c r="AF991" s="5">
        <v>0</v>
      </c>
      <c r="AG991" s="5">
        <v>0</v>
      </c>
      <c r="AH991" s="317">
        <v>0</v>
      </c>
      <c r="AI991" s="317">
        <v>0</v>
      </c>
    </row>
    <row r="992" spans="2:35" outlineLevel="1" x14ac:dyDescent="0.2">
      <c r="B992" s="310"/>
      <c r="C992" s="312" t="s">
        <v>152</v>
      </c>
      <c r="G992" t="s">
        <v>276</v>
      </c>
      <c r="Q992" s="8" t="s">
        <v>110</v>
      </c>
      <c r="R992" s="320"/>
      <c r="S992" s="321">
        <v>0</v>
      </c>
      <c r="T992" s="321">
        <v>0</v>
      </c>
      <c r="U992" s="321">
        <v>0</v>
      </c>
      <c r="V992" s="321">
        <v>0</v>
      </c>
      <c r="W992" s="322">
        <v>0</v>
      </c>
      <c r="X992" s="321">
        <v>0</v>
      </c>
      <c r="Y992" s="321">
        <v>0</v>
      </c>
      <c r="Z992" s="321">
        <v>0</v>
      </c>
      <c r="AA992" s="321">
        <v>0</v>
      </c>
      <c r="AB992" s="323">
        <v>0</v>
      </c>
      <c r="AC992" s="323">
        <v>0</v>
      </c>
      <c r="AD992" s="323">
        <v>0</v>
      </c>
      <c r="AE992" s="323">
        <v>0</v>
      </c>
      <c r="AF992" s="323">
        <v>0</v>
      </c>
      <c r="AG992" s="323">
        <v>0</v>
      </c>
      <c r="AH992" s="324">
        <v>0</v>
      </c>
      <c r="AI992" s="324">
        <v>0</v>
      </c>
    </row>
    <row r="993" spans="2:35" outlineLevel="1" x14ac:dyDescent="0.2">
      <c r="B993" s="310"/>
      <c r="C993" s="312" t="s">
        <v>152</v>
      </c>
      <c r="G993" s="325" t="s">
        <v>277</v>
      </c>
      <c r="H993" s="326"/>
      <c r="I993" s="325"/>
      <c r="J993" s="325"/>
      <c r="K993" s="326"/>
      <c r="L993" s="325"/>
      <c r="M993" s="325"/>
      <c r="N993" s="325"/>
      <c r="O993" s="325"/>
      <c r="P993" s="325"/>
      <c r="Q993" s="326"/>
      <c r="R993" s="327"/>
      <c r="S993" s="5">
        <v>0</v>
      </c>
      <c r="T993" s="5">
        <v>0</v>
      </c>
      <c r="U993" s="5">
        <v>0</v>
      </c>
      <c r="V993" s="5">
        <v>0</v>
      </c>
      <c r="W993" s="5">
        <v>0</v>
      </c>
      <c r="X993" s="5">
        <v>0</v>
      </c>
      <c r="Y993" s="5">
        <v>0</v>
      </c>
      <c r="Z993" s="5">
        <v>0</v>
      </c>
      <c r="AA993" s="5">
        <v>0</v>
      </c>
      <c r="AB993" s="5">
        <v>0</v>
      </c>
      <c r="AC993" s="5">
        <v>0</v>
      </c>
      <c r="AD993" s="5">
        <v>0</v>
      </c>
      <c r="AE993" s="5">
        <v>0</v>
      </c>
      <c r="AF993" s="5">
        <v>0</v>
      </c>
      <c r="AG993" s="5">
        <v>0</v>
      </c>
      <c r="AH993" s="5">
        <v>0</v>
      </c>
      <c r="AI993" s="5">
        <v>0</v>
      </c>
    </row>
    <row r="994" spans="2:35" outlineLevel="1" x14ac:dyDescent="0.2">
      <c r="B994" s="310"/>
      <c r="C994" s="309"/>
    </row>
    <row r="995" spans="2:35" outlineLevel="1" x14ac:dyDescent="0.2">
      <c r="B995" s="310"/>
      <c r="C995" s="312"/>
      <c r="D995" s="259"/>
      <c r="E995" s="259"/>
      <c r="F995" s="328" t="s">
        <v>278</v>
      </c>
      <c r="G995" s="259"/>
      <c r="H995" s="16"/>
      <c r="I995" s="259"/>
      <c r="J995" s="259"/>
      <c r="K995" s="16"/>
      <c r="L995" s="259"/>
      <c r="M995" s="259"/>
      <c r="N995" s="259"/>
      <c r="O995" s="259"/>
      <c r="P995" s="259"/>
      <c r="Q995" s="261"/>
      <c r="R995" s="262"/>
      <c r="S995" s="262"/>
      <c r="T995" s="262"/>
      <c r="U995" s="262"/>
      <c r="V995" s="262"/>
      <c r="W995" s="262"/>
      <c r="X995" s="262"/>
      <c r="Y995" s="262"/>
      <c r="Z995" s="262"/>
      <c r="AA995" s="262"/>
      <c r="AB995" s="262"/>
      <c r="AC995" s="262"/>
      <c r="AD995" s="262"/>
      <c r="AE995" s="262"/>
      <c r="AF995" s="262"/>
      <c r="AG995" s="262"/>
      <c r="AH995" s="262"/>
      <c r="AI995" s="262"/>
    </row>
    <row r="996" spans="2:35" outlineLevel="1" x14ac:dyDescent="0.2">
      <c r="B996" s="310"/>
      <c r="C996" s="312" t="s">
        <v>152</v>
      </c>
      <c r="D996" s="259"/>
      <c r="E996" s="259"/>
      <c r="F996" s="259"/>
      <c r="G996" s="329" t="s">
        <v>279</v>
      </c>
      <c r="H996" s="330"/>
      <c r="I996" s="329"/>
      <c r="J996" s="259"/>
      <c r="K996" s="16"/>
      <c r="L996" s="259"/>
      <c r="M996" s="259"/>
      <c r="N996" s="259"/>
      <c r="O996" s="259"/>
      <c r="P996" s="259"/>
      <c r="Q996" s="16" t="s">
        <v>110</v>
      </c>
      <c r="R996" s="331"/>
      <c r="S996" s="300">
        <v>0</v>
      </c>
      <c r="T996" s="300">
        <v>0</v>
      </c>
      <c r="U996" s="300">
        <v>0</v>
      </c>
      <c r="V996" s="300">
        <v>0</v>
      </c>
      <c r="W996" s="301">
        <v>0</v>
      </c>
      <c r="X996" s="300">
        <v>0</v>
      </c>
      <c r="Y996" s="300">
        <v>0</v>
      </c>
      <c r="Z996" s="300">
        <v>0</v>
      </c>
      <c r="AA996" s="300">
        <v>0</v>
      </c>
      <c r="AB996" s="302">
        <v>0</v>
      </c>
      <c r="AC996" s="302">
        <v>0</v>
      </c>
      <c r="AD996" s="302">
        <v>0</v>
      </c>
      <c r="AE996" s="302">
        <v>0</v>
      </c>
      <c r="AF996" s="302">
        <v>0</v>
      </c>
      <c r="AG996" s="302">
        <v>0</v>
      </c>
      <c r="AH996" s="303">
        <v>0</v>
      </c>
      <c r="AI996" s="303">
        <v>0</v>
      </c>
    </row>
    <row r="997" spans="2:35" outlineLevel="1" x14ac:dyDescent="0.2">
      <c r="B997" s="310"/>
      <c r="C997" s="312" t="s">
        <v>152</v>
      </c>
      <c r="D997" s="259"/>
      <c r="E997" s="259"/>
      <c r="F997" s="259"/>
      <c r="G997" s="329" t="s">
        <v>280</v>
      </c>
      <c r="H997" s="330"/>
      <c r="I997" s="329"/>
      <c r="J997" s="259"/>
      <c r="K997" s="16"/>
      <c r="L997" s="259"/>
      <c r="M997" s="259"/>
      <c r="N997" s="259"/>
      <c r="O997" s="259"/>
      <c r="P997" s="259"/>
      <c r="Q997" s="16" t="s">
        <v>110</v>
      </c>
      <c r="R997" s="332"/>
      <c r="S997" s="315">
        <v>0</v>
      </c>
      <c r="T997" s="315">
        <v>0</v>
      </c>
      <c r="U997" s="315">
        <v>0</v>
      </c>
      <c r="V997" s="315">
        <v>0</v>
      </c>
      <c r="W997" s="316">
        <v>0</v>
      </c>
      <c r="X997" s="315">
        <v>0</v>
      </c>
      <c r="Y997" s="315">
        <v>0</v>
      </c>
      <c r="Z997" s="315">
        <v>0</v>
      </c>
      <c r="AA997" s="315">
        <v>0</v>
      </c>
      <c r="AB997" s="5">
        <v>0</v>
      </c>
      <c r="AC997" s="5">
        <v>0</v>
      </c>
      <c r="AD997" s="5">
        <v>0</v>
      </c>
      <c r="AE997" s="5">
        <v>0</v>
      </c>
      <c r="AF997" s="5">
        <v>0</v>
      </c>
      <c r="AG997" s="5">
        <v>0</v>
      </c>
      <c r="AH997" s="317">
        <v>0</v>
      </c>
      <c r="AI997" s="317">
        <v>0</v>
      </c>
    </row>
    <row r="998" spans="2:35" outlineLevel="1" x14ac:dyDescent="0.2">
      <c r="B998" s="310"/>
      <c r="C998" s="312" t="s">
        <v>152</v>
      </c>
      <c r="D998" s="259"/>
      <c r="E998" s="259"/>
      <c r="F998" s="259"/>
      <c r="G998" s="329" t="s">
        <v>281</v>
      </c>
      <c r="H998" s="330"/>
      <c r="I998" s="329"/>
      <c r="J998" s="259"/>
      <c r="K998" s="16"/>
      <c r="L998" s="259"/>
      <c r="M998" s="259"/>
      <c r="N998" s="259"/>
      <c r="O998" s="259"/>
      <c r="P998" s="259"/>
      <c r="Q998" s="16" t="s">
        <v>110</v>
      </c>
      <c r="R998" s="332"/>
      <c r="S998" s="315">
        <v>0</v>
      </c>
      <c r="T998" s="315">
        <v>0</v>
      </c>
      <c r="U998" s="315">
        <v>0</v>
      </c>
      <c r="V998" s="315">
        <v>0</v>
      </c>
      <c r="W998" s="316">
        <v>0</v>
      </c>
      <c r="X998" s="315">
        <v>0</v>
      </c>
      <c r="Y998" s="315">
        <v>0</v>
      </c>
      <c r="Z998" s="315">
        <v>0</v>
      </c>
      <c r="AA998" s="315">
        <v>0</v>
      </c>
      <c r="AB998" s="5">
        <v>0</v>
      </c>
      <c r="AC998" s="5">
        <v>0</v>
      </c>
      <c r="AD998" s="5">
        <v>0</v>
      </c>
      <c r="AE998" s="5">
        <v>0</v>
      </c>
      <c r="AF998" s="5">
        <v>0</v>
      </c>
      <c r="AG998" s="5">
        <v>0</v>
      </c>
      <c r="AH998" s="317">
        <v>0</v>
      </c>
      <c r="AI998" s="317">
        <v>0</v>
      </c>
    </row>
    <row r="999" spans="2:35" outlineLevel="1" x14ac:dyDescent="0.2">
      <c r="B999" s="310"/>
      <c r="C999" s="312" t="s">
        <v>152</v>
      </c>
      <c r="D999" s="259"/>
      <c r="E999" s="259"/>
      <c r="F999" s="259"/>
      <c r="G999" s="333" t="s">
        <v>282</v>
      </c>
      <c r="H999" s="334"/>
      <c r="I999" s="333"/>
      <c r="J999" s="335"/>
      <c r="K999" s="336"/>
      <c r="L999" s="335"/>
      <c r="M999" s="335"/>
      <c r="N999" s="335"/>
      <c r="O999" s="335"/>
      <c r="P999" s="335"/>
      <c r="Q999" s="337" t="s">
        <v>110</v>
      </c>
      <c r="R999" s="338"/>
      <c r="S999" s="321">
        <v>0</v>
      </c>
      <c r="T999" s="321">
        <v>0</v>
      </c>
      <c r="U999" s="321">
        <v>0</v>
      </c>
      <c r="V999" s="321">
        <v>0</v>
      </c>
      <c r="W999" s="322">
        <v>0</v>
      </c>
      <c r="X999" s="321">
        <v>0</v>
      </c>
      <c r="Y999" s="321">
        <v>0</v>
      </c>
      <c r="Z999" s="321">
        <v>0</v>
      </c>
      <c r="AA999" s="321">
        <v>0</v>
      </c>
      <c r="AB999" s="323">
        <v>0</v>
      </c>
      <c r="AC999" s="323">
        <v>0</v>
      </c>
      <c r="AD999" s="323">
        <v>0</v>
      </c>
      <c r="AE999" s="323">
        <v>0</v>
      </c>
      <c r="AF999" s="323">
        <v>0</v>
      </c>
      <c r="AG999" s="323">
        <v>0</v>
      </c>
      <c r="AH999" s="324">
        <v>0</v>
      </c>
      <c r="AI999" s="324">
        <v>0</v>
      </c>
    </row>
    <row r="1000" spans="2:35" outlineLevel="1" x14ac:dyDescent="0.2">
      <c r="B1000" s="310"/>
      <c r="C1000" s="312" t="s">
        <v>152</v>
      </c>
      <c r="D1000" s="259"/>
      <c r="E1000" s="259"/>
      <c r="F1000" s="259"/>
      <c r="G1000" s="329" t="s">
        <v>283</v>
      </c>
      <c r="H1000" s="330"/>
      <c r="I1000" s="329"/>
      <c r="J1000" s="259"/>
      <c r="K1000" s="16"/>
      <c r="L1000" s="259"/>
      <c r="M1000" s="259"/>
      <c r="N1000" s="259"/>
      <c r="O1000" s="259"/>
      <c r="P1000" s="259"/>
      <c r="Q1000" s="261"/>
      <c r="R1000" s="262"/>
      <c r="S1000" s="339">
        <v>0</v>
      </c>
      <c r="T1000" s="339">
        <v>0</v>
      </c>
      <c r="U1000" s="339">
        <v>0</v>
      </c>
      <c r="V1000" s="339">
        <v>0</v>
      </c>
      <c r="W1000" s="339">
        <v>0</v>
      </c>
      <c r="X1000" s="339">
        <v>0</v>
      </c>
      <c r="Y1000" s="339">
        <v>0</v>
      </c>
      <c r="Z1000" s="339">
        <v>0</v>
      </c>
      <c r="AA1000" s="339">
        <v>0</v>
      </c>
      <c r="AB1000" s="339">
        <v>0</v>
      </c>
      <c r="AC1000" s="339">
        <v>0</v>
      </c>
      <c r="AD1000" s="339">
        <v>0</v>
      </c>
      <c r="AE1000" s="339">
        <v>0</v>
      </c>
      <c r="AF1000" s="339">
        <v>0</v>
      </c>
      <c r="AG1000" s="339">
        <v>0</v>
      </c>
      <c r="AH1000" s="339">
        <v>0</v>
      </c>
      <c r="AI1000" s="339">
        <v>0</v>
      </c>
    </row>
    <row r="1001" spans="2:35" outlineLevel="1" x14ac:dyDescent="0.2">
      <c r="B1001" s="310"/>
      <c r="C1001" s="309"/>
    </row>
    <row r="1002" spans="2:35" outlineLevel="1" x14ac:dyDescent="0.2">
      <c r="B1002" s="310"/>
      <c r="C1002" s="312" t="s">
        <v>152</v>
      </c>
      <c r="F1002" s="40" t="s">
        <v>284</v>
      </c>
      <c r="Q1002" s="16" t="s">
        <v>110</v>
      </c>
      <c r="R1002" s="340"/>
      <c r="S1002" s="341">
        <v>0</v>
      </c>
      <c r="T1002" s="341">
        <v>0</v>
      </c>
      <c r="U1002" s="341">
        <v>0</v>
      </c>
      <c r="V1002" s="341">
        <v>0</v>
      </c>
      <c r="W1002" s="342">
        <v>0</v>
      </c>
      <c r="X1002" s="341">
        <v>0</v>
      </c>
      <c r="Y1002" s="341">
        <v>0</v>
      </c>
      <c r="Z1002" s="341">
        <v>0</v>
      </c>
      <c r="AA1002" s="341">
        <v>0</v>
      </c>
      <c r="AB1002" s="343">
        <v>0</v>
      </c>
      <c r="AC1002" s="343">
        <v>0</v>
      </c>
      <c r="AD1002" s="343">
        <v>0</v>
      </c>
      <c r="AE1002" s="343">
        <v>0</v>
      </c>
      <c r="AF1002" s="343">
        <v>0</v>
      </c>
      <c r="AG1002" s="343">
        <v>0</v>
      </c>
      <c r="AH1002" s="344">
        <v>0</v>
      </c>
      <c r="AI1002" s="344">
        <v>0</v>
      </c>
    </row>
    <row r="1003" spans="2:35" outlineLevel="1" x14ac:dyDescent="0.2">
      <c r="B1003" s="310"/>
      <c r="C1003" s="309"/>
      <c r="F1003" s="40"/>
    </row>
    <row r="1004" spans="2:35" outlineLevel="1" x14ac:dyDescent="0.2">
      <c r="B1004" s="310"/>
      <c r="C1004" s="309"/>
      <c r="F1004" s="40" t="s">
        <v>285</v>
      </c>
    </row>
    <row r="1005" spans="2:35" outlineLevel="1" x14ac:dyDescent="0.2">
      <c r="B1005" s="310"/>
      <c r="C1005" s="345" t="s">
        <v>152</v>
      </c>
      <c r="G1005" t="s">
        <v>286</v>
      </c>
      <c r="Q1005" s="16" t="s">
        <v>110</v>
      </c>
      <c r="R1005" s="299"/>
      <c r="S1005" s="300">
        <v>0</v>
      </c>
      <c r="T1005" s="300">
        <v>0</v>
      </c>
      <c r="U1005" s="300">
        <v>0</v>
      </c>
      <c r="V1005" s="300">
        <v>0</v>
      </c>
      <c r="W1005" s="301">
        <v>0</v>
      </c>
      <c r="X1005" s="300">
        <v>0</v>
      </c>
      <c r="Y1005" s="300">
        <v>0</v>
      </c>
      <c r="Z1005" s="300">
        <v>0</v>
      </c>
      <c r="AA1005" s="300">
        <v>0</v>
      </c>
      <c r="AB1005" s="302">
        <v>0</v>
      </c>
      <c r="AC1005" s="302">
        <v>0</v>
      </c>
      <c r="AD1005" s="302">
        <v>0</v>
      </c>
      <c r="AE1005" s="302">
        <v>0</v>
      </c>
      <c r="AF1005" s="302">
        <v>0</v>
      </c>
      <c r="AG1005" s="302">
        <v>0</v>
      </c>
      <c r="AH1005" s="303">
        <v>0</v>
      </c>
      <c r="AI1005" s="303">
        <v>0</v>
      </c>
    </row>
    <row r="1006" spans="2:35" outlineLevel="1" x14ac:dyDescent="0.2">
      <c r="B1006" s="310"/>
      <c r="C1006" s="345" t="s">
        <v>152</v>
      </c>
      <c r="G1006" t="s">
        <v>287</v>
      </c>
      <c r="Q1006" s="337" t="s">
        <v>110</v>
      </c>
      <c r="R1006" s="320"/>
      <c r="S1006" s="321">
        <v>0</v>
      </c>
      <c r="T1006" s="321">
        <v>0</v>
      </c>
      <c r="U1006" s="321">
        <v>0</v>
      </c>
      <c r="V1006" s="321">
        <v>0</v>
      </c>
      <c r="W1006" s="322">
        <v>0</v>
      </c>
      <c r="X1006" s="321">
        <v>0</v>
      </c>
      <c r="Y1006" s="321">
        <v>0</v>
      </c>
      <c r="Z1006" s="321">
        <v>0</v>
      </c>
      <c r="AA1006" s="321">
        <v>0</v>
      </c>
      <c r="AB1006" s="323">
        <v>0</v>
      </c>
      <c r="AC1006" s="323">
        <v>0</v>
      </c>
      <c r="AD1006" s="323">
        <v>0</v>
      </c>
      <c r="AE1006" s="323">
        <v>0</v>
      </c>
      <c r="AF1006" s="323">
        <v>0</v>
      </c>
      <c r="AG1006" s="323">
        <v>0</v>
      </c>
      <c r="AH1006" s="324">
        <v>0</v>
      </c>
      <c r="AI1006" s="324">
        <v>0</v>
      </c>
    </row>
    <row r="1007" spans="2:35" outlineLevel="1" x14ac:dyDescent="0.2">
      <c r="B1007" s="310"/>
      <c r="C1007" s="345" t="s">
        <v>152</v>
      </c>
      <c r="G1007" s="325" t="s">
        <v>288</v>
      </c>
      <c r="H1007" s="326"/>
      <c r="I1007" s="325"/>
      <c r="J1007" s="325"/>
      <c r="K1007" s="326"/>
      <c r="L1007" s="325"/>
      <c r="M1007" s="325"/>
      <c r="N1007" s="325"/>
      <c r="O1007" s="325"/>
      <c r="P1007" s="325"/>
      <c r="Q1007" s="326"/>
      <c r="R1007" s="327"/>
      <c r="S1007" s="5">
        <v>0</v>
      </c>
      <c r="T1007" s="5">
        <v>0</v>
      </c>
      <c r="U1007" s="5">
        <v>0</v>
      </c>
      <c r="V1007" s="5">
        <v>0</v>
      </c>
      <c r="W1007" s="5">
        <v>0</v>
      </c>
      <c r="X1007" s="5">
        <v>0</v>
      </c>
      <c r="Y1007" s="5">
        <v>0</v>
      </c>
      <c r="Z1007" s="5">
        <v>0</v>
      </c>
      <c r="AA1007" s="5">
        <v>0</v>
      </c>
      <c r="AB1007" s="5">
        <v>0</v>
      </c>
      <c r="AC1007" s="5">
        <v>0</v>
      </c>
      <c r="AD1007" s="5">
        <v>0</v>
      </c>
      <c r="AE1007" s="5">
        <v>0</v>
      </c>
      <c r="AF1007" s="5">
        <v>0</v>
      </c>
      <c r="AG1007" s="5">
        <v>0</v>
      </c>
      <c r="AH1007" s="5">
        <v>0</v>
      </c>
      <c r="AI1007" s="5">
        <v>0</v>
      </c>
    </row>
    <row r="1008" spans="2:35" outlineLevel="1" x14ac:dyDescent="0.2">
      <c r="B1008" s="310"/>
      <c r="C1008" s="309"/>
    </row>
    <row r="1009" spans="2:35" outlineLevel="1" x14ac:dyDescent="0.2">
      <c r="B1009" s="310"/>
      <c r="C1009" s="346" t="s">
        <v>152</v>
      </c>
      <c r="F1009" s="40" t="s">
        <v>266</v>
      </c>
      <c r="Q1009" s="16" t="s">
        <v>110</v>
      </c>
      <c r="R1009" s="340"/>
      <c r="S1009" s="341">
        <v>0</v>
      </c>
      <c r="T1009" s="341">
        <v>0</v>
      </c>
      <c r="U1009" s="341">
        <v>0</v>
      </c>
      <c r="V1009" s="341">
        <v>0</v>
      </c>
      <c r="W1009" s="342">
        <v>0</v>
      </c>
      <c r="X1009" s="341">
        <v>0</v>
      </c>
      <c r="Y1009" s="341">
        <v>0</v>
      </c>
      <c r="Z1009" s="341">
        <v>0</v>
      </c>
      <c r="AA1009" s="341">
        <v>0</v>
      </c>
      <c r="AB1009" s="343">
        <v>0</v>
      </c>
      <c r="AC1009" s="343">
        <v>0</v>
      </c>
      <c r="AD1009" s="343">
        <v>0</v>
      </c>
      <c r="AE1009" s="343">
        <v>0</v>
      </c>
      <c r="AF1009" s="343">
        <v>0</v>
      </c>
      <c r="AG1009" s="343">
        <v>0</v>
      </c>
      <c r="AH1009" s="344">
        <v>0</v>
      </c>
      <c r="AI1009" s="344">
        <v>0</v>
      </c>
    </row>
    <row r="1010" spans="2:35" outlineLevel="1" x14ac:dyDescent="0.2"/>
    <row r="1011" spans="2:35" x14ac:dyDescent="0.2">
      <c r="C1011" s="116" t="s">
        <v>152</v>
      </c>
      <c r="D1011" s="67" t="s">
        <v>152</v>
      </c>
      <c r="E1011" s="67"/>
      <c r="F1011" s="67"/>
      <c r="G1011" s="67"/>
      <c r="H1011" s="102"/>
      <c r="I1011" s="67"/>
      <c r="J1011" s="67"/>
      <c r="K1011" s="102"/>
      <c r="L1011" s="67"/>
      <c r="M1011" s="67"/>
      <c r="N1011" s="67"/>
      <c r="O1011" s="67"/>
      <c r="P1011" s="67"/>
      <c r="Q1011" s="117" t="s">
        <v>110</v>
      </c>
      <c r="R1011" s="118"/>
      <c r="S1011" s="118">
        <v>0</v>
      </c>
      <c r="T1011" s="118">
        <v>0</v>
      </c>
      <c r="U1011" s="118">
        <v>0</v>
      </c>
      <c r="V1011" s="118">
        <v>0</v>
      </c>
      <c r="W1011" s="118">
        <v>0</v>
      </c>
      <c r="X1011" s="118">
        <v>0</v>
      </c>
      <c r="Y1011" s="118">
        <v>0</v>
      </c>
      <c r="Z1011" s="118">
        <v>0</v>
      </c>
      <c r="AA1011" s="118">
        <v>0</v>
      </c>
      <c r="AB1011" s="118">
        <v>0</v>
      </c>
      <c r="AC1011" s="118">
        <v>0</v>
      </c>
      <c r="AD1011" s="118">
        <v>0</v>
      </c>
      <c r="AE1011" s="118">
        <v>0</v>
      </c>
      <c r="AF1011" s="118">
        <v>0</v>
      </c>
      <c r="AG1011" s="118">
        <v>0</v>
      </c>
      <c r="AH1011" s="118">
        <v>0</v>
      </c>
      <c r="AI1011" s="118">
        <v>0</v>
      </c>
    </row>
    <row r="1012" spans="2:35" outlineLevel="1" x14ac:dyDescent="0.2">
      <c r="C1012" s="309"/>
      <c r="F1012" s="40" t="s">
        <v>269</v>
      </c>
    </row>
    <row r="1013" spans="2:35" outlineLevel="1" x14ac:dyDescent="0.2">
      <c r="B1013" s="310"/>
      <c r="C1013" s="312" t="s">
        <v>152</v>
      </c>
      <c r="G1013" t="s">
        <v>270</v>
      </c>
      <c r="O1013" s="106"/>
      <c r="Q1013" s="16" t="s">
        <v>110</v>
      </c>
      <c r="R1013" s="299"/>
      <c r="S1013" s="300">
        <v>0</v>
      </c>
      <c r="T1013" s="300">
        <v>0</v>
      </c>
      <c r="U1013" s="300">
        <v>0</v>
      </c>
      <c r="V1013" s="300">
        <v>0</v>
      </c>
      <c r="W1013" s="301">
        <v>0</v>
      </c>
      <c r="X1013" s="300">
        <v>0</v>
      </c>
      <c r="Y1013" s="300">
        <v>0</v>
      </c>
      <c r="Z1013" s="300">
        <v>0</v>
      </c>
      <c r="AA1013" s="300">
        <v>0</v>
      </c>
      <c r="AB1013" s="302">
        <v>0</v>
      </c>
      <c r="AC1013" s="302">
        <v>0</v>
      </c>
      <c r="AD1013" s="302">
        <v>0</v>
      </c>
      <c r="AE1013" s="302">
        <v>0</v>
      </c>
      <c r="AF1013" s="302">
        <v>0</v>
      </c>
      <c r="AG1013" s="302">
        <v>0</v>
      </c>
      <c r="AH1013" s="303">
        <v>0</v>
      </c>
      <c r="AI1013" s="303">
        <v>0</v>
      </c>
    </row>
    <row r="1014" spans="2:35" outlineLevel="1" x14ac:dyDescent="0.2">
      <c r="B1014" s="310"/>
      <c r="C1014" s="312" t="s">
        <v>152</v>
      </c>
      <c r="G1014" t="s">
        <v>271</v>
      </c>
      <c r="N1014" s="24"/>
      <c r="O1014" s="149" t="s">
        <v>172</v>
      </c>
      <c r="P1014" s="313">
        <v>0</v>
      </c>
      <c r="Q1014" s="16" t="s">
        <v>110</v>
      </c>
      <c r="R1014" s="314"/>
      <c r="S1014" s="315">
        <v>0</v>
      </c>
      <c r="T1014" s="315">
        <v>0</v>
      </c>
      <c r="U1014" s="315">
        <v>0</v>
      </c>
      <c r="V1014" s="315">
        <v>0</v>
      </c>
      <c r="W1014" s="316">
        <v>0</v>
      </c>
      <c r="X1014" s="315">
        <v>0</v>
      </c>
      <c r="Y1014" s="315">
        <v>0</v>
      </c>
      <c r="Z1014" s="315">
        <v>0</v>
      </c>
      <c r="AA1014" s="315">
        <v>0</v>
      </c>
      <c r="AB1014" s="5">
        <v>0</v>
      </c>
      <c r="AC1014" s="5">
        <v>0</v>
      </c>
      <c r="AD1014" s="5">
        <v>0</v>
      </c>
      <c r="AE1014" s="5">
        <v>0</v>
      </c>
      <c r="AF1014" s="5">
        <v>0</v>
      </c>
      <c r="AG1014" s="5">
        <v>0</v>
      </c>
      <c r="AH1014" s="317">
        <v>0</v>
      </c>
      <c r="AI1014" s="317">
        <v>0</v>
      </c>
    </row>
    <row r="1015" spans="2:35" outlineLevel="1" x14ac:dyDescent="0.2">
      <c r="B1015" s="310"/>
      <c r="C1015" s="312" t="s">
        <v>152</v>
      </c>
      <c r="G1015" t="s">
        <v>272</v>
      </c>
      <c r="Q1015" s="16" t="s">
        <v>110</v>
      </c>
      <c r="R1015" s="314"/>
      <c r="S1015" s="315">
        <v>0</v>
      </c>
      <c r="T1015" s="315">
        <v>0</v>
      </c>
      <c r="U1015" s="315">
        <v>0</v>
      </c>
      <c r="V1015" s="315">
        <v>0</v>
      </c>
      <c r="W1015" s="316">
        <v>0</v>
      </c>
      <c r="X1015" s="315">
        <v>0</v>
      </c>
      <c r="Y1015" s="315">
        <v>0</v>
      </c>
      <c r="Z1015" s="315">
        <v>0</v>
      </c>
      <c r="AA1015" s="315">
        <v>0</v>
      </c>
      <c r="AB1015" s="5">
        <v>0</v>
      </c>
      <c r="AC1015" s="5">
        <v>0</v>
      </c>
      <c r="AD1015" s="5">
        <v>0</v>
      </c>
      <c r="AE1015" s="5">
        <v>0</v>
      </c>
      <c r="AF1015" s="5">
        <v>0</v>
      </c>
      <c r="AG1015" s="5">
        <v>0</v>
      </c>
      <c r="AH1015" s="317">
        <v>0</v>
      </c>
      <c r="AI1015" s="317">
        <v>0</v>
      </c>
    </row>
    <row r="1016" spans="2:35" outlineLevel="1" x14ac:dyDescent="0.2">
      <c r="B1016" s="310"/>
      <c r="C1016" s="312" t="s">
        <v>152</v>
      </c>
      <c r="G1016" t="s">
        <v>273</v>
      </c>
      <c r="Q1016" s="16" t="s">
        <v>110</v>
      </c>
      <c r="R1016" s="314"/>
      <c r="S1016" s="315">
        <v>0</v>
      </c>
      <c r="T1016" s="315">
        <v>0</v>
      </c>
      <c r="U1016" s="315">
        <v>0</v>
      </c>
      <c r="V1016" s="315">
        <v>0</v>
      </c>
      <c r="W1016" s="316">
        <v>0</v>
      </c>
      <c r="X1016" s="315">
        <v>0</v>
      </c>
      <c r="Y1016" s="315">
        <v>0</v>
      </c>
      <c r="Z1016" s="315">
        <v>0</v>
      </c>
      <c r="AA1016" s="315">
        <v>0</v>
      </c>
      <c r="AB1016" s="5">
        <v>0</v>
      </c>
      <c r="AC1016" s="5">
        <v>0</v>
      </c>
      <c r="AD1016" s="5">
        <v>0</v>
      </c>
      <c r="AE1016" s="5">
        <v>0</v>
      </c>
      <c r="AF1016" s="5">
        <v>0</v>
      </c>
      <c r="AG1016" s="5">
        <v>0</v>
      </c>
      <c r="AH1016" s="317">
        <v>0</v>
      </c>
      <c r="AI1016" s="317">
        <v>0</v>
      </c>
    </row>
    <row r="1017" spans="2:35" outlineLevel="1" x14ac:dyDescent="0.2">
      <c r="B1017" s="310"/>
      <c r="C1017" s="312" t="s">
        <v>152</v>
      </c>
      <c r="G1017" t="s">
        <v>274</v>
      </c>
      <c r="O1017" s="149" t="s">
        <v>275</v>
      </c>
      <c r="P1017" s="318">
        <v>0</v>
      </c>
      <c r="Q1017" s="16" t="s">
        <v>110</v>
      </c>
      <c r="R1017" s="319"/>
      <c r="S1017" s="315">
        <v>0</v>
      </c>
      <c r="T1017" s="315">
        <v>0</v>
      </c>
      <c r="U1017" s="315">
        <v>0</v>
      </c>
      <c r="V1017" s="315">
        <v>0</v>
      </c>
      <c r="W1017" s="316">
        <v>0</v>
      </c>
      <c r="X1017" s="315">
        <v>0</v>
      </c>
      <c r="Y1017" s="315">
        <v>0</v>
      </c>
      <c r="Z1017" s="315">
        <v>0</v>
      </c>
      <c r="AA1017" s="315">
        <v>0</v>
      </c>
      <c r="AB1017" s="5">
        <v>0</v>
      </c>
      <c r="AC1017" s="5">
        <v>0</v>
      </c>
      <c r="AD1017" s="5">
        <v>0</v>
      </c>
      <c r="AE1017" s="5">
        <v>0</v>
      </c>
      <c r="AF1017" s="5">
        <v>0</v>
      </c>
      <c r="AG1017" s="5">
        <v>0</v>
      </c>
      <c r="AH1017" s="317">
        <v>0</v>
      </c>
      <c r="AI1017" s="317">
        <v>0</v>
      </c>
    </row>
    <row r="1018" spans="2:35" outlineLevel="1" x14ac:dyDescent="0.2">
      <c r="B1018" s="310"/>
      <c r="C1018" s="312" t="s">
        <v>152</v>
      </c>
      <c r="G1018" t="s">
        <v>276</v>
      </c>
      <c r="Q1018" s="8" t="s">
        <v>110</v>
      </c>
      <c r="R1018" s="320"/>
      <c r="S1018" s="321">
        <v>0</v>
      </c>
      <c r="T1018" s="321">
        <v>0</v>
      </c>
      <c r="U1018" s="321">
        <v>0</v>
      </c>
      <c r="V1018" s="321">
        <v>0</v>
      </c>
      <c r="W1018" s="322">
        <v>0</v>
      </c>
      <c r="X1018" s="321">
        <v>0</v>
      </c>
      <c r="Y1018" s="321">
        <v>0</v>
      </c>
      <c r="Z1018" s="321">
        <v>0</v>
      </c>
      <c r="AA1018" s="321">
        <v>0</v>
      </c>
      <c r="AB1018" s="323">
        <v>0</v>
      </c>
      <c r="AC1018" s="323">
        <v>0</v>
      </c>
      <c r="AD1018" s="323">
        <v>0</v>
      </c>
      <c r="AE1018" s="323">
        <v>0</v>
      </c>
      <c r="AF1018" s="323">
        <v>0</v>
      </c>
      <c r="AG1018" s="323">
        <v>0</v>
      </c>
      <c r="AH1018" s="324">
        <v>0</v>
      </c>
      <c r="AI1018" s="324">
        <v>0</v>
      </c>
    </row>
    <row r="1019" spans="2:35" outlineLevel="1" x14ac:dyDescent="0.2">
      <c r="B1019" s="310"/>
      <c r="C1019" s="312" t="s">
        <v>152</v>
      </c>
      <c r="G1019" s="325" t="s">
        <v>277</v>
      </c>
      <c r="H1019" s="326"/>
      <c r="I1019" s="325"/>
      <c r="J1019" s="325"/>
      <c r="K1019" s="326"/>
      <c r="L1019" s="325"/>
      <c r="M1019" s="325"/>
      <c r="N1019" s="325"/>
      <c r="O1019" s="325"/>
      <c r="P1019" s="325"/>
      <c r="Q1019" s="326"/>
      <c r="R1019" s="327"/>
      <c r="S1019" s="5">
        <v>0</v>
      </c>
      <c r="T1019" s="5">
        <v>0</v>
      </c>
      <c r="U1019" s="5">
        <v>0</v>
      </c>
      <c r="V1019" s="5">
        <v>0</v>
      </c>
      <c r="W1019" s="5">
        <v>0</v>
      </c>
      <c r="X1019" s="5">
        <v>0</v>
      </c>
      <c r="Y1019" s="5">
        <v>0</v>
      </c>
      <c r="Z1019" s="5">
        <v>0</v>
      </c>
      <c r="AA1019" s="5">
        <v>0</v>
      </c>
      <c r="AB1019" s="5">
        <v>0</v>
      </c>
      <c r="AC1019" s="5">
        <v>0</v>
      </c>
      <c r="AD1019" s="5">
        <v>0</v>
      </c>
      <c r="AE1019" s="5">
        <v>0</v>
      </c>
      <c r="AF1019" s="5">
        <v>0</v>
      </c>
      <c r="AG1019" s="5">
        <v>0</v>
      </c>
      <c r="AH1019" s="5">
        <v>0</v>
      </c>
      <c r="AI1019" s="5">
        <v>0</v>
      </c>
    </row>
    <row r="1020" spans="2:35" outlineLevel="1" x14ac:dyDescent="0.2">
      <c r="B1020" s="310"/>
      <c r="C1020" s="309"/>
    </row>
    <row r="1021" spans="2:35" outlineLevel="1" x14ac:dyDescent="0.2">
      <c r="B1021" s="310"/>
      <c r="C1021" s="312"/>
      <c r="D1021" s="259"/>
      <c r="E1021" s="259"/>
      <c r="F1021" s="328" t="s">
        <v>278</v>
      </c>
      <c r="G1021" s="259"/>
      <c r="H1021" s="16"/>
      <c r="I1021" s="259"/>
      <c r="J1021" s="259"/>
      <c r="K1021" s="16"/>
      <c r="L1021" s="259"/>
      <c r="M1021" s="259"/>
      <c r="N1021" s="259"/>
      <c r="O1021" s="259"/>
      <c r="P1021" s="259"/>
      <c r="Q1021" s="261"/>
      <c r="R1021" s="262"/>
      <c r="S1021" s="262"/>
      <c r="T1021" s="262"/>
      <c r="U1021" s="262"/>
      <c r="V1021" s="262"/>
      <c r="W1021" s="262"/>
      <c r="X1021" s="262"/>
      <c r="Y1021" s="262"/>
      <c r="Z1021" s="262"/>
      <c r="AA1021" s="262"/>
      <c r="AB1021" s="262"/>
      <c r="AC1021" s="262"/>
      <c r="AD1021" s="262"/>
      <c r="AE1021" s="262"/>
      <c r="AF1021" s="262"/>
      <c r="AG1021" s="262"/>
      <c r="AH1021" s="262"/>
      <c r="AI1021" s="262"/>
    </row>
    <row r="1022" spans="2:35" outlineLevel="1" x14ac:dyDescent="0.2">
      <c r="B1022" s="310"/>
      <c r="C1022" s="312" t="s">
        <v>152</v>
      </c>
      <c r="D1022" s="259"/>
      <c r="E1022" s="259"/>
      <c r="F1022" s="259"/>
      <c r="G1022" s="329" t="s">
        <v>279</v>
      </c>
      <c r="H1022" s="330"/>
      <c r="I1022" s="329"/>
      <c r="J1022" s="259"/>
      <c r="K1022" s="16"/>
      <c r="L1022" s="259"/>
      <c r="M1022" s="259"/>
      <c r="N1022" s="259"/>
      <c r="O1022" s="259"/>
      <c r="P1022" s="259"/>
      <c r="Q1022" s="16" t="s">
        <v>110</v>
      </c>
      <c r="R1022" s="331"/>
      <c r="S1022" s="300">
        <v>0</v>
      </c>
      <c r="T1022" s="300">
        <v>0</v>
      </c>
      <c r="U1022" s="300">
        <v>0</v>
      </c>
      <c r="V1022" s="300">
        <v>0</v>
      </c>
      <c r="W1022" s="301">
        <v>0</v>
      </c>
      <c r="X1022" s="300">
        <v>0</v>
      </c>
      <c r="Y1022" s="300">
        <v>0</v>
      </c>
      <c r="Z1022" s="300">
        <v>0</v>
      </c>
      <c r="AA1022" s="300">
        <v>0</v>
      </c>
      <c r="AB1022" s="302">
        <v>0</v>
      </c>
      <c r="AC1022" s="302">
        <v>0</v>
      </c>
      <c r="AD1022" s="302">
        <v>0</v>
      </c>
      <c r="AE1022" s="302">
        <v>0</v>
      </c>
      <c r="AF1022" s="302">
        <v>0</v>
      </c>
      <c r="AG1022" s="302">
        <v>0</v>
      </c>
      <c r="AH1022" s="303">
        <v>0</v>
      </c>
      <c r="AI1022" s="303">
        <v>0</v>
      </c>
    </row>
    <row r="1023" spans="2:35" outlineLevel="1" x14ac:dyDescent="0.2">
      <c r="B1023" s="310"/>
      <c r="C1023" s="312" t="s">
        <v>152</v>
      </c>
      <c r="D1023" s="259"/>
      <c r="E1023" s="259"/>
      <c r="F1023" s="259"/>
      <c r="G1023" s="329" t="s">
        <v>280</v>
      </c>
      <c r="H1023" s="330"/>
      <c r="I1023" s="329"/>
      <c r="J1023" s="259"/>
      <c r="K1023" s="16"/>
      <c r="L1023" s="259"/>
      <c r="M1023" s="259"/>
      <c r="N1023" s="259"/>
      <c r="O1023" s="259"/>
      <c r="P1023" s="259"/>
      <c r="Q1023" s="16" t="s">
        <v>110</v>
      </c>
      <c r="R1023" s="332"/>
      <c r="S1023" s="315">
        <v>0</v>
      </c>
      <c r="T1023" s="315">
        <v>0</v>
      </c>
      <c r="U1023" s="315">
        <v>0</v>
      </c>
      <c r="V1023" s="315">
        <v>0</v>
      </c>
      <c r="W1023" s="316">
        <v>0</v>
      </c>
      <c r="X1023" s="315">
        <v>0</v>
      </c>
      <c r="Y1023" s="315">
        <v>0</v>
      </c>
      <c r="Z1023" s="315">
        <v>0</v>
      </c>
      <c r="AA1023" s="315">
        <v>0</v>
      </c>
      <c r="AB1023" s="5">
        <v>0</v>
      </c>
      <c r="AC1023" s="5">
        <v>0</v>
      </c>
      <c r="AD1023" s="5">
        <v>0</v>
      </c>
      <c r="AE1023" s="5">
        <v>0</v>
      </c>
      <c r="AF1023" s="5">
        <v>0</v>
      </c>
      <c r="AG1023" s="5">
        <v>0</v>
      </c>
      <c r="AH1023" s="317">
        <v>0</v>
      </c>
      <c r="AI1023" s="317">
        <v>0</v>
      </c>
    </row>
    <row r="1024" spans="2:35" outlineLevel="1" x14ac:dyDescent="0.2">
      <c r="B1024" s="310"/>
      <c r="C1024" s="312" t="s">
        <v>152</v>
      </c>
      <c r="D1024" s="259"/>
      <c r="E1024" s="259"/>
      <c r="F1024" s="259"/>
      <c r="G1024" s="329" t="s">
        <v>281</v>
      </c>
      <c r="H1024" s="330"/>
      <c r="I1024" s="329"/>
      <c r="J1024" s="259"/>
      <c r="K1024" s="16"/>
      <c r="L1024" s="259"/>
      <c r="M1024" s="259"/>
      <c r="N1024" s="259"/>
      <c r="O1024" s="259"/>
      <c r="P1024" s="259"/>
      <c r="Q1024" s="16" t="s">
        <v>110</v>
      </c>
      <c r="R1024" s="332"/>
      <c r="S1024" s="315">
        <v>0</v>
      </c>
      <c r="T1024" s="315">
        <v>0</v>
      </c>
      <c r="U1024" s="315">
        <v>0</v>
      </c>
      <c r="V1024" s="315">
        <v>0</v>
      </c>
      <c r="W1024" s="316">
        <v>0</v>
      </c>
      <c r="X1024" s="315">
        <v>0</v>
      </c>
      <c r="Y1024" s="315">
        <v>0</v>
      </c>
      <c r="Z1024" s="315">
        <v>0</v>
      </c>
      <c r="AA1024" s="315">
        <v>0</v>
      </c>
      <c r="AB1024" s="5">
        <v>0</v>
      </c>
      <c r="AC1024" s="5">
        <v>0</v>
      </c>
      <c r="AD1024" s="5">
        <v>0</v>
      </c>
      <c r="AE1024" s="5">
        <v>0</v>
      </c>
      <c r="AF1024" s="5">
        <v>0</v>
      </c>
      <c r="AG1024" s="5">
        <v>0</v>
      </c>
      <c r="AH1024" s="317">
        <v>0</v>
      </c>
      <c r="AI1024" s="317">
        <v>0</v>
      </c>
    </row>
    <row r="1025" spans="2:35" outlineLevel="1" x14ac:dyDescent="0.2">
      <c r="B1025" s="310"/>
      <c r="C1025" s="312" t="s">
        <v>152</v>
      </c>
      <c r="D1025" s="259"/>
      <c r="E1025" s="259"/>
      <c r="F1025" s="259"/>
      <c r="G1025" s="333" t="s">
        <v>282</v>
      </c>
      <c r="H1025" s="334"/>
      <c r="I1025" s="333"/>
      <c r="J1025" s="335"/>
      <c r="K1025" s="336"/>
      <c r="L1025" s="335"/>
      <c r="M1025" s="335"/>
      <c r="N1025" s="335"/>
      <c r="O1025" s="335"/>
      <c r="P1025" s="335"/>
      <c r="Q1025" s="337" t="s">
        <v>110</v>
      </c>
      <c r="R1025" s="338"/>
      <c r="S1025" s="321">
        <v>0</v>
      </c>
      <c r="T1025" s="321">
        <v>0</v>
      </c>
      <c r="U1025" s="321">
        <v>0</v>
      </c>
      <c r="V1025" s="321">
        <v>0</v>
      </c>
      <c r="W1025" s="322">
        <v>0</v>
      </c>
      <c r="X1025" s="321">
        <v>0</v>
      </c>
      <c r="Y1025" s="321">
        <v>0</v>
      </c>
      <c r="Z1025" s="321">
        <v>0</v>
      </c>
      <c r="AA1025" s="321">
        <v>0</v>
      </c>
      <c r="AB1025" s="323">
        <v>0</v>
      </c>
      <c r="AC1025" s="323">
        <v>0</v>
      </c>
      <c r="AD1025" s="323">
        <v>0</v>
      </c>
      <c r="AE1025" s="323">
        <v>0</v>
      </c>
      <c r="AF1025" s="323">
        <v>0</v>
      </c>
      <c r="AG1025" s="323">
        <v>0</v>
      </c>
      <c r="AH1025" s="324">
        <v>0</v>
      </c>
      <c r="AI1025" s="324">
        <v>0</v>
      </c>
    </row>
    <row r="1026" spans="2:35" outlineLevel="1" x14ac:dyDescent="0.2">
      <c r="B1026" s="310"/>
      <c r="C1026" s="312" t="s">
        <v>152</v>
      </c>
      <c r="D1026" s="259"/>
      <c r="E1026" s="259"/>
      <c r="F1026" s="259"/>
      <c r="G1026" s="329" t="s">
        <v>283</v>
      </c>
      <c r="H1026" s="330"/>
      <c r="I1026" s="329"/>
      <c r="J1026" s="259"/>
      <c r="K1026" s="16"/>
      <c r="L1026" s="259"/>
      <c r="M1026" s="259"/>
      <c r="N1026" s="259"/>
      <c r="O1026" s="259"/>
      <c r="P1026" s="259"/>
      <c r="Q1026" s="261"/>
      <c r="R1026" s="262"/>
      <c r="S1026" s="339">
        <v>0</v>
      </c>
      <c r="T1026" s="339">
        <v>0</v>
      </c>
      <c r="U1026" s="339">
        <v>0</v>
      </c>
      <c r="V1026" s="339">
        <v>0</v>
      </c>
      <c r="W1026" s="339">
        <v>0</v>
      </c>
      <c r="X1026" s="339">
        <v>0</v>
      </c>
      <c r="Y1026" s="339">
        <v>0</v>
      </c>
      <c r="Z1026" s="339">
        <v>0</v>
      </c>
      <c r="AA1026" s="339">
        <v>0</v>
      </c>
      <c r="AB1026" s="339">
        <v>0</v>
      </c>
      <c r="AC1026" s="339">
        <v>0</v>
      </c>
      <c r="AD1026" s="339">
        <v>0</v>
      </c>
      <c r="AE1026" s="339">
        <v>0</v>
      </c>
      <c r="AF1026" s="339">
        <v>0</v>
      </c>
      <c r="AG1026" s="339">
        <v>0</v>
      </c>
      <c r="AH1026" s="339">
        <v>0</v>
      </c>
      <c r="AI1026" s="339">
        <v>0</v>
      </c>
    </row>
    <row r="1027" spans="2:35" outlineLevel="1" x14ac:dyDescent="0.2">
      <c r="B1027" s="310"/>
      <c r="C1027" s="309"/>
    </row>
    <row r="1028" spans="2:35" outlineLevel="1" x14ac:dyDescent="0.2">
      <c r="B1028" s="310"/>
      <c r="C1028" s="312" t="s">
        <v>152</v>
      </c>
      <c r="F1028" s="40" t="s">
        <v>284</v>
      </c>
      <c r="Q1028" s="16" t="s">
        <v>110</v>
      </c>
      <c r="R1028" s="340"/>
      <c r="S1028" s="341">
        <v>0</v>
      </c>
      <c r="T1028" s="341">
        <v>0</v>
      </c>
      <c r="U1028" s="341">
        <v>0</v>
      </c>
      <c r="V1028" s="341">
        <v>0</v>
      </c>
      <c r="W1028" s="342">
        <v>0</v>
      </c>
      <c r="X1028" s="341">
        <v>0</v>
      </c>
      <c r="Y1028" s="341">
        <v>0</v>
      </c>
      <c r="Z1028" s="341">
        <v>0</v>
      </c>
      <c r="AA1028" s="341">
        <v>0</v>
      </c>
      <c r="AB1028" s="343">
        <v>0</v>
      </c>
      <c r="AC1028" s="343">
        <v>0</v>
      </c>
      <c r="AD1028" s="343">
        <v>0</v>
      </c>
      <c r="AE1028" s="343">
        <v>0</v>
      </c>
      <c r="AF1028" s="343">
        <v>0</v>
      </c>
      <c r="AG1028" s="343">
        <v>0</v>
      </c>
      <c r="AH1028" s="344">
        <v>0</v>
      </c>
      <c r="AI1028" s="344">
        <v>0</v>
      </c>
    </row>
    <row r="1029" spans="2:35" outlineLevel="1" x14ac:dyDescent="0.2">
      <c r="B1029" s="310"/>
      <c r="C1029" s="309"/>
      <c r="F1029" s="40"/>
    </row>
    <row r="1030" spans="2:35" outlineLevel="1" x14ac:dyDescent="0.2">
      <c r="B1030" s="310"/>
      <c r="C1030" s="309"/>
      <c r="F1030" s="40" t="s">
        <v>285</v>
      </c>
    </row>
    <row r="1031" spans="2:35" outlineLevel="1" x14ac:dyDescent="0.2">
      <c r="B1031" s="310"/>
      <c r="C1031" s="345" t="s">
        <v>152</v>
      </c>
      <c r="G1031" t="s">
        <v>286</v>
      </c>
      <c r="Q1031" s="16" t="s">
        <v>110</v>
      </c>
      <c r="R1031" s="299"/>
      <c r="S1031" s="300">
        <v>0</v>
      </c>
      <c r="T1031" s="300">
        <v>0</v>
      </c>
      <c r="U1031" s="300">
        <v>0</v>
      </c>
      <c r="V1031" s="300">
        <v>0</v>
      </c>
      <c r="W1031" s="301">
        <v>0</v>
      </c>
      <c r="X1031" s="300">
        <v>0</v>
      </c>
      <c r="Y1031" s="300">
        <v>0</v>
      </c>
      <c r="Z1031" s="300">
        <v>0</v>
      </c>
      <c r="AA1031" s="300">
        <v>0</v>
      </c>
      <c r="AB1031" s="302">
        <v>0</v>
      </c>
      <c r="AC1031" s="302">
        <v>0</v>
      </c>
      <c r="AD1031" s="302">
        <v>0</v>
      </c>
      <c r="AE1031" s="302">
        <v>0</v>
      </c>
      <c r="AF1031" s="302">
        <v>0</v>
      </c>
      <c r="AG1031" s="302">
        <v>0</v>
      </c>
      <c r="AH1031" s="303">
        <v>0</v>
      </c>
      <c r="AI1031" s="303">
        <v>0</v>
      </c>
    </row>
    <row r="1032" spans="2:35" outlineLevel="1" x14ac:dyDescent="0.2">
      <c r="B1032" s="310"/>
      <c r="C1032" s="345" t="s">
        <v>152</v>
      </c>
      <c r="G1032" t="s">
        <v>287</v>
      </c>
      <c r="Q1032" s="337" t="s">
        <v>110</v>
      </c>
      <c r="R1032" s="320"/>
      <c r="S1032" s="321">
        <v>0</v>
      </c>
      <c r="T1032" s="321">
        <v>0</v>
      </c>
      <c r="U1032" s="321">
        <v>0</v>
      </c>
      <c r="V1032" s="321">
        <v>0</v>
      </c>
      <c r="W1032" s="322">
        <v>0</v>
      </c>
      <c r="X1032" s="321">
        <v>0</v>
      </c>
      <c r="Y1032" s="321">
        <v>0</v>
      </c>
      <c r="Z1032" s="321">
        <v>0</v>
      </c>
      <c r="AA1032" s="321">
        <v>0</v>
      </c>
      <c r="AB1032" s="323">
        <v>0</v>
      </c>
      <c r="AC1032" s="323">
        <v>0</v>
      </c>
      <c r="AD1032" s="323">
        <v>0</v>
      </c>
      <c r="AE1032" s="323">
        <v>0</v>
      </c>
      <c r="AF1032" s="323">
        <v>0</v>
      </c>
      <c r="AG1032" s="323">
        <v>0</v>
      </c>
      <c r="AH1032" s="324">
        <v>0</v>
      </c>
      <c r="AI1032" s="324">
        <v>0</v>
      </c>
    </row>
    <row r="1033" spans="2:35" outlineLevel="1" x14ac:dyDescent="0.2">
      <c r="B1033" s="310"/>
      <c r="C1033" s="345" t="s">
        <v>152</v>
      </c>
      <c r="G1033" s="325" t="s">
        <v>288</v>
      </c>
      <c r="H1033" s="326"/>
      <c r="I1033" s="325"/>
      <c r="J1033" s="325"/>
      <c r="K1033" s="326"/>
      <c r="L1033" s="325"/>
      <c r="M1033" s="325"/>
      <c r="N1033" s="325"/>
      <c r="O1033" s="325"/>
      <c r="P1033" s="325"/>
      <c r="Q1033" s="326"/>
      <c r="R1033" s="327"/>
      <c r="S1033" s="5">
        <v>0</v>
      </c>
      <c r="T1033" s="5">
        <v>0</v>
      </c>
      <c r="U1033" s="5">
        <v>0</v>
      </c>
      <c r="V1033" s="5">
        <v>0</v>
      </c>
      <c r="W1033" s="5">
        <v>0</v>
      </c>
      <c r="X1033" s="5">
        <v>0</v>
      </c>
      <c r="Y1033" s="5">
        <v>0</v>
      </c>
      <c r="Z1033" s="5">
        <v>0</v>
      </c>
      <c r="AA1033" s="5">
        <v>0</v>
      </c>
      <c r="AB1033" s="5">
        <v>0</v>
      </c>
      <c r="AC1033" s="5">
        <v>0</v>
      </c>
      <c r="AD1033" s="5">
        <v>0</v>
      </c>
      <c r="AE1033" s="5">
        <v>0</v>
      </c>
      <c r="AF1033" s="5">
        <v>0</v>
      </c>
      <c r="AG1033" s="5">
        <v>0</v>
      </c>
      <c r="AH1033" s="5">
        <v>0</v>
      </c>
      <c r="AI1033" s="5">
        <v>0</v>
      </c>
    </row>
    <row r="1034" spans="2:35" outlineLevel="1" x14ac:dyDescent="0.2">
      <c r="B1034" s="310"/>
      <c r="C1034" s="309"/>
    </row>
    <row r="1035" spans="2:35" outlineLevel="1" x14ac:dyDescent="0.2">
      <c r="B1035" s="310"/>
      <c r="C1035" s="346" t="s">
        <v>152</v>
      </c>
      <c r="F1035" s="40" t="s">
        <v>266</v>
      </c>
      <c r="Q1035" s="16" t="s">
        <v>110</v>
      </c>
      <c r="R1035" s="340"/>
      <c r="S1035" s="341">
        <v>0</v>
      </c>
      <c r="T1035" s="341">
        <v>0</v>
      </c>
      <c r="U1035" s="341">
        <v>0</v>
      </c>
      <c r="V1035" s="341">
        <v>0</v>
      </c>
      <c r="W1035" s="342">
        <v>0</v>
      </c>
      <c r="X1035" s="341">
        <v>0</v>
      </c>
      <c r="Y1035" s="341">
        <v>0</v>
      </c>
      <c r="Z1035" s="341">
        <v>0</v>
      </c>
      <c r="AA1035" s="341">
        <v>0</v>
      </c>
      <c r="AB1035" s="343">
        <v>0</v>
      </c>
      <c r="AC1035" s="343">
        <v>0</v>
      </c>
      <c r="AD1035" s="343">
        <v>0</v>
      </c>
      <c r="AE1035" s="343">
        <v>0</v>
      </c>
      <c r="AF1035" s="343">
        <v>0</v>
      </c>
      <c r="AG1035" s="343">
        <v>0</v>
      </c>
      <c r="AH1035" s="344">
        <v>0</v>
      </c>
      <c r="AI1035" s="344">
        <v>0</v>
      </c>
    </row>
    <row r="1036" spans="2:35" outlineLevel="1" x14ac:dyDescent="0.2"/>
    <row r="1037" spans="2:35" x14ac:dyDescent="0.2">
      <c r="C1037" s="116" t="s">
        <v>152</v>
      </c>
      <c r="D1037" s="67" t="s">
        <v>152</v>
      </c>
      <c r="E1037" s="67"/>
      <c r="F1037" s="67"/>
      <c r="G1037" s="67"/>
      <c r="H1037" s="102"/>
      <c r="I1037" s="67"/>
      <c r="J1037" s="67"/>
      <c r="K1037" s="102"/>
      <c r="L1037" s="67"/>
      <c r="M1037" s="67"/>
      <c r="N1037" s="67"/>
      <c r="O1037" s="67"/>
      <c r="P1037" s="67"/>
      <c r="Q1037" s="117" t="s">
        <v>110</v>
      </c>
      <c r="R1037" s="118"/>
      <c r="S1037" s="118">
        <v>0</v>
      </c>
      <c r="T1037" s="118">
        <v>0</v>
      </c>
      <c r="U1037" s="118">
        <v>0</v>
      </c>
      <c r="V1037" s="118">
        <v>0</v>
      </c>
      <c r="W1037" s="118">
        <v>0</v>
      </c>
      <c r="X1037" s="118">
        <v>0</v>
      </c>
      <c r="Y1037" s="118">
        <v>0</v>
      </c>
      <c r="Z1037" s="118">
        <v>0</v>
      </c>
      <c r="AA1037" s="118">
        <v>0</v>
      </c>
      <c r="AB1037" s="118">
        <v>0</v>
      </c>
      <c r="AC1037" s="118">
        <v>0</v>
      </c>
      <c r="AD1037" s="118">
        <v>0</v>
      </c>
      <c r="AE1037" s="118">
        <v>0</v>
      </c>
      <c r="AF1037" s="118">
        <v>0</v>
      </c>
      <c r="AG1037" s="118">
        <v>0</v>
      </c>
      <c r="AH1037" s="118">
        <v>0</v>
      </c>
      <c r="AI1037" s="118">
        <v>0</v>
      </c>
    </row>
    <row r="1038" spans="2:35" outlineLevel="1" x14ac:dyDescent="0.2">
      <c r="C1038" s="309"/>
      <c r="F1038" s="40" t="s">
        <v>269</v>
      </c>
    </row>
    <row r="1039" spans="2:35" outlineLevel="1" x14ac:dyDescent="0.2">
      <c r="B1039" s="310"/>
      <c r="C1039" s="312" t="s">
        <v>152</v>
      </c>
      <c r="G1039" t="s">
        <v>270</v>
      </c>
      <c r="O1039" s="106"/>
      <c r="Q1039" s="16" t="s">
        <v>110</v>
      </c>
      <c r="R1039" s="299"/>
      <c r="S1039" s="300">
        <v>0</v>
      </c>
      <c r="T1039" s="300">
        <v>0</v>
      </c>
      <c r="U1039" s="300">
        <v>0</v>
      </c>
      <c r="V1039" s="300">
        <v>0</v>
      </c>
      <c r="W1039" s="301">
        <v>0</v>
      </c>
      <c r="X1039" s="300">
        <v>0</v>
      </c>
      <c r="Y1039" s="300">
        <v>0</v>
      </c>
      <c r="Z1039" s="300">
        <v>0</v>
      </c>
      <c r="AA1039" s="300">
        <v>0</v>
      </c>
      <c r="AB1039" s="302">
        <v>0</v>
      </c>
      <c r="AC1039" s="302">
        <v>0</v>
      </c>
      <c r="AD1039" s="302">
        <v>0</v>
      </c>
      <c r="AE1039" s="302">
        <v>0</v>
      </c>
      <c r="AF1039" s="302">
        <v>0</v>
      </c>
      <c r="AG1039" s="302">
        <v>0</v>
      </c>
      <c r="AH1039" s="303">
        <v>0</v>
      </c>
      <c r="AI1039" s="303">
        <v>0</v>
      </c>
    </row>
    <row r="1040" spans="2:35" outlineLevel="1" x14ac:dyDescent="0.2">
      <c r="B1040" s="310"/>
      <c r="C1040" s="312" t="s">
        <v>152</v>
      </c>
      <c r="G1040" t="s">
        <v>271</v>
      </c>
      <c r="N1040" s="24"/>
      <c r="O1040" s="149" t="s">
        <v>172</v>
      </c>
      <c r="P1040" s="313">
        <v>0</v>
      </c>
      <c r="Q1040" s="16" t="s">
        <v>110</v>
      </c>
      <c r="R1040" s="314"/>
      <c r="S1040" s="315">
        <v>0</v>
      </c>
      <c r="T1040" s="315">
        <v>0</v>
      </c>
      <c r="U1040" s="315">
        <v>0</v>
      </c>
      <c r="V1040" s="315">
        <v>0</v>
      </c>
      <c r="W1040" s="316">
        <v>0</v>
      </c>
      <c r="X1040" s="315">
        <v>0</v>
      </c>
      <c r="Y1040" s="315">
        <v>0</v>
      </c>
      <c r="Z1040" s="315">
        <v>0</v>
      </c>
      <c r="AA1040" s="315">
        <v>0</v>
      </c>
      <c r="AB1040" s="5">
        <v>0</v>
      </c>
      <c r="AC1040" s="5">
        <v>0</v>
      </c>
      <c r="AD1040" s="5">
        <v>0</v>
      </c>
      <c r="AE1040" s="5">
        <v>0</v>
      </c>
      <c r="AF1040" s="5">
        <v>0</v>
      </c>
      <c r="AG1040" s="5">
        <v>0</v>
      </c>
      <c r="AH1040" s="317">
        <v>0</v>
      </c>
      <c r="AI1040" s="317">
        <v>0</v>
      </c>
    </row>
    <row r="1041" spans="2:35" outlineLevel="1" x14ac:dyDescent="0.2">
      <c r="B1041" s="310"/>
      <c r="C1041" s="312" t="s">
        <v>152</v>
      </c>
      <c r="G1041" t="s">
        <v>272</v>
      </c>
      <c r="Q1041" s="16" t="s">
        <v>110</v>
      </c>
      <c r="R1041" s="314"/>
      <c r="S1041" s="315">
        <v>0</v>
      </c>
      <c r="T1041" s="315">
        <v>0</v>
      </c>
      <c r="U1041" s="315">
        <v>0</v>
      </c>
      <c r="V1041" s="315">
        <v>0</v>
      </c>
      <c r="W1041" s="316">
        <v>0</v>
      </c>
      <c r="X1041" s="315">
        <v>0</v>
      </c>
      <c r="Y1041" s="315">
        <v>0</v>
      </c>
      <c r="Z1041" s="315">
        <v>0</v>
      </c>
      <c r="AA1041" s="315">
        <v>0</v>
      </c>
      <c r="AB1041" s="5">
        <v>0</v>
      </c>
      <c r="AC1041" s="5">
        <v>0</v>
      </c>
      <c r="AD1041" s="5">
        <v>0</v>
      </c>
      <c r="AE1041" s="5">
        <v>0</v>
      </c>
      <c r="AF1041" s="5">
        <v>0</v>
      </c>
      <c r="AG1041" s="5">
        <v>0</v>
      </c>
      <c r="AH1041" s="317">
        <v>0</v>
      </c>
      <c r="AI1041" s="317">
        <v>0</v>
      </c>
    </row>
    <row r="1042" spans="2:35" outlineLevel="1" x14ac:dyDescent="0.2">
      <c r="B1042" s="310"/>
      <c r="C1042" s="312" t="s">
        <v>152</v>
      </c>
      <c r="G1042" t="s">
        <v>273</v>
      </c>
      <c r="Q1042" s="16" t="s">
        <v>110</v>
      </c>
      <c r="R1042" s="314"/>
      <c r="S1042" s="315">
        <v>0</v>
      </c>
      <c r="T1042" s="315">
        <v>0</v>
      </c>
      <c r="U1042" s="315">
        <v>0</v>
      </c>
      <c r="V1042" s="315">
        <v>0</v>
      </c>
      <c r="W1042" s="316">
        <v>0</v>
      </c>
      <c r="X1042" s="315">
        <v>0</v>
      </c>
      <c r="Y1042" s="315">
        <v>0</v>
      </c>
      <c r="Z1042" s="315">
        <v>0</v>
      </c>
      <c r="AA1042" s="315">
        <v>0</v>
      </c>
      <c r="AB1042" s="5">
        <v>0</v>
      </c>
      <c r="AC1042" s="5">
        <v>0</v>
      </c>
      <c r="AD1042" s="5">
        <v>0</v>
      </c>
      <c r="AE1042" s="5">
        <v>0</v>
      </c>
      <c r="AF1042" s="5">
        <v>0</v>
      </c>
      <c r="AG1042" s="5">
        <v>0</v>
      </c>
      <c r="AH1042" s="317">
        <v>0</v>
      </c>
      <c r="AI1042" s="317">
        <v>0</v>
      </c>
    </row>
    <row r="1043" spans="2:35" outlineLevel="1" x14ac:dyDescent="0.2">
      <c r="B1043" s="310"/>
      <c r="C1043" s="312" t="s">
        <v>152</v>
      </c>
      <c r="G1043" t="s">
        <v>274</v>
      </c>
      <c r="O1043" s="149" t="s">
        <v>275</v>
      </c>
      <c r="P1043" s="318">
        <v>0</v>
      </c>
      <c r="Q1043" s="16" t="s">
        <v>110</v>
      </c>
      <c r="R1043" s="319"/>
      <c r="S1043" s="315">
        <v>0</v>
      </c>
      <c r="T1043" s="315">
        <v>0</v>
      </c>
      <c r="U1043" s="315">
        <v>0</v>
      </c>
      <c r="V1043" s="315">
        <v>0</v>
      </c>
      <c r="W1043" s="316">
        <v>0</v>
      </c>
      <c r="X1043" s="315">
        <v>0</v>
      </c>
      <c r="Y1043" s="315">
        <v>0</v>
      </c>
      <c r="Z1043" s="315">
        <v>0</v>
      </c>
      <c r="AA1043" s="315">
        <v>0</v>
      </c>
      <c r="AB1043" s="5">
        <v>0</v>
      </c>
      <c r="AC1043" s="5">
        <v>0</v>
      </c>
      <c r="AD1043" s="5">
        <v>0</v>
      </c>
      <c r="AE1043" s="5">
        <v>0</v>
      </c>
      <c r="AF1043" s="5">
        <v>0</v>
      </c>
      <c r="AG1043" s="5">
        <v>0</v>
      </c>
      <c r="AH1043" s="317">
        <v>0</v>
      </c>
      <c r="AI1043" s="317">
        <v>0</v>
      </c>
    </row>
    <row r="1044" spans="2:35" outlineLevel="1" x14ac:dyDescent="0.2">
      <c r="B1044" s="310"/>
      <c r="C1044" s="312" t="s">
        <v>152</v>
      </c>
      <c r="G1044" t="s">
        <v>276</v>
      </c>
      <c r="Q1044" s="8" t="s">
        <v>110</v>
      </c>
      <c r="R1044" s="320"/>
      <c r="S1044" s="321">
        <v>0</v>
      </c>
      <c r="T1044" s="321">
        <v>0</v>
      </c>
      <c r="U1044" s="321">
        <v>0</v>
      </c>
      <c r="V1044" s="321">
        <v>0</v>
      </c>
      <c r="W1044" s="322">
        <v>0</v>
      </c>
      <c r="X1044" s="321">
        <v>0</v>
      </c>
      <c r="Y1044" s="321">
        <v>0</v>
      </c>
      <c r="Z1044" s="321">
        <v>0</v>
      </c>
      <c r="AA1044" s="321">
        <v>0</v>
      </c>
      <c r="AB1044" s="323">
        <v>0</v>
      </c>
      <c r="AC1044" s="323">
        <v>0</v>
      </c>
      <c r="AD1044" s="323">
        <v>0</v>
      </c>
      <c r="AE1044" s="323">
        <v>0</v>
      </c>
      <c r="AF1044" s="323">
        <v>0</v>
      </c>
      <c r="AG1044" s="323">
        <v>0</v>
      </c>
      <c r="AH1044" s="324">
        <v>0</v>
      </c>
      <c r="AI1044" s="324">
        <v>0</v>
      </c>
    </row>
    <row r="1045" spans="2:35" outlineLevel="1" x14ac:dyDescent="0.2">
      <c r="B1045" s="310"/>
      <c r="C1045" s="312" t="s">
        <v>152</v>
      </c>
      <c r="G1045" s="325" t="s">
        <v>277</v>
      </c>
      <c r="H1045" s="326"/>
      <c r="I1045" s="325"/>
      <c r="J1045" s="325"/>
      <c r="K1045" s="326"/>
      <c r="L1045" s="325"/>
      <c r="M1045" s="325"/>
      <c r="N1045" s="325"/>
      <c r="O1045" s="325"/>
      <c r="P1045" s="325"/>
      <c r="Q1045" s="326"/>
      <c r="R1045" s="327"/>
      <c r="S1045" s="5">
        <v>0</v>
      </c>
      <c r="T1045" s="5">
        <v>0</v>
      </c>
      <c r="U1045" s="5">
        <v>0</v>
      </c>
      <c r="V1045" s="5">
        <v>0</v>
      </c>
      <c r="W1045" s="5">
        <v>0</v>
      </c>
      <c r="X1045" s="5">
        <v>0</v>
      </c>
      <c r="Y1045" s="5">
        <v>0</v>
      </c>
      <c r="Z1045" s="5">
        <v>0</v>
      </c>
      <c r="AA1045" s="5">
        <v>0</v>
      </c>
      <c r="AB1045" s="5">
        <v>0</v>
      </c>
      <c r="AC1045" s="5">
        <v>0</v>
      </c>
      <c r="AD1045" s="5">
        <v>0</v>
      </c>
      <c r="AE1045" s="5">
        <v>0</v>
      </c>
      <c r="AF1045" s="5">
        <v>0</v>
      </c>
      <c r="AG1045" s="5">
        <v>0</v>
      </c>
      <c r="AH1045" s="5">
        <v>0</v>
      </c>
      <c r="AI1045" s="5">
        <v>0</v>
      </c>
    </row>
    <row r="1046" spans="2:35" outlineLevel="1" x14ac:dyDescent="0.2">
      <c r="B1046" s="310"/>
      <c r="C1046" s="309"/>
    </row>
    <row r="1047" spans="2:35" outlineLevel="1" x14ac:dyDescent="0.2">
      <c r="B1047" s="310"/>
      <c r="C1047" s="312"/>
      <c r="D1047" s="259"/>
      <c r="E1047" s="259"/>
      <c r="F1047" s="328" t="s">
        <v>278</v>
      </c>
      <c r="G1047" s="259"/>
      <c r="H1047" s="16"/>
      <c r="I1047" s="259"/>
      <c r="J1047" s="259"/>
      <c r="K1047" s="16"/>
      <c r="L1047" s="259"/>
      <c r="M1047" s="259"/>
      <c r="N1047" s="259"/>
      <c r="O1047" s="259"/>
      <c r="P1047" s="259"/>
      <c r="Q1047" s="261"/>
      <c r="R1047" s="262"/>
      <c r="S1047" s="262"/>
      <c r="T1047" s="262"/>
      <c r="U1047" s="262"/>
      <c r="V1047" s="262"/>
      <c r="W1047" s="262"/>
      <c r="X1047" s="262"/>
      <c r="Y1047" s="262"/>
      <c r="Z1047" s="262"/>
      <c r="AA1047" s="262"/>
      <c r="AB1047" s="262"/>
      <c r="AC1047" s="262"/>
      <c r="AD1047" s="262"/>
      <c r="AE1047" s="262"/>
      <c r="AF1047" s="262"/>
      <c r="AG1047" s="262"/>
      <c r="AH1047" s="262"/>
      <c r="AI1047" s="262"/>
    </row>
    <row r="1048" spans="2:35" outlineLevel="1" x14ac:dyDescent="0.2">
      <c r="B1048" s="310"/>
      <c r="C1048" s="312" t="s">
        <v>152</v>
      </c>
      <c r="D1048" s="259"/>
      <c r="E1048" s="259"/>
      <c r="F1048" s="259"/>
      <c r="G1048" s="329" t="s">
        <v>279</v>
      </c>
      <c r="H1048" s="330"/>
      <c r="I1048" s="329"/>
      <c r="J1048" s="259"/>
      <c r="K1048" s="16"/>
      <c r="L1048" s="259"/>
      <c r="M1048" s="259"/>
      <c r="N1048" s="259"/>
      <c r="O1048" s="259"/>
      <c r="P1048" s="259"/>
      <c r="Q1048" s="16" t="s">
        <v>110</v>
      </c>
      <c r="R1048" s="331"/>
      <c r="S1048" s="300">
        <v>0</v>
      </c>
      <c r="T1048" s="300">
        <v>0</v>
      </c>
      <c r="U1048" s="300">
        <v>0</v>
      </c>
      <c r="V1048" s="300">
        <v>0</v>
      </c>
      <c r="W1048" s="301">
        <v>0</v>
      </c>
      <c r="X1048" s="300">
        <v>0</v>
      </c>
      <c r="Y1048" s="300">
        <v>0</v>
      </c>
      <c r="Z1048" s="300">
        <v>0</v>
      </c>
      <c r="AA1048" s="300">
        <v>0</v>
      </c>
      <c r="AB1048" s="302">
        <v>0</v>
      </c>
      <c r="AC1048" s="302">
        <v>0</v>
      </c>
      <c r="AD1048" s="302">
        <v>0</v>
      </c>
      <c r="AE1048" s="302">
        <v>0</v>
      </c>
      <c r="AF1048" s="302">
        <v>0</v>
      </c>
      <c r="AG1048" s="302">
        <v>0</v>
      </c>
      <c r="AH1048" s="303">
        <v>0</v>
      </c>
      <c r="AI1048" s="303">
        <v>0</v>
      </c>
    </row>
    <row r="1049" spans="2:35" outlineLevel="1" x14ac:dyDescent="0.2">
      <c r="B1049" s="310"/>
      <c r="C1049" s="312" t="s">
        <v>152</v>
      </c>
      <c r="D1049" s="259"/>
      <c r="E1049" s="259"/>
      <c r="F1049" s="259"/>
      <c r="G1049" s="329" t="s">
        <v>280</v>
      </c>
      <c r="H1049" s="330"/>
      <c r="I1049" s="329"/>
      <c r="J1049" s="259"/>
      <c r="K1049" s="16"/>
      <c r="L1049" s="259"/>
      <c r="M1049" s="259"/>
      <c r="N1049" s="259"/>
      <c r="O1049" s="259"/>
      <c r="P1049" s="259"/>
      <c r="Q1049" s="16" t="s">
        <v>110</v>
      </c>
      <c r="R1049" s="332"/>
      <c r="S1049" s="315">
        <v>0</v>
      </c>
      <c r="T1049" s="315">
        <v>0</v>
      </c>
      <c r="U1049" s="315">
        <v>0</v>
      </c>
      <c r="V1049" s="315">
        <v>0</v>
      </c>
      <c r="W1049" s="316">
        <v>0</v>
      </c>
      <c r="X1049" s="315">
        <v>0</v>
      </c>
      <c r="Y1049" s="315">
        <v>0</v>
      </c>
      <c r="Z1049" s="315">
        <v>0</v>
      </c>
      <c r="AA1049" s="315">
        <v>0</v>
      </c>
      <c r="AB1049" s="5">
        <v>0</v>
      </c>
      <c r="AC1049" s="5">
        <v>0</v>
      </c>
      <c r="AD1049" s="5">
        <v>0</v>
      </c>
      <c r="AE1049" s="5">
        <v>0</v>
      </c>
      <c r="AF1049" s="5">
        <v>0</v>
      </c>
      <c r="AG1049" s="5">
        <v>0</v>
      </c>
      <c r="AH1049" s="317">
        <v>0</v>
      </c>
      <c r="AI1049" s="317">
        <v>0</v>
      </c>
    </row>
    <row r="1050" spans="2:35" outlineLevel="1" x14ac:dyDescent="0.2">
      <c r="B1050" s="310"/>
      <c r="C1050" s="312" t="s">
        <v>152</v>
      </c>
      <c r="D1050" s="259"/>
      <c r="E1050" s="259"/>
      <c r="F1050" s="259"/>
      <c r="G1050" s="329" t="s">
        <v>281</v>
      </c>
      <c r="H1050" s="330"/>
      <c r="I1050" s="329"/>
      <c r="J1050" s="259"/>
      <c r="K1050" s="16"/>
      <c r="L1050" s="259"/>
      <c r="M1050" s="259"/>
      <c r="N1050" s="259"/>
      <c r="O1050" s="259"/>
      <c r="P1050" s="259"/>
      <c r="Q1050" s="16" t="s">
        <v>110</v>
      </c>
      <c r="R1050" s="332"/>
      <c r="S1050" s="315">
        <v>0</v>
      </c>
      <c r="T1050" s="315">
        <v>0</v>
      </c>
      <c r="U1050" s="315">
        <v>0</v>
      </c>
      <c r="V1050" s="315">
        <v>0</v>
      </c>
      <c r="W1050" s="316">
        <v>0</v>
      </c>
      <c r="X1050" s="315">
        <v>0</v>
      </c>
      <c r="Y1050" s="315">
        <v>0</v>
      </c>
      <c r="Z1050" s="315">
        <v>0</v>
      </c>
      <c r="AA1050" s="315">
        <v>0</v>
      </c>
      <c r="AB1050" s="5">
        <v>0</v>
      </c>
      <c r="AC1050" s="5">
        <v>0</v>
      </c>
      <c r="AD1050" s="5">
        <v>0</v>
      </c>
      <c r="AE1050" s="5">
        <v>0</v>
      </c>
      <c r="AF1050" s="5">
        <v>0</v>
      </c>
      <c r="AG1050" s="5">
        <v>0</v>
      </c>
      <c r="AH1050" s="317">
        <v>0</v>
      </c>
      <c r="AI1050" s="317">
        <v>0</v>
      </c>
    </row>
    <row r="1051" spans="2:35" outlineLevel="1" x14ac:dyDescent="0.2">
      <c r="B1051" s="310"/>
      <c r="C1051" s="312" t="s">
        <v>152</v>
      </c>
      <c r="D1051" s="259"/>
      <c r="E1051" s="259"/>
      <c r="F1051" s="259"/>
      <c r="G1051" s="333" t="s">
        <v>282</v>
      </c>
      <c r="H1051" s="334"/>
      <c r="I1051" s="333"/>
      <c r="J1051" s="335"/>
      <c r="K1051" s="336"/>
      <c r="L1051" s="335"/>
      <c r="M1051" s="335"/>
      <c r="N1051" s="335"/>
      <c r="O1051" s="335"/>
      <c r="P1051" s="335"/>
      <c r="Q1051" s="337" t="s">
        <v>110</v>
      </c>
      <c r="R1051" s="338"/>
      <c r="S1051" s="321">
        <v>0</v>
      </c>
      <c r="T1051" s="321">
        <v>0</v>
      </c>
      <c r="U1051" s="321">
        <v>0</v>
      </c>
      <c r="V1051" s="321">
        <v>0</v>
      </c>
      <c r="W1051" s="322">
        <v>0</v>
      </c>
      <c r="X1051" s="321">
        <v>0</v>
      </c>
      <c r="Y1051" s="321">
        <v>0</v>
      </c>
      <c r="Z1051" s="321">
        <v>0</v>
      </c>
      <c r="AA1051" s="321">
        <v>0</v>
      </c>
      <c r="AB1051" s="323">
        <v>0</v>
      </c>
      <c r="AC1051" s="323">
        <v>0</v>
      </c>
      <c r="AD1051" s="323">
        <v>0</v>
      </c>
      <c r="AE1051" s="323">
        <v>0</v>
      </c>
      <c r="AF1051" s="323">
        <v>0</v>
      </c>
      <c r="AG1051" s="323">
        <v>0</v>
      </c>
      <c r="AH1051" s="324">
        <v>0</v>
      </c>
      <c r="AI1051" s="324">
        <v>0</v>
      </c>
    </row>
    <row r="1052" spans="2:35" outlineLevel="1" x14ac:dyDescent="0.2">
      <c r="B1052" s="310"/>
      <c r="C1052" s="312" t="s">
        <v>152</v>
      </c>
      <c r="D1052" s="259"/>
      <c r="E1052" s="259"/>
      <c r="F1052" s="259"/>
      <c r="G1052" s="329" t="s">
        <v>283</v>
      </c>
      <c r="H1052" s="330"/>
      <c r="I1052" s="329"/>
      <c r="J1052" s="259"/>
      <c r="K1052" s="16"/>
      <c r="L1052" s="259"/>
      <c r="M1052" s="259"/>
      <c r="N1052" s="259"/>
      <c r="O1052" s="259"/>
      <c r="P1052" s="259"/>
      <c r="Q1052" s="261"/>
      <c r="R1052" s="262"/>
      <c r="S1052" s="339">
        <v>0</v>
      </c>
      <c r="T1052" s="339">
        <v>0</v>
      </c>
      <c r="U1052" s="339">
        <v>0</v>
      </c>
      <c r="V1052" s="339">
        <v>0</v>
      </c>
      <c r="W1052" s="339">
        <v>0</v>
      </c>
      <c r="X1052" s="339">
        <v>0</v>
      </c>
      <c r="Y1052" s="339">
        <v>0</v>
      </c>
      <c r="Z1052" s="339">
        <v>0</v>
      </c>
      <c r="AA1052" s="339">
        <v>0</v>
      </c>
      <c r="AB1052" s="339">
        <v>0</v>
      </c>
      <c r="AC1052" s="339">
        <v>0</v>
      </c>
      <c r="AD1052" s="339">
        <v>0</v>
      </c>
      <c r="AE1052" s="339">
        <v>0</v>
      </c>
      <c r="AF1052" s="339">
        <v>0</v>
      </c>
      <c r="AG1052" s="339">
        <v>0</v>
      </c>
      <c r="AH1052" s="339">
        <v>0</v>
      </c>
      <c r="AI1052" s="339">
        <v>0</v>
      </c>
    </row>
    <row r="1053" spans="2:35" outlineLevel="1" x14ac:dyDescent="0.2">
      <c r="B1053" s="310"/>
      <c r="C1053" s="309"/>
    </row>
    <row r="1054" spans="2:35" outlineLevel="1" x14ac:dyDescent="0.2">
      <c r="B1054" s="310"/>
      <c r="C1054" s="312" t="s">
        <v>152</v>
      </c>
      <c r="F1054" s="40" t="s">
        <v>284</v>
      </c>
      <c r="Q1054" s="16" t="s">
        <v>110</v>
      </c>
      <c r="R1054" s="340"/>
      <c r="S1054" s="341">
        <v>0</v>
      </c>
      <c r="T1054" s="341">
        <v>0</v>
      </c>
      <c r="U1054" s="341">
        <v>0</v>
      </c>
      <c r="V1054" s="341">
        <v>0</v>
      </c>
      <c r="W1054" s="342">
        <v>0</v>
      </c>
      <c r="X1054" s="341">
        <v>0</v>
      </c>
      <c r="Y1054" s="341">
        <v>0</v>
      </c>
      <c r="Z1054" s="341">
        <v>0</v>
      </c>
      <c r="AA1054" s="341">
        <v>0</v>
      </c>
      <c r="AB1054" s="343">
        <v>0</v>
      </c>
      <c r="AC1054" s="343">
        <v>0</v>
      </c>
      <c r="AD1054" s="343">
        <v>0</v>
      </c>
      <c r="AE1054" s="343">
        <v>0</v>
      </c>
      <c r="AF1054" s="343">
        <v>0</v>
      </c>
      <c r="AG1054" s="343">
        <v>0</v>
      </c>
      <c r="AH1054" s="344">
        <v>0</v>
      </c>
      <c r="AI1054" s="344">
        <v>0</v>
      </c>
    </row>
    <row r="1055" spans="2:35" outlineLevel="1" x14ac:dyDescent="0.2">
      <c r="B1055" s="310"/>
      <c r="C1055" s="309"/>
      <c r="F1055" s="40"/>
    </row>
    <row r="1056" spans="2:35" outlineLevel="1" x14ac:dyDescent="0.2">
      <c r="B1056" s="310"/>
      <c r="C1056" s="309"/>
      <c r="F1056" s="40" t="s">
        <v>285</v>
      </c>
    </row>
    <row r="1057" spans="2:35" outlineLevel="1" x14ac:dyDescent="0.2">
      <c r="B1057" s="310"/>
      <c r="C1057" s="345" t="s">
        <v>152</v>
      </c>
      <c r="G1057" t="s">
        <v>286</v>
      </c>
      <c r="Q1057" s="16" t="s">
        <v>110</v>
      </c>
      <c r="R1057" s="299"/>
      <c r="S1057" s="300">
        <v>0</v>
      </c>
      <c r="T1057" s="300">
        <v>0</v>
      </c>
      <c r="U1057" s="300">
        <v>0</v>
      </c>
      <c r="V1057" s="300">
        <v>0</v>
      </c>
      <c r="W1057" s="301">
        <v>0</v>
      </c>
      <c r="X1057" s="300">
        <v>0</v>
      </c>
      <c r="Y1057" s="300">
        <v>0</v>
      </c>
      <c r="Z1057" s="300">
        <v>0</v>
      </c>
      <c r="AA1057" s="300">
        <v>0</v>
      </c>
      <c r="AB1057" s="302">
        <v>0</v>
      </c>
      <c r="AC1057" s="302">
        <v>0</v>
      </c>
      <c r="AD1057" s="302">
        <v>0</v>
      </c>
      <c r="AE1057" s="302">
        <v>0</v>
      </c>
      <c r="AF1057" s="302">
        <v>0</v>
      </c>
      <c r="AG1057" s="302">
        <v>0</v>
      </c>
      <c r="AH1057" s="303">
        <v>0</v>
      </c>
      <c r="AI1057" s="303">
        <v>0</v>
      </c>
    </row>
    <row r="1058" spans="2:35" outlineLevel="1" x14ac:dyDescent="0.2">
      <c r="B1058" s="310"/>
      <c r="C1058" s="345" t="s">
        <v>152</v>
      </c>
      <c r="G1058" t="s">
        <v>287</v>
      </c>
      <c r="Q1058" s="337" t="s">
        <v>110</v>
      </c>
      <c r="R1058" s="320"/>
      <c r="S1058" s="321">
        <v>0</v>
      </c>
      <c r="T1058" s="321">
        <v>0</v>
      </c>
      <c r="U1058" s="321">
        <v>0</v>
      </c>
      <c r="V1058" s="321">
        <v>0</v>
      </c>
      <c r="W1058" s="322">
        <v>0</v>
      </c>
      <c r="X1058" s="321">
        <v>0</v>
      </c>
      <c r="Y1058" s="321">
        <v>0</v>
      </c>
      <c r="Z1058" s="321">
        <v>0</v>
      </c>
      <c r="AA1058" s="321">
        <v>0</v>
      </c>
      <c r="AB1058" s="323">
        <v>0</v>
      </c>
      <c r="AC1058" s="323">
        <v>0</v>
      </c>
      <c r="AD1058" s="323">
        <v>0</v>
      </c>
      <c r="AE1058" s="323">
        <v>0</v>
      </c>
      <c r="AF1058" s="323">
        <v>0</v>
      </c>
      <c r="AG1058" s="323">
        <v>0</v>
      </c>
      <c r="AH1058" s="324">
        <v>0</v>
      </c>
      <c r="AI1058" s="324">
        <v>0</v>
      </c>
    </row>
    <row r="1059" spans="2:35" outlineLevel="1" x14ac:dyDescent="0.2">
      <c r="B1059" s="310"/>
      <c r="C1059" s="345" t="s">
        <v>152</v>
      </c>
      <c r="G1059" s="325" t="s">
        <v>288</v>
      </c>
      <c r="H1059" s="326"/>
      <c r="I1059" s="325"/>
      <c r="J1059" s="325"/>
      <c r="K1059" s="326"/>
      <c r="L1059" s="325"/>
      <c r="M1059" s="325"/>
      <c r="N1059" s="325"/>
      <c r="O1059" s="325"/>
      <c r="P1059" s="325"/>
      <c r="Q1059" s="326"/>
      <c r="R1059" s="327"/>
      <c r="S1059" s="5">
        <v>0</v>
      </c>
      <c r="T1059" s="5">
        <v>0</v>
      </c>
      <c r="U1059" s="5">
        <v>0</v>
      </c>
      <c r="V1059" s="5">
        <v>0</v>
      </c>
      <c r="W1059" s="5">
        <v>0</v>
      </c>
      <c r="X1059" s="5">
        <v>0</v>
      </c>
      <c r="Y1059" s="5">
        <v>0</v>
      </c>
      <c r="Z1059" s="5">
        <v>0</v>
      </c>
      <c r="AA1059" s="5">
        <v>0</v>
      </c>
      <c r="AB1059" s="5">
        <v>0</v>
      </c>
      <c r="AC1059" s="5">
        <v>0</v>
      </c>
      <c r="AD1059" s="5">
        <v>0</v>
      </c>
      <c r="AE1059" s="5">
        <v>0</v>
      </c>
      <c r="AF1059" s="5">
        <v>0</v>
      </c>
      <c r="AG1059" s="5">
        <v>0</v>
      </c>
      <c r="AH1059" s="5">
        <v>0</v>
      </c>
      <c r="AI1059" s="5">
        <v>0</v>
      </c>
    </row>
    <row r="1060" spans="2:35" outlineLevel="1" x14ac:dyDescent="0.2">
      <c r="B1060" s="310"/>
      <c r="C1060" s="309"/>
    </row>
    <row r="1061" spans="2:35" outlineLevel="1" x14ac:dyDescent="0.2">
      <c r="B1061" s="310"/>
      <c r="C1061" s="346" t="s">
        <v>152</v>
      </c>
      <c r="F1061" s="40" t="s">
        <v>266</v>
      </c>
      <c r="Q1061" s="16" t="s">
        <v>110</v>
      </c>
      <c r="R1061" s="340"/>
      <c r="S1061" s="341">
        <v>0</v>
      </c>
      <c r="T1061" s="341">
        <v>0</v>
      </c>
      <c r="U1061" s="341">
        <v>0</v>
      </c>
      <c r="V1061" s="341">
        <v>0</v>
      </c>
      <c r="W1061" s="342">
        <v>0</v>
      </c>
      <c r="X1061" s="341">
        <v>0</v>
      </c>
      <c r="Y1061" s="341">
        <v>0</v>
      </c>
      <c r="Z1061" s="341">
        <v>0</v>
      </c>
      <c r="AA1061" s="341">
        <v>0</v>
      </c>
      <c r="AB1061" s="343">
        <v>0</v>
      </c>
      <c r="AC1061" s="343">
        <v>0</v>
      </c>
      <c r="AD1061" s="343">
        <v>0</v>
      </c>
      <c r="AE1061" s="343">
        <v>0</v>
      </c>
      <c r="AF1061" s="343">
        <v>0</v>
      </c>
      <c r="AG1061" s="343">
        <v>0</v>
      </c>
      <c r="AH1061" s="344">
        <v>0</v>
      </c>
      <c r="AI1061" s="344">
        <v>0</v>
      </c>
    </row>
    <row r="1062" spans="2:35" outlineLevel="1" x14ac:dyDescent="0.2"/>
    <row r="1063" spans="2:35" x14ac:dyDescent="0.2">
      <c r="C1063" s="116" t="s">
        <v>152</v>
      </c>
      <c r="D1063" s="67" t="s">
        <v>152</v>
      </c>
      <c r="E1063" s="67"/>
      <c r="F1063" s="67"/>
      <c r="G1063" s="67"/>
      <c r="H1063" s="102"/>
      <c r="I1063" s="67"/>
      <c r="J1063" s="67"/>
      <c r="K1063" s="102"/>
      <c r="L1063" s="67"/>
      <c r="M1063" s="67"/>
      <c r="N1063" s="67"/>
      <c r="O1063" s="67"/>
      <c r="P1063" s="67"/>
      <c r="Q1063" s="117" t="s">
        <v>110</v>
      </c>
      <c r="R1063" s="118"/>
      <c r="S1063" s="118">
        <v>0</v>
      </c>
      <c r="T1063" s="118">
        <v>0</v>
      </c>
      <c r="U1063" s="118">
        <v>0</v>
      </c>
      <c r="V1063" s="118">
        <v>0</v>
      </c>
      <c r="W1063" s="118">
        <v>0</v>
      </c>
      <c r="X1063" s="118">
        <v>0</v>
      </c>
      <c r="Y1063" s="118">
        <v>0</v>
      </c>
      <c r="Z1063" s="118">
        <v>0</v>
      </c>
      <c r="AA1063" s="118">
        <v>0</v>
      </c>
      <c r="AB1063" s="118">
        <v>0</v>
      </c>
      <c r="AC1063" s="118">
        <v>0</v>
      </c>
      <c r="AD1063" s="118">
        <v>0</v>
      </c>
      <c r="AE1063" s="118">
        <v>0</v>
      </c>
      <c r="AF1063" s="118">
        <v>0</v>
      </c>
      <c r="AG1063" s="118">
        <v>0</v>
      </c>
      <c r="AH1063" s="118">
        <v>0</v>
      </c>
      <c r="AI1063" s="118">
        <v>0</v>
      </c>
    </row>
    <row r="1064" spans="2:35" outlineLevel="1" x14ac:dyDescent="0.2">
      <c r="C1064" s="309"/>
      <c r="F1064" s="40" t="s">
        <v>269</v>
      </c>
    </row>
    <row r="1065" spans="2:35" outlineLevel="1" x14ac:dyDescent="0.2">
      <c r="B1065" s="310"/>
      <c r="C1065" s="312" t="s">
        <v>152</v>
      </c>
      <c r="G1065" t="s">
        <v>270</v>
      </c>
      <c r="O1065" s="106"/>
      <c r="Q1065" s="16" t="s">
        <v>110</v>
      </c>
      <c r="R1065" s="299"/>
      <c r="S1065" s="300">
        <v>0</v>
      </c>
      <c r="T1065" s="300">
        <v>0</v>
      </c>
      <c r="U1065" s="300">
        <v>0</v>
      </c>
      <c r="V1065" s="300">
        <v>0</v>
      </c>
      <c r="W1065" s="301">
        <v>0</v>
      </c>
      <c r="X1065" s="300">
        <v>0</v>
      </c>
      <c r="Y1065" s="300">
        <v>0</v>
      </c>
      <c r="Z1065" s="300">
        <v>0</v>
      </c>
      <c r="AA1065" s="300">
        <v>0</v>
      </c>
      <c r="AB1065" s="302">
        <v>0</v>
      </c>
      <c r="AC1065" s="302">
        <v>0</v>
      </c>
      <c r="AD1065" s="302">
        <v>0</v>
      </c>
      <c r="AE1065" s="302">
        <v>0</v>
      </c>
      <c r="AF1065" s="302">
        <v>0</v>
      </c>
      <c r="AG1065" s="302">
        <v>0</v>
      </c>
      <c r="AH1065" s="303">
        <v>0</v>
      </c>
      <c r="AI1065" s="303">
        <v>0</v>
      </c>
    </row>
    <row r="1066" spans="2:35" outlineLevel="1" x14ac:dyDescent="0.2">
      <c r="B1066" s="310"/>
      <c r="C1066" s="312" t="s">
        <v>152</v>
      </c>
      <c r="G1066" t="s">
        <v>271</v>
      </c>
      <c r="N1066" s="24"/>
      <c r="O1066" s="149" t="s">
        <v>172</v>
      </c>
      <c r="P1066" s="313">
        <v>0</v>
      </c>
      <c r="Q1066" s="16" t="s">
        <v>110</v>
      </c>
      <c r="R1066" s="314"/>
      <c r="S1066" s="315">
        <v>0</v>
      </c>
      <c r="T1066" s="315">
        <v>0</v>
      </c>
      <c r="U1066" s="315">
        <v>0</v>
      </c>
      <c r="V1066" s="315">
        <v>0</v>
      </c>
      <c r="W1066" s="316">
        <v>0</v>
      </c>
      <c r="X1066" s="315">
        <v>0</v>
      </c>
      <c r="Y1066" s="315">
        <v>0</v>
      </c>
      <c r="Z1066" s="315">
        <v>0</v>
      </c>
      <c r="AA1066" s="315">
        <v>0</v>
      </c>
      <c r="AB1066" s="5">
        <v>0</v>
      </c>
      <c r="AC1066" s="5">
        <v>0</v>
      </c>
      <c r="AD1066" s="5">
        <v>0</v>
      </c>
      <c r="AE1066" s="5">
        <v>0</v>
      </c>
      <c r="AF1066" s="5">
        <v>0</v>
      </c>
      <c r="AG1066" s="5">
        <v>0</v>
      </c>
      <c r="AH1066" s="317">
        <v>0</v>
      </c>
      <c r="AI1066" s="317">
        <v>0</v>
      </c>
    </row>
    <row r="1067" spans="2:35" outlineLevel="1" x14ac:dyDescent="0.2">
      <c r="B1067" s="310"/>
      <c r="C1067" s="312" t="s">
        <v>152</v>
      </c>
      <c r="G1067" t="s">
        <v>272</v>
      </c>
      <c r="Q1067" s="16" t="s">
        <v>110</v>
      </c>
      <c r="R1067" s="314"/>
      <c r="S1067" s="315">
        <v>0</v>
      </c>
      <c r="T1067" s="315">
        <v>0</v>
      </c>
      <c r="U1067" s="315">
        <v>0</v>
      </c>
      <c r="V1067" s="315">
        <v>0</v>
      </c>
      <c r="W1067" s="316">
        <v>0</v>
      </c>
      <c r="X1067" s="315">
        <v>0</v>
      </c>
      <c r="Y1067" s="315">
        <v>0</v>
      </c>
      <c r="Z1067" s="315">
        <v>0</v>
      </c>
      <c r="AA1067" s="315">
        <v>0</v>
      </c>
      <c r="AB1067" s="5">
        <v>0</v>
      </c>
      <c r="AC1067" s="5">
        <v>0</v>
      </c>
      <c r="AD1067" s="5">
        <v>0</v>
      </c>
      <c r="AE1067" s="5">
        <v>0</v>
      </c>
      <c r="AF1067" s="5">
        <v>0</v>
      </c>
      <c r="AG1067" s="5">
        <v>0</v>
      </c>
      <c r="AH1067" s="317">
        <v>0</v>
      </c>
      <c r="AI1067" s="317">
        <v>0</v>
      </c>
    </row>
    <row r="1068" spans="2:35" outlineLevel="1" x14ac:dyDescent="0.2">
      <c r="B1068" s="310"/>
      <c r="C1068" s="312" t="s">
        <v>152</v>
      </c>
      <c r="G1068" t="s">
        <v>273</v>
      </c>
      <c r="Q1068" s="16" t="s">
        <v>110</v>
      </c>
      <c r="R1068" s="314"/>
      <c r="S1068" s="315">
        <v>0</v>
      </c>
      <c r="T1068" s="315">
        <v>0</v>
      </c>
      <c r="U1068" s="315">
        <v>0</v>
      </c>
      <c r="V1068" s="315">
        <v>0</v>
      </c>
      <c r="W1068" s="316">
        <v>0</v>
      </c>
      <c r="X1068" s="315">
        <v>0</v>
      </c>
      <c r="Y1068" s="315">
        <v>0</v>
      </c>
      <c r="Z1068" s="315">
        <v>0</v>
      </c>
      <c r="AA1068" s="315">
        <v>0</v>
      </c>
      <c r="AB1068" s="5">
        <v>0</v>
      </c>
      <c r="AC1068" s="5">
        <v>0</v>
      </c>
      <c r="AD1068" s="5">
        <v>0</v>
      </c>
      <c r="AE1068" s="5">
        <v>0</v>
      </c>
      <c r="AF1068" s="5">
        <v>0</v>
      </c>
      <c r="AG1068" s="5">
        <v>0</v>
      </c>
      <c r="AH1068" s="317">
        <v>0</v>
      </c>
      <c r="AI1068" s="317">
        <v>0</v>
      </c>
    </row>
    <row r="1069" spans="2:35" outlineLevel="1" x14ac:dyDescent="0.2">
      <c r="B1069" s="310"/>
      <c r="C1069" s="312" t="s">
        <v>152</v>
      </c>
      <c r="G1069" t="s">
        <v>274</v>
      </c>
      <c r="O1069" s="149" t="s">
        <v>275</v>
      </c>
      <c r="P1069" s="318">
        <v>0</v>
      </c>
      <c r="Q1069" s="16" t="s">
        <v>110</v>
      </c>
      <c r="R1069" s="319"/>
      <c r="S1069" s="315">
        <v>0</v>
      </c>
      <c r="T1069" s="315">
        <v>0</v>
      </c>
      <c r="U1069" s="315">
        <v>0</v>
      </c>
      <c r="V1069" s="315">
        <v>0</v>
      </c>
      <c r="W1069" s="316">
        <v>0</v>
      </c>
      <c r="X1069" s="315">
        <v>0</v>
      </c>
      <c r="Y1069" s="315">
        <v>0</v>
      </c>
      <c r="Z1069" s="315">
        <v>0</v>
      </c>
      <c r="AA1069" s="315">
        <v>0</v>
      </c>
      <c r="AB1069" s="5">
        <v>0</v>
      </c>
      <c r="AC1069" s="5">
        <v>0</v>
      </c>
      <c r="AD1069" s="5">
        <v>0</v>
      </c>
      <c r="AE1069" s="5">
        <v>0</v>
      </c>
      <c r="AF1069" s="5">
        <v>0</v>
      </c>
      <c r="AG1069" s="5">
        <v>0</v>
      </c>
      <c r="AH1069" s="317">
        <v>0</v>
      </c>
      <c r="AI1069" s="317">
        <v>0</v>
      </c>
    </row>
    <row r="1070" spans="2:35" outlineLevel="1" x14ac:dyDescent="0.2">
      <c r="B1070" s="310"/>
      <c r="C1070" s="312" t="s">
        <v>152</v>
      </c>
      <c r="G1070" t="s">
        <v>276</v>
      </c>
      <c r="Q1070" s="8" t="s">
        <v>110</v>
      </c>
      <c r="R1070" s="320"/>
      <c r="S1070" s="321">
        <v>0</v>
      </c>
      <c r="T1070" s="321">
        <v>0</v>
      </c>
      <c r="U1070" s="321">
        <v>0</v>
      </c>
      <c r="V1070" s="321">
        <v>0</v>
      </c>
      <c r="W1070" s="322">
        <v>0</v>
      </c>
      <c r="X1070" s="321">
        <v>0</v>
      </c>
      <c r="Y1070" s="321">
        <v>0</v>
      </c>
      <c r="Z1070" s="321">
        <v>0</v>
      </c>
      <c r="AA1070" s="321">
        <v>0</v>
      </c>
      <c r="AB1070" s="323">
        <v>0</v>
      </c>
      <c r="AC1070" s="323">
        <v>0</v>
      </c>
      <c r="AD1070" s="323">
        <v>0</v>
      </c>
      <c r="AE1070" s="323">
        <v>0</v>
      </c>
      <c r="AF1070" s="323">
        <v>0</v>
      </c>
      <c r="AG1070" s="323">
        <v>0</v>
      </c>
      <c r="AH1070" s="324">
        <v>0</v>
      </c>
      <c r="AI1070" s="324">
        <v>0</v>
      </c>
    </row>
    <row r="1071" spans="2:35" outlineLevel="1" x14ac:dyDescent="0.2">
      <c r="B1071" s="310"/>
      <c r="C1071" s="312" t="s">
        <v>152</v>
      </c>
      <c r="G1071" s="325" t="s">
        <v>277</v>
      </c>
      <c r="H1071" s="326"/>
      <c r="I1071" s="325"/>
      <c r="J1071" s="325"/>
      <c r="K1071" s="326"/>
      <c r="L1071" s="325"/>
      <c r="M1071" s="325"/>
      <c r="N1071" s="325"/>
      <c r="O1071" s="325"/>
      <c r="P1071" s="325"/>
      <c r="Q1071" s="326"/>
      <c r="R1071" s="327"/>
      <c r="S1071" s="5">
        <v>0</v>
      </c>
      <c r="T1071" s="5">
        <v>0</v>
      </c>
      <c r="U1071" s="5">
        <v>0</v>
      </c>
      <c r="V1071" s="5">
        <v>0</v>
      </c>
      <c r="W1071" s="5">
        <v>0</v>
      </c>
      <c r="X1071" s="5">
        <v>0</v>
      </c>
      <c r="Y1071" s="5">
        <v>0</v>
      </c>
      <c r="Z1071" s="5">
        <v>0</v>
      </c>
      <c r="AA1071" s="5">
        <v>0</v>
      </c>
      <c r="AB1071" s="5">
        <v>0</v>
      </c>
      <c r="AC1071" s="5">
        <v>0</v>
      </c>
      <c r="AD1071" s="5">
        <v>0</v>
      </c>
      <c r="AE1071" s="5">
        <v>0</v>
      </c>
      <c r="AF1071" s="5">
        <v>0</v>
      </c>
      <c r="AG1071" s="5">
        <v>0</v>
      </c>
      <c r="AH1071" s="5">
        <v>0</v>
      </c>
      <c r="AI1071" s="5">
        <v>0</v>
      </c>
    </row>
    <row r="1072" spans="2:35" outlineLevel="1" x14ac:dyDescent="0.2">
      <c r="B1072" s="310"/>
      <c r="C1072" s="309"/>
    </row>
    <row r="1073" spans="2:35" outlineLevel="1" x14ac:dyDescent="0.2">
      <c r="B1073" s="310"/>
      <c r="C1073" s="312"/>
      <c r="D1073" s="259"/>
      <c r="E1073" s="259"/>
      <c r="F1073" s="328" t="s">
        <v>278</v>
      </c>
      <c r="G1073" s="259"/>
      <c r="H1073" s="16"/>
      <c r="I1073" s="259"/>
      <c r="J1073" s="259"/>
      <c r="K1073" s="16"/>
      <c r="L1073" s="259"/>
      <c r="M1073" s="259"/>
      <c r="N1073" s="259"/>
      <c r="O1073" s="259"/>
      <c r="P1073" s="259"/>
      <c r="Q1073" s="261"/>
      <c r="R1073" s="262"/>
      <c r="S1073" s="262"/>
      <c r="T1073" s="262"/>
      <c r="U1073" s="262"/>
      <c r="V1073" s="262"/>
      <c r="W1073" s="262"/>
      <c r="X1073" s="262"/>
      <c r="Y1073" s="262"/>
      <c r="Z1073" s="262"/>
      <c r="AA1073" s="262"/>
      <c r="AB1073" s="262"/>
      <c r="AC1073" s="262"/>
      <c r="AD1073" s="262"/>
      <c r="AE1073" s="262"/>
      <c r="AF1073" s="262"/>
      <c r="AG1073" s="262"/>
      <c r="AH1073" s="262"/>
      <c r="AI1073" s="262"/>
    </row>
    <row r="1074" spans="2:35" outlineLevel="1" x14ac:dyDescent="0.2">
      <c r="B1074" s="310"/>
      <c r="C1074" s="312" t="s">
        <v>152</v>
      </c>
      <c r="D1074" s="259"/>
      <c r="E1074" s="259"/>
      <c r="F1074" s="259"/>
      <c r="G1074" s="329" t="s">
        <v>279</v>
      </c>
      <c r="H1074" s="330"/>
      <c r="I1074" s="329"/>
      <c r="J1074" s="259"/>
      <c r="K1074" s="16"/>
      <c r="L1074" s="259"/>
      <c r="M1074" s="259"/>
      <c r="N1074" s="259"/>
      <c r="O1074" s="259"/>
      <c r="P1074" s="259"/>
      <c r="Q1074" s="16" t="s">
        <v>110</v>
      </c>
      <c r="R1074" s="331"/>
      <c r="S1074" s="300">
        <v>0</v>
      </c>
      <c r="T1074" s="300">
        <v>0</v>
      </c>
      <c r="U1074" s="300">
        <v>0</v>
      </c>
      <c r="V1074" s="300">
        <v>0</v>
      </c>
      <c r="W1074" s="301">
        <v>0</v>
      </c>
      <c r="X1074" s="300">
        <v>0</v>
      </c>
      <c r="Y1074" s="300">
        <v>0</v>
      </c>
      <c r="Z1074" s="300">
        <v>0</v>
      </c>
      <c r="AA1074" s="300">
        <v>0</v>
      </c>
      <c r="AB1074" s="302">
        <v>0</v>
      </c>
      <c r="AC1074" s="302">
        <v>0</v>
      </c>
      <c r="AD1074" s="302">
        <v>0</v>
      </c>
      <c r="AE1074" s="302">
        <v>0</v>
      </c>
      <c r="AF1074" s="302">
        <v>0</v>
      </c>
      <c r="AG1074" s="302">
        <v>0</v>
      </c>
      <c r="AH1074" s="303">
        <v>0</v>
      </c>
      <c r="AI1074" s="303">
        <v>0</v>
      </c>
    </row>
    <row r="1075" spans="2:35" outlineLevel="1" x14ac:dyDescent="0.2">
      <c r="B1075" s="310"/>
      <c r="C1075" s="312" t="s">
        <v>152</v>
      </c>
      <c r="D1075" s="259"/>
      <c r="E1075" s="259"/>
      <c r="F1075" s="259"/>
      <c r="G1075" s="329" t="s">
        <v>280</v>
      </c>
      <c r="H1075" s="330"/>
      <c r="I1075" s="329"/>
      <c r="J1075" s="259"/>
      <c r="K1075" s="16"/>
      <c r="L1075" s="259"/>
      <c r="M1075" s="259"/>
      <c r="N1075" s="259"/>
      <c r="O1075" s="259"/>
      <c r="P1075" s="259"/>
      <c r="Q1075" s="16" t="s">
        <v>110</v>
      </c>
      <c r="R1075" s="332"/>
      <c r="S1075" s="315">
        <v>0</v>
      </c>
      <c r="T1075" s="315">
        <v>0</v>
      </c>
      <c r="U1075" s="315">
        <v>0</v>
      </c>
      <c r="V1075" s="315">
        <v>0</v>
      </c>
      <c r="W1075" s="316">
        <v>0</v>
      </c>
      <c r="X1075" s="315">
        <v>0</v>
      </c>
      <c r="Y1075" s="315">
        <v>0</v>
      </c>
      <c r="Z1075" s="315">
        <v>0</v>
      </c>
      <c r="AA1075" s="315">
        <v>0</v>
      </c>
      <c r="AB1075" s="5">
        <v>0</v>
      </c>
      <c r="AC1075" s="5">
        <v>0</v>
      </c>
      <c r="AD1075" s="5">
        <v>0</v>
      </c>
      <c r="AE1075" s="5">
        <v>0</v>
      </c>
      <c r="AF1075" s="5">
        <v>0</v>
      </c>
      <c r="AG1075" s="5">
        <v>0</v>
      </c>
      <c r="AH1075" s="317">
        <v>0</v>
      </c>
      <c r="AI1075" s="317">
        <v>0</v>
      </c>
    </row>
    <row r="1076" spans="2:35" outlineLevel="1" x14ac:dyDescent="0.2">
      <c r="B1076" s="310"/>
      <c r="C1076" s="312" t="s">
        <v>152</v>
      </c>
      <c r="D1076" s="259"/>
      <c r="E1076" s="259"/>
      <c r="F1076" s="259"/>
      <c r="G1076" s="329" t="s">
        <v>281</v>
      </c>
      <c r="H1076" s="330"/>
      <c r="I1076" s="329"/>
      <c r="J1076" s="259"/>
      <c r="K1076" s="16"/>
      <c r="L1076" s="259"/>
      <c r="M1076" s="259"/>
      <c r="N1076" s="259"/>
      <c r="O1076" s="259"/>
      <c r="P1076" s="259"/>
      <c r="Q1076" s="16" t="s">
        <v>110</v>
      </c>
      <c r="R1076" s="332"/>
      <c r="S1076" s="315">
        <v>0</v>
      </c>
      <c r="T1076" s="315">
        <v>0</v>
      </c>
      <c r="U1076" s="315">
        <v>0</v>
      </c>
      <c r="V1076" s="315">
        <v>0</v>
      </c>
      <c r="W1076" s="316">
        <v>0</v>
      </c>
      <c r="X1076" s="315">
        <v>0</v>
      </c>
      <c r="Y1076" s="315">
        <v>0</v>
      </c>
      <c r="Z1076" s="315">
        <v>0</v>
      </c>
      <c r="AA1076" s="315">
        <v>0</v>
      </c>
      <c r="AB1076" s="5">
        <v>0</v>
      </c>
      <c r="AC1076" s="5">
        <v>0</v>
      </c>
      <c r="AD1076" s="5">
        <v>0</v>
      </c>
      <c r="AE1076" s="5">
        <v>0</v>
      </c>
      <c r="AF1076" s="5">
        <v>0</v>
      </c>
      <c r="AG1076" s="5">
        <v>0</v>
      </c>
      <c r="AH1076" s="317">
        <v>0</v>
      </c>
      <c r="AI1076" s="317">
        <v>0</v>
      </c>
    </row>
    <row r="1077" spans="2:35" outlineLevel="1" x14ac:dyDescent="0.2">
      <c r="B1077" s="310"/>
      <c r="C1077" s="312" t="s">
        <v>152</v>
      </c>
      <c r="D1077" s="259"/>
      <c r="E1077" s="259"/>
      <c r="F1077" s="259"/>
      <c r="G1077" s="333" t="s">
        <v>282</v>
      </c>
      <c r="H1077" s="334"/>
      <c r="I1077" s="333"/>
      <c r="J1077" s="335"/>
      <c r="K1077" s="336"/>
      <c r="L1077" s="335"/>
      <c r="M1077" s="335"/>
      <c r="N1077" s="335"/>
      <c r="O1077" s="335"/>
      <c r="P1077" s="335"/>
      <c r="Q1077" s="337" t="s">
        <v>110</v>
      </c>
      <c r="R1077" s="338"/>
      <c r="S1077" s="321">
        <v>0</v>
      </c>
      <c r="T1077" s="321">
        <v>0</v>
      </c>
      <c r="U1077" s="321">
        <v>0</v>
      </c>
      <c r="V1077" s="321">
        <v>0</v>
      </c>
      <c r="W1077" s="322">
        <v>0</v>
      </c>
      <c r="X1077" s="321">
        <v>0</v>
      </c>
      <c r="Y1077" s="321">
        <v>0</v>
      </c>
      <c r="Z1077" s="321">
        <v>0</v>
      </c>
      <c r="AA1077" s="321">
        <v>0</v>
      </c>
      <c r="AB1077" s="323">
        <v>0</v>
      </c>
      <c r="AC1077" s="323">
        <v>0</v>
      </c>
      <c r="AD1077" s="323">
        <v>0</v>
      </c>
      <c r="AE1077" s="323">
        <v>0</v>
      </c>
      <c r="AF1077" s="323">
        <v>0</v>
      </c>
      <c r="AG1077" s="323">
        <v>0</v>
      </c>
      <c r="AH1077" s="324">
        <v>0</v>
      </c>
      <c r="AI1077" s="324">
        <v>0</v>
      </c>
    </row>
    <row r="1078" spans="2:35" outlineLevel="1" x14ac:dyDescent="0.2">
      <c r="B1078" s="310"/>
      <c r="C1078" s="312" t="s">
        <v>152</v>
      </c>
      <c r="D1078" s="259"/>
      <c r="E1078" s="259"/>
      <c r="F1078" s="259"/>
      <c r="G1078" s="329" t="s">
        <v>283</v>
      </c>
      <c r="H1078" s="330"/>
      <c r="I1078" s="329"/>
      <c r="J1078" s="259"/>
      <c r="K1078" s="16"/>
      <c r="L1078" s="259"/>
      <c r="M1078" s="259"/>
      <c r="N1078" s="259"/>
      <c r="O1078" s="259"/>
      <c r="P1078" s="259"/>
      <c r="Q1078" s="261"/>
      <c r="R1078" s="262"/>
      <c r="S1078" s="339">
        <v>0</v>
      </c>
      <c r="T1078" s="339">
        <v>0</v>
      </c>
      <c r="U1078" s="339">
        <v>0</v>
      </c>
      <c r="V1078" s="339">
        <v>0</v>
      </c>
      <c r="W1078" s="339">
        <v>0</v>
      </c>
      <c r="X1078" s="339">
        <v>0</v>
      </c>
      <c r="Y1078" s="339">
        <v>0</v>
      </c>
      <c r="Z1078" s="339">
        <v>0</v>
      </c>
      <c r="AA1078" s="339">
        <v>0</v>
      </c>
      <c r="AB1078" s="339">
        <v>0</v>
      </c>
      <c r="AC1078" s="339">
        <v>0</v>
      </c>
      <c r="AD1078" s="339">
        <v>0</v>
      </c>
      <c r="AE1078" s="339">
        <v>0</v>
      </c>
      <c r="AF1078" s="339">
        <v>0</v>
      </c>
      <c r="AG1078" s="339">
        <v>0</v>
      </c>
      <c r="AH1078" s="339">
        <v>0</v>
      </c>
      <c r="AI1078" s="339">
        <v>0</v>
      </c>
    </row>
    <row r="1079" spans="2:35" outlineLevel="1" x14ac:dyDescent="0.2">
      <c r="B1079" s="310"/>
      <c r="C1079" s="309"/>
    </row>
    <row r="1080" spans="2:35" outlineLevel="1" x14ac:dyDescent="0.2">
      <c r="B1080" s="310"/>
      <c r="C1080" s="312" t="s">
        <v>152</v>
      </c>
      <c r="F1080" s="40" t="s">
        <v>284</v>
      </c>
      <c r="Q1080" s="16" t="s">
        <v>110</v>
      </c>
      <c r="R1080" s="340"/>
      <c r="S1080" s="341">
        <v>0</v>
      </c>
      <c r="T1080" s="341">
        <v>0</v>
      </c>
      <c r="U1080" s="341">
        <v>0</v>
      </c>
      <c r="V1080" s="341">
        <v>0</v>
      </c>
      <c r="W1080" s="342">
        <v>0</v>
      </c>
      <c r="X1080" s="341">
        <v>0</v>
      </c>
      <c r="Y1080" s="341">
        <v>0</v>
      </c>
      <c r="Z1080" s="341">
        <v>0</v>
      </c>
      <c r="AA1080" s="341">
        <v>0</v>
      </c>
      <c r="AB1080" s="343">
        <v>0</v>
      </c>
      <c r="AC1080" s="343">
        <v>0</v>
      </c>
      <c r="AD1080" s="343">
        <v>0</v>
      </c>
      <c r="AE1080" s="343">
        <v>0</v>
      </c>
      <c r="AF1080" s="343">
        <v>0</v>
      </c>
      <c r="AG1080" s="343">
        <v>0</v>
      </c>
      <c r="AH1080" s="344">
        <v>0</v>
      </c>
      <c r="AI1080" s="344">
        <v>0</v>
      </c>
    </row>
    <row r="1081" spans="2:35" outlineLevel="1" x14ac:dyDescent="0.2">
      <c r="B1081" s="310"/>
      <c r="C1081" s="309"/>
      <c r="F1081" s="40"/>
    </row>
    <row r="1082" spans="2:35" outlineLevel="1" x14ac:dyDescent="0.2">
      <c r="B1082" s="310"/>
      <c r="C1082" s="309"/>
      <c r="F1082" s="40" t="s">
        <v>285</v>
      </c>
    </row>
    <row r="1083" spans="2:35" outlineLevel="1" x14ac:dyDescent="0.2">
      <c r="B1083" s="310"/>
      <c r="C1083" s="345" t="s">
        <v>152</v>
      </c>
      <c r="G1083" t="s">
        <v>286</v>
      </c>
      <c r="Q1083" s="16" t="s">
        <v>110</v>
      </c>
      <c r="R1083" s="299"/>
      <c r="S1083" s="300">
        <v>0</v>
      </c>
      <c r="T1083" s="300">
        <v>0</v>
      </c>
      <c r="U1083" s="300">
        <v>0</v>
      </c>
      <c r="V1083" s="300">
        <v>0</v>
      </c>
      <c r="W1083" s="301">
        <v>0</v>
      </c>
      <c r="X1083" s="300">
        <v>0</v>
      </c>
      <c r="Y1083" s="300">
        <v>0</v>
      </c>
      <c r="Z1083" s="300">
        <v>0</v>
      </c>
      <c r="AA1083" s="300">
        <v>0</v>
      </c>
      <c r="AB1083" s="302">
        <v>0</v>
      </c>
      <c r="AC1083" s="302">
        <v>0</v>
      </c>
      <c r="AD1083" s="302">
        <v>0</v>
      </c>
      <c r="AE1083" s="302">
        <v>0</v>
      </c>
      <c r="AF1083" s="302">
        <v>0</v>
      </c>
      <c r="AG1083" s="302">
        <v>0</v>
      </c>
      <c r="AH1083" s="303">
        <v>0</v>
      </c>
      <c r="AI1083" s="303">
        <v>0</v>
      </c>
    </row>
    <row r="1084" spans="2:35" outlineLevel="1" x14ac:dyDescent="0.2">
      <c r="B1084" s="310"/>
      <c r="C1084" s="345" t="s">
        <v>152</v>
      </c>
      <c r="G1084" t="s">
        <v>287</v>
      </c>
      <c r="Q1084" s="337" t="s">
        <v>110</v>
      </c>
      <c r="R1084" s="320"/>
      <c r="S1084" s="321">
        <v>0</v>
      </c>
      <c r="T1084" s="321">
        <v>0</v>
      </c>
      <c r="U1084" s="321">
        <v>0</v>
      </c>
      <c r="V1084" s="321">
        <v>0</v>
      </c>
      <c r="W1084" s="322">
        <v>0</v>
      </c>
      <c r="X1084" s="321">
        <v>0</v>
      </c>
      <c r="Y1084" s="321">
        <v>0</v>
      </c>
      <c r="Z1084" s="321">
        <v>0</v>
      </c>
      <c r="AA1084" s="321">
        <v>0</v>
      </c>
      <c r="AB1084" s="323">
        <v>0</v>
      </c>
      <c r="AC1084" s="323">
        <v>0</v>
      </c>
      <c r="AD1084" s="323">
        <v>0</v>
      </c>
      <c r="AE1084" s="323">
        <v>0</v>
      </c>
      <c r="AF1084" s="323">
        <v>0</v>
      </c>
      <c r="AG1084" s="323">
        <v>0</v>
      </c>
      <c r="AH1084" s="324">
        <v>0</v>
      </c>
      <c r="AI1084" s="324">
        <v>0</v>
      </c>
    </row>
    <row r="1085" spans="2:35" outlineLevel="1" x14ac:dyDescent="0.2">
      <c r="B1085" s="310"/>
      <c r="C1085" s="345" t="s">
        <v>152</v>
      </c>
      <c r="G1085" s="325" t="s">
        <v>288</v>
      </c>
      <c r="H1085" s="326"/>
      <c r="I1085" s="325"/>
      <c r="J1085" s="325"/>
      <c r="K1085" s="326"/>
      <c r="L1085" s="325"/>
      <c r="M1085" s="325"/>
      <c r="N1085" s="325"/>
      <c r="O1085" s="325"/>
      <c r="P1085" s="325"/>
      <c r="Q1085" s="326"/>
      <c r="R1085" s="327"/>
      <c r="S1085" s="5">
        <v>0</v>
      </c>
      <c r="T1085" s="5">
        <v>0</v>
      </c>
      <c r="U1085" s="5">
        <v>0</v>
      </c>
      <c r="V1085" s="5">
        <v>0</v>
      </c>
      <c r="W1085" s="5">
        <v>0</v>
      </c>
      <c r="X1085" s="5">
        <v>0</v>
      </c>
      <c r="Y1085" s="5">
        <v>0</v>
      </c>
      <c r="Z1085" s="5">
        <v>0</v>
      </c>
      <c r="AA1085" s="5">
        <v>0</v>
      </c>
      <c r="AB1085" s="5">
        <v>0</v>
      </c>
      <c r="AC1085" s="5">
        <v>0</v>
      </c>
      <c r="AD1085" s="5">
        <v>0</v>
      </c>
      <c r="AE1085" s="5">
        <v>0</v>
      </c>
      <c r="AF1085" s="5">
        <v>0</v>
      </c>
      <c r="AG1085" s="5">
        <v>0</v>
      </c>
      <c r="AH1085" s="5">
        <v>0</v>
      </c>
      <c r="AI1085" s="5">
        <v>0</v>
      </c>
    </row>
    <row r="1086" spans="2:35" outlineLevel="1" x14ac:dyDescent="0.2">
      <c r="B1086" s="310"/>
      <c r="C1086" s="309"/>
    </row>
    <row r="1087" spans="2:35" outlineLevel="1" x14ac:dyDescent="0.2">
      <c r="B1087" s="310"/>
      <c r="C1087" s="346" t="s">
        <v>152</v>
      </c>
      <c r="F1087" s="40" t="s">
        <v>266</v>
      </c>
      <c r="Q1087" s="16" t="s">
        <v>110</v>
      </c>
      <c r="R1087" s="340"/>
      <c r="S1087" s="341">
        <v>0</v>
      </c>
      <c r="T1087" s="341">
        <v>0</v>
      </c>
      <c r="U1087" s="341">
        <v>0</v>
      </c>
      <c r="V1087" s="341">
        <v>0</v>
      </c>
      <c r="W1087" s="342">
        <v>0</v>
      </c>
      <c r="X1087" s="341">
        <v>0</v>
      </c>
      <c r="Y1087" s="341">
        <v>0</v>
      </c>
      <c r="Z1087" s="341">
        <v>0</v>
      </c>
      <c r="AA1087" s="341">
        <v>0</v>
      </c>
      <c r="AB1087" s="343">
        <v>0</v>
      </c>
      <c r="AC1087" s="343">
        <v>0</v>
      </c>
      <c r="AD1087" s="343">
        <v>0</v>
      </c>
      <c r="AE1087" s="343">
        <v>0</v>
      </c>
      <c r="AF1087" s="343">
        <v>0</v>
      </c>
      <c r="AG1087" s="343">
        <v>0</v>
      </c>
      <c r="AH1087" s="344">
        <v>0</v>
      </c>
      <c r="AI1087" s="344">
        <v>0</v>
      </c>
    </row>
    <row r="1088" spans="2:35" outlineLevel="1" x14ac:dyDescent="0.2"/>
    <row r="1089" spans="2:35" x14ac:dyDescent="0.2">
      <c r="C1089" s="116" t="s">
        <v>152</v>
      </c>
      <c r="D1089" s="67" t="s">
        <v>152</v>
      </c>
      <c r="E1089" s="67"/>
      <c r="F1089" s="67"/>
      <c r="G1089" s="67"/>
      <c r="H1089" s="102"/>
      <c r="I1089" s="67"/>
      <c r="J1089" s="67"/>
      <c r="K1089" s="102"/>
      <c r="L1089" s="67"/>
      <c r="M1089" s="67"/>
      <c r="N1089" s="67"/>
      <c r="O1089" s="67"/>
      <c r="P1089" s="67"/>
      <c r="Q1089" s="117" t="s">
        <v>110</v>
      </c>
      <c r="R1089" s="118"/>
      <c r="S1089" s="118">
        <v>0</v>
      </c>
      <c r="T1089" s="118">
        <v>0</v>
      </c>
      <c r="U1089" s="118">
        <v>0</v>
      </c>
      <c r="V1089" s="118">
        <v>0</v>
      </c>
      <c r="W1089" s="118">
        <v>0</v>
      </c>
      <c r="X1089" s="118">
        <v>0</v>
      </c>
      <c r="Y1089" s="118">
        <v>0</v>
      </c>
      <c r="Z1089" s="118">
        <v>0</v>
      </c>
      <c r="AA1089" s="118">
        <v>0</v>
      </c>
      <c r="AB1089" s="118">
        <v>0</v>
      </c>
      <c r="AC1089" s="118">
        <v>0</v>
      </c>
      <c r="AD1089" s="118">
        <v>0</v>
      </c>
      <c r="AE1089" s="118">
        <v>0</v>
      </c>
      <c r="AF1089" s="118">
        <v>0</v>
      </c>
      <c r="AG1089" s="118">
        <v>0</v>
      </c>
      <c r="AH1089" s="118">
        <v>0</v>
      </c>
      <c r="AI1089" s="118">
        <v>0</v>
      </c>
    </row>
    <row r="1090" spans="2:35" outlineLevel="1" x14ac:dyDescent="0.2">
      <c r="C1090" s="309"/>
      <c r="F1090" s="40" t="s">
        <v>269</v>
      </c>
    </row>
    <row r="1091" spans="2:35" outlineLevel="1" x14ac:dyDescent="0.2">
      <c r="B1091" s="310"/>
      <c r="C1091" s="312" t="s">
        <v>152</v>
      </c>
      <c r="G1091" t="s">
        <v>270</v>
      </c>
      <c r="O1091" s="106"/>
      <c r="Q1091" s="16" t="s">
        <v>110</v>
      </c>
      <c r="R1091" s="299"/>
      <c r="S1091" s="300">
        <v>0</v>
      </c>
      <c r="T1091" s="300">
        <v>0</v>
      </c>
      <c r="U1091" s="300">
        <v>0</v>
      </c>
      <c r="V1091" s="300">
        <v>0</v>
      </c>
      <c r="W1091" s="301">
        <v>0</v>
      </c>
      <c r="X1091" s="300">
        <v>0</v>
      </c>
      <c r="Y1091" s="300">
        <v>0</v>
      </c>
      <c r="Z1091" s="300">
        <v>0</v>
      </c>
      <c r="AA1091" s="300">
        <v>0</v>
      </c>
      <c r="AB1091" s="302">
        <v>0</v>
      </c>
      <c r="AC1091" s="302">
        <v>0</v>
      </c>
      <c r="AD1091" s="302">
        <v>0</v>
      </c>
      <c r="AE1091" s="302">
        <v>0</v>
      </c>
      <c r="AF1091" s="302">
        <v>0</v>
      </c>
      <c r="AG1091" s="302">
        <v>0</v>
      </c>
      <c r="AH1091" s="303">
        <v>0</v>
      </c>
      <c r="AI1091" s="303">
        <v>0</v>
      </c>
    </row>
    <row r="1092" spans="2:35" outlineLevel="1" x14ac:dyDescent="0.2">
      <c r="B1092" s="310"/>
      <c r="C1092" s="312" t="s">
        <v>152</v>
      </c>
      <c r="G1092" t="s">
        <v>271</v>
      </c>
      <c r="N1092" s="24"/>
      <c r="O1092" s="149" t="s">
        <v>172</v>
      </c>
      <c r="P1092" s="313">
        <v>0</v>
      </c>
      <c r="Q1092" s="16" t="s">
        <v>110</v>
      </c>
      <c r="R1092" s="314"/>
      <c r="S1092" s="315">
        <v>0</v>
      </c>
      <c r="T1092" s="315">
        <v>0</v>
      </c>
      <c r="U1092" s="315">
        <v>0</v>
      </c>
      <c r="V1092" s="315">
        <v>0</v>
      </c>
      <c r="W1092" s="316">
        <v>0</v>
      </c>
      <c r="X1092" s="315">
        <v>0</v>
      </c>
      <c r="Y1092" s="315">
        <v>0</v>
      </c>
      <c r="Z1092" s="315">
        <v>0</v>
      </c>
      <c r="AA1092" s="315">
        <v>0</v>
      </c>
      <c r="AB1092" s="5">
        <v>0</v>
      </c>
      <c r="AC1092" s="5">
        <v>0</v>
      </c>
      <c r="AD1092" s="5">
        <v>0</v>
      </c>
      <c r="AE1092" s="5">
        <v>0</v>
      </c>
      <c r="AF1092" s="5">
        <v>0</v>
      </c>
      <c r="AG1092" s="5">
        <v>0</v>
      </c>
      <c r="AH1092" s="317">
        <v>0</v>
      </c>
      <c r="AI1092" s="317">
        <v>0</v>
      </c>
    </row>
    <row r="1093" spans="2:35" outlineLevel="1" x14ac:dyDescent="0.2">
      <c r="B1093" s="310"/>
      <c r="C1093" s="312" t="s">
        <v>152</v>
      </c>
      <c r="G1093" t="s">
        <v>272</v>
      </c>
      <c r="Q1093" s="16" t="s">
        <v>110</v>
      </c>
      <c r="R1093" s="314"/>
      <c r="S1093" s="315">
        <v>0</v>
      </c>
      <c r="T1093" s="315">
        <v>0</v>
      </c>
      <c r="U1093" s="315">
        <v>0</v>
      </c>
      <c r="V1093" s="315">
        <v>0</v>
      </c>
      <c r="W1093" s="316">
        <v>0</v>
      </c>
      <c r="X1093" s="315">
        <v>0</v>
      </c>
      <c r="Y1093" s="315">
        <v>0</v>
      </c>
      <c r="Z1093" s="315">
        <v>0</v>
      </c>
      <c r="AA1093" s="315">
        <v>0</v>
      </c>
      <c r="AB1093" s="5">
        <v>0</v>
      </c>
      <c r="AC1093" s="5">
        <v>0</v>
      </c>
      <c r="AD1093" s="5">
        <v>0</v>
      </c>
      <c r="AE1093" s="5">
        <v>0</v>
      </c>
      <c r="AF1093" s="5">
        <v>0</v>
      </c>
      <c r="AG1093" s="5">
        <v>0</v>
      </c>
      <c r="AH1093" s="317">
        <v>0</v>
      </c>
      <c r="AI1093" s="317">
        <v>0</v>
      </c>
    </row>
    <row r="1094" spans="2:35" outlineLevel="1" x14ac:dyDescent="0.2">
      <c r="B1094" s="310"/>
      <c r="C1094" s="312" t="s">
        <v>152</v>
      </c>
      <c r="G1094" t="s">
        <v>273</v>
      </c>
      <c r="Q1094" s="16" t="s">
        <v>110</v>
      </c>
      <c r="R1094" s="314"/>
      <c r="S1094" s="315">
        <v>0</v>
      </c>
      <c r="T1094" s="315">
        <v>0</v>
      </c>
      <c r="U1094" s="315">
        <v>0</v>
      </c>
      <c r="V1094" s="315">
        <v>0</v>
      </c>
      <c r="W1094" s="316">
        <v>0</v>
      </c>
      <c r="X1094" s="315">
        <v>0</v>
      </c>
      <c r="Y1094" s="315">
        <v>0</v>
      </c>
      <c r="Z1094" s="315">
        <v>0</v>
      </c>
      <c r="AA1094" s="315">
        <v>0</v>
      </c>
      <c r="AB1094" s="5">
        <v>0</v>
      </c>
      <c r="AC1094" s="5">
        <v>0</v>
      </c>
      <c r="AD1094" s="5">
        <v>0</v>
      </c>
      <c r="AE1094" s="5">
        <v>0</v>
      </c>
      <c r="AF1094" s="5">
        <v>0</v>
      </c>
      <c r="AG1094" s="5">
        <v>0</v>
      </c>
      <c r="AH1094" s="317">
        <v>0</v>
      </c>
      <c r="AI1094" s="317">
        <v>0</v>
      </c>
    </row>
    <row r="1095" spans="2:35" outlineLevel="1" x14ac:dyDescent="0.2">
      <c r="B1095" s="310"/>
      <c r="C1095" s="312" t="s">
        <v>152</v>
      </c>
      <c r="G1095" t="s">
        <v>274</v>
      </c>
      <c r="O1095" s="149" t="s">
        <v>275</v>
      </c>
      <c r="P1095" s="318">
        <v>0</v>
      </c>
      <c r="Q1095" s="16" t="s">
        <v>110</v>
      </c>
      <c r="R1095" s="319"/>
      <c r="S1095" s="315">
        <v>0</v>
      </c>
      <c r="T1095" s="315">
        <v>0</v>
      </c>
      <c r="U1095" s="315">
        <v>0</v>
      </c>
      <c r="V1095" s="315">
        <v>0</v>
      </c>
      <c r="W1095" s="316">
        <v>0</v>
      </c>
      <c r="X1095" s="315">
        <v>0</v>
      </c>
      <c r="Y1095" s="315">
        <v>0</v>
      </c>
      <c r="Z1095" s="315">
        <v>0</v>
      </c>
      <c r="AA1095" s="315">
        <v>0</v>
      </c>
      <c r="AB1095" s="5">
        <v>0</v>
      </c>
      <c r="AC1095" s="5">
        <v>0</v>
      </c>
      <c r="AD1095" s="5">
        <v>0</v>
      </c>
      <c r="AE1095" s="5">
        <v>0</v>
      </c>
      <c r="AF1095" s="5">
        <v>0</v>
      </c>
      <c r="AG1095" s="5">
        <v>0</v>
      </c>
      <c r="AH1095" s="317">
        <v>0</v>
      </c>
      <c r="AI1095" s="317">
        <v>0</v>
      </c>
    </row>
    <row r="1096" spans="2:35" outlineLevel="1" x14ac:dyDescent="0.2">
      <c r="B1096" s="310"/>
      <c r="C1096" s="312" t="s">
        <v>152</v>
      </c>
      <c r="G1096" t="s">
        <v>276</v>
      </c>
      <c r="Q1096" s="8" t="s">
        <v>110</v>
      </c>
      <c r="R1096" s="320"/>
      <c r="S1096" s="321">
        <v>0</v>
      </c>
      <c r="T1096" s="321">
        <v>0</v>
      </c>
      <c r="U1096" s="321">
        <v>0</v>
      </c>
      <c r="V1096" s="321">
        <v>0</v>
      </c>
      <c r="W1096" s="322">
        <v>0</v>
      </c>
      <c r="X1096" s="321">
        <v>0</v>
      </c>
      <c r="Y1096" s="321">
        <v>0</v>
      </c>
      <c r="Z1096" s="321">
        <v>0</v>
      </c>
      <c r="AA1096" s="321">
        <v>0</v>
      </c>
      <c r="AB1096" s="323">
        <v>0</v>
      </c>
      <c r="AC1096" s="323">
        <v>0</v>
      </c>
      <c r="AD1096" s="323">
        <v>0</v>
      </c>
      <c r="AE1096" s="323">
        <v>0</v>
      </c>
      <c r="AF1096" s="323">
        <v>0</v>
      </c>
      <c r="AG1096" s="323">
        <v>0</v>
      </c>
      <c r="AH1096" s="324">
        <v>0</v>
      </c>
      <c r="AI1096" s="324">
        <v>0</v>
      </c>
    </row>
    <row r="1097" spans="2:35" outlineLevel="1" x14ac:dyDescent="0.2">
      <c r="B1097" s="310"/>
      <c r="C1097" s="312" t="s">
        <v>152</v>
      </c>
      <c r="G1097" s="325" t="s">
        <v>277</v>
      </c>
      <c r="H1097" s="326"/>
      <c r="I1097" s="325"/>
      <c r="J1097" s="325"/>
      <c r="K1097" s="326"/>
      <c r="L1097" s="325"/>
      <c r="M1097" s="325"/>
      <c r="N1097" s="325"/>
      <c r="O1097" s="325"/>
      <c r="P1097" s="325"/>
      <c r="Q1097" s="326"/>
      <c r="R1097" s="327"/>
      <c r="S1097" s="5">
        <v>0</v>
      </c>
      <c r="T1097" s="5">
        <v>0</v>
      </c>
      <c r="U1097" s="5">
        <v>0</v>
      </c>
      <c r="V1097" s="5">
        <v>0</v>
      </c>
      <c r="W1097" s="5">
        <v>0</v>
      </c>
      <c r="X1097" s="5">
        <v>0</v>
      </c>
      <c r="Y1097" s="5">
        <v>0</v>
      </c>
      <c r="Z1097" s="5">
        <v>0</v>
      </c>
      <c r="AA1097" s="5">
        <v>0</v>
      </c>
      <c r="AB1097" s="5">
        <v>0</v>
      </c>
      <c r="AC1097" s="5">
        <v>0</v>
      </c>
      <c r="AD1097" s="5">
        <v>0</v>
      </c>
      <c r="AE1097" s="5">
        <v>0</v>
      </c>
      <c r="AF1097" s="5">
        <v>0</v>
      </c>
      <c r="AG1097" s="5">
        <v>0</v>
      </c>
      <c r="AH1097" s="5">
        <v>0</v>
      </c>
      <c r="AI1097" s="5">
        <v>0</v>
      </c>
    </row>
    <row r="1098" spans="2:35" outlineLevel="1" x14ac:dyDescent="0.2">
      <c r="B1098" s="310"/>
      <c r="C1098" s="309"/>
    </row>
    <row r="1099" spans="2:35" outlineLevel="1" x14ac:dyDescent="0.2">
      <c r="B1099" s="310"/>
      <c r="C1099" s="312"/>
      <c r="D1099" s="259"/>
      <c r="E1099" s="259"/>
      <c r="F1099" s="328" t="s">
        <v>278</v>
      </c>
      <c r="G1099" s="259"/>
      <c r="H1099" s="16"/>
      <c r="I1099" s="259"/>
      <c r="J1099" s="259"/>
      <c r="K1099" s="16"/>
      <c r="L1099" s="259"/>
      <c r="M1099" s="259"/>
      <c r="N1099" s="259"/>
      <c r="O1099" s="259"/>
      <c r="P1099" s="259"/>
      <c r="Q1099" s="261"/>
      <c r="R1099" s="262"/>
      <c r="S1099" s="262"/>
      <c r="T1099" s="262"/>
      <c r="U1099" s="262"/>
      <c r="V1099" s="262"/>
      <c r="W1099" s="262"/>
      <c r="X1099" s="262"/>
      <c r="Y1099" s="262"/>
      <c r="Z1099" s="262"/>
      <c r="AA1099" s="262"/>
      <c r="AB1099" s="262"/>
      <c r="AC1099" s="262"/>
      <c r="AD1099" s="262"/>
      <c r="AE1099" s="262"/>
      <c r="AF1099" s="262"/>
      <c r="AG1099" s="262"/>
      <c r="AH1099" s="262"/>
      <c r="AI1099" s="262"/>
    </row>
    <row r="1100" spans="2:35" outlineLevel="1" x14ac:dyDescent="0.2">
      <c r="B1100" s="310"/>
      <c r="C1100" s="312" t="s">
        <v>152</v>
      </c>
      <c r="D1100" s="259"/>
      <c r="E1100" s="259"/>
      <c r="F1100" s="259"/>
      <c r="G1100" s="329" t="s">
        <v>279</v>
      </c>
      <c r="H1100" s="330"/>
      <c r="I1100" s="329"/>
      <c r="J1100" s="259"/>
      <c r="K1100" s="16"/>
      <c r="L1100" s="259"/>
      <c r="M1100" s="259"/>
      <c r="N1100" s="259"/>
      <c r="O1100" s="259"/>
      <c r="P1100" s="259"/>
      <c r="Q1100" s="16" t="s">
        <v>110</v>
      </c>
      <c r="R1100" s="331"/>
      <c r="S1100" s="300">
        <v>0</v>
      </c>
      <c r="T1100" s="300">
        <v>0</v>
      </c>
      <c r="U1100" s="300">
        <v>0</v>
      </c>
      <c r="V1100" s="300">
        <v>0</v>
      </c>
      <c r="W1100" s="301">
        <v>0</v>
      </c>
      <c r="X1100" s="300">
        <v>0</v>
      </c>
      <c r="Y1100" s="300">
        <v>0</v>
      </c>
      <c r="Z1100" s="300">
        <v>0</v>
      </c>
      <c r="AA1100" s="300">
        <v>0</v>
      </c>
      <c r="AB1100" s="302">
        <v>0</v>
      </c>
      <c r="AC1100" s="302">
        <v>0</v>
      </c>
      <c r="AD1100" s="302">
        <v>0</v>
      </c>
      <c r="AE1100" s="302">
        <v>0</v>
      </c>
      <c r="AF1100" s="302">
        <v>0</v>
      </c>
      <c r="AG1100" s="302">
        <v>0</v>
      </c>
      <c r="AH1100" s="303">
        <v>0</v>
      </c>
      <c r="AI1100" s="303">
        <v>0</v>
      </c>
    </row>
    <row r="1101" spans="2:35" outlineLevel="1" x14ac:dyDescent="0.2">
      <c r="B1101" s="310"/>
      <c r="C1101" s="312" t="s">
        <v>152</v>
      </c>
      <c r="D1101" s="259"/>
      <c r="E1101" s="259"/>
      <c r="F1101" s="259"/>
      <c r="G1101" s="329" t="s">
        <v>280</v>
      </c>
      <c r="H1101" s="330"/>
      <c r="I1101" s="329"/>
      <c r="J1101" s="259"/>
      <c r="K1101" s="16"/>
      <c r="L1101" s="259"/>
      <c r="M1101" s="259"/>
      <c r="N1101" s="259"/>
      <c r="O1101" s="259"/>
      <c r="P1101" s="259"/>
      <c r="Q1101" s="16" t="s">
        <v>110</v>
      </c>
      <c r="R1101" s="332"/>
      <c r="S1101" s="315">
        <v>0</v>
      </c>
      <c r="T1101" s="315">
        <v>0</v>
      </c>
      <c r="U1101" s="315">
        <v>0</v>
      </c>
      <c r="V1101" s="315">
        <v>0</v>
      </c>
      <c r="W1101" s="316">
        <v>0</v>
      </c>
      <c r="X1101" s="315">
        <v>0</v>
      </c>
      <c r="Y1101" s="315">
        <v>0</v>
      </c>
      <c r="Z1101" s="315">
        <v>0</v>
      </c>
      <c r="AA1101" s="315">
        <v>0</v>
      </c>
      <c r="AB1101" s="5">
        <v>0</v>
      </c>
      <c r="AC1101" s="5">
        <v>0</v>
      </c>
      <c r="AD1101" s="5">
        <v>0</v>
      </c>
      <c r="AE1101" s="5">
        <v>0</v>
      </c>
      <c r="AF1101" s="5">
        <v>0</v>
      </c>
      <c r="AG1101" s="5">
        <v>0</v>
      </c>
      <c r="AH1101" s="317">
        <v>0</v>
      </c>
      <c r="AI1101" s="317">
        <v>0</v>
      </c>
    </row>
    <row r="1102" spans="2:35" outlineLevel="1" x14ac:dyDescent="0.2">
      <c r="B1102" s="310"/>
      <c r="C1102" s="312" t="s">
        <v>152</v>
      </c>
      <c r="D1102" s="259"/>
      <c r="E1102" s="259"/>
      <c r="F1102" s="259"/>
      <c r="G1102" s="329" t="s">
        <v>281</v>
      </c>
      <c r="H1102" s="330"/>
      <c r="I1102" s="329"/>
      <c r="J1102" s="259"/>
      <c r="K1102" s="16"/>
      <c r="L1102" s="259"/>
      <c r="M1102" s="259"/>
      <c r="N1102" s="259"/>
      <c r="O1102" s="259"/>
      <c r="P1102" s="259"/>
      <c r="Q1102" s="16" t="s">
        <v>110</v>
      </c>
      <c r="R1102" s="332"/>
      <c r="S1102" s="315">
        <v>0</v>
      </c>
      <c r="T1102" s="315">
        <v>0</v>
      </c>
      <c r="U1102" s="315">
        <v>0</v>
      </c>
      <c r="V1102" s="315">
        <v>0</v>
      </c>
      <c r="W1102" s="316">
        <v>0</v>
      </c>
      <c r="X1102" s="315">
        <v>0</v>
      </c>
      <c r="Y1102" s="315">
        <v>0</v>
      </c>
      <c r="Z1102" s="315">
        <v>0</v>
      </c>
      <c r="AA1102" s="315">
        <v>0</v>
      </c>
      <c r="AB1102" s="5">
        <v>0</v>
      </c>
      <c r="AC1102" s="5">
        <v>0</v>
      </c>
      <c r="AD1102" s="5">
        <v>0</v>
      </c>
      <c r="AE1102" s="5">
        <v>0</v>
      </c>
      <c r="AF1102" s="5">
        <v>0</v>
      </c>
      <c r="AG1102" s="5">
        <v>0</v>
      </c>
      <c r="AH1102" s="317">
        <v>0</v>
      </c>
      <c r="AI1102" s="317">
        <v>0</v>
      </c>
    </row>
    <row r="1103" spans="2:35" outlineLevel="1" x14ac:dyDescent="0.2">
      <c r="B1103" s="310"/>
      <c r="C1103" s="312" t="s">
        <v>152</v>
      </c>
      <c r="D1103" s="259"/>
      <c r="E1103" s="259"/>
      <c r="F1103" s="259"/>
      <c r="G1103" s="333" t="s">
        <v>282</v>
      </c>
      <c r="H1103" s="334"/>
      <c r="I1103" s="333"/>
      <c r="J1103" s="335"/>
      <c r="K1103" s="336"/>
      <c r="L1103" s="335"/>
      <c r="M1103" s="335"/>
      <c r="N1103" s="335"/>
      <c r="O1103" s="335"/>
      <c r="P1103" s="335"/>
      <c r="Q1103" s="337" t="s">
        <v>110</v>
      </c>
      <c r="R1103" s="338"/>
      <c r="S1103" s="321">
        <v>0</v>
      </c>
      <c r="T1103" s="321">
        <v>0</v>
      </c>
      <c r="U1103" s="321">
        <v>0</v>
      </c>
      <c r="V1103" s="321">
        <v>0</v>
      </c>
      <c r="W1103" s="322">
        <v>0</v>
      </c>
      <c r="X1103" s="321">
        <v>0</v>
      </c>
      <c r="Y1103" s="321">
        <v>0</v>
      </c>
      <c r="Z1103" s="321">
        <v>0</v>
      </c>
      <c r="AA1103" s="321">
        <v>0</v>
      </c>
      <c r="AB1103" s="323">
        <v>0</v>
      </c>
      <c r="AC1103" s="323">
        <v>0</v>
      </c>
      <c r="AD1103" s="323">
        <v>0</v>
      </c>
      <c r="AE1103" s="323">
        <v>0</v>
      </c>
      <c r="AF1103" s="323">
        <v>0</v>
      </c>
      <c r="AG1103" s="323">
        <v>0</v>
      </c>
      <c r="AH1103" s="324">
        <v>0</v>
      </c>
      <c r="AI1103" s="324">
        <v>0</v>
      </c>
    </row>
    <row r="1104" spans="2:35" outlineLevel="1" x14ac:dyDescent="0.2">
      <c r="B1104" s="310"/>
      <c r="C1104" s="312" t="s">
        <v>152</v>
      </c>
      <c r="D1104" s="259"/>
      <c r="E1104" s="259"/>
      <c r="F1104" s="259"/>
      <c r="G1104" s="329" t="s">
        <v>283</v>
      </c>
      <c r="H1104" s="330"/>
      <c r="I1104" s="329"/>
      <c r="J1104" s="259"/>
      <c r="K1104" s="16"/>
      <c r="L1104" s="259"/>
      <c r="M1104" s="259"/>
      <c r="N1104" s="259"/>
      <c r="O1104" s="259"/>
      <c r="P1104" s="259"/>
      <c r="Q1104" s="261"/>
      <c r="R1104" s="262"/>
      <c r="S1104" s="339">
        <v>0</v>
      </c>
      <c r="T1104" s="339">
        <v>0</v>
      </c>
      <c r="U1104" s="339">
        <v>0</v>
      </c>
      <c r="V1104" s="339">
        <v>0</v>
      </c>
      <c r="W1104" s="339">
        <v>0</v>
      </c>
      <c r="X1104" s="339">
        <v>0</v>
      </c>
      <c r="Y1104" s="339">
        <v>0</v>
      </c>
      <c r="Z1104" s="339">
        <v>0</v>
      </c>
      <c r="AA1104" s="339">
        <v>0</v>
      </c>
      <c r="AB1104" s="339">
        <v>0</v>
      </c>
      <c r="AC1104" s="339">
        <v>0</v>
      </c>
      <c r="AD1104" s="339">
        <v>0</v>
      </c>
      <c r="AE1104" s="339">
        <v>0</v>
      </c>
      <c r="AF1104" s="339">
        <v>0</v>
      </c>
      <c r="AG1104" s="339">
        <v>0</v>
      </c>
      <c r="AH1104" s="339">
        <v>0</v>
      </c>
      <c r="AI1104" s="339">
        <v>0</v>
      </c>
    </row>
    <row r="1105" spans="2:35" outlineLevel="1" x14ac:dyDescent="0.2">
      <c r="B1105" s="310"/>
      <c r="C1105" s="309"/>
    </row>
    <row r="1106" spans="2:35" outlineLevel="1" x14ac:dyDescent="0.2">
      <c r="B1106" s="310"/>
      <c r="C1106" s="312" t="s">
        <v>152</v>
      </c>
      <c r="F1106" s="40" t="s">
        <v>284</v>
      </c>
      <c r="Q1106" s="16" t="s">
        <v>110</v>
      </c>
      <c r="R1106" s="340"/>
      <c r="S1106" s="341">
        <v>0</v>
      </c>
      <c r="T1106" s="341">
        <v>0</v>
      </c>
      <c r="U1106" s="341">
        <v>0</v>
      </c>
      <c r="V1106" s="341">
        <v>0</v>
      </c>
      <c r="W1106" s="342">
        <v>0</v>
      </c>
      <c r="X1106" s="341">
        <v>0</v>
      </c>
      <c r="Y1106" s="341">
        <v>0</v>
      </c>
      <c r="Z1106" s="341">
        <v>0</v>
      </c>
      <c r="AA1106" s="341">
        <v>0</v>
      </c>
      <c r="AB1106" s="343">
        <v>0</v>
      </c>
      <c r="AC1106" s="343">
        <v>0</v>
      </c>
      <c r="AD1106" s="343">
        <v>0</v>
      </c>
      <c r="AE1106" s="343">
        <v>0</v>
      </c>
      <c r="AF1106" s="343">
        <v>0</v>
      </c>
      <c r="AG1106" s="343">
        <v>0</v>
      </c>
      <c r="AH1106" s="344">
        <v>0</v>
      </c>
      <c r="AI1106" s="344">
        <v>0</v>
      </c>
    </row>
    <row r="1107" spans="2:35" outlineLevel="1" x14ac:dyDescent="0.2">
      <c r="B1107" s="310"/>
      <c r="C1107" s="309"/>
      <c r="F1107" s="40"/>
    </row>
    <row r="1108" spans="2:35" outlineLevel="1" x14ac:dyDescent="0.2">
      <c r="B1108" s="310"/>
      <c r="C1108" s="309"/>
      <c r="F1108" s="40" t="s">
        <v>285</v>
      </c>
    </row>
    <row r="1109" spans="2:35" outlineLevel="1" x14ac:dyDescent="0.2">
      <c r="B1109" s="310"/>
      <c r="C1109" s="345" t="s">
        <v>152</v>
      </c>
      <c r="G1109" t="s">
        <v>286</v>
      </c>
      <c r="Q1109" s="16" t="s">
        <v>110</v>
      </c>
      <c r="R1109" s="299"/>
      <c r="S1109" s="300">
        <v>0</v>
      </c>
      <c r="T1109" s="300">
        <v>0</v>
      </c>
      <c r="U1109" s="300">
        <v>0</v>
      </c>
      <c r="V1109" s="300">
        <v>0</v>
      </c>
      <c r="W1109" s="301">
        <v>0</v>
      </c>
      <c r="X1109" s="300">
        <v>0</v>
      </c>
      <c r="Y1109" s="300">
        <v>0</v>
      </c>
      <c r="Z1109" s="300">
        <v>0</v>
      </c>
      <c r="AA1109" s="300">
        <v>0</v>
      </c>
      <c r="AB1109" s="302">
        <v>0</v>
      </c>
      <c r="AC1109" s="302">
        <v>0</v>
      </c>
      <c r="AD1109" s="302">
        <v>0</v>
      </c>
      <c r="AE1109" s="302">
        <v>0</v>
      </c>
      <c r="AF1109" s="302">
        <v>0</v>
      </c>
      <c r="AG1109" s="302">
        <v>0</v>
      </c>
      <c r="AH1109" s="303">
        <v>0</v>
      </c>
      <c r="AI1109" s="303">
        <v>0</v>
      </c>
    </row>
    <row r="1110" spans="2:35" outlineLevel="1" x14ac:dyDescent="0.2">
      <c r="B1110" s="310"/>
      <c r="C1110" s="345" t="s">
        <v>152</v>
      </c>
      <c r="G1110" t="s">
        <v>287</v>
      </c>
      <c r="Q1110" s="337" t="s">
        <v>110</v>
      </c>
      <c r="R1110" s="320"/>
      <c r="S1110" s="321">
        <v>0</v>
      </c>
      <c r="T1110" s="321">
        <v>0</v>
      </c>
      <c r="U1110" s="321">
        <v>0</v>
      </c>
      <c r="V1110" s="321">
        <v>0</v>
      </c>
      <c r="W1110" s="322">
        <v>0</v>
      </c>
      <c r="X1110" s="321">
        <v>0</v>
      </c>
      <c r="Y1110" s="321">
        <v>0</v>
      </c>
      <c r="Z1110" s="321">
        <v>0</v>
      </c>
      <c r="AA1110" s="321">
        <v>0</v>
      </c>
      <c r="AB1110" s="323">
        <v>0</v>
      </c>
      <c r="AC1110" s="323">
        <v>0</v>
      </c>
      <c r="AD1110" s="323">
        <v>0</v>
      </c>
      <c r="AE1110" s="323">
        <v>0</v>
      </c>
      <c r="AF1110" s="323">
        <v>0</v>
      </c>
      <c r="AG1110" s="323">
        <v>0</v>
      </c>
      <c r="AH1110" s="324">
        <v>0</v>
      </c>
      <c r="AI1110" s="324">
        <v>0</v>
      </c>
    </row>
    <row r="1111" spans="2:35" outlineLevel="1" x14ac:dyDescent="0.2">
      <c r="B1111" s="310"/>
      <c r="C1111" s="345" t="s">
        <v>152</v>
      </c>
      <c r="G1111" s="325" t="s">
        <v>288</v>
      </c>
      <c r="H1111" s="326"/>
      <c r="I1111" s="325"/>
      <c r="J1111" s="325"/>
      <c r="K1111" s="326"/>
      <c r="L1111" s="325"/>
      <c r="M1111" s="325"/>
      <c r="N1111" s="325"/>
      <c r="O1111" s="325"/>
      <c r="P1111" s="325"/>
      <c r="Q1111" s="326"/>
      <c r="R1111" s="327"/>
      <c r="S1111" s="5">
        <v>0</v>
      </c>
      <c r="T1111" s="5">
        <v>0</v>
      </c>
      <c r="U1111" s="5">
        <v>0</v>
      </c>
      <c r="V1111" s="5">
        <v>0</v>
      </c>
      <c r="W1111" s="5">
        <v>0</v>
      </c>
      <c r="X1111" s="5">
        <v>0</v>
      </c>
      <c r="Y1111" s="5">
        <v>0</v>
      </c>
      <c r="Z1111" s="5">
        <v>0</v>
      </c>
      <c r="AA1111" s="5">
        <v>0</v>
      </c>
      <c r="AB1111" s="5">
        <v>0</v>
      </c>
      <c r="AC1111" s="5">
        <v>0</v>
      </c>
      <c r="AD1111" s="5">
        <v>0</v>
      </c>
      <c r="AE1111" s="5">
        <v>0</v>
      </c>
      <c r="AF1111" s="5">
        <v>0</v>
      </c>
      <c r="AG1111" s="5">
        <v>0</v>
      </c>
      <c r="AH1111" s="5">
        <v>0</v>
      </c>
      <c r="AI1111" s="5">
        <v>0</v>
      </c>
    </row>
    <row r="1112" spans="2:35" outlineLevel="1" x14ac:dyDescent="0.2">
      <c r="B1112" s="310"/>
      <c r="C1112" s="309"/>
    </row>
    <row r="1113" spans="2:35" outlineLevel="1" x14ac:dyDescent="0.2">
      <c r="B1113" s="310"/>
      <c r="C1113" s="346" t="s">
        <v>152</v>
      </c>
      <c r="F1113" s="40" t="s">
        <v>266</v>
      </c>
      <c r="Q1113" s="16" t="s">
        <v>110</v>
      </c>
      <c r="R1113" s="340"/>
      <c r="S1113" s="341">
        <v>0</v>
      </c>
      <c r="T1113" s="341">
        <v>0</v>
      </c>
      <c r="U1113" s="341">
        <v>0</v>
      </c>
      <c r="V1113" s="341">
        <v>0</v>
      </c>
      <c r="W1113" s="342">
        <v>0</v>
      </c>
      <c r="X1113" s="341">
        <v>0</v>
      </c>
      <c r="Y1113" s="341">
        <v>0</v>
      </c>
      <c r="Z1113" s="341">
        <v>0</v>
      </c>
      <c r="AA1113" s="341">
        <v>0</v>
      </c>
      <c r="AB1113" s="343">
        <v>0</v>
      </c>
      <c r="AC1113" s="343">
        <v>0</v>
      </c>
      <c r="AD1113" s="343">
        <v>0</v>
      </c>
      <c r="AE1113" s="343">
        <v>0</v>
      </c>
      <c r="AF1113" s="343">
        <v>0</v>
      </c>
      <c r="AG1113" s="343">
        <v>0</v>
      </c>
      <c r="AH1113" s="344">
        <v>0</v>
      </c>
      <c r="AI1113" s="344">
        <v>0</v>
      </c>
    </row>
    <row r="1114" spans="2:35" outlineLevel="1" x14ac:dyDescent="0.2"/>
    <row r="1115" spans="2:35" x14ac:dyDescent="0.2">
      <c r="C1115" s="116" t="s">
        <v>152</v>
      </c>
      <c r="D1115" s="67" t="s">
        <v>152</v>
      </c>
      <c r="E1115" s="67"/>
      <c r="F1115" s="67"/>
      <c r="G1115" s="67"/>
      <c r="H1115" s="102"/>
      <c r="I1115" s="67"/>
      <c r="J1115" s="67"/>
      <c r="K1115" s="102"/>
      <c r="L1115" s="67"/>
      <c r="M1115" s="67"/>
      <c r="N1115" s="67"/>
      <c r="O1115" s="67"/>
      <c r="P1115" s="67"/>
      <c r="Q1115" s="117" t="s">
        <v>110</v>
      </c>
      <c r="R1115" s="118"/>
      <c r="S1115" s="118">
        <v>0</v>
      </c>
      <c r="T1115" s="118">
        <v>0</v>
      </c>
      <c r="U1115" s="118">
        <v>0</v>
      </c>
      <c r="V1115" s="118">
        <v>0</v>
      </c>
      <c r="W1115" s="118">
        <v>0</v>
      </c>
      <c r="X1115" s="118">
        <v>0</v>
      </c>
      <c r="Y1115" s="118">
        <v>0</v>
      </c>
      <c r="Z1115" s="118">
        <v>0</v>
      </c>
      <c r="AA1115" s="118">
        <v>0</v>
      </c>
      <c r="AB1115" s="118">
        <v>0</v>
      </c>
      <c r="AC1115" s="118">
        <v>0</v>
      </c>
      <c r="AD1115" s="118">
        <v>0</v>
      </c>
      <c r="AE1115" s="118">
        <v>0</v>
      </c>
      <c r="AF1115" s="118">
        <v>0</v>
      </c>
      <c r="AG1115" s="118">
        <v>0</v>
      </c>
      <c r="AH1115" s="118">
        <v>0</v>
      </c>
      <c r="AI1115" s="118">
        <v>0</v>
      </c>
    </row>
    <row r="1116" spans="2:35" outlineLevel="1" x14ac:dyDescent="0.2">
      <c r="C1116" s="309"/>
      <c r="F1116" s="40" t="s">
        <v>269</v>
      </c>
    </row>
    <row r="1117" spans="2:35" outlineLevel="1" x14ac:dyDescent="0.2">
      <c r="B1117" s="310"/>
      <c r="C1117" s="312" t="s">
        <v>152</v>
      </c>
      <c r="G1117" t="s">
        <v>270</v>
      </c>
      <c r="O1117" s="106"/>
      <c r="Q1117" s="16" t="s">
        <v>110</v>
      </c>
      <c r="R1117" s="299"/>
      <c r="S1117" s="300">
        <v>0</v>
      </c>
      <c r="T1117" s="300">
        <v>0</v>
      </c>
      <c r="U1117" s="300">
        <v>0</v>
      </c>
      <c r="V1117" s="300">
        <v>0</v>
      </c>
      <c r="W1117" s="301">
        <v>0</v>
      </c>
      <c r="X1117" s="300">
        <v>0</v>
      </c>
      <c r="Y1117" s="300">
        <v>0</v>
      </c>
      <c r="Z1117" s="300">
        <v>0</v>
      </c>
      <c r="AA1117" s="300">
        <v>0</v>
      </c>
      <c r="AB1117" s="302">
        <v>0</v>
      </c>
      <c r="AC1117" s="302">
        <v>0</v>
      </c>
      <c r="AD1117" s="302">
        <v>0</v>
      </c>
      <c r="AE1117" s="302">
        <v>0</v>
      </c>
      <c r="AF1117" s="302">
        <v>0</v>
      </c>
      <c r="AG1117" s="302">
        <v>0</v>
      </c>
      <c r="AH1117" s="303">
        <v>0</v>
      </c>
      <c r="AI1117" s="303">
        <v>0</v>
      </c>
    </row>
    <row r="1118" spans="2:35" outlineLevel="1" x14ac:dyDescent="0.2">
      <c r="B1118" s="310"/>
      <c r="C1118" s="312" t="s">
        <v>152</v>
      </c>
      <c r="G1118" t="s">
        <v>271</v>
      </c>
      <c r="N1118" s="24"/>
      <c r="O1118" s="149" t="s">
        <v>172</v>
      </c>
      <c r="P1118" s="313">
        <v>0</v>
      </c>
      <c r="Q1118" s="16" t="s">
        <v>110</v>
      </c>
      <c r="R1118" s="314"/>
      <c r="S1118" s="315">
        <v>0</v>
      </c>
      <c r="T1118" s="315">
        <v>0</v>
      </c>
      <c r="U1118" s="315">
        <v>0</v>
      </c>
      <c r="V1118" s="315">
        <v>0</v>
      </c>
      <c r="W1118" s="316">
        <v>0</v>
      </c>
      <c r="X1118" s="315">
        <v>0</v>
      </c>
      <c r="Y1118" s="315">
        <v>0</v>
      </c>
      <c r="Z1118" s="315">
        <v>0</v>
      </c>
      <c r="AA1118" s="315">
        <v>0</v>
      </c>
      <c r="AB1118" s="5">
        <v>0</v>
      </c>
      <c r="AC1118" s="5">
        <v>0</v>
      </c>
      <c r="AD1118" s="5">
        <v>0</v>
      </c>
      <c r="AE1118" s="5">
        <v>0</v>
      </c>
      <c r="AF1118" s="5">
        <v>0</v>
      </c>
      <c r="AG1118" s="5">
        <v>0</v>
      </c>
      <c r="AH1118" s="317">
        <v>0</v>
      </c>
      <c r="AI1118" s="317">
        <v>0</v>
      </c>
    </row>
    <row r="1119" spans="2:35" outlineLevel="1" x14ac:dyDescent="0.2">
      <c r="B1119" s="310"/>
      <c r="C1119" s="312" t="s">
        <v>152</v>
      </c>
      <c r="G1119" t="s">
        <v>272</v>
      </c>
      <c r="Q1119" s="16" t="s">
        <v>110</v>
      </c>
      <c r="R1119" s="314"/>
      <c r="S1119" s="315">
        <v>0</v>
      </c>
      <c r="T1119" s="315">
        <v>0</v>
      </c>
      <c r="U1119" s="315">
        <v>0</v>
      </c>
      <c r="V1119" s="315">
        <v>0</v>
      </c>
      <c r="W1119" s="316">
        <v>0</v>
      </c>
      <c r="X1119" s="315">
        <v>0</v>
      </c>
      <c r="Y1119" s="315">
        <v>0</v>
      </c>
      <c r="Z1119" s="315">
        <v>0</v>
      </c>
      <c r="AA1119" s="315">
        <v>0</v>
      </c>
      <c r="AB1119" s="5">
        <v>0</v>
      </c>
      <c r="AC1119" s="5">
        <v>0</v>
      </c>
      <c r="AD1119" s="5">
        <v>0</v>
      </c>
      <c r="AE1119" s="5">
        <v>0</v>
      </c>
      <c r="AF1119" s="5">
        <v>0</v>
      </c>
      <c r="AG1119" s="5">
        <v>0</v>
      </c>
      <c r="AH1119" s="317">
        <v>0</v>
      </c>
      <c r="AI1119" s="317">
        <v>0</v>
      </c>
    </row>
    <row r="1120" spans="2:35" outlineLevel="1" x14ac:dyDescent="0.2">
      <c r="B1120" s="310"/>
      <c r="C1120" s="312" t="s">
        <v>152</v>
      </c>
      <c r="G1120" t="s">
        <v>273</v>
      </c>
      <c r="Q1120" s="16" t="s">
        <v>110</v>
      </c>
      <c r="R1120" s="314"/>
      <c r="S1120" s="315">
        <v>0</v>
      </c>
      <c r="T1120" s="315">
        <v>0</v>
      </c>
      <c r="U1120" s="315">
        <v>0</v>
      </c>
      <c r="V1120" s="315">
        <v>0</v>
      </c>
      <c r="W1120" s="316">
        <v>0</v>
      </c>
      <c r="X1120" s="315">
        <v>0</v>
      </c>
      <c r="Y1120" s="315">
        <v>0</v>
      </c>
      <c r="Z1120" s="315">
        <v>0</v>
      </c>
      <c r="AA1120" s="315">
        <v>0</v>
      </c>
      <c r="AB1120" s="5">
        <v>0</v>
      </c>
      <c r="AC1120" s="5">
        <v>0</v>
      </c>
      <c r="AD1120" s="5">
        <v>0</v>
      </c>
      <c r="AE1120" s="5">
        <v>0</v>
      </c>
      <c r="AF1120" s="5">
        <v>0</v>
      </c>
      <c r="AG1120" s="5">
        <v>0</v>
      </c>
      <c r="AH1120" s="317">
        <v>0</v>
      </c>
      <c r="AI1120" s="317">
        <v>0</v>
      </c>
    </row>
    <row r="1121" spans="2:35" outlineLevel="1" x14ac:dyDescent="0.2">
      <c r="B1121" s="310"/>
      <c r="C1121" s="312" t="s">
        <v>152</v>
      </c>
      <c r="G1121" t="s">
        <v>274</v>
      </c>
      <c r="O1121" s="149" t="s">
        <v>275</v>
      </c>
      <c r="P1121" s="318">
        <v>0</v>
      </c>
      <c r="Q1121" s="16" t="s">
        <v>110</v>
      </c>
      <c r="R1121" s="319"/>
      <c r="S1121" s="315">
        <v>0</v>
      </c>
      <c r="T1121" s="315">
        <v>0</v>
      </c>
      <c r="U1121" s="315">
        <v>0</v>
      </c>
      <c r="V1121" s="315">
        <v>0</v>
      </c>
      <c r="W1121" s="316">
        <v>0</v>
      </c>
      <c r="X1121" s="315">
        <v>0</v>
      </c>
      <c r="Y1121" s="315">
        <v>0</v>
      </c>
      <c r="Z1121" s="315">
        <v>0</v>
      </c>
      <c r="AA1121" s="315">
        <v>0</v>
      </c>
      <c r="AB1121" s="5">
        <v>0</v>
      </c>
      <c r="AC1121" s="5">
        <v>0</v>
      </c>
      <c r="AD1121" s="5">
        <v>0</v>
      </c>
      <c r="AE1121" s="5">
        <v>0</v>
      </c>
      <c r="AF1121" s="5">
        <v>0</v>
      </c>
      <c r="AG1121" s="5">
        <v>0</v>
      </c>
      <c r="AH1121" s="317">
        <v>0</v>
      </c>
      <c r="AI1121" s="317">
        <v>0</v>
      </c>
    </row>
    <row r="1122" spans="2:35" outlineLevel="1" x14ac:dyDescent="0.2">
      <c r="B1122" s="310"/>
      <c r="C1122" s="312" t="s">
        <v>152</v>
      </c>
      <c r="G1122" t="s">
        <v>276</v>
      </c>
      <c r="Q1122" s="8" t="s">
        <v>110</v>
      </c>
      <c r="R1122" s="320"/>
      <c r="S1122" s="321">
        <v>0</v>
      </c>
      <c r="T1122" s="321">
        <v>0</v>
      </c>
      <c r="U1122" s="321">
        <v>0</v>
      </c>
      <c r="V1122" s="321">
        <v>0</v>
      </c>
      <c r="W1122" s="322">
        <v>0</v>
      </c>
      <c r="X1122" s="321">
        <v>0</v>
      </c>
      <c r="Y1122" s="321">
        <v>0</v>
      </c>
      <c r="Z1122" s="321">
        <v>0</v>
      </c>
      <c r="AA1122" s="321">
        <v>0</v>
      </c>
      <c r="AB1122" s="323">
        <v>0</v>
      </c>
      <c r="AC1122" s="323">
        <v>0</v>
      </c>
      <c r="AD1122" s="323">
        <v>0</v>
      </c>
      <c r="AE1122" s="323">
        <v>0</v>
      </c>
      <c r="AF1122" s="323">
        <v>0</v>
      </c>
      <c r="AG1122" s="323">
        <v>0</v>
      </c>
      <c r="AH1122" s="324">
        <v>0</v>
      </c>
      <c r="AI1122" s="324">
        <v>0</v>
      </c>
    </row>
    <row r="1123" spans="2:35" outlineLevel="1" x14ac:dyDescent="0.2">
      <c r="B1123" s="310"/>
      <c r="C1123" s="312" t="s">
        <v>152</v>
      </c>
      <c r="G1123" s="325" t="s">
        <v>277</v>
      </c>
      <c r="H1123" s="326"/>
      <c r="I1123" s="325"/>
      <c r="J1123" s="325"/>
      <c r="K1123" s="326"/>
      <c r="L1123" s="325"/>
      <c r="M1123" s="325"/>
      <c r="N1123" s="325"/>
      <c r="O1123" s="325"/>
      <c r="P1123" s="325"/>
      <c r="Q1123" s="326"/>
      <c r="R1123" s="327"/>
      <c r="S1123" s="5">
        <v>0</v>
      </c>
      <c r="T1123" s="5">
        <v>0</v>
      </c>
      <c r="U1123" s="5">
        <v>0</v>
      </c>
      <c r="V1123" s="5">
        <v>0</v>
      </c>
      <c r="W1123" s="5">
        <v>0</v>
      </c>
      <c r="X1123" s="5">
        <v>0</v>
      </c>
      <c r="Y1123" s="5">
        <v>0</v>
      </c>
      <c r="Z1123" s="5">
        <v>0</v>
      </c>
      <c r="AA1123" s="5">
        <v>0</v>
      </c>
      <c r="AB1123" s="5">
        <v>0</v>
      </c>
      <c r="AC1123" s="5">
        <v>0</v>
      </c>
      <c r="AD1123" s="5">
        <v>0</v>
      </c>
      <c r="AE1123" s="5">
        <v>0</v>
      </c>
      <c r="AF1123" s="5">
        <v>0</v>
      </c>
      <c r="AG1123" s="5">
        <v>0</v>
      </c>
      <c r="AH1123" s="5">
        <v>0</v>
      </c>
      <c r="AI1123" s="5">
        <v>0</v>
      </c>
    </row>
    <row r="1124" spans="2:35" outlineLevel="1" x14ac:dyDescent="0.2">
      <c r="B1124" s="310"/>
      <c r="C1124" s="309"/>
    </row>
    <row r="1125" spans="2:35" outlineLevel="1" x14ac:dyDescent="0.2">
      <c r="B1125" s="310"/>
      <c r="C1125" s="312"/>
      <c r="D1125" s="259"/>
      <c r="E1125" s="259"/>
      <c r="F1125" s="328" t="s">
        <v>278</v>
      </c>
      <c r="G1125" s="259"/>
      <c r="H1125" s="16"/>
      <c r="I1125" s="259"/>
      <c r="J1125" s="259"/>
      <c r="K1125" s="16"/>
      <c r="L1125" s="259"/>
      <c r="M1125" s="259"/>
      <c r="N1125" s="259"/>
      <c r="O1125" s="259"/>
      <c r="P1125" s="259"/>
      <c r="Q1125" s="261"/>
      <c r="R1125" s="262"/>
      <c r="S1125" s="262"/>
      <c r="T1125" s="262"/>
      <c r="U1125" s="262"/>
      <c r="V1125" s="262"/>
      <c r="W1125" s="262"/>
      <c r="X1125" s="262"/>
      <c r="Y1125" s="262"/>
      <c r="Z1125" s="262"/>
      <c r="AA1125" s="262"/>
      <c r="AB1125" s="262"/>
      <c r="AC1125" s="262"/>
      <c r="AD1125" s="262"/>
      <c r="AE1125" s="262"/>
      <c r="AF1125" s="262"/>
      <c r="AG1125" s="262"/>
      <c r="AH1125" s="262"/>
      <c r="AI1125" s="262"/>
    </row>
    <row r="1126" spans="2:35" outlineLevel="1" x14ac:dyDescent="0.2">
      <c r="B1126" s="310"/>
      <c r="C1126" s="312" t="s">
        <v>152</v>
      </c>
      <c r="D1126" s="259"/>
      <c r="E1126" s="259"/>
      <c r="F1126" s="259"/>
      <c r="G1126" s="329" t="s">
        <v>279</v>
      </c>
      <c r="H1126" s="330"/>
      <c r="I1126" s="329"/>
      <c r="J1126" s="259"/>
      <c r="K1126" s="16"/>
      <c r="L1126" s="259"/>
      <c r="M1126" s="259"/>
      <c r="N1126" s="259"/>
      <c r="O1126" s="259"/>
      <c r="P1126" s="259"/>
      <c r="Q1126" s="16" t="s">
        <v>110</v>
      </c>
      <c r="R1126" s="331"/>
      <c r="S1126" s="300">
        <v>0</v>
      </c>
      <c r="T1126" s="300">
        <v>0</v>
      </c>
      <c r="U1126" s="300">
        <v>0</v>
      </c>
      <c r="V1126" s="300">
        <v>0</v>
      </c>
      <c r="W1126" s="301">
        <v>0</v>
      </c>
      <c r="X1126" s="300">
        <v>0</v>
      </c>
      <c r="Y1126" s="300">
        <v>0</v>
      </c>
      <c r="Z1126" s="300">
        <v>0</v>
      </c>
      <c r="AA1126" s="300">
        <v>0</v>
      </c>
      <c r="AB1126" s="302">
        <v>0</v>
      </c>
      <c r="AC1126" s="302">
        <v>0</v>
      </c>
      <c r="AD1126" s="302">
        <v>0</v>
      </c>
      <c r="AE1126" s="302">
        <v>0</v>
      </c>
      <c r="AF1126" s="302">
        <v>0</v>
      </c>
      <c r="AG1126" s="302">
        <v>0</v>
      </c>
      <c r="AH1126" s="303">
        <v>0</v>
      </c>
      <c r="AI1126" s="303">
        <v>0</v>
      </c>
    </row>
    <row r="1127" spans="2:35" outlineLevel="1" x14ac:dyDescent="0.2">
      <c r="B1127" s="310"/>
      <c r="C1127" s="312" t="s">
        <v>152</v>
      </c>
      <c r="D1127" s="259"/>
      <c r="E1127" s="259"/>
      <c r="F1127" s="259"/>
      <c r="G1127" s="329" t="s">
        <v>280</v>
      </c>
      <c r="H1127" s="330"/>
      <c r="I1127" s="329"/>
      <c r="J1127" s="259"/>
      <c r="K1127" s="16"/>
      <c r="L1127" s="259"/>
      <c r="M1127" s="259"/>
      <c r="N1127" s="259"/>
      <c r="O1127" s="259"/>
      <c r="P1127" s="259"/>
      <c r="Q1127" s="16" t="s">
        <v>110</v>
      </c>
      <c r="R1127" s="332"/>
      <c r="S1127" s="315">
        <v>0</v>
      </c>
      <c r="T1127" s="315">
        <v>0</v>
      </c>
      <c r="U1127" s="315">
        <v>0</v>
      </c>
      <c r="V1127" s="315">
        <v>0</v>
      </c>
      <c r="W1127" s="316">
        <v>0</v>
      </c>
      <c r="X1127" s="315">
        <v>0</v>
      </c>
      <c r="Y1127" s="315">
        <v>0</v>
      </c>
      <c r="Z1127" s="315">
        <v>0</v>
      </c>
      <c r="AA1127" s="315">
        <v>0</v>
      </c>
      <c r="AB1127" s="5">
        <v>0</v>
      </c>
      <c r="AC1127" s="5">
        <v>0</v>
      </c>
      <c r="AD1127" s="5">
        <v>0</v>
      </c>
      <c r="AE1127" s="5">
        <v>0</v>
      </c>
      <c r="AF1127" s="5">
        <v>0</v>
      </c>
      <c r="AG1127" s="5">
        <v>0</v>
      </c>
      <c r="AH1127" s="317">
        <v>0</v>
      </c>
      <c r="AI1127" s="317">
        <v>0</v>
      </c>
    </row>
    <row r="1128" spans="2:35" outlineLevel="1" x14ac:dyDescent="0.2">
      <c r="B1128" s="310"/>
      <c r="C1128" s="312" t="s">
        <v>152</v>
      </c>
      <c r="D1128" s="259"/>
      <c r="E1128" s="259"/>
      <c r="F1128" s="259"/>
      <c r="G1128" s="329" t="s">
        <v>281</v>
      </c>
      <c r="H1128" s="330"/>
      <c r="I1128" s="329"/>
      <c r="J1128" s="259"/>
      <c r="K1128" s="16"/>
      <c r="L1128" s="259"/>
      <c r="M1128" s="259"/>
      <c r="N1128" s="259"/>
      <c r="O1128" s="259"/>
      <c r="P1128" s="259"/>
      <c r="Q1128" s="16" t="s">
        <v>110</v>
      </c>
      <c r="R1128" s="332"/>
      <c r="S1128" s="315">
        <v>0</v>
      </c>
      <c r="T1128" s="315">
        <v>0</v>
      </c>
      <c r="U1128" s="315">
        <v>0</v>
      </c>
      <c r="V1128" s="315">
        <v>0</v>
      </c>
      <c r="W1128" s="316">
        <v>0</v>
      </c>
      <c r="X1128" s="315">
        <v>0</v>
      </c>
      <c r="Y1128" s="315">
        <v>0</v>
      </c>
      <c r="Z1128" s="315">
        <v>0</v>
      </c>
      <c r="AA1128" s="315">
        <v>0</v>
      </c>
      <c r="AB1128" s="5">
        <v>0</v>
      </c>
      <c r="AC1128" s="5">
        <v>0</v>
      </c>
      <c r="AD1128" s="5">
        <v>0</v>
      </c>
      <c r="AE1128" s="5">
        <v>0</v>
      </c>
      <c r="AF1128" s="5">
        <v>0</v>
      </c>
      <c r="AG1128" s="5">
        <v>0</v>
      </c>
      <c r="AH1128" s="317">
        <v>0</v>
      </c>
      <c r="AI1128" s="317">
        <v>0</v>
      </c>
    </row>
    <row r="1129" spans="2:35" outlineLevel="1" x14ac:dyDescent="0.2">
      <c r="B1129" s="310"/>
      <c r="C1129" s="312" t="s">
        <v>152</v>
      </c>
      <c r="D1129" s="259"/>
      <c r="E1129" s="259"/>
      <c r="F1129" s="259"/>
      <c r="G1129" s="333" t="s">
        <v>282</v>
      </c>
      <c r="H1129" s="334"/>
      <c r="I1129" s="333"/>
      <c r="J1129" s="335"/>
      <c r="K1129" s="336"/>
      <c r="L1129" s="335"/>
      <c r="M1129" s="335"/>
      <c r="N1129" s="335"/>
      <c r="O1129" s="335"/>
      <c r="P1129" s="335"/>
      <c r="Q1129" s="337" t="s">
        <v>110</v>
      </c>
      <c r="R1129" s="338"/>
      <c r="S1129" s="321">
        <v>0</v>
      </c>
      <c r="T1129" s="321">
        <v>0</v>
      </c>
      <c r="U1129" s="321">
        <v>0</v>
      </c>
      <c r="V1129" s="321">
        <v>0</v>
      </c>
      <c r="W1129" s="322">
        <v>0</v>
      </c>
      <c r="X1129" s="321">
        <v>0</v>
      </c>
      <c r="Y1129" s="321">
        <v>0</v>
      </c>
      <c r="Z1129" s="321">
        <v>0</v>
      </c>
      <c r="AA1129" s="321">
        <v>0</v>
      </c>
      <c r="AB1129" s="323">
        <v>0</v>
      </c>
      <c r="AC1129" s="323">
        <v>0</v>
      </c>
      <c r="AD1129" s="323">
        <v>0</v>
      </c>
      <c r="AE1129" s="323">
        <v>0</v>
      </c>
      <c r="AF1129" s="323">
        <v>0</v>
      </c>
      <c r="AG1129" s="323">
        <v>0</v>
      </c>
      <c r="AH1129" s="324">
        <v>0</v>
      </c>
      <c r="AI1129" s="324">
        <v>0</v>
      </c>
    </row>
    <row r="1130" spans="2:35" outlineLevel="1" x14ac:dyDescent="0.2">
      <c r="B1130" s="310"/>
      <c r="C1130" s="312" t="s">
        <v>152</v>
      </c>
      <c r="D1130" s="259"/>
      <c r="E1130" s="259"/>
      <c r="F1130" s="259"/>
      <c r="G1130" s="329" t="s">
        <v>283</v>
      </c>
      <c r="H1130" s="330"/>
      <c r="I1130" s="329"/>
      <c r="J1130" s="259"/>
      <c r="K1130" s="16"/>
      <c r="L1130" s="259"/>
      <c r="M1130" s="259"/>
      <c r="N1130" s="259"/>
      <c r="O1130" s="259"/>
      <c r="P1130" s="259"/>
      <c r="Q1130" s="261"/>
      <c r="R1130" s="262"/>
      <c r="S1130" s="339">
        <v>0</v>
      </c>
      <c r="T1130" s="339">
        <v>0</v>
      </c>
      <c r="U1130" s="339">
        <v>0</v>
      </c>
      <c r="V1130" s="339">
        <v>0</v>
      </c>
      <c r="W1130" s="339">
        <v>0</v>
      </c>
      <c r="X1130" s="339">
        <v>0</v>
      </c>
      <c r="Y1130" s="339">
        <v>0</v>
      </c>
      <c r="Z1130" s="339">
        <v>0</v>
      </c>
      <c r="AA1130" s="339">
        <v>0</v>
      </c>
      <c r="AB1130" s="339">
        <v>0</v>
      </c>
      <c r="AC1130" s="339">
        <v>0</v>
      </c>
      <c r="AD1130" s="339">
        <v>0</v>
      </c>
      <c r="AE1130" s="339">
        <v>0</v>
      </c>
      <c r="AF1130" s="339">
        <v>0</v>
      </c>
      <c r="AG1130" s="339">
        <v>0</v>
      </c>
      <c r="AH1130" s="339">
        <v>0</v>
      </c>
      <c r="AI1130" s="339">
        <v>0</v>
      </c>
    </row>
    <row r="1131" spans="2:35" outlineLevel="1" x14ac:dyDescent="0.2">
      <c r="B1131" s="310"/>
      <c r="C1131" s="309"/>
    </row>
    <row r="1132" spans="2:35" outlineLevel="1" x14ac:dyDescent="0.2">
      <c r="B1132" s="310"/>
      <c r="C1132" s="312" t="s">
        <v>152</v>
      </c>
      <c r="F1132" s="40" t="s">
        <v>284</v>
      </c>
      <c r="Q1132" s="16" t="s">
        <v>110</v>
      </c>
      <c r="R1132" s="340"/>
      <c r="S1132" s="341">
        <v>0</v>
      </c>
      <c r="T1132" s="341">
        <v>0</v>
      </c>
      <c r="U1132" s="341">
        <v>0</v>
      </c>
      <c r="V1132" s="341">
        <v>0</v>
      </c>
      <c r="W1132" s="342">
        <v>0</v>
      </c>
      <c r="X1132" s="341">
        <v>0</v>
      </c>
      <c r="Y1132" s="341">
        <v>0</v>
      </c>
      <c r="Z1132" s="341">
        <v>0</v>
      </c>
      <c r="AA1132" s="341">
        <v>0</v>
      </c>
      <c r="AB1132" s="343">
        <v>0</v>
      </c>
      <c r="AC1132" s="343">
        <v>0</v>
      </c>
      <c r="AD1132" s="343">
        <v>0</v>
      </c>
      <c r="AE1132" s="343">
        <v>0</v>
      </c>
      <c r="AF1132" s="343">
        <v>0</v>
      </c>
      <c r="AG1132" s="343">
        <v>0</v>
      </c>
      <c r="AH1132" s="344">
        <v>0</v>
      </c>
      <c r="AI1132" s="344">
        <v>0</v>
      </c>
    </row>
    <row r="1133" spans="2:35" outlineLevel="1" x14ac:dyDescent="0.2">
      <c r="B1133" s="310"/>
      <c r="C1133" s="309"/>
      <c r="F1133" s="40"/>
    </row>
    <row r="1134" spans="2:35" outlineLevel="1" x14ac:dyDescent="0.2">
      <c r="B1134" s="310"/>
      <c r="C1134" s="309"/>
      <c r="F1134" s="40" t="s">
        <v>285</v>
      </c>
    </row>
    <row r="1135" spans="2:35" outlineLevel="1" x14ac:dyDescent="0.2">
      <c r="B1135" s="310"/>
      <c r="C1135" s="345" t="s">
        <v>152</v>
      </c>
      <c r="G1135" t="s">
        <v>286</v>
      </c>
      <c r="Q1135" s="16" t="s">
        <v>110</v>
      </c>
      <c r="R1135" s="299"/>
      <c r="S1135" s="300">
        <v>0</v>
      </c>
      <c r="T1135" s="300">
        <v>0</v>
      </c>
      <c r="U1135" s="300">
        <v>0</v>
      </c>
      <c r="V1135" s="300">
        <v>0</v>
      </c>
      <c r="W1135" s="301">
        <v>0</v>
      </c>
      <c r="X1135" s="300">
        <v>0</v>
      </c>
      <c r="Y1135" s="300">
        <v>0</v>
      </c>
      <c r="Z1135" s="300">
        <v>0</v>
      </c>
      <c r="AA1135" s="300">
        <v>0</v>
      </c>
      <c r="AB1135" s="302">
        <v>0</v>
      </c>
      <c r="AC1135" s="302">
        <v>0</v>
      </c>
      <c r="AD1135" s="302">
        <v>0</v>
      </c>
      <c r="AE1135" s="302">
        <v>0</v>
      </c>
      <c r="AF1135" s="302">
        <v>0</v>
      </c>
      <c r="AG1135" s="302">
        <v>0</v>
      </c>
      <c r="AH1135" s="303">
        <v>0</v>
      </c>
      <c r="AI1135" s="303">
        <v>0</v>
      </c>
    </row>
    <row r="1136" spans="2:35" outlineLevel="1" x14ac:dyDescent="0.2">
      <c r="B1136" s="310"/>
      <c r="C1136" s="345" t="s">
        <v>152</v>
      </c>
      <c r="G1136" t="s">
        <v>287</v>
      </c>
      <c r="Q1136" s="337" t="s">
        <v>110</v>
      </c>
      <c r="R1136" s="320"/>
      <c r="S1136" s="321">
        <v>0</v>
      </c>
      <c r="T1136" s="321">
        <v>0</v>
      </c>
      <c r="U1136" s="321">
        <v>0</v>
      </c>
      <c r="V1136" s="321">
        <v>0</v>
      </c>
      <c r="W1136" s="322">
        <v>0</v>
      </c>
      <c r="X1136" s="321">
        <v>0</v>
      </c>
      <c r="Y1136" s="321">
        <v>0</v>
      </c>
      <c r="Z1136" s="321">
        <v>0</v>
      </c>
      <c r="AA1136" s="321">
        <v>0</v>
      </c>
      <c r="AB1136" s="323">
        <v>0</v>
      </c>
      <c r="AC1136" s="323">
        <v>0</v>
      </c>
      <c r="AD1136" s="323">
        <v>0</v>
      </c>
      <c r="AE1136" s="323">
        <v>0</v>
      </c>
      <c r="AF1136" s="323">
        <v>0</v>
      </c>
      <c r="AG1136" s="323">
        <v>0</v>
      </c>
      <c r="AH1136" s="324">
        <v>0</v>
      </c>
      <c r="AI1136" s="324">
        <v>0</v>
      </c>
    </row>
    <row r="1137" spans="2:35" outlineLevel="1" x14ac:dyDescent="0.2">
      <c r="B1137" s="310"/>
      <c r="C1137" s="345" t="s">
        <v>152</v>
      </c>
      <c r="G1137" s="325" t="s">
        <v>288</v>
      </c>
      <c r="H1137" s="326"/>
      <c r="I1137" s="325"/>
      <c r="J1137" s="325"/>
      <c r="K1137" s="326"/>
      <c r="L1137" s="325"/>
      <c r="M1137" s="325"/>
      <c r="N1137" s="325"/>
      <c r="O1137" s="325"/>
      <c r="P1137" s="325"/>
      <c r="Q1137" s="326"/>
      <c r="R1137" s="327"/>
      <c r="S1137" s="5">
        <v>0</v>
      </c>
      <c r="T1137" s="5">
        <v>0</v>
      </c>
      <c r="U1137" s="5">
        <v>0</v>
      </c>
      <c r="V1137" s="5">
        <v>0</v>
      </c>
      <c r="W1137" s="5">
        <v>0</v>
      </c>
      <c r="X1137" s="5">
        <v>0</v>
      </c>
      <c r="Y1137" s="5">
        <v>0</v>
      </c>
      <c r="Z1137" s="5">
        <v>0</v>
      </c>
      <c r="AA1137" s="5">
        <v>0</v>
      </c>
      <c r="AB1137" s="5">
        <v>0</v>
      </c>
      <c r="AC1137" s="5">
        <v>0</v>
      </c>
      <c r="AD1137" s="5">
        <v>0</v>
      </c>
      <c r="AE1137" s="5">
        <v>0</v>
      </c>
      <c r="AF1137" s="5">
        <v>0</v>
      </c>
      <c r="AG1137" s="5">
        <v>0</v>
      </c>
      <c r="AH1137" s="5">
        <v>0</v>
      </c>
      <c r="AI1137" s="5">
        <v>0</v>
      </c>
    </row>
    <row r="1138" spans="2:35" outlineLevel="1" x14ac:dyDescent="0.2">
      <c r="B1138" s="310"/>
      <c r="C1138" s="309"/>
    </row>
    <row r="1139" spans="2:35" outlineLevel="1" x14ac:dyDescent="0.2">
      <c r="B1139" s="310"/>
      <c r="C1139" s="346" t="s">
        <v>152</v>
      </c>
      <c r="F1139" s="40" t="s">
        <v>266</v>
      </c>
      <c r="Q1139" s="16" t="s">
        <v>110</v>
      </c>
      <c r="R1139" s="340"/>
      <c r="S1139" s="341">
        <v>0</v>
      </c>
      <c r="T1139" s="341">
        <v>0</v>
      </c>
      <c r="U1139" s="341">
        <v>0</v>
      </c>
      <c r="V1139" s="341">
        <v>0</v>
      </c>
      <c r="W1139" s="342">
        <v>0</v>
      </c>
      <c r="X1139" s="341">
        <v>0</v>
      </c>
      <c r="Y1139" s="341">
        <v>0</v>
      </c>
      <c r="Z1139" s="341">
        <v>0</v>
      </c>
      <c r="AA1139" s="341">
        <v>0</v>
      </c>
      <c r="AB1139" s="343">
        <v>0</v>
      </c>
      <c r="AC1139" s="343">
        <v>0</v>
      </c>
      <c r="AD1139" s="343">
        <v>0</v>
      </c>
      <c r="AE1139" s="343">
        <v>0</v>
      </c>
      <c r="AF1139" s="343">
        <v>0</v>
      </c>
      <c r="AG1139" s="343">
        <v>0</v>
      </c>
      <c r="AH1139" s="344">
        <v>0</v>
      </c>
      <c r="AI1139" s="344">
        <v>0</v>
      </c>
    </row>
    <row r="1140" spans="2:35" outlineLevel="1" x14ac:dyDescent="0.2"/>
    <row r="1141" spans="2:35" x14ac:dyDescent="0.2">
      <c r="C1141" s="116" t="s">
        <v>152</v>
      </c>
      <c r="D1141" s="67" t="s">
        <v>152</v>
      </c>
      <c r="E1141" s="67"/>
      <c r="F1141" s="67"/>
      <c r="G1141" s="67"/>
      <c r="H1141" s="102"/>
      <c r="I1141" s="67"/>
      <c r="J1141" s="67"/>
      <c r="K1141" s="102"/>
      <c r="L1141" s="67"/>
      <c r="M1141" s="67"/>
      <c r="N1141" s="67"/>
      <c r="O1141" s="67"/>
      <c r="P1141" s="67"/>
      <c r="Q1141" s="117" t="s">
        <v>110</v>
      </c>
      <c r="R1141" s="118"/>
      <c r="S1141" s="118">
        <v>0</v>
      </c>
      <c r="T1141" s="118">
        <v>0</v>
      </c>
      <c r="U1141" s="118">
        <v>0</v>
      </c>
      <c r="V1141" s="118">
        <v>0</v>
      </c>
      <c r="W1141" s="118">
        <v>0</v>
      </c>
      <c r="X1141" s="118">
        <v>0</v>
      </c>
      <c r="Y1141" s="118">
        <v>0</v>
      </c>
      <c r="Z1141" s="118">
        <v>0</v>
      </c>
      <c r="AA1141" s="118">
        <v>0</v>
      </c>
      <c r="AB1141" s="118">
        <v>0</v>
      </c>
      <c r="AC1141" s="118">
        <v>0</v>
      </c>
      <c r="AD1141" s="118">
        <v>0</v>
      </c>
      <c r="AE1141" s="118">
        <v>0</v>
      </c>
      <c r="AF1141" s="118">
        <v>0</v>
      </c>
      <c r="AG1141" s="118">
        <v>0</v>
      </c>
      <c r="AH1141" s="118">
        <v>0</v>
      </c>
      <c r="AI1141" s="118">
        <v>0</v>
      </c>
    </row>
    <row r="1142" spans="2:35" outlineLevel="1" x14ac:dyDescent="0.2">
      <c r="C1142" s="309"/>
      <c r="F1142" s="40" t="s">
        <v>269</v>
      </c>
    </row>
    <row r="1143" spans="2:35" outlineLevel="1" x14ac:dyDescent="0.2">
      <c r="B1143" s="310"/>
      <c r="C1143" s="312" t="s">
        <v>152</v>
      </c>
      <c r="G1143" t="s">
        <v>270</v>
      </c>
      <c r="O1143" s="106"/>
      <c r="Q1143" s="16" t="s">
        <v>110</v>
      </c>
      <c r="R1143" s="299"/>
      <c r="S1143" s="300">
        <v>0</v>
      </c>
      <c r="T1143" s="300">
        <v>0</v>
      </c>
      <c r="U1143" s="300">
        <v>0</v>
      </c>
      <c r="V1143" s="300">
        <v>0</v>
      </c>
      <c r="W1143" s="301">
        <v>0</v>
      </c>
      <c r="X1143" s="300">
        <v>0</v>
      </c>
      <c r="Y1143" s="300">
        <v>0</v>
      </c>
      <c r="Z1143" s="300">
        <v>0</v>
      </c>
      <c r="AA1143" s="300">
        <v>0</v>
      </c>
      <c r="AB1143" s="302">
        <v>0</v>
      </c>
      <c r="AC1143" s="302">
        <v>0</v>
      </c>
      <c r="AD1143" s="302">
        <v>0</v>
      </c>
      <c r="AE1143" s="302">
        <v>0</v>
      </c>
      <c r="AF1143" s="302">
        <v>0</v>
      </c>
      <c r="AG1143" s="302">
        <v>0</v>
      </c>
      <c r="AH1143" s="303">
        <v>0</v>
      </c>
      <c r="AI1143" s="303">
        <v>0</v>
      </c>
    </row>
    <row r="1144" spans="2:35" outlineLevel="1" x14ac:dyDescent="0.2">
      <c r="B1144" s="310"/>
      <c r="C1144" s="312" t="s">
        <v>152</v>
      </c>
      <c r="G1144" t="s">
        <v>271</v>
      </c>
      <c r="N1144" s="24"/>
      <c r="O1144" s="149" t="s">
        <v>172</v>
      </c>
      <c r="P1144" s="313">
        <v>0</v>
      </c>
      <c r="Q1144" s="16" t="s">
        <v>110</v>
      </c>
      <c r="R1144" s="314"/>
      <c r="S1144" s="315">
        <v>0</v>
      </c>
      <c r="T1144" s="315">
        <v>0</v>
      </c>
      <c r="U1144" s="315">
        <v>0</v>
      </c>
      <c r="V1144" s="315">
        <v>0</v>
      </c>
      <c r="W1144" s="316">
        <v>0</v>
      </c>
      <c r="X1144" s="315">
        <v>0</v>
      </c>
      <c r="Y1144" s="315">
        <v>0</v>
      </c>
      <c r="Z1144" s="315">
        <v>0</v>
      </c>
      <c r="AA1144" s="315">
        <v>0</v>
      </c>
      <c r="AB1144" s="5">
        <v>0</v>
      </c>
      <c r="AC1144" s="5">
        <v>0</v>
      </c>
      <c r="AD1144" s="5">
        <v>0</v>
      </c>
      <c r="AE1144" s="5">
        <v>0</v>
      </c>
      <c r="AF1144" s="5">
        <v>0</v>
      </c>
      <c r="AG1144" s="5">
        <v>0</v>
      </c>
      <c r="AH1144" s="317">
        <v>0</v>
      </c>
      <c r="AI1144" s="317">
        <v>0</v>
      </c>
    </row>
    <row r="1145" spans="2:35" outlineLevel="1" x14ac:dyDescent="0.2">
      <c r="B1145" s="310"/>
      <c r="C1145" s="312" t="s">
        <v>152</v>
      </c>
      <c r="G1145" t="s">
        <v>272</v>
      </c>
      <c r="Q1145" s="16" t="s">
        <v>110</v>
      </c>
      <c r="R1145" s="314"/>
      <c r="S1145" s="315">
        <v>0</v>
      </c>
      <c r="T1145" s="315">
        <v>0</v>
      </c>
      <c r="U1145" s="315">
        <v>0</v>
      </c>
      <c r="V1145" s="315">
        <v>0</v>
      </c>
      <c r="W1145" s="316">
        <v>0</v>
      </c>
      <c r="X1145" s="315">
        <v>0</v>
      </c>
      <c r="Y1145" s="315">
        <v>0</v>
      </c>
      <c r="Z1145" s="315">
        <v>0</v>
      </c>
      <c r="AA1145" s="315">
        <v>0</v>
      </c>
      <c r="AB1145" s="5">
        <v>0</v>
      </c>
      <c r="AC1145" s="5">
        <v>0</v>
      </c>
      <c r="AD1145" s="5">
        <v>0</v>
      </c>
      <c r="AE1145" s="5">
        <v>0</v>
      </c>
      <c r="AF1145" s="5">
        <v>0</v>
      </c>
      <c r="AG1145" s="5">
        <v>0</v>
      </c>
      <c r="AH1145" s="317">
        <v>0</v>
      </c>
      <c r="AI1145" s="317">
        <v>0</v>
      </c>
    </row>
    <row r="1146" spans="2:35" outlineLevel="1" x14ac:dyDescent="0.2">
      <c r="B1146" s="310"/>
      <c r="C1146" s="312" t="s">
        <v>152</v>
      </c>
      <c r="G1146" t="s">
        <v>273</v>
      </c>
      <c r="Q1146" s="16" t="s">
        <v>110</v>
      </c>
      <c r="R1146" s="314"/>
      <c r="S1146" s="315">
        <v>0</v>
      </c>
      <c r="T1146" s="315">
        <v>0</v>
      </c>
      <c r="U1146" s="315">
        <v>0</v>
      </c>
      <c r="V1146" s="315">
        <v>0</v>
      </c>
      <c r="W1146" s="316">
        <v>0</v>
      </c>
      <c r="X1146" s="315">
        <v>0</v>
      </c>
      <c r="Y1146" s="315">
        <v>0</v>
      </c>
      <c r="Z1146" s="315">
        <v>0</v>
      </c>
      <c r="AA1146" s="315">
        <v>0</v>
      </c>
      <c r="AB1146" s="5">
        <v>0</v>
      </c>
      <c r="AC1146" s="5">
        <v>0</v>
      </c>
      <c r="AD1146" s="5">
        <v>0</v>
      </c>
      <c r="AE1146" s="5">
        <v>0</v>
      </c>
      <c r="AF1146" s="5">
        <v>0</v>
      </c>
      <c r="AG1146" s="5">
        <v>0</v>
      </c>
      <c r="AH1146" s="317">
        <v>0</v>
      </c>
      <c r="AI1146" s="317">
        <v>0</v>
      </c>
    </row>
    <row r="1147" spans="2:35" outlineLevel="1" x14ac:dyDescent="0.2">
      <c r="B1147" s="310"/>
      <c r="C1147" s="312" t="s">
        <v>152</v>
      </c>
      <c r="G1147" t="s">
        <v>274</v>
      </c>
      <c r="O1147" s="149" t="s">
        <v>275</v>
      </c>
      <c r="P1147" s="318">
        <v>0</v>
      </c>
      <c r="Q1147" s="16" t="s">
        <v>110</v>
      </c>
      <c r="R1147" s="319"/>
      <c r="S1147" s="315">
        <v>0</v>
      </c>
      <c r="T1147" s="315">
        <v>0</v>
      </c>
      <c r="U1147" s="315">
        <v>0</v>
      </c>
      <c r="V1147" s="315">
        <v>0</v>
      </c>
      <c r="W1147" s="316">
        <v>0</v>
      </c>
      <c r="X1147" s="315">
        <v>0</v>
      </c>
      <c r="Y1147" s="315">
        <v>0</v>
      </c>
      <c r="Z1147" s="315">
        <v>0</v>
      </c>
      <c r="AA1147" s="315">
        <v>0</v>
      </c>
      <c r="AB1147" s="5">
        <v>0</v>
      </c>
      <c r="AC1147" s="5">
        <v>0</v>
      </c>
      <c r="AD1147" s="5">
        <v>0</v>
      </c>
      <c r="AE1147" s="5">
        <v>0</v>
      </c>
      <c r="AF1147" s="5">
        <v>0</v>
      </c>
      <c r="AG1147" s="5">
        <v>0</v>
      </c>
      <c r="AH1147" s="317">
        <v>0</v>
      </c>
      <c r="AI1147" s="317">
        <v>0</v>
      </c>
    </row>
    <row r="1148" spans="2:35" outlineLevel="1" x14ac:dyDescent="0.2">
      <c r="B1148" s="310"/>
      <c r="C1148" s="312" t="s">
        <v>152</v>
      </c>
      <c r="G1148" t="s">
        <v>276</v>
      </c>
      <c r="Q1148" s="8" t="s">
        <v>110</v>
      </c>
      <c r="R1148" s="320"/>
      <c r="S1148" s="321">
        <v>0</v>
      </c>
      <c r="T1148" s="321">
        <v>0</v>
      </c>
      <c r="U1148" s="321">
        <v>0</v>
      </c>
      <c r="V1148" s="321">
        <v>0</v>
      </c>
      <c r="W1148" s="322">
        <v>0</v>
      </c>
      <c r="X1148" s="321">
        <v>0</v>
      </c>
      <c r="Y1148" s="321">
        <v>0</v>
      </c>
      <c r="Z1148" s="321">
        <v>0</v>
      </c>
      <c r="AA1148" s="321">
        <v>0</v>
      </c>
      <c r="AB1148" s="323">
        <v>0</v>
      </c>
      <c r="AC1148" s="323">
        <v>0</v>
      </c>
      <c r="AD1148" s="323">
        <v>0</v>
      </c>
      <c r="AE1148" s="323">
        <v>0</v>
      </c>
      <c r="AF1148" s="323">
        <v>0</v>
      </c>
      <c r="AG1148" s="323">
        <v>0</v>
      </c>
      <c r="AH1148" s="324">
        <v>0</v>
      </c>
      <c r="AI1148" s="324">
        <v>0</v>
      </c>
    </row>
    <row r="1149" spans="2:35" outlineLevel="1" x14ac:dyDescent="0.2">
      <c r="B1149" s="310"/>
      <c r="C1149" s="312" t="s">
        <v>152</v>
      </c>
      <c r="G1149" s="325" t="s">
        <v>277</v>
      </c>
      <c r="H1149" s="326"/>
      <c r="I1149" s="325"/>
      <c r="J1149" s="325"/>
      <c r="K1149" s="326"/>
      <c r="L1149" s="325"/>
      <c r="M1149" s="325"/>
      <c r="N1149" s="325"/>
      <c r="O1149" s="325"/>
      <c r="P1149" s="325"/>
      <c r="Q1149" s="326"/>
      <c r="R1149" s="327"/>
      <c r="S1149" s="5">
        <v>0</v>
      </c>
      <c r="T1149" s="5">
        <v>0</v>
      </c>
      <c r="U1149" s="5">
        <v>0</v>
      </c>
      <c r="V1149" s="5">
        <v>0</v>
      </c>
      <c r="W1149" s="5">
        <v>0</v>
      </c>
      <c r="X1149" s="5">
        <v>0</v>
      </c>
      <c r="Y1149" s="5">
        <v>0</v>
      </c>
      <c r="Z1149" s="5">
        <v>0</v>
      </c>
      <c r="AA1149" s="5">
        <v>0</v>
      </c>
      <c r="AB1149" s="5">
        <v>0</v>
      </c>
      <c r="AC1149" s="5">
        <v>0</v>
      </c>
      <c r="AD1149" s="5">
        <v>0</v>
      </c>
      <c r="AE1149" s="5">
        <v>0</v>
      </c>
      <c r="AF1149" s="5">
        <v>0</v>
      </c>
      <c r="AG1149" s="5">
        <v>0</v>
      </c>
      <c r="AH1149" s="5">
        <v>0</v>
      </c>
      <c r="AI1149" s="5">
        <v>0</v>
      </c>
    </row>
    <row r="1150" spans="2:35" outlineLevel="1" x14ac:dyDescent="0.2">
      <c r="B1150" s="310"/>
      <c r="C1150" s="309"/>
    </row>
    <row r="1151" spans="2:35" outlineLevel="1" x14ac:dyDescent="0.2">
      <c r="B1151" s="310"/>
      <c r="C1151" s="312"/>
      <c r="D1151" s="259"/>
      <c r="E1151" s="259"/>
      <c r="F1151" s="328" t="s">
        <v>278</v>
      </c>
      <c r="G1151" s="259"/>
      <c r="H1151" s="16"/>
      <c r="I1151" s="259"/>
      <c r="J1151" s="259"/>
      <c r="K1151" s="16"/>
      <c r="L1151" s="259"/>
      <c r="M1151" s="259"/>
      <c r="N1151" s="259"/>
      <c r="O1151" s="259"/>
      <c r="P1151" s="259"/>
      <c r="Q1151" s="261"/>
      <c r="R1151" s="262"/>
      <c r="S1151" s="262"/>
      <c r="T1151" s="262"/>
      <c r="U1151" s="262"/>
      <c r="V1151" s="262"/>
      <c r="W1151" s="262"/>
      <c r="X1151" s="262"/>
      <c r="Y1151" s="262"/>
      <c r="Z1151" s="262"/>
      <c r="AA1151" s="262"/>
      <c r="AB1151" s="262"/>
      <c r="AC1151" s="262"/>
      <c r="AD1151" s="262"/>
      <c r="AE1151" s="262"/>
      <c r="AF1151" s="262"/>
      <c r="AG1151" s="262"/>
      <c r="AH1151" s="262"/>
      <c r="AI1151" s="262"/>
    </row>
    <row r="1152" spans="2:35" outlineLevel="1" x14ac:dyDescent="0.2">
      <c r="B1152" s="310"/>
      <c r="C1152" s="312" t="s">
        <v>152</v>
      </c>
      <c r="D1152" s="259"/>
      <c r="E1152" s="259"/>
      <c r="F1152" s="259"/>
      <c r="G1152" s="329" t="s">
        <v>279</v>
      </c>
      <c r="H1152" s="330"/>
      <c r="I1152" s="329"/>
      <c r="J1152" s="259"/>
      <c r="K1152" s="16"/>
      <c r="L1152" s="259"/>
      <c r="M1152" s="259"/>
      <c r="N1152" s="259"/>
      <c r="O1152" s="259"/>
      <c r="P1152" s="259"/>
      <c r="Q1152" s="16" t="s">
        <v>110</v>
      </c>
      <c r="R1152" s="331"/>
      <c r="S1152" s="300">
        <v>0</v>
      </c>
      <c r="T1152" s="300">
        <v>0</v>
      </c>
      <c r="U1152" s="300">
        <v>0</v>
      </c>
      <c r="V1152" s="300">
        <v>0</v>
      </c>
      <c r="W1152" s="301">
        <v>0</v>
      </c>
      <c r="X1152" s="300">
        <v>0</v>
      </c>
      <c r="Y1152" s="300">
        <v>0</v>
      </c>
      <c r="Z1152" s="300">
        <v>0</v>
      </c>
      <c r="AA1152" s="300">
        <v>0</v>
      </c>
      <c r="AB1152" s="302">
        <v>0</v>
      </c>
      <c r="AC1152" s="302">
        <v>0</v>
      </c>
      <c r="AD1152" s="302">
        <v>0</v>
      </c>
      <c r="AE1152" s="302">
        <v>0</v>
      </c>
      <c r="AF1152" s="302">
        <v>0</v>
      </c>
      <c r="AG1152" s="302">
        <v>0</v>
      </c>
      <c r="AH1152" s="303">
        <v>0</v>
      </c>
      <c r="AI1152" s="303">
        <v>0</v>
      </c>
    </row>
    <row r="1153" spans="2:35" outlineLevel="1" x14ac:dyDescent="0.2">
      <c r="B1153" s="310"/>
      <c r="C1153" s="312" t="s">
        <v>152</v>
      </c>
      <c r="D1153" s="259"/>
      <c r="E1153" s="259"/>
      <c r="F1153" s="259"/>
      <c r="G1153" s="329" t="s">
        <v>280</v>
      </c>
      <c r="H1153" s="330"/>
      <c r="I1153" s="329"/>
      <c r="J1153" s="259"/>
      <c r="K1153" s="16"/>
      <c r="L1153" s="259"/>
      <c r="M1153" s="259"/>
      <c r="N1153" s="259"/>
      <c r="O1153" s="259"/>
      <c r="P1153" s="259"/>
      <c r="Q1153" s="16" t="s">
        <v>110</v>
      </c>
      <c r="R1153" s="332"/>
      <c r="S1153" s="315">
        <v>0</v>
      </c>
      <c r="T1153" s="315">
        <v>0</v>
      </c>
      <c r="U1153" s="315">
        <v>0</v>
      </c>
      <c r="V1153" s="315">
        <v>0</v>
      </c>
      <c r="W1153" s="316">
        <v>0</v>
      </c>
      <c r="X1153" s="315">
        <v>0</v>
      </c>
      <c r="Y1153" s="315">
        <v>0</v>
      </c>
      <c r="Z1153" s="315">
        <v>0</v>
      </c>
      <c r="AA1153" s="315">
        <v>0</v>
      </c>
      <c r="AB1153" s="5">
        <v>0</v>
      </c>
      <c r="AC1153" s="5">
        <v>0</v>
      </c>
      <c r="AD1153" s="5">
        <v>0</v>
      </c>
      <c r="AE1153" s="5">
        <v>0</v>
      </c>
      <c r="AF1153" s="5">
        <v>0</v>
      </c>
      <c r="AG1153" s="5">
        <v>0</v>
      </c>
      <c r="AH1153" s="317">
        <v>0</v>
      </c>
      <c r="AI1153" s="317">
        <v>0</v>
      </c>
    </row>
    <row r="1154" spans="2:35" outlineLevel="1" x14ac:dyDescent="0.2">
      <c r="B1154" s="310"/>
      <c r="C1154" s="312" t="s">
        <v>152</v>
      </c>
      <c r="D1154" s="259"/>
      <c r="E1154" s="259"/>
      <c r="F1154" s="259"/>
      <c r="G1154" s="329" t="s">
        <v>281</v>
      </c>
      <c r="H1154" s="330"/>
      <c r="I1154" s="329"/>
      <c r="J1154" s="259"/>
      <c r="K1154" s="16"/>
      <c r="L1154" s="259"/>
      <c r="M1154" s="259"/>
      <c r="N1154" s="259"/>
      <c r="O1154" s="259"/>
      <c r="P1154" s="259"/>
      <c r="Q1154" s="16" t="s">
        <v>110</v>
      </c>
      <c r="R1154" s="332"/>
      <c r="S1154" s="315">
        <v>0</v>
      </c>
      <c r="T1154" s="315">
        <v>0</v>
      </c>
      <c r="U1154" s="315">
        <v>0</v>
      </c>
      <c r="V1154" s="315">
        <v>0</v>
      </c>
      <c r="W1154" s="316">
        <v>0</v>
      </c>
      <c r="X1154" s="315">
        <v>0</v>
      </c>
      <c r="Y1154" s="315">
        <v>0</v>
      </c>
      <c r="Z1154" s="315">
        <v>0</v>
      </c>
      <c r="AA1154" s="315">
        <v>0</v>
      </c>
      <c r="AB1154" s="5">
        <v>0</v>
      </c>
      <c r="AC1154" s="5">
        <v>0</v>
      </c>
      <c r="AD1154" s="5">
        <v>0</v>
      </c>
      <c r="AE1154" s="5">
        <v>0</v>
      </c>
      <c r="AF1154" s="5">
        <v>0</v>
      </c>
      <c r="AG1154" s="5">
        <v>0</v>
      </c>
      <c r="AH1154" s="317">
        <v>0</v>
      </c>
      <c r="AI1154" s="317">
        <v>0</v>
      </c>
    </row>
    <row r="1155" spans="2:35" outlineLevel="1" x14ac:dyDescent="0.2">
      <c r="B1155" s="310"/>
      <c r="C1155" s="312" t="s">
        <v>152</v>
      </c>
      <c r="D1155" s="259"/>
      <c r="E1155" s="259"/>
      <c r="F1155" s="259"/>
      <c r="G1155" s="333" t="s">
        <v>282</v>
      </c>
      <c r="H1155" s="334"/>
      <c r="I1155" s="333"/>
      <c r="J1155" s="335"/>
      <c r="K1155" s="336"/>
      <c r="L1155" s="335"/>
      <c r="M1155" s="335"/>
      <c r="N1155" s="335"/>
      <c r="O1155" s="335"/>
      <c r="P1155" s="335"/>
      <c r="Q1155" s="337" t="s">
        <v>110</v>
      </c>
      <c r="R1155" s="338"/>
      <c r="S1155" s="321">
        <v>0</v>
      </c>
      <c r="T1155" s="321">
        <v>0</v>
      </c>
      <c r="U1155" s="321">
        <v>0</v>
      </c>
      <c r="V1155" s="321">
        <v>0</v>
      </c>
      <c r="W1155" s="322">
        <v>0</v>
      </c>
      <c r="X1155" s="321">
        <v>0</v>
      </c>
      <c r="Y1155" s="321">
        <v>0</v>
      </c>
      <c r="Z1155" s="321">
        <v>0</v>
      </c>
      <c r="AA1155" s="321">
        <v>0</v>
      </c>
      <c r="AB1155" s="323">
        <v>0</v>
      </c>
      <c r="AC1155" s="323">
        <v>0</v>
      </c>
      <c r="AD1155" s="323">
        <v>0</v>
      </c>
      <c r="AE1155" s="323">
        <v>0</v>
      </c>
      <c r="AF1155" s="323">
        <v>0</v>
      </c>
      <c r="AG1155" s="323">
        <v>0</v>
      </c>
      <c r="AH1155" s="324">
        <v>0</v>
      </c>
      <c r="AI1155" s="324">
        <v>0</v>
      </c>
    </row>
    <row r="1156" spans="2:35" outlineLevel="1" x14ac:dyDescent="0.2">
      <c r="B1156" s="310"/>
      <c r="C1156" s="312" t="s">
        <v>152</v>
      </c>
      <c r="D1156" s="259"/>
      <c r="E1156" s="259"/>
      <c r="F1156" s="259"/>
      <c r="G1156" s="329" t="s">
        <v>283</v>
      </c>
      <c r="H1156" s="330"/>
      <c r="I1156" s="329"/>
      <c r="J1156" s="259"/>
      <c r="K1156" s="16"/>
      <c r="L1156" s="259"/>
      <c r="M1156" s="259"/>
      <c r="N1156" s="259"/>
      <c r="O1156" s="259"/>
      <c r="P1156" s="259"/>
      <c r="Q1156" s="261"/>
      <c r="R1156" s="262"/>
      <c r="S1156" s="339">
        <v>0</v>
      </c>
      <c r="T1156" s="339">
        <v>0</v>
      </c>
      <c r="U1156" s="339">
        <v>0</v>
      </c>
      <c r="V1156" s="339">
        <v>0</v>
      </c>
      <c r="W1156" s="339">
        <v>0</v>
      </c>
      <c r="X1156" s="339">
        <v>0</v>
      </c>
      <c r="Y1156" s="339">
        <v>0</v>
      </c>
      <c r="Z1156" s="339">
        <v>0</v>
      </c>
      <c r="AA1156" s="339">
        <v>0</v>
      </c>
      <c r="AB1156" s="339">
        <v>0</v>
      </c>
      <c r="AC1156" s="339">
        <v>0</v>
      </c>
      <c r="AD1156" s="339">
        <v>0</v>
      </c>
      <c r="AE1156" s="339">
        <v>0</v>
      </c>
      <c r="AF1156" s="339">
        <v>0</v>
      </c>
      <c r="AG1156" s="339">
        <v>0</v>
      </c>
      <c r="AH1156" s="339">
        <v>0</v>
      </c>
      <c r="AI1156" s="339">
        <v>0</v>
      </c>
    </row>
    <row r="1157" spans="2:35" outlineLevel="1" x14ac:dyDescent="0.2">
      <c r="B1157" s="310"/>
      <c r="C1157" s="309"/>
    </row>
    <row r="1158" spans="2:35" outlineLevel="1" x14ac:dyDescent="0.2">
      <c r="B1158" s="310"/>
      <c r="C1158" s="312" t="s">
        <v>152</v>
      </c>
      <c r="F1158" s="40" t="s">
        <v>284</v>
      </c>
      <c r="Q1158" s="16" t="s">
        <v>110</v>
      </c>
      <c r="R1158" s="340"/>
      <c r="S1158" s="341">
        <v>0</v>
      </c>
      <c r="T1158" s="341">
        <v>0</v>
      </c>
      <c r="U1158" s="341">
        <v>0</v>
      </c>
      <c r="V1158" s="341">
        <v>0</v>
      </c>
      <c r="W1158" s="342">
        <v>0</v>
      </c>
      <c r="X1158" s="341">
        <v>0</v>
      </c>
      <c r="Y1158" s="341">
        <v>0</v>
      </c>
      <c r="Z1158" s="341">
        <v>0</v>
      </c>
      <c r="AA1158" s="341">
        <v>0</v>
      </c>
      <c r="AB1158" s="343">
        <v>0</v>
      </c>
      <c r="AC1158" s="343">
        <v>0</v>
      </c>
      <c r="AD1158" s="343">
        <v>0</v>
      </c>
      <c r="AE1158" s="343">
        <v>0</v>
      </c>
      <c r="AF1158" s="343">
        <v>0</v>
      </c>
      <c r="AG1158" s="343">
        <v>0</v>
      </c>
      <c r="AH1158" s="344">
        <v>0</v>
      </c>
      <c r="AI1158" s="344">
        <v>0</v>
      </c>
    </row>
    <row r="1159" spans="2:35" outlineLevel="1" x14ac:dyDescent="0.2">
      <c r="B1159" s="310"/>
      <c r="C1159" s="309"/>
      <c r="F1159" s="40"/>
    </row>
    <row r="1160" spans="2:35" outlineLevel="1" x14ac:dyDescent="0.2">
      <c r="B1160" s="310"/>
      <c r="C1160" s="309"/>
      <c r="F1160" s="40" t="s">
        <v>285</v>
      </c>
    </row>
    <row r="1161" spans="2:35" outlineLevel="1" x14ac:dyDescent="0.2">
      <c r="B1161" s="310"/>
      <c r="C1161" s="345" t="s">
        <v>152</v>
      </c>
      <c r="G1161" t="s">
        <v>286</v>
      </c>
      <c r="Q1161" s="16" t="s">
        <v>110</v>
      </c>
      <c r="R1161" s="299"/>
      <c r="S1161" s="300">
        <v>0</v>
      </c>
      <c r="T1161" s="300">
        <v>0</v>
      </c>
      <c r="U1161" s="300">
        <v>0</v>
      </c>
      <c r="V1161" s="300">
        <v>0</v>
      </c>
      <c r="W1161" s="301">
        <v>0</v>
      </c>
      <c r="X1161" s="300">
        <v>0</v>
      </c>
      <c r="Y1161" s="300">
        <v>0</v>
      </c>
      <c r="Z1161" s="300">
        <v>0</v>
      </c>
      <c r="AA1161" s="300">
        <v>0</v>
      </c>
      <c r="AB1161" s="302">
        <v>0</v>
      </c>
      <c r="AC1161" s="302">
        <v>0</v>
      </c>
      <c r="AD1161" s="302">
        <v>0</v>
      </c>
      <c r="AE1161" s="302">
        <v>0</v>
      </c>
      <c r="AF1161" s="302">
        <v>0</v>
      </c>
      <c r="AG1161" s="302">
        <v>0</v>
      </c>
      <c r="AH1161" s="303">
        <v>0</v>
      </c>
      <c r="AI1161" s="303">
        <v>0</v>
      </c>
    </row>
    <row r="1162" spans="2:35" outlineLevel="1" x14ac:dyDescent="0.2">
      <c r="B1162" s="310"/>
      <c r="C1162" s="345" t="s">
        <v>152</v>
      </c>
      <c r="G1162" t="s">
        <v>287</v>
      </c>
      <c r="Q1162" s="337" t="s">
        <v>110</v>
      </c>
      <c r="R1162" s="320"/>
      <c r="S1162" s="321">
        <v>0</v>
      </c>
      <c r="T1162" s="321">
        <v>0</v>
      </c>
      <c r="U1162" s="321">
        <v>0</v>
      </c>
      <c r="V1162" s="321">
        <v>0</v>
      </c>
      <c r="W1162" s="322">
        <v>0</v>
      </c>
      <c r="X1162" s="321">
        <v>0</v>
      </c>
      <c r="Y1162" s="321">
        <v>0</v>
      </c>
      <c r="Z1162" s="321">
        <v>0</v>
      </c>
      <c r="AA1162" s="321">
        <v>0</v>
      </c>
      <c r="AB1162" s="323">
        <v>0</v>
      </c>
      <c r="AC1162" s="323">
        <v>0</v>
      </c>
      <c r="AD1162" s="323">
        <v>0</v>
      </c>
      <c r="AE1162" s="323">
        <v>0</v>
      </c>
      <c r="AF1162" s="323">
        <v>0</v>
      </c>
      <c r="AG1162" s="323">
        <v>0</v>
      </c>
      <c r="AH1162" s="324">
        <v>0</v>
      </c>
      <c r="AI1162" s="324">
        <v>0</v>
      </c>
    </row>
    <row r="1163" spans="2:35" outlineLevel="1" x14ac:dyDescent="0.2">
      <c r="B1163" s="310"/>
      <c r="C1163" s="345" t="s">
        <v>152</v>
      </c>
      <c r="G1163" s="325" t="s">
        <v>288</v>
      </c>
      <c r="H1163" s="326"/>
      <c r="I1163" s="325"/>
      <c r="J1163" s="325"/>
      <c r="K1163" s="326"/>
      <c r="L1163" s="325"/>
      <c r="M1163" s="325"/>
      <c r="N1163" s="325"/>
      <c r="O1163" s="325"/>
      <c r="P1163" s="325"/>
      <c r="Q1163" s="326"/>
      <c r="R1163" s="327"/>
      <c r="S1163" s="5">
        <v>0</v>
      </c>
      <c r="T1163" s="5">
        <v>0</v>
      </c>
      <c r="U1163" s="5">
        <v>0</v>
      </c>
      <c r="V1163" s="5">
        <v>0</v>
      </c>
      <c r="W1163" s="5">
        <v>0</v>
      </c>
      <c r="X1163" s="5">
        <v>0</v>
      </c>
      <c r="Y1163" s="5">
        <v>0</v>
      </c>
      <c r="Z1163" s="5">
        <v>0</v>
      </c>
      <c r="AA1163" s="5">
        <v>0</v>
      </c>
      <c r="AB1163" s="5">
        <v>0</v>
      </c>
      <c r="AC1163" s="5">
        <v>0</v>
      </c>
      <c r="AD1163" s="5">
        <v>0</v>
      </c>
      <c r="AE1163" s="5">
        <v>0</v>
      </c>
      <c r="AF1163" s="5">
        <v>0</v>
      </c>
      <c r="AG1163" s="5">
        <v>0</v>
      </c>
      <c r="AH1163" s="5">
        <v>0</v>
      </c>
      <c r="AI1163" s="5">
        <v>0</v>
      </c>
    </row>
    <row r="1164" spans="2:35" outlineLevel="1" x14ac:dyDescent="0.2">
      <c r="B1164" s="310"/>
      <c r="C1164" s="309"/>
    </row>
    <row r="1165" spans="2:35" outlineLevel="1" x14ac:dyDescent="0.2">
      <c r="B1165" s="310"/>
      <c r="C1165" s="346" t="s">
        <v>152</v>
      </c>
      <c r="F1165" s="40" t="s">
        <v>266</v>
      </c>
      <c r="Q1165" s="16" t="s">
        <v>110</v>
      </c>
      <c r="R1165" s="340"/>
      <c r="S1165" s="341">
        <v>0</v>
      </c>
      <c r="T1165" s="341">
        <v>0</v>
      </c>
      <c r="U1165" s="341">
        <v>0</v>
      </c>
      <c r="V1165" s="341">
        <v>0</v>
      </c>
      <c r="W1165" s="342">
        <v>0</v>
      </c>
      <c r="X1165" s="341">
        <v>0</v>
      </c>
      <c r="Y1165" s="341">
        <v>0</v>
      </c>
      <c r="Z1165" s="341">
        <v>0</v>
      </c>
      <c r="AA1165" s="341">
        <v>0</v>
      </c>
      <c r="AB1165" s="343">
        <v>0</v>
      </c>
      <c r="AC1165" s="343">
        <v>0</v>
      </c>
      <c r="AD1165" s="343">
        <v>0</v>
      </c>
      <c r="AE1165" s="343">
        <v>0</v>
      </c>
      <c r="AF1165" s="343">
        <v>0</v>
      </c>
      <c r="AG1165" s="343">
        <v>0</v>
      </c>
      <c r="AH1165" s="344">
        <v>0</v>
      </c>
      <c r="AI1165" s="344">
        <v>0</v>
      </c>
    </row>
    <row r="1166" spans="2:35" outlineLevel="1" x14ac:dyDescent="0.2"/>
    <row r="1167" spans="2:35" x14ac:dyDescent="0.2">
      <c r="C1167" s="116" t="s">
        <v>152</v>
      </c>
      <c r="D1167" s="67" t="s">
        <v>152</v>
      </c>
      <c r="E1167" s="67"/>
      <c r="F1167" s="67"/>
      <c r="G1167" s="67"/>
      <c r="H1167" s="102"/>
      <c r="I1167" s="67"/>
      <c r="J1167" s="67"/>
      <c r="K1167" s="102"/>
      <c r="L1167" s="67"/>
      <c r="M1167" s="67"/>
      <c r="N1167" s="67"/>
      <c r="O1167" s="67"/>
      <c r="P1167" s="67"/>
      <c r="Q1167" s="117" t="s">
        <v>110</v>
      </c>
      <c r="R1167" s="118"/>
      <c r="S1167" s="118">
        <v>0</v>
      </c>
      <c r="T1167" s="118">
        <v>0</v>
      </c>
      <c r="U1167" s="118">
        <v>0</v>
      </c>
      <c r="V1167" s="118">
        <v>0</v>
      </c>
      <c r="W1167" s="118">
        <v>0</v>
      </c>
      <c r="X1167" s="118">
        <v>0</v>
      </c>
      <c r="Y1167" s="118">
        <v>0</v>
      </c>
      <c r="Z1167" s="118">
        <v>0</v>
      </c>
      <c r="AA1167" s="118">
        <v>0</v>
      </c>
      <c r="AB1167" s="118">
        <v>0</v>
      </c>
      <c r="AC1167" s="118">
        <v>0</v>
      </c>
      <c r="AD1167" s="118">
        <v>0</v>
      </c>
      <c r="AE1167" s="118">
        <v>0</v>
      </c>
      <c r="AF1167" s="118">
        <v>0</v>
      </c>
      <c r="AG1167" s="118">
        <v>0</v>
      </c>
      <c r="AH1167" s="118">
        <v>0</v>
      </c>
      <c r="AI1167" s="118">
        <v>0</v>
      </c>
    </row>
    <row r="1168" spans="2:35" outlineLevel="1" x14ac:dyDescent="0.2">
      <c r="C1168" s="309"/>
      <c r="F1168" s="40" t="s">
        <v>269</v>
      </c>
    </row>
    <row r="1169" spans="2:35" outlineLevel="1" x14ac:dyDescent="0.2">
      <c r="B1169" s="310"/>
      <c r="C1169" s="312" t="s">
        <v>152</v>
      </c>
      <c r="G1169" t="s">
        <v>270</v>
      </c>
      <c r="O1169" s="106"/>
      <c r="Q1169" s="16" t="s">
        <v>110</v>
      </c>
      <c r="R1169" s="299"/>
      <c r="S1169" s="300">
        <v>0</v>
      </c>
      <c r="T1169" s="300">
        <v>0</v>
      </c>
      <c r="U1169" s="300">
        <v>0</v>
      </c>
      <c r="V1169" s="300">
        <v>0</v>
      </c>
      <c r="W1169" s="301">
        <v>0</v>
      </c>
      <c r="X1169" s="300">
        <v>0</v>
      </c>
      <c r="Y1169" s="300">
        <v>0</v>
      </c>
      <c r="Z1169" s="300">
        <v>0</v>
      </c>
      <c r="AA1169" s="300">
        <v>0</v>
      </c>
      <c r="AB1169" s="302">
        <v>0</v>
      </c>
      <c r="AC1169" s="302">
        <v>0</v>
      </c>
      <c r="AD1169" s="302">
        <v>0</v>
      </c>
      <c r="AE1169" s="302">
        <v>0</v>
      </c>
      <c r="AF1169" s="302">
        <v>0</v>
      </c>
      <c r="AG1169" s="302">
        <v>0</v>
      </c>
      <c r="AH1169" s="303">
        <v>0</v>
      </c>
      <c r="AI1169" s="303">
        <v>0</v>
      </c>
    </row>
    <row r="1170" spans="2:35" outlineLevel="1" x14ac:dyDescent="0.2">
      <c r="B1170" s="310"/>
      <c r="C1170" s="312" t="s">
        <v>152</v>
      </c>
      <c r="G1170" t="s">
        <v>271</v>
      </c>
      <c r="N1170" s="24"/>
      <c r="O1170" s="149" t="s">
        <v>172</v>
      </c>
      <c r="P1170" s="313">
        <v>0</v>
      </c>
      <c r="Q1170" s="16" t="s">
        <v>110</v>
      </c>
      <c r="R1170" s="314"/>
      <c r="S1170" s="315">
        <v>0</v>
      </c>
      <c r="T1170" s="315">
        <v>0</v>
      </c>
      <c r="U1170" s="315">
        <v>0</v>
      </c>
      <c r="V1170" s="315">
        <v>0</v>
      </c>
      <c r="W1170" s="316">
        <v>0</v>
      </c>
      <c r="X1170" s="315">
        <v>0</v>
      </c>
      <c r="Y1170" s="315">
        <v>0</v>
      </c>
      <c r="Z1170" s="315">
        <v>0</v>
      </c>
      <c r="AA1170" s="315">
        <v>0</v>
      </c>
      <c r="AB1170" s="5">
        <v>0</v>
      </c>
      <c r="AC1170" s="5">
        <v>0</v>
      </c>
      <c r="AD1170" s="5">
        <v>0</v>
      </c>
      <c r="AE1170" s="5">
        <v>0</v>
      </c>
      <c r="AF1170" s="5">
        <v>0</v>
      </c>
      <c r="AG1170" s="5">
        <v>0</v>
      </c>
      <c r="AH1170" s="317">
        <v>0</v>
      </c>
      <c r="AI1170" s="317">
        <v>0</v>
      </c>
    </row>
    <row r="1171" spans="2:35" outlineLevel="1" x14ac:dyDescent="0.2">
      <c r="B1171" s="310"/>
      <c r="C1171" s="312" t="s">
        <v>152</v>
      </c>
      <c r="G1171" t="s">
        <v>272</v>
      </c>
      <c r="Q1171" s="16" t="s">
        <v>110</v>
      </c>
      <c r="R1171" s="314"/>
      <c r="S1171" s="315">
        <v>0</v>
      </c>
      <c r="T1171" s="315">
        <v>0</v>
      </c>
      <c r="U1171" s="315">
        <v>0</v>
      </c>
      <c r="V1171" s="315">
        <v>0</v>
      </c>
      <c r="W1171" s="316">
        <v>0</v>
      </c>
      <c r="X1171" s="315">
        <v>0</v>
      </c>
      <c r="Y1171" s="315">
        <v>0</v>
      </c>
      <c r="Z1171" s="315">
        <v>0</v>
      </c>
      <c r="AA1171" s="315">
        <v>0</v>
      </c>
      <c r="AB1171" s="5">
        <v>0</v>
      </c>
      <c r="AC1171" s="5">
        <v>0</v>
      </c>
      <c r="AD1171" s="5">
        <v>0</v>
      </c>
      <c r="AE1171" s="5">
        <v>0</v>
      </c>
      <c r="AF1171" s="5">
        <v>0</v>
      </c>
      <c r="AG1171" s="5">
        <v>0</v>
      </c>
      <c r="AH1171" s="317">
        <v>0</v>
      </c>
      <c r="AI1171" s="317">
        <v>0</v>
      </c>
    </row>
    <row r="1172" spans="2:35" outlineLevel="1" x14ac:dyDescent="0.2">
      <c r="B1172" s="310"/>
      <c r="C1172" s="312" t="s">
        <v>152</v>
      </c>
      <c r="G1172" t="s">
        <v>273</v>
      </c>
      <c r="Q1172" s="16" t="s">
        <v>110</v>
      </c>
      <c r="R1172" s="314"/>
      <c r="S1172" s="315">
        <v>0</v>
      </c>
      <c r="T1172" s="315">
        <v>0</v>
      </c>
      <c r="U1172" s="315">
        <v>0</v>
      </c>
      <c r="V1172" s="315">
        <v>0</v>
      </c>
      <c r="W1172" s="316">
        <v>0</v>
      </c>
      <c r="X1172" s="315">
        <v>0</v>
      </c>
      <c r="Y1172" s="315">
        <v>0</v>
      </c>
      <c r="Z1172" s="315">
        <v>0</v>
      </c>
      <c r="AA1172" s="315">
        <v>0</v>
      </c>
      <c r="AB1172" s="5">
        <v>0</v>
      </c>
      <c r="AC1172" s="5">
        <v>0</v>
      </c>
      <c r="AD1172" s="5">
        <v>0</v>
      </c>
      <c r="AE1172" s="5">
        <v>0</v>
      </c>
      <c r="AF1172" s="5">
        <v>0</v>
      </c>
      <c r="AG1172" s="5">
        <v>0</v>
      </c>
      <c r="AH1172" s="317">
        <v>0</v>
      </c>
      <c r="AI1172" s="317">
        <v>0</v>
      </c>
    </row>
    <row r="1173" spans="2:35" outlineLevel="1" x14ac:dyDescent="0.2">
      <c r="B1173" s="310"/>
      <c r="C1173" s="312" t="s">
        <v>152</v>
      </c>
      <c r="G1173" t="s">
        <v>274</v>
      </c>
      <c r="O1173" s="149" t="s">
        <v>275</v>
      </c>
      <c r="P1173" s="318">
        <v>0</v>
      </c>
      <c r="Q1173" s="16" t="s">
        <v>110</v>
      </c>
      <c r="R1173" s="319"/>
      <c r="S1173" s="315">
        <v>0</v>
      </c>
      <c r="T1173" s="315">
        <v>0</v>
      </c>
      <c r="U1173" s="315">
        <v>0</v>
      </c>
      <c r="V1173" s="315">
        <v>0</v>
      </c>
      <c r="W1173" s="316">
        <v>0</v>
      </c>
      <c r="X1173" s="315">
        <v>0</v>
      </c>
      <c r="Y1173" s="315">
        <v>0</v>
      </c>
      <c r="Z1173" s="315">
        <v>0</v>
      </c>
      <c r="AA1173" s="315">
        <v>0</v>
      </c>
      <c r="AB1173" s="5">
        <v>0</v>
      </c>
      <c r="AC1173" s="5">
        <v>0</v>
      </c>
      <c r="AD1173" s="5">
        <v>0</v>
      </c>
      <c r="AE1173" s="5">
        <v>0</v>
      </c>
      <c r="AF1173" s="5">
        <v>0</v>
      </c>
      <c r="AG1173" s="5">
        <v>0</v>
      </c>
      <c r="AH1173" s="317">
        <v>0</v>
      </c>
      <c r="AI1173" s="317">
        <v>0</v>
      </c>
    </row>
    <row r="1174" spans="2:35" outlineLevel="1" x14ac:dyDescent="0.2">
      <c r="B1174" s="310"/>
      <c r="C1174" s="312" t="s">
        <v>152</v>
      </c>
      <c r="G1174" t="s">
        <v>276</v>
      </c>
      <c r="Q1174" s="8" t="s">
        <v>110</v>
      </c>
      <c r="R1174" s="320"/>
      <c r="S1174" s="321">
        <v>0</v>
      </c>
      <c r="T1174" s="321">
        <v>0</v>
      </c>
      <c r="U1174" s="321">
        <v>0</v>
      </c>
      <c r="V1174" s="321">
        <v>0</v>
      </c>
      <c r="W1174" s="322">
        <v>0</v>
      </c>
      <c r="X1174" s="321">
        <v>0</v>
      </c>
      <c r="Y1174" s="321">
        <v>0</v>
      </c>
      <c r="Z1174" s="321">
        <v>0</v>
      </c>
      <c r="AA1174" s="321">
        <v>0</v>
      </c>
      <c r="AB1174" s="323">
        <v>0</v>
      </c>
      <c r="AC1174" s="323">
        <v>0</v>
      </c>
      <c r="AD1174" s="323">
        <v>0</v>
      </c>
      <c r="AE1174" s="323">
        <v>0</v>
      </c>
      <c r="AF1174" s="323">
        <v>0</v>
      </c>
      <c r="AG1174" s="323">
        <v>0</v>
      </c>
      <c r="AH1174" s="324">
        <v>0</v>
      </c>
      <c r="AI1174" s="324">
        <v>0</v>
      </c>
    </row>
    <row r="1175" spans="2:35" outlineLevel="1" x14ac:dyDescent="0.2">
      <c r="B1175" s="310"/>
      <c r="C1175" s="312" t="s">
        <v>152</v>
      </c>
      <c r="G1175" s="325" t="s">
        <v>277</v>
      </c>
      <c r="H1175" s="326"/>
      <c r="I1175" s="325"/>
      <c r="J1175" s="325"/>
      <c r="K1175" s="326"/>
      <c r="L1175" s="325"/>
      <c r="M1175" s="325"/>
      <c r="N1175" s="325"/>
      <c r="O1175" s="325"/>
      <c r="P1175" s="325"/>
      <c r="Q1175" s="326"/>
      <c r="R1175" s="327"/>
      <c r="S1175" s="5">
        <v>0</v>
      </c>
      <c r="T1175" s="5">
        <v>0</v>
      </c>
      <c r="U1175" s="5">
        <v>0</v>
      </c>
      <c r="V1175" s="5">
        <v>0</v>
      </c>
      <c r="W1175" s="5">
        <v>0</v>
      </c>
      <c r="X1175" s="5">
        <v>0</v>
      </c>
      <c r="Y1175" s="5">
        <v>0</v>
      </c>
      <c r="Z1175" s="5">
        <v>0</v>
      </c>
      <c r="AA1175" s="5">
        <v>0</v>
      </c>
      <c r="AB1175" s="5">
        <v>0</v>
      </c>
      <c r="AC1175" s="5">
        <v>0</v>
      </c>
      <c r="AD1175" s="5">
        <v>0</v>
      </c>
      <c r="AE1175" s="5">
        <v>0</v>
      </c>
      <c r="AF1175" s="5">
        <v>0</v>
      </c>
      <c r="AG1175" s="5">
        <v>0</v>
      </c>
      <c r="AH1175" s="5">
        <v>0</v>
      </c>
      <c r="AI1175" s="5">
        <v>0</v>
      </c>
    </row>
    <row r="1176" spans="2:35" outlineLevel="1" x14ac:dyDescent="0.2">
      <c r="B1176" s="310"/>
      <c r="C1176" s="309"/>
    </row>
    <row r="1177" spans="2:35" outlineLevel="1" x14ac:dyDescent="0.2">
      <c r="B1177" s="310"/>
      <c r="C1177" s="312"/>
      <c r="D1177" s="259"/>
      <c r="E1177" s="259"/>
      <c r="F1177" s="328" t="s">
        <v>278</v>
      </c>
      <c r="G1177" s="259"/>
      <c r="H1177" s="16"/>
      <c r="I1177" s="259"/>
      <c r="J1177" s="259"/>
      <c r="K1177" s="16"/>
      <c r="L1177" s="259"/>
      <c r="M1177" s="259"/>
      <c r="N1177" s="259"/>
      <c r="O1177" s="259"/>
      <c r="P1177" s="259"/>
      <c r="Q1177" s="261"/>
      <c r="R1177" s="262"/>
      <c r="S1177" s="262"/>
      <c r="T1177" s="262"/>
      <c r="U1177" s="262"/>
      <c r="V1177" s="262"/>
      <c r="W1177" s="262"/>
      <c r="X1177" s="262"/>
      <c r="Y1177" s="262"/>
      <c r="Z1177" s="262"/>
      <c r="AA1177" s="262"/>
      <c r="AB1177" s="262"/>
      <c r="AC1177" s="262"/>
      <c r="AD1177" s="262"/>
      <c r="AE1177" s="262"/>
      <c r="AF1177" s="262"/>
      <c r="AG1177" s="262"/>
      <c r="AH1177" s="262"/>
      <c r="AI1177" s="262"/>
    </row>
    <row r="1178" spans="2:35" outlineLevel="1" x14ac:dyDescent="0.2">
      <c r="B1178" s="310"/>
      <c r="C1178" s="312" t="s">
        <v>152</v>
      </c>
      <c r="D1178" s="259"/>
      <c r="E1178" s="259"/>
      <c r="F1178" s="259"/>
      <c r="G1178" s="329" t="s">
        <v>279</v>
      </c>
      <c r="H1178" s="330"/>
      <c r="I1178" s="329"/>
      <c r="J1178" s="259"/>
      <c r="K1178" s="16"/>
      <c r="L1178" s="259"/>
      <c r="M1178" s="259"/>
      <c r="N1178" s="259"/>
      <c r="O1178" s="259"/>
      <c r="P1178" s="259"/>
      <c r="Q1178" s="16" t="s">
        <v>110</v>
      </c>
      <c r="R1178" s="331"/>
      <c r="S1178" s="300">
        <v>0</v>
      </c>
      <c r="T1178" s="300">
        <v>0</v>
      </c>
      <c r="U1178" s="300">
        <v>0</v>
      </c>
      <c r="V1178" s="300">
        <v>0</v>
      </c>
      <c r="W1178" s="301">
        <v>0</v>
      </c>
      <c r="X1178" s="300">
        <v>0</v>
      </c>
      <c r="Y1178" s="300">
        <v>0</v>
      </c>
      <c r="Z1178" s="300">
        <v>0</v>
      </c>
      <c r="AA1178" s="300">
        <v>0</v>
      </c>
      <c r="AB1178" s="302">
        <v>0</v>
      </c>
      <c r="AC1178" s="302">
        <v>0</v>
      </c>
      <c r="AD1178" s="302">
        <v>0</v>
      </c>
      <c r="AE1178" s="302">
        <v>0</v>
      </c>
      <c r="AF1178" s="302">
        <v>0</v>
      </c>
      <c r="AG1178" s="302">
        <v>0</v>
      </c>
      <c r="AH1178" s="303">
        <v>0</v>
      </c>
      <c r="AI1178" s="303">
        <v>0</v>
      </c>
    </row>
    <row r="1179" spans="2:35" outlineLevel="1" x14ac:dyDescent="0.2">
      <c r="B1179" s="310"/>
      <c r="C1179" s="312" t="s">
        <v>152</v>
      </c>
      <c r="D1179" s="259"/>
      <c r="E1179" s="259"/>
      <c r="F1179" s="259"/>
      <c r="G1179" s="329" t="s">
        <v>280</v>
      </c>
      <c r="H1179" s="330"/>
      <c r="I1179" s="329"/>
      <c r="J1179" s="259"/>
      <c r="K1179" s="16"/>
      <c r="L1179" s="259"/>
      <c r="M1179" s="259"/>
      <c r="N1179" s="259"/>
      <c r="O1179" s="259"/>
      <c r="P1179" s="259"/>
      <c r="Q1179" s="16" t="s">
        <v>110</v>
      </c>
      <c r="R1179" s="332"/>
      <c r="S1179" s="315">
        <v>0</v>
      </c>
      <c r="T1179" s="315">
        <v>0</v>
      </c>
      <c r="U1179" s="315">
        <v>0</v>
      </c>
      <c r="V1179" s="315">
        <v>0</v>
      </c>
      <c r="W1179" s="316">
        <v>0</v>
      </c>
      <c r="X1179" s="315">
        <v>0</v>
      </c>
      <c r="Y1179" s="315">
        <v>0</v>
      </c>
      <c r="Z1179" s="315">
        <v>0</v>
      </c>
      <c r="AA1179" s="315">
        <v>0</v>
      </c>
      <c r="AB1179" s="5">
        <v>0</v>
      </c>
      <c r="AC1179" s="5">
        <v>0</v>
      </c>
      <c r="AD1179" s="5">
        <v>0</v>
      </c>
      <c r="AE1179" s="5">
        <v>0</v>
      </c>
      <c r="AF1179" s="5">
        <v>0</v>
      </c>
      <c r="AG1179" s="5">
        <v>0</v>
      </c>
      <c r="AH1179" s="317">
        <v>0</v>
      </c>
      <c r="AI1179" s="317">
        <v>0</v>
      </c>
    </row>
    <row r="1180" spans="2:35" outlineLevel="1" x14ac:dyDescent="0.2">
      <c r="B1180" s="310"/>
      <c r="C1180" s="312" t="s">
        <v>152</v>
      </c>
      <c r="D1180" s="259"/>
      <c r="E1180" s="259"/>
      <c r="F1180" s="259"/>
      <c r="G1180" s="329" t="s">
        <v>281</v>
      </c>
      <c r="H1180" s="330"/>
      <c r="I1180" s="329"/>
      <c r="J1180" s="259"/>
      <c r="K1180" s="16"/>
      <c r="L1180" s="259"/>
      <c r="M1180" s="259"/>
      <c r="N1180" s="259"/>
      <c r="O1180" s="259"/>
      <c r="P1180" s="259"/>
      <c r="Q1180" s="16" t="s">
        <v>110</v>
      </c>
      <c r="R1180" s="332"/>
      <c r="S1180" s="315">
        <v>0</v>
      </c>
      <c r="T1180" s="315">
        <v>0</v>
      </c>
      <c r="U1180" s="315">
        <v>0</v>
      </c>
      <c r="V1180" s="315">
        <v>0</v>
      </c>
      <c r="W1180" s="316">
        <v>0</v>
      </c>
      <c r="X1180" s="315">
        <v>0</v>
      </c>
      <c r="Y1180" s="315">
        <v>0</v>
      </c>
      <c r="Z1180" s="315">
        <v>0</v>
      </c>
      <c r="AA1180" s="315">
        <v>0</v>
      </c>
      <c r="AB1180" s="5">
        <v>0</v>
      </c>
      <c r="AC1180" s="5">
        <v>0</v>
      </c>
      <c r="AD1180" s="5">
        <v>0</v>
      </c>
      <c r="AE1180" s="5">
        <v>0</v>
      </c>
      <c r="AF1180" s="5">
        <v>0</v>
      </c>
      <c r="AG1180" s="5">
        <v>0</v>
      </c>
      <c r="AH1180" s="317">
        <v>0</v>
      </c>
      <c r="AI1180" s="317">
        <v>0</v>
      </c>
    </row>
    <row r="1181" spans="2:35" outlineLevel="1" x14ac:dyDescent="0.2">
      <c r="B1181" s="310"/>
      <c r="C1181" s="312" t="s">
        <v>152</v>
      </c>
      <c r="D1181" s="259"/>
      <c r="E1181" s="259"/>
      <c r="F1181" s="259"/>
      <c r="G1181" s="333" t="s">
        <v>282</v>
      </c>
      <c r="H1181" s="334"/>
      <c r="I1181" s="333"/>
      <c r="J1181" s="335"/>
      <c r="K1181" s="336"/>
      <c r="L1181" s="335"/>
      <c r="M1181" s="335"/>
      <c r="N1181" s="335"/>
      <c r="O1181" s="335"/>
      <c r="P1181" s="335"/>
      <c r="Q1181" s="337" t="s">
        <v>110</v>
      </c>
      <c r="R1181" s="338"/>
      <c r="S1181" s="321">
        <v>0</v>
      </c>
      <c r="T1181" s="321">
        <v>0</v>
      </c>
      <c r="U1181" s="321">
        <v>0</v>
      </c>
      <c r="V1181" s="321">
        <v>0</v>
      </c>
      <c r="W1181" s="322">
        <v>0</v>
      </c>
      <c r="X1181" s="321">
        <v>0</v>
      </c>
      <c r="Y1181" s="321">
        <v>0</v>
      </c>
      <c r="Z1181" s="321">
        <v>0</v>
      </c>
      <c r="AA1181" s="321">
        <v>0</v>
      </c>
      <c r="AB1181" s="323">
        <v>0</v>
      </c>
      <c r="AC1181" s="323">
        <v>0</v>
      </c>
      <c r="AD1181" s="323">
        <v>0</v>
      </c>
      <c r="AE1181" s="323">
        <v>0</v>
      </c>
      <c r="AF1181" s="323">
        <v>0</v>
      </c>
      <c r="AG1181" s="323">
        <v>0</v>
      </c>
      <c r="AH1181" s="324">
        <v>0</v>
      </c>
      <c r="AI1181" s="324">
        <v>0</v>
      </c>
    </row>
    <row r="1182" spans="2:35" outlineLevel="1" x14ac:dyDescent="0.2">
      <c r="B1182" s="310"/>
      <c r="C1182" s="312" t="s">
        <v>152</v>
      </c>
      <c r="D1182" s="259"/>
      <c r="E1182" s="259"/>
      <c r="F1182" s="259"/>
      <c r="G1182" s="329" t="s">
        <v>283</v>
      </c>
      <c r="H1182" s="330"/>
      <c r="I1182" s="329"/>
      <c r="J1182" s="259"/>
      <c r="K1182" s="16"/>
      <c r="L1182" s="259"/>
      <c r="M1182" s="259"/>
      <c r="N1182" s="259"/>
      <c r="O1182" s="259"/>
      <c r="P1182" s="259"/>
      <c r="Q1182" s="261"/>
      <c r="R1182" s="262"/>
      <c r="S1182" s="339">
        <v>0</v>
      </c>
      <c r="T1182" s="339">
        <v>0</v>
      </c>
      <c r="U1182" s="339">
        <v>0</v>
      </c>
      <c r="V1182" s="339">
        <v>0</v>
      </c>
      <c r="W1182" s="339">
        <v>0</v>
      </c>
      <c r="X1182" s="339">
        <v>0</v>
      </c>
      <c r="Y1182" s="339">
        <v>0</v>
      </c>
      <c r="Z1182" s="339">
        <v>0</v>
      </c>
      <c r="AA1182" s="339">
        <v>0</v>
      </c>
      <c r="AB1182" s="339">
        <v>0</v>
      </c>
      <c r="AC1182" s="339">
        <v>0</v>
      </c>
      <c r="AD1182" s="339">
        <v>0</v>
      </c>
      <c r="AE1182" s="339">
        <v>0</v>
      </c>
      <c r="AF1182" s="339">
        <v>0</v>
      </c>
      <c r="AG1182" s="339">
        <v>0</v>
      </c>
      <c r="AH1182" s="339">
        <v>0</v>
      </c>
      <c r="AI1182" s="339">
        <v>0</v>
      </c>
    </row>
    <row r="1183" spans="2:35" outlineLevel="1" x14ac:dyDescent="0.2">
      <c r="B1183" s="310"/>
      <c r="C1183" s="309"/>
    </row>
    <row r="1184" spans="2:35" outlineLevel="1" x14ac:dyDescent="0.2">
      <c r="B1184" s="310"/>
      <c r="C1184" s="312" t="s">
        <v>152</v>
      </c>
      <c r="F1184" s="40" t="s">
        <v>284</v>
      </c>
      <c r="Q1184" s="16" t="s">
        <v>110</v>
      </c>
      <c r="R1184" s="340"/>
      <c r="S1184" s="341">
        <v>0</v>
      </c>
      <c r="T1184" s="341">
        <v>0</v>
      </c>
      <c r="U1184" s="341">
        <v>0</v>
      </c>
      <c r="V1184" s="341">
        <v>0</v>
      </c>
      <c r="W1184" s="342">
        <v>0</v>
      </c>
      <c r="X1184" s="341">
        <v>0</v>
      </c>
      <c r="Y1184" s="341">
        <v>0</v>
      </c>
      <c r="Z1184" s="341">
        <v>0</v>
      </c>
      <c r="AA1184" s="341">
        <v>0</v>
      </c>
      <c r="AB1184" s="343">
        <v>0</v>
      </c>
      <c r="AC1184" s="343">
        <v>0</v>
      </c>
      <c r="AD1184" s="343">
        <v>0</v>
      </c>
      <c r="AE1184" s="343">
        <v>0</v>
      </c>
      <c r="AF1184" s="343">
        <v>0</v>
      </c>
      <c r="AG1184" s="343">
        <v>0</v>
      </c>
      <c r="AH1184" s="344">
        <v>0</v>
      </c>
      <c r="AI1184" s="344">
        <v>0</v>
      </c>
    </row>
    <row r="1185" spans="2:35" outlineLevel="1" x14ac:dyDescent="0.2">
      <c r="B1185" s="310"/>
      <c r="C1185" s="309"/>
      <c r="F1185" s="40"/>
    </row>
    <row r="1186" spans="2:35" outlineLevel="1" x14ac:dyDescent="0.2">
      <c r="B1186" s="310"/>
      <c r="C1186" s="309"/>
      <c r="F1186" s="40" t="s">
        <v>285</v>
      </c>
    </row>
    <row r="1187" spans="2:35" outlineLevel="1" x14ac:dyDescent="0.2">
      <c r="B1187" s="310"/>
      <c r="C1187" s="345" t="s">
        <v>152</v>
      </c>
      <c r="G1187" t="s">
        <v>286</v>
      </c>
      <c r="Q1187" s="16" t="s">
        <v>110</v>
      </c>
      <c r="R1187" s="299"/>
      <c r="S1187" s="300">
        <v>0</v>
      </c>
      <c r="T1187" s="300">
        <v>0</v>
      </c>
      <c r="U1187" s="300">
        <v>0</v>
      </c>
      <c r="V1187" s="300">
        <v>0</v>
      </c>
      <c r="W1187" s="301">
        <v>0</v>
      </c>
      <c r="X1187" s="300">
        <v>0</v>
      </c>
      <c r="Y1187" s="300">
        <v>0</v>
      </c>
      <c r="Z1187" s="300">
        <v>0</v>
      </c>
      <c r="AA1187" s="300">
        <v>0</v>
      </c>
      <c r="AB1187" s="302">
        <v>0</v>
      </c>
      <c r="AC1187" s="302">
        <v>0</v>
      </c>
      <c r="AD1187" s="302">
        <v>0</v>
      </c>
      <c r="AE1187" s="302">
        <v>0</v>
      </c>
      <c r="AF1187" s="302">
        <v>0</v>
      </c>
      <c r="AG1187" s="302">
        <v>0</v>
      </c>
      <c r="AH1187" s="303">
        <v>0</v>
      </c>
      <c r="AI1187" s="303">
        <v>0</v>
      </c>
    </row>
    <row r="1188" spans="2:35" outlineLevel="1" x14ac:dyDescent="0.2">
      <c r="B1188" s="310"/>
      <c r="C1188" s="345" t="s">
        <v>152</v>
      </c>
      <c r="G1188" t="s">
        <v>287</v>
      </c>
      <c r="Q1188" s="337" t="s">
        <v>110</v>
      </c>
      <c r="R1188" s="320"/>
      <c r="S1188" s="321">
        <v>0</v>
      </c>
      <c r="T1188" s="321">
        <v>0</v>
      </c>
      <c r="U1188" s="321">
        <v>0</v>
      </c>
      <c r="V1188" s="321">
        <v>0</v>
      </c>
      <c r="W1188" s="322">
        <v>0</v>
      </c>
      <c r="X1188" s="321">
        <v>0</v>
      </c>
      <c r="Y1188" s="321">
        <v>0</v>
      </c>
      <c r="Z1188" s="321">
        <v>0</v>
      </c>
      <c r="AA1188" s="321">
        <v>0</v>
      </c>
      <c r="AB1188" s="323">
        <v>0</v>
      </c>
      <c r="AC1188" s="323">
        <v>0</v>
      </c>
      <c r="AD1188" s="323">
        <v>0</v>
      </c>
      <c r="AE1188" s="323">
        <v>0</v>
      </c>
      <c r="AF1188" s="323">
        <v>0</v>
      </c>
      <c r="AG1188" s="323">
        <v>0</v>
      </c>
      <c r="AH1188" s="324">
        <v>0</v>
      </c>
      <c r="AI1188" s="324">
        <v>0</v>
      </c>
    </row>
    <row r="1189" spans="2:35" outlineLevel="1" x14ac:dyDescent="0.2">
      <c r="B1189" s="310"/>
      <c r="C1189" s="345" t="s">
        <v>152</v>
      </c>
      <c r="G1189" s="325" t="s">
        <v>288</v>
      </c>
      <c r="H1189" s="326"/>
      <c r="I1189" s="325"/>
      <c r="J1189" s="325"/>
      <c r="K1189" s="326"/>
      <c r="L1189" s="325"/>
      <c r="M1189" s="325"/>
      <c r="N1189" s="325"/>
      <c r="O1189" s="325"/>
      <c r="P1189" s="325"/>
      <c r="Q1189" s="326"/>
      <c r="R1189" s="327"/>
      <c r="S1189" s="5">
        <v>0</v>
      </c>
      <c r="T1189" s="5">
        <v>0</v>
      </c>
      <c r="U1189" s="5">
        <v>0</v>
      </c>
      <c r="V1189" s="5">
        <v>0</v>
      </c>
      <c r="W1189" s="5">
        <v>0</v>
      </c>
      <c r="X1189" s="5">
        <v>0</v>
      </c>
      <c r="Y1189" s="5">
        <v>0</v>
      </c>
      <c r="Z1189" s="5">
        <v>0</v>
      </c>
      <c r="AA1189" s="5">
        <v>0</v>
      </c>
      <c r="AB1189" s="5">
        <v>0</v>
      </c>
      <c r="AC1189" s="5">
        <v>0</v>
      </c>
      <c r="AD1189" s="5">
        <v>0</v>
      </c>
      <c r="AE1189" s="5">
        <v>0</v>
      </c>
      <c r="AF1189" s="5">
        <v>0</v>
      </c>
      <c r="AG1189" s="5">
        <v>0</v>
      </c>
      <c r="AH1189" s="5">
        <v>0</v>
      </c>
      <c r="AI1189" s="5">
        <v>0</v>
      </c>
    </row>
    <row r="1190" spans="2:35" outlineLevel="1" x14ac:dyDescent="0.2">
      <c r="B1190" s="310"/>
      <c r="C1190" s="309"/>
    </row>
    <row r="1191" spans="2:35" outlineLevel="1" x14ac:dyDescent="0.2">
      <c r="B1191" s="310"/>
      <c r="C1191" s="346" t="s">
        <v>152</v>
      </c>
      <c r="F1191" s="40" t="s">
        <v>266</v>
      </c>
      <c r="Q1191" s="16" t="s">
        <v>110</v>
      </c>
      <c r="R1191" s="340"/>
      <c r="S1191" s="341">
        <v>0</v>
      </c>
      <c r="T1191" s="341">
        <v>0</v>
      </c>
      <c r="U1191" s="341">
        <v>0</v>
      </c>
      <c r="V1191" s="341">
        <v>0</v>
      </c>
      <c r="W1191" s="342">
        <v>0</v>
      </c>
      <c r="X1191" s="341">
        <v>0</v>
      </c>
      <c r="Y1191" s="341">
        <v>0</v>
      </c>
      <c r="Z1191" s="341">
        <v>0</v>
      </c>
      <c r="AA1191" s="341">
        <v>0</v>
      </c>
      <c r="AB1191" s="343">
        <v>0</v>
      </c>
      <c r="AC1191" s="343">
        <v>0</v>
      </c>
      <c r="AD1191" s="343">
        <v>0</v>
      </c>
      <c r="AE1191" s="343">
        <v>0</v>
      </c>
      <c r="AF1191" s="343">
        <v>0</v>
      </c>
      <c r="AG1191" s="343">
        <v>0</v>
      </c>
      <c r="AH1191" s="344">
        <v>0</v>
      </c>
      <c r="AI1191" s="344">
        <v>0</v>
      </c>
    </row>
    <row r="1192" spans="2:35" outlineLevel="1" x14ac:dyDescent="0.2"/>
    <row r="1193" spans="2:35" x14ac:dyDescent="0.2">
      <c r="C1193" s="116" t="s">
        <v>152</v>
      </c>
      <c r="D1193" s="67" t="s">
        <v>152</v>
      </c>
      <c r="E1193" s="67"/>
      <c r="F1193" s="67"/>
      <c r="G1193" s="67"/>
      <c r="H1193" s="102"/>
      <c r="I1193" s="67"/>
      <c r="J1193" s="67"/>
      <c r="K1193" s="102"/>
      <c r="L1193" s="67"/>
      <c r="M1193" s="67"/>
      <c r="N1193" s="67"/>
      <c r="O1193" s="67"/>
      <c r="P1193" s="67"/>
      <c r="Q1193" s="117" t="s">
        <v>110</v>
      </c>
      <c r="R1193" s="118"/>
      <c r="S1193" s="118">
        <v>0</v>
      </c>
      <c r="T1193" s="118">
        <v>0</v>
      </c>
      <c r="U1193" s="118">
        <v>0</v>
      </c>
      <c r="V1193" s="118">
        <v>0</v>
      </c>
      <c r="W1193" s="118">
        <v>0</v>
      </c>
      <c r="X1193" s="118">
        <v>0</v>
      </c>
      <c r="Y1193" s="118">
        <v>0</v>
      </c>
      <c r="Z1193" s="118">
        <v>0</v>
      </c>
      <c r="AA1193" s="118">
        <v>0</v>
      </c>
      <c r="AB1193" s="118">
        <v>0</v>
      </c>
      <c r="AC1193" s="118">
        <v>0</v>
      </c>
      <c r="AD1193" s="118">
        <v>0</v>
      </c>
      <c r="AE1193" s="118">
        <v>0</v>
      </c>
      <c r="AF1193" s="118">
        <v>0</v>
      </c>
      <c r="AG1193" s="118">
        <v>0</v>
      </c>
      <c r="AH1193" s="118">
        <v>0</v>
      </c>
      <c r="AI1193" s="118">
        <v>0</v>
      </c>
    </row>
    <row r="1194" spans="2:35" outlineLevel="1" x14ac:dyDescent="0.2">
      <c r="C1194" s="309"/>
      <c r="F1194" s="40" t="s">
        <v>269</v>
      </c>
    </row>
    <row r="1195" spans="2:35" outlineLevel="1" x14ac:dyDescent="0.2">
      <c r="B1195" s="310"/>
      <c r="C1195" s="312" t="s">
        <v>152</v>
      </c>
      <c r="G1195" t="s">
        <v>270</v>
      </c>
      <c r="O1195" s="106"/>
      <c r="Q1195" s="16" t="s">
        <v>110</v>
      </c>
      <c r="R1195" s="299"/>
      <c r="S1195" s="300">
        <v>0</v>
      </c>
      <c r="T1195" s="300">
        <v>0</v>
      </c>
      <c r="U1195" s="300">
        <v>0</v>
      </c>
      <c r="V1195" s="300">
        <v>0</v>
      </c>
      <c r="W1195" s="301">
        <v>0</v>
      </c>
      <c r="X1195" s="300">
        <v>0</v>
      </c>
      <c r="Y1195" s="300">
        <v>0</v>
      </c>
      <c r="Z1195" s="300">
        <v>0</v>
      </c>
      <c r="AA1195" s="300">
        <v>0</v>
      </c>
      <c r="AB1195" s="302">
        <v>0</v>
      </c>
      <c r="AC1195" s="302">
        <v>0</v>
      </c>
      <c r="AD1195" s="302">
        <v>0</v>
      </c>
      <c r="AE1195" s="302">
        <v>0</v>
      </c>
      <c r="AF1195" s="302">
        <v>0</v>
      </c>
      <c r="AG1195" s="302">
        <v>0</v>
      </c>
      <c r="AH1195" s="303">
        <v>0</v>
      </c>
      <c r="AI1195" s="303">
        <v>0</v>
      </c>
    </row>
    <row r="1196" spans="2:35" outlineLevel="1" x14ac:dyDescent="0.2">
      <c r="B1196" s="310"/>
      <c r="C1196" s="312" t="s">
        <v>152</v>
      </c>
      <c r="G1196" t="s">
        <v>271</v>
      </c>
      <c r="N1196" s="24"/>
      <c r="O1196" s="149" t="s">
        <v>172</v>
      </c>
      <c r="P1196" s="313">
        <v>0</v>
      </c>
      <c r="Q1196" s="16" t="s">
        <v>110</v>
      </c>
      <c r="R1196" s="314"/>
      <c r="S1196" s="315">
        <v>0</v>
      </c>
      <c r="T1196" s="315">
        <v>0</v>
      </c>
      <c r="U1196" s="315">
        <v>0</v>
      </c>
      <c r="V1196" s="315">
        <v>0</v>
      </c>
      <c r="W1196" s="316">
        <v>0</v>
      </c>
      <c r="X1196" s="315">
        <v>0</v>
      </c>
      <c r="Y1196" s="315">
        <v>0</v>
      </c>
      <c r="Z1196" s="315">
        <v>0</v>
      </c>
      <c r="AA1196" s="315">
        <v>0</v>
      </c>
      <c r="AB1196" s="5">
        <v>0</v>
      </c>
      <c r="AC1196" s="5">
        <v>0</v>
      </c>
      <c r="AD1196" s="5">
        <v>0</v>
      </c>
      <c r="AE1196" s="5">
        <v>0</v>
      </c>
      <c r="AF1196" s="5">
        <v>0</v>
      </c>
      <c r="AG1196" s="5">
        <v>0</v>
      </c>
      <c r="AH1196" s="317">
        <v>0</v>
      </c>
      <c r="AI1196" s="317">
        <v>0</v>
      </c>
    </row>
    <row r="1197" spans="2:35" outlineLevel="1" x14ac:dyDescent="0.2">
      <c r="B1197" s="310"/>
      <c r="C1197" s="312" t="s">
        <v>152</v>
      </c>
      <c r="G1197" t="s">
        <v>272</v>
      </c>
      <c r="Q1197" s="16" t="s">
        <v>110</v>
      </c>
      <c r="R1197" s="314"/>
      <c r="S1197" s="315">
        <v>0</v>
      </c>
      <c r="T1197" s="315">
        <v>0</v>
      </c>
      <c r="U1197" s="315">
        <v>0</v>
      </c>
      <c r="V1197" s="315">
        <v>0</v>
      </c>
      <c r="W1197" s="316">
        <v>0</v>
      </c>
      <c r="X1197" s="315">
        <v>0</v>
      </c>
      <c r="Y1197" s="315">
        <v>0</v>
      </c>
      <c r="Z1197" s="315">
        <v>0</v>
      </c>
      <c r="AA1197" s="315">
        <v>0</v>
      </c>
      <c r="AB1197" s="5">
        <v>0</v>
      </c>
      <c r="AC1197" s="5">
        <v>0</v>
      </c>
      <c r="AD1197" s="5">
        <v>0</v>
      </c>
      <c r="AE1197" s="5">
        <v>0</v>
      </c>
      <c r="AF1197" s="5">
        <v>0</v>
      </c>
      <c r="AG1197" s="5">
        <v>0</v>
      </c>
      <c r="AH1197" s="317">
        <v>0</v>
      </c>
      <c r="AI1197" s="317">
        <v>0</v>
      </c>
    </row>
    <row r="1198" spans="2:35" outlineLevel="1" x14ac:dyDescent="0.2">
      <c r="B1198" s="310"/>
      <c r="C1198" s="312" t="s">
        <v>152</v>
      </c>
      <c r="G1198" t="s">
        <v>273</v>
      </c>
      <c r="Q1198" s="16" t="s">
        <v>110</v>
      </c>
      <c r="R1198" s="314"/>
      <c r="S1198" s="315">
        <v>0</v>
      </c>
      <c r="T1198" s="315">
        <v>0</v>
      </c>
      <c r="U1198" s="315">
        <v>0</v>
      </c>
      <c r="V1198" s="315">
        <v>0</v>
      </c>
      <c r="W1198" s="316">
        <v>0</v>
      </c>
      <c r="X1198" s="315">
        <v>0</v>
      </c>
      <c r="Y1198" s="315">
        <v>0</v>
      </c>
      <c r="Z1198" s="315">
        <v>0</v>
      </c>
      <c r="AA1198" s="315">
        <v>0</v>
      </c>
      <c r="AB1198" s="5">
        <v>0</v>
      </c>
      <c r="AC1198" s="5">
        <v>0</v>
      </c>
      <c r="AD1198" s="5">
        <v>0</v>
      </c>
      <c r="AE1198" s="5">
        <v>0</v>
      </c>
      <c r="AF1198" s="5">
        <v>0</v>
      </c>
      <c r="AG1198" s="5">
        <v>0</v>
      </c>
      <c r="AH1198" s="317">
        <v>0</v>
      </c>
      <c r="AI1198" s="317">
        <v>0</v>
      </c>
    </row>
    <row r="1199" spans="2:35" outlineLevel="1" x14ac:dyDescent="0.2">
      <c r="B1199" s="310"/>
      <c r="C1199" s="312" t="s">
        <v>152</v>
      </c>
      <c r="G1199" t="s">
        <v>274</v>
      </c>
      <c r="O1199" s="149" t="s">
        <v>275</v>
      </c>
      <c r="P1199" s="318">
        <v>0</v>
      </c>
      <c r="Q1199" s="16" t="s">
        <v>110</v>
      </c>
      <c r="R1199" s="319"/>
      <c r="S1199" s="315">
        <v>0</v>
      </c>
      <c r="T1199" s="315">
        <v>0</v>
      </c>
      <c r="U1199" s="315">
        <v>0</v>
      </c>
      <c r="V1199" s="315">
        <v>0</v>
      </c>
      <c r="W1199" s="316">
        <v>0</v>
      </c>
      <c r="X1199" s="315">
        <v>0</v>
      </c>
      <c r="Y1199" s="315">
        <v>0</v>
      </c>
      <c r="Z1199" s="315">
        <v>0</v>
      </c>
      <c r="AA1199" s="315">
        <v>0</v>
      </c>
      <c r="AB1199" s="5">
        <v>0</v>
      </c>
      <c r="AC1199" s="5">
        <v>0</v>
      </c>
      <c r="AD1199" s="5">
        <v>0</v>
      </c>
      <c r="AE1199" s="5">
        <v>0</v>
      </c>
      <c r="AF1199" s="5">
        <v>0</v>
      </c>
      <c r="AG1199" s="5">
        <v>0</v>
      </c>
      <c r="AH1199" s="317">
        <v>0</v>
      </c>
      <c r="AI1199" s="317">
        <v>0</v>
      </c>
    </row>
    <row r="1200" spans="2:35" outlineLevel="1" x14ac:dyDescent="0.2">
      <c r="B1200" s="310"/>
      <c r="C1200" s="312" t="s">
        <v>152</v>
      </c>
      <c r="G1200" t="s">
        <v>276</v>
      </c>
      <c r="Q1200" s="8" t="s">
        <v>110</v>
      </c>
      <c r="R1200" s="320"/>
      <c r="S1200" s="321">
        <v>0</v>
      </c>
      <c r="T1200" s="321">
        <v>0</v>
      </c>
      <c r="U1200" s="321">
        <v>0</v>
      </c>
      <c r="V1200" s="321">
        <v>0</v>
      </c>
      <c r="W1200" s="322">
        <v>0</v>
      </c>
      <c r="X1200" s="321">
        <v>0</v>
      </c>
      <c r="Y1200" s="321">
        <v>0</v>
      </c>
      <c r="Z1200" s="321">
        <v>0</v>
      </c>
      <c r="AA1200" s="321">
        <v>0</v>
      </c>
      <c r="AB1200" s="323">
        <v>0</v>
      </c>
      <c r="AC1200" s="323">
        <v>0</v>
      </c>
      <c r="AD1200" s="323">
        <v>0</v>
      </c>
      <c r="AE1200" s="323">
        <v>0</v>
      </c>
      <c r="AF1200" s="323">
        <v>0</v>
      </c>
      <c r="AG1200" s="323">
        <v>0</v>
      </c>
      <c r="AH1200" s="324">
        <v>0</v>
      </c>
      <c r="AI1200" s="324">
        <v>0</v>
      </c>
    </row>
    <row r="1201" spans="2:35" outlineLevel="1" x14ac:dyDescent="0.2">
      <c r="B1201" s="310"/>
      <c r="C1201" s="312" t="s">
        <v>152</v>
      </c>
      <c r="G1201" s="325" t="s">
        <v>277</v>
      </c>
      <c r="H1201" s="326"/>
      <c r="I1201" s="325"/>
      <c r="J1201" s="325"/>
      <c r="K1201" s="326"/>
      <c r="L1201" s="325"/>
      <c r="M1201" s="325"/>
      <c r="N1201" s="325"/>
      <c r="O1201" s="325"/>
      <c r="P1201" s="325"/>
      <c r="Q1201" s="326"/>
      <c r="R1201" s="327"/>
      <c r="S1201" s="5">
        <v>0</v>
      </c>
      <c r="T1201" s="5">
        <v>0</v>
      </c>
      <c r="U1201" s="5">
        <v>0</v>
      </c>
      <c r="V1201" s="5">
        <v>0</v>
      </c>
      <c r="W1201" s="5">
        <v>0</v>
      </c>
      <c r="X1201" s="5">
        <v>0</v>
      </c>
      <c r="Y1201" s="5">
        <v>0</v>
      </c>
      <c r="Z1201" s="5">
        <v>0</v>
      </c>
      <c r="AA1201" s="5">
        <v>0</v>
      </c>
      <c r="AB1201" s="5">
        <v>0</v>
      </c>
      <c r="AC1201" s="5">
        <v>0</v>
      </c>
      <c r="AD1201" s="5">
        <v>0</v>
      </c>
      <c r="AE1201" s="5">
        <v>0</v>
      </c>
      <c r="AF1201" s="5">
        <v>0</v>
      </c>
      <c r="AG1201" s="5">
        <v>0</v>
      </c>
      <c r="AH1201" s="5">
        <v>0</v>
      </c>
      <c r="AI1201" s="5">
        <v>0</v>
      </c>
    </row>
    <row r="1202" spans="2:35" outlineLevel="1" x14ac:dyDescent="0.2">
      <c r="B1202" s="310"/>
      <c r="C1202" s="309"/>
    </row>
    <row r="1203" spans="2:35" outlineLevel="1" x14ac:dyDescent="0.2">
      <c r="B1203" s="310"/>
      <c r="C1203" s="312"/>
      <c r="D1203" s="259"/>
      <c r="E1203" s="259"/>
      <c r="F1203" s="328" t="s">
        <v>278</v>
      </c>
      <c r="G1203" s="259"/>
      <c r="H1203" s="16"/>
      <c r="I1203" s="259"/>
      <c r="J1203" s="259"/>
      <c r="K1203" s="16"/>
      <c r="L1203" s="259"/>
      <c r="M1203" s="259"/>
      <c r="N1203" s="259"/>
      <c r="O1203" s="259"/>
      <c r="P1203" s="259"/>
      <c r="Q1203" s="261"/>
      <c r="R1203" s="262"/>
      <c r="S1203" s="262"/>
      <c r="T1203" s="262"/>
      <c r="U1203" s="262"/>
      <c r="V1203" s="262"/>
      <c r="W1203" s="262"/>
      <c r="X1203" s="262"/>
      <c r="Y1203" s="262"/>
      <c r="Z1203" s="262"/>
      <c r="AA1203" s="262"/>
      <c r="AB1203" s="262"/>
      <c r="AC1203" s="262"/>
      <c r="AD1203" s="262"/>
      <c r="AE1203" s="262"/>
      <c r="AF1203" s="262"/>
      <c r="AG1203" s="262"/>
      <c r="AH1203" s="262"/>
      <c r="AI1203" s="262"/>
    </row>
    <row r="1204" spans="2:35" outlineLevel="1" x14ac:dyDescent="0.2">
      <c r="B1204" s="310"/>
      <c r="C1204" s="312" t="s">
        <v>152</v>
      </c>
      <c r="D1204" s="259"/>
      <c r="E1204" s="259"/>
      <c r="F1204" s="259"/>
      <c r="G1204" s="329" t="s">
        <v>279</v>
      </c>
      <c r="H1204" s="330"/>
      <c r="I1204" s="329"/>
      <c r="J1204" s="259"/>
      <c r="K1204" s="16"/>
      <c r="L1204" s="259"/>
      <c r="M1204" s="259"/>
      <c r="N1204" s="259"/>
      <c r="O1204" s="259"/>
      <c r="P1204" s="259"/>
      <c r="Q1204" s="16" t="s">
        <v>110</v>
      </c>
      <c r="R1204" s="331"/>
      <c r="S1204" s="300">
        <v>0</v>
      </c>
      <c r="T1204" s="300">
        <v>0</v>
      </c>
      <c r="U1204" s="300">
        <v>0</v>
      </c>
      <c r="V1204" s="300">
        <v>0</v>
      </c>
      <c r="W1204" s="301">
        <v>0</v>
      </c>
      <c r="X1204" s="300">
        <v>0</v>
      </c>
      <c r="Y1204" s="300">
        <v>0</v>
      </c>
      <c r="Z1204" s="300">
        <v>0</v>
      </c>
      <c r="AA1204" s="300">
        <v>0</v>
      </c>
      <c r="AB1204" s="302">
        <v>0</v>
      </c>
      <c r="AC1204" s="302">
        <v>0</v>
      </c>
      <c r="AD1204" s="302">
        <v>0</v>
      </c>
      <c r="AE1204" s="302">
        <v>0</v>
      </c>
      <c r="AF1204" s="302">
        <v>0</v>
      </c>
      <c r="AG1204" s="302">
        <v>0</v>
      </c>
      <c r="AH1204" s="303">
        <v>0</v>
      </c>
      <c r="AI1204" s="303">
        <v>0</v>
      </c>
    </row>
    <row r="1205" spans="2:35" outlineLevel="1" x14ac:dyDescent="0.2">
      <c r="B1205" s="310"/>
      <c r="C1205" s="312" t="s">
        <v>152</v>
      </c>
      <c r="D1205" s="259"/>
      <c r="E1205" s="259"/>
      <c r="F1205" s="259"/>
      <c r="G1205" s="329" t="s">
        <v>280</v>
      </c>
      <c r="H1205" s="330"/>
      <c r="I1205" s="329"/>
      <c r="J1205" s="259"/>
      <c r="K1205" s="16"/>
      <c r="L1205" s="259"/>
      <c r="M1205" s="259"/>
      <c r="N1205" s="259"/>
      <c r="O1205" s="259"/>
      <c r="P1205" s="259"/>
      <c r="Q1205" s="16" t="s">
        <v>110</v>
      </c>
      <c r="R1205" s="332"/>
      <c r="S1205" s="315">
        <v>0</v>
      </c>
      <c r="T1205" s="315">
        <v>0</v>
      </c>
      <c r="U1205" s="315">
        <v>0</v>
      </c>
      <c r="V1205" s="315">
        <v>0</v>
      </c>
      <c r="W1205" s="316">
        <v>0</v>
      </c>
      <c r="X1205" s="315">
        <v>0</v>
      </c>
      <c r="Y1205" s="315">
        <v>0</v>
      </c>
      <c r="Z1205" s="315">
        <v>0</v>
      </c>
      <c r="AA1205" s="315">
        <v>0</v>
      </c>
      <c r="AB1205" s="5">
        <v>0</v>
      </c>
      <c r="AC1205" s="5">
        <v>0</v>
      </c>
      <c r="AD1205" s="5">
        <v>0</v>
      </c>
      <c r="AE1205" s="5">
        <v>0</v>
      </c>
      <c r="AF1205" s="5">
        <v>0</v>
      </c>
      <c r="AG1205" s="5">
        <v>0</v>
      </c>
      <c r="AH1205" s="317">
        <v>0</v>
      </c>
      <c r="AI1205" s="317">
        <v>0</v>
      </c>
    </row>
    <row r="1206" spans="2:35" outlineLevel="1" x14ac:dyDescent="0.2">
      <c r="B1206" s="310"/>
      <c r="C1206" s="312" t="s">
        <v>152</v>
      </c>
      <c r="D1206" s="259"/>
      <c r="E1206" s="259"/>
      <c r="F1206" s="259"/>
      <c r="G1206" s="329" t="s">
        <v>281</v>
      </c>
      <c r="H1206" s="330"/>
      <c r="I1206" s="329"/>
      <c r="J1206" s="259"/>
      <c r="K1206" s="16"/>
      <c r="L1206" s="259"/>
      <c r="M1206" s="259"/>
      <c r="N1206" s="259"/>
      <c r="O1206" s="259"/>
      <c r="P1206" s="259"/>
      <c r="Q1206" s="16" t="s">
        <v>110</v>
      </c>
      <c r="R1206" s="332"/>
      <c r="S1206" s="315">
        <v>0</v>
      </c>
      <c r="T1206" s="315">
        <v>0</v>
      </c>
      <c r="U1206" s="315">
        <v>0</v>
      </c>
      <c r="V1206" s="315">
        <v>0</v>
      </c>
      <c r="W1206" s="316">
        <v>0</v>
      </c>
      <c r="X1206" s="315">
        <v>0</v>
      </c>
      <c r="Y1206" s="315">
        <v>0</v>
      </c>
      <c r="Z1206" s="315">
        <v>0</v>
      </c>
      <c r="AA1206" s="315">
        <v>0</v>
      </c>
      <c r="AB1206" s="5">
        <v>0</v>
      </c>
      <c r="AC1206" s="5">
        <v>0</v>
      </c>
      <c r="AD1206" s="5">
        <v>0</v>
      </c>
      <c r="AE1206" s="5">
        <v>0</v>
      </c>
      <c r="AF1206" s="5">
        <v>0</v>
      </c>
      <c r="AG1206" s="5">
        <v>0</v>
      </c>
      <c r="AH1206" s="317">
        <v>0</v>
      </c>
      <c r="AI1206" s="317">
        <v>0</v>
      </c>
    </row>
    <row r="1207" spans="2:35" outlineLevel="1" x14ac:dyDescent="0.2">
      <c r="B1207" s="310"/>
      <c r="C1207" s="312" t="s">
        <v>152</v>
      </c>
      <c r="D1207" s="259"/>
      <c r="E1207" s="259"/>
      <c r="F1207" s="259"/>
      <c r="G1207" s="333" t="s">
        <v>282</v>
      </c>
      <c r="H1207" s="334"/>
      <c r="I1207" s="333"/>
      <c r="J1207" s="335"/>
      <c r="K1207" s="336"/>
      <c r="L1207" s="335"/>
      <c r="M1207" s="335"/>
      <c r="N1207" s="335"/>
      <c r="O1207" s="335"/>
      <c r="P1207" s="335"/>
      <c r="Q1207" s="337" t="s">
        <v>110</v>
      </c>
      <c r="R1207" s="338"/>
      <c r="S1207" s="321">
        <v>0</v>
      </c>
      <c r="T1207" s="321">
        <v>0</v>
      </c>
      <c r="U1207" s="321">
        <v>0</v>
      </c>
      <c r="V1207" s="321">
        <v>0</v>
      </c>
      <c r="W1207" s="322">
        <v>0</v>
      </c>
      <c r="X1207" s="321">
        <v>0</v>
      </c>
      <c r="Y1207" s="321">
        <v>0</v>
      </c>
      <c r="Z1207" s="321">
        <v>0</v>
      </c>
      <c r="AA1207" s="321">
        <v>0</v>
      </c>
      <c r="AB1207" s="323">
        <v>0</v>
      </c>
      <c r="AC1207" s="323">
        <v>0</v>
      </c>
      <c r="AD1207" s="323">
        <v>0</v>
      </c>
      <c r="AE1207" s="323">
        <v>0</v>
      </c>
      <c r="AF1207" s="323">
        <v>0</v>
      </c>
      <c r="AG1207" s="323">
        <v>0</v>
      </c>
      <c r="AH1207" s="324">
        <v>0</v>
      </c>
      <c r="AI1207" s="324">
        <v>0</v>
      </c>
    </row>
    <row r="1208" spans="2:35" outlineLevel="1" x14ac:dyDescent="0.2">
      <c r="B1208" s="310"/>
      <c r="C1208" s="312" t="s">
        <v>152</v>
      </c>
      <c r="D1208" s="259"/>
      <c r="E1208" s="259"/>
      <c r="F1208" s="259"/>
      <c r="G1208" s="329" t="s">
        <v>283</v>
      </c>
      <c r="H1208" s="330"/>
      <c r="I1208" s="329"/>
      <c r="J1208" s="259"/>
      <c r="K1208" s="16"/>
      <c r="L1208" s="259"/>
      <c r="M1208" s="259"/>
      <c r="N1208" s="259"/>
      <c r="O1208" s="259"/>
      <c r="P1208" s="259"/>
      <c r="Q1208" s="261"/>
      <c r="R1208" s="262"/>
      <c r="S1208" s="339">
        <v>0</v>
      </c>
      <c r="T1208" s="339">
        <v>0</v>
      </c>
      <c r="U1208" s="339">
        <v>0</v>
      </c>
      <c r="V1208" s="339">
        <v>0</v>
      </c>
      <c r="W1208" s="339">
        <v>0</v>
      </c>
      <c r="X1208" s="339">
        <v>0</v>
      </c>
      <c r="Y1208" s="339">
        <v>0</v>
      </c>
      <c r="Z1208" s="339">
        <v>0</v>
      </c>
      <c r="AA1208" s="339">
        <v>0</v>
      </c>
      <c r="AB1208" s="339">
        <v>0</v>
      </c>
      <c r="AC1208" s="339">
        <v>0</v>
      </c>
      <c r="AD1208" s="339">
        <v>0</v>
      </c>
      <c r="AE1208" s="339">
        <v>0</v>
      </c>
      <c r="AF1208" s="339">
        <v>0</v>
      </c>
      <c r="AG1208" s="339">
        <v>0</v>
      </c>
      <c r="AH1208" s="339">
        <v>0</v>
      </c>
      <c r="AI1208" s="339">
        <v>0</v>
      </c>
    </row>
    <row r="1209" spans="2:35" outlineLevel="1" x14ac:dyDescent="0.2">
      <c r="B1209" s="310"/>
      <c r="C1209" s="309"/>
    </row>
    <row r="1210" spans="2:35" outlineLevel="1" x14ac:dyDescent="0.2">
      <c r="B1210" s="310"/>
      <c r="C1210" s="312" t="s">
        <v>152</v>
      </c>
      <c r="F1210" s="40" t="s">
        <v>284</v>
      </c>
      <c r="Q1210" s="16" t="s">
        <v>110</v>
      </c>
      <c r="R1210" s="340"/>
      <c r="S1210" s="341">
        <v>0</v>
      </c>
      <c r="T1210" s="341">
        <v>0</v>
      </c>
      <c r="U1210" s="341">
        <v>0</v>
      </c>
      <c r="V1210" s="341">
        <v>0</v>
      </c>
      <c r="W1210" s="342">
        <v>0</v>
      </c>
      <c r="X1210" s="341">
        <v>0</v>
      </c>
      <c r="Y1210" s="341">
        <v>0</v>
      </c>
      <c r="Z1210" s="341">
        <v>0</v>
      </c>
      <c r="AA1210" s="341">
        <v>0</v>
      </c>
      <c r="AB1210" s="343">
        <v>0</v>
      </c>
      <c r="AC1210" s="343">
        <v>0</v>
      </c>
      <c r="AD1210" s="343">
        <v>0</v>
      </c>
      <c r="AE1210" s="343">
        <v>0</v>
      </c>
      <c r="AF1210" s="343">
        <v>0</v>
      </c>
      <c r="AG1210" s="343">
        <v>0</v>
      </c>
      <c r="AH1210" s="344">
        <v>0</v>
      </c>
      <c r="AI1210" s="344">
        <v>0</v>
      </c>
    </row>
    <row r="1211" spans="2:35" outlineLevel="1" x14ac:dyDescent="0.2">
      <c r="B1211" s="310"/>
      <c r="C1211" s="309"/>
      <c r="F1211" s="40"/>
    </row>
    <row r="1212" spans="2:35" outlineLevel="1" x14ac:dyDescent="0.2">
      <c r="B1212" s="310"/>
      <c r="C1212" s="309"/>
      <c r="F1212" s="40" t="s">
        <v>285</v>
      </c>
    </row>
    <row r="1213" spans="2:35" outlineLevel="1" x14ac:dyDescent="0.2">
      <c r="B1213" s="310"/>
      <c r="C1213" s="345" t="s">
        <v>152</v>
      </c>
      <c r="G1213" t="s">
        <v>286</v>
      </c>
      <c r="Q1213" s="16" t="s">
        <v>110</v>
      </c>
      <c r="R1213" s="299"/>
      <c r="S1213" s="300">
        <v>0</v>
      </c>
      <c r="T1213" s="300">
        <v>0</v>
      </c>
      <c r="U1213" s="300">
        <v>0</v>
      </c>
      <c r="V1213" s="300">
        <v>0</v>
      </c>
      <c r="W1213" s="301">
        <v>0</v>
      </c>
      <c r="X1213" s="300">
        <v>0</v>
      </c>
      <c r="Y1213" s="300">
        <v>0</v>
      </c>
      <c r="Z1213" s="300">
        <v>0</v>
      </c>
      <c r="AA1213" s="300">
        <v>0</v>
      </c>
      <c r="AB1213" s="302">
        <v>0</v>
      </c>
      <c r="AC1213" s="302">
        <v>0</v>
      </c>
      <c r="AD1213" s="302">
        <v>0</v>
      </c>
      <c r="AE1213" s="302">
        <v>0</v>
      </c>
      <c r="AF1213" s="302">
        <v>0</v>
      </c>
      <c r="AG1213" s="302">
        <v>0</v>
      </c>
      <c r="AH1213" s="303">
        <v>0</v>
      </c>
      <c r="AI1213" s="303">
        <v>0</v>
      </c>
    </row>
    <row r="1214" spans="2:35" outlineLevel="1" x14ac:dyDescent="0.2">
      <c r="B1214" s="310"/>
      <c r="C1214" s="345" t="s">
        <v>152</v>
      </c>
      <c r="G1214" t="s">
        <v>287</v>
      </c>
      <c r="Q1214" s="337" t="s">
        <v>110</v>
      </c>
      <c r="R1214" s="320"/>
      <c r="S1214" s="321">
        <v>0</v>
      </c>
      <c r="T1214" s="321">
        <v>0</v>
      </c>
      <c r="U1214" s="321">
        <v>0</v>
      </c>
      <c r="V1214" s="321">
        <v>0</v>
      </c>
      <c r="W1214" s="322">
        <v>0</v>
      </c>
      <c r="X1214" s="321">
        <v>0</v>
      </c>
      <c r="Y1214" s="321">
        <v>0</v>
      </c>
      <c r="Z1214" s="321">
        <v>0</v>
      </c>
      <c r="AA1214" s="321">
        <v>0</v>
      </c>
      <c r="AB1214" s="323">
        <v>0</v>
      </c>
      <c r="AC1214" s="323">
        <v>0</v>
      </c>
      <c r="AD1214" s="323">
        <v>0</v>
      </c>
      <c r="AE1214" s="323">
        <v>0</v>
      </c>
      <c r="AF1214" s="323">
        <v>0</v>
      </c>
      <c r="AG1214" s="323">
        <v>0</v>
      </c>
      <c r="AH1214" s="324">
        <v>0</v>
      </c>
      <c r="AI1214" s="324">
        <v>0</v>
      </c>
    </row>
    <row r="1215" spans="2:35" outlineLevel="1" x14ac:dyDescent="0.2">
      <c r="B1215" s="310"/>
      <c r="C1215" s="345" t="s">
        <v>152</v>
      </c>
      <c r="G1215" s="325" t="s">
        <v>288</v>
      </c>
      <c r="H1215" s="326"/>
      <c r="I1215" s="325"/>
      <c r="J1215" s="325"/>
      <c r="K1215" s="326"/>
      <c r="L1215" s="325"/>
      <c r="M1215" s="325"/>
      <c r="N1215" s="325"/>
      <c r="O1215" s="325"/>
      <c r="P1215" s="325"/>
      <c r="Q1215" s="326"/>
      <c r="R1215" s="327"/>
      <c r="S1215" s="5">
        <v>0</v>
      </c>
      <c r="T1215" s="5">
        <v>0</v>
      </c>
      <c r="U1215" s="5">
        <v>0</v>
      </c>
      <c r="V1215" s="5">
        <v>0</v>
      </c>
      <c r="W1215" s="5">
        <v>0</v>
      </c>
      <c r="X1215" s="5">
        <v>0</v>
      </c>
      <c r="Y1215" s="5">
        <v>0</v>
      </c>
      <c r="Z1215" s="5">
        <v>0</v>
      </c>
      <c r="AA1215" s="5">
        <v>0</v>
      </c>
      <c r="AB1215" s="5">
        <v>0</v>
      </c>
      <c r="AC1215" s="5">
        <v>0</v>
      </c>
      <c r="AD1215" s="5">
        <v>0</v>
      </c>
      <c r="AE1215" s="5">
        <v>0</v>
      </c>
      <c r="AF1215" s="5">
        <v>0</v>
      </c>
      <c r="AG1215" s="5">
        <v>0</v>
      </c>
      <c r="AH1215" s="5">
        <v>0</v>
      </c>
      <c r="AI1215" s="5">
        <v>0</v>
      </c>
    </row>
    <row r="1216" spans="2:35" outlineLevel="1" x14ac:dyDescent="0.2">
      <c r="B1216" s="310"/>
      <c r="C1216" s="309"/>
    </row>
    <row r="1217" spans="2:35" outlineLevel="1" x14ac:dyDescent="0.2">
      <c r="B1217" s="310"/>
      <c r="C1217" s="346" t="s">
        <v>152</v>
      </c>
      <c r="F1217" s="40" t="s">
        <v>266</v>
      </c>
      <c r="Q1217" s="16" t="s">
        <v>110</v>
      </c>
      <c r="R1217" s="340"/>
      <c r="S1217" s="341">
        <v>0</v>
      </c>
      <c r="T1217" s="341">
        <v>0</v>
      </c>
      <c r="U1217" s="341">
        <v>0</v>
      </c>
      <c r="V1217" s="341">
        <v>0</v>
      </c>
      <c r="W1217" s="342">
        <v>0</v>
      </c>
      <c r="X1217" s="341">
        <v>0</v>
      </c>
      <c r="Y1217" s="341">
        <v>0</v>
      </c>
      <c r="Z1217" s="341">
        <v>0</v>
      </c>
      <c r="AA1217" s="341">
        <v>0</v>
      </c>
      <c r="AB1217" s="343">
        <v>0</v>
      </c>
      <c r="AC1217" s="343">
        <v>0</v>
      </c>
      <c r="AD1217" s="343">
        <v>0</v>
      </c>
      <c r="AE1217" s="343">
        <v>0</v>
      </c>
      <c r="AF1217" s="343">
        <v>0</v>
      </c>
      <c r="AG1217" s="343">
        <v>0</v>
      </c>
      <c r="AH1217" s="344">
        <v>0</v>
      </c>
      <c r="AI1217" s="344">
        <v>0</v>
      </c>
    </row>
    <row r="1218" spans="2:35" outlineLevel="1" x14ac:dyDescent="0.2"/>
    <row r="1219" spans="2:35" x14ac:dyDescent="0.2">
      <c r="C1219" s="116" t="s">
        <v>152</v>
      </c>
      <c r="D1219" s="67" t="s">
        <v>152</v>
      </c>
      <c r="E1219" s="67"/>
      <c r="F1219" s="67"/>
      <c r="G1219" s="67"/>
      <c r="H1219" s="102"/>
      <c r="I1219" s="67"/>
      <c r="J1219" s="67"/>
      <c r="K1219" s="102"/>
      <c r="L1219" s="67"/>
      <c r="M1219" s="67"/>
      <c r="N1219" s="67"/>
      <c r="O1219" s="67"/>
      <c r="P1219" s="67"/>
      <c r="Q1219" s="117" t="s">
        <v>110</v>
      </c>
      <c r="R1219" s="118"/>
      <c r="S1219" s="118">
        <v>0</v>
      </c>
      <c r="T1219" s="118">
        <v>0</v>
      </c>
      <c r="U1219" s="118">
        <v>0</v>
      </c>
      <c r="V1219" s="118">
        <v>0</v>
      </c>
      <c r="W1219" s="118">
        <v>0</v>
      </c>
      <c r="X1219" s="118">
        <v>0</v>
      </c>
      <c r="Y1219" s="118">
        <v>0</v>
      </c>
      <c r="Z1219" s="118">
        <v>0</v>
      </c>
      <c r="AA1219" s="118">
        <v>0</v>
      </c>
      <c r="AB1219" s="118">
        <v>0</v>
      </c>
      <c r="AC1219" s="118">
        <v>0</v>
      </c>
      <c r="AD1219" s="118">
        <v>0</v>
      </c>
      <c r="AE1219" s="118">
        <v>0</v>
      </c>
      <c r="AF1219" s="118">
        <v>0</v>
      </c>
      <c r="AG1219" s="118">
        <v>0</v>
      </c>
      <c r="AH1219" s="118">
        <v>0</v>
      </c>
      <c r="AI1219" s="118">
        <v>0</v>
      </c>
    </row>
    <row r="1220" spans="2:35" outlineLevel="1" x14ac:dyDescent="0.2">
      <c r="C1220" s="309"/>
      <c r="F1220" s="40" t="s">
        <v>269</v>
      </c>
    </row>
    <row r="1221" spans="2:35" outlineLevel="1" x14ac:dyDescent="0.2">
      <c r="B1221" s="310"/>
      <c r="C1221" s="312" t="s">
        <v>152</v>
      </c>
      <c r="G1221" t="s">
        <v>270</v>
      </c>
      <c r="O1221" s="106"/>
      <c r="Q1221" s="16" t="s">
        <v>110</v>
      </c>
      <c r="R1221" s="299"/>
      <c r="S1221" s="300">
        <v>0</v>
      </c>
      <c r="T1221" s="300">
        <v>0</v>
      </c>
      <c r="U1221" s="300">
        <v>0</v>
      </c>
      <c r="V1221" s="300">
        <v>0</v>
      </c>
      <c r="W1221" s="301">
        <v>0</v>
      </c>
      <c r="X1221" s="300">
        <v>0</v>
      </c>
      <c r="Y1221" s="300">
        <v>0</v>
      </c>
      <c r="Z1221" s="300">
        <v>0</v>
      </c>
      <c r="AA1221" s="300">
        <v>0</v>
      </c>
      <c r="AB1221" s="302">
        <v>0</v>
      </c>
      <c r="AC1221" s="302">
        <v>0</v>
      </c>
      <c r="AD1221" s="302">
        <v>0</v>
      </c>
      <c r="AE1221" s="302">
        <v>0</v>
      </c>
      <c r="AF1221" s="302">
        <v>0</v>
      </c>
      <c r="AG1221" s="302">
        <v>0</v>
      </c>
      <c r="AH1221" s="303">
        <v>0</v>
      </c>
      <c r="AI1221" s="303">
        <v>0</v>
      </c>
    </row>
    <row r="1222" spans="2:35" outlineLevel="1" x14ac:dyDescent="0.2">
      <c r="B1222" s="310"/>
      <c r="C1222" s="312" t="s">
        <v>152</v>
      </c>
      <c r="G1222" t="s">
        <v>271</v>
      </c>
      <c r="N1222" s="24"/>
      <c r="O1222" s="149" t="s">
        <v>172</v>
      </c>
      <c r="P1222" s="313">
        <v>0</v>
      </c>
      <c r="Q1222" s="16" t="s">
        <v>110</v>
      </c>
      <c r="R1222" s="314"/>
      <c r="S1222" s="315">
        <v>0</v>
      </c>
      <c r="T1222" s="315">
        <v>0</v>
      </c>
      <c r="U1222" s="315">
        <v>0</v>
      </c>
      <c r="V1222" s="315">
        <v>0</v>
      </c>
      <c r="W1222" s="316">
        <v>0</v>
      </c>
      <c r="X1222" s="315">
        <v>0</v>
      </c>
      <c r="Y1222" s="315">
        <v>0</v>
      </c>
      <c r="Z1222" s="315">
        <v>0</v>
      </c>
      <c r="AA1222" s="315">
        <v>0</v>
      </c>
      <c r="AB1222" s="5">
        <v>0</v>
      </c>
      <c r="AC1222" s="5">
        <v>0</v>
      </c>
      <c r="AD1222" s="5">
        <v>0</v>
      </c>
      <c r="AE1222" s="5">
        <v>0</v>
      </c>
      <c r="AF1222" s="5">
        <v>0</v>
      </c>
      <c r="AG1222" s="5">
        <v>0</v>
      </c>
      <c r="AH1222" s="317">
        <v>0</v>
      </c>
      <c r="AI1222" s="317">
        <v>0</v>
      </c>
    </row>
    <row r="1223" spans="2:35" outlineLevel="1" x14ac:dyDescent="0.2">
      <c r="B1223" s="310"/>
      <c r="C1223" s="312" t="s">
        <v>152</v>
      </c>
      <c r="G1223" t="s">
        <v>272</v>
      </c>
      <c r="Q1223" s="16" t="s">
        <v>110</v>
      </c>
      <c r="R1223" s="314"/>
      <c r="S1223" s="315">
        <v>0</v>
      </c>
      <c r="T1223" s="315">
        <v>0</v>
      </c>
      <c r="U1223" s="315">
        <v>0</v>
      </c>
      <c r="V1223" s="315">
        <v>0</v>
      </c>
      <c r="W1223" s="316">
        <v>0</v>
      </c>
      <c r="X1223" s="315">
        <v>0</v>
      </c>
      <c r="Y1223" s="315">
        <v>0</v>
      </c>
      <c r="Z1223" s="315">
        <v>0</v>
      </c>
      <c r="AA1223" s="315">
        <v>0</v>
      </c>
      <c r="AB1223" s="5">
        <v>0</v>
      </c>
      <c r="AC1223" s="5">
        <v>0</v>
      </c>
      <c r="AD1223" s="5">
        <v>0</v>
      </c>
      <c r="AE1223" s="5">
        <v>0</v>
      </c>
      <c r="AF1223" s="5">
        <v>0</v>
      </c>
      <c r="AG1223" s="5">
        <v>0</v>
      </c>
      <c r="AH1223" s="317">
        <v>0</v>
      </c>
      <c r="AI1223" s="317">
        <v>0</v>
      </c>
    </row>
    <row r="1224" spans="2:35" outlineLevel="1" x14ac:dyDescent="0.2">
      <c r="B1224" s="310"/>
      <c r="C1224" s="312" t="s">
        <v>152</v>
      </c>
      <c r="G1224" t="s">
        <v>273</v>
      </c>
      <c r="Q1224" s="16" t="s">
        <v>110</v>
      </c>
      <c r="R1224" s="314"/>
      <c r="S1224" s="315">
        <v>0</v>
      </c>
      <c r="T1224" s="315">
        <v>0</v>
      </c>
      <c r="U1224" s="315">
        <v>0</v>
      </c>
      <c r="V1224" s="315">
        <v>0</v>
      </c>
      <c r="W1224" s="316">
        <v>0</v>
      </c>
      <c r="X1224" s="315">
        <v>0</v>
      </c>
      <c r="Y1224" s="315">
        <v>0</v>
      </c>
      <c r="Z1224" s="315">
        <v>0</v>
      </c>
      <c r="AA1224" s="315">
        <v>0</v>
      </c>
      <c r="AB1224" s="5">
        <v>0</v>
      </c>
      <c r="AC1224" s="5">
        <v>0</v>
      </c>
      <c r="AD1224" s="5">
        <v>0</v>
      </c>
      <c r="AE1224" s="5">
        <v>0</v>
      </c>
      <c r="AF1224" s="5">
        <v>0</v>
      </c>
      <c r="AG1224" s="5">
        <v>0</v>
      </c>
      <c r="AH1224" s="317">
        <v>0</v>
      </c>
      <c r="AI1224" s="317">
        <v>0</v>
      </c>
    </row>
    <row r="1225" spans="2:35" outlineLevel="1" x14ac:dyDescent="0.2">
      <c r="B1225" s="310"/>
      <c r="C1225" s="312" t="s">
        <v>152</v>
      </c>
      <c r="G1225" t="s">
        <v>274</v>
      </c>
      <c r="O1225" s="149" t="s">
        <v>275</v>
      </c>
      <c r="P1225" s="318">
        <v>0</v>
      </c>
      <c r="Q1225" s="16" t="s">
        <v>110</v>
      </c>
      <c r="R1225" s="319"/>
      <c r="S1225" s="315">
        <v>0</v>
      </c>
      <c r="T1225" s="315">
        <v>0</v>
      </c>
      <c r="U1225" s="315">
        <v>0</v>
      </c>
      <c r="V1225" s="315">
        <v>0</v>
      </c>
      <c r="W1225" s="316">
        <v>0</v>
      </c>
      <c r="X1225" s="315">
        <v>0</v>
      </c>
      <c r="Y1225" s="315">
        <v>0</v>
      </c>
      <c r="Z1225" s="315">
        <v>0</v>
      </c>
      <c r="AA1225" s="315">
        <v>0</v>
      </c>
      <c r="AB1225" s="5">
        <v>0</v>
      </c>
      <c r="AC1225" s="5">
        <v>0</v>
      </c>
      <c r="AD1225" s="5">
        <v>0</v>
      </c>
      <c r="AE1225" s="5">
        <v>0</v>
      </c>
      <c r="AF1225" s="5">
        <v>0</v>
      </c>
      <c r="AG1225" s="5">
        <v>0</v>
      </c>
      <c r="AH1225" s="317">
        <v>0</v>
      </c>
      <c r="AI1225" s="317">
        <v>0</v>
      </c>
    </row>
    <row r="1226" spans="2:35" outlineLevel="1" x14ac:dyDescent="0.2">
      <c r="B1226" s="310"/>
      <c r="C1226" s="312" t="s">
        <v>152</v>
      </c>
      <c r="G1226" t="s">
        <v>276</v>
      </c>
      <c r="Q1226" s="8" t="s">
        <v>110</v>
      </c>
      <c r="R1226" s="320"/>
      <c r="S1226" s="321">
        <v>0</v>
      </c>
      <c r="T1226" s="321">
        <v>0</v>
      </c>
      <c r="U1226" s="321">
        <v>0</v>
      </c>
      <c r="V1226" s="321">
        <v>0</v>
      </c>
      <c r="W1226" s="322">
        <v>0</v>
      </c>
      <c r="X1226" s="321">
        <v>0</v>
      </c>
      <c r="Y1226" s="321">
        <v>0</v>
      </c>
      <c r="Z1226" s="321">
        <v>0</v>
      </c>
      <c r="AA1226" s="321">
        <v>0</v>
      </c>
      <c r="AB1226" s="323">
        <v>0</v>
      </c>
      <c r="AC1226" s="323">
        <v>0</v>
      </c>
      <c r="AD1226" s="323">
        <v>0</v>
      </c>
      <c r="AE1226" s="323">
        <v>0</v>
      </c>
      <c r="AF1226" s="323">
        <v>0</v>
      </c>
      <c r="AG1226" s="323">
        <v>0</v>
      </c>
      <c r="AH1226" s="324">
        <v>0</v>
      </c>
      <c r="AI1226" s="324">
        <v>0</v>
      </c>
    </row>
    <row r="1227" spans="2:35" outlineLevel="1" x14ac:dyDescent="0.2">
      <c r="B1227" s="310"/>
      <c r="C1227" s="312" t="s">
        <v>152</v>
      </c>
      <c r="G1227" s="325" t="s">
        <v>277</v>
      </c>
      <c r="H1227" s="326"/>
      <c r="I1227" s="325"/>
      <c r="J1227" s="325"/>
      <c r="K1227" s="326"/>
      <c r="L1227" s="325"/>
      <c r="M1227" s="325"/>
      <c r="N1227" s="325"/>
      <c r="O1227" s="325"/>
      <c r="P1227" s="325"/>
      <c r="Q1227" s="326"/>
      <c r="R1227" s="327"/>
      <c r="S1227" s="5">
        <v>0</v>
      </c>
      <c r="T1227" s="5">
        <v>0</v>
      </c>
      <c r="U1227" s="5">
        <v>0</v>
      </c>
      <c r="V1227" s="5">
        <v>0</v>
      </c>
      <c r="W1227" s="5">
        <v>0</v>
      </c>
      <c r="X1227" s="5">
        <v>0</v>
      </c>
      <c r="Y1227" s="5">
        <v>0</v>
      </c>
      <c r="Z1227" s="5">
        <v>0</v>
      </c>
      <c r="AA1227" s="5">
        <v>0</v>
      </c>
      <c r="AB1227" s="5">
        <v>0</v>
      </c>
      <c r="AC1227" s="5">
        <v>0</v>
      </c>
      <c r="AD1227" s="5">
        <v>0</v>
      </c>
      <c r="AE1227" s="5">
        <v>0</v>
      </c>
      <c r="AF1227" s="5">
        <v>0</v>
      </c>
      <c r="AG1227" s="5">
        <v>0</v>
      </c>
      <c r="AH1227" s="5">
        <v>0</v>
      </c>
      <c r="AI1227" s="5">
        <v>0</v>
      </c>
    </row>
    <row r="1228" spans="2:35" outlineLevel="1" x14ac:dyDescent="0.2">
      <c r="B1228" s="310"/>
      <c r="C1228" s="309"/>
    </row>
    <row r="1229" spans="2:35" outlineLevel="1" x14ac:dyDescent="0.2">
      <c r="B1229" s="310"/>
      <c r="C1229" s="312"/>
      <c r="D1229" s="259"/>
      <c r="E1229" s="259"/>
      <c r="F1229" s="328" t="s">
        <v>278</v>
      </c>
      <c r="G1229" s="259"/>
      <c r="H1229" s="16"/>
      <c r="I1229" s="259"/>
      <c r="J1229" s="259"/>
      <c r="K1229" s="16"/>
      <c r="L1229" s="259"/>
      <c r="M1229" s="259"/>
      <c r="N1229" s="259"/>
      <c r="O1229" s="259"/>
      <c r="P1229" s="259"/>
      <c r="Q1229" s="261"/>
      <c r="R1229" s="262"/>
      <c r="S1229" s="262"/>
      <c r="T1229" s="262"/>
      <c r="U1229" s="262"/>
      <c r="V1229" s="262"/>
      <c r="W1229" s="262"/>
      <c r="X1229" s="262"/>
      <c r="Y1229" s="262"/>
      <c r="Z1229" s="262"/>
      <c r="AA1229" s="262"/>
      <c r="AB1229" s="262"/>
      <c r="AC1229" s="262"/>
      <c r="AD1229" s="262"/>
      <c r="AE1229" s="262"/>
      <c r="AF1229" s="262"/>
      <c r="AG1229" s="262"/>
      <c r="AH1229" s="262"/>
      <c r="AI1229" s="262"/>
    </row>
    <row r="1230" spans="2:35" outlineLevel="1" x14ac:dyDescent="0.2">
      <c r="B1230" s="310"/>
      <c r="C1230" s="312" t="s">
        <v>152</v>
      </c>
      <c r="D1230" s="259"/>
      <c r="E1230" s="259"/>
      <c r="F1230" s="259"/>
      <c r="G1230" s="329" t="s">
        <v>279</v>
      </c>
      <c r="H1230" s="330"/>
      <c r="I1230" s="329"/>
      <c r="J1230" s="259"/>
      <c r="K1230" s="16"/>
      <c r="L1230" s="259"/>
      <c r="M1230" s="259"/>
      <c r="N1230" s="259"/>
      <c r="O1230" s="259"/>
      <c r="P1230" s="259"/>
      <c r="Q1230" s="16" t="s">
        <v>110</v>
      </c>
      <c r="R1230" s="331"/>
      <c r="S1230" s="300">
        <v>0</v>
      </c>
      <c r="T1230" s="300">
        <v>0</v>
      </c>
      <c r="U1230" s="300">
        <v>0</v>
      </c>
      <c r="V1230" s="300">
        <v>0</v>
      </c>
      <c r="W1230" s="301">
        <v>0</v>
      </c>
      <c r="X1230" s="300">
        <v>0</v>
      </c>
      <c r="Y1230" s="300">
        <v>0</v>
      </c>
      <c r="Z1230" s="300">
        <v>0</v>
      </c>
      <c r="AA1230" s="300">
        <v>0</v>
      </c>
      <c r="AB1230" s="302">
        <v>0</v>
      </c>
      <c r="AC1230" s="302">
        <v>0</v>
      </c>
      <c r="AD1230" s="302">
        <v>0</v>
      </c>
      <c r="AE1230" s="302">
        <v>0</v>
      </c>
      <c r="AF1230" s="302">
        <v>0</v>
      </c>
      <c r="AG1230" s="302">
        <v>0</v>
      </c>
      <c r="AH1230" s="303">
        <v>0</v>
      </c>
      <c r="AI1230" s="303">
        <v>0</v>
      </c>
    </row>
    <row r="1231" spans="2:35" outlineLevel="1" x14ac:dyDescent="0.2">
      <c r="B1231" s="310"/>
      <c r="C1231" s="312" t="s">
        <v>152</v>
      </c>
      <c r="D1231" s="259"/>
      <c r="E1231" s="259"/>
      <c r="F1231" s="259"/>
      <c r="G1231" s="329" t="s">
        <v>280</v>
      </c>
      <c r="H1231" s="330"/>
      <c r="I1231" s="329"/>
      <c r="J1231" s="259"/>
      <c r="K1231" s="16"/>
      <c r="L1231" s="259"/>
      <c r="M1231" s="259"/>
      <c r="N1231" s="259"/>
      <c r="O1231" s="259"/>
      <c r="P1231" s="259"/>
      <c r="Q1231" s="16" t="s">
        <v>110</v>
      </c>
      <c r="R1231" s="332"/>
      <c r="S1231" s="315">
        <v>0</v>
      </c>
      <c r="T1231" s="315">
        <v>0</v>
      </c>
      <c r="U1231" s="315">
        <v>0</v>
      </c>
      <c r="V1231" s="315">
        <v>0</v>
      </c>
      <c r="W1231" s="316">
        <v>0</v>
      </c>
      <c r="X1231" s="315">
        <v>0</v>
      </c>
      <c r="Y1231" s="315">
        <v>0</v>
      </c>
      <c r="Z1231" s="315">
        <v>0</v>
      </c>
      <c r="AA1231" s="315">
        <v>0</v>
      </c>
      <c r="AB1231" s="5">
        <v>0</v>
      </c>
      <c r="AC1231" s="5">
        <v>0</v>
      </c>
      <c r="AD1231" s="5">
        <v>0</v>
      </c>
      <c r="AE1231" s="5">
        <v>0</v>
      </c>
      <c r="AF1231" s="5">
        <v>0</v>
      </c>
      <c r="AG1231" s="5">
        <v>0</v>
      </c>
      <c r="AH1231" s="317">
        <v>0</v>
      </c>
      <c r="AI1231" s="317">
        <v>0</v>
      </c>
    </row>
    <row r="1232" spans="2:35" outlineLevel="1" x14ac:dyDescent="0.2">
      <c r="B1232" s="310"/>
      <c r="C1232" s="312" t="s">
        <v>152</v>
      </c>
      <c r="D1232" s="259"/>
      <c r="E1232" s="259"/>
      <c r="F1232" s="259"/>
      <c r="G1232" s="329" t="s">
        <v>281</v>
      </c>
      <c r="H1232" s="330"/>
      <c r="I1232" s="329"/>
      <c r="J1232" s="259"/>
      <c r="K1232" s="16"/>
      <c r="L1232" s="259"/>
      <c r="M1232" s="259"/>
      <c r="N1232" s="259"/>
      <c r="O1232" s="259"/>
      <c r="P1232" s="259"/>
      <c r="Q1232" s="16" t="s">
        <v>110</v>
      </c>
      <c r="R1232" s="332"/>
      <c r="S1232" s="315">
        <v>0</v>
      </c>
      <c r="T1232" s="315">
        <v>0</v>
      </c>
      <c r="U1232" s="315">
        <v>0</v>
      </c>
      <c r="V1232" s="315">
        <v>0</v>
      </c>
      <c r="W1232" s="316">
        <v>0</v>
      </c>
      <c r="X1232" s="315">
        <v>0</v>
      </c>
      <c r="Y1232" s="315">
        <v>0</v>
      </c>
      <c r="Z1232" s="315">
        <v>0</v>
      </c>
      <c r="AA1232" s="315">
        <v>0</v>
      </c>
      <c r="AB1232" s="5">
        <v>0</v>
      </c>
      <c r="AC1232" s="5">
        <v>0</v>
      </c>
      <c r="AD1232" s="5">
        <v>0</v>
      </c>
      <c r="AE1232" s="5">
        <v>0</v>
      </c>
      <c r="AF1232" s="5">
        <v>0</v>
      </c>
      <c r="AG1232" s="5">
        <v>0</v>
      </c>
      <c r="AH1232" s="317">
        <v>0</v>
      </c>
      <c r="AI1232" s="317">
        <v>0</v>
      </c>
    </row>
    <row r="1233" spans="2:37" outlineLevel="1" x14ac:dyDescent="0.2">
      <c r="B1233" s="310"/>
      <c r="C1233" s="312" t="s">
        <v>152</v>
      </c>
      <c r="D1233" s="259"/>
      <c r="E1233" s="259"/>
      <c r="F1233" s="259"/>
      <c r="G1233" s="333" t="s">
        <v>282</v>
      </c>
      <c r="H1233" s="334"/>
      <c r="I1233" s="333"/>
      <c r="J1233" s="335"/>
      <c r="K1233" s="336"/>
      <c r="L1233" s="335"/>
      <c r="M1233" s="335"/>
      <c r="N1233" s="335"/>
      <c r="O1233" s="335"/>
      <c r="P1233" s="335"/>
      <c r="Q1233" s="337" t="s">
        <v>110</v>
      </c>
      <c r="R1233" s="338"/>
      <c r="S1233" s="321">
        <v>0</v>
      </c>
      <c r="T1233" s="321">
        <v>0</v>
      </c>
      <c r="U1233" s="321">
        <v>0</v>
      </c>
      <c r="V1233" s="321">
        <v>0</v>
      </c>
      <c r="W1233" s="322">
        <v>0</v>
      </c>
      <c r="X1233" s="321">
        <v>0</v>
      </c>
      <c r="Y1233" s="321">
        <v>0</v>
      </c>
      <c r="Z1233" s="321">
        <v>0</v>
      </c>
      <c r="AA1233" s="321">
        <v>0</v>
      </c>
      <c r="AB1233" s="323">
        <v>0</v>
      </c>
      <c r="AC1233" s="323">
        <v>0</v>
      </c>
      <c r="AD1233" s="323">
        <v>0</v>
      </c>
      <c r="AE1233" s="323">
        <v>0</v>
      </c>
      <c r="AF1233" s="323">
        <v>0</v>
      </c>
      <c r="AG1233" s="323">
        <v>0</v>
      </c>
      <c r="AH1233" s="324">
        <v>0</v>
      </c>
      <c r="AI1233" s="324">
        <v>0</v>
      </c>
    </row>
    <row r="1234" spans="2:37" outlineLevel="1" x14ac:dyDescent="0.2">
      <c r="B1234" s="310"/>
      <c r="C1234" s="312" t="s">
        <v>152</v>
      </c>
      <c r="D1234" s="259"/>
      <c r="E1234" s="259"/>
      <c r="F1234" s="259"/>
      <c r="G1234" s="329" t="s">
        <v>283</v>
      </c>
      <c r="H1234" s="330"/>
      <c r="I1234" s="329"/>
      <c r="J1234" s="259"/>
      <c r="K1234" s="16"/>
      <c r="L1234" s="259"/>
      <c r="M1234" s="259"/>
      <c r="N1234" s="259"/>
      <c r="O1234" s="259"/>
      <c r="P1234" s="259"/>
      <c r="Q1234" s="261"/>
      <c r="R1234" s="262"/>
      <c r="S1234" s="339">
        <v>0</v>
      </c>
      <c r="T1234" s="339">
        <v>0</v>
      </c>
      <c r="U1234" s="339">
        <v>0</v>
      </c>
      <c r="V1234" s="339">
        <v>0</v>
      </c>
      <c r="W1234" s="339">
        <v>0</v>
      </c>
      <c r="X1234" s="339">
        <v>0</v>
      </c>
      <c r="Y1234" s="339">
        <v>0</v>
      </c>
      <c r="Z1234" s="339">
        <v>0</v>
      </c>
      <c r="AA1234" s="339">
        <v>0</v>
      </c>
      <c r="AB1234" s="339">
        <v>0</v>
      </c>
      <c r="AC1234" s="339">
        <v>0</v>
      </c>
      <c r="AD1234" s="339">
        <v>0</v>
      </c>
      <c r="AE1234" s="339">
        <v>0</v>
      </c>
      <c r="AF1234" s="339">
        <v>0</v>
      </c>
      <c r="AG1234" s="339">
        <v>0</v>
      </c>
      <c r="AH1234" s="339">
        <v>0</v>
      </c>
      <c r="AI1234" s="339">
        <v>0</v>
      </c>
    </row>
    <row r="1235" spans="2:37" outlineLevel="1" x14ac:dyDescent="0.2">
      <c r="B1235" s="310"/>
      <c r="C1235" s="309"/>
    </row>
    <row r="1236" spans="2:37" outlineLevel="1" x14ac:dyDescent="0.2">
      <c r="B1236" s="310"/>
      <c r="C1236" s="312" t="s">
        <v>152</v>
      </c>
      <c r="F1236" s="40" t="s">
        <v>284</v>
      </c>
      <c r="Q1236" s="16" t="s">
        <v>110</v>
      </c>
      <c r="R1236" s="340"/>
      <c r="S1236" s="341">
        <v>0</v>
      </c>
      <c r="T1236" s="341">
        <v>0</v>
      </c>
      <c r="U1236" s="341">
        <v>0</v>
      </c>
      <c r="V1236" s="341">
        <v>0</v>
      </c>
      <c r="W1236" s="342">
        <v>0</v>
      </c>
      <c r="X1236" s="341">
        <v>0</v>
      </c>
      <c r="Y1236" s="341">
        <v>0</v>
      </c>
      <c r="Z1236" s="341">
        <v>0</v>
      </c>
      <c r="AA1236" s="341">
        <v>0</v>
      </c>
      <c r="AB1236" s="343">
        <v>0</v>
      </c>
      <c r="AC1236" s="343">
        <v>0</v>
      </c>
      <c r="AD1236" s="343">
        <v>0</v>
      </c>
      <c r="AE1236" s="343">
        <v>0</v>
      </c>
      <c r="AF1236" s="343">
        <v>0</v>
      </c>
      <c r="AG1236" s="343">
        <v>0</v>
      </c>
      <c r="AH1236" s="344">
        <v>0</v>
      </c>
      <c r="AI1236" s="344">
        <v>0</v>
      </c>
    </row>
    <row r="1237" spans="2:37" outlineLevel="1" x14ac:dyDescent="0.2">
      <c r="B1237" s="310"/>
      <c r="C1237" s="309"/>
      <c r="F1237" s="40"/>
    </row>
    <row r="1238" spans="2:37" outlineLevel="1" x14ac:dyDescent="0.2">
      <c r="B1238" s="310"/>
      <c r="C1238" s="309"/>
      <c r="F1238" s="40" t="s">
        <v>285</v>
      </c>
    </row>
    <row r="1239" spans="2:37" outlineLevel="1" x14ac:dyDescent="0.2">
      <c r="B1239" s="310"/>
      <c r="C1239" s="345" t="s">
        <v>152</v>
      </c>
      <c r="G1239" t="s">
        <v>286</v>
      </c>
      <c r="Q1239" s="16" t="s">
        <v>110</v>
      </c>
      <c r="R1239" s="299"/>
      <c r="S1239" s="300">
        <v>0</v>
      </c>
      <c r="T1239" s="300">
        <v>0</v>
      </c>
      <c r="U1239" s="300">
        <v>0</v>
      </c>
      <c r="V1239" s="300">
        <v>0</v>
      </c>
      <c r="W1239" s="301">
        <v>0</v>
      </c>
      <c r="X1239" s="300">
        <v>0</v>
      </c>
      <c r="Y1239" s="300">
        <v>0</v>
      </c>
      <c r="Z1239" s="300">
        <v>0</v>
      </c>
      <c r="AA1239" s="300">
        <v>0</v>
      </c>
      <c r="AB1239" s="302">
        <v>0</v>
      </c>
      <c r="AC1239" s="302">
        <v>0</v>
      </c>
      <c r="AD1239" s="302">
        <v>0</v>
      </c>
      <c r="AE1239" s="302">
        <v>0</v>
      </c>
      <c r="AF1239" s="302">
        <v>0</v>
      </c>
      <c r="AG1239" s="302">
        <v>0</v>
      </c>
      <c r="AH1239" s="303">
        <v>0</v>
      </c>
      <c r="AI1239" s="303">
        <v>0</v>
      </c>
    </row>
    <row r="1240" spans="2:37" outlineLevel="1" x14ac:dyDescent="0.2">
      <c r="B1240" s="310"/>
      <c r="C1240" s="345" t="s">
        <v>152</v>
      </c>
      <c r="G1240" t="s">
        <v>287</v>
      </c>
      <c r="Q1240" s="337" t="s">
        <v>110</v>
      </c>
      <c r="R1240" s="320"/>
      <c r="S1240" s="321">
        <v>0</v>
      </c>
      <c r="T1240" s="321">
        <v>0</v>
      </c>
      <c r="U1240" s="321">
        <v>0</v>
      </c>
      <c r="V1240" s="321">
        <v>0</v>
      </c>
      <c r="W1240" s="322">
        <v>0</v>
      </c>
      <c r="X1240" s="321">
        <v>0</v>
      </c>
      <c r="Y1240" s="321">
        <v>0</v>
      </c>
      <c r="Z1240" s="321">
        <v>0</v>
      </c>
      <c r="AA1240" s="321">
        <v>0</v>
      </c>
      <c r="AB1240" s="323">
        <v>0</v>
      </c>
      <c r="AC1240" s="323">
        <v>0</v>
      </c>
      <c r="AD1240" s="323">
        <v>0</v>
      </c>
      <c r="AE1240" s="323">
        <v>0</v>
      </c>
      <c r="AF1240" s="323">
        <v>0</v>
      </c>
      <c r="AG1240" s="323">
        <v>0</v>
      </c>
      <c r="AH1240" s="324">
        <v>0</v>
      </c>
      <c r="AI1240" s="324">
        <v>0</v>
      </c>
    </row>
    <row r="1241" spans="2:37" outlineLevel="1" x14ac:dyDescent="0.2">
      <c r="B1241" s="310"/>
      <c r="C1241" s="345" t="s">
        <v>152</v>
      </c>
      <c r="G1241" s="325" t="s">
        <v>288</v>
      </c>
      <c r="H1241" s="326"/>
      <c r="I1241" s="325"/>
      <c r="J1241" s="325"/>
      <c r="K1241" s="326"/>
      <c r="L1241" s="325"/>
      <c r="M1241" s="325"/>
      <c r="N1241" s="325"/>
      <c r="O1241" s="325"/>
      <c r="P1241" s="325"/>
      <c r="Q1241" s="326"/>
      <c r="R1241" s="327"/>
      <c r="S1241" s="5">
        <v>0</v>
      </c>
      <c r="T1241" s="5">
        <v>0</v>
      </c>
      <c r="U1241" s="5">
        <v>0</v>
      </c>
      <c r="V1241" s="5">
        <v>0</v>
      </c>
      <c r="W1241" s="5">
        <v>0</v>
      </c>
      <c r="X1241" s="5">
        <v>0</v>
      </c>
      <c r="Y1241" s="5">
        <v>0</v>
      </c>
      <c r="Z1241" s="5">
        <v>0</v>
      </c>
      <c r="AA1241" s="5">
        <v>0</v>
      </c>
      <c r="AB1241" s="5">
        <v>0</v>
      </c>
      <c r="AC1241" s="5">
        <v>0</v>
      </c>
      <c r="AD1241" s="5">
        <v>0</v>
      </c>
      <c r="AE1241" s="5">
        <v>0</v>
      </c>
      <c r="AF1241" s="5">
        <v>0</v>
      </c>
      <c r="AG1241" s="5">
        <v>0</v>
      </c>
      <c r="AH1241" s="5">
        <v>0</v>
      </c>
      <c r="AI1241" s="5">
        <v>0</v>
      </c>
    </row>
    <row r="1242" spans="2:37" outlineLevel="1" x14ac:dyDescent="0.2">
      <c r="B1242" s="310"/>
      <c r="C1242" s="309"/>
    </row>
    <row r="1243" spans="2:37" outlineLevel="1" x14ac:dyDescent="0.2">
      <c r="B1243" s="310"/>
      <c r="C1243" s="346" t="s">
        <v>152</v>
      </c>
      <c r="F1243" s="40" t="s">
        <v>266</v>
      </c>
      <c r="Q1243" s="16" t="s">
        <v>110</v>
      </c>
      <c r="R1243" s="340"/>
      <c r="S1243" s="341">
        <v>0</v>
      </c>
      <c r="T1243" s="341">
        <v>0</v>
      </c>
      <c r="U1243" s="341">
        <v>0</v>
      </c>
      <c r="V1243" s="341">
        <v>0</v>
      </c>
      <c r="W1243" s="342">
        <v>0</v>
      </c>
      <c r="X1243" s="341">
        <v>0</v>
      </c>
      <c r="Y1243" s="341">
        <v>0</v>
      </c>
      <c r="Z1243" s="341">
        <v>0</v>
      </c>
      <c r="AA1243" s="341">
        <v>0</v>
      </c>
      <c r="AB1243" s="343">
        <v>0</v>
      </c>
      <c r="AC1243" s="343">
        <v>0</v>
      </c>
      <c r="AD1243" s="343">
        <v>0</v>
      </c>
      <c r="AE1243" s="343">
        <v>0</v>
      </c>
      <c r="AF1243" s="343">
        <v>0</v>
      </c>
      <c r="AG1243" s="343">
        <v>0</v>
      </c>
      <c r="AH1243" s="344">
        <v>0</v>
      </c>
      <c r="AI1243" s="344">
        <v>0</v>
      </c>
    </row>
    <row r="1245" spans="2:37" s="11" customFormat="1" x14ac:dyDescent="0.2">
      <c r="C1245" s="18" t="s">
        <v>289</v>
      </c>
      <c r="D1245" s="18"/>
      <c r="E1245" s="18"/>
      <c r="F1245" s="18"/>
      <c r="G1245" s="18"/>
      <c r="H1245" s="19"/>
      <c r="I1245" s="18"/>
      <c r="J1245" s="18"/>
      <c r="K1245" s="19"/>
      <c r="L1245" s="18"/>
      <c r="M1245" s="18"/>
      <c r="N1245" s="18"/>
      <c r="O1245" s="18"/>
      <c r="P1245" s="18"/>
      <c r="Q1245" s="19"/>
      <c r="R1245" s="297"/>
      <c r="S1245" s="297"/>
      <c r="T1245" s="297"/>
      <c r="U1245" s="297"/>
      <c r="V1245" s="297"/>
      <c r="W1245" s="297"/>
      <c r="X1245" s="297"/>
      <c r="Y1245" s="297"/>
      <c r="Z1245" s="297"/>
      <c r="AA1245" s="297"/>
      <c r="AB1245" s="297"/>
      <c r="AC1245" s="297"/>
      <c r="AD1245" s="297"/>
      <c r="AE1245" s="297"/>
      <c r="AF1245" s="297"/>
      <c r="AG1245" s="297"/>
      <c r="AH1245" s="18"/>
      <c r="AI1245" s="18"/>
      <c r="AK1245"/>
    </row>
    <row r="1246" spans="2:37" x14ac:dyDescent="0.2">
      <c r="C1246" s="116">
        <v>1</v>
      </c>
      <c r="D1246" s="67" t="s">
        <v>660</v>
      </c>
      <c r="E1246" s="67"/>
      <c r="F1246" s="67"/>
      <c r="G1246" s="67"/>
      <c r="H1246" s="102"/>
      <c r="I1246" s="67"/>
      <c r="J1246" s="67"/>
      <c r="K1246" s="102"/>
      <c r="L1246" s="67"/>
      <c r="M1246" s="67"/>
      <c r="N1246" s="67"/>
      <c r="O1246" s="67"/>
      <c r="P1246" s="67"/>
      <c r="Q1246" s="117" t="s">
        <v>110</v>
      </c>
      <c r="R1246" s="118"/>
      <c r="S1246" s="118">
        <v>0</v>
      </c>
      <c r="T1246" s="118">
        <v>0</v>
      </c>
      <c r="U1246" s="118">
        <v>0</v>
      </c>
      <c r="V1246" s="118">
        <v>0</v>
      </c>
      <c r="W1246" s="118">
        <v>0</v>
      </c>
      <c r="X1246" s="118">
        <v>0</v>
      </c>
      <c r="Y1246" s="118">
        <v>0</v>
      </c>
      <c r="Z1246" s="118">
        <v>0</v>
      </c>
      <c r="AA1246" s="118">
        <v>0</v>
      </c>
      <c r="AB1246" s="118">
        <v>0</v>
      </c>
      <c r="AC1246" s="118">
        <v>0</v>
      </c>
      <c r="AD1246" s="118">
        <v>0</v>
      </c>
      <c r="AE1246" s="118">
        <v>0</v>
      </c>
      <c r="AF1246" s="118">
        <v>0</v>
      </c>
      <c r="AG1246" s="118">
        <v>0</v>
      </c>
      <c r="AH1246" s="118">
        <v>0</v>
      </c>
      <c r="AI1246" s="118">
        <v>0</v>
      </c>
    </row>
    <row r="1247" spans="2:37" outlineLevel="1" x14ac:dyDescent="0.2">
      <c r="F1247" s="40" t="s">
        <v>269</v>
      </c>
    </row>
    <row r="1248" spans="2:37" outlineLevel="1" x14ac:dyDescent="0.2">
      <c r="C1248" s="346">
        <v>1</v>
      </c>
      <c r="G1248" t="s">
        <v>290</v>
      </c>
      <c r="O1248" s="149" t="s">
        <v>291</v>
      </c>
      <c r="P1248" s="318">
        <v>0</v>
      </c>
      <c r="Q1248" s="16" t="s">
        <v>110</v>
      </c>
      <c r="R1248" s="299"/>
      <c r="S1248" s="300">
        <v>0</v>
      </c>
      <c r="T1248" s="300">
        <v>0</v>
      </c>
      <c r="U1248" s="300">
        <v>0</v>
      </c>
      <c r="V1248" s="300">
        <v>0</v>
      </c>
      <c r="W1248" s="301">
        <v>0</v>
      </c>
      <c r="X1248" s="347">
        <v>0</v>
      </c>
      <c r="Y1248" s="347">
        <v>0</v>
      </c>
      <c r="Z1248" s="347">
        <v>0</v>
      </c>
      <c r="AA1248" s="347">
        <v>0</v>
      </c>
      <c r="AB1248" s="302">
        <v>0</v>
      </c>
      <c r="AC1248" s="302">
        <v>0</v>
      </c>
      <c r="AD1248" s="302">
        <v>0</v>
      </c>
      <c r="AE1248" s="302">
        <v>0</v>
      </c>
      <c r="AF1248" s="302">
        <v>0</v>
      </c>
      <c r="AG1248" s="302">
        <v>0</v>
      </c>
      <c r="AH1248" s="348">
        <v>0</v>
      </c>
      <c r="AI1248" s="348">
        <v>0</v>
      </c>
    </row>
    <row r="1249" spans="3:38" outlineLevel="1" x14ac:dyDescent="0.2">
      <c r="C1249" s="346">
        <v>1</v>
      </c>
      <c r="G1249" t="s">
        <v>292</v>
      </c>
      <c r="Q1249" s="16" t="s">
        <v>110</v>
      </c>
      <c r="R1249" s="314"/>
      <c r="S1249" s="315"/>
      <c r="T1249" s="315"/>
      <c r="U1249" s="315"/>
      <c r="V1249" s="315"/>
      <c r="W1249" s="316"/>
      <c r="X1249" s="349"/>
      <c r="Y1249" s="349"/>
      <c r="Z1249" s="349"/>
      <c r="AA1249" s="349"/>
      <c r="AH1249" s="350"/>
      <c r="AI1249" s="350"/>
    </row>
    <row r="1250" spans="3:38" outlineLevel="1" x14ac:dyDescent="0.2">
      <c r="C1250" s="346">
        <v>1</v>
      </c>
      <c r="G1250" t="s">
        <v>293</v>
      </c>
      <c r="Q1250" s="16" t="s">
        <v>110</v>
      </c>
      <c r="R1250" s="314"/>
      <c r="S1250" s="315">
        <v>0</v>
      </c>
      <c r="T1250" s="315">
        <v>0</v>
      </c>
      <c r="U1250" s="315">
        <v>0</v>
      </c>
      <c r="V1250" s="315">
        <v>0</v>
      </c>
      <c r="W1250" s="316">
        <v>0</v>
      </c>
      <c r="X1250" s="349">
        <v>0</v>
      </c>
      <c r="Y1250" s="349">
        <v>0</v>
      </c>
      <c r="Z1250" s="349">
        <v>0</v>
      </c>
      <c r="AA1250" s="349">
        <v>0</v>
      </c>
      <c r="AB1250" s="5">
        <v>0</v>
      </c>
      <c r="AC1250" s="5">
        <v>0</v>
      </c>
      <c r="AD1250" s="5">
        <v>0</v>
      </c>
      <c r="AE1250" s="5">
        <v>0</v>
      </c>
      <c r="AF1250" s="5">
        <v>0</v>
      </c>
      <c r="AG1250" s="5">
        <v>0</v>
      </c>
      <c r="AH1250" s="350">
        <v>0</v>
      </c>
      <c r="AI1250" s="350">
        <v>0</v>
      </c>
      <c r="AJ1250" s="289"/>
      <c r="AL1250" s="289"/>
    </row>
    <row r="1251" spans="3:38" outlineLevel="1" x14ac:dyDescent="0.2">
      <c r="C1251" s="346">
        <v>1</v>
      </c>
      <c r="G1251" t="s">
        <v>294</v>
      </c>
      <c r="Q1251" s="337" t="s">
        <v>110</v>
      </c>
      <c r="R1251" s="320"/>
      <c r="S1251" s="321"/>
      <c r="T1251" s="321"/>
      <c r="U1251" s="321"/>
      <c r="V1251" s="321"/>
      <c r="W1251" s="322"/>
      <c r="X1251" s="351"/>
      <c r="Y1251" s="351"/>
      <c r="Z1251" s="351"/>
      <c r="AA1251" s="351"/>
      <c r="AB1251" s="323"/>
      <c r="AC1251" s="323"/>
      <c r="AD1251" s="323"/>
      <c r="AE1251" s="323"/>
      <c r="AF1251" s="323"/>
      <c r="AG1251" s="323"/>
      <c r="AH1251" s="352"/>
      <c r="AI1251" s="352"/>
    </row>
    <row r="1252" spans="3:38" outlineLevel="1" x14ac:dyDescent="0.2">
      <c r="C1252" s="346">
        <v>1</v>
      </c>
      <c r="G1252" s="325" t="s">
        <v>295</v>
      </c>
      <c r="H1252" s="326"/>
      <c r="I1252" s="325"/>
      <c r="J1252" s="325"/>
      <c r="K1252" s="326"/>
      <c r="L1252" s="325"/>
      <c r="M1252" s="325"/>
      <c r="N1252" s="325"/>
      <c r="O1252" s="325"/>
      <c r="P1252" s="325"/>
      <c r="Q1252" s="326"/>
      <c r="R1252" s="327"/>
      <c r="S1252" s="327">
        <v>0</v>
      </c>
      <c r="T1252" s="327">
        <v>0</v>
      </c>
      <c r="U1252" s="327">
        <v>0</v>
      </c>
      <c r="V1252" s="327">
        <v>0</v>
      </c>
      <c r="W1252" s="327">
        <v>0</v>
      </c>
      <c r="X1252" s="327">
        <v>0</v>
      </c>
      <c r="Y1252" s="327">
        <v>0</v>
      </c>
      <c r="Z1252" s="327">
        <v>0</v>
      </c>
      <c r="AA1252" s="327">
        <v>0</v>
      </c>
      <c r="AB1252" s="327">
        <v>0</v>
      </c>
      <c r="AC1252" s="327">
        <v>0</v>
      </c>
      <c r="AD1252" s="327">
        <v>0</v>
      </c>
      <c r="AE1252" s="327">
        <v>0</v>
      </c>
      <c r="AF1252" s="327">
        <v>0</v>
      </c>
      <c r="AG1252" s="327">
        <v>0</v>
      </c>
      <c r="AH1252" s="327">
        <v>0</v>
      </c>
      <c r="AI1252" s="327">
        <v>0</v>
      </c>
    </row>
    <row r="1253" spans="3:38" outlineLevel="1" x14ac:dyDescent="0.2">
      <c r="C1253" s="346"/>
      <c r="AH1253" s="5"/>
      <c r="AI1253" s="5"/>
    </row>
    <row r="1254" spans="3:38" outlineLevel="1" x14ac:dyDescent="0.2">
      <c r="C1254" s="346">
        <v>1</v>
      </c>
      <c r="F1254" s="40" t="s">
        <v>284</v>
      </c>
      <c r="Q1254" s="16" t="s">
        <v>110</v>
      </c>
      <c r="R1254" s="340"/>
      <c r="S1254" s="341">
        <v>0</v>
      </c>
      <c r="T1254" s="341">
        <v>0</v>
      </c>
      <c r="U1254" s="341">
        <v>0</v>
      </c>
      <c r="V1254" s="341">
        <v>0</v>
      </c>
      <c r="W1254" s="342">
        <v>0</v>
      </c>
      <c r="X1254" s="353">
        <v>0</v>
      </c>
      <c r="Y1254" s="353">
        <v>0</v>
      </c>
      <c r="Z1254" s="353">
        <v>0</v>
      </c>
      <c r="AA1254" s="353">
        <v>0</v>
      </c>
      <c r="AB1254" s="343">
        <v>0</v>
      </c>
      <c r="AC1254" s="343">
        <v>0</v>
      </c>
      <c r="AD1254" s="343">
        <v>0</v>
      </c>
      <c r="AE1254" s="343">
        <v>0</v>
      </c>
      <c r="AF1254" s="343">
        <v>0</v>
      </c>
      <c r="AG1254" s="343">
        <v>0</v>
      </c>
      <c r="AH1254" s="344">
        <v>0</v>
      </c>
      <c r="AI1254" s="344">
        <v>0</v>
      </c>
    </row>
    <row r="1255" spans="3:38" outlineLevel="1" x14ac:dyDescent="0.2">
      <c r="C1255" s="346"/>
      <c r="AH1255" s="5"/>
      <c r="AI1255" s="5"/>
    </row>
    <row r="1256" spans="3:38" outlineLevel="1" x14ac:dyDescent="0.2">
      <c r="C1256" s="346">
        <v>1</v>
      </c>
      <c r="F1256" s="40" t="s">
        <v>285</v>
      </c>
      <c r="Q1256" s="16" t="s">
        <v>110</v>
      </c>
      <c r="R1256" s="340"/>
      <c r="S1256" s="341">
        <v>0</v>
      </c>
      <c r="T1256" s="341">
        <v>0</v>
      </c>
      <c r="U1256" s="341">
        <v>0</v>
      </c>
      <c r="V1256" s="341">
        <v>0</v>
      </c>
      <c r="W1256" s="342">
        <v>0</v>
      </c>
      <c r="X1256" s="353">
        <v>0</v>
      </c>
      <c r="Y1256" s="353">
        <v>0</v>
      </c>
      <c r="Z1256" s="353">
        <v>0</v>
      </c>
      <c r="AA1256" s="353">
        <v>0</v>
      </c>
      <c r="AB1256" s="343">
        <v>0</v>
      </c>
      <c r="AC1256" s="343">
        <v>0</v>
      </c>
      <c r="AD1256" s="343">
        <v>0</v>
      </c>
      <c r="AE1256" s="343">
        <v>0</v>
      </c>
      <c r="AF1256" s="343">
        <v>0</v>
      </c>
      <c r="AG1256" s="343">
        <v>0</v>
      </c>
      <c r="AH1256" s="344">
        <v>0</v>
      </c>
      <c r="AI1256" s="344">
        <v>0</v>
      </c>
    </row>
    <row r="1257" spans="3:38" outlineLevel="1" x14ac:dyDescent="0.2">
      <c r="C1257" s="346"/>
      <c r="AH1257" s="5"/>
      <c r="AI1257" s="5"/>
    </row>
    <row r="1258" spans="3:38" outlineLevel="1" x14ac:dyDescent="0.2">
      <c r="C1258" s="346">
        <v>1</v>
      </c>
      <c r="F1258" s="40" t="s">
        <v>267</v>
      </c>
      <c r="Q1258" s="16" t="s">
        <v>110</v>
      </c>
      <c r="R1258" s="340"/>
      <c r="S1258" s="341">
        <v>0</v>
      </c>
      <c r="T1258" s="341">
        <v>0</v>
      </c>
      <c r="U1258" s="341">
        <v>0</v>
      </c>
      <c r="V1258" s="341">
        <v>0</v>
      </c>
      <c r="W1258" s="342">
        <v>0</v>
      </c>
      <c r="X1258" s="353">
        <v>0</v>
      </c>
      <c r="Y1258" s="353">
        <v>0</v>
      </c>
      <c r="Z1258" s="353">
        <v>0</v>
      </c>
      <c r="AA1258" s="353">
        <v>0</v>
      </c>
      <c r="AB1258" s="343">
        <v>0</v>
      </c>
      <c r="AC1258" s="343">
        <v>0</v>
      </c>
      <c r="AD1258" s="343">
        <v>0</v>
      </c>
      <c r="AE1258" s="343">
        <v>0</v>
      </c>
      <c r="AF1258" s="343">
        <v>0</v>
      </c>
      <c r="AG1258" s="343">
        <v>0</v>
      </c>
      <c r="AH1258" s="344">
        <v>0</v>
      </c>
      <c r="AI1258" s="344">
        <v>0</v>
      </c>
    </row>
    <row r="1259" spans="3:38" outlineLevel="1" x14ac:dyDescent="0.2"/>
    <row r="1260" spans="3:38" x14ac:dyDescent="0.2">
      <c r="C1260" s="116">
        <v>2</v>
      </c>
      <c r="D1260" s="67" t="s">
        <v>132</v>
      </c>
      <c r="E1260" s="67"/>
      <c r="F1260" s="67"/>
      <c r="G1260" s="67"/>
      <c r="H1260" s="102"/>
      <c r="I1260" s="67"/>
      <c r="J1260" s="67"/>
      <c r="K1260" s="102"/>
      <c r="L1260" s="67"/>
      <c r="M1260" s="67"/>
      <c r="N1260" s="67"/>
      <c r="O1260" s="67"/>
      <c r="P1260" s="67"/>
      <c r="Q1260" s="117" t="s">
        <v>110</v>
      </c>
      <c r="R1260" s="118"/>
      <c r="S1260" s="118">
        <v>0</v>
      </c>
      <c r="T1260" s="118">
        <v>0</v>
      </c>
      <c r="U1260" s="118">
        <v>0</v>
      </c>
      <c r="V1260" s="118">
        <v>0</v>
      </c>
      <c r="W1260" s="118">
        <v>0</v>
      </c>
      <c r="X1260" s="118">
        <v>0</v>
      </c>
      <c r="Y1260" s="118">
        <v>0</v>
      </c>
      <c r="Z1260" s="118">
        <v>0</v>
      </c>
      <c r="AA1260" s="118">
        <v>0</v>
      </c>
      <c r="AB1260" s="118">
        <v>0</v>
      </c>
      <c r="AC1260" s="118">
        <v>0</v>
      </c>
      <c r="AD1260" s="118">
        <v>0</v>
      </c>
      <c r="AE1260" s="118">
        <v>0</v>
      </c>
      <c r="AF1260" s="118">
        <v>0</v>
      </c>
      <c r="AG1260" s="118">
        <v>0</v>
      </c>
      <c r="AH1260" s="118">
        <v>0</v>
      </c>
      <c r="AI1260" s="118">
        <v>0</v>
      </c>
    </row>
    <row r="1261" spans="3:38" outlineLevel="1" x14ac:dyDescent="0.2">
      <c r="F1261" s="40" t="s">
        <v>269</v>
      </c>
    </row>
    <row r="1262" spans="3:38" outlineLevel="1" x14ac:dyDescent="0.2">
      <c r="C1262" s="346">
        <v>2</v>
      </c>
      <c r="G1262" t="s">
        <v>290</v>
      </c>
      <c r="O1262" s="149" t="s">
        <v>291</v>
      </c>
      <c r="P1262" s="318">
        <v>0</v>
      </c>
      <c r="Q1262" s="16" t="s">
        <v>110</v>
      </c>
      <c r="R1262" s="299"/>
      <c r="S1262" s="300">
        <v>0</v>
      </c>
      <c r="T1262" s="300">
        <v>0</v>
      </c>
      <c r="U1262" s="300">
        <v>0</v>
      </c>
      <c r="V1262" s="300">
        <v>0</v>
      </c>
      <c r="W1262" s="301">
        <v>0</v>
      </c>
      <c r="X1262" s="347">
        <v>0</v>
      </c>
      <c r="Y1262" s="347">
        <v>0</v>
      </c>
      <c r="Z1262" s="347">
        <v>0</v>
      </c>
      <c r="AA1262" s="347">
        <v>0</v>
      </c>
      <c r="AB1262" s="302">
        <v>0</v>
      </c>
      <c r="AC1262" s="302">
        <v>0</v>
      </c>
      <c r="AD1262" s="302">
        <v>0</v>
      </c>
      <c r="AE1262" s="302">
        <v>0</v>
      </c>
      <c r="AF1262" s="302">
        <v>0</v>
      </c>
      <c r="AG1262" s="302">
        <v>0</v>
      </c>
      <c r="AH1262" s="348">
        <v>0</v>
      </c>
      <c r="AI1262" s="348">
        <v>0</v>
      </c>
    </row>
    <row r="1263" spans="3:38" outlineLevel="1" x14ac:dyDescent="0.2">
      <c r="C1263" s="346">
        <v>2</v>
      </c>
      <c r="G1263" t="s">
        <v>292</v>
      </c>
      <c r="Q1263" s="16" t="s">
        <v>110</v>
      </c>
      <c r="R1263" s="314"/>
      <c r="S1263" s="315"/>
      <c r="T1263" s="315"/>
      <c r="U1263" s="315"/>
      <c r="V1263" s="315"/>
      <c r="W1263" s="316"/>
      <c r="X1263" s="349"/>
      <c r="Y1263" s="349"/>
      <c r="Z1263" s="349"/>
      <c r="AA1263" s="349"/>
      <c r="AH1263" s="350"/>
      <c r="AI1263" s="350"/>
    </row>
    <row r="1264" spans="3:38" outlineLevel="1" x14ac:dyDescent="0.2">
      <c r="C1264" s="346">
        <v>2</v>
      </c>
      <c r="G1264" t="s">
        <v>293</v>
      </c>
      <c r="Q1264" s="16" t="s">
        <v>110</v>
      </c>
      <c r="R1264" s="314"/>
      <c r="S1264" s="315">
        <v>0</v>
      </c>
      <c r="T1264" s="315">
        <v>0</v>
      </c>
      <c r="U1264" s="315">
        <v>0</v>
      </c>
      <c r="V1264" s="315">
        <v>0</v>
      </c>
      <c r="W1264" s="316">
        <v>0</v>
      </c>
      <c r="X1264" s="349">
        <v>0</v>
      </c>
      <c r="Y1264" s="349">
        <v>0</v>
      </c>
      <c r="Z1264" s="349">
        <v>0</v>
      </c>
      <c r="AA1264" s="349">
        <v>0</v>
      </c>
      <c r="AB1264" s="5">
        <v>0</v>
      </c>
      <c r="AC1264" s="5">
        <v>0</v>
      </c>
      <c r="AD1264" s="5">
        <v>0</v>
      </c>
      <c r="AE1264" s="5">
        <v>0</v>
      </c>
      <c r="AF1264" s="5">
        <v>0</v>
      </c>
      <c r="AG1264" s="5">
        <v>0</v>
      </c>
      <c r="AH1264" s="350">
        <v>0</v>
      </c>
      <c r="AI1264" s="350">
        <v>0</v>
      </c>
      <c r="AJ1264" s="289"/>
    </row>
    <row r="1265" spans="3:36" outlineLevel="1" x14ac:dyDescent="0.2">
      <c r="C1265" s="346">
        <v>2</v>
      </c>
      <c r="G1265" t="s">
        <v>294</v>
      </c>
      <c r="Q1265" s="337" t="s">
        <v>110</v>
      </c>
      <c r="R1265" s="320"/>
      <c r="S1265" s="321"/>
      <c r="T1265" s="321"/>
      <c r="U1265" s="321"/>
      <c r="V1265" s="321"/>
      <c r="W1265" s="322"/>
      <c r="X1265" s="351"/>
      <c r="Y1265" s="351"/>
      <c r="Z1265" s="351"/>
      <c r="AA1265" s="351"/>
      <c r="AB1265" s="323"/>
      <c r="AC1265" s="323"/>
      <c r="AD1265" s="323"/>
      <c r="AE1265" s="323"/>
      <c r="AF1265" s="323"/>
      <c r="AG1265" s="323"/>
      <c r="AH1265" s="352"/>
      <c r="AI1265" s="352"/>
    </row>
    <row r="1266" spans="3:36" outlineLevel="1" x14ac:dyDescent="0.2">
      <c r="C1266" s="346">
        <v>2</v>
      </c>
      <c r="G1266" s="325" t="s">
        <v>295</v>
      </c>
      <c r="H1266" s="326"/>
      <c r="I1266" s="325"/>
      <c r="J1266" s="325"/>
      <c r="K1266" s="326"/>
      <c r="L1266" s="325"/>
      <c r="M1266" s="325"/>
      <c r="N1266" s="325"/>
      <c r="O1266" s="325"/>
      <c r="P1266" s="325"/>
      <c r="Q1266" s="326"/>
      <c r="R1266" s="327"/>
      <c r="S1266" s="327">
        <v>0</v>
      </c>
      <c r="T1266" s="327">
        <v>0</v>
      </c>
      <c r="U1266" s="327">
        <v>0</v>
      </c>
      <c r="V1266" s="327">
        <v>0</v>
      </c>
      <c r="W1266" s="327">
        <v>0</v>
      </c>
      <c r="X1266" s="327">
        <v>0</v>
      </c>
      <c r="Y1266" s="327">
        <v>0</v>
      </c>
      <c r="Z1266" s="327">
        <v>0</v>
      </c>
      <c r="AA1266" s="327">
        <v>0</v>
      </c>
      <c r="AB1266" s="327">
        <v>0</v>
      </c>
      <c r="AC1266" s="327">
        <v>0</v>
      </c>
      <c r="AD1266" s="327">
        <v>0</v>
      </c>
      <c r="AE1266" s="327">
        <v>0</v>
      </c>
      <c r="AF1266" s="327">
        <v>0</v>
      </c>
      <c r="AG1266" s="327">
        <v>0</v>
      </c>
      <c r="AH1266" s="327">
        <v>0</v>
      </c>
      <c r="AI1266" s="327">
        <v>0</v>
      </c>
    </row>
    <row r="1267" spans="3:36" outlineLevel="1" x14ac:dyDescent="0.2">
      <c r="C1267" s="346"/>
      <c r="AH1267" s="5"/>
      <c r="AI1267" s="5"/>
    </row>
    <row r="1268" spans="3:36" outlineLevel="1" x14ac:dyDescent="0.2">
      <c r="C1268" s="346">
        <v>2</v>
      </c>
      <c r="F1268" s="40" t="s">
        <v>284</v>
      </c>
      <c r="Q1268" s="16" t="s">
        <v>110</v>
      </c>
      <c r="R1268" s="340"/>
      <c r="S1268" s="341">
        <v>0</v>
      </c>
      <c r="T1268" s="341">
        <v>0</v>
      </c>
      <c r="U1268" s="341">
        <v>0</v>
      </c>
      <c r="V1268" s="341">
        <v>0</v>
      </c>
      <c r="W1268" s="342">
        <v>0</v>
      </c>
      <c r="X1268" s="353">
        <v>0</v>
      </c>
      <c r="Y1268" s="353">
        <v>0</v>
      </c>
      <c r="Z1268" s="353">
        <v>0</v>
      </c>
      <c r="AA1268" s="353">
        <v>0</v>
      </c>
      <c r="AB1268" s="343">
        <v>0</v>
      </c>
      <c r="AC1268" s="343">
        <v>0</v>
      </c>
      <c r="AD1268" s="343">
        <v>0</v>
      </c>
      <c r="AE1268" s="343">
        <v>0</v>
      </c>
      <c r="AF1268" s="343">
        <v>0</v>
      </c>
      <c r="AG1268" s="343">
        <v>0</v>
      </c>
      <c r="AH1268" s="344">
        <v>0</v>
      </c>
      <c r="AI1268" s="344">
        <v>0</v>
      </c>
    </row>
    <row r="1269" spans="3:36" outlineLevel="1" x14ac:dyDescent="0.2">
      <c r="C1269" s="346"/>
      <c r="AH1269" s="5"/>
      <c r="AI1269" s="5"/>
    </row>
    <row r="1270" spans="3:36" outlineLevel="1" x14ac:dyDescent="0.2">
      <c r="C1270" s="346">
        <v>2</v>
      </c>
      <c r="F1270" s="40" t="s">
        <v>285</v>
      </c>
      <c r="Q1270" s="16" t="s">
        <v>110</v>
      </c>
      <c r="R1270" s="340"/>
      <c r="S1270" s="341">
        <v>0</v>
      </c>
      <c r="T1270" s="341">
        <v>0</v>
      </c>
      <c r="U1270" s="341">
        <v>0</v>
      </c>
      <c r="V1270" s="341">
        <v>0</v>
      </c>
      <c r="W1270" s="342">
        <v>0</v>
      </c>
      <c r="X1270" s="353">
        <v>0</v>
      </c>
      <c r="Y1270" s="353">
        <v>0</v>
      </c>
      <c r="Z1270" s="353">
        <v>0</v>
      </c>
      <c r="AA1270" s="353">
        <v>0</v>
      </c>
      <c r="AB1270" s="343">
        <v>0</v>
      </c>
      <c r="AC1270" s="343">
        <v>0</v>
      </c>
      <c r="AD1270" s="343">
        <v>0</v>
      </c>
      <c r="AE1270" s="343">
        <v>0</v>
      </c>
      <c r="AF1270" s="343">
        <v>0</v>
      </c>
      <c r="AG1270" s="343">
        <v>0</v>
      </c>
      <c r="AH1270" s="344">
        <v>0</v>
      </c>
      <c r="AI1270" s="344">
        <v>0</v>
      </c>
    </row>
    <row r="1271" spans="3:36" outlineLevel="1" x14ac:dyDescent="0.2">
      <c r="C1271" s="346"/>
      <c r="AH1271" s="5"/>
      <c r="AI1271" s="5"/>
    </row>
    <row r="1272" spans="3:36" outlineLevel="1" x14ac:dyDescent="0.2">
      <c r="C1272" s="346">
        <v>2</v>
      </c>
      <c r="F1272" s="40" t="s">
        <v>267</v>
      </c>
      <c r="Q1272" s="16" t="s">
        <v>110</v>
      </c>
      <c r="R1272" s="340"/>
      <c r="S1272" s="341">
        <v>0</v>
      </c>
      <c r="T1272" s="341">
        <v>0</v>
      </c>
      <c r="U1272" s="341">
        <v>0</v>
      </c>
      <c r="V1272" s="341">
        <v>0</v>
      </c>
      <c r="W1272" s="342">
        <v>0</v>
      </c>
      <c r="X1272" s="353">
        <v>0</v>
      </c>
      <c r="Y1272" s="353">
        <v>0</v>
      </c>
      <c r="Z1272" s="353">
        <v>0</v>
      </c>
      <c r="AA1272" s="353">
        <v>0</v>
      </c>
      <c r="AB1272" s="343">
        <v>0</v>
      </c>
      <c r="AC1272" s="343">
        <v>0</v>
      </c>
      <c r="AD1272" s="343">
        <v>0</v>
      </c>
      <c r="AE1272" s="343">
        <v>0</v>
      </c>
      <c r="AF1272" s="343">
        <v>0</v>
      </c>
      <c r="AG1272" s="343">
        <v>0</v>
      </c>
      <c r="AH1272" s="344">
        <v>0</v>
      </c>
      <c r="AI1272" s="344">
        <v>0</v>
      </c>
    </row>
    <row r="1273" spans="3:36" outlineLevel="1" x14ac:dyDescent="0.2"/>
    <row r="1274" spans="3:36" x14ac:dyDescent="0.2">
      <c r="C1274" s="116">
        <v>3</v>
      </c>
      <c r="D1274" s="67" t="s">
        <v>133</v>
      </c>
      <c r="E1274" s="67"/>
      <c r="F1274" s="67"/>
      <c r="G1274" s="67"/>
      <c r="H1274" s="102"/>
      <c r="I1274" s="67"/>
      <c r="J1274" s="67"/>
      <c r="K1274" s="102"/>
      <c r="L1274" s="67"/>
      <c r="M1274" s="67"/>
      <c r="N1274" s="67"/>
      <c r="O1274" s="67"/>
      <c r="P1274" s="67"/>
      <c r="Q1274" s="117" t="s">
        <v>110</v>
      </c>
      <c r="R1274" s="118"/>
      <c r="S1274" s="118">
        <v>0</v>
      </c>
      <c r="T1274" s="118">
        <v>0</v>
      </c>
      <c r="U1274" s="118">
        <v>0</v>
      </c>
      <c r="V1274" s="118">
        <v>0</v>
      </c>
      <c r="W1274" s="118">
        <v>0</v>
      </c>
      <c r="X1274" s="118">
        <v>0</v>
      </c>
      <c r="Y1274" s="118">
        <v>0</v>
      </c>
      <c r="Z1274" s="118">
        <v>0</v>
      </c>
      <c r="AA1274" s="118">
        <v>0</v>
      </c>
      <c r="AB1274" s="118">
        <v>0</v>
      </c>
      <c r="AC1274" s="118">
        <v>0</v>
      </c>
      <c r="AD1274" s="118">
        <v>0</v>
      </c>
      <c r="AE1274" s="118">
        <v>0</v>
      </c>
      <c r="AF1274" s="118">
        <v>0</v>
      </c>
      <c r="AG1274" s="118">
        <v>0</v>
      </c>
      <c r="AH1274" s="118">
        <v>0</v>
      </c>
      <c r="AI1274" s="118">
        <v>0</v>
      </c>
    </row>
    <row r="1275" spans="3:36" outlineLevel="1" x14ac:dyDescent="0.2">
      <c r="F1275" s="40" t="s">
        <v>269</v>
      </c>
    </row>
    <row r="1276" spans="3:36" outlineLevel="1" x14ac:dyDescent="0.2">
      <c r="C1276" s="346">
        <v>3</v>
      </c>
      <c r="G1276" t="s">
        <v>290</v>
      </c>
      <c r="O1276" s="149" t="s">
        <v>291</v>
      </c>
      <c r="P1276" s="318">
        <v>0</v>
      </c>
      <c r="Q1276" s="16" t="s">
        <v>110</v>
      </c>
      <c r="R1276" s="299"/>
      <c r="S1276" s="300">
        <v>0</v>
      </c>
      <c r="T1276" s="300">
        <v>0</v>
      </c>
      <c r="U1276" s="300">
        <v>0</v>
      </c>
      <c r="V1276" s="300">
        <v>0</v>
      </c>
      <c r="W1276" s="301">
        <v>0</v>
      </c>
      <c r="X1276" s="347">
        <v>0</v>
      </c>
      <c r="Y1276" s="347">
        <v>0</v>
      </c>
      <c r="Z1276" s="347">
        <v>0</v>
      </c>
      <c r="AA1276" s="347">
        <v>0</v>
      </c>
      <c r="AB1276" s="302">
        <v>0</v>
      </c>
      <c r="AC1276" s="302">
        <v>0</v>
      </c>
      <c r="AD1276" s="302">
        <v>0</v>
      </c>
      <c r="AE1276" s="302">
        <v>0</v>
      </c>
      <c r="AF1276" s="302">
        <v>0</v>
      </c>
      <c r="AG1276" s="302">
        <v>0</v>
      </c>
      <c r="AH1276" s="348">
        <v>0</v>
      </c>
      <c r="AI1276" s="348">
        <v>0</v>
      </c>
    </row>
    <row r="1277" spans="3:36" outlineLevel="1" x14ac:dyDescent="0.2">
      <c r="C1277" s="346">
        <v>3</v>
      </c>
      <c r="G1277" t="s">
        <v>292</v>
      </c>
      <c r="Q1277" s="16" t="s">
        <v>110</v>
      </c>
      <c r="R1277" s="314"/>
      <c r="S1277" s="315"/>
      <c r="T1277" s="315"/>
      <c r="U1277" s="315"/>
      <c r="V1277" s="315"/>
      <c r="W1277" s="316"/>
      <c r="X1277" s="349"/>
      <c r="Y1277" s="349"/>
      <c r="Z1277" s="349"/>
      <c r="AA1277" s="349"/>
      <c r="AH1277" s="350"/>
      <c r="AI1277" s="350"/>
    </row>
    <row r="1278" spans="3:36" outlineLevel="1" x14ac:dyDescent="0.2">
      <c r="C1278" s="346">
        <v>3</v>
      </c>
      <c r="G1278" t="s">
        <v>293</v>
      </c>
      <c r="Q1278" s="16" t="s">
        <v>110</v>
      </c>
      <c r="R1278" s="314"/>
      <c r="S1278" s="315">
        <v>0</v>
      </c>
      <c r="T1278" s="315">
        <v>0</v>
      </c>
      <c r="U1278" s="315">
        <v>0</v>
      </c>
      <c r="V1278" s="315">
        <v>0</v>
      </c>
      <c r="W1278" s="316">
        <v>0</v>
      </c>
      <c r="X1278" s="349">
        <v>0</v>
      </c>
      <c r="Y1278" s="349">
        <v>0</v>
      </c>
      <c r="Z1278" s="349">
        <v>0</v>
      </c>
      <c r="AA1278" s="349">
        <v>0</v>
      </c>
      <c r="AB1278" s="5">
        <v>0</v>
      </c>
      <c r="AC1278" s="5">
        <v>0</v>
      </c>
      <c r="AD1278" s="5">
        <v>0</v>
      </c>
      <c r="AE1278" s="5">
        <v>0</v>
      </c>
      <c r="AF1278" s="5">
        <v>0</v>
      </c>
      <c r="AG1278" s="5">
        <v>0</v>
      </c>
      <c r="AH1278" s="350">
        <v>0</v>
      </c>
      <c r="AI1278" s="350">
        <v>0</v>
      </c>
      <c r="AJ1278" s="289"/>
    </row>
    <row r="1279" spans="3:36" outlineLevel="1" x14ac:dyDescent="0.2">
      <c r="C1279" s="346">
        <v>3</v>
      </c>
      <c r="G1279" t="s">
        <v>294</v>
      </c>
      <c r="Q1279" s="337" t="s">
        <v>110</v>
      </c>
      <c r="R1279" s="320"/>
      <c r="S1279" s="321"/>
      <c r="T1279" s="321"/>
      <c r="U1279" s="321"/>
      <c r="V1279" s="321"/>
      <c r="W1279" s="322"/>
      <c r="X1279" s="351"/>
      <c r="Y1279" s="351"/>
      <c r="Z1279" s="351"/>
      <c r="AA1279" s="351"/>
      <c r="AB1279" s="323"/>
      <c r="AC1279" s="323"/>
      <c r="AD1279" s="323"/>
      <c r="AE1279" s="323"/>
      <c r="AF1279" s="323"/>
      <c r="AG1279" s="323"/>
      <c r="AH1279" s="352"/>
      <c r="AI1279" s="352"/>
    </row>
    <row r="1280" spans="3:36" outlineLevel="1" x14ac:dyDescent="0.2">
      <c r="C1280" s="346">
        <v>3</v>
      </c>
      <c r="G1280" s="325" t="s">
        <v>295</v>
      </c>
      <c r="H1280" s="326"/>
      <c r="I1280" s="325"/>
      <c r="J1280" s="325"/>
      <c r="K1280" s="326"/>
      <c r="L1280" s="325"/>
      <c r="M1280" s="325"/>
      <c r="N1280" s="325"/>
      <c r="O1280" s="325"/>
      <c r="P1280" s="325"/>
      <c r="Q1280" s="326"/>
      <c r="R1280" s="327"/>
      <c r="S1280" s="327">
        <v>0</v>
      </c>
      <c r="T1280" s="327">
        <v>0</v>
      </c>
      <c r="U1280" s="327">
        <v>0</v>
      </c>
      <c r="V1280" s="327">
        <v>0</v>
      </c>
      <c r="W1280" s="327">
        <v>0</v>
      </c>
      <c r="X1280" s="327">
        <v>0</v>
      </c>
      <c r="Y1280" s="327">
        <v>0</v>
      </c>
      <c r="Z1280" s="327">
        <v>0</v>
      </c>
      <c r="AA1280" s="327">
        <v>0</v>
      </c>
      <c r="AB1280" s="327">
        <v>0</v>
      </c>
      <c r="AC1280" s="327">
        <v>0</v>
      </c>
      <c r="AD1280" s="327">
        <v>0</v>
      </c>
      <c r="AE1280" s="327">
        <v>0</v>
      </c>
      <c r="AF1280" s="327">
        <v>0</v>
      </c>
      <c r="AG1280" s="327">
        <v>0</v>
      </c>
      <c r="AH1280" s="327">
        <v>0</v>
      </c>
      <c r="AI1280" s="327">
        <v>0</v>
      </c>
    </row>
    <row r="1281" spans="3:36" outlineLevel="1" x14ac:dyDescent="0.2">
      <c r="C1281" s="346"/>
      <c r="AH1281" s="5"/>
      <c r="AI1281" s="5"/>
    </row>
    <row r="1282" spans="3:36" outlineLevel="1" x14ac:dyDescent="0.2">
      <c r="C1282" s="346">
        <v>3</v>
      </c>
      <c r="F1282" s="40" t="s">
        <v>284</v>
      </c>
      <c r="Q1282" s="16" t="s">
        <v>110</v>
      </c>
      <c r="R1282" s="340"/>
      <c r="S1282" s="341">
        <v>0</v>
      </c>
      <c r="T1282" s="341">
        <v>0</v>
      </c>
      <c r="U1282" s="341">
        <v>0</v>
      </c>
      <c r="V1282" s="341">
        <v>0</v>
      </c>
      <c r="W1282" s="342">
        <v>0</v>
      </c>
      <c r="X1282" s="353">
        <v>0</v>
      </c>
      <c r="Y1282" s="353">
        <v>0</v>
      </c>
      <c r="Z1282" s="353">
        <v>0</v>
      </c>
      <c r="AA1282" s="353">
        <v>0</v>
      </c>
      <c r="AB1282" s="343">
        <v>0</v>
      </c>
      <c r="AC1282" s="343">
        <v>0</v>
      </c>
      <c r="AD1282" s="343">
        <v>0</v>
      </c>
      <c r="AE1282" s="343">
        <v>0</v>
      </c>
      <c r="AF1282" s="343">
        <v>0</v>
      </c>
      <c r="AG1282" s="343">
        <v>0</v>
      </c>
      <c r="AH1282" s="344">
        <v>0</v>
      </c>
      <c r="AI1282" s="344">
        <v>0</v>
      </c>
    </row>
    <row r="1283" spans="3:36" outlineLevel="1" x14ac:dyDescent="0.2">
      <c r="C1283" s="346"/>
      <c r="AH1283" s="5"/>
      <c r="AI1283" s="5"/>
    </row>
    <row r="1284" spans="3:36" outlineLevel="1" x14ac:dyDescent="0.2">
      <c r="C1284" s="346">
        <v>3</v>
      </c>
      <c r="F1284" s="40" t="s">
        <v>285</v>
      </c>
      <c r="Q1284" s="16" t="s">
        <v>110</v>
      </c>
      <c r="R1284" s="340"/>
      <c r="S1284" s="341">
        <v>0</v>
      </c>
      <c r="T1284" s="341">
        <v>0</v>
      </c>
      <c r="U1284" s="341">
        <v>0</v>
      </c>
      <c r="V1284" s="341">
        <v>0</v>
      </c>
      <c r="W1284" s="342">
        <v>0</v>
      </c>
      <c r="X1284" s="353">
        <v>0</v>
      </c>
      <c r="Y1284" s="353">
        <v>0</v>
      </c>
      <c r="Z1284" s="353">
        <v>0</v>
      </c>
      <c r="AA1284" s="353">
        <v>0</v>
      </c>
      <c r="AB1284" s="343">
        <v>0</v>
      </c>
      <c r="AC1284" s="343">
        <v>0</v>
      </c>
      <c r="AD1284" s="343">
        <v>0</v>
      </c>
      <c r="AE1284" s="343">
        <v>0</v>
      </c>
      <c r="AF1284" s="343">
        <v>0</v>
      </c>
      <c r="AG1284" s="343">
        <v>0</v>
      </c>
      <c r="AH1284" s="344">
        <v>0</v>
      </c>
      <c r="AI1284" s="344">
        <v>0</v>
      </c>
    </row>
    <row r="1285" spans="3:36" outlineLevel="1" x14ac:dyDescent="0.2">
      <c r="C1285" s="346"/>
      <c r="AH1285" s="5"/>
      <c r="AI1285" s="5"/>
    </row>
    <row r="1286" spans="3:36" outlineLevel="1" x14ac:dyDescent="0.2">
      <c r="C1286" s="346">
        <v>3</v>
      </c>
      <c r="F1286" s="40" t="s">
        <v>267</v>
      </c>
      <c r="Q1286" s="16" t="s">
        <v>110</v>
      </c>
      <c r="R1286" s="340"/>
      <c r="S1286" s="341">
        <v>0</v>
      </c>
      <c r="T1286" s="341">
        <v>0</v>
      </c>
      <c r="U1286" s="341">
        <v>0</v>
      </c>
      <c r="V1286" s="341">
        <v>0</v>
      </c>
      <c r="W1286" s="342">
        <v>0</v>
      </c>
      <c r="X1286" s="353">
        <v>0</v>
      </c>
      <c r="Y1286" s="353">
        <v>0</v>
      </c>
      <c r="Z1286" s="353">
        <v>0</v>
      </c>
      <c r="AA1286" s="353">
        <v>0</v>
      </c>
      <c r="AB1286" s="343">
        <v>0</v>
      </c>
      <c r="AC1286" s="343">
        <v>0</v>
      </c>
      <c r="AD1286" s="343">
        <v>0</v>
      </c>
      <c r="AE1286" s="343">
        <v>0</v>
      </c>
      <c r="AF1286" s="343">
        <v>0</v>
      </c>
      <c r="AG1286" s="343">
        <v>0</v>
      </c>
      <c r="AH1286" s="344">
        <v>0</v>
      </c>
      <c r="AI1286" s="344">
        <v>0</v>
      </c>
    </row>
    <row r="1287" spans="3:36" outlineLevel="1" x14ac:dyDescent="0.2"/>
    <row r="1288" spans="3:36" x14ac:dyDescent="0.2">
      <c r="C1288" s="116">
        <v>4</v>
      </c>
      <c r="D1288" s="67" t="s">
        <v>134</v>
      </c>
      <c r="E1288" s="67"/>
      <c r="F1288" s="67"/>
      <c r="G1288" s="67"/>
      <c r="H1288" s="102"/>
      <c r="I1288" s="67"/>
      <c r="J1288" s="67"/>
      <c r="K1288" s="102"/>
      <c r="L1288" s="67"/>
      <c r="M1288" s="67"/>
      <c r="N1288" s="67"/>
      <c r="O1288" s="67"/>
      <c r="P1288" s="67"/>
      <c r="Q1288" s="117" t="s">
        <v>110</v>
      </c>
      <c r="R1288" s="118"/>
      <c r="S1288" s="118">
        <v>0</v>
      </c>
      <c r="T1288" s="118">
        <v>0</v>
      </c>
      <c r="U1288" s="118">
        <v>0</v>
      </c>
      <c r="V1288" s="118">
        <v>0</v>
      </c>
      <c r="W1288" s="118">
        <v>0</v>
      </c>
      <c r="X1288" s="118">
        <v>0</v>
      </c>
      <c r="Y1288" s="118">
        <v>0</v>
      </c>
      <c r="Z1288" s="118">
        <v>0</v>
      </c>
      <c r="AA1288" s="118">
        <v>0</v>
      </c>
      <c r="AB1288" s="118">
        <v>0</v>
      </c>
      <c r="AC1288" s="118">
        <v>0</v>
      </c>
      <c r="AD1288" s="118">
        <v>0</v>
      </c>
      <c r="AE1288" s="118">
        <v>0</v>
      </c>
      <c r="AF1288" s="118">
        <v>0</v>
      </c>
      <c r="AG1288" s="118">
        <v>0</v>
      </c>
      <c r="AH1288" s="118">
        <v>0</v>
      </c>
      <c r="AI1288" s="118">
        <v>0</v>
      </c>
    </row>
    <row r="1289" spans="3:36" outlineLevel="1" x14ac:dyDescent="0.2">
      <c r="F1289" s="40" t="s">
        <v>269</v>
      </c>
    </row>
    <row r="1290" spans="3:36" outlineLevel="1" x14ac:dyDescent="0.2">
      <c r="C1290" s="346">
        <v>4</v>
      </c>
      <c r="G1290" t="s">
        <v>290</v>
      </c>
      <c r="O1290" s="149" t="s">
        <v>291</v>
      </c>
      <c r="P1290" s="318">
        <v>0</v>
      </c>
      <c r="Q1290" s="16" t="s">
        <v>110</v>
      </c>
      <c r="R1290" s="299"/>
      <c r="S1290" s="300">
        <v>0</v>
      </c>
      <c r="T1290" s="300">
        <v>0</v>
      </c>
      <c r="U1290" s="300">
        <v>0</v>
      </c>
      <c r="V1290" s="300">
        <v>0</v>
      </c>
      <c r="W1290" s="301">
        <v>0</v>
      </c>
      <c r="X1290" s="347">
        <v>0</v>
      </c>
      <c r="Y1290" s="347">
        <v>0</v>
      </c>
      <c r="Z1290" s="347">
        <v>0</v>
      </c>
      <c r="AA1290" s="347">
        <v>0</v>
      </c>
      <c r="AB1290" s="302">
        <v>0</v>
      </c>
      <c r="AC1290" s="302">
        <v>0</v>
      </c>
      <c r="AD1290" s="302">
        <v>0</v>
      </c>
      <c r="AE1290" s="302">
        <v>0</v>
      </c>
      <c r="AF1290" s="302">
        <v>0</v>
      </c>
      <c r="AG1290" s="302">
        <v>0</v>
      </c>
      <c r="AH1290" s="348">
        <v>0</v>
      </c>
      <c r="AI1290" s="348">
        <v>0</v>
      </c>
    </row>
    <row r="1291" spans="3:36" outlineLevel="1" x14ac:dyDescent="0.2">
      <c r="C1291" s="346">
        <v>4</v>
      </c>
      <c r="G1291" t="s">
        <v>292</v>
      </c>
      <c r="Q1291" s="16" t="s">
        <v>110</v>
      </c>
      <c r="R1291" s="314"/>
      <c r="S1291" s="315"/>
      <c r="T1291" s="315"/>
      <c r="U1291" s="315"/>
      <c r="V1291" s="315"/>
      <c r="W1291" s="316"/>
      <c r="X1291" s="349"/>
      <c r="Y1291" s="349"/>
      <c r="Z1291" s="349"/>
      <c r="AA1291" s="349"/>
      <c r="AH1291" s="350"/>
      <c r="AI1291" s="350"/>
    </row>
    <row r="1292" spans="3:36" outlineLevel="1" x14ac:dyDescent="0.2">
      <c r="C1292" s="346">
        <v>4</v>
      </c>
      <c r="G1292" t="s">
        <v>293</v>
      </c>
      <c r="Q1292" s="16" t="s">
        <v>110</v>
      </c>
      <c r="R1292" s="314"/>
      <c r="S1292" s="315">
        <v>0</v>
      </c>
      <c r="T1292" s="315">
        <v>0</v>
      </c>
      <c r="U1292" s="315">
        <v>0</v>
      </c>
      <c r="V1292" s="315">
        <v>0</v>
      </c>
      <c r="W1292" s="316">
        <v>0</v>
      </c>
      <c r="X1292" s="349">
        <v>0</v>
      </c>
      <c r="Y1292" s="349">
        <v>0</v>
      </c>
      <c r="Z1292" s="349">
        <v>0</v>
      </c>
      <c r="AA1292" s="349">
        <v>0</v>
      </c>
      <c r="AB1292" s="5">
        <v>0</v>
      </c>
      <c r="AC1292" s="5">
        <v>0</v>
      </c>
      <c r="AD1292" s="5">
        <v>0</v>
      </c>
      <c r="AE1292" s="5">
        <v>0</v>
      </c>
      <c r="AF1292" s="5">
        <v>0</v>
      </c>
      <c r="AG1292" s="5">
        <v>0</v>
      </c>
      <c r="AH1292" s="350">
        <v>0</v>
      </c>
      <c r="AI1292" s="350">
        <v>0</v>
      </c>
      <c r="AJ1292" s="289"/>
    </row>
    <row r="1293" spans="3:36" outlineLevel="1" x14ac:dyDescent="0.2">
      <c r="C1293" s="346">
        <v>4</v>
      </c>
      <c r="G1293" t="s">
        <v>294</v>
      </c>
      <c r="Q1293" s="337" t="s">
        <v>110</v>
      </c>
      <c r="R1293" s="320"/>
      <c r="S1293" s="321"/>
      <c r="T1293" s="321"/>
      <c r="U1293" s="321"/>
      <c r="V1293" s="321"/>
      <c r="W1293" s="322"/>
      <c r="X1293" s="351"/>
      <c r="Y1293" s="351"/>
      <c r="Z1293" s="351"/>
      <c r="AA1293" s="351"/>
      <c r="AB1293" s="323"/>
      <c r="AC1293" s="323"/>
      <c r="AD1293" s="323"/>
      <c r="AE1293" s="323"/>
      <c r="AF1293" s="323"/>
      <c r="AG1293" s="323"/>
      <c r="AH1293" s="352"/>
      <c r="AI1293" s="352"/>
    </row>
    <row r="1294" spans="3:36" outlineLevel="1" x14ac:dyDescent="0.2">
      <c r="C1294" s="346">
        <v>4</v>
      </c>
      <c r="G1294" s="325" t="s">
        <v>295</v>
      </c>
      <c r="H1294" s="326"/>
      <c r="I1294" s="325"/>
      <c r="J1294" s="325"/>
      <c r="K1294" s="326"/>
      <c r="L1294" s="325"/>
      <c r="M1294" s="325"/>
      <c r="N1294" s="325"/>
      <c r="O1294" s="325"/>
      <c r="P1294" s="325"/>
      <c r="Q1294" s="326"/>
      <c r="R1294" s="327"/>
      <c r="S1294" s="327">
        <v>0</v>
      </c>
      <c r="T1294" s="327">
        <v>0</v>
      </c>
      <c r="U1294" s="327">
        <v>0</v>
      </c>
      <c r="V1294" s="327">
        <v>0</v>
      </c>
      <c r="W1294" s="327">
        <v>0</v>
      </c>
      <c r="X1294" s="327">
        <v>0</v>
      </c>
      <c r="Y1294" s="327">
        <v>0</v>
      </c>
      <c r="Z1294" s="327">
        <v>0</v>
      </c>
      <c r="AA1294" s="327">
        <v>0</v>
      </c>
      <c r="AB1294" s="327">
        <v>0</v>
      </c>
      <c r="AC1294" s="327">
        <v>0</v>
      </c>
      <c r="AD1294" s="327">
        <v>0</v>
      </c>
      <c r="AE1294" s="327">
        <v>0</v>
      </c>
      <c r="AF1294" s="327">
        <v>0</v>
      </c>
      <c r="AG1294" s="327">
        <v>0</v>
      </c>
      <c r="AH1294" s="327">
        <v>0</v>
      </c>
      <c r="AI1294" s="327">
        <v>0</v>
      </c>
    </row>
    <row r="1295" spans="3:36" outlineLevel="1" x14ac:dyDescent="0.2">
      <c r="C1295" s="346"/>
      <c r="AH1295" s="5"/>
      <c r="AI1295" s="5"/>
    </row>
    <row r="1296" spans="3:36" outlineLevel="1" x14ac:dyDescent="0.2">
      <c r="C1296" s="346">
        <v>4</v>
      </c>
      <c r="F1296" s="40" t="s">
        <v>284</v>
      </c>
      <c r="Q1296" s="16" t="s">
        <v>110</v>
      </c>
      <c r="R1296" s="340"/>
      <c r="S1296" s="341">
        <v>0</v>
      </c>
      <c r="T1296" s="341">
        <v>0</v>
      </c>
      <c r="U1296" s="341">
        <v>0</v>
      </c>
      <c r="V1296" s="341">
        <v>0</v>
      </c>
      <c r="W1296" s="342">
        <v>0</v>
      </c>
      <c r="X1296" s="353">
        <v>0</v>
      </c>
      <c r="Y1296" s="353">
        <v>0</v>
      </c>
      <c r="Z1296" s="353">
        <v>0</v>
      </c>
      <c r="AA1296" s="353">
        <v>0</v>
      </c>
      <c r="AB1296" s="343">
        <v>0</v>
      </c>
      <c r="AC1296" s="343">
        <v>0</v>
      </c>
      <c r="AD1296" s="343">
        <v>0</v>
      </c>
      <c r="AE1296" s="343">
        <v>0</v>
      </c>
      <c r="AF1296" s="343">
        <v>0</v>
      </c>
      <c r="AG1296" s="343">
        <v>0</v>
      </c>
      <c r="AH1296" s="344">
        <v>0</v>
      </c>
      <c r="AI1296" s="344">
        <v>0</v>
      </c>
    </row>
    <row r="1297" spans="3:36" outlineLevel="1" x14ac:dyDescent="0.2">
      <c r="C1297" s="346"/>
      <c r="AH1297" s="5"/>
      <c r="AI1297" s="5"/>
    </row>
    <row r="1298" spans="3:36" outlineLevel="1" x14ac:dyDescent="0.2">
      <c r="C1298" s="346">
        <v>4</v>
      </c>
      <c r="F1298" s="40" t="s">
        <v>285</v>
      </c>
      <c r="Q1298" s="16" t="s">
        <v>110</v>
      </c>
      <c r="R1298" s="340"/>
      <c r="S1298" s="341">
        <v>0</v>
      </c>
      <c r="T1298" s="341">
        <v>0</v>
      </c>
      <c r="U1298" s="341">
        <v>0</v>
      </c>
      <c r="V1298" s="341">
        <v>0</v>
      </c>
      <c r="W1298" s="342">
        <v>0</v>
      </c>
      <c r="X1298" s="353">
        <v>0</v>
      </c>
      <c r="Y1298" s="353">
        <v>0</v>
      </c>
      <c r="Z1298" s="353">
        <v>0</v>
      </c>
      <c r="AA1298" s="353">
        <v>0</v>
      </c>
      <c r="AB1298" s="343">
        <v>0</v>
      </c>
      <c r="AC1298" s="343">
        <v>0</v>
      </c>
      <c r="AD1298" s="343">
        <v>0</v>
      </c>
      <c r="AE1298" s="343">
        <v>0</v>
      </c>
      <c r="AF1298" s="343">
        <v>0</v>
      </c>
      <c r="AG1298" s="343">
        <v>0</v>
      </c>
      <c r="AH1298" s="344">
        <v>0</v>
      </c>
      <c r="AI1298" s="344">
        <v>0</v>
      </c>
    </row>
    <row r="1299" spans="3:36" outlineLevel="1" x14ac:dyDescent="0.2">
      <c r="C1299" s="346"/>
      <c r="AH1299" s="5"/>
      <c r="AI1299" s="5"/>
    </row>
    <row r="1300" spans="3:36" outlineLevel="1" x14ac:dyDescent="0.2">
      <c r="C1300" s="346">
        <v>4</v>
      </c>
      <c r="F1300" s="40" t="s">
        <v>267</v>
      </c>
      <c r="Q1300" s="16" t="s">
        <v>110</v>
      </c>
      <c r="R1300" s="340"/>
      <c r="S1300" s="341">
        <v>0</v>
      </c>
      <c r="T1300" s="341">
        <v>0</v>
      </c>
      <c r="U1300" s="341">
        <v>0</v>
      </c>
      <c r="V1300" s="341">
        <v>0</v>
      </c>
      <c r="W1300" s="342">
        <v>0</v>
      </c>
      <c r="X1300" s="353">
        <v>0</v>
      </c>
      <c r="Y1300" s="353">
        <v>0</v>
      </c>
      <c r="Z1300" s="353">
        <v>0</v>
      </c>
      <c r="AA1300" s="353">
        <v>0</v>
      </c>
      <c r="AB1300" s="343">
        <v>0</v>
      </c>
      <c r="AC1300" s="343">
        <v>0</v>
      </c>
      <c r="AD1300" s="343">
        <v>0</v>
      </c>
      <c r="AE1300" s="343">
        <v>0</v>
      </c>
      <c r="AF1300" s="343">
        <v>0</v>
      </c>
      <c r="AG1300" s="343">
        <v>0</v>
      </c>
      <c r="AH1300" s="344">
        <v>0</v>
      </c>
      <c r="AI1300" s="344">
        <v>0</v>
      </c>
    </row>
    <row r="1301" spans="3:36" outlineLevel="1" x14ac:dyDescent="0.2"/>
    <row r="1302" spans="3:36" x14ac:dyDescent="0.2">
      <c r="C1302" s="116">
        <v>5</v>
      </c>
      <c r="D1302" s="67" t="s">
        <v>135</v>
      </c>
      <c r="E1302" s="67"/>
      <c r="F1302" s="67"/>
      <c r="G1302" s="67"/>
      <c r="H1302" s="102"/>
      <c r="I1302" s="67"/>
      <c r="J1302" s="67"/>
      <c r="K1302" s="102"/>
      <c r="L1302" s="67"/>
      <c r="M1302" s="67"/>
      <c r="N1302" s="67"/>
      <c r="O1302" s="67"/>
      <c r="P1302" s="67"/>
      <c r="Q1302" s="117" t="s">
        <v>110</v>
      </c>
      <c r="R1302" s="118"/>
      <c r="S1302" s="118">
        <v>0</v>
      </c>
      <c r="T1302" s="118">
        <v>0</v>
      </c>
      <c r="U1302" s="118">
        <v>0</v>
      </c>
      <c r="V1302" s="118">
        <v>0</v>
      </c>
      <c r="W1302" s="118">
        <v>0</v>
      </c>
      <c r="X1302" s="118">
        <v>0</v>
      </c>
      <c r="Y1302" s="118">
        <v>0</v>
      </c>
      <c r="Z1302" s="118">
        <v>0</v>
      </c>
      <c r="AA1302" s="118">
        <v>0</v>
      </c>
      <c r="AB1302" s="118">
        <v>0</v>
      </c>
      <c r="AC1302" s="118">
        <v>0</v>
      </c>
      <c r="AD1302" s="118">
        <v>0</v>
      </c>
      <c r="AE1302" s="118">
        <v>0</v>
      </c>
      <c r="AF1302" s="118">
        <v>0</v>
      </c>
      <c r="AG1302" s="118">
        <v>0</v>
      </c>
      <c r="AH1302" s="118">
        <v>0</v>
      </c>
      <c r="AI1302" s="118">
        <v>0</v>
      </c>
    </row>
    <row r="1303" spans="3:36" outlineLevel="1" x14ac:dyDescent="0.2">
      <c r="F1303" s="40" t="s">
        <v>269</v>
      </c>
    </row>
    <row r="1304" spans="3:36" outlineLevel="1" x14ac:dyDescent="0.2">
      <c r="C1304" s="346">
        <v>5</v>
      </c>
      <c r="G1304" t="s">
        <v>290</v>
      </c>
      <c r="O1304" s="149" t="s">
        <v>291</v>
      </c>
      <c r="P1304" s="318">
        <v>0</v>
      </c>
      <c r="Q1304" s="16" t="s">
        <v>110</v>
      </c>
      <c r="R1304" s="299"/>
      <c r="S1304" s="300">
        <v>0</v>
      </c>
      <c r="T1304" s="300">
        <v>0</v>
      </c>
      <c r="U1304" s="300">
        <v>0</v>
      </c>
      <c r="V1304" s="300">
        <v>0</v>
      </c>
      <c r="W1304" s="301">
        <v>0</v>
      </c>
      <c r="X1304" s="347">
        <v>0</v>
      </c>
      <c r="Y1304" s="347">
        <v>0</v>
      </c>
      <c r="Z1304" s="347">
        <v>0</v>
      </c>
      <c r="AA1304" s="347">
        <v>0</v>
      </c>
      <c r="AB1304" s="302">
        <v>0</v>
      </c>
      <c r="AC1304" s="302">
        <v>0</v>
      </c>
      <c r="AD1304" s="302">
        <v>0</v>
      </c>
      <c r="AE1304" s="302">
        <v>0</v>
      </c>
      <c r="AF1304" s="302">
        <v>0</v>
      </c>
      <c r="AG1304" s="302">
        <v>0</v>
      </c>
      <c r="AH1304" s="348">
        <v>0</v>
      </c>
      <c r="AI1304" s="348">
        <v>0</v>
      </c>
    </row>
    <row r="1305" spans="3:36" outlineLevel="1" x14ac:dyDescent="0.2">
      <c r="C1305" s="346">
        <v>5</v>
      </c>
      <c r="G1305" t="s">
        <v>292</v>
      </c>
      <c r="Q1305" s="16" t="s">
        <v>110</v>
      </c>
      <c r="R1305" s="314"/>
      <c r="S1305" s="315"/>
      <c r="T1305" s="315"/>
      <c r="U1305" s="315"/>
      <c r="V1305" s="315"/>
      <c r="W1305" s="316"/>
      <c r="X1305" s="349"/>
      <c r="Y1305" s="349"/>
      <c r="Z1305" s="349"/>
      <c r="AA1305" s="349"/>
      <c r="AH1305" s="350"/>
      <c r="AI1305" s="350"/>
    </row>
    <row r="1306" spans="3:36" outlineLevel="1" x14ac:dyDescent="0.2">
      <c r="C1306" s="346">
        <v>5</v>
      </c>
      <c r="G1306" t="s">
        <v>293</v>
      </c>
      <c r="Q1306" s="16" t="s">
        <v>110</v>
      </c>
      <c r="R1306" s="314"/>
      <c r="S1306" s="315">
        <v>0</v>
      </c>
      <c r="T1306" s="315">
        <v>0</v>
      </c>
      <c r="U1306" s="315">
        <v>0</v>
      </c>
      <c r="V1306" s="315">
        <v>0</v>
      </c>
      <c r="W1306" s="316">
        <v>0</v>
      </c>
      <c r="X1306" s="349">
        <v>0</v>
      </c>
      <c r="Y1306" s="349">
        <v>0</v>
      </c>
      <c r="Z1306" s="349">
        <v>0</v>
      </c>
      <c r="AA1306" s="349">
        <v>0</v>
      </c>
      <c r="AB1306" s="5">
        <v>0</v>
      </c>
      <c r="AC1306" s="5">
        <v>0</v>
      </c>
      <c r="AD1306" s="5">
        <v>0</v>
      </c>
      <c r="AE1306" s="5">
        <v>0</v>
      </c>
      <c r="AF1306" s="5">
        <v>0</v>
      </c>
      <c r="AG1306" s="5">
        <v>0</v>
      </c>
      <c r="AH1306" s="350">
        <v>0</v>
      </c>
      <c r="AI1306" s="350">
        <v>0</v>
      </c>
      <c r="AJ1306" s="289"/>
    </row>
    <row r="1307" spans="3:36" outlineLevel="1" x14ac:dyDescent="0.2">
      <c r="C1307" s="346">
        <v>5</v>
      </c>
      <c r="G1307" t="s">
        <v>294</v>
      </c>
      <c r="Q1307" s="337" t="s">
        <v>110</v>
      </c>
      <c r="R1307" s="320"/>
      <c r="S1307" s="321"/>
      <c r="T1307" s="321"/>
      <c r="U1307" s="321"/>
      <c r="V1307" s="321"/>
      <c r="W1307" s="322"/>
      <c r="X1307" s="351"/>
      <c r="Y1307" s="351"/>
      <c r="Z1307" s="351"/>
      <c r="AA1307" s="351"/>
      <c r="AB1307" s="323"/>
      <c r="AC1307" s="323"/>
      <c r="AD1307" s="323"/>
      <c r="AE1307" s="323"/>
      <c r="AF1307" s="323"/>
      <c r="AG1307" s="323"/>
      <c r="AH1307" s="352"/>
      <c r="AI1307" s="352"/>
    </row>
    <row r="1308" spans="3:36" outlineLevel="1" x14ac:dyDescent="0.2">
      <c r="C1308" s="346">
        <v>5</v>
      </c>
      <c r="G1308" s="325" t="s">
        <v>295</v>
      </c>
      <c r="H1308" s="326"/>
      <c r="I1308" s="325"/>
      <c r="J1308" s="325"/>
      <c r="K1308" s="326"/>
      <c r="L1308" s="325"/>
      <c r="M1308" s="325"/>
      <c r="N1308" s="325"/>
      <c r="O1308" s="325"/>
      <c r="P1308" s="325"/>
      <c r="Q1308" s="326"/>
      <c r="R1308" s="327"/>
      <c r="S1308" s="327">
        <v>0</v>
      </c>
      <c r="T1308" s="327">
        <v>0</v>
      </c>
      <c r="U1308" s="327">
        <v>0</v>
      </c>
      <c r="V1308" s="327">
        <v>0</v>
      </c>
      <c r="W1308" s="327">
        <v>0</v>
      </c>
      <c r="X1308" s="327">
        <v>0</v>
      </c>
      <c r="Y1308" s="327">
        <v>0</v>
      </c>
      <c r="Z1308" s="327">
        <v>0</v>
      </c>
      <c r="AA1308" s="327">
        <v>0</v>
      </c>
      <c r="AB1308" s="327">
        <v>0</v>
      </c>
      <c r="AC1308" s="327">
        <v>0</v>
      </c>
      <c r="AD1308" s="327">
        <v>0</v>
      </c>
      <c r="AE1308" s="327">
        <v>0</v>
      </c>
      <c r="AF1308" s="327">
        <v>0</v>
      </c>
      <c r="AG1308" s="327">
        <v>0</v>
      </c>
      <c r="AH1308" s="327">
        <v>0</v>
      </c>
      <c r="AI1308" s="327">
        <v>0</v>
      </c>
    </row>
    <row r="1309" spans="3:36" outlineLevel="1" x14ac:dyDescent="0.2">
      <c r="C1309" s="346"/>
      <c r="AH1309" s="5"/>
      <c r="AI1309" s="5"/>
    </row>
    <row r="1310" spans="3:36" outlineLevel="1" x14ac:dyDescent="0.2">
      <c r="C1310" s="346">
        <v>5</v>
      </c>
      <c r="F1310" s="40" t="s">
        <v>284</v>
      </c>
      <c r="Q1310" s="16" t="s">
        <v>110</v>
      </c>
      <c r="R1310" s="340"/>
      <c r="S1310" s="341">
        <v>0</v>
      </c>
      <c r="T1310" s="341">
        <v>0</v>
      </c>
      <c r="U1310" s="341">
        <v>0</v>
      </c>
      <c r="V1310" s="341">
        <v>0</v>
      </c>
      <c r="W1310" s="342">
        <v>0</v>
      </c>
      <c r="X1310" s="353">
        <v>0</v>
      </c>
      <c r="Y1310" s="353">
        <v>0</v>
      </c>
      <c r="Z1310" s="353">
        <v>0</v>
      </c>
      <c r="AA1310" s="353">
        <v>0</v>
      </c>
      <c r="AB1310" s="343">
        <v>0</v>
      </c>
      <c r="AC1310" s="343">
        <v>0</v>
      </c>
      <c r="AD1310" s="343">
        <v>0</v>
      </c>
      <c r="AE1310" s="343">
        <v>0</v>
      </c>
      <c r="AF1310" s="343">
        <v>0</v>
      </c>
      <c r="AG1310" s="343">
        <v>0</v>
      </c>
      <c r="AH1310" s="344">
        <v>0</v>
      </c>
      <c r="AI1310" s="344">
        <v>0</v>
      </c>
    </row>
    <row r="1311" spans="3:36" outlineLevel="1" x14ac:dyDescent="0.2">
      <c r="C1311" s="346"/>
      <c r="AH1311" s="5"/>
      <c r="AI1311" s="5"/>
    </row>
    <row r="1312" spans="3:36" outlineLevel="1" x14ac:dyDescent="0.2">
      <c r="C1312" s="346">
        <v>5</v>
      </c>
      <c r="F1312" s="40" t="s">
        <v>285</v>
      </c>
      <c r="Q1312" s="16" t="s">
        <v>110</v>
      </c>
      <c r="R1312" s="340"/>
      <c r="S1312" s="341">
        <v>0</v>
      </c>
      <c r="T1312" s="341">
        <v>0</v>
      </c>
      <c r="U1312" s="341">
        <v>0</v>
      </c>
      <c r="V1312" s="341">
        <v>0</v>
      </c>
      <c r="W1312" s="342">
        <v>0</v>
      </c>
      <c r="X1312" s="353">
        <v>0</v>
      </c>
      <c r="Y1312" s="353">
        <v>0</v>
      </c>
      <c r="Z1312" s="353">
        <v>0</v>
      </c>
      <c r="AA1312" s="353">
        <v>0</v>
      </c>
      <c r="AB1312" s="343">
        <v>0</v>
      </c>
      <c r="AC1312" s="343">
        <v>0</v>
      </c>
      <c r="AD1312" s="343">
        <v>0</v>
      </c>
      <c r="AE1312" s="343">
        <v>0</v>
      </c>
      <c r="AF1312" s="343">
        <v>0</v>
      </c>
      <c r="AG1312" s="343">
        <v>0</v>
      </c>
      <c r="AH1312" s="344">
        <v>0</v>
      </c>
      <c r="AI1312" s="344">
        <v>0</v>
      </c>
    </row>
    <row r="1313" spans="3:36" outlineLevel="1" x14ac:dyDescent="0.2">
      <c r="C1313" s="346"/>
      <c r="AH1313" s="5"/>
      <c r="AI1313" s="5"/>
    </row>
    <row r="1314" spans="3:36" outlineLevel="1" x14ac:dyDescent="0.2">
      <c r="C1314" s="346">
        <v>5</v>
      </c>
      <c r="F1314" s="40" t="s">
        <v>267</v>
      </c>
      <c r="Q1314" s="16" t="s">
        <v>110</v>
      </c>
      <c r="R1314" s="340"/>
      <c r="S1314" s="341">
        <v>0</v>
      </c>
      <c r="T1314" s="341">
        <v>0</v>
      </c>
      <c r="U1314" s="341">
        <v>0</v>
      </c>
      <c r="V1314" s="341">
        <v>0</v>
      </c>
      <c r="W1314" s="342">
        <v>0</v>
      </c>
      <c r="X1314" s="353">
        <v>0</v>
      </c>
      <c r="Y1314" s="353">
        <v>0</v>
      </c>
      <c r="Z1314" s="353">
        <v>0</v>
      </c>
      <c r="AA1314" s="353">
        <v>0</v>
      </c>
      <c r="AB1314" s="343">
        <v>0</v>
      </c>
      <c r="AC1314" s="343">
        <v>0</v>
      </c>
      <c r="AD1314" s="343">
        <v>0</v>
      </c>
      <c r="AE1314" s="343">
        <v>0</v>
      </c>
      <c r="AF1314" s="343">
        <v>0</v>
      </c>
      <c r="AG1314" s="343">
        <v>0</v>
      </c>
      <c r="AH1314" s="344">
        <v>0</v>
      </c>
      <c r="AI1314" s="344">
        <v>0</v>
      </c>
    </row>
    <row r="1315" spans="3:36" outlineLevel="1" x14ac:dyDescent="0.2"/>
    <row r="1316" spans="3:36" x14ac:dyDescent="0.2">
      <c r="C1316" s="116">
        <v>6</v>
      </c>
      <c r="D1316" s="67" t="s">
        <v>136</v>
      </c>
      <c r="E1316" s="67"/>
      <c r="F1316" s="67"/>
      <c r="G1316" s="67"/>
      <c r="H1316" s="102"/>
      <c r="I1316" s="67"/>
      <c r="J1316" s="67"/>
      <c r="K1316" s="102"/>
      <c r="L1316" s="67"/>
      <c r="M1316" s="67"/>
      <c r="N1316" s="67"/>
      <c r="O1316" s="67"/>
      <c r="P1316" s="67"/>
      <c r="Q1316" s="117" t="s">
        <v>110</v>
      </c>
      <c r="R1316" s="118"/>
      <c r="S1316" s="118">
        <v>0</v>
      </c>
      <c r="T1316" s="118">
        <v>0</v>
      </c>
      <c r="U1316" s="118">
        <v>0</v>
      </c>
      <c r="V1316" s="118">
        <v>0</v>
      </c>
      <c r="W1316" s="118">
        <v>0</v>
      </c>
      <c r="X1316" s="118">
        <v>0</v>
      </c>
      <c r="Y1316" s="118">
        <v>0</v>
      </c>
      <c r="Z1316" s="118">
        <v>0</v>
      </c>
      <c r="AA1316" s="118">
        <v>0</v>
      </c>
      <c r="AB1316" s="118">
        <v>0</v>
      </c>
      <c r="AC1316" s="118">
        <v>0</v>
      </c>
      <c r="AD1316" s="118">
        <v>0</v>
      </c>
      <c r="AE1316" s="118">
        <v>0</v>
      </c>
      <c r="AF1316" s="118">
        <v>0</v>
      </c>
      <c r="AG1316" s="118">
        <v>0</v>
      </c>
      <c r="AH1316" s="118">
        <v>0</v>
      </c>
      <c r="AI1316" s="118">
        <v>0</v>
      </c>
    </row>
    <row r="1317" spans="3:36" outlineLevel="1" x14ac:dyDescent="0.2">
      <c r="F1317" s="40" t="s">
        <v>269</v>
      </c>
    </row>
    <row r="1318" spans="3:36" outlineLevel="1" x14ac:dyDescent="0.2">
      <c r="C1318" s="346">
        <v>6</v>
      </c>
      <c r="G1318" t="s">
        <v>290</v>
      </c>
      <c r="O1318" s="149" t="s">
        <v>291</v>
      </c>
      <c r="P1318" s="318">
        <v>0</v>
      </c>
      <c r="Q1318" s="16" t="s">
        <v>110</v>
      </c>
      <c r="R1318" s="299"/>
      <c r="S1318" s="300">
        <v>0</v>
      </c>
      <c r="T1318" s="300">
        <v>0</v>
      </c>
      <c r="U1318" s="300">
        <v>0</v>
      </c>
      <c r="V1318" s="300">
        <v>0</v>
      </c>
      <c r="W1318" s="301">
        <v>0</v>
      </c>
      <c r="X1318" s="347">
        <v>0</v>
      </c>
      <c r="Y1318" s="347">
        <v>0</v>
      </c>
      <c r="Z1318" s="347">
        <v>0</v>
      </c>
      <c r="AA1318" s="347">
        <v>0</v>
      </c>
      <c r="AB1318" s="302">
        <v>0</v>
      </c>
      <c r="AC1318" s="302">
        <v>0</v>
      </c>
      <c r="AD1318" s="302">
        <v>0</v>
      </c>
      <c r="AE1318" s="302">
        <v>0</v>
      </c>
      <c r="AF1318" s="302">
        <v>0</v>
      </c>
      <c r="AG1318" s="302">
        <v>0</v>
      </c>
      <c r="AH1318" s="348">
        <v>0</v>
      </c>
      <c r="AI1318" s="348">
        <v>0</v>
      </c>
    </row>
    <row r="1319" spans="3:36" outlineLevel="1" x14ac:dyDescent="0.2">
      <c r="C1319" s="346">
        <v>6</v>
      </c>
      <c r="G1319" t="s">
        <v>292</v>
      </c>
      <c r="Q1319" s="16" t="s">
        <v>110</v>
      </c>
      <c r="R1319" s="314"/>
      <c r="S1319" s="315"/>
      <c r="T1319" s="315"/>
      <c r="U1319" s="315"/>
      <c r="V1319" s="315"/>
      <c r="W1319" s="316"/>
      <c r="X1319" s="349"/>
      <c r="Y1319" s="349"/>
      <c r="Z1319" s="349"/>
      <c r="AA1319" s="349"/>
      <c r="AH1319" s="350"/>
      <c r="AI1319" s="350"/>
    </row>
    <row r="1320" spans="3:36" outlineLevel="1" x14ac:dyDescent="0.2">
      <c r="C1320" s="346">
        <v>6</v>
      </c>
      <c r="G1320" t="s">
        <v>293</v>
      </c>
      <c r="Q1320" s="16" t="s">
        <v>110</v>
      </c>
      <c r="R1320" s="314"/>
      <c r="S1320" s="315">
        <v>0</v>
      </c>
      <c r="T1320" s="315">
        <v>0</v>
      </c>
      <c r="U1320" s="315">
        <v>0</v>
      </c>
      <c r="V1320" s="315">
        <v>0</v>
      </c>
      <c r="W1320" s="316">
        <v>0</v>
      </c>
      <c r="X1320" s="349">
        <v>0</v>
      </c>
      <c r="Y1320" s="349">
        <v>0</v>
      </c>
      <c r="Z1320" s="349">
        <v>0</v>
      </c>
      <c r="AA1320" s="349">
        <v>0</v>
      </c>
      <c r="AB1320" s="5">
        <v>0</v>
      </c>
      <c r="AC1320" s="5">
        <v>0</v>
      </c>
      <c r="AD1320" s="5">
        <v>0</v>
      </c>
      <c r="AE1320" s="5">
        <v>0</v>
      </c>
      <c r="AF1320" s="5">
        <v>0</v>
      </c>
      <c r="AG1320" s="5">
        <v>0</v>
      </c>
      <c r="AH1320" s="350">
        <v>0</v>
      </c>
      <c r="AI1320" s="350">
        <v>0</v>
      </c>
      <c r="AJ1320" s="289"/>
    </row>
    <row r="1321" spans="3:36" outlineLevel="1" x14ac:dyDescent="0.2">
      <c r="C1321" s="346">
        <v>6</v>
      </c>
      <c r="G1321" t="s">
        <v>294</v>
      </c>
      <c r="Q1321" s="337" t="s">
        <v>110</v>
      </c>
      <c r="R1321" s="320"/>
      <c r="S1321" s="321"/>
      <c r="T1321" s="321"/>
      <c r="U1321" s="321"/>
      <c r="V1321" s="321"/>
      <c r="W1321" s="322"/>
      <c r="X1321" s="351"/>
      <c r="Y1321" s="351"/>
      <c r="Z1321" s="351"/>
      <c r="AA1321" s="351"/>
      <c r="AB1321" s="323"/>
      <c r="AC1321" s="323"/>
      <c r="AD1321" s="323"/>
      <c r="AE1321" s="323"/>
      <c r="AF1321" s="323"/>
      <c r="AG1321" s="323"/>
      <c r="AH1321" s="352"/>
      <c r="AI1321" s="352"/>
    </row>
    <row r="1322" spans="3:36" outlineLevel="1" x14ac:dyDescent="0.2">
      <c r="C1322" s="346">
        <v>6</v>
      </c>
      <c r="G1322" s="325" t="s">
        <v>295</v>
      </c>
      <c r="H1322" s="326"/>
      <c r="I1322" s="325"/>
      <c r="J1322" s="325"/>
      <c r="K1322" s="326"/>
      <c r="L1322" s="325"/>
      <c r="M1322" s="325"/>
      <c r="N1322" s="325"/>
      <c r="O1322" s="325"/>
      <c r="P1322" s="325"/>
      <c r="Q1322" s="326"/>
      <c r="R1322" s="327"/>
      <c r="S1322" s="327">
        <v>0</v>
      </c>
      <c r="T1322" s="327">
        <v>0</v>
      </c>
      <c r="U1322" s="327">
        <v>0</v>
      </c>
      <c r="V1322" s="327">
        <v>0</v>
      </c>
      <c r="W1322" s="327">
        <v>0</v>
      </c>
      <c r="X1322" s="327">
        <v>0</v>
      </c>
      <c r="Y1322" s="327">
        <v>0</v>
      </c>
      <c r="Z1322" s="327">
        <v>0</v>
      </c>
      <c r="AA1322" s="327">
        <v>0</v>
      </c>
      <c r="AB1322" s="327">
        <v>0</v>
      </c>
      <c r="AC1322" s="327">
        <v>0</v>
      </c>
      <c r="AD1322" s="327">
        <v>0</v>
      </c>
      <c r="AE1322" s="327">
        <v>0</v>
      </c>
      <c r="AF1322" s="327">
        <v>0</v>
      </c>
      <c r="AG1322" s="327">
        <v>0</v>
      </c>
      <c r="AH1322" s="327">
        <v>0</v>
      </c>
      <c r="AI1322" s="327">
        <v>0</v>
      </c>
    </row>
    <row r="1323" spans="3:36" outlineLevel="1" x14ac:dyDescent="0.2">
      <c r="C1323" s="346"/>
      <c r="AH1323" s="5"/>
      <c r="AI1323" s="5"/>
    </row>
    <row r="1324" spans="3:36" outlineLevel="1" x14ac:dyDescent="0.2">
      <c r="C1324" s="346">
        <v>6</v>
      </c>
      <c r="F1324" s="40" t="s">
        <v>284</v>
      </c>
      <c r="Q1324" s="16" t="s">
        <v>110</v>
      </c>
      <c r="R1324" s="340"/>
      <c r="S1324" s="341">
        <v>0</v>
      </c>
      <c r="T1324" s="341">
        <v>0</v>
      </c>
      <c r="U1324" s="341">
        <v>0</v>
      </c>
      <c r="V1324" s="341">
        <v>0</v>
      </c>
      <c r="W1324" s="342">
        <v>0</v>
      </c>
      <c r="X1324" s="353">
        <v>0</v>
      </c>
      <c r="Y1324" s="353">
        <v>0</v>
      </c>
      <c r="Z1324" s="353">
        <v>0</v>
      </c>
      <c r="AA1324" s="353">
        <v>0</v>
      </c>
      <c r="AB1324" s="343">
        <v>0</v>
      </c>
      <c r="AC1324" s="343">
        <v>0</v>
      </c>
      <c r="AD1324" s="343">
        <v>0</v>
      </c>
      <c r="AE1324" s="343">
        <v>0</v>
      </c>
      <c r="AF1324" s="343">
        <v>0</v>
      </c>
      <c r="AG1324" s="343">
        <v>0</v>
      </c>
      <c r="AH1324" s="344">
        <v>0</v>
      </c>
      <c r="AI1324" s="344">
        <v>0</v>
      </c>
    </row>
    <row r="1325" spans="3:36" outlineLevel="1" x14ac:dyDescent="0.2">
      <c r="C1325" s="346"/>
      <c r="AH1325" s="5"/>
      <c r="AI1325" s="5"/>
    </row>
    <row r="1326" spans="3:36" outlineLevel="1" x14ac:dyDescent="0.2">
      <c r="C1326" s="346">
        <v>6</v>
      </c>
      <c r="F1326" s="40" t="s">
        <v>285</v>
      </c>
      <c r="Q1326" s="16" t="s">
        <v>110</v>
      </c>
      <c r="R1326" s="340"/>
      <c r="S1326" s="341">
        <v>0</v>
      </c>
      <c r="T1326" s="341">
        <v>0</v>
      </c>
      <c r="U1326" s="341">
        <v>0</v>
      </c>
      <c r="V1326" s="341">
        <v>0</v>
      </c>
      <c r="W1326" s="342">
        <v>0</v>
      </c>
      <c r="X1326" s="353">
        <v>0</v>
      </c>
      <c r="Y1326" s="353">
        <v>0</v>
      </c>
      <c r="Z1326" s="353">
        <v>0</v>
      </c>
      <c r="AA1326" s="353">
        <v>0</v>
      </c>
      <c r="AB1326" s="343">
        <v>0</v>
      </c>
      <c r="AC1326" s="343">
        <v>0</v>
      </c>
      <c r="AD1326" s="343">
        <v>0</v>
      </c>
      <c r="AE1326" s="343">
        <v>0</v>
      </c>
      <c r="AF1326" s="343">
        <v>0</v>
      </c>
      <c r="AG1326" s="343">
        <v>0</v>
      </c>
      <c r="AH1326" s="344">
        <v>0</v>
      </c>
      <c r="AI1326" s="344">
        <v>0</v>
      </c>
    </row>
    <row r="1327" spans="3:36" outlineLevel="1" x14ac:dyDescent="0.2">
      <c r="C1327" s="346"/>
      <c r="AH1327" s="5"/>
      <c r="AI1327" s="5"/>
    </row>
    <row r="1328" spans="3:36" outlineLevel="1" x14ac:dyDescent="0.2">
      <c r="C1328" s="346">
        <v>6</v>
      </c>
      <c r="F1328" s="40" t="s">
        <v>267</v>
      </c>
      <c r="Q1328" s="16" t="s">
        <v>110</v>
      </c>
      <c r="R1328" s="340"/>
      <c r="S1328" s="341">
        <v>0</v>
      </c>
      <c r="T1328" s="341">
        <v>0</v>
      </c>
      <c r="U1328" s="341">
        <v>0</v>
      </c>
      <c r="V1328" s="341">
        <v>0</v>
      </c>
      <c r="W1328" s="342">
        <v>0</v>
      </c>
      <c r="X1328" s="353">
        <v>0</v>
      </c>
      <c r="Y1328" s="353">
        <v>0</v>
      </c>
      <c r="Z1328" s="353">
        <v>0</v>
      </c>
      <c r="AA1328" s="353">
        <v>0</v>
      </c>
      <c r="AB1328" s="343">
        <v>0</v>
      </c>
      <c r="AC1328" s="343">
        <v>0</v>
      </c>
      <c r="AD1328" s="343">
        <v>0</v>
      </c>
      <c r="AE1328" s="343">
        <v>0</v>
      </c>
      <c r="AF1328" s="343">
        <v>0</v>
      </c>
      <c r="AG1328" s="343">
        <v>0</v>
      </c>
      <c r="AH1328" s="344">
        <v>0</v>
      </c>
      <c r="AI1328" s="344">
        <v>0</v>
      </c>
    </row>
    <row r="1329" spans="3:36" outlineLevel="1" x14ac:dyDescent="0.2"/>
    <row r="1330" spans="3:36" x14ac:dyDescent="0.2">
      <c r="C1330" s="116">
        <v>7</v>
      </c>
      <c r="D1330" s="67" t="s">
        <v>137</v>
      </c>
      <c r="E1330" s="67"/>
      <c r="F1330" s="67"/>
      <c r="G1330" s="67"/>
      <c r="H1330" s="102"/>
      <c r="I1330" s="67"/>
      <c r="J1330" s="67"/>
      <c r="K1330" s="102"/>
      <c r="L1330" s="67"/>
      <c r="M1330" s="67"/>
      <c r="N1330" s="67"/>
      <c r="O1330" s="67"/>
      <c r="P1330" s="67"/>
      <c r="Q1330" s="117" t="s">
        <v>110</v>
      </c>
      <c r="R1330" s="118"/>
      <c r="S1330" s="118">
        <v>0</v>
      </c>
      <c r="T1330" s="118">
        <v>0</v>
      </c>
      <c r="U1330" s="118">
        <v>0</v>
      </c>
      <c r="V1330" s="118">
        <v>0</v>
      </c>
      <c r="W1330" s="118">
        <v>0</v>
      </c>
      <c r="X1330" s="118">
        <v>0</v>
      </c>
      <c r="Y1330" s="118">
        <v>0</v>
      </c>
      <c r="Z1330" s="118">
        <v>0</v>
      </c>
      <c r="AA1330" s="118">
        <v>0</v>
      </c>
      <c r="AB1330" s="118">
        <v>0</v>
      </c>
      <c r="AC1330" s="118">
        <v>0</v>
      </c>
      <c r="AD1330" s="118">
        <v>0</v>
      </c>
      <c r="AE1330" s="118">
        <v>0</v>
      </c>
      <c r="AF1330" s="118">
        <v>0</v>
      </c>
      <c r="AG1330" s="118">
        <v>0</v>
      </c>
      <c r="AH1330" s="118">
        <v>0</v>
      </c>
      <c r="AI1330" s="118">
        <v>0</v>
      </c>
    </row>
    <row r="1331" spans="3:36" outlineLevel="1" x14ac:dyDescent="0.2">
      <c r="F1331" s="40" t="s">
        <v>269</v>
      </c>
    </row>
    <row r="1332" spans="3:36" outlineLevel="1" x14ac:dyDescent="0.2">
      <c r="C1332" s="346">
        <v>7</v>
      </c>
      <c r="G1332" t="s">
        <v>290</v>
      </c>
      <c r="O1332" s="149" t="s">
        <v>291</v>
      </c>
      <c r="P1332" s="318">
        <v>0</v>
      </c>
      <c r="Q1332" s="16" t="s">
        <v>110</v>
      </c>
      <c r="R1332" s="299"/>
      <c r="S1332" s="300">
        <v>0</v>
      </c>
      <c r="T1332" s="300">
        <v>0</v>
      </c>
      <c r="U1332" s="300">
        <v>0</v>
      </c>
      <c r="V1332" s="300">
        <v>0</v>
      </c>
      <c r="W1332" s="301">
        <v>0</v>
      </c>
      <c r="X1332" s="347">
        <v>0</v>
      </c>
      <c r="Y1332" s="347">
        <v>0</v>
      </c>
      <c r="Z1332" s="347">
        <v>0</v>
      </c>
      <c r="AA1332" s="347">
        <v>0</v>
      </c>
      <c r="AB1332" s="302">
        <v>0</v>
      </c>
      <c r="AC1332" s="302">
        <v>0</v>
      </c>
      <c r="AD1332" s="302">
        <v>0</v>
      </c>
      <c r="AE1332" s="302">
        <v>0</v>
      </c>
      <c r="AF1332" s="302">
        <v>0</v>
      </c>
      <c r="AG1332" s="302">
        <v>0</v>
      </c>
      <c r="AH1332" s="348">
        <v>0</v>
      </c>
      <c r="AI1332" s="348">
        <v>0</v>
      </c>
    </row>
    <row r="1333" spans="3:36" outlineLevel="1" x14ac:dyDescent="0.2">
      <c r="C1333" s="346">
        <v>7</v>
      </c>
      <c r="G1333" t="s">
        <v>292</v>
      </c>
      <c r="Q1333" s="16" t="s">
        <v>110</v>
      </c>
      <c r="R1333" s="314"/>
      <c r="S1333" s="315"/>
      <c r="T1333" s="315"/>
      <c r="U1333" s="315"/>
      <c r="V1333" s="315"/>
      <c r="W1333" s="316"/>
      <c r="X1333" s="349"/>
      <c r="Y1333" s="349"/>
      <c r="Z1333" s="349"/>
      <c r="AA1333" s="349"/>
      <c r="AH1333" s="350"/>
      <c r="AI1333" s="350"/>
    </row>
    <row r="1334" spans="3:36" outlineLevel="1" x14ac:dyDescent="0.2">
      <c r="C1334" s="346">
        <v>7</v>
      </c>
      <c r="G1334" t="s">
        <v>293</v>
      </c>
      <c r="Q1334" s="16" t="s">
        <v>110</v>
      </c>
      <c r="R1334" s="314"/>
      <c r="S1334" s="315">
        <v>0</v>
      </c>
      <c r="T1334" s="315">
        <v>0</v>
      </c>
      <c r="U1334" s="315">
        <v>0</v>
      </c>
      <c r="V1334" s="315">
        <v>0</v>
      </c>
      <c r="W1334" s="316">
        <v>0</v>
      </c>
      <c r="X1334" s="349">
        <v>0</v>
      </c>
      <c r="Y1334" s="349">
        <v>0</v>
      </c>
      <c r="Z1334" s="349">
        <v>0</v>
      </c>
      <c r="AA1334" s="349">
        <v>0</v>
      </c>
      <c r="AB1334" s="5">
        <v>0</v>
      </c>
      <c r="AC1334" s="5">
        <v>0</v>
      </c>
      <c r="AD1334" s="5">
        <v>0</v>
      </c>
      <c r="AE1334" s="5">
        <v>0</v>
      </c>
      <c r="AF1334" s="5">
        <v>0</v>
      </c>
      <c r="AG1334" s="5">
        <v>0</v>
      </c>
      <c r="AH1334" s="350">
        <v>0</v>
      </c>
      <c r="AI1334" s="350">
        <v>0</v>
      </c>
      <c r="AJ1334" s="289"/>
    </row>
    <row r="1335" spans="3:36" outlineLevel="1" x14ac:dyDescent="0.2">
      <c r="C1335" s="346">
        <v>7</v>
      </c>
      <c r="G1335" t="s">
        <v>294</v>
      </c>
      <c r="Q1335" s="337" t="s">
        <v>110</v>
      </c>
      <c r="R1335" s="320"/>
      <c r="S1335" s="321"/>
      <c r="T1335" s="321"/>
      <c r="U1335" s="321"/>
      <c r="V1335" s="321"/>
      <c r="W1335" s="322"/>
      <c r="X1335" s="351"/>
      <c r="Y1335" s="351"/>
      <c r="Z1335" s="351"/>
      <c r="AA1335" s="351"/>
      <c r="AB1335" s="323"/>
      <c r="AC1335" s="323"/>
      <c r="AD1335" s="323"/>
      <c r="AE1335" s="323"/>
      <c r="AF1335" s="323"/>
      <c r="AG1335" s="323"/>
      <c r="AH1335" s="352"/>
      <c r="AI1335" s="352"/>
    </row>
    <row r="1336" spans="3:36" outlineLevel="1" x14ac:dyDescent="0.2">
      <c r="C1336" s="346">
        <v>7</v>
      </c>
      <c r="G1336" s="325" t="s">
        <v>295</v>
      </c>
      <c r="H1336" s="326"/>
      <c r="I1336" s="325"/>
      <c r="J1336" s="325"/>
      <c r="K1336" s="326"/>
      <c r="L1336" s="325"/>
      <c r="M1336" s="325"/>
      <c r="N1336" s="325"/>
      <c r="O1336" s="325"/>
      <c r="P1336" s="325"/>
      <c r="Q1336" s="326"/>
      <c r="R1336" s="327"/>
      <c r="S1336" s="327">
        <v>0</v>
      </c>
      <c r="T1336" s="327">
        <v>0</v>
      </c>
      <c r="U1336" s="327">
        <v>0</v>
      </c>
      <c r="V1336" s="327">
        <v>0</v>
      </c>
      <c r="W1336" s="327">
        <v>0</v>
      </c>
      <c r="X1336" s="327">
        <v>0</v>
      </c>
      <c r="Y1336" s="327">
        <v>0</v>
      </c>
      <c r="Z1336" s="327">
        <v>0</v>
      </c>
      <c r="AA1336" s="327">
        <v>0</v>
      </c>
      <c r="AB1336" s="327">
        <v>0</v>
      </c>
      <c r="AC1336" s="327">
        <v>0</v>
      </c>
      <c r="AD1336" s="327">
        <v>0</v>
      </c>
      <c r="AE1336" s="327">
        <v>0</v>
      </c>
      <c r="AF1336" s="327">
        <v>0</v>
      </c>
      <c r="AG1336" s="327">
        <v>0</v>
      </c>
      <c r="AH1336" s="327">
        <v>0</v>
      </c>
      <c r="AI1336" s="327">
        <v>0</v>
      </c>
    </row>
    <row r="1337" spans="3:36" outlineLevel="1" x14ac:dyDescent="0.2">
      <c r="C1337" s="346"/>
      <c r="AH1337" s="5"/>
      <c r="AI1337" s="5"/>
    </row>
    <row r="1338" spans="3:36" outlineLevel="1" x14ac:dyDescent="0.2">
      <c r="C1338" s="346">
        <v>7</v>
      </c>
      <c r="F1338" s="40" t="s">
        <v>284</v>
      </c>
      <c r="Q1338" s="16" t="s">
        <v>110</v>
      </c>
      <c r="R1338" s="340"/>
      <c r="S1338" s="341">
        <v>0</v>
      </c>
      <c r="T1338" s="341">
        <v>0</v>
      </c>
      <c r="U1338" s="341">
        <v>0</v>
      </c>
      <c r="V1338" s="341">
        <v>0</v>
      </c>
      <c r="W1338" s="342">
        <v>0</v>
      </c>
      <c r="X1338" s="353">
        <v>0</v>
      </c>
      <c r="Y1338" s="353">
        <v>0</v>
      </c>
      <c r="Z1338" s="353">
        <v>0</v>
      </c>
      <c r="AA1338" s="353">
        <v>0</v>
      </c>
      <c r="AB1338" s="343">
        <v>0</v>
      </c>
      <c r="AC1338" s="343">
        <v>0</v>
      </c>
      <c r="AD1338" s="343">
        <v>0</v>
      </c>
      <c r="AE1338" s="343">
        <v>0</v>
      </c>
      <c r="AF1338" s="343">
        <v>0</v>
      </c>
      <c r="AG1338" s="343">
        <v>0</v>
      </c>
      <c r="AH1338" s="344">
        <v>0</v>
      </c>
      <c r="AI1338" s="344">
        <v>0</v>
      </c>
    </row>
    <row r="1339" spans="3:36" outlineLevel="1" x14ac:dyDescent="0.2">
      <c r="C1339" s="346"/>
      <c r="AH1339" s="5"/>
      <c r="AI1339" s="5"/>
    </row>
    <row r="1340" spans="3:36" outlineLevel="1" x14ac:dyDescent="0.2">
      <c r="C1340" s="346">
        <v>7</v>
      </c>
      <c r="F1340" s="40" t="s">
        <v>285</v>
      </c>
      <c r="Q1340" s="16" t="s">
        <v>110</v>
      </c>
      <c r="R1340" s="340"/>
      <c r="S1340" s="341">
        <v>0</v>
      </c>
      <c r="T1340" s="341">
        <v>0</v>
      </c>
      <c r="U1340" s="341">
        <v>0</v>
      </c>
      <c r="V1340" s="341">
        <v>0</v>
      </c>
      <c r="W1340" s="342">
        <v>0</v>
      </c>
      <c r="X1340" s="353">
        <v>0</v>
      </c>
      <c r="Y1340" s="353">
        <v>0</v>
      </c>
      <c r="Z1340" s="353">
        <v>0</v>
      </c>
      <c r="AA1340" s="353">
        <v>0</v>
      </c>
      <c r="AB1340" s="343">
        <v>0</v>
      </c>
      <c r="AC1340" s="343">
        <v>0</v>
      </c>
      <c r="AD1340" s="343">
        <v>0</v>
      </c>
      <c r="AE1340" s="343">
        <v>0</v>
      </c>
      <c r="AF1340" s="343">
        <v>0</v>
      </c>
      <c r="AG1340" s="343">
        <v>0</v>
      </c>
      <c r="AH1340" s="344">
        <v>0</v>
      </c>
      <c r="AI1340" s="344">
        <v>0</v>
      </c>
    </row>
    <row r="1341" spans="3:36" outlineLevel="1" x14ac:dyDescent="0.2">
      <c r="C1341" s="346"/>
      <c r="AH1341" s="5"/>
      <c r="AI1341" s="5"/>
    </row>
    <row r="1342" spans="3:36" outlineLevel="1" x14ac:dyDescent="0.2">
      <c r="C1342" s="346">
        <v>7</v>
      </c>
      <c r="F1342" s="40" t="s">
        <v>267</v>
      </c>
      <c r="Q1342" s="16" t="s">
        <v>110</v>
      </c>
      <c r="R1342" s="340"/>
      <c r="S1342" s="341">
        <v>0</v>
      </c>
      <c r="T1342" s="341">
        <v>0</v>
      </c>
      <c r="U1342" s="341">
        <v>0</v>
      </c>
      <c r="V1342" s="341">
        <v>0</v>
      </c>
      <c r="W1342" s="342">
        <v>0</v>
      </c>
      <c r="X1342" s="353">
        <v>0</v>
      </c>
      <c r="Y1342" s="353">
        <v>0</v>
      </c>
      <c r="Z1342" s="353">
        <v>0</v>
      </c>
      <c r="AA1342" s="353">
        <v>0</v>
      </c>
      <c r="AB1342" s="343">
        <v>0</v>
      </c>
      <c r="AC1342" s="343">
        <v>0</v>
      </c>
      <c r="AD1342" s="343">
        <v>0</v>
      </c>
      <c r="AE1342" s="343">
        <v>0</v>
      </c>
      <c r="AF1342" s="343">
        <v>0</v>
      </c>
      <c r="AG1342" s="343">
        <v>0</v>
      </c>
      <c r="AH1342" s="344">
        <v>0</v>
      </c>
      <c r="AI1342" s="344">
        <v>0</v>
      </c>
    </row>
    <row r="1343" spans="3:36" outlineLevel="1" x14ac:dyDescent="0.2"/>
    <row r="1344" spans="3:36" x14ac:dyDescent="0.2">
      <c r="C1344" s="116">
        <v>8</v>
      </c>
      <c r="D1344" s="67" t="s">
        <v>138</v>
      </c>
      <c r="E1344" s="67"/>
      <c r="F1344" s="67"/>
      <c r="G1344" s="67"/>
      <c r="H1344" s="102"/>
      <c r="I1344" s="67"/>
      <c r="J1344" s="67"/>
      <c r="K1344" s="102"/>
      <c r="L1344" s="67"/>
      <c r="M1344" s="67"/>
      <c r="N1344" s="67"/>
      <c r="O1344" s="67"/>
      <c r="P1344" s="67"/>
      <c r="Q1344" s="117" t="s">
        <v>110</v>
      </c>
      <c r="R1344" s="118"/>
      <c r="S1344" s="118">
        <v>0</v>
      </c>
      <c r="T1344" s="118">
        <v>0</v>
      </c>
      <c r="U1344" s="118">
        <v>0</v>
      </c>
      <c r="V1344" s="118">
        <v>0</v>
      </c>
      <c r="W1344" s="118">
        <v>0</v>
      </c>
      <c r="X1344" s="118">
        <v>0</v>
      </c>
      <c r="Y1344" s="118">
        <v>0</v>
      </c>
      <c r="Z1344" s="118">
        <v>0</v>
      </c>
      <c r="AA1344" s="118">
        <v>0</v>
      </c>
      <c r="AB1344" s="118">
        <v>0</v>
      </c>
      <c r="AC1344" s="118">
        <v>0</v>
      </c>
      <c r="AD1344" s="118">
        <v>0</v>
      </c>
      <c r="AE1344" s="118">
        <v>0</v>
      </c>
      <c r="AF1344" s="118">
        <v>0</v>
      </c>
      <c r="AG1344" s="118">
        <v>0</v>
      </c>
      <c r="AH1344" s="118">
        <v>0</v>
      </c>
      <c r="AI1344" s="118">
        <v>0</v>
      </c>
    </row>
    <row r="1345" spans="3:36" outlineLevel="1" x14ac:dyDescent="0.2">
      <c r="F1345" s="40" t="s">
        <v>269</v>
      </c>
    </row>
    <row r="1346" spans="3:36" outlineLevel="1" x14ac:dyDescent="0.2">
      <c r="C1346" s="346">
        <v>8</v>
      </c>
      <c r="G1346" t="s">
        <v>290</v>
      </c>
      <c r="O1346" s="149" t="s">
        <v>291</v>
      </c>
      <c r="P1346" s="318">
        <v>0</v>
      </c>
      <c r="Q1346" s="16" t="s">
        <v>110</v>
      </c>
      <c r="R1346" s="299"/>
      <c r="S1346" s="300">
        <v>0</v>
      </c>
      <c r="T1346" s="300">
        <v>0</v>
      </c>
      <c r="U1346" s="300">
        <v>0</v>
      </c>
      <c r="V1346" s="300">
        <v>0</v>
      </c>
      <c r="W1346" s="301">
        <v>0</v>
      </c>
      <c r="X1346" s="347">
        <v>0</v>
      </c>
      <c r="Y1346" s="347">
        <v>0</v>
      </c>
      <c r="Z1346" s="347">
        <v>0</v>
      </c>
      <c r="AA1346" s="347">
        <v>0</v>
      </c>
      <c r="AB1346" s="302">
        <v>0</v>
      </c>
      <c r="AC1346" s="302">
        <v>0</v>
      </c>
      <c r="AD1346" s="302">
        <v>0</v>
      </c>
      <c r="AE1346" s="302">
        <v>0</v>
      </c>
      <c r="AF1346" s="302">
        <v>0</v>
      </c>
      <c r="AG1346" s="302">
        <v>0</v>
      </c>
      <c r="AH1346" s="348">
        <v>0</v>
      </c>
      <c r="AI1346" s="348">
        <v>0</v>
      </c>
    </row>
    <row r="1347" spans="3:36" outlineLevel="1" x14ac:dyDescent="0.2">
      <c r="C1347" s="346">
        <v>8</v>
      </c>
      <c r="G1347" t="s">
        <v>292</v>
      </c>
      <c r="Q1347" s="16" t="s">
        <v>110</v>
      </c>
      <c r="R1347" s="314"/>
      <c r="S1347" s="315"/>
      <c r="T1347" s="315"/>
      <c r="U1347" s="315"/>
      <c r="V1347" s="315"/>
      <c r="W1347" s="316"/>
      <c r="X1347" s="349"/>
      <c r="Y1347" s="349"/>
      <c r="Z1347" s="349"/>
      <c r="AA1347" s="349"/>
      <c r="AH1347" s="350"/>
      <c r="AI1347" s="350"/>
    </row>
    <row r="1348" spans="3:36" outlineLevel="1" x14ac:dyDescent="0.2">
      <c r="C1348" s="346">
        <v>8</v>
      </c>
      <c r="G1348" t="s">
        <v>293</v>
      </c>
      <c r="Q1348" s="16" t="s">
        <v>110</v>
      </c>
      <c r="R1348" s="314"/>
      <c r="S1348" s="315">
        <v>0</v>
      </c>
      <c r="T1348" s="315">
        <v>0</v>
      </c>
      <c r="U1348" s="315">
        <v>0</v>
      </c>
      <c r="V1348" s="315">
        <v>0</v>
      </c>
      <c r="W1348" s="316">
        <v>0</v>
      </c>
      <c r="X1348" s="349">
        <v>0</v>
      </c>
      <c r="Y1348" s="349">
        <v>0</v>
      </c>
      <c r="Z1348" s="349">
        <v>0</v>
      </c>
      <c r="AA1348" s="349">
        <v>0</v>
      </c>
      <c r="AB1348" s="5">
        <v>0</v>
      </c>
      <c r="AC1348" s="5">
        <v>0</v>
      </c>
      <c r="AD1348" s="5">
        <v>0</v>
      </c>
      <c r="AE1348" s="5">
        <v>0</v>
      </c>
      <c r="AF1348" s="5">
        <v>0</v>
      </c>
      <c r="AG1348" s="5">
        <v>0</v>
      </c>
      <c r="AH1348" s="350">
        <v>0</v>
      </c>
      <c r="AI1348" s="350">
        <v>0</v>
      </c>
      <c r="AJ1348" s="289"/>
    </row>
    <row r="1349" spans="3:36" outlineLevel="1" x14ac:dyDescent="0.2">
      <c r="C1349" s="346">
        <v>8</v>
      </c>
      <c r="G1349" t="s">
        <v>294</v>
      </c>
      <c r="Q1349" s="337" t="s">
        <v>110</v>
      </c>
      <c r="R1349" s="320"/>
      <c r="S1349" s="321"/>
      <c r="T1349" s="321"/>
      <c r="U1349" s="321"/>
      <c r="V1349" s="321"/>
      <c r="W1349" s="322"/>
      <c r="X1349" s="351"/>
      <c r="Y1349" s="351"/>
      <c r="Z1349" s="351"/>
      <c r="AA1349" s="351"/>
      <c r="AB1349" s="323"/>
      <c r="AC1349" s="323"/>
      <c r="AD1349" s="323"/>
      <c r="AE1349" s="323"/>
      <c r="AF1349" s="323"/>
      <c r="AG1349" s="323"/>
      <c r="AH1349" s="352"/>
      <c r="AI1349" s="352"/>
    </row>
    <row r="1350" spans="3:36" outlineLevel="1" x14ac:dyDescent="0.2">
      <c r="C1350" s="346">
        <v>8</v>
      </c>
      <c r="G1350" s="325" t="s">
        <v>295</v>
      </c>
      <c r="H1350" s="326"/>
      <c r="I1350" s="325"/>
      <c r="J1350" s="325"/>
      <c r="K1350" s="326"/>
      <c r="L1350" s="325"/>
      <c r="M1350" s="325"/>
      <c r="N1350" s="325"/>
      <c r="O1350" s="325"/>
      <c r="P1350" s="325"/>
      <c r="Q1350" s="326"/>
      <c r="R1350" s="327"/>
      <c r="S1350" s="327">
        <v>0</v>
      </c>
      <c r="T1350" s="327">
        <v>0</v>
      </c>
      <c r="U1350" s="327">
        <v>0</v>
      </c>
      <c r="V1350" s="327">
        <v>0</v>
      </c>
      <c r="W1350" s="327">
        <v>0</v>
      </c>
      <c r="X1350" s="327">
        <v>0</v>
      </c>
      <c r="Y1350" s="327">
        <v>0</v>
      </c>
      <c r="Z1350" s="327">
        <v>0</v>
      </c>
      <c r="AA1350" s="327">
        <v>0</v>
      </c>
      <c r="AB1350" s="327">
        <v>0</v>
      </c>
      <c r="AC1350" s="327">
        <v>0</v>
      </c>
      <c r="AD1350" s="327">
        <v>0</v>
      </c>
      <c r="AE1350" s="327">
        <v>0</v>
      </c>
      <c r="AF1350" s="327">
        <v>0</v>
      </c>
      <c r="AG1350" s="327">
        <v>0</v>
      </c>
      <c r="AH1350" s="327">
        <v>0</v>
      </c>
      <c r="AI1350" s="327">
        <v>0</v>
      </c>
    </row>
    <row r="1351" spans="3:36" outlineLevel="1" x14ac:dyDescent="0.2">
      <c r="C1351" s="346"/>
      <c r="AH1351" s="5"/>
      <c r="AI1351" s="5"/>
    </row>
    <row r="1352" spans="3:36" outlineLevel="1" x14ac:dyDescent="0.2">
      <c r="C1352" s="346">
        <v>8</v>
      </c>
      <c r="F1352" s="40" t="s">
        <v>284</v>
      </c>
      <c r="Q1352" s="16" t="s">
        <v>110</v>
      </c>
      <c r="R1352" s="340"/>
      <c r="S1352" s="341">
        <v>0</v>
      </c>
      <c r="T1352" s="341">
        <v>0</v>
      </c>
      <c r="U1352" s="341">
        <v>0</v>
      </c>
      <c r="V1352" s="341">
        <v>0</v>
      </c>
      <c r="W1352" s="342">
        <v>0</v>
      </c>
      <c r="X1352" s="353">
        <v>0</v>
      </c>
      <c r="Y1352" s="353">
        <v>0</v>
      </c>
      <c r="Z1352" s="353">
        <v>0</v>
      </c>
      <c r="AA1352" s="353">
        <v>0</v>
      </c>
      <c r="AB1352" s="343">
        <v>0</v>
      </c>
      <c r="AC1352" s="343">
        <v>0</v>
      </c>
      <c r="AD1352" s="343">
        <v>0</v>
      </c>
      <c r="AE1352" s="343">
        <v>0</v>
      </c>
      <c r="AF1352" s="343">
        <v>0</v>
      </c>
      <c r="AG1352" s="343">
        <v>0</v>
      </c>
      <c r="AH1352" s="344">
        <v>0</v>
      </c>
      <c r="AI1352" s="344">
        <v>0</v>
      </c>
    </row>
    <row r="1353" spans="3:36" outlineLevel="1" x14ac:dyDescent="0.2">
      <c r="C1353" s="346"/>
      <c r="AH1353" s="5"/>
      <c r="AI1353" s="5"/>
    </row>
    <row r="1354" spans="3:36" outlineLevel="1" x14ac:dyDescent="0.2">
      <c r="C1354" s="346">
        <v>8</v>
      </c>
      <c r="F1354" s="40" t="s">
        <v>285</v>
      </c>
      <c r="Q1354" s="16" t="s">
        <v>110</v>
      </c>
      <c r="R1354" s="340"/>
      <c r="S1354" s="341">
        <v>0</v>
      </c>
      <c r="T1354" s="341">
        <v>0</v>
      </c>
      <c r="U1354" s="341">
        <v>0</v>
      </c>
      <c r="V1354" s="341">
        <v>0</v>
      </c>
      <c r="W1354" s="342">
        <v>0</v>
      </c>
      <c r="X1354" s="353">
        <v>0</v>
      </c>
      <c r="Y1354" s="353">
        <v>0</v>
      </c>
      <c r="Z1354" s="353">
        <v>0</v>
      </c>
      <c r="AA1354" s="353">
        <v>0</v>
      </c>
      <c r="AB1354" s="343">
        <v>0</v>
      </c>
      <c r="AC1354" s="343">
        <v>0</v>
      </c>
      <c r="AD1354" s="343">
        <v>0</v>
      </c>
      <c r="AE1354" s="343">
        <v>0</v>
      </c>
      <c r="AF1354" s="343">
        <v>0</v>
      </c>
      <c r="AG1354" s="343">
        <v>0</v>
      </c>
      <c r="AH1354" s="344">
        <v>0</v>
      </c>
      <c r="AI1354" s="344">
        <v>0</v>
      </c>
    </row>
    <row r="1355" spans="3:36" outlineLevel="1" x14ac:dyDescent="0.2">
      <c r="C1355" s="346"/>
      <c r="AH1355" s="5"/>
      <c r="AI1355" s="5"/>
    </row>
    <row r="1356" spans="3:36" outlineLevel="1" x14ac:dyDescent="0.2">
      <c r="C1356" s="346">
        <v>8</v>
      </c>
      <c r="F1356" s="40" t="s">
        <v>267</v>
      </c>
      <c r="Q1356" s="16" t="s">
        <v>110</v>
      </c>
      <c r="R1356" s="340"/>
      <c r="S1356" s="341">
        <v>0</v>
      </c>
      <c r="T1356" s="341">
        <v>0</v>
      </c>
      <c r="U1356" s="341">
        <v>0</v>
      </c>
      <c r="V1356" s="341">
        <v>0</v>
      </c>
      <c r="W1356" s="342">
        <v>0</v>
      </c>
      <c r="X1356" s="353">
        <v>0</v>
      </c>
      <c r="Y1356" s="353">
        <v>0</v>
      </c>
      <c r="Z1356" s="353">
        <v>0</v>
      </c>
      <c r="AA1356" s="353">
        <v>0</v>
      </c>
      <c r="AB1356" s="343">
        <v>0</v>
      </c>
      <c r="AC1356" s="343">
        <v>0</v>
      </c>
      <c r="AD1356" s="343">
        <v>0</v>
      </c>
      <c r="AE1356" s="343">
        <v>0</v>
      </c>
      <c r="AF1356" s="343">
        <v>0</v>
      </c>
      <c r="AG1356" s="343">
        <v>0</v>
      </c>
      <c r="AH1356" s="344">
        <v>0</v>
      </c>
      <c r="AI1356" s="344">
        <v>0</v>
      </c>
    </row>
    <row r="1357" spans="3:36" outlineLevel="1" x14ac:dyDescent="0.2"/>
    <row r="1358" spans="3:36" x14ac:dyDescent="0.2">
      <c r="C1358" s="116">
        <v>9</v>
      </c>
      <c r="D1358" s="67" t="s">
        <v>139</v>
      </c>
      <c r="E1358" s="67"/>
      <c r="F1358" s="67"/>
      <c r="G1358" s="67"/>
      <c r="H1358" s="102"/>
      <c r="I1358" s="67"/>
      <c r="J1358" s="67"/>
      <c r="K1358" s="102"/>
      <c r="L1358" s="67"/>
      <c r="M1358" s="67"/>
      <c r="N1358" s="67"/>
      <c r="O1358" s="67"/>
      <c r="P1358" s="67"/>
      <c r="Q1358" s="117" t="s">
        <v>110</v>
      </c>
      <c r="R1358" s="118"/>
      <c r="S1358" s="118">
        <v>0</v>
      </c>
      <c r="T1358" s="118">
        <v>0</v>
      </c>
      <c r="U1358" s="118">
        <v>0</v>
      </c>
      <c r="V1358" s="118">
        <v>0</v>
      </c>
      <c r="W1358" s="118">
        <v>0</v>
      </c>
      <c r="X1358" s="118">
        <v>0</v>
      </c>
      <c r="Y1358" s="118">
        <v>0</v>
      </c>
      <c r="Z1358" s="118">
        <v>0</v>
      </c>
      <c r="AA1358" s="118">
        <v>0</v>
      </c>
      <c r="AB1358" s="118">
        <v>0</v>
      </c>
      <c r="AC1358" s="118">
        <v>0</v>
      </c>
      <c r="AD1358" s="118">
        <v>0</v>
      </c>
      <c r="AE1358" s="118">
        <v>0</v>
      </c>
      <c r="AF1358" s="118">
        <v>0</v>
      </c>
      <c r="AG1358" s="118">
        <v>0</v>
      </c>
      <c r="AH1358" s="118">
        <v>0</v>
      </c>
      <c r="AI1358" s="118">
        <v>0</v>
      </c>
    </row>
    <row r="1359" spans="3:36" outlineLevel="1" x14ac:dyDescent="0.2">
      <c r="F1359" s="40" t="s">
        <v>269</v>
      </c>
    </row>
    <row r="1360" spans="3:36" outlineLevel="1" x14ac:dyDescent="0.2">
      <c r="C1360" s="346">
        <v>9</v>
      </c>
      <c r="G1360" t="s">
        <v>290</v>
      </c>
      <c r="O1360" s="149" t="s">
        <v>291</v>
      </c>
      <c r="P1360" s="318">
        <v>0</v>
      </c>
      <c r="Q1360" s="16" t="s">
        <v>110</v>
      </c>
      <c r="R1360" s="299"/>
      <c r="S1360" s="300">
        <v>0</v>
      </c>
      <c r="T1360" s="300">
        <v>0</v>
      </c>
      <c r="U1360" s="300">
        <v>0</v>
      </c>
      <c r="V1360" s="300">
        <v>0</v>
      </c>
      <c r="W1360" s="301">
        <v>0</v>
      </c>
      <c r="X1360" s="347">
        <v>0</v>
      </c>
      <c r="Y1360" s="347">
        <v>0</v>
      </c>
      <c r="Z1360" s="347">
        <v>0</v>
      </c>
      <c r="AA1360" s="347">
        <v>0</v>
      </c>
      <c r="AB1360" s="302">
        <v>0</v>
      </c>
      <c r="AC1360" s="302">
        <v>0</v>
      </c>
      <c r="AD1360" s="302">
        <v>0</v>
      </c>
      <c r="AE1360" s="302">
        <v>0</v>
      </c>
      <c r="AF1360" s="302">
        <v>0</v>
      </c>
      <c r="AG1360" s="302">
        <v>0</v>
      </c>
      <c r="AH1360" s="348">
        <v>0</v>
      </c>
      <c r="AI1360" s="348">
        <v>0</v>
      </c>
    </row>
    <row r="1361" spans="3:36" outlineLevel="1" x14ac:dyDescent="0.2">
      <c r="C1361" s="346">
        <v>9</v>
      </c>
      <c r="G1361" t="s">
        <v>292</v>
      </c>
      <c r="Q1361" s="16" t="s">
        <v>110</v>
      </c>
      <c r="R1361" s="314"/>
      <c r="S1361" s="315"/>
      <c r="T1361" s="315"/>
      <c r="U1361" s="315"/>
      <c r="V1361" s="315"/>
      <c r="W1361" s="316"/>
      <c r="X1361" s="349"/>
      <c r="Y1361" s="349"/>
      <c r="Z1361" s="349"/>
      <c r="AA1361" s="349"/>
      <c r="AH1361" s="350"/>
      <c r="AI1361" s="350"/>
    </row>
    <row r="1362" spans="3:36" outlineLevel="1" x14ac:dyDescent="0.2">
      <c r="C1362" s="346">
        <v>9</v>
      </c>
      <c r="G1362" t="s">
        <v>293</v>
      </c>
      <c r="Q1362" s="16" t="s">
        <v>110</v>
      </c>
      <c r="R1362" s="314"/>
      <c r="S1362" s="315">
        <v>0</v>
      </c>
      <c r="T1362" s="315">
        <v>0</v>
      </c>
      <c r="U1362" s="315">
        <v>0</v>
      </c>
      <c r="V1362" s="315">
        <v>0</v>
      </c>
      <c r="W1362" s="316">
        <v>0</v>
      </c>
      <c r="X1362" s="349">
        <v>0</v>
      </c>
      <c r="Y1362" s="349">
        <v>0</v>
      </c>
      <c r="Z1362" s="349">
        <v>0</v>
      </c>
      <c r="AA1362" s="349">
        <v>0</v>
      </c>
      <c r="AB1362" s="5">
        <v>0</v>
      </c>
      <c r="AC1362" s="5">
        <v>0</v>
      </c>
      <c r="AD1362" s="5">
        <v>0</v>
      </c>
      <c r="AE1362" s="5">
        <v>0</v>
      </c>
      <c r="AF1362" s="5">
        <v>0</v>
      </c>
      <c r="AG1362" s="5">
        <v>0</v>
      </c>
      <c r="AH1362" s="350">
        <v>0</v>
      </c>
      <c r="AI1362" s="350">
        <v>0</v>
      </c>
      <c r="AJ1362" s="289"/>
    </row>
    <row r="1363" spans="3:36" outlineLevel="1" x14ac:dyDescent="0.2">
      <c r="C1363" s="346">
        <v>9</v>
      </c>
      <c r="G1363" t="s">
        <v>294</v>
      </c>
      <c r="Q1363" s="337" t="s">
        <v>110</v>
      </c>
      <c r="R1363" s="320"/>
      <c r="S1363" s="321"/>
      <c r="T1363" s="321"/>
      <c r="U1363" s="321"/>
      <c r="V1363" s="321"/>
      <c r="W1363" s="322"/>
      <c r="X1363" s="351"/>
      <c r="Y1363" s="351"/>
      <c r="Z1363" s="351"/>
      <c r="AA1363" s="351"/>
      <c r="AB1363" s="323"/>
      <c r="AC1363" s="323"/>
      <c r="AD1363" s="323"/>
      <c r="AE1363" s="323"/>
      <c r="AF1363" s="323"/>
      <c r="AG1363" s="323"/>
      <c r="AH1363" s="352"/>
      <c r="AI1363" s="352"/>
    </row>
    <row r="1364" spans="3:36" outlineLevel="1" x14ac:dyDescent="0.2">
      <c r="C1364" s="346">
        <v>9</v>
      </c>
      <c r="G1364" s="325" t="s">
        <v>295</v>
      </c>
      <c r="H1364" s="326"/>
      <c r="I1364" s="325"/>
      <c r="J1364" s="325"/>
      <c r="K1364" s="326"/>
      <c r="L1364" s="325"/>
      <c r="M1364" s="325"/>
      <c r="N1364" s="325"/>
      <c r="O1364" s="325"/>
      <c r="P1364" s="325"/>
      <c r="Q1364" s="326"/>
      <c r="R1364" s="327"/>
      <c r="S1364" s="327">
        <v>0</v>
      </c>
      <c r="T1364" s="327">
        <v>0</v>
      </c>
      <c r="U1364" s="327">
        <v>0</v>
      </c>
      <c r="V1364" s="327">
        <v>0</v>
      </c>
      <c r="W1364" s="327">
        <v>0</v>
      </c>
      <c r="X1364" s="327">
        <v>0</v>
      </c>
      <c r="Y1364" s="327">
        <v>0</v>
      </c>
      <c r="Z1364" s="327">
        <v>0</v>
      </c>
      <c r="AA1364" s="327">
        <v>0</v>
      </c>
      <c r="AB1364" s="327">
        <v>0</v>
      </c>
      <c r="AC1364" s="327">
        <v>0</v>
      </c>
      <c r="AD1364" s="327">
        <v>0</v>
      </c>
      <c r="AE1364" s="327">
        <v>0</v>
      </c>
      <c r="AF1364" s="327">
        <v>0</v>
      </c>
      <c r="AG1364" s="327">
        <v>0</v>
      </c>
      <c r="AH1364" s="327">
        <v>0</v>
      </c>
      <c r="AI1364" s="327">
        <v>0</v>
      </c>
    </row>
    <row r="1365" spans="3:36" outlineLevel="1" x14ac:dyDescent="0.2">
      <c r="C1365" s="346"/>
      <c r="AH1365" s="5"/>
      <c r="AI1365" s="5"/>
    </row>
    <row r="1366" spans="3:36" outlineLevel="1" x14ac:dyDescent="0.2">
      <c r="C1366" s="346">
        <v>9</v>
      </c>
      <c r="F1366" s="40" t="s">
        <v>284</v>
      </c>
      <c r="Q1366" s="16" t="s">
        <v>110</v>
      </c>
      <c r="R1366" s="340"/>
      <c r="S1366" s="341">
        <v>0</v>
      </c>
      <c r="T1366" s="341">
        <v>0</v>
      </c>
      <c r="U1366" s="341">
        <v>0</v>
      </c>
      <c r="V1366" s="341">
        <v>0</v>
      </c>
      <c r="W1366" s="342">
        <v>0</v>
      </c>
      <c r="X1366" s="353">
        <v>0</v>
      </c>
      <c r="Y1366" s="353">
        <v>0</v>
      </c>
      <c r="Z1366" s="353">
        <v>0</v>
      </c>
      <c r="AA1366" s="353">
        <v>0</v>
      </c>
      <c r="AB1366" s="343">
        <v>0</v>
      </c>
      <c r="AC1366" s="343">
        <v>0</v>
      </c>
      <c r="AD1366" s="343">
        <v>0</v>
      </c>
      <c r="AE1366" s="343">
        <v>0</v>
      </c>
      <c r="AF1366" s="343">
        <v>0</v>
      </c>
      <c r="AG1366" s="343">
        <v>0</v>
      </c>
      <c r="AH1366" s="344">
        <v>0</v>
      </c>
      <c r="AI1366" s="344">
        <v>0</v>
      </c>
    </row>
    <row r="1367" spans="3:36" outlineLevel="1" x14ac:dyDescent="0.2">
      <c r="C1367" s="346"/>
      <c r="AH1367" s="5"/>
      <c r="AI1367" s="5"/>
    </row>
    <row r="1368" spans="3:36" outlineLevel="1" x14ac:dyDescent="0.2">
      <c r="C1368" s="346">
        <v>9</v>
      </c>
      <c r="F1368" s="40" t="s">
        <v>285</v>
      </c>
      <c r="Q1368" s="16" t="s">
        <v>110</v>
      </c>
      <c r="R1368" s="340"/>
      <c r="S1368" s="341">
        <v>0</v>
      </c>
      <c r="T1368" s="341">
        <v>0</v>
      </c>
      <c r="U1368" s="341">
        <v>0</v>
      </c>
      <c r="V1368" s="341">
        <v>0</v>
      </c>
      <c r="W1368" s="342">
        <v>0</v>
      </c>
      <c r="X1368" s="353">
        <v>0</v>
      </c>
      <c r="Y1368" s="353">
        <v>0</v>
      </c>
      <c r="Z1368" s="353">
        <v>0</v>
      </c>
      <c r="AA1368" s="353">
        <v>0</v>
      </c>
      <c r="AB1368" s="343">
        <v>0</v>
      </c>
      <c r="AC1368" s="343">
        <v>0</v>
      </c>
      <c r="AD1368" s="343">
        <v>0</v>
      </c>
      <c r="AE1368" s="343">
        <v>0</v>
      </c>
      <c r="AF1368" s="343">
        <v>0</v>
      </c>
      <c r="AG1368" s="343">
        <v>0</v>
      </c>
      <c r="AH1368" s="344">
        <v>0</v>
      </c>
      <c r="AI1368" s="344">
        <v>0</v>
      </c>
    </row>
    <row r="1369" spans="3:36" outlineLevel="1" x14ac:dyDescent="0.2">
      <c r="C1369" s="346"/>
      <c r="AH1369" s="5"/>
      <c r="AI1369" s="5"/>
    </row>
    <row r="1370" spans="3:36" outlineLevel="1" x14ac:dyDescent="0.2">
      <c r="C1370" s="346">
        <v>9</v>
      </c>
      <c r="F1370" s="40" t="s">
        <v>267</v>
      </c>
      <c r="Q1370" s="16" t="s">
        <v>110</v>
      </c>
      <c r="R1370" s="340"/>
      <c r="S1370" s="341">
        <v>0</v>
      </c>
      <c r="T1370" s="341">
        <v>0</v>
      </c>
      <c r="U1370" s="341">
        <v>0</v>
      </c>
      <c r="V1370" s="341">
        <v>0</v>
      </c>
      <c r="W1370" s="342">
        <v>0</v>
      </c>
      <c r="X1370" s="353">
        <v>0</v>
      </c>
      <c r="Y1370" s="353">
        <v>0</v>
      </c>
      <c r="Z1370" s="353">
        <v>0</v>
      </c>
      <c r="AA1370" s="353">
        <v>0</v>
      </c>
      <c r="AB1370" s="343">
        <v>0</v>
      </c>
      <c r="AC1370" s="343">
        <v>0</v>
      </c>
      <c r="AD1370" s="343">
        <v>0</v>
      </c>
      <c r="AE1370" s="343">
        <v>0</v>
      </c>
      <c r="AF1370" s="343">
        <v>0</v>
      </c>
      <c r="AG1370" s="343">
        <v>0</v>
      </c>
      <c r="AH1370" s="344">
        <v>0</v>
      </c>
      <c r="AI1370" s="344">
        <v>0</v>
      </c>
    </row>
    <row r="1371" spans="3:36" outlineLevel="1" x14ac:dyDescent="0.2"/>
    <row r="1372" spans="3:36" x14ac:dyDescent="0.2">
      <c r="C1372" s="116">
        <v>10</v>
      </c>
      <c r="D1372" s="67" t="s">
        <v>140</v>
      </c>
      <c r="E1372" s="67"/>
      <c r="F1372" s="67"/>
      <c r="G1372" s="67"/>
      <c r="H1372" s="102"/>
      <c r="I1372" s="67"/>
      <c r="J1372" s="67"/>
      <c r="K1372" s="102"/>
      <c r="L1372" s="67"/>
      <c r="M1372" s="67"/>
      <c r="N1372" s="67"/>
      <c r="O1372" s="67"/>
      <c r="P1372" s="67"/>
      <c r="Q1372" s="117" t="s">
        <v>110</v>
      </c>
      <c r="R1372" s="118"/>
      <c r="S1372" s="118">
        <v>0</v>
      </c>
      <c r="T1372" s="118">
        <v>0</v>
      </c>
      <c r="U1372" s="118">
        <v>0</v>
      </c>
      <c r="V1372" s="118">
        <v>0</v>
      </c>
      <c r="W1372" s="118">
        <v>0</v>
      </c>
      <c r="X1372" s="118">
        <v>0</v>
      </c>
      <c r="Y1372" s="118">
        <v>0</v>
      </c>
      <c r="Z1372" s="118">
        <v>0</v>
      </c>
      <c r="AA1372" s="118">
        <v>0</v>
      </c>
      <c r="AB1372" s="118">
        <v>0</v>
      </c>
      <c r="AC1372" s="118">
        <v>0</v>
      </c>
      <c r="AD1372" s="118">
        <v>0</v>
      </c>
      <c r="AE1372" s="118">
        <v>0</v>
      </c>
      <c r="AF1372" s="118">
        <v>0</v>
      </c>
      <c r="AG1372" s="118">
        <v>0</v>
      </c>
      <c r="AH1372" s="118">
        <v>0</v>
      </c>
      <c r="AI1372" s="118">
        <v>0</v>
      </c>
    </row>
    <row r="1373" spans="3:36" outlineLevel="1" x14ac:dyDescent="0.2">
      <c r="F1373" s="40" t="s">
        <v>269</v>
      </c>
    </row>
    <row r="1374" spans="3:36" outlineLevel="1" x14ac:dyDescent="0.2">
      <c r="C1374" s="346">
        <v>10</v>
      </c>
      <c r="G1374" t="s">
        <v>290</v>
      </c>
      <c r="O1374" s="149" t="s">
        <v>291</v>
      </c>
      <c r="P1374" s="318">
        <v>0</v>
      </c>
      <c r="Q1374" s="16" t="s">
        <v>110</v>
      </c>
      <c r="R1374" s="299"/>
      <c r="S1374" s="300">
        <v>0</v>
      </c>
      <c r="T1374" s="300">
        <v>0</v>
      </c>
      <c r="U1374" s="300">
        <v>0</v>
      </c>
      <c r="V1374" s="300">
        <v>0</v>
      </c>
      <c r="W1374" s="301">
        <v>0</v>
      </c>
      <c r="X1374" s="347">
        <v>0</v>
      </c>
      <c r="Y1374" s="347">
        <v>0</v>
      </c>
      <c r="Z1374" s="347">
        <v>0</v>
      </c>
      <c r="AA1374" s="347">
        <v>0</v>
      </c>
      <c r="AB1374" s="302">
        <v>0</v>
      </c>
      <c r="AC1374" s="302">
        <v>0</v>
      </c>
      <c r="AD1374" s="302">
        <v>0</v>
      </c>
      <c r="AE1374" s="302">
        <v>0</v>
      </c>
      <c r="AF1374" s="302">
        <v>0</v>
      </c>
      <c r="AG1374" s="302">
        <v>0</v>
      </c>
      <c r="AH1374" s="348">
        <v>0</v>
      </c>
      <c r="AI1374" s="348">
        <v>0</v>
      </c>
    </row>
    <row r="1375" spans="3:36" outlineLevel="1" x14ac:dyDescent="0.2">
      <c r="C1375" s="346">
        <v>10</v>
      </c>
      <c r="G1375" t="s">
        <v>292</v>
      </c>
      <c r="Q1375" s="16" t="s">
        <v>110</v>
      </c>
      <c r="R1375" s="314"/>
      <c r="S1375" s="315"/>
      <c r="T1375" s="315"/>
      <c r="U1375" s="315"/>
      <c r="V1375" s="315"/>
      <c r="W1375" s="316"/>
      <c r="X1375" s="349"/>
      <c r="Y1375" s="349"/>
      <c r="Z1375" s="349"/>
      <c r="AA1375" s="349"/>
      <c r="AH1375" s="350"/>
      <c r="AI1375" s="350"/>
    </row>
    <row r="1376" spans="3:36" outlineLevel="1" x14ac:dyDescent="0.2">
      <c r="C1376" s="346">
        <v>10</v>
      </c>
      <c r="G1376" t="s">
        <v>293</v>
      </c>
      <c r="Q1376" s="16" t="s">
        <v>110</v>
      </c>
      <c r="R1376" s="314"/>
      <c r="S1376" s="315">
        <v>0</v>
      </c>
      <c r="T1376" s="315">
        <v>0</v>
      </c>
      <c r="U1376" s="315">
        <v>0</v>
      </c>
      <c r="V1376" s="315">
        <v>0</v>
      </c>
      <c r="W1376" s="316">
        <v>0</v>
      </c>
      <c r="X1376" s="349">
        <v>0</v>
      </c>
      <c r="Y1376" s="349">
        <v>0</v>
      </c>
      <c r="Z1376" s="349">
        <v>0</v>
      </c>
      <c r="AA1376" s="349">
        <v>0</v>
      </c>
      <c r="AB1376" s="5">
        <v>0</v>
      </c>
      <c r="AC1376" s="5">
        <v>0</v>
      </c>
      <c r="AD1376" s="5">
        <v>0</v>
      </c>
      <c r="AE1376" s="5">
        <v>0</v>
      </c>
      <c r="AF1376" s="5">
        <v>0</v>
      </c>
      <c r="AG1376" s="5">
        <v>0</v>
      </c>
      <c r="AH1376" s="350">
        <v>0</v>
      </c>
      <c r="AI1376" s="350">
        <v>0</v>
      </c>
      <c r="AJ1376" s="289"/>
    </row>
    <row r="1377" spans="3:36" outlineLevel="1" x14ac:dyDescent="0.2">
      <c r="C1377" s="346">
        <v>10</v>
      </c>
      <c r="G1377" t="s">
        <v>294</v>
      </c>
      <c r="Q1377" s="337" t="s">
        <v>110</v>
      </c>
      <c r="R1377" s="320"/>
      <c r="S1377" s="321"/>
      <c r="T1377" s="321"/>
      <c r="U1377" s="321"/>
      <c r="V1377" s="321"/>
      <c r="W1377" s="322"/>
      <c r="X1377" s="351"/>
      <c r="Y1377" s="351"/>
      <c r="Z1377" s="351"/>
      <c r="AA1377" s="351"/>
      <c r="AB1377" s="323"/>
      <c r="AC1377" s="323"/>
      <c r="AD1377" s="323"/>
      <c r="AE1377" s="323"/>
      <c r="AF1377" s="323"/>
      <c r="AG1377" s="323"/>
      <c r="AH1377" s="352"/>
      <c r="AI1377" s="352"/>
    </row>
    <row r="1378" spans="3:36" outlineLevel="1" x14ac:dyDescent="0.2">
      <c r="C1378" s="346">
        <v>10</v>
      </c>
      <c r="G1378" s="325" t="s">
        <v>295</v>
      </c>
      <c r="H1378" s="326"/>
      <c r="I1378" s="325"/>
      <c r="J1378" s="325"/>
      <c r="K1378" s="326"/>
      <c r="L1378" s="325"/>
      <c r="M1378" s="325"/>
      <c r="N1378" s="325"/>
      <c r="O1378" s="325"/>
      <c r="P1378" s="325"/>
      <c r="Q1378" s="326"/>
      <c r="R1378" s="327"/>
      <c r="S1378" s="327">
        <v>0</v>
      </c>
      <c r="T1378" s="327">
        <v>0</v>
      </c>
      <c r="U1378" s="327">
        <v>0</v>
      </c>
      <c r="V1378" s="327">
        <v>0</v>
      </c>
      <c r="W1378" s="327">
        <v>0</v>
      </c>
      <c r="X1378" s="327">
        <v>0</v>
      </c>
      <c r="Y1378" s="327">
        <v>0</v>
      </c>
      <c r="Z1378" s="327">
        <v>0</v>
      </c>
      <c r="AA1378" s="327">
        <v>0</v>
      </c>
      <c r="AB1378" s="327">
        <v>0</v>
      </c>
      <c r="AC1378" s="327">
        <v>0</v>
      </c>
      <c r="AD1378" s="327">
        <v>0</v>
      </c>
      <c r="AE1378" s="327">
        <v>0</v>
      </c>
      <c r="AF1378" s="327">
        <v>0</v>
      </c>
      <c r="AG1378" s="327">
        <v>0</v>
      </c>
      <c r="AH1378" s="327">
        <v>0</v>
      </c>
      <c r="AI1378" s="327">
        <v>0</v>
      </c>
    </row>
    <row r="1379" spans="3:36" outlineLevel="1" x14ac:dyDescent="0.2">
      <c r="C1379" s="346"/>
      <c r="AH1379" s="5"/>
      <c r="AI1379" s="5"/>
    </row>
    <row r="1380" spans="3:36" outlineLevel="1" x14ac:dyDescent="0.2">
      <c r="C1380" s="346">
        <v>10</v>
      </c>
      <c r="F1380" s="40" t="s">
        <v>284</v>
      </c>
      <c r="Q1380" s="16" t="s">
        <v>110</v>
      </c>
      <c r="R1380" s="340"/>
      <c r="S1380" s="341">
        <v>0</v>
      </c>
      <c r="T1380" s="341">
        <v>0</v>
      </c>
      <c r="U1380" s="341">
        <v>0</v>
      </c>
      <c r="V1380" s="341">
        <v>0</v>
      </c>
      <c r="W1380" s="342">
        <v>0</v>
      </c>
      <c r="X1380" s="353">
        <v>0</v>
      </c>
      <c r="Y1380" s="353">
        <v>0</v>
      </c>
      <c r="Z1380" s="353">
        <v>0</v>
      </c>
      <c r="AA1380" s="353">
        <v>0</v>
      </c>
      <c r="AB1380" s="343">
        <v>0</v>
      </c>
      <c r="AC1380" s="343">
        <v>0</v>
      </c>
      <c r="AD1380" s="343">
        <v>0</v>
      </c>
      <c r="AE1380" s="343">
        <v>0</v>
      </c>
      <c r="AF1380" s="343">
        <v>0</v>
      </c>
      <c r="AG1380" s="343">
        <v>0</v>
      </c>
      <c r="AH1380" s="344">
        <v>0</v>
      </c>
      <c r="AI1380" s="344">
        <v>0</v>
      </c>
    </row>
    <row r="1381" spans="3:36" outlineLevel="1" x14ac:dyDescent="0.2">
      <c r="C1381" s="346"/>
      <c r="AH1381" s="5"/>
      <c r="AI1381" s="5"/>
    </row>
    <row r="1382" spans="3:36" outlineLevel="1" x14ac:dyDescent="0.2">
      <c r="C1382" s="346">
        <v>10</v>
      </c>
      <c r="F1382" s="40" t="s">
        <v>285</v>
      </c>
      <c r="Q1382" s="16" t="s">
        <v>110</v>
      </c>
      <c r="R1382" s="340"/>
      <c r="S1382" s="341">
        <v>0</v>
      </c>
      <c r="T1382" s="341">
        <v>0</v>
      </c>
      <c r="U1382" s="341">
        <v>0</v>
      </c>
      <c r="V1382" s="341">
        <v>0</v>
      </c>
      <c r="W1382" s="342">
        <v>0</v>
      </c>
      <c r="X1382" s="353">
        <v>0</v>
      </c>
      <c r="Y1382" s="353">
        <v>0</v>
      </c>
      <c r="Z1382" s="353">
        <v>0</v>
      </c>
      <c r="AA1382" s="353">
        <v>0</v>
      </c>
      <c r="AB1382" s="343">
        <v>0</v>
      </c>
      <c r="AC1382" s="343">
        <v>0</v>
      </c>
      <c r="AD1382" s="343">
        <v>0</v>
      </c>
      <c r="AE1382" s="343">
        <v>0</v>
      </c>
      <c r="AF1382" s="343">
        <v>0</v>
      </c>
      <c r="AG1382" s="343">
        <v>0</v>
      </c>
      <c r="AH1382" s="344">
        <v>0</v>
      </c>
      <c r="AI1382" s="344">
        <v>0</v>
      </c>
    </row>
    <row r="1383" spans="3:36" outlineLevel="1" x14ac:dyDescent="0.2">
      <c r="C1383" s="346"/>
      <c r="AH1383" s="5"/>
      <c r="AI1383" s="5"/>
    </row>
    <row r="1384" spans="3:36" outlineLevel="1" x14ac:dyDescent="0.2">
      <c r="C1384" s="346">
        <v>10</v>
      </c>
      <c r="F1384" s="40" t="s">
        <v>267</v>
      </c>
      <c r="Q1384" s="16" t="s">
        <v>110</v>
      </c>
      <c r="R1384" s="340"/>
      <c r="S1384" s="341">
        <v>0</v>
      </c>
      <c r="T1384" s="341">
        <v>0</v>
      </c>
      <c r="U1384" s="341">
        <v>0</v>
      </c>
      <c r="V1384" s="341">
        <v>0</v>
      </c>
      <c r="W1384" s="342">
        <v>0</v>
      </c>
      <c r="X1384" s="353">
        <v>0</v>
      </c>
      <c r="Y1384" s="353">
        <v>0</v>
      </c>
      <c r="Z1384" s="353">
        <v>0</v>
      </c>
      <c r="AA1384" s="353">
        <v>0</v>
      </c>
      <c r="AB1384" s="343">
        <v>0</v>
      </c>
      <c r="AC1384" s="343">
        <v>0</v>
      </c>
      <c r="AD1384" s="343">
        <v>0</v>
      </c>
      <c r="AE1384" s="343">
        <v>0</v>
      </c>
      <c r="AF1384" s="343">
        <v>0</v>
      </c>
      <c r="AG1384" s="343">
        <v>0</v>
      </c>
      <c r="AH1384" s="344">
        <v>0</v>
      </c>
      <c r="AI1384" s="344">
        <v>0</v>
      </c>
    </row>
    <row r="1385" spans="3:36" outlineLevel="1" x14ac:dyDescent="0.2"/>
    <row r="1386" spans="3:36" x14ac:dyDescent="0.2">
      <c r="C1386" s="116">
        <v>11</v>
      </c>
      <c r="D1386" s="67" t="s">
        <v>141</v>
      </c>
      <c r="E1386" s="67"/>
      <c r="F1386" s="67"/>
      <c r="G1386" s="67"/>
      <c r="H1386" s="102"/>
      <c r="I1386" s="67"/>
      <c r="J1386" s="67"/>
      <c r="K1386" s="102"/>
      <c r="L1386" s="67"/>
      <c r="M1386" s="67"/>
      <c r="N1386" s="67"/>
      <c r="O1386" s="67"/>
      <c r="P1386" s="67"/>
      <c r="Q1386" s="117" t="s">
        <v>110</v>
      </c>
      <c r="R1386" s="118"/>
      <c r="S1386" s="118">
        <v>0</v>
      </c>
      <c r="T1386" s="118">
        <v>0</v>
      </c>
      <c r="U1386" s="118">
        <v>0</v>
      </c>
      <c r="V1386" s="118">
        <v>0</v>
      </c>
      <c r="W1386" s="118">
        <v>0</v>
      </c>
      <c r="X1386" s="118">
        <v>0</v>
      </c>
      <c r="Y1386" s="118">
        <v>0</v>
      </c>
      <c r="Z1386" s="118">
        <v>0</v>
      </c>
      <c r="AA1386" s="118">
        <v>0</v>
      </c>
      <c r="AB1386" s="118">
        <v>0</v>
      </c>
      <c r="AC1386" s="118">
        <v>0</v>
      </c>
      <c r="AD1386" s="118">
        <v>0</v>
      </c>
      <c r="AE1386" s="118">
        <v>0</v>
      </c>
      <c r="AF1386" s="118">
        <v>0</v>
      </c>
      <c r="AG1386" s="118">
        <v>0</v>
      </c>
      <c r="AH1386" s="118">
        <v>0</v>
      </c>
      <c r="AI1386" s="118">
        <v>0</v>
      </c>
    </row>
    <row r="1387" spans="3:36" outlineLevel="1" x14ac:dyDescent="0.2">
      <c r="F1387" s="40" t="s">
        <v>269</v>
      </c>
    </row>
    <row r="1388" spans="3:36" outlineLevel="1" x14ac:dyDescent="0.2">
      <c r="C1388" s="346">
        <v>11</v>
      </c>
      <c r="G1388" t="s">
        <v>290</v>
      </c>
      <c r="O1388" s="149" t="s">
        <v>291</v>
      </c>
      <c r="P1388" s="318">
        <v>0</v>
      </c>
      <c r="Q1388" s="16" t="s">
        <v>110</v>
      </c>
      <c r="R1388" s="299"/>
      <c r="S1388" s="300">
        <v>0</v>
      </c>
      <c r="T1388" s="300">
        <v>0</v>
      </c>
      <c r="U1388" s="300">
        <v>0</v>
      </c>
      <c r="V1388" s="300">
        <v>0</v>
      </c>
      <c r="W1388" s="301">
        <v>0</v>
      </c>
      <c r="X1388" s="347">
        <v>0</v>
      </c>
      <c r="Y1388" s="347">
        <v>0</v>
      </c>
      <c r="Z1388" s="347">
        <v>0</v>
      </c>
      <c r="AA1388" s="347">
        <v>0</v>
      </c>
      <c r="AB1388" s="302">
        <v>0</v>
      </c>
      <c r="AC1388" s="302">
        <v>0</v>
      </c>
      <c r="AD1388" s="302">
        <v>0</v>
      </c>
      <c r="AE1388" s="302">
        <v>0</v>
      </c>
      <c r="AF1388" s="302">
        <v>0</v>
      </c>
      <c r="AG1388" s="302">
        <v>0</v>
      </c>
      <c r="AH1388" s="348">
        <v>0</v>
      </c>
      <c r="AI1388" s="348">
        <v>0</v>
      </c>
    </row>
    <row r="1389" spans="3:36" outlineLevel="1" x14ac:dyDescent="0.2">
      <c r="C1389" s="346">
        <v>11</v>
      </c>
      <c r="G1389" t="s">
        <v>292</v>
      </c>
      <c r="Q1389" s="16" t="s">
        <v>110</v>
      </c>
      <c r="R1389" s="314"/>
      <c r="S1389" s="315"/>
      <c r="T1389" s="315"/>
      <c r="U1389" s="315"/>
      <c r="V1389" s="315"/>
      <c r="W1389" s="316"/>
      <c r="X1389" s="349"/>
      <c r="Y1389" s="349"/>
      <c r="Z1389" s="349"/>
      <c r="AA1389" s="349"/>
      <c r="AH1389" s="350"/>
      <c r="AI1389" s="350"/>
    </row>
    <row r="1390" spans="3:36" outlineLevel="1" x14ac:dyDescent="0.2">
      <c r="C1390" s="346">
        <v>11</v>
      </c>
      <c r="G1390" t="s">
        <v>293</v>
      </c>
      <c r="Q1390" s="16" t="s">
        <v>110</v>
      </c>
      <c r="R1390" s="314"/>
      <c r="S1390" s="315">
        <v>0</v>
      </c>
      <c r="T1390" s="315">
        <v>0</v>
      </c>
      <c r="U1390" s="315">
        <v>0</v>
      </c>
      <c r="V1390" s="315">
        <v>0</v>
      </c>
      <c r="W1390" s="316">
        <v>0</v>
      </c>
      <c r="X1390" s="349">
        <v>0</v>
      </c>
      <c r="Y1390" s="349">
        <v>0</v>
      </c>
      <c r="Z1390" s="349">
        <v>0</v>
      </c>
      <c r="AA1390" s="349">
        <v>0</v>
      </c>
      <c r="AB1390" s="5">
        <v>0</v>
      </c>
      <c r="AC1390" s="5">
        <v>0</v>
      </c>
      <c r="AD1390" s="5">
        <v>0</v>
      </c>
      <c r="AE1390" s="5">
        <v>0</v>
      </c>
      <c r="AF1390" s="5">
        <v>0</v>
      </c>
      <c r="AG1390" s="5">
        <v>0</v>
      </c>
      <c r="AH1390" s="350">
        <v>0</v>
      </c>
      <c r="AI1390" s="350">
        <v>0</v>
      </c>
      <c r="AJ1390" s="289"/>
    </row>
    <row r="1391" spans="3:36" outlineLevel="1" x14ac:dyDescent="0.2">
      <c r="C1391" s="346">
        <v>11</v>
      </c>
      <c r="G1391" t="s">
        <v>294</v>
      </c>
      <c r="Q1391" s="337" t="s">
        <v>110</v>
      </c>
      <c r="R1391" s="320"/>
      <c r="S1391" s="321"/>
      <c r="T1391" s="321"/>
      <c r="U1391" s="321"/>
      <c r="V1391" s="321"/>
      <c r="W1391" s="322"/>
      <c r="X1391" s="351"/>
      <c r="Y1391" s="351"/>
      <c r="Z1391" s="351"/>
      <c r="AA1391" s="351"/>
      <c r="AB1391" s="323"/>
      <c r="AC1391" s="323"/>
      <c r="AD1391" s="323"/>
      <c r="AE1391" s="323"/>
      <c r="AF1391" s="323"/>
      <c r="AG1391" s="323"/>
      <c r="AH1391" s="352"/>
      <c r="AI1391" s="352"/>
    </row>
    <row r="1392" spans="3:36" outlineLevel="1" x14ac:dyDescent="0.2">
      <c r="C1392" s="346">
        <v>11</v>
      </c>
      <c r="G1392" s="325" t="s">
        <v>295</v>
      </c>
      <c r="H1392" s="326"/>
      <c r="I1392" s="325"/>
      <c r="J1392" s="325"/>
      <c r="K1392" s="326"/>
      <c r="L1392" s="325"/>
      <c r="M1392" s="325"/>
      <c r="N1392" s="325"/>
      <c r="O1392" s="325"/>
      <c r="P1392" s="325"/>
      <c r="Q1392" s="326"/>
      <c r="R1392" s="327"/>
      <c r="S1392" s="327">
        <v>0</v>
      </c>
      <c r="T1392" s="327">
        <v>0</v>
      </c>
      <c r="U1392" s="327">
        <v>0</v>
      </c>
      <c r="V1392" s="327">
        <v>0</v>
      </c>
      <c r="W1392" s="327">
        <v>0</v>
      </c>
      <c r="X1392" s="327">
        <v>0</v>
      </c>
      <c r="Y1392" s="327">
        <v>0</v>
      </c>
      <c r="Z1392" s="327">
        <v>0</v>
      </c>
      <c r="AA1392" s="327">
        <v>0</v>
      </c>
      <c r="AB1392" s="327">
        <v>0</v>
      </c>
      <c r="AC1392" s="327">
        <v>0</v>
      </c>
      <c r="AD1392" s="327">
        <v>0</v>
      </c>
      <c r="AE1392" s="327">
        <v>0</v>
      </c>
      <c r="AF1392" s="327">
        <v>0</v>
      </c>
      <c r="AG1392" s="327">
        <v>0</v>
      </c>
      <c r="AH1392" s="327">
        <v>0</v>
      </c>
      <c r="AI1392" s="327">
        <v>0</v>
      </c>
    </row>
    <row r="1393" spans="3:36" outlineLevel="1" x14ac:dyDescent="0.2">
      <c r="C1393" s="346"/>
      <c r="AH1393" s="5"/>
      <c r="AI1393" s="5"/>
    </row>
    <row r="1394" spans="3:36" outlineLevel="1" x14ac:dyDescent="0.2">
      <c r="C1394" s="346">
        <v>11</v>
      </c>
      <c r="F1394" s="40" t="s">
        <v>284</v>
      </c>
      <c r="Q1394" s="16" t="s">
        <v>110</v>
      </c>
      <c r="R1394" s="340"/>
      <c r="S1394" s="341">
        <v>0</v>
      </c>
      <c r="T1394" s="341">
        <v>0</v>
      </c>
      <c r="U1394" s="341">
        <v>0</v>
      </c>
      <c r="V1394" s="341">
        <v>0</v>
      </c>
      <c r="W1394" s="342">
        <v>0</v>
      </c>
      <c r="X1394" s="353">
        <v>0</v>
      </c>
      <c r="Y1394" s="353">
        <v>0</v>
      </c>
      <c r="Z1394" s="353">
        <v>0</v>
      </c>
      <c r="AA1394" s="353">
        <v>0</v>
      </c>
      <c r="AB1394" s="343">
        <v>0</v>
      </c>
      <c r="AC1394" s="343">
        <v>0</v>
      </c>
      <c r="AD1394" s="343">
        <v>0</v>
      </c>
      <c r="AE1394" s="343">
        <v>0</v>
      </c>
      <c r="AF1394" s="343">
        <v>0</v>
      </c>
      <c r="AG1394" s="343">
        <v>0</v>
      </c>
      <c r="AH1394" s="344">
        <v>0</v>
      </c>
      <c r="AI1394" s="344">
        <v>0</v>
      </c>
    </row>
    <row r="1395" spans="3:36" outlineLevel="1" x14ac:dyDescent="0.2">
      <c r="C1395" s="346"/>
      <c r="AH1395" s="5"/>
      <c r="AI1395" s="5"/>
    </row>
    <row r="1396" spans="3:36" outlineLevel="1" x14ac:dyDescent="0.2">
      <c r="C1396" s="346">
        <v>11</v>
      </c>
      <c r="F1396" s="40" t="s">
        <v>285</v>
      </c>
      <c r="Q1396" s="16" t="s">
        <v>110</v>
      </c>
      <c r="R1396" s="340"/>
      <c r="S1396" s="341">
        <v>0</v>
      </c>
      <c r="T1396" s="341">
        <v>0</v>
      </c>
      <c r="U1396" s="341">
        <v>0</v>
      </c>
      <c r="V1396" s="341">
        <v>0</v>
      </c>
      <c r="W1396" s="342">
        <v>0</v>
      </c>
      <c r="X1396" s="353">
        <v>0</v>
      </c>
      <c r="Y1396" s="353">
        <v>0</v>
      </c>
      <c r="Z1396" s="353">
        <v>0</v>
      </c>
      <c r="AA1396" s="353">
        <v>0</v>
      </c>
      <c r="AB1396" s="343">
        <v>0</v>
      </c>
      <c r="AC1396" s="343">
        <v>0</v>
      </c>
      <c r="AD1396" s="343">
        <v>0</v>
      </c>
      <c r="AE1396" s="343">
        <v>0</v>
      </c>
      <c r="AF1396" s="343">
        <v>0</v>
      </c>
      <c r="AG1396" s="343">
        <v>0</v>
      </c>
      <c r="AH1396" s="344">
        <v>0</v>
      </c>
      <c r="AI1396" s="344">
        <v>0</v>
      </c>
    </row>
    <row r="1397" spans="3:36" outlineLevel="1" x14ac:dyDescent="0.2">
      <c r="C1397" s="346"/>
      <c r="AH1397" s="5"/>
      <c r="AI1397" s="5"/>
    </row>
    <row r="1398" spans="3:36" outlineLevel="1" x14ac:dyDescent="0.2">
      <c r="C1398" s="346">
        <v>11</v>
      </c>
      <c r="F1398" s="40" t="s">
        <v>267</v>
      </c>
      <c r="Q1398" s="16" t="s">
        <v>110</v>
      </c>
      <c r="R1398" s="340"/>
      <c r="S1398" s="341">
        <v>0</v>
      </c>
      <c r="T1398" s="341">
        <v>0</v>
      </c>
      <c r="U1398" s="341">
        <v>0</v>
      </c>
      <c r="V1398" s="341">
        <v>0</v>
      </c>
      <c r="W1398" s="342">
        <v>0</v>
      </c>
      <c r="X1398" s="353">
        <v>0</v>
      </c>
      <c r="Y1398" s="353">
        <v>0</v>
      </c>
      <c r="Z1398" s="353">
        <v>0</v>
      </c>
      <c r="AA1398" s="353">
        <v>0</v>
      </c>
      <c r="AB1398" s="343">
        <v>0</v>
      </c>
      <c r="AC1398" s="343">
        <v>0</v>
      </c>
      <c r="AD1398" s="343">
        <v>0</v>
      </c>
      <c r="AE1398" s="343">
        <v>0</v>
      </c>
      <c r="AF1398" s="343">
        <v>0</v>
      </c>
      <c r="AG1398" s="343">
        <v>0</v>
      </c>
      <c r="AH1398" s="344">
        <v>0</v>
      </c>
      <c r="AI1398" s="344">
        <v>0</v>
      </c>
    </row>
    <row r="1399" spans="3:36" outlineLevel="1" x14ac:dyDescent="0.2"/>
    <row r="1400" spans="3:36" x14ac:dyDescent="0.2">
      <c r="C1400" s="116">
        <v>12</v>
      </c>
      <c r="D1400" s="67" t="s">
        <v>142</v>
      </c>
      <c r="E1400" s="67"/>
      <c r="F1400" s="67"/>
      <c r="G1400" s="67"/>
      <c r="H1400" s="102"/>
      <c r="I1400" s="67"/>
      <c r="J1400" s="67"/>
      <c r="K1400" s="102"/>
      <c r="L1400" s="67"/>
      <c r="M1400" s="67"/>
      <c r="N1400" s="67"/>
      <c r="O1400" s="67"/>
      <c r="P1400" s="67"/>
      <c r="Q1400" s="117" t="s">
        <v>110</v>
      </c>
      <c r="R1400" s="118"/>
      <c r="S1400" s="118">
        <v>0</v>
      </c>
      <c r="T1400" s="118">
        <v>0</v>
      </c>
      <c r="U1400" s="118">
        <v>0</v>
      </c>
      <c r="V1400" s="118">
        <v>0</v>
      </c>
      <c r="W1400" s="118">
        <v>0</v>
      </c>
      <c r="X1400" s="118">
        <v>0</v>
      </c>
      <c r="Y1400" s="118">
        <v>0</v>
      </c>
      <c r="Z1400" s="118">
        <v>0</v>
      </c>
      <c r="AA1400" s="118">
        <v>0</v>
      </c>
      <c r="AB1400" s="118">
        <v>0</v>
      </c>
      <c r="AC1400" s="118">
        <v>0</v>
      </c>
      <c r="AD1400" s="118">
        <v>0</v>
      </c>
      <c r="AE1400" s="118">
        <v>0</v>
      </c>
      <c r="AF1400" s="118">
        <v>0</v>
      </c>
      <c r="AG1400" s="118">
        <v>0</v>
      </c>
      <c r="AH1400" s="118">
        <v>0</v>
      </c>
      <c r="AI1400" s="118">
        <v>0</v>
      </c>
    </row>
    <row r="1401" spans="3:36" outlineLevel="1" x14ac:dyDescent="0.2">
      <c r="F1401" s="40" t="s">
        <v>269</v>
      </c>
    </row>
    <row r="1402" spans="3:36" outlineLevel="1" x14ac:dyDescent="0.2">
      <c r="C1402" s="346">
        <v>12</v>
      </c>
      <c r="G1402" t="s">
        <v>290</v>
      </c>
      <c r="O1402" s="149" t="s">
        <v>291</v>
      </c>
      <c r="P1402" s="318">
        <v>0</v>
      </c>
      <c r="Q1402" s="16" t="s">
        <v>110</v>
      </c>
      <c r="R1402" s="299"/>
      <c r="S1402" s="300">
        <v>0</v>
      </c>
      <c r="T1402" s="300">
        <v>0</v>
      </c>
      <c r="U1402" s="300">
        <v>0</v>
      </c>
      <c r="V1402" s="300">
        <v>0</v>
      </c>
      <c r="W1402" s="301">
        <v>0</v>
      </c>
      <c r="X1402" s="347">
        <v>0</v>
      </c>
      <c r="Y1402" s="347">
        <v>0</v>
      </c>
      <c r="Z1402" s="347">
        <v>0</v>
      </c>
      <c r="AA1402" s="347">
        <v>0</v>
      </c>
      <c r="AB1402" s="302">
        <v>0</v>
      </c>
      <c r="AC1402" s="302">
        <v>0</v>
      </c>
      <c r="AD1402" s="302">
        <v>0</v>
      </c>
      <c r="AE1402" s="302">
        <v>0</v>
      </c>
      <c r="AF1402" s="302">
        <v>0</v>
      </c>
      <c r="AG1402" s="302">
        <v>0</v>
      </c>
      <c r="AH1402" s="348">
        <v>0</v>
      </c>
      <c r="AI1402" s="348">
        <v>0</v>
      </c>
    </row>
    <row r="1403" spans="3:36" outlineLevel="1" x14ac:dyDescent="0.2">
      <c r="C1403" s="346">
        <v>12</v>
      </c>
      <c r="G1403" t="s">
        <v>292</v>
      </c>
      <c r="Q1403" s="16" t="s">
        <v>110</v>
      </c>
      <c r="R1403" s="314"/>
      <c r="S1403" s="315"/>
      <c r="T1403" s="315"/>
      <c r="U1403" s="315"/>
      <c r="V1403" s="315"/>
      <c r="W1403" s="316"/>
      <c r="X1403" s="349"/>
      <c r="Y1403" s="349"/>
      <c r="Z1403" s="349"/>
      <c r="AA1403" s="349"/>
      <c r="AH1403" s="350"/>
      <c r="AI1403" s="350"/>
    </row>
    <row r="1404" spans="3:36" outlineLevel="1" x14ac:dyDescent="0.2">
      <c r="C1404" s="346">
        <v>12</v>
      </c>
      <c r="G1404" t="s">
        <v>293</v>
      </c>
      <c r="Q1404" s="16" t="s">
        <v>110</v>
      </c>
      <c r="R1404" s="314"/>
      <c r="S1404" s="315">
        <v>0</v>
      </c>
      <c r="T1404" s="315">
        <v>0</v>
      </c>
      <c r="U1404" s="315">
        <v>0</v>
      </c>
      <c r="V1404" s="315">
        <v>0</v>
      </c>
      <c r="W1404" s="316">
        <v>0</v>
      </c>
      <c r="X1404" s="349">
        <v>0</v>
      </c>
      <c r="Y1404" s="349">
        <v>0</v>
      </c>
      <c r="Z1404" s="349">
        <v>0</v>
      </c>
      <c r="AA1404" s="349">
        <v>0</v>
      </c>
      <c r="AB1404" s="5">
        <v>0</v>
      </c>
      <c r="AC1404" s="5">
        <v>0</v>
      </c>
      <c r="AD1404" s="5">
        <v>0</v>
      </c>
      <c r="AE1404" s="5">
        <v>0</v>
      </c>
      <c r="AF1404" s="5">
        <v>0</v>
      </c>
      <c r="AG1404" s="5">
        <v>0</v>
      </c>
      <c r="AH1404" s="350">
        <v>0</v>
      </c>
      <c r="AI1404" s="350">
        <v>0</v>
      </c>
      <c r="AJ1404" s="289"/>
    </row>
    <row r="1405" spans="3:36" outlineLevel="1" x14ac:dyDescent="0.2">
      <c r="C1405" s="346">
        <v>12</v>
      </c>
      <c r="G1405" t="s">
        <v>294</v>
      </c>
      <c r="Q1405" s="337" t="s">
        <v>110</v>
      </c>
      <c r="R1405" s="320"/>
      <c r="S1405" s="321"/>
      <c r="T1405" s="321"/>
      <c r="U1405" s="321"/>
      <c r="V1405" s="321"/>
      <c r="W1405" s="322"/>
      <c r="X1405" s="351"/>
      <c r="Y1405" s="351"/>
      <c r="Z1405" s="351"/>
      <c r="AA1405" s="351"/>
      <c r="AB1405" s="323"/>
      <c r="AC1405" s="323"/>
      <c r="AD1405" s="323"/>
      <c r="AE1405" s="323"/>
      <c r="AF1405" s="323"/>
      <c r="AG1405" s="323"/>
      <c r="AH1405" s="352"/>
      <c r="AI1405" s="352"/>
    </row>
    <row r="1406" spans="3:36" outlineLevel="1" x14ac:dyDescent="0.2">
      <c r="C1406" s="346">
        <v>12</v>
      </c>
      <c r="G1406" s="325" t="s">
        <v>295</v>
      </c>
      <c r="H1406" s="326"/>
      <c r="I1406" s="325"/>
      <c r="J1406" s="325"/>
      <c r="K1406" s="326"/>
      <c r="L1406" s="325"/>
      <c r="M1406" s="325"/>
      <c r="N1406" s="325"/>
      <c r="O1406" s="325"/>
      <c r="P1406" s="325"/>
      <c r="Q1406" s="326"/>
      <c r="R1406" s="327"/>
      <c r="S1406" s="327">
        <v>0</v>
      </c>
      <c r="T1406" s="327">
        <v>0</v>
      </c>
      <c r="U1406" s="327">
        <v>0</v>
      </c>
      <c r="V1406" s="327">
        <v>0</v>
      </c>
      <c r="W1406" s="327">
        <v>0</v>
      </c>
      <c r="X1406" s="327">
        <v>0</v>
      </c>
      <c r="Y1406" s="327">
        <v>0</v>
      </c>
      <c r="Z1406" s="327">
        <v>0</v>
      </c>
      <c r="AA1406" s="327">
        <v>0</v>
      </c>
      <c r="AB1406" s="327">
        <v>0</v>
      </c>
      <c r="AC1406" s="327">
        <v>0</v>
      </c>
      <c r="AD1406" s="327">
        <v>0</v>
      </c>
      <c r="AE1406" s="327">
        <v>0</v>
      </c>
      <c r="AF1406" s="327">
        <v>0</v>
      </c>
      <c r="AG1406" s="327">
        <v>0</v>
      </c>
      <c r="AH1406" s="327">
        <v>0</v>
      </c>
      <c r="AI1406" s="327">
        <v>0</v>
      </c>
    </row>
    <row r="1407" spans="3:36" outlineLevel="1" x14ac:dyDescent="0.2">
      <c r="C1407" s="346"/>
      <c r="AH1407" s="5"/>
      <c r="AI1407" s="5"/>
    </row>
    <row r="1408" spans="3:36" outlineLevel="1" x14ac:dyDescent="0.2">
      <c r="C1408" s="346">
        <v>12</v>
      </c>
      <c r="F1408" s="40" t="s">
        <v>284</v>
      </c>
      <c r="Q1408" s="16" t="s">
        <v>110</v>
      </c>
      <c r="R1408" s="340"/>
      <c r="S1408" s="341">
        <v>0</v>
      </c>
      <c r="T1408" s="341">
        <v>0</v>
      </c>
      <c r="U1408" s="341">
        <v>0</v>
      </c>
      <c r="V1408" s="341">
        <v>0</v>
      </c>
      <c r="W1408" s="342">
        <v>0</v>
      </c>
      <c r="X1408" s="353">
        <v>0</v>
      </c>
      <c r="Y1408" s="353">
        <v>0</v>
      </c>
      <c r="Z1408" s="353">
        <v>0</v>
      </c>
      <c r="AA1408" s="353">
        <v>0</v>
      </c>
      <c r="AB1408" s="343">
        <v>0</v>
      </c>
      <c r="AC1408" s="343">
        <v>0</v>
      </c>
      <c r="AD1408" s="343">
        <v>0</v>
      </c>
      <c r="AE1408" s="343">
        <v>0</v>
      </c>
      <c r="AF1408" s="343">
        <v>0</v>
      </c>
      <c r="AG1408" s="343">
        <v>0</v>
      </c>
      <c r="AH1408" s="344">
        <v>0</v>
      </c>
      <c r="AI1408" s="344">
        <v>0</v>
      </c>
    </row>
    <row r="1409" spans="3:36" outlineLevel="1" x14ac:dyDescent="0.2">
      <c r="C1409" s="346"/>
      <c r="AH1409" s="5"/>
      <c r="AI1409" s="5"/>
    </row>
    <row r="1410" spans="3:36" outlineLevel="1" x14ac:dyDescent="0.2">
      <c r="C1410" s="346">
        <v>12</v>
      </c>
      <c r="F1410" s="40" t="s">
        <v>285</v>
      </c>
      <c r="Q1410" s="16" t="s">
        <v>110</v>
      </c>
      <c r="R1410" s="340"/>
      <c r="S1410" s="341">
        <v>0</v>
      </c>
      <c r="T1410" s="341">
        <v>0</v>
      </c>
      <c r="U1410" s="341">
        <v>0</v>
      </c>
      <c r="V1410" s="341">
        <v>0</v>
      </c>
      <c r="W1410" s="342">
        <v>0</v>
      </c>
      <c r="X1410" s="353">
        <v>0</v>
      </c>
      <c r="Y1410" s="353">
        <v>0</v>
      </c>
      <c r="Z1410" s="353">
        <v>0</v>
      </c>
      <c r="AA1410" s="353">
        <v>0</v>
      </c>
      <c r="AB1410" s="343">
        <v>0</v>
      </c>
      <c r="AC1410" s="343">
        <v>0</v>
      </c>
      <c r="AD1410" s="343">
        <v>0</v>
      </c>
      <c r="AE1410" s="343">
        <v>0</v>
      </c>
      <c r="AF1410" s="343">
        <v>0</v>
      </c>
      <c r="AG1410" s="343">
        <v>0</v>
      </c>
      <c r="AH1410" s="344">
        <v>0</v>
      </c>
      <c r="AI1410" s="344">
        <v>0</v>
      </c>
    </row>
    <row r="1411" spans="3:36" outlineLevel="1" x14ac:dyDescent="0.2">
      <c r="C1411" s="346"/>
      <c r="AH1411" s="5"/>
      <c r="AI1411" s="5"/>
    </row>
    <row r="1412" spans="3:36" outlineLevel="1" x14ac:dyDescent="0.2">
      <c r="C1412" s="346">
        <v>12</v>
      </c>
      <c r="F1412" s="40" t="s">
        <v>267</v>
      </c>
      <c r="Q1412" s="16" t="s">
        <v>110</v>
      </c>
      <c r="R1412" s="340"/>
      <c r="S1412" s="341">
        <v>0</v>
      </c>
      <c r="T1412" s="341">
        <v>0</v>
      </c>
      <c r="U1412" s="341">
        <v>0</v>
      </c>
      <c r="V1412" s="341">
        <v>0</v>
      </c>
      <c r="W1412" s="342">
        <v>0</v>
      </c>
      <c r="X1412" s="353">
        <v>0</v>
      </c>
      <c r="Y1412" s="353">
        <v>0</v>
      </c>
      <c r="Z1412" s="353">
        <v>0</v>
      </c>
      <c r="AA1412" s="353">
        <v>0</v>
      </c>
      <c r="AB1412" s="343">
        <v>0</v>
      </c>
      <c r="AC1412" s="343">
        <v>0</v>
      </c>
      <c r="AD1412" s="343">
        <v>0</v>
      </c>
      <c r="AE1412" s="343">
        <v>0</v>
      </c>
      <c r="AF1412" s="343">
        <v>0</v>
      </c>
      <c r="AG1412" s="343">
        <v>0</v>
      </c>
      <c r="AH1412" s="344">
        <v>0</v>
      </c>
      <c r="AI1412" s="344">
        <v>0</v>
      </c>
    </row>
    <row r="1413" spans="3:36" outlineLevel="1" x14ac:dyDescent="0.2"/>
    <row r="1414" spans="3:36" x14ac:dyDescent="0.2">
      <c r="C1414" s="116">
        <v>13</v>
      </c>
      <c r="D1414" s="67" t="s">
        <v>143</v>
      </c>
      <c r="E1414" s="67"/>
      <c r="F1414" s="67"/>
      <c r="G1414" s="67"/>
      <c r="H1414" s="102"/>
      <c r="I1414" s="67"/>
      <c r="J1414" s="67"/>
      <c r="K1414" s="102"/>
      <c r="L1414" s="67"/>
      <c r="M1414" s="67"/>
      <c r="N1414" s="67"/>
      <c r="O1414" s="67"/>
      <c r="P1414" s="67"/>
      <c r="Q1414" s="117" t="s">
        <v>110</v>
      </c>
      <c r="R1414" s="118"/>
      <c r="S1414" s="118">
        <v>0</v>
      </c>
      <c r="T1414" s="118">
        <v>0</v>
      </c>
      <c r="U1414" s="118">
        <v>0</v>
      </c>
      <c r="V1414" s="118">
        <v>0</v>
      </c>
      <c r="W1414" s="118">
        <v>0</v>
      </c>
      <c r="X1414" s="118">
        <v>0</v>
      </c>
      <c r="Y1414" s="118">
        <v>0</v>
      </c>
      <c r="Z1414" s="118">
        <v>0</v>
      </c>
      <c r="AA1414" s="118">
        <v>0</v>
      </c>
      <c r="AB1414" s="118">
        <v>0</v>
      </c>
      <c r="AC1414" s="118">
        <v>0</v>
      </c>
      <c r="AD1414" s="118">
        <v>0</v>
      </c>
      <c r="AE1414" s="118">
        <v>0</v>
      </c>
      <c r="AF1414" s="118">
        <v>0</v>
      </c>
      <c r="AG1414" s="118">
        <v>0</v>
      </c>
      <c r="AH1414" s="118">
        <v>0</v>
      </c>
      <c r="AI1414" s="118">
        <v>0</v>
      </c>
    </row>
    <row r="1415" spans="3:36" outlineLevel="1" x14ac:dyDescent="0.2">
      <c r="F1415" s="40" t="s">
        <v>269</v>
      </c>
    </row>
    <row r="1416" spans="3:36" outlineLevel="1" x14ac:dyDescent="0.2">
      <c r="C1416" s="346">
        <v>13</v>
      </c>
      <c r="G1416" t="s">
        <v>290</v>
      </c>
      <c r="O1416" s="149" t="s">
        <v>291</v>
      </c>
      <c r="P1416" s="318">
        <v>0</v>
      </c>
      <c r="Q1416" s="16" t="s">
        <v>110</v>
      </c>
      <c r="R1416" s="299"/>
      <c r="S1416" s="300">
        <v>0</v>
      </c>
      <c r="T1416" s="300">
        <v>0</v>
      </c>
      <c r="U1416" s="300">
        <v>0</v>
      </c>
      <c r="V1416" s="300">
        <v>0</v>
      </c>
      <c r="W1416" s="301">
        <v>0</v>
      </c>
      <c r="X1416" s="347">
        <v>0</v>
      </c>
      <c r="Y1416" s="347">
        <v>0</v>
      </c>
      <c r="Z1416" s="347">
        <v>0</v>
      </c>
      <c r="AA1416" s="347">
        <v>0</v>
      </c>
      <c r="AB1416" s="302">
        <v>0</v>
      </c>
      <c r="AC1416" s="302">
        <v>0</v>
      </c>
      <c r="AD1416" s="302">
        <v>0</v>
      </c>
      <c r="AE1416" s="302">
        <v>0</v>
      </c>
      <c r="AF1416" s="302">
        <v>0</v>
      </c>
      <c r="AG1416" s="302">
        <v>0</v>
      </c>
      <c r="AH1416" s="348">
        <v>0</v>
      </c>
      <c r="AI1416" s="348">
        <v>0</v>
      </c>
    </row>
    <row r="1417" spans="3:36" outlineLevel="1" x14ac:dyDescent="0.2">
      <c r="C1417" s="346">
        <v>13</v>
      </c>
      <c r="G1417" t="s">
        <v>292</v>
      </c>
      <c r="Q1417" s="16" t="s">
        <v>110</v>
      </c>
      <c r="R1417" s="314"/>
      <c r="S1417" s="315"/>
      <c r="T1417" s="315"/>
      <c r="U1417" s="315"/>
      <c r="V1417" s="315"/>
      <c r="W1417" s="316"/>
      <c r="X1417" s="349"/>
      <c r="Y1417" s="349"/>
      <c r="Z1417" s="349"/>
      <c r="AA1417" s="349"/>
      <c r="AH1417" s="350"/>
      <c r="AI1417" s="350"/>
    </row>
    <row r="1418" spans="3:36" outlineLevel="1" x14ac:dyDescent="0.2">
      <c r="C1418" s="346">
        <v>13</v>
      </c>
      <c r="G1418" t="s">
        <v>293</v>
      </c>
      <c r="Q1418" s="16" t="s">
        <v>110</v>
      </c>
      <c r="R1418" s="314"/>
      <c r="S1418" s="315">
        <v>0</v>
      </c>
      <c r="T1418" s="315">
        <v>0</v>
      </c>
      <c r="U1418" s="315">
        <v>0</v>
      </c>
      <c r="V1418" s="315">
        <v>0</v>
      </c>
      <c r="W1418" s="316">
        <v>0</v>
      </c>
      <c r="X1418" s="349">
        <v>0</v>
      </c>
      <c r="Y1418" s="349">
        <v>0</v>
      </c>
      <c r="Z1418" s="349">
        <v>0</v>
      </c>
      <c r="AA1418" s="349">
        <v>0</v>
      </c>
      <c r="AB1418" s="5">
        <v>0</v>
      </c>
      <c r="AC1418" s="5">
        <v>0</v>
      </c>
      <c r="AD1418" s="5">
        <v>0</v>
      </c>
      <c r="AE1418" s="5">
        <v>0</v>
      </c>
      <c r="AF1418" s="5">
        <v>0</v>
      </c>
      <c r="AG1418" s="5">
        <v>0</v>
      </c>
      <c r="AH1418" s="350">
        <v>0</v>
      </c>
      <c r="AI1418" s="350">
        <v>0</v>
      </c>
      <c r="AJ1418" s="289"/>
    </row>
    <row r="1419" spans="3:36" outlineLevel="1" x14ac:dyDescent="0.2">
      <c r="C1419" s="346">
        <v>13</v>
      </c>
      <c r="G1419" t="s">
        <v>294</v>
      </c>
      <c r="Q1419" s="337" t="s">
        <v>110</v>
      </c>
      <c r="R1419" s="320"/>
      <c r="S1419" s="321"/>
      <c r="T1419" s="321"/>
      <c r="U1419" s="321"/>
      <c r="V1419" s="321"/>
      <c r="W1419" s="322"/>
      <c r="X1419" s="351"/>
      <c r="Y1419" s="351"/>
      <c r="Z1419" s="351"/>
      <c r="AA1419" s="351"/>
      <c r="AB1419" s="323"/>
      <c r="AC1419" s="323"/>
      <c r="AD1419" s="323"/>
      <c r="AE1419" s="323"/>
      <c r="AF1419" s="323"/>
      <c r="AG1419" s="323"/>
      <c r="AH1419" s="352"/>
      <c r="AI1419" s="352"/>
    </row>
    <row r="1420" spans="3:36" outlineLevel="1" x14ac:dyDescent="0.2">
      <c r="C1420" s="346">
        <v>13</v>
      </c>
      <c r="G1420" s="325" t="s">
        <v>295</v>
      </c>
      <c r="H1420" s="326"/>
      <c r="I1420" s="325"/>
      <c r="J1420" s="325"/>
      <c r="K1420" s="326"/>
      <c r="L1420" s="325"/>
      <c r="M1420" s="325"/>
      <c r="N1420" s="325"/>
      <c r="O1420" s="325"/>
      <c r="P1420" s="325"/>
      <c r="Q1420" s="326"/>
      <c r="R1420" s="327"/>
      <c r="S1420" s="327">
        <v>0</v>
      </c>
      <c r="T1420" s="327">
        <v>0</v>
      </c>
      <c r="U1420" s="327">
        <v>0</v>
      </c>
      <c r="V1420" s="327">
        <v>0</v>
      </c>
      <c r="W1420" s="327">
        <v>0</v>
      </c>
      <c r="X1420" s="327">
        <v>0</v>
      </c>
      <c r="Y1420" s="327">
        <v>0</v>
      </c>
      <c r="Z1420" s="327">
        <v>0</v>
      </c>
      <c r="AA1420" s="327">
        <v>0</v>
      </c>
      <c r="AB1420" s="327">
        <v>0</v>
      </c>
      <c r="AC1420" s="327">
        <v>0</v>
      </c>
      <c r="AD1420" s="327">
        <v>0</v>
      </c>
      <c r="AE1420" s="327">
        <v>0</v>
      </c>
      <c r="AF1420" s="327">
        <v>0</v>
      </c>
      <c r="AG1420" s="327">
        <v>0</v>
      </c>
      <c r="AH1420" s="327">
        <v>0</v>
      </c>
      <c r="AI1420" s="327">
        <v>0</v>
      </c>
    </row>
    <row r="1421" spans="3:36" outlineLevel="1" x14ac:dyDescent="0.2">
      <c r="C1421" s="346"/>
      <c r="AH1421" s="5"/>
      <c r="AI1421" s="5"/>
    </row>
    <row r="1422" spans="3:36" outlineLevel="1" x14ac:dyDescent="0.2">
      <c r="C1422" s="346">
        <v>13</v>
      </c>
      <c r="F1422" s="40" t="s">
        <v>284</v>
      </c>
      <c r="Q1422" s="16" t="s">
        <v>110</v>
      </c>
      <c r="R1422" s="340"/>
      <c r="S1422" s="341">
        <v>0</v>
      </c>
      <c r="T1422" s="341">
        <v>0</v>
      </c>
      <c r="U1422" s="341">
        <v>0</v>
      </c>
      <c r="V1422" s="341">
        <v>0</v>
      </c>
      <c r="W1422" s="342">
        <v>0</v>
      </c>
      <c r="X1422" s="353">
        <v>0</v>
      </c>
      <c r="Y1422" s="353">
        <v>0</v>
      </c>
      <c r="Z1422" s="353">
        <v>0</v>
      </c>
      <c r="AA1422" s="353">
        <v>0</v>
      </c>
      <c r="AB1422" s="343">
        <v>0</v>
      </c>
      <c r="AC1422" s="343">
        <v>0</v>
      </c>
      <c r="AD1422" s="343">
        <v>0</v>
      </c>
      <c r="AE1422" s="343">
        <v>0</v>
      </c>
      <c r="AF1422" s="343">
        <v>0</v>
      </c>
      <c r="AG1422" s="343">
        <v>0</v>
      </c>
      <c r="AH1422" s="344">
        <v>0</v>
      </c>
      <c r="AI1422" s="344">
        <v>0</v>
      </c>
    </row>
    <row r="1423" spans="3:36" outlineLevel="1" x14ac:dyDescent="0.2">
      <c r="C1423" s="346"/>
      <c r="AH1423" s="5"/>
      <c r="AI1423" s="5"/>
    </row>
    <row r="1424" spans="3:36" outlineLevel="1" x14ac:dyDescent="0.2">
      <c r="C1424" s="346">
        <v>13</v>
      </c>
      <c r="F1424" s="40" t="s">
        <v>285</v>
      </c>
      <c r="Q1424" s="16" t="s">
        <v>110</v>
      </c>
      <c r="R1424" s="340"/>
      <c r="S1424" s="341">
        <v>0</v>
      </c>
      <c r="T1424" s="341">
        <v>0</v>
      </c>
      <c r="U1424" s="341">
        <v>0</v>
      </c>
      <c r="V1424" s="341">
        <v>0</v>
      </c>
      <c r="W1424" s="342">
        <v>0</v>
      </c>
      <c r="X1424" s="353">
        <v>0</v>
      </c>
      <c r="Y1424" s="353">
        <v>0</v>
      </c>
      <c r="Z1424" s="353">
        <v>0</v>
      </c>
      <c r="AA1424" s="353">
        <v>0</v>
      </c>
      <c r="AB1424" s="343">
        <v>0</v>
      </c>
      <c r="AC1424" s="343">
        <v>0</v>
      </c>
      <c r="AD1424" s="343">
        <v>0</v>
      </c>
      <c r="AE1424" s="343">
        <v>0</v>
      </c>
      <c r="AF1424" s="343">
        <v>0</v>
      </c>
      <c r="AG1424" s="343">
        <v>0</v>
      </c>
      <c r="AH1424" s="344">
        <v>0</v>
      </c>
      <c r="AI1424" s="344">
        <v>0</v>
      </c>
    </row>
    <row r="1425" spans="3:36" outlineLevel="1" x14ac:dyDescent="0.2">
      <c r="C1425" s="346"/>
      <c r="AH1425" s="5"/>
      <c r="AI1425" s="5"/>
    </row>
    <row r="1426" spans="3:36" outlineLevel="1" x14ac:dyDescent="0.2">
      <c r="C1426" s="346">
        <v>13</v>
      </c>
      <c r="F1426" s="40" t="s">
        <v>267</v>
      </c>
      <c r="Q1426" s="16" t="s">
        <v>110</v>
      </c>
      <c r="R1426" s="340"/>
      <c r="S1426" s="341">
        <v>0</v>
      </c>
      <c r="T1426" s="341">
        <v>0</v>
      </c>
      <c r="U1426" s="341">
        <v>0</v>
      </c>
      <c r="V1426" s="341">
        <v>0</v>
      </c>
      <c r="W1426" s="342">
        <v>0</v>
      </c>
      <c r="X1426" s="353">
        <v>0</v>
      </c>
      <c r="Y1426" s="353">
        <v>0</v>
      </c>
      <c r="Z1426" s="353">
        <v>0</v>
      </c>
      <c r="AA1426" s="353">
        <v>0</v>
      </c>
      <c r="AB1426" s="343">
        <v>0</v>
      </c>
      <c r="AC1426" s="343">
        <v>0</v>
      </c>
      <c r="AD1426" s="343">
        <v>0</v>
      </c>
      <c r="AE1426" s="343">
        <v>0</v>
      </c>
      <c r="AF1426" s="343">
        <v>0</v>
      </c>
      <c r="AG1426" s="343">
        <v>0</v>
      </c>
      <c r="AH1426" s="344">
        <v>0</v>
      </c>
      <c r="AI1426" s="344">
        <v>0</v>
      </c>
    </row>
    <row r="1427" spans="3:36" outlineLevel="1" x14ac:dyDescent="0.2"/>
    <row r="1428" spans="3:36" x14ac:dyDescent="0.2">
      <c r="C1428" s="116">
        <v>14</v>
      </c>
      <c r="D1428" s="67" t="s">
        <v>144</v>
      </c>
      <c r="E1428" s="67"/>
      <c r="F1428" s="67"/>
      <c r="G1428" s="67"/>
      <c r="H1428" s="102"/>
      <c r="I1428" s="67"/>
      <c r="J1428" s="67"/>
      <c r="K1428" s="102"/>
      <c r="L1428" s="67"/>
      <c r="M1428" s="67"/>
      <c r="N1428" s="67"/>
      <c r="O1428" s="67"/>
      <c r="P1428" s="67"/>
      <c r="Q1428" s="117" t="s">
        <v>110</v>
      </c>
      <c r="R1428" s="118"/>
      <c r="S1428" s="118">
        <v>0</v>
      </c>
      <c r="T1428" s="118">
        <v>0</v>
      </c>
      <c r="U1428" s="118">
        <v>0</v>
      </c>
      <c r="V1428" s="118">
        <v>0</v>
      </c>
      <c r="W1428" s="118">
        <v>0</v>
      </c>
      <c r="X1428" s="118">
        <v>0</v>
      </c>
      <c r="Y1428" s="118">
        <v>0</v>
      </c>
      <c r="Z1428" s="118">
        <v>0</v>
      </c>
      <c r="AA1428" s="118">
        <v>0</v>
      </c>
      <c r="AB1428" s="118">
        <v>0</v>
      </c>
      <c r="AC1428" s="118">
        <v>0</v>
      </c>
      <c r="AD1428" s="118">
        <v>0</v>
      </c>
      <c r="AE1428" s="118">
        <v>0</v>
      </c>
      <c r="AF1428" s="118">
        <v>0</v>
      </c>
      <c r="AG1428" s="118">
        <v>0</v>
      </c>
      <c r="AH1428" s="118">
        <v>0</v>
      </c>
      <c r="AI1428" s="118">
        <v>0</v>
      </c>
    </row>
    <row r="1429" spans="3:36" outlineLevel="1" x14ac:dyDescent="0.2">
      <c r="F1429" s="40" t="s">
        <v>269</v>
      </c>
    </row>
    <row r="1430" spans="3:36" outlineLevel="1" x14ac:dyDescent="0.2">
      <c r="C1430" s="346">
        <v>14</v>
      </c>
      <c r="G1430" t="s">
        <v>290</v>
      </c>
      <c r="O1430" s="149" t="s">
        <v>291</v>
      </c>
      <c r="P1430" s="318">
        <v>0</v>
      </c>
      <c r="Q1430" s="16" t="s">
        <v>110</v>
      </c>
      <c r="R1430" s="299"/>
      <c r="S1430" s="300">
        <v>0</v>
      </c>
      <c r="T1430" s="300">
        <v>0</v>
      </c>
      <c r="U1430" s="300">
        <v>0</v>
      </c>
      <c r="V1430" s="300">
        <v>0</v>
      </c>
      <c r="W1430" s="301">
        <v>0</v>
      </c>
      <c r="X1430" s="347">
        <v>0</v>
      </c>
      <c r="Y1430" s="347">
        <v>0</v>
      </c>
      <c r="Z1430" s="347">
        <v>0</v>
      </c>
      <c r="AA1430" s="347">
        <v>0</v>
      </c>
      <c r="AB1430" s="302">
        <v>0</v>
      </c>
      <c r="AC1430" s="302">
        <v>0</v>
      </c>
      <c r="AD1430" s="302">
        <v>0</v>
      </c>
      <c r="AE1430" s="302">
        <v>0</v>
      </c>
      <c r="AF1430" s="302">
        <v>0</v>
      </c>
      <c r="AG1430" s="302">
        <v>0</v>
      </c>
      <c r="AH1430" s="348">
        <v>0</v>
      </c>
      <c r="AI1430" s="348">
        <v>0</v>
      </c>
    </row>
    <row r="1431" spans="3:36" outlineLevel="1" x14ac:dyDescent="0.2">
      <c r="C1431" s="346">
        <v>14</v>
      </c>
      <c r="G1431" t="s">
        <v>292</v>
      </c>
      <c r="Q1431" s="16" t="s">
        <v>110</v>
      </c>
      <c r="R1431" s="314"/>
      <c r="S1431" s="315"/>
      <c r="T1431" s="315"/>
      <c r="U1431" s="315"/>
      <c r="V1431" s="315"/>
      <c r="W1431" s="316"/>
      <c r="X1431" s="349"/>
      <c r="Y1431" s="349"/>
      <c r="Z1431" s="349"/>
      <c r="AA1431" s="349"/>
      <c r="AH1431" s="350"/>
      <c r="AI1431" s="350"/>
    </row>
    <row r="1432" spans="3:36" outlineLevel="1" x14ac:dyDescent="0.2">
      <c r="C1432" s="346">
        <v>14</v>
      </c>
      <c r="G1432" t="s">
        <v>293</v>
      </c>
      <c r="Q1432" s="16" t="s">
        <v>110</v>
      </c>
      <c r="R1432" s="314"/>
      <c r="S1432" s="315">
        <v>0</v>
      </c>
      <c r="T1432" s="315">
        <v>0</v>
      </c>
      <c r="U1432" s="315">
        <v>0</v>
      </c>
      <c r="V1432" s="315">
        <v>0</v>
      </c>
      <c r="W1432" s="316">
        <v>0</v>
      </c>
      <c r="X1432" s="349">
        <v>0</v>
      </c>
      <c r="Y1432" s="349">
        <v>0</v>
      </c>
      <c r="Z1432" s="349">
        <v>0</v>
      </c>
      <c r="AA1432" s="349">
        <v>0</v>
      </c>
      <c r="AB1432" s="5">
        <v>0</v>
      </c>
      <c r="AC1432" s="5">
        <v>0</v>
      </c>
      <c r="AD1432" s="5">
        <v>0</v>
      </c>
      <c r="AE1432" s="5">
        <v>0</v>
      </c>
      <c r="AF1432" s="5">
        <v>0</v>
      </c>
      <c r="AG1432" s="5">
        <v>0</v>
      </c>
      <c r="AH1432" s="350">
        <v>0</v>
      </c>
      <c r="AI1432" s="350">
        <v>0</v>
      </c>
      <c r="AJ1432" s="289"/>
    </row>
    <row r="1433" spans="3:36" outlineLevel="1" x14ac:dyDescent="0.2">
      <c r="C1433" s="346">
        <v>14</v>
      </c>
      <c r="G1433" t="s">
        <v>294</v>
      </c>
      <c r="Q1433" s="337" t="s">
        <v>110</v>
      </c>
      <c r="R1433" s="320"/>
      <c r="S1433" s="321"/>
      <c r="T1433" s="321"/>
      <c r="U1433" s="321"/>
      <c r="V1433" s="321"/>
      <c r="W1433" s="322"/>
      <c r="X1433" s="351"/>
      <c r="Y1433" s="351"/>
      <c r="Z1433" s="351"/>
      <c r="AA1433" s="351"/>
      <c r="AB1433" s="323"/>
      <c r="AC1433" s="323"/>
      <c r="AD1433" s="323"/>
      <c r="AE1433" s="323"/>
      <c r="AF1433" s="323"/>
      <c r="AG1433" s="323"/>
      <c r="AH1433" s="352"/>
      <c r="AI1433" s="352"/>
    </row>
    <row r="1434" spans="3:36" outlineLevel="1" x14ac:dyDescent="0.2">
      <c r="C1434" s="346">
        <v>14</v>
      </c>
      <c r="G1434" s="325" t="s">
        <v>295</v>
      </c>
      <c r="H1434" s="326"/>
      <c r="I1434" s="325"/>
      <c r="J1434" s="325"/>
      <c r="K1434" s="326"/>
      <c r="L1434" s="325"/>
      <c r="M1434" s="325"/>
      <c r="N1434" s="325"/>
      <c r="O1434" s="325"/>
      <c r="P1434" s="325"/>
      <c r="Q1434" s="326"/>
      <c r="R1434" s="327"/>
      <c r="S1434" s="327">
        <v>0</v>
      </c>
      <c r="T1434" s="327">
        <v>0</v>
      </c>
      <c r="U1434" s="327">
        <v>0</v>
      </c>
      <c r="V1434" s="327">
        <v>0</v>
      </c>
      <c r="W1434" s="327">
        <v>0</v>
      </c>
      <c r="X1434" s="327">
        <v>0</v>
      </c>
      <c r="Y1434" s="327">
        <v>0</v>
      </c>
      <c r="Z1434" s="327">
        <v>0</v>
      </c>
      <c r="AA1434" s="327">
        <v>0</v>
      </c>
      <c r="AB1434" s="327">
        <v>0</v>
      </c>
      <c r="AC1434" s="327">
        <v>0</v>
      </c>
      <c r="AD1434" s="327">
        <v>0</v>
      </c>
      <c r="AE1434" s="327">
        <v>0</v>
      </c>
      <c r="AF1434" s="327">
        <v>0</v>
      </c>
      <c r="AG1434" s="327">
        <v>0</v>
      </c>
      <c r="AH1434" s="327">
        <v>0</v>
      </c>
      <c r="AI1434" s="327">
        <v>0</v>
      </c>
    </row>
    <row r="1435" spans="3:36" outlineLevel="1" x14ac:dyDescent="0.2">
      <c r="C1435" s="346"/>
      <c r="AH1435" s="5"/>
      <c r="AI1435" s="5"/>
    </row>
    <row r="1436" spans="3:36" outlineLevel="1" x14ac:dyDescent="0.2">
      <c r="C1436" s="346">
        <v>14</v>
      </c>
      <c r="F1436" s="40" t="s">
        <v>284</v>
      </c>
      <c r="Q1436" s="16" t="s">
        <v>110</v>
      </c>
      <c r="R1436" s="340"/>
      <c r="S1436" s="341">
        <v>0</v>
      </c>
      <c r="T1436" s="341">
        <v>0</v>
      </c>
      <c r="U1436" s="341">
        <v>0</v>
      </c>
      <c r="V1436" s="341">
        <v>0</v>
      </c>
      <c r="W1436" s="342">
        <v>0</v>
      </c>
      <c r="X1436" s="353">
        <v>0</v>
      </c>
      <c r="Y1436" s="353">
        <v>0</v>
      </c>
      <c r="Z1436" s="353">
        <v>0</v>
      </c>
      <c r="AA1436" s="353">
        <v>0</v>
      </c>
      <c r="AB1436" s="343">
        <v>0</v>
      </c>
      <c r="AC1436" s="343">
        <v>0</v>
      </c>
      <c r="AD1436" s="343">
        <v>0</v>
      </c>
      <c r="AE1436" s="343">
        <v>0</v>
      </c>
      <c r="AF1436" s="343">
        <v>0</v>
      </c>
      <c r="AG1436" s="343">
        <v>0</v>
      </c>
      <c r="AH1436" s="344">
        <v>0</v>
      </c>
      <c r="AI1436" s="344">
        <v>0</v>
      </c>
    </row>
    <row r="1437" spans="3:36" outlineLevel="1" x14ac:dyDescent="0.2">
      <c r="C1437" s="346"/>
      <c r="AH1437" s="5"/>
      <c r="AI1437" s="5"/>
    </row>
    <row r="1438" spans="3:36" outlineLevel="1" x14ac:dyDescent="0.2">
      <c r="C1438" s="346">
        <v>14</v>
      </c>
      <c r="F1438" s="40" t="s">
        <v>285</v>
      </c>
      <c r="Q1438" s="16" t="s">
        <v>110</v>
      </c>
      <c r="R1438" s="340"/>
      <c r="S1438" s="341">
        <v>0</v>
      </c>
      <c r="T1438" s="341">
        <v>0</v>
      </c>
      <c r="U1438" s="341">
        <v>0</v>
      </c>
      <c r="V1438" s="341">
        <v>0</v>
      </c>
      <c r="W1438" s="342">
        <v>0</v>
      </c>
      <c r="X1438" s="353">
        <v>0</v>
      </c>
      <c r="Y1438" s="353">
        <v>0</v>
      </c>
      <c r="Z1438" s="353">
        <v>0</v>
      </c>
      <c r="AA1438" s="353">
        <v>0</v>
      </c>
      <c r="AB1438" s="343">
        <v>0</v>
      </c>
      <c r="AC1438" s="343">
        <v>0</v>
      </c>
      <c r="AD1438" s="343">
        <v>0</v>
      </c>
      <c r="AE1438" s="343">
        <v>0</v>
      </c>
      <c r="AF1438" s="343">
        <v>0</v>
      </c>
      <c r="AG1438" s="343">
        <v>0</v>
      </c>
      <c r="AH1438" s="344">
        <v>0</v>
      </c>
      <c r="AI1438" s="344">
        <v>0</v>
      </c>
    </row>
    <row r="1439" spans="3:36" outlineLevel="1" x14ac:dyDescent="0.2">
      <c r="C1439" s="346"/>
      <c r="AH1439" s="5"/>
      <c r="AI1439" s="5"/>
    </row>
    <row r="1440" spans="3:36" outlineLevel="1" x14ac:dyDescent="0.2">
      <c r="C1440" s="346">
        <v>14</v>
      </c>
      <c r="F1440" s="40" t="s">
        <v>267</v>
      </c>
      <c r="Q1440" s="16" t="s">
        <v>110</v>
      </c>
      <c r="R1440" s="340"/>
      <c r="S1440" s="341">
        <v>0</v>
      </c>
      <c r="T1440" s="341">
        <v>0</v>
      </c>
      <c r="U1440" s="341">
        <v>0</v>
      </c>
      <c r="V1440" s="341">
        <v>0</v>
      </c>
      <c r="W1440" s="342">
        <v>0</v>
      </c>
      <c r="X1440" s="353">
        <v>0</v>
      </c>
      <c r="Y1440" s="353">
        <v>0</v>
      </c>
      <c r="Z1440" s="353">
        <v>0</v>
      </c>
      <c r="AA1440" s="353">
        <v>0</v>
      </c>
      <c r="AB1440" s="343">
        <v>0</v>
      </c>
      <c r="AC1440" s="343">
        <v>0</v>
      </c>
      <c r="AD1440" s="343">
        <v>0</v>
      </c>
      <c r="AE1440" s="343">
        <v>0</v>
      </c>
      <c r="AF1440" s="343">
        <v>0</v>
      </c>
      <c r="AG1440" s="343">
        <v>0</v>
      </c>
      <c r="AH1440" s="344">
        <v>0</v>
      </c>
      <c r="AI1440" s="344">
        <v>0</v>
      </c>
    </row>
    <row r="1441" spans="3:36" outlineLevel="1" x14ac:dyDescent="0.2"/>
    <row r="1442" spans="3:36" x14ac:dyDescent="0.2">
      <c r="C1442" s="116">
        <v>15</v>
      </c>
      <c r="D1442" s="67" t="s">
        <v>145</v>
      </c>
      <c r="E1442" s="67"/>
      <c r="F1442" s="67"/>
      <c r="G1442" s="67"/>
      <c r="H1442" s="102"/>
      <c r="I1442" s="67"/>
      <c r="J1442" s="67"/>
      <c r="K1442" s="102"/>
      <c r="L1442" s="67"/>
      <c r="M1442" s="67"/>
      <c r="N1442" s="67"/>
      <c r="O1442" s="67"/>
      <c r="P1442" s="67"/>
      <c r="Q1442" s="117" t="s">
        <v>110</v>
      </c>
      <c r="R1442" s="118"/>
      <c r="S1442" s="118">
        <v>0</v>
      </c>
      <c r="T1442" s="118">
        <v>0</v>
      </c>
      <c r="U1442" s="118">
        <v>0</v>
      </c>
      <c r="V1442" s="118">
        <v>0</v>
      </c>
      <c r="W1442" s="118">
        <v>0</v>
      </c>
      <c r="X1442" s="118">
        <v>0</v>
      </c>
      <c r="Y1442" s="118">
        <v>0</v>
      </c>
      <c r="Z1442" s="118">
        <v>0</v>
      </c>
      <c r="AA1442" s="118">
        <v>0</v>
      </c>
      <c r="AB1442" s="118">
        <v>0</v>
      </c>
      <c r="AC1442" s="118">
        <v>0</v>
      </c>
      <c r="AD1442" s="118">
        <v>0</v>
      </c>
      <c r="AE1442" s="118">
        <v>0</v>
      </c>
      <c r="AF1442" s="118">
        <v>0</v>
      </c>
      <c r="AG1442" s="118">
        <v>0</v>
      </c>
      <c r="AH1442" s="118">
        <v>0</v>
      </c>
      <c r="AI1442" s="118">
        <v>0</v>
      </c>
    </row>
    <row r="1443" spans="3:36" outlineLevel="1" x14ac:dyDescent="0.2">
      <c r="F1443" s="40" t="s">
        <v>269</v>
      </c>
    </row>
    <row r="1444" spans="3:36" outlineLevel="1" x14ac:dyDescent="0.2">
      <c r="C1444" s="346">
        <v>15</v>
      </c>
      <c r="G1444" t="s">
        <v>290</v>
      </c>
      <c r="O1444" s="149" t="s">
        <v>291</v>
      </c>
      <c r="P1444" s="318">
        <v>0</v>
      </c>
      <c r="Q1444" s="16" t="s">
        <v>110</v>
      </c>
      <c r="R1444" s="299"/>
      <c r="S1444" s="300">
        <v>0</v>
      </c>
      <c r="T1444" s="300">
        <v>0</v>
      </c>
      <c r="U1444" s="300">
        <v>0</v>
      </c>
      <c r="V1444" s="300">
        <v>0</v>
      </c>
      <c r="W1444" s="301">
        <v>0</v>
      </c>
      <c r="X1444" s="347">
        <v>0</v>
      </c>
      <c r="Y1444" s="347">
        <v>0</v>
      </c>
      <c r="Z1444" s="347">
        <v>0</v>
      </c>
      <c r="AA1444" s="347">
        <v>0</v>
      </c>
      <c r="AB1444" s="302">
        <v>0</v>
      </c>
      <c r="AC1444" s="302">
        <v>0</v>
      </c>
      <c r="AD1444" s="302">
        <v>0</v>
      </c>
      <c r="AE1444" s="302">
        <v>0</v>
      </c>
      <c r="AF1444" s="302">
        <v>0</v>
      </c>
      <c r="AG1444" s="302">
        <v>0</v>
      </c>
      <c r="AH1444" s="348">
        <v>0</v>
      </c>
      <c r="AI1444" s="348">
        <v>0</v>
      </c>
    </row>
    <row r="1445" spans="3:36" outlineLevel="1" x14ac:dyDescent="0.2">
      <c r="C1445" s="346">
        <v>15</v>
      </c>
      <c r="G1445" t="s">
        <v>292</v>
      </c>
      <c r="Q1445" s="16" t="s">
        <v>110</v>
      </c>
      <c r="R1445" s="314"/>
      <c r="S1445" s="315"/>
      <c r="T1445" s="315"/>
      <c r="U1445" s="315"/>
      <c r="V1445" s="315"/>
      <c r="W1445" s="316"/>
      <c r="X1445" s="349"/>
      <c r="Y1445" s="349"/>
      <c r="Z1445" s="349"/>
      <c r="AA1445" s="349"/>
      <c r="AH1445" s="350"/>
      <c r="AI1445" s="350"/>
    </row>
    <row r="1446" spans="3:36" outlineLevel="1" x14ac:dyDescent="0.2">
      <c r="C1446" s="346">
        <v>15</v>
      </c>
      <c r="G1446" t="s">
        <v>293</v>
      </c>
      <c r="Q1446" s="16" t="s">
        <v>110</v>
      </c>
      <c r="R1446" s="314"/>
      <c r="S1446" s="315">
        <v>0</v>
      </c>
      <c r="T1446" s="315">
        <v>0</v>
      </c>
      <c r="U1446" s="315">
        <v>0</v>
      </c>
      <c r="V1446" s="315">
        <v>0</v>
      </c>
      <c r="W1446" s="316">
        <v>0</v>
      </c>
      <c r="X1446" s="349">
        <v>0</v>
      </c>
      <c r="Y1446" s="349">
        <v>0</v>
      </c>
      <c r="Z1446" s="349">
        <v>0</v>
      </c>
      <c r="AA1446" s="349">
        <v>0</v>
      </c>
      <c r="AB1446" s="5">
        <v>0</v>
      </c>
      <c r="AC1446" s="5">
        <v>0</v>
      </c>
      <c r="AD1446" s="5">
        <v>0</v>
      </c>
      <c r="AE1446" s="5">
        <v>0</v>
      </c>
      <c r="AF1446" s="5">
        <v>0</v>
      </c>
      <c r="AG1446" s="5">
        <v>0</v>
      </c>
      <c r="AH1446" s="350">
        <v>0</v>
      </c>
      <c r="AI1446" s="350">
        <v>0</v>
      </c>
      <c r="AJ1446" s="289"/>
    </row>
    <row r="1447" spans="3:36" outlineLevel="1" x14ac:dyDescent="0.2">
      <c r="C1447" s="346">
        <v>15</v>
      </c>
      <c r="G1447" t="s">
        <v>294</v>
      </c>
      <c r="Q1447" s="337" t="s">
        <v>110</v>
      </c>
      <c r="R1447" s="320"/>
      <c r="S1447" s="321"/>
      <c r="T1447" s="321"/>
      <c r="U1447" s="321"/>
      <c r="V1447" s="321"/>
      <c r="W1447" s="322"/>
      <c r="X1447" s="351"/>
      <c r="Y1447" s="351"/>
      <c r="Z1447" s="351"/>
      <c r="AA1447" s="351"/>
      <c r="AB1447" s="323"/>
      <c r="AC1447" s="323"/>
      <c r="AD1447" s="323"/>
      <c r="AE1447" s="323"/>
      <c r="AF1447" s="323"/>
      <c r="AG1447" s="323"/>
      <c r="AH1447" s="352"/>
      <c r="AI1447" s="352"/>
    </row>
    <row r="1448" spans="3:36" outlineLevel="1" x14ac:dyDescent="0.2">
      <c r="C1448" s="346">
        <v>15</v>
      </c>
      <c r="G1448" s="325" t="s">
        <v>295</v>
      </c>
      <c r="H1448" s="326"/>
      <c r="I1448" s="325"/>
      <c r="J1448" s="325"/>
      <c r="K1448" s="326"/>
      <c r="L1448" s="325"/>
      <c r="M1448" s="325"/>
      <c r="N1448" s="325"/>
      <c r="O1448" s="325"/>
      <c r="P1448" s="325"/>
      <c r="Q1448" s="326"/>
      <c r="R1448" s="327"/>
      <c r="S1448" s="327">
        <v>0</v>
      </c>
      <c r="T1448" s="327">
        <v>0</v>
      </c>
      <c r="U1448" s="327">
        <v>0</v>
      </c>
      <c r="V1448" s="327">
        <v>0</v>
      </c>
      <c r="W1448" s="327">
        <v>0</v>
      </c>
      <c r="X1448" s="327">
        <v>0</v>
      </c>
      <c r="Y1448" s="327">
        <v>0</v>
      </c>
      <c r="Z1448" s="327">
        <v>0</v>
      </c>
      <c r="AA1448" s="327">
        <v>0</v>
      </c>
      <c r="AB1448" s="327">
        <v>0</v>
      </c>
      <c r="AC1448" s="327">
        <v>0</v>
      </c>
      <c r="AD1448" s="327">
        <v>0</v>
      </c>
      <c r="AE1448" s="327">
        <v>0</v>
      </c>
      <c r="AF1448" s="327">
        <v>0</v>
      </c>
      <c r="AG1448" s="327">
        <v>0</v>
      </c>
      <c r="AH1448" s="327">
        <v>0</v>
      </c>
      <c r="AI1448" s="327">
        <v>0</v>
      </c>
    </row>
    <row r="1449" spans="3:36" outlineLevel="1" x14ac:dyDescent="0.2">
      <c r="C1449" s="346"/>
      <c r="AH1449" s="5"/>
      <c r="AI1449" s="5"/>
    </row>
    <row r="1450" spans="3:36" outlineLevel="1" x14ac:dyDescent="0.2">
      <c r="C1450" s="346">
        <v>15</v>
      </c>
      <c r="F1450" s="40" t="s">
        <v>284</v>
      </c>
      <c r="Q1450" s="16" t="s">
        <v>110</v>
      </c>
      <c r="R1450" s="340"/>
      <c r="S1450" s="341">
        <v>0</v>
      </c>
      <c r="T1450" s="341">
        <v>0</v>
      </c>
      <c r="U1450" s="341">
        <v>0</v>
      </c>
      <c r="V1450" s="341">
        <v>0</v>
      </c>
      <c r="W1450" s="342">
        <v>0</v>
      </c>
      <c r="X1450" s="353">
        <v>0</v>
      </c>
      <c r="Y1450" s="353">
        <v>0</v>
      </c>
      <c r="Z1450" s="353">
        <v>0</v>
      </c>
      <c r="AA1450" s="353">
        <v>0</v>
      </c>
      <c r="AB1450" s="343">
        <v>0</v>
      </c>
      <c r="AC1450" s="343">
        <v>0</v>
      </c>
      <c r="AD1450" s="343">
        <v>0</v>
      </c>
      <c r="AE1450" s="343">
        <v>0</v>
      </c>
      <c r="AF1450" s="343">
        <v>0</v>
      </c>
      <c r="AG1450" s="343">
        <v>0</v>
      </c>
      <c r="AH1450" s="344">
        <v>0</v>
      </c>
      <c r="AI1450" s="344">
        <v>0</v>
      </c>
    </row>
    <row r="1451" spans="3:36" outlineLevel="1" x14ac:dyDescent="0.2">
      <c r="C1451" s="346"/>
      <c r="AH1451" s="5"/>
      <c r="AI1451" s="5"/>
    </row>
    <row r="1452" spans="3:36" outlineLevel="1" x14ac:dyDescent="0.2">
      <c r="C1452" s="346">
        <v>15</v>
      </c>
      <c r="F1452" s="40" t="s">
        <v>285</v>
      </c>
      <c r="Q1452" s="16" t="s">
        <v>110</v>
      </c>
      <c r="R1452" s="340"/>
      <c r="S1452" s="341">
        <v>0</v>
      </c>
      <c r="T1452" s="341">
        <v>0</v>
      </c>
      <c r="U1452" s="341">
        <v>0</v>
      </c>
      <c r="V1452" s="341">
        <v>0</v>
      </c>
      <c r="W1452" s="342">
        <v>0</v>
      </c>
      <c r="X1452" s="353">
        <v>0</v>
      </c>
      <c r="Y1452" s="353">
        <v>0</v>
      </c>
      <c r="Z1452" s="353">
        <v>0</v>
      </c>
      <c r="AA1452" s="353">
        <v>0</v>
      </c>
      <c r="AB1452" s="343">
        <v>0</v>
      </c>
      <c r="AC1452" s="343">
        <v>0</v>
      </c>
      <c r="AD1452" s="343">
        <v>0</v>
      </c>
      <c r="AE1452" s="343">
        <v>0</v>
      </c>
      <c r="AF1452" s="343">
        <v>0</v>
      </c>
      <c r="AG1452" s="343">
        <v>0</v>
      </c>
      <c r="AH1452" s="344">
        <v>0</v>
      </c>
      <c r="AI1452" s="344">
        <v>0</v>
      </c>
    </row>
    <row r="1453" spans="3:36" outlineLevel="1" x14ac:dyDescent="0.2">
      <c r="C1453" s="346"/>
      <c r="AH1453" s="5"/>
      <c r="AI1453" s="5"/>
    </row>
    <row r="1454" spans="3:36" outlineLevel="1" x14ac:dyDescent="0.2">
      <c r="C1454" s="346">
        <v>15</v>
      </c>
      <c r="F1454" s="40" t="s">
        <v>267</v>
      </c>
      <c r="Q1454" s="16" t="s">
        <v>110</v>
      </c>
      <c r="R1454" s="340"/>
      <c r="S1454" s="341">
        <v>0</v>
      </c>
      <c r="T1454" s="341">
        <v>0</v>
      </c>
      <c r="U1454" s="341">
        <v>0</v>
      </c>
      <c r="V1454" s="341">
        <v>0</v>
      </c>
      <c r="W1454" s="342">
        <v>0</v>
      </c>
      <c r="X1454" s="353">
        <v>0</v>
      </c>
      <c r="Y1454" s="353">
        <v>0</v>
      </c>
      <c r="Z1454" s="353">
        <v>0</v>
      </c>
      <c r="AA1454" s="353">
        <v>0</v>
      </c>
      <c r="AB1454" s="343">
        <v>0</v>
      </c>
      <c r="AC1454" s="343">
        <v>0</v>
      </c>
      <c r="AD1454" s="343">
        <v>0</v>
      </c>
      <c r="AE1454" s="343">
        <v>0</v>
      </c>
      <c r="AF1454" s="343">
        <v>0</v>
      </c>
      <c r="AG1454" s="343">
        <v>0</v>
      </c>
      <c r="AH1454" s="344">
        <v>0</v>
      </c>
      <c r="AI1454" s="344">
        <v>0</v>
      </c>
    </row>
    <row r="1455" spans="3:36" outlineLevel="1" x14ac:dyDescent="0.2"/>
    <row r="1456" spans="3:36" x14ac:dyDescent="0.2">
      <c r="C1456" s="116">
        <v>16</v>
      </c>
      <c r="D1456" s="67" t="s">
        <v>146</v>
      </c>
      <c r="E1456" s="67"/>
      <c r="F1456" s="67"/>
      <c r="G1456" s="67"/>
      <c r="H1456" s="102"/>
      <c r="I1456" s="67"/>
      <c r="J1456" s="67"/>
      <c r="K1456" s="102"/>
      <c r="L1456" s="67"/>
      <c r="M1456" s="67"/>
      <c r="N1456" s="67"/>
      <c r="O1456" s="67"/>
      <c r="P1456" s="67"/>
      <c r="Q1456" s="117" t="s">
        <v>110</v>
      </c>
      <c r="R1456" s="118"/>
      <c r="S1456" s="118">
        <v>0</v>
      </c>
      <c r="T1456" s="118">
        <v>0</v>
      </c>
      <c r="U1456" s="118">
        <v>0</v>
      </c>
      <c r="V1456" s="118">
        <v>0</v>
      </c>
      <c r="W1456" s="118">
        <v>0</v>
      </c>
      <c r="X1456" s="118">
        <v>0</v>
      </c>
      <c r="Y1456" s="118">
        <v>0</v>
      </c>
      <c r="Z1456" s="118">
        <v>0</v>
      </c>
      <c r="AA1456" s="118">
        <v>0</v>
      </c>
      <c r="AB1456" s="118">
        <v>0</v>
      </c>
      <c r="AC1456" s="118">
        <v>0</v>
      </c>
      <c r="AD1456" s="118">
        <v>0</v>
      </c>
      <c r="AE1456" s="118">
        <v>0</v>
      </c>
      <c r="AF1456" s="118">
        <v>0</v>
      </c>
      <c r="AG1456" s="118">
        <v>0</v>
      </c>
      <c r="AH1456" s="118">
        <v>0</v>
      </c>
      <c r="AI1456" s="118">
        <v>0</v>
      </c>
    </row>
    <row r="1457" spans="3:36" outlineLevel="1" x14ac:dyDescent="0.2">
      <c r="F1457" s="40" t="s">
        <v>269</v>
      </c>
    </row>
    <row r="1458" spans="3:36" outlineLevel="1" x14ac:dyDescent="0.2">
      <c r="C1458" s="346">
        <v>16</v>
      </c>
      <c r="G1458" t="s">
        <v>290</v>
      </c>
      <c r="O1458" s="149" t="s">
        <v>291</v>
      </c>
      <c r="P1458" s="318">
        <v>0</v>
      </c>
      <c r="Q1458" s="16" t="s">
        <v>110</v>
      </c>
      <c r="R1458" s="299"/>
      <c r="S1458" s="300">
        <v>0</v>
      </c>
      <c r="T1458" s="300">
        <v>0</v>
      </c>
      <c r="U1458" s="300">
        <v>0</v>
      </c>
      <c r="V1458" s="300">
        <v>0</v>
      </c>
      <c r="W1458" s="301">
        <v>0</v>
      </c>
      <c r="X1458" s="347">
        <v>0</v>
      </c>
      <c r="Y1458" s="347">
        <v>0</v>
      </c>
      <c r="Z1458" s="347">
        <v>0</v>
      </c>
      <c r="AA1458" s="347">
        <v>0</v>
      </c>
      <c r="AB1458" s="302">
        <v>0</v>
      </c>
      <c r="AC1458" s="302">
        <v>0</v>
      </c>
      <c r="AD1458" s="302">
        <v>0</v>
      </c>
      <c r="AE1458" s="302">
        <v>0</v>
      </c>
      <c r="AF1458" s="302">
        <v>0</v>
      </c>
      <c r="AG1458" s="302">
        <v>0</v>
      </c>
      <c r="AH1458" s="348">
        <v>0</v>
      </c>
      <c r="AI1458" s="348">
        <v>0</v>
      </c>
    </row>
    <row r="1459" spans="3:36" outlineLevel="1" x14ac:dyDescent="0.2">
      <c r="C1459" s="346">
        <v>16</v>
      </c>
      <c r="G1459" t="s">
        <v>292</v>
      </c>
      <c r="Q1459" s="16" t="s">
        <v>110</v>
      </c>
      <c r="R1459" s="314"/>
      <c r="S1459" s="315"/>
      <c r="T1459" s="315"/>
      <c r="U1459" s="315"/>
      <c r="V1459" s="315"/>
      <c r="W1459" s="316"/>
      <c r="X1459" s="349"/>
      <c r="Y1459" s="349"/>
      <c r="Z1459" s="349"/>
      <c r="AA1459" s="349"/>
      <c r="AH1459" s="350"/>
      <c r="AI1459" s="350"/>
    </row>
    <row r="1460" spans="3:36" outlineLevel="1" x14ac:dyDescent="0.2">
      <c r="C1460" s="346">
        <v>16</v>
      </c>
      <c r="G1460" t="s">
        <v>293</v>
      </c>
      <c r="Q1460" s="16" t="s">
        <v>110</v>
      </c>
      <c r="R1460" s="314"/>
      <c r="S1460" s="315">
        <v>0</v>
      </c>
      <c r="T1460" s="315">
        <v>0</v>
      </c>
      <c r="U1460" s="315">
        <v>0</v>
      </c>
      <c r="V1460" s="315">
        <v>0</v>
      </c>
      <c r="W1460" s="316">
        <v>0</v>
      </c>
      <c r="X1460" s="349">
        <v>0</v>
      </c>
      <c r="Y1460" s="349">
        <v>0</v>
      </c>
      <c r="Z1460" s="349">
        <v>0</v>
      </c>
      <c r="AA1460" s="349">
        <v>0</v>
      </c>
      <c r="AB1460" s="5">
        <v>0</v>
      </c>
      <c r="AC1460" s="5">
        <v>0</v>
      </c>
      <c r="AD1460" s="5">
        <v>0</v>
      </c>
      <c r="AE1460" s="5">
        <v>0</v>
      </c>
      <c r="AF1460" s="5">
        <v>0</v>
      </c>
      <c r="AG1460" s="5">
        <v>0</v>
      </c>
      <c r="AH1460" s="350">
        <v>0</v>
      </c>
      <c r="AI1460" s="350">
        <v>0</v>
      </c>
      <c r="AJ1460" s="289"/>
    </row>
    <row r="1461" spans="3:36" outlineLevel="1" x14ac:dyDescent="0.2">
      <c r="C1461" s="346">
        <v>16</v>
      </c>
      <c r="G1461" t="s">
        <v>294</v>
      </c>
      <c r="Q1461" s="337" t="s">
        <v>110</v>
      </c>
      <c r="R1461" s="320"/>
      <c r="S1461" s="321"/>
      <c r="T1461" s="321"/>
      <c r="U1461" s="321"/>
      <c r="V1461" s="321"/>
      <c r="W1461" s="322"/>
      <c r="X1461" s="351"/>
      <c r="Y1461" s="351"/>
      <c r="Z1461" s="351"/>
      <c r="AA1461" s="351"/>
      <c r="AB1461" s="323"/>
      <c r="AC1461" s="323"/>
      <c r="AD1461" s="323"/>
      <c r="AE1461" s="323"/>
      <c r="AF1461" s="323"/>
      <c r="AG1461" s="323"/>
      <c r="AH1461" s="352"/>
      <c r="AI1461" s="352"/>
    </row>
    <row r="1462" spans="3:36" outlineLevel="1" x14ac:dyDescent="0.2">
      <c r="C1462" s="346">
        <v>16</v>
      </c>
      <c r="G1462" s="325" t="s">
        <v>295</v>
      </c>
      <c r="H1462" s="326"/>
      <c r="I1462" s="325"/>
      <c r="J1462" s="325"/>
      <c r="K1462" s="326"/>
      <c r="L1462" s="325"/>
      <c r="M1462" s="325"/>
      <c r="N1462" s="325"/>
      <c r="O1462" s="325"/>
      <c r="P1462" s="325"/>
      <c r="Q1462" s="326"/>
      <c r="R1462" s="327"/>
      <c r="S1462" s="327">
        <v>0</v>
      </c>
      <c r="T1462" s="327">
        <v>0</v>
      </c>
      <c r="U1462" s="327">
        <v>0</v>
      </c>
      <c r="V1462" s="327">
        <v>0</v>
      </c>
      <c r="W1462" s="327">
        <v>0</v>
      </c>
      <c r="X1462" s="327">
        <v>0</v>
      </c>
      <c r="Y1462" s="327">
        <v>0</v>
      </c>
      <c r="Z1462" s="327">
        <v>0</v>
      </c>
      <c r="AA1462" s="327">
        <v>0</v>
      </c>
      <c r="AB1462" s="327">
        <v>0</v>
      </c>
      <c r="AC1462" s="327">
        <v>0</v>
      </c>
      <c r="AD1462" s="327">
        <v>0</v>
      </c>
      <c r="AE1462" s="327">
        <v>0</v>
      </c>
      <c r="AF1462" s="327">
        <v>0</v>
      </c>
      <c r="AG1462" s="327">
        <v>0</v>
      </c>
      <c r="AH1462" s="327">
        <v>0</v>
      </c>
      <c r="AI1462" s="327">
        <v>0</v>
      </c>
    </row>
    <row r="1463" spans="3:36" outlineLevel="1" x14ac:dyDescent="0.2">
      <c r="C1463" s="346"/>
      <c r="AH1463" s="5"/>
      <c r="AI1463" s="5"/>
    </row>
    <row r="1464" spans="3:36" outlineLevel="1" x14ac:dyDescent="0.2">
      <c r="C1464" s="346">
        <v>16</v>
      </c>
      <c r="F1464" s="40" t="s">
        <v>284</v>
      </c>
      <c r="Q1464" s="16" t="s">
        <v>110</v>
      </c>
      <c r="R1464" s="340"/>
      <c r="S1464" s="341">
        <v>0</v>
      </c>
      <c r="T1464" s="341">
        <v>0</v>
      </c>
      <c r="U1464" s="341">
        <v>0</v>
      </c>
      <c r="V1464" s="341">
        <v>0</v>
      </c>
      <c r="W1464" s="342">
        <v>0</v>
      </c>
      <c r="X1464" s="353">
        <v>0</v>
      </c>
      <c r="Y1464" s="353">
        <v>0</v>
      </c>
      <c r="Z1464" s="353">
        <v>0</v>
      </c>
      <c r="AA1464" s="353">
        <v>0</v>
      </c>
      <c r="AB1464" s="343">
        <v>0</v>
      </c>
      <c r="AC1464" s="343">
        <v>0</v>
      </c>
      <c r="AD1464" s="343">
        <v>0</v>
      </c>
      <c r="AE1464" s="343">
        <v>0</v>
      </c>
      <c r="AF1464" s="343">
        <v>0</v>
      </c>
      <c r="AG1464" s="343">
        <v>0</v>
      </c>
      <c r="AH1464" s="344">
        <v>0</v>
      </c>
      <c r="AI1464" s="344">
        <v>0</v>
      </c>
    </row>
    <row r="1465" spans="3:36" outlineLevel="1" x14ac:dyDescent="0.2">
      <c r="C1465" s="346"/>
      <c r="AH1465" s="5"/>
      <c r="AI1465" s="5"/>
    </row>
    <row r="1466" spans="3:36" outlineLevel="1" x14ac:dyDescent="0.2">
      <c r="C1466" s="346">
        <v>16</v>
      </c>
      <c r="F1466" s="40" t="s">
        <v>285</v>
      </c>
      <c r="Q1466" s="16" t="s">
        <v>110</v>
      </c>
      <c r="R1466" s="340"/>
      <c r="S1466" s="341">
        <v>0</v>
      </c>
      <c r="T1466" s="341">
        <v>0</v>
      </c>
      <c r="U1466" s="341">
        <v>0</v>
      </c>
      <c r="V1466" s="341">
        <v>0</v>
      </c>
      <c r="W1466" s="342">
        <v>0</v>
      </c>
      <c r="X1466" s="353">
        <v>0</v>
      </c>
      <c r="Y1466" s="353">
        <v>0</v>
      </c>
      <c r="Z1466" s="353">
        <v>0</v>
      </c>
      <c r="AA1466" s="353">
        <v>0</v>
      </c>
      <c r="AB1466" s="343">
        <v>0</v>
      </c>
      <c r="AC1466" s="343">
        <v>0</v>
      </c>
      <c r="AD1466" s="343">
        <v>0</v>
      </c>
      <c r="AE1466" s="343">
        <v>0</v>
      </c>
      <c r="AF1466" s="343">
        <v>0</v>
      </c>
      <c r="AG1466" s="343">
        <v>0</v>
      </c>
      <c r="AH1466" s="344">
        <v>0</v>
      </c>
      <c r="AI1466" s="344">
        <v>0</v>
      </c>
    </row>
    <row r="1467" spans="3:36" outlineLevel="1" x14ac:dyDescent="0.2">
      <c r="C1467" s="346"/>
      <c r="AH1467" s="5"/>
      <c r="AI1467" s="5"/>
    </row>
    <row r="1468" spans="3:36" outlineLevel="1" x14ac:dyDescent="0.2">
      <c r="C1468" s="346">
        <v>16</v>
      </c>
      <c r="F1468" s="40" t="s">
        <v>267</v>
      </c>
      <c r="Q1468" s="16" t="s">
        <v>110</v>
      </c>
      <c r="R1468" s="340"/>
      <c r="S1468" s="341">
        <v>0</v>
      </c>
      <c r="T1468" s="341">
        <v>0</v>
      </c>
      <c r="U1468" s="341">
        <v>0</v>
      </c>
      <c r="V1468" s="341">
        <v>0</v>
      </c>
      <c r="W1468" s="342">
        <v>0</v>
      </c>
      <c r="X1468" s="353">
        <v>0</v>
      </c>
      <c r="Y1468" s="353">
        <v>0</v>
      </c>
      <c r="Z1468" s="353">
        <v>0</v>
      </c>
      <c r="AA1468" s="353">
        <v>0</v>
      </c>
      <c r="AB1468" s="343">
        <v>0</v>
      </c>
      <c r="AC1468" s="343">
        <v>0</v>
      </c>
      <c r="AD1468" s="343">
        <v>0</v>
      </c>
      <c r="AE1468" s="343">
        <v>0</v>
      </c>
      <c r="AF1468" s="343">
        <v>0</v>
      </c>
      <c r="AG1468" s="343">
        <v>0</v>
      </c>
      <c r="AH1468" s="344">
        <v>0</v>
      </c>
      <c r="AI1468" s="344">
        <v>0</v>
      </c>
    </row>
    <row r="1469" spans="3:36" outlineLevel="1" x14ac:dyDescent="0.2"/>
    <row r="1470" spans="3:36" x14ac:dyDescent="0.2">
      <c r="C1470" s="116">
        <v>17</v>
      </c>
      <c r="D1470" s="67" t="s">
        <v>147</v>
      </c>
      <c r="E1470" s="67"/>
      <c r="F1470" s="67"/>
      <c r="G1470" s="67"/>
      <c r="H1470" s="102"/>
      <c r="I1470" s="67"/>
      <c r="J1470" s="67"/>
      <c r="K1470" s="102"/>
      <c r="L1470" s="67"/>
      <c r="M1470" s="67"/>
      <c r="N1470" s="67"/>
      <c r="O1470" s="67"/>
      <c r="P1470" s="67"/>
      <c r="Q1470" s="117" t="s">
        <v>110</v>
      </c>
      <c r="R1470" s="118"/>
      <c r="S1470" s="118">
        <v>0</v>
      </c>
      <c r="T1470" s="118">
        <v>0</v>
      </c>
      <c r="U1470" s="118">
        <v>0</v>
      </c>
      <c r="V1470" s="118">
        <v>0</v>
      </c>
      <c r="W1470" s="118">
        <v>0</v>
      </c>
      <c r="X1470" s="118">
        <v>0</v>
      </c>
      <c r="Y1470" s="118">
        <v>0</v>
      </c>
      <c r="Z1470" s="118">
        <v>0</v>
      </c>
      <c r="AA1470" s="118">
        <v>0</v>
      </c>
      <c r="AB1470" s="118">
        <v>0</v>
      </c>
      <c r="AC1470" s="118">
        <v>0</v>
      </c>
      <c r="AD1470" s="118">
        <v>0</v>
      </c>
      <c r="AE1470" s="118">
        <v>0</v>
      </c>
      <c r="AF1470" s="118">
        <v>0</v>
      </c>
      <c r="AG1470" s="118">
        <v>0</v>
      </c>
      <c r="AH1470" s="118">
        <v>0</v>
      </c>
      <c r="AI1470" s="118">
        <v>0</v>
      </c>
    </row>
    <row r="1471" spans="3:36" outlineLevel="1" x14ac:dyDescent="0.2">
      <c r="F1471" s="40" t="s">
        <v>269</v>
      </c>
    </row>
    <row r="1472" spans="3:36" outlineLevel="1" x14ac:dyDescent="0.2">
      <c r="C1472" s="346">
        <v>17</v>
      </c>
      <c r="G1472" t="s">
        <v>290</v>
      </c>
      <c r="O1472" s="149" t="s">
        <v>291</v>
      </c>
      <c r="P1472" s="318">
        <v>0</v>
      </c>
      <c r="Q1472" s="16" t="s">
        <v>110</v>
      </c>
      <c r="R1472" s="299"/>
      <c r="S1472" s="300">
        <v>0</v>
      </c>
      <c r="T1472" s="300">
        <v>0</v>
      </c>
      <c r="U1472" s="300">
        <v>0</v>
      </c>
      <c r="V1472" s="300">
        <v>0</v>
      </c>
      <c r="W1472" s="301">
        <v>0</v>
      </c>
      <c r="X1472" s="347">
        <v>0</v>
      </c>
      <c r="Y1472" s="347">
        <v>0</v>
      </c>
      <c r="Z1472" s="347">
        <v>0</v>
      </c>
      <c r="AA1472" s="347">
        <v>0</v>
      </c>
      <c r="AB1472" s="302">
        <v>0</v>
      </c>
      <c r="AC1472" s="302">
        <v>0</v>
      </c>
      <c r="AD1472" s="302">
        <v>0</v>
      </c>
      <c r="AE1472" s="302">
        <v>0</v>
      </c>
      <c r="AF1472" s="302">
        <v>0</v>
      </c>
      <c r="AG1472" s="302">
        <v>0</v>
      </c>
      <c r="AH1472" s="348">
        <v>0</v>
      </c>
      <c r="AI1472" s="348">
        <v>0</v>
      </c>
    </row>
    <row r="1473" spans="3:36" outlineLevel="1" x14ac:dyDescent="0.2">
      <c r="C1473" s="346">
        <v>17</v>
      </c>
      <c r="G1473" t="s">
        <v>292</v>
      </c>
      <c r="Q1473" s="16" t="s">
        <v>110</v>
      </c>
      <c r="R1473" s="314"/>
      <c r="S1473" s="315"/>
      <c r="T1473" s="315"/>
      <c r="U1473" s="315"/>
      <c r="V1473" s="315"/>
      <c r="W1473" s="316"/>
      <c r="X1473" s="349"/>
      <c r="Y1473" s="349"/>
      <c r="Z1473" s="349"/>
      <c r="AA1473" s="349"/>
      <c r="AH1473" s="350"/>
      <c r="AI1473" s="350"/>
    </row>
    <row r="1474" spans="3:36" outlineLevel="1" x14ac:dyDescent="0.2">
      <c r="C1474" s="346">
        <v>17</v>
      </c>
      <c r="G1474" t="s">
        <v>293</v>
      </c>
      <c r="Q1474" s="16" t="s">
        <v>110</v>
      </c>
      <c r="R1474" s="314"/>
      <c r="S1474" s="315">
        <v>0</v>
      </c>
      <c r="T1474" s="315">
        <v>0</v>
      </c>
      <c r="U1474" s="315">
        <v>0</v>
      </c>
      <c r="V1474" s="315">
        <v>0</v>
      </c>
      <c r="W1474" s="316">
        <v>0</v>
      </c>
      <c r="X1474" s="349">
        <v>0</v>
      </c>
      <c r="Y1474" s="349">
        <v>0</v>
      </c>
      <c r="Z1474" s="349">
        <v>0</v>
      </c>
      <c r="AA1474" s="349">
        <v>0</v>
      </c>
      <c r="AB1474" s="5">
        <v>0</v>
      </c>
      <c r="AC1474" s="5">
        <v>0</v>
      </c>
      <c r="AD1474" s="5">
        <v>0</v>
      </c>
      <c r="AE1474" s="5">
        <v>0</v>
      </c>
      <c r="AF1474" s="5">
        <v>0</v>
      </c>
      <c r="AG1474" s="5">
        <v>0</v>
      </c>
      <c r="AH1474" s="350">
        <v>0</v>
      </c>
      <c r="AI1474" s="350">
        <v>0</v>
      </c>
      <c r="AJ1474" s="289"/>
    </row>
    <row r="1475" spans="3:36" outlineLevel="1" x14ac:dyDescent="0.2">
      <c r="C1475" s="346">
        <v>17</v>
      </c>
      <c r="G1475" t="s">
        <v>294</v>
      </c>
      <c r="Q1475" s="337" t="s">
        <v>110</v>
      </c>
      <c r="R1475" s="320"/>
      <c r="S1475" s="321"/>
      <c r="T1475" s="321"/>
      <c r="U1475" s="321"/>
      <c r="V1475" s="321"/>
      <c r="W1475" s="322"/>
      <c r="X1475" s="351"/>
      <c r="Y1475" s="351"/>
      <c r="Z1475" s="351"/>
      <c r="AA1475" s="351"/>
      <c r="AB1475" s="323"/>
      <c r="AC1475" s="323"/>
      <c r="AD1475" s="323"/>
      <c r="AE1475" s="323"/>
      <c r="AF1475" s="323"/>
      <c r="AG1475" s="323"/>
      <c r="AH1475" s="352"/>
      <c r="AI1475" s="352"/>
    </row>
    <row r="1476" spans="3:36" outlineLevel="1" x14ac:dyDescent="0.2">
      <c r="C1476" s="346">
        <v>17</v>
      </c>
      <c r="G1476" s="325" t="s">
        <v>295</v>
      </c>
      <c r="H1476" s="326"/>
      <c r="I1476" s="325"/>
      <c r="J1476" s="325"/>
      <c r="K1476" s="326"/>
      <c r="L1476" s="325"/>
      <c r="M1476" s="325"/>
      <c r="N1476" s="325"/>
      <c r="O1476" s="325"/>
      <c r="P1476" s="325"/>
      <c r="Q1476" s="326"/>
      <c r="R1476" s="327"/>
      <c r="S1476" s="327">
        <v>0</v>
      </c>
      <c r="T1476" s="327">
        <v>0</v>
      </c>
      <c r="U1476" s="327">
        <v>0</v>
      </c>
      <c r="V1476" s="327">
        <v>0</v>
      </c>
      <c r="W1476" s="327">
        <v>0</v>
      </c>
      <c r="X1476" s="327">
        <v>0</v>
      </c>
      <c r="Y1476" s="327">
        <v>0</v>
      </c>
      <c r="Z1476" s="327">
        <v>0</v>
      </c>
      <c r="AA1476" s="327">
        <v>0</v>
      </c>
      <c r="AB1476" s="327">
        <v>0</v>
      </c>
      <c r="AC1476" s="327">
        <v>0</v>
      </c>
      <c r="AD1476" s="327">
        <v>0</v>
      </c>
      <c r="AE1476" s="327">
        <v>0</v>
      </c>
      <c r="AF1476" s="327">
        <v>0</v>
      </c>
      <c r="AG1476" s="327">
        <v>0</v>
      </c>
      <c r="AH1476" s="327">
        <v>0</v>
      </c>
      <c r="AI1476" s="327">
        <v>0</v>
      </c>
    </row>
    <row r="1477" spans="3:36" outlineLevel="1" x14ac:dyDescent="0.2">
      <c r="C1477" s="346"/>
      <c r="AH1477" s="5"/>
      <c r="AI1477" s="5"/>
    </row>
    <row r="1478" spans="3:36" outlineLevel="1" x14ac:dyDescent="0.2">
      <c r="C1478" s="346">
        <v>17</v>
      </c>
      <c r="F1478" s="40" t="s">
        <v>284</v>
      </c>
      <c r="Q1478" s="16" t="s">
        <v>110</v>
      </c>
      <c r="R1478" s="340"/>
      <c r="S1478" s="341">
        <v>0</v>
      </c>
      <c r="T1478" s="341">
        <v>0</v>
      </c>
      <c r="U1478" s="341">
        <v>0</v>
      </c>
      <c r="V1478" s="341">
        <v>0</v>
      </c>
      <c r="W1478" s="342">
        <v>0</v>
      </c>
      <c r="X1478" s="353">
        <v>0</v>
      </c>
      <c r="Y1478" s="353">
        <v>0</v>
      </c>
      <c r="Z1478" s="353">
        <v>0</v>
      </c>
      <c r="AA1478" s="353">
        <v>0</v>
      </c>
      <c r="AB1478" s="343">
        <v>0</v>
      </c>
      <c r="AC1478" s="343">
        <v>0</v>
      </c>
      <c r="AD1478" s="343">
        <v>0</v>
      </c>
      <c r="AE1478" s="343">
        <v>0</v>
      </c>
      <c r="AF1478" s="343">
        <v>0</v>
      </c>
      <c r="AG1478" s="343">
        <v>0</v>
      </c>
      <c r="AH1478" s="344">
        <v>0</v>
      </c>
      <c r="AI1478" s="344">
        <v>0</v>
      </c>
    </row>
    <row r="1479" spans="3:36" outlineLevel="1" x14ac:dyDescent="0.2">
      <c r="C1479" s="346"/>
      <c r="AH1479" s="5"/>
      <c r="AI1479" s="5"/>
    </row>
    <row r="1480" spans="3:36" outlineLevel="1" x14ac:dyDescent="0.2">
      <c r="C1480" s="346">
        <v>17</v>
      </c>
      <c r="F1480" s="40" t="s">
        <v>285</v>
      </c>
      <c r="Q1480" s="16" t="s">
        <v>110</v>
      </c>
      <c r="R1480" s="340"/>
      <c r="S1480" s="341">
        <v>0</v>
      </c>
      <c r="T1480" s="341">
        <v>0</v>
      </c>
      <c r="U1480" s="341">
        <v>0</v>
      </c>
      <c r="V1480" s="341">
        <v>0</v>
      </c>
      <c r="W1480" s="342">
        <v>0</v>
      </c>
      <c r="X1480" s="353">
        <v>0</v>
      </c>
      <c r="Y1480" s="353">
        <v>0</v>
      </c>
      <c r="Z1480" s="353">
        <v>0</v>
      </c>
      <c r="AA1480" s="353">
        <v>0</v>
      </c>
      <c r="AB1480" s="343">
        <v>0</v>
      </c>
      <c r="AC1480" s="343">
        <v>0</v>
      </c>
      <c r="AD1480" s="343">
        <v>0</v>
      </c>
      <c r="AE1480" s="343">
        <v>0</v>
      </c>
      <c r="AF1480" s="343">
        <v>0</v>
      </c>
      <c r="AG1480" s="343">
        <v>0</v>
      </c>
      <c r="AH1480" s="344">
        <v>0</v>
      </c>
      <c r="AI1480" s="344">
        <v>0</v>
      </c>
    </row>
    <row r="1481" spans="3:36" outlineLevel="1" x14ac:dyDescent="0.2">
      <c r="C1481" s="346"/>
      <c r="AH1481" s="5"/>
      <c r="AI1481" s="5"/>
    </row>
    <row r="1482" spans="3:36" outlineLevel="1" x14ac:dyDescent="0.2">
      <c r="C1482" s="346">
        <v>17</v>
      </c>
      <c r="F1482" s="40" t="s">
        <v>267</v>
      </c>
      <c r="Q1482" s="16" t="s">
        <v>110</v>
      </c>
      <c r="R1482" s="340"/>
      <c r="S1482" s="341">
        <v>0</v>
      </c>
      <c r="T1482" s="341">
        <v>0</v>
      </c>
      <c r="U1482" s="341">
        <v>0</v>
      </c>
      <c r="V1482" s="341">
        <v>0</v>
      </c>
      <c r="W1482" s="342">
        <v>0</v>
      </c>
      <c r="X1482" s="353">
        <v>0</v>
      </c>
      <c r="Y1482" s="353">
        <v>0</v>
      </c>
      <c r="Z1482" s="353">
        <v>0</v>
      </c>
      <c r="AA1482" s="353">
        <v>0</v>
      </c>
      <c r="AB1482" s="343">
        <v>0</v>
      </c>
      <c r="AC1482" s="343">
        <v>0</v>
      </c>
      <c r="AD1482" s="343">
        <v>0</v>
      </c>
      <c r="AE1482" s="343">
        <v>0</v>
      </c>
      <c r="AF1482" s="343">
        <v>0</v>
      </c>
      <c r="AG1482" s="343">
        <v>0</v>
      </c>
      <c r="AH1482" s="344">
        <v>0</v>
      </c>
      <c r="AI1482" s="344">
        <v>0</v>
      </c>
    </row>
    <row r="1483" spans="3:36" outlineLevel="1" x14ac:dyDescent="0.2"/>
    <row r="1484" spans="3:36" x14ac:dyDescent="0.2">
      <c r="C1484" s="116">
        <v>18</v>
      </c>
      <c r="D1484" s="67" t="s">
        <v>148</v>
      </c>
      <c r="E1484" s="67"/>
      <c r="F1484" s="67"/>
      <c r="G1484" s="67"/>
      <c r="H1484" s="102"/>
      <c r="I1484" s="67"/>
      <c r="J1484" s="67"/>
      <c r="K1484" s="102"/>
      <c r="L1484" s="67"/>
      <c r="M1484" s="67"/>
      <c r="N1484" s="67"/>
      <c r="O1484" s="67"/>
      <c r="P1484" s="67"/>
      <c r="Q1484" s="117" t="s">
        <v>110</v>
      </c>
      <c r="R1484" s="118"/>
      <c r="S1484" s="118">
        <v>0</v>
      </c>
      <c r="T1484" s="118">
        <v>0</v>
      </c>
      <c r="U1484" s="118">
        <v>0</v>
      </c>
      <c r="V1484" s="118">
        <v>0</v>
      </c>
      <c r="W1484" s="118">
        <v>0</v>
      </c>
      <c r="X1484" s="118">
        <v>0</v>
      </c>
      <c r="Y1484" s="118">
        <v>0</v>
      </c>
      <c r="Z1484" s="118">
        <v>0</v>
      </c>
      <c r="AA1484" s="118">
        <v>0</v>
      </c>
      <c r="AB1484" s="118">
        <v>0</v>
      </c>
      <c r="AC1484" s="118">
        <v>0</v>
      </c>
      <c r="AD1484" s="118">
        <v>0</v>
      </c>
      <c r="AE1484" s="118">
        <v>0</v>
      </c>
      <c r="AF1484" s="118">
        <v>0</v>
      </c>
      <c r="AG1484" s="118">
        <v>0</v>
      </c>
      <c r="AH1484" s="118">
        <v>0</v>
      </c>
      <c r="AI1484" s="118">
        <v>0</v>
      </c>
    </row>
    <row r="1485" spans="3:36" outlineLevel="1" x14ac:dyDescent="0.2">
      <c r="F1485" s="40" t="s">
        <v>269</v>
      </c>
    </row>
    <row r="1486" spans="3:36" outlineLevel="1" x14ac:dyDescent="0.2">
      <c r="C1486" s="346">
        <v>18</v>
      </c>
      <c r="G1486" t="s">
        <v>290</v>
      </c>
      <c r="O1486" s="149" t="s">
        <v>291</v>
      </c>
      <c r="P1486" s="318">
        <v>0</v>
      </c>
      <c r="Q1486" s="16" t="s">
        <v>110</v>
      </c>
      <c r="R1486" s="299"/>
      <c r="S1486" s="300">
        <v>0</v>
      </c>
      <c r="T1486" s="300">
        <v>0</v>
      </c>
      <c r="U1486" s="300">
        <v>0</v>
      </c>
      <c r="V1486" s="300">
        <v>0</v>
      </c>
      <c r="W1486" s="301">
        <v>0</v>
      </c>
      <c r="X1486" s="347">
        <v>0</v>
      </c>
      <c r="Y1486" s="347">
        <v>0</v>
      </c>
      <c r="Z1486" s="347">
        <v>0</v>
      </c>
      <c r="AA1486" s="347">
        <v>0</v>
      </c>
      <c r="AB1486" s="302">
        <v>0</v>
      </c>
      <c r="AC1486" s="302">
        <v>0</v>
      </c>
      <c r="AD1486" s="302">
        <v>0</v>
      </c>
      <c r="AE1486" s="302">
        <v>0</v>
      </c>
      <c r="AF1486" s="302">
        <v>0</v>
      </c>
      <c r="AG1486" s="302">
        <v>0</v>
      </c>
      <c r="AH1486" s="348">
        <v>0</v>
      </c>
      <c r="AI1486" s="348">
        <v>0</v>
      </c>
    </row>
    <row r="1487" spans="3:36" outlineLevel="1" x14ac:dyDescent="0.2">
      <c r="C1487" s="346">
        <v>18</v>
      </c>
      <c r="G1487" t="s">
        <v>292</v>
      </c>
      <c r="Q1487" s="16" t="s">
        <v>110</v>
      </c>
      <c r="R1487" s="314"/>
      <c r="S1487" s="315"/>
      <c r="T1487" s="315"/>
      <c r="U1487" s="315"/>
      <c r="V1487" s="315"/>
      <c r="W1487" s="316"/>
      <c r="X1487" s="349"/>
      <c r="Y1487" s="349"/>
      <c r="Z1487" s="349"/>
      <c r="AA1487" s="349"/>
      <c r="AH1487" s="350"/>
      <c r="AI1487" s="350"/>
    </row>
    <row r="1488" spans="3:36" outlineLevel="1" x14ac:dyDescent="0.2">
      <c r="C1488" s="346">
        <v>18</v>
      </c>
      <c r="G1488" t="s">
        <v>293</v>
      </c>
      <c r="Q1488" s="16" t="s">
        <v>110</v>
      </c>
      <c r="R1488" s="314"/>
      <c r="S1488" s="315">
        <v>0</v>
      </c>
      <c r="T1488" s="315">
        <v>0</v>
      </c>
      <c r="U1488" s="315">
        <v>0</v>
      </c>
      <c r="V1488" s="315">
        <v>0</v>
      </c>
      <c r="W1488" s="316">
        <v>0</v>
      </c>
      <c r="X1488" s="349">
        <v>0</v>
      </c>
      <c r="Y1488" s="349">
        <v>0</v>
      </c>
      <c r="Z1488" s="349">
        <v>0</v>
      </c>
      <c r="AA1488" s="349">
        <v>0</v>
      </c>
      <c r="AB1488" s="5">
        <v>0</v>
      </c>
      <c r="AC1488" s="5">
        <v>0</v>
      </c>
      <c r="AD1488" s="5">
        <v>0</v>
      </c>
      <c r="AE1488" s="5">
        <v>0</v>
      </c>
      <c r="AF1488" s="5">
        <v>0</v>
      </c>
      <c r="AG1488" s="5">
        <v>0</v>
      </c>
      <c r="AH1488" s="350">
        <v>0</v>
      </c>
      <c r="AI1488" s="350">
        <v>0</v>
      </c>
      <c r="AJ1488" s="289"/>
    </row>
    <row r="1489" spans="3:36" outlineLevel="1" x14ac:dyDescent="0.2">
      <c r="C1489" s="346">
        <v>18</v>
      </c>
      <c r="G1489" t="s">
        <v>294</v>
      </c>
      <c r="Q1489" s="337" t="s">
        <v>110</v>
      </c>
      <c r="R1489" s="320"/>
      <c r="S1489" s="321"/>
      <c r="T1489" s="321"/>
      <c r="U1489" s="321"/>
      <c r="V1489" s="321"/>
      <c r="W1489" s="322"/>
      <c r="X1489" s="351"/>
      <c r="Y1489" s="351"/>
      <c r="Z1489" s="351"/>
      <c r="AA1489" s="351"/>
      <c r="AB1489" s="323"/>
      <c r="AC1489" s="323"/>
      <c r="AD1489" s="323"/>
      <c r="AE1489" s="323"/>
      <c r="AF1489" s="323"/>
      <c r="AG1489" s="323"/>
      <c r="AH1489" s="352"/>
      <c r="AI1489" s="352"/>
    </row>
    <row r="1490" spans="3:36" outlineLevel="1" x14ac:dyDescent="0.2">
      <c r="C1490" s="346">
        <v>18</v>
      </c>
      <c r="G1490" s="325" t="s">
        <v>295</v>
      </c>
      <c r="H1490" s="326"/>
      <c r="I1490" s="325"/>
      <c r="J1490" s="325"/>
      <c r="K1490" s="326"/>
      <c r="L1490" s="325"/>
      <c r="M1490" s="325"/>
      <c r="N1490" s="325"/>
      <c r="O1490" s="325"/>
      <c r="P1490" s="325"/>
      <c r="Q1490" s="326"/>
      <c r="R1490" s="327"/>
      <c r="S1490" s="327">
        <v>0</v>
      </c>
      <c r="T1490" s="327">
        <v>0</v>
      </c>
      <c r="U1490" s="327">
        <v>0</v>
      </c>
      <c r="V1490" s="327">
        <v>0</v>
      </c>
      <c r="W1490" s="327">
        <v>0</v>
      </c>
      <c r="X1490" s="327">
        <v>0</v>
      </c>
      <c r="Y1490" s="327">
        <v>0</v>
      </c>
      <c r="Z1490" s="327">
        <v>0</v>
      </c>
      <c r="AA1490" s="327">
        <v>0</v>
      </c>
      <c r="AB1490" s="327">
        <v>0</v>
      </c>
      <c r="AC1490" s="327">
        <v>0</v>
      </c>
      <c r="AD1490" s="327">
        <v>0</v>
      </c>
      <c r="AE1490" s="327">
        <v>0</v>
      </c>
      <c r="AF1490" s="327">
        <v>0</v>
      </c>
      <c r="AG1490" s="327">
        <v>0</v>
      </c>
      <c r="AH1490" s="327">
        <v>0</v>
      </c>
      <c r="AI1490" s="327">
        <v>0</v>
      </c>
    </row>
    <row r="1491" spans="3:36" outlineLevel="1" x14ac:dyDescent="0.2">
      <c r="C1491" s="346"/>
      <c r="AH1491" s="5"/>
      <c r="AI1491" s="5"/>
    </row>
    <row r="1492" spans="3:36" outlineLevel="1" x14ac:dyDescent="0.2">
      <c r="C1492" s="346">
        <v>18</v>
      </c>
      <c r="F1492" s="40" t="s">
        <v>284</v>
      </c>
      <c r="Q1492" s="16" t="s">
        <v>110</v>
      </c>
      <c r="R1492" s="340"/>
      <c r="S1492" s="341">
        <v>0</v>
      </c>
      <c r="T1492" s="341">
        <v>0</v>
      </c>
      <c r="U1492" s="341">
        <v>0</v>
      </c>
      <c r="V1492" s="341">
        <v>0</v>
      </c>
      <c r="W1492" s="342">
        <v>0</v>
      </c>
      <c r="X1492" s="353">
        <v>0</v>
      </c>
      <c r="Y1492" s="353">
        <v>0</v>
      </c>
      <c r="Z1492" s="353">
        <v>0</v>
      </c>
      <c r="AA1492" s="353">
        <v>0</v>
      </c>
      <c r="AB1492" s="343">
        <v>0</v>
      </c>
      <c r="AC1492" s="343">
        <v>0</v>
      </c>
      <c r="AD1492" s="343">
        <v>0</v>
      </c>
      <c r="AE1492" s="343">
        <v>0</v>
      </c>
      <c r="AF1492" s="343">
        <v>0</v>
      </c>
      <c r="AG1492" s="343">
        <v>0</v>
      </c>
      <c r="AH1492" s="344">
        <v>0</v>
      </c>
      <c r="AI1492" s="344">
        <v>0</v>
      </c>
    </row>
    <row r="1493" spans="3:36" outlineLevel="1" x14ac:dyDescent="0.2">
      <c r="C1493" s="346"/>
      <c r="AH1493" s="5"/>
      <c r="AI1493" s="5"/>
    </row>
    <row r="1494" spans="3:36" outlineLevel="1" x14ac:dyDescent="0.2">
      <c r="C1494" s="346">
        <v>18</v>
      </c>
      <c r="F1494" s="40" t="s">
        <v>285</v>
      </c>
      <c r="Q1494" s="16" t="s">
        <v>110</v>
      </c>
      <c r="R1494" s="340"/>
      <c r="S1494" s="341">
        <v>0</v>
      </c>
      <c r="T1494" s="341">
        <v>0</v>
      </c>
      <c r="U1494" s="341">
        <v>0</v>
      </c>
      <c r="V1494" s="341">
        <v>0</v>
      </c>
      <c r="W1494" s="342">
        <v>0</v>
      </c>
      <c r="X1494" s="353">
        <v>0</v>
      </c>
      <c r="Y1494" s="353">
        <v>0</v>
      </c>
      <c r="Z1494" s="353">
        <v>0</v>
      </c>
      <c r="AA1494" s="353">
        <v>0</v>
      </c>
      <c r="AB1494" s="343">
        <v>0</v>
      </c>
      <c r="AC1494" s="343">
        <v>0</v>
      </c>
      <c r="AD1494" s="343">
        <v>0</v>
      </c>
      <c r="AE1494" s="343">
        <v>0</v>
      </c>
      <c r="AF1494" s="343">
        <v>0</v>
      </c>
      <c r="AG1494" s="343">
        <v>0</v>
      </c>
      <c r="AH1494" s="344">
        <v>0</v>
      </c>
      <c r="AI1494" s="344">
        <v>0</v>
      </c>
    </row>
    <row r="1495" spans="3:36" outlineLevel="1" x14ac:dyDescent="0.2">
      <c r="C1495" s="346"/>
      <c r="AH1495" s="5"/>
      <c r="AI1495" s="5"/>
    </row>
    <row r="1496" spans="3:36" outlineLevel="1" x14ac:dyDescent="0.2">
      <c r="C1496" s="346">
        <v>18</v>
      </c>
      <c r="F1496" s="40" t="s">
        <v>267</v>
      </c>
      <c r="Q1496" s="16" t="s">
        <v>110</v>
      </c>
      <c r="R1496" s="340"/>
      <c r="S1496" s="341">
        <v>0</v>
      </c>
      <c r="T1496" s="341">
        <v>0</v>
      </c>
      <c r="U1496" s="341">
        <v>0</v>
      </c>
      <c r="V1496" s="341">
        <v>0</v>
      </c>
      <c r="W1496" s="342">
        <v>0</v>
      </c>
      <c r="X1496" s="353">
        <v>0</v>
      </c>
      <c r="Y1496" s="353">
        <v>0</v>
      </c>
      <c r="Z1496" s="353">
        <v>0</v>
      </c>
      <c r="AA1496" s="353">
        <v>0</v>
      </c>
      <c r="AB1496" s="343">
        <v>0</v>
      </c>
      <c r="AC1496" s="343">
        <v>0</v>
      </c>
      <c r="AD1496" s="343">
        <v>0</v>
      </c>
      <c r="AE1496" s="343">
        <v>0</v>
      </c>
      <c r="AF1496" s="343">
        <v>0</v>
      </c>
      <c r="AG1496" s="343">
        <v>0</v>
      </c>
      <c r="AH1496" s="344">
        <v>0</v>
      </c>
      <c r="AI1496" s="344">
        <v>0</v>
      </c>
    </row>
    <row r="1497" spans="3:36" outlineLevel="1" x14ac:dyDescent="0.2"/>
    <row r="1498" spans="3:36" x14ac:dyDescent="0.2">
      <c r="C1498" s="116">
        <v>19</v>
      </c>
      <c r="D1498" s="67" t="s">
        <v>149</v>
      </c>
      <c r="E1498" s="67"/>
      <c r="F1498" s="67"/>
      <c r="G1498" s="67"/>
      <c r="H1498" s="102"/>
      <c r="I1498" s="67"/>
      <c r="J1498" s="67"/>
      <c r="K1498" s="102"/>
      <c r="L1498" s="67"/>
      <c r="M1498" s="67"/>
      <c r="N1498" s="67"/>
      <c r="O1498" s="67"/>
      <c r="P1498" s="67"/>
      <c r="Q1498" s="117" t="s">
        <v>110</v>
      </c>
      <c r="R1498" s="118"/>
      <c r="S1498" s="118">
        <v>0</v>
      </c>
      <c r="T1498" s="118">
        <v>0</v>
      </c>
      <c r="U1498" s="118">
        <v>0</v>
      </c>
      <c r="V1498" s="118">
        <v>0</v>
      </c>
      <c r="W1498" s="118">
        <v>0</v>
      </c>
      <c r="X1498" s="118">
        <v>0</v>
      </c>
      <c r="Y1498" s="118">
        <v>0</v>
      </c>
      <c r="Z1498" s="118">
        <v>0</v>
      </c>
      <c r="AA1498" s="118">
        <v>0</v>
      </c>
      <c r="AB1498" s="118">
        <v>0</v>
      </c>
      <c r="AC1498" s="118">
        <v>0</v>
      </c>
      <c r="AD1498" s="118">
        <v>0</v>
      </c>
      <c r="AE1498" s="118">
        <v>0</v>
      </c>
      <c r="AF1498" s="118">
        <v>0</v>
      </c>
      <c r="AG1498" s="118">
        <v>0</v>
      </c>
      <c r="AH1498" s="118">
        <v>0</v>
      </c>
      <c r="AI1498" s="118">
        <v>0</v>
      </c>
    </row>
    <row r="1499" spans="3:36" outlineLevel="1" x14ac:dyDescent="0.2">
      <c r="F1499" s="40" t="s">
        <v>269</v>
      </c>
    </row>
    <row r="1500" spans="3:36" outlineLevel="1" x14ac:dyDescent="0.2">
      <c r="C1500" s="346">
        <v>19</v>
      </c>
      <c r="G1500" t="s">
        <v>290</v>
      </c>
      <c r="O1500" s="149" t="s">
        <v>291</v>
      </c>
      <c r="P1500" s="318">
        <v>0</v>
      </c>
      <c r="Q1500" s="16" t="s">
        <v>110</v>
      </c>
      <c r="R1500" s="299"/>
      <c r="S1500" s="300">
        <v>0</v>
      </c>
      <c r="T1500" s="300">
        <v>0</v>
      </c>
      <c r="U1500" s="300">
        <v>0</v>
      </c>
      <c r="V1500" s="300">
        <v>0</v>
      </c>
      <c r="W1500" s="301">
        <v>0</v>
      </c>
      <c r="X1500" s="347">
        <v>0</v>
      </c>
      <c r="Y1500" s="347">
        <v>0</v>
      </c>
      <c r="Z1500" s="347">
        <v>0</v>
      </c>
      <c r="AA1500" s="347">
        <v>0</v>
      </c>
      <c r="AB1500" s="302">
        <v>0</v>
      </c>
      <c r="AC1500" s="302">
        <v>0</v>
      </c>
      <c r="AD1500" s="302">
        <v>0</v>
      </c>
      <c r="AE1500" s="302">
        <v>0</v>
      </c>
      <c r="AF1500" s="302">
        <v>0</v>
      </c>
      <c r="AG1500" s="302">
        <v>0</v>
      </c>
      <c r="AH1500" s="348">
        <v>0</v>
      </c>
      <c r="AI1500" s="348">
        <v>0</v>
      </c>
    </row>
    <row r="1501" spans="3:36" outlineLevel="1" x14ac:dyDescent="0.2">
      <c r="C1501" s="346">
        <v>19</v>
      </c>
      <c r="G1501" t="s">
        <v>292</v>
      </c>
      <c r="Q1501" s="16" t="s">
        <v>110</v>
      </c>
      <c r="R1501" s="314"/>
      <c r="S1501" s="315"/>
      <c r="T1501" s="315"/>
      <c r="U1501" s="315"/>
      <c r="V1501" s="315"/>
      <c r="W1501" s="316"/>
      <c r="X1501" s="349"/>
      <c r="Y1501" s="349"/>
      <c r="Z1501" s="349"/>
      <c r="AA1501" s="349"/>
      <c r="AH1501" s="350"/>
      <c r="AI1501" s="350"/>
    </row>
    <row r="1502" spans="3:36" outlineLevel="1" x14ac:dyDescent="0.2">
      <c r="C1502" s="346">
        <v>19</v>
      </c>
      <c r="G1502" t="s">
        <v>293</v>
      </c>
      <c r="Q1502" s="16" t="s">
        <v>110</v>
      </c>
      <c r="R1502" s="314"/>
      <c r="S1502" s="315">
        <v>0</v>
      </c>
      <c r="T1502" s="315">
        <v>0</v>
      </c>
      <c r="U1502" s="315">
        <v>0</v>
      </c>
      <c r="V1502" s="315">
        <v>0</v>
      </c>
      <c r="W1502" s="316">
        <v>0</v>
      </c>
      <c r="X1502" s="349">
        <v>0</v>
      </c>
      <c r="Y1502" s="349">
        <v>0</v>
      </c>
      <c r="Z1502" s="349">
        <v>0</v>
      </c>
      <c r="AA1502" s="349">
        <v>0</v>
      </c>
      <c r="AB1502" s="5">
        <v>0</v>
      </c>
      <c r="AC1502" s="5">
        <v>0</v>
      </c>
      <c r="AD1502" s="5">
        <v>0</v>
      </c>
      <c r="AE1502" s="5">
        <v>0</v>
      </c>
      <c r="AF1502" s="5">
        <v>0</v>
      </c>
      <c r="AG1502" s="5">
        <v>0</v>
      </c>
      <c r="AH1502" s="350">
        <v>0</v>
      </c>
      <c r="AI1502" s="350">
        <v>0</v>
      </c>
      <c r="AJ1502" s="289"/>
    </row>
    <row r="1503" spans="3:36" outlineLevel="1" x14ac:dyDescent="0.2">
      <c r="C1503" s="346">
        <v>19</v>
      </c>
      <c r="G1503" t="s">
        <v>294</v>
      </c>
      <c r="Q1503" s="337" t="s">
        <v>110</v>
      </c>
      <c r="R1503" s="320"/>
      <c r="S1503" s="321"/>
      <c r="T1503" s="321"/>
      <c r="U1503" s="321"/>
      <c r="V1503" s="321"/>
      <c r="W1503" s="322"/>
      <c r="X1503" s="351"/>
      <c r="Y1503" s="351"/>
      <c r="Z1503" s="351"/>
      <c r="AA1503" s="351"/>
      <c r="AB1503" s="323"/>
      <c r="AC1503" s="323"/>
      <c r="AD1503" s="323"/>
      <c r="AE1503" s="323"/>
      <c r="AF1503" s="323"/>
      <c r="AG1503" s="323"/>
      <c r="AH1503" s="352"/>
      <c r="AI1503" s="352"/>
    </row>
    <row r="1504" spans="3:36" outlineLevel="1" x14ac:dyDescent="0.2">
      <c r="C1504" s="346">
        <v>19</v>
      </c>
      <c r="G1504" s="325" t="s">
        <v>295</v>
      </c>
      <c r="H1504" s="326"/>
      <c r="I1504" s="325"/>
      <c r="J1504" s="325"/>
      <c r="K1504" s="326"/>
      <c r="L1504" s="325"/>
      <c r="M1504" s="325"/>
      <c r="N1504" s="325"/>
      <c r="O1504" s="325"/>
      <c r="P1504" s="325"/>
      <c r="Q1504" s="326"/>
      <c r="R1504" s="327"/>
      <c r="S1504" s="327">
        <v>0</v>
      </c>
      <c r="T1504" s="327">
        <v>0</v>
      </c>
      <c r="U1504" s="327">
        <v>0</v>
      </c>
      <c r="V1504" s="327">
        <v>0</v>
      </c>
      <c r="W1504" s="327">
        <v>0</v>
      </c>
      <c r="X1504" s="327">
        <v>0</v>
      </c>
      <c r="Y1504" s="327">
        <v>0</v>
      </c>
      <c r="Z1504" s="327">
        <v>0</v>
      </c>
      <c r="AA1504" s="327">
        <v>0</v>
      </c>
      <c r="AB1504" s="327">
        <v>0</v>
      </c>
      <c r="AC1504" s="327">
        <v>0</v>
      </c>
      <c r="AD1504" s="327">
        <v>0</v>
      </c>
      <c r="AE1504" s="327">
        <v>0</v>
      </c>
      <c r="AF1504" s="327">
        <v>0</v>
      </c>
      <c r="AG1504" s="327">
        <v>0</v>
      </c>
      <c r="AH1504" s="327">
        <v>0</v>
      </c>
      <c r="AI1504" s="327">
        <v>0</v>
      </c>
    </row>
    <row r="1505" spans="3:36" outlineLevel="1" x14ac:dyDescent="0.2">
      <c r="C1505" s="346"/>
      <c r="AH1505" s="5"/>
      <c r="AI1505" s="5"/>
    </row>
    <row r="1506" spans="3:36" outlineLevel="1" x14ac:dyDescent="0.2">
      <c r="C1506" s="346">
        <v>19</v>
      </c>
      <c r="F1506" s="40" t="s">
        <v>284</v>
      </c>
      <c r="Q1506" s="16" t="s">
        <v>110</v>
      </c>
      <c r="R1506" s="340"/>
      <c r="S1506" s="341">
        <v>0</v>
      </c>
      <c r="T1506" s="341">
        <v>0</v>
      </c>
      <c r="U1506" s="341">
        <v>0</v>
      </c>
      <c r="V1506" s="341">
        <v>0</v>
      </c>
      <c r="W1506" s="342">
        <v>0</v>
      </c>
      <c r="X1506" s="353">
        <v>0</v>
      </c>
      <c r="Y1506" s="353">
        <v>0</v>
      </c>
      <c r="Z1506" s="353">
        <v>0</v>
      </c>
      <c r="AA1506" s="353">
        <v>0</v>
      </c>
      <c r="AB1506" s="343">
        <v>0</v>
      </c>
      <c r="AC1506" s="343">
        <v>0</v>
      </c>
      <c r="AD1506" s="343">
        <v>0</v>
      </c>
      <c r="AE1506" s="343">
        <v>0</v>
      </c>
      <c r="AF1506" s="343">
        <v>0</v>
      </c>
      <c r="AG1506" s="343">
        <v>0</v>
      </c>
      <c r="AH1506" s="344">
        <v>0</v>
      </c>
      <c r="AI1506" s="344">
        <v>0</v>
      </c>
    </row>
    <row r="1507" spans="3:36" outlineLevel="1" x14ac:dyDescent="0.2">
      <c r="C1507" s="346"/>
      <c r="AH1507" s="5"/>
      <c r="AI1507" s="5"/>
    </row>
    <row r="1508" spans="3:36" outlineLevel="1" x14ac:dyDescent="0.2">
      <c r="C1508" s="346">
        <v>19</v>
      </c>
      <c r="F1508" s="40" t="s">
        <v>285</v>
      </c>
      <c r="Q1508" s="16" t="s">
        <v>110</v>
      </c>
      <c r="R1508" s="340"/>
      <c r="S1508" s="341">
        <v>0</v>
      </c>
      <c r="T1508" s="341">
        <v>0</v>
      </c>
      <c r="U1508" s="341">
        <v>0</v>
      </c>
      <c r="V1508" s="341">
        <v>0</v>
      </c>
      <c r="W1508" s="342">
        <v>0</v>
      </c>
      <c r="X1508" s="353">
        <v>0</v>
      </c>
      <c r="Y1508" s="353">
        <v>0</v>
      </c>
      <c r="Z1508" s="353">
        <v>0</v>
      </c>
      <c r="AA1508" s="353">
        <v>0</v>
      </c>
      <c r="AB1508" s="343">
        <v>0</v>
      </c>
      <c r="AC1508" s="343">
        <v>0</v>
      </c>
      <c r="AD1508" s="343">
        <v>0</v>
      </c>
      <c r="AE1508" s="343">
        <v>0</v>
      </c>
      <c r="AF1508" s="343">
        <v>0</v>
      </c>
      <c r="AG1508" s="343">
        <v>0</v>
      </c>
      <c r="AH1508" s="344">
        <v>0</v>
      </c>
      <c r="AI1508" s="344">
        <v>0</v>
      </c>
    </row>
    <row r="1509" spans="3:36" outlineLevel="1" x14ac:dyDescent="0.2">
      <c r="C1509" s="346"/>
      <c r="AH1509" s="5"/>
      <c r="AI1509" s="5"/>
    </row>
    <row r="1510" spans="3:36" outlineLevel="1" x14ac:dyDescent="0.2">
      <c r="C1510" s="346">
        <v>19</v>
      </c>
      <c r="F1510" s="40" t="s">
        <v>267</v>
      </c>
      <c r="Q1510" s="16" t="s">
        <v>110</v>
      </c>
      <c r="R1510" s="340"/>
      <c r="S1510" s="341">
        <v>0</v>
      </c>
      <c r="T1510" s="341">
        <v>0</v>
      </c>
      <c r="U1510" s="341">
        <v>0</v>
      </c>
      <c r="V1510" s="341">
        <v>0</v>
      </c>
      <c r="W1510" s="342">
        <v>0</v>
      </c>
      <c r="X1510" s="353">
        <v>0</v>
      </c>
      <c r="Y1510" s="353">
        <v>0</v>
      </c>
      <c r="Z1510" s="353">
        <v>0</v>
      </c>
      <c r="AA1510" s="353">
        <v>0</v>
      </c>
      <c r="AB1510" s="343">
        <v>0</v>
      </c>
      <c r="AC1510" s="343">
        <v>0</v>
      </c>
      <c r="AD1510" s="343">
        <v>0</v>
      </c>
      <c r="AE1510" s="343">
        <v>0</v>
      </c>
      <c r="AF1510" s="343">
        <v>0</v>
      </c>
      <c r="AG1510" s="343">
        <v>0</v>
      </c>
      <c r="AH1510" s="344">
        <v>0</v>
      </c>
      <c r="AI1510" s="344">
        <v>0</v>
      </c>
    </row>
    <row r="1511" spans="3:36" outlineLevel="1" x14ac:dyDescent="0.2"/>
    <row r="1512" spans="3:36" x14ac:dyDescent="0.2">
      <c r="C1512" s="116">
        <v>20</v>
      </c>
      <c r="D1512" s="67" t="s">
        <v>150</v>
      </c>
      <c r="E1512" s="67"/>
      <c r="F1512" s="67"/>
      <c r="G1512" s="67"/>
      <c r="H1512" s="102"/>
      <c r="I1512" s="67"/>
      <c r="J1512" s="67"/>
      <c r="K1512" s="102"/>
      <c r="L1512" s="67"/>
      <c r="M1512" s="67"/>
      <c r="N1512" s="67"/>
      <c r="O1512" s="67"/>
      <c r="P1512" s="67"/>
      <c r="Q1512" s="117" t="s">
        <v>110</v>
      </c>
      <c r="R1512" s="118"/>
      <c r="S1512" s="118">
        <v>0</v>
      </c>
      <c r="T1512" s="118">
        <v>0</v>
      </c>
      <c r="U1512" s="118">
        <v>0</v>
      </c>
      <c r="V1512" s="118">
        <v>0</v>
      </c>
      <c r="W1512" s="118">
        <v>0</v>
      </c>
      <c r="X1512" s="118">
        <v>0</v>
      </c>
      <c r="Y1512" s="118">
        <v>0</v>
      </c>
      <c r="Z1512" s="118">
        <v>0</v>
      </c>
      <c r="AA1512" s="118">
        <v>0</v>
      </c>
      <c r="AB1512" s="118">
        <v>0</v>
      </c>
      <c r="AC1512" s="118">
        <v>0</v>
      </c>
      <c r="AD1512" s="118">
        <v>0</v>
      </c>
      <c r="AE1512" s="118">
        <v>0</v>
      </c>
      <c r="AF1512" s="118">
        <v>0</v>
      </c>
      <c r="AG1512" s="118">
        <v>0</v>
      </c>
      <c r="AH1512" s="118">
        <v>0</v>
      </c>
      <c r="AI1512" s="118">
        <v>0</v>
      </c>
    </row>
    <row r="1513" spans="3:36" outlineLevel="1" x14ac:dyDescent="0.2">
      <c r="F1513" s="40" t="s">
        <v>269</v>
      </c>
    </row>
    <row r="1514" spans="3:36" outlineLevel="1" x14ac:dyDescent="0.2">
      <c r="C1514" s="346">
        <v>20</v>
      </c>
      <c r="G1514" t="s">
        <v>290</v>
      </c>
      <c r="O1514" s="149" t="s">
        <v>291</v>
      </c>
      <c r="P1514" s="318">
        <v>0</v>
      </c>
      <c r="Q1514" s="16" t="s">
        <v>110</v>
      </c>
      <c r="R1514" s="299"/>
      <c r="S1514" s="300">
        <v>0</v>
      </c>
      <c r="T1514" s="300">
        <v>0</v>
      </c>
      <c r="U1514" s="300">
        <v>0</v>
      </c>
      <c r="V1514" s="300">
        <v>0</v>
      </c>
      <c r="W1514" s="301">
        <v>0</v>
      </c>
      <c r="X1514" s="347">
        <v>0</v>
      </c>
      <c r="Y1514" s="347">
        <v>0</v>
      </c>
      <c r="Z1514" s="347">
        <v>0</v>
      </c>
      <c r="AA1514" s="347">
        <v>0</v>
      </c>
      <c r="AB1514" s="302">
        <v>0</v>
      </c>
      <c r="AC1514" s="302">
        <v>0</v>
      </c>
      <c r="AD1514" s="302">
        <v>0</v>
      </c>
      <c r="AE1514" s="302">
        <v>0</v>
      </c>
      <c r="AF1514" s="302">
        <v>0</v>
      </c>
      <c r="AG1514" s="302">
        <v>0</v>
      </c>
      <c r="AH1514" s="348">
        <v>0</v>
      </c>
      <c r="AI1514" s="348">
        <v>0</v>
      </c>
    </row>
    <row r="1515" spans="3:36" outlineLevel="1" x14ac:dyDescent="0.2">
      <c r="C1515" s="346">
        <v>20</v>
      </c>
      <c r="G1515" t="s">
        <v>292</v>
      </c>
      <c r="Q1515" s="16" t="s">
        <v>110</v>
      </c>
      <c r="R1515" s="314"/>
      <c r="S1515" s="315"/>
      <c r="T1515" s="315"/>
      <c r="U1515" s="315"/>
      <c r="V1515" s="315"/>
      <c r="W1515" s="316"/>
      <c r="X1515" s="349"/>
      <c r="Y1515" s="349"/>
      <c r="Z1515" s="349"/>
      <c r="AA1515" s="349"/>
      <c r="AH1515" s="350"/>
      <c r="AI1515" s="350"/>
    </row>
    <row r="1516" spans="3:36" outlineLevel="1" x14ac:dyDescent="0.2">
      <c r="C1516" s="346">
        <v>20</v>
      </c>
      <c r="G1516" t="s">
        <v>293</v>
      </c>
      <c r="Q1516" s="16" t="s">
        <v>110</v>
      </c>
      <c r="R1516" s="314"/>
      <c r="S1516" s="315">
        <v>0</v>
      </c>
      <c r="T1516" s="315">
        <v>0</v>
      </c>
      <c r="U1516" s="315">
        <v>0</v>
      </c>
      <c r="V1516" s="315">
        <v>0</v>
      </c>
      <c r="W1516" s="316">
        <v>0</v>
      </c>
      <c r="X1516" s="349">
        <v>0</v>
      </c>
      <c r="Y1516" s="349">
        <v>0</v>
      </c>
      <c r="Z1516" s="349">
        <v>0</v>
      </c>
      <c r="AA1516" s="349">
        <v>0</v>
      </c>
      <c r="AB1516" s="5">
        <v>0</v>
      </c>
      <c r="AC1516" s="5">
        <v>0</v>
      </c>
      <c r="AD1516" s="5">
        <v>0</v>
      </c>
      <c r="AE1516" s="5">
        <v>0</v>
      </c>
      <c r="AF1516" s="5">
        <v>0</v>
      </c>
      <c r="AG1516" s="5">
        <v>0</v>
      </c>
      <c r="AH1516" s="350">
        <v>0</v>
      </c>
      <c r="AI1516" s="350">
        <v>0</v>
      </c>
      <c r="AJ1516" s="289"/>
    </row>
    <row r="1517" spans="3:36" outlineLevel="1" x14ac:dyDescent="0.2">
      <c r="C1517" s="346">
        <v>20</v>
      </c>
      <c r="G1517" t="s">
        <v>294</v>
      </c>
      <c r="Q1517" s="337" t="s">
        <v>110</v>
      </c>
      <c r="R1517" s="320"/>
      <c r="S1517" s="321"/>
      <c r="T1517" s="321"/>
      <c r="U1517" s="321"/>
      <c r="V1517" s="321"/>
      <c r="W1517" s="322"/>
      <c r="X1517" s="351"/>
      <c r="Y1517" s="351"/>
      <c r="Z1517" s="351"/>
      <c r="AA1517" s="351"/>
      <c r="AB1517" s="323"/>
      <c r="AC1517" s="323"/>
      <c r="AD1517" s="323"/>
      <c r="AE1517" s="323"/>
      <c r="AF1517" s="323"/>
      <c r="AG1517" s="323"/>
      <c r="AH1517" s="352"/>
      <c r="AI1517" s="352"/>
    </row>
    <row r="1518" spans="3:36" outlineLevel="1" x14ac:dyDescent="0.2">
      <c r="C1518" s="346">
        <v>20</v>
      </c>
      <c r="G1518" s="325" t="s">
        <v>295</v>
      </c>
      <c r="H1518" s="326"/>
      <c r="I1518" s="325"/>
      <c r="J1518" s="325"/>
      <c r="K1518" s="326"/>
      <c r="L1518" s="325"/>
      <c r="M1518" s="325"/>
      <c r="N1518" s="325"/>
      <c r="O1518" s="325"/>
      <c r="P1518" s="325"/>
      <c r="Q1518" s="326"/>
      <c r="R1518" s="327"/>
      <c r="S1518" s="327">
        <v>0</v>
      </c>
      <c r="T1518" s="327">
        <v>0</v>
      </c>
      <c r="U1518" s="327">
        <v>0</v>
      </c>
      <c r="V1518" s="327">
        <v>0</v>
      </c>
      <c r="W1518" s="327">
        <v>0</v>
      </c>
      <c r="X1518" s="327">
        <v>0</v>
      </c>
      <c r="Y1518" s="327">
        <v>0</v>
      </c>
      <c r="Z1518" s="327">
        <v>0</v>
      </c>
      <c r="AA1518" s="327">
        <v>0</v>
      </c>
      <c r="AB1518" s="327">
        <v>0</v>
      </c>
      <c r="AC1518" s="327">
        <v>0</v>
      </c>
      <c r="AD1518" s="327">
        <v>0</v>
      </c>
      <c r="AE1518" s="327">
        <v>0</v>
      </c>
      <c r="AF1518" s="327">
        <v>0</v>
      </c>
      <c r="AG1518" s="327">
        <v>0</v>
      </c>
      <c r="AH1518" s="327">
        <v>0</v>
      </c>
      <c r="AI1518" s="327">
        <v>0</v>
      </c>
    </row>
    <row r="1519" spans="3:36" outlineLevel="1" x14ac:dyDescent="0.2">
      <c r="C1519" s="346"/>
      <c r="AH1519" s="5"/>
      <c r="AI1519" s="5"/>
    </row>
    <row r="1520" spans="3:36" outlineLevel="1" x14ac:dyDescent="0.2">
      <c r="C1520" s="346">
        <v>20</v>
      </c>
      <c r="F1520" s="40" t="s">
        <v>284</v>
      </c>
      <c r="Q1520" s="16" t="s">
        <v>110</v>
      </c>
      <c r="R1520" s="340"/>
      <c r="S1520" s="341">
        <v>0</v>
      </c>
      <c r="T1520" s="341">
        <v>0</v>
      </c>
      <c r="U1520" s="341">
        <v>0</v>
      </c>
      <c r="V1520" s="341">
        <v>0</v>
      </c>
      <c r="W1520" s="342">
        <v>0</v>
      </c>
      <c r="X1520" s="353">
        <v>0</v>
      </c>
      <c r="Y1520" s="353">
        <v>0</v>
      </c>
      <c r="Z1520" s="353">
        <v>0</v>
      </c>
      <c r="AA1520" s="353">
        <v>0</v>
      </c>
      <c r="AB1520" s="343">
        <v>0</v>
      </c>
      <c r="AC1520" s="343">
        <v>0</v>
      </c>
      <c r="AD1520" s="343">
        <v>0</v>
      </c>
      <c r="AE1520" s="343">
        <v>0</v>
      </c>
      <c r="AF1520" s="343">
        <v>0</v>
      </c>
      <c r="AG1520" s="343">
        <v>0</v>
      </c>
      <c r="AH1520" s="344">
        <v>0</v>
      </c>
      <c r="AI1520" s="344">
        <v>0</v>
      </c>
    </row>
    <row r="1521" spans="3:36" outlineLevel="1" x14ac:dyDescent="0.2">
      <c r="C1521" s="346"/>
      <c r="AH1521" s="5"/>
      <c r="AI1521" s="5"/>
    </row>
    <row r="1522" spans="3:36" outlineLevel="1" x14ac:dyDescent="0.2">
      <c r="C1522" s="346">
        <v>20</v>
      </c>
      <c r="F1522" s="40" t="s">
        <v>285</v>
      </c>
      <c r="Q1522" s="16" t="s">
        <v>110</v>
      </c>
      <c r="R1522" s="340"/>
      <c r="S1522" s="341">
        <v>0</v>
      </c>
      <c r="T1522" s="341">
        <v>0</v>
      </c>
      <c r="U1522" s="341">
        <v>0</v>
      </c>
      <c r="V1522" s="341">
        <v>0</v>
      </c>
      <c r="W1522" s="342">
        <v>0</v>
      </c>
      <c r="X1522" s="353">
        <v>0</v>
      </c>
      <c r="Y1522" s="353">
        <v>0</v>
      </c>
      <c r="Z1522" s="353">
        <v>0</v>
      </c>
      <c r="AA1522" s="353">
        <v>0</v>
      </c>
      <c r="AB1522" s="343">
        <v>0</v>
      </c>
      <c r="AC1522" s="343">
        <v>0</v>
      </c>
      <c r="AD1522" s="343">
        <v>0</v>
      </c>
      <c r="AE1522" s="343">
        <v>0</v>
      </c>
      <c r="AF1522" s="343">
        <v>0</v>
      </c>
      <c r="AG1522" s="343">
        <v>0</v>
      </c>
      <c r="AH1522" s="344">
        <v>0</v>
      </c>
      <c r="AI1522" s="344">
        <v>0</v>
      </c>
    </row>
    <row r="1523" spans="3:36" outlineLevel="1" x14ac:dyDescent="0.2">
      <c r="C1523" s="346"/>
      <c r="AH1523" s="5"/>
      <c r="AI1523" s="5"/>
    </row>
    <row r="1524" spans="3:36" outlineLevel="1" x14ac:dyDescent="0.2">
      <c r="C1524" s="346">
        <v>20</v>
      </c>
      <c r="F1524" s="40" t="s">
        <v>267</v>
      </c>
      <c r="Q1524" s="16" t="s">
        <v>110</v>
      </c>
      <c r="R1524" s="340"/>
      <c r="S1524" s="341">
        <v>0</v>
      </c>
      <c r="T1524" s="341">
        <v>0</v>
      </c>
      <c r="U1524" s="341">
        <v>0</v>
      </c>
      <c r="V1524" s="341">
        <v>0</v>
      </c>
      <c r="W1524" s="342">
        <v>0</v>
      </c>
      <c r="X1524" s="353">
        <v>0</v>
      </c>
      <c r="Y1524" s="353">
        <v>0</v>
      </c>
      <c r="Z1524" s="353">
        <v>0</v>
      </c>
      <c r="AA1524" s="353">
        <v>0</v>
      </c>
      <c r="AB1524" s="343">
        <v>0</v>
      </c>
      <c r="AC1524" s="343">
        <v>0</v>
      </c>
      <c r="AD1524" s="343">
        <v>0</v>
      </c>
      <c r="AE1524" s="343">
        <v>0</v>
      </c>
      <c r="AF1524" s="343">
        <v>0</v>
      </c>
      <c r="AG1524" s="343">
        <v>0</v>
      </c>
      <c r="AH1524" s="344">
        <v>0</v>
      </c>
      <c r="AI1524" s="344">
        <v>0</v>
      </c>
    </row>
    <row r="1525" spans="3:36" outlineLevel="1" x14ac:dyDescent="0.2"/>
    <row r="1526" spans="3:36" x14ac:dyDescent="0.2">
      <c r="C1526" s="116">
        <v>21</v>
      </c>
      <c r="D1526" s="67" t="s">
        <v>151</v>
      </c>
      <c r="E1526" s="67"/>
      <c r="F1526" s="67"/>
      <c r="G1526" s="67"/>
      <c r="H1526" s="102"/>
      <c r="I1526" s="67"/>
      <c r="J1526" s="67"/>
      <c r="K1526" s="102"/>
      <c r="L1526" s="67"/>
      <c r="M1526" s="67"/>
      <c r="N1526" s="67"/>
      <c r="O1526" s="67"/>
      <c r="P1526" s="67"/>
      <c r="Q1526" s="117" t="s">
        <v>110</v>
      </c>
      <c r="R1526" s="118"/>
      <c r="S1526" s="118">
        <v>0</v>
      </c>
      <c r="T1526" s="118">
        <v>0</v>
      </c>
      <c r="U1526" s="118">
        <v>0</v>
      </c>
      <c r="V1526" s="118">
        <v>0</v>
      </c>
      <c r="W1526" s="118">
        <v>0</v>
      </c>
      <c r="X1526" s="118">
        <v>0</v>
      </c>
      <c r="Y1526" s="118">
        <v>0</v>
      </c>
      <c r="Z1526" s="118">
        <v>0</v>
      </c>
      <c r="AA1526" s="118">
        <v>0</v>
      </c>
      <c r="AB1526" s="118">
        <v>0</v>
      </c>
      <c r="AC1526" s="118">
        <v>0</v>
      </c>
      <c r="AD1526" s="118">
        <v>0</v>
      </c>
      <c r="AE1526" s="118">
        <v>0</v>
      </c>
      <c r="AF1526" s="118">
        <v>0</v>
      </c>
      <c r="AG1526" s="118">
        <v>0</v>
      </c>
      <c r="AH1526" s="118">
        <v>0</v>
      </c>
      <c r="AI1526" s="118">
        <v>0</v>
      </c>
    </row>
    <row r="1527" spans="3:36" outlineLevel="1" x14ac:dyDescent="0.2">
      <c r="F1527" s="40" t="s">
        <v>269</v>
      </c>
    </row>
    <row r="1528" spans="3:36" outlineLevel="1" x14ac:dyDescent="0.2">
      <c r="C1528" s="346">
        <v>21</v>
      </c>
      <c r="G1528" t="s">
        <v>290</v>
      </c>
      <c r="O1528" s="149" t="s">
        <v>291</v>
      </c>
      <c r="P1528" s="318">
        <v>0</v>
      </c>
      <c r="Q1528" s="16" t="s">
        <v>110</v>
      </c>
      <c r="R1528" s="299"/>
      <c r="S1528" s="300">
        <v>0</v>
      </c>
      <c r="T1528" s="300">
        <v>0</v>
      </c>
      <c r="U1528" s="300">
        <v>0</v>
      </c>
      <c r="V1528" s="300">
        <v>0</v>
      </c>
      <c r="W1528" s="301">
        <v>0</v>
      </c>
      <c r="X1528" s="347">
        <v>0</v>
      </c>
      <c r="Y1528" s="347">
        <v>0</v>
      </c>
      <c r="Z1528" s="347">
        <v>0</v>
      </c>
      <c r="AA1528" s="347">
        <v>0</v>
      </c>
      <c r="AB1528" s="302">
        <v>0</v>
      </c>
      <c r="AC1528" s="302">
        <v>0</v>
      </c>
      <c r="AD1528" s="302">
        <v>0</v>
      </c>
      <c r="AE1528" s="302">
        <v>0</v>
      </c>
      <c r="AF1528" s="302">
        <v>0</v>
      </c>
      <c r="AG1528" s="302">
        <v>0</v>
      </c>
      <c r="AH1528" s="348">
        <v>0</v>
      </c>
      <c r="AI1528" s="348">
        <v>0</v>
      </c>
    </row>
    <row r="1529" spans="3:36" outlineLevel="1" x14ac:dyDescent="0.2">
      <c r="C1529" s="346">
        <v>21</v>
      </c>
      <c r="G1529" t="s">
        <v>292</v>
      </c>
      <c r="Q1529" s="16" t="s">
        <v>110</v>
      </c>
      <c r="R1529" s="314"/>
      <c r="S1529" s="315"/>
      <c r="T1529" s="315"/>
      <c r="U1529" s="315"/>
      <c r="V1529" s="315"/>
      <c r="W1529" s="316"/>
      <c r="X1529" s="349"/>
      <c r="Y1529" s="349"/>
      <c r="Z1529" s="349"/>
      <c r="AA1529" s="349"/>
      <c r="AH1529" s="350"/>
      <c r="AI1529" s="350"/>
    </row>
    <row r="1530" spans="3:36" outlineLevel="1" x14ac:dyDescent="0.2">
      <c r="C1530" s="346">
        <v>21</v>
      </c>
      <c r="G1530" t="s">
        <v>293</v>
      </c>
      <c r="Q1530" s="16" t="s">
        <v>110</v>
      </c>
      <c r="R1530" s="314"/>
      <c r="S1530" s="315">
        <v>0</v>
      </c>
      <c r="T1530" s="315">
        <v>0</v>
      </c>
      <c r="U1530" s="315">
        <v>0</v>
      </c>
      <c r="V1530" s="315">
        <v>0</v>
      </c>
      <c r="W1530" s="316">
        <v>0</v>
      </c>
      <c r="X1530" s="349">
        <v>0</v>
      </c>
      <c r="Y1530" s="349">
        <v>0</v>
      </c>
      <c r="Z1530" s="349">
        <v>0</v>
      </c>
      <c r="AA1530" s="349">
        <v>0</v>
      </c>
      <c r="AB1530" s="5">
        <v>0</v>
      </c>
      <c r="AC1530" s="5">
        <v>0</v>
      </c>
      <c r="AD1530" s="5">
        <v>0</v>
      </c>
      <c r="AE1530" s="5">
        <v>0</v>
      </c>
      <c r="AF1530" s="5">
        <v>0</v>
      </c>
      <c r="AG1530" s="5">
        <v>0</v>
      </c>
      <c r="AH1530" s="350">
        <v>0</v>
      </c>
      <c r="AI1530" s="350">
        <v>0</v>
      </c>
      <c r="AJ1530" s="289"/>
    </row>
    <row r="1531" spans="3:36" outlineLevel="1" x14ac:dyDescent="0.2">
      <c r="C1531" s="346">
        <v>21</v>
      </c>
      <c r="G1531" t="s">
        <v>294</v>
      </c>
      <c r="Q1531" s="337" t="s">
        <v>110</v>
      </c>
      <c r="R1531" s="320"/>
      <c r="S1531" s="321"/>
      <c r="T1531" s="321"/>
      <c r="U1531" s="321"/>
      <c r="V1531" s="321"/>
      <c r="W1531" s="322"/>
      <c r="X1531" s="351"/>
      <c r="Y1531" s="351"/>
      <c r="Z1531" s="351"/>
      <c r="AA1531" s="351"/>
      <c r="AB1531" s="323"/>
      <c r="AC1531" s="323"/>
      <c r="AD1531" s="323"/>
      <c r="AE1531" s="323"/>
      <c r="AF1531" s="323"/>
      <c r="AG1531" s="323"/>
      <c r="AH1531" s="352"/>
      <c r="AI1531" s="352"/>
    </row>
    <row r="1532" spans="3:36" outlineLevel="1" x14ac:dyDescent="0.2">
      <c r="C1532" s="346">
        <v>21</v>
      </c>
      <c r="G1532" s="325" t="s">
        <v>295</v>
      </c>
      <c r="H1532" s="326"/>
      <c r="I1532" s="325"/>
      <c r="J1532" s="325"/>
      <c r="K1532" s="326"/>
      <c r="L1532" s="325"/>
      <c r="M1532" s="325"/>
      <c r="N1532" s="325"/>
      <c r="O1532" s="325"/>
      <c r="P1532" s="325"/>
      <c r="Q1532" s="326"/>
      <c r="R1532" s="327"/>
      <c r="S1532" s="327">
        <v>0</v>
      </c>
      <c r="T1532" s="327">
        <v>0</v>
      </c>
      <c r="U1532" s="327">
        <v>0</v>
      </c>
      <c r="V1532" s="327">
        <v>0</v>
      </c>
      <c r="W1532" s="327">
        <v>0</v>
      </c>
      <c r="X1532" s="327">
        <v>0</v>
      </c>
      <c r="Y1532" s="327">
        <v>0</v>
      </c>
      <c r="Z1532" s="327">
        <v>0</v>
      </c>
      <c r="AA1532" s="327">
        <v>0</v>
      </c>
      <c r="AB1532" s="327">
        <v>0</v>
      </c>
      <c r="AC1532" s="327">
        <v>0</v>
      </c>
      <c r="AD1532" s="327">
        <v>0</v>
      </c>
      <c r="AE1532" s="327">
        <v>0</v>
      </c>
      <c r="AF1532" s="327">
        <v>0</v>
      </c>
      <c r="AG1532" s="327">
        <v>0</v>
      </c>
      <c r="AH1532" s="327">
        <v>0</v>
      </c>
      <c r="AI1532" s="327">
        <v>0</v>
      </c>
    </row>
    <row r="1533" spans="3:36" outlineLevel="1" x14ac:dyDescent="0.2">
      <c r="C1533" s="346"/>
      <c r="AH1533" s="5"/>
      <c r="AI1533" s="5"/>
    </row>
    <row r="1534" spans="3:36" outlineLevel="1" x14ac:dyDescent="0.2">
      <c r="C1534" s="346">
        <v>21</v>
      </c>
      <c r="F1534" s="40" t="s">
        <v>284</v>
      </c>
      <c r="Q1534" s="16" t="s">
        <v>110</v>
      </c>
      <c r="R1534" s="340"/>
      <c r="S1534" s="341">
        <v>0</v>
      </c>
      <c r="T1534" s="341">
        <v>0</v>
      </c>
      <c r="U1534" s="341">
        <v>0</v>
      </c>
      <c r="V1534" s="341">
        <v>0</v>
      </c>
      <c r="W1534" s="342">
        <v>0</v>
      </c>
      <c r="X1534" s="353">
        <v>0</v>
      </c>
      <c r="Y1534" s="353">
        <v>0</v>
      </c>
      <c r="Z1534" s="353">
        <v>0</v>
      </c>
      <c r="AA1534" s="353">
        <v>0</v>
      </c>
      <c r="AB1534" s="343">
        <v>0</v>
      </c>
      <c r="AC1534" s="343">
        <v>0</v>
      </c>
      <c r="AD1534" s="343">
        <v>0</v>
      </c>
      <c r="AE1534" s="343">
        <v>0</v>
      </c>
      <c r="AF1534" s="343">
        <v>0</v>
      </c>
      <c r="AG1534" s="343">
        <v>0</v>
      </c>
      <c r="AH1534" s="344">
        <v>0</v>
      </c>
      <c r="AI1534" s="344">
        <v>0</v>
      </c>
    </row>
    <row r="1535" spans="3:36" outlineLevel="1" x14ac:dyDescent="0.2">
      <c r="C1535" s="346"/>
      <c r="AH1535" s="5"/>
      <c r="AI1535" s="5"/>
    </row>
    <row r="1536" spans="3:36" outlineLevel="1" x14ac:dyDescent="0.2">
      <c r="C1536" s="346">
        <v>21</v>
      </c>
      <c r="F1536" s="40" t="s">
        <v>285</v>
      </c>
      <c r="Q1536" s="16" t="s">
        <v>110</v>
      </c>
      <c r="R1536" s="340"/>
      <c r="S1536" s="341">
        <v>0</v>
      </c>
      <c r="T1536" s="341">
        <v>0</v>
      </c>
      <c r="U1536" s="341">
        <v>0</v>
      </c>
      <c r="V1536" s="341">
        <v>0</v>
      </c>
      <c r="W1536" s="342">
        <v>0</v>
      </c>
      <c r="X1536" s="353">
        <v>0</v>
      </c>
      <c r="Y1536" s="353">
        <v>0</v>
      </c>
      <c r="Z1536" s="353">
        <v>0</v>
      </c>
      <c r="AA1536" s="353">
        <v>0</v>
      </c>
      <c r="AB1536" s="343">
        <v>0</v>
      </c>
      <c r="AC1536" s="343">
        <v>0</v>
      </c>
      <c r="AD1536" s="343">
        <v>0</v>
      </c>
      <c r="AE1536" s="343">
        <v>0</v>
      </c>
      <c r="AF1536" s="343">
        <v>0</v>
      </c>
      <c r="AG1536" s="343">
        <v>0</v>
      </c>
      <c r="AH1536" s="344">
        <v>0</v>
      </c>
      <c r="AI1536" s="344">
        <v>0</v>
      </c>
    </row>
    <row r="1537" spans="3:36" outlineLevel="1" x14ac:dyDescent="0.2">
      <c r="C1537" s="346"/>
      <c r="AH1537" s="5"/>
      <c r="AI1537" s="5"/>
    </row>
    <row r="1538" spans="3:36" outlineLevel="1" x14ac:dyDescent="0.2">
      <c r="C1538" s="346">
        <v>21</v>
      </c>
      <c r="F1538" s="40" t="s">
        <v>267</v>
      </c>
      <c r="Q1538" s="16" t="s">
        <v>110</v>
      </c>
      <c r="R1538" s="340"/>
      <c r="S1538" s="341">
        <v>0</v>
      </c>
      <c r="T1538" s="341">
        <v>0</v>
      </c>
      <c r="U1538" s="341">
        <v>0</v>
      </c>
      <c r="V1538" s="341">
        <v>0</v>
      </c>
      <c r="W1538" s="342">
        <v>0</v>
      </c>
      <c r="X1538" s="353">
        <v>0</v>
      </c>
      <c r="Y1538" s="353">
        <v>0</v>
      </c>
      <c r="Z1538" s="353">
        <v>0</v>
      </c>
      <c r="AA1538" s="353">
        <v>0</v>
      </c>
      <c r="AB1538" s="343">
        <v>0</v>
      </c>
      <c r="AC1538" s="343">
        <v>0</v>
      </c>
      <c r="AD1538" s="343">
        <v>0</v>
      </c>
      <c r="AE1538" s="343">
        <v>0</v>
      </c>
      <c r="AF1538" s="343">
        <v>0</v>
      </c>
      <c r="AG1538" s="343">
        <v>0</v>
      </c>
      <c r="AH1538" s="344">
        <v>0</v>
      </c>
      <c r="AI1538" s="344">
        <v>0</v>
      </c>
    </row>
    <row r="1539" spans="3:36" outlineLevel="1" x14ac:dyDescent="0.2"/>
    <row r="1540" spans="3:36" x14ac:dyDescent="0.2">
      <c r="C1540" s="116">
        <v>22</v>
      </c>
      <c r="D1540" s="67" t="s">
        <v>658</v>
      </c>
      <c r="E1540" s="67"/>
      <c r="F1540" s="67"/>
      <c r="G1540" s="67"/>
      <c r="H1540" s="102"/>
      <c r="I1540" s="67"/>
      <c r="J1540" s="67"/>
      <c r="K1540" s="102"/>
      <c r="L1540" s="67"/>
      <c r="M1540" s="67"/>
      <c r="N1540" s="67"/>
      <c r="O1540" s="67"/>
      <c r="P1540" s="67"/>
      <c r="Q1540" s="117" t="s">
        <v>110</v>
      </c>
      <c r="R1540" s="118"/>
      <c r="S1540" s="118">
        <v>0</v>
      </c>
      <c r="T1540" s="118">
        <v>0</v>
      </c>
      <c r="U1540" s="118">
        <v>0</v>
      </c>
      <c r="V1540" s="118">
        <v>0</v>
      </c>
      <c r="W1540" s="118">
        <v>0</v>
      </c>
      <c r="X1540" s="118">
        <v>0</v>
      </c>
      <c r="Y1540" s="118">
        <v>0</v>
      </c>
      <c r="Z1540" s="118">
        <v>0</v>
      </c>
      <c r="AA1540" s="118">
        <v>0</v>
      </c>
      <c r="AB1540" s="118">
        <v>0</v>
      </c>
      <c r="AC1540" s="118">
        <v>0</v>
      </c>
      <c r="AD1540" s="118">
        <v>0</v>
      </c>
      <c r="AE1540" s="118">
        <v>0</v>
      </c>
      <c r="AF1540" s="118">
        <v>0</v>
      </c>
      <c r="AG1540" s="118">
        <v>0</v>
      </c>
      <c r="AH1540" s="118">
        <v>0</v>
      </c>
      <c r="AI1540" s="118">
        <v>0</v>
      </c>
    </row>
    <row r="1541" spans="3:36" outlineLevel="1" x14ac:dyDescent="0.2">
      <c r="F1541" s="40" t="s">
        <v>269</v>
      </c>
    </row>
    <row r="1542" spans="3:36" outlineLevel="1" x14ac:dyDescent="0.2">
      <c r="C1542" s="346">
        <v>22</v>
      </c>
      <c r="G1542" t="s">
        <v>290</v>
      </c>
      <c r="O1542" s="149" t="s">
        <v>291</v>
      </c>
      <c r="P1542" s="318">
        <v>0</v>
      </c>
      <c r="Q1542" s="16" t="s">
        <v>110</v>
      </c>
      <c r="R1542" s="299"/>
      <c r="S1542" s="300">
        <v>0</v>
      </c>
      <c r="T1542" s="300">
        <v>0</v>
      </c>
      <c r="U1542" s="300">
        <v>0</v>
      </c>
      <c r="V1542" s="300">
        <v>0</v>
      </c>
      <c r="W1542" s="301">
        <v>0</v>
      </c>
      <c r="X1542" s="347">
        <v>0</v>
      </c>
      <c r="Y1542" s="347">
        <v>0</v>
      </c>
      <c r="Z1542" s="347">
        <v>0</v>
      </c>
      <c r="AA1542" s="347">
        <v>0</v>
      </c>
      <c r="AB1542" s="302">
        <v>0</v>
      </c>
      <c r="AC1542" s="302">
        <v>0</v>
      </c>
      <c r="AD1542" s="302">
        <v>0</v>
      </c>
      <c r="AE1542" s="302">
        <v>0</v>
      </c>
      <c r="AF1542" s="302">
        <v>0</v>
      </c>
      <c r="AG1542" s="302">
        <v>0</v>
      </c>
      <c r="AH1542" s="348">
        <v>0</v>
      </c>
      <c r="AI1542" s="348">
        <v>0</v>
      </c>
    </row>
    <row r="1543" spans="3:36" outlineLevel="1" x14ac:dyDescent="0.2">
      <c r="C1543" s="346">
        <v>22</v>
      </c>
      <c r="G1543" t="s">
        <v>292</v>
      </c>
      <c r="Q1543" s="16" t="s">
        <v>110</v>
      </c>
      <c r="R1543" s="314"/>
      <c r="S1543" s="315"/>
      <c r="T1543" s="315"/>
      <c r="U1543" s="315"/>
      <c r="V1543" s="315"/>
      <c r="W1543" s="316"/>
      <c r="X1543" s="349"/>
      <c r="Y1543" s="349"/>
      <c r="Z1543" s="349"/>
      <c r="AA1543" s="349"/>
      <c r="AH1543" s="350"/>
      <c r="AI1543" s="350"/>
    </row>
    <row r="1544" spans="3:36" outlineLevel="1" x14ac:dyDescent="0.2">
      <c r="C1544" s="346">
        <v>22</v>
      </c>
      <c r="G1544" t="s">
        <v>293</v>
      </c>
      <c r="Q1544" s="16" t="s">
        <v>110</v>
      </c>
      <c r="R1544" s="314"/>
      <c r="S1544" s="315">
        <v>0</v>
      </c>
      <c r="T1544" s="315">
        <v>0</v>
      </c>
      <c r="U1544" s="315">
        <v>0</v>
      </c>
      <c r="V1544" s="315">
        <v>0</v>
      </c>
      <c r="W1544" s="316">
        <v>0</v>
      </c>
      <c r="X1544" s="349">
        <v>0</v>
      </c>
      <c r="Y1544" s="349">
        <v>0</v>
      </c>
      <c r="Z1544" s="349">
        <v>0</v>
      </c>
      <c r="AA1544" s="349">
        <v>0</v>
      </c>
      <c r="AB1544" s="5">
        <v>0</v>
      </c>
      <c r="AC1544" s="5">
        <v>0</v>
      </c>
      <c r="AD1544" s="5">
        <v>0</v>
      </c>
      <c r="AE1544" s="5">
        <v>0</v>
      </c>
      <c r="AF1544" s="5">
        <v>0</v>
      </c>
      <c r="AG1544" s="5">
        <v>0</v>
      </c>
      <c r="AH1544" s="350">
        <v>0</v>
      </c>
      <c r="AI1544" s="350">
        <v>0</v>
      </c>
      <c r="AJ1544" s="289"/>
    </row>
    <row r="1545" spans="3:36" outlineLevel="1" x14ac:dyDescent="0.2">
      <c r="C1545" s="346">
        <v>22</v>
      </c>
      <c r="G1545" t="s">
        <v>294</v>
      </c>
      <c r="Q1545" s="337" t="s">
        <v>110</v>
      </c>
      <c r="R1545" s="320"/>
      <c r="S1545" s="321"/>
      <c r="T1545" s="321"/>
      <c r="U1545" s="321"/>
      <c r="V1545" s="321"/>
      <c r="W1545" s="322"/>
      <c r="X1545" s="351"/>
      <c r="Y1545" s="351"/>
      <c r="Z1545" s="351"/>
      <c r="AA1545" s="351"/>
      <c r="AB1545" s="323"/>
      <c r="AC1545" s="323"/>
      <c r="AD1545" s="323"/>
      <c r="AE1545" s="323"/>
      <c r="AF1545" s="323"/>
      <c r="AG1545" s="323"/>
      <c r="AH1545" s="352"/>
      <c r="AI1545" s="352"/>
    </row>
    <row r="1546" spans="3:36" outlineLevel="1" x14ac:dyDescent="0.2">
      <c r="C1546" s="346">
        <v>22</v>
      </c>
      <c r="G1546" s="325" t="s">
        <v>295</v>
      </c>
      <c r="H1546" s="326"/>
      <c r="I1546" s="325"/>
      <c r="J1546" s="325"/>
      <c r="K1546" s="326"/>
      <c r="L1546" s="325"/>
      <c r="M1546" s="325"/>
      <c r="N1546" s="325"/>
      <c r="O1546" s="325"/>
      <c r="P1546" s="325"/>
      <c r="Q1546" s="326"/>
      <c r="R1546" s="327"/>
      <c r="S1546" s="327">
        <v>0</v>
      </c>
      <c r="T1546" s="327">
        <v>0</v>
      </c>
      <c r="U1546" s="327">
        <v>0</v>
      </c>
      <c r="V1546" s="327">
        <v>0</v>
      </c>
      <c r="W1546" s="327">
        <v>0</v>
      </c>
      <c r="X1546" s="327">
        <v>0</v>
      </c>
      <c r="Y1546" s="327">
        <v>0</v>
      </c>
      <c r="Z1546" s="327">
        <v>0</v>
      </c>
      <c r="AA1546" s="327">
        <v>0</v>
      </c>
      <c r="AB1546" s="327">
        <v>0</v>
      </c>
      <c r="AC1546" s="327">
        <v>0</v>
      </c>
      <c r="AD1546" s="327">
        <v>0</v>
      </c>
      <c r="AE1546" s="327">
        <v>0</v>
      </c>
      <c r="AF1546" s="327">
        <v>0</v>
      </c>
      <c r="AG1546" s="327">
        <v>0</v>
      </c>
      <c r="AH1546" s="327">
        <v>0</v>
      </c>
      <c r="AI1546" s="327">
        <v>0</v>
      </c>
    </row>
    <row r="1547" spans="3:36" outlineLevel="1" x14ac:dyDescent="0.2">
      <c r="C1547" s="346"/>
      <c r="AH1547" s="5"/>
      <c r="AI1547" s="5"/>
    </row>
    <row r="1548" spans="3:36" outlineLevel="1" x14ac:dyDescent="0.2">
      <c r="C1548" s="346">
        <v>22</v>
      </c>
      <c r="F1548" s="40" t="s">
        <v>284</v>
      </c>
      <c r="Q1548" s="16" t="s">
        <v>110</v>
      </c>
      <c r="R1548" s="340"/>
      <c r="S1548" s="341">
        <v>0</v>
      </c>
      <c r="T1548" s="341">
        <v>0</v>
      </c>
      <c r="U1548" s="341">
        <v>0</v>
      </c>
      <c r="V1548" s="341">
        <v>0</v>
      </c>
      <c r="W1548" s="342">
        <v>0</v>
      </c>
      <c r="X1548" s="353">
        <v>0</v>
      </c>
      <c r="Y1548" s="353">
        <v>0</v>
      </c>
      <c r="Z1548" s="353">
        <v>0</v>
      </c>
      <c r="AA1548" s="353">
        <v>0</v>
      </c>
      <c r="AB1548" s="343">
        <v>0</v>
      </c>
      <c r="AC1548" s="343">
        <v>0</v>
      </c>
      <c r="AD1548" s="343">
        <v>0</v>
      </c>
      <c r="AE1548" s="343">
        <v>0</v>
      </c>
      <c r="AF1548" s="343">
        <v>0</v>
      </c>
      <c r="AG1548" s="343">
        <v>0</v>
      </c>
      <c r="AH1548" s="344">
        <v>0</v>
      </c>
      <c r="AI1548" s="344">
        <v>0</v>
      </c>
    </row>
    <row r="1549" spans="3:36" outlineLevel="1" x14ac:dyDescent="0.2">
      <c r="C1549" s="346"/>
      <c r="AH1549" s="5"/>
      <c r="AI1549" s="5"/>
    </row>
    <row r="1550" spans="3:36" outlineLevel="1" x14ac:dyDescent="0.2">
      <c r="C1550" s="346">
        <v>22</v>
      </c>
      <c r="F1550" s="40" t="s">
        <v>285</v>
      </c>
      <c r="Q1550" s="16" t="s">
        <v>110</v>
      </c>
      <c r="R1550" s="340"/>
      <c r="S1550" s="341">
        <v>0</v>
      </c>
      <c r="T1550" s="341">
        <v>0</v>
      </c>
      <c r="U1550" s="341">
        <v>0</v>
      </c>
      <c r="V1550" s="341">
        <v>0</v>
      </c>
      <c r="W1550" s="342">
        <v>0</v>
      </c>
      <c r="X1550" s="353">
        <v>0</v>
      </c>
      <c r="Y1550" s="353">
        <v>0</v>
      </c>
      <c r="Z1550" s="353">
        <v>0</v>
      </c>
      <c r="AA1550" s="353">
        <v>0</v>
      </c>
      <c r="AB1550" s="343">
        <v>0</v>
      </c>
      <c r="AC1550" s="343">
        <v>0</v>
      </c>
      <c r="AD1550" s="343">
        <v>0</v>
      </c>
      <c r="AE1550" s="343">
        <v>0</v>
      </c>
      <c r="AF1550" s="343">
        <v>0</v>
      </c>
      <c r="AG1550" s="343">
        <v>0</v>
      </c>
      <c r="AH1550" s="344">
        <v>0</v>
      </c>
      <c r="AI1550" s="344">
        <v>0</v>
      </c>
    </row>
    <row r="1551" spans="3:36" outlineLevel="1" x14ac:dyDescent="0.2">
      <c r="C1551" s="346"/>
      <c r="AH1551" s="5"/>
      <c r="AI1551" s="5"/>
    </row>
    <row r="1552" spans="3:36" outlineLevel="1" x14ac:dyDescent="0.2">
      <c r="C1552" s="346">
        <v>22</v>
      </c>
      <c r="F1552" s="40" t="s">
        <v>267</v>
      </c>
      <c r="Q1552" s="16" t="s">
        <v>110</v>
      </c>
      <c r="R1552" s="340"/>
      <c r="S1552" s="341">
        <v>0</v>
      </c>
      <c r="T1552" s="341">
        <v>0</v>
      </c>
      <c r="U1552" s="341">
        <v>0</v>
      </c>
      <c r="V1552" s="341">
        <v>0</v>
      </c>
      <c r="W1552" s="342">
        <v>0</v>
      </c>
      <c r="X1552" s="353">
        <v>0</v>
      </c>
      <c r="Y1552" s="353">
        <v>0</v>
      </c>
      <c r="Z1552" s="353">
        <v>0</v>
      </c>
      <c r="AA1552" s="353">
        <v>0</v>
      </c>
      <c r="AB1552" s="343">
        <v>0</v>
      </c>
      <c r="AC1552" s="343">
        <v>0</v>
      </c>
      <c r="AD1552" s="343">
        <v>0</v>
      </c>
      <c r="AE1552" s="343">
        <v>0</v>
      </c>
      <c r="AF1552" s="343">
        <v>0</v>
      </c>
      <c r="AG1552" s="343">
        <v>0</v>
      </c>
      <c r="AH1552" s="344">
        <v>0</v>
      </c>
      <c r="AI1552" s="344">
        <v>0</v>
      </c>
    </row>
    <row r="1553" spans="3:36" outlineLevel="1" x14ac:dyDescent="0.2"/>
    <row r="1554" spans="3:36" x14ac:dyDescent="0.2">
      <c r="C1554" s="116" t="s">
        <v>152</v>
      </c>
      <c r="D1554" s="67" t="s">
        <v>152</v>
      </c>
      <c r="E1554" s="67"/>
      <c r="F1554" s="67"/>
      <c r="G1554" s="67"/>
      <c r="H1554" s="102"/>
      <c r="I1554" s="67"/>
      <c r="J1554" s="67"/>
      <c r="K1554" s="102"/>
      <c r="L1554" s="67"/>
      <c r="M1554" s="67"/>
      <c r="N1554" s="67"/>
      <c r="O1554" s="67"/>
      <c r="P1554" s="67"/>
      <c r="Q1554" s="117" t="s">
        <v>110</v>
      </c>
      <c r="R1554" s="118"/>
      <c r="S1554" s="118">
        <v>0</v>
      </c>
      <c r="T1554" s="118">
        <v>0</v>
      </c>
      <c r="U1554" s="118">
        <v>0</v>
      </c>
      <c r="V1554" s="118">
        <v>0</v>
      </c>
      <c r="W1554" s="118">
        <v>0</v>
      </c>
      <c r="X1554" s="118">
        <v>0</v>
      </c>
      <c r="Y1554" s="118">
        <v>0</v>
      </c>
      <c r="Z1554" s="118">
        <v>0</v>
      </c>
      <c r="AA1554" s="118">
        <v>0</v>
      </c>
      <c r="AB1554" s="118">
        <v>0</v>
      </c>
      <c r="AC1554" s="118">
        <v>0</v>
      </c>
      <c r="AD1554" s="118">
        <v>0</v>
      </c>
      <c r="AE1554" s="118">
        <v>0</v>
      </c>
      <c r="AF1554" s="118">
        <v>0</v>
      </c>
      <c r="AG1554" s="118">
        <v>0</v>
      </c>
      <c r="AH1554" s="118">
        <v>0</v>
      </c>
      <c r="AI1554" s="118">
        <v>0</v>
      </c>
    </row>
    <row r="1555" spans="3:36" outlineLevel="1" x14ac:dyDescent="0.2">
      <c r="F1555" s="40" t="s">
        <v>269</v>
      </c>
    </row>
    <row r="1556" spans="3:36" outlineLevel="1" x14ac:dyDescent="0.2">
      <c r="C1556" s="346" t="s">
        <v>152</v>
      </c>
      <c r="G1556" t="s">
        <v>290</v>
      </c>
      <c r="O1556" s="149" t="s">
        <v>291</v>
      </c>
      <c r="P1556" s="318">
        <v>0</v>
      </c>
      <c r="Q1556" s="16" t="s">
        <v>110</v>
      </c>
      <c r="R1556" s="299"/>
      <c r="S1556" s="300">
        <v>0</v>
      </c>
      <c r="T1556" s="300">
        <v>0</v>
      </c>
      <c r="U1556" s="300">
        <v>0</v>
      </c>
      <c r="V1556" s="300">
        <v>0</v>
      </c>
      <c r="W1556" s="301">
        <v>0</v>
      </c>
      <c r="X1556" s="347">
        <v>0</v>
      </c>
      <c r="Y1556" s="347">
        <v>0</v>
      </c>
      <c r="Z1556" s="347">
        <v>0</v>
      </c>
      <c r="AA1556" s="347">
        <v>0</v>
      </c>
      <c r="AB1556" s="302">
        <v>0</v>
      </c>
      <c r="AC1556" s="302">
        <v>0</v>
      </c>
      <c r="AD1556" s="302">
        <v>0</v>
      </c>
      <c r="AE1556" s="302">
        <v>0</v>
      </c>
      <c r="AF1556" s="302">
        <v>0</v>
      </c>
      <c r="AG1556" s="302">
        <v>0</v>
      </c>
      <c r="AH1556" s="348">
        <v>0</v>
      </c>
      <c r="AI1556" s="348">
        <v>0</v>
      </c>
    </row>
    <row r="1557" spans="3:36" outlineLevel="1" x14ac:dyDescent="0.2">
      <c r="C1557" s="346" t="s">
        <v>152</v>
      </c>
      <c r="G1557" t="s">
        <v>292</v>
      </c>
      <c r="Q1557" s="16" t="s">
        <v>110</v>
      </c>
      <c r="R1557" s="314"/>
      <c r="S1557" s="315"/>
      <c r="T1557" s="315"/>
      <c r="U1557" s="315"/>
      <c r="V1557" s="315"/>
      <c r="W1557" s="316"/>
      <c r="X1557" s="349"/>
      <c r="Y1557" s="349"/>
      <c r="Z1557" s="349"/>
      <c r="AA1557" s="349"/>
      <c r="AH1557" s="350"/>
      <c r="AI1557" s="350"/>
    </row>
    <row r="1558" spans="3:36" outlineLevel="1" x14ac:dyDescent="0.2">
      <c r="C1558" s="346" t="s">
        <v>152</v>
      </c>
      <c r="G1558" t="s">
        <v>293</v>
      </c>
      <c r="Q1558" s="16" t="s">
        <v>110</v>
      </c>
      <c r="R1558" s="314"/>
      <c r="S1558" s="315">
        <v>0</v>
      </c>
      <c r="T1558" s="315">
        <v>0</v>
      </c>
      <c r="U1558" s="315">
        <v>0</v>
      </c>
      <c r="V1558" s="315">
        <v>0</v>
      </c>
      <c r="W1558" s="316">
        <v>0</v>
      </c>
      <c r="X1558" s="349">
        <v>0</v>
      </c>
      <c r="Y1558" s="349">
        <v>0</v>
      </c>
      <c r="Z1558" s="349">
        <v>0</v>
      </c>
      <c r="AA1558" s="349">
        <v>0</v>
      </c>
      <c r="AB1558" s="5">
        <v>0</v>
      </c>
      <c r="AC1558" s="5">
        <v>0</v>
      </c>
      <c r="AD1558" s="5">
        <v>0</v>
      </c>
      <c r="AE1558" s="5">
        <v>0</v>
      </c>
      <c r="AF1558" s="5">
        <v>0</v>
      </c>
      <c r="AG1558" s="5">
        <v>0</v>
      </c>
      <c r="AH1558" s="350">
        <v>0</v>
      </c>
      <c r="AI1558" s="350">
        <v>0</v>
      </c>
      <c r="AJ1558" s="289"/>
    </row>
    <row r="1559" spans="3:36" outlineLevel="1" x14ac:dyDescent="0.2">
      <c r="C1559" s="346" t="s">
        <v>152</v>
      </c>
      <c r="G1559" t="s">
        <v>294</v>
      </c>
      <c r="Q1559" s="337" t="s">
        <v>110</v>
      </c>
      <c r="R1559" s="320"/>
      <c r="S1559" s="321"/>
      <c r="T1559" s="321"/>
      <c r="U1559" s="321"/>
      <c r="V1559" s="321"/>
      <c r="W1559" s="322"/>
      <c r="X1559" s="351"/>
      <c r="Y1559" s="351"/>
      <c r="Z1559" s="351"/>
      <c r="AA1559" s="351"/>
      <c r="AB1559" s="323"/>
      <c r="AC1559" s="323"/>
      <c r="AD1559" s="323"/>
      <c r="AE1559" s="323"/>
      <c r="AF1559" s="323"/>
      <c r="AG1559" s="323"/>
      <c r="AH1559" s="352"/>
      <c r="AI1559" s="352"/>
    </row>
    <row r="1560" spans="3:36" outlineLevel="1" x14ac:dyDescent="0.2">
      <c r="C1560" s="346" t="s">
        <v>152</v>
      </c>
      <c r="G1560" s="325" t="s">
        <v>295</v>
      </c>
      <c r="H1560" s="326"/>
      <c r="I1560" s="325"/>
      <c r="J1560" s="325"/>
      <c r="K1560" s="326"/>
      <c r="L1560" s="325"/>
      <c r="M1560" s="325"/>
      <c r="N1560" s="325"/>
      <c r="O1560" s="325"/>
      <c r="P1560" s="325"/>
      <c r="Q1560" s="326"/>
      <c r="R1560" s="327"/>
      <c r="S1560" s="327">
        <v>0</v>
      </c>
      <c r="T1560" s="327">
        <v>0</v>
      </c>
      <c r="U1560" s="327">
        <v>0</v>
      </c>
      <c r="V1560" s="327">
        <v>0</v>
      </c>
      <c r="W1560" s="327">
        <v>0</v>
      </c>
      <c r="X1560" s="327">
        <v>0</v>
      </c>
      <c r="Y1560" s="327">
        <v>0</v>
      </c>
      <c r="Z1560" s="327">
        <v>0</v>
      </c>
      <c r="AA1560" s="327">
        <v>0</v>
      </c>
      <c r="AB1560" s="327">
        <v>0</v>
      </c>
      <c r="AC1560" s="327">
        <v>0</v>
      </c>
      <c r="AD1560" s="327">
        <v>0</v>
      </c>
      <c r="AE1560" s="327">
        <v>0</v>
      </c>
      <c r="AF1560" s="327">
        <v>0</v>
      </c>
      <c r="AG1560" s="327">
        <v>0</v>
      </c>
      <c r="AH1560" s="327">
        <v>0</v>
      </c>
      <c r="AI1560" s="327">
        <v>0</v>
      </c>
    </row>
    <row r="1561" spans="3:36" outlineLevel="1" x14ac:dyDescent="0.2">
      <c r="C1561" s="346"/>
      <c r="AH1561" s="5"/>
      <c r="AI1561" s="5"/>
    </row>
    <row r="1562" spans="3:36" outlineLevel="1" x14ac:dyDescent="0.2">
      <c r="C1562" s="346" t="s">
        <v>152</v>
      </c>
      <c r="F1562" s="40" t="s">
        <v>284</v>
      </c>
      <c r="Q1562" s="16" t="s">
        <v>110</v>
      </c>
      <c r="R1562" s="340"/>
      <c r="S1562" s="341">
        <v>0</v>
      </c>
      <c r="T1562" s="341">
        <v>0</v>
      </c>
      <c r="U1562" s="341">
        <v>0</v>
      </c>
      <c r="V1562" s="341">
        <v>0</v>
      </c>
      <c r="W1562" s="342">
        <v>0</v>
      </c>
      <c r="X1562" s="353">
        <v>0</v>
      </c>
      <c r="Y1562" s="353">
        <v>0</v>
      </c>
      <c r="Z1562" s="353">
        <v>0</v>
      </c>
      <c r="AA1562" s="353">
        <v>0</v>
      </c>
      <c r="AB1562" s="343">
        <v>0</v>
      </c>
      <c r="AC1562" s="343">
        <v>0</v>
      </c>
      <c r="AD1562" s="343">
        <v>0</v>
      </c>
      <c r="AE1562" s="343">
        <v>0</v>
      </c>
      <c r="AF1562" s="343">
        <v>0</v>
      </c>
      <c r="AG1562" s="343">
        <v>0</v>
      </c>
      <c r="AH1562" s="344">
        <v>0</v>
      </c>
      <c r="AI1562" s="344">
        <v>0</v>
      </c>
    </row>
    <row r="1563" spans="3:36" outlineLevel="1" x14ac:dyDescent="0.2">
      <c r="C1563" s="346"/>
      <c r="AH1563" s="5"/>
      <c r="AI1563" s="5"/>
    </row>
    <row r="1564" spans="3:36" outlineLevel="1" x14ac:dyDescent="0.2">
      <c r="C1564" s="346" t="s">
        <v>152</v>
      </c>
      <c r="F1564" s="40" t="s">
        <v>285</v>
      </c>
      <c r="Q1564" s="16" t="s">
        <v>110</v>
      </c>
      <c r="R1564" s="340"/>
      <c r="S1564" s="341">
        <v>0</v>
      </c>
      <c r="T1564" s="341">
        <v>0</v>
      </c>
      <c r="U1564" s="341">
        <v>0</v>
      </c>
      <c r="V1564" s="341">
        <v>0</v>
      </c>
      <c r="W1564" s="342">
        <v>0</v>
      </c>
      <c r="X1564" s="353">
        <v>0</v>
      </c>
      <c r="Y1564" s="353">
        <v>0</v>
      </c>
      <c r="Z1564" s="353">
        <v>0</v>
      </c>
      <c r="AA1564" s="353">
        <v>0</v>
      </c>
      <c r="AB1564" s="343">
        <v>0</v>
      </c>
      <c r="AC1564" s="343">
        <v>0</v>
      </c>
      <c r="AD1564" s="343">
        <v>0</v>
      </c>
      <c r="AE1564" s="343">
        <v>0</v>
      </c>
      <c r="AF1564" s="343">
        <v>0</v>
      </c>
      <c r="AG1564" s="343">
        <v>0</v>
      </c>
      <c r="AH1564" s="344">
        <v>0</v>
      </c>
      <c r="AI1564" s="344">
        <v>0</v>
      </c>
    </row>
    <row r="1565" spans="3:36" outlineLevel="1" x14ac:dyDescent="0.2">
      <c r="C1565" s="346"/>
      <c r="AH1565" s="5"/>
      <c r="AI1565" s="5"/>
    </row>
    <row r="1566" spans="3:36" outlineLevel="1" x14ac:dyDescent="0.2">
      <c r="C1566" s="346" t="s">
        <v>152</v>
      </c>
      <c r="F1566" s="40" t="s">
        <v>267</v>
      </c>
      <c r="Q1566" s="16" t="s">
        <v>110</v>
      </c>
      <c r="R1566" s="340"/>
      <c r="S1566" s="341">
        <v>0</v>
      </c>
      <c r="T1566" s="341">
        <v>0</v>
      </c>
      <c r="U1566" s="341">
        <v>0</v>
      </c>
      <c r="V1566" s="341">
        <v>0</v>
      </c>
      <c r="W1566" s="342">
        <v>0</v>
      </c>
      <c r="X1566" s="353">
        <v>0</v>
      </c>
      <c r="Y1566" s="353">
        <v>0</v>
      </c>
      <c r="Z1566" s="353">
        <v>0</v>
      </c>
      <c r="AA1566" s="353">
        <v>0</v>
      </c>
      <c r="AB1566" s="343">
        <v>0</v>
      </c>
      <c r="AC1566" s="343">
        <v>0</v>
      </c>
      <c r="AD1566" s="343">
        <v>0</v>
      </c>
      <c r="AE1566" s="343">
        <v>0</v>
      </c>
      <c r="AF1566" s="343">
        <v>0</v>
      </c>
      <c r="AG1566" s="343">
        <v>0</v>
      </c>
      <c r="AH1566" s="344">
        <v>0</v>
      </c>
      <c r="AI1566" s="344">
        <v>0</v>
      </c>
    </row>
    <row r="1567" spans="3:36" outlineLevel="1" x14ac:dyDescent="0.2"/>
    <row r="1568" spans="3:36" x14ac:dyDescent="0.2">
      <c r="C1568" s="116">
        <v>24</v>
      </c>
      <c r="D1568" s="67" t="s">
        <v>2</v>
      </c>
      <c r="E1568" s="67"/>
      <c r="F1568" s="67"/>
      <c r="G1568" s="67"/>
      <c r="H1568" s="102"/>
      <c r="I1568" s="67"/>
      <c r="J1568" s="67"/>
      <c r="K1568" s="102"/>
      <c r="L1568" s="67"/>
      <c r="M1568" s="67"/>
      <c r="N1568" s="67"/>
      <c r="O1568" s="67"/>
      <c r="P1568" s="67"/>
      <c r="Q1568" s="117" t="s">
        <v>110</v>
      </c>
      <c r="R1568" s="118"/>
      <c r="S1568" s="118">
        <v>0</v>
      </c>
      <c r="T1568" s="118">
        <v>0</v>
      </c>
      <c r="U1568" s="118">
        <v>0</v>
      </c>
      <c r="V1568" s="118">
        <v>0</v>
      </c>
      <c r="W1568" s="118">
        <v>0</v>
      </c>
      <c r="X1568" s="118">
        <v>0</v>
      </c>
      <c r="Y1568" s="118">
        <v>0</v>
      </c>
      <c r="Z1568" s="118">
        <v>0</v>
      </c>
      <c r="AA1568" s="118">
        <v>0</v>
      </c>
      <c r="AB1568" s="118">
        <v>0</v>
      </c>
      <c r="AC1568" s="118">
        <v>0</v>
      </c>
      <c r="AD1568" s="118">
        <v>0</v>
      </c>
      <c r="AE1568" s="118">
        <v>0</v>
      </c>
      <c r="AF1568" s="118">
        <v>0</v>
      </c>
      <c r="AG1568" s="118">
        <v>0</v>
      </c>
      <c r="AH1568" s="118">
        <v>0</v>
      </c>
      <c r="AI1568" s="118">
        <v>0</v>
      </c>
    </row>
    <row r="1569" spans="3:36" outlineLevel="1" x14ac:dyDescent="0.2">
      <c r="F1569" s="40" t="s">
        <v>269</v>
      </c>
    </row>
    <row r="1570" spans="3:36" outlineLevel="1" x14ac:dyDescent="0.2">
      <c r="C1570" s="346">
        <v>24</v>
      </c>
      <c r="G1570" t="s">
        <v>290</v>
      </c>
      <c r="O1570" s="149" t="s">
        <v>291</v>
      </c>
      <c r="P1570" s="318">
        <v>0</v>
      </c>
      <c r="Q1570" s="16" t="s">
        <v>110</v>
      </c>
      <c r="R1570" s="299"/>
      <c r="S1570" s="300">
        <v>0</v>
      </c>
      <c r="T1570" s="300">
        <v>0</v>
      </c>
      <c r="U1570" s="300">
        <v>0</v>
      </c>
      <c r="V1570" s="300">
        <v>0</v>
      </c>
      <c r="W1570" s="301">
        <v>0</v>
      </c>
      <c r="X1570" s="347">
        <v>0</v>
      </c>
      <c r="Y1570" s="347">
        <v>0</v>
      </c>
      <c r="Z1570" s="347">
        <v>0</v>
      </c>
      <c r="AA1570" s="347">
        <v>0</v>
      </c>
      <c r="AB1570" s="302">
        <v>0</v>
      </c>
      <c r="AC1570" s="302">
        <v>0</v>
      </c>
      <c r="AD1570" s="302">
        <v>0</v>
      </c>
      <c r="AE1570" s="302">
        <v>0</v>
      </c>
      <c r="AF1570" s="302">
        <v>0</v>
      </c>
      <c r="AG1570" s="302">
        <v>0</v>
      </c>
      <c r="AH1570" s="348">
        <v>0</v>
      </c>
      <c r="AI1570" s="348">
        <v>0</v>
      </c>
    </row>
    <row r="1571" spans="3:36" outlineLevel="1" x14ac:dyDescent="0.2">
      <c r="C1571" s="346">
        <v>24</v>
      </c>
      <c r="G1571" t="s">
        <v>292</v>
      </c>
      <c r="Q1571" s="16" t="s">
        <v>110</v>
      </c>
      <c r="R1571" s="314"/>
      <c r="S1571" s="315"/>
      <c r="T1571" s="315"/>
      <c r="U1571" s="315"/>
      <c r="V1571" s="315"/>
      <c r="W1571" s="316"/>
      <c r="X1571" s="349"/>
      <c r="Y1571" s="349"/>
      <c r="Z1571" s="349"/>
      <c r="AA1571" s="349"/>
      <c r="AH1571" s="350"/>
      <c r="AI1571" s="350"/>
    </row>
    <row r="1572" spans="3:36" outlineLevel="1" x14ac:dyDescent="0.2">
      <c r="C1572" s="346">
        <v>24</v>
      </c>
      <c r="G1572" t="s">
        <v>293</v>
      </c>
      <c r="Q1572" s="16" t="s">
        <v>110</v>
      </c>
      <c r="R1572" s="314"/>
      <c r="S1572" s="315">
        <v>0</v>
      </c>
      <c r="T1572" s="315">
        <v>0</v>
      </c>
      <c r="U1572" s="315">
        <v>0</v>
      </c>
      <c r="V1572" s="315">
        <v>0</v>
      </c>
      <c r="W1572" s="316">
        <v>0</v>
      </c>
      <c r="X1572" s="349">
        <v>0</v>
      </c>
      <c r="Y1572" s="349">
        <v>0</v>
      </c>
      <c r="Z1572" s="349">
        <v>0</v>
      </c>
      <c r="AA1572" s="349">
        <v>0</v>
      </c>
      <c r="AB1572" s="5">
        <v>0</v>
      </c>
      <c r="AC1572" s="5">
        <v>0</v>
      </c>
      <c r="AD1572" s="5">
        <v>0</v>
      </c>
      <c r="AE1572" s="5">
        <v>0</v>
      </c>
      <c r="AF1572" s="5">
        <v>0</v>
      </c>
      <c r="AG1572" s="5">
        <v>0</v>
      </c>
      <c r="AH1572" s="350">
        <v>0</v>
      </c>
      <c r="AI1572" s="350">
        <v>0</v>
      </c>
      <c r="AJ1572" s="289"/>
    </row>
    <row r="1573" spans="3:36" outlineLevel="1" x14ac:dyDescent="0.2">
      <c r="C1573" s="346">
        <v>24</v>
      </c>
      <c r="G1573" t="s">
        <v>294</v>
      </c>
      <c r="Q1573" s="337" t="s">
        <v>110</v>
      </c>
      <c r="R1573" s="320"/>
      <c r="S1573" s="321"/>
      <c r="T1573" s="321"/>
      <c r="U1573" s="321"/>
      <c r="V1573" s="321"/>
      <c r="W1573" s="322"/>
      <c r="X1573" s="351"/>
      <c r="Y1573" s="351"/>
      <c r="Z1573" s="351"/>
      <c r="AA1573" s="351"/>
      <c r="AB1573" s="323"/>
      <c r="AC1573" s="323"/>
      <c r="AD1573" s="323"/>
      <c r="AE1573" s="323"/>
      <c r="AF1573" s="323"/>
      <c r="AG1573" s="323"/>
      <c r="AH1573" s="352"/>
      <c r="AI1573" s="352"/>
    </row>
    <row r="1574" spans="3:36" outlineLevel="1" x14ac:dyDescent="0.2">
      <c r="C1574" s="346">
        <v>24</v>
      </c>
      <c r="G1574" s="325" t="s">
        <v>295</v>
      </c>
      <c r="H1574" s="326"/>
      <c r="I1574" s="325"/>
      <c r="J1574" s="325"/>
      <c r="K1574" s="326"/>
      <c r="L1574" s="325"/>
      <c r="M1574" s="325"/>
      <c r="N1574" s="325"/>
      <c r="O1574" s="325"/>
      <c r="P1574" s="325"/>
      <c r="Q1574" s="326"/>
      <c r="R1574" s="327"/>
      <c r="S1574" s="327">
        <v>0</v>
      </c>
      <c r="T1574" s="327">
        <v>0</v>
      </c>
      <c r="U1574" s="327">
        <v>0</v>
      </c>
      <c r="V1574" s="327">
        <v>0</v>
      </c>
      <c r="W1574" s="327">
        <v>0</v>
      </c>
      <c r="X1574" s="327">
        <v>0</v>
      </c>
      <c r="Y1574" s="327">
        <v>0</v>
      </c>
      <c r="Z1574" s="327">
        <v>0</v>
      </c>
      <c r="AA1574" s="327">
        <v>0</v>
      </c>
      <c r="AB1574" s="327">
        <v>0</v>
      </c>
      <c r="AC1574" s="327">
        <v>0</v>
      </c>
      <c r="AD1574" s="327">
        <v>0</v>
      </c>
      <c r="AE1574" s="327">
        <v>0</v>
      </c>
      <c r="AF1574" s="327">
        <v>0</v>
      </c>
      <c r="AG1574" s="327">
        <v>0</v>
      </c>
      <c r="AH1574" s="327">
        <v>0</v>
      </c>
      <c r="AI1574" s="327">
        <v>0</v>
      </c>
    </row>
    <row r="1575" spans="3:36" outlineLevel="1" x14ac:dyDescent="0.2">
      <c r="C1575" s="346"/>
      <c r="AH1575" s="5"/>
      <c r="AI1575" s="5"/>
    </row>
    <row r="1576" spans="3:36" outlineLevel="1" x14ac:dyDescent="0.2">
      <c r="C1576" s="346">
        <v>24</v>
      </c>
      <c r="F1576" s="40" t="s">
        <v>284</v>
      </c>
      <c r="Q1576" s="16" t="s">
        <v>110</v>
      </c>
      <c r="R1576" s="340"/>
      <c r="S1576" s="341">
        <v>0</v>
      </c>
      <c r="T1576" s="341">
        <v>0</v>
      </c>
      <c r="U1576" s="341">
        <v>0</v>
      </c>
      <c r="V1576" s="341">
        <v>0</v>
      </c>
      <c r="W1576" s="342">
        <v>0</v>
      </c>
      <c r="X1576" s="353">
        <v>0</v>
      </c>
      <c r="Y1576" s="353">
        <v>0</v>
      </c>
      <c r="Z1576" s="353">
        <v>0</v>
      </c>
      <c r="AA1576" s="353">
        <v>0</v>
      </c>
      <c r="AB1576" s="343">
        <v>0</v>
      </c>
      <c r="AC1576" s="343">
        <v>0</v>
      </c>
      <c r="AD1576" s="343">
        <v>0</v>
      </c>
      <c r="AE1576" s="343">
        <v>0</v>
      </c>
      <c r="AF1576" s="343">
        <v>0</v>
      </c>
      <c r="AG1576" s="343">
        <v>0</v>
      </c>
      <c r="AH1576" s="344">
        <v>0</v>
      </c>
      <c r="AI1576" s="344">
        <v>0</v>
      </c>
    </row>
    <row r="1577" spans="3:36" outlineLevel="1" x14ac:dyDescent="0.2">
      <c r="C1577" s="346"/>
      <c r="AH1577" s="5"/>
      <c r="AI1577" s="5"/>
    </row>
    <row r="1578" spans="3:36" outlineLevel="1" x14ac:dyDescent="0.2">
      <c r="C1578" s="346">
        <v>24</v>
      </c>
      <c r="F1578" s="40" t="s">
        <v>285</v>
      </c>
      <c r="Q1578" s="16" t="s">
        <v>110</v>
      </c>
      <c r="R1578" s="340"/>
      <c r="S1578" s="341">
        <v>0</v>
      </c>
      <c r="T1578" s="341">
        <v>0</v>
      </c>
      <c r="U1578" s="341">
        <v>0</v>
      </c>
      <c r="V1578" s="341">
        <v>0</v>
      </c>
      <c r="W1578" s="342">
        <v>0</v>
      </c>
      <c r="X1578" s="353">
        <v>0</v>
      </c>
      <c r="Y1578" s="353">
        <v>0</v>
      </c>
      <c r="Z1578" s="353">
        <v>0</v>
      </c>
      <c r="AA1578" s="353">
        <v>0</v>
      </c>
      <c r="AB1578" s="343">
        <v>0</v>
      </c>
      <c r="AC1578" s="343">
        <v>0</v>
      </c>
      <c r="AD1578" s="343">
        <v>0</v>
      </c>
      <c r="AE1578" s="343">
        <v>0</v>
      </c>
      <c r="AF1578" s="343">
        <v>0</v>
      </c>
      <c r="AG1578" s="343">
        <v>0</v>
      </c>
      <c r="AH1578" s="344">
        <v>0</v>
      </c>
      <c r="AI1578" s="344">
        <v>0</v>
      </c>
    </row>
    <row r="1579" spans="3:36" outlineLevel="1" x14ac:dyDescent="0.2">
      <c r="C1579" s="346"/>
      <c r="AH1579" s="5"/>
      <c r="AI1579" s="5"/>
    </row>
    <row r="1580" spans="3:36" outlineLevel="1" x14ac:dyDescent="0.2">
      <c r="C1580" s="346">
        <v>24</v>
      </c>
      <c r="F1580" s="40" t="s">
        <v>267</v>
      </c>
      <c r="Q1580" s="16" t="s">
        <v>110</v>
      </c>
      <c r="R1580" s="340"/>
      <c r="S1580" s="341">
        <v>0</v>
      </c>
      <c r="T1580" s="341">
        <v>0</v>
      </c>
      <c r="U1580" s="341">
        <v>0</v>
      </c>
      <c r="V1580" s="341">
        <v>0</v>
      </c>
      <c r="W1580" s="342">
        <v>0</v>
      </c>
      <c r="X1580" s="353">
        <v>0</v>
      </c>
      <c r="Y1580" s="353">
        <v>0</v>
      </c>
      <c r="Z1580" s="353">
        <v>0</v>
      </c>
      <c r="AA1580" s="353">
        <v>0</v>
      </c>
      <c r="AB1580" s="343">
        <v>0</v>
      </c>
      <c r="AC1580" s="343">
        <v>0</v>
      </c>
      <c r="AD1580" s="343">
        <v>0</v>
      </c>
      <c r="AE1580" s="343">
        <v>0</v>
      </c>
      <c r="AF1580" s="343">
        <v>0</v>
      </c>
      <c r="AG1580" s="343">
        <v>0</v>
      </c>
      <c r="AH1580" s="344">
        <v>0</v>
      </c>
      <c r="AI1580" s="344">
        <v>0</v>
      </c>
    </row>
    <row r="1581" spans="3:36" outlineLevel="1" x14ac:dyDescent="0.2"/>
    <row r="1582" spans="3:36" x14ac:dyDescent="0.2">
      <c r="C1582" s="116">
        <v>25</v>
      </c>
      <c r="D1582" s="67" t="s">
        <v>153</v>
      </c>
      <c r="E1582" s="67"/>
      <c r="F1582" s="67"/>
      <c r="G1582" s="67"/>
      <c r="H1582" s="102"/>
      <c r="I1582" s="67"/>
      <c r="J1582" s="67"/>
      <c r="K1582" s="102"/>
      <c r="L1582" s="67"/>
      <c r="M1582" s="67"/>
      <c r="N1582" s="67"/>
      <c r="O1582" s="67"/>
      <c r="P1582" s="67"/>
      <c r="Q1582" s="117" t="s">
        <v>110</v>
      </c>
      <c r="R1582" s="118"/>
      <c r="S1582" s="118">
        <v>0</v>
      </c>
      <c r="T1582" s="118">
        <v>0</v>
      </c>
      <c r="U1582" s="118">
        <v>0</v>
      </c>
      <c r="V1582" s="118">
        <v>0</v>
      </c>
      <c r="W1582" s="118">
        <v>0</v>
      </c>
      <c r="X1582" s="118">
        <v>0</v>
      </c>
      <c r="Y1582" s="118">
        <v>0</v>
      </c>
      <c r="Z1582" s="118">
        <v>0</v>
      </c>
      <c r="AA1582" s="118">
        <v>0</v>
      </c>
      <c r="AB1582" s="118">
        <v>0</v>
      </c>
      <c r="AC1582" s="118">
        <v>0</v>
      </c>
      <c r="AD1582" s="118">
        <v>0</v>
      </c>
      <c r="AE1582" s="118">
        <v>0</v>
      </c>
      <c r="AF1582" s="118">
        <v>0</v>
      </c>
      <c r="AG1582" s="118">
        <v>0</v>
      </c>
      <c r="AH1582" s="118">
        <v>0</v>
      </c>
      <c r="AI1582" s="118">
        <v>0</v>
      </c>
    </row>
    <row r="1583" spans="3:36" outlineLevel="1" x14ac:dyDescent="0.2">
      <c r="F1583" s="40" t="s">
        <v>269</v>
      </c>
    </row>
    <row r="1584" spans="3:36" outlineLevel="1" x14ac:dyDescent="0.2">
      <c r="C1584" s="346">
        <v>25</v>
      </c>
      <c r="G1584" t="s">
        <v>290</v>
      </c>
      <c r="O1584" s="149" t="s">
        <v>291</v>
      </c>
      <c r="P1584" s="318">
        <v>0</v>
      </c>
      <c r="Q1584" s="16" t="s">
        <v>110</v>
      </c>
      <c r="R1584" s="299"/>
      <c r="S1584" s="300">
        <v>0</v>
      </c>
      <c r="T1584" s="300">
        <v>0</v>
      </c>
      <c r="U1584" s="300">
        <v>0</v>
      </c>
      <c r="V1584" s="300">
        <v>0</v>
      </c>
      <c r="W1584" s="301">
        <v>0</v>
      </c>
      <c r="X1584" s="347">
        <v>0</v>
      </c>
      <c r="Y1584" s="347">
        <v>0</v>
      </c>
      <c r="Z1584" s="347">
        <v>0</v>
      </c>
      <c r="AA1584" s="347">
        <v>0</v>
      </c>
      <c r="AB1584" s="302">
        <v>0</v>
      </c>
      <c r="AC1584" s="302">
        <v>0</v>
      </c>
      <c r="AD1584" s="302">
        <v>0</v>
      </c>
      <c r="AE1584" s="302">
        <v>0</v>
      </c>
      <c r="AF1584" s="302">
        <v>0</v>
      </c>
      <c r="AG1584" s="302">
        <v>0</v>
      </c>
      <c r="AH1584" s="348">
        <v>0</v>
      </c>
      <c r="AI1584" s="348">
        <v>0</v>
      </c>
    </row>
    <row r="1585" spans="3:36" outlineLevel="1" x14ac:dyDescent="0.2">
      <c r="C1585" s="346">
        <v>25</v>
      </c>
      <c r="G1585" t="s">
        <v>292</v>
      </c>
      <c r="Q1585" s="16" t="s">
        <v>110</v>
      </c>
      <c r="R1585" s="314"/>
      <c r="S1585" s="315"/>
      <c r="T1585" s="315"/>
      <c r="U1585" s="315"/>
      <c r="V1585" s="315"/>
      <c r="W1585" s="316"/>
      <c r="X1585" s="349"/>
      <c r="Y1585" s="349"/>
      <c r="Z1585" s="349"/>
      <c r="AA1585" s="349"/>
      <c r="AH1585" s="350"/>
      <c r="AI1585" s="350"/>
    </row>
    <row r="1586" spans="3:36" outlineLevel="1" x14ac:dyDescent="0.2">
      <c r="C1586" s="346">
        <v>25</v>
      </c>
      <c r="G1586" t="s">
        <v>293</v>
      </c>
      <c r="Q1586" s="16" t="s">
        <v>110</v>
      </c>
      <c r="R1586" s="314"/>
      <c r="S1586" s="315">
        <v>0</v>
      </c>
      <c r="T1586" s="315">
        <v>0</v>
      </c>
      <c r="U1586" s="315">
        <v>0</v>
      </c>
      <c r="V1586" s="315">
        <v>0</v>
      </c>
      <c r="W1586" s="316">
        <v>0</v>
      </c>
      <c r="X1586" s="349">
        <v>0</v>
      </c>
      <c r="Y1586" s="349">
        <v>0</v>
      </c>
      <c r="Z1586" s="349">
        <v>0</v>
      </c>
      <c r="AA1586" s="349">
        <v>0</v>
      </c>
      <c r="AB1586" s="5">
        <v>0</v>
      </c>
      <c r="AC1586" s="5">
        <v>0</v>
      </c>
      <c r="AD1586" s="5">
        <v>0</v>
      </c>
      <c r="AE1586" s="5">
        <v>0</v>
      </c>
      <c r="AF1586" s="5">
        <v>0</v>
      </c>
      <c r="AG1586" s="5">
        <v>0</v>
      </c>
      <c r="AH1586" s="350">
        <v>0</v>
      </c>
      <c r="AI1586" s="350">
        <v>0</v>
      </c>
      <c r="AJ1586" s="289"/>
    </row>
    <row r="1587" spans="3:36" outlineLevel="1" x14ac:dyDescent="0.2">
      <c r="C1587" s="346">
        <v>25</v>
      </c>
      <c r="G1587" t="s">
        <v>294</v>
      </c>
      <c r="Q1587" s="337" t="s">
        <v>110</v>
      </c>
      <c r="R1587" s="320"/>
      <c r="S1587" s="321"/>
      <c r="T1587" s="321"/>
      <c r="U1587" s="321"/>
      <c r="V1587" s="321"/>
      <c r="W1587" s="322"/>
      <c r="X1587" s="351"/>
      <c r="Y1587" s="351"/>
      <c r="Z1587" s="351"/>
      <c r="AA1587" s="351"/>
      <c r="AB1587" s="323"/>
      <c r="AC1587" s="323"/>
      <c r="AD1587" s="323"/>
      <c r="AE1587" s="323"/>
      <c r="AF1587" s="323"/>
      <c r="AG1587" s="323"/>
      <c r="AH1587" s="352"/>
      <c r="AI1587" s="352"/>
    </row>
    <row r="1588" spans="3:36" outlineLevel="1" x14ac:dyDescent="0.2">
      <c r="C1588" s="346">
        <v>25</v>
      </c>
      <c r="G1588" s="325" t="s">
        <v>295</v>
      </c>
      <c r="H1588" s="326"/>
      <c r="I1588" s="325"/>
      <c r="J1588" s="325"/>
      <c r="K1588" s="326"/>
      <c r="L1588" s="325"/>
      <c r="M1588" s="325"/>
      <c r="N1588" s="325"/>
      <c r="O1588" s="325"/>
      <c r="P1588" s="325"/>
      <c r="Q1588" s="326"/>
      <c r="R1588" s="327"/>
      <c r="S1588" s="327">
        <v>0</v>
      </c>
      <c r="T1588" s="327">
        <v>0</v>
      </c>
      <c r="U1588" s="327">
        <v>0</v>
      </c>
      <c r="V1588" s="327">
        <v>0</v>
      </c>
      <c r="W1588" s="327">
        <v>0</v>
      </c>
      <c r="X1588" s="327">
        <v>0</v>
      </c>
      <c r="Y1588" s="327">
        <v>0</v>
      </c>
      <c r="Z1588" s="327">
        <v>0</v>
      </c>
      <c r="AA1588" s="327">
        <v>0</v>
      </c>
      <c r="AB1588" s="327">
        <v>0</v>
      </c>
      <c r="AC1588" s="327">
        <v>0</v>
      </c>
      <c r="AD1588" s="327">
        <v>0</v>
      </c>
      <c r="AE1588" s="327">
        <v>0</v>
      </c>
      <c r="AF1588" s="327">
        <v>0</v>
      </c>
      <c r="AG1588" s="327">
        <v>0</v>
      </c>
      <c r="AH1588" s="327">
        <v>0</v>
      </c>
      <c r="AI1588" s="327">
        <v>0</v>
      </c>
    </row>
    <row r="1589" spans="3:36" outlineLevel="1" x14ac:dyDescent="0.2">
      <c r="C1589" s="346"/>
      <c r="AH1589" s="5"/>
      <c r="AI1589" s="5"/>
    </row>
    <row r="1590" spans="3:36" outlineLevel="1" x14ac:dyDescent="0.2">
      <c r="C1590" s="346">
        <v>25</v>
      </c>
      <c r="F1590" s="40" t="s">
        <v>284</v>
      </c>
      <c r="Q1590" s="16" t="s">
        <v>110</v>
      </c>
      <c r="R1590" s="340"/>
      <c r="S1590" s="341">
        <v>0</v>
      </c>
      <c r="T1590" s="341">
        <v>0</v>
      </c>
      <c r="U1590" s="341">
        <v>0</v>
      </c>
      <c r="V1590" s="341">
        <v>0</v>
      </c>
      <c r="W1590" s="342">
        <v>0</v>
      </c>
      <c r="X1590" s="353">
        <v>0</v>
      </c>
      <c r="Y1590" s="353">
        <v>0</v>
      </c>
      <c r="Z1590" s="353">
        <v>0</v>
      </c>
      <c r="AA1590" s="353">
        <v>0</v>
      </c>
      <c r="AB1590" s="343">
        <v>0</v>
      </c>
      <c r="AC1590" s="343">
        <v>0</v>
      </c>
      <c r="AD1590" s="343">
        <v>0</v>
      </c>
      <c r="AE1590" s="343">
        <v>0</v>
      </c>
      <c r="AF1590" s="343">
        <v>0</v>
      </c>
      <c r="AG1590" s="343">
        <v>0</v>
      </c>
      <c r="AH1590" s="344">
        <v>0</v>
      </c>
      <c r="AI1590" s="344">
        <v>0</v>
      </c>
    </row>
    <row r="1591" spans="3:36" outlineLevel="1" x14ac:dyDescent="0.2">
      <c r="C1591" s="346"/>
      <c r="AH1591" s="5"/>
      <c r="AI1591" s="5"/>
    </row>
    <row r="1592" spans="3:36" outlineLevel="1" x14ac:dyDescent="0.2">
      <c r="C1592" s="346">
        <v>25</v>
      </c>
      <c r="F1592" s="40" t="s">
        <v>285</v>
      </c>
      <c r="Q1592" s="16" t="s">
        <v>110</v>
      </c>
      <c r="R1592" s="340"/>
      <c r="S1592" s="341">
        <v>0</v>
      </c>
      <c r="T1592" s="341">
        <v>0</v>
      </c>
      <c r="U1592" s="341">
        <v>0</v>
      </c>
      <c r="V1592" s="341">
        <v>0</v>
      </c>
      <c r="W1592" s="342">
        <v>0</v>
      </c>
      <c r="X1592" s="353">
        <v>0</v>
      </c>
      <c r="Y1592" s="353">
        <v>0</v>
      </c>
      <c r="Z1592" s="353">
        <v>0</v>
      </c>
      <c r="AA1592" s="353">
        <v>0</v>
      </c>
      <c r="AB1592" s="343">
        <v>0</v>
      </c>
      <c r="AC1592" s="343">
        <v>0</v>
      </c>
      <c r="AD1592" s="343">
        <v>0</v>
      </c>
      <c r="AE1592" s="343">
        <v>0</v>
      </c>
      <c r="AF1592" s="343">
        <v>0</v>
      </c>
      <c r="AG1592" s="343">
        <v>0</v>
      </c>
      <c r="AH1592" s="344">
        <v>0</v>
      </c>
      <c r="AI1592" s="344">
        <v>0</v>
      </c>
    </row>
    <row r="1593" spans="3:36" outlineLevel="1" x14ac:dyDescent="0.2">
      <c r="C1593" s="346"/>
      <c r="AH1593" s="5"/>
      <c r="AI1593" s="5"/>
    </row>
    <row r="1594" spans="3:36" outlineLevel="1" x14ac:dyDescent="0.2">
      <c r="C1594" s="346">
        <v>25</v>
      </c>
      <c r="F1594" s="40" t="s">
        <v>267</v>
      </c>
      <c r="Q1594" s="16" t="s">
        <v>110</v>
      </c>
      <c r="R1594" s="340"/>
      <c r="S1594" s="341">
        <v>0</v>
      </c>
      <c r="T1594" s="341">
        <v>0</v>
      </c>
      <c r="U1594" s="341">
        <v>0</v>
      </c>
      <c r="V1594" s="341">
        <v>0</v>
      </c>
      <c r="W1594" s="342">
        <v>0</v>
      </c>
      <c r="X1594" s="353">
        <v>0</v>
      </c>
      <c r="Y1594" s="353">
        <v>0</v>
      </c>
      <c r="Z1594" s="353">
        <v>0</v>
      </c>
      <c r="AA1594" s="353">
        <v>0</v>
      </c>
      <c r="AB1594" s="343">
        <v>0</v>
      </c>
      <c r="AC1594" s="343">
        <v>0</v>
      </c>
      <c r="AD1594" s="343">
        <v>0</v>
      </c>
      <c r="AE1594" s="343">
        <v>0</v>
      </c>
      <c r="AF1594" s="343">
        <v>0</v>
      </c>
      <c r="AG1594" s="343">
        <v>0</v>
      </c>
      <c r="AH1594" s="344">
        <v>0</v>
      </c>
      <c r="AI1594" s="344">
        <v>0</v>
      </c>
    </row>
    <row r="1595" spans="3:36" outlineLevel="1" x14ac:dyDescent="0.2"/>
    <row r="1596" spans="3:36" x14ac:dyDescent="0.2">
      <c r="C1596" s="116" t="s">
        <v>154</v>
      </c>
      <c r="D1596" s="67" t="s">
        <v>155</v>
      </c>
      <c r="E1596" s="67"/>
      <c r="F1596" s="67"/>
      <c r="G1596" s="67"/>
      <c r="H1596" s="102"/>
      <c r="I1596" s="67"/>
      <c r="J1596" s="67"/>
      <c r="K1596" s="102"/>
      <c r="L1596" s="67"/>
      <c r="M1596" s="67"/>
      <c r="N1596" s="67"/>
      <c r="O1596" s="67"/>
      <c r="P1596" s="67"/>
      <c r="Q1596" s="117" t="s">
        <v>110</v>
      </c>
      <c r="R1596" s="118"/>
      <c r="S1596" s="118">
        <v>0</v>
      </c>
      <c r="T1596" s="118">
        <v>0</v>
      </c>
      <c r="U1596" s="118">
        <v>0</v>
      </c>
      <c r="V1596" s="118">
        <v>0</v>
      </c>
      <c r="W1596" s="118">
        <v>0</v>
      </c>
      <c r="X1596" s="118">
        <v>0</v>
      </c>
      <c r="Y1596" s="118">
        <v>0</v>
      </c>
      <c r="Z1596" s="118">
        <v>0</v>
      </c>
      <c r="AA1596" s="118">
        <v>0</v>
      </c>
      <c r="AB1596" s="118">
        <v>0</v>
      </c>
      <c r="AC1596" s="118">
        <v>0</v>
      </c>
      <c r="AD1596" s="118">
        <v>0</v>
      </c>
      <c r="AE1596" s="118">
        <v>0</v>
      </c>
      <c r="AF1596" s="118">
        <v>0</v>
      </c>
      <c r="AG1596" s="118">
        <v>0</v>
      </c>
      <c r="AH1596" s="118">
        <v>0</v>
      </c>
      <c r="AI1596" s="118">
        <v>0</v>
      </c>
    </row>
    <row r="1597" spans="3:36" outlineLevel="1" x14ac:dyDescent="0.2">
      <c r="F1597" s="40" t="s">
        <v>269</v>
      </c>
    </row>
    <row r="1598" spans="3:36" outlineLevel="1" x14ac:dyDescent="0.2">
      <c r="C1598" s="346" t="s">
        <v>154</v>
      </c>
      <c r="G1598" t="s">
        <v>290</v>
      </c>
      <c r="O1598" s="149" t="s">
        <v>291</v>
      </c>
      <c r="P1598" s="318">
        <v>0</v>
      </c>
      <c r="Q1598" s="16" t="s">
        <v>110</v>
      </c>
      <c r="R1598" s="299"/>
      <c r="S1598" s="300">
        <v>0</v>
      </c>
      <c r="T1598" s="300">
        <v>0</v>
      </c>
      <c r="U1598" s="300">
        <v>0</v>
      </c>
      <c r="V1598" s="300">
        <v>0</v>
      </c>
      <c r="W1598" s="301">
        <v>0</v>
      </c>
      <c r="X1598" s="347">
        <v>0</v>
      </c>
      <c r="Y1598" s="347">
        <v>0</v>
      </c>
      <c r="Z1598" s="347">
        <v>0</v>
      </c>
      <c r="AA1598" s="347">
        <v>0</v>
      </c>
      <c r="AB1598" s="302">
        <v>0</v>
      </c>
      <c r="AC1598" s="302">
        <v>0</v>
      </c>
      <c r="AD1598" s="302">
        <v>0</v>
      </c>
      <c r="AE1598" s="302">
        <v>0</v>
      </c>
      <c r="AF1598" s="302">
        <v>0</v>
      </c>
      <c r="AG1598" s="302">
        <v>0</v>
      </c>
      <c r="AH1598" s="348">
        <v>0</v>
      </c>
      <c r="AI1598" s="348">
        <v>0</v>
      </c>
    </row>
    <row r="1599" spans="3:36" outlineLevel="1" x14ac:dyDescent="0.2">
      <c r="C1599" s="346" t="s">
        <v>154</v>
      </c>
      <c r="G1599" t="s">
        <v>292</v>
      </c>
      <c r="Q1599" s="16" t="s">
        <v>110</v>
      </c>
      <c r="R1599" s="314"/>
      <c r="S1599" s="315"/>
      <c r="T1599" s="315"/>
      <c r="U1599" s="315"/>
      <c r="V1599" s="315"/>
      <c r="W1599" s="316"/>
      <c r="X1599" s="349"/>
      <c r="Y1599" s="349"/>
      <c r="Z1599" s="349"/>
      <c r="AA1599" s="349"/>
      <c r="AH1599" s="350"/>
      <c r="AI1599" s="350"/>
    </row>
    <row r="1600" spans="3:36" outlineLevel="1" x14ac:dyDescent="0.2">
      <c r="C1600" s="346" t="s">
        <v>154</v>
      </c>
      <c r="G1600" t="s">
        <v>293</v>
      </c>
      <c r="Q1600" s="16" t="s">
        <v>110</v>
      </c>
      <c r="R1600" s="314"/>
      <c r="S1600" s="315">
        <v>0</v>
      </c>
      <c r="T1600" s="315">
        <v>0</v>
      </c>
      <c r="U1600" s="315">
        <v>0</v>
      </c>
      <c r="V1600" s="315">
        <v>0</v>
      </c>
      <c r="W1600" s="316">
        <v>0</v>
      </c>
      <c r="X1600" s="349">
        <v>0</v>
      </c>
      <c r="Y1600" s="349">
        <v>0</v>
      </c>
      <c r="Z1600" s="349">
        <v>0</v>
      </c>
      <c r="AA1600" s="349">
        <v>0</v>
      </c>
      <c r="AB1600" s="5">
        <v>0</v>
      </c>
      <c r="AC1600" s="5">
        <v>0</v>
      </c>
      <c r="AD1600" s="5">
        <v>0</v>
      </c>
      <c r="AE1600" s="5">
        <v>0</v>
      </c>
      <c r="AF1600" s="5">
        <v>0</v>
      </c>
      <c r="AG1600" s="5">
        <v>0</v>
      </c>
      <c r="AH1600" s="350">
        <v>0</v>
      </c>
      <c r="AI1600" s="350">
        <v>0</v>
      </c>
      <c r="AJ1600" s="289"/>
    </row>
    <row r="1601" spans="3:36" outlineLevel="1" x14ac:dyDescent="0.2">
      <c r="C1601" s="346" t="s">
        <v>154</v>
      </c>
      <c r="G1601" t="s">
        <v>294</v>
      </c>
      <c r="Q1601" s="337" t="s">
        <v>110</v>
      </c>
      <c r="R1601" s="320"/>
      <c r="S1601" s="321"/>
      <c r="T1601" s="321"/>
      <c r="U1601" s="321"/>
      <c r="V1601" s="321"/>
      <c r="W1601" s="322"/>
      <c r="X1601" s="351"/>
      <c r="Y1601" s="351"/>
      <c r="Z1601" s="351"/>
      <c r="AA1601" s="351"/>
      <c r="AB1601" s="323"/>
      <c r="AC1601" s="323"/>
      <c r="AD1601" s="323"/>
      <c r="AE1601" s="323"/>
      <c r="AF1601" s="323"/>
      <c r="AG1601" s="323"/>
      <c r="AH1601" s="352"/>
      <c r="AI1601" s="352"/>
    </row>
    <row r="1602" spans="3:36" outlineLevel="1" x14ac:dyDescent="0.2">
      <c r="C1602" s="346" t="s">
        <v>154</v>
      </c>
      <c r="G1602" s="325" t="s">
        <v>295</v>
      </c>
      <c r="H1602" s="326"/>
      <c r="I1602" s="325"/>
      <c r="J1602" s="325"/>
      <c r="K1602" s="326"/>
      <c r="L1602" s="325"/>
      <c r="M1602" s="325"/>
      <c r="N1602" s="325"/>
      <c r="O1602" s="325"/>
      <c r="P1602" s="325"/>
      <c r="Q1602" s="326"/>
      <c r="R1602" s="327"/>
      <c r="S1602" s="327">
        <v>0</v>
      </c>
      <c r="T1602" s="327">
        <v>0</v>
      </c>
      <c r="U1602" s="327">
        <v>0</v>
      </c>
      <c r="V1602" s="327">
        <v>0</v>
      </c>
      <c r="W1602" s="327">
        <v>0</v>
      </c>
      <c r="X1602" s="327">
        <v>0</v>
      </c>
      <c r="Y1602" s="327">
        <v>0</v>
      </c>
      <c r="Z1602" s="327">
        <v>0</v>
      </c>
      <c r="AA1602" s="327">
        <v>0</v>
      </c>
      <c r="AB1602" s="327">
        <v>0</v>
      </c>
      <c r="AC1602" s="327">
        <v>0</v>
      </c>
      <c r="AD1602" s="327">
        <v>0</v>
      </c>
      <c r="AE1602" s="327">
        <v>0</v>
      </c>
      <c r="AF1602" s="327">
        <v>0</v>
      </c>
      <c r="AG1602" s="327">
        <v>0</v>
      </c>
      <c r="AH1602" s="327">
        <v>0</v>
      </c>
      <c r="AI1602" s="327">
        <v>0</v>
      </c>
    </row>
    <row r="1603" spans="3:36" outlineLevel="1" x14ac:dyDescent="0.2">
      <c r="C1603" s="346"/>
      <c r="AH1603" s="5"/>
      <c r="AI1603" s="5"/>
    </row>
    <row r="1604" spans="3:36" outlineLevel="1" x14ac:dyDescent="0.2">
      <c r="C1604" s="346" t="s">
        <v>154</v>
      </c>
      <c r="F1604" s="40" t="s">
        <v>284</v>
      </c>
      <c r="Q1604" s="16" t="s">
        <v>110</v>
      </c>
      <c r="R1604" s="340"/>
      <c r="S1604" s="341">
        <v>0</v>
      </c>
      <c r="T1604" s="341">
        <v>0</v>
      </c>
      <c r="U1604" s="341">
        <v>0</v>
      </c>
      <c r="V1604" s="341">
        <v>0</v>
      </c>
      <c r="W1604" s="342">
        <v>0</v>
      </c>
      <c r="X1604" s="353">
        <v>0</v>
      </c>
      <c r="Y1604" s="353">
        <v>0</v>
      </c>
      <c r="Z1604" s="353">
        <v>0</v>
      </c>
      <c r="AA1604" s="353">
        <v>0</v>
      </c>
      <c r="AB1604" s="343">
        <v>0</v>
      </c>
      <c r="AC1604" s="343">
        <v>0</v>
      </c>
      <c r="AD1604" s="343">
        <v>0</v>
      </c>
      <c r="AE1604" s="343">
        <v>0</v>
      </c>
      <c r="AF1604" s="343">
        <v>0</v>
      </c>
      <c r="AG1604" s="343">
        <v>0</v>
      </c>
      <c r="AH1604" s="344">
        <v>0</v>
      </c>
      <c r="AI1604" s="344">
        <v>0</v>
      </c>
    </row>
    <row r="1605" spans="3:36" outlineLevel="1" x14ac:dyDescent="0.2">
      <c r="C1605" s="346"/>
      <c r="AH1605" s="5"/>
      <c r="AI1605" s="5"/>
    </row>
    <row r="1606" spans="3:36" outlineLevel="1" x14ac:dyDescent="0.2">
      <c r="C1606" s="346" t="s">
        <v>154</v>
      </c>
      <c r="F1606" s="40" t="s">
        <v>285</v>
      </c>
      <c r="Q1606" s="16" t="s">
        <v>110</v>
      </c>
      <c r="R1606" s="340"/>
      <c r="S1606" s="341">
        <v>0</v>
      </c>
      <c r="T1606" s="341">
        <v>0</v>
      </c>
      <c r="U1606" s="341">
        <v>0</v>
      </c>
      <c r="V1606" s="341">
        <v>0</v>
      </c>
      <c r="W1606" s="342">
        <v>0</v>
      </c>
      <c r="X1606" s="353">
        <v>0</v>
      </c>
      <c r="Y1606" s="353">
        <v>0</v>
      </c>
      <c r="Z1606" s="353">
        <v>0</v>
      </c>
      <c r="AA1606" s="353">
        <v>0</v>
      </c>
      <c r="AB1606" s="343">
        <v>0</v>
      </c>
      <c r="AC1606" s="343">
        <v>0</v>
      </c>
      <c r="AD1606" s="343">
        <v>0</v>
      </c>
      <c r="AE1606" s="343">
        <v>0</v>
      </c>
      <c r="AF1606" s="343">
        <v>0</v>
      </c>
      <c r="AG1606" s="343">
        <v>0</v>
      </c>
      <c r="AH1606" s="344">
        <v>0</v>
      </c>
      <c r="AI1606" s="344">
        <v>0</v>
      </c>
    </row>
    <row r="1607" spans="3:36" outlineLevel="1" x14ac:dyDescent="0.2">
      <c r="C1607" s="346"/>
      <c r="AH1607" s="5"/>
      <c r="AI1607" s="5"/>
    </row>
    <row r="1608" spans="3:36" outlineLevel="1" x14ac:dyDescent="0.2">
      <c r="C1608" s="346" t="s">
        <v>154</v>
      </c>
      <c r="F1608" s="40" t="s">
        <v>267</v>
      </c>
      <c r="Q1608" s="16" t="s">
        <v>110</v>
      </c>
      <c r="R1608" s="340"/>
      <c r="S1608" s="341">
        <v>0</v>
      </c>
      <c r="T1608" s="341">
        <v>0</v>
      </c>
      <c r="U1608" s="341">
        <v>0</v>
      </c>
      <c r="V1608" s="341">
        <v>0</v>
      </c>
      <c r="W1608" s="342">
        <v>0</v>
      </c>
      <c r="X1608" s="353">
        <v>0</v>
      </c>
      <c r="Y1608" s="353">
        <v>0</v>
      </c>
      <c r="Z1608" s="353">
        <v>0</v>
      </c>
      <c r="AA1608" s="353">
        <v>0</v>
      </c>
      <c r="AB1608" s="343">
        <v>0</v>
      </c>
      <c r="AC1608" s="343">
        <v>0</v>
      </c>
      <c r="AD1608" s="343">
        <v>0</v>
      </c>
      <c r="AE1608" s="343">
        <v>0</v>
      </c>
      <c r="AF1608" s="343">
        <v>0</v>
      </c>
      <c r="AG1608" s="343">
        <v>0</v>
      </c>
      <c r="AH1608" s="344">
        <v>0</v>
      </c>
      <c r="AI1608" s="344">
        <v>0</v>
      </c>
    </row>
    <row r="1609" spans="3:36" outlineLevel="1" x14ac:dyDescent="0.2"/>
    <row r="1610" spans="3:36" x14ac:dyDescent="0.2">
      <c r="C1610" s="116" t="s">
        <v>156</v>
      </c>
      <c r="D1610" s="67" t="s">
        <v>157</v>
      </c>
      <c r="E1610" s="67"/>
      <c r="F1610" s="67"/>
      <c r="G1610" s="67"/>
      <c r="H1610" s="102"/>
      <c r="I1610" s="67"/>
      <c r="J1610" s="67"/>
      <c r="K1610" s="102"/>
      <c r="L1610" s="67"/>
      <c r="M1610" s="67"/>
      <c r="N1610" s="67"/>
      <c r="O1610" s="67"/>
      <c r="P1610" s="67"/>
      <c r="Q1610" s="117" t="s">
        <v>110</v>
      </c>
      <c r="R1610" s="118"/>
      <c r="S1610" s="118">
        <v>0</v>
      </c>
      <c r="T1610" s="118">
        <v>0</v>
      </c>
      <c r="U1610" s="118">
        <v>0</v>
      </c>
      <c r="V1610" s="118">
        <v>0</v>
      </c>
      <c r="W1610" s="118">
        <v>0</v>
      </c>
      <c r="X1610" s="118">
        <v>0</v>
      </c>
      <c r="Y1610" s="118">
        <v>0</v>
      </c>
      <c r="Z1610" s="118">
        <v>0</v>
      </c>
      <c r="AA1610" s="118">
        <v>0</v>
      </c>
      <c r="AB1610" s="118">
        <v>0</v>
      </c>
      <c r="AC1610" s="118">
        <v>0</v>
      </c>
      <c r="AD1610" s="118">
        <v>0</v>
      </c>
      <c r="AE1610" s="118">
        <v>0</v>
      </c>
      <c r="AF1610" s="118">
        <v>0</v>
      </c>
      <c r="AG1610" s="118">
        <v>0</v>
      </c>
      <c r="AH1610" s="118">
        <v>0</v>
      </c>
      <c r="AI1610" s="118">
        <v>0</v>
      </c>
    </row>
    <row r="1611" spans="3:36" outlineLevel="1" x14ac:dyDescent="0.2">
      <c r="F1611" s="40" t="s">
        <v>269</v>
      </c>
    </row>
    <row r="1612" spans="3:36" outlineLevel="1" x14ac:dyDescent="0.2">
      <c r="C1612" s="346" t="s">
        <v>156</v>
      </c>
      <c r="G1612" t="s">
        <v>290</v>
      </c>
      <c r="O1612" s="149" t="s">
        <v>291</v>
      </c>
      <c r="P1612" s="318">
        <v>0</v>
      </c>
      <c r="Q1612" s="16" t="s">
        <v>110</v>
      </c>
      <c r="R1612" s="299"/>
      <c r="S1612" s="300">
        <v>0</v>
      </c>
      <c r="T1612" s="300">
        <v>0</v>
      </c>
      <c r="U1612" s="300">
        <v>0</v>
      </c>
      <c r="V1612" s="300">
        <v>0</v>
      </c>
      <c r="W1612" s="301">
        <v>0</v>
      </c>
      <c r="X1612" s="347">
        <v>0</v>
      </c>
      <c r="Y1612" s="347">
        <v>0</v>
      </c>
      <c r="Z1612" s="347">
        <v>0</v>
      </c>
      <c r="AA1612" s="347">
        <v>0</v>
      </c>
      <c r="AB1612" s="302">
        <v>0</v>
      </c>
      <c r="AC1612" s="302">
        <v>0</v>
      </c>
      <c r="AD1612" s="302">
        <v>0</v>
      </c>
      <c r="AE1612" s="302">
        <v>0</v>
      </c>
      <c r="AF1612" s="302">
        <v>0</v>
      </c>
      <c r="AG1612" s="302">
        <v>0</v>
      </c>
      <c r="AH1612" s="348">
        <v>0</v>
      </c>
      <c r="AI1612" s="348">
        <v>0</v>
      </c>
    </row>
    <row r="1613" spans="3:36" outlineLevel="1" x14ac:dyDescent="0.2">
      <c r="C1613" s="346" t="s">
        <v>156</v>
      </c>
      <c r="G1613" t="s">
        <v>292</v>
      </c>
      <c r="Q1613" s="16" t="s">
        <v>110</v>
      </c>
      <c r="R1613" s="314"/>
      <c r="S1613" s="315"/>
      <c r="T1613" s="315"/>
      <c r="U1613" s="315"/>
      <c r="V1613" s="315"/>
      <c r="W1613" s="316"/>
      <c r="X1613" s="349"/>
      <c r="Y1613" s="349"/>
      <c r="Z1613" s="349"/>
      <c r="AA1613" s="349"/>
      <c r="AH1613" s="350"/>
      <c r="AI1613" s="350"/>
    </row>
    <row r="1614" spans="3:36" outlineLevel="1" x14ac:dyDescent="0.2">
      <c r="C1614" s="346" t="s">
        <v>156</v>
      </c>
      <c r="G1614" t="s">
        <v>293</v>
      </c>
      <c r="Q1614" s="16" t="s">
        <v>110</v>
      </c>
      <c r="R1614" s="314"/>
      <c r="S1614" s="315">
        <v>0</v>
      </c>
      <c r="T1614" s="315">
        <v>0</v>
      </c>
      <c r="U1614" s="315">
        <v>0</v>
      </c>
      <c r="V1614" s="315">
        <v>0</v>
      </c>
      <c r="W1614" s="316">
        <v>0</v>
      </c>
      <c r="X1614" s="349">
        <v>0</v>
      </c>
      <c r="Y1614" s="349">
        <v>0</v>
      </c>
      <c r="Z1614" s="349">
        <v>0</v>
      </c>
      <c r="AA1614" s="349">
        <v>0</v>
      </c>
      <c r="AB1614" s="5">
        <v>0</v>
      </c>
      <c r="AC1614" s="5">
        <v>0</v>
      </c>
      <c r="AD1614" s="5">
        <v>0</v>
      </c>
      <c r="AE1614" s="5">
        <v>0</v>
      </c>
      <c r="AF1614" s="5">
        <v>0</v>
      </c>
      <c r="AG1614" s="5">
        <v>0</v>
      </c>
      <c r="AH1614" s="350">
        <v>0</v>
      </c>
      <c r="AI1614" s="350">
        <v>0</v>
      </c>
      <c r="AJ1614" s="289"/>
    </row>
    <row r="1615" spans="3:36" outlineLevel="1" x14ac:dyDescent="0.2">
      <c r="C1615" s="346" t="s">
        <v>156</v>
      </c>
      <c r="G1615" t="s">
        <v>294</v>
      </c>
      <c r="Q1615" s="337" t="s">
        <v>110</v>
      </c>
      <c r="R1615" s="320"/>
      <c r="S1615" s="321"/>
      <c r="T1615" s="321"/>
      <c r="U1615" s="321"/>
      <c r="V1615" s="321"/>
      <c r="W1615" s="322"/>
      <c r="X1615" s="351"/>
      <c r="Y1615" s="351"/>
      <c r="Z1615" s="351"/>
      <c r="AA1615" s="351"/>
      <c r="AB1615" s="323"/>
      <c r="AC1615" s="323"/>
      <c r="AD1615" s="323"/>
      <c r="AE1615" s="323"/>
      <c r="AF1615" s="323"/>
      <c r="AG1615" s="323"/>
      <c r="AH1615" s="352"/>
      <c r="AI1615" s="352"/>
    </row>
    <row r="1616" spans="3:36" outlineLevel="1" x14ac:dyDescent="0.2">
      <c r="C1616" s="346" t="s">
        <v>156</v>
      </c>
      <c r="G1616" s="325" t="s">
        <v>295</v>
      </c>
      <c r="H1616" s="326"/>
      <c r="I1616" s="325"/>
      <c r="J1616" s="325"/>
      <c r="K1616" s="326"/>
      <c r="L1616" s="325"/>
      <c r="M1616" s="325"/>
      <c r="N1616" s="325"/>
      <c r="O1616" s="325"/>
      <c r="P1616" s="325"/>
      <c r="Q1616" s="326"/>
      <c r="R1616" s="327"/>
      <c r="S1616" s="327">
        <v>0</v>
      </c>
      <c r="T1616" s="327">
        <v>0</v>
      </c>
      <c r="U1616" s="327">
        <v>0</v>
      </c>
      <c r="V1616" s="327">
        <v>0</v>
      </c>
      <c r="W1616" s="327">
        <v>0</v>
      </c>
      <c r="X1616" s="327">
        <v>0</v>
      </c>
      <c r="Y1616" s="327">
        <v>0</v>
      </c>
      <c r="Z1616" s="327">
        <v>0</v>
      </c>
      <c r="AA1616" s="327">
        <v>0</v>
      </c>
      <c r="AB1616" s="327">
        <v>0</v>
      </c>
      <c r="AC1616" s="327">
        <v>0</v>
      </c>
      <c r="AD1616" s="327">
        <v>0</v>
      </c>
      <c r="AE1616" s="327">
        <v>0</v>
      </c>
      <c r="AF1616" s="327">
        <v>0</v>
      </c>
      <c r="AG1616" s="327">
        <v>0</v>
      </c>
      <c r="AH1616" s="327">
        <v>0</v>
      </c>
      <c r="AI1616" s="327">
        <v>0</v>
      </c>
    </row>
    <row r="1617" spans="3:36" outlineLevel="1" x14ac:dyDescent="0.2">
      <c r="C1617" s="346"/>
      <c r="AH1617" s="5"/>
      <c r="AI1617" s="5"/>
    </row>
    <row r="1618" spans="3:36" outlineLevel="1" x14ac:dyDescent="0.2">
      <c r="C1618" s="346" t="s">
        <v>156</v>
      </c>
      <c r="F1618" s="40" t="s">
        <v>284</v>
      </c>
      <c r="Q1618" s="16" t="s">
        <v>110</v>
      </c>
      <c r="R1618" s="340"/>
      <c r="S1618" s="341">
        <v>0</v>
      </c>
      <c r="T1618" s="341">
        <v>0</v>
      </c>
      <c r="U1618" s="341">
        <v>0</v>
      </c>
      <c r="V1618" s="341">
        <v>0</v>
      </c>
      <c r="W1618" s="342">
        <v>0</v>
      </c>
      <c r="X1618" s="353">
        <v>0</v>
      </c>
      <c r="Y1618" s="353">
        <v>0</v>
      </c>
      <c r="Z1618" s="353">
        <v>0</v>
      </c>
      <c r="AA1618" s="353">
        <v>0</v>
      </c>
      <c r="AB1618" s="343">
        <v>0</v>
      </c>
      <c r="AC1618" s="343">
        <v>0</v>
      </c>
      <c r="AD1618" s="343">
        <v>0</v>
      </c>
      <c r="AE1618" s="343">
        <v>0</v>
      </c>
      <c r="AF1618" s="343">
        <v>0</v>
      </c>
      <c r="AG1618" s="343">
        <v>0</v>
      </c>
      <c r="AH1618" s="344">
        <v>0</v>
      </c>
      <c r="AI1618" s="344">
        <v>0</v>
      </c>
    </row>
    <row r="1619" spans="3:36" outlineLevel="1" x14ac:dyDescent="0.2">
      <c r="C1619" s="346"/>
      <c r="AH1619" s="5"/>
      <c r="AI1619" s="5"/>
    </row>
    <row r="1620" spans="3:36" outlineLevel="1" x14ac:dyDescent="0.2">
      <c r="C1620" s="346" t="s">
        <v>156</v>
      </c>
      <c r="F1620" s="40" t="s">
        <v>285</v>
      </c>
      <c r="Q1620" s="16" t="s">
        <v>110</v>
      </c>
      <c r="R1620" s="340"/>
      <c r="S1620" s="341">
        <v>0</v>
      </c>
      <c r="T1620" s="341">
        <v>0</v>
      </c>
      <c r="U1620" s="341">
        <v>0</v>
      </c>
      <c r="V1620" s="341">
        <v>0</v>
      </c>
      <c r="W1620" s="342">
        <v>0</v>
      </c>
      <c r="X1620" s="353">
        <v>0</v>
      </c>
      <c r="Y1620" s="353">
        <v>0</v>
      </c>
      <c r="Z1620" s="353">
        <v>0</v>
      </c>
      <c r="AA1620" s="353">
        <v>0</v>
      </c>
      <c r="AB1620" s="343">
        <v>0</v>
      </c>
      <c r="AC1620" s="343">
        <v>0</v>
      </c>
      <c r="AD1620" s="343">
        <v>0</v>
      </c>
      <c r="AE1620" s="343">
        <v>0</v>
      </c>
      <c r="AF1620" s="343">
        <v>0</v>
      </c>
      <c r="AG1620" s="343">
        <v>0</v>
      </c>
      <c r="AH1620" s="344">
        <v>0</v>
      </c>
      <c r="AI1620" s="344">
        <v>0</v>
      </c>
    </row>
    <row r="1621" spans="3:36" outlineLevel="1" x14ac:dyDescent="0.2">
      <c r="C1621" s="346"/>
      <c r="AH1621" s="5"/>
      <c r="AI1621" s="5"/>
    </row>
    <row r="1622" spans="3:36" outlineLevel="1" x14ac:dyDescent="0.2">
      <c r="C1622" s="346" t="s">
        <v>156</v>
      </c>
      <c r="F1622" s="40" t="s">
        <v>267</v>
      </c>
      <c r="Q1622" s="16" t="s">
        <v>110</v>
      </c>
      <c r="R1622" s="340"/>
      <c r="S1622" s="341">
        <v>0</v>
      </c>
      <c r="T1622" s="341">
        <v>0</v>
      </c>
      <c r="U1622" s="341">
        <v>0</v>
      </c>
      <c r="V1622" s="341">
        <v>0</v>
      </c>
      <c r="W1622" s="342">
        <v>0</v>
      </c>
      <c r="X1622" s="353">
        <v>0</v>
      </c>
      <c r="Y1622" s="353">
        <v>0</v>
      </c>
      <c r="Z1622" s="353">
        <v>0</v>
      </c>
      <c r="AA1622" s="353">
        <v>0</v>
      </c>
      <c r="AB1622" s="343">
        <v>0</v>
      </c>
      <c r="AC1622" s="343">
        <v>0</v>
      </c>
      <c r="AD1622" s="343">
        <v>0</v>
      </c>
      <c r="AE1622" s="343">
        <v>0</v>
      </c>
      <c r="AF1622" s="343">
        <v>0</v>
      </c>
      <c r="AG1622" s="343">
        <v>0</v>
      </c>
      <c r="AH1622" s="344">
        <v>0</v>
      </c>
      <c r="AI1622" s="344">
        <v>0</v>
      </c>
    </row>
    <row r="1623" spans="3:36" outlineLevel="1" x14ac:dyDescent="0.2"/>
    <row r="1624" spans="3:36" x14ac:dyDescent="0.2">
      <c r="C1624" s="116" t="s">
        <v>152</v>
      </c>
      <c r="D1624" s="67" t="s">
        <v>152</v>
      </c>
      <c r="E1624" s="67"/>
      <c r="F1624" s="67"/>
      <c r="G1624" s="67"/>
      <c r="H1624" s="102"/>
      <c r="I1624" s="67"/>
      <c r="J1624" s="67"/>
      <c r="K1624" s="102"/>
      <c r="L1624" s="67"/>
      <c r="M1624" s="67"/>
      <c r="N1624" s="67"/>
      <c r="O1624" s="67"/>
      <c r="P1624" s="67"/>
      <c r="Q1624" s="117" t="s">
        <v>110</v>
      </c>
      <c r="R1624" s="118"/>
      <c r="S1624" s="118">
        <v>0</v>
      </c>
      <c r="T1624" s="118">
        <v>0</v>
      </c>
      <c r="U1624" s="118">
        <v>0</v>
      </c>
      <c r="V1624" s="118">
        <v>0</v>
      </c>
      <c r="W1624" s="118">
        <v>0</v>
      </c>
      <c r="X1624" s="118">
        <v>0</v>
      </c>
      <c r="Y1624" s="118">
        <v>0</v>
      </c>
      <c r="Z1624" s="118">
        <v>0</v>
      </c>
      <c r="AA1624" s="118">
        <v>0</v>
      </c>
      <c r="AB1624" s="118">
        <v>0</v>
      </c>
      <c r="AC1624" s="118">
        <v>0</v>
      </c>
      <c r="AD1624" s="118">
        <v>0</v>
      </c>
      <c r="AE1624" s="118">
        <v>0</v>
      </c>
      <c r="AF1624" s="118">
        <v>0</v>
      </c>
      <c r="AG1624" s="118">
        <v>0</v>
      </c>
      <c r="AH1624" s="118">
        <v>0</v>
      </c>
      <c r="AI1624" s="118">
        <v>0</v>
      </c>
    </row>
    <row r="1625" spans="3:36" outlineLevel="1" x14ac:dyDescent="0.2">
      <c r="F1625" s="40" t="s">
        <v>269</v>
      </c>
    </row>
    <row r="1626" spans="3:36" outlineLevel="1" x14ac:dyDescent="0.2">
      <c r="C1626" s="346" t="s">
        <v>152</v>
      </c>
      <c r="G1626" t="s">
        <v>290</v>
      </c>
      <c r="O1626" s="149" t="s">
        <v>291</v>
      </c>
      <c r="P1626" s="318">
        <v>0</v>
      </c>
      <c r="Q1626" s="16" t="s">
        <v>110</v>
      </c>
      <c r="R1626" s="299"/>
      <c r="S1626" s="300">
        <v>0</v>
      </c>
      <c r="T1626" s="300">
        <v>0</v>
      </c>
      <c r="U1626" s="300">
        <v>0</v>
      </c>
      <c r="V1626" s="300">
        <v>0</v>
      </c>
      <c r="W1626" s="301">
        <v>0</v>
      </c>
      <c r="X1626" s="347">
        <v>0</v>
      </c>
      <c r="Y1626" s="347">
        <v>0</v>
      </c>
      <c r="Z1626" s="347">
        <v>0</v>
      </c>
      <c r="AA1626" s="347">
        <v>0</v>
      </c>
      <c r="AB1626" s="302">
        <v>0</v>
      </c>
      <c r="AC1626" s="302">
        <v>0</v>
      </c>
      <c r="AD1626" s="302">
        <v>0</v>
      </c>
      <c r="AE1626" s="302">
        <v>0</v>
      </c>
      <c r="AF1626" s="302">
        <v>0</v>
      </c>
      <c r="AG1626" s="302">
        <v>0</v>
      </c>
      <c r="AH1626" s="348">
        <v>0</v>
      </c>
      <c r="AI1626" s="348">
        <v>0</v>
      </c>
    </row>
    <row r="1627" spans="3:36" outlineLevel="1" x14ac:dyDescent="0.2">
      <c r="C1627" s="346" t="s">
        <v>152</v>
      </c>
      <c r="G1627" t="s">
        <v>292</v>
      </c>
      <c r="Q1627" s="16" t="s">
        <v>110</v>
      </c>
      <c r="R1627" s="314"/>
      <c r="S1627" s="315"/>
      <c r="T1627" s="315"/>
      <c r="U1627" s="315"/>
      <c r="V1627" s="315"/>
      <c r="W1627" s="316"/>
      <c r="X1627" s="349"/>
      <c r="Y1627" s="349"/>
      <c r="Z1627" s="349"/>
      <c r="AA1627" s="349"/>
      <c r="AH1627" s="350"/>
      <c r="AI1627" s="350"/>
    </row>
    <row r="1628" spans="3:36" outlineLevel="1" x14ac:dyDescent="0.2">
      <c r="C1628" s="346" t="s">
        <v>152</v>
      </c>
      <c r="G1628" t="s">
        <v>293</v>
      </c>
      <c r="Q1628" s="16" t="s">
        <v>110</v>
      </c>
      <c r="R1628" s="314"/>
      <c r="S1628" s="315">
        <v>0</v>
      </c>
      <c r="T1628" s="315">
        <v>0</v>
      </c>
      <c r="U1628" s="315">
        <v>0</v>
      </c>
      <c r="V1628" s="315">
        <v>0</v>
      </c>
      <c r="W1628" s="316">
        <v>0</v>
      </c>
      <c r="X1628" s="349">
        <v>0</v>
      </c>
      <c r="Y1628" s="349">
        <v>0</v>
      </c>
      <c r="Z1628" s="349">
        <v>0</v>
      </c>
      <c r="AA1628" s="349">
        <v>0</v>
      </c>
      <c r="AB1628" s="5">
        <v>0</v>
      </c>
      <c r="AC1628" s="5">
        <v>0</v>
      </c>
      <c r="AD1628" s="5">
        <v>0</v>
      </c>
      <c r="AE1628" s="5">
        <v>0</v>
      </c>
      <c r="AF1628" s="5">
        <v>0</v>
      </c>
      <c r="AG1628" s="5">
        <v>0</v>
      </c>
      <c r="AH1628" s="350">
        <v>0</v>
      </c>
      <c r="AI1628" s="350">
        <v>0</v>
      </c>
      <c r="AJ1628" s="289"/>
    </row>
    <row r="1629" spans="3:36" outlineLevel="1" x14ac:dyDescent="0.2">
      <c r="C1629" s="346" t="s">
        <v>152</v>
      </c>
      <c r="G1629" t="s">
        <v>294</v>
      </c>
      <c r="Q1629" s="337" t="s">
        <v>110</v>
      </c>
      <c r="R1629" s="320"/>
      <c r="S1629" s="321"/>
      <c r="T1629" s="321"/>
      <c r="U1629" s="321"/>
      <c r="V1629" s="321"/>
      <c r="W1629" s="322"/>
      <c r="X1629" s="351"/>
      <c r="Y1629" s="351"/>
      <c r="Z1629" s="351"/>
      <c r="AA1629" s="351"/>
      <c r="AB1629" s="323"/>
      <c r="AC1629" s="323"/>
      <c r="AD1629" s="323"/>
      <c r="AE1629" s="323"/>
      <c r="AF1629" s="323"/>
      <c r="AG1629" s="323"/>
      <c r="AH1629" s="352"/>
      <c r="AI1629" s="352"/>
    </row>
    <row r="1630" spans="3:36" outlineLevel="1" x14ac:dyDescent="0.2">
      <c r="C1630" s="346" t="s">
        <v>152</v>
      </c>
      <c r="G1630" s="325" t="s">
        <v>295</v>
      </c>
      <c r="H1630" s="326"/>
      <c r="I1630" s="325"/>
      <c r="J1630" s="325"/>
      <c r="K1630" s="326"/>
      <c r="L1630" s="325"/>
      <c r="M1630" s="325"/>
      <c r="N1630" s="325"/>
      <c r="O1630" s="325"/>
      <c r="P1630" s="325"/>
      <c r="Q1630" s="326"/>
      <c r="R1630" s="327"/>
      <c r="S1630" s="327">
        <v>0</v>
      </c>
      <c r="T1630" s="327">
        <v>0</v>
      </c>
      <c r="U1630" s="327">
        <v>0</v>
      </c>
      <c r="V1630" s="327">
        <v>0</v>
      </c>
      <c r="W1630" s="327">
        <v>0</v>
      </c>
      <c r="X1630" s="327">
        <v>0</v>
      </c>
      <c r="Y1630" s="327">
        <v>0</v>
      </c>
      <c r="Z1630" s="327">
        <v>0</v>
      </c>
      <c r="AA1630" s="327">
        <v>0</v>
      </c>
      <c r="AB1630" s="327">
        <v>0</v>
      </c>
      <c r="AC1630" s="327">
        <v>0</v>
      </c>
      <c r="AD1630" s="327">
        <v>0</v>
      </c>
      <c r="AE1630" s="327">
        <v>0</v>
      </c>
      <c r="AF1630" s="327">
        <v>0</v>
      </c>
      <c r="AG1630" s="327">
        <v>0</v>
      </c>
      <c r="AH1630" s="327">
        <v>0</v>
      </c>
      <c r="AI1630" s="327">
        <v>0</v>
      </c>
    </row>
    <row r="1631" spans="3:36" outlineLevel="1" x14ac:dyDescent="0.2">
      <c r="C1631" s="346"/>
      <c r="AH1631" s="5"/>
      <c r="AI1631" s="5"/>
    </row>
    <row r="1632" spans="3:36" outlineLevel="1" x14ac:dyDescent="0.2">
      <c r="C1632" s="346" t="s">
        <v>152</v>
      </c>
      <c r="F1632" s="40" t="s">
        <v>284</v>
      </c>
      <c r="Q1632" s="16" t="s">
        <v>110</v>
      </c>
      <c r="R1632" s="340"/>
      <c r="S1632" s="341">
        <v>0</v>
      </c>
      <c r="T1632" s="341">
        <v>0</v>
      </c>
      <c r="U1632" s="341">
        <v>0</v>
      </c>
      <c r="V1632" s="341">
        <v>0</v>
      </c>
      <c r="W1632" s="342">
        <v>0</v>
      </c>
      <c r="X1632" s="353">
        <v>0</v>
      </c>
      <c r="Y1632" s="353">
        <v>0</v>
      </c>
      <c r="Z1632" s="353">
        <v>0</v>
      </c>
      <c r="AA1632" s="353">
        <v>0</v>
      </c>
      <c r="AB1632" s="343">
        <v>0</v>
      </c>
      <c r="AC1632" s="343">
        <v>0</v>
      </c>
      <c r="AD1632" s="343">
        <v>0</v>
      </c>
      <c r="AE1632" s="343">
        <v>0</v>
      </c>
      <c r="AF1632" s="343">
        <v>0</v>
      </c>
      <c r="AG1632" s="343">
        <v>0</v>
      </c>
      <c r="AH1632" s="344">
        <v>0</v>
      </c>
      <c r="AI1632" s="344">
        <v>0</v>
      </c>
    </row>
    <row r="1633" spans="3:36" outlineLevel="1" x14ac:dyDescent="0.2">
      <c r="C1633" s="346"/>
      <c r="AH1633" s="5"/>
      <c r="AI1633" s="5"/>
    </row>
    <row r="1634" spans="3:36" outlineLevel="1" x14ac:dyDescent="0.2">
      <c r="C1634" s="346" t="s">
        <v>152</v>
      </c>
      <c r="F1634" s="40" t="s">
        <v>285</v>
      </c>
      <c r="Q1634" s="16" t="s">
        <v>110</v>
      </c>
      <c r="R1634" s="340"/>
      <c r="S1634" s="341">
        <v>0</v>
      </c>
      <c r="T1634" s="341">
        <v>0</v>
      </c>
      <c r="U1634" s="341">
        <v>0</v>
      </c>
      <c r="V1634" s="341">
        <v>0</v>
      </c>
      <c r="W1634" s="342">
        <v>0</v>
      </c>
      <c r="X1634" s="353">
        <v>0</v>
      </c>
      <c r="Y1634" s="353">
        <v>0</v>
      </c>
      <c r="Z1634" s="353">
        <v>0</v>
      </c>
      <c r="AA1634" s="353">
        <v>0</v>
      </c>
      <c r="AB1634" s="343">
        <v>0</v>
      </c>
      <c r="AC1634" s="343">
        <v>0</v>
      </c>
      <c r="AD1634" s="343">
        <v>0</v>
      </c>
      <c r="AE1634" s="343">
        <v>0</v>
      </c>
      <c r="AF1634" s="343">
        <v>0</v>
      </c>
      <c r="AG1634" s="343">
        <v>0</v>
      </c>
      <c r="AH1634" s="344">
        <v>0</v>
      </c>
      <c r="AI1634" s="344">
        <v>0</v>
      </c>
    </row>
    <row r="1635" spans="3:36" outlineLevel="1" x14ac:dyDescent="0.2">
      <c r="C1635" s="346"/>
      <c r="AH1635" s="5"/>
      <c r="AI1635" s="5"/>
    </row>
    <row r="1636" spans="3:36" outlineLevel="1" x14ac:dyDescent="0.2">
      <c r="C1636" s="346" t="s">
        <v>152</v>
      </c>
      <c r="F1636" s="40" t="s">
        <v>267</v>
      </c>
      <c r="Q1636" s="16" t="s">
        <v>110</v>
      </c>
      <c r="R1636" s="340"/>
      <c r="S1636" s="341">
        <v>0</v>
      </c>
      <c r="T1636" s="341">
        <v>0</v>
      </c>
      <c r="U1636" s="341">
        <v>0</v>
      </c>
      <c r="V1636" s="341">
        <v>0</v>
      </c>
      <c r="W1636" s="342">
        <v>0</v>
      </c>
      <c r="X1636" s="353">
        <v>0</v>
      </c>
      <c r="Y1636" s="353">
        <v>0</v>
      </c>
      <c r="Z1636" s="353">
        <v>0</v>
      </c>
      <c r="AA1636" s="353">
        <v>0</v>
      </c>
      <c r="AB1636" s="343">
        <v>0</v>
      </c>
      <c r="AC1636" s="343">
        <v>0</v>
      </c>
      <c r="AD1636" s="343">
        <v>0</v>
      </c>
      <c r="AE1636" s="343">
        <v>0</v>
      </c>
      <c r="AF1636" s="343">
        <v>0</v>
      </c>
      <c r="AG1636" s="343">
        <v>0</v>
      </c>
      <c r="AH1636" s="344">
        <v>0</v>
      </c>
      <c r="AI1636" s="344">
        <v>0</v>
      </c>
    </row>
    <row r="1637" spans="3:36" outlineLevel="1" x14ac:dyDescent="0.2"/>
    <row r="1638" spans="3:36" x14ac:dyDescent="0.2">
      <c r="C1638" s="116">
        <v>29</v>
      </c>
      <c r="D1638" s="67" t="s">
        <v>158</v>
      </c>
      <c r="E1638" s="67"/>
      <c r="F1638" s="67"/>
      <c r="G1638" s="67"/>
      <c r="H1638" s="102"/>
      <c r="I1638" s="67"/>
      <c r="J1638" s="67"/>
      <c r="K1638" s="102"/>
      <c r="L1638" s="67"/>
      <c r="M1638" s="67"/>
      <c r="N1638" s="67"/>
      <c r="O1638" s="67"/>
      <c r="P1638" s="67"/>
      <c r="Q1638" s="117" t="s">
        <v>110</v>
      </c>
      <c r="R1638" s="118"/>
      <c r="S1638" s="118">
        <v>0</v>
      </c>
      <c r="T1638" s="118">
        <v>0</v>
      </c>
      <c r="U1638" s="118">
        <v>0</v>
      </c>
      <c r="V1638" s="118">
        <v>0</v>
      </c>
      <c r="W1638" s="118">
        <v>0</v>
      </c>
      <c r="X1638" s="118">
        <v>0</v>
      </c>
      <c r="Y1638" s="118">
        <v>0</v>
      </c>
      <c r="Z1638" s="118">
        <v>0</v>
      </c>
      <c r="AA1638" s="118">
        <v>0</v>
      </c>
      <c r="AB1638" s="118">
        <v>0</v>
      </c>
      <c r="AC1638" s="118">
        <v>0</v>
      </c>
      <c r="AD1638" s="118">
        <v>0</v>
      </c>
      <c r="AE1638" s="118">
        <v>0</v>
      </c>
      <c r="AF1638" s="118">
        <v>0</v>
      </c>
      <c r="AG1638" s="118">
        <v>0</v>
      </c>
      <c r="AH1638" s="118">
        <v>0</v>
      </c>
      <c r="AI1638" s="118">
        <v>0</v>
      </c>
    </row>
    <row r="1639" spans="3:36" outlineLevel="1" x14ac:dyDescent="0.2">
      <c r="F1639" s="40" t="s">
        <v>269</v>
      </c>
    </row>
    <row r="1640" spans="3:36" outlineLevel="1" x14ac:dyDescent="0.2">
      <c r="C1640" s="346">
        <v>29</v>
      </c>
      <c r="G1640" t="s">
        <v>290</v>
      </c>
      <c r="O1640" s="149" t="s">
        <v>291</v>
      </c>
      <c r="P1640" s="318">
        <v>0</v>
      </c>
      <c r="Q1640" s="16" t="s">
        <v>110</v>
      </c>
      <c r="R1640" s="299"/>
      <c r="S1640" s="300">
        <v>0</v>
      </c>
      <c r="T1640" s="300">
        <v>0</v>
      </c>
      <c r="U1640" s="300">
        <v>0</v>
      </c>
      <c r="V1640" s="300">
        <v>0</v>
      </c>
      <c r="W1640" s="301">
        <v>0</v>
      </c>
      <c r="X1640" s="347">
        <v>0</v>
      </c>
      <c r="Y1640" s="347">
        <v>0</v>
      </c>
      <c r="Z1640" s="347">
        <v>0</v>
      </c>
      <c r="AA1640" s="347">
        <v>0</v>
      </c>
      <c r="AB1640" s="302">
        <v>0</v>
      </c>
      <c r="AC1640" s="302">
        <v>0</v>
      </c>
      <c r="AD1640" s="302">
        <v>0</v>
      </c>
      <c r="AE1640" s="302">
        <v>0</v>
      </c>
      <c r="AF1640" s="302">
        <v>0</v>
      </c>
      <c r="AG1640" s="302">
        <v>0</v>
      </c>
      <c r="AH1640" s="348">
        <v>0</v>
      </c>
      <c r="AI1640" s="348">
        <v>0</v>
      </c>
    </row>
    <row r="1641" spans="3:36" outlineLevel="1" x14ac:dyDescent="0.2">
      <c r="C1641" s="346">
        <v>29</v>
      </c>
      <c r="G1641" t="s">
        <v>292</v>
      </c>
      <c r="Q1641" s="16" t="s">
        <v>110</v>
      </c>
      <c r="R1641" s="314"/>
      <c r="S1641" s="315"/>
      <c r="T1641" s="315"/>
      <c r="U1641" s="315"/>
      <c r="V1641" s="315"/>
      <c r="W1641" s="316"/>
      <c r="X1641" s="349"/>
      <c r="Y1641" s="349"/>
      <c r="Z1641" s="349"/>
      <c r="AA1641" s="349"/>
      <c r="AH1641" s="350"/>
      <c r="AI1641" s="350"/>
    </row>
    <row r="1642" spans="3:36" outlineLevel="1" x14ac:dyDescent="0.2">
      <c r="C1642" s="346">
        <v>29</v>
      </c>
      <c r="G1642" t="s">
        <v>293</v>
      </c>
      <c r="Q1642" s="16" t="s">
        <v>110</v>
      </c>
      <c r="R1642" s="314"/>
      <c r="S1642" s="315">
        <v>0</v>
      </c>
      <c r="T1642" s="315">
        <v>0</v>
      </c>
      <c r="U1642" s="315">
        <v>0</v>
      </c>
      <c r="V1642" s="315">
        <v>0</v>
      </c>
      <c r="W1642" s="316">
        <v>0</v>
      </c>
      <c r="X1642" s="349">
        <v>0</v>
      </c>
      <c r="Y1642" s="349">
        <v>0</v>
      </c>
      <c r="Z1642" s="349">
        <v>0</v>
      </c>
      <c r="AA1642" s="349">
        <v>0</v>
      </c>
      <c r="AB1642" s="5">
        <v>0</v>
      </c>
      <c r="AC1642" s="5">
        <v>0</v>
      </c>
      <c r="AD1642" s="5">
        <v>0</v>
      </c>
      <c r="AE1642" s="5">
        <v>0</v>
      </c>
      <c r="AF1642" s="5">
        <v>0</v>
      </c>
      <c r="AG1642" s="5">
        <v>0</v>
      </c>
      <c r="AH1642" s="350">
        <v>0</v>
      </c>
      <c r="AI1642" s="350">
        <v>0</v>
      </c>
      <c r="AJ1642" s="289"/>
    </row>
    <row r="1643" spans="3:36" outlineLevel="1" x14ac:dyDescent="0.2">
      <c r="C1643" s="346">
        <v>29</v>
      </c>
      <c r="G1643" t="s">
        <v>294</v>
      </c>
      <c r="Q1643" s="337" t="s">
        <v>110</v>
      </c>
      <c r="R1643" s="320"/>
      <c r="S1643" s="321"/>
      <c r="T1643" s="321"/>
      <c r="U1643" s="321"/>
      <c r="V1643" s="321"/>
      <c r="W1643" s="322"/>
      <c r="X1643" s="351"/>
      <c r="Y1643" s="351"/>
      <c r="Z1643" s="351"/>
      <c r="AA1643" s="351"/>
      <c r="AB1643" s="323"/>
      <c r="AC1643" s="323"/>
      <c r="AD1643" s="323"/>
      <c r="AE1643" s="323"/>
      <c r="AF1643" s="323"/>
      <c r="AG1643" s="323"/>
      <c r="AH1643" s="352"/>
      <c r="AI1643" s="352"/>
    </row>
    <row r="1644" spans="3:36" outlineLevel="1" x14ac:dyDescent="0.2">
      <c r="C1644" s="346">
        <v>29</v>
      </c>
      <c r="G1644" s="325" t="s">
        <v>295</v>
      </c>
      <c r="H1644" s="326"/>
      <c r="I1644" s="325"/>
      <c r="J1644" s="325"/>
      <c r="K1644" s="326"/>
      <c r="L1644" s="325"/>
      <c r="M1644" s="325"/>
      <c r="N1644" s="325"/>
      <c r="O1644" s="325"/>
      <c r="P1644" s="325"/>
      <c r="Q1644" s="326"/>
      <c r="R1644" s="327"/>
      <c r="S1644" s="327">
        <v>0</v>
      </c>
      <c r="T1644" s="327">
        <v>0</v>
      </c>
      <c r="U1644" s="327">
        <v>0</v>
      </c>
      <c r="V1644" s="327">
        <v>0</v>
      </c>
      <c r="W1644" s="327">
        <v>0</v>
      </c>
      <c r="X1644" s="327">
        <v>0</v>
      </c>
      <c r="Y1644" s="327">
        <v>0</v>
      </c>
      <c r="Z1644" s="327">
        <v>0</v>
      </c>
      <c r="AA1644" s="327">
        <v>0</v>
      </c>
      <c r="AB1644" s="327">
        <v>0</v>
      </c>
      <c r="AC1644" s="327">
        <v>0</v>
      </c>
      <c r="AD1644" s="327">
        <v>0</v>
      </c>
      <c r="AE1644" s="327">
        <v>0</v>
      </c>
      <c r="AF1644" s="327">
        <v>0</v>
      </c>
      <c r="AG1644" s="327">
        <v>0</v>
      </c>
      <c r="AH1644" s="327">
        <v>0</v>
      </c>
      <c r="AI1644" s="327">
        <v>0</v>
      </c>
    </row>
    <row r="1645" spans="3:36" outlineLevel="1" x14ac:dyDescent="0.2">
      <c r="C1645" s="346"/>
      <c r="AH1645" s="5"/>
      <c r="AI1645" s="5"/>
    </row>
    <row r="1646" spans="3:36" outlineLevel="1" x14ac:dyDescent="0.2">
      <c r="C1646" s="346">
        <v>29</v>
      </c>
      <c r="F1646" s="40" t="s">
        <v>284</v>
      </c>
      <c r="Q1646" s="16" t="s">
        <v>110</v>
      </c>
      <c r="R1646" s="340"/>
      <c r="S1646" s="341">
        <v>0</v>
      </c>
      <c r="T1646" s="341">
        <v>0</v>
      </c>
      <c r="U1646" s="341">
        <v>0</v>
      </c>
      <c r="V1646" s="341">
        <v>0</v>
      </c>
      <c r="W1646" s="342">
        <v>0</v>
      </c>
      <c r="X1646" s="353">
        <v>0</v>
      </c>
      <c r="Y1646" s="353">
        <v>0</v>
      </c>
      <c r="Z1646" s="353">
        <v>0</v>
      </c>
      <c r="AA1646" s="353">
        <v>0</v>
      </c>
      <c r="AB1646" s="343">
        <v>0</v>
      </c>
      <c r="AC1646" s="343">
        <v>0</v>
      </c>
      <c r="AD1646" s="343">
        <v>0</v>
      </c>
      <c r="AE1646" s="343">
        <v>0</v>
      </c>
      <c r="AF1646" s="343">
        <v>0</v>
      </c>
      <c r="AG1646" s="343">
        <v>0</v>
      </c>
      <c r="AH1646" s="344">
        <v>0</v>
      </c>
      <c r="AI1646" s="344">
        <v>0</v>
      </c>
    </row>
    <row r="1647" spans="3:36" outlineLevel="1" x14ac:dyDescent="0.2">
      <c r="C1647" s="346"/>
      <c r="AH1647" s="5"/>
      <c r="AI1647" s="5"/>
    </row>
    <row r="1648" spans="3:36" outlineLevel="1" x14ac:dyDescent="0.2">
      <c r="C1648" s="346">
        <v>29</v>
      </c>
      <c r="F1648" s="40" t="s">
        <v>285</v>
      </c>
      <c r="Q1648" s="16" t="s">
        <v>110</v>
      </c>
      <c r="R1648" s="340"/>
      <c r="S1648" s="341">
        <v>0</v>
      </c>
      <c r="T1648" s="341">
        <v>0</v>
      </c>
      <c r="U1648" s="341">
        <v>0</v>
      </c>
      <c r="V1648" s="341">
        <v>0</v>
      </c>
      <c r="W1648" s="342">
        <v>0</v>
      </c>
      <c r="X1648" s="353">
        <v>0</v>
      </c>
      <c r="Y1648" s="353">
        <v>0</v>
      </c>
      <c r="Z1648" s="353">
        <v>0</v>
      </c>
      <c r="AA1648" s="353">
        <v>0</v>
      </c>
      <c r="AB1648" s="343">
        <v>0</v>
      </c>
      <c r="AC1648" s="343">
        <v>0</v>
      </c>
      <c r="AD1648" s="343">
        <v>0</v>
      </c>
      <c r="AE1648" s="343">
        <v>0</v>
      </c>
      <c r="AF1648" s="343">
        <v>0</v>
      </c>
      <c r="AG1648" s="343">
        <v>0</v>
      </c>
      <c r="AH1648" s="344">
        <v>0</v>
      </c>
      <c r="AI1648" s="344">
        <v>0</v>
      </c>
    </row>
    <row r="1649" spans="3:36" outlineLevel="1" x14ac:dyDescent="0.2">
      <c r="C1649" s="346"/>
      <c r="AH1649" s="5"/>
      <c r="AI1649" s="5"/>
    </row>
    <row r="1650" spans="3:36" outlineLevel="1" x14ac:dyDescent="0.2">
      <c r="C1650" s="346">
        <v>29</v>
      </c>
      <c r="F1650" s="40" t="s">
        <v>267</v>
      </c>
      <c r="Q1650" s="16" t="s">
        <v>110</v>
      </c>
      <c r="R1650" s="340"/>
      <c r="S1650" s="341">
        <v>0</v>
      </c>
      <c r="T1650" s="341">
        <v>0</v>
      </c>
      <c r="U1650" s="341">
        <v>0</v>
      </c>
      <c r="V1650" s="341">
        <v>0</v>
      </c>
      <c r="W1650" s="342">
        <v>0</v>
      </c>
      <c r="X1650" s="353">
        <v>0</v>
      </c>
      <c r="Y1650" s="353">
        <v>0</v>
      </c>
      <c r="Z1650" s="353">
        <v>0</v>
      </c>
      <c r="AA1650" s="353">
        <v>0</v>
      </c>
      <c r="AB1650" s="343">
        <v>0</v>
      </c>
      <c r="AC1650" s="343">
        <v>0</v>
      </c>
      <c r="AD1650" s="343">
        <v>0</v>
      </c>
      <c r="AE1650" s="343">
        <v>0</v>
      </c>
      <c r="AF1650" s="343">
        <v>0</v>
      </c>
      <c r="AG1650" s="343">
        <v>0</v>
      </c>
      <c r="AH1650" s="344">
        <v>0</v>
      </c>
      <c r="AI1650" s="344">
        <v>0</v>
      </c>
    </row>
    <row r="1651" spans="3:36" outlineLevel="1" x14ac:dyDescent="0.2"/>
    <row r="1652" spans="3:36" x14ac:dyDescent="0.2">
      <c r="C1652" s="116">
        <v>30</v>
      </c>
      <c r="D1652" s="67" t="s">
        <v>159</v>
      </c>
      <c r="E1652" s="67"/>
      <c r="F1652" s="67"/>
      <c r="G1652" s="67"/>
      <c r="H1652" s="102"/>
      <c r="I1652" s="67"/>
      <c r="J1652" s="67"/>
      <c r="K1652" s="102"/>
      <c r="L1652" s="67"/>
      <c r="M1652" s="67"/>
      <c r="N1652" s="67"/>
      <c r="O1652" s="67"/>
      <c r="P1652" s="67"/>
      <c r="Q1652" s="117" t="s">
        <v>110</v>
      </c>
      <c r="R1652" s="118"/>
      <c r="S1652" s="118">
        <v>0</v>
      </c>
      <c r="T1652" s="118">
        <v>0</v>
      </c>
      <c r="U1652" s="118">
        <v>0</v>
      </c>
      <c r="V1652" s="118">
        <v>0</v>
      </c>
      <c r="W1652" s="118">
        <v>0</v>
      </c>
      <c r="X1652" s="118">
        <v>0</v>
      </c>
      <c r="Y1652" s="118">
        <v>0</v>
      </c>
      <c r="Z1652" s="118">
        <v>0</v>
      </c>
      <c r="AA1652" s="118">
        <v>0</v>
      </c>
      <c r="AB1652" s="118">
        <v>0</v>
      </c>
      <c r="AC1652" s="118">
        <v>0</v>
      </c>
      <c r="AD1652" s="118">
        <v>0</v>
      </c>
      <c r="AE1652" s="118">
        <v>0</v>
      </c>
      <c r="AF1652" s="118">
        <v>0</v>
      </c>
      <c r="AG1652" s="118">
        <v>0</v>
      </c>
      <c r="AH1652" s="118">
        <v>0</v>
      </c>
      <c r="AI1652" s="118">
        <v>0</v>
      </c>
    </row>
    <row r="1653" spans="3:36" outlineLevel="1" x14ac:dyDescent="0.2">
      <c r="F1653" s="40" t="s">
        <v>269</v>
      </c>
    </row>
    <row r="1654" spans="3:36" outlineLevel="1" x14ac:dyDescent="0.2">
      <c r="C1654" s="346">
        <v>30</v>
      </c>
      <c r="G1654" t="s">
        <v>290</v>
      </c>
      <c r="O1654" s="149" t="s">
        <v>291</v>
      </c>
      <c r="P1654" s="318">
        <v>0</v>
      </c>
      <c r="Q1654" s="16" t="s">
        <v>110</v>
      </c>
      <c r="R1654" s="299"/>
      <c r="S1654" s="300">
        <v>0</v>
      </c>
      <c r="T1654" s="300">
        <v>0</v>
      </c>
      <c r="U1654" s="300">
        <v>0</v>
      </c>
      <c r="V1654" s="300">
        <v>0</v>
      </c>
      <c r="W1654" s="301">
        <v>0</v>
      </c>
      <c r="X1654" s="347">
        <v>0</v>
      </c>
      <c r="Y1654" s="347">
        <v>0</v>
      </c>
      <c r="Z1654" s="347">
        <v>0</v>
      </c>
      <c r="AA1654" s="347">
        <v>0</v>
      </c>
      <c r="AB1654" s="302">
        <v>0</v>
      </c>
      <c r="AC1654" s="302">
        <v>0</v>
      </c>
      <c r="AD1654" s="302">
        <v>0</v>
      </c>
      <c r="AE1654" s="302">
        <v>0</v>
      </c>
      <c r="AF1654" s="302">
        <v>0</v>
      </c>
      <c r="AG1654" s="302">
        <v>0</v>
      </c>
      <c r="AH1654" s="348">
        <v>0</v>
      </c>
      <c r="AI1654" s="348">
        <v>0</v>
      </c>
    </row>
    <row r="1655" spans="3:36" outlineLevel="1" x14ac:dyDescent="0.2">
      <c r="C1655" s="346">
        <v>30</v>
      </c>
      <c r="G1655" t="s">
        <v>292</v>
      </c>
      <c r="Q1655" s="16" t="s">
        <v>110</v>
      </c>
      <c r="R1655" s="314"/>
      <c r="S1655" s="315"/>
      <c r="T1655" s="315"/>
      <c r="U1655" s="315"/>
      <c r="V1655" s="315"/>
      <c r="W1655" s="316"/>
      <c r="X1655" s="349"/>
      <c r="Y1655" s="349"/>
      <c r="Z1655" s="349"/>
      <c r="AA1655" s="349"/>
      <c r="AH1655" s="350"/>
      <c r="AI1655" s="350"/>
    </row>
    <row r="1656" spans="3:36" outlineLevel="1" x14ac:dyDescent="0.2">
      <c r="C1656" s="346">
        <v>30</v>
      </c>
      <c r="G1656" t="s">
        <v>293</v>
      </c>
      <c r="Q1656" s="16" t="s">
        <v>110</v>
      </c>
      <c r="R1656" s="314"/>
      <c r="S1656" s="315">
        <v>0</v>
      </c>
      <c r="T1656" s="315">
        <v>0</v>
      </c>
      <c r="U1656" s="315">
        <v>0</v>
      </c>
      <c r="V1656" s="315">
        <v>0</v>
      </c>
      <c r="W1656" s="316">
        <v>0</v>
      </c>
      <c r="X1656" s="349">
        <v>0</v>
      </c>
      <c r="Y1656" s="349">
        <v>0</v>
      </c>
      <c r="Z1656" s="349">
        <v>0</v>
      </c>
      <c r="AA1656" s="349">
        <v>0</v>
      </c>
      <c r="AB1656" s="5">
        <v>0</v>
      </c>
      <c r="AC1656" s="5">
        <v>0</v>
      </c>
      <c r="AD1656" s="5">
        <v>0</v>
      </c>
      <c r="AE1656" s="5">
        <v>0</v>
      </c>
      <c r="AF1656" s="5">
        <v>0</v>
      </c>
      <c r="AG1656" s="5">
        <v>0</v>
      </c>
      <c r="AH1656" s="350">
        <v>0</v>
      </c>
      <c r="AI1656" s="350">
        <v>0</v>
      </c>
      <c r="AJ1656" s="289"/>
    </row>
    <row r="1657" spans="3:36" outlineLevel="1" x14ac:dyDescent="0.2">
      <c r="C1657" s="346">
        <v>30</v>
      </c>
      <c r="G1657" t="s">
        <v>294</v>
      </c>
      <c r="Q1657" s="337" t="s">
        <v>110</v>
      </c>
      <c r="R1657" s="320"/>
      <c r="S1657" s="321"/>
      <c r="T1657" s="321"/>
      <c r="U1657" s="321"/>
      <c r="V1657" s="321"/>
      <c r="W1657" s="322"/>
      <c r="X1657" s="351"/>
      <c r="Y1657" s="351"/>
      <c r="Z1657" s="351"/>
      <c r="AA1657" s="351"/>
      <c r="AB1657" s="323"/>
      <c r="AC1657" s="323"/>
      <c r="AD1657" s="323"/>
      <c r="AE1657" s="323"/>
      <c r="AF1657" s="323"/>
      <c r="AG1657" s="323"/>
      <c r="AH1657" s="352"/>
      <c r="AI1657" s="352"/>
    </row>
    <row r="1658" spans="3:36" outlineLevel="1" x14ac:dyDescent="0.2">
      <c r="C1658" s="346">
        <v>30</v>
      </c>
      <c r="G1658" s="325" t="s">
        <v>295</v>
      </c>
      <c r="H1658" s="326"/>
      <c r="I1658" s="325"/>
      <c r="J1658" s="325"/>
      <c r="K1658" s="326"/>
      <c r="L1658" s="325"/>
      <c r="M1658" s="325"/>
      <c r="N1658" s="325"/>
      <c r="O1658" s="325"/>
      <c r="P1658" s="325"/>
      <c r="Q1658" s="326"/>
      <c r="R1658" s="327"/>
      <c r="S1658" s="327">
        <v>0</v>
      </c>
      <c r="T1658" s="327">
        <v>0</v>
      </c>
      <c r="U1658" s="327">
        <v>0</v>
      </c>
      <c r="V1658" s="327">
        <v>0</v>
      </c>
      <c r="W1658" s="327">
        <v>0</v>
      </c>
      <c r="X1658" s="327">
        <v>0</v>
      </c>
      <c r="Y1658" s="327">
        <v>0</v>
      </c>
      <c r="Z1658" s="327">
        <v>0</v>
      </c>
      <c r="AA1658" s="327">
        <v>0</v>
      </c>
      <c r="AB1658" s="327">
        <v>0</v>
      </c>
      <c r="AC1658" s="327">
        <v>0</v>
      </c>
      <c r="AD1658" s="327">
        <v>0</v>
      </c>
      <c r="AE1658" s="327">
        <v>0</v>
      </c>
      <c r="AF1658" s="327">
        <v>0</v>
      </c>
      <c r="AG1658" s="327">
        <v>0</v>
      </c>
      <c r="AH1658" s="327">
        <v>0</v>
      </c>
      <c r="AI1658" s="327">
        <v>0</v>
      </c>
    </row>
    <row r="1659" spans="3:36" outlineLevel="1" x14ac:dyDescent="0.2">
      <c r="C1659" s="346"/>
      <c r="AH1659" s="5"/>
      <c r="AI1659" s="5"/>
    </row>
    <row r="1660" spans="3:36" outlineLevel="1" x14ac:dyDescent="0.2">
      <c r="C1660" s="346">
        <v>30</v>
      </c>
      <c r="F1660" s="40" t="s">
        <v>284</v>
      </c>
      <c r="Q1660" s="16" t="s">
        <v>110</v>
      </c>
      <c r="R1660" s="340"/>
      <c r="S1660" s="341">
        <v>0</v>
      </c>
      <c r="T1660" s="341">
        <v>0</v>
      </c>
      <c r="U1660" s="341">
        <v>0</v>
      </c>
      <c r="V1660" s="341">
        <v>0</v>
      </c>
      <c r="W1660" s="342">
        <v>0</v>
      </c>
      <c r="X1660" s="353">
        <v>0</v>
      </c>
      <c r="Y1660" s="353">
        <v>0</v>
      </c>
      <c r="Z1660" s="353">
        <v>0</v>
      </c>
      <c r="AA1660" s="353">
        <v>0</v>
      </c>
      <c r="AB1660" s="343">
        <v>0</v>
      </c>
      <c r="AC1660" s="343">
        <v>0</v>
      </c>
      <c r="AD1660" s="343">
        <v>0</v>
      </c>
      <c r="AE1660" s="343">
        <v>0</v>
      </c>
      <c r="AF1660" s="343">
        <v>0</v>
      </c>
      <c r="AG1660" s="343">
        <v>0</v>
      </c>
      <c r="AH1660" s="344">
        <v>0</v>
      </c>
      <c r="AI1660" s="344">
        <v>0</v>
      </c>
    </row>
    <row r="1661" spans="3:36" outlineLevel="1" x14ac:dyDescent="0.2">
      <c r="C1661" s="346"/>
      <c r="AH1661" s="5"/>
      <c r="AI1661" s="5"/>
    </row>
    <row r="1662" spans="3:36" outlineLevel="1" x14ac:dyDescent="0.2">
      <c r="C1662" s="346">
        <v>30</v>
      </c>
      <c r="F1662" s="40" t="s">
        <v>285</v>
      </c>
      <c r="Q1662" s="16" t="s">
        <v>110</v>
      </c>
      <c r="R1662" s="340"/>
      <c r="S1662" s="341">
        <v>0</v>
      </c>
      <c r="T1662" s="341">
        <v>0</v>
      </c>
      <c r="U1662" s="341">
        <v>0</v>
      </c>
      <c r="V1662" s="341">
        <v>0</v>
      </c>
      <c r="W1662" s="342">
        <v>0</v>
      </c>
      <c r="X1662" s="353">
        <v>0</v>
      </c>
      <c r="Y1662" s="353">
        <v>0</v>
      </c>
      <c r="Z1662" s="353">
        <v>0</v>
      </c>
      <c r="AA1662" s="353">
        <v>0</v>
      </c>
      <c r="AB1662" s="343">
        <v>0</v>
      </c>
      <c r="AC1662" s="343">
        <v>0</v>
      </c>
      <c r="AD1662" s="343">
        <v>0</v>
      </c>
      <c r="AE1662" s="343">
        <v>0</v>
      </c>
      <c r="AF1662" s="343">
        <v>0</v>
      </c>
      <c r="AG1662" s="343">
        <v>0</v>
      </c>
      <c r="AH1662" s="344">
        <v>0</v>
      </c>
      <c r="AI1662" s="344">
        <v>0</v>
      </c>
    </row>
    <row r="1663" spans="3:36" outlineLevel="1" x14ac:dyDescent="0.2">
      <c r="C1663" s="346"/>
      <c r="AH1663" s="5"/>
      <c r="AI1663" s="5"/>
    </row>
    <row r="1664" spans="3:36" outlineLevel="1" x14ac:dyDescent="0.2">
      <c r="C1664" s="346">
        <v>30</v>
      </c>
      <c r="F1664" s="40" t="s">
        <v>267</v>
      </c>
      <c r="Q1664" s="16" t="s">
        <v>110</v>
      </c>
      <c r="R1664" s="340"/>
      <c r="S1664" s="341">
        <v>0</v>
      </c>
      <c r="T1664" s="341">
        <v>0</v>
      </c>
      <c r="U1664" s="341">
        <v>0</v>
      </c>
      <c r="V1664" s="341">
        <v>0</v>
      </c>
      <c r="W1664" s="342">
        <v>0</v>
      </c>
      <c r="X1664" s="353">
        <v>0</v>
      </c>
      <c r="Y1664" s="353">
        <v>0</v>
      </c>
      <c r="Z1664" s="353">
        <v>0</v>
      </c>
      <c r="AA1664" s="353">
        <v>0</v>
      </c>
      <c r="AB1664" s="343">
        <v>0</v>
      </c>
      <c r="AC1664" s="343">
        <v>0</v>
      </c>
      <c r="AD1664" s="343">
        <v>0</v>
      </c>
      <c r="AE1664" s="343">
        <v>0</v>
      </c>
      <c r="AF1664" s="343">
        <v>0</v>
      </c>
      <c r="AG1664" s="343">
        <v>0</v>
      </c>
      <c r="AH1664" s="344">
        <v>0</v>
      </c>
      <c r="AI1664" s="344">
        <v>0</v>
      </c>
    </row>
    <row r="1665" spans="3:36" outlineLevel="1" x14ac:dyDescent="0.2"/>
    <row r="1666" spans="3:36" x14ac:dyDescent="0.2">
      <c r="C1666" s="116" t="s">
        <v>152</v>
      </c>
      <c r="D1666" s="67" t="s">
        <v>152</v>
      </c>
      <c r="E1666" s="67"/>
      <c r="F1666" s="67"/>
      <c r="G1666" s="67"/>
      <c r="H1666" s="102"/>
      <c r="I1666" s="67"/>
      <c r="J1666" s="67"/>
      <c r="K1666" s="102"/>
      <c r="L1666" s="67"/>
      <c r="M1666" s="67"/>
      <c r="N1666" s="67"/>
      <c r="O1666" s="67"/>
      <c r="P1666" s="67"/>
      <c r="Q1666" s="117" t="s">
        <v>110</v>
      </c>
      <c r="R1666" s="118"/>
      <c r="S1666" s="118">
        <v>0</v>
      </c>
      <c r="T1666" s="118">
        <v>0</v>
      </c>
      <c r="U1666" s="118">
        <v>0</v>
      </c>
      <c r="V1666" s="118">
        <v>0</v>
      </c>
      <c r="W1666" s="118">
        <v>0</v>
      </c>
      <c r="X1666" s="118">
        <v>0</v>
      </c>
      <c r="Y1666" s="118">
        <v>0</v>
      </c>
      <c r="Z1666" s="118">
        <v>0</v>
      </c>
      <c r="AA1666" s="118">
        <v>0</v>
      </c>
      <c r="AB1666" s="118">
        <v>0</v>
      </c>
      <c r="AC1666" s="118">
        <v>0</v>
      </c>
      <c r="AD1666" s="118">
        <v>0</v>
      </c>
      <c r="AE1666" s="118">
        <v>0</v>
      </c>
      <c r="AF1666" s="118">
        <v>0</v>
      </c>
      <c r="AG1666" s="118">
        <v>0</v>
      </c>
      <c r="AH1666" s="118">
        <v>0</v>
      </c>
      <c r="AI1666" s="118">
        <v>0</v>
      </c>
    </row>
    <row r="1667" spans="3:36" outlineLevel="1" x14ac:dyDescent="0.2">
      <c r="F1667" s="40" t="s">
        <v>269</v>
      </c>
    </row>
    <row r="1668" spans="3:36" outlineLevel="1" x14ac:dyDescent="0.2">
      <c r="C1668" s="346" t="s">
        <v>152</v>
      </c>
      <c r="G1668" t="s">
        <v>290</v>
      </c>
      <c r="O1668" s="149" t="s">
        <v>291</v>
      </c>
      <c r="P1668" s="318">
        <v>0</v>
      </c>
      <c r="Q1668" s="16" t="s">
        <v>110</v>
      </c>
      <c r="R1668" s="299"/>
      <c r="S1668" s="300">
        <v>0</v>
      </c>
      <c r="T1668" s="300">
        <v>0</v>
      </c>
      <c r="U1668" s="300">
        <v>0</v>
      </c>
      <c r="V1668" s="300">
        <v>0</v>
      </c>
      <c r="W1668" s="301">
        <v>0</v>
      </c>
      <c r="X1668" s="347">
        <v>0</v>
      </c>
      <c r="Y1668" s="347">
        <v>0</v>
      </c>
      <c r="Z1668" s="347">
        <v>0</v>
      </c>
      <c r="AA1668" s="347">
        <v>0</v>
      </c>
      <c r="AB1668" s="302">
        <v>0</v>
      </c>
      <c r="AC1668" s="302">
        <v>0</v>
      </c>
      <c r="AD1668" s="302">
        <v>0</v>
      </c>
      <c r="AE1668" s="302">
        <v>0</v>
      </c>
      <c r="AF1668" s="302">
        <v>0</v>
      </c>
      <c r="AG1668" s="302">
        <v>0</v>
      </c>
      <c r="AH1668" s="348">
        <v>0</v>
      </c>
      <c r="AI1668" s="348">
        <v>0</v>
      </c>
    </row>
    <row r="1669" spans="3:36" outlineLevel="1" x14ac:dyDescent="0.2">
      <c r="C1669" s="346" t="s">
        <v>152</v>
      </c>
      <c r="G1669" t="s">
        <v>292</v>
      </c>
      <c r="Q1669" s="16" t="s">
        <v>110</v>
      </c>
      <c r="R1669" s="314"/>
      <c r="S1669" s="315"/>
      <c r="T1669" s="315"/>
      <c r="U1669" s="315"/>
      <c r="V1669" s="315"/>
      <c r="W1669" s="316"/>
      <c r="X1669" s="349"/>
      <c r="Y1669" s="349"/>
      <c r="Z1669" s="349"/>
      <c r="AA1669" s="349"/>
      <c r="AH1669" s="350"/>
      <c r="AI1669" s="350"/>
    </row>
    <row r="1670" spans="3:36" outlineLevel="1" x14ac:dyDescent="0.2">
      <c r="C1670" s="346" t="s">
        <v>152</v>
      </c>
      <c r="G1670" t="s">
        <v>293</v>
      </c>
      <c r="Q1670" s="16" t="s">
        <v>110</v>
      </c>
      <c r="R1670" s="314"/>
      <c r="S1670" s="315">
        <v>0</v>
      </c>
      <c r="T1670" s="315">
        <v>0</v>
      </c>
      <c r="U1670" s="315">
        <v>0</v>
      </c>
      <c r="V1670" s="315">
        <v>0</v>
      </c>
      <c r="W1670" s="316">
        <v>0</v>
      </c>
      <c r="X1670" s="349">
        <v>0</v>
      </c>
      <c r="Y1670" s="349">
        <v>0</v>
      </c>
      <c r="Z1670" s="349">
        <v>0</v>
      </c>
      <c r="AA1670" s="349">
        <v>0</v>
      </c>
      <c r="AB1670" s="5">
        <v>0</v>
      </c>
      <c r="AC1670" s="5">
        <v>0</v>
      </c>
      <c r="AD1670" s="5">
        <v>0</v>
      </c>
      <c r="AE1670" s="5">
        <v>0</v>
      </c>
      <c r="AF1670" s="5">
        <v>0</v>
      </c>
      <c r="AG1670" s="5">
        <v>0</v>
      </c>
      <c r="AH1670" s="350">
        <v>0</v>
      </c>
      <c r="AI1670" s="350">
        <v>0</v>
      </c>
      <c r="AJ1670" s="289"/>
    </row>
    <row r="1671" spans="3:36" outlineLevel="1" x14ac:dyDescent="0.2">
      <c r="C1671" s="346" t="s">
        <v>152</v>
      </c>
      <c r="G1671" t="s">
        <v>294</v>
      </c>
      <c r="Q1671" s="337" t="s">
        <v>110</v>
      </c>
      <c r="R1671" s="320"/>
      <c r="S1671" s="321"/>
      <c r="T1671" s="321"/>
      <c r="U1671" s="321"/>
      <c r="V1671" s="321"/>
      <c r="W1671" s="322"/>
      <c r="X1671" s="351"/>
      <c r="Y1671" s="351"/>
      <c r="Z1671" s="351"/>
      <c r="AA1671" s="351"/>
      <c r="AB1671" s="323"/>
      <c r="AC1671" s="323"/>
      <c r="AD1671" s="323"/>
      <c r="AE1671" s="323"/>
      <c r="AF1671" s="323"/>
      <c r="AG1671" s="323"/>
      <c r="AH1671" s="352"/>
      <c r="AI1671" s="352"/>
    </row>
    <row r="1672" spans="3:36" outlineLevel="1" x14ac:dyDescent="0.2">
      <c r="C1672" s="346" t="s">
        <v>152</v>
      </c>
      <c r="G1672" s="325" t="s">
        <v>295</v>
      </c>
      <c r="H1672" s="326"/>
      <c r="I1672" s="325"/>
      <c r="J1672" s="325"/>
      <c r="K1672" s="326"/>
      <c r="L1672" s="325"/>
      <c r="M1672" s="325"/>
      <c r="N1672" s="325"/>
      <c r="O1672" s="325"/>
      <c r="P1672" s="325"/>
      <c r="Q1672" s="326"/>
      <c r="R1672" s="327"/>
      <c r="S1672" s="327">
        <v>0</v>
      </c>
      <c r="T1672" s="327">
        <v>0</v>
      </c>
      <c r="U1672" s="327">
        <v>0</v>
      </c>
      <c r="V1672" s="327">
        <v>0</v>
      </c>
      <c r="W1672" s="327">
        <v>0</v>
      </c>
      <c r="X1672" s="327">
        <v>0</v>
      </c>
      <c r="Y1672" s="327">
        <v>0</v>
      </c>
      <c r="Z1672" s="327">
        <v>0</v>
      </c>
      <c r="AA1672" s="327">
        <v>0</v>
      </c>
      <c r="AB1672" s="327">
        <v>0</v>
      </c>
      <c r="AC1672" s="327">
        <v>0</v>
      </c>
      <c r="AD1672" s="327">
        <v>0</v>
      </c>
      <c r="AE1672" s="327">
        <v>0</v>
      </c>
      <c r="AF1672" s="327">
        <v>0</v>
      </c>
      <c r="AG1672" s="327">
        <v>0</v>
      </c>
      <c r="AH1672" s="327">
        <v>0</v>
      </c>
      <c r="AI1672" s="327">
        <v>0</v>
      </c>
    </row>
    <row r="1673" spans="3:36" outlineLevel="1" x14ac:dyDescent="0.2">
      <c r="C1673" s="346"/>
      <c r="AH1673" s="5"/>
      <c r="AI1673" s="5"/>
    </row>
    <row r="1674" spans="3:36" outlineLevel="1" x14ac:dyDescent="0.2">
      <c r="C1674" s="346" t="s">
        <v>152</v>
      </c>
      <c r="F1674" s="40" t="s">
        <v>284</v>
      </c>
      <c r="Q1674" s="16" t="s">
        <v>110</v>
      </c>
      <c r="R1674" s="340"/>
      <c r="S1674" s="341">
        <v>0</v>
      </c>
      <c r="T1674" s="341">
        <v>0</v>
      </c>
      <c r="U1674" s="341">
        <v>0</v>
      </c>
      <c r="V1674" s="341">
        <v>0</v>
      </c>
      <c r="W1674" s="342">
        <v>0</v>
      </c>
      <c r="X1674" s="353">
        <v>0</v>
      </c>
      <c r="Y1674" s="353">
        <v>0</v>
      </c>
      <c r="Z1674" s="353">
        <v>0</v>
      </c>
      <c r="AA1674" s="353">
        <v>0</v>
      </c>
      <c r="AB1674" s="343">
        <v>0</v>
      </c>
      <c r="AC1674" s="343">
        <v>0</v>
      </c>
      <c r="AD1674" s="343">
        <v>0</v>
      </c>
      <c r="AE1674" s="343">
        <v>0</v>
      </c>
      <c r="AF1674" s="343">
        <v>0</v>
      </c>
      <c r="AG1674" s="343">
        <v>0</v>
      </c>
      <c r="AH1674" s="344">
        <v>0</v>
      </c>
      <c r="AI1674" s="344">
        <v>0</v>
      </c>
    </row>
    <row r="1675" spans="3:36" outlineLevel="1" x14ac:dyDescent="0.2">
      <c r="C1675" s="346"/>
      <c r="AH1675" s="5"/>
      <c r="AI1675" s="5"/>
    </row>
    <row r="1676" spans="3:36" outlineLevel="1" x14ac:dyDescent="0.2">
      <c r="C1676" s="346" t="s">
        <v>152</v>
      </c>
      <c r="F1676" s="40" t="s">
        <v>285</v>
      </c>
      <c r="Q1676" s="16" t="s">
        <v>110</v>
      </c>
      <c r="R1676" s="340"/>
      <c r="S1676" s="341">
        <v>0</v>
      </c>
      <c r="T1676" s="341">
        <v>0</v>
      </c>
      <c r="U1676" s="341">
        <v>0</v>
      </c>
      <c r="V1676" s="341">
        <v>0</v>
      </c>
      <c r="W1676" s="342">
        <v>0</v>
      </c>
      <c r="X1676" s="353">
        <v>0</v>
      </c>
      <c r="Y1676" s="353">
        <v>0</v>
      </c>
      <c r="Z1676" s="353">
        <v>0</v>
      </c>
      <c r="AA1676" s="353">
        <v>0</v>
      </c>
      <c r="AB1676" s="343">
        <v>0</v>
      </c>
      <c r="AC1676" s="343">
        <v>0</v>
      </c>
      <c r="AD1676" s="343">
        <v>0</v>
      </c>
      <c r="AE1676" s="343">
        <v>0</v>
      </c>
      <c r="AF1676" s="343">
        <v>0</v>
      </c>
      <c r="AG1676" s="343">
        <v>0</v>
      </c>
      <c r="AH1676" s="344">
        <v>0</v>
      </c>
      <c r="AI1676" s="344">
        <v>0</v>
      </c>
    </row>
    <row r="1677" spans="3:36" outlineLevel="1" x14ac:dyDescent="0.2">
      <c r="C1677" s="346"/>
      <c r="AH1677" s="5"/>
      <c r="AI1677" s="5"/>
    </row>
    <row r="1678" spans="3:36" outlineLevel="1" x14ac:dyDescent="0.2">
      <c r="C1678" s="346" t="s">
        <v>152</v>
      </c>
      <c r="F1678" s="40" t="s">
        <v>267</v>
      </c>
      <c r="Q1678" s="16" t="s">
        <v>110</v>
      </c>
      <c r="R1678" s="340"/>
      <c r="S1678" s="341">
        <v>0</v>
      </c>
      <c r="T1678" s="341">
        <v>0</v>
      </c>
      <c r="U1678" s="341">
        <v>0</v>
      </c>
      <c r="V1678" s="341">
        <v>0</v>
      </c>
      <c r="W1678" s="342">
        <v>0</v>
      </c>
      <c r="X1678" s="353">
        <v>0</v>
      </c>
      <c r="Y1678" s="353">
        <v>0</v>
      </c>
      <c r="Z1678" s="353">
        <v>0</v>
      </c>
      <c r="AA1678" s="353">
        <v>0</v>
      </c>
      <c r="AB1678" s="343">
        <v>0</v>
      </c>
      <c r="AC1678" s="343">
        <v>0</v>
      </c>
      <c r="AD1678" s="343">
        <v>0</v>
      </c>
      <c r="AE1678" s="343">
        <v>0</v>
      </c>
      <c r="AF1678" s="343">
        <v>0</v>
      </c>
      <c r="AG1678" s="343">
        <v>0</v>
      </c>
      <c r="AH1678" s="344">
        <v>0</v>
      </c>
      <c r="AI1678" s="344">
        <v>0</v>
      </c>
    </row>
    <row r="1679" spans="3:36" outlineLevel="1" x14ac:dyDescent="0.2"/>
    <row r="1680" spans="3:36" x14ac:dyDescent="0.2">
      <c r="C1680" s="116" t="s">
        <v>160</v>
      </c>
      <c r="D1680" s="67" t="s">
        <v>161</v>
      </c>
      <c r="E1680" s="67"/>
      <c r="F1680" s="67"/>
      <c r="G1680" s="67"/>
      <c r="H1680" s="102"/>
      <c r="I1680" s="67"/>
      <c r="J1680" s="67"/>
      <c r="K1680" s="102"/>
      <c r="L1680" s="67"/>
      <c r="M1680" s="67"/>
      <c r="N1680" s="67"/>
      <c r="O1680" s="67"/>
      <c r="P1680" s="67"/>
      <c r="Q1680" s="117" t="s">
        <v>110</v>
      </c>
      <c r="R1680" s="118"/>
      <c r="S1680" s="118">
        <v>0</v>
      </c>
      <c r="T1680" s="118">
        <v>0</v>
      </c>
      <c r="U1680" s="118">
        <v>0</v>
      </c>
      <c r="V1680" s="118">
        <v>0</v>
      </c>
      <c r="W1680" s="118">
        <v>0</v>
      </c>
      <c r="X1680" s="118">
        <v>0</v>
      </c>
      <c r="Y1680" s="118">
        <v>0</v>
      </c>
      <c r="Z1680" s="118">
        <v>0</v>
      </c>
      <c r="AA1680" s="118">
        <v>0</v>
      </c>
      <c r="AB1680" s="118">
        <v>0</v>
      </c>
      <c r="AC1680" s="118">
        <v>0</v>
      </c>
      <c r="AD1680" s="118">
        <v>0</v>
      </c>
      <c r="AE1680" s="118">
        <v>0</v>
      </c>
      <c r="AF1680" s="118">
        <v>0</v>
      </c>
      <c r="AG1680" s="118">
        <v>0</v>
      </c>
      <c r="AH1680" s="118">
        <v>0</v>
      </c>
      <c r="AI1680" s="118">
        <v>0</v>
      </c>
    </row>
    <row r="1681" spans="3:36" outlineLevel="1" x14ac:dyDescent="0.2">
      <c r="F1681" s="40" t="s">
        <v>269</v>
      </c>
    </row>
    <row r="1682" spans="3:36" outlineLevel="1" x14ac:dyDescent="0.2">
      <c r="C1682" s="346" t="s">
        <v>160</v>
      </c>
      <c r="G1682" t="s">
        <v>290</v>
      </c>
      <c r="O1682" s="149" t="s">
        <v>291</v>
      </c>
      <c r="P1682" s="318">
        <v>0</v>
      </c>
      <c r="Q1682" s="16" t="s">
        <v>110</v>
      </c>
      <c r="R1682" s="299"/>
      <c r="S1682" s="300">
        <v>0</v>
      </c>
      <c r="T1682" s="300">
        <v>0</v>
      </c>
      <c r="U1682" s="300">
        <v>0</v>
      </c>
      <c r="V1682" s="300">
        <v>0</v>
      </c>
      <c r="W1682" s="301">
        <v>0</v>
      </c>
      <c r="X1682" s="347">
        <v>0</v>
      </c>
      <c r="Y1682" s="347">
        <v>0</v>
      </c>
      <c r="Z1682" s="347">
        <v>0</v>
      </c>
      <c r="AA1682" s="347">
        <v>0</v>
      </c>
      <c r="AB1682" s="302">
        <v>0</v>
      </c>
      <c r="AC1682" s="302">
        <v>0</v>
      </c>
      <c r="AD1682" s="302">
        <v>0</v>
      </c>
      <c r="AE1682" s="302">
        <v>0</v>
      </c>
      <c r="AF1682" s="302">
        <v>0</v>
      </c>
      <c r="AG1682" s="302">
        <v>0</v>
      </c>
      <c r="AH1682" s="348">
        <v>0</v>
      </c>
      <c r="AI1682" s="348">
        <v>0</v>
      </c>
    </row>
    <row r="1683" spans="3:36" outlineLevel="1" x14ac:dyDescent="0.2">
      <c r="C1683" s="346" t="s">
        <v>160</v>
      </c>
      <c r="G1683" t="s">
        <v>292</v>
      </c>
      <c r="Q1683" s="16" t="s">
        <v>110</v>
      </c>
      <c r="R1683" s="314"/>
      <c r="S1683" s="315"/>
      <c r="T1683" s="315"/>
      <c r="U1683" s="315"/>
      <c r="V1683" s="315"/>
      <c r="W1683" s="316"/>
      <c r="X1683" s="349"/>
      <c r="Y1683" s="349"/>
      <c r="Z1683" s="349"/>
      <c r="AA1683" s="349"/>
      <c r="AH1683" s="350"/>
      <c r="AI1683" s="350"/>
    </row>
    <row r="1684" spans="3:36" outlineLevel="1" x14ac:dyDescent="0.2">
      <c r="C1684" s="346" t="s">
        <v>160</v>
      </c>
      <c r="G1684" t="s">
        <v>293</v>
      </c>
      <c r="Q1684" s="16" t="s">
        <v>110</v>
      </c>
      <c r="R1684" s="314"/>
      <c r="S1684" s="315">
        <v>0</v>
      </c>
      <c r="T1684" s="315">
        <v>0</v>
      </c>
      <c r="U1684" s="315">
        <v>0</v>
      </c>
      <c r="V1684" s="315">
        <v>0</v>
      </c>
      <c r="W1684" s="316">
        <v>0</v>
      </c>
      <c r="X1684" s="349">
        <v>0</v>
      </c>
      <c r="Y1684" s="349">
        <v>0</v>
      </c>
      <c r="Z1684" s="349">
        <v>0</v>
      </c>
      <c r="AA1684" s="349">
        <v>0</v>
      </c>
      <c r="AB1684" s="5">
        <v>0</v>
      </c>
      <c r="AC1684" s="5">
        <v>0</v>
      </c>
      <c r="AD1684" s="5">
        <v>0</v>
      </c>
      <c r="AE1684" s="5">
        <v>0</v>
      </c>
      <c r="AF1684" s="5">
        <v>0</v>
      </c>
      <c r="AG1684" s="5">
        <v>0</v>
      </c>
      <c r="AH1684" s="350">
        <v>0</v>
      </c>
      <c r="AI1684" s="350">
        <v>0</v>
      </c>
      <c r="AJ1684" s="289"/>
    </row>
    <row r="1685" spans="3:36" outlineLevel="1" x14ac:dyDescent="0.2">
      <c r="C1685" s="346" t="s">
        <v>160</v>
      </c>
      <c r="G1685" t="s">
        <v>294</v>
      </c>
      <c r="Q1685" s="337" t="s">
        <v>110</v>
      </c>
      <c r="R1685" s="320"/>
      <c r="S1685" s="321"/>
      <c r="T1685" s="321"/>
      <c r="U1685" s="321"/>
      <c r="V1685" s="321"/>
      <c r="W1685" s="322"/>
      <c r="X1685" s="351"/>
      <c r="Y1685" s="351"/>
      <c r="Z1685" s="351"/>
      <c r="AA1685" s="351"/>
      <c r="AB1685" s="323"/>
      <c r="AC1685" s="323"/>
      <c r="AD1685" s="323"/>
      <c r="AE1685" s="323"/>
      <c r="AF1685" s="323"/>
      <c r="AG1685" s="323"/>
      <c r="AH1685" s="352"/>
      <c r="AI1685" s="352"/>
    </row>
    <row r="1686" spans="3:36" outlineLevel="1" x14ac:dyDescent="0.2">
      <c r="C1686" s="346" t="s">
        <v>160</v>
      </c>
      <c r="G1686" s="325" t="s">
        <v>295</v>
      </c>
      <c r="H1686" s="326"/>
      <c r="I1686" s="325"/>
      <c r="J1686" s="325"/>
      <c r="K1686" s="326"/>
      <c r="L1686" s="325"/>
      <c r="M1686" s="325"/>
      <c r="N1686" s="325"/>
      <c r="O1686" s="325"/>
      <c r="P1686" s="325"/>
      <c r="Q1686" s="326"/>
      <c r="R1686" s="327"/>
      <c r="S1686" s="327">
        <v>0</v>
      </c>
      <c r="T1686" s="327">
        <v>0</v>
      </c>
      <c r="U1686" s="327">
        <v>0</v>
      </c>
      <c r="V1686" s="327">
        <v>0</v>
      </c>
      <c r="W1686" s="327">
        <v>0</v>
      </c>
      <c r="X1686" s="327">
        <v>0</v>
      </c>
      <c r="Y1686" s="327">
        <v>0</v>
      </c>
      <c r="Z1686" s="327">
        <v>0</v>
      </c>
      <c r="AA1686" s="327">
        <v>0</v>
      </c>
      <c r="AB1686" s="327">
        <v>0</v>
      </c>
      <c r="AC1686" s="327">
        <v>0</v>
      </c>
      <c r="AD1686" s="327">
        <v>0</v>
      </c>
      <c r="AE1686" s="327">
        <v>0</v>
      </c>
      <c r="AF1686" s="327">
        <v>0</v>
      </c>
      <c r="AG1686" s="327">
        <v>0</v>
      </c>
      <c r="AH1686" s="327">
        <v>0</v>
      </c>
      <c r="AI1686" s="327">
        <v>0</v>
      </c>
    </row>
    <row r="1687" spans="3:36" outlineLevel="1" x14ac:dyDescent="0.2">
      <c r="C1687" s="346"/>
      <c r="AH1687" s="5"/>
      <c r="AI1687" s="5"/>
    </row>
    <row r="1688" spans="3:36" outlineLevel="1" x14ac:dyDescent="0.2">
      <c r="C1688" s="346" t="s">
        <v>160</v>
      </c>
      <c r="F1688" s="40" t="s">
        <v>284</v>
      </c>
      <c r="Q1688" s="16" t="s">
        <v>110</v>
      </c>
      <c r="R1688" s="340"/>
      <c r="S1688" s="341">
        <v>0</v>
      </c>
      <c r="T1688" s="341">
        <v>0</v>
      </c>
      <c r="U1688" s="341">
        <v>0</v>
      </c>
      <c r="V1688" s="341">
        <v>0</v>
      </c>
      <c r="W1688" s="342">
        <v>0</v>
      </c>
      <c r="X1688" s="353">
        <v>0</v>
      </c>
      <c r="Y1688" s="353">
        <v>0</v>
      </c>
      <c r="Z1688" s="353">
        <v>0</v>
      </c>
      <c r="AA1688" s="353">
        <v>0</v>
      </c>
      <c r="AB1688" s="343">
        <v>0</v>
      </c>
      <c r="AC1688" s="343">
        <v>0</v>
      </c>
      <c r="AD1688" s="343">
        <v>0</v>
      </c>
      <c r="AE1688" s="343">
        <v>0</v>
      </c>
      <c r="AF1688" s="343">
        <v>0</v>
      </c>
      <c r="AG1688" s="343">
        <v>0</v>
      </c>
      <c r="AH1688" s="344">
        <v>0</v>
      </c>
      <c r="AI1688" s="344">
        <v>0</v>
      </c>
    </row>
    <row r="1689" spans="3:36" outlineLevel="1" x14ac:dyDescent="0.2">
      <c r="C1689" s="346"/>
      <c r="AH1689" s="5"/>
      <c r="AI1689" s="5"/>
    </row>
    <row r="1690" spans="3:36" outlineLevel="1" x14ac:dyDescent="0.2">
      <c r="C1690" s="346" t="s">
        <v>160</v>
      </c>
      <c r="F1690" s="40" t="s">
        <v>285</v>
      </c>
      <c r="Q1690" s="16" t="s">
        <v>110</v>
      </c>
      <c r="R1690" s="340"/>
      <c r="S1690" s="341">
        <v>0</v>
      </c>
      <c r="T1690" s="341">
        <v>0</v>
      </c>
      <c r="U1690" s="341">
        <v>0</v>
      </c>
      <c r="V1690" s="341">
        <v>0</v>
      </c>
      <c r="W1690" s="342">
        <v>0</v>
      </c>
      <c r="X1690" s="353">
        <v>0</v>
      </c>
      <c r="Y1690" s="353">
        <v>0</v>
      </c>
      <c r="Z1690" s="353">
        <v>0</v>
      </c>
      <c r="AA1690" s="353">
        <v>0</v>
      </c>
      <c r="AB1690" s="343">
        <v>0</v>
      </c>
      <c r="AC1690" s="343">
        <v>0</v>
      </c>
      <c r="AD1690" s="343">
        <v>0</v>
      </c>
      <c r="AE1690" s="343">
        <v>0</v>
      </c>
      <c r="AF1690" s="343">
        <v>0</v>
      </c>
      <c r="AG1690" s="343">
        <v>0</v>
      </c>
      <c r="AH1690" s="344">
        <v>0</v>
      </c>
      <c r="AI1690" s="344">
        <v>0</v>
      </c>
    </row>
    <row r="1691" spans="3:36" outlineLevel="1" x14ac:dyDescent="0.2">
      <c r="C1691" s="346"/>
      <c r="AH1691" s="5"/>
      <c r="AI1691" s="5"/>
    </row>
    <row r="1692" spans="3:36" outlineLevel="1" x14ac:dyDescent="0.2">
      <c r="C1692" s="346" t="s">
        <v>160</v>
      </c>
      <c r="F1692" s="40" t="s">
        <v>267</v>
      </c>
      <c r="Q1692" s="16" t="s">
        <v>110</v>
      </c>
      <c r="R1692" s="340"/>
      <c r="S1692" s="341">
        <v>0</v>
      </c>
      <c r="T1692" s="341">
        <v>0</v>
      </c>
      <c r="U1692" s="341">
        <v>0</v>
      </c>
      <c r="V1692" s="341">
        <v>0</v>
      </c>
      <c r="W1692" s="342">
        <v>0</v>
      </c>
      <c r="X1692" s="353">
        <v>0</v>
      </c>
      <c r="Y1692" s="353">
        <v>0</v>
      </c>
      <c r="Z1692" s="353">
        <v>0</v>
      </c>
      <c r="AA1692" s="353">
        <v>0</v>
      </c>
      <c r="AB1692" s="343">
        <v>0</v>
      </c>
      <c r="AC1692" s="343">
        <v>0</v>
      </c>
      <c r="AD1692" s="343">
        <v>0</v>
      </c>
      <c r="AE1692" s="343">
        <v>0</v>
      </c>
      <c r="AF1692" s="343">
        <v>0</v>
      </c>
      <c r="AG1692" s="343">
        <v>0</v>
      </c>
      <c r="AH1692" s="344">
        <v>0</v>
      </c>
      <c r="AI1692" s="344">
        <v>0</v>
      </c>
    </row>
    <row r="1693" spans="3:36" outlineLevel="1" x14ac:dyDescent="0.2"/>
    <row r="1694" spans="3:36" x14ac:dyDescent="0.2">
      <c r="C1694" s="116" t="s">
        <v>162</v>
      </c>
      <c r="D1694" s="67" t="s">
        <v>659</v>
      </c>
      <c r="E1694" s="67"/>
      <c r="F1694" s="67"/>
      <c r="G1694" s="67"/>
      <c r="H1694" s="102"/>
      <c r="I1694" s="67"/>
      <c r="J1694" s="67"/>
      <c r="K1694" s="102"/>
      <c r="L1694" s="67"/>
      <c r="M1694" s="67"/>
      <c r="N1694" s="67"/>
      <c r="O1694" s="67"/>
      <c r="P1694" s="67"/>
      <c r="Q1694" s="117" t="s">
        <v>110</v>
      </c>
      <c r="R1694" s="118"/>
      <c r="S1694" s="118">
        <v>0</v>
      </c>
      <c r="T1694" s="118">
        <v>0</v>
      </c>
      <c r="U1694" s="118">
        <v>0</v>
      </c>
      <c r="V1694" s="118">
        <v>0</v>
      </c>
      <c r="W1694" s="118">
        <v>0</v>
      </c>
      <c r="X1694" s="118">
        <v>0</v>
      </c>
      <c r="Y1694" s="118">
        <v>0</v>
      </c>
      <c r="Z1694" s="118">
        <v>0</v>
      </c>
      <c r="AA1694" s="118">
        <v>0</v>
      </c>
      <c r="AB1694" s="118">
        <v>0</v>
      </c>
      <c r="AC1694" s="118">
        <v>0</v>
      </c>
      <c r="AD1694" s="118">
        <v>0</v>
      </c>
      <c r="AE1694" s="118">
        <v>0</v>
      </c>
      <c r="AF1694" s="118">
        <v>0</v>
      </c>
      <c r="AG1694" s="118">
        <v>0</v>
      </c>
      <c r="AH1694" s="118">
        <v>0</v>
      </c>
      <c r="AI1694" s="118">
        <v>0</v>
      </c>
    </row>
    <row r="1695" spans="3:36" outlineLevel="1" x14ac:dyDescent="0.2">
      <c r="F1695" s="40" t="s">
        <v>269</v>
      </c>
    </row>
    <row r="1696" spans="3:36" outlineLevel="1" x14ac:dyDescent="0.2">
      <c r="C1696" s="346" t="s">
        <v>162</v>
      </c>
      <c r="G1696" t="s">
        <v>290</v>
      </c>
      <c r="O1696" s="149" t="s">
        <v>291</v>
      </c>
      <c r="P1696" s="318">
        <v>0</v>
      </c>
      <c r="Q1696" s="16" t="s">
        <v>110</v>
      </c>
      <c r="R1696" s="299"/>
      <c r="S1696" s="300">
        <v>0</v>
      </c>
      <c r="T1696" s="300">
        <v>0</v>
      </c>
      <c r="U1696" s="300">
        <v>0</v>
      </c>
      <c r="V1696" s="300">
        <v>0</v>
      </c>
      <c r="W1696" s="301">
        <v>0</v>
      </c>
      <c r="X1696" s="347">
        <v>0</v>
      </c>
      <c r="Y1696" s="347">
        <v>0</v>
      </c>
      <c r="Z1696" s="347">
        <v>0</v>
      </c>
      <c r="AA1696" s="347">
        <v>0</v>
      </c>
      <c r="AB1696" s="302">
        <v>0</v>
      </c>
      <c r="AC1696" s="302">
        <v>0</v>
      </c>
      <c r="AD1696" s="302">
        <v>0</v>
      </c>
      <c r="AE1696" s="302">
        <v>0</v>
      </c>
      <c r="AF1696" s="302">
        <v>0</v>
      </c>
      <c r="AG1696" s="302">
        <v>0</v>
      </c>
      <c r="AH1696" s="348">
        <v>0</v>
      </c>
      <c r="AI1696" s="348">
        <v>0</v>
      </c>
    </row>
    <row r="1697" spans="3:36" outlineLevel="1" x14ac:dyDescent="0.2">
      <c r="C1697" s="346" t="s">
        <v>162</v>
      </c>
      <c r="G1697" t="s">
        <v>292</v>
      </c>
      <c r="Q1697" s="16" t="s">
        <v>110</v>
      </c>
      <c r="R1697" s="314"/>
      <c r="S1697" s="315"/>
      <c r="T1697" s="315"/>
      <c r="U1697" s="315"/>
      <c r="V1697" s="315"/>
      <c r="W1697" s="316"/>
      <c r="X1697" s="349"/>
      <c r="Y1697" s="349"/>
      <c r="Z1697" s="349"/>
      <c r="AA1697" s="349"/>
      <c r="AH1697" s="350"/>
      <c r="AI1697" s="350"/>
    </row>
    <row r="1698" spans="3:36" outlineLevel="1" x14ac:dyDescent="0.2">
      <c r="C1698" s="346" t="s">
        <v>162</v>
      </c>
      <c r="G1698" t="s">
        <v>293</v>
      </c>
      <c r="Q1698" s="16" t="s">
        <v>110</v>
      </c>
      <c r="R1698" s="314"/>
      <c r="S1698" s="315">
        <v>0</v>
      </c>
      <c r="T1698" s="315">
        <v>0</v>
      </c>
      <c r="U1698" s="315">
        <v>0</v>
      </c>
      <c r="V1698" s="315">
        <v>0</v>
      </c>
      <c r="W1698" s="316">
        <v>0</v>
      </c>
      <c r="X1698" s="349">
        <v>0</v>
      </c>
      <c r="Y1698" s="349">
        <v>0</v>
      </c>
      <c r="Z1698" s="349">
        <v>0</v>
      </c>
      <c r="AA1698" s="349">
        <v>0</v>
      </c>
      <c r="AB1698" s="5">
        <v>0</v>
      </c>
      <c r="AC1698" s="5">
        <v>0</v>
      </c>
      <c r="AD1698" s="5">
        <v>0</v>
      </c>
      <c r="AE1698" s="5">
        <v>0</v>
      </c>
      <c r="AF1698" s="5">
        <v>0</v>
      </c>
      <c r="AG1698" s="5">
        <v>0</v>
      </c>
      <c r="AH1698" s="350">
        <v>0</v>
      </c>
      <c r="AI1698" s="350">
        <v>0</v>
      </c>
      <c r="AJ1698" s="289"/>
    </row>
    <row r="1699" spans="3:36" outlineLevel="1" x14ac:dyDescent="0.2">
      <c r="C1699" s="346" t="s">
        <v>162</v>
      </c>
      <c r="G1699" t="s">
        <v>294</v>
      </c>
      <c r="Q1699" s="337" t="s">
        <v>110</v>
      </c>
      <c r="R1699" s="320"/>
      <c r="S1699" s="321"/>
      <c r="T1699" s="321"/>
      <c r="U1699" s="321"/>
      <c r="V1699" s="321"/>
      <c r="W1699" s="322"/>
      <c r="X1699" s="351"/>
      <c r="Y1699" s="351"/>
      <c r="Z1699" s="351"/>
      <c r="AA1699" s="351"/>
      <c r="AB1699" s="323"/>
      <c r="AC1699" s="323"/>
      <c r="AD1699" s="323"/>
      <c r="AE1699" s="323"/>
      <c r="AF1699" s="323"/>
      <c r="AG1699" s="323"/>
      <c r="AH1699" s="352"/>
      <c r="AI1699" s="352"/>
    </row>
    <row r="1700" spans="3:36" outlineLevel="1" x14ac:dyDescent="0.2">
      <c r="C1700" s="346" t="s">
        <v>162</v>
      </c>
      <c r="G1700" s="325" t="s">
        <v>295</v>
      </c>
      <c r="H1700" s="326"/>
      <c r="I1700" s="325"/>
      <c r="J1700" s="325"/>
      <c r="K1700" s="326"/>
      <c r="L1700" s="325"/>
      <c r="M1700" s="325"/>
      <c r="N1700" s="325"/>
      <c r="O1700" s="325"/>
      <c r="P1700" s="325"/>
      <c r="Q1700" s="326"/>
      <c r="R1700" s="327"/>
      <c r="S1700" s="327">
        <v>0</v>
      </c>
      <c r="T1700" s="327">
        <v>0</v>
      </c>
      <c r="U1700" s="327">
        <v>0</v>
      </c>
      <c r="V1700" s="327">
        <v>0</v>
      </c>
      <c r="W1700" s="327">
        <v>0</v>
      </c>
      <c r="X1700" s="327">
        <v>0</v>
      </c>
      <c r="Y1700" s="327">
        <v>0</v>
      </c>
      <c r="Z1700" s="327">
        <v>0</v>
      </c>
      <c r="AA1700" s="327">
        <v>0</v>
      </c>
      <c r="AB1700" s="327">
        <v>0</v>
      </c>
      <c r="AC1700" s="327">
        <v>0</v>
      </c>
      <c r="AD1700" s="327">
        <v>0</v>
      </c>
      <c r="AE1700" s="327">
        <v>0</v>
      </c>
      <c r="AF1700" s="327">
        <v>0</v>
      </c>
      <c r="AG1700" s="327">
        <v>0</v>
      </c>
      <c r="AH1700" s="327">
        <v>0</v>
      </c>
      <c r="AI1700" s="327">
        <v>0</v>
      </c>
    </row>
    <row r="1701" spans="3:36" outlineLevel="1" x14ac:dyDescent="0.2">
      <c r="C1701" s="346"/>
      <c r="AH1701" s="5"/>
      <c r="AI1701" s="5"/>
    </row>
    <row r="1702" spans="3:36" outlineLevel="1" x14ac:dyDescent="0.2">
      <c r="C1702" s="346" t="s">
        <v>162</v>
      </c>
      <c r="F1702" s="40" t="s">
        <v>284</v>
      </c>
      <c r="Q1702" s="16" t="s">
        <v>110</v>
      </c>
      <c r="R1702" s="340"/>
      <c r="S1702" s="341">
        <v>0</v>
      </c>
      <c r="T1702" s="341">
        <v>0</v>
      </c>
      <c r="U1702" s="341">
        <v>0</v>
      </c>
      <c r="V1702" s="341">
        <v>0</v>
      </c>
      <c r="W1702" s="342">
        <v>0</v>
      </c>
      <c r="X1702" s="353">
        <v>0</v>
      </c>
      <c r="Y1702" s="353">
        <v>0</v>
      </c>
      <c r="Z1702" s="353">
        <v>0</v>
      </c>
      <c r="AA1702" s="353">
        <v>0</v>
      </c>
      <c r="AB1702" s="343">
        <v>0</v>
      </c>
      <c r="AC1702" s="343">
        <v>0</v>
      </c>
      <c r="AD1702" s="343">
        <v>0</v>
      </c>
      <c r="AE1702" s="343">
        <v>0</v>
      </c>
      <c r="AF1702" s="343">
        <v>0</v>
      </c>
      <c r="AG1702" s="343">
        <v>0</v>
      </c>
      <c r="AH1702" s="344">
        <v>0</v>
      </c>
      <c r="AI1702" s="344">
        <v>0</v>
      </c>
    </row>
    <row r="1703" spans="3:36" outlineLevel="1" x14ac:dyDescent="0.2">
      <c r="C1703" s="346"/>
      <c r="AH1703" s="5"/>
      <c r="AI1703" s="5"/>
    </row>
    <row r="1704" spans="3:36" outlineLevel="1" x14ac:dyDescent="0.2">
      <c r="C1704" s="346" t="s">
        <v>162</v>
      </c>
      <c r="F1704" s="40" t="s">
        <v>285</v>
      </c>
      <c r="Q1704" s="16" t="s">
        <v>110</v>
      </c>
      <c r="R1704" s="340"/>
      <c r="S1704" s="341">
        <v>0</v>
      </c>
      <c r="T1704" s="341">
        <v>0</v>
      </c>
      <c r="U1704" s="341">
        <v>0</v>
      </c>
      <c r="V1704" s="341">
        <v>0</v>
      </c>
      <c r="W1704" s="342">
        <v>0</v>
      </c>
      <c r="X1704" s="353">
        <v>0</v>
      </c>
      <c r="Y1704" s="353">
        <v>0</v>
      </c>
      <c r="Z1704" s="353">
        <v>0</v>
      </c>
      <c r="AA1704" s="353">
        <v>0</v>
      </c>
      <c r="AB1704" s="343">
        <v>0</v>
      </c>
      <c r="AC1704" s="343">
        <v>0</v>
      </c>
      <c r="AD1704" s="343">
        <v>0</v>
      </c>
      <c r="AE1704" s="343">
        <v>0</v>
      </c>
      <c r="AF1704" s="343">
        <v>0</v>
      </c>
      <c r="AG1704" s="343">
        <v>0</v>
      </c>
      <c r="AH1704" s="344">
        <v>0</v>
      </c>
      <c r="AI1704" s="344">
        <v>0</v>
      </c>
    </row>
    <row r="1705" spans="3:36" outlineLevel="1" x14ac:dyDescent="0.2">
      <c r="C1705" s="346"/>
      <c r="AH1705" s="5"/>
      <c r="AI1705" s="5"/>
    </row>
    <row r="1706" spans="3:36" outlineLevel="1" x14ac:dyDescent="0.2">
      <c r="C1706" s="346" t="s">
        <v>162</v>
      </c>
      <c r="F1706" s="40" t="s">
        <v>267</v>
      </c>
      <c r="Q1706" s="16" t="s">
        <v>110</v>
      </c>
      <c r="R1706" s="340"/>
      <c r="S1706" s="341">
        <v>0</v>
      </c>
      <c r="T1706" s="341">
        <v>0</v>
      </c>
      <c r="U1706" s="341">
        <v>0</v>
      </c>
      <c r="V1706" s="341">
        <v>0</v>
      </c>
      <c r="W1706" s="342">
        <v>0</v>
      </c>
      <c r="X1706" s="353">
        <v>0</v>
      </c>
      <c r="Y1706" s="353">
        <v>0</v>
      </c>
      <c r="Z1706" s="353">
        <v>0</v>
      </c>
      <c r="AA1706" s="353">
        <v>0</v>
      </c>
      <c r="AB1706" s="343">
        <v>0</v>
      </c>
      <c r="AC1706" s="343">
        <v>0</v>
      </c>
      <c r="AD1706" s="343">
        <v>0</v>
      </c>
      <c r="AE1706" s="343">
        <v>0</v>
      </c>
      <c r="AF1706" s="343">
        <v>0</v>
      </c>
      <c r="AG1706" s="343">
        <v>0</v>
      </c>
      <c r="AH1706" s="344">
        <v>0</v>
      </c>
      <c r="AI1706" s="344">
        <v>0</v>
      </c>
    </row>
    <row r="1707" spans="3:36" outlineLevel="1" x14ac:dyDescent="0.2"/>
    <row r="1708" spans="3:36" x14ac:dyDescent="0.2">
      <c r="C1708" s="116" t="s">
        <v>163</v>
      </c>
      <c r="D1708" s="67" t="s">
        <v>164</v>
      </c>
      <c r="E1708" s="67"/>
      <c r="F1708" s="67"/>
      <c r="G1708" s="67"/>
      <c r="H1708" s="102"/>
      <c r="I1708" s="67"/>
      <c r="J1708" s="67"/>
      <c r="K1708" s="102"/>
      <c r="L1708" s="67"/>
      <c r="M1708" s="67"/>
      <c r="N1708" s="67"/>
      <c r="O1708" s="67"/>
      <c r="P1708" s="67"/>
      <c r="Q1708" s="117" t="s">
        <v>110</v>
      </c>
      <c r="R1708" s="118"/>
      <c r="S1708" s="118">
        <v>0</v>
      </c>
      <c r="T1708" s="118">
        <v>0</v>
      </c>
      <c r="U1708" s="118">
        <v>0</v>
      </c>
      <c r="V1708" s="118">
        <v>0</v>
      </c>
      <c r="W1708" s="118">
        <v>0</v>
      </c>
      <c r="X1708" s="118">
        <v>0</v>
      </c>
      <c r="Y1708" s="118">
        <v>0</v>
      </c>
      <c r="Z1708" s="118">
        <v>0</v>
      </c>
      <c r="AA1708" s="118">
        <v>0</v>
      </c>
      <c r="AB1708" s="118">
        <v>0</v>
      </c>
      <c r="AC1708" s="118">
        <v>0</v>
      </c>
      <c r="AD1708" s="118">
        <v>0</v>
      </c>
      <c r="AE1708" s="118">
        <v>0</v>
      </c>
      <c r="AF1708" s="118">
        <v>0</v>
      </c>
      <c r="AG1708" s="118">
        <v>0</v>
      </c>
      <c r="AH1708" s="118">
        <v>0</v>
      </c>
      <c r="AI1708" s="118">
        <v>0</v>
      </c>
    </row>
    <row r="1709" spans="3:36" outlineLevel="1" x14ac:dyDescent="0.2">
      <c r="F1709" s="40" t="s">
        <v>269</v>
      </c>
    </row>
    <row r="1710" spans="3:36" outlineLevel="1" x14ac:dyDescent="0.2">
      <c r="C1710" s="346" t="s">
        <v>163</v>
      </c>
      <c r="G1710" t="s">
        <v>290</v>
      </c>
      <c r="O1710" s="149" t="s">
        <v>291</v>
      </c>
      <c r="P1710" s="318">
        <v>0</v>
      </c>
      <c r="Q1710" s="16" t="s">
        <v>110</v>
      </c>
      <c r="R1710" s="299"/>
      <c r="S1710" s="300">
        <v>0</v>
      </c>
      <c r="T1710" s="300">
        <v>0</v>
      </c>
      <c r="U1710" s="300">
        <v>0</v>
      </c>
      <c r="V1710" s="300">
        <v>0</v>
      </c>
      <c r="W1710" s="301">
        <v>0</v>
      </c>
      <c r="X1710" s="347">
        <v>0</v>
      </c>
      <c r="Y1710" s="347">
        <v>0</v>
      </c>
      <c r="Z1710" s="347">
        <v>0</v>
      </c>
      <c r="AA1710" s="347">
        <v>0</v>
      </c>
      <c r="AB1710" s="302">
        <v>0</v>
      </c>
      <c r="AC1710" s="302">
        <v>0</v>
      </c>
      <c r="AD1710" s="302">
        <v>0</v>
      </c>
      <c r="AE1710" s="302">
        <v>0</v>
      </c>
      <c r="AF1710" s="302">
        <v>0</v>
      </c>
      <c r="AG1710" s="302">
        <v>0</v>
      </c>
      <c r="AH1710" s="348">
        <v>0</v>
      </c>
      <c r="AI1710" s="348">
        <v>0</v>
      </c>
    </row>
    <row r="1711" spans="3:36" outlineLevel="1" x14ac:dyDescent="0.2">
      <c r="C1711" s="346" t="s">
        <v>163</v>
      </c>
      <c r="G1711" t="s">
        <v>292</v>
      </c>
      <c r="Q1711" s="16" t="s">
        <v>110</v>
      </c>
      <c r="R1711" s="314"/>
      <c r="S1711" s="315"/>
      <c r="T1711" s="315"/>
      <c r="U1711" s="315"/>
      <c r="V1711" s="315"/>
      <c r="W1711" s="316"/>
      <c r="X1711" s="349"/>
      <c r="Y1711" s="349"/>
      <c r="Z1711" s="349"/>
      <c r="AA1711" s="349"/>
      <c r="AH1711" s="350"/>
      <c r="AI1711" s="350"/>
    </row>
    <row r="1712" spans="3:36" outlineLevel="1" x14ac:dyDescent="0.2">
      <c r="C1712" s="346" t="s">
        <v>163</v>
      </c>
      <c r="G1712" t="s">
        <v>293</v>
      </c>
      <c r="Q1712" s="16" t="s">
        <v>110</v>
      </c>
      <c r="R1712" s="314"/>
      <c r="S1712" s="315">
        <v>0</v>
      </c>
      <c r="T1712" s="315">
        <v>0</v>
      </c>
      <c r="U1712" s="315">
        <v>0</v>
      </c>
      <c r="V1712" s="315">
        <v>0</v>
      </c>
      <c r="W1712" s="316">
        <v>0</v>
      </c>
      <c r="X1712" s="349">
        <v>0</v>
      </c>
      <c r="Y1712" s="349">
        <v>0</v>
      </c>
      <c r="Z1712" s="349">
        <v>0</v>
      </c>
      <c r="AA1712" s="349">
        <v>0</v>
      </c>
      <c r="AB1712" s="5">
        <v>0</v>
      </c>
      <c r="AC1712" s="5">
        <v>0</v>
      </c>
      <c r="AD1712" s="5">
        <v>0</v>
      </c>
      <c r="AE1712" s="5">
        <v>0</v>
      </c>
      <c r="AF1712" s="5">
        <v>0</v>
      </c>
      <c r="AG1712" s="5">
        <v>0</v>
      </c>
      <c r="AH1712" s="350">
        <v>0</v>
      </c>
      <c r="AI1712" s="350">
        <v>0</v>
      </c>
      <c r="AJ1712" s="289"/>
    </row>
    <row r="1713" spans="3:36" outlineLevel="1" x14ac:dyDescent="0.2">
      <c r="C1713" s="346" t="s">
        <v>163</v>
      </c>
      <c r="G1713" t="s">
        <v>294</v>
      </c>
      <c r="Q1713" s="337" t="s">
        <v>110</v>
      </c>
      <c r="R1713" s="320"/>
      <c r="S1713" s="321"/>
      <c r="T1713" s="321"/>
      <c r="U1713" s="321"/>
      <c r="V1713" s="321"/>
      <c r="W1713" s="322"/>
      <c r="X1713" s="351"/>
      <c r="Y1713" s="351"/>
      <c r="Z1713" s="351"/>
      <c r="AA1713" s="351"/>
      <c r="AB1713" s="323"/>
      <c r="AC1713" s="323"/>
      <c r="AD1713" s="323"/>
      <c r="AE1713" s="323"/>
      <c r="AF1713" s="323"/>
      <c r="AG1713" s="323"/>
      <c r="AH1713" s="352"/>
      <c r="AI1713" s="352"/>
    </row>
    <row r="1714" spans="3:36" outlineLevel="1" x14ac:dyDescent="0.2">
      <c r="C1714" s="346" t="s">
        <v>163</v>
      </c>
      <c r="G1714" s="325" t="s">
        <v>295</v>
      </c>
      <c r="H1714" s="326"/>
      <c r="I1714" s="325"/>
      <c r="J1714" s="325"/>
      <c r="K1714" s="326"/>
      <c r="L1714" s="325"/>
      <c r="M1714" s="325"/>
      <c r="N1714" s="325"/>
      <c r="O1714" s="325"/>
      <c r="P1714" s="325"/>
      <c r="Q1714" s="326"/>
      <c r="R1714" s="327"/>
      <c r="S1714" s="327">
        <v>0</v>
      </c>
      <c r="T1714" s="327">
        <v>0</v>
      </c>
      <c r="U1714" s="327">
        <v>0</v>
      </c>
      <c r="V1714" s="327">
        <v>0</v>
      </c>
      <c r="W1714" s="327">
        <v>0</v>
      </c>
      <c r="X1714" s="327">
        <v>0</v>
      </c>
      <c r="Y1714" s="327">
        <v>0</v>
      </c>
      <c r="Z1714" s="327">
        <v>0</v>
      </c>
      <c r="AA1714" s="327">
        <v>0</v>
      </c>
      <c r="AB1714" s="327">
        <v>0</v>
      </c>
      <c r="AC1714" s="327">
        <v>0</v>
      </c>
      <c r="AD1714" s="327">
        <v>0</v>
      </c>
      <c r="AE1714" s="327">
        <v>0</v>
      </c>
      <c r="AF1714" s="327">
        <v>0</v>
      </c>
      <c r="AG1714" s="327">
        <v>0</v>
      </c>
      <c r="AH1714" s="327">
        <v>0</v>
      </c>
      <c r="AI1714" s="327">
        <v>0</v>
      </c>
    </row>
    <row r="1715" spans="3:36" outlineLevel="1" x14ac:dyDescent="0.2">
      <c r="C1715" s="346"/>
      <c r="AH1715" s="5"/>
      <c r="AI1715" s="5"/>
    </row>
    <row r="1716" spans="3:36" outlineLevel="1" x14ac:dyDescent="0.2">
      <c r="C1716" s="346" t="s">
        <v>163</v>
      </c>
      <c r="F1716" s="40" t="s">
        <v>284</v>
      </c>
      <c r="Q1716" s="16" t="s">
        <v>110</v>
      </c>
      <c r="R1716" s="340"/>
      <c r="S1716" s="341">
        <v>0</v>
      </c>
      <c r="T1716" s="341">
        <v>0</v>
      </c>
      <c r="U1716" s="341">
        <v>0</v>
      </c>
      <c r="V1716" s="341">
        <v>0</v>
      </c>
      <c r="W1716" s="342">
        <v>0</v>
      </c>
      <c r="X1716" s="353">
        <v>0</v>
      </c>
      <c r="Y1716" s="353">
        <v>0</v>
      </c>
      <c r="Z1716" s="353">
        <v>0</v>
      </c>
      <c r="AA1716" s="353">
        <v>0</v>
      </c>
      <c r="AB1716" s="343">
        <v>0</v>
      </c>
      <c r="AC1716" s="343">
        <v>0</v>
      </c>
      <c r="AD1716" s="343">
        <v>0</v>
      </c>
      <c r="AE1716" s="343">
        <v>0</v>
      </c>
      <c r="AF1716" s="343">
        <v>0</v>
      </c>
      <c r="AG1716" s="343">
        <v>0</v>
      </c>
      <c r="AH1716" s="344">
        <v>0</v>
      </c>
      <c r="AI1716" s="344">
        <v>0</v>
      </c>
    </row>
    <row r="1717" spans="3:36" outlineLevel="1" x14ac:dyDescent="0.2">
      <c r="C1717" s="346"/>
      <c r="AH1717" s="5"/>
      <c r="AI1717" s="5"/>
    </row>
    <row r="1718" spans="3:36" outlineLevel="1" x14ac:dyDescent="0.2">
      <c r="C1718" s="346" t="s">
        <v>163</v>
      </c>
      <c r="F1718" s="40" t="s">
        <v>285</v>
      </c>
      <c r="Q1718" s="16" t="s">
        <v>110</v>
      </c>
      <c r="R1718" s="340"/>
      <c r="S1718" s="341">
        <v>0</v>
      </c>
      <c r="T1718" s="341">
        <v>0</v>
      </c>
      <c r="U1718" s="341">
        <v>0</v>
      </c>
      <c r="V1718" s="341">
        <v>0</v>
      </c>
      <c r="W1718" s="342">
        <v>0</v>
      </c>
      <c r="X1718" s="353">
        <v>0</v>
      </c>
      <c r="Y1718" s="353">
        <v>0</v>
      </c>
      <c r="Z1718" s="353">
        <v>0</v>
      </c>
      <c r="AA1718" s="353">
        <v>0</v>
      </c>
      <c r="AB1718" s="343">
        <v>0</v>
      </c>
      <c r="AC1718" s="343">
        <v>0</v>
      </c>
      <c r="AD1718" s="343">
        <v>0</v>
      </c>
      <c r="AE1718" s="343">
        <v>0</v>
      </c>
      <c r="AF1718" s="343">
        <v>0</v>
      </c>
      <c r="AG1718" s="343">
        <v>0</v>
      </c>
      <c r="AH1718" s="344">
        <v>0</v>
      </c>
      <c r="AI1718" s="344">
        <v>0</v>
      </c>
    </row>
    <row r="1719" spans="3:36" outlineLevel="1" x14ac:dyDescent="0.2">
      <c r="C1719" s="346"/>
      <c r="AH1719" s="5"/>
      <c r="AI1719" s="5"/>
    </row>
    <row r="1720" spans="3:36" outlineLevel="1" x14ac:dyDescent="0.2">
      <c r="C1720" s="346" t="s">
        <v>163</v>
      </c>
      <c r="F1720" s="40" t="s">
        <v>267</v>
      </c>
      <c r="Q1720" s="16" t="s">
        <v>110</v>
      </c>
      <c r="R1720" s="340"/>
      <c r="S1720" s="341">
        <v>0</v>
      </c>
      <c r="T1720" s="341">
        <v>0</v>
      </c>
      <c r="U1720" s="341">
        <v>0</v>
      </c>
      <c r="V1720" s="341">
        <v>0</v>
      </c>
      <c r="W1720" s="342">
        <v>0</v>
      </c>
      <c r="X1720" s="353">
        <v>0</v>
      </c>
      <c r="Y1720" s="353">
        <v>0</v>
      </c>
      <c r="Z1720" s="353">
        <v>0</v>
      </c>
      <c r="AA1720" s="353">
        <v>0</v>
      </c>
      <c r="AB1720" s="343">
        <v>0</v>
      </c>
      <c r="AC1720" s="343">
        <v>0</v>
      </c>
      <c r="AD1720" s="343">
        <v>0</v>
      </c>
      <c r="AE1720" s="343">
        <v>0</v>
      </c>
      <c r="AF1720" s="343">
        <v>0</v>
      </c>
      <c r="AG1720" s="343">
        <v>0</v>
      </c>
      <c r="AH1720" s="344">
        <v>0</v>
      </c>
      <c r="AI1720" s="344">
        <v>0</v>
      </c>
    </row>
    <row r="1721" spans="3:36" outlineLevel="1" x14ac:dyDescent="0.2"/>
    <row r="1722" spans="3:36" x14ac:dyDescent="0.2">
      <c r="C1722" s="116" t="s">
        <v>152</v>
      </c>
      <c r="D1722" s="67" t="s">
        <v>152</v>
      </c>
      <c r="E1722" s="67"/>
      <c r="F1722" s="67"/>
      <c r="G1722" s="67"/>
      <c r="H1722" s="102"/>
      <c r="I1722" s="67"/>
      <c r="J1722" s="67"/>
      <c r="K1722" s="102"/>
      <c r="L1722" s="67"/>
      <c r="M1722" s="67"/>
      <c r="N1722" s="67"/>
      <c r="O1722" s="67"/>
      <c r="P1722" s="67"/>
      <c r="Q1722" s="117" t="s">
        <v>110</v>
      </c>
      <c r="R1722" s="118"/>
      <c r="S1722" s="118">
        <v>0</v>
      </c>
      <c r="T1722" s="118">
        <v>0</v>
      </c>
      <c r="U1722" s="118">
        <v>0</v>
      </c>
      <c r="V1722" s="118">
        <v>0</v>
      </c>
      <c r="W1722" s="118">
        <v>0</v>
      </c>
      <c r="X1722" s="118">
        <v>0</v>
      </c>
      <c r="Y1722" s="118">
        <v>0</v>
      </c>
      <c r="Z1722" s="118">
        <v>0</v>
      </c>
      <c r="AA1722" s="118">
        <v>0</v>
      </c>
      <c r="AB1722" s="118">
        <v>0</v>
      </c>
      <c r="AC1722" s="118">
        <v>0</v>
      </c>
      <c r="AD1722" s="118">
        <v>0</v>
      </c>
      <c r="AE1722" s="118">
        <v>0</v>
      </c>
      <c r="AF1722" s="118">
        <v>0</v>
      </c>
      <c r="AG1722" s="118">
        <v>0</v>
      </c>
      <c r="AH1722" s="118">
        <v>0</v>
      </c>
      <c r="AI1722" s="118">
        <v>0</v>
      </c>
    </row>
    <row r="1723" spans="3:36" outlineLevel="1" x14ac:dyDescent="0.2">
      <c r="F1723" s="40" t="s">
        <v>269</v>
      </c>
    </row>
    <row r="1724" spans="3:36" outlineLevel="1" x14ac:dyDescent="0.2">
      <c r="C1724" s="346" t="s">
        <v>152</v>
      </c>
      <c r="G1724" t="s">
        <v>290</v>
      </c>
      <c r="O1724" s="149" t="s">
        <v>291</v>
      </c>
      <c r="P1724" s="318">
        <v>0</v>
      </c>
      <c r="Q1724" s="16" t="s">
        <v>110</v>
      </c>
      <c r="R1724" s="299"/>
      <c r="S1724" s="300">
        <v>0</v>
      </c>
      <c r="T1724" s="300">
        <v>0</v>
      </c>
      <c r="U1724" s="300">
        <v>0</v>
      </c>
      <c r="V1724" s="300">
        <v>0</v>
      </c>
      <c r="W1724" s="301">
        <v>0</v>
      </c>
      <c r="X1724" s="347">
        <v>0</v>
      </c>
      <c r="Y1724" s="347">
        <v>0</v>
      </c>
      <c r="Z1724" s="347">
        <v>0</v>
      </c>
      <c r="AA1724" s="347">
        <v>0</v>
      </c>
      <c r="AB1724" s="302">
        <v>0</v>
      </c>
      <c r="AC1724" s="302">
        <v>0</v>
      </c>
      <c r="AD1724" s="302">
        <v>0</v>
      </c>
      <c r="AE1724" s="302">
        <v>0</v>
      </c>
      <c r="AF1724" s="302">
        <v>0</v>
      </c>
      <c r="AG1724" s="302">
        <v>0</v>
      </c>
      <c r="AH1724" s="348">
        <v>0</v>
      </c>
      <c r="AI1724" s="348">
        <v>0</v>
      </c>
    </row>
    <row r="1725" spans="3:36" outlineLevel="1" x14ac:dyDescent="0.2">
      <c r="C1725" s="346" t="s">
        <v>152</v>
      </c>
      <c r="G1725" t="s">
        <v>292</v>
      </c>
      <c r="Q1725" s="16" t="s">
        <v>110</v>
      </c>
      <c r="R1725" s="314"/>
      <c r="S1725" s="315"/>
      <c r="T1725" s="315"/>
      <c r="U1725" s="315"/>
      <c r="V1725" s="315"/>
      <c r="W1725" s="316"/>
      <c r="X1725" s="349"/>
      <c r="Y1725" s="349"/>
      <c r="Z1725" s="349"/>
      <c r="AA1725" s="349"/>
      <c r="AH1725" s="350"/>
      <c r="AI1725" s="350"/>
    </row>
    <row r="1726" spans="3:36" outlineLevel="1" x14ac:dyDescent="0.2">
      <c r="C1726" s="346" t="s">
        <v>152</v>
      </c>
      <c r="G1726" t="s">
        <v>293</v>
      </c>
      <c r="Q1726" s="16" t="s">
        <v>110</v>
      </c>
      <c r="R1726" s="314"/>
      <c r="S1726" s="315">
        <v>0</v>
      </c>
      <c r="T1726" s="315">
        <v>0</v>
      </c>
      <c r="U1726" s="315">
        <v>0</v>
      </c>
      <c r="V1726" s="315">
        <v>0</v>
      </c>
      <c r="W1726" s="316">
        <v>0</v>
      </c>
      <c r="X1726" s="349">
        <v>0</v>
      </c>
      <c r="Y1726" s="349">
        <v>0</v>
      </c>
      <c r="Z1726" s="349">
        <v>0</v>
      </c>
      <c r="AA1726" s="349">
        <v>0</v>
      </c>
      <c r="AB1726" s="5">
        <v>0</v>
      </c>
      <c r="AC1726" s="5">
        <v>0</v>
      </c>
      <c r="AD1726" s="5">
        <v>0</v>
      </c>
      <c r="AE1726" s="5">
        <v>0</v>
      </c>
      <c r="AF1726" s="5">
        <v>0</v>
      </c>
      <c r="AG1726" s="5">
        <v>0</v>
      </c>
      <c r="AH1726" s="350">
        <v>0</v>
      </c>
      <c r="AI1726" s="350">
        <v>0</v>
      </c>
      <c r="AJ1726" s="289"/>
    </row>
    <row r="1727" spans="3:36" outlineLevel="1" x14ac:dyDescent="0.2">
      <c r="C1727" s="346" t="s">
        <v>152</v>
      </c>
      <c r="G1727" t="s">
        <v>294</v>
      </c>
      <c r="Q1727" s="337" t="s">
        <v>110</v>
      </c>
      <c r="R1727" s="320"/>
      <c r="S1727" s="321"/>
      <c r="T1727" s="321"/>
      <c r="U1727" s="321"/>
      <c r="V1727" s="321"/>
      <c r="W1727" s="322"/>
      <c r="X1727" s="351"/>
      <c r="Y1727" s="351"/>
      <c r="Z1727" s="351"/>
      <c r="AA1727" s="351"/>
      <c r="AB1727" s="323"/>
      <c r="AC1727" s="323"/>
      <c r="AD1727" s="323"/>
      <c r="AE1727" s="323"/>
      <c r="AF1727" s="323"/>
      <c r="AG1727" s="323"/>
      <c r="AH1727" s="352"/>
      <c r="AI1727" s="352"/>
    </row>
    <row r="1728" spans="3:36" outlineLevel="1" x14ac:dyDescent="0.2">
      <c r="C1728" s="346" t="s">
        <v>152</v>
      </c>
      <c r="G1728" s="325" t="s">
        <v>295</v>
      </c>
      <c r="H1728" s="326"/>
      <c r="I1728" s="325"/>
      <c r="J1728" s="325"/>
      <c r="K1728" s="326"/>
      <c r="L1728" s="325"/>
      <c r="M1728" s="325"/>
      <c r="N1728" s="325"/>
      <c r="O1728" s="325"/>
      <c r="P1728" s="325"/>
      <c r="Q1728" s="326"/>
      <c r="R1728" s="327"/>
      <c r="S1728" s="327">
        <v>0</v>
      </c>
      <c r="T1728" s="327">
        <v>0</v>
      </c>
      <c r="U1728" s="327">
        <v>0</v>
      </c>
      <c r="V1728" s="327">
        <v>0</v>
      </c>
      <c r="W1728" s="327">
        <v>0</v>
      </c>
      <c r="X1728" s="327">
        <v>0</v>
      </c>
      <c r="Y1728" s="327">
        <v>0</v>
      </c>
      <c r="Z1728" s="327">
        <v>0</v>
      </c>
      <c r="AA1728" s="327">
        <v>0</v>
      </c>
      <c r="AB1728" s="327">
        <v>0</v>
      </c>
      <c r="AC1728" s="327">
        <v>0</v>
      </c>
      <c r="AD1728" s="327">
        <v>0</v>
      </c>
      <c r="AE1728" s="327">
        <v>0</v>
      </c>
      <c r="AF1728" s="327">
        <v>0</v>
      </c>
      <c r="AG1728" s="327">
        <v>0</v>
      </c>
      <c r="AH1728" s="327">
        <v>0</v>
      </c>
      <c r="AI1728" s="327">
        <v>0</v>
      </c>
    </row>
    <row r="1729" spans="3:36" outlineLevel="1" x14ac:dyDescent="0.2">
      <c r="C1729" s="346"/>
      <c r="AH1729" s="5"/>
      <c r="AI1729" s="5"/>
    </row>
    <row r="1730" spans="3:36" outlineLevel="1" x14ac:dyDescent="0.2">
      <c r="C1730" s="346" t="s">
        <v>152</v>
      </c>
      <c r="F1730" s="40" t="s">
        <v>284</v>
      </c>
      <c r="Q1730" s="16" t="s">
        <v>110</v>
      </c>
      <c r="R1730" s="340"/>
      <c r="S1730" s="341">
        <v>0</v>
      </c>
      <c r="T1730" s="341">
        <v>0</v>
      </c>
      <c r="U1730" s="341">
        <v>0</v>
      </c>
      <c r="V1730" s="341">
        <v>0</v>
      </c>
      <c r="W1730" s="342">
        <v>0</v>
      </c>
      <c r="X1730" s="353">
        <v>0</v>
      </c>
      <c r="Y1730" s="353">
        <v>0</v>
      </c>
      <c r="Z1730" s="353">
        <v>0</v>
      </c>
      <c r="AA1730" s="353">
        <v>0</v>
      </c>
      <c r="AB1730" s="343">
        <v>0</v>
      </c>
      <c r="AC1730" s="343">
        <v>0</v>
      </c>
      <c r="AD1730" s="343">
        <v>0</v>
      </c>
      <c r="AE1730" s="343">
        <v>0</v>
      </c>
      <c r="AF1730" s="343">
        <v>0</v>
      </c>
      <c r="AG1730" s="343">
        <v>0</v>
      </c>
      <c r="AH1730" s="344">
        <v>0</v>
      </c>
      <c r="AI1730" s="344">
        <v>0</v>
      </c>
    </row>
    <row r="1731" spans="3:36" outlineLevel="1" x14ac:dyDescent="0.2">
      <c r="C1731" s="346"/>
      <c r="AH1731" s="5"/>
      <c r="AI1731" s="5"/>
    </row>
    <row r="1732" spans="3:36" outlineLevel="1" x14ac:dyDescent="0.2">
      <c r="C1732" s="346" t="s">
        <v>152</v>
      </c>
      <c r="F1732" s="40" t="s">
        <v>285</v>
      </c>
      <c r="Q1732" s="16" t="s">
        <v>110</v>
      </c>
      <c r="R1732" s="340"/>
      <c r="S1732" s="341">
        <v>0</v>
      </c>
      <c r="T1732" s="341">
        <v>0</v>
      </c>
      <c r="U1732" s="341">
        <v>0</v>
      </c>
      <c r="V1732" s="341">
        <v>0</v>
      </c>
      <c r="W1732" s="342">
        <v>0</v>
      </c>
      <c r="X1732" s="353">
        <v>0</v>
      </c>
      <c r="Y1732" s="353">
        <v>0</v>
      </c>
      <c r="Z1732" s="353">
        <v>0</v>
      </c>
      <c r="AA1732" s="353">
        <v>0</v>
      </c>
      <c r="AB1732" s="343">
        <v>0</v>
      </c>
      <c r="AC1732" s="343">
        <v>0</v>
      </c>
      <c r="AD1732" s="343">
        <v>0</v>
      </c>
      <c r="AE1732" s="343">
        <v>0</v>
      </c>
      <c r="AF1732" s="343">
        <v>0</v>
      </c>
      <c r="AG1732" s="343">
        <v>0</v>
      </c>
      <c r="AH1732" s="344">
        <v>0</v>
      </c>
      <c r="AI1732" s="344">
        <v>0</v>
      </c>
    </row>
    <row r="1733" spans="3:36" outlineLevel="1" x14ac:dyDescent="0.2">
      <c r="C1733" s="346"/>
      <c r="AH1733" s="5"/>
      <c r="AI1733" s="5"/>
    </row>
    <row r="1734" spans="3:36" outlineLevel="1" x14ac:dyDescent="0.2">
      <c r="C1734" s="346" t="s">
        <v>152</v>
      </c>
      <c r="F1734" s="40" t="s">
        <v>267</v>
      </c>
      <c r="Q1734" s="16" t="s">
        <v>110</v>
      </c>
      <c r="R1734" s="340"/>
      <c r="S1734" s="341">
        <v>0</v>
      </c>
      <c r="T1734" s="341">
        <v>0</v>
      </c>
      <c r="U1734" s="341">
        <v>0</v>
      </c>
      <c r="V1734" s="341">
        <v>0</v>
      </c>
      <c r="W1734" s="342">
        <v>0</v>
      </c>
      <c r="X1734" s="353">
        <v>0</v>
      </c>
      <c r="Y1734" s="353">
        <v>0</v>
      </c>
      <c r="Z1734" s="353">
        <v>0</v>
      </c>
      <c r="AA1734" s="353">
        <v>0</v>
      </c>
      <c r="AB1734" s="343">
        <v>0</v>
      </c>
      <c r="AC1734" s="343">
        <v>0</v>
      </c>
      <c r="AD1734" s="343">
        <v>0</v>
      </c>
      <c r="AE1734" s="343">
        <v>0</v>
      </c>
      <c r="AF1734" s="343">
        <v>0</v>
      </c>
      <c r="AG1734" s="343">
        <v>0</v>
      </c>
      <c r="AH1734" s="344">
        <v>0</v>
      </c>
      <c r="AI1734" s="344">
        <v>0</v>
      </c>
    </row>
    <row r="1735" spans="3:36" outlineLevel="1" x14ac:dyDescent="0.2"/>
    <row r="1736" spans="3:36" x14ac:dyDescent="0.2">
      <c r="C1736" s="116" t="s">
        <v>165</v>
      </c>
      <c r="D1736" s="67" t="s">
        <v>656</v>
      </c>
      <c r="E1736" s="67"/>
      <c r="F1736" s="67"/>
      <c r="G1736" s="67"/>
      <c r="H1736" s="102"/>
      <c r="I1736" s="67"/>
      <c r="J1736" s="67"/>
      <c r="K1736" s="102"/>
      <c r="L1736" s="67"/>
      <c r="M1736" s="67"/>
      <c r="N1736" s="67"/>
      <c r="O1736" s="67"/>
      <c r="P1736" s="67"/>
      <c r="Q1736" s="117" t="s">
        <v>110</v>
      </c>
      <c r="R1736" s="118"/>
      <c r="S1736" s="118">
        <v>0</v>
      </c>
      <c r="T1736" s="118">
        <v>0</v>
      </c>
      <c r="U1736" s="118">
        <v>0</v>
      </c>
      <c r="V1736" s="118">
        <v>0</v>
      </c>
      <c r="W1736" s="118">
        <v>0</v>
      </c>
      <c r="X1736" s="118">
        <v>0</v>
      </c>
      <c r="Y1736" s="118">
        <v>0</v>
      </c>
      <c r="Z1736" s="118">
        <v>0</v>
      </c>
      <c r="AA1736" s="118">
        <v>0</v>
      </c>
      <c r="AB1736" s="118">
        <v>0</v>
      </c>
      <c r="AC1736" s="118">
        <v>0</v>
      </c>
      <c r="AD1736" s="118">
        <v>0</v>
      </c>
      <c r="AE1736" s="118">
        <v>0</v>
      </c>
      <c r="AF1736" s="118">
        <v>0</v>
      </c>
      <c r="AG1736" s="118">
        <v>0</v>
      </c>
      <c r="AH1736" s="118">
        <v>0</v>
      </c>
      <c r="AI1736" s="118">
        <v>0</v>
      </c>
    </row>
    <row r="1737" spans="3:36" outlineLevel="1" x14ac:dyDescent="0.2">
      <c r="F1737" s="40" t="s">
        <v>269</v>
      </c>
    </row>
    <row r="1738" spans="3:36" outlineLevel="1" x14ac:dyDescent="0.2">
      <c r="C1738" s="346" t="s">
        <v>165</v>
      </c>
      <c r="G1738" t="s">
        <v>290</v>
      </c>
      <c r="O1738" s="149" t="s">
        <v>291</v>
      </c>
      <c r="P1738" s="318">
        <v>0</v>
      </c>
      <c r="Q1738" s="16" t="s">
        <v>110</v>
      </c>
      <c r="R1738" s="299"/>
      <c r="S1738" s="300">
        <v>0</v>
      </c>
      <c r="T1738" s="300">
        <v>0</v>
      </c>
      <c r="U1738" s="300">
        <v>0</v>
      </c>
      <c r="V1738" s="300">
        <v>0</v>
      </c>
      <c r="W1738" s="301">
        <v>0</v>
      </c>
      <c r="X1738" s="347">
        <v>0</v>
      </c>
      <c r="Y1738" s="347">
        <v>0</v>
      </c>
      <c r="Z1738" s="347">
        <v>0</v>
      </c>
      <c r="AA1738" s="347">
        <v>0</v>
      </c>
      <c r="AB1738" s="302">
        <v>0</v>
      </c>
      <c r="AC1738" s="302">
        <v>0</v>
      </c>
      <c r="AD1738" s="302">
        <v>0</v>
      </c>
      <c r="AE1738" s="302">
        <v>0</v>
      </c>
      <c r="AF1738" s="302">
        <v>0</v>
      </c>
      <c r="AG1738" s="302">
        <v>0</v>
      </c>
      <c r="AH1738" s="348">
        <v>0</v>
      </c>
      <c r="AI1738" s="348">
        <v>0</v>
      </c>
    </row>
    <row r="1739" spans="3:36" outlineLevel="1" x14ac:dyDescent="0.2">
      <c r="C1739" s="346" t="s">
        <v>165</v>
      </c>
      <c r="G1739" t="s">
        <v>292</v>
      </c>
      <c r="Q1739" s="16" t="s">
        <v>110</v>
      </c>
      <c r="R1739" s="314"/>
      <c r="S1739" s="315"/>
      <c r="T1739" s="315"/>
      <c r="U1739" s="315"/>
      <c r="V1739" s="315"/>
      <c r="W1739" s="316"/>
      <c r="X1739" s="349"/>
      <c r="Y1739" s="349"/>
      <c r="Z1739" s="349"/>
      <c r="AA1739" s="349"/>
      <c r="AH1739" s="350"/>
      <c r="AI1739" s="350"/>
    </row>
    <row r="1740" spans="3:36" outlineLevel="1" x14ac:dyDescent="0.2">
      <c r="C1740" s="346" t="s">
        <v>165</v>
      </c>
      <c r="G1740" t="s">
        <v>293</v>
      </c>
      <c r="Q1740" s="16" t="s">
        <v>110</v>
      </c>
      <c r="R1740" s="314"/>
      <c r="S1740" s="315">
        <v>0</v>
      </c>
      <c r="T1740" s="315">
        <v>0</v>
      </c>
      <c r="U1740" s="315">
        <v>0</v>
      </c>
      <c r="V1740" s="315">
        <v>0</v>
      </c>
      <c r="W1740" s="316">
        <v>0</v>
      </c>
      <c r="X1740" s="349">
        <v>0</v>
      </c>
      <c r="Y1740" s="349">
        <v>0</v>
      </c>
      <c r="Z1740" s="349">
        <v>0</v>
      </c>
      <c r="AA1740" s="349">
        <v>0</v>
      </c>
      <c r="AB1740" s="5">
        <v>0</v>
      </c>
      <c r="AC1740" s="5">
        <v>0</v>
      </c>
      <c r="AD1740" s="5">
        <v>0</v>
      </c>
      <c r="AE1740" s="5">
        <v>0</v>
      </c>
      <c r="AF1740" s="5">
        <v>0</v>
      </c>
      <c r="AG1740" s="5">
        <v>0</v>
      </c>
      <c r="AH1740" s="350">
        <v>0</v>
      </c>
      <c r="AI1740" s="350">
        <v>0</v>
      </c>
      <c r="AJ1740" s="289"/>
    </row>
    <row r="1741" spans="3:36" outlineLevel="1" x14ac:dyDescent="0.2">
      <c r="C1741" s="346" t="s">
        <v>165</v>
      </c>
      <c r="G1741" t="s">
        <v>294</v>
      </c>
      <c r="Q1741" s="337" t="s">
        <v>110</v>
      </c>
      <c r="R1741" s="320"/>
      <c r="S1741" s="321"/>
      <c r="T1741" s="321"/>
      <c r="U1741" s="321"/>
      <c r="V1741" s="321"/>
      <c r="W1741" s="322"/>
      <c r="X1741" s="351"/>
      <c r="Y1741" s="351"/>
      <c r="Z1741" s="351"/>
      <c r="AA1741" s="351"/>
      <c r="AB1741" s="323"/>
      <c r="AC1741" s="323"/>
      <c r="AD1741" s="323"/>
      <c r="AE1741" s="323"/>
      <c r="AF1741" s="323"/>
      <c r="AG1741" s="323"/>
      <c r="AH1741" s="352"/>
      <c r="AI1741" s="352"/>
    </row>
    <row r="1742" spans="3:36" outlineLevel="1" x14ac:dyDescent="0.2">
      <c r="C1742" s="346" t="s">
        <v>165</v>
      </c>
      <c r="G1742" s="325" t="s">
        <v>295</v>
      </c>
      <c r="H1742" s="326"/>
      <c r="I1742" s="325"/>
      <c r="J1742" s="325"/>
      <c r="K1742" s="326"/>
      <c r="L1742" s="325"/>
      <c r="M1742" s="325"/>
      <c r="N1742" s="325"/>
      <c r="O1742" s="325"/>
      <c r="P1742" s="325"/>
      <c r="Q1742" s="326"/>
      <c r="R1742" s="327"/>
      <c r="S1742" s="327">
        <v>0</v>
      </c>
      <c r="T1742" s="327">
        <v>0</v>
      </c>
      <c r="U1742" s="327">
        <v>0</v>
      </c>
      <c r="V1742" s="327">
        <v>0</v>
      </c>
      <c r="W1742" s="327">
        <v>0</v>
      </c>
      <c r="X1742" s="327">
        <v>0</v>
      </c>
      <c r="Y1742" s="327">
        <v>0</v>
      </c>
      <c r="Z1742" s="327">
        <v>0</v>
      </c>
      <c r="AA1742" s="327">
        <v>0</v>
      </c>
      <c r="AB1742" s="327">
        <v>0</v>
      </c>
      <c r="AC1742" s="327">
        <v>0</v>
      </c>
      <c r="AD1742" s="327">
        <v>0</v>
      </c>
      <c r="AE1742" s="327">
        <v>0</v>
      </c>
      <c r="AF1742" s="327">
        <v>0</v>
      </c>
      <c r="AG1742" s="327">
        <v>0</v>
      </c>
      <c r="AH1742" s="327">
        <v>0</v>
      </c>
      <c r="AI1742" s="327">
        <v>0</v>
      </c>
    </row>
    <row r="1743" spans="3:36" outlineLevel="1" x14ac:dyDescent="0.2">
      <c r="C1743" s="346"/>
      <c r="AH1743" s="5"/>
      <c r="AI1743" s="5"/>
    </row>
    <row r="1744" spans="3:36" outlineLevel="1" x14ac:dyDescent="0.2">
      <c r="C1744" s="346" t="s">
        <v>165</v>
      </c>
      <c r="F1744" s="40" t="s">
        <v>284</v>
      </c>
      <c r="Q1744" s="16" t="s">
        <v>110</v>
      </c>
      <c r="R1744" s="340"/>
      <c r="S1744" s="341">
        <v>0</v>
      </c>
      <c r="T1744" s="341">
        <v>0</v>
      </c>
      <c r="U1744" s="341">
        <v>0</v>
      </c>
      <c r="V1744" s="341">
        <v>0</v>
      </c>
      <c r="W1744" s="342">
        <v>0</v>
      </c>
      <c r="X1744" s="353">
        <v>0</v>
      </c>
      <c r="Y1744" s="353">
        <v>0</v>
      </c>
      <c r="Z1744" s="353">
        <v>0</v>
      </c>
      <c r="AA1744" s="353">
        <v>0</v>
      </c>
      <c r="AB1744" s="343">
        <v>0</v>
      </c>
      <c r="AC1744" s="343">
        <v>0</v>
      </c>
      <c r="AD1744" s="343">
        <v>0</v>
      </c>
      <c r="AE1744" s="343">
        <v>0</v>
      </c>
      <c r="AF1744" s="343">
        <v>0</v>
      </c>
      <c r="AG1744" s="343">
        <v>0</v>
      </c>
      <c r="AH1744" s="344">
        <v>0</v>
      </c>
      <c r="AI1744" s="344">
        <v>0</v>
      </c>
    </row>
    <row r="1745" spans="3:36" outlineLevel="1" x14ac:dyDescent="0.2">
      <c r="C1745" s="346"/>
      <c r="AH1745" s="5"/>
      <c r="AI1745" s="5"/>
    </row>
    <row r="1746" spans="3:36" outlineLevel="1" x14ac:dyDescent="0.2">
      <c r="C1746" s="346" t="s">
        <v>165</v>
      </c>
      <c r="F1746" s="40" t="s">
        <v>285</v>
      </c>
      <c r="Q1746" s="16" t="s">
        <v>110</v>
      </c>
      <c r="R1746" s="340"/>
      <c r="S1746" s="341">
        <v>0</v>
      </c>
      <c r="T1746" s="341">
        <v>0</v>
      </c>
      <c r="U1746" s="341">
        <v>0</v>
      </c>
      <c r="V1746" s="341">
        <v>0</v>
      </c>
      <c r="W1746" s="342">
        <v>0</v>
      </c>
      <c r="X1746" s="353">
        <v>0</v>
      </c>
      <c r="Y1746" s="353">
        <v>0</v>
      </c>
      <c r="Z1746" s="353">
        <v>0</v>
      </c>
      <c r="AA1746" s="353">
        <v>0</v>
      </c>
      <c r="AB1746" s="343">
        <v>0</v>
      </c>
      <c r="AC1746" s="343">
        <v>0</v>
      </c>
      <c r="AD1746" s="343">
        <v>0</v>
      </c>
      <c r="AE1746" s="343">
        <v>0</v>
      </c>
      <c r="AF1746" s="343">
        <v>0</v>
      </c>
      <c r="AG1746" s="343">
        <v>0</v>
      </c>
      <c r="AH1746" s="344">
        <v>0</v>
      </c>
      <c r="AI1746" s="344">
        <v>0</v>
      </c>
    </row>
    <row r="1747" spans="3:36" outlineLevel="1" x14ac:dyDescent="0.2">
      <c r="C1747" s="346"/>
      <c r="AH1747" s="5"/>
      <c r="AI1747" s="5"/>
    </row>
    <row r="1748" spans="3:36" outlineLevel="1" x14ac:dyDescent="0.2">
      <c r="C1748" s="346" t="s">
        <v>165</v>
      </c>
      <c r="F1748" s="40" t="s">
        <v>267</v>
      </c>
      <c r="Q1748" s="16" t="s">
        <v>110</v>
      </c>
      <c r="R1748" s="340"/>
      <c r="S1748" s="341">
        <v>0</v>
      </c>
      <c r="T1748" s="341">
        <v>0</v>
      </c>
      <c r="U1748" s="341">
        <v>0</v>
      </c>
      <c r="V1748" s="341">
        <v>0</v>
      </c>
      <c r="W1748" s="342">
        <v>0</v>
      </c>
      <c r="X1748" s="353">
        <v>0</v>
      </c>
      <c r="Y1748" s="353">
        <v>0</v>
      </c>
      <c r="Z1748" s="353">
        <v>0</v>
      </c>
      <c r="AA1748" s="353">
        <v>0</v>
      </c>
      <c r="AB1748" s="343">
        <v>0</v>
      </c>
      <c r="AC1748" s="343">
        <v>0</v>
      </c>
      <c r="AD1748" s="343">
        <v>0</v>
      </c>
      <c r="AE1748" s="343">
        <v>0</v>
      </c>
      <c r="AF1748" s="343">
        <v>0</v>
      </c>
      <c r="AG1748" s="343">
        <v>0</v>
      </c>
      <c r="AH1748" s="344">
        <v>0</v>
      </c>
      <c r="AI1748" s="344">
        <v>0</v>
      </c>
    </row>
    <row r="1749" spans="3:36" outlineLevel="1" x14ac:dyDescent="0.2"/>
    <row r="1750" spans="3:36" x14ac:dyDescent="0.2">
      <c r="C1750" s="116" t="s">
        <v>166</v>
      </c>
      <c r="D1750" s="67" t="s">
        <v>657</v>
      </c>
      <c r="E1750" s="67"/>
      <c r="F1750" s="67"/>
      <c r="G1750" s="67"/>
      <c r="H1750" s="102"/>
      <c r="I1750" s="67"/>
      <c r="J1750" s="67"/>
      <c r="K1750" s="102"/>
      <c r="L1750" s="67"/>
      <c r="M1750" s="67"/>
      <c r="N1750" s="67"/>
      <c r="O1750" s="67"/>
      <c r="P1750" s="67"/>
      <c r="Q1750" s="117" t="s">
        <v>110</v>
      </c>
      <c r="R1750" s="118"/>
      <c r="S1750" s="118">
        <v>0</v>
      </c>
      <c r="T1750" s="118">
        <v>0</v>
      </c>
      <c r="U1750" s="118">
        <v>0</v>
      </c>
      <c r="V1750" s="118">
        <v>0</v>
      </c>
      <c r="W1750" s="118">
        <v>0</v>
      </c>
      <c r="X1750" s="118">
        <v>0</v>
      </c>
      <c r="Y1750" s="118">
        <v>0</v>
      </c>
      <c r="Z1750" s="118">
        <v>0</v>
      </c>
      <c r="AA1750" s="118">
        <v>0</v>
      </c>
      <c r="AB1750" s="118">
        <v>0</v>
      </c>
      <c r="AC1750" s="118">
        <v>0</v>
      </c>
      <c r="AD1750" s="118">
        <v>0</v>
      </c>
      <c r="AE1750" s="118">
        <v>0</v>
      </c>
      <c r="AF1750" s="118">
        <v>0</v>
      </c>
      <c r="AG1750" s="118">
        <v>0</v>
      </c>
      <c r="AH1750" s="118">
        <v>0</v>
      </c>
      <c r="AI1750" s="118">
        <v>0</v>
      </c>
    </row>
    <row r="1751" spans="3:36" outlineLevel="1" x14ac:dyDescent="0.2">
      <c r="F1751" s="40" t="s">
        <v>269</v>
      </c>
    </row>
    <row r="1752" spans="3:36" outlineLevel="1" x14ac:dyDescent="0.2">
      <c r="C1752" s="346" t="s">
        <v>166</v>
      </c>
      <c r="G1752" t="s">
        <v>290</v>
      </c>
      <c r="O1752" s="149" t="s">
        <v>291</v>
      </c>
      <c r="P1752" s="318">
        <v>0</v>
      </c>
      <c r="Q1752" s="16" t="s">
        <v>110</v>
      </c>
      <c r="R1752" s="299"/>
      <c r="S1752" s="300">
        <v>0</v>
      </c>
      <c r="T1752" s="300">
        <v>0</v>
      </c>
      <c r="U1752" s="300">
        <v>0</v>
      </c>
      <c r="V1752" s="300">
        <v>0</v>
      </c>
      <c r="W1752" s="301">
        <v>0</v>
      </c>
      <c r="X1752" s="347">
        <v>0</v>
      </c>
      <c r="Y1752" s="347">
        <v>0</v>
      </c>
      <c r="Z1752" s="347">
        <v>0</v>
      </c>
      <c r="AA1752" s="347">
        <v>0</v>
      </c>
      <c r="AB1752" s="302">
        <v>0</v>
      </c>
      <c r="AC1752" s="302">
        <v>0</v>
      </c>
      <c r="AD1752" s="302">
        <v>0</v>
      </c>
      <c r="AE1752" s="302">
        <v>0</v>
      </c>
      <c r="AF1752" s="302">
        <v>0</v>
      </c>
      <c r="AG1752" s="302">
        <v>0</v>
      </c>
      <c r="AH1752" s="348">
        <v>0</v>
      </c>
      <c r="AI1752" s="348">
        <v>0</v>
      </c>
    </row>
    <row r="1753" spans="3:36" outlineLevel="1" x14ac:dyDescent="0.2">
      <c r="C1753" s="346" t="s">
        <v>166</v>
      </c>
      <c r="G1753" t="s">
        <v>292</v>
      </c>
      <c r="Q1753" s="16" t="s">
        <v>110</v>
      </c>
      <c r="R1753" s="314"/>
      <c r="S1753" s="315"/>
      <c r="T1753" s="315"/>
      <c r="U1753" s="315"/>
      <c r="V1753" s="315"/>
      <c r="W1753" s="316"/>
      <c r="X1753" s="349"/>
      <c r="Y1753" s="349"/>
      <c r="Z1753" s="349"/>
      <c r="AA1753" s="349"/>
      <c r="AH1753" s="350"/>
      <c r="AI1753" s="350"/>
    </row>
    <row r="1754" spans="3:36" outlineLevel="1" x14ac:dyDescent="0.2">
      <c r="C1754" s="346" t="s">
        <v>166</v>
      </c>
      <c r="G1754" t="s">
        <v>293</v>
      </c>
      <c r="Q1754" s="16" t="s">
        <v>110</v>
      </c>
      <c r="R1754" s="314"/>
      <c r="S1754" s="315">
        <v>0</v>
      </c>
      <c r="T1754" s="315">
        <v>0</v>
      </c>
      <c r="U1754" s="315">
        <v>0</v>
      </c>
      <c r="V1754" s="315">
        <v>0</v>
      </c>
      <c r="W1754" s="316">
        <v>0</v>
      </c>
      <c r="X1754" s="349">
        <v>0</v>
      </c>
      <c r="Y1754" s="349">
        <v>0</v>
      </c>
      <c r="Z1754" s="349">
        <v>0</v>
      </c>
      <c r="AA1754" s="349">
        <v>0</v>
      </c>
      <c r="AB1754" s="5">
        <v>0</v>
      </c>
      <c r="AC1754" s="5">
        <v>0</v>
      </c>
      <c r="AD1754" s="5">
        <v>0</v>
      </c>
      <c r="AE1754" s="5">
        <v>0</v>
      </c>
      <c r="AF1754" s="5">
        <v>0</v>
      </c>
      <c r="AG1754" s="5">
        <v>0</v>
      </c>
      <c r="AH1754" s="350">
        <v>0</v>
      </c>
      <c r="AI1754" s="350">
        <v>0</v>
      </c>
      <c r="AJ1754" s="289"/>
    </row>
    <row r="1755" spans="3:36" outlineLevel="1" x14ac:dyDescent="0.2">
      <c r="C1755" s="346" t="s">
        <v>166</v>
      </c>
      <c r="G1755" t="s">
        <v>294</v>
      </c>
      <c r="Q1755" s="337" t="s">
        <v>110</v>
      </c>
      <c r="R1755" s="320"/>
      <c r="S1755" s="321"/>
      <c r="T1755" s="321"/>
      <c r="U1755" s="321"/>
      <c r="V1755" s="321"/>
      <c r="W1755" s="322"/>
      <c r="X1755" s="351"/>
      <c r="Y1755" s="351"/>
      <c r="Z1755" s="351"/>
      <c r="AA1755" s="351"/>
      <c r="AB1755" s="323"/>
      <c r="AC1755" s="323"/>
      <c r="AD1755" s="323"/>
      <c r="AE1755" s="323"/>
      <c r="AF1755" s="323"/>
      <c r="AG1755" s="323"/>
      <c r="AH1755" s="352"/>
      <c r="AI1755" s="352"/>
    </row>
    <row r="1756" spans="3:36" outlineLevel="1" x14ac:dyDescent="0.2">
      <c r="C1756" s="346" t="s">
        <v>166</v>
      </c>
      <c r="G1756" s="325" t="s">
        <v>295</v>
      </c>
      <c r="H1756" s="326"/>
      <c r="I1756" s="325"/>
      <c r="J1756" s="325"/>
      <c r="K1756" s="326"/>
      <c r="L1756" s="325"/>
      <c r="M1756" s="325"/>
      <c r="N1756" s="325"/>
      <c r="O1756" s="325"/>
      <c r="P1756" s="325"/>
      <c r="Q1756" s="326"/>
      <c r="R1756" s="327"/>
      <c r="S1756" s="327">
        <v>0</v>
      </c>
      <c r="T1756" s="327">
        <v>0</v>
      </c>
      <c r="U1756" s="327">
        <v>0</v>
      </c>
      <c r="V1756" s="327">
        <v>0</v>
      </c>
      <c r="W1756" s="327">
        <v>0</v>
      </c>
      <c r="X1756" s="327">
        <v>0</v>
      </c>
      <c r="Y1756" s="327">
        <v>0</v>
      </c>
      <c r="Z1756" s="327">
        <v>0</v>
      </c>
      <c r="AA1756" s="327">
        <v>0</v>
      </c>
      <c r="AB1756" s="327">
        <v>0</v>
      </c>
      <c r="AC1756" s="327">
        <v>0</v>
      </c>
      <c r="AD1756" s="327">
        <v>0</v>
      </c>
      <c r="AE1756" s="327">
        <v>0</v>
      </c>
      <c r="AF1756" s="327">
        <v>0</v>
      </c>
      <c r="AG1756" s="327">
        <v>0</v>
      </c>
      <c r="AH1756" s="327">
        <v>0</v>
      </c>
      <c r="AI1756" s="327">
        <v>0</v>
      </c>
    </row>
    <row r="1757" spans="3:36" outlineLevel="1" x14ac:dyDescent="0.2">
      <c r="C1757" s="346"/>
      <c r="AH1757" s="5"/>
      <c r="AI1757" s="5"/>
    </row>
    <row r="1758" spans="3:36" outlineLevel="1" x14ac:dyDescent="0.2">
      <c r="C1758" s="346" t="s">
        <v>166</v>
      </c>
      <c r="F1758" s="40" t="s">
        <v>284</v>
      </c>
      <c r="Q1758" s="16" t="s">
        <v>110</v>
      </c>
      <c r="R1758" s="340"/>
      <c r="S1758" s="341">
        <v>0</v>
      </c>
      <c r="T1758" s="341">
        <v>0</v>
      </c>
      <c r="U1758" s="341">
        <v>0</v>
      </c>
      <c r="V1758" s="341">
        <v>0</v>
      </c>
      <c r="W1758" s="342">
        <v>0</v>
      </c>
      <c r="X1758" s="353">
        <v>0</v>
      </c>
      <c r="Y1758" s="353">
        <v>0</v>
      </c>
      <c r="Z1758" s="353">
        <v>0</v>
      </c>
      <c r="AA1758" s="353">
        <v>0</v>
      </c>
      <c r="AB1758" s="343">
        <v>0</v>
      </c>
      <c r="AC1758" s="343">
        <v>0</v>
      </c>
      <c r="AD1758" s="343">
        <v>0</v>
      </c>
      <c r="AE1758" s="343">
        <v>0</v>
      </c>
      <c r="AF1758" s="343">
        <v>0</v>
      </c>
      <c r="AG1758" s="343">
        <v>0</v>
      </c>
      <c r="AH1758" s="344">
        <v>0</v>
      </c>
      <c r="AI1758" s="344">
        <v>0</v>
      </c>
    </row>
    <row r="1759" spans="3:36" outlineLevel="1" x14ac:dyDescent="0.2">
      <c r="C1759" s="346"/>
      <c r="AH1759" s="5"/>
      <c r="AI1759" s="5"/>
    </row>
    <row r="1760" spans="3:36" outlineLevel="1" x14ac:dyDescent="0.2">
      <c r="C1760" s="346" t="s">
        <v>166</v>
      </c>
      <c r="F1760" s="40" t="s">
        <v>285</v>
      </c>
      <c r="Q1760" s="16" t="s">
        <v>110</v>
      </c>
      <c r="R1760" s="340"/>
      <c r="S1760" s="341">
        <v>0</v>
      </c>
      <c r="T1760" s="341">
        <v>0</v>
      </c>
      <c r="U1760" s="341">
        <v>0</v>
      </c>
      <c r="V1760" s="341">
        <v>0</v>
      </c>
      <c r="W1760" s="342">
        <v>0</v>
      </c>
      <c r="X1760" s="353">
        <v>0</v>
      </c>
      <c r="Y1760" s="353">
        <v>0</v>
      </c>
      <c r="Z1760" s="353">
        <v>0</v>
      </c>
      <c r="AA1760" s="353">
        <v>0</v>
      </c>
      <c r="AB1760" s="343">
        <v>0</v>
      </c>
      <c r="AC1760" s="343">
        <v>0</v>
      </c>
      <c r="AD1760" s="343">
        <v>0</v>
      </c>
      <c r="AE1760" s="343">
        <v>0</v>
      </c>
      <c r="AF1760" s="343">
        <v>0</v>
      </c>
      <c r="AG1760" s="343">
        <v>0</v>
      </c>
      <c r="AH1760" s="344">
        <v>0</v>
      </c>
      <c r="AI1760" s="344">
        <v>0</v>
      </c>
    </row>
    <row r="1761" spans="3:36" outlineLevel="1" x14ac:dyDescent="0.2">
      <c r="C1761" s="346"/>
      <c r="AH1761" s="5"/>
      <c r="AI1761" s="5"/>
    </row>
    <row r="1762" spans="3:36" outlineLevel="1" x14ac:dyDescent="0.2">
      <c r="C1762" s="346" t="s">
        <v>166</v>
      </c>
      <c r="F1762" s="40" t="s">
        <v>267</v>
      </c>
      <c r="Q1762" s="16" t="s">
        <v>110</v>
      </c>
      <c r="R1762" s="340"/>
      <c r="S1762" s="341">
        <v>0</v>
      </c>
      <c r="T1762" s="341">
        <v>0</v>
      </c>
      <c r="U1762" s="341">
        <v>0</v>
      </c>
      <c r="V1762" s="341">
        <v>0</v>
      </c>
      <c r="W1762" s="342">
        <v>0</v>
      </c>
      <c r="X1762" s="353">
        <v>0</v>
      </c>
      <c r="Y1762" s="353">
        <v>0</v>
      </c>
      <c r="Z1762" s="353">
        <v>0</v>
      </c>
      <c r="AA1762" s="353">
        <v>0</v>
      </c>
      <c r="AB1762" s="343">
        <v>0</v>
      </c>
      <c r="AC1762" s="343">
        <v>0</v>
      </c>
      <c r="AD1762" s="343">
        <v>0</v>
      </c>
      <c r="AE1762" s="343">
        <v>0</v>
      </c>
      <c r="AF1762" s="343">
        <v>0</v>
      </c>
      <c r="AG1762" s="343">
        <v>0</v>
      </c>
      <c r="AH1762" s="344">
        <v>0</v>
      </c>
      <c r="AI1762" s="344">
        <v>0</v>
      </c>
    </row>
    <row r="1763" spans="3:36" outlineLevel="1" x14ac:dyDescent="0.2"/>
    <row r="1764" spans="3:36" x14ac:dyDescent="0.2">
      <c r="C1764" s="116" t="s">
        <v>152</v>
      </c>
      <c r="D1764" s="67" t="s">
        <v>152</v>
      </c>
      <c r="E1764" s="67"/>
      <c r="F1764" s="67"/>
      <c r="G1764" s="67"/>
      <c r="H1764" s="102"/>
      <c r="I1764" s="67"/>
      <c r="J1764" s="67"/>
      <c r="K1764" s="102"/>
      <c r="L1764" s="67"/>
      <c r="M1764" s="67"/>
      <c r="N1764" s="67"/>
      <c r="O1764" s="67"/>
      <c r="P1764" s="67"/>
      <c r="Q1764" s="117" t="s">
        <v>110</v>
      </c>
      <c r="R1764" s="118"/>
      <c r="S1764" s="118">
        <v>0</v>
      </c>
      <c r="T1764" s="118">
        <v>0</v>
      </c>
      <c r="U1764" s="118">
        <v>0</v>
      </c>
      <c r="V1764" s="118">
        <v>0</v>
      </c>
      <c r="W1764" s="118">
        <v>0</v>
      </c>
      <c r="X1764" s="118">
        <v>0</v>
      </c>
      <c r="Y1764" s="118">
        <v>0</v>
      </c>
      <c r="Z1764" s="118">
        <v>0</v>
      </c>
      <c r="AA1764" s="118">
        <v>0</v>
      </c>
      <c r="AB1764" s="118">
        <v>0</v>
      </c>
      <c r="AC1764" s="118">
        <v>0</v>
      </c>
      <c r="AD1764" s="118">
        <v>0</v>
      </c>
      <c r="AE1764" s="118">
        <v>0</v>
      </c>
      <c r="AF1764" s="118">
        <v>0</v>
      </c>
      <c r="AG1764" s="118">
        <v>0</v>
      </c>
      <c r="AH1764" s="118">
        <v>0</v>
      </c>
      <c r="AI1764" s="118">
        <v>0</v>
      </c>
    </row>
    <row r="1765" spans="3:36" outlineLevel="1" x14ac:dyDescent="0.2">
      <c r="F1765" s="40" t="s">
        <v>269</v>
      </c>
    </row>
    <row r="1766" spans="3:36" outlineLevel="1" x14ac:dyDescent="0.2">
      <c r="C1766" s="346" t="s">
        <v>152</v>
      </c>
      <c r="G1766" t="s">
        <v>290</v>
      </c>
      <c r="O1766" s="149" t="s">
        <v>291</v>
      </c>
      <c r="P1766" s="318">
        <v>0</v>
      </c>
      <c r="Q1766" s="16" t="s">
        <v>110</v>
      </c>
      <c r="R1766" s="299"/>
      <c r="S1766" s="300">
        <v>0</v>
      </c>
      <c r="T1766" s="300">
        <v>0</v>
      </c>
      <c r="U1766" s="300">
        <v>0</v>
      </c>
      <c r="V1766" s="300">
        <v>0</v>
      </c>
      <c r="W1766" s="301">
        <v>0</v>
      </c>
      <c r="X1766" s="347">
        <v>0</v>
      </c>
      <c r="Y1766" s="347">
        <v>0</v>
      </c>
      <c r="Z1766" s="347">
        <v>0</v>
      </c>
      <c r="AA1766" s="347">
        <v>0</v>
      </c>
      <c r="AB1766" s="302">
        <v>0</v>
      </c>
      <c r="AC1766" s="302">
        <v>0</v>
      </c>
      <c r="AD1766" s="302">
        <v>0</v>
      </c>
      <c r="AE1766" s="302">
        <v>0</v>
      </c>
      <c r="AF1766" s="302">
        <v>0</v>
      </c>
      <c r="AG1766" s="302">
        <v>0</v>
      </c>
      <c r="AH1766" s="348">
        <v>0</v>
      </c>
      <c r="AI1766" s="348">
        <v>0</v>
      </c>
    </row>
    <row r="1767" spans="3:36" outlineLevel="1" x14ac:dyDescent="0.2">
      <c r="C1767" s="346" t="s">
        <v>152</v>
      </c>
      <c r="G1767" t="s">
        <v>292</v>
      </c>
      <c r="Q1767" s="16" t="s">
        <v>110</v>
      </c>
      <c r="R1767" s="314"/>
      <c r="S1767" s="315"/>
      <c r="T1767" s="315"/>
      <c r="U1767" s="315"/>
      <c r="V1767" s="315"/>
      <c r="W1767" s="316"/>
      <c r="X1767" s="349"/>
      <c r="Y1767" s="349"/>
      <c r="Z1767" s="349"/>
      <c r="AA1767" s="349"/>
      <c r="AH1767" s="350"/>
      <c r="AI1767" s="350"/>
    </row>
    <row r="1768" spans="3:36" outlineLevel="1" x14ac:dyDescent="0.2">
      <c r="C1768" s="346" t="s">
        <v>152</v>
      </c>
      <c r="G1768" t="s">
        <v>293</v>
      </c>
      <c r="Q1768" s="16" t="s">
        <v>110</v>
      </c>
      <c r="R1768" s="314"/>
      <c r="S1768" s="315">
        <v>0</v>
      </c>
      <c r="T1768" s="315">
        <v>0</v>
      </c>
      <c r="U1768" s="315">
        <v>0</v>
      </c>
      <c r="V1768" s="315">
        <v>0</v>
      </c>
      <c r="W1768" s="316">
        <v>0</v>
      </c>
      <c r="X1768" s="349">
        <v>0</v>
      </c>
      <c r="Y1768" s="349">
        <v>0</v>
      </c>
      <c r="Z1768" s="349">
        <v>0</v>
      </c>
      <c r="AA1768" s="349">
        <v>0</v>
      </c>
      <c r="AB1768" s="5">
        <v>0</v>
      </c>
      <c r="AC1768" s="5">
        <v>0</v>
      </c>
      <c r="AD1768" s="5">
        <v>0</v>
      </c>
      <c r="AE1768" s="5">
        <v>0</v>
      </c>
      <c r="AF1768" s="5">
        <v>0</v>
      </c>
      <c r="AG1768" s="5">
        <v>0</v>
      </c>
      <c r="AH1768" s="350">
        <v>0</v>
      </c>
      <c r="AI1768" s="350">
        <v>0</v>
      </c>
      <c r="AJ1768" s="289"/>
    </row>
    <row r="1769" spans="3:36" outlineLevel="1" x14ac:dyDescent="0.2">
      <c r="C1769" s="346" t="s">
        <v>152</v>
      </c>
      <c r="G1769" t="s">
        <v>294</v>
      </c>
      <c r="Q1769" s="337" t="s">
        <v>110</v>
      </c>
      <c r="R1769" s="320"/>
      <c r="S1769" s="321"/>
      <c r="T1769" s="321"/>
      <c r="U1769" s="321"/>
      <c r="V1769" s="321"/>
      <c r="W1769" s="322"/>
      <c r="X1769" s="351"/>
      <c r="Y1769" s="351"/>
      <c r="Z1769" s="351"/>
      <c r="AA1769" s="351"/>
      <c r="AB1769" s="323"/>
      <c r="AC1769" s="323"/>
      <c r="AD1769" s="323"/>
      <c r="AE1769" s="323"/>
      <c r="AF1769" s="323"/>
      <c r="AG1769" s="323"/>
      <c r="AH1769" s="352"/>
      <c r="AI1769" s="352"/>
    </row>
    <row r="1770" spans="3:36" outlineLevel="1" x14ac:dyDescent="0.2">
      <c r="C1770" s="346" t="s">
        <v>152</v>
      </c>
      <c r="G1770" s="325" t="s">
        <v>295</v>
      </c>
      <c r="H1770" s="326"/>
      <c r="I1770" s="325"/>
      <c r="J1770" s="325"/>
      <c r="K1770" s="326"/>
      <c r="L1770" s="325"/>
      <c r="M1770" s="325"/>
      <c r="N1770" s="325"/>
      <c r="O1770" s="325"/>
      <c r="P1770" s="325"/>
      <c r="Q1770" s="326"/>
      <c r="R1770" s="327"/>
      <c r="S1770" s="327">
        <v>0</v>
      </c>
      <c r="T1770" s="327">
        <v>0</v>
      </c>
      <c r="U1770" s="327">
        <v>0</v>
      </c>
      <c r="V1770" s="327">
        <v>0</v>
      </c>
      <c r="W1770" s="327">
        <v>0</v>
      </c>
      <c r="X1770" s="327">
        <v>0</v>
      </c>
      <c r="Y1770" s="327">
        <v>0</v>
      </c>
      <c r="Z1770" s="327">
        <v>0</v>
      </c>
      <c r="AA1770" s="327">
        <v>0</v>
      </c>
      <c r="AB1770" s="327">
        <v>0</v>
      </c>
      <c r="AC1770" s="327">
        <v>0</v>
      </c>
      <c r="AD1770" s="327">
        <v>0</v>
      </c>
      <c r="AE1770" s="327">
        <v>0</v>
      </c>
      <c r="AF1770" s="327">
        <v>0</v>
      </c>
      <c r="AG1770" s="327">
        <v>0</v>
      </c>
      <c r="AH1770" s="327">
        <v>0</v>
      </c>
      <c r="AI1770" s="327">
        <v>0</v>
      </c>
    </row>
    <row r="1771" spans="3:36" outlineLevel="1" x14ac:dyDescent="0.2">
      <c r="C1771" s="346"/>
      <c r="AH1771" s="5"/>
      <c r="AI1771" s="5"/>
    </row>
    <row r="1772" spans="3:36" outlineLevel="1" x14ac:dyDescent="0.2">
      <c r="C1772" s="346" t="s">
        <v>152</v>
      </c>
      <c r="F1772" s="40" t="s">
        <v>284</v>
      </c>
      <c r="Q1772" s="16" t="s">
        <v>110</v>
      </c>
      <c r="R1772" s="340"/>
      <c r="S1772" s="341">
        <v>0</v>
      </c>
      <c r="T1772" s="341">
        <v>0</v>
      </c>
      <c r="U1772" s="341">
        <v>0</v>
      </c>
      <c r="V1772" s="341">
        <v>0</v>
      </c>
      <c r="W1772" s="342">
        <v>0</v>
      </c>
      <c r="X1772" s="353">
        <v>0</v>
      </c>
      <c r="Y1772" s="353">
        <v>0</v>
      </c>
      <c r="Z1772" s="353">
        <v>0</v>
      </c>
      <c r="AA1772" s="353">
        <v>0</v>
      </c>
      <c r="AB1772" s="343">
        <v>0</v>
      </c>
      <c r="AC1772" s="343">
        <v>0</v>
      </c>
      <c r="AD1772" s="343">
        <v>0</v>
      </c>
      <c r="AE1772" s="343">
        <v>0</v>
      </c>
      <c r="AF1772" s="343">
        <v>0</v>
      </c>
      <c r="AG1772" s="343">
        <v>0</v>
      </c>
      <c r="AH1772" s="344">
        <v>0</v>
      </c>
      <c r="AI1772" s="344">
        <v>0</v>
      </c>
    </row>
    <row r="1773" spans="3:36" outlineLevel="1" x14ac:dyDescent="0.2">
      <c r="C1773" s="346"/>
      <c r="AH1773" s="5"/>
      <c r="AI1773" s="5"/>
    </row>
    <row r="1774" spans="3:36" outlineLevel="1" x14ac:dyDescent="0.2">
      <c r="C1774" s="346" t="s">
        <v>152</v>
      </c>
      <c r="F1774" s="40" t="s">
        <v>285</v>
      </c>
      <c r="Q1774" s="16" t="s">
        <v>110</v>
      </c>
      <c r="R1774" s="340"/>
      <c r="S1774" s="341">
        <v>0</v>
      </c>
      <c r="T1774" s="341">
        <v>0</v>
      </c>
      <c r="U1774" s="341">
        <v>0</v>
      </c>
      <c r="V1774" s="341">
        <v>0</v>
      </c>
      <c r="W1774" s="342">
        <v>0</v>
      </c>
      <c r="X1774" s="353">
        <v>0</v>
      </c>
      <c r="Y1774" s="353">
        <v>0</v>
      </c>
      <c r="Z1774" s="353">
        <v>0</v>
      </c>
      <c r="AA1774" s="353">
        <v>0</v>
      </c>
      <c r="AB1774" s="343">
        <v>0</v>
      </c>
      <c r="AC1774" s="343">
        <v>0</v>
      </c>
      <c r="AD1774" s="343">
        <v>0</v>
      </c>
      <c r="AE1774" s="343">
        <v>0</v>
      </c>
      <c r="AF1774" s="343">
        <v>0</v>
      </c>
      <c r="AG1774" s="343">
        <v>0</v>
      </c>
      <c r="AH1774" s="344">
        <v>0</v>
      </c>
      <c r="AI1774" s="344">
        <v>0</v>
      </c>
    </row>
    <row r="1775" spans="3:36" outlineLevel="1" x14ac:dyDescent="0.2">
      <c r="C1775" s="346"/>
      <c r="AH1775" s="5"/>
      <c r="AI1775" s="5"/>
    </row>
    <row r="1776" spans="3:36" outlineLevel="1" x14ac:dyDescent="0.2">
      <c r="C1776" s="346" t="s">
        <v>152</v>
      </c>
      <c r="F1776" s="40" t="s">
        <v>267</v>
      </c>
      <c r="Q1776" s="16" t="s">
        <v>110</v>
      </c>
      <c r="R1776" s="340"/>
      <c r="S1776" s="341">
        <v>0</v>
      </c>
      <c r="T1776" s="341">
        <v>0</v>
      </c>
      <c r="U1776" s="341">
        <v>0</v>
      </c>
      <c r="V1776" s="341">
        <v>0</v>
      </c>
      <c r="W1776" s="342">
        <v>0</v>
      </c>
      <c r="X1776" s="353">
        <v>0</v>
      </c>
      <c r="Y1776" s="353">
        <v>0</v>
      </c>
      <c r="Z1776" s="353">
        <v>0</v>
      </c>
      <c r="AA1776" s="353">
        <v>0</v>
      </c>
      <c r="AB1776" s="343">
        <v>0</v>
      </c>
      <c r="AC1776" s="343">
        <v>0</v>
      </c>
      <c r="AD1776" s="343">
        <v>0</v>
      </c>
      <c r="AE1776" s="343">
        <v>0</v>
      </c>
      <c r="AF1776" s="343">
        <v>0</v>
      </c>
      <c r="AG1776" s="343">
        <v>0</v>
      </c>
      <c r="AH1776" s="344">
        <v>0</v>
      </c>
      <c r="AI1776" s="344">
        <v>0</v>
      </c>
    </row>
    <row r="1777" spans="3:36" outlineLevel="1" x14ac:dyDescent="0.2"/>
    <row r="1778" spans="3:36" x14ac:dyDescent="0.2">
      <c r="C1778" s="116" t="s">
        <v>152</v>
      </c>
      <c r="D1778" s="67" t="s">
        <v>152</v>
      </c>
      <c r="E1778" s="67"/>
      <c r="F1778" s="67"/>
      <c r="G1778" s="67"/>
      <c r="H1778" s="102"/>
      <c r="I1778" s="67"/>
      <c r="J1778" s="67"/>
      <c r="K1778" s="102"/>
      <c r="L1778" s="67"/>
      <c r="M1778" s="67"/>
      <c r="N1778" s="67"/>
      <c r="O1778" s="67"/>
      <c r="P1778" s="67"/>
      <c r="Q1778" s="117" t="s">
        <v>110</v>
      </c>
      <c r="R1778" s="118"/>
      <c r="S1778" s="118">
        <v>0</v>
      </c>
      <c r="T1778" s="118">
        <v>0</v>
      </c>
      <c r="U1778" s="118">
        <v>0</v>
      </c>
      <c r="V1778" s="118">
        <v>0</v>
      </c>
      <c r="W1778" s="118">
        <v>0</v>
      </c>
      <c r="X1778" s="118">
        <v>0</v>
      </c>
      <c r="Y1778" s="118">
        <v>0</v>
      </c>
      <c r="Z1778" s="118">
        <v>0</v>
      </c>
      <c r="AA1778" s="118">
        <v>0</v>
      </c>
      <c r="AB1778" s="118">
        <v>0</v>
      </c>
      <c r="AC1778" s="118">
        <v>0</v>
      </c>
      <c r="AD1778" s="118">
        <v>0</v>
      </c>
      <c r="AE1778" s="118">
        <v>0</v>
      </c>
      <c r="AF1778" s="118">
        <v>0</v>
      </c>
      <c r="AG1778" s="118">
        <v>0</v>
      </c>
      <c r="AH1778" s="118">
        <v>0</v>
      </c>
      <c r="AI1778" s="118">
        <v>0</v>
      </c>
    </row>
    <row r="1779" spans="3:36" outlineLevel="1" x14ac:dyDescent="0.2">
      <c r="F1779" s="40" t="s">
        <v>269</v>
      </c>
    </row>
    <row r="1780" spans="3:36" outlineLevel="1" x14ac:dyDescent="0.2">
      <c r="C1780" s="346" t="s">
        <v>152</v>
      </c>
      <c r="G1780" t="s">
        <v>290</v>
      </c>
      <c r="O1780" s="149" t="s">
        <v>291</v>
      </c>
      <c r="P1780" s="318">
        <v>0</v>
      </c>
      <c r="Q1780" s="16" t="s">
        <v>110</v>
      </c>
      <c r="R1780" s="299"/>
      <c r="S1780" s="300">
        <v>0</v>
      </c>
      <c r="T1780" s="300">
        <v>0</v>
      </c>
      <c r="U1780" s="300">
        <v>0</v>
      </c>
      <c r="V1780" s="300">
        <v>0</v>
      </c>
      <c r="W1780" s="301">
        <v>0</v>
      </c>
      <c r="X1780" s="347">
        <v>0</v>
      </c>
      <c r="Y1780" s="347">
        <v>0</v>
      </c>
      <c r="Z1780" s="347">
        <v>0</v>
      </c>
      <c r="AA1780" s="347">
        <v>0</v>
      </c>
      <c r="AB1780" s="302">
        <v>0</v>
      </c>
      <c r="AC1780" s="302">
        <v>0</v>
      </c>
      <c r="AD1780" s="302">
        <v>0</v>
      </c>
      <c r="AE1780" s="302">
        <v>0</v>
      </c>
      <c r="AF1780" s="302">
        <v>0</v>
      </c>
      <c r="AG1780" s="302">
        <v>0</v>
      </c>
      <c r="AH1780" s="348">
        <v>0</v>
      </c>
      <c r="AI1780" s="348">
        <v>0</v>
      </c>
    </row>
    <row r="1781" spans="3:36" outlineLevel="1" x14ac:dyDescent="0.2">
      <c r="C1781" s="346" t="s">
        <v>152</v>
      </c>
      <c r="G1781" t="s">
        <v>292</v>
      </c>
      <c r="Q1781" s="16" t="s">
        <v>110</v>
      </c>
      <c r="R1781" s="314"/>
      <c r="S1781" s="315"/>
      <c r="T1781" s="315"/>
      <c r="U1781" s="315"/>
      <c r="V1781" s="315"/>
      <c r="W1781" s="316"/>
      <c r="X1781" s="349"/>
      <c r="Y1781" s="349"/>
      <c r="Z1781" s="349"/>
      <c r="AA1781" s="349"/>
      <c r="AH1781" s="350"/>
      <c r="AI1781" s="350"/>
    </row>
    <row r="1782" spans="3:36" outlineLevel="1" x14ac:dyDescent="0.2">
      <c r="C1782" s="346" t="s">
        <v>152</v>
      </c>
      <c r="G1782" t="s">
        <v>293</v>
      </c>
      <c r="Q1782" s="16" t="s">
        <v>110</v>
      </c>
      <c r="R1782" s="314"/>
      <c r="S1782" s="315">
        <v>0</v>
      </c>
      <c r="T1782" s="315">
        <v>0</v>
      </c>
      <c r="U1782" s="315">
        <v>0</v>
      </c>
      <c r="V1782" s="315">
        <v>0</v>
      </c>
      <c r="W1782" s="316">
        <v>0</v>
      </c>
      <c r="X1782" s="349">
        <v>0</v>
      </c>
      <c r="Y1782" s="349">
        <v>0</v>
      </c>
      <c r="Z1782" s="349">
        <v>0</v>
      </c>
      <c r="AA1782" s="349">
        <v>0</v>
      </c>
      <c r="AB1782" s="5">
        <v>0</v>
      </c>
      <c r="AC1782" s="5">
        <v>0</v>
      </c>
      <c r="AD1782" s="5">
        <v>0</v>
      </c>
      <c r="AE1782" s="5">
        <v>0</v>
      </c>
      <c r="AF1782" s="5">
        <v>0</v>
      </c>
      <c r="AG1782" s="5">
        <v>0</v>
      </c>
      <c r="AH1782" s="350">
        <v>0</v>
      </c>
      <c r="AI1782" s="350">
        <v>0</v>
      </c>
      <c r="AJ1782" s="289"/>
    </row>
    <row r="1783" spans="3:36" outlineLevel="1" x14ac:dyDescent="0.2">
      <c r="C1783" s="346" t="s">
        <v>152</v>
      </c>
      <c r="G1783" t="s">
        <v>294</v>
      </c>
      <c r="Q1783" s="337" t="s">
        <v>110</v>
      </c>
      <c r="R1783" s="320"/>
      <c r="S1783" s="321"/>
      <c r="T1783" s="321"/>
      <c r="U1783" s="321"/>
      <c r="V1783" s="321"/>
      <c r="W1783" s="322"/>
      <c r="X1783" s="351"/>
      <c r="Y1783" s="351"/>
      <c r="Z1783" s="351"/>
      <c r="AA1783" s="351"/>
      <c r="AB1783" s="323"/>
      <c r="AC1783" s="323"/>
      <c r="AD1783" s="323"/>
      <c r="AE1783" s="323"/>
      <c r="AF1783" s="323"/>
      <c r="AG1783" s="323"/>
      <c r="AH1783" s="352"/>
      <c r="AI1783" s="352"/>
    </row>
    <row r="1784" spans="3:36" outlineLevel="1" x14ac:dyDescent="0.2">
      <c r="C1784" s="346" t="s">
        <v>152</v>
      </c>
      <c r="G1784" s="325" t="s">
        <v>295</v>
      </c>
      <c r="H1784" s="326"/>
      <c r="I1784" s="325"/>
      <c r="J1784" s="325"/>
      <c r="K1784" s="326"/>
      <c r="L1784" s="325"/>
      <c r="M1784" s="325"/>
      <c r="N1784" s="325"/>
      <c r="O1784" s="325"/>
      <c r="P1784" s="325"/>
      <c r="Q1784" s="326"/>
      <c r="R1784" s="327"/>
      <c r="S1784" s="327">
        <v>0</v>
      </c>
      <c r="T1784" s="327">
        <v>0</v>
      </c>
      <c r="U1784" s="327">
        <v>0</v>
      </c>
      <c r="V1784" s="327">
        <v>0</v>
      </c>
      <c r="W1784" s="327">
        <v>0</v>
      </c>
      <c r="X1784" s="327">
        <v>0</v>
      </c>
      <c r="Y1784" s="327">
        <v>0</v>
      </c>
      <c r="Z1784" s="327">
        <v>0</v>
      </c>
      <c r="AA1784" s="327">
        <v>0</v>
      </c>
      <c r="AB1784" s="327">
        <v>0</v>
      </c>
      <c r="AC1784" s="327">
        <v>0</v>
      </c>
      <c r="AD1784" s="327">
        <v>0</v>
      </c>
      <c r="AE1784" s="327">
        <v>0</v>
      </c>
      <c r="AF1784" s="327">
        <v>0</v>
      </c>
      <c r="AG1784" s="327">
        <v>0</v>
      </c>
      <c r="AH1784" s="327">
        <v>0</v>
      </c>
      <c r="AI1784" s="327">
        <v>0</v>
      </c>
    </row>
    <row r="1785" spans="3:36" outlineLevel="1" x14ac:dyDescent="0.2">
      <c r="C1785" s="346"/>
      <c r="AH1785" s="5"/>
      <c r="AI1785" s="5"/>
    </row>
    <row r="1786" spans="3:36" outlineLevel="1" x14ac:dyDescent="0.2">
      <c r="C1786" s="346" t="s">
        <v>152</v>
      </c>
      <c r="F1786" s="40" t="s">
        <v>284</v>
      </c>
      <c r="Q1786" s="16" t="s">
        <v>110</v>
      </c>
      <c r="R1786" s="340"/>
      <c r="S1786" s="341">
        <v>0</v>
      </c>
      <c r="T1786" s="341">
        <v>0</v>
      </c>
      <c r="U1786" s="341">
        <v>0</v>
      </c>
      <c r="V1786" s="341">
        <v>0</v>
      </c>
      <c r="W1786" s="342">
        <v>0</v>
      </c>
      <c r="X1786" s="353">
        <v>0</v>
      </c>
      <c r="Y1786" s="353">
        <v>0</v>
      </c>
      <c r="Z1786" s="353">
        <v>0</v>
      </c>
      <c r="AA1786" s="353">
        <v>0</v>
      </c>
      <c r="AB1786" s="343">
        <v>0</v>
      </c>
      <c r="AC1786" s="343">
        <v>0</v>
      </c>
      <c r="AD1786" s="343">
        <v>0</v>
      </c>
      <c r="AE1786" s="343">
        <v>0</v>
      </c>
      <c r="AF1786" s="343">
        <v>0</v>
      </c>
      <c r="AG1786" s="343">
        <v>0</v>
      </c>
      <c r="AH1786" s="344">
        <v>0</v>
      </c>
      <c r="AI1786" s="344">
        <v>0</v>
      </c>
    </row>
    <row r="1787" spans="3:36" outlineLevel="1" x14ac:dyDescent="0.2">
      <c r="C1787" s="346"/>
      <c r="AH1787" s="5"/>
      <c r="AI1787" s="5"/>
    </row>
    <row r="1788" spans="3:36" outlineLevel="1" x14ac:dyDescent="0.2">
      <c r="C1788" s="346" t="s">
        <v>152</v>
      </c>
      <c r="F1788" s="40" t="s">
        <v>285</v>
      </c>
      <c r="Q1788" s="16" t="s">
        <v>110</v>
      </c>
      <c r="R1788" s="340"/>
      <c r="S1788" s="341">
        <v>0</v>
      </c>
      <c r="T1788" s="341">
        <v>0</v>
      </c>
      <c r="U1788" s="341">
        <v>0</v>
      </c>
      <c r="V1788" s="341">
        <v>0</v>
      </c>
      <c r="W1788" s="342">
        <v>0</v>
      </c>
      <c r="X1788" s="353">
        <v>0</v>
      </c>
      <c r="Y1788" s="353">
        <v>0</v>
      </c>
      <c r="Z1788" s="353">
        <v>0</v>
      </c>
      <c r="AA1788" s="353">
        <v>0</v>
      </c>
      <c r="AB1788" s="343">
        <v>0</v>
      </c>
      <c r="AC1788" s="343">
        <v>0</v>
      </c>
      <c r="AD1788" s="343">
        <v>0</v>
      </c>
      <c r="AE1788" s="343">
        <v>0</v>
      </c>
      <c r="AF1788" s="343">
        <v>0</v>
      </c>
      <c r="AG1788" s="343">
        <v>0</v>
      </c>
      <c r="AH1788" s="344">
        <v>0</v>
      </c>
      <c r="AI1788" s="344">
        <v>0</v>
      </c>
    </row>
    <row r="1789" spans="3:36" outlineLevel="1" x14ac:dyDescent="0.2">
      <c r="C1789" s="346"/>
      <c r="AH1789" s="5"/>
      <c r="AI1789" s="5"/>
    </row>
    <row r="1790" spans="3:36" outlineLevel="1" x14ac:dyDescent="0.2">
      <c r="C1790" s="346" t="s">
        <v>152</v>
      </c>
      <c r="F1790" s="40" t="s">
        <v>267</v>
      </c>
      <c r="Q1790" s="16" t="s">
        <v>110</v>
      </c>
      <c r="R1790" s="340"/>
      <c r="S1790" s="341">
        <v>0</v>
      </c>
      <c r="T1790" s="341">
        <v>0</v>
      </c>
      <c r="U1790" s="341">
        <v>0</v>
      </c>
      <c r="V1790" s="341">
        <v>0</v>
      </c>
      <c r="W1790" s="342">
        <v>0</v>
      </c>
      <c r="X1790" s="353">
        <v>0</v>
      </c>
      <c r="Y1790" s="353">
        <v>0</v>
      </c>
      <c r="Z1790" s="353">
        <v>0</v>
      </c>
      <c r="AA1790" s="353">
        <v>0</v>
      </c>
      <c r="AB1790" s="343">
        <v>0</v>
      </c>
      <c r="AC1790" s="343">
        <v>0</v>
      </c>
      <c r="AD1790" s="343">
        <v>0</v>
      </c>
      <c r="AE1790" s="343">
        <v>0</v>
      </c>
      <c r="AF1790" s="343">
        <v>0</v>
      </c>
      <c r="AG1790" s="343">
        <v>0</v>
      </c>
      <c r="AH1790" s="344">
        <v>0</v>
      </c>
      <c r="AI1790" s="344">
        <v>0</v>
      </c>
    </row>
    <row r="1791" spans="3:36" outlineLevel="1" x14ac:dyDescent="0.2"/>
    <row r="1792" spans="3:36" x14ac:dyDescent="0.2">
      <c r="C1792" s="116" t="s">
        <v>152</v>
      </c>
      <c r="D1792" s="67" t="s">
        <v>152</v>
      </c>
      <c r="E1792" s="67"/>
      <c r="F1792" s="67"/>
      <c r="G1792" s="67"/>
      <c r="H1792" s="102"/>
      <c r="I1792" s="67"/>
      <c r="J1792" s="67"/>
      <c r="K1792" s="102"/>
      <c r="L1792" s="67"/>
      <c r="M1792" s="67"/>
      <c r="N1792" s="67"/>
      <c r="O1792" s="67"/>
      <c r="P1792" s="67"/>
      <c r="Q1792" s="117" t="s">
        <v>110</v>
      </c>
      <c r="R1792" s="118"/>
      <c r="S1792" s="118">
        <v>0</v>
      </c>
      <c r="T1792" s="118">
        <v>0</v>
      </c>
      <c r="U1792" s="118">
        <v>0</v>
      </c>
      <c r="V1792" s="118">
        <v>0</v>
      </c>
      <c r="W1792" s="118">
        <v>0</v>
      </c>
      <c r="X1792" s="118">
        <v>0</v>
      </c>
      <c r="Y1792" s="118">
        <v>0</v>
      </c>
      <c r="Z1792" s="118">
        <v>0</v>
      </c>
      <c r="AA1792" s="118">
        <v>0</v>
      </c>
      <c r="AB1792" s="118">
        <v>0</v>
      </c>
      <c r="AC1792" s="118">
        <v>0</v>
      </c>
      <c r="AD1792" s="118">
        <v>0</v>
      </c>
      <c r="AE1792" s="118">
        <v>0</v>
      </c>
      <c r="AF1792" s="118">
        <v>0</v>
      </c>
      <c r="AG1792" s="118">
        <v>0</v>
      </c>
      <c r="AH1792" s="118">
        <v>0</v>
      </c>
      <c r="AI1792" s="118">
        <v>0</v>
      </c>
    </row>
    <row r="1793" spans="3:36" outlineLevel="1" x14ac:dyDescent="0.2">
      <c r="F1793" s="40" t="s">
        <v>269</v>
      </c>
    </row>
    <row r="1794" spans="3:36" outlineLevel="1" x14ac:dyDescent="0.2">
      <c r="C1794" s="346" t="s">
        <v>152</v>
      </c>
      <c r="G1794" t="s">
        <v>290</v>
      </c>
      <c r="O1794" s="149" t="s">
        <v>291</v>
      </c>
      <c r="P1794" s="318">
        <v>0</v>
      </c>
      <c r="Q1794" s="16" t="s">
        <v>110</v>
      </c>
      <c r="R1794" s="299"/>
      <c r="S1794" s="300">
        <v>0</v>
      </c>
      <c r="T1794" s="300">
        <v>0</v>
      </c>
      <c r="U1794" s="300">
        <v>0</v>
      </c>
      <c r="V1794" s="300">
        <v>0</v>
      </c>
      <c r="W1794" s="301">
        <v>0</v>
      </c>
      <c r="X1794" s="347">
        <v>0</v>
      </c>
      <c r="Y1794" s="347">
        <v>0</v>
      </c>
      <c r="Z1794" s="347">
        <v>0</v>
      </c>
      <c r="AA1794" s="347">
        <v>0</v>
      </c>
      <c r="AB1794" s="302">
        <v>0</v>
      </c>
      <c r="AC1794" s="302">
        <v>0</v>
      </c>
      <c r="AD1794" s="302">
        <v>0</v>
      </c>
      <c r="AE1794" s="302">
        <v>0</v>
      </c>
      <c r="AF1794" s="302">
        <v>0</v>
      </c>
      <c r="AG1794" s="302">
        <v>0</v>
      </c>
      <c r="AH1794" s="348">
        <v>0</v>
      </c>
      <c r="AI1794" s="348">
        <v>0</v>
      </c>
    </row>
    <row r="1795" spans="3:36" outlineLevel="1" x14ac:dyDescent="0.2">
      <c r="C1795" s="346" t="s">
        <v>152</v>
      </c>
      <c r="G1795" t="s">
        <v>292</v>
      </c>
      <c r="Q1795" s="16" t="s">
        <v>110</v>
      </c>
      <c r="R1795" s="314"/>
      <c r="S1795" s="315"/>
      <c r="T1795" s="315"/>
      <c r="U1795" s="315"/>
      <c r="V1795" s="315"/>
      <c r="W1795" s="316"/>
      <c r="X1795" s="349"/>
      <c r="Y1795" s="349"/>
      <c r="Z1795" s="349"/>
      <c r="AA1795" s="349"/>
      <c r="AH1795" s="350"/>
      <c r="AI1795" s="350"/>
    </row>
    <row r="1796" spans="3:36" outlineLevel="1" x14ac:dyDescent="0.2">
      <c r="C1796" s="346" t="s">
        <v>152</v>
      </c>
      <c r="G1796" t="s">
        <v>293</v>
      </c>
      <c r="Q1796" s="16" t="s">
        <v>110</v>
      </c>
      <c r="R1796" s="314"/>
      <c r="S1796" s="315">
        <v>0</v>
      </c>
      <c r="T1796" s="315">
        <v>0</v>
      </c>
      <c r="U1796" s="315">
        <v>0</v>
      </c>
      <c r="V1796" s="315">
        <v>0</v>
      </c>
      <c r="W1796" s="316">
        <v>0</v>
      </c>
      <c r="X1796" s="349">
        <v>0</v>
      </c>
      <c r="Y1796" s="349">
        <v>0</v>
      </c>
      <c r="Z1796" s="349">
        <v>0</v>
      </c>
      <c r="AA1796" s="349">
        <v>0</v>
      </c>
      <c r="AB1796" s="5">
        <v>0</v>
      </c>
      <c r="AC1796" s="5">
        <v>0</v>
      </c>
      <c r="AD1796" s="5">
        <v>0</v>
      </c>
      <c r="AE1796" s="5">
        <v>0</v>
      </c>
      <c r="AF1796" s="5">
        <v>0</v>
      </c>
      <c r="AG1796" s="5">
        <v>0</v>
      </c>
      <c r="AH1796" s="350">
        <v>0</v>
      </c>
      <c r="AI1796" s="350">
        <v>0</v>
      </c>
      <c r="AJ1796" s="289"/>
    </row>
    <row r="1797" spans="3:36" outlineLevel="1" x14ac:dyDescent="0.2">
      <c r="C1797" s="346" t="s">
        <v>152</v>
      </c>
      <c r="G1797" t="s">
        <v>294</v>
      </c>
      <c r="Q1797" s="337" t="s">
        <v>110</v>
      </c>
      <c r="R1797" s="320"/>
      <c r="S1797" s="321"/>
      <c r="T1797" s="321"/>
      <c r="U1797" s="321"/>
      <c r="V1797" s="321"/>
      <c r="W1797" s="322"/>
      <c r="X1797" s="351"/>
      <c r="Y1797" s="351"/>
      <c r="Z1797" s="351"/>
      <c r="AA1797" s="351"/>
      <c r="AB1797" s="323"/>
      <c r="AC1797" s="323"/>
      <c r="AD1797" s="323"/>
      <c r="AE1797" s="323"/>
      <c r="AF1797" s="323"/>
      <c r="AG1797" s="323"/>
      <c r="AH1797" s="352"/>
      <c r="AI1797" s="352"/>
    </row>
    <row r="1798" spans="3:36" outlineLevel="1" x14ac:dyDescent="0.2">
      <c r="C1798" s="346" t="s">
        <v>152</v>
      </c>
      <c r="G1798" s="325" t="s">
        <v>295</v>
      </c>
      <c r="H1798" s="326"/>
      <c r="I1798" s="325"/>
      <c r="J1798" s="325"/>
      <c r="K1798" s="326"/>
      <c r="L1798" s="325"/>
      <c r="M1798" s="325"/>
      <c r="N1798" s="325"/>
      <c r="O1798" s="325"/>
      <c r="P1798" s="325"/>
      <c r="Q1798" s="326"/>
      <c r="R1798" s="327"/>
      <c r="S1798" s="327">
        <v>0</v>
      </c>
      <c r="T1798" s="327">
        <v>0</v>
      </c>
      <c r="U1798" s="327">
        <v>0</v>
      </c>
      <c r="V1798" s="327">
        <v>0</v>
      </c>
      <c r="W1798" s="327">
        <v>0</v>
      </c>
      <c r="X1798" s="327">
        <v>0</v>
      </c>
      <c r="Y1798" s="327">
        <v>0</v>
      </c>
      <c r="Z1798" s="327">
        <v>0</v>
      </c>
      <c r="AA1798" s="327">
        <v>0</v>
      </c>
      <c r="AB1798" s="327">
        <v>0</v>
      </c>
      <c r="AC1798" s="327">
        <v>0</v>
      </c>
      <c r="AD1798" s="327">
        <v>0</v>
      </c>
      <c r="AE1798" s="327">
        <v>0</v>
      </c>
      <c r="AF1798" s="327">
        <v>0</v>
      </c>
      <c r="AG1798" s="327">
        <v>0</v>
      </c>
      <c r="AH1798" s="327">
        <v>0</v>
      </c>
      <c r="AI1798" s="327">
        <v>0</v>
      </c>
    </row>
    <row r="1799" spans="3:36" outlineLevel="1" x14ac:dyDescent="0.2">
      <c r="C1799" s="346"/>
      <c r="AH1799" s="5"/>
      <c r="AI1799" s="5"/>
    </row>
    <row r="1800" spans="3:36" outlineLevel="1" x14ac:dyDescent="0.2">
      <c r="C1800" s="346" t="s">
        <v>152</v>
      </c>
      <c r="F1800" s="40" t="s">
        <v>284</v>
      </c>
      <c r="Q1800" s="16" t="s">
        <v>110</v>
      </c>
      <c r="R1800" s="340"/>
      <c r="S1800" s="341">
        <v>0</v>
      </c>
      <c r="T1800" s="341">
        <v>0</v>
      </c>
      <c r="U1800" s="341">
        <v>0</v>
      </c>
      <c r="V1800" s="341">
        <v>0</v>
      </c>
      <c r="W1800" s="342">
        <v>0</v>
      </c>
      <c r="X1800" s="353">
        <v>0</v>
      </c>
      <c r="Y1800" s="353">
        <v>0</v>
      </c>
      <c r="Z1800" s="353">
        <v>0</v>
      </c>
      <c r="AA1800" s="353">
        <v>0</v>
      </c>
      <c r="AB1800" s="343">
        <v>0</v>
      </c>
      <c r="AC1800" s="343">
        <v>0</v>
      </c>
      <c r="AD1800" s="343">
        <v>0</v>
      </c>
      <c r="AE1800" s="343">
        <v>0</v>
      </c>
      <c r="AF1800" s="343">
        <v>0</v>
      </c>
      <c r="AG1800" s="343">
        <v>0</v>
      </c>
      <c r="AH1800" s="344">
        <v>0</v>
      </c>
      <c r="AI1800" s="344">
        <v>0</v>
      </c>
    </row>
    <row r="1801" spans="3:36" outlineLevel="1" x14ac:dyDescent="0.2">
      <c r="C1801" s="346"/>
      <c r="AH1801" s="5"/>
      <c r="AI1801" s="5"/>
    </row>
    <row r="1802" spans="3:36" outlineLevel="1" x14ac:dyDescent="0.2">
      <c r="C1802" s="346" t="s">
        <v>152</v>
      </c>
      <c r="F1802" s="40" t="s">
        <v>285</v>
      </c>
      <c r="Q1802" s="16" t="s">
        <v>110</v>
      </c>
      <c r="R1802" s="340"/>
      <c r="S1802" s="341">
        <v>0</v>
      </c>
      <c r="T1802" s="341">
        <v>0</v>
      </c>
      <c r="U1802" s="341">
        <v>0</v>
      </c>
      <c r="V1802" s="341">
        <v>0</v>
      </c>
      <c r="W1802" s="342">
        <v>0</v>
      </c>
      <c r="X1802" s="353">
        <v>0</v>
      </c>
      <c r="Y1802" s="353">
        <v>0</v>
      </c>
      <c r="Z1802" s="353">
        <v>0</v>
      </c>
      <c r="AA1802" s="353">
        <v>0</v>
      </c>
      <c r="AB1802" s="343">
        <v>0</v>
      </c>
      <c r="AC1802" s="343">
        <v>0</v>
      </c>
      <c r="AD1802" s="343">
        <v>0</v>
      </c>
      <c r="AE1802" s="343">
        <v>0</v>
      </c>
      <c r="AF1802" s="343">
        <v>0</v>
      </c>
      <c r="AG1802" s="343">
        <v>0</v>
      </c>
      <c r="AH1802" s="344">
        <v>0</v>
      </c>
      <c r="AI1802" s="344">
        <v>0</v>
      </c>
    </row>
    <row r="1803" spans="3:36" outlineLevel="1" x14ac:dyDescent="0.2">
      <c r="C1803" s="346"/>
      <c r="AH1803" s="5"/>
      <c r="AI1803" s="5"/>
    </row>
    <row r="1804" spans="3:36" outlineLevel="1" x14ac:dyDescent="0.2">
      <c r="C1804" s="346" t="s">
        <v>152</v>
      </c>
      <c r="F1804" s="40" t="s">
        <v>267</v>
      </c>
      <c r="Q1804" s="16" t="s">
        <v>110</v>
      </c>
      <c r="R1804" s="340"/>
      <c r="S1804" s="341">
        <v>0</v>
      </c>
      <c r="T1804" s="341">
        <v>0</v>
      </c>
      <c r="U1804" s="341">
        <v>0</v>
      </c>
      <c r="V1804" s="341">
        <v>0</v>
      </c>
      <c r="W1804" s="342">
        <v>0</v>
      </c>
      <c r="X1804" s="353">
        <v>0</v>
      </c>
      <c r="Y1804" s="353">
        <v>0</v>
      </c>
      <c r="Z1804" s="353">
        <v>0</v>
      </c>
      <c r="AA1804" s="353">
        <v>0</v>
      </c>
      <c r="AB1804" s="343">
        <v>0</v>
      </c>
      <c r="AC1804" s="343">
        <v>0</v>
      </c>
      <c r="AD1804" s="343">
        <v>0</v>
      </c>
      <c r="AE1804" s="343">
        <v>0</v>
      </c>
      <c r="AF1804" s="343">
        <v>0</v>
      </c>
      <c r="AG1804" s="343">
        <v>0</v>
      </c>
      <c r="AH1804" s="344">
        <v>0</v>
      </c>
      <c r="AI1804" s="344">
        <v>0</v>
      </c>
    </row>
    <row r="1805" spans="3:36" outlineLevel="1" x14ac:dyDescent="0.2"/>
    <row r="1806" spans="3:36" x14ac:dyDescent="0.2">
      <c r="C1806" s="116" t="s">
        <v>152</v>
      </c>
      <c r="D1806" s="67" t="s">
        <v>152</v>
      </c>
      <c r="E1806" s="67"/>
      <c r="F1806" s="67"/>
      <c r="G1806" s="67"/>
      <c r="H1806" s="102"/>
      <c r="I1806" s="67"/>
      <c r="J1806" s="67"/>
      <c r="K1806" s="102"/>
      <c r="L1806" s="67"/>
      <c r="M1806" s="67"/>
      <c r="N1806" s="67"/>
      <c r="O1806" s="67"/>
      <c r="P1806" s="67"/>
      <c r="Q1806" s="117" t="s">
        <v>110</v>
      </c>
      <c r="R1806" s="118"/>
      <c r="S1806" s="118">
        <v>0</v>
      </c>
      <c r="T1806" s="118">
        <v>0</v>
      </c>
      <c r="U1806" s="118">
        <v>0</v>
      </c>
      <c r="V1806" s="118">
        <v>0</v>
      </c>
      <c r="W1806" s="118">
        <v>0</v>
      </c>
      <c r="X1806" s="118">
        <v>0</v>
      </c>
      <c r="Y1806" s="118">
        <v>0</v>
      </c>
      <c r="Z1806" s="118">
        <v>0</v>
      </c>
      <c r="AA1806" s="118">
        <v>0</v>
      </c>
      <c r="AB1806" s="118">
        <v>0</v>
      </c>
      <c r="AC1806" s="118">
        <v>0</v>
      </c>
      <c r="AD1806" s="118">
        <v>0</v>
      </c>
      <c r="AE1806" s="118">
        <v>0</v>
      </c>
      <c r="AF1806" s="118">
        <v>0</v>
      </c>
      <c r="AG1806" s="118">
        <v>0</v>
      </c>
      <c r="AH1806" s="118">
        <v>0</v>
      </c>
      <c r="AI1806" s="118">
        <v>0</v>
      </c>
    </row>
    <row r="1807" spans="3:36" outlineLevel="1" x14ac:dyDescent="0.2">
      <c r="F1807" s="40" t="s">
        <v>269</v>
      </c>
    </row>
    <row r="1808" spans="3:36" outlineLevel="1" x14ac:dyDescent="0.2">
      <c r="C1808" s="346" t="s">
        <v>152</v>
      </c>
      <c r="G1808" t="s">
        <v>290</v>
      </c>
      <c r="O1808" s="149" t="s">
        <v>291</v>
      </c>
      <c r="P1808" s="318">
        <v>0</v>
      </c>
      <c r="Q1808" s="16" t="s">
        <v>110</v>
      </c>
      <c r="R1808" s="299"/>
      <c r="S1808" s="300">
        <v>0</v>
      </c>
      <c r="T1808" s="300">
        <v>0</v>
      </c>
      <c r="U1808" s="300">
        <v>0</v>
      </c>
      <c r="V1808" s="300">
        <v>0</v>
      </c>
      <c r="W1808" s="301">
        <v>0</v>
      </c>
      <c r="X1808" s="347">
        <v>0</v>
      </c>
      <c r="Y1808" s="347">
        <v>0</v>
      </c>
      <c r="Z1808" s="347">
        <v>0</v>
      </c>
      <c r="AA1808" s="347">
        <v>0</v>
      </c>
      <c r="AB1808" s="302">
        <v>0</v>
      </c>
      <c r="AC1808" s="302">
        <v>0</v>
      </c>
      <c r="AD1808" s="302">
        <v>0</v>
      </c>
      <c r="AE1808" s="302">
        <v>0</v>
      </c>
      <c r="AF1808" s="302">
        <v>0</v>
      </c>
      <c r="AG1808" s="302">
        <v>0</v>
      </c>
      <c r="AH1808" s="348">
        <v>0</v>
      </c>
      <c r="AI1808" s="348">
        <v>0</v>
      </c>
    </row>
    <row r="1809" spans="3:36" outlineLevel="1" x14ac:dyDescent="0.2">
      <c r="C1809" s="346" t="s">
        <v>152</v>
      </c>
      <c r="G1809" t="s">
        <v>292</v>
      </c>
      <c r="Q1809" s="16" t="s">
        <v>110</v>
      </c>
      <c r="R1809" s="314"/>
      <c r="S1809" s="315"/>
      <c r="T1809" s="315"/>
      <c r="U1809" s="315"/>
      <c r="V1809" s="315"/>
      <c r="W1809" s="316"/>
      <c r="X1809" s="349"/>
      <c r="Y1809" s="349"/>
      <c r="Z1809" s="349"/>
      <c r="AA1809" s="349"/>
      <c r="AH1809" s="350"/>
      <c r="AI1809" s="350"/>
    </row>
    <row r="1810" spans="3:36" outlineLevel="1" x14ac:dyDescent="0.2">
      <c r="C1810" s="346" t="s">
        <v>152</v>
      </c>
      <c r="G1810" t="s">
        <v>293</v>
      </c>
      <c r="Q1810" s="16" t="s">
        <v>110</v>
      </c>
      <c r="R1810" s="314"/>
      <c r="S1810" s="315">
        <v>0</v>
      </c>
      <c r="T1810" s="315">
        <v>0</v>
      </c>
      <c r="U1810" s="315">
        <v>0</v>
      </c>
      <c r="V1810" s="315">
        <v>0</v>
      </c>
      <c r="W1810" s="316">
        <v>0</v>
      </c>
      <c r="X1810" s="349">
        <v>0</v>
      </c>
      <c r="Y1810" s="349">
        <v>0</v>
      </c>
      <c r="Z1810" s="349">
        <v>0</v>
      </c>
      <c r="AA1810" s="349">
        <v>0</v>
      </c>
      <c r="AB1810" s="5">
        <v>0</v>
      </c>
      <c r="AC1810" s="5">
        <v>0</v>
      </c>
      <c r="AD1810" s="5">
        <v>0</v>
      </c>
      <c r="AE1810" s="5">
        <v>0</v>
      </c>
      <c r="AF1810" s="5">
        <v>0</v>
      </c>
      <c r="AG1810" s="5">
        <v>0</v>
      </c>
      <c r="AH1810" s="350">
        <v>0</v>
      </c>
      <c r="AI1810" s="350">
        <v>0</v>
      </c>
      <c r="AJ1810" s="289"/>
    </row>
    <row r="1811" spans="3:36" outlineLevel="1" x14ac:dyDescent="0.2">
      <c r="C1811" s="346" t="s">
        <v>152</v>
      </c>
      <c r="G1811" t="s">
        <v>294</v>
      </c>
      <c r="Q1811" s="337" t="s">
        <v>110</v>
      </c>
      <c r="R1811" s="320"/>
      <c r="S1811" s="321"/>
      <c r="T1811" s="321"/>
      <c r="U1811" s="321"/>
      <c r="V1811" s="321"/>
      <c r="W1811" s="322"/>
      <c r="X1811" s="351"/>
      <c r="Y1811" s="351"/>
      <c r="Z1811" s="351"/>
      <c r="AA1811" s="351"/>
      <c r="AB1811" s="323"/>
      <c r="AC1811" s="323"/>
      <c r="AD1811" s="323"/>
      <c r="AE1811" s="323"/>
      <c r="AF1811" s="323"/>
      <c r="AG1811" s="323"/>
      <c r="AH1811" s="352"/>
      <c r="AI1811" s="352"/>
    </row>
    <row r="1812" spans="3:36" outlineLevel="1" x14ac:dyDescent="0.2">
      <c r="C1812" s="346" t="s">
        <v>152</v>
      </c>
      <c r="G1812" s="325" t="s">
        <v>295</v>
      </c>
      <c r="H1812" s="326"/>
      <c r="I1812" s="325"/>
      <c r="J1812" s="325"/>
      <c r="K1812" s="326"/>
      <c r="L1812" s="325"/>
      <c r="M1812" s="325"/>
      <c r="N1812" s="325"/>
      <c r="O1812" s="325"/>
      <c r="P1812" s="325"/>
      <c r="Q1812" s="326"/>
      <c r="R1812" s="327"/>
      <c r="S1812" s="327">
        <v>0</v>
      </c>
      <c r="T1812" s="327">
        <v>0</v>
      </c>
      <c r="U1812" s="327">
        <v>0</v>
      </c>
      <c r="V1812" s="327">
        <v>0</v>
      </c>
      <c r="W1812" s="327">
        <v>0</v>
      </c>
      <c r="X1812" s="327">
        <v>0</v>
      </c>
      <c r="Y1812" s="327">
        <v>0</v>
      </c>
      <c r="Z1812" s="327">
        <v>0</v>
      </c>
      <c r="AA1812" s="327">
        <v>0</v>
      </c>
      <c r="AB1812" s="327">
        <v>0</v>
      </c>
      <c r="AC1812" s="327">
        <v>0</v>
      </c>
      <c r="AD1812" s="327">
        <v>0</v>
      </c>
      <c r="AE1812" s="327">
        <v>0</v>
      </c>
      <c r="AF1812" s="327">
        <v>0</v>
      </c>
      <c r="AG1812" s="327">
        <v>0</v>
      </c>
      <c r="AH1812" s="327">
        <v>0</v>
      </c>
      <c r="AI1812" s="327">
        <v>0</v>
      </c>
    </row>
    <row r="1813" spans="3:36" outlineLevel="1" x14ac:dyDescent="0.2">
      <c r="C1813" s="346"/>
      <c r="AH1813" s="5"/>
      <c r="AI1813" s="5"/>
    </row>
    <row r="1814" spans="3:36" outlineLevel="1" x14ac:dyDescent="0.2">
      <c r="C1814" s="346" t="s">
        <v>152</v>
      </c>
      <c r="F1814" s="40" t="s">
        <v>284</v>
      </c>
      <c r="Q1814" s="16" t="s">
        <v>110</v>
      </c>
      <c r="R1814" s="340"/>
      <c r="S1814" s="341">
        <v>0</v>
      </c>
      <c r="T1814" s="341">
        <v>0</v>
      </c>
      <c r="U1814" s="341">
        <v>0</v>
      </c>
      <c r="V1814" s="341">
        <v>0</v>
      </c>
      <c r="W1814" s="342">
        <v>0</v>
      </c>
      <c r="X1814" s="353">
        <v>0</v>
      </c>
      <c r="Y1814" s="353">
        <v>0</v>
      </c>
      <c r="Z1814" s="353">
        <v>0</v>
      </c>
      <c r="AA1814" s="353">
        <v>0</v>
      </c>
      <c r="AB1814" s="343">
        <v>0</v>
      </c>
      <c r="AC1814" s="343">
        <v>0</v>
      </c>
      <c r="AD1814" s="343">
        <v>0</v>
      </c>
      <c r="AE1814" s="343">
        <v>0</v>
      </c>
      <c r="AF1814" s="343">
        <v>0</v>
      </c>
      <c r="AG1814" s="343">
        <v>0</v>
      </c>
      <c r="AH1814" s="344">
        <v>0</v>
      </c>
      <c r="AI1814" s="344">
        <v>0</v>
      </c>
    </row>
    <row r="1815" spans="3:36" outlineLevel="1" x14ac:dyDescent="0.2">
      <c r="C1815" s="346"/>
      <c r="AH1815" s="5"/>
      <c r="AI1815" s="5"/>
    </row>
    <row r="1816" spans="3:36" outlineLevel="1" x14ac:dyDescent="0.2">
      <c r="C1816" s="346" t="s">
        <v>152</v>
      </c>
      <c r="F1816" s="40" t="s">
        <v>285</v>
      </c>
      <c r="Q1816" s="16" t="s">
        <v>110</v>
      </c>
      <c r="R1816" s="340"/>
      <c r="S1816" s="341">
        <v>0</v>
      </c>
      <c r="T1816" s="341">
        <v>0</v>
      </c>
      <c r="U1816" s="341">
        <v>0</v>
      </c>
      <c r="V1816" s="341">
        <v>0</v>
      </c>
      <c r="W1816" s="342">
        <v>0</v>
      </c>
      <c r="X1816" s="353">
        <v>0</v>
      </c>
      <c r="Y1816" s="353">
        <v>0</v>
      </c>
      <c r="Z1816" s="353">
        <v>0</v>
      </c>
      <c r="AA1816" s="353">
        <v>0</v>
      </c>
      <c r="AB1816" s="343">
        <v>0</v>
      </c>
      <c r="AC1816" s="343">
        <v>0</v>
      </c>
      <c r="AD1816" s="343">
        <v>0</v>
      </c>
      <c r="AE1816" s="343">
        <v>0</v>
      </c>
      <c r="AF1816" s="343">
        <v>0</v>
      </c>
      <c r="AG1816" s="343">
        <v>0</v>
      </c>
      <c r="AH1816" s="344">
        <v>0</v>
      </c>
      <c r="AI1816" s="344">
        <v>0</v>
      </c>
    </row>
    <row r="1817" spans="3:36" outlineLevel="1" x14ac:dyDescent="0.2">
      <c r="C1817" s="346"/>
      <c r="AH1817" s="5"/>
      <c r="AI1817" s="5"/>
    </row>
    <row r="1818" spans="3:36" outlineLevel="1" x14ac:dyDescent="0.2">
      <c r="C1818" s="346" t="s">
        <v>152</v>
      </c>
      <c r="F1818" s="40" t="s">
        <v>267</v>
      </c>
      <c r="Q1818" s="16" t="s">
        <v>110</v>
      </c>
      <c r="R1818" s="340"/>
      <c r="S1818" s="341">
        <v>0</v>
      </c>
      <c r="T1818" s="341">
        <v>0</v>
      </c>
      <c r="U1818" s="341">
        <v>0</v>
      </c>
      <c r="V1818" s="341">
        <v>0</v>
      </c>
      <c r="W1818" s="342">
        <v>0</v>
      </c>
      <c r="X1818" s="353">
        <v>0</v>
      </c>
      <c r="Y1818" s="353">
        <v>0</v>
      </c>
      <c r="Z1818" s="353">
        <v>0</v>
      </c>
      <c r="AA1818" s="353">
        <v>0</v>
      </c>
      <c r="AB1818" s="343">
        <v>0</v>
      </c>
      <c r="AC1818" s="343">
        <v>0</v>
      </c>
      <c r="AD1818" s="343">
        <v>0</v>
      </c>
      <c r="AE1818" s="343">
        <v>0</v>
      </c>
      <c r="AF1818" s="343">
        <v>0</v>
      </c>
      <c r="AG1818" s="343">
        <v>0</v>
      </c>
      <c r="AH1818" s="344">
        <v>0</v>
      </c>
      <c r="AI1818" s="344">
        <v>0</v>
      </c>
    </row>
    <row r="1819" spans="3:36" outlineLevel="1" x14ac:dyDescent="0.2"/>
    <row r="1820" spans="3:36" x14ac:dyDescent="0.2">
      <c r="C1820" s="116" t="s">
        <v>152</v>
      </c>
      <c r="D1820" s="67" t="s">
        <v>152</v>
      </c>
      <c r="E1820" s="67"/>
      <c r="F1820" s="67"/>
      <c r="G1820" s="67"/>
      <c r="H1820" s="102"/>
      <c r="I1820" s="67"/>
      <c r="J1820" s="67"/>
      <c r="K1820" s="102"/>
      <c r="L1820" s="67"/>
      <c r="M1820" s="67"/>
      <c r="N1820" s="67"/>
      <c r="O1820" s="67"/>
      <c r="P1820" s="67"/>
      <c r="Q1820" s="117" t="s">
        <v>110</v>
      </c>
      <c r="R1820" s="118"/>
      <c r="S1820" s="118">
        <v>0</v>
      </c>
      <c r="T1820" s="118">
        <v>0</v>
      </c>
      <c r="U1820" s="118">
        <v>0</v>
      </c>
      <c r="V1820" s="118">
        <v>0</v>
      </c>
      <c r="W1820" s="118">
        <v>0</v>
      </c>
      <c r="X1820" s="118">
        <v>0</v>
      </c>
      <c r="Y1820" s="118">
        <v>0</v>
      </c>
      <c r="Z1820" s="118">
        <v>0</v>
      </c>
      <c r="AA1820" s="118">
        <v>0</v>
      </c>
      <c r="AB1820" s="118">
        <v>0</v>
      </c>
      <c r="AC1820" s="118">
        <v>0</v>
      </c>
      <c r="AD1820" s="118">
        <v>0</v>
      </c>
      <c r="AE1820" s="118">
        <v>0</v>
      </c>
      <c r="AF1820" s="118">
        <v>0</v>
      </c>
      <c r="AG1820" s="118">
        <v>0</v>
      </c>
      <c r="AH1820" s="118">
        <v>0</v>
      </c>
      <c r="AI1820" s="118">
        <v>0</v>
      </c>
    </row>
    <row r="1821" spans="3:36" outlineLevel="1" x14ac:dyDescent="0.2">
      <c r="F1821" s="40" t="s">
        <v>269</v>
      </c>
    </row>
    <row r="1822" spans="3:36" outlineLevel="1" x14ac:dyDescent="0.2">
      <c r="C1822" s="346" t="s">
        <v>152</v>
      </c>
      <c r="G1822" t="s">
        <v>290</v>
      </c>
      <c r="O1822" s="149" t="s">
        <v>291</v>
      </c>
      <c r="P1822" s="318">
        <v>0</v>
      </c>
      <c r="Q1822" s="16" t="s">
        <v>110</v>
      </c>
      <c r="R1822" s="299"/>
      <c r="S1822" s="300">
        <v>0</v>
      </c>
      <c r="T1822" s="300">
        <v>0</v>
      </c>
      <c r="U1822" s="300">
        <v>0</v>
      </c>
      <c r="V1822" s="300">
        <v>0</v>
      </c>
      <c r="W1822" s="301">
        <v>0</v>
      </c>
      <c r="X1822" s="347">
        <v>0</v>
      </c>
      <c r="Y1822" s="347">
        <v>0</v>
      </c>
      <c r="Z1822" s="347">
        <v>0</v>
      </c>
      <c r="AA1822" s="347">
        <v>0</v>
      </c>
      <c r="AB1822" s="302">
        <v>0</v>
      </c>
      <c r="AC1822" s="302">
        <v>0</v>
      </c>
      <c r="AD1822" s="302">
        <v>0</v>
      </c>
      <c r="AE1822" s="302">
        <v>0</v>
      </c>
      <c r="AF1822" s="302">
        <v>0</v>
      </c>
      <c r="AG1822" s="302">
        <v>0</v>
      </c>
      <c r="AH1822" s="348">
        <v>0</v>
      </c>
      <c r="AI1822" s="348">
        <v>0</v>
      </c>
    </row>
    <row r="1823" spans="3:36" outlineLevel="1" x14ac:dyDescent="0.2">
      <c r="C1823" s="346" t="s">
        <v>152</v>
      </c>
      <c r="G1823" t="s">
        <v>292</v>
      </c>
      <c r="Q1823" s="16" t="s">
        <v>110</v>
      </c>
      <c r="R1823" s="314"/>
      <c r="S1823" s="315"/>
      <c r="T1823" s="315"/>
      <c r="U1823" s="315"/>
      <c r="V1823" s="315"/>
      <c r="W1823" s="316"/>
      <c r="X1823" s="349"/>
      <c r="Y1823" s="349"/>
      <c r="Z1823" s="349"/>
      <c r="AA1823" s="349"/>
      <c r="AH1823" s="350"/>
      <c r="AI1823" s="350"/>
    </row>
    <row r="1824" spans="3:36" outlineLevel="1" x14ac:dyDescent="0.2">
      <c r="C1824" s="346" t="s">
        <v>152</v>
      </c>
      <c r="G1824" t="s">
        <v>293</v>
      </c>
      <c r="Q1824" s="16" t="s">
        <v>110</v>
      </c>
      <c r="R1824" s="314"/>
      <c r="S1824" s="315">
        <v>0</v>
      </c>
      <c r="T1824" s="315">
        <v>0</v>
      </c>
      <c r="U1824" s="315">
        <v>0</v>
      </c>
      <c r="V1824" s="315">
        <v>0</v>
      </c>
      <c r="W1824" s="316">
        <v>0</v>
      </c>
      <c r="X1824" s="349">
        <v>0</v>
      </c>
      <c r="Y1824" s="349">
        <v>0</v>
      </c>
      <c r="Z1824" s="349">
        <v>0</v>
      </c>
      <c r="AA1824" s="349">
        <v>0</v>
      </c>
      <c r="AB1824" s="5">
        <v>0</v>
      </c>
      <c r="AC1824" s="5">
        <v>0</v>
      </c>
      <c r="AD1824" s="5">
        <v>0</v>
      </c>
      <c r="AE1824" s="5">
        <v>0</v>
      </c>
      <c r="AF1824" s="5">
        <v>0</v>
      </c>
      <c r="AG1824" s="5">
        <v>0</v>
      </c>
      <c r="AH1824" s="350">
        <v>0</v>
      </c>
      <c r="AI1824" s="350">
        <v>0</v>
      </c>
      <c r="AJ1824" s="289"/>
    </row>
    <row r="1825" spans="3:36" outlineLevel="1" x14ac:dyDescent="0.2">
      <c r="C1825" s="346" t="s">
        <v>152</v>
      </c>
      <c r="G1825" t="s">
        <v>294</v>
      </c>
      <c r="Q1825" s="337" t="s">
        <v>110</v>
      </c>
      <c r="R1825" s="320"/>
      <c r="S1825" s="321"/>
      <c r="T1825" s="321"/>
      <c r="U1825" s="321"/>
      <c r="V1825" s="321"/>
      <c r="W1825" s="322"/>
      <c r="X1825" s="351"/>
      <c r="Y1825" s="351"/>
      <c r="Z1825" s="351"/>
      <c r="AA1825" s="351"/>
      <c r="AB1825" s="323"/>
      <c r="AC1825" s="323"/>
      <c r="AD1825" s="323"/>
      <c r="AE1825" s="323"/>
      <c r="AF1825" s="323"/>
      <c r="AG1825" s="323"/>
      <c r="AH1825" s="352"/>
      <c r="AI1825" s="352"/>
    </row>
    <row r="1826" spans="3:36" outlineLevel="1" x14ac:dyDescent="0.2">
      <c r="C1826" s="346" t="s">
        <v>152</v>
      </c>
      <c r="G1826" s="325" t="s">
        <v>295</v>
      </c>
      <c r="H1826" s="326"/>
      <c r="I1826" s="325"/>
      <c r="J1826" s="325"/>
      <c r="K1826" s="326"/>
      <c r="L1826" s="325"/>
      <c r="M1826" s="325"/>
      <c r="N1826" s="325"/>
      <c r="O1826" s="325"/>
      <c r="P1826" s="325"/>
      <c r="Q1826" s="326"/>
      <c r="R1826" s="327"/>
      <c r="S1826" s="327">
        <v>0</v>
      </c>
      <c r="T1826" s="327">
        <v>0</v>
      </c>
      <c r="U1826" s="327">
        <v>0</v>
      </c>
      <c r="V1826" s="327">
        <v>0</v>
      </c>
      <c r="W1826" s="327">
        <v>0</v>
      </c>
      <c r="X1826" s="327">
        <v>0</v>
      </c>
      <c r="Y1826" s="327">
        <v>0</v>
      </c>
      <c r="Z1826" s="327">
        <v>0</v>
      </c>
      <c r="AA1826" s="327">
        <v>0</v>
      </c>
      <c r="AB1826" s="327">
        <v>0</v>
      </c>
      <c r="AC1826" s="327">
        <v>0</v>
      </c>
      <c r="AD1826" s="327">
        <v>0</v>
      </c>
      <c r="AE1826" s="327">
        <v>0</v>
      </c>
      <c r="AF1826" s="327">
        <v>0</v>
      </c>
      <c r="AG1826" s="327">
        <v>0</v>
      </c>
      <c r="AH1826" s="327">
        <v>0</v>
      </c>
      <c r="AI1826" s="327">
        <v>0</v>
      </c>
    </row>
    <row r="1827" spans="3:36" outlineLevel="1" x14ac:dyDescent="0.2">
      <c r="C1827" s="346"/>
      <c r="AH1827" s="5"/>
      <c r="AI1827" s="5"/>
    </row>
    <row r="1828" spans="3:36" outlineLevel="1" x14ac:dyDescent="0.2">
      <c r="C1828" s="346" t="s">
        <v>152</v>
      </c>
      <c r="F1828" s="40" t="s">
        <v>284</v>
      </c>
      <c r="Q1828" s="16" t="s">
        <v>110</v>
      </c>
      <c r="R1828" s="340"/>
      <c r="S1828" s="341">
        <v>0</v>
      </c>
      <c r="T1828" s="341">
        <v>0</v>
      </c>
      <c r="U1828" s="341">
        <v>0</v>
      </c>
      <c r="V1828" s="341">
        <v>0</v>
      </c>
      <c r="W1828" s="342">
        <v>0</v>
      </c>
      <c r="X1828" s="353">
        <v>0</v>
      </c>
      <c r="Y1828" s="353">
        <v>0</v>
      </c>
      <c r="Z1828" s="353">
        <v>0</v>
      </c>
      <c r="AA1828" s="353">
        <v>0</v>
      </c>
      <c r="AB1828" s="343">
        <v>0</v>
      </c>
      <c r="AC1828" s="343">
        <v>0</v>
      </c>
      <c r="AD1828" s="343">
        <v>0</v>
      </c>
      <c r="AE1828" s="343">
        <v>0</v>
      </c>
      <c r="AF1828" s="343">
        <v>0</v>
      </c>
      <c r="AG1828" s="343">
        <v>0</v>
      </c>
      <c r="AH1828" s="344">
        <v>0</v>
      </c>
      <c r="AI1828" s="344">
        <v>0</v>
      </c>
    </row>
    <row r="1829" spans="3:36" outlineLevel="1" x14ac:dyDescent="0.2">
      <c r="C1829" s="346"/>
      <c r="AH1829" s="5"/>
      <c r="AI1829" s="5"/>
    </row>
    <row r="1830" spans="3:36" outlineLevel="1" x14ac:dyDescent="0.2">
      <c r="C1830" s="346" t="s">
        <v>152</v>
      </c>
      <c r="F1830" s="40" t="s">
        <v>285</v>
      </c>
      <c r="Q1830" s="16" t="s">
        <v>110</v>
      </c>
      <c r="R1830" s="340"/>
      <c r="S1830" s="341">
        <v>0</v>
      </c>
      <c r="T1830" s="341">
        <v>0</v>
      </c>
      <c r="U1830" s="341">
        <v>0</v>
      </c>
      <c r="V1830" s="341">
        <v>0</v>
      </c>
      <c r="W1830" s="342">
        <v>0</v>
      </c>
      <c r="X1830" s="353">
        <v>0</v>
      </c>
      <c r="Y1830" s="353">
        <v>0</v>
      </c>
      <c r="Z1830" s="353">
        <v>0</v>
      </c>
      <c r="AA1830" s="353">
        <v>0</v>
      </c>
      <c r="AB1830" s="343">
        <v>0</v>
      </c>
      <c r="AC1830" s="343">
        <v>0</v>
      </c>
      <c r="AD1830" s="343">
        <v>0</v>
      </c>
      <c r="AE1830" s="343">
        <v>0</v>
      </c>
      <c r="AF1830" s="343">
        <v>0</v>
      </c>
      <c r="AG1830" s="343">
        <v>0</v>
      </c>
      <c r="AH1830" s="344">
        <v>0</v>
      </c>
      <c r="AI1830" s="344">
        <v>0</v>
      </c>
    </row>
    <row r="1831" spans="3:36" outlineLevel="1" x14ac:dyDescent="0.2">
      <c r="C1831" s="346"/>
      <c r="AH1831" s="5"/>
      <c r="AI1831" s="5"/>
    </row>
    <row r="1832" spans="3:36" outlineLevel="1" x14ac:dyDescent="0.2">
      <c r="C1832" s="346" t="s">
        <v>152</v>
      </c>
      <c r="F1832" s="40" t="s">
        <v>267</v>
      </c>
      <c r="Q1832" s="16" t="s">
        <v>110</v>
      </c>
      <c r="R1832" s="340"/>
      <c r="S1832" s="341">
        <v>0</v>
      </c>
      <c r="T1832" s="341">
        <v>0</v>
      </c>
      <c r="U1832" s="341">
        <v>0</v>
      </c>
      <c r="V1832" s="341">
        <v>0</v>
      </c>
      <c r="W1832" s="342">
        <v>0</v>
      </c>
      <c r="X1832" s="353">
        <v>0</v>
      </c>
      <c r="Y1832" s="353">
        <v>0</v>
      </c>
      <c r="Z1832" s="353">
        <v>0</v>
      </c>
      <c r="AA1832" s="353">
        <v>0</v>
      </c>
      <c r="AB1832" s="343">
        <v>0</v>
      </c>
      <c r="AC1832" s="343">
        <v>0</v>
      </c>
      <c r="AD1832" s="343">
        <v>0</v>
      </c>
      <c r="AE1832" s="343">
        <v>0</v>
      </c>
      <c r="AF1832" s="343">
        <v>0</v>
      </c>
      <c r="AG1832" s="343">
        <v>0</v>
      </c>
      <c r="AH1832" s="344">
        <v>0</v>
      </c>
      <c r="AI1832" s="344">
        <v>0</v>
      </c>
    </row>
    <row r="1833" spans="3:36" outlineLevel="1" x14ac:dyDescent="0.2"/>
    <row r="1834" spans="3:36" x14ac:dyDescent="0.2">
      <c r="C1834" s="116" t="s">
        <v>152</v>
      </c>
      <c r="D1834" s="67" t="s">
        <v>152</v>
      </c>
      <c r="E1834" s="67"/>
      <c r="F1834" s="67"/>
      <c r="G1834" s="67"/>
      <c r="H1834" s="102"/>
      <c r="I1834" s="67"/>
      <c r="J1834" s="67"/>
      <c r="K1834" s="102"/>
      <c r="L1834" s="67"/>
      <c r="M1834" s="67"/>
      <c r="N1834" s="67"/>
      <c r="O1834" s="67"/>
      <c r="P1834" s="67"/>
      <c r="Q1834" s="117" t="s">
        <v>110</v>
      </c>
      <c r="R1834" s="118"/>
      <c r="S1834" s="118">
        <v>0</v>
      </c>
      <c r="T1834" s="118">
        <v>0</v>
      </c>
      <c r="U1834" s="118">
        <v>0</v>
      </c>
      <c r="V1834" s="118">
        <v>0</v>
      </c>
      <c r="W1834" s="118">
        <v>0</v>
      </c>
      <c r="X1834" s="118">
        <v>0</v>
      </c>
      <c r="Y1834" s="118">
        <v>0</v>
      </c>
      <c r="Z1834" s="118">
        <v>0</v>
      </c>
      <c r="AA1834" s="118">
        <v>0</v>
      </c>
      <c r="AB1834" s="118">
        <v>0</v>
      </c>
      <c r="AC1834" s="118">
        <v>0</v>
      </c>
      <c r="AD1834" s="118">
        <v>0</v>
      </c>
      <c r="AE1834" s="118">
        <v>0</v>
      </c>
      <c r="AF1834" s="118">
        <v>0</v>
      </c>
      <c r="AG1834" s="118">
        <v>0</v>
      </c>
      <c r="AH1834" s="118">
        <v>0</v>
      </c>
      <c r="AI1834" s="118">
        <v>0</v>
      </c>
    </row>
    <row r="1835" spans="3:36" outlineLevel="1" x14ac:dyDescent="0.2">
      <c r="F1835" s="40" t="s">
        <v>269</v>
      </c>
    </row>
    <row r="1836" spans="3:36" outlineLevel="1" x14ac:dyDescent="0.2">
      <c r="C1836" s="346" t="s">
        <v>152</v>
      </c>
      <c r="G1836" t="s">
        <v>290</v>
      </c>
      <c r="O1836" s="149" t="s">
        <v>291</v>
      </c>
      <c r="P1836" s="318">
        <v>0</v>
      </c>
      <c r="Q1836" s="16" t="s">
        <v>110</v>
      </c>
      <c r="R1836" s="299"/>
      <c r="S1836" s="300">
        <v>0</v>
      </c>
      <c r="T1836" s="300">
        <v>0</v>
      </c>
      <c r="U1836" s="300">
        <v>0</v>
      </c>
      <c r="V1836" s="300">
        <v>0</v>
      </c>
      <c r="W1836" s="301">
        <v>0</v>
      </c>
      <c r="X1836" s="347">
        <v>0</v>
      </c>
      <c r="Y1836" s="347">
        <v>0</v>
      </c>
      <c r="Z1836" s="347">
        <v>0</v>
      </c>
      <c r="AA1836" s="347">
        <v>0</v>
      </c>
      <c r="AB1836" s="302">
        <v>0</v>
      </c>
      <c r="AC1836" s="302">
        <v>0</v>
      </c>
      <c r="AD1836" s="302">
        <v>0</v>
      </c>
      <c r="AE1836" s="302">
        <v>0</v>
      </c>
      <c r="AF1836" s="302">
        <v>0</v>
      </c>
      <c r="AG1836" s="302">
        <v>0</v>
      </c>
      <c r="AH1836" s="348">
        <v>0</v>
      </c>
      <c r="AI1836" s="348">
        <v>0</v>
      </c>
    </row>
    <row r="1837" spans="3:36" outlineLevel="1" x14ac:dyDescent="0.2">
      <c r="C1837" s="346" t="s">
        <v>152</v>
      </c>
      <c r="G1837" t="s">
        <v>292</v>
      </c>
      <c r="Q1837" s="16" t="s">
        <v>110</v>
      </c>
      <c r="R1837" s="314"/>
      <c r="S1837" s="315"/>
      <c r="T1837" s="315"/>
      <c r="U1837" s="315"/>
      <c r="V1837" s="315"/>
      <c r="W1837" s="316"/>
      <c r="X1837" s="349"/>
      <c r="Y1837" s="349"/>
      <c r="Z1837" s="349"/>
      <c r="AA1837" s="349"/>
      <c r="AH1837" s="350"/>
      <c r="AI1837" s="350"/>
    </row>
    <row r="1838" spans="3:36" outlineLevel="1" x14ac:dyDescent="0.2">
      <c r="C1838" s="346" t="s">
        <v>152</v>
      </c>
      <c r="G1838" t="s">
        <v>293</v>
      </c>
      <c r="Q1838" s="16" t="s">
        <v>110</v>
      </c>
      <c r="R1838" s="314"/>
      <c r="S1838" s="315">
        <v>0</v>
      </c>
      <c r="T1838" s="315">
        <v>0</v>
      </c>
      <c r="U1838" s="315">
        <v>0</v>
      </c>
      <c r="V1838" s="315">
        <v>0</v>
      </c>
      <c r="W1838" s="316">
        <v>0</v>
      </c>
      <c r="X1838" s="349">
        <v>0</v>
      </c>
      <c r="Y1838" s="349">
        <v>0</v>
      </c>
      <c r="Z1838" s="349">
        <v>0</v>
      </c>
      <c r="AA1838" s="349">
        <v>0</v>
      </c>
      <c r="AB1838" s="5">
        <v>0</v>
      </c>
      <c r="AC1838" s="5">
        <v>0</v>
      </c>
      <c r="AD1838" s="5">
        <v>0</v>
      </c>
      <c r="AE1838" s="5">
        <v>0</v>
      </c>
      <c r="AF1838" s="5">
        <v>0</v>
      </c>
      <c r="AG1838" s="5">
        <v>0</v>
      </c>
      <c r="AH1838" s="350">
        <v>0</v>
      </c>
      <c r="AI1838" s="350">
        <v>0</v>
      </c>
      <c r="AJ1838" s="289"/>
    </row>
    <row r="1839" spans="3:36" outlineLevel="1" x14ac:dyDescent="0.2">
      <c r="C1839" s="346" t="s">
        <v>152</v>
      </c>
      <c r="G1839" t="s">
        <v>294</v>
      </c>
      <c r="Q1839" s="337" t="s">
        <v>110</v>
      </c>
      <c r="R1839" s="320"/>
      <c r="S1839" s="321"/>
      <c r="T1839" s="321"/>
      <c r="U1839" s="321"/>
      <c r="V1839" s="321"/>
      <c r="W1839" s="322"/>
      <c r="X1839" s="351"/>
      <c r="Y1839" s="351"/>
      <c r="Z1839" s="351"/>
      <c r="AA1839" s="351"/>
      <c r="AB1839" s="323"/>
      <c r="AC1839" s="323"/>
      <c r="AD1839" s="323"/>
      <c r="AE1839" s="323"/>
      <c r="AF1839" s="323"/>
      <c r="AG1839" s="323"/>
      <c r="AH1839" s="352"/>
      <c r="AI1839" s="352"/>
    </row>
    <row r="1840" spans="3:36" outlineLevel="1" x14ac:dyDescent="0.2">
      <c r="C1840" s="346" t="s">
        <v>152</v>
      </c>
      <c r="G1840" s="325" t="s">
        <v>295</v>
      </c>
      <c r="H1840" s="326"/>
      <c r="I1840" s="325"/>
      <c r="J1840" s="325"/>
      <c r="K1840" s="326"/>
      <c r="L1840" s="325"/>
      <c r="M1840" s="325"/>
      <c r="N1840" s="325"/>
      <c r="O1840" s="325"/>
      <c r="P1840" s="325"/>
      <c r="Q1840" s="326"/>
      <c r="R1840" s="327"/>
      <c r="S1840" s="327">
        <v>0</v>
      </c>
      <c r="T1840" s="327">
        <v>0</v>
      </c>
      <c r="U1840" s="327">
        <v>0</v>
      </c>
      <c r="V1840" s="327">
        <v>0</v>
      </c>
      <c r="W1840" s="327">
        <v>0</v>
      </c>
      <c r="X1840" s="327">
        <v>0</v>
      </c>
      <c r="Y1840" s="327">
        <v>0</v>
      </c>
      <c r="Z1840" s="327">
        <v>0</v>
      </c>
      <c r="AA1840" s="327">
        <v>0</v>
      </c>
      <c r="AB1840" s="327">
        <v>0</v>
      </c>
      <c r="AC1840" s="327">
        <v>0</v>
      </c>
      <c r="AD1840" s="327">
        <v>0</v>
      </c>
      <c r="AE1840" s="327">
        <v>0</v>
      </c>
      <c r="AF1840" s="327">
        <v>0</v>
      </c>
      <c r="AG1840" s="327">
        <v>0</v>
      </c>
      <c r="AH1840" s="327">
        <v>0</v>
      </c>
      <c r="AI1840" s="327">
        <v>0</v>
      </c>
    </row>
    <row r="1841" spans="3:36" outlineLevel="1" x14ac:dyDescent="0.2">
      <c r="C1841" s="346"/>
      <c r="AH1841" s="5"/>
      <c r="AI1841" s="5"/>
    </row>
    <row r="1842" spans="3:36" outlineLevel="1" x14ac:dyDescent="0.2">
      <c r="C1842" s="346" t="s">
        <v>152</v>
      </c>
      <c r="F1842" s="40" t="s">
        <v>284</v>
      </c>
      <c r="Q1842" s="16" t="s">
        <v>110</v>
      </c>
      <c r="R1842" s="340"/>
      <c r="S1842" s="341">
        <v>0</v>
      </c>
      <c r="T1842" s="341">
        <v>0</v>
      </c>
      <c r="U1842" s="341">
        <v>0</v>
      </c>
      <c r="V1842" s="341">
        <v>0</v>
      </c>
      <c r="W1842" s="342">
        <v>0</v>
      </c>
      <c r="X1842" s="353">
        <v>0</v>
      </c>
      <c r="Y1842" s="353">
        <v>0</v>
      </c>
      <c r="Z1842" s="353">
        <v>0</v>
      </c>
      <c r="AA1842" s="353">
        <v>0</v>
      </c>
      <c r="AB1842" s="343">
        <v>0</v>
      </c>
      <c r="AC1842" s="343">
        <v>0</v>
      </c>
      <c r="AD1842" s="343">
        <v>0</v>
      </c>
      <c r="AE1842" s="343">
        <v>0</v>
      </c>
      <c r="AF1842" s="343">
        <v>0</v>
      </c>
      <c r="AG1842" s="343">
        <v>0</v>
      </c>
      <c r="AH1842" s="344">
        <v>0</v>
      </c>
      <c r="AI1842" s="344">
        <v>0</v>
      </c>
    </row>
    <row r="1843" spans="3:36" outlineLevel="1" x14ac:dyDescent="0.2">
      <c r="C1843" s="346"/>
      <c r="AH1843" s="5"/>
      <c r="AI1843" s="5"/>
    </row>
    <row r="1844" spans="3:36" outlineLevel="1" x14ac:dyDescent="0.2">
      <c r="C1844" s="346" t="s">
        <v>152</v>
      </c>
      <c r="F1844" s="40" t="s">
        <v>285</v>
      </c>
      <c r="Q1844" s="16" t="s">
        <v>110</v>
      </c>
      <c r="R1844" s="340"/>
      <c r="S1844" s="341">
        <v>0</v>
      </c>
      <c r="T1844" s="341">
        <v>0</v>
      </c>
      <c r="U1844" s="341">
        <v>0</v>
      </c>
      <c r="V1844" s="341">
        <v>0</v>
      </c>
      <c r="W1844" s="342">
        <v>0</v>
      </c>
      <c r="X1844" s="353">
        <v>0</v>
      </c>
      <c r="Y1844" s="353">
        <v>0</v>
      </c>
      <c r="Z1844" s="353">
        <v>0</v>
      </c>
      <c r="AA1844" s="353">
        <v>0</v>
      </c>
      <c r="AB1844" s="343">
        <v>0</v>
      </c>
      <c r="AC1844" s="343">
        <v>0</v>
      </c>
      <c r="AD1844" s="343">
        <v>0</v>
      </c>
      <c r="AE1844" s="343">
        <v>0</v>
      </c>
      <c r="AF1844" s="343">
        <v>0</v>
      </c>
      <c r="AG1844" s="343">
        <v>0</v>
      </c>
      <c r="AH1844" s="344">
        <v>0</v>
      </c>
      <c r="AI1844" s="344">
        <v>0</v>
      </c>
    </row>
    <row r="1845" spans="3:36" outlineLevel="1" x14ac:dyDescent="0.2">
      <c r="C1845" s="346"/>
      <c r="AH1845" s="5"/>
      <c r="AI1845" s="5"/>
    </row>
    <row r="1846" spans="3:36" outlineLevel="1" x14ac:dyDescent="0.2">
      <c r="C1846" s="346" t="s">
        <v>152</v>
      </c>
      <c r="F1846" s="40" t="s">
        <v>267</v>
      </c>
      <c r="Q1846" s="16" t="s">
        <v>110</v>
      </c>
      <c r="R1846" s="340"/>
      <c r="S1846" s="341">
        <v>0</v>
      </c>
      <c r="T1846" s="341">
        <v>0</v>
      </c>
      <c r="U1846" s="341">
        <v>0</v>
      </c>
      <c r="V1846" s="341">
        <v>0</v>
      </c>
      <c r="W1846" s="342">
        <v>0</v>
      </c>
      <c r="X1846" s="353">
        <v>0</v>
      </c>
      <c r="Y1846" s="353">
        <v>0</v>
      </c>
      <c r="Z1846" s="353">
        <v>0</v>
      </c>
      <c r="AA1846" s="353">
        <v>0</v>
      </c>
      <c r="AB1846" s="343">
        <v>0</v>
      </c>
      <c r="AC1846" s="343">
        <v>0</v>
      </c>
      <c r="AD1846" s="343">
        <v>0</v>
      </c>
      <c r="AE1846" s="343">
        <v>0</v>
      </c>
      <c r="AF1846" s="343">
        <v>0</v>
      </c>
      <c r="AG1846" s="343">
        <v>0</v>
      </c>
      <c r="AH1846" s="344">
        <v>0</v>
      </c>
      <c r="AI1846" s="344">
        <v>0</v>
      </c>
    </row>
    <row r="1847" spans="3:36" outlineLevel="1" x14ac:dyDescent="0.2"/>
    <row r="1848" spans="3:36" x14ac:dyDescent="0.2">
      <c r="C1848" s="116" t="s">
        <v>152</v>
      </c>
      <c r="D1848" s="67" t="s">
        <v>152</v>
      </c>
      <c r="E1848" s="67"/>
      <c r="F1848" s="67"/>
      <c r="G1848" s="67"/>
      <c r="H1848" s="102"/>
      <c r="I1848" s="67"/>
      <c r="J1848" s="67"/>
      <c r="K1848" s="102"/>
      <c r="L1848" s="67"/>
      <c r="M1848" s="67"/>
      <c r="N1848" s="67"/>
      <c r="O1848" s="67"/>
      <c r="P1848" s="67"/>
      <c r="Q1848" s="117" t="s">
        <v>110</v>
      </c>
      <c r="R1848" s="118"/>
      <c r="S1848" s="118">
        <v>0</v>
      </c>
      <c r="T1848" s="118">
        <v>0</v>
      </c>
      <c r="U1848" s="118">
        <v>0</v>
      </c>
      <c r="V1848" s="118">
        <v>0</v>
      </c>
      <c r="W1848" s="118">
        <v>0</v>
      </c>
      <c r="X1848" s="118">
        <v>0</v>
      </c>
      <c r="Y1848" s="118">
        <v>0</v>
      </c>
      <c r="Z1848" s="118">
        <v>0</v>
      </c>
      <c r="AA1848" s="118">
        <v>0</v>
      </c>
      <c r="AB1848" s="118">
        <v>0</v>
      </c>
      <c r="AC1848" s="118">
        <v>0</v>
      </c>
      <c r="AD1848" s="118">
        <v>0</v>
      </c>
      <c r="AE1848" s="118">
        <v>0</v>
      </c>
      <c r="AF1848" s="118">
        <v>0</v>
      </c>
      <c r="AG1848" s="118">
        <v>0</v>
      </c>
      <c r="AH1848" s="118">
        <v>0</v>
      </c>
      <c r="AI1848" s="118">
        <v>0</v>
      </c>
    </row>
    <row r="1849" spans="3:36" outlineLevel="1" x14ac:dyDescent="0.2">
      <c r="F1849" s="40" t="s">
        <v>269</v>
      </c>
    </row>
    <row r="1850" spans="3:36" outlineLevel="1" x14ac:dyDescent="0.2">
      <c r="C1850" s="346" t="s">
        <v>152</v>
      </c>
      <c r="G1850" t="s">
        <v>290</v>
      </c>
      <c r="O1850" s="149" t="s">
        <v>291</v>
      </c>
      <c r="P1850" s="318">
        <v>0</v>
      </c>
      <c r="Q1850" s="16" t="s">
        <v>110</v>
      </c>
      <c r="R1850" s="299"/>
      <c r="S1850" s="300">
        <v>0</v>
      </c>
      <c r="T1850" s="300">
        <v>0</v>
      </c>
      <c r="U1850" s="300">
        <v>0</v>
      </c>
      <c r="V1850" s="300">
        <v>0</v>
      </c>
      <c r="W1850" s="301">
        <v>0</v>
      </c>
      <c r="X1850" s="347">
        <v>0</v>
      </c>
      <c r="Y1850" s="347">
        <v>0</v>
      </c>
      <c r="Z1850" s="347">
        <v>0</v>
      </c>
      <c r="AA1850" s="347">
        <v>0</v>
      </c>
      <c r="AB1850" s="302">
        <v>0</v>
      </c>
      <c r="AC1850" s="302">
        <v>0</v>
      </c>
      <c r="AD1850" s="302">
        <v>0</v>
      </c>
      <c r="AE1850" s="302">
        <v>0</v>
      </c>
      <c r="AF1850" s="302">
        <v>0</v>
      </c>
      <c r="AG1850" s="302">
        <v>0</v>
      </c>
      <c r="AH1850" s="348">
        <v>0</v>
      </c>
      <c r="AI1850" s="348">
        <v>0</v>
      </c>
    </row>
    <row r="1851" spans="3:36" outlineLevel="1" x14ac:dyDescent="0.2">
      <c r="C1851" s="346" t="s">
        <v>152</v>
      </c>
      <c r="G1851" t="s">
        <v>292</v>
      </c>
      <c r="Q1851" s="16" t="s">
        <v>110</v>
      </c>
      <c r="R1851" s="314"/>
      <c r="S1851" s="315"/>
      <c r="T1851" s="315"/>
      <c r="U1851" s="315"/>
      <c r="V1851" s="315"/>
      <c r="W1851" s="316"/>
      <c r="X1851" s="349"/>
      <c r="Y1851" s="349"/>
      <c r="Z1851" s="349"/>
      <c r="AA1851" s="349"/>
      <c r="AH1851" s="350"/>
      <c r="AI1851" s="350"/>
    </row>
    <row r="1852" spans="3:36" outlineLevel="1" x14ac:dyDescent="0.2">
      <c r="C1852" s="346" t="s">
        <v>152</v>
      </c>
      <c r="G1852" t="s">
        <v>293</v>
      </c>
      <c r="Q1852" s="16" t="s">
        <v>110</v>
      </c>
      <c r="R1852" s="314"/>
      <c r="S1852" s="315">
        <v>0</v>
      </c>
      <c r="T1852" s="315">
        <v>0</v>
      </c>
      <c r="U1852" s="315">
        <v>0</v>
      </c>
      <c r="V1852" s="315">
        <v>0</v>
      </c>
      <c r="W1852" s="316">
        <v>0</v>
      </c>
      <c r="X1852" s="349">
        <v>0</v>
      </c>
      <c r="Y1852" s="349">
        <v>0</v>
      </c>
      <c r="Z1852" s="349">
        <v>0</v>
      </c>
      <c r="AA1852" s="349">
        <v>0</v>
      </c>
      <c r="AB1852" s="5">
        <v>0</v>
      </c>
      <c r="AC1852" s="5">
        <v>0</v>
      </c>
      <c r="AD1852" s="5">
        <v>0</v>
      </c>
      <c r="AE1852" s="5">
        <v>0</v>
      </c>
      <c r="AF1852" s="5">
        <v>0</v>
      </c>
      <c r="AG1852" s="5">
        <v>0</v>
      </c>
      <c r="AH1852" s="350">
        <v>0</v>
      </c>
      <c r="AI1852" s="350">
        <v>0</v>
      </c>
      <c r="AJ1852" s="289"/>
    </row>
    <row r="1853" spans="3:36" outlineLevel="1" x14ac:dyDescent="0.2">
      <c r="C1853" s="346" t="s">
        <v>152</v>
      </c>
      <c r="G1853" t="s">
        <v>294</v>
      </c>
      <c r="Q1853" s="337" t="s">
        <v>110</v>
      </c>
      <c r="R1853" s="320"/>
      <c r="S1853" s="321"/>
      <c r="T1853" s="321"/>
      <c r="U1853" s="321"/>
      <c r="V1853" s="321"/>
      <c r="W1853" s="322"/>
      <c r="X1853" s="351"/>
      <c r="Y1853" s="351"/>
      <c r="Z1853" s="351"/>
      <c r="AA1853" s="351"/>
      <c r="AB1853" s="323"/>
      <c r="AC1853" s="323"/>
      <c r="AD1853" s="323"/>
      <c r="AE1853" s="323"/>
      <c r="AF1853" s="323"/>
      <c r="AG1853" s="323"/>
      <c r="AH1853" s="352"/>
      <c r="AI1853" s="352"/>
    </row>
    <row r="1854" spans="3:36" outlineLevel="1" x14ac:dyDescent="0.2">
      <c r="C1854" s="346" t="s">
        <v>152</v>
      </c>
      <c r="G1854" s="325" t="s">
        <v>295</v>
      </c>
      <c r="H1854" s="326"/>
      <c r="I1854" s="325"/>
      <c r="J1854" s="325"/>
      <c r="K1854" s="326"/>
      <c r="L1854" s="325"/>
      <c r="M1854" s="325"/>
      <c r="N1854" s="325"/>
      <c r="O1854" s="325"/>
      <c r="P1854" s="325"/>
      <c r="Q1854" s="326"/>
      <c r="R1854" s="327"/>
      <c r="S1854" s="327">
        <v>0</v>
      </c>
      <c r="T1854" s="327">
        <v>0</v>
      </c>
      <c r="U1854" s="327">
        <v>0</v>
      </c>
      <c r="V1854" s="327">
        <v>0</v>
      </c>
      <c r="W1854" s="327">
        <v>0</v>
      </c>
      <c r="X1854" s="327">
        <v>0</v>
      </c>
      <c r="Y1854" s="327">
        <v>0</v>
      </c>
      <c r="Z1854" s="327">
        <v>0</v>
      </c>
      <c r="AA1854" s="327">
        <v>0</v>
      </c>
      <c r="AB1854" s="327">
        <v>0</v>
      </c>
      <c r="AC1854" s="327">
        <v>0</v>
      </c>
      <c r="AD1854" s="327">
        <v>0</v>
      </c>
      <c r="AE1854" s="327">
        <v>0</v>
      </c>
      <c r="AF1854" s="327">
        <v>0</v>
      </c>
      <c r="AG1854" s="327">
        <v>0</v>
      </c>
      <c r="AH1854" s="327">
        <v>0</v>
      </c>
      <c r="AI1854" s="327">
        <v>0</v>
      </c>
    </row>
    <row r="1855" spans="3:36" outlineLevel="1" x14ac:dyDescent="0.2">
      <c r="C1855" s="346"/>
      <c r="AH1855" s="5"/>
      <c r="AI1855" s="5"/>
    </row>
    <row r="1856" spans="3:36" outlineLevel="1" x14ac:dyDescent="0.2">
      <c r="C1856" s="346" t="s">
        <v>152</v>
      </c>
      <c r="F1856" s="40" t="s">
        <v>284</v>
      </c>
      <c r="Q1856" s="16" t="s">
        <v>110</v>
      </c>
      <c r="R1856" s="340"/>
      <c r="S1856" s="341">
        <v>0</v>
      </c>
      <c r="T1856" s="341">
        <v>0</v>
      </c>
      <c r="U1856" s="341">
        <v>0</v>
      </c>
      <c r="V1856" s="341">
        <v>0</v>
      </c>
      <c r="W1856" s="342">
        <v>0</v>
      </c>
      <c r="X1856" s="353">
        <v>0</v>
      </c>
      <c r="Y1856" s="353">
        <v>0</v>
      </c>
      <c r="Z1856" s="353">
        <v>0</v>
      </c>
      <c r="AA1856" s="353">
        <v>0</v>
      </c>
      <c r="AB1856" s="343">
        <v>0</v>
      </c>
      <c r="AC1856" s="343">
        <v>0</v>
      </c>
      <c r="AD1856" s="343">
        <v>0</v>
      </c>
      <c r="AE1856" s="343">
        <v>0</v>
      </c>
      <c r="AF1856" s="343">
        <v>0</v>
      </c>
      <c r="AG1856" s="343">
        <v>0</v>
      </c>
      <c r="AH1856" s="344">
        <v>0</v>
      </c>
      <c r="AI1856" s="344">
        <v>0</v>
      </c>
    </row>
    <row r="1857" spans="3:39" outlineLevel="1" x14ac:dyDescent="0.2">
      <c r="C1857" s="346"/>
      <c r="AH1857" s="5"/>
      <c r="AI1857" s="5"/>
    </row>
    <row r="1858" spans="3:39" outlineLevel="1" x14ac:dyDescent="0.2">
      <c r="C1858" s="346" t="s">
        <v>152</v>
      </c>
      <c r="F1858" s="40" t="s">
        <v>285</v>
      </c>
      <c r="Q1858" s="16" t="s">
        <v>110</v>
      </c>
      <c r="R1858" s="340"/>
      <c r="S1858" s="341">
        <v>0</v>
      </c>
      <c r="T1858" s="341">
        <v>0</v>
      </c>
      <c r="U1858" s="341">
        <v>0</v>
      </c>
      <c r="V1858" s="341">
        <v>0</v>
      </c>
      <c r="W1858" s="342">
        <v>0</v>
      </c>
      <c r="X1858" s="353">
        <v>0</v>
      </c>
      <c r="Y1858" s="353">
        <v>0</v>
      </c>
      <c r="Z1858" s="353">
        <v>0</v>
      </c>
      <c r="AA1858" s="353">
        <v>0</v>
      </c>
      <c r="AB1858" s="343">
        <v>0</v>
      </c>
      <c r="AC1858" s="343">
        <v>0</v>
      </c>
      <c r="AD1858" s="343">
        <v>0</v>
      </c>
      <c r="AE1858" s="343">
        <v>0</v>
      </c>
      <c r="AF1858" s="343">
        <v>0</v>
      </c>
      <c r="AG1858" s="343">
        <v>0</v>
      </c>
      <c r="AH1858" s="344">
        <v>0</v>
      </c>
      <c r="AI1858" s="344">
        <v>0</v>
      </c>
    </row>
    <row r="1859" spans="3:39" outlineLevel="1" x14ac:dyDescent="0.2">
      <c r="C1859" s="346"/>
      <c r="AH1859" s="5"/>
      <c r="AI1859" s="5"/>
    </row>
    <row r="1860" spans="3:39" outlineLevel="1" x14ac:dyDescent="0.2">
      <c r="C1860" s="346" t="s">
        <v>152</v>
      </c>
      <c r="F1860" s="40" t="s">
        <v>267</v>
      </c>
      <c r="Q1860" s="16" t="s">
        <v>110</v>
      </c>
      <c r="R1860" s="340"/>
      <c r="S1860" s="341">
        <v>0</v>
      </c>
      <c r="T1860" s="341">
        <v>0</v>
      </c>
      <c r="U1860" s="341">
        <v>0</v>
      </c>
      <c r="V1860" s="341">
        <v>0</v>
      </c>
      <c r="W1860" s="342">
        <v>0</v>
      </c>
      <c r="X1860" s="353">
        <v>0</v>
      </c>
      <c r="Y1860" s="353">
        <v>0</v>
      </c>
      <c r="Z1860" s="353">
        <v>0</v>
      </c>
      <c r="AA1860" s="353">
        <v>0</v>
      </c>
      <c r="AB1860" s="343">
        <v>0</v>
      </c>
      <c r="AC1860" s="343">
        <v>0</v>
      </c>
      <c r="AD1860" s="343">
        <v>0</v>
      </c>
      <c r="AE1860" s="343">
        <v>0</v>
      </c>
      <c r="AF1860" s="343">
        <v>0</v>
      </c>
      <c r="AG1860" s="343">
        <v>0</v>
      </c>
      <c r="AH1860" s="344">
        <v>0</v>
      </c>
      <c r="AI1860" s="344">
        <v>0</v>
      </c>
    </row>
    <row r="1861" spans="3:39" outlineLevel="1" x14ac:dyDescent="0.2"/>
    <row r="1862" spans="3:39" x14ac:dyDescent="0.2">
      <c r="C1862" s="116" t="s">
        <v>152</v>
      </c>
      <c r="D1862" s="67" t="s">
        <v>152</v>
      </c>
      <c r="E1862" s="67"/>
      <c r="F1862" s="67"/>
      <c r="G1862" s="67"/>
      <c r="H1862" s="102"/>
      <c r="I1862" s="67"/>
      <c r="J1862" s="67"/>
      <c r="K1862" s="102"/>
      <c r="L1862" s="67"/>
      <c r="M1862" s="67"/>
      <c r="N1862" s="67"/>
      <c r="O1862" s="67"/>
      <c r="P1862" s="67"/>
      <c r="Q1862" s="117" t="s">
        <v>110</v>
      </c>
      <c r="R1862" s="118"/>
      <c r="S1862" s="118">
        <v>0</v>
      </c>
      <c r="T1862" s="118">
        <v>0</v>
      </c>
      <c r="U1862" s="118">
        <v>0</v>
      </c>
      <c r="V1862" s="118">
        <v>0</v>
      </c>
      <c r="W1862" s="118">
        <v>0</v>
      </c>
      <c r="X1862" s="118">
        <v>0</v>
      </c>
      <c r="Y1862" s="118">
        <v>0</v>
      </c>
      <c r="Z1862" s="118">
        <v>0</v>
      </c>
      <c r="AA1862" s="118">
        <v>0</v>
      </c>
      <c r="AB1862" s="118">
        <v>0</v>
      </c>
      <c r="AC1862" s="118">
        <v>0</v>
      </c>
      <c r="AD1862" s="118">
        <v>0</v>
      </c>
      <c r="AE1862" s="118">
        <v>0</v>
      </c>
      <c r="AF1862" s="118">
        <v>0</v>
      </c>
      <c r="AG1862" s="118">
        <v>0</v>
      </c>
      <c r="AH1862" s="118">
        <v>0</v>
      </c>
      <c r="AI1862" s="118">
        <v>0</v>
      </c>
    </row>
    <row r="1863" spans="3:39" outlineLevel="1" x14ac:dyDescent="0.2">
      <c r="F1863" s="40" t="s">
        <v>269</v>
      </c>
    </row>
    <row r="1864" spans="3:39" outlineLevel="1" x14ac:dyDescent="0.2">
      <c r="C1864" s="346" t="s">
        <v>152</v>
      </c>
      <c r="G1864" t="s">
        <v>290</v>
      </c>
      <c r="O1864" s="149" t="s">
        <v>291</v>
      </c>
      <c r="P1864" s="318">
        <v>0</v>
      </c>
      <c r="Q1864" s="16" t="s">
        <v>110</v>
      </c>
      <c r="R1864" s="299"/>
      <c r="S1864" s="300">
        <v>0</v>
      </c>
      <c r="T1864" s="300">
        <v>0</v>
      </c>
      <c r="U1864" s="300">
        <v>0</v>
      </c>
      <c r="V1864" s="300">
        <v>0</v>
      </c>
      <c r="W1864" s="301">
        <v>0</v>
      </c>
      <c r="X1864" s="347">
        <v>0</v>
      </c>
      <c r="Y1864" s="347">
        <v>0</v>
      </c>
      <c r="Z1864" s="347">
        <v>0</v>
      </c>
      <c r="AA1864" s="347">
        <v>0</v>
      </c>
      <c r="AB1864" s="302">
        <v>0</v>
      </c>
      <c r="AC1864" s="302">
        <v>0</v>
      </c>
      <c r="AD1864" s="302">
        <v>0</v>
      </c>
      <c r="AE1864" s="302">
        <v>0</v>
      </c>
      <c r="AF1864" s="302">
        <v>0</v>
      </c>
      <c r="AG1864" s="302">
        <v>0</v>
      </c>
      <c r="AH1864" s="348">
        <v>0</v>
      </c>
      <c r="AI1864" s="348">
        <v>0</v>
      </c>
    </row>
    <row r="1865" spans="3:39" outlineLevel="1" x14ac:dyDescent="0.2">
      <c r="C1865" s="346" t="s">
        <v>152</v>
      </c>
      <c r="G1865" t="s">
        <v>292</v>
      </c>
      <c r="Q1865" s="16" t="s">
        <v>110</v>
      </c>
      <c r="R1865" s="314"/>
      <c r="S1865" s="315"/>
      <c r="T1865" s="315"/>
      <c r="U1865" s="315"/>
      <c r="V1865" s="315"/>
      <c r="W1865" s="316"/>
      <c r="X1865" s="349"/>
      <c r="Y1865" s="349"/>
      <c r="Z1865" s="349"/>
      <c r="AA1865" s="349"/>
      <c r="AH1865" s="350"/>
      <c r="AI1865" s="350"/>
    </row>
    <row r="1866" spans="3:39" outlineLevel="1" x14ac:dyDescent="0.2">
      <c r="C1866" s="346" t="s">
        <v>152</v>
      </c>
      <c r="G1866" t="s">
        <v>293</v>
      </c>
      <c r="Q1866" s="16" t="s">
        <v>110</v>
      </c>
      <c r="R1866" s="314"/>
      <c r="S1866" s="315">
        <v>0</v>
      </c>
      <c r="T1866" s="315">
        <v>0</v>
      </c>
      <c r="U1866" s="315">
        <v>0</v>
      </c>
      <c r="V1866" s="315">
        <v>0</v>
      </c>
      <c r="W1866" s="316">
        <v>0</v>
      </c>
      <c r="X1866" s="349">
        <v>0</v>
      </c>
      <c r="Y1866" s="349">
        <v>0</v>
      </c>
      <c r="Z1866" s="349">
        <v>0</v>
      </c>
      <c r="AA1866" s="349">
        <v>0</v>
      </c>
      <c r="AB1866" s="5">
        <v>0</v>
      </c>
      <c r="AC1866" s="5">
        <v>0</v>
      </c>
      <c r="AD1866" s="5">
        <v>0</v>
      </c>
      <c r="AE1866" s="5">
        <v>0</v>
      </c>
      <c r="AF1866" s="5">
        <v>0</v>
      </c>
      <c r="AG1866" s="5">
        <v>0</v>
      </c>
      <c r="AH1866" s="350">
        <v>0</v>
      </c>
      <c r="AI1866" s="350">
        <v>0</v>
      </c>
      <c r="AJ1866" s="289"/>
      <c r="AL1866" s="289"/>
      <c r="AM1866" s="289"/>
    </row>
    <row r="1867" spans="3:39" outlineLevel="1" x14ac:dyDescent="0.2">
      <c r="C1867" s="346" t="s">
        <v>152</v>
      </c>
      <c r="G1867" t="s">
        <v>294</v>
      </c>
      <c r="Q1867" s="337" t="s">
        <v>110</v>
      </c>
      <c r="R1867" s="320"/>
      <c r="S1867" s="321"/>
      <c r="T1867" s="321"/>
      <c r="U1867" s="321"/>
      <c r="V1867" s="321"/>
      <c r="W1867" s="322"/>
      <c r="X1867" s="351"/>
      <c r="Y1867" s="351"/>
      <c r="Z1867" s="351"/>
      <c r="AA1867" s="351"/>
      <c r="AB1867" s="323"/>
      <c r="AC1867" s="323"/>
      <c r="AD1867" s="323"/>
      <c r="AE1867" s="323"/>
      <c r="AF1867" s="323"/>
      <c r="AG1867" s="323"/>
      <c r="AH1867" s="352"/>
      <c r="AI1867" s="352"/>
    </row>
    <row r="1868" spans="3:39" outlineLevel="1" x14ac:dyDescent="0.2">
      <c r="C1868" s="346" t="s">
        <v>152</v>
      </c>
      <c r="G1868" s="325" t="s">
        <v>295</v>
      </c>
      <c r="H1868" s="326"/>
      <c r="I1868" s="325"/>
      <c r="J1868" s="325"/>
      <c r="K1868" s="326"/>
      <c r="L1868" s="325"/>
      <c r="M1868" s="325"/>
      <c r="N1868" s="325"/>
      <c r="O1868" s="325"/>
      <c r="P1868" s="325"/>
      <c r="Q1868" s="326"/>
      <c r="R1868" s="327"/>
      <c r="S1868" s="327">
        <v>0</v>
      </c>
      <c r="T1868" s="327">
        <v>0</v>
      </c>
      <c r="U1868" s="327">
        <v>0</v>
      </c>
      <c r="V1868" s="327">
        <v>0</v>
      </c>
      <c r="W1868" s="327">
        <v>0</v>
      </c>
      <c r="X1868" s="327">
        <v>0</v>
      </c>
      <c r="Y1868" s="327">
        <v>0</v>
      </c>
      <c r="Z1868" s="327">
        <v>0</v>
      </c>
      <c r="AA1868" s="327">
        <v>0</v>
      </c>
      <c r="AB1868" s="327">
        <v>0</v>
      </c>
      <c r="AC1868" s="327">
        <v>0</v>
      </c>
      <c r="AD1868" s="327">
        <v>0</v>
      </c>
      <c r="AE1868" s="327">
        <v>0</v>
      </c>
      <c r="AF1868" s="327">
        <v>0</v>
      </c>
      <c r="AG1868" s="327">
        <v>0</v>
      </c>
      <c r="AH1868" s="327">
        <v>0</v>
      </c>
      <c r="AI1868" s="327">
        <v>0</v>
      </c>
    </row>
    <row r="1869" spans="3:39" outlineLevel="1" x14ac:dyDescent="0.2">
      <c r="C1869" s="346"/>
      <c r="AH1869" s="5"/>
      <c r="AI1869" s="5"/>
    </row>
    <row r="1870" spans="3:39" outlineLevel="1" x14ac:dyDescent="0.2">
      <c r="C1870" s="346" t="s">
        <v>152</v>
      </c>
      <c r="F1870" s="40" t="s">
        <v>284</v>
      </c>
      <c r="Q1870" s="16" t="s">
        <v>110</v>
      </c>
      <c r="R1870" s="340"/>
      <c r="S1870" s="341">
        <v>0</v>
      </c>
      <c r="T1870" s="341">
        <v>0</v>
      </c>
      <c r="U1870" s="341">
        <v>0</v>
      </c>
      <c r="V1870" s="341">
        <v>0</v>
      </c>
      <c r="W1870" s="342">
        <v>0</v>
      </c>
      <c r="X1870" s="353">
        <v>0</v>
      </c>
      <c r="Y1870" s="353">
        <v>0</v>
      </c>
      <c r="Z1870" s="353">
        <v>0</v>
      </c>
      <c r="AA1870" s="353">
        <v>0</v>
      </c>
      <c r="AB1870" s="343">
        <v>0</v>
      </c>
      <c r="AC1870" s="343">
        <v>0</v>
      </c>
      <c r="AD1870" s="343">
        <v>0</v>
      </c>
      <c r="AE1870" s="343">
        <v>0</v>
      </c>
      <c r="AF1870" s="343">
        <v>0</v>
      </c>
      <c r="AG1870" s="343">
        <v>0</v>
      </c>
      <c r="AH1870" s="344">
        <v>0</v>
      </c>
      <c r="AI1870" s="344">
        <v>0</v>
      </c>
    </row>
    <row r="1871" spans="3:39" outlineLevel="1" x14ac:dyDescent="0.2">
      <c r="C1871" s="346"/>
      <c r="AH1871" s="5"/>
      <c r="AI1871" s="5"/>
    </row>
    <row r="1872" spans="3:39" outlineLevel="1" x14ac:dyDescent="0.2">
      <c r="C1872" s="346" t="s">
        <v>152</v>
      </c>
      <c r="F1872" s="40" t="s">
        <v>285</v>
      </c>
      <c r="Q1872" s="16" t="s">
        <v>110</v>
      </c>
      <c r="R1872" s="340"/>
      <c r="S1872" s="341">
        <v>0</v>
      </c>
      <c r="T1872" s="341">
        <v>0</v>
      </c>
      <c r="U1872" s="341">
        <v>0</v>
      </c>
      <c r="V1872" s="341">
        <v>0</v>
      </c>
      <c r="W1872" s="342">
        <v>0</v>
      </c>
      <c r="X1872" s="353">
        <v>0</v>
      </c>
      <c r="Y1872" s="353">
        <v>0</v>
      </c>
      <c r="Z1872" s="353">
        <v>0</v>
      </c>
      <c r="AA1872" s="353">
        <v>0</v>
      </c>
      <c r="AB1872" s="343">
        <v>0</v>
      </c>
      <c r="AC1872" s="343">
        <v>0</v>
      </c>
      <c r="AD1872" s="343">
        <v>0</v>
      </c>
      <c r="AE1872" s="343">
        <v>0</v>
      </c>
      <c r="AF1872" s="343">
        <v>0</v>
      </c>
      <c r="AG1872" s="343">
        <v>0</v>
      </c>
      <c r="AH1872" s="344">
        <v>0</v>
      </c>
      <c r="AI1872" s="344">
        <v>0</v>
      </c>
    </row>
    <row r="1873" spans="3:36" outlineLevel="1" x14ac:dyDescent="0.2">
      <c r="C1873" s="346"/>
      <c r="AH1873" s="5"/>
      <c r="AI1873" s="5"/>
    </row>
    <row r="1874" spans="3:36" outlineLevel="1" x14ac:dyDescent="0.2">
      <c r="C1874" s="346" t="s">
        <v>152</v>
      </c>
      <c r="F1874" s="40" t="s">
        <v>267</v>
      </c>
      <c r="Q1874" s="16" t="s">
        <v>110</v>
      </c>
      <c r="R1874" s="340"/>
      <c r="S1874" s="341">
        <v>0</v>
      </c>
      <c r="T1874" s="341">
        <v>0</v>
      </c>
      <c r="U1874" s="341">
        <v>0</v>
      </c>
      <c r="V1874" s="341">
        <v>0</v>
      </c>
      <c r="W1874" s="342">
        <v>0</v>
      </c>
      <c r="X1874" s="353">
        <v>0</v>
      </c>
      <c r="Y1874" s="353">
        <v>0</v>
      </c>
      <c r="Z1874" s="353">
        <v>0</v>
      </c>
      <c r="AA1874" s="353">
        <v>0</v>
      </c>
      <c r="AB1874" s="343">
        <v>0</v>
      </c>
      <c r="AC1874" s="343">
        <v>0</v>
      </c>
      <c r="AD1874" s="343">
        <v>0</v>
      </c>
      <c r="AE1874" s="343">
        <v>0</v>
      </c>
      <c r="AF1874" s="343">
        <v>0</v>
      </c>
      <c r="AG1874" s="343">
        <v>0</v>
      </c>
      <c r="AH1874" s="344">
        <v>0</v>
      </c>
      <c r="AI1874" s="344">
        <v>0</v>
      </c>
    </row>
    <row r="1875" spans="3:36" outlineLevel="1" x14ac:dyDescent="0.2"/>
    <row r="1876" spans="3:36" x14ac:dyDescent="0.2">
      <c r="C1876" s="116" t="s">
        <v>152</v>
      </c>
      <c r="D1876" s="67" t="s">
        <v>152</v>
      </c>
      <c r="E1876" s="67"/>
      <c r="F1876" s="67"/>
      <c r="G1876" s="67"/>
      <c r="H1876" s="102"/>
      <c r="I1876" s="67"/>
      <c r="J1876" s="67"/>
      <c r="K1876" s="102"/>
      <c r="L1876" s="67"/>
      <c r="M1876" s="67"/>
      <c r="N1876" s="67"/>
      <c r="O1876" s="67"/>
      <c r="P1876" s="67"/>
      <c r="Q1876" s="117" t="s">
        <v>110</v>
      </c>
      <c r="R1876" s="118"/>
      <c r="S1876" s="118">
        <v>0</v>
      </c>
      <c r="T1876" s="118">
        <v>0</v>
      </c>
      <c r="U1876" s="118">
        <v>0</v>
      </c>
      <c r="V1876" s="118">
        <v>0</v>
      </c>
      <c r="W1876" s="118">
        <v>0</v>
      </c>
      <c r="X1876" s="118">
        <v>0</v>
      </c>
      <c r="Y1876" s="118">
        <v>0</v>
      </c>
      <c r="Z1876" s="118">
        <v>0</v>
      </c>
      <c r="AA1876" s="118">
        <v>0</v>
      </c>
      <c r="AB1876" s="118">
        <v>0</v>
      </c>
      <c r="AC1876" s="118">
        <v>0</v>
      </c>
      <c r="AD1876" s="118">
        <v>0</v>
      </c>
      <c r="AE1876" s="118">
        <v>0</v>
      </c>
      <c r="AF1876" s="118">
        <v>0</v>
      </c>
      <c r="AG1876" s="118">
        <v>0</v>
      </c>
      <c r="AH1876" s="118">
        <v>0</v>
      </c>
      <c r="AI1876" s="118">
        <v>0</v>
      </c>
    </row>
    <row r="1877" spans="3:36" outlineLevel="1" x14ac:dyDescent="0.2">
      <c r="F1877" s="40" t="s">
        <v>269</v>
      </c>
    </row>
    <row r="1878" spans="3:36" outlineLevel="1" x14ac:dyDescent="0.2">
      <c r="C1878" s="346" t="s">
        <v>152</v>
      </c>
      <c r="G1878" t="s">
        <v>290</v>
      </c>
      <c r="O1878" s="149" t="s">
        <v>291</v>
      </c>
      <c r="P1878" s="318">
        <v>0</v>
      </c>
      <c r="Q1878" s="16" t="s">
        <v>110</v>
      </c>
      <c r="R1878" s="299"/>
      <c r="S1878" s="300">
        <v>0</v>
      </c>
      <c r="T1878" s="300">
        <v>0</v>
      </c>
      <c r="U1878" s="300">
        <v>0</v>
      </c>
      <c r="V1878" s="300">
        <v>0</v>
      </c>
      <c r="W1878" s="301">
        <v>0</v>
      </c>
      <c r="X1878" s="347">
        <v>0</v>
      </c>
      <c r="Y1878" s="347">
        <v>0</v>
      </c>
      <c r="Z1878" s="347">
        <v>0</v>
      </c>
      <c r="AA1878" s="347">
        <v>0</v>
      </c>
      <c r="AB1878" s="302">
        <v>0</v>
      </c>
      <c r="AC1878" s="302">
        <v>0</v>
      </c>
      <c r="AD1878" s="302">
        <v>0</v>
      </c>
      <c r="AE1878" s="302">
        <v>0</v>
      </c>
      <c r="AF1878" s="302">
        <v>0</v>
      </c>
      <c r="AG1878" s="302">
        <v>0</v>
      </c>
      <c r="AH1878" s="348">
        <v>0</v>
      </c>
      <c r="AI1878" s="348">
        <v>0</v>
      </c>
    </row>
    <row r="1879" spans="3:36" outlineLevel="1" x14ac:dyDescent="0.2">
      <c r="C1879" s="346" t="s">
        <v>152</v>
      </c>
      <c r="G1879" t="s">
        <v>292</v>
      </c>
      <c r="Q1879" s="16" t="s">
        <v>110</v>
      </c>
      <c r="R1879" s="314"/>
      <c r="S1879" s="315"/>
      <c r="T1879" s="315"/>
      <c r="U1879" s="315"/>
      <c r="V1879" s="315"/>
      <c r="W1879" s="316"/>
      <c r="X1879" s="349"/>
      <c r="Y1879" s="349"/>
      <c r="Z1879" s="349"/>
      <c r="AA1879" s="349"/>
      <c r="AH1879" s="350"/>
      <c r="AI1879" s="350"/>
    </row>
    <row r="1880" spans="3:36" outlineLevel="1" x14ac:dyDescent="0.2">
      <c r="C1880" s="346" t="s">
        <v>152</v>
      </c>
      <c r="G1880" t="s">
        <v>293</v>
      </c>
      <c r="Q1880" s="16" t="s">
        <v>110</v>
      </c>
      <c r="R1880" s="314"/>
      <c r="S1880" s="315">
        <v>0</v>
      </c>
      <c r="T1880" s="315">
        <v>0</v>
      </c>
      <c r="U1880" s="315">
        <v>0</v>
      </c>
      <c r="V1880" s="315">
        <v>0</v>
      </c>
      <c r="W1880" s="316">
        <v>0</v>
      </c>
      <c r="X1880" s="349">
        <v>0</v>
      </c>
      <c r="Y1880" s="349">
        <v>0</v>
      </c>
      <c r="Z1880" s="349">
        <v>0</v>
      </c>
      <c r="AA1880" s="349">
        <v>0</v>
      </c>
      <c r="AB1880" s="5">
        <v>0</v>
      </c>
      <c r="AC1880" s="5">
        <v>0</v>
      </c>
      <c r="AD1880" s="5">
        <v>0</v>
      </c>
      <c r="AE1880" s="5">
        <v>0</v>
      </c>
      <c r="AF1880" s="5">
        <v>0</v>
      </c>
      <c r="AG1880" s="5">
        <v>0</v>
      </c>
      <c r="AH1880" s="350">
        <v>0</v>
      </c>
      <c r="AI1880" s="350">
        <v>0</v>
      </c>
      <c r="AJ1880" s="289"/>
    </row>
    <row r="1881" spans="3:36" outlineLevel="1" x14ac:dyDescent="0.2">
      <c r="C1881" s="346" t="s">
        <v>152</v>
      </c>
      <c r="G1881" t="s">
        <v>294</v>
      </c>
      <c r="Q1881" s="337" t="s">
        <v>110</v>
      </c>
      <c r="R1881" s="320"/>
      <c r="S1881" s="321"/>
      <c r="T1881" s="321"/>
      <c r="U1881" s="321"/>
      <c r="V1881" s="321"/>
      <c r="W1881" s="322"/>
      <c r="X1881" s="351"/>
      <c r="Y1881" s="351"/>
      <c r="Z1881" s="351"/>
      <c r="AA1881" s="351"/>
      <c r="AB1881" s="323"/>
      <c r="AC1881" s="323"/>
      <c r="AD1881" s="323"/>
      <c r="AE1881" s="323"/>
      <c r="AF1881" s="323"/>
      <c r="AG1881" s="323"/>
      <c r="AH1881" s="352"/>
      <c r="AI1881" s="352"/>
    </row>
    <row r="1882" spans="3:36" outlineLevel="1" x14ac:dyDescent="0.2">
      <c r="C1882" s="346" t="s">
        <v>152</v>
      </c>
      <c r="G1882" s="325" t="s">
        <v>295</v>
      </c>
      <c r="H1882" s="326"/>
      <c r="I1882" s="325"/>
      <c r="J1882" s="325"/>
      <c r="K1882" s="326"/>
      <c r="L1882" s="325"/>
      <c r="M1882" s="325"/>
      <c r="N1882" s="325"/>
      <c r="O1882" s="325"/>
      <c r="P1882" s="325"/>
      <c r="Q1882" s="326"/>
      <c r="R1882" s="327"/>
      <c r="S1882" s="327">
        <v>0</v>
      </c>
      <c r="T1882" s="327">
        <v>0</v>
      </c>
      <c r="U1882" s="327">
        <v>0</v>
      </c>
      <c r="V1882" s="327">
        <v>0</v>
      </c>
      <c r="W1882" s="327">
        <v>0</v>
      </c>
      <c r="X1882" s="327">
        <v>0</v>
      </c>
      <c r="Y1882" s="327">
        <v>0</v>
      </c>
      <c r="Z1882" s="327">
        <v>0</v>
      </c>
      <c r="AA1882" s="327">
        <v>0</v>
      </c>
      <c r="AB1882" s="327">
        <v>0</v>
      </c>
      <c r="AC1882" s="327">
        <v>0</v>
      </c>
      <c r="AD1882" s="327">
        <v>0</v>
      </c>
      <c r="AE1882" s="327">
        <v>0</v>
      </c>
      <c r="AF1882" s="327">
        <v>0</v>
      </c>
      <c r="AG1882" s="327">
        <v>0</v>
      </c>
      <c r="AH1882" s="327">
        <v>0</v>
      </c>
      <c r="AI1882" s="327">
        <v>0</v>
      </c>
    </row>
    <row r="1883" spans="3:36" outlineLevel="1" x14ac:dyDescent="0.2">
      <c r="C1883" s="346"/>
      <c r="AH1883" s="5"/>
      <c r="AI1883" s="5"/>
    </row>
    <row r="1884" spans="3:36" outlineLevel="1" x14ac:dyDescent="0.2">
      <c r="C1884" s="346" t="s">
        <v>152</v>
      </c>
      <c r="F1884" s="40" t="s">
        <v>284</v>
      </c>
      <c r="Q1884" s="16" t="s">
        <v>110</v>
      </c>
      <c r="R1884" s="340"/>
      <c r="S1884" s="341">
        <v>0</v>
      </c>
      <c r="T1884" s="341">
        <v>0</v>
      </c>
      <c r="U1884" s="341">
        <v>0</v>
      </c>
      <c r="V1884" s="341">
        <v>0</v>
      </c>
      <c r="W1884" s="342">
        <v>0</v>
      </c>
      <c r="X1884" s="353">
        <v>0</v>
      </c>
      <c r="Y1884" s="353">
        <v>0</v>
      </c>
      <c r="Z1884" s="353">
        <v>0</v>
      </c>
      <c r="AA1884" s="353">
        <v>0</v>
      </c>
      <c r="AB1884" s="343">
        <v>0</v>
      </c>
      <c r="AC1884" s="343">
        <v>0</v>
      </c>
      <c r="AD1884" s="343">
        <v>0</v>
      </c>
      <c r="AE1884" s="343">
        <v>0</v>
      </c>
      <c r="AF1884" s="343">
        <v>0</v>
      </c>
      <c r="AG1884" s="343">
        <v>0</v>
      </c>
      <c r="AH1884" s="344">
        <v>0</v>
      </c>
      <c r="AI1884" s="344">
        <v>0</v>
      </c>
    </row>
    <row r="1885" spans="3:36" outlineLevel="1" x14ac:dyDescent="0.2">
      <c r="C1885" s="346"/>
      <c r="AH1885" s="5"/>
      <c r="AI1885" s="5"/>
    </row>
    <row r="1886" spans="3:36" outlineLevel="1" x14ac:dyDescent="0.2">
      <c r="C1886" s="346" t="s">
        <v>152</v>
      </c>
      <c r="F1886" s="40" t="s">
        <v>285</v>
      </c>
      <c r="Q1886" s="16" t="s">
        <v>110</v>
      </c>
      <c r="R1886" s="340"/>
      <c r="S1886" s="341">
        <v>0</v>
      </c>
      <c r="T1886" s="341">
        <v>0</v>
      </c>
      <c r="U1886" s="341">
        <v>0</v>
      </c>
      <c r="V1886" s="341">
        <v>0</v>
      </c>
      <c r="W1886" s="342">
        <v>0</v>
      </c>
      <c r="X1886" s="353">
        <v>0</v>
      </c>
      <c r="Y1886" s="353">
        <v>0</v>
      </c>
      <c r="Z1886" s="353">
        <v>0</v>
      </c>
      <c r="AA1886" s="353">
        <v>0</v>
      </c>
      <c r="AB1886" s="343">
        <v>0</v>
      </c>
      <c r="AC1886" s="343">
        <v>0</v>
      </c>
      <c r="AD1886" s="343">
        <v>0</v>
      </c>
      <c r="AE1886" s="343">
        <v>0</v>
      </c>
      <c r="AF1886" s="343">
        <v>0</v>
      </c>
      <c r="AG1886" s="343">
        <v>0</v>
      </c>
      <c r="AH1886" s="344">
        <v>0</v>
      </c>
      <c r="AI1886" s="344">
        <v>0</v>
      </c>
    </row>
    <row r="1887" spans="3:36" outlineLevel="1" x14ac:dyDescent="0.2">
      <c r="C1887" s="346"/>
      <c r="AH1887" s="5"/>
      <c r="AI1887" s="5"/>
    </row>
    <row r="1888" spans="3:36" outlineLevel="1" x14ac:dyDescent="0.2">
      <c r="C1888" s="346" t="s">
        <v>152</v>
      </c>
      <c r="F1888" s="40" t="s">
        <v>267</v>
      </c>
      <c r="Q1888" s="16" t="s">
        <v>110</v>
      </c>
      <c r="R1888" s="340"/>
      <c r="S1888" s="341">
        <v>0</v>
      </c>
      <c r="T1888" s="341">
        <v>0</v>
      </c>
      <c r="U1888" s="341">
        <v>0</v>
      </c>
      <c r="V1888" s="341">
        <v>0</v>
      </c>
      <c r="W1888" s="342">
        <v>0</v>
      </c>
      <c r="X1888" s="353">
        <v>0</v>
      </c>
      <c r="Y1888" s="353">
        <v>0</v>
      </c>
      <c r="Z1888" s="353">
        <v>0</v>
      </c>
      <c r="AA1888" s="353">
        <v>0</v>
      </c>
      <c r="AB1888" s="343">
        <v>0</v>
      </c>
      <c r="AC1888" s="343">
        <v>0</v>
      </c>
      <c r="AD1888" s="343">
        <v>0</v>
      </c>
      <c r="AE1888" s="343">
        <v>0</v>
      </c>
      <c r="AF1888" s="343">
        <v>0</v>
      </c>
      <c r="AG1888" s="343">
        <v>0</v>
      </c>
      <c r="AH1888" s="344">
        <v>0</v>
      </c>
      <c r="AI1888" s="344">
        <v>0</v>
      </c>
    </row>
    <row r="1889" spans="3:36" outlineLevel="1" x14ac:dyDescent="0.2"/>
    <row r="1890" spans="3:36" x14ac:dyDescent="0.2">
      <c r="C1890" s="116" t="s">
        <v>152</v>
      </c>
      <c r="D1890" s="67" t="s">
        <v>152</v>
      </c>
      <c r="E1890" s="67"/>
      <c r="F1890" s="67"/>
      <c r="G1890" s="67"/>
      <c r="H1890" s="102"/>
      <c r="I1890" s="67"/>
      <c r="J1890" s="67"/>
      <c r="K1890" s="102"/>
      <c r="L1890" s="67"/>
      <c r="M1890" s="67"/>
      <c r="N1890" s="67"/>
      <c r="O1890" s="67"/>
      <c r="P1890" s="67"/>
      <c r="Q1890" s="117" t="s">
        <v>110</v>
      </c>
      <c r="R1890" s="118"/>
      <c r="S1890" s="118">
        <v>0</v>
      </c>
      <c r="T1890" s="118">
        <v>0</v>
      </c>
      <c r="U1890" s="118">
        <v>0</v>
      </c>
      <c r="V1890" s="118">
        <v>0</v>
      </c>
      <c r="W1890" s="118">
        <v>0</v>
      </c>
      <c r="X1890" s="118">
        <v>0</v>
      </c>
      <c r="Y1890" s="118">
        <v>0</v>
      </c>
      <c r="Z1890" s="118">
        <v>0</v>
      </c>
      <c r="AA1890" s="118">
        <v>0</v>
      </c>
      <c r="AB1890" s="118">
        <v>0</v>
      </c>
      <c r="AC1890" s="118">
        <v>0</v>
      </c>
      <c r="AD1890" s="118">
        <v>0</v>
      </c>
      <c r="AE1890" s="118">
        <v>0</v>
      </c>
      <c r="AF1890" s="118">
        <v>0</v>
      </c>
      <c r="AG1890" s="118">
        <v>0</v>
      </c>
      <c r="AH1890" s="118">
        <v>0</v>
      </c>
      <c r="AI1890" s="118">
        <v>0</v>
      </c>
    </row>
    <row r="1891" spans="3:36" outlineLevel="1" x14ac:dyDescent="0.2">
      <c r="F1891" s="40" t="s">
        <v>269</v>
      </c>
    </row>
    <row r="1892" spans="3:36" outlineLevel="1" x14ac:dyDescent="0.2">
      <c r="C1892" s="346" t="s">
        <v>152</v>
      </c>
      <c r="G1892" t="s">
        <v>290</v>
      </c>
      <c r="O1892" s="149" t="s">
        <v>291</v>
      </c>
      <c r="P1892" s="318">
        <v>0</v>
      </c>
      <c r="Q1892" s="16" t="s">
        <v>110</v>
      </c>
      <c r="R1892" s="299"/>
      <c r="S1892" s="300">
        <v>0</v>
      </c>
      <c r="T1892" s="300">
        <v>0</v>
      </c>
      <c r="U1892" s="300">
        <v>0</v>
      </c>
      <c r="V1892" s="300">
        <v>0</v>
      </c>
      <c r="W1892" s="301">
        <v>0</v>
      </c>
      <c r="X1892" s="347">
        <v>0</v>
      </c>
      <c r="Y1892" s="347">
        <v>0</v>
      </c>
      <c r="Z1892" s="347">
        <v>0</v>
      </c>
      <c r="AA1892" s="347">
        <v>0</v>
      </c>
      <c r="AB1892" s="302">
        <v>0</v>
      </c>
      <c r="AC1892" s="302">
        <v>0</v>
      </c>
      <c r="AD1892" s="302">
        <v>0</v>
      </c>
      <c r="AE1892" s="302">
        <v>0</v>
      </c>
      <c r="AF1892" s="302">
        <v>0</v>
      </c>
      <c r="AG1892" s="302">
        <v>0</v>
      </c>
      <c r="AH1892" s="348">
        <v>0</v>
      </c>
      <c r="AI1892" s="348">
        <v>0</v>
      </c>
    </row>
    <row r="1893" spans="3:36" outlineLevel="1" x14ac:dyDescent="0.2">
      <c r="C1893" s="346" t="s">
        <v>152</v>
      </c>
      <c r="G1893" t="s">
        <v>292</v>
      </c>
      <c r="Q1893" s="16" t="s">
        <v>110</v>
      </c>
      <c r="R1893" s="314"/>
      <c r="S1893" s="315"/>
      <c r="T1893" s="315"/>
      <c r="U1893" s="315"/>
      <c r="V1893" s="315"/>
      <c r="W1893" s="316"/>
      <c r="X1893" s="349"/>
      <c r="Y1893" s="349"/>
      <c r="Z1893" s="349"/>
      <c r="AA1893" s="349"/>
      <c r="AH1893" s="350"/>
      <c r="AI1893" s="350"/>
    </row>
    <row r="1894" spans="3:36" outlineLevel="1" x14ac:dyDescent="0.2">
      <c r="C1894" s="346" t="s">
        <v>152</v>
      </c>
      <c r="G1894" t="s">
        <v>293</v>
      </c>
      <c r="Q1894" s="16" t="s">
        <v>110</v>
      </c>
      <c r="R1894" s="314"/>
      <c r="S1894" s="315">
        <v>0</v>
      </c>
      <c r="T1894" s="315">
        <v>0</v>
      </c>
      <c r="U1894" s="315">
        <v>0</v>
      </c>
      <c r="V1894" s="315">
        <v>0</v>
      </c>
      <c r="W1894" s="316">
        <v>0</v>
      </c>
      <c r="X1894" s="349">
        <v>0</v>
      </c>
      <c r="Y1894" s="349">
        <v>0</v>
      </c>
      <c r="Z1894" s="349">
        <v>0</v>
      </c>
      <c r="AA1894" s="349">
        <v>0</v>
      </c>
      <c r="AB1894" s="5">
        <v>0</v>
      </c>
      <c r="AC1894" s="5">
        <v>0</v>
      </c>
      <c r="AD1894" s="5">
        <v>0</v>
      </c>
      <c r="AE1894" s="5">
        <v>0</v>
      </c>
      <c r="AF1894" s="5">
        <v>0</v>
      </c>
      <c r="AG1894" s="5">
        <v>0</v>
      </c>
      <c r="AH1894" s="350">
        <v>0</v>
      </c>
      <c r="AI1894" s="350">
        <v>0</v>
      </c>
      <c r="AJ1894" s="289"/>
    </row>
    <row r="1895" spans="3:36" outlineLevel="1" x14ac:dyDescent="0.2">
      <c r="C1895" s="346" t="s">
        <v>152</v>
      </c>
      <c r="G1895" t="s">
        <v>294</v>
      </c>
      <c r="Q1895" s="337" t="s">
        <v>110</v>
      </c>
      <c r="R1895" s="320"/>
      <c r="S1895" s="321"/>
      <c r="T1895" s="321"/>
      <c r="U1895" s="321"/>
      <c r="V1895" s="321"/>
      <c r="W1895" s="322"/>
      <c r="X1895" s="351"/>
      <c r="Y1895" s="351"/>
      <c r="Z1895" s="351"/>
      <c r="AA1895" s="351"/>
      <c r="AB1895" s="323"/>
      <c r="AC1895" s="323"/>
      <c r="AD1895" s="323"/>
      <c r="AE1895" s="323"/>
      <c r="AF1895" s="323"/>
      <c r="AG1895" s="323"/>
      <c r="AH1895" s="352"/>
      <c r="AI1895" s="352"/>
    </row>
    <row r="1896" spans="3:36" outlineLevel="1" x14ac:dyDescent="0.2">
      <c r="C1896" s="346" t="s">
        <v>152</v>
      </c>
      <c r="G1896" s="325" t="s">
        <v>295</v>
      </c>
      <c r="H1896" s="326"/>
      <c r="I1896" s="325"/>
      <c r="J1896" s="325"/>
      <c r="K1896" s="326"/>
      <c r="L1896" s="325"/>
      <c r="M1896" s="325"/>
      <c r="N1896" s="325"/>
      <c r="O1896" s="325"/>
      <c r="P1896" s="325"/>
      <c r="Q1896" s="326"/>
      <c r="R1896" s="327"/>
      <c r="S1896" s="327">
        <v>0</v>
      </c>
      <c r="T1896" s="327">
        <v>0</v>
      </c>
      <c r="U1896" s="327">
        <v>0</v>
      </c>
      <c r="V1896" s="327">
        <v>0</v>
      </c>
      <c r="W1896" s="327">
        <v>0</v>
      </c>
      <c r="X1896" s="327">
        <v>0</v>
      </c>
      <c r="Y1896" s="327">
        <v>0</v>
      </c>
      <c r="Z1896" s="327">
        <v>0</v>
      </c>
      <c r="AA1896" s="327">
        <v>0</v>
      </c>
      <c r="AB1896" s="327">
        <v>0</v>
      </c>
      <c r="AC1896" s="327">
        <v>0</v>
      </c>
      <c r="AD1896" s="327">
        <v>0</v>
      </c>
      <c r="AE1896" s="327">
        <v>0</v>
      </c>
      <c r="AF1896" s="327">
        <v>0</v>
      </c>
      <c r="AG1896" s="327">
        <v>0</v>
      </c>
      <c r="AH1896" s="327">
        <v>0</v>
      </c>
      <c r="AI1896" s="327">
        <v>0</v>
      </c>
    </row>
    <row r="1897" spans="3:36" outlineLevel="1" x14ac:dyDescent="0.2">
      <c r="C1897" s="346"/>
      <c r="AH1897" s="5"/>
      <c r="AI1897" s="5"/>
    </row>
    <row r="1898" spans="3:36" outlineLevel="1" x14ac:dyDescent="0.2">
      <c r="C1898" s="346" t="s">
        <v>152</v>
      </c>
      <c r="F1898" s="40" t="s">
        <v>284</v>
      </c>
      <c r="Q1898" s="16" t="s">
        <v>110</v>
      </c>
      <c r="R1898" s="340"/>
      <c r="S1898" s="341">
        <v>0</v>
      </c>
      <c r="T1898" s="341">
        <v>0</v>
      </c>
      <c r="U1898" s="341">
        <v>0</v>
      </c>
      <c r="V1898" s="341">
        <v>0</v>
      </c>
      <c r="W1898" s="342">
        <v>0</v>
      </c>
      <c r="X1898" s="353">
        <v>0</v>
      </c>
      <c r="Y1898" s="353">
        <v>0</v>
      </c>
      <c r="Z1898" s="353">
        <v>0</v>
      </c>
      <c r="AA1898" s="353">
        <v>0</v>
      </c>
      <c r="AB1898" s="343">
        <v>0</v>
      </c>
      <c r="AC1898" s="343">
        <v>0</v>
      </c>
      <c r="AD1898" s="343">
        <v>0</v>
      </c>
      <c r="AE1898" s="343">
        <v>0</v>
      </c>
      <c r="AF1898" s="343">
        <v>0</v>
      </c>
      <c r="AG1898" s="343">
        <v>0</v>
      </c>
      <c r="AH1898" s="344">
        <v>0</v>
      </c>
      <c r="AI1898" s="344">
        <v>0</v>
      </c>
    </row>
    <row r="1899" spans="3:36" outlineLevel="1" x14ac:dyDescent="0.2">
      <c r="C1899" s="346"/>
      <c r="AH1899" s="5"/>
      <c r="AI1899" s="5"/>
    </row>
    <row r="1900" spans="3:36" outlineLevel="1" x14ac:dyDescent="0.2">
      <c r="C1900" s="346" t="s">
        <v>152</v>
      </c>
      <c r="F1900" s="40" t="s">
        <v>285</v>
      </c>
      <c r="Q1900" s="16" t="s">
        <v>110</v>
      </c>
      <c r="R1900" s="340"/>
      <c r="S1900" s="341">
        <v>0</v>
      </c>
      <c r="T1900" s="341">
        <v>0</v>
      </c>
      <c r="U1900" s="341">
        <v>0</v>
      </c>
      <c r="V1900" s="341">
        <v>0</v>
      </c>
      <c r="W1900" s="342">
        <v>0</v>
      </c>
      <c r="X1900" s="353">
        <v>0</v>
      </c>
      <c r="Y1900" s="353">
        <v>0</v>
      </c>
      <c r="Z1900" s="353">
        <v>0</v>
      </c>
      <c r="AA1900" s="353">
        <v>0</v>
      </c>
      <c r="AB1900" s="343">
        <v>0</v>
      </c>
      <c r="AC1900" s="343">
        <v>0</v>
      </c>
      <c r="AD1900" s="343">
        <v>0</v>
      </c>
      <c r="AE1900" s="343">
        <v>0</v>
      </c>
      <c r="AF1900" s="343">
        <v>0</v>
      </c>
      <c r="AG1900" s="343">
        <v>0</v>
      </c>
      <c r="AH1900" s="344">
        <v>0</v>
      </c>
      <c r="AI1900" s="344">
        <v>0</v>
      </c>
    </row>
    <row r="1901" spans="3:36" outlineLevel="1" x14ac:dyDescent="0.2">
      <c r="C1901" s="346"/>
      <c r="AH1901" s="5"/>
      <c r="AI1901" s="5"/>
    </row>
    <row r="1902" spans="3:36" outlineLevel="1" x14ac:dyDescent="0.2">
      <c r="C1902" s="346" t="s">
        <v>152</v>
      </c>
      <c r="F1902" s="40" t="s">
        <v>267</v>
      </c>
      <c r="Q1902" s="16" t="s">
        <v>110</v>
      </c>
      <c r="R1902" s="340"/>
      <c r="S1902" s="341">
        <v>0</v>
      </c>
      <c r="T1902" s="341">
        <v>0</v>
      </c>
      <c r="U1902" s="341">
        <v>0</v>
      </c>
      <c r="V1902" s="341">
        <v>0</v>
      </c>
      <c r="W1902" s="342">
        <v>0</v>
      </c>
      <c r="X1902" s="353">
        <v>0</v>
      </c>
      <c r="Y1902" s="353">
        <v>0</v>
      </c>
      <c r="Z1902" s="353">
        <v>0</v>
      </c>
      <c r="AA1902" s="353">
        <v>0</v>
      </c>
      <c r="AB1902" s="343">
        <v>0</v>
      </c>
      <c r="AC1902" s="343">
        <v>0</v>
      </c>
      <c r="AD1902" s="343">
        <v>0</v>
      </c>
      <c r="AE1902" s="343">
        <v>0</v>
      </c>
      <c r="AF1902" s="343">
        <v>0</v>
      </c>
      <c r="AG1902" s="343">
        <v>0</v>
      </c>
      <c r="AH1902" s="344">
        <v>0</v>
      </c>
      <c r="AI1902" s="344">
        <v>0</v>
      </c>
    </row>
    <row r="1903" spans="3:36" outlineLevel="1" x14ac:dyDescent="0.2"/>
    <row r="1905" spans="2:35" x14ac:dyDescent="0.2">
      <c r="B1905" s="85" t="s">
        <v>131</v>
      </c>
      <c r="C1905" s="85"/>
      <c r="D1905" s="85"/>
      <c r="E1905" s="85"/>
      <c r="F1905" s="85"/>
      <c r="G1905" s="85"/>
      <c r="H1905" s="85"/>
      <c r="I1905" s="255"/>
      <c r="J1905" s="255"/>
      <c r="K1905" s="255"/>
      <c r="L1905" s="255"/>
      <c r="M1905" s="255"/>
      <c r="N1905" s="255"/>
      <c r="O1905" s="255"/>
      <c r="P1905" s="255"/>
      <c r="Q1905" s="255"/>
      <c r="R1905" s="255"/>
      <c r="S1905" s="85"/>
      <c r="T1905" s="85"/>
      <c r="U1905" s="255"/>
      <c r="V1905" s="255"/>
      <c r="W1905" s="255"/>
      <c r="X1905" s="85"/>
      <c r="Y1905" s="85"/>
      <c r="Z1905" s="255"/>
      <c r="AA1905" s="85"/>
      <c r="AB1905" s="85"/>
      <c r="AC1905" s="85"/>
      <c r="AD1905" s="85"/>
      <c r="AE1905" s="85"/>
      <c r="AF1905" s="85"/>
      <c r="AG1905" s="85"/>
      <c r="AH1905" s="85"/>
      <c r="AI1905" s="85"/>
    </row>
  </sheetData>
  <mergeCells count="3">
    <mergeCell ref="B2:AI2"/>
    <mergeCell ref="B3:AI3"/>
    <mergeCell ref="B4:AI4"/>
  </mergeCells>
  <pageMargins left="0.7" right="0.7" top="0.75" bottom="0.75" header="0.3" footer="0.3"/>
  <pageSetup paperSize="9" orientation="portrait"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5DF32-4DF1-40E8-96B7-D6B00ED82620}">
  <sheetPr codeName="Sheet16">
    <tabColor rgb="FF0070C0"/>
  </sheetPr>
  <dimension ref="A1:AJ1899"/>
  <sheetViews>
    <sheetView zoomScaleNormal="100" workbookViewId="0">
      <pane ySplit="11" topLeftCell="A12" activePane="bottomLeft" state="frozen"/>
      <selection activeCell="G33" sqref="G33"/>
      <selection pane="bottomLeft" activeCell="G33" sqref="G33"/>
    </sheetView>
  </sheetViews>
  <sheetFormatPr defaultColWidth="9.33203125" defaultRowHeight="11.25" outlineLevelRow="1" outlineLevelCol="1" x14ac:dyDescent="0.2"/>
  <cols>
    <col min="1" max="1" width="1.33203125" customWidth="1"/>
    <col min="2" max="2" width="3.6640625" style="310" customWidth="1"/>
    <col min="3" max="3" width="5.1640625" customWidth="1"/>
    <col min="4" max="4" width="4.33203125" customWidth="1"/>
    <col min="5" max="5" width="4.6640625" customWidth="1"/>
    <col min="6" max="6" width="43.5" customWidth="1"/>
    <col min="7" max="7" width="13.5" customWidth="1"/>
    <col min="8" max="8" width="3" customWidth="1"/>
    <col min="9" max="9" width="9" customWidth="1"/>
    <col min="10" max="16" width="2.1640625" customWidth="1"/>
    <col min="17" max="17" width="10.83203125" customWidth="1"/>
    <col min="18" max="22" width="10.83203125" customWidth="1" outlineLevel="1"/>
    <col min="23" max="35" width="10.83203125" customWidth="1"/>
    <col min="36" max="36" width="38" customWidth="1"/>
  </cols>
  <sheetData>
    <row r="1" spans="1:36" ht="5.25" customHeight="1" x14ac:dyDescent="0.2"/>
    <row r="2" spans="1:36" ht="34.5" customHeight="1" x14ac:dyDescent="0.3">
      <c r="B2" s="1168" t="s">
        <v>191</v>
      </c>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0"/>
    </row>
    <row r="3" spans="1:36" x14ac:dyDescent="0.2">
      <c r="B3" s="1169" t="s">
        <v>321</v>
      </c>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73"/>
      <c r="AD3" s="1173"/>
      <c r="AE3" s="1173"/>
      <c r="AF3" s="1173"/>
      <c r="AG3" s="1173"/>
      <c r="AH3" s="1173"/>
      <c r="AI3" s="1170"/>
      <c r="AJ3" s="13"/>
    </row>
    <row r="4" spans="1:36" s="354" customFormat="1" ht="21" customHeight="1" x14ac:dyDescent="0.2">
      <c r="B4" s="1171" t="s">
        <v>193</v>
      </c>
      <c r="C4" s="1171"/>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4"/>
      <c r="AD4" s="1174"/>
      <c r="AE4" s="1174"/>
      <c r="AF4" s="1174"/>
      <c r="AG4" s="1174"/>
      <c r="AH4" s="1174"/>
      <c r="AI4" s="1170"/>
      <c r="AJ4" s="14"/>
    </row>
    <row r="5" spans="1:36" x14ac:dyDescent="0.2">
      <c r="A5" s="11"/>
      <c r="C5" s="11"/>
      <c r="D5" s="11"/>
      <c r="E5" s="11"/>
      <c r="F5" s="11"/>
      <c r="G5" s="11"/>
      <c r="H5" s="11"/>
      <c r="I5" s="16"/>
      <c r="J5" s="16"/>
      <c r="K5" s="16"/>
      <c r="L5" s="16"/>
      <c r="M5" s="16"/>
      <c r="N5" s="16"/>
      <c r="O5" s="16"/>
      <c r="P5" s="16"/>
      <c r="Q5" s="16"/>
      <c r="R5" s="16"/>
      <c r="S5" s="11"/>
      <c r="T5" s="11"/>
      <c r="U5" s="16"/>
      <c r="V5" s="16"/>
      <c r="W5" s="16"/>
      <c r="X5" s="11"/>
      <c r="Y5" s="11"/>
      <c r="Z5" s="16"/>
      <c r="AA5" s="11"/>
      <c r="AB5" s="11"/>
      <c r="AC5" s="11"/>
      <c r="AD5" s="11"/>
      <c r="AE5" s="11"/>
      <c r="AF5" s="11"/>
      <c r="AG5" s="11"/>
      <c r="AH5" s="11"/>
      <c r="AI5" s="11"/>
      <c r="AJ5" s="14"/>
    </row>
    <row r="6" spans="1:36" x14ac:dyDescent="0.2">
      <c r="B6" s="355" t="s">
        <v>168</v>
      </c>
      <c r="C6" s="18" t="s">
        <v>84</v>
      </c>
      <c r="D6" s="18"/>
      <c r="E6" s="18"/>
      <c r="F6" s="18"/>
      <c r="G6" s="18"/>
      <c r="H6" s="18"/>
      <c r="I6" s="19"/>
      <c r="J6" s="19"/>
      <c r="K6" s="19"/>
      <c r="L6" s="19"/>
      <c r="M6" s="19"/>
      <c r="N6" s="19"/>
      <c r="O6" s="19"/>
      <c r="P6" s="19"/>
      <c r="Q6" s="21" t="s">
        <v>85</v>
      </c>
      <c r="R6" s="22" t="s">
        <v>194</v>
      </c>
      <c r="S6" s="22" t="s">
        <v>195</v>
      </c>
      <c r="T6" s="22" t="s">
        <v>196</v>
      </c>
      <c r="U6" s="22" t="s">
        <v>197</v>
      </c>
      <c r="V6" s="22" t="s">
        <v>198</v>
      </c>
      <c r="W6" s="22" t="s">
        <v>199</v>
      </c>
      <c r="X6" s="22" t="s">
        <v>4</v>
      </c>
      <c r="Y6" s="22" t="s">
        <v>66</v>
      </c>
      <c r="Z6" s="22" t="s">
        <v>67</v>
      </c>
      <c r="AA6" s="22" t="s">
        <v>68</v>
      </c>
      <c r="AB6" s="22" t="s">
        <v>99</v>
      </c>
      <c r="AC6" s="22" t="s">
        <v>100</v>
      </c>
      <c r="AD6" s="22" t="s">
        <v>101</v>
      </c>
      <c r="AE6" s="22" t="s">
        <v>102</v>
      </c>
      <c r="AF6" s="22" t="s">
        <v>103</v>
      </c>
      <c r="AG6" s="22" t="s">
        <v>104</v>
      </c>
      <c r="AH6" s="22" t="s">
        <v>105</v>
      </c>
      <c r="AI6" s="22" t="s">
        <v>106</v>
      </c>
      <c r="AJ6" s="14"/>
    </row>
    <row r="7" spans="1:36" outlineLevel="1" x14ac:dyDescent="0.2">
      <c r="C7" s="11"/>
      <c r="D7" s="11"/>
      <c r="E7" s="11"/>
      <c r="F7" s="24" t="s">
        <v>86</v>
      </c>
      <c r="G7" s="16"/>
      <c r="H7" s="16"/>
      <c r="I7" s="16"/>
      <c r="J7" s="16"/>
      <c r="K7" s="16"/>
      <c r="L7" s="16"/>
      <c r="M7" s="16"/>
      <c r="N7" s="16"/>
      <c r="O7" s="16"/>
      <c r="P7" s="16"/>
      <c r="Q7" s="16"/>
      <c r="R7" s="16"/>
      <c r="S7" s="16"/>
      <c r="T7" s="16"/>
      <c r="U7" s="25" t="s">
        <v>87</v>
      </c>
      <c r="V7" s="25"/>
      <c r="W7" s="25" t="s">
        <v>88</v>
      </c>
      <c r="X7" s="25" t="s">
        <v>89</v>
      </c>
      <c r="Y7" s="25" t="s">
        <v>90</v>
      </c>
      <c r="Z7" s="25" t="s">
        <v>91</v>
      </c>
      <c r="AA7" s="25" t="s">
        <v>92</v>
      </c>
      <c r="AB7" s="11"/>
      <c r="AC7" s="11"/>
      <c r="AD7" s="11"/>
      <c r="AE7" s="11"/>
      <c r="AF7" s="11"/>
      <c r="AG7" s="11"/>
      <c r="AJ7" s="14"/>
    </row>
    <row r="8" spans="1:36" outlineLevel="1" x14ac:dyDescent="0.2">
      <c r="C8" s="11"/>
      <c r="D8" s="11"/>
      <c r="E8" s="11"/>
      <c r="F8" s="11" t="s">
        <v>200</v>
      </c>
      <c r="H8" s="11"/>
      <c r="I8" s="11"/>
      <c r="J8" s="11"/>
      <c r="K8" s="11"/>
      <c r="L8" s="11"/>
      <c r="M8" s="11"/>
      <c r="N8" s="11"/>
      <c r="O8" s="11"/>
      <c r="P8" s="11"/>
      <c r="Q8" s="16" t="s">
        <v>93</v>
      </c>
      <c r="R8" s="27">
        <v>0</v>
      </c>
      <c r="S8" s="28">
        <v>1</v>
      </c>
      <c r="T8" s="28">
        <v>2</v>
      </c>
      <c r="U8" s="28">
        <v>3</v>
      </c>
      <c r="V8" s="28">
        <v>4</v>
      </c>
      <c r="W8" s="27">
        <v>5</v>
      </c>
      <c r="X8" s="28">
        <v>6</v>
      </c>
      <c r="Y8" s="28">
        <v>7</v>
      </c>
      <c r="Z8" s="28">
        <v>8</v>
      </c>
      <c r="AA8" s="28">
        <v>9</v>
      </c>
      <c r="AB8" s="11">
        <v>10</v>
      </c>
      <c r="AC8" s="11">
        <v>11</v>
      </c>
      <c r="AD8" s="11">
        <v>12</v>
      </c>
      <c r="AE8" s="11">
        <v>13</v>
      </c>
      <c r="AF8" s="11">
        <v>14</v>
      </c>
      <c r="AG8" s="11">
        <v>15</v>
      </c>
      <c r="AH8" s="11">
        <v>16</v>
      </c>
      <c r="AI8" s="11">
        <v>17</v>
      </c>
      <c r="AJ8" s="14"/>
    </row>
    <row r="9" spans="1:36" outlineLevel="1" x14ac:dyDescent="0.2">
      <c r="C9" s="11"/>
      <c r="D9" s="11"/>
      <c r="E9" s="11"/>
      <c r="F9" s="11" t="s">
        <v>201</v>
      </c>
      <c r="H9" s="11"/>
      <c r="I9" s="11"/>
      <c r="J9" s="11"/>
      <c r="K9" s="11"/>
      <c r="L9" s="11"/>
      <c r="M9" s="11"/>
      <c r="N9" s="11"/>
      <c r="O9" s="11"/>
      <c r="P9" s="11"/>
      <c r="Q9" s="16" t="s">
        <v>94</v>
      </c>
      <c r="R9" s="30" t="s">
        <v>194</v>
      </c>
      <c r="S9" s="31" t="s">
        <v>195</v>
      </c>
      <c r="T9" s="31" t="s">
        <v>196</v>
      </c>
      <c r="U9" s="31" t="s">
        <v>197</v>
      </c>
      <c r="V9" s="31" t="s">
        <v>198</v>
      </c>
      <c r="W9" s="30" t="s">
        <v>199</v>
      </c>
      <c r="X9" s="31" t="s">
        <v>4</v>
      </c>
      <c r="Y9" s="31" t="s">
        <v>66</v>
      </c>
      <c r="Z9" s="31" t="s">
        <v>67</v>
      </c>
      <c r="AA9" s="31" t="s">
        <v>68</v>
      </c>
      <c r="AB9" s="32" t="s">
        <v>99</v>
      </c>
      <c r="AC9" s="32" t="s">
        <v>100</v>
      </c>
      <c r="AD9" s="32" t="s">
        <v>101</v>
      </c>
      <c r="AE9" s="32" t="s">
        <v>102</v>
      </c>
      <c r="AF9" s="32" t="s">
        <v>103</v>
      </c>
      <c r="AG9" s="32" t="s">
        <v>104</v>
      </c>
      <c r="AH9" s="32" t="s">
        <v>105</v>
      </c>
      <c r="AI9" s="32" t="s">
        <v>106</v>
      </c>
      <c r="AJ9" s="14"/>
    </row>
    <row r="10" spans="1:36" outlineLevel="1" x14ac:dyDescent="0.2">
      <c r="C10" s="11"/>
      <c r="D10" s="11"/>
      <c r="E10" s="11"/>
      <c r="F10" s="11" t="s">
        <v>206</v>
      </c>
      <c r="H10" s="11"/>
      <c r="I10" s="11"/>
      <c r="J10" s="11"/>
      <c r="K10" s="11"/>
      <c r="L10" s="11"/>
      <c r="M10" s="11"/>
      <c r="N10" s="11"/>
      <c r="O10" s="11"/>
      <c r="P10" s="11"/>
      <c r="Q10" s="16" t="s">
        <v>95</v>
      </c>
      <c r="R10" s="33">
        <v>0</v>
      </c>
      <c r="S10" s="34">
        <v>0</v>
      </c>
      <c r="T10" s="34">
        <v>0</v>
      </c>
      <c r="U10" s="34">
        <v>0</v>
      </c>
      <c r="V10" s="34">
        <v>0</v>
      </c>
      <c r="W10" s="33">
        <v>0</v>
      </c>
      <c r="X10" s="34">
        <v>1</v>
      </c>
      <c r="Y10" s="34">
        <v>1</v>
      </c>
      <c r="Z10" s="34">
        <v>1</v>
      </c>
      <c r="AA10" s="34">
        <v>1</v>
      </c>
      <c r="AB10" s="29">
        <v>1</v>
      </c>
      <c r="AC10" s="29">
        <v>1</v>
      </c>
      <c r="AD10" s="29">
        <v>1</v>
      </c>
      <c r="AE10" s="29">
        <v>1</v>
      </c>
      <c r="AF10" s="29">
        <v>1</v>
      </c>
      <c r="AG10" s="29">
        <v>1</v>
      </c>
      <c r="AH10" s="29">
        <v>1</v>
      </c>
      <c r="AI10" s="29">
        <v>1</v>
      </c>
      <c r="AJ10" s="14"/>
    </row>
    <row r="11" spans="1:36" outlineLevel="1" x14ac:dyDescent="0.2">
      <c r="C11" s="11"/>
      <c r="D11" s="11"/>
      <c r="E11" s="11"/>
      <c r="F11" s="11" t="s">
        <v>322</v>
      </c>
      <c r="H11" s="11"/>
      <c r="I11" s="11"/>
      <c r="J11" s="11"/>
      <c r="K11" s="11"/>
      <c r="L11" s="11"/>
      <c r="M11" s="11"/>
      <c r="N11" s="11"/>
      <c r="O11" s="11"/>
      <c r="P11" s="11"/>
      <c r="Q11" s="16" t="s">
        <v>95</v>
      </c>
      <c r="R11" s="33">
        <v>0</v>
      </c>
      <c r="S11" s="34">
        <v>0</v>
      </c>
      <c r="T11" s="34">
        <v>0</v>
      </c>
      <c r="U11" s="34">
        <v>0</v>
      </c>
      <c r="V11" s="34">
        <v>0</v>
      </c>
      <c r="W11" s="33">
        <v>1</v>
      </c>
      <c r="X11" s="34">
        <v>1</v>
      </c>
      <c r="Y11" s="34">
        <v>1</v>
      </c>
      <c r="Z11" s="34">
        <v>1</v>
      </c>
      <c r="AA11" s="34">
        <v>1</v>
      </c>
      <c r="AB11" s="29">
        <v>1</v>
      </c>
      <c r="AC11" s="29">
        <v>1</v>
      </c>
      <c r="AD11" s="29">
        <v>1</v>
      </c>
      <c r="AE11" s="29">
        <v>1</v>
      </c>
      <c r="AF11" s="29">
        <v>1</v>
      </c>
      <c r="AG11" s="29">
        <v>1</v>
      </c>
      <c r="AH11" s="29">
        <v>1</v>
      </c>
      <c r="AI11" s="29">
        <v>1</v>
      </c>
      <c r="AJ11" s="14"/>
    </row>
    <row r="12" spans="1:36" x14ac:dyDescent="0.2">
      <c r="C12" s="11"/>
      <c r="D12" s="11"/>
      <c r="E12" s="11"/>
      <c r="F12" s="11"/>
      <c r="G12" s="11"/>
      <c r="H12" s="11"/>
      <c r="I12" s="11"/>
      <c r="J12" s="11"/>
      <c r="K12" s="11"/>
      <c r="L12" s="11"/>
      <c r="M12" s="11"/>
      <c r="N12" s="11"/>
      <c r="O12" s="11"/>
      <c r="P12" s="11"/>
      <c r="Q12" s="11"/>
      <c r="R12" s="11"/>
      <c r="S12" s="16"/>
      <c r="T12" s="11"/>
      <c r="U12" s="16"/>
      <c r="V12" s="16"/>
      <c r="W12" s="16"/>
      <c r="X12" s="11"/>
      <c r="Y12" s="11"/>
      <c r="Z12" s="16"/>
      <c r="AA12" s="11"/>
      <c r="AB12" s="38"/>
      <c r="AC12" s="38"/>
      <c r="AD12" s="38"/>
      <c r="AE12" s="38"/>
      <c r="AF12" s="38"/>
      <c r="AJ12" s="14"/>
    </row>
    <row r="13" spans="1:36" s="11" customFormat="1" x14ac:dyDescent="0.2">
      <c r="B13" s="356"/>
      <c r="C13" s="18" t="s">
        <v>265</v>
      </c>
      <c r="D13" s="18"/>
      <c r="E13" s="18"/>
      <c r="F13" s="18"/>
      <c r="G13" s="18"/>
      <c r="H13" s="19"/>
      <c r="I13" s="18"/>
      <c r="J13" s="357"/>
      <c r="K13" s="19"/>
      <c r="L13" s="18"/>
      <c r="M13" s="18"/>
      <c r="N13" s="18"/>
      <c r="O13" s="18"/>
      <c r="P13" s="18"/>
      <c r="Q13" s="19"/>
      <c r="R13" s="297"/>
      <c r="S13" s="297"/>
      <c r="T13" s="297"/>
      <c r="U13" s="297"/>
      <c r="V13" s="297"/>
      <c r="W13" s="297"/>
      <c r="X13" s="297"/>
      <c r="Y13" s="297"/>
      <c r="Z13" s="297"/>
      <c r="AA13" s="297"/>
      <c r="AB13" s="297"/>
      <c r="AC13" s="297"/>
      <c r="AD13" s="297"/>
      <c r="AE13" s="297"/>
      <c r="AF13" s="297"/>
      <c r="AG13" s="297"/>
      <c r="AH13" s="18"/>
      <c r="AI13" s="18"/>
    </row>
    <row r="14" spans="1:36" outlineLevel="1" x14ac:dyDescent="0.2">
      <c r="C14" s="11"/>
      <c r="D14" s="11"/>
      <c r="E14" s="11"/>
      <c r="F14" s="11"/>
      <c r="G14" s="11"/>
      <c r="H14" s="11"/>
      <c r="I14" s="11"/>
      <c r="J14" s="11"/>
      <c r="K14" s="11"/>
      <c r="L14" s="11"/>
      <c r="M14" s="11"/>
      <c r="N14" s="11"/>
      <c r="O14" s="11"/>
      <c r="P14" s="11"/>
      <c r="Q14" s="11"/>
      <c r="R14" s="11"/>
      <c r="S14" s="16"/>
      <c r="T14" s="11"/>
      <c r="U14" s="16"/>
      <c r="V14" s="16"/>
      <c r="W14" s="16"/>
      <c r="X14" s="11"/>
      <c r="Y14" s="11"/>
      <c r="Z14" s="16"/>
      <c r="AA14" s="11"/>
      <c r="AB14" s="38"/>
      <c r="AC14" s="38"/>
      <c r="AD14" s="38"/>
      <c r="AE14" s="38"/>
      <c r="AF14" s="38"/>
      <c r="AJ14" s="14"/>
    </row>
    <row r="15" spans="1:36" outlineLevel="1" x14ac:dyDescent="0.2">
      <c r="C15" s="11"/>
      <c r="D15" t="s">
        <v>297</v>
      </c>
      <c r="E15" s="11"/>
      <c r="F15" s="11"/>
      <c r="G15" s="11"/>
      <c r="H15" s="11"/>
      <c r="I15" s="11"/>
      <c r="J15" s="11"/>
      <c r="K15" s="11"/>
      <c r="L15" s="11"/>
      <c r="M15" s="11"/>
      <c r="N15" s="11"/>
      <c r="O15" s="11"/>
      <c r="P15" s="11"/>
      <c r="Q15" s="16" t="s">
        <v>110</v>
      </c>
      <c r="R15" s="340">
        <v>0</v>
      </c>
      <c r="S15" s="341">
        <v>0</v>
      </c>
      <c r="T15" s="341">
        <v>0</v>
      </c>
      <c r="U15" s="341">
        <v>0</v>
      </c>
      <c r="V15" s="341">
        <v>0</v>
      </c>
      <c r="W15" s="342">
        <v>324.21217169606956</v>
      </c>
      <c r="X15" s="341">
        <v>0</v>
      </c>
      <c r="Y15" s="341">
        <v>0</v>
      </c>
      <c r="Z15" s="341">
        <v>0</v>
      </c>
      <c r="AA15" s="341">
        <v>0</v>
      </c>
      <c r="AB15" s="343">
        <v>0</v>
      </c>
      <c r="AC15" s="343">
        <v>190.62969071151227</v>
      </c>
      <c r="AD15" s="343">
        <v>220.28590104704952</v>
      </c>
      <c r="AE15" s="343">
        <v>528.17514454479965</v>
      </c>
      <c r="AF15" s="343">
        <v>832.20823434227111</v>
      </c>
      <c r="AG15" s="343">
        <v>838.14749368464413</v>
      </c>
      <c r="AH15" s="344">
        <v>1081.1187115115806</v>
      </c>
      <c r="AI15" s="344">
        <v>1109.166368179692</v>
      </c>
      <c r="AJ15" s="14"/>
    </row>
    <row r="16" spans="1:36" x14ac:dyDescent="0.2">
      <c r="C16" s="11"/>
      <c r="D16" s="11"/>
      <c r="E16" s="11"/>
      <c r="F16" s="11"/>
      <c r="G16" s="11"/>
      <c r="H16" s="11"/>
      <c r="I16" s="11"/>
      <c r="J16" s="11"/>
      <c r="K16" s="11"/>
      <c r="L16" s="11"/>
      <c r="M16" s="11"/>
      <c r="N16" s="11"/>
      <c r="O16" s="11"/>
      <c r="P16" s="11"/>
      <c r="Q16" s="11"/>
      <c r="R16" s="11"/>
      <c r="S16" s="16"/>
      <c r="T16" s="11"/>
      <c r="U16" s="16"/>
      <c r="V16" s="16"/>
      <c r="W16" s="16"/>
      <c r="X16" s="11"/>
      <c r="Y16" s="11"/>
      <c r="Z16" s="16"/>
      <c r="AA16" s="11"/>
      <c r="AB16" s="38"/>
      <c r="AC16" s="38"/>
      <c r="AD16" s="38"/>
      <c r="AE16" s="38"/>
      <c r="AF16" s="38"/>
      <c r="AJ16" s="14"/>
    </row>
    <row r="17" spans="2:36" x14ac:dyDescent="0.2">
      <c r="C17" s="18" t="s">
        <v>298</v>
      </c>
      <c r="D17" s="18"/>
      <c r="E17" s="18"/>
      <c r="F17" s="18"/>
      <c r="G17" s="18"/>
      <c r="H17" s="18"/>
      <c r="I17" s="19"/>
      <c r="J17" s="19"/>
      <c r="K17" s="19"/>
      <c r="L17" s="19"/>
      <c r="M17" s="19"/>
      <c r="N17" s="19"/>
      <c r="O17" s="19"/>
      <c r="P17" s="19"/>
      <c r="Q17" s="19"/>
      <c r="R17" s="19"/>
      <c r="S17" s="18"/>
      <c r="T17" s="18"/>
      <c r="U17" s="19"/>
      <c r="V17" s="19"/>
      <c r="W17" s="19"/>
      <c r="X17" s="18"/>
      <c r="Y17" s="18"/>
      <c r="Z17" s="19"/>
      <c r="AA17" s="358"/>
      <c r="AB17" s="358"/>
      <c r="AC17" s="358"/>
      <c r="AD17" s="18"/>
      <c r="AE17" s="18"/>
      <c r="AF17" s="18"/>
      <c r="AG17" s="18"/>
      <c r="AH17" s="18"/>
      <c r="AI17" s="18"/>
      <c r="AJ17" s="14"/>
    </row>
    <row r="18" spans="2:36" x14ac:dyDescent="0.2">
      <c r="C18" s="116">
        <v>1</v>
      </c>
      <c r="D18" s="67" t="s">
        <v>660</v>
      </c>
      <c r="E18" s="67"/>
      <c r="F18" s="67"/>
      <c r="G18" s="67" t="s">
        <v>298</v>
      </c>
      <c r="H18" s="102"/>
      <c r="I18" s="67"/>
      <c r="J18" s="67"/>
      <c r="K18" s="102"/>
      <c r="L18" s="67"/>
      <c r="M18" s="67"/>
      <c r="N18" s="67"/>
      <c r="O18" s="67"/>
      <c r="P18" s="67"/>
      <c r="Q18" s="117" t="s">
        <v>110</v>
      </c>
      <c r="R18" s="118">
        <v>0</v>
      </c>
      <c r="S18" s="118">
        <v>0</v>
      </c>
      <c r="T18" s="118">
        <v>0</v>
      </c>
      <c r="U18" s="118">
        <v>0</v>
      </c>
      <c r="V18" s="118">
        <v>0</v>
      </c>
      <c r="W18" s="118">
        <v>9.5351140536283445</v>
      </c>
      <c r="X18" s="118">
        <v>0</v>
      </c>
      <c r="Y18" s="118">
        <v>0</v>
      </c>
      <c r="Z18" s="118">
        <v>0</v>
      </c>
      <c r="AA18" s="118">
        <v>0</v>
      </c>
      <c r="AB18" s="118">
        <v>0</v>
      </c>
      <c r="AC18" s="118">
        <v>0</v>
      </c>
      <c r="AD18" s="118">
        <v>0</v>
      </c>
      <c r="AE18" s="118">
        <v>0</v>
      </c>
      <c r="AF18" s="118">
        <v>0</v>
      </c>
      <c r="AG18" s="118">
        <v>0</v>
      </c>
      <c r="AH18" s="118">
        <v>0</v>
      </c>
      <c r="AI18" s="118">
        <v>0</v>
      </c>
    </row>
    <row r="19" spans="2:36" s="11" customFormat="1" outlineLevel="1" x14ac:dyDescent="0.2">
      <c r="B19" s="310"/>
      <c r="C19" s="119">
        <v>1</v>
      </c>
      <c r="E19" s="120" t="s">
        <v>299</v>
      </c>
      <c r="F19" s="121"/>
      <c r="G19" s="121"/>
      <c r="H19" s="121"/>
      <c r="I19" s="121"/>
      <c r="J19" s="121"/>
      <c r="K19" s="121"/>
      <c r="L19" s="121"/>
      <c r="M19" s="121"/>
      <c r="N19" s="121"/>
      <c r="O19" s="121"/>
      <c r="P19" s="121"/>
      <c r="Q19" s="122"/>
      <c r="R19" s="123"/>
      <c r="S19" s="123"/>
      <c r="T19" s="123"/>
      <c r="U19" s="123"/>
      <c r="V19" s="123"/>
      <c r="W19" s="123"/>
      <c r="X19" s="123"/>
      <c r="Y19" s="123"/>
      <c r="Z19" s="123"/>
      <c r="AA19" s="123"/>
      <c r="AB19" s="123"/>
      <c r="AC19" s="123"/>
      <c r="AD19" s="123"/>
      <c r="AE19" s="123"/>
      <c r="AF19" s="123"/>
      <c r="AG19" s="123"/>
      <c r="AH19" s="123"/>
      <c r="AI19" s="123"/>
    </row>
    <row r="20" spans="2:36" s="11" customFormat="1" outlineLevel="1" x14ac:dyDescent="0.2">
      <c r="B20" s="310"/>
      <c r="C20" s="119">
        <v>1</v>
      </c>
      <c r="E20" s="359"/>
      <c r="F20" s="309"/>
      <c r="G20" s="309"/>
      <c r="H20" s="309"/>
      <c r="I20" s="309"/>
      <c r="J20" s="309"/>
      <c r="K20" s="309"/>
      <c r="L20" s="309"/>
      <c r="M20" s="309"/>
      <c r="N20" s="309"/>
      <c r="O20" s="309"/>
      <c r="P20" s="309"/>
      <c r="Q20" s="360"/>
      <c r="R20" s="361"/>
      <c r="S20" s="361"/>
      <c r="T20" s="361"/>
      <c r="U20" s="361"/>
      <c r="V20" s="361"/>
      <c r="W20" s="361"/>
      <c r="X20" s="361"/>
      <c r="Y20" s="361"/>
      <c r="Z20" s="361"/>
      <c r="AA20" s="361"/>
      <c r="AB20" s="361"/>
      <c r="AC20" s="361"/>
      <c r="AD20" s="361"/>
      <c r="AE20" s="361"/>
      <c r="AF20" s="361"/>
      <c r="AG20" s="361"/>
      <c r="AH20" s="361"/>
      <c r="AI20" s="361"/>
    </row>
    <row r="21" spans="2:36" outlineLevel="1" x14ac:dyDescent="0.2">
      <c r="C21" s="119">
        <v>1</v>
      </c>
      <c r="D21" s="329"/>
      <c r="E21" s="124" t="s">
        <v>300</v>
      </c>
      <c r="F21" s="329"/>
      <c r="G21" s="329"/>
      <c r="H21" s="329"/>
      <c r="I21" s="330"/>
      <c r="J21" s="330"/>
      <c r="K21" s="330"/>
      <c r="L21" s="330"/>
      <c r="M21" s="330"/>
      <c r="N21" s="330"/>
      <c r="O21" s="330"/>
      <c r="P21" s="330"/>
      <c r="Q21" s="16" t="s">
        <v>110</v>
      </c>
      <c r="R21" s="299">
        <v>0</v>
      </c>
      <c r="S21" s="300">
        <v>0</v>
      </c>
      <c r="T21" s="300">
        <v>0</v>
      </c>
      <c r="U21" s="300">
        <v>1345.7596088633063</v>
      </c>
      <c r="V21" s="300">
        <v>1450.2175518983893</v>
      </c>
      <c r="W21" s="301">
        <v>1517.9066054771824</v>
      </c>
      <c r="X21" s="300">
        <v>1691.5316371849242</v>
      </c>
      <c r="Y21" s="300">
        <v>1877.0383580871633</v>
      </c>
      <c r="Z21" s="300">
        <v>2025.8559833065112</v>
      </c>
      <c r="AA21" s="300">
        <v>1871.7079214863777</v>
      </c>
      <c r="AB21" s="302">
        <v>2284.1027770784281</v>
      </c>
      <c r="AC21" s="302">
        <v>2227.8897408721455</v>
      </c>
      <c r="AD21" s="302">
        <v>2584.1095138770047</v>
      </c>
      <c r="AE21" s="302">
        <v>2257.1305533137202</v>
      </c>
      <c r="AF21" s="302">
        <v>2130.5465387669537</v>
      </c>
      <c r="AG21" s="302">
        <v>2625.9130246271789</v>
      </c>
      <c r="AH21" s="348">
        <v>2365.3387003130651</v>
      </c>
      <c r="AI21" s="348">
        <v>2121.4234974764745</v>
      </c>
      <c r="AJ21" s="14"/>
    </row>
    <row r="22" spans="2:36" outlineLevel="1" x14ac:dyDescent="0.2">
      <c r="C22" s="119">
        <v>1</v>
      </c>
      <c r="D22" s="329"/>
      <c r="E22" s="124" t="s">
        <v>231</v>
      </c>
      <c r="F22" s="329"/>
      <c r="G22" s="329"/>
      <c r="H22" s="329"/>
      <c r="I22" s="330"/>
      <c r="J22" s="330"/>
      <c r="K22" s="330"/>
      <c r="L22" s="330"/>
      <c r="M22" s="330"/>
      <c r="N22" s="330"/>
      <c r="O22" s="330"/>
      <c r="P22" s="330"/>
      <c r="Q22" s="16" t="s">
        <v>110</v>
      </c>
      <c r="R22" s="314">
        <v>0</v>
      </c>
      <c r="S22" s="315">
        <v>0</v>
      </c>
      <c r="T22" s="315">
        <v>0</v>
      </c>
      <c r="U22" s="315">
        <v>0</v>
      </c>
      <c r="V22" s="315">
        <v>0</v>
      </c>
      <c r="W22" s="316">
        <v>0</v>
      </c>
      <c r="X22" s="315">
        <v>0</v>
      </c>
      <c r="Y22" s="315">
        <v>0</v>
      </c>
      <c r="Z22" s="315">
        <v>0</v>
      </c>
      <c r="AA22" s="315">
        <v>0</v>
      </c>
      <c r="AB22" s="5">
        <v>0</v>
      </c>
      <c r="AC22" s="5">
        <v>0</v>
      </c>
      <c r="AD22" s="5">
        <v>0</v>
      </c>
      <c r="AE22" s="5">
        <v>0</v>
      </c>
      <c r="AF22" s="5">
        <v>0</v>
      </c>
      <c r="AG22" s="5">
        <v>0</v>
      </c>
      <c r="AH22" s="350">
        <v>0</v>
      </c>
      <c r="AI22" s="350">
        <v>0</v>
      </c>
      <c r="AJ22" s="14"/>
    </row>
    <row r="23" spans="2:36" outlineLevel="1" x14ac:dyDescent="0.2">
      <c r="C23" s="119">
        <v>1</v>
      </c>
      <c r="D23" s="329"/>
      <c r="E23" s="328" t="s">
        <v>230</v>
      </c>
      <c r="F23" s="329"/>
      <c r="G23" s="329"/>
      <c r="H23" s="329"/>
      <c r="I23" s="330"/>
      <c r="J23" s="330"/>
      <c r="K23" s="330"/>
      <c r="L23" s="330"/>
      <c r="M23" s="330"/>
      <c r="N23" s="330"/>
      <c r="O23" s="330"/>
      <c r="P23" s="330"/>
      <c r="Q23" s="16" t="s">
        <v>110</v>
      </c>
      <c r="R23" s="314">
        <v>0</v>
      </c>
      <c r="S23" s="315">
        <v>0</v>
      </c>
      <c r="T23" s="315">
        <v>0</v>
      </c>
      <c r="U23" s="315">
        <v>0</v>
      </c>
      <c r="V23" s="315">
        <v>0</v>
      </c>
      <c r="W23" s="316">
        <v>0</v>
      </c>
      <c r="X23" s="315">
        <v>0</v>
      </c>
      <c r="Y23" s="315">
        <v>0</v>
      </c>
      <c r="Z23" s="315">
        <v>0</v>
      </c>
      <c r="AA23" s="315">
        <v>0</v>
      </c>
      <c r="AB23" s="5">
        <v>0</v>
      </c>
      <c r="AC23" s="5">
        <v>0</v>
      </c>
      <c r="AD23" s="5">
        <v>0</v>
      </c>
      <c r="AE23" s="5">
        <v>0</v>
      </c>
      <c r="AF23" s="5">
        <v>0</v>
      </c>
      <c r="AG23" s="5">
        <v>0</v>
      </c>
      <c r="AH23" s="350">
        <v>0</v>
      </c>
      <c r="AI23" s="350">
        <v>0</v>
      </c>
      <c r="AJ23" s="14"/>
    </row>
    <row r="24" spans="2:36" outlineLevel="1" x14ac:dyDescent="0.2">
      <c r="C24" s="119">
        <v>1</v>
      </c>
      <c r="D24" s="329"/>
      <c r="E24" s="328" t="s">
        <v>17</v>
      </c>
      <c r="F24" s="329"/>
      <c r="G24" s="329"/>
      <c r="H24" s="329"/>
      <c r="I24" s="330"/>
      <c r="J24" s="330"/>
      <c r="K24" s="330"/>
      <c r="L24" s="330"/>
      <c r="M24" s="330"/>
      <c r="N24" s="330"/>
      <c r="O24" s="330"/>
      <c r="P24" s="330"/>
      <c r="Q24" s="16" t="s">
        <v>110</v>
      </c>
      <c r="R24" s="314"/>
      <c r="S24" s="315"/>
      <c r="T24" s="315"/>
      <c r="U24" s="315"/>
      <c r="V24" s="315"/>
      <c r="W24" s="316"/>
      <c r="X24" s="315"/>
      <c r="Y24" s="315"/>
      <c r="Z24" s="315"/>
      <c r="AA24" s="315"/>
      <c r="AB24" s="5"/>
      <c r="AC24" s="5"/>
      <c r="AD24" s="5"/>
      <c r="AE24" s="5"/>
      <c r="AF24" s="5"/>
      <c r="AG24" s="5"/>
      <c r="AH24" s="350"/>
      <c r="AI24" s="350"/>
      <c r="AJ24" s="14"/>
    </row>
    <row r="25" spans="2:36" outlineLevel="1" x14ac:dyDescent="0.2">
      <c r="C25" s="119">
        <v>1</v>
      </c>
      <c r="D25" s="329"/>
      <c r="E25" s="328" t="s">
        <v>266</v>
      </c>
      <c r="F25" s="329"/>
      <c r="G25" s="329"/>
      <c r="H25" s="329"/>
      <c r="I25" s="330"/>
      <c r="J25" s="330"/>
      <c r="K25" s="330"/>
      <c r="L25" s="330"/>
      <c r="M25" s="330"/>
      <c r="N25" s="330"/>
      <c r="O25" s="330"/>
      <c r="P25" s="330"/>
      <c r="Q25" s="16" t="s">
        <v>110</v>
      </c>
      <c r="R25" s="314">
        <v>0</v>
      </c>
      <c r="S25" s="315">
        <v>0</v>
      </c>
      <c r="T25" s="315">
        <v>0</v>
      </c>
      <c r="U25" s="315">
        <v>0</v>
      </c>
      <c r="V25" s="315">
        <v>0</v>
      </c>
      <c r="W25" s="316">
        <v>52.061229962058604</v>
      </c>
      <c r="X25" s="315">
        <v>274.0788369798401</v>
      </c>
      <c r="Y25" s="315">
        <v>377.0427119840864</v>
      </c>
      <c r="Z25" s="315">
        <v>537.3425138508519</v>
      </c>
      <c r="AA25" s="315">
        <v>691.20238748087786</v>
      </c>
      <c r="AB25" s="5">
        <v>713.3685891063252</v>
      </c>
      <c r="AC25" s="5">
        <v>978.97023926859424</v>
      </c>
      <c r="AD25" s="5">
        <v>991.20445190288842</v>
      </c>
      <c r="AE25" s="5">
        <v>994.77935386650688</v>
      </c>
      <c r="AF25" s="5">
        <v>988.73013485760657</v>
      </c>
      <c r="AG25" s="5">
        <v>982.47059046431468</v>
      </c>
      <c r="AH25" s="350">
        <v>977.40697113075839</v>
      </c>
      <c r="AI25" s="350">
        <v>972.62146923527678</v>
      </c>
      <c r="AJ25" s="14"/>
    </row>
    <row r="26" spans="2:36" outlineLevel="1" x14ac:dyDescent="0.2">
      <c r="C26" s="119">
        <v>1</v>
      </c>
      <c r="D26" s="329"/>
      <c r="E26" s="328" t="s">
        <v>267</v>
      </c>
      <c r="F26" s="329"/>
      <c r="G26" s="329"/>
      <c r="H26" s="329"/>
      <c r="I26" s="330"/>
      <c r="J26" s="330"/>
      <c r="K26" s="330"/>
      <c r="L26" s="330"/>
      <c r="M26" s="330"/>
      <c r="N26" s="330"/>
      <c r="O26" s="330"/>
      <c r="P26" s="330"/>
      <c r="Q26" s="16" t="s">
        <v>110</v>
      </c>
      <c r="R26" s="304">
        <v>0</v>
      </c>
      <c r="S26" s="305">
        <v>0</v>
      </c>
      <c r="T26" s="305">
        <v>0</v>
      </c>
      <c r="U26" s="305">
        <v>0</v>
      </c>
      <c r="V26" s="305">
        <v>0</v>
      </c>
      <c r="W26" s="306">
        <v>0</v>
      </c>
      <c r="X26" s="305">
        <v>0</v>
      </c>
      <c r="Y26" s="305">
        <v>0</v>
      </c>
      <c r="Z26" s="305">
        <v>0</v>
      </c>
      <c r="AA26" s="305">
        <v>0</v>
      </c>
      <c r="AB26" s="307">
        <v>0</v>
      </c>
      <c r="AC26" s="307">
        <v>0</v>
      </c>
      <c r="AD26" s="307">
        <v>0</v>
      </c>
      <c r="AE26" s="307">
        <v>0</v>
      </c>
      <c r="AF26" s="307">
        <v>0</v>
      </c>
      <c r="AG26" s="307">
        <v>0</v>
      </c>
      <c r="AH26" s="362">
        <v>0</v>
      </c>
      <c r="AI26" s="362">
        <v>0</v>
      </c>
      <c r="AJ26" s="14"/>
    </row>
    <row r="27" spans="2:36" outlineLevel="1" x14ac:dyDescent="0.2">
      <c r="C27" s="119">
        <v>1</v>
      </c>
      <c r="D27" s="329"/>
      <c r="E27" s="328" t="s">
        <v>301</v>
      </c>
      <c r="F27" s="329"/>
      <c r="G27" s="329"/>
      <c r="H27" s="329"/>
      <c r="I27" s="330"/>
      <c r="J27" s="330"/>
      <c r="K27" s="330"/>
      <c r="L27" s="330"/>
      <c r="M27" s="330"/>
      <c r="N27" s="330"/>
      <c r="O27" s="330"/>
      <c r="P27" s="330"/>
      <c r="Q27" s="16"/>
      <c r="R27" s="5"/>
      <c r="S27" s="5"/>
      <c r="T27" s="5"/>
      <c r="U27" s="5"/>
      <c r="V27" s="5"/>
      <c r="W27" s="5"/>
      <c r="X27" s="5"/>
      <c r="Y27" s="5"/>
      <c r="Z27" s="5"/>
      <c r="AA27" s="5"/>
      <c r="AB27" s="5"/>
      <c r="AC27" s="5"/>
      <c r="AD27" s="5"/>
      <c r="AE27" s="5"/>
      <c r="AF27" s="5"/>
      <c r="AG27" s="5"/>
      <c r="AH27" s="5"/>
      <c r="AI27" s="5"/>
      <c r="AJ27" s="14"/>
    </row>
    <row r="28" spans="2:36" outlineLevel="1" x14ac:dyDescent="0.2">
      <c r="C28" s="119">
        <v>1</v>
      </c>
      <c r="D28" s="329"/>
      <c r="F28" s="329" t="s">
        <v>270</v>
      </c>
      <c r="G28" s="329"/>
      <c r="H28" s="329"/>
      <c r="I28" s="330"/>
      <c r="J28" s="330"/>
      <c r="K28" s="330"/>
      <c r="L28" s="330"/>
      <c r="M28" s="330"/>
      <c r="N28" s="330"/>
      <c r="O28" s="330"/>
      <c r="P28" s="330"/>
      <c r="Q28" s="16" t="s">
        <v>110</v>
      </c>
      <c r="R28" s="314">
        <v>0</v>
      </c>
      <c r="S28" s="315">
        <v>0</v>
      </c>
      <c r="T28" s="315">
        <v>0</v>
      </c>
      <c r="U28" s="315">
        <v>0</v>
      </c>
      <c r="V28" s="315">
        <v>0</v>
      </c>
      <c r="W28" s="316">
        <v>0</v>
      </c>
      <c r="X28" s="315">
        <v>4030.6541087360642</v>
      </c>
      <c r="Y28" s="315">
        <v>6067.7973788693571</v>
      </c>
      <c r="Z28" s="315">
        <v>6303.8511391966431</v>
      </c>
      <c r="AA28" s="315">
        <v>9004.4319027193433</v>
      </c>
      <c r="AB28" s="5">
        <v>9054.5173844554829</v>
      </c>
      <c r="AC28" s="5">
        <v>9171.2997618225127</v>
      </c>
      <c r="AD28" s="5">
        <v>9146.460822068324</v>
      </c>
      <c r="AE28" s="5">
        <v>9124.3322438097766</v>
      </c>
      <c r="AF28" s="5">
        <v>8887.7764076220774</v>
      </c>
      <c r="AG28" s="5">
        <v>8641.8364982422663</v>
      </c>
      <c r="AH28" s="350">
        <v>8393.3813477843196</v>
      </c>
      <c r="AI28" s="350">
        <v>8212.3188388118087</v>
      </c>
      <c r="AJ28" s="14"/>
    </row>
    <row r="29" spans="2:36" outlineLevel="1" x14ac:dyDescent="0.2">
      <c r="C29" s="119">
        <v>1</v>
      </c>
      <c r="D29" s="329"/>
      <c r="E29" s="329"/>
      <c r="F29" s="329" t="s">
        <v>271</v>
      </c>
      <c r="G29" s="329"/>
      <c r="H29" s="329"/>
      <c r="I29" s="330"/>
      <c r="J29" s="330"/>
      <c r="K29" s="330"/>
      <c r="L29" s="330"/>
      <c r="M29" s="330"/>
      <c r="N29" s="330"/>
      <c r="O29" s="330"/>
      <c r="P29" s="330"/>
      <c r="Q29" s="16" t="s">
        <v>110</v>
      </c>
      <c r="R29" s="314">
        <v>0</v>
      </c>
      <c r="S29" s="315">
        <v>0</v>
      </c>
      <c r="T29" s="315">
        <v>0</v>
      </c>
      <c r="U29" s="315">
        <v>0</v>
      </c>
      <c r="V29" s="315">
        <v>0</v>
      </c>
      <c r="W29" s="316">
        <v>0</v>
      </c>
      <c r="X29" s="315">
        <v>1991.16104656166</v>
      </c>
      <c r="Y29" s="315">
        <v>220.02025575159144</v>
      </c>
      <c r="Z29" s="315">
        <v>2752.5762793746617</v>
      </c>
      <c r="AA29" s="315">
        <v>167.37547228985301</v>
      </c>
      <c r="AB29" s="5">
        <v>250.96290450507016</v>
      </c>
      <c r="AC29" s="5">
        <v>371.9407857568026</v>
      </c>
      <c r="AD29" s="5">
        <v>388.37817407884341</v>
      </c>
      <c r="AE29" s="5">
        <v>185.6536794836727</v>
      </c>
      <c r="AF29" s="5">
        <v>185.54969054220587</v>
      </c>
      <c r="AG29" s="5">
        <v>192.48532484884672</v>
      </c>
      <c r="AH29" s="350">
        <v>268.49311812584125</v>
      </c>
      <c r="AI29" s="350">
        <v>206.16550890454425</v>
      </c>
      <c r="AJ29" s="14"/>
    </row>
    <row r="30" spans="2:36" outlineLevel="1" x14ac:dyDescent="0.2">
      <c r="C30" s="119">
        <v>1</v>
      </c>
      <c r="D30" s="329"/>
      <c r="E30" s="329"/>
      <c r="F30" s="329" t="s">
        <v>290</v>
      </c>
      <c r="G30" s="329"/>
      <c r="H30" s="329"/>
      <c r="I30" s="330"/>
      <c r="J30" s="330"/>
      <c r="K30" s="330"/>
      <c r="L30" s="330"/>
      <c r="M30" s="330"/>
      <c r="N30" s="330"/>
      <c r="O30" s="330"/>
      <c r="P30" s="330"/>
      <c r="Q30" s="16" t="s">
        <v>110</v>
      </c>
      <c r="R30" s="304">
        <v>0</v>
      </c>
      <c r="S30" s="305">
        <v>0</v>
      </c>
      <c r="T30" s="305">
        <v>0</v>
      </c>
      <c r="U30" s="305">
        <v>0</v>
      </c>
      <c r="V30" s="305">
        <v>0</v>
      </c>
      <c r="W30" s="306">
        <v>0</v>
      </c>
      <c r="X30" s="305">
        <v>0</v>
      </c>
      <c r="Y30" s="305">
        <v>0</v>
      </c>
      <c r="Z30" s="305">
        <v>0</v>
      </c>
      <c r="AA30" s="305">
        <v>0</v>
      </c>
      <c r="AB30" s="307">
        <v>0</v>
      </c>
      <c r="AC30" s="307">
        <v>0</v>
      </c>
      <c r="AD30" s="307">
        <v>0</v>
      </c>
      <c r="AE30" s="307">
        <v>0</v>
      </c>
      <c r="AF30" s="307">
        <v>0</v>
      </c>
      <c r="AG30" s="307">
        <v>0</v>
      </c>
      <c r="AH30" s="362">
        <v>0</v>
      </c>
      <c r="AI30" s="362">
        <v>0</v>
      </c>
      <c r="AJ30" s="14"/>
    </row>
    <row r="31" spans="2:36" outlineLevel="1" x14ac:dyDescent="0.2">
      <c r="C31" s="119">
        <v>1</v>
      </c>
      <c r="D31" s="329"/>
      <c r="E31" s="329"/>
      <c r="F31" s="363" t="s">
        <v>302</v>
      </c>
      <c r="G31" s="364"/>
      <c r="H31" s="364"/>
      <c r="I31" s="365"/>
      <c r="J31" s="365"/>
      <c r="K31" s="365"/>
      <c r="L31" s="365"/>
      <c r="M31" s="365"/>
      <c r="N31" s="365"/>
      <c r="O31" s="365"/>
      <c r="P31" s="365"/>
      <c r="Q31" s="366" t="s">
        <v>110</v>
      </c>
      <c r="R31" s="367">
        <v>0</v>
      </c>
      <c r="S31" s="368">
        <v>0</v>
      </c>
      <c r="T31" s="368">
        <v>0</v>
      </c>
      <c r="U31" s="368">
        <v>0</v>
      </c>
      <c r="V31" s="368">
        <v>0</v>
      </c>
      <c r="W31" s="369">
        <v>0</v>
      </c>
      <c r="X31" s="368">
        <v>2418.3924652416385</v>
      </c>
      <c r="Y31" s="368">
        <v>3640.678427321614</v>
      </c>
      <c r="Z31" s="368">
        <v>3782.3106835179856</v>
      </c>
      <c r="AA31" s="368">
        <v>5402.659141631606</v>
      </c>
      <c r="AB31" s="327">
        <v>5432.7104306732899</v>
      </c>
      <c r="AC31" s="327">
        <v>5502.7798570935074</v>
      </c>
      <c r="AD31" s="327">
        <v>5487.876493240994</v>
      </c>
      <c r="AE31" s="327">
        <v>5474.599346285866</v>
      </c>
      <c r="AF31" s="327">
        <v>5332.6658445732464</v>
      </c>
      <c r="AG31" s="327">
        <v>5185.1018989453596</v>
      </c>
      <c r="AH31" s="370">
        <v>5036.0288086705914</v>
      </c>
      <c r="AI31" s="370">
        <v>4927.3913032870851</v>
      </c>
      <c r="AJ31" s="14"/>
    </row>
    <row r="32" spans="2:36" outlineLevel="1" x14ac:dyDescent="0.2">
      <c r="C32" s="119">
        <v>1</v>
      </c>
      <c r="D32" s="329"/>
      <c r="E32" s="329"/>
      <c r="F32" s="371" t="s">
        <v>303</v>
      </c>
      <c r="G32" s="329"/>
      <c r="H32" s="329"/>
      <c r="I32" s="330"/>
      <c r="J32" s="330"/>
      <c r="K32" s="330"/>
      <c r="L32" s="330"/>
      <c r="M32" s="330"/>
      <c r="N32" s="330"/>
      <c r="O32" s="330"/>
      <c r="P32" s="330"/>
      <c r="Q32" s="16" t="s">
        <v>110</v>
      </c>
      <c r="R32" s="314">
        <v>0</v>
      </c>
      <c r="S32" s="315">
        <v>0</v>
      </c>
      <c r="T32" s="315">
        <v>0</v>
      </c>
      <c r="U32" s="315">
        <v>0</v>
      </c>
      <c r="V32" s="315">
        <v>0</v>
      </c>
      <c r="W32" s="316">
        <v>0</v>
      </c>
      <c r="X32" s="315">
        <v>1194.696627936996</v>
      </c>
      <c r="Y32" s="315">
        <v>132.01215345095486</v>
      </c>
      <c r="Z32" s="315">
        <v>1651.545767624797</v>
      </c>
      <c r="AA32" s="315">
        <v>100.4252833739118</v>
      </c>
      <c r="AB32" s="5">
        <v>150.57774270304208</v>
      </c>
      <c r="AC32" s="5">
        <v>223.16447145408156</v>
      </c>
      <c r="AD32" s="5">
        <v>233.02690444730604</v>
      </c>
      <c r="AE32" s="5">
        <v>111.39220769020362</v>
      </c>
      <c r="AF32" s="5">
        <v>111.32981432532351</v>
      </c>
      <c r="AG32" s="5">
        <v>115.49119490930802</v>
      </c>
      <c r="AH32" s="350">
        <v>161.09587087550474</v>
      </c>
      <c r="AI32" s="350">
        <v>123.69930534272655</v>
      </c>
      <c r="AJ32" s="14"/>
    </row>
    <row r="33" spans="2:36" outlineLevel="1" x14ac:dyDescent="0.2">
      <c r="C33" s="119">
        <v>1</v>
      </c>
      <c r="D33" s="329"/>
      <c r="E33" s="329"/>
      <c r="F33" s="372"/>
      <c r="G33" s="329"/>
      <c r="H33" s="329"/>
      <c r="I33" s="330"/>
      <c r="J33" s="330"/>
      <c r="K33" s="330"/>
      <c r="L33" s="330"/>
      <c r="M33" s="330"/>
      <c r="N33" s="330"/>
      <c r="O33" s="330"/>
      <c r="P33" s="330"/>
      <c r="Q33" s="16"/>
      <c r="R33" s="304"/>
      <c r="S33" s="305"/>
      <c r="T33" s="305"/>
      <c r="U33" s="305"/>
      <c r="V33" s="305"/>
      <c r="W33" s="306"/>
      <c r="X33" s="305"/>
      <c r="Y33" s="305"/>
      <c r="Z33" s="305"/>
      <c r="AA33" s="305"/>
      <c r="AB33" s="307"/>
      <c r="AC33" s="307"/>
      <c r="AD33" s="307"/>
      <c r="AE33" s="307"/>
      <c r="AF33" s="307"/>
      <c r="AG33" s="307"/>
      <c r="AH33" s="362"/>
      <c r="AI33" s="362"/>
      <c r="AJ33" s="14"/>
    </row>
    <row r="34" spans="2:36" outlineLevel="1" x14ac:dyDescent="0.2">
      <c r="C34" s="119">
        <v>1</v>
      </c>
      <c r="D34" s="329"/>
      <c r="E34" s="329"/>
      <c r="F34" s="329"/>
      <c r="G34" s="329"/>
      <c r="H34" s="329"/>
      <c r="I34" s="330"/>
      <c r="J34" s="330"/>
      <c r="K34" s="330"/>
      <c r="L34" s="330"/>
      <c r="M34" s="330"/>
      <c r="N34" s="330"/>
      <c r="O34" s="330"/>
      <c r="P34" s="330"/>
      <c r="Q34" s="330"/>
      <c r="R34" s="330"/>
      <c r="S34" s="329"/>
      <c r="T34" s="329"/>
      <c r="U34" s="330"/>
      <c r="V34" s="330"/>
      <c r="W34" s="330"/>
      <c r="X34" s="329"/>
      <c r="Y34" s="329"/>
      <c r="Z34" s="330"/>
      <c r="AA34" s="329"/>
      <c r="AB34" s="329"/>
      <c r="AC34" s="329"/>
      <c r="AD34" s="329"/>
      <c r="AE34" s="329"/>
      <c r="AF34" s="329"/>
      <c r="AG34" s="329"/>
      <c r="AH34" s="329"/>
      <c r="AI34" s="329"/>
      <c r="AJ34" s="14"/>
    </row>
    <row r="35" spans="2:36" s="11" customFormat="1" outlineLevel="1" x14ac:dyDescent="0.2">
      <c r="B35" s="310"/>
      <c r="C35" s="119">
        <v>1</v>
      </c>
      <c r="E35" s="120" t="s">
        <v>304</v>
      </c>
      <c r="F35" s="121"/>
      <c r="G35" s="121"/>
      <c r="H35" s="121"/>
      <c r="I35" s="121"/>
      <c r="J35" s="121"/>
      <c r="K35" s="121"/>
      <c r="L35" s="121"/>
      <c r="M35" s="121"/>
      <c r="N35" s="121"/>
      <c r="O35" s="121"/>
      <c r="P35" s="121"/>
      <c r="Q35" s="122"/>
      <c r="R35" s="123"/>
      <c r="S35" s="123"/>
      <c r="T35" s="123"/>
      <c r="U35" s="123"/>
      <c r="V35" s="123"/>
      <c r="W35" s="123"/>
      <c r="X35" s="123"/>
      <c r="Y35" s="123"/>
      <c r="Z35" s="123"/>
      <c r="AA35" s="123"/>
      <c r="AB35" s="123"/>
      <c r="AC35" s="123"/>
      <c r="AD35" s="123"/>
      <c r="AE35" s="123"/>
      <c r="AF35" s="123"/>
      <c r="AG35" s="123"/>
      <c r="AH35" s="123"/>
      <c r="AI35" s="123"/>
    </row>
    <row r="36" spans="2:36" s="11" customFormat="1" outlineLevel="1" x14ac:dyDescent="0.2">
      <c r="B36" s="310"/>
      <c r="C36" s="119">
        <v>1</v>
      </c>
      <c r="E36" s="373" t="s">
        <v>305</v>
      </c>
      <c r="F36" s="309"/>
      <c r="G36" s="309"/>
      <c r="H36" s="309"/>
      <c r="I36" s="309"/>
      <c r="J36" s="309"/>
      <c r="K36" s="309"/>
      <c r="L36" s="309"/>
      <c r="M36" s="309"/>
      <c r="N36" s="309"/>
      <c r="O36" s="309"/>
      <c r="P36" s="309"/>
      <c r="Q36" s="360"/>
      <c r="R36" s="361"/>
      <c r="S36" s="361"/>
      <c r="T36" s="361"/>
      <c r="U36" s="361"/>
      <c r="V36" s="361"/>
      <c r="W36" s="361"/>
      <c r="X36" s="361"/>
      <c r="Y36" s="361"/>
      <c r="Z36" s="361"/>
      <c r="AA36" s="361"/>
      <c r="AB36" s="361"/>
      <c r="AC36" s="361"/>
      <c r="AD36" s="361"/>
      <c r="AE36" s="361"/>
      <c r="AF36" s="361"/>
      <c r="AG36" s="361"/>
      <c r="AH36" s="361"/>
      <c r="AI36" s="361"/>
    </row>
    <row r="37" spans="2:36" outlineLevel="1" x14ac:dyDescent="0.2">
      <c r="C37" s="119">
        <v>1</v>
      </c>
      <c r="D37" s="329"/>
      <c r="E37" s="329"/>
      <c r="F37" s="329" t="s">
        <v>306</v>
      </c>
      <c r="G37" s="329"/>
      <c r="H37" s="329"/>
      <c r="I37" s="330"/>
      <c r="J37" s="330"/>
      <c r="K37" s="330"/>
      <c r="L37" s="330"/>
      <c r="M37" s="330"/>
      <c r="N37" s="330"/>
      <c r="O37" s="330"/>
      <c r="P37" s="330"/>
      <c r="Q37" s="16" t="s">
        <v>110</v>
      </c>
      <c r="R37" s="374">
        <v>0</v>
      </c>
      <c r="S37" s="375">
        <v>0</v>
      </c>
      <c r="T37" s="375">
        <v>0</v>
      </c>
      <c r="U37" s="376">
        <v>1345.7596088633063</v>
      </c>
      <c r="V37" s="376">
        <v>1450.2175518983893</v>
      </c>
      <c r="W37" s="377">
        <v>1569.9678354392411</v>
      </c>
      <c r="X37" s="375">
        <v>1965.6104741647644</v>
      </c>
      <c r="Y37" s="375">
        <v>2254.0810700712495</v>
      </c>
      <c r="Z37" s="376">
        <v>2563.1984971573629</v>
      </c>
      <c r="AA37" s="375">
        <v>2562.9103089672553</v>
      </c>
      <c r="AB37" s="378">
        <v>2997.4713661847532</v>
      </c>
      <c r="AC37" s="378">
        <v>3206.8599801407399</v>
      </c>
      <c r="AD37" s="378">
        <v>3575.3139657798929</v>
      </c>
      <c r="AE37" s="378">
        <v>3251.909907180227</v>
      </c>
      <c r="AF37" s="378">
        <v>3119.2766736245603</v>
      </c>
      <c r="AG37" s="378">
        <v>3608.3836150914935</v>
      </c>
      <c r="AH37" s="379">
        <v>3342.7456714438235</v>
      </c>
      <c r="AI37" s="379">
        <v>3094.0449667117514</v>
      </c>
      <c r="AJ37" s="14"/>
    </row>
    <row r="38" spans="2:36" outlineLevel="1" x14ac:dyDescent="0.2">
      <c r="C38" s="119">
        <v>1</v>
      </c>
      <c r="D38" s="329"/>
      <c r="E38" s="329"/>
      <c r="F38" s="329" t="s">
        <v>307</v>
      </c>
      <c r="G38" s="329"/>
      <c r="H38" s="329"/>
      <c r="I38" s="330"/>
      <c r="J38" s="330"/>
      <c r="K38" s="330"/>
      <c r="L38" s="330"/>
      <c r="M38" s="330"/>
      <c r="N38" s="330"/>
      <c r="O38" s="330"/>
      <c r="P38" s="330"/>
      <c r="Q38" s="16" t="s">
        <v>110</v>
      </c>
      <c r="R38" s="380"/>
      <c r="S38" s="381"/>
      <c r="T38" s="381"/>
      <c r="U38" s="382"/>
      <c r="V38" s="382"/>
      <c r="W38" s="383"/>
      <c r="X38" s="381"/>
      <c r="Y38" s="381"/>
      <c r="Z38" s="382"/>
      <c r="AA38" s="381"/>
      <c r="AB38" s="329"/>
      <c r="AC38" s="329"/>
      <c r="AD38" s="329"/>
      <c r="AE38" s="329"/>
      <c r="AF38" s="329"/>
      <c r="AG38" s="329"/>
      <c r="AH38" s="384"/>
      <c r="AI38" s="384"/>
      <c r="AJ38" s="14"/>
    </row>
    <row r="39" spans="2:36" outlineLevel="1" x14ac:dyDescent="0.2">
      <c r="C39" s="119">
        <v>1</v>
      </c>
      <c r="D39" s="329"/>
      <c r="E39" s="329"/>
      <c r="F39" s="329" t="s">
        <v>308</v>
      </c>
      <c r="G39" s="329"/>
      <c r="H39" s="329"/>
      <c r="I39" s="330"/>
      <c r="J39" s="330"/>
      <c r="K39" s="330"/>
      <c r="L39" s="330"/>
      <c r="M39" s="330"/>
      <c r="N39" s="330"/>
      <c r="O39" s="330"/>
      <c r="P39" s="330"/>
      <c r="Q39" s="16" t="s">
        <v>110</v>
      </c>
      <c r="R39" s="380"/>
      <c r="S39" s="381"/>
      <c r="T39" s="381"/>
      <c r="U39" s="382"/>
      <c r="V39" s="382"/>
      <c r="W39" s="383"/>
      <c r="X39" s="381"/>
      <c r="Y39" s="381"/>
      <c r="Z39" s="382"/>
      <c r="AA39" s="381"/>
      <c r="AB39" s="329"/>
      <c r="AC39" s="329"/>
      <c r="AD39" s="329"/>
      <c r="AE39" s="329"/>
      <c r="AF39" s="329"/>
      <c r="AG39" s="329"/>
      <c r="AH39" s="384"/>
      <c r="AI39" s="384"/>
      <c r="AJ39" s="14"/>
    </row>
    <row r="40" spans="2:36" outlineLevel="1" x14ac:dyDescent="0.2">
      <c r="C40" s="119">
        <v>1</v>
      </c>
      <c r="D40" s="329"/>
      <c r="E40" s="329"/>
      <c r="F40" s="329" t="s">
        <v>309</v>
      </c>
      <c r="G40" s="329"/>
      <c r="H40" s="329"/>
      <c r="I40" s="330"/>
      <c r="J40" s="330"/>
      <c r="K40" s="330"/>
      <c r="L40" s="330"/>
      <c r="M40" s="330"/>
      <c r="N40" s="330"/>
      <c r="O40" s="330"/>
      <c r="P40" s="330"/>
      <c r="Q40" s="16" t="s">
        <v>110</v>
      </c>
      <c r="R40" s="385"/>
      <c r="S40" s="386"/>
      <c r="T40" s="386"/>
      <c r="U40" s="387"/>
      <c r="V40" s="387"/>
      <c r="W40" s="388"/>
      <c r="X40" s="386"/>
      <c r="Y40" s="386"/>
      <c r="Z40" s="387"/>
      <c r="AA40" s="386"/>
      <c r="AB40" s="333"/>
      <c r="AC40" s="333"/>
      <c r="AD40" s="333"/>
      <c r="AE40" s="333"/>
      <c r="AF40" s="333"/>
      <c r="AG40" s="333"/>
      <c r="AH40" s="389"/>
      <c r="AI40" s="389"/>
      <c r="AJ40" s="14"/>
    </row>
    <row r="41" spans="2:36" outlineLevel="1" x14ac:dyDescent="0.2">
      <c r="C41" s="119">
        <v>1</v>
      </c>
      <c r="D41" s="329"/>
      <c r="E41" s="329"/>
      <c r="F41" s="364" t="s">
        <v>310</v>
      </c>
      <c r="G41" s="364"/>
      <c r="H41" s="364"/>
      <c r="I41" s="365"/>
      <c r="J41" s="365"/>
      <c r="K41" s="365"/>
      <c r="L41" s="365"/>
      <c r="M41" s="365"/>
      <c r="N41" s="365"/>
      <c r="O41" s="365"/>
      <c r="P41" s="365"/>
      <c r="Q41" s="366" t="s">
        <v>110</v>
      </c>
      <c r="R41" s="390">
        <v>0</v>
      </c>
      <c r="S41" s="391">
        <v>0</v>
      </c>
      <c r="T41" s="391">
        <v>0</v>
      </c>
      <c r="U41" s="390">
        <v>1345.7596088633063</v>
      </c>
      <c r="V41" s="390">
        <v>1450.2175518983893</v>
      </c>
      <c r="W41" s="390">
        <v>1569.9678354392411</v>
      </c>
      <c r="X41" s="391">
        <v>1965.6104741647644</v>
      </c>
      <c r="Y41" s="391">
        <v>2254.0810700712495</v>
      </c>
      <c r="Z41" s="390">
        <v>2563.1984971573629</v>
      </c>
      <c r="AA41" s="391">
        <v>2562.9103089672553</v>
      </c>
      <c r="AB41" s="391">
        <v>2997.4713661847532</v>
      </c>
      <c r="AC41" s="391">
        <v>3206.8599801407399</v>
      </c>
      <c r="AD41" s="391">
        <v>3575.3139657798929</v>
      </c>
      <c r="AE41" s="391">
        <v>3251.909907180227</v>
      </c>
      <c r="AF41" s="391">
        <v>3119.2766736245603</v>
      </c>
      <c r="AG41" s="391">
        <v>3608.3836150914935</v>
      </c>
      <c r="AH41" s="391">
        <v>3342.7456714438235</v>
      </c>
      <c r="AI41" s="391">
        <v>3094.0449667117514</v>
      </c>
      <c r="AJ41" s="14"/>
    </row>
    <row r="42" spans="2:36" outlineLevel="1" x14ac:dyDescent="0.2">
      <c r="C42" s="119">
        <v>1</v>
      </c>
      <c r="D42" s="329"/>
      <c r="E42" s="329"/>
      <c r="F42" s="329"/>
      <c r="G42" s="329"/>
      <c r="H42" s="329"/>
      <c r="I42" s="330"/>
      <c r="J42" s="330"/>
      <c r="K42" s="330"/>
      <c r="L42" s="330"/>
      <c r="M42" s="330"/>
      <c r="N42" s="330"/>
      <c r="O42" s="330"/>
      <c r="P42" s="330"/>
      <c r="Q42" s="330"/>
      <c r="R42" s="330"/>
      <c r="S42" s="329"/>
      <c r="T42" s="329"/>
      <c r="U42" s="330"/>
      <c r="V42" s="330"/>
      <c r="W42" s="330"/>
      <c r="X42" s="329"/>
      <c r="Y42" s="329"/>
      <c r="Z42" s="330"/>
      <c r="AA42" s="329"/>
      <c r="AB42" s="329"/>
      <c r="AC42" s="329"/>
      <c r="AD42" s="329"/>
      <c r="AE42" s="329"/>
      <c r="AF42" s="329"/>
      <c r="AG42" s="329"/>
      <c r="AH42" s="329"/>
      <c r="AI42" s="329"/>
      <c r="AJ42" s="14"/>
    </row>
    <row r="43" spans="2:36" outlineLevel="1" x14ac:dyDescent="0.2">
      <c r="C43" s="119">
        <v>1</v>
      </c>
      <c r="D43" s="329"/>
      <c r="E43" s="328" t="s">
        <v>311</v>
      </c>
      <c r="F43" s="329"/>
      <c r="G43" s="329"/>
      <c r="H43" s="329"/>
      <c r="I43" s="330"/>
      <c r="J43" s="330"/>
      <c r="K43" s="330"/>
      <c r="L43" s="330"/>
      <c r="M43" s="330"/>
      <c r="N43" s="330"/>
      <c r="O43" s="330"/>
      <c r="P43" s="330"/>
      <c r="Q43" s="330"/>
      <c r="R43" s="330"/>
      <c r="S43" s="329"/>
      <c r="T43" s="329"/>
      <c r="U43" s="330"/>
      <c r="V43" s="330"/>
      <c r="W43" s="330"/>
      <c r="X43" s="329"/>
      <c r="Y43" s="329"/>
      <c r="Z43" s="330"/>
      <c r="AA43" s="329"/>
      <c r="AB43" s="329"/>
      <c r="AC43" s="329"/>
      <c r="AD43" s="329"/>
      <c r="AE43" s="329"/>
      <c r="AF43" s="329"/>
      <c r="AG43" s="329"/>
      <c r="AH43" s="329"/>
      <c r="AI43" s="329"/>
      <c r="AJ43" s="14"/>
    </row>
    <row r="44" spans="2:36" outlineLevel="1" x14ac:dyDescent="0.2">
      <c r="C44" s="119">
        <v>1</v>
      </c>
      <c r="D44" s="329"/>
      <c r="E44" s="329"/>
      <c r="F44" s="329" t="s">
        <v>312</v>
      </c>
      <c r="G44" s="329"/>
      <c r="H44" s="329"/>
      <c r="I44" s="330"/>
      <c r="J44" s="330"/>
      <c r="K44" s="330"/>
      <c r="L44" s="330"/>
      <c r="M44" s="330"/>
      <c r="N44" s="330"/>
      <c r="O44" s="330"/>
      <c r="P44" s="330"/>
      <c r="Q44" s="16" t="s">
        <v>110</v>
      </c>
      <c r="R44" s="392">
        <v>0</v>
      </c>
      <c r="S44" s="393">
        <v>0</v>
      </c>
      <c r="T44" s="393">
        <v>0</v>
      </c>
      <c r="U44" s="394">
        <v>-1345.7596088633063</v>
      </c>
      <c r="V44" s="394">
        <v>-1450.2175518983893</v>
      </c>
      <c r="W44" s="395">
        <v>-1517.9066054771824</v>
      </c>
      <c r="X44" s="393">
        <v>-1691.5316371849242</v>
      </c>
      <c r="Y44" s="393">
        <v>-1877.0383580871633</v>
      </c>
      <c r="Z44" s="394">
        <v>-2025.8559833065112</v>
      </c>
      <c r="AA44" s="393">
        <v>-1871.7079214863777</v>
      </c>
      <c r="AB44" s="396">
        <v>-2284.1027770784281</v>
      </c>
      <c r="AC44" s="396">
        <v>-2227.8897408721455</v>
      </c>
      <c r="AD44" s="396">
        <v>-2584.1095138770047</v>
      </c>
      <c r="AE44" s="396">
        <v>-2257.1305533137202</v>
      </c>
      <c r="AF44" s="396">
        <v>-2130.5465387669537</v>
      </c>
      <c r="AG44" s="396">
        <v>-2625.9130246271789</v>
      </c>
      <c r="AH44" s="397">
        <v>-2365.3387003130651</v>
      </c>
      <c r="AI44" s="397">
        <v>-2121.4234974764745</v>
      </c>
      <c r="AJ44" s="14"/>
    </row>
    <row r="45" spans="2:36" outlineLevel="1" x14ac:dyDescent="0.2">
      <c r="C45" s="119">
        <v>1</v>
      </c>
      <c r="D45" s="329"/>
      <c r="E45" s="329"/>
      <c r="F45" s="329" t="s">
        <v>313</v>
      </c>
      <c r="G45" s="329"/>
      <c r="H45" s="329"/>
      <c r="I45" s="330"/>
      <c r="J45" s="330"/>
      <c r="K45" s="330"/>
      <c r="L45" s="330"/>
      <c r="M45" s="330"/>
      <c r="N45" s="330"/>
      <c r="O45" s="330"/>
      <c r="P45" s="330"/>
      <c r="Q45" s="16" t="s">
        <v>110</v>
      </c>
      <c r="R45" s="380"/>
      <c r="S45" s="381"/>
      <c r="T45" s="381"/>
      <c r="U45" s="382"/>
      <c r="V45" s="382"/>
      <c r="W45" s="383"/>
      <c r="X45" s="381"/>
      <c r="Y45" s="381"/>
      <c r="Z45" s="382"/>
      <c r="AA45" s="381"/>
      <c r="AB45" s="329"/>
      <c r="AC45" s="329"/>
      <c r="AD45" s="329"/>
      <c r="AE45" s="329"/>
      <c r="AF45" s="329"/>
      <c r="AG45" s="329"/>
      <c r="AH45" s="384"/>
      <c r="AI45" s="384"/>
      <c r="AJ45" s="14"/>
    </row>
    <row r="46" spans="2:36" outlineLevel="1" x14ac:dyDescent="0.2">
      <c r="C46" s="119">
        <v>1</v>
      </c>
      <c r="D46" s="329"/>
      <c r="E46" s="329"/>
      <c r="F46" s="329" t="s">
        <v>314</v>
      </c>
      <c r="G46" s="329"/>
      <c r="H46" s="329"/>
      <c r="I46" s="330"/>
      <c r="J46" s="330"/>
      <c r="K46" s="330"/>
      <c r="L46" s="330"/>
      <c r="M46" s="330"/>
      <c r="N46" s="330"/>
      <c r="O46" s="330"/>
      <c r="P46" s="330"/>
      <c r="Q46" s="16" t="s">
        <v>110</v>
      </c>
      <c r="R46" s="398">
        <v>0</v>
      </c>
      <c r="S46" s="399">
        <v>0</v>
      </c>
      <c r="T46" s="399">
        <v>0</v>
      </c>
      <c r="U46" s="400">
        <v>0</v>
      </c>
      <c r="V46" s="400">
        <v>0</v>
      </c>
      <c r="W46" s="401">
        <v>0</v>
      </c>
      <c r="X46" s="399">
        <v>-1991.16104656166</v>
      </c>
      <c r="Y46" s="399">
        <v>-220.02025575159144</v>
      </c>
      <c r="Z46" s="400">
        <v>-2752.5762793746617</v>
      </c>
      <c r="AA46" s="399">
        <v>-167.37547228985301</v>
      </c>
      <c r="AB46" s="339">
        <v>-250.96290450507016</v>
      </c>
      <c r="AC46" s="339">
        <v>-371.9407857568026</v>
      </c>
      <c r="AD46" s="339">
        <v>-388.37817407884341</v>
      </c>
      <c r="AE46" s="339">
        <v>-185.6536794836727</v>
      </c>
      <c r="AF46" s="339">
        <v>-185.54969054220587</v>
      </c>
      <c r="AG46" s="339">
        <v>-192.48532484884672</v>
      </c>
      <c r="AH46" s="402">
        <v>-268.49311812584125</v>
      </c>
      <c r="AI46" s="402">
        <v>-206.16550890454425</v>
      </c>
      <c r="AJ46" s="14"/>
    </row>
    <row r="47" spans="2:36" outlineLevel="1" x14ac:dyDescent="0.2">
      <c r="C47" s="119">
        <v>1</v>
      </c>
      <c r="D47" s="329"/>
      <c r="E47" s="329"/>
      <c r="F47" s="329" t="s">
        <v>315</v>
      </c>
      <c r="G47" s="329"/>
      <c r="H47" s="329"/>
      <c r="I47" s="330"/>
      <c r="J47" s="330"/>
      <c r="K47" s="330"/>
      <c r="L47" s="330"/>
      <c r="M47" s="330"/>
      <c r="N47" s="330"/>
      <c r="O47" s="330"/>
      <c r="P47" s="330"/>
      <c r="Q47" s="16" t="s">
        <v>110</v>
      </c>
      <c r="R47" s="304">
        <v>0</v>
      </c>
      <c r="S47" s="305">
        <v>0</v>
      </c>
      <c r="T47" s="305">
        <v>0</v>
      </c>
      <c r="U47" s="305">
        <v>0</v>
      </c>
      <c r="V47" s="305">
        <v>0</v>
      </c>
      <c r="W47" s="306">
        <v>0</v>
      </c>
      <c r="X47" s="305">
        <v>-148.84605115596017</v>
      </c>
      <c r="Y47" s="305">
        <v>-183.34761724967544</v>
      </c>
      <c r="Z47" s="305">
        <v>-227.49027846572608</v>
      </c>
      <c r="AA47" s="305">
        <v>-269.74911134022528</v>
      </c>
      <c r="AB47" s="307">
        <v>-272.46155103310355</v>
      </c>
      <c r="AC47" s="307">
        <v>-277.7021401088204</v>
      </c>
      <c r="AD47" s="307">
        <v>-277.20582611011469</v>
      </c>
      <c r="AE47" s="307">
        <v>-273.57634768119402</v>
      </c>
      <c r="AF47" s="307">
        <v>-266.55270791618415</v>
      </c>
      <c r="AG47" s="307">
        <v>-259.35372733696522</v>
      </c>
      <c r="AH47" s="362">
        <v>-253.09290322694022</v>
      </c>
      <c r="AI47" s="362">
        <v>-246.80417308622449</v>
      </c>
      <c r="AJ47" s="14"/>
    </row>
    <row r="48" spans="2:36" outlineLevel="1" x14ac:dyDescent="0.2">
      <c r="C48" s="119">
        <v>1</v>
      </c>
      <c r="D48" s="329"/>
      <c r="E48" s="329"/>
      <c r="F48" s="364" t="s">
        <v>316</v>
      </c>
      <c r="G48" s="364"/>
      <c r="H48" s="364"/>
      <c r="I48" s="365"/>
      <c r="J48" s="365"/>
      <c r="K48" s="365"/>
      <c r="L48" s="365"/>
      <c r="M48" s="365"/>
      <c r="N48" s="365"/>
      <c r="O48" s="365"/>
      <c r="P48" s="365"/>
      <c r="Q48" s="366" t="s">
        <v>110</v>
      </c>
      <c r="R48" s="390">
        <v>0</v>
      </c>
      <c r="S48" s="390">
        <v>0</v>
      </c>
      <c r="T48" s="390">
        <v>0</v>
      </c>
      <c r="U48" s="390">
        <v>-1345.7596088633063</v>
      </c>
      <c r="V48" s="390">
        <v>-1450.2175518983893</v>
      </c>
      <c r="W48" s="390">
        <v>-1517.9066054771824</v>
      </c>
      <c r="X48" s="390">
        <v>-3831.5387349025445</v>
      </c>
      <c r="Y48" s="390">
        <v>-2280.4062310884301</v>
      </c>
      <c r="Z48" s="390">
        <v>-5005.9225411468988</v>
      </c>
      <c r="AA48" s="390">
        <v>-2308.8325051164561</v>
      </c>
      <c r="AB48" s="390">
        <v>-2807.5272326166019</v>
      </c>
      <c r="AC48" s="390">
        <v>-2877.5326667377685</v>
      </c>
      <c r="AD48" s="390">
        <v>-3249.693514065963</v>
      </c>
      <c r="AE48" s="390">
        <v>-2716.3605804785871</v>
      </c>
      <c r="AF48" s="390">
        <v>-2582.6489372253441</v>
      </c>
      <c r="AG48" s="390">
        <v>-3077.7520768129907</v>
      </c>
      <c r="AH48" s="390">
        <v>-2886.9247216658464</v>
      </c>
      <c r="AI48" s="390">
        <v>-2574.3931794672435</v>
      </c>
      <c r="AJ48" s="14"/>
    </row>
    <row r="49" spans="2:36" outlineLevel="1" x14ac:dyDescent="0.2">
      <c r="C49" s="119">
        <v>1</v>
      </c>
      <c r="D49" s="329"/>
      <c r="E49" s="329"/>
      <c r="F49" s="329"/>
      <c r="G49" s="329"/>
      <c r="H49" s="329"/>
      <c r="I49" s="330"/>
      <c r="J49" s="330"/>
      <c r="K49" s="330"/>
      <c r="L49" s="330"/>
      <c r="M49" s="330"/>
      <c r="N49" s="330"/>
      <c r="O49" s="330"/>
      <c r="P49" s="330"/>
      <c r="Q49" s="330"/>
      <c r="R49" s="330"/>
      <c r="S49" s="329"/>
      <c r="T49" s="329"/>
      <c r="U49" s="330"/>
      <c r="V49" s="330"/>
      <c r="W49" s="330"/>
      <c r="X49" s="329"/>
      <c r="Y49" s="329"/>
      <c r="Z49" s="330"/>
      <c r="AA49" s="329"/>
      <c r="AB49" s="329"/>
      <c r="AC49" s="329"/>
      <c r="AD49" s="329"/>
      <c r="AE49" s="329"/>
      <c r="AF49" s="329"/>
      <c r="AG49" s="329"/>
      <c r="AH49" s="329"/>
      <c r="AI49" s="329"/>
      <c r="AJ49" s="14"/>
    </row>
    <row r="50" spans="2:36" s="310" customFormat="1" outlineLevel="1" x14ac:dyDescent="0.2">
      <c r="C50" s="119">
        <v>1</v>
      </c>
      <c r="E50" s="328" t="s">
        <v>317</v>
      </c>
      <c r="F50" s="259"/>
      <c r="G50" s="329"/>
      <c r="H50" s="329"/>
      <c r="I50" s="330"/>
      <c r="J50" s="330"/>
      <c r="K50" s="330"/>
      <c r="L50" s="330"/>
      <c r="M50" s="330"/>
      <c r="N50" s="330"/>
      <c r="O50" s="330"/>
      <c r="P50" s="330"/>
      <c r="Q50" s="16" t="s">
        <v>110</v>
      </c>
      <c r="R50" s="340">
        <v>0</v>
      </c>
      <c r="S50" s="341">
        <v>0</v>
      </c>
      <c r="T50" s="341">
        <v>0</v>
      </c>
      <c r="U50" s="341">
        <v>0</v>
      </c>
      <c r="V50" s="341">
        <v>0</v>
      </c>
      <c r="W50" s="342">
        <v>0</v>
      </c>
      <c r="X50" s="341">
        <v>0</v>
      </c>
      <c r="Y50" s="341">
        <v>-1865.9282607377802</v>
      </c>
      <c r="Z50" s="341">
        <v>-1892.2534217549608</v>
      </c>
      <c r="AA50" s="341">
        <v>-4334.9774657444968</v>
      </c>
      <c r="AB50" s="343">
        <v>-4080.8996618936976</v>
      </c>
      <c r="AC50" s="343">
        <v>-3890.9555283255463</v>
      </c>
      <c r="AD50" s="343">
        <v>-3561.6282149225749</v>
      </c>
      <c r="AE50" s="343">
        <v>-3236.007763208645</v>
      </c>
      <c r="AF50" s="343">
        <v>-2700.458436507005</v>
      </c>
      <c r="AG50" s="343">
        <v>-2163.8307001077887</v>
      </c>
      <c r="AH50" s="344">
        <v>-1633.1991618292859</v>
      </c>
      <c r="AI50" s="344">
        <v>-1177.3782120513088</v>
      </c>
      <c r="AJ50" s="403"/>
    </row>
    <row r="51" spans="2:36" outlineLevel="1" x14ac:dyDescent="0.2">
      <c r="C51" s="119">
        <v>1</v>
      </c>
      <c r="D51" s="259"/>
      <c r="E51" s="259"/>
      <c r="G51" s="259"/>
      <c r="H51" s="259"/>
      <c r="I51" s="16"/>
      <c r="J51" s="16"/>
      <c r="K51" s="16"/>
      <c r="L51" s="16"/>
      <c r="M51" s="16"/>
      <c r="N51" s="16"/>
      <c r="O51" s="16"/>
      <c r="P51" s="16"/>
      <c r="Q51" s="16"/>
      <c r="R51" s="16"/>
      <c r="S51" s="259"/>
      <c r="T51" s="259"/>
      <c r="U51" s="16"/>
      <c r="V51" s="16"/>
      <c r="W51" s="16"/>
      <c r="X51" s="259"/>
      <c r="Y51" s="259"/>
      <c r="Z51" s="16"/>
      <c r="AA51" s="259"/>
      <c r="AB51" s="259"/>
      <c r="AC51" s="259"/>
      <c r="AD51" s="259"/>
      <c r="AE51" s="259"/>
      <c r="AF51" s="259"/>
      <c r="AG51" s="259"/>
      <c r="AH51" s="259"/>
      <c r="AI51" s="259"/>
      <c r="AJ51" s="14"/>
    </row>
    <row r="52" spans="2:36" s="11" customFormat="1" outlineLevel="1" x14ac:dyDescent="0.2">
      <c r="B52" s="310"/>
      <c r="C52" s="119">
        <v>1</v>
      </c>
      <c r="E52" s="120" t="s">
        <v>318</v>
      </c>
      <c r="F52" s="121"/>
      <c r="G52" s="121"/>
      <c r="H52" s="121"/>
      <c r="I52" s="121"/>
      <c r="J52" s="121"/>
      <c r="K52" s="121"/>
      <c r="L52" s="121"/>
      <c r="M52" s="121"/>
      <c r="N52" s="121"/>
      <c r="O52" s="121"/>
      <c r="P52" s="121"/>
      <c r="Q52" s="122"/>
      <c r="R52" s="123"/>
      <c r="S52" s="123"/>
      <c r="T52" s="123"/>
      <c r="U52" s="123"/>
      <c r="V52" s="123"/>
      <c r="W52" s="123"/>
      <c r="X52" s="123"/>
      <c r="Y52" s="123"/>
      <c r="Z52" s="123"/>
      <c r="AA52" s="123"/>
      <c r="AB52" s="123"/>
      <c r="AC52" s="123"/>
      <c r="AD52" s="123"/>
      <c r="AE52" s="123"/>
      <c r="AF52" s="123"/>
      <c r="AG52" s="123"/>
      <c r="AH52" s="123"/>
      <c r="AI52" s="123"/>
    </row>
    <row r="53" spans="2:36" outlineLevel="1" x14ac:dyDescent="0.2">
      <c r="C53" s="119">
        <v>1</v>
      </c>
      <c r="D53" s="259"/>
      <c r="E53" s="259"/>
      <c r="F53" s="259"/>
      <c r="G53" s="259"/>
      <c r="H53" s="259"/>
      <c r="I53" s="16"/>
      <c r="J53" s="16"/>
      <c r="K53" s="16"/>
      <c r="L53" s="16"/>
      <c r="M53" s="16"/>
      <c r="N53" s="16"/>
      <c r="O53" s="16"/>
      <c r="P53" s="16"/>
      <c r="Q53" s="16"/>
      <c r="R53" s="16"/>
      <c r="S53" s="259"/>
      <c r="T53" s="259"/>
      <c r="U53" s="16"/>
      <c r="V53" s="16"/>
      <c r="W53" s="16"/>
      <c r="X53" s="259"/>
      <c r="Y53" s="259"/>
      <c r="Z53" s="16"/>
      <c r="AA53" s="259"/>
      <c r="AB53" s="259"/>
      <c r="AC53" s="259"/>
      <c r="AD53" s="259"/>
      <c r="AE53" s="259"/>
      <c r="AF53" s="259"/>
      <c r="AG53" s="259"/>
      <c r="AH53" s="259"/>
      <c r="AI53" s="259"/>
      <c r="AJ53" s="14"/>
    </row>
    <row r="54" spans="2:36" outlineLevel="1" x14ac:dyDescent="0.2">
      <c r="C54" s="119">
        <v>1</v>
      </c>
      <c r="D54" s="259"/>
      <c r="E54" s="373" t="s">
        <v>319</v>
      </c>
      <c r="F54" s="259"/>
      <c r="G54" s="259"/>
      <c r="H54" s="259"/>
      <c r="I54" s="16"/>
      <c r="J54" s="16"/>
      <c r="K54" s="16"/>
      <c r="L54" s="16"/>
      <c r="M54" s="16"/>
      <c r="N54" s="16"/>
      <c r="O54" s="16"/>
      <c r="P54" s="16"/>
      <c r="Q54" s="16" t="s">
        <v>110</v>
      </c>
      <c r="R54" s="340">
        <v>0</v>
      </c>
      <c r="S54" s="341">
        <v>0</v>
      </c>
      <c r="T54" s="341">
        <v>0</v>
      </c>
      <c r="U54" s="341">
        <v>0</v>
      </c>
      <c r="V54" s="341">
        <v>0</v>
      </c>
      <c r="W54" s="342">
        <v>52.061229962058633</v>
      </c>
      <c r="X54" s="341">
        <v>-1865.9282607377802</v>
      </c>
      <c r="Y54" s="341">
        <v>-1892.2534217549608</v>
      </c>
      <c r="Z54" s="341">
        <v>-4334.9774657444968</v>
      </c>
      <c r="AA54" s="341">
        <v>-4080.8996618936976</v>
      </c>
      <c r="AB54" s="343">
        <v>-3890.9555283255463</v>
      </c>
      <c r="AC54" s="343">
        <v>-3561.6282149225749</v>
      </c>
      <c r="AD54" s="343">
        <v>-3236.007763208645</v>
      </c>
      <c r="AE54" s="343">
        <v>-2700.458436507005</v>
      </c>
      <c r="AF54" s="343">
        <v>-2163.8307001077887</v>
      </c>
      <c r="AG54" s="343">
        <v>-1633.1991618292859</v>
      </c>
      <c r="AH54" s="344">
        <v>-1177.3782120513088</v>
      </c>
      <c r="AI54" s="344">
        <v>-657.72642480680088</v>
      </c>
      <c r="AJ54" s="14"/>
    </row>
    <row r="55" spans="2:36" outlineLevel="1" x14ac:dyDescent="0.2">
      <c r="C55" s="119">
        <v>1</v>
      </c>
      <c r="D55" s="259"/>
      <c r="E55" s="373"/>
      <c r="F55" s="259"/>
      <c r="G55" s="259"/>
      <c r="H55" s="259"/>
      <c r="I55" s="16"/>
      <c r="J55" s="16"/>
      <c r="K55" s="16"/>
      <c r="L55" s="16"/>
      <c r="M55" s="16"/>
      <c r="N55" s="16"/>
      <c r="O55" s="16"/>
      <c r="P55" s="16"/>
      <c r="Q55" s="16"/>
      <c r="R55" s="16"/>
      <c r="S55" s="259"/>
      <c r="T55" s="259"/>
      <c r="U55" s="16"/>
      <c r="V55" s="16"/>
      <c r="W55" s="16"/>
      <c r="X55" s="259"/>
      <c r="Y55" s="259"/>
      <c r="Z55" s="16"/>
      <c r="AA55" s="259"/>
      <c r="AB55" s="259"/>
      <c r="AC55" s="259"/>
      <c r="AD55" s="259"/>
      <c r="AE55" s="259"/>
      <c r="AF55" s="259"/>
      <c r="AG55" s="259"/>
      <c r="AH55" s="259"/>
      <c r="AI55" s="259"/>
      <c r="AJ55" s="14"/>
    </row>
    <row r="56" spans="2:36" s="310" customFormat="1" outlineLevel="1" x14ac:dyDescent="0.2">
      <c r="C56" s="119">
        <v>1</v>
      </c>
      <c r="D56" s="329"/>
      <c r="E56" s="328" t="s">
        <v>320</v>
      </c>
      <c r="F56" s="329"/>
      <c r="G56" s="329"/>
      <c r="H56" s="329"/>
      <c r="I56" s="330"/>
      <c r="J56" s="330"/>
      <c r="K56" s="330"/>
      <c r="L56" s="330"/>
      <c r="M56" s="330"/>
      <c r="N56" s="330"/>
      <c r="O56" s="330"/>
      <c r="P56" s="330"/>
      <c r="Q56" s="16" t="s">
        <v>110</v>
      </c>
      <c r="R56" s="404">
        <v>0</v>
      </c>
      <c r="S56" s="405">
        <v>0</v>
      </c>
      <c r="T56" s="405">
        <v>0</v>
      </c>
      <c r="U56" s="405">
        <v>0</v>
      </c>
      <c r="V56" s="405">
        <v>0</v>
      </c>
      <c r="W56" s="405">
        <v>9.5351140536283445</v>
      </c>
      <c r="X56" s="405">
        <v>0</v>
      </c>
      <c r="Y56" s="405">
        <v>0</v>
      </c>
      <c r="Z56" s="405">
        <v>0</v>
      </c>
      <c r="AA56" s="405">
        <v>0</v>
      </c>
      <c r="AB56" s="405">
        <v>0</v>
      </c>
      <c r="AC56" s="405">
        <v>0</v>
      </c>
      <c r="AD56" s="405">
        <v>0</v>
      </c>
      <c r="AE56" s="405">
        <v>0</v>
      </c>
      <c r="AF56" s="405">
        <v>0</v>
      </c>
      <c r="AG56" s="405">
        <v>0</v>
      </c>
      <c r="AH56" s="406">
        <v>0</v>
      </c>
      <c r="AI56" s="406">
        <v>0</v>
      </c>
      <c r="AJ56" s="403"/>
    </row>
    <row r="57" spans="2:36" s="310" customFormat="1" outlineLevel="1" x14ac:dyDescent="0.2">
      <c r="D57" s="329"/>
      <c r="E57" s="329"/>
      <c r="F57" s="329"/>
      <c r="G57" s="329"/>
      <c r="H57" s="329"/>
      <c r="I57" s="330"/>
      <c r="J57" s="330"/>
      <c r="K57" s="330"/>
      <c r="L57" s="330"/>
      <c r="M57" s="330"/>
      <c r="N57" s="330"/>
      <c r="O57" s="330"/>
      <c r="P57" s="330"/>
      <c r="Q57" s="330"/>
      <c r="R57" s="330"/>
      <c r="S57" s="329"/>
      <c r="T57" s="329"/>
      <c r="U57" s="330"/>
      <c r="V57" s="330"/>
      <c r="W57" s="330"/>
      <c r="X57" s="329"/>
      <c r="Y57" s="329"/>
      <c r="Z57" s="330"/>
      <c r="AA57" s="329"/>
      <c r="AB57" s="329"/>
      <c r="AC57" s="329"/>
      <c r="AD57" s="329"/>
      <c r="AE57" s="329"/>
      <c r="AF57" s="329"/>
      <c r="AG57" s="329"/>
      <c r="AH57" s="329"/>
      <c r="AI57" s="329"/>
      <c r="AJ57" s="403"/>
    </row>
    <row r="58" spans="2:36" x14ac:dyDescent="0.2">
      <c r="C58" s="116">
        <v>2</v>
      </c>
      <c r="D58" s="67" t="s">
        <v>132</v>
      </c>
      <c r="E58" s="67"/>
      <c r="F58" s="67"/>
      <c r="G58" s="67" t="s">
        <v>298</v>
      </c>
      <c r="H58" s="102"/>
      <c r="I58" s="67"/>
      <c r="J58" s="67"/>
      <c r="K58" s="102"/>
      <c r="L58" s="67"/>
      <c r="M58" s="67"/>
      <c r="N58" s="67"/>
      <c r="O58" s="67"/>
      <c r="P58" s="67"/>
      <c r="Q58" s="117" t="s">
        <v>110</v>
      </c>
      <c r="R58" s="118">
        <v>0</v>
      </c>
      <c r="S58" s="118">
        <v>0</v>
      </c>
      <c r="T58" s="118">
        <v>0</v>
      </c>
      <c r="U58" s="118">
        <v>0</v>
      </c>
      <c r="V58" s="118">
        <v>0</v>
      </c>
      <c r="W58" s="118">
        <v>9.4256483340083541</v>
      </c>
      <c r="X58" s="118">
        <v>0</v>
      </c>
      <c r="Y58" s="118">
        <v>0</v>
      </c>
      <c r="Z58" s="118">
        <v>0</v>
      </c>
      <c r="AA58" s="118">
        <v>0</v>
      </c>
      <c r="AB58" s="118">
        <v>0</v>
      </c>
      <c r="AC58" s="118">
        <v>0</v>
      </c>
      <c r="AD58" s="118">
        <v>0</v>
      </c>
      <c r="AE58" s="118">
        <v>40.399341187090762</v>
      </c>
      <c r="AF58" s="118">
        <v>52.652753956361039</v>
      </c>
      <c r="AG58" s="118">
        <v>43.624572485468498</v>
      </c>
      <c r="AH58" s="118">
        <v>43.969126359867964</v>
      </c>
      <c r="AI58" s="118">
        <v>2.3958614322246925</v>
      </c>
    </row>
    <row r="59" spans="2:36" s="11" customFormat="1" outlineLevel="1" x14ac:dyDescent="0.2">
      <c r="B59" s="310"/>
      <c r="C59" s="119">
        <v>2</v>
      </c>
      <c r="E59" s="120" t="s">
        <v>299</v>
      </c>
      <c r="F59" s="121"/>
      <c r="G59" s="121"/>
      <c r="H59" s="121"/>
      <c r="I59" s="121"/>
      <c r="J59" s="121"/>
      <c r="K59" s="121"/>
      <c r="L59" s="121"/>
      <c r="M59" s="121"/>
      <c r="N59" s="121"/>
      <c r="O59" s="121"/>
      <c r="P59" s="121"/>
      <c r="Q59" s="122"/>
      <c r="R59" s="123"/>
      <c r="S59" s="123"/>
      <c r="T59" s="123"/>
      <c r="U59" s="123"/>
      <c r="V59" s="123"/>
      <c r="W59" s="123"/>
      <c r="X59" s="123"/>
      <c r="Y59" s="123"/>
      <c r="Z59" s="123"/>
      <c r="AA59" s="123"/>
      <c r="AB59" s="123"/>
      <c r="AC59" s="123"/>
      <c r="AD59" s="123"/>
      <c r="AE59" s="123"/>
      <c r="AF59" s="123"/>
      <c r="AG59" s="123"/>
      <c r="AH59" s="123"/>
      <c r="AI59" s="123"/>
    </row>
    <row r="60" spans="2:36" s="11" customFormat="1" outlineLevel="1" x14ac:dyDescent="0.2">
      <c r="B60" s="310"/>
      <c r="C60" s="119">
        <v>2</v>
      </c>
      <c r="E60" s="359"/>
      <c r="F60" s="309"/>
      <c r="G60" s="309"/>
      <c r="H60" s="309"/>
      <c r="I60" s="309"/>
      <c r="J60" s="309"/>
      <c r="K60" s="309"/>
      <c r="L60" s="309"/>
      <c r="M60" s="309"/>
      <c r="N60" s="309"/>
      <c r="O60" s="309"/>
      <c r="P60" s="309"/>
      <c r="Q60" s="360"/>
      <c r="R60" s="361"/>
      <c r="S60" s="361"/>
      <c r="T60" s="361"/>
      <c r="U60" s="361"/>
      <c r="V60" s="361"/>
      <c r="W60" s="361"/>
      <c r="X60" s="361"/>
      <c r="Y60" s="361"/>
      <c r="Z60" s="361"/>
      <c r="AA60" s="361"/>
      <c r="AB60" s="361"/>
      <c r="AC60" s="361"/>
      <c r="AD60" s="361"/>
      <c r="AE60" s="361"/>
      <c r="AF60" s="361"/>
      <c r="AG60" s="361"/>
      <c r="AH60" s="361"/>
      <c r="AI60" s="361"/>
    </row>
    <row r="61" spans="2:36" outlineLevel="1" x14ac:dyDescent="0.2">
      <c r="C61" s="119">
        <v>2</v>
      </c>
      <c r="D61" s="329"/>
      <c r="E61" s="124" t="s">
        <v>300</v>
      </c>
      <c r="F61" s="329"/>
      <c r="G61" s="329"/>
      <c r="H61" s="329"/>
      <c r="I61" s="330"/>
      <c r="J61" s="330"/>
      <c r="K61" s="330"/>
      <c r="L61" s="330"/>
      <c r="M61" s="330"/>
      <c r="N61" s="330"/>
      <c r="O61" s="330"/>
      <c r="P61" s="330"/>
      <c r="Q61" s="16" t="s">
        <v>110</v>
      </c>
      <c r="R61" s="299">
        <v>0</v>
      </c>
      <c r="S61" s="300">
        <v>0</v>
      </c>
      <c r="T61" s="300">
        <v>0</v>
      </c>
      <c r="U61" s="300">
        <v>1541.5444967001577</v>
      </c>
      <c r="V61" s="300">
        <v>1655.6043717704142</v>
      </c>
      <c r="W61" s="301">
        <v>1720.6862379604877</v>
      </c>
      <c r="X61" s="300">
        <v>2042.1674456058743</v>
      </c>
      <c r="Y61" s="300">
        <v>2167.5594549608304</v>
      </c>
      <c r="Z61" s="300">
        <v>2277.9196502790915</v>
      </c>
      <c r="AA61" s="300">
        <v>2196.7780170473725</v>
      </c>
      <c r="AB61" s="302">
        <v>2572.8046158816992</v>
      </c>
      <c r="AC61" s="302">
        <v>2444.2898472093984</v>
      </c>
      <c r="AD61" s="302">
        <v>2397.2171019840703</v>
      </c>
      <c r="AE61" s="302">
        <v>2378.4831044996881</v>
      </c>
      <c r="AF61" s="302">
        <v>2314.7840450415811</v>
      </c>
      <c r="AG61" s="302">
        <v>3208.7836721146141</v>
      </c>
      <c r="AH61" s="348">
        <v>3170.015418369549</v>
      </c>
      <c r="AI61" s="348">
        <v>2474.5897525497166</v>
      </c>
      <c r="AJ61" s="14"/>
    </row>
    <row r="62" spans="2:36" outlineLevel="1" x14ac:dyDescent="0.2">
      <c r="C62" s="119">
        <v>2</v>
      </c>
      <c r="D62" s="329"/>
      <c r="E62" s="124" t="s">
        <v>231</v>
      </c>
      <c r="F62" s="329"/>
      <c r="G62" s="329"/>
      <c r="H62" s="329"/>
      <c r="I62" s="330"/>
      <c r="J62" s="330"/>
      <c r="K62" s="330"/>
      <c r="L62" s="330"/>
      <c r="M62" s="330"/>
      <c r="N62" s="330"/>
      <c r="O62" s="330"/>
      <c r="P62" s="330"/>
      <c r="Q62" s="16" t="s">
        <v>110</v>
      </c>
      <c r="R62" s="314">
        <v>0</v>
      </c>
      <c r="S62" s="315">
        <v>0</v>
      </c>
      <c r="T62" s="315">
        <v>0</v>
      </c>
      <c r="U62" s="315">
        <v>0</v>
      </c>
      <c r="V62" s="315">
        <v>0</v>
      </c>
      <c r="W62" s="316">
        <v>0</v>
      </c>
      <c r="X62" s="315">
        <v>0</v>
      </c>
      <c r="Y62" s="315">
        <v>0</v>
      </c>
      <c r="Z62" s="315">
        <v>0</v>
      </c>
      <c r="AA62" s="315">
        <v>0</v>
      </c>
      <c r="AB62" s="5">
        <v>0</v>
      </c>
      <c r="AC62" s="5">
        <v>0</v>
      </c>
      <c r="AD62" s="5">
        <v>0</v>
      </c>
      <c r="AE62" s="5">
        <v>0</v>
      </c>
      <c r="AF62" s="5">
        <v>0</v>
      </c>
      <c r="AG62" s="5">
        <v>0</v>
      </c>
      <c r="AH62" s="350">
        <v>0</v>
      </c>
      <c r="AI62" s="350">
        <v>0</v>
      </c>
      <c r="AJ62" s="14"/>
    </row>
    <row r="63" spans="2:36" outlineLevel="1" x14ac:dyDescent="0.2">
      <c r="C63" s="119">
        <v>2</v>
      </c>
      <c r="D63" s="329"/>
      <c r="E63" s="328" t="s">
        <v>230</v>
      </c>
      <c r="F63" s="329"/>
      <c r="G63" s="329"/>
      <c r="H63" s="329"/>
      <c r="I63" s="330"/>
      <c r="J63" s="330"/>
      <c r="K63" s="330"/>
      <c r="L63" s="330"/>
      <c r="M63" s="330"/>
      <c r="N63" s="330"/>
      <c r="O63" s="330"/>
      <c r="P63" s="330"/>
      <c r="Q63" s="16" t="s">
        <v>110</v>
      </c>
      <c r="R63" s="314">
        <v>0</v>
      </c>
      <c r="S63" s="315">
        <v>0</v>
      </c>
      <c r="T63" s="315">
        <v>0</v>
      </c>
      <c r="U63" s="315">
        <v>0</v>
      </c>
      <c r="V63" s="315">
        <v>0</v>
      </c>
      <c r="W63" s="316">
        <v>0</v>
      </c>
      <c r="X63" s="315">
        <v>0</v>
      </c>
      <c r="Y63" s="315">
        <v>0</v>
      </c>
      <c r="Z63" s="315">
        <v>0</v>
      </c>
      <c r="AA63" s="315">
        <v>0</v>
      </c>
      <c r="AB63" s="5">
        <v>0</v>
      </c>
      <c r="AC63" s="5">
        <v>0</v>
      </c>
      <c r="AD63" s="5">
        <v>0</v>
      </c>
      <c r="AE63" s="5">
        <v>0</v>
      </c>
      <c r="AF63" s="5">
        <v>0</v>
      </c>
      <c r="AG63" s="5">
        <v>0</v>
      </c>
      <c r="AH63" s="350">
        <v>0</v>
      </c>
      <c r="AI63" s="350">
        <v>0</v>
      </c>
      <c r="AJ63" s="14"/>
    </row>
    <row r="64" spans="2:36" outlineLevel="1" x14ac:dyDescent="0.2">
      <c r="C64" s="119">
        <v>2</v>
      </c>
      <c r="D64" s="329"/>
      <c r="E64" s="328" t="s">
        <v>17</v>
      </c>
      <c r="F64" s="329"/>
      <c r="G64" s="329"/>
      <c r="H64" s="329"/>
      <c r="I64" s="330"/>
      <c r="J64" s="330"/>
      <c r="K64" s="330"/>
      <c r="L64" s="330"/>
      <c r="M64" s="330"/>
      <c r="N64" s="330"/>
      <c r="O64" s="330"/>
      <c r="P64" s="330"/>
      <c r="Q64" s="16" t="s">
        <v>110</v>
      </c>
      <c r="R64" s="314"/>
      <c r="S64" s="315"/>
      <c r="T64" s="315"/>
      <c r="U64" s="315"/>
      <c r="V64" s="315"/>
      <c r="W64" s="316"/>
      <c r="X64" s="315"/>
      <c r="Y64" s="315"/>
      <c r="Z64" s="315"/>
      <c r="AA64" s="315"/>
      <c r="AB64" s="5"/>
      <c r="AC64" s="5"/>
      <c r="AD64" s="5"/>
      <c r="AE64" s="5"/>
      <c r="AF64" s="5"/>
      <c r="AG64" s="5"/>
      <c r="AH64" s="350"/>
      <c r="AI64" s="350"/>
      <c r="AJ64" s="14"/>
    </row>
    <row r="65" spans="2:36" outlineLevel="1" x14ac:dyDescent="0.2">
      <c r="C65" s="119">
        <v>2</v>
      </c>
      <c r="D65" s="329"/>
      <c r="E65" s="328" t="s">
        <v>266</v>
      </c>
      <c r="F65" s="329"/>
      <c r="G65" s="329"/>
      <c r="H65" s="329"/>
      <c r="I65" s="330"/>
      <c r="J65" s="330"/>
      <c r="K65" s="330"/>
      <c r="L65" s="330"/>
      <c r="M65" s="330"/>
      <c r="N65" s="330"/>
      <c r="O65" s="330"/>
      <c r="P65" s="330"/>
      <c r="Q65" s="16" t="s">
        <v>110</v>
      </c>
      <c r="R65" s="314">
        <v>0</v>
      </c>
      <c r="S65" s="315">
        <v>0</v>
      </c>
      <c r="T65" s="315">
        <v>0</v>
      </c>
      <c r="U65" s="315">
        <v>0</v>
      </c>
      <c r="V65" s="315">
        <v>0</v>
      </c>
      <c r="W65" s="316">
        <v>51.463552790076648</v>
      </c>
      <c r="X65" s="315">
        <v>226.08775552244609</v>
      </c>
      <c r="Y65" s="315">
        <v>278.27323410542976</v>
      </c>
      <c r="Z65" s="315">
        <v>296.95235923687801</v>
      </c>
      <c r="AA65" s="315">
        <v>301.1167857709608</v>
      </c>
      <c r="AB65" s="5">
        <v>305.94209872665783</v>
      </c>
      <c r="AC65" s="5">
        <v>450.800570794583</v>
      </c>
      <c r="AD65" s="5">
        <v>447.40815935910268</v>
      </c>
      <c r="AE65" s="5">
        <v>446.02794150173571</v>
      </c>
      <c r="AF65" s="5">
        <v>440.71222157367799</v>
      </c>
      <c r="AG65" s="5">
        <v>435.95106329128737</v>
      </c>
      <c r="AH65" s="350">
        <v>433.6693529826577</v>
      </c>
      <c r="AI65" s="350">
        <v>444.25673703509125</v>
      </c>
      <c r="AJ65" s="14"/>
    </row>
    <row r="66" spans="2:36" outlineLevel="1" x14ac:dyDescent="0.2">
      <c r="C66" s="119">
        <v>2</v>
      </c>
      <c r="D66" s="329"/>
      <c r="E66" s="328" t="s">
        <v>267</v>
      </c>
      <c r="F66" s="329"/>
      <c r="G66" s="329"/>
      <c r="H66" s="329"/>
      <c r="I66" s="330"/>
      <c r="J66" s="330"/>
      <c r="K66" s="330"/>
      <c r="L66" s="330"/>
      <c r="M66" s="330"/>
      <c r="N66" s="330"/>
      <c r="O66" s="330"/>
      <c r="P66" s="330"/>
      <c r="Q66" s="16" t="s">
        <v>110</v>
      </c>
      <c r="R66" s="304">
        <v>0</v>
      </c>
      <c r="S66" s="305">
        <v>0</v>
      </c>
      <c r="T66" s="305">
        <v>0</v>
      </c>
      <c r="U66" s="305">
        <v>0</v>
      </c>
      <c r="V66" s="305">
        <v>0</v>
      </c>
      <c r="W66" s="306">
        <v>0</v>
      </c>
      <c r="X66" s="305">
        <v>0</v>
      </c>
      <c r="Y66" s="305">
        <v>0</v>
      </c>
      <c r="Z66" s="305">
        <v>0</v>
      </c>
      <c r="AA66" s="305">
        <v>0</v>
      </c>
      <c r="AB66" s="307">
        <v>0</v>
      </c>
      <c r="AC66" s="307">
        <v>0</v>
      </c>
      <c r="AD66" s="307">
        <v>0</v>
      </c>
      <c r="AE66" s="307">
        <v>0</v>
      </c>
      <c r="AF66" s="307">
        <v>0</v>
      </c>
      <c r="AG66" s="307">
        <v>0</v>
      </c>
      <c r="AH66" s="362">
        <v>0</v>
      </c>
      <c r="AI66" s="362">
        <v>0</v>
      </c>
      <c r="AJ66" s="14"/>
    </row>
    <row r="67" spans="2:36" outlineLevel="1" x14ac:dyDescent="0.2">
      <c r="C67" s="119">
        <v>2</v>
      </c>
      <c r="D67" s="329"/>
      <c r="E67" s="328" t="s">
        <v>301</v>
      </c>
      <c r="F67" s="329"/>
      <c r="G67" s="329"/>
      <c r="H67" s="329"/>
      <c r="I67" s="330"/>
      <c r="J67" s="330"/>
      <c r="K67" s="330"/>
      <c r="L67" s="330"/>
      <c r="M67" s="330"/>
      <c r="N67" s="330"/>
      <c r="O67" s="330"/>
      <c r="P67" s="330"/>
      <c r="Q67" s="16"/>
      <c r="R67" s="5"/>
      <c r="S67" s="5"/>
      <c r="T67" s="5"/>
      <c r="U67" s="5"/>
      <c r="V67" s="5"/>
      <c r="W67" s="5"/>
      <c r="X67" s="5"/>
      <c r="Y67" s="5"/>
      <c r="Z67" s="5"/>
      <c r="AA67" s="5"/>
      <c r="AB67" s="5"/>
      <c r="AC67" s="5"/>
      <c r="AD67" s="5"/>
      <c r="AE67" s="5"/>
      <c r="AF67" s="5"/>
      <c r="AG67" s="5"/>
      <c r="AH67" s="5"/>
      <c r="AI67" s="5"/>
      <c r="AJ67" s="14"/>
    </row>
    <row r="68" spans="2:36" outlineLevel="1" x14ac:dyDescent="0.2">
      <c r="C68" s="119">
        <v>2</v>
      </c>
      <c r="D68" s="329"/>
      <c r="F68" s="329" t="s">
        <v>270</v>
      </c>
      <c r="G68" s="329"/>
      <c r="H68" s="329"/>
      <c r="I68" s="330"/>
      <c r="J68" s="330"/>
      <c r="K68" s="330"/>
      <c r="L68" s="330"/>
      <c r="M68" s="330"/>
      <c r="N68" s="330"/>
      <c r="O68" s="330"/>
      <c r="P68" s="330"/>
      <c r="Q68" s="16" t="s">
        <v>110</v>
      </c>
      <c r="R68" s="314">
        <v>0</v>
      </c>
      <c r="S68" s="315">
        <v>0</v>
      </c>
      <c r="T68" s="315">
        <v>0</v>
      </c>
      <c r="U68" s="315">
        <v>0</v>
      </c>
      <c r="V68" s="315">
        <v>0</v>
      </c>
      <c r="W68" s="316">
        <v>0</v>
      </c>
      <c r="X68" s="315">
        <v>3984.3810961564059</v>
      </c>
      <c r="Y68" s="315">
        <v>5004.1413194247461</v>
      </c>
      <c r="Z68" s="315">
        <v>5252.6511625710946</v>
      </c>
      <c r="AA68" s="315">
        <v>5290.7560069133633</v>
      </c>
      <c r="AB68" s="5">
        <v>5327.0621635862208</v>
      </c>
      <c r="AC68" s="5">
        <v>5376.5170583624777</v>
      </c>
      <c r="AD68" s="5">
        <v>5263.9338853982472</v>
      </c>
      <c r="AE68" s="5">
        <v>5246.0220855434836</v>
      </c>
      <c r="AF68" s="5">
        <v>5161.9298972723082</v>
      </c>
      <c r="AG68" s="5">
        <v>5045.6809811931162</v>
      </c>
      <c r="AH68" s="350">
        <v>4975.5394776311805</v>
      </c>
      <c r="AI68" s="350">
        <v>4901.0340112196873</v>
      </c>
      <c r="AJ68" s="14"/>
    </row>
    <row r="69" spans="2:36" outlineLevel="1" x14ac:dyDescent="0.2">
      <c r="C69" s="119">
        <v>2</v>
      </c>
      <c r="D69" s="329"/>
      <c r="E69" s="329"/>
      <c r="F69" s="329" t="s">
        <v>271</v>
      </c>
      <c r="G69" s="329"/>
      <c r="H69" s="329"/>
      <c r="I69" s="330"/>
      <c r="J69" s="330"/>
      <c r="K69" s="330"/>
      <c r="L69" s="330"/>
      <c r="M69" s="330"/>
      <c r="N69" s="330"/>
      <c r="O69" s="330"/>
      <c r="P69" s="330"/>
      <c r="Q69" s="16" t="s">
        <v>110</v>
      </c>
      <c r="R69" s="314">
        <v>0</v>
      </c>
      <c r="S69" s="315">
        <v>0</v>
      </c>
      <c r="T69" s="315">
        <v>0</v>
      </c>
      <c r="U69" s="315">
        <v>0</v>
      </c>
      <c r="V69" s="315">
        <v>0</v>
      </c>
      <c r="W69" s="316">
        <v>0</v>
      </c>
      <c r="X69" s="315">
        <v>960.63076864578852</v>
      </c>
      <c r="Y69" s="315">
        <v>200.92607979280714</v>
      </c>
      <c r="Z69" s="315">
        <v>0</v>
      </c>
      <c r="AA69" s="315">
        <v>0</v>
      </c>
      <c r="AB69" s="5">
        <v>15.254021097178136</v>
      </c>
      <c r="AC69" s="5">
        <v>0</v>
      </c>
      <c r="AD69" s="5">
        <v>95.466930866688955</v>
      </c>
      <c r="AE69" s="5">
        <v>31.119414007758117</v>
      </c>
      <c r="AF69" s="5">
        <v>0</v>
      </c>
      <c r="AG69" s="5">
        <v>47.289653863852081</v>
      </c>
      <c r="AH69" s="350">
        <v>45.238904985530326</v>
      </c>
      <c r="AI69" s="350">
        <v>281.56060825677037</v>
      </c>
      <c r="AJ69" s="14"/>
    </row>
    <row r="70" spans="2:36" outlineLevel="1" x14ac:dyDescent="0.2">
      <c r="C70" s="119">
        <v>2</v>
      </c>
      <c r="D70" s="329"/>
      <c r="E70" s="329"/>
      <c r="F70" s="329" t="s">
        <v>290</v>
      </c>
      <c r="G70" s="329"/>
      <c r="H70" s="329"/>
      <c r="I70" s="330"/>
      <c r="J70" s="330"/>
      <c r="K70" s="330"/>
      <c r="L70" s="330"/>
      <c r="M70" s="330"/>
      <c r="N70" s="330"/>
      <c r="O70" s="330"/>
      <c r="P70" s="330"/>
      <c r="Q70" s="16" t="s">
        <v>110</v>
      </c>
      <c r="R70" s="304">
        <v>0</v>
      </c>
      <c r="S70" s="305">
        <v>0</v>
      </c>
      <c r="T70" s="305">
        <v>0</v>
      </c>
      <c r="U70" s="305">
        <v>0</v>
      </c>
      <c r="V70" s="305">
        <v>0</v>
      </c>
      <c r="W70" s="306">
        <v>0</v>
      </c>
      <c r="X70" s="305">
        <v>0</v>
      </c>
      <c r="Y70" s="305">
        <v>0</v>
      </c>
      <c r="Z70" s="305">
        <v>0</v>
      </c>
      <c r="AA70" s="305">
        <v>0</v>
      </c>
      <c r="AB70" s="307">
        <v>0</v>
      </c>
      <c r="AC70" s="307">
        <v>0</v>
      </c>
      <c r="AD70" s="307">
        <v>0</v>
      </c>
      <c r="AE70" s="307">
        <v>0</v>
      </c>
      <c r="AF70" s="307">
        <v>0</v>
      </c>
      <c r="AG70" s="307">
        <v>0</v>
      </c>
      <c r="AH70" s="362">
        <v>0</v>
      </c>
      <c r="AI70" s="362">
        <v>0</v>
      </c>
      <c r="AJ70" s="14"/>
    </row>
    <row r="71" spans="2:36" outlineLevel="1" x14ac:dyDescent="0.2">
      <c r="C71" s="119">
        <v>2</v>
      </c>
      <c r="D71" s="329"/>
      <c r="E71" s="329"/>
      <c r="F71" s="363" t="s">
        <v>302</v>
      </c>
      <c r="G71" s="364"/>
      <c r="H71" s="364"/>
      <c r="I71" s="365"/>
      <c r="J71" s="365"/>
      <c r="K71" s="365"/>
      <c r="L71" s="365"/>
      <c r="M71" s="365"/>
      <c r="N71" s="365"/>
      <c r="O71" s="365"/>
      <c r="P71" s="365"/>
      <c r="Q71" s="366" t="s">
        <v>110</v>
      </c>
      <c r="R71" s="367">
        <v>0</v>
      </c>
      <c r="S71" s="368">
        <v>0</v>
      </c>
      <c r="T71" s="368">
        <v>0</v>
      </c>
      <c r="U71" s="368">
        <v>0</v>
      </c>
      <c r="V71" s="368">
        <v>0</v>
      </c>
      <c r="W71" s="369">
        <v>0</v>
      </c>
      <c r="X71" s="368">
        <v>2390.6286576938433</v>
      </c>
      <c r="Y71" s="368">
        <v>3002.4847916548474</v>
      </c>
      <c r="Z71" s="368">
        <v>3151.5906975426565</v>
      </c>
      <c r="AA71" s="368">
        <v>3174.4536041480178</v>
      </c>
      <c r="AB71" s="327">
        <v>3196.2372981517324</v>
      </c>
      <c r="AC71" s="327">
        <v>3225.9102350174867</v>
      </c>
      <c r="AD71" s="327">
        <v>3158.3603312389482</v>
      </c>
      <c r="AE71" s="327">
        <v>3147.61325132609</v>
      </c>
      <c r="AF71" s="327">
        <v>3097.1579383633848</v>
      </c>
      <c r="AG71" s="327">
        <v>3027.4085887158694</v>
      </c>
      <c r="AH71" s="370">
        <v>2985.323686578708</v>
      </c>
      <c r="AI71" s="370">
        <v>2940.6204067318122</v>
      </c>
      <c r="AJ71" s="14"/>
    </row>
    <row r="72" spans="2:36" outlineLevel="1" x14ac:dyDescent="0.2">
      <c r="C72" s="119">
        <v>2</v>
      </c>
      <c r="D72" s="329"/>
      <c r="E72" s="329"/>
      <c r="F72" s="371" t="s">
        <v>303</v>
      </c>
      <c r="G72" s="329"/>
      <c r="H72" s="329"/>
      <c r="I72" s="330"/>
      <c r="J72" s="330"/>
      <c r="K72" s="330"/>
      <c r="L72" s="330"/>
      <c r="M72" s="330"/>
      <c r="N72" s="330"/>
      <c r="O72" s="330"/>
      <c r="P72" s="330"/>
      <c r="Q72" s="16" t="s">
        <v>110</v>
      </c>
      <c r="R72" s="314">
        <v>0</v>
      </c>
      <c r="S72" s="315">
        <v>0</v>
      </c>
      <c r="T72" s="315">
        <v>0</v>
      </c>
      <c r="U72" s="315">
        <v>0</v>
      </c>
      <c r="V72" s="315">
        <v>0</v>
      </c>
      <c r="W72" s="316">
        <v>0</v>
      </c>
      <c r="X72" s="315">
        <v>576.37846118747314</v>
      </c>
      <c r="Y72" s="315">
        <v>120.55564787568429</v>
      </c>
      <c r="Z72" s="315">
        <v>0</v>
      </c>
      <c r="AA72" s="315">
        <v>0</v>
      </c>
      <c r="AB72" s="5">
        <v>9.152412658306881</v>
      </c>
      <c r="AC72" s="5">
        <v>0</v>
      </c>
      <c r="AD72" s="5">
        <v>57.280158520013373</v>
      </c>
      <c r="AE72" s="5">
        <v>18.671648404654871</v>
      </c>
      <c r="AF72" s="5">
        <v>0</v>
      </c>
      <c r="AG72" s="5">
        <v>28.373792318311249</v>
      </c>
      <c r="AH72" s="350">
        <v>27.143342991318196</v>
      </c>
      <c r="AI72" s="350">
        <v>168.93636495406221</v>
      </c>
      <c r="AJ72" s="14"/>
    </row>
    <row r="73" spans="2:36" outlineLevel="1" x14ac:dyDescent="0.2">
      <c r="C73" s="119">
        <v>2</v>
      </c>
      <c r="D73" s="329"/>
      <c r="E73" s="329"/>
      <c r="F73" s="372"/>
      <c r="G73" s="329"/>
      <c r="H73" s="329"/>
      <c r="I73" s="330"/>
      <c r="J73" s="330"/>
      <c r="K73" s="330"/>
      <c r="L73" s="330"/>
      <c r="M73" s="330"/>
      <c r="N73" s="330"/>
      <c r="O73" s="330"/>
      <c r="P73" s="330"/>
      <c r="Q73" s="16"/>
      <c r="R73" s="304"/>
      <c r="S73" s="305"/>
      <c r="T73" s="305"/>
      <c r="U73" s="305"/>
      <c r="V73" s="305"/>
      <c r="W73" s="306"/>
      <c r="X73" s="305"/>
      <c r="Y73" s="305"/>
      <c r="Z73" s="305"/>
      <c r="AA73" s="305"/>
      <c r="AB73" s="307"/>
      <c r="AC73" s="307"/>
      <c r="AD73" s="307"/>
      <c r="AE73" s="307"/>
      <c r="AF73" s="307"/>
      <c r="AG73" s="307"/>
      <c r="AH73" s="362"/>
      <c r="AI73" s="362"/>
      <c r="AJ73" s="14"/>
    </row>
    <row r="74" spans="2:36" outlineLevel="1" x14ac:dyDescent="0.2">
      <c r="C74" s="119">
        <v>2</v>
      </c>
      <c r="D74" s="329"/>
      <c r="E74" s="329"/>
      <c r="F74" s="329"/>
      <c r="G74" s="329"/>
      <c r="H74" s="329"/>
      <c r="I74" s="330"/>
      <c r="J74" s="330"/>
      <c r="K74" s="330"/>
      <c r="L74" s="330"/>
      <c r="M74" s="330"/>
      <c r="N74" s="330"/>
      <c r="O74" s="330"/>
      <c r="P74" s="330"/>
      <c r="Q74" s="330"/>
      <c r="R74" s="330"/>
      <c r="S74" s="329"/>
      <c r="T74" s="329"/>
      <c r="U74" s="330"/>
      <c r="V74" s="330"/>
      <c r="W74" s="330"/>
      <c r="X74" s="329"/>
      <c r="Y74" s="329"/>
      <c r="Z74" s="330"/>
      <c r="AA74" s="329"/>
      <c r="AB74" s="329"/>
      <c r="AC74" s="329"/>
      <c r="AD74" s="329"/>
      <c r="AE74" s="329"/>
      <c r="AF74" s="329"/>
      <c r="AG74" s="329"/>
      <c r="AH74" s="329"/>
      <c r="AI74" s="329"/>
      <c r="AJ74" s="14"/>
    </row>
    <row r="75" spans="2:36" s="11" customFormat="1" outlineLevel="1" x14ac:dyDescent="0.2">
      <c r="B75" s="310"/>
      <c r="C75" s="119">
        <v>2</v>
      </c>
      <c r="E75" s="120" t="s">
        <v>304</v>
      </c>
      <c r="F75" s="121"/>
      <c r="G75" s="121"/>
      <c r="H75" s="121"/>
      <c r="I75" s="121"/>
      <c r="J75" s="121"/>
      <c r="K75" s="121"/>
      <c r="L75" s="121"/>
      <c r="M75" s="121"/>
      <c r="N75" s="121"/>
      <c r="O75" s="121"/>
      <c r="P75" s="121"/>
      <c r="Q75" s="122"/>
      <c r="R75" s="123"/>
      <c r="S75" s="123"/>
      <c r="T75" s="123"/>
      <c r="U75" s="123"/>
      <c r="V75" s="123"/>
      <c r="W75" s="123"/>
      <c r="X75" s="123"/>
      <c r="Y75" s="123"/>
      <c r="Z75" s="123"/>
      <c r="AA75" s="123"/>
      <c r="AB75" s="123"/>
      <c r="AC75" s="123"/>
      <c r="AD75" s="123"/>
      <c r="AE75" s="123"/>
      <c r="AF75" s="123"/>
      <c r="AG75" s="123"/>
      <c r="AH75" s="123"/>
      <c r="AI75" s="123"/>
    </row>
    <row r="76" spans="2:36" s="11" customFormat="1" outlineLevel="1" x14ac:dyDescent="0.2">
      <c r="B76" s="310"/>
      <c r="C76" s="119">
        <v>2</v>
      </c>
      <c r="E76" s="373" t="s">
        <v>305</v>
      </c>
      <c r="F76" s="309"/>
      <c r="G76" s="309"/>
      <c r="H76" s="309"/>
      <c r="I76" s="309"/>
      <c r="J76" s="309"/>
      <c r="K76" s="309"/>
      <c r="L76" s="309"/>
      <c r="M76" s="309"/>
      <c r="N76" s="309"/>
      <c r="O76" s="309"/>
      <c r="P76" s="309"/>
      <c r="Q76" s="360"/>
      <c r="R76" s="361"/>
      <c r="S76" s="361"/>
      <c r="T76" s="361"/>
      <c r="U76" s="361"/>
      <c r="V76" s="361"/>
      <c r="W76" s="361"/>
      <c r="X76" s="361"/>
      <c r="Y76" s="361"/>
      <c r="Z76" s="361"/>
      <c r="AA76" s="361"/>
      <c r="AB76" s="361"/>
      <c r="AC76" s="361"/>
      <c r="AD76" s="361"/>
      <c r="AE76" s="361"/>
      <c r="AF76" s="361"/>
      <c r="AG76" s="361"/>
      <c r="AH76" s="361"/>
      <c r="AI76" s="361"/>
    </row>
    <row r="77" spans="2:36" outlineLevel="1" x14ac:dyDescent="0.2">
      <c r="C77" s="119">
        <v>2</v>
      </c>
      <c r="D77" s="329"/>
      <c r="E77" s="329"/>
      <c r="F77" s="329" t="s">
        <v>306</v>
      </c>
      <c r="G77" s="329"/>
      <c r="H77" s="329"/>
      <c r="I77" s="330"/>
      <c r="J77" s="330"/>
      <c r="K77" s="330"/>
      <c r="L77" s="330"/>
      <c r="M77" s="330"/>
      <c r="N77" s="330"/>
      <c r="O77" s="330"/>
      <c r="P77" s="330"/>
      <c r="Q77" s="16" t="s">
        <v>110</v>
      </c>
      <c r="R77" s="374">
        <v>0</v>
      </c>
      <c r="S77" s="375">
        <v>0</v>
      </c>
      <c r="T77" s="375">
        <v>0</v>
      </c>
      <c r="U77" s="376">
        <v>1541.5444967001577</v>
      </c>
      <c r="V77" s="376">
        <v>1655.6043717704142</v>
      </c>
      <c r="W77" s="377">
        <v>1772.1497907505643</v>
      </c>
      <c r="X77" s="375">
        <v>2268.2552011283206</v>
      </c>
      <c r="Y77" s="375">
        <v>2445.8326890662602</v>
      </c>
      <c r="Z77" s="376">
        <v>2574.8720095159697</v>
      </c>
      <c r="AA77" s="375">
        <v>2497.8948028183331</v>
      </c>
      <c r="AB77" s="378">
        <v>2878.7467146083573</v>
      </c>
      <c r="AC77" s="378">
        <v>2895.0904180039815</v>
      </c>
      <c r="AD77" s="378">
        <v>2844.625261343173</v>
      </c>
      <c r="AE77" s="378">
        <v>2824.5110460014239</v>
      </c>
      <c r="AF77" s="378">
        <v>2755.4962666152592</v>
      </c>
      <c r="AG77" s="378">
        <v>3644.7347354059016</v>
      </c>
      <c r="AH77" s="379">
        <v>3603.6847713522066</v>
      </c>
      <c r="AI77" s="379">
        <v>2918.8464895848078</v>
      </c>
      <c r="AJ77" s="14"/>
    </row>
    <row r="78" spans="2:36" outlineLevel="1" x14ac:dyDescent="0.2">
      <c r="C78" s="119">
        <v>2</v>
      </c>
      <c r="D78" s="329"/>
      <c r="E78" s="329"/>
      <c r="F78" s="329" t="s">
        <v>307</v>
      </c>
      <c r="G78" s="329"/>
      <c r="H78" s="329"/>
      <c r="I78" s="330"/>
      <c r="J78" s="330"/>
      <c r="K78" s="330"/>
      <c r="L78" s="330"/>
      <c r="M78" s="330"/>
      <c r="N78" s="330"/>
      <c r="O78" s="330"/>
      <c r="P78" s="330"/>
      <c r="Q78" s="16" t="s">
        <v>110</v>
      </c>
      <c r="R78" s="380"/>
      <c r="S78" s="381"/>
      <c r="T78" s="381"/>
      <c r="U78" s="382"/>
      <c r="V78" s="382"/>
      <c r="W78" s="383"/>
      <c r="X78" s="381"/>
      <c r="Y78" s="381"/>
      <c r="Z78" s="382"/>
      <c r="AA78" s="381"/>
      <c r="AB78" s="329"/>
      <c r="AC78" s="329"/>
      <c r="AD78" s="329"/>
      <c r="AE78" s="329"/>
      <c r="AF78" s="329"/>
      <c r="AG78" s="329"/>
      <c r="AH78" s="384"/>
      <c r="AI78" s="384"/>
      <c r="AJ78" s="14"/>
    </row>
    <row r="79" spans="2:36" outlineLevel="1" x14ac:dyDescent="0.2">
      <c r="C79" s="119">
        <v>2</v>
      </c>
      <c r="D79" s="329"/>
      <c r="E79" s="329"/>
      <c r="F79" s="329" t="s">
        <v>308</v>
      </c>
      <c r="G79" s="329"/>
      <c r="H79" s="329"/>
      <c r="I79" s="330"/>
      <c r="J79" s="330"/>
      <c r="K79" s="330"/>
      <c r="L79" s="330"/>
      <c r="M79" s="330"/>
      <c r="N79" s="330"/>
      <c r="O79" s="330"/>
      <c r="P79" s="330"/>
      <c r="Q79" s="16" t="s">
        <v>110</v>
      </c>
      <c r="R79" s="380"/>
      <c r="S79" s="381"/>
      <c r="T79" s="381"/>
      <c r="U79" s="382"/>
      <c r="V79" s="382"/>
      <c r="W79" s="383"/>
      <c r="X79" s="381"/>
      <c r="Y79" s="381"/>
      <c r="Z79" s="382"/>
      <c r="AA79" s="381"/>
      <c r="AB79" s="329"/>
      <c r="AC79" s="329"/>
      <c r="AD79" s="329"/>
      <c r="AE79" s="329"/>
      <c r="AF79" s="329"/>
      <c r="AG79" s="329"/>
      <c r="AH79" s="384"/>
      <c r="AI79" s="384"/>
      <c r="AJ79" s="14"/>
    </row>
    <row r="80" spans="2:36" outlineLevel="1" x14ac:dyDescent="0.2">
      <c r="C80" s="119">
        <v>2</v>
      </c>
      <c r="D80" s="329"/>
      <c r="E80" s="329"/>
      <c r="F80" s="329" t="s">
        <v>309</v>
      </c>
      <c r="G80" s="329"/>
      <c r="H80" s="329"/>
      <c r="I80" s="330"/>
      <c r="J80" s="330"/>
      <c r="K80" s="330"/>
      <c r="L80" s="330"/>
      <c r="M80" s="330"/>
      <c r="N80" s="330"/>
      <c r="O80" s="330"/>
      <c r="P80" s="330"/>
      <c r="Q80" s="16" t="s">
        <v>110</v>
      </c>
      <c r="R80" s="385"/>
      <c r="S80" s="386"/>
      <c r="T80" s="386"/>
      <c r="U80" s="387"/>
      <c r="V80" s="387"/>
      <c r="W80" s="388"/>
      <c r="X80" s="386"/>
      <c r="Y80" s="386"/>
      <c r="Z80" s="387"/>
      <c r="AA80" s="386"/>
      <c r="AB80" s="333"/>
      <c r="AC80" s="333"/>
      <c r="AD80" s="333"/>
      <c r="AE80" s="333"/>
      <c r="AF80" s="333"/>
      <c r="AG80" s="333"/>
      <c r="AH80" s="389"/>
      <c r="AI80" s="389"/>
      <c r="AJ80" s="14"/>
    </row>
    <row r="81" spans="2:36" outlineLevel="1" x14ac:dyDescent="0.2">
      <c r="C81" s="119">
        <v>2</v>
      </c>
      <c r="D81" s="329"/>
      <c r="E81" s="329"/>
      <c r="F81" s="364" t="s">
        <v>310</v>
      </c>
      <c r="G81" s="364"/>
      <c r="H81" s="364"/>
      <c r="I81" s="365"/>
      <c r="J81" s="365"/>
      <c r="K81" s="365"/>
      <c r="L81" s="365"/>
      <c r="M81" s="365"/>
      <c r="N81" s="365"/>
      <c r="O81" s="365"/>
      <c r="P81" s="365"/>
      <c r="Q81" s="366" t="s">
        <v>110</v>
      </c>
      <c r="R81" s="390">
        <v>0</v>
      </c>
      <c r="S81" s="391">
        <v>0</v>
      </c>
      <c r="T81" s="391">
        <v>0</v>
      </c>
      <c r="U81" s="390">
        <v>1541.5444967001577</v>
      </c>
      <c r="V81" s="390">
        <v>1655.6043717704142</v>
      </c>
      <c r="W81" s="390">
        <v>1772.1497907505643</v>
      </c>
      <c r="X81" s="391">
        <v>2268.2552011283206</v>
      </c>
      <c r="Y81" s="391">
        <v>2445.8326890662602</v>
      </c>
      <c r="Z81" s="390">
        <v>2574.8720095159697</v>
      </c>
      <c r="AA81" s="391">
        <v>2497.8948028183331</v>
      </c>
      <c r="AB81" s="391">
        <v>2878.7467146083573</v>
      </c>
      <c r="AC81" s="391">
        <v>2895.0904180039815</v>
      </c>
      <c r="AD81" s="391">
        <v>2844.625261343173</v>
      </c>
      <c r="AE81" s="391">
        <v>2824.5110460014239</v>
      </c>
      <c r="AF81" s="391">
        <v>2755.4962666152592</v>
      </c>
      <c r="AG81" s="391">
        <v>3644.7347354059016</v>
      </c>
      <c r="AH81" s="391">
        <v>3603.6847713522066</v>
      </c>
      <c r="AI81" s="391">
        <v>2918.8464895848078</v>
      </c>
      <c r="AJ81" s="14"/>
    </row>
    <row r="82" spans="2:36" outlineLevel="1" x14ac:dyDescent="0.2">
      <c r="C82" s="119">
        <v>2</v>
      </c>
      <c r="D82" s="329"/>
      <c r="E82" s="329"/>
      <c r="F82" s="329"/>
      <c r="G82" s="329"/>
      <c r="H82" s="329"/>
      <c r="I82" s="330"/>
      <c r="J82" s="330"/>
      <c r="K82" s="330"/>
      <c r="L82" s="330"/>
      <c r="M82" s="330"/>
      <c r="N82" s="330"/>
      <c r="O82" s="330"/>
      <c r="P82" s="330"/>
      <c r="Q82" s="330"/>
      <c r="R82" s="330"/>
      <c r="S82" s="329"/>
      <c r="T82" s="329"/>
      <c r="U82" s="330"/>
      <c r="V82" s="330"/>
      <c r="W82" s="330"/>
      <c r="X82" s="329"/>
      <c r="Y82" s="329"/>
      <c r="Z82" s="330"/>
      <c r="AA82" s="329"/>
      <c r="AB82" s="329"/>
      <c r="AC82" s="329"/>
      <c r="AD82" s="329"/>
      <c r="AE82" s="329"/>
      <c r="AF82" s="329"/>
      <c r="AG82" s="329"/>
      <c r="AH82" s="329"/>
      <c r="AI82" s="329"/>
      <c r="AJ82" s="14"/>
    </row>
    <row r="83" spans="2:36" outlineLevel="1" x14ac:dyDescent="0.2">
      <c r="C83" s="119">
        <v>2</v>
      </c>
      <c r="D83" s="329"/>
      <c r="E83" s="328" t="s">
        <v>311</v>
      </c>
      <c r="F83" s="329"/>
      <c r="G83" s="329"/>
      <c r="H83" s="329"/>
      <c r="I83" s="330"/>
      <c r="J83" s="330"/>
      <c r="K83" s="330"/>
      <c r="L83" s="330"/>
      <c r="M83" s="330"/>
      <c r="N83" s="330"/>
      <c r="O83" s="330"/>
      <c r="P83" s="330"/>
      <c r="Q83" s="330"/>
      <c r="R83" s="330"/>
      <c r="S83" s="329"/>
      <c r="T83" s="329"/>
      <c r="U83" s="330"/>
      <c r="V83" s="330"/>
      <c r="W83" s="330"/>
      <c r="X83" s="329"/>
      <c r="Y83" s="329"/>
      <c r="Z83" s="330"/>
      <c r="AA83" s="329"/>
      <c r="AB83" s="329"/>
      <c r="AC83" s="329"/>
      <c r="AD83" s="329"/>
      <c r="AE83" s="329"/>
      <c r="AF83" s="329"/>
      <c r="AG83" s="329"/>
      <c r="AH83" s="329"/>
      <c r="AI83" s="329"/>
      <c r="AJ83" s="14"/>
    </row>
    <row r="84" spans="2:36" outlineLevel="1" x14ac:dyDescent="0.2">
      <c r="C84" s="119">
        <v>2</v>
      </c>
      <c r="D84" s="329"/>
      <c r="E84" s="329"/>
      <c r="F84" s="329" t="s">
        <v>312</v>
      </c>
      <c r="G84" s="329"/>
      <c r="H84" s="329"/>
      <c r="I84" s="330"/>
      <c r="J84" s="330"/>
      <c r="K84" s="330"/>
      <c r="L84" s="330"/>
      <c r="M84" s="330"/>
      <c r="N84" s="330"/>
      <c r="O84" s="330"/>
      <c r="P84" s="330"/>
      <c r="Q84" s="16" t="s">
        <v>110</v>
      </c>
      <c r="R84" s="392">
        <v>0</v>
      </c>
      <c r="S84" s="393">
        <v>0</v>
      </c>
      <c r="T84" s="393">
        <v>0</v>
      </c>
      <c r="U84" s="394">
        <v>-1541.5444967001577</v>
      </c>
      <c r="V84" s="394">
        <v>-1655.6043717704142</v>
      </c>
      <c r="W84" s="395">
        <v>-1720.6862379604877</v>
      </c>
      <c r="X84" s="393">
        <v>-2042.1674456058743</v>
      </c>
      <c r="Y84" s="393">
        <v>-2167.5594549608304</v>
      </c>
      <c r="Z84" s="394">
        <v>-2277.9196502790915</v>
      </c>
      <c r="AA84" s="393">
        <v>-2196.7780170473725</v>
      </c>
      <c r="AB84" s="396">
        <v>-2572.8046158816992</v>
      </c>
      <c r="AC84" s="396">
        <v>-2444.2898472093984</v>
      </c>
      <c r="AD84" s="396">
        <v>-2397.2171019840703</v>
      </c>
      <c r="AE84" s="396">
        <v>-2378.4831044996881</v>
      </c>
      <c r="AF84" s="396">
        <v>-2314.7840450415811</v>
      </c>
      <c r="AG84" s="396">
        <v>-3208.7836721146141</v>
      </c>
      <c r="AH84" s="397">
        <v>-3170.015418369549</v>
      </c>
      <c r="AI84" s="397">
        <v>-2474.5897525497166</v>
      </c>
      <c r="AJ84" s="14"/>
    </row>
    <row r="85" spans="2:36" outlineLevel="1" x14ac:dyDescent="0.2">
      <c r="C85" s="119">
        <v>2</v>
      </c>
      <c r="D85" s="329"/>
      <c r="E85" s="329"/>
      <c r="F85" s="329" t="s">
        <v>313</v>
      </c>
      <c r="G85" s="329"/>
      <c r="H85" s="329"/>
      <c r="I85" s="330"/>
      <c r="J85" s="330"/>
      <c r="K85" s="330"/>
      <c r="L85" s="330"/>
      <c r="M85" s="330"/>
      <c r="N85" s="330"/>
      <c r="O85" s="330"/>
      <c r="P85" s="330"/>
      <c r="Q85" s="16" t="s">
        <v>110</v>
      </c>
      <c r="R85" s="380"/>
      <c r="S85" s="381"/>
      <c r="T85" s="381"/>
      <c r="U85" s="382"/>
      <c r="V85" s="382"/>
      <c r="W85" s="383"/>
      <c r="X85" s="381"/>
      <c r="Y85" s="381"/>
      <c r="Z85" s="382"/>
      <c r="AA85" s="381"/>
      <c r="AB85" s="329"/>
      <c r="AC85" s="329"/>
      <c r="AD85" s="329"/>
      <c r="AE85" s="329"/>
      <c r="AF85" s="329"/>
      <c r="AG85" s="329"/>
      <c r="AH85" s="384"/>
      <c r="AI85" s="384"/>
      <c r="AJ85" s="14"/>
    </row>
    <row r="86" spans="2:36" outlineLevel="1" x14ac:dyDescent="0.2">
      <c r="C86" s="119">
        <v>2</v>
      </c>
      <c r="D86" s="329"/>
      <c r="E86" s="329"/>
      <c r="F86" s="329" t="s">
        <v>314</v>
      </c>
      <c r="G86" s="329"/>
      <c r="H86" s="329"/>
      <c r="I86" s="330"/>
      <c r="J86" s="330"/>
      <c r="K86" s="330"/>
      <c r="L86" s="330"/>
      <c r="M86" s="330"/>
      <c r="N86" s="330"/>
      <c r="O86" s="330"/>
      <c r="P86" s="330"/>
      <c r="Q86" s="16" t="s">
        <v>110</v>
      </c>
      <c r="R86" s="398">
        <v>0</v>
      </c>
      <c r="S86" s="399">
        <v>0</v>
      </c>
      <c r="T86" s="399">
        <v>0</v>
      </c>
      <c r="U86" s="400">
        <v>0</v>
      </c>
      <c r="V86" s="400">
        <v>0</v>
      </c>
      <c r="W86" s="401">
        <v>0</v>
      </c>
      <c r="X86" s="399">
        <v>-960.63076864578852</v>
      </c>
      <c r="Y86" s="399">
        <v>-200.92607979280714</v>
      </c>
      <c r="Z86" s="400">
        <v>0</v>
      </c>
      <c r="AA86" s="399">
        <v>0</v>
      </c>
      <c r="AB86" s="339">
        <v>-15.254021097178136</v>
      </c>
      <c r="AC86" s="339">
        <v>0</v>
      </c>
      <c r="AD86" s="339">
        <v>-95.466930866688955</v>
      </c>
      <c r="AE86" s="339">
        <v>-31.119414007758117</v>
      </c>
      <c r="AF86" s="339">
        <v>0</v>
      </c>
      <c r="AG86" s="339">
        <v>-47.289653863852081</v>
      </c>
      <c r="AH86" s="402">
        <v>-45.238904985530326</v>
      </c>
      <c r="AI86" s="402">
        <v>-281.56060825677037</v>
      </c>
      <c r="AJ86" s="14"/>
    </row>
    <row r="87" spans="2:36" outlineLevel="1" x14ac:dyDescent="0.2">
      <c r="C87" s="119">
        <v>2</v>
      </c>
      <c r="D87" s="329"/>
      <c r="E87" s="329"/>
      <c r="F87" s="329" t="s">
        <v>315</v>
      </c>
      <c r="G87" s="329"/>
      <c r="H87" s="329"/>
      <c r="I87" s="330"/>
      <c r="J87" s="330"/>
      <c r="K87" s="330"/>
      <c r="L87" s="330"/>
      <c r="M87" s="330"/>
      <c r="N87" s="330"/>
      <c r="O87" s="330"/>
      <c r="P87" s="330"/>
      <c r="Q87" s="16" t="s">
        <v>110</v>
      </c>
      <c r="R87" s="304">
        <v>0</v>
      </c>
      <c r="S87" s="305">
        <v>0</v>
      </c>
      <c r="T87" s="305">
        <v>0</v>
      </c>
      <c r="U87" s="305">
        <v>0</v>
      </c>
      <c r="V87" s="305">
        <v>0</v>
      </c>
      <c r="W87" s="306">
        <v>0</v>
      </c>
      <c r="X87" s="305">
        <v>-132.36154357856472</v>
      </c>
      <c r="Y87" s="305">
        <v>-151.49320738593133</v>
      </c>
      <c r="Z87" s="305">
        <v>-155.92394952937897</v>
      </c>
      <c r="AA87" s="305">
        <v>-157.05508457759728</v>
      </c>
      <c r="AB87" s="307">
        <v>-158.35649913758104</v>
      </c>
      <c r="AC87" s="307">
        <v>-159.60088505889038</v>
      </c>
      <c r="AD87" s="307">
        <v>-157.65872852854315</v>
      </c>
      <c r="AE87" s="307">
        <v>-156.18347775082012</v>
      </c>
      <c r="AF87" s="307">
        <v>-153.2309060445028</v>
      </c>
      <c r="AG87" s="307">
        <v>-150.47349815664759</v>
      </c>
      <c r="AH87" s="362">
        <v>-148.36129037851984</v>
      </c>
      <c r="AI87" s="362">
        <v>-149.61484917550243</v>
      </c>
      <c r="AJ87" s="14"/>
    </row>
    <row r="88" spans="2:36" outlineLevel="1" x14ac:dyDescent="0.2">
      <c r="C88" s="119">
        <v>2</v>
      </c>
      <c r="D88" s="329"/>
      <c r="E88" s="329"/>
      <c r="F88" s="364" t="s">
        <v>316</v>
      </c>
      <c r="G88" s="364"/>
      <c r="H88" s="364"/>
      <c r="I88" s="365"/>
      <c r="J88" s="365"/>
      <c r="K88" s="365"/>
      <c r="L88" s="365"/>
      <c r="M88" s="365"/>
      <c r="N88" s="365"/>
      <c r="O88" s="365"/>
      <c r="P88" s="365"/>
      <c r="Q88" s="366" t="s">
        <v>110</v>
      </c>
      <c r="R88" s="390">
        <v>0</v>
      </c>
      <c r="S88" s="390">
        <v>0</v>
      </c>
      <c r="T88" s="390">
        <v>0</v>
      </c>
      <c r="U88" s="390">
        <v>-1541.5444967001577</v>
      </c>
      <c r="V88" s="390">
        <v>-1655.6043717704142</v>
      </c>
      <c r="W88" s="390">
        <v>-1720.6862379604877</v>
      </c>
      <c r="X88" s="390">
        <v>-3135.1597578302276</v>
      </c>
      <c r="Y88" s="390">
        <v>-2519.978742139569</v>
      </c>
      <c r="Z88" s="390">
        <v>-2433.8435998084706</v>
      </c>
      <c r="AA88" s="390">
        <v>-2353.8331016249699</v>
      </c>
      <c r="AB88" s="390">
        <v>-2746.4151361164586</v>
      </c>
      <c r="AC88" s="390">
        <v>-2603.890732268289</v>
      </c>
      <c r="AD88" s="390">
        <v>-2650.3427613793024</v>
      </c>
      <c r="AE88" s="390">
        <v>-2565.7859962582666</v>
      </c>
      <c r="AF88" s="390">
        <v>-2468.0149510860838</v>
      </c>
      <c r="AG88" s="390">
        <v>-3406.5468241351136</v>
      </c>
      <c r="AH88" s="390">
        <v>-3363.6156137335993</v>
      </c>
      <c r="AI88" s="390">
        <v>-2905.7652099819893</v>
      </c>
      <c r="AJ88" s="14"/>
    </row>
    <row r="89" spans="2:36" outlineLevel="1" x14ac:dyDescent="0.2">
      <c r="C89" s="119">
        <v>2</v>
      </c>
      <c r="D89" s="329"/>
      <c r="E89" s="329"/>
      <c r="F89" s="329"/>
      <c r="G89" s="329"/>
      <c r="H89" s="329"/>
      <c r="I89" s="330"/>
      <c r="J89" s="330"/>
      <c r="K89" s="330"/>
      <c r="L89" s="330"/>
      <c r="M89" s="330"/>
      <c r="N89" s="330"/>
      <c r="O89" s="330"/>
      <c r="P89" s="330"/>
      <c r="Q89" s="330"/>
      <c r="R89" s="330"/>
      <c r="S89" s="329"/>
      <c r="T89" s="329"/>
      <c r="U89" s="330"/>
      <c r="V89" s="330"/>
      <c r="W89" s="330"/>
      <c r="X89" s="329"/>
      <c r="Y89" s="329"/>
      <c r="Z89" s="330"/>
      <c r="AA89" s="329"/>
      <c r="AB89" s="329"/>
      <c r="AC89" s="329"/>
      <c r="AD89" s="329"/>
      <c r="AE89" s="329"/>
      <c r="AF89" s="329"/>
      <c r="AG89" s="329"/>
      <c r="AH89" s="329"/>
      <c r="AI89" s="329"/>
      <c r="AJ89" s="14"/>
    </row>
    <row r="90" spans="2:36" s="310" customFormat="1" outlineLevel="1" x14ac:dyDescent="0.2">
      <c r="C90" s="119">
        <v>2</v>
      </c>
      <c r="E90" s="328" t="s">
        <v>317</v>
      </c>
      <c r="F90" s="259"/>
      <c r="G90" s="329"/>
      <c r="H90" s="329"/>
      <c r="I90" s="330"/>
      <c r="J90" s="330"/>
      <c r="K90" s="330"/>
      <c r="L90" s="330"/>
      <c r="M90" s="330"/>
      <c r="N90" s="330"/>
      <c r="O90" s="330"/>
      <c r="P90" s="330"/>
      <c r="Q90" s="16" t="s">
        <v>110</v>
      </c>
      <c r="R90" s="340">
        <v>0</v>
      </c>
      <c r="S90" s="341">
        <v>0</v>
      </c>
      <c r="T90" s="341">
        <v>0</v>
      </c>
      <c r="U90" s="341">
        <v>0</v>
      </c>
      <c r="V90" s="341">
        <v>0</v>
      </c>
      <c r="W90" s="342">
        <v>0</v>
      </c>
      <c r="X90" s="341">
        <v>0</v>
      </c>
      <c r="Y90" s="341">
        <v>-866.90455670190704</v>
      </c>
      <c r="Z90" s="341">
        <v>-941.05060977521589</v>
      </c>
      <c r="AA90" s="341">
        <v>-800.02220006771677</v>
      </c>
      <c r="AB90" s="343">
        <v>-655.96049887435356</v>
      </c>
      <c r="AC90" s="343">
        <v>-523.62892038245491</v>
      </c>
      <c r="AD90" s="343">
        <v>-232.42923464676232</v>
      </c>
      <c r="AE90" s="343">
        <v>-38.146734682891747</v>
      </c>
      <c r="AF90" s="343">
        <v>0</v>
      </c>
      <c r="AG90" s="343">
        <v>0</v>
      </c>
      <c r="AH90" s="344">
        <v>0</v>
      </c>
      <c r="AI90" s="344">
        <v>0</v>
      </c>
      <c r="AJ90" s="403"/>
    </row>
    <row r="91" spans="2:36" outlineLevel="1" x14ac:dyDescent="0.2">
      <c r="C91" s="119">
        <v>2</v>
      </c>
      <c r="D91" s="259"/>
      <c r="E91" s="259"/>
      <c r="G91" s="259"/>
      <c r="H91" s="259"/>
      <c r="I91" s="16"/>
      <c r="J91" s="16"/>
      <c r="K91" s="16"/>
      <c r="L91" s="16"/>
      <c r="M91" s="16"/>
      <c r="N91" s="16"/>
      <c r="O91" s="16"/>
      <c r="P91" s="16"/>
      <c r="Q91" s="16"/>
      <c r="R91" s="16"/>
      <c r="S91" s="259"/>
      <c r="T91" s="259"/>
      <c r="U91" s="16"/>
      <c r="V91" s="16"/>
      <c r="W91" s="16"/>
      <c r="X91" s="259"/>
      <c r="Y91" s="259"/>
      <c r="Z91" s="16"/>
      <c r="AA91" s="259"/>
      <c r="AB91" s="259"/>
      <c r="AC91" s="259"/>
      <c r="AD91" s="259"/>
      <c r="AE91" s="259"/>
      <c r="AF91" s="259"/>
      <c r="AG91" s="259"/>
      <c r="AH91" s="259"/>
      <c r="AI91" s="259"/>
      <c r="AJ91" s="14"/>
    </row>
    <row r="92" spans="2:36" s="11" customFormat="1" outlineLevel="1" x14ac:dyDescent="0.2">
      <c r="B92" s="310"/>
      <c r="C92" s="119">
        <v>2</v>
      </c>
      <c r="E92" s="120" t="s">
        <v>318</v>
      </c>
      <c r="F92" s="121"/>
      <c r="G92" s="121"/>
      <c r="H92" s="121"/>
      <c r="I92" s="121"/>
      <c r="J92" s="121"/>
      <c r="K92" s="121"/>
      <c r="L92" s="121"/>
      <c r="M92" s="121"/>
      <c r="N92" s="121"/>
      <c r="O92" s="121"/>
      <c r="P92" s="121"/>
      <c r="Q92" s="122"/>
      <c r="R92" s="123"/>
      <c r="S92" s="123"/>
      <c r="T92" s="123"/>
      <c r="U92" s="123"/>
      <c r="V92" s="123"/>
      <c r="W92" s="123"/>
      <c r="X92" s="123"/>
      <c r="Y92" s="123"/>
      <c r="Z92" s="123"/>
      <c r="AA92" s="123"/>
      <c r="AB92" s="123"/>
      <c r="AC92" s="123"/>
      <c r="AD92" s="123"/>
      <c r="AE92" s="123"/>
      <c r="AF92" s="123"/>
      <c r="AG92" s="123"/>
      <c r="AH92" s="123"/>
      <c r="AI92" s="123"/>
    </row>
    <row r="93" spans="2:36" outlineLevel="1" x14ac:dyDescent="0.2">
      <c r="C93" s="119">
        <v>2</v>
      </c>
      <c r="D93" s="259"/>
      <c r="E93" s="259"/>
      <c r="F93" s="259"/>
      <c r="G93" s="259"/>
      <c r="H93" s="259"/>
      <c r="I93" s="16"/>
      <c r="J93" s="16"/>
      <c r="K93" s="16"/>
      <c r="L93" s="16"/>
      <c r="M93" s="16"/>
      <c r="N93" s="16"/>
      <c r="O93" s="16"/>
      <c r="P93" s="16"/>
      <c r="Q93" s="16"/>
      <c r="R93" s="16"/>
      <c r="S93" s="259"/>
      <c r="T93" s="259"/>
      <c r="U93" s="16"/>
      <c r="V93" s="16"/>
      <c r="W93" s="16"/>
      <c r="X93" s="259"/>
      <c r="Y93" s="259"/>
      <c r="Z93" s="16"/>
      <c r="AA93" s="259"/>
      <c r="AB93" s="259"/>
      <c r="AC93" s="259"/>
      <c r="AD93" s="259"/>
      <c r="AE93" s="259"/>
      <c r="AF93" s="259"/>
      <c r="AG93" s="259"/>
      <c r="AH93" s="259"/>
      <c r="AI93" s="259"/>
      <c r="AJ93" s="14"/>
    </row>
    <row r="94" spans="2:36" outlineLevel="1" x14ac:dyDescent="0.2">
      <c r="C94" s="119">
        <v>2</v>
      </c>
      <c r="D94" s="259"/>
      <c r="E94" s="373" t="s">
        <v>319</v>
      </c>
      <c r="F94" s="259"/>
      <c r="G94" s="259"/>
      <c r="H94" s="259"/>
      <c r="I94" s="16"/>
      <c r="J94" s="16"/>
      <c r="K94" s="16"/>
      <c r="L94" s="16"/>
      <c r="M94" s="16"/>
      <c r="N94" s="16"/>
      <c r="O94" s="16"/>
      <c r="P94" s="16"/>
      <c r="Q94" s="16" t="s">
        <v>110</v>
      </c>
      <c r="R94" s="340">
        <v>0</v>
      </c>
      <c r="S94" s="341">
        <v>0</v>
      </c>
      <c r="T94" s="341">
        <v>0</v>
      </c>
      <c r="U94" s="341">
        <v>0</v>
      </c>
      <c r="V94" s="341">
        <v>0</v>
      </c>
      <c r="W94" s="342">
        <v>51.463552790076619</v>
      </c>
      <c r="X94" s="341">
        <v>-866.90455670190704</v>
      </c>
      <c r="Y94" s="341">
        <v>-941.05060977521589</v>
      </c>
      <c r="Z94" s="341">
        <v>-800.02220006771677</v>
      </c>
      <c r="AA94" s="341">
        <v>-655.96049887435356</v>
      </c>
      <c r="AB94" s="343">
        <v>-523.62892038245491</v>
      </c>
      <c r="AC94" s="343">
        <v>-232.42923464676232</v>
      </c>
      <c r="AD94" s="343">
        <v>-38.146734682891747</v>
      </c>
      <c r="AE94" s="343">
        <v>220.5783150602656</v>
      </c>
      <c r="AF94" s="343">
        <v>287.48131552917539</v>
      </c>
      <c r="AG94" s="343">
        <v>238.18791127078794</v>
      </c>
      <c r="AH94" s="344">
        <v>240.06915761860728</v>
      </c>
      <c r="AI94" s="344">
        <v>13.08127960281854</v>
      </c>
      <c r="AJ94" s="14"/>
    </row>
    <row r="95" spans="2:36" outlineLevel="1" x14ac:dyDescent="0.2">
      <c r="C95" s="119">
        <v>2</v>
      </c>
      <c r="D95" s="259"/>
      <c r="E95" s="373"/>
      <c r="F95" s="259"/>
      <c r="G95" s="259"/>
      <c r="H95" s="259"/>
      <c r="I95" s="16"/>
      <c r="J95" s="16"/>
      <c r="K95" s="16"/>
      <c r="L95" s="16"/>
      <c r="M95" s="16"/>
      <c r="N95" s="16"/>
      <c r="O95" s="16"/>
      <c r="P95" s="16"/>
      <c r="Q95" s="16"/>
      <c r="R95" s="16"/>
      <c r="S95" s="259"/>
      <c r="T95" s="259"/>
      <c r="U95" s="16"/>
      <c r="V95" s="16"/>
      <c r="W95" s="16"/>
      <c r="X95" s="259"/>
      <c r="Y95" s="259"/>
      <c r="Z95" s="16"/>
      <c r="AA95" s="259"/>
      <c r="AB95" s="259"/>
      <c r="AC95" s="259"/>
      <c r="AD95" s="259"/>
      <c r="AE95" s="259"/>
      <c r="AF95" s="259"/>
      <c r="AG95" s="259"/>
      <c r="AH95" s="259"/>
      <c r="AI95" s="259"/>
      <c r="AJ95" s="14"/>
    </row>
    <row r="96" spans="2:36" s="310" customFormat="1" outlineLevel="1" x14ac:dyDescent="0.2">
      <c r="C96" s="119">
        <v>2</v>
      </c>
      <c r="D96" s="329"/>
      <c r="F96" s="329"/>
      <c r="G96" s="329"/>
      <c r="H96" s="329"/>
      <c r="I96" s="330"/>
      <c r="J96" s="330"/>
      <c r="K96" s="330"/>
      <c r="L96" s="330"/>
      <c r="M96" s="330"/>
      <c r="N96" s="330"/>
      <c r="O96" s="330"/>
      <c r="P96" s="330"/>
      <c r="Q96" s="16" t="s">
        <v>110</v>
      </c>
      <c r="R96" s="404">
        <v>0</v>
      </c>
      <c r="S96" s="405">
        <v>0</v>
      </c>
      <c r="T96" s="405">
        <v>0</v>
      </c>
      <c r="U96" s="405">
        <v>0</v>
      </c>
      <c r="V96" s="405">
        <v>0</v>
      </c>
      <c r="W96" s="405">
        <v>9.4256483340083541</v>
      </c>
      <c r="X96" s="405">
        <v>0</v>
      </c>
      <c r="Y96" s="405">
        <v>0</v>
      </c>
      <c r="Z96" s="405">
        <v>0</v>
      </c>
      <c r="AA96" s="405">
        <v>0</v>
      </c>
      <c r="AB96" s="405">
        <v>0</v>
      </c>
      <c r="AC96" s="405">
        <v>0</v>
      </c>
      <c r="AD96" s="405">
        <v>0</v>
      </c>
      <c r="AE96" s="405">
        <v>40.399341187090762</v>
      </c>
      <c r="AF96" s="405">
        <v>52.652753956361039</v>
      </c>
      <c r="AG96" s="405">
        <v>43.624572485468498</v>
      </c>
      <c r="AH96" s="406">
        <v>43.969126359867964</v>
      </c>
      <c r="AI96" s="406">
        <v>2.3958614322246925</v>
      </c>
      <c r="AJ96" s="403"/>
    </row>
    <row r="97" spans="2:36" s="310" customFormat="1" outlineLevel="1" x14ac:dyDescent="0.2">
      <c r="D97" s="329"/>
      <c r="E97" s="329"/>
      <c r="F97" s="329"/>
      <c r="G97" s="329"/>
      <c r="H97" s="329"/>
      <c r="I97" s="330"/>
      <c r="J97" s="330"/>
      <c r="K97" s="330"/>
      <c r="L97" s="330"/>
      <c r="M97" s="330"/>
      <c r="N97" s="330"/>
      <c r="O97" s="330"/>
      <c r="P97" s="330"/>
      <c r="Q97" s="330"/>
      <c r="R97" s="330"/>
      <c r="S97" s="329"/>
      <c r="T97" s="329"/>
      <c r="U97" s="330"/>
      <c r="V97" s="330"/>
      <c r="W97" s="330"/>
      <c r="X97" s="329"/>
      <c r="Y97" s="329"/>
      <c r="Z97" s="330"/>
      <c r="AA97" s="329"/>
      <c r="AB97" s="329"/>
      <c r="AC97" s="329"/>
      <c r="AD97" s="329"/>
      <c r="AE97" s="329"/>
      <c r="AF97" s="329"/>
      <c r="AG97" s="329"/>
      <c r="AH97" s="329"/>
      <c r="AI97" s="329"/>
      <c r="AJ97" s="403"/>
    </row>
    <row r="98" spans="2:36" x14ac:dyDescent="0.2">
      <c r="C98" s="116">
        <v>3</v>
      </c>
      <c r="D98" s="67" t="s">
        <v>133</v>
      </c>
      <c r="E98" s="67"/>
      <c r="F98" s="67"/>
      <c r="G98" s="67" t="s">
        <v>298</v>
      </c>
      <c r="H98" s="102"/>
      <c r="I98" s="67"/>
      <c r="J98" s="67"/>
      <c r="K98" s="102"/>
      <c r="L98" s="67"/>
      <c r="M98" s="67"/>
      <c r="N98" s="67"/>
      <c r="O98" s="67"/>
      <c r="P98" s="67"/>
      <c r="Q98" s="117" t="s">
        <v>110</v>
      </c>
      <c r="R98" s="118">
        <v>0</v>
      </c>
      <c r="S98" s="118">
        <v>0</v>
      </c>
      <c r="T98" s="118">
        <v>0</v>
      </c>
      <c r="U98" s="118">
        <v>0</v>
      </c>
      <c r="V98" s="118">
        <v>0</v>
      </c>
      <c r="W98" s="118">
        <v>48.660196310423878</v>
      </c>
      <c r="X98" s="118">
        <v>0</v>
      </c>
      <c r="Y98" s="118">
        <v>0</v>
      </c>
      <c r="Z98" s="118">
        <v>0</v>
      </c>
      <c r="AA98" s="118">
        <v>0</v>
      </c>
      <c r="AB98" s="118">
        <v>0</v>
      </c>
      <c r="AC98" s="118">
        <v>190.62969071151227</v>
      </c>
      <c r="AD98" s="118">
        <v>220.28590104704952</v>
      </c>
      <c r="AE98" s="118">
        <v>218.07626981100614</v>
      </c>
      <c r="AF98" s="118">
        <v>216.47180844335236</v>
      </c>
      <c r="AG98" s="118">
        <v>214.21149264547975</v>
      </c>
      <c r="AH98" s="118">
        <v>211.93277170160084</v>
      </c>
      <c r="AI98" s="118">
        <v>209.78003117253593</v>
      </c>
    </row>
    <row r="99" spans="2:36" s="11" customFormat="1" outlineLevel="1" x14ac:dyDescent="0.2">
      <c r="B99" s="310"/>
      <c r="C99" s="119">
        <v>3</v>
      </c>
      <c r="E99" s="120" t="s">
        <v>299</v>
      </c>
      <c r="F99" s="121"/>
      <c r="G99" s="121"/>
      <c r="H99" s="121"/>
      <c r="I99" s="121"/>
      <c r="J99" s="121"/>
      <c r="K99" s="121"/>
      <c r="L99" s="121"/>
      <c r="M99" s="121"/>
      <c r="N99" s="121"/>
      <c r="O99" s="121"/>
      <c r="P99" s="121"/>
      <c r="Q99" s="122"/>
      <c r="R99" s="123"/>
      <c r="S99" s="123"/>
      <c r="T99" s="123"/>
      <c r="U99" s="123"/>
      <c r="V99" s="123"/>
      <c r="W99" s="123"/>
      <c r="X99" s="123"/>
      <c r="Y99" s="123"/>
      <c r="Z99" s="123"/>
      <c r="AA99" s="123"/>
      <c r="AB99" s="123"/>
      <c r="AC99" s="123"/>
      <c r="AD99" s="123"/>
      <c r="AE99" s="123"/>
      <c r="AF99" s="123"/>
      <c r="AG99" s="123"/>
      <c r="AH99" s="123"/>
      <c r="AI99" s="123"/>
    </row>
    <row r="100" spans="2:36" s="11" customFormat="1" outlineLevel="1" x14ac:dyDescent="0.2">
      <c r="B100" s="310"/>
      <c r="C100" s="119">
        <v>3</v>
      </c>
      <c r="E100" s="359"/>
      <c r="F100" s="309"/>
      <c r="G100" s="309"/>
      <c r="H100" s="309"/>
      <c r="I100" s="309"/>
      <c r="J100" s="309"/>
      <c r="K100" s="309"/>
      <c r="L100" s="309"/>
      <c r="M100" s="309"/>
      <c r="N100" s="309"/>
      <c r="O100" s="309"/>
      <c r="P100" s="309"/>
      <c r="Q100" s="360"/>
      <c r="R100" s="361"/>
      <c r="S100" s="361"/>
      <c r="T100" s="361"/>
      <c r="U100" s="361"/>
      <c r="V100" s="361"/>
      <c r="W100" s="361"/>
      <c r="X100" s="361"/>
      <c r="Y100" s="361"/>
      <c r="Z100" s="361"/>
      <c r="AA100" s="361"/>
      <c r="AB100" s="361"/>
      <c r="AC100" s="361"/>
      <c r="AD100" s="361"/>
      <c r="AE100" s="361"/>
      <c r="AF100" s="361"/>
      <c r="AG100" s="361"/>
      <c r="AH100" s="361"/>
      <c r="AI100" s="361"/>
    </row>
    <row r="101" spans="2:36" outlineLevel="1" x14ac:dyDescent="0.2">
      <c r="C101" s="119">
        <v>3</v>
      </c>
      <c r="D101" s="329"/>
      <c r="E101" s="124" t="s">
        <v>300</v>
      </c>
      <c r="F101" s="329"/>
      <c r="G101" s="329"/>
      <c r="H101" s="329"/>
      <c r="I101" s="330"/>
      <c r="J101" s="330"/>
      <c r="K101" s="330"/>
      <c r="L101" s="330"/>
      <c r="M101" s="330"/>
      <c r="N101" s="330"/>
      <c r="O101" s="330"/>
      <c r="P101" s="330"/>
      <c r="Q101" s="16" t="s">
        <v>110</v>
      </c>
      <c r="R101" s="299">
        <v>0</v>
      </c>
      <c r="S101" s="300">
        <v>0</v>
      </c>
      <c r="T101" s="300">
        <v>0</v>
      </c>
      <c r="U101" s="300">
        <v>1193.9849469141038</v>
      </c>
      <c r="V101" s="300">
        <v>1314.9586354814367</v>
      </c>
      <c r="W101" s="301">
        <v>1393.0061013340751</v>
      </c>
      <c r="X101" s="300">
        <v>1688.6790594360732</v>
      </c>
      <c r="Y101" s="300">
        <v>1667.0080557174269</v>
      </c>
      <c r="Z101" s="300">
        <v>1738.6334059987619</v>
      </c>
      <c r="AA101" s="300">
        <v>2064.7861817966646</v>
      </c>
      <c r="AB101" s="302">
        <v>1784.1426228799787</v>
      </c>
      <c r="AC101" s="302">
        <v>1799.2666847047658</v>
      </c>
      <c r="AD101" s="302">
        <v>2231.445035835352</v>
      </c>
      <c r="AE101" s="302">
        <v>2211.8722162660692</v>
      </c>
      <c r="AF101" s="302">
        <v>2051.128552431006</v>
      </c>
      <c r="AG101" s="302">
        <v>1926.0950710867637</v>
      </c>
      <c r="AH101" s="348">
        <v>1883.1901106829105</v>
      </c>
      <c r="AI101" s="348">
        <v>1949.0937753888156</v>
      </c>
      <c r="AJ101" s="14"/>
    </row>
    <row r="102" spans="2:36" outlineLevel="1" x14ac:dyDescent="0.2">
      <c r="C102" s="119">
        <v>3</v>
      </c>
      <c r="D102" s="329"/>
      <c r="E102" s="124" t="s">
        <v>231</v>
      </c>
      <c r="F102" s="329"/>
      <c r="G102" s="329"/>
      <c r="H102" s="329"/>
      <c r="I102" s="330"/>
      <c r="J102" s="330"/>
      <c r="K102" s="330"/>
      <c r="L102" s="330"/>
      <c r="M102" s="330"/>
      <c r="N102" s="330"/>
      <c r="O102" s="330"/>
      <c r="P102" s="330"/>
      <c r="Q102" s="16" t="s">
        <v>110</v>
      </c>
      <c r="R102" s="314">
        <v>0</v>
      </c>
      <c r="S102" s="315">
        <v>0</v>
      </c>
      <c r="T102" s="315">
        <v>0</v>
      </c>
      <c r="U102" s="315">
        <v>0</v>
      </c>
      <c r="V102" s="315">
        <v>0</v>
      </c>
      <c r="W102" s="316">
        <v>0</v>
      </c>
      <c r="X102" s="315">
        <v>0</v>
      </c>
      <c r="Y102" s="315">
        <v>0</v>
      </c>
      <c r="Z102" s="315">
        <v>0</v>
      </c>
      <c r="AA102" s="315">
        <v>0</v>
      </c>
      <c r="AB102" s="5">
        <v>0</v>
      </c>
      <c r="AC102" s="5">
        <v>0</v>
      </c>
      <c r="AD102" s="5">
        <v>0</v>
      </c>
      <c r="AE102" s="5">
        <v>0</v>
      </c>
      <c r="AF102" s="5">
        <v>0</v>
      </c>
      <c r="AG102" s="5">
        <v>0</v>
      </c>
      <c r="AH102" s="350">
        <v>0</v>
      </c>
      <c r="AI102" s="350">
        <v>0</v>
      </c>
      <c r="AJ102" s="14"/>
    </row>
    <row r="103" spans="2:36" outlineLevel="1" x14ac:dyDescent="0.2">
      <c r="C103" s="119">
        <v>3</v>
      </c>
      <c r="D103" s="329"/>
      <c r="E103" s="328" t="s">
        <v>230</v>
      </c>
      <c r="F103" s="329"/>
      <c r="G103" s="329"/>
      <c r="H103" s="329"/>
      <c r="I103" s="330"/>
      <c r="J103" s="330"/>
      <c r="K103" s="330"/>
      <c r="L103" s="330"/>
      <c r="M103" s="330"/>
      <c r="N103" s="330"/>
      <c r="O103" s="330"/>
      <c r="P103" s="330"/>
      <c r="Q103" s="16" t="s">
        <v>110</v>
      </c>
      <c r="R103" s="314">
        <v>0</v>
      </c>
      <c r="S103" s="315">
        <v>0</v>
      </c>
      <c r="T103" s="315">
        <v>0</v>
      </c>
      <c r="U103" s="315">
        <v>0</v>
      </c>
      <c r="V103" s="315">
        <v>0</v>
      </c>
      <c r="W103" s="316">
        <v>0</v>
      </c>
      <c r="X103" s="315">
        <v>0</v>
      </c>
      <c r="Y103" s="315">
        <v>0</v>
      </c>
      <c r="Z103" s="315">
        <v>0</v>
      </c>
      <c r="AA103" s="315">
        <v>0</v>
      </c>
      <c r="AB103" s="5">
        <v>0</v>
      </c>
      <c r="AC103" s="5">
        <v>0</v>
      </c>
      <c r="AD103" s="5">
        <v>0</v>
      </c>
      <c r="AE103" s="5">
        <v>0</v>
      </c>
      <c r="AF103" s="5">
        <v>0</v>
      </c>
      <c r="AG103" s="5">
        <v>0</v>
      </c>
      <c r="AH103" s="350">
        <v>0</v>
      </c>
      <c r="AI103" s="350">
        <v>0</v>
      </c>
      <c r="AJ103" s="14"/>
    </row>
    <row r="104" spans="2:36" outlineLevel="1" x14ac:dyDescent="0.2">
      <c r="C104" s="119">
        <v>3</v>
      </c>
      <c r="D104" s="329"/>
      <c r="E104" s="328" t="s">
        <v>17</v>
      </c>
      <c r="F104" s="329"/>
      <c r="G104" s="329"/>
      <c r="H104" s="329"/>
      <c r="I104" s="330"/>
      <c r="J104" s="330"/>
      <c r="K104" s="330"/>
      <c r="L104" s="330"/>
      <c r="M104" s="330"/>
      <c r="N104" s="330"/>
      <c r="O104" s="330"/>
      <c r="P104" s="330"/>
      <c r="Q104" s="16" t="s">
        <v>110</v>
      </c>
      <c r="R104" s="314"/>
      <c r="S104" s="315"/>
      <c r="T104" s="315"/>
      <c r="U104" s="315"/>
      <c r="V104" s="315"/>
      <c r="W104" s="316"/>
      <c r="X104" s="315"/>
      <c r="Y104" s="315"/>
      <c r="Z104" s="315"/>
      <c r="AA104" s="315"/>
      <c r="AB104" s="5"/>
      <c r="AC104" s="5"/>
      <c r="AD104" s="5"/>
      <c r="AE104" s="5"/>
      <c r="AF104" s="5"/>
      <c r="AG104" s="5"/>
      <c r="AH104" s="350"/>
      <c r="AI104" s="350"/>
      <c r="AJ104" s="14"/>
    </row>
    <row r="105" spans="2:36" outlineLevel="1" x14ac:dyDescent="0.2">
      <c r="C105" s="119">
        <v>3</v>
      </c>
      <c r="D105" s="329"/>
      <c r="E105" s="328" t="s">
        <v>266</v>
      </c>
      <c r="F105" s="329"/>
      <c r="G105" s="329"/>
      <c r="H105" s="329"/>
      <c r="I105" s="330"/>
      <c r="J105" s="330"/>
      <c r="K105" s="330"/>
      <c r="L105" s="330"/>
      <c r="M105" s="330"/>
      <c r="N105" s="330"/>
      <c r="O105" s="330"/>
      <c r="P105" s="330"/>
      <c r="Q105" s="16" t="s">
        <v>110</v>
      </c>
      <c r="R105" s="314">
        <v>0</v>
      </c>
      <c r="S105" s="315">
        <v>0</v>
      </c>
      <c r="T105" s="315">
        <v>0</v>
      </c>
      <c r="U105" s="315">
        <v>0</v>
      </c>
      <c r="V105" s="315">
        <v>0</v>
      </c>
      <c r="W105" s="316">
        <v>265.6821571160869</v>
      </c>
      <c r="X105" s="315">
        <v>1048.0666198345168</v>
      </c>
      <c r="Y105" s="315">
        <v>1161.8821331482552</v>
      </c>
      <c r="Z105" s="315">
        <v>1255.0857697989507</v>
      </c>
      <c r="AA105" s="315">
        <v>1324.3697087876772</v>
      </c>
      <c r="AB105" s="5">
        <v>1363.1769529998771</v>
      </c>
      <c r="AC105" s="5">
        <v>2036.5571086220791</v>
      </c>
      <c r="AD105" s="5">
        <v>2016.1757571451999</v>
      </c>
      <c r="AE105" s="5">
        <v>1995.7646631453417</v>
      </c>
      <c r="AF105" s="5">
        <v>1975.2419798638985</v>
      </c>
      <c r="AG105" s="5">
        <v>1954.6128367695276</v>
      </c>
      <c r="AH105" s="350">
        <v>1934.0859863041276</v>
      </c>
      <c r="AI105" s="350">
        <v>1913.6315496187312</v>
      </c>
      <c r="AJ105" s="14"/>
    </row>
    <row r="106" spans="2:36" outlineLevel="1" x14ac:dyDescent="0.2">
      <c r="C106" s="119">
        <v>3</v>
      </c>
      <c r="D106" s="329"/>
      <c r="E106" s="328" t="s">
        <v>267</v>
      </c>
      <c r="F106" s="329"/>
      <c r="G106" s="329"/>
      <c r="H106" s="329"/>
      <c r="I106" s="330"/>
      <c r="J106" s="330"/>
      <c r="K106" s="330"/>
      <c r="L106" s="330"/>
      <c r="M106" s="330"/>
      <c r="N106" s="330"/>
      <c r="O106" s="330"/>
      <c r="P106" s="330"/>
      <c r="Q106" s="16" t="s">
        <v>110</v>
      </c>
      <c r="R106" s="304">
        <v>0</v>
      </c>
      <c r="S106" s="305">
        <v>0</v>
      </c>
      <c r="T106" s="305">
        <v>0</v>
      </c>
      <c r="U106" s="305">
        <v>0</v>
      </c>
      <c r="V106" s="305">
        <v>0</v>
      </c>
      <c r="W106" s="306">
        <v>0</v>
      </c>
      <c r="X106" s="305">
        <v>0</v>
      </c>
      <c r="Y106" s="305">
        <v>0</v>
      </c>
      <c r="Z106" s="305">
        <v>0</v>
      </c>
      <c r="AA106" s="305">
        <v>0</v>
      </c>
      <c r="AB106" s="307">
        <v>0</v>
      </c>
      <c r="AC106" s="307">
        <v>0</v>
      </c>
      <c r="AD106" s="307">
        <v>0</v>
      </c>
      <c r="AE106" s="307">
        <v>0</v>
      </c>
      <c r="AF106" s="307">
        <v>0</v>
      </c>
      <c r="AG106" s="307">
        <v>0</v>
      </c>
      <c r="AH106" s="362">
        <v>0</v>
      </c>
      <c r="AI106" s="362">
        <v>0</v>
      </c>
      <c r="AJ106" s="14"/>
    </row>
    <row r="107" spans="2:36" outlineLevel="1" x14ac:dyDescent="0.2">
      <c r="C107" s="119">
        <v>3</v>
      </c>
      <c r="D107" s="329"/>
      <c r="E107" s="328" t="s">
        <v>301</v>
      </c>
      <c r="F107" s="329"/>
      <c r="G107" s="329"/>
      <c r="H107" s="329"/>
      <c r="I107" s="330"/>
      <c r="J107" s="330"/>
      <c r="K107" s="330"/>
      <c r="L107" s="330"/>
      <c r="M107" s="330"/>
      <c r="N107" s="330"/>
      <c r="O107" s="330"/>
      <c r="P107" s="330"/>
      <c r="Q107" s="16"/>
      <c r="R107" s="5"/>
      <c r="S107" s="5"/>
      <c r="T107" s="5"/>
      <c r="U107" s="5"/>
      <c r="V107" s="5"/>
      <c r="W107" s="5"/>
      <c r="X107" s="5"/>
      <c r="Y107" s="5"/>
      <c r="Z107" s="5"/>
      <c r="AA107" s="5"/>
      <c r="AB107" s="5"/>
      <c r="AC107" s="5"/>
      <c r="AD107" s="5"/>
      <c r="AE107" s="5"/>
      <c r="AF107" s="5"/>
      <c r="AG107" s="5"/>
      <c r="AH107" s="5"/>
      <c r="AI107" s="5"/>
      <c r="AJ107" s="14"/>
    </row>
    <row r="108" spans="2:36" outlineLevel="1" x14ac:dyDescent="0.2">
      <c r="C108" s="119">
        <v>3</v>
      </c>
      <c r="D108" s="329"/>
      <c r="F108" s="329" t="s">
        <v>270</v>
      </c>
      <c r="G108" s="329"/>
      <c r="H108" s="329"/>
      <c r="I108" s="330"/>
      <c r="J108" s="330"/>
      <c r="K108" s="330"/>
      <c r="L108" s="330"/>
      <c r="M108" s="330"/>
      <c r="N108" s="330"/>
      <c r="O108" s="330"/>
      <c r="P108" s="330"/>
      <c r="Q108" s="16" t="s">
        <v>110</v>
      </c>
      <c r="R108" s="314">
        <v>0</v>
      </c>
      <c r="S108" s="315">
        <v>0</v>
      </c>
      <c r="T108" s="315">
        <v>0</v>
      </c>
      <c r="U108" s="315">
        <v>0</v>
      </c>
      <c r="V108" s="315">
        <v>0</v>
      </c>
      <c r="W108" s="316">
        <v>0</v>
      </c>
      <c r="X108" s="315">
        <v>20569.488638248677</v>
      </c>
      <c r="Y108" s="315">
        <v>22404.632076297734</v>
      </c>
      <c r="Z108" s="315">
        <v>22824.101256405083</v>
      </c>
      <c r="AA108" s="315">
        <v>23844.647481785862</v>
      </c>
      <c r="AB108" s="5">
        <v>24407.933096360095</v>
      </c>
      <c r="AC108" s="5">
        <v>24691.869511950685</v>
      </c>
      <c r="AD108" s="5">
        <v>24301.949979695295</v>
      </c>
      <c r="AE108" s="5">
        <v>23908.847819163966</v>
      </c>
      <c r="AF108" s="5">
        <v>23514.403449153131</v>
      </c>
      <c r="AG108" s="5">
        <v>23115.209166835892</v>
      </c>
      <c r="AH108" s="350">
        <v>22714.741746460393</v>
      </c>
      <c r="AI108" s="350">
        <v>22313.056830813392</v>
      </c>
      <c r="AJ108" s="14"/>
    </row>
    <row r="109" spans="2:36" outlineLevel="1" x14ac:dyDescent="0.2">
      <c r="C109" s="119">
        <v>3</v>
      </c>
      <c r="D109" s="329"/>
      <c r="E109" s="329"/>
      <c r="F109" s="329" t="s">
        <v>271</v>
      </c>
      <c r="G109" s="329"/>
      <c r="H109" s="329"/>
      <c r="I109" s="330"/>
      <c r="J109" s="330"/>
      <c r="K109" s="330"/>
      <c r="L109" s="330"/>
      <c r="M109" s="330"/>
      <c r="N109" s="330"/>
      <c r="O109" s="330"/>
      <c r="P109" s="330"/>
      <c r="Q109" s="16" t="s">
        <v>110</v>
      </c>
      <c r="R109" s="314">
        <v>0</v>
      </c>
      <c r="S109" s="315">
        <v>0</v>
      </c>
      <c r="T109" s="315">
        <v>0</v>
      </c>
      <c r="U109" s="315">
        <v>0</v>
      </c>
      <c r="V109" s="315">
        <v>0</v>
      </c>
      <c r="W109" s="316">
        <v>0</v>
      </c>
      <c r="X109" s="315">
        <v>1518.2786114053706</v>
      </c>
      <c r="Y109" s="315">
        <v>144.15344581623205</v>
      </c>
      <c r="Z109" s="315">
        <v>792.92508364869809</v>
      </c>
      <c r="AA109" s="315">
        <v>354.41468790832789</v>
      </c>
      <c r="AB109" s="5">
        <v>86.826166238839875</v>
      </c>
      <c r="AC109" s="5">
        <v>89.378184263044531</v>
      </c>
      <c r="AD109" s="5">
        <v>90.697446762751383</v>
      </c>
      <c r="AE109" s="5">
        <v>93.971972771602424</v>
      </c>
      <c r="AF109" s="5">
        <v>93.919343368707786</v>
      </c>
      <c r="AG109" s="5">
        <v>97.429937327861083</v>
      </c>
      <c r="AH109" s="350">
        <v>101.17763127133965</v>
      </c>
      <c r="AI109" s="350">
        <v>104.35440508870388</v>
      </c>
      <c r="AJ109" s="14"/>
    </row>
    <row r="110" spans="2:36" outlineLevel="1" x14ac:dyDescent="0.2">
      <c r="C110" s="119">
        <v>3</v>
      </c>
      <c r="D110" s="329"/>
      <c r="E110" s="329"/>
      <c r="F110" s="329" t="s">
        <v>290</v>
      </c>
      <c r="G110" s="329"/>
      <c r="H110" s="329"/>
      <c r="I110" s="330"/>
      <c r="J110" s="330"/>
      <c r="K110" s="330"/>
      <c r="L110" s="330"/>
      <c r="M110" s="330"/>
      <c r="N110" s="330"/>
      <c r="O110" s="330"/>
      <c r="P110" s="330"/>
      <c r="Q110" s="16" t="s">
        <v>110</v>
      </c>
      <c r="R110" s="304">
        <v>0</v>
      </c>
      <c r="S110" s="305">
        <v>0</v>
      </c>
      <c r="T110" s="305">
        <v>0</v>
      </c>
      <c r="U110" s="305">
        <v>0</v>
      </c>
      <c r="V110" s="305">
        <v>0</v>
      </c>
      <c r="W110" s="306">
        <v>0</v>
      </c>
      <c r="X110" s="305">
        <v>0</v>
      </c>
      <c r="Y110" s="305">
        <v>0</v>
      </c>
      <c r="Z110" s="305">
        <v>0</v>
      </c>
      <c r="AA110" s="305">
        <v>0</v>
      </c>
      <c r="AB110" s="307">
        <v>0</v>
      </c>
      <c r="AC110" s="307">
        <v>0</v>
      </c>
      <c r="AD110" s="307">
        <v>0</v>
      </c>
      <c r="AE110" s="307">
        <v>0</v>
      </c>
      <c r="AF110" s="307">
        <v>0</v>
      </c>
      <c r="AG110" s="307">
        <v>0</v>
      </c>
      <c r="AH110" s="362">
        <v>0</v>
      </c>
      <c r="AI110" s="362">
        <v>0</v>
      </c>
      <c r="AJ110" s="14"/>
    </row>
    <row r="111" spans="2:36" outlineLevel="1" x14ac:dyDescent="0.2">
      <c r="C111" s="119">
        <v>3</v>
      </c>
      <c r="D111" s="329"/>
      <c r="E111" s="329"/>
      <c r="F111" s="363" t="s">
        <v>302</v>
      </c>
      <c r="G111" s="364"/>
      <c r="H111" s="364"/>
      <c r="I111" s="365"/>
      <c r="J111" s="365"/>
      <c r="K111" s="365"/>
      <c r="L111" s="365"/>
      <c r="M111" s="365"/>
      <c r="N111" s="365"/>
      <c r="O111" s="365"/>
      <c r="P111" s="365"/>
      <c r="Q111" s="366" t="s">
        <v>110</v>
      </c>
      <c r="R111" s="367">
        <v>0</v>
      </c>
      <c r="S111" s="368">
        <v>0</v>
      </c>
      <c r="T111" s="368">
        <v>0</v>
      </c>
      <c r="U111" s="368">
        <v>0</v>
      </c>
      <c r="V111" s="368">
        <v>0</v>
      </c>
      <c r="W111" s="369">
        <v>0</v>
      </c>
      <c r="X111" s="368">
        <v>12341.693182949206</v>
      </c>
      <c r="Y111" s="368">
        <v>13442.77924577864</v>
      </c>
      <c r="Z111" s="368">
        <v>13694.46075384305</v>
      </c>
      <c r="AA111" s="368">
        <v>14306.788489071516</v>
      </c>
      <c r="AB111" s="327">
        <v>14644.759857816056</v>
      </c>
      <c r="AC111" s="327">
        <v>14815.12170717041</v>
      </c>
      <c r="AD111" s="327">
        <v>14581.169987817177</v>
      </c>
      <c r="AE111" s="327">
        <v>14345.30869149838</v>
      </c>
      <c r="AF111" s="327">
        <v>14108.642069491878</v>
      </c>
      <c r="AG111" s="327">
        <v>13869.125500101534</v>
      </c>
      <c r="AH111" s="370">
        <v>13628.845047876235</v>
      </c>
      <c r="AI111" s="370">
        <v>13387.834098488034</v>
      </c>
      <c r="AJ111" s="14"/>
    </row>
    <row r="112" spans="2:36" outlineLevel="1" x14ac:dyDescent="0.2">
      <c r="C112" s="119">
        <v>3</v>
      </c>
      <c r="D112" s="329"/>
      <c r="E112" s="329"/>
      <c r="F112" s="371" t="s">
        <v>303</v>
      </c>
      <c r="G112" s="329"/>
      <c r="H112" s="329"/>
      <c r="I112" s="330"/>
      <c r="J112" s="330"/>
      <c r="K112" s="330"/>
      <c r="L112" s="330"/>
      <c r="M112" s="330"/>
      <c r="N112" s="330"/>
      <c r="O112" s="330"/>
      <c r="P112" s="330"/>
      <c r="Q112" s="16" t="s">
        <v>110</v>
      </c>
      <c r="R112" s="314">
        <v>0</v>
      </c>
      <c r="S112" s="315">
        <v>0</v>
      </c>
      <c r="T112" s="315">
        <v>0</v>
      </c>
      <c r="U112" s="315">
        <v>0</v>
      </c>
      <c r="V112" s="315">
        <v>0</v>
      </c>
      <c r="W112" s="316">
        <v>0</v>
      </c>
      <c r="X112" s="315">
        <v>910.96716684322234</v>
      </c>
      <c r="Y112" s="315">
        <v>86.492067489739227</v>
      </c>
      <c r="Z112" s="315">
        <v>475.75505018921882</v>
      </c>
      <c r="AA112" s="315">
        <v>212.64881274499672</v>
      </c>
      <c r="AB112" s="5">
        <v>52.095699743303925</v>
      </c>
      <c r="AC112" s="5">
        <v>53.626910557826719</v>
      </c>
      <c r="AD112" s="5">
        <v>54.418468057650827</v>
      </c>
      <c r="AE112" s="5">
        <v>56.38318366296145</v>
      </c>
      <c r="AF112" s="5">
        <v>56.351606021224669</v>
      </c>
      <c r="AG112" s="5">
        <v>58.457962396716646</v>
      </c>
      <c r="AH112" s="350">
        <v>60.706578762803787</v>
      </c>
      <c r="AI112" s="350">
        <v>62.612643053222328</v>
      </c>
      <c r="AJ112" s="14"/>
    </row>
    <row r="113" spans="2:36" outlineLevel="1" x14ac:dyDescent="0.2">
      <c r="C113" s="119">
        <v>3</v>
      </c>
      <c r="D113" s="329"/>
      <c r="E113" s="329"/>
      <c r="F113" s="372"/>
      <c r="G113" s="329"/>
      <c r="H113" s="329"/>
      <c r="I113" s="330"/>
      <c r="J113" s="330"/>
      <c r="K113" s="330"/>
      <c r="L113" s="330"/>
      <c r="M113" s="330"/>
      <c r="N113" s="330"/>
      <c r="O113" s="330"/>
      <c r="P113" s="330"/>
      <c r="Q113" s="16"/>
      <c r="R113" s="304"/>
      <c r="S113" s="305"/>
      <c r="T113" s="305"/>
      <c r="U113" s="305"/>
      <c r="V113" s="305"/>
      <c r="W113" s="306"/>
      <c r="X113" s="305"/>
      <c r="Y113" s="305"/>
      <c r="Z113" s="305"/>
      <c r="AA113" s="305"/>
      <c r="AB113" s="307"/>
      <c r="AC113" s="307"/>
      <c r="AD113" s="307"/>
      <c r="AE113" s="307"/>
      <c r="AF113" s="307"/>
      <c r="AG113" s="307"/>
      <c r="AH113" s="362"/>
      <c r="AI113" s="362"/>
      <c r="AJ113" s="14"/>
    </row>
    <row r="114" spans="2:36" outlineLevel="1" x14ac:dyDescent="0.2">
      <c r="C114" s="119">
        <v>3</v>
      </c>
      <c r="D114" s="329"/>
      <c r="E114" s="329"/>
      <c r="F114" s="329"/>
      <c r="G114" s="329"/>
      <c r="H114" s="329"/>
      <c r="I114" s="330"/>
      <c r="J114" s="330"/>
      <c r="K114" s="330"/>
      <c r="L114" s="330"/>
      <c r="M114" s="330"/>
      <c r="N114" s="330"/>
      <c r="O114" s="330"/>
      <c r="P114" s="330"/>
      <c r="Q114" s="330"/>
      <c r="R114" s="330"/>
      <c r="S114" s="329"/>
      <c r="T114" s="329"/>
      <c r="U114" s="330"/>
      <c r="V114" s="330"/>
      <c r="W114" s="330"/>
      <c r="X114" s="329"/>
      <c r="Y114" s="329"/>
      <c r="Z114" s="330"/>
      <c r="AA114" s="329"/>
      <c r="AB114" s="329"/>
      <c r="AC114" s="329"/>
      <c r="AD114" s="329"/>
      <c r="AE114" s="329"/>
      <c r="AF114" s="329"/>
      <c r="AG114" s="329"/>
      <c r="AH114" s="329"/>
      <c r="AI114" s="329"/>
      <c r="AJ114" s="14"/>
    </row>
    <row r="115" spans="2:36" s="11" customFormat="1" outlineLevel="1" x14ac:dyDescent="0.2">
      <c r="B115" s="310"/>
      <c r="C115" s="119">
        <v>3</v>
      </c>
      <c r="E115" s="120" t="s">
        <v>304</v>
      </c>
      <c r="F115" s="121"/>
      <c r="G115" s="121"/>
      <c r="H115" s="121"/>
      <c r="I115" s="121"/>
      <c r="J115" s="121"/>
      <c r="K115" s="121"/>
      <c r="L115" s="121"/>
      <c r="M115" s="121"/>
      <c r="N115" s="121"/>
      <c r="O115" s="121"/>
      <c r="P115" s="121"/>
      <c r="Q115" s="122"/>
      <c r="R115" s="123"/>
      <c r="S115" s="123"/>
      <c r="T115" s="123"/>
      <c r="U115" s="123"/>
      <c r="V115" s="123"/>
      <c r="W115" s="123"/>
      <c r="X115" s="123"/>
      <c r="Y115" s="123"/>
      <c r="Z115" s="123"/>
      <c r="AA115" s="123"/>
      <c r="AB115" s="123"/>
      <c r="AC115" s="123"/>
      <c r="AD115" s="123"/>
      <c r="AE115" s="123"/>
      <c r="AF115" s="123"/>
      <c r="AG115" s="123"/>
      <c r="AH115" s="123"/>
      <c r="AI115" s="123"/>
    </row>
    <row r="116" spans="2:36" s="11" customFormat="1" outlineLevel="1" x14ac:dyDescent="0.2">
      <c r="B116" s="310"/>
      <c r="C116" s="119">
        <v>3</v>
      </c>
      <c r="E116" s="373" t="s">
        <v>305</v>
      </c>
      <c r="F116" s="309"/>
      <c r="G116" s="309"/>
      <c r="H116" s="309"/>
      <c r="I116" s="309"/>
      <c r="J116" s="309"/>
      <c r="K116" s="309"/>
      <c r="L116" s="309"/>
      <c r="M116" s="309"/>
      <c r="N116" s="309"/>
      <c r="O116" s="309"/>
      <c r="P116" s="309"/>
      <c r="Q116" s="360"/>
      <c r="R116" s="361"/>
      <c r="S116" s="361"/>
      <c r="T116" s="361"/>
      <c r="U116" s="361"/>
      <c r="V116" s="361"/>
      <c r="W116" s="361"/>
      <c r="X116" s="361"/>
      <c r="Y116" s="361"/>
      <c r="Z116" s="361"/>
      <c r="AA116" s="361"/>
      <c r="AB116" s="361"/>
      <c r="AC116" s="361"/>
      <c r="AD116" s="361"/>
      <c r="AE116" s="361"/>
      <c r="AF116" s="361"/>
      <c r="AG116" s="361"/>
      <c r="AH116" s="361"/>
      <c r="AI116" s="361"/>
    </row>
    <row r="117" spans="2:36" outlineLevel="1" x14ac:dyDescent="0.2">
      <c r="C117" s="119">
        <v>3</v>
      </c>
      <c r="D117" s="329"/>
      <c r="E117" s="329"/>
      <c r="F117" s="329" t="s">
        <v>306</v>
      </c>
      <c r="G117" s="329"/>
      <c r="H117" s="329"/>
      <c r="I117" s="330"/>
      <c r="J117" s="330"/>
      <c r="K117" s="330"/>
      <c r="L117" s="330"/>
      <c r="M117" s="330"/>
      <c r="N117" s="330"/>
      <c r="O117" s="330"/>
      <c r="P117" s="330"/>
      <c r="Q117" s="16" t="s">
        <v>110</v>
      </c>
      <c r="R117" s="374">
        <v>0</v>
      </c>
      <c r="S117" s="375">
        <v>0</v>
      </c>
      <c r="T117" s="375">
        <v>0</v>
      </c>
      <c r="U117" s="376">
        <v>1193.9849469141038</v>
      </c>
      <c r="V117" s="376">
        <v>1314.9586354814367</v>
      </c>
      <c r="W117" s="377">
        <v>1658.688258450162</v>
      </c>
      <c r="X117" s="375">
        <v>2736.7456792705898</v>
      </c>
      <c r="Y117" s="375">
        <v>2828.8901888656819</v>
      </c>
      <c r="Z117" s="376">
        <v>2993.7191757977125</v>
      </c>
      <c r="AA117" s="375">
        <v>3389.1558905843417</v>
      </c>
      <c r="AB117" s="378">
        <v>3147.3195758798556</v>
      </c>
      <c r="AC117" s="378">
        <v>3835.8237933268447</v>
      </c>
      <c r="AD117" s="378">
        <v>4247.6207929805514</v>
      </c>
      <c r="AE117" s="378">
        <v>4207.6368794114114</v>
      </c>
      <c r="AF117" s="378">
        <v>4026.3705322949045</v>
      </c>
      <c r="AG117" s="378">
        <v>3880.7079078562911</v>
      </c>
      <c r="AH117" s="379">
        <v>3817.2760969870378</v>
      </c>
      <c r="AI117" s="379">
        <v>3862.7253250075469</v>
      </c>
      <c r="AJ117" s="14"/>
    </row>
    <row r="118" spans="2:36" outlineLevel="1" x14ac:dyDescent="0.2">
      <c r="C118" s="119">
        <v>3</v>
      </c>
      <c r="D118" s="329"/>
      <c r="E118" s="329"/>
      <c r="F118" s="329" t="s">
        <v>307</v>
      </c>
      <c r="G118" s="329"/>
      <c r="H118" s="329"/>
      <c r="I118" s="330"/>
      <c r="J118" s="330"/>
      <c r="K118" s="330"/>
      <c r="L118" s="330"/>
      <c r="M118" s="330"/>
      <c r="N118" s="330"/>
      <c r="O118" s="330"/>
      <c r="P118" s="330"/>
      <c r="Q118" s="16" t="s">
        <v>110</v>
      </c>
      <c r="R118" s="380"/>
      <c r="S118" s="381"/>
      <c r="T118" s="381"/>
      <c r="U118" s="382"/>
      <c r="V118" s="382"/>
      <c r="W118" s="383"/>
      <c r="X118" s="381"/>
      <c r="Y118" s="381"/>
      <c r="Z118" s="382"/>
      <c r="AA118" s="381"/>
      <c r="AB118" s="329"/>
      <c r="AC118" s="329"/>
      <c r="AD118" s="329"/>
      <c r="AE118" s="329"/>
      <c r="AF118" s="329"/>
      <c r="AG118" s="329"/>
      <c r="AH118" s="384"/>
      <c r="AI118" s="384"/>
      <c r="AJ118" s="14"/>
    </row>
    <row r="119" spans="2:36" outlineLevel="1" x14ac:dyDescent="0.2">
      <c r="C119" s="119">
        <v>3</v>
      </c>
      <c r="D119" s="329"/>
      <c r="E119" s="329"/>
      <c r="F119" s="329" t="s">
        <v>308</v>
      </c>
      <c r="G119" s="329"/>
      <c r="H119" s="329"/>
      <c r="I119" s="330"/>
      <c r="J119" s="330"/>
      <c r="K119" s="330"/>
      <c r="L119" s="330"/>
      <c r="M119" s="330"/>
      <c r="N119" s="330"/>
      <c r="O119" s="330"/>
      <c r="P119" s="330"/>
      <c r="Q119" s="16" t="s">
        <v>110</v>
      </c>
      <c r="R119" s="380"/>
      <c r="S119" s="381"/>
      <c r="T119" s="381"/>
      <c r="U119" s="382"/>
      <c r="V119" s="382"/>
      <c r="W119" s="383"/>
      <c r="X119" s="381"/>
      <c r="Y119" s="381"/>
      <c r="Z119" s="382"/>
      <c r="AA119" s="381"/>
      <c r="AB119" s="329"/>
      <c r="AC119" s="329"/>
      <c r="AD119" s="329"/>
      <c r="AE119" s="329"/>
      <c r="AF119" s="329"/>
      <c r="AG119" s="329"/>
      <c r="AH119" s="384"/>
      <c r="AI119" s="384"/>
      <c r="AJ119" s="14"/>
    </row>
    <row r="120" spans="2:36" outlineLevel="1" x14ac:dyDescent="0.2">
      <c r="C120" s="119">
        <v>3</v>
      </c>
      <c r="D120" s="329"/>
      <c r="E120" s="329"/>
      <c r="F120" s="329" t="s">
        <v>309</v>
      </c>
      <c r="G120" s="329"/>
      <c r="H120" s="329"/>
      <c r="I120" s="330"/>
      <c r="J120" s="330"/>
      <c r="K120" s="330"/>
      <c r="L120" s="330"/>
      <c r="M120" s="330"/>
      <c r="N120" s="330"/>
      <c r="O120" s="330"/>
      <c r="P120" s="330"/>
      <c r="Q120" s="16" t="s">
        <v>110</v>
      </c>
      <c r="R120" s="385"/>
      <c r="S120" s="386"/>
      <c r="T120" s="386"/>
      <c r="U120" s="387"/>
      <c r="V120" s="387"/>
      <c r="W120" s="388"/>
      <c r="X120" s="386"/>
      <c r="Y120" s="386"/>
      <c r="Z120" s="387"/>
      <c r="AA120" s="386"/>
      <c r="AB120" s="333"/>
      <c r="AC120" s="333"/>
      <c r="AD120" s="333"/>
      <c r="AE120" s="333"/>
      <c r="AF120" s="333"/>
      <c r="AG120" s="333"/>
      <c r="AH120" s="389"/>
      <c r="AI120" s="389"/>
      <c r="AJ120" s="14"/>
    </row>
    <row r="121" spans="2:36" outlineLevel="1" x14ac:dyDescent="0.2">
      <c r="C121" s="119">
        <v>3</v>
      </c>
      <c r="D121" s="329"/>
      <c r="E121" s="329"/>
      <c r="F121" s="364" t="s">
        <v>310</v>
      </c>
      <c r="G121" s="364"/>
      <c r="H121" s="364"/>
      <c r="I121" s="365"/>
      <c r="J121" s="365"/>
      <c r="K121" s="365"/>
      <c r="L121" s="365"/>
      <c r="M121" s="365"/>
      <c r="N121" s="365"/>
      <c r="O121" s="365"/>
      <c r="P121" s="365"/>
      <c r="Q121" s="366" t="s">
        <v>110</v>
      </c>
      <c r="R121" s="390">
        <v>0</v>
      </c>
      <c r="S121" s="391">
        <v>0</v>
      </c>
      <c r="T121" s="391">
        <v>0</v>
      </c>
      <c r="U121" s="390">
        <v>1193.9849469141038</v>
      </c>
      <c r="V121" s="390">
        <v>1314.9586354814367</v>
      </c>
      <c r="W121" s="390">
        <v>1658.688258450162</v>
      </c>
      <c r="X121" s="391">
        <v>2736.7456792705898</v>
      </c>
      <c r="Y121" s="391">
        <v>2828.8901888656819</v>
      </c>
      <c r="Z121" s="390">
        <v>2993.7191757977125</v>
      </c>
      <c r="AA121" s="391">
        <v>3389.1558905843417</v>
      </c>
      <c r="AB121" s="391">
        <v>3147.3195758798556</v>
      </c>
      <c r="AC121" s="391">
        <v>3835.8237933268447</v>
      </c>
      <c r="AD121" s="391">
        <v>4247.6207929805514</v>
      </c>
      <c r="AE121" s="391">
        <v>4207.6368794114114</v>
      </c>
      <c r="AF121" s="391">
        <v>4026.3705322949045</v>
      </c>
      <c r="AG121" s="391">
        <v>3880.7079078562911</v>
      </c>
      <c r="AH121" s="391">
        <v>3817.2760969870378</v>
      </c>
      <c r="AI121" s="391">
        <v>3862.7253250075469</v>
      </c>
      <c r="AJ121" s="14"/>
    </row>
    <row r="122" spans="2:36" outlineLevel="1" x14ac:dyDescent="0.2">
      <c r="C122" s="119">
        <v>3</v>
      </c>
      <c r="D122" s="329"/>
      <c r="E122" s="329"/>
      <c r="F122" s="329"/>
      <c r="G122" s="329"/>
      <c r="H122" s="329"/>
      <c r="I122" s="330"/>
      <c r="J122" s="330"/>
      <c r="K122" s="330"/>
      <c r="L122" s="330"/>
      <c r="M122" s="330"/>
      <c r="N122" s="330"/>
      <c r="O122" s="330"/>
      <c r="P122" s="330"/>
      <c r="Q122" s="330"/>
      <c r="R122" s="330"/>
      <c r="S122" s="329"/>
      <c r="T122" s="329"/>
      <c r="U122" s="330"/>
      <c r="V122" s="330"/>
      <c r="W122" s="330"/>
      <c r="X122" s="329"/>
      <c r="Y122" s="329"/>
      <c r="Z122" s="330"/>
      <c r="AA122" s="329"/>
      <c r="AB122" s="329"/>
      <c r="AC122" s="329"/>
      <c r="AD122" s="329"/>
      <c r="AE122" s="329"/>
      <c r="AF122" s="329"/>
      <c r="AG122" s="329"/>
      <c r="AH122" s="329"/>
      <c r="AI122" s="329"/>
      <c r="AJ122" s="14"/>
    </row>
    <row r="123" spans="2:36" outlineLevel="1" x14ac:dyDescent="0.2">
      <c r="C123" s="119">
        <v>3</v>
      </c>
      <c r="D123" s="329"/>
      <c r="E123" s="328" t="s">
        <v>311</v>
      </c>
      <c r="F123" s="329"/>
      <c r="G123" s="329"/>
      <c r="H123" s="329"/>
      <c r="I123" s="330"/>
      <c r="J123" s="330"/>
      <c r="K123" s="330"/>
      <c r="L123" s="330"/>
      <c r="M123" s="330"/>
      <c r="N123" s="330"/>
      <c r="O123" s="330"/>
      <c r="P123" s="330"/>
      <c r="Q123" s="330"/>
      <c r="R123" s="330"/>
      <c r="S123" s="329"/>
      <c r="T123" s="329"/>
      <c r="U123" s="330"/>
      <c r="V123" s="330"/>
      <c r="W123" s="330"/>
      <c r="X123" s="329"/>
      <c r="Y123" s="329"/>
      <c r="Z123" s="330"/>
      <c r="AA123" s="329"/>
      <c r="AB123" s="329"/>
      <c r="AC123" s="329"/>
      <c r="AD123" s="329"/>
      <c r="AE123" s="329"/>
      <c r="AF123" s="329"/>
      <c r="AG123" s="329"/>
      <c r="AH123" s="329"/>
      <c r="AI123" s="329"/>
      <c r="AJ123" s="14"/>
    </row>
    <row r="124" spans="2:36" outlineLevel="1" x14ac:dyDescent="0.2">
      <c r="C124" s="119">
        <v>3</v>
      </c>
      <c r="D124" s="329"/>
      <c r="E124" s="329"/>
      <c r="F124" s="329" t="s">
        <v>312</v>
      </c>
      <c r="G124" s="329"/>
      <c r="H124" s="329"/>
      <c r="I124" s="330"/>
      <c r="J124" s="330"/>
      <c r="K124" s="330"/>
      <c r="L124" s="330"/>
      <c r="M124" s="330"/>
      <c r="N124" s="330"/>
      <c r="O124" s="330"/>
      <c r="P124" s="330"/>
      <c r="Q124" s="16" t="s">
        <v>110</v>
      </c>
      <c r="R124" s="392">
        <v>0</v>
      </c>
      <c r="S124" s="393">
        <v>0</v>
      </c>
      <c r="T124" s="393">
        <v>0</v>
      </c>
      <c r="U124" s="394">
        <v>-1193.9849469141038</v>
      </c>
      <c r="V124" s="394">
        <v>-1314.9586354814367</v>
      </c>
      <c r="W124" s="395">
        <v>-1393.0061013340751</v>
      </c>
      <c r="X124" s="393">
        <v>-1688.6790594360732</v>
      </c>
      <c r="Y124" s="393">
        <v>-1667.0080557174269</v>
      </c>
      <c r="Z124" s="394">
        <v>-1738.6334059987619</v>
      </c>
      <c r="AA124" s="393">
        <v>-2064.7861817966646</v>
      </c>
      <c r="AB124" s="396">
        <v>-1784.1426228799787</v>
      </c>
      <c r="AC124" s="396">
        <v>-1799.2666847047658</v>
      </c>
      <c r="AD124" s="396">
        <v>-2231.445035835352</v>
      </c>
      <c r="AE124" s="396">
        <v>-2211.8722162660692</v>
      </c>
      <c r="AF124" s="396">
        <v>-2051.128552431006</v>
      </c>
      <c r="AG124" s="396">
        <v>-1926.0950710867637</v>
      </c>
      <c r="AH124" s="397">
        <v>-1883.1901106829105</v>
      </c>
      <c r="AI124" s="397">
        <v>-1949.0937753888156</v>
      </c>
      <c r="AJ124" s="14"/>
    </row>
    <row r="125" spans="2:36" outlineLevel="1" x14ac:dyDescent="0.2">
      <c r="C125" s="119">
        <v>3</v>
      </c>
      <c r="D125" s="329"/>
      <c r="E125" s="329"/>
      <c r="F125" s="329" t="s">
        <v>313</v>
      </c>
      <c r="G125" s="329"/>
      <c r="H125" s="329"/>
      <c r="I125" s="330"/>
      <c r="J125" s="330"/>
      <c r="K125" s="330"/>
      <c r="L125" s="330"/>
      <c r="M125" s="330"/>
      <c r="N125" s="330"/>
      <c r="O125" s="330"/>
      <c r="P125" s="330"/>
      <c r="Q125" s="16" t="s">
        <v>110</v>
      </c>
      <c r="R125" s="380"/>
      <c r="S125" s="381"/>
      <c r="T125" s="381"/>
      <c r="U125" s="382"/>
      <c r="V125" s="382"/>
      <c r="W125" s="383"/>
      <c r="X125" s="381"/>
      <c r="Y125" s="381"/>
      <c r="Z125" s="382"/>
      <c r="AA125" s="381"/>
      <c r="AB125" s="329"/>
      <c r="AC125" s="329"/>
      <c r="AD125" s="329"/>
      <c r="AE125" s="329"/>
      <c r="AF125" s="329"/>
      <c r="AG125" s="329"/>
      <c r="AH125" s="384"/>
      <c r="AI125" s="384"/>
      <c r="AJ125" s="14"/>
    </row>
    <row r="126" spans="2:36" outlineLevel="1" x14ac:dyDescent="0.2">
      <c r="C126" s="119">
        <v>3</v>
      </c>
      <c r="D126" s="329"/>
      <c r="E126" s="329"/>
      <c r="F126" s="329" t="s">
        <v>314</v>
      </c>
      <c r="G126" s="329"/>
      <c r="H126" s="329"/>
      <c r="I126" s="330"/>
      <c r="J126" s="330"/>
      <c r="K126" s="330"/>
      <c r="L126" s="330"/>
      <c r="M126" s="330"/>
      <c r="N126" s="330"/>
      <c r="O126" s="330"/>
      <c r="P126" s="330"/>
      <c r="Q126" s="16" t="s">
        <v>110</v>
      </c>
      <c r="R126" s="398">
        <v>0</v>
      </c>
      <c r="S126" s="399">
        <v>0</v>
      </c>
      <c r="T126" s="399">
        <v>0</v>
      </c>
      <c r="U126" s="400">
        <v>0</v>
      </c>
      <c r="V126" s="400">
        <v>0</v>
      </c>
      <c r="W126" s="401">
        <v>0</v>
      </c>
      <c r="X126" s="399">
        <v>-1518.2786114053706</v>
      </c>
      <c r="Y126" s="399">
        <v>-144.15344581623205</v>
      </c>
      <c r="Z126" s="400">
        <v>-792.92508364869809</v>
      </c>
      <c r="AA126" s="399">
        <v>-354.41468790832789</v>
      </c>
      <c r="AB126" s="339">
        <v>-86.826166238839875</v>
      </c>
      <c r="AC126" s="339">
        <v>-89.378184263044531</v>
      </c>
      <c r="AD126" s="339">
        <v>-90.697446762751383</v>
      </c>
      <c r="AE126" s="339">
        <v>-93.971972771602424</v>
      </c>
      <c r="AF126" s="339">
        <v>-93.919343368707786</v>
      </c>
      <c r="AG126" s="339">
        <v>-97.429937327861083</v>
      </c>
      <c r="AH126" s="402">
        <v>-101.17763127133965</v>
      </c>
      <c r="AI126" s="402">
        <v>-104.35440508870388</v>
      </c>
      <c r="AJ126" s="14"/>
    </row>
    <row r="127" spans="2:36" outlineLevel="1" x14ac:dyDescent="0.2">
      <c r="C127" s="119">
        <v>3</v>
      </c>
      <c r="D127" s="329"/>
      <c r="E127" s="329"/>
      <c r="F127" s="329" t="s">
        <v>315</v>
      </c>
      <c r="G127" s="329"/>
      <c r="H127" s="329"/>
      <c r="I127" s="330"/>
      <c r="J127" s="330"/>
      <c r="K127" s="330"/>
      <c r="L127" s="330"/>
      <c r="M127" s="330"/>
      <c r="N127" s="330"/>
      <c r="O127" s="330"/>
      <c r="P127" s="330"/>
      <c r="Q127" s="16" t="s">
        <v>110</v>
      </c>
      <c r="R127" s="304">
        <v>0</v>
      </c>
      <c r="S127" s="305">
        <v>0</v>
      </c>
      <c r="T127" s="305">
        <v>0</v>
      </c>
      <c r="U127" s="305">
        <v>0</v>
      </c>
      <c r="V127" s="305">
        <v>0</v>
      </c>
      <c r="W127" s="306">
        <v>0</v>
      </c>
      <c r="X127" s="305">
        <v>-632.86422108034662</v>
      </c>
      <c r="Y127" s="305">
        <v>-667.19099186688925</v>
      </c>
      <c r="Z127" s="305">
        <v>-689.15594204430499</v>
      </c>
      <c r="AA127" s="305">
        <v>-713.02068382076402</v>
      </c>
      <c r="AB127" s="307">
        <v>-725.81799811137421</v>
      </c>
      <c r="AC127" s="307">
        <v>-734.28401736590797</v>
      </c>
      <c r="AD127" s="307">
        <v>-722.72867494984916</v>
      </c>
      <c r="AE127" s="307">
        <v>-711.10752729710919</v>
      </c>
      <c r="AF127" s="307">
        <v>-699.39774956804968</v>
      </c>
      <c r="AG127" s="307">
        <v>-687.59921995872367</v>
      </c>
      <c r="AH127" s="362">
        <v>-675.76637414006802</v>
      </c>
      <c r="AI127" s="362">
        <v>-663.8890156732615</v>
      </c>
      <c r="AJ127" s="14"/>
    </row>
    <row r="128" spans="2:36" outlineLevel="1" x14ac:dyDescent="0.2">
      <c r="C128" s="119">
        <v>3</v>
      </c>
      <c r="D128" s="329"/>
      <c r="E128" s="329"/>
      <c r="F128" s="364" t="s">
        <v>316</v>
      </c>
      <c r="G128" s="364"/>
      <c r="H128" s="364"/>
      <c r="I128" s="365"/>
      <c r="J128" s="365"/>
      <c r="K128" s="365"/>
      <c r="L128" s="365"/>
      <c r="M128" s="365"/>
      <c r="N128" s="365"/>
      <c r="O128" s="365"/>
      <c r="P128" s="365"/>
      <c r="Q128" s="366" t="s">
        <v>110</v>
      </c>
      <c r="R128" s="390">
        <v>0</v>
      </c>
      <c r="S128" s="390">
        <v>0</v>
      </c>
      <c r="T128" s="390">
        <v>0</v>
      </c>
      <c r="U128" s="390">
        <v>-1193.9849469141038</v>
      </c>
      <c r="V128" s="390">
        <v>-1314.9586354814367</v>
      </c>
      <c r="W128" s="390">
        <v>-1393.0061013340751</v>
      </c>
      <c r="X128" s="390">
        <v>-3839.8218919217907</v>
      </c>
      <c r="Y128" s="390">
        <v>-2478.3524934005482</v>
      </c>
      <c r="Z128" s="390">
        <v>-3220.7144316917652</v>
      </c>
      <c r="AA128" s="390">
        <v>-3132.2215535257565</v>
      </c>
      <c r="AB128" s="390">
        <v>-2596.7867872301931</v>
      </c>
      <c r="AC128" s="390">
        <v>-2622.9288863337183</v>
      </c>
      <c r="AD128" s="390">
        <v>-3044.8711575479529</v>
      </c>
      <c r="AE128" s="390">
        <v>-3016.9517163347809</v>
      </c>
      <c r="AF128" s="390">
        <v>-2844.4456453677635</v>
      </c>
      <c r="AG128" s="390">
        <v>-2711.1242283733486</v>
      </c>
      <c r="AH128" s="390">
        <v>-2660.134116094318</v>
      </c>
      <c r="AI128" s="390">
        <v>-2717.337196150781</v>
      </c>
      <c r="AJ128" s="14"/>
    </row>
    <row r="129" spans="2:36" outlineLevel="1" x14ac:dyDescent="0.2">
      <c r="C129" s="119">
        <v>3</v>
      </c>
      <c r="D129" s="329"/>
      <c r="E129" s="329"/>
      <c r="F129" s="329"/>
      <c r="G129" s="329"/>
      <c r="H129" s="329"/>
      <c r="I129" s="330"/>
      <c r="J129" s="330"/>
      <c r="K129" s="330"/>
      <c r="L129" s="330"/>
      <c r="M129" s="330"/>
      <c r="N129" s="330"/>
      <c r="O129" s="330"/>
      <c r="P129" s="330"/>
      <c r="Q129" s="330"/>
      <c r="R129" s="330"/>
      <c r="S129" s="329"/>
      <c r="T129" s="329"/>
      <c r="U129" s="330"/>
      <c r="V129" s="330"/>
      <c r="W129" s="330"/>
      <c r="X129" s="329"/>
      <c r="Y129" s="329"/>
      <c r="Z129" s="330"/>
      <c r="AA129" s="329"/>
      <c r="AB129" s="329"/>
      <c r="AC129" s="329"/>
      <c r="AD129" s="329"/>
      <c r="AE129" s="329"/>
      <c r="AF129" s="329"/>
      <c r="AG129" s="329"/>
      <c r="AH129" s="329"/>
      <c r="AI129" s="329"/>
      <c r="AJ129" s="14"/>
    </row>
    <row r="130" spans="2:36" s="310" customFormat="1" outlineLevel="1" x14ac:dyDescent="0.2">
      <c r="C130" s="119">
        <v>3</v>
      </c>
      <c r="E130" s="328" t="s">
        <v>317</v>
      </c>
      <c r="F130" s="259"/>
      <c r="G130" s="329"/>
      <c r="H130" s="329"/>
      <c r="I130" s="330"/>
      <c r="J130" s="330"/>
      <c r="K130" s="330"/>
      <c r="L130" s="330"/>
      <c r="M130" s="330"/>
      <c r="N130" s="330"/>
      <c r="O130" s="330"/>
      <c r="P130" s="330"/>
      <c r="Q130" s="16" t="s">
        <v>110</v>
      </c>
      <c r="R130" s="340">
        <v>0</v>
      </c>
      <c r="S130" s="341">
        <v>0</v>
      </c>
      <c r="T130" s="341">
        <v>0</v>
      </c>
      <c r="U130" s="341">
        <v>0</v>
      </c>
      <c r="V130" s="341">
        <v>0</v>
      </c>
      <c r="W130" s="342">
        <v>0</v>
      </c>
      <c r="X130" s="341">
        <v>0</v>
      </c>
      <c r="Y130" s="341">
        <v>-1103.0762126512009</v>
      </c>
      <c r="Z130" s="341">
        <v>-752.53851718606711</v>
      </c>
      <c r="AA130" s="341">
        <v>-979.53377308011977</v>
      </c>
      <c r="AB130" s="343">
        <v>-722.59943602153453</v>
      </c>
      <c r="AC130" s="343">
        <v>-172.06664737187202</v>
      </c>
      <c r="AD130" s="343">
        <v>0</v>
      </c>
      <c r="AE130" s="343">
        <v>0</v>
      </c>
      <c r="AF130" s="343">
        <v>0</v>
      </c>
      <c r="AG130" s="343">
        <v>0</v>
      </c>
      <c r="AH130" s="344">
        <v>0</v>
      </c>
      <c r="AI130" s="344">
        <v>0</v>
      </c>
      <c r="AJ130" s="403"/>
    </row>
    <row r="131" spans="2:36" outlineLevel="1" x14ac:dyDescent="0.2">
      <c r="C131" s="119">
        <v>3</v>
      </c>
      <c r="D131" s="259"/>
      <c r="E131" s="259"/>
      <c r="G131" s="259"/>
      <c r="H131" s="259"/>
      <c r="I131" s="16"/>
      <c r="J131" s="16"/>
      <c r="K131" s="16"/>
      <c r="L131" s="16"/>
      <c r="M131" s="16"/>
      <c r="N131" s="16"/>
      <c r="O131" s="16"/>
      <c r="P131" s="16"/>
      <c r="Q131" s="16"/>
      <c r="R131" s="16"/>
      <c r="S131" s="259"/>
      <c r="T131" s="259"/>
      <c r="U131" s="16"/>
      <c r="V131" s="16"/>
      <c r="W131" s="16"/>
      <c r="X131" s="259"/>
      <c r="Y131" s="259"/>
      <c r="Z131" s="16"/>
      <c r="AA131" s="259"/>
      <c r="AB131" s="259"/>
      <c r="AC131" s="259"/>
      <c r="AD131" s="259"/>
      <c r="AE131" s="259"/>
      <c r="AF131" s="259"/>
      <c r="AG131" s="259"/>
      <c r="AH131" s="259"/>
      <c r="AI131" s="259"/>
      <c r="AJ131" s="14"/>
    </row>
    <row r="132" spans="2:36" s="11" customFormat="1" outlineLevel="1" x14ac:dyDescent="0.2">
      <c r="B132" s="310"/>
      <c r="C132" s="119">
        <v>3</v>
      </c>
      <c r="E132" s="120" t="s">
        <v>318</v>
      </c>
      <c r="F132" s="121"/>
      <c r="G132" s="121"/>
      <c r="H132" s="121"/>
      <c r="I132" s="121"/>
      <c r="J132" s="121"/>
      <c r="K132" s="121"/>
      <c r="L132" s="121"/>
      <c r="M132" s="121"/>
      <c r="N132" s="121"/>
      <c r="O132" s="121"/>
      <c r="P132" s="121"/>
      <c r="Q132" s="122"/>
      <c r="R132" s="123"/>
      <c r="S132" s="123"/>
      <c r="T132" s="123"/>
      <c r="U132" s="123"/>
      <c r="V132" s="123"/>
      <c r="W132" s="123"/>
      <c r="X132" s="123"/>
      <c r="Y132" s="123"/>
      <c r="Z132" s="123"/>
      <c r="AA132" s="123"/>
      <c r="AB132" s="123"/>
      <c r="AC132" s="123"/>
      <c r="AD132" s="123"/>
      <c r="AE132" s="123"/>
      <c r="AF132" s="123"/>
      <c r="AG132" s="123"/>
      <c r="AH132" s="123"/>
      <c r="AI132" s="123"/>
    </row>
    <row r="133" spans="2:36" outlineLevel="1" x14ac:dyDescent="0.2">
      <c r="C133" s="119">
        <v>3</v>
      </c>
      <c r="D133" s="259"/>
      <c r="E133" s="259"/>
      <c r="F133" s="259"/>
      <c r="G133" s="259"/>
      <c r="H133" s="259"/>
      <c r="I133" s="16"/>
      <c r="J133" s="16"/>
      <c r="K133" s="16"/>
      <c r="L133" s="16"/>
      <c r="M133" s="16"/>
      <c r="N133" s="16"/>
      <c r="O133" s="16"/>
      <c r="P133" s="16"/>
      <c r="Q133" s="16"/>
      <c r="R133" s="16"/>
      <c r="S133" s="259"/>
      <c r="T133" s="259"/>
      <c r="U133" s="16"/>
      <c r="V133" s="16"/>
      <c r="W133" s="16"/>
      <c r="X133" s="259"/>
      <c r="Y133" s="259"/>
      <c r="Z133" s="16"/>
      <c r="AA133" s="259"/>
      <c r="AB133" s="259"/>
      <c r="AC133" s="259"/>
      <c r="AD133" s="259"/>
      <c r="AE133" s="259"/>
      <c r="AF133" s="259"/>
      <c r="AG133" s="259"/>
      <c r="AH133" s="259"/>
      <c r="AI133" s="259"/>
      <c r="AJ133" s="14"/>
    </row>
    <row r="134" spans="2:36" outlineLevel="1" x14ac:dyDescent="0.2">
      <c r="C134" s="119">
        <v>3</v>
      </c>
      <c r="D134" s="259"/>
      <c r="E134" s="373" t="s">
        <v>319</v>
      </c>
      <c r="F134" s="259"/>
      <c r="G134" s="259"/>
      <c r="H134" s="259"/>
      <c r="I134" s="16"/>
      <c r="J134" s="16"/>
      <c r="K134" s="16"/>
      <c r="L134" s="16"/>
      <c r="M134" s="16"/>
      <c r="N134" s="16"/>
      <c r="O134" s="16"/>
      <c r="P134" s="16"/>
      <c r="Q134" s="16" t="s">
        <v>110</v>
      </c>
      <c r="R134" s="340">
        <v>0</v>
      </c>
      <c r="S134" s="341">
        <v>0</v>
      </c>
      <c r="T134" s="341">
        <v>0</v>
      </c>
      <c r="U134" s="341">
        <v>0</v>
      </c>
      <c r="V134" s="341">
        <v>0</v>
      </c>
      <c r="W134" s="342">
        <v>265.68215711608696</v>
      </c>
      <c r="X134" s="341">
        <v>-1103.0762126512009</v>
      </c>
      <c r="Y134" s="341">
        <v>-752.53851718606711</v>
      </c>
      <c r="Z134" s="341">
        <v>-979.53377308011977</v>
      </c>
      <c r="AA134" s="341">
        <v>-722.59943602153453</v>
      </c>
      <c r="AB134" s="343">
        <v>-172.06664737187202</v>
      </c>
      <c r="AC134" s="343">
        <v>1040.8282596212543</v>
      </c>
      <c r="AD134" s="343">
        <v>1202.7496354325986</v>
      </c>
      <c r="AE134" s="343">
        <v>1190.6851630766305</v>
      </c>
      <c r="AF134" s="343">
        <v>1181.924886927141</v>
      </c>
      <c r="AG134" s="343">
        <v>1169.5836794829424</v>
      </c>
      <c r="AH134" s="344">
        <v>1157.1419808927199</v>
      </c>
      <c r="AI134" s="344">
        <v>1145.3881288567659</v>
      </c>
      <c r="AJ134" s="14"/>
    </row>
    <row r="135" spans="2:36" outlineLevel="1" x14ac:dyDescent="0.2">
      <c r="C135" s="119">
        <v>3</v>
      </c>
      <c r="D135" s="259"/>
      <c r="E135" s="373"/>
      <c r="F135" s="259"/>
      <c r="G135" s="259"/>
      <c r="H135" s="259"/>
      <c r="I135" s="16"/>
      <c r="J135" s="16"/>
      <c r="K135" s="16"/>
      <c r="L135" s="16"/>
      <c r="M135" s="16"/>
      <c r="N135" s="16"/>
      <c r="O135" s="16"/>
      <c r="P135" s="16"/>
      <c r="Q135" s="16"/>
      <c r="R135" s="16"/>
      <c r="S135" s="259"/>
      <c r="T135" s="259"/>
      <c r="U135" s="16"/>
      <c r="V135" s="16"/>
      <c r="W135" s="16"/>
      <c r="X135" s="259"/>
      <c r="Y135" s="259"/>
      <c r="Z135" s="16"/>
      <c r="AA135" s="259"/>
      <c r="AB135" s="259"/>
      <c r="AC135" s="259"/>
      <c r="AD135" s="259"/>
      <c r="AE135" s="259"/>
      <c r="AF135" s="259"/>
      <c r="AG135" s="259"/>
      <c r="AH135" s="259"/>
      <c r="AI135" s="259"/>
      <c r="AJ135" s="14"/>
    </row>
    <row r="136" spans="2:36" s="310" customFormat="1" outlineLevel="1" x14ac:dyDescent="0.2">
      <c r="C136" s="119">
        <v>3</v>
      </c>
      <c r="D136" s="329"/>
      <c r="E136" s="328" t="s">
        <v>320</v>
      </c>
      <c r="F136" s="329"/>
      <c r="G136" s="329"/>
      <c r="H136" s="329"/>
      <c r="I136" s="330"/>
      <c r="J136" s="330"/>
      <c r="K136" s="330"/>
      <c r="L136" s="330"/>
      <c r="M136" s="330"/>
      <c r="N136" s="330"/>
      <c r="O136" s="330"/>
      <c r="P136" s="330"/>
      <c r="Q136" s="16" t="s">
        <v>110</v>
      </c>
      <c r="R136" s="404">
        <v>0</v>
      </c>
      <c r="S136" s="405">
        <v>0</v>
      </c>
      <c r="T136" s="405">
        <v>0</v>
      </c>
      <c r="U136" s="405">
        <v>0</v>
      </c>
      <c r="V136" s="405">
        <v>0</v>
      </c>
      <c r="W136" s="405">
        <v>48.660196310423878</v>
      </c>
      <c r="X136" s="405">
        <v>0</v>
      </c>
      <c r="Y136" s="405">
        <v>0</v>
      </c>
      <c r="Z136" s="405">
        <v>0</v>
      </c>
      <c r="AA136" s="405">
        <v>0</v>
      </c>
      <c r="AB136" s="405">
        <v>0</v>
      </c>
      <c r="AC136" s="405">
        <v>190.62969071151227</v>
      </c>
      <c r="AD136" s="405">
        <v>220.28590104704952</v>
      </c>
      <c r="AE136" s="405">
        <v>218.07626981100614</v>
      </c>
      <c r="AF136" s="405">
        <v>216.47180844335236</v>
      </c>
      <c r="AG136" s="405">
        <v>214.21149264547975</v>
      </c>
      <c r="AH136" s="406">
        <v>211.93277170160084</v>
      </c>
      <c r="AI136" s="406">
        <v>209.78003117253593</v>
      </c>
      <c r="AJ136" s="403"/>
    </row>
    <row r="137" spans="2:36" s="310" customFormat="1" outlineLevel="1" x14ac:dyDescent="0.2">
      <c r="D137" s="329"/>
      <c r="E137" s="329"/>
      <c r="F137" s="329"/>
      <c r="G137" s="329"/>
      <c r="H137" s="329"/>
      <c r="I137" s="330"/>
      <c r="J137" s="330"/>
      <c r="K137" s="330"/>
      <c r="L137" s="330"/>
      <c r="M137" s="330"/>
      <c r="N137" s="330"/>
      <c r="O137" s="330"/>
      <c r="P137" s="330"/>
      <c r="Q137" s="330"/>
      <c r="R137" s="330"/>
      <c r="S137" s="329"/>
      <c r="T137" s="329"/>
      <c r="U137" s="330"/>
      <c r="V137" s="330"/>
      <c r="W137" s="330"/>
      <c r="X137" s="329"/>
      <c r="Y137" s="329"/>
      <c r="Z137" s="330"/>
      <c r="AA137" s="329"/>
      <c r="AB137" s="329"/>
      <c r="AC137" s="329"/>
      <c r="AD137" s="329"/>
      <c r="AE137" s="329"/>
      <c r="AF137" s="329"/>
      <c r="AG137" s="329"/>
      <c r="AH137" s="329"/>
      <c r="AI137" s="329"/>
      <c r="AJ137" s="403"/>
    </row>
    <row r="138" spans="2:36" x14ac:dyDescent="0.2">
      <c r="C138" s="116">
        <v>4</v>
      </c>
      <c r="D138" s="67" t="s">
        <v>134</v>
      </c>
      <c r="E138" s="67"/>
      <c r="F138" s="67"/>
      <c r="G138" s="67" t="s">
        <v>298</v>
      </c>
      <c r="H138" s="102"/>
      <c r="I138" s="67"/>
      <c r="J138" s="67"/>
      <c r="K138" s="102"/>
      <c r="L138" s="67"/>
      <c r="M138" s="67"/>
      <c r="N138" s="67"/>
      <c r="O138" s="67"/>
      <c r="P138" s="67"/>
      <c r="Q138" s="117" t="s">
        <v>110</v>
      </c>
      <c r="R138" s="118">
        <v>0</v>
      </c>
      <c r="S138" s="118">
        <v>0</v>
      </c>
      <c r="T138" s="118">
        <v>0</v>
      </c>
      <c r="U138" s="118">
        <v>0</v>
      </c>
      <c r="V138" s="118">
        <v>0</v>
      </c>
      <c r="W138" s="118">
        <v>40.713477108885961</v>
      </c>
      <c r="X138" s="118">
        <v>0</v>
      </c>
      <c r="Y138" s="118">
        <v>0</v>
      </c>
      <c r="Z138" s="118">
        <v>0</v>
      </c>
      <c r="AA138" s="118">
        <v>0</v>
      </c>
      <c r="AB138" s="118">
        <v>0</v>
      </c>
      <c r="AC138" s="118">
        <v>0</v>
      </c>
      <c r="AD138" s="118">
        <v>0</v>
      </c>
      <c r="AE138" s="118">
        <v>0</v>
      </c>
      <c r="AF138" s="118">
        <v>0</v>
      </c>
      <c r="AG138" s="118">
        <v>0</v>
      </c>
      <c r="AH138" s="118">
        <v>283.53527565720498</v>
      </c>
      <c r="AI138" s="118">
        <v>314.29269746515541</v>
      </c>
    </row>
    <row r="139" spans="2:36" s="11" customFormat="1" outlineLevel="1" x14ac:dyDescent="0.2">
      <c r="B139" s="310"/>
      <c r="C139" s="119">
        <v>4</v>
      </c>
      <c r="E139" s="120" t="s">
        <v>299</v>
      </c>
      <c r="F139" s="121"/>
      <c r="G139" s="121"/>
      <c r="H139" s="121"/>
      <c r="I139" s="121"/>
      <c r="J139" s="121"/>
      <c r="K139" s="121"/>
      <c r="L139" s="121"/>
      <c r="M139" s="121"/>
      <c r="N139" s="121"/>
      <c r="O139" s="121"/>
      <c r="P139" s="121"/>
      <c r="Q139" s="122"/>
      <c r="R139" s="123"/>
      <c r="S139" s="123"/>
      <c r="T139" s="123"/>
      <c r="U139" s="123"/>
      <c r="V139" s="123"/>
      <c r="W139" s="123"/>
      <c r="X139" s="123"/>
      <c r="Y139" s="123"/>
      <c r="Z139" s="123"/>
      <c r="AA139" s="123"/>
      <c r="AB139" s="123"/>
      <c r="AC139" s="123"/>
      <c r="AD139" s="123"/>
      <c r="AE139" s="123"/>
      <c r="AF139" s="123"/>
      <c r="AG139" s="123"/>
      <c r="AH139" s="123"/>
      <c r="AI139" s="123"/>
    </row>
    <row r="140" spans="2:36" s="11" customFormat="1" outlineLevel="1" x14ac:dyDescent="0.2">
      <c r="B140" s="310"/>
      <c r="C140" s="119">
        <v>4</v>
      </c>
      <c r="E140" s="359"/>
      <c r="F140" s="309"/>
      <c r="G140" s="309"/>
      <c r="H140" s="309"/>
      <c r="I140" s="309"/>
      <c r="J140" s="309"/>
      <c r="K140" s="309"/>
      <c r="L140" s="309"/>
      <c r="M140" s="309"/>
      <c r="N140" s="309"/>
      <c r="O140" s="309"/>
      <c r="P140" s="309"/>
      <c r="Q140" s="360"/>
      <c r="R140" s="361"/>
      <c r="S140" s="361"/>
      <c r="T140" s="361"/>
      <c r="U140" s="361"/>
      <c r="V140" s="361"/>
      <c r="W140" s="361"/>
      <c r="X140" s="361"/>
      <c r="Y140" s="361"/>
      <c r="Z140" s="361"/>
      <c r="AA140" s="361"/>
      <c r="AB140" s="361"/>
      <c r="AC140" s="361"/>
      <c r="AD140" s="361"/>
      <c r="AE140" s="361"/>
      <c r="AF140" s="361"/>
      <c r="AG140" s="361"/>
      <c r="AH140" s="361"/>
      <c r="AI140" s="361"/>
    </row>
    <row r="141" spans="2:36" outlineLevel="1" x14ac:dyDescent="0.2">
      <c r="C141" s="119">
        <v>4</v>
      </c>
      <c r="D141" s="329"/>
      <c r="E141" s="124" t="s">
        <v>300</v>
      </c>
      <c r="F141" s="329"/>
      <c r="G141" s="329"/>
      <c r="H141" s="329"/>
      <c r="I141" s="330"/>
      <c r="J141" s="330"/>
      <c r="K141" s="330"/>
      <c r="L141" s="330"/>
      <c r="M141" s="330"/>
      <c r="N141" s="330"/>
      <c r="O141" s="330"/>
      <c r="P141" s="330"/>
      <c r="Q141" s="16" t="s">
        <v>110</v>
      </c>
      <c r="R141" s="299">
        <v>0</v>
      </c>
      <c r="S141" s="300">
        <v>0</v>
      </c>
      <c r="T141" s="300">
        <v>0</v>
      </c>
      <c r="U141" s="300">
        <v>2277.22144980341</v>
      </c>
      <c r="V141" s="300">
        <v>2411.9414022801648</v>
      </c>
      <c r="W141" s="301">
        <v>2554.6779461757988</v>
      </c>
      <c r="X141" s="300">
        <v>4639.2709472683782</v>
      </c>
      <c r="Y141" s="300">
        <v>4391.8479790248039</v>
      </c>
      <c r="Z141" s="300">
        <v>3495.0980942856841</v>
      </c>
      <c r="AA141" s="300">
        <v>3527.8757070003398</v>
      </c>
      <c r="AB141" s="302">
        <v>4220.7495096504954</v>
      </c>
      <c r="AC141" s="302">
        <v>4224.5337493343377</v>
      </c>
      <c r="AD141" s="302">
        <v>4729.1313824730933</v>
      </c>
      <c r="AE141" s="302">
        <v>3862.5939859287269</v>
      </c>
      <c r="AF141" s="302">
        <v>4301.5745985101667</v>
      </c>
      <c r="AG141" s="302">
        <v>4179.7086797031352</v>
      </c>
      <c r="AH141" s="348">
        <v>3901.1038228801635</v>
      </c>
      <c r="AI141" s="348">
        <v>6132.4331496471823</v>
      </c>
      <c r="AJ141" s="14"/>
    </row>
    <row r="142" spans="2:36" outlineLevel="1" x14ac:dyDescent="0.2">
      <c r="C142" s="119">
        <v>4</v>
      </c>
      <c r="D142" s="329"/>
      <c r="E142" s="124" t="s">
        <v>231</v>
      </c>
      <c r="F142" s="329"/>
      <c r="G142" s="329"/>
      <c r="H142" s="329"/>
      <c r="I142" s="330"/>
      <c r="J142" s="330"/>
      <c r="K142" s="330"/>
      <c r="L142" s="330"/>
      <c r="M142" s="330"/>
      <c r="N142" s="330"/>
      <c r="O142" s="330"/>
      <c r="P142" s="330"/>
      <c r="Q142" s="16" t="s">
        <v>110</v>
      </c>
      <c r="R142" s="314">
        <v>0</v>
      </c>
      <c r="S142" s="315">
        <v>0</v>
      </c>
      <c r="T142" s="315">
        <v>0</v>
      </c>
      <c r="U142" s="315">
        <v>0</v>
      </c>
      <c r="V142" s="315">
        <v>0</v>
      </c>
      <c r="W142" s="316">
        <v>0</v>
      </c>
      <c r="X142" s="315">
        <v>7.4293206092990136</v>
      </c>
      <c r="Y142" s="315">
        <v>8.9514144817632051</v>
      </c>
      <c r="Z142" s="315">
        <v>6.0253549212110684</v>
      </c>
      <c r="AA142" s="315">
        <v>3.0929464769049662</v>
      </c>
      <c r="AB142" s="5">
        <v>16.991104866723891</v>
      </c>
      <c r="AC142" s="5">
        <v>13.053167167925182</v>
      </c>
      <c r="AD142" s="5">
        <v>6.9736282415227127</v>
      </c>
      <c r="AE142" s="5">
        <v>9.2148118618371821</v>
      </c>
      <c r="AF142" s="5">
        <v>14.8750362135324</v>
      </c>
      <c r="AG142" s="5">
        <v>8.2325383846758147</v>
      </c>
      <c r="AH142" s="350">
        <v>39.287891446542133</v>
      </c>
      <c r="AI142" s="350">
        <v>23.469409826143981</v>
      </c>
      <c r="AJ142" s="14"/>
    </row>
    <row r="143" spans="2:36" outlineLevel="1" x14ac:dyDescent="0.2">
      <c r="C143" s="119">
        <v>4</v>
      </c>
      <c r="D143" s="329"/>
      <c r="E143" s="328" t="s">
        <v>230</v>
      </c>
      <c r="F143" s="329"/>
      <c r="G143" s="329"/>
      <c r="H143" s="329"/>
      <c r="I143" s="330"/>
      <c r="J143" s="330"/>
      <c r="K143" s="330"/>
      <c r="L143" s="330"/>
      <c r="M143" s="330"/>
      <c r="N143" s="330"/>
      <c r="O143" s="330"/>
      <c r="P143" s="330"/>
      <c r="Q143" s="16" t="s">
        <v>110</v>
      </c>
      <c r="R143" s="314">
        <v>0</v>
      </c>
      <c r="S143" s="315">
        <v>0</v>
      </c>
      <c r="T143" s="315">
        <v>0</v>
      </c>
      <c r="U143" s="315">
        <v>0</v>
      </c>
      <c r="V143" s="315">
        <v>0</v>
      </c>
      <c r="W143" s="316">
        <v>0</v>
      </c>
      <c r="X143" s="315">
        <v>0</v>
      </c>
      <c r="Y143" s="315">
        <v>0</v>
      </c>
      <c r="Z143" s="315">
        <v>0</v>
      </c>
      <c r="AA143" s="315">
        <v>0</v>
      </c>
      <c r="AB143" s="5">
        <v>0</v>
      </c>
      <c r="AC143" s="5">
        <v>0</v>
      </c>
      <c r="AD143" s="5">
        <v>0</v>
      </c>
      <c r="AE143" s="5">
        <v>0</v>
      </c>
      <c r="AF143" s="5">
        <v>0</v>
      </c>
      <c r="AG143" s="5">
        <v>0</v>
      </c>
      <c r="AH143" s="350">
        <v>0</v>
      </c>
      <c r="AI143" s="350">
        <v>0</v>
      </c>
      <c r="AJ143" s="14"/>
    </row>
    <row r="144" spans="2:36" outlineLevel="1" x14ac:dyDescent="0.2">
      <c r="C144" s="119">
        <v>4</v>
      </c>
      <c r="D144" s="329"/>
      <c r="E144" s="328" t="s">
        <v>17</v>
      </c>
      <c r="F144" s="329"/>
      <c r="G144" s="329"/>
      <c r="H144" s="329"/>
      <c r="I144" s="330"/>
      <c r="J144" s="330"/>
      <c r="K144" s="330"/>
      <c r="L144" s="330"/>
      <c r="M144" s="330"/>
      <c r="N144" s="330"/>
      <c r="O144" s="330"/>
      <c r="P144" s="330"/>
      <c r="Q144" s="16" t="s">
        <v>110</v>
      </c>
      <c r="R144" s="314"/>
      <c r="S144" s="315"/>
      <c r="T144" s="315"/>
      <c r="U144" s="315"/>
      <c r="V144" s="315"/>
      <c r="W144" s="316"/>
      <c r="X144" s="315"/>
      <c r="Y144" s="315"/>
      <c r="Z144" s="315"/>
      <c r="AA144" s="315"/>
      <c r="AB144" s="5"/>
      <c r="AC144" s="5"/>
      <c r="AD144" s="5"/>
      <c r="AE144" s="5"/>
      <c r="AF144" s="5"/>
      <c r="AG144" s="5"/>
      <c r="AH144" s="350"/>
      <c r="AI144" s="350"/>
      <c r="AJ144" s="14"/>
    </row>
    <row r="145" spans="2:36" outlineLevel="1" x14ac:dyDescent="0.2">
      <c r="C145" s="119">
        <v>4</v>
      </c>
      <c r="D145" s="329"/>
      <c r="E145" s="328" t="s">
        <v>266</v>
      </c>
      <c r="F145" s="329"/>
      <c r="G145" s="329"/>
      <c r="H145" s="329"/>
      <c r="I145" s="330"/>
      <c r="J145" s="330"/>
      <c r="K145" s="330"/>
      <c r="L145" s="330"/>
      <c r="M145" s="330"/>
      <c r="N145" s="330"/>
      <c r="O145" s="330"/>
      <c r="P145" s="330"/>
      <c r="Q145" s="16" t="s">
        <v>110</v>
      </c>
      <c r="R145" s="314">
        <v>0</v>
      </c>
      <c r="S145" s="315">
        <v>0</v>
      </c>
      <c r="T145" s="315">
        <v>0</v>
      </c>
      <c r="U145" s="315">
        <v>0</v>
      </c>
      <c r="V145" s="315">
        <v>0</v>
      </c>
      <c r="W145" s="316">
        <v>222.293480958853</v>
      </c>
      <c r="X145" s="315">
        <v>1213.4516164441632</v>
      </c>
      <c r="Y145" s="315">
        <v>1802.7543964634933</v>
      </c>
      <c r="Z145" s="315">
        <v>2022.4125399568989</v>
      </c>
      <c r="AA145" s="315">
        <v>2064.1845937556027</v>
      </c>
      <c r="AB145" s="5">
        <v>2109.1883945323216</v>
      </c>
      <c r="AC145" s="5">
        <v>2942.1926060854248</v>
      </c>
      <c r="AD145" s="5">
        <v>2929.1079223807733</v>
      </c>
      <c r="AE145" s="5">
        <v>2916.1668857617406</v>
      </c>
      <c r="AF145" s="5">
        <v>2890.6423020300676</v>
      </c>
      <c r="AG145" s="5">
        <v>2860.8651907141048</v>
      </c>
      <c r="AH145" s="350">
        <v>2829.3147226596311</v>
      </c>
      <c r="AI145" s="350">
        <v>2793.8637022102153</v>
      </c>
      <c r="AJ145" s="14"/>
    </row>
    <row r="146" spans="2:36" outlineLevel="1" x14ac:dyDescent="0.2">
      <c r="C146" s="119">
        <v>4</v>
      </c>
      <c r="D146" s="329"/>
      <c r="E146" s="328" t="s">
        <v>267</v>
      </c>
      <c r="F146" s="329"/>
      <c r="G146" s="329"/>
      <c r="H146" s="329"/>
      <c r="I146" s="330"/>
      <c r="J146" s="330"/>
      <c r="K146" s="330"/>
      <c r="L146" s="330"/>
      <c r="M146" s="330"/>
      <c r="N146" s="330"/>
      <c r="O146" s="330"/>
      <c r="P146" s="330"/>
      <c r="Q146" s="16" t="s">
        <v>110</v>
      </c>
      <c r="R146" s="304">
        <v>0</v>
      </c>
      <c r="S146" s="305">
        <v>0</v>
      </c>
      <c r="T146" s="305">
        <v>0</v>
      </c>
      <c r="U146" s="305">
        <v>0</v>
      </c>
      <c r="V146" s="305">
        <v>0</v>
      </c>
      <c r="W146" s="306">
        <v>0</v>
      </c>
      <c r="X146" s="305">
        <v>0</v>
      </c>
      <c r="Y146" s="305">
        <v>0</v>
      </c>
      <c r="Z146" s="305">
        <v>0</v>
      </c>
      <c r="AA146" s="305">
        <v>0</v>
      </c>
      <c r="AB146" s="307">
        <v>0</v>
      </c>
      <c r="AC146" s="307">
        <v>0</v>
      </c>
      <c r="AD146" s="307">
        <v>0</v>
      </c>
      <c r="AE146" s="307">
        <v>0</v>
      </c>
      <c r="AF146" s="307">
        <v>0</v>
      </c>
      <c r="AG146" s="307">
        <v>0</v>
      </c>
      <c r="AH146" s="362">
        <v>0</v>
      </c>
      <c r="AI146" s="362">
        <v>0</v>
      </c>
      <c r="AJ146" s="14"/>
    </row>
    <row r="147" spans="2:36" outlineLevel="1" x14ac:dyDescent="0.2">
      <c r="C147" s="119">
        <v>4</v>
      </c>
      <c r="D147" s="329"/>
      <c r="E147" s="328" t="s">
        <v>301</v>
      </c>
      <c r="F147" s="329"/>
      <c r="G147" s="329"/>
      <c r="H147" s="329"/>
      <c r="I147" s="330"/>
      <c r="J147" s="330"/>
      <c r="K147" s="330"/>
      <c r="L147" s="330"/>
      <c r="M147" s="330"/>
      <c r="N147" s="330"/>
      <c r="O147" s="330"/>
      <c r="P147" s="330"/>
      <c r="Q147" s="16"/>
      <c r="R147" s="5"/>
      <c r="S147" s="5"/>
      <c r="T147" s="5"/>
      <c r="U147" s="5"/>
      <c r="V147" s="5"/>
      <c r="W147" s="5"/>
      <c r="X147" s="5"/>
      <c r="Y147" s="5"/>
      <c r="Z147" s="5"/>
      <c r="AA147" s="5"/>
      <c r="AB147" s="5"/>
      <c r="AC147" s="5"/>
      <c r="AD147" s="5"/>
      <c r="AE147" s="5"/>
      <c r="AF147" s="5"/>
      <c r="AG147" s="5"/>
      <c r="AH147" s="5"/>
      <c r="AI147" s="5"/>
      <c r="AJ147" s="14"/>
    </row>
    <row r="148" spans="2:36" outlineLevel="1" x14ac:dyDescent="0.2">
      <c r="C148" s="119">
        <v>4</v>
      </c>
      <c r="D148" s="329"/>
      <c r="F148" s="329" t="s">
        <v>270</v>
      </c>
      <c r="G148" s="329"/>
      <c r="H148" s="329"/>
      <c r="I148" s="330"/>
      <c r="J148" s="330"/>
      <c r="K148" s="330"/>
      <c r="L148" s="330"/>
      <c r="M148" s="330"/>
      <c r="N148" s="330"/>
      <c r="O148" s="330"/>
      <c r="P148" s="330"/>
      <c r="Q148" s="16" t="s">
        <v>110</v>
      </c>
      <c r="R148" s="314">
        <v>0</v>
      </c>
      <c r="S148" s="315">
        <v>0</v>
      </c>
      <c r="T148" s="315">
        <v>0</v>
      </c>
      <c r="U148" s="315">
        <v>0</v>
      </c>
      <c r="V148" s="315">
        <v>0</v>
      </c>
      <c r="W148" s="316">
        <v>0</v>
      </c>
      <c r="X148" s="315">
        <v>17210.275919816431</v>
      </c>
      <c r="Y148" s="315">
        <v>26909.61121978375</v>
      </c>
      <c r="Z148" s="315">
        <v>29961.859072890045</v>
      </c>
      <c r="AA148" s="315">
        <v>30086.088775989865</v>
      </c>
      <c r="AB148" s="5">
        <v>30195.492789473352</v>
      </c>
      <c r="AC148" s="5">
        <v>30326.659783422638</v>
      </c>
      <c r="AD148" s="5">
        <v>29686.450301170597</v>
      </c>
      <c r="AE148" s="5">
        <v>29164.394589053914</v>
      </c>
      <c r="AF148" s="5">
        <v>28518.81356636441</v>
      </c>
      <c r="AG148" s="5">
        <v>27792.598990265215</v>
      </c>
      <c r="AH148" s="350">
        <v>27041.988097203619</v>
      </c>
      <c r="AI148" s="350">
        <v>26244.507702884075</v>
      </c>
      <c r="AJ148" s="14"/>
    </row>
    <row r="149" spans="2:36" outlineLevel="1" x14ac:dyDescent="0.2">
      <c r="C149" s="119">
        <v>4</v>
      </c>
      <c r="D149" s="329"/>
      <c r="E149" s="329"/>
      <c r="F149" s="329" t="s">
        <v>271</v>
      </c>
      <c r="G149" s="329"/>
      <c r="H149" s="329"/>
      <c r="I149" s="330"/>
      <c r="J149" s="330"/>
      <c r="K149" s="330"/>
      <c r="L149" s="330"/>
      <c r="M149" s="330"/>
      <c r="N149" s="330"/>
      <c r="O149" s="330"/>
      <c r="P149" s="330"/>
      <c r="Q149" s="16" t="s">
        <v>110</v>
      </c>
      <c r="R149" s="314">
        <v>0</v>
      </c>
      <c r="S149" s="315">
        <v>0</v>
      </c>
      <c r="T149" s="315">
        <v>0</v>
      </c>
      <c r="U149" s="315">
        <v>0</v>
      </c>
      <c r="V149" s="315">
        <v>0</v>
      </c>
      <c r="W149" s="316">
        <v>0</v>
      </c>
      <c r="X149" s="315">
        <v>9514.8226320646045</v>
      </c>
      <c r="Y149" s="315">
        <v>3048.9053979599539</v>
      </c>
      <c r="Z149" s="315">
        <v>238.32394402022919</v>
      </c>
      <c r="AA149" s="315">
        <v>257.83634939977912</v>
      </c>
      <c r="AB149" s="5">
        <v>316.96424966014263</v>
      </c>
      <c r="AC149" s="5">
        <v>394.37452836659475</v>
      </c>
      <c r="AD149" s="5">
        <v>536.43034078937649</v>
      </c>
      <c r="AE149" s="5">
        <v>437.01723074044355</v>
      </c>
      <c r="AF149" s="5">
        <v>374.41957266282782</v>
      </c>
      <c r="AG149" s="5">
        <v>367.16885085832996</v>
      </c>
      <c r="AH149" s="350">
        <v>337.92673935573157</v>
      </c>
      <c r="AI149" s="350">
        <v>317.59110159896295</v>
      </c>
      <c r="AJ149" s="14"/>
    </row>
    <row r="150" spans="2:36" outlineLevel="1" x14ac:dyDescent="0.2">
      <c r="C150" s="119">
        <v>4</v>
      </c>
      <c r="D150" s="329"/>
      <c r="E150" s="329"/>
      <c r="F150" s="329" t="s">
        <v>290</v>
      </c>
      <c r="G150" s="329"/>
      <c r="H150" s="329"/>
      <c r="I150" s="330"/>
      <c r="J150" s="330"/>
      <c r="K150" s="330"/>
      <c r="L150" s="330"/>
      <c r="M150" s="330"/>
      <c r="N150" s="330"/>
      <c r="O150" s="330"/>
      <c r="P150" s="330"/>
      <c r="Q150" s="16" t="s">
        <v>110</v>
      </c>
      <c r="R150" s="304">
        <v>0</v>
      </c>
      <c r="S150" s="305">
        <v>0</v>
      </c>
      <c r="T150" s="305">
        <v>0</v>
      </c>
      <c r="U150" s="305">
        <v>0</v>
      </c>
      <c r="V150" s="305">
        <v>0</v>
      </c>
      <c r="W150" s="306">
        <v>0</v>
      </c>
      <c r="X150" s="305">
        <v>0</v>
      </c>
      <c r="Y150" s="305">
        <v>0</v>
      </c>
      <c r="Z150" s="305">
        <v>0</v>
      </c>
      <c r="AA150" s="305">
        <v>0</v>
      </c>
      <c r="AB150" s="307">
        <v>0</v>
      </c>
      <c r="AC150" s="307">
        <v>0</v>
      </c>
      <c r="AD150" s="307">
        <v>0</v>
      </c>
      <c r="AE150" s="307">
        <v>0</v>
      </c>
      <c r="AF150" s="307">
        <v>0</v>
      </c>
      <c r="AG150" s="307">
        <v>0</v>
      </c>
      <c r="AH150" s="362">
        <v>0</v>
      </c>
      <c r="AI150" s="362">
        <v>0</v>
      </c>
      <c r="AJ150" s="14"/>
    </row>
    <row r="151" spans="2:36" outlineLevel="1" x14ac:dyDescent="0.2">
      <c r="C151" s="119">
        <v>4</v>
      </c>
      <c r="D151" s="329"/>
      <c r="E151" s="329"/>
      <c r="F151" s="363" t="s">
        <v>302</v>
      </c>
      <c r="G151" s="364"/>
      <c r="H151" s="364"/>
      <c r="I151" s="365"/>
      <c r="J151" s="365"/>
      <c r="K151" s="365"/>
      <c r="L151" s="365"/>
      <c r="M151" s="365"/>
      <c r="N151" s="365"/>
      <c r="O151" s="365"/>
      <c r="P151" s="365"/>
      <c r="Q151" s="366" t="s">
        <v>110</v>
      </c>
      <c r="R151" s="367">
        <v>0</v>
      </c>
      <c r="S151" s="368">
        <v>0</v>
      </c>
      <c r="T151" s="368">
        <v>0</v>
      </c>
      <c r="U151" s="368">
        <v>0</v>
      </c>
      <c r="V151" s="368">
        <v>0</v>
      </c>
      <c r="W151" s="369">
        <v>0</v>
      </c>
      <c r="X151" s="368">
        <v>10326.165551889859</v>
      </c>
      <c r="Y151" s="368">
        <v>16145.76673187025</v>
      </c>
      <c r="Z151" s="368">
        <v>17977.115443734026</v>
      </c>
      <c r="AA151" s="368">
        <v>18051.653265593919</v>
      </c>
      <c r="AB151" s="327">
        <v>18117.29567368401</v>
      </c>
      <c r="AC151" s="327">
        <v>18195.995870053583</v>
      </c>
      <c r="AD151" s="327">
        <v>17811.870180702357</v>
      </c>
      <c r="AE151" s="327">
        <v>17498.636753432347</v>
      </c>
      <c r="AF151" s="327">
        <v>17111.288139818644</v>
      </c>
      <c r="AG151" s="327">
        <v>16675.559394159129</v>
      </c>
      <c r="AH151" s="370">
        <v>16225.192858322171</v>
      </c>
      <c r="AI151" s="370">
        <v>15746.704621730445</v>
      </c>
      <c r="AJ151" s="14"/>
    </row>
    <row r="152" spans="2:36" outlineLevel="1" x14ac:dyDescent="0.2">
      <c r="C152" s="119">
        <v>4</v>
      </c>
      <c r="D152" s="329"/>
      <c r="E152" s="329"/>
      <c r="F152" s="371" t="s">
        <v>303</v>
      </c>
      <c r="G152" s="329"/>
      <c r="H152" s="329"/>
      <c r="I152" s="330"/>
      <c r="J152" s="330"/>
      <c r="K152" s="330"/>
      <c r="L152" s="330"/>
      <c r="M152" s="330"/>
      <c r="N152" s="330"/>
      <c r="O152" s="330"/>
      <c r="P152" s="330"/>
      <c r="Q152" s="16" t="s">
        <v>110</v>
      </c>
      <c r="R152" s="314">
        <v>0</v>
      </c>
      <c r="S152" s="315">
        <v>0</v>
      </c>
      <c r="T152" s="315">
        <v>0</v>
      </c>
      <c r="U152" s="315">
        <v>0</v>
      </c>
      <c r="V152" s="315">
        <v>0</v>
      </c>
      <c r="W152" s="316">
        <v>0</v>
      </c>
      <c r="X152" s="315">
        <v>5708.8935792387629</v>
      </c>
      <c r="Y152" s="315">
        <v>1829.3432387759724</v>
      </c>
      <c r="Z152" s="315">
        <v>142.99436641213751</v>
      </c>
      <c r="AA152" s="315">
        <v>154.70180963986746</v>
      </c>
      <c r="AB152" s="5">
        <v>190.17854979608558</v>
      </c>
      <c r="AC152" s="5">
        <v>236.62471701995685</v>
      </c>
      <c r="AD152" s="5">
        <v>321.8582044736259</v>
      </c>
      <c r="AE152" s="5">
        <v>262.21033844426614</v>
      </c>
      <c r="AF152" s="5">
        <v>224.65174359769668</v>
      </c>
      <c r="AG152" s="5">
        <v>220.30131051499797</v>
      </c>
      <c r="AH152" s="350">
        <v>202.75604361343895</v>
      </c>
      <c r="AI152" s="350">
        <v>190.55466095937777</v>
      </c>
      <c r="AJ152" s="14"/>
    </row>
    <row r="153" spans="2:36" outlineLevel="1" x14ac:dyDescent="0.2">
      <c r="C153" s="119">
        <v>4</v>
      </c>
      <c r="D153" s="329"/>
      <c r="E153" s="329"/>
      <c r="F153" s="372"/>
      <c r="G153" s="329"/>
      <c r="H153" s="329"/>
      <c r="I153" s="330"/>
      <c r="J153" s="330"/>
      <c r="K153" s="330"/>
      <c r="L153" s="330"/>
      <c r="M153" s="330"/>
      <c r="N153" s="330"/>
      <c r="O153" s="330"/>
      <c r="P153" s="330"/>
      <c r="Q153" s="16"/>
      <c r="R153" s="304"/>
      <c r="S153" s="305"/>
      <c r="T153" s="305"/>
      <c r="U153" s="305"/>
      <c r="V153" s="305"/>
      <c r="W153" s="306"/>
      <c r="X153" s="305"/>
      <c r="Y153" s="305"/>
      <c r="Z153" s="305"/>
      <c r="AA153" s="305"/>
      <c r="AB153" s="307"/>
      <c r="AC153" s="307"/>
      <c r="AD153" s="307"/>
      <c r="AE153" s="307"/>
      <c r="AF153" s="307"/>
      <c r="AG153" s="307"/>
      <c r="AH153" s="362"/>
      <c r="AI153" s="362"/>
      <c r="AJ153" s="14"/>
    </row>
    <row r="154" spans="2:36" outlineLevel="1" x14ac:dyDescent="0.2">
      <c r="C154" s="119">
        <v>4</v>
      </c>
      <c r="D154" s="329"/>
      <c r="E154" s="329"/>
      <c r="F154" s="329"/>
      <c r="G154" s="329"/>
      <c r="H154" s="329"/>
      <c r="I154" s="330"/>
      <c r="J154" s="330"/>
      <c r="K154" s="330"/>
      <c r="L154" s="330"/>
      <c r="M154" s="330"/>
      <c r="N154" s="330"/>
      <c r="O154" s="330"/>
      <c r="P154" s="330"/>
      <c r="Q154" s="330"/>
      <c r="R154" s="330"/>
      <c r="S154" s="329"/>
      <c r="T154" s="329"/>
      <c r="U154" s="330"/>
      <c r="V154" s="330"/>
      <c r="W154" s="330"/>
      <c r="X154" s="329"/>
      <c r="Y154" s="329"/>
      <c r="Z154" s="330"/>
      <c r="AA154" s="329"/>
      <c r="AB154" s="329"/>
      <c r="AC154" s="329"/>
      <c r="AD154" s="329"/>
      <c r="AE154" s="329"/>
      <c r="AF154" s="329"/>
      <c r="AG154" s="329"/>
      <c r="AH154" s="329"/>
      <c r="AI154" s="329"/>
      <c r="AJ154" s="14"/>
    </row>
    <row r="155" spans="2:36" s="11" customFormat="1" outlineLevel="1" x14ac:dyDescent="0.2">
      <c r="B155" s="310"/>
      <c r="C155" s="119">
        <v>4</v>
      </c>
      <c r="E155" s="120" t="s">
        <v>304</v>
      </c>
      <c r="F155" s="121"/>
      <c r="G155" s="121"/>
      <c r="H155" s="121"/>
      <c r="I155" s="121"/>
      <c r="J155" s="121"/>
      <c r="K155" s="121"/>
      <c r="L155" s="121"/>
      <c r="M155" s="121"/>
      <c r="N155" s="121"/>
      <c r="O155" s="121"/>
      <c r="P155" s="121"/>
      <c r="Q155" s="122"/>
      <c r="R155" s="123"/>
      <c r="S155" s="123"/>
      <c r="T155" s="123"/>
      <c r="U155" s="123"/>
      <c r="V155" s="123"/>
      <c r="W155" s="123"/>
      <c r="X155" s="123"/>
      <c r="Y155" s="123"/>
      <c r="Z155" s="123"/>
      <c r="AA155" s="123"/>
      <c r="AB155" s="123"/>
      <c r="AC155" s="123"/>
      <c r="AD155" s="123"/>
      <c r="AE155" s="123"/>
      <c r="AF155" s="123"/>
      <c r="AG155" s="123"/>
      <c r="AH155" s="123"/>
      <c r="AI155" s="123"/>
    </row>
    <row r="156" spans="2:36" s="11" customFormat="1" outlineLevel="1" x14ac:dyDescent="0.2">
      <c r="B156" s="310"/>
      <c r="C156" s="119">
        <v>4</v>
      </c>
      <c r="E156" s="373" t="s">
        <v>305</v>
      </c>
      <c r="F156" s="309"/>
      <c r="G156" s="309"/>
      <c r="H156" s="309"/>
      <c r="I156" s="309"/>
      <c r="J156" s="309"/>
      <c r="K156" s="309"/>
      <c r="L156" s="309"/>
      <c r="M156" s="309"/>
      <c r="N156" s="309"/>
      <c r="O156" s="309"/>
      <c r="P156" s="309"/>
      <c r="Q156" s="360"/>
      <c r="R156" s="361"/>
      <c r="S156" s="361"/>
      <c r="T156" s="361"/>
      <c r="U156" s="361"/>
      <c r="V156" s="361"/>
      <c r="W156" s="361"/>
      <c r="X156" s="361"/>
      <c r="Y156" s="361"/>
      <c r="Z156" s="361"/>
      <c r="AA156" s="361"/>
      <c r="AB156" s="361"/>
      <c r="AC156" s="361"/>
      <c r="AD156" s="361"/>
      <c r="AE156" s="361"/>
      <c r="AF156" s="361"/>
      <c r="AG156" s="361"/>
      <c r="AH156" s="361"/>
      <c r="AI156" s="361"/>
    </row>
    <row r="157" spans="2:36" outlineLevel="1" x14ac:dyDescent="0.2">
      <c r="C157" s="119">
        <v>4</v>
      </c>
      <c r="D157" s="329"/>
      <c r="E157" s="329"/>
      <c r="F157" s="329" t="s">
        <v>306</v>
      </c>
      <c r="G157" s="329"/>
      <c r="H157" s="329"/>
      <c r="I157" s="330"/>
      <c r="J157" s="330"/>
      <c r="K157" s="330"/>
      <c r="L157" s="330"/>
      <c r="M157" s="330"/>
      <c r="N157" s="330"/>
      <c r="O157" s="330"/>
      <c r="P157" s="330"/>
      <c r="Q157" s="16" t="s">
        <v>110</v>
      </c>
      <c r="R157" s="374">
        <v>0</v>
      </c>
      <c r="S157" s="375">
        <v>0</v>
      </c>
      <c r="T157" s="375">
        <v>0</v>
      </c>
      <c r="U157" s="376">
        <v>2277.22144980341</v>
      </c>
      <c r="V157" s="376">
        <v>2411.9414022801648</v>
      </c>
      <c r="W157" s="377">
        <v>2776.9714271346515</v>
      </c>
      <c r="X157" s="375">
        <v>5860.15188432184</v>
      </c>
      <c r="Y157" s="375">
        <v>6203.5537899700603</v>
      </c>
      <c r="Z157" s="376">
        <v>5523.5359891637945</v>
      </c>
      <c r="AA157" s="375">
        <v>5595.1532472328472</v>
      </c>
      <c r="AB157" s="378">
        <v>6346.9290090495406</v>
      </c>
      <c r="AC157" s="378">
        <v>7179.779522587688</v>
      </c>
      <c r="AD157" s="378">
        <v>7665.2129330953885</v>
      </c>
      <c r="AE157" s="378">
        <v>6787.975683552304</v>
      </c>
      <c r="AF157" s="378">
        <v>7207.0919367537663</v>
      </c>
      <c r="AG157" s="378">
        <v>7048.8064088019155</v>
      </c>
      <c r="AH157" s="379">
        <v>6769.7064369863365</v>
      </c>
      <c r="AI157" s="379">
        <v>8949.7662616835423</v>
      </c>
      <c r="AJ157" s="14"/>
    </row>
    <row r="158" spans="2:36" outlineLevel="1" x14ac:dyDescent="0.2">
      <c r="C158" s="119">
        <v>4</v>
      </c>
      <c r="D158" s="329"/>
      <c r="E158" s="329"/>
      <c r="F158" s="329" t="s">
        <v>307</v>
      </c>
      <c r="G158" s="329"/>
      <c r="H158" s="329"/>
      <c r="I158" s="330"/>
      <c r="J158" s="330"/>
      <c r="K158" s="330"/>
      <c r="L158" s="330"/>
      <c r="M158" s="330"/>
      <c r="N158" s="330"/>
      <c r="O158" s="330"/>
      <c r="P158" s="330"/>
      <c r="Q158" s="16" t="s">
        <v>110</v>
      </c>
      <c r="R158" s="380"/>
      <c r="S158" s="381"/>
      <c r="T158" s="381"/>
      <c r="U158" s="382"/>
      <c r="V158" s="382"/>
      <c r="W158" s="383"/>
      <c r="X158" s="381"/>
      <c r="Y158" s="381"/>
      <c r="Z158" s="382"/>
      <c r="AA158" s="381"/>
      <c r="AB158" s="329"/>
      <c r="AC158" s="329"/>
      <c r="AD158" s="329"/>
      <c r="AE158" s="329"/>
      <c r="AF158" s="329"/>
      <c r="AG158" s="329"/>
      <c r="AH158" s="384"/>
      <c r="AI158" s="384"/>
      <c r="AJ158" s="14"/>
    </row>
    <row r="159" spans="2:36" outlineLevel="1" x14ac:dyDescent="0.2">
      <c r="C159" s="119">
        <v>4</v>
      </c>
      <c r="D159" s="329"/>
      <c r="E159" s="329"/>
      <c r="F159" s="329" t="s">
        <v>308</v>
      </c>
      <c r="G159" s="329"/>
      <c r="H159" s="329"/>
      <c r="I159" s="330"/>
      <c r="J159" s="330"/>
      <c r="K159" s="330"/>
      <c r="L159" s="330"/>
      <c r="M159" s="330"/>
      <c r="N159" s="330"/>
      <c r="O159" s="330"/>
      <c r="P159" s="330"/>
      <c r="Q159" s="16" t="s">
        <v>110</v>
      </c>
      <c r="R159" s="380"/>
      <c r="S159" s="381"/>
      <c r="T159" s="381"/>
      <c r="U159" s="382"/>
      <c r="V159" s="382"/>
      <c r="W159" s="383"/>
      <c r="X159" s="381"/>
      <c r="Y159" s="381"/>
      <c r="Z159" s="382"/>
      <c r="AA159" s="381"/>
      <c r="AB159" s="329"/>
      <c r="AC159" s="329"/>
      <c r="AD159" s="329"/>
      <c r="AE159" s="329"/>
      <c r="AF159" s="329"/>
      <c r="AG159" s="329"/>
      <c r="AH159" s="384"/>
      <c r="AI159" s="384"/>
      <c r="AJ159" s="14"/>
    </row>
    <row r="160" spans="2:36" outlineLevel="1" x14ac:dyDescent="0.2">
      <c r="C160" s="119">
        <v>4</v>
      </c>
      <c r="D160" s="329"/>
      <c r="E160" s="329"/>
      <c r="F160" s="329" t="s">
        <v>309</v>
      </c>
      <c r="G160" s="329"/>
      <c r="H160" s="329"/>
      <c r="I160" s="330"/>
      <c r="J160" s="330"/>
      <c r="K160" s="330"/>
      <c r="L160" s="330"/>
      <c r="M160" s="330"/>
      <c r="N160" s="330"/>
      <c r="O160" s="330"/>
      <c r="P160" s="330"/>
      <c r="Q160" s="16" t="s">
        <v>110</v>
      </c>
      <c r="R160" s="385"/>
      <c r="S160" s="386"/>
      <c r="T160" s="386"/>
      <c r="U160" s="387"/>
      <c r="V160" s="387"/>
      <c r="W160" s="388"/>
      <c r="X160" s="386"/>
      <c r="Y160" s="386"/>
      <c r="Z160" s="387"/>
      <c r="AA160" s="386"/>
      <c r="AB160" s="333"/>
      <c r="AC160" s="333"/>
      <c r="AD160" s="333"/>
      <c r="AE160" s="333"/>
      <c r="AF160" s="333"/>
      <c r="AG160" s="333"/>
      <c r="AH160" s="389"/>
      <c r="AI160" s="389"/>
      <c r="AJ160" s="14"/>
    </row>
    <row r="161" spans="2:36" outlineLevel="1" x14ac:dyDescent="0.2">
      <c r="C161" s="119">
        <v>4</v>
      </c>
      <c r="D161" s="329"/>
      <c r="E161" s="329"/>
      <c r="F161" s="364" t="s">
        <v>310</v>
      </c>
      <c r="G161" s="364"/>
      <c r="H161" s="364"/>
      <c r="I161" s="365"/>
      <c r="J161" s="365"/>
      <c r="K161" s="365"/>
      <c r="L161" s="365"/>
      <c r="M161" s="365"/>
      <c r="N161" s="365"/>
      <c r="O161" s="365"/>
      <c r="P161" s="365"/>
      <c r="Q161" s="366" t="s">
        <v>110</v>
      </c>
      <c r="R161" s="390">
        <v>0</v>
      </c>
      <c r="S161" s="391">
        <v>0</v>
      </c>
      <c r="T161" s="391">
        <v>0</v>
      </c>
      <c r="U161" s="390">
        <v>2277.22144980341</v>
      </c>
      <c r="V161" s="390">
        <v>2411.9414022801648</v>
      </c>
      <c r="W161" s="390">
        <v>2776.9714271346515</v>
      </c>
      <c r="X161" s="391">
        <v>5860.15188432184</v>
      </c>
      <c r="Y161" s="391">
        <v>6203.5537899700603</v>
      </c>
      <c r="Z161" s="390">
        <v>5523.5359891637945</v>
      </c>
      <c r="AA161" s="391">
        <v>5595.1532472328472</v>
      </c>
      <c r="AB161" s="391">
        <v>6346.9290090495406</v>
      </c>
      <c r="AC161" s="391">
        <v>7179.779522587688</v>
      </c>
      <c r="AD161" s="391">
        <v>7665.2129330953885</v>
      </c>
      <c r="AE161" s="391">
        <v>6787.975683552304</v>
      </c>
      <c r="AF161" s="391">
        <v>7207.0919367537663</v>
      </c>
      <c r="AG161" s="391">
        <v>7048.8064088019155</v>
      </c>
      <c r="AH161" s="391">
        <v>6769.7064369863365</v>
      </c>
      <c r="AI161" s="391">
        <v>8949.7662616835423</v>
      </c>
      <c r="AJ161" s="14"/>
    </row>
    <row r="162" spans="2:36" outlineLevel="1" x14ac:dyDescent="0.2">
      <c r="C162" s="119">
        <v>4</v>
      </c>
      <c r="D162" s="329"/>
      <c r="E162" s="329"/>
      <c r="F162" s="329"/>
      <c r="G162" s="329"/>
      <c r="H162" s="329"/>
      <c r="I162" s="330"/>
      <c r="J162" s="330"/>
      <c r="K162" s="330"/>
      <c r="L162" s="330"/>
      <c r="M162" s="330"/>
      <c r="N162" s="330"/>
      <c r="O162" s="330"/>
      <c r="P162" s="330"/>
      <c r="Q162" s="330"/>
      <c r="R162" s="330"/>
      <c r="S162" s="329"/>
      <c r="T162" s="329"/>
      <c r="U162" s="330"/>
      <c r="V162" s="330"/>
      <c r="W162" s="330"/>
      <c r="X162" s="329"/>
      <c r="Y162" s="329"/>
      <c r="Z162" s="330"/>
      <c r="AA162" s="329"/>
      <c r="AB162" s="329"/>
      <c r="AC162" s="329"/>
      <c r="AD162" s="329"/>
      <c r="AE162" s="329"/>
      <c r="AF162" s="329"/>
      <c r="AG162" s="329"/>
      <c r="AH162" s="329"/>
      <c r="AI162" s="329"/>
      <c r="AJ162" s="14"/>
    </row>
    <row r="163" spans="2:36" outlineLevel="1" x14ac:dyDescent="0.2">
      <c r="C163" s="119">
        <v>4</v>
      </c>
      <c r="D163" s="329"/>
      <c r="E163" s="328" t="s">
        <v>311</v>
      </c>
      <c r="F163" s="329"/>
      <c r="G163" s="329"/>
      <c r="H163" s="329"/>
      <c r="I163" s="330"/>
      <c r="J163" s="330"/>
      <c r="K163" s="330"/>
      <c r="L163" s="330"/>
      <c r="M163" s="330"/>
      <c r="N163" s="330"/>
      <c r="O163" s="330"/>
      <c r="P163" s="330"/>
      <c r="Q163" s="330"/>
      <c r="R163" s="330"/>
      <c r="S163" s="329"/>
      <c r="T163" s="329"/>
      <c r="U163" s="330"/>
      <c r="V163" s="330"/>
      <c r="W163" s="330"/>
      <c r="X163" s="329"/>
      <c r="Y163" s="329"/>
      <c r="Z163" s="330"/>
      <c r="AA163" s="329"/>
      <c r="AB163" s="329"/>
      <c r="AC163" s="329"/>
      <c r="AD163" s="329"/>
      <c r="AE163" s="329"/>
      <c r="AF163" s="329"/>
      <c r="AG163" s="329"/>
      <c r="AH163" s="329"/>
      <c r="AI163" s="329"/>
      <c r="AJ163" s="14"/>
    </row>
    <row r="164" spans="2:36" outlineLevel="1" x14ac:dyDescent="0.2">
      <c r="C164" s="119">
        <v>4</v>
      </c>
      <c r="D164" s="329"/>
      <c r="E164" s="329"/>
      <c r="F164" s="329" t="s">
        <v>312</v>
      </c>
      <c r="G164" s="329"/>
      <c r="H164" s="329"/>
      <c r="I164" s="330"/>
      <c r="J164" s="330"/>
      <c r="K164" s="330"/>
      <c r="L164" s="330"/>
      <c r="M164" s="330"/>
      <c r="N164" s="330"/>
      <c r="O164" s="330"/>
      <c r="P164" s="330"/>
      <c r="Q164" s="16" t="s">
        <v>110</v>
      </c>
      <c r="R164" s="392">
        <v>0</v>
      </c>
      <c r="S164" s="393">
        <v>0</v>
      </c>
      <c r="T164" s="393">
        <v>0</v>
      </c>
      <c r="U164" s="394">
        <v>-2277.22144980341</v>
      </c>
      <c r="V164" s="394">
        <v>-2411.9414022801648</v>
      </c>
      <c r="W164" s="395">
        <v>-2554.6779461757988</v>
      </c>
      <c r="X164" s="393">
        <v>-4639.2709472683782</v>
      </c>
      <c r="Y164" s="393">
        <v>-4391.8479790248039</v>
      </c>
      <c r="Z164" s="394">
        <v>-3495.0980942856841</v>
      </c>
      <c r="AA164" s="393">
        <v>-3527.8757070003398</v>
      </c>
      <c r="AB164" s="396">
        <v>-4220.7495096504954</v>
      </c>
      <c r="AC164" s="396">
        <v>-4224.5337493343377</v>
      </c>
      <c r="AD164" s="396">
        <v>-4729.1313824730933</v>
      </c>
      <c r="AE164" s="396">
        <v>-3862.5939859287269</v>
      </c>
      <c r="AF164" s="396">
        <v>-4301.5745985101667</v>
      </c>
      <c r="AG164" s="396">
        <v>-4179.7086797031352</v>
      </c>
      <c r="AH164" s="397">
        <v>-3901.1038228801635</v>
      </c>
      <c r="AI164" s="397">
        <v>-6132.4331496471823</v>
      </c>
      <c r="AJ164" s="14"/>
    </row>
    <row r="165" spans="2:36" outlineLevel="1" x14ac:dyDescent="0.2">
      <c r="C165" s="119">
        <v>4</v>
      </c>
      <c r="D165" s="329"/>
      <c r="E165" s="329"/>
      <c r="F165" s="329" t="s">
        <v>313</v>
      </c>
      <c r="G165" s="329"/>
      <c r="H165" s="329"/>
      <c r="I165" s="330"/>
      <c r="J165" s="330"/>
      <c r="K165" s="330"/>
      <c r="L165" s="330"/>
      <c r="M165" s="330"/>
      <c r="N165" s="330"/>
      <c r="O165" s="330"/>
      <c r="P165" s="330"/>
      <c r="Q165" s="16" t="s">
        <v>110</v>
      </c>
      <c r="R165" s="380"/>
      <c r="S165" s="381"/>
      <c r="T165" s="381"/>
      <c r="U165" s="382"/>
      <c r="V165" s="382"/>
      <c r="W165" s="383"/>
      <c r="X165" s="381"/>
      <c r="Y165" s="381"/>
      <c r="Z165" s="382"/>
      <c r="AA165" s="381"/>
      <c r="AB165" s="329"/>
      <c r="AC165" s="329"/>
      <c r="AD165" s="329"/>
      <c r="AE165" s="329"/>
      <c r="AF165" s="329"/>
      <c r="AG165" s="329"/>
      <c r="AH165" s="384"/>
      <c r="AI165" s="384"/>
      <c r="AJ165" s="14"/>
    </row>
    <row r="166" spans="2:36" outlineLevel="1" x14ac:dyDescent="0.2">
      <c r="C166" s="119">
        <v>4</v>
      </c>
      <c r="D166" s="329"/>
      <c r="E166" s="329"/>
      <c r="F166" s="329" t="s">
        <v>314</v>
      </c>
      <c r="G166" s="329"/>
      <c r="H166" s="329"/>
      <c r="I166" s="330"/>
      <c r="J166" s="330"/>
      <c r="K166" s="330"/>
      <c r="L166" s="330"/>
      <c r="M166" s="330"/>
      <c r="N166" s="330"/>
      <c r="O166" s="330"/>
      <c r="P166" s="330"/>
      <c r="Q166" s="16" t="s">
        <v>110</v>
      </c>
      <c r="R166" s="398">
        <v>0</v>
      </c>
      <c r="S166" s="399">
        <v>0</v>
      </c>
      <c r="T166" s="399">
        <v>0</v>
      </c>
      <c r="U166" s="400">
        <v>0</v>
      </c>
      <c r="V166" s="400">
        <v>0</v>
      </c>
      <c r="W166" s="401">
        <v>0</v>
      </c>
      <c r="X166" s="399">
        <v>-9514.8226320646045</v>
      </c>
      <c r="Y166" s="399">
        <v>-3048.9053979599539</v>
      </c>
      <c r="Z166" s="400">
        <v>-238.32394402022919</v>
      </c>
      <c r="AA166" s="399">
        <v>-257.83634939977912</v>
      </c>
      <c r="AB166" s="339">
        <v>-316.96424966014263</v>
      </c>
      <c r="AC166" s="339">
        <v>-394.37452836659475</v>
      </c>
      <c r="AD166" s="339">
        <v>-536.43034078937649</v>
      </c>
      <c r="AE166" s="339">
        <v>-437.01723074044355</v>
      </c>
      <c r="AF166" s="339">
        <v>-374.41957266282782</v>
      </c>
      <c r="AG166" s="339">
        <v>-367.16885085832996</v>
      </c>
      <c r="AH166" s="402">
        <v>-337.92673935573157</v>
      </c>
      <c r="AI166" s="402">
        <v>-317.59110159896295</v>
      </c>
      <c r="AJ166" s="14"/>
    </row>
    <row r="167" spans="2:36" outlineLevel="1" x14ac:dyDescent="0.2">
      <c r="C167" s="119">
        <v>4</v>
      </c>
      <c r="D167" s="329"/>
      <c r="E167" s="329"/>
      <c r="F167" s="329" t="s">
        <v>315</v>
      </c>
      <c r="G167" s="329"/>
      <c r="H167" s="329"/>
      <c r="I167" s="330"/>
      <c r="J167" s="330"/>
      <c r="K167" s="330"/>
      <c r="L167" s="330"/>
      <c r="M167" s="330"/>
      <c r="N167" s="330"/>
      <c r="O167" s="330"/>
      <c r="P167" s="330"/>
      <c r="Q167" s="16" t="s">
        <v>110</v>
      </c>
      <c r="R167" s="304">
        <v>0</v>
      </c>
      <c r="S167" s="305">
        <v>0</v>
      </c>
      <c r="T167" s="305">
        <v>0</v>
      </c>
      <c r="U167" s="305">
        <v>0</v>
      </c>
      <c r="V167" s="305">
        <v>0</v>
      </c>
      <c r="W167" s="306">
        <v>0</v>
      </c>
      <c r="X167" s="305">
        <v>-650.40179169083444</v>
      </c>
      <c r="Y167" s="305">
        <v>-843.51348450842806</v>
      </c>
      <c r="Z167" s="305">
        <v>-892.90667981316244</v>
      </c>
      <c r="AA167" s="305">
        <v>-896.8805297722572</v>
      </c>
      <c r="AB167" s="307">
        <v>-900.99517305294046</v>
      </c>
      <c r="AC167" s="307">
        <v>-906.02392497620167</v>
      </c>
      <c r="AD167" s="307">
        <v>-889.10242539158264</v>
      </c>
      <c r="AE167" s="307">
        <v>-872.14758373771701</v>
      </c>
      <c r="AF167" s="307">
        <v>-852.06575018448098</v>
      </c>
      <c r="AG167" s="307">
        <v>-830.40188978362539</v>
      </c>
      <c r="AH167" s="362">
        <v>-807.69136456439537</v>
      </c>
      <c r="AI167" s="362">
        <v>-783.72012479431271</v>
      </c>
      <c r="AJ167" s="14"/>
    </row>
    <row r="168" spans="2:36" outlineLevel="1" x14ac:dyDescent="0.2">
      <c r="C168" s="119">
        <v>4</v>
      </c>
      <c r="D168" s="329"/>
      <c r="E168" s="329"/>
      <c r="F168" s="364" t="s">
        <v>316</v>
      </c>
      <c r="G168" s="364"/>
      <c r="H168" s="364"/>
      <c r="I168" s="365"/>
      <c r="J168" s="365"/>
      <c r="K168" s="365"/>
      <c r="L168" s="365"/>
      <c r="M168" s="365"/>
      <c r="N168" s="365"/>
      <c r="O168" s="365"/>
      <c r="P168" s="365"/>
      <c r="Q168" s="366" t="s">
        <v>110</v>
      </c>
      <c r="R168" s="390">
        <v>0</v>
      </c>
      <c r="S168" s="390">
        <v>0</v>
      </c>
      <c r="T168" s="390">
        <v>0</v>
      </c>
      <c r="U168" s="390">
        <v>-2277.22144980341</v>
      </c>
      <c r="V168" s="390">
        <v>-2411.9414022801648</v>
      </c>
      <c r="W168" s="390">
        <v>-2554.6779461757988</v>
      </c>
      <c r="X168" s="390">
        <v>-14804.495371023817</v>
      </c>
      <c r="Y168" s="390">
        <v>-8284.2668614931863</v>
      </c>
      <c r="Z168" s="390">
        <v>-4626.3287181190753</v>
      </c>
      <c r="AA168" s="390">
        <v>-4682.5925861723763</v>
      </c>
      <c r="AB168" s="390">
        <v>-5438.7089323635782</v>
      </c>
      <c r="AC168" s="390">
        <v>-5524.9322026771342</v>
      </c>
      <c r="AD168" s="390">
        <v>-6154.664148654053</v>
      </c>
      <c r="AE168" s="390">
        <v>-5171.7588004068875</v>
      </c>
      <c r="AF168" s="390">
        <v>-5528.0599213574751</v>
      </c>
      <c r="AG168" s="390">
        <v>-5377.2794203450903</v>
      </c>
      <c r="AH168" s="390">
        <v>-5046.7219268002909</v>
      </c>
      <c r="AI168" s="390">
        <v>-7233.7443760404585</v>
      </c>
      <c r="AJ168" s="14"/>
    </row>
    <row r="169" spans="2:36" outlineLevel="1" x14ac:dyDescent="0.2">
      <c r="C169" s="119">
        <v>4</v>
      </c>
      <c r="D169" s="329"/>
      <c r="E169" s="329"/>
      <c r="F169" s="329"/>
      <c r="G169" s="329"/>
      <c r="H169" s="329"/>
      <c r="I169" s="330"/>
      <c r="J169" s="330"/>
      <c r="K169" s="330"/>
      <c r="L169" s="330"/>
      <c r="M169" s="330"/>
      <c r="N169" s="330"/>
      <c r="O169" s="330"/>
      <c r="P169" s="330"/>
      <c r="Q169" s="330"/>
      <c r="R169" s="330"/>
      <c r="S169" s="329"/>
      <c r="T169" s="329"/>
      <c r="U169" s="330"/>
      <c r="V169" s="330"/>
      <c r="W169" s="330"/>
      <c r="X169" s="329"/>
      <c r="Y169" s="329"/>
      <c r="Z169" s="330"/>
      <c r="AA169" s="329"/>
      <c r="AB169" s="329"/>
      <c r="AC169" s="329"/>
      <c r="AD169" s="329"/>
      <c r="AE169" s="329"/>
      <c r="AF169" s="329"/>
      <c r="AG169" s="329"/>
      <c r="AH169" s="329"/>
      <c r="AI169" s="329"/>
      <c r="AJ169" s="14"/>
    </row>
    <row r="170" spans="2:36" s="310" customFormat="1" outlineLevel="1" x14ac:dyDescent="0.2">
      <c r="C170" s="119">
        <v>4</v>
      </c>
      <c r="E170" s="328" t="s">
        <v>317</v>
      </c>
      <c r="F170" s="259"/>
      <c r="G170" s="329"/>
      <c r="H170" s="329"/>
      <c r="I170" s="330"/>
      <c r="J170" s="330"/>
      <c r="K170" s="330"/>
      <c r="L170" s="330"/>
      <c r="M170" s="330"/>
      <c r="N170" s="330"/>
      <c r="O170" s="330"/>
      <c r="P170" s="330"/>
      <c r="Q170" s="16" t="s">
        <v>110</v>
      </c>
      <c r="R170" s="340">
        <v>0</v>
      </c>
      <c r="S170" s="341">
        <v>0</v>
      </c>
      <c r="T170" s="341">
        <v>0</v>
      </c>
      <c r="U170" s="341">
        <v>0</v>
      </c>
      <c r="V170" s="341">
        <v>0</v>
      </c>
      <c r="W170" s="342">
        <v>0</v>
      </c>
      <c r="X170" s="341">
        <v>0</v>
      </c>
      <c r="Y170" s="341">
        <v>-8944.3434867019769</v>
      </c>
      <c r="Z170" s="341">
        <v>-11025.056558225104</v>
      </c>
      <c r="AA170" s="341">
        <v>-10127.849287180385</v>
      </c>
      <c r="AB170" s="343">
        <v>-9215.2886261199128</v>
      </c>
      <c r="AC170" s="343">
        <v>-8307.0685494339505</v>
      </c>
      <c r="AD170" s="343">
        <v>-6652.2212295233967</v>
      </c>
      <c r="AE170" s="343">
        <v>-5141.6724450820611</v>
      </c>
      <c r="AF170" s="343">
        <v>-3525.4555619366447</v>
      </c>
      <c r="AG170" s="343">
        <v>-1846.4235465403535</v>
      </c>
      <c r="AH170" s="344">
        <v>-174.89655808352836</v>
      </c>
      <c r="AI170" s="344">
        <v>0</v>
      </c>
      <c r="AJ170" s="403"/>
    </row>
    <row r="171" spans="2:36" outlineLevel="1" x14ac:dyDescent="0.2">
      <c r="C171" s="119">
        <v>4</v>
      </c>
      <c r="D171" s="259"/>
      <c r="E171" s="259"/>
      <c r="G171" s="259"/>
      <c r="H171" s="259"/>
      <c r="I171" s="16"/>
      <c r="J171" s="16"/>
      <c r="K171" s="16"/>
      <c r="L171" s="16"/>
      <c r="M171" s="16"/>
      <c r="N171" s="16"/>
      <c r="O171" s="16"/>
      <c r="P171" s="16"/>
      <c r="Q171" s="16"/>
      <c r="R171" s="16"/>
      <c r="S171" s="259"/>
      <c r="T171" s="259"/>
      <c r="U171" s="16"/>
      <c r="V171" s="16"/>
      <c r="W171" s="16"/>
      <c r="X171" s="259"/>
      <c r="Y171" s="259"/>
      <c r="Z171" s="16"/>
      <c r="AA171" s="259"/>
      <c r="AB171" s="259"/>
      <c r="AC171" s="259"/>
      <c r="AD171" s="259"/>
      <c r="AE171" s="259"/>
      <c r="AF171" s="259"/>
      <c r="AG171" s="259"/>
      <c r="AH171" s="259"/>
      <c r="AI171" s="259"/>
      <c r="AJ171" s="14"/>
    </row>
    <row r="172" spans="2:36" s="11" customFormat="1" outlineLevel="1" x14ac:dyDescent="0.2">
      <c r="B172" s="310"/>
      <c r="C172" s="119">
        <v>4</v>
      </c>
      <c r="E172" s="120" t="s">
        <v>318</v>
      </c>
      <c r="F172" s="121"/>
      <c r="G172" s="121"/>
      <c r="H172" s="121"/>
      <c r="I172" s="121"/>
      <c r="J172" s="121"/>
      <c r="K172" s="121"/>
      <c r="L172" s="121"/>
      <c r="M172" s="121"/>
      <c r="N172" s="121"/>
      <c r="O172" s="121"/>
      <c r="P172" s="121"/>
      <c r="Q172" s="122"/>
      <c r="R172" s="123"/>
      <c r="S172" s="123"/>
      <c r="T172" s="123"/>
      <c r="U172" s="123"/>
      <c r="V172" s="123"/>
      <c r="W172" s="123"/>
      <c r="X172" s="123"/>
      <c r="Y172" s="123"/>
      <c r="Z172" s="123"/>
      <c r="AA172" s="123"/>
      <c r="AB172" s="123"/>
      <c r="AC172" s="123"/>
      <c r="AD172" s="123"/>
      <c r="AE172" s="123"/>
      <c r="AF172" s="123"/>
      <c r="AG172" s="123"/>
      <c r="AH172" s="123"/>
      <c r="AI172" s="123"/>
    </row>
    <row r="173" spans="2:36" outlineLevel="1" x14ac:dyDescent="0.2">
      <c r="C173" s="119">
        <v>4</v>
      </c>
      <c r="D173" s="259"/>
      <c r="E173" s="259"/>
      <c r="F173" s="259"/>
      <c r="G173" s="259"/>
      <c r="H173" s="259"/>
      <c r="I173" s="16"/>
      <c r="J173" s="16"/>
      <c r="K173" s="16"/>
      <c r="L173" s="16"/>
      <c r="M173" s="16"/>
      <c r="N173" s="16"/>
      <c r="O173" s="16"/>
      <c r="P173" s="16"/>
      <c r="Q173" s="16"/>
      <c r="R173" s="16"/>
      <c r="S173" s="259"/>
      <c r="T173" s="259"/>
      <c r="U173" s="16"/>
      <c r="V173" s="16"/>
      <c r="W173" s="16"/>
      <c r="X173" s="259"/>
      <c r="Y173" s="259"/>
      <c r="Z173" s="16"/>
      <c r="AA173" s="259"/>
      <c r="AB173" s="259"/>
      <c r="AC173" s="259"/>
      <c r="AD173" s="259"/>
      <c r="AE173" s="259"/>
      <c r="AF173" s="259"/>
      <c r="AG173" s="259"/>
      <c r="AH173" s="259"/>
      <c r="AI173" s="259"/>
      <c r="AJ173" s="14"/>
    </row>
    <row r="174" spans="2:36" outlineLevel="1" x14ac:dyDescent="0.2">
      <c r="C174" s="119">
        <v>4</v>
      </c>
      <c r="D174" s="259"/>
      <c r="E174" s="373" t="s">
        <v>319</v>
      </c>
      <c r="F174" s="259"/>
      <c r="G174" s="259"/>
      <c r="H174" s="259"/>
      <c r="I174" s="16"/>
      <c r="J174" s="16"/>
      <c r="K174" s="16"/>
      <c r="L174" s="16"/>
      <c r="M174" s="16"/>
      <c r="N174" s="16"/>
      <c r="O174" s="16"/>
      <c r="P174" s="16"/>
      <c r="Q174" s="16" t="s">
        <v>110</v>
      </c>
      <c r="R174" s="340">
        <v>0</v>
      </c>
      <c r="S174" s="341">
        <v>0</v>
      </c>
      <c r="T174" s="341">
        <v>0</v>
      </c>
      <c r="U174" s="341">
        <v>0</v>
      </c>
      <c r="V174" s="341">
        <v>0</v>
      </c>
      <c r="W174" s="342">
        <v>222.2934809588528</v>
      </c>
      <c r="X174" s="341">
        <v>-8944.3434867019769</v>
      </c>
      <c r="Y174" s="341">
        <v>-11025.056558225104</v>
      </c>
      <c r="Z174" s="341">
        <v>-10127.849287180385</v>
      </c>
      <c r="AA174" s="341">
        <v>-9215.2886261199128</v>
      </c>
      <c r="AB174" s="343">
        <v>-8307.0685494339505</v>
      </c>
      <c r="AC174" s="343">
        <v>-6652.2212295233967</v>
      </c>
      <c r="AD174" s="343">
        <v>-5141.6724450820611</v>
      </c>
      <c r="AE174" s="343">
        <v>-3525.4555619366447</v>
      </c>
      <c r="AF174" s="343">
        <v>-1846.4235465403535</v>
      </c>
      <c r="AG174" s="343">
        <v>-174.89655808352836</v>
      </c>
      <c r="AH174" s="344">
        <v>1548.0879521025172</v>
      </c>
      <c r="AI174" s="344">
        <v>1716.0218856430838</v>
      </c>
      <c r="AJ174" s="14"/>
    </row>
    <row r="175" spans="2:36" outlineLevel="1" x14ac:dyDescent="0.2">
      <c r="C175" s="119">
        <v>4</v>
      </c>
      <c r="D175" s="259"/>
      <c r="E175" s="373"/>
      <c r="F175" s="259"/>
      <c r="G175" s="259"/>
      <c r="H175" s="259"/>
      <c r="I175" s="16"/>
      <c r="J175" s="16"/>
      <c r="K175" s="16"/>
      <c r="L175" s="16"/>
      <c r="M175" s="16"/>
      <c r="N175" s="16"/>
      <c r="O175" s="16"/>
      <c r="P175" s="16"/>
      <c r="Q175" s="16"/>
      <c r="R175" s="16"/>
      <c r="S175" s="259"/>
      <c r="T175" s="259"/>
      <c r="U175" s="16"/>
      <c r="V175" s="16"/>
      <c r="W175" s="16"/>
      <c r="X175" s="259"/>
      <c r="Y175" s="259"/>
      <c r="Z175" s="16"/>
      <c r="AA175" s="259"/>
      <c r="AB175" s="259"/>
      <c r="AC175" s="259"/>
      <c r="AD175" s="259"/>
      <c r="AE175" s="259"/>
      <c r="AF175" s="259"/>
      <c r="AG175" s="259"/>
      <c r="AH175" s="259"/>
      <c r="AI175" s="259"/>
      <c r="AJ175" s="14"/>
    </row>
    <row r="176" spans="2:36" s="310" customFormat="1" outlineLevel="1" x14ac:dyDescent="0.2">
      <c r="C176" s="119">
        <v>4</v>
      </c>
      <c r="D176" s="329"/>
      <c r="E176" s="328" t="s">
        <v>320</v>
      </c>
      <c r="F176" s="329"/>
      <c r="G176" s="329"/>
      <c r="H176" s="329"/>
      <c r="I176" s="330"/>
      <c r="J176" s="330"/>
      <c r="K176" s="330"/>
      <c r="L176" s="330"/>
      <c r="M176" s="330"/>
      <c r="N176" s="330"/>
      <c r="O176" s="330"/>
      <c r="P176" s="330"/>
      <c r="Q176" s="16" t="s">
        <v>110</v>
      </c>
      <c r="R176" s="404">
        <v>0</v>
      </c>
      <c r="S176" s="405">
        <v>0</v>
      </c>
      <c r="T176" s="405">
        <v>0</v>
      </c>
      <c r="U176" s="405">
        <v>0</v>
      </c>
      <c r="V176" s="405">
        <v>0</v>
      </c>
      <c r="W176" s="405">
        <v>40.713477108885961</v>
      </c>
      <c r="X176" s="405">
        <v>0</v>
      </c>
      <c r="Y176" s="405">
        <v>0</v>
      </c>
      <c r="Z176" s="405">
        <v>0</v>
      </c>
      <c r="AA176" s="405">
        <v>0</v>
      </c>
      <c r="AB176" s="405">
        <v>0</v>
      </c>
      <c r="AC176" s="405">
        <v>0</v>
      </c>
      <c r="AD176" s="405">
        <v>0</v>
      </c>
      <c r="AE176" s="405">
        <v>0</v>
      </c>
      <c r="AF176" s="405">
        <v>0</v>
      </c>
      <c r="AG176" s="405">
        <v>0</v>
      </c>
      <c r="AH176" s="406">
        <v>283.53527565720498</v>
      </c>
      <c r="AI176" s="406">
        <v>314.29269746515541</v>
      </c>
      <c r="AJ176" s="403"/>
    </row>
    <row r="177" spans="2:36" s="310" customFormat="1" outlineLevel="1" x14ac:dyDescent="0.2">
      <c r="D177" s="329"/>
      <c r="E177" s="329"/>
      <c r="F177" s="329"/>
      <c r="G177" s="329"/>
      <c r="H177" s="329"/>
      <c r="I177" s="330"/>
      <c r="J177" s="330"/>
      <c r="K177" s="330"/>
      <c r="L177" s="330"/>
      <c r="M177" s="330"/>
      <c r="N177" s="330"/>
      <c r="O177" s="330"/>
      <c r="P177" s="330"/>
      <c r="Q177" s="330"/>
      <c r="R177" s="330"/>
      <c r="S177" s="329"/>
      <c r="T177" s="329"/>
      <c r="U177" s="330"/>
      <c r="V177" s="330"/>
      <c r="W177" s="330"/>
      <c r="X177" s="329"/>
      <c r="Y177" s="329"/>
      <c r="Z177" s="330"/>
      <c r="AA177" s="329"/>
      <c r="AB177" s="329"/>
      <c r="AC177" s="329"/>
      <c r="AD177" s="329"/>
      <c r="AE177" s="329"/>
      <c r="AF177" s="329"/>
      <c r="AG177" s="329"/>
      <c r="AH177" s="329"/>
      <c r="AI177" s="329"/>
      <c r="AJ177" s="403"/>
    </row>
    <row r="178" spans="2:36" x14ac:dyDescent="0.2">
      <c r="C178" s="116">
        <v>5</v>
      </c>
      <c r="D178" s="67" t="s">
        <v>135</v>
      </c>
      <c r="E178" s="67"/>
      <c r="F178" s="67"/>
      <c r="G178" s="67" t="s">
        <v>298</v>
      </c>
      <c r="H178" s="102"/>
      <c r="I178" s="67"/>
      <c r="J178" s="67"/>
      <c r="K178" s="102"/>
      <c r="L178" s="67"/>
      <c r="M178" s="67"/>
      <c r="N178" s="67"/>
      <c r="O178" s="67"/>
      <c r="P178" s="67"/>
      <c r="Q178" s="117" t="s">
        <v>110</v>
      </c>
      <c r="R178" s="118">
        <v>0</v>
      </c>
      <c r="S178" s="118">
        <v>0</v>
      </c>
      <c r="T178" s="118">
        <v>0</v>
      </c>
      <c r="U178" s="118">
        <v>0</v>
      </c>
      <c r="V178" s="118">
        <v>0</v>
      </c>
      <c r="W178" s="118">
        <v>0</v>
      </c>
      <c r="X178" s="118">
        <v>0</v>
      </c>
      <c r="Y178" s="118">
        <v>0</v>
      </c>
      <c r="Z178" s="118">
        <v>0</v>
      </c>
      <c r="AA178" s="118">
        <v>0</v>
      </c>
      <c r="AB178" s="118">
        <v>0</v>
      </c>
      <c r="AC178" s="118">
        <v>0</v>
      </c>
      <c r="AD178" s="118">
        <v>0</v>
      </c>
      <c r="AE178" s="118">
        <v>0</v>
      </c>
      <c r="AF178" s="118">
        <v>0</v>
      </c>
      <c r="AG178" s="118">
        <v>0</v>
      </c>
      <c r="AH178" s="118">
        <v>0</v>
      </c>
      <c r="AI178" s="118">
        <v>0</v>
      </c>
    </row>
    <row r="179" spans="2:36" s="11" customFormat="1" outlineLevel="1" x14ac:dyDescent="0.2">
      <c r="B179" s="310"/>
      <c r="C179" s="119">
        <v>5</v>
      </c>
      <c r="E179" s="120" t="s">
        <v>299</v>
      </c>
      <c r="F179" s="121"/>
      <c r="G179" s="121"/>
      <c r="H179" s="121"/>
      <c r="I179" s="121"/>
      <c r="J179" s="121"/>
      <c r="K179" s="121"/>
      <c r="L179" s="121"/>
      <c r="M179" s="121"/>
      <c r="N179" s="121"/>
      <c r="O179" s="121"/>
      <c r="P179" s="121"/>
      <c r="Q179" s="122"/>
      <c r="R179" s="123"/>
      <c r="S179" s="123"/>
      <c r="T179" s="123"/>
      <c r="U179" s="123"/>
      <c r="V179" s="123"/>
      <c r="W179" s="123"/>
      <c r="X179" s="123"/>
      <c r="Y179" s="123"/>
      <c r="Z179" s="123"/>
      <c r="AA179" s="123"/>
      <c r="AB179" s="123"/>
      <c r="AC179" s="123"/>
      <c r="AD179" s="123"/>
      <c r="AE179" s="123"/>
      <c r="AF179" s="123"/>
      <c r="AG179" s="123"/>
      <c r="AH179" s="123"/>
      <c r="AI179" s="123"/>
    </row>
    <row r="180" spans="2:36" s="11" customFormat="1" outlineLevel="1" x14ac:dyDescent="0.2">
      <c r="B180" s="310"/>
      <c r="C180" s="119">
        <v>5</v>
      </c>
      <c r="E180" s="359"/>
      <c r="F180" s="309"/>
      <c r="G180" s="309"/>
      <c r="H180" s="309"/>
      <c r="I180" s="309"/>
      <c r="J180" s="309"/>
      <c r="K180" s="309"/>
      <c r="L180" s="309"/>
      <c r="M180" s="309"/>
      <c r="N180" s="309"/>
      <c r="O180" s="309"/>
      <c r="P180" s="309"/>
      <c r="Q180" s="360"/>
      <c r="R180" s="361"/>
      <c r="S180" s="361"/>
      <c r="T180" s="361"/>
      <c r="U180" s="361"/>
      <c r="V180" s="361"/>
      <c r="W180" s="361"/>
      <c r="X180" s="361"/>
      <c r="Y180" s="361"/>
      <c r="Z180" s="361"/>
      <c r="AA180" s="361"/>
      <c r="AB180" s="361"/>
      <c r="AC180" s="361"/>
      <c r="AD180" s="361"/>
      <c r="AE180" s="361"/>
      <c r="AF180" s="361"/>
      <c r="AG180" s="361"/>
      <c r="AH180" s="361"/>
      <c r="AI180" s="361"/>
    </row>
    <row r="181" spans="2:36" outlineLevel="1" x14ac:dyDescent="0.2">
      <c r="C181" s="119">
        <v>5</v>
      </c>
      <c r="D181" s="329"/>
      <c r="E181" s="124" t="s">
        <v>300</v>
      </c>
      <c r="F181" s="329"/>
      <c r="G181" s="329"/>
      <c r="H181" s="329"/>
      <c r="I181" s="330"/>
      <c r="J181" s="330"/>
      <c r="K181" s="330"/>
      <c r="L181" s="330"/>
      <c r="M181" s="330"/>
      <c r="N181" s="330"/>
      <c r="O181" s="330"/>
      <c r="P181" s="330"/>
      <c r="Q181" s="16" t="s">
        <v>110</v>
      </c>
      <c r="R181" s="299">
        <v>0</v>
      </c>
      <c r="S181" s="300">
        <v>0</v>
      </c>
      <c r="T181" s="300">
        <v>0</v>
      </c>
      <c r="U181" s="300">
        <v>4891.4724862415569</v>
      </c>
      <c r="V181" s="300">
        <v>5286.3058419007957</v>
      </c>
      <c r="W181" s="301">
        <v>5550.476432304933</v>
      </c>
      <c r="X181" s="300">
        <v>6191.7405497432774</v>
      </c>
      <c r="Y181" s="300">
        <v>7984.7212017713209</v>
      </c>
      <c r="Z181" s="300">
        <v>6328.1650982103938</v>
      </c>
      <c r="AA181" s="300">
        <v>6651.0393717029719</v>
      </c>
      <c r="AB181" s="302">
        <v>7866.1041901770768</v>
      </c>
      <c r="AC181" s="302">
        <v>8625.2662928613099</v>
      </c>
      <c r="AD181" s="302">
        <v>8071.4289636729754</v>
      </c>
      <c r="AE181" s="302">
        <v>8647.5919415252174</v>
      </c>
      <c r="AF181" s="302">
        <v>8157.6170643995692</v>
      </c>
      <c r="AG181" s="302">
        <v>10456.020484811634</v>
      </c>
      <c r="AH181" s="348">
        <v>9221.4843769921354</v>
      </c>
      <c r="AI181" s="348">
        <v>7886.0807693552379</v>
      </c>
      <c r="AJ181" s="14"/>
    </row>
    <row r="182" spans="2:36" outlineLevel="1" x14ac:dyDescent="0.2">
      <c r="C182" s="119">
        <v>5</v>
      </c>
      <c r="D182" s="329"/>
      <c r="E182" s="124" t="s">
        <v>231</v>
      </c>
      <c r="F182" s="329"/>
      <c r="G182" s="329"/>
      <c r="H182" s="329"/>
      <c r="I182" s="330"/>
      <c r="J182" s="330"/>
      <c r="K182" s="330"/>
      <c r="L182" s="330"/>
      <c r="M182" s="330"/>
      <c r="N182" s="330"/>
      <c r="O182" s="330"/>
      <c r="P182" s="330"/>
      <c r="Q182" s="16" t="s">
        <v>110</v>
      </c>
      <c r="R182" s="314">
        <v>0</v>
      </c>
      <c r="S182" s="315">
        <v>0</v>
      </c>
      <c r="T182" s="315">
        <v>0</v>
      </c>
      <c r="U182" s="315">
        <v>0</v>
      </c>
      <c r="V182" s="315">
        <v>0</v>
      </c>
      <c r="W182" s="316">
        <v>0</v>
      </c>
      <c r="X182" s="315">
        <v>0</v>
      </c>
      <c r="Y182" s="315">
        <v>0</v>
      </c>
      <c r="Z182" s="315">
        <v>0</v>
      </c>
      <c r="AA182" s="315">
        <v>0</v>
      </c>
      <c r="AB182" s="5">
        <v>0</v>
      </c>
      <c r="AC182" s="5">
        <v>0</v>
      </c>
      <c r="AD182" s="5">
        <v>0</v>
      </c>
      <c r="AE182" s="5">
        <v>0</v>
      </c>
      <c r="AF182" s="5">
        <v>0</v>
      </c>
      <c r="AG182" s="5">
        <v>0</v>
      </c>
      <c r="AH182" s="350">
        <v>0</v>
      </c>
      <c r="AI182" s="350">
        <v>0</v>
      </c>
      <c r="AJ182" s="14"/>
    </row>
    <row r="183" spans="2:36" outlineLevel="1" x14ac:dyDescent="0.2">
      <c r="C183" s="119">
        <v>5</v>
      </c>
      <c r="D183" s="329"/>
      <c r="E183" s="328" t="s">
        <v>230</v>
      </c>
      <c r="F183" s="329"/>
      <c r="G183" s="329"/>
      <c r="H183" s="329"/>
      <c r="I183" s="330"/>
      <c r="J183" s="330"/>
      <c r="K183" s="330"/>
      <c r="L183" s="330"/>
      <c r="M183" s="330"/>
      <c r="N183" s="330"/>
      <c r="O183" s="330"/>
      <c r="P183" s="330"/>
      <c r="Q183" s="16" t="s">
        <v>110</v>
      </c>
      <c r="R183" s="314">
        <v>0</v>
      </c>
      <c r="S183" s="315">
        <v>0</v>
      </c>
      <c r="T183" s="315">
        <v>0</v>
      </c>
      <c r="U183" s="315">
        <v>0</v>
      </c>
      <c r="V183" s="315">
        <v>0</v>
      </c>
      <c r="W183" s="316">
        <v>0</v>
      </c>
      <c r="X183" s="315">
        <v>0</v>
      </c>
      <c r="Y183" s="315">
        <v>0</v>
      </c>
      <c r="Z183" s="315">
        <v>0</v>
      </c>
      <c r="AA183" s="315">
        <v>0</v>
      </c>
      <c r="AB183" s="5">
        <v>0</v>
      </c>
      <c r="AC183" s="5">
        <v>0</v>
      </c>
      <c r="AD183" s="5">
        <v>0</v>
      </c>
      <c r="AE183" s="5">
        <v>0</v>
      </c>
      <c r="AF183" s="5">
        <v>0</v>
      </c>
      <c r="AG183" s="5">
        <v>0</v>
      </c>
      <c r="AH183" s="350">
        <v>0</v>
      </c>
      <c r="AI183" s="350">
        <v>0</v>
      </c>
      <c r="AJ183" s="14"/>
    </row>
    <row r="184" spans="2:36" outlineLevel="1" x14ac:dyDescent="0.2">
      <c r="C184" s="119">
        <v>5</v>
      </c>
      <c r="D184" s="329"/>
      <c r="E184" s="328" t="s">
        <v>17</v>
      </c>
      <c r="F184" s="329"/>
      <c r="G184" s="329"/>
      <c r="H184" s="329"/>
      <c r="I184" s="330"/>
      <c r="J184" s="330"/>
      <c r="K184" s="330"/>
      <c r="L184" s="330"/>
      <c r="M184" s="330"/>
      <c r="N184" s="330"/>
      <c r="O184" s="330"/>
      <c r="P184" s="330"/>
      <c r="Q184" s="16" t="s">
        <v>110</v>
      </c>
      <c r="R184" s="314"/>
      <c r="S184" s="315"/>
      <c r="T184" s="315"/>
      <c r="U184" s="315"/>
      <c r="V184" s="315"/>
      <c r="W184" s="316"/>
      <c r="X184" s="315"/>
      <c r="Y184" s="315"/>
      <c r="Z184" s="315"/>
      <c r="AA184" s="315"/>
      <c r="AB184" s="5"/>
      <c r="AC184" s="5"/>
      <c r="AD184" s="5"/>
      <c r="AE184" s="5"/>
      <c r="AF184" s="5"/>
      <c r="AG184" s="5"/>
      <c r="AH184" s="350"/>
      <c r="AI184" s="350"/>
      <c r="AJ184" s="14"/>
    </row>
    <row r="185" spans="2:36" outlineLevel="1" x14ac:dyDescent="0.2">
      <c r="C185" s="119">
        <v>5</v>
      </c>
      <c r="D185" s="329"/>
      <c r="E185" s="328" t="s">
        <v>266</v>
      </c>
      <c r="F185" s="329"/>
      <c r="G185" s="329"/>
      <c r="H185" s="329"/>
      <c r="I185" s="330"/>
      <c r="J185" s="330"/>
      <c r="K185" s="330"/>
      <c r="L185" s="330"/>
      <c r="M185" s="330"/>
      <c r="N185" s="330"/>
      <c r="O185" s="330"/>
      <c r="P185" s="330"/>
      <c r="Q185" s="16" t="s">
        <v>110</v>
      </c>
      <c r="R185" s="314">
        <v>0</v>
      </c>
      <c r="S185" s="315">
        <v>0</v>
      </c>
      <c r="T185" s="315">
        <v>0</v>
      </c>
      <c r="U185" s="315">
        <v>0</v>
      </c>
      <c r="V185" s="315">
        <v>0</v>
      </c>
      <c r="W185" s="316">
        <v>0</v>
      </c>
      <c r="X185" s="315">
        <v>146.17233926731916</v>
      </c>
      <c r="Y185" s="315">
        <v>311.59582753468874</v>
      </c>
      <c r="Z185" s="315">
        <v>341.63700514460061</v>
      </c>
      <c r="AA185" s="315">
        <v>382.66985577175444</v>
      </c>
      <c r="AB185" s="5">
        <v>416.54798142301445</v>
      </c>
      <c r="AC185" s="5">
        <v>539.48756323079306</v>
      </c>
      <c r="AD185" s="5">
        <v>566.43900576947885</v>
      </c>
      <c r="AE185" s="5">
        <v>621.8327166858902</v>
      </c>
      <c r="AF185" s="5">
        <v>636.47841867211253</v>
      </c>
      <c r="AG185" s="5">
        <v>622.78131289666635</v>
      </c>
      <c r="AH185" s="350">
        <v>613.22484479325249</v>
      </c>
      <c r="AI185" s="350">
        <v>640.54822376194124</v>
      </c>
      <c r="AJ185" s="14"/>
    </row>
    <row r="186" spans="2:36" outlineLevel="1" x14ac:dyDescent="0.2">
      <c r="C186" s="119">
        <v>5</v>
      </c>
      <c r="D186" s="329"/>
      <c r="E186" s="328" t="s">
        <v>267</v>
      </c>
      <c r="F186" s="329"/>
      <c r="G186" s="329"/>
      <c r="H186" s="329"/>
      <c r="I186" s="330"/>
      <c r="J186" s="330"/>
      <c r="K186" s="330"/>
      <c r="L186" s="330"/>
      <c r="M186" s="330"/>
      <c r="N186" s="330"/>
      <c r="O186" s="330"/>
      <c r="P186" s="330"/>
      <c r="Q186" s="16" t="s">
        <v>110</v>
      </c>
      <c r="R186" s="304">
        <v>0</v>
      </c>
      <c r="S186" s="305">
        <v>0</v>
      </c>
      <c r="T186" s="305">
        <v>0</v>
      </c>
      <c r="U186" s="305">
        <v>0</v>
      </c>
      <c r="V186" s="305">
        <v>0</v>
      </c>
      <c r="W186" s="306">
        <v>0</v>
      </c>
      <c r="X186" s="305">
        <v>0</v>
      </c>
      <c r="Y186" s="305">
        <v>0</v>
      </c>
      <c r="Z186" s="305">
        <v>0</v>
      </c>
      <c r="AA186" s="305">
        <v>0</v>
      </c>
      <c r="AB186" s="307">
        <v>0</v>
      </c>
      <c r="AC186" s="307">
        <v>0</v>
      </c>
      <c r="AD186" s="307">
        <v>0</v>
      </c>
      <c r="AE186" s="307">
        <v>0</v>
      </c>
      <c r="AF186" s="307">
        <v>0</v>
      </c>
      <c r="AG186" s="307">
        <v>0</v>
      </c>
      <c r="AH186" s="362">
        <v>0</v>
      </c>
      <c r="AI186" s="362">
        <v>0</v>
      </c>
      <c r="AJ186" s="14"/>
    </row>
    <row r="187" spans="2:36" outlineLevel="1" x14ac:dyDescent="0.2">
      <c r="C187" s="119">
        <v>5</v>
      </c>
      <c r="D187" s="329"/>
      <c r="E187" s="328" t="s">
        <v>301</v>
      </c>
      <c r="F187" s="329"/>
      <c r="G187" s="329"/>
      <c r="H187" s="329"/>
      <c r="I187" s="330"/>
      <c r="J187" s="330"/>
      <c r="K187" s="330"/>
      <c r="L187" s="330"/>
      <c r="M187" s="330"/>
      <c r="N187" s="330"/>
      <c r="O187" s="330"/>
      <c r="P187" s="330"/>
      <c r="Q187" s="16"/>
      <c r="R187" s="5"/>
      <c r="S187" s="5"/>
      <c r="T187" s="5"/>
      <c r="U187" s="5"/>
      <c r="V187" s="5"/>
      <c r="W187" s="5"/>
      <c r="X187" s="5"/>
      <c r="Y187" s="5"/>
      <c r="Z187" s="5"/>
      <c r="AA187" s="5"/>
      <c r="AB187" s="5"/>
      <c r="AC187" s="5"/>
      <c r="AD187" s="5"/>
      <c r="AE187" s="5"/>
      <c r="AF187" s="5"/>
      <c r="AG187" s="5"/>
      <c r="AH187" s="5"/>
      <c r="AI187" s="5"/>
      <c r="AJ187" s="14"/>
    </row>
    <row r="188" spans="2:36" outlineLevel="1" x14ac:dyDescent="0.2">
      <c r="C188" s="119">
        <v>5</v>
      </c>
      <c r="D188" s="329"/>
      <c r="F188" s="329" t="s">
        <v>270</v>
      </c>
      <c r="G188" s="329"/>
      <c r="H188" s="329"/>
      <c r="I188" s="330"/>
      <c r="J188" s="330"/>
      <c r="K188" s="330"/>
      <c r="L188" s="330"/>
      <c r="M188" s="330"/>
      <c r="N188" s="330"/>
      <c r="O188" s="330"/>
      <c r="P188" s="330"/>
      <c r="Q188" s="16" t="s">
        <v>110</v>
      </c>
      <c r="R188" s="314">
        <v>0</v>
      </c>
      <c r="S188" s="315">
        <v>0</v>
      </c>
      <c r="T188" s="315">
        <v>0</v>
      </c>
      <c r="U188" s="315">
        <v>0</v>
      </c>
      <c r="V188" s="315">
        <v>0</v>
      </c>
      <c r="W188" s="316">
        <v>0</v>
      </c>
      <c r="X188" s="315">
        <v>0</v>
      </c>
      <c r="Y188" s="315">
        <v>3583.2135537038757</v>
      </c>
      <c r="Z188" s="315">
        <v>3788.440521284133</v>
      </c>
      <c r="AA188" s="315">
        <v>4031.2735216010597</v>
      </c>
      <c r="AB188" s="5">
        <v>4592.6622364939121</v>
      </c>
      <c r="AC188" s="5">
        <v>4576.5541613836285</v>
      </c>
      <c r="AD188" s="5">
        <v>4356.8368027276138</v>
      </c>
      <c r="AE188" s="5">
        <v>4993.5794275495355</v>
      </c>
      <c r="AF188" s="5">
        <v>5372.7912923748581</v>
      </c>
      <c r="AG188" s="5">
        <v>5107.0752529132606</v>
      </c>
      <c r="AH188" s="350">
        <v>4863.5626846871046</v>
      </c>
      <c r="AI188" s="350">
        <v>4694.0460313347985</v>
      </c>
      <c r="AJ188" s="14"/>
    </row>
    <row r="189" spans="2:36" outlineLevel="1" x14ac:dyDescent="0.2">
      <c r="C189" s="119">
        <v>5</v>
      </c>
      <c r="D189" s="329"/>
      <c r="E189" s="329"/>
      <c r="F189" s="329" t="s">
        <v>271</v>
      </c>
      <c r="G189" s="329"/>
      <c r="H189" s="329"/>
      <c r="I189" s="330"/>
      <c r="J189" s="330"/>
      <c r="K189" s="330"/>
      <c r="L189" s="330"/>
      <c r="M189" s="330"/>
      <c r="N189" s="330"/>
      <c r="O189" s="330"/>
      <c r="P189" s="330"/>
      <c r="Q189" s="16" t="s">
        <v>110</v>
      </c>
      <c r="R189" s="314">
        <v>0</v>
      </c>
      <c r="S189" s="315">
        <v>0</v>
      </c>
      <c r="T189" s="315">
        <v>0</v>
      </c>
      <c r="U189" s="315">
        <v>0</v>
      </c>
      <c r="V189" s="315">
        <v>0</v>
      </c>
      <c r="W189" s="316">
        <v>0</v>
      </c>
      <c r="X189" s="315">
        <v>3617.0511760552749</v>
      </c>
      <c r="Y189" s="315">
        <v>282.6295197375382</v>
      </c>
      <c r="Z189" s="315">
        <v>336.05213273730442</v>
      </c>
      <c r="AA189" s="315">
        <v>670.21817374870159</v>
      </c>
      <c r="AB189" s="5">
        <v>109.01997718020385</v>
      </c>
      <c r="AC189" s="5">
        <v>35.747572559150903</v>
      </c>
      <c r="AD189" s="5">
        <v>906.27383009075766</v>
      </c>
      <c r="AE189" s="5">
        <v>671.73636187886268</v>
      </c>
      <c r="AF189" s="5">
        <v>37.568373986619719</v>
      </c>
      <c r="AG189" s="5">
        <v>62.26774827869481</v>
      </c>
      <c r="AH189" s="350">
        <v>139.86516927582477</v>
      </c>
      <c r="AI189" s="350">
        <v>973.84327656618075</v>
      </c>
      <c r="AJ189" s="14"/>
    </row>
    <row r="190" spans="2:36" outlineLevel="1" x14ac:dyDescent="0.2">
      <c r="C190" s="119">
        <v>5</v>
      </c>
      <c r="D190" s="329"/>
      <c r="E190" s="329"/>
      <c r="F190" s="329" t="s">
        <v>290</v>
      </c>
      <c r="G190" s="329"/>
      <c r="H190" s="329"/>
      <c r="I190" s="330"/>
      <c r="J190" s="330"/>
      <c r="K190" s="330"/>
      <c r="L190" s="330"/>
      <c r="M190" s="330"/>
      <c r="N190" s="330"/>
      <c r="O190" s="330"/>
      <c r="P190" s="330"/>
      <c r="Q190" s="16" t="s">
        <v>110</v>
      </c>
      <c r="R190" s="304">
        <v>0</v>
      </c>
      <c r="S190" s="305">
        <v>0</v>
      </c>
      <c r="T190" s="305">
        <v>0</v>
      </c>
      <c r="U190" s="305">
        <v>0</v>
      </c>
      <c r="V190" s="305">
        <v>0</v>
      </c>
      <c r="W190" s="306">
        <v>0</v>
      </c>
      <c r="X190" s="305">
        <v>0</v>
      </c>
      <c r="Y190" s="305">
        <v>0</v>
      </c>
      <c r="Z190" s="305">
        <v>0</v>
      </c>
      <c r="AA190" s="305">
        <v>0</v>
      </c>
      <c r="AB190" s="307">
        <v>0</v>
      </c>
      <c r="AC190" s="307">
        <v>0</v>
      </c>
      <c r="AD190" s="307">
        <v>0</v>
      </c>
      <c r="AE190" s="307">
        <v>0</v>
      </c>
      <c r="AF190" s="307">
        <v>0</v>
      </c>
      <c r="AG190" s="307">
        <v>0</v>
      </c>
      <c r="AH190" s="362">
        <v>0</v>
      </c>
      <c r="AI190" s="362">
        <v>0</v>
      </c>
      <c r="AJ190" s="14"/>
    </row>
    <row r="191" spans="2:36" outlineLevel="1" x14ac:dyDescent="0.2">
      <c r="C191" s="119">
        <v>5</v>
      </c>
      <c r="D191" s="329"/>
      <c r="E191" s="329"/>
      <c r="F191" s="363" t="s">
        <v>302</v>
      </c>
      <c r="G191" s="364"/>
      <c r="H191" s="364"/>
      <c r="I191" s="365"/>
      <c r="J191" s="365"/>
      <c r="K191" s="365"/>
      <c r="L191" s="365"/>
      <c r="M191" s="365"/>
      <c r="N191" s="365"/>
      <c r="O191" s="365"/>
      <c r="P191" s="365"/>
      <c r="Q191" s="366" t="s">
        <v>110</v>
      </c>
      <c r="R191" s="367">
        <v>0</v>
      </c>
      <c r="S191" s="368">
        <v>0</v>
      </c>
      <c r="T191" s="368">
        <v>0</v>
      </c>
      <c r="U191" s="368">
        <v>0</v>
      </c>
      <c r="V191" s="368">
        <v>0</v>
      </c>
      <c r="W191" s="369">
        <v>0</v>
      </c>
      <c r="X191" s="368">
        <v>0</v>
      </c>
      <c r="Y191" s="368">
        <v>2149.9281322223255</v>
      </c>
      <c r="Z191" s="368">
        <v>2273.0643127704798</v>
      </c>
      <c r="AA191" s="368">
        <v>2418.7641129606359</v>
      </c>
      <c r="AB191" s="327">
        <v>2755.5973418963472</v>
      </c>
      <c r="AC191" s="327">
        <v>2745.9324968301771</v>
      </c>
      <c r="AD191" s="327">
        <v>2614.1020816365681</v>
      </c>
      <c r="AE191" s="327">
        <v>2996.1476565297212</v>
      </c>
      <c r="AF191" s="327">
        <v>3223.674775424915</v>
      </c>
      <c r="AG191" s="327">
        <v>3064.2451517479562</v>
      </c>
      <c r="AH191" s="370">
        <v>2918.1376108122627</v>
      </c>
      <c r="AI191" s="370">
        <v>2816.4276188008789</v>
      </c>
      <c r="AJ191" s="14"/>
    </row>
    <row r="192" spans="2:36" outlineLevel="1" x14ac:dyDescent="0.2">
      <c r="C192" s="119">
        <v>5</v>
      </c>
      <c r="D192" s="329"/>
      <c r="E192" s="329"/>
      <c r="F192" s="371" t="s">
        <v>303</v>
      </c>
      <c r="G192" s="329"/>
      <c r="H192" s="329"/>
      <c r="I192" s="330"/>
      <c r="J192" s="330"/>
      <c r="K192" s="330"/>
      <c r="L192" s="330"/>
      <c r="M192" s="330"/>
      <c r="N192" s="330"/>
      <c r="O192" s="330"/>
      <c r="P192" s="330"/>
      <c r="Q192" s="16" t="s">
        <v>110</v>
      </c>
      <c r="R192" s="314">
        <v>0</v>
      </c>
      <c r="S192" s="315">
        <v>0</v>
      </c>
      <c r="T192" s="315">
        <v>0</v>
      </c>
      <c r="U192" s="315">
        <v>0</v>
      </c>
      <c r="V192" s="315">
        <v>0</v>
      </c>
      <c r="W192" s="316">
        <v>0</v>
      </c>
      <c r="X192" s="315">
        <v>2170.2307056331647</v>
      </c>
      <c r="Y192" s="315">
        <v>169.57771184252292</v>
      </c>
      <c r="Z192" s="315">
        <v>201.63127964238265</v>
      </c>
      <c r="AA192" s="315">
        <v>402.13090424922092</v>
      </c>
      <c r="AB192" s="5">
        <v>65.411986308122309</v>
      </c>
      <c r="AC192" s="5">
        <v>21.44854353549054</v>
      </c>
      <c r="AD192" s="5">
        <v>543.76429805445457</v>
      </c>
      <c r="AE192" s="5">
        <v>403.04181712731759</v>
      </c>
      <c r="AF192" s="5">
        <v>22.541024391971831</v>
      </c>
      <c r="AG192" s="5">
        <v>37.360648967216882</v>
      </c>
      <c r="AH192" s="350">
        <v>83.919101565494856</v>
      </c>
      <c r="AI192" s="350">
        <v>584.30596593970847</v>
      </c>
      <c r="AJ192" s="14"/>
    </row>
    <row r="193" spans="2:36" outlineLevel="1" x14ac:dyDescent="0.2">
      <c r="C193" s="119">
        <v>5</v>
      </c>
      <c r="D193" s="329"/>
      <c r="E193" s="329"/>
      <c r="F193" s="372"/>
      <c r="G193" s="329"/>
      <c r="H193" s="329"/>
      <c r="I193" s="330"/>
      <c r="J193" s="330"/>
      <c r="K193" s="330"/>
      <c r="L193" s="330"/>
      <c r="M193" s="330"/>
      <c r="N193" s="330"/>
      <c r="O193" s="330"/>
      <c r="P193" s="330"/>
      <c r="Q193" s="16"/>
      <c r="R193" s="304"/>
      <c r="S193" s="305"/>
      <c r="T193" s="305"/>
      <c r="U193" s="305"/>
      <c r="V193" s="305"/>
      <c r="W193" s="306"/>
      <c r="X193" s="305"/>
      <c r="Y193" s="305"/>
      <c r="Z193" s="305"/>
      <c r="AA193" s="305"/>
      <c r="AB193" s="307"/>
      <c r="AC193" s="307"/>
      <c r="AD193" s="307"/>
      <c r="AE193" s="307"/>
      <c r="AF193" s="307"/>
      <c r="AG193" s="307"/>
      <c r="AH193" s="362"/>
      <c r="AI193" s="362"/>
      <c r="AJ193" s="14"/>
    </row>
    <row r="194" spans="2:36" outlineLevel="1" x14ac:dyDescent="0.2">
      <c r="C194" s="119">
        <v>5</v>
      </c>
      <c r="D194" s="329"/>
      <c r="E194" s="329"/>
      <c r="F194" s="329"/>
      <c r="G194" s="329"/>
      <c r="H194" s="329"/>
      <c r="I194" s="330"/>
      <c r="J194" s="330"/>
      <c r="K194" s="330"/>
      <c r="L194" s="330"/>
      <c r="M194" s="330"/>
      <c r="N194" s="330"/>
      <c r="O194" s="330"/>
      <c r="P194" s="330"/>
      <c r="Q194" s="330"/>
      <c r="R194" s="330"/>
      <c r="S194" s="329"/>
      <c r="T194" s="329"/>
      <c r="U194" s="330"/>
      <c r="V194" s="330"/>
      <c r="W194" s="330"/>
      <c r="X194" s="329"/>
      <c r="Y194" s="329"/>
      <c r="Z194" s="330"/>
      <c r="AA194" s="329"/>
      <c r="AB194" s="329"/>
      <c r="AC194" s="329"/>
      <c r="AD194" s="329"/>
      <c r="AE194" s="329"/>
      <c r="AF194" s="329"/>
      <c r="AG194" s="329"/>
      <c r="AH194" s="329"/>
      <c r="AI194" s="329"/>
      <c r="AJ194" s="14"/>
    </row>
    <row r="195" spans="2:36" s="11" customFormat="1" outlineLevel="1" x14ac:dyDescent="0.2">
      <c r="B195" s="310"/>
      <c r="C195" s="119">
        <v>5</v>
      </c>
      <c r="E195" s="120" t="s">
        <v>304</v>
      </c>
      <c r="F195" s="121"/>
      <c r="G195" s="121"/>
      <c r="H195" s="121"/>
      <c r="I195" s="121"/>
      <c r="J195" s="121"/>
      <c r="K195" s="121"/>
      <c r="L195" s="121"/>
      <c r="M195" s="121"/>
      <c r="N195" s="121"/>
      <c r="O195" s="121"/>
      <c r="P195" s="121"/>
      <c r="Q195" s="122"/>
      <c r="R195" s="123"/>
      <c r="S195" s="123"/>
      <c r="T195" s="123"/>
      <c r="U195" s="123"/>
      <c r="V195" s="123"/>
      <c r="W195" s="123"/>
      <c r="X195" s="123"/>
      <c r="Y195" s="123"/>
      <c r="Z195" s="123"/>
      <c r="AA195" s="123"/>
      <c r="AB195" s="123"/>
      <c r="AC195" s="123"/>
      <c r="AD195" s="123"/>
      <c r="AE195" s="123"/>
      <c r="AF195" s="123"/>
      <c r="AG195" s="123"/>
      <c r="AH195" s="123"/>
      <c r="AI195" s="123"/>
    </row>
    <row r="196" spans="2:36" s="11" customFormat="1" outlineLevel="1" x14ac:dyDescent="0.2">
      <c r="B196" s="310"/>
      <c r="C196" s="119">
        <v>5</v>
      </c>
      <c r="E196" s="373" t="s">
        <v>305</v>
      </c>
      <c r="F196" s="309"/>
      <c r="G196" s="309"/>
      <c r="H196" s="309"/>
      <c r="I196" s="309"/>
      <c r="J196" s="309"/>
      <c r="K196" s="309"/>
      <c r="L196" s="309"/>
      <c r="M196" s="309"/>
      <c r="N196" s="309"/>
      <c r="O196" s="309"/>
      <c r="P196" s="309"/>
      <c r="Q196" s="360"/>
      <c r="R196" s="361"/>
      <c r="S196" s="361"/>
      <c r="T196" s="361"/>
      <c r="U196" s="361"/>
      <c r="V196" s="361"/>
      <c r="W196" s="361"/>
      <c r="X196" s="361"/>
      <c r="Y196" s="361"/>
      <c r="Z196" s="361"/>
      <c r="AA196" s="361"/>
      <c r="AB196" s="361"/>
      <c r="AC196" s="361"/>
      <c r="AD196" s="361"/>
      <c r="AE196" s="361"/>
      <c r="AF196" s="361"/>
      <c r="AG196" s="361"/>
      <c r="AH196" s="361"/>
      <c r="AI196" s="361"/>
    </row>
    <row r="197" spans="2:36" outlineLevel="1" x14ac:dyDescent="0.2">
      <c r="C197" s="119">
        <v>5</v>
      </c>
      <c r="D197" s="329"/>
      <c r="E197" s="329"/>
      <c r="F197" s="329" t="s">
        <v>306</v>
      </c>
      <c r="G197" s="329"/>
      <c r="H197" s="329"/>
      <c r="I197" s="330"/>
      <c r="J197" s="330"/>
      <c r="K197" s="330"/>
      <c r="L197" s="330"/>
      <c r="M197" s="330"/>
      <c r="N197" s="330"/>
      <c r="O197" s="330"/>
      <c r="P197" s="330"/>
      <c r="Q197" s="16" t="s">
        <v>110</v>
      </c>
      <c r="R197" s="374">
        <v>0</v>
      </c>
      <c r="S197" s="375">
        <v>0</v>
      </c>
      <c r="T197" s="375">
        <v>0</v>
      </c>
      <c r="U197" s="376">
        <v>4891.4724862415569</v>
      </c>
      <c r="V197" s="376">
        <v>5286.3058419007957</v>
      </c>
      <c r="W197" s="377">
        <v>5550.476432304933</v>
      </c>
      <c r="X197" s="375">
        <v>6337.9128890105967</v>
      </c>
      <c r="Y197" s="375">
        <v>8296.3170293060102</v>
      </c>
      <c r="Z197" s="376">
        <v>6669.802103354994</v>
      </c>
      <c r="AA197" s="375">
        <v>7033.7092274747265</v>
      </c>
      <c r="AB197" s="378">
        <v>8282.6521716000916</v>
      </c>
      <c r="AC197" s="378">
        <v>9164.7538560921021</v>
      </c>
      <c r="AD197" s="378">
        <v>8637.8679694424536</v>
      </c>
      <c r="AE197" s="378">
        <v>9269.4246582111082</v>
      </c>
      <c r="AF197" s="378">
        <v>8794.0954830716819</v>
      </c>
      <c r="AG197" s="378">
        <v>11078.8017977083</v>
      </c>
      <c r="AH197" s="379">
        <v>9834.7092217853879</v>
      </c>
      <c r="AI197" s="379">
        <v>8526.6289931171796</v>
      </c>
      <c r="AJ197" s="14"/>
    </row>
    <row r="198" spans="2:36" outlineLevel="1" x14ac:dyDescent="0.2">
      <c r="C198" s="119">
        <v>5</v>
      </c>
      <c r="D198" s="329"/>
      <c r="E198" s="329"/>
      <c r="F198" s="329" t="s">
        <v>307</v>
      </c>
      <c r="G198" s="329"/>
      <c r="H198" s="329"/>
      <c r="I198" s="330"/>
      <c r="J198" s="330"/>
      <c r="K198" s="330"/>
      <c r="L198" s="330"/>
      <c r="M198" s="330"/>
      <c r="N198" s="330"/>
      <c r="O198" s="330"/>
      <c r="P198" s="330"/>
      <c r="Q198" s="16" t="s">
        <v>110</v>
      </c>
      <c r="R198" s="380"/>
      <c r="S198" s="381"/>
      <c r="T198" s="381"/>
      <c r="U198" s="382"/>
      <c r="V198" s="382"/>
      <c r="W198" s="383"/>
      <c r="X198" s="381"/>
      <c r="Y198" s="381"/>
      <c r="Z198" s="382"/>
      <c r="AA198" s="381"/>
      <c r="AB198" s="329"/>
      <c r="AC198" s="329"/>
      <c r="AD198" s="329"/>
      <c r="AE198" s="329"/>
      <c r="AF198" s="329"/>
      <c r="AG198" s="329"/>
      <c r="AH198" s="384"/>
      <c r="AI198" s="384"/>
      <c r="AJ198" s="14"/>
    </row>
    <row r="199" spans="2:36" outlineLevel="1" x14ac:dyDescent="0.2">
      <c r="C199" s="119">
        <v>5</v>
      </c>
      <c r="D199" s="329"/>
      <c r="E199" s="329"/>
      <c r="F199" s="329" t="s">
        <v>308</v>
      </c>
      <c r="G199" s="329"/>
      <c r="H199" s="329"/>
      <c r="I199" s="330"/>
      <c r="J199" s="330"/>
      <c r="K199" s="330"/>
      <c r="L199" s="330"/>
      <c r="M199" s="330"/>
      <c r="N199" s="330"/>
      <c r="O199" s="330"/>
      <c r="P199" s="330"/>
      <c r="Q199" s="16" t="s">
        <v>110</v>
      </c>
      <c r="R199" s="380"/>
      <c r="S199" s="381"/>
      <c r="T199" s="381"/>
      <c r="U199" s="382"/>
      <c r="V199" s="382"/>
      <c r="W199" s="383"/>
      <c r="X199" s="381"/>
      <c r="Y199" s="381"/>
      <c r="Z199" s="382"/>
      <c r="AA199" s="381"/>
      <c r="AB199" s="329"/>
      <c r="AC199" s="329"/>
      <c r="AD199" s="329"/>
      <c r="AE199" s="329"/>
      <c r="AF199" s="329"/>
      <c r="AG199" s="329"/>
      <c r="AH199" s="384"/>
      <c r="AI199" s="384"/>
      <c r="AJ199" s="14"/>
    </row>
    <row r="200" spans="2:36" outlineLevel="1" x14ac:dyDescent="0.2">
      <c r="C200" s="119">
        <v>5</v>
      </c>
      <c r="D200" s="329"/>
      <c r="E200" s="329"/>
      <c r="F200" s="329" t="s">
        <v>309</v>
      </c>
      <c r="G200" s="329"/>
      <c r="H200" s="329"/>
      <c r="I200" s="330"/>
      <c r="J200" s="330"/>
      <c r="K200" s="330"/>
      <c r="L200" s="330"/>
      <c r="M200" s="330"/>
      <c r="N200" s="330"/>
      <c r="O200" s="330"/>
      <c r="P200" s="330"/>
      <c r="Q200" s="16" t="s">
        <v>110</v>
      </c>
      <c r="R200" s="385"/>
      <c r="S200" s="386"/>
      <c r="T200" s="386"/>
      <c r="U200" s="387"/>
      <c r="V200" s="387"/>
      <c r="W200" s="388"/>
      <c r="X200" s="386"/>
      <c r="Y200" s="386"/>
      <c r="Z200" s="387"/>
      <c r="AA200" s="386"/>
      <c r="AB200" s="333"/>
      <c r="AC200" s="333"/>
      <c r="AD200" s="333"/>
      <c r="AE200" s="333"/>
      <c r="AF200" s="333"/>
      <c r="AG200" s="333"/>
      <c r="AH200" s="389"/>
      <c r="AI200" s="389"/>
      <c r="AJ200" s="14"/>
    </row>
    <row r="201" spans="2:36" outlineLevel="1" x14ac:dyDescent="0.2">
      <c r="C201" s="119">
        <v>5</v>
      </c>
      <c r="D201" s="329"/>
      <c r="E201" s="329"/>
      <c r="F201" s="364" t="s">
        <v>310</v>
      </c>
      <c r="G201" s="364"/>
      <c r="H201" s="364"/>
      <c r="I201" s="365"/>
      <c r="J201" s="365"/>
      <c r="K201" s="365"/>
      <c r="L201" s="365"/>
      <c r="M201" s="365"/>
      <c r="N201" s="365"/>
      <c r="O201" s="365"/>
      <c r="P201" s="365"/>
      <c r="Q201" s="366" t="s">
        <v>110</v>
      </c>
      <c r="R201" s="390">
        <v>0</v>
      </c>
      <c r="S201" s="391">
        <v>0</v>
      </c>
      <c r="T201" s="391">
        <v>0</v>
      </c>
      <c r="U201" s="390">
        <v>4891.4724862415569</v>
      </c>
      <c r="V201" s="390">
        <v>5286.3058419007957</v>
      </c>
      <c r="W201" s="390">
        <v>5550.476432304933</v>
      </c>
      <c r="X201" s="391">
        <v>6337.9128890105967</v>
      </c>
      <c r="Y201" s="391">
        <v>8296.3170293060102</v>
      </c>
      <c r="Z201" s="390">
        <v>6669.802103354994</v>
      </c>
      <c r="AA201" s="391">
        <v>7033.7092274747265</v>
      </c>
      <c r="AB201" s="391">
        <v>8282.6521716000916</v>
      </c>
      <c r="AC201" s="391">
        <v>9164.7538560921021</v>
      </c>
      <c r="AD201" s="391">
        <v>8637.8679694424536</v>
      </c>
      <c r="AE201" s="391">
        <v>9269.4246582111082</v>
      </c>
      <c r="AF201" s="391">
        <v>8794.0954830716819</v>
      </c>
      <c r="AG201" s="391">
        <v>11078.8017977083</v>
      </c>
      <c r="AH201" s="391">
        <v>9834.7092217853879</v>
      </c>
      <c r="AI201" s="391">
        <v>8526.6289931171796</v>
      </c>
      <c r="AJ201" s="14"/>
    </row>
    <row r="202" spans="2:36" outlineLevel="1" x14ac:dyDescent="0.2">
      <c r="C202" s="119">
        <v>5</v>
      </c>
      <c r="D202" s="329"/>
      <c r="E202" s="329"/>
      <c r="F202" s="329"/>
      <c r="G202" s="329"/>
      <c r="H202" s="329"/>
      <c r="I202" s="330"/>
      <c r="J202" s="330"/>
      <c r="K202" s="330"/>
      <c r="L202" s="330"/>
      <c r="M202" s="330"/>
      <c r="N202" s="330"/>
      <c r="O202" s="330"/>
      <c r="P202" s="330"/>
      <c r="Q202" s="330"/>
      <c r="R202" s="330"/>
      <c r="S202" s="329"/>
      <c r="T202" s="329"/>
      <c r="U202" s="330"/>
      <c r="V202" s="330"/>
      <c r="W202" s="330"/>
      <c r="X202" s="329"/>
      <c r="Y202" s="329"/>
      <c r="Z202" s="330"/>
      <c r="AA202" s="329"/>
      <c r="AB202" s="329"/>
      <c r="AC202" s="329"/>
      <c r="AD202" s="329"/>
      <c r="AE202" s="329"/>
      <c r="AF202" s="329"/>
      <c r="AG202" s="329"/>
      <c r="AH202" s="329"/>
      <c r="AI202" s="329"/>
      <c r="AJ202" s="14"/>
    </row>
    <row r="203" spans="2:36" outlineLevel="1" x14ac:dyDescent="0.2">
      <c r="C203" s="119">
        <v>5</v>
      </c>
      <c r="D203" s="329"/>
      <c r="E203" s="328" t="s">
        <v>311</v>
      </c>
      <c r="F203" s="329"/>
      <c r="G203" s="329"/>
      <c r="H203" s="329"/>
      <c r="I203" s="330"/>
      <c r="J203" s="330"/>
      <c r="K203" s="330"/>
      <c r="L203" s="330"/>
      <c r="M203" s="330"/>
      <c r="N203" s="330"/>
      <c r="O203" s="330"/>
      <c r="P203" s="330"/>
      <c r="Q203" s="330"/>
      <c r="R203" s="330"/>
      <c r="S203" s="329"/>
      <c r="T203" s="329"/>
      <c r="U203" s="330"/>
      <c r="V203" s="330"/>
      <c r="W203" s="330"/>
      <c r="X203" s="329"/>
      <c r="Y203" s="329"/>
      <c r="Z203" s="330"/>
      <c r="AA203" s="329"/>
      <c r="AB203" s="329"/>
      <c r="AC203" s="329"/>
      <c r="AD203" s="329"/>
      <c r="AE203" s="329"/>
      <c r="AF203" s="329"/>
      <c r="AG203" s="329"/>
      <c r="AH203" s="329"/>
      <c r="AI203" s="329"/>
      <c r="AJ203" s="14"/>
    </row>
    <row r="204" spans="2:36" outlineLevel="1" x14ac:dyDescent="0.2">
      <c r="C204" s="119">
        <v>5</v>
      </c>
      <c r="D204" s="329"/>
      <c r="E204" s="329"/>
      <c r="F204" s="329" t="s">
        <v>312</v>
      </c>
      <c r="G204" s="329"/>
      <c r="H204" s="329"/>
      <c r="I204" s="330"/>
      <c r="J204" s="330"/>
      <c r="K204" s="330"/>
      <c r="L204" s="330"/>
      <c r="M204" s="330"/>
      <c r="N204" s="330"/>
      <c r="O204" s="330"/>
      <c r="P204" s="330"/>
      <c r="Q204" s="16" t="s">
        <v>110</v>
      </c>
      <c r="R204" s="392">
        <v>0</v>
      </c>
      <c r="S204" s="393">
        <v>0</v>
      </c>
      <c r="T204" s="393">
        <v>0</v>
      </c>
      <c r="U204" s="394">
        <v>-4891.4724862415569</v>
      </c>
      <c r="V204" s="394">
        <v>-5286.3058419007957</v>
      </c>
      <c r="W204" s="395">
        <v>-5550.476432304933</v>
      </c>
      <c r="X204" s="393">
        <v>-6191.7405497432774</v>
      </c>
      <c r="Y204" s="393">
        <v>-7984.7212017713209</v>
      </c>
      <c r="Z204" s="394">
        <v>-6328.1650982103938</v>
      </c>
      <c r="AA204" s="393">
        <v>-6651.0393717029719</v>
      </c>
      <c r="AB204" s="396">
        <v>-7866.1041901770768</v>
      </c>
      <c r="AC204" s="396">
        <v>-8625.2662928613099</v>
      </c>
      <c r="AD204" s="396">
        <v>-8071.4289636729754</v>
      </c>
      <c r="AE204" s="396">
        <v>-8647.5919415252174</v>
      </c>
      <c r="AF204" s="396">
        <v>-8157.6170643995692</v>
      </c>
      <c r="AG204" s="396">
        <v>-10456.020484811634</v>
      </c>
      <c r="AH204" s="397">
        <v>-9221.4843769921354</v>
      </c>
      <c r="AI204" s="397">
        <v>-7886.0807693552379</v>
      </c>
      <c r="AJ204" s="14"/>
    </row>
    <row r="205" spans="2:36" outlineLevel="1" x14ac:dyDescent="0.2">
      <c r="C205" s="119">
        <v>5</v>
      </c>
      <c r="D205" s="329"/>
      <c r="E205" s="329"/>
      <c r="F205" s="329" t="s">
        <v>313</v>
      </c>
      <c r="G205" s="329"/>
      <c r="H205" s="329"/>
      <c r="I205" s="330"/>
      <c r="J205" s="330"/>
      <c r="K205" s="330"/>
      <c r="L205" s="330"/>
      <c r="M205" s="330"/>
      <c r="N205" s="330"/>
      <c r="O205" s="330"/>
      <c r="P205" s="330"/>
      <c r="Q205" s="16" t="s">
        <v>110</v>
      </c>
      <c r="R205" s="380"/>
      <c r="S205" s="381"/>
      <c r="T205" s="381"/>
      <c r="U205" s="382"/>
      <c r="V205" s="382"/>
      <c r="W205" s="383"/>
      <c r="X205" s="381"/>
      <c r="Y205" s="381"/>
      <c r="Z205" s="382"/>
      <c r="AA205" s="381"/>
      <c r="AB205" s="329"/>
      <c r="AC205" s="329"/>
      <c r="AD205" s="329"/>
      <c r="AE205" s="329"/>
      <c r="AF205" s="329"/>
      <c r="AG205" s="329"/>
      <c r="AH205" s="384"/>
      <c r="AI205" s="384"/>
      <c r="AJ205" s="14"/>
    </row>
    <row r="206" spans="2:36" outlineLevel="1" x14ac:dyDescent="0.2">
      <c r="C206" s="119">
        <v>5</v>
      </c>
      <c r="D206" s="329"/>
      <c r="E206" s="329"/>
      <c r="F206" s="329" t="s">
        <v>314</v>
      </c>
      <c r="G206" s="329"/>
      <c r="H206" s="329"/>
      <c r="I206" s="330"/>
      <c r="J206" s="330"/>
      <c r="K206" s="330"/>
      <c r="L206" s="330"/>
      <c r="M206" s="330"/>
      <c r="N206" s="330"/>
      <c r="O206" s="330"/>
      <c r="P206" s="330"/>
      <c r="Q206" s="16" t="s">
        <v>110</v>
      </c>
      <c r="R206" s="398">
        <v>0</v>
      </c>
      <c r="S206" s="399">
        <v>0</v>
      </c>
      <c r="T206" s="399">
        <v>0</v>
      </c>
      <c r="U206" s="400">
        <v>0</v>
      </c>
      <c r="V206" s="400">
        <v>0</v>
      </c>
      <c r="W206" s="401">
        <v>0</v>
      </c>
      <c r="X206" s="399">
        <v>-3617.0511760552749</v>
      </c>
      <c r="Y206" s="399">
        <v>-282.6295197375382</v>
      </c>
      <c r="Z206" s="400">
        <v>-336.05213273730442</v>
      </c>
      <c r="AA206" s="399">
        <v>-670.21817374870159</v>
      </c>
      <c r="AB206" s="339">
        <v>-109.01997718020385</v>
      </c>
      <c r="AC206" s="339">
        <v>-35.747572559150903</v>
      </c>
      <c r="AD206" s="339">
        <v>-906.27383009075766</v>
      </c>
      <c r="AE206" s="339">
        <v>-671.73636187886268</v>
      </c>
      <c r="AF206" s="339">
        <v>-37.568373986619719</v>
      </c>
      <c r="AG206" s="339">
        <v>-62.26774827869481</v>
      </c>
      <c r="AH206" s="402">
        <v>-139.86516927582477</v>
      </c>
      <c r="AI206" s="402">
        <v>-973.84327656618075</v>
      </c>
      <c r="AJ206" s="14"/>
    </row>
    <row r="207" spans="2:36" outlineLevel="1" x14ac:dyDescent="0.2">
      <c r="C207" s="119">
        <v>5</v>
      </c>
      <c r="D207" s="329"/>
      <c r="E207" s="329"/>
      <c r="F207" s="329" t="s">
        <v>315</v>
      </c>
      <c r="G207" s="329"/>
      <c r="H207" s="329"/>
      <c r="I207" s="330"/>
      <c r="J207" s="330"/>
      <c r="K207" s="330"/>
      <c r="L207" s="330"/>
      <c r="M207" s="330"/>
      <c r="N207" s="330"/>
      <c r="O207" s="330"/>
      <c r="P207" s="330"/>
      <c r="Q207" s="16" t="s">
        <v>110</v>
      </c>
      <c r="R207" s="304">
        <v>0</v>
      </c>
      <c r="S207" s="305">
        <v>0</v>
      </c>
      <c r="T207" s="305">
        <v>0</v>
      </c>
      <c r="U207" s="305">
        <v>0</v>
      </c>
      <c r="V207" s="305">
        <v>0</v>
      </c>
      <c r="W207" s="306">
        <v>0</v>
      </c>
      <c r="X207" s="305">
        <v>-53.037651643531994</v>
      </c>
      <c r="Y207" s="305">
        <v>-110.51127353336155</v>
      </c>
      <c r="Z207" s="305">
        <v>-117.38674502272491</v>
      </c>
      <c r="AA207" s="305">
        <v>-129.49514975887084</v>
      </c>
      <c r="AB207" s="307">
        <v>-137.93088888616774</v>
      </c>
      <c r="AC207" s="307">
        <v>-136.37831365615909</v>
      </c>
      <c r="AD207" s="307">
        <v>-142.62077203658555</v>
      </c>
      <c r="AE207" s="307">
        <v>-158.08327887171717</v>
      </c>
      <c r="AF207" s="307">
        <v>-160.04116009614165</v>
      </c>
      <c r="AG207" s="307">
        <v>-152.51560265814891</v>
      </c>
      <c r="AH207" s="362">
        <v>-146.42480723662732</v>
      </c>
      <c r="AI207" s="362">
        <v>-153.62155007840852</v>
      </c>
      <c r="AJ207" s="14"/>
    </row>
    <row r="208" spans="2:36" outlineLevel="1" x14ac:dyDescent="0.2">
      <c r="C208" s="119">
        <v>5</v>
      </c>
      <c r="D208" s="329"/>
      <c r="E208" s="329"/>
      <c r="F208" s="364" t="s">
        <v>316</v>
      </c>
      <c r="G208" s="364"/>
      <c r="H208" s="364"/>
      <c r="I208" s="365"/>
      <c r="J208" s="365"/>
      <c r="K208" s="365"/>
      <c r="L208" s="365"/>
      <c r="M208" s="365"/>
      <c r="N208" s="365"/>
      <c r="O208" s="365"/>
      <c r="P208" s="365"/>
      <c r="Q208" s="366" t="s">
        <v>110</v>
      </c>
      <c r="R208" s="390">
        <v>0</v>
      </c>
      <c r="S208" s="390">
        <v>0</v>
      </c>
      <c r="T208" s="390">
        <v>0</v>
      </c>
      <c r="U208" s="390">
        <v>-4891.4724862415569</v>
      </c>
      <c r="V208" s="390">
        <v>-5286.3058419007957</v>
      </c>
      <c r="W208" s="390">
        <v>-5550.476432304933</v>
      </c>
      <c r="X208" s="390">
        <v>-9861.8293774420836</v>
      </c>
      <c r="Y208" s="390">
        <v>-8377.8619950422217</v>
      </c>
      <c r="Z208" s="390">
        <v>-6781.6039759704236</v>
      </c>
      <c r="AA208" s="390">
        <v>-7450.7526952105445</v>
      </c>
      <c r="AB208" s="390">
        <v>-8113.0550562434482</v>
      </c>
      <c r="AC208" s="390">
        <v>-8797.3921790766199</v>
      </c>
      <c r="AD208" s="390">
        <v>-9120.3235658003177</v>
      </c>
      <c r="AE208" s="390">
        <v>-9477.4115822757976</v>
      </c>
      <c r="AF208" s="390">
        <v>-8355.2265984823298</v>
      </c>
      <c r="AG208" s="390">
        <v>-10670.803835748477</v>
      </c>
      <c r="AH208" s="390">
        <v>-9507.7743535045884</v>
      </c>
      <c r="AI208" s="390">
        <v>-9013.5455959998271</v>
      </c>
      <c r="AJ208" s="14"/>
    </row>
    <row r="209" spans="2:36" outlineLevel="1" x14ac:dyDescent="0.2">
      <c r="C209" s="119">
        <v>5</v>
      </c>
      <c r="D209" s="329"/>
      <c r="E209" s="329"/>
      <c r="F209" s="329"/>
      <c r="G209" s="329"/>
      <c r="H209" s="329"/>
      <c r="I209" s="330"/>
      <c r="J209" s="330"/>
      <c r="K209" s="330"/>
      <c r="L209" s="330"/>
      <c r="M209" s="330"/>
      <c r="N209" s="330"/>
      <c r="O209" s="330"/>
      <c r="P209" s="330"/>
      <c r="Q209" s="330"/>
      <c r="R209" s="330"/>
      <c r="S209" s="329"/>
      <c r="T209" s="329"/>
      <c r="U209" s="330"/>
      <c r="V209" s="330"/>
      <c r="W209" s="330"/>
      <c r="X209" s="329"/>
      <c r="Y209" s="329"/>
      <c r="Z209" s="330"/>
      <c r="AA209" s="329"/>
      <c r="AB209" s="329"/>
      <c r="AC209" s="329"/>
      <c r="AD209" s="329"/>
      <c r="AE209" s="329"/>
      <c r="AF209" s="329"/>
      <c r="AG209" s="329"/>
      <c r="AH209" s="329"/>
      <c r="AI209" s="329"/>
      <c r="AJ209" s="14"/>
    </row>
    <row r="210" spans="2:36" s="310" customFormat="1" outlineLevel="1" x14ac:dyDescent="0.2">
      <c r="C210" s="119">
        <v>5</v>
      </c>
      <c r="E210" s="328" t="s">
        <v>317</v>
      </c>
      <c r="F210" s="259"/>
      <c r="G210" s="329"/>
      <c r="H210" s="329"/>
      <c r="I210" s="330"/>
      <c r="J210" s="330"/>
      <c r="K210" s="330"/>
      <c r="L210" s="330"/>
      <c r="M210" s="330"/>
      <c r="N210" s="330"/>
      <c r="O210" s="330"/>
      <c r="P210" s="330"/>
      <c r="Q210" s="16" t="s">
        <v>110</v>
      </c>
      <c r="R210" s="340">
        <v>0</v>
      </c>
      <c r="S210" s="341">
        <v>0</v>
      </c>
      <c r="T210" s="341">
        <v>0</v>
      </c>
      <c r="U210" s="341">
        <v>0</v>
      </c>
      <c r="V210" s="341">
        <v>0</v>
      </c>
      <c r="W210" s="342">
        <v>0</v>
      </c>
      <c r="X210" s="341">
        <v>0</v>
      </c>
      <c r="Y210" s="341">
        <v>-3523.9164884314869</v>
      </c>
      <c r="Z210" s="341">
        <v>-3605.4614541676983</v>
      </c>
      <c r="AA210" s="341">
        <v>-3717.2633267831279</v>
      </c>
      <c r="AB210" s="343">
        <v>-4134.3067945189459</v>
      </c>
      <c r="AC210" s="343">
        <v>-3964.7096791623026</v>
      </c>
      <c r="AD210" s="343">
        <v>-3597.3480021468204</v>
      </c>
      <c r="AE210" s="343">
        <v>-4079.8035985046845</v>
      </c>
      <c r="AF210" s="343">
        <v>-4287.7905225693739</v>
      </c>
      <c r="AG210" s="343">
        <v>-3848.9216379800218</v>
      </c>
      <c r="AH210" s="344">
        <v>-3440.9236760201984</v>
      </c>
      <c r="AI210" s="344">
        <v>-3113.9888077393989</v>
      </c>
      <c r="AJ210" s="403"/>
    </row>
    <row r="211" spans="2:36" outlineLevel="1" x14ac:dyDescent="0.2">
      <c r="C211" s="119">
        <v>5</v>
      </c>
      <c r="D211" s="259"/>
      <c r="E211" s="259"/>
      <c r="G211" s="259"/>
      <c r="H211" s="259"/>
      <c r="I211" s="16"/>
      <c r="J211" s="16"/>
      <c r="K211" s="16"/>
      <c r="L211" s="16"/>
      <c r="M211" s="16"/>
      <c r="N211" s="16"/>
      <c r="O211" s="16"/>
      <c r="P211" s="16"/>
      <c r="Q211" s="16"/>
      <c r="R211" s="16"/>
      <c r="S211" s="259"/>
      <c r="T211" s="259"/>
      <c r="U211" s="16"/>
      <c r="V211" s="16"/>
      <c r="W211" s="16"/>
      <c r="X211" s="259"/>
      <c r="Y211" s="259"/>
      <c r="Z211" s="16"/>
      <c r="AA211" s="259"/>
      <c r="AB211" s="259"/>
      <c r="AC211" s="259"/>
      <c r="AD211" s="259"/>
      <c r="AE211" s="259"/>
      <c r="AF211" s="259"/>
      <c r="AG211" s="259"/>
      <c r="AH211" s="259"/>
      <c r="AI211" s="259"/>
      <c r="AJ211" s="14"/>
    </row>
    <row r="212" spans="2:36" s="11" customFormat="1" outlineLevel="1" x14ac:dyDescent="0.2">
      <c r="B212" s="310"/>
      <c r="C212" s="119">
        <v>5</v>
      </c>
      <c r="E212" s="120" t="s">
        <v>318</v>
      </c>
      <c r="F212" s="121"/>
      <c r="G212" s="121"/>
      <c r="H212" s="121"/>
      <c r="I212" s="121"/>
      <c r="J212" s="121"/>
      <c r="K212" s="121"/>
      <c r="L212" s="121"/>
      <c r="M212" s="121"/>
      <c r="N212" s="121"/>
      <c r="O212" s="121"/>
      <c r="P212" s="121"/>
      <c r="Q212" s="122"/>
      <c r="R212" s="123"/>
      <c r="S212" s="123"/>
      <c r="T212" s="123"/>
      <c r="U212" s="123"/>
      <c r="V212" s="123"/>
      <c r="W212" s="123"/>
      <c r="X212" s="123"/>
      <c r="Y212" s="123"/>
      <c r="Z212" s="123"/>
      <c r="AA212" s="123"/>
      <c r="AB212" s="123"/>
      <c r="AC212" s="123"/>
      <c r="AD212" s="123"/>
      <c r="AE212" s="123"/>
      <c r="AF212" s="123"/>
      <c r="AG212" s="123"/>
      <c r="AH212" s="123"/>
      <c r="AI212" s="123"/>
    </row>
    <row r="213" spans="2:36" outlineLevel="1" x14ac:dyDescent="0.2">
      <c r="C213" s="119">
        <v>5</v>
      </c>
      <c r="D213" s="259"/>
      <c r="E213" s="259"/>
      <c r="F213" s="259"/>
      <c r="G213" s="259"/>
      <c r="H213" s="259"/>
      <c r="I213" s="16"/>
      <c r="J213" s="16"/>
      <c r="K213" s="16"/>
      <c r="L213" s="16"/>
      <c r="M213" s="16"/>
      <c r="N213" s="16"/>
      <c r="O213" s="16"/>
      <c r="P213" s="16"/>
      <c r="Q213" s="16"/>
      <c r="R213" s="16"/>
      <c r="S213" s="259"/>
      <c r="T213" s="259"/>
      <c r="U213" s="16"/>
      <c r="V213" s="16"/>
      <c r="W213" s="16"/>
      <c r="X213" s="259"/>
      <c r="Y213" s="259"/>
      <c r="Z213" s="16"/>
      <c r="AA213" s="259"/>
      <c r="AB213" s="259"/>
      <c r="AC213" s="259"/>
      <c r="AD213" s="259"/>
      <c r="AE213" s="259"/>
      <c r="AF213" s="259"/>
      <c r="AG213" s="259"/>
      <c r="AH213" s="259"/>
      <c r="AI213" s="259"/>
      <c r="AJ213" s="14"/>
    </row>
    <row r="214" spans="2:36" outlineLevel="1" x14ac:dyDescent="0.2">
      <c r="C214" s="119">
        <v>5</v>
      </c>
      <c r="D214" s="259"/>
      <c r="E214" s="373" t="s">
        <v>319</v>
      </c>
      <c r="F214" s="259"/>
      <c r="G214" s="259"/>
      <c r="H214" s="259"/>
      <c r="I214" s="16"/>
      <c r="J214" s="16"/>
      <c r="K214" s="16"/>
      <c r="L214" s="16"/>
      <c r="M214" s="16"/>
      <c r="N214" s="16"/>
      <c r="O214" s="16"/>
      <c r="P214" s="16"/>
      <c r="Q214" s="16" t="s">
        <v>110</v>
      </c>
      <c r="R214" s="340">
        <v>0</v>
      </c>
      <c r="S214" s="341">
        <v>0</v>
      </c>
      <c r="T214" s="341">
        <v>0</v>
      </c>
      <c r="U214" s="341">
        <v>0</v>
      </c>
      <c r="V214" s="341">
        <v>0</v>
      </c>
      <c r="W214" s="342">
        <v>0</v>
      </c>
      <c r="X214" s="341">
        <v>-3523.9164884314869</v>
      </c>
      <c r="Y214" s="341">
        <v>-3605.4614541676983</v>
      </c>
      <c r="Z214" s="341">
        <v>-3717.2633267831279</v>
      </c>
      <c r="AA214" s="341">
        <v>-4134.3067945189459</v>
      </c>
      <c r="AB214" s="343">
        <v>-3964.7096791623026</v>
      </c>
      <c r="AC214" s="343">
        <v>-3597.3480021468204</v>
      </c>
      <c r="AD214" s="343">
        <v>-4079.8035985046845</v>
      </c>
      <c r="AE214" s="343">
        <v>-4287.7905225693739</v>
      </c>
      <c r="AF214" s="343">
        <v>-3848.9216379800218</v>
      </c>
      <c r="AG214" s="343">
        <v>-3440.9236760201984</v>
      </c>
      <c r="AH214" s="344">
        <v>-3113.9888077393989</v>
      </c>
      <c r="AI214" s="344">
        <v>-3600.9054106220465</v>
      </c>
      <c r="AJ214" s="14"/>
    </row>
    <row r="215" spans="2:36" outlineLevel="1" x14ac:dyDescent="0.2">
      <c r="C215" s="119">
        <v>5</v>
      </c>
      <c r="D215" s="259"/>
      <c r="E215" s="373"/>
      <c r="F215" s="259"/>
      <c r="G215" s="259"/>
      <c r="H215" s="259"/>
      <c r="I215" s="16"/>
      <c r="J215" s="16"/>
      <c r="K215" s="16"/>
      <c r="L215" s="16"/>
      <c r="M215" s="16"/>
      <c r="N215" s="16"/>
      <c r="O215" s="16"/>
      <c r="P215" s="16"/>
      <c r="Q215" s="16"/>
      <c r="R215" s="16"/>
      <c r="S215" s="259"/>
      <c r="T215" s="259"/>
      <c r="U215" s="16"/>
      <c r="V215" s="16"/>
      <c r="W215" s="16"/>
      <c r="X215" s="259"/>
      <c r="Y215" s="259"/>
      <c r="Z215" s="16"/>
      <c r="AA215" s="259"/>
      <c r="AB215" s="259"/>
      <c r="AC215" s="259"/>
      <c r="AD215" s="259"/>
      <c r="AE215" s="259"/>
      <c r="AF215" s="259"/>
      <c r="AG215" s="259"/>
      <c r="AH215" s="259"/>
      <c r="AI215" s="259"/>
      <c r="AJ215" s="14"/>
    </row>
    <row r="216" spans="2:36" s="310" customFormat="1" outlineLevel="1" x14ac:dyDescent="0.2">
      <c r="C216" s="119">
        <v>5</v>
      </c>
      <c r="D216" s="329"/>
      <c r="E216" s="328" t="s">
        <v>320</v>
      </c>
      <c r="F216" s="329"/>
      <c r="G216" s="329"/>
      <c r="H216" s="329"/>
      <c r="I216" s="330"/>
      <c r="J216" s="330"/>
      <c r="K216" s="330"/>
      <c r="L216" s="330"/>
      <c r="M216" s="330"/>
      <c r="N216" s="330"/>
      <c r="O216" s="330"/>
      <c r="P216" s="330"/>
      <c r="Q216" s="16" t="s">
        <v>110</v>
      </c>
      <c r="R216" s="404">
        <v>0</v>
      </c>
      <c r="S216" s="405">
        <v>0</v>
      </c>
      <c r="T216" s="405">
        <v>0</v>
      </c>
      <c r="U216" s="405">
        <v>0</v>
      </c>
      <c r="V216" s="405">
        <v>0</v>
      </c>
      <c r="W216" s="405">
        <v>0</v>
      </c>
      <c r="X216" s="405">
        <v>0</v>
      </c>
      <c r="Y216" s="405">
        <v>0</v>
      </c>
      <c r="Z216" s="405">
        <v>0</v>
      </c>
      <c r="AA216" s="405">
        <v>0</v>
      </c>
      <c r="AB216" s="405">
        <v>0</v>
      </c>
      <c r="AC216" s="405">
        <v>0</v>
      </c>
      <c r="AD216" s="405">
        <v>0</v>
      </c>
      <c r="AE216" s="405">
        <v>0</v>
      </c>
      <c r="AF216" s="405">
        <v>0</v>
      </c>
      <c r="AG216" s="405">
        <v>0</v>
      </c>
      <c r="AH216" s="406">
        <v>0</v>
      </c>
      <c r="AI216" s="406">
        <v>0</v>
      </c>
      <c r="AJ216" s="403"/>
    </row>
    <row r="217" spans="2:36" s="310" customFormat="1" outlineLevel="1" x14ac:dyDescent="0.2">
      <c r="D217" s="329"/>
      <c r="E217" s="329"/>
      <c r="F217" s="329"/>
      <c r="G217" s="329"/>
      <c r="H217" s="329"/>
      <c r="I217" s="330"/>
      <c r="J217" s="330"/>
      <c r="K217" s="330"/>
      <c r="L217" s="330"/>
      <c r="M217" s="330"/>
      <c r="N217" s="330"/>
      <c r="O217" s="330"/>
      <c r="P217" s="330"/>
      <c r="Q217" s="330"/>
      <c r="R217" s="330"/>
      <c r="S217" s="329"/>
      <c r="T217" s="329"/>
      <c r="U217" s="330"/>
      <c r="V217" s="330"/>
      <c r="W217" s="330"/>
      <c r="X217" s="329"/>
      <c r="Y217" s="329"/>
      <c r="Z217" s="330"/>
      <c r="AA217" s="329"/>
      <c r="AB217" s="329"/>
      <c r="AC217" s="329"/>
      <c r="AD217" s="329"/>
      <c r="AE217" s="329"/>
      <c r="AF217" s="329"/>
      <c r="AG217" s="329"/>
      <c r="AH217" s="329"/>
      <c r="AI217" s="329"/>
      <c r="AJ217" s="403"/>
    </row>
    <row r="218" spans="2:36" x14ac:dyDescent="0.2">
      <c r="C218" s="116">
        <v>6</v>
      </c>
      <c r="D218" s="67" t="s">
        <v>136</v>
      </c>
      <c r="E218" s="67"/>
      <c r="F218" s="67"/>
      <c r="G218" s="67" t="s">
        <v>298</v>
      </c>
      <c r="H218" s="102"/>
      <c r="I218" s="67"/>
      <c r="J218" s="67"/>
      <c r="K218" s="102"/>
      <c r="L218" s="67"/>
      <c r="M218" s="67"/>
      <c r="N218" s="67"/>
      <c r="O218" s="67"/>
      <c r="P218" s="67"/>
      <c r="Q218" s="117" t="s">
        <v>110</v>
      </c>
      <c r="R218" s="118">
        <v>0</v>
      </c>
      <c r="S218" s="118">
        <v>0</v>
      </c>
      <c r="T218" s="118">
        <v>0</v>
      </c>
      <c r="U218" s="118">
        <v>0</v>
      </c>
      <c r="V218" s="118">
        <v>0</v>
      </c>
      <c r="W218" s="118">
        <v>58.644037993313439</v>
      </c>
      <c r="X218" s="118">
        <v>0</v>
      </c>
      <c r="Y218" s="118">
        <v>0</v>
      </c>
      <c r="Z218" s="118">
        <v>0</v>
      </c>
      <c r="AA218" s="118">
        <v>0</v>
      </c>
      <c r="AB218" s="118">
        <v>0</v>
      </c>
      <c r="AC218" s="118">
        <v>0</v>
      </c>
      <c r="AD218" s="118">
        <v>0</v>
      </c>
      <c r="AE218" s="118">
        <v>263.4052551951437</v>
      </c>
      <c r="AF218" s="118">
        <v>338.21710719624895</v>
      </c>
      <c r="AG218" s="118">
        <v>331.201539095128</v>
      </c>
      <c r="AH218" s="118">
        <v>286.52862551622377</v>
      </c>
      <c r="AI218" s="118">
        <v>335.13368844806888</v>
      </c>
    </row>
    <row r="219" spans="2:36" s="11" customFormat="1" outlineLevel="1" x14ac:dyDescent="0.2">
      <c r="B219" s="310"/>
      <c r="C219" s="119">
        <v>6</v>
      </c>
      <c r="E219" s="120" t="s">
        <v>299</v>
      </c>
      <c r="F219" s="121"/>
      <c r="G219" s="121"/>
      <c r="H219" s="121"/>
      <c r="I219" s="121"/>
      <c r="J219" s="121"/>
      <c r="K219" s="121"/>
      <c r="L219" s="121"/>
      <c r="M219" s="121"/>
      <c r="N219" s="121"/>
      <c r="O219" s="121"/>
      <c r="P219" s="121"/>
      <c r="Q219" s="122"/>
      <c r="R219" s="123"/>
      <c r="S219" s="123"/>
      <c r="T219" s="123"/>
      <c r="U219" s="123"/>
      <c r="V219" s="123"/>
      <c r="W219" s="123"/>
      <c r="X219" s="123"/>
      <c r="Y219" s="123"/>
      <c r="Z219" s="123"/>
      <c r="AA219" s="123"/>
      <c r="AB219" s="123"/>
      <c r="AC219" s="123"/>
      <c r="AD219" s="123"/>
      <c r="AE219" s="123"/>
      <c r="AF219" s="123"/>
      <c r="AG219" s="123"/>
      <c r="AH219" s="123"/>
      <c r="AI219" s="123"/>
    </row>
    <row r="220" spans="2:36" s="11" customFormat="1" outlineLevel="1" x14ac:dyDescent="0.2">
      <c r="B220" s="310"/>
      <c r="C220" s="119">
        <v>6</v>
      </c>
      <c r="E220" s="359"/>
      <c r="F220" s="309"/>
      <c r="G220" s="309"/>
      <c r="H220" s="309"/>
      <c r="I220" s="309"/>
      <c r="J220" s="309"/>
      <c r="K220" s="309"/>
      <c r="L220" s="309"/>
      <c r="M220" s="309"/>
      <c r="N220" s="309"/>
      <c r="O220" s="309"/>
      <c r="P220" s="309"/>
      <c r="Q220" s="360"/>
      <c r="R220" s="361"/>
      <c r="S220" s="361"/>
      <c r="T220" s="361"/>
      <c r="U220" s="361"/>
      <c r="V220" s="361"/>
      <c r="W220" s="361"/>
      <c r="X220" s="361"/>
      <c r="Y220" s="361"/>
      <c r="Z220" s="361"/>
      <c r="AA220" s="361"/>
      <c r="AB220" s="361"/>
      <c r="AC220" s="361"/>
      <c r="AD220" s="361"/>
      <c r="AE220" s="361"/>
      <c r="AF220" s="361"/>
      <c r="AG220" s="361"/>
      <c r="AH220" s="361"/>
      <c r="AI220" s="361"/>
    </row>
    <row r="221" spans="2:36" outlineLevel="1" x14ac:dyDescent="0.2">
      <c r="C221" s="119">
        <v>6</v>
      </c>
      <c r="D221" s="329"/>
      <c r="E221" s="124" t="s">
        <v>300</v>
      </c>
      <c r="F221" s="329"/>
      <c r="G221" s="329"/>
      <c r="H221" s="329"/>
      <c r="I221" s="330"/>
      <c r="J221" s="330"/>
      <c r="K221" s="330"/>
      <c r="L221" s="330"/>
      <c r="M221" s="330"/>
      <c r="N221" s="330"/>
      <c r="O221" s="330"/>
      <c r="P221" s="330"/>
      <c r="Q221" s="16" t="s">
        <v>110</v>
      </c>
      <c r="R221" s="299">
        <v>0</v>
      </c>
      <c r="S221" s="300">
        <v>0</v>
      </c>
      <c r="T221" s="300">
        <v>0</v>
      </c>
      <c r="U221" s="300">
        <v>2023.4498120497844</v>
      </c>
      <c r="V221" s="300">
        <v>2183.3211789422462</v>
      </c>
      <c r="W221" s="301">
        <v>2288.7096546096682</v>
      </c>
      <c r="X221" s="300">
        <v>2974.7671370691623</v>
      </c>
      <c r="Y221" s="300">
        <v>2774.2044582092058</v>
      </c>
      <c r="Z221" s="300">
        <v>3128.254040732515</v>
      </c>
      <c r="AA221" s="300">
        <v>3656.4470311127793</v>
      </c>
      <c r="AB221" s="302">
        <v>4358.8600190268025</v>
      </c>
      <c r="AC221" s="302">
        <v>2907.9838570856327</v>
      </c>
      <c r="AD221" s="302">
        <v>2906.7390050447921</v>
      </c>
      <c r="AE221" s="302">
        <v>3371.5506913029994</v>
      </c>
      <c r="AF221" s="302">
        <v>4845.3142111711277</v>
      </c>
      <c r="AG221" s="302">
        <v>2906.1382178563845</v>
      </c>
      <c r="AH221" s="348">
        <v>3044.2608474196727</v>
      </c>
      <c r="AI221" s="348">
        <v>4000.5922984898402</v>
      </c>
      <c r="AJ221" s="14"/>
    </row>
    <row r="222" spans="2:36" outlineLevel="1" x14ac:dyDescent="0.2">
      <c r="C222" s="119">
        <v>6</v>
      </c>
      <c r="D222" s="329"/>
      <c r="E222" s="124" t="s">
        <v>231</v>
      </c>
      <c r="F222" s="329"/>
      <c r="G222" s="329"/>
      <c r="H222" s="329"/>
      <c r="I222" s="330"/>
      <c r="J222" s="330"/>
      <c r="K222" s="330"/>
      <c r="L222" s="330"/>
      <c r="M222" s="330"/>
      <c r="N222" s="330"/>
      <c r="O222" s="330"/>
      <c r="P222" s="330"/>
      <c r="Q222" s="16" t="s">
        <v>110</v>
      </c>
      <c r="R222" s="314">
        <v>0</v>
      </c>
      <c r="S222" s="315">
        <v>0</v>
      </c>
      <c r="T222" s="315">
        <v>0</v>
      </c>
      <c r="U222" s="315">
        <v>0</v>
      </c>
      <c r="V222" s="315">
        <v>0</v>
      </c>
      <c r="W222" s="316">
        <v>0</v>
      </c>
      <c r="X222" s="315">
        <v>0</v>
      </c>
      <c r="Y222" s="315">
        <v>0</v>
      </c>
      <c r="Z222" s="315">
        <v>0</v>
      </c>
      <c r="AA222" s="315">
        <v>0</v>
      </c>
      <c r="AB222" s="5">
        <v>0</v>
      </c>
      <c r="AC222" s="5">
        <v>0</v>
      </c>
      <c r="AD222" s="5">
        <v>0</v>
      </c>
      <c r="AE222" s="5">
        <v>0</v>
      </c>
      <c r="AF222" s="5">
        <v>0</v>
      </c>
      <c r="AG222" s="5">
        <v>0</v>
      </c>
      <c r="AH222" s="350">
        <v>0</v>
      </c>
      <c r="AI222" s="350">
        <v>0</v>
      </c>
      <c r="AJ222" s="14"/>
    </row>
    <row r="223" spans="2:36" outlineLevel="1" x14ac:dyDescent="0.2">
      <c r="C223" s="119">
        <v>6</v>
      </c>
      <c r="D223" s="329"/>
      <c r="E223" s="328" t="s">
        <v>230</v>
      </c>
      <c r="F223" s="329"/>
      <c r="G223" s="329"/>
      <c r="H223" s="329"/>
      <c r="I223" s="330"/>
      <c r="J223" s="330"/>
      <c r="K223" s="330"/>
      <c r="L223" s="330"/>
      <c r="M223" s="330"/>
      <c r="N223" s="330"/>
      <c r="O223" s="330"/>
      <c r="P223" s="330"/>
      <c r="Q223" s="16" t="s">
        <v>110</v>
      </c>
      <c r="R223" s="314">
        <v>0</v>
      </c>
      <c r="S223" s="315">
        <v>0</v>
      </c>
      <c r="T223" s="315">
        <v>0</v>
      </c>
      <c r="U223" s="315">
        <v>0</v>
      </c>
      <c r="V223" s="315">
        <v>0</v>
      </c>
      <c r="W223" s="316">
        <v>0</v>
      </c>
      <c r="X223" s="315">
        <v>0</v>
      </c>
      <c r="Y223" s="315">
        <v>0</v>
      </c>
      <c r="Z223" s="315">
        <v>0</v>
      </c>
      <c r="AA223" s="315">
        <v>0</v>
      </c>
      <c r="AB223" s="5">
        <v>0</v>
      </c>
      <c r="AC223" s="5">
        <v>0</v>
      </c>
      <c r="AD223" s="5">
        <v>0</v>
      </c>
      <c r="AE223" s="5">
        <v>0</v>
      </c>
      <c r="AF223" s="5">
        <v>0</v>
      </c>
      <c r="AG223" s="5">
        <v>0</v>
      </c>
      <c r="AH223" s="350">
        <v>0</v>
      </c>
      <c r="AI223" s="350">
        <v>0</v>
      </c>
      <c r="AJ223" s="14"/>
    </row>
    <row r="224" spans="2:36" outlineLevel="1" x14ac:dyDescent="0.2">
      <c r="C224" s="119">
        <v>6</v>
      </c>
      <c r="D224" s="329"/>
      <c r="E224" s="328" t="s">
        <v>17</v>
      </c>
      <c r="F224" s="329"/>
      <c r="G224" s="329"/>
      <c r="H224" s="329"/>
      <c r="I224" s="330"/>
      <c r="J224" s="330"/>
      <c r="K224" s="330"/>
      <c r="L224" s="330"/>
      <c r="M224" s="330"/>
      <c r="N224" s="330"/>
      <c r="O224" s="330"/>
      <c r="P224" s="330"/>
      <c r="Q224" s="16" t="s">
        <v>110</v>
      </c>
      <c r="R224" s="314"/>
      <c r="S224" s="315"/>
      <c r="T224" s="315"/>
      <c r="U224" s="315"/>
      <c r="V224" s="315"/>
      <c r="W224" s="316"/>
      <c r="X224" s="315"/>
      <c r="Y224" s="315"/>
      <c r="Z224" s="315"/>
      <c r="AA224" s="315"/>
      <c r="AB224" s="5"/>
      <c r="AC224" s="5"/>
      <c r="AD224" s="5"/>
      <c r="AE224" s="5"/>
      <c r="AF224" s="5"/>
      <c r="AG224" s="5"/>
      <c r="AH224" s="350"/>
      <c r="AI224" s="350"/>
      <c r="AJ224" s="14"/>
    </row>
    <row r="225" spans="2:36" outlineLevel="1" x14ac:dyDescent="0.2">
      <c r="C225" s="119">
        <v>6</v>
      </c>
      <c r="D225" s="329"/>
      <c r="E225" s="328" t="s">
        <v>266</v>
      </c>
      <c r="F225" s="329"/>
      <c r="G225" s="329"/>
      <c r="H225" s="329"/>
      <c r="I225" s="330"/>
      <c r="J225" s="330"/>
      <c r="K225" s="330"/>
      <c r="L225" s="330"/>
      <c r="M225" s="330"/>
      <c r="N225" s="330"/>
      <c r="O225" s="330"/>
      <c r="P225" s="330"/>
      <c r="Q225" s="16" t="s">
        <v>110</v>
      </c>
      <c r="R225" s="314">
        <v>0</v>
      </c>
      <c r="S225" s="315">
        <v>0</v>
      </c>
      <c r="T225" s="315">
        <v>0</v>
      </c>
      <c r="U225" s="315">
        <v>0</v>
      </c>
      <c r="V225" s="315">
        <v>0</v>
      </c>
      <c r="W225" s="316">
        <v>320.19341674385345</v>
      </c>
      <c r="X225" s="315">
        <v>1389.0422886343633</v>
      </c>
      <c r="Y225" s="315">
        <v>1808.1875460615793</v>
      </c>
      <c r="Z225" s="315">
        <v>2053.6715036885398</v>
      </c>
      <c r="AA225" s="315">
        <v>2096.3952814953718</v>
      </c>
      <c r="AB225" s="5">
        <v>2133.392629467136</v>
      </c>
      <c r="AC225" s="5">
        <v>3054.1540165881088</v>
      </c>
      <c r="AD225" s="5">
        <v>3025.6397608013099</v>
      </c>
      <c r="AE225" s="5">
        <v>2998.6882616748876</v>
      </c>
      <c r="AF225" s="5">
        <v>2959.7719900039028</v>
      </c>
      <c r="AG225" s="5">
        <v>2915.41155912674</v>
      </c>
      <c r="AH225" s="350">
        <v>2877.685367819231</v>
      </c>
      <c r="AI225" s="350">
        <v>2838.6906699125993</v>
      </c>
      <c r="AJ225" s="14"/>
    </row>
    <row r="226" spans="2:36" outlineLevel="1" x14ac:dyDescent="0.2">
      <c r="C226" s="119">
        <v>6</v>
      </c>
      <c r="D226" s="329"/>
      <c r="E226" s="328" t="s">
        <v>267</v>
      </c>
      <c r="F226" s="329"/>
      <c r="G226" s="329"/>
      <c r="H226" s="329"/>
      <c r="I226" s="330"/>
      <c r="J226" s="330"/>
      <c r="K226" s="330"/>
      <c r="L226" s="330"/>
      <c r="M226" s="330"/>
      <c r="N226" s="330"/>
      <c r="O226" s="330"/>
      <c r="P226" s="330"/>
      <c r="Q226" s="16" t="s">
        <v>110</v>
      </c>
      <c r="R226" s="304">
        <v>0</v>
      </c>
      <c r="S226" s="305">
        <v>0</v>
      </c>
      <c r="T226" s="305">
        <v>0</v>
      </c>
      <c r="U226" s="305">
        <v>0</v>
      </c>
      <c r="V226" s="305">
        <v>0</v>
      </c>
      <c r="W226" s="306">
        <v>0</v>
      </c>
      <c r="X226" s="305">
        <v>0</v>
      </c>
      <c r="Y226" s="305">
        <v>0</v>
      </c>
      <c r="Z226" s="305">
        <v>0</v>
      </c>
      <c r="AA226" s="305">
        <v>0</v>
      </c>
      <c r="AB226" s="307">
        <v>0</v>
      </c>
      <c r="AC226" s="307">
        <v>0</v>
      </c>
      <c r="AD226" s="307">
        <v>0</v>
      </c>
      <c r="AE226" s="307">
        <v>0</v>
      </c>
      <c r="AF226" s="307">
        <v>0</v>
      </c>
      <c r="AG226" s="307">
        <v>0</v>
      </c>
      <c r="AH226" s="362">
        <v>0</v>
      </c>
      <c r="AI226" s="362">
        <v>0</v>
      </c>
      <c r="AJ226" s="14"/>
    </row>
    <row r="227" spans="2:36" outlineLevel="1" x14ac:dyDescent="0.2">
      <c r="C227" s="119">
        <v>6</v>
      </c>
      <c r="D227" s="329"/>
      <c r="E227" s="328" t="s">
        <v>301</v>
      </c>
      <c r="F227" s="329"/>
      <c r="G227" s="329"/>
      <c r="H227" s="329"/>
      <c r="I227" s="330"/>
      <c r="J227" s="330"/>
      <c r="K227" s="330"/>
      <c r="L227" s="330"/>
      <c r="M227" s="330"/>
      <c r="N227" s="330"/>
      <c r="O227" s="330"/>
      <c r="P227" s="330"/>
      <c r="Q227" s="16"/>
      <c r="R227" s="5"/>
      <c r="S227" s="5"/>
      <c r="T227" s="5"/>
      <c r="U227" s="5"/>
      <c r="V227" s="5"/>
      <c r="W227" s="5"/>
      <c r="X227" s="5"/>
      <c r="Y227" s="5"/>
      <c r="Z227" s="5"/>
      <c r="AA227" s="5"/>
      <c r="AB227" s="5"/>
      <c r="AC227" s="5"/>
      <c r="AD227" s="5"/>
      <c r="AE227" s="5"/>
      <c r="AF227" s="5"/>
      <c r="AG227" s="5"/>
      <c r="AH227" s="5"/>
      <c r="AI227" s="5"/>
      <c r="AJ227" s="14"/>
    </row>
    <row r="228" spans="2:36" outlineLevel="1" x14ac:dyDescent="0.2">
      <c r="C228" s="119">
        <v>6</v>
      </c>
      <c r="D228" s="329"/>
      <c r="F228" s="329" t="s">
        <v>270</v>
      </c>
      <c r="G228" s="329"/>
      <c r="H228" s="329"/>
      <c r="I228" s="330"/>
      <c r="J228" s="330"/>
      <c r="K228" s="330"/>
      <c r="L228" s="330"/>
      <c r="M228" s="330"/>
      <c r="N228" s="330"/>
      <c r="O228" s="330"/>
      <c r="P228" s="330"/>
      <c r="Q228" s="16" t="s">
        <v>110</v>
      </c>
      <c r="R228" s="314">
        <v>0</v>
      </c>
      <c r="S228" s="315">
        <v>0</v>
      </c>
      <c r="T228" s="315">
        <v>0</v>
      </c>
      <c r="U228" s="315">
        <v>0</v>
      </c>
      <c r="V228" s="315">
        <v>0</v>
      </c>
      <c r="W228" s="316">
        <v>0</v>
      </c>
      <c r="X228" s="315">
        <v>24789.827511363299</v>
      </c>
      <c r="Y228" s="315">
        <v>29728.814091199496</v>
      </c>
      <c r="Z228" s="315">
        <v>33300.27956318864</v>
      </c>
      <c r="AA228" s="315">
        <v>33625.314812792785</v>
      </c>
      <c r="AB228" s="5">
        <v>33862.111550092581</v>
      </c>
      <c r="AC228" s="5">
        <v>34011.460410227111</v>
      </c>
      <c r="AD228" s="5">
        <v>33302.566255208687</v>
      </c>
      <c r="AE228" s="5">
        <v>32774.964522930102</v>
      </c>
      <c r="AF228" s="5">
        <v>32094.855375352057</v>
      </c>
      <c r="AG228" s="5">
        <v>31308.571274625781</v>
      </c>
      <c r="AH228" s="350">
        <v>30534.075404560164</v>
      </c>
      <c r="AI228" s="350">
        <v>29980.880232993804</v>
      </c>
      <c r="AJ228" s="14"/>
    </row>
    <row r="229" spans="2:36" outlineLevel="1" x14ac:dyDescent="0.2">
      <c r="C229" s="119">
        <v>6</v>
      </c>
      <c r="D229" s="329"/>
      <c r="E229" s="329"/>
      <c r="F229" s="329" t="s">
        <v>271</v>
      </c>
      <c r="G229" s="329"/>
      <c r="H229" s="329"/>
      <c r="I229" s="330"/>
      <c r="J229" s="330"/>
      <c r="K229" s="330"/>
      <c r="L229" s="330"/>
      <c r="M229" s="330"/>
      <c r="N229" s="330"/>
      <c r="O229" s="330"/>
      <c r="P229" s="330"/>
      <c r="Q229" s="16" t="s">
        <v>110</v>
      </c>
      <c r="R229" s="314">
        <v>0</v>
      </c>
      <c r="S229" s="315">
        <v>0</v>
      </c>
      <c r="T229" s="315">
        <v>0</v>
      </c>
      <c r="U229" s="315">
        <v>0</v>
      </c>
      <c r="V229" s="315">
        <v>0</v>
      </c>
      <c r="W229" s="316">
        <v>0</v>
      </c>
      <c r="X229" s="315">
        <v>4597.544761681017</v>
      </c>
      <c r="Y229" s="315">
        <v>3378.1006794953446</v>
      </c>
      <c r="Z229" s="315">
        <v>251.91268568995173</v>
      </c>
      <c r="AA229" s="315">
        <v>188.5026891398382</v>
      </c>
      <c r="AB229" s="5">
        <v>125.74067871827805</v>
      </c>
      <c r="AC229" s="5">
        <v>205.60256869184909</v>
      </c>
      <c r="AD229" s="5">
        <v>397.75474267151475</v>
      </c>
      <c r="AE229" s="5">
        <v>256.6110951336891</v>
      </c>
      <c r="AF229" s="5">
        <v>158.0764817144709</v>
      </c>
      <c r="AG229" s="5">
        <v>175.11159414657075</v>
      </c>
      <c r="AH229" s="350">
        <v>400.97606218317281</v>
      </c>
      <c r="AI229" s="350">
        <v>117.18304799268624</v>
      </c>
      <c r="AJ229" s="14"/>
    </row>
    <row r="230" spans="2:36" outlineLevel="1" x14ac:dyDescent="0.2">
      <c r="C230" s="119">
        <v>6</v>
      </c>
      <c r="D230" s="329"/>
      <c r="E230" s="329"/>
      <c r="F230" s="329" t="s">
        <v>290</v>
      </c>
      <c r="G230" s="329"/>
      <c r="H230" s="329"/>
      <c r="I230" s="330"/>
      <c r="J230" s="330"/>
      <c r="K230" s="330"/>
      <c r="L230" s="330"/>
      <c r="M230" s="330"/>
      <c r="N230" s="330"/>
      <c r="O230" s="330"/>
      <c r="P230" s="330"/>
      <c r="Q230" s="16" t="s">
        <v>110</v>
      </c>
      <c r="R230" s="304">
        <v>0</v>
      </c>
      <c r="S230" s="305">
        <v>0</v>
      </c>
      <c r="T230" s="305">
        <v>0</v>
      </c>
      <c r="U230" s="305">
        <v>0</v>
      </c>
      <c r="V230" s="305">
        <v>0</v>
      </c>
      <c r="W230" s="306">
        <v>0</v>
      </c>
      <c r="X230" s="305">
        <v>0</v>
      </c>
      <c r="Y230" s="305">
        <v>0</v>
      </c>
      <c r="Z230" s="305">
        <v>0</v>
      </c>
      <c r="AA230" s="305">
        <v>0</v>
      </c>
      <c r="AB230" s="307">
        <v>0</v>
      </c>
      <c r="AC230" s="307">
        <v>0</v>
      </c>
      <c r="AD230" s="307">
        <v>0</v>
      </c>
      <c r="AE230" s="307">
        <v>0</v>
      </c>
      <c r="AF230" s="307">
        <v>0</v>
      </c>
      <c r="AG230" s="307">
        <v>0</v>
      </c>
      <c r="AH230" s="362">
        <v>0</v>
      </c>
      <c r="AI230" s="362">
        <v>0</v>
      </c>
      <c r="AJ230" s="14"/>
    </row>
    <row r="231" spans="2:36" outlineLevel="1" x14ac:dyDescent="0.2">
      <c r="C231" s="119">
        <v>6</v>
      </c>
      <c r="D231" s="329"/>
      <c r="E231" s="329"/>
      <c r="F231" s="363" t="s">
        <v>302</v>
      </c>
      <c r="G231" s="364"/>
      <c r="H231" s="364"/>
      <c r="I231" s="365"/>
      <c r="J231" s="365"/>
      <c r="K231" s="365"/>
      <c r="L231" s="365"/>
      <c r="M231" s="365"/>
      <c r="N231" s="365"/>
      <c r="O231" s="365"/>
      <c r="P231" s="365"/>
      <c r="Q231" s="366" t="s">
        <v>110</v>
      </c>
      <c r="R231" s="367">
        <v>0</v>
      </c>
      <c r="S231" s="368">
        <v>0</v>
      </c>
      <c r="T231" s="368">
        <v>0</v>
      </c>
      <c r="U231" s="368">
        <v>0</v>
      </c>
      <c r="V231" s="368">
        <v>0</v>
      </c>
      <c r="W231" s="369">
        <v>0</v>
      </c>
      <c r="X231" s="368">
        <v>14873.896506817979</v>
      </c>
      <c r="Y231" s="368">
        <v>17837.288454719695</v>
      </c>
      <c r="Z231" s="368">
        <v>19980.167737913183</v>
      </c>
      <c r="AA231" s="368">
        <v>20175.188887675671</v>
      </c>
      <c r="AB231" s="327">
        <v>20317.266930055546</v>
      </c>
      <c r="AC231" s="327">
        <v>20406.876246136268</v>
      </c>
      <c r="AD231" s="327">
        <v>19981.539753125213</v>
      </c>
      <c r="AE231" s="327">
        <v>19664.978713758061</v>
      </c>
      <c r="AF231" s="327">
        <v>19256.913225211232</v>
      </c>
      <c r="AG231" s="327">
        <v>18785.142764775468</v>
      </c>
      <c r="AH231" s="370">
        <v>18320.445242736099</v>
      </c>
      <c r="AI231" s="370">
        <v>17988.528139796283</v>
      </c>
      <c r="AJ231" s="14"/>
    </row>
    <row r="232" spans="2:36" outlineLevel="1" x14ac:dyDescent="0.2">
      <c r="C232" s="119">
        <v>6</v>
      </c>
      <c r="D232" s="329"/>
      <c r="E232" s="329"/>
      <c r="F232" s="371" t="s">
        <v>303</v>
      </c>
      <c r="G232" s="329"/>
      <c r="H232" s="329"/>
      <c r="I232" s="330"/>
      <c r="J232" s="330"/>
      <c r="K232" s="330"/>
      <c r="L232" s="330"/>
      <c r="M232" s="330"/>
      <c r="N232" s="330"/>
      <c r="O232" s="330"/>
      <c r="P232" s="330"/>
      <c r="Q232" s="16" t="s">
        <v>110</v>
      </c>
      <c r="R232" s="314">
        <v>0</v>
      </c>
      <c r="S232" s="315">
        <v>0</v>
      </c>
      <c r="T232" s="315">
        <v>0</v>
      </c>
      <c r="U232" s="315">
        <v>0</v>
      </c>
      <c r="V232" s="315">
        <v>0</v>
      </c>
      <c r="W232" s="316">
        <v>0</v>
      </c>
      <c r="X232" s="315">
        <v>2758.52685700861</v>
      </c>
      <c r="Y232" s="315">
        <v>2026.8604076972067</v>
      </c>
      <c r="Z232" s="315">
        <v>151.14761141397102</v>
      </c>
      <c r="AA232" s="315">
        <v>113.10161348390291</v>
      </c>
      <c r="AB232" s="5">
        <v>75.444407230966831</v>
      </c>
      <c r="AC232" s="5">
        <v>123.36154121510944</v>
      </c>
      <c r="AD232" s="5">
        <v>238.65284560290883</v>
      </c>
      <c r="AE232" s="5">
        <v>153.96665708021345</v>
      </c>
      <c r="AF232" s="5">
        <v>94.845889028682535</v>
      </c>
      <c r="AG232" s="5">
        <v>105.06695648794245</v>
      </c>
      <c r="AH232" s="350">
        <v>240.58563730990369</v>
      </c>
      <c r="AI232" s="350">
        <v>70.309828795611736</v>
      </c>
      <c r="AJ232" s="14"/>
    </row>
    <row r="233" spans="2:36" outlineLevel="1" x14ac:dyDescent="0.2">
      <c r="C233" s="119">
        <v>6</v>
      </c>
      <c r="D233" s="329"/>
      <c r="E233" s="329"/>
      <c r="F233" s="372"/>
      <c r="G233" s="329"/>
      <c r="H233" s="329"/>
      <c r="I233" s="330"/>
      <c r="J233" s="330"/>
      <c r="K233" s="330"/>
      <c r="L233" s="330"/>
      <c r="M233" s="330"/>
      <c r="N233" s="330"/>
      <c r="O233" s="330"/>
      <c r="P233" s="330"/>
      <c r="Q233" s="16"/>
      <c r="R233" s="304"/>
      <c r="S233" s="305"/>
      <c r="T233" s="305"/>
      <c r="U233" s="305"/>
      <c r="V233" s="305"/>
      <c r="W233" s="306"/>
      <c r="X233" s="305"/>
      <c r="Y233" s="305"/>
      <c r="Z233" s="305"/>
      <c r="AA233" s="305"/>
      <c r="AB233" s="307"/>
      <c r="AC233" s="307"/>
      <c r="AD233" s="307"/>
      <c r="AE233" s="307"/>
      <c r="AF233" s="307"/>
      <c r="AG233" s="307"/>
      <c r="AH233" s="362"/>
      <c r="AI233" s="362"/>
      <c r="AJ233" s="14"/>
    </row>
    <row r="234" spans="2:36" outlineLevel="1" x14ac:dyDescent="0.2">
      <c r="C234" s="119">
        <v>6</v>
      </c>
      <c r="D234" s="329"/>
      <c r="E234" s="329"/>
      <c r="F234" s="329"/>
      <c r="G234" s="329"/>
      <c r="H234" s="329"/>
      <c r="I234" s="330"/>
      <c r="J234" s="330"/>
      <c r="K234" s="330"/>
      <c r="L234" s="330"/>
      <c r="M234" s="330"/>
      <c r="N234" s="330"/>
      <c r="O234" s="330"/>
      <c r="P234" s="330"/>
      <c r="Q234" s="330"/>
      <c r="R234" s="330"/>
      <c r="S234" s="329"/>
      <c r="T234" s="329"/>
      <c r="U234" s="330"/>
      <c r="V234" s="330"/>
      <c r="W234" s="330"/>
      <c r="X234" s="329"/>
      <c r="Y234" s="329"/>
      <c r="Z234" s="330"/>
      <c r="AA234" s="329"/>
      <c r="AB234" s="329"/>
      <c r="AC234" s="329"/>
      <c r="AD234" s="329"/>
      <c r="AE234" s="329"/>
      <c r="AF234" s="329"/>
      <c r="AG234" s="329"/>
      <c r="AH234" s="329"/>
      <c r="AI234" s="329"/>
      <c r="AJ234" s="14"/>
    </row>
    <row r="235" spans="2:36" s="11" customFormat="1" outlineLevel="1" x14ac:dyDescent="0.2">
      <c r="B235" s="310"/>
      <c r="C235" s="119">
        <v>6</v>
      </c>
      <c r="E235" s="120" t="s">
        <v>304</v>
      </c>
      <c r="F235" s="121"/>
      <c r="G235" s="121"/>
      <c r="H235" s="121"/>
      <c r="I235" s="121"/>
      <c r="J235" s="121"/>
      <c r="K235" s="121"/>
      <c r="L235" s="121"/>
      <c r="M235" s="121"/>
      <c r="N235" s="121"/>
      <c r="O235" s="121"/>
      <c r="P235" s="121"/>
      <c r="Q235" s="122"/>
      <c r="R235" s="123"/>
      <c r="S235" s="123"/>
      <c r="T235" s="123"/>
      <c r="U235" s="123"/>
      <c r="V235" s="123"/>
      <c r="W235" s="123"/>
      <c r="X235" s="123"/>
      <c r="Y235" s="123"/>
      <c r="Z235" s="123"/>
      <c r="AA235" s="123"/>
      <c r="AB235" s="123"/>
      <c r="AC235" s="123"/>
      <c r="AD235" s="123"/>
      <c r="AE235" s="123"/>
      <c r="AF235" s="123"/>
      <c r="AG235" s="123"/>
      <c r="AH235" s="123"/>
      <c r="AI235" s="123"/>
    </row>
    <row r="236" spans="2:36" s="11" customFormat="1" outlineLevel="1" x14ac:dyDescent="0.2">
      <c r="B236" s="310"/>
      <c r="C236" s="119">
        <v>6</v>
      </c>
      <c r="E236" s="373" t="s">
        <v>305</v>
      </c>
      <c r="F236" s="309"/>
      <c r="G236" s="309"/>
      <c r="H236" s="309"/>
      <c r="I236" s="309"/>
      <c r="J236" s="309"/>
      <c r="K236" s="309"/>
      <c r="L236" s="309"/>
      <c r="M236" s="309"/>
      <c r="N236" s="309"/>
      <c r="O236" s="309"/>
      <c r="P236" s="309"/>
      <c r="Q236" s="360"/>
      <c r="R236" s="361"/>
      <c r="S236" s="361"/>
      <c r="T236" s="361"/>
      <c r="U236" s="361"/>
      <c r="V236" s="361"/>
      <c r="W236" s="361"/>
      <c r="X236" s="361"/>
      <c r="Y236" s="361"/>
      <c r="Z236" s="361"/>
      <c r="AA236" s="361"/>
      <c r="AB236" s="361"/>
      <c r="AC236" s="361"/>
      <c r="AD236" s="361"/>
      <c r="AE236" s="361"/>
      <c r="AF236" s="361"/>
      <c r="AG236" s="361"/>
      <c r="AH236" s="361"/>
      <c r="AI236" s="361"/>
    </row>
    <row r="237" spans="2:36" outlineLevel="1" x14ac:dyDescent="0.2">
      <c r="C237" s="119">
        <v>6</v>
      </c>
      <c r="D237" s="329"/>
      <c r="E237" s="329"/>
      <c r="F237" s="329" t="s">
        <v>306</v>
      </c>
      <c r="G237" s="329"/>
      <c r="H237" s="329"/>
      <c r="I237" s="330"/>
      <c r="J237" s="330"/>
      <c r="K237" s="330"/>
      <c r="L237" s="330"/>
      <c r="M237" s="330"/>
      <c r="N237" s="330"/>
      <c r="O237" s="330"/>
      <c r="P237" s="330"/>
      <c r="Q237" s="16" t="s">
        <v>110</v>
      </c>
      <c r="R237" s="374">
        <v>0</v>
      </c>
      <c r="S237" s="375">
        <v>0</v>
      </c>
      <c r="T237" s="375">
        <v>0</v>
      </c>
      <c r="U237" s="376">
        <v>2023.4498120497844</v>
      </c>
      <c r="V237" s="376">
        <v>2183.3211789422462</v>
      </c>
      <c r="W237" s="377">
        <v>2608.9030713535217</v>
      </c>
      <c r="X237" s="375">
        <v>4363.8094257035254</v>
      </c>
      <c r="Y237" s="375">
        <v>4582.392004270785</v>
      </c>
      <c r="Z237" s="376">
        <v>5181.9255444210548</v>
      </c>
      <c r="AA237" s="375">
        <v>5752.8423126081507</v>
      </c>
      <c r="AB237" s="378">
        <v>6492.252648493939</v>
      </c>
      <c r="AC237" s="378">
        <v>5962.1378736737415</v>
      </c>
      <c r="AD237" s="378">
        <v>5932.3787658461024</v>
      </c>
      <c r="AE237" s="378">
        <v>6370.2389529778866</v>
      </c>
      <c r="AF237" s="378">
        <v>7805.0862011750305</v>
      </c>
      <c r="AG237" s="378">
        <v>5821.5497769831245</v>
      </c>
      <c r="AH237" s="379">
        <v>5921.9462152389042</v>
      </c>
      <c r="AI237" s="379">
        <v>6839.28296840244</v>
      </c>
      <c r="AJ237" s="14"/>
    </row>
    <row r="238" spans="2:36" outlineLevel="1" x14ac:dyDescent="0.2">
      <c r="C238" s="119">
        <v>6</v>
      </c>
      <c r="D238" s="329"/>
      <c r="E238" s="329"/>
      <c r="F238" s="329" t="s">
        <v>307</v>
      </c>
      <c r="G238" s="329"/>
      <c r="H238" s="329"/>
      <c r="I238" s="330"/>
      <c r="J238" s="330"/>
      <c r="K238" s="330"/>
      <c r="L238" s="330"/>
      <c r="M238" s="330"/>
      <c r="N238" s="330"/>
      <c r="O238" s="330"/>
      <c r="P238" s="330"/>
      <c r="Q238" s="16" t="s">
        <v>110</v>
      </c>
      <c r="R238" s="380"/>
      <c r="S238" s="381"/>
      <c r="T238" s="381"/>
      <c r="U238" s="382"/>
      <c r="V238" s="382"/>
      <c r="W238" s="383"/>
      <c r="X238" s="381"/>
      <c r="Y238" s="381"/>
      <c r="Z238" s="382"/>
      <c r="AA238" s="381"/>
      <c r="AB238" s="329"/>
      <c r="AC238" s="329"/>
      <c r="AD238" s="329"/>
      <c r="AE238" s="329"/>
      <c r="AF238" s="329"/>
      <c r="AG238" s="329"/>
      <c r="AH238" s="384"/>
      <c r="AI238" s="384"/>
      <c r="AJ238" s="14"/>
    </row>
    <row r="239" spans="2:36" outlineLevel="1" x14ac:dyDescent="0.2">
      <c r="C239" s="119">
        <v>6</v>
      </c>
      <c r="D239" s="329"/>
      <c r="E239" s="329"/>
      <c r="F239" s="329" t="s">
        <v>308</v>
      </c>
      <c r="G239" s="329"/>
      <c r="H239" s="329"/>
      <c r="I239" s="330"/>
      <c r="J239" s="330"/>
      <c r="K239" s="330"/>
      <c r="L239" s="330"/>
      <c r="M239" s="330"/>
      <c r="N239" s="330"/>
      <c r="O239" s="330"/>
      <c r="P239" s="330"/>
      <c r="Q239" s="16" t="s">
        <v>110</v>
      </c>
      <c r="R239" s="380"/>
      <c r="S239" s="381"/>
      <c r="T239" s="381"/>
      <c r="U239" s="382"/>
      <c r="V239" s="382"/>
      <c r="W239" s="383"/>
      <c r="X239" s="381"/>
      <c r="Y239" s="381"/>
      <c r="Z239" s="382"/>
      <c r="AA239" s="381"/>
      <c r="AB239" s="329"/>
      <c r="AC239" s="329"/>
      <c r="AD239" s="329"/>
      <c r="AE239" s="329"/>
      <c r="AF239" s="329"/>
      <c r="AG239" s="329"/>
      <c r="AH239" s="384"/>
      <c r="AI239" s="384"/>
      <c r="AJ239" s="14"/>
    </row>
    <row r="240" spans="2:36" outlineLevel="1" x14ac:dyDescent="0.2">
      <c r="C240" s="119">
        <v>6</v>
      </c>
      <c r="D240" s="329"/>
      <c r="E240" s="329"/>
      <c r="F240" s="329" t="s">
        <v>309</v>
      </c>
      <c r="G240" s="329"/>
      <c r="H240" s="329"/>
      <c r="I240" s="330"/>
      <c r="J240" s="330"/>
      <c r="K240" s="330"/>
      <c r="L240" s="330"/>
      <c r="M240" s="330"/>
      <c r="N240" s="330"/>
      <c r="O240" s="330"/>
      <c r="P240" s="330"/>
      <c r="Q240" s="16" t="s">
        <v>110</v>
      </c>
      <c r="R240" s="385"/>
      <c r="S240" s="386"/>
      <c r="T240" s="386"/>
      <c r="U240" s="387"/>
      <c r="V240" s="387"/>
      <c r="W240" s="388"/>
      <c r="X240" s="386"/>
      <c r="Y240" s="386"/>
      <c r="Z240" s="387"/>
      <c r="AA240" s="386"/>
      <c r="AB240" s="333"/>
      <c r="AC240" s="333"/>
      <c r="AD240" s="333"/>
      <c r="AE240" s="333"/>
      <c r="AF240" s="333"/>
      <c r="AG240" s="333"/>
      <c r="AH240" s="389"/>
      <c r="AI240" s="389"/>
      <c r="AJ240" s="14"/>
    </row>
    <row r="241" spans="2:36" outlineLevel="1" x14ac:dyDescent="0.2">
      <c r="C241" s="119">
        <v>6</v>
      </c>
      <c r="D241" s="329"/>
      <c r="E241" s="329"/>
      <c r="F241" s="364" t="s">
        <v>310</v>
      </c>
      <c r="G241" s="364"/>
      <c r="H241" s="364"/>
      <c r="I241" s="365"/>
      <c r="J241" s="365"/>
      <c r="K241" s="365"/>
      <c r="L241" s="365"/>
      <c r="M241" s="365"/>
      <c r="N241" s="365"/>
      <c r="O241" s="365"/>
      <c r="P241" s="365"/>
      <c r="Q241" s="366" t="s">
        <v>110</v>
      </c>
      <c r="R241" s="390">
        <v>0</v>
      </c>
      <c r="S241" s="391">
        <v>0</v>
      </c>
      <c r="T241" s="391">
        <v>0</v>
      </c>
      <c r="U241" s="390">
        <v>2023.4498120497844</v>
      </c>
      <c r="V241" s="390">
        <v>2183.3211789422462</v>
      </c>
      <c r="W241" s="390">
        <v>2608.9030713535217</v>
      </c>
      <c r="X241" s="391">
        <v>4363.8094257035254</v>
      </c>
      <c r="Y241" s="391">
        <v>4582.392004270785</v>
      </c>
      <c r="Z241" s="390">
        <v>5181.9255444210548</v>
      </c>
      <c r="AA241" s="391">
        <v>5752.8423126081507</v>
      </c>
      <c r="AB241" s="391">
        <v>6492.252648493939</v>
      </c>
      <c r="AC241" s="391">
        <v>5962.1378736737415</v>
      </c>
      <c r="AD241" s="391">
        <v>5932.3787658461024</v>
      </c>
      <c r="AE241" s="391">
        <v>6370.2389529778866</v>
      </c>
      <c r="AF241" s="391">
        <v>7805.0862011750305</v>
      </c>
      <c r="AG241" s="391">
        <v>5821.5497769831245</v>
      </c>
      <c r="AH241" s="391">
        <v>5921.9462152389042</v>
      </c>
      <c r="AI241" s="391">
        <v>6839.28296840244</v>
      </c>
      <c r="AJ241" s="14"/>
    </row>
    <row r="242" spans="2:36" outlineLevel="1" x14ac:dyDescent="0.2">
      <c r="C242" s="119">
        <v>6</v>
      </c>
      <c r="D242" s="329"/>
      <c r="E242" s="329"/>
      <c r="F242" s="329"/>
      <c r="G242" s="329"/>
      <c r="H242" s="329"/>
      <c r="I242" s="330"/>
      <c r="J242" s="330"/>
      <c r="K242" s="330"/>
      <c r="L242" s="330"/>
      <c r="M242" s="330"/>
      <c r="N242" s="330"/>
      <c r="O242" s="330"/>
      <c r="P242" s="330"/>
      <c r="Q242" s="330"/>
      <c r="R242" s="330"/>
      <c r="S242" s="329"/>
      <c r="T242" s="329"/>
      <c r="U242" s="330"/>
      <c r="V242" s="330"/>
      <c r="W242" s="330"/>
      <c r="X242" s="329"/>
      <c r="Y242" s="329"/>
      <c r="Z242" s="330"/>
      <c r="AA242" s="329"/>
      <c r="AB242" s="329"/>
      <c r="AC242" s="329"/>
      <c r="AD242" s="329"/>
      <c r="AE242" s="329"/>
      <c r="AF242" s="329"/>
      <c r="AG242" s="329"/>
      <c r="AH242" s="329"/>
      <c r="AI242" s="329"/>
      <c r="AJ242" s="14"/>
    </row>
    <row r="243" spans="2:36" outlineLevel="1" x14ac:dyDescent="0.2">
      <c r="C243" s="119">
        <v>6</v>
      </c>
      <c r="D243" s="329"/>
      <c r="E243" s="328" t="s">
        <v>311</v>
      </c>
      <c r="F243" s="329"/>
      <c r="G243" s="329"/>
      <c r="H243" s="329"/>
      <c r="I243" s="330"/>
      <c r="J243" s="330"/>
      <c r="K243" s="330"/>
      <c r="L243" s="330"/>
      <c r="M243" s="330"/>
      <c r="N243" s="330"/>
      <c r="O243" s="330"/>
      <c r="P243" s="330"/>
      <c r="Q243" s="330"/>
      <c r="R243" s="330"/>
      <c r="S243" s="329"/>
      <c r="T243" s="329"/>
      <c r="U243" s="330"/>
      <c r="V243" s="330"/>
      <c r="W243" s="330"/>
      <c r="X243" s="329"/>
      <c r="Y243" s="329"/>
      <c r="Z243" s="330"/>
      <c r="AA243" s="329"/>
      <c r="AB243" s="329"/>
      <c r="AC243" s="329"/>
      <c r="AD243" s="329"/>
      <c r="AE243" s="329"/>
      <c r="AF243" s="329"/>
      <c r="AG243" s="329"/>
      <c r="AH243" s="329"/>
      <c r="AI243" s="329"/>
      <c r="AJ243" s="14"/>
    </row>
    <row r="244" spans="2:36" outlineLevel="1" x14ac:dyDescent="0.2">
      <c r="C244" s="119">
        <v>6</v>
      </c>
      <c r="D244" s="329"/>
      <c r="E244" s="329"/>
      <c r="F244" s="329" t="s">
        <v>312</v>
      </c>
      <c r="G244" s="329"/>
      <c r="H244" s="329"/>
      <c r="I244" s="330"/>
      <c r="J244" s="330"/>
      <c r="K244" s="330"/>
      <c r="L244" s="330"/>
      <c r="M244" s="330"/>
      <c r="N244" s="330"/>
      <c r="O244" s="330"/>
      <c r="P244" s="330"/>
      <c r="Q244" s="16" t="s">
        <v>110</v>
      </c>
      <c r="R244" s="392">
        <v>0</v>
      </c>
      <c r="S244" s="393">
        <v>0</v>
      </c>
      <c r="T244" s="393">
        <v>0</v>
      </c>
      <c r="U244" s="394">
        <v>-2023.4498120497844</v>
      </c>
      <c r="V244" s="394">
        <v>-2183.3211789422462</v>
      </c>
      <c r="W244" s="395">
        <v>-2288.7096546096682</v>
      </c>
      <c r="X244" s="393">
        <v>-2974.7671370691623</v>
      </c>
      <c r="Y244" s="393">
        <v>-2774.2044582092058</v>
      </c>
      <c r="Z244" s="394">
        <v>-3128.254040732515</v>
      </c>
      <c r="AA244" s="393">
        <v>-3656.4470311127793</v>
      </c>
      <c r="AB244" s="396">
        <v>-4358.8600190268025</v>
      </c>
      <c r="AC244" s="396">
        <v>-2907.9838570856327</v>
      </c>
      <c r="AD244" s="396">
        <v>-2906.7390050447921</v>
      </c>
      <c r="AE244" s="396">
        <v>-3371.5506913029994</v>
      </c>
      <c r="AF244" s="396">
        <v>-4845.3142111711277</v>
      </c>
      <c r="AG244" s="396">
        <v>-2906.1382178563845</v>
      </c>
      <c r="AH244" s="397">
        <v>-3044.2608474196727</v>
      </c>
      <c r="AI244" s="397">
        <v>-4000.5922984898402</v>
      </c>
      <c r="AJ244" s="14"/>
    </row>
    <row r="245" spans="2:36" outlineLevel="1" x14ac:dyDescent="0.2">
      <c r="C245" s="119">
        <v>6</v>
      </c>
      <c r="D245" s="329"/>
      <c r="E245" s="329"/>
      <c r="F245" s="329" t="s">
        <v>313</v>
      </c>
      <c r="G245" s="329"/>
      <c r="H245" s="329"/>
      <c r="I245" s="330"/>
      <c r="J245" s="330"/>
      <c r="K245" s="330"/>
      <c r="L245" s="330"/>
      <c r="M245" s="330"/>
      <c r="N245" s="330"/>
      <c r="O245" s="330"/>
      <c r="P245" s="330"/>
      <c r="Q245" s="16" t="s">
        <v>110</v>
      </c>
      <c r="R245" s="380"/>
      <c r="S245" s="381"/>
      <c r="T245" s="381"/>
      <c r="U245" s="382"/>
      <c r="V245" s="382"/>
      <c r="W245" s="383"/>
      <c r="X245" s="381"/>
      <c r="Y245" s="381"/>
      <c r="Z245" s="382"/>
      <c r="AA245" s="381"/>
      <c r="AB245" s="329"/>
      <c r="AC245" s="329"/>
      <c r="AD245" s="329"/>
      <c r="AE245" s="329"/>
      <c r="AF245" s="329"/>
      <c r="AG245" s="329"/>
      <c r="AH245" s="384"/>
      <c r="AI245" s="384"/>
      <c r="AJ245" s="14"/>
    </row>
    <row r="246" spans="2:36" outlineLevel="1" x14ac:dyDescent="0.2">
      <c r="C246" s="119">
        <v>6</v>
      </c>
      <c r="D246" s="329"/>
      <c r="E246" s="329"/>
      <c r="F246" s="329" t="s">
        <v>314</v>
      </c>
      <c r="G246" s="329"/>
      <c r="H246" s="329"/>
      <c r="I246" s="330"/>
      <c r="J246" s="330"/>
      <c r="K246" s="330"/>
      <c r="L246" s="330"/>
      <c r="M246" s="330"/>
      <c r="N246" s="330"/>
      <c r="O246" s="330"/>
      <c r="P246" s="330"/>
      <c r="Q246" s="16" t="s">
        <v>110</v>
      </c>
      <c r="R246" s="398">
        <v>0</v>
      </c>
      <c r="S246" s="399">
        <v>0</v>
      </c>
      <c r="T246" s="399">
        <v>0</v>
      </c>
      <c r="U246" s="400">
        <v>0</v>
      </c>
      <c r="V246" s="400">
        <v>0</v>
      </c>
      <c r="W246" s="401">
        <v>0</v>
      </c>
      <c r="X246" s="399">
        <v>-4597.544761681017</v>
      </c>
      <c r="Y246" s="399">
        <v>-3378.1006794953446</v>
      </c>
      <c r="Z246" s="400">
        <v>-251.91268568995173</v>
      </c>
      <c r="AA246" s="399">
        <v>-188.5026891398382</v>
      </c>
      <c r="AB246" s="339">
        <v>-125.74067871827805</v>
      </c>
      <c r="AC246" s="339">
        <v>-205.60256869184909</v>
      </c>
      <c r="AD246" s="339">
        <v>-397.75474267151475</v>
      </c>
      <c r="AE246" s="339">
        <v>-256.6110951336891</v>
      </c>
      <c r="AF246" s="339">
        <v>-158.0764817144709</v>
      </c>
      <c r="AG246" s="339">
        <v>-175.11159414657075</v>
      </c>
      <c r="AH246" s="402">
        <v>-400.97606218317281</v>
      </c>
      <c r="AI246" s="402">
        <v>-117.18304799268624</v>
      </c>
      <c r="AJ246" s="14"/>
    </row>
    <row r="247" spans="2:36" outlineLevel="1" x14ac:dyDescent="0.2">
      <c r="C247" s="119">
        <v>6</v>
      </c>
      <c r="D247" s="329"/>
      <c r="E247" s="329"/>
      <c r="F247" s="329" t="s">
        <v>315</v>
      </c>
      <c r="G247" s="329"/>
      <c r="H247" s="329"/>
      <c r="I247" s="330"/>
      <c r="J247" s="330"/>
      <c r="K247" s="330"/>
      <c r="L247" s="330"/>
      <c r="M247" s="330"/>
      <c r="N247" s="330"/>
      <c r="O247" s="330"/>
      <c r="P247" s="330"/>
      <c r="Q247" s="16" t="s">
        <v>110</v>
      </c>
      <c r="R247" s="304">
        <v>0</v>
      </c>
      <c r="S247" s="305">
        <v>0</v>
      </c>
      <c r="T247" s="305">
        <v>0</v>
      </c>
      <c r="U247" s="305">
        <v>0</v>
      </c>
      <c r="V247" s="305">
        <v>0</v>
      </c>
      <c r="W247" s="306">
        <v>0</v>
      </c>
      <c r="X247" s="305">
        <v>-803.29616324305584</v>
      </c>
      <c r="Y247" s="305">
        <v>-932.0280508779706</v>
      </c>
      <c r="Z247" s="305">
        <v>-992.20631119007817</v>
      </c>
      <c r="AA247" s="305">
        <v>-1000.9251253456325</v>
      </c>
      <c r="AB247" s="307">
        <v>-1007.0340976355145</v>
      </c>
      <c r="AC247" s="307">
        <v>-1012.6385233329654</v>
      </c>
      <c r="AD247" s="307">
        <v>-994.41270676499983</v>
      </c>
      <c r="AE247" s="307">
        <v>-976.68132810879945</v>
      </c>
      <c r="AF247" s="307">
        <v>-955.04758191818109</v>
      </c>
      <c r="AG247" s="307">
        <v>-931.95667787937964</v>
      </c>
      <c r="AH247" s="362">
        <v>-912.27781799838181</v>
      </c>
      <c r="AI247" s="362">
        <v>-891.6950025639195</v>
      </c>
      <c r="AJ247" s="14"/>
    </row>
    <row r="248" spans="2:36" outlineLevel="1" x14ac:dyDescent="0.2">
      <c r="C248" s="119">
        <v>6</v>
      </c>
      <c r="D248" s="329"/>
      <c r="E248" s="329"/>
      <c r="F248" s="364" t="s">
        <v>316</v>
      </c>
      <c r="G248" s="364"/>
      <c r="H248" s="364"/>
      <c r="I248" s="365"/>
      <c r="J248" s="365"/>
      <c r="K248" s="365"/>
      <c r="L248" s="365"/>
      <c r="M248" s="365"/>
      <c r="N248" s="365"/>
      <c r="O248" s="365"/>
      <c r="P248" s="365"/>
      <c r="Q248" s="366" t="s">
        <v>110</v>
      </c>
      <c r="R248" s="390">
        <v>0</v>
      </c>
      <c r="S248" s="390">
        <v>0</v>
      </c>
      <c r="T248" s="390">
        <v>0</v>
      </c>
      <c r="U248" s="390">
        <v>-2023.4498120497844</v>
      </c>
      <c r="V248" s="390">
        <v>-2183.3211789422462</v>
      </c>
      <c r="W248" s="390">
        <v>-2288.7096546096682</v>
      </c>
      <c r="X248" s="390">
        <v>-8375.6080619932345</v>
      </c>
      <c r="Y248" s="390">
        <v>-7084.333188582521</v>
      </c>
      <c r="Z248" s="390">
        <v>-4372.373037612545</v>
      </c>
      <c r="AA248" s="390">
        <v>-4845.8748455982504</v>
      </c>
      <c r="AB248" s="390">
        <v>-5491.6347953805953</v>
      </c>
      <c r="AC248" s="390">
        <v>-4126.2249491104476</v>
      </c>
      <c r="AD248" s="390">
        <v>-4298.9064544813064</v>
      </c>
      <c r="AE248" s="390">
        <v>-4604.8431145454879</v>
      </c>
      <c r="AF248" s="390">
        <v>-5958.4382748037797</v>
      </c>
      <c r="AG248" s="390">
        <v>-4013.2064898823351</v>
      </c>
      <c r="AH248" s="390">
        <v>-4357.5147276012276</v>
      </c>
      <c r="AI248" s="390">
        <v>-5009.4703490464462</v>
      </c>
      <c r="AJ248" s="14"/>
    </row>
    <row r="249" spans="2:36" outlineLevel="1" x14ac:dyDescent="0.2">
      <c r="C249" s="119">
        <v>6</v>
      </c>
      <c r="D249" s="329"/>
      <c r="E249" s="329"/>
      <c r="F249" s="329"/>
      <c r="G249" s="329"/>
      <c r="H249" s="329"/>
      <c r="I249" s="330"/>
      <c r="J249" s="330"/>
      <c r="K249" s="330"/>
      <c r="L249" s="330"/>
      <c r="M249" s="330"/>
      <c r="N249" s="330"/>
      <c r="O249" s="330"/>
      <c r="P249" s="330"/>
      <c r="Q249" s="330"/>
      <c r="R249" s="330"/>
      <c r="S249" s="329"/>
      <c r="T249" s="329"/>
      <c r="U249" s="330"/>
      <c r="V249" s="330"/>
      <c r="W249" s="330"/>
      <c r="X249" s="329"/>
      <c r="Y249" s="329"/>
      <c r="Z249" s="330"/>
      <c r="AA249" s="329"/>
      <c r="AB249" s="329"/>
      <c r="AC249" s="329"/>
      <c r="AD249" s="329"/>
      <c r="AE249" s="329"/>
      <c r="AF249" s="329"/>
      <c r="AG249" s="329"/>
      <c r="AH249" s="329"/>
      <c r="AI249" s="329"/>
      <c r="AJ249" s="14"/>
    </row>
    <row r="250" spans="2:36" s="310" customFormat="1" outlineLevel="1" x14ac:dyDescent="0.2">
      <c r="C250" s="119">
        <v>6</v>
      </c>
      <c r="E250" s="328" t="s">
        <v>317</v>
      </c>
      <c r="F250" s="259"/>
      <c r="G250" s="329"/>
      <c r="H250" s="329"/>
      <c r="I250" s="330"/>
      <c r="J250" s="330"/>
      <c r="K250" s="330"/>
      <c r="L250" s="330"/>
      <c r="M250" s="330"/>
      <c r="N250" s="330"/>
      <c r="O250" s="330"/>
      <c r="P250" s="330"/>
      <c r="Q250" s="16" t="s">
        <v>110</v>
      </c>
      <c r="R250" s="340">
        <v>0</v>
      </c>
      <c r="S250" s="341">
        <v>0</v>
      </c>
      <c r="T250" s="341">
        <v>0</v>
      </c>
      <c r="U250" s="341">
        <v>0</v>
      </c>
      <c r="V250" s="341">
        <v>0</v>
      </c>
      <c r="W250" s="342">
        <v>0</v>
      </c>
      <c r="X250" s="341">
        <v>0</v>
      </c>
      <c r="Y250" s="341">
        <v>-4011.7986362897091</v>
      </c>
      <c r="Z250" s="341">
        <v>-6513.739820601445</v>
      </c>
      <c r="AA250" s="341">
        <v>-5704.1873137929351</v>
      </c>
      <c r="AB250" s="343">
        <v>-4797.2198467830349</v>
      </c>
      <c r="AC250" s="343">
        <v>-3796.6019936696912</v>
      </c>
      <c r="AD250" s="343">
        <v>-1960.6890691063973</v>
      </c>
      <c r="AE250" s="343">
        <v>-327.21675774160121</v>
      </c>
      <c r="AF250" s="343">
        <v>0</v>
      </c>
      <c r="AG250" s="343">
        <v>0</v>
      </c>
      <c r="AH250" s="344">
        <v>0</v>
      </c>
      <c r="AI250" s="344">
        <v>0</v>
      </c>
      <c r="AJ250" s="403"/>
    </row>
    <row r="251" spans="2:36" outlineLevel="1" x14ac:dyDescent="0.2">
      <c r="C251" s="119">
        <v>6</v>
      </c>
      <c r="D251" s="259"/>
      <c r="E251" s="259"/>
      <c r="G251" s="259"/>
      <c r="H251" s="259"/>
      <c r="I251" s="16"/>
      <c r="J251" s="16"/>
      <c r="K251" s="16"/>
      <c r="L251" s="16"/>
      <c r="M251" s="16"/>
      <c r="N251" s="16"/>
      <c r="O251" s="16"/>
      <c r="P251" s="16"/>
      <c r="Q251" s="16"/>
      <c r="R251" s="16"/>
      <c r="S251" s="259"/>
      <c r="T251" s="259"/>
      <c r="U251" s="16"/>
      <c r="V251" s="16"/>
      <c r="W251" s="16"/>
      <c r="X251" s="259"/>
      <c r="Y251" s="259"/>
      <c r="Z251" s="16"/>
      <c r="AA251" s="259"/>
      <c r="AB251" s="259"/>
      <c r="AC251" s="259"/>
      <c r="AD251" s="259"/>
      <c r="AE251" s="259"/>
      <c r="AF251" s="259"/>
      <c r="AG251" s="259"/>
      <c r="AH251" s="259"/>
      <c r="AI251" s="259"/>
      <c r="AJ251" s="14"/>
    </row>
    <row r="252" spans="2:36" s="11" customFormat="1" outlineLevel="1" x14ac:dyDescent="0.2">
      <c r="B252" s="310"/>
      <c r="C252" s="119">
        <v>6</v>
      </c>
      <c r="E252" s="120" t="s">
        <v>318</v>
      </c>
      <c r="F252" s="121"/>
      <c r="G252" s="121"/>
      <c r="H252" s="121"/>
      <c r="I252" s="121"/>
      <c r="J252" s="121"/>
      <c r="K252" s="121"/>
      <c r="L252" s="121"/>
      <c r="M252" s="121"/>
      <c r="N252" s="121"/>
      <c r="O252" s="121"/>
      <c r="P252" s="121"/>
      <c r="Q252" s="122"/>
      <c r="R252" s="123"/>
      <c r="S252" s="123"/>
      <c r="T252" s="123"/>
      <c r="U252" s="123"/>
      <c r="V252" s="123"/>
      <c r="W252" s="123"/>
      <c r="X252" s="123"/>
      <c r="Y252" s="123"/>
      <c r="Z252" s="123"/>
      <c r="AA252" s="123"/>
      <c r="AB252" s="123"/>
      <c r="AC252" s="123"/>
      <c r="AD252" s="123"/>
      <c r="AE252" s="123"/>
      <c r="AF252" s="123"/>
      <c r="AG252" s="123"/>
      <c r="AH252" s="123"/>
      <c r="AI252" s="123"/>
    </row>
    <row r="253" spans="2:36" outlineLevel="1" x14ac:dyDescent="0.2">
      <c r="C253" s="119">
        <v>6</v>
      </c>
      <c r="D253" s="259"/>
      <c r="E253" s="259"/>
      <c r="F253" s="259"/>
      <c r="G253" s="259"/>
      <c r="H253" s="259"/>
      <c r="I253" s="16"/>
      <c r="J253" s="16"/>
      <c r="K253" s="16"/>
      <c r="L253" s="16"/>
      <c r="M253" s="16"/>
      <c r="N253" s="16"/>
      <c r="O253" s="16"/>
      <c r="P253" s="16"/>
      <c r="Q253" s="16"/>
      <c r="R253" s="16"/>
      <c r="S253" s="259"/>
      <c r="T253" s="259"/>
      <c r="U253" s="16"/>
      <c r="V253" s="16"/>
      <c r="W253" s="16"/>
      <c r="X253" s="259"/>
      <c r="Y253" s="259"/>
      <c r="Z253" s="16"/>
      <c r="AA253" s="259"/>
      <c r="AB253" s="259"/>
      <c r="AC253" s="259"/>
      <c r="AD253" s="259"/>
      <c r="AE253" s="259"/>
      <c r="AF253" s="259"/>
      <c r="AG253" s="259"/>
      <c r="AH253" s="259"/>
      <c r="AI253" s="259"/>
      <c r="AJ253" s="14"/>
    </row>
    <row r="254" spans="2:36" outlineLevel="1" x14ac:dyDescent="0.2">
      <c r="C254" s="119">
        <v>6</v>
      </c>
      <c r="D254" s="259"/>
      <c r="E254" s="373" t="s">
        <v>319</v>
      </c>
      <c r="F254" s="259"/>
      <c r="G254" s="259"/>
      <c r="H254" s="259"/>
      <c r="I254" s="16"/>
      <c r="J254" s="16"/>
      <c r="K254" s="16"/>
      <c r="L254" s="16"/>
      <c r="M254" s="16"/>
      <c r="N254" s="16"/>
      <c r="O254" s="16"/>
      <c r="P254" s="16"/>
      <c r="Q254" s="16" t="s">
        <v>110</v>
      </c>
      <c r="R254" s="340">
        <v>0</v>
      </c>
      <c r="S254" s="341">
        <v>0</v>
      </c>
      <c r="T254" s="341">
        <v>0</v>
      </c>
      <c r="U254" s="341">
        <v>0</v>
      </c>
      <c r="V254" s="341">
        <v>0</v>
      </c>
      <c r="W254" s="342">
        <v>320.1934167438535</v>
      </c>
      <c r="X254" s="341">
        <v>-4011.7986362897091</v>
      </c>
      <c r="Y254" s="341">
        <v>-6513.739820601445</v>
      </c>
      <c r="Z254" s="341">
        <v>-5704.1873137929351</v>
      </c>
      <c r="AA254" s="341">
        <v>-4797.2198467830349</v>
      </c>
      <c r="AB254" s="343">
        <v>-3796.6019936696912</v>
      </c>
      <c r="AC254" s="343">
        <v>-1960.6890691063973</v>
      </c>
      <c r="AD254" s="343">
        <v>-327.21675774160121</v>
      </c>
      <c r="AE254" s="343">
        <v>1438.1790806907975</v>
      </c>
      <c r="AF254" s="343">
        <v>1846.6479263712508</v>
      </c>
      <c r="AG254" s="343">
        <v>1808.3432871007894</v>
      </c>
      <c r="AH254" s="344">
        <v>1564.4314876376766</v>
      </c>
      <c r="AI254" s="344">
        <v>1829.8126193559938</v>
      </c>
      <c r="AJ254" s="14"/>
    </row>
    <row r="255" spans="2:36" outlineLevel="1" x14ac:dyDescent="0.2">
      <c r="C255" s="119">
        <v>6</v>
      </c>
      <c r="D255" s="259"/>
      <c r="E255" s="373"/>
      <c r="F255" s="259"/>
      <c r="G255" s="259"/>
      <c r="H255" s="259"/>
      <c r="I255" s="16"/>
      <c r="J255" s="16"/>
      <c r="K255" s="16"/>
      <c r="L255" s="16"/>
      <c r="M255" s="16"/>
      <c r="N255" s="16"/>
      <c r="O255" s="16"/>
      <c r="P255" s="16"/>
      <c r="Q255" s="16"/>
      <c r="R255" s="16"/>
      <c r="S255" s="259"/>
      <c r="T255" s="259"/>
      <c r="U255" s="16"/>
      <c r="V255" s="16"/>
      <c r="W255" s="16"/>
      <c r="X255" s="259"/>
      <c r="Y255" s="259"/>
      <c r="Z255" s="16"/>
      <c r="AA255" s="259"/>
      <c r="AB255" s="259"/>
      <c r="AC255" s="259"/>
      <c r="AD255" s="259"/>
      <c r="AE255" s="259"/>
      <c r="AF255" s="259"/>
      <c r="AG255" s="259"/>
      <c r="AH255" s="259"/>
      <c r="AI255" s="259"/>
      <c r="AJ255" s="14"/>
    </row>
    <row r="256" spans="2:36" s="310" customFormat="1" outlineLevel="1" x14ac:dyDescent="0.2">
      <c r="C256" s="119">
        <v>6</v>
      </c>
      <c r="D256" s="329"/>
      <c r="E256" s="328" t="s">
        <v>320</v>
      </c>
      <c r="F256" s="329"/>
      <c r="G256" s="329"/>
      <c r="H256" s="329"/>
      <c r="I256" s="330"/>
      <c r="J256" s="330"/>
      <c r="K256" s="330"/>
      <c r="L256" s="330"/>
      <c r="M256" s="330"/>
      <c r="N256" s="330"/>
      <c r="O256" s="330"/>
      <c r="P256" s="330"/>
      <c r="Q256" s="16" t="s">
        <v>110</v>
      </c>
      <c r="R256" s="404">
        <v>0</v>
      </c>
      <c r="S256" s="405">
        <v>0</v>
      </c>
      <c r="T256" s="405">
        <v>0</v>
      </c>
      <c r="U256" s="405">
        <v>0</v>
      </c>
      <c r="V256" s="405">
        <v>0</v>
      </c>
      <c r="W256" s="405">
        <v>58.644037993313439</v>
      </c>
      <c r="X256" s="405">
        <v>0</v>
      </c>
      <c r="Y256" s="405">
        <v>0</v>
      </c>
      <c r="Z256" s="405">
        <v>0</v>
      </c>
      <c r="AA256" s="405">
        <v>0</v>
      </c>
      <c r="AB256" s="405">
        <v>0</v>
      </c>
      <c r="AC256" s="405">
        <v>0</v>
      </c>
      <c r="AD256" s="405">
        <v>0</v>
      </c>
      <c r="AE256" s="405">
        <v>263.4052551951437</v>
      </c>
      <c r="AF256" s="405">
        <v>338.21710719624895</v>
      </c>
      <c r="AG256" s="405">
        <v>331.201539095128</v>
      </c>
      <c r="AH256" s="406">
        <v>286.52862551622377</v>
      </c>
      <c r="AI256" s="406">
        <v>335.13368844806888</v>
      </c>
      <c r="AJ256" s="403"/>
    </row>
    <row r="257" spans="2:36" s="310" customFormat="1" outlineLevel="1" x14ac:dyDescent="0.2">
      <c r="D257" s="329"/>
      <c r="E257" s="329"/>
      <c r="F257" s="329"/>
      <c r="G257" s="329"/>
      <c r="H257" s="329"/>
      <c r="I257" s="330"/>
      <c r="J257" s="330"/>
      <c r="K257" s="330"/>
      <c r="L257" s="330"/>
      <c r="M257" s="330"/>
      <c r="N257" s="330"/>
      <c r="O257" s="330"/>
      <c r="P257" s="330"/>
      <c r="Q257" s="330"/>
      <c r="R257" s="330"/>
      <c r="S257" s="329"/>
      <c r="T257" s="329"/>
      <c r="U257" s="330"/>
      <c r="V257" s="330"/>
      <c r="W257" s="330"/>
      <c r="X257" s="329"/>
      <c r="Y257" s="329"/>
      <c r="Z257" s="330"/>
      <c r="AA257" s="329"/>
      <c r="AB257" s="329"/>
      <c r="AC257" s="329"/>
      <c r="AD257" s="329"/>
      <c r="AE257" s="329"/>
      <c r="AF257" s="329"/>
      <c r="AG257" s="329"/>
      <c r="AH257" s="329"/>
      <c r="AI257" s="329"/>
      <c r="AJ257" s="403"/>
    </row>
    <row r="258" spans="2:36" x14ac:dyDescent="0.2">
      <c r="C258" s="116">
        <v>7</v>
      </c>
      <c r="D258" s="67" t="s">
        <v>137</v>
      </c>
      <c r="E258" s="67"/>
      <c r="F258" s="67"/>
      <c r="G258" s="67" t="s">
        <v>298</v>
      </c>
      <c r="H258" s="102"/>
      <c r="I258" s="67"/>
      <c r="J258" s="67"/>
      <c r="K258" s="102"/>
      <c r="L258" s="67"/>
      <c r="M258" s="67"/>
      <c r="N258" s="67"/>
      <c r="O258" s="67"/>
      <c r="P258" s="67"/>
      <c r="Q258" s="117" t="s">
        <v>110</v>
      </c>
      <c r="R258" s="118">
        <v>0</v>
      </c>
      <c r="S258" s="118">
        <v>0</v>
      </c>
      <c r="T258" s="118">
        <v>0</v>
      </c>
      <c r="U258" s="118">
        <v>0</v>
      </c>
      <c r="V258" s="118">
        <v>0</v>
      </c>
      <c r="W258" s="118">
        <v>4.3098394199929295</v>
      </c>
      <c r="X258" s="118">
        <v>0</v>
      </c>
      <c r="Y258" s="118">
        <v>0</v>
      </c>
      <c r="Z258" s="118">
        <v>0</v>
      </c>
      <c r="AA258" s="118">
        <v>0</v>
      </c>
      <c r="AB258" s="118">
        <v>0</v>
      </c>
      <c r="AC258" s="118">
        <v>0</v>
      </c>
      <c r="AD258" s="118">
        <v>0</v>
      </c>
      <c r="AE258" s="118">
        <v>0</v>
      </c>
      <c r="AF258" s="118">
        <v>18.601948878508384</v>
      </c>
      <c r="AG258" s="118">
        <v>23.17697665632214</v>
      </c>
      <c r="AH258" s="118">
        <v>22.948677811316028</v>
      </c>
      <c r="AI258" s="118">
        <v>22.744388577017055</v>
      </c>
    </row>
    <row r="259" spans="2:36" s="11" customFormat="1" outlineLevel="1" x14ac:dyDescent="0.2">
      <c r="B259" s="310"/>
      <c r="C259" s="119">
        <v>7</v>
      </c>
      <c r="E259" s="120" t="s">
        <v>299</v>
      </c>
      <c r="F259" s="121"/>
      <c r="G259" s="121"/>
      <c r="H259" s="121"/>
      <c r="I259" s="121"/>
      <c r="J259" s="121"/>
      <c r="K259" s="121"/>
      <c r="L259" s="121"/>
      <c r="M259" s="121"/>
      <c r="N259" s="121"/>
      <c r="O259" s="121"/>
      <c r="P259" s="121"/>
      <c r="Q259" s="122"/>
      <c r="R259" s="123"/>
      <c r="S259" s="123"/>
      <c r="T259" s="123"/>
      <c r="U259" s="123"/>
      <c r="V259" s="123"/>
      <c r="W259" s="123"/>
      <c r="X259" s="123"/>
      <c r="Y259" s="123"/>
      <c r="Z259" s="123"/>
      <c r="AA259" s="123"/>
      <c r="AB259" s="123"/>
      <c r="AC259" s="123"/>
      <c r="AD259" s="123"/>
      <c r="AE259" s="123"/>
      <c r="AF259" s="123"/>
      <c r="AG259" s="123"/>
      <c r="AH259" s="123"/>
      <c r="AI259" s="123"/>
    </row>
    <row r="260" spans="2:36" s="11" customFormat="1" outlineLevel="1" x14ac:dyDescent="0.2">
      <c r="B260" s="310"/>
      <c r="C260" s="119">
        <v>7</v>
      </c>
      <c r="E260" s="359"/>
      <c r="F260" s="309"/>
      <c r="G260" s="309"/>
      <c r="H260" s="309"/>
      <c r="I260" s="309"/>
      <c r="J260" s="309"/>
      <c r="K260" s="309"/>
      <c r="L260" s="309"/>
      <c r="M260" s="309"/>
      <c r="N260" s="309"/>
      <c r="O260" s="309"/>
      <c r="P260" s="309"/>
      <c r="Q260" s="360"/>
      <c r="R260" s="361"/>
      <c r="S260" s="361"/>
      <c r="T260" s="361"/>
      <c r="U260" s="361"/>
      <c r="V260" s="361"/>
      <c r="W260" s="361"/>
      <c r="X260" s="361"/>
      <c r="Y260" s="361"/>
      <c r="Z260" s="361"/>
      <c r="AA260" s="361"/>
      <c r="AB260" s="361"/>
      <c r="AC260" s="361"/>
      <c r="AD260" s="361"/>
      <c r="AE260" s="361"/>
      <c r="AF260" s="361"/>
      <c r="AG260" s="361"/>
      <c r="AH260" s="361"/>
      <c r="AI260" s="361"/>
    </row>
    <row r="261" spans="2:36" outlineLevel="1" x14ac:dyDescent="0.2">
      <c r="C261" s="119">
        <v>7</v>
      </c>
      <c r="D261" s="329"/>
      <c r="E261" s="124" t="s">
        <v>300</v>
      </c>
      <c r="F261" s="329"/>
      <c r="G261" s="329"/>
      <c r="H261" s="329"/>
      <c r="I261" s="330"/>
      <c r="J261" s="330"/>
      <c r="K261" s="330"/>
      <c r="L261" s="330"/>
      <c r="M261" s="330"/>
      <c r="N261" s="330"/>
      <c r="O261" s="330"/>
      <c r="P261" s="330"/>
      <c r="Q261" s="16" t="s">
        <v>110</v>
      </c>
      <c r="R261" s="299">
        <v>0</v>
      </c>
      <c r="S261" s="300">
        <v>0</v>
      </c>
      <c r="T261" s="300">
        <v>0</v>
      </c>
      <c r="U261" s="300">
        <v>130.56050983725538</v>
      </c>
      <c r="V261" s="300">
        <v>138.25437224018594</v>
      </c>
      <c r="W261" s="301">
        <v>143.74239927597384</v>
      </c>
      <c r="X261" s="300">
        <v>167.83713021201035</v>
      </c>
      <c r="Y261" s="300">
        <v>201.80259990166113</v>
      </c>
      <c r="Z261" s="300">
        <v>237.04296209611005</v>
      </c>
      <c r="AA261" s="300">
        <v>509.95646575701318</v>
      </c>
      <c r="AB261" s="302">
        <v>180.79915689347987</v>
      </c>
      <c r="AC261" s="302">
        <v>182.68612213755597</v>
      </c>
      <c r="AD261" s="302">
        <v>220.6716785729451</v>
      </c>
      <c r="AE261" s="302">
        <v>416.63307841025602</v>
      </c>
      <c r="AF261" s="302">
        <v>310.43094303345333</v>
      </c>
      <c r="AG261" s="302">
        <v>661.24667034958679</v>
      </c>
      <c r="AH261" s="348">
        <v>202.13039018113466</v>
      </c>
      <c r="AI261" s="348">
        <v>199.54535119942153</v>
      </c>
      <c r="AJ261" s="14"/>
    </row>
    <row r="262" spans="2:36" outlineLevel="1" x14ac:dyDescent="0.2">
      <c r="C262" s="119">
        <v>7</v>
      </c>
      <c r="D262" s="329"/>
      <c r="E262" s="124" t="s">
        <v>231</v>
      </c>
      <c r="F262" s="329"/>
      <c r="G262" s="329"/>
      <c r="H262" s="329"/>
      <c r="I262" s="330"/>
      <c r="J262" s="330"/>
      <c r="K262" s="330"/>
      <c r="L262" s="330"/>
      <c r="M262" s="330"/>
      <c r="N262" s="330"/>
      <c r="O262" s="330"/>
      <c r="P262" s="330"/>
      <c r="Q262" s="16" t="s">
        <v>110</v>
      </c>
      <c r="R262" s="314">
        <v>0</v>
      </c>
      <c r="S262" s="315">
        <v>0</v>
      </c>
      <c r="T262" s="315">
        <v>0</v>
      </c>
      <c r="U262" s="315">
        <v>0</v>
      </c>
      <c r="V262" s="315">
        <v>0</v>
      </c>
      <c r="W262" s="316">
        <v>0</v>
      </c>
      <c r="X262" s="315">
        <v>0</v>
      </c>
      <c r="Y262" s="315">
        <v>0</v>
      </c>
      <c r="Z262" s="315">
        <v>0</v>
      </c>
      <c r="AA262" s="315">
        <v>0</v>
      </c>
      <c r="AB262" s="5">
        <v>0</v>
      </c>
      <c r="AC262" s="5">
        <v>0</v>
      </c>
      <c r="AD262" s="5">
        <v>0</v>
      </c>
      <c r="AE262" s="5">
        <v>0</v>
      </c>
      <c r="AF262" s="5">
        <v>0</v>
      </c>
      <c r="AG262" s="5">
        <v>0</v>
      </c>
      <c r="AH262" s="350">
        <v>0</v>
      </c>
      <c r="AI262" s="350">
        <v>0</v>
      </c>
      <c r="AJ262" s="14"/>
    </row>
    <row r="263" spans="2:36" outlineLevel="1" x14ac:dyDescent="0.2">
      <c r="C263" s="119">
        <v>7</v>
      </c>
      <c r="D263" s="329"/>
      <c r="E263" s="328" t="s">
        <v>230</v>
      </c>
      <c r="F263" s="329"/>
      <c r="G263" s="329"/>
      <c r="H263" s="329"/>
      <c r="I263" s="330"/>
      <c r="J263" s="330"/>
      <c r="K263" s="330"/>
      <c r="L263" s="330"/>
      <c r="M263" s="330"/>
      <c r="N263" s="330"/>
      <c r="O263" s="330"/>
      <c r="P263" s="330"/>
      <c r="Q263" s="16" t="s">
        <v>110</v>
      </c>
      <c r="R263" s="314">
        <v>0</v>
      </c>
      <c r="S263" s="315">
        <v>0</v>
      </c>
      <c r="T263" s="315">
        <v>0</v>
      </c>
      <c r="U263" s="315">
        <v>0</v>
      </c>
      <c r="V263" s="315">
        <v>0</v>
      </c>
      <c r="W263" s="316">
        <v>0</v>
      </c>
      <c r="X263" s="315">
        <v>0</v>
      </c>
      <c r="Y263" s="315">
        <v>0</v>
      </c>
      <c r="Z263" s="315">
        <v>0</v>
      </c>
      <c r="AA263" s="315">
        <v>0</v>
      </c>
      <c r="AB263" s="5">
        <v>0</v>
      </c>
      <c r="AC263" s="5">
        <v>0</v>
      </c>
      <c r="AD263" s="5">
        <v>0</v>
      </c>
      <c r="AE263" s="5">
        <v>0</v>
      </c>
      <c r="AF263" s="5">
        <v>0</v>
      </c>
      <c r="AG263" s="5">
        <v>0</v>
      </c>
      <c r="AH263" s="350">
        <v>0</v>
      </c>
      <c r="AI263" s="350">
        <v>0</v>
      </c>
      <c r="AJ263" s="14"/>
    </row>
    <row r="264" spans="2:36" outlineLevel="1" x14ac:dyDescent="0.2">
      <c r="C264" s="119">
        <v>7</v>
      </c>
      <c r="D264" s="329"/>
      <c r="E264" s="328" t="s">
        <v>17</v>
      </c>
      <c r="F264" s="329"/>
      <c r="G264" s="329"/>
      <c r="H264" s="329"/>
      <c r="I264" s="330"/>
      <c r="J264" s="330"/>
      <c r="K264" s="330"/>
      <c r="L264" s="330"/>
      <c r="M264" s="330"/>
      <c r="N264" s="330"/>
      <c r="O264" s="330"/>
      <c r="P264" s="330"/>
      <c r="Q264" s="16" t="s">
        <v>110</v>
      </c>
      <c r="R264" s="314"/>
      <c r="S264" s="315"/>
      <c r="T264" s="315"/>
      <c r="U264" s="315"/>
      <c r="V264" s="315"/>
      <c r="W264" s="316"/>
      <c r="X264" s="315"/>
      <c r="Y264" s="315"/>
      <c r="Z264" s="315"/>
      <c r="AA264" s="315"/>
      <c r="AB264" s="5"/>
      <c r="AC264" s="5"/>
      <c r="AD264" s="5"/>
      <c r="AE264" s="5"/>
      <c r="AF264" s="5"/>
      <c r="AG264" s="5"/>
      <c r="AH264" s="350"/>
      <c r="AI264" s="350"/>
      <c r="AJ264" s="14"/>
    </row>
    <row r="265" spans="2:36" outlineLevel="1" x14ac:dyDescent="0.2">
      <c r="C265" s="119">
        <v>7</v>
      </c>
      <c r="D265" s="329"/>
      <c r="E265" s="328" t="s">
        <v>266</v>
      </c>
      <c r="F265" s="329"/>
      <c r="G265" s="329"/>
      <c r="H265" s="329"/>
      <c r="I265" s="330"/>
      <c r="J265" s="330"/>
      <c r="K265" s="330"/>
      <c r="L265" s="330"/>
      <c r="M265" s="330"/>
      <c r="N265" s="330"/>
      <c r="O265" s="330"/>
      <c r="P265" s="330"/>
      <c r="Q265" s="16" t="s">
        <v>110</v>
      </c>
      <c r="R265" s="314">
        <v>0</v>
      </c>
      <c r="S265" s="315">
        <v>0</v>
      </c>
      <c r="T265" s="315">
        <v>0</v>
      </c>
      <c r="U265" s="315">
        <v>0</v>
      </c>
      <c r="V265" s="315">
        <v>0</v>
      </c>
      <c r="W265" s="316">
        <v>23.531500502442004</v>
      </c>
      <c r="X265" s="315">
        <v>106.74569991754674</v>
      </c>
      <c r="Y265" s="315">
        <v>136.16495420440685</v>
      </c>
      <c r="Z265" s="315">
        <v>147.70199147516442</v>
      </c>
      <c r="AA265" s="315">
        <v>151.15035030094316</v>
      </c>
      <c r="AB265" s="5">
        <v>154.6799058371416</v>
      </c>
      <c r="AC265" s="5">
        <v>227.54080429659621</v>
      </c>
      <c r="AD265" s="5">
        <v>225.77343094339642</v>
      </c>
      <c r="AE265" s="5">
        <v>223.99995585500204</v>
      </c>
      <c r="AF265" s="5">
        <v>222.20473483387963</v>
      </c>
      <c r="AG265" s="5">
        <v>220.38873703279143</v>
      </c>
      <c r="AH265" s="350">
        <v>218.59182601581605</v>
      </c>
      <c r="AI265" s="350">
        <v>216.8082833529196</v>
      </c>
      <c r="AJ265" s="14"/>
    </row>
    <row r="266" spans="2:36" outlineLevel="1" x14ac:dyDescent="0.2">
      <c r="C266" s="119">
        <v>7</v>
      </c>
      <c r="D266" s="329"/>
      <c r="E266" s="328" t="s">
        <v>267</v>
      </c>
      <c r="F266" s="329"/>
      <c r="G266" s="329"/>
      <c r="H266" s="329"/>
      <c r="I266" s="330"/>
      <c r="J266" s="330"/>
      <c r="K266" s="330"/>
      <c r="L266" s="330"/>
      <c r="M266" s="330"/>
      <c r="N266" s="330"/>
      <c r="O266" s="330"/>
      <c r="P266" s="330"/>
      <c r="Q266" s="16" t="s">
        <v>110</v>
      </c>
      <c r="R266" s="304">
        <v>0</v>
      </c>
      <c r="S266" s="305">
        <v>0</v>
      </c>
      <c r="T266" s="305">
        <v>0</v>
      </c>
      <c r="U266" s="305">
        <v>0</v>
      </c>
      <c r="V266" s="305">
        <v>0</v>
      </c>
      <c r="W266" s="306">
        <v>0</v>
      </c>
      <c r="X266" s="305">
        <v>0</v>
      </c>
      <c r="Y266" s="305">
        <v>0</v>
      </c>
      <c r="Z266" s="305">
        <v>0</v>
      </c>
      <c r="AA266" s="305">
        <v>0</v>
      </c>
      <c r="AB266" s="307">
        <v>0</v>
      </c>
      <c r="AC266" s="307">
        <v>0</v>
      </c>
      <c r="AD266" s="307">
        <v>0</v>
      </c>
      <c r="AE266" s="307">
        <v>0</v>
      </c>
      <c r="AF266" s="307">
        <v>0</v>
      </c>
      <c r="AG266" s="307">
        <v>0</v>
      </c>
      <c r="AH266" s="362">
        <v>0</v>
      </c>
      <c r="AI266" s="362">
        <v>0</v>
      </c>
      <c r="AJ266" s="14"/>
    </row>
    <row r="267" spans="2:36" outlineLevel="1" x14ac:dyDescent="0.2">
      <c r="C267" s="119">
        <v>7</v>
      </c>
      <c r="D267" s="329"/>
      <c r="E267" s="328" t="s">
        <v>301</v>
      </c>
      <c r="F267" s="329"/>
      <c r="G267" s="329"/>
      <c r="H267" s="329"/>
      <c r="I267" s="330"/>
      <c r="J267" s="330"/>
      <c r="K267" s="330"/>
      <c r="L267" s="330"/>
      <c r="M267" s="330"/>
      <c r="N267" s="330"/>
      <c r="O267" s="330"/>
      <c r="P267" s="330"/>
      <c r="Q267" s="16"/>
      <c r="R267" s="5"/>
      <c r="S267" s="5"/>
      <c r="T267" s="5"/>
      <c r="U267" s="5"/>
      <c r="V267" s="5"/>
      <c r="W267" s="5"/>
      <c r="X267" s="5"/>
      <c r="Y267" s="5"/>
      <c r="Z267" s="5"/>
      <c r="AA267" s="5"/>
      <c r="AB267" s="5"/>
      <c r="AC267" s="5"/>
      <c r="AD267" s="5"/>
      <c r="AE267" s="5"/>
      <c r="AF267" s="5"/>
      <c r="AG267" s="5"/>
      <c r="AH267" s="5"/>
      <c r="AI267" s="5"/>
      <c r="AJ267" s="14"/>
    </row>
    <row r="268" spans="2:36" outlineLevel="1" x14ac:dyDescent="0.2">
      <c r="C268" s="119">
        <v>7</v>
      </c>
      <c r="D268" s="329"/>
      <c r="F268" s="329" t="s">
        <v>270</v>
      </c>
      <c r="G268" s="329"/>
      <c r="H268" s="329"/>
      <c r="I268" s="330"/>
      <c r="J268" s="330"/>
      <c r="K268" s="330"/>
      <c r="L268" s="330"/>
      <c r="M268" s="330"/>
      <c r="N268" s="330"/>
      <c r="O268" s="330"/>
      <c r="P268" s="330"/>
      <c r="Q268" s="16" t="s">
        <v>110</v>
      </c>
      <c r="R268" s="314">
        <v>0</v>
      </c>
      <c r="S268" s="315">
        <v>0</v>
      </c>
      <c r="T268" s="315">
        <v>0</v>
      </c>
      <c r="U268" s="315">
        <v>0</v>
      </c>
      <c r="V268" s="315">
        <v>0</v>
      </c>
      <c r="W268" s="316">
        <v>0</v>
      </c>
      <c r="X268" s="315">
        <v>1821.8420743039658</v>
      </c>
      <c r="Y268" s="315">
        <v>2391.578504591313</v>
      </c>
      <c r="Z268" s="315">
        <v>2563.0323396893214</v>
      </c>
      <c r="AA268" s="315">
        <v>2595.1405443483532</v>
      </c>
      <c r="AB268" s="5">
        <v>2627.083978155209</v>
      </c>
      <c r="AC268" s="5">
        <v>2657.9196061991115</v>
      </c>
      <c r="AD268" s="5">
        <v>2616.0935485982855</v>
      </c>
      <c r="AE268" s="5">
        <v>2573.6334353656134</v>
      </c>
      <c r="AF268" s="5">
        <v>2530.8901653195489</v>
      </c>
      <c r="AG268" s="5">
        <v>2487.212160869376</v>
      </c>
      <c r="AH268" s="350">
        <v>2443.2628540335431</v>
      </c>
      <c r="AI268" s="350">
        <v>2399.0521788477481</v>
      </c>
      <c r="AJ268" s="14"/>
    </row>
    <row r="269" spans="2:36" outlineLevel="1" x14ac:dyDescent="0.2">
      <c r="C269" s="119">
        <v>7</v>
      </c>
      <c r="D269" s="329"/>
      <c r="E269" s="329"/>
      <c r="F269" s="329" t="s">
        <v>271</v>
      </c>
      <c r="G269" s="329"/>
      <c r="H269" s="329"/>
      <c r="I269" s="330"/>
      <c r="J269" s="330"/>
      <c r="K269" s="330"/>
      <c r="L269" s="330"/>
      <c r="M269" s="330"/>
      <c r="N269" s="330"/>
      <c r="O269" s="330"/>
      <c r="P269" s="330"/>
      <c r="Q269" s="16" t="s">
        <v>110</v>
      </c>
      <c r="R269" s="314">
        <v>0</v>
      </c>
      <c r="S269" s="315">
        <v>0</v>
      </c>
      <c r="T269" s="315">
        <v>0</v>
      </c>
      <c r="U269" s="315">
        <v>0</v>
      </c>
      <c r="V269" s="315">
        <v>0</v>
      </c>
      <c r="W269" s="316">
        <v>0</v>
      </c>
      <c r="X269" s="315">
        <v>542.82443322827407</v>
      </c>
      <c r="Y269" s="315">
        <v>150.23346226414003</v>
      </c>
      <c r="Z269" s="315">
        <v>15.895093625297422</v>
      </c>
      <c r="AA269" s="315">
        <v>17.142902966610428</v>
      </c>
      <c r="AB269" s="5">
        <v>17.568901958268746</v>
      </c>
      <c r="AC269" s="5">
        <v>18.080674849622891</v>
      </c>
      <c r="AD269" s="5">
        <v>18.357575475915439</v>
      </c>
      <c r="AE269" s="5">
        <v>19.0085723583801</v>
      </c>
      <c r="AF269" s="5">
        <v>19.024668987929608</v>
      </c>
      <c r="AG269" s="5">
        <v>19.722034181505268</v>
      </c>
      <c r="AH269" s="350">
        <v>20.465350447262715</v>
      </c>
      <c r="AI269" s="350">
        <v>21.100291631834057</v>
      </c>
      <c r="AJ269" s="14"/>
    </row>
    <row r="270" spans="2:36" outlineLevel="1" x14ac:dyDescent="0.2">
      <c r="C270" s="119">
        <v>7</v>
      </c>
      <c r="D270" s="329"/>
      <c r="E270" s="329"/>
      <c r="F270" s="329" t="s">
        <v>290</v>
      </c>
      <c r="G270" s="329"/>
      <c r="H270" s="329"/>
      <c r="I270" s="330"/>
      <c r="J270" s="330"/>
      <c r="K270" s="330"/>
      <c r="L270" s="330"/>
      <c r="M270" s="330"/>
      <c r="N270" s="330"/>
      <c r="O270" s="330"/>
      <c r="P270" s="330"/>
      <c r="Q270" s="16" t="s">
        <v>110</v>
      </c>
      <c r="R270" s="304">
        <v>0</v>
      </c>
      <c r="S270" s="305">
        <v>0</v>
      </c>
      <c r="T270" s="305">
        <v>0</v>
      </c>
      <c r="U270" s="305">
        <v>0</v>
      </c>
      <c r="V270" s="305">
        <v>0</v>
      </c>
      <c r="W270" s="306">
        <v>0</v>
      </c>
      <c r="X270" s="305">
        <v>0</v>
      </c>
      <c r="Y270" s="305">
        <v>0</v>
      </c>
      <c r="Z270" s="305">
        <v>0</v>
      </c>
      <c r="AA270" s="305">
        <v>0</v>
      </c>
      <c r="AB270" s="307">
        <v>0</v>
      </c>
      <c r="AC270" s="307">
        <v>0</v>
      </c>
      <c r="AD270" s="307">
        <v>0</v>
      </c>
      <c r="AE270" s="307">
        <v>0</v>
      </c>
      <c r="AF270" s="307">
        <v>0</v>
      </c>
      <c r="AG270" s="307">
        <v>0</v>
      </c>
      <c r="AH270" s="362">
        <v>0</v>
      </c>
      <c r="AI270" s="362">
        <v>0</v>
      </c>
      <c r="AJ270" s="14"/>
    </row>
    <row r="271" spans="2:36" outlineLevel="1" x14ac:dyDescent="0.2">
      <c r="C271" s="119">
        <v>7</v>
      </c>
      <c r="D271" s="329"/>
      <c r="E271" s="329"/>
      <c r="F271" s="363" t="s">
        <v>302</v>
      </c>
      <c r="G271" s="364"/>
      <c r="H271" s="364"/>
      <c r="I271" s="365"/>
      <c r="J271" s="365"/>
      <c r="K271" s="365"/>
      <c r="L271" s="365"/>
      <c r="M271" s="365"/>
      <c r="N271" s="365"/>
      <c r="O271" s="365"/>
      <c r="P271" s="365"/>
      <c r="Q271" s="366" t="s">
        <v>110</v>
      </c>
      <c r="R271" s="367">
        <v>0</v>
      </c>
      <c r="S271" s="368">
        <v>0</v>
      </c>
      <c r="T271" s="368">
        <v>0</v>
      </c>
      <c r="U271" s="368">
        <v>0</v>
      </c>
      <c r="V271" s="368">
        <v>0</v>
      </c>
      <c r="W271" s="369">
        <v>0</v>
      </c>
      <c r="X271" s="368">
        <v>1093.1052445823793</v>
      </c>
      <c r="Y271" s="368">
        <v>1434.9471027547877</v>
      </c>
      <c r="Z271" s="368">
        <v>1537.8194038135928</v>
      </c>
      <c r="AA271" s="368">
        <v>1557.0843266090119</v>
      </c>
      <c r="AB271" s="327">
        <v>1576.2503868931253</v>
      </c>
      <c r="AC271" s="327">
        <v>1594.7517637194669</v>
      </c>
      <c r="AD271" s="327">
        <v>1569.6561291589712</v>
      </c>
      <c r="AE271" s="327">
        <v>1544.1800612193681</v>
      </c>
      <c r="AF271" s="327">
        <v>1518.5340991917294</v>
      </c>
      <c r="AG271" s="327">
        <v>1492.3272965216256</v>
      </c>
      <c r="AH271" s="370">
        <v>1465.9577124201257</v>
      </c>
      <c r="AI271" s="370">
        <v>1439.4313073086489</v>
      </c>
      <c r="AJ271" s="14"/>
    </row>
    <row r="272" spans="2:36" outlineLevel="1" x14ac:dyDescent="0.2">
      <c r="C272" s="119">
        <v>7</v>
      </c>
      <c r="D272" s="329"/>
      <c r="E272" s="329"/>
      <c r="F272" s="371" t="s">
        <v>303</v>
      </c>
      <c r="G272" s="329"/>
      <c r="H272" s="329"/>
      <c r="I272" s="330"/>
      <c r="J272" s="330"/>
      <c r="K272" s="330"/>
      <c r="L272" s="330"/>
      <c r="M272" s="330"/>
      <c r="N272" s="330"/>
      <c r="O272" s="330"/>
      <c r="P272" s="330"/>
      <c r="Q272" s="16" t="s">
        <v>110</v>
      </c>
      <c r="R272" s="314">
        <v>0</v>
      </c>
      <c r="S272" s="315">
        <v>0</v>
      </c>
      <c r="T272" s="315">
        <v>0</v>
      </c>
      <c r="U272" s="315">
        <v>0</v>
      </c>
      <c r="V272" s="315">
        <v>0</v>
      </c>
      <c r="W272" s="316">
        <v>0</v>
      </c>
      <c r="X272" s="315">
        <v>325.69465993696446</v>
      </c>
      <c r="Y272" s="315">
        <v>90.140077358484021</v>
      </c>
      <c r="Z272" s="315">
        <v>9.5370561751784528</v>
      </c>
      <c r="AA272" s="315">
        <v>10.285741779966257</v>
      </c>
      <c r="AB272" s="5">
        <v>10.541341174961248</v>
      </c>
      <c r="AC272" s="5">
        <v>10.848404909773734</v>
      </c>
      <c r="AD272" s="5">
        <v>11.014545285549262</v>
      </c>
      <c r="AE272" s="5">
        <v>11.405143415028059</v>
      </c>
      <c r="AF272" s="5">
        <v>11.414801392757765</v>
      </c>
      <c r="AG272" s="5">
        <v>11.83322050890316</v>
      </c>
      <c r="AH272" s="350">
        <v>12.279210268357629</v>
      </c>
      <c r="AI272" s="350">
        <v>12.660174979100434</v>
      </c>
      <c r="AJ272" s="14"/>
    </row>
    <row r="273" spans="2:36" outlineLevel="1" x14ac:dyDescent="0.2">
      <c r="C273" s="119">
        <v>7</v>
      </c>
      <c r="D273" s="329"/>
      <c r="E273" s="329"/>
      <c r="F273" s="372"/>
      <c r="G273" s="329"/>
      <c r="H273" s="329"/>
      <c r="I273" s="330"/>
      <c r="J273" s="330"/>
      <c r="K273" s="330"/>
      <c r="L273" s="330"/>
      <c r="M273" s="330"/>
      <c r="N273" s="330"/>
      <c r="O273" s="330"/>
      <c r="P273" s="330"/>
      <c r="Q273" s="16"/>
      <c r="R273" s="304"/>
      <c r="S273" s="305"/>
      <c r="T273" s="305"/>
      <c r="U273" s="305"/>
      <c r="V273" s="305"/>
      <c r="W273" s="306"/>
      <c r="X273" s="305"/>
      <c r="Y273" s="305"/>
      <c r="Z273" s="305"/>
      <c r="AA273" s="305"/>
      <c r="AB273" s="307"/>
      <c r="AC273" s="307"/>
      <c r="AD273" s="307"/>
      <c r="AE273" s="307"/>
      <c r="AF273" s="307"/>
      <c r="AG273" s="307"/>
      <c r="AH273" s="362"/>
      <c r="AI273" s="362"/>
      <c r="AJ273" s="14"/>
    </row>
    <row r="274" spans="2:36" outlineLevel="1" x14ac:dyDescent="0.2">
      <c r="C274" s="119">
        <v>7</v>
      </c>
      <c r="D274" s="329"/>
      <c r="E274" s="329"/>
      <c r="F274" s="329"/>
      <c r="G274" s="329"/>
      <c r="H274" s="329"/>
      <c r="I274" s="330"/>
      <c r="J274" s="330"/>
      <c r="K274" s="330"/>
      <c r="L274" s="330"/>
      <c r="M274" s="330"/>
      <c r="N274" s="330"/>
      <c r="O274" s="330"/>
      <c r="P274" s="330"/>
      <c r="Q274" s="330"/>
      <c r="R274" s="330"/>
      <c r="S274" s="329"/>
      <c r="T274" s="329"/>
      <c r="U274" s="330"/>
      <c r="V274" s="330"/>
      <c r="W274" s="330"/>
      <c r="X274" s="329"/>
      <c r="Y274" s="329"/>
      <c r="Z274" s="330"/>
      <c r="AA274" s="329"/>
      <c r="AB274" s="329"/>
      <c r="AC274" s="329"/>
      <c r="AD274" s="329"/>
      <c r="AE274" s="329"/>
      <c r="AF274" s="329"/>
      <c r="AG274" s="329"/>
      <c r="AH274" s="329"/>
      <c r="AI274" s="329"/>
      <c r="AJ274" s="14"/>
    </row>
    <row r="275" spans="2:36" s="11" customFormat="1" outlineLevel="1" x14ac:dyDescent="0.2">
      <c r="B275" s="310"/>
      <c r="C275" s="119">
        <v>7</v>
      </c>
      <c r="E275" s="120" t="s">
        <v>304</v>
      </c>
      <c r="F275" s="121"/>
      <c r="G275" s="121"/>
      <c r="H275" s="121"/>
      <c r="I275" s="121"/>
      <c r="J275" s="121"/>
      <c r="K275" s="121"/>
      <c r="L275" s="121"/>
      <c r="M275" s="121"/>
      <c r="N275" s="121"/>
      <c r="O275" s="121"/>
      <c r="P275" s="121"/>
      <c r="Q275" s="122"/>
      <c r="R275" s="123"/>
      <c r="S275" s="123"/>
      <c r="T275" s="123"/>
      <c r="U275" s="123"/>
      <c r="V275" s="123"/>
      <c r="W275" s="123"/>
      <c r="X275" s="123"/>
      <c r="Y275" s="123"/>
      <c r="Z275" s="123"/>
      <c r="AA275" s="123"/>
      <c r="AB275" s="123"/>
      <c r="AC275" s="123"/>
      <c r="AD275" s="123"/>
      <c r="AE275" s="123"/>
      <c r="AF275" s="123"/>
      <c r="AG275" s="123"/>
      <c r="AH275" s="123"/>
      <c r="AI275" s="123"/>
    </row>
    <row r="276" spans="2:36" s="11" customFormat="1" outlineLevel="1" x14ac:dyDescent="0.2">
      <c r="B276" s="310"/>
      <c r="C276" s="119">
        <v>7</v>
      </c>
      <c r="E276" s="373" t="s">
        <v>305</v>
      </c>
      <c r="F276" s="309"/>
      <c r="G276" s="309"/>
      <c r="H276" s="309"/>
      <c r="I276" s="309"/>
      <c r="J276" s="309"/>
      <c r="K276" s="309"/>
      <c r="L276" s="309"/>
      <c r="M276" s="309"/>
      <c r="N276" s="309"/>
      <c r="O276" s="309"/>
      <c r="P276" s="309"/>
      <c r="Q276" s="360"/>
      <c r="R276" s="361"/>
      <c r="S276" s="361"/>
      <c r="T276" s="361"/>
      <c r="U276" s="361"/>
      <c r="V276" s="361"/>
      <c r="W276" s="361"/>
      <c r="X276" s="361"/>
      <c r="Y276" s="361"/>
      <c r="Z276" s="361"/>
      <c r="AA276" s="361"/>
      <c r="AB276" s="361"/>
      <c r="AC276" s="361"/>
      <c r="AD276" s="361"/>
      <c r="AE276" s="361"/>
      <c r="AF276" s="361"/>
      <c r="AG276" s="361"/>
      <c r="AH276" s="361"/>
      <c r="AI276" s="361"/>
    </row>
    <row r="277" spans="2:36" outlineLevel="1" x14ac:dyDescent="0.2">
      <c r="C277" s="119">
        <v>7</v>
      </c>
      <c r="D277" s="329"/>
      <c r="E277" s="329"/>
      <c r="F277" s="329" t="s">
        <v>306</v>
      </c>
      <c r="G277" s="329"/>
      <c r="H277" s="329"/>
      <c r="I277" s="330"/>
      <c r="J277" s="330"/>
      <c r="K277" s="330"/>
      <c r="L277" s="330"/>
      <c r="M277" s="330"/>
      <c r="N277" s="330"/>
      <c r="O277" s="330"/>
      <c r="P277" s="330"/>
      <c r="Q277" s="16" t="s">
        <v>110</v>
      </c>
      <c r="R277" s="374">
        <v>0</v>
      </c>
      <c r="S277" s="375">
        <v>0</v>
      </c>
      <c r="T277" s="375">
        <v>0</v>
      </c>
      <c r="U277" s="376">
        <v>130.56050983725538</v>
      </c>
      <c r="V277" s="376">
        <v>138.25437224018594</v>
      </c>
      <c r="W277" s="377">
        <v>167.27389977841585</v>
      </c>
      <c r="X277" s="375">
        <v>274.58283012955712</v>
      </c>
      <c r="Y277" s="375">
        <v>337.96755410606795</v>
      </c>
      <c r="Z277" s="376">
        <v>384.74495357127444</v>
      </c>
      <c r="AA277" s="375">
        <v>661.10681605795639</v>
      </c>
      <c r="AB277" s="378">
        <v>335.47906273062148</v>
      </c>
      <c r="AC277" s="378">
        <v>410.22692643415218</v>
      </c>
      <c r="AD277" s="378">
        <v>446.44510951634152</v>
      </c>
      <c r="AE277" s="378">
        <v>640.63303426525806</v>
      </c>
      <c r="AF277" s="378">
        <v>532.63567786733302</v>
      </c>
      <c r="AG277" s="378">
        <v>881.63540738237816</v>
      </c>
      <c r="AH277" s="379">
        <v>420.72221619695074</v>
      </c>
      <c r="AI277" s="379">
        <v>416.35363455234113</v>
      </c>
      <c r="AJ277" s="14"/>
    </row>
    <row r="278" spans="2:36" outlineLevel="1" x14ac:dyDescent="0.2">
      <c r="C278" s="119">
        <v>7</v>
      </c>
      <c r="D278" s="329"/>
      <c r="E278" s="329"/>
      <c r="F278" s="329" t="s">
        <v>307</v>
      </c>
      <c r="G278" s="329"/>
      <c r="H278" s="329"/>
      <c r="I278" s="330"/>
      <c r="J278" s="330"/>
      <c r="K278" s="330"/>
      <c r="L278" s="330"/>
      <c r="M278" s="330"/>
      <c r="N278" s="330"/>
      <c r="O278" s="330"/>
      <c r="P278" s="330"/>
      <c r="Q278" s="16" t="s">
        <v>110</v>
      </c>
      <c r="R278" s="380"/>
      <c r="S278" s="381"/>
      <c r="T278" s="381"/>
      <c r="U278" s="382"/>
      <c r="V278" s="382"/>
      <c r="W278" s="383"/>
      <c r="X278" s="381"/>
      <c r="Y278" s="381"/>
      <c r="Z278" s="382"/>
      <c r="AA278" s="381"/>
      <c r="AB278" s="329"/>
      <c r="AC278" s="329"/>
      <c r="AD278" s="329"/>
      <c r="AE278" s="329"/>
      <c r="AF278" s="329"/>
      <c r="AG278" s="329"/>
      <c r="AH278" s="384"/>
      <c r="AI278" s="384"/>
      <c r="AJ278" s="14"/>
    </row>
    <row r="279" spans="2:36" outlineLevel="1" x14ac:dyDescent="0.2">
      <c r="C279" s="119">
        <v>7</v>
      </c>
      <c r="D279" s="329"/>
      <c r="E279" s="329"/>
      <c r="F279" s="329" t="s">
        <v>308</v>
      </c>
      <c r="G279" s="329"/>
      <c r="H279" s="329"/>
      <c r="I279" s="330"/>
      <c r="J279" s="330"/>
      <c r="K279" s="330"/>
      <c r="L279" s="330"/>
      <c r="M279" s="330"/>
      <c r="N279" s="330"/>
      <c r="O279" s="330"/>
      <c r="P279" s="330"/>
      <c r="Q279" s="16" t="s">
        <v>110</v>
      </c>
      <c r="R279" s="380"/>
      <c r="S279" s="381"/>
      <c r="T279" s="381"/>
      <c r="U279" s="382"/>
      <c r="V279" s="382"/>
      <c r="W279" s="383"/>
      <c r="X279" s="381"/>
      <c r="Y279" s="381"/>
      <c r="Z279" s="382"/>
      <c r="AA279" s="381"/>
      <c r="AB279" s="329"/>
      <c r="AC279" s="329"/>
      <c r="AD279" s="329"/>
      <c r="AE279" s="329"/>
      <c r="AF279" s="329"/>
      <c r="AG279" s="329"/>
      <c r="AH279" s="384"/>
      <c r="AI279" s="384"/>
      <c r="AJ279" s="14"/>
    </row>
    <row r="280" spans="2:36" outlineLevel="1" x14ac:dyDescent="0.2">
      <c r="C280" s="119">
        <v>7</v>
      </c>
      <c r="D280" s="329"/>
      <c r="E280" s="329"/>
      <c r="F280" s="329" t="s">
        <v>309</v>
      </c>
      <c r="G280" s="329"/>
      <c r="H280" s="329"/>
      <c r="I280" s="330"/>
      <c r="J280" s="330"/>
      <c r="K280" s="330"/>
      <c r="L280" s="330"/>
      <c r="M280" s="330"/>
      <c r="N280" s="330"/>
      <c r="O280" s="330"/>
      <c r="P280" s="330"/>
      <c r="Q280" s="16" t="s">
        <v>110</v>
      </c>
      <c r="R280" s="385"/>
      <c r="S280" s="386"/>
      <c r="T280" s="386"/>
      <c r="U280" s="387"/>
      <c r="V280" s="387"/>
      <c r="W280" s="388"/>
      <c r="X280" s="386"/>
      <c r="Y280" s="386"/>
      <c r="Z280" s="387"/>
      <c r="AA280" s="386"/>
      <c r="AB280" s="333"/>
      <c r="AC280" s="333"/>
      <c r="AD280" s="333"/>
      <c r="AE280" s="333"/>
      <c r="AF280" s="333"/>
      <c r="AG280" s="333"/>
      <c r="AH280" s="389"/>
      <c r="AI280" s="389"/>
      <c r="AJ280" s="14"/>
    </row>
    <row r="281" spans="2:36" outlineLevel="1" x14ac:dyDescent="0.2">
      <c r="C281" s="119">
        <v>7</v>
      </c>
      <c r="D281" s="329"/>
      <c r="E281" s="329"/>
      <c r="F281" s="364" t="s">
        <v>310</v>
      </c>
      <c r="G281" s="364"/>
      <c r="H281" s="364"/>
      <c r="I281" s="365"/>
      <c r="J281" s="365"/>
      <c r="K281" s="365"/>
      <c r="L281" s="365"/>
      <c r="M281" s="365"/>
      <c r="N281" s="365"/>
      <c r="O281" s="365"/>
      <c r="P281" s="365"/>
      <c r="Q281" s="366" t="s">
        <v>110</v>
      </c>
      <c r="R281" s="390">
        <v>0</v>
      </c>
      <c r="S281" s="391">
        <v>0</v>
      </c>
      <c r="T281" s="391">
        <v>0</v>
      </c>
      <c r="U281" s="390">
        <v>130.56050983725538</v>
      </c>
      <c r="V281" s="390">
        <v>138.25437224018594</v>
      </c>
      <c r="W281" s="390">
        <v>167.27389977841585</v>
      </c>
      <c r="X281" s="391">
        <v>274.58283012955712</v>
      </c>
      <c r="Y281" s="391">
        <v>337.96755410606795</v>
      </c>
      <c r="Z281" s="390">
        <v>384.74495357127444</v>
      </c>
      <c r="AA281" s="391">
        <v>661.10681605795639</v>
      </c>
      <c r="AB281" s="391">
        <v>335.47906273062148</v>
      </c>
      <c r="AC281" s="391">
        <v>410.22692643415218</v>
      </c>
      <c r="AD281" s="391">
        <v>446.44510951634152</v>
      </c>
      <c r="AE281" s="391">
        <v>640.63303426525806</v>
      </c>
      <c r="AF281" s="391">
        <v>532.63567786733302</v>
      </c>
      <c r="AG281" s="391">
        <v>881.63540738237816</v>
      </c>
      <c r="AH281" s="391">
        <v>420.72221619695074</v>
      </c>
      <c r="AI281" s="391">
        <v>416.35363455234113</v>
      </c>
      <c r="AJ281" s="14"/>
    </row>
    <row r="282" spans="2:36" outlineLevel="1" x14ac:dyDescent="0.2">
      <c r="C282" s="119">
        <v>7</v>
      </c>
      <c r="D282" s="329"/>
      <c r="E282" s="329"/>
      <c r="F282" s="329"/>
      <c r="G282" s="329"/>
      <c r="H282" s="329"/>
      <c r="I282" s="330"/>
      <c r="J282" s="330"/>
      <c r="K282" s="330"/>
      <c r="L282" s="330"/>
      <c r="M282" s="330"/>
      <c r="N282" s="330"/>
      <c r="O282" s="330"/>
      <c r="P282" s="330"/>
      <c r="Q282" s="330"/>
      <c r="R282" s="330"/>
      <c r="S282" s="329"/>
      <c r="T282" s="329"/>
      <c r="U282" s="330"/>
      <c r="V282" s="330"/>
      <c r="W282" s="330"/>
      <c r="X282" s="329"/>
      <c r="Y282" s="329"/>
      <c r="Z282" s="330"/>
      <c r="AA282" s="329"/>
      <c r="AB282" s="329"/>
      <c r="AC282" s="329"/>
      <c r="AD282" s="329"/>
      <c r="AE282" s="329"/>
      <c r="AF282" s="329"/>
      <c r="AG282" s="329"/>
      <c r="AH282" s="329"/>
      <c r="AI282" s="329"/>
      <c r="AJ282" s="14"/>
    </row>
    <row r="283" spans="2:36" outlineLevel="1" x14ac:dyDescent="0.2">
      <c r="C283" s="119">
        <v>7</v>
      </c>
      <c r="D283" s="329"/>
      <c r="E283" s="328" t="s">
        <v>311</v>
      </c>
      <c r="F283" s="329"/>
      <c r="G283" s="329"/>
      <c r="H283" s="329"/>
      <c r="I283" s="330"/>
      <c r="J283" s="330"/>
      <c r="K283" s="330"/>
      <c r="L283" s="330"/>
      <c r="M283" s="330"/>
      <c r="N283" s="330"/>
      <c r="O283" s="330"/>
      <c r="P283" s="330"/>
      <c r="Q283" s="330"/>
      <c r="R283" s="330"/>
      <c r="S283" s="329"/>
      <c r="T283" s="329"/>
      <c r="U283" s="330"/>
      <c r="V283" s="330"/>
      <c r="W283" s="330"/>
      <c r="X283" s="329"/>
      <c r="Y283" s="329"/>
      <c r="Z283" s="330"/>
      <c r="AA283" s="329"/>
      <c r="AB283" s="329"/>
      <c r="AC283" s="329"/>
      <c r="AD283" s="329"/>
      <c r="AE283" s="329"/>
      <c r="AF283" s="329"/>
      <c r="AG283" s="329"/>
      <c r="AH283" s="329"/>
      <c r="AI283" s="329"/>
      <c r="AJ283" s="14"/>
    </row>
    <row r="284" spans="2:36" outlineLevel="1" x14ac:dyDescent="0.2">
      <c r="C284" s="119">
        <v>7</v>
      </c>
      <c r="D284" s="329"/>
      <c r="E284" s="329"/>
      <c r="F284" s="329" t="s">
        <v>312</v>
      </c>
      <c r="G284" s="329"/>
      <c r="H284" s="329"/>
      <c r="I284" s="330"/>
      <c r="J284" s="330"/>
      <c r="K284" s="330"/>
      <c r="L284" s="330"/>
      <c r="M284" s="330"/>
      <c r="N284" s="330"/>
      <c r="O284" s="330"/>
      <c r="P284" s="330"/>
      <c r="Q284" s="16" t="s">
        <v>110</v>
      </c>
      <c r="R284" s="392">
        <v>0</v>
      </c>
      <c r="S284" s="393">
        <v>0</v>
      </c>
      <c r="T284" s="393">
        <v>0</v>
      </c>
      <c r="U284" s="394">
        <v>-130.56050983725538</v>
      </c>
      <c r="V284" s="394">
        <v>-138.25437224018594</v>
      </c>
      <c r="W284" s="395">
        <v>-143.74239927597384</v>
      </c>
      <c r="X284" s="393">
        <v>-167.83713021201035</v>
      </c>
      <c r="Y284" s="393">
        <v>-201.80259990166113</v>
      </c>
      <c r="Z284" s="394">
        <v>-237.04296209611005</v>
      </c>
      <c r="AA284" s="393">
        <v>-509.95646575701318</v>
      </c>
      <c r="AB284" s="396">
        <v>-180.79915689347987</v>
      </c>
      <c r="AC284" s="396">
        <v>-182.68612213755597</v>
      </c>
      <c r="AD284" s="396">
        <v>-220.6716785729451</v>
      </c>
      <c r="AE284" s="396">
        <v>-416.63307841025602</v>
      </c>
      <c r="AF284" s="396">
        <v>-310.43094303345333</v>
      </c>
      <c r="AG284" s="396">
        <v>-661.24667034958679</v>
      </c>
      <c r="AH284" s="397">
        <v>-202.13039018113466</v>
      </c>
      <c r="AI284" s="397">
        <v>-199.54535119942153</v>
      </c>
      <c r="AJ284" s="14"/>
    </row>
    <row r="285" spans="2:36" outlineLevel="1" x14ac:dyDescent="0.2">
      <c r="C285" s="119">
        <v>7</v>
      </c>
      <c r="D285" s="329"/>
      <c r="E285" s="329"/>
      <c r="F285" s="329" t="s">
        <v>313</v>
      </c>
      <c r="G285" s="329"/>
      <c r="H285" s="329"/>
      <c r="I285" s="330"/>
      <c r="J285" s="330"/>
      <c r="K285" s="330"/>
      <c r="L285" s="330"/>
      <c r="M285" s="330"/>
      <c r="N285" s="330"/>
      <c r="O285" s="330"/>
      <c r="P285" s="330"/>
      <c r="Q285" s="16" t="s">
        <v>110</v>
      </c>
      <c r="R285" s="380"/>
      <c r="S285" s="381"/>
      <c r="T285" s="381"/>
      <c r="U285" s="382"/>
      <c r="V285" s="382"/>
      <c r="W285" s="383"/>
      <c r="X285" s="381"/>
      <c r="Y285" s="381"/>
      <c r="Z285" s="382"/>
      <c r="AA285" s="381"/>
      <c r="AB285" s="329"/>
      <c r="AC285" s="329"/>
      <c r="AD285" s="329"/>
      <c r="AE285" s="329"/>
      <c r="AF285" s="329"/>
      <c r="AG285" s="329"/>
      <c r="AH285" s="384"/>
      <c r="AI285" s="384"/>
      <c r="AJ285" s="14"/>
    </row>
    <row r="286" spans="2:36" outlineLevel="1" x14ac:dyDescent="0.2">
      <c r="C286" s="119">
        <v>7</v>
      </c>
      <c r="D286" s="329"/>
      <c r="E286" s="329"/>
      <c r="F286" s="329" t="s">
        <v>314</v>
      </c>
      <c r="G286" s="329"/>
      <c r="H286" s="329"/>
      <c r="I286" s="330"/>
      <c r="J286" s="330"/>
      <c r="K286" s="330"/>
      <c r="L286" s="330"/>
      <c r="M286" s="330"/>
      <c r="N286" s="330"/>
      <c r="O286" s="330"/>
      <c r="P286" s="330"/>
      <c r="Q286" s="16" t="s">
        <v>110</v>
      </c>
      <c r="R286" s="398">
        <v>0</v>
      </c>
      <c r="S286" s="399">
        <v>0</v>
      </c>
      <c r="T286" s="399">
        <v>0</v>
      </c>
      <c r="U286" s="400">
        <v>0</v>
      </c>
      <c r="V286" s="400">
        <v>0</v>
      </c>
      <c r="W286" s="401">
        <v>0</v>
      </c>
      <c r="X286" s="399">
        <v>-542.82443322827407</v>
      </c>
      <c r="Y286" s="399">
        <v>-150.23346226414003</v>
      </c>
      <c r="Z286" s="400">
        <v>-15.895093625297422</v>
      </c>
      <c r="AA286" s="399">
        <v>-17.142902966610428</v>
      </c>
      <c r="AB286" s="339">
        <v>-17.568901958268746</v>
      </c>
      <c r="AC286" s="339">
        <v>-18.080674849622891</v>
      </c>
      <c r="AD286" s="339">
        <v>-18.357575475915439</v>
      </c>
      <c r="AE286" s="339">
        <v>-19.0085723583801</v>
      </c>
      <c r="AF286" s="339">
        <v>-19.024668987929608</v>
      </c>
      <c r="AG286" s="339">
        <v>-19.722034181505268</v>
      </c>
      <c r="AH286" s="402">
        <v>-20.465350447262715</v>
      </c>
      <c r="AI286" s="402">
        <v>-21.100291631834057</v>
      </c>
      <c r="AJ286" s="14"/>
    </row>
    <row r="287" spans="2:36" outlineLevel="1" x14ac:dyDescent="0.2">
      <c r="C287" s="119">
        <v>7</v>
      </c>
      <c r="D287" s="329"/>
      <c r="E287" s="329"/>
      <c r="F287" s="329" t="s">
        <v>315</v>
      </c>
      <c r="G287" s="329"/>
      <c r="H287" s="329"/>
      <c r="I287" s="330"/>
      <c r="J287" s="330"/>
      <c r="K287" s="330"/>
      <c r="L287" s="330"/>
      <c r="M287" s="330"/>
      <c r="N287" s="330"/>
      <c r="O287" s="330"/>
      <c r="P287" s="330"/>
      <c r="Q287" s="16" t="s">
        <v>110</v>
      </c>
      <c r="R287" s="304">
        <v>0</v>
      </c>
      <c r="S287" s="305">
        <v>0</v>
      </c>
      <c r="T287" s="305">
        <v>0</v>
      </c>
      <c r="U287" s="305">
        <v>0</v>
      </c>
      <c r="V287" s="305">
        <v>0</v>
      </c>
      <c r="W287" s="306">
        <v>0</v>
      </c>
      <c r="X287" s="305">
        <v>-62.040594316027537</v>
      </c>
      <c r="Y287" s="305">
        <v>-73.196460235928342</v>
      </c>
      <c r="Z287" s="305">
        <v>-76.316200346814625</v>
      </c>
      <c r="AA287" s="305">
        <v>-77.287623202731709</v>
      </c>
      <c r="AB287" s="307">
        <v>-78.242104473484986</v>
      </c>
      <c r="AC287" s="307">
        <v>-79.164958463497513</v>
      </c>
      <c r="AD287" s="307">
        <v>-77.927420165750164</v>
      </c>
      <c r="AE287" s="307">
        <v>-76.676545506584361</v>
      </c>
      <c r="AF287" s="307">
        <v>-75.407955703190936</v>
      </c>
      <c r="AG287" s="307">
        <v>-74.121608084338575</v>
      </c>
      <c r="AH287" s="362">
        <v>-72.827880696949308</v>
      </c>
      <c r="AI287" s="362">
        <v>-71.524805511170698</v>
      </c>
      <c r="AJ287" s="14"/>
    </row>
    <row r="288" spans="2:36" outlineLevel="1" x14ac:dyDescent="0.2">
      <c r="C288" s="119">
        <v>7</v>
      </c>
      <c r="D288" s="329"/>
      <c r="E288" s="329"/>
      <c r="F288" s="364" t="s">
        <v>316</v>
      </c>
      <c r="G288" s="364"/>
      <c r="H288" s="364"/>
      <c r="I288" s="365"/>
      <c r="J288" s="365"/>
      <c r="K288" s="365"/>
      <c r="L288" s="365"/>
      <c r="M288" s="365"/>
      <c r="N288" s="365"/>
      <c r="O288" s="365"/>
      <c r="P288" s="365"/>
      <c r="Q288" s="366" t="s">
        <v>110</v>
      </c>
      <c r="R288" s="390">
        <v>0</v>
      </c>
      <c r="S288" s="390">
        <v>0</v>
      </c>
      <c r="T288" s="390">
        <v>0</v>
      </c>
      <c r="U288" s="390">
        <v>-130.56050983725538</v>
      </c>
      <c r="V288" s="390">
        <v>-138.25437224018594</v>
      </c>
      <c r="W288" s="390">
        <v>-143.74239927597384</v>
      </c>
      <c r="X288" s="390">
        <v>-772.70215775631198</v>
      </c>
      <c r="Y288" s="390">
        <v>-425.23252240172945</v>
      </c>
      <c r="Z288" s="390">
        <v>-329.25425606822211</v>
      </c>
      <c r="AA288" s="390">
        <v>-604.38699192635522</v>
      </c>
      <c r="AB288" s="390">
        <v>-276.6101633252336</v>
      </c>
      <c r="AC288" s="390">
        <v>-279.93175545067635</v>
      </c>
      <c r="AD288" s="390">
        <v>-316.9566742146107</v>
      </c>
      <c r="AE288" s="390">
        <v>-512.31819627522043</v>
      </c>
      <c r="AF288" s="390">
        <v>-404.86356772457384</v>
      </c>
      <c r="AG288" s="390">
        <v>-755.09031261543066</v>
      </c>
      <c r="AH288" s="390">
        <v>-295.42362132534669</v>
      </c>
      <c r="AI288" s="390">
        <v>-292.17044834242631</v>
      </c>
      <c r="AJ288" s="14"/>
    </row>
    <row r="289" spans="2:36" outlineLevel="1" x14ac:dyDescent="0.2">
      <c r="C289" s="119">
        <v>7</v>
      </c>
      <c r="D289" s="329"/>
      <c r="E289" s="329"/>
      <c r="F289" s="329"/>
      <c r="G289" s="329"/>
      <c r="H289" s="329"/>
      <c r="I289" s="330"/>
      <c r="J289" s="330"/>
      <c r="K289" s="330"/>
      <c r="L289" s="330"/>
      <c r="M289" s="330"/>
      <c r="N289" s="330"/>
      <c r="O289" s="330"/>
      <c r="P289" s="330"/>
      <c r="Q289" s="330"/>
      <c r="R289" s="330"/>
      <c r="S289" s="329"/>
      <c r="T289" s="329"/>
      <c r="U289" s="330"/>
      <c r="V289" s="330"/>
      <c r="W289" s="330"/>
      <c r="X289" s="329"/>
      <c r="Y289" s="329"/>
      <c r="Z289" s="330"/>
      <c r="AA289" s="329"/>
      <c r="AB289" s="329"/>
      <c r="AC289" s="329"/>
      <c r="AD289" s="329"/>
      <c r="AE289" s="329"/>
      <c r="AF289" s="329"/>
      <c r="AG289" s="329"/>
      <c r="AH289" s="329"/>
      <c r="AI289" s="329"/>
      <c r="AJ289" s="14"/>
    </row>
    <row r="290" spans="2:36" s="310" customFormat="1" outlineLevel="1" x14ac:dyDescent="0.2">
      <c r="C290" s="119">
        <v>7</v>
      </c>
      <c r="E290" s="328" t="s">
        <v>317</v>
      </c>
      <c r="F290" s="259"/>
      <c r="G290" s="329"/>
      <c r="H290" s="329"/>
      <c r="I290" s="330"/>
      <c r="J290" s="330"/>
      <c r="K290" s="330"/>
      <c r="L290" s="330"/>
      <c r="M290" s="330"/>
      <c r="N290" s="330"/>
      <c r="O290" s="330"/>
      <c r="P290" s="330"/>
      <c r="Q290" s="16" t="s">
        <v>110</v>
      </c>
      <c r="R290" s="340">
        <v>0</v>
      </c>
      <c r="S290" s="341">
        <v>0</v>
      </c>
      <c r="T290" s="341">
        <v>0</v>
      </c>
      <c r="U290" s="341">
        <v>0</v>
      </c>
      <c r="V290" s="341">
        <v>0</v>
      </c>
      <c r="W290" s="342">
        <v>0</v>
      </c>
      <c r="X290" s="341">
        <v>0</v>
      </c>
      <c r="Y290" s="341">
        <v>-498.11932762675485</v>
      </c>
      <c r="Z290" s="341">
        <v>-585.38429592241641</v>
      </c>
      <c r="AA290" s="341">
        <v>-529.89359841936403</v>
      </c>
      <c r="AB290" s="343">
        <v>-473.17377428776285</v>
      </c>
      <c r="AC290" s="343">
        <v>-414.30487488237497</v>
      </c>
      <c r="AD290" s="343">
        <v>-284.00970389889915</v>
      </c>
      <c r="AE290" s="343">
        <v>-154.52126859716833</v>
      </c>
      <c r="AF290" s="343">
        <v>-26.206430607130699</v>
      </c>
      <c r="AG290" s="343">
        <v>0</v>
      </c>
      <c r="AH290" s="344">
        <v>0</v>
      </c>
      <c r="AI290" s="344">
        <v>0</v>
      </c>
      <c r="AJ290" s="403"/>
    </row>
    <row r="291" spans="2:36" outlineLevel="1" x14ac:dyDescent="0.2">
      <c r="C291" s="119">
        <v>7</v>
      </c>
      <c r="D291" s="259"/>
      <c r="E291" s="259"/>
      <c r="G291" s="259"/>
      <c r="H291" s="259"/>
      <c r="I291" s="16"/>
      <c r="J291" s="16"/>
      <c r="K291" s="16"/>
      <c r="L291" s="16"/>
      <c r="M291" s="16"/>
      <c r="N291" s="16"/>
      <c r="O291" s="16"/>
      <c r="P291" s="16"/>
      <c r="Q291" s="16"/>
      <c r="R291" s="16"/>
      <c r="S291" s="259"/>
      <c r="T291" s="259"/>
      <c r="U291" s="16"/>
      <c r="V291" s="16"/>
      <c r="W291" s="16"/>
      <c r="X291" s="259"/>
      <c r="Y291" s="259"/>
      <c r="Z291" s="16"/>
      <c r="AA291" s="259"/>
      <c r="AB291" s="259"/>
      <c r="AC291" s="259"/>
      <c r="AD291" s="259"/>
      <c r="AE291" s="259"/>
      <c r="AF291" s="259"/>
      <c r="AG291" s="259"/>
      <c r="AH291" s="259"/>
      <c r="AI291" s="259"/>
      <c r="AJ291" s="14"/>
    </row>
    <row r="292" spans="2:36" s="11" customFormat="1" outlineLevel="1" x14ac:dyDescent="0.2">
      <c r="B292" s="310"/>
      <c r="C292" s="119">
        <v>7</v>
      </c>
      <c r="E292" s="120" t="s">
        <v>318</v>
      </c>
      <c r="F292" s="121"/>
      <c r="G292" s="121"/>
      <c r="H292" s="121"/>
      <c r="I292" s="121"/>
      <c r="J292" s="121"/>
      <c r="K292" s="121"/>
      <c r="L292" s="121"/>
      <c r="M292" s="121"/>
      <c r="N292" s="121"/>
      <c r="O292" s="121"/>
      <c r="P292" s="121"/>
      <c r="Q292" s="122"/>
      <c r="R292" s="123"/>
      <c r="S292" s="123"/>
      <c r="T292" s="123"/>
      <c r="U292" s="123"/>
      <c r="V292" s="123"/>
      <c r="W292" s="123"/>
      <c r="X292" s="123"/>
      <c r="Y292" s="123"/>
      <c r="Z292" s="123"/>
      <c r="AA292" s="123"/>
      <c r="AB292" s="123"/>
      <c r="AC292" s="123"/>
      <c r="AD292" s="123"/>
      <c r="AE292" s="123"/>
      <c r="AF292" s="123"/>
      <c r="AG292" s="123"/>
      <c r="AH292" s="123"/>
      <c r="AI292" s="123"/>
    </row>
    <row r="293" spans="2:36" outlineLevel="1" x14ac:dyDescent="0.2">
      <c r="C293" s="119">
        <v>7</v>
      </c>
      <c r="D293" s="259"/>
      <c r="E293" s="259"/>
      <c r="F293" s="259"/>
      <c r="G293" s="259"/>
      <c r="H293" s="259"/>
      <c r="I293" s="16"/>
      <c r="J293" s="16"/>
      <c r="K293" s="16"/>
      <c r="L293" s="16"/>
      <c r="M293" s="16"/>
      <c r="N293" s="16"/>
      <c r="O293" s="16"/>
      <c r="P293" s="16"/>
      <c r="Q293" s="16"/>
      <c r="R293" s="16"/>
      <c r="S293" s="259"/>
      <c r="T293" s="259"/>
      <c r="U293" s="16"/>
      <c r="V293" s="16"/>
      <c r="W293" s="16"/>
      <c r="X293" s="259"/>
      <c r="Y293" s="259"/>
      <c r="Z293" s="16"/>
      <c r="AA293" s="259"/>
      <c r="AB293" s="259"/>
      <c r="AC293" s="259"/>
      <c r="AD293" s="259"/>
      <c r="AE293" s="259"/>
      <c r="AF293" s="259"/>
      <c r="AG293" s="259"/>
      <c r="AH293" s="259"/>
      <c r="AI293" s="259"/>
      <c r="AJ293" s="14"/>
    </row>
    <row r="294" spans="2:36" outlineLevel="1" x14ac:dyDescent="0.2">
      <c r="C294" s="119">
        <v>7</v>
      </c>
      <c r="D294" s="259"/>
      <c r="E294" s="373" t="s">
        <v>319</v>
      </c>
      <c r="F294" s="259"/>
      <c r="G294" s="259"/>
      <c r="H294" s="259"/>
      <c r="I294" s="16"/>
      <c r="J294" s="16"/>
      <c r="K294" s="16"/>
      <c r="L294" s="16"/>
      <c r="M294" s="16"/>
      <c r="N294" s="16"/>
      <c r="O294" s="16"/>
      <c r="P294" s="16"/>
      <c r="Q294" s="16" t="s">
        <v>110</v>
      </c>
      <c r="R294" s="340">
        <v>0</v>
      </c>
      <c r="S294" s="341">
        <v>0</v>
      </c>
      <c r="T294" s="341">
        <v>0</v>
      </c>
      <c r="U294" s="341">
        <v>0</v>
      </c>
      <c r="V294" s="341">
        <v>0</v>
      </c>
      <c r="W294" s="342">
        <v>23.531500502442015</v>
      </c>
      <c r="X294" s="341">
        <v>-498.11932762675485</v>
      </c>
      <c r="Y294" s="341">
        <v>-585.38429592241641</v>
      </c>
      <c r="Z294" s="341">
        <v>-529.89359841936403</v>
      </c>
      <c r="AA294" s="341">
        <v>-473.17377428776285</v>
      </c>
      <c r="AB294" s="343">
        <v>-414.30487488237497</v>
      </c>
      <c r="AC294" s="343">
        <v>-284.00970389889915</v>
      </c>
      <c r="AD294" s="343">
        <v>-154.52126859716833</v>
      </c>
      <c r="AE294" s="343">
        <v>-26.206430607130699</v>
      </c>
      <c r="AF294" s="343">
        <v>101.56567953562848</v>
      </c>
      <c r="AG294" s="343">
        <v>126.5450947669475</v>
      </c>
      <c r="AH294" s="344">
        <v>125.29859487160405</v>
      </c>
      <c r="AI294" s="344">
        <v>124.18318620991482</v>
      </c>
      <c r="AJ294" s="14"/>
    </row>
    <row r="295" spans="2:36" outlineLevel="1" x14ac:dyDescent="0.2">
      <c r="C295" s="119">
        <v>7</v>
      </c>
      <c r="D295" s="259"/>
      <c r="E295" s="373"/>
      <c r="F295" s="259"/>
      <c r="G295" s="259"/>
      <c r="H295" s="259"/>
      <c r="I295" s="16"/>
      <c r="J295" s="16"/>
      <c r="K295" s="16"/>
      <c r="L295" s="16"/>
      <c r="M295" s="16"/>
      <c r="N295" s="16"/>
      <c r="O295" s="16"/>
      <c r="P295" s="16"/>
      <c r="Q295" s="16"/>
      <c r="R295" s="16"/>
      <c r="S295" s="259"/>
      <c r="T295" s="259"/>
      <c r="U295" s="16"/>
      <c r="V295" s="16"/>
      <c r="W295" s="16"/>
      <c r="X295" s="259"/>
      <c r="Y295" s="259"/>
      <c r="Z295" s="16"/>
      <c r="AA295" s="259"/>
      <c r="AB295" s="259"/>
      <c r="AC295" s="259"/>
      <c r="AD295" s="259"/>
      <c r="AE295" s="259"/>
      <c r="AF295" s="259"/>
      <c r="AG295" s="259"/>
      <c r="AH295" s="259"/>
      <c r="AI295" s="259"/>
      <c r="AJ295" s="14"/>
    </row>
    <row r="296" spans="2:36" s="310" customFormat="1" outlineLevel="1" x14ac:dyDescent="0.2">
      <c r="C296" s="119">
        <v>7</v>
      </c>
      <c r="D296" s="329"/>
      <c r="E296" s="328" t="s">
        <v>320</v>
      </c>
      <c r="F296" s="329"/>
      <c r="G296" s="329"/>
      <c r="H296" s="329"/>
      <c r="I296" s="330"/>
      <c r="J296" s="330"/>
      <c r="K296" s="330"/>
      <c r="L296" s="330"/>
      <c r="M296" s="330"/>
      <c r="N296" s="330"/>
      <c r="O296" s="330"/>
      <c r="P296" s="330"/>
      <c r="Q296" s="16" t="s">
        <v>110</v>
      </c>
      <c r="R296" s="404">
        <v>0</v>
      </c>
      <c r="S296" s="405">
        <v>0</v>
      </c>
      <c r="T296" s="405">
        <v>0</v>
      </c>
      <c r="U296" s="405">
        <v>0</v>
      </c>
      <c r="V296" s="405">
        <v>0</v>
      </c>
      <c r="W296" s="405">
        <v>4.3098394199929295</v>
      </c>
      <c r="X296" s="405">
        <v>0</v>
      </c>
      <c r="Y296" s="405">
        <v>0</v>
      </c>
      <c r="Z296" s="405">
        <v>0</v>
      </c>
      <c r="AA296" s="405">
        <v>0</v>
      </c>
      <c r="AB296" s="405">
        <v>0</v>
      </c>
      <c r="AC296" s="405">
        <v>0</v>
      </c>
      <c r="AD296" s="405">
        <v>0</v>
      </c>
      <c r="AE296" s="405">
        <v>0</v>
      </c>
      <c r="AF296" s="405">
        <v>18.601948878508384</v>
      </c>
      <c r="AG296" s="405">
        <v>23.17697665632214</v>
      </c>
      <c r="AH296" s="406">
        <v>22.948677811316028</v>
      </c>
      <c r="AI296" s="406">
        <v>22.744388577017055</v>
      </c>
      <c r="AJ296" s="403"/>
    </row>
    <row r="297" spans="2:36" s="310" customFormat="1" outlineLevel="1" x14ac:dyDescent="0.2">
      <c r="D297" s="329"/>
      <c r="E297" s="329"/>
      <c r="F297" s="329"/>
      <c r="G297" s="329"/>
      <c r="H297" s="329"/>
      <c r="I297" s="330"/>
      <c r="J297" s="330"/>
      <c r="K297" s="330"/>
      <c r="L297" s="330"/>
      <c r="M297" s="330"/>
      <c r="N297" s="330"/>
      <c r="O297" s="330"/>
      <c r="P297" s="330"/>
      <c r="Q297" s="330"/>
      <c r="R297" s="330"/>
      <c r="S297" s="329"/>
      <c r="T297" s="329"/>
      <c r="U297" s="330"/>
      <c r="V297" s="330"/>
      <c r="W297" s="330"/>
      <c r="X297" s="329"/>
      <c r="Y297" s="329"/>
      <c r="Z297" s="330"/>
      <c r="AA297" s="329"/>
      <c r="AB297" s="329"/>
      <c r="AC297" s="329"/>
      <c r="AD297" s="329"/>
      <c r="AE297" s="329"/>
      <c r="AF297" s="329"/>
      <c r="AG297" s="329"/>
      <c r="AH297" s="329"/>
      <c r="AI297" s="329"/>
      <c r="AJ297" s="403"/>
    </row>
    <row r="298" spans="2:36" x14ac:dyDescent="0.2">
      <c r="C298" s="116">
        <v>8</v>
      </c>
      <c r="D298" s="67" t="s">
        <v>138</v>
      </c>
      <c r="E298" s="67"/>
      <c r="F298" s="67"/>
      <c r="G298" s="67" t="s">
        <v>298</v>
      </c>
      <c r="H298" s="102"/>
      <c r="I298" s="67"/>
      <c r="J298" s="67"/>
      <c r="K298" s="102"/>
      <c r="L298" s="67"/>
      <c r="M298" s="67"/>
      <c r="N298" s="67"/>
      <c r="O298" s="67"/>
      <c r="P298" s="67"/>
      <c r="Q298" s="117" t="s">
        <v>110</v>
      </c>
      <c r="R298" s="118">
        <v>0</v>
      </c>
      <c r="S298" s="118">
        <v>0</v>
      </c>
      <c r="T298" s="118">
        <v>0</v>
      </c>
      <c r="U298" s="118">
        <v>0</v>
      </c>
      <c r="V298" s="118">
        <v>0</v>
      </c>
      <c r="W298" s="118">
        <v>1.7184044036187445</v>
      </c>
      <c r="X298" s="118">
        <v>0</v>
      </c>
      <c r="Y298" s="118">
        <v>0</v>
      </c>
      <c r="Z298" s="118">
        <v>0</v>
      </c>
      <c r="AA298" s="118">
        <v>0</v>
      </c>
      <c r="AB298" s="118">
        <v>0</v>
      </c>
      <c r="AC298" s="118">
        <v>0</v>
      </c>
      <c r="AD298" s="118">
        <v>0</v>
      </c>
      <c r="AE298" s="118">
        <v>4.6321765467597249</v>
      </c>
      <c r="AF298" s="118">
        <v>7.9872399044145679</v>
      </c>
      <c r="AG298" s="118">
        <v>7.9161183741328625</v>
      </c>
      <c r="AH298" s="118">
        <v>7.8449968438511624</v>
      </c>
      <c r="AI298" s="118">
        <v>7.7738753135694649</v>
      </c>
    </row>
    <row r="299" spans="2:36" s="11" customFormat="1" outlineLevel="1" x14ac:dyDescent="0.2">
      <c r="B299" s="310"/>
      <c r="C299" s="119">
        <v>8</v>
      </c>
      <c r="E299" s="120" t="s">
        <v>299</v>
      </c>
      <c r="F299" s="121"/>
      <c r="G299" s="121"/>
      <c r="H299" s="121"/>
      <c r="I299" s="121"/>
      <c r="J299" s="121"/>
      <c r="K299" s="121"/>
      <c r="L299" s="121"/>
      <c r="M299" s="121"/>
      <c r="N299" s="121"/>
      <c r="O299" s="121"/>
      <c r="P299" s="121"/>
      <c r="Q299" s="122"/>
      <c r="R299" s="123"/>
      <c r="S299" s="123"/>
      <c r="T299" s="123"/>
      <c r="U299" s="123"/>
      <c r="V299" s="123"/>
      <c r="W299" s="123"/>
      <c r="X299" s="123"/>
      <c r="Y299" s="123"/>
      <c r="Z299" s="123"/>
      <c r="AA299" s="123"/>
      <c r="AB299" s="123"/>
      <c r="AC299" s="123"/>
      <c r="AD299" s="123"/>
      <c r="AE299" s="123"/>
      <c r="AF299" s="123"/>
      <c r="AG299" s="123"/>
      <c r="AH299" s="123"/>
      <c r="AI299" s="123"/>
    </row>
    <row r="300" spans="2:36" s="11" customFormat="1" outlineLevel="1" x14ac:dyDescent="0.2">
      <c r="B300" s="310"/>
      <c r="C300" s="119">
        <v>8</v>
      </c>
      <c r="E300" s="359"/>
      <c r="F300" s="309"/>
      <c r="G300" s="309"/>
      <c r="H300" s="309"/>
      <c r="I300" s="309"/>
      <c r="J300" s="309"/>
      <c r="K300" s="309"/>
      <c r="L300" s="309"/>
      <c r="M300" s="309"/>
      <c r="N300" s="309"/>
      <c r="O300" s="309"/>
      <c r="P300" s="309"/>
      <c r="Q300" s="360"/>
      <c r="R300" s="361"/>
      <c r="S300" s="361"/>
      <c r="T300" s="361"/>
      <c r="U300" s="361"/>
      <c r="V300" s="361"/>
      <c r="W300" s="361"/>
      <c r="X300" s="361"/>
      <c r="Y300" s="361"/>
      <c r="Z300" s="361"/>
      <c r="AA300" s="361"/>
      <c r="AB300" s="361"/>
      <c r="AC300" s="361"/>
      <c r="AD300" s="361"/>
      <c r="AE300" s="361"/>
      <c r="AF300" s="361"/>
      <c r="AG300" s="361"/>
      <c r="AH300" s="361"/>
      <c r="AI300" s="361"/>
    </row>
    <row r="301" spans="2:36" outlineLevel="1" x14ac:dyDescent="0.2">
      <c r="C301" s="119">
        <v>8</v>
      </c>
      <c r="D301" s="329"/>
      <c r="E301" s="124" t="s">
        <v>300</v>
      </c>
      <c r="F301" s="329"/>
      <c r="G301" s="329"/>
      <c r="H301" s="329"/>
      <c r="I301" s="330"/>
      <c r="J301" s="330"/>
      <c r="K301" s="330"/>
      <c r="L301" s="330"/>
      <c r="M301" s="330"/>
      <c r="N301" s="330"/>
      <c r="O301" s="330"/>
      <c r="P301" s="330"/>
      <c r="Q301" s="16" t="s">
        <v>110</v>
      </c>
      <c r="R301" s="299">
        <v>0</v>
      </c>
      <c r="S301" s="300">
        <v>0</v>
      </c>
      <c r="T301" s="300">
        <v>0</v>
      </c>
      <c r="U301" s="300">
        <v>33.417983066796261</v>
      </c>
      <c r="V301" s="300">
        <v>35.991120219954027</v>
      </c>
      <c r="W301" s="301">
        <v>37.731294007898057</v>
      </c>
      <c r="X301" s="300">
        <v>51.34012561583863</v>
      </c>
      <c r="Y301" s="300">
        <v>86.808944042032607</v>
      </c>
      <c r="Z301" s="300">
        <v>89.348111841850923</v>
      </c>
      <c r="AA301" s="300">
        <v>52.384800078586984</v>
      </c>
      <c r="AB301" s="302">
        <v>50.015676592242798</v>
      </c>
      <c r="AC301" s="302">
        <v>88.188552812303897</v>
      </c>
      <c r="AD301" s="302">
        <v>103.52912369836181</v>
      </c>
      <c r="AE301" s="302">
        <v>122.05298987361769</v>
      </c>
      <c r="AF301" s="302">
        <v>54.291095964208822</v>
      </c>
      <c r="AG301" s="302">
        <v>179.73241102205702</v>
      </c>
      <c r="AH301" s="348">
        <v>59.255264690589605</v>
      </c>
      <c r="AI301" s="348">
        <v>71.577869337295482</v>
      </c>
      <c r="AJ301" s="14"/>
    </row>
    <row r="302" spans="2:36" outlineLevel="1" x14ac:dyDescent="0.2">
      <c r="C302" s="119">
        <v>8</v>
      </c>
      <c r="D302" s="329"/>
      <c r="E302" s="124" t="s">
        <v>231</v>
      </c>
      <c r="F302" s="329"/>
      <c r="G302" s="329"/>
      <c r="H302" s="329"/>
      <c r="I302" s="330"/>
      <c r="J302" s="330"/>
      <c r="K302" s="330"/>
      <c r="L302" s="330"/>
      <c r="M302" s="330"/>
      <c r="N302" s="330"/>
      <c r="O302" s="330"/>
      <c r="P302" s="330"/>
      <c r="Q302" s="16" t="s">
        <v>110</v>
      </c>
      <c r="R302" s="314">
        <v>0</v>
      </c>
      <c r="S302" s="315">
        <v>0</v>
      </c>
      <c r="T302" s="315">
        <v>0</v>
      </c>
      <c r="U302" s="315">
        <v>0</v>
      </c>
      <c r="V302" s="315">
        <v>0</v>
      </c>
      <c r="W302" s="316">
        <v>0</v>
      </c>
      <c r="X302" s="315">
        <v>0</v>
      </c>
      <c r="Y302" s="315">
        <v>0</v>
      </c>
      <c r="Z302" s="315">
        <v>0</v>
      </c>
      <c r="AA302" s="315">
        <v>0</v>
      </c>
      <c r="AB302" s="5">
        <v>0</v>
      </c>
      <c r="AC302" s="5">
        <v>0</v>
      </c>
      <c r="AD302" s="5">
        <v>0</v>
      </c>
      <c r="AE302" s="5">
        <v>0</v>
      </c>
      <c r="AF302" s="5">
        <v>0</v>
      </c>
      <c r="AG302" s="5">
        <v>0</v>
      </c>
      <c r="AH302" s="350">
        <v>0</v>
      </c>
      <c r="AI302" s="350">
        <v>0</v>
      </c>
      <c r="AJ302" s="14"/>
    </row>
    <row r="303" spans="2:36" outlineLevel="1" x14ac:dyDescent="0.2">
      <c r="C303" s="119">
        <v>8</v>
      </c>
      <c r="D303" s="329"/>
      <c r="E303" s="328" t="s">
        <v>230</v>
      </c>
      <c r="F303" s="329"/>
      <c r="G303" s="329"/>
      <c r="H303" s="329"/>
      <c r="I303" s="330"/>
      <c r="J303" s="330"/>
      <c r="K303" s="330"/>
      <c r="L303" s="330"/>
      <c r="M303" s="330"/>
      <c r="N303" s="330"/>
      <c r="O303" s="330"/>
      <c r="P303" s="330"/>
      <c r="Q303" s="16" t="s">
        <v>110</v>
      </c>
      <c r="R303" s="314">
        <v>0</v>
      </c>
      <c r="S303" s="315">
        <v>0</v>
      </c>
      <c r="T303" s="315">
        <v>0</v>
      </c>
      <c r="U303" s="315">
        <v>0</v>
      </c>
      <c r="V303" s="315">
        <v>0</v>
      </c>
      <c r="W303" s="316">
        <v>0</v>
      </c>
      <c r="X303" s="315">
        <v>0</v>
      </c>
      <c r="Y303" s="315">
        <v>0</v>
      </c>
      <c r="Z303" s="315">
        <v>0</v>
      </c>
      <c r="AA303" s="315">
        <v>0</v>
      </c>
      <c r="AB303" s="5">
        <v>0</v>
      </c>
      <c r="AC303" s="5">
        <v>0</v>
      </c>
      <c r="AD303" s="5">
        <v>0</v>
      </c>
      <c r="AE303" s="5">
        <v>0</v>
      </c>
      <c r="AF303" s="5">
        <v>0</v>
      </c>
      <c r="AG303" s="5">
        <v>0</v>
      </c>
      <c r="AH303" s="350">
        <v>0</v>
      </c>
      <c r="AI303" s="350">
        <v>0</v>
      </c>
      <c r="AJ303" s="14"/>
    </row>
    <row r="304" spans="2:36" outlineLevel="1" x14ac:dyDescent="0.2">
      <c r="C304" s="119">
        <v>8</v>
      </c>
      <c r="D304" s="329"/>
      <c r="E304" s="328" t="s">
        <v>17</v>
      </c>
      <c r="F304" s="329"/>
      <c r="G304" s="329"/>
      <c r="H304" s="329"/>
      <c r="I304" s="330"/>
      <c r="J304" s="330"/>
      <c r="K304" s="330"/>
      <c r="L304" s="330"/>
      <c r="M304" s="330"/>
      <c r="N304" s="330"/>
      <c r="O304" s="330"/>
      <c r="P304" s="330"/>
      <c r="Q304" s="16" t="s">
        <v>110</v>
      </c>
      <c r="R304" s="314"/>
      <c r="S304" s="315"/>
      <c r="T304" s="315"/>
      <c r="U304" s="315"/>
      <c r="V304" s="315"/>
      <c r="W304" s="316"/>
      <c r="X304" s="315"/>
      <c r="Y304" s="315"/>
      <c r="Z304" s="315"/>
      <c r="AA304" s="315"/>
      <c r="AB304" s="5"/>
      <c r="AC304" s="5"/>
      <c r="AD304" s="5"/>
      <c r="AE304" s="5"/>
      <c r="AF304" s="5"/>
      <c r="AG304" s="5"/>
      <c r="AH304" s="350"/>
      <c r="AI304" s="350"/>
      <c r="AJ304" s="14"/>
    </row>
    <row r="305" spans="2:36" outlineLevel="1" x14ac:dyDescent="0.2">
      <c r="C305" s="119">
        <v>8</v>
      </c>
      <c r="D305" s="329"/>
      <c r="E305" s="328" t="s">
        <v>266</v>
      </c>
      <c r="F305" s="329"/>
      <c r="G305" s="329"/>
      <c r="H305" s="329"/>
      <c r="I305" s="330"/>
      <c r="J305" s="330"/>
      <c r="K305" s="330"/>
      <c r="L305" s="330"/>
      <c r="M305" s="330"/>
      <c r="N305" s="330"/>
      <c r="O305" s="330"/>
      <c r="P305" s="330"/>
      <c r="Q305" s="16" t="s">
        <v>110</v>
      </c>
      <c r="R305" s="314">
        <v>0</v>
      </c>
      <c r="S305" s="315">
        <v>0</v>
      </c>
      <c r="T305" s="315">
        <v>0</v>
      </c>
      <c r="U305" s="315">
        <v>0</v>
      </c>
      <c r="V305" s="315">
        <v>0</v>
      </c>
      <c r="W305" s="316">
        <v>9.3823992373292189</v>
      </c>
      <c r="X305" s="315">
        <v>38.095421282689536</v>
      </c>
      <c r="Y305" s="315">
        <v>43.308328450509407</v>
      </c>
      <c r="Z305" s="315">
        <v>45.592662694952168</v>
      </c>
      <c r="AA305" s="315">
        <v>46.435265864350498</v>
      </c>
      <c r="AB305" s="5">
        <v>47.29003037866363</v>
      </c>
      <c r="AC305" s="5">
        <v>74.27923503794554</v>
      </c>
      <c r="AD305" s="5">
        <v>73.550643939980844</v>
      </c>
      <c r="AE305" s="5">
        <v>72.822052842016149</v>
      </c>
      <c r="AF305" s="5">
        <v>72.093461744051453</v>
      </c>
      <c r="AG305" s="5">
        <v>71.364870646086757</v>
      </c>
      <c r="AH305" s="350">
        <v>70.636279548122076</v>
      </c>
      <c r="AI305" s="350">
        <v>69.90768845015738</v>
      </c>
      <c r="AJ305" s="14"/>
    </row>
    <row r="306" spans="2:36" outlineLevel="1" x14ac:dyDescent="0.2">
      <c r="C306" s="119">
        <v>8</v>
      </c>
      <c r="D306" s="329"/>
      <c r="E306" s="328" t="s">
        <v>267</v>
      </c>
      <c r="F306" s="329"/>
      <c r="G306" s="329"/>
      <c r="H306" s="329"/>
      <c r="I306" s="330"/>
      <c r="J306" s="330"/>
      <c r="K306" s="330"/>
      <c r="L306" s="330"/>
      <c r="M306" s="330"/>
      <c r="N306" s="330"/>
      <c r="O306" s="330"/>
      <c r="P306" s="330"/>
      <c r="Q306" s="16" t="s">
        <v>110</v>
      </c>
      <c r="R306" s="304">
        <v>0</v>
      </c>
      <c r="S306" s="305">
        <v>0</v>
      </c>
      <c r="T306" s="305">
        <v>0</v>
      </c>
      <c r="U306" s="305">
        <v>0</v>
      </c>
      <c r="V306" s="305">
        <v>0</v>
      </c>
      <c r="W306" s="306">
        <v>0</v>
      </c>
      <c r="X306" s="305">
        <v>0</v>
      </c>
      <c r="Y306" s="305">
        <v>0</v>
      </c>
      <c r="Z306" s="305">
        <v>0</v>
      </c>
      <c r="AA306" s="305">
        <v>0</v>
      </c>
      <c r="AB306" s="307">
        <v>0</v>
      </c>
      <c r="AC306" s="307">
        <v>0</v>
      </c>
      <c r="AD306" s="307">
        <v>0</v>
      </c>
      <c r="AE306" s="307">
        <v>0</v>
      </c>
      <c r="AF306" s="307">
        <v>0</v>
      </c>
      <c r="AG306" s="307">
        <v>0</v>
      </c>
      <c r="AH306" s="362">
        <v>0</v>
      </c>
      <c r="AI306" s="362">
        <v>0</v>
      </c>
      <c r="AJ306" s="14"/>
    </row>
    <row r="307" spans="2:36" outlineLevel="1" x14ac:dyDescent="0.2">
      <c r="C307" s="119">
        <v>8</v>
      </c>
      <c r="D307" s="329"/>
      <c r="E307" s="328" t="s">
        <v>301</v>
      </c>
      <c r="F307" s="329"/>
      <c r="G307" s="329"/>
      <c r="H307" s="329"/>
      <c r="I307" s="330"/>
      <c r="J307" s="330"/>
      <c r="K307" s="330"/>
      <c r="L307" s="330"/>
      <c r="M307" s="330"/>
      <c r="N307" s="330"/>
      <c r="O307" s="330"/>
      <c r="P307" s="330"/>
      <c r="Q307" s="16"/>
      <c r="R307" s="5"/>
      <c r="S307" s="5"/>
      <c r="T307" s="5"/>
      <c r="U307" s="5"/>
      <c r="V307" s="5"/>
      <c r="W307" s="5"/>
      <c r="X307" s="5"/>
      <c r="Y307" s="5"/>
      <c r="Z307" s="5"/>
      <c r="AA307" s="5"/>
      <c r="AB307" s="5"/>
      <c r="AC307" s="5"/>
      <c r="AD307" s="5"/>
      <c r="AE307" s="5"/>
      <c r="AF307" s="5"/>
      <c r="AG307" s="5"/>
      <c r="AH307" s="5"/>
      <c r="AI307" s="5"/>
      <c r="AJ307" s="14"/>
    </row>
    <row r="308" spans="2:36" outlineLevel="1" x14ac:dyDescent="0.2">
      <c r="C308" s="119">
        <v>8</v>
      </c>
      <c r="D308" s="329"/>
      <c r="F308" s="329" t="s">
        <v>270</v>
      </c>
      <c r="G308" s="329"/>
      <c r="H308" s="329"/>
      <c r="I308" s="330"/>
      <c r="J308" s="330"/>
      <c r="K308" s="330"/>
      <c r="L308" s="330"/>
      <c r="M308" s="330"/>
      <c r="N308" s="330"/>
      <c r="O308" s="330"/>
      <c r="P308" s="330"/>
      <c r="Q308" s="16" t="s">
        <v>110</v>
      </c>
      <c r="R308" s="314">
        <v>0</v>
      </c>
      <c r="S308" s="315">
        <v>0</v>
      </c>
      <c r="T308" s="315">
        <v>0</v>
      </c>
      <c r="U308" s="315">
        <v>0</v>
      </c>
      <c r="V308" s="315">
        <v>0</v>
      </c>
      <c r="W308" s="316">
        <v>0</v>
      </c>
      <c r="X308" s="315">
        <v>726.39862837093381</v>
      </c>
      <c r="Y308" s="315">
        <v>931.69451803975744</v>
      </c>
      <c r="Z308" s="315">
        <v>948.11963187785307</v>
      </c>
      <c r="AA308" s="315">
        <v>963.2643686024827</v>
      </c>
      <c r="AB308" s="5">
        <v>978.53299641541219</v>
      </c>
      <c r="AC308" s="5">
        <v>993.92109025566958</v>
      </c>
      <c r="AD308" s="5">
        <v>982.45828409252977</v>
      </c>
      <c r="AE308" s="5">
        <v>970.99547792938995</v>
      </c>
      <c r="AF308" s="5">
        <v>959.53267176625013</v>
      </c>
      <c r="AG308" s="5">
        <v>948.06986560311032</v>
      </c>
      <c r="AH308" s="350">
        <v>936.6070594399705</v>
      </c>
      <c r="AI308" s="350">
        <v>925.14425327683068</v>
      </c>
      <c r="AJ308" s="14"/>
    </row>
    <row r="309" spans="2:36" outlineLevel="1" x14ac:dyDescent="0.2">
      <c r="C309" s="119">
        <v>8</v>
      </c>
      <c r="D309" s="329"/>
      <c r="E309" s="329"/>
      <c r="F309" s="329" t="s">
        <v>271</v>
      </c>
      <c r="G309" s="329"/>
      <c r="H309" s="329"/>
      <c r="I309" s="330"/>
      <c r="J309" s="330"/>
      <c r="K309" s="330"/>
      <c r="L309" s="330"/>
      <c r="M309" s="330"/>
      <c r="N309" s="330"/>
      <c r="O309" s="330"/>
      <c r="P309" s="330"/>
      <c r="Q309" s="16" t="s">
        <v>110</v>
      </c>
      <c r="R309" s="314">
        <v>0</v>
      </c>
      <c r="S309" s="315">
        <v>0</v>
      </c>
      <c r="T309" s="315">
        <v>0</v>
      </c>
      <c r="U309" s="315">
        <v>0</v>
      </c>
      <c r="V309" s="315">
        <v>0</v>
      </c>
      <c r="W309" s="316">
        <v>0</v>
      </c>
      <c r="X309" s="315">
        <v>190.78558679146863</v>
      </c>
      <c r="Y309" s="315">
        <v>0</v>
      </c>
      <c r="Z309" s="315">
        <v>0</v>
      </c>
      <c r="AA309" s="315">
        <v>0</v>
      </c>
      <c r="AB309" s="5">
        <v>0</v>
      </c>
      <c r="AC309" s="5">
        <v>0</v>
      </c>
      <c r="AD309" s="5">
        <v>0</v>
      </c>
      <c r="AE309" s="5">
        <v>0</v>
      </c>
      <c r="AF309" s="5">
        <v>0</v>
      </c>
      <c r="AG309" s="5">
        <v>0</v>
      </c>
      <c r="AH309" s="350">
        <v>0</v>
      </c>
      <c r="AI309" s="350">
        <v>0</v>
      </c>
      <c r="AJ309" s="14"/>
    </row>
    <row r="310" spans="2:36" outlineLevel="1" x14ac:dyDescent="0.2">
      <c r="C310" s="119">
        <v>8</v>
      </c>
      <c r="D310" s="329"/>
      <c r="E310" s="329"/>
      <c r="F310" s="329" t="s">
        <v>290</v>
      </c>
      <c r="G310" s="329"/>
      <c r="H310" s="329"/>
      <c r="I310" s="330"/>
      <c r="J310" s="330"/>
      <c r="K310" s="330"/>
      <c r="L310" s="330"/>
      <c r="M310" s="330"/>
      <c r="N310" s="330"/>
      <c r="O310" s="330"/>
      <c r="P310" s="330"/>
      <c r="Q310" s="16" t="s">
        <v>110</v>
      </c>
      <c r="R310" s="304">
        <v>0</v>
      </c>
      <c r="S310" s="305">
        <v>0</v>
      </c>
      <c r="T310" s="305">
        <v>0</v>
      </c>
      <c r="U310" s="305">
        <v>0</v>
      </c>
      <c r="V310" s="305">
        <v>0</v>
      </c>
      <c r="W310" s="306">
        <v>0</v>
      </c>
      <c r="X310" s="305">
        <v>0</v>
      </c>
      <c r="Y310" s="305">
        <v>0</v>
      </c>
      <c r="Z310" s="305">
        <v>0</v>
      </c>
      <c r="AA310" s="305">
        <v>0</v>
      </c>
      <c r="AB310" s="307">
        <v>0</v>
      </c>
      <c r="AC310" s="307">
        <v>0</v>
      </c>
      <c r="AD310" s="307">
        <v>0</v>
      </c>
      <c r="AE310" s="307">
        <v>0</v>
      </c>
      <c r="AF310" s="307">
        <v>0</v>
      </c>
      <c r="AG310" s="307">
        <v>0</v>
      </c>
      <c r="AH310" s="362">
        <v>0</v>
      </c>
      <c r="AI310" s="362">
        <v>0</v>
      </c>
      <c r="AJ310" s="14"/>
    </row>
    <row r="311" spans="2:36" outlineLevel="1" x14ac:dyDescent="0.2">
      <c r="C311" s="119">
        <v>8</v>
      </c>
      <c r="D311" s="329"/>
      <c r="E311" s="329"/>
      <c r="F311" s="363" t="s">
        <v>302</v>
      </c>
      <c r="G311" s="364"/>
      <c r="H311" s="364"/>
      <c r="I311" s="365"/>
      <c r="J311" s="365"/>
      <c r="K311" s="365"/>
      <c r="L311" s="365"/>
      <c r="M311" s="365"/>
      <c r="N311" s="365"/>
      <c r="O311" s="365"/>
      <c r="P311" s="365"/>
      <c r="Q311" s="366" t="s">
        <v>110</v>
      </c>
      <c r="R311" s="367">
        <v>0</v>
      </c>
      <c r="S311" s="368">
        <v>0</v>
      </c>
      <c r="T311" s="368">
        <v>0</v>
      </c>
      <c r="U311" s="368">
        <v>0</v>
      </c>
      <c r="V311" s="368">
        <v>0</v>
      </c>
      <c r="W311" s="369">
        <v>0</v>
      </c>
      <c r="X311" s="368">
        <v>435.83917702256025</v>
      </c>
      <c r="Y311" s="368">
        <v>559.0167108238544</v>
      </c>
      <c r="Z311" s="368">
        <v>568.87177912671177</v>
      </c>
      <c r="AA311" s="368">
        <v>577.95862116148965</v>
      </c>
      <c r="AB311" s="327">
        <v>587.11979784924733</v>
      </c>
      <c r="AC311" s="327">
        <v>596.35265415340177</v>
      </c>
      <c r="AD311" s="327">
        <v>589.47497045551779</v>
      </c>
      <c r="AE311" s="327">
        <v>582.59728675763392</v>
      </c>
      <c r="AF311" s="327">
        <v>575.71960305975006</v>
      </c>
      <c r="AG311" s="327">
        <v>568.84191936186619</v>
      </c>
      <c r="AH311" s="370">
        <v>561.96423566398232</v>
      </c>
      <c r="AI311" s="370">
        <v>555.08655196609834</v>
      </c>
      <c r="AJ311" s="14"/>
    </row>
    <row r="312" spans="2:36" outlineLevel="1" x14ac:dyDescent="0.2">
      <c r="C312" s="119">
        <v>8</v>
      </c>
      <c r="D312" s="329"/>
      <c r="E312" s="329"/>
      <c r="F312" s="371" t="s">
        <v>303</v>
      </c>
      <c r="G312" s="329"/>
      <c r="H312" s="329"/>
      <c r="I312" s="330"/>
      <c r="J312" s="330"/>
      <c r="K312" s="330"/>
      <c r="L312" s="330"/>
      <c r="M312" s="330"/>
      <c r="N312" s="330"/>
      <c r="O312" s="330"/>
      <c r="P312" s="330"/>
      <c r="Q312" s="16" t="s">
        <v>110</v>
      </c>
      <c r="R312" s="314">
        <v>0</v>
      </c>
      <c r="S312" s="315">
        <v>0</v>
      </c>
      <c r="T312" s="315">
        <v>0</v>
      </c>
      <c r="U312" s="315">
        <v>0</v>
      </c>
      <c r="V312" s="315">
        <v>0</v>
      </c>
      <c r="W312" s="316">
        <v>0</v>
      </c>
      <c r="X312" s="315">
        <v>114.47135207488118</v>
      </c>
      <c r="Y312" s="315">
        <v>0</v>
      </c>
      <c r="Z312" s="315">
        <v>0</v>
      </c>
      <c r="AA312" s="315">
        <v>0</v>
      </c>
      <c r="AB312" s="5">
        <v>0</v>
      </c>
      <c r="AC312" s="5">
        <v>0</v>
      </c>
      <c r="AD312" s="5">
        <v>0</v>
      </c>
      <c r="AE312" s="5">
        <v>0</v>
      </c>
      <c r="AF312" s="5">
        <v>0</v>
      </c>
      <c r="AG312" s="5">
        <v>0</v>
      </c>
      <c r="AH312" s="350">
        <v>0</v>
      </c>
      <c r="AI312" s="350">
        <v>0</v>
      </c>
      <c r="AJ312" s="14"/>
    </row>
    <row r="313" spans="2:36" outlineLevel="1" x14ac:dyDescent="0.2">
      <c r="C313" s="119">
        <v>8</v>
      </c>
      <c r="D313" s="329"/>
      <c r="E313" s="329"/>
      <c r="F313" s="372"/>
      <c r="G313" s="329"/>
      <c r="H313" s="329"/>
      <c r="I313" s="330"/>
      <c r="J313" s="330"/>
      <c r="K313" s="330"/>
      <c r="L313" s="330"/>
      <c r="M313" s="330"/>
      <c r="N313" s="330"/>
      <c r="O313" s="330"/>
      <c r="P313" s="330"/>
      <c r="Q313" s="16"/>
      <c r="R313" s="304"/>
      <c r="S313" s="305"/>
      <c r="T313" s="305"/>
      <c r="U313" s="305"/>
      <c r="V313" s="305"/>
      <c r="W313" s="306"/>
      <c r="X313" s="305"/>
      <c r="Y313" s="305"/>
      <c r="Z313" s="305"/>
      <c r="AA313" s="305"/>
      <c r="AB313" s="307"/>
      <c r="AC313" s="307"/>
      <c r="AD313" s="307"/>
      <c r="AE313" s="307"/>
      <c r="AF313" s="307"/>
      <c r="AG313" s="307"/>
      <c r="AH313" s="362"/>
      <c r="AI313" s="362"/>
      <c r="AJ313" s="14"/>
    </row>
    <row r="314" spans="2:36" outlineLevel="1" x14ac:dyDescent="0.2">
      <c r="C314" s="119">
        <v>8</v>
      </c>
      <c r="D314" s="329"/>
      <c r="E314" s="329"/>
      <c r="F314" s="329"/>
      <c r="G314" s="329"/>
      <c r="H314" s="329"/>
      <c r="I314" s="330"/>
      <c r="J314" s="330"/>
      <c r="K314" s="330"/>
      <c r="L314" s="330"/>
      <c r="M314" s="330"/>
      <c r="N314" s="330"/>
      <c r="O314" s="330"/>
      <c r="P314" s="330"/>
      <c r="Q314" s="330"/>
      <c r="R314" s="330"/>
      <c r="S314" s="329"/>
      <c r="T314" s="329"/>
      <c r="U314" s="330"/>
      <c r="V314" s="330"/>
      <c r="W314" s="330"/>
      <c r="X314" s="329"/>
      <c r="Y314" s="329"/>
      <c r="Z314" s="330"/>
      <c r="AA314" s="329"/>
      <c r="AB314" s="329"/>
      <c r="AC314" s="329"/>
      <c r="AD314" s="329"/>
      <c r="AE314" s="329"/>
      <c r="AF314" s="329"/>
      <c r="AG314" s="329"/>
      <c r="AH314" s="329"/>
      <c r="AI314" s="329"/>
      <c r="AJ314" s="14"/>
    </row>
    <row r="315" spans="2:36" s="11" customFormat="1" outlineLevel="1" x14ac:dyDescent="0.2">
      <c r="B315" s="310"/>
      <c r="C315" s="119">
        <v>8</v>
      </c>
      <c r="E315" s="120" t="s">
        <v>304</v>
      </c>
      <c r="F315" s="121"/>
      <c r="G315" s="121"/>
      <c r="H315" s="121"/>
      <c r="I315" s="121"/>
      <c r="J315" s="121"/>
      <c r="K315" s="121"/>
      <c r="L315" s="121"/>
      <c r="M315" s="121"/>
      <c r="N315" s="121"/>
      <c r="O315" s="121"/>
      <c r="P315" s="121"/>
      <c r="Q315" s="122"/>
      <c r="R315" s="123"/>
      <c r="S315" s="123"/>
      <c r="T315" s="123"/>
      <c r="U315" s="123"/>
      <c r="V315" s="123"/>
      <c r="W315" s="123"/>
      <c r="X315" s="123"/>
      <c r="Y315" s="123"/>
      <c r="Z315" s="123"/>
      <c r="AA315" s="123"/>
      <c r="AB315" s="123"/>
      <c r="AC315" s="123"/>
      <c r="AD315" s="123"/>
      <c r="AE315" s="123"/>
      <c r="AF315" s="123"/>
      <c r="AG315" s="123"/>
      <c r="AH315" s="123"/>
      <c r="AI315" s="123"/>
    </row>
    <row r="316" spans="2:36" s="11" customFormat="1" outlineLevel="1" x14ac:dyDescent="0.2">
      <c r="B316" s="310"/>
      <c r="C316" s="119">
        <v>8</v>
      </c>
      <c r="E316" s="373" t="s">
        <v>305</v>
      </c>
      <c r="F316" s="309"/>
      <c r="G316" s="309"/>
      <c r="H316" s="309"/>
      <c r="I316" s="309"/>
      <c r="J316" s="309"/>
      <c r="K316" s="309"/>
      <c r="L316" s="309"/>
      <c r="M316" s="309"/>
      <c r="N316" s="309"/>
      <c r="O316" s="309"/>
      <c r="P316" s="309"/>
      <c r="Q316" s="360"/>
      <c r="R316" s="361"/>
      <c r="S316" s="361"/>
      <c r="T316" s="361"/>
      <c r="U316" s="361"/>
      <c r="V316" s="361"/>
      <c r="W316" s="361"/>
      <c r="X316" s="361"/>
      <c r="Y316" s="361"/>
      <c r="Z316" s="361"/>
      <c r="AA316" s="361"/>
      <c r="AB316" s="361"/>
      <c r="AC316" s="361"/>
      <c r="AD316" s="361"/>
      <c r="AE316" s="361"/>
      <c r="AF316" s="361"/>
      <c r="AG316" s="361"/>
      <c r="AH316" s="361"/>
      <c r="AI316" s="361"/>
    </row>
    <row r="317" spans="2:36" outlineLevel="1" x14ac:dyDescent="0.2">
      <c r="C317" s="119">
        <v>8</v>
      </c>
      <c r="D317" s="329"/>
      <c r="E317" s="329"/>
      <c r="F317" s="329" t="s">
        <v>306</v>
      </c>
      <c r="G317" s="329"/>
      <c r="H317" s="329"/>
      <c r="I317" s="330"/>
      <c r="J317" s="330"/>
      <c r="K317" s="330"/>
      <c r="L317" s="330"/>
      <c r="M317" s="330"/>
      <c r="N317" s="330"/>
      <c r="O317" s="330"/>
      <c r="P317" s="330"/>
      <c r="Q317" s="16" t="s">
        <v>110</v>
      </c>
      <c r="R317" s="374">
        <v>0</v>
      </c>
      <c r="S317" s="375">
        <v>0</v>
      </c>
      <c r="T317" s="375">
        <v>0</v>
      </c>
      <c r="U317" s="376">
        <v>33.417983066796261</v>
      </c>
      <c r="V317" s="376">
        <v>35.991120219954027</v>
      </c>
      <c r="W317" s="377">
        <v>47.113693245227275</v>
      </c>
      <c r="X317" s="375">
        <v>89.435546898528173</v>
      </c>
      <c r="Y317" s="375">
        <v>130.11727249254201</v>
      </c>
      <c r="Z317" s="376">
        <v>134.94077453680308</v>
      </c>
      <c r="AA317" s="375">
        <v>98.820065942937475</v>
      </c>
      <c r="AB317" s="378">
        <v>97.305706970906428</v>
      </c>
      <c r="AC317" s="378">
        <v>162.46778785024944</v>
      </c>
      <c r="AD317" s="378">
        <v>177.07976763834267</v>
      </c>
      <c r="AE317" s="378">
        <v>194.87504271563384</v>
      </c>
      <c r="AF317" s="378">
        <v>126.38455770826027</v>
      </c>
      <c r="AG317" s="378">
        <v>251.09728166814378</v>
      </c>
      <c r="AH317" s="379">
        <v>129.89154423871167</v>
      </c>
      <c r="AI317" s="379">
        <v>141.48555778745288</v>
      </c>
      <c r="AJ317" s="14"/>
    </row>
    <row r="318" spans="2:36" outlineLevel="1" x14ac:dyDescent="0.2">
      <c r="C318" s="119">
        <v>8</v>
      </c>
      <c r="D318" s="329"/>
      <c r="E318" s="329"/>
      <c r="F318" s="329" t="s">
        <v>307</v>
      </c>
      <c r="G318" s="329"/>
      <c r="H318" s="329"/>
      <c r="I318" s="330"/>
      <c r="J318" s="330"/>
      <c r="K318" s="330"/>
      <c r="L318" s="330"/>
      <c r="M318" s="330"/>
      <c r="N318" s="330"/>
      <c r="O318" s="330"/>
      <c r="P318" s="330"/>
      <c r="Q318" s="16" t="s">
        <v>110</v>
      </c>
      <c r="R318" s="380"/>
      <c r="S318" s="381"/>
      <c r="T318" s="381"/>
      <c r="U318" s="382"/>
      <c r="V318" s="382"/>
      <c r="W318" s="383"/>
      <c r="X318" s="381"/>
      <c r="Y318" s="381"/>
      <c r="Z318" s="382"/>
      <c r="AA318" s="381"/>
      <c r="AB318" s="329"/>
      <c r="AC318" s="329"/>
      <c r="AD318" s="329"/>
      <c r="AE318" s="329"/>
      <c r="AF318" s="329"/>
      <c r="AG318" s="329"/>
      <c r="AH318" s="384"/>
      <c r="AI318" s="384"/>
      <c r="AJ318" s="14"/>
    </row>
    <row r="319" spans="2:36" outlineLevel="1" x14ac:dyDescent="0.2">
      <c r="C319" s="119">
        <v>8</v>
      </c>
      <c r="D319" s="329"/>
      <c r="E319" s="329"/>
      <c r="F319" s="329" t="s">
        <v>308</v>
      </c>
      <c r="G319" s="329"/>
      <c r="H319" s="329"/>
      <c r="I319" s="330"/>
      <c r="J319" s="330"/>
      <c r="K319" s="330"/>
      <c r="L319" s="330"/>
      <c r="M319" s="330"/>
      <c r="N319" s="330"/>
      <c r="O319" s="330"/>
      <c r="P319" s="330"/>
      <c r="Q319" s="16" t="s">
        <v>110</v>
      </c>
      <c r="R319" s="380"/>
      <c r="S319" s="381"/>
      <c r="T319" s="381"/>
      <c r="U319" s="382"/>
      <c r="V319" s="382"/>
      <c r="W319" s="383"/>
      <c r="X319" s="381"/>
      <c r="Y319" s="381"/>
      <c r="Z319" s="382"/>
      <c r="AA319" s="381"/>
      <c r="AB319" s="329"/>
      <c r="AC319" s="329"/>
      <c r="AD319" s="329"/>
      <c r="AE319" s="329"/>
      <c r="AF319" s="329"/>
      <c r="AG319" s="329"/>
      <c r="AH319" s="384"/>
      <c r="AI319" s="384"/>
      <c r="AJ319" s="14"/>
    </row>
    <row r="320" spans="2:36" outlineLevel="1" x14ac:dyDescent="0.2">
      <c r="C320" s="119">
        <v>8</v>
      </c>
      <c r="D320" s="329"/>
      <c r="E320" s="329"/>
      <c r="F320" s="329" t="s">
        <v>309</v>
      </c>
      <c r="G320" s="329"/>
      <c r="H320" s="329"/>
      <c r="I320" s="330"/>
      <c r="J320" s="330"/>
      <c r="K320" s="330"/>
      <c r="L320" s="330"/>
      <c r="M320" s="330"/>
      <c r="N320" s="330"/>
      <c r="O320" s="330"/>
      <c r="P320" s="330"/>
      <c r="Q320" s="16" t="s">
        <v>110</v>
      </c>
      <c r="R320" s="385"/>
      <c r="S320" s="386"/>
      <c r="T320" s="386"/>
      <c r="U320" s="387"/>
      <c r="V320" s="387"/>
      <c r="W320" s="388"/>
      <c r="X320" s="386"/>
      <c r="Y320" s="386"/>
      <c r="Z320" s="387"/>
      <c r="AA320" s="386"/>
      <c r="AB320" s="333"/>
      <c r="AC320" s="333"/>
      <c r="AD320" s="333"/>
      <c r="AE320" s="333"/>
      <c r="AF320" s="333"/>
      <c r="AG320" s="333"/>
      <c r="AH320" s="389"/>
      <c r="AI320" s="389"/>
      <c r="AJ320" s="14"/>
    </row>
    <row r="321" spans="2:36" outlineLevel="1" x14ac:dyDescent="0.2">
      <c r="C321" s="119">
        <v>8</v>
      </c>
      <c r="D321" s="329"/>
      <c r="E321" s="329"/>
      <c r="F321" s="364" t="s">
        <v>310</v>
      </c>
      <c r="G321" s="364"/>
      <c r="H321" s="364"/>
      <c r="I321" s="365"/>
      <c r="J321" s="365"/>
      <c r="K321" s="365"/>
      <c r="L321" s="365"/>
      <c r="M321" s="365"/>
      <c r="N321" s="365"/>
      <c r="O321" s="365"/>
      <c r="P321" s="365"/>
      <c r="Q321" s="366" t="s">
        <v>110</v>
      </c>
      <c r="R321" s="390">
        <v>0</v>
      </c>
      <c r="S321" s="391">
        <v>0</v>
      </c>
      <c r="T321" s="391">
        <v>0</v>
      </c>
      <c r="U321" s="390">
        <v>33.417983066796261</v>
      </c>
      <c r="V321" s="390">
        <v>35.991120219954027</v>
      </c>
      <c r="W321" s="390">
        <v>47.113693245227275</v>
      </c>
      <c r="X321" s="391">
        <v>89.435546898528173</v>
      </c>
      <c r="Y321" s="391">
        <v>130.11727249254201</v>
      </c>
      <c r="Z321" s="390">
        <v>134.94077453680308</v>
      </c>
      <c r="AA321" s="391">
        <v>98.820065942937475</v>
      </c>
      <c r="AB321" s="391">
        <v>97.305706970906428</v>
      </c>
      <c r="AC321" s="391">
        <v>162.46778785024944</v>
      </c>
      <c r="AD321" s="391">
        <v>177.07976763834267</v>
      </c>
      <c r="AE321" s="391">
        <v>194.87504271563384</v>
      </c>
      <c r="AF321" s="391">
        <v>126.38455770826027</v>
      </c>
      <c r="AG321" s="391">
        <v>251.09728166814378</v>
      </c>
      <c r="AH321" s="391">
        <v>129.89154423871167</v>
      </c>
      <c r="AI321" s="391">
        <v>141.48555778745288</v>
      </c>
      <c r="AJ321" s="14"/>
    </row>
    <row r="322" spans="2:36" outlineLevel="1" x14ac:dyDescent="0.2">
      <c r="C322" s="119">
        <v>8</v>
      </c>
      <c r="D322" s="329"/>
      <c r="E322" s="329"/>
      <c r="F322" s="329"/>
      <c r="G322" s="329"/>
      <c r="H322" s="329"/>
      <c r="I322" s="330"/>
      <c r="J322" s="330"/>
      <c r="K322" s="330"/>
      <c r="L322" s="330"/>
      <c r="M322" s="330"/>
      <c r="N322" s="330"/>
      <c r="O322" s="330"/>
      <c r="P322" s="330"/>
      <c r="Q322" s="330"/>
      <c r="R322" s="330"/>
      <c r="S322" s="329"/>
      <c r="T322" s="329"/>
      <c r="U322" s="330"/>
      <c r="V322" s="330"/>
      <c r="W322" s="330"/>
      <c r="X322" s="329"/>
      <c r="Y322" s="329"/>
      <c r="Z322" s="330"/>
      <c r="AA322" s="329"/>
      <c r="AB322" s="329"/>
      <c r="AC322" s="329"/>
      <c r="AD322" s="329"/>
      <c r="AE322" s="329"/>
      <c r="AF322" s="329"/>
      <c r="AG322" s="329"/>
      <c r="AH322" s="329"/>
      <c r="AI322" s="329"/>
      <c r="AJ322" s="14"/>
    </row>
    <row r="323" spans="2:36" outlineLevel="1" x14ac:dyDescent="0.2">
      <c r="C323" s="119">
        <v>8</v>
      </c>
      <c r="D323" s="329"/>
      <c r="E323" s="328" t="s">
        <v>311</v>
      </c>
      <c r="F323" s="329"/>
      <c r="G323" s="329"/>
      <c r="H323" s="329"/>
      <c r="I323" s="330"/>
      <c r="J323" s="330"/>
      <c r="K323" s="330"/>
      <c r="L323" s="330"/>
      <c r="M323" s="330"/>
      <c r="N323" s="330"/>
      <c r="O323" s="330"/>
      <c r="P323" s="330"/>
      <c r="Q323" s="330"/>
      <c r="R323" s="330"/>
      <c r="S323" s="329"/>
      <c r="T323" s="329"/>
      <c r="U323" s="330"/>
      <c r="V323" s="330"/>
      <c r="W323" s="330"/>
      <c r="X323" s="329"/>
      <c r="Y323" s="329"/>
      <c r="Z323" s="330"/>
      <c r="AA323" s="329"/>
      <c r="AB323" s="329"/>
      <c r="AC323" s="329"/>
      <c r="AD323" s="329"/>
      <c r="AE323" s="329"/>
      <c r="AF323" s="329"/>
      <c r="AG323" s="329"/>
      <c r="AH323" s="329"/>
      <c r="AI323" s="329"/>
      <c r="AJ323" s="14"/>
    </row>
    <row r="324" spans="2:36" outlineLevel="1" x14ac:dyDescent="0.2">
      <c r="C324" s="119">
        <v>8</v>
      </c>
      <c r="D324" s="329"/>
      <c r="E324" s="329"/>
      <c r="F324" s="329" t="s">
        <v>312</v>
      </c>
      <c r="G324" s="329"/>
      <c r="H324" s="329"/>
      <c r="I324" s="330"/>
      <c r="J324" s="330"/>
      <c r="K324" s="330"/>
      <c r="L324" s="330"/>
      <c r="M324" s="330"/>
      <c r="N324" s="330"/>
      <c r="O324" s="330"/>
      <c r="P324" s="330"/>
      <c r="Q324" s="16" t="s">
        <v>110</v>
      </c>
      <c r="R324" s="392">
        <v>0</v>
      </c>
      <c r="S324" s="393">
        <v>0</v>
      </c>
      <c r="T324" s="393">
        <v>0</v>
      </c>
      <c r="U324" s="394">
        <v>-33.417983066796261</v>
      </c>
      <c r="V324" s="394">
        <v>-35.991120219954027</v>
      </c>
      <c r="W324" s="395">
        <v>-37.731294007898057</v>
      </c>
      <c r="X324" s="393">
        <v>-51.34012561583863</v>
      </c>
      <c r="Y324" s="393">
        <v>-86.808944042032607</v>
      </c>
      <c r="Z324" s="394">
        <v>-89.348111841850923</v>
      </c>
      <c r="AA324" s="393">
        <v>-52.384800078586984</v>
      </c>
      <c r="AB324" s="396">
        <v>-50.015676592242798</v>
      </c>
      <c r="AC324" s="396">
        <v>-88.188552812303897</v>
      </c>
      <c r="AD324" s="396">
        <v>-103.52912369836181</v>
      </c>
      <c r="AE324" s="396">
        <v>-122.05298987361769</v>
      </c>
      <c r="AF324" s="396">
        <v>-54.291095964208822</v>
      </c>
      <c r="AG324" s="396">
        <v>-179.73241102205702</v>
      </c>
      <c r="AH324" s="397">
        <v>-59.255264690589605</v>
      </c>
      <c r="AI324" s="397">
        <v>-71.577869337295482</v>
      </c>
      <c r="AJ324" s="14"/>
    </row>
    <row r="325" spans="2:36" outlineLevel="1" x14ac:dyDescent="0.2">
      <c r="C325" s="119">
        <v>8</v>
      </c>
      <c r="D325" s="329"/>
      <c r="E325" s="329"/>
      <c r="F325" s="329" t="s">
        <v>313</v>
      </c>
      <c r="G325" s="329"/>
      <c r="H325" s="329"/>
      <c r="I325" s="330"/>
      <c r="J325" s="330"/>
      <c r="K325" s="330"/>
      <c r="L325" s="330"/>
      <c r="M325" s="330"/>
      <c r="N325" s="330"/>
      <c r="O325" s="330"/>
      <c r="P325" s="330"/>
      <c r="Q325" s="16" t="s">
        <v>110</v>
      </c>
      <c r="R325" s="380"/>
      <c r="S325" s="381"/>
      <c r="T325" s="381"/>
      <c r="U325" s="382"/>
      <c r="V325" s="382"/>
      <c r="W325" s="383"/>
      <c r="X325" s="381"/>
      <c r="Y325" s="381"/>
      <c r="Z325" s="382"/>
      <c r="AA325" s="381"/>
      <c r="AB325" s="329"/>
      <c r="AC325" s="329"/>
      <c r="AD325" s="329"/>
      <c r="AE325" s="329"/>
      <c r="AF325" s="329"/>
      <c r="AG325" s="329"/>
      <c r="AH325" s="384"/>
      <c r="AI325" s="384"/>
      <c r="AJ325" s="14"/>
    </row>
    <row r="326" spans="2:36" outlineLevel="1" x14ac:dyDescent="0.2">
      <c r="C326" s="119">
        <v>8</v>
      </c>
      <c r="D326" s="329"/>
      <c r="E326" s="329"/>
      <c r="F326" s="329" t="s">
        <v>314</v>
      </c>
      <c r="G326" s="329"/>
      <c r="H326" s="329"/>
      <c r="I326" s="330"/>
      <c r="J326" s="330"/>
      <c r="K326" s="330"/>
      <c r="L326" s="330"/>
      <c r="M326" s="330"/>
      <c r="N326" s="330"/>
      <c r="O326" s="330"/>
      <c r="P326" s="330"/>
      <c r="Q326" s="16" t="s">
        <v>110</v>
      </c>
      <c r="R326" s="398">
        <v>0</v>
      </c>
      <c r="S326" s="399">
        <v>0</v>
      </c>
      <c r="T326" s="399">
        <v>0</v>
      </c>
      <c r="U326" s="400">
        <v>0</v>
      </c>
      <c r="V326" s="400">
        <v>0</v>
      </c>
      <c r="W326" s="401">
        <v>0</v>
      </c>
      <c r="X326" s="399">
        <v>-190.78558679146863</v>
      </c>
      <c r="Y326" s="399">
        <v>0</v>
      </c>
      <c r="Z326" s="400">
        <v>0</v>
      </c>
      <c r="AA326" s="399">
        <v>0</v>
      </c>
      <c r="AB326" s="339">
        <v>0</v>
      </c>
      <c r="AC326" s="339">
        <v>0</v>
      </c>
      <c r="AD326" s="339">
        <v>0</v>
      </c>
      <c r="AE326" s="339">
        <v>0</v>
      </c>
      <c r="AF326" s="339">
        <v>0</v>
      </c>
      <c r="AG326" s="339">
        <v>0</v>
      </c>
      <c r="AH326" s="402">
        <v>0</v>
      </c>
      <c r="AI326" s="402">
        <v>0</v>
      </c>
      <c r="AJ326" s="14"/>
    </row>
    <row r="327" spans="2:36" outlineLevel="1" x14ac:dyDescent="0.2">
      <c r="C327" s="119">
        <v>8</v>
      </c>
      <c r="D327" s="329"/>
      <c r="E327" s="329"/>
      <c r="F327" s="329" t="s">
        <v>315</v>
      </c>
      <c r="G327" s="329"/>
      <c r="H327" s="329"/>
      <c r="I327" s="330"/>
      <c r="J327" s="330"/>
      <c r="K327" s="330"/>
      <c r="L327" s="330"/>
      <c r="M327" s="330"/>
      <c r="N327" s="330"/>
      <c r="O327" s="330"/>
      <c r="P327" s="330"/>
      <c r="Q327" s="16" t="s">
        <v>110</v>
      </c>
      <c r="R327" s="304">
        <v>0</v>
      </c>
      <c r="S327" s="305">
        <v>0</v>
      </c>
      <c r="T327" s="305">
        <v>0</v>
      </c>
      <c r="U327" s="305">
        <v>0</v>
      </c>
      <c r="V327" s="305">
        <v>0</v>
      </c>
      <c r="W327" s="306">
        <v>0</v>
      </c>
      <c r="X327" s="305">
        <v>-24.360537810939899</v>
      </c>
      <c r="Y327" s="305">
        <v>-27.65717435088931</v>
      </c>
      <c r="Z327" s="305">
        <v>-28.144750727435117</v>
      </c>
      <c r="AA327" s="305">
        <v>-28.594319353182392</v>
      </c>
      <c r="AB327" s="307">
        <v>-29.047565662293987</v>
      </c>
      <c r="AC327" s="307">
        <v>-29.504358297677598</v>
      </c>
      <c r="AD327" s="307">
        <v>-29.164087079519717</v>
      </c>
      <c r="AE327" s="307">
        <v>-28.823815861361837</v>
      </c>
      <c r="AF327" s="307">
        <v>-28.48354464320396</v>
      </c>
      <c r="AG327" s="307">
        <v>-28.143273425046083</v>
      </c>
      <c r="AH327" s="362">
        <v>-27.803002206888202</v>
      </c>
      <c r="AI327" s="362">
        <v>-27.462730988730318</v>
      </c>
      <c r="AJ327" s="14"/>
    </row>
    <row r="328" spans="2:36" outlineLevel="1" x14ac:dyDescent="0.2">
      <c r="C328" s="119">
        <v>8</v>
      </c>
      <c r="D328" s="329"/>
      <c r="E328" s="329"/>
      <c r="F328" s="364" t="s">
        <v>316</v>
      </c>
      <c r="G328" s="364"/>
      <c r="H328" s="364"/>
      <c r="I328" s="365"/>
      <c r="J328" s="365"/>
      <c r="K328" s="365"/>
      <c r="L328" s="365"/>
      <c r="M328" s="365"/>
      <c r="N328" s="365"/>
      <c r="O328" s="365"/>
      <c r="P328" s="365"/>
      <c r="Q328" s="366" t="s">
        <v>110</v>
      </c>
      <c r="R328" s="390">
        <v>0</v>
      </c>
      <c r="S328" s="390">
        <v>0</v>
      </c>
      <c r="T328" s="390">
        <v>0</v>
      </c>
      <c r="U328" s="390">
        <v>-33.417983066796261</v>
      </c>
      <c r="V328" s="390">
        <v>-35.991120219954027</v>
      </c>
      <c r="W328" s="390">
        <v>-37.731294007898057</v>
      </c>
      <c r="X328" s="390">
        <v>-266.48625021824716</v>
      </c>
      <c r="Y328" s="390">
        <v>-114.46611839292191</v>
      </c>
      <c r="Z328" s="390">
        <v>-117.49286256928605</v>
      </c>
      <c r="AA328" s="390">
        <v>-80.979119431769377</v>
      </c>
      <c r="AB328" s="390">
        <v>-79.063242254536789</v>
      </c>
      <c r="AC328" s="390">
        <v>-117.69291110998149</v>
      </c>
      <c r="AD328" s="390">
        <v>-132.69321077788152</v>
      </c>
      <c r="AE328" s="390">
        <v>-150.87680573497954</v>
      </c>
      <c r="AF328" s="390">
        <v>-82.774640607412778</v>
      </c>
      <c r="AG328" s="390">
        <v>-207.87568444710311</v>
      </c>
      <c r="AH328" s="390">
        <v>-87.058266897477807</v>
      </c>
      <c r="AI328" s="390">
        <v>-99.040600326025796</v>
      </c>
      <c r="AJ328" s="14"/>
    </row>
    <row r="329" spans="2:36" outlineLevel="1" x14ac:dyDescent="0.2">
      <c r="C329" s="119">
        <v>8</v>
      </c>
      <c r="D329" s="329"/>
      <c r="E329" s="329"/>
      <c r="F329" s="329"/>
      <c r="G329" s="329"/>
      <c r="H329" s="329"/>
      <c r="I329" s="330"/>
      <c r="J329" s="330"/>
      <c r="K329" s="330"/>
      <c r="L329" s="330"/>
      <c r="M329" s="330"/>
      <c r="N329" s="330"/>
      <c r="O329" s="330"/>
      <c r="P329" s="330"/>
      <c r="Q329" s="330"/>
      <c r="R329" s="330"/>
      <c r="S329" s="329"/>
      <c r="T329" s="329"/>
      <c r="U329" s="330"/>
      <c r="V329" s="330"/>
      <c r="W329" s="330"/>
      <c r="X329" s="329"/>
      <c r="Y329" s="329"/>
      <c r="Z329" s="330"/>
      <c r="AA329" s="329"/>
      <c r="AB329" s="329"/>
      <c r="AC329" s="329"/>
      <c r="AD329" s="329"/>
      <c r="AE329" s="329"/>
      <c r="AF329" s="329"/>
      <c r="AG329" s="329"/>
      <c r="AH329" s="329"/>
      <c r="AI329" s="329"/>
      <c r="AJ329" s="14"/>
    </row>
    <row r="330" spans="2:36" s="310" customFormat="1" outlineLevel="1" x14ac:dyDescent="0.2">
      <c r="C330" s="119">
        <v>8</v>
      </c>
      <c r="E330" s="328" t="s">
        <v>317</v>
      </c>
      <c r="F330" s="259"/>
      <c r="G330" s="329"/>
      <c r="H330" s="329"/>
      <c r="I330" s="330"/>
      <c r="J330" s="330"/>
      <c r="K330" s="330"/>
      <c r="L330" s="330"/>
      <c r="M330" s="330"/>
      <c r="N330" s="330"/>
      <c r="O330" s="330"/>
      <c r="P330" s="330"/>
      <c r="Q330" s="16" t="s">
        <v>110</v>
      </c>
      <c r="R330" s="340">
        <v>0</v>
      </c>
      <c r="S330" s="341">
        <v>0</v>
      </c>
      <c r="T330" s="341">
        <v>0</v>
      </c>
      <c r="U330" s="341">
        <v>0</v>
      </c>
      <c r="V330" s="341">
        <v>0</v>
      </c>
      <c r="W330" s="342">
        <v>0</v>
      </c>
      <c r="X330" s="341">
        <v>0</v>
      </c>
      <c r="Y330" s="341">
        <v>-177.05070331971899</v>
      </c>
      <c r="Z330" s="341">
        <v>-161.39954922009889</v>
      </c>
      <c r="AA330" s="341">
        <v>-143.95163725258186</v>
      </c>
      <c r="AB330" s="343">
        <v>-126.11069074141376</v>
      </c>
      <c r="AC330" s="343">
        <v>-107.86822602504412</v>
      </c>
      <c r="AD330" s="343">
        <v>-63.093349284776181</v>
      </c>
      <c r="AE330" s="343">
        <v>-18.706792424315026</v>
      </c>
      <c r="AF330" s="343">
        <v>0</v>
      </c>
      <c r="AG330" s="343">
        <v>0</v>
      </c>
      <c r="AH330" s="344">
        <v>0</v>
      </c>
      <c r="AI330" s="344">
        <v>0</v>
      </c>
      <c r="AJ330" s="403"/>
    </row>
    <row r="331" spans="2:36" outlineLevel="1" x14ac:dyDescent="0.2">
      <c r="C331" s="119">
        <v>8</v>
      </c>
      <c r="D331" s="259"/>
      <c r="E331" s="259"/>
      <c r="G331" s="259"/>
      <c r="H331" s="259"/>
      <c r="I331" s="16"/>
      <c r="J331" s="16"/>
      <c r="K331" s="16"/>
      <c r="L331" s="16"/>
      <c r="M331" s="16"/>
      <c r="N331" s="16"/>
      <c r="O331" s="16"/>
      <c r="P331" s="16"/>
      <c r="Q331" s="16"/>
      <c r="R331" s="16"/>
      <c r="S331" s="259"/>
      <c r="T331" s="259"/>
      <c r="U331" s="16"/>
      <c r="V331" s="16"/>
      <c r="W331" s="16"/>
      <c r="X331" s="259"/>
      <c r="Y331" s="259"/>
      <c r="Z331" s="16"/>
      <c r="AA331" s="259"/>
      <c r="AB331" s="259"/>
      <c r="AC331" s="259"/>
      <c r="AD331" s="259"/>
      <c r="AE331" s="259"/>
      <c r="AF331" s="259"/>
      <c r="AG331" s="259"/>
      <c r="AH331" s="259"/>
      <c r="AI331" s="259"/>
      <c r="AJ331" s="14"/>
    </row>
    <row r="332" spans="2:36" s="11" customFormat="1" outlineLevel="1" x14ac:dyDescent="0.2">
      <c r="B332" s="310"/>
      <c r="C332" s="119">
        <v>8</v>
      </c>
      <c r="E332" s="120" t="s">
        <v>318</v>
      </c>
      <c r="F332" s="121"/>
      <c r="G332" s="121"/>
      <c r="H332" s="121"/>
      <c r="I332" s="121"/>
      <c r="J332" s="121"/>
      <c r="K332" s="121"/>
      <c r="L332" s="121"/>
      <c r="M332" s="121"/>
      <c r="N332" s="121"/>
      <c r="O332" s="121"/>
      <c r="P332" s="121"/>
      <c r="Q332" s="122"/>
      <c r="R332" s="123"/>
      <c r="S332" s="123"/>
      <c r="T332" s="123"/>
      <c r="U332" s="123"/>
      <c r="V332" s="123"/>
      <c r="W332" s="123"/>
      <c r="X332" s="123"/>
      <c r="Y332" s="123"/>
      <c r="Z332" s="123"/>
      <c r="AA332" s="123"/>
      <c r="AB332" s="123"/>
      <c r="AC332" s="123"/>
      <c r="AD332" s="123"/>
      <c r="AE332" s="123"/>
      <c r="AF332" s="123"/>
      <c r="AG332" s="123"/>
      <c r="AH332" s="123"/>
      <c r="AI332" s="123"/>
    </row>
    <row r="333" spans="2:36" outlineLevel="1" x14ac:dyDescent="0.2">
      <c r="C333" s="119">
        <v>8</v>
      </c>
      <c r="D333" s="259"/>
      <c r="E333" s="259"/>
      <c r="F333" s="259"/>
      <c r="G333" s="259"/>
      <c r="H333" s="259"/>
      <c r="I333" s="16"/>
      <c r="J333" s="16"/>
      <c r="K333" s="16"/>
      <c r="L333" s="16"/>
      <c r="M333" s="16"/>
      <c r="N333" s="16"/>
      <c r="O333" s="16"/>
      <c r="P333" s="16"/>
      <c r="Q333" s="16"/>
      <c r="R333" s="16"/>
      <c r="S333" s="259"/>
      <c r="T333" s="259"/>
      <c r="U333" s="16"/>
      <c r="V333" s="16"/>
      <c r="W333" s="16"/>
      <c r="X333" s="259"/>
      <c r="Y333" s="259"/>
      <c r="Z333" s="16"/>
      <c r="AA333" s="259"/>
      <c r="AB333" s="259"/>
      <c r="AC333" s="259"/>
      <c r="AD333" s="259"/>
      <c r="AE333" s="259"/>
      <c r="AF333" s="259"/>
      <c r="AG333" s="259"/>
      <c r="AH333" s="259"/>
      <c r="AI333" s="259"/>
      <c r="AJ333" s="14"/>
    </row>
    <row r="334" spans="2:36" outlineLevel="1" x14ac:dyDescent="0.2">
      <c r="C334" s="119">
        <v>8</v>
      </c>
      <c r="D334" s="259"/>
      <c r="E334" s="373" t="s">
        <v>319</v>
      </c>
      <c r="F334" s="259"/>
      <c r="G334" s="259"/>
      <c r="H334" s="259"/>
      <c r="I334" s="16"/>
      <c r="J334" s="16"/>
      <c r="K334" s="16"/>
      <c r="L334" s="16"/>
      <c r="M334" s="16"/>
      <c r="N334" s="16"/>
      <c r="O334" s="16"/>
      <c r="P334" s="16"/>
      <c r="Q334" s="16" t="s">
        <v>110</v>
      </c>
      <c r="R334" s="340">
        <v>0</v>
      </c>
      <c r="S334" s="341">
        <v>0</v>
      </c>
      <c r="T334" s="341">
        <v>0</v>
      </c>
      <c r="U334" s="341">
        <v>0</v>
      </c>
      <c r="V334" s="341">
        <v>0</v>
      </c>
      <c r="W334" s="342">
        <v>9.3823992373292171</v>
      </c>
      <c r="X334" s="341">
        <v>-177.05070331971899</v>
      </c>
      <c r="Y334" s="341">
        <v>-161.39954922009889</v>
      </c>
      <c r="Z334" s="341">
        <v>-143.95163725258186</v>
      </c>
      <c r="AA334" s="341">
        <v>-126.11069074141376</v>
      </c>
      <c r="AB334" s="343">
        <v>-107.86822602504412</v>
      </c>
      <c r="AC334" s="343">
        <v>-63.093349284776181</v>
      </c>
      <c r="AD334" s="343">
        <v>-18.706792424315026</v>
      </c>
      <c r="AE334" s="343">
        <v>25.291444556339272</v>
      </c>
      <c r="AF334" s="343">
        <v>43.609917100847497</v>
      </c>
      <c r="AG334" s="343">
        <v>43.221597221040668</v>
      </c>
      <c r="AH334" s="344">
        <v>42.833277341233867</v>
      </c>
      <c r="AI334" s="344">
        <v>42.44495746142708</v>
      </c>
      <c r="AJ334" s="14"/>
    </row>
    <row r="335" spans="2:36" outlineLevel="1" x14ac:dyDescent="0.2">
      <c r="C335" s="119">
        <v>8</v>
      </c>
      <c r="D335" s="259"/>
      <c r="E335" s="373"/>
      <c r="F335" s="259"/>
      <c r="G335" s="259"/>
      <c r="H335" s="259"/>
      <c r="I335" s="16"/>
      <c r="J335" s="16"/>
      <c r="K335" s="16"/>
      <c r="L335" s="16"/>
      <c r="M335" s="16"/>
      <c r="N335" s="16"/>
      <c r="O335" s="16"/>
      <c r="P335" s="16"/>
      <c r="Q335" s="16"/>
      <c r="R335" s="16"/>
      <c r="S335" s="259"/>
      <c r="T335" s="259"/>
      <c r="U335" s="16"/>
      <c r="V335" s="16"/>
      <c r="W335" s="16"/>
      <c r="X335" s="259"/>
      <c r="Y335" s="259"/>
      <c r="Z335" s="16"/>
      <c r="AA335" s="259"/>
      <c r="AB335" s="259"/>
      <c r="AC335" s="259"/>
      <c r="AD335" s="259"/>
      <c r="AE335" s="259"/>
      <c r="AF335" s="259"/>
      <c r="AG335" s="259"/>
      <c r="AH335" s="259"/>
      <c r="AI335" s="259"/>
      <c r="AJ335" s="14"/>
    </row>
    <row r="336" spans="2:36" s="310" customFormat="1" outlineLevel="1" x14ac:dyDescent="0.2">
      <c r="C336" s="119">
        <v>8</v>
      </c>
      <c r="D336" s="329"/>
      <c r="E336" s="328" t="s">
        <v>320</v>
      </c>
      <c r="F336" s="329"/>
      <c r="G336" s="329"/>
      <c r="H336" s="329"/>
      <c r="I336" s="330"/>
      <c r="J336" s="330"/>
      <c r="K336" s="330"/>
      <c r="L336" s="330"/>
      <c r="M336" s="330"/>
      <c r="N336" s="330"/>
      <c r="O336" s="330"/>
      <c r="P336" s="330"/>
      <c r="Q336" s="16" t="s">
        <v>110</v>
      </c>
      <c r="R336" s="404">
        <v>0</v>
      </c>
      <c r="S336" s="405">
        <v>0</v>
      </c>
      <c r="T336" s="405">
        <v>0</v>
      </c>
      <c r="U336" s="405">
        <v>0</v>
      </c>
      <c r="V336" s="405">
        <v>0</v>
      </c>
      <c r="W336" s="405">
        <v>1.7184044036187445</v>
      </c>
      <c r="X336" s="405">
        <v>0</v>
      </c>
      <c r="Y336" s="405">
        <v>0</v>
      </c>
      <c r="Z336" s="405">
        <v>0</v>
      </c>
      <c r="AA336" s="405">
        <v>0</v>
      </c>
      <c r="AB336" s="405">
        <v>0</v>
      </c>
      <c r="AC336" s="405">
        <v>0</v>
      </c>
      <c r="AD336" s="405">
        <v>0</v>
      </c>
      <c r="AE336" s="405">
        <v>4.6321765467597249</v>
      </c>
      <c r="AF336" s="405">
        <v>7.9872399044145679</v>
      </c>
      <c r="AG336" s="405">
        <v>7.9161183741328625</v>
      </c>
      <c r="AH336" s="406">
        <v>7.8449968438511624</v>
      </c>
      <c r="AI336" s="406">
        <v>7.7738753135694649</v>
      </c>
      <c r="AJ336" s="403"/>
    </row>
    <row r="337" spans="2:36" s="310" customFormat="1" outlineLevel="1" x14ac:dyDescent="0.2">
      <c r="D337" s="329"/>
      <c r="E337" s="329"/>
      <c r="F337" s="329"/>
      <c r="G337" s="329"/>
      <c r="H337" s="329"/>
      <c r="I337" s="330"/>
      <c r="J337" s="330"/>
      <c r="K337" s="330"/>
      <c r="L337" s="330"/>
      <c r="M337" s="330"/>
      <c r="N337" s="330"/>
      <c r="O337" s="330"/>
      <c r="P337" s="330"/>
      <c r="Q337" s="330"/>
      <c r="R337" s="330"/>
      <c r="S337" s="329"/>
      <c r="T337" s="329"/>
      <c r="U337" s="330"/>
      <c r="V337" s="330"/>
      <c r="W337" s="330"/>
      <c r="X337" s="329"/>
      <c r="Y337" s="329"/>
      <c r="Z337" s="330"/>
      <c r="AA337" s="329"/>
      <c r="AB337" s="329"/>
      <c r="AC337" s="329"/>
      <c r="AD337" s="329"/>
      <c r="AE337" s="329"/>
      <c r="AF337" s="329"/>
      <c r="AG337" s="329"/>
      <c r="AH337" s="329"/>
      <c r="AI337" s="329"/>
      <c r="AJ337" s="403"/>
    </row>
    <row r="338" spans="2:36" x14ac:dyDescent="0.2">
      <c r="C338" s="116">
        <v>9</v>
      </c>
      <c r="D338" s="67" t="s">
        <v>139</v>
      </c>
      <c r="E338" s="67"/>
      <c r="F338" s="67"/>
      <c r="G338" s="67" t="s">
        <v>298</v>
      </c>
      <c r="H338" s="102"/>
      <c r="I338" s="67"/>
      <c r="J338" s="67"/>
      <c r="K338" s="102"/>
      <c r="L338" s="67"/>
      <c r="M338" s="67"/>
      <c r="N338" s="67"/>
      <c r="O338" s="67"/>
      <c r="P338" s="67"/>
      <c r="Q338" s="117" t="s">
        <v>110</v>
      </c>
      <c r="R338" s="118">
        <v>0</v>
      </c>
      <c r="S338" s="118">
        <v>0</v>
      </c>
      <c r="T338" s="118">
        <v>0</v>
      </c>
      <c r="U338" s="118">
        <v>0</v>
      </c>
      <c r="V338" s="118">
        <v>0</v>
      </c>
      <c r="W338" s="118">
        <v>0</v>
      </c>
      <c r="X338" s="118">
        <v>0</v>
      </c>
      <c r="Y338" s="118">
        <v>0</v>
      </c>
      <c r="Z338" s="118">
        <v>0</v>
      </c>
      <c r="AA338" s="118">
        <v>0</v>
      </c>
      <c r="AB338" s="118">
        <v>0</v>
      </c>
      <c r="AC338" s="118">
        <v>0</v>
      </c>
      <c r="AD338" s="118">
        <v>0</v>
      </c>
      <c r="AE338" s="118">
        <v>0</v>
      </c>
      <c r="AF338" s="118">
        <v>0</v>
      </c>
      <c r="AG338" s="118">
        <v>0</v>
      </c>
      <c r="AH338" s="118">
        <v>0</v>
      </c>
      <c r="AI338" s="118">
        <v>0</v>
      </c>
    </row>
    <row r="339" spans="2:36" s="11" customFormat="1" outlineLevel="1" x14ac:dyDescent="0.2">
      <c r="B339" s="310"/>
      <c r="C339" s="119">
        <v>9</v>
      </c>
      <c r="E339" s="120" t="s">
        <v>299</v>
      </c>
      <c r="F339" s="121"/>
      <c r="G339" s="121"/>
      <c r="H339" s="121"/>
      <c r="I339" s="121"/>
      <c r="J339" s="121"/>
      <c r="K339" s="121"/>
      <c r="L339" s="121"/>
      <c r="M339" s="121"/>
      <c r="N339" s="121"/>
      <c r="O339" s="121"/>
      <c r="P339" s="121"/>
      <c r="Q339" s="122"/>
      <c r="R339" s="123"/>
      <c r="S339" s="123"/>
      <c r="T339" s="123"/>
      <c r="U339" s="123"/>
      <c r="V339" s="123"/>
      <c r="W339" s="123"/>
      <c r="X339" s="123"/>
      <c r="Y339" s="123"/>
      <c r="Z339" s="123"/>
      <c r="AA339" s="123"/>
      <c r="AB339" s="123"/>
      <c r="AC339" s="123"/>
      <c r="AD339" s="123"/>
      <c r="AE339" s="123"/>
      <c r="AF339" s="123"/>
      <c r="AG339" s="123"/>
      <c r="AH339" s="123"/>
      <c r="AI339" s="123"/>
    </row>
    <row r="340" spans="2:36" s="11" customFormat="1" outlineLevel="1" x14ac:dyDescent="0.2">
      <c r="B340" s="310"/>
      <c r="C340" s="119">
        <v>9</v>
      </c>
      <c r="E340" s="359"/>
      <c r="F340" s="309"/>
      <c r="G340" s="309"/>
      <c r="H340" s="309"/>
      <c r="I340" s="309"/>
      <c r="J340" s="309"/>
      <c r="K340" s="309"/>
      <c r="L340" s="309"/>
      <c r="M340" s="309"/>
      <c r="N340" s="309"/>
      <c r="O340" s="309"/>
      <c r="P340" s="309"/>
      <c r="Q340" s="360"/>
      <c r="R340" s="361"/>
      <c r="S340" s="361"/>
      <c r="T340" s="361"/>
      <c r="U340" s="361"/>
      <c r="V340" s="361"/>
      <c r="W340" s="361"/>
      <c r="X340" s="361"/>
      <c r="Y340" s="361"/>
      <c r="Z340" s="361"/>
      <c r="AA340" s="361"/>
      <c r="AB340" s="361"/>
      <c r="AC340" s="361"/>
      <c r="AD340" s="361"/>
      <c r="AE340" s="361"/>
      <c r="AF340" s="361"/>
      <c r="AG340" s="361"/>
      <c r="AH340" s="361"/>
      <c r="AI340" s="361"/>
    </row>
    <row r="341" spans="2:36" outlineLevel="1" x14ac:dyDescent="0.2">
      <c r="C341" s="119">
        <v>9</v>
      </c>
      <c r="D341" s="329"/>
      <c r="E341" s="124" t="s">
        <v>300</v>
      </c>
      <c r="F341" s="329"/>
      <c r="G341" s="329"/>
      <c r="H341" s="329"/>
      <c r="I341" s="330"/>
      <c r="J341" s="330"/>
      <c r="K341" s="330"/>
      <c r="L341" s="330"/>
      <c r="M341" s="330"/>
      <c r="N341" s="330"/>
      <c r="O341" s="330"/>
      <c r="P341" s="330"/>
      <c r="Q341" s="16" t="s">
        <v>110</v>
      </c>
      <c r="R341" s="299">
        <v>0</v>
      </c>
      <c r="S341" s="300">
        <v>0</v>
      </c>
      <c r="T341" s="300">
        <v>0</v>
      </c>
      <c r="U341" s="300">
        <v>1158.8698262704161</v>
      </c>
      <c r="V341" s="300">
        <v>1243.6178430642919</v>
      </c>
      <c r="W341" s="301">
        <v>1295.7047257486663</v>
      </c>
      <c r="X341" s="300">
        <v>801.62623527498886</v>
      </c>
      <c r="Y341" s="300">
        <v>1016.3892469669506</v>
      </c>
      <c r="Z341" s="300">
        <v>909.16796181220752</v>
      </c>
      <c r="AA341" s="300">
        <v>1409.4465090973054</v>
      </c>
      <c r="AB341" s="302">
        <v>2046.5598171382815</v>
      </c>
      <c r="AC341" s="302">
        <v>2417.0294675812311</v>
      </c>
      <c r="AD341" s="302">
        <v>3455.6197298073866</v>
      </c>
      <c r="AE341" s="302">
        <v>2494.6334433183429</v>
      </c>
      <c r="AF341" s="302">
        <v>2000.6670899719338</v>
      </c>
      <c r="AG341" s="302">
        <v>2063.942598473016</v>
      </c>
      <c r="AH341" s="348">
        <v>1849.0245935260182</v>
      </c>
      <c r="AI341" s="348">
        <v>2251.6223184172095</v>
      </c>
      <c r="AJ341" s="14"/>
    </row>
    <row r="342" spans="2:36" outlineLevel="1" x14ac:dyDescent="0.2">
      <c r="C342" s="119">
        <v>9</v>
      </c>
      <c r="D342" s="329"/>
      <c r="E342" s="124" t="s">
        <v>231</v>
      </c>
      <c r="F342" s="329"/>
      <c r="G342" s="329"/>
      <c r="H342" s="329"/>
      <c r="I342" s="330"/>
      <c r="J342" s="330"/>
      <c r="K342" s="330"/>
      <c r="L342" s="330"/>
      <c r="M342" s="330"/>
      <c r="N342" s="330"/>
      <c r="O342" s="330"/>
      <c r="P342" s="330"/>
      <c r="Q342" s="16" t="s">
        <v>110</v>
      </c>
      <c r="R342" s="314">
        <v>0</v>
      </c>
      <c r="S342" s="315">
        <v>0</v>
      </c>
      <c r="T342" s="315">
        <v>0</v>
      </c>
      <c r="U342" s="315">
        <v>0</v>
      </c>
      <c r="V342" s="315">
        <v>0</v>
      </c>
      <c r="W342" s="316">
        <v>0</v>
      </c>
      <c r="X342" s="315">
        <v>0</v>
      </c>
      <c r="Y342" s="315">
        <v>0</v>
      </c>
      <c r="Z342" s="315">
        <v>0</v>
      </c>
      <c r="AA342" s="315">
        <v>0</v>
      </c>
      <c r="AB342" s="5">
        <v>0</v>
      </c>
      <c r="AC342" s="5">
        <v>0</v>
      </c>
      <c r="AD342" s="5">
        <v>0</v>
      </c>
      <c r="AE342" s="5">
        <v>0</v>
      </c>
      <c r="AF342" s="5">
        <v>0</v>
      </c>
      <c r="AG342" s="5">
        <v>0</v>
      </c>
      <c r="AH342" s="350">
        <v>0</v>
      </c>
      <c r="AI342" s="350">
        <v>0</v>
      </c>
      <c r="AJ342" s="14"/>
    </row>
    <row r="343" spans="2:36" outlineLevel="1" x14ac:dyDescent="0.2">
      <c r="C343" s="119">
        <v>9</v>
      </c>
      <c r="D343" s="329"/>
      <c r="E343" s="328" t="s">
        <v>230</v>
      </c>
      <c r="F343" s="329"/>
      <c r="G343" s="329"/>
      <c r="H343" s="329"/>
      <c r="I343" s="330"/>
      <c r="J343" s="330"/>
      <c r="K343" s="330"/>
      <c r="L343" s="330"/>
      <c r="M343" s="330"/>
      <c r="N343" s="330"/>
      <c r="O343" s="330"/>
      <c r="P343" s="330"/>
      <c r="Q343" s="16" t="s">
        <v>110</v>
      </c>
      <c r="R343" s="314">
        <v>0</v>
      </c>
      <c r="S343" s="315">
        <v>0</v>
      </c>
      <c r="T343" s="315">
        <v>0</v>
      </c>
      <c r="U343" s="315">
        <v>0</v>
      </c>
      <c r="V343" s="315">
        <v>0</v>
      </c>
      <c r="W343" s="316">
        <v>0</v>
      </c>
      <c r="X343" s="315">
        <v>0</v>
      </c>
      <c r="Y343" s="315">
        <v>0</v>
      </c>
      <c r="Z343" s="315">
        <v>0</v>
      </c>
      <c r="AA343" s="315">
        <v>0</v>
      </c>
      <c r="AB343" s="5">
        <v>0</v>
      </c>
      <c r="AC343" s="5">
        <v>0</v>
      </c>
      <c r="AD343" s="5">
        <v>0</v>
      </c>
      <c r="AE343" s="5">
        <v>0</v>
      </c>
      <c r="AF343" s="5">
        <v>0</v>
      </c>
      <c r="AG343" s="5">
        <v>0</v>
      </c>
      <c r="AH343" s="350">
        <v>0</v>
      </c>
      <c r="AI343" s="350">
        <v>0</v>
      </c>
      <c r="AJ343" s="14"/>
    </row>
    <row r="344" spans="2:36" outlineLevel="1" x14ac:dyDescent="0.2">
      <c r="C344" s="119">
        <v>9</v>
      </c>
      <c r="D344" s="329"/>
      <c r="E344" s="328" t="s">
        <v>17</v>
      </c>
      <c r="F344" s="329"/>
      <c r="G344" s="329"/>
      <c r="H344" s="329"/>
      <c r="I344" s="330"/>
      <c r="J344" s="330"/>
      <c r="K344" s="330"/>
      <c r="L344" s="330"/>
      <c r="M344" s="330"/>
      <c r="N344" s="330"/>
      <c r="O344" s="330"/>
      <c r="P344" s="330"/>
      <c r="Q344" s="16" t="s">
        <v>110</v>
      </c>
      <c r="R344" s="314"/>
      <c r="S344" s="315"/>
      <c r="T344" s="315"/>
      <c r="U344" s="315"/>
      <c r="V344" s="315"/>
      <c r="W344" s="316"/>
      <c r="X344" s="315"/>
      <c r="Y344" s="315"/>
      <c r="Z344" s="315"/>
      <c r="AA344" s="315"/>
      <c r="AB344" s="5"/>
      <c r="AC344" s="5"/>
      <c r="AD344" s="5"/>
      <c r="AE344" s="5"/>
      <c r="AF344" s="5"/>
      <c r="AG344" s="5"/>
      <c r="AH344" s="350"/>
      <c r="AI344" s="350"/>
      <c r="AJ344" s="14"/>
    </row>
    <row r="345" spans="2:36" outlineLevel="1" x14ac:dyDescent="0.2">
      <c r="C345" s="119">
        <v>9</v>
      </c>
      <c r="D345" s="329"/>
      <c r="E345" s="328" t="s">
        <v>266</v>
      </c>
      <c r="F345" s="329"/>
      <c r="G345" s="329"/>
      <c r="H345" s="329"/>
      <c r="I345" s="330"/>
      <c r="J345" s="330"/>
      <c r="K345" s="330"/>
      <c r="L345" s="330"/>
      <c r="M345" s="330"/>
      <c r="N345" s="330"/>
      <c r="O345" s="330"/>
      <c r="P345" s="330"/>
      <c r="Q345" s="16" t="s">
        <v>110</v>
      </c>
      <c r="R345" s="314">
        <v>0</v>
      </c>
      <c r="S345" s="315">
        <v>0</v>
      </c>
      <c r="T345" s="315">
        <v>0</v>
      </c>
      <c r="U345" s="315">
        <v>0</v>
      </c>
      <c r="V345" s="315">
        <v>0</v>
      </c>
      <c r="W345" s="316">
        <v>0</v>
      </c>
      <c r="X345" s="315">
        <v>37.262506430672374</v>
      </c>
      <c r="Y345" s="315">
        <v>96.09095165646265</v>
      </c>
      <c r="Z345" s="315">
        <v>156.41803410758075</v>
      </c>
      <c r="AA345" s="315">
        <v>241.7219238188963</v>
      </c>
      <c r="AB345" s="5">
        <v>296.9917063605638</v>
      </c>
      <c r="AC345" s="5">
        <v>531.5826378734431</v>
      </c>
      <c r="AD345" s="5">
        <v>542.09664026537598</v>
      </c>
      <c r="AE345" s="5">
        <v>573.44281104031654</v>
      </c>
      <c r="AF345" s="5">
        <v>608.36220867164002</v>
      </c>
      <c r="AG345" s="5">
        <v>625.34098182583307</v>
      </c>
      <c r="AH345" s="350">
        <v>650.48035733381084</v>
      </c>
      <c r="AI345" s="350">
        <v>672.95725468645765</v>
      </c>
      <c r="AJ345" s="14"/>
    </row>
    <row r="346" spans="2:36" outlineLevel="1" x14ac:dyDescent="0.2">
      <c r="C346" s="119">
        <v>9</v>
      </c>
      <c r="D346" s="329"/>
      <c r="E346" s="328" t="s">
        <v>267</v>
      </c>
      <c r="F346" s="329"/>
      <c r="G346" s="329"/>
      <c r="H346" s="329"/>
      <c r="I346" s="330"/>
      <c r="J346" s="330"/>
      <c r="K346" s="330"/>
      <c r="L346" s="330"/>
      <c r="M346" s="330"/>
      <c r="N346" s="330"/>
      <c r="O346" s="330"/>
      <c r="P346" s="330"/>
      <c r="Q346" s="16" t="s">
        <v>110</v>
      </c>
      <c r="R346" s="304">
        <v>0</v>
      </c>
      <c r="S346" s="305">
        <v>0</v>
      </c>
      <c r="T346" s="305">
        <v>0</v>
      </c>
      <c r="U346" s="305">
        <v>0</v>
      </c>
      <c r="V346" s="305">
        <v>0</v>
      </c>
      <c r="W346" s="306">
        <v>0</v>
      </c>
      <c r="X346" s="305">
        <v>0</v>
      </c>
      <c r="Y346" s="305">
        <v>0</v>
      </c>
      <c r="Z346" s="305">
        <v>0</v>
      </c>
      <c r="AA346" s="305">
        <v>0</v>
      </c>
      <c r="AB346" s="307">
        <v>0</v>
      </c>
      <c r="AC346" s="307">
        <v>0</v>
      </c>
      <c r="AD346" s="307">
        <v>0</v>
      </c>
      <c r="AE346" s="307">
        <v>0</v>
      </c>
      <c r="AF346" s="307">
        <v>0</v>
      </c>
      <c r="AG346" s="307">
        <v>0</v>
      </c>
      <c r="AH346" s="362">
        <v>0</v>
      </c>
      <c r="AI346" s="362">
        <v>0</v>
      </c>
      <c r="AJ346" s="14"/>
    </row>
    <row r="347" spans="2:36" outlineLevel="1" x14ac:dyDescent="0.2">
      <c r="C347" s="119">
        <v>9</v>
      </c>
      <c r="D347" s="329"/>
      <c r="E347" s="328" t="s">
        <v>301</v>
      </c>
      <c r="F347" s="329"/>
      <c r="G347" s="329"/>
      <c r="H347" s="329"/>
      <c r="I347" s="330"/>
      <c r="J347" s="330"/>
      <c r="K347" s="330"/>
      <c r="L347" s="330"/>
      <c r="M347" s="330"/>
      <c r="N347" s="330"/>
      <c r="O347" s="330"/>
      <c r="P347" s="330"/>
      <c r="Q347" s="16"/>
      <c r="R347" s="5"/>
      <c r="S347" s="5"/>
      <c r="T347" s="5"/>
      <c r="U347" s="5"/>
      <c r="V347" s="5"/>
      <c r="W347" s="5"/>
      <c r="X347" s="5"/>
      <c r="Y347" s="5"/>
      <c r="Z347" s="5"/>
      <c r="AA347" s="5"/>
      <c r="AB347" s="5"/>
      <c r="AC347" s="5"/>
      <c r="AD347" s="5"/>
      <c r="AE347" s="5"/>
      <c r="AF347" s="5"/>
      <c r="AG347" s="5"/>
      <c r="AH347" s="5"/>
      <c r="AI347" s="5"/>
      <c r="AJ347" s="14"/>
    </row>
    <row r="348" spans="2:36" outlineLevel="1" x14ac:dyDescent="0.2">
      <c r="C348" s="119">
        <v>9</v>
      </c>
      <c r="D348" s="329"/>
      <c r="F348" s="329" t="s">
        <v>270</v>
      </c>
      <c r="G348" s="329"/>
      <c r="H348" s="329"/>
      <c r="I348" s="330"/>
      <c r="J348" s="330"/>
      <c r="K348" s="330"/>
      <c r="L348" s="330"/>
      <c r="M348" s="330"/>
      <c r="N348" s="330"/>
      <c r="O348" s="330"/>
      <c r="P348" s="330"/>
      <c r="Q348" s="16" t="s">
        <v>110</v>
      </c>
      <c r="R348" s="314">
        <v>0</v>
      </c>
      <c r="S348" s="315">
        <v>0</v>
      </c>
      <c r="T348" s="315">
        <v>0</v>
      </c>
      <c r="U348" s="315">
        <v>0</v>
      </c>
      <c r="V348" s="315">
        <v>0</v>
      </c>
      <c r="W348" s="316">
        <v>0</v>
      </c>
      <c r="X348" s="315">
        <v>0</v>
      </c>
      <c r="Y348" s="315">
        <v>2223.6309614439992</v>
      </c>
      <c r="Z348" s="315">
        <v>3240.4987994047142</v>
      </c>
      <c r="AA348" s="315">
        <v>5301.159585540131</v>
      </c>
      <c r="AB348" s="5">
        <v>7887.6627237937946</v>
      </c>
      <c r="AC348" s="5">
        <v>8264.7898315333241</v>
      </c>
      <c r="AD348" s="5">
        <v>8464.5271960060891</v>
      </c>
      <c r="AE348" s="5">
        <v>8594.6761110286388</v>
      </c>
      <c r="AF348" s="5">
        <v>9460.8392871992037</v>
      </c>
      <c r="AG348" s="5">
        <v>9684.7265120689481</v>
      </c>
      <c r="AH348" s="350">
        <v>9996.2769833373131</v>
      </c>
      <c r="AI348" s="350">
        <v>10478.063134243797</v>
      </c>
      <c r="AJ348" s="14"/>
    </row>
    <row r="349" spans="2:36" outlineLevel="1" x14ac:dyDescent="0.2">
      <c r="C349" s="119">
        <v>9</v>
      </c>
      <c r="D349" s="329"/>
      <c r="E349" s="329"/>
      <c r="F349" s="329" t="s">
        <v>271</v>
      </c>
      <c r="G349" s="329"/>
      <c r="H349" s="329"/>
      <c r="I349" s="330"/>
      <c r="J349" s="330"/>
      <c r="K349" s="330"/>
      <c r="L349" s="330"/>
      <c r="M349" s="330"/>
      <c r="N349" s="330"/>
      <c r="O349" s="330"/>
      <c r="P349" s="330"/>
      <c r="Q349" s="16" t="s">
        <v>110</v>
      </c>
      <c r="R349" s="314">
        <v>0</v>
      </c>
      <c r="S349" s="315">
        <v>0</v>
      </c>
      <c r="T349" s="315">
        <v>0</v>
      </c>
      <c r="U349" s="315">
        <v>0</v>
      </c>
      <c r="V349" s="315">
        <v>0</v>
      </c>
      <c r="W349" s="316">
        <v>0</v>
      </c>
      <c r="X349" s="315">
        <v>2191.185977734418</v>
      </c>
      <c r="Y349" s="315">
        <v>939.74918585522198</v>
      </c>
      <c r="Z349" s="315">
        <v>1946.5160212981702</v>
      </c>
      <c r="AA349" s="315">
        <v>2410.2035947335762</v>
      </c>
      <c r="AB349" s="5">
        <v>160.96173152548727</v>
      </c>
      <c r="AC349" s="5">
        <v>199.73736447276571</v>
      </c>
      <c r="AD349" s="5">
        <v>130.14891502254946</v>
      </c>
      <c r="AE349" s="5">
        <v>866.16317617056438</v>
      </c>
      <c r="AF349" s="5">
        <v>223.88722486974399</v>
      </c>
      <c r="AG349" s="5">
        <v>311.55047126836479</v>
      </c>
      <c r="AH349" s="350">
        <v>481.78615090648486</v>
      </c>
      <c r="AI349" s="350">
        <v>221.93998665247702</v>
      </c>
      <c r="AJ349" s="14"/>
    </row>
    <row r="350" spans="2:36" outlineLevel="1" x14ac:dyDescent="0.2">
      <c r="C350" s="119">
        <v>9</v>
      </c>
      <c r="D350" s="329"/>
      <c r="E350" s="329"/>
      <c r="F350" s="329" t="s">
        <v>290</v>
      </c>
      <c r="G350" s="329"/>
      <c r="H350" s="329"/>
      <c r="I350" s="330"/>
      <c r="J350" s="330"/>
      <c r="K350" s="330"/>
      <c r="L350" s="330"/>
      <c r="M350" s="330"/>
      <c r="N350" s="330"/>
      <c r="O350" s="330"/>
      <c r="P350" s="330"/>
      <c r="Q350" s="16" t="s">
        <v>110</v>
      </c>
      <c r="R350" s="304">
        <v>0</v>
      </c>
      <c r="S350" s="305">
        <v>0</v>
      </c>
      <c r="T350" s="305">
        <v>0</v>
      </c>
      <c r="U350" s="305">
        <v>0</v>
      </c>
      <c r="V350" s="305">
        <v>0</v>
      </c>
      <c r="W350" s="306">
        <v>0</v>
      </c>
      <c r="X350" s="305">
        <v>0</v>
      </c>
      <c r="Y350" s="305">
        <v>0</v>
      </c>
      <c r="Z350" s="305">
        <v>0</v>
      </c>
      <c r="AA350" s="305">
        <v>0</v>
      </c>
      <c r="AB350" s="307">
        <v>0</v>
      </c>
      <c r="AC350" s="307">
        <v>0</v>
      </c>
      <c r="AD350" s="307">
        <v>0</v>
      </c>
      <c r="AE350" s="307">
        <v>0</v>
      </c>
      <c r="AF350" s="307">
        <v>0</v>
      </c>
      <c r="AG350" s="307">
        <v>0</v>
      </c>
      <c r="AH350" s="362">
        <v>0</v>
      </c>
      <c r="AI350" s="362">
        <v>0</v>
      </c>
      <c r="AJ350" s="14"/>
    </row>
    <row r="351" spans="2:36" outlineLevel="1" x14ac:dyDescent="0.2">
      <c r="C351" s="119">
        <v>9</v>
      </c>
      <c r="D351" s="329"/>
      <c r="E351" s="329"/>
      <c r="F351" s="363" t="s">
        <v>302</v>
      </c>
      <c r="G351" s="364"/>
      <c r="H351" s="364"/>
      <c r="I351" s="365"/>
      <c r="J351" s="365"/>
      <c r="K351" s="365"/>
      <c r="L351" s="365"/>
      <c r="M351" s="365"/>
      <c r="N351" s="365"/>
      <c r="O351" s="365"/>
      <c r="P351" s="365"/>
      <c r="Q351" s="366" t="s">
        <v>110</v>
      </c>
      <c r="R351" s="367">
        <v>0</v>
      </c>
      <c r="S351" s="368">
        <v>0</v>
      </c>
      <c r="T351" s="368">
        <v>0</v>
      </c>
      <c r="U351" s="368">
        <v>0</v>
      </c>
      <c r="V351" s="368">
        <v>0</v>
      </c>
      <c r="W351" s="369">
        <v>0</v>
      </c>
      <c r="X351" s="368">
        <v>0</v>
      </c>
      <c r="Y351" s="368">
        <v>1334.1785768663995</v>
      </c>
      <c r="Z351" s="368">
        <v>1944.2992796428284</v>
      </c>
      <c r="AA351" s="368">
        <v>3180.6957513240786</v>
      </c>
      <c r="AB351" s="327">
        <v>4732.5976342762769</v>
      </c>
      <c r="AC351" s="327">
        <v>4958.8738989199946</v>
      </c>
      <c r="AD351" s="327">
        <v>5078.7163176036529</v>
      </c>
      <c r="AE351" s="327">
        <v>5156.8056666171833</v>
      </c>
      <c r="AF351" s="327">
        <v>5676.5035723195224</v>
      </c>
      <c r="AG351" s="327">
        <v>5810.8359072413687</v>
      </c>
      <c r="AH351" s="370">
        <v>5997.7661900023877</v>
      </c>
      <c r="AI351" s="370">
        <v>6286.837880546278</v>
      </c>
      <c r="AJ351" s="14"/>
    </row>
    <row r="352" spans="2:36" outlineLevel="1" x14ac:dyDescent="0.2">
      <c r="C352" s="119">
        <v>9</v>
      </c>
      <c r="D352" s="329"/>
      <c r="E352" s="329"/>
      <c r="F352" s="371" t="s">
        <v>303</v>
      </c>
      <c r="G352" s="329"/>
      <c r="H352" s="329"/>
      <c r="I352" s="330"/>
      <c r="J352" s="330"/>
      <c r="K352" s="330"/>
      <c r="L352" s="330"/>
      <c r="M352" s="330"/>
      <c r="N352" s="330"/>
      <c r="O352" s="330"/>
      <c r="P352" s="330"/>
      <c r="Q352" s="16" t="s">
        <v>110</v>
      </c>
      <c r="R352" s="314">
        <v>0</v>
      </c>
      <c r="S352" s="315">
        <v>0</v>
      </c>
      <c r="T352" s="315">
        <v>0</v>
      </c>
      <c r="U352" s="315">
        <v>0</v>
      </c>
      <c r="V352" s="315">
        <v>0</v>
      </c>
      <c r="W352" s="316">
        <v>0</v>
      </c>
      <c r="X352" s="315">
        <v>1314.7115866406507</v>
      </c>
      <c r="Y352" s="315">
        <v>563.84951151313317</v>
      </c>
      <c r="Z352" s="315">
        <v>1167.9096127789021</v>
      </c>
      <c r="AA352" s="315">
        <v>1446.1221568401456</v>
      </c>
      <c r="AB352" s="5">
        <v>96.577038915292363</v>
      </c>
      <c r="AC352" s="5">
        <v>119.84241868365942</v>
      </c>
      <c r="AD352" s="5">
        <v>78.08934901352967</v>
      </c>
      <c r="AE352" s="5">
        <v>519.69790570233863</v>
      </c>
      <c r="AF352" s="5">
        <v>134.33233492184638</v>
      </c>
      <c r="AG352" s="5">
        <v>186.93028276101887</v>
      </c>
      <c r="AH352" s="350">
        <v>289.0716905438909</v>
      </c>
      <c r="AI352" s="350">
        <v>133.1639919914862</v>
      </c>
      <c r="AJ352" s="14"/>
    </row>
    <row r="353" spans="2:36" outlineLevel="1" x14ac:dyDescent="0.2">
      <c r="C353" s="119">
        <v>9</v>
      </c>
      <c r="D353" s="329"/>
      <c r="E353" s="329"/>
      <c r="F353" s="372"/>
      <c r="G353" s="329"/>
      <c r="H353" s="329"/>
      <c r="I353" s="330"/>
      <c r="J353" s="330"/>
      <c r="K353" s="330"/>
      <c r="L353" s="330"/>
      <c r="M353" s="330"/>
      <c r="N353" s="330"/>
      <c r="O353" s="330"/>
      <c r="P353" s="330"/>
      <c r="Q353" s="16"/>
      <c r="R353" s="304"/>
      <c r="S353" s="305"/>
      <c r="T353" s="305"/>
      <c r="U353" s="305"/>
      <c r="V353" s="305"/>
      <c r="W353" s="306"/>
      <c r="X353" s="305"/>
      <c r="Y353" s="305"/>
      <c r="Z353" s="305"/>
      <c r="AA353" s="305"/>
      <c r="AB353" s="307"/>
      <c r="AC353" s="307"/>
      <c r="AD353" s="307"/>
      <c r="AE353" s="307"/>
      <c r="AF353" s="307"/>
      <c r="AG353" s="307"/>
      <c r="AH353" s="362"/>
      <c r="AI353" s="362"/>
      <c r="AJ353" s="14"/>
    </row>
    <row r="354" spans="2:36" outlineLevel="1" x14ac:dyDescent="0.2">
      <c r="C354" s="119">
        <v>9</v>
      </c>
      <c r="D354" s="329"/>
      <c r="E354" s="329"/>
      <c r="F354" s="329"/>
      <c r="G354" s="329"/>
      <c r="H354" s="329"/>
      <c r="I354" s="330"/>
      <c r="J354" s="330"/>
      <c r="K354" s="330"/>
      <c r="L354" s="330"/>
      <c r="M354" s="330"/>
      <c r="N354" s="330"/>
      <c r="O354" s="330"/>
      <c r="P354" s="330"/>
      <c r="Q354" s="330"/>
      <c r="R354" s="330"/>
      <c r="S354" s="329"/>
      <c r="T354" s="329"/>
      <c r="U354" s="330"/>
      <c r="V354" s="330"/>
      <c r="W354" s="330"/>
      <c r="X354" s="329"/>
      <c r="Y354" s="329"/>
      <c r="Z354" s="330"/>
      <c r="AA354" s="329"/>
      <c r="AB354" s="329"/>
      <c r="AC354" s="329"/>
      <c r="AD354" s="329"/>
      <c r="AE354" s="329"/>
      <c r="AF354" s="329"/>
      <c r="AG354" s="329"/>
      <c r="AH354" s="329"/>
      <c r="AI354" s="329"/>
      <c r="AJ354" s="14"/>
    </row>
    <row r="355" spans="2:36" s="11" customFormat="1" outlineLevel="1" x14ac:dyDescent="0.2">
      <c r="B355" s="310"/>
      <c r="C355" s="119">
        <v>9</v>
      </c>
      <c r="E355" s="120" t="s">
        <v>304</v>
      </c>
      <c r="F355" s="121"/>
      <c r="G355" s="121"/>
      <c r="H355" s="121"/>
      <c r="I355" s="121"/>
      <c r="J355" s="121"/>
      <c r="K355" s="121"/>
      <c r="L355" s="121"/>
      <c r="M355" s="121"/>
      <c r="N355" s="121"/>
      <c r="O355" s="121"/>
      <c r="P355" s="121"/>
      <c r="Q355" s="122"/>
      <c r="R355" s="123"/>
      <c r="S355" s="123"/>
      <c r="T355" s="123"/>
      <c r="U355" s="123"/>
      <c r="V355" s="123"/>
      <c r="W355" s="123"/>
      <c r="X355" s="123"/>
      <c r="Y355" s="123"/>
      <c r="Z355" s="123"/>
      <c r="AA355" s="123"/>
      <c r="AB355" s="123"/>
      <c r="AC355" s="123"/>
      <c r="AD355" s="123"/>
      <c r="AE355" s="123"/>
      <c r="AF355" s="123"/>
      <c r="AG355" s="123"/>
      <c r="AH355" s="123"/>
      <c r="AI355" s="123"/>
    </row>
    <row r="356" spans="2:36" s="11" customFormat="1" outlineLevel="1" x14ac:dyDescent="0.2">
      <c r="B356" s="310"/>
      <c r="C356" s="119">
        <v>9</v>
      </c>
      <c r="E356" s="373" t="s">
        <v>305</v>
      </c>
      <c r="F356" s="309"/>
      <c r="G356" s="309"/>
      <c r="H356" s="309"/>
      <c r="I356" s="309"/>
      <c r="J356" s="309"/>
      <c r="K356" s="309"/>
      <c r="L356" s="309"/>
      <c r="M356" s="309"/>
      <c r="N356" s="309"/>
      <c r="O356" s="309"/>
      <c r="P356" s="309"/>
      <c r="Q356" s="360"/>
      <c r="R356" s="361"/>
      <c r="S356" s="361"/>
      <c r="T356" s="361"/>
      <c r="U356" s="361"/>
      <c r="V356" s="361"/>
      <c r="W356" s="361"/>
      <c r="X356" s="361"/>
      <c r="Y356" s="361"/>
      <c r="Z356" s="361"/>
      <c r="AA356" s="361"/>
      <c r="AB356" s="361"/>
      <c r="AC356" s="361"/>
      <c r="AD356" s="361"/>
      <c r="AE356" s="361"/>
      <c r="AF356" s="361"/>
      <c r="AG356" s="361"/>
      <c r="AH356" s="361"/>
      <c r="AI356" s="361"/>
    </row>
    <row r="357" spans="2:36" outlineLevel="1" x14ac:dyDescent="0.2">
      <c r="C357" s="119">
        <v>9</v>
      </c>
      <c r="D357" s="329"/>
      <c r="E357" s="329"/>
      <c r="F357" s="329" t="s">
        <v>306</v>
      </c>
      <c r="G357" s="329"/>
      <c r="H357" s="329"/>
      <c r="I357" s="330"/>
      <c r="J357" s="330"/>
      <c r="K357" s="330"/>
      <c r="L357" s="330"/>
      <c r="M357" s="330"/>
      <c r="N357" s="330"/>
      <c r="O357" s="330"/>
      <c r="P357" s="330"/>
      <c r="Q357" s="16" t="s">
        <v>110</v>
      </c>
      <c r="R357" s="374">
        <v>0</v>
      </c>
      <c r="S357" s="375">
        <v>0</v>
      </c>
      <c r="T357" s="375">
        <v>0</v>
      </c>
      <c r="U357" s="376">
        <v>1158.8698262704161</v>
      </c>
      <c r="V357" s="376">
        <v>1243.6178430642919</v>
      </c>
      <c r="W357" s="377">
        <v>1295.7047257486663</v>
      </c>
      <c r="X357" s="375">
        <v>838.88874170566123</v>
      </c>
      <c r="Y357" s="375">
        <v>1112.4801986234133</v>
      </c>
      <c r="Z357" s="376">
        <v>1065.5859959197883</v>
      </c>
      <c r="AA357" s="375">
        <v>1651.1684329162017</v>
      </c>
      <c r="AB357" s="378">
        <v>2343.5515234988452</v>
      </c>
      <c r="AC357" s="378">
        <v>2948.6121054546743</v>
      </c>
      <c r="AD357" s="378">
        <v>3997.7163700727624</v>
      </c>
      <c r="AE357" s="378">
        <v>3068.0762543586593</v>
      </c>
      <c r="AF357" s="378">
        <v>2609.0292986435738</v>
      </c>
      <c r="AG357" s="378">
        <v>2689.2835802988493</v>
      </c>
      <c r="AH357" s="379">
        <v>2499.504950859829</v>
      </c>
      <c r="AI357" s="379">
        <v>2924.5795731036669</v>
      </c>
      <c r="AJ357" s="14"/>
    </row>
    <row r="358" spans="2:36" outlineLevel="1" x14ac:dyDescent="0.2">
      <c r="C358" s="119">
        <v>9</v>
      </c>
      <c r="D358" s="329"/>
      <c r="E358" s="329"/>
      <c r="F358" s="329" t="s">
        <v>307</v>
      </c>
      <c r="G358" s="329"/>
      <c r="H358" s="329"/>
      <c r="I358" s="330"/>
      <c r="J358" s="330"/>
      <c r="K358" s="330"/>
      <c r="L358" s="330"/>
      <c r="M358" s="330"/>
      <c r="N358" s="330"/>
      <c r="O358" s="330"/>
      <c r="P358" s="330"/>
      <c r="Q358" s="16" t="s">
        <v>110</v>
      </c>
      <c r="R358" s="380"/>
      <c r="S358" s="381"/>
      <c r="T358" s="381"/>
      <c r="U358" s="382"/>
      <c r="V358" s="382"/>
      <c r="W358" s="383"/>
      <c r="X358" s="381"/>
      <c r="Y358" s="381"/>
      <c r="Z358" s="382"/>
      <c r="AA358" s="381"/>
      <c r="AB358" s="329"/>
      <c r="AC358" s="329"/>
      <c r="AD358" s="329"/>
      <c r="AE358" s="329"/>
      <c r="AF358" s="329"/>
      <c r="AG358" s="329"/>
      <c r="AH358" s="384"/>
      <c r="AI358" s="384"/>
      <c r="AJ358" s="14"/>
    </row>
    <row r="359" spans="2:36" outlineLevel="1" x14ac:dyDescent="0.2">
      <c r="C359" s="119">
        <v>9</v>
      </c>
      <c r="D359" s="329"/>
      <c r="E359" s="329"/>
      <c r="F359" s="329" t="s">
        <v>308</v>
      </c>
      <c r="G359" s="329"/>
      <c r="H359" s="329"/>
      <c r="I359" s="330"/>
      <c r="J359" s="330"/>
      <c r="K359" s="330"/>
      <c r="L359" s="330"/>
      <c r="M359" s="330"/>
      <c r="N359" s="330"/>
      <c r="O359" s="330"/>
      <c r="P359" s="330"/>
      <c r="Q359" s="16" t="s">
        <v>110</v>
      </c>
      <c r="R359" s="380"/>
      <c r="S359" s="381"/>
      <c r="T359" s="381"/>
      <c r="U359" s="382"/>
      <c r="V359" s="382"/>
      <c r="W359" s="383"/>
      <c r="X359" s="381"/>
      <c r="Y359" s="381"/>
      <c r="Z359" s="382"/>
      <c r="AA359" s="381"/>
      <c r="AB359" s="329"/>
      <c r="AC359" s="329"/>
      <c r="AD359" s="329"/>
      <c r="AE359" s="329"/>
      <c r="AF359" s="329"/>
      <c r="AG359" s="329"/>
      <c r="AH359" s="384"/>
      <c r="AI359" s="384"/>
      <c r="AJ359" s="14"/>
    </row>
    <row r="360" spans="2:36" outlineLevel="1" x14ac:dyDescent="0.2">
      <c r="C360" s="119">
        <v>9</v>
      </c>
      <c r="D360" s="329"/>
      <c r="E360" s="329"/>
      <c r="F360" s="329" t="s">
        <v>309</v>
      </c>
      <c r="G360" s="329"/>
      <c r="H360" s="329"/>
      <c r="I360" s="330"/>
      <c r="J360" s="330"/>
      <c r="K360" s="330"/>
      <c r="L360" s="330"/>
      <c r="M360" s="330"/>
      <c r="N360" s="330"/>
      <c r="O360" s="330"/>
      <c r="P360" s="330"/>
      <c r="Q360" s="16" t="s">
        <v>110</v>
      </c>
      <c r="R360" s="385"/>
      <c r="S360" s="386"/>
      <c r="T360" s="386"/>
      <c r="U360" s="387"/>
      <c r="V360" s="387"/>
      <c r="W360" s="388"/>
      <c r="X360" s="386"/>
      <c r="Y360" s="386"/>
      <c r="Z360" s="387"/>
      <c r="AA360" s="386"/>
      <c r="AB360" s="333"/>
      <c r="AC360" s="333"/>
      <c r="AD360" s="333"/>
      <c r="AE360" s="333"/>
      <c r="AF360" s="333"/>
      <c r="AG360" s="333"/>
      <c r="AH360" s="389"/>
      <c r="AI360" s="389"/>
      <c r="AJ360" s="14"/>
    </row>
    <row r="361" spans="2:36" outlineLevel="1" x14ac:dyDescent="0.2">
      <c r="C361" s="119">
        <v>9</v>
      </c>
      <c r="D361" s="329"/>
      <c r="E361" s="329"/>
      <c r="F361" s="364" t="s">
        <v>310</v>
      </c>
      <c r="G361" s="364"/>
      <c r="H361" s="364"/>
      <c r="I361" s="365"/>
      <c r="J361" s="365"/>
      <c r="K361" s="365"/>
      <c r="L361" s="365"/>
      <c r="M361" s="365"/>
      <c r="N361" s="365"/>
      <c r="O361" s="365"/>
      <c r="P361" s="365"/>
      <c r="Q361" s="366" t="s">
        <v>110</v>
      </c>
      <c r="R361" s="390">
        <v>0</v>
      </c>
      <c r="S361" s="391">
        <v>0</v>
      </c>
      <c r="T361" s="391">
        <v>0</v>
      </c>
      <c r="U361" s="390">
        <v>1158.8698262704161</v>
      </c>
      <c r="V361" s="390">
        <v>1243.6178430642919</v>
      </c>
      <c r="W361" s="390">
        <v>1295.7047257486663</v>
      </c>
      <c r="X361" s="391">
        <v>838.88874170566123</v>
      </c>
      <c r="Y361" s="391">
        <v>1112.4801986234133</v>
      </c>
      <c r="Z361" s="390">
        <v>1065.5859959197883</v>
      </c>
      <c r="AA361" s="391">
        <v>1651.1684329162017</v>
      </c>
      <c r="AB361" s="391">
        <v>2343.5515234988452</v>
      </c>
      <c r="AC361" s="391">
        <v>2948.6121054546743</v>
      </c>
      <c r="AD361" s="391">
        <v>3997.7163700727624</v>
      </c>
      <c r="AE361" s="391">
        <v>3068.0762543586593</v>
      </c>
      <c r="AF361" s="391">
        <v>2609.0292986435738</v>
      </c>
      <c r="AG361" s="391">
        <v>2689.2835802988493</v>
      </c>
      <c r="AH361" s="391">
        <v>2499.504950859829</v>
      </c>
      <c r="AI361" s="391">
        <v>2924.5795731036669</v>
      </c>
      <c r="AJ361" s="14"/>
    </row>
    <row r="362" spans="2:36" outlineLevel="1" x14ac:dyDescent="0.2">
      <c r="C362" s="119">
        <v>9</v>
      </c>
      <c r="D362" s="329"/>
      <c r="E362" s="329"/>
      <c r="F362" s="329"/>
      <c r="G362" s="329"/>
      <c r="H362" s="329"/>
      <c r="I362" s="330"/>
      <c r="J362" s="330"/>
      <c r="K362" s="330"/>
      <c r="L362" s="330"/>
      <c r="M362" s="330"/>
      <c r="N362" s="330"/>
      <c r="O362" s="330"/>
      <c r="P362" s="330"/>
      <c r="Q362" s="330"/>
      <c r="R362" s="330"/>
      <c r="S362" s="329"/>
      <c r="T362" s="329"/>
      <c r="U362" s="330"/>
      <c r="V362" s="330"/>
      <c r="W362" s="330"/>
      <c r="X362" s="329"/>
      <c r="Y362" s="329"/>
      <c r="Z362" s="330"/>
      <c r="AA362" s="329"/>
      <c r="AB362" s="329"/>
      <c r="AC362" s="329"/>
      <c r="AD362" s="329"/>
      <c r="AE362" s="329"/>
      <c r="AF362" s="329"/>
      <c r="AG362" s="329"/>
      <c r="AH362" s="329"/>
      <c r="AI362" s="329"/>
      <c r="AJ362" s="14"/>
    </row>
    <row r="363" spans="2:36" outlineLevel="1" x14ac:dyDescent="0.2">
      <c r="C363" s="119">
        <v>9</v>
      </c>
      <c r="D363" s="329"/>
      <c r="E363" s="328" t="s">
        <v>311</v>
      </c>
      <c r="F363" s="329"/>
      <c r="G363" s="329"/>
      <c r="H363" s="329"/>
      <c r="I363" s="330"/>
      <c r="J363" s="330"/>
      <c r="K363" s="330"/>
      <c r="L363" s="330"/>
      <c r="M363" s="330"/>
      <c r="N363" s="330"/>
      <c r="O363" s="330"/>
      <c r="P363" s="330"/>
      <c r="Q363" s="330"/>
      <c r="R363" s="330"/>
      <c r="S363" s="329"/>
      <c r="T363" s="329"/>
      <c r="U363" s="330"/>
      <c r="V363" s="330"/>
      <c r="W363" s="330"/>
      <c r="X363" s="329"/>
      <c r="Y363" s="329"/>
      <c r="Z363" s="330"/>
      <c r="AA363" s="329"/>
      <c r="AB363" s="329"/>
      <c r="AC363" s="329"/>
      <c r="AD363" s="329"/>
      <c r="AE363" s="329"/>
      <c r="AF363" s="329"/>
      <c r="AG363" s="329"/>
      <c r="AH363" s="329"/>
      <c r="AI363" s="329"/>
      <c r="AJ363" s="14"/>
    </row>
    <row r="364" spans="2:36" outlineLevel="1" x14ac:dyDescent="0.2">
      <c r="C364" s="119">
        <v>9</v>
      </c>
      <c r="D364" s="329"/>
      <c r="E364" s="329"/>
      <c r="F364" s="329" t="s">
        <v>312</v>
      </c>
      <c r="G364" s="329"/>
      <c r="H364" s="329"/>
      <c r="I364" s="330"/>
      <c r="J364" s="330"/>
      <c r="K364" s="330"/>
      <c r="L364" s="330"/>
      <c r="M364" s="330"/>
      <c r="N364" s="330"/>
      <c r="O364" s="330"/>
      <c r="P364" s="330"/>
      <c r="Q364" s="16" t="s">
        <v>110</v>
      </c>
      <c r="R364" s="392">
        <v>0</v>
      </c>
      <c r="S364" s="393">
        <v>0</v>
      </c>
      <c r="T364" s="393">
        <v>0</v>
      </c>
      <c r="U364" s="394">
        <v>-1158.8698262704161</v>
      </c>
      <c r="V364" s="394">
        <v>-1243.6178430642919</v>
      </c>
      <c r="W364" s="395">
        <v>-1295.7047257486663</v>
      </c>
      <c r="X364" s="393">
        <v>-801.62623527498886</v>
      </c>
      <c r="Y364" s="393">
        <v>-1016.3892469669506</v>
      </c>
      <c r="Z364" s="394">
        <v>-909.16796181220752</v>
      </c>
      <c r="AA364" s="393">
        <v>-1409.4465090973054</v>
      </c>
      <c r="AB364" s="396">
        <v>-2046.5598171382815</v>
      </c>
      <c r="AC364" s="396">
        <v>-2417.0294675812311</v>
      </c>
      <c r="AD364" s="396">
        <v>-3455.6197298073866</v>
      </c>
      <c r="AE364" s="396">
        <v>-2494.6334433183429</v>
      </c>
      <c r="AF364" s="396">
        <v>-2000.6670899719338</v>
      </c>
      <c r="AG364" s="396">
        <v>-2063.942598473016</v>
      </c>
      <c r="AH364" s="397">
        <v>-1849.0245935260182</v>
      </c>
      <c r="AI364" s="397">
        <v>-2251.6223184172095</v>
      </c>
      <c r="AJ364" s="14"/>
    </row>
    <row r="365" spans="2:36" outlineLevel="1" x14ac:dyDescent="0.2">
      <c r="C365" s="119">
        <v>9</v>
      </c>
      <c r="D365" s="329"/>
      <c r="E365" s="329"/>
      <c r="F365" s="329" t="s">
        <v>313</v>
      </c>
      <c r="G365" s="329"/>
      <c r="H365" s="329"/>
      <c r="I365" s="330"/>
      <c r="J365" s="330"/>
      <c r="K365" s="330"/>
      <c r="L365" s="330"/>
      <c r="M365" s="330"/>
      <c r="N365" s="330"/>
      <c r="O365" s="330"/>
      <c r="P365" s="330"/>
      <c r="Q365" s="16" t="s">
        <v>110</v>
      </c>
      <c r="R365" s="380"/>
      <c r="S365" s="381"/>
      <c r="T365" s="381"/>
      <c r="U365" s="382"/>
      <c r="V365" s="382"/>
      <c r="W365" s="383"/>
      <c r="X365" s="381"/>
      <c r="Y365" s="381"/>
      <c r="Z365" s="382"/>
      <c r="AA365" s="381"/>
      <c r="AB365" s="329"/>
      <c r="AC365" s="329"/>
      <c r="AD365" s="329"/>
      <c r="AE365" s="329"/>
      <c r="AF365" s="329"/>
      <c r="AG365" s="329"/>
      <c r="AH365" s="384"/>
      <c r="AI365" s="384"/>
      <c r="AJ365" s="14"/>
    </row>
    <row r="366" spans="2:36" outlineLevel="1" x14ac:dyDescent="0.2">
      <c r="C366" s="119">
        <v>9</v>
      </c>
      <c r="D366" s="329"/>
      <c r="E366" s="329"/>
      <c r="F366" s="329" t="s">
        <v>314</v>
      </c>
      <c r="G366" s="329"/>
      <c r="H366" s="329"/>
      <c r="I366" s="330"/>
      <c r="J366" s="330"/>
      <c r="K366" s="330"/>
      <c r="L366" s="330"/>
      <c r="M366" s="330"/>
      <c r="N366" s="330"/>
      <c r="O366" s="330"/>
      <c r="P366" s="330"/>
      <c r="Q366" s="16" t="s">
        <v>110</v>
      </c>
      <c r="R366" s="398">
        <v>0</v>
      </c>
      <c r="S366" s="399">
        <v>0</v>
      </c>
      <c r="T366" s="399">
        <v>0</v>
      </c>
      <c r="U366" s="400">
        <v>0</v>
      </c>
      <c r="V366" s="400">
        <v>0</v>
      </c>
      <c r="W366" s="401">
        <v>0</v>
      </c>
      <c r="X366" s="399">
        <v>-2191.185977734418</v>
      </c>
      <c r="Y366" s="399">
        <v>-939.74918585522198</v>
      </c>
      <c r="Z366" s="400">
        <v>-1946.5160212981702</v>
      </c>
      <c r="AA366" s="399">
        <v>-2410.2035947335762</v>
      </c>
      <c r="AB366" s="339">
        <v>-160.96173152548727</v>
      </c>
      <c r="AC366" s="339">
        <v>-199.73736447276571</v>
      </c>
      <c r="AD366" s="339">
        <v>-130.14891502254946</v>
      </c>
      <c r="AE366" s="339">
        <v>-866.16317617056438</v>
      </c>
      <c r="AF366" s="339">
        <v>-223.88722486974399</v>
      </c>
      <c r="AG366" s="339">
        <v>-311.55047126836479</v>
      </c>
      <c r="AH366" s="402">
        <v>-481.78615090648486</v>
      </c>
      <c r="AI366" s="402">
        <v>-221.93998665247702</v>
      </c>
      <c r="AJ366" s="14"/>
    </row>
    <row r="367" spans="2:36" outlineLevel="1" x14ac:dyDescent="0.2">
      <c r="C367" s="119">
        <v>9</v>
      </c>
      <c r="D367" s="329"/>
      <c r="E367" s="329"/>
      <c r="F367" s="329" t="s">
        <v>315</v>
      </c>
      <c r="G367" s="329"/>
      <c r="H367" s="329"/>
      <c r="I367" s="330"/>
      <c r="J367" s="330"/>
      <c r="K367" s="330"/>
      <c r="L367" s="330"/>
      <c r="M367" s="330"/>
      <c r="N367" s="330"/>
      <c r="O367" s="330"/>
      <c r="P367" s="330"/>
      <c r="Q367" s="16" t="s">
        <v>110</v>
      </c>
      <c r="R367" s="304">
        <v>0</v>
      </c>
      <c r="S367" s="305">
        <v>0</v>
      </c>
      <c r="T367" s="305">
        <v>0</v>
      </c>
      <c r="U367" s="305">
        <v>0</v>
      </c>
      <c r="V367" s="305">
        <v>0</v>
      </c>
      <c r="W367" s="306">
        <v>0</v>
      </c>
      <c r="X367" s="305">
        <v>-32.12986295096151</v>
      </c>
      <c r="Y367" s="305">
        <v>-79.787819677379645</v>
      </c>
      <c r="Z367" s="305">
        <v>-124.73580100995093</v>
      </c>
      <c r="AA367" s="305">
        <v>-192.70528136982591</v>
      </c>
      <c r="AB367" s="307">
        <v>-236.50398477060097</v>
      </c>
      <c r="AC367" s="307">
        <v>-248.26750715611576</v>
      </c>
      <c r="AD367" s="307">
        <v>-253.17628137822516</v>
      </c>
      <c r="AE367" s="307">
        <v>-267.83207319129241</v>
      </c>
      <c r="AF367" s="307">
        <v>-284.12612243717712</v>
      </c>
      <c r="AG367" s="307">
        <v>-292.05759837785376</v>
      </c>
      <c r="AH367" s="362">
        <v>-303.80211963673992</v>
      </c>
      <c r="AI367" s="362">
        <v>-314.29366583178262</v>
      </c>
      <c r="AJ367" s="14"/>
    </row>
    <row r="368" spans="2:36" outlineLevel="1" x14ac:dyDescent="0.2">
      <c r="C368" s="119">
        <v>9</v>
      </c>
      <c r="D368" s="329"/>
      <c r="E368" s="329"/>
      <c r="F368" s="364" t="s">
        <v>316</v>
      </c>
      <c r="G368" s="364"/>
      <c r="H368" s="364"/>
      <c r="I368" s="365"/>
      <c r="J368" s="365"/>
      <c r="K368" s="365"/>
      <c r="L368" s="365"/>
      <c r="M368" s="365"/>
      <c r="N368" s="365"/>
      <c r="O368" s="365"/>
      <c r="P368" s="365"/>
      <c r="Q368" s="366" t="s">
        <v>110</v>
      </c>
      <c r="R368" s="390">
        <v>0</v>
      </c>
      <c r="S368" s="390">
        <v>0</v>
      </c>
      <c r="T368" s="390">
        <v>0</v>
      </c>
      <c r="U368" s="390">
        <v>-1158.8698262704161</v>
      </c>
      <c r="V368" s="390">
        <v>-1243.6178430642919</v>
      </c>
      <c r="W368" s="390">
        <v>-1295.7047257486663</v>
      </c>
      <c r="X368" s="390">
        <v>-3024.9420759603686</v>
      </c>
      <c r="Y368" s="390">
        <v>-2035.9262524995522</v>
      </c>
      <c r="Z368" s="390">
        <v>-2980.419784120329</v>
      </c>
      <c r="AA368" s="390">
        <v>-4012.3553852007076</v>
      </c>
      <c r="AB368" s="390">
        <v>-2444.0255334343701</v>
      </c>
      <c r="AC368" s="390">
        <v>-2865.0343392101126</v>
      </c>
      <c r="AD368" s="390">
        <v>-3838.9449262081612</v>
      </c>
      <c r="AE368" s="390">
        <v>-3628.6286926801995</v>
      </c>
      <c r="AF368" s="390">
        <v>-2508.6804372788547</v>
      </c>
      <c r="AG368" s="390">
        <v>-2667.5506681192346</v>
      </c>
      <c r="AH368" s="390">
        <v>-2634.6128640692432</v>
      </c>
      <c r="AI368" s="390">
        <v>-2787.8559709014689</v>
      </c>
      <c r="AJ368" s="14"/>
    </row>
    <row r="369" spans="2:36" outlineLevel="1" x14ac:dyDescent="0.2">
      <c r="C369" s="119">
        <v>9</v>
      </c>
      <c r="D369" s="329"/>
      <c r="E369" s="329"/>
      <c r="F369" s="329"/>
      <c r="G369" s="329"/>
      <c r="H369" s="329"/>
      <c r="I369" s="330"/>
      <c r="J369" s="330"/>
      <c r="K369" s="330"/>
      <c r="L369" s="330"/>
      <c r="M369" s="330"/>
      <c r="N369" s="330"/>
      <c r="O369" s="330"/>
      <c r="P369" s="330"/>
      <c r="Q369" s="330"/>
      <c r="R369" s="330"/>
      <c r="S369" s="329"/>
      <c r="T369" s="329"/>
      <c r="U369" s="330"/>
      <c r="V369" s="330"/>
      <c r="W369" s="330"/>
      <c r="X369" s="329"/>
      <c r="Y369" s="329"/>
      <c r="Z369" s="330"/>
      <c r="AA369" s="329"/>
      <c r="AB369" s="329"/>
      <c r="AC369" s="329"/>
      <c r="AD369" s="329"/>
      <c r="AE369" s="329"/>
      <c r="AF369" s="329"/>
      <c r="AG369" s="329"/>
      <c r="AH369" s="329"/>
      <c r="AI369" s="329"/>
      <c r="AJ369" s="14"/>
    </row>
    <row r="370" spans="2:36" s="310" customFormat="1" outlineLevel="1" x14ac:dyDescent="0.2">
      <c r="C370" s="119">
        <v>9</v>
      </c>
      <c r="E370" s="328" t="s">
        <v>317</v>
      </c>
      <c r="F370" s="259"/>
      <c r="G370" s="329"/>
      <c r="H370" s="329"/>
      <c r="I370" s="330"/>
      <c r="J370" s="330"/>
      <c r="K370" s="330"/>
      <c r="L370" s="330"/>
      <c r="M370" s="330"/>
      <c r="N370" s="330"/>
      <c r="O370" s="330"/>
      <c r="P370" s="330"/>
      <c r="Q370" s="16" t="s">
        <v>110</v>
      </c>
      <c r="R370" s="340">
        <v>0</v>
      </c>
      <c r="S370" s="341">
        <v>0</v>
      </c>
      <c r="T370" s="341">
        <v>0</v>
      </c>
      <c r="U370" s="341">
        <v>0</v>
      </c>
      <c r="V370" s="341">
        <v>0</v>
      </c>
      <c r="W370" s="342">
        <v>0</v>
      </c>
      <c r="X370" s="341">
        <v>0</v>
      </c>
      <c r="Y370" s="341">
        <v>-2186.0533342547074</v>
      </c>
      <c r="Z370" s="341">
        <v>-3109.4993881308465</v>
      </c>
      <c r="AA370" s="341">
        <v>-5024.3331763313872</v>
      </c>
      <c r="AB370" s="343">
        <v>-7385.5201286158936</v>
      </c>
      <c r="AC370" s="343">
        <v>-7485.9941385514185</v>
      </c>
      <c r="AD370" s="343">
        <v>-7402.4163723068568</v>
      </c>
      <c r="AE370" s="343">
        <v>-7243.6449284422561</v>
      </c>
      <c r="AF370" s="343">
        <v>-7804.1973667637958</v>
      </c>
      <c r="AG370" s="343">
        <v>-7703.8485053990771</v>
      </c>
      <c r="AH370" s="344">
        <v>-7682.1155932194624</v>
      </c>
      <c r="AI370" s="344">
        <v>-7817.2235064288761</v>
      </c>
      <c r="AJ370" s="403"/>
    </row>
    <row r="371" spans="2:36" outlineLevel="1" x14ac:dyDescent="0.2">
      <c r="C371" s="119">
        <v>9</v>
      </c>
      <c r="D371" s="259"/>
      <c r="E371" s="259"/>
      <c r="G371" s="259"/>
      <c r="H371" s="259"/>
      <c r="I371" s="16"/>
      <c r="J371" s="16"/>
      <c r="K371" s="16"/>
      <c r="L371" s="16"/>
      <c r="M371" s="16"/>
      <c r="N371" s="16"/>
      <c r="O371" s="16"/>
      <c r="P371" s="16"/>
      <c r="Q371" s="16"/>
      <c r="R371" s="16"/>
      <c r="S371" s="259"/>
      <c r="T371" s="259"/>
      <c r="U371" s="16"/>
      <c r="V371" s="16"/>
      <c r="W371" s="16"/>
      <c r="X371" s="259"/>
      <c r="Y371" s="259"/>
      <c r="Z371" s="16"/>
      <c r="AA371" s="259"/>
      <c r="AB371" s="259"/>
      <c r="AC371" s="259"/>
      <c r="AD371" s="259"/>
      <c r="AE371" s="259"/>
      <c r="AF371" s="259"/>
      <c r="AG371" s="259"/>
      <c r="AH371" s="259"/>
      <c r="AI371" s="259"/>
      <c r="AJ371" s="14"/>
    </row>
    <row r="372" spans="2:36" s="11" customFormat="1" outlineLevel="1" x14ac:dyDescent="0.2">
      <c r="B372" s="310"/>
      <c r="C372" s="119">
        <v>9</v>
      </c>
      <c r="E372" s="120" t="s">
        <v>318</v>
      </c>
      <c r="F372" s="121"/>
      <c r="G372" s="121"/>
      <c r="H372" s="121"/>
      <c r="I372" s="121"/>
      <c r="J372" s="121"/>
      <c r="K372" s="121"/>
      <c r="L372" s="121"/>
      <c r="M372" s="121"/>
      <c r="N372" s="121"/>
      <c r="O372" s="121"/>
      <c r="P372" s="121"/>
      <c r="Q372" s="122"/>
      <c r="R372" s="123"/>
      <c r="S372" s="123"/>
      <c r="T372" s="123"/>
      <c r="U372" s="123"/>
      <c r="V372" s="123"/>
      <c r="W372" s="123"/>
      <c r="X372" s="123"/>
      <c r="Y372" s="123"/>
      <c r="Z372" s="123"/>
      <c r="AA372" s="123"/>
      <c r="AB372" s="123"/>
      <c r="AC372" s="123"/>
      <c r="AD372" s="123"/>
      <c r="AE372" s="123"/>
      <c r="AF372" s="123"/>
      <c r="AG372" s="123"/>
      <c r="AH372" s="123"/>
      <c r="AI372" s="123"/>
    </row>
    <row r="373" spans="2:36" outlineLevel="1" x14ac:dyDescent="0.2">
      <c r="C373" s="119">
        <v>9</v>
      </c>
      <c r="D373" s="259"/>
      <c r="E373" s="259"/>
      <c r="F373" s="259"/>
      <c r="G373" s="259"/>
      <c r="H373" s="259"/>
      <c r="I373" s="16"/>
      <c r="J373" s="16"/>
      <c r="K373" s="16"/>
      <c r="L373" s="16"/>
      <c r="M373" s="16"/>
      <c r="N373" s="16"/>
      <c r="O373" s="16"/>
      <c r="P373" s="16"/>
      <c r="Q373" s="16"/>
      <c r="R373" s="16"/>
      <c r="S373" s="259"/>
      <c r="T373" s="259"/>
      <c r="U373" s="16"/>
      <c r="V373" s="16"/>
      <c r="W373" s="16"/>
      <c r="X373" s="259"/>
      <c r="Y373" s="259"/>
      <c r="Z373" s="16"/>
      <c r="AA373" s="259"/>
      <c r="AB373" s="259"/>
      <c r="AC373" s="259"/>
      <c r="AD373" s="259"/>
      <c r="AE373" s="259"/>
      <c r="AF373" s="259"/>
      <c r="AG373" s="259"/>
      <c r="AH373" s="259"/>
      <c r="AI373" s="259"/>
      <c r="AJ373" s="14"/>
    </row>
    <row r="374" spans="2:36" outlineLevel="1" x14ac:dyDescent="0.2">
      <c r="C374" s="119">
        <v>9</v>
      </c>
      <c r="D374" s="259"/>
      <c r="E374" s="373" t="s">
        <v>319</v>
      </c>
      <c r="F374" s="259"/>
      <c r="G374" s="259"/>
      <c r="H374" s="259"/>
      <c r="I374" s="16"/>
      <c r="J374" s="16"/>
      <c r="K374" s="16"/>
      <c r="L374" s="16"/>
      <c r="M374" s="16"/>
      <c r="N374" s="16"/>
      <c r="O374" s="16"/>
      <c r="P374" s="16"/>
      <c r="Q374" s="16" t="s">
        <v>110</v>
      </c>
      <c r="R374" s="340">
        <v>0</v>
      </c>
      <c r="S374" s="341">
        <v>0</v>
      </c>
      <c r="T374" s="341">
        <v>0</v>
      </c>
      <c r="U374" s="341">
        <v>0</v>
      </c>
      <c r="V374" s="341">
        <v>0</v>
      </c>
      <c r="W374" s="342">
        <v>0</v>
      </c>
      <c r="X374" s="341">
        <v>-2186.0533342547074</v>
      </c>
      <c r="Y374" s="341">
        <v>-3109.4993881308465</v>
      </c>
      <c r="Z374" s="341">
        <v>-5024.3331763313872</v>
      </c>
      <c r="AA374" s="341">
        <v>-7385.5201286158936</v>
      </c>
      <c r="AB374" s="343">
        <v>-7485.9941385514185</v>
      </c>
      <c r="AC374" s="343">
        <v>-7402.4163723068568</v>
      </c>
      <c r="AD374" s="343">
        <v>-7243.6449284422561</v>
      </c>
      <c r="AE374" s="343">
        <v>-7804.1973667637958</v>
      </c>
      <c r="AF374" s="343">
        <v>-7703.8485053990771</v>
      </c>
      <c r="AG374" s="343">
        <v>-7682.1155932194624</v>
      </c>
      <c r="AH374" s="344">
        <v>-7817.2235064288761</v>
      </c>
      <c r="AI374" s="344">
        <v>-7680.4999042266782</v>
      </c>
      <c r="AJ374" s="14"/>
    </row>
    <row r="375" spans="2:36" outlineLevel="1" x14ac:dyDescent="0.2">
      <c r="C375" s="119">
        <v>9</v>
      </c>
      <c r="D375" s="259"/>
      <c r="E375" s="373"/>
      <c r="F375" s="259"/>
      <c r="G375" s="259"/>
      <c r="H375" s="259"/>
      <c r="I375" s="16"/>
      <c r="J375" s="16"/>
      <c r="K375" s="16"/>
      <c r="L375" s="16"/>
      <c r="M375" s="16"/>
      <c r="N375" s="16"/>
      <c r="O375" s="16"/>
      <c r="P375" s="16"/>
      <c r="Q375" s="16"/>
      <c r="R375" s="16"/>
      <c r="S375" s="259"/>
      <c r="T375" s="259"/>
      <c r="U375" s="16"/>
      <c r="V375" s="16"/>
      <c r="W375" s="16"/>
      <c r="X375" s="259"/>
      <c r="Y375" s="259"/>
      <c r="Z375" s="16"/>
      <c r="AA375" s="259"/>
      <c r="AB375" s="259"/>
      <c r="AC375" s="259"/>
      <c r="AD375" s="259"/>
      <c r="AE375" s="259"/>
      <c r="AF375" s="259"/>
      <c r="AG375" s="259"/>
      <c r="AH375" s="259"/>
      <c r="AI375" s="259"/>
      <c r="AJ375" s="14"/>
    </row>
    <row r="376" spans="2:36" s="310" customFormat="1" outlineLevel="1" x14ac:dyDescent="0.2">
      <c r="C376" s="119">
        <v>9</v>
      </c>
      <c r="D376" s="329"/>
      <c r="E376" s="328" t="s">
        <v>320</v>
      </c>
      <c r="F376" s="329"/>
      <c r="G376" s="329"/>
      <c r="H376" s="329"/>
      <c r="I376" s="330"/>
      <c r="J376" s="330"/>
      <c r="K376" s="330"/>
      <c r="L376" s="330"/>
      <c r="M376" s="330"/>
      <c r="N376" s="330"/>
      <c r="O376" s="330"/>
      <c r="P376" s="330"/>
      <c r="Q376" s="16" t="s">
        <v>110</v>
      </c>
      <c r="R376" s="404">
        <v>0</v>
      </c>
      <c r="S376" s="405">
        <v>0</v>
      </c>
      <c r="T376" s="405">
        <v>0</v>
      </c>
      <c r="U376" s="405">
        <v>0</v>
      </c>
      <c r="V376" s="405">
        <v>0</v>
      </c>
      <c r="W376" s="405">
        <v>0</v>
      </c>
      <c r="X376" s="405">
        <v>0</v>
      </c>
      <c r="Y376" s="405">
        <v>0</v>
      </c>
      <c r="Z376" s="405">
        <v>0</v>
      </c>
      <c r="AA376" s="405">
        <v>0</v>
      </c>
      <c r="AB376" s="405">
        <v>0</v>
      </c>
      <c r="AC376" s="405">
        <v>0</v>
      </c>
      <c r="AD376" s="405">
        <v>0</v>
      </c>
      <c r="AE376" s="405">
        <v>0</v>
      </c>
      <c r="AF376" s="405">
        <v>0</v>
      </c>
      <c r="AG376" s="405">
        <v>0</v>
      </c>
      <c r="AH376" s="406">
        <v>0</v>
      </c>
      <c r="AI376" s="406">
        <v>0</v>
      </c>
      <c r="AJ376" s="403"/>
    </row>
    <row r="377" spans="2:36" s="310" customFormat="1" outlineLevel="1" x14ac:dyDescent="0.2">
      <c r="D377" s="329"/>
      <c r="E377" s="329"/>
      <c r="F377" s="329"/>
      <c r="G377" s="329"/>
      <c r="H377" s="329"/>
      <c r="I377" s="330"/>
      <c r="J377" s="330"/>
      <c r="K377" s="330"/>
      <c r="L377" s="330"/>
      <c r="M377" s="330"/>
      <c r="N377" s="330"/>
      <c r="O377" s="330"/>
      <c r="P377" s="330"/>
      <c r="Q377" s="330"/>
      <c r="R377" s="330"/>
      <c r="S377" s="329"/>
      <c r="T377" s="329"/>
      <c r="U377" s="330"/>
      <c r="V377" s="330"/>
      <c r="W377" s="330"/>
      <c r="X377" s="329"/>
      <c r="Y377" s="329"/>
      <c r="Z377" s="330"/>
      <c r="AA377" s="329"/>
      <c r="AB377" s="329"/>
      <c r="AC377" s="329"/>
      <c r="AD377" s="329"/>
      <c r="AE377" s="329"/>
      <c r="AF377" s="329"/>
      <c r="AG377" s="329"/>
      <c r="AH377" s="329"/>
      <c r="AI377" s="329"/>
      <c r="AJ377" s="403"/>
    </row>
    <row r="378" spans="2:36" x14ac:dyDescent="0.2">
      <c r="C378" s="116">
        <v>10</v>
      </c>
      <c r="D378" s="67" t="s">
        <v>140</v>
      </c>
      <c r="E378" s="67"/>
      <c r="F378" s="67"/>
      <c r="G378" s="67" t="s">
        <v>298</v>
      </c>
      <c r="H378" s="102"/>
      <c r="I378" s="67"/>
      <c r="J378" s="67"/>
      <c r="K378" s="102"/>
      <c r="L378" s="67"/>
      <c r="M378" s="67"/>
      <c r="N378" s="67"/>
      <c r="O378" s="67"/>
      <c r="P378" s="67"/>
      <c r="Q378" s="117" t="s">
        <v>110</v>
      </c>
      <c r="R378" s="118">
        <v>0</v>
      </c>
      <c r="S378" s="118">
        <v>0</v>
      </c>
      <c r="T378" s="118">
        <v>0</v>
      </c>
      <c r="U378" s="118">
        <v>0</v>
      </c>
      <c r="V378" s="118">
        <v>0</v>
      </c>
      <c r="W378" s="118">
        <v>2.8868816687768906</v>
      </c>
      <c r="X378" s="118">
        <v>0</v>
      </c>
      <c r="Y378" s="118">
        <v>0</v>
      </c>
      <c r="Z378" s="118">
        <v>0</v>
      </c>
      <c r="AA378" s="118">
        <v>0</v>
      </c>
      <c r="AB378" s="118">
        <v>0</v>
      </c>
      <c r="AC378" s="118">
        <v>0</v>
      </c>
      <c r="AD378" s="118">
        <v>0</v>
      </c>
      <c r="AE378" s="118">
        <v>0</v>
      </c>
      <c r="AF378" s="118">
        <v>0</v>
      </c>
      <c r="AG378" s="118">
        <v>0</v>
      </c>
      <c r="AH378" s="118">
        <v>0</v>
      </c>
      <c r="AI378" s="118">
        <v>0</v>
      </c>
    </row>
    <row r="379" spans="2:36" s="11" customFormat="1" outlineLevel="1" x14ac:dyDescent="0.2">
      <c r="B379" s="310"/>
      <c r="C379" s="119">
        <v>10</v>
      </c>
      <c r="E379" s="120" t="s">
        <v>299</v>
      </c>
      <c r="F379" s="121"/>
      <c r="G379" s="121"/>
      <c r="H379" s="121"/>
      <c r="I379" s="121"/>
      <c r="J379" s="121"/>
      <c r="K379" s="121"/>
      <c r="L379" s="121"/>
      <c r="M379" s="121"/>
      <c r="N379" s="121"/>
      <c r="O379" s="121"/>
      <c r="P379" s="121"/>
      <c r="Q379" s="122"/>
      <c r="R379" s="123"/>
      <c r="S379" s="123"/>
      <c r="T379" s="123"/>
      <c r="U379" s="123"/>
      <c r="V379" s="123"/>
      <c r="W379" s="123"/>
      <c r="X379" s="123"/>
      <c r="Y379" s="123"/>
      <c r="Z379" s="123"/>
      <c r="AA379" s="123"/>
      <c r="AB379" s="123"/>
      <c r="AC379" s="123"/>
      <c r="AD379" s="123"/>
      <c r="AE379" s="123"/>
      <c r="AF379" s="123"/>
      <c r="AG379" s="123"/>
      <c r="AH379" s="123"/>
      <c r="AI379" s="123"/>
    </row>
    <row r="380" spans="2:36" s="11" customFormat="1" outlineLevel="1" x14ac:dyDescent="0.2">
      <c r="B380" s="310"/>
      <c r="C380" s="119">
        <v>10</v>
      </c>
      <c r="E380" s="359"/>
      <c r="F380" s="309"/>
      <c r="G380" s="309"/>
      <c r="H380" s="309"/>
      <c r="I380" s="309"/>
      <c r="J380" s="309"/>
      <c r="K380" s="309"/>
      <c r="L380" s="309"/>
      <c r="M380" s="309"/>
      <c r="N380" s="309"/>
      <c r="O380" s="309"/>
      <c r="P380" s="309"/>
      <c r="Q380" s="360"/>
      <c r="R380" s="361"/>
      <c r="S380" s="361"/>
      <c r="T380" s="361"/>
      <c r="U380" s="361"/>
      <c r="V380" s="361"/>
      <c r="W380" s="361"/>
      <c r="X380" s="361"/>
      <c r="Y380" s="361"/>
      <c r="Z380" s="361"/>
      <c r="AA380" s="361"/>
      <c r="AB380" s="361"/>
      <c r="AC380" s="361"/>
      <c r="AD380" s="361"/>
      <c r="AE380" s="361"/>
      <c r="AF380" s="361"/>
      <c r="AG380" s="361"/>
      <c r="AH380" s="361"/>
      <c r="AI380" s="361"/>
    </row>
    <row r="381" spans="2:36" outlineLevel="1" x14ac:dyDescent="0.2">
      <c r="C381" s="119">
        <v>10</v>
      </c>
      <c r="D381" s="329"/>
      <c r="E381" s="124" t="s">
        <v>300</v>
      </c>
      <c r="F381" s="329"/>
      <c r="G381" s="329"/>
      <c r="H381" s="329"/>
      <c r="I381" s="330"/>
      <c r="J381" s="330"/>
      <c r="K381" s="330"/>
      <c r="L381" s="330"/>
      <c r="M381" s="330"/>
      <c r="N381" s="330"/>
      <c r="O381" s="330"/>
      <c r="P381" s="330"/>
      <c r="Q381" s="16" t="s">
        <v>110</v>
      </c>
      <c r="R381" s="299">
        <v>0</v>
      </c>
      <c r="S381" s="300">
        <v>0</v>
      </c>
      <c r="T381" s="300">
        <v>0</v>
      </c>
      <c r="U381" s="300">
        <v>1727.8495286243065</v>
      </c>
      <c r="V381" s="300">
        <v>1839.8276963240392</v>
      </c>
      <c r="W381" s="301">
        <v>1914.4100889003021</v>
      </c>
      <c r="X381" s="300">
        <v>2366.8153605059879</v>
      </c>
      <c r="Y381" s="300">
        <v>2353.6301888826893</v>
      </c>
      <c r="Z381" s="300">
        <v>4764.6350778969327</v>
      </c>
      <c r="AA381" s="300">
        <v>3252.7846328258152</v>
      </c>
      <c r="AB381" s="302">
        <v>2372.6652522099957</v>
      </c>
      <c r="AC381" s="302">
        <v>2484.7795836162359</v>
      </c>
      <c r="AD381" s="302">
        <v>2726.7483824439537</v>
      </c>
      <c r="AE381" s="302">
        <v>3185.1151892757985</v>
      </c>
      <c r="AF381" s="302">
        <v>2827.8350768542532</v>
      </c>
      <c r="AG381" s="302">
        <v>2808.0321879896956</v>
      </c>
      <c r="AH381" s="348">
        <v>2716.4145149099809</v>
      </c>
      <c r="AI381" s="348">
        <v>2832.0455937151573</v>
      </c>
      <c r="AJ381" s="14"/>
    </row>
    <row r="382" spans="2:36" outlineLevel="1" x14ac:dyDescent="0.2">
      <c r="C382" s="119">
        <v>10</v>
      </c>
      <c r="D382" s="329"/>
      <c r="E382" s="124" t="s">
        <v>231</v>
      </c>
      <c r="F382" s="329"/>
      <c r="G382" s="329"/>
      <c r="H382" s="329"/>
      <c r="I382" s="330"/>
      <c r="J382" s="330"/>
      <c r="K382" s="330"/>
      <c r="L382" s="330"/>
      <c r="M382" s="330"/>
      <c r="N382" s="330"/>
      <c r="O382" s="330"/>
      <c r="P382" s="330"/>
      <c r="Q382" s="16" t="s">
        <v>110</v>
      </c>
      <c r="R382" s="314">
        <v>0</v>
      </c>
      <c r="S382" s="315">
        <v>0</v>
      </c>
      <c r="T382" s="315">
        <v>0</v>
      </c>
      <c r="U382" s="315">
        <v>0</v>
      </c>
      <c r="V382" s="315">
        <v>0</v>
      </c>
      <c r="W382" s="316">
        <v>0</v>
      </c>
      <c r="X382" s="315">
        <v>0</v>
      </c>
      <c r="Y382" s="315">
        <v>0</v>
      </c>
      <c r="Z382" s="315">
        <v>0</v>
      </c>
      <c r="AA382" s="315">
        <v>0</v>
      </c>
      <c r="AB382" s="5">
        <v>0</v>
      </c>
      <c r="AC382" s="5">
        <v>0</v>
      </c>
      <c r="AD382" s="5">
        <v>0</v>
      </c>
      <c r="AE382" s="5">
        <v>0</v>
      </c>
      <c r="AF382" s="5">
        <v>0</v>
      </c>
      <c r="AG382" s="5">
        <v>0</v>
      </c>
      <c r="AH382" s="350">
        <v>0</v>
      </c>
      <c r="AI382" s="350">
        <v>0</v>
      </c>
      <c r="AJ382" s="14"/>
    </row>
    <row r="383" spans="2:36" outlineLevel="1" x14ac:dyDescent="0.2">
      <c r="C383" s="119">
        <v>10</v>
      </c>
      <c r="D383" s="329"/>
      <c r="E383" s="328" t="s">
        <v>230</v>
      </c>
      <c r="F383" s="329"/>
      <c r="G383" s="329"/>
      <c r="H383" s="329"/>
      <c r="I383" s="330"/>
      <c r="J383" s="330"/>
      <c r="K383" s="330"/>
      <c r="L383" s="330"/>
      <c r="M383" s="330"/>
      <c r="N383" s="330"/>
      <c r="O383" s="330"/>
      <c r="P383" s="330"/>
      <c r="Q383" s="16" t="s">
        <v>110</v>
      </c>
      <c r="R383" s="314">
        <v>0</v>
      </c>
      <c r="S383" s="315">
        <v>0</v>
      </c>
      <c r="T383" s="315">
        <v>0</v>
      </c>
      <c r="U383" s="315">
        <v>0</v>
      </c>
      <c r="V383" s="315">
        <v>0</v>
      </c>
      <c r="W383" s="316">
        <v>0</v>
      </c>
      <c r="X383" s="315">
        <v>0</v>
      </c>
      <c r="Y383" s="315">
        <v>0</v>
      </c>
      <c r="Z383" s="315">
        <v>0</v>
      </c>
      <c r="AA383" s="315">
        <v>0</v>
      </c>
      <c r="AB383" s="5">
        <v>0</v>
      </c>
      <c r="AC383" s="5">
        <v>0</v>
      </c>
      <c r="AD383" s="5">
        <v>0</v>
      </c>
      <c r="AE383" s="5">
        <v>0</v>
      </c>
      <c r="AF383" s="5">
        <v>0</v>
      </c>
      <c r="AG383" s="5">
        <v>0</v>
      </c>
      <c r="AH383" s="350">
        <v>0</v>
      </c>
      <c r="AI383" s="350">
        <v>0</v>
      </c>
      <c r="AJ383" s="14"/>
    </row>
    <row r="384" spans="2:36" outlineLevel="1" x14ac:dyDescent="0.2">
      <c r="C384" s="119">
        <v>10</v>
      </c>
      <c r="D384" s="329"/>
      <c r="E384" s="328" t="s">
        <v>17</v>
      </c>
      <c r="F384" s="329"/>
      <c r="G384" s="329"/>
      <c r="H384" s="329"/>
      <c r="I384" s="330"/>
      <c r="J384" s="330"/>
      <c r="K384" s="330"/>
      <c r="L384" s="330"/>
      <c r="M384" s="330"/>
      <c r="N384" s="330"/>
      <c r="O384" s="330"/>
      <c r="P384" s="330"/>
      <c r="Q384" s="16" t="s">
        <v>110</v>
      </c>
      <c r="R384" s="314"/>
      <c r="S384" s="315"/>
      <c r="T384" s="315"/>
      <c r="U384" s="315"/>
      <c r="V384" s="315"/>
      <c r="W384" s="316"/>
      <c r="X384" s="315"/>
      <c r="Y384" s="315"/>
      <c r="Z384" s="315"/>
      <c r="AA384" s="315"/>
      <c r="AB384" s="5"/>
      <c r="AC384" s="5"/>
      <c r="AD384" s="5"/>
      <c r="AE384" s="5"/>
      <c r="AF384" s="5"/>
      <c r="AG384" s="5"/>
      <c r="AH384" s="350"/>
      <c r="AI384" s="350"/>
      <c r="AJ384" s="14"/>
    </row>
    <row r="385" spans="2:36" outlineLevel="1" x14ac:dyDescent="0.2">
      <c r="C385" s="119">
        <v>10</v>
      </c>
      <c r="D385" s="329"/>
      <c r="E385" s="328" t="s">
        <v>266</v>
      </c>
      <c r="F385" s="329"/>
      <c r="G385" s="329"/>
      <c r="H385" s="329"/>
      <c r="I385" s="330"/>
      <c r="J385" s="330"/>
      <c r="K385" s="330"/>
      <c r="L385" s="330"/>
      <c r="M385" s="330"/>
      <c r="N385" s="330"/>
      <c r="O385" s="330"/>
      <c r="P385" s="330"/>
      <c r="Q385" s="16" t="s">
        <v>110</v>
      </c>
      <c r="R385" s="314">
        <v>0</v>
      </c>
      <c r="S385" s="315">
        <v>0</v>
      </c>
      <c r="T385" s="315">
        <v>0</v>
      </c>
      <c r="U385" s="315">
        <v>0</v>
      </c>
      <c r="V385" s="315">
        <v>0</v>
      </c>
      <c r="W385" s="316">
        <v>15.762224718670618</v>
      </c>
      <c r="X385" s="315">
        <v>129.81834618682115</v>
      </c>
      <c r="Y385" s="315">
        <v>265.3635074033823</v>
      </c>
      <c r="Z385" s="315">
        <v>339.31500066881478</v>
      </c>
      <c r="AA385" s="315">
        <v>349.05376201973547</v>
      </c>
      <c r="AB385" s="5">
        <v>359.26589636997016</v>
      </c>
      <c r="AC385" s="5">
        <v>619.03434287420271</v>
      </c>
      <c r="AD385" s="5">
        <v>629.98342616499099</v>
      </c>
      <c r="AE385" s="5">
        <v>650.67146066615737</v>
      </c>
      <c r="AF385" s="5">
        <v>663.64920092178761</v>
      </c>
      <c r="AG385" s="5">
        <v>664.47398165616005</v>
      </c>
      <c r="AH385" s="350">
        <v>673.28817287718539</v>
      </c>
      <c r="AI385" s="350">
        <v>681.0314844410882</v>
      </c>
      <c r="AJ385" s="14"/>
    </row>
    <row r="386" spans="2:36" outlineLevel="1" x14ac:dyDescent="0.2">
      <c r="C386" s="119">
        <v>10</v>
      </c>
      <c r="D386" s="329"/>
      <c r="E386" s="328" t="s">
        <v>267</v>
      </c>
      <c r="F386" s="329"/>
      <c r="G386" s="329"/>
      <c r="H386" s="329"/>
      <c r="I386" s="330"/>
      <c r="J386" s="330"/>
      <c r="K386" s="330"/>
      <c r="L386" s="330"/>
      <c r="M386" s="330"/>
      <c r="N386" s="330"/>
      <c r="O386" s="330"/>
      <c r="P386" s="330"/>
      <c r="Q386" s="16" t="s">
        <v>110</v>
      </c>
      <c r="R386" s="304">
        <v>0</v>
      </c>
      <c r="S386" s="305">
        <v>0</v>
      </c>
      <c r="T386" s="305">
        <v>0</v>
      </c>
      <c r="U386" s="305">
        <v>0</v>
      </c>
      <c r="V386" s="305">
        <v>0</v>
      </c>
      <c r="W386" s="306">
        <v>0</v>
      </c>
      <c r="X386" s="305">
        <v>0</v>
      </c>
      <c r="Y386" s="305">
        <v>0</v>
      </c>
      <c r="Z386" s="305">
        <v>0</v>
      </c>
      <c r="AA386" s="305">
        <v>0</v>
      </c>
      <c r="AB386" s="307">
        <v>0</v>
      </c>
      <c r="AC386" s="307">
        <v>0</v>
      </c>
      <c r="AD386" s="307">
        <v>0</v>
      </c>
      <c r="AE386" s="307">
        <v>0</v>
      </c>
      <c r="AF386" s="307">
        <v>0</v>
      </c>
      <c r="AG386" s="307">
        <v>0</v>
      </c>
      <c r="AH386" s="362">
        <v>0</v>
      </c>
      <c r="AI386" s="362">
        <v>0</v>
      </c>
      <c r="AJ386" s="14"/>
    </row>
    <row r="387" spans="2:36" outlineLevel="1" x14ac:dyDescent="0.2">
      <c r="C387" s="119">
        <v>10</v>
      </c>
      <c r="D387" s="329"/>
      <c r="E387" s="328" t="s">
        <v>301</v>
      </c>
      <c r="F387" s="329"/>
      <c r="G387" s="329"/>
      <c r="H387" s="329"/>
      <c r="I387" s="330"/>
      <c r="J387" s="330"/>
      <c r="K387" s="330"/>
      <c r="L387" s="330"/>
      <c r="M387" s="330"/>
      <c r="N387" s="330"/>
      <c r="O387" s="330"/>
      <c r="P387" s="330"/>
      <c r="Q387" s="16"/>
      <c r="R387" s="5"/>
      <c r="S387" s="5"/>
      <c r="T387" s="5"/>
      <c r="U387" s="5"/>
      <c r="V387" s="5"/>
      <c r="W387" s="5"/>
      <c r="X387" s="5"/>
      <c r="Y387" s="5"/>
      <c r="Z387" s="5"/>
      <c r="AA387" s="5"/>
      <c r="AB387" s="5"/>
      <c r="AC387" s="5"/>
      <c r="AD387" s="5"/>
      <c r="AE387" s="5"/>
      <c r="AF387" s="5"/>
      <c r="AG387" s="5"/>
      <c r="AH387" s="5"/>
      <c r="AI387" s="5"/>
      <c r="AJ387" s="14"/>
    </row>
    <row r="388" spans="2:36" outlineLevel="1" x14ac:dyDescent="0.2">
      <c r="C388" s="119">
        <v>10</v>
      </c>
      <c r="D388" s="329"/>
      <c r="F388" s="329" t="s">
        <v>270</v>
      </c>
      <c r="G388" s="329"/>
      <c r="H388" s="329"/>
      <c r="I388" s="330"/>
      <c r="J388" s="330"/>
      <c r="K388" s="330"/>
      <c r="L388" s="330"/>
      <c r="M388" s="330"/>
      <c r="N388" s="330"/>
      <c r="O388" s="330"/>
      <c r="P388" s="330"/>
      <c r="Q388" s="16" t="s">
        <v>110</v>
      </c>
      <c r="R388" s="314">
        <v>0</v>
      </c>
      <c r="S388" s="315">
        <v>0</v>
      </c>
      <c r="T388" s="315">
        <v>0</v>
      </c>
      <c r="U388" s="315">
        <v>0</v>
      </c>
      <c r="V388" s="315">
        <v>0</v>
      </c>
      <c r="W388" s="316">
        <v>0</v>
      </c>
      <c r="X388" s="315">
        <v>1220.3337468483178</v>
      </c>
      <c r="Y388" s="315">
        <v>5492.9515998377792</v>
      </c>
      <c r="Z388" s="315">
        <v>8637.7480831584435</v>
      </c>
      <c r="AA388" s="315">
        <v>8859.3219561010883</v>
      </c>
      <c r="AB388" s="5">
        <v>9142.4579512219952</v>
      </c>
      <c r="AC388" s="5">
        <v>9387.2086732115167</v>
      </c>
      <c r="AD388" s="5">
        <v>9486.4852610895432</v>
      </c>
      <c r="AE388" s="5">
        <v>9733.7361785092216</v>
      </c>
      <c r="AF388" s="5">
        <v>10139.599764589717</v>
      </c>
      <c r="AG388" s="5">
        <v>10136.542798762195</v>
      </c>
      <c r="AH388" s="350">
        <v>10165.992989356226</v>
      </c>
      <c r="AI388" s="350">
        <v>10416.891105210547</v>
      </c>
      <c r="AJ388" s="14"/>
    </row>
    <row r="389" spans="2:36" outlineLevel="1" x14ac:dyDescent="0.2">
      <c r="C389" s="119">
        <v>10</v>
      </c>
      <c r="D389" s="329"/>
      <c r="E389" s="329"/>
      <c r="F389" s="329" t="s">
        <v>271</v>
      </c>
      <c r="G389" s="329"/>
      <c r="H389" s="329"/>
      <c r="I389" s="330"/>
      <c r="J389" s="330"/>
      <c r="K389" s="330"/>
      <c r="L389" s="330"/>
      <c r="M389" s="330"/>
      <c r="N389" s="330"/>
      <c r="O389" s="330"/>
      <c r="P389" s="330"/>
      <c r="Q389" s="16" t="s">
        <v>110</v>
      </c>
      <c r="R389" s="314">
        <v>0</v>
      </c>
      <c r="S389" s="315">
        <v>0</v>
      </c>
      <c r="T389" s="315">
        <v>0</v>
      </c>
      <c r="U389" s="315">
        <v>0</v>
      </c>
      <c r="V389" s="315">
        <v>0</v>
      </c>
      <c r="W389" s="316">
        <v>0</v>
      </c>
      <c r="X389" s="315">
        <v>4190.9314510316508</v>
      </c>
      <c r="Y389" s="315">
        <v>2962.4461573954513</v>
      </c>
      <c r="Z389" s="315">
        <v>4.9319378803906089</v>
      </c>
      <c r="AA389" s="315">
        <v>60.219810083675426</v>
      </c>
      <c r="AB389" s="5">
        <v>15.254021097178136</v>
      </c>
      <c r="AC389" s="5">
        <v>118.53385055462643</v>
      </c>
      <c r="AD389" s="5">
        <v>266.50818009627881</v>
      </c>
      <c r="AE389" s="5">
        <v>425.12084875709422</v>
      </c>
      <c r="AF389" s="5">
        <v>16.200296849077304</v>
      </c>
      <c r="AG389" s="5">
        <v>48.707453270629578</v>
      </c>
      <c r="AH389" s="350">
        <v>270.15537853092053</v>
      </c>
      <c r="AI389" s="350">
        <v>8.4579176638396163</v>
      </c>
      <c r="AJ389" s="14"/>
    </row>
    <row r="390" spans="2:36" outlineLevel="1" x14ac:dyDescent="0.2">
      <c r="C390" s="119">
        <v>10</v>
      </c>
      <c r="D390" s="329"/>
      <c r="E390" s="329"/>
      <c r="F390" s="329" t="s">
        <v>290</v>
      </c>
      <c r="G390" s="329"/>
      <c r="H390" s="329"/>
      <c r="I390" s="330"/>
      <c r="J390" s="330"/>
      <c r="K390" s="330"/>
      <c r="L390" s="330"/>
      <c r="M390" s="330"/>
      <c r="N390" s="330"/>
      <c r="O390" s="330"/>
      <c r="P390" s="330"/>
      <c r="Q390" s="16" t="s">
        <v>110</v>
      </c>
      <c r="R390" s="304">
        <v>0</v>
      </c>
      <c r="S390" s="305">
        <v>0</v>
      </c>
      <c r="T390" s="305">
        <v>0</v>
      </c>
      <c r="U390" s="305">
        <v>0</v>
      </c>
      <c r="V390" s="305">
        <v>0</v>
      </c>
      <c r="W390" s="306">
        <v>0</v>
      </c>
      <c r="X390" s="305">
        <v>0</v>
      </c>
      <c r="Y390" s="305">
        <v>0</v>
      </c>
      <c r="Z390" s="305">
        <v>0</v>
      </c>
      <c r="AA390" s="305">
        <v>0</v>
      </c>
      <c r="AB390" s="307">
        <v>0</v>
      </c>
      <c r="AC390" s="307">
        <v>0</v>
      </c>
      <c r="AD390" s="307">
        <v>0</v>
      </c>
      <c r="AE390" s="307">
        <v>0</v>
      </c>
      <c r="AF390" s="307">
        <v>0</v>
      </c>
      <c r="AG390" s="307">
        <v>0</v>
      </c>
      <c r="AH390" s="362">
        <v>0</v>
      </c>
      <c r="AI390" s="362">
        <v>0</v>
      </c>
      <c r="AJ390" s="14"/>
    </row>
    <row r="391" spans="2:36" outlineLevel="1" x14ac:dyDescent="0.2">
      <c r="C391" s="119">
        <v>10</v>
      </c>
      <c r="D391" s="329"/>
      <c r="E391" s="329"/>
      <c r="F391" s="363" t="s">
        <v>302</v>
      </c>
      <c r="G391" s="364"/>
      <c r="H391" s="364"/>
      <c r="I391" s="365"/>
      <c r="J391" s="365"/>
      <c r="K391" s="365"/>
      <c r="L391" s="365"/>
      <c r="M391" s="365"/>
      <c r="N391" s="365"/>
      <c r="O391" s="365"/>
      <c r="P391" s="365"/>
      <c r="Q391" s="366" t="s">
        <v>110</v>
      </c>
      <c r="R391" s="367">
        <v>0</v>
      </c>
      <c r="S391" s="368">
        <v>0</v>
      </c>
      <c r="T391" s="368">
        <v>0</v>
      </c>
      <c r="U391" s="368">
        <v>0</v>
      </c>
      <c r="V391" s="368">
        <v>0</v>
      </c>
      <c r="W391" s="369">
        <v>0</v>
      </c>
      <c r="X391" s="368">
        <v>732.20024810899065</v>
      </c>
      <c r="Y391" s="368">
        <v>3295.7709599026675</v>
      </c>
      <c r="Z391" s="368">
        <v>5182.6488498950657</v>
      </c>
      <c r="AA391" s="368">
        <v>5315.5931736606526</v>
      </c>
      <c r="AB391" s="327">
        <v>5485.4747707331971</v>
      </c>
      <c r="AC391" s="327">
        <v>5632.32520392691</v>
      </c>
      <c r="AD391" s="327">
        <v>5691.8911566537254</v>
      </c>
      <c r="AE391" s="327">
        <v>5840.2417071055324</v>
      </c>
      <c r="AF391" s="327">
        <v>6083.7598587538296</v>
      </c>
      <c r="AG391" s="327">
        <v>6081.9256792573169</v>
      </c>
      <c r="AH391" s="370">
        <v>6099.5957936137356</v>
      </c>
      <c r="AI391" s="370">
        <v>6250.1346631263277</v>
      </c>
      <c r="AJ391" s="14"/>
    </row>
    <row r="392" spans="2:36" outlineLevel="1" x14ac:dyDescent="0.2">
      <c r="C392" s="119">
        <v>10</v>
      </c>
      <c r="D392" s="329"/>
      <c r="E392" s="329"/>
      <c r="F392" s="371" t="s">
        <v>303</v>
      </c>
      <c r="G392" s="329"/>
      <c r="H392" s="329"/>
      <c r="I392" s="330"/>
      <c r="J392" s="330"/>
      <c r="K392" s="330"/>
      <c r="L392" s="330"/>
      <c r="M392" s="330"/>
      <c r="N392" s="330"/>
      <c r="O392" s="330"/>
      <c r="P392" s="330"/>
      <c r="Q392" s="16" t="s">
        <v>110</v>
      </c>
      <c r="R392" s="314">
        <v>0</v>
      </c>
      <c r="S392" s="315">
        <v>0</v>
      </c>
      <c r="T392" s="315">
        <v>0</v>
      </c>
      <c r="U392" s="315">
        <v>0</v>
      </c>
      <c r="V392" s="315">
        <v>0</v>
      </c>
      <c r="W392" s="316">
        <v>0</v>
      </c>
      <c r="X392" s="315">
        <v>2514.5588706189906</v>
      </c>
      <c r="Y392" s="315">
        <v>1777.4676944372707</v>
      </c>
      <c r="Z392" s="315">
        <v>2.9591627282343653</v>
      </c>
      <c r="AA392" s="315">
        <v>36.131886050205253</v>
      </c>
      <c r="AB392" s="5">
        <v>9.152412658306881</v>
      </c>
      <c r="AC392" s="5">
        <v>71.120310332775858</v>
      </c>
      <c r="AD392" s="5">
        <v>159.90490805776727</v>
      </c>
      <c r="AE392" s="5">
        <v>255.07250925425652</v>
      </c>
      <c r="AF392" s="5">
        <v>9.7201781094463815</v>
      </c>
      <c r="AG392" s="5">
        <v>29.224471962377745</v>
      </c>
      <c r="AH392" s="350">
        <v>162.09322711855231</v>
      </c>
      <c r="AI392" s="350">
        <v>5.07475059830377</v>
      </c>
      <c r="AJ392" s="14"/>
    </row>
    <row r="393" spans="2:36" outlineLevel="1" x14ac:dyDescent="0.2">
      <c r="C393" s="119">
        <v>10</v>
      </c>
      <c r="D393" s="329"/>
      <c r="E393" s="329"/>
      <c r="F393" s="372"/>
      <c r="G393" s="329"/>
      <c r="H393" s="329"/>
      <c r="I393" s="330"/>
      <c r="J393" s="330"/>
      <c r="K393" s="330"/>
      <c r="L393" s="330"/>
      <c r="M393" s="330"/>
      <c r="N393" s="330"/>
      <c r="O393" s="330"/>
      <c r="P393" s="330"/>
      <c r="Q393" s="16"/>
      <c r="R393" s="304"/>
      <c r="S393" s="305"/>
      <c r="T393" s="305"/>
      <c r="U393" s="305"/>
      <c r="V393" s="305"/>
      <c r="W393" s="306"/>
      <c r="X393" s="305"/>
      <c r="Y393" s="305"/>
      <c r="Z393" s="305"/>
      <c r="AA393" s="305"/>
      <c r="AB393" s="307"/>
      <c r="AC393" s="307"/>
      <c r="AD393" s="307"/>
      <c r="AE393" s="307"/>
      <c r="AF393" s="307"/>
      <c r="AG393" s="307"/>
      <c r="AH393" s="362"/>
      <c r="AI393" s="362"/>
      <c r="AJ393" s="14"/>
    </row>
    <row r="394" spans="2:36" outlineLevel="1" x14ac:dyDescent="0.2">
      <c r="C394" s="119">
        <v>10</v>
      </c>
      <c r="D394" s="329"/>
      <c r="E394" s="329"/>
      <c r="F394" s="329"/>
      <c r="G394" s="329"/>
      <c r="H394" s="329"/>
      <c r="I394" s="330"/>
      <c r="J394" s="330"/>
      <c r="K394" s="330"/>
      <c r="L394" s="330"/>
      <c r="M394" s="330"/>
      <c r="N394" s="330"/>
      <c r="O394" s="330"/>
      <c r="P394" s="330"/>
      <c r="Q394" s="330"/>
      <c r="R394" s="330"/>
      <c r="S394" s="329"/>
      <c r="T394" s="329"/>
      <c r="U394" s="330"/>
      <c r="V394" s="330"/>
      <c r="W394" s="330"/>
      <c r="X394" s="329"/>
      <c r="Y394" s="329"/>
      <c r="Z394" s="330"/>
      <c r="AA394" s="329"/>
      <c r="AB394" s="329"/>
      <c r="AC394" s="329"/>
      <c r="AD394" s="329"/>
      <c r="AE394" s="329"/>
      <c r="AF394" s="329"/>
      <c r="AG394" s="329"/>
      <c r="AH394" s="329"/>
      <c r="AI394" s="329"/>
      <c r="AJ394" s="14"/>
    </row>
    <row r="395" spans="2:36" s="11" customFormat="1" outlineLevel="1" x14ac:dyDescent="0.2">
      <c r="B395" s="310"/>
      <c r="C395" s="119">
        <v>10</v>
      </c>
      <c r="E395" s="120" t="s">
        <v>304</v>
      </c>
      <c r="F395" s="121"/>
      <c r="G395" s="121"/>
      <c r="H395" s="121"/>
      <c r="I395" s="121"/>
      <c r="J395" s="121"/>
      <c r="K395" s="121"/>
      <c r="L395" s="121"/>
      <c r="M395" s="121"/>
      <c r="N395" s="121"/>
      <c r="O395" s="121"/>
      <c r="P395" s="121"/>
      <c r="Q395" s="122"/>
      <c r="R395" s="123"/>
      <c r="S395" s="123"/>
      <c r="T395" s="123"/>
      <c r="U395" s="123"/>
      <c r="V395" s="123"/>
      <c r="W395" s="123"/>
      <c r="X395" s="123"/>
      <c r="Y395" s="123"/>
      <c r="Z395" s="123"/>
      <c r="AA395" s="123"/>
      <c r="AB395" s="123"/>
      <c r="AC395" s="123"/>
      <c r="AD395" s="123"/>
      <c r="AE395" s="123"/>
      <c r="AF395" s="123"/>
      <c r="AG395" s="123"/>
      <c r="AH395" s="123"/>
      <c r="AI395" s="123"/>
    </row>
    <row r="396" spans="2:36" s="11" customFormat="1" outlineLevel="1" x14ac:dyDescent="0.2">
      <c r="B396" s="310"/>
      <c r="C396" s="119">
        <v>10</v>
      </c>
      <c r="E396" s="373" t="s">
        <v>305</v>
      </c>
      <c r="F396" s="309"/>
      <c r="G396" s="309"/>
      <c r="H396" s="309"/>
      <c r="I396" s="309"/>
      <c r="J396" s="309"/>
      <c r="K396" s="309"/>
      <c r="L396" s="309"/>
      <c r="M396" s="309"/>
      <c r="N396" s="309"/>
      <c r="O396" s="309"/>
      <c r="P396" s="309"/>
      <c r="Q396" s="360"/>
      <c r="R396" s="361"/>
      <c r="S396" s="361"/>
      <c r="T396" s="361"/>
      <c r="U396" s="361"/>
      <c r="V396" s="361"/>
      <c r="W396" s="361"/>
      <c r="X396" s="361"/>
      <c r="Y396" s="361"/>
      <c r="Z396" s="361"/>
      <c r="AA396" s="361"/>
      <c r="AB396" s="361"/>
      <c r="AC396" s="361"/>
      <c r="AD396" s="361"/>
      <c r="AE396" s="361"/>
      <c r="AF396" s="361"/>
      <c r="AG396" s="361"/>
      <c r="AH396" s="361"/>
      <c r="AI396" s="361"/>
    </row>
    <row r="397" spans="2:36" outlineLevel="1" x14ac:dyDescent="0.2">
      <c r="C397" s="119">
        <v>10</v>
      </c>
      <c r="D397" s="329"/>
      <c r="E397" s="329"/>
      <c r="F397" s="329" t="s">
        <v>306</v>
      </c>
      <c r="G397" s="329"/>
      <c r="H397" s="329"/>
      <c r="I397" s="330"/>
      <c r="J397" s="330"/>
      <c r="K397" s="330"/>
      <c r="L397" s="330"/>
      <c r="M397" s="330"/>
      <c r="N397" s="330"/>
      <c r="O397" s="330"/>
      <c r="P397" s="330"/>
      <c r="Q397" s="16" t="s">
        <v>110</v>
      </c>
      <c r="R397" s="374">
        <v>0</v>
      </c>
      <c r="S397" s="375">
        <v>0</v>
      </c>
      <c r="T397" s="375">
        <v>0</v>
      </c>
      <c r="U397" s="376">
        <v>1727.8495286243065</v>
      </c>
      <c r="V397" s="376">
        <v>1839.8276963240392</v>
      </c>
      <c r="W397" s="377">
        <v>1930.1723136189728</v>
      </c>
      <c r="X397" s="375">
        <v>2496.633706692809</v>
      </c>
      <c r="Y397" s="375">
        <v>2618.9936962860716</v>
      </c>
      <c r="Z397" s="376">
        <v>5103.9500785657474</v>
      </c>
      <c r="AA397" s="375">
        <v>3601.8383948455507</v>
      </c>
      <c r="AB397" s="378">
        <v>2731.9311485799658</v>
      </c>
      <c r="AC397" s="378">
        <v>3103.8139264904385</v>
      </c>
      <c r="AD397" s="378">
        <v>3356.7318086089444</v>
      </c>
      <c r="AE397" s="378">
        <v>3835.7866499419561</v>
      </c>
      <c r="AF397" s="378">
        <v>3491.4842777760409</v>
      </c>
      <c r="AG397" s="378">
        <v>3472.5061696458556</v>
      </c>
      <c r="AH397" s="379">
        <v>3389.7026877871663</v>
      </c>
      <c r="AI397" s="379">
        <v>3513.0770781562455</v>
      </c>
      <c r="AJ397" s="14"/>
    </row>
    <row r="398" spans="2:36" outlineLevel="1" x14ac:dyDescent="0.2">
      <c r="C398" s="119">
        <v>10</v>
      </c>
      <c r="D398" s="329"/>
      <c r="E398" s="329"/>
      <c r="F398" s="329" t="s">
        <v>307</v>
      </c>
      <c r="G398" s="329"/>
      <c r="H398" s="329"/>
      <c r="I398" s="330"/>
      <c r="J398" s="330"/>
      <c r="K398" s="330"/>
      <c r="L398" s="330"/>
      <c r="M398" s="330"/>
      <c r="N398" s="330"/>
      <c r="O398" s="330"/>
      <c r="P398" s="330"/>
      <c r="Q398" s="16" t="s">
        <v>110</v>
      </c>
      <c r="R398" s="380"/>
      <c r="S398" s="381"/>
      <c r="T398" s="381"/>
      <c r="U398" s="382"/>
      <c r="V398" s="382"/>
      <c r="W398" s="383"/>
      <c r="X398" s="381"/>
      <c r="Y398" s="381"/>
      <c r="Z398" s="382"/>
      <c r="AA398" s="381"/>
      <c r="AB398" s="329"/>
      <c r="AC398" s="329"/>
      <c r="AD398" s="329"/>
      <c r="AE398" s="329"/>
      <c r="AF398" s="329"/>
      <c r="AG398" s="329"/>
      <c r="AH398" s="384"/>
      <c r="AI398" s="384"/>
      <c r="AJ398" s="14"/>
    </row>
    <row r="399" spans="2:36" outlineLevel="1" x14ac:dyDescent="0.2">
      <c r="C399" s="119">
        <v>10</v>
      </c>
      <c r="D399" s="329"/>
      <c r="E399" s="329"/>
      <c r="F399" s="329" t="s">
        <v>308</v>
      </c>
      <c r="G399" s="329"/>
      <c r="H399" s="329"/>
      <c r="I399" s="330"/>
      <c r="J399" s="330"/>
      <c r="K399" s="330"/>
      <c r="L399" s="330"/>
      <c r="M399" s="330"/>
      <c r="N399" s="330"/>
      <c r="O399" s="330"/>
      <c r="P399" s="330"/>
      <c r="Q399" s="16" t="s">
        <v>110</v>
      </c>
      <c r="R399" s="380"/>
      <c r="S399" s="381"/>
      <c r="T399" s="381"/>
      <c r="U399" s="382"/>
      <c r="V399" s="382"/>
      <c r="W399" s="383"/>
      <c r="X399" s="381"/>
      <c r="Y399" s="381"/>
      <c r="Z399" s="382"/>
      <c r="AA399" s="381"/>
      <c r="AB399" s="329"/>
      <c r="AC399" s="329"/>
      <c r="AD399" s="329"/>
      <c r="AE399" s="329"/>
      <c r="AF399" s="329"/>
      <c r="AG399" s="329"/>
      <c r="AH399" s="384"/>
      <c r="AI399" s="384"/>
      <c r="AJ399" s="14"/>
    </row>
    <row r="400" spans="2:36" outlineLevel="1" x14ac:dyDescent="0.2">
      <c r="C400" s="119">
        <v>10</v>
      </c>
      <c r="D400" s="329"/>
      <c r="E400" s="329"/>
      <c r="F400" s="329" t="s">
        <v>309</v>
      </c>
      <c r="G400" s="329"/>
      <c r="H400" s="329"/>
      <c r="I400" s="330"/>
      <c r="J400" s="330"/>
      <c r="K400" s="330"/>
      <c r="L400" s="330"/>
      <c r="M400" s="330"/>
      <c r="N400" s="330"/>
      <c r="O400" s="330"/>
      <c r="P400" s="330"/>
      <c r="Q400" s="16" t="s">
        <v>110</v>
      </c>
      <c r="R400" s="385"/>
      <c r="S400" s="386"/>
      <c r="T400" s="386"/>
      <c r="U400" s="387"/>
      <c r="V400" s="387"/>
      <c r="W400" s="388"/>
      <c r="X400" s="386"/>
      <c r="Y400" s="386"/>
      <c r="Z400" s="387"/>
      <c r="AA400" s="386"/>
      <c r="AB400" s="333"/>
      <c r="AC400" s="333"/>
      <c r="AD400" s="333"/>
      <c r="AE400" s="333"/>
      <c r="AF400" s="333"/>
      <c r="AG400" s="333"/>
      <c r="AH400" s="389"/>
      <c r="AI400" s="389"/>
      <c r="AJ400" s="14"/>
    </row>
    <row r="401" spans="2:36" outlineLevel="1" x14ac:dyDescent="0.2">
      <c r="C401" s="119">
        <v>10</v>
      </c>
      <c r="D401" s="329"/>
      <c r="E401" s="329"/>
      <c r="F401" s="364" t="s">
        <v>310</v>
      </c>
      <c r="G401" s="364"/>
      <c r="H401" s="364"/>
      <c r="I401" s="365"/>
      <c r="J401" s="365"/>
      <c r="K401" s="365"/>
      <c r="L401" s="365"/>
      <c r="M401" s="365"/>
      <c r="N401" s="365"/>
      <c r="O401" s="365"/>
      <c r="P401" s="365"/>
      <c r="Q401" s="366" t="s">
        <v>110</v>
      </c>
      <c r="R401" s="390">
        <v>0</v>
      </c>
      <c r="S401" s="391">
        <v>0</v>
      </c>
      <c r="T401" s="391">
        <v>0</v>
      </c>
      <c r="U401" s="390">
        <v>1727.8495286243065</v>
      </c>
      <c r="V401" s="390">
        <v>1839.8276963240392</v>
      </c>
      <c r="W401" s="390">
        <v>1930.1723136189728</v>
      </c>
      <c r="X401" s="391">
        <v>2496.633706692809</v>
      </c>
      <c r="Y401" s="391">
        <v>2618.9936962860716</v>
      </c>
      <c r="Z401" s="390">
        <v>5103.9500785657474</v>
      </c>
      <c r="AA401" s="391">
        <v>3601.8383948455507</v>
      </c>
      <c r="AB401" s="391">
        <v>2731.9311485799658</v>
      </c>
      <c r="AC401" s="391">
        <v>3103.8139264904385</v>
      </c>
      <c r="AD401" s="391">
        <v>3356.7318086089444</v>
      </c>
      <c r="AE401" s="391">
        <v>3835.7866499419561</v>
      </c>
      <c r="AF401" s="391">
        <v>3491.4842777760409</v>
      </c>
      <c r="AG401" s="391">
        <v>3472.5061696458556</v>
      </c>
      <c r="AH401" s="391">
        <v>3389.7026877871663</v>
      </c>
      <c r="AI401" s="391">
        <v>3513.0770781562455</v>
      </c>
      <c r="AJ401" s="14"/>
    </row>
    <row r="402" spans="2:36" outlineLevel="1" x14ac:dyDescent="0.2">
      <c r="C402" s="119">
        <v>10</v>
      </c>
      <c r="D402" s="329"/>
      <c r="E402" s="329"/>
      <c r="F402" s="329"/>
      <c r="G402" s="329"/>
      <c r="H402" s="329"/>
      <c r="I402" s="330"/>
      <c r="J402" s="330"/>
      <c r="K402" s="330"/>
      <c r="L402" s="330"/>
      <c r="M402" s="330"/>
      <c r="N402" s="330"/>
      <c r="O402" s="330"/>
      <c r="P402" s="330"/>
      <c r="Q402" s="330"/>
      <c r="R402" s="330"/>
      <c r="S402" s="329"/>
      <c r="T402" s="329"/>
      <c r="U402" s="330"/>
      <c r="V402" s="330"/>
      <c r="W402" s="330"/>
      <c r="X402" s="329"/>
      <c r="Y402" s="329"/>
      <c r="Z402" s="330"/>
      <c r="AA402" s="329"/>
      <c r="AB402" s="329"/>
      <c r="AC402" s="329"/>
      <c r="AD402" s="329"/>
      <c r="AE402" s="329"/>
      <c r="AF402" s="329"/>
      <c r="AG402" s="329"/>
      <c r="AH402" s="329"/>
      <c r="AI402" s="329"/>
      <c r="AJ402" s="14"/>
    </row>
    <row r="403" spans="2:36" outlineLevel="1" x14ac:dyDescent="0.2">
      <c r="C403" s="119">
        <v>10</v>
      </c>
      <c r="D403" s="329"/>
      <c r="E403" s="328" t="s">
        <v>311</v>
      </c>
      <c r="F403" s="329"/>
      <c r="G403" s="329"/>
      <c r="H403" s="329"/>
      <c r="I403" s="330"/>
      <c r="J403" s="330"/>
      <c r="K403" s="330"/>
      <c r="L403" s="330"/>
      <c r="M403" s="330"/>
      <c r="N403" s="330"/>
      <c r="O403" s="330"/>
      <c r="P403" s="330"/>
      <c r="Q403" s="330"/>
      <c r="R403" s="330"/>
      <c r="S403" s="329"/>
      <c r="T403" s="329"/>
      <c r="U403" s="330"/>
      <c r="V403" s="330"/>
      <c r="W403" s="330"/>
      <c r="X403" s="329"/>
      <c r="Y403" s="329"/>
      <c r="Z403" s="330"/>
      <c r="AA403" s="329"/>
      <c r="AB403" s="329"/>
      <c r="AC403" s="329"/>
      <c r="AD403" s="329"/>
      <c r="AE403" s="329"/>
      <c r="AF403" s="329"/>
      <c r="AG403" s="329"/>
      <c r="AH403" s="329"/>
      <c r="AI403" s="329"/>
      <c r="AJ403" s="14"/>
    </row>
    <row r="404" spans="2:36" outlineLevel="1" x14ac:dyDescent="0.2">
      <c r="C404" s="119">
        <v>10</v>
      </c>
      <c r="D404" s="329"/>
      <c r="E404" s="329"/>
      <c r="F404" s="329" t="s">
        <v>312</v>
      </c>
      <c r="G404" s="329"/>
      <c r="H404" s="329"/>
      <c r="I404" s="330"/>
      <c r="J404" s="330"/>
      <c r="K404" s="330"/>
      <c r="L404" s="330"/>
      <c r="M404" s="330"/>
      <c r="N404" s="330"/>
      <c r="O404" s="330"/>
      <c r="P404" s="330"/>
      <c r="Q404" s="16" t="s">
        <v>110</v>
      </c>
      <c r="R404" s="392">
        <v>0</v>
      </c>
      <c r="S404" s="393">
        <v>0</v>
      </c>
      <c r="T404" s="393">
        <v>0</v>
      </c>
      <c r="U404" s="394">
        <v>-1727.8495286243065</v>
      </c>
      <c r="V404" s="394">
        <v>-1839.8276963240392</v>
      </c>
      <c r="W404" s="395">
        <v>-1914.4100889003021</v>
      </c>
      <c r="X404" s="393">
        <v>-2366.8153605059879</v>
      </c>
      <c r="Y404" s="393">
        <v>-2353.6301888826893</v>
      </c>
      <c r="Z404" s="394">
        <v>-4764.6350778969327</v>
      </c>
      <c r="AA404" s="393">
        <v>-3252.7846328258152</v>
      </c>
      <c r="AB404" s="396">
        <v>-2372.6652522099957</v>
      </c>
      <c r="AC404" s="396">
        <v>-2484.7795836162359</v>
      </c>
      <c r="AD404" s="396">
        <v>-2726.7483824439537</v>
      </c>
      <c r="AE404" s="396">
        <v>-3185.1151892757985</v>
      </c>
      <c r="AF404" s="396">
        <v>-2827.8350768542532</v>
      </c>
      <c r="AG404" s="396">
        <v>-2808.0321879896956</v>
      </c>
      <c r="AH404" s="397">
        <v>-2716.4145149099809</v>
      </c>
      <c r="AI404" s="397">
        <v>-2832.0455937151573</v>
      </c>
      <c r="AJ404" s="14"/>
    </row>
    <row r="405" spans="2:36" outlineLevel="1" x14ac:dyDescent="0.2">
      <c r="C405" s="119">
        <v>10</v>
      </c>
      <c r="D405" s="329"/>
      <c r="E405" s="329"/>
      <c r="F405" s="329" t="s">
        <v>313</v>
      </c>
      <c r="G405" s="329"/>
      <c r="H405" s="329"/>
      <c r="I405" s="330"/>
      <c r="J405" s="330"/>
      <c r="K405" s="330"/>
      <c r="L405" s="330"/>
      <c r="M405" s="330"/>
      <c r="N405" s="330"/>
      <c r="O405" s="330"/>
      <c r="P405" s="330"/>
      <c r="Q405" s="16" t="s">
        <v>110</v>
      </c>
      <c r="R405" s="380"/>
      <c r="S405" s="381"/>
      <c r="T405" s="381"/>
      <c r="U405" s="382"/>
      <c r="V405" s="382"/>
      <c r="W405" s="383"/>
      <c r="X405" s="381"/>
      <c r="Y405" s="381"/>
      <c r="Z405" s="382"/>
      <c r="AA405" s="381"/>
      <c r="AB405" s="329"/>
      <c r="AC405" s="329"/>
      <c r="AD405" s="329"/>
      <c r="AE405" s="329"/>
      <c r="AF405" s="329"/>
      <c r="AG405" s="329"/>
      <c r="AH405" s="384"/>
      <c r="AI405" s="384"/>
      <c r="AJ405" s="14"/>
    </row>
    <row r="406" spans="2:36" outlineLevel="1" x14ac:dyDescent="0.2">
      <c r="C406" s="119">
        <v>10</v>
      </c>
      <c r="D406" s="329"/>
      <c r="E406" s="329"/>
      <c r="F406" s="329" t="s">
        <v>314</v>
      </c>
      <c r="G406" s="329"/>
      <c r="H406" s="329"/>
      <c r="I406" s="330"/>
      <c r="J406" s="330"/>
      <c r="K406" s="330"/>
      <c r="L406" s="330"/>
      <c r="M406" s="330"/>
      <c r="N406" s="330"/>
      <c r="O406" s="330"/>
      <c r="P406" s="330"/>
      <c r="Q406" s="16" t="s">
        <v>110</v>
      </c>
      <c r="R406" s="398">
        <v>0</v>
      </c>
      <c r="S406" s="399">
        <v>0</v>
      </c>
      <c r="T406" s="399">
        <v>0</v>
      </c>
      <c r="U406" s="400">
        <v>0</v>
      </c>
      <c r="V406" s="400">
        <v>0</v>
      </c>
      <c r="W406" s="401">
        <v>0</v>
      </c>
      <c r="X406" s="399">
        <v>-4190.9314510316508</v>
      </c>
      <c r="Y406" s="399">
        <v>-2962.4461573954513</v>
      </c>
      <c r="Z406" s="400">
        <v>-4.9319378803906089</v>
      </c>
      <c r="AA406" s="399">
        <v>-60.219810083675426</v>
      </c>
      <c r="AB406" s="339">
        <v>-15.254021097178136</v>
      </c>
      <c r="AC406" s="339">
        <v>-118.53385055462643</v>
      </c>
      <c r="AD406" s="339">
        <v>-266.50818009627881</v>
      </c>
      <c r="AE406" s="339">
        <v>-425.12084875709422</v>
      </c>
      <c r="AF406" s="339">
        <v>-16.200296849077304</v>
      </c>
      <c r="AG406" s="339">
        <v>-48.707453270629578</v>
      </c>
      <c r="AH406" s="402">
        <v>-270.15537853092053</v>
      </c>
      <c r="AI406" s="402">
        <v>-8.4579176638396163</v>
      </c>
      <c r="AJ406" s="14"/>
    </row>
    <row r="407" spans="2:36" outlineLevel="1" x14ac:dyDescent="0.2">
      <c r="C407" s="119">
        <v>10</v>
      </c>
      <c r="D407" s="329"/>
      <c r="E407" s="329"/>
      <c r="F407" s="329" t="s">
        <v>315</v>
      </c>
      <c r="G407" s="329"/>
      <c r="H407" s="329"/>
      <c r="I407" s="330"/>
      <c r="J407" s="330"/>
      <c r="K407" s="330"/>
      <c r="L407" s="330"/>
      <c r="M407" s="330"/>
      <c r="N407" s="330"/>
      <c r="O407" s="330"/>
      <c r="P407" s="330"/>
      <c r="Q407" s="16" t="s">
        <v>110</v>
      </c>
      <c r="R407" s="304">
        <v>0</v>
      </c>
      <c r="S407" s="305">
        <v>0</v>
      </c>
      <c r="T407" s="305">
        <v>0</v>
      </c>
      <c r="U407" s="305">
        <v>0</v>
      </c>
      <c r="V407" s="305">
        <v>0</v>
      </c>
      <c r="W407" s="306">
        <v>0</v>
      </c>
      <c r="X407" s="305">
        <v>-97.677964736774413</v>
      </c>
      <c r="Y407" s="305">
        <v>-206.49625024913459</v>
      </c>
      <c r="Z407" s="305">
        <v>-256.48222515007302</v>
      </c>
      <c r="AA407" s="305">
        <v>-263.87030213612178</v>
      </c>
      <c r="AB407" s="307">
        <v>-271.61579655011388</v>
      </c>
      <c r="AC407" s="307">
        <v>-280.3955909718614</v>
      </c>
      <c r="AD407" s="307">
        <v>-285.51237913809541</v>
      </c>
      <c r="AE407" s="307">
        <v>-295.1777495072925</v>
      </c>
      <c r="AF407" s="307">
        <v>-301.22963685862521</v>
      </c>
      <c r="AG407" s="307">
        <v>-301.61555130637726</v>
      </c>
      <c r="AH407" s="362">
        <v>-305.73691636483795</v>
      </c>
      <c r="AI407" s="362">
        <v>-309.34744921883157</v>
      </c>
      <c r="AJ407" s="14"/>
    </row>
    <row r="408" spans="2:36" outlineLevel="1" x14ac:dyDescent="0.2">
      <c r="C408" s="119">
        <v>10</v>
      </c>
      <c r="D408" s="329"/>
      <c r="E408" s="329"/>
      <c r="F408" s="364" t="s">
        <v>316</v>
      </c>
      <c r="G408" s="364"/>
      <c r="H408" s="364"/>
      <c r="I408" s="365"/>
      <c r="J408" s="365"/>
      <c r="K408" s="365"/>
      <c r="L408" s="365"/>
      <c r="M408" s="365"/>
      <c r="N408" s="365"/>
      <c r="O408" s="365"/>
      <c r="P408" s="365"/>
      <c r="Q408" s="366" t="s">
        <v>110</v>
      </c>
      <c r="R408" s="390">
        <v>0</v>
      </c>
      <c r="S408" s="390">
        <v>0</v>
      </c>
      <c r="T408" s="390">
        <v>0</v>
      </c>
      <c r="U408" s="390">
        <v>-1727.8495286243065</v>
      </c>
      <c r="V408" s="390">
        <v>-1839.8276963240392</v>
      </c>
      <c r="W408" s="390">
        <v>-1914.4100889003021</v>
      </c>
      <c r="X408" s="390">
        <v>-6655.4247762744135</v>
      </c>
      <c r="Y408" s="390">
        <v>-5522.572596527275</v>
      </c>
      <c r="Z408" s="390">
        <v>-5026.0492409273957</v>
      </c>
      <c r="AA408" s="390">
        <v>-3576.8747450456121</v>
      </c>
      <c r="AB408" s="390">
        <v>-2659.5350698572879</v>
      </c>
      <c r="AC408" s="390">
        <v>-2883.7090251427239</v>
      </c>
      <c r="AD408" s="390">
        <v>-3278.7689416783278</v>
      </c>
      <c r="AE408" s="390">
        <v>-3905.4137875401852</v>
      </c>
      <c r="AF408" s="390">
        <v>-3145.2650105619559</v>
      </c>
      <c r="AG408" s="390">
        <v>-3158.3551925667025</v>
      </c>
      <c r="AH408" s="390">
        <v>-3292.3068098057392</v>
      </c>
      <c r="AI408" s="390">
        <v>-3149.8509605978284</v>
      </c>
      <c r="AJ408" s="14"/>
    </row>
    <row r="409" spans="2:36" outlineLevel="1" x14ac:dyDescent="0.2">
      <c r="C409" s="119">
        <v>10</v>
      </c>
      <c r="D409" s="329"/>
      <c r="E409" s="329"/>
      <c r="F409" s="329"/>
      <c r="G409" s="329"/>
      <c r="H409" s="329"/>
      <c r="I409" s="330"/>
      <c r="J409" s="330"/>
      <c r="K409" s="330"/>
      <c r="L409" s="330"/>
      <c r="M409" s="330"/>
      <c r="N409" s="330"/>
      <c r="O409" s="330"/>
      <c r="P409" s="330"/>
      <c r="Q409" s="330"/>
      <c r="R409" s="330"/>
      <c r="S409" s="329"/>
      <c r="T409" s="329"/>
      <c r="U409" s="330"/>
      <c r="V409" s="330"/>
      <c r="W409" s="330"/>
      <c r="X409" s="329"/>
      <c r="Y409" s="329"/>
      <c r="Z409" s="330"/>
      <c r="AA409" s="329"/>
      <c r="AB409" s="329"/>
      <c r="AC409" s="329"/>
      <c r="AD409" s="329"/>
      <c r="AE409" s="329"/>
      <c r="AF409" s="329"/>
      <c r="AG409" s="329"/>
      <c r="AH409" s="329"/>
      <c r="AI409" s="329"/>
      <c r="AJ409" s="14"/>
    </row>
    <row r="410" spans="2:36" s="310" customFormat="1" outlineLevel="1" x14ac:dyDescent="0.2">
      <c r="C410" s="119">
        <v>10</v>
      </c>
      <c r="E410" s="328" t="s">
        <v>317</v>
      </c>
      <c r="F410" s="259"/>
      <c r="G410" s="329"/>
      <c r="H410" s="329"/>
      <c r="I410" s="330"/>
      <c r="J410" s="330"/>
      <c r="K410" s="330"/>
      <c r="L410" s="330"/>
      <c r="M410" s="330"/>
      <c r="N410" s="330"/>
      <c r="O410" s="330"/>
      <c r="P410" s="330"/>
      <c r="Q410" s="16" t="s">
        <v>110</v>
      </c>
      <c r="R410" s="340">
        <v>0</v>
      </c>
      <c r="S410" s="341">
        <v>0</v>
      </c>
      <c r="T410" s="341">
        <v>0</v>
      </c>
      <c r="U410" s="341">
        <v>0</v>
      </c>
      <c r="V410" s="341">
        <v>0</v>
      </c>
      <c r="W410" s="342">
        <v>0</v>
      </c>
      <c r="X410" s="341">
        <v>0</v>
      </c>
      <c r="Y410" s="341">
        <v>-4158.7910695816045</v>
      </c>
      <c r="Z410" s="341">
        <v>-7062.3699698228083</v>
      </c>
      <c r="AA410" s="341">
        <v>-6984.4691321844566</v>
      </c>
      <c r="AB410" s="343">
        <v>-6959.5054823845185</v>
      </c>
      <c r="AC410" s="343">
        <v>-6887.1094036618406</v>
      </c>
      <c r="AD410" s="343">
        <v>-6667.0045023141265</v>
      </c>
      <c r="AE410" s="343">
        <v>-6589.0416353835099</v>
      </c>
      <c r="AF410" s="343">
        <v>-6658.6687729817386</v>
      </c>
      <c r="AG410" s="343">
        <v>-6312.449505767654</v>
      </c>
      <c r="AH410" s="344">
        <v>-5998.2985286885014</v>
      </c>
      <c r="AI410" s="344">
        <v>-5900.9026507070739</v>
      </c>
      <c r="AJ410" s="403"/>
    </row>
    <row r="411" spans="2:36" outlineLevel="1" x14ac:dyDescent="0.2">
      <c r="C411" s="119">
        <v>10</v>
      </c>
      <c r="D411" s="259"/>
      <c r="E411" s="259"/>
      <c r="G411" s="259"/>
      <c r="H411" s="259"/>
      <c r="I411" s="16"/>
      <c r="J411" s="16"/>
      <c r="K411" s="16"/>
      <c r="L411" s="16"/>
      <c r="M411" s="16"/>
      <c r="N411" s="16"/>
      <c r="O411" s="16"/>
      <c r="P411" s="16"/>
      <c r="Q411" s="16"/>
      <c r="R411" s="16"/>
      <c r="S411" s="259"/>
      <c r="T411" s="259"/>
      <c r="U411" s="16"/>
      <c r="V411" s="16"/>
      <c r="W411" s="16"/>
      <c r="X411" s="259"/>
      <c r="Y411" s="259"/>
      <c r="Z411" s="16"/>
      <c r="AA411" s="259"/>
      <c r="AB411" s="259"/>
      <c r="AC411" s="259"/>
      <c r="AD411" s="259"/>
      <c r="AE411" s="259"/>
      <c r="AF411" s="259"/>
      <c r="AG411" s="259"/>
      <c r="AH411" s="259"/>
      <c r="AI411" s="259"/>
      <c r="AJ411" s="14"/>
    </row>
    <row r="412" spans="2:36" s="11" customFormat="1" outlineLevel="1" x14ac:dyDescent="0.2">
      <c r="B412" s="310"/>
      <c r="C412" s="119">
        <v>10</v>
      </c>
      <c r="E412" s="120" t="s">
        <v>318</v>
      </c>
      <c r="F412" s="121"/>
      <c r="G412" s="121"/>
      <c r="H412" s="121"/>
      <c r="I412" s="121"/>
      <c r="J412" s="121"/>
      <c r="K412" s="121"/>
      <c r="L412" s="121"/>
      <c r="M412" s="121"/>
      <c r="N412" s="121"/>
      <c r="O412" s="121"/>
      <c r="P412" s="121"/>
      <c r="Q412" s="122"/>
      <c r="R412" s="123"/>
      <c r="S412" s="123"/>
      <c r="T412" s="123"/>
      <c r="U412" s="123"/>
      <c r="V412" s="123"/>
      <c r="W412" s="123"/>
      <c r="X412" s="123"/>
      <c r="Y412" s="123"/>
      <c r="Z412" s="123"/>
      <c r="AA412" s="123"/>
      <c r="AB412" s="123"/>
      <c r="AC412" s="123"/>
      <c r="AD412" s="123"/>
      <c r="AE412" s="123"/>
      <c r="AF412" s="123"/>
      <c r="AG412" s="123"/>
      <c r="AH412" s="123"/>
      <c r="AI412" s="123"/>
    </row>
    <row r="413" spans="2:36" outlineLevel="1" x14ac:dyDescent="0.2">
      <c r="C413" s="119">
        <v>10</v>
      </c>
      <c r="D413" s="259"/>
      <c r="E413" s="259"/>
      <c r="F413" s="259"/>
      <c r="G413" s="259"/>
      <c r="H413" s="259"/>
      <c r="I413" s="16"/>
      <c r="J413" s="16"/>
      <c r="K413" s="16"/>
      <c r="L413" s="16"/>
      <c r="M413" s="16"/>
      <c r="N413" s="16"/>
      <c r="O413" s="16"/>
      <c r="P413" s="16"/>
      <c r="Q413" s="16"/>
      <c r="R413" s="16"/>
      <c r="S413" s="259"/>
      <c r="T413" s="259"/>
      <c r="U413" s="16"/>
      <c r="V413" s="16"/>
      <c r="W413" s="16"/>
      <c r="X413" s="259"/>
      <c r="Y413" s="259"/>
      <c r="Z413" s="16"/>
      <c r="AA413" s="259"/>
      <c r="AB413" s="259"/>
      <c r="AC413" s="259"/>
      <c r="AD413" s="259"/>
      <c r="AE413" s="259"/>
      <c r="AF413" s="259"/>
      <c r="AG413" s="259"/>
      <c r="AH413" s="259"/>
      <c r="AI413" s="259"/>
      <c r="AJ413" s="14"/>
    </row>
    <row r="414" spans="2:36" outlineLevel="1" x14ac:dyDescent="0.2">
      <c r="C414" s="119">
        <v>10</v>
      </c>
      <c r="D414" s="259"/>
      <c r="E414" s="373" t="s">
        <v>319</v>
      </c>
      <c r="F414" s="259"/>
      <c r="G414" s="259"/>
      <c r="H414" s="259"/>
      <c r="I414" s="16"/>
      <c r="J414" s="16"/>
      <c r="K414" s="16"/>
      <c r="L414" s="16"/>
      <c r="M414" s="16"/>
      <c r="N414" s="16"/>
      <c r="O414" s="16"/>
      <c r="P414" s="16"/>
      <c r="Q414" s="16" t="s">
        <v>110</v>
      </c>
      <c r="R414" s="340">
        <v>0</v>
      </c>
      <c r="S414" s="341">
        <v>0</v>
      </c>
      <c r="T414" s="341">
        <v>0</v>
      </c>
      <c r="U414" s="341">
        <v>0</v>
      </c>
      <c r="V414" s="341">
        <v>0</v>
      </c>
      <c r="W414" s="342">
        <v>15.762224718670723</v>
      </c>
      <c r="X414" s="341">
        <v>-4158.7910695816045</v>
      </c>
      <c r="Y414" s="341">
        <v>-7062.3699698228083</v>
      </c>
      <c r="Z414" s="341">
        <v>-6984.4691321844566</v>
      </c>
      <c r="AA414" s="341">
        <v>-6959.5054823845185</v>
      </c>
      <c r="AB414" s="343">
        <v>-6887.1094036618406</v>
      </c>
      <c r="AC414" s="343">
        <v>-6667.0045023141265</v>
      </c>
      <c r="AD414" s="343">
        <v>-6589.0416353835099</v>
      </c>
      <c r="AE414" s="343">
        <v>-6658.6687729817386</v>
      </c>
      <c r="AF414" s="343">
        <v>-6312.449505767654</v>
      </c>
      <c r="AG414" s="343">
        <v>-5998.2985286885014</v>
      </c>
      <c r="AH414" s="344">
        <v>-5900.9026507070739</v>
      </c>
      <c r="AI414" s="344">
        <v>-5537.6765331486567</v>
      </c>
      <c r="AJ414" s="14"/>
    </row>
    <row r="415" spans="2:36" outlineLevel="1" x14ac:dyDescent="0.2">
      <c r="C415" s="119">
        <v>10</v>
      </c>
      <c r="D415" s="259"/>
      <c r="E415" s="373"/>
      <c r="F415" s="259"/>
      <c r="G415" s="259"/>
      <c r="H415" s="259"/>
      <c r="I415" s="16"/>
      <c r="J415" s="16"/>
      <c r="K415" s="16"/>
      <c r="L415" s="16"/>
      <c r="M415" s="16"/>
      <c r="N415" s="16"/>
      <c r="O415" s="16"/>
      <c r="P415" s="16"/>
      <c r="Q415" s="16"/>
      <c r="R415" s="16"/>
      <c r="S415" s="259"/>
      <c r="T415" s="259"/>
      <c r="U415" s="16"/>
      <c r="V415" s="16"/>
      <c r="W415" s="16"/>
      <c r="X415" s="259"/>
      <c r="Y415" s="259"/>
      <c r="Z415" s="16"/>
      <c r="AA415" s="259"/>
      <c r="AB415" s="259"/>
      <c r="AC415" s="259"/>
      <c r="AD415" s="259"/>
      <c r="AE415" s="259"/>
      <c r="AF415" s="259"/>
      <c r="AG415" s="259"/>
      <c r="AH415" s="259"/>
      <c r="AI415" s="259"/>
      <c r="AJ415" s="14"/>
    </row>
    <row r="416" spans="2:36" s="310" customFormat="1" outlineLevel="1" x14ac:dyDescent="0.2">
      <c r="C416" s="119">
        <v>10</v>
      </c>
      <c r="D416" s="329"/>
      <c r="E416" s="328" t="s">
        <v>320</v>
      </c>
      <c r="F416" s="329"/>
      <c r="G416" s="329"/>
      <c r="H416" s="329"/>
      <c r="I416" s="330"/>
      <c r="J416" s="330"/>
      <c r="K416" s="330"/>
      <c r="L416" s="330"/>
      <c r="M416" s="330"/>
      <c r="N416" s="330"/>
      <c r="O416" s="330"/>
      <c r="P416" s="330"/>
      <c r="Q416" s="16" t="s">
        <v>110</v>
      </c>
      <c r="R416" s="404">
        <v>0</v>
      </c>
      <c r="S416" s="405">
        <v>0</v>
      </c>
      <c r="T416" s="405">
        <v>0</v>
      </c>
      <c r="U416" s="405">
        <v>0</v>
      </c>
      <c r="V416" s="405">
        <v>0</v>
      </c>
      <c r="W416" s="405">
        <v>2.8868816687768906</v>
      </c>
      <c r="X416" s="405">
        <v>0</v>
      </c>
      <c r="Y416" s="405">
        <v>0</v>
      </c>
      <c r="Z416" s="405">
        <v>0</v>
      </c>
      <c r="AA416" s="405">
        <v>0</v>
      </c>
      <c r="AB416" s="405">
        <v>0</v>
      </c>
      <c r="AC416" s="405">
        <v>0</v>
      </c>
      <c r="AD416" s="405">
        <v>0</v>
      </c>
      <c r="AE416" s="405">
        <v>0</v>
      </c>
      <c r="AF416" s="405">
        <v>0</v>
      </c>
      <c r="AG416" s="405">
        <v>0</v>
      </c>
      <c r="AH416" s="406">
        <v>0</v>
      </c>
      <c r="AI416" s="406">
        <v>0</v>
      </c>
      <c r="AJ416" s="403"/>
    </row>
    <row r="417" spans="2:36" s="310" customFormat="1" outlineLevel="1" x14ac:dyDescent="0.2">
      <c r="D417" s="329"/>
      <c r="E417" s="329"/>
      <c r="F417" s="329"/>
      <c r="G417" s="329"/>
      <c r="H417" s="329"/>
      <c r="I417" s="330"/>
      <c r="J417" s="330"/>
      <c r="K417" s="330"/>
      <c r="L417" s="330"/>
      <c r="M417" s="330"/>
      <c r="N417" s="330"/>
      <c r="O417" s="330"/>
      <c r="P417" s="330"/>
      <c r="Q417" s="330"/>
      <c r="R417" s="330"/>
      <c r="S417" s="329"/>
      <c r="T417" s="329"/>
      <c r="U417" s="330"/>
      <c r="V417" s="330"/>
      <c r="W417" s="330"/>
      <c r="X417" s="329"/>
      <c r="Y417" s="329"/>
      <c r="Z417" s="330"/>
      <c r="AA417" s="329"/>
      <c r="AB417" s="329"/>
      <c r="AC417" s="329"/>
      <c r="AD417" s="329"/>
      <c r="AE417" s="329"/>
      <c r="AF417" s="329"/>
      <c r="AG417" s="329"/>
      <c r="AH417" s="329"/>
      <c r="AI417" s="329"/>
      <c r="AJ417" s="403"/>
    </row>
    <row r="418" spans="2:36" x14ac:dyDescent="0.2">
      <c r="C418" s="116">
        <v>11</v>
      </c>
      <c r="D418" s="67" t="s">
        <v>141</v>
      </c>
      <c r="E418" s="67"/>
      <c r="F418" s="67"/>
      <c r="G418" s="67" t="s">
        <v>298</v>
      </c>
      <c r="H418" s="102"/>
      <c r="I418" s="67"/>
      <c r="J418" s="67"/>
      <c r="K418" s="102"/>
      <c r="L418" s="67"/>
      <c r="M418" s="67"/>
      <c r="N418" s="67"/>
      <c r="O418" s="67"/>
      <c r="P418" s="67"/>
      <c r="Q418" s="117" t="s">
        <v>110</v>
      </c>
      <c r="R418" s="118">
        <v>0</v>
      </c>
      <c r="S418" s="118">
        <v>0</v>
      </c>
      <c r="T418" s="118">
        <v>0</v>
      </c>
      <c r="U418" s="118">
        <v>0</v>
      </c>
      <c r="V418" s="118">
        <v>0</v>
      </c>
      <c r="W418" s="118">
        <v>0.22862198380778428</v>
      </c>
      <c r="X418" s="118">
        <v>0</v>
      </c>
      <c r="Y418" s="118">
        <v>0</v>
      </c>
      <c r="Z418" s="118">
        <v>0</v>
      </c>
      <c r="AA418" s="118">
        <v>0</v>
      </c>
      <c r="AB418" s="118">
        <v>0</v>
      </c>
      <c r="AC418" s="118">
        <v>0</v>
      </c>
      <c r="AD418" s="118">
        <v>0</v>
      </c>
      <c r="AE418" s="118">
        <v>0</v>
      </c>
      <c r="AF418" s="118">
        <v>0</v>
      </c>
      <c r="AG418" s="118">
        <v>0</v>
      </c>
      <c r="AH418" s="118">
        <v>0</v>
      </c>
      <c r="AI418" s="118">
        <v>0</v>
      </c>
    </row>
    <row r="419" spans="2:36" s="11" customFormat="1" outlineLevel="1" x14ac:dyDescent="0.2">
      <c r="B419" s="310"/>
      <c r="C419" s="119">
        <v>11</v>
      </c>
      <c r="E419" s="120" t="s">
        <v>299</v>
      </c>
      <c r="F419" s="121"/>
      <c r="G419" s="121"/>
      <c r="H419" s="121"/>
      <c r="I419" s="121"/>
      <c r="J419" s="121"/>
      <c r="K419" s="121"/>
      <c r="L419" s="121"/>
      <c r="M419" s="121"/>
      <c r="N419" s="121"/>
      <c r="O419" s="121"/>
      <c r="P419" s="121"/>
      <c r="Q419" s="122"/>
      <c r="R419" s="123"/>
      <c r="S419" s="123"/>
      <c r="T419" s="123"/>
      <c r="U419" s="123"/>
      <c r="V419" s="123"/>
      <c r="W419" s="123"/>
      <c r="X419" s="123"/>
      <c r="Y419" s="123"/>
      <c r="Z419" s="123"/>
      <c r="AA419" s="123"/>
      <c r="AB419" s="123"/>
      <c r="AC419" s="123"/>
      <c r="AD419" s="123"/>
      <c r="AE419" s="123"/>
      <c r="AF419" s="123"/>
      <c r="AG419" s="123"/>
      <c r="AH419" s="123"/>
      <c r="AI419" s="123"/>
    </row>
    <row r="420" spans="2:36" s="11" customFormat="1" outlineLevel="1" x14ac:dyDescent="0.2">
      <c r="B420" s="310"/>
      <c r="C420" s="119">
        <v>11</v>
      </c>
      <c r="E420" s="359"/>
      <c r="F420" s="309"/>
      <c r="G420" s="309"/>
      <c r="H420" s="309"/>
      <c r="I420" s="309"/>
      <c r="J420" s="309"/>
      <c r="K420" s="309"/>
      <c r="L420" s="309"/>
      <c r="M420" s="309"/>
      <c r="N420" s="309"/>
      <c r="O420" s="309"/>
      <c r="P420" s="309"/>
      <c r="Q420" s="360"/>
      <c r="R420" s="361"/>
      <c r="S420" s="361"/>
      <c r="T420" s="361"/>
      <c r="U420" s="361"/>
      <c r="V420" s="361"/>
      <c r="W420" s="361"/>
      <c r="X420" s="361"/>
      <c r="Y420" s="361"/>
      <c r="Z420" s="361"/>
      <c r="AA420" s="361"/>
      <c r="AB420" s="361"/>
      <c r="AC420" s="361"/>
      <c r="AD420" s="361"/>
      <c r="AE420" s="361"/>
      <c r="AF420" s="361"/>
      <c r="AG420" s="361"/>
      <c r="AH420" s="361"/>
      <c r="AI420" s="361"/>
    </row>
    <row r="421" spans="2:36" outlineLevel="1" x14ac:dyDescent="0.2">
      <c r="C421" s="119">
        <v>11</v>
      </c>
      <c r="D421" s="329"/>
      <c r="E421" s="124" t="s">
        <v>300</v>
      </c>
      <c r="F421" s="329"/>
      <c r="G421" s="329"/>
      <c r="H421" s="329"/>
      <c r="I421" s="330"/>
      <c r="J421" s="330"/>
      <c r="K421" s="330"/>
      <c r="L421" s="330"/>
      <c r="M421" s="330"/>
      <c r="N421" s="330"/>
      <c r="O421" s="330"/>
      <c r="P421" s="330"/>
      <c r="Q421" s="16" t="s">
        <v>110</v>
      </c>
      <c r="R421" s="299">
        <v>0</v>
      </c>
      <c r="S421" s="300">
        <v>0</v>
      </c>
      <c r="T421" s="300">
        <v>0</v>
      </c>
      <c r="U421" s="300">
        <v>327.51909211668237</v>
      </c>
      <c r="V421" s="300">
        <v>344.89911182172864</v>
      </c>
      <c r="W421" s="301">
        <v>357.34994128377298</v>
      </c>
      <c r="X421" s="300">
        <v>441.86458543813183</v>
      </c>
      <c r="Y421" s="300">
        <v>493.87071696667613</v>
      </c>
      <c r="Z421" s="300">
        <v>474.65918958453096</v>
      </c>
      <c r="AA421" s="300">
        <v>496.81847566202418</v>
      </c>
      <c r="AB421" s="302">
        <v>495.79457216522064</v>
      </c>
      <c r="AC421" s="302">
        <v>424.27620526813428</v>
      </c>
      <c r="AD421" s="302">
        <v>616.01394887334914</v>
      </c>
      <c r="AE421" s="302">
        <v>463.23600184176797</v>
      </c>
      <c r="AF421" s="302">
        <v>501.90458048105381</v>
      </c>
      <c r="AG421" s="302">
        <v>467.91020645409856</v>
      </c>
      <c r="AH421" s="348">
        <v>615.17511793923484</v>
      </c>
      <c r="AI421" s="348">
        <v>1228.8766047054364</v>
      </c>
      <c r="AJ421" s="14"/>
    </row>
    <row r="422" spans="2:36" outlineLevel="1" x14ac:dyDescent="0.2">
      <c r="C422" s="119">
        <v>11</v>
      </c>
      <c r="D422" s="329"/>
      <c r="E422" s="124" t="s">
        <v>231</v>
      </c>
      <c r="F422" s="329"/>
      <c r="G422" s="329"/>
      <c r="H422" s="329"/>
      <c r="I422" s="330"/>
      <c r="J422" s="330"/>
      <c r="K422" s="330"/>
      <c r="L422" s="330"/>
      <c r="M422" s="330"/>
      <c r="N422" s="330"/>
      <c r="O422" s="330"/>
      <c r="P422" s="330"/>
      <c r="Q422" s="16" t="s">
        <v>110</v>
      </c>
      <c r="R422" s="314">
        <v>0</v>
      </c>
      <c r="S422" s="315">
        <v>0</v>
      </c>
      <c r="T422" s="315">
        <v>0</v>
      </c>
      <c r="U422" s="315">
        <v>0</v>
      </c>
      <c r="V422" s="315">
        <v>0</v>
      </c>
      <c r="W422" s="316">
        <v>0</v>
      </c>
      <c r="X422" s="315">
        <v>0</v>
      </c>
      <c r="Y422" s="315">
        <v>0</v>
      </c>
      <c r="Z422" s="315">
        <v>0</v>
      </c>
      <c r="AA422" s="315">
        <v>0</v>
      </c>
      <c r="AB422" s="5">
        <v>0</v>
      </c>
      <c r="AC422" s="5">
        <v>0</v>
      </c>
      <c r="AD422" s="5">
        <v>0</v>
      </c>
      <c r="AE422" s="5">
        <v>0</v>
      </c>
      <c r="AF422" s="5">
        <v>0</v>
      </c>
      <c r="AG422" s="5">
        <v>0</v>
      </c>
      <c r="AH422" s="350">
        <v>0</v>
      </c>
      <c r="AI422" s="350">
        <v>0</v>
      </c>
      <c r="AJ422" s="14"/>
    </row>
    <row r="423" spans="2:36" outlineLevel="1" x14ac:dyDescent="0.2">
      <c r="C423" s="119">
        <v>11</v>
      </c>
      <c r="D423" s="329"/>
      <c r="E423" s="328" t="s">
        <v>230</v>
      </c>
      <c r="F423" s="329"/>
      <c r="G423" s="329"/>
      <c r="H423" s="329"/>
      <c r="I423" s="330"/>
      <c r="J423" s="330"/>
      <c r="K423" s="330"/>
      <c r="L423" s="330"/>
      <c r="M423" s="330"/>
      <c r="N423" s="330"/>
      <c r="O423" s="330"/>
      <c r="P423" s="330"/>
      <c r="Q423" s="16" t="s">
        <v>110</v>
      </c>
      <c r="R423" s="314">
        <v>0</v>
      </c>
      <c r="S423" s="315">
        <v>0</v>
      </c>
      <c r="T423" s="315">
        <v>0</v>
      </c>
      <c r="U423" s="315">
        <v>0</v>
      </c>
      <c r="V423" s="315">
        <v>0</v>
      </c>
      <c r="W423" s="316">
        <v>0</v>
      </c>
      <c r="X423" s="315">
        <v>0</v>
      </c>
      <c r="Y423" s="315">
        <v>0</v>
      </c>
      <c r="Z423" s="315">
        <v>0</v>
      </c>
      <c r="AA423" s="315">
        <v>0</v>
      </c>
      <c r="AB423" s="5">
        <v>0</v>
      </c>
      <c r="AC423" s="5">
        <v>0</v>
      </c>
      <c r="AD423" s="5">
        <v>0</v>
      </c>
      <c r="AE423" s="5">
        <v>0</v>
      </c>
      <c r="AF423" s="5">
        <v>0</v>
      </c>
      <c r="AG423" s="5">
        <v>0</v>
      </c>
      <c r="AH423" s="350">
        <v>0</v>
      </c>
      <c r="AI423" s="350">
        <v>0</v>
      </c>
      <c r="AJ423" s="14"/>
    </row>
    <row r="424" spans="2:36" outlineLevel="1" x14ac:dyDescent="0.2">
      <c r="C424" s="119">
        <v>11</v>
      </c>
      <c r="D424" s="329"/>
      <c r="E424" s="328" t="s">
        <v>17</v>
      </c>
      <c r="F424" s="329"/>
      <c r="G424" s="329"/>
      <c r="H424" s="329"/>
      <c r="I424" s="330"/>
      <c r="J424" s="330"/>
      <c r="K424" s="330"/>
      <c r="L424" s="330"/>
      <c r="M424" s="330"/>
      <c r="N424" s="330"/>
      <c r="O424" s="330"/>
      <c r="P424" s="330"/>
      <c r="Q424" s="16" t="s">
        <v>110</v>
      </c>
      <c r="R424" s="314"/>
      <c r="S424" s="315"/>
      <c r="T424" s="315"/>
      <c r="U424" s="315"/>
      <c r="V424" s="315"/>
      <c r="W424" s="316"/>
      <c r="X424" s="315"/>
      <c r="Y424" s="315"/>
      <c r="Z424" s="315"/>
      <c r="AA424" s="315"/>
      <c r="AB424" s="5"/>
      <c r="AC424" s="5"/>
      <c r="AD424" s="5"/>
      <c r="AE424" s="5"/>
      <c r="AF424" s="5"/>
      <c r="AG424" s="5"/>
      <c r="AH424" s="350"/>
      <c r="AI424" s="350"/>
      <c r="AJ424" s="14"/>
    </row>
    <row r="425" spans="2:36" outlineLevel="1" x14ac:dyDescent="0.2">
      <c r="C425" s="119">
        <v>11</v>
      </c>
      <c r="D425" s="329"/>
      <c r="E425" s="328" t="s">
        <v>266</v>
      </c>
      <c r="F425" s="329"/>
      <c r="G425" s="329"/>
      <c r="H425" s="329"/>
      <c r="I425" s="330"/>
      <c r="J425" s="330"/>
      <c r="K425" s="330"/>
      <c r="L425" s="330"/>
      <c r="M425" s="330"/>
      <c r="N425" s="330"/>
      <c r="O425" s="330"/>
      <c r="P425" s="330"/>
      <c r="Q425" s="16" t="s">
        <v>110</v>
      </c>
      <c r="R425" s="314">
        <v>0</v>
      </c>
      <c r="S425" s="315">
        <v>0</v>
      </c>
      <c r="T425" s="315">
        <v>0</v>
      </c>
      <c r="U425" s="315">
        <v>0</v>
      </c>
      <c r="V425" s="315">
        <v>0</v>
      </c>
      <c r="W425" s="316">
        <v>1.2482642165008899</v>
      </c>
      <c r="X425" s="315">
        <v>11.787287630769445</v>
      </c>
      <c r="Y425" s="315">
        <v>21.288698158876116</v>
      </c>
      <c r="Z425" s="315">
        <v>23.973818207603664</v>
      </c>
      <c r="AA425" s="315">
        <v>24.571775099976641</v>
      </c>
      <c r="AB425" s="5">
        <v>26.268006652468216</v>
      </c>
      <c r="AC425" s="5">
        <v>47.275668161471046</v>
      </c>
      <c r="AD425" s="5">
        <v>47.684523222812579</v>
      </c>
      <c r="AE425" s="5">
        <v>47.587589147311718</v>
      </c>
      <c r="AF425" s="5">
        <v>47.49065507181087</v>
      </c>
      <c r="AG425" s="5">
        <v>47.393720996310016</v>
      </c>
      <c r="AH425" s="350">
        <v>47.854018196842581</v>
      </c>
      <c r="AI425" s="350">
        <v>48.329640297233063</v>
      </c>
      <c r="AJ425" s="14"/>
    </row>
    <row r="426" spans="2:36" outlineLevel="1" x14ac:dyDescent="0.2">
      <c r="C426" s="119">
        <v>11</v>
      </c>
      <c r="D426" s="329"/>
      <c r="E426" s="328" t="s">
        <v>267</v>
      </c>
      <c r="F426" s="329"/>
      <c r="G426" s="329"/>
      <c r="H426" s="329"/>
      <c r="I426" s="330"/>
      <c r="J426" s="330"/>
      <c r="K426" s="330"/>
      <c r="L426" s="330"/>
      <c r="M426" s="330"/>
      <c r="N426" s="330"/>
      <c r="O426" s="330"/>
      <c r="P426" s="330"/>
      <c r="Q426" s="16" t="s">
        <v>110</v>
      </c>
      <c r="R426" s="304">
        <v>0</v>
      </c>
      <c r="S426" s="305">
        <v>0</v>
      </c>
      <c r="T426" s="305">
        <v>0</v>
      </c>
      <c r="U426" s="305">
        <v>0</v>
      </c>
      <c r="V426" s="305">
        <v>0</v>
      </c>
      <c r="W426" s="306">
        <v>0</v>
      </c>
      <c r="X426" s="305">
        <v>0</v>
      </c>
      <c r="Y426" s="305">
        <v>0</v>
      </c>
      <c r="Z426" s="305">
        <v>0</v>
      </c>
      <c r="AA426" s="305">
        <v>0</v>
      </c>
      <c r="AB426" s="307">
        <v>0</v>
      </c>
      <c r="AC426" s="307">
        <v>0</v>
      </c>
      <c r="AD426" s="307">
        <v>0</v>
      </c>
      <c r="AE426" s="307">
        <v>0</v>
      </c>
      <c r="AF426" s="307">
        <v>0</v>
      </c>
      <c r="AG426" s="307">
        <v>0</v>
      </c>
      <c r="AH426" s="362">
        <v>0</v>
      </c>
      <c r="AI426" s="362">
        <v>0</v>
      </c>
      <c r="AJ426" s="14"/>
    </row>
    <row r="427" spans="2:36" outlineLevel="1" x14ac:dyDescent="0.2">
      <c r="C427" s="119">
        <v>11</v>
      </c>
      <c r="D427" s="329"/>
      <c r="E427" s="328" t="s">
        <v>301</v>
      </c>
      <c r="F427" s="329"/>
      <c r="G427" s="329"/>
      <c r="H427" s="329"/>
      <c r="I427" s="330"/>
      <c r="J427" s="330"/>
      <c r="K427" s="330"/>
      <c r="L427" s="330"/>
      <c r="M427" s="330"/>
      <c r="N427" s="330"/>
      <c r="O427" s="330"/>
      <c r="P427" s="330"/>
      <c r="Q427" s="16"/>
      <c r="R427" s="5"/>
      <c r="S427" s="5"/>
      <c r="T427" s="5"/>
      <c r="U427" s="5"/>
      <c r="V427" s="5"/>
      <c r="W427" s="5"/>
      <c r="X427" s="5"/>
      <c r="Y427" s="5"/>
      <c r="Z427" s="5"/>
      <c r="AA427" s="5"/>
      <c r="AB427" s="5"/>
      <c r="AC427" s="5"/>
      <c r="AD427" s="5"/>
      <c r="AE427" s="5"/>
      <c r="AF427" s="5"/>
      <c r="AG427" s="5"/>
      <c r="AH427" s="5"/>
      <c r="AI427" s="5"/>
      <c r="AJ427" s="14"/>
    </row>
    <row r="428" spans="2:36" outlineLevel="1" x14ac:dyDescent="0.2">
      <c r="C428" s="119">
        <v>11</v>
      </c>
      <c r="D428" s="329"/>
      <c r="F428" s="329" t="s">
        <v>270</v>
      </c>
      <c r="G428" s="329"/>
      <c r="H428" s="329"/>
      <c r="I428" s="330"/>
      <c r="J428" s="330"/>
      <c r="K428" s="330"/>
      <c r="L428" s="330"/>
      <c r="M428" s="330"/>
      <c r="N428" s="330"/>
      <c r="O428" s="330"/>
      <c r="P428" s="330"/>
      <c r="Q428" s="16" t="s">
        <v>110</v>
      </c>
      <c r="R428" s="314">
        <v>0</v>
      </c>
      <c r="S428" s="315">
        <v>0</v>
      </c>
      <c r="T428" s="315">
        <v>0</v>
      </c>
      <c r="U428" s="315">
        <v>0</v>
      </c>
      <c r="V428" s="315">
        <v>0</v>
      </c>
      <c r="W428" s="316">
        <v>0</v>
      </c>
      <c r="X428" s="315">
        <v>96.642382377332666</v>
      </c>
      <c r="Y428" s="315">
        <v>524.90739996376021</v>
      </c>
      <c r="Z428" s="315">
        <v>606.51515802427502</v>
      </c>
      <c r="AA428" s="315">
        <v>621.5628733206338</v>
      </c>
      <c r="AB428" s="5">
        <v>636.98065861011082</v>
      </c>
      <c r="AC428" s="5">
        <v>712.79302107965771</v>
      </c>
      <c r="AD428" s="5">
        <v>726.96998215671522</v>
      </c>
      <c r="AE428" s="5">
        <v>725.44493399022872</v>
      </c>
      <c r="AF428" s="5">
        <v>723.91988582374222</v>
      </c>
      <c r="AG428" s="5">
        <v>722.39483765725572</v>
      </c>
      <c r="AH428" s="350">
        <v>720.86978949076922</v>
      </c>
      <c r="AI428" s="350">
        <v>737.1195049785988</v>
      </c>
      <c r="AJ428" s="14"/>
    </row>
    <row r="429" spans="2:36" outlineLevel="1" x14ac:dyDescent="0.2">
      <c r="C429" s="119">
        <v>11</v>
      </c>
      <c r="D429" s="329"/>
      <c r="E429" s="329"/>
      <c r="F429" s="329" t="s">
        <v>271</v>
      </c>
      <c r="G429" s="329"/>
      <c r="H429" s="329"/>
      <c r="I429" s="330"/>
      <c r="J429" s="330"/>
      <c r="K429" s="330"/>
      <c r="L429" s="330"/>
      <c r="M429" s="330"/>
      <c r="N429" s="330"/>
      <c r="O429" s="330"/>
      <c r="P429" s="330"/>
      <c r="Q429" s="16" t="s">
        <v>110</v>
      </c>
      <c r="R429" s="314">
        <v>0</v>
      </c>
      <c r="S429" s="315">
        <v>0</v>
      </c>
      <c r="T429" s="315">
        <v>0</v>
      </c>
      <c r="U429" s="315">
        <v>0</v>
      </c>
      <c r="V429" s="315">
        <v>0</v>
      </c>
      <c r="W429" s="316">
        <v>0</v>
      </c>
      <c r="X429" s="315">
        <v>420.48423588009712</v>
      </c>
      <c r="Y429" s="315">
        <v>66.97535993093571</v>
      </c>
      <c r="Z429" s="315">
        <v>0</v>
      </c>
      <c r="AA429" s="315">
        <v>0</v>
      </c>
      <c r="AB429" s="5">
        <v>59.217576499211916</v>
      </c>
      <c r="AC429" s="5">
        <v>15.702009243544065</v>
      </c>
      <c r="AD429" s="5">
        <v>0</v>
      </c>
      <c r="AE429" s="5">
        <v>0</v>
      </c>
      <c r="AF429" s="5">
        <v>0</v>
      </c>
      <c r="AG429" s="5">
        <v>0</v>
      </c>
      <c r="AH429" s="350">
        <v>17.774763654316111</v>
      </c>
      <c r="AI429" s="350">
        <v>0</v>
      </c>
      <c r="AJ429" s="14"/>
    </row>
    <row r="430" spans="2:36" outlineLevel="1" x14ac:dyDescent="0.2">
      <c r="C430" s="119">
        <v>11</v>
      </c>
      <c r="D430" s="329"/>
      <c r="E430" s="329"/>
      <c r="F430" s="329" t="s">
        <v>290</v>
      </c>
      <c r="G430" s="329"/>
      <c r="H430" s="329"/>
      <c r="I430" s="330"/>
      <c r="J430" s="330"/>
      <c r="K430" s="330"/>
      <c r="L430" s="330"/>
      <c r="M430" s="330"/>
      <c r="N430" s="330"/>
      <c r="O430" s="330"/>
      <c r="P430" s="330"/>
      <c r="Q430" s="16" t="s">
        <v>110</v>
      </c>
      <c r="R430" s="304">
        <v>0</v>
      </c>
      <c r="S430" s="305">
        <v>0</v>
      </c>
      <c r="T430" s="305">
        <v>0</v>
      </c>
      <c r="U430" s="305">
        <v>0</v>
      </c>
      <c r="V430" s="305">
        <v>0</v>
      </c>
      <c r="W430" s="306">
        <v>0</v>
      </c>
      <c r="X430" s="305">
        <v>0</v>
      </c>
      <c r="Y430" s="305">
        <v>0</v>
      </c>
      <c r="Z430" s="305">
        <v>0</v>
      </c>
      <c r="AA430" s="305">
        <v>0</v>
      </c>
      <c r="AB430" s="307">
        <v>0</v>
      </c>
      <c r="AC430" s="307">
        <v>0</v>
      </c>
      <c r="AD430" s="307">
        <v>0</v>
      </c>
      <c r="AE430" s="307">
        <v>0</v>
      </c>
      <c r="AF430" s="307">
        <v>0</v>
      </c>
      <c r="AG430" s="307">
        <v>0</v>
      </c>
      <c r="AH430" s="362">
        <v>0</v>
      </c>
      <c r="AI430" s="362">
        <v>0</v>
      </c>
      <c r="AJ430" s="14"/>
    </row>
    <row r="431" spans="2:36" outlineLevel="1" x14ac:dyDescent="0.2">
      <c r="C431" s="119">
        <v>11</v>
      </c>
      <c r="D431" s="329"/>
      <c r="E431" s="329"/>
      <c r="F431" s="363" t="s">
        <v>302</v>
      </c>
      <c r="G431" s="364"/>
      <c r="H431" s="364"/>
      <c r="I431" s="365"/>
      <c r="J431" s="365"/>
      <c r="K431" s="365"/>
      <c r="L431" s="365"/>
      <c r="M431" s="365"/>
      <c r="N431" s="365"/>
      <c r="O431" s="365"/>
      <c r="P431" s="365"/>
      <c r="Q431" s="366" t="s">
        <v>110</v>
      </c>
      <c r="R431" s="367">
        <v>0</v>
      </c>
      <c r="S431" s="368">
        <v>0</v>
      </c>
      <c r="T431" s="368">
        <v>0</v>
      </c>
      <c r="U431" s="368">
        <v>0</v>
      </c>
      <c r="V431" s="368">
        <v>0</v>
      </c>
      <c r="W431" s="369">
        <v>0</v>
      </c>
      <c r="X431" s="368">
        <v>57.985429426399598</v>
      </c>
      <c r="Y431" s="368">
        <v>314.94443997825613</v>
      </c>
      <c r="Z431" s="368">
        <v>363.90909481456498</v>
      </c>
      <c r="AA431" s="368">
        <v>372.93772399238026</v>
      </c>
      <c r="AB431" s="327">
        <v>382.18839516606647</v>
      </c>
      <c r="AC431" s="327">
        <v>427.6758126477946</v>
      </c>
      <c r="AD431" s="327">
        <v>436.18198929402911</v>
      </c>
      <c r="AE431" s="327">
        <v>435.26696039413724</v>
      </c>
      <c r="AF431" s="327">
        <v>434.35193149424532</v>
      </c>
      <c r="AG431" s="327">
        <v>433.4369025943534</v>
      </c>
      <c r="AH431" s="370">
        <v>432.52187369446153</v>
      </c>
      <c r="AI431" s="370">
        <v>442.27170298715924</v>
      </c>
      <c r="AJ431" s="14"/>
    </row>
    <row r="432" spans="2:36" outlineLevel="1" x14ac:dyDescent="0.2">
      <c r="C432" s="119">
        <v>11</v>
      </c>
      <c r="D432" s="329"/>
      <c r="E432" s="329"/>
      <c r="F432" s="371" t="s">
        <v>303</v>
      </c>
      <c r="G432" s="329"/>
      <c r="H432" s="329"/>
      <c r="I432" s="330"/>
      <c r="J432" s="330"/>
      <c r="K432" s="330"/>
      <c r="L432" s="330"/>
      <c r="M432" s="330"/>
      <c r="N432" s="330"/>
      <c r="O432" s="330"/>
      <c r="P432" s="330"/>
      <c r="Q432" s="16" t="s">
        <v>110</v>
      </c>
      <c r="R432" s="314">
        <v>0</v>
      </c>
      <c r="S432" s="315">
        <v>0</v>
      </c>
      <c r="T432" s="315">
        <v>0</v>
      </c>
      <c r="U432" s="315">
        <v>0</v>
      </c>
      <c r="V432" s="315">
        <v>0</v>
      </c>
      <c r="W432" s="316">
        <v>0</v>
      </c>
      <c r="X432" s="315">
        <v>252.29054152805827</v>
      </c>
      <c r="Y432" s="315">
        <v>40.185215958561422</v>
      </c>
      <c r="Z432" s="315">
        <v>0</v>
      </c>
      <c r="AA432" s="315">
        <v>0</v>
      </c>
      <c r="AB432" s="5">
        <v>35.530545899527148</v>
      </c>
      <c r="AC432" s="5">
        <v>9.4212055461264388</v>
      </c>
      <c r="AD432" s="5">
        <v>0</v>
      </c>
      <c r="AE432" s="5">
        <v>0</v>
      </c>
      <c r="AF432" s="5">
        <v>0</v>
      </c>
      <c r="AG432" s="5">
        <v>0</v>
      </c>
      <c r="AH432" s="350">
        <v>10.664858192589666</v>
      </c>
      <c r="AI432" s="350">
        <v>0</v>
      </c>
      <c r="AJ432" s="14"/>
    </row>
    <row r="433" spans="2:36" outlineLevel="1" x14ac:dyDescent="0.2">
      <c r="C433" s="119">
        <v>11</v>
      </c>
      <c r="D433" s="329"/>
      <c r="E433" s="329"/>
      <c r="F433" s="372"/>
      <c r="G433" s="329"/>
      <c r="H433" s="329"/>
      <c r="I433" s="330"/>
      <c r="J433" s="330"/>
      <c r="K433" s="330"/>
      <c r="L433" s="330"/>
      <c r="M433" s="330"/>
      <c r="N433" s="330"/>
      <c r="O433" s="330"/>
      <c r="P433" s="330"/>
      <c r="Q433" s="16"/>
      <c r="R433" s="304"/>
      <c r="S433" s="305"/>
      <c r="T433" s="305"/>
      <c r="U433" s="305"/>
      <c r="V433" s="305"/>
      <c r="W433" s="306"/>
      <c r="X433" s="305"/>
      <c r="Y433" s="305"/>
      <c r="Z433" s="305"/>
      <c r="AA433" s="305"/>
      <c r="AB433" s="307"/>
      <c r="AC433" s="307"/>
      <c r="AD433" s="307"/>
      <c r="AE433" s="307"/>
      <c r="AF433" s="307"/>
      <c r="AG433" s="307"/>
      <c r="AH433" s="362"/>
      <c r="AI433" s="362"/>
      <c r="AJ433" s="14"/>
    </row>
    <row r="434" spans="2:36" outlineLevel="1" x14ac:dyDescent="0.2">
      <c r="C434" s="119">
        <v>11</v>
      </c>
      <c r="D434" s="329"/>
      <c r="E434" s="329"/>
      <c r="F434" s="329"/>
      <c r="G434" s="329"/>
      <c r="H434" s="329"/>
      <c r="I434" s="330"/>
      <c r="J434" s="330"/>
      <c r="K434" s="330"/>
      <c r="L434" s="330"/>
      <c r="M434" s="330"/>
      <c r="N434" s="330"/>
      <c r="O434" s="330"/>
      <c r="P434" s="330"/>
      <c r="Q434" s="330"/>
      <c r="R434" s="330"/>
      <c r="S434" s="329"/>
      <c r="T434" s="329"/>
      <c r="U434" s="330"/>
      <c r="V434" s="330"/>
      <c r="W434" s="330"/>
      <c r="X434" s="329"/>
      <c r="Y434" s="329"/>
      <c r="Z434" s="330"/>
      <c r="AA434" s="329"/>
      <c r="AB434" s="329"/>
      <c r="AC434" s="329"/>
      <c r="AD434" s="329"/>
      <c r="AE434" s="329"/>
      <c r="AF434" s="329"/>
      <c r="AG434" s="329"/>
      <c r="AH434" s="329"/>
      <c r="AI434" s="329"/>
      <c r="AJ434" s="14"/>
    </row>
    <row r="435" spans="2:36" s="11" customFormat="1" outlineLevel="1" x14ac:dyDescent="0.2">
      <c r="B435" s="310"/>
      <c r="C435" s="119">
        <v>11</v>
      </c>
      <c r="E435" s="120" t="s">
        <v>304</v>
      </c>
      <c r="F435" s="121"/>
      <c r="G435" s="121"/>
      <c r="H435" s="121"/>
      <c r="I435" s="121"/>
      <c r="J435" s="121"/>
      <c r="K435" s="121"/>
      <c r="L435" s="121"/>
      <c r="M435" s="121"/>
      <c r="N435" s="121"/>
      <c r="O435" s="121"/>
      <c r="P435" s="121"/>
      <c r="Q435" s="122"/>
      <c r="R435" s="123"/>
      <c r="S435" s="123"/>
      <c r="T435" s="123"/>
      <c r="U435" s="123"/>
      <c r="V435" s="123"/>
      <c r="W435" s="123"/>
      <c r="X435" s="123"/>
      <c r="Y435" s="123"/>
      <c r="Z435" s="123"/>
      <c r="AA435" s="123"/>
      <c r="AB435" s="123"/>
      <c r="AC435" s="123"/>
      <c r="AD435" s="123"/>
      <c r="AE435" s="123"/>
      <c r="AF435" s="123"/>
      <c r="AG435" s="123"/>
      <c r="AH435" s="123"/>
      <c r="AI435" s="123"/>
    </row>
    <row r="436" spans="2:36" s="11" customFormat="1" outlineLevel="1" x14ac:dyDescent="0.2">
      <c r="B436" s="310"/>
      <c r="C436" s="119">
        <v>11</v>
      </c>
      <c r="E436" s="373" t="s">
        <v>305</v>
      </c>
      <c r="F436" s="309"/>
      <c r="G436" s="309"/>
      <c r="H436" s="309"/>
      <c r="I436" s="309"/>
      <c r="J436" s="309"/>
      <c r="K436" s="309"/>
      <c r="L436" s="309"/>
      <c r="M436" s="309"/>
      <c r="N436" s="309"/>
      <c r="O436" s="309"/>
      <c r="P436" s="309"/>
      <c r="Q436" s="360"/>
      <c r="R436" s="361"/>
      <c r="S436" s="361"/>
      <c r="T436" s="361"/>
      <c r="U436" s="361"/>
      <c r="V436" s="361"/>
      <c r="W436" s="361"/>
      <c r="X436" s="361"/>
      <c r="Y436" s="361"/>
      <c r="Z436" s="361"/>
      <c r="AA436" s="361"/>
      <c r="AB436" s="361"/>
      <c r="AC436" s="361"/>
      <c r="AD436" s="361"/>
      <c r="AE436" s="361"/>
      <c r="AF436" s="361"/>
      <c r="AG436" s="361"/>
      <c r="AH436" s="361"/>
      <c r="AI436" s="361"/>
    </row>
    <row r="437" spans="2:36" outlineLevel="1" x14ac:dyDescent="0.2">
      <c r="C437" s="119">
        <v>11</v>
      </c>
      <c r="D437" s="329"/>
      <c r="E437" s="329"/>
      <c r="F437" s="329" t="s">
        <v>306</v>
      </c>
      <c r="G437" s="329"/>
      <c r="H437" s="329"/>
      <c r="I437" s="330"/>
      <c r="J437" s="330"/>
      <c r="K437" s="330"/>
      <c r="L437" s="330"/>
      <c r="M437" s="330"/>
      <c r="N437" s="330"/>
      <c r="O437" s="330"/>
      <c r="P437" s="330"/>
      <c r="Q437" s="16" t="s">
        <v>110</v>
      </c>
      <c r="R437" s="374">
        <v>0</v>
      </c>
      <c r="S437" s="375">
        <v>0</v>
      </c>
      <c r="T437" s="375">
        <v>0</v>
      </c>
      <c r="U437" s="376">
        <v>327.51909211668237</v>
      </c>
      <c r="V437" s="376">
        <v>344.89911182172864</v>
      </c>
      <c r="W437" s="377">
        <v>358.59820550027388</v>
      </c>
      <c r="X437" s="375">
        <v>453.6518730689013</v>
      </c>
      <c r="Y437" s="375">
        <v>515.15941512555219</v>
      </c>
      <c r="Z437" s="376">
        <v>498.63300779213461</v>
      </c>
      <c r="AA437" s="375">
        <v>521.39025076200085</v>
      </c>
      <c r="AB437" s="378">
        <v>522.06257881768886</v>
      </c>
      <c r="AC437" s="378">
        <v>471.55187342960534</v>
      </c>
      <c r="AD437" s="378">
        <v>663.69847209616171</v>
      </c>
      <c r="AE437" s="378">
        <v>510.82359098907966</v>
      </c>
      <c r="AF437" s="378">
        <v>549.39523555286473</v>
      </c>
      <c r="AG437" s="378">
        <v>515.30392745040854</v>
      </c>
      <c r="AH437" s="379">
        <v>663.02913613607745</v>
      </c>
      <c r="AI437" s="379">
        <v>1277.2062450026694</v>
      </c>
      <c r="AJ437" s="14"/>
    </row>
    <row r="438" spans="2:36" outlineLevel="1" x14ac:dyDescent="0.2">
      <c r="C438" s="119">
        <v>11</v>
      </c>
      <c r="D438" s="329"/>
      <c r="E438" s="329"/>
      <c r="F438" s="329" t="s">
        <v>307</v>
      </c>
      <c r="G438" s="329"/>
      <c r="H438" s="329"/>
      <c r="I438" s="330"/>
      <c r="J438" s="330"/>
      <c r="K438" s="330"/>
      <c r="L438" s="330"/>
      <c r="M438" s="330"/>
      <c r="N438" s="330"/>
      <c r="O438" s="330"/>
      <c r="P438" s="330"/>
      <c r="Q438" s="16" t="s">
        <v>110</v>
      </c>
      <c r="R438" s="380"/>
      <c r="S438" s="381"/>
      <c r="T438" s="381"/>
      <c r="U438" s="382"/>
      <c r="V438" s="382"/>
      <c r="W438" s="383"/>
      <c r="X438" s="381"/>
      <c r="Y438" s="381"/>
      <c r="Z438" s="382"/>
      <c r="AA438" s="381"/>
      <c r="AB438" s="329"/>
      <c r="AC438" s="329"/>
      <c r="AD438" s="329"/>
      <c r="AE438" s="329"/>
      <c r="AF438" s="329"/>
      <c r="AG438" s="329"/>
      <c r="AH438" s="384"/>
      <c r="AI438" s="384"/>
      <c r="AJ438" s="14"/>
    </row>
    <row r="439" spans="2:36" outlineLevel="1" x14ac:dyDescent="0.2">
      <c r="C439" s="119">
        <v>11</v>
      </c>
      <c r="D439" s="329"/>
      <c r="E439" s="329"/>
      <c r="F439" s="329" t="s">
        <v>308</v>
      </c>
      <c r="G439" s="329"/>
      <c r="H439" s="329"/>
      <c r="I439" s="330"/>
      <c r="J439" s="330"/>
      <c r="K439" s="330"/>
      <c r="L439" s="330"/>
      <c r="M439" s="330"/>
      <c r="N439" s="330"/>
      <c r="O439" s="330"/>
      <c r="P439" s="330"/>
      <c r="Q439" s="16" t="s">
        <v>110</v>
      </c>
      <c r="R439" s="380"/>
      <c r="S439" s="381"/>
      <c r="T439" s="381"/>
      <c r="U439" s="382"/>
      <c r="V439" s="382"/>
      <c r="W439" s="383"/>
      <c r="X439" s="381"/>
      <c r="Y439" s="381"/>
      <c r="Z439" s="382"/>
      <c r="AA439" s="381"/>
      <c r="AB439" s="329"/>
      <c r="AC439" s="329"/>
      <c r="AD439" s="329"/>
      <c r="AE439" s="329"/>
      <c r="AF439" s="329"/>
      <c r="AG439" s="329"/>
      <c r="AH439" s="384"/>
      <c r="AI439" s="384"/>
      <c r="AJ439" s="14"/>
    </row>
    <row r="440" spans="2:36" outlineLevel="1" x14ac:dyDescent="0.2">
      <c r="C440" s="119">
        <v>11</v>
      </c>
      <c r="D440" s="329"/>
      <c r="E440" s="329"/>
      <c r="F440" s="329" t="s">
        <v>309</v>
      </c>
      <c r="G440" s="329"/>
      <c r="H440" s="329"/>
      <c r="I440" s="330"/>
      <c r="J440" s="330"/>
      <c r="K440" s="330"/>
      <c r="L440" s="330"/>
      <c r="M440" s="330"/>
      <c r="N440" s="330"/>
      <c r="O440" s="330"/>
      <c r="P440" s="330"/>
      <c r="Q440" s="16" t="s">
        <v>110</v>
      </c>
      <c r="R440" s="385"/>
      <c r="S440" s="386"/>
      <c r="T440" s="386"/>
      <c r="U440" s="387"/>
      <c r="V440" s="387"/>
      <c r="W440" s="388"/>
      <c r="X440" s="386"/>
      <c r="Y440" s="386"/>
      <c r="Z440" s="387"/>
      <c r="AA440" s="386"/>
      <c r="AB440" s="333"/>
      <c r="AC440" s="333"/>
      <c r="AD440" s="333"/>
      <c r="AE440" s="333"/>
      <c r="AF440" s="333"/>
      <c r="AG440" s="333"/>
      <c r="AH440" s="389"/>
      <c r="AI440" s="389"/>
      <c r="AJ440" s="14"/>
    </row>
    <row r="441" spans="2:36" outlineLevel="1" x14ac:dyDescent="0.2">
      <c r="C441" s="119">
        <v>11</v>
      </c>
      <c r="D441" s="329"/>
      <c r="E441" s="329"/>
      <c r="F441" s="364" t="s">
        <v>310</v>
      </c>
      <c r="G441" s="364"/>
      <c r="H441" s="364"/>
      <c r="I441" s="365"/>
      <c r="J441" s="365"/>
      <c r="K441" s="365"/>
      <c r="L441" s="365"/>
      <c r="M441" s="365"/>
      <c r="N441" s="365"/>
      <c r="O441" s="365"/>
      <c r="P441" s="365"/>
      <c r="Q441" s="366" t="s">
        <v>110</v>
      </c>
      <c r="R441" s="390">
        <v>0</v>
      </c>
      <c r="S441" s="391">
        <v>0</v>
      </c>
      <c r="T441" s="391">
        <v>0</v>
      </c>
      <c r="U441" s="390">
        <v>327.51909211668237</v>
      </c>
      <c r="V441" s="390">
        <v>344.89911182172864</v>
      </c>
      <c r="W441" s="390">
        <v>358.59820550027388</v>
      </c>
      <c r="X441" s="391">
        <v>453.6518730689013</v>
      </c>
      <c r="Y441" s="391">
        <v>515.15941512555219</v>
      </c>
      <c r="Z441" s="390">
        <v>498.63300779213461</v>
      </c>
      <c r="AA441" s="391">
        <v>521.39025076200085</v>
      </c>
      <c r="AB441" s="391">
        <v>522.06257881768886</v>
      </c>
      <c r="AC441" s="391">
        <v>471.55187342960534</v>
      </c>
      <c r="AD441" s="391">
        <v>663.69847209616171</v>
      </c>
      <c r="AE441" s="391">
        <v>510.82359098907966</v>
      </c>
      <c r="AF441" s="391">
        <v>549.39523555286473</v>
      </c>
      <c r="AG441" s="391">
        <v>515.30392745040854</v>
      </c>
      <c r="AH441" s="391">
        <v>663.02913613607745</v>
      </c>
      <c r="AI441" s="391">
        <v>1277.2062450026694</v>
      </c>
      <c r="AJ441" s="14"/>
    </row>
    <row r="442" spans="2:36" outlineLevel="1" x14ac:dyDescent="0.2">
      <c r="C442" s="119">
        <v>11</v>
      </c>
      <c r="D442" s="329"/>
      <c r="E442" s="329"/>
      <c r="F442" s="329"/>
      <c r="G442" s="329"/>
      <c r="H442" s="329"/>
      <c r="I442" s="330"/>
      <c r="J442" s="330"/>
      <c r="K442" s="330"/>
      <c r="L442" s="330"/>
      <c r="M442" s="330"/>
      <c r="N442" s="330"/>
      <c r="O442" s="330"/>
      <c r="P442" s="330"/>
      <c r="Q442" s="330"/>
      <c r="R442" s="330"/>
      <c r="S442" s="329"/>
      <c r="T442" s="329"/>
      <c r="U442" s="330"/>
      <c r="V442" s="330"/>
      <c r="W442" s="330"/>
      <c r="X442" s="329"/>
      <c r="Y442" s="329"/>
      <c r="Z442" s="330"/>
      <c r="AA442" s="329"/>
      <c r="AB442" s="329"/>
      <c r="AC442" s="329"/>
      <c r="AD442" s="329"/>
      <c r="AE442" s="329"/>
      <c r="AF442" s="329"/>
      <c r="AG442" s="329"/>
      <c r="AH442" s="329"/>
      <c r="AI442" s="329"/>
      <c r="AJ442" s="14"/>
    </row>
    <row r="443" spans="2:36" outlineLevel="1" x14ac:dyDescent="0.2">
      <c r="C443" s="119">
        <v>11</v>
      </c>
      <c r="D443" s="329"/>
      <c r="E443" s="328" t="s">
        <v>311</v>
      </c>
      <c r="F443" s="329"/>
      <c r="G443" s="329"/>
      <c r="H443" s="329"/>
      <c r="I443" s="330"/>
      <c r="J443" s="330"/>
      <c r="K443" s="330"/>
      <c r="L443" s="330"/>
      <c r="M443" s="330"/>
      <c r="N443" s="330"/>
      <c r="O443" s="330"/>
      <c r="P443" s="330"/>
      <c r="Q443" s="330"/>
      <c r="R443" s="330"/>
      <c r="S443" s="329"/>
      <c r="T443" s="329"/>
      <c r="U443" s="330"/>
      <c r="V443" s="330"/>
      <c r="W443" s="330"/>
      <c r="X443" s="329"/>
      <c r="Y443" s="329"/>
      <c r="Z443" s="330"/>
      <c r="AA443" s="329"/>
      <c r="AB443" s="329"/>
      <c r="AC443" s="329"/>
      <c r="AD443" s="329"/>
      <c r="AE443" s="329"/>
      <c r="AF443" s="329"/>
      <c r="AG443" s="329"/>
      <c r="AH443" s="329"/>
      <c r="AI443" s="329"/>
      <c r="AJ443" s="14"/>
    </row>
    <row r="444" spans="2:36" outlineLevel="1" x14ac:dyDescent="0.2">
      <c r="C444" s="119">
        <v>11</v>
      </c>
      <c r="D444" s="329"/>
      <c r="E444" s="329"/>
      <c r="F444" s="329" t="s">
        <v>312</v>
      </c>
      <c r="G444" s="329"/>
      <c r="H444" s="329"/>
      <c r="I444" s="330"/>
      <c r="J444" s="330"/>
      <c r="K444" s="330"/>
      <c r="L444" s="330"/>
      <c r="M444" s="330"/>
      <c r="N444" s="330"/>
      <c r="O444" s="330"/>
      <c r="P444" s="330"/>
      <c r="Q444" s="16" t="s">
        <v>110</v>
      </c>
      <c r="R444" s="392">
        <v>0</v>
      </c>
      <c r="S444" s="393">
        <v>0</v>
      </c>
      <c r="T444" s="393">
        <v>0</v>
      </c>
      <c r="U444" s="394">
        <v>-327.51909211668237</v>
      </c>
      <c r="V444" s="394">
        <v>-344.89911182172864</v>
      </c>
      <c r="W444" s="395">
        <v>-357.34994128377298</v>
      </c>
      <c r="X444" s="393">
        <v>-441.86458543813183</v>
      </c>
      <c r="Y444" s="393">
        <v>-493.87071696667613</v>
      </c>
      <c r="Z444" s="394">
        <v>-474.65918958453096</v>
      </c>
      <c r="AA444" s="393">
        <v>-496.81847566202418</v>
      </c>
      <c r="AB444" s="396">
        <v>-495.79457216522064</v>
      </c>
      <c r="AC444" s="396">
        <v>-424.27620526813428</v>
      </c>
      <c r="AD444" s="396">
        <v>-616.01394887334914</v>
      </c>
      <c r="AE444" s="396">
        <v>-463.23600184176797</v>
      </c>
      <c r="AF444" s="396">
        <v>-501.90458048105381</v>
      </c>
      <c r="AG444" s="396">
        <v>-467.91020645409856</v>
      </c>
      <c r="AH444" s="397">
        <v>-615.17511793923484</v>
      </c>
      <c r="AI444" s="397">
        <v>-1228.8766047054364</v>
      </c>
      <c r="AJ444" s="14"/>
    </row>
    <row r="445" spans="2:36" outlineLevel="1" x14ac:dyDescent="0.2">
      <c r="C445" s="119">
        <v>11</v>
      </c>
      <c r="D445" s="329"/>
      <c r="E445" s="329"/>
      <c r="F445" s="329" t="s">
        <v>313</v>
      </c>
      <c r="G445" s="329"/>
      <c r="H445" s="329"/>
      <c r="I445" s="330"/>
      <c r="J445" s="330"/>
      <c r="K445" s="330"/>
      <c r="L445" s="330"/>
      <c r="M445" s="330"/>
      <c r="N445" s="330"/>
      <c r="O445" s="330"/>
      <c r="P445" s="330"/>
      <c r="Q445" s="16" t="s">
        <v>110</v>
      </c>
      <c r="R445" s="380"/>
      <c r="S445" s="381"/>
      <c r="T445" s="381"/>
      <c r="U445" s="382"/>
      <c r="V445" s="382"/>
      <c r="W445" s="383"/>
      <c r="X445" s="381"/>
      <c r="Y445" s="381"/>
      <c r="Z445" s="382"/>
      <c r="AA445" s="381"/>
      <c r="AB445" s="329"/>
      <c r="AC445" s="329"/>
      <c r="AD445" s="329"/>
      <c r="AE445" s="329"/>
      <c r="AF445" s="329"/>
      <c r="AG445" s="329"/>
      <c r="AH445" s="384"/>
      <c r="AI445" s="384"/>
      <c r="AJ445" s="14"/>
    </row>
    <row r="446" spans="2:36" outlineLevel="1" x14ac:dyDescent="0.2">
      <c r="C446" s="119">
        <v>11</v>
      </c>
      <c r="D446" s="329"/>
      <c r="E446" s="329"/>
      <c r="F446" s="329" t="s">
        <v>314</v>
      </c>
      <c r="G446" s="329"/>
      <c r="H446" s="329"/>
      <c r="I446" s="330"/>
      <c r="J446" s="330"/>
      <c r="K446" s="330"/>
      <c r="L446" s="330"/>
      <c r="M446" s="330"/>
      <c r="N446" s="330"/>
      <c r="O446" s="330"/>
      <c r="P446" s="330"/>
      <c r="Q446" s="16" t="s">
        <v>110</v>
      </c>
      <c r="R446" s="398">
        <v>0</v>
      </c>
      <c r="S446" s="399">
        <v>0</v>
      </c>
      <c r="T446" s="399">
        <v>0</v>
      </c>
      <c r="U446" s="400">
        <v>0</v>
      </c>
      <c r="V446" s="400">
        <v>0</v>
      </c>
      <c r="W446" s="401">
        <v>0</v>
      </c>
      <c r="X446" s="399">
        <v>-420.48423588009712</v>
      </c>
      <c r="Y446" s="399">
        <v>-66.97535993093571</v>
      </c>
      <c r="Z446" s="400">
        <v>0</v>
      </c>
      <c r="AA446" s="399">
        <v>0</v>
      </c>
      <c r="AB446" s="339">
        <v>-59.217576499211916</v>
      </c>
      <c r="AC446" s="339">
        <v>-15.702009243544065</v>
      </c>
      <c r="AD446" s="339">
        <v>0</v>
      </c>
      <c r="AE446" s="339">
        <v>0</v>
      </c>
      <c r="AF446" s="339">
        <v>0</v>
      </c>
      <c r="AG446" s="339">
        <v>0</v>
      </c>
      <c r="AH446" s="402">
        <v>-17.774763654316111</v>
      </c>
      <c r="AI446" s="402">
        <v>0</v>
      </c>
      <c r="AJ446" s="14"/>
    </row>
    <row r="447" spans="2:36" outlineLevel="1" x14ac:dyDescent="0.2">
      <c r="C447" s="119">
        <v>11</v>
      </c>
      <c r="D447" s="329"/>
      <c r="E447" s="329"/>
      <c r="F447" s="329" t="s">
        <v>315</v>
      </c>
      <c r="G447" s="329"/>
      <c r="H447" s="329"/>
      <c r="I447" s="330"/>
      <c r="J447" s="330"/>
      <c r="K447" s="330"/>
      <c r="L447" s="330"/>
      <c r="M447" s="330"/>
      <c r="N447" s="330"/>
      <c r="O447" s="330"/>
      <c r="P447" s="330"/>
      <c r="Q447" s="16" t="s">
        <v>110</v>
      </c>
      <c r="R447" s="304">
        <v>0</v>
      </c>
      <c r="S447" s="305">
        <v>0</v>
      </c>
      <c r="T447" s="305">
        <v>0</v>
      </c>
      <c r="U447" s="305">
        <v>0</v>
      </c>
      <c r="V447" s="305">
        <v>0</v>
      </c>
      <c r="W447" s="306">
        <v>0</v>
      </c>
      <c r="X447" s="305">
        <v>-9.0344675854567384</v>
      </c>
      <c r="Y447" s="305">
        <v>-16.563851288914393</v>
      </c>
      <c r="Z447" s="305">
        <v>-18.00428697082744</v>
      </c>
      <c r="AA447" s="305">
        <v>-18.450975533951713</v>
      </c>
      <c r="AB447" s="307">
        <v>-19.776970471216291</v>
      </c>
      <c r="AC447" s="307">
        <v>-21.38936726349522</v>
      </c>
      <c r="AD447" s="307">
        <v>-21.579965487693467</v>
      </c>
      <c r="AE447" s="307">
        <v>-21.534694723277294</v>
      </c>
      <c r="AF447" s="307">
        <v>-21.489423958861117</v>
      </c>
      <c r="AG447" s="307">
        <v>-21.444153194444937</v>
      </c>
      <c r="AH447" s="362">
        <v>-21.659517869467546</v>
      </c>
      <c r="AI447" s="362">
        <v>-21.881252139946998</v>
      </c>
      <c r="AJ447" s="14"/>
    </row>
    <row r="448" spans="2:36" outlineLevel="1" x14ac:dyDescent="0.2">
      <c r="C448" s="119">
        <v>11</v>
      </c>
      <c r="D448" s="329"/>
      <c r="E448" s="329"/>
      <c r="F448" s="364" t="s">
        <v>316</v>
      </c>
      <c r="G448" s="364"/>
      <c r="H448" s="364"/>
      <c r="I448" s="365"/>
      <c r="J448" s="365"/>
      <c r="K448" s="365"/>
      <c r="L448" s="365"/>
      <c r="M448" s="365"/>
      <c r="N448" s="365"/>
      <c r="O448" s="365"/>
      <c r="P448" s="365"/>
      <c r="Q448" s="366" t="s">
        <v>110</v>
      </c>
      <c r="R448" s="390">
        <v>0</v>
      </c>
      <c r="S448" s="390">
        <v>0</v>
      </c>
      <c r="T448" s="390">
        <v>0</v>
      </c>
      <c r="U448" s="390">
        <v>-327.51909211668237</v>
      </c>
      <c r="V448" s="390">
        <v>-344.89911182172864</v>
      </c>
      <c r="W448" s="390">
        <v>-357.34994128377298</v>
      </c>
      <c r="X448" s="390">
        <v>-871.38328890368564</v>
      </c>
      <c r="Y448" s="390">
        <v>-577.40992818652626</v>
      </c>
      <c r="Z448" s="390">
        <v>-492.66347655535839</v>
      </c>
      <c r="AA448" s="390">
        <v>-515.26945119597588</v>
      </c>
      <c r="AB448" s="390">
        <v>-574.78911913564878</v>
      </c>
      <c r="AC448" s="390">
        <v>-461.36758177517356</v>
      </c>
      <c r="AD448" s="390">
        <v>-637.59391436104261</v>
      </c>
      <c r="AE448" s="390">
        <v>-484.77069656504528</v>
      </c>
      <c r="AF448" s="390">
        <v>-523.39400443991497</v>
      </c>
      <c r="AG448" s="390">
        <v>-489.35435964854349</v>
      </c>
      <c r="AH448" s="390">
        <v>-654.60939946301846</v>
      </c>
      <c r="AI448" s="390">
        <v>-1250.7578568453835</v>
      </c>
      <c r="AJ448" s="14"/>
    </row>
    <row r="449" spans="2:36" outlineLevel="1" x14ac:dyDescent="0.2">
      <c r="C449" s="119">
        <v>11</v>
      </c>
      <c r="D449" s="329"/>
      <c r="E449" s="329"/>
      <c r="F449" s="329"/>
      <c r="G449" s="329"/>
      <c r="H449" s="329"/>
      <c r="I449" s="330"/>
      <c r="J449" s="330"/>
      <c r="K449" s="330"/>
      <c r="L449" s="330"/>
      <c r="M449" s="330"/>
      <c r="N449" s="330"/>
      <c r="O449" s="330"/>
      <c r="P449" s="330"/>
      <c r="Q449" s="330"/>
      <c r="R449" s="330"/>
      <c r="S449" s="329"/>
      <c r="T449" s="329"/>
      <c r="U449" s="330"/>
      <c r="V449" s="330"/>
      <c r="W449" s="330"/>
      <c r="X449" s="329"/>
      <c r="Y449" s="329"/>
      <c r="Z449" s="330"/>
      <c r="AA449" s="329"/>
      <c r="AB449" s="329"/>
      <c r="AC449" s="329"/>
      <c r="AD449" s="329"/>
      <c r="AE449" s="329"/>
      <c r="AF449" s="329"/>
      <c r="AG449" s="329"/>
      <c r="AH449" s="329"/>
      <c r="AI449" s="329"/>
      <c r="AJ449" s="14"/>
    </row>
    <row r="450" spans="2:36" s="310" customFormat="1" outlineLevel="1" x14ac:dyDescent="0.2">
      <c r="C450" s="119">
        <v>11</v>
      </c>
      <c r="E450" s="328" t="s">
        <v>317</v>
      </c>
      <c r="F450" s="259"/>
      <c r="G450" s="329"/>
      <c r="H450" s="329"/>
      <c r="I450" s="330"/>
      <c r="J450" s="330"/>
      <c r="K450" s="330"/>
      <c r="L450" s="330"/>
      <c r="M450" s="330"/>
      <c r="N450" s="330"/>
      <c r="O450" s="330"/>
      <c r="P450" s="330"/>
      <c r="Q450" s="16" t="s">
        <v>110</v>
      </c>
      <c r="R450" s="340">
        <v>0</v>
      </c>
      <c r="S450" s="341">
        <v>0</v>
      </c>
      <c r="T450" s="341">
        <v>0</v>
      </c>
      <c r="U450" s="341">
        <v>0</v>
      </c>
      <c r="V450" s="341">
        <v>0</v>
      </c>
      <c r="W450" s="342">
        <v>0</v>
      </c>
      <c r="X450" s="341">
        <v>0</v>
      </c>
      <c r="Y450" s="341">
        <v>-417.73141583478434</v>
      </c>
      <c r="Z450" s="341">
        <v>-479.98192889575841</v>
      </c>
      <c r="AA450" s="341">
        <v>-474.0123976589822</v>
      </c>
      <c r="AB450" s="343">
        <v>-467.89159809295722</v>
      </c>
      <c r="AC450" s="343">
        <v>-520.61813841091714</v>
      </c>
      <c r="AD450" s="343">
        <v>-510.43384675648537</v>
      </c>
      <c r="AE450" s="343">
        <v>-484.32928902136626</v>
      </c>
      <c r="AF450" s="343">
        <v>-458.27639459733189</v>
      </c>
      <c r="AG450" s="343">
        <v>-432.27516348438212</v>
      </c>
      <c r="AH450" s="344">
        <v>-406.32559568251708</v>
      </c>
      <c r="AI450" s="344">
        <v>-397.90585900945808</v>
      </c>
      <c r="AJ450" s="403"/>
    </row>
    <row r="451" spans="2:36" outlineLevel="1" x14ac:dyDescent="0.2">
      <c r="C451" s="119">
        <v>11</v>
      </c>
      <c r="D451" s="259"/>
      <c r="E451" s="259"/>
      <c r="G451" s="259"/>
      <c r="H451" s="259"/>
      <c r="I451" s="16"/>
      <c r="J451" s="16"/>
      <c r="K451" s="16"/>
      <c r="L451" s="16"/>
      <c r="M451" s="16"/>
      <c r="N451" s="16"/>
      <c r="O451" s="16"/>
      <c r="P451" s="16"/>
      <c r="Q451" s="16"/>
      <c r="R451" s="16"/>
      <c r="S451" s="259"/>
      <c r="T451" s="259"/>
      <c r="U451" s="16"/>
      <c r="V451" s="16"/>
      <c r="W451" s="16"/>
      <c r="X451" s="259"/>
      <c r="Y451" s="259"/>
      <c r="Z451" s="16"/>
      <c r="AA451" s="259"/>
      <c r="AB451" s="259"/>
      <c r="AC451" s="259"/>
      <c r="AD451" s="259"/>
      <c r="AE451" s="259"/>
      <c r="AF451" s="259"/>
      <c r="AG451" s="259"/>
      <c r="AH451" s="259"/>
      <c r="AI451" s="259"/>
      <c r="AJ451" s="14"/>
    </row>
    <row r="452" spans="2:36" s="11" customFormat="1" outlineLevel="1" x14ac:dyDescent="0.2">
      <c r="B452" s="310"/>
      <c r="C452" s="119">
        <v>11</v>
      </c>
      <c r="E452" s="120" t="s">
        <v>318</v>
      </c>
      <c r="F452" s="121"/>
      <c r="G452" s="121"/>
      <c r="H452" s="121"/>
      <c r="I452" s="121"/>
      <c r="J452" s="121"/>
      <c r="K452" s="121"/>
      <c r="L452" s="121"/>
      <c r="M452" s="121"/>
      <c r="N452" s="121"/>
      <c r="O452" s="121"/>
      <c r="P452" s="121"/>
      <c r="Q452" s="122"/>
      <c r="R452" s="123"/>
      <c r="S452" s="123"/>
      <c r="T452" s="123"/>
      <c r="U452" s="123"/>
      <c r="V452" s="123"/>
      <c r="W452" s="123"/>
      <c r="X452" s="123"/>
      <c r="Y452" s="123"/>
      <c r="Z452" s="123"/>
      <c r="AA452" s="123"/>
      <c r="AB452" s="123"/>
      <c r="AC452" s="123"/>
      <c r="AD452" s="123"/>
      <c r="AE452" s="123"/>
      <c r="AF452" s="123"/>
      <c r="AG452" s="123"/>
      <c r="AH452" s="123"/>
      <c r="AI452" s="123"/>
    </row>
    <row r="453" spans="2:36" outlineLevel="1" x14ac:dyDescent="0.2">
      <c r="C453" s="119">
        <v>11</v>
      </c>
      <c r="D453" s="259"/>
      <c r="E453" s="259"/>
      <c r="F453" s="259"/>
      <c r="G453" s="259"/>
      <c r="H453" s="259"/>
      <c r="I453" s="16"/>
      <c r="J453" s="16"/>
      <c r="K453" s="16"/>
      <c r="L453" s="16"/>
      <c r="M453" s="16"/>
      <c r="N453" s="16"/>
      <c r="O453" s="16"/>
      <c r="P453" s="16"/>
      <c r="Q453" s="16"/>
      <c r="R453" s="16"/>
      <c r="S453" s="259"/>
      <c r="T453" s="259"/>
      <c r="U453" s="16"/>
      <c r="V453" s="16"/>
      <c r="W453" s="16"/>
      <c r="X453" s="259"/>
      <c r="Y453" s="259"/>
      <c r="Z453" s="16"/>
      <c r="AA453" s="259"/>
      <c r="AB453" s="259"/>
      <c r="AC453" s="259"/>
      <c r="AD453" s="259"/>
      <c r="AE453" s="259"/>
      <c r="AF453" s="259"/>
      <c r="AG453" s="259"/>
      <c r="AH453" s="259"/>
      <c r="AI453" s="259"/>
      <c r="AJ453" s="14"/>
    </row>
    <row r="454" spans="2:36" outlineLevel="1" x14ac:dyDescent="0.2">
      <c r="C454" s="119">
        <v>11</v>
      </c>
      <c r="D454" s="259"/>
      <c r="E454" s="373" t="s">
        <v>319</v>
      </c>
      <c r="F454" s="259"/>
      <c r="G454" s="259"/>
      <c r="H454" s="259"/>
      <c r="I454" s="16"/>
      <c r="J454" s="16"/>
      <c r="K454" s="16"/>
      <c r="L454" s="16"/>
      <c r="M454" s="16"/>
      <c r="N454" s="16"/>
      <c r="O454" s="16"/>
      <c r="P454" s="16"/>
      <c r="Q454" s="16" t="s">
        <v>110</v>
      </c>
      <c r="R454" s="340">
        <v>0</v>
      </c>
      <c r="S454" s="341">
        <v>0</v>
      </c>
      <c r="T454" s="341">
        <v>0</v>
      </c>
      <c r="U454" s="341">
        <v>0</v>
      </c>
      <c r="V454" s="341">
        <v>0</v>
      </c>
      <c r="W454" s="342">
        <v>1.2482642165008997</v>
      </c>
      <c r="X454" s="341">
        <v>-417.73141583478434</v>
      </c>
      <c r="Y454" s="341">
        <v>-479.98192889575841</v>
      </c>
      <c r="Z454" s="341">
        <v>-474.0123976589822</v>
      </c>
      <c r="AA454" s="341">
        <v>-467.89159809295722</v>
      </c>
      <c r="AB454" s="343">
        <v>-520.61813841091714</v>
      </c>
      <c r="AC454" s="343">
        <v>-510.43384675648537</v>
      </c>
      <c r="AD454" s="343">
        <v>-484.32928902136626</v>
      </c>
      <c r="AE454" s="343">
        <v>-458.27639459733189</v>
      </c>
      <c r="AF454" s="343">
        <v>-432.27516348438212</v>
      </c>
      <c r="AG454" s="343">
        <v>-406.32559568251708</v>
      </c>
      <c r="AH454" s="344">
        <v>-397.90585900945808</v>
      </c>
      <c r="AI454" s="344">
        <v>-371.45747085217209</v>
      </c>
      <c r="AJ454" s="14"/>
    </row>
    <row r="455" spans="2:36" outlineLevel="1" x14ac:dyDescent="0.2">
      <c r="C455" s="119">
        <v>11</v>
      </c>
      <c r="D455" s="259"/>
      <c r="E455" s="373"/>
      <c r="F455" s="259"/>
      <c r="G455" s="259"/>
      <c r="H455" s="259"/>
      <c r="I455" s="16"/>
      <c r="J455" s="16"/>
      <c r="K455" s="16"/>
      <c r="L455" s="16"/>
      <c r="M455" s="16"/>
      <c r="N455" s="16"/>
      <c r="O455" s="16"/>
      <c r="P455" s="16"/>
      <c r="Q455" s="16"/>
      <c r="R455" s="16"/>
      <c r="S455" s="259"/>
      <c r="T455" s="259"/>
      <c r="U455" s="16"/>
      <c r="V455" s="16"/>
      <c r="W455" s="16"/>
      <c r="X455" s="259"/>
      <c r="Y455" s="259"/>
      <c r="Z455" s="16"/>
      <c r="AA455" s="259"/>
      <c r="AB455" s="259"/>
      <c r="AC455" s="259"/>
      <c r="AD455" s="259"/>
      <c r="AE455" s="259"/>
      <c r="AF455" s="259"/>
      <c r="AG455" s="259"/>
      <c r="AH455" s="259"/>
      <c r="AI455" s="259"/>
      <c r="AJ455" s="14"/>
    </row>
    <row r="456" spans="2:36" s="310" customFormat="1" outlineLevel="1" x14ac:dyDescent="0.2">
      <c r="C456" s="119">
        <v>11</v>
      </c>
      <c r="D456" s="329"/>
      <c r="E456" s="328" t="s">
        <v>320</v>
      </c>
      <c r="F456" s="329"/>
      <c r="G456" s="329"/>
      <c r="H456" s="329"/>
      <c r="I456" s="330"/>
      <c r="J456" s="330"/>
      <c r="K456" s="330"/>
      <c r="L456" s="330"/>
      <c r="M456" s="330"/>
      <c r="N456" s="330"/>
      <c r="O456" s="330"/>
      <c r="P456" s="330"/>
      <c r="Q456" s="16" t="s">
        <v>110</v>
      </c>
      <c r="R456" s="404">
        <v>0</v>
      </c>
      <c r="S456" s="405">
        <v>0</v>
      </c>
      <c r="T456" s="405">
        <v>0</v>
      </c>
      <c r="U456" s="405">
        <v>0</v>
      </c>
      <c r="V456" s="405">
        <v>0</v>
      </c>
      <c r="W456" s="405">
        <v>0.22862198380778428</v>
      </c>
      <c r="X456" s="405">
        <v>0</v>
      </c>
      <c r="Y456" s="405">
        <v>0</v>
      </c>
      <c r="Z456" s="405">
        <v>0</v>
      </c>
      <c r="AA456" s="405">
        <v>0</v>
      </c>
      <c r="AB456" s="405">
        <v>0</v>
      </c>
      <c r="AC456" s="405">
        <v>0</v>
      </c>
      <c r="AD456" s="405">
        <v>0</v>
      </c>
      <c r="AE456" s="405">
        <v>0</v>
      </c>
      <c r="AF456" s="405">
        <v>0</v>
      </c>
      <c r="AG456" s="405">
        <v>0</v>
      </c>
      <c r="AH456" s="406">
        <v>0</v>
      </c>
      <c r="AI456" s="406">
        <v>0</v>
      </c>
      <c r="AJ456" s="403"/>
    </row>
    <row r="457" spans="2:36" s="310" customFormat="1" outlineLevel="1" x14ac:dyDescent="0.2">
      <c r="D457" s="329"/>
      <c r="E457" s="329"/>
      <c r="F457" s="329"/>
      <c r="G457" s="329"/>
      <c r="H457" s="329"/>
      <c r="I457" s="330"/>
      <c r="J457" s="330"/>
      <c r="K457" s="330"/>
      <c r="L457" s="330"/>
      <c r="M457" s="330"/>
      <c r="N457" s="330"/>
      <c r="O457" s="330"/>
      <c r="P457" s="330"/>
      <c r="Q457" s="330"/>
      <c r="R457" s="330"/>
      <c r="S457" s="329"/>
      <c r="T457" s="329"/>
      <c r="U457" s="330"/>
      <c r="V457" s="330"/>
      <c r="W457" s="330"/>
      <c r="X457" s="329"/>
      <c r="Y457" s="329"/>
      <c r="Z457" s="330"/>
      <c r="AA457" s="329"/>
      <c r="AB457" s="329"/>
      <c r="AC457" s="329"/>
      <c r="AD457" s="329"/>
      <c r="AE457" s="329"/>
      <c r="AF457" s="329"/>
      <c r="AG457" s="329"/>
      <c r="AH457" s="329"/>
      <c r="AI457" s="329"/>
      <c r="AJ457" s="403"/>
    </row>
    <row r="458" spans="2:36" x14ac:dyDescent="0.2">
      <c r="C458" s="116">
        <v>12</v>
      </c>
      <c r="D458" s="67" t="s">
        <v>142</v>
      </c>
      <c r="E458" s="67"/>
      <c r="F458" s="67"/>
      <c r="G458" s="67" t="s">
        <v>298</v>
      </c>
      <c r="H458" s="102"/>
      <c r="I458" s="67"/>
      <c r="J458" s="67"/>
      <c r="K458" s="102"/>
      <c r="L458" s="67"/>
      <c r="M458" s="67"/>
      <c r="N458" s="67"/>
      <c r="O458" s="67"/>
      <c r="P458" s="67"/>
      <c r="Q458" s="117" t="s">
        <v>110</v>
      </c>
      <c r="R458" s="118">
        <v>0</v>
      </c>
      <c r="S458" s="118">
        <v>0</v>
      </c>
      <c r="T458" s="118">
        <v>0</v>
      </c>
      <c r="U458" s="118">
        <v>0</v>
      </c>
      <c r="V458" s="118">
        <v>0</v>
      </c>
      <c r="W458" s="118">
        <v>5.4707584833661409</v>
      </c>
      <c r="X458" s="118">
        <v>0</v>
      </c>
      <c r="Y458" s="118">
        <v>0</v>
      </c>
      <c r="Z458" s="118">
        <v>0</v>
      </c>
      <c r="AA458" s="118">
        <v>0</v>
      </c>
      <c r="AB458" s="118">
        <v>0</v>
      </c>
      <c r="AC458" s="118">
        <v>0</v>
      </c>
      <c r="AD458" s="118">
        <v>0</v>
      </c>
      <c r="AE458" s="118">
        <v>0</v>
      </c>
      <c r="AF458" s="118">
        <v>17.513029121029426</v>
      </c>
      <c r="AG458" s="118">
        <v>38.434743083559887</v>
      </c>
      <c r="AH458" s="118">
        <v>42.394354503168486</v>
      </c>
      <c r="AI458" s="118">
        <v>34.868204287728332</v>
      </c>
    </row>
    <row r="459" spans="2:36" s="11" customFormat="1" outlineLevel="1" x14ac:dyDescent="0.2">
      <c r="B459" s="310"/>
      <c r="C459" s="119">
        <v>12</v>
      </c>
      <c r="E459" s="120" t="s">
        <v>299</v>
      </c>
      <c r="F459" s="121"/>
      <c r="G459" s="121"/>
      <c r="H459" s="121"/>
      <c r="I459" s="121"/>
      <c r="J459" s="121"/>
      <c r="K459" s="121"/>
      <c r="L459" s="121"/>
      <c r="M459" s="121"/>
      <c r="N459" s="121"/>
      <c r="O459" s="121"/>
      <c r="P459" s="121"/>
      <c r="Q459" s="122"/>
      <c r="R459" s="123"/>
      <c r="S459" s="123"/>
      <c r="T459" s="123"/>
      <c r="U459" s="123"/>
      <c r="V459" s="123"/>
      <c r="W459" s="123"/>
      <c r="X459" s="123"/>
      <c r="Y459" s="123"/>
      <c r="Z459" s="123"/>
      <c r="AA459" s="123"/>
      <c r="AB459" s="123"/>
      <c r="AC459" s="123"/>
      <c r="AD459" s="123"/>
      <c r="AE459" s="123"/>
      <c r="AF459" s="123"/>
      <c r="AG459" s="123"/>
      <c r="AH459" s="123"/>
      <c r="AI459" s="123"/>
    </row>
    <row r="460" spans="2:36" s="11" customFormat="1" outlineLevel="1" x14ac:dyDescent="0.2">
      <c r="B460" s="310"/>
      <c r="C460" s="119">
        <v>12</v>
      </c>
      <c r="E460" s="359"/>
      <c r="F460" s="309"/>
      <c r="G460" s="309"/>
      <c r="H460" s="309"/>
      <c r="I460" s="309"/>
      <c r="J460" s="309"/>
      <c r="K460" s="309"/>
      <c r="L460" s="309"/>
      <c r="M460" s="309"/>
      <c r="N460" s="309"/>
      <c r="O460" s="309"/>
      <c r="P460" s="309"/>
      <c r="Q460" s="360"/>
      <c r="R460" s="361"/>
      <c r="S460" s="361"/>
      <c r="T460" s="361"/>
      <c r="U460" s="361"/>
      <c r="V460" s="361"/>
      <c r="W460" s="361"/>
      <c r="X460" s="361"/>
      <c r="Y460" s="361"/>
      <c r="Z460" s="361"/>
      <c r="AA460" s="361"/>
      <c r="AB460" s="361"/>
      <c r="AC460" s="361"/>
      <c r="AD460" s="361"/>
      <c r="AE460" s="361"/>
      <c r="AF460" s="361"/>
      <c r="AG460" s="361"/>
      <c r="AH460" s="361"/>
      <c r="AI460" s="361"/>
    </row>
    <row r="461" spans="2:36" outlineLevel="1" x14ac:dyDescent="0.2">
      <c r="C461" s="119">
        <v>12</v>
      </c>
      <c r="D461" s="329"/>
      <c r="E461" s="124" t="s">
        <v>300</v>
      </c>
      <c r="F461" s="329"/>
      <c r="G461" s="329"/>
      <c r="H461" s="329"/>
      <c r="I461" s="330"/>
      <c r="J461" s="330"/>
      <c r="K461" s="330"/>
      <c r="L461" s="330"/>
      <c r="M461" s="330"/>
      <c r="N461" s="330"/>
      <c r="O461" s="330"/>
      <c r="P461" s="330"/>
      <c r="Q461" s="16" t="s">
        <v>110</v>
      </c>
      <c r="R461" s="299">
        <v>0</v>
      </c>
      <c r="S461" s="300">
        <v>0</v>
      </c>
      <c r="T461" s="300">
        <v>0</v>
      </c>
      <c r="U461" s="300">
        <v>370.91737038564224</v>
      </c>
      <c r="V461" s="300">
        <v>395.40322947618694</v>
      </c>
      <c r="W461" s="301">
        <v>408.46452551465717</v>
      </c>
      <c r="X461" s="300">
        <v>524.97829998973191</v>
      </c>
      <c r="Y461" s="300">
        <v>571.31453341700001</v>
      </c>
      <c r="Z461" s="300">
        <v>506.8743220209069</v>
      </c>
      <c r="AA461" s="300">
        <v>533.84155268041127</v>
      </c>
      <c r="AB461" s="302">
        <v>589.95705809811955</v>
      </c>
      <c r="AC461" s="302">
        <v>573.98497469544293</v>
      </c>
      <c r="AD461" s="302">
        <v>591.0342568527351</v>
      </c>
      <c r="AE461" s="302">
        <v>567.83473688601077</v>
      </c>
      <c r="AF461" s="302">
        <v>575.2709329061363</v>
      </c>
      <c r="AG461" s="302">
        <v>618.33160029803355</v>
      </c>
      <c r="AH461" s="348">
        <v>588.18611966595836</v>
      </c>
      <c r="AI461" s="348">
        <v>682.73399796295337</v>
      </c>
      <c r="AJ461" s="14"/>
    </row>
    <row r="462" spans="2:36" outlineLevel="1" x14ac:dyDescent="0.2">
      <c r="C462" s="119">
        <v>12</v>
      </c>
      <c r="D462" s="329"/>
      <c r="E462" s="124" t="s">
        <v>231</v>
      </c>
      <c r="F462" s="329"/>
      <c r="G462" s="329"/>
      <c r="H462" s="329"/>
      <c r="I462" s="330"/>
      <c r="J462" s="330"/>
      <c r="K462" s="330"/>
      <c r="L462" s="330"/>
      <c r="M462" s="330"/>
      <c r="N462" s="330"/>
      <c r="O462" s="330"/>
      <c r="P462" s="330"/>
      <c r="Q462" s="16" t="s">
        <v>110</v>
      </c>
      <c r="R462" s="314">
        <v>0</v>
      </c>
      <c r="S462" s="315">
        <v>0</v>
      </c>
      <c r="T462" s="315">
        <v>0</v>
      </c>
      <c r="U462" s="315">
        <v>0</v>
      </c>
      <c r="V462" s="315">
        <v>0</v>
      </c>
      <c r="W462" s="316">
        <v>0</v>
      </c>
      <c r="X462" s="315">
        <v>151.75025202732576</v>
      </c>
      <c r="Y462" s="315">
        <v>189.09271077645803</v>
      </c>
      <c r="Z462" s="315">
        <v>105.81119895809701</v>
      </c>
      <c r="AA462" s="315">
        <v>61.108659485453316</v>
      </c>
      <c r="AB462" s="5">
        <v>71.704157341701077</v>
      </c>
      <c r="AC462" s="5">
        <v>100.62333625584563</v>
      </c>
      <c r="AD462" s="5">
        <v>104.87930283108946</v>
      </c>
      <c r="AE462" s="5">
        <v>142.13797719773163</v>
      </c>
      <c r="AF462" s="5">
        <v>357.58983002607221</v>
      </c>
      <c r="AG462" s="5">
        <v>119.09895729284241</v>
      </c>
      <c r="AH462" s="350">
        <v>142.38625372360036</v>
      </c>
      <c r="AI462" s="350">
        <v>102.18907596454423</v>
      </c>
      <c r="AJ462" s="14"/>
    </row>
    <row r="463" spans="2:36" outlineLevel="1" x14ac:dyDescent="0.2">
      <c r="C463" s="119">
        <v>12</v>
      </c>
      <c r="D463" s="329"/>
      <c r="E463" s="328" t="s">
        <v>230</v>
      </c>
      <c r="F463" s="329"/>
      <c r="G463" s="329"/>
      <c r="H463" s="329"/>
      <c r="I463" s="330"/>
      <c r="J463" s="330"/>
      <c r="K463" s="330"/>
      <c r="L463" s="330"/>
      <c r="M463" s="330"/>
      <c r="N463" s="330"/>
      <c r="O463" s="330"/>
      <c r="P463" s="330"/>
      <c r="Q463" s="16" t="s">
        <v>110</v>
      </c>
      <c r="R463" s="314">
        <v>0</v>
      </c>
      <c r="S463" s="315">
        <v>0</v>
      </c>
      <c r="T463" s="315">
        <v>0</v>
      </c>
      <c r="U463" s="315">
        <v>0</v>
      </c>
      <c r="V463" s="315">
        <v>0</v>
      </c>
      <c r="W463" s="316">
        <v>0</v>
      </c>
      <c r="X463" s="315">
        <v>0</v>
      </c>
      <c r="Y463" s="315">
        <v>0</v>
      </c>
      <c r="Z463" s="315">
        <v>0</v>
      </c>
      <c r="AA463" s="315">
        <v>0</v>
      </c>
      <c r="AB463" s="5">
        <v>0</v>
      </c>
      <c r="AC463" s="5">
        <v>0</v>
      </c>
      <c r="AD463" s="5">
        <v>0</v>
      </c>
      <c r="AE463" s="5">
        <v>0</v>
      </c>
      <c r="AF463" s="5">
        <v>0</v>
      </c>
      <c r="AG463" s="5">
        <v>0</v>
      </c>
      <c r="AH463" s="350">
        <v>0</v>
      </c>
      <c r="AI463" s="350">
        <v>0</v>
      </c>
      <c r="AJ463" s="14"/>
    </row>
    <row r="464" spans="2:36" outlineLevel="1" x14ac:dyDescent="0.2">
      <c r="C464" s="119">
        <v>12</v>
      </c>
      <c r="D464" s="329"/>
      <c r="E464" s="328" t="s">
        <v>17</v>
      </c>
      <c r="F464" s="329"/>
      <c r="G464" s="329"/>
      <c r="H464" s="329"/>
      <c r="I464" s="330"/>
      <c r="J464" s="330"/>
      <c r="K464" s="330"/>
      <c r="L464" s="330"/>
      <c r="M464" s="330"/>
      <c r="N464" s="330"/>
      <c r="O464" s="330"/>
      <c r="P464" s="330"/>
      <c r="Q464" s="16" t="s">
        <v>110</v>
      </c>
      <c r="R464" s="314"/>
      <c r="S464" s="315"/>
      <c r="T464" s="315"/>
      <c r="U464" s="315"/>
      <c r="V464" s="315"/>
      <c r="W464" s="316"/>
      <c r="X464" s="315"/>
      <c r="Y464" s="315"/>
      <c r="Z464" s="315"/>
      <c r="AA464" s="315"/>
      <c r="AB464" s="5"/>
      <c r="AC464" s="5"/>
      <c r="AD464" s="5"/>
      <c r="AE464" s="5"/>
      <c r="AF464" s="5"/>
      <c r="AG464" s="5"/>
      <c r="AH464" s="350"/>
      <c r="AI464" s="350"/>
      <c r="AJ464" s="14"/>
    </row>
    <row r="465" spans="2:36" outlineLevel="1" x14ac:dyDescent="0.2">
      <c r="C465" s="119">
        <v>12</v>
      </c>
      <c r="D465" s="329"/>
      <c r="E465" s="328" t="s">
        <v>266</v>
      </c>
      <c r="F465" s="329"/>
      <c r="G465" s="329"/>
      <c r="H465" s="329"/>
      <c r="I465" s="330"/>
      <c r="J465" s="330"/>
      <c r="K465" s="330"/>
      <c r="L465" s="330"/>
      <c r="M465" s="330"/>
      <c r="N465" s="330"/>
      <c r="O465" s="330"/>
      <c r="P465" s="330"/>
      <c r="Q465" s="16" t="s">
        <v>110</v>
      </c>
      <c r="R465" s="314">
        <v>0</v>
      </c>
      <c r="S465" s="315">
        <v>0</v>
      </c>
      <c r="T465" s="315">
        <v>0</v>
      </c>
      <c r="U465" s="315">
        <v>0</v>
      </c>
      <c r="V465" s="315">
        <v>0</v>
      </c>
      <c r="W465" s="316">
        <v>29.870058592642518</v>
      </c>
      <c r="X465" s="315">
        <v>136.18319549877748</v>
      </c>
      <c r="Y465" s="315">
        <v>171.23812766009326</v>
      </c>
      <c r="Z465" s="315">
        <v>184.16040804220344</v>
      </c>
      <c r="AA465" s="315">
        <v>191.31101116434098</v>
      </c>
      <c r="AB465" s="5">
        <v>198.80149530254891</v>
      </c>
      <c r="AC465" s="5">
        <v>327.27333017512512</v>
      </c>
      <c r="AD465" s="5">
        <v>331.37822172927071</v>
      </c>
      <c r="AE465" s="5">
        <v>335.64607319411266</v>
      </c>
      <c r="AF465" s="5">
        <v>340.03049208695978</v>
      </c>
      <c r="AG465" s="5">
        <v>344.5365665146432</v>
      </c>
      <c r="AH465" s="350">
        <v>349.30150165171193</v>
      </c>
      <c r="AI465" s="350">
        <v>354.31377787077929</v>
      </c>
      <c r="AJ465" s="14"/>
    </row>
    <row r="466" spans="2:36" outlineLevel="1" x14ac:dyDescent="0.2">
      <c r="C466" s="119">
        <v>12</v>
      </c>
      <c r="D466" s="329"/>
      <c r="E466" s="328" t="s">
        <v>267</v>
      </c>
      <c r="F466" s="329"/>
      <c r="G466" s="329"/>
      <c r="H466" s="329"/>
      <c r="I466" s="330"/>
      <c r="J466" s="330"/>
      <c r="K466" s="330"/>
      <c r="L466" s="330"/>
      <c r="M466" s="330"/>
      <c r="N466" s="330"/>
      <c r="O466" s="330"/>
      <c r="P466" s="330"/>
      <c r="Q466" s="16" t="s">
        <v>110</v>
      </c>
      <c r="R466" s="304">
        <v>0</v>
      </c>
      <c r="S466" s="305">
        <v>0</v>
      </c>
      <c r="T466" s="305">
        <v>0</v>
      </c>
      <c r="U466" s="305">
        <v>0</v>
      </c>
      <c r="V466" s="305">
        <v>0</v>
      </c>
      <c r="W466" s="306">
        <v>0</v>
      </c>
      <c r="X466" s="305">
        <v>0</v>
      </c>
      <c r="Y466" s="305">
        <v>0</v>
      </c>
      <c r="Z466" s="305">
        <v>0</v>
      </c>
      <c r="AA466" s="305">
        <v>0</v>
      </c>
      <c r="AB466" s="307">
        <v>0</v>
      </c>
      <c r="AC466" s="307">
        <v>0</v>
      </c>
      <c r="AD466" s="307">
        <v>0</v>
      </c>
      <c r="AE466" s="307">
        <v>0</v>
      </c>
      <c r="AF466" s="307">
        <v>0</v>
      </c>
      <c r="AG466" s="307">
        <v>0</v>
      </c>
      <c r="AH466" s="362">
        <v>0</v>
      </c>
      <c r="AI466" s="362">
        <v>0</v>
      </c>
      <c r="AJ466" s="14"/>
    </row>
    <row r="467" spans="2:36" outlineLevel="1" x14ac:dyDescent="0.2">
      <c r="C467" s="119">
        <v>12</v>
      </c>
      <c r="D467" s="329"/>
      <c r="E467" s="328" t="s">
        <v>301</v>
      </c>
      <c r="F467" s="329"/>
      <c r="G467" s="329"/>
      <c r="H467" s="329"/>
      <c r="I467" s="330"/>
      <c r="J467" s="330"/>
      <c r="K467" s="330"/>
      <c r="L467" s="330"/>
      <c r="M467" s="330"/>
      <c r="N467" s="330"/>
      <c r="O467" s="330"/>
      <c r="P467" s="330"/>
      <c r="Q467" s="16"/>
      <c r="R467" s="5"/>
      <c r="S467" s="5"/>
      <c r="T467" s="5"/>
      <c r="U467" s="5"/>
      <c r="V467" s="5"/>
      <c r="W467" s="5"/>
      <c r="X467" s="5"/>
      <c r="Y467" s="5"/>
      <c r="Z467" s="5"/>
      <c r="AA467" s="5"/>
      <c r="AB467" s="5"/>
      <c r="AC467" s="5"/>
      <c r="AD467" s="5"/>
      <c r="AE467" s="5"/>
      <c r="AF467" s="5"/>
      <c r="AG467" s="5"/>
      <c r="AH467" s="5"/>
      <c r="AI467" s="5"/>
      <c r="AJ467" s="14"/>
    </row>
    <row r="468" spans="2:36" outlineLevel="1" x14ac:dyDescent="0.2">
      <c r="C468" s="119">
        <v>12</v>
      </c>
      <c r="D468" s="329"/>
      <c r="F468" s="329" t="s">
        <v>270</v>
      </c>
      <c r="G468" s="329"/>
      <c r="H468" s="329"/>
      <c r="I468" s="330"/>
      <c r="J468" s="330"/>
      <c r="K468" s="330"/>
      <c r="L468" s="330"/>
      <c r="M468" s="330"/>
      <c r="N468" s="330"/>
      <c r="O468" s="330"/>
      <c r="P468" s="330"/>
      <c r="Q468" s="16" t="s">
        <v>110</v>
      </c>
      <c r="R468" s="314">
        <v>0</v>
      </c>
      <c r="S468" s="315">
        <v>0</v>
      </c>
      <c r="T468" s="315">
        <v>0</v>
      </c>
      <c r="U468" s="315">
        <v>0</v>
      </c>
      <c r="V468" s="315">
        <v>0</v>
      </c>
      <c r="W468" s="316">
        <v>0</v>
      </c>
      <c r="X468" s="315">
        <v>2312.5822129512526</v>
      </c>
      <c r="Y468" s="315">
        <v>3855.4163241971114</v>
      </c>
      <c r="Z468" s="315">
        <v>4021.7450346433907</v>
      </c>
      <c r="AA468" s="315">
        <v>4186.2812941182265</v>
      </c>
      <c r="AB468" s="5">
        <v>4361.6628679189707</v>
      </c>
      <c r="AC468" s="5">
        <v>4543.2604642845163</v>
      </c>
      <c r="AD468" s="5">
        <v>4607.1115417430565</v>
      </c>
      <c r="AE468" s="5">
        <v>4672.4437476531039</v>
      </c>
      <c r="AF468" s="5">
        <v>4741.4522451563626</v>
      </c>
      <c r="AG468" s="5">
        <v>4810.4016559304591</v>
      </c>
      <c r="AH468" s="350">
        <v>4883.292390433342</v>
      </c>
      <c r="AI468" s="350">
        <v>4960.3906394592732</v>
      </c>
      <c r="AJ468" s="14"/>
    </row>
    <row r="469" spans="2:36" outlineLevel="1" x14ac:dyDescent="0.2">
      <c r="C469" s="119">
        <v>12</v>
      </c>
      <c r="D469" s="329"/>
      <c r="E469" s="329"/>
      <c r="F469" s="329" t="s">
        <v>271</v>
      </c>
      <c r="G469" s="329"/>
      <c r="H469" s="329"/>
      <c r="I469" s="330"/>
      <c r="J469" s="330"/>
      <c r="K469" s="330"/>
      <c r="L469" s="330"/>
      <c r="M469" s="330"/>
      <c r="N469" s="330"/>
      <c r="O469" s="330"/>
      <c r="P469" s="330"/>
      <c r="Q469" s="16" t="s">
        <v>110</v>
      </c>
      <c r="R469" s="314">
        <v>0</v>
      </c>
      <c r="S469" s="315">
        <v>0</v>
      </c>
      <c r="T469" s="315">
        <v>0</v>
      </c>
      <c r="U469" s="315">
        <v>0</v>
      </c>
      <c r="V469" s="315">
        <v>0</v>
      </c>
      <c r="W469" s="316">
        <v>0</v>
      </c>
      <c r="X469" s="315">
        <v>1483.6637007022323</v>
      </c>
      <c r="Y469" s="315">
        <v>87.302982091897576</v>
      </c>
      <c r="Z469" s="315">
        <v>87.916754021840774</v>
      </c>
      <c r="AA469" s="315">
        <v>95.114802674403876</v>
      </c>
      <c r="AB469" s="5">
        <v>97.479239484368833</v>
      </c>
      <c r="AC469" s="5">
        <v>100.34437550184037</v>
      </c>
      <c r="AD469" s="5">
        <v>101.82550395334792</v>
      </c>
      <c r="AE469" s="5">
        <v>105.5017955465589</v>
      </c>
      <c r="AF469" s="5">
        <v>105.4427088173974</v>
      </c>
      <c r="AG469" s="5">
        <v>109.38403254618368</v>
      </c>
      <c r="AH469" s="350">
        <v>113.5915470692313</v>
      </c>
      <c r="AI469" s="350">
        <v>117.15809283699775</v>
      </c>
      <c r="AJ469" s="14"/>
    </row>
    <row r="470" spans="2:36" outlineLevel="1" x14ac:dyDescent="0.2">
      <c r="C470" s="119">
        <v>12</v>
      </c>
      <c r="D470" s="329"/>
      <c r="E470" s="329"/>
      <c r="F470" s="329" t="s">
        <v>290</v>
      </c>
      <c r="G470" s="329"/>
      <c r="H470" s="329"/>
      <c r="I470" s="330"/>
      <c r="J470" s="330"/>
      <c r="K470" s="330"/>
      <c r="L470" s="330"/>
      <c r="M470" s="330"/>
      <c r="N470" s="330"/>
      <c r="O470" s="330"/>
      <c r="P470" s="330"/>
      <c r="Q470" s="16" t="s">
        <v>110</v>
      </c>
      <c r="R470" s="304">
        <v>0</v>
      </c>
      <c r="S470" s="305">
        <v>0</v>
      </c>
      <c r="T470" s="305">
        <v>0</v>
      </c>
      <c r="U470" s="305">
        <v>0</v>
      </c>
      <c r="V470" s="305">
        <v>0</v>
      </c>
      <c r="W470" s="306">
        <v>0</v>
      </c>
      <c r="X470" s="305">
        <v>0</v>
      </c>
      <c r="Y470" s="305">
        <v>0</v>
      </c>
      <c r="Z470" s="305">
        <v>0</v>
      </c>
      <c r="AA470" s="305">
        <v>0</v>
      </c>
      <c r="AB470" s="307">
        <v>0</v>
      </c>
      <c r="AC470" s="307">
        <v>0</v>
      </c>
      <c r="AD470" s="307">
        <v>0</v>
      </c>
      <c r="AE470" s="307">
        <v>0</v>
      </c>
      <c r="AF470" s="307">
        <v>0</v>
      </c>
      <c r="AG470" s="307">
        <v>0</v>
      </c>
      <c r="AH470" s="362">
        <v>0</v>
      </c>
      <c r="AI470" s="362">
        <v>0</v>
      </c>
      <c r="AJ470" s="14"/>
    </row>
    <row r="471" spans="2:36" outlineLevel="1" x14ac:dyDescent="0.2">
      <c r="C471" s="119">
        <v>12</v>
      </c>
      <c r="D471" s="329"/>
      <c r="E471" s="329"/>
      <c r="F471" s="363" t="s">
        <v>302</v>
      </c>
      <c r="G471" s="364"/>
      <c r="H471" s="364"/>
      <c r="I471" s="365"/>
      <c r="J471" s="365"/>
      <c r="K471" s="365"/>
      <c r="L471" s="365"/>
      <c r="M471" s="365"/>
      <c r="N471" s="365"/>
      <c r="O471" s="365"/>
      <c r="P471" s="365"/>
      <c r="Q471" s="366" t="s">
        <v>110</v>
      </c>
      <c r="R471" s="367">
        <v>0</v>
      </c>
      <c r="S471" s="368">
        <v>0</v>
      </c>
      <c r="T471" s="368">
        <v>0</v>
      </c>
      <c r="U471" s="368">
        <v>0</v>
      </c>
      <c r="V471" s="368">
        <v>0</v>
      </c>
      <c r="W471" s="369">
        <v>0</v>
      </c>
      <c r="X471" s="368">
        <v>1387.5493277707515</v>
      </c>
      <c r="Y471" s="368">
        <v>2313.2497945182668</v>
      </c>
      <c r="Z471" s="368">
        <v>2413.0470207860344</v>
      </c>
      <c r="AA471" s="368">
        <v>2511.7687764709358</v>
      </c>
      <c r="AB471" s="327">
        <v>2616.9977207513825</v>
      </c>
      <c r="AC471" s="327">
        <v>2725.9562785707099</v>
      </c>
      <c r="AD471" s="327">
        <v>2764.2669250458339</v>
      </c>
      <c r="AE471" s="327">
        <v>2803.466248591862</v>
      </c>
      <c r="AF471" s="327">
        <v>2844.8713470938173</v>
      </c>
      <c r="AG471" s="327">
        <v>2886.2409935582755</v>
      </c>
      <c r="AH471" s="370">
        <v>2929.9754342600049</v>
      </c>
      <c r="AI471" s="370">
        <v>2976.234383675564</v>
      </c>
      <c r="AJ471" s="14"/>
    </row>
    <row r="472" spans="2:36" outlineLevel="1" x14ac:dyDescent="0.2">
      <c r="C472" s="119">
        <v>12</v>
      </c>
      <c r="D472" s="329"/>
      <c r="E472" s="329"/>
      <c r="F472" s="371" t="s">
        <v>303</v>
      </c>
      <c r="G472" s="329"/>
      <c r="H472" s="329"/>
      <c r="I472" s="330"/>
      <c r="J472" s="330"/>
      <c r="K472" s="330"/>
      <c r="L472" s="330"/>
      <c r="M472" s="330"/>
      <c r="N472" s="330"/>
      <c r="O472" s="330"/>
      <c r="P472" s="330"/>
      <c r="Q472" s="16" t="s">
        <v>110</v>
      </c>
      <c r="R472" s="314">
        <v>0</v>
      </c>
      <c r="S472" s="315">
        <v>0</v>
      </c>
      <c r="T472" s="315">
        <v>0</v>
      </c>
      <c r="U472" s="315">
        <v>0</v>
      </c>
      <c r="V472" s="315">
        <v>0</v>
      </c>
      <c r="W472" s="316">
        <v>0</v>
      </c>
      <c r="X472" s="315">
        <v>890.19822042133933</v>
      </c>
      <c r="Y472" s="315">
        <v>52.381789255138543</v>
      </c>
      <c r="Z472" s="315">
        <v>52.750052413104463</v>
      </c>
      <c r="AA472" s="315">
        <v>57.068881604642321</v>
      </c>
      <c r="AB472" s="5">
        <v>58.487543690621294</v>
      </c>
      <c r="AC472" s="5">
        <v>60.206625301104225</v>
      </c>
      <c r="AD472" s="5">
        <v>61.095302372008746</v>
      </c>
      <c r="AE472" s="5">
        <v>63.301077327935332</v>
      </c>
      <c r="AF472" s="5">
        <v>63.265625290438436</v>
      </c>
      <c r="AG472" s="5">
        <v>65.630419527710202</v>
      </c>
      <c r="AH472" s="350">
        <v>68.154928241538769</v>
      </c>
      <c r="AI472" s="350">
        <v>70.294855702198646</v>
      </c>
      <c r="AJ472" s="14"/>
    </row>
    <row r="473" spans="2:36" outlineLevel="1" x14ac:dyDescent="0.2">
      <c r="C473" s="119">
        <v>12</v>
      </c>
      <c r="D473" s="329"/>
      <c r="E473" s="329"/>
      <c r="F473" s="372"/>
      <c r="G473" s="329"/>
      <c r="H473" s="329"/>
      <c r="I473" s="330"/>
      <c r="J473" s="330"/>
      <c r="K473" s="330"/>
      <c r="L473" s="330"/>
      <c r="M473" s="330"/>
      <c r="N473" s="330"/>
      <c r="O473" s="330"/>
      <c r="P473" s="330"/>
      <c r="Q473" s="16"/>
      <c r="R473" s="304"/>
      <c r="S473" s="305"/>
      <c r="T473" s="305"/>
      <c r="U473" s="305"/>
      <c r="V473" s="305"/>
      <c r="W473" s="306"/>
      <c r="X473" s="305"/>
      <c r="Y473" s="305"/>
      <c r="Z473" s="305"/>
      <c r="AA473" s="305"/>
      <c r="AB473" s="307"/>
      <c r="AC473" s="307"/>
      <c r="AD473" s="307"/>
      <c r="AE473" s="307"/>
      <c r="AF473" s="307"/>
      <c r="AG473" s="307"/>
      <c r="AH473" s="362"/>
      <c r="AI473" s="362"/>
      <c r="AJ473" s="14"/>
    </row>
    <row r="474" spans="2:36" outlineLevel="1" x14ac:dyDescent="0.2">
      <c r="C474" s="119">
        <v>12</v>
      </c>
      <c r="D474" s="329"/>
      <c r="E474" s="329"/>
      <c r="F474" s="329"/>
      <c r="G474" s="329"/>
      <c r="H474" s="329"/>
      <c r="I474" s="330"/>
      <c r="J474" s="330"/>
      <c r="K474" s="330"/>
      <c r="L474" s="330"/>
      <c r="M474" s="330"/>
      <c r="N474" s="330"/>
      <c r="O474" s="330"/>
      <c r="P474" s="330"/>
      <c r="Q474" s="330"/>
      <c r="R474" s="330"/>
      <c r="S474" s="329"/>
      <c r="T474" s="329"/>
      <c r="U474" s="330"/>
      <c r="V474" s="330"/>
      <c r="W474" s="330"/>
      <c r="X474" s="329"/>
      <c r="Y474" s="329"/>
      <c r="Z474" s="330"/>
      <c r="AA474" s="329"/>
      <c r="AB474" s="329"/>
      <c r="AC474" s="329"/>
      <c r="AD474" s="329"/>
      <c r="AE474" s="329"/>
      <c r="AF474" s="329"/>
      <c r="AG474" s="329"/>
      <c r="AH474" s="329"/>
      <c r="AI474" s="329"/>
      <c r="AJ474" s="14"/>
    </row>
    <row r="475" spans="2:36" s="11" customFormat="1" outlineLevel="1" x14ac:dyDescent="0.2">
      <c r="B475" s="310"/>
      <c r="C475" s="119">
        <v>12</v>
      </c>
      <c r="E475" s="120" t="s">
        <v>304</v>
      </c>
      <c r="F475" s="121"/>
      <c r="G475" s="121"/>
      <c r="H475" s="121"/>
      <c r="I475" s="121"/>
      <c r="J475" s="121"/>
      <c r="K475" s="121"/>
      <c r="L475" s="121"/>
      <c r="M475" s="121"/>
      <c r="N475" s="121"/>
      <c r="O475" s="121"/>
      <c r="P475" s="121"/>
      <c r="Q475" s="122"/>
      <c r="R475" s="123"/>
      <c r="S475" s="123"/>
      <c r="T475" s="123"/>
      <c r="U475" s="123"/>
      <c r="V475" s="123"/>
      <c r="W475" s="123"/>
      <c r="X475" s="123"/>
      <c r="Y475" s="123"/>
      <c r="Z475" s="123"/>
      <c r="AA475" s="123"/>
      <c r="AB475" s="123"/>
      <c r="AC475" s="123"/>
      <c r="AD475" s="123"/>
      <c r="AE475" s="123"/>
      <c r="AF475" s="123"/>
      <c r="AG475" s="123"/>
      <c r="AH475" s="123"/>
      <c r="AI475" s="123"/>
    </row>
    <row r="476" spans="2:36" s="11" customFormat="1" outlineLevel="1" x14ac:dyDescent="0.2">
      <c r="B476" s="310"/>
      <c r="C476" s="119">
        <v>12</v>
      </c>
      <c r="E476" s="373" t="s">
        <v>305</v>
      </c>
      <c r="F476" s="309"/>
      <c r="G476" s="309"/>
      <c r="H476" s="309"/>
      <c r="I476" s="309"/>
      <c r="J476" s="309"/>
      <c r="K476" s="309"/>
      <c r="L476" s="309"/>
      <c r="M476" s="309"/>
      <c r="N476" s="309"/>
      <c r="O476" s="309"/>
      <c r="P476" s="309"/>
      <c r="Q476" s="360"/>
      <c r="R476" s="361"/>
      <c r="S476" s="361"/>
      <c r="T476" s="361"/>
      <c r="U476" s="361"/>
      <c r="V476" s="361"/>
      <c r="W476" s="361"/>
      <c r="X476" s="361"/>
      <c r="Y476" s="361"/>
      <c r="Z476" s="361"/>
      <c r="AA476" s="361"/>
      <c r="AB476" s="361"/>
      <c r="AC476" s="361"/>
      <c r="AD476" s="361"/>
      <c r="AE476" s="361"/>
      <c r="AF476" s="361"/>
      <c r="AG476" s="361"/>
      <c r="AH476" s="361"/>
      <c r="AI476" s="361"/>
    </row>
    <row r="477" spans="2:36" outlineLevel="1" x14ac:dyDescent="0.2">
      <c r="C477" s="119">
        <v>12</v>
      </c>
      <c r="D477" s="329"/>
      <c r="E477" s="329"/>
      <c r="F477" s="329" t="s">
        <v>306</v>
      </c>
      <c r="G477" s="329"/>
      <c r="H477" s="329"/>
      <c r="I477" s="330"/>
      <c r="J477" s="330"/>
      <c r="K477" s="330"/>
      <c r="L477" s="330"/>
      <c r="M477" s="330"/>
      <c r="N477" s="330"/>
      <c r="O477" s="330"/>
      <c r="P477" s="330"/>
      <c r="Q477" s="16" t="s">
        <v>110</v>
      </c>
      <c r="R477" s="374">
        <v>0</v>
      </c>
      <c r="S477" s="375">
        <v>0</v>
      </c>
      <c r="T477" s="375">
        <v>0</v>
      </c>
      <c r="U477" s="376">
        <v>370.91737038564224</v>
      </c>
      <c r="V477" s="376">
        <v>395.40322947618694</v>
      </c>
      <c r="W477" s="377">
        <v>438.33458410729969</v>
      </c>
      <c r="X477" s="375">
        <v>812.91174751583503</v>
      </c>
      <c r="Y477" s="375">
        <v>931.6453718535513</v>
      </c>
      <c r="Z477" s="376">
        <v>796.84592902120744</v>
      </c>
      <c r="AA477" s="375">
        <v>786.26122333020567</v>
      </c>
      <c r="AB477" s="378">
        <v>860.4627107423695</v>
      </c>
      <c r="AC477" s="378">
        <v>1001.8816411264137</v>
      </c>
      <c r="AD477" s="378">
        <v>1027.2917814130954</v>
      </c>
      <c r="AE477" s="378">
        <v>1045.6187872778551</v>
      </c>
      <c r="AF477" s="378">
        <v>1272.8912550191683</v>
      </c>
      <c r="AG477" s="378">
        <v>1081.9671241055191</v>
      </c>
      <c r="AH477" s="379">
        <v>1079.8738750412706</v>
      </c>
      <c r="AI477" s="379">
        <v>1139.2368517982768</v>
      </c>
      <c r="AJ477" s="14"/>
    </row>
    <row r="478" spans="2:36" outlineLevel="1" x14ac:dyDescent="0.2">
      <c r="C478" s="119">
        <v>12</v>
      </c>
      <c r="D478" s="329"/>
      <c r="E478" s="329"/>
      <c r="F478" s="329" t="s">
        <v>307</v>
      </c>
      <c r="G478" s="329"/>
      <c r="H478" s="329"/>
      <c r="I478" s="330"/>
      <c r="J478" s="330"/>
      <c r="K478" s="330"/>
      <c r="L478" s="330"/>
      <c r="M478" s="330"/>
      <c r="N478" s="330"/>
      <c r="O478" s="330"/>
      <c r="P478" s="330"/>
      <c r="Q478" s="16" t="s">
        <v>110</v>
      </c>
      <c r="R478" s="380"/>
      <c r="S478" s="381"/>
      <c r="T478" s="381"/>
      <c r="U478" s="382"/>
      <c r="V478" s="382"/>
      <c r="W478" s="383"/>
      <c r="X478" s="381"/>
      <c r="Y478" s="381"/>
      <c r="Z478" s="382"/>
      <c r="AA478" s="381"/>
      <c r="AB478" s="329"/>
      <c r="AC478" s="329"/>
      <c r="AD478" s="329"/>
      <c r="AE478" s="329"/>
      <c r="AF478" s="329"/>
      <c r="AG478" s="329"/>
      <c r="AH478" s="384"/>
      <c r="AI478" s="384"/>
      <c r="AJ478" s="14"/>
    </row>
    <row r="479" spans="2:36" outlineLevel="1" x14ac:dyDescent="0.2">
      <c r="C479" s="119">
        <v>12</v>
      </c>
      <c r="D479" s="329"/>
      <c r="E479" s="329"/>
      <c r="F479" s="329" t="s">
        <v>308</v>
      </c>
      <c r="G479" s="329"/>
      <c r="H479" s="329"/>
      <c r="I479" s="330"/>
      <c r="J479" s="330"/>
      <c r="K479" s="330"/>
      <c r="L479" s="330"/>
      <c r="M479" s="330"/>
      <c r="N479" s="330"/>
      <c r="O479" s="330"/>
      <c r="P479" s="330"/>
      <c r="Q479" s="16" t="s">
        <v>110</v>
      </c>
      <c r="R479" s="380"/>
      <c r="S479" s="381"/>
      <c r="T479" s="381"/>
      <c r="U479" s="382"/>
      <c r="V479" s="382"/>
      <c r="W479" s="383"/>
      <c r="X479" s="381"/>
      <c r="Y479" s="381"/>
      <c r="Z479" s="382"/>
      <c r="AA479" s="381"/>
      <c r="AB479" s="329"/>
      <c r="AC479" s="329"/>
      <c r="AD479" s="329"/>
      <c r="AE479" s="329"/>
      <c r="AF479" s="329"/>
      <c r="AG479" s="329"/>
      <c r="AH479" s="384"/>
      <c r="AI479" s="384"/>
      <c r="AJ479" s="14"/>
    </row>
    <row r="480" spans="2:36" outlineLevel="1" x14ac:dyDescent="0.2">
      <c r="C480" s="119">
        <v>12</v>
      </c>
      <c r="D480" s="329"/>
      <c r="E480" s="329"/>
      <c r="F480" s="329" t="s">
        <v>309</v>
      </c>
      <c r="G480" s="329"/>
      <c r="H480" s="329"/>
      <c r="I480" s="330"/>
      <c r="J480" s="330"/>
      <c r="K480" s="330"/>
      <c r="L480" s="330"/>
      <c r="M480" s="330"/>
      <c r="N480" s="330"/>
      <c r="O480" s="330"/>
      <c r="P480" s="330"/>
      <c r="Q480" s="16" t="s">
        <v>110</v>
      </c>
      <c r="R480" s="385"/>
      <c r="S480" s="386"/>
      <c r="T480" s="386"/>
      <c r="U480" s="387"/>
      <c r="V480" s="387"/>
      <c r="W480" s="388"/>
      <c r="X480" s="386"/>
      <c r="Y480" s="386"/>
      <c r="Z480" s="387"/>
      <c r="AA480" s="386"/>
      <c r="AB480" s="333"/>
      <c r="AC480" s="333"/>
      <c r="AD480" s="333"/>
      <c r="AE480" s="333"/>
      <c r="AF480" s="333"/>
      <c r="AG480" s="333"/>
      <c r="AH480" s="389"/>
      <c r="AI480" s="389"/>
      <c r="AJ480" s="14"/>
    </row>
    <row r="481" spans="2:36" outlineLevel="1" x14ac:dyDescent="0.2">
      <c r="C481" s="119">
        <v>12</v>
      </c>
      <c r="D481" s="329"/>
      <c r="E481" s="329"/>
      <c r="F481" s="364" t="s">
        <v>310</v>
      </c>
      <c r="G481" s="364"/>
      <c r="H481" s="364"/>
      <c r="I481" s="365"/>
      <c r="J481" s="365"/>
      <c r="K481" s="365"/>
      <c r="L481" s="365"/>
      <c r="M481" s="365"/>
      <c r="N481" s="365"/>
      <c r="O481" s="365"/>
      <c r="P481" s="365"/>
      <c r="Q481" s="366" t="s">
        <v>110</v>
      </c>
      <c r="R481" s="390">
        <v>0</v>
      </c>
      <c r="S481" s="391">
        <v>0</v>
      </c>
      <c r="T481" s="391">
        <v>0</v>
      </c>
      <c r="U481" s="390">
        <v>370.91737038564224</v>
      </c>
      <c r="V481" s="390">
        <v>395.40322947618694</v>
      </c>
      <c r="W481" s="390">
        <v>438.33458410729969</v>
      </c>
      <c r="X481" s="391">
        <v>812.91174751583503</v>
      </c>
      <c r="Y481" s="391">
        <v>931.6453718535513</v>
      </c>
      <c r="Z481" s="390">
        <v>796.84592902120744</v>
      </c>
      <c r="AA481" s="391">
        <v>786.26122333020567</v>
      </c>
      <c r="AB481" s="391">
        <v>860.4627107423695</v>
      </c>
      <c r="AC481" s="391">
        <v>1001.8816411264137</v>
      </c>
      <c r="AD481" s="391">
        <v>1027.2917814130954</v>
      </c>
      <c r="AE481" s="391">
        <v>1045.6187872778551</v>
      </c>
      <c r="AF481" s="391">
        <v>1272.8912550191683</v>
      </c>
      <c r="AG481" s="391">
        <v>1081.9671241055191</v>
      </c>
      <c r="AH481" s="391">
        <v>1079.8738750412706</v>
      </c>
      <c r="AI481" s="391">
        <v>1139.2368517982768</v>
      </c>
      <c r="AJ481" s="14"/>
    </row>
    <row r="482" spans="2:36" outlineLevel="1" x14ac:dyDescent="0.2">
      <c r="C482" s="119">
        <v>12</v>
      </c>
      <c r="D482" s="329"/>
      <c r="E482" s="329"/>
      <c r="F482" s="329"/>
      <c r="G482" s="329"/>
      <c r="H482" s="329"/>
      <c r="I482" s="330"/>
      <c r="J482" s="330"/>
      <c r="K482" s="330"/>
      <c r="L482" s="330"/>
      <c r="M482" s="330"/>
      <c r="N482" s="330"/>
      <c r="O482" s="330"/>
      <c r="P482" s="330"/>
      <c r="Q482" s="330"/>
      <c r="R482" s="330"/>
      <c r="S482" s="329"/>
      <c r="T482" s="329"/>
      <c r="U482" s="330"/>
      <c r="V482" s="330"/>
      <c r="W482" s="330"/>
      <c r="X482" s="329"/>
      <c r="Y482" s="329"/>
      <c r="Z482" s="330"/>
      <c r="AA482" s="329"/>
      <c r="AB482" s="329"/>
      <c r="AC482" s="329"/>
      <c r="AD482" s="329"/>
      <c r="AE482" s="329"/>
      <c r="AF482" s="329"/>
      <c r="AG482" s="329"/>
      <c r="AH482" s="329"/>
      <c r="AI482" s="329"/>
      <c r="AJ482" s="14"/>
    </row>
    <row r="483" spans="2:36" outlineLevel="1" x14ac:dyDescent="0.2">
      <c r="C483" s="119">
        <v>12</v>
      </c>
      <c r="D483" s="329"/>
      <c r="E483" s="328" t="s">
        <v>311</v>
      </c>
      <c r="F483" s="329"/>
      <c r="G483" s="329"/>
      <c r="H483" s="329"/>
      <c r="I483" s="330"/>
      <c r="J483" s="330"/>
      <c r="K483" s="330"/>
      <c r="L483" s="330"/>
      <c r="M483" s="330"/>
      <c r="N483" s="330"/>
      <c r="O483" s="330"/>
      <c r="P483" s="330"/>
      <c r="Q483" s="330"/>
      <c r="R483" s="330"/>
      <c r="S483" s="329"/>
      <c r="T483" s="329"/>
      <c r="U483" s="330"/>
      <c r="V483" s="330"/>
      <c r="W483" s="330"/>
      <c r="X483" s="329"/>
      <c r="Y483" s="329"/>
      <c r="Z483" s="330"/>
      <c r="AA483" s="329"/>
      <c r="AB483" s="329"/>
      <c r="AC483" s="329"/>
      <c r="AD483" s="329"/>
      <c r="AE483" s="329"/>
      <c r="AF483" s="329"/>
      <c r="AG483" s="329"/>
      <c r="AH483" s="329"/>
      <c r="AI483" s="329"/>
      <c r="AJ483" s="14"/>
    </row>
    <row r="484" spans="2:36" outlineLevel="1" x14ac:dyDescent="0.2">
      <c r="C484" s="119">
        <v>12</v>
      </c>
      <c r="D484" s="329"/>
      <c r="E484" s="329"/>
      <c r="F484" s="329" t="s">
        <v>312</v>
      </c>
      <c r="G484" s="329"/>
      <c r="H484" s="329"/>
      <c r="I484" s="330"/>
      <c r="J484" s="330"/>
      <c r="K484" s="330"/>
      <c r="L484" s="330"/>
      <c r="M484" s="330"/>
      <c r="N484" s="330"/>
      <c r="O484" s="330"/>
      <c r="P484" s="330"/>
      <c r="Q484" s="16" t="s">
        <v>110</v>
      </c>
      <c r="R484" s="392">
        <v>0</v>
      </c>
      <c r="S484" s="393">
        <v>0</v>
      </c>
      <c r="T484" s="393">
        <v>0</v>
      </c>
      <c r="U484" s="394">
        <v>-370.91737038564224</v>
      </c>
      <c r="V484" s="394">
        <v>-395.40322947618694</v>
      </c>
      <c r="W484" s="395">
        <v>-408.46452551465717</v>
      </c>
      <c r="X484" s="393">
        <v>-524.97829998973191</v>
      </c>
      <c r="Y484" s="393">
        <v>-571.31453341700001</v>
      </c>
      <c r="Z484" s="394">
        <v>-506.8743220209069</v>
      </c>
      <c r="AA484" s="393">
        <v>-533.84155268041127</v>
      </c>
      <c r="AB484" s="396">
        <v>-589.95705809811955</v>
      </c>
      <c r="AC484" s="396">
        <v>-573.98497469544293</v>
      </c>
      <c r="AD484" s="396">
        <v>-591.0342568527351</v>
      </c>
      <c r="AE484" s="396">
        <v>-567.83473688601077</v>
      </c>
      <c r="AF484" s="396">
        <v>-575.2709329061363</v>
      </c>
      <c r="AG484" s="396">
        <v>-618.33160029803355</v>
      </c>
      <c r="AH484" s="397">
        <v>-588.18611966595836</v>
      </c>
      <c r="AI484" s="397">
        <v>-682.73399796295337</v>
      </c>
      <c r="AJ484" s="14"/>
    </row>
    <row r="485" spans="2:36" outlineLevel="1" x14ac:dyDescent="0.2">
      <c r="C485" s="119">
        <v>12</v>
      </c>
      <c r="D485" s="329"/>
      <c r="E485" s="329"/>
      <c r="F485" s="329" t="s">
        <v>313</v>
      </c>
      <c r="G485" s="329"/>
      <c r="H485" s="329"/>
      <c r="I485" s="330"/>
      <c r="J485" s="330"/>
      <c r="K485" s="330"/>
      <c r="L485" s="330"/>
      <c r="M485" s="330"/>
      <c r="N485" s="330"/>
      <c r="O485" s="330"/>
      <c r="P485" s="330"/>
      <c r="Q485" s="16" t="s">
        <v>110</v>
      </c>
      <c r="R485" s="380"/>
      <c r="S485" s="381"/>
      <c r="T485" s="381"/>
      <c r="U485" s="382"/>
      <c r="V485" s="382"/>
      <c r="W485" s="383"/>
      <c r="X485" s="381"/>
      <c r="Y485" s="381"/>
      <c r="Z485" s="382"/>
      <c r="AA485" s="381"/>
      <c r="AB485" s="329"/>
      <c r="AC485" s="329"/>
      <c r="AD485" s="329"/>
      <c r="AE485" s="329"/>
      <c r="AF485" s="329"/>
      <c r="AG485" s="329"/>
      <c r="AH485" s="384"/>
      <c r="AI485" s="384"/>
      <c r="AJ485" s="14"/>
    </row>
    <row r="486" spans="2:36" outlineLevel="1" x14ac:dyDescent="0.2">
      <c r="C486" s="119">
        <v>12</v>
      </c>
      <c r="D486" s="329"/>
      <c r="E486" s="329"/>
      <c r="F486" s="329" t="s">
        <v>314</v>
      </c>
      <c r="G486" s="329"/>
      <c r="H486" s="329"/>
      <c r="I486" s="330"/>
      <c r="J486" s="330"/>
      <c r="K486" s="330"/>
      <c r="L486" s="330"/>
      <c r="M486" s="330"/>
      <c r="N486" s="330"/>
      <c r="O486" s="330"/>
      <c r="P486" s="330"/>
      <c r="Q486" s="16" t="s">
        <v>110</v>
      </c>
      <c r="R486" s="398">
        <v>0</v>
      </c>
      <c r="S486" s="399">
        <v>0</v>
      </c>
      <c r="T486" s="399">
        <v>0</v>
      </c>
      <c r="U486" s="400">
        <v>0</v>
      </c>
      <c r="V486" s="400">
        <v>0</v>
      </c>
      <c r="W486" s="401">
        <v>0</v>
      </c>
      <c r="X486" s="399">
        <v>-1483.6637007022323</v>
      </c>
      <c r="Y486" s="399">
        <v>-87.302982091897576</v>
      </c>
      <c r="Z486" s="400">
        <v>-87.916754021840774</v>
      </c>
      <c r="AA486" s="399">
        <v>-95.114802674403876</v>
      </c>
      <c r="AB486" s="339">
        <v>-97.479239484368833</v>
      </c>
      <c r="AC486" s="339">
        <v>-100.34437550184037</v>
      </c>
      <c r="AD486" s="339">
        <v>-101.82550395334792</v>
      </c>
      <c r="AE486" s="339">
        <v>-105.5017955465589</v>
      </c>
      <c r="AF486" s="339">
        <v>-105.4427088173974</v>
      </c>
      <c r="AG486" s="339">
        <v>-109.38403254618368</v>
      </c>
      <c r="AH486" s="402">
        <v>-113.5915470692313</v>
      </c>
      <c r="AI486" s="402">
        <v>-117.15809283699775</v>
      </c>
      <c r="AJ486" s="14"/>
    </row>
    <row r="487" spans="2:36" outlineLevel="1" x14ac:dyDescent="0.2">
      <c r="C487" s="119">
        <v>12</v>
      </c>
      <c r="D487" s="329"/>
      <c r="E487" s="329"/>
      <c r="F487" s="329" t="s">
        <v>315</v>
      </c>
      <c r="G487" s="329"/>
      <c r="H487" s="329"/>
      <c r="I487" s="330"/>
      <c r="J487" s="330"/>
      <c r="K487" s="330"/>
      <c r="L487" s="330"/>
      <c r="M487" s="330"/>
      <c r="N487" s="330"/>
      <c r="O487" s="330"/>
      <c r="P487" s="330"/>
      <c r="Q487" s="16" t="s">
        <v>110</v>
      </c>
      <c r="R487" s="304">
        <v>0</v>
      </c>
      <c r="S487" s="305">
        <v>0</v>
      </c>
      <c r="T487" s="305">
        <v>0</v>
      </c>
      <c r="U487" s="305">
        <v>0</v>
      </c>
      <c r="V487" s="305">
        <v>0</v>
      </c>
      <c r="W487" s="306">
        <v>0</v>
      </c>
      <c r="X487" s="305">
        <v>-90.403864019909605</v>
      </c>
      <c r="Y487" s="305">
        <v>-115.72744308520544</v>
      </c>
      <c r="Z487" s="305">
        <v>-120.6738790604952</v>
      </c>
      <c r="AA487" s="305">
        <v>-125.66365323094605</v>
      </c>
      <c r="AB487" s="307">
        <v>-130.90449213200853</v>
      </c>
      <c r="AC487" s="307">
        <v>-136.33719434663536</v>
      </c>
      <c r="AD487" s="307">
        <v>-138.25431954866508</v>
      </c>
      <c r="AE487" s="307">
        <v>-140.24759994775434</v>
      </c>
      <c r="AF487" s="307">
        <v>-142.29523765298293</v>
      </c>
      <c r="AG487" s="307">
        <v>-144.39978031669719</v>
      </c>
      <c r="AH487" s="362">
        <v>-146.62522364149433</v>
      </c>
      <c r="AI487" s="362">
        <v>-148.96616756171079</v>
      </c>
      <c r="AJ487" s="14"/>
    </row>
    <row r="488" spans="2:36" outlineLevel="1" x14ac:dyDescent="0.2">
      <c r="C488" s="119">
        <v>12</v>
      </c>
      <c r="D488" s="329"/>
      <c r="E488" s="329"/>
      <c r="F488" s="364" t="s">
        <v>316</v>
      </c>
      <c r="G488" s="364"/>
      <c r="H488" s="364"/>
      <c r="I488" s="365"/>
      <c r="J488" s="365"/>
      <c r="K488" s="365"/>
      <c r="L488" s="365"/>
      <c r="M488" s="365"/>
      <c r="N488" s="365"/>
      <c r="O488" s="365"/>
      <c r="P488" s="365"/>
      <c r="Q488" s="366" t="s">
        <v>110</v>
      </c>
      <c r="R488" s="390">
        <v>0</v>
      </c>
      <c r="S488" s="390">
        <v>0</v>
      </c>
      <c r="T488" s="390">
        <v>0</v>
      </c>
      <c r="U488" s="390">
        <v>-370.91737038564224</v>
      </c>
      <c r="V488" s="390">
        <v>-395.40322947618694</v>
      </c>
      <c r="W488" s="390">
        <v>-408.46452551465717</v>
      </c>
      <c r="X488" s="390">
        <v>-2099.0458647118739</v>
      </c>
      <c r="Y488" s="390">
        <v>-774.34495859410299</v>
      </c>
      <c r="Z488" s="390">
        <v>-715.46495510324291</v>
      </c>
      <c r="AA488" s="390">
        <v>-754.62000858576118</v>
      </c>
      <c r="AB488" s="390">
        <v>-818.34078971449685</v>
      </c>
      <c r="AC488" s="390">
        <v>-810.66654454391858</v>
      </c>
      <c r="AD488" s="390">
        <v>-831.11408035474813</v>
      </c>
      <c r="AE488" s="390">
        <v>-813.58413238032404</v>
      </c>
      <c r="AF488" s="390">
        <v>-823.00887937651657</v>
      </c>
      <c r="AG488" s="390">
        <v>-872.11541316091439</v>
      </c>
      <c r="AH488" s="390">
        <v>-848.40289037668401</v>
      </c>
      <c r="AI488" s="390">
        <v>-948.85825836166191</v>
      </c>
      <c r="AJ488" s="14"/>
    </row>
    <row r="489" spans="2:36" outlineLevel="1" x14ac:dyDescent="0.2">
      <c r="C489" s="119">
        <v>12</v>
      </c>
      <c r="D489" s="329"/>
      <c r="E489" s="329"/>
      <c r="F489" s="329"/>
      <c r="G489" s="329"/>
      <c r="H489" s="329"/>
      <c r="I489" s="330"/>
      <c r="J489" s="330"/>
      <c r="K489" s="330"/>
      <c r="L489" s="330"/>
      <c r="M489" s="330"/>
      <c r="N489" s="330"/>
      <c r="O489" s="330"/>
      <c r="P489" s="330"/>
      <c r="Q489" s="330"/>
      <c r="R489" s="330"/>
      <c r="S489" s="329"/>
      <c r="T489" s="329"/>
      <c r="U489" s="330"/>
      <c r="V489" s="330"/>
      <c r="W489" s="330"/>
      <c r="X489" s="329"/>
      <c r="Y489" s="329"/>
      <c r="Z489" s="330"/>
      <c r="AA489" s="329"/>
      <c r="AB489" s="329"/>
      <c r="AC489" s="329"/>
      <c r="AD489" s="329"/>
      <c r="AE489" s="329"/>
      <c r="AF489" s="329"/>
      <c r="AG489" s="329"/>
      <c r="AH489" s="329"/>
      <c r="AI489" s="329"/>
      <c r="AJ489" s="14"/>
    </row>
    <row r="490" spans="2:36" s="310" customFormat="1" outlineLevel="1" x14ac:dyDescent="0.2">
      <c r="C490" s="119">
        <v>12</v>
      </c>
      <c r="E490" s="328" t="s">
        <v>317</v>
      </c>
      <c r="F490" s="259"/>
      <c r="G490" s="329"/>
      <c r="H490" s="329"/>
      <c r="I490" s="330"/>
      <c r="J490" s="330"/>
      <c r="K490" s="330"/>
      <c r="L490" s="330"/>
      <c r="M490" s="330"/>
      <c r="N490" s="330"/>
      <c r="O490" s="330"/>
      <c r="P490" s="330"/>
      <c r="Q490" s="16" t="s">
        <v>110</v>
      </c>
      <c r="R490" s="340">
        <v>0</v>
      </c>
      <c r="S490" s="341">
        <v>0</v>
      </c>
      <c r="T490" s="341">
        <v>0</v>
      </c>
      <c r="U490" s="341">
        <v>0</v>
      </c>
      <c r="V490" s="341">
        <v>0</v>
      </c>
      <c r="W490" s="342">
        <v>0</v>
      </c>
      <c r="X490" s="341">
        <v>0</v>
      </c>
      <c r="Y490" s="341">
        <v>-1286.1341171960389</v>
      </c>
      <c r="Z490" s="341">
        <v>-1128.8337039365906</v>
      </c>
      <c r="AA490" s="341">
        <v>-1047.452730018626</v>
      </c>
      <c r="AB490" s="343">
        <v>-1015.8115152741815</v>
      </c>
      <c r="AC490" s="343">
        <v>-973.68959424630884</v>
      </c>
      <c r="AD490" s="343">
        <v>-782.47449766381374</v>
      </c>
      <c r="AE490" s="343">
        <v>-586.29679660546651</v>
      </c>
      <c r="AF490" s="343">
        <v>-354.26214170793548</v>
      </c>
      <c r="AG490" s="343">
        <v>0</v>
      </c>
      <c r="AH490" s="344">
        <v>0</v>
      </c>
      <c r="AI490" s="344">
        <v>0</v>
      </c>
      <c r="AJ490" s="403"/>
    </row>
    <row r="491" spans="2:36" outlineLevel="1" x14ac:dyDescent="0.2">
      <c r="C491" s="119">
        <v>12</v>
      </c>
      <c r="D491" s="259"/>
      <c r="E491" s="259"/>
      <c r="G491" s="259"/>
      <c r="H491" s="259"/>
      <c r="I491" s="16"/>
      <c r="J491" s="16"/>
      <c r="K491" s="16"/>
      <c r="L491" s="16"/>
      <c r="M491" s="16"/>
      <c r="N491" s="16"/>
      <c r="O491" s="16"/>
      <c r="P491" s="16"/>
      <c r="Q491" s="16"/>
      <c r="R491" s="16"/>
      <c r="S491" s="259"/>
      <c r="T491" s="259"/>
      <c r="U491" s="16"/>
      <c r="V491" s="16"/>
      <c r="W491" s="16"/>
      <c r="X491" s="259"/>
      <c r="Y491" s="259"/>
      <c r="Z491" s="16"/>
      <c r="AA491" s="259"/>
      <c r="AB491" s="259"/>
      <c r="AC491" s="259"/>
      <c r="AD491" s="259"/>
      <c r="AE491" s="259"/>
      <c r="AF491" s="259"/>
      <c r="AG491" s="259"/>
      <c r="AH491" s="259"/>
      <c r="AI491" s="259"/>
      <c r="AJ491" s="14"/>
    </row>
    <row r="492" spans="2:36" s="11" customFormat="1" outlineLevel="1" x14ac:dyDescent="0.2">
      <c r="B492" s="310"/>
      <c r="C492" s="119">
        <v>12</v>
      </c>
      <c r="E492" s="120" t="s">
        <v>318</v>
      </c>
      <c r="F492" s="121"/>
      <c r="G492" s="121"/>
      <c r="H492" s="121"/>
      <c r="I492" s="121"/>
      <c r="J492" s="121"/>
      <c r="K492" s="121"/>
      <c r="L492" s="121"/>
      <c r="M492" s="121"/>
      <c r="N492" s="121"/>
      <c r="O492" s="121"/>
      <c r="P492" s="121"/>
      <c r="Q492" s="122"/>
      <c r="R492" s="123"/>
      <c r="S492" s="123"/>
      <c r="T492" s="123"/>
      <c r="U492" s="123"/>
      <c r="V492" s="123"/>
      <c r="W492" s="123"/>
      <c r="X492" s="123"/>
      <c r="Y492" s="123"/>
      <c r="Z492" s="123"/>
      <c r="AA492" s="123"/>
      <c r="AB492" s="123"/>
      <c r="AC492" s="123"/>
      <c r="AD492" s="123"/>
      <c r="AE492" s="123"/>
      <c r="AF492" s="123"/>
      <c r="AG492" s="123"/>
      <c r="AH492" s="123"/>
      <c r="AI492" s="123"/>
    </row>
    <row r="493" spans="2:36" outlineLevel="1" x14ac:dyDescent="0.2">
      <c r="C493" s="119">
        <v>12</v>
      </c>
      <c r="D493" s="259"/>
      <c r="E493" s="259"/>
      <c r="F493" s="259"/>
      <c r="G493" s="259"/>
      <c r="H493" s="259"/>
      <c r="I493" s="16"/>
      <c r="J493" s="16"/>
      <c r="K493" s="16"/>
      <c r="L493" s="16"/>
      <c r="M493" s="16"/>
      <c r="N493" s="16"/>
      <c r="O493" s="16"/>
      <c r="P493" s="16"/>
      <c r="Q493" s="16"/>
      <c r="R493" s="16"/>
      <c r="S493" s="259"/>
      <c r="T493" s="259"/>
      <c r="U493" s="16"/>
      <c r="V493" s="16"/>
      <c r="W493" s="16"/>
      <c r="X493" s="259"/>
      <c r="Y493" s="259"/>
      <c r="Z493" s="16"/>
      <c r="AA493" s="259"/>
      <c r="AB493" s="259"/>
      <c r="AC493" s="259"/>
      <c r="AD493" s="259"/>
      <c r="AE493" s="259"/>
      <c r="AF493" s="259"/>
      <c r="AG493" s="259"/>
      <c r="AH493" s="259"/>
      <c r="AI493" s="259"/>
      <c r="AJ493" s="14"/>
    </row>
    <row r="494" spans="2:36" outlineLevel="1" x14ac:dyDescent="0.2">
      <c r="C494" s="119">
        <v>12</v>
      </c>
      <c r="D494" s="259"/>
      <c r="E494" s="373" t="s">
        <v>319</v>
      </c>
      <c r="F494" s="259"/>
      <c r="G494" s="259"/>
      <c r="H494" s="259"/>
      <c r="I494" s="16"/>
      <c r="J494" s="16"/>
      <c r="K494" s="16"/>
      <c r="L494" s="16"/>
      <c r="M494" s="16"/>
      <c r="N494" s="16"/>
      <c r="O494" s="16"/>
      <c r="P494" s="16"/>
      <c r="Q494" s="16" t="s">
        <v>110</v>
      </c>
      <c r="R494" s="340">
        <v>0</v>
      </c>
      <c r="S494" s="341">
        <v>0</v>
      </c>
      <c r="T494" s="341">
        <v>0</v>
      </c>
      <c r="U494" s="341">
        <v>0</v>
      </c>
      <c r="V494" s="341">
        <v>0</v>
      </c>
      <c r="W494" s="342">
        <v>29.870058592642522</v>
      </c>
      <c r="X494" s="341">
        <v>-1286.1341171960389</v>
      </c>
      <c r="Y494" s="341">
        <v>-1128.8337039365906</v>
      </c>
      <c r="Z494" s="341">
        <v>-1047.452730018626</v>
      </c>
      <c r="AA494" s="341">
        <v>-1015.8115152741815</v>
      </c>
      <c r="AB494" s="343">
        <v>-973.68959424630884</v>
      </c>
      <c r="AC494" s="343">
        <v>-782.47449766381374</v>
      </c>
      <c r="AD494" s="343">
        <v>-586.29679660546651</v>
      </c>
      <c r="AE494" s="343">
        <v>-354.26214170793548</v>
      </c>
      <c r="AF494" s="343">
        <v>95.620233934716225</v>
      </c>
      <c r="AG494" s="343">
        <v>209.85171094460475</v>
      </c>
      <c r="AH494" s="344">
        <v>231.47098466458658</v>
      </c>
      <c r="AI494" s="344">
        <v>190.37859343661489</v>
      </c>
      <c r="AJ494" s="14"/>
    </row>
    <row r="495" spans="2:36" outlineLevel="1" x14ac:dyDescent="0.2">
      <c r="C495" s="119">
        <v>12</v>
      </c>
      <c r="D495" s="259"/>
      <c r="E495" s="373"/>
      <c r="F495" s="259"/>
      <c r="G495" s="259"/>
      <c r="H495" s="259"/>
      <c r="I495" s="16"/>
      <c r="J495" s="16"/>
      <c r="K495" s="16"/>
      <c r="L495" s="16"/>
      <c r="M495" s="16"/>
      <c r="N495" s="16"/>
      <c r="O495" s="16"/>
      <c r="P495" s="16"/>
      <c r="Q495" s="16"/>
      <c r="R495" s="16"/>
      <c r="S495" s="259"/>
      <c r="T495" s="259"/>
      <c r="U495" s="16"/>
      <c r="V495" s="16"/>
      <c r="W495" s="16"/>
      <c r="X495" s="259"/>
      <c r="Y495" s="259"/>
      <c r="Z495" s="16"/>
      <c r="AA495" s="259"/>
      <c r="AB495" s="259"/>
      <c r="AC495" s="259"/>
      <c r="AD495" s="259"/>
      <c r="AE495" s="259"/>
      <c r="AF495" s="259"/>
      <c r="AG495" s="259"/>
      <c r="AH495" s="259"/>
      <c r="AI495" s="259"/>
      <c r="AJ495" s="14"/>
    </row>
    <row r="496" spans="2:36" s="310" customFormat="1" outlineLevel="1" x14ac:dyDescent="0.2">
      <c r="C496" s="119">
        <v>12</v>
      </c>
      <c r="D496" s="329"/>
      <c r="E496" s="328" t="s">
        <v>320</v>
      </c>
      <c r="F496" s="329"/>
      <c r="G496" s="329"/>
      <c r="H496" s="329"/>
      <c r="I496" s="330"/>
      <c r="J496" s="330"/>
      <c r="K496" s="330"/>
      <c r="L496" s="330"/>
      <c r="M496" s="330"/>
      <c r="N496" s="330"/>
      <c r="O496" s="330"/>
      <c r="P496" s="330"/>
      <c r="Q496" s="16" t="s">
        <v>110</v>
      </c>
      <c r="R496" s="404">
        <v>0</v>
      </c>
      <c r="S496" s="405">
        <v>0</v>
      </c>
      <c r="T496" s="405">
        <v>0</v>
      </c>
      <c r="U496" s="405">
        <v>0</v>
      </c>
      <c r="V496" s="405">
        <v>0</v>
      </c>
      <c r="W496" s="405">
        <v>5.4707584833661409</v>
      </c>
      <c r="X496" s="405">
        <v>0</v>
      </c>
      <c r="Y496" s="405">
        <v>0</v>
      </c>
      <c r="Z496" s="405">
        <v>0</v>
      </c>
      <c r="AA496" s="405">
        <v>0</v>
      </c>
      <c r="AB496" s="405">
        <v>0</v>
      </c>
      <c r="AC496" s="405">
        <v>0</v>
      </c>
      <c r="AD496" s="405">
        <v>0</v>
      </c>
      <c r="AE496" s="405">
        <v>0</v>
      </c>
      <c r="AF496" s="405">
        <v>17.513029121029426</v>
      </c>
      <c r="AG496" s="405">
        <v>38.434743083559887</v>
      </c>
      <c r="AH496" s="406">
        <v>42.394354503168486</v>
      </c>
      <c r="AI496" s="406">
        <v>34.868204287728332</v>
      </c>
      <c r="AJ496" s="403"/>
    </row>
    <row r="497" spans="2:36" s="310" customFormat="1" outlineLevel="1" x14ac:dyDescent="0.2">
      <c r="D497" s="329"/>
      <c r="E497" s="329"/>
      <c r="F497" s="329"/>
      <c r="G497" s="329"/>
      <c r="H497" s="329"/>
      <c r="I497" s="330"/>
      <c r="J497" s="330"/>
      <c r="K497" s="330"/>
      <c r="L497" s="330"/>
      <c r="M497" s="330"/>
      <c r="N497" s="330"/>
      <c r="O497" s="330"/>
      <c r="P497" s="330"/>
      <c r="Q497" s="330"/>
      <c r="R497" s="330"/>
      <c r="S497" s="329"/>
      <c r="T497" s="329"/>
      <c r="U497" s="330"/>
      <c r="V497" s="330"/>
      <c r="W497" s="330"/>
      <c r="X497" s="329"/>
      <c r="Y497" s="329"/>
      <c r="Z497" s="330"/>
      <c r="AA497" s="329"/>
      <c r="AB497" s="329"/>
      <c r="AC497" s="329"/>
      <c r="AD497" s="329"/>
      <c r="AE497" s="329"/>
      <c r="AF497" s="329"/>
      <c r="AG497" s="329"/>
      <c r="AH497" s="329"/>
      <c r="AI497" s="329"/>
      <c r="AJ497" s="403"/>
    </row>
    <row r="498" spans="2:36" x14ac:dyDescent="0.2">
      <c r="C498" s="116">
        <v>13</v>
      </c>
      <c r="D498" s="67" t="s">
        <v>143</v>
      </c>
      <c r="E498" s="67"/>
      <c r="F498" s="67"/>
      <c r="G498" s="67" t="s">
        <v>298</v>
      </c>
      <c r="H498" s="102"/>
      <c r="I498" s="67"/>
      <c r="J498" s="67"/>
      <c r="K498" s="102"/>
      <c r="L498" s="67"/>
      <c r="M498" s="67"/>
      <c r="N498" s="67"/>
      <c r="O498" s="67"/>
      <c r="P498" s="67"/>
      <c r="Q498" s="117" t="s">
        <v>110</v>
      </c>
      <c r="R498" s="118">
        <v>0</v>
      </c>
      <c r="S498" s="118">
        <v>0</v>
      </c>
      <c r="T498" s="118">
        <v>0</v>
      </c>
      <c r="U498" s="118">
        <v>0</v>
      </c>
      <c r="V498" s="118">
        <v>0</v>
      </c>
      <c r="W498" s="118">
        <v>42.827932418399982</v>
      </c>
      <c r="X498" s="118">
        <v>0</v>
      </c>
      <c r="Y498" s="118">
        <v>0</v>
      </c>
      <c r="Z498" s="118">
        <v>0</v>
      </c>
      <c r="AA498" s="118">
        <v>0</v>
      </c>
      <c r="AB498" s="118">
        <v>0</v>
      </c>
      <c r="AC498" s="118">
        <v>0</v>
      </c>
      <c r="AD498" s="118">
        <v>0</v>
      </c>
      <c r="AE498" s="118">
        <v>1.6621018047993366</v>
      </c>
      <c r="AF498" s="118">
        <v>180.76434684235642</v>
      </c>
      <c r="AG498" s="118">
        <v>179.58205134455289</v>
      </c>
      <c r="AH498" s="118">
        <v>181.96488311834739</v>
      </c>
      <c r="AI498" s="118">
        <v>182.17762148339239</v>
      </c>
    </row>
    <row r="499" spans="2:36" s="11" customFormat="1" outlineLevel="1" x14ac:dyDescent="0.2">
      <c r="B499" s="310"/>
      <c r="C499" s="119">
        <v>13</v>
      </c>
      <c r="E499" s="120" t="s">
        <v>299</v>
      </c>
      <c r="F499" s="121"/>
      <c r="G499" s="121"/>
      <c r="H499" s="121"/>
      <c r="I499" s="121"/>
      <c r="J499" s="121"/>
      <c r="K499" s="121"/>
      <c r="L499" s="121"/>
      <c r="M499" s="121"/>
      <c r="N499" s="121"/>
      <c r="O499" s="121"/>
      <c r="P499" s="121"/>
      <c r="Q499" s="122"/>
      <c r="R499" s="123"/>
      <c r="S499" s="123"/>
      <c r="T499" s="123"/>
      <c r="U499" s="123"/>
      <c r="V499" s="123"/>
      <c r="W499" s="123"/>
      <c r="X499" s="123"/>
      <c r="Y499" s="123"/>
      <c r="Z499" s="123"/>
      <c r="AA499" s="123"/>
      <c r="AB499" s="123"/>
      <c r="AC499" s="123"/>
      <c r="AD499" s="123"/>
      <c r="AE499" s="123"/>
      <c r="AF499" s="123"/>
      <c r="AG499" s="123"/>
      <c r="AH499" s="123"/>
      <c r="AI499" s="123"/>
    </row>
    <row r="500" spans="2:36" s="11" customFormat="1" outlineLevel="1" x14ac:dyDescent="0.2">
      <c r="B500" s="310"/>
      <c r="C500" s="119">
        <v>13</v>
      </c>
      <c r="E500" s="359"/>
      <c r="F500" s="309"/>
      <c r="G500" s="309"/>
      <c r="H500" s="309"/>
      <c r="I500" s="309"/>
      <c r="J500" s="309"/>
      <c r="K500" s="309"/>
      <c r="L500" s="309"/>
      <c r="M500" s="309"/>
      <c r="N500" s="309"/>
      <c r="O500" s="309"/>
      <c r="P500" s="309"/>
      <c r="Q500" s="360"/>
      <c r="R500" s="361"/>
      <c r="S500" s="361"/>
      <c r="T500" s="361"/>
      <c r="U500" s="361"/>
      <c r="V500" s="361"/>
      <c r="W500" s="361"/>
      <c r="X500" s="361"/>
      <c r="Y500" s="361"/>
      <c r="Z500" s="361"/>
      <c r="AA500" s="361"/>
      <c r="AB500" s="361"/>
      <c r="AC500" s="361"/>
      <c r="AD500" s="361"/>
      <c r="AE500" s="361"/>
      <c r="AF500" s="361"/>
      <c r="AG500" s="361"/>
      <c r="AH500" s="361"/>
      <c r="AI500" s="361"/>
    </row>
    <row r="501" spans="2:36" outlineLevel="1" x14ac:dyDescent="0.2">
      <c r="C501" s="119">
        <v>13</v>
      </c>
      <c r="D501" s="329"/>
      <c r="E501" s="124" t="s">
        <v>300</v>
      </c>
      <c r="F501" s="329"/>
      <c r="G501" s="329"/>
      <c r="H501" s="329"/>
      <c r="I501" s="330"/>
      <c r="J501" s="330"/>
      <c r="K501" s="330"/>
      <c r="L501" s="330"/>
      <c r="M501" s="330"/>
      <c r="N501" s="330"/>
      <c r="O501" s="330"/>
      <c r="P501" s="330"/>
      <c r="Q501" s="16" t="s">
        <v>110</v>
      </c>
      <c r="R501" s="299">
        <v>0</v>
      </c>
      <c r="S501" s="300">
        <v>0</v>
      </c>
      <c r="T501" s="300">
        <v>0</v>
      </c>
      <c r="U501" s="300">
        <v>1495.3828648581789</v>
      </c>
      <c r="V501" s="300">
        <v>1589.2848466709106</v>
      </c>
      <c r="W501" s="301">
        <v>1654.4036341964036</v>
      </c>
      <c r="X501" s="300">
        <v>2429.4717753050472</v>
      </c>
      <c r="Y501" s="300">
        <v>2867.0263478452002</v>
      </c>
      <c r="Z501" s="300">
        <v>2609.3050969873293</v>
      </c>
      <c r="AA501" s="300">
        <v>3223.1772677152235</v>
      </c>
      <c r="AB501" s="302">
        <v>2144.984502818741</v>
      </c>
      <c r="AC501" s="302">
        <v>2268.9990550163266</v>
      </c>
      <c r="AD501" s="302">
        <v>2878.82955289442</v>
      </c>
      <c r="AE501" s="302">
        <v>2123.0180059726808</v>
      </c>
      <c r="AF501" s="302">
        <v>2837.4062281701708</v>
      </c>
      <c r="AG501" s="302">
        <v>2252.4632273111151</v>
      </c>
      <c r="AH501" s="348">
        <v>2496.0496104092845</v>
      </c>
      <c r="AI501" s="348">
        <v>2704.5523072690521</v>
      </c>
      <c r="AJ501" s="14"/>
    </row>
    <row r="502" spans="2:36" outlineLevel="1" x14ac:dyDescent="0.2">
      <c r="C502" s="119">
        <v>13</v>
      </c>
      <c r="D502" s="329"/>
      <c r="E502" s="124" t="s">
        <v>231</v>
      </c>
      <c r="F502" s="329"/>
      <c r="G502" s="329"/>
      <c r="H502" s="329"/>
      <c r="I502" s="330"/>
      <c r="J502" s="330"/>
      <c r="K502" s="330"/>
      <c r="L502" s="330"/>
      <c r="M502" s="330"/>
      <c r="N502" s="330"/>
      <c r="O502" s="330"/>
      <c r="P502" s="330"/>
      <c r="Q502" s="16" t="s">
        <v>110</v>
      </c>
      <c r="R502" s="314">
        <v>0</v>
      </c>
      <c r="S502" s="315">
        <v>0</v>
      </c>
      <c r="T502" s="315">
        <v>0</v>
      </c>
      <c r="U502" s="315">
        <v>0</v>
      </c>
      <c r="V502" s="315">
        <v>0</v>
      </c>
      <c r="W502" s="316">
        <v>0</v>
      </c>
      <c r="X502" s="315">
        <v>0</v>
      </c>
      <c r="Y502" s="315">
        <v>0</v>
      </c>
      <c r="Z502" s="315">
        <v>0</v>
      </c>
      <c r="AA502" s="315">
        <v>0</v>
      </c>
      <c r="AB502" s="5">
        <v>0</v>
      </c>
      <c r="AC502" s="5">
        <v>0</v>
      </c>
      <c r="AD502" s="5">
        <v>0</v>
      </c>
      <c r="AE502" s="5">
        <v>0</v>
      </c>
      <c r="AF502" s="5">
        <v>0</v>
      </c>
      <c r="AG502" s="5">
        <v>0</v>
      </c>
      <c r="AH502" s="350">
        <v>0</v>
      </c>
      <c r="AI502" s="350">
        <v>0</v>
      </c>
      <c r="AJ502" s="14"/>
    </row>
    <row r="503" spans="2:36" outlineLevel="1" x14ac:dyDescent="0.2">
      <c r="C503" s="119">
        <v>13</v>
      </c>
      <c r="D503" s="329"/>
      <c r="E503" s="328" t="s">
        <v>230</v>
      </c>
      <c r="F503" s="329"/>
      <c r="G503" s="329"/>
      <c r="H503" s="329"/>
      <c r="I503" s="330"/>
      <c r="J503" s="330"/>
      <c r="K503" s="330"/>
      <c r="L503" s="330"/>
      <c r="M503" s="330"/>
      <c r="N503" s="330"/>
      <c r="O503" s="330"/>
      <c r="P503" s="330"/>
      <c r="Q503" s="16" t="s">
        <v>110</v>
      </c>
      <c r="R503" s="314">
        <v>0</v>
      </c>
      <c r="S503" s="315">
        <v>0</v>
      </c>
      <c r="T503" s="315">
        <v>0</v>
      </c>
      <c r="U503" s="315">
        <v>0</v>
      </c>
      <c r="V503" s="315">
        <v>0</v>
      </c>
      <c r="W503" s="316">
        <v>0</v>
      </c>
      <c r="X503" s="315">
        <v>0</v>
      </c>
      <c r="Y503" s="315">
        <v>0</v>
      </c>
      <c r="Z503" s="315">
        <v>0</v>
      </c>
      <c r="AA503" s="315">
        <v>0</v>
      </c>
      <c r="AB503" s="5">
        <v>0</v>
      </c>
      <c r="AC503" s="5">
        <v>0</v>
      </c>
      <c r="AD503" s="5">
        <v>0</v>
      </c>
      <c r="AE503" s="5">
        <v>0</v>
      </c>
      <c r="AF503" s="5">
        <v>0</v>
      </c>
      <c r="AG503" s="5">
        <v>0</v>
      </c>
      <c r="AH503" s="350">
        <v>0</v>
      </c>
      <c r="AI503" s="350">
        <v>0</v>
      </c>
      <c r="AJ503" s="14"/>
    </row>
    <row r="504" spans="2:36" outlineLevel="1" x14ac:dyDescent="0.2">
      <c r="C504" s="119">
        <v>13</v>
      </c>
      <c r="D504" s="329"/>
      <c r="E504" s="328" t="s">
        <v>17</v>
      </c>
      <c r="F504" s="329"/>
      <c r="G504" s="329"/>
      <c r="H504" s="329"/>
      <c r="I504" s="330"/>
      <c r="J504" s="330"/>
      <c r="K504" s="330"/>
      <c r="L504" s="330"/>
      <c r="M504" s="330"/>
      <c r="N504" s="330"/>
      <c r="O504" s="330"/>
      <c r="P504" s="330"/>
      <c r="Q504" s="16" t="s">
        <v>110</v>
      </c>
      <c r="R504" s="314"/>
      <c r="S504" s="315"/>
      <c r="T504" s="315"/>
      <c r="U504" s="315"/>
      <c r="V504" s="315"/>
      <c r="W504" s="316"/>
      <c r="X504" s="315"/>
      <c r="Y504" s="315"/>
      <c r="Z504" s="315"/>
      <c r="AA504" s="315"/>
      <c r="AB504" s="5"/>
      <c r="AC504" s="5"/>
      <c r="AD504" s="5"/>
      <c r="AE504" s="5"/>
      <c r="AF504" s="5"/>
      <c r="AG504" s="5"/>
      <c r="AH504" s="350"/>
      <c r="AI504" s="350"/>
      <c r="AJ504" s="14"/>
    </row>
    <row r="505" spans="2:36" outlineLevel="1" x14ac:dyDescent="0.2">
      <c r="C505" s="119">
        <v>13</v>
      </c>
      <c r="D505" s="329"/>
      <c r="E505" s="328" t="s">
        <v>266</v>
      </c>
      <c r="F505" s="329"/>
      <c r="G505" s="329"/>
      <c r="H505" s="329"/>
      <c r="I505" s="330"/>
      <c r="J505" s="330"/>
      <c r="K505" s="330"/>
      <c r="L505" s="330"/>
      <c r="M505" s="330"/>
      <c r="N505" s="330"/>
      <c r="O505" s="330"/>
      <c r="P505" s="330"/>
      <c r="Q505" s="16" t="s">
        <v>110</v>
      </c>
      <c r="R505" s="314">
        <v>0</v>
      </c>
      <c r="S505" s="315">
        <v>0</v>
      </c>
      <c r="T505" s="315">
        <v>0</v>
      </c>
      <c r="U505" s="315">
        <v>0</v>
      </c>
      <c r="V505" s="315">
        <v>0</v>
      </c>
      <c r="W505" s="316">
        <v>233.83829767462313</v>
      </c>
      <c r="X505" s="315">
        <v>889.66573908020018</v>
      </c>
      <c r="Y505" s="315">
        <v>955.1774753040861</v>
      </c>
      <c r="Z505" s="315">
        <v>1068.3596760207015</v>
      </c>
      <c r="AA505" s="315">
        <v>1154.9448392766133</v>
      </c>
      <c r="AB505" s="5">
        <v>1182.4715717803829</v>
      </c>
      <c r="AC505" s="5">
        <v>1864.6312516234011</v>
      </c>
      <c r="AD505" s="5">
        <v>1851.3923795256228</v>
      </c>
      <c r="AE505" s="5">
        <v>1838.2781191307045</v>
      </c>
      <c r="AF505" s="5">
        <v>1826.3474965270257</v>
      </c>
      <c r="AG505" s="5">
        <v>1815.5637031106003</v>
      </c>
      <c r="AH505" s="350">
        <v>1804.2050737803511</v>
      </c>
      <c r="AI505" s="350">
        <v>1791.9919014444395</v>
      </c>
      <c r="AJ505" s="14"/>
    </row>
    <row r="506" spans="2:36" outlineLevel="1" x14ac:dyDescent="0.2">
      <c r="C506" s="119">
        <v>13</v>
      </c>
      <c r="D506" s="329"/>
      <c r="E506" s="328" t="s">
        <v>267</v>
      </c>
      <c r="F506" s="329"/>
      <c r="G506" s="329"/>
      <c r="H506" s="329"/>
      <c r="I506" s="330"/>
      <c r="J506" s="330"/>
      <c r="K506" s="330"/>
      <c r="L506" s="330"/>
      <c r="M506" s="330"/>
      <c r="N506" s="330"/>
      <c r="O506" s="330"/>
      <c r="P506" s="330"/>
      <c r="Q506" s="16" t="s">
        <v>110</v>
      </c>
      <c r="R506" s="304">
        <v>0</v>
      </c>
      <c r="S506" s="305">
        <v>0</v>
      </c>
      <c r="T506" s="305">
        <v>0</v>
      </c>
      <c r="U506" s="305">
        <v>0</v>
      </c>
      <c r="V506" s="305">
        <v>0</v>
      </c>
      <c r="W506" s="306">
        <v>0</v>
      </c>
      <c r="X506" s="305">
        <v>0</v>
      </c>
      <c r="Y506" s="305">
        <v>0</v>
      </c>
      <c r="Z506" s="305">
        <v>0</v>
      </c>
      <c r="AA506" s="305">
        <v>0</v>
      </c>
      <c r="AB506" s="307">
        <v>0</v>
      </c>
      <c r="AC506" s="307">
        <v>0</v>
      </c>
      <c r="AD506" s="307">
        <v>0</v>
      </c>
      <c r="AE506" s="307">
        <v>0</v>
      </c>
      <c r="AF506" s="307">
        <v>0</v>
      </c>
      <c r="AG506" s="307">
        <v>0</v>
      </c>
      <c r="AH506" s="362">
        <v>0</v>
      </c>
      <c r="AI506" s="362">
        <v>0</v>
      </c>
      <c r="AJ506" s="14"/>
    </row>
    <row r="507" spans="2:36" outlineLevel="1" x14ac:dyDescent="0.2">
      <c r="C507" s="119">
        <v>13</v>
      </c>
      <c r="D507" s="329"/>
      <c r="E507" s="328" t="s">
        <v>301</v>
      </c>
      <c r="F507" s="329"/>
      <c r="G507" s="329"/>
      <c r="H507" s="329"/>
      <c r="I507" s="330"/>
      <c r="J507" s="330"/>
      <c r="K507" s="330"/>
      <c r="L507" s="330"/>
      <c r="M507" s="330"/>
      <c r="N507" s="330"/>
      <c r="O507" s="330"/>
      <c r="P507" s="330"/>
      <c r="Q507" s="16"/>
      <c r="R507" s="5"/>
      <c r="S507" s="5"/>
      <c r="T507" s="5"/>
      <c r="U507" s="5"/>
      <c r="V507" s="5"/>
      <c r="W507" s="5"/>
      <c r="X507" s="5"/>
      <c r="Y507" s="5"/>
      <c r="Z507" s="5"/>
      <c r="AA507" s="5"/>
      <c r="AB507" s="5"/>
      <c r="AC507" s="5"/>
      <c r="AD507" s="5"/>
      <c r="AE507" s="5"/>
      <c r="AF507" s="5"/>
      <c r="AG507" s="5"/>
      <c r="AH507" s="5"/>
      <c r="AI507" s="5"/>
      <c r="AJ507" s="14"/>
    </row>
    <row r="508" spans="2:36" outlineLevel="1" x14ac:dyDescent="0.2">
      <c r="C508" s="119">
        <v>13</v>
      </c>
      <c r="D508" s="329"/>
      <c r="F508" s="329" t="s">
        <v>270</v>
      </c>
      <c r="G508" s="329"/>
      <c r="H508" s="329"/>
      <c r="I508" s="330"/>
      <c r="J508" s="330"/>
      <c r="K508" s="330"/>
      <c r="L508" s="330"/>
      <c r="M508" s="330"/>
      <c r="N508" s="330"/>
      <c r="O508" s="330"/>
      <c r="P508" s="330"/>
      <c r="Q508" s="16" t="s">
        <v>110</v>
      </c>
      <c r="R508" s="314">
        <v>0</v>
      </c>
      <c r="S508" s="315">
        <v>0</v>
      </c>
      <c r="T508" s="315">
        <v>0</v>
      </c>
      <c r="U508" s="315">
        <v>0</v>
      </c>
      <c r="V508" s="315">
        <v>0</v>
      </c>
      <c r="W508" s="316">
        <v>0</v>
      </c>
      <c r="X508" s="315">
        <v>18104.091969954628</v>
      </c>
      <c r="Y508" s="315">
        <v>19652.772062832228</v>
      </c>
      <c r="Z508" s="315">
        <v>20162.033146045236</v>
      </c>
      <c r="AA508" s="315">
        <v>23842.890005572859</v>
      </c>
      <c r="AB508" s="5">
        <v>24427.906973485333</v>
      </c>
      <c r="AC508" s="5">
        <v>24943.936730441026</v>
      </c>
      <c r="AD508" s="5">
        <v>24735.071415880921</v>
      </c>
      <c r="AE508" s="5">
        <v>24527.382612713467</v>
      </c>
      <c r="AF508" s="5">
        <v>24322.459850809872</v>
      </c>
      <c r="AG508" s="5">
        <v>24152.451080313411</v>
      </c>
      <c r="AH508" s="350">
        <v>23983.150088376915</v>
      </c>
      <c r="AI508" s="350">
        <v>23794.785529927241</v>
      </c>
      <c r="AJ508" s="14"/>
    </row>
    <row r="509" spans="2:36" outlineLevel="1" x14ac:dyDescent="0.2">
      <c r="C509" s="119">
        <v>13</v>
      </c>
      <c r="D509" s="329"/>
      <c r="E509" s="329"/>
      <c r="F509" s="329" t="s">
        <v>271</v>
      </c>
      <c r="G509" s="329"/>
      <c r="H509" s="329"/>
      <c r="I509" s="330"/>
      <c r="J509" s="330"/>
      <c r="K509" s="330"/>
      <c r="L509" s="330"/>
      <c r="M509" s="330"/>
      <c r="N509" s="330"/>
      <c r="O509" s="330"/>
      <c r="P509" s="330"/>
      <c r="Q509" s="16" t="s">
        <v>110</v>
      </c>
      <c r="R509" s="314">
        <v>0</v>
      </c>
      <c r="S509" s="315">
        <v>0</v>
      </c>
      <c r="T509" s="315">
        <v>0</v>
      </c>
      <c r="U509" s="315">
        <v>0</v>
      </c>
      <c r="V509" s="315">
        <v>0</v>
      </c>
      <c r="W509" s="316">
        <v>0</v>
      </c>
      <c r="X509" s="315">
        <v>1239.0982201531692</v>
      </c>
      <c r="Y509" s="315">
        <v>199.34016338007575</v>
      </c>
      <c r="Z509" s="315">
        <v>3352.3220291371481</v>
      </c>
      <c r="AA509" s="315">
        <v>206.16415384165202</v>
      </c>
      <c r="AB509" s="5">
        <v>129.68249704461988</v>
      </c>
      <c r="AC509" s="5">
        <v>76.823133773905411</v>
      </c>
      <c r="AD509" s="5">
        <v>77.999645166557301</v>
      </c>
      <c r="AE509" s="5">
        <v>80.76568643041378</v>
      </c>
      <c r="AF509" s="5">
        <v>115.67967783754949</v>
      </c>
      <c r="AG509" s="5">
        <v>116.3874563975168</v>
      </c>
      <c r="AH509" s="350">
        <v>97.32388988433739</v>
      </c>
      <c r="AI509" s="350">
        <v>89.653219912436654</v>
      </c>
      <c r="AJ509" s="14"/>
    </row>
    <row r="510" spans="2:36" outlineLevel="1" x14ac:dyDescent="0.2">
      <c r="C510" s="119">
        <v>13</v>
      </c>
      <c r="D510" s="329"/>
      <c r="E510" s="329"/>
      <c r="F510" s="329" t="s">
        <v>290</v>
      </c>
      <c r="G510" s="329"/>
      <c r="H510" s="329"/>
      <c r="I510" s="330"/>
      <c r="J510" s="330"/>
      <c r="K510" s="330"/>
      <c r="L510" s="330"/>
      <c r="M510" s="330"/>
      <c r="N510" s="330"/>
      <c r="O510" s="330"/>
      <c r="P510" s="330"/>
      <c r="Q510" s="16" t="s">
        <v>110</v>
      </c>
      <c r="R510" s="304">
        <v>0</v>
      </c>
      <c r="S510" s="305">
        <v>0</v>
      </c>
      <c r="T510" s="305">
        <v>0</v>
      </c>
      <c r="U510" s="305">
        <v>0</v>
      </c>
      <c r="V510" s="305">
        <v>0</v>
      </c>
      <c r="W510" s="306">
        <v>0</v>
      </c>
      <c r="X510" s="305">
        <v>0</v>
      </c>
      <c r="Y510" s="305">
        <v>0</v>
      </c>
      <c r="Z510" s="305">
        <v>0</v>
      </c>
      <c r="AA510" s="305">
        <v>0</v>
      </c>
      <c r="AB510" s="307">
        <v>0</v>
      </c>
      <c r="AC510" s="307">
        <v>0</v>
      </c>
      <c r="AD510" s="307">
        <v>0</v>
      </c>
      <c r="AE510" s="307">
        <v>0</v>
      </c>
      <c r="AF510" s="307">
        <v>0</v>
      </c>
      <c r="AG510" s="307">
        <v>0</v>
      </c>
      <c r="AH510" s="362">
        <v>0</v>
      </c>
      <c r="AI510" s="362">
        <v>0</v>
      </c>
      <c r="AJ510" s="14"/>
    </row>
    <row r="511" spans="2:36" outlineLevel="1" x14ac:dyDescent="0.2">
      <c r="C511" s="119">
        <v>13</v>
      </c>
      <c r="D511" s="329"/>
      <c r="E511" s="329"/>
      <c r="F511" s="363" t="s">
        <v>302</v>
      </c>
      <c r="G511" s="364"/>
      <c r="H511" s="364"/>
      <c r="I511" s="365"/>
      <c r="J511" s="365"/>
      <c r="K511" s="365"/>
      <c r="L511" s="365"/>
      <c r="M511" s="365"/>
      <c r="N511" s="365"/>
      <c r="O511" s="365"/>
      <c r="P511" s="365"/>
      <c r="Q511" s="366" t="s">
        <v>110</v>
      </c>
      <c r="R511" s="367">
        <v>0</v>
      </c>
      <c r="S511" s="368">
        <v>0</v>
      </c>
      <c r="T511" s="368">
        <v>0</v>
      </c>
      <c r="U511" s="368">
        <v>0</v>
      </c>
      <c r="V511" s="368">
        <v>0</v>
      </c>
      <c r="W511" s="369">
        <v>0</v>
      </c>
      <c r="X511" s="368">
        <v>10862.455181972777</v>
      </c>
      <c r="Y511" s="368">
        <v>11791.663237699337</v>
      </c>
      <c r="Z511" s="368">
        <v>12097.219887627141</v>
      </c>
      <c r="AA511" s="368">
        <v>14305.734003343716</v>
      </c>
      <c r="AB511" s="327">
        <v>14656.7441840912</v>
      </c>
      <c r="AC511" s="327">
        <v>14966.362038264615</v>
      </c>
      <c r="AD511" s="327">
        <v>14841.042849528552</v>
      </c>
      <c r="AE511" s="327">
        <v>14716.42956762808</v>
      </c>
      <c r="AF511" s="327">
        <v>14593.475910485922</v>
      </c>
      <c r="AG511" s="327">
        <v>14491.470648188046</v>
      </c>
      <c r="AH511" s="370">
        <v>14389.890053026149</v>
      </c>
      <c r="AI511" s="370">
        <v>14276.871317956344</v>
      </c>
      <c r="AJ511" s="14"/>
    </row>
    <row r="512" spans="2:36" outlineLevel="1" x14ac:dyDescent="0.2">
      <c r="C512" s="119">
        <v>13</v>
      </c>
      <c r="D512" s="329"/>
      <c r="E512" s="329"/>
      <c r="F512" s="371" t="s">
        <v>303</v>
      </c>
      <c r="G512" s="329"/>
      <c r="H512" s="329"/>
      <c r="I512" s="330"/>
      <c r="J512" s="330"/>
      <c r="K512" s="330"/>
      <c r="L512" s="330"/>
      <c r="M512" s="330"/>
      <c r="N512" s="330"/>
      <c r="O512" s="330"/>
      <c r="P512" s="330"/>
      <c r="Q512" s="16" t="s">
        <v>110</v>
      </c>
      <c r="R512" s="314">
        <v>0</v>
      </c>
      <c r="S512" s="315">
        <v>0</v>
      </c>
      <c r="T512" s="315">
        <v>0</v>
      </c>
      <c r="U512" s="315">
        <v>0</v>
      </c>
      <c r="V512" s="315">
        <v>0</v>
      </c>
      <c r="W512" s="316">
        <v>0</v>
      </c>
      <c r="X512" s="315">
        <v>743.45893209190149</v>
      </c>
      <c r="Y512" s="315">
        <v>119.60409802804544</v>
      </c>
      <c r="Z512" s="315">
        <v>2011.3932174822887</v>
      </c>
      <c r="AA512" s="315">
        <v>123.69849230499121</v>
      </c>
      <c r="AB512" s="5">
        <v>77.809498226771922</v>
      </c>
      <c r="AC512" s="5">
        <v>46.093880264343248</v>
      </c>
      <c r="AD512" s="5">
        <v>46.799787099934377</v>
      </c>
      <c r="AE512" s="5">
        <v>48.459411858248266</v>
      </c>
      <c r="AF512" s="5">
        <v>69.407806702529697</v>
      </c>
      <c r="AG512" s="5">
        <v>69.832473838510083</v>
      </c>
      <c r="AH512" s="350">
        <v>58.394333930602428</v>
      </c>
      <c r="AI512" s="350">
        <v>53.79193194746199</v>
      </c>
      <c r="AJ512" s="14"/>
    </row>
    <row r="513" spans="2:36" outlineLevel="1" x14ac:dyDescent="0.2">
      <c r="C513" s="119">
        <v>13</v>
      </c>
      <c r="D513" s="329"/>
      <c r="E513" s="329"/>
      <c r="F513" s="372"/>
      <c r="G513" s="329"/>
      <c r="H513" s="329"/>
      <c r="I513" s="330"/>
      <c r="J513" s="330"/>
      <c r="K513" s="330"/>
      <c r="L513" s="330"/>
      <c r="M513" s="330"/>
      <c r="N513" s="330"/>
      <c r="O513" s="330"/>
      <c r="P513" s="330"/>
      <c r="Q513" s="16"/>
      <c r="R513" s="304"/>
      <c r="S513" s="305"/>
      <c r="T513" s="305"/>
      <c r="U513" s="305"/>
      <c r="V513" s="305"/>
      <c r="W513" s="306"/>
      <c r="X513" s="305"/>
      <c r="Y513" s="305"/>
      <c r="Z513" s="305"/>
      <c r="AA513" s="305"/>
      <c r="AB513" s="307"/>
      <c r="AC513" s="307"/>
      <c r="AD513" s="307"/>
      <c r="AE513" s="307"/>
      <c r="AF513" s="307"/>
      <c r="AG513" s="307"/>
      <c r="AH513" s="362"/>
      <c r="AI513" s="362"/>
      <c r="AJ513" s="14"/>
    </row>
    <row r="514" spans="2:36" outlineLevel="1" x14ac:dyDescent="0.2">
      <c r="C514" s="119">
        <v>13</v>
      </c>
      <c r="D514" s="329"/>
      <c r="E514" s="329"/>
      <c r="F514" s="329"/>
      <c r="G514" s="329"/>
      <c r="H514" s="329"/>
      <c r="I514" s="330"/>
      <c r="J514" s="330"/>
      <c r="K514" s="330"/>
      <c r="L514" s="330"/>
      <c r="M514" s="330"/>
      <c r="N514" s="330"/>
      <c r="O514" s="330"/>
      <c r="P514" s="330"/>
      <c r="Q514" s="330"/>
      <c r="R514" s="330"/>
      <c r="S514" s="329"/>
      <c r="T514" s="329"/>
      <c r="U514" s="330"/>
      <c r="V514" s="330"/>
      <c r="W514" s="330"/>
      <c r="X514" s="329"/>
      <c r="Y514" s="329"/>
      <c r="Z514" s="330"/>
      <c r="AA514" s="329"/>
      <c r="AB514" s="329"/>
      <c r="AC514" s="329"/>
      <c r="AD514" s="329"/>
      <c r="AE514" s="329"/>
      <c r="AF514" s="329"/>
      <c r="AG514" s="329"/>
      <c r="AH514" s="329"/>
      <c r="AI514" s="329"/>
      <c r="AJ514" s="14"/>
    </row>
    <row r="515" spans="2:36" s="11" customFormat="1" outlineLevel="1" x14ac:dyDescent="0.2">
      <c r="B515" s="310"/>
      <c r="C515" s="119">
        <v>13</v>
      </c>
      <c r="E515" s="120" t="s">
        <v>304</v>
      </c>
      <c r="F515" s="121"/>
      <c r="G515" s="121"/>
      <c r="H515" s="121"/>
      <c r="I515" s="121"/>
      <c r="J515" s="121"/>
      <c r="K515" s="121"/>
      <c r="L515" s="121"/>
      <c r="M515" s="121"/>
      <c r="N515" s="121"/>
      <c r="O515" s="121"/>
      <c r="P515" s="121"/>
      <c r="Q515" s="122"/>
      <c r="R515" s="123"/>
      <c r="S515" s="123"/>
      <c r="T515" s="123"/>
      <c r="U515" s="123"/>
      <c r="V515" s="123"/>
      <c r="W515" s="123"/>
      <c r="X515" s="123"/>
      <c r="Y515" s="123"/>
      <c r="Z515" s="123"/>
      <c r="AA515" s="123"/>
      <c r="AB515" s="123"/>
      <c r="AC515" s="123"/>
      <c r="AD515" s="123"/>
      <c r="AE515" s="123"/>
      <c r="AF515" s="123"/>
      <c r="AG515" s="123"/>
      <c r="AH515" s="123"/>
      <c r="AI515" s="123"/>
    </row>
    <row r="516" spans="2:36" s="11" customFormat="1" outlineLevel="1" x14ac:dyDescent="0.2">
      <c r="B516" s="310"/>
      <c r="C516" s="119">
        <v>13</v>
      </c>
      <c r="E516" s="373" t="s">
        <v>305</v>
      </c>
      <c r="F516" s="309"/>
      <c r="G516" s="309"/>
      <c r="H516" s="309"/>
      <c r="I516" s="309"/>
      <c r="J516" s="309"/>
      <c r="K516" s="309"/>
      <c r="L516" s="309"/>
      <c r="M516" s="309"/>
      <c r="N516" s="309"/>
      <c r="O516" s="309"/>
      <c r="P516" s="309"/>
      <c r="Q516" s="360"/>
      <c r="R516" s="361"/>
      <c r="S516" s="361"/>
      <c r="T516" s="361"/>
      <c r="U516" s="361"/>
      <c r="V516" s="361"/>
      <c r="W516" s="361"/>
      <c r="X516" s="361"/>
      <c r="Y516" s="361"/>
      <c r="Z516" s="361"/>
      <c r="AA516" s="361"/>
      <c r="AB516" s="361"/>
      <c r="AC516" s="361"/>
      <c r="AD516" s="361"/>
      <c r="AE516" s="361"/>
      <c r="AF516" s="361"/>
      <c r="AG516" s="361"/>
      <c r="AH516" s="361"/>
      <c r="AI516" s="361"/>
    </row>
    <row r="517" spans="2:36" outlineLevel="1" x14ac:dyDescent="0.2">
      <c r="C517" s="119">
        <v>13</v>
      </c>
      <c r="D517" s="329"/>
      <c r="E517" s="329"/>
      <c r="F517" s="329" t="s">
        <v>306</v>
      </c>
      <c r="G517" s="329"/>
      <c r="H517" s="329"/>
      <c r="I517" s="330"/>
      <c r="J517" s="330"/>
      <c r="K517" s="330"/>
      <c r="L517" s="330"/>
      <c r="M517" s="330"/>
      <c r="N517" s="330"/>
      <c r="O517" s="330"/>
      <c r="P517" s="330"/>
      <c r="Q517" s="16" t="s">
        <v>110</v>
      </c>
      <c r="R517" s="374">
        <v>0</v>
      </c>
      <c r="S517" s="375">
        <v>0</v>
      </c>
      <c r="T517" s="375">
        <v>0</v>
      </c>
      <c r="U517" s="376">
        <v>1495.3828648581789</v>
      </c>
      <c r="V517" s="376">
        <v>1589.2848466709106</v>
      </c>
      <c r="W517" s="377">
        <v>1888.2419318710267</v>
      </c>
      <c r="X517" s="375">
        <v>3319.1375143852474</v>
      </c>
      <c r="Y517" s="375">
        <v>3822.2038231492861</v>
      </c>
      <c r="Z517" s="376">
        <v>3677.6647730080308</v>
      </c>
      <c r="AA517" s="375">
        <v>4378.1221069918365</v>
      </c>
      <c r="AB517" s="378">
        <v>3327.4560745991239</v>
      </c>
      <c r="AC517" s="378">
        <v>4133.6303066397277</v>
      </c>
      <c r="AD517" s="378">
        <v>4730.2219324200432</v>
      </c>
      <c r="AE517" s="378">
        <v>3961.2961251033853</v>
      </c>
      <c r="AF517" s="378">
        <v>4663.753724697197</v>
      </c>
      <c r="AG517" s="378">
        <v>4068.0269304217154</v>
      </c>
      <c r="AH517" s="379">
        <v>4300.2546841896356</v>
      </c>
      <c r="AI517" s="379">
        <v>4496.5442087134916</v>
      </c>
      <c r="AJ517" s="14"/>
    </row>
    <row r="518" spans="2:36" outlineLevel="1" x14ac:dyDescent="0.2">
      <c r="C518" s="119">
        <v>13</v>
      </c>
      <c r="D518" s="329"/>
      <c r="E518" s="329"/>
      <c r="F518" s="329" t="s">
        <v>307</v>
      </c>
      <c r="G518" s="329"/>
      <c r="H518" s="329"/>
      <c r="I518" s="330"/>
      <c r="J518" s="330"/>
      <c r="K518" s="330"/>
      <c r="L518" s="330"/>
      <c r="M518" s="330"/>
      <c r="N518" s="330"/>
      <c r="O518" s="330"/>
      <c r="P518" s="330"/>
      <c r="Q518" s="16" t="s">
        <v>110</v>
      </c>
      <c r="R518" s="380"/>
      <c r="S518" s="381"/>
      <c r="T518" s="381"/>
      <c r="U518" s="382"/>
      <c r="V518" s="382"/>
      <c r="W518" s="383"/>
      <c r="X518" s="381"/>
      <c r="Y518" s="381"/>
      <c r="Z518" s="382"/>
      <c r="AA518" s="381"/>
      <c r="AB518" s="329"/>
      <c r="AC518" s="329"/>
      <c r="AD518" s="329"/>
      <c r="AE518" s="329"/>
      <c r="AF518" s="329"/>
      <c r="AG518" s="329"/>
      <c r="AH518" s="384"/>
      <c r="AI518" s="384"/>
      <c r="AJ518" s="14"/>
    </row>
    <row r="519" spans="2:36" outlineLevel="1" x14ac:dyDescent="0.2">
      <c r="C519" s="119">
        <v>13</v>
      </c>
      <c r="D519" s="329"/>
      <c r="E519" s="329"/>
      <c r="F519" s="329" t="s">
        <v>308</v>
      </c>
      <c r="G519" s="329"/>
      <c r="H519" s="329"/>
      <c r="I519" s="330"/>
      <c r="J519" s="330"/>
      <c r="K519" s="330"/>
      <c r="L519" s="330"/>
      <c r="M519" s="330"/>
      <c r="N519" s="330"/>
      <c r="O519" s="330"/>
      <c r="P519" s="330"/>
      <c r="Q519" s="16" t="s">
        <v>110</v>
      </c>
      <c r="R519" s="380"/>
      <c r="S519" s="381"/>
      <c r="T519" s="381"/>
      <c r="U519" s="382"/>
      <c r="V519" s="382"/>
      <c r="W519" s="383"/>
      <c r="X519" s="381"/>
      <c r="Y519" s="381"/>
      <c r="Z519" s="382"/>
      <c r="AA519" s="381"/>
      <c r="AB519" s="329"/>
      <c r="AC519" s="329"/>
      <c r="AD519" s="329"/>
      <c r="AE519" s="329"/>
      <c r="AF519" s="329"/>
      <c r="AG519" s="329"/>
      <c r="AH519" s="384"/>
      <c r="AI519" s="384"/>
      <c r="AJ519" s="14"/>
    </row>
    <row r="520" spans="2:36" outlineLevel="1" x14ac:dyDescent="0.2">
      <c r="C520" s="119">
        <v>13</v>
      </c>
      <c r="D520" s="329"/>
      <c r="E520" s="329"/>
      <c r="F520" s="329" t="s">
        <v>309</v>
      </c>
      <c r="G520" s="329"/>
      <c r="H520" s="329"/>
      <c r="I520" s="330"/>
      <c r="J520" s="330"/>
      <c r="K520" s="330"/>
      <c r="L520" s="330"/>
      <c r="M520" s="330"/>
      <c r="N520" s="330"/>
      <c r="O520" s="330"/>
      <c r="P520" s="330"/>
      <c r="Q520" s="16" t="s">
        <v>110</v>
      </c>
      <c r="R520" s="385"/>
      <c r="S520" s="386"/>
      <c r="T520" s="386"/>
      <c r="U520" s="387"/>
      <c r="V520" s="387"/>
      <c r="W520" s="388"/>
      <c r="X520" s="386"/>
      <c r="Y520" s="386"/>
      <c r="Z520" s="387"/>
      <c r="AA520" s="386"/>
      <c r="AB520" s="333"/>
      <c r="AC520" s="333"/>
      <c r="AD520" s="333"/>
      <c r="AE520" s="333"/>
      <c r="AF520" s="333"/>
      <c r="AG520" s="333"/>
      <c r="AH520" s="389"/>
      <c r="AI520" s="389"/>
      <c r="AJ520" s="14"/>
    </row>
    <row r="521" spans="2:36" outlineLevel="1" x14ac:dyDescent="0.2">
      <c r="C521" s="119">
        <v>13</v>
      </c>
      <c r="D521" s="329"/>
      <c r="E521" s="329"/>
      <c r="F521" s="364" t="s">
        <v>310</v>
      </c>
      <c r="G521" s="364"/>
      <c r="H521" s="364"/>
      <c r="I521" s="365"/>
      <c r="J521" s="365"/>
      <c r="K521" s="365"/>
      <c r="L521" s="365"/>
      <c r="M521" s="365"/>
      <c r="N521" s="365"/>
      <c r="O521" s="365"/>
      <c r="P521" s="365"/>
      <c r="Q521" s="366" t="s">
        <v>110</v>
      </c>
      <c r="R521" s="390">
        <v>0</v>
      </c>
      <c r="S521" s="391">
        <v>0</v>
      </c>
      <c r="T521" s="391">
        <v>0</v>
      </c>
      <c r="U521" s="390">
        <v>1495.3828648581789</v>
      </c>
      <c r="V521" s="390">
        <v>1589.2848466709106</v>
      </c>
      <c r="W521" s="390">
        <v>1888.2419318710267</v>
      </c>
      <c r="X521" s="391">
        <v>3319.1375143852474</v>
      </c>
      <c r="Y521" s="391">
        <v>3822.2038231492861</v>
      </c>
      <c r="Z521" s="390">
        <v>3677.6647730080308</v>
      </c>
      <c r="AA521" s="391">
        <v>4378.1221069918365</v>
      </c>
      <c r="AB521" s="391">
        <v>3327.4560745991239</v>
      </c>
      <c r="AC521" s="391">
        <v>4133.6303066397277</v>
      </c>
      <c r="AD521" s="391">
        <v>4730.2219324200432</v>
      </c>
      <c r="AE521" s="391">
        <v>3961.2961251033853</v>
      </c>
      <c r="AF521" s="391">
        <v>4663.753724697197</v>
      </c>
      <c r="AG521" s="391">
        <v>4068.0269304217154</v>
      </c>
      <c r="AH521" s="391">
        <v>4300.2546841896356</v>
      </c>
      <c r="AI521" s="391">
        <v>4496.5442087134916</v>
      </c>
      <c r="AJ521" s="14"/>
    </row>
    <row r="522" spans="2:36" outlineLevel="1" x14ac:dyDescent="0.2">
      <c r="C522" s="119">
        <v>13</v>
      </c>
      <c r="D522" s="329"/>
      <c r="E522" s="329"/>
      <c r="F522" s="329"/>
      <c r="G522" s="329"/>
      <c r="H522" s="329"/>
      <c r="I522" s="330"/>
      <c r="J522" s="330"/>
      <c r="K522" s="330"/>
      <c r="L522" s="330"/>
      <c r="M522" s="330"/>
      <c r="N522" s="330"/>
      <c r="O522" s="330"/>
      <c r="P522" s="330"/>
      <c r="Q522" s="330"/>
      <c r="R522" s="330"/>
      <c r="S522" s="329"/>
      <c r="T522" s="329"/>
      <c r="U522" s="330"/>
      <c r="V522" s="330"/>
      <c r="W522" s="330"/>
      <c r="X522" s="329"/>
      <c r="Y522" s="329"/>
      <c r="Z522" s="330"/>
      <c r="AA522" s="329"/>
      <c r="AB522" s="329"/>
      <c r="AC522" s="329"/>
      <c r="AD522" s="329"/>
      <c r="AE522" s="329"/>
      <c r="AF522" s="329"/>
      <c r="AG522" s="329"/>
      <c r="AH522" s="329"/>
      <c r="AI522" s="329"/>
      <c r="AJ522" s="14"/>
    </row>
    <row r="523" spans="2:36" outlineLevel="1" x14ac:dyDescent="0.2">
      <c r="C523" s="119">
        <v>13</v>
      </c>
      <c r="D523" s="329"/>
      <c r="E523" s="328" t="s">
        <v>311</v>
      </c>
      <c r="F523" s="329"/>
      <c r="G523" s="329"/>
      <c r="H523" s="329"/>
      <c r="I523" s="330"/>
      <c r="J523" s="330"/>
      <c r="K523" s="330"/>
      <c r="L523" s="330"/>
      <c r="M523" s="330"/>
      <c r="N523" s="330"/>
      <c r="O523" s="330"/>
      <c r="P523" s="330"/>
      <c r="Q523" s="330"/>
      <c r="R523" s="330"/>
      <c r="S523" s="329"/>
      <c r="T523" s="329"/>
      <c r="U523" s="330"/>
      <c r="V523" s="330"/>
      <c r="W523" s="330"/>
      <c r="X523" s="329"/>
      <c r="Y523" s="329"/>
      <c r="Z523" s="330"/>
      <c r="AA523" s="329"/>
      <c r="AB523" s="329"/>
      <c r="AC523" s="329"/>
      <c r="AD523" s="329"/>
      <c r="AE523" s="329"/>
      <c r="AF523" s="329"/>
      <c r="AG523" s="329"/>
      <c r="AH523" s="329"/>
      <c r="AI523" s="329"/>
      <c r="AJ523" s="14"/>
    </row>
    <row r="524" spans="2:36" outlineLevel="1" x14ac:dyDescent="0.2">
      <c r="C524" s="119">
        <v>13</v>
      </c>
      <c r="D524" s="329"/>
      <c r="E524" s="329"/>
      <c r="F524" s="329" t="s">
        <v>312</v>
      </c>
      <c r="G524" s="329"/>
      <c r="H524" s="329"/>
      <c r="I524" s="330"/>
      <c r="J524" s="330"/>
      <c r="K524" s="330"/>
      <c r="L524" s="330"/>
      <c r="M524" s="330"/>
      <c r="N524" s="330"/>
      <c r="O524" s="330"/>
      <c r="P524" s="330"/>
      <c r="Q524" s="16" t="s">
        <v>110</v>
      </c>
      <c r="R524" s="392">
        <v>0</v>
      </c>
      <c r="S524" s="393">
        <v>0</v>
      </c>
      <c r="T524" s="393">
        <v>0</v>
      </c>
      <c r="U524" s="394">
        <v>-1495.3828648581789</v>
      </c>
      <c r="V524" s="394">
        <v>-1589.2848466709106</v>
      </c>
      <c r="W524" s="395">
        <v>-1654.4036341964036</v>
      </c>
      <c r="X524" s="393">
        <v>-2429.4717753050472</v>
      </c>
      <c r="Y524" s="393">
        <v>-2867.0263478452002</v>
      </c>
      <c r="Z524" s="394">
        <v>-2609.3050969873293</v>
      </c>
      <c r="AA524" s="393">
        <v>-3223.1772677152235</v>
      </c>
      <c r="AB524" s="396">
        <v>-2144.984502818741</v>
      </c>
      <c r="AC524" s="396">
        <v>-2268.9990550163266</v>
      </c>
      <c r="AD524" s="396">
        <v>-2878.82955289442</v>
      </c>
      <c r="AE524" s="396">
        <v>-2123.0180059726808</v>
      </c>
      <c r="AF524" s="396">
        <v>-2837.4062281701708</v>
      </c>
      <c r="AG524" s="396">
        <v>-2252.4632273111151</v>
      </c>
      <c r="AH524" s="397">
        <v>-2496.0496104092845</v>
      </c>
      <c r="AI524" s="397">
        <v>-2704.5523072690521</v>
      </c>
      <c r="AJ524" s="14"/>
    </row>
    <row r="525" spans="2:36" outlineLevel="1" x14ac:dyDescent="0.2">
      <c r="C525" s="119">
        <v>13</v>
      </c>
      <c r="D525" s="329"/>
      <c r="E525" s="329"/>
      <c r="F525" s="329" t="s">
        <v>313</v>
      </c>
      <c r="G525" s="329"/>
      <c r="H525" s="329"/>
      <c r="I525" s="330"/>
      <c r="J525" s="330"/>
      <c r="K525" s="330"/>
      <c r="L525" s="330"/>
      <c r="M525" s="330"/>
      <c r="N525" s="330"/>
      <c r="O525" s="330"/>
      <c r="P525" s="330"/>
      <c r="Q525" s="16" t="s">
        <v>110</v>
      </c>
      <c r="R525" s="380"/>
      <c r="S525" s="381"/>
      <c r="T525" s="381"/>
      <c r="U525" s="382"/>
      <c r="V525" s="382"/>
      <c r="W525" s="383"/>
      <c r="X525" s="381"/>
      <c r="Y525" s="381"/>
      <c r="Z525" s="382"/>
      <c r="AA525" s="381"/>
      <c r="AB525" s="329"/>
      <c r="AC525" s="329"/>
      <c r="AD525" s="329"/>
      <c r="AE525" s="329"/>
      <c r="AF525" s="329"/>
      <c r="AG525" s="329"/>
      <c r="AH525" s="384"/>
      <c r="AI525" s="384"/>
      <c r="AJ525" s="14"/>
    </row>
    <row r="526" spans="2:36" outlineLevel="1" x14ac:dyDescent="0.2">
      <c r="C526" s="119">
        <v>13</v>
      </c>
      <c r="D526" s="329"/>
      <c r="E526" s="329"/>
      <c r="F526" s="329" t="s">
        <v>314</v>
      </c>
      <c r="G526" s="329"/>
      <c r="H526" s="329"/>
      <c r="I526" s="330"/>
      <c r="J526" s="330"/>
      <c r="K526" s="330"/>
      <c r="L526" s="330"/>
      <c r="M526" s="330"/>
      <c r="N526" s="330"/>
      <c r="O526" s="330"/>
      <c r="P526" s="330"/>
      <c r="Q526" s="16" t="s">
        <v>110</v>
      </c>
      <c r="R526" s="398">
        <v>0</v>
      </c>
      <c r="S526" s="399">
        <v>0</v>
      </c>
      <c r="T526" s="399">
        <v>0</v>
      </c>
      <c r="U526" s="400">
        <v>0</v>
      </c>
      <c r="V526" s="400">
        <v>0</v>
      </c>
      <c r="W526" s="401">
        <v>0</v>
      </c>
      <c r="X526" s="399">
        <v>-1239.0982201531692</v>
      </c>
      <c r="Y526" s="399">
        <v>-199.34016338007575</v>
      </c>
      <c r="Z526" s="400">
        <v>-3352.3220291371481</v>
      </c>
      <c r="AA526" s="399">
        <v>-206.16415384165202</v>
      </c>
      <c r="AB526" s="339">
        <v>-129.68249704461988</v>
      </c>
      <c r="AC526" s="339">
        <v>-76.823133773905411</v>
      </c>
      <c r="AD526" s="339">
        <v>-77.999645166557301</v>
      </c>
      <c r="AE526" s="339">
        <v>-80.76568643041378</v>
      </c>
      <c r="AF526" s="339">
        <v>-115.67967783754949</v>
      </c>
      <c r="AG526" s="339">
        <v>-116.3874563975168</v>
      </c>
      <c r="AH526" s="402">
        <v>-97.32388988433739</v>
      </c>
      <c r="AI526" s="402">
        <v>-89.653219912436654</v>
      </c>
      <c r="AJ526" s="14"/>
    </row>
    <row r="527" spans="2:36" outlineLevel="1" x14ac:dyDescent="0.2">
      <c r="C527" s="119">
        <v>13</v>
      </c>
      <c r="D527" s="329"/>
      <c r="E527" s="329"/>
      <c r="F527" s="329" t="s">
        <v>315</v>
      </c>
      <c r="G527" s="329"/>
      <c r="H527" s="329"/>
      <c r="I527" s="330"/>
      <c r="J527" s="330"/>
      <c r="K527" s="330"/>
      <c r="L527" s="330"/>
      <c r="M527" s="330"/>
      <c r="N527" s="330"/>
      <c r="O527" s="330"/>
      <c r="P527" s="330"/>
      <c r="Q527" s="16" t="s">
        <v>110</v>
      </c>
      <c r="R527" s="304">
        <v>0</v>
      </c>
      <c r="S527" s="305">
        <v>0</v>
      </c>
      <c r="T527" s="305">
        <v>0</v>
      </c>
      <c r="U527" s="305">
        <v>0</v>
      </c>
      <c r="V527" s="305">
        <v>0</v>
      </c>
      <c r="W527" s="306">
        <v>0</v>
      </c>
      <c r="X527" s="305">
        <v>-555.58570429374947</v>
      </c>
      <c r="Y527" s="305">
        <v>-586.31176689478514</v>
      </c>
      <c r="Z527" s="305">
        <v>-647.66198199966402</v>
      </c>
      <c r="AA527" s="305">
        <v>-710.79468186396423</v>
      </c>
      <c r="AB527" s="307">
        <v>-727.03933106607064</v>
      </c>
      <c r="AC527" s="307">
        <v>-741.58248715993454</v>
      </c>
      <c r="AD527" s="307">
        <v>-735.39961152681838</v>
      </c>
      <c r="AE527" s="307">
        <v>-729.27496805171495</v>
      </c>
      <c r="AF527" s="307">
        <v>-723.70382675692065</v>
      </c>
      <c r="AG527" s="307">
        <v>-718.66752709799232</v>
      </c>
      <c r="AH527" s="362">
        <v>-713.36232593976524</v>
      </c>
      <c r="AI527" s="362">
        <v>-707.65828309683968</v>
      </c>
      <c r="AJ527" s="14"/>
    </row>
    <row r="528" spans="2:36" outlineLevel="1" x14ac:dyDescent="0.2">
      <c r="C528" s="119">
        <v>13</v>
      </c>
      <c r="D528" s="329"/>
      <c r="E528" s="329"/>
      <c r="F528" s="364" t="s">
        <v>316</v>
      </c>
      <c r="G528" s="364"/>
      <c r="H528" s="364"/>
      <c r="I528" s="365"/>
      <c r="J528" s="365"/>
      <c r="K528" s="365"/>
      <c r="L528" s="365"/>
      <c r="M528" s="365"/>
      <c r="N528" s="365"/>
      <c r="O528" s="365"/>
      <c r="P528" s="365"/>
      <c r="Q528" s="366" t="s">
        <v>110</v>
      </c>
      <c r="R528" s="390">
        <v>0</v>
      </c>
      <c r="S528" s="390">
        <v>0</v>
      </c>
      <c r="T528" s="390">
        <v>0</v>
      </c>
      <c r="U528" s="390">
        <v>-1495.3828648581789</v>
      </c>
      <c r="V528" s="390">
        <v>-1589.2848466709106</v>
      </c>
      <c r="W528" s="390">
        <v>-1654.4036341964036</v>
      </c>
      <c r="X528" s="390">
        <v>-4224.1556997519656</v>
      </c>
      <c r="Y528" s="390">
        <v>-3652.6782781200613</v>
      </c>
      <c r="Z528" s="390">
        <v>-6609.2891081241414</v>
      </c>
      <c r="AA528" s="390">
        <v>-4140.1361034208394</v>
      </c>
      <c r="AB528" s="390">
        <v>-3001.7063309294317</v>
      </c>
      <c r="AC528" s="390">
        <v>-3087.4046759501662</v>
      </c>
      <c r="AD528" s="390">
        <v>-3692.2288095877957</v>
      </c>
      <c r="AE528" s="390">
        <v>-2933.0586604548093</v>
      </c>
      <c r="AF528" s="390">
        <v>-3676.789732764641</v>
      </c>
      <c r="AG528" s="390">
        <v>-3087.5182108066242</v>
      </c>
      <c r="AH528" s="390">
        <v>-3306.7358262333873</v>
      </c>
      <c r="AI528" s="390">
        <v>-3501.8638102783284</v>
      </c>
      <c r="AJ528" s="14"/>
    </row>
    <row r="529" spans="2:36" outlineLevel="1" x14ac:dyDescent="0.2">
      <c r="C529" s="119">
        <v>13</v>
      </c>
      <c r="D529" s="329"/>
      <c r="E529" s="329"/>
      <c r="F529" s="329"/>
      <c r="G529" s="329"/>
      <c r="H529" s="329"/>
      <c r="I529" s="330"/>
      <c r="J529" s="330"/>
      <c r="K529" s="330"/>
      <c r="L529" s="330"/>
      <c r="M529" s="330"/>
      <c r="N529" s="330"/>
      <c r="O529" s="330"/>
      <c r="P529" s="330"/>
      <c r="Q529" s="330"/>
      <c r="R529" s="330"/>
      <c r="S529" s="329"/>
      <c r="T529" s="329"/>
      <c r="U529" s="330"/>
      <c r="V529" s="330"/>
      <c r="W529" s="330"/>
      <c r="X529" s="329"/>
      <c r="Y529" s="329"/>
      <c r="Z529" s="330"/>
      <c r="AA529" s="329"/>
      <c r="AB529" s="329"/>
      <c r="AC529" s="329"/>
      <c r="AD529" s="329"/>
      <c r="AE529" s="329"/>
      <c r="AF529" s="329"/>
      <c r="AG529" s="329"/>
      <c r="AH529" s="329"/>
      <c r="AI529" s="329"/>
      <c r="AJ529" s="14"/>
    </row>
    <row r="530" spans="2:36" s="310" customFormat="1" outlineLevel="1" x14ac:dyDescent="0.2">
      <c r="C530" s="119">
        <v>13</v>
      </c>
      <c r="E530" s="328" t="s">
        <v>317</v>
      </c>
      <c r="F530" s="259"/>
      <c r="G530" s="329"/>
      <c r="H530" s="329"/>
      <c r="I530" s="330"/>
      <c r="J530" s="330"/>
      <c r="K530" s="330"/>
      <c r="L530" s="330"/>
      <c r="M530" s="330"/>
      <c r="N530" s="330"/>
      <c r="O530" s="330"/>
      <c r="P530" s="330"/>
      <c r="Q530" s="16" t="s">
        <v>110</v>
      </c>
      <c r="R530" s="340">
        <v>0</v>
      </c>
      <c r="S530" s="341">
        <v>0</v>
      </c>
      <c r="T530" s="341">
        <v>0</v>
      </c>
      <c r="U530" s="341">
        <v>0</v>
      </c>
      <c r="V530" s="341">
        <v>0</v>
      </c>
      <c r="W530" s="342">
        <v>0</v>
      </c>
      <c r="X530" s="341">
        <v>0</v>
      </c>
      <c r="Y530" s="341">
        <v>-905.01818536671817</v>
      </c>
      <c r="Z530" s="341">
        <v>-735.49264033749341</v>
      </c>
      <c r="AA530" s="341">
        <v>-3667.116975453604</v>
      </c>
      <c r="AB530" s="343">
        <v>-3429.1309718826069</v>
      </c>
      <c r="AC530" s="343">
        <v>-3103.3812282129147</v>
      </c>
      <c r="AD530" s="343">
        <v>-2057.1555975233532</v>
      </c>
      <c r="AE530" s="343">
        <v>-1019.1624746911057</v>
      </c>
      <c r="AF530" s="343">
        <v>0</v>
      </c>
      <c r="AG530" s="343">
        <v>0</v>
      </c>
      <c r="AH530" s="344">
        <v>0</v>
      </c>
      <c r="AI530" s="344">
        <v>0</v>
      </c>
      <c r="AJ530" s="403"/>
    </row>
    <row r="531" spans="2:36" outlineLevel="1" x14ac:dyDescent="0.2">
      <c r="C531" s="119">
        <v>13</v>
      </c>
      <c r="D531" s="259"/>
      <c r="E531" s="259"/>
      <c r="G531" s="259"/>
      <c r="H531" s="259"/>
      <c r="I531" s="16"/>
      <c r="J531" s="16"/>
      <c r="K531" s="16"/>
      <c r="L531" s="16"/>
      <c r="M531" s="16"/>
      <c r="N531" s="16"/>
      <c r="O531" s="16"/>
      <c r="P531" s="16"/>
      <c r="Q531" s="16"/>
      <c r="R531" s="16"/>
      <c r="S531" s="259"/>
      <c r="T531" s="259"/>
      <c r="U531" s="16"/>
      <c r="V531" s="16"/>
      <c r="W531" s="16"/>
      <c r="X531" s="259"/>
      <c r="Y531" s="259"/>
      <c r="Z531" s="16"/>
      <c r="AA531" s="259"/>
      <c r="AB531" s="259"/>
      <c r="AC531" s="259"/>
      <c r="AD531" s="259"/>
      <c r="AE531" s="259"/>
      <c r="AF531" s="259"/>
      <c r="AG531" s="259"/>
      <c r="AH531" s="259"/>
      <c r="AI531" s="259"/>
      <c r="AJ531" s="14"/>
    </row>
    <row r="532" spans="2:36" s="11" customFormat="1" outlineLevel="1" x14ac:dyDescent="0.2">
      <c r="B532" s="310"/>
      <c r="C532" s="119">
        <v>13</v>
      </c>
      <c r="E532" s="120" t="s">
        <v>318</v>
      </c>
      <c r="F532" s="121"/>
      <c r="G532" s="121"/>
      <c r="H532" s="121"/>
      <c r="I532" s="121"/>
      <c r="J532" s="121"/>
      <c r="K532" s="121"/>
      <c r="L532" s="121"/>
      <c r="M532" s="121"/>
      <c r="N532" s="121"/>
      <c r="O532" s="121"/>
      <c r="P532" s="121"/>
      <c r="Q532" s="122"/>
      <c r="R532" s="123"/>
      <c r="S532" s="123"/>
      <c r="T532" s="123"/>
      <c r="U532" s="123"/>
      <c r="V532" s="123"/>
      <c r="W532" s="123"/>
      <c r="X532" s="123"/>
      <c r="Y532" s="123"/>
      <c r="Z532" s="123"/>
      <c r="AA532" s="123"/>
      <c r="AB532" s="123"/>
      <c r="AC532" s="123"/>
      <c r="AD532" s="123"/>
      <c r="AE532" s="123"/>
      <c r="AF532" s="123"/>
      <c r="AG532" s="123"/>
      <c r="AH532" s="123"/>
      <c r="AI532" s="123"/>
    </row>
    <row r="533" spans="2:36" outlineLevel="1" x14ac:dyDescent="0.2">
      <c r="C533" s="119">
        <v>13</v>
      </c>
      <c r="D533" s="259"/>
      <c r="E533" s="259"/>
      <c r="F533" s="259"/>
      <c r="G533" s="259"/>
      <c r="H533" s="259"/>
      <c r="I533" s="16"/>
      <c r="J533" s="16"/>
      <c r="K533" s="16"/>
      <c r="L533" s="16"/>
      <c r="M533" s="16"/>
      <c r="N533" s="16"/>
      <c r="O533" s="16"/>
      <c r="P533" s="16"/>
      <c r="Q533" s="16"/>
      <c r="R533" s="16"/>
      <c r="S533" s="259"/>
      <c r="T533" s="259"/>
      <c r="U533" s="16"/>
      <c r="V533" s="16"/>
      <c r="W533" s="16"/>
      <c r="X533" s="259"/>
      <c r="Y533" s="259"/>
      <c r="Z533" s="16"/>
      <c r="AA533" s="259"/>
      <c r="AB533" s="259"/>
      <c r="AC533" s="259"/>
      <c r="AD533" s="259"/>
      <c r="AE533" s="259"/>
      <c r="AF533" s="259"/>
      <c r="AG533" s="259"/>
      <c r="AH533" s="259"/>
      <c r="AI533" s="259"/>
      <c r="AJ533" s="14"/>
    </row>
    <row r="534" spans="2:36" outlineLevel="1" x14ac:dyDescent="0.2">
      <c r="C534" s="119">
        <v>13</v>
      </c>
      <c r="D534" s="259"/>
      <c r="E534" s="373" t="s">
        <v>319</v>
      </c>
      <c r="F534" s="259"/>
      <c r="G534" s="259"/>
      <c r="H534" s="259"/>
      <c r="I534" s="16"/>
      <c r="J534" s="16"/>
      <c r="K534" s="16"/>
      <c r="L534" s="16"/>
      <c r="M534" s="16"/>
      <c r="N534" s="16"/>
      <c r="O534" s="16"/>
      <c r="P534" s="16"/>
      <c r="Q534" s="16" t="s">
        <v>110</v>
      </c>
      <c r="R534" s="340">
        <v>0</v>
      </c>
      <c r="S534" s="341">
        <v>0</v>
      </c>
      <c r="T534" s="341">
        <v>0</v>
      </c>
      <c r="U534" s="341">
        <v>0</v>
      </c>
      <c r="V534" s="341">
        <v>0</v>
      </c>
      <c r="W534" s="342">
        <v>233.83829767462316</v>
      </c>
      <c r="X534" s="341">
        <v>-905.01818536671817</v>
      </c>
      <c r="Y534" s="341">
        <v>-735.49264033749341</v>
      </c>
      <c r="Z534" s="341">
        <v>-3667.116975453604</v>
      </c>
      <c r="AA534" s="341">
        <v>-3429.1309718826069</v>
      </c>
      <c r="AB534" s="343">
        <v>-3103.3812282129147</v>
      </c>
      <c r="AC534" s="343">
        <v>-2057.1555975233532</v>
      </c>
      <c r="AD534" s="343">
        <v>-1019.1624746911057</v>
      </c>
      <c r="AE534" s="343">
        <v>9.0749899574702795</v>
      </c>
      <c r="AF534" s="343">
        <v>986.96399193255593</v>
      </c>
      <c r="AG534" s="343">
        <v>980.5087196150912</v>
      </c>
      <c r="AH534" s="344">
        <v>993.51885795624821</v>
      </c>
      <c r="AI534" s="344">
        <v>994.68039843516317</v>
      </c>
      <c r="AJ534" s="14"/>
    </row>
    <row r="535" spans="2:36" outlineLevel="1" x14ac:dyDescent="0.2">
      <c r="C535" s="119">
        <v>13</v>
      </c>
      <c r="D535" s="259"/>
      <c r="E535" s="373"/>
      <c r="F535" s="259"/>
      <c r="G535" s="259"/>
      <c r="H535" s="259"/>
      <c r="I535" s="16"/>
      <c r="J535" s="16"/>
      <c r="K535" s="16"/>
      <c r="L535" s="16"/>
      <c r="M535" s="16"/>
      <c r="N535" s="16"/>
      <c r="O535" s="16"/>
      <c r="P535" s="16"/>
      <c r="Q535" s="16"/>
      <c r="R535" s="16"/>
      <c r="S535" s="259"/>
      <c r="T535" s="259"/>
      <c r="U535" s="16"/>
      <c r="V535" s="16"/>
      <c r="W535" s="16"/>
      <c r="X535" s="259"/>
      <c r="Y535" s="259"/>
      <c r="Z535" s="16"/>
      <c r="AA535" s="259"/>
      <c r="AB535" s="259"/>
      <c r="AC535" s="259"/>
      <c r="AD535" s="259"/>
      <c r="AE535" s="259"/>
      <c r="AF535" s="259"/>
      <c r="AG535" s="259"/>
      <c r="AH535" s="259"/>
      <c r="AI535" s="259"/>
      <c r="AJ535" s="14"/>
    </row>
    <row r="536" spans="2:36" s="310" customFormat="1" outlineLevel="1" x14ac:dyDescent="0.2">
      <c r="C536" s="119">
        <v>13</v>
      </c>
      <c r="D536" s="329"/>
      <c r="E536" s="328" t="s">
        <v>320</v>
      </c>
      <c r="F536" s="329"/>
      <c r="G536" s="329"/>
      <c r="H536" s="329"/>
      <c r="I536" s="330"/>
      <c r="J536" s="330"/>
      <c r="K536" s="330"/>
      <c r="L536" s="330"/>
      <c r="M536" s="330"/>
      <c r="N536" s="330"/>
      <c r="O536" s="330"/>
      <c r="P536" s="330"/>
      <c r="Q536" s="16" t="s">
        <v>110</v>
      </c>
      <c r="R536" s="404">
        <v>0</v>
      </c>
      <c r="S536" s="405">
        <v>0</v>
      </c>
      <c r="T536" s="405">
        <v>0</v>
      </c>
      <c r="U536" s="405">
        <v>0</v>
      </c>
      <c r="V536" s="405">
        <v>0</v>
      </c>
      <c r="W536" s="405">
        <v>42.827932418399982</v>
      </c>
      <c r="X536" s="405">
        <v>0</v>
      </c>
      <c r="Y536" s="405">
        <v>0</v>
      </c>
      <c r="Z536" s="405">
        <v>0</v>
      </c>
      <c r="AA536" s="405">
        <v>0</v>
      </c>
      <c r="AB536" s="405">
        <v>0</v>
      </c>
      <c r="AC536" s="405">
        <v>0</v>
      </c>
      <c r="AD536" s="405">
        <v>0</v>
      </c>
      <c r="AE536" s="405">
        <v>1.6621018047993366</v>
      </c>
      <c r="AF536" s="405">
        <v>180.76434684235642</v>
      </c>
      <c r="AG536" s="405">
        <v>179.58205134455289</v>
      </c>
      <c r="AH536" s="406">
        <v>181.96488311834739</v>
      </c>
      <c r="AI536" s="406">
        <v>182.17762148339239</v>
      </c>
      <c r="AJ536" s="403"/>
    </row>
    <row r="537" spans="2:36" s="310" customFormat="1" outlineLevel="1" x14ac:dyDescent="0.2">
      <c r="D537" s="329"/>
      <c r="E537" s="329"/>
      <c r="F537" s="329"/>
      <c r="G537" s="329"/>
      <c r="H537" s="329"/>
      <c r="I537" s="330"/>
      <c r="J537" s="330"/>
      <c r="K537" s="330"/>
      <c r="L537" s="330"/>
      <c r="M537" s="330"/>
      <c r="N537" s="330"/>
      <c r="O537" s="330"/>
      <c r="P537" s="330"/>
      <c r="Q537" s="330"/>
      <c r="R537" s="330"/>
      <c r="S537" s="329"/>
      <c r="T537" s="329"/>
      <c r="U537" s="330"/>
      <c r="V537" s="330"/>
      <c r="W537" s="330"/>
      <c r="X537" s="329"/>
      <c r="Y537" s="329"/>
      <c r="Z537" s="330"/>
      <c r="AA537" s="329"/>
      <c r="AB537" s="329"/>
      <c r="AC537" s="329"/>
      <c r="AD537" s="329"/>
      <c r="AE537" s="329"/>
      <c r="AF537" s="329"/>
      <c r="AG537" s="329"/>
      <c r="AH537" s="329"/>
      <c r="AI537" s="329"/>
      <c r="AJ537" s="403"/>
    </row>
    <row r="538" spans="2:36" x14ac:dyDescent="0.2">
      <c r="C538" s="116">
        <v>14</v>
      </c>
      <c r="D538" s="67" t="s">
        <v>144</v>
      </c>
      <c r="E538" s="67"/>
      <c r="F538" s="67"/>
      <c r="G538" s="67" t="s">
        <v>298</v>
      </c>
      <c r="H538" s="102"/>
      <c r="I538" s="67"/>
      <c r="J538" s="67"/>
      <c r="K538" s="102"/>
      <c r="L538" s="67"/>
      <c r="M538" s="67"/>
      <c r="N538" s="67"/>
      <c r="O538" s="67"/>
      <c r="P538" s="67"/>
      <c r="Q538" s="117" t="s">
        <v>110</v>
      </c>
      <c r="R538" s="118">
        <v>0</v>
      </c>
      <c r="S538" s="118">
        <v>0</v>
      </c>
      <c r="T538" s="118">
        <v>0</v>
      </c>
      <c r="U538" s="118">
        <v>0</v>
      </c>
      <c r="V538" s="118">
        <v>0</v>
      </c>
      <c r="W538" s="118">
        <v>0</v>
      </c>
      <c r="X538" s="118">
        <v>0</v>
      </c>
      <c r="Y538" s="118">
        <v>0</v>
      </c>
      <c r="Z538" s="118">
        <v>0</v>
      </c>
      <c r="AA538" s="118">
        <v>0</v>
      </c>
      <c r="AB538" s="118">
        <v>0</v>
      </c>
      <c r="AC538" s="118">
        <v>0</v>
      </c>
      <c r="AD538" s="118">
        <v>0</v>
      </c>
      <c r="AE538" s="118">
        <v>0</v>
      </c>
      <c r="AF538" s="118">
        <v>0</v>
      </c>
      <c r="AG538" s="118">
        <v>0</v>
      </c>
      <c r="AH538" s="118">
        <v>0</v>
      </c>
      <c r="AI538" s="118">
        <v>0</v>
      </c>
    </row>
    <row r="539" spans="2:36" s="11" customFormat="1" outlineLevel="1" x14ac:dyDescent="0.2">
      <c r="B539" s="310"/>
      <c r="C539" s="119">
        <v>14</v>
      </c>
      <c r="E539" s="120" t="s">
        <v>299</v>
      </c>
      <c r="F539" s="121"/>
      <c r="G539" s="121"/>
      <c r="H539" s="121"/>
      <c r="I539" s="121"/>
      <c r="J539" s="121"/>
      <c r="K539" s="121"/>
      <c r="L539" s="121"/>
      <c r="M539" s="121"/>
      <c r="N539" s="121"/>
      <c r="O539" s="121"/>
      <c r="P539" s="121"/>
      <c r="Q539" s="122"/>
      <c r="R539" s="123"/>
      <c r="S539" s="123"/>
      <c r="T539" s="123"/>
      <c r="U539" s="123"/>
      <c r="V539" s="123"/>
      <c r="W539" s="123"/>
      <c r="X539" s="123"/>
      <c r="Y539" s="123"/>
      <c r="Z539" s="123"/>
      <c r="AA539" s="123"/>
      <c r="AB539" s="123"/>
      <c r="AC539" s="123"/>
      <c r="AD539" s="123"/>
      <c r="AE539" s="123"/>
      <c r="AF539" s="123"/>
      <c r="AG539" s="123"/>
      <c r="AH539" s="123"/>
      <c r="AI539" s="123"/>
    </row>
    <row r="540" spans="2:36" s="11" customFormat="1" outlineLevel="1" x14ac:dyDescent="0.2">
      <c r="B540" s="310"/>
      <c r="C540" s="119">
        <v>14</v>
      </c>
      <c r="E540" s="359"/>
      <c r="F540" s="309"/>
      <c r="G540" s="309"/>
      <c r="H540" s="309"/>
      <c r="I540" s="309"/>
      <c r="J540" s="309"/>
      <c r="K540" s="309"/>
      <c r="L540" s="309"/>
      <c r="M540" s="309"/>
      <c r="N540" s="309"/>
      <c r="O540" s="309"/>
      <c r="P540" s="309"/>
      <c r="Q540" s="360"/>
      <c r="R540" s="361"/>
      <c r="S540" s="361"/>
      <c r="T540" s="361"/>
      <c r="U540" s="361"/>
      <c r="V540" s="361"/>
      <c r="W540" s="361"/>
      <c r="X540" s="361"/>
      <c r="Y540" s="361"/>
      <c r="Z540" s="361"/>
      <c r="AA540" s="361"/>
      <c r="AB540" s="361"/>
      <c r="AC540" s="361"/>
      <c r="AD540" s="361"/>
      <c r="AE540" s="361"/>
      <c r="AF540" s="361"/>
      <c r="AG540" s="361"/>
      <c r="AH540" s="361"/>
      <c r="AI540" s="361"/>
    </row>
    <row r="541" spans="2:36" outlineLevel="1" x14ac:dyDescent="0.2">
      <c r="C541" s="119">
        <v>14</v>
      </c>
      <c r="D541" s="329"/>
      <c r="E541" s="124" t="s">
        <v>300</v>
      </c>
      <c r="F541" s="329"/>
      <c r="G541" s="329"/>
      <c r="H541" s="329"/>
      <c r="I541" s="330"/>
      <c r="J541" s="330"/>
      <c r="K541" s="330"/>
      <c r="L541" s="330"/>
      <c r="M541" s="330"/>
      <c r="N541" s="330"/>
      <c r="O541" s="330"/>
      <c r="P541" s="330"/>
      <c r="Q541" s="16" t="s">
        <v>110</v>
      </c>
      <c r="R541" s="299">
        <v>0</v>
      </c>
      <c r="S541" s="300">
        <v>0</v>
      </c>
      <c r="T541" s="300">
        <v>0</v>
      </c>
      <c r="U541" s="300">
        <v>41.864385593945713</v>
      </c>
      <c r="V541" s="300">
        <v>46.599999369818597</v>
      </c>
      <c r="W541" s="301">
        <v>49.621014541025438</v>
      </c>
      <c r="X541" s="300">
        <v>57.885926633361684</v>
      </c>
      <c r="Y541" s="300">
        <v>224.17037829454284</v>
      </c>
      <c r="Z541" s="300">
        <v>58.027631382263287</v>
      </c>
      <c r="AA541" s="300">
        <v>59.208631884051137</v>
      </c>
      <c r="AB541" s="302">
        <v>103.04483884468156</v>
      </c>
      <c r="AC541" s="302">
        <v>61.131831339666249</v>
      </c>
      <c r="AD541" s="302">
        <v>81.68782510728704</v>
      </c>
      <c r="AE541" s="302">
        <v>60.563306002079045</v>
      </c>
      <c r="AF541" s="302">
        <v>68.019013668734843</v>
      </c>
      <c r="AG541" s="302">
        <v>114.40233290946105</v>
      </c>
      <c r="AH541" s="348">
        <v>71.803625846700754</v>
      </c>
      <c r="AI541" s="348">
        <v>65.577806412911983</v>
      </c>
      <c r="AJ541" s="14"/>
    </row>
    <row r="542" spans="2:36" outlineLevel="1" x14ac:dyDescent="0.2">
      <c r="C542" s="119">
        <v>14</v>
      </c>
      <c r="D542" s="329"/>
      <c r="E542" s="124" t="s">
        <v>231</v>
      </c>
      <c r="F542" s="329"/>
      <c r="G542" s="329"/>
      <c r="H542" s="329"/>
      <c r="I542" s="330"/>
      <c r="J542" s="330"/>
      <c r="K542" s="330"/>
      <c r="L542" s="330"/>
      <c r="M542" s="330"/>
      <c r="N542" s="330"/>
      <c r="O542" s="330"/>
      <c r="P542" s="330"/>
      <c r="Q542" s="16" t="s">
        <v>110</v>
      </c>
      <c r="R542" s="314">
        <v>0</v>
      </c>
      <c r="S542" s="315">
        <v>0</v>
      </c>
      <c r="T542" s="315">
        <v>0</v>
      </c>
      <c r="U542" s="315">
        <v>0</v>
      </c>
      <c r="V542" s="315">
        <v>0</v>
      </c>
      <c r="W542" s="316">
        <v>0</v>
      </c>
      <c r="X542" s="315">
        <v>0</v>
      </c>
      <c r="Y542" s="315">
        <v>0</v>
      </c>
      <c r="Z542" s="315">
        <v>0</v>
      </c>
      <c r="AA542" s="315">
        <v>0</v>
      </c>
      <c r="AB542" s="5">
        <v>0</v>
      </c>
      <c r="AC542" s="5">
        <v>0</v>
      </c>
      <c r="AD542" s="5">
        <v>0</v>
      </c>
      <c r="AE542" s="5">
        <v>0</v>
      </c>
      <c r="AF542" s="5">
        <v>0</v>
      </c>
      <c r="AG542" s="5">
        <v>0</v>
      </c>
      <c r="AH542" s="350">
        <v>0</v>
      </c>
      <c r="AI542" s="350">
        <v>0</v>
      </c>
      <c r="AJ542" s="14"/>
    </row>
    <row r="543" spans="2:36" outlineLevel="1" x14ac:dyDescent="0.2">
      <c r="C543" s="119">
        <v>14</v>
      </c>
      <c r="D543" s="329"/>
      <c r="E543" s="328" t="s">
        <v>230</v>
      </c>
      <c r="F543" s="329"/>
      <c r="G543" s="329"/>
      <c r="H543" s="329"/>
      <c r="I543" s="330"/>
      <c r="J543" s="330"/>
      <c r="K543" s="330"/>
      <c r="L543" s="330"/>
      <c r="M543" s="330"/>
      <c r="N543" s="330"/>
      <c r="O543" s="330"/>
      <c r="P543" s="330"/>
      <c r="Q543" s="16" t="s">
        <v>110</v>
      </c>
      <c r="R543" s="314">
        <v>0</v>
      </c>
      <c r="S543" s="315">
        <v>0</v>
      </c>
      <c r="T543" s="315">
        <v>0</v>
      </c>
      <c r="U543" s="315">
        <v>0</v>
      </c>
      <c r="V543" s="315">
        <v>0</v>
      </c>
      <c r="W543" s="316">
        <v>0</v>
      </c>
      <c r="X543" s="315">
        <v>0</v>
      </c>
      <c r="Y543" s="315">
        <v>0</v>
      </c>
      <c r="Z543" s="315">
        <v>0</v>
      </c>
      <c r="AA543" s="315">
        <v>0</v>
      </c>
      <c r="AB543" s="5">
        <v>0</v>
      </c>
      <c r="AC543" s="5">
        <v>0</v>
      </c>
      <c r="AD543" s="5">
        <v>0</v>
      </c>
      <c r="AE543" s="5">
        <v>0</v>
      </c>
      <c r="AF543" s="5">
        <v>0</v>
      </c>
      <c r="AG543" s="5">
        <v>0</v>
      </c>
      <c r="AH543" s="350">
        <v>0</v>
      </c>
      <c r="AI543" s="350">
        <v>0</v>
      </c>
      <c r="AJ543" s="14"/>
    </row>
    <row r="544" spans="2:36" outlineLevel="1" x14ac:dyDescent="0.2">
      <c r="C544" s="119">
        <v>14</v>
      </c>
      <c r="D544" s="329"/>
      <c r="E544" s="328" t="s">
        <v>17</v>
      </c>
      <c r="F544" s="329"/>
      <c r="G544" s="329"/>
      <c r="H544" s="329"/>
      <c r="I544" s="330"/>
      <c r="J544" s="330"/>
      <c r="K544" s="330"/>
      <c r="L544" s="330"/>
      <c r="M544" s="330"/>
      <c r="N544" s="330"/>
      <c r="O544" s="330"/>
      <c r="P544" s="330"/>
      <c r="Q544" s="16" t="s">
        <v>110</v>
      </c>
      <c r="R544" s="314"/>
      <c r="S544" s="315"/>
      <c r="T544" s="315"/>
      <c r="U544" s="315"/>
      <c r="V544" s="315"/>
      <c r="W544" s="316"/>
      <c r="X544" s="315"/>
      <c r="Y544" s="315"/>
      <c r="Z544" s="315"/>
      <c r="AA544" s="315"/>
      <c r="AB544" s="5"/>
      <c r="AC544" s="5"/>
      <c r="AD544" s="5"/>
      <c r="AE544" s="5"/>
      <c r="AF544" s="5"/>
      <c r="AG544" s="5"/>
      <c r="AH544" s="350"/>
      <c r="AI544" s="350"/>
      <c r="AJ544" s="14"/>
    </row>
    <row r="545" spans="2:36" outlineLevel="1" x14ac:dyDescent="0.2">
      <c r="C545" s="119">
        <v>14</v>
      </c>
      <c r="D545" s="329"/>
      <c r="E545" s="328" t="s">
        <v>266</v>
      </c>
      <c r="F545" s="329"/>
      <c r="G545" s="329"/>
      <c r="H545" s="329"/>
      <c r="I545" s="330"/>
      <c r="J545" s="330"/>
      <c r="K545" s="330"/>
      <c r="L545" s="330"/>
      <c r="M545" s="330"/>
      <c r="N545" s="330"/>
      <c r="O545" s="330"/>
      <c r="P545" s="330"/>
      <c r="Q545" s="16" t="s">
        <v>110</v>
      </c>
      <c r="R545" s="314">
        <v>0</v>
      </c>
      <c r="S545" s="315">
        <v>0</v>
      </c>
      <c r="T545" s="315">
        <v>0</v>
      </c>
      <c r="U545" s="315">
        <v>0</v>
      </c>
      <c r="V545" s="315">
        <v>0</v>
      </c>
      <c r="W545" s="316">
        <v>0</v>
      </c>
      <c r="X545" s="315">
        <v>0.67592288176888171</v>
      </c>
      <c r="Y545" s="315">
        <v>1.4436581839123552</v>
      </c>
      <c r="Z545" s="315">
        <v>1.5467865769327251</v>
      </c>
      <c r="AA545" s="315">
        <v>1.5887517223392167</v>
      </c>
      <c r="AB545" s="5">
        <v>1.6318554045388578</v>
      </c>
      <c r="AC545" s="5">
        <v>2.8578030516538808</v>
      </c>
      <c r="AD545" s="5">
        <v>2.8578030516538808</v>
      </c>
      <c r="AE545" s="5">
        <v>2.8578030516538808</v>
      </c>
      <c r="AF545" s="5">
        <v>2.8578030516538808</v>
      </c>
      <c r="AG545" s="5">
        <v>2.8578030516538808</v>
      </c>
      <c r="AH545" s="350">
        <v>2.8578030516538808</v>
      </c>
      <c r="AI545" s="350">
        <v>2.8578030516538808</v>
      </c>
      <c r="AJ545" s="14"/>
    </row>
    <row r="546" spans="2:36" outlineLevel="1" x14ac:dyDescent="0.2">
      <c r="C546" s="119">
        <v>14</v>
      </c>
      <c r="D546" s="329"/>
      <c r="E546" s="328" t="s">
        <v>267</v>
      </c>
      <c r="F546" s="329"/>
      <c r="G546" s="329"/>
      <c r="H546" s="329"/>
      <c r="I546" s="330"/>
      <c r="J546" s="330"/>
      <c r="K546" s="330"/>
      <c r="L546" s="330"/>
      <c r="M546" s="330"/>
      <c r="N546" s="330"/>
      <c r="O546" s="330"/>
      <c r="P546" s="330"/>
      <c r="Q546" s="16" t="s">
        <v>110</v>
      </c>
      <c r="R546" s="304">
        <v>0</v>
      </c>
      <c r="S546" s="305">
        <v>0</v>
      </c>
      <c r="T546" s="305">
        <v>0</v>
      </c>
      <c r="U546" s="305">
        <v>0</v>
      </c>
      <c r="V546" s="305">
        <v>0</v>
      </c>
      <c r="W546" s="306">
        <v>0</v>
      </c>
      <c r="X546" s="305">
        <v>0</v>
      </c>
      <c r="Y546" s="305">
        <v>0</v>
      </c>
      <c r="Z546" s="305">
        <v>0</v>
      </c>
      <c r="AA546" s="305">
        <v>0</v>
      </c>
      <c r="AB546" s="307">
        <v>0</v>
      </c>
      <c r="AC546" s="307">
        <v>0</v>
      </c>
      <c r="AD546" s="307">
        <v>0</v>
      </c>
      <c r="AE546" s="307">
        <v>0</v>
      </c>
      <c r="AF546" s="307">
        <v>0</v>
      </c>
      <c r="AG546" s="307">
        <v>0</v>
      </c>
      <c r="AH546" s="362">
        <v>0</v>
      </c>
      <c r="AI546" s="362">
        <v>0</v>
      </c>
      <c r="AJ546" s="14"/>
    </row>
    <row r="547" spans="2:36" outlineLevel="1" x14ac:dyDescent="0.2">
      <c r="C547" s="119">
        <v>14</v>
      </c>
      <c r="D547" s="329"/>
      <c r="E547" s="328" t="s">
        <v>301</v>
      </c>
      <c r="F547" s="329"/>
      <c r="G547" s="329"/>
      <c r="H547" s="329"/>
      <c r="I547" s="330"/>
      <c r="J547" s="330"/>
      <c r="K547" s="330"/>
      <c r="L547" s="330"/>
      <c r="M547" s="330"/>
      <c r="N547" s="330"/>
      <c r="O547" s="330"/>
      <c r="P547" s="330"/>
      <c r="Q547" s="16"/>
      <c r="R547" s="5"/>
      <c r="S547" s="5"/>
      <c r="T547" s="5"/>
      <c r="U547" s="5"/>
      <c r="V547" s="5"/>
      <c r="W547" s="5"/>
      <c r="X547" s="5"/>
      <c r="Y547" s="5"/>
      <c r="Z547" s="5"/>
      <c r="AA547" s="5"/>
      <c r="AB547" s="5"/>
      <c r="AC547" s="5"/>
      <c r="AD547" s="5"/>
      <c r="AE547" s="5"/>
      <c r="AF547" s="5"/>
      <c r="AG547" s="5"/>
      <c r="AH547" s="5"/>
      <c r="AI547" s="5"/>
      <c r="AJ547" s="14"/>
    </row>
    <row r="548" spans="2:36" outlineLevel="1" x14ac:dyDescent="0.2">
      <c r="C548" s="119">
        <v>14</v>
      </c>
      <c r="D548" s="329"/>
      <c r="F548" s="329" t="s">
        <v>270</v>
      </c>
      <c r="G548" s="329"/>
      <c r="H548" s="329"/>
      <c r="I548" s="330"/>
      <c r="J548" s="330"/>
      <c r="K548" s="330"/>
      <c r="L548" s="330"/>
      <c r="M548" s="330"/>
      <c r="N548" s="330"/>
      <c r="O548" s="330"/>
      <c r="P548" s="330"/>
      <c r="Q548" s="16" t="s">
        <v>110</v>
      </c>
      <c r="R548" s="314">
        <v>0</v>
      </c>
      <c r="S548" s="315">
        <v>0</v>
      </c>
      <c r="T548" s="315">
        <v>0</v>
      </c>
      <c r="U548" s="315">
        <v>0</v>
      </c>
      <c r="V548" s="315">
        <v>0</v>
      </c>
      <c r="W548" s="316">
        <v>0</v>
      </c>
      <c r="X548" s="315">
        <v>0</v>
      </c>
      <c r="Y548" s="315">
        <v>40.335532722311747</v>
      </c>
      <c r="Z548" s="315">
        <v>41.491817993684684</v>
      </c>
      <c r="AA548" s="315">
        <v>42.61751316149347</v>
      </c>
      <c r="AB548" s="5">
        <v>43.773749040027944</v>
      </c>
      <c r="AC548" s="5">
        <v>44.961354215070749</v>
      </c>
      <c r="AD548" s="5">
        <v>44.961354215070749</v>
      </c>
      <c r="AE548" s="5">
        <v>44.961354215070749</v>
      </c>
      <c r="AF548" s="5">
        <v>44.961354215070749</v>
      </c>
      <c r="AG548" s="5">
        <v>44.961354215070749</v>
      </c>
      <c r="AH548" s="350">
        <v>44.961354215070749</v>
      </c>
      <c r="AI548" s="350">
        <v>44.961354215070749</v>
      </c>
      <c r="AJ548" s="14"/>
    </row>
    <row r="549" spans="2:36" outlineLevel="1" x14ac:dyDescent="0.2">
      <c r="C549" s="119">
        <v>14</v>
      </c>
      <c r="D549" s="329"/>
      <c r="E549" s="329"/>
      <c r="F549" s="329" t="s">
        <v>271</v>
      </c>
      <c r="G549" s="329"/>
      <c r="H549" s="329"/>
      <c r="I549" s="330"/>
      <c r="J549" s="330"/>
      <c r="K549" s="330"/>
      <c r="L549" s="330"/>
      <c r="M549" s="330"/>
      <c r="N549" s="330"/>
      <c r="O549" s="330"/>
      <c r="P549" s="330"/>
      <c r="Q549" s="16" t="s">
        <v>110</v>
      </c>
      <c r="R549" s="314">
        <v>0</v>
      </c>
      <c r="S549" s="315">
        <v>0</v>
      </c>
      <c r="T549" s="315">
        <v>0</v>
      </c>
      <c r="U549" s="315">
        <v>0</v>
      </c>
      <c r="V549" s="315">
        <v>0</v>
      </c>
      <c r="W549" s="316">
        <v>0</v>
      </c>
      <c r="X549" s="315">
        <v>39.746997248222627</v>
      </c>
      <c r="Y549" s="315">
        <v>0</v>
      </c>
      <c r="Z549" s="315">
        <v>0</v>
      </c>
      <c r="AA549" s="315">
        <v>0</v>
      </c>
      <c r="AB549" s="5">
        <v>0</v>
      </c>
      <c r="AC549" s="5">
        <v>0</v>
      </c>
      <c r="AD549" s="5">
        <v>0</v>
      </c>
      <c r="AE549" s="5">
        <v>0</v>
      </c>
      <c r="AF549" s="5">
        <v>0</v>
      </c>
      <c r="AG549" s="5">
        <v>0</v>
      </c>
      <c r="AH549" s="350">
        <v>0</v>
      </c>
      <c r="AI549" s="350">
        <v>0</v>
      </c>
      <c r="AJ549" s="14"/>
    </row>
    <row r="550" spans="2:36" outlineLevel="1" x14ac:dyDescent="0.2">
      <c r="C550" s="119">
        <v>14</v>
      </c>
      <c r="D550" s="329"/>
      <c r="E550" s="329"/>
      <c r="F550" s="329" t="s">
        <v>290</v>
      </c>
      <c r="G550" s="329"/>
      <c r="H550" s="329"/>
      <c r="I550" s="330"/>
      <c r="J550" s="330"/>
      <c r="K550" s="330"/>
      <c r="L550" s="330"/>
      <c r="M550" s="330"/>
      <c r="N550" s="330"/>
      <c r="O550" s="330"/>
      <c r="P550" s="330"/>
      <c r="Q550" s="16" t="s">
        <v>110</v>
      </c>
      <c r="R550" s="304">
        <v>0</v>
      </c>
      <c r="S550" s="305">
        <v>0</v>
      </c>
      <c r="T550" s="305">
        <v>0</v>
      </c>
      <c r="U550" s="305">
        <v>0</v>
      </c>
      <c r="V550" s="305">
        <v>0</v>
      </c>
      <c r="W550" s="306">
        <v>0</v>
      </c>
      <c r="X550" s="305">
        <v>0</v>
      </c>
      <c r="Y550" s="305">
        <v>0</v>
      </c>
      <c r="Z550" s="305">
        <v>0</v>
      </c>
      <c r="AA550" s="305">
        <v>0</v>
      </c>
      <c r="AB550" s="307">
        <v>0</v>
      </c>
      <c r="AC550" s="307">
        <v>0</v>
      </c>
      <c r="AD550" s="307">
        <v>0</v>
      </c>
      <c r="AE550" s="307">
        <v>0</v>
      </c>
      <c r="AF550" s="307">
        <v>0</v>
      </c>
      <c r="AG550" s="307">
        <v>0</v>
      </c>
      <c r="AH550" s="362">
        <v>0</v>
      </c>
      <c r="AI550" s="362">
        <v>0</v>
      </c>
      <c r="AJ550" s="14"/>
    </row>
    <row r="551" spans="2:36" outlineLevel="1" x14ac:dyDescent="0.2">
      <c r="C551" s="119">
        <v>14</v>
      </c>
      <c r="D551" s="329"/>
      <c r="E551" s="329"/>
      <c r="F551" s="363" t="s">
        <v>302</v>
      </c>
      <c r="G551" s="364"/>
      <c r="H551" s="364"/>
      <c r="I551" s="365"/>
      <c r="J551" s="365"/>
      <c r="K551" s="365"/>
      <c r="L551" s="365"/>
      <c r="M551" s="365"/>
      <c r="N551" s="365"/>
      <c r="O551" s="365"/>
      <c r="P551" s="365"/>
      <c r="Q551" s="366" t="s">
        <v>110</v>
      </c>
      <c r="R551" s="367">
        <v>0</v>
      </c>
      <c r="S551" s="368">
        <v>0</v>
      </c>
      <c r="T551" s="368">
        <v>0</v>
      </c>
      <c r="U551" s="368">
        <v>0</v>
      </c>
      <c r="V551" s="368">
        <v>0</v>
      </c>
      <c r="W551" s="369">
        <v>0</v>
      </c>
      <c r="X551" s="368">
        <v>0</v>
      </c>
      <c r="Y551" s="368">
        <v>24.201319633387048</v>
      </c>
      <c r="Z551" s="368">
        <v>24.895090796210809</v>
      </c>
      <c r="AA551" s="368">
        <v>25.570507896896082</v>
      </c>
      <c r="AB551" s="327">
        <v>26.264249424016764</v>
      </c>
      <c r="AC551" s="327">
        <v>26.976812529042448</v>
      </c>
      <c r="AD551" s="327">
        <v>26.976812529042448</v>
      </c>
      <c r="AE551" s="327">
        <v>26.976812529042448</v>
      </c>
      <c r="AF551" s="327">
        <v>26.976812529042448</v>
      </c>
      <c r="AG551" s="327">
        <v>26.976812529042448</v>
      </c>
      <c r="AH551" s="370">
        <v>26.976812529042448</v>
      </c>
      <c r="AI551" s="370">
        <v>26.976812529042448</v>
      </c>
      <c r="AJ551" s="14"/>
    </row>
    <row r="552" spans="2:36" outlineLevel="1" x14ac:dyDescent="0.2">
      <c r="C552" s="119">
        <v>14</v>
      </c>
      <c r="D552" s="329"/>
      <c r="E552" s="329"/>
      <c r="F552" s="371" t="s">
        <v>303</v>
      </c>
      <c r="G552" s="329"/>
      <c r="H552" s="329"/>
      <c r="I552" s="330"/>
      <c r="J552" s="330"/>
      <c r="K552" s="330"/>
      <c r="L552" s="330"/>
      <c r="M552" s="330"/>
      <c r="N552" s="330"/>
      <c r="O552" s="330"/>
      <c r="P552" s="330"/>
      <c r="Q552" s="16" t="s">
        <v>110</v>
      </c>
      <c r="R552" s="314">
        <v>0</v>
      </c>
      <c r="S552" s="315">
        <v>0</v>
      </c>
      <c r="T552" s="315">
        <v>0</v>
      </c>
      <c r="U552" s="315">
        <v>0</v>
      </c>
      <c r="V552" s="315">
        <v>0</v>
      </c>
      <c r="W552" s="316">
        <v>0</v>
      </c>
      <c r="X552" s="315">
        <v>23.848198348933575</v>
      </c>
      <c r="Y552" s="315">
        <v>0</v>
      </c>
      <c r="Z552" s="315">
        <v>0</v>
      </c>
      <c r="AA552" s="315">
        <v>0</v>
      </c>
      <c r="AB552" s="5">
        <v>0</v>
      </c>
      <c r="AC552" s="5">
        <v>0</v>
      </c>
      <c r="AD552" s="5">
        <v>0</v>
      </c>
      <c r="AE552" s="5">
        <v>0</v>
      </c>
      <c r="AF552" s="5">
        <v>0</v>
      </c>
      <c r="AG552" s="5">
        <v>0</v>
      </c>
      <c r="AH552" s="350">
        <v>0</v>
      </c>
      <c r="AI552" s="350">
        <v>0</v>
      </c>
      <c r="AJ552" s="14"/>
    </row>
    <row r="553" spans="2:36" outlineLevel="1" x14ac:dyDescent="0.2">
      <c r="C553" s="119">
        <v>14</v>
      </c>
      <c r="D553" s="329"/>
      <c r="E553" s="329"/>
      <c r="F553" s="372"/>
      <c r="G553" s="329"/>
      <c r="H553" s="329"/>
      <c r="I553" s="330"/>
      <c r="J553" s="330"/>
      <c r="K553" s="330"/>
      <c r="L553" s="330"/>
      <c r="M553" s="330"/>
      <c r="N553" s="330"/>
      <c r="O553" s="330"/>
      <c r="P553" s="330"/>
      <c r="Q553" s="16"/>
      <c r="R553" s="304"/>
      <c r="S553" s="305"/>
      <c r="T553" s="305"/>
      <c r="U553" s="305"/>
      <c r="V553" s="305"/>
      <c r="W553" s="306"/>
      <c r="X553" s="305"/>
      <c r="Y553" s="305"/>
      <c r="Z553" s="305"/>
      <c r="AA553" s="305"/>
      <c r="AB553" s="307"/>
      <c r="AC553" s="307"/>
      <c r="AD553" s="307"/>
      <c r="AE553" s="307"/>
      <c r="AF553" s="307"/>
      <c r="AG553" s="307"/>
      <c r="AH553" s="362"/>
      <c r="AI553" s="362"/>
      <c r="AJ553" s="14"/>
    </row>
    <row r="554" spans="2:36" outlineLevel="1" x14ac:dyDescent="0.2">
      <c r="C554" s="119">
        <v>14</v>
      </c>
      <c r="D554" s="329"/>
      <c r="E554" s="329"/>
      <c r="F554" s="329"/>
      <c r="G554" s="329"/>
      <c r="H554" s="329"/>
      <c r="I554" s="330"/>
      <c r="J554" s="330"/>
      <c r="K554" s="330"/>
      <c r="L554" s="330"/>
      <c r="M554" s="330"/>
      <c r="N554" s="330"/>
      <c r="O554" s="330"/>
      <c r="P554" s="330"/>
      <c r="Q554" s="330"/>
      <c r="R554" s="330"/>
      <c r="S554" s="329"/>
      <c r="T554" s="329"/>
      <c r="U554" s="330"/>
      <c r="V554" s="330"/>
      <c r="W554" s="330"/>
      <c r="X554" s="329"/>
      <c r="Y554" s="329"/>
      <c r="Z554" s="330"/>
      <c r="AA554" s="329"/>
      <c r="AB554" s="329"/>
      <c r="AC554" s="329"/>
      <c r="AD554" s="329"/>
      <c r="AE554" s="329"/>
      <c r="AF554" s="329"/>
      <c r="AG554" s="329"/>
      <c r="AH554" s="329"/>
      <c r="AI554" s="329"/>
      <c r="AJ554" s="14"/>
    </row>
    <row r="555" spans="2:36" s="11" customFormat="1" outlineLevel="1" x14ac:dyDescent="0.2">
      <c r="B555" s="310"/>
      <c r="C555" s="119">
        <v>14</v>
      </c>
      <c r="E555" s="120" t="s">
        <v>304</v>
      </c>
      <c r="F555" s="121"/>
      <c r="G555" s="121"/>
      <c r="H555" s="121"/>
      <c r="I555" s="121"/>
      <c r="J555" s="121"/>
      <c r="K555" s="121"/>
      <c r="L555" s="121"/>
      <c r="M555" s="121"/>
      <c r="N555" s="121"/>
      <c r="O555" s="121"/>
      <c r="P555" s="121"/>
      <c r="Q555" s="122"/>
      <c r="R555" s="123"/>
      <c r="S555" s="123"/>
      <c r="T555" s="123"/>
      <c r="U555" s="123"/>
      <c r="V555" s="123"/>
      <c r="W555" s="123"/>
      <c r="X555" s="123"/>
      <c r="Y555" s="123"/>
      <c r="Z555" s="123"/>
      <c r="AA555" s="123"/>
      <c r="AB555" s="123"/>
      <c r="AC555" s="123"/>
      <c r="AD555" s="123"/>
      <c r="AE555" s="123"/>
      <c r="AF555" s="123"/>
      <c r="AG555" s="123"/>
      <c r="AH555" s="123"/>
      <c r="AI555" s="123"/>
    </row>
    <row r="556" spans="2:36" s="11" customFormat="1" outlineLevel="1" x14ac:dyDescent="0.2">
      <c r="B556" s="310"/>
      <c r="C556" s="119">
        <v>14</v>
      </c>
      <c r="E556" s="373" t="s">
        <v>305</v>
      </c>
      <c r="F556" s="309"/>
      <c r="G556" s="309"/>
      <c r="H556" s="309"/>
      <c r="I556" s="309"/>
      <c r="J556" s="309"/>
      <c r="K556" s="309"/>
      <c r="L556" s="309"/>
      <c r="M556" s="309"/>
      <c r="N556" s="309"/>
      <c r="O556" s="309"/>
      <c r="P556" s="309"/>
      <c r="Q556" s="360"/>
      <c r="R556" s="361"/>
      <c r="S556" s="361"/>
      <c r="T556" s="361"/>
      <c r="U556" s="361"/>
      <c r="V556" s="361"/>
      <c r="W556" s="361"/>
      <c r="X556" s="361"/>
      <c r="Y556" s="361"/>
      <c r="Z556" s="361"/>
      <c r="AA556" s="361"/>
      <c r="AB556" s="361"/>
      <c r="AC556" s="361"/>
      <c r="AD556" s="361"/>
      <c r="AE556" s="361"/>
      <c r="AF556" s="361"/>
      <c r="AG556" s="361"/>
      <c r="AH556" s="361"/>
      <c r="AI556" s="361"/>
    </row>
    <row r="557" spans="2:36" outlineLevel="1" x14ac:dyDescent="0.2">
      <c r="C557" s="119">
        <v>14</v>
      </c>
      <c r="D557" s="329"/>
      <c r="E557" s="329"/>
      <c r="F557" s="329" t="s">
        <v>306</v>
      </c>
      <c r="G557" s="329"/>
      <c r="H557" s="329"/>
      <c r="I557" s="330"/>
      <c r="J557" s="330"/>
      <c r="K557" s="330"/>
      <c r="L557" s="330"/>
      <c r="M557" s="330"/>
      <c r="N557" s="330"/>
      <c r="O557" s="330"/>
      <c r="P557" s="330"/>
      <c r="Q557" s="16" t="s">
        <v>110</v>
      </c>
      <c r="R557" s="374">
        <v>0</v>
      </c>
      <c r="S557" s="375">
        <v>0</v>
      </c>
      <c r="T557" s="375">
        <v>0</v>
      </c>
      <c r="U557" s="376">
        <v>41.864385593945713</v>
      </c>
      <c r="V557" s="376">
        <v>46.599999369818597</v>
      </c>
      <c r="W557" s="377">
        <v>49.621014541025438</v>
      </c>
      <c r="X557" s="375">
        <v>58.561849515130568</v>
      </c>
      <c r="Y557" s="375">
        <v>225.6140364784552</v>
      </c>
      <c r="Z557" s="376">
        <v>59.574417959196012</v>
      </c>
      <c r="AA557" s="375">
        <v>60.797383606390355</v>
      </c>
      <c r="AB557" s="378">
        <v>104.67669424922042</v>
      </c>
      <c r="AC557" s="378">
        <v>63.989634391320131</v>
      </c>
      <c r="AD557" s="378">
        <v>84.545628158940914</v>
      </c>
      <c r="AE557" s="378">
        <v>63.421109053732927</v>
      </c>
      <c r="AF557" s="378">
        <v>70.876816720388717</v>
      </c>
      <c r="AG557" s="378">
        <v>117.26013596111493</v>
      </c>
      <c r="AH557" s="379">
        <v>74.661428898354629</v>
      </c>
      <c r="AI557" s="379">
        <v>68.435609464565857</v>
      </c>
      <c r="AJ557" s="14"/>
    </row>
    <row r="558" spans="2:36" outlineLevel="1" x14ac:dyDescent="0.2">
      <c r="C558" s="119">
        <v>14</v>
      </c>
      <c r="D558" s="329"/>
      <c r="E558" s="329"/>
      <c r="F558" s="329" t="s">
        <v>307</v>
      </c>
      <c r="G558" s="329"/>
      <c r="H558" s="329"/>
      <c r="I558" s="330"/>
      <c r="J558" s="330"/>
      <c r="K558" s="330"/>
      <c r="L558" s="330"/>
      <c r="M558" s="330"/>
      <c r="N558" s="330"/>
      <c r="O558" s="330"/>
      <c r="P558" s="330"/>
      <c r="Q558" s="16" t="s">
        <v>110</v>
      </c>
      <c r="R558" s="380"/>
      <c r="S558" s="381"/>
      <c r="T558" s="381"/>
      <c r="U558" s="382"/>
      <c r="V558" s="382"/>
      <c r="W558" s="383"/>
      <c r="X558" s="381"/>
      <c r="Y558" s="381"/>
      <c r="Z558" s="382"/>
      <c r="AA558" s="381"/>
      <c r="AB558" s="329"/>
      <c r="AC558" s="329"/>
      <c r="AD558" s="329"/>
      <c r="AE558" s="329"/>
      <c r="AF558" s="329"/>
      <c r="AG558" s="329"/>
      <c r="AH558" s="384"/>
      <c r="AI558" s="384"/>
      <c r="AJ558" s="14"/>
    </row>
    <row r="559" spans="2:36" outlineLevel="1" x14ac:dyDescent="0.2">
      <c r="C559" s="119">
        <v>14</v>
      </c>
      <c r="D559" s="329"/>
      <c r="E559" s="329"/>
      <c r="F559" s="329" t="s">
        <v>308</v>
      </c>
      <c r="G559" s="329"/>
      <c r="H559" s="329"/>
      <c r="I559" s="330"/>
      <c r="J559" s="330"/>
      <c r="K559" s="330"/>
      <c r="L559" s="330"/>
      <c r="M559" s="330"/>
      <c r="N559" s="330"/>
      <c r="O559" s="330"/>
      <c r="P559" s="330"/>
      <c r="Q559" s="16" t="s">
        <v>110</v>
      </c>
      <c r="R559" s="380"/>
      <c r="S559" s="381"/>
      <c r="T559" s="381"/>
      <c r="U559" s="382"/>
      <c r="V559" s="382"/>
      <c r="W559" s="383"/>
      <c r="X559" s="381"/>
      <c r="Y559" s="381"/>
      <c r="Z559" s="382"/>
      <c r="AA559" s="381"/>
      <c r="AB559" s="329"/>
      <c r="AC559" s="329"/>
      <c r="AD559" s="329"/>
      <c r="AE559" s="329"/>
      <c r="AF559" s="329"/>
      <c r="AG559" s="329"/>
      <c r="AH559" s="384"/>
      <c r="AI559" s="384"/>
      <c r="AJ559" s="14"/>
    </row>
    <row r="560" spans="2:36" outlineLevel="1" x14ac:dyDescent="0.2">
      <c r="C560" s="119">
        <v>14</v>
      </c>
      <c r="D560" s="329"/>
      <c r="E560" s="329"/>
      <c r="F560" s="329" t="s">
        <v>309</v>
      </c>
      <c r="G560" s="329"/>
      <c r="H560" s="329"/>
      <c r="I560" s="330"/>
      <c r="J560" s="330"/>
      <c r="K560" s="330"/>
      <c r="L560" s="330"/>
      <c r="M560" s="330"/>
      <c r="N560" s="330"/>
      <c r="O560" s="330"/>
      <c r="P560" s="330"/>
      <c r="Q560" s="16" t="s">
        <v>110</v>
      </c>
      <c r="R560" s="385"/>
      <c r="S560" s="386"/>
      <c r="T560" s="386"/>
      <c r="U560" s="387"/>
      <c r="V560" s="387"/>
      <c r="W560" s="388"/>
      <c r="X560" s="386"/>
      <c r="Y560" s="386"/>
      <c r="Z560" s="387"/>
      <c r="AA560" s="386"/>
      <c r="AB560" s="333"/>
      <c r="AC560" s="333"/>
      <c r="AD560" s="333"/>
      <c r="AE560" s="333"/>
      <c r="AF560" s="333"/>
      <c r="AG560" s="333"/>
      <c r="AH560" s="389"/>
      <c r="AI560" s="389"/>
      <c r="AJ560" s="14"/>
    </row>
    <row r="561" spans="2:36" outlineLevel="1" x14ac:dyDescent="0.2">
      <c r="C561" s="119">
        <v>14</v>
      </c>
      <c r="D561" s="329"/>
      <c r="E561" s="329"/>
      <c r="F561" s="364" t="s">
        <v>310</v>
      </c>
      <c r="G561" s="364"/>
      <c r="H561" s="364"/>
      <c r="I561" s="365"/>
      <c r="J561" s="365"/>
      <c r="K561" s="365"/>
      <c r="L561" s="365"/>
      <c r="M561" s="365"/>
      <c r="N561" s="365"/>
      <c r="O561" s="365"/>
      <c r="P561" s="365"/>
      <c r="Q561" s="366" t="s">
        <v>110</v>
      </c>
      <c r="R561" s="390">
        <v>0</v>
      </c>
      <c r="S561" s="391">
        <v>0</v>
      </c>
      <c r="T561" s="391">
        <v>0</v>
      </c>
      <c r="U561" s="390">
        <v>41.864385593945713</v>
      </c>
      <c r="V561" s="390">
        <v>46.599999369818597</v>
      </c>
      <c r="W561" s="390">
        <v>49.621014541025438</v>
      </c>
      <c r="X561" s="391">
        <v>58.561849515130568</v>
      </c>
      <c r="Y561" s="391">
        <v>225.6140364784552</v>
      </c>
      <c r="Z561" s="390">
        <v>59.574417959196012</v>
      </c>
      <c r="AA561" s="391">
        <v>60.797383606390355</v>
      </c>
      <c r="AB561" s="391">
        <v>104.67669424922042</v>
      </c>
      <c r="AC561" s="391">
        <v>63.989634391320131</v>
      </c>
      <c r="AD561" s="391">
        <v>84.545628158940914</v>
      </c>
      <c r="AE561" s="391">
        <v>63.421109053732927</v>
      </c>
      <c r="AF561" s="391">
        <v>70.876816720388717</v>
      </c>
      <c r="AG561" s="391">
        <v>117.26013596111493</v>
      </c>
      <c r="AH561" s="391">
        <v>74.661428898354629</v>
      </c>
      <c r="AI561" s="391">
        <v>68.435609464565857</v>
      </c>
      <c r="AJ561" s="14"/>
    </row>
    <row r="562" spans="2:36" outlineLevel="1" x14ac:dyDescent="0.2">
      <c r="C562" s="119">
        <v>14</v>
      </c>
      <c r="D562" s="329"/>
      <c r="E562" s="329"/>
      <c r="F562" s="329"/>
      <c r="G562" s="329"/>
      <c r="H562" s="329"/>
      <c r="I562" s="330"/>
      <c r="J562" s="330"/>
      <c r="K562" s="330"/>
      <c r="L562" s="330"/>
      <c r="M562" s="330"/>
      <c r="N562" s="330"/>
      <c r="O562" s="330"/>
      <c r="P562" s="330"/>
      <c r="Q562" s="330"/>
      <c r="R562" s="330"/>
      <c r="S562" s="329"/>
      <c r="T562" s="329"/>
      <c r="U562" s="330"/>
      <c r="V562" s="330"/>
      <c r="W562" s="330"/>
      <c r="X562" s="329"/>
      <c r="Y562" s="329"/>
      <c r="Z562" s="330"/>
      <c r="AA562" s="329"/>
      <c r="AB562" s="329"/>
      <c r="AC562" s="329"/>
      <c r="AD562" s="329"/>
      <c r="AE562" s="329"/>
      <c r="AF562" s="329"/>
      <c r="AG562" s="329"/>
      <c r="AH562" s="329"/>
      <c r="AI562" s="329"/>
      <c r="AJ562" s="14"/>
    </row>
    <row r="563" spans="2:36" outlineLevel="1" x14ac:dyDescent="0.2">
      <c r="C563" s="119">
        <v>14</v>
      </c>
      <c r="D563" s="329"/>
      <c r="E563" s="328" t="s">
        <v>311</v>
      </c>
      <c r="F563" s="329"/>
      <c r="G563" s="329"/>
      <c r="H563" s="329"/>
      <c r="I563" s="330"/>
      <c r="J563" s="330"/>
      <c r="K563" s="330"/>
      <c r="L563" s="330"/>
      <c r="M563" s="330"/>
      <c r="N563" s="330"/>
      <c r="O563" s="330"/>
      <c r="P563" s="330"/>
      <c r="Q563" s="330"/>
      <c r="R563" s="330"/>
      <c r="S563" s="329"/>
      <c r="T563" s="329"/>
      <c r="U563" s="330"/>
      <c r="V563" s="330"/>
      <c r="W563" s="330"/>
      <c r="X563" s="329"/>
      <c r="Y563" s="329"/>
      <c r="Z563" s="330"/>
      <c r="AA563" s="329"/>
      <c r="AB563" s="329"/>
      <c r="AC563" s="329"/>
      <c r="AD563" s="329"/>
      <c r="AE563" s="329"/>
      <c r="AF563" s="329"/>
      <c r="AG563" s="329"/>
      <c r="AH563" s="329"/>
      <c r="AI563" s="329"/>
      <c r="AJ563" s="14"/>
    </row>
    <row r="564" spans="2:36" outlineLevel="1" x14ac:dyDescent="0.2">
      <c r="C564" s="119">
        <v>14</v>
      </c>
      <c r="D564" s="329"/>
      <c r="E564" s="329"/>
      <c r="F564" s="329" t="s">
        <v>312</v>
      </c>
      <c r="G564" s="329"/>
      <c r="H564" s="329"/>
      <c r="I564" s="330"/>
      <c r="J564" s="330"/>
      <c r="K564" s="330"/>
      <c r="L564" s="330"/>
      <c r="M564" s="330"/>
      <c r="N564" s="330"/>
      <c r="O564" s="330"/>
      <c r="P564" s="330"/>
      <c r="Q564" s="16" t="s">
        <v>110</v>
      </c>
      <c r="R564" s="392">
        <v>0</v>
      </c>
      <c r="S564" s="393">
        <v>0</v>
      </c>
      <c r="T564" s="393">
        <v>0</v>
      </c>
      <c r="U564" s="394">
        <v>-41.864385593945713</v>
      </c>
      <c r="V564" s="394">
        <v>-46.599999369818597</v>
      </c>
      <c r="W564" s="395">
        <v>-49.621014541025438</v>
      </c>
      <c r="X564" s="393">
        <v>-57.885926633361684</v>
      </c>
      <c r="Y564" s="393">
        <v>-224.17037829454284</v>
      </c>
      <c r="Z564" s="394">
        <v>-58.027631382263287</v>
      </c>
      <c r="AA564" s="393">
        <v>-59.208631884051137</v>
      </c>
      <c r="AB564" s="396">
        <v>-103.04483884468156</v>
      </c>
      <c r="AC564" s="396">
        <v>-61.131831339666249</v>
      </c>
      <c r="AD564" s="396">
        <v>-81.68782510728704</v>
      </c>
      <c r="AE564" s="396">
        <v>-60.563306002079045</v>
      </c>
      <c r="AF564" s="396">
        <v>-68.019013668734843</v>
      </c>
      <c r="AG564" s="396">
        <v>-114.40233290946105</v>
      </c>
      <c r="AH564" s="397">
        <v>-71.803625846700754</v>
      </c>
      <c r="AI564" s="397">
        <v>-65.577806412911983</v>
      </c>
      <c r="AJ564" s="14"/>
    </row>
    <row r="565" spans="2:36" outlineLevel="1" x14ac:dyDescent="0.2">
      <c r="C565" s="119">
        <v>14</v>
      </c>
      <c r="D565" s="329"/>
      <c r="E565" s="329"/>
      <c r="F565" s="329" t="s">
        <v>313</v>
      </c>
      <c r="G565" s="329"/>
      <c r="H565" s="329"/>
      <c r="I565" s="330"/>
      <c r="J565" s="330"/>
      <c r="K565" s="330"/>
      <c r="L565" s="330"/>
      <c r="M565" s="330"/>
      <c r="N565" s="330"/>
      <c r="O565" s="330"/>
      <c r="P565" s="330"/>
      <c r="Q565" s="16" t="s">
        <v>110</v>
      </c>
      <c r="R565" s="380"/>
      <c r="S565" s="381"/>
      <c r="T565" s="381"/>
      <c r="U565" s="382"/>
      <c r="V565" s="382"/>
      <c r="W565" s="383"/>
      <c r="X565" s="381"/>
      <c r="Y565" s="381"/>
      <c r="Z565" s="382"/>
      <c r="AA565" s="381"/>
      <c r="AB565" s="329"/>
      <c r="AC565" s="329"/>
      <c r="AD565" s="329"/>
      <c r="AE565" s="329"/>
      <c r="AF565" s="329"/>
      <c r="AG565" s="329"/>
      <c r="AH565" s="384"/>
      <c r="AI565" s="384"/>
      <c r="AJ565" s="14"/>
    </row>
    <row r="566" spans="2:36" outlineLevel="1" x14ac:dyDescent="0.2">
      <c r="C566" s="119">
        <v>14</v>
      </c>
      <c r="D566" s="329"/>
      <c r="E566" s="329"/>
      <c r="F566" s="329" t="s">
        <v>314</v>
      </c>
      <c r="G566" s="329"/>
      <c r="H566" s="329"/>
      <c r="I566" s="330"/>
      <c r="J566" s="330"/>
      <c r="K566" s="330"/>
      <c r="L566" s="330"/>
      <c r="M566" s="330"/>
      <c r="N566" s="330"/>
      <c r="O566" s="330"/>
      <c r="P566" s="330"/>
      <c r="Q566" s="16" t="s">
        <v>110</v>
      </c>
      <c r="R566" s="398">
        <v>0</v>
      </c>
      <c r="S566" s="399">
        <v>0</v>
      </c>
      <c r="T566" s="399">
        <v>0</v>
      </c>
      <c r="U566" s="400">
        <v>0</v>
      </c>
      <c r="V566" s="400">
        <v>0</v>
      </c>
      <c r="W566" s="401">
        <v>0</v>
      </c>
      <c r="X566" s="399">
        <v>-39.746997248222627</v>
      </c>
      <c r="Y566" s="399">
        <v>0</v>
      </c>
      <c r="Z566" s="400">
        <v>0</v>
      </c>
      <c r="AA566" s="399">
        <v>0</v>
      </c>
      <c r="AB566" s="339">
        <v>0</v>
      </c>
      <c r="AC566" s="339">
        <v>0</v>
      </c>
      <c r="AD566" s="339">
        <v>0</v>
      </c>
      <c r="AE566" s="339">
        <v>0</v>
      </c>
      <c r="AF566" s="339">
        <v>0</v>
      </c>
      <c r="AG566" s="339">
        <v>0</v>
      </c>
      <c r="AH566" s="402">
        <v>0</v>
      </c>
      <c r="AI566" s="402">
        <v>0</v>
      </c>
      <c r="AJ566" s="14"/>
    </row>
    <row r="567" spans="2:36" outlineLevel="1" x14ac:dyDescent="0.2">
      <c r="C567" s="119">
        <v>14</v>
      </c>
      <c r="D567" s="329"/>
      <c r="E567" s="329"/>
      <c r="F567" s="329" t="s">
        <v>315</v>
      </c>
      <c r="G567" s="329"/>
      <c r="H567" s="329"/>
      <c r="I567" s="330"/>
      <c r="J567" s="330"/>
      <c r="K567" s="330"/>
      <c r="L567" s="330"/>
      <c r="M567" s="330"/>
      <c r="N567" s="330"/>
      <c r="O567" s="330"/>
      <c r="P567" s="330"/>
      <c r="Q567" s="16" t="s">
        <v>110</v>
      </c>
      <c r="R567" s="304">
        <v>0</v>
      </c>
      <c r="S567" s="305">
        <v>0</v>
      </c>
      <c r="T567" s="305">
        <v>0</v>
      </c>
      <c r="U567" s="305">
        <v>0</v>
      </c>
      <c r="V567" s="305">
        <v>0</v>
      </c>
      <c r="W567" s="306">
        <v>0</v>
      </c>
      <c r="X567" s="305">
        <v>-0.58281934407870861</v>
      </c>
      <c r="Y567" s="305">
        <v>-1.1973526080029735</v>
      </c>
      <c r="Z567" s="305">
        <v>-1.2316767160990587</v>
      </c>
      <c r="AA567" s="305">
        <v>-1.2650927627959363</v>
      </c>
      <c r="AB567" s="307">
        <v>-1.2994154046750173</v>
      </c>
      <c r="AC567" s="307">
        <v>-1.334669238147477</v>
      </c>
      <c r="AD567" s="307">
        <v>-1.334669238147477</v>
      </c>
      <c r="AE567" s="307">
        <v>-1.334669238147477</v>
      </c>
      <c r="AF567" s="307">
        <v>-1.334669238147477</v>
      </c>
      <c r="AG567" s="307">
        <v>-1.334669238147477</v>
      </c>
      <c r="AH567" s="362">
        <v>-1.334669238147477</v>
      </c>
      <c r="AI567" s="362">
        <v>-1.334669238147477</v>
      </c>
      <c r="AJ567" s="14"/>
    </row>
    <row r="568" spans="2:36" outlineLevel="1" x14ac:dyDescent="0.2">
      <c r="C568" s="119">
        <v>14</v>
      </c>
      <c r="D568" s="329"/>
      <c r="E568" s="329"/>
      <c r="F568" s="364" t="s">
        <v>316</v>
      </c>
      <c r="G568" s="364"/>
      <c r="H568" s="364"/>
      <c r="I568" s="365"/>
      <c r="J568" s="365"/>
      <c r="K568" s="365"/>
      <c r="L568" s="365"/>
      <c r="M568" s="365"/>
      <c r="N568" s="365"/>
      <c r="O568" s="365"/>
      <c r="P568" s="365"/>
      <c r="Q568" s="366" t="s">
        <v>110</v>
      </c>
      <c r="R568" s="390">
        <v>0</v>
      </c>
      <c r="S568" s="390">
        <v>0</v>
      </c>
      <c r="T568" s="390">
        <v>0</v>
      </c>
      <c r="U568" s="390">
        <v>-41.864385593945713</v>
      </c>
      <c r="V568" s="390">
        <v>-46.599999369818597</v>
      </c>
      <c r="W568" s="390">
        <v>-49.621014541025438</v>
      </c>
      <c r="X568" s="390">
        <v>-98.215743225663019</v>
      </c>
      <c r="Y568" s="390">
        <v>-225.36773090254582</v>
      </c>
      <c r="Z568" s="390">
        <v>-59.259308098362347</v>
      </c>
      <c r="AA568" s="390">
        <v>-60.473724646847074</v>
      </c>
      <c r="AB568" s="390">
        <v>-104.34425424935658</v>
      </c>
      <c r="AC568" s="390">
        <v>-62.466500577813726</v>
      </c>
      <c r="AD568" s="390">
        <v>-83.022494345434524</v>
      </c>
      <c r="AE568" s="390">
        <v>-61.897975240226522</v>
      </c>
      <c r="AF568" s="390">
        <v>-69.353682906882327</v>
      </c>
      <c r="AG568" s="390">
        <v>-115.73700214760854</v>
      </c>
      <c r="AH568" s="390">
        <v>-73.138295084848238</v>
      </c>
      <c r="AI568" s="390">
        <v>-66.912475651059466</v>
      </c>
      <c r="AJ568" s="14"/>
    </row>
    <row r="569" spans="2:36" outlineLevel="1" x14ac:dyDescent="0.2">
      <c r="C569" s="119">
        <v>14</v>
      </c>
      <c r="D569" s="329"/>
      <c r="E569" s="329"/>
      <c r="F569" s="329"/>
      <c r="G569" s="329"/>
      <c r="H569" s="329"/>
      <c r="I569" s="330"/>
      <c r="J569" s="330"/>
      <c r="K569" s="330"/>
      <c r="L569" s="330"/>
      <c r="M569" s="330"/>
      <c r="N569" s="330"/>
      <c r="O569" s="330"/>
      <c r="P569" s="330"/>
      <c r="Q569" s="330"/>
      <c r="R569" s="330"/>
      <c r="S569" s="329"/>
      <c r="T569" s="329"/>
      <c r="U569" s="330"/>
      <c r="V569" s="330"/>
      <c r="W569" s="330"/>
      <c r="X569" s="329"/>
      <c r="Y569" s="329"/>
      <c r="Z569" s="330"/>
      <c r="AA569" s="329"/>
      <c r="AB569" s="329"/>
      <c r="AC569" s="329"/>
      <c r="AD569" s="329"/>
      <c r="AE569" s="329"/>
      <c r="AF569" s="329"/>
      <c r="AG569" s="329"/>
      <c r="AH569" s="329"/>
      <c r="AI569" s="329"/>
      <c r="AJ569" s="14"/>
    </row>
    <row r="570" spans="2:36" s="310" customFormat="1" outlineLevel="1" x14ac:dyDescent="0.2">
      <c r="C570" s="119">
        <v>14</v>
      </c>
      <c r="E570" s="328" t="s">
        <v>317</v>
      </c>
      <c r="F570" s="259"/>
      <c r="G570" s="329"/>
      <c r="H570" s="329"/>
      <c r="I570" s="330"/>
      <c r="J570" s="330"/>
      <c r="K570" s="330"/>
      <c r="L570" s="330"/>
      <c r="M570" s="330"/>
      <c r="N570" s="330"/>
      <c r="O570" s="330"/>
      <c r="P570" s="330"/>
      <c r="Q570" s="16" t="s">
        <v>110</v>
      </c>
      <c r="R570" s="340">
        <v>0</v>
      </c>
      <c r="S570" s="341">
        <v>0</v>
      </c>
      <c r="T570" s="341">
        <v>0</v>
      </c>
      <c r="U570" s="341">
        <v>0</v>
      </c>
      <c r="V570" s="341">
        <v>0</v>
      </c>
      <c r="W570" s="342">
        <v>0</v>
      </c>
      <c r="X570" s="341">
        <v>0</v>
      </c>
      <c r="Y570" s="341">
        <v>-39.653893710532451</v>
      </c>
      <c r="Z570" s="341">
        <v>-39.407588134623062</v>
      </c>
      <c r="AA570" s="341">
        <v>-39.092478273789396</v>
      </c>
      <c r="AB570" s="343">
        <v>-38.768819314246116</v>
      </c>
      <c r="AC570" s="343">
        <v>-38.436379314382279</v>
      </c>
      <c r="AD570" s="343">
        <v>-36.913245500875874</v>
      </c>
      <c r="AE570" s="343">
        <v>-35.390111687369483</v>
      </c>
      <c r="AF570" s="343">
        <v>-33.866977873863078</v>
      </c>
      <c r="AG570" s="343">
        <v>-32.343844060356687</v>
      </c>
      <c r="AH570" s="344">
        <v>-30.820710246850297</v>
      </c>
      <c r="AI570" s="344">
        <v>-29.297576433343906</v>
      </c>
      <c r="AJ570" s="403"/>
    </row>
    <row r="571" spans="2:36" outlineLevel="1" x14ac:dyDescent="0.2">
      <c r="C571" s="119">
        <v>14</v>
      </c>
      <c r="D571" s="259"/>
      <c r="E571" s="259"/>
      <c r="G571" s="259"/>
      <c r="H571" s="259"/>
      <c r="I571" s="16"/>
      <c r="J571" s="16"/>
      <c r="K571" s="16"/>
      <c r="L571" s="16"/>
      <c r="M571" s="16"/>
      <c r="N571" s="16"/>
      <c r="O571" s="16"/>
      <c r="P571" s="16"/>
      <c r="Q571" s="16"/>
      <c r="R571" s="16"/>
      <c r="S571" s="259"/>
      <c r="T571" s="259"/>
      <c r="U571" s="16"/>
      <c r="V571" s="16"/>
      <c r="W571" s="16"/>
      <c r="X571" s="259"/>
      <c r="Y571" s="259"/>
      <c r="Z571" s="16"/>
      <c r="AA571" s="259"/>
      <c r="AB571" s="259"/>
      <c r="AC571" s="259"/>
      <c r="AD571" s="259"/>
      <c r="AE571" s="259"/>
      <c r="AF571" s="259"/>
      <c r="AG571" s="259"/>
      <c r="AH571" s="259"/>
      <c r="AI571" s="259"/>
      <c r="AJ571" s="14"/>
    </row>
    <row r="572" spans="2:36" s="11" customFormat="1" outlineLevel="1" x14ac:dyDescent="0.2">
      <c r="B572" s="310"/>
      <c r="C572" s="119">
        <v>14</v>
      </c>
      <c r="E572" s="120" t="s">
        <v>318</v>
      </c>
      <c r="F572" s="121"/>
      <c r="G572" s="121"/>
      <c r="H572" s="121"/>
      <c r="I572" s="121"/>
      <c r="J572" s="121"/>
      <c r="K572" s="121"/>
      <c r="L572" s="121"/>
      <c r="M572" s="121"/>
      <c r="N572" s="121"/>
      <c r="O572" s="121"/>
      <c r="P572" s="121"/>
      <c r="Q572" s="122"/>
      <c r="R572" s="123"/>
      <c r="S572" s="123"/>
      <c r="T572" s="123"/>
      <c r="U572" s="123"/>
      <c r="V572" s="123"/>
      <c r="W572" s="123"/>
      <c r="X572" s="123"/>
      <c r="Y572" s="123"/>
      <c r="Z572" s="123"/>
      <c r="AA572" s="123"/>
      <c r="AB572" s="123"/>
      <c r="AC572" s="123"/>
      <c r="AD572" s="123"/>
      <c r="AE572" s="123"/>
      <c r="AF572" s="123"/>
      <c r="AG572" s="123"/>
      <c r="AH572" s="123"/>
      <c r="AI572" s="123"/>
    </row>
    <row r="573" spans="2:36" outlineLevel="1" x14ac:dyDescent="0.2">
      <c r="C573" s="119">
        <v>14</v>
      </c>
      <c r="D573" s="259"/>
      <c r="E573" s="259"/>
      <c r="F573" s="259"/>
      <c r="G573" s="259"/>
      <c r="H573" s="259"/>
      <c r="I573" s="16"/>
      <c r="J573" s="16"/>
      <c r="K573" s="16"/>
      <c r="L573" s="16"/>
      <c r="M573" s="16"/>
      <c r="N573" s="16"/>
      <c r="O573" s="16"/>
      <c r="P573" s="16"/>
      <c r="Q573" s="16"/>
      <c r="R573" s="16"/>
      <c r="S573" s="259"/>
      <c r="T573" s="259"/>
      <c r="U573" s="16"/>
      <c r="V573" s="16"/>
      <c r="W573" s="16"/>
      <c r="X573" s="259"/>
      <c r="Y573" s="259"/>
      <c r="Z573" s="16"/>
      <c r="AA573" s="259"/>
      <c r="AB573" s="259"/>
      <c r="AC573" s="259"/>
      <c r="AD573" s="259"/>
      <c r="AE573" s="259"/>
      <c r="AF573" s="259"/>
      <c r="AG573" s="259"/>
      <c r="AH573" s="259"/>
      <c r="AI573" s="259"/>
      <c r="AJ573" s="14"/>
    </row>
    <row r="574" spans="2:36" outlineLevel="1" x14ac:dyDescent="0.2">
      <c r="C574" s="119">
        <v>14</v>
      </c>
      <c r="D574" s="259"/>
      <c r="E574" s="373" t="s">
        <v>319</v>
      </c>
      <c r="F574" s="259"/>
      <c r="G574" s="259"/>
      <c r="H574" s="259"/>
      <c r="I574" s="16"/>
      <c r="J574" s="16"/>
      <c r="K574" s="16"/>
      <c r="L574" s="16"/>
      <c r="M574" s="16"/>
      <c r="N574" s="16"/>
      <c r="O574" s="16"/>
      <c r="P574" s="16"/>
      <c r="Q574" s="16" t="s">
        <v>110</v>
      </c>
      <c r="R574" s="340">
        <v>0</v>
      </c>
      <c r="S574" s="341">
        <v>0</v>
      </c>
      <c r="T574" s="341">
        <v>0</v>
      </c>
      <c r="U574" s="341">
        <v>0</v>
      </c>
      <c r="V574" s="341">
        <v>0</v>
      </c>
      <c r="W574" s="342">
        <v>0</v>
      </c>
      <c r="X574" s="341">
        <v>-39.653893710532451</v>
      </c>
      <c r="Y574" s="341">
        <v>-39.407588134623062</v>
      </c>
      <c r="Z574" s="341">
        <v>-39.092478273789396</v>
      </c>
      <c r="AA574" s="341">
        <v>-38.768819314246116</v>
      </c>
      <c r="AB574" s="343">
        <v>-38.436379314382279</v>
      </c>
      <c r="AC574" s="343">
        <v>-36.913245500875874</v>
      </c>
      <c r="AD574" s="343">
        <v>-35.390111687369483</v>
      </c>
      <c r="AE574" s="343">
        <v>-33.866977873863078</v>
      </c>
      <c r="AF574" s="343">
        <v>-32.343844060356687</v>
      </c>
      <c r="AG574" s="343">
        <v>-30.820710246850297</v>
      </c>
      <c r="AH574" s="344">
        <v>-29.297576433343906</v>
      </c>
      <c r="AI574" s="344">
        <v>-27.774442619837515</v>
      </c>
      <c r="AJ574" s="14"/>
    </row>
    <row r="575" spans="2:36" outlineLevel="1" x14ac:dyDescent="0.2">
      <c r="C575" s="119">
        <v>14</v>
      </c>
      <c r="D575" s="259"/>
      <c r="E575" s="373"/>
      <c r="F575" s="259"/>
      <c r="G575" s="259"/>
      <c r="H575" s="259"/>
      <c r="I575" s="16"/>
      <c r="J575" s="16"/>
      <c r="K575" s="16"/>
      <c r="L575" s="16"/>
      <c r="M575" s="16"/>
      <c r="N575" s="16"/>
      <c r="O575" s="16"/>
      <c r="P575" s="16"/>
      <c r="Q575" s="16"/>
      <c r="R575" s="16"/>
      <c r="S575" s="259"/>
      <c r="T575" s="259"/>
      <c r="U575" s="16"/>
      <c r="V575" s="16"/>
      <c r="W575" s="16"/>
      <c r="X575" s="259"/>
      <c r="Y575" s="259"/>
      <c r="Z575" s="16"/>
      <c r="AA575" s="259"/>
      <c r="AB575" s="259"/>
      <c r="AC575" s="259"/>
      <c r="AD575" s="259"/>
      <c r="AE575" s="259"/>
      <c r="AF575" s="259"/>
      <c r="AG575" s="259"/>
      <c r="AH575" s="259"/>
      <c r="AI575" s="259"/>
      <c r="AJ575" s="14"/>
    </row>
    <row r="576" spans="2:36" s="310" customFormat="1" outlineLevel="1" x14ac:dyDescent="0.2">
      <c r="C576" s="119">
        <v>14</v>
      </c>
      <c r="D576" s="329"/>
      <c r="E576" s="328" t="s">
        <v>320</v>
      </c>
      <c r="F576" s="329"/>
      <c r="G576" s="329"/>
      <c r="H576" s="329"/>
      <c r="I576" s="330"/>
      <c r="J576" s="330"/>
      <c r="K576" s="330"/>
      <c r="L576" s="330"/>
      <c r="M576" s="330"/>
      <c r="N576" s="330"/>
      <c r="O576" s="330"/>
      <c r="P576" s="330"/>
      <c r="Q576" s="16" t="s">
        <v>110</v>
      </c>
      <c r="R576" s="404">
        <v>0</v>
      </c>
      <c r="S576" s="405">
        <v>0</v>
      </c>
      <c r="T576" s="405">
        <v>0</v>
      </c>
      <c r="U576" s="405">
        <v>0</v>
      </c>
      <c r="V576" s="405">
        <v>0</v>
      </c>
      <c r="W576" s="405">
        <v>0</v>
      </c>
      <c r="X576" s="405">
        <v>0</v>
      </c>
      <c r="Y576" s="405">
        <v>0</v>
      </c>
      <c r="Z576" s="405">
        <v>0</v>
      </c>
      <c r="AA576" s="405">
        <v>0</v>
      </c>
      <c r="AB576" s="405">
        <v>0</v>
      </c>
      <c r="AC576" s="405">
        <v>0</v>
      </c>
      <c r="AD576" s="405">
        <v>0</v>
      </c>
      <c r="AE576" s="405">
        <v>0</v>
      </c>
      <c r="AF576" s="405">
        <v>0</v>
      </c>
      <c r="AG576" s="405">
        <v>0</v>
      </c>
      <c r="AH576" s="406">
        <v>0</v>
      </c>
      <c r="AI576" s="406">
        <v>0</v>
      </c>
      <c r="AJ576" s="403"/>
    </row>
    <row r="577" spans="2:36" s="310" customFormat="1" outlineLevel="1" x14ac:dyDescent="0.2">
      <c r="D577" s="329"/>
      <c r="E577" s="329"/>
      <c r="F577" s="329"/>
      <c r="G577" s="329"/>
      <c r="H577" s="329"/>
      <c r="I577" s="330"/>
      <c r="J577" s="330"/>
      <c r="K577" s="330"/>
      <c r="L577" s="330"/>
      <c r="M577" s="330"/>
      <c r="N577" s="330"/>
      <c r="O577" s="330"/>
      <c r="P577" s="330"/>
      <c r="Q577" s="330"/>
      <c r="R577" s="330"/>
      <c r="S577" s="329"/>
      <c r="T577" s="329"/>
      <c r="U577" s="330"/>
      <c r="V577" s="330"/>
      <c r="W577" s="330"/>
      <c r="X577" s="329"/>
      <c r="Y577" s="329"/>
      <c r="Z577" s="330"/>
      <c r="AA577" s="329"/>
      <c r="AB577" s="329"/>
      <c r="AC577" s="329"/>
      <c r="AD577" s="329"/>
      <c r="AE577" s="329"/>
      <c r="AF577" s="329"/>
      <c r="AG577" s="329"/>
      <c r="AH577" s="329"/>
      <c r="AI577" s="329"/>
      <c r="AJ577" s="403"/>
    </row>
    <row r="578" spans="2:36" x14ac:dyDescent="0.2">
      <c r="C578" s="116">
        <v>15</v>
      </c>
      <c r="D578" s="67" t="s">
        <v>145</v>
      </c>
      <c r="E578" s="67"/>
      <c r="F578" s="67"/>
      <c r="G578" s="67" t="s">
        <v>298</v>
      </c>
      <c r="H578" s="102"/>
      <c r="I578" s="67"/>
      <c r="J578" s="67"/>
      <c r="K578" s="102"/>
      <c r="L578" s="67"/>
      <c r="M578" s="67"/>
      <c r="N578" s="67"/>
      <c r="O578" s="67"/>
      <c r="P578" s="67"/>
      <c r="Q578" s="117" t="s">
        <v>110</v>
      </c>
      <c r="R578" s="118">
        <v>0</v>
      </c>
      <c r="S578" s="118">
        <v>0</v>
      </c>
      <c r="T578" s="118">
        <v>0</v>
      </c>
      <c r="U578" s="118">
        <v>0</v>
      </c>
      <c r="V578" s="118">
        <v>0</v>
      </c>
      <c r="W578" s="118">
        <v>0.33557112587219795</v>
      </c>
      <c r="X578" s="118">
        <v>0</v>
      </c>
      <c r="Y578" s="118">
        <v>0</v>
      </c>
      <c r="Z578" s="118">
        <v>0</v>
      </c>
      <c r="AA578" s="118">
        <v>0</v>
      </c>
      <c r="AB578" s="118">
        <v>0</v>
      </c>
      <c r="AC578" s="118">
        <v>0</v>
      </c>
      <c r="AD578" s="118">
        <v>0</v>
      </c>
      <c r="AE578" s="118">
        <v>0</v>
      </c>
      <c r="AF578" s="118">
        <v>0</v>
      </c>
      <c r="AG578" s="118">
        <v>0</v>
      </c>
      <c r="AH578" s="118">
        <v>0</v>
      </c>
      <c r="AI578" s="118">
        <v>0</v>
      </c>
    </row>
    <row r="579" spans="2:36" s="11" customFormat="1" outlineLevel="1" x14ac:dyDescent="0.2">
      <c r="B579" s="310"/>
      <c r="C579" s="119">
        <v>15</v>
      </c>
      <c r="E579" s="120" t="s">
        <v>299</v>
      </c>
      <c r="F579" s="121"/>
      <c r="G579" s="121"/>
      <c r="H579" s="121"/>
      <c r="I579" s="121"/>
      <c r="J579" s="121"/>
      <c r="K579" s="121"/>
      <c r="L579" s="121"/>
      <c r="M579" s="121"/>
      <c r="N579" s="121"/>
      <c r="O579" s="121"/>
      <c r="P579" s="121"/>
      <c r="Q579" s="122"/>
      <c r="R579" s="123"/>
      <c r="S579" s="123"/>
      <c r="T579" s="123"/>
      <c r="U579" s="123"/>
      <c r="V579" s="123"/>
      <c r="W579" s="123"/>
      <c r="X579" s="123"/>
      <c r="Y579" s="123"/>
      <c r="Z579" s="123"/>
      <c r="AA579" s="123"/>
      <c r="AB579" s="123"/>
      <c r="AC579" s="123"/>
      <c r="AD579" s="123"/>
      <c r="AE579" s="123"/>
      <c r="AF579" s="123"/>
      <c r="AG579" s="123"/>
      <c r="AH579" s="123"/>
      <c r="AI579" s="123"/>
    </row>
    <row r="580" spans="2:36" s="11" customFormat="1" outlineLevel="1" x14ac:dyDescent="0.2">
      <c r="B580" s="310"/>
      <c r="C580" s="119">
        <v>15</v>
      </c>
      <c r="E580" s="359"/>
      <c r="F580" s="309"/>
      <c r="G580" s="309"/>
      <c r="H580" s="309"/>
      <c r="I580" s="309"/>
      <c r="J580" s="309"/>
      <c r="K580" s="309"/>
      <c r="L580" s="309"/>
      <c r="M580" s="309"/>
      <c r="N580" s="309"/>
      <c r="O580" s="309"/>
      <c r="P580" s="309"/>
      <c r="Q580" s="360"/>
      <c r="R580" s="361"/>
      <c r="S580" s="361"/>
      <c r="T580" s="361"/>
      <c r="U580" s="361"/>
      <c r="V580" s="361"/>
      <c r="W580" s="361"/>
      <c r="X580" s="361"/>
      <c r="Y580" s="361"/>
      <c r="Z580" s="361"/>
      <c r="AA580" s="361"/>
      <c r="AB580" s="361"/>
      <c r="AC580" s="361"/>
      <c r="AD580" s="361"/>
      <c r="AE580" s="361"/>
      <c r="AF580" s="361"/>
      <c r="AG580" s="361"/>
      <c r="AH580" s="361"/>
      <c r="AI580" s="361"/>
    </row>
    <row r="581" spans="2:36" outlineLevel="1" x14ac:dyDescent="0.2">
      <c r="C581" s="119">
        <v>15</v>
      </c>
      <c r="D581" s="329"/>
      <c r="E581" s="124" t="s">
        <v>300</v>
      </c>
      <c r="F581" s="329"/>
      <c r="G581" s="329"/>
      <c r="H581" s="329"/>
      <c r="I581" s="330"/>
      <c r="J581" s="330"/>
      <c r="K581" s="330"/>
      <c r="L581" s="330"/>
      <c r="M581" s="330"/>
      <c r="N581" s="330"/>
      <c r="O581" s="330"/>
      <c r="P581" s="330"/>
      <c r="Q581" s="16" t="s">
        <v>110</v>
      </c>
      <c r="R581" s="299">
        <v>0</v>
      </c>
      <c r="S581" s="300">
        <v>0</v>
      </c>
      <c r="T581" s="300">
        <v>0</v>
      </c>
      <c r="U581" s="300">
        <v>2103.6755196039167</v>
      </c>
      <c r="V581" s="300">
        <v>2296.4393164602161</v>
      </c>
      <c r="W581" s="301">
        <v>2246.3720885311786</v>
      </c>
      <c r="X581" s="300">
        <v>2778.5273251553631</v>
      </c>
      <c r="Y581" s="300">
        <v>3140.8898122621126</v>
      </c>
      <c r="Z581" s="300">
        <v>3562.6954983006458</v>
      </c>
      <c r="AA581" s="300">
        <v>2935.4945063635337</v>
      </c>
      <c r="AB581" s="302">
        <v>3224.2222702254048</v>
      </c>
      <c r="AC581" s="302">
        <v>3224.9868692360392</v>
      </c>
      <c r="AD581" s="302">
        <v>3479.1580873442695</v>
      </c>
      <c r="AE581" s="302">
        <v>3519.2491375063969</v>
      </c>
      <c r="AF581" s="302">
        <v>3364.471589031461</v>
      </c>
      <c r="AG581" s="302">
        <v>3733.1100819978001</v>
      </c>
      <c r="AH581" s="348">
        <v>3765.7621967533019</v>
      </c>
      <c r="AI581" s="348">
        <v>4346.3807505186669</v>
      </c>
      <c r="AJ581" s="14"/>
    </row>
    <row r="582" spans="2:36" outlineLevel="1" x14ac:dyDescent="0.2">
      <c r="C582" s="119">
        <v>15</v>
      </c>
      <c r="D582" s="329"/>
      <c r="E582" s="124" t="s">
        <v>231</v>
      </c>
      <c r="F582" s="329"/>
      <c r="G582" s="329"/>
      <c r="H582" s="329"/>
      <c r="I582" s="330"/>
      <c r="J582" s="330"/>
      <c r="K582" s="330"/>
      <c r="L582" s="330"/>
      <c r="M582" s="330"/>
      <c r="N582" s="330"/>
      <c r="O582" s="330"/>
      <c r="P582" s="330"/>
      <c r="Q582" s="16" t="s">
        <v>110</v>
      </c>
      <c r="R582" s="314">
        <v>0</v>
      </c>
      <c r="S582" s="315">
        <v>0</v>
      </c>
      <c r="T582" s="315">
        <v>0</v>
      </c>
      <c r="U582" s="315">
        <v>0</v>
      </c>
      <c r="V582" s="315">
        <v>0</v>
      </c>
      <c r="W582" s="316">
        <v>0</v>
      </c>
      <c r="X582" s="315">
        <v>0</v>
      </c>
      <c r="Y582" s="315">
        <v>0</v>
      </c>
      <c r="Z582" s="315">
        <v>0</v>
      </c>
      <c r="AA582" s="315">
        <v>0</v>
      </c>
      <c r="AB582" s="5">
        <v>0</v>
      </c>
      <c r="AC582" s="5">
        <v>0</v>
      </c>
      <c r="AD582" s="5">
        <v>0</v>
      </c>
      <c r="AE582" s="5">
        <v>0</v>
      </c>
      <c r="AF582" s="5">
        <v>0</v>
      </c>
      <c r="AG582" s="5">
        <v>0</v>
      </c>
      <c r="AH582" s="350">
        <v>0</v>
      </c>
      <c r="AI582" s="350">
        <v>0</v>
      </c>
      <c r="AJ582" s="14"/>
    </row>
    <row r="583" spans="2:36" outlineLevel="1" x14ac:dyDescent="0.2">
      <c r="C583" s="119">
        <v>15</v>
      </c>
      <c r="D583" s="329"/>
      <c r="E583" s="328" t="s">
        <v>230</v>
      </c>
      <c r="F583" s="329"/>
      <c r="G583" s="329"/>
      <c r="H583" s="329"/>
      <c r="I583" s="330"/>
      <c r="J583" s="330"/>
      <c r="K583" s="330"/>
      <c r="L583" s="330"/>
      <c r="M583" s="330"/>
      <c r="N583" s="330"/>
      <c r="O583" s="330"/>
      <c r="P583" s="330"/>
      <c r="Q583" s="16" t="s">
        <v>110</v>
      </c>
      <c r="R583" s="314">
        <v>0</v>
      </c>
      <c r="S583" s="315">
        <v>0</v>
      </c>
      <c r="T583" s="315">
        <v>0</v>
      </c>
      <c r="U583" s="315">
        <v>0</v>
      </c>
      <c r="V583" s="315">
        <v>0</v>
      </c>
      <c r="W583" s="316">
        <v>0</v>
      </c>
      <c r="X583" s="315">
        <v>0</v>
      </c>
      <c r="Y583" s="315">
        <v>0</v>
      </c>
      <c r="Z583" s="315">
        <v>0</v>
      </c>
      <c r="AA583" s="315">
        <v>0</v>
      </c>
      <c r="AB583" s="5">
        <v>0</v>
      </c>
      <c r="AC583" s="5">
        <v>0</v>
      </c>
      <c r="AD583" s="5">
        <v>0</v>
      </c>
      <c r="AE583" s="5">
        <v>0</v>
      </c>
      <c r="AF583" s="5">
        <v>0</v>
      </c>
      <c r="AG583" s="5">
        <v>0</v>
      </c>
      <c r="AH583" s="350">
        <v>0</v>
      </c>
      <c r="AI583" s="350">
        <v>0</v>
      </c>
      <c r="AJ583" s="14"/>
    </row>
    <row r="584" spans="2:36" outlineLevel="1" x14ac:dyDescent="0.2">
      <c r="C584" s="119">
        <v>15</v>
      </c>
      <c r="D584" s="329"/>
      <c r="E584" s="328" t="s">
        <v>17</v>
      </c>
      <c r="F584" s="329"/>
      <c r="G584" s="329"/>
      <c r="H584" s="329"/>
      <c r="I584" s="330"/>
      <c r="J584" s="330"/>
      <c r="K584" s="330"/>
      <c r="L584" s="330"/>
      <c r="M584" s="330"/>
      <c r="N584" s="330"/>
      <c r="O584" s="330"/>
      <c r="P584" s="330"/>
      <c r="Q584" s="16" t="s">
        <v>110</v>
      </c>
      <c r="R584" s="314"/>
      <c r="S584" s="315"/>
      <c r="T584" s="315"/>
      <c r="U584" s="315"/>
      <c r="V584" s="315"/>
      <c r="W584" s="316"/>
      <c r="X584" s="315"/>
      <c r="Y584" s="315"/>
      <c r="Z584" s="315"/>
      <c r="AA584" s="315"/>
      <c r="AB584" s="5"/>
      <c r="AC584" s="5"/>
      <c r="AD584" s="5"/>
      <c r="AE584" s="5"/>
      <c r="AF584" s="5"/>
      <c r="AG584" s="5"/>
      <c r="AH584" s="350"/>
      <c r="AI584" s="350"/>
      <c r="AJ584" s="14"/>
    </row>
    <row r="585" spans="2:36" outlineLevel="1" x14ac:dyDescent="0.2">
      <c r="C585" s="119">
        <v>15</v>
      </c>
      <c r="D585" s="329"/>
      <c r="E585" s="328" t="s">
        <v>266</v>
      </c>
      <c r="F585" s="329"/>
      <c r="G585" s="329"/>
      <c r="H585" s="329"/>
      <c r="I585" s="330"/>
      <c r="J585" s="330"/>
      <c r="K585" s="330"/>
      <c r="L585" s="330"/>
      <c r="M585" s="330"/>
      <c r="N585" s="330"/>
      <c r="O585" s="330"/>
      <c r="P585" s="330"/>
      <c r="Q585" s="16" t="s">
        <v>110</v>
      </c>
      <c r="R585" s="314">
        <v>0</v>
      </c>
      <c r="S585" s="315">
        <v>0</v>
      </c>
      <c r="T585" s="315">
        <v>0</v>
      </c>
      <c r="U585" s="315">
        <v>0</v>
      </c>
      <c r="V585" s="315">
        <v>0</v>
      </c>
      <c r="W585" s="316">
        <v>1.8322010050852791</v>
      </c>
      <c r="X585" s="315">
        <v>179.79223253177048</v>
      </c>
      <c r="Y585" s="315">
        <v>379.75775329555586</v>
      </c>
      <c r="Z585" s="315">
        <v>456.02585787673843</v>
      </c>
      <c r="AA585" s="315">
        <v>524.17721364300792</v>
      </c>
      <c r="AB585" s="5">
        <v>555.36941476604659</v>
      </c>
      <c r="AC585" s="5">
        <v>985.91918365976687</v>
      </c>
      <c r="AD585" s="5">
        <v>991.65131860055362</v>
      </c>
      <c r="AE585" s="5">
        <v>997.54501090649239</v>
      </c>
      <c r="AF585" s="5">
        <v>997.40273116458195</v>
      </c>
      <c r="AG585" s="5">
        <v>998.87966590091185</v>
      </c>
      <c r="AH585" s="350">
        <v>1002.0962943471601</v>
      </c>
      <c r="AI585" s="350">
        <v>1005.4905478315113</v>
      </c>
      <c r="AJ585" s="14"/>
    </row>
    <row r="586" spans="2:36" outlineLevel="1" x14ac:dyDescent="0.2">
      <c r="C586" s="119">
        <v>15</v>
      </c>
      <c r="D586" s="329"/>
      <c r="E586" s="328" t="s">
        <v>267</v>
      </c>
      <c r="F586" s="329"/>
      <c r="G586" s="329"/>
      <c r="H586" s="329"/>
      <c r="I586" s="330"/>
      <c r="J586" s="330"/>
      <c r="K586" s="330"/>
      <c r="L586" s="330"/>
      <c r="M586" s="330"/>
      <c r="N586" s="330"/>
      <c r="O586" s="330"/>
      <c r="P586" s="330"/>
      <c r="Q586" s="16" t="s">
        <v>110</v>
      </c>
      <c r="R586" s="304">
        <v>0</v>
      </c>
      <c r="S586" s="305">
        <v>0</v>
      </c>
      <c r="T586" s="305">
        <v>0</v>
      </c>
      <c r="U586" s="305">
        <v>0</v>
      </c>
      <c r="V586" s="305">
        <v>0</v>
      </c>
      <c r="W586" s="306">
        <v>0</v>
      </c>
      <c r="X586" s="305">
        <v>0</v>
      </c>
      <c r="Y586" s="305">
        <v>0</v>
      </c>
      <c r="Z586" s="305">
        <v>0</v>
      </c>
      <c r="AA586" s="305">
        <v>0</v>
      </c>
      <c r="AB586" s="307">
        <v>0</v>
      </c>
      <c r="AC586" s="307">
        <v>0</v>
      </c>
      <c r="AD586" s="307">
        <v>0</v>
      </c>
      <c r="AE586" s="307">
        <v>0</v>
      </c>
      <c r="AF586" s="307">
        <v>0</v>
      </c>
      <c r="AG586" s="307">
        <v>0</v>
      </c>
      <c r="AH586" s="362">
        <v>0</v>
      </c>
      <c r="AI586" s="362">
        <v>0</v>
      </c>
      <c r="AJ586" s="14"/>
    </row>
    <row r="587" spans="2:36" outlineLevel="1" x14ac:dyDescent="0.2">
      <c r="C587" s="119">
        <v>15</v>
      </c>
      <c r="D587" s="329"/>
      <c r="E587" s="328" t="s">
        <v>301</v>
      </c>
      <c r="F587" s="329"/>
      <c r="G587" s="329"/>
      <c r="H587" s="329"/>
      <c r="I587" s="330"/>
      <c r="J587" s="330"/>
      <c r="K587" s="330"/>
      <c r="L587" s="330"/>
      <c r="M587" s="330"/>
      <c r="N587" s="330"/>
      <c r="O587" s="330"/>
      <c r="P587" s="330"/>
      <c r="Q587" s="16"/>
      <c r="R587" s="5"/>
      <c r="S587" s="5"/>
      <c r="T587" s="5"/>
      <c r="U587" s="5"/>
      <c r="V587" s="5"/>
      <c r="W587" s="5"/>
      <c r="X587" s="5"/>
      <c r="Y587" s="5"/>
      <c r="Z587" s="5"/>
      <c r="AA587" s="5"/>
      <c r="AB587" s="5"/>
      <c r="AC587" s="5"/>
      <c r="AD587" s="5"/>
      <c r="AE587" s="5"/>
      <c r="AF587" s="5"/>
      <c r="AG587" s="5"/>
      <c r="AH587" s="5"/>
      <c r="AI587" s="5"/>
      <c r="AJ587" s="14"/>
    </row>
    <row r="588" spans="2:36" outlineLevel="1" x14ac:dyDescent="0.2">
      <c r="C588" s="119">
        <v>15</v>
      </c>
      <c r="D588" s="329"/>
      <c r="F588" s="329" t="s">
        <v>270</v>
      </c>
      <c r="G588" s="329"/>
      <c r="H588" s="329"/>
      <c r="I588" s="330"/>
      <c r="J588" s="330"/>
      <c r="K588" s="330"/>
      <c r="L588" s="330"/>
      <c r="M588" s="330"/>
      <c r="N588" s="330"/>
      <c r="O588" s="330"/>
      <c r="P588" s="330"/>
      <c r="Q588" s="16" t="s">
        <v>110</v>
      </c>
      <c r="R588" s="314">
        <v>0</v>
      </c>
      <c r="S588" s="315">
        <v>0</v>
      </c>
      <c r="T588" s="315">
        <v>0</v>
      </c>
      <c r="U588" s="315">
        <v>0</v>
      </c>
      <c r="V588" s="315">
        <v>0</v>
      </c>
      <c r="W588" s="316">
        <v>0</v>
      </c>
      <c r="X588" s="315">
        <v>141.85159502684385</v>
      </c>
      <c r="Y588" s="315">
        <v>10467.06110779267</v>
      </c>
      <c r="Z588" s="315">
        <v>10948.950807447462</v>
      </c>
      <c r="AA588" s="315">
        <v>13783.940170707534</v>
      </c>
      <c r="AB588" s="5">
        <v>14613.648592644568</v>
      </c>
      <c r="AC588" s="5">
        <v>15477.191462715209</v>
      </c>
      <c r="AD588" s="5">
        <v>15474.952998497054</v>
      </c>
      <c r="AE588" s="5">
        <v>15660.098726594273</v>
      </c>
      <c r="AF588" s="5">
        <v>15657.860262376118</v>
      </c>
      <c r="AG588" s="5">
        <v>15655.621798157963</v>
      </c>
      <c r="AH588" s="350">
        <v>15705.033619726426</v>
      </c>
      <c r="AI588" s="350">
        <v>15756.868051921891</v>
      </c>
      <c r="AJ588" s="14"/>
    </row>
    <row r="589" spans="2:36" outlineLevel="1" x14ac:dyDescent="0.2">
      <c r="C589" s="119">
        <v>15</v>
      </c>
      <c r="D589" s="329"/>
      <c r="E589" s="329"/>
      <c r="F589" s="329" t="s">
        <v>271</v>
      </c>
      <c r="G589" s="329"/>
      <c r="H589" s="329"/>
      <c r="I589" s="330"/>
      <c r="J589" s="330"/>
      <c r="K589" s="330"/>
      <c r="L589" s="330"/>
      <c r="M589" s="330"/>
      <c r="N589" s="330"/>
      <c r="O589" s="330"/>
      <c r="P589" s="330"/>
      <c r="Q589" s="16" t="s">
        <v>110</v>
      </c>
      <c r="R589" s="314">
        <v>0</v>
      </c>
      <c r="S589" s="315">
        <v>0</v>
      </c>
      <c r="T589" s="315">
        <v>0</v>
      </c>
      <c r="U589" s="315">
        <v>0</v>
      </c>
      <c r="V589" s="315">
        <v>0</v>
      </c>
      <c r="W589" s="316">
        <v>0</v>
      </c>
      <c r="X589" s="315">
        <v>10172.305829572415</v>
      </c>
      <c r="Y589" s="315">
        <v>181.26237256374205</v>
      </c>
      <c r="Z589" s="315">
        <v>2506.2339976281014</v>
      </c>
      <c r="AA589" s="315">
        <v>451.7770770384044</v>
      </c>
      <c r="AB589" s="5">
        <v>463.00733570580087</v>
      </c>
      <c r="AC589" s="5">
        <v>0</v>
      </c>
      <c r="AD589" s="5">
        <v>187.3841923153737</v>
      </c>
      <c r="AE589" s="5">
        <v>0</v>
      </c>
      <c r="AF589" s="5">
        <v>0</v>
      </c>
      <c r="AG589" s="5">
        <v>51.650285786617822</v>
      </c>
      <c r="AH589" s="350">
        <v>54.072896413619056</v>
      </c>
      <c r="AI589" s="350">
        <v>57.249606823168193</v>
      </c>
      <c r="AJ589" s="14"/>
    </row>
    <row r="590" spans="2:36" outlineLevel="1" x14ac:dyDescent="0.2">
      <c r="C590" s="119">
        <v>15</v>
      </c>
      <c r="D590" s="329"/>
      <c r="E590" s="329"/>
      <c r="F590" s="329" t="s">
        <v>290</v>
      </c>
      <c r="G590" s="329"/>
      <c r="H590" s="329"/>
      <c r="I590" s="330"/>
      <c r="J590" s="330"/>
      <c r="K590" s="330"/>
      <c r="L590" s="330"/>
      <c r="M590" s="330"/>
      <c r="N590" s="330"/>
      <c r="O590" s="330"/>
      <c r="P590" s="330"/>
      <c r="Q590" s="16" t="s">
        <v>110</v>
      </c>
      <c r="R590" s="304">
        <v>0</v>
      </c>
      <c r="S590" s="305">
        <v>0</v>
      </c>
      <c r="T590" s="305">
        <v>0</v>
      </c>
      <c r="U590" s="305">
        <v>0</v>
      </c>
      <c r="V590" s="305">
        <v>0</v>
      </c>
      <c r="W590" s="306">
        <v>0</v>
      </c>
      <c r="X590" s="305">
        <v>0</v>
      </c>
      <c r="Y590" s="305">
        <v>0</v>
      </c>
      <c r="Z590" s="305">
        <v>0</v>
      </c>
      <c r="AA590" s="305">
        <v>0</v>
      </c>
      <c r="AB590" s="307">
        <v>0</v>
      </c>
      <c r="AC590" s="307">
        <v>0</v>
      </c>
      <c r="AD590" s="307">
        <v>0</v>
      </c>
      <c r="AE590" s="307">
        <v>0</v>
      </c>
      <c r="AF590" s="307">
        <v>0</v>
      </c>
      <c r="AG590" s="307">
        <v>0</v>
      </c>
      <c r="AH590" s="362">
        <v>0</v>
      </c>
      <c r="AI590" s="362">
        <v>0</v>
      </c>
      <c r="AJ590" s="14"/>
    </row>
    <row r="591" spans="2:36" outlineLevel="1" x14ac:dyDescent="0.2">
      <c r="C591" s="119">
        <v>15</v>
      </c>
      <c r="D591" s="329"/>
      <c r="E591" s="329"/>
      <c r="F591" s="363" t="s">
        <v>302</v>
      </c>
      <c r="G591" s="364"/>
      <c r="H591" s="364"/>
      <c r="I591" s="365"/>
      <c r="J591" s="365"/>
      <c r="K591" s="365"/>
      <c r="L591" s="365"/>
      <c r="M591" s="365"/>
      <c r="N591" s="365"/>
      <c r="O591" s="365"/>
      <c r="P591" s="365"/>
      <c r="Q591" s="366" t="s">
        <v>110</v>
      </c>
      <c r="R591" s="367">
        <v>0</v>
      </c>
      <c r="S591" s="368">
        <v>0</v>
      </c>
      <c r="T591" s="368">
        <v>0</v>
      </c>
      <c r="U591" s="368">
        <v>0</v>
      </c>
      <c r="V591" s="368">
        <v>0</v>
      </c>
      <c r="W591" s="369">
        <v>0</v>
      </c>
      <c r="X591" s="368">
        <v>85.110957016106312</v>
      </c>
      <c r="Y591" s="368">
        <v>6280.2366646756018</v>
      </c>
      <c r="Z591" s="368">
        <v>6569.3704844684771</v>
      </c>
      <c r="AA591" s="368">
        <v>8270.3641024245208</v>
      </c>
      <c r="AB591" s="327">
        <v>8768.1891555867405</v>
      </c>
      <c r="AC591" s="327">
        <v>9286.3148776291255</v>
      </c>
      <c r="AD591" s="327">
        <v>9284.9717990982317</v>
      </c>
      <c r="AE591" s="327">
        <v>9396.0592359565635</v>
      </c>
      <c r="AF591" s="327">
        <v>9394.7161574256697</v>
      </c>
      <c r="AG591" s="327">
        <v>9393.3730788947778</v>
      </c>
      <c r="AH591" s="370">
        <v>9423.0201718358549</v>
      </c>
      <c r="AI591" s="370">
        <v>9454.1208311531336</v>
      </c>
      <c r="AJ591" s="14"/>
    </row>
    <row r="592" spans="2:36" outlineLevel="1" x14ac:dyDescent="0.2">
      <c r="C592" s="119">
        <v>15</v>
      </c>
      <c r="D592" s="329"/>
      <c r="E592" s="329"/>
      <c r="F592" s="371" t="s">
        <v>303</v>
      </c>
      <c r="G592" s="329"/>
      <c r="H592" s="329"/>
      <c r="I592" s="330"/>
      <c r="J592" s="330"/>
      <c r="K592" s="330"/>
      <c r="L592" s="330"/>
      <c r="M592" s="330"/>
      <c r="N592" s="330"/>
      <c r="O592" s="330"/>
      <c r="P592" s="330"/>
      <c r="Q592" s="16" t="s">
        <v>110</v>
      </c>
      <c r="R592" s="314">
        <v>0</v>
      </c>
      <c r="S592" s="315">
        <v>0</v>
      </c>
      <c r="T592" s="315">
        <v>0</v>
      </c>
      <c r="U592" s="315">
        <v>0</v>
      </c>
      <c r="V592" s="315">
        <v>0</v>
      </c>
      <c r="W592" s="316">
        <v>0</v>
      </c>
      <c r="X592" s="315">
        <v>6103.383497743449</v>
      </c>
      <c r="Y592" s="315">
        <v>108.75742353824522</v>
      </c>
      <c r="Z592" s="315">
        <v>1503.7403985768608</v>
      </c>
      <c r="AA592" s="315">
        <v>271.06624622304264</v>
      </c>
      <c r="AB592" s="5">
        <v>277.8044014234805</v>
      </c>
      <c r="AC592" s="5">
        <v>0</v>
      </c>
      <c r="AD592" s="5">
        <v>112.43051538922421</v>
      </c>
      <c r="AE592" s="5">
        <v>0</v>
      </c>
      <c r="AF592" s="5">
        <v>0</v>
      </c>
      <c r="AG592" s="5">
        <v>30.99017147197069</v>
      </c>
      <c r="AH592" s="350">
        <v>32.44373784817143</v>
      </c>
      <c r="AI592" s="350">
        <v>34.349764093900916</v>
      </c>
      <c r="AJ592" s="14"/>
    </row>
    <row r="593" spans="2:36" outlineLevel="1" x14ac:dyDescent="0.2">
      <c r="C593" s="119">
        <v>15</v>
      </c>
      <c r="D593" s="329"/>
      <c r="E593" s="329"/>
      <c r="F593" s="372"/>
      <c r="G593" s="329"/>
      <c r="H593" s="329"/>
      <c r="I593" s="330"/>
      <c r="J593" s="330"/>
      <c r="K593" s="330"/>
      <c r="L593" s="330"/>
      <c r="M593" s="330"/>
      <c r="N593" s="330"/>
      <c r="O593" s="330"/>
      <c r="P593" s="330"/>
      <c r="Q593" s="16"/>
      <c r="R593" s="304"/>
      <c r="S593" s="305"/>
      <c r="T593" s="305"/>
      <c r="U593" s="305"/>
      <c r="V593" s="305"/>
      <c r="W593" s="306"/>
      <c r="X593" s="305"/>
      <c r="Y593" s="305"/>
      <c r="Z593" s="305"/>
      <c r="AA593" s="305"/>
      <c r="AB593" s="307"/>
      <c r="AC593" s="307"/>
      <c r="AD593" s="307"/>
      <c r="AE593" s="307"/>
      <c r="AF593" s="307"/>
      <c r="AG593" s="307"/>
      <c r="AH593" s="362"/>
      <c r="AI593" s="362"/>
      <c r="AJ593" s="14"/>
    </row>
    <row r="594" spans="2:36" outlineLevel="1" x14ac:dyDescent="0.2">
      <c r="C594" s="119">
        <v>15</v>
      </c>
      <c r="D594" s="329"/>
      <c r="E594" s="329"/>
      <c r="F594" s="329"/>
      <c r="G594" s="329"/>
      <c r="H594" s="329"/>
      <c r="I594" s="330"/>
      <c r="J594" s="330"/>
      <c r="K594" s="330"/>
      <c r="L594" s="330"/>
      <c r="M594" s="330"/>
      <c r="N594" s="330"/>
      <c r="O594" s="330"/>
      <c r="P594" s="330"/>
      <c r="Q594" s="330"/>
      <c r="R594" s="330"/>
      <c r="S594" s="329"/>
      <c r="T594" s="329"/>
      <c r="U594" s="330"/>
      <c r="V594" s="330"/>
      <c r="W594" s="330"/>
      <c r="X594" s="329"/>
      <c r="Y594" s="329"/>
      <c r="Z594" s="330"/>
      <c r="AA594" s="329"/>
      <c r="AB594" s="329"/>
      <c r="AC594" s="329"/>
      <c r="AD594" s="329"/>
      <c r="AE594" s="329"/>
      <c r="AF594" s="329"/>
      <c r="AG594" s="329"/>
      <c r="AH594" s="329"/>
      <c r="AI594" s="329"/>
      <c r="AJ594" s="14"/>
    </row>
    <row r="595" spans="2:36" s="11" customFormat="1" outlineLevel="1" x14ac:dyDescent="0.2">
      <c r="B595" s="310"/>
      <c r="C595" s="119">
        <v>15</v>
      </c>
      <c r="E595" s="120" t="s">
        <v>304</v>
      </c>
      <c r="F595" s="121"/>
      <c r="G595" s="121"/>
      <c r="H595" s="121"/>
      <c r="I595" s="121"/>
      <c r="J595" s="121"/>
      <c r="K595" s="121"/>
      <c r="L595" s="121"/>
      <c r="M595" s="121"/>
      <c r="N595" s="121"/>
      <c r="O595" s="121"/>
      <c r="P595" s="121"/>
      <c r="Q595" s="122"/>
      <c r="R595" s="123"/>
      <c r="S595" s="123"/>
      <c r="T595" s="123"/>
      <c r="U595" s="123"/>
      <c r="V595" s="123"/>
      <c r="W595" s="123"/>
      <c r="X595" s="123"/>
      <c r="Y595" s="123"/>
      <c r="Z595" s="123"/>
      <c r="AA595" s="123"/>
      <c r="AB595" s="123"/>
      <c r="AC595" s="123"/>
      <c r="AD595" s="123"/>
      <c r="AE595" s="123"/>
      <c r="AF595" s="123"/>
      <c r="AG595" s="123"/>
      <c r="AH595" s="123"/>
      <c r="AI595" s="123"/>
    </row>
    <row r="596" spans="2:36" s="11" customFormat="1" outlineLevel="1" x14ac:dyDescent="0.2">
      <c r="B596" s="310"/>
      <c r="C596" s="119">
        <v>15</v>
      </c>
      <c r="E596" s="373" t="s">
        <v>305</v>
      </c>
      <c r="F596" s="309"/>
      <c r="G596" s="309"/>
      <c r="H596" s="309"/>
      <c r="I596" s="309"/>
      <c r="J596" s="309"/>
      <c r="K596" s="309"/>
      <c r="L596" s="309"/>
      <c r="M596" s="309"/>
      <c r="N596" s="309"/>
      <c r="O596" s="309"/>
      <c r="P596" s="309"/>
      <c r="Q596" s="360"/>
      <c r="R596" s="361"/>
      <c r="S596" s="361"/>
      <c r="T596" s="361"/>
      <c r="U596" s="361"/>
      <c r="V596" s="361"/>
      <c r="W596" s="361"/>
      <c r="X596" s="361"/>
      <c r="Y596" s="361"/>
      <c r="Z596" s="361"/>
      <c r="AA596" s="361"/>
      <c r="AB596" s="361"/>
      <c r="AC596" s="361"/>
      <c r="AD596" s="361"/>
      <c r="AE596" s="361"/>
      <c r="AF596" s="361"/>
      <c r="AG596" s="361"/>
      <c r="AH596" s="361"/>
      <c r="AI596" s="361"/>
    </row>
    <row r="597" spans="2:36" outlineLevel="1" x14ac:dyDescent="0.2">
      <c r="C597" s="119">
        <v>15</v>
      </c>
      <c r="D597" s="329"/>
      <c r="E597" s="329"/>
      <c r="F597" s="329" t="s">
        <v>306</v>
      </c>
      <c r="G597" s="329"/>
      <c r="H597" s="329"/>
      <c r="I597" s="330"/>
      <c r="J597" s="330"/>
      <c r="K597" s="330"/>
      <c r="L597" s="330"/>
      <c r="M597" s="330"/>
      <c r="N597" s="330"/>
      <c r="O597" s="330"/>
      <c r="P597" s="330"/>
      <c r="Q597" s="16" t="s">
        <v>110</v>
      </c>
      <c r="R597" s="374">
        <v>0</v>
      </c>
      <c r="S597" s="375">
        <v>0</v>
      </c>
      <c r="T597" s="375">
        <v>0</v>
      </c>
      <c r="U597" s="376">
        <v>2103.6755196039167</v>
      </c>
      <c r="V597" s="376">
        <v>2296.4393164602161</v>
      </c>
      <c r="W597" s="377">
        <v>2248.2042895362638</v>
      </c>
      <c r="X597" s="375">
        <v>2958.3195576871335</v>
      </c>
      <c r="Y597" s="375">
        <v>3520.6475655576687</v>
      </c>
      <c r="Z597" s="376">
        <v>4018.7213561773842</v>
      </c>
      <c r="AA597" s="375">
        <v>3459.6717200065414</v>
      </c>
      <c r="AB597" s="378">
        <v>3779.5916849914515</v>
      </c>
      <c r="AC597" s="378">
        <v>4210.9060528958062</v>
      </c>
      <c r="AD597" s="378">
        <v>4470.8094059448231</v>
      </c>
      <c r="AE597" s="378">
        <v>4516.7941484128896</v>
      </c>
      <c r="AF597" s="378">
        <v>4361.8743201960433</v>
      </c>
      <c r="AG597" s="378">
        <v>4731.9897478987123</v>
      </c>
      <c r="AH597" s="379">
        <v>4767.8584911004618</v>
      </c>
      <c r="AI597" s="379">
        <v>5351.8712983501782</v>
      </c>
      <c r="AJ597" s="14"/>
    </row>
    <row r="598" spans="2:36" outlineLevel="1" x14ac:dyDescent="0.2">
      <c r="C598" s="119">
        <v>15</v>
      </c>
      <c r="D598" s="329"/>
      <c r="E598" s="329"/>
      <c r="F598" s="329" t="s">
        <v>307</v>
      </c>
      <c r="G598" s="329"/>
      <c r="H598" s="329"/>
      <c r="I598" s="330"/>
      <c r="J598" s="330"/>
      <c r="K598" s="330"/>
      <c r="L598" s="330"/>
      <c r="M598" s="330"/>
      <c r="N598" s="330"/>
      <c r="O598" s="330"/>
      <c r="P598" s="330"/>
      <c r="Q598" s="16" t="s">
        <v>110</v>
      </c>
      <c r="R598" s="380"/>
      <c r="S598" s="381"/>
      <c r="T598" s="381"/>
      <c r="U598" s="382"/>
      <c r="V598" s="382"/>
      <c r="W598" s="383"/>
      <c r="X598" s="381"/>
      <c r="Y598" s="381"/>
      <c r="Z598" s="382"/>
      <c r="AA598" s="381"/>
      <c r="AB598" s="329"/>
      <c r="AC598" s="329"/>
      <c r="AD598" s="329"/>
      <c r="AE598" s="329"/>
      <c r="AF598" s="329"/>
      <c r="AG598" s="329"/>
      <c r="AH598" s="384"/>
      <c r="AI598" s="384"/>
      <c r="AJ598" s="14"/>
    </row>
    <row r="599" spans="2:36" outlineLevel="1" x14ac:dyDescent="0.2">
      <c r="C599" s="119">
        <v>15</v>
      </c>
      <c r="D599" s="329"/>
      <c r="E599" s="329"/>
      <c r="F599" s="329" t="s">
        <v>308</v>
      </c>
      <c r="G599" s="329"/>
      <c r="H599" s="329"/>
      <c r="I599" s="330"/>
      <c r="J599" s="330"/>
      <c r="K599" s="330"/>
      <c r="L599" s="330"/>
      <c r="M599" s="330"/>
      <c r="N599" s="330"/>
      <c r="O599" s="330"/>
      <c r="P599" s="330"/>
      <c r="Q599" s="16" t="s">
        <v>110</v>
      </c>
      <c r="R599" s="380"/>
      <c r="S599" s="381"/>
      <c r="T599" s="381"/>
      <c r="U599" s="382"/>
      <c r="V599" s="382"/>
      <c r="W599" s="383"/>
      <c r="X599" s="381"/>
      <c r="Y599" s="381"/>
      <c r="Z599" s="382"/>
      <c r="AA599" s="381"/>
      <c r="AB599" s="329"/>
      <c r="AC599" s="329"/>
      <c r="AD599" s="329"/>
      <c r="AE599" s="329"/>
      <c r="AF599" s="329"/>
      <c r="AG599" s="329"/>
      <c r="AH599" s="384"/>
      <c r="AI599" s="384"/>
      <c r="AJ599" s="14"/>
    </row>
    <row r="600" spans="2:36" outlineLevel="1" x14ac:dyDescent="0.2">
      <c r="C600" s="119">
        <v>15</v>
      </c>
      <c r="D600" s="329"/>
      <c r="E600" s="329"/>
      <c r="F600" s="329" t="s">
        <v>309</v>
      </c>
      <c r="G600" s="329"/>
      <c r="H600" s="329"/>
      <c r="I600" s="330"/>
      <c r="J600" s="330"/>
      <c r="K600" s="330"/>
      <c r="L600" s="330"/>
      <c r="M600" s="330"/>
      <c r="N600" s="330"/>
      <c r="O600" s="330"/>
      <c r="P600" s="330"/>
      <c r="Q600" s="16" t="s">
        <v>110</v>
      </c>
      <c r="R600" s="385"/>
      <c r="S600" s="386"/>
      <c r="T600" s="386"/>
      <c r="U600" s="387"/>
      <c r="V600" s="387"/>
      <c r="W600" s="388"/>
      <c r="X600" s="386"/>
      <c r="Y600" s="386"/>
      <c r="Z600" s="387"/>
      <c r="AA600" s="386"/>
      <c r="AB600" s="333"/>
      <c r="AC600" s="333"/>
      <c r="AD600" s="333"/>
      <c r="AE600" s="333"/>
      <c r="AF600" s="333"/>
      <c r="AG600" s="333"/>
      <c r="AH600" s="389"/>
      <c r="AI600" s="389"/>
      <c r="AJ600" s="14"/>
    </row>
    <row r="601" spans="2:36" outlineLevel="1" x14ac:dyDescent="0.2">
      <c r="C601" s="119">
        <v>15</v>
      </c>
      <c r="D601" s="329"/>
      <c r="E601" s="329"/>
      <c r="F601" s="364" t="s">
        <v>310</v>
      </c>
      <c r="G601" s="364"/>
      <c r="H601" s="364"/>
      <c r="I601" s="365"/>
      <c r="J601" s="365"/>
      <c r="K601" s="365"/>
      <c r="L601" s="365"/>
      <c r="M601" s="365"/>
      <c r="N601" s="365"/>
      <c r="O601" s="365"/>
      <c r="P601" s="365"/>
      <c r="Q601" s="366" t="s">
        <v>110</v>
      </c>
      <c r="R601" s="390">
        <v>0</v>
      </c>
      <c r="S601" s="391">
        <v>0</v>
      </c>
      <c r="T601" s="391">
        <v>0</v>
      </c>
      <c r="U601" s="390">
        <v>2103.6755196039167</v>
      </c>
      <c r="V601" s="390">
        <v>2296.4393164602161</v>
      </c>
      <c r="W601" s="390">
        <v>2248.2042895362638</v>
      </c>
      <c r="X601" s="391">
        <v>2958.3195576871335</v>
      </c>
      <c r="Y601" s="391">
        <v>3520.6475655576687</v>
      </c>
      <c r="Z601" s="390">
        <v>4018.7213561773842</v>
      </c>
      <c r="AA601" s="391">
        <v>3459.6717200065414</v>
      </c>
      <c r="AB601" s="391">
        <v>3779.5916849914515</v>
      </c>
      <c r="AC601" s="391">
        <v>4210.9060528958062</v>
      </c>
      <c r="AD601" s="391">
        <v>4470.8094059448231</v>
      </c>
      <c r="AE601" s="391">
        <v>4516.7941484128896</v>
      </c>
      <c r="AF601" s="391">
        <v>4361.8743201960433</v>
      </c>
      <c r="AG601" s="391">
        <v>4731.9897478987123</v>
      </c>
      <c r="AH601" s="391">
        <v>4767.8584911004618</v>
      </c>
      <c r="AI601" s="391">
        <v>5351.8712983501782</v>
      </c>
      <c r="AJ601" s="14"/>
    </row>
    <row r="602" spans="2:36" outlineLevel="1" x14ac:dyDescent="0.2">
      <c r="C602" s="119">
        <v>15</v>
      </c>
      <c r="D602" s="329"/>
      <c r="E602" s="329"/>
      <c r="F602" s="329"/>
      <c r="G602" s="329"/>
      <c r="H602" s="329"/>
      <c r="I602" s="330"/>
      <c r="J602" s="330"/>
      <c r="K602" s="330"/>
      <c r="L602" s="330"/>
      <c r="M602" s="330"/>
      <c r="N602" s="330"/>
      <c r="O602" s="330"/>
      <c r="P602" s="330"/>
      <c r="Q602" s="330"/>
      <c r="R602" s="330"/>
      <c r="S602" s="329"/>
      <c r="T602" s="329"/>
      <c r="U602" s="330"/>
      <c r="V602" s="330"/>
      <c r="W602" s="330"/>
      <c r="X602" s="329"/>
      <c r="Y602" s="329"/>
      <c r="Z602" s="330"/>
      <c r="AA602" s="329"/>
      <c r="AB602" s="329"/>
      <c r="AC602" s="329"/>
      <c r="AD602" s="329"/>
      <c r="AE602" s="329"/>
      <c r="AF602" s="329"/>
      <c r="AG602" s="329"/>
      <c r="AH602" s="329"/>
      <c r="AI602" s="329"/>
      <c r="AJ602" s="14"/>
    </row>
    <row r="603" spans="2:36" outlineLevel="1" x14ac:dyDescent="0.2">
      <c r="C603" s="119">
        <v>15</v>
      </c>
      <c r="D603" s="329"/>
      <c r="E603" s="328" t="s">
        <v>311</v>
      </c>
      <c r="F603" s="329"/>
      <c r="G603" s="329"/>
      <c r="H603" s="329"/>
      <c r="I603" s="330"/>
      <c r="J603" s="330"/>
      <c r="K603" s="330"/>
      <c r="L603" s="330"/>
      <c r="M603" s="330"/>
      <c r="N603" s="330"/>
      <c r="O603" s="330"/>
      <c r="P603" s="330"/>
      <c r="Q603" s="330"/>
      <c r="R603" s="330"/>
      <c r="S603" s="329"/>
      <c r="T603" s="329"/>
      <c r="U603" s="330"/>
      <c r="V603" s="330"/>
      <c r="W603" s="330"/>
      <c r="X603" s="329"/>
      <c r="Y603" s="329"/>
      <c r="Z603" s="330"/>
      <c r="AA603" s="329"/>
      <c r="AB603" s="329"/>
      <c r="AC603" s="329"/>
      <c r="AD603" s="329"/>
      <c r="AE603" s="329"/>
      <c r="AF603" s="329"/>
      <c r="AG603" s="329"/>
      <c r="AH603" s="329"/>
      <c r="AI603" s="329"/>
      <c r="AJ603" s="14"/>
    </row>
    <row r="604" spans="2:36" outlineLevel="1" x14ac:dyDescent="0.2">
      <c r="C604" s="119">
        <v>15</v>
      </c>
      <c r="D604" s="329"/>
      <c r="E604" s="329"/>
      <c r="F604" s="329" t="s">
        <v>312</v>
      </c>
      <c r="G604" s="329"/>
      <c r="H604" s="329"/>
      <c r="I604" s="330"/>
      <c r="J604" s="330"/>
      <c r="K604" s="330"/>
      <c r="L604" s="330"/>
      <c r="M604" s="330"/>
      <c r="N604" s="330"/>
      <c r="O604" s="330"/>
      <c r="P604" s="330"/>
      <c r="Q604" s="16" t="s">
        <v>110</v>
      </c>
      <c r="R604" s="392">
        <v>0</v>
      </c>
      <c r="S604" s="393">
        <v>0</v>
      </c>
      <c r="T604" s="393">
        <v>0</v>
      </c>
      <c r="U604" s="394">
        <v>-2103.6755196039167</v>
      </c>
      <c r="V604" s="394">
        <v>-2296.4393164602161</v>
      </c>
      <c r="W604" s="395">
        <v>-2246.3720885311786</v>
      </c>
      <c r="X604" s="393">
        <v>-2778.5273251553631</v>
      </c>
      <c r="Y604" s="393">
        <v>-3140.8898122621126</v>
      </c>
      <c r="Z604" s="394">
        <v>-3562.6954983006458</v>
      </c>
      <c r="AA604" s="393">
        <v>-2935.4945063635337</v>
      </c>
      <c r="AB604" s="396">
        <v>-3224.2222702254048</v>
      </c>
      <c r="AC604" s="396">
        <v>-3224.9868692360392</v>
      </c>
      <c r="AD604" s="396">
        <v>-3479.1580873442695</v>
      </c>
      <c r="AE604" s="396">
        <v>-3519.2491375063969</v>
      </c>
      <c r="AF604" s="396">
        <v>-3364.471589031461</v>
      </c>
      <c r="AG604" s="396">
        <v>-3733.1100819978001</v>
      </c>
      <c r="AH604" s="397">
        <v>-3765.7621967533019</v>
      </c>
      <c r="AI604" s="397">
        <v>-4346.3807505186669</v>
      </c>
      <c r="AJ604" s="14"/>
    </row>
    <row r="605" spans="2:36" outlineLevel="1" x14ac:dyDescent="0.2">
      <c r="C605" s="119">
        <v>15</v>
      </c>
      <c r="D605" s="329"/>
      <c r="E605" s="329"/>
      <c r="F605" s="329" t="s">
        <v>313</v>
      </c>
      <c r="G605" s="329"/>
      <c r="H605" s="329"/>
      <c r="I605" s="330"/>
      <c r="J605" s="330"/>
      <c r="K605" s="330"/>
      <c r="L605" s="330"/>
      <c r="M605" s="330"/>
      <c r="N605" s="330"/>
      <c r="O605" s="330"/>
      <c r="P605" s="330"/>
      <c r="Q605" s="16" t="s">
        <v>110</v>
      </c>
      <c r="R605" s="380"/>
      <c r="S605" s="381"/>
      <c r="T605" s="381"/>
      <c r="U605" s="382"/>
      <c r="V605" s="382"/>
      <c r="W605" s="383"/>
      <c r="X605" s="381"/>
      <c r="Y605" s="381"/>
      <c r="Z605" s="382"/>
      <c r="AA605" s="381"/>
      <c r="AB605" s="329"/>
      <c r="AC605" s="329"/>
      <c r="AD605" s="329"/>
      <c r="AE605" s="329"/>
      <c r="AF605" s="329"/>
      <c r="AG605" s="329"/>
      <c r="AH605" s="384"/>
      <c r="AI605" s="384"/>
      <c r="AJ605" s="14"/>
    </row>
    <row r="606" spans="2:36" outlineLevel="1" x14ac:dyDescent="0.2">
      <c r="C606" s="119">
        <v>15</v>
      </c>
      <c r="D606" s="329"/>
      <c r="E606" s="329"/>
      <c r="F606" s="329" t="s">
        <v>314</v>
      </c>
      <c r="G606" s="329"/>
      <c r="H606" s="329"/>
      <c r="I606" s="330"/>
      <c r="J606" s="330"/>
      <c r="K606" s="330"/>
      <c r="L606" s="330"/>
      <c r="M606" s="330"/>
      <c r="N606" s="330"/>
      <c r="O606" s="330"/>
      <c r="P606" s="330"/>
      <c r="Q606" s="16" t="s">
        <v>110</v>
      </c>
      <c r="R606" s="398">
        <v>0</v>
      </c>
      <c r="S606" s="399">
        <v>0</v>
      </c>
      <c r="T606" s="399">
        <v>0</v>
      </c>
      <c r="U606" s="400">
        <v>0</v>
      </c>
      <c r="V606" s="400">
        <v>0</v>
      </c>
      <c r="W606" s="401">
        <v>0</v>
      </c>
      <c r="X606" s="399">
        <v>-10172.305829572415</v>
      </c>
      <c r="Y606" s="399">
        <v>-181.26237256374205</v>
      </c>
      <c r="Z606" s="400">
        <v>-2506.2339976281014</v>
      </c>
      <c r="AA606" s="399">
        <v>-451.7770770384044</v>
      </c>
      <c r="AB606" s="339">
        <v>-463.00733570580087</v>
      </c>
      <c r="AC606" s="339">
        <v>0</v>
      </c>
      <c r="AD606" s="339">
        <v>-187.3841923153737</v>
      </c>
      <c r="AE606" s="339">
        <v>0</v>
      </c>
      <c r="AF606" s="339">
        <v>0</v>
      </c>
      <c r="AG606" s="339">
        <v>-51.650285786617822</v>
      </c>
      <c r="AH606" s="402">
        <v>-54.072896413619056</v>
      </c>
      <c r="AI606" s="402">
        <v>-57.249606823168193</v>
      </c>
      <c r="AJ606" s="14"/>
    </row>
    <row r="607" spans="2:36" outlineLevel="1" x14ac:dyDescent="0.2">
      <c r="C607" s="119">
        <v>15</v>
      </c>
      <c r="D607" s="329"/>
      <c r="E607" s="329"/>
      <c r="F607" s="329" t="s">
        <v>315</v>
      </c>
      <c r="G607" s="329"/>
      <c r="H607" s="329"/>
      <c r="I607" s="330"/>
      <c r="J607" s="330"/>
      <c r="K607" s="330"/>
      <c r="L607" s="330"/>
      <c r="M607" s="330"/>
      <c r="N607" s="330"/>
      <c r="O607" s="330"/>
      <c r="P607" s="330"/>
      <c r="Q607" s="16" t="s">
        <v>110</v>
      </c>
      <c r="R607" s="304">
        <v>0</v>
      </c>
      <c r="S607" s="305">
        <v>0</v>
      </c>
      <c r="T607" s="305">
        <v>0</v>
      </c>
      <c r="U607" s="305">
        <v>0</v>
      </c>
      <c r="V607" s="305">
        <v>0</v>
      </c>
      <c r="W607" s="306">
        <v>0</v>
      </c>
      <c r="X607" s="305">
        <v>-153.36969289149408</v>
      </c>
      <c r="Y607" s="305">
        <v>-313.3706075792096</v>
      </c>
      <c r="Z607" s="305">
        <v>-361.76700415662282</v>
      </c>
      <c r="AA607" s="305">
        <v>-415.79815015300943</v>
      </c>
      <c r="AB607" s="307">
        <v>-440.59255852230928</v>
      </c>
      <c r="AC607" s="307">
        <v>-459.43748133993432</v>
      </c>
      <c r="AD607" s="307">
        <v>-462.11869037950305</v>
      </c>
      <c r="AE607" s="307">
        <v>-464.86704863822717</v>
      </c>
      <c r="AF607" s="307">
        <v>-464.80060025416878</v>
      </c>
      <c r="AG607" s="307">
        <v>-465.49151186627927</v>
      </c>
      <c r="AH607" s="362">
        <v>-466.99381567603962</v>
      </c>
      <c r="AI607" s="362">
        <v>-468.57909175914472</v>
      </c>
      <c r="AJ607" s="14"/>
    </row>
    <row r="608" spans="2:36" outlineLevel="1" x14ac:dyDescent="0.2">
      <c r="C608" s="119">
        <v>15</v>
      </c>
      <c r="D608" s="329"/>
      <c r="E608" s="329"/>
      <c r="F608" s="364" t="s">
        <v>316</v>
      </c>
      <c r="G608" s="364"/>
      <c r="H608" s="364"/>
      <c r="I608" s="365"/>
      <c r="J608" s="365"/>
      <c r="K608" s="365"/>
      <c r="L608" s="365"/>
      <c r="M608" s="365"/>
      <c r="N608" s="365"/>
      <c r="O608" s="365"/>
      <c r="P608" s="365"/>
      <c r="Q608" s="366" t="s">
        <v>110</v>
      </c>
      <c r="R608" s="390">
        <v>0</v>
      </c>
      <c r="S608" s="390">
        <v>0</v>
      </c>
      <c r="T608" s="390">
        <v>0</v>
      </c>
      <c r="U608" s="390">
        <v>-2103.6755196039167</v>
      </c>
      <c r="V608" s="390">
        <v>-2296.4393164602161</v>
      </c>
      <c r="W608" s="390">
        <v>-2246.3720885311786</v>
      </c>
      <c r="X608" s="390">
        <v>-13104.202847619272</v>
      </c>
      <c r="Y608" s="390">
        <v>-3635.5227924050646</v>
      </c>
      <c r="Z608" s="390">
        <v>-6430.6965000853697</v>
      </c>
      <c r="AA608" s="390">
        <v>-3803.0697335549476</v>
      </c>
      <c r="AB608" s="390">
        <v>-4127.8221644535151</v>
      </c>
      <c r="AC608" s="390">
        <v>-3684.4243505759737</v>
      </c>
      <c r="AD608" s="390">
        <v>-4128.6609700391464</v>
      </c>
      <c r="AE608" s="390">
        <v>-3984.116186144624</v>
      </c>
      <c r="AF608" s="390">
        <v>-3829.2721892856298</v>
      </c>
      <c r="AG608" s="390">
        <v>-4250.2518796506974</v>
      </c>
      <c r="AH608" s="390">
        <v>-4286.828908842961</v>
      </c>
      <c r="AI608" s="390">
        <v>-4872.2094491009802</v>
      </c>
      <c r="AJ608" s="14"/>
    </row>
    <row r="609" spans="2:36" outlineLevel="1" x14ac:dyDescent="0.2">
      <c r="C609" s="119">
        <v>15</v>
      </c>
      <c r="D609" s="329"/>
      <c r="E609" s="329"/>
      <c r="F609" s="329"/>
      <c r="G609" s="329"/>
      <c r="H609" s="329"/>
      <c r="I609" s="330"/>
      <c r="J609" s="330"/>
      <c r="K609" s="330"/>
      <c r="L609" s="330"/>
      <c r="M609" s="330"/>
      <c r="N609" s="330"/>
      <c r="O609" s="330"/>
      <c r="P609" s="330"/>
      <c r="Q609" s="330"/>
      <c r="R609" s="330"/>
      <c r="S609" s="329"/>
      <c r="T609" s="329"/>
      <c r="U609" s="330"/>
      <c r="V609" s="330"/>
      <c r="W609" s="330"/>
      <c r="X609" s="329"/>
      <c r="Y609" s="329"/>
      <c r="Z609" s="330"/>
      <c r="AA609" s="329"/>
      <c r="AB609" s="329"/>
      <c r="AC609" s="329"/>
      <c r="AD609" s="329"/>
      <c r="AE609" s="329"/>
      <c r="AF609" s="329"/>
      <c r="AG609" s="329"/>
      <c r="AH609" s="329"/>
      <c r="AI609" s="329"/>
      <c r="AJ609" s="14"/>
    </row>
    <row r="610" spans="2:36" s="310" customFormat="1" outlineLevel="1" x14ac:dyDescent="0.2">
      <c r="C610" s="119">
        <v>15</v>
      </c>
      <c r="E610" s="328" t="s">
        <v>317</v>
      </c>
      <c r="F610" s="259"/>
      <c r="G610" s="329"/>
      <c r="H610" s="329"/>
      <c r="I610" s="330"/>
      <c r="J610" s="330"/>
      <c r="K610" s="330"/>
      <c r="L610" s="330"/>
      <c r="M610" s="330"/>
      <c r="N610" s="330"/>
      <c r="O610" s="330"/>
      <c r="P610" s="330"/>
      <c r="Q610" s="16" t="s">
        <v>110</v>
      </c>
      <c r="R610" s="340">
        <v>0</v>
      </c>
      <c r="S610" s="341">
        <v>0</v>
      </c>
      <c r="T610" s="341">
        <v>0</v>
      </c>
      <c r="U610" s="341">
        <v>0</v>
      </c>
      <c r="V610" s="341">
        <v>0</v>
      </c>
      <c r="W610" s="342">
        <v>0</v>
      </c>
      <c r="X610" s="341">
        <v>0</v>
      </c>
      <c r="Y610" s="341">
        <v>-10145.883289932139</v>
      </c>
      <c r="Z610" s="341">
        <v>-10260.758516779535</v>
      </c>
      <c r="AA610" s="341">
        <v>-12672.733660687521</v>
      </c>
      <c r="AB610" s="343">
        <v>-13016.131674235927</v>
      </c>
      <c r="AC610" s="343">
        <v>-13364.36215369799</v>
      </c>
      <c r="AD610" s="343">
        <v>-12837.880451378158</v>
      </c>
      <c r="AE610" s="343">
        <v>-12495.73201547248</v>
      </c>
      <c r="AF610" s="343">
        <v>-11963.054053204214</v>
      </c>
      <c r="AG610" s="343">
        <v>-11430.4519222938</v>
      </c>
      <c r="AH610" s="344">
        <v>-10948.714054045784</v>
      </c>
      <c r="AI610" s="344">
        <v>-10467.684471788283</v>
      </c>
      <c r="AJ610" s="403"/>
    </row>
    <row r="611" spans="2:36" outlineLevel="1" x14ac:dyDescent="0.2">
      <c r="C611" s="119">
        <v>15</v>
      </c>
      <c r="D611" s="259"/>
      <c r="E611" s="259"/>
      <c r="G611" s="259"/>
      <c r="H611" s="259"/>
      <c r="I611" s="16"/>
      <c r="J611" s="16"/>
      <c r="K611" s="16"/>
      <c r="L611" s="16"/>
      <c r="M611" s="16"/>
      <c r="N611" s="16"/>
      <c r="O611" s="16"/>
      <c r="P611" s="16"/>
      <c r="Q611" s="16"/>
      <c r="R611" s="16"/>
      <c r="S611" s="259"/>
      <c r="T611" s="259"/>
      <c r="U611" s="16"/>
      <c r="V611" s="16"/>
      <c r="W611" s="16"/>
      <c r="X611" s="259"/>
      <c r="Y611" s="259"/>
      <c r="Z611" s="16"/>
      <c r="AA611" s="259"/>
      <c r="AB611" s="259"/>
      <c r="AC611" s="259"/>
      <c r="AD611" s="259"/>
      <c r="AE611" s="259"/>
      <c r="AF611" s="259"/>
      <c r="AG611" s="259"/>
      <c r="AH611" s="259"/>
      <c r="AI611" s="259"/>
      <c r="AJ611" s="14"/>
    </row>
    <row r="612" spans="2:36" s="11" customFormat="1" outlineLevel="1" x14ac:dyDescent="0.2">
      <c r="B612" s="310"/>
      <c r="C612" s="119">
        <v>15</v>
      </c>
      <c r="E612" s="120" t="s">
        <v>318</v>
      </c>
      <c r="F612" s="121"/>
      <c r="G612" s="121"/>
      <c r="H612" s="121"/>
      <c r="I612" s="121"/>
      <c r="J612" s="121"/>
      <c r="K612" s="121"/>
      <c r="L612" s="121"/>
      <c r="M612" s="121"/>
      <c r="N612" s="121"/>
      <c r="O612" s="121"/>
      <c r="P612" s="121"/>
      <c r="Q612" s="122"/>
      <c r="R612" s="123"/>
      <c r="S612" s="123"/>
      <c r="T612" s="123"/>
      <c r="U612" s="123"/>
      <c r="V612" s="123"/>
      <c r="W612" s="123"/>
      <c r="X612" s="123"/>
      <c r="Y612" s="123"/>
      <c r="Z612" s="123"/>
      <c r="AA612" s="123"/>
      <c r="AB612" s="123"/>
      <c r="AC612" s="123"/>
      <c r="AD612" s="123"/>
      <c r="AE612" s="123"/>
      <c r="AF612" s="123"/>
      <c r="AG612" s="123"/>
      <c r="AH612" s="123"/>
      <c r="AI612" s="123"/>
    </row>
    <row r="613" spans="2:36" outlineLevel="1" x14ac:dyDescent="0.2">
      <c r="C613" s="119">
        <v>15</v>
      </c>
      <c r="D613" s="259"/>
      <c r="E613" s="259"/>
      <c r="F613" s="259"/>
      <c r="G613" s="259"/>
      <c r="H613" s="259"/>
      <c r="I613" s="16"/>
      <c r="J613" s="16"/>
      <c r="K613" s="16"/>
      <c r="L613" s="16"/>
      <c r="M613" s="16"/>
      <c r="N613" s="16"/>
      <c r="O613" s="16"/>
      <c r="P613" s="16"/>
      <c r="Q613" s="16"/>
      <c r="R613" s="16"/>
      <c r="S613" s="259"/>
      <c r="T613" s="259"/>
      <c r="U613" s="16"/>
      <c r="V613" s="16"/>
      <c r="W613" s="16"/>
      <c r="X613" s="259"/>
      <c r="Y613" s="259"/>
      <c r="Z613" s="16"/>
      <c r="AA613" s="259"/>
      <c r="AB613" s="259"/>
      <c r="AC613" s="259"/>
      <c r="AD613" s="259"/>
      <c r="AE613" s="259"/>
      <c r="AF613" s="259"/>
      <c r="AG613" s="259"/>
      <c r="AH613" s="259"/>
      <c r="AI613" s="259"/>
      <c r="AJ613" s="14"/>
    </row>
    <row r="614" spans="2:36" outlineLevel="1" x14ac:dyDescent="0.2">
      <c r="C614" s="119">
        <v>15</v>
      </c>
      <c r="D614" s="259"/>
      <c r="E614" s="373" t="s">
        <v>319</v>
      </c>
      <c r="F614" s="259"/>
      <c r="G614" s="259"/>
      <c r="H614" s="259"/>
      <c r="I614" s="16"/>
      <c r="J614" s="16"/>
      <c r="K614" s="16"/>
      <c r="L614" s="16"/>
      <c r="M614" s="16"/>
      <c r="N614" s="16"/>
      <c r="O614" s="16"/>
      <c r="P614" s="16"/>
      <c r="Q614" s="16" t="s">
        <v>110</v>
      </c>
      <c r="R614" s="340">
        <v>0</v>
      </c>
      <c r="S614" s="341">
        <v>0</v>
      </c>
      <c r="T614" s="341">
        <v>0</v>
      </c>
      <c r="U614" s="341">
        <v>0</v>
      </c>
      <c r="V614" s="341">
        <v>0</v>
      </c>
      <c r="W614" s="342">
        <v>1.8322010050851532</v>
      </c>
      <c r="X614" s="341">
        <v>-10145.883289932139</v>
      </c>
      <c r="Y614" s="341">
        <v>-10260.758516779535</v>
      </c>
      <c r="Z614" s="341">
        <v>-12672.733660687521</v>
      </c>
      <c r="AA614" s="341">
        <v>-13016.131674235927</v>
      </c>
      <c r="AB614" s="343">
        <v>-13364.36215369799</v>
      </c>
      <c r="AC614" s="343">
        <v>-12837.880451378158</v>
      </c>
      <c r="AD614" s="343">
        <v>-12495.73201547248</v>
      </c>
      <c r="AE614" s="343">
        <v>-11963.054053204214</v>
      </c>
      <c r="AF614" s="343">
        <v>-11430.4519222938</v>
      </c>
      <c r="AG614" s="343">
        <v>-10948.714054045784</v>
      </c>
      <c r="AH614" s="344">
        <v>-10467.684471788283</v>
      </c>
      <c r="AI614" s="344">
        <v>-9988.0226225390852</v>
      </c>
      <c r="AJ614" s="14"/>
    </row>
    <row r="615" spans="2:36" outlineLevel="1" x14ac:dyDescent="0.2">
      <c r="C615" s="119">
        <v>15</v>
      </c>
      <c r="D615" s="259"/>
      <c r="E615" s="373"/>
      <c r="F615" s="259"/>
      <c r="G615" s="259"/>
      <c r="H615" s="259"/>
      <c r="I615" s="16"/>
      <c r="J615" s="16"/>
      <c r="K615" s="16"/>
      <c r="L615" s="16"/>
      <c r="M615" s="16"/>
      <c r="N615" s="16"/>
      <c r="O615" s="16"/>
      <c r="P615" s="16"/>
      <c r="Q615" s="16"/>
      <c r="R615" s="16"/>
      <c r="S615" s="259"/>
      <c r="T615" s="259"/>
      <c r="U615" s="16"/>
      <c r="V615" s="16"/>
      <c r="W615" s="16"/>
      <c r="X615" s="259"/>
      <c r="Y615" s="259"/>
      <c r="Z615" s="16"/>
      <c r="AA615" s="259"/>
      <c r="AB615" s="259"/>
      <c r="AC615" s="259"/>
      <c r="AD615" s="259"/>
      <c r="AE615" s="259"/>
      <c r="AF615" s="259"/>
      <c r="AG615" s="259"/>
      <c r="AH615" s="259"/>
      <c r="AI615" s="259"/>
      <c r="AJ615" s="14"/>
    </row>
    <row r="616" spans="2:36" s="310" customFormat="1" outlineLevel="1" x14ac:dyDescent="0.2">
      <c r="C616" s="119">
        <v>15</v>
      </c>
      <c r="D616" s="329"/>
      <c r="E616" s="328" t="s">
        <v>320</v>
      </c>
      <c r="F616" s="329"/>
      <c r="G616" s="329"/>
      <c r="H616" s="329"/>
      <c r="I616" s="330"/>
      <c r="J616" s="330"/>
      <c r="K616" s="330"/>
      <c r="L616" s="330"/>
      <c r="M616" s="330"/>
      <c r="N616" s="330"/>
      <c r="O616" s="330"/>
      <c r="P616" s="330"/>
      <c r="Q616" s="16" t="s">
        <v>110</v>
      </c>
      <c r="R616" s="404">
        <v>0</v>
      </c>
      <c r="S616" s="405">
        <v>0</v>
      </c>
      <c r="T616" s="405">
        <v>0</v>
      </c>
      <c r="U616" s="405">
        <v>0</v>
      </c>
      <c r="V616" s="405">
        <v>0</v>
      </c>
      <c r="W616" s="405">
        <v>0.33557112587219795</v>
      </c>
      <c r="X616" s="405">
        <v>0</v>
      </c>
      <c r="Y616" s="405">
        <v>0</v>
      </c>
      <c r="Z616" s="405">
        <v>0</v>
      </c>
      <c r="AA616" s="405">
        <v>0</v>
      </c>
      <c r="AB616" s="405">
        <v>0</v>
      </c>
      <c r="AC616" s="405">
        <v>0</v>
      </c>
      <c r="AD616" s="405">
        <v>0</v>
      </c>
      <c r="AE616" s="405">
        <v>0</v>
      </c>
      <c r="AF616" s="405">
        <v>0</v>
      </c>
      <c r="AG616" s="405">
        <v>0</v>
      </c>
      <c r="AH616" s="406">
        <v>0</v>
      </c>
      <c r="AI616" s="406">
        <v>0</v>
      </c>
      <c r="AJ616" s="403"/>
    </row>
    <row r="617" spans="2:36" s="310" customFormat="1" outlineLevel="1" x14ac:dyDescent="0.2">
      <c r="D617" s="329"/>
      <c r="E617" s="329"/>
      <c r="F617" s="329"/>
      <c r="G617" s="329"/>
      <c r="H617" s="329"/>
      <c r="I617" s="330"/>
      <c r="J617" s="330"/>
      <c r="K617" s="330"/>
      <c r="L617" s="330"/>
      <c r="M617" s="330"/>
      <c r="N617" s="330"/>
      <c r="O617" s="330"/>
      <c r="P617" s="330"/>
      <c r="Q617" s="330"/>
      <c r="R617" s="330"/>
      <c r="S617" s="329"/>
      <c r="T617" s="329"/>
      <c r="U617" s="330"/>
      <c r="V617" s="330"/>
      <c r="W617" s="330"/>
      <c r="X617" s="329"/>
      <c r="Y617" s="329"/>
      <c r="Z617" s="330"/>
      <c r="AA617" s="329"/>
      <c r="AB617" s="329"/>
      <c r="AC617" s="329"/>
      <c r="AD617" s="329"/>
      <c r="AE617" s="329"/>
      <c r="AF617" s="329"/>
      <c r="AG617" s="329"/>
      <c r="AH617" s="329"/>
      <c r="AI617" s="329"/>
      <c r="AJ617" s="403"/>
    </row>
    <row r="618" spans="2:36" x14ac:dyDescent="0.2">
      <c r="C618" s="116">
        <v>16</v>
      </c>
      <c r="D618" s="67" t="s">
        <v>146</v>
      </c>
      <c r="E618" s="67"/>
      <c r="F618" s="67"/>
      <c r="G618" s="67" t="s">
        <v>298</v>
      </c>
      <c r="H618" s="102"/>
      <c r="I618" s="67"/>
      <c r="J618" s="67"/>
      <c r="K618" s="102"/>
      <c r="L618" s="67"/>
      <c r="M618" s="67"/>
      <c r="N618" s="67"/>
      <c r="O618" s="67"/>
      <c r="P618" s="67"/>
      <c r="Q618" s="117" t="s">
        <v>110</v>
      </c>
      <c r="R618" s="118">
        <v>0</v>
      </c>
      <c r="S618" s="118">
        <v>0</v>
      </c>
      <c r="T618" s="118">
        <v>0</v>
      </c>
      <c r="U618" s="118">
        <v>0</v>
      </c>
      <c r="V618" s="118">
        <v>0</v>
      </c>
      <c r="W618" s="118">
        <v>16.256383438845436</v>
      </c>
      <c r="X618" s="118">
        <v>0</v>
      </c>
      <c r="Y618" s="118">
        <v>0</v>
      </c>
      <c r="Z618" s="118">
        <v>0</v>
      </c>
      <c r="AA618" s="118">
        <v>0</v>
      </c>
      <c r="AB618" s="118">
        <v>0</v>
      </c>
      <c r="AC618" s="118">
        <v>0</v>
      </c>
      <c r="AD618" s="118">
        <v>0</v>
      </c>
      <c r="AE618" s="118">
        <v>0</v>
      </c>
      <c r="AF618" s="118">
        <v>0</v>
      </c>
      <c r="AG618" s="118">
        <v>0</v>
      </c>
      <c r="AH618" s="118">
        <v>0</v>
      </c>
      <c r="AI618" s="118">
        <v>0</v>
      </c>
    </row>
    <row r="619" spans="2:36" s="11" customFormat="1" outlineLevel="1" x14ac:dyDescent="0.2">
      <c r="B619" s="310"/>
      <c r="C619" s="119">
        <v>16</v>
      </c>
      <c r="E619" s="120" t="s">
        <v>299</v>
      </c>
      <c r="F619" s="121"/>
      <c r="G619" s="121"/>
      <c r="H619" s="121"/>
      <c r="I619" s="121"/>
      <c r="J619" s="121"/>
      <c r="K619" s="121"/>
      <c r="L619" s="121"/>
      <c r="M619" s="121"/>
      <c r="N619" s="121"/>
      <c r="O619" s="121"/>
      <c r="P619" s="121"/>
      <c r="Q619" s="122"/>
      <c r="R619" s="123"/>
      <c r="S619" s="123"/>
      <c r="T619" s="123"/>
      <c r="U619" s="123"/>
      <c r="V619" s="123"/>
      <c r="W619" s="123"/>
      <c r="X619" s="123"/>
      <c r="Y619" s="123"/>
      <c r="Z619" s="123"/>
      <c r="AA619" s="123"/>
      <c r="AB619" s="123"/>
      <c r="AC619" s="123"/>
      <c r="AD619" s="123"/>
      <c r="AE619" s="123"/>
      <c r="AF619" s="123"/>
      <c r="AG619" s="123"/>
      <c r="AH619" s="123"/>
      <c r="AI619" s="123"/>
    </row>
    <row r="620" spans="2:36" s="11" customFormat="1" outlineLevel="1" x14ac:dyDescent="0.2">
      <c r="B620" s="310"/>
      <c r="C620" s="119">
        <v>16</v>
      </c>
      <c r="E620" s="359"/>
      <c r="F620" s="309"/>
      <c r="G620" s="309"/>
      <c r="H620" s="309"/>
      <c r="I620" s="309"/>
      <c r="J620" s="309"/>
      <c r="K620" s="309"/>
      <c r="L620" s="309"/>
      <c r="M620" s="309"/>
      <c r="N620" s="309"/>
      <c r="O620" s="309"/>
      <c r="P620" s="309"/>
      <c r="Q620" s="360"/>
      <c r="R620" s="361"/>
      <c r="S620" s="361"/>
      <c r="T620" s="361"/>
      <c r="U620" s="361"/>
      <c r="V620" s="361"/>
      <c r="W620" s="361"/>
      <c r="X620" s="361"/>
      <c r="Y620" s="361"/>
      <c r="Z620" s="361"/>
      <c r="AA620" s="361"/>
      <c r="AB620" s="361"/>
      <c r="AC620" s="361"/>
      <c r="AD620" s="361"/>
      <c r="AE620" s="361"/>
      <c r="AF620" s="361"/>
      <c r="AG620" s="361"/>
      <c r="AH620" s="361"/>
      <c r="AI620" s="361"/>
    </row>
    <row r="621" spans="2:36" outlineLevel="1" x14ac:dyDescent="0.2">
      <c r="C621" s="119">
        <v>16</v>
      </c>
      <c r="D621" s="329"/>
      <c r="E621" s="124" t="s">
        <v>300</v>
      </c>
      <c r="F621" s="329"/>
      <c r="G621" s="329"/>
      <c r="H621" s="329"/>
      <c r="I621" s="330"/>
      <c r="J621" s="330"/>
      <c r="K621" s="330"/>
      <c r="L621" s="330"/>
      <c r="M621" s="330"/>
      <c r="N621" s="330"/>
      <c r="O621" s="330"/>
      <c r="P621" s="330"/>
      <c r="Q621" s="16" t="s">
        <v>110</v>
      </c>
      <c r="R621" s="299">
        <v>0</v>
      </c>
      <c r="S621" s="300">
        <v>0</v>
      </c>
      <c r="T621" s="300">
        <v>0</v>
      </c>
      <c r="U621" s="300">
        <v>3598.0018857257637</v>
      </c>
      <c r="V621" s="300">
        <v>3868.5023417018242</v>
      </c>
      <c r="W621" s="301">
        <v>4049.8239163711887</v>
      </c>
      <c r="X621" s="300">
        <v>5008.5937871778424</v>
      </c>
      <c r="Y621" s="300">
        <v>6073.2389864662382</v>
      </c>
      <c r="Z621" s="300">
        <v>6502.6566345475439</v>
      </c>
      <c r="AA621" s="300">
        <v>6648.489804976577</v>
      </c>
      <c r="AB621" s="302">
        <v>6036.3255987786251</v>
      </c>
      <c r="AC621" s="302">
        <v>5410.8040842625815</v>
      </c>
      <c r="AD621" s="302">
        <v>5106.7323914857698</v>
      </c>
      <c r="AE621" s="302">
        <v>6238.1950581688316</v>
      </c>
      <c r="AF621" s="302">
        <v>6580.4255602353423</v>
      </c>
      <c r="AG621" s="302">
        <v>5461.7775862354156</v>
      </c>
      <c r="AH621" s="348">
        <v>6738.4296418650147</v>
      </c>
      <c r="AI621" s="348">
        <v>6723.5639422921122</v>
      </c>
      <c r="AJ621" s="14"/>
    </row>
    <row r="622" spans="2:36" outlineLevel="1" x14ac:dyDescent="0.2">
      <c r="C622" s="119">
        <v>16</v>
      </c>
      <c r="D622" s="329"/>
      <c r="E622" s="124" t="s">
        <v>231</v>
      </c>
      <c r="F622" s="329"/>
      <c r="G622" s="329"/>
      <c r="H622" s="329"/>
      <c r="I622" s="330"/>
      <c r="J622" s="330"/>
      <c r="K622" s="330"/>
      <c r="L622" s="330"/>
      <c r="M622" s="330"/>
      <c r="N622" s="330"/>
      <c r="O622" s="330"/>
      <c r="P622" s="330"/>
      <c r="Q622" s="16" t="s">
        <v>110</v>
      </c>
      <c r="R622" s="314">
        <v>0</v>
      </c>
      <c r="S622" s="315">
        <v>0</v>
      </c>
      <c r="T622" s="315">
        <v>0</v>
      </c>
      <c r="U622" s="315">
        <v>0</v>
      </c>
      <c r="V622" s="315">
        <v>0</v>
      </c>
      <c r="W622" s="316">
        <v>0</v>
      </c>
      <c r="X622" s="315">
        <v>0</v>
      </c>
      <c r="Y622" s="315">
        <v>0</v>
      </c>
      <c r="Z622" s="315">
        <v>0</v>
      </c>
      <c r="AA622" s="315">
        <v>0</v>
      </c>
      <c r="AB622" s="5">
        <v>0</v>
      </c>
      <c r="AC622" s="5">
        <v>0</v>
      </c>
      <c r="AD622" s="5">
        <v>0</v>
      </c>
      <c r="AE622" s="5">
        <v>0</v>
      </c>
      <c r="AF622" s="5">
        <v>0</v>
      </c>
      <c r="AG622" s="5">
        <v>0</v>
      </c>
      <c r="AH622" s="350">
        <v>0</v>
      </c>
      <c r="AI622" s="350">
        <v>0</v>
      </c>
      <c r="AJ622" s="14"/>
    </row>
    <row r="623" spans="2:36" outlineLevel="1" x14ac:dyDescent="0.2">
      <c r="C623" s="119">
        <v>16</v>
      </c>
      <c r="D623" s="329"/>
      <c r="E623" s="328" t="s">
        <v>230</v>
      </c>
      <c r="F623" s="329"/>
      <c r="G623" s="329"/>
      <c r="H623" s="329"/>
      <c r="I623" s="330"/>
      <c r="J623" s="330"/>
      <c r="K623" s="330"/>
      <c r="L623" s="330"/>
      <c r="M623" s="330"/>
      <c r="N623" s="330"/>
      <c r="O623" s="330"/>
      <c r="P623" s="330"/>
      <c r="Q623" s="16" t="s">
        <v>110</v>
      </c>
      <c r="R623" s="314">
        <v>0</v>
      </c>
      <c r="S623" s="315">
        <v>0</v>
      </c>
      <c r="T623" s="315">
        <v>0</v>
      </c>
      <c r="U623" s="315">
        <v>0</v>
      </c>
      <c r="V623" s="315">
        <v>0</v>
      </c>
      <c r="W623" s="316">
        <v>0</v>
      </c>
      <c r="X623" s="315">
        <v>0</v>
      </c>
      <c r="Y623" s="315">
        <v>0</v>
      </c>
      <c r="Z623" s="315">
        <v>0</v>
      </c>
      <c r="AA623" s="315">
        <v>0</v>
      </c>
      <c r="AB623" s="5">
        <v>0</v>
      </c>
      <c r="AC623" s="5">
        <v>0</v>
      </c>
      <c r="AD623" s="5">
        <v>0</v>
      </c>
      <c r="AE623" s="5">
        <v>0</v>
      </c>
      <c r="AF623" s="5">
        <v>0</v>
      </c>
      <c r="AG623" s="5">
        <v>0</v>
      </c>
      <c r="AH623" s="350">
        <v>0</v>
      </c>
      <c r="AI623" s="350">
        <v>0</v>
      </c>
      <c r="AJ623" s="14"/>
    </row>
    <row r="624" spans="2:36" outlineLevel="1" x14ac:dyDescent="0.2">
      <c r="C624" s="119">
        <v>16</v>
      </c>
      <c r="D624" s="329"/>
      <c r="E624" s="328" t="s">
        <v>17</v>
      </c>
      <c r="F624" s="329"/>
      <c r="G624" s="329"/>
      <c r="H624" s="329"/>
      <c r="I624" s="330"/>
      <c r="J624" s="330"/>
      <c r="K624" s="330"/>
      <c r="L624" s="330"/>
      <c r="M624" s="330"/>
      <c r="N624" s="330"/>
      <c r="O624" s="330"/>
      <c r="P624" s="330"/>
      <c r="Q624" s="16" t="s">
        <v>110</v>
      </c>
      <c r="R624" s="314"/>
      <c r="S624" s="315"/>
      <c r="T624" s="315"/>
      <c r="U624" s="315"/>
      <c r="V624" s="315"/>
      <c r="W624" s="316"/>
      <c r="X624" s="315"/>
      <c r="Y624" s="315"/>
      <c r="Z624" s="315"/>
      <c r="AA624" s="315"/>
      <c r="AB624" s="5"/>
      <c r="AC624" s="5"/>
      <c r="AD624" s="5"/>
      <c r="AE624" s="5"/>
      <c r="AF624" s="5"/>
      <c r="AG624" s="5"/>
      <c r="AH624" s="350"/>
      <c r="AI624" s="350"/>
      <c r="AJ624" s="14"/>
    </row>
    <row r="625" spans="2:36" outlineLevel="1" x14ac:dyDescent="0.2">
      <c r="C625" s="119">
        <v>16</v>
      </c>
      <c r="D625" s="329"/>
      <c r="E625" s="328" t="s">
        <v>266</v>
      </c>
      <c r="F625" s="329"/>
      <c r="G625" s="329"/>
      <c r="H625" s="329"/>
      <c r="I625" s="330"/>
      <c r="J625" s="330"/>
      <c r="K625" s="330"/>
      <c r="L625" s="330"/>
      <c r="M625" s="330"/>
      <c r="N625" s="330"/>
      <c r="O625" s="330"/>
      <c r="P625" s="330"/>
      <c r="Q625" s="16" t="s">
        <v>110</v>
      </c>
      <c r="R625" s="314">
        <v>0</v>
      </c>
      <c r="S625" s="315">
        <v>0</v>
      </c>
      <c r="T625" s="315">
        <v>0</v>
      </c>
      <c r="U625" s="315">
        <v>0</v>
      </c>
      <c r="V625" s="315">
        <v>0</v>
      </c>
      <c r="W625" s="316">
        <v>88.759013452921266</v>
      </c>
      <c r="X625" s="315">
        <v>450.58957839685831</v>
      </c>
      <c r="Y625" s="315">
        <v>620.78449355058501</v>
      </c>
      <c r="Z625" s="315">
        <v>693.619121645071</v>
      </c>
      <c r="AA625" s="315">
        <v>764.55995708714477</v>
      </c>
      <c r="AB625" s="5">
        <v>825.15765996548316</v>
      </c>
      <c r="AC625" s="5">
        <v>1386.7343994070313</v>
      </c>
      <c r="AD625" s="5">
        <v>1410.6491633358692</v>
      </c>
      <c r="AE625" s="5">
        <v>1433.4017891650369</v>
      </c>
      <c r="AF625" s="5">
        <v>1454.4111401057619</v>
      </c>
      <c r="AG625" s="5">
        <v>1464.2206518381822</v>
      </c>
      <c r="AH625" s="350">
        <v>1471.7117163463267</v>
      </c>
      <c r="AI625" s="350">
        <v>1489.3812544013917</v>
      </c>
      <c r="AJ625" s="14"/>
    </row>
    <row r="626" spans="2:36" outlineLevel="1" x14ac:dyDescent="0.2">
      <c r="C626" s="119">
        <v>16</v>
      </c>
      <c r="D626" s="329"/>
      <c r="E626" s="328" t="s">
        <v>267</v>
      </c>
      <c r="F626" s="329"/>
      <c r="G626" s="329"/>
      <c r="H626" s="329"/>
      <c r="I626" s="330"/>
      <c r="J626" s="330"/>
      <c r="K626" s="330"/>
      <c r="L626" s="330"/>
      <c r="M626" s="330"/>
      <c r="N626" s="330"/>
      <c r="O626" s="330"/>
      <c r="P626" s="330"/>
      <c r="Q626" s="16" t="s">
        <v>110</v>
      </c>
      <c r="R626" s="304">
        <v>0</v>
      </c>
      <c r="S626" s="305">
        <v>0</v>
      </c>
      <c r="T626" s="305">
        <v>0</v>
      </c>
      <c r="U626" s="305">
        <v>0</v>
      </c>
      <c r="V626" s="305">
        <v>0</v>
      </c>
      <c r="W626" s="306">
        <v>0</v>
      </c>
      <c r="X626" s="305">
        <v>0</v>
      </c>
      <c r="Y626" s="305">
        <v>0</v>
      </c>
      <c r="Z626" s="305">
        <v>0</v>
      </c>
      <c r="AA626" s="305">
        <v>0</v>
      </c>
      <c r="AB626" s="307">
        <v>0</v>
      </c>
      <c r="AC626" s="307">
        <v>0</v>
      </c>
      <c r="AD626" s="307">
        <v>0</v>
      </c>
      <c r="AE626" s="307">
        <v>0</v>
      </c>
      <c r="AF626" s="307">
        <v>0</v>
      </c>
      <c r="AG626" s="307">
        <v>0</v>
      </c>
      <c r="AH626" s="362">
        <v>0</v>
      </c>
      <c r="AI626" s="362">
        <v>0</v>
      </c>
      <c r="AJ626" s="14"/>
    </row>
    <row r="627" spans="2:36" outlineLevel="1" x14ac:dyDescent="0.2">
      <c r="C627" s="119">
        <v>16</v>
      </c>
      <c r="D627" s="329"/>
      <c r="E627" s="328" t="s">
        <v>301</v>
      </c>
      <c r="F627" s="329"/>
      <c r="G627" s="329"/>
      <c r="H627" s="329"/>
      <c r="I627" s="330"/>
      <c r="J627" s="330"/>
      <c r="K627" s="330"/>
      <c r="L627" s="330"/>
      <c r="M627" s="330"/>
      <c r="N627" s="330"/>
      <c r="O627" s="330"/>
      <c r="P627" s="330"/>
      <c r="Q627" s="16"/>
      <c r="R627" s="5"/>
      <c r="S627" s="5"/>
      <c r="T627" s="5"/>
      <c r="U627" s="5"/>
      <c r="V627" s="5"/>
      <c r="W627" s="5"/>
      <c r="X627" s="5"/>
      <c r="Y627" s="5"/>
      <c r="Z627" s="5"/>
      <c r="AA627" s="5"/>
      <c r="AB627" s="5"/>
      <c r="AC627" s="5"/>
      <c r="AD627" s="5"/>
      <c r="AE627" s="5"/>
      <c r="AF627" s="5"/>
      <c r="AG627" s="5"/>
      <c r="AH627" s="5"/>
      <c r="AI627" s="5"/>
      <c r="AJ627" s="14"/>
    </row>
    <row r="628" spans="2:36" outlineLevel="1" x14ac:dyDescent="0.2">
      <c r="C628" s="119">
        <v>16</v>
      </c>
      <c r="D628" s="329"/>
      <c r="F628" s="329" t="s">
        <v>270</v>
      </c>
      <c r="G628" s="329"/>
      <c r="H628" s="329"/>
      <c r="I628" s="330"/>
      <c r="J628" s="330"/>
      <c r="K628" s="330"/>
      <c r="L628" s="330"/>
      <c r="M628" s="330"/>
      <c r="N628" s="330"/>
      <c r="O628" s="330"/>
      <c r="P628" s="330"/>
      <c r="Q628" s="16" t="s">
        <v>110</v>
      </c>
      <c r="R628" s="314">
        <v>0</v>
      </c>
      <c r="S628" s="315">
        <v>0</v>
      </c>
      <c r="T628" s="315">
        <v>0</v>
      </c>
      <c r="U628" s="315">
        <v>0</v>
      </c>
      <c r="V628" s="315">
        <v>0</v>
      </c>
      <c r="W628" s="316">
        <v>0</v>
      </c>
      <c r="X628" s="315">
        <v>6871.8484469557143</v>
      </c>
      <c r="Y628" s="315">
        <v>14196.687554106124</v>
      </c>
      <c r="Z628" s="315">
        <v>15570.526250580873</v>
      </c>
      <c r="AA628" s="315">
        <v>16791.254592394762</v>
      </c>
      <c r="AB628" s="5">
        <v>19305.473581292514</v>
      </c>
      <c r="AC628" s="5">
        <v>19900.315563982433</v>
      </c>
      <c r="AD628" s="5">
        <v>20327.627896161892</v>
      </c>
      <c r="AE628" s="5">
        <v>20651.405418386177</v>
      </c>
      <c r="AF628" s="5">
        <v>21044.494851957559</v>
      </c>
      <c r="AG628" s="5">
        <v>21310.75855791679</v>
      </c>
      <c r="AH628" s="350">
        <v>21350.079436495809</v>
      </c>
      <c r="AI628" s="350">
        <v>21548.629830269791</v>
      </c>
      <c r="AJ628" s="14"/>
    </row>
    <row r="629" spans="2:36" outlineLevel="1" x14ac:dyDescent="0.2">
      <c r="C629" s="119">
        <v>16</v>
      </c>
      <c r="D629" s="329"/>
      <c r="E629" s="329"/>
      <c r="F629" s="329" t="s">
        <v>271</v>
      </c>
      <c r="G629" s="329"/>
      <c r="H629" s="329"/>
      <c r="I629" s="330"/>
      <c r="J629" s="330"/>
      <c r="K629" s="330"/>
      <c r="L629" s="330"/>
      <c r="M629" s="330"/>
      <c r="N629" s="330"/>
      <c r="O629" s="330"/>
      <c r="P629" s="330"/>
      <c r="Q629" s="16" t="s">
        <v>110</v>
      </c>
      <c r="R629" s="314">
        <v>0</v>
      </c>
      <c r="S629" s="315">
        <v>0</v>
      </c>
      <c r="T629" s="315">
        <v>0</v>
      </c>
      <c r="U629" s="315">
        <v>0</v>
      </c>
      <c r="V629" s="315">
        <v>0</v>
      </c>
      <c r="W629" s="316">
        <v>0</v>
      </c>
      <c r="X629" s="315">
        <v>7109.0302592285825</v>
      </c>
      <c r="Y629" s="315">
        <v>1049.2176763000562</v>
      </c>
      <c r="Z629" s="315">
        <v>886.41960717262418</v>
      </c>
      <c r="AA629" s="315">
        <v>2132.7130856102162</v>
      </c>
      <c r="AB629" s="5">
        <v>174.3012357241567</v>
      </c>
      <c r="AC629" s="5">
        <v>535.75233144898243</v>
      </c>
      <c r="AD629" s="5">
        <v>432.21752149380734</v>
      </c>
      <c r="AE629" s="5">
        <v>501.52943284090367</v>
      </c>
      <c r="AF629" s="5">
        <v>374.70370522875226</v>
      </c>
      <c r="AG629" s="5">
        <v>147.76087784854226</v>
      </c>
      <c r="AH629" s="350">
        <v>306.99039304350163</v>
      </c>
      <c r="AI629" s="350">
        <v>468.05837901165211</v>
      </c>
      <c r="AJ629" s="14"/>
    </row>
    <row r="630" spans="2:36" outlineLevel="1" x14ac:dyDescent="0.2">
      <c r="C630" s="119">
        <v>16</v>
      </c>
      <c r="D630" s="329"/>
      <c r="E630" s="329"/>
      <c r="F630" s="329" t="s">
        <v>290</v>
      </c>
      <c r="G630" s="329"/>
      <c r="H630" s="329"/>
      <c r="I630" s="330"/>
      <c r="J630" s="330"/>
      <c r="K630" s="330"/>
      <c r="L630" s="330"/>
      <c r="M630" s="330"/>
      <c r="N630" s="330"/>
      <c r="O630" s="330"/>
      <c r="P630" s="330"/>
      <c r="Q630" s="16" t="s">
        <v>110</v>
      </c>
      <c r="R630" s="304">
        <v>0</v>
      </c>
      <c r="S630" s="305">
        <v>0</v>
      </c>
      <c r="T630" s="305">
        <v>0</v>
      </c>
      <c r="U630" s="305">
        <v>0</v>
      </c>
      <c r="V630" s="305">
        <v>0</v>
      </c>
      <c r="W630" s="306">
        <v>0</v>
      </c>
      <c r="X630" s="305">
        <v>0</v>
      </c>
      <c r="Y630" s="305">
        <v>0</v>
      </c>
      <c r="Z630" s="305">
        <v>0</v>
      </c>
      <c r="AA630" s="305">
        <v>0</v>
      </c>
      <c r="AB630" s="307">
        <v>0</v>
      </c>
      <c r="AC630" s="307">
        <v>0</v>
      </c>
      <c r="AD630" s="307">
        <v>0</v>
      </c>
      <c r="AE630" s="307">
        <v>0</v>
      </c>
      <c r="AF630" s="307">
        <v>0</v>
      </c>
      <c r="AG630" s="307">
        <v>0</v>
      </c>
      <c r="AH630" s="362">
        <v>0</v>
      </c>
      <c r="AI630" s="362">
        <v>0</v>
      </c>
      <c r="AJ630" s="14"/>
    </row>
    <row r="631" spans="2:36" outlineLevel="1" x14ac:dyDescent="0.2">
      <c r="C631" s="119">
        <v>16</v>
      </c>
      <c r="D631" s="329"/>
      <c r="E631" s="329"/>
      <c r="F631" s="363" t="s">
        <v>302</v>
      </c>
      <c r="G631" s="364"/>
      <c r="H631" s="364"/>
      <c r="I631" s="365"/>
      <c r="J631" s="365"/>
      <c r="K631" s="365"/>
      <c r="L631" s="365"/>
      <c r="M631" s="365"/>
      <c r="N631" s="365"/>
      <c r="O631" s="365"/>
      <c r="P631" s="365"/>
      <c r="Q631" s="366" t="s">
        <v>110</v>
      </c>
      <c r="R631" s="367">
        <v>0</v>
      </c>
      <c r="S631" s="368">
        <v>0</v>
      </c>
      <c r="T631" s="368">
        <v>0</v>
      </c>
      <c r="U631" s="368">
        <v>0</v>
      </c>
      <c r="V631" s="368">
        <v>0</v>
      </c>
      <c r="W631" s="369">
        <v>0</v>
      </c>
      <c r="X631" s="368">
        <v>4123.1090681734286</v>
      </c>
      <c r="Y631" s="368">
        <v>8518.0125324636738</v>
      </c>
      <c r="Z631" s="368">
        <v>9342.3157503485236</v>
      </c>
      <c r="AA631" s="368">
        <v>10074.752755436857</v>
      </c>
      <c r="AB631" s="327">
        <v>11583.284148775509</v>
      </c>
      <c r="AC631" s="327">
        <v>11940.189338389458</v>
      </c>
      <c r="AD631" s="327">
        <v>12196.576737697134</v>
      </c>
      <c r="AE631" s="327">
        <v>12390.843251031705</v>
      </c>
      <c r="AF631" s="327">
        <v>12626.696911174535</v>
      </c>
      <c r="AG631" s="327">
        <v>12786.455134750073</v>
      </c>
      <c r="AH631" s="370">
        <v>12810.047661897484</v>
      </c>
      <c r="AI631" s="370">
        <v>12929.177898161874</v>
      </c>
      <c r="AJ631" s="14"/>
    </row>
    <row r="632" spans="2:36" outlineLevel="1" x14ac:dyDescent="0.2">
      <c r="C632" s="119">
        <v>16</v>
      </c>
      <c r="D632" s="329"/>
      <c r="E632" s="329"/>
      <c r="F632" s="371" t="s">
        <v>303</v>
      </c>
      <c r="G632" s="329"/>
      <c r="H632" s="329"/>
      <c r="I632" s="330"/>
      <c r="J632" s="330"/>
      <c r="K632" s="330"/>
      <c r="L632" s="330"/>
      <c r="M632" s="330"/>
      <c r="N632" s="330"/>
      <c r="O632" s="330"/>
      <c r="P632" s="330"/>
      <c r="Q632" s="16" t="s">
        <v>110</v>
      </c>
      <c r="R632" s="314">
        <v>0</v>
      </c>
      <c r="S632" s="315">
        <v>0</v>
      </c>
      <c r="T632" s="315">
        <v>0</v>
      </c>
      <c r="U632" s="315">
        <v>0</v>
      </c>
      <c r="V632" s="315">
        <v>0</v>
      </c>
      <c r="W632" s="316">
        <v>0</v>
      </c>
      <c r="X632" s="315">
        <v>4265.4181555371497</v>
      </c>
      <c r="Y632" s="315">
        <v>629.53060578003362</v>
      </c>
      <c r="Z632" s="315">
        <v>531.85176430357444</v>
      </c>
      <c r="AA632" s="315">
        <v>1279.6278513661298</v>
      </c>
      <c r="AB632" s="5">
        <v>104.58074143449402</v>
      </c>
      <c r="AC632" s="5">
        <v>321.45139886938944</v>
      </c>
      <c r="AD632" s="5">
        <v>259.3305128962844</v>
      </c>
      <c r="AE632" s="5">
        <v>300.91765970454219</v>
      </c>
      <c r="AF632" s="5">
        <v>224.82222313725134</v>
      </c>
      <c r="AG632" s="5">
        <v>88.656526709125359</v>
      </c>
      <c r="AH632" s="350">
        <v>184.19423582610096</v>
      </c>
      <c r="AI632" s="350">
        <v>280.83502740699123</v>
      </c>
      <c r="AJ632" s="14"/>
    </row>
    <row r="633" spans="2:36" outlineLevel="1" x14ac:dyDescent="0.2">
      <c r="C633" s="119">
        <v>16</v>
      </c>
      <c r="D633" s="329"/>
      <c r="E633" s="329"/>
      <c r="F633" s="372"/>
      <c r="G633" s="329"/>
      <c r="H633" s="329"/>
      <c r="I633" s="330"/>
      <c r="J633" s="330"/>
      <c r="K633" s="330"/>
      <c r="L633" s="330"/>
      <c r="M633" s="330"/>
      <c r="N633" s="330"/>
      <c r="O633" s="330"/>
      <c r="P633" s="330"/>
      <c r="Q633" s="16"/>
      <c r="R633" s="304"/>
      <c r="S633" s="305"/>
      <c r="T633" s="305"/>
      <c r="U633" s="305"/>
      <c r="V633" s="305"/>
      <c r="W633" s="306"/>
      <c r="X633" s="305"/>
      <c r="Y633" s="305"/>
      <c r="Z633" s="305"/>
      <c r="AA633" s="305"/>
      <c r="AB633" s="307"/>
      <c r="AC633" s="307"/>
      <c r="AD633" s="307"/>
      <c r="AE633" s="307"/>
      <c r="AF633" s="307"/>
      <c r="AG633" s="307"/>
      <c r="AH633" s="362"/>
      <c r="AI633" s="362"/>
      <c r="AJ633" s="14"/>
    </row>
    <row r="634" spans="2:36" outlineLevel="1" x14ac:dyDescent="0.2">
      <c r="C634" s="119">
        <v>16</v>
      </c>
      <c r="D634" s="329"/>
      <c r="E634" s="329"/>
      <c r="F634" s="329"/>
      <c r="G634" s="329"/>
      <c r="H634" s="329"/>
      <c r="I634" s="330"/>
      <c r="J634" s="330"/>
      <c r="K634" s="330"/>
      <c r="L634" s="330"/>
      <c r="M634" s="330"/>
      <c r="N634" s="330"/>
      <c r="O634" s="330"/>
      <c r="P634" s="330"/>
      <c r="Q634" s="330"/>
      <c r="R634" s="330"/>
      <c r="S634" s="329"/>
      <c r="T634" s="329"/>
      <c r="U634" s="330"/>
      <c r="V634" s="330"/>
      <c r="W634" s="330"/>
      <c r="X634" s="329"/>
      <c r="Y634" s="329"/>
      <c r="Z634" s="330"/>
      <c r="AA634" s="329"/>
      <c r="AB634" s="329"/>
      <c r="AC634" s="329"/>
      <c r="AD634" s="329"/>
      <c r="AE634" s="329"/>
      <c r="AF634" s="329"/>
      <c r="AG634" s="329"/>
      <c r="AH634" s="329"/>
      <c r="AI634" s="329"/>
      <c r="AJ634" s="14"/>
    </row>
    <row r="635" spans="2:36" s="11" customFormat="1" outlineLevel="1" x14ac:dyDescent="0.2">
      <c r="B635" s="310"/>
      <c r="C635" s="119">
        <v>16</v>
      </c>
      <c r="E635" s="120" t="s">
        <v>304</v>
      </c>
      <c r="F635" s="121"/>
      <c r="G635" s="121"/>
      <c r="H635" s="121"/>
      <c r="I635" s="121"/>
      <c r="J635" s="121"/>
      <c r="K635" s="121"/>
      <c r="L635" s="121"/>
      <c r="M635" s="121"/>
      <c r="N635" s="121"/>
      <c r="O635" s="121"/>
      <c r="P635" s="121"/>
      <c r="Q635" s="122"/>
      <c r="R635" s="123"/>
      <c r="S635" s="123"/>
      <c r="T635" s="123"/>
      <c r="U635" s="123"/>
      <c r="V635" s="123"/>
      <c r="W635" s="123"/>
      <c r="X635" s="123"/>
      <c r="Y635" s="123"/>
      <c r="Z635" s="123"/>
      <c r="AA635" s="123"/>
      <c r="AB635" s="123"/>
      <c r="AC635" s="123"/>
      <c r="AD635" s="123"/>
      <c r="AE635" s="123"/>
      <c r="AF635" s="123"/>
      <c r="AG635" s="123"/>
      <c r="AH635" s="123"/>
      <c r="AI635" s="123"/>
    </row>
    <row r="636" spans="2:36" s="11" customFormat="1" outlineLevel="1" x14ac:dyDescent="0.2">
      <c r="B636" s="310"/>
      <c r="C636" s="119">
        <v>16</v>
      </c>
      <c r="E636" s="373" t="s">
        <v>305</v>
      </c>
      <c r="F636" s="309"/>
      <c r="G636" s="309"/>
      <c r="H636" s="309"/>
      <c r="I636" s="309"/>
      <c r="J636" s="309"/>
      <c r="K636" s="309"/>
      <c r="L636" s="309"/>
      <c r="M636" s="309"/>
      <c r="N636" s="309"/>
      <c r="O636" s="309"/>
      <c r="P636" s="309"/>
      <c r="Q636" s="360"/>
      <c r="R636" s="361"/>
      <c r="S636" s="361"/>
      <c r="T636" s="361"/>
      <c r="U636" s="361"/>
      <c r="V636" s="361"/>
      <c r="W636" s="361"/>
      <c r="X636" s="361"/>
      <c r="Y636" s="361"/>
      <c r="Z636" s="361"/>
      <c r="AA636" s="361"/>
      <c r="AB636" s="361"/>
      <c r="AC636" s="361"/>
      <c r="AD636" s="361"/>
      <c r="AE636" s="361"/>
      <c r="AF636" s="361"/>
      <c r="AG636" s="361"/>
      <c r="AH636" s="361"/>
      <c r="AI636" s="361"/>
    </row>
    <row r="637" spans="2:36" outlineLevel="1" x14ac:dyDescent="0.2">
      <c r="C637" s="119">
        <v>16</v>
      </c>
      <c r="D637" s="329"/>
      <c r="E637" s="329"/>
      <c r="F637" s="329" t="s">
        <v>306</v>
      </c>
      <c r="G637" s="329"/>
      <c r="H637" s="329"/>
      <c r="I637" s="330"/>
      <c r="J637" s="330"/>
      <c r="K637" s="330"/>
      <c r="L637" s="330"/>
      <c r="M637" s="330"/>
      <c r="N637" s="330"/>
      <c r="O637" s="330"/>
      <c r="P637" s="330"/>
      <c r="Q637" s="16" t="s">
        <v>110</v>
      </c>
      <c r="R637" s="374">
        <v>0</v>
      </c>
      <c r="S637" s="375">
        <v>0</v>
      </c>
      <c r="T637" s="375">
        <v>0</v>
      </c>
      <c r="U637" s="376">
        <v>3598.0018857257637</v>
      </c>
      <c r="V637" s="376">
        <v>3868.5023417018242</v>
      </c>
      <c r="W637" s="377">
        <v>4138.5829298241097</v>
      </c>
      <c r="X637" s="375">
        <v>5459.1833655747005</v>
      </c>
      <c r="Y637" s="375">
        <v>6694.0234800168237</v>
      </c>
      <c r="Z637" s="376">
        <v>7196.2757561926146</v>
      </c>
      <c r="AA637" s="375">
        <v>7413.0497620637216</v>
      </c>
      <c r="AB637" s="378">
        <v>6861.4832587441088</v>
      </c>
      <c r="AC637" s="378">
        <v>6797.538483669613</v>
      </c>
      <c r="AD637" s="378">
        <v>6517.3815548216389</v>
      </c>
      <c r="AE637" s="378">
        <v>7671.5968473338689</v>
      </c>
      <c r="AF637" s="378">
        <v>8034.836700341104</v>
      </c>
      <c r="AG637" s="378">
        <v>6925.9982380735983</v>
      </c>
      <c r="AH637" s="379">
        <v>8210.1413582113419</v>
      </c>
      <c r="AI637" s="379">
        <v>8212.9451966935048</v>
      </c>
      <c r="AJ637" s="14"/>
    </row>
    <row r="638" spans="2:36" outlineLevel="1" x14ac:dyDescent="0.2">
      <c r="C638" s="119">
        <v>16</v>
      </c>
      <c r="D638" s="329"/>
      <c r="E638" s="329"/>
      <c r="F638" s="329" t="s">
        <v>307</v>
      </c>
      <c r="G638" s="329"/>
      <c r="H638" s="329"/>
      <c r="I638" s="330"/>
      <c r="J638" s="330"/>
      <c r="K638" s="330"/>
      <c r="L638" s="330"/>
      <c r="M638" s="330"/>
      <c r="N638" s="330"/>
      <c r="O638" s="330"/>
      <c r="P638" s="330"/>
      <c r="Q638" s="16" t="s">
        <v>110</v>
      </c>
      <c r="R638" s="380"/>
      <c r="S638" s="381"/>
      <c r="T638" s="381"/>
      <c r="U638" s="382"/>
      <c r="V638" s="382"/>
      <c r="W638" s="383"/>
      <c r="X638" s="381"/>
      <c r="Y638" s="381"/>
      <c r="Z638" s="382"/>
      <c r="AA638" s="381"/>
      <c r="AB638" s="329"/>
      <c r="AC638" s="329"/>
      <c r="AD638" s="329"/>
      <c r="AE638" s="329"/>
      <c r="AF638" s="329"/>
      <c r="AG638" s="329"/>
      <c r="AH638" s="384"/>
      <c r="AI638" s="384"/>
      <c r="AJ638" s="14"/>
    </row>
    <row r="639" spans="2:36" outlineLevel="1" x14ac:dyDescent="0.2">
      <c r="C639" s="119">
        <v>16</v>
      </c>
      <c r="D639" s="329"/>
      <c r="E639" s="329"/>
      <c r="F639" s="329" t="s">
        <v>308</v>
      </c>
      <c r="G639" s="329"/>
      <c r="H639" s="329"/>
      <c r="I639" s="330"/>
      <c r="J639" s="330"/>
      <c r="K639" s="330"/>
      <c r="L639" s="330"/>
      <c r="M639" s="330"/>
      <c r="N639" s="330"/>
      <c r="O639" s="330"/>
      <c r="P639" s="330"/>
      <c r="Q639" s="16" t="s">
        <v>110</v>
      </c>
      <c r="R639" s="380"/>
      <c r="S639" s="381"/>
      <c r="T639" s="381"/>
      <c r="U639" s="382"/>
      <c r="V639" s="382"/>
      <c r="W639" s="383"/>
      <c r="X639" s="381"/>
      <c r="Y639" s="381"/>
      <c r="Z639" s="382"/>
      <c r="AA639" s="381"/>
      <c r="AB639" s="329"/>
      <c r="AC639" s="329"/>
      <c r="AD639" s="329"/>
      <c r="AE639" s="329"/>
      <c r="AF639" s="329"/>
      <c r="AG639" s="329"/>
      <c r="AH639" s="384"/>
      <c r="AI639" s="384"/>
      <c r="AJ639" s="14"/>
    </row>
    <row r="640" spans="2:36" outlineLevel="1" x14ac:dyDescent="0.2">
      <c r="C640" s="119">
        <v>16</v>
      </c>
      <c r="D640" s="329"/>
      <c r="E640" s="329"/>
      <c r="F640" s="329" t="s">
        <v>309</v>
      </c>
      <c r="G640" s="329"/>
      <c r="H640" s="329"/>
      <c r="I640" s="330"/>
      <c r="J640" s="330"/>
      <c r="K640" s="330"/>
      <c r="L640" s="330"/>
      <c r="M640" s="330"/>
      <c r="N640" s="330"/>
      <c r="O640" s="330"/>
      <c r="P640" s="330"/>
      <c r="Q640" s="16" t="s">
        <v>110</v>
      </c>
      <c r="R640" s="385"/>
      <c r="S640" s="386"/>
      <c r="T640" s="386"/>
      <c r="U640" s="387"/>
      <c r="V640" s="387"/>
      <c r="W640" s="388"/>
      <c r="X640" s="386"/>
      <c r="Y640" s="386"/>
      <c r="Z640" s="387"/>
      <c r="AA640" s="386"/>
      <c r="AB640" s="333"/>
      <c r="AC640" s="333"/>
      <c r="AD640" s="333"/>
      <c r="AE640" s="333"/>
      <c r="AF640" s="333"/>
      <c r="AG640" s="333"/>
      <c r="AH640" s="389"/>
      <c r="AI640" s="389"/>
      <c r="AJ640" s="14"/>
    </row>
    <row r="641" spans="2:36" outlineLevel="1" x14ac:dyDescent="0.2">
      <c r="C641" s="119">
        <v>16</v>
      </c>
      <c r="D641" s="329"/>
      <c r="E641" s="329"/>
      <c r="F641" s="364" t="s">
        <v>310</v>
      </c>
      <c r="G641" s="364"/>
      <c r="H641" s="364"/>
      <c r="I641" s="365"/>
      <c r="J641" s="365"/>
      <c r="K641" s="365"/>
      <c r="L641" s="365"/>
      <c r="M641" s="365"/>
      <c r="N641" s="365"/>
      <c r="O641" s="365"/>
      <c r="P641" s="365"/>
      <c r="Q641" s="366" t="s">
        <v>110</v>
      </c>
      <c r="R641" s="390">
        <v>0</v>
      </c>
      <c r="S641" s="391">
        <v>0</v>
      </c>
      <c r="T641" s="391">
        <v>0</v>
      </c>
      <c r="U641" s="390">
        <v>3598.0018857257637</v>
      </c>
      <c r="V641" s="390">
        <v>3868.5023417018242</v>
      </c>
      <c r="W641" s="390">
        <v>4138.5829298241097</v>
      </c>
      <c r="X641" s="391">
        <v>5459.1833655747005</v>
      </c>
      <c r="Y641" s="391">
        <v>6694.0234800168237</v>
      </c>
      <c r="Z641" s="390">
        <v>7196.2757561926146</v>
      </c>
      <c r="AA641" s="391">
        <v>7413.0497620637216</v>
      </c>
      <c r="AB641" s="391">
        <v>6861.4832587441088</v>
      </c>
      <c r="AC641" s="391">
        <v>6797.538483669613</v>
      </c>
      <c r="AD641" s="391">
        <v>6517.3815548216389</v>
      </c>
      <c r="AE641" s="391">
        <v>7671.5968473338689</v>
      </c>
      <c r="AF641" s="391">
        <v>8034.836700341104</v>
      </c>
      <c r="AG641" s="391">
        <v>6925.9982380735983</v>
      </c>
      <c r="AH641" s="391">
        <v>8210.1413582113419</v>
      </c>
      <c r="AI641" s="391">
        <v>8212.9451966935048</v>
      </c>
      <c r="AJ641" s="14"/>
    </row>
    <row r="642" spans="2:36" outlineLevel="1" x14ac:dyDescent="0.2">
      <c r="C642" s="119">
        <v>16</v>
      </c>
      <c r="D642" s="329"/>
      <c r="E642" s="329"/>
      <c r="F642" s="329"/>
      <c r="G642" s="329"/>
      <c r="H642" s="329"/>
      <c r="I642" s="330"/>
      <c r="J642" s="330"/>
      <c r="K642" s="330"/>
      <c r="L642" s="330"/>
      <c r="M642" s="330"/>
      <c r="N642" s="330"/>
      <c r="O642" s="330"/>
      <c r="P642" s="330"/>
      <c r="Q642" s="330"/>
      <c r="R642" s="330"/>
      <c r="S642" s="329"/>
      <c r="T642" s="329"/>
      <c r="U642" s="330"/>
      <c r="V642" s="330"/>
      <c r="W642" s="330"/>
      <c r="X642" s="329"/>
      <c r="Y642" s="329"/>
      <c r="Z642" s="330"/>
      <c r="AA642" s="329"/>
      <c r="AB642" s="329"/>
      <c r="AC642" s="329"/>
      <c r="AD642" s="329"/>
      <c r="AE642" s="329"/>
      <c r="AF642" s="329"/>
      <c r="AG642" s="329"/>
      <c r="AH642" s="329"/>
      <c r="AI642" s="329"/>
      <c r="AJ642" s="14"/>
    </row>
    <row r="643" spans="2:36" outlineLevel="1" x14ac:dyDescent="0.2">
      <c r="C643" s="119">
        <v>16</v>
      </c>
      <c r="D643" s="329"/>
      <c r="E643" s="328" t="s">
        <v>311</v>
      </c>
      <c r="F643" s="329"/>
      <c r="G643" s="329"/>
      <c r="H643" s="329"/>
      <c r="I643" s="330"/>
      <c r="J643" s="330"/>
      <c r="K643" s="330"/>
      <c r="L643" s="330"/>
      <c r="M643" s="330"/>
      <c r="N643" s="330"/>
      <c r="O643" s="330"/>
      <c r="P643" s="330"/>
      <c r="Q643" s="330"/>
      <c r="R643" s="330"/>
      <c r="S643" s="329"/>
      <c r="T643" s="329"/>
      <c r="U643" s="330"/>
      <c r="V643" s="330"/>
      <c r="W643" s="330"/>
      <c r="X643" s="329"/>
      <c r="Y643" s="329"/>
      <c r="Z643" s="330"/>
      <c r="AA643" s="329"/>
      <c r="AB643" s="329"/>
      <c r="AC643" s="329"/>
      <c r="AD643" s="329"/>
      <c r="AE643" s="329"/>
      <c r="AF643" s="329"/>
      <c r="AG643" s="329"/>
      <c r="AH643" s="329"/>
      <c r="AI643" s="329"/>
      <c r="AJ643" s="14"/>
    </row>
    <row r="644" spans="2:36" outlineLevel="1" x14ac:dyDescent="0.2">
      <c r="C644" s="119">
        <v>16</v>
      </c>
      <c r="D644" s="329"/>
      <c r="E644" s="329"/>
      <c r="F644" s="329" t="s">
        <v>312</v>
      </c>
      <c r="G644" s="329"/>
      <c r="H644" s="329"/>
      <c r="I644" s="330"/>
      <c r="J644" s="330"/>
      <c r="K644" s="330"/>
      <c r="L644" s="330"/>
      <c r="M644" s="330"/>
      <c r="N644" s="330"/>
      <c r="O644" s="330"/>
      <c r="P644" s="330"/>
      <c r="Q644" s="16" t="s">
        <v>110</v>
      </c>
      <c r="R644" s="392">
        <v>0</v>
      </c>
      <c r="S644" s="393">
        <v>0</v>
      </c>
      <c r="T644" s="393">
        <v>0</v>
      </c>
      <c r="U644" s="394">
        <v>-3598.0018857257637</v>
      </c>
      <c r="V644" s="394">
        <v>-3868.5023417018242</v>
      </c>
      <c r="W644" s="395">
        <v>-4049.8239163711887</v>
      </c>
      <c r="X644" s="393">
        <v>-5008.5937871778424</v>
      </c>
      <c r="Y644" s="393">
        <v>-6073.2389864662382</v>
      </c>
      <c r="Z644" s="394">
        <v>-6502.6566345475439</v>
      </c>
      <c r="AA644" s="393">
        <v>-6648.489804976577</v>
      </c>
      <c r="AB644" s="396">
        <v>-6036.3255987786251</v>
      </c>
      <c r="AC644" s="396">
        <v>-5410.8040842625815</v>
      </c>
      <c r="AD644" s="396">
        <v>-5106.7323914857698</v>
      </c>
      <c r="AE644" s="396">
        <v>-6238.1950581688316</v>
      </c>
      <c r="AF644" s="396">
        <v>-6580.4255602353423</v>
      </c>
      <c r="AG644" s="396">
        <v>-5461.7775862354156</v>
      </c>
      <c r="AH644" s="397">
        <v>-6738.4296418650147</v>
      </c>
      <c r="AI644" s="397">
        <v>-6723.5639422921122</v>
      </c>
      <c r="AJ644" s="14"/>
    </row>
    <row r="645" spans="2:36" outlineLevel="1" x14ac:dyDescent="0.2">
      <c r="C645" s="119">
        <v>16</v>
      </c>
      <c r="D645" s="329"/>
      <c r="E645" s="329"/>
      <c r="F645" s="329" t="s">
        <v>313</v>
      </c>
      <c r="G645" s="329"/>
      <c r="H645" s="329"/>
      <c r="I645" s="330"/>
      <c r="J645" s="330"/>
      <c r="K645" s="330"/>
      <c r="L645" s="330"/>
      <c r="M645" s="330"/>
      <c r="N645" s="330"/>
      <c r="O645" s="330"/>
      <c r="P645" s="330"/>
      <c r="Q645" s="16" t="s">
        <v>110</v>
      </c>
      <c r="R645" s="380"/>
      <c r="S645" s="381"/>
      <c r="T645" s="381"/>
      <c r="U645" s="382"/>
      <c r="V645" s="382"/>
      <c r="W645" s="383"/>
      <c r="X645" s="381"/>
      <c r="Y645" s="381"/>
      <c r="Z645" s="382"/>
      <c r="AA645" s="381"/>
      <c r="AB645" s="329"/>
      <c r="AC645" s="329"/>
      <c r="AD645" s="329"/>
      <c r="AE645" s="329"/>
      <c r="AF645" s="329"/>
      <c r="AG645" s="329"/>
      <c r="AH645" s="384"/>
      <c r="AI645" s="384"/>
      <c r="AJ645" s="14"/>
    </row>
    <row r="646" spans="2:36" outlineLevel="1" x14ac:dyDescent="0.2">
      <c r="C646" s="119">
        <v>16</v>
      </c>
      <c r="D646" s="329"/>
      <c r="E646" s="329"/>
      <c r="F646" s="329" t="s">
        <v>314</v>
      </c>
      <c r="G646" s="329"/>
      <c r="H646" s="329"/>
      <c r="I646" s="330"/>
      <c r="J646" s="330"/>
      <c r="K646" s="330"/>
      <c r="L646" s="330"/>
      <c r="M646" s="330"/>
      <c r="N646" s="330"/>
      <c r="O646" s="330"/>
      <c r="P646" s="330"/>
      <c r="Q646" s="16" t="s">
        <v>110</v>
      </c>
      <c r="R646" s="398">
        <v>0</v>
      </c>
      <c r="S646" s="399">
        <v>0</v>
      </c>
      <c r="T646" s="399">
        <v>0</v>
      </c>
      <c r="U646" s="400">
        <v>0</v>
      </c>
      <c r="V646" s="400">
        <v>0</v>
      </c>
      <c r="W646" s="401">
        <v>0</v>
      </c>
      <c r="X646" s="399">
        <v>-7109.0302592285825</v>
      </c>
      <c r="Y646" s="399">
        <v>-1049.2176763000562</v>
      </c>
      <c r="Z646" s="400">
        <v>-886.41960717262418</v>
      </c>
      <c r="AA646" s="399">
        <v>-2132.7130856102162</v>
      </c>
      <c r="AB646" s="339">
        <v>-174.3012357241567</v>
      </c>
      <c r="AC646" s="339">
        <v>-535.75233144898243</v>
      </c>
      <c r="AD646" s="339">
        <v>-432.21752149380734</v>
      </c>
      <c r="AE646" s="339">
        <v>-501.52943284090367</v>
      </c>
      <c r="AF646" s="339">
        <v>-374.70370522875226</v>
      </c>
      <c r="AG646" s="339">
        <v>-147.76087784854226</v>
      </c>
      <c r="AH646" s="402">
        <v>-306.99039304350163</v>
      </c>
      <c r="AI646" s="402">
        <v>-468.05837901165211</v>
      </c>
      <c r="AJ646" s="14"/>
    </row>
    <row r="647" spans="2:36" outlineLevel="1" x14ac:dyDescent="0.2">
      <c r="C647" s="119">
        <v>16</v>
      </c>
      <c r="D647" s="329"/>
      <c r="E647" s="329"/>
      <c r="F647" s="329" t="s">
        <v>315</v>
      </c>
      <c r="G647" s="329"/>
      <c r="H647" s="329"/>
      <c r="I647" s="330"/>
      <c r="J647" s="330"/>
      <c r="K647" s="330"/>
      <c r="L647" s="330"/>
      <c r="M647" s="330"/>
      <c r="N647" s="330"/>
      <c r="O647" s="330"/>
      <c r="P647" s="330"/>
      <c r="Q647" s="16" t="s">
        <v>110</v>
      </c>
      <c r="R647" s="304">
        <v>0</v>
      </c>
      <c r="S647" s="305">
        <v>0</v>
      </c>
      <c r="T647" s="305">
        <v>0</v>
      </c>
      <c r="U647" s="305">
        <v>0</v>
      </c>
      <c r="V647" s="305">
        <v>0</v>
      </c>
      <c r="W647" s="306">
        <v>0</v>
      </c>
      <c r="X647" s="305">
        <v>-308.23085506249231</v>
      </c>
      <c r="Y647" s="305">
        <v>-436.81088627415363</v>
      </c>
      <c r="Z647" s="305">
        <v>-475.20588091107982</v>
      </c>
      <c r="AA647" s="305">
        <v>-529.71765662715995</v>
      </c>
      <c r="AB647" s="307">
        <v>-575.63512606069844</v>
      </c>
      <c r="AC647" s="307">
        <v>-598.59293742778868</v>
      </c>
      <c r="AD647" s="307">
        <v>-609.75946795445714</v>
      </c>
      <c r="AE647" s="307">
        <v>-620.38707851239917</v>
      </c>
      <c r="AF647" s="307">
        <v>-630.19618873900845</v>
      </c>
      <c r="AG647" s="307">
        <v>-634.77246137759812</v>
      </c>
      <c r="AH647" s="362">
        <v>-638.2745131010272</v>
      </c>
      <c r="AI647" s="362">
        <v>-646.53022058082172</v>
      </c>
      <c r="AJ647" s="14"/>
    </row>
    <row r="648" spans="2:36" outlineLevel="1" x14ac:dyDescent="0.2">
      <c r="C648" s="119">
        <v>16</v>
      </c>
      <c r="D648" s="329"/>
      <c r="E648" s="329"/>
      <c r="F648" s="364" t="s">
        <v>316</v>
      </c>
      <c r="G648" s="364"/>
      <c r="H648" s="364"/>
      <c r="I648" s="365"/>
      <c r="J648" s="365"/>
      <c r="K648" s="365"/>
      <c r="L648" s="365"/>
      <c r="M648" s="365"/>
      <c r="N648" s="365"/>
      <c r="O648" s="365"/>
      <c r="P648" s="365"/>
      <c r="Q648" s="366" t="s">
        <v>110</v>
      </c>
      <c r="R648" s="390">
        <v>0</v>
      </c>
      <c r="S648" s="390">
        <v>0</v>
      </c>
      <c r="T648" s="390">
        <v>0</v>
      </c>
      <c r="U648" s="390">
        <v>-3598.0018857257637</v>
      </c>
      <c r="V648" s="390">
        <v>-3868.5023417018242</v>
      </c>
      <c r="W648" s="390">
        <v>-4049.8239163711887</v>
      </c>
      <c r="X648" s="390">
        <v>-12425.854901468918</v>
      </c>
      <c r="Y648" s="390">
        <v>-7559.2675490404481</v>
      </c>
      <c r="Z648" s="390">
        <v>-7864.2821226312471</v>
      </c>
      <c r="AA648" s="390">
        <v>-9310.9205472139529</v>
      </c>
      <c r="AB648" s="390">
        <v>-6786.2619605634809</v>
      </c>
      <c r="AC648" s="390">
        <v>-6545.1493531393526</v>
      </c>
      <c r="AD648" s="390">
        <v>-6148.709380934034</v>
      </c>
      <c r="AE648" s="390">
        <v>-7360.1115695221342</v>
      </c>
      <c r="AF648" s="390">
        <v>-7585.3254542031027</v>
      </c>
      <c r="AG648" s="390">
        <v>-6244.3109254615556</v>
      </c>
      <c r="AH648" s="390">
        <v>-7683.6945480095437</v>
      </c>
      <c r="AI648" s="390">
        <v>-7838.1525418845868</v>
      </c>
      <c r="AJ648" s="14"/>
    </row>
    <row r="649" spans="2:36" outlineLevel="1" x14ac:dyDescent="0.2">
      <c r="C649" s="119">
        <v>16</v>
      </c>
      <c r="D649" s="329"/>
      <c r="E649" s="329"/>
      <c r="F649" s="329"/>
      <c r="G649" s="329"/>
      <c r="H649" s="329"/>
      <c r="I649" s="330"/>
      <c r="J649" s="330"/>
      <c r="K649" s="330"/>
      <c r="L649" s="330"/>
      <c r="M649" s="330"/>
      <c r="N649" s="330"/>
      <c r="O649" s="330"/>
      <c r="P649" s="330"/>
      <c r="Q649" s="330"/>
      <c r="R649" s="330"/>
      <c r="S649" s="329"/>
      <c r="T649" s="329"/>
      <c r="U649" s="330"/>
      <c r="V649" s="330"/>
      <c r="W649" s="330"/>
      <c r="X649" s="329"/>
      <c r="Y649" s="329"/>
      <c r="Z649" s="330"/>
      <c r="AA649" s="329"/>
      <c r="AB649" s="329"/>
      <c r="AC649" s="329"/>
      <c r="AD649" s="329"/>
      <c r="AE649" s="329"/>
      <c r="AF649" s="329"/>
      <c r="AG649" s="329"/>
      <c r="AH649" s="329"/>
      <c r="AI649" s="329"/>
      <c r="AJ649" s="14"/>
    </row>
    <row r="650" spans="2:36" s="310" customFormat="1" outlineLevel="1" x14ac:dyDescent="0.2">
      <c r="C650" s="119">
        <v>16</v>
      </c>
      <c r="E650" s="328" t="s">
        <v>317</v>
      </c>
      <c r="F650" s="259"/>
      <c r="G650" s="329"/>
      <c r="H650" s="329"/>
      <c r="I650" s="330"/>
      <c r="J650" s="330"/>
      <c r="K650" s="330"/>
      <c r="L650" s="330"/>
      <c r="M650" s="330"/>
      <c r="N650" s="330"/>
      <c r="O650" s="330"/>
      <c r="P650" s="330"/>
      <c r="Q650" s="16" t="s">
        <v>110</v>
      </c>
      <c r="R650" s="340">
        <v>0</v>
      </c>
      <c r="S650" s="341">
        <v>0</v>
      </c>
      <c r="T650" s="341">
        <v>0</v>
      </c>
      <c r="U650" s="341">
        <v>0</v>
      </c>
      <c r="V650" s="341">
        <v>0</v>
      </c>
      <c r="W650" s="342">
        <v>0</v>
      </c>
      <c r="X650" s="341">
        <v>0</v>
      </c>
      <c r="Y650" s="341">
        <v>-6966.6715358942174</v>
      </c>
      <c r="Z650" s="341">
        <v>-7831.9156049178418</v>
      </c>
      <c r="AA650" s="341">
        <v>-8499.9219713564744</v>
      </c>
      <c r="AB650" s="343">
        <v>-10397.792756506706</v>
      </c>
      <c r="AC650" s="343">
        <v>-10322.571458326078</v>
      </c>
      <c r="AD650" s="343">
        <v>-10070.182327795817</v>
      </c>
      <c r="AE650" s="343">
        <v>-9701.5101539082134</v>
      </c>
      <c r="AF650" s="343">
        <v>-9390.0248760964787</v>
      </c>
      <c r="AG650" s="343">
        <v>-8940.5136299584774</v>
      </c>
      <c r="AH650" s="344">
        <v>-8258.8263173464347</v>
      </c>
      <c r="AI650" s="344">
        <v>-7732.3795071446366</v>
      </c>
      <c r="AJ650" s="403"/>
    </row>
    <row r="651" spans="2:36" outlineLevel="1" x14ac:dyDescent="0.2">
      <c r="C651" s="119">
        <v>16</v>
      </c>
      <c r="D651" s="259"/>
      <c r="E651" s="259"/>
      <c r="G651" s="259"/>
      <c r="H651" s="259"/>
      <c r="I651" s="16"/>
      <c r="J651" s="16"/>
      <c r="K651" s="16"/>
      <c r="L651" s="16"/>
      <c r="M651" s="16"/>
      <c r="N651" s="16"/>
      <c r="O651" s="16"/>
      <c r="P651" s="16"/>
      <c r="Q651" s="16"/>
      <c r="R651" s="16"/>
      <c r="S651" s="259"/>
      <c r="T651" s="259"/>
      <c r="U651" s="16"/>
      <c r="V651" s="16"/>
      <c r="W651" s="16"/>
      <c r="X651" s="259"/>
      <c r="Y651" s="259"/>
      <c r="Z651" s="16"/>
      <c r="AA651" s="259"/>
      <c r="AB651" s="259"/>
      <c r="AC651" s="259"/>
      <c r="AD651" s="259"/>
      <c r="AE651" s="259"/>
      <c r="AF651" s="259"/>
      <c r="AG651" s="259"/>
      <c r="AH651" s="259"/>
      <c r="AI651" s="259"/>
      <c r="AJ651" s="14"/>
    </row>
    <row r="652" spans="2:36" s="11" customFormat="1" outlineLevel="1" x14ac:dyDescent="0.2">
      <c r="B652" s="310"/>
      <c r="C652" s="119">
        <v>16</v>
      </c>
      <c r="E652" s="120" t="s">
        <v>318</v>
      </c>
      <c r="F652" s="121"/>
      <c r="G652" s="121"/>
      <c r="H652" s="121"/>
      <c r="I652" s="121"/>
      <c r="J652" s="121"/>
      <c r="K652" s="121"/>
      <c r="L652" s="121"/>
      <c r="M652" s="121"/>
      <c r="N652" s="121"/>
      <c r="O652" s="121"/>
      <c r="P652" s="121"/>
      <c r="Q652" s="122"/>
      <c r="R652" s="123"/>
      <c r="S652" s="123"/>
      <c r="T652" s="123"/>
      <c r="U652" s="123"/>
      <c r="V652" s="123"/>
      <c r="W652" s="123"/>
      <c r="X652" s="123"/>
      <c r="Y652" s="123"/>
      <c r="Z652" s="123"/>
      <c r="AA652" s="123"/>
      <c r="AB652" s="123"/>
      <c r="AC652" s="123"/>
      <c r="AD652" s="123"/>
      <c r="AE652" s="123"/>
      <c r="AF652" s="123"/>
      <c r="AG652" s="123"/>
      <c r="AH652" s="123"/>
      <c r="AI652" s="123"/>
    </row>
    <row r="653" spans="2:36" outlineLevel="1" x14ac:dyDescent="0.2">
      <c r="C653" s="119">
        <v>16</v>
      </c>
      <c r="D653" s="259"/>
      <c r="E653" s="259"/>
      <c r="F653" s="259"/>
      <c r="G653" s="259"/>
      <c r="H653" s="259"/>
      <c r="I653" s="16"/>
      <c r="J653" s="16"/>
      <c r="K653" s="16"/>
      <c r="L653" s="16"/>
      <c r="M653" s="16"/>
      <c r="N653" s="16"/>
      <c r="O653" s="16"/>
      <c r="P653" s="16"/>
      <c r="Q653" s="16"/>
      <c r="R653" s="16"/>
      <c r="S653" s="259"/>
      <c r="T653" s="259"/>
      <c r="U653" s="16"/>
      <c r="V653" s="16"/>
      <c r="W653" s="16"/>
      <c r="X653" s="259"/>
      <c r="Y653" s="259"/>
      <c r="Z653" s="16"/>
      <c r="AA653" s="259"/>
      <c r="AB653" s="259"/>
      <c r="AC653" s="259"/>
      <c r="AD653" s="259"/>
      <c r="AE653" s="259"/>
      <c r="AF653" s="259"/>
      <c r="AG653" s="259"/>
      <c r="AH653" s="259"/>
      <c r="AI653" s="259"/>
      <c r="AJ653" s="14"/>
    </row>
    <row r="654" spans="2:36" outlineLevel="1" x14ac:dyDescent="0.2">
      <c r="C654" s="119">
        <v>16</v>
      </c>
      <c r="D654" s="259"/>
      <c r="E654" s="373" t="s">
        <v>319</v>
      </c>
      <c r="F654" s="259"/>
      <c r="G654" s="259"/>
      <c r="H654" s="259"/>
      <c r="I654" s="16"/>
      <c r="J654" s="16"/>
      <c r="K654" s="16"/>
      <c r="L654" s="16"/>
      <c r="M654" s="16"/>
      <c r="N654" s="16"/>
      <c r="O654" s="16"/>
      <c r="P654" s="16"/>
      <c r="Q654" s="16" t="s">
        <v>110</v>
      </c>
      <c r="R654" s="340">
        <v>0</v>
      </c>
      <c r="S654" s="341">
        <v>0</v>
      </c>
      <c r="T654" s="341">
        <v>0</v>
      </c>
      <c r="U654" s="341">
        <v>0</v>
      </c>
      <c r="V654" s="341">
        <v>0</v>
      </c>
      <c r="W654" s="342">
        <v>88.759013452920954</v>
      </c>
      <c r="X654" s="341">
        <v>-6966.6715358942174</v>
      </c>
      <c r="Y654" s="341">
        <v>-7831.9156049178418</v>
      </c>
      <c r="Z654" s="341">
        <v>-8499.9219713564744</v>
      </c>
      <c r="AA654" s="341">
        <v>-10397.792756506706</v>
      </c>
      <c r="AB654" s="343">
        <v>-10322.571458326078</v>
      </c>
      <c r="AC654" s="343">
        <v>-10070.182327795817</v>
      </c>
      <c r="AD654" s="343">
        <v>-9701.5101539082134</v>
      </c>
      <c r="AE654" s="343">
        <v>-9390.0248760964787</v>
      </c>
      <c r="AF654" s="343">
        <v>-8940.5136299584774</v>
      </c>
      <c r="AG654" s="343">
        <v>-8258.8263173464347</v>
      </c>
      <c r="AH654" s="344">
        <v>-7732.3795071446366</v>
      </c>
      <c r="AI654" s="344">
        <v>-7357.5868523357185</v>
      </c>
      <c r="AJ654" s="14"/>
    </row>
    <row r="655" spans="2:36" outlineLevel="1" x14ac:dyDescent="0.2">
      <c r="C655" s="119">
        <v>16</v>
      </c>
      <c r="D655" s="259"/>
      <c r="E655" s="373"/>
      <c r="F655" s="259"/>
      <c r="G655" s="259"/>
      <c r="H655" s="259"/>
      <c r="I655" s="16"/>
      <c r="J655" s="16"/>
      <c r="K655" s="16"/>
      <c r="L655" s="16"/>
      <c r="M655" s="16"/>
      <c r="N655" s="16"/>
      <c r="O655" s="16"/>
      <c r="P655" s="16"/>
      <c r="Q655" s="16"/>
      <c r="R655" s="16"/>
      <c r="S655" s="259"/>
      <c r="T655" s="259"/>
      <c r="U655" s="16"/>
      <c r="V655" s="16"/>
      <c r="W655" s="16"/>
      <c r="X655" s="259"/>
      <c r="Y655" s="259"/>
      <c r="Z655" s="16"/>
      <c r="AA655" s="259"/>
      <c r="AB655" s="259"/>
      <c r="AC655" s="259"/>
      <c r="AD655" s="259"/>
      <c r="AE655" s="259"/>
      <c r="AF655" s="259"/>
      <c r="AG655" s="259"/>
      <c r="AH655" s="259"/>
      <c r="AI655" s="259"/>
      <c r="AJ655" s="14"/>
    </row>
    <row r="656" spans="2:36" s="310" customFormat="1" outlineLevel="1" x14ac:dyDescent="0.2">
      <c r="C656" s="119">
        <v>16</v>
      </c>
      <c r="D656" s="329"/>
      <c r="E656" s="328" t="s">
        <v>320</v>
      </c>
      <c r="F656" s="329"/>
      <c r="G656" s="329"/>
      <c r="H656" s="329"/>
      <c r="I656" s="330"/>
      <c r="J656" s="330"/>
      <c r="K656" s="330"/>
      <c r="L656" s="330"/>
      <c r="M656" s="330"/>
      <c r="N656" s="330"/>
      <c r="O656" s="330"/>
      <c r="P656" s="330"/>
      <c r="Q656" s="16" t="s">
        <v>110</v>
      </c>
      <c r="R656" s="404">
        <v>0</v>
      </c>
      <c r="S656" s="405">
        <v>0</v>
      </c>
      <c r="T656" s="405">
        <v>0</v>
      </c>
      <c r="U656" s="405">
        <v>0</v>
      </c>
      <c r="V656" s="405">
        <v>0</v>
      </c>
      <c r="W656" s="405">
        <v>16.256383438845436</v>
      </c>
      <c r="X656" s="405">
        <v>0</v>
      </c>
      <c r="Y656" s="405">
        <v>0</v>
      </c>
      <c r="Z656" s="405">
        <v>0</v>
      </c>
      <c r="AA656" s="405">
        <v>0</v>
      </c>
      <c r="AB656" s="405">
        <v>0</v>
      </c>
      <c r="AC656" s="405">
        <v>0</v>
      </c>
      <c r="AD656" s="405">
        <v>0</v>
      </c>
      <c r="AE656" s="405">
        <v>0</v>
      </c>
      <c r="AF656" s="405">
        <v>0</v>
      </c>
      <c r="AG656" s="405">
        <v>0</v>
      </c>
      <c r="AH656" s="406">
        <v>0</v>
      </c>
      <c r="AI656" s="406">
        <v>0</v>
      </c>
      <c r="AJ656" s="403"/>
    </row>
    <row r="657" spans="2:36" s="310" customFormat="1" outlineLevel="1" x14ac:dyDescent="0.2">
      <c r="D657" s="329"/>
      <c r="E657" s="329"/>
      <c r="F657" s="329"/>
      <c r="G657" s="329"/>
      <c r="H657" s="329"/>
      <c r="I657" s="330"/>
      <c r="J657" s="330"/>
      <c r="K657" s="330"/>
      <c r="L657" s="330"/>
      <c r="M657" s="330"/>
      <c r="N657" s="330"/>
      <c r="O657" s="330"/>
      <c r="P657" s="330"/>
      <c r="Q657" s="330"/>
      <c r="R657" s="330"/>
      <c r="S657" s="329"/>
      <c r="T657" s="329"/>
      <c r="U657" s="330"/>
      <c r="V657" s="330"/>
      <c r="W657" s="330"/>
      <c r="X657" s="329"/>
      <c r="Y657" s="329"/>
      <c r="Z657" s="330"/>
      <c r="AA657" s="329"/>
      <c r="AB657" s="329"/>
      <c r="AC657" s="329"/>
      <c r="AD657" s="329"/>
      <c r="AE657" s="329"/>
      <c r="AF657" s="329"/>
      <c r="AG657" s="329"/>
      <c r="AH657" s="329"/>
      <c r="AI657" s="329"/>
      <c r="AJ657" s="403"/>
    </row>
    <row r="658" spans="2:36" x14ac:dyDescent="0.2">
      <c r="C658" s="116">
        <v>17</v>
      </c>
      <c r="D658" s="67" t="s">
        <v>147</v>
      </c>
      <c r="E658" s="67"/>
      <c r="F658" s="67"/>
      <c r="G658" s="67" t="s">
        <v>298</v>
      </c>
      <c r="H658" s="102"/>
      <c r="I658" s="67"/>
      <c r="J658" s="67"/>
      <c r="K658" s="102"/>
      <c r="L658" s="67"/>
      <c r="M658" s="67"/>
      <c r="N658" s="67"/>
      <c r="O658" s="67"/>
      <c r="P658" s="67"/>
      <c r="Q658" s="117" t="s">
        <v>110</v>
      </c>
      <c r="R658" s="118">
        <v>0</v>
      </c>
      <c r="S658" s="118">
        <v>0</v>
      </c>
      <c r="T658" s="118">
        <v>0</v>
      </c>
      <c r="U658" s="118">
        <v>0</v>
      </c>
      <c r="V658" s="118">
        <v>0</v>
      </c>
      <c r="W658" s="118">
        <v>14.285796600219479</v>
      </c>
      <c r="X658" s="118">
        <v>0</v>
      </c>
      <c r="Y658" s="118">
        <v>0</v>
      </c>
      <c r="Z658" s="118">
        <v>0</v>
      </c>
      <c r="AA658" s="118">
        <v>0</v>
      </c>
      <c r="AB658" s="118">
        <v>0</v>
      </c>
      <c r="AC658" s="118">
        <v>0</v>
      </c>
      <c r="AD658" s="118">
        <v>0</v>
      </c>
      <c r="AE658" s="118">
        <v>0</v>
      </c>
      <c r="AF658" s="118">
        <v>0</v>
      </c>
      <c r="AG658" s="118">
        <v>0</v>
      </c>
      <c r="AH658" s="118">
        <v>0</v>
      </c>
      <c r="AI658" s="118">
        <v>0</v>
      </c>
    </row>
    <row r="659" spans="2:36" s="11" customFormat="1" outlineLevel="1" x14ac:dyDescent="0.2">
      <c r="B659" s="310"/>
      <c r="C659" s="119">
        <v>17</v>
      </c>
      <c r="E659" s="120" t="s">
        <v>299</v>
      </c>
      <c r="F659" s="121"/>
      <c r="G659" s="121"/>
      <c r="H659" s="121"/>
      <c r="I659" s="121"/>
      <c r="J659" s="121"/>
      <c r="K659" s="121"/>
      <c r="L659" s="121"/>
      <c r="M659" s="121"/>
      <c r="N659" s="121"/>
      <c r="O659" s="121"/>
      <c r="P659" s="121"/>
      <c r="Q659" s="122"/>
      <c r="R659" s="123"/>
      <c r="S659" s="123"/>
      <c r="T659" s="123"/>
      <c r="U659" s="123"/>
      <c r="V659" s="123"/>
      <c r="W659" s="123"/>
      <c r="X659" s="123"/>
      <c r="Y659" s="123"/>
      <c r="Z659" s="123"/>
      <c r="AA659" s="123"/>
      <c r="AB659" s="123"/>
      <c r="AC659" s="123"/>
      <c r="AD659" s="123"/>
      <c r="AE659" s="123"/>
      <c r="AF659" s="123"/>
      <c r="AG659" s="123"/>
      <c r="AH659" s="123"/>
      <c r="AI659" s="123"/>
    </row>
    <row r="660" spans="2:36" s="11" customFormat="1" outlineLevel="1" x14ac:dyDescent="0.2">
      <c r="B660" s="310"/>
      <c r="C660" s="119">
        <v>17</v>
      </c>
      <c r="E660" s="359"/>
      <c r="F660" s="309"/>
      <c r="G660" s="309"/>
      <c r="H660" s="309"/>
      <c r="I660" s="309"/>
      <c r="J660" s="309"/>
      <c r="K660" s="309"/>
      <c r="L660" s="309"/>
      <c r="M660" s="309"/>
      <c r="N660" s="309"/>
      <c r="O660" s="309"/>
      <c r="P660" s="309"/>
      <c r="Q660" s="360"/>
      <c r="R660" s="361"/>
      <c r="S660" s="361"/>
      <c r="T660" s="361"/>
      <c r="U660" s="361"/>
      <c r="V660" s="361"/>
      <c r="W660" s="361"/>
      <c r="X660" s="361"/>
      <c r="Y660" s="361"/>
      <c r="Z660" s="361"/>
      <c r="AA660" s="361"/>
      <c r="AB660" s="361"/>
      <c r="AC660" s="361"/>
      <c r="AD660" s="361"/>
      <c r="AE660" s="361"/>
      <c r="AF660" s="361"/>
      <c r="AG660" s="361"/>
      <c r="AH660" s="361"/>
      <c r="AI660" s="361"/>
    </row>
    <row r="661" spans="2:36" outlineLevel="1" x14ac:dyDescent="0.2">
      <c r="C661" s="119">
        <v>17</v>
      </c>
      <c r="D661" s="329"/>
      <c r="E661" s="124" t="s">
        <v>300</v>
      </c>
      <c r="F661" s="329"/>
      <c r="G661" s="329"/>
      <c r="H661" s="329"/>
      <c r="I661" s="330"/>
      <c r="J661" s="330"/>
      <c r="K661" s="330"/>
      <c r="L661" s="330"/>
      <c r="M661" s="330"/>
      <c r="N661" s="330"/>
      <c r="O661" s="330"/>
      <c r="P661" s="330"/>
      <c r="Q661" s="16" t="s">
        <v>110</v>
      </c>
      <c r="R661" s="299">
        <v>0</v>
      </c>
      <c r="S661" s="300">
        <v>0</v>
      </c>
      <c r="T661" s="300">
        <v>0</v>
      </c>
      <c r="U661" s="300">
        <v>1444.4648267206301</v>
      </c>
      <c r="V661" s="300">
        <v>1582.3771193616399</v>
      </c>
      <c r="W661" s="301">
        <v>1671.3834420314195</v>
      </c>
      <c r="X661" s="300">
        <v>2710.7157081719338</v>
      </c>
      <c r="Y661" s="300">
        <v>2579.3955616846674</v>
      </c>
      <c r="Z661" s="300">
        <v>2595.8802626373285</v>
      </c>
      <c r="AA661" s="300">
        <v>2568.0058527703504</v>
      </c>
      <c r="AB661" s="302">
        <v>1917.8556068036626</v>
      </c>
      <c r="AC661" s="302">
        <v>2367.8728859608468</v>
      </c>
      <c r="AD661" s="302">
        <v>2268.2468818151178</v>
      </c>
      <c r="AE661" s="302">
        <v>2133.4045647536973</v>
      </c>
      <c r="AF661" s="302">
        <v>2433.2356765199002</v>
      </c>
      <c r="AG661" s="302">
        <v>2416.0693322352759</v>
      </c>
      <c r="AH661" s="348">
        <v>2547.98601004171</v>
      </c>
      <c r="AI661" s="348">
        <v>2801.7903361990629</v>
      </c>
      <c r="AJ661" s="329"/>
    </row>
    <row r="662" spans="2:36" outlineLevel="1" x14ac:dyDescent="0.2">
      <c r="C662" s="119">
        <v>17</v>
      </c>
      <c r="D662" s="329"/>
      <c r="E662" s="124" t="s">
        <v>231</v>
      </c>
      <c r="F662" s="329"/>
      <c r="G662" s="329"/>
      <c r="H662" s="329"/>
      <c r="I662" s="330"/>
      <c r="J662" s="330"/>
      <c r="K662" s="330"/>
      <c r="L662" s="330"/>
      <c r="M662" s="330"/>
      <c r="N662" s="330"/>
      <c r="O662" s="330"/>
      <c r="P662" s="330"/>
      <c r="Q662" s="16" t="s">
        <v>110</v>
      </c>
      <c r="R662" s="314">
        <v>0</v>
      </c>
      <c r="S662" s="315">
        <v>0</v>
      </c>
      <c r="T662" s="315">
        <v>0</v>
      </c>
      <c r="U662" s="315">
        <v>0</v>
      </c>
      <c r="V662" s="315">
        <v>0</v>
      </c>
      <c r="W662" s="316">
        <v>0</v>
      </c>
      <c r="X662" s="315">
        <v>0</v>
      </c>
      <c r="Y662" s="315">
        <v>0</v>
      </c>
      <c r="Z662" s="315">
        <v>0</v>
      </c>
      <c r="AA662" s="315">
        <v>0</v>
      </c>
      <c r="AB662" s="5">
        <v>0</v>
      </c>
      <c r="AC662" s="5">
        <v>0</v>
      </c>
      <c r="AD662" s="5">
        <v>0</v>
      </c>
      <c r="AE662" s="5">
        <v>0</v>
      </c>
      <c r="AF662" s="5">
        <v>0</v>
      </c>
      <c r="AG662" s="5">
        <v>0</v>
      </c>
      <c r="AH662" s="350">
        <v>0</v>
      </c>
      <c r="AI662" s="350">
        <v>0</v>
      </c>
      <c r="AJ662" s="14"/>
    </row>
    <row r="663" spans="2:36" outlineLevel="1" x14ac:dyDescent="0.2">
      <c r="C663" s="119">
        <v>17</v>
      </c>
      <c r="D663" s="329"/>
      <c r="E663" s="328" t="s">
        <v>230</v>
      </c>
      <c r="F663" s="329"/>
      <c r="G663" s="329"/>
      <c r="H663" s="329"/>
      <c r="I663" s="330"/>
      <c r="J663" s="330"/>
      <c r="K663" s="330"/>
      <c r="L663" s="330"/>
      <c r="M663" s="330"/>
      <c r="N663" s="330"/>
      <c r="O663" s="330"/>
      <c r="P663" s="330"/>
      <c r="Q663" s="16" t="s">
        <v>110</v>
      </c>
      <c r="R663" s="314">
        <v>0</v>
      </c>
      <c r="S663" s="315">
        <v>0</v>
      </c>
      <c r="T663" s="315">
        <v>0</v>
      </c>
      <c r="U663" s="315">
        <v>0</v>
      </c>
      <c r="V663" s="315">
        <v>0</v>
      </c>
      <c r="W663" s="316">
        <v>0</v>
      </c>
      <c r="X663" s="315">
        <v>0</v>
      </c>
      <c r="Y663" s="315">
        <v>0</v>
      </c>
      <c r="Z663" s="315">
        <v>0</v>
      </c>
      <c r="AA663" s="315">
        <v>0</v>
      </c>
      <c r="AB663" s="5">
        <v>0</v>
      </c>
      <c r="AC663" s="5">
        <v>0</v>
      </c>
      <c r="AD663" s="5">
        <v>0</v>
      </c>
      <c r="AE663" s="5">
        <v>0</v>
      </c>
      <c r="AF663" s="5">
        <v>0</v>
      </c>
      <c r="AG663" s="5">
        <v>0</v>
      </c>
      <c r="AH663" s="350">
        <v>0</v>
      </c>
      <c r="AI663" s="350">
        <v>0</v>
      </c>
      <c r="AJ663" s="14"/>
    </row>
    <row r="664" spans="2:36" outlineLevel="1" x14ac:dyDescent="0.2">
      <c r="C664" s="119">
        <v>17</v>
      </c>
      <c r="D664" s="329"/>
      <c r="E664" s="328" t="s">
        <v>17</v>
      </c>
      <c r="F664" s="329"/>
      <c r="G664" s="329"/>
      <c r="H664" s="329"/>
      <c r="I664" s="330"/>
      <c r="J664" s="330"/>
      <c r="K664" s="330"/>
      <c r="L664" s="330"/>
      <c r="M664" s="330"/>
      <c r="N664" s="330"/>
      <c r="O664" s="330"/>
      <c r="P664" s="330"/>
      <c r="Q664" s="16" t="s">
        <v>110</v>
      </c>
      <c r="R664" s="314"/>
      <c r="S664" s="315"/>
      <c r="T664" s="315"/>
      <c r="U664" s="315"/>
      <c r="V664" s="315"/>
      <c r="W664" s="316"/>
      <c r="X664" s="315"/>
      <c r="Y664" s="315"/>
      <c r="Z664" s="315"/>
      <c r="AA664" s="315"/>
      <c r="AB664" s="5"/>
      <c r="AC664" s="5"/>
      <c r="AD664" s="5"/>
      <c r="AE664" s="5"/>
      <c r="AF664" s="5"/>
      <c r="AG664" s="5"/>
      <c r="AH664" s="350"/>
      <c r="AI664" s="350"/>
      <c r="AJ664" s="14"/>
    </row>
    <row r="665" spans="2:36" outlineLevel="1" x14ac:dyDescent="0.2">
      <c r="C665" s="119">
        <v>17</v>
      </c>
      <c r="D665" s="329"/>
      <c r="E665" s="328" t="s">
        <v>266</v>
      </c>
      <c r="F665" s="329"/>
      <c r="G665" s="329"/>
      <c r="H665" s="329"/>
      <c r="I665" s="330"/>
      <c r="J665" s="330"/>
      <c r="K665" s="330"/>
      <c r="L665" s="330"/>
      <c r="M665" s="330"/>
      <c r="N665" s="330"/>
      <c r="O665" s="330"/>
      <c r="P665" s="330"/>
      <c r="Q665" s="16" t="s">
        <v>110</v>
      </c>
      <c r="R665" s="314">
        <v>0</v>
      </c>
      <c r="S665" s="315">
        <v>0</v>
      </c>
      <c r="T665" s="315">
        <v>0</v>
      </c>
      <c r="U665" s="315">
        <v>0</v>
      </c>
      <c r="V665" s="315">
        <v>0</v>
      </c>
      <c r="W665" s="316">
        <v>77.999711153136246</v>
      </c>
      <c r="X665" s="315">
        <v>299.03201946378482</v>
      </c>
      <c r="Y665" s="315">
        <v>370.91633720244539</v>
      </c>
      <c r="Z665" s="315">
        <v>445.06888031762423</v>
      </c>
      <c r="AA665" s="315">
        <v>460.69684778595882</v>
      </c>
      <c r="AB665" s="5">
        <v>474.97094375061818</v>
      </c>
      <c r="AC665" s="5">
        <v>761.38067124632494</v>
      </c>
      <c r="AD665" s="5">
        <v>766.55147365757739</v>
      </c>
      <c r="AE665" s="5">
        <v>779.92282198253122</v>
      </c>
      <c r="AF665" s="5">
        <v>798.15358419464826</v>
      </c>
      <c r="AG665" s="5">
        <v>811.32134990302075</v>
      </c>
      <c r="AH665" s="350">
        <v>810.7077812903924</v>
      </c>
      <c r="AI665" s="350">
        <v>812.00302960976626</v>
      </c>
      <c r="AJ665" s="14"/>
    </row>
    <row r="666" spans="2:36" outlineLevel="1" x14ac:dyDescent="0.2">
      <c r="C666" s="119">
        <v>17</v>
      </c>
      <c r="D666" s="329"/>
      <c r="E666" s="328" t="s">
        <v>267</v>
      </c>
      <c r="F666" s="329"/>
      <c r="G666" s="329"/>
      <c r="H666" s="329"/>
      <c r="I666" s="330"/>
      <c r="J666" s="330"/>
      <c r="K666" s="330"/>
      <c r="L666" s="330"/>
      <c r="M666" s="330"/>
      <c r="N666" s="330"/>
      <c r="O666" s="330"/>
      <c r="P666" s="330"/>
      <c r="Q666" s="16" t="s">
        <v>110</v>
      </c>
      <c r="R666" s="304">
        <v>0</v>
      </c>
      <c r="S666" s="305">
        <v>0</v>
      </c>
      <c r="T666" s="305">
        <v>0</v>
      </c>
      <c r="U666" s="305">
        <v>0</v>
      </c>
      <c r="V666" s="305">
        <v>0</v>
      </c>
      <c r="W666" s="306">
        <v>0</v>
      </c>
      <c r="X666" s="305">
        <v>0</v>
      </c>
      <c r="Y666" s="305">
        <v>0</v>
      </c>
      <c r="Z666" s="305">
        <v>0</v>
      </c>
      <c r="AA666" s="305">
        <v>0</v>
      </c>
      <c r="AB666" s="307">
        <v>0</v>
      </c>
      <c r="AC666" s="307">
        <v>0</v>
      </c>
      <c r="AD666" s="307">
        <v>0</v>
      </c>
      <c r="AE666" s="307">
        <v>0</v>
      </c>
      <c r="AF666" s="307">
        <v>0</v>
      </c>
      <c r="AG666" s="307">
        <v>0</v>
      </c>
      <c r="AH666" s="362">
        <v>0</v>
      </c>
      <c r="AI666" s="362">
        <v>0</v>
      </c>
      <c r="AJ666" s="14"/>
    </row>
    <row r="667" spans="2:36" outlineLevel="1" x14ac:dyDescent="0.2">
      <c r="C667" s="119">
        <v>17</v>
      </c>
      <c r="D667" s="329"/>
      <c r="E667" s="328" t="s">
        <v>301</v>
      </c>
      <c r="F667" s="329"/>
      <c r="G667" s="329"/>
      <c r="H667" s="329"/>
      <c r="I667" s="330"/>
      <c r="J667" s="330"/>
      <c r="K667" s="330"/>
      <c r="L667" s="330"/>
      <c r="M667" s="330"/>
      <c r="N667" s="330"/>
      <c r="O667" s="330"/>
      <c r="P667" s="330"/>
      <c r="Q667" s="16"/>
      <c r="R667" s="5"/>
      <c r="S667" s="5"/>
      <c r="T667" s="5"/>
      <c r="U667" s="5"/>
      <c r="V667" s="5"/>
      <c r="W667" s="5"/>
      <c r="X667" s="5"/>
      <c r="Y667" s="5"/>
      <c r="Z667" s="5"/>
      <c r="AA667" s="5"/>
      <c r="AB667" s="5"/>
      <c r="AC667" s="5"/>
      <c r="AD667" s="5"/>
      <c r="AE667" s="5"/>
      <c r="AF667" s="5"/>
      <c r="AG667" s="5"/>
      <c r="AH667" s="5"/>
      <c r="AI667" s="5"/>
      <c r="AJ667" s="14"/>
    </row>
    <row r="668" spans="2:36" outlineLevel="1" x14ac:dyDescent="0.2">
      <c r="C668" s="119">
        <v>17</v>
      </c>
      <c r="D668" s="329"/>
      <c r="F668" s="329" t="s">
        <v>270</v>
      </c>
      <c r="G668" s="329"/>
      <c r="H668" s="329"/>
      <c r="I668" s="330"/>
      <c r="J668" s="330"/>
      <c r="K668" s="330"/>
      <c r="L668" s="330"/>
      <c r="M668" s="330"/>
      <c r="N668" s="330"/>
      <c r="O668" s="330"/>
      <c r="P668" s="330"/>
      <c r="Q668" s="16" t="s">
        <v>110</v>
      </c>
      <c r="R668" s="314">
        <v>0</v>
      </c>
      <c r="S668" s="315">
        <v>0</v>
      </c>
      <c r="T668" s="315">
        <v>0</v>
      </c>
      <c r="U668" s="315">
        <v>0</v>
      </c>
      <c r="V668" s="315">
        <v>0</v>
      </c>
      <c r="W668" s="316">
        <v>0</v>
      </c>
      <c r="X668" s="315">
        <v>6038.8480346841034</v>
      </c>
      <c r="Y668" s="315">
        <v>6691.0585884025231</v>
      </c>
      <c r="Z668" s="315">
        <v>9605.0578675415854</v>
      </c>
      <c r="AA668" s="315">
        <v>9877.8541319575561</v>
      </c>
      <c r="AB668" s="5">
        <v>10329.98511365312</v>
      </c>
      <c r="AC668" s="5">
        <v>10517.465254022782</v>
      </c>
      <c r="AD668" s="5">
        <v>10440.101383298674</v>
      </c>
      <c r="AE668" s="5">
        <v>10684.533019847662</v>
      </c>
      <c r="AF668" s="5">
        <v>10859.903135146749</v>
      </c>
      <c r="AG668" s="5">
        <v>11261.241424284235</v>
      </c>
      <c r="AH668" s="350">
        <v>11268.895709744955</v>
      </c>
      <c r="AI668" s="350">
        <v>11241.459084872466</v>
      </c>
      <c r="AJ668" s="14"/>
    </row>
    <row r="669" spans="2:36" outlineLevel="1" x14ac:dyDescent="0.2">
      <c r="C669" s="119">
        <v>17</v>
      </c>
      <c r="D669" s="329"/>
      <c r="E669" s="329"/>
      <c r="F669" s="329" t="s">
        <v>271</v>
      </c>
      <c r="G669" s="329"/>
      <c r="H669" s="329"/>
      <c r="I669" s="330"/>
      <c r="J669" s="330"/>
      <c r="K669" s="330"/>
      <c r="L669" s="330"/>
      <c r="M669" s="330"/>
      <c r="N669" s="330"/>
      <c r="O669" s="330"/>
      <c r="P669" s="330"/>
      <c r="Q669" s="16" t="s">
        <v>110</v>
      </c>
      <c r="R669" s="314">
        <v>0</v>
      </c>
      <c r="S669" s="315">
        <v>0</v>
      </c>
      <c r="T669" s="315">
        <v>0</v>
      </c>
      <c r="U669" s="315">
        <v>0</v>
      </c>
      <c r="V669" s="315">
        <v>0</v>
      </c>
      <c r="W669" s="316">
        <v>0</v>
      </c>
      <c r="X669" s="315">
        <v>546.96665980297848</v>
      </c>
      <c r="Y669" s="315">
        <v>2768.2812115196925</v>
      </c>
      <c r="Z669" s="315">
        <v>98.815773399565899</v>
      </c>
      <c r="AA669" s="315">
        <v>270.8176413541018</v>
      </c>
      <c r="AB669" s="5">
        <v>0</v>
      </c>
      <c r="AC669" s="5">
        <v>17.931111626676628</v>
      </c>
      <c r="AD669" s="5">
        <v>339.72661889977326</v>
      </c>
      <c r="AE669" s="5">
        <v>270.66509764987097</v>
      </c>
      <c r="AF669" s="5">
        <v>496.63327148827034</v>
      </c>
      <c r="AG669" s="5">
        <v>102.94926781150436</v>
      </c>
      <c r="AH669" s="350">
        <v>67.858357478295488</v>
      </c>
      <c r="AI669" s="350">
        <v>164.80246233752541</v>
      </c>
      <c r="AJ669" s="14"/>
    </row>
    <row r="670" spans="2:36" outlineLevel="1" x14ac:dyDescent="0.2">
      <c r="C670" s="119">
        <v>17</v>
      </c>
      <c r="D670" s="329"/>
      <c r="E670" s="329"/>
      <c r="F670" s="329" t="s">
        <v>290</v>
      </c>
      <c r="G670" s="329"/>
      <c r="H670" s="329"/>
      <c r="I670" s="330"/>
      <c r="J670" s="330"/>
      <c r="K670" s="330"/>
      <c r="L670" s="330"/>
      <c r="M670" s="330"/>
      <c r="N670" s="330"/>
      <c r="O670" s="330"/>
      <c r="P670" s="330"/>
      <c r="Q670" s="16" t="s">
        <v>110</v>
      </c>
      <c r="R670" s="304">
        <v>0</v>
      </c>
      <c r="S670" s="305">
        <v>0</v>
      </c>
      <c r="T670" s="305">
        <v>0</v>
      </c>
      <c r="U670" s="305">
        <v>0</v>
      </c>
      <c r="V670" s="305">
        <v>0</v>
      </c>
      <c r="W670" s="306">
        <v>0</v>
      </c>
      <c r="X670" s="305">
        <v>0</v>
      </c>
      <c r="Y670" s="305">
        <v>0</v>
      </c>
      <c r="Z670" s="305">
        <v>0</v>
      </c>
      <c r="AA670" s="305">
        <v>0</v>
      </c>
      <c r="AB670" s="307">
        <v>0</v>
      </c>
      <c r="AC670" s="307">
        <v>0</v>
      </c>
      <c r="AD670" s="307">
        <v>0</v>
      </c>
      <c r="AE670" s="307">
        <v>0</v>
      </c>
      <c r="AF670" s="307">
        <v>0</v>
      </c>
      <c r="AG670" s="307">
        <v>0</v>
      </c>
      <c r="AH670" s="362">
        <v>0</v>
      </c>
      <c r="AI670" s="362">
        <v>0</v>
      </c>
      <c r="AJ670" s="14"/>
    </row>
    <row r="671" spans="2:36" outlineLevel="1" x14ac:dyDescent="0.2">
      <c r="C671" s="119">
        <v>17</v>
      </c>
      <c r="D671" s="329"/>
      <c r="E671" s="329"/>
      <c r="F671" s="363" t="s">
        <v>302</v>
      </c>
      <c r="G671" s="364"/>
      <c r="H671" s="364"/>
      <c r="I671" s="365"/>
      <c r="J671" s="365"/>
      <c r="K671" s="365"/>
      <c r="L671" s="365"/>
      <c r="M671" s="365"/>
      <c r="N671" s="365"/>
      <c r="O671" s="365"/>
      <c r="P671" s="365"/>
      <c r="Q671" s="366" t="s">
        <v>110</v>
      </c>
      <c r="R671" s="367">
        <v>0</v>
      </c>
      <c r="S671" s="368">
        <v>0</v>
      </c>
      <c r="T671" s="368">
        <v>0</v>
      </c>
      <c r="U671" s="368">
        <v>0</v>
      </c>
      <c r="V671" s="368">
        <v>0</v>
      </c>
      <c r="W671" s="369">
        <v>0</v>
      </c>
      <c r="X671" s="368">
        <v>3623.3088208104618</v>
      </c>
      <c r="Y671" s="368">
        <v>4014.6351530415136</v>
      </c>
      <c r="Z671" s="368">
        <v>5763.0347205249509</v>
      </c>
      <c r="AA671" s="368">
        <v>5926.7124791745337</v>
      </c>
      <c r="AB671" s="327">
        <v>6197.9910681918718</v>
      </c>
      <c r="AC671" s="327">
        <v>6310.479152413669</v>
      </c>
      <c r="AD671" s="327">
        <v>6264.0608299792038</v>
      </c>
      <c r="AE671" s="327">
        <v>6410.719811908597</v>
      </c>
      <c r="AF671" s="327">
        <v>6515.9418810880497</v>
      </c>
      <c r="AG671" s="327">
        <v>6756.7448545705411</v>
      </c>
      <c r="AH671" s="370">
        <v>6761.337425846973</v>
      </c>
      <c r="AI671" s="370">
        <v>6744.8754509234795</v>
      </c>
      <c r="AJ671" s="14"/>
    </row>
    <row r="672" spans="2:36" outlineLevel="1" x14ac:dyDescent="0.2">
      <c r="C672" s="119">
        <v>17</v>
      </c>
      <c r="D672" s="329"/>
      <c r="E672" s="329"/>
      <c r="F672" s="371" t="s">
        <v>303</v>
      </c>
      <c r="G672" s="329"/>
      <c r="H672" s="329"/>
      <c r="I672" s="330"/>
      <c r="J672" s="330"/>
      <c r="K672" s="330"/>
      <c r="L672" s="330"/>
      <c r="M672" s="330"/>
      <c r="N672" s="330"/>
      <c r="O672" s="330"/>
      <c r="P672" s="330"/>
      <c r="Q672" s="16" t="s">
        <v>110</v>
      </c>
      <c r="R672" s="314">
        <v>0</v>
      </c>
      <c r="S672" s="315">
        <v>0</v>
      </c>
      <c r="T672" s="315">
        <v>0</v>
      </c>
      <c r="U672" s="315">
        <v>0</v>
      </c>
      <c r="V672" s="315">
        <v>0</v>
      </c>
      <c r="W672" s="316">
        <v>0</v>
      </c>
      <c r="X672" s="315">
        <v>328.17999588178708</v>
      </c>
      <c r="Y672" s="315">
        <v>1660.9687269118156</v>
      </c>
      <c r="Z672" s="315">
        <v>59.289464039739535</v>
      </c>
      <c r="AA672" s="315">
        <v>162.49058481246107</v>
      </c>
      <c r="AB672" s="5">
        <v>0</v>
      </c>
      <c r="AC672" s="5">
        <v>10.758666976005976</v>
      </c>
      <c r="AD672" s="5">
        <v>203.83597133986396</v>
      </c>
      <c r="AE672" s="5">
        <v>162.39905858992259</v>
      </c>
      <c r="AF672" s="5">
        <v>297.97996289296219</v>
      </c>
      <c r="AG672" s="5">
        <v>61.769560686902608</v>
      </c>
      <c r="AH672" s="350">
        <v>40.715014486977289</v>
      </c>
      <c r="AI672" s="350">
        <v>98.881477402515245</v>
      </c>
      <c r="AJ672" s="14"/>
    </row>
    <row r="673" spans="2:36" outlineLevel="1" x14ac:dyDescent="0.2">
      <c r="C673" s="119">
        <v>17</v>
      </c>
      <c r="D673" s="329"/>
      <c r="E673" s="329"/>
      <c r="F673" s="372"/>
      <c r="G673" s="329"/>
      <c r="H673" s="329"/>
      <c r="I673" s="330"/>
      <c r="J673" s="330"/>
      <c r="K673" s="330"/>
      <c r="L673" s="330"/>
      <c r="M673" s="330"/>
      <c r="N673" s="330"/>
      <c r="O673" s="330"/>
      <c r="P673" s="330"/>
      <c r="Q673" s="16"/>
      <c r="R673" s="304"/>
      <c r="S673" s="305"/>
      <c r="T673" s="305"/>
      <c r="U673" s="305"/>
      <c r="V673" s="305"/>
      <c r="W673" s="306"/>
      <c r="X673" s="305"/>
      <c r="Y673" s="305"/>
      <c r="Z673" s="305"/>
      <c r="AA673" s="305"/>
      <c r="AB673" s="307"/>
      <c r="AC673" s="307"/>
      <c r="AD673" s="307"/>
      <c r="AE673" s="307"/>
      <c r="AF673" s="307"/>
      <c r="AG673" s="307"/>
      <c r="AH673" s="362"/>
      <c r="AI673" s="362"/>
      <c r="AJ673" s="14"/>
    </row>
    <row r="674" spans="2:36" outlineLevel="1" x14ac:dyDescent="0.2">
      <c r="C674" s="119">
        <v>17</v>
      </c>
      <c r="D674" s="329"/>
      <c r="E674" s="329"/>
      <c r="F674" s="329"/>
      <c r="G674" s="329"/>
      <c r="H674" s="329"/>
      <c r="I674" s="330"/>
      <c r="J674" s="330"/>
      <c r="K674" s="330"/>
      <c r="L674" s="330"/>
      <c r="M674" s="330"/>
      <c r="N674" s="330"/>
      <c r="O674" s="330"/>
      <c r="P674" s="330"/>
      <c r="Q674" s="330"/>
      <c r="R674" s="330"/>
      <c r="S674" s="329"/>
      <c r="T674" s="329"/>
      <c r="U674" s="330"/>
      <c r="V674" s="330"/>
      <c r="W674" s="330"/>
      <c r="X674" s="329"/>
      <c r="Y674" s="329"/>
      <c r="Z674" s="330"/>
      <c r="AA674" s="329"/>
      <c r="AB674" s="329"/>
      <c r="AC674" s="329"/>
      <c r="AD674" s="329"/>
      <c r="AE674" s="329"/>
      <c r="AF674" s="329"/>
      <c r="AG674" s="329"/>
      <c r="AH674" s="329"/>
      <c r="AI674" s="329"/>
      <c r="AJ674" s="14"/>
    </row>
    <row r="675" spans="2:36" s="11" customFormat="1" outlineLevel="1" x14ac:dyDescent="0.2">
      <c r="B675" s="310"/>
      <c r="C675" s="119">
        <v>17</v>
      </c>
      <c r="E675" s="120" t="s">
        <v>304</v>
      </c>
      <c r="F675" s="121"/>
      <c r="G675" s="121"/>
      <c r="H675" s="121"/>
      <c r="I675" s="121"/>
      <c r="J675" s="121"/>
      <c r="K675" s="121"/>
      <c r="L675" s="121"/>
      <c r="M675" s="121"/>
      <c r="N675" s="121"/>
      <c r="O675" s="121"/>
      <c r="P675" s="121"/>
      <c r="Q675" s="122"/>
      <c r="R675" s="123"/>
      <c r="S675" s="123"/>
      <c r="T675" s="123"/>
      <c r="U675" s="123"/>
      <c r="V675" s="123"/>
      <c r="W675" s="123"/>
      <c r="X675" s="123"/>
      <c r="Y675" s="123"/>
      <c r="Z675" s="123"/>
      <c r="AA675" s="123"/>
      <c r="AB675" s="123"/>
      <c r="AC675" s="123"/>
      <c r="AD675" s="123"/>
      <c r="AE675" s="123"/>
      <c r="AF675" s="123"/>
      <c r="AG675" s="123"/>
      <c r="AH675" s="123"/>
      <c r="AI675" s="123"/>
    </row>
    <row r="676" spans="2:36" s="11" customFormat="1" outlineLevel="1" x14ac:dyDescent="0.2">
      <c r="B676" s="310"/>
      <c r="C676" s="119">
        <v>17</v>
      </c>
      <c r="E676" s="373" t="s">
        <v>305</v>
      </c>
      <c r="F676" s="309"/>
      <c r="G676" s="309"/>
      <c r="H676" s="309"/>
      <c r="I676" s="309"/>
      <c r="J676" s="309"/>
      <c r="K676" s="309"/>
      <c r="L676" s="309"/>
      <c r="M676" s="309"/>
      <c r="N676" s="309"/>
      <c r="O676" s="309"/>
      <c r="P676" s="309"/>
      <c r="Q676" s="360"/>
      <c r="R676" s="361"/>
      <c r="S676" s="361"/>
      <c r="T676" s="361"/>
      <c r="U676" s="361"/>
      <c r="V676" s="361"/>
      <c r="W676" s="361"/>
      <c r="X676" s="361"/>
      <c r="Y676" s="361"/>
      <c r="Z676" s="361"/>
      <c r="AA676" s="361"/>
      <c r="AB676" s="361"/>
      <c r="AC676" s="361"/>
      <c r="AD676" s="361"/>
      <c r="AE676" s="361"/>
      <c r="AF676" s="361"/>
      <c r="AG676" s="361"/>
      <c r="AH676" s="361"/>
      <c r="AI676" s="361"/>
    </row>
    <row r="677" spans="2:36" outlineLevel="1" x14ac:dyDescent="0.2">
      <c r="C677" s="119">
        <v>17</v>
      </c>
      <c r="D677" s="329"/>
      <c r="E677" s="329"/>
      <c r="F677" s="329" t="s">
        <v>306</v>
      </c>
      <c r="G677" s="329"/>
      <c r="H677" s="329"/>
      <c r="I677" s="330"/>
      <c r="J677" s="330"/>
      <c r="K677" s="330"/>
      <c r="L677" s="330"/>
      <c r="M677" s="330"/>
      <c r="N677" s="330"/>
      <c r="O677" s="330"/>
      <c r="P677" s="330"/>
      <c r="Q677" s="16" t="s">
        <v>110</v>
      </c>
      <c r="R677" s="374">
        <v>0</v>
      </c>
      <c r="S677" s="375">
        <v>0</v>
      </c>
      <c r="T677" s="375">
        <v>0</v>
      </c>
      <c r="U677" s="376">
        <v>1444.4648267206301</v>
      </c>
      <c r="V677" s="376">
        <v>1582.3771193616399</v>
      </c>
      <c r="W677" s="377">
        <v>1749.3831531845558</v>
      </c>
      <c r="X677" s="375">
        <v>3009.7477276357185</v>
      </c>
      <c r="Y677" s="375">
        <v>2950.3118988871129</v>
      </c>
      <c r="Z677" s="376">
        <v>3040.9491429549525</v>
      </c>
      <c r="AA677" s="375">
        <v>3028.7027005563091</v>
      </c>
      <c r="AB677" s="378">
        <v>2392.8265505542809</v>
      </c>
      <c r="AC677" s="378">
        <v>3129.253557207172</v>
      </c>
      <c r="AD677" s="378">
        <v>3034.7983554726952</v>
      </c>
      <c r="AE677" s="378">
        <v>2913.3273867362286</v>
      </c>
      <c r="AF677" s="378">
        <v>3231.3892607145485</v>
      </c>
      <c r="AG677" s="378">
        <v>3227.3906821382966</v>
      </c>
      <c r="AH677" s="379">
        <v>3358.6937913321026</v>
      </c>
      <c r="AI677" s="379">
        <v>3613.7933658088291</v>
      </c>
      <c r="AJ677" s="14"/>
    </row>
    <row r="678" spans="2:36" outlineLevel="1" x14ac:dyDescent="0.2">
      <c r="C678" s="119">
        <v>17</v>
      </c>
      <c r="D678" s="329"/>
      <c r="E678" s="329"/>
      <c r="F678" s="329" t="s">
        <v>307</v>
      </c>
      <c r="G678" s="329"/>
      <c r="H678" s="329"/>
      <c r="I678" s="330"/>
      <c r="J678" s="330"/>
      <c r="K678" s="330"/>
      <c r="L678" s="330"/>
      <c r="M678" s="330"/>
      <c r="N678" s="330"/>
      <c r="O678" s="330"/>
      <c r="P678" s="330"/>
      <c r="Q678" s="16" t="s">
        <v>110</v>
      </c>
      <c r="R678" s="380"/>
      <c r="S678" s="381"/>
      <c r="T678" s="381"/>
      <c r="U678" s="382"/>
      <c r="V678" s="382"/>
      <c r="W678" s="383"/>
      <c r="X678" s="381"/>
      <c r="Y678" s="381"/>
      <c r="Z678" s="382"/>
      <c r="AA678" s="381"/>
      <c r="AB678" s="329"/>
      <c r="AC678" s="329"/>
      <c r="AD678" s="329"/>
      <c r="AE678" s="329"/>
      <c r="AF678" s="329"/>
      <c r="AG678" s="329"/>
      <c r="AH678" s="384"/>
      <c r="AI678" s="384"/>
      <c r="AJ678" s="14"/>
    </row>
    <row r="679" spans="2:36" outlineLevel="1" x14ac:dyDescent="0.2">
      <c r="C679" s="119">
        <v>17</v>
      </c>
      <c r="D679" s="329"/>
      <c r="E679" s="329"/>
      <c r="F679" s="329" t="s">
        <v>308</v>
      </c>
      <c r="G679" s="329"/>
      <c r="H679" s="329"/>
      <c r="I679" s="330"/>
      <c r="J679" s="330"/>
      <c r="K679" s="330"/>
      <c r="L679" s="330"/>
      <c r="M679" s="330"/>
      <c r="N679" s="330"/>
      <c r="O679" s="330"/>
      <c r="P679" s="330"/>
      <c r="Q679" s="16" t="s">
        <v>110</v>
      </c>
      <c r="R679" s="380"/>
      <c r="S679" s="381"/>
      <c r="T679" s="381"/>
      <c r="U679" s="382"/>
      <c r="V679" s="382"/>
      <c r="W679" s="383"/>
      <c r="X679" s="381"/>
      <c r="Y679" s="381"/>
      <c r="Z679" s="382"/>
      <c r="AA679" s="381"/>
      <c r="AB679" s="329"/>
      <c r="AC679" s="329"/>
      <c r="AD679" s="329"/>
      <c r="AE679" s="329"/>
      <c r="AF679" s="329"/>
      <c r="AG679" s="329"/>
      <c r="AH679" s="384"/>
      <c r="AI679" s="384"/>
      <c r="AJ679" s="14"/>
    </row>
    <row r="680" spans="2:36" outlineLevel="1" x14ac:dyDescent="0.2">
      <c r="C680" s="119">
        <v>17</v>
      </c>
      <c r="D680" s="329"/>
      <c r="E680" s="329"/>
      <c r="F680" s="329" t="s">
        <v>309</v>
      </c>
      <c r="G680" s="329"/>
      <c r="H680" s="329"/>
      <c r="I680" s="330"/>
      <c r="J680" s="330"/>
      <c r="K680" s="330"/>
      <c r="L680" s="330"/>
      <c r="M680" s="330"/>
      <c r="N680" s="330"/>
      <c r="O680" s="330"/>
      <c r="P680" s="330"/>
      <c r="Q680" s="16" t="s">
        <v>110</v>
      </c>
      <c r="R680" s="385"/>
      <c r="S680" s="386"/>
      <c r="T680" s="386"/>
      <c r="U680" s="387"/>
      <c r="V680" s="387"/>
      <c r="W680" s="388"/>
      <c r="X680" s="386"/>
      <c r="Y680" s="386"/>
      <c r="Z680" s="387"/>
      <c r="AA680" s="386"/>
      <c r="AB680" s="333"/>
      <c r="AC680" s="333"/>
      <c r="AD680" s="333"/>
      <c r="AE680" s="333"/>
      <c r="AF680" s="333"/>
      <c r="AG680" s="333"/>
      <c r="AH680" s="389"/>
      <c r="AI680" s="389"/>
      <c r="AJ680" s="14"/>
    </row>
    <row r="681" spans="2:36" outlineLevel="1" x14ac:dyDescent="0.2">
      <c r="C681" s="119">
        <v>17</v>
      </c>
      <c r="D681" s="329"/>
      <c r="E681" s="329"/>
      <c r="F681" s="364" t="s">
        <v>310</v>
      </c>
      <c r="G681" s="364"/>
      <c r="H681" s="364"/>
      <c r="I681" s="365"/>
      <c r="J681" s="365"/>
      <c r="K681" s="365"/>
      <c r="L681" s="365"/>
      <c r="M681" s="365"/>
      <c r="N681" s="365"/>
      <c r="O681" s="365"/>
      <c r="P681" s="365"/>
      <c r="Q681" s="366" t="s">
        <v>110</v>
      </c>
      <c r="R681" s="390">
        <v>0</v>
      </c>
      <c r="S681" s="391">
        <v>0</v>
      </c>
      <c r="T681" s="391">
        <v>0</v>
      </c>
      <c r="U681" s="390">
        <v>1444.4648267206301</v>
      </c>
      <c r="V681" s="390">
        <v>1582.3771193616399</v>
      </c>
      <c r="W681" s="390">
        <v>1749.3831531845558</v>
      </c>
      <c r="X681" s="391">
        <v>3009.7477276357185</v>
      </c>
      <c r="Y681" s="391">
        <v>2950.3118988871129</v>
      </c>
      <c r="Z681" s="390">
        <v>3040.9491429549525</v>
      </c>
      <c r="AA681" s="391">
        <v>3028.7027005563091</v>
      </c>
      <c r="AB681" s="391">
        <v>2392.8265505542809</v>
      </c>
      <c r="AC681" s="391">
        <v>3129.253557207172</v>
      </c>
      <c r="AD681" s="391">
        <v>3034.7983554726952</v>
      </c>
      <c r="AE681" s="391">
        <v>2913.3273867362286</v>
      </c>
      <c r="AF681" s="391">
        <v>3231.3892607145485</v>
      </c>
      <c r="AG681" s="391">
        <v>3227.3906821382966</v>
      </c>
      <c r="AH681" s="391">
        <v>3358.6937913321026</v>
      </c>
      <c r="AI681" s="391">
        <v>3613.7933658088291</v>
      </c>
      <c r="AJ681" s="14"/>
    </row>
    <row r="682" spans="2:36" outlineLevel="1" x14ac:dyDescent="0.2">
      <c r="C682" s="119">
        <v>17</v>
      </c>
      <c r="D682" s="329"/>
      <c r="E682" s="329"/>
      <c r="F682" s="329"/>
      <c r="G682" s="329"/>
      <c r="H682" s="329"/>
      <c r="I682" s="330"/>
      <c r="J682" s="330"/>
      <c r="K682" s="330"/>
      <c r="L682" s="330"/>
      <c r="M682" s="330"/>
      <c r="N682" s="330"/>
      <c r="O682" s="330"/>
      <c r="P682" s="330"/>
      <c r="Q682" s="330"/>
      <c r="R682" s="330"/>
      <c r="S682" s="329"/>
      <c r="T682" s="329"/>
      <c r="U682" s="330"/>
      <c r="V682" s="330"/>
      <c r="W682" s="330"/>
      <c r="X682" s="329"/>
      <c r="Y682" s="329"/>
      <c r="Z682" s="330"/>
      <c r="AA682" s="329"/>
      <c r="AB682" s="329"/>
      <c r="AC682" s="329"/>
      <c r="AD682" s="329"/>
      <c r="AE682" s="329"/>
      <c r="AF682" s="329"/>
      <c r="AG682" s="329"/>
      <c r="AH682" s="329"/>
      <c r="AI682" s="329"/>
      <c r="AJ682" s="14"/>
    </row>
    <row r="683" spans="2:36" outlineLevel="1" x14ac:dyDescent="0.2">
      <c r="C683" s="119">
        <v>17</v>
      </c>
      <c r="D683" s="329"/>
      <c r="E683" s="328" t="s">
        <v>311</v>
      </c>
      <c r="F683" s="329"/>
      <c r="G683" s="329"/>
      <c r="H683" s="329"/>
      <c r="I683" s="330"/>
      <c r="J683" s="330"/>
      <c r="K683" s="330"/>
      <c r="L683" s="330"/>
      <c r="M683" s="330"/>
      <c r="N683" s="330"/>
      <c r="O683" s="330"/>
      <c r="P683" s="330"/>
      <c r="Q683" s="330"/>
      <c r="R683" s="330"/>
      <c r="S683" s="329"/>
      <c r="T683" s="329"/>
      <c r="U683" s="330"/>
      <c r="V683" s="330"/>
      <c r="W683" s="330"/>
      <c r="X683" s="329"/>
      <c r="Y683" s="329"/>
      <c r="Z683" s="330"/>
      <c r="AA683" s="329"/>
      <c r="AB683" s="329"/>
      <c r="AC683" s="329"/>
      <c r="AD683" s="329"/>
      <c r="AE683" s="329"/>
      <c r="AF683" s="329"/>
      <c r="AG683" s="329"/>
      <c r="AH683" s="329"/>
      <c r="AI683" s="329"/>
      <c r="AJ683" s="14"/>
    </row>
    <row r="684" spans="2:36" outlineLevel="1" x14ac:dyDescent="0.2">
      <c r="C684" s="119">
        <v>17</v>
      </c>
      <c r="D684" s="329"/>
      <c r="E684" s="329"/>
      <c r="F684" s="329" t="s">
        <v>312</v>
      </c>
      <c r="G684" s="329"/>
      <c r="H684" s="329"/>
      <c r="I684" s="330"/>
      <c r="J684" s="330"/>
      <c r="K684" s="330"/>
      <c r="L684" s="330"/>
      <c r="M684" s="330"/>
      <c r="N684" s="330"/>
      <c r="O684" s="330"/>
      <c r="P684" s="330"/>
      <c r="Q684" s="16" t="s">
        <v>110</v>
      </c>
      <c r="R684" s="392">
        <v>0</v>
      </c>
      <c r="S684" s="393">
        <v>0</v>
      </c>
      <c r="T684" s="393">
        <v>0</v>
      </c>
      <c r="U684" s="394">
        <v>-1444.4648267206301</v>
      </c>
      <c r="V684" s="394">
        <v>-1582.3771193616399</v>
      </c>
      <c r="W684" s="395">
        <v>-1671.3834420314195</v>
      </c>
      <c r="X684" s="393">
        <v>-2710.7157081719338</v>
      </c>
      <c r="Y684" s="393">
        <v>-2579.3955616846674</v>
      </c>
      <c r="Z684" s="394">
        <v>-2595.8802626373285</v>
      </c>
      <c r="AA684" s="393">
        <v>-2568.0058527703504</v>
      </c>
      <c r="AB684" s="396">
        <v>-1917.8556068036626</v>
      </c>
      <c r="AC684" s="396">
        <v>-2367.8728859608468</v>
      </c>
      <c r="AD684" s="396">
        <v>-2268.2468818151178</v>
      </c>
      <c r="AE684" s="396">
        <v>-2133.4045647536973</v>
      </c>
      <c r="AF684" s="396">
        <v>-2433.2356765199002</v>
      </c>
      <c r="AG684" s="396">
        <v>-2416.0693322352759</v>
      </c>
      <c r="AH684" s="397">
        <v>-2547.98601004171</v>
      </c>
      <c r="AI684" s="397">
        <v>-2801.7903361990629</v>
      </c>
      <c r="AJ684" s="14"/>
    </row>
    <row r="685" spans="2:36" outlineLevel="1" x14ac:dyDescent="0.2">
      <c r="C685" s="119">
        <v>17</v>
      </c>
      <c r="D685" s="329"/>
      <c r="E685" s="329"/>
      <c r="F685" s="329" t="s">
        <v>313</v>
      </c>
      <c r="G685" s="329"/>
      <c r="H685" s="329"/>
      <c r="I685" s="330"/>
      <c r="J685" s="330"/>
      <c r="K685" s="330"/>
      <c r="L685" s="330"/>
      <c r="M685" s="330"/>
      <c r="N685" s="330"/>
      <c r="O685" s="330"/>
      <c r="P685" s="330"/>
      <c r="Q685" s="16" t="s">
        <v>110</v>
      </c>
      <c r="R685" s="380"/>
      <c r="S685" s="381"/>
      <c r="T685" s="381"/>
      <c r="U685" s="382"/>
      <c r="V685" s="382"/>
      <c r="W685" s="383"/>
      <c r="X685" s="381"/>
      <c r="Y685" s="381"/>
      <c r="Z685" s="382"/>
      <c r="AA685" s="381"/>
      <c r="AB685" s="329"/>
      <c r="AC685" s="329"/>
      <c r="AD685" s="329"/>
      <c r="AE685" s="329"/>
      <c r="AF685" s="329"/>
      <c r="AG685" s="329"/>
      <c r="AH685" s="384"/>
      <c r="AI685" s="384"/>
      <c r="AJ685" s="14"/>
    </row>
    <row r="686" spans="2:36" outlineLevel="1" x14ac:dyDescent="0.2">
      <c r="C686" s="119">
        <v>17</v>
      </c>
      <c r="D686" s="329"/>
      <c r="E686" s="329"/>
      <c r="F686" s="329" t="s">
        <v>314</v>
      </c>
      <c r="G686" s="329"/>
      <c r="H686" s="329"/>
      <c r="I686" s="330"/>
      <c r="J686" s="330"/>
      <c r="K686" s="330"/>
      <c r="L686" s="330"/>
      <c r="M686" s="330"/>
      <c r="N686" s="330"/>
      <c r="O686" s="330"/>
      <c r="P686" s="330"/>
      <c r="Q686" s="16" t="s">
        <v>110</v>
      </c>
      <c r="R686" s="398">
        <v>0</v>
      </c>
      <c r="S686" s="399">
        <v>0</v>
      </c>
      <c r="T686" s="399">
        <v>0</v>
      </c>
      <c r="U686" s="400">
        <v>0</v>
      </c>
      <c r="V686" s="400">
        <v>0</v>
      </c>
      <c r="W686" s="401">
        <v>0</v>
      </c>
      <c r="X686" s="399">
        <v>-546.96665980297848</v>
      </c>
      <c r="Y686" s="399">
        <v>-2768.2812115196925</v>
      </c>
      <c r="Z686" s="400">
        <v>-98.815773399565899</v>
      </c>
      <c r="AA686" s="399">
        <v>-270.8176413541018</v>
      </c>
      <c r="AB686" s="339">
        <v>0</v>
      </c>
      <c r="AC686" s="339">
        <v>-17.931111626676628</v>
      </c>
      <c r="AD686" s="339">
        <v>-339.72661889977326</v>
      </c>
      <c r="AE686" s="339">
        <v>-270.66509764987097</v>
      </c>
      <c r="AF686" s="339">
        <v>-496.63327148827034</v>
      </c>
      <c r="AG686" s="339">
        <v>-102.94926781150436</v>
      </c>
      <c r="AH686" s="402">
        <v>-67.858357478295488</v>
      </c>
      <c r="AI686" s="402">
        <v>-164.80246233752541</v>
      </c>
      <c r="AJ686" s="14"/>
    </row>
    <row r="687" spans="2:36" outlineLevel="1" x14ac:dyDescent="0.2">
      <c r="C687" s="119">
        <v>17</v>
      </c>
      <c r="D687" s="329"/>
      <c r="E687" s="329"/>
      <c r="F687" s="329" t="s">
        <v>315</v>
      </c>
      <c r="G687" s="329"/>
      <c r="H687" s="329"/>
      <c r="I687" s="330"/>
      <c r="J687" s="330"/>
      <c r="K687" s="330"/>
      <c r="L687" s="330"/>
      <c r="M687" s="330"/>
      <c r="N687" s="330"/>
      <c r="O687" s="330"/>
      <c r="P687" s="330"/>
      <c r="Q687" s="16" t="s">
        <v>110</v>
      </c>
      <c r="R687" s="304">
        <v>0</v>
      </c>
      <c r="S687" s="305">
        <v>0</v>
      </c>
      <c r="T687" s="305">
        <v>0</v>
      </c>
      <c r="U687" s="305">
        <v>0</v>
      </c>
      <c r="V687" s="305">
        <v>0</v>
      </c>
      <c r="W687" s="306">
        <v>0</v>
      </c>
      <c r="X687" s="305">
        <v>-187.28235164926915</v>
      </c>
      <c r="Y687" s="305">
        <v>-239.21474288667389</v>
      </c>
      <c r="Z687" s="305">
        <v>-286.57327213044192</v>
      </c>
      <c r="AA687" s="305">
        <v>-297.19328016334111</v>
      </c>
      <c r="AB687" s="307">
        <v>-306.64364102033295</v>
      </c>
      <c r="AC687" s="307">
        <v>-312.47188129210838</v>
      </c>
      <c r="AD687" s="307">
        <v>-314.89391090890615</v>
      </c>
      <c r="AE687" s="307">
        <v>-321.13715255588136</v>
      </c>
      <c r="AF687" s="307">
        <v>-329.65640423500406</v>
      </c>
      <c r="AG687" s="307">
        <v>-335.79737601238389</v>
      </c>
      <c r="AH687" s="362">
        <v>-335.51004594582759</v>
      </c>
      <c r="AI687" s="362">
        <v>-336.11710862294564</v>
      </c>
      <c r="AJ687" s="14"/>
    </row>
    <row r="688" spans="2:36" outlineLevel="1" x14ac:dyDescent="0.2">
      <c r="C688" s="119">
        <v>17</v>
      </c>
      <c r="D688" s="329"/>
      <c r="E688" s="329"/>
      <c r="F688" s="364" t="s">
        <v>316</v>
      </c>
      <c r="G688" s="364"/>
      <c r="H688" s="364"/>
      <c r="I688" s="365"/>
      <c r="J688" s="365"/>
      <c r="K688" s="365"/>
      <c r="L688" s="365"/>
      <c r="M688" s="365"/>
      <c r="N688" s="365"/>
      <c r="O688" s="365"/>
      <c r="P688" s="365"/>
      <c r="Q688" s="366" t="s">
        <v>110</v>
      </c>
      <c r="R688" s="390">
        <v>0</v>
      </c>
      <c r="S688" s="390">
        <v>0</v>
      </c>
      <c r="T688" s="390">
        <v>0</v>
      </c>
      <c r="U688" s="390">
        <v>-1444.4648267206301</v>
      </c>
      <c r="V688" s="390">
        <v>-1582.3771193616399</v>
      </c>
      <c r="W688" s="390">
        <v>-1671.3834420314195</v>
      </c>
      <c r="X688" s="390">
        <v>-3444.9647196241813</v>
      </c>
      <c r="Y688" s="390">
        <v>-5586.8915160910337</v>
      </c>
      <c r="Z688" s="390">
        <v>-2981.2693081673365</v>
      </c>
      <c r="AA688" s="390">
        <v>-3136.0167742877934</v>
      </c>
      <c r="AB688" s="390">
        <v>-2224.4992478239956</v>
      </c>
      <c r="AC688" s="390">
        <v>-2698.2758788796318</v>
      </c>
      <c r="AD688" s="390">
        <v>-2922.8674116237971</v>
      </c>
      <c r="AE688" s="390">
        <v>-2725.2068149594497</v>
      </c>
      <c r="AF688" s="390">
        <v>-3259.5253522431744</v>
      </c>
      <c r="AG688" s="390">
        <v>-2854.8159760591643</v>
      </c>
      <c r="AH688" s="390">
        <v>-2951.3544134658332</v>
      </c>
      <c r="AI688" s="390">
        <v>-3302.7099071595339</v>
      </c>
      <c r="AJ688" s="14"/>
    </row>
    <row r="689" spans="2:36" outlineLevel="1" x14ac:dyDescent="0.2">
      <c r="C689" s="119">
        <v>17</v>
      </c>
      <c r="D689" s="329"/>
      <c r="E689" s="329"/>
      <c r="F689" s="329"/>
      <c r="G689" s="329"/>
      <c r="H689" s="329"/>
      <c r="I689" s="330"/>
      <c r="J689" s="330"/>
      <c r="K689" s="330"/>
      <c r="L689" s="330"/>
      <c r="M689" s="330"/>
      <c r="N689" s="330"/>
      <c r="O689" s="330"/>
      <c r="P689" s="330"/>
      <c r="Q689" s="330"/>
      <c r="R689" s="330"/>
      <c r="S689" s="329"/>
      <c r="T689" s="329"/>
      <c r="U689" s="330"/>
      <c r="V689" s="330"/>
      <c r="W689" s="330"/>
      <c r="X689" s="329"/>
      <c r="Y689" s="329"/>
      <c r="Z689" s="330"/>
      <c r="AA689" s="329"/>
      <c r="AB689" s="329"/>
      <c r="AC689" s="329"/>
      <c r="AD689" s="329"/>
      <c r="AE689" s="329"/>
      <c r="AF689" s="329"/>
      <c r="AG689" s="329"/>
      <c r="AH689" s="329"/>
      <c r="AI689" s="329"/>
      <c r="AJ689" s="14"/>
    </row>
    <row r="690" spans="2:36" s="310" customFormat="1" outlineLevel="1" x14ac:dyDescent="0.2">
      <c r="C690" s="119">
        <v>17</v>
      </c>
      <c r="E690" s="328" t="s">
        <v>317</v>
      </c>
      <c r="F690" s="259"/>
      <c r="G690" s="329"/>
      <c r="H690" s="329"/>
      <c r="I690" s="330"/>
      <c r="J690" s="330"/>
      <c r="K690" s="330"/>
      <c r="L690" s="330"/>
      <c r="M690" s="330"/>
      <c r="N690" s="330"/>
      <c r="O690" s="330"/>
      <c r="P690" s="330"/>
      <c r="Q690" s="16" t="s">
        <v>110</v>
      </c>
      <c r="R690" s="340">
        <v>0</v>
      </c>
      <c r="S690" s="341">
        <v>0</v>
      </c>
      <c r="T690" s="341">
        <v>0</v>
      </c>
      <c r="U690" s="341">
        <v>0</v>
      </c>
      <c r="V690" s="341">
        <v>0</v>
      </c>
      <c r="W690" s="342">
        <v>0</v>
      </c>
      <c r="X690" s="341">
        <v>0</v>
      </c>
      <c r="Y690" s="341">
        <v>-435.21699198846272</v>
      </c>
      <c r="Z690" s="341">
        <v>-3071.7966091923836</v>
      </c>
      <c r="AA690" s="341">
        <v>-3012.1167744047675</v>
      </c>
      <c r="AB690" s="343">
        <v>-3119.4308481362518</v>
      </c>
      <c r="AC690" s="343">
        <v>-2951.1035454059665</v>
      </c>
      <c r="AD690" s="343">
        <v>-2520.1258670784264</v>
      </c>
      <c r="AE690" s="343">
        <v>-2408.1949232295283</v>
      </c>
      <c r="AF690" s="343">
        <v>-2220.0743514527494</v>
      </c>
      <c r="AG690" s="343">
        <v>-2248.2104429813753</v>
      </c>
      <c r="AH690" s="344">
        <v>-1875.635736902243</v>
      </c>
      <c r="AI690" s="344">
        <v>-1468.2963590359736</v>
      </c>
      <c r="AJ690" s="403"/>
    </row>
    <row r="691" spans="2:36" outlineLevel="1" x14ac:dyDescent="0.2">
      <c r="C691" s="119">
        <v>17</v>
      </c>
      <c r="D691" s="259"/>
      <c r="E691" s="259"/>
      <c r="G691" s="259"/>
      <c r="H691" s="259"/>
      <c r="I691" s="16"/>
      <c r="J691" s="16"/>
      <c r="K691" s="16"/>
      <c r="L691" s="16"/>
      <c r="M691" s="16"/>
      <c r="N691" s="16"/>
      <c r="O691" s="16"/>
      <c r="P691" s="16"/>
      <c r="Q691" s="16"/>
      <c r="R691" s="16"/>
      <c r="S691" s="259"/>
      <c r="T691" s="259"/>
      <c r="U691" s="16"/>
      <c r="V691" s="16"/>
      <c r="W691" s="16"/>
      <c r="X691" s="259"/>
      <c r="Y691" s="259"/>
      <c r="Z691" s="16"/>
      <c r="AA691" s="259"/>
      <c r="AB691" s="259"/>
      <c r="AC691" s="259"/>
      <c r="AD691" s="259"/>
      <c r="AE691" s="259"/>
      <c r="AF691" s="259"/>
      <c r="AG691" s="259"/>
      <c r="AH691" s="259"/>
      <c r="AI691" s="259"/>
      <c r="AJ691" s="14"/>
    </row>
    <row r="692" spans="2:36" s="11" customFormat="1" outlineLevel="1" x14ac:dyDescent="0.2">
      <c r="B692" s="310"/>
      <c r="C692" s="119">
        <v>17</v>
      </c>
      <c r="E692" s="120" t="s">
        <v>318</v>
      </c>
      <c r="F692" s="121"/>
      <c r="G692" s="121"/>
      <c r="H692" s="121"/>
      <c r="I692" s="121"/>
      <c r="J692" s="121"/>
      <c r="K692" s="121"/>
      <c r="L692" s="121"/>
      <c r="M692" s="121"/>
      <c r="N692" s="121"/>
      <c r="O692" s="121"/>
      <c r="P692" s="121"/>
      <c r="Q692" s="122"/>
      <c r="R692" s="123"/>
      <c r="S692" s="123"/>
      <c r="T692" s="123"/>
      <c r="U692" s="123"/>
      <c r="V692" s="123"/>
      <c r="W692" s="123"/>
      <c r="X692" s="123"/>
      <c r="Y692" s="123"/>
      <c r="Z692" s="123"/>
      <c r="AA692" s="123"/>
      <c r="AB692" s="123"/>
      <c r="AC692" s="123"/>
      <c r="AD692" s="123"/>
      <c r="AE692" s="123"/>
      <c r="AF692" s="123"/>
      <c r="AG692" s="123"/>
      <c r="AH692" s="123"/>
      <c r="AI692" s="123"/>
    </row>
    <row r="693" spans="2:36" outlineLevel="1" x14ac:dyDescent="0.2">
      <c r="C693" s="119">
        <v>17</v>
      </c>
      <c r="D693" s="259"/>
      <c r="E693" s="259"/>
      <c r="F693" s="259"/>
      <c r="G693" s="259"/>
      <c r="H693" s="259"/>
      <c r="I693" s="16"/>
      <c r="J693" s="16"/>
      <c r="K693" s="16"/>
      <c r="L693" s="16"/>
      <c r="M693" s="16"/>
      <c r="N693" s="16"/>
      <c r="O693" s="16"/>
      <c r="P693" s="16"/>
      <c r="Q693" s="16"/>
      <c r="R693" s="16"/>
      <c r="S693" s="259"/>
      <c r="T693" s="259"/>
      <c r="U693" s="16"/>
      <c r="V693" s="16"/>
      <c r="W693" s="16"/>
      <c r="X693" s="259"/>
      <c r="Y693" s="259"/>
      <c r="Z693" s="16"/>
      <c r="AA693" s="259"/>
      <c r="AB693" s="259"/>
      <c r="AC693" s="259"/>
      <c r="AD693" s="259"/>
      <c r="AE693" s="259"/>
      <c r="AF693" s="259"/>
      <c r="AG693" s="259"/>
      <c r="AH693" s="259"/>
      <c r="AI693" s="259"/>
      <c r="AJ693" s="14"/>
    </row>
    <row r="694" spans="2:36" outlineLevel="1" x14ac:dyDescent="0.2">
      <c r="C694" s="119">
        <v>17</v>
      </c>
      <c r="D694" s="259"/>
      <c r="E694" s="373" t="s">
        <v>319</v>
      </c>
      <c r="F694" s="259"/>
      <c r="G694" s="259"/>
      <c r="H694" s="259"/>
      <c r="I694" s="16"/>
      <c r="J694" s="16"/>
      <c r="K694" s="16"/>
      <c r="L694" s="16"/>
      <c r="M694" s="16"/>
      <c r="N694" s="16"/>
      <c r="O694" s="16"/>
      <c r="P694" s="16"/>
      <c r="Q694" s="16" t="s">
        <v>110</v>
      </c>
      <c r="R694" s="340">
        <v>0</v>
      </c>
      <c r="S694" s="341">
        <v>0</v>
      </c>
      <c r="T694" s="341">
        <v>0</v>
      </c>
      <c r="U694" s="341">
        <v>0</v>
      </c>
      <c r="V694" s="341">
        <v>0</v>
      </c>
      <c r="W694" s="342">
        <v>77.999711153136332</v>
      </c>
      <c r="X694" s="341">
        <v>-435.21699198846272</v>
      </c>
      <c r="Y694" s="341">
        <v>-3071.7966091923836</v>
      </c>
      <c r="Z694" s="341">
        <v>-3012.1167744047675</v>
      </c>
      <c r="AA694" s="341">
        <v>-3119.4308481362518</v>
      </c>
      <c r="AB694" s="343">
        <v>-2951.1035454059665</v>
      </c>
      <c r="AC694" s="343">
        <v>-2520.1258670784264</v>
      </c>
      <c r="AD694" s="343">
        <v>-2408.1949232295283</v>
      </c>
      <c r="AE694" s="343">
        <v>-2220.0743514527494</v>
      </c>
      <c r="AF694" s="343">
        <v>-2248.2104429813753</v>
      </c>
      <c r="AG694" s="343">
        <v>-1875.635736902243</v>
      </c>
      <c r="AH694" s="344">
        <v>-1468.2963590359736</v>
      </c>
      <c r="AI694" s="344">
        <v>-1157.2129003866785</v>
      </c>
      <c r="AJ694" s="14"/>
    </row>
    <row r="695" spans="2:36" outlineLevel="1" x14ac:dyDescent="0.2">
      <c r="C695" s="119">
        <v>17</v>
      </c>
      <c r="D695" s="259"/>
      <c r="E695" s="373"/>
      <c r="F695" s="259"/>
      <c r="G695" s="259"/>
      <c r="H695" s="259"/>
      <c r="I695" s="16"/>
      <c r="J695" s="16"/>
      <c r="K695" s="16"/>
      <c r="L695" s="16"/>
      <c r="M695" s="16"/>
      <c r="N695" s="16"/>
      <c r="O695" s="16"/>
      <c r="P695" s="16"/>
      <c r="Q695" s="16"/>
      <c r="R695" s="16"/>
      <c r="S695" s="259"/>
      <c r="T695" s="259"/>
      <c r="U695" s="16"/>
      <c r="V695" s="16"/>
      <c r="W695" s="16"/>
      <c r="X695" s="259"/>
      <c r="Y695" s="259"/>
      <c r="Z695" s="16"/>
      <c r="AA695" s="259"/>
      <c r="AB695" s="259"/>
      <c r="AC695" s="259"/>
      <c r="AD695" s="259"/>
      <c r="AE695" s="259"/>
      <c r="AF695" s="259"/>
      <c r="AG695" s="259"/>
      <c r="AH695" s="259"/>
      <c r="AI695" s="259"/>
      <c r="AJ695" s="14"/>
    </row>
    <row r="696" spans="2:36" s="310" customFormat="1" outlineLevel="1" x14ac:dyDescent="0.2">
      <c r="C696" s="119">
        <v>17</v>
      </c>
      <c r="D696" s="329"/>
      <c r="E696" s="328" t="s">
        <v>320</v>
      </c>
      <c r="F696" s="329"/>
      <c r="G696" s="329"/>
      <c r="H696" s="329"/>
      <c r="I696" s="330"/>
      <c r="J696" s="330"/>
      <c r="K696" s="330"/>
      <c r="L696" s="330"/>
      <c r="M696" s="330"/>
      <c r="N696" s="330"/>
      <c r="O696" s="330"/>
      <c r="P696" s="330"/>
      <c r="Q696" s="16" t="s">
        <v>110</v>
      </c>
      <c r="R696" s="404">
        <v>0</v>
      </c>
      <c r="S696" s="405">
        <v>0</v>
      </c>
      <c r="T696" s="405">
        <v>0</v>
      </c>
      <c r="U696" s="405">
        <v>0</v>
      </c>
      <c r="V696" s="405">
        <v>0</v>
      </c>
      <c r="W696" s="405">
        <v>14.285796600219479</v>
      </c>
      <c r="X696" s="405">
        <v>0</v>
      </c>
      <c r="Y696" s="405">
        <v>0</v>
      </c>
      <c r="Z696" s="405">
        <v>0</v>
      </c>
      <c r="AA696" s="405">
        <v>0</v>
      </c>
      <c r="AB696" s="405">
        <v>0</v>
      </c>
      <c r="AC696" s="405">
        <v>0</v>
      </c>
      <c r="AD696" s="405">
        <v>0</v>
      </c>
      <c r="AE696" s="405">
        <v>0</v>
      </c>
      <c r="AF696" s="405">
        <v>0</v>
      </c>
      <c r="AG696" s="405">
        <v>0</v>
      </c>
      <c r="AH696" s="406">
        <v>0</v>
      </c>
      <c r="AI696" s="406">
        <v>0</v>
      </c>
      <c r="AJ696" s="403"/>
    </row>
    <row r="697" spans="2:36" s="310" customFormat="1" outlineLevel="1" x14ac:dyDescent="0.2">
      <c r="D697" s="329"/>
      <c r="E697" s="329"/>
      <c r="F697" s="329"/>
      <c r="G697" s="329"/>
      <c r="H697" s="329"/>
      <c r="I697" s="330"/>
      <c r="J697" s="330"/>
      <c r="K697" s="330"/>
      <c r="L697" s="330"/>
      <c r="M697" s="330"/>
      <c r="N697" s="330"/>
      <c r="O697" s="330"/>
      <c r="P697" s="330"/>
      <c r="Q697" s="330"/>
      <c r="R697" s="330"/>
      <c r="S697" s="329"/>
      <c r="T697" s="329"/>
      <c r="U697" s="330"/>
      <c r="V697" s="330"/>
      <c r="W697" s="330"/>
      <c r="X697" s="329"/>
      <c r="Y697" s="329"/>
      <c r="Z697" s="330"/>
      <c r="AA697" s="329"/>
      <c r="AB697" s="329"/>
      <c r="AC697" s="329"/>
      <c r="AD697" s="329"/>
      <c r="AE697" s="329"/>
      <c r="AF697" s="329"/>
      <c r="AG697" s="329"/>
      <c r="AH697" s="329"/>
      <c r="AI697" s="329"/>
      <c r="AJ697" s="403"/>
    </row>
    <row r="698" spans="2:36" x14ac:dyDescent="0.2">
      <c r="C698" s="116">
        <v>18</v>
      </c>
      <c r="D698" s="67" t="s">
        <v>148</v>
      </c>
      <c r="E698" s="67"/>
      <c r="F698" s="67"/>
      <c r="G698" s="67" t="s">
        <v>298</v>
      </c>
      <c r="H698" s="102"/>
      <c r="I698" s="67"/>
      <c r="J698" s="67"/>
      <c r="K698" s="102"/>
      <c r="L698" s="67"/>
      <c r="M698" s="67"/>
      <c r="N698" s="67"/>
      <c r="O698" s="67"/>
      <c r="P698" s="67"/>
      <c r="Q698" s="117" t="s">
        <v>110</v>
      </c>
      <c r="R698" s="118">
        <v>0</v>
      </c>
      <c r="S698" s="118">
        <v>0</v>
      </c>
      <c r="T698" s="118">
        <v>0</v>
      </c>
      <c r="U698" s="118">
        <v>0</v>
      </c>
      <c r="V698" s="118">
        <v>0</v>
      </c>
      <c r="W698" s="118">
        <v>1.2290035192277105</v>
      </c>
      <c r="X698" s="118">
        <v>0</v>
      </c>
      <c r="Y698" s="118">
        <v>0</v>
      </c>
      <c r="Z698" s="118">
        <v>0</v>
      </c>
      <c r="AA698" s="118">
        <v>0</v>
      </c>
      <c r="AB698" s="118">
        <v>0</v>
      </c>
      <c r="AC698" s="118">
        <v>0</v>
      </c>
      <c r="AD698" s="118">
        <v>0</v>
      </c>
      <c r="AE698" s="118">
        <v>0</v>
      </c>
      <c r="AF698" s="118">
        <v>0</v>
      </c>
      <c r="AG698" s="118">
        <v>0</v>
      </c>
      <c r="AH698" s="118">
        <v>0</v>
      </c>
      <c r="AI698" s="118">
        <v>0</v>
      </c>
    </row>
    <row r="699" spans="2:36" s="11" customFormat="1" outlineLevel="1" x14ac:dyDescent="0.2">
      <c r="B699" s="310"/>
      <c r="C699" s="119">
        <v>18</v>
      </c>
      <c r="E699" s="120" t="s">
        <v>299</v>
      </c>
      <c r="F699" s="121"/>
      <c r="G699" s="121"/>
      <c r="H699" s="121"/>
      <c r="I699" s="121"/>
      <c r="J699" s="121"/>
      <c r="K699" s="121"/>
      <c r="L699" s="121"/>
      <c r="M699" s="121"/>
      <c r="N699" s="121"/>
      <c r="O699" s="121"/>
      <c r="P699" s="121"/>
      <c r="Q699" s="122"/>
      <c r="R699" s="123"/>
      <c r="S699" s="123"/>
      <c r="T699" s="123"/>
      <c r="U699" s="123"/>
      <c r="V699" s="123"/>
      <c r="W699" s="123"/>
      <c r="X699" s="123"/>
      <c r="Y699" s="123"/>
      <c r="Z699" s="123"/>
      <c r="AA699" s="123"/>
      <c r="AB699" s="123"/>
      <c r="AC699" s="123"/>
      <c r="AD699" s="123"/>
      <c r="AE699" s="123"/>
      <c r="AF699" s="123"/>
      <c r="AG699" s="123"/>
      <c r="AH699" s="123"/>
      <c r="AI699" s="123"/>
    </row>
    <row r="700" spans="2:36" s="11" customFormat="1" outlineLevel="1" x14ac:dyDescent="0.2">
      <c r="B700" s="310"/>
      <c r="C700" s="119">
        <v>18</v>
      </c>
      <c r="E700" s="359"/>
      <c r="F700" s="309"/>
      <c r="G700" s="309"/>
      <c r="H700" s="309"/>
      <c r="I700" s="309"/>
      <c r="J700" s="309"/>
      <c r="K700" s="309"/>
      <c r="L700" s="309"/>
      <c r="M700" s="309"/>
      <c r="N700" s="309"/>
      <c r="O700" s="309"/>
      <c r="P700" s="309"/>
      <c r="Q700" s="360"/>
      <c r="R700" s="361"/>
      <c r="S700" s="361"/>
      <c r="T700" s="361"/>
      <c r="U700" s="361"/>
      <c r="V700" s="361"/>
      <c r="W700" s="361"/>
      <c r="X700" s="361"/>
      <c r="Y700" s="361"/>
      <c r="Z700" s="361"/>
      <c r="AA700" s="361"/>
      <c r="AB700" s="361"/>
      <c r="AC700" s="361"/>
      <c r="AD700" s="361"/>
      <c r="AE700" s="361"/>
      <c r="AF700" s="361"/>
      <c r="AG700" s="361"/>
      <c r="AH700" s="361"/>
      <c r="AI700" s="361"/>
    </row>
    <row r="701" spans="2:36" outlineLevel="1" x14ac:dyDescent="0.2">
      <c r="C701" s="119">
        <v>18</v>
      </c>
      <c r="D701" s="329"/>
      <c r="E701" s="124" t="s">
        <v>300</v>
      </c>
      <c r="F701" s="329"/>
      <c r="G701" s="329"/>
      <c r="H701" s="329"/>
      <c r="I701" s="330"/>
      <c r="J701" s="330"/>
      <c r="K701" s="330"/>
      <c r="L701" s="330"/>
      <c r="M701" s="330"/>
      <c r="N701" s="330"/>
      <c r="O701" s="330"/>
      <c r="P701" s="330"/>
      <c r="Q701" s="16" t="s">
        <v>110</v>
      </c>
      <c r="R701" s="299">
        <v>0</v>
      </c>
      <c r="S701" s="300">
        <v>0</v>
      </c>
      <c r="T701" s="300">
        <v>0</v>
      </c>
      <c r="U701" s="300">
        <v>1520.5778923823516</v>
      </c>
      <c r="V701" s="300">
        <v>1622.5674104582567</v>
      </c>
      <c r="W701" s="301">
        <v>1693.3554666840087</v>
      </c>
      <c r="X701" s="300">
        <v>1921.8441685141538</v>
      </c>
      <c r="Y701" s="300">
        <v>2104.9164737145011</v>
      </c>
      <c r="Z701" s="300">
        <v>2467.9996117908781</v>
      </c>
      <c r="AA701" s="300">
        <v>2255.8866184516423</v>
      </c>
      <c r="AB701" s="302">
        <v>2319.1508644805244</v>
      </c>
      <c r="AC701" s="302">
        <v>2379.3999152859928</v>
      </c>
      <c r="AD701" s="302">
        <v>2377.0494624514627</v>
      </c>
      <c r="AE701" s="302">
        <v>2372.3995940584437</v>
      </c>
      <c r="AF701" s="302">
        <v>2303.5526890941865</v>
      </c>
      <c r="AG701" s="302">
        <v>2204.3131535294478</v>
      </c>
      <c r="AH701" s="348">
        <v>2405.3937553351998</v>
      </c>
      <c r="AI701" s="348">
        <v>2359.5147689585656</v>
      </c>
      <c r="AJ701" s="329"/>
    </row>
    <row r="702" spans="2:36" outlineLevel="1" x14ac:dyDescent="0.2">
      <c r="C702" s="119">
        <v>18</v>
      </c>
      <c r="D702" s="329"/>
      <c r="E702" s="124" t="s">
        <v>231</v>
      </c>
      <c r="F702" s="329"/>
      <c r="G702" s="329"/>
      <c r="H702" s="329"/>
      <c r="I702" s="330"/>
      <c r="J702" s="330"/>
      <c r="K702" s="330"/>
      <c r="L702" s="330"/>
      <c r="M702" s="330"/>
      <c r="N702" s="330"/>
      <c r="O702" s="330"/>
      <c r="P702" s="330"/>
      <c r="Q702" s="16" t="s">
        <v>110</v>
      </c>
      <c r="R702" s="314">
        <v>0</v>
      </c>
      <c r="S702" s="315">
        <v>0</v>
      </c>
      <c r="T702" s="315">
        <v>0</v>
      </c>
      <c r="U702" s="315">
        <v>0</v>
      </c>
      <c r="V702" s="315">
        <v>0</v>
      </c>
      <c r="W702" s="316">
        <v>0</v>
      </c>
      <c r="X702" s="315">
        <v>0</v>
      </c>
      <c r="Y702" s="315">
        <v>0</v>
      </c>
      <c r="Z702" s="315">
        <v>0</v>
      </c>
      <c r="AA702" s="315">
        <v>0</v>
      </c>
      <c r="AB702" s="5">
        <v>0</v>
      </c>
      <c r="AC702" s="5">
        <v>0</v>
      </c>
      <c r="AD702" s="5">
        <v>0</v>
      </c>
      <c r="AE702" s="5">
        <v>0</v>
      </c>
      <c r="AF702" s="5">
        <v>0</v>
      </c>
      <c r="AG702" s="5">
        <v>0</v>
      </c>
      <c r="AH702" s="350">
        <v>0</v>
      </c>
      <c r="AI702" s="350">
        <v>0</v>
      </c>
      <c r="AJ702" s="14"/>
    </row>
    <row r="703" spans="2:36" outlineLevel="1" x14ac:dyDescent="0.2">
      <c r="C703" s="119">
        <v>18</v>
      </c>
      <c r="D703" s="329"/>
      <c r="E703" s="328" t="s">
        <v>230</v>
      </c>
      <c r="F703" s="329"/>
      <c r="G703" s="329"/>
      <c r="H703" s="329"/>
      <c r="I703" s="330"/>
      <c r="J703" s="330"/>
      <c r="K703" s="330"/>
      <c r="L703" s="330"/>
      <c r="M703" s="330"/>
      <c r="N703" s="330"/>
      <c r="O703" s="330"/>
      <c r="P703" s="330"/>
      <c r="Q703" s="16" t="s">
        <v>110</v>
      </c>
      <c r="R703" s="314">
        <v>0</v>
      </c>
      <c r="S703" s="315">
        <v>0</v>
      </c>
      <c r="T703" s="315">
        <v>0</v>
      </c>
      <c r="U703" s="315">
        <v>0</v>
      </c>
      <c r="V703" s="315">
        <v>0</v>
      </c>
      <c r="W703" s="316">
        <v>0</v>
      </c>
      <c r="X703" s="315">
        <v>0</v>
      </c>
      <c r="Y703" s="315">
        <v>0</v>
      </c>
      <c r="Z703" s="315">
        <v>0</v>
      </c>
      <c r="AA703" s="315">
        <v>0</v>
      </c>
      <c r="AB703" s="5">
        <v>0</v>
      </c>
      <c r="AC703" s="5">
        <v>0</v>
      </c>
      <c r="AD703" s="5">
        <v>0</v>
      </c>
      <c r="AE703" s="5">
        <v>0</v>
      </c>
      <c r="AF703" s="5">
        <v>0</v>
      </c>
      <c r="AG703" s="5">
        <v>0</v>
      </c>
      <c r="AH703" s="350">
        <v>0</v>
      </c>
      <c r="AI703" s="350">
        <v>0</v>
      </c>
      <c r="AJ703" s="14"/>
    </row>
    <row r="704" spans="2:36" outlineLevel="1" x14ac:dyDescent="0.2">
      <c r="C704" s="119">
        <v>18</v>
      </c>
      <c r="D704" s="329"/>
      <c r="E704" s="328" t="s">
        <v>17</v>
      </c>
      <c r="F704" s="329"/>
      <c r="G704" s="329"/>
      <c r="H704" s="329"/>
      <c r="I704" s="330"/>
      <c r="J704" s="330"/>
      <c r="K704" s="330"/>
      <c r="L704" s="330"/>
      <c r="M704" s="330"/>
      <c r="N704" s="330"/>
      <c r="O704" s="330"/>
      <c r="P704" s="330"/>
      <c r="Q704" s="16" t="s">
        <v>110</v>
      </c>
      <c r="R704" s="314"/>
      <c r="S704" s="315"/>
      <c r="T704" s="315"/>
      <c r="U704" s="315"/>
      <c r="V704" s="315"/>
      <c r="W704" s="316"/>
      <c r="X704" s="315"/>
      <c r="Y704" s="315"/>
      <c r="Z704" s="315"/>
      <c r="AA704" s="315"/>
      <c r="AB704" s="5"/>
      <c r="AC704" s="5"/>
      <c r="AD704" s="5"/>
      <c r="AE704" s="5"/>
      <c r="AF704" s="5"/>
      <c r="AG704" s="5"/>
      <c r="AH704" s="350"/>
      <c r="AI704" s="350"/>
      <c r="AJ704" s="14"/>
    </row>
    <row r="705" spans="2:36" outlineLevel="1" x14ac:dyDescent="0.2">
      <c r="C705" s="119">
        <v>18</v>
      </c>
      <c r="D705" s="329"/>
      <c r="E705" s="328" t="s">
        <v>266</v>
      </c>
      <c r="F705" s="329"/>
      <c r="G705" s="329"/>
      <c r="H705" s="329"/>
      <c r="I705" s="330"/>
      <c r="J705" s="330"/>
      <c r="K705" s="330"/>
      <c r="L705" s="330"/>
      <c r="M705" s="330"/>
      <c r="N705" s="330"/>
      <c r="O705" s="330"/>
      <c r="P705" s="330"/>
      <c r="Q705" s="16" t="s">
        <v>110</v>
      </c>
      <c r="R705" s="314">
        <v>0</v>
      </c>
      <c r="S705" s="315">
        <v>0</v>
      </c>
      <c r="T705" s="315">
        <v>0</v>
      </c>
      <c r="U705" s="315">
        <v>0</v>
      </c>
      <c r="V705" s="315">
        <v>0</v>
      </c>
      <c r="W705" s="316">
        <v>6.7102957005895005</v>
      </c>
      <c r="X705" s="315">
        <v>38.795736313530696</v>
      </c>
      <c r="Y705" s="315">
        <v>64.706271178735904</v>
      </c>
      <c r="Z705" s="315">
        <v>78.55121857140972</v>
      </c>
      <c r="AA705" s="315">
        <v>81.204147575284935</v>
      </c>
      <c r="AB705" s="5">
        <v>84.092964628996114</v>
      </c>
      <c r="AC705" s="5">
        <v>145.92686568586601</v>
      </c>
      <c r="AD705" s="5">
        <v>150.04470378462074</v>
      </c>
      <c r="AE705" s="5">
        <v>149.52361513890332</v>
      </c>
      <c r="AF705" s="5">
        <v>149.00252649318591</v>
      </c>
      <c r="AG705" s="5">
        <v>153.90448618456608</v>
      </c>
      <c r="AH705" s="350">
        <v>160.67581976191084</v>
      </c>
      <c r="AI705" s="350">
        <v>166.40533722069978</v>
      </c>
      <c r="AJ705" s="14"/>
    </row>
    <row r="706" spans="2:36" outlineLevel="1" x14ac:dyDescent="0.2">
      <c r="C706" s="119">
        <v>18</v>
      </c>
      <c r="D706" s="329"/>
      <c r="E706" s="328" t="s">
        <v>267</v>
      </c>
      <c r="F706" s="329"/>
      <c r="G706" s="329"/>
      <c r="H706" s="329"/>
      <c r="I706" s="330"/>
      <c r="J706" s="330"/>
      <c r="K706" s="330"/>
      <c r="L706" s="330"/>
      <c r="M706" s="330"/>
      <c r="N706" s="330"/>
      <c r="O706" s="330"/>
      <c r="P706" s="330"/>
      <c r="Q706" s="16" t="s">
        <v>110</v>
      </c>
      <c r="R706" s="304">
        <v>0</v>
      </c>
      <c r="S706" s="305">
        <v>0</v>
      </c>
      <c r="T706" s="305">
        <v>0</v>
      </c>
      <c r="U706" s="305">
        <v>0</v>
      </c>
      <c r="V706" s="305">
        <v>0</v>
      </c>
      <c r="W706" s="306">
        <v>0</v>
      </c>
      <c r="X706" s="305">
        <v>0</v>
      </c>
      <c r="Y706" s="305">
        <v>0</v>
      </c>
      <c r="Z706" s="305">
        <v>0</v>
      </c>
      <c r="AA706" s="305">
        <v>0</v>
      </c>
      <c r="AB706" s="307">
        <v>0</v>
      </c>
      <c r="AC706" s="307">
        <v>0</v>
      </c>
      <c r="AD706" s="307">
        <v>0</v>
      </c>
      <c r="AE706" s="307">
        <v>0</v>
      </c>
      <c r="AF706" s="307">
        <v>0</v>
      </c>
      <c r="AG706" s="307">
        <v>0</v>
      </c>
      <c r="AH706" s="362">
        <v>0</v>
      </c>
      <c r="AI706" s="362">
        <v>0</v>
      </c>
      <c r="AJ706" s="14"/>
    </row>
    <row r="707" spans="2:36" outlineLevel="1" x14ac:dyDescent="0.2">
      <c r="C707" s="119">
        <v>18</v>
      </c>
      <c r="D707" s="329"/>
      <c r="E707" s="328" t="s">
        <v>301</v>
      </c>
      <c r="F707" s="329"/>
      <c r="G707" s="329"/>
      <c r="H707" s="329"/>
      <c r="I707" s="330"/>
      <c r="J707" s="330"/>
      <c r="K707" s="330"/>
      <c r="L707" s="330"/>
      <c r="M707" s="330"/>
      <c r="N707" s="330"/>
      <c r="O707" s="330"/>
      <c r="P707" s="330"/>
      <c r="Q707" s="16"/>
      <c r="R707" s="5"/>
      <c r="S707" s="5"/>
      <c r="T707" s="5"/>
      <c r="U707" s="5"/>
      <c r="V707" s="5"/>
      <c r="W707" s="5"/>
      <c r="X707" s="5"/>
      <c r="Y707" s="5"/>
      <c r="Z707" s="5"/>
      <c r="AA707" s="5"/>
      <c r="AB707" s="5"/>
      <c r="AC707" s="5"/>
      <c r="AD707" s="5"/>
      <c r="AE707" s="5"/>
      <c r="AF707" s="5"/>
      <c r="AG707" s="5"/>
      <c r="AH707" s="5"/>
      <c r="AI707" s="5"/>
      <c r="AJ707" s="14"/>
    </row>
    <row r="708" spans="2:36" outlineLevel="1" x14ac:dyDescent="0.2">
      <c r="C708" s="119">
        <v>18</v>
      </c>
      <c r="D708" s="329"/>
      <c r="F708" s="329" t="s">
        <v>270</v>
      </c>
      <c r="G708" s="329"/>
      <c r="H708" s="329"/>
      <c r="I708" s="330"/>
      <c r="J708" s="330"/>
      <c r="K708" s="330"/>
      <c r="L708" s="330"/>
      <c r="M708" s="330"/>
      <c r="N708" s="330"/>
      <c r="O708" s="330"/>
      <c r="P708" s="330"/>
      <c r="Q708" s="16" t="s">
        <v>110</v>
      </c>
      <c r="R708" s="314">
        <v>0</v>
      </c>
      <c r="S708" s="315">
        <v>0</v>
      </c>
      <c r="T708" s="315">
        <v>0</v>
      </c>
      <c r="U708" s="315">
        <v>0</v>
      </c>
      <c r="V708" s="315">
        <v>0</v>
      </c>
      <c r="W708" s="316">
        <v>0</v>
      </c>
      <c r="X708" s="315">
        <v>519.52059058394036</v>
      </c>
      <c r="Y708" s="315">
        <v>1355.5843032472033</v>
      </c>
      <c r="Z708" s="315">
        <v>1910.5035723317542</v>
      </c>
      <c r="AA708" s="315">
        <v>1954.7709817778411</v>
      </c>
      <c r="AB708" s="5">
        <v>2044.5597234213733</v>
      </c>
      <c r="AC708" s="5">
        <v>2099.8667688286346</v>
      </c>
      <c r="AD708" s="5">
        <v>2235.6820786311696</v>
      </c>
      <c r="AE708" s="5">
        <v>2227.4838750621748</v>
      </c>
      <c r="AF708" s="5">
        <v>2219.28567149318</v>
      </c>
      <c r="AG708" s="5">
        <v>2211.0874679241851</v>
      </c>
      <c r="AH708" s="350">
        <v>2375.8756106421524</v>
      </c>
      <c r="AI708" s="350">
        <v>2422.5499203114523</v>
      </c>
      <c r="AJ708" s="14"/>
    </row>
    <row r="709" spans="2:36" outlineLevel="1" x14ac:dyDescent="0.2">
      <c r="C709" s="119">
        <v>18</v>
      </c>
      <c r="D709" s="329"/>
      <c r="E709" s="329"/>
      <c r="F709" s="329" t="s">
        <v>271</v>
      </c>
      <c r="G709" s="329"/>
      <c r="H709" s="329"/>
      <c r="I709" s="330"/>
      <c r="J709" s="330"/>
      <c r="K709" s="330"/>
      <c r="L709" s="330"/>
      <c r="M709" s="330"/>
      <c r="N709" s="330"/>
      <c r="O709" s="330"/>
      <c r="P709" s="330"/>
      <c r="Q709" s="16" t="s">
        <v>110</v>
      </c>
      <c r="R709" s="314">
        <v>0</v>
      </c>
      <c r="S709" s="315">
        <v>0</v>
      </c>
      <c r="T709" s="315">
        <v>0</v>
      </c>
      <c r="U709" s="315">
        <v>0</v>
      </c>
      <c r="V709" s="315">
        <v>0</v>
      </c>
      <c r="W709" s="316">
        <v>0</v>
      </c>
      <c r="X709" s="315">
        <v>815.62930045008954</v>
      </c>
      <c r="Y709" s="315">
        <v>516.06919560396477</v>
      </c>
      <c r="Z709" s="315">
        <v>0</v>
      </c>
      <c r="AA709" s="315">
        <v>43.933608965087743</v>
      </c>
      <c r="AB709" s="5">
        <v>7.7147534756658951</v>
      </c>
      <c r="AC709" s="5">
        <v>144.01351337152963</v>
      </c>
      <c r="AD709" s="5">
        <v>0</v>
      </c>
      <c r="AE709" s="5">
        <v>0</v>
      </c>
      <c r="AF709" s="5">
        <v>0</v>
      </c>
      <c r="AG709" s="5">
        <v>172.98634628696189</v>
      </c>
      <c r="AH709" s="350">
        <v>54.872513238294736</v>
      </c>
      <c r="AI709" s="350">
        <v>143.00247184578802</v>
      </c>
      <c r="AJ709" s="14"/>
    </row>
    <row r="710" spans="2:36" outlineLevel="1" x14ac:dyDescent="0.2">
      <c r="C710" s="119">
        <v>18</v>
      </c>
      <c r="D710" s="329"/>
      <c r="E710" s="329"/>
      <c r="F710" s="329" t="s">
        <v>290</v>
      </c>
      <c r="G710" s="329"/>
      <c r="H710" s="329"/>
      <c r="I710" s="330"/>
      <c r="J710" s="330"/>
      <c r="K710" s="330"/>
      <c r="L710" s="330"/>
      <c r="M710" s="330"/>
      <c r="N710" s="330"/>
      <c r="O710" s="330"/>
      <c r="P710" s="330"/>
      <c r="Q710" s="16" t="s">
        <v>110</v>
      </c>
      <c r="R710" s="304">
        <v>0</v>
      </c>
      <c r="S710" s="305">
        <v>0</v>
      </c>
      <c r="T710" s="305">
        <v>0</v>
      </c>
      <c r="U710" s="305">
        <v>0</v>
      </c>
      <c r="V710" s="305">
        <v>0</v>
      </c>
      <c r="W710" s="306">
        <v>0</v>
      </c>
      <c r="X710" s="305">
        <v>0</v>
      </c>
      <c r="Y710" s="305">
        <v>0</v>
      </c>
      <c r="Z710" s="305">
        <v>0</v>
      </c>
      <c r="AA710" s="305">
        <v>0</v>
      </c>
      <c r="AB710" s="307">
        <v>0</v>
      </c>
      <c r="AC710" s="307">
        <v>0</v>
      </c>
      <c r="AD710" s="307">
        <v>0</v>
      </c>
      <c r="AE710" s="307">
        <v>0</v>
      </c>
      <c r="AF710" s="307">
        <v>0</v>
      </c>
      <c r="AG710" s="307">
        <v>0</v>
      </c>
      <c r="AH710" s="362">
        <v>0</v>
      </c>
      <c r="AI710" s="362">
        <v>0</v>
      </c>
      <c r="AJ710" s="14"/>
    </row>
    <row r="711" spans="2:36" outlineLevel="1" x14ac:dyDescent="0.2">
      <c r="C711" s="119">
        <v>18</v>
      </c>
      <c r="D711" s="329"/>
      <c r="E711" s="329"/>
      <c r="F711" s="363" t="s">
        <v>302</v>
      </c>
      <c r="G711" s="364"/>
      <c r="H711" s="364"/>
      <c r="I711" s="365"/>
      <c r="J711" s="365"/>
      <c r="K711" s="365"/>
      <c r="L711" s="365"/>
      <c r="M711" s="365"/>
      <c r="N711" s="365"/>
      <c r="O711" s="365"/>
      <c r="P711" s="365"/>
      <c r="Q711" s="366" t="s">
        <v>110</v>
      </c>
      <c r="R711" s="367">
        <v>0</v>
      </c>
      <c r="S711" s="368">
        <v>0</v>
      </c>
      <c r="T711" s="368">
        <v>0</v>
      </c>
      <c r="U711" s="368">
        <v>0</v>
      </c>
      <c r="V711" s="368">
        <v>0</v>
      </c>
      <c r="W711" s="369">
        <v>0</v>
      </c>
      <c r="X711" s="368">
        <v>311.71235435036419</v>
      </c>
      <c r="Y711" s="368">
        <v>813.35058194832197</v>
      </c>
      <c r="Z711" s="368">
        <v>1146.3021433990525</v>
      </c>
      <c r="AA711" s="368">
        <v>1172.8625890667047</v>
      </c>
      <c r="AB711" s="327">
        <v>1226.735834052824</v>
      </c>
      <c r="AC711" s="327">
        <v>1259.9200612971806</v>
      </c>
      <c r="AD711" s="327">
        <v>1341.4092471787017</v>
      </c>
      <c r="AE711" s="327">
        <v>1336.4903250373047</v>
      </c>
      <c r="AF711" s="327">
        <v>1331.571402895908</v>
      </c>
      <c r="AG711" s="327">
        <v>1326.6524807545111</v>
      </c>
      <c r="AH711" s="370">
        <v>1425.5253663852914</v>
      </c>
      <c r="AI711" s="370">
        <v>1453.5299521868712</v>
      </c>
      <c r="AJ711" s="14"/>
    </row>
    <row r="712" spans="2:36" outlineLevel="1" x14ac:dyDescent="0.2">
      <c r="C712" s="119">
        <v>18</v>
      </c>
      <c r="D712" s="329"/>
      <c r="E712" s="329"/>
      <c r="F712" s="371" t="s">
        <v>303</v>
      </c>
      <c r="G712" s="329"/>
      <c r="H712" s="329"/>
      <c r="I712" s="330"/>
      <c r="J712" s="330"/>
      <c r="K712" s="330"/>
      <c r="L712" s="330"/>
      <c r="M712" s="330"/>
      <c r="N712" s="330"/>
      <c r="O712" s="330"/>
      <c r="P712" s="330"/>
      <c r="Q712" s="16" t="s">
        <v>110</v>
      </c>
      <c r="R712" s="314">
        <v>0</v>
      </c>
      <c r="S712" s="315">
        <v>0</v>
      </c>
      <c r="T712" s="315">
        <v>0</v>
      </c>
      <c r="U712" s="315">
        <v>0</v>
      </c>
      <c r="V712" s="315">
        <v>0</v>
      </c>
      <c r="W712" s="316">
        <v>0</v>
      </c>
      <c r="X712" s="315">
        <v>489.37758027005373</v>
      </c>
      <c r="Y712" s="315">
        <v>309.64151736237886</v>
      </c>
      <c r="Z712" s="315">
        <v>0</v>
      </c>
      <c r="AA712" s="315">
        <v>26.360165379052646</v>
      </c>
      <c r="AB712" s="5">
        <v>4.6288520853995365</v>
      </c>
      <c r="AC712" s="5">
        <v>86.408108022917773</v>
      </c>
      <c r="AD712" s="5">
        <v>0</v>
      </c>
      <c r="AE712" s="5">
        <v>0</v>
      </c>
      <c r="AF712" s="5">
        <v>0</v>
      </c>
      <c r="AG712" s="5">
        <v>103.79180777217714</v>
      </c>
      <c r="AH712" s="350">
        <v>32.92350794297684</v>
      </c>
      <c r="AI712" s="350">
        <v>85.801483107472805</v>
      </c>
      <c r="AJ712" s="14"/>
    </row>
    <row r="713" spans="2:36" outlineLevel="1" x14ac:dyDescent="0.2">
      <c r="C713" s="119">
        <v>18</v>
      </c>
      <c r="D713" s="329"/>
      <c r="E713" s="329"/>
      <c r="F713" s="372"/>
      <c r="G713" s="329"/>
      <c r="H713" s="329"/>
      <c r="I713" s="330"/>
      <c r="J713" s="330"/>
      <c r="K713" s="330"/>
      <c r="L713" s="330"/>
      <c r="M713" s="330"/>
      <c r="N713" s="330"/>
      <c r="O713" s="330"/>
      <c r="P713" s="330"/>
      <c r="Q713" s="16"/>
      <c r="R713" s="304"/>
      <c r="S713" s="305"/>
      <c r="T713" s="305"/>
      <c r="U713" s="305"/>
      <c r="V713" s="305"/>
      <c r="W713" s="306"/>
      <c r="X713" s="305"/>
      <c r="Y713" s="305"/>
      <c r="Z713" s="305"/>
      <c r="AA713" s="305"/>
      <c r="AB713" s="307"/>
      <c r="AC713" s="307"/>
      <c r="AD713" s="307"/>
      <c r="AE713" s="307"/>
      <c r="AF713" s="307"/>
      <c r="AG713" s="307"/>
      <c r="AH713" s="362"/>
      <c r="AI713" s="362"/>
      <c r="AJ713" s="14"/>
    </row>
    <row r="714" spans="2:36" outlineLevel="1" x14ac:dyDescent="0.2">
      <c r="C714" s="119">
        <v>18</v>
      </c>
      <c r="D714" s="329"/>
      <c r="E714" s="329"/>
      <c r="F714" s="329"/>
      <c r="G714" s="329"/>
      <c r="H714" s="329"/>
      <c r="I714" s="330"/>
      <c r="J714" s="330"/>
      <c r="K714" s="330"/>
      <c r="L714" s="330"/>
      <c r="M714" s="330"/>
      <c r="N714" s="330"/>
      <c r="O714" s="330"/>
      <c r="P714" s="330"/>
      <c r="Q714" s="330"/>
      <c r="R714" s="330"/>
      <c r="S714" s="329"/>
      <c r="T714" s="329"/>
      <c r="U714" s="330"/>
      <c r="V714" s="330"/>
      <c r="W714" s="330"/>
      <c r="X714" s="329"/>
      <c r="Y714" s="329"/>
      <c r="Z714" s="330"/>
      <c r="AA714" s="329"/>
      <c r="AB714" s="329"/>
      <c r="AC714" s="329"/>
      <c r="AD714" s="329"/>
      <c r="AE714" s="329"/>
      <c r="AF714" s="329"/>
      <c r="AG714" s="329"/>
      <c r="AH714" s="329"/>
      <c r="AI714" s="329"/>
      <c r="AJ714" s="14"/>
    </row>
    <row r="715" spans="2:36" s="11" customFormat="1" outlineLevel="1" x14ac:dyDescent="0.2">
      <c r="B715" s="310"/>
      <c r="C715" s="119">
        <v>18</v>
      </c>
      <c r="E715" s="120" t="s">
        <v>304</v>
      </c>
      <c r="F715" s="121"/>
      <c r="G715" s="121"/>
      <c r="H715" s="121"/>
      <c r="I715" s="121"/>
      <c r="J715" s="121"/>
      <c r="K715" s="121"/>
      <c r="L715" s="121"/>
      <c r="M715" s="121"/>
      <c r="N715" s="121"/>
      <c r="O715" s="121"/>
      <c r="P715" s="121"/>
      <c r="Q715" s="122"/>
      <c r="R715" s="123"/>
      <c r="S715" s="123"/>
      <c r="T715" s="123"/>
      <c r="U715" s="123"/>
      <c r="V715" s="123"/>
      <c r="W715" s="123"/>
      <c r="X715" s="123"/>
      <c r="Y715" s="123"/>
      <c r="Z715" s="123"/>
      <c r="AA715" s="123"/>
      <c r="AB715" s="123"/>
      <c r="AC715" s="123"/>
      <c r="AD715" s="123"/>
      <c r="AE715" s="123"/>
      <c r="AF715" s="123"/>
      <c r="AG715" s="123"/>
      <c r="AH715" s="123"/>
      <c r="AI715" s="123"/>
    </row>
    <row r="716" spans="2:36" s="11" customFormat="1" outlineLevel="1" x14ac:dyDescent="0.2">
      <c r="B716" s="310"/>
      <c r="C716" s="119">
        <v>18</v>
      </c>
      <c r="E716" s="373" t="s">
        <v>305</v>
      </c>
      <c r="F716" s="309"/>
      <c r="G716" s="309"/>
      <c r="H716" s="309"/>
      <c r="I716" s="309"/>
      <c r="J716" s="309"/>
      <c r="K716" s="309"/>
      <c r="L716" s="309"/>
      <c r="M716" s="309"/>
      <c r="N716" s="309"/>
      <c r="O716" s="309"/>
      <c r="P716" s="309"/>
      <c r="Q716" s="360"/>
      <c r="R716" s="361"/>
      <c r="S716" s="361"/>
      <c r="T716" s="361"/>
      <c r="U716" s="361"/>
      <c r="V716" s="361"/>
      <c r="W716" s="361"/>
      <c r="X716" s="361"/>
      <c r="Y716" s="361"/>
      <c r="Z716" s="361"/>
      <c r="AA716" s="361"/>
      <c r="AB716" s="361"/>
      <c r="AC716" s="361"/>
      <c r="AD716" s="361"/>
      <c r="AE716" s="361"/>
      <c r="AF716" s="361"/>
      <c r="AG716" s="361"/>
      <c r="AH716" s="361"/>
      <c r="AI716" s="361"/>
    </row>
    <row r="717" spans="2:36" outlineLevel="1" x14ac:dyDescent="0.2">
      <c r="C717" s="119">
        <v>18</v>
      </c>
      <c r="D717" s="329"/>
      <c r="E717" s="329"/>
      <c r="F717" s="329" t="s">
        <v>306</v>
      </c>
      <c r="G717" s="329"/>
      <c r="H717" s="329"/>
      <c r="I717" s="330"/>
      <c r="J717" s="330"/>
      <c r="K717" s="330"/>
      <c r="L717" s="330"/>
      <c r="M717" s="330"/>
      <c r="N717" s="330"/>
      <c r="O717" s="330"/>
      <c r="P717" s="330"/>
      <c r="Q717" s="16" t="s">
        <v>110</v>
      </c>
      <c r="R717" s="374">
        <v>0</v>
      </c>
      <c r="S717" s="375">
        <v>0</v>
      </c>
      <c r="T717" s="375">
        <v>0</v>
      </c>
      <c r="U717" s="376">
        <v>1520.5778923823516</v>
      </c>
      <c r="V717" s="376">
        <v>1622.5674104582567</v>
      </c>
      <c r="W717" s="377">
        <v>1700.0657623845982</v>
      </c>
      <c r="X717" s="375">
        <v>1960.6399048276844</v>
      </c>
      <c r="Y717" s="375">
        <v>2169.6227448932368</v>
      </c>
      <c r="Z717" s="376">
        <v>2546.5508303622878</v>
      </c>
      <c r="AA717" s="375">
        <v>2337.0907660269272</v>
      </c>
      <c r="AB717" s="378">
        <v>2403.2438291095204</v>
      </c>
      <c r="AC717" s="378">
        <v>2525.3267809718591</v>
      </c>
      <c r="AD717" s="378">
        <v>2527.0941662360833</v>
      </c>
      <c r="AE717" s="378">
        <v>2521.9232091973472</v>
      </c>
      <c r="AF717" s="378">
        <v>2452.5552155873725</v>
      </c>
      <c r="AG717" s="378">
        <v>2358.2176397140138</v>
      </c>
      <c r="AH717" s="379">
        <v>2566.0695750971108</v>
      </c>
      <c r="AI717" s="379">
        <v>2525.9201061792655</v>
      </c>
      <c r="AJ717" s="14"/>
    </row>
    <row r="718" spans="2:36" outlineLevel="1" x14ac:dyDescent="0.2">
      <c r="C718" s="119">
        <v>18</v>
      </c>
      <c r="D718" s="329"/>
      <c r="E718" s="329"/>
      <c r="F718" s="329" t="s">
        <v>307</v>
      </c>
      <c r="G718" s="329"/>
      <c r="H718" s="329"/>
      <c r="I718" s="330"/>
      <c r="J718" s="330"/>
      <c r="K718" s="330"/>
      <c r="L718" s="330"/>
      <c r="M718" s="330"/>
      <c r="N718" s="330"/>
      <c r="O718" s="330"/>
      <c r="P718" s="330"/>
      <c r="Q718" s="16" t="s">
        <v>110</v>
      </c>
      <c r="R718" s="380"/>
      <c r="S718" s="381"/>
      <c r="T718" s="381"/>
      <c r="U718" s="382"/>
      <c r="V718" s="382"/>
      <c r="W718" s="383"/>
      <c r="X718" s="381"/>
      <c r="Y718" s="381"/>
      <c r="Z718" s="382"/>
      <c r="AA718" s="381"/>
      <c r="AB718" s="329"/>
      <c r="AC718" s="329"/>
      <c r="AD718" s="329"/>
      <c r="AE718" s="329"/>
      <c r="AF718" s="329"/>
      <c r="AG718" s="329"/>
      <c r="AH718" s="384"/>
      <c r="AI718" s="384"/>
      <c r="AJ718" s="14"/>
    </row>
    <row r="719" spans="2:36" outlineLevel="1" x14ac:dyDescent="0.2">
      <c r="C719" s="119">
        <v>18</v>
      </c>
      <c r="D719" s="329"/>
      <c r="E719" s="329"/>
      <c r="F719" s="329" t="s">
        <v>308</v>
      </c>
      <c r="G719" s="329"/>
      <c r="H719" s="329"/>
      <c r="I719" s="330"/>
      <c r="J719" s="330"/>
      <c r="K719" s="330"/>
      <c r="L719" s="330"/>
      <c r="M719" s="330"/>
      <c r="N719" s="330"/>
      <c r="O719" s="330"/>
      <c r="P719" s="330"/>
      <c r="Q719" s="16" t="s">
        <v>110</v>
      </c>
      <c r="R719" s="380"/>
      <c r="S719" s="381"/>
      <c r="T719" s="381"/>
      <c r="U719" s="382"/>
      <c r="V719" s="382"/>
      <c r="W719" s="383"/>
      <c r="X719" s="381"/>
      <c r="Y719" s="381"/>
      <c r="Z719" s="382"/>
      <c r="AA719" s="381"/>
      <c r="AB719" s="329"/>
      <c r="AC719" s="329"/>
      <c r="AD719" s="329"/>
      <c r="AE719" s="329"/>
      <c r="AF719" s="329"/>
      <c r="AG719" s="329"/>
      <c r="AH719" s="384"/>
      <c r="AI719" s="384"/>
      <c r="AJ719" s="14"/>
    </row>
    <row r="720" spans="2:36" outlineLevel="1" x14ac:dyDescent="0.2">
      <c r="C720" s="119">
        <v>18</v>
      </c>
      <c r="D720" s="329"/>
      <c r="E720" s="329"/>
      <c r="F720" s="329" t="s">
        <v>309</v>
      </c>
      <c r="G720" s="329"/>
      <c r="H720" s="329"/>
      <c r="I720" s="330"/>
      <c r="J720" s="330"/>
      <c r="K720" s="330"/>
      <c r="L720" s="330"/>
      <c r="M720" s="330"/>
      <c r="N720" s="330"/>
      <c r="O720" s="330"/>
      <c r="P720" s="330"/>
      <c r="Q720" s="16" t="s">
        <v>110</v>
      </c>
      <c r="R720" s="385"/>
      <c r="S720" s="386"/>
      <c r="T720" s="386"/>
      <c r="U720" s="387"/>
      <c r="V720" s="387"/>
      <c r="W720" s="388"/>
      <c r="X720" s="386"/>
      <c r="Y720" s="386"/>
      <c r="Z720" s="387"/>
      <c r="AA720" s="386"/>
      <c r="AB720" s="333"/>
      <c r="AC720" s="333"/>
      <c r="AD720" s="333"/>
      <c r="AE720" s="333"/>
      <c r="AF720" s="333"/>
      <c r="AG720" s="333"/>
      <c r="AH720" s="389"/>
      <c r="AI720" s="389"/>
      <c r="AJ720" s="14"/>
    </row>
    <row r="721" spans="2:36" outlineLevel="1" x14ac:dyDescent="0.2">
      <c r="C721" s="119">
        <v>18</v>
      </c>
      <c r="D721" s="329"/>
      <c r="E721" s="329"/>
      <c r="F721" s="364" t="s">
        <v>310</v>
      </c>
      <c r="G721" s="364"/>
      <c r="H721" s="364"/>
      <c r="I721" s="365"/>
      <c r="J721" s="365"/>
      <c r="K721" s="365"/>
      <c r="L721" s="365"/>
      <c r="M721" s="365"/>
      <c r="N721" s="365"/>
      <c r="O721" s="365"/>
      <c r="P721" s="365"/>
      <c r="Q721" s="366" t="s">
        <v>110</v>
      </c>
      <c r="R721" s="390">
        <v>0</v>
      </c>
      <c r="S721" s="391">
        <v>0</v>
      </c>
      <c r="T721" s="391">
        <v>0</v>
      </c>
      <c r="U721" s="390">
        <v>1520.5778923823516</v>
      </c>
      <c r="V721" s="390">
        <v>1622.5674104582567</v>
      </c>
      <c r="W721" s="390">
        <v>1700.0657623845982</v>
      </c>
      <c r="X721" s="391">
        <v>1960.6399048276844</v>
      </c>
      <c r="Y721" s="391">
        <v>2169.6227448932368</v>
      </c>
      <c r="Z721" s="390">
        <v>2546.5508303622878</v>
      </c>
      <c r="AA721" s="391">
        <v>2337.0907660269272</v>
      </c>
      <c r="AB721" s="391">
        <v>2403.2438291095204</v>
      </c>
      <c r="AC721" s="391">
        <v>2525.3267809718591</v>
      </c>
      <c r="AD721" s="391">
        <v>2527.0941662360833</v>
      </c>
      <c r="AE721" s="391">
        <v>2521.9232091973472</v>
      </c>
      <c r="AF721" s="391">
        <v>2452.5552155873725</v>
      </c>
      <c r="AG721" s="391">
        <v>2358.2176397140138</v>
      </c>
      <c r="AH721" s="391">
        <v>2566.0695750971108</v>
      </c>
      <c r="AI721" s="391">
        <v>2525.9201061792655</v>
      </c>
      <c r="AJ721" s="14"/>
    </row>
    <row r="722" spans="2:36" outlineLevel="1" x14ac:dyDescent="0.2">
      <c r="C722" s="119">
        <v>18</v>
      </c>
      <c r="D722" s="329"/>
      <c r="E722" s="329"/>
      <c r="F722" s="329"/>
      <c r="G722" s="329"/>
      <c r="H722" s="329"/>
      <c r="I722" s="330"/>
      <c r="J722" s="330"/>
      <c r="K722" s="330"/>
      <c r="L722" s="330"/>
      <c r="M722" s="330"/>
      <c r="N722" s="330"/>
      <c r="O722" s="330"/>
      <c r="P722" s="330"/>
      <c r="Q722" s="330"/>
      <c r="R722" s="330"/>
      <c r="S722" s="329"/>
      <c r="T722" s="329"/>
      <c r="U722" s="330"/>
      <c r="V722" s="330"/>
      <c r="W722" s="330"/>
      <c r="X722" s="329"/>
      <c r="Y722" s="329"/>
      <c r="Z722" s="330"/>
      <c r="AA722" s="329"/>
      <c r="AB722" s="329"/>
      <c r="AC722" s="329"/>
      <c r="AD722" s="329"/>
      <c r="AE722" s="329"/>
      <c r="AF722" s="329"/>
      <c r="AG722" s="329"/>
      <c r="AH722" s="329"/>
      <c r="AI722" s="329"/>
      <c r="AJ722" s="14"/>
    </row>
    <row r="723" spans="2:36" outlineLevel="1" x14ac:dyDescent="0.2">
      <c r="C723" s="119">
        <v>18</v>
      </c>
      <c r="D723" s="329"/>
      <c r="E723" s="328" t="s">
        <v>311</v>
      </c>
      <c r="F723" s="329"/>
      <c r="G723" s="329"/>
      <c r="H723" s="329"/>
      <c r="I723" s="330"/>
      <c r="J723" s="330"/>
      <c r="K723" s="330"/>
      <c r="L723" s="330"/>
      <c r="M723" s="330"/>
      <c r="N723" s="330"/>
      <c r="O723" s="330"/>
      <c r="P723" s="330"/>
      <c r="Q723" s="330"/>
      <c r="R723" s="330"/>
      <c r="S723" s="329"/>
      <c r="T723" s="329"/>
      <c r="U723" s="330"/>
      <c r="V723" s="330"/>
      <c r="W723" s="330"/>
      <c r="X723" s="329"/>
      <c r="Y723" s="329"/>
      <c r="Z723" s="330"/>
      <c r="AA723" s="329"/>
      <c r="AB723" s="329"/>
      <c r="AC723" s="329"/>
      <c r="AD723" s="329"/>
      <c r="AE723" s="329"/>
      <c r="AF723" s="329"/>
      <c r="AG723" s="329"/>
      <c r="AH723" s="329"/>
      <c r="AI723" s="329"/>
      <c r="AJ723" s="14"/>
    </row>
    <row r="724" spans="2:36" outlineLevel="1" x14ac:dyDescent="0.2">
      <c r="C724" s="119">
        <v>18</v>
      </c>
      <c r="D724" s="329"/>
      <c r="E724" s="329"/>
      <c r="F724" s="329" t="s">
        <v>312</v>
      </c>
      <c r="G724" s="329"/>
      <c r="H724" s="329"/>
      <c r="I724" s="330"/>
      <c r="J724" s="330"/>
      <c r="K724" s="330"/>
      <c r="L724" s="330"/>
      <c r="M724" s="330"/>
      <c r="N724" s="330"/>
      <c r="O724" s="330"/>
      <c r="P724" s="330"/>
      <c r="Q724" s="16" t="s">
        <v>110</v>
      </c>
      <c r="R724" s="392">
        <v>0</v>
      </c>
      <c r="S724" s="393">
        <v>0</v>
      </c>
      <c r="T724" s="393">
        <v>0</v>
      </c>
      <c r="U724" s="394">
        <v>-1520.5778923823516</v>
      </c>
      <c r="V724" s="394">
        <v>-1622.5674104582567</v>
      </c>
      <c r="W724" s="395">
        <v>-1693.3554666840087</v>
      </c>
      <c r="X724" s="393">
        <v>-1921.8441685141538</v>
      </c>
      <c r="Y724" s="393">
        <v>-2104.9164737145011</v>
      </c>
      <c r="Z724" s="394">
        <v>-2467.9996117908781</v>
      </c>
      <c r="AA724" s="393">
        <v>-2255.8866184516423</v>
      </c>
      <c r="AB724" s="396">
        <v>-2319.1508644805244</v>
      </c>
      <c r="AC724" s="396">
        <v>-2379.3999152859928</v>
      </c>
      <c r="AD724" s="396">
        <v>-2377.0494624514627</v>
      </c>
      <c r="AE724" s="396">
        <v>-2372.3995940584437</v>
      </c>
      <c r="AF724" s="396">
        <v>-2303.5526890941865</v>
      </c>
      <c r="AG724" s="396">
        <v>-2204.3131535294478</v>
      </c>
      <c r="AH724" s="397">
        <v>-2405.3937553351998</v>
      </c>
      <c r="AI724" s="397">
        <v>-2359.5147689585656</v>
      </c>
      <c r="AJ724" s="14"/>
    </row>
    <row r="725" spans="2:36" outlineLevel="1" x14ac:dyDescent="0.2">
      <c r="C725" s="119">
        <v>18</v>
      </c>
      <c r="D725" s="329"/>
      <c r="E725" s="329"/>
      <c r="F725" s="329" t="s">
        <v>313</v>
      </c>
      <c r="G725" s="329"/>
      <c r="H725" s="329"/>
      <c r="I725" s="330"/>
      <c r="J725" s="330"/>
      <c r="K725" s="330"/>
      <c r="L725" s="330"/>
      <c r="M725" s="330"/>
      <c r="N725" s="330"/>
      <c r="O725" s="330"/>
      <c r="P725" s="330"/>
      <c r="Q725" s="16" t="s">
        <v>110</v>
      </c>
      <c r="R725" s="380"/>
      <c r="S725" s="381"/>
      <c r="T725" s="381"/>
      <c r="U725" s="382"/>
      <c r="V725" s="382"/>
      <c r="W725" s="383"/>
      <c r="X725" s="381"/>
      <c r="Y725" s="381"/>
      <c r="Z725" s="382"/>
      <c r="AA725" s="381"/>
      <c r="AB725" s="329"/>
      <c r="AC725" s="329"/>
      <c r="AD725" s="329"/>
      <c r="AE725" s="329"/>
      <c r="AF725" s="329"/>
      <c r="AG725" s="329"/>
      <c r="AH725" s="384"/>
      <c r="AI725" s="384"/>
      <c r="AJ725" s="14"/>
    </row>
    <row r="726" spans="2:36" outlineLevel="1" x14ac:dyDescent="0.2">
      <c r="C726" s="119">
        <v>18</v>
      </c>
      <c r="D726" s="329"/>
      <c r="E726" s="329"/>
      <c r="F726" s="329" t="s">
        <v>314</v>
      </c>
      <c r="G726" s="329"/>
      <c r="H726" s="329"/>
      <c r="I726" s="330"/>
      <c r="J726" s="330"/>
      <c r="K726" s="330"/>
      <c r="L726" s="330"/>
      <c r="M726" s="330"/>
      <c r="N726" s="330"/>
      <c r="O726" s="330"/>
      <c r="P726" s="330"/>
      <c r="Q726" s="16" t="s">
        <v>110</v>
      </c>
      <c r="R726" s="398">
        <v>0</v>
      </c>
      <c r="S726" s="399">
        <v>0</v>
      </c>
      <c r="T726" s="399">
        <v>0</v>
      </c>
      <c r="U726" s="400">
        <v>0</v>
      </c>
      <c r="V726" s="400">
        <v>0</v>
      </c>
      <c r="W726" s="401">
        <v>0</v>
      </c>
      <c r="X726" s="399">
        <v>-815.62930045008954</v>
      </c>
      <c r="Y726" s="399">
        <v>-516.06919560396477</v>
      </c>
      <c r="Z726" s="400">
        <v>0</v>
      </c>
      <c r="AA726" s="399">
        <v>-43.933608965087743</v>
      </c>
      <c r="AB726" s="339">
        <v>-7.7147534756658951</v>
      </c>
      <c r="AC726" s="339">
        <v>-144.01351337152963</v>
      </c>
      <c r="AD726" s="339">
        <v>0</v>
      </c>
      <c r="AE726" s="339">
        <v>0</v>
      </c>
      <c r="AF726" s="339">
        <v>0</v>
      </c>
      <c r="AG726" s="339">
        <v>-172.98634628696189</v>
      </c>
      <c r="AH726" s="402">
        <v>-54.872513238294736</v>
      </c>
      <c r="AI726" s="402">
        <v>-143.00247184578802</v>
      </c>
      <c r="AJ726" s="14"/>
    </row>
    <row r="727" spans="2:36" outlineLevel="1" x14ac:dyDescent="0.2">
      <c r="C727" s="119">
        <v>18</v>
      </c>
      <c r="D727" s="329"/>
      <c r="E727" s="329"/>
      <c r="F727" s="329" t="s">
        <v>315</v>
      </c>
      <c r="G727" s="329"/>
      <c r="H727" s="329"/>
      <c r="I727" s="330"/>
      <c r="J727" s="330"/>
      <c r="K727" s="330"/>
      <c r="L727" s="330"/>
      <c r="M727" s="330"/>
      <c r="N727" s="330"/>
      <c r="O727" s="330"/>
      <c r="P727" s="330"/>
      <c r="Q727" s="16" t="s">
        <v>110</v>
      </c>
      <c r="R727" s="304">
        <v>0</v>
      </c>
      <c r="S727" s="305">
        <v>0</v>
      </c>
      <c r="T727" s="305">
        <v>0</v>
      </c>
      <c r="U727" s="305">
        <v>0</v>
      </c>
      <c r="V727" s="305">
        <v>0</v>
      </c>
      <c r="W727" s="306">
        <v>0</v>
      </c>
      <c r="X727" s="305">
        <v>-27.381629452270047</v>
      </c>
      <c r="Y727" s="305">
        <v>-47.807502978322681</v>
      </c>
      <c r="Z727" s="305">
        <v>-56.712934738681632</v>
      </c>
      <c r="AA727" s="305">
        <v>-58.671212951173317</v>
      </c>
      <c r="AB727" s="307">
        <v>-60.80548925728985</v>
      </c>
      <c r="AC727" s="307">
        <v>-64.4458483704435</v>
      </c>
      <c r="AD727" s="307">
        <v>-66.365796776344624</v>
      </c>
      <c r="AE727" s="307">
        <v>-66.122434664534808</v>
      </c>
      <c r="AF727" s="307">
        <v>-65.87907255272502</v>
      </c>
      <c r="AG727" s="307">
        <v>-68.172248943381533</v>
      </c>
      <c r="AH727" s="362">
        <v>-71.332023334773737</v>
      </c>
      <c r="AI727" s="362">
        <v>-74.009811141587633</v>
      </c>
      <c r="AJ727" s="14"/>
    </row>
    <row r="728" spans="2:36" outlineLevel="1" x14ac:dyDescent="0.2">
      <c r="C728" s="119">
        <v>18</v>
      </c>
      <c r="D728" s="329"/>
      <c r="E728" s="329"/>
      <c r="F728" s="364" t="s">
        <v>316</v>
      </c>
      <c r="G728" s="364"/>
      <c r="H728" s="364"/>
      <c r="I728" s="365"/>
      <c r="J728" s="365"/>
      <c r="K728" s="365"/>
      <c r="L728" s="365"/>
      <c r="M728" s="365"/>
      <c r="N728" s="365"/>
      <c r="O728" s="365"/>
      <c r="P728" s="365"/>
      <c r="Q728" s="366" t="s">
        <v>110</v>
      </c>
      <c r="R728" s="390">
        <v>0</v>
      </c>
      <c r="S728" s="390">
        <v>0</v>
      </c>
      <c r="T728" s="390">
        <v>0</v>
      </c>
      <c r="U728" s="390">
        <v>-1520.5778923823516</v>
      </c>
      <c r="V728" s="390">
        <v>-1622.5674104582567</v>
      </c>
      <c r="W728" s="390">
        <v>-1693.3554666840087</v>
      </c>
      <c r="X728" s="390">
        <v>-2764.8550984165131</v>
      </c>
      <c r="Y728" s="390">
        <v>-2668.7931722967883</v>
      </c>
      <c r="Z728" s="390">
        <v>-2524.7125465295599</v>
      </c>
      <c r="AA728" s="390">
        <v>-2358.4914403679036</v>
      </c>
      <c r="AB728" s="390">
        <v>-2387.6711072134804</v>
      </c>
      <c r="AC728" s="390">
        <v>-2587.8592770279661</v>
      </c>
      <c r="AD728" s="390">
        <v>-2443.4152592278074</v>
      </c>
      <c r="AE728" s="390">
        <v>-2438.5220287229786</v>
      </c>
      <c r="AF728" s="390">
        <v>-2369.4317616469116</v>
      </c>
      <c r="AG728" s="390">
        <v>-2445.4717487597914</v>
      </c>
      <c r="AH728" s="390">
        <v>-2531.598291908268</v>
      </c>
      <c r="AI728" s="390">
        <v>-2576.5270519459414</v>
      </c>
      <c r="AJ728" s="14"/>
    </row>
    <row r="729" spans="2:36" outlineLevel="1" x14ac:dyDescent="0.2">
      <c r="C729" s="119">
        <v>18</v>
      </c>
      <c r="D729" s="329"/>
      <c r="E729" s="329"/>
      <c r="F729" s="329"/>
      <c r="G729" s="329"/>
      <c r="H729" s="329"/>
      <c r="I729" s="330"/>
      <c r="J729" s="330"/>
      <c r="K729" s="330"/>
      <c r="L729" s="330"/>
      <c r="M729" s="330"/>
      <c r="N729" s="330"/>
      <c r="O729" s="330"/>
      <c r="P729" s="330"/>
      <c r="Q729" s="330"/>
      <c r="R729" s="330"/>
      <c r="S729" s="329"/>
      <c r="T729" s="329"/>
      <c r="U729" s="330"/>
      <c r="V729" s="330"/>
      <c r="W729" s="330"/>
      <c r="X729" s="329"/>
      <c r="Y729" s="329"/>
      <c r="Z729" s="330"/>
      <c r="AA729" s="329"/>
      <c r="AB729" s="329"/>
      <c r="AC729" s="329"/>
      <c r="AD729" s="329"/>
      <c r="AE729" s="329"/>
      <c r="AF729" s="329"/>
      <c r="AG729" s="329"/>
      <c r="AH729" s="329"/>
      <c r="AI729" s="329"/>
      <c r="AJ729" s="14"/>
    </row>
    <row r="730" spans="2:36" s="310" customFormat="1" outlineLevel="1" x14ac:dyDescent="0.2">
      <c r="C730" s="119">
        <v>18</v>
      </c>
      <c r="E730" s="328" t="s">
        <v>317</v>
      </c>
      <c r="F730" s="259"/>
      <c r="G730" s="329"/>
      <c r="H730" s="329"/>
      <c r="I730" s="330"/>
      <c r="J730" s="330"/>
      <c r="K730" s="330"/>
      <c r="L730" s="330"/>
      <c r="M730" s="330"/>
      <c r="N730" s="330"/>
      <c r="O730" s="330"/>
      <c r="P730" s="330"/>
      <c r="Q730" s="16" t="s">
        <v>110</v>
      </c>
      <c r="R730" s="340">
        <v>0</v>
      </c>
      <c r="S730" s="341">
        <v>0</v>
      </c>
      <c r="T730" s="341">
        <v>0</v>
      </c>
      <c r="U730" s="341">
        <v>0</v>
      </c>
      <c r="V730" s="341">
        <v>0</v>
      </c>
      <c r="W730" s="342">
        <v>0</v>
      </c>
      <c r="X730" s="341">
        <v>0</v>
      </c>
      <c r="Y730" s="341">
        <v>-804.2151935888287</v>
      </c>
      <c r="Z730" s="341">
        <v>-1303.3856209923802</v>
      </c>
      <c r="AA730" s="341">
        <v>-1281.5473371596522</v>
      </c>
      <c r="AB730" s="343">
        <v>-1302.9480115006286</v>
      </c>
      <c r="AC730" s="343">
        <v>-1287.3752896045885</v>
      </c>
      <c r="AD730" s="343">
        <v>-1349.9077856606955</v>
      </c>
      <c r="AE730" s="343">
        <v>-1266.2288786524196</v>
      </c>
      <c r="AF730" s="343">
        <v>-1182.8276981780509</v>
      </c>
      <c r="AG730" s="343">
        <v>-1099.70424423759</v>
      </c>
      <c r="AH730" s="344">
        <v>-1186.9583532833676</v>
      </c>
      <c r="AI730" s="344">
        <v>-1152.4870700945248</v>
      </c>
      <c r="AJ730" s="403"/>
    </row>
    <row r="731" spans="2:36" outlineLevel="1" x14ac:dyDescent="0.2">
      <c r="C731" s="119">
        <v>18</v>
      </c>
      <c r="D731" s="259"/>
      <c r="E731" s="259"/>
      <c r="G731" s="259"/>
      <c r="H731" s="259"/>
      <c r="I731" s="16"/>
      <c r="J731" s="16"/>
      <c r="K731" s="16"/>
      <c r="L731" s="16"/>
      <c r="M731" s="16"/>
      <c r="N731" s="16"/>
      <c r="O731" s="16"/>
      <c r="P731" s="16"/>
      <c r="Q731" s="16"/>
      <c r="R731" s="16"/>
      <c r="S731" s="259"/>
      <c r="T731" s="259"/>
      <c r="U731" s="16"/>
      <c r="V731" s="16"/>
      <c r="W731" s="16"/>
      <c r="X731" s="259"/>
      <c r="Y731" s="259"/>
      <c r="Z731" s="16"/>
      <c r="AA731" s="259"/>
      <c r="AB731" s="259"/>
      <c r="AC731" s="259"/>
      <c r="AD731" s="259"/>
      <c r="AE731" s="259"/>
      <c r="AF731" s="259"/>
      <c r="AG731" s="259"/>
      <c r="AH731" s="259"/>
      <c r="AI731" s="259"/>
      <c r="AJ731" s="14"/>
    </row>
    <row r="732" spans="2:36" s="11" customFormat="1" outlineLevel="1" x14ac:dyDescent="0.2">
      <c r="B732" s="310"/>
      <c r="C732" s="119">
        <v>18</v>
      </c>
      <c r="E732" s="120" t="s">
        <v>318</v>
      </c>
      <c r="F732" s="121"/>
      <c r="G732" s="121"/>
      <c r="H732" s="121"/>
      <c r="I732" s="121"/>
      <c r="J732" s="121"/>
      <c r="K732" s="121"/>
      <c r="L732" s="121"/>
      <c r="M732" s="121"/>
      <c r="N732" s="121"/>
      <c r="O732" s="121"/>
      <c r="P732" s="121"/>
      <c r="Q732" s="122"/>
      <c r="R732" s="123"/>
      <c r="S732" s="123"/>
      <c r="T732" s="123"/>
      <c r="U732" s="123"/>
      <c r="V732" s="123"/>
      <c r="W732" s="123"/>
      <c r="X732" s="123"/>
      <c r="Y732" s="123"/>
      <c r="Z732" s="123"/>
      <c r="AA732" s="123"/>
      <c r="AB732" s="123"/>
      <c r="AC732" s="123"/>
      <c r="AD732" s="123"/>
      <c r="AE732" s="123"/>
      <c r="AF732" s="123"/>
      <c r="AG732" s="123"/>
      <c r="AH732" s="123"/>
      <c r="AI732" s="123"/>
    </row>
    <row r="733" spans="2:36" outlineLevel="1" x14ac:dyDescent="0.2">
      <c r="C733" s="119">
        <v>18</v>
      </c>
      <c r="D733" s="259"/>
      <c r="E733" s="259"/>
      <c r="F733" s="259"/>
      <c r="G733" s="259"/>
      <c r="H733" s="259"/>
      <c r="I733" s="16"/>
      <c r="J733" s="16"/>
      <c r="K733" s="16"/>
      <c r="L733" s="16"/>
      <c r="M733" s="16"/>
      <c r="N733" s="16"/>
      <c r="O733" s="16"/>
      <c r="P733" s="16"/>
      <c r="Q733" s="16"/>
      <c r="R733" s="16"/>
      <c r="S733" s="259"/>
      <c r="T733" s="259"/>
      <c r="U733" s="16"/>
      <c r="V733" s="16"/>
      <c r="W733" s="16"/>
      <c r="X733" s="259"/>
      <c r="Y733" s="259"/>
      <c r="Z733" s="16"/>
      <c r="AA733" s="259"/>
      <c r="AB733" s="259"/>
      <c r="AC733" s="259"/>
      <c r="AD733" s="259"/>
      <c r="AE733" s="259"/>
      <c r="AF733" s="259"/>
      <c r="AG733" s="259"/>
      <c r="AH733" s="259"/>
      <c r="AI733" s="259"/>
      <c r="AJ733" s="14"/>
    </row>
    <row r="734" spans="2:36" outlineLevel="1" x14ac:dyDescent="0.2">
      <c r="C734" s="119">
        <v>18</v>
      </c>
      <c r="D734" s="259"/>
      <c r="E734" s="373" t="s">
        <v>319</v>
      </c>
      <c r="F734" s="259"/>
      <c r="G734" s="259"/>
      <c r="H734" s="259"/>
      <c r="I734" s="16"/>
      <c r="J734" s="16"/>
      <c r="K734" s="16"/>
      <c r="L734" s="16"/>
      <c r="M734" s="16"/>
      <c r="N734" s="16"/>
      <c r="O734" s="16"/>
      <c r="P734" s="16"/>
      <c r="Q734" s="16" t="s">
        <v>110</v>
      </c>
      <c r="R734" s="340">
        <v>0</v>
      </c>
      <c r="S734" s="341">
        <v>0</v>
      </c>
      <c r="T734" s="341">
        <v>0</v>
      </c>
      <c r="U734" s="341">
        <v>0</v>
      </c>
      <c r="V734" s="341">
        <v>0</v>
      </c>
      <c r="W734" s="342">
        <v>6.7102957005895405</v>
      </c>
      <c r="X734" s="341">
        <v>-804.2151935888287</v>
      </c>
      <c r="Y734" s="341">
        <v>-1303.3856209923802</v>
      </c>
      <c r="Z734" s="341">
        <v>-1281.5473371596522</v>
      </c>
      <c r="AA734" s="341">
        <v>-1302.9480115006286</v>
      </c>
      <c r="AB734" s="343">
        <v>-1287.3752896045885</v>
      </c>
      <c r="AC734" s="343">
        <v>-1349.9077856606955</v>
      </c>
      <c r="AD734" s="343">
        <v>-1266.2288786524196</v>
      </c>
      <c r="AE734" s="343">
        <v>-1182.8276981780509</v>
      </c>
      <c r="AF734" s="343">
        <v>-1099.70424423759</v>
      </c>
      <c r="AG734" s="343">
        <v>-1186.9583532833676</v>
      </c>
      <c r="AH734" s="344">
        <v>-1152.4870700945248</v>
      </c>
      <c r="AI734" s="344">
        <v>-1203.0940158612007</v>
      </c>
      <c r="AJ734" s="14"/>
    </row>
    <row r="735" spans="2:36" outlineLevel="1" x14ac:dyDescent="0.2">
      <c r="C735" s="119">
        <v>18</v>
      </c>
      <c r="D735" s="259"/>
      <c r="E735" s="373"/>
      <c r="F735" s="259"/>
      <c r="G735" s="259"/>
      <c r="H735" s="259"/>
      <c r="I735" s="16"/>
      <c r="J735" s="16"/>
      <c r="K735" s="16"/>
      <c r="L735" s="16"/>
      <c r="M735" s="16"/>
      <c r="N735" s="16"/>
      <c r="O735" s="16"/>
      <c r="P735" s="16"/>
      <c r="Q735" s="16"/>
      <c r="R735" s="16"/>
      <c r="S735" s="259"/>
      <c r="T735" s="259"/>
      <c r="U735" s="16"/>
      <c r="V735" s="16"/>
      <c r="W735" s="16"/>
      <c r="X735" s="259"/>
      <c r="Y735" s="259"/>
      <c r="Z735" s="16"/>
      <c r="AA735" s="259"/>
      <c r="AB735" s="259"/>
      <c r="AC735" s="259"/>
      <c r="AD735" s="259"/>
      <c r="AE735" s="259"/>
      <c r="AF735" s="259"/>
      <c r="AG735" s="259"/>
      <c r="AH735" s="259"/>
      <c r="AI735" s="259"/>
      <c r="AJ735" s="14"/>
    </row>
    <row r="736" spans="2:36" s="310" customFormat="1" outlineLevel="1" x14ac:dyDescent="0.2">
      <c r="C736" s="119">
        <v>18</v>
      </c>
      <c r="D736" s="329"/>
      <c r="E736" s="328" t="s">
        <v>320</v>
      </c>
      <c r="F736" s="329"/>
      <c r="G736" s="329"/>
      <c r="H736" s="329"/>
      <c r="I736" s="330"/>
      <c r="J736" s="330"/>
      <c r="K736" s="330"/>
      <c r="L736" s="330"/>
      <c r="M736" s="330"/>
      <c r="N736" s="330"/>
      <c r="O736" s="330"/>
      <c r="P736" s="330"/>
      <c r="Q736" s="16" t="s">
        <v>110</v>
      </c>
      <c r="R736" s="404">
        <v>0</v>
      </c>
      <c r="S736" s="405">
        <v>0</v>
      </c>
      <c r="T736" s="405">
        <v>0</v>
      </c>
      <c r="U736" s="405">
        <v>0</v>
      </c>
      <c r="V736" s="405">
        <v>0</v>
      </c>
      <c r="W736" s="405">
        <v>1.2290035192277105</v>
      </c>
      <c r="X736" s="405">
        <v>0</v>
      </c>
      <c r="Y736" s="405">
        <v>0</v>
      </c>
      <c r="Z736" s="405">
        <v>0</v>
      </c>
      <c r="AA736" s="405">
        <v>0</v>
      </c>
      <c r="AB736" s="405">
        <v>0</v>
      </c>
      <c r="AC736" s="405">
        <v>0</v>
      </c>
      <c r="AD736" s="405">
        <v>0</v>
      </c>
      <c r="AE736" s="405">
        <v>0</v>
      </c>
      <c r="AF736" s="405">
        <v>0</v>
      </c>
      <c r="AG736" s="405">
        <v>0</v>
      </c>
      <c r="AH736" s="406">
        <v>0</v>
      </c>
      <c r="AI736" s="406">
        <v>0</v>
      </c>
      <c r="AJ736" s="403"/>
    </row>
    <row r="737" spans="2:36" s="310" customFormat="1" outlineLevel="1" x14ac:dyDescent="0.2">
      <c r="D737" s="329"/>
      <c r="E737" s="329"/>
      <c r="F737" s="329"/>
      <c r="G737" s="329"/>
      <c r="H737" s="329"/>
      <c r="I737" s="330"/>
      <c r="J737" s="330"/>
      <c r="K737" s="330"/>
      <c r="L737" s="330"/>
      <c r="M737" s="330"/>
      <c r="N737" s="330"/>
      <c r="O737" s="330"/>
      <c r="P737" s="330"/>
      <c r="Q737" s="330"/>
      <c r="R737" s="330"/>
      <c r="S737" s="329"/>
      <c r="T737" s="329"/>
      <c r="U737" s="330"/>
      <c r="V737" s="330"/>
      <c r="W737" s="330"/>
      <c r="X737" s="329"/>
      <c r="Y737" s="329"/>
      <c r="Z737" s="330"/>
      <c r="AA737" s="329"/>
      <c r="AB737" s="329"/>
      <c r="AC737" s="329"/>
      <c r="AD737" s="329"/>
      <c r="AE737" s="329"/>
      <c r="AF737" s="329"/>
      <c r="AG737" s="329"/>
      <c r="AH737" s="329"/>
      <c r="AI737" s="329"/>
      <c r="AJ737" s="403"/>
    </row>
    <row r="738" spans="2:36" x14ac:dyDescent="0.2">
      <c r="C738" s="116">
        <v>19</v>
      </c>
      <c r="D738" s="67" t="s">
        <v>149</v>
      </c>
      <c r="E738" s="67"/>
      <c r="F738" s="67"/>
      <c r="G738" s="67" t="s">
        <v>298</v>
      </c>
      <c r="H738" s="102"/>
      <c r="I738" s="67"/>
      <c r="J738" s="67"/>
      <c r="K738" s="102"/>
      <c r="L738" s="67"/>
      <c r="M738" s="67"/>
      <c r="N738" s="67"/>
      <c r="O738" s="67"/>
      <c r="P738" s="67"/>
      <c r="Q738" s="117" t="s">
        <v>110</v>
      </c>
      <c r="R738" s="118">
        <v>0</v>
      </c>
      <c r="S738" s="118">
        <v>0</v>
      </c>
      <c r="T738" s="118">
        <v>0</v>
      </c>
      <c r="U738" s="118">
        <v>0</v>
      </c>
      <c r="V738" s="118">
        <v>0</v>
      </c>
      <c r="W738" s="118">
        <v>15.597553061206453</v>
      </c>
      <c r="X738" s="118">
        <v>0</v>
      </c>
      <c r="Y738" s="118">
        <v>0</v>
      </c>
      <c r="Z738" s="118">
        <v>0</v>
      </c>
      <c r="AA738" s="118">
        <v>0</v>
      </c>
      <c r="AB738" s="118">
        <v>0</v>
      </c>
      <c r="AC738" s="118">
        <v>0</v>
      </c>
      <c r="AD738" s="118">
        <v>0</v>
      </c>
      <c r="AE738" s="118">
        <v>0</v>
      </c>
      <c r="AF738" s="118">
        <v>0</v>
      </c>
      <c r="AG738" s="118">
        <v>0</v>
      </c>
      <c r="AH738" s="118">
        <v>0</v>
      </c>
      <c r="AI738" s="118">
        <v>0</v>
      </c>
    </row>
    <row r="739" spans="2:36" s="11" customFormat="1" outlineLevel="1" x14ac:dyDescent="0.2">
      <c r="B739" s="310"/>
      <c r="C739" s="119">
        <v>19</v>
      </c>
      <c r="E739" s="120" t="s">
        <v>299</v>
      </c>
      <c r="F739" s="121"/>
      <c r="G739" s="121"/>
      <c r="H739" s="121"/>
      <c r="I739" s="121"/>
      <c r="J739" s="121"/>
      <c r="K739" s="121"/>
      <c r="L739" s="121"/>
      <c r="M739" s="121"/>
      <c r="N739" s="121"/>
      <c r="O739" s="121"/>
      <c r="P739" s="121"/>
      <c r="Q739" s="122"/>
      <c r="R739" s="123"/>
      <c r="S739" s="123"/>
      <c r="T739" s="123"/>
      <c r="U739" s="123"/>
      <c r="V739" s="123"/>
      <c r="W739" s="123"/>
      <c r="X739" s="123"/>
      <c r="Y739" s="123"/>
      <c r="Z739" s="123"/>
      <c r="AA739" s="123"/>
      <c r="AB739" s="123"/>
      <c r="AC739" s="123"/>
      <c r="AD739" s="123"/>
      <c r="AE739" s="123"/>
      <c r="AF739" s="123"/>
      <c r="AG739" s="123"/>
      <c r="AH739" s="123"/>
      <c r="AI739" s="123"/>
    </row>
    <row r="740" spans="2:36" s="11" customFormat="1" outlineLevel="1" x14ac:dyDescent="0.2">
      <c r="B740" s="310"/>
      <c r="C740" s="119">
        <v>19</v>
      </c>
      <c r="E740" s="359"/>
      <c r="F740" s="309"/>
      <c r="G740" s="309"/>
      <c r="H740" s="309"/>
      <c r="I740" s="309"/>
      <c r="J740" s="309"/>
      <c r="K740" s="309"/>
      <c r="L740" s="309"/>
      <c r="M740" s="309"/>
      <c r="N740" s="309"/>
      <c r="O740" s="309"/>
      <c r="P740" s="309"/>
      <c r="Q740" s="360"/>
      <c r="R740" s="361"/>
      <c r="S740" s="361"/>
      <c r="T740" s="361"/>
      <c r="U740" s="361"/>
      <c r="V740" s="361"/>
      <c r="W740" s="361"/>
      <c r="X740" s="361"/>
      <c r="Y740" s="361"/>
      <c r="Z740" s="361"/>
      <c r="AA740" s="361"/>
      <c r="AB740" s="361"/>
      <c r="AC740" s="361"/>
      <c r="AD740" s="361"/>
      <c r="AE740" s="361"/>
      <c r="AF740" s="361"/>
      <c r="AG740" s="361"/>
      <c r="AH740" s="361"/>
      <c r="AI740" s="361"/>
    </row>
    <row r="741" spans="2:36" outlineLevel="1" x14ac:dyDescent="0.2">
      <c r="C741" s="119">
        <v>19</v>
      </c>
      <c r="D741" s="329"/>
      <c r="E741" s="124" t="s">
        <v>300</v>
      </c>
      <c r="F741" s="329"/>
      <c r="G741" s="329"/>
      <c r="H741" s="329"/>
      <c r="I741" s="330"/>
      <c r="J741" s="330"/>
      <c r="K741" s="330"/>
      <c r="L741" s="330"/>
      <c r="M741" s="330"/>
      <c r="N741" s="330"/>
      <c r="O741" s="330"/>
      <c r="P741" s="330"/>
      <c r="Q741" s="16" t="s">
        <v>110</v>
      </c>
      <c r="R741" s="299">
        <v>0</v>
      </c>
      <c r="S741" s="300">
        <v>0</v>
      </c>
      <c r="T741" s="300">
        <v>0</v>
      </c>
      <c r="U741" s="300">
        <v>1523.3473916605858</v>
      </c>
      <c r="V741" s="300">
        <v>1609.889887830333</v>
      </c>
      <c r="W741" s="301">
        <v>1671.4155797584522</v>
      </c>
      <c r="X741" s="300">
        <v>1847.5911027211578</v>
      </c>
      <c r="Y741" s="300">
        <v>1903.8573703052562</v>
      </c>
      <c r="Z741" s="300">
        <v>2078.1879639042199</v>
      </c>
      <c r="AA741" s="300">
        <v>2177.3390085587316</v>
      </c>
      <c r="AB741" s="302">
        <v>2251.6732056587866</v>
      </c>
      <c r="AC741" s="302">
        <v>2672.78958432335</v>
      </c>
      <c r="AD741" s="302">
        <v>3278.8469636574714</v>
      </c>
      <c r="AE741" s="302">
        <v>2931.110115346607</v>
      </c>
      <c r="AF741" s="302">
        <v>3046.3778614401672</v>
      </c>
      <c r="AG741" s="302">
        <v>2756.6319738390307</v>
      </c>
      <c r="AH741" s="348">
        <v>2924.1963841840225</v>
      </c>
      <c r="AI741" s="348">
        <v>2494.6208853634525</v>
      </c>
      <c r="AJ741" s="14"/>
    </row>
    <row r="742" spans="2:36" outlineLevel="1" x14ac:dyDescent="0.2">
      <c r="C742" s="119">
        <v>19</v>
      </c>
      <c r="D742" s="329"/>
      <c r="E742" s="124" t="s">
        <v>231</v>
      </c>
      <c r="F742" s="329"/>
      <c r="G742" s="329"/>
      <c r="H742" s="329"/>
      <c r="I742" s="330"/>
      <c r="J742" s="330"/>
      <c r="K742" s="330"/>
      <c r="L742" s="330"/>
      <c r="M742" s="330"/>
      <c r="N742" s="330"/>
      <c r="O742" s="330"/>
      <c r="P742" s="330"/>
      <c r="Q742" s="16" t="s">
        <v>110</v>
      </c>
      <c r="R742" s="314">
        <v>0</v>
      </c>
      <c r="S742" s="315">
        <v>0</v>
      </c>
      <c r="T742" s="315">
        <v>0</v>
      </c>
      <c r="U742" s="315">
        <v>0</v>
      </c>
      <c r="V742" s="315">
        <v>0</v>
      </c>
      <c r="W742" s="316">
        <v>0</v>
      </c>
      <c r="X742" s="315">
        <v>0</v>
      </c>
      <c r="Y742" s="315">
        <v>0</v>
      </c>
      <c r="Z742" s="315">
        <v>0</v>
      </c>
      <c r="AA742" s="315">
        <v>0</v>
      </c>
      <c r="AB742" s="5">
        <v>0</v>
      </c>
      <c r="AC742" s="5">
        <v>0</v>
      </c>
      <c r="AD742" s="5">
        <v>0</v>
      </c>
      <c r="AE742" s="5">
        <v>0</v>
      </c>
      <c r="AF742" s="5">
        <v>0</v>
      </c>
      <c r="AG742" s="5">
        <v>0</v>
      </c>
      <c r="AH742" s="350">
        <v>0</v>
      </c>
      <c r="AI742" s="350">
        <v>0</v>
      </c>
      <c r="AJ742" s="14"/>
    </row>
    <row r="743" spans="2:36" outlineLevel="1" x14ac:dyDescent="0.2">
      <c r="C743" s="119">
        <v>19</v>
      </c>
      <c r="D743" s="329"/>
      <c r="E743" s="328" t="s">
        <v>230</v>
      </c>
      <c r="F743" s="329"/>
      <c r="G743" s="329"/>
      <c r="H743" s="329"/>
      <c r="I743" s="330"/>
      <c r="J743" s="330"/>
      <c r="K743" s="330"/>
      <c r="L743" s="330"/>
      <c r="M743" s="330"/>
      <c r="N743" s="330"/>
      <c r="O743" s="330"/>
      <c r="P743" s="330"/>
      <c r="Q743" s="16" t="s">
        <v>110</v>
      </c>
      <c r="R743" s="314">
        <v>0</v>
      </c>
      <c r="S743" s="315">
        <v>0</v>
      </c>
      <c r="T743" s="315">
        <v>0</v>
      </c>
      <c r="U743" s="315">
        <v>0</v>
      </c>
      <c r="V743" s="315">
        <v>0</v>
      </c>
      <c r="W743" s="316">
        <v>0</v>
      </c>
      <c r="X743" s="315">
        <v>0</v>
      </c>
      <c r="Y743" s="315">
        <v>0</v>
      </c>
      <c r="Z743" s="315">
        <v>0</v>
      </c>
      <c r="AA743" s="315">
        <v>0</v>
      </c>
      <c r="AB743" s="5">
        <v>0</v>
      </c>
      <c r="AC743" s="5">
        <v>0</v>
      </c>
      <c r="AD743" s="5">
        <v>0</v>
      </c>
      <c r="AE743" s="5">
        <v>0</v>
      </c>
      <c r="AF743" s="5">
        <v>0</v>
      </c>
      <c r="AG743" s="5">
        <v>0</v>
      </c>
      <c r="AH743" s="350">
        <v>0</v>
      </c>
      <c r="AI743" s="350">
        <v>0</v>
      </c>
      <c r="AJ743" s="14"/>
    </row>
    <row r="744" spans="2:36" outlineLevel="1" x14ac:dyDescent="0.2">
      <c r="C744" s="119">
        <v>19</v>
      </c>
      <c r="D744" s="329"/>
      <c r="E744" s="328" t="s">
        <v>17</v>
      </c>
      <c r="F744" s="329"/>
      <c r="G744" s="329"/>
      <c r="H744" s="329"/>
      <c r="I744" s="330"/>
      <c r="J744" s="330"/>
      <c r="K744" s="330"/>
      <c r="L744" s="330"/>
      <c r="M744" s="330"/>
      <c r="N744" s="330"/>
      <c r="O744" s="330"/>
      <c r="P744" s="330"/>
      <c r="Q744" s="16" t="s">
        <v>110</v>
      </c>
      <c r="R744" s="314"/>
      <c r="S744" s="315"/>
      <c r="T744" s="315"/>
      <c r="U744" s="315"/>
      <c r="V744" s="315"/>
      <c r="W744" s="316"/>
      <c r="X744" s="315"/>
      <c r="Y744" s="315"/>
      <c r="Z744" s="315"/>
      <c r="AA744" s="315"/>
      <c r="AB744" s="5"/>
      <c r="AC744" s="5"/>
      <c r="AD744" s="5"/>
      <c r="AE744" s="5"/>
      <c r="AF744" s="5"/>
      <c r="AG744" s="5"/>
      <c r="AH744" s="350"/>
      <c r="AI744" s="350"/>
      <c r="AJ744" s="14"/>
    </row>
    <row r="745" spans="2:36" outlineLevel="1" x14ac:dyDescent="0.2">
      <c r="C745" s="119">
        <v>19</v>
      </c>
      <c r="D745" s="329"/>
      <c r="E745" s="328" t="s">
        <v>266</v>
      </c>
      <c r="F745" s="329"/>
      <c r="G745" s="329"/>
      <c r="H745" s="329"/>
      <c r="I745" s="330"/>
      <c r="J745" s="330"/>
      <c r="K745" s="330"/>
      <c r="L745" s="330"/>
      <c r="M745" s="330"/>
      <c r="N745" s="330"/>
      <c r="O745" s="330"/>
      <c r="P745" s="330"/>
      <c r="Q745" s="16" t="s">
        <v>110</v>
      </c>
      <c r="R745" s="314">
        <v>0</v>
      </c>
      <c r="S745" s="315">
        <v>0</v>
      </c>
      <c r="T745" s="315">
        <v>0</v>
      </c>
      <c r="U745" s="315">
        <v>0</v>
      </c>
      <c r="V745" s="315">
        <v>0</v>
      </c>
      <c r="W745" s="316">
        <v>85.161833639093587</v>
      </c>
      <c r="X745" s="315">
        <v>388.97264831174283</v>
      </c>
      <c r="Y745" s="315">
        <v>503.27270922539321</v>
      </c>
      <c r="Z745" s="315">
        <v>599.7326505979463</v>
      </c>
      <c r="AA745" s="315">
        <v>662.72582081546079</v>
      </c>
      <c r="AB745" s="5">
        <v>677.02939114374999</v>
      </c>
      <c r="AC745" s="5">
        <v>1109.0900295014958</v>
      </c>
      <c r="AD745" s="5">
        <v>1108.598876880736</v>
      </c>
      <c r="AE745" s="5">
        <v>1107.2920305136229</v>
      </c>
      <c r="AF745" s="5">
        <v>1103.3996858165419</v>
      </c>
      <c r="AG745" s="5">
        <v>1099.9476197333202</v>
      </c>
      <c r="AH745" s="350">
        <v>1094.760475797359</v>
      </c>
      <c r="AI745" s="350">
        <v>1089.2267263639148</v>
      </c>
      <c r="AJ745" s="14"/>
    </row>
    <row r="746" spans="2:36" outlineLevel="1" x14ac:dyDescent="0.2">
      <c r="C746" s="119">
        <v>19</v>
      </c>
      <c r="D746" s="329"/>
      <c r="E746" s="328" t="s">
        <v>267</v>
      </c>
      <c r="F746" s="329"/>
      <c r="G746" s="329"/>
      <c r="H746" s="329"/>
      <c r="I746" s="330"/>
      <c r="J746" s="330"/>
      <c r="K746" s="330"/>
      <c r="L746" s="330"/>
      <c r="M746" s="330"/>
      <c r="N746" s="330"/>
      <c r="O746" s="330"/>
      <c r="P746" s="330"/>
      <c r="Q746" s="16" t="s">
        <v>110</v>
      </c>
      <c r="R746" s="304">
        <v>0</v>
      </c>
      <c r="S746" s="305">
        <v>0</v>
      </c>
      <c r="T746" s="305">
        <v>0</v>
      </c>
      <c r="U746" s="305">
        <v>0</v>
      </c>
      <c r="V746" s="305">
        <v>0</v>
      </c>
      <c r="W746" s="306">
        <v>0</v>
      </c>
      <c r="X746" s="305">
        <v>0</v>
      </c>
      <c r="Y746" s="305">
        <v>0</v>
      </c>
      <c r="Z746" s="305">
        <v>0</v>
      </c>
      <c r="AA746" s="305">
        <v>0</v>
      </c>
      <c r="AB746" s="307">
        <v>0</v>
      </c>
      <c r="AC746" s="307">
        <v>0</v>
      </c>
      <c r="AD746" s="307">
        <v>0</v>
      </c>
      <c r="AE746" s="307">
        <v>0</v>
      </c>
      <c r="AF746" s="307">
        <v>0</v>
      </c>
      <c r="AG746" s="307">
        <v>0</v>
      </c>
      <c r="AH746" s="362">
        <v>0</v>
      </c>
      <c r="AI746" s="362">
        <v>0</v>
      </c>
      <c r="AJ746" s="14"/>
    </row>
    <row r="747" spans="2:36" outlineLevel="1" x14ac:dyDescent="0.2">
      <c r="C747" s="119">
        <v>19</v>
      </c>
      <c r="D747" s="329"/>
      <c r="E747" s="328" t="s">
        <v>301</v>
      </c>
      <c r="F747" s="329"/>
      <c r="G747" s="329"/>
      <c r="H747" s="329"/>
      <c r="I747" s="330"/>
      <c r="J747" s="330"/>
      <c r="K747" s="330"/>
      <c r="L747" s="330"/>
      <c r="M747" s="330"/>
      <c r="N747" s="330"/>
      <c r="O747" s="330"/>
      <c r="P747" s="330"/>
      <c r="Q747" s="16"/>
      <c r="R747" s="5"/>
      <c r="S747" s="5"/>
      <c r="T747" s="5"/>
      <c r="U747" s="5"/>
      <c r="V747" s="5"/>
      <c r="W747" s="5"/>
      <c r="X747" s="5"/>
      <c r="Y747" s="5"/>
      <c r="Z747" s="5"/>
      <c r="AA747" s="5"/>
      <c r="AB747" s="5"/>
      <c r="AC747" s="5"/>
      <c r="AD747" s="5"/>
      <c r="AE747" s="5"/>
      <c r="AF747" s="5"/>
      <c r="AG747" s="5"/>
      <c r="AH747" s="5"/>
      <c r="AI747" s="5"/>
      <c r="AJ747" s="14"/>
    </row>
    <row r="748" spans="2:36" outlineLevel="1" x14ac:dyDescent="0.2">
      <c r="C748" s="119">
        <v>19</v>
      </c>
      <c r="D748" s="329"/>
      <c r="F748" s="329" t="s">
        <v>270</v>
      </c>
      <c r="G748" s="329"/>
      <c r="H748" s="329"/>
      <c r="I748" s="330"/>
      <c r="J748" s="330"/>
      <c r="K748" s="330"/>
      <c r="L748" s="330"/>
      <c r="M748" s="330"/>
      <c r="N748" s="330"/>
      <c r="O748" s="330"/>
      <c r="P748" s="330"/>
      <c r="Q748" s="16" t="s">
        <v>110</v>
      </c>
      <c r="R748" s="314">
        <v>0</v>
      </c>
      <c r="S748" s="315">
        <v>0</v>
      </c>
      <c r="T748" s="315">
        <v>0</v>
      </c>
      <c r="U748" s="315">
        <v>0</v>
      </c>
      <c r="V748" s="315">
        <v>0</v>
      </c>
      <c r="W748" s="316">
        <v>0</v>
      </c>
      <c r="X748" s="315">
        <v>6593.3496944860999</v>
      </c>
      <c r="Y748" s="315">
        <v>11034.092673855257</v>
      </c>
      <c r="Z748" s="315">
        <v>12292.378681336571</v>
      </c>
      <c r="AA748" s="315">
        <v>15214.575734004946</v>
      </c>
      <c r="AB748" s="5">
        <v>15528.73398496829</v>
      </c>
      <c r="AC748" s="5">
        <v>15848.739868199857</v>
      </c>
      <c r="AD748" s="5">
        <v>15774.426794688516</v>
      </c>
      <c r="AE748" s="5">
        <v>15835.116653443243</v>
      </c>
      <c r="AF748" s="5">
        <v>15731.07145489546</v>
      </c>
      <c r="AG748" s="5">
        <v>15713.818679495262</v>
      </c>
      <c r="AH748" s="350">
        <v>15621.430692933987</v>
      </c>
      <c r="AI748" s="350">
        <v>15550.898138662127</v>
      </c>
      <c r="AJ748" s="14"/>
    </row>
    <row r="749" spans="2:36" outlineLevel="1" x14ac:dyDescent="0.2">
      <c r="C749" s="119">
        <v>19</v>
      </c>
      <c r="D749" s="329"/>
      <c r="E749" s="329"/>
      <c r="F749" s="329" t="s">
        <v>271</v>
      </c>
      <c r="G749" s="329"/>
      <c r="H749" s="329"/>
      <c r="I749" s="330"/>
      <c r="J749" s="330"/>
      <c r="K749" s="330"/>
      <c r="L749" s="330"/>
      <c r="M749" s="330"/>
      <c r="N749" s="330"/>
      <c r="O749" s="330"/>
      <c r="P749" s="330"/>
      <c r="Q749" s="16" t="s">
        <v>110</v>
      </c>
      <c r="R749" s="314">
        <v>0</v>
      </c>
      <c r="S749" s="315">
        <v>0</v>
      </c>
      <c r="T749" s="315">
        <v>0</v>
      </c>
      <c r="U749" s="315">
        <v>0</v>
      </c>
      <c r="V749" s="315">
        <v>0</v>
      </c>
      <c r="W749" s="316">
        <v>0</v>
      </c>
      <c r="X749" s="315">
        <v>4271.4307049992085</v>
      </c>
      <c r="Y749" s="315">
        <v>1020.7880088736695</v>
      </c>
      <c r="Z749" s="315">
        <v>2649.0204047041138</v>
      </c>
      <c r="AA749" s="315">
        <v>0</v>
      </c>
      <c r="AB749" s="5">
        <v>0</v>
      </c>
      <c r="AC749" s="5">
        <v>29.732125036441882</v>
      </c>
      <c r="AD749" s="5">
        <v>164.73505730251094</v>
      </c>
      <c r="AE749" s="5">
        <v>0</v>
      </c>
      <c r="AF749" s="5">
        <v>86.792423147584017</v>
      </c>
      <c r="AG749" s="5">
        <v>11.65721198650812</v>
      </c>
      <c r="AH749" s="350">
        <v>33.512644275923691</v>
      </c>
      <c r="AI749" s="350">
        <v>0</v>
      </c>
      <c r="AJ749" s="14"/>
    </row>
    <row r="750" spans="2:36" outlineLevel="1" x14ac:dyDescent="0.2">
      <c r="C750" s="119">
        <v>19</v>
      </c>
      <c r="D750" s="329"/>
      <c r="E750" s="329"/>
      <c r="F750" s="329" t="s">
        <v>290</v>
      </c>
      <c r="G750" s="329"/>
      <c r="H750" s="329"/>
      <c r="I750" s="330"/>
      <c r="J750" s="330"/>
      <c r="K750" s="330"/>
      <c r="L750" s="330"/>
      <c r="M750" s="330"/>
      <c r="N750" s="330"/>
      <c r="O750" s="330"/>
      <c r="P750" s="330"/>
      <c r="Q750" s="16" t="s">
        <v>110</v>
      </c>
      <c r="R750" s="304">
        <v>0</v>
      </c>
      <c r="S750" s="305">
        <v>0</v>
      </c>
      <c r="T750" s="305">
        <v>0</v>
      </c>
      <c r="U750" s="305">
        <v>0</v>
      </c>
      <c r="V750" s="305">
        <v>0</v>
      </c>
      <c r="W750" s="306">
        <v>0</v>
      </c>
      <c r="X750" s="305">
        <v>0</v>
      </c>
      <c r="Y750" s="305">
        <v>0</v>
      </c>
      <c r="Z750" s="305">
        <v>0</v>
      </c>
      <c r="AA750" s="305">
        <v>0</v>
      </c>
      <c r="AB750" s="307">
        <v>0</v>
      </c>
      <c r="AC750" s="307">
        <v>0</v>
      </c>
      <c r="AD750" s="307">
        <v>0</v>
      </c>
      <c r="AE750" s="307">
        <v>0</v>
      </c>
      <c r="AF750" s="307">
        <v>0</v>
      </c>
      <c r="AG750" s="307">
        <v>0</v>
      </c>
      <c r="AH750" s="362">
        <v>0</v>
      </c>
      <c r="AI750" s="362">
        <v>0</v>
      </c>
      <c r="AJ750" s="14"/>
    </row>
    <row r="751" spans="2:36" outlineLevel="1" x14ac:dyDescent="0.2">
      <c r="C751" s="119">
        <v>19</v>
      </c>
      <c r="D751" s="329"/>
      <c r="E751" s="329"/>
      <c r="F751" s="363" t="s">
        <v>302</v>
      </c>
      <c r="G751" s="364"/>
      <c r="H751" s="364"/>
      <c r="I751" s="365"/>
      <c r="J751" s="365"/>
      <c r="K751" s="365"/>
      <c r="L751" s="365"/>
      <c r="M751" s="365"/>
      <c r="N751" s="365"/>
      <c r="O751" s="365"/>
      <c r="P751" s="365"/>
      <c r="Q751" s="366" t="s">
        <v>110</v>
      </c>
      <c r="R751" s="367">
        <v>0</v>
      </c>
      <c r="S751" s="368">
        <v>0</v>
      </c>
      <c r="T751" s="368">
        <v>0</v>
      </c>
      <c r="U751" s="368">
        <v>0</v>
      </c>
      <c r="V751" s="368">
        <v>0</v>
      </c>
      <c r="W751" s="369">
        <v>0</v>
      </c>
      <c r="X751" s="368">
        <v>3956.0098166916596</v>
      </c>
      <c r="Y751" s="368">
        <v>6620.4556043131543</v>
      </c>
      <c r="Z751" s="368">
        <v>7375.4272088019425</v>
      </c>
      <c r="AA751" s="368">
        <v>9128.7454404029668</v>
      </c>
      <c r="AB751" s="327">
        <v>9317.2403909809746</v>
      </c>
      <c r="AC751" s="327">
        <v>9509.2439209199129</v>
      </c>
      <c r="AD751" s="327">
        <v>9464.6560768131094</v>
      </c>
      <c r="AE751" s="327">
        <v>9501.0699920659463</v>
      </c>
      <c r="AF751" s="327">
        <v>9438.6428729372765</v>
      </c>
      <c r="AG751" s="327">
        <v>9428.291207697157</v>
      </c>
      <c r="AH751" s="370">
        <v>9372.8584157603927</v>
      </c>
      <c r="AI751" s="370">
        <v>9330.5388831972759</v>
      </c>
      <c r="AJ751" s="14"/>
    </row>
    <row r="752" spans="2:36" outlineLevel="1" x14ac:dyDescent="0.2">
      <c r="C752" s="119">
        <v>19</v>
      </c>
      <c r="D752" s="329"/>
      <c r="E752" s="329"/>
      <c r="F752" s="371" t="s">
        <v>303</v>
      </c>
      <c r="G752" s="329"/>
      <c r="H752" s="329"/>
      <c r="I752" s="330"/>
      <c r="J752" s="330"/>
      <c r="K752" s="330"/>
      <c r="L752" s="330"/>
      <c r="M752" s="330"/>
      <c r="N752" s="330"/>
      <c r="O752" s="330"/>
      <c r="P752" s="330"/>
      <c r="Q752" s="16" t="s">
        <v>110</v>
      </c>
      <c r="R752" s="314">
        <v>0</v>
      </c>
      <c r="S752" s="315">
        <v>0</v>
      </c>
      <c r="T752" s="315">
        <v>0</v>
      </c>
      <c r="U752" s="315">
        <v>0</v>
      </c>
      <c r="V752" s="315">
        <v>0</v>
      </c>
      <c r="W752" s="316">
        <v>0</v>
      </c>
      <c r="X752" s="315">
        <v>2562.8584229995249</v>
      </c>
      <c r="Y752" s="315">
        <v>612.47280532420166</v>
      </c>
      <c r="Z752" s="315">
        <v>1589.4122428224682</v>
      </c>
      <c r="AA752" s="315">
        <v>0</v>
      </c>
      <c r="AB752" s="5">
        <v>0</v>
      </c>
      <c r="AC752" s="5">
        <v>17.839275021865127</v>
      </c>
      <c r="AD752" s="5">
        <v>98.84103438150656</v>
      </c>
      <c r="AE752" s="5">
        <v>0</v>
      </c>
      <c r="AF752" s="5">
        <v>52.075453888550406</v>
      </c>
      <c r="AG752" s="5">
        <v>6.9943271919048717</v>
      </c>
      <c r="AH752" s="350">
        <v>20.107586565554215</v>
      </c>
      <c r="AI752" s="350">
        <v>0</v>
      </c>
      <c r="AJ752" s="14"/>
    </row>
    <row r="753" spans="2:36" outlineLevel="1" x14ac:dyDescent="0.2">
      <c r="C753" s="119">
        <v>19</v>
      </c>
      <c r="D753" s="329"/>
      <c r="E753" s="329"/>
      <c r="F753" s="372"/>
      <c r="G753" s="329"/>
      <c r="H753" s="329"/>
      <c r="I753" s="330"/>
      <c r="J753" s="330"/>
      <c r="K753" s="330"/>
      <c r="L753" s="330"/>
      <c r="M753" s="330"/>
      <c r="N753" s="330"/>
      <c r="O753" s="330"/>
      <c r="P753" s="330"/>
      <c r="Q753" s="16"/>
      <c r="R753" s="304"/>
      <c r="S753" s="305"/>
      <c r="T753" s="305"/>
      <c r="U753" s="305"/>
      <c r="V753" s="305"/>
      <c r="W753" s="306"/>
      <c r="X753" s="305"/>
      <c r="Y753" s="305"/>
      <c r="Z753" s="305"/>
      <c r="AA753" s="305"/>
      <c r="AB753" s="307"/>
      <c r="AC753" s="307"/>
      <c r="AD753" s="307"/>
      <c r="AE753" s="307"/>
      <c r="AF753" s="307"/>
      <c r="AG753" s="307"/>
      <c r="AH753" s="362"/>
      <c r="AI753" s="362"/>
      <c r="AJ753" s="14"/>
    </row>
    <row r="754" spans="2:36" outlineLevel="1" x14ac:dyDescent="0.2">
      <c r="C754" s="119">
        <v>19</v>
      </c>
      <c r="D754" s="329"/>
      <c r="E754" s="329"/>
      <c r="F754" s="329"/>
      <c r="G754" s="329"/>
      <c r="H754" s="329"/>
      <c r="I754" s="330"/>
      <c r="J754" s="330"/>
      <c r="K754" s="330"/>
      <c r="L754" s="330"/>
      <c r="M754" s="330"/>
      <c r="N754" s="330"/>
      <c r="O754" s="330"/>
      <c r="P754" s="330"/>
      <c r="Q754" s="330"/>
      <c r="R754" s="330"/>
      <c r="S754" s="329"/>
      <c r="T754" s="329"/>
      <c r="U754" s="330"/>
      <c r="V754" s="330"/>
      <c r="W754" s="330"/>
      <c r="X754" s="329"/>
      <c r="Y754" s="329"/>
      <c r="Z754" s="330"/>
      <c r="AA754" s="329"/>
      <c r="AB754" s="329"/>
      <c r="AC754" s="329"/>
      <c r="AD754" s="329"/>
      <c r="AE754" s="329"/>
      <c r="AF754" s="329"/>
      <c r="AG754" s="329"/>
      <c r="AH754" s="329"/>
      <c r="AI754" s="329"/>
      <c r="AJ754" s="14"/>
    </row>
    <row r="755" spans="2:36" s="11" customFormat="1" outlineLevel="1" x14ac:dyDescent="0.2">
      <c r="B755" s="310"/>
      <c r="C755" s="119">
        <v>19</v>
      </c>
      <c r="E755" s="120" t="s">
        <v>304</v>
      </c>
      <c r="F755" s="121"/>
      <c r="G755" s="121"/>
      <c r="H755" s="121"/>
      <c r="I755" s="121"/>
      <c r="J755" s="121"/>
      <c r="K755" s="121"/>
      <c r="L755" s="121"/>
      <c r="M755" s="121"/>
      <c r="N755" s="121"/>
      <c r="O755" s="121"/>
      <c r="P755" s="121"/>
      <c r="Q755" s="122"/>
      <c r="R755" s="123"/>
      <c r="S755" s="123"/>
      <c r="T755" s="123"/>
      <c r="U755" s="123"/>
      <c r="V755" s="123"/>
      <c r="W755" s="123"/>
      <c r="X755" s="123"/>
      <c r="Y755" s="123"/>
      <c r="Z755" s="123"/>
      <c r="AA755" s="123"/>
      <c r="AB755" s="123"/>
      <c r="AC755" s="123"/>
      <c r="AD755" s="123"/>
      <c r="AE755" s="123"/>
      <c r="AF755" s="123"/>
      <c r="AG755" s="123"/>
      <c r="AH755" s="123"/>
      <c r="AI755" s="123"/>
    </row>
    <row r="756" spans="2:36" s="11" customFormat="1" outlineLevel="1" x14ac:dyDescent="0.2">
      <c r="B756" s="310"/>
      <c r="C756" s="119">
        <v>19</v>
      </c>
      <c r="E756" s="373" t="s">
        <v>305</v>
      </c>
      <c r="F756" s="309"/>
      <c r="G756" s="309"/>
      <c r="H756" s="309"/>
      <c r="I756" s="309"/>
      <c r="J756" s="309"/>
      <c r="K756" s="309"/>
      <c r="L756" s="309"/>
      <c r="M756" s="309"/>
      <c r="N756" s="309"/>
      <c r="O756" s="309"/>
      <c r="P756" s="309"/>
      <c r="Q756" s="360"/>
      <c r="R756" s="361"/>
      <c r="S756" s="361"/>
      <c r="T756" s="361"/>
      <c r="U756" s="361"/>
      <c r="V756" s="361"/>
      <c r="W756" s="361"/>
      <c r="X756" s="361"/>
      <c r="Y756" s="361"/>
      <c r="Z756" s="361"/>
      <c r="AA756" s="361"/>
      <c r="AB756" s="361"/>
      <c r="AC756" s="361"/>
      <c r="AD756" s="361"/>
      <c r="AE756" s="361"/>
      <c r="AF756" s="361"/>
      <c r="AG756" s="361"/>
      <c r="AH756" s="361"/>
      <c r="AI756" s="361"/>
    </row>
    <row r="757" spans="2:36" outlineLevel="1" x14ac:dyDescent="0.2">
      <c r="C757" s="119">
        <v>19</v>
      </c>
      <c r="D757" s="329"/>
      <c r="E757" s="329"/>
      <c r="F757" s="329" t="s">
        <v>306</v>
      </c>
      <c r="G757" s="329"/>
      <c r="H757" s="329"/>
      <c r="I757" s="330"/>
      <c r="J757" s="330"/>
      <c r="K757" s="330"/>
      <c r="L757" s="330"/>
      <c r="M757" s="330"/>
      <c r="N757" s="330"/>
      <c r="O757" s="330"/>
      <c r="P757" s="330"/>
      <c r="Q757" s="16" t="s">
        <v>110</v>
      </c>
      <c r="R757" s="374">
        <v>0</v>
      </c>
      <c r="S757" s="375">
        <v>0</v>
      </c>
      <c r="T757" s="375">
        <v>0</v>
      </c>
      <c r="U757" s="376">
        <v>1523.3473916605858</v>
      </c>
      <c r="V757" s="376">
        <v>1609.889887830333</v>
      </c>
      <c r="W757" s="377">
        <v>1756.5774133975458</v>
      </c>
      <c r="X757" s="375">
        <v>2236.5637510329007</v>
      </c>
      <c r="Y757" s="375">
        <v>2407.1300795306493</v>
      </c>
      <c r="Z757" s="376">
        <v>2677.9206145021662</v>
      </c>
      <c r="AA757" s="375">
        <v>2840.0648293741924</v>
      </c>
      <c r="AB757" s="378">
        <v>2928.7025968025364</v>
      </c>
      <c r="AC757" s="378">
        <v>3781.8796138248458</v>
      </c>
      <c r="AD757" s="378">
        <v>4387.4458405382074</v>
      </c>
      <c r="AE757" s="378">
        <v>4038.4021458602301</v>
      </c>
      <c r="AF757" s="378">
        <v>4149.7775472567091</v>
      </c>
      <c r="AG757" s="378">
        <v>3856.5795935723509</v>
      </c>
      <c r="AH757" s="379">
        <v>4018.9568599813815</v>
      </c>
      <c r="AI757" s="379">
        <v>3583.8476117273676</v>
      </c>
      <c r="AJ757" s="14"/>
    </row>
    <row r="758" spans="2:36" outlineLevel="1" x14ac:dyDescent="0.2">
      <c r="C758" s="119">
        <v>19</v>
      </c>
      <c r="D758" s="329"/>
      <c r="E758" s="329"/>
      <c r="F758" s="329" t="s">
        <v>307</v>
      </c>
      <c r="G758" s="329"/>
      <c r="H758" s="329"/>
      <c r="I758" s="330"/>
      <c r="J758" s="330"/>
      <c r="K758" s="330"/>
      <c r="L758" s="330"/>
      <c r="M758" s="330"/>
      <c r="N758" s="330"/>
      <c r="O758" s="330"/>
      <c r="P758" s="330"/>
      <c r="Q758" s="16" t="s">
        <v>110</v>
      </c>
      <c r="R758" s="380"/>
      <c r="S758" s="381"/>
      <c r="T758" s="381"/>
      <c r="U758" s="382"/>
      <c r="V758" s="382"/>
      <c r="W758" s="383"/>
      <c r="X758" s="381"/>
      <c r="Y758" s="381"/>
      <c r="Z758" s="382"/>
      <c r="AA758" s="381"/>
      <c r="AB758" s="329"/>
      <c r="AC758" s="329"/>
      <c r="AD758" s="329"/>
      <c r="AE758" s="329"/>
      <c r="AF758" s="329"/>
      <c r="AG758" s="329"/>
      <c r="AH758" s="384"/>
      <c r="AI758" s="384"/>
      <c r="AJ758" s="14"/>
    </row>
    <row r="759" spans="2:36" outlineLevel="1" x14ac:dyDescent="0.2">
      <c r="C759" s="119">
        <v>19</v>
      </c>
      <c r="D759" s="329"/>
      <c r="E759" s="329"/>
      <c r="F759" s="329" t="s">
        <v>308</v>
      </c>
      <c r="G759" s="329"/>
      <c r="H759" s="329"/>
      <c r="I759" s="330"/>
      <c r="J759" s="330"/>
      <c r="K759" s="330"/>
      <c r="L759" s="330"/>
      <c r="M759" s="330"/>
      <c r="N759" s="330"/>
      <c r="O759" s="330"/>
      <c r="P759" s="330"/>
      <c r="Q759" s="16" t="s">
        <v>110</v>
      </c>
      <c r="R759" s="380"/>
      <c r="S759" s="381"/>
      <c r="T759" s="381"/>
      <c r="U759" s="382"/>
      <c r="V759" s="382"/>
      <c r="W759" s="383"/>
      <c r="X759" s="381"/>
      <c r="Y759" s="381"/>
      <c r="Z759" s="382"/>
      <c r="AA759" s="381"/>
      <c r="AB759" s="329"/>
      <c r="AC759" s="329"/>
      <c r="AD759" s="329"/>
      <c r="AE759" s="329"/>
      <c r="AF759" s="329"/>
      <c r="AG759" s="329"/>
      <c r="AH759" s="384"/>
      <c r="AI759" s="384"/>
      <c r="AJ759" s="14"/>
    </row>
    <row r="760" spans="2:36" outlineLevel="1" x14ac:dyDescent="0.2">
      <c r="C760" s="119">
        <v>19</v>
      </c>
      <c r="D760" s="329"/>
      <c r="E760" s="329"/>
      <c r="F760" s="329" t="s">
        <v>309</v>
      </c>
      <c r="G760" s="329"/>
      <c r="H760" s="329"/>
      <c r="I760" s="330"/>
      <c r="J760" s="330"/>
      <c r="K760" s="330"/>
      <c r="L760" s="330"/>
      <c r="M760" s="330"/>
      <c r="N760" s="330"/>
      <c r="O760" s="330"/>
      <c r="P760" s="330"/>
      <c r="Q760" s="16" t="s">
        <v>110</v>
      </c>
      <c r="R760" s="385"/>
      <c r="S760" s="386"/>
      <c r="T760" s="386"/>
      <c r="U760" s="387"/>
      <c r="V760" s="387"/>
      <c r="W760" s="388"/>
      <c r="X760" s="386"/>
      <c r="Y760" s="386"/>
      <c r="Z760" s="387"/>
      <c r="AA760" s="386"/>
      <c r="AB760" s="333"/>
      <c r="AC760" s="333"/>
      <c r="AD760" s="333"/>
      <c r="AE760" s="333"/>
      <c r="AF760" s="333"/>
      <c r="AG760" s="333"/>
      <c r="AH760" s="389"/>
      <c r="AI760" s="389"/>
      <c r="AJ760" s="14"/>
    </row>
    <row r="761" spans="2:36" outlineLevel="1" x14ac:dyDescent="0.2">
      <c r="C761" s="119">
        <v>19</v>
      </c>
      <c r="D761" s="329"/>
      <c r="E761" s="329"/>
      <c r="F761" s="364" t="s">
        <v>310</v>
      </c>
      <c r="G761" s="364"/>
      <c r="H761" s="364"/>
      <c r="I761" s="365"/>
      <c r="J761" s="365"/>
      <c r="K761" s="365"/>
      <c r="L761" s="365"/>
      <c r="M761" s="365"/>
      <c r="N761" s="365"/>
      <c r="O761" s="365"/>
      <c r="P761" s="365"/>
      <c r="Q761" s="366" t="s">
        <v>110</v>
      </c>
      <c r="R761" s="390">
        <v>0</v>
      </c>
      <c r="S761" s="391">
        <v>0</v>
      </c>
      <c r="T761" s="391">
        <v>0</v>
      </c>
      <c r="U761" s="390">
        <v>1523.3473916605858</v>
      </c>
      <c r="V761" s="390">
        <v>1609.889887830333</v>
      </c>
      <c r="W761" s="390">
        <v>1756.5774133975458</v>
      </c>
      <c r="X761" s="391">
        <v>2236.5637510329007</v>
      </c>
      <c r="Y761" s="391">
        <v>2407.1300795306493</v>
      </c>
      <c r="Z761" s="390">
        <v>2677.9206145021662</v>
      </c>
      <c r="AA761" s="391">
        <v>2840.0648293741924</v>
      </c>
      <c r="AB761" s="391">
        <v>2928.7025968025364</v>
      </c>
      <c r="AC761" s="391">
        <v>3781.8796138248458</v>
      </c>
      <c r="AD761" s="391">
        <v>4387.4458405382074</v>
      </c>
      <c r="AE761" s="391">
        <v>4038.4021458602301</v>
      </c>
      <c r="AF761" s="391">
        <v>4149.7775472567091</v>
      </c>
      <c r="AG761" s="391">
        <v>3856.5795935723509</v>
      </c>
      <c r="AH761" s="391">
        <v>4018.9568599813815</v>
      </c>
      <c r="AI761" s="391">
        <v>3583.8476117273676</v>
      </c>
      <c r="AJ761" s="14"/>
    </row>
    <row r="762" spans="2:36" outlineLevel="1" x14ac:dyDescent="0.2">
      <c r="C762" s="119">
        <v>19</v>
      </c>
      <c r="D762" s="329"/>
      <c r="E762" s="329"/>
      <c r="F762" s="329"/>
      <c r="G762" s="329"/>
      <c r="H762" s="329"/>
      <c r="I762" s="330"/>
      <c r="J762" s="330"/>
      <c r="K762" s="330"/>
      <c r="L762" s="330"/>
      <c r="M762" s="330"/>
      <c r="N762" s="330"/>
      <c r="O762" s="330"/>
      <c r="P762" s="330"/>
      <c r="Q762" s="330"/>
      <c r="R762" s="330"/>
      <c r="S762" s="329"/>
      <c r="T762" s="329"/>
      <c r="U762" s="330"/>
      <c r="V762" s="330"/>
      <c r="W762" s="330"/>
      <c r="X762" s="329"/>
      <c r="Y762" s="329"/>
      <c r="Z762" s="330"/>
      <c r="AA762" s="329"/>
      <c r="AB762" s="329"/>
      <c r="AC762" s="329"/>
      <c r="AD762" s="329"/>
      <c r="AE762" s="329"/>
      <c r="AF762" s="329"/>
      <c r="AG762" s="329"/>
      <c r="AH762" s="329"/>
      <c r="AI762" s="329"/>
      <c r="AJ762" s="14"/>
    </row>
    <row r="763" spans="2:36" outlineLevel="1" x14ac:dyDescent="0.2">
      <c r="C763" s="119">
        <v>19</v>
      </c>
      <c r="D763" s="329"/>
      <c r="E763" s="328" t="s">
        <v>311</v>
      </c>
      <c r="F763" s="329"/>
      <c r="G763" s="329"/>
      <c r="H763" s="329"/>
      <c r="I763" s="330"/>
      <c r="J763" s="330"/>
      <c r="K763" s="330"/>
      <c r="L763" s="330"/>
      <c r="M763" s="330"/>
      <c r="N763" s="330"/>
      <c r="O763" s="330"/>
      <c r="P763" s="330"/>
      <c r="Q763" s="330"/>
      <c r="R763" s="330"/>
      <c r="S763" s="329"/>
      <c r="T763" s="329"/>
      <c r="U763" s="330"/>
      <c r="V763" s="330"/>
      <c r="W763" s="330"/>
      <c r="X763" s="329"/>
      <c r="Y763" s="329"/>
      <c r="Z763" s="330"/>
      <c r="AA763" s="329"/>
      <c r="AB763" s="329"/>
      <c r="AC763" s="329"/>
      <c r="AD763" s="329"/>
      <c r="AE763" s="329"/>
      <c r="AF763" s="329"/>
      <c r="AG763" s="329"/>
      <c r="AH763" s="329"/>
      <c r="AI763" s="329"/>
      <c r="AJ763" s="14"/>
    </row>
    <row r="764" spans="2:36" outlineLevel="1" x14ac:dyDescent="0.2">
      <c r="C764" s="119">
        <v>19</v>
      </c>
      <c r="D764" s="329"/>
      <c r="E764" s="329"/>
      <c r="F764" s="329" t="s">
        <v>312</v>
      </c>
      <c r="G764" s="329"/>
      <c r="H764" s="329"/>
      <c r="I764" s="330"/>
      <c r="J764" s="330"/>
      <c r="K764" s="330"/>
      <c r="L764" s="330"/>
      <c r="M764" s="330"/>
      <c r="N764" s="330"/>
      <c r="O764" s="330"/>
      <c r="P764" s="330"/>
      <c r="Q764" s="16" t="s">
        <v>110</v>
      </c>
      <c r="R764" s="392">
        <v>0</v>
      </c>
      <c r="S764" s="393">
        <v>0</v>
      </c>
      <c r="T764" s="393">
        <v>0</v>
      </c>
      <c r="U764" s="394">
        <v>-1523.3473916605858</v>
      </c>
      <c r="V764" s="394">
        <v>-1609.889887830333</v>
      </c>
      <c r="W764" s="395">
        <v>-1671.4155797584522</v>
      </c>
      <c r="X764" s="393">
        <v>-1847.5911027211578</v>
      </c>
      <c r="Y764" s="393">
        <v>-1903.8573703052562</v>
      </c>
      <c r="Z764" s="394">
        <v>-2078.1879639042199</v>
      </c>
      <c r="AA764" s="393">
        <v>-2177.3390085587316</v>
      </c>
      <c r="AB764" s="396">
        <v>-2251.6732056587866</v>
      </c>
      <c r="AC764" s="396">
        <v>-2672.78958432335</v>
      </c>
      <c r="AD764" s="396">
        <v>-3278.8469636574714</v>
      </c>
      <c r="AE764" s="396">
        <v>-2931.110115346607</v>
      </c>
      <c r="AF764" s="396">
        <v>-3046.3778614401672</v>
      </c>
      <c r="AG764" s="396">
        <v>-2756.6319738390307</v>
      </c>
      <c r="AH764" s="397">
        <v>-2924.1963841840225</v>
      </c>
      <c r="AI764" s="397">
        <v>-2494.6208853634525</v>
      </c>
      <c r="AJ764" s="14"/>
    </row>
    <row r="765" spans="2:36" outlineLevel="1" x14ac:dyDescent="0.2">
      <c r="C765" s="119">
        <v>19</v>
      </c>
      <c r="D765" s="329"/>
      <c r="E765" s="329"/>
      <c r="F765" s="329" t="s">
        <v>313</v>
      </c>
      <c r="G765" s="329"/>
      <c r="H765" s="329"/>
      <c r="I765" s="330"/>
      <c r="J765" s="330"/>
      <c r="K765" s="330"/>
      <c r="L765" s="330"/>
      <c r="M765" s="330"/>
      <c r="N765" s="330"/>
      <c r="O765" s="330"/>
      <c r="P765" s="330"/>
      <c r="Q765" s="16" t="s">
        <v>110</v>
      </c>
      <c r="R765" s="380"/>
      <c r="S765" s="381"/>
      <c r="T765" s="381"/>
      <c r="U765" s="382"/>
      <c r="V765" s="382"/>
      <c r="W765" s="383"/>
      <c r="X765" s="381"/>
      <c r="Y765" s="381"/>
      <c r="Z765" s="382"/>
      <c r="AA765" s="381"/>
      <c r="AB765" s="329"/>
      <c r="AC765" s="329"/>
      <c r="AD765" s="329"/>
      <c r="AE765" s="329"/>
      <c r="AF765" s="329"/>
      <c r="AG765" s="329"/>
      <c r="AH765" s="384"/>
      <c r="AI765" s="384"/>
      <c r="AJ765" s="14"/>
    </row>
    <row r="766" spans="2:36" outlineLevel="1" x14ac:dyDescent="0.2">
      <c r="C766" s="119">
        <v>19</v>
      </c>
      <c r="D766" s="329"/>
      <c r="E766" s="329"/>
      <c r="F766" s="329" t="s">
        <v>314</v>
      </c>
      <c r="G766" s="329"/>
      <c r="H766" s="329"/>
      <c r="I766" s="330"/>
      <c r="J766" s="330"/>
      <c r="K766" s="330"/>
      <c r="L766" s="330"/>
      <c r="M766" s="330"/>
      <c r="N766" s="330"/>
      <c r="O766" s="330"/>
      <c r="P766" s="330"/>
      <c r="Q766" s="16" t="s">
        <v>110</v>
      </c>
      <c r="R766" s="398">
        <v>0</v>
      </c>
      <c r="S766" s="399">
        <v>0</v>
      </c>
      <c r="T766" s="399">
        <v>0</v>
      </c>
      <c r="U766" s="400">
        <v>0</v>
      </c>
      <c r="V766" s="400">
        <v>0</v>
      </c>
      <c r="W766" s="401">
        <v>0</v>
      </c>
      <c r="X766" s="399">
        <v>-4271.4307049992085</v>
      </c>
      <c r="Y766" s="399">
        <v>-1020.7880088736695</v>
      </c>
      <c r="Z766" s="400">
        <v>-2649.0204047041138</v>
      </c>
      <c r="AA766" s="399">
        <v>0</v>
      </c>
      <c r="AB766" s="339">
        <v>0</v>
      </c>
      <c r="AC766" s="339">
        <v>-29.732125036441882</v>
      </c>
      <c r="AD766" s="339">
        <v>-164.73505730251094</v>
      </c>
      <c r="AE766" s="339">
        <v>0</v>
      </c>
      <c r="AF766" s="339">
        <v>-86.792423147584017</v>
      </c>
      <c r="AG766" s="339">
        <v>-11.65721198650812</v>
      </c>
      <c r="AH766" s="402">
        <v>-33.512644275923691</v>
      </c>
      <c r="AI766" s="402">
        <v>0</v>
      </c>
      <c r="AJ766" s="14"/>
    </row>
    <row r="767" spans="2:36" outlineLevel="1" x14ac:dyDescent="0.2">
      <c r="C767" s="119">
        <v>19</v>
      </c>
      <c r="D767" s="329"/>
      <c r="E767" s="329"/>
      <c r="F767" s="329" t="s">
        <v>315</v>
      </c>
      <c r="G767" s="329"/>
      <c r="H767" s="329"/>
      <c r="I767" s="330"/>
      <c r="J767" s="330"/>
      <c r="K767" s="330"/>
      <c r="L767" s="330"/>
      <c r="M767" s="330"/>
      <c r="N767" s="330"/>
      <c r="O767" s="330"/>
      <c r="P767" s="330"/>
      <c r="Q767" s="16" t="s">
        <v>110</v>
      </c>
      <c r="R767" s="304">
        <v>0</v>
      </c>
      <c r="S767" s="305">
        <v>0</v>
      </c>
      <c r="T767" s="305">
        <v>0</v>
      </c>
      <c r="U767" s="305">
        <v>0</v>
      </c>
      <c r="V767" s="305">
        <v>0</v>
      </c>
      <c r="W767" s="306">
        <v>0</v>
      </c>
      <c r="X767" s="305">
        <v>-258.35529902902528</v>
      </c>
      <c r="Y767" s="305">
        <v>-342.51298874914596</v>
      </c>
      <c r="Z767" s="305">
        <v>-403.74011463372915</v>
      </c>
      <c r="AA767" s="305">
        <v>-451.6417834415426</v>
      </c>
      <c r="AB767" s="307">
        <v>-460.96751129807694</v>
      </c>
      <c r="AC767" s="307">
        <v>-470.90279397901128</v>
      </c>
      <c r="AD767" s="307">
        <v>-470.67640352688824</v>
      </c>
      <c r="AE767" s="307">
        <v>-470.06242246910188</v>
      </c>
      <c r="AF767" s="307">
        <v>-468.2465177856601</v>
      </c>
      <c r="AG767" s="307">
        <v>-466.63264758564355</v>
      </c>
      <c r="AH767" s="362">
        <v>-464.21059901777619</v>
      </c>
      <c r="AI767" s="362">
        <v>-461.62544997988869</v>
      </c>
      <c r="AJ767" s="14"/>
    </row>
    <row r="768" spans="2:36" outlineLevel="1" x14ac:dyDescent="0.2">
      <c r="C768" s="119">
        <v>19</v>
      </c>
      <c r="D768" s="329"/>
      <c r="E768" s="329"/>
      <c r="F768" s="364" t="s">
        <v>316</v>
      </c>
      <c r="G768" s="364"/>
      <c r="H768" s="364"/>
      <c r="I768" s="365"/>
      <c r="J768" s="365"/>
      <c r="K768" s="365"/>
      <c r="L768" s="365"/>
      <c r="M768" s="365"/>
      <c r="N768" s="365"/>
      <c r="O768" s="365"/>
      <c r="P768" s="365"/>
      <c r="Q768" s="366" t="s">
        <v>110</v>
      </c>
      <c r="R768" s="390">
        <v>0</v>
      </c>
      <c r="S768" s="390">
        <v>0</v>
      </c>
      <c r="T768" s="390">
        <v>0</v>
      </c>
      <c r="U768" s="390">
        <v>-1523.3473916605858</v>
      </c>
      <c r="V768" s="390">
        <v>-1609.889887830333</v>
      </c>
      <c r="W768" s="390">
        <v>-1671.4155797584522</v>
      </c>
      <c r="X768" s="390">
        <v>-6377.3771067493917</v>
      </c>
      <c r="Y768" s="390">
        <v>-3267.1583679280711</v>
      </c>
      <c r="Z768" s="390">
        <v>-5130.9484832420621</v>
      </c>
      <c r="AA768" s="390">
        <v>-2628.9807920002741</v>
      </c>
      <c r="AB768" s="390">
        <v>-2712.6407169568638</v>
      </c>
      <c r="AC768" s="390">
        <v>-3173.4245033388033</v>
      </c>
      <c r="AD768" s="390">
        <v>-3914.2584244868708</v>
      </c>
      <c r="AE768" s="390">
        <v>-3401.1725378157089</v>
      </c>
      <c r="AF768" s="390">
        <v>-3601.4168023734114</v>
      </c>
      <c r="AG768" s="390">
        <v>-3234.9218334111824</v>
      </c>
      <c r="AH768" s="390">
        <v>-3421.9196274777223</v>
      </c>
      <c r="AI768" s="390">
        <v>-2956.2463353433413</v>
      </c>
      <c r="AJ768" s="14"/>
    </row>
    <row r="769" spans="2:36" outlineLevel="1" x14ac:dyDescent="0.2">
      <c r="C769" s="119">
        <v>19</v>
      </c>
      <c r="D769" s="329"/>
      <c r="E769" s="329"/>
      <c r="F769" s="329"/>
      <c r="G769" s="329"/>
      <c r="H769" s="329"/>
      <c r="I769" s="330"/>
      <c r="J769" s="330"/>
      <c r="K769" s="330"/>
      <c r="L769" s="330"/>
      <c r="M769" s="330"/>
      <c r="N769" s="330"/>
      <c r="O769" s="330"/>
      <c r="P769" s="330"/>
      <c r="Q769" s="330"/>
      <c r="R769" s="330"/>
      <c r="S769" s="329"/>
      <c r="T769" s="329"/>
      <c r="U769" s="330"/>
      <c r="V769" s="330"/>
      <c r="W769" s="330"/>
      <c r="X769" s="329"/>
      <c r="Y769" s="329"/>
      <c r="Z769" s="330"/>
      <c r="AA769" s="329"/>
      <c r="AB769" s="329"/>
      <c r="AC769" s="329"/>
      <c r="AD769" s="329"/>
      <c r="AE769" s="329"/>
      <c r="AF769" s="329"/>
      <c r="AG769" s="329"/>
      <c r="AH769" s="329"/>
      <c r="AI769" s="329"/>
      <c r="AJ769" s="14"/>
    </row>
    <row r="770" spans="2:36" s="310" customFormat="1" outlineLevel="1" x14ac:dyDescent="0.2">
      <c r="C770" s="119">
        <v>19</v>
      </c>
      <c r="E770" s="328" t="s">
        <v>317</v>
      </c>
      <c r="F770" s="259"/>
      <c r="G770" s="329"/>
      <c r="H770" s="329"/>
      <c r="I770" s="330"/>
      <c r="J770" s="330"/>
      <c r="K770" s="330"/>
      <c r="L770" s="330"/>
      <c r="M770" s="330"/>
      <c r="N770" s="330"/>
      <c r="O770" s="330"/>
      <c r="P770" s="330"/>
      <c r="Q770" s="16" t="s">
        <v>110</v>
      </c>
      <c r="R770" s="340">
        <v>0</v>
      </c>
      <c r="S770" s="341">
        <v>0</v>
      </c>
      <c r="T770" s="341">
        <v>0</v>
      </c>
      <c r="U770" s="341">
        <v>0</v>
      </c>
      <c r="V770" s="341">
        <v>0</v>
      </c>
      <c r="W770" s="342">
        <v>0</v>
      </c>
      <c r="X770" s="341">
        <v>0</v>
      </c>
      <c r="Y770" s="341">
        <v>-4140.8133557164911</v>
      </c>
      <c r="Z770" s="341">
        <v>-5000.8416441139125</v>
      </c>
      <c r="AA770" s="341">
        <v>-7453.8695128538084</v>
      </c>
      <c r="AB770" s="343">
        <v>-7242.78547547989</v>
      </c>
      <c r="AC770" s="343">
        <v>-7026.7235956342174</v>
      </c>
      <c r="AD770" s="343">
        <v>-6418.2684851481754</v>
      </c>
      <c r="AE770" s="343">
        <v>-5945.0810690968392</v>
      </c>
      <c r="AF770" s="343">
        <v>-5307.851461052318</v>
      </c>
      <c r="AG770" s="343">
        <v>-4759.4907161690207</v>
      </c>
      <c r="AH770" s="344">
        <v>-4137.8329560078528</v>
      </c>
      <c r="AI770" s="344">
        <v>-3540.7957235041936</v>
      </c>
      <c r="AJ770" s="403"/>
    </row>
    <row r="771" spans="2:36" outlineLevel="1" x14ac:dyDescent="0.2">
      <c r="C771" s="119">
        <v>19</v>
      </c>
      <c r="D771" s="259"/>
      <c r="E771" s="259"/>
      <c r="G771" s="259"/>
      <c r="H771" s="259"/>
      <c r="I771" s="16"/>
      <c r="J771" s="16"/>
      <c r="K771" s="16"/>
      <c r="L771" s="16"/>
      <c r="M771" s="16"/>
      <c r="N771" s="16"/>
      <c r="O771" s="16"/>
      <c r="P771" s="16"/>
      <c r="Q771" s="16"/>
      <c r="R771" s="16"/>
      <c r="S771" s="259"/>
      <c r="T771" s="259"/>
      <c r="U771" s="16"/>
      <c r="V771" s="16"/>
      <c r="W771" s="16"/>
      <c r="X771" s="259"/>
      <c r="Y771" s="259"/>
      <c r="Z771" s="16"/>
      <c r="AA771" s="259"/>
      <c r="AB771" s="259"/>
      <c r="AC771" s="259"/>
      <c r="AD771" s="259"/>
      <c r="AE771" s="259"/>
      <c r="AF771" s="259"/>
      <c r="AG771" s="259"/>
      <c r="AH771" s="259"/>
      <c r="AI771" s="259"/>
      <c r="AJ771" s="14"/>
    </row>
    <row r="772" spans="2:36" s="11" customFormat="1" outlineLevel="1" x14ac:dyDescent="0.2">
      <c r="B772" s="310"/>
      <c r="C772" s="119">
        <v>19</v>
      </c>
      <c r="E772" s="120" t="s">
        <v>318</v>
      </c>
      <c r="F772" s="121"/>
      <c r="G772" s="121"/>
      <c r="H772" s="121"/>
      <c r="I772" s="121"/>
      <c r="J772" s="121"/>
      <c r="K772" s="121"/>
      <c r="L772" s="121"/>
      <c r="M772" s="121"/>
      <c r="N772" s="121"/>
      <c r="O772" s="121"/>
      <c r="P772" s="121"/>
      <c r="Q772" s="122"/>
      <c r="R772" s="123"/>
      <c r="S772" s="123"/>
      <c r="T772" s="123"/>
      <c r="U772" s="123"/>
      <c r="V772" s="123"/>
      <c r="W772" s="123"/>
      <c r="X772" s="123"/>
      <c r="Y772" s="123"/>
      <c r="Z772" s="123"/>
      <c r="AA772" s="123"/>
      <c r="AB772" s="123"/>
      <c r="AC772" s="123"/>
      <c r="AD772" s="123"/>
      <c r="AE772" s="123"/>
      <c r="AF772" s="123"/>
      <c r="AG772" s="123"/>
      <c r="AH772" s="123"/>
      <c r="AI772" s="123"/>
    </row>
    <row r="773" spans="2:36" outlineLevel="1" x14ac:dyDescent="0.2">
      <c r="C773" s="119">
        <v>19</v>
      </c>
      <c r="D773" s="259"/>
      <c r="E773" s="259"/>
      <c r="F773" s="259"/>
      <c r="G773" s="259"/>
      <c r="H773" s="259"/>
      <c r="I773" s="16"/>
      <c r="J773" s="16"/>
      <c r="K773" s="16"/>
      <c r="L773" s="16"/>
      <c r="M773" s="16"/>
      <c r="N773" s="16"/>
      <c r="O773" s="16"/>
      <c r="P773" s="16"/>
      <c r="Q773" s="16"/>
      <c r="R773" s="16"/>
      <c r="S773" s="259"/>
      <c r="T773" s="259"/>
      <c r="U773" s="16"/>
      <c r="V773" s="16"/>
      <c r="W773" s="16"/>
      <c r="X773" s="259"/>
      <c r="Y773" s="259"/>
      <c r="Z773" s="16"/>
      <c r="AA773" s="259"/>
      <c r="AB773" s="259"/>
      <c r="AC773" s="259"/>
      <c r="AD773" s="259"/>
      <c r="AE773" s="259"/>
      <c r="AF773" s="259"/>
      <c r="AG773" s="259"/>
      <c r="AH773" s="259"/>
      <c r="AI773" s="259"/>
      <c r="AJ773" s="14"/>
    </row>
    <row r="774" spans="2:36" outlineLevel="1" x14ac:dyDescent="0.2">
      <c r="C774" s="119">
        <v>19</v>
      </c>
      <c r="D774" s="259"/>
      <c r="E774" s="373" t="s">
        <v>319</v>
      </c>
      <c r="F774" s="259"/>
      <c r="G774" s="259"/>
      <c r="H774" s="259"/>
      <c r="I774" s="16"/>
      <c r="J774" s="16"/>
      <c r="K774" s="16"/>
      <c r="L774" s="16"/>
      <c r="M774" s="16"/>
      <c r="N774" s="16"/>
      <c r="O774" s="16"/>
      <c r="P774" s="16"/>
      <c r="Q774" s="16" t="s">
        <v>110</v>
      </c>
      <c r="R774" s="340">
        <v>0</v>
      </c>
      <c r="S774" s="341">
        <v>0</v>
      </c>
      <c r="T774" s="341">
        <v>0</v>
      </c>
      <c r="U774" s="341">
        <v>0</v>
      </c>
      <c r="V774" s="341">
        <v>0</v>
      </c>
      <c r="W774" s="342">
        <v>85.161833639093629</v>
      </c>
      <c r="X774" s="341">
        <v>-4140.8133557164911</v>
      </c>
      <c r="Y774" s="341">
        <v>-5000.8416441139125</v>
      </c>
      <c r="Z774" s="341">
        <v>-7453.8695128538084</v>
      </c>
      <c r="AA774" s="341">
        <v>-7242.78547547989</v>
      </c>
      <c r="AB774" s="343">
        <v>-7026.7235956342174</v>
      </c>
      <c r="AC774" s="343">
        <v>-6418.2684851481754</v>
      </c>
      <c r="AD774" s="343">
        <v>-5945.0810690968392</v>
      </c>
      <c r="AE774" s="343">
        <v>-5307.851461052318</v>
      </c>
      <c r="AF774" s="343">
        <v>-4759.4907161690207</v>
      </c>
      <c r="AG774" s="343">
        <v>-4137.8329560078528</v>
      </c>
      <c r="AH774" s="344">
        <v>-3540.7957235041936</v>
      </c>
      <c r="AI774" s="344">
        <v>-2913.1944471201673</v>
      </c>
      <c r="AJ774" s="14"/>
    </row>
    <row r="775" spans="2:36" outlineLevel="1" x14ac:dyDescent="0.2">
      <c r="C775" s="119">
        <v>19</v>
      </c>
      <c r="D775" s="259"/>
      <c r="E775" s="373"/>
      <c r="F775" s="259"/>
      <c r="G775" s="259"/>
      <c r="H775" s="259"/>
      <c r="I775" s="16"/>
      <c r="J775" s="16"/>
      <c r="K775" s="16"/>
      <c r="L775" s="16"/>
      <c r="M775" s="16"/>
      <c r="N775" s="16"/>
      <c r="O775" s="16"/>
      <c r="P775" s="16"/>
      <c r="Q775" s="16"/>
      <c r="R775" s="16"/>
      <c r="S775" s="259"/>
      <c r="T775" s="259"/>
      <c r="U775" s="16"/>
      <c r="V775" s="16"/>
      <c r="W775" s="16"/>
      <c r="X775" s="259"/>
      <c r="Y775" s="259"/>
      <c r="Z775" s="16"/>
      <c r="AA775" s="259"/>
      <c r="AB775" s="259"/>
      <c r="AC775" s="259"/>
      <c r="AD775" s="259"/>
      <c r="AE775" s="259"/>
      <c r="AF775" s="259"/>
      <c r="AG775" s="259"/>
      <c r="AH775" s="259"/>
      <c r="AI775" s="259"/>
      <c r="AJ775" s="14"/>
    </row>
    <row r="776" spans="2:36" s="310" customFormat="1" outlineLevel="1" x14ac:dyDescent="0.2">
      <c r="C776" s="119">
        <v>19</v>
      </c>
      <c r="D776" s="329"/>
      <c r="E776" s="328" t="s">
        <v>320</v>
      </c>
      <c r="F776" s="329"/>
      <c r="G776" s="329"/>
      <c r="H776" s="329"/>
      <c r="I776" s="330"/>
      <c r="J776" s="330"/>
      <c r="K776" s="330"/>
      <c r="L776" s="330"/>
      <c r="M776" s="330"/>
      <c r="N776" s="330"/>
      <c r="O776" s="330"/>
      <c r="P776" s="330"/>
      <c r="Q776" s="16" t="s">
        <v>110</v>
      </c>
      <c r="R776" s="404">
        <v>0</v>
      </c>
      <c r="S776" s="405">
        <v>0</v>
      </c>
      <c r="T776" s="405">
        <v>0</v>
      </c>
      <c r="U776" s="405">
        <v>0</v>
      </c>
      <c r="V776" s="405">
        <v>0</v>
      </c>
      <c r="W776" s="405">
        <v>15.597553061206453</v>
      </c>
      <c r="X776" s="405">
        <v>0</v>
      </c>
      <c r="Y776" s="405">
        <v>0</v>
      </c>
      <c r="Z776" s="405">
        <v>0</v>
      </c>
      <c r="AA776" s="405">
        <v>0</v>
      </c>
      <c r="AB776" s="405">
        <v>0</v>
      </c>
      <c r="AC776" s="405">
        <v>0</v>
      </c>
      <c r="AD776" s="405">
        <v>0</v>
      </c>
      <c r="AE776" s="405">
        <v>0</v>
      </c>
      <c r="AF776" s="405">
        <v>0</v>
      </c>
      <c r="AG776" s="405">
        <v>0</v>
      </c>
      <c r="AH776" s="406">
        <v>0</v>
      </c>
      <c r="AI776" s="406">
        <v>0</v>
      </c>
      <c r="AJ776" s="403"/>
    </row>
    <row r="777" spans="2:36" s="310" customFormat="1" outlineLevel="1" x14ac:dyDescent="0.2">
      <c r="D777" s="329"/>
      <c r="E777" s="329"/>
      <c r="F777" s="329"/>
      <c r="G777" s="329"/>
      <c r="H777" s="329"/>
      <c r="I777" s="330"/>
      <c r="J777" s="330"/>
      <c r="K777" s="330"/>
      <c r="L777" s="330"/>
      <c r="M777" s="330"/>
      <c r="N777" s="330"/>
      <c r="O777" s="330"/>
      <c r="P777" s="330"/>
      <c r="Q777" s="330"/>
      <c r="R777" s="330"/>
      <c r="S777" s="329"/>
      <c r="T777" s="329"/>
      <c r="U777" s="330"/>
      <c r="V777" s="330"/>
      <c r="W777" s="330"/>
      <c r="X777" s="329"/>
      <c r="Y777" s="329"/>
      <c r="Z777" s="330"/>
      <c r="AA777" s="329"/>
      <c r="AB777" s="329"/>
      <c r="AC777" s="329"/>
      <c r="AD777" s="329"/>
      <c r="AE777" s="329"/>
      <c r="AF777" s="329"/>
      <c r="AG777" s="329"/>
      <c r="AH777" s="329"/>
      <c r="AI777" s="329"/>
      <c r="AJ777" s="403"/>
    </row>
    <row r="778" spans="2:36" x14ac:dyDescent="0.2">
      <c r="C778" s="116">
        <v>20</v>
      </c>
      <c r="D778" s="67" t="s">
        <v>150</v>
      </c>
      <c r="E778" s="67"/>
      <c r="F778" s="67"/>
      <c r="G778" s="67" t="s">
        <v>298</v>
      </c>
      <c r="H778" s="102"/>
      <c r="I778" s="67"/>
      <c r="J778" s="67"/>
      <c r="K778" s="102"/>
      <c r="L778" s="67"/>
      <c r="M778" s="67"/>
      <c r="N778" s="67"/>
      <c r="O778" s="67"/>
      <c r="P778" s="67"/>
      <c r="Q778" s="117" t="s">
        <v>110</v>
      </c>
      <c r="R778" s="118">
        <v>0</v>
      </c>
      <c r="S778" s="118">
        <v>0</v>
      </c>
      <c r="T778" s="118">
        <v>0</v>
      </c>
      <c r="U778" s="118">
        <v>0</v>
      </c>
      <c r="V778" s="118">
        <v>0</v>
      </c>
      <c r="W778" s="118">
        <v>5.7564991273631287</v>
      </c>
      <c r="X778" s="118">
        <v>0</v>
      </c>
      <c r="Y778" s="118">
        <v>0</v>
      </c>
      <c r="Z778" s="118">
        <v>0</v>
      </c>
      <c r="AA778" s="118">
        <v>0</v>
      </c>
      <c r="AB778" s="118">
        <v>0</v>
      </c>
      <c r="AC778" s="118">
        <v>0</v>
      </c>
      <c r="AD778" s="118">
        <v>0</v>
      </c>
      <c r="AE778" s="118">
        <v>0</v>
      </c>
      <c r="AF778" s="118">
        <v>0</v>
      </c>
      <c r="AG778" s="118">
        <v>0</v>
      </c>
      <c r="AH778" s="118">
        <v>0</v>
      </c>
      <c r="AI778" s="118">
        <v>0</v>
      </c>
    </row>
    <row r="779" spans="2:36" s="11" customFormat="1" outlineLevel="1" x14ac:dyDescent="0.2">
      <c r="B779" s="310"/>
      <c r="C779" s="119">
        <v>20</v>
      </c>
      <c r="E779" s="120" t="s">
        <v>299</v>
      </c>
      <c r="F779" s="121"/>
      <c r="G779" s="121"/>
      <c r="H779" s="121"/>
      <c r="I779" s="121"/>
      <c r="J779" s="121"/>
      <c r="K779" s="121"/>
      <c r="L779" s="121"/>
      <c r="M779" s="121"/>
      <c r="N779" s="121"/>
      <c r="O779" s="121"/>
      <c r="P779" s="121"/>
      <c r="Q779" s="122"/>
      <c r="R779" s="123"/>
      <c r="S779" s="123"/>
      <c r="T779" s="123"/>
      <c r="U779" s="123"/>
      <c r="V779" s="123"/>
      <c r="W779" s="123"/>
      <c r="X779" s="123"/>
      <c r="Y779" s="123"/>
      <c r="Z779" s="123"/>
      <c r="AA779" s="123"/>
      <c r="AB779" s="123"/>
      <c r="AC779" s="123"/>
      <c r="AD779" s="123"/>
      <c r="AE779" s="123"/>
      <c r="AF779" s="123"/>
      <c r="AG779" s="123"/>
      <c r="AH779" s="123"/>
      <c r="AI779" s="123"/>
    </row>
    <row r="780" spans="2:36" s="11" customFormat="1" outlineLevel="1" x14ac:dyDescent="0.2">
      <c r="B780" s="310"/>
      <c r="C780" s="119">
        <v>20</v>
      </c>
      <c r="E780" s="359"/>
      <c r="F780" s="309"/>
      <c r="G780" s="309"/>
      <c r="H780" s="309"/>
      <c r="I780" s="309"/>
      <c r="J780" s="309"/>
      <c r="K780" s="309"/>
      <c r="L780" s="309"/>
      <c r="M780" s="309"/>
      <c r="N780" s="309"/>
      <c r="O780" s="309"/>
      <c r="P780" s="309"/>
      <c r="Q780" s="360"/>
      <c r="R780" s="361"/>
      <c r="S780" s="361"/>
      <c r="T780" s="361"/>
      <c r="U780" s="361"/>
      <c r="V780" s="361"/>
      <c r="W780" s="361"/>
      <c r="X780" s="361"/>
      <c r="Y780" s="361"/>
      <c r="Z780" s="361"/>
      <c r="AA780" s="361"/>
      <c r="AB780" s="361"/>
      <c r="AC780" s="361"/>
      <c r="AD780" s="361"/>
      <c r="AE780" s="361"/>
      <c r="AF780" s="361"/>
      <c r="AG780" s="361"/>
      <c r="AH780" s="361"/>
      <c r="AI780" s="361"/>
    </row>
    <row r="781" spans="2:36" outlineLevel="1" x14ac:dyDescent="0.2">
      <c r="C781" s="119">
        <v>20</v>
      </c>
      <c r="D781" s="329"/>
      <c r="E781" s="124" t="s">
        <v>300</v>
      </c>
      <c r="F781" s="329"/>
      <c r="G781" s="329"/>
      <c r="H781" s="329"/>
      <c r="I781" s="330"/>
      <c r="J781" s="330"/>
      <c r="K781" s="330"/>
      <c r="L781" s="330"/>
      <c r="M781" s="330"/>
      <c r="N781" s="330"/>
      <c r="O781" s="330"/>
      <c r="P781" s="330"/>
      <c r="Q781" s="16" t="s">
        <v>110</v>
      </c>
      <c r="R781" s="299">
        <v>0</v>
      </c>
      <c r="S781" s="300">
        <v>0</v>
      </c>
      <c r="T781" s="300">
        <v>0</v>
      </c>
      <c r="U781" s="300">
        <v>894.13157203304081</v>
      </c>
      <c r="V781" s="300">
        <v>954.92600067523426</v>
      </c>
      <c r="W781" s="301">
        <v>996.76087436542343</v>
      </c>
      <c r="X781" s="300">
        <v>1816.8793970916345</v>
      </c>
      <c r="Y781" s="300">
        <v>2013.82488673629</v>
      </c>
      <c r="Z781" s="300">
        <v>1155.9263580413594</v>
      </c>
      <c r="AA781" s="300">
        <v>1507.8209651370389</v>
      </c>
      <c r="AB781" s="302">
        <v>1226.3774129879162</v>
      </c>
      <c r="AC781" s="302">
        <v>1172.3240400435743</v>
      </c>
      <c r="AD781" s="302">
        <v>1282.4022280202296</v>
      </c>
      <c r="AE781" s="302">
        <v>1453.8871896378537</v>
      </c>
      <c r="AF781" s="302">
        <v>1604.3722709191129</v>
      </c>
      <c r="AG781" s="302">
        <v>1515.9606626312666</v>
      </c>
      <c r="AH781" s="348">
        <v>1607.5973743676807</v>
      </c>
      <c r="AI781" s="348">
        <v>1577.9191596190533</v>
      </c>
      <c r="AJ781" s="14"/>
    </row>
    <row r="782" spans="2:36" outlineLevel="1" x14ac:dyDescent="0.2">
      <c r="C782" s="119">
        <v>20</v>
      </c>
      <c r="D782" s="329"/>
      <c r="E782" s="124" t="s">
        <v>231</v>
      </c>
      <c r="F782" s="329"/>
      <c r="G782" s="329"/>
      <c r="H782" s="329"/>
      <c r="I782" s="330"/>
      <c r="J782" s="330"/>
      <c r="K782" s="330"/>
      <c r="L782" s="330"/>
      <c r="M782" s="330"/>
      <c r="N782" s="330"/>
      <c r="O782" s="330"/>
      <c r="P782" s="330"/>
      <c r="Q782" s="16" t="s">
        <v>110</v>
      </c>
      <c r="R782" s="314">
        <v>0</v>
      </c>
      <c r="S782" s="315">
        <v>0</v>
      </c>
      <c r="T782" s="315">
        <v>0</v>
      </c>
      <c r="U782" s="315">
        <v>0</v>
      </c>
      <c r="V782" s="315">
        <v>0</v>
      </c>
      <c r="W782" s="316">
        <v>0</v>
      </c>
      <c r="X782" s="315">
        <v>0</v>
      </c>
      <c r="Y782" s="315">
        <v>0</v>
      </c>
      <c r="Z782" s="315">
        <v>0</v>
      </c>
      <c r="AA782" s="315">
        <v>0</v>
      </c>
      <c r="AB782" s="5">
        <v>0</v>
      </c>
      <c r="AC782" s="5">
        <v>0</v>
      </c>
      <c r="AD782" s="5">
        <v>0</v>
      </c>
      <c r="AE782" s="5">
        <v>0</v>
      </c>
      <c r="AF782" s="5">
        <v>0</v>
      </c>
      <c r="AG782" s="5">
        <v>0</v>
      </c>
      <c r="AH782" s="350">
        <v>0</v>
      </c>
      <c r="AI782" s="350">
        <v>0</v>
      </c>
      <c r="AJ782" s="14"/>
    </row>
    <row r="783" spans="2:36" outlineLevel="1" x14ac:dyDescent="0.2">
      <c r="C783" s="119">
        <v>20</v>
      </c>
      <c r="D783" s="329"/>
      <c r="E783" s="328" t="s">
        <v>230</v>
      </c>
      <c r="F783" s="329"/>
      <c r="G783" s="329"/>
      <c r="H783" s="329"/>
      <c r="I783" s="330"/>
      <c r="J783" s="330"/>
      <c r="K783" s="330"/>
      <c r="L783" s="330"/>
      <c r="M783" s="330"/>
      <c r="N783" s="330"/>
      <c r="O783" s="330"/>
      <c r="P783" s="330"/>
      <c r="Q783" s="16" t="s">
        <v>110</v>
      </c>
      <c r="R783" s="314">
        <v>0</v>
      </c>
      <c r="S783" s="315">
        <v>0</v>
      </c>
      <c r="T783" s="315">
        <v>0</v>
      </c>
      <c r="U783" s="315">
        <v>0</v>
      </c>
      <c r="V783" s="315">
        <v>0</v>
      </c>
      <c r="W783" s="316">
        <v>0</v>
      </c>
      <c r="X783" s="315">
        <v>0</v>
      </c>
      <c r="Y783" s="315">
        <v>0</v>
      </c>
      <c r="Z783" s="315">
        <v>0</v>
      </c>
      <c r="AA783" s="315">
        <v>0</v>
      </c>
      <c r="AB783" s="5">
        <v>0</v>
      </c>
      <c r="AC783" s="5">
        <v>0</v>
      </c>
      <c r="AD783" s="5">
        <v>0</v>
      </c>
      <c r="AE783" s="5">
        <v>0</v>
      </c>
      <c r="AF783" s="5">
        <v>0</v>
      </c>
      <c r="AG783" s="5">
        <v>0</v>
      </c>
      <c r="AH783" s="350">
        <v>0</v>
      </c>
      <c r="AI783" s="350">
        <v>0</v>
      </c>
      <c r="AJ783" s="14"/>
    </row>
    <row r="784" spans="2:36" outlineLevel="1" x14ac:dyDescent="0.2">
      <c r="C784" s="119">
        <v>20</v>
      </c>
      <c r="D784" s="329"/>
      <c r="E784" s="328" t="s">
        <v>17</v>
      </c>
      <c r="F784" s="329"/>
      <c r="G784" s="329"/>
      <c r="H784" s="329"/>
      <c r="I784" s="330"/>
      <c r="J784" s="330"/>
      <c r="K784" s="330"/>
      <c r="L784" s="330"/>
      <c r="M784" s="330"/>
      <c r="N784" s="330"/>
      <c r="O784" s="330"/>
      <c r="P784" s="330"/>
      <c r="Q784" s="16" t="s">
        <v>110</v>
      </c>
      <c r="R784" s="314"/>
      <c r="S784" s="315"/>
      <c r="T784" s="315"/>
      <c r="U784" s="315"/>
      <c r="V784" s="315"/>
      <c r="W784" s="316"/>
      <c r="X784" s="315"/>
      <c r="Y784" s="315"/>
      <c r="Z784" s="315"/>
      <c r="AA784" s="315"/>
      <c r="AB784" s="5"/>
      <c r="AC784" s="5"/>
      <c r="AD784" s="5"/>
      <c r="AE784" s="5"/>
      <c r="AF784" s="5"/>
      <c r="AG784" s="5"/>
      <c r="AH784" s="350"/>
      <c r="AI784" s="350"/>
      <c r="AJ784" s="14"/>
    </row>
    <row r="785" spans="2:36" outlineLevel="1" x14ac:dyDescent="0.2">
      <c r="C785" s="119">
        <v>20</v>
      </c>
      <c r="D785" s="329"/>
      <c r="E785" s="328" t="s">
        <v>266</v>
      </c>
      <c r="F785" s="329"/>
      <c r="G785" s="329"/>
      <c r="H785" s="329"/>
      <c r="I785" s="330"/>
      <c r="J785" s="330"/>
      <c r="K785" s="330"/>
      <c r="L785" s="330"/>
      <c r="M785" s="330"/>
      <c r="N785" s="330"/>
      <c r="O785" s="330"/>
      <c r="P785" s="330"/>
      <c r="Q785" s="16" t="s">
        <v>110</v>
      </c>
      <c r="R785" s="314">
        <v>0</v>
      </c>
      <c r="S785" s="315">
        <v>0</v>
      </c>
      <c r="T785" s="315">
        <v>0</v>
      </c>
      <c r="U785" s="315">
        <v>0</v>
      </c>
      <c r="V785" s="315">
        <v>0</v>
      </c>
      <c r="W785" s="316">
        <v>31.430187741907645</v>
      </c>
      <c r="X785" s="315">
        <v>136.66820054142713</v>
      </c>
      <c r="Y785" s="315">
        <v>176.08756337549079</v>
      </c>
      <c r="Z785" s="315">
        <v>245.16795275024037</v>
      </c>
      <c r="AA785" s="315">
        <v>299.90512944362177</v>
      </c>
      <c r="AB785" s="5">
        <v>308.86478255223045</v>
      </c>
      <c r="AC785" s="5">
        <v>516.12829183061478</v>
      </c>
      <c r="AD785" s="5">
        <v>517.58907069149188</v>
      </c>
      <c r="AE785" s="5">
        <v>519.14881308354825</v>
      </c>
      <c r="AF785" s="5">
        <v>520.77934651132409</v>
      </c>
      <c r="AG785" s="5">
        <v>525.66210990470029</v>
      </c>
      <c r="AH785" s="350">
        <v>530.78948493241148</v>
      </c>
      <c r="AI785" s="350">
        <v>532.80130614730274</v>
      </c>
      <c r="AJ785" s="14"/>
    </row>
    <row r="786" spans="2:36" outlineLevel="1" x14ac:dyDescent="0.2">
      <c r="C786" s="119">
        <v>20</v>
      </c>
      <c r="D786" s="329"/>
      <c r="E786" s="328" t="s">
        <v>267</v>
      </c>
      <c r="F786" s="329"/>
      <c r="G786" s="329"/>
      <c r="H786" s="329"/>
      <c r="I786" s="330"/>
      <c r="J786" s="330"/>
      <c r="K786" s="330"/>
      <c r="L786" s="330"/>
      <c r="M786" s="330"/>
      <c r="N786" s="330"/>
      <c r="O786" s="330"/>
      <c r="P786" s="330"/>
      <c r="Q786" s="16" t="s">
        <v>110</v>
      </c>
      <c r="R786" s="304">
        <v>0</v>
      </c>
      <c r="S786" s="305">
        <v>0</v>
      </c>
      <c r="T786" s="305">
        <v>0</v>
      </c>
      <c r="U786" s="305">
        <v>0</v>
      </c>
      <c r="V786" s="305">
        <v>0</v>
      </c>
      <c r="W786" s="306">
        <v>0</v>
      </c>
      <c r="X786" s="305">
        <v>0</v>
      </c>
      <c r="Y786" s="305">
        <v>0</v>
      </c>
      <c r="Z786" s="305">
        <v>0</v>
      </c>
      <c r="AA786" s="305">
        <v>0</v>
      </c>
      <c r="AB786" s="307">
        <v>0</v>
      </c>
      <c r="AC786" s="307">
        <v>0</v>
      </c>
      <c r="AD786" s="307">
        <v>0</v>
      </c>
      <c r="AE786" s="307">
        <v>0</v>
      </c>
      <c r="AF786" s="307">
        <v>0</v>
      </c>
      <c r="AG786" s="307">
        <v>0</v>
      </c>
      <c r="AH786" s="362">
        <v>0</v>
      </c>
      <c r="AI786" s="362">
        <v>0</v>
      </c>
      <c r="AJ786" s="14"/>
    </row>
    <row r="787" spans="2:36" outlineLevel="1" x14ac:dyDescent="0.2">
      <c r="C787" s="119">
        <v>20</v>
      </c>
      <c r="D787" s="329"/>
      <c r="E787" s="328" t="s">
        <v>301</v>
      </c>
      <c r="F787" s="329"/>
      <c r="G787" s="329"/>
      <c r="H787" s="329"/>
      <c r="I787" s="330"/>
      <c r="J787" s="330"/>
      <c r="K787" s="330"/>
      <c r="L787" s="330"/>
      <c r="M787" s="330"/>
      <c r="N787" s="330"/>
      <c r="O787" s="330"/>
      <c r="P787" s="330"/>
      <c r="Q787" s="16"/>
      <c r="R787" s="5"/>
      <c r="S787" s="5"/>
      <c r="T787" s="5"/>
      <c r="U787" s="5"/>
      <c r="V787" s="5"/>
      <c r="W787" s="5"/>
      <c r="X787" s="5"/>
      <c r="Y787" s="5"/>
      <c r="Z787" s="5"/>
      <c r="AA787" s="5"/>
      <c r="AB787" s="5"/>
      <c r="AC787" s="5"/>
      <c r="AD787" s="5"/>
      <c r="AE787" s="5"/>
      <c r="AF787" s="5"/>
      <c r="AG787" s="5"/>
      <c r="AH787" s="5"/>
      <c r="AI787" s="5"/>
      <c r="AJ787" s="14"/>
    </row>
    <row r="788" spans="2:36" outlineLevel="1" x14ac:dyDescent="0.2">
      <c r="C788" s="119">
        <v>20</v>
      </c>
      <c r="D788" s="329"/>
      <c r="F788" s="329" t="s">
        <v>270</v>
      </c>
      <c r="G788" s="329"/>
      <c r="H788" s="329"/>
      <c r="I788" s="330"/>
      <c r="J788" s="330"/>
      <c r="K788" s="330"/>
      <c r="L788" s="330"/>
      <c r="M788" s="330"/>
      <c r="N788" s="330"/>
      <c r="O788" s="330"/>
      <c r="P788" s="330"/>
      <c r="Q788" s="16" t="s">
        <v>110</v>
      </c>
      <c r="R788" s="314">
        <v>0</v>
      </c>
      <c r="S788" s="315">
        <v>0</v>
      </c>
      <c r="T788" s="315">
        <v>0</v>
      </c>
      <c r="U788" s="315">
        <v>0</v>
      </c>
      <c r="V788" s="315">
        <v>0</v>
      </c>
      <c r="W788" s="316">
        <v>0</v>
      </c>
      <c r="X788" s="315">
        <v>2433.369619822493</v>
      </c>
      <c r="Y788" s="315">
        <v>3661.2675063753336</v>
      </c>
      <c r="Z788" s="315">
        <v>4406.0026016022603</v>
      </c>
      <c r="AA788" s="315">
        <v>7070.6515225144285</v>
      </c>
      <c r="AB788" s="5">
        <v>7284.6248546208399</v>
      </c>
      <c r="AC788" s="5">
        <v>7504.8711532003808</v>
      </c>
      <c r="AD788" s="5">
        <v>7527.4097050752043</v>
      </c>
      <c r="AE788" s="5">
        <v>7550.8477504496559</v>
      </c>
      <c r="AF788" s="5">
        <v>7576.5183388851765</v>
      </c>
      <c r="AG788" s="5">
        <v>7602.1531030774167</v>
      </c>
      <c r="AH788" s="350">
        <v>7731.5654778722192</v>
      </c>
      <c r="AI788" s="350">
        <v>7762.1488740167988</v>
      </c>
      <c r="AJ788" s="14"/>
    </row>
    <row r="789" spans="2:36" outlineLevel="1" x14ac:dyDescent="0.2">
      <c r="C789" s="119">
        <v>20</v>
      </c>
      <c r="D789" s="329"/>
      <c r="E789" s="329"/>
      <c r="F789" s="329" t="s">
        <v>271</v>
      </c>
      <c r="G789" s="329"/>
      <c r="H789" s="329"/>
      <c r="I789" s="330"/>
      <c r="J789" s="330"/>
      <c r="K789" s="330"/>
      <c r="L789" s="330"/>
      <c r="M789" s="330"/>
      <c r="N789" s="330"/>
      <c r="O789" s="330"/>
      <c r="P789" s="330"/>
      <c r="Q789" s="16" t="s">
        <v>110</v>
      </c>
      <c r="R789" s="314">
        <v>0</v>
      </c>
      <c r="S789" s="315">
        <v>0</v>
      </c>
      <c r="T789" s="315">
        <v>0</v>
      </c>
      <c r="U789" s="315">
        <v>0</v>
      </c>
      <c r="V789" s="315">
        <v>0</v>
      </c>
      <c r="W789" s="316">
        <v>0</v>
      </c>
      <c r="X789" s="315">
        <v>1171.4079927687735</v>
      </c>
      <c r="Y789" s="315">
        <v>664.76643342364184</v>
      </c>
      <c r="Z789" s="315">
        <v>2546.2386576165886</v>
      </c>
      <c r="AA789" s="315">
        <v>57.762067213636755</v>
      </c>
      <c r="AB789" s="5">
        <v>59.197961332194467</v>
      </c>
      <c r="AC789" s="5">
        <v>60.937914409212823</v>
      </c>
      <c r="AD789" s="5">
        <v>61.83740790884049</v>
      </c>
      <c r="AE789" s="5">
        <v>64.069950969909826</v>
      </c>
      <c r="AF789" s="5">
        <v>64.034126726629395</v>
      </c>
      <c r="AG789" s="5">
        <v>167.81173732919126</v>
      </c>
      <c r="AH789" s="350">
        <v>68.982758678969233</v>
      </c>
      <c r="AI789" s="350">
        <v>71.148662604233763</v>
      </c>
      <c r="AJ789" s="14"/>
    </row>
    <row r="790" spans="2:36" outlineLevel="1" x14ac:dyDescent="0.2">
      <c r="C790" s="119">
        <v>20</v>
      </c>
      <c r="D790" s="329"/>
      <c r="E790" s="329"/>
      <c r="F790" s="329" t="s">
        <v>290</v>
      </c>
      <c r="G790" s="329"/>
      <c r="H790" s="329"/>
      <c r="I790" s="330"/>
      <c r="J790" s="330"/>
      <c r="K790" s="330"/>
      <c r="L790" s="330"/>
      <c r="M790" s="330"/>
      <c r="N790" s="330"/>
      <c r="O790" s="330"/>
      <c r="P790" s="330"/>
      <c r="Q790" s="16" t="s">
        <v>110</v>
      </c>
      <c r="R790" s="304">
        <v>0</v>
      </c>
      <c r="S790" s="305">
        <v>0</v>
      </c>
      <c r="T790" s="305">
        <v>0</v>
      </c>
      <c r="U790" s="305">
        <v>0</v>
      </c>
      <c r="V790" s="305">
        <v>0</v>
      </c>
      <c r="W790" s="306">
        <v>0</v>
      </c>
      <c r="X790" s="305">
        <v>0</v>
      </c>
      <c r="Y790" s="305">
        <v>0</v>
      </c>
      <c r="Z790" s="305">
        <v>0</v>
      </c>
      <c r="AA790" s="305">
        <v>0</v>
      </c>
      <c r="AB790" s="307">
        <v>0</v>
      </c>
      <c r="AC790" s="307">
        <v>0</v>
      </c>
      <c r="AD790" s="307">
        <v>0</v>
      </c>
      <c r="AE790" s="307">
        <v>0</v>
      </c>
      <c r="AF790" s="307">
        <v>0</v>
      </c>
      <c r="AG790" s="307">
        <v>0</v>
      </c>
      <c r="AH790" s="362">
        <v>0</v>
      </c>
      <c r="AI790" s="362">
        <v>0</v>
      </c>
      <c r="AJ790" s="14"/>
    </row>
    <row r="791" spans="2:36" outlineLevel="1" x14ac:dyDescent="0.2">
      <c r="C791" s="119">
        <v>20</v>
      </c>
      <c r="D791" s="329"/>
      <c r="E791" s="329"/>
      <c r="F791" s="363" t="s">
        <v>302</v>
      </c>
      <c r="G791" s="364"/>
      <c r="H791" s="364"/>
      <c r="I791" s="365"/>
      <c r="J791" s="365"/>
      <c r="K791" s="365"/>
      <c r="L791" s="365"/>
      <c r="M791" s="365"/>
      <c r="N791" s="365"/>
      <c r="O791" s="365"/>
      <c r="P791" s="365"/>
      <c r="Q791" s="366" t="s">
        <v>110</v>
      </c>
      <c r="R791" s="367">
        <v>0</v>
      </c>
      <c r="S791" s="368">
        <v>0</v>
      </c>
      <c r="T791" s="368">
        <v>0</v>
      </c>
      <c r="U791" s="368">
        <v>0</v>
      </c>
      <c r="V791" s="368">
        <v>0</v>
      </c>
      <c r="W791" s="369">
        <v>0</v>
      </c>
      <c r="X791" s="368">
        <v>1460.0217718934957</v>
      </c>
      <c r="Y791" s="368">
        <v>2196.7605038252</v>
      </c>
      <c r="Z791" s="368">
        <v>2643.601560961356</v>
      </c>
      <c r="AA791" s="368">
        <v>4242.3909135086569</v>
      </c>
      <c r="AB791" s="327">
        <v>4370.7749127725037</v>
      </c>
      <c r="AC791" s="327">
        <v>4502.9226919202283</v>
      </c>
      <c r="AD791" s="327">
        <v>4516.4458230451228</v>
      </c>
      <c r="AE791" s="327">
        <v>4530.5086502697932</v>
      </c>
      <c r="AF791" s="327">
        <v>4545.9110033311053</v>
      </c>
      <c r="AG791" s="327">
        <v>4561.29186184645</v>
      </c>
      <c r="AH791" s="370">
        <v>4638.939286723331</v>
      </c>
      <c r="AI791" s="370">
        <v>4657.2893244100787</v>
      </c>
      <c r="AJ791" s="14"/>
    </row>
    <row r="792" spans="2:36" outlineLevel="1" x14ac:dyDescent="0.2">
      <c r="C792" s="119">
        <v>20</v>
      </c>
      <c r="D792" s="329"/>
      <c r="E792" s="329"/>
      <c r="F792" s="371" t="s">
        <v>303</v>
      </c>
      <c r="G792" s="329"/>
      <c r="H792" s="329"/>
      <c r="I792" s="330"/>
      <c r="J792" s="330"/>
      <c r="K792" s="330"/>
      <c r="L792" s="330"/>
      <c r="M792" s="330"/>
      <c r="N792" s="330"/>
      <c r="O792" s="330"/>
      <c r="P792" s="330"/>
      <c r="Q792" s="16" t="s">
        <v>110</v>
      </c>
      <c r="R792" s="314">
        <v>0</v>
      </c>
      <c r="S792" s="315">
        <v>0</v>
      </c>
      <c r="T792" s="315">
        <v>0</v>
      </c>
      <c r="U792" s="315">
        <v>0</v>
      </c>
      <c r="V792" s="315">
        <v>0</v>
      </c>
      <c r="W792" s="316">
        <v>0</v>
      </c>
      <c r="X792" s="315">
        <v>702.84479566126413</v>
      </c>
      <c r="Y792" s="315">
        <v>398.85986005418511</v>
      </c>
      <c r="Z792" s="315">
        <v>1527.7431945699532</v>
      </c>
      <c r="AA792" s="315">
        <v>34.657240328182048</v>
      </c>
      <c r="AB792" s="5">
        <v>35.518776799316676</v>
      </c>
      <c r="AC792" s="5">
        <v>36.562748645527691</v>
      </c>
      <c r="AD792" s="5">
        <v>37.10244474530429</v>
      </c>
      <c r="AE792" s="5">
        <v>38.441970581945895</v>
      </c>
      <c r="AF792" s="5">
        <v>38.420476035977636</v>
      </c>
      <c r="AG792" s="5">
        <v>100.68704239751476</v>
      </c>
      <c r="AH792" s="350">
        <v>41.389655207381537</v>
      </c>
      <c r="AI792" s="350">
        <v>42.689197562540258</v>
      </c>
      <c r="AJ792" s="14"/>
    </row>
    <row r="793" spans="2:36" outlineLevel="1" x14ac:dyDescent="0.2">
      <c r="C793" s="119">
        <v>20</v>
      </c>
      <c r="D793" s="329"/>
      <c r="E793" s="329"/>
      <c r="F793" s="372"/>
      <c r="G793" s="329"/>
      <c r="H793" s="329"/>
      <c r="I793" s="330"/>
      <c r="J793" s="330"/>
      <c r="K793" s="330"/>
      <c r="L793" s="330"/>
      <c r="M793" s="330"/>
      <c r="N793" s="330"/>
      <c r="O793" s="330"/>
      <c r="P793" s="330"/>
      <c r="Q793" s="16"/>
      <c r="R793" s="304"/>
      <c r="S793" s="305"/>
      <c r="T793" s="305"/>
      <c r="U793" s="305"/>
      <c r="V793" s="305"/>
      <c r="W793" s="306"/>
      <c r="X793" s="305"/>
      <c r="Y793" s="305"/>
      <c r="Z793" s="305"/>
      <c r="AA793" s="305"/>
      <c r="AB793" s="307"/>
      <c r="AC793" s="307"/>
      <c r="AD793" s="307"/>
      <c r="AE793" s="307"/>
      <c r="AF793" s="307"/>
      <c r="AG793" s="307"/>
      <c r="AH793" s="362"/>
      <c r="AI793" s="362"/>
      <c r="AJ793" s="14"/>
    </row>
    <row r="794" spans="2:36" outlineLevel="1" x14ac:dyDescent="0.2">
      <c r="C794" s="119">
        <v>20</v>
      </c>
      <c r="D794" s="329"/>
      <c r="E794" s="329"/>
      <c r="F794" s="329"/>
      <c r="G794" s="329"/>
      <c r="H794" s="329"/>
      <c r="I794" s="330"/>
      <c r="J794" s="330"/>
      <c r="K794" s="330"/>
      <c r="L794" s="330"/>
      <c r="M794" s="330"/>
      <c r="N794" s="330"/>
      <c r="O794" s="330"/>
      <c r="P794" s="330"/>
      <c r="Q794" s="330"/>
      <c r="R794" s="330"/>
      <c r="S794" s="329"/>
      <c r="T794" s="329"/>
      <c r="U794" s="330"/>
      <c r="V794" s="330"/>
      <c r="W794" s="330"/>
      <c r="X794" s="329"/>
      <c r="Y794" s="329"/>
      <c r="Z794" s="330"/>
      <c r="AA794" s="329"/>
      <c r="AB794" s="329"/>
      <c r="AC794" s="329"/>
      <c r="AD794" s="329"/>
      <c r="AE794" s="329"/>
      <c r="AF794" s="329"/>
      <c r="AG794" s="329"/>
      <c r="AH794" s="329"/>
      <c r="AI794" s="329"/>
      <c r="AJ794" s="14"/>
    </row>
    <row r="795" spans="2:36" s="11" customFormat="1" outlineLevel="1" x14ac:dyDescent="0.2">
      <c r="B795" s="310"/>
      <c r="C795" s="119">
        <v>20</v>
      </c>
      <c r="E795" s="120" t="s">
        <v>304</v>
      </c>
      <c r="F795" s="121"/>
      <c r="G795" s="121"/>
      <c r="H795" s="121"/>
      <c r="I795" s="121"/>
      <c r="J795" s="121"/>
      <c r="K795" s="121"/>
      <c r="L795" s="121"/>
      <c r="M795" s="121"/>
      <c r="N795" s="121"/>
      <c r="O795" s="121"/>
      <c r="P795" s="121"/>
      <c r="Q795" s="122"/>
      <c r="R795" s="123"/>
      <c r="S795" s="123"/>
      <c r="T795" s="123"/>
      <c r="U795" s="123"/>
      <c r="V795" s="123"/>
      <c r="W795" s="123"/>
      <c r="X795" s="123"/>
      <c r="Y795" s="123"/>
      <c r="Z795" s="123"/>
      <c r="AA795" s="123"/>
      <c r="AB795" s="123"/>
      <c r="AC795" s="123"/>
      <c r="AD795" s="123"/>
      <c r="AE795" s="123"/>
      <c r="AF795" s="123"/>
      <c r="AG795" s="123"/>
      <c r="AH795" s="123"/>
      <c r="AI795" s="123"/>
    </row>
    <row r="796" spans="2:36" s="11" customFormat="1" outlineLevel="1" x14ac:dyDescent="0.2">
      <c r="B796" s="310"/>
      <c r="C796" s="119">
        <v>20</v>
      </c>
      <c r="E796" s="373" t="s">
        <v>305</v>
      </c>
      <c r="F796" s="309"/>
      <c r="G796" s="309"/>
      <c r="H796" s="309"/>
      <c r="I796" s="309"/>
      <c r="J796" s="309"/>
      <c r="K796" s="309"/>
      <c r="L796" s="309"/>
      <c r="M796" s="309"/>
      <c r="N796" s="309"/>
      <c r="O796" s="309"/>
      <c r="P796" s="309"/>
      <c r="Q796" s="360"/>
      <c r="R796" s="361"/>
      <c r="S796" s="361"/>
      <c r="T796" s="361"/>
      <c r="U796" s="361"/>
      <c r="V796" s="361"/>
      <c r="W796" s="361"/>
      <c r="X796" s="361"/>
      <c r="Y796" s="361"/>
      <c r="Z796" s="361"/>
      <c r="AA796" s="361"/>
      <c r="AB796" s="361"/>
      <c r="AC796" s="361"/>
      <c r="AD796" s="361"/>
      <c r="AE796" s="361"/>
      <c r="AF796" s="361"/>
      <c r="AG796" s="361"/>
      <c r="AH796" s="361"/>
      <c r="AI796" s="361"/>
    </row>
    <row r="797" spans="2:36" outlineLevel="1" x14ac:dyDescent="0.2">
      <c r="C797" s="119">
        <v>20</v>
      </c>
      <c r="D797" s="329"/>
      <c r="E797" s="329"/>
      <c r="F797" s="329" t="s">
        <v>306</v>
      </c>
      <c r="G797" s="329"/>
      <c r="H797" s="329"/>
      <c r="I797" s="330"/>
      <c r="J797" s="330"/>
      <c r="K797" s="330"/>
      <c r="L797" s="330"/>
      <c r="M797" s="330"/>
      <c r="N797" s="330"/>
      <c r="O797" s="330"/>
      <c r="P797" s="330"/>
      <c r="Q797" s="16" t="s">
        <v>110</v>
      </c>
      <c r="R797" s="374">
        <v>0</v>
      </c>
      <c r="S797" s="375">
        <v>0</v>
      </c>
      <c r="T797" s="375">
        <v>0</v>
      </c>
      <c r="U797" s="376">
        <v>894.13157203304081</v>
      </c>
      <c r="V797" s="376">
        <v>954.92600067523426</v>
      </c>
      <c r="W797" s="377">
        <v>1028.1910621073312</v>
      </c>
      <c r="X797" s="375">
        <v>1953.5475976330615</v>
      </c>
      <c r="Y797" s="375">
        <v>2189.9124501117808</v>
      </c>
      <c r="Z797" s="376">
        <v>1401.0943107915998</v>
      </c>
      <c r="AA797" s="375">
        <v>1807.7260945806606</v>
      </c>
      <c r="AB797" s="378">
        <v>1535.2421955401467</v>
      </c>
      <c r="AC797" s="378">
        <v>1688.452331874189</v>
      </c>
      <c r="AD797" s="378">
        <v>1799.9912987117214</v>
      </c>
      <c r="AE797" s="378">
        <v>1973.0360027214019</v>
      </c>
      <c r="AF797" s="378">
        <v>2125.151617430437</v>
      </c>
      <c r="AG797" s="378">
        <v>2041.6227725359668</v>
      </c>
      <c r="AH797" s="379">
        <v>2138.3868593000921</v>
      </c>
      <c r="AI797" s="379">
        <v>2110.720465766356</v>
      </c>
      <c r="AJ797" s="14"/>
    </row>
    <row r="798" spans="2:36" outlineLevel="1" x14ac:dyDescent="0.2">
      <c r="C798" s="119">
        <v>20</v>
      </c>
      <c r="D798" s="329"/>
      <c r="E798" s="329"/>
      <c r="F798" s="329" t="s">
        <v>307</v>
      </c>
      <c r="G798" s="329"/>
      <c r="H798" s="329"/>
      <c r="I798" s="330"/>
      <c r="J798" s="330"/>
      <c r="K798" s="330"/>
      <c r="L798" s="330"/>
      <c r="M798" s="330"/>
      <c r="N798" s="330"/>
      <c r="O798" s="330"/>
      <c r="P798" s="330"/>
      <c r="Q798" s="16" t="s">
        <v>110</v>
      </c>
      <c r="R798" s="380"/>
      <c r="S798" s="381"/>
      <c r="T798" s="381"/>
      <c r="U798" s="382"/>
      <c r="V798" s="382"/>
      <c r="W798" s="383"/>
      <c r="X798" s="381"/>
      <c r="Y798" s="381"/>
      <c r="Z798" s="382"/>
      <c r="AA798" s="381"/>
      <c r="AB798" s="329"/>
      <c r="AC798" s="329"/>
      <c r="AD798" s="329"/>
      <c r="AE798" s="329"/>
      <c r="AF798" s="329"/>
      <c r="AG798" s="329"/>
      <c r="AH798" s="384"/>
      <c r="AI798" s="384"/>
      <c r="AJ798" s="14"/>
    </row>
    <row r="799" spans="2:36" outlineLevel="1" x14ac:dyDescent="0.2">
      <c r="C799" s="119">
        <v>20</v>
      </c>
      <c r="D799" s="329"/>
      <c r="E799" s="329"/>
      <c r="F799" s="329" t="s">
        <v>308</v>
      </c>
      <c r="G799" s="329"/>
      <c r="H799" s="329"/>
      <c r="I799" s="330"/>
      <c r="J799" s="330"/>
      <c r="K799" s="330"/>
      <c r="L799" s="330"/>
      <c r="M799" s="330"/>
      <c r="N799" s="330"/>
      <c r="O799" s="330"/>
      <c r="P799" s="330"/>
      <c r="Q799" s="16" t="s">
        <v>110</v>
      </c>
      <c r="R799" s="380"/>
      <c r="S799" s="381"/>
      <c r="T799" s="381"/>
      <c r="U799" s="382"/>
      <c r="V799" s="382"/>
      <c r="W799" s="383"/>
      <c r="X799" s="381"/>
      <c r="Y799" s="381"/>
      <c r="Z799" s="382"/>
      <c r="AA799" s="381"/>
      <c r="AB799" s="329"/>
      <c r="AC799" s="329"/>
      <c r="AD799" s="329"/>
      <c r="AE799" s="329"/>
      <c r="AF799" s="329"/>
      <c r="AG799" s="329"/>
      <c r="AH799" s="384"/>
      <c r="AI799" s="384"/>
      <c r="AJ799" s="14"/>
    </row>
    <row r="800" spans="2:36" outlineLevel="1" x14ac:dyDescent="0.2">
      <c r="C800" s="119">
        <v>20</v>
      </c>
      <c r="D800" s="329"/>
      <c r="E800" s="329"/>
      <c r="F800" s="329" t="s">
        <v>309</v>
      </c>
      <c r="G800" s="329"/>
      <c r="H800" s="329"/>
      <c r="I800" s="330"/>
      <c r="J800" s="330"/>
      <c r="K800" s="330"/>
      <c r="L800" s="330"/>
      <c r="M800" s="330"/>
      <c r="N800" s="330"/>
      <c r="O800" s="330"/>
      <c r="P800" s="330"/>
      <c r="Q800" s="16" t="s">
        <v>110</v>
      </c>
      <c r="R800" s="385"/>
      <c r="S800" s="386"/>
      <c r="T800" s="386"/>
      <c r="U800" s="387"/>
      <c r="V800" s="387"/>
      <c r="W800" s="388"/>
      <c r="X800" s="386"/>
      <c r="Y800" s="386"/>
      <c r="Z800" s="387"/>
      <c r="AA800" s="386"/>
      <c r="AB800" s="333"/>
      <c r="AC800" s="333"/>
      <c r="AD800" s="333"/>
      <c r="AE800" s="333"/>
      <c r="AF800" s="333"/>
      <c r="AG800" s="333"/>
      <c r="AH800" s="389"/>
      <c r="AI800" s="389"/>
      <c r="AJ800" s="14"/>
    </row>
    <row r="801" spans="2:36" outlineLevel="1" x14ac:dyDescent="0.2">
      <c r="C801" s="119">
        <v>20</v>
      </c>
      <c r="D801" s="329"/>
      <c r="E801" s="329"/>
      <c r="F801" s="364" t="s">
        <v>310</v>
      </c>
      <c r="G801" s="364"/>
      <c r="H801" s="364"/>
      <c r="I801" s="365"/>
      <c r="J801" s="365"/>
      <c r="K801" s="365"/>
      <c r="L801" s="365"/>
      <c r="M801" s="365"/>
      <c r="N801" s="365"/>
      <c r="O801" s="365"/>
      <c r="P801" s="365"/>
      <c r="Q801" s="366" t="s">
        <v>110</v>
      </c>
      <c r="R801" s="390">
        <v>0</v>
      </c>
      <c r="S801" s="391">
        <v>0</v>
      </c>
      <c r="T801" s="391">
        <v>0</v>
      </c>
      <c r="U801" s="390">
        <v>894.13157203304081</v>
      </c>
      <c r="V801" s="390">
        <v>954.92600067523426</v>
      </c>
      <c r="W801" s="390">
        <v>1028.1910621073312</v>
      </c>
      <c r="X801" s="391">
        <v>1953.5475976330615</v>
      </c>
      <c r="Y801" s="391">
        <v>2189.9124501117808</v>
      </c>
      <c r="Z801" s="390">
        <v>1401.0943107915998</v>
      </c>
      <c r="AA801" s="391">
        <v>1807.7260945806606</v>
      </c>
      <c r="AB801" s="391">
        <v>1535.2421955401467</v>
      </c>
      <c r="AC801" s="391">
        <v>1688.452331874189</v>
      </c>
      <c r="AD801" s="391">
        <v>1799.9912987117214</v>
      </c>
      <c r="AE801" s="391">
        <v>1973.0360027214019</v>
      </c>
      <c r="AF801" s="391">
        <v>2125.151617430437</v>
      </c>
      <c r="AG801" s="391">
        <v>2041.6227725359668</v>
      </c>
      <c r="AH801" s="391">
        <v>2138.3868593000921</v>
      </c>
      <c r="AI801" s="391">
        <v>2110.720465766356</v>
      </c>
      <c r="AJ801" s="14"/>
    </row>
    <row r="802" spans="2:36" outlineLevel="1" x14ac:dyDescent="0.2">
      <c r="C802" s="119">
        <v>20</v>
      </c>
      <c r="D802" s="329"/>
      <c r="E802" s="329"/>
      <c r="F802" s="329"/>
      <c r="G802" s="329"/>
      <c r="H802" s="329"/>
      <c r="I802" s="330"/>
      <c r="J802" s="330"/>
      <c r="K802" s="330"/>
      <c r="L802" s="330"/>
      <c r="M802" s="330"/>
      <c r="N802" s="330"/>
      <c r="O802" s="330"/>
      <c r="P802" s="330"/>
      <c r="Q802" s="330"/>
      <c r="R802" s="330"/>
      <c r="S802" s="329"/>
      <c r="T802" s="329"/>
      <c r="U802" s="330"/>
      <c r="V802" s="330"/>
      <c r="W802" s="330"/>
      <c r="X802" s="329"/>
      <c r="Y802" s="329"/>
      <c r="Z802" s="330"/>
      <c r="AA802" s="329"/>
      <c r="AB802" s="329"/>
      <c r="AC802" s="329"/>
      <c r="AD802" s="329"/>
      <c r="AE802" s="329"/>
      <c r="AF802" s="329"/>
      <c r="AG802" s="329"/>
      <c r="AH802" s="329"/>
      <c r="AI802" s="329"/>
      <c r="AJ802" s="14"/>
    </row>
    <row r="803" spans="2:36" outlineLevel="1" x14ac:dyDescent="0.2">
      <c r="C803" s="119">
        <v>20</v>
      </c>
      <c r="D803" s="329"/>
      <c r="E803" s="328" t="s">
        <v>311</v>
      </c>
      <c r="F803" s="329"/>
      <c r="G803" s="329"/>
      <c r="H803" s="329"/>
      <c r="I803" s="330"/>
      <c r="J803" s="330"/>
      <c r="K803" s="330"/>
      <c r="L803" s="330"/>
      <c r="M803" s="330"/>
      <c r="N803" s="330"/>
      <c r="O803" s="330"/>
      <c r="P803" s="330"/>
      <c r="Q803" s="330"/>
      <c r="R803" s="330"/>
      <c r="S803" s="329"/>
      <c r="T803" s="329"/>
      <c r="U803" s="330"/>
      <c r="V803" s="330"/>
      <c r="W803" s="330"/>
      <c r="X803" s="329"/>
      <c r="Y803" s="329"/>
      <c r="Z803" s="330"/>
      <c r="AA803" s="329"/>
      <c r="AB803" s="329"/>
      <c r="AC803" s="329"/>
      <c r="AD803" s="329"/>
      <c r="AE803" s="329"/>
      <c r="AF803" s="329"/>
      <c r="AG803" s="329"/>
      <c r="AH803" s="329"/>
      <c r="AI803" s="329"/>
      <c r="AJ803" s="14"/>
    </row>
    <row r="804" spans="2:36" outlineLevel="1" x14ac:dyDescent="0.2">
      <c r="C804" s="119">
        <v>20</v>
      </c>
      <c r="D804" s="329"/>
      <c r="E804" s="329"/>
      <c r="F804" s="329" t="s">
        <v>312</v>
      </c>
      <c r="G804" s="329"/>
      <c r="H804" s="329"/>
      <c r="I804" s="330"/>
      <c r="J804" s="330"/>
      <c r="K804" s="330"/>
      <c r="L804" s="330"/>
      <c r="M804" s="330"/>
      <c r="N804" s="330"/>
      <c r="O804" s="330"/>
      <c r="P804" s="330"/>
      <c r="Q804" s="16" t="s">
        <v>110</v>
      </c>
      <c r="R804" s="392">
        <v>0</v>
      </c>
      <c r="S804" s="393">
        <v>0</v>
      </c>
      <c r="T804" s="393">
        <v>0</v>
      </c>
      <c r="U804" s="394">
        <v>-894.13157203304081</v>
      </c>
      <c r="V804" s="394">
        <v>-954.92600067523426</v>
      </c>
      <c r="W804" s="395">
        <v>-996.76087436542343</v>
      </c>
      <c r="X804" s="393">
        <v>-1816.8793970916345</v>
      </c>
      <c r="Y804" s="393">
        <v>-2013.82488673629</v>
      </c>
      <c r="Z804" s="394">
        <v>-1155.9263580413594</v>
      </c>
      <c r="AA804" s="393">
        <v>-1507.8209651370389</v>
      </c>
      <c r="AB804" s="396">
        <v>-1226.3774129879162</v>
      </c>
      <c r="AC804" s="396">
        <v>-1172.3240400435743</v>
      </c>
      <c r="AD804" s="396">
        <v>-1282.4022280202296</v>
      </c>
      <c r="AE804" s="396">
        <v>-1453.8871896378537</v>
      </c>
      <c r="AF804" s="396">
        <v>-1604.3722709191129</v>
      </c>
      <c r="AG804" s="396">
        <v>-1515.9606626312666</v>
      </c>
      <c r="AH804" s="397">
        <v>-1607.5973743676807</v>
      </c>
      <c r="AI804" s="397">
        <v>-1577.9191596190533</v>
      </c>
      <c r="AJ804" s="14"/>
    </row>
    <row r="805" spans="2:36" outlineLevel="1" x14ac:dyDescent="0.2">
      <c r="C805" s="119">
        <v>20</v>
      </c>
      <c r="D805" s="329"/>
      <c r="E805" s="329"/>
      <c r="F805" s="329" t="s">
        <v>313</v>
      </c>
      <c r="G805" s="329"/>
      <c r="H805" s="329"/>
      <c r="I805" s="330"/>
      <c r="J805" s="330"/>
      <c r="K805" s="330"/>
      <c r="L805" s="330"/>
      <c r="M805" s="330"/>
      <c r="N805" s="330"/>
      <c r="O805" s="330"/>
      <c r="P805" s="330"/>
      <c r="Q805" s="16" t="s">
        <v>110</v>
      </c>
      <c r="R805" s="380"/>
      <c r="S805" s="381"/>
      <c r="T805" s="381"/>
      <c r="U805" s="382"/>
      <c r="V805" s="382"/>
      <c r="W805" s="383"/>
      <c r="X805" s="381"/>
      <c r="Y805" s="381"/>
      <c r="Z805" s="382"/>
      <c r="AA805" s="381"/>
      <c r="AB805" s="329"/>
      <c r="AC805" s="329"/>
      <c r="AD805" s="329"/>
      <c r="AE805" s="329"/>
      <c r="AF805" s="329"/>
      <c r="AG805" s="329"/>
      <c r="AH805" s="384"/>
      <c r="AI805" s="384"/>
      <c r="AJ805" s="14"/>
    </row>
    <row r="806" spans="2:36" outlineLevel="1" x14ac:dyDescent="0.2">
      <c r="C806" s="119">
        <v>20</v>
      </c>
      <c r="D806" s="329"/>
      <c r="E806" s="329"/>
      <c r="F806" s="329" t="s">
        <v>314</v>
      </c>
      <c r="G806" s="329"/>
      <c r="H806" s="329"/>
      <c r="I806" s="330"/>
      <c r="J806" s="330"/>
      <c r="K806" s="330"/>
      <c r="L806" s="330"/>
      <c r="M806" s="330"/>
      <c r="N806" s="330"/>
      <c r="O806" s="330"/>
      <c r="P806" s="330"/>
      <c r="Q806" s="16" t="s">
        <v>110</v>
      </c>
      <c r="R806" s="398">
        <v>0</v>
      </c>
      <c r="S806" s="399">
        <v>0</v>
      </c>
      <c r="T806" s="399">
        <v>0</v>
      </c>
      <c r="U806" s="400">
        <v>0</v>
      </c>
      <c r="V806" s="400">
        <v>0</v>
      </c>
      <c r="W806" s="401">
        <v>0</v>
      </c>
      <c r="X806" s="399">
        <v>-1171.4079927687735</v>
      </c>
      <c r="Y806" s="399">
        <v>-664.76643342364184</v>
      </c>
      <c r="Z806" s="400">
        <v>-2546.2386576165886</v>
      </c>
      <c r="AA806" s="399">
        <v>-57.762067213636755</v>
      </c>
      <c r="AB806" s="339">
        <v>-59.197961332194467</v>
      </c>
      <c r="AC806" s="339">
        <v>-60.937914409212823</v>
      </c>
      <c r="AD806" s="339">
        <v>-61.83740790884049</v>
      </c>
      <c r="AE806" s="339">
        <v>-64.069950969909826</v>
      </c>
      <c r="AF806" s="339">
        <v>-64.034126726629395</v>
      </c>
      <c r="AG806" s="339">
        <v>-167.81173732919126</v>
      </c>
      <c r="AH806" s="402">
        <v>-68.982758678969233</v>
      </c>
      <c r="AI806" s="402">
        <v>-71.148662604233763</v>
      </c>
      <c r="AJ806" s="14"/>
    </row>
    <row r="807" spans="2:36" outlineLevel="1" x14ac:dyDescent="0.2">
      <c r="C807" s="119">
        <v>20</v>
      </c>
      <c r="D807" s="329"/>
      <c r="E807" s="329"/>
      <c r="F807" s="329" t="s">
        <v>315</v>
      </c>
      <c r="G807" s="329"/>
      <c r="H807" s="329"/>
      <c r="I807" s="330"/>
      <c r="J807" s="330"/>
      <c r="K807" s="330"/>
      <c r="L807" s="330"/>
      <c r="M807" s="330"/>
      <c r="N807" s="330"/>
      <c r="O807" s="330"/>
      <c r="P807" s="330"/>
      <c r="Q807" s="16" t="s">
        <v>110</v>
      </c>
      <c r="R807" s="304">
        <v>0</v>
      </c>
      <c r="S807" s="305">
        <v>0</v>
      </c>
      <c r="T807" s="305">
        <v>0</v>
      </c>
      <c r="U807" s="305">
        <v>0</v>
      </c>
      <c r="V807" s="305">
        <v>0</v>
      </c>
      <c r="W807" s="306">
        <v>0</v>
      </c>
      <c r="X807" s="305">
        <v>-89.410738072209384</v>
      </c>
      <c r="Y807" s="305">
        <v>-118.43165153520442</v>
      </c>
      <c r="Z807" s="305">
        <v>-168.12743011333032</v>
      </c>
      <c r="AA807" s="305">
        <v>-210.73792247327083</v>
      </c>
      <c r="AB807" s="307">
        <v>-217.11073493621538</v>
      </c>
      <c r="AC807" s="307">
        <v>-223.67421770069146</v>
      </c>
      <c r="AD807" s="307">
        <v>-224.35645980086397</v>
      </c>
      <c r="AE807" s="307">
        <v>-225.084950005992</v>
      </c>
      <c r="AF807" s="307">
        <v>-225.84645123629863</v>
      </c>
      <c r="AG807" s="307">
        <v>-228.12912925499052</v>
      </c>
      <c r="AH807" s="362">
        <v>-230.52155895862595</v>
      </c>
      <c r="AI807" s="362">
        <v>-231.46118039577351</v>
      </c>
      <c r="AJ807" s="14"/>
    </row>
    <row r="808" spans="2:36" outlineLevel="1" x14ac:dyDescent="0.2">
      <c r="C808" s="119">
        <v>20</v>
      </c>
      <c r="D808" s="329"/>
      <c r="E808" s="329"/>
      <c r="F808" s="364" t="s">
        <v>316</v>
      </c>
      <c r="G808" s="364"/>
      <c r="H808" s="364"/>
      <c r="I808" s="365"/>
      <c r="J808" s="365"/>
      <c r="K808" s="365"/>
      <c r="L808" s="365"/>
      <c r="M808" s="365"/>
      <c r="N808" s="365"/>
      <c r="O808" s="365"/>
      <c r="P808" s="365"/>
      <c r="Q808" s="366" t="s">
        <v>110</v>
      </c>
      <c r="R808" s="390">
        <v>0</v>
      </c>
      <c r="S808" s="390">
        <v>0</v>
      </c>
      <c r="T808" s="390">
        <v>0</v>
      </c>
      <c r="U808" s="390">
        <v>-894.13157203304081</v>
      </c>
      <c r="V808" s="390">
        <v>-954.92600067523426</v>
      </c>
      <c r="W808" s="390">
        <v>-996.76087436542343</v>
      </c>
      <c r="X808" s="390">
        <v>-3077.6981279326174</v>
      </c>
      <c r="Y808" s="390">
        <v>-2797.0229716951362</v>
      </c>
      <c r="Z808" s="390">
        <v>-3870.2924457712784</v>
      </c>
      <c r="AA808" s="390">
        <v>-1776.3209548239465</v>
      </c>
      <c r="AB808" s="390">
        <v>-1502.6861092563258</v>
      </c>
      <c r="AC808" s="390">
        <v>-1456.9361721534788</v>
      </c>
      <c r="AD808" s="390">
        <v>-1568.5960957299342</v>
      </c>
      <c r="AE808" s="390">
        <v>-1743.0420906137554</v>
      </c>
      <c r="AF808" s="390">
        <v>-1894.252848882041</v>
      </c>
      <c r="AG808" s="390">
        <v>-1911.9015292154481</v>
      </c>
      <c r="AH808" s="390">
        <v>-1907.1016920052759</v>
      </c>
      <c r="AI808" s="390">
        <v>-1880.5290026190605</v>
      </c>
      <c r="AJ808" s="14"/>
    </row>
    <row r="809" spans="2:36" outlineLevel="1" x14ac:dyDescent="0.2">
      <c r="C809" s="119">
        <v>20</v>
      </c>
      <c r="D809" s="329"/>
      <c r="E809" s="329"/>
      <c r="F809" s="329"/>
      <c r="G809" s="329"/>
      <c r="H809" s="329"/>
      <c r="I809" s="330"/>
      <c r="J809" s="330"/>
      <c r="K809" s="330"/>
      <c r="L809" s="330"/>
      <c r="M809" s="330"/>
      <c r="N809" s="330"/>
      <c r="O809" s="330"/>
      <c r="P809" s="330"/>
      <c r="Q809" s="330"/>
      <c r="R809" s="330"/>
      <c r="S809" s="329"/>
      <c r="T809" s="329"/>
      <c r="U809" s="330"/>
      <c r="V809" s="330"/>
      <c r="W809" s="330"/>
      <c r="X809" s="329"/>
      <c r="Y809" s="329"/>
      <c r="Z809" s="330"/>
      <c r="AA809" s="329"/>
      <c r="AB809" s="329"/>
      <c r="AC809" s="329"/>
      <c r="AD809" s="329"/>
      <c r="AE809" s="329"/>
      <c r="AF809" s="329"/>
      <c r="AG809" s="329"/>
      <c r="AH809" s="329"/>
      <c r="AI809" s="329"/>
      <c r="AJ809" s="14"/>
    </row>
    <row r="810" spans="2:36" s="310" customFormat="1" outlineLevel="1" x14ac:dyDescent="0.2">
      <c r="C810" s="119">
        <v>20</v>
      </c>
      <c r="E810" s="328" t="s">
        <v>317</v>
      </c>
      <c r="F810" s="259"/>
      <c r="G810" s="329"/>
      <c r="H810" s="329"/>
      <c r="I810" s="330"/>
      <c r="J810" s="330"/>
      <c r="K810" s="330"/>
      <c r="L810" s="330"/>
      <c r="M810" s="330"/>
      <c r="N810" s="330"/>
      <c r="O810" s="330"/>
      <c r="P810" s="330"/>
      <c r="Q810" s="16" t="s">
        <v>110</v>
      </c>
      <c r="R810" s="340">
        <v>0</v>
      </c>
      <c r="S810" s="341">
        <v>0</v>
      </c>
      <c r="T810" s="341">
        <v>0</v>
      </c>
      <c r="U810" s="341">
        <v>0</v>
      </c>
      <c r="V810" s="341">
        <v>0</v>
      </c>
      <c r="W810" s="342">
        <v>0</v>
      </c>
      <c r="X810" s="341">
        <v>0</v>
      </c>
      <c r="Y810" s="341">
        <v>-1124.1505302995558</v>
      </c>
      <c r="Z810" s="341">
        <v>-1731.2610518829113</v>
      </c>
      <c r="AA810" s="341">
        <v>-4200.4591868625903</v>
      </c>
      <c r="AB810" s="343">
        <v>-4169.0540471058757</v>
      </c>
      <c r="AC810" s="343">
        <v>-4136.4979608220547</v>
      </c>
      <c r="AD810" s="343">
        <v>-3904.9818011013444</v>
      </c>
      <c r="AE810" s="343">
        <v>-3673.5865981195575</v>
      </c>
      <c r="AF810" s="343">
        <v>-3443.5926860119107</v>
      </c>
      <c r="AG810" s="343">
        <v>-3212.6939174635145</v>
      </c>
      <c r="AH810" s="344">
        <v>-3082.9726741429959</v>
      </c>
      <c r="AI810" s="344">
        <v>-2851.6875068481795</v>
      </c>
      <c r="AJ810" s="403"/>
    </row>
    <row r="811" spans="2:36" outlineLevel="1" x14ac:dyDescent="0.2">
      <c r="C811" s="119">
        <v>20</v>
      </c>
      <c r="D811" s="259"/>
      <c r="E811" s="259"/>
      <c r="G811" s="259"/>
      <c r="H811" s="259"/>
      <c r="I811" s="16"/>
      <c r="J811" s="16"/>
      <c r="K811" s="16"/>
      <c r="L811" s="16"/>
      <c r="M811" s="16"/>
      <c r="N811" s="16"/>
      <c r="O811" s="16"/>
      <c r="P811" s="16"/>
      <c r="Q811" s="16"/>
      <c r="R811" s="16"/>
      <c r="S811" s="259"/>
      <c r="T811" s="259"/>
      <c r="U811" s="16"/>
      <c r="V811" s="16"/>
      <c r="W811" s="16"/>
      <c r="X811" s="259"/>
      <c r="Y811" s="259"/>
      <c r="Z811" s="16"/>
      <c r="AA811" s="259"/>
      <c r="AB811" s="259"/>
      <c r="AC811" s="259"/>
      <c r="AD811" s="259"/>
      <c r="AE811" s="259"/>
      <c r="AF811" s="259"/>
      <c r="AG811" s="259"/>
      <c r="AH811" s="259"/>
      <c r="AI811" s="259"/>
      <c r="AJ811" s="14"/>
    </row>
    <row r="812" spans="2:36" s="11" customFormat="1" outlineLevel="1" x14ac:dyDescent="0.2">
      <c r="B812" s="310"/>
      <c r="C812" s="119">
        <v>20</v>
      </c>
      <c r="E812" s="120" t="s">
        <v>318</v>
      </c>
      <c r="F812" s="121"/>
      <c r="G812" s="121"/>
      <c r="H812" s="121"/>
      <c r="I812" s="121"/>
      <c r="J812" s="121"/>
      <c r="K812" s="121"/>
      <c r="L812" s="121"/>
      <c r="M812" s="121"/>
      <c r="N812" s="121"/>
      <c r="O812" s="121"/>
      <c r="P812" s="121"/>
      <c r="Q812" s="122"/>
      <c r="R812" s="123"/>
      <c r="S812" s="123"/>
      <c r="T812" s="123"/>
      <c r="U812" s="123"/>
      <c r="V812" s="123"/>
      <c r="W812" s="123"/>
      <c r="X812" s="123"/>
      <c r="Y812" s="123"/>
      <c r="Z812" s="123"/>
      <c r="AA812" s="123"/>
      <c r="AB812" s="123"/>
      <c r="AC812" s="123"/>
      <c r="AD812" s="123"/>
      <c r="AE812" s="123"/>
      <c r="AF812" s="123"/>
      <c r="AG812" s="123"/>
      <c r="AH812" s="123"/>
      <c r="AI812" s="123"/>
    </row>
    <row r="813" spans="2:36" outlineLevel="1" x14ac:dyDescent="0.2">
      <c r="C813" s="119">
        <v>20</v>
      </c>
      <c r="D813" s="259"/>
      <c r="E813" s="259"/>
      <c r="F813" s="259"/>
      <c r="G813" s="259"/>
      <c r="H813" s="259"/>
      <c r="I813" s="16"/>
      <c r="J813" s="16"/>
      <c r="K813" s="16"/>
      <c r="L813" s="16"/>
      <c r="M813" s="16"/>
      <c r="N813" s="16"/>
      <c r="O813" s="16"/>
      <c r="P813" s="16"/>
      <c r="Q813" s="16"/>
      <c r="R813" s="16"/>
      <c r="S813" s="259"/>
      <c r="T813" s="259"/>
      <c r="U813" s="16"/>
      <c r="V813" s="16"/>
      <c r="W813" s="16"/>
      <c r="X813" s="259"/>
      <c r="Y813" s="259"/>
      <c r="Z813" s="16"/>
      <c r="AA813" s="259"/>
      <c r="AB813" s="259"/>
      <c r="AC813" s="259"/>
      <c r="AD813" s="259"/>
      <c r="AE813" s="259"/>
      <c r="AF813" s="259"/>
      <c r="AG813" s="259"/>
      <c r="AH813" s="259"/>
      <c r="AI813" s="259"/>
      <c r="AJ813" s="14"/>
    </row>
    <row r="814" spans="2:36" outlineLevel="1" x14ac:dyDescent="0.2">
      <c r="C814" s="119">
        <v>20</v>
      </c>
      <c r="D814" s="259"/>
      <c r="E814" s="373" t="s">
        <v>319</v>
      </c>
      <c r="F814" s="259"/>
      <c r="G814" s="259"/>
      <c r="H814" s="259"/>
      <c r="I814" s="16"/>
      <c r="J814" s="16"/>
      <c r="K814" s="16"/>
      <c r="L814" s="16"/>
      <c r="M814" s="16"/>
      <c r="N814" s="16"/>
      <c r="O814" s="16"/>
      <c r="P814" s="16"/>
      <c r="Q814" s="16" t="s">
        <v>110</v>
      </c>
      <c r="R814" s="340">
        <v>0</v>
      </c>
      <c r="S814" s="341">
        <v>0</v>
      </c>
      <c r="T814" s="341">
        <v>0</v>
      </c>
      <c r="U814" s="341">
        <v>0</v>
      </c>
      <c r="V814" s="341">
        <v>0</v>
      </c>
      <c r="W814" s="342">
        <v>31.43018774190773</v>
      </c>
      <c r="X814" s="341">
        <v>-1124.1505302995558</v>
      </c>
      <c r="Y814" s="341">
        <v>-1731.2610518829113</v>
      </c>
      <c r="Z814" s="341">
        <v>-4200.4591868625903</v>
      </c>
      <c r="AA814" s="341">
        <v>-4169.0540471058757</v>
      </c>
      <c r="AB814" s="343">
        <v>-4136.4979608220547</v>
      </c>
      <c r="AC814" s="343">
        <v>-3904.9818011013444</v>
      </c>
      <c r="AD814" s="343">
        <v>-3673.5865981195575</v>
      </c>
      <c r="AE814" s="343">
        <v>-3443.5926860119107</v>
      </c>
      <c r="AF814" s="343">
        <v>-3212.6939174635145</v>
      </c>
      <c r="AG814" s="343">
        <v>-3082.9726741429959</v>
      </c>
      <c r="AH814" s="344">
        <v>-2851.6875068481795</v>
      </c>
      <c r="AI814" s="344">
        <v>-2621.496043700884</v>
      </c>
      <c r="AJ814" s="14"/>
    </row>
    <row r="815" spans="2:36" outlineLevel="1" x14ac:dyDescent="0.2">
      <c r="C815" s="119">
        <v>20</v>
      </c>
      <c r="D815" s="259"/>
      <c r="E815" s="373"/>
      <c r="F815" s="259"/>
      <c r="G815" s="259"/>
      <c r="H815" s="259"/>
      <c r="I815" s="16"/>
      <c r="J815" s="16"/>
      <c r="K815" s="16"/>
      <c r="L815" s="16"/>
      <c r="M815" s="16"/>
      <c r="N815" s="16"/>
      <c r="O815" s="16"/>
      <c r="P815" s="16"/>
      <c r="Q815" s="16"/>
      <c r="R815" s="16"/>
      <c r="S815" s="259"/>
      <c r="T815" s="259"/>
      <c r="U815" s="16"/>
      <c r="V815" s="16"/>
      <c r="W815" s="16"/>
      <c r="X815" s="259"/>
      <c r="Y815" s="259"/>
      <c r="Z815" s="16"/>
      <c r="AA815" s="259"/>
      <c r="AB815" s="259"/>
      <c r="AC815" s="259"/>
      <c r="AD815" s="259"/>
      <c r="AE815" s="259"/>
      <c r="AF815" s="259"/>
      <c r="AG815" s="259"/>
      <c r="AH815" s="259"/>
      <c r="AI815" s="259"/>
      <c r="AJ815" s="14"/>
    </row>
    <row r="816" spans="2:36" s="310" customFormat="1" outlineLevel="1" x14ac:dyDescent="0.2">
      <c r="C816" s="119">
        <v>20</v>
      </c>
      <c r="D816" s="329"/>
      <c r="E816" s="328" t="s">
        <v>320</v>
      </c>
      <c r="F816" s="329"/>
      <c r="G816" s="329"/>
      <c r="H816" s="329"/>
      <c r="I816" s="330"/>
      <c r="J816" s="330"/>
      <c r="K816" s="330"/>
      <c r="L816" s="330"/>
      <c r="M816" s="330"/>
      <c r="N816" s="330"/>
      <c r="O816" s="330"/>
      <c r="P816" s="330"/>
      <c r="Q816" s="16" t="s">
        <v>110</v>
      </c>
      <c r="R816" s="404">
        <v>0</v>
      </c>
      <c r="S816" s="405">
        <v>0</v>
      </c>
      <c r="T816" s="405">
        <v>0</v>
      </c>
      <c r="U816" s="405">
        <v>0</v>
      </c>
      <c r="V816" s="405">
        <v>0</v>
      </c>
      <c r="W816" s="405">
        <v>5.7564991273631287</v>
      </c>
      <c r="X816" s="405">
        <v>0</v>
      </c>
      <c r="Y816" s="405">
        <v>0</v>
      </c>
      <c r="Z816" s="405">
        <v>0</v>
      </c>
      <c r="AA816" s="405">
        <v>0</v>
      </c>
      <c r="AB816" s="405">
        <v>0</v>
      </c>
      <c r="AC816" s="405">
        <v>0</v>
      </c>
      <c r="AD816" s="405">
        <v>0</v>
      </c>
      <c r="AE816" s="405">
        <v>0</v>
      </c>
      <c r="AF816" s="405">
        <v>0</v>
      </c>
      <c r="AG816" s="405">
        <v>0</v>
      </c>
      <c r="AH816" s="406">
        <v>0</v>
      </c>
      <c r="AI816" s="406">
        <v>0</v>
      </c>
      <c r="AJ816" s="403"/>
    </row>
    <row r="817" spans="2:36" s="310" customFormat="1" outlineLevel="1" x14ac:dyDescent="0.2">
      <c r="D817" s="329"/>
      <c r="E817" s="329"/>
      <c r="F817" s="329"/>
      <c r="G817" s="329"/>
      <c r="H817" s="329"/>
      <c r="I817" s="330"/>
      <c r="J817" s="330"/>
      <c r="K817" s="330"/>
      <c r="L817" s="330"/>
      <c r="M817" s="330"/>
      <c r="N817" s="330"/>
      <c r="O817" s="330"/>
      <c r="P817" s="330"/>
      <c r="Q817" s="330"/>
      <c r="R817" s="330"/>
      <c r="S817" s="329"/>
      <c r="T817" s="329"/>
      <c r="U817" s="330"/>
      <c r="V817" s="330"/>
      <c r="W817" s="330"/>
      <c r="X817" s="329"/>
      <c r="Y817" s="329"/>
      <c r="Z817" s="330"/>
      <c r="AA817" s="329"/>
      <c r="AB817" s="329"/>
      <c r="AC817" s="329"/>
      <c r="AD817" s="329"/>
      <c r="AE817" s="329"/>
      <c r="AF817" s="329"/>
      <c r="AG817" s="329"/>
      <c r="AH817" s="329"/>
      <c r="AI817" s="329"/>
      <c r="AJ817" s="403"/>
    </row>
    <row r="818" spans="2:36" x14ac:dyDescent="0.2">
      <c r="C818" s="116">
        <v>21</v>
      </c>
      <c r="D818" s="67" t="s">
        <v>151</v>
      </c>
      <c r="E818" s="67"/>
      <c r="F818" s="67"/>
      <c r="G818" s="67" t="s">
        <v>298</v>
      </c>
      <c r="H818" s="102"/>
      <c r="I818" s="67"/>
      <c r="J818" s="67"/>
      <c r="K818" s="102"/>
      <c r="L818" s="67"/>
      <c r="M818" s="67"/>
      <c r="N818" s="67"/>
      <c r="O818" s="67"/>
      <c r="P818" s="67"/>
      <c r="Q818" s="117" t="s">
        <v>110</v>
      </c>
      <c r="R818" s="118">
        <v>0</v>
      </c>
      <c r="S818" s="118">
        <v>0</v>
      </c>
      <c r="T818" s="118">
        <v>0</v>
      </c>
      <c r="U818" s="118">
        <v>0</v>
      </c>
      <c r="V818" s="118">
        <v>0</v>
      </c>
      <c r="W818" s="118">
        <v>6.9226397788334015</v>
      </c>
      <c r="X818" s="118">
        <v>0</v>
      </c>
      <c r="Y818" s="118">
        <v>0</v>
      </c>
      <c r="Z818" s="118">
        <v>0</v>
      </c>
      <c r="AA818" s="118">
        <v>0</v>
      </c>
      <c r="AB818" s="118">
        <v>0</v>
      </c>
      <c r="AC818" s="118">
        <v>0</v>
      </c>
      <c r="AD818" s="118">
        <v>0</v>
      </c>
      <c r="AE818" s="118">
        <v>0</v>
      </c>
      <c r="AF818" s="118">
        <v>0</v>
      </c>
      <c r="AG818" s="118">
        <v>0</v>
      </c>
      <c r="AH818" s="118">
        <v>0</v>
      </c>
      <c r="AI818" s="118">
        <v>0</v>
      </c>
    </row>
    <row r="819" spans="2:36" s="11" customFormat="1" outlineLevel="1" x14ac:dyDescent="0.2">
      <c r="B819" s="310"/>
      <c r="C819" s="119">
        <v>21</v>
      </c>
      <c r="E819" s="120" t="s">
        <v>299</v>
      </c>
      <c r="F819" s="121"/>
      <c r="G819" s="121"/>
      <c r="H819" s="121"/>
      <c r="I819" s="121"/>
      <c r="J819" s="121"/>
      <c r="K819" s="121"/>
      <c r="L819" s="121"/>
      <c r="M819" s="121"/>
      <c r="N819" s="121"/>
      <c r="O819" s="121"/>
      <c r="P819" s="121"/>
      <c r="Q819" s="122"/>
      <c r="R819" s="123"/>
      <c r="S819" s="123"/>
      <c r="T819" s="123"/>
      <c r="U819" s="123"/>
      <c r="V819" s="123"/>
      <c r="W819" s="123"/>
      <c r="X819" s="123"/>
      <c r="Y819" s="123"/>
      <c r="Z819" s="123"/>
      <c r="AA819" s="123"/>
      <c r="AB819" s="123"/>
      <c r="AC819" s="123"/>
      <c r="AD819" s="123"/>
      <c r="AE819" s="123"/>
      <c r="AF819" s="123"/>
      <c r="AG819" s="123"/>
      <c r="AH819" s="123"/>
      <c r="AI819" s="123"/>
    </row>
    <row r="820" spans="2:36" s="11" customFormat="1" outlineLevel="1" x14ac:dyDescent="0.2">
      <c r="B820" s="310"/>
      <c r="C820" s="119">
        <v>21</v>
      </c>
      <c r="E820" s="359"/>
      <c r="F820" s="309"/>
      <c r="G820" s="309"/>
      <c r="H820" s="309"/>
      <c r="I820" s="309"/>
      <c r="J820" s="309"/>
      <c r="K820" s="309"/>
      <c r="L820" s="309"/>
      <c r="M820" s="309"/>
      <c r="N820" s="309"/>
      <c r="O820" s="309"/>
      <c r="P820" s="309"/>
      <c r="Q820" s="360"/>
      <c r="R820" s="361"/>
      <c r="S820" s="361"/>
      <c r="T820" s="361"/>
      <c r="U820" s="361"/>
      <c r="V820" s="361"/>
      <c r="W820" s="361"/>
      <c r="X820" s="361"/>
      <c r="Y820" s="361"/>
      <c r="Z820" s="361"/>
      <c r="AA820" s="361"/>
      <c r="AB820" s="361"/>
      <c r="AC820" s="361"/>
      <c r="AD820" s="361"/>
      <c r="AE820" s="361"/>
      <c r="AF820" s="361"/>
      <c r="AG820" s="361"/>
      <c r="AH820" s="361"/>
      <c r="AI820" s="361"/>
    </row>
    <row r="821" spans="2:36" outlineLevel="1" x14ac:dyDescent="0.2">
      <c r="C821" s="119">
        <v>21</v>
      </c>
      <c r="D821" s="329"/>
      <c r="E821" s="124" t="s">
        <v>300</v>
      </c>
      <c r="F821" s="329"/>
      <c r="G821" s="329"/>
      <c r="H821" s="329"/>
      <c r="I821" s="330"/>
      <c r="J821" s="330"/>
      <c r="K821" s="330"/>
      <c r="L821" s="330"/>
      <c r="M821" s="330"/>
      <c r="N821" s="330"/>
      <c r="O821" s="330"/>
      <c r="P821" s="330"/>
      <c r="Q821" s="16" t="s">
        <v>110</v>
      </c>
      <c r="R821" s="299">
        <v>0</v>
      </c>
      <c r="S821" s="300">
        <v>0</v>
      </c>
      <c r="T821" s="300">
        <v>0</v>
      </c>
      <c r="U821" s="300">
        <v>1246.135074706664</v>
      </c>
      <c r="V821" s="300">
        <v>1319.4278519018053</v>
      </c>
      <c r="W821" s="301">
        <v>1370.5353289948648</v>
      </c>
      <c r="X821" s="300">
        <v>1573.7613215236274</v>
      </c>
      <c r="Y821" s="300">
        <v>1880.7870121292101</v>
      </c>
      <c r="Z821" s="300">
        <v>1956.6150127992887</v>
      </c>
      <c r="AA821" s="300">
        <v>1807.0201815566159</v>
      </c>
      <c r="AB821" s="302">
        <v>1752.2184306695299</v>
      </c>
      <c r="AC821" s="302">
        <v>1908.9632897557281</v>
      </c>
      <c r="AD821" s="302">
        <v>2209.1876488728872</v>
      </c>
      <c r="AE821" s="302">
        <v>2002.7812333332149</v>
      </c>
      <c r="AF821" s="302">
        <v>2042.5095919879634</v>
      </c>
      <c r="AG821" s="302">
        <v>1912.8227347113173</v>
      </c>
      <c r="AH821" s="348">
        <v>2166.5157314714893</v>
      </c>
      <c r="AI821" s="348">
        <v>2318.8141872236188</v>
      </c>
      <c r="AJ821" s="14"/>
    </row>
    <row r="822" spans="2:36" outlineLevel="1" x14ac:dyDescent="0.2">
      <c r="C822" s="119">
        <v>21</v>
      </c>
      <c r="D822" s="329"/>
      <c r="E822" s="124" t="s">
        <v>231</v>
      </c>
      <c r="F822" s="329"/>
      <c r="G822" s="329"/>
      <c r="H822" s="329"/>
      <c r="I822" s="330"/>
      <c r="J822" s="330"/>
      <c r="K822" s="330"/>
      <c r="L822" s="330"/>
      <c r="M822" s="330"/>
      <c r="N822" s="330"/>
      <c r="O822" s="330"/>
      <c r="P822" s="330"/>
      <c r="Q822" s="16" t="s">
        <v>110</v>
      </c>
      <c r="R822" s="314">
        <v>0</v>
      </c>
      <c r="S822" s="315">
        <v>0</v>
      </c>
      <c r="T822" s="315">
        <v>0</v>
      </c>
      <c r="U822" s="315">
        <v>0</v>
      </c>
      <c r="V822" s="315">
        <v>0</v>
      </c>
      <c r="W822" s="316">
        <v>0</v>
      </c>
      <c r="X822" s="315">
        <v>0</v>
      </c>
      <c r="Y822" s="315">
        <v>0</v>
      </c>
      <c r="Z822" s="315">
        <v>0</v>
      </c>
      <c r="AA822" s="315">
        <v>0</v>
      </c>
      <c r="AB822" s="5">
        <v>0</v>
      </c>
      <c r="AC822" s="5">
        <v>0</v>
      </c>
      <c r="AD822" s="5">
        <v>0</v>
      </c>
      <c r="AE822" s="5">
        <v>0</v>
      </c>
      <c r="AF822" s="5">
        <v>0</v>
      </c>
      <c r="AG822" s="5">
        <v>0</v>
      </c>
      <c r="AH822" s="350">
        <v>0</v>
      </c>
      <c r="AI822" s="350">
        <v>0</v>
      </c>
      <c r="AJ822" s="14"/>
    </row>
    <row r="823" spans="2:36" outlineLevel="1" x14ac:dyDescent="0.2">
      <c r="C823" s="119">
        <v>21</v>
      </c>
      <c r="D823" s="329"/>
      <c r="E823" s="328" t="s">
        <v>230</v>
      </c>
      <c r="F823" s="329"/>
      <c r="G823" s="329"/>
      <c r="H823" s="329"/>
      <c r="I823" s="330"/>
      <c r="J823" s="330"/>
      <c r="K823" s="330"/>
      <c r="L823" s="330"/>
      <c r="M823" s="330"/>
      <c r="N823" s="330"/>
      <c r="O823" s="330"/>
      <c r="P823" s="330"/>
      <c r="Q823" s="16" t="s">
        <v>110</v>
      </c>
      <c r="R823" s="314">
        <v>0</v>
      </c>
      <c r="S823" s="315">
        <v>0</v>
      </c>
      <c r="T823" s="315">
        <v>0</v>
      </c>
      <c r="U823" s="315">
        <v>0</v>
      </c>
      <c r="V823" s="315">
        <v>0</v>
      </c>
      <c r="W823" s="316">
        <v>0</v>
      </c>
      <c r="X823" s="315">
        <v>0</v>
      </c>
      <c r="Y823" s="315">
        <v>0</v>
      </c>
      <c r="Z823" s="315">
        <v>0</v>
      </c>
      <c r="AA823" s="315">
        <v>0</v>
      </c>
      <c r="AB823" s="5">
        <v>0</v>
      </c>
      <c r="AC823" s="5">
        <v>0</v>
      </c>
      <c r="AD823" s="5">
        <v>0</v>
      </c>
      <c r="AE823" s="5">
        <v>0</v>
      </c>
      <c r="AF823" s="5">
        <v>0</v>
      </c>
      <c r="AG823" s="5">
        <v>0</v>
      </c>
      <c r="AH823" s="350">
        <v>0</v>
      </c>
      <c r="AI823" s="350">
        <v>0</v>
      </c>
      <c r="AJ823" s="14"/>
    </row>
    <row r="824" spans="2:36" outlineLevel="1" x14ac:dyDescent="0.2">
      <c r="C824" s="119">
        <v>21</v>
      </c>
      <c r="D824" s="329"/>
      <c r="E824" s="328" t="s">
        <v>17</v>
      </c>
      <c r="F824" s="329"/>
      <c r="G824" s="329"/>
      <c r="H824" s="329"/>
      <c r="I824" s="330"/>
      <c r="J824" s="330"/>
      <c r="K824" s="330"/>
      <c r="L824" s="330"/>
      <c r="M824" s="330"/>
      <c r="N824" s="330"/>
      <c r="O824" s="330"/>
      <c r="P824" s="330"/>
      <c r="Q824" s="16" t="s">
        <v>110</v>
      </c>
      <c r="R824" s="314"/>
      <c r="S824" s="315"/>
      <c r="T824" s="315"/>
      <c r="U824" s="315"/>
      <c r="V824" s="315"/>
      <c r="W824" s="316"/>
      <c r="X824" s="315"/>
      <c r="Y824" s="315"/>
      <c r="Z824" s="315"/>
      <c r="AA824" s="315"/>
      <c r="AB824" s="5"/>
      <c r="AC824" s="5"/>
      <c r="AD824" s="5"/>
      <c r="AE824" s="5"/>
      <c r="AF824" s="5"/>
      <c r="AG824" s="5"/>
      <c r="AH824" s="350"/>
      <c r="AI824" s="350"/>
      <c r="AJ824" s="14"/>
    </row>
    <row r="825" spans="2:36" outlineLevel="1" x14ac:dyDescent="0.2">
      <c r="C825" s="119">
        <v>21</v>
      </c>
      <c r="D825" s="329"/>
      <c r="E825" s="328" t="s">
        <v>266</v>
      </c>
      <c r="F825" s="329"/>
      <c r="G825" s="329"/>
      <c r="H825" s="329"/>
      <c r="I825" s="330"/>
      <c r="J825" s="330"/>
      <c r="K825" s="330"/>
      <c r="L825" s="330"/>
      <c r="M825" s="330"/>
      <c r="N825" s="330"/>
      <c r="O825" s="330"/>
      <c r="P825" s="330"/>
      <c r="Q825" s="16" t="s">
        <v>110</v>
      </c>
      <c r="R825" s="314">
        <v>0</v>
      </c>
      <c r="S825" s="315">
        <v>0</v>
      </c>
      <c r="T825" s="315">
        <v>0</v>
      </c>
      <c r="U825" s="315">
        <v>0</v>
      </c>
      <c r="V825" s="315">
        <v>0</v>
      </c>
      <c r="W825" s="316">
        <v>37.797255433268695</v>
      </c>
      <c r="X825" s="315">
        <v>167.63971642361975</v>
      </c>
      <c r="Y825" s="315">
        <v>209.59708615024658</v>
      </c>
      <c r="Z825" s="315">
        <v>245.94248694848193</v>
      </c>
      <c r="AA825" s="315">
        <v>274.00656652598343</v>
      </c>
      <c r="AB825" s="5">
        <v>285.72918389581849</v>
      </c>
      <c r="AC825" s="5">
        <v>476.86850590522579</v>
      </c>
      <c r="AD825" s="5">
        <v>485.02668833009551</v>
      </c>
      <c r="AE825" s="5">
        <v>496.26085033043864</v>
      </c>
      <c r="AF825" s="5">
        <v>518.66701905609966</v>
      </c>
      <c r="AG825" s="5">
        <v>543.16744655085517</v>
      </c>
      <c r="AH825" s="350">
        <v>557.04370866004115</v>
      </c>
      <c r="AI825" s="350">
        <v>566.20102601615349</v>
      </c>
      <c r="AJ825" s="14"/>
    </row>
    <row r="826" spans="2:36" outlineLevel="1" x14ac:dyDescent="0.2">
      <c r="C826" s="119">
        <v>21</v>
      </c>
      <c r="D826" s="329"/>
      <c r="E826" s="328" t="s">
        <v>267</v>
      </c>
      <c r="F826" s="329"/>
      <c r="G826" s="329"/>
      <c r="H826" s="329"/>
      <c r="I826" s="330"/>
      <c r="J826" s="330"/>
      <c r="K826" s="330"/>
      <c r="L826" s="330"/>
      <c r="M826" s="330"/>
      <c r="N826" s="330"/>
      <c r="O826" s="330"/>
      <c r="P826" s="330"/>
      <c r="Q826" s="16" t="s">
        <v>110</v>
      </c>
      <c r="R826" s="304">
        <v>0</v>
      </c>
      <c r="S826" s="305">
        <v>0</v>
      </c>
      <c r="T826" s="305">
        <v>0</v>
      </c>
      <c r="U826" s="305">
        <v>0</v>
      </c>
      <c r="V826" s="305">
        <v>0</v>
      </c>
      <c r="W826" s="306">
        <v>0</v>
      </c>
      <c r="X826" s="305">
        <v>0</v>
      </c>
      <c r="Y826" s="305">
        <v>0</v>
      </c>
      <c r="Z826" s="305">
        <v>0</v>
      </c>
      <c r="AA826" s="305">
        <v>0</v>
      </c>
      <c r="AB826" s="307">
        <v>0</v>
      </c>
      <c r="AC826" s="307">
        <v>0</v>
      </c>
      <c r="AD826" s="307">
        <v>0</v>
      </c>
      <c r="AE826" s="307">
        <v>0</v>
      </c>
      <c r="AF826" s="307">
        <v>0</v>
      </c>
      <c r="AG826" s="307">
        <v>0</v>
      </c>
      <c r="AH826" s="362">
        <v>0</v>
      </c>
      <c r="AI826" s="362">
        <v>0</v>
      </c>
      <c r="AJ826" s="14"/>
    </row>
    <row r="827" spans="2:36" outlineLevel="1" x14ac:dyDescent="0.2">
      <c r="C827" s="119">
        <v>21</v>
      </c>
      <c r="D827" s="329"/>
      <c r="E827" s="328" t="s">
        <v>301</v>
      </c>
      <c r="F827" s="329"/>
      <c r="G827" s="329"/>
      <c r="H827" s="329"/>
      <c r="I827" s="330"/>
      <c r="J827" s="330"/>
      <c r="K827" s="330"/>
      <c r="L827" s="330"/>
      <c r="M827" s="330"/>
      <c r="N827" s="330"/>
      <c r="O827" s="330"/>
      <c r="P827" s="330"/>
      <c r="Q827" s="16"/>
      <c r="R827" s="5"/>
      <c r="S827" s="5"/>
      <c r="T827" s="5"/>
      <c r="U827" s="5"/>
      <c r="V827" s="5"/>
      <c r="W827" s="5"/>
      <c r="X827" s="5"/>
      <c r="Y827" s="5"/>
      <c r="Z827" s="5"/>
      <c r="AA827" s="5"/>
      <c r="AB827" s="5"/>
      <c r="AC827" s="5"/>
      <c r="AD827" s="5"/>
      <c r="AE827" s="5"/>
      <c r="AF827" s="5"/>
      <c r="AG827" s="5"/>
      <c r="AH827" s="5"/>
      <c r="AI827" s="5"/>
      <c r="AJ827" s="14"/>
    </row>
    <row r="828" spans="2:36" outlineLevel="1" x14ac:dyDescent="0.2">
      <c r="C828" s="119">
        <v>21</v>
      </c>
      <c r="D828" s="329"/>
      <c r="F828" s="329" t="s">
        <v>270</v>
      </c>
      <c r="G828" s="329"/>
      <c r="H828" s="329"/>
      <c r="I828" s="330"/>
      <c r="J828" s="330"/>
      <c r="K828" s="330"/>
      <c r="L828" s="330"/>
      <c r="M828" s="330"/>
      <c r="N828" s="330"/>
      <c r="O828" s="330"/>
      <c r="P828" s="330"/>
      <c r="Q828" s="16" t="s">
        <v>110</v>
      </c>
      <c r="R828" s="314">
        <v>0</v>
      </c>
      <c r="S828" s="315">
        <v>0</v>
      </c>
      <c r="T828" s="315">
        <v>0</v>
      </c>
      <c r="U828" s="315">
        <v>0</v>
      </c>
      <c r="V828" s="315">
        <v>0</v>
      </c>
      <c r="W828" s="316">
        <v>0</v>
      </c>
      <c r="X828" s="315">
        <v>2926.3170121428079</v>
      </c>
      <c r="Y828" s="315">
        <v>4599.0234130432282</v>
      </c>
      <c r="Z828" s="315">
        <v>4970.1463403649441</v>
      </c>
      <c r="AA828" s="315">
        <v>6135.6904443034928</v>
      </c>
      <c r="AB828" s="5">
        <v>6417.3715337908634</v>
      </c>
      <c r="AC828" s="5">
        <v>6709.4594852785476</v>
      </c>
      <c r="AD828" s="5">
        <v>6844.2224074498517</v>
      </c>
      <c r="AE828" s="5">
        <v>6965.9858905829169</v>
      </c>
      <c r="AF828" s="5">
        <v>7199.2250243761309</v>
      </c>
      <c r="AG828" s="5">
        <v>7674.2914077078331</v>
      </c>
      <c r="AH828" s="350">
        <v>7967.6832603292805</v>
      </c>
      <c r="AI828" s="350">
        <v>8108.8525837410471</v>
      </c>
      <c r="AJ828" s="14"/>
    </row>
    <row r="829" spans="2:36" outlineLevel="1" x14ac:dyDescent="0.2">
      <c r="C829" s="119">
        <v>21</v>
      </c>
      <c r="D829" s="329"/>
      <c r="E829" s="329"/>
      <c r="F829" s="329" t="s">
        <v>271</v>
      </c>
      <c r="G829" s="329"/>
      <c r="H829" s="329"/>
      <c r="I829" s="330"/>
      <c r="J829" s="330"/>
      <c r="K829" s="330"/>
      <c r="L829" s="330"/>
      <c r="M829" s="330"/>
      <c r="N829" s="330"/>
      <c r="O829" s="330"/>
      <c r="P829" s="330"/>
      <c r="Q829" s="16" t="s">
        <v>110</v>
      </c>
      <c r="R829" s="314">
        <v>0</v>
      </c>
      <c r="S829" s="315">
        <v>0</v>
      </c>
      <c r="T829" s="315">
        <v>0</v>
      </c>
      <c r="U829" s="315">
        <v>0</v>
      </c>
      <c r="V829" s="315">
        <v>0</v>
      </c>
      <c r="W829" s="316">
        <v>0</v>
      </c>
      <c r="X829" s="315">
        <v>1601.9121336582805</v>
      </c>
      <c r="Y829" s="315">
        <v>276.77242815312445</v>
      </c>
      <c r="Z829" s="315">
        <v>1059.0460727770962</v>
      </c>
      <c r="AA829" s="315">
        <v>156.87369582624893</v>
      </c>
      <c r="AB829" s="5">
        <v>160.77338263101009</v>
      </c>
      <c r="AC829" s="5">
        <v>180.94115457975309</v>
      </c>
      <c r="AD829" s="5">
        <v>167.94171554151444</v>
      </c>
      <c r="AE829" s="5">
        <v>279.41736620166273</v>
      </c>
      <c r="AF829" s="5">
        <v>521.24461574015072</v>
      </c>
      <c r="AG829" s="5">
        <v>339.57008502989584</v>
      </c>
      <c r="AH829" s="350">
        <v>187.34755582021518</v>
      </c>
      <c r="AI829" s="350">
        <v>193.22989169424579</v>
      </c>
      <c r="AJ829" s="14"/>
    </row>
    <row r="830" spans="2:36" outlineLevel="1" x14ac:dyDescent="0.2">
      <c r="C830" s="119">
        <v>21</v>
      </c>
      <c r="D830" s="329"/>
      <c r="E830" s="329"/>
      <c r="F830" s="329" t="s">
        <v>290</v>
      </c>
      <c r="G830" s="329"/>
      <c r="H830" s="329"/>
      <c r="I830" s="330"/>
      <c r="J830" s="330"/>
      <c r="K830" s="330"/>
      <c r="L830" s="330"/>
      <c r="M830" s="330"/>
      <c r="N830" s="330"/>
      <c r="O830" s="330"/>
      <c r="P830" s="330"/>
      <c r="Q830" s="16" t="s">
        <v>110</v>
      </c>
      <c r="R830" s="304">
        <v>0</v>
      </c>
      <c r="S830" s="305">
        <v>0</v>
      </c>
      <c r="T830" s="305">
        <v>0</v>
      </c>
      <c r="U830" s="305">
        <v>0</v>
      </c>
      <c r="V830" s="305">
        <v>0</v>
      </c>
      <c r="W830" s="306">
        <v>0</v>
      </c>
      <c r="X830" s="305">
        <v>0</v>
      </c>
      <c r="Y830" s="305">
        <v>0</v>
      </c>
      <c r="Z830" s="305">
        <v>0</v>
      </c>
      <c r="AA830" s="305">
        <v>0</v>
      </c>
      <c r="AB830" s="307">
        <v>0</v>
      </c>
      <c r="AC830" s="307">
        <v>0</v>
      </c>
      <c r="AD830" s="307">
        <v>0</v>
      </c>
      <c r="AE830" s="307">
        <v>0</v>
      </c>
      <c r="AF830" s="307">
        <v>0</v>
      </c>
      <c r="AG830" s="307">
        <v>0</v>
      </c>
      <c r="AH830" s="362">
        <v>0</v>
      </c>
      <c r="AI830" s="362">
        <v>0</v>
      </c>
      <c r="AJ830" s="14"/>
    </row>
    <row r="831" spans="2:36" outlineLevel="1" x14ac:dyDescent="0.2">
      <c r="C831" s="119">
        <v>21</v>
      </c>
      <c r="D831" s="329"/>
      <c r="E831" s="329"/>
      <c r="F831" s="363" t="s">
        <v>302</v>
      </c>
      <c r="G831" s="364"/>
      <c r="H831" s="364"/>
      <c r="I831" s="365"/>
      <c r="J831" s="365"/>
      <c r="K831" s="365"/>
      <c r="L831" s="365"/>
      <c r="M831" s="365"/>
      <c r="N831" s="365"/>
      <c r="O831" s="365"/>
      <c r="P831" s="365"/>
      <c r="Q831" s="366" t="s">
        <v>110</v>
      </c>
      <c r="R831" s="367">
        <v>0</v>
      </c>
      <c r="S831" s="368">
        <v>0</v>
      </c>
      <c r="T831" s="368">
        <v>0</v>
      </c>
      <c r="U831" s="368">
        <v>0</v>
      </c>
      <c r="V831" s="368">
        <v>0</v>
      </c>
      <c r="W831" s="369">
        <v>0</v>
      </c>
      <c r="X831" s="368">
        <v>1755.7902072856848</v>
      </c>
      <c r="Y831" s="368">
        <v>2759.4140478259369</v>
      </c>
      <c r="Z831" s="368">
        <v>2982.0878042189665</v>
      </c>
      <c r="AA831" s="368">
        <v>3681.4142665820955</v>
      </c>
      <c r="AB831" s="327">
        <v>3850.4229202745178</v>
      </c>
      <c r="AC831" s="327">
        <v>4025.6756911671282</v>
      </c>
      <c r="AD831" s="327">
        <v>4106.533444469911</v>
      </c>
      <c r="AE831" s="327">
        <v>4179.59153434975</v>
      </c>
      <c r="AF831" s="327">
        <v>4319.5350146256787</v>
      </c>
      <c r="AG831" s="327">
        <v>4604.5748446246998</v>
      </c>
      <c r="AH831" s="370">
        <v>4780.609956197568</v>
      </c>
      <c r="AI831" s="370">
        <v>4865.3115502446281</v>
      </c>
      <c r="AJ831" s="14"/>
    </row>
    <row r="832" spans="2:36" outlineLevel="1" x14ac:dyDescent="0.2">
      <c r="C832" s="119">
        <v>21</v>
      </c>
      <c r="D832" s="329"/>
      <c r="E832" s="329"/>
      <c r="F832" s="371" t="s">
        <v>303</v>
      </c>
      <c r="G832" s="329"/>
      <c r="H832" s="329"/>
      <c r="I832" s="330"/>
      <c r="J832" s="330"/>
      <c r="K832" s="330"/>
      <c r="L832" s="330"/>
      <c r="M832" s="330"/>
      <c r="N832" s="330"/>
      <c r="O832" s="330"/>
      <c r="P832" s="330"/>
      <c r="Q832" s="16" t="s">
        <v>110</v>
      </c>
      <c r="R832" s="314">
        <v>0</v>
      </c>
      <c r="S832" s="315">
        <v>0</v>
      </c>
      <c r="T832" s="315">
        <v>0</v>
      </c>
      <c r="U832" s="315">
        <v>0</v>
      </c>
      <c r="V832" s="315">
        <v>0</v>
      </c>
      <c r="W832" s="316">
        <v>0</v>
      </c>
      <c r="X832" s="315">
        <v>961.14728019496829</v>
      </c>
      <c r="Y832" s="315">
        <v>166.06345689187467</v>
      </c>
      <c r="Z832" s="315">
        <v>635.42764366625772</v>
      </c>
      <c r="AA832" s="315">
        <v>94.124217495749363</v>
      </c>
      <c r="AB832" s="5">
        <v>96.464029578606059</v>
      </c>
      <c r="AC832" s="5">
        <v>108.56469274785185</v>
      </c>
      <c r="AD832" s="5">
        <v>100.76502932490867</v>
      </c>
      <c r="AE832" s="5">
        <v>167.65041972099763</v>
      </c>
      <c r="AF832" s="5">
        <v>312.74676944409043</v>
      </c>
      <c r="AG832" s="5">
        <v>203.74205101793748</v>
      </c>
      <c r="AH832" s="350">
        <v>112.40853349212911</v>
      </c>
      <c r="AI832" s="350">
        <v>115.93793501654747</v>
      </c>
      <c r="AJ832" s="14"/>
    </row>
    <row r="833" spans="2:36" outlineLevel="1" x14ac:dyDescent="0.2">
      <c r="C833" s="119">
        <v>21</v>
      </c>
      <c r="D833" s="329"/>
      <c r="E833" s="329"/>
      <c r="F833" s="372"/>
      <c r="G833" s="329"/>
      <c r="H833" s="329"/>
      <c r="I833" s="330"/>
      <c r="J833" s="330"/>
      <c r="K833" s="330"/>
      <c r="L833" s="330"/>
      <c r="M833" s="330"/>
      <c r="N833" s="330"/>
      <c r="O833" s="330"/>
      <c r="P833" s="330"/>
      <c r="Q833" s="16"/>
      <c r="R833" s="304"/>
      <c r="S833" s="305"/>
      <c r="T833" s="305"/>
      <c r="U833" s="305"/>
      <c r="V833" s="305"/>
      <c r="W833" s="306"/>
      <c r="X833" s="305"/>
      <c r="Y833" s="305"/>
      <c r="Z833" s="305"/>
      <c r="AA833" s="305"/>
      <c r="AB833" s="307"/>
      <c r="AC833" s="307"/>
      <c r="AD833" s="307"/>
      <c r="AE833" s="307"/>
      <c r="AF833" s="307"/>
      <c r="AG833" s="307"/>
      <c r="AH833" s="362"/>
      <c r="AI833" s="362"/>
      <c r="AJ833" s="14"/>
    </row>
    <row r="834" spans="2:36" outlineLevel="1" x14ac:dyDescent="0.2">
      <c r="C834" s="119">
        <v>21</v>
      </c>
      <c r="D834" s="329"/>
      <c r="E834" s="329"/>
      <c r="F834" s="329"/>
      <c r="G834" s="329"/>
      <c r="H834" s="329"/>
      <c r="I834" s="330"/>
      <c r="J834" s="330"/>
      <c r="K834" s="330"/>
      <c r="L834" s="330"/>
      <c r="M834" s="330"/>
      <c r="N834" s="330"/>
      <c r="O834" s="330"/>
      <c r="P834" s="330"/>
      <c r="Q834" s="330"/>
      <c r="R834" s="330"/>
      <c r="S834" s="329"/>
      <c r="T834" s="329"/>
      <c r="U834" s="330"/>
      <c r="V834" s="330"/>
      <c r="W834" s="330"/>
      <c r="X834" s="329"/>
      <c r="Y834" s="329"/>
      <c r="Z834" s="330"/>
      <c r="AA834" s="329"/>
      <c r="AB834" s="329"/>
      <c r="AC834" s="329"/>
      <c r="AD834" s="329"/>
      <c r="AE834" s="329"/>
      <c r="AF834" s="329"/>
      <c r="AG834" s="329"/>
      <c r="AH834" s="329"/>
      <c r="AI834" s="329"/>
      <c r="AJ834" s="14"/>
    </row>
    <row r="835" spans="2:36" s="11" customFormat="1" outlineLevel="1" x14ac:dyDescent="0.2">
      <c r="B835" s="310"/>
      <c r="C835" s="119">
        <v>21</v>
      </c>
      <c r="E835" s="120" t="s">
        <v>304</v>
      </c>
      <c r="F835" s="121"/>
      <c r="G835" s="121"/>
      <c r="H835" s="121"/>
      <c r="I835" s="121"/>
      <c r="J835" s="121"/>
      <c r="K835" s="121"/>
      <c r="L835" s="121"/>
      <c r="M835" s="121"/>
      <c r="N835" s="121"/>
      <c r="O835" s="121"/>
      <c r="P835" s="121"/>
      <c r="Q835" s="122"/>
      <c r="R835" s="123"/>
      <c r="S835" s="123"/>
      <c r="T835" s="123"/>
      <c r="U835" s="123"/>
      <c r="V835" s="123"/>
      <c r="W835" s="123"/>
      <c r="X835" s="123"/>
      <c r="Y835" s="123"/>
      <c r="Z835" s="123"/>
      <c r="AA835" s="123"/>
      <c r="AB835" s="123"/>
      <c r="AC835" s="123"/>
      <c r="AD835" s="123"/>
      <c r="AE835" s="123"/>
      <c r="AF835" s="123"/>
      <c r="AG835" s="123"/>
      <c r="AH835" s="123"/>
      <c r="AI835" s="123"/>
    </row>
    <row r="836" spans="2:36" s="11" customFormat="1" outlineLevel="1" x14ac:dyDescent="0.2">
      <c r="B836" s="310"/>
      <c r="C836" s="119">
        <v>21</v>
      </c>
      <c r="E836" s="373" t="s">
        <v>305</v>
      </c>
      <c r="F836" s="309"/>
      <c r="G836" s="309"/>
      <c r="H836" s="309"/>
      <c r="I836" s="309"/>
      <c r="J836" s="309"/>
      <c r="K836" s="309"/>
      <c r="L836" s="309"/>
      <c r="M836" s="309"/>
      <c r="N836" s="309"/>
      <c r="O836" s="309"/>
      <c r="P836" s="309"/>
      <c r="Q836" s="360"/>
      <c r="R836" s="361"/>
      <c r="S836" s="361"/>
      <c r="T836" s="361"/>
      <c r="U836" s="361"/>
      <c r="V836" s="361"/>
      <c r="W836" s="361"/>
      <c r="X836" s="361"/>
      <c r="Y836" s="361"/>
      <c r="Z836" s="361"/>
      <c r="AA836" s="361"/>
      <c r="AB836" s="361"/>
      <c r="AC836" s="361"/>
      <c r="AD836" s="361"/>
      <c r="AE836" s="361"/>
      <c r="AF836" s="361"/>
      <c r="AG836" s="361"/>
      <c r="AH836" s="361"/>
      <c r="AI836" s="361"/>
    </row>
    <row r="837" spans="2:36" outlineLevel="1" x14ac:dyDescent="0.2">
      <c r="C837" s="119">
        <v>21</v>
      </c>
      <c r="D837" s="329"/>
      <c r="E837" s="329"/>
      <c r="F837" s="329" t="s">
        <v>306</v>
      </c>
      <c r="G837" s="329"/>
      <c r="H837" s="329"/>
      <c r="I837" s="330"/>
      <c r="J837" s="330"/>
      <c r="K837" s="330"/>
      <c r="L837" s="330"/>
      <c r="M837" s="330"/>
      <c r="N837" s="330"/>
      <c r="O837" s="330"/>
      <c r="P837" s="330"/>
      <c r="Q837" s="16" t="s">
        <v>110</v>
      </c>
      <c r="R837" s="374">
        <v>0</v>
      </c>
      <c r="S837" s="375">
        <v>0</v>
      </c>
      <c r="T837" s="375">
        <v>0</v>
      </c>
      <c r="U837" s="376">
        <v>1246.135074706664</v>
      </c>
      <c r="V837" s="376">
        <v>1319.4278519018053</v>
      </c>
      <c r="W837" s="377">
        <v>1408.3325844281335</v>
      </c>
      <c r="X837" s="375">
        <v>1741.4010379472472</v>
      </c>
      <c r="Y837" s="375">
        <v>2090.3840982794568</v>
      </c>
      <c r="Z837" s="376">
        <v>2202.5574997477706</v>
      </c>
      <c r="AA837" s="375">
        <v>2081.0267480825992</v>
      </c>
      <c r="AB837" s="378">
        <v>2037.9476145653484</v>
      </c>
      <c r="AC837" s="378">
        <v>2385.831795660954</v>
      </c>
      <c r="AD837" s="378">
        <v>2694.2143372029827</v>
      </c>
      <c r="AE837" s="378">
        <v>2499.0420836636536</v>
      </c>
      <c r="AF837" s="378">
        <v>2561.1766110440631</v>
      </c>
      <c r="AG837" s="378">
        <v>2455.9901812621724</v>
      </c>
      <c r="AH837" s="379">
        <v>2723.5594401315302</v>
      </c>
      <c r="AI837" s="379">
        <v>2885.0152132397725</v>
      </c>
      <c r="AJ837" s="14"/>
    </row>
    <row r="838" spans="2:36" outlineLevel="1" x14ac:dyDescent="0.2">
      <c r="C838" s="119">
        <v>21</v>
      </c>
      <c r="D838" s="329"/>
      <c r="E838" s="329"/>
      <c r="F838" s="329" t="s">
        <v>307</v>
      </c>
      <c r="G838" s="329"/>
      <c r="H838" s="329"/>
      <c r="I838" s="330"/>
      <c r="J838" s="330"/>
      <c r="K838" s="330"/>
      <c r="L838" s="330"/>
      <c r="M838" s="330"/>
      <c r="N838" s="330"/>
      <c r="O838" s="330"/>
      <c r="P838" s="330"/>
      <c r="Q838" s="16" t="s">
        <v>110</v>
      </c>
      <c r="R838" s="380"/>
      <c r="S838" s="381"/>
      <c r="T838" s="381"/>
      <c r="U838" s="382"/>
      <c r="V838" s="382"/>
      <c r="W838" s="383"/>
      <c r="X838" s="381"/>
      <c r="Y838" s="381"/>
      <c r="Z838" s="382"/>
      <c r="AA838" s="381"/>
      <c r="AB838" s="329"/>
      <c r="AC838" s="329"/>
      <c r="AD838" s="329"/>
      <c r="AE838" s="329"/>
      <c r="AF838" s="329"/>
      <c r="AG838" s="329"/>
      <c r="AH838" s="384"/>
      <c r="AI838" s="384"/>
      <c r="AJ838" s="14"/>
    </row>
    <row r="839" spans="2:36" outlineLevel="1" x14ac:dyDescent="0.2">
      <c r="C839" s="119">
        <v>21</v>
      </c>
      <c r="D839" s="329"/>
      <c r="E839" s="329"/>
      <c r="F839" s="329" t="s">
        <v>308</v>
      </c>
      <c r="G839" s="329"/>
      <c r="H839" s="329"/>
      <c r="I839" s="330"/>
      <c r="J839" s="330"/>
      <c r="K839" s="330"/>
      <c r="L839" s="330"/>
      <c r="M839" s="330"/>
      <c r="N839" s="330"/>
      <c r="O839" s="330"/>
      <c r="P839" s="330"/>
      <c r="Q839" s="16" t="s">
        <v>110</v>
      </c>
      <c r="R839" s="380"/>
      <c r="S839" s="381"/>
      <c r="T839" s="381"/>
      <c r="U839" s="382"/>
      <c r="V839" s="382"/>
      <c r="W839" s="383"/>
      <c r="X839" s="381"/>
      <c r="Y839" s="381"/>
      <c r="Z839" s="382"/>
      <c r="AA839" s="381"/>
      <c r="AB839" s="329"/>
      <c r="AC839" s="329"/>
      <c r="AD839" s="329"/>
      <c r="AE839" s="329"/>
      <c r="AF839" s="329"/>
      <c r="AG839" s="329"/>
      <c r="AH839" s="384"/>
      <c r="AI839" s="384"/>
      <c r="AJ839" s="14"/>
    </row>
    <row r="840" spans="2:36" outlineLevel="1" x14ac:dyDescent="0.2">
      <c r="C840" s="119">
        <v>21</v>
      </c>
      <c r="D840" s="329"/>
      <c r="E840" s="329"/>
      <c r="F840" s="329" t="s">
        <v>309</v>
      </c>
      <c r="G840" s="329"/>
      <c r="H840" s="329"/>
      <c r="I840" s="330"/>
      <c r="J840" s="330"/>
      <c r="K840" s="330"/>
      <c r="L840" s="330"/>
      <c r="M840" s="330"/>
      <c r="N840" s="330"/>
      <c r="O840" s="330"/>
      <c r="P840" s="330"/>
      <c r="Q840" s="16" t="s">
        <v>110</v>
      </c>
      <c r="R840" s="385"/>
      <c r="S840" s="386"/>
      <c r="T840" s="386"/>
      <c r="U840" s="387"/>
      <c r="V840" s="387"/>
      <c r="W840" s="388"/>
      <c r="X840" s="386"/>
      <c r="Y840" s="386"/>
      <c r="Z840" s="387"/>
      <c r="AA840" s="386"/>
      <c r="AB840" s="333"/>
      <c r="AC840" s="333"/>
      <c r="AD840" s="333"/>
      <c r="AE840" s="333"/>
      <c r="AF840" s="333"/>
      <c r="AG840" s="333"/>
      <c r="AH840" s="389"/>
      <c r="AI840" s="389"/>
      <c r="AJ840" s="14"/>
    </row>
    <row r="841" spans="2:36" outlineLevel="1" x14ac:dyDescent="0.2">
      <c r="C841" s="119">
        <v>21</v>
      </c>
      <c r="D841" s="329"/>
      <c r="E841" s="329"/>
      <c r="F841" s="364" t="s">
        <v>310</v>
      </c>
      <c r="G841" s="364"/>
      <c r="H841" s="364"/>
      <c r="I841" s="365"/>
      <c r="J841" s="365"/>
      <c r="K841" s="365"/>
      <c r="L841" s="365"/>
      <c r="M841" s="365"/>
      <c r="N841" s="365"/>
      <c r="O841" s="365"/>
      <c r="P841" s="365"/>
      <c r="Q841" s="366" t="s">
        <v>110</v>
      </c>
      <c r="R841" s="390">
        <v>0</v>
      </c>
      <c r="S841" s="391">
        <v>0</v>
      </c>
      <c r="T841" s="391">
        <v>0</v>
      </c>
      <c r="U841" s="390">
        <v>1246.135074706664</v>
      </c>
      <c r="V841" s="390">
        <v>1319.4278519018053</v>
      </c>
      <c r="W841" s="390">
        <v>1408.3325844281335</v>
      </c>
      <c r="X841" s="391">
        <v>1741.4010379472472</v>
      </c>
      <c r="Y841" s="391">
        <v>2090.3840982794568</v>
      </c>
      <c r="Z841" s="390">
        <v>2202.5574997477706</v>
      </c>
      <c r="AA841" s="391">
        <v>2081.0267480825992</v>
      </c>
      <c r="AB841" s="391">
        <v>2037.9476145653484</v>
      </c>
      <c r="AC841" s="391">
        <v>2385.831795660954</v>
      </c>
      <c r="AD841" s="391">
        <v>2694.2143372029827</v>
      </c>
      <c r="AE841" s="391">
        <v>2499.0420836636536</v>
      </c>
      <c r="AF841" s="391">
        <v>2561.1766110440631</v>
      </c>
      <c r="AG841" s="391">
        <v>2455.9901812621724</v>
      </c>
      <c r="AH841" s="391">
        <v>2723.5594401315302</v>
      </c>
      <c r="AI841" s="391">
        <v>2885.0152132397725</v>
      </c>
      <c r="AJ841" s="14"/>
    </row>
    <row r="842" spans="2:36" outlineLevel="1" x14ac:dyDescent="0.2">
      <c r="C842" s="119">
        <v>21</v>
      </c>
      <c r="D842" s="329"/>
      <c r="E842" s="329"/>
      <c r="F842" s="329"/>
      <c r="G842" s="329"/>
      <c r="H842" s="329"/>
      <c r="I842" s="330"/>
      <c r="J842" s="330"/>
      <c r="K842" s="330"/>
      <c r="L842" s="330"/>
      <c r="M842" s="330"/>
      <c r="N842" s="330"/>
      <c r="O842" s="330"/>
      <c r="P842" s="330"/>
      <c r="Q842" s="330"/>
      <c r="R842" s="330"/>
      <c r="S842" s="329"/>
      <c r="T842" s="329"/>
      <c r="U842" s="330"/>
      <c r="V842" s="330"/>
      <c r="W842" s="330"/>
      <c r="X842" s="329"/>
      <c r="Y842" s="329"/>
      <c r="Z842" s="330"/>
      <c r="AA842" s="329"/>
      <c r="AB842" s="329"/>
      <c r="AC842" s="329"/>
      <c r="AD842" s="329"/>
      <c r="AE842" s="329"/>
      <c r="AF842" s="329"/>
      <c r="AG842" s="329"/>
      <c r="AH842" s="329"/>
      <c r="AI842" s="329"/>
      <c r="AJ842" s="14"/>
    </row>
    <row r="843" spans="2:36" outlineLevel="1" x14ac:dyDescent="0.2">
      <c r="C843" s="119">
        <v>21</v>
      </c>
      <c r="D843" s="329"/>
      <c r="E843" s="328" t="s">
        <v>311</v>
      </c>
      <c r="F843" s="329"/>
      <c r="G843" s="329"/>
      <c r="H843" s="329"/>
      <c r="I843" s="330"/>
      <c r="J843" s="330"/>
      <c r="K843" s="330"/>
      <c r="L843" s="330"/>
      <c r="M843" s="330"/>
      <c r="N843" s="330"/>
      <c r="O843" s="330"/>
      <c r="P843" s="330"/>
      <c r="Q843" s="330"/>
      <c r="R843" s="330"/>
      <c r="S843" s="329"/>
      <c r="T843" s="329"/>
      <c r="U843" s="330"/>
      <c r="V843" s="330"/>
      <c r="W843" s="330"/>
      <c r="X843" s="329"/>
      <c r="Y843" s="329"/>
      <c r="Z843" s="330"/>
      <c r="AA843" s="329"/>
      <c r="AB843" s="329"/>
      <c r="AC843" s="329"/>
      <c r="AD843" s="329"/>
      <c r="AE843" s="329"/>
      <c r="AF843" s="329"/>
      <c r="AG843" s="329"/>
      <c r="AH843" s="329"/>
      <c r="AI843" s="329"/>
      <c r="AJ843" s="14"/>
    </row>
    <row r="844" spans="2:36" outlineLevel="1" x14ac:dyDescent="0.2">
      <c r="C844" s="119">
        <v>21</v>
      </c>
      <c r="D844" s="329"/>
      <c r="E844" s="329"/>
      <c r="F844" s="329" t="s">
        <v>312</v>
      </c>
      <c r="G844" s="329"/>
      <c r="H844" s="329"/>
      <c r="I844" s="330"/>
      <c r="J844" s="330"/>
      <c r="K844" s="330"/>
      <c r="L844" s="330"/>
      <c r="M844" s="330"/>
      <c r="N844" s="330"/>
      <c r="O844" s="330"/>
      <c r="P844" s="330"/>
      <c r="Q844" s="16" t="s">
        <v>110</v>
      </c>
      <c r="R844" s="392">
        <v>0</v>
      </c>
      <c r="S844" s="393">
        <v>0</v>
      </c>
      <c r="T844" s="393">
        <v>0</v>
      </c>
      <c r="U844" s="394">
        <v>-1246.135074706664</v>
      </c>
      <c r="V844" s="394">
        <v>-1319.4278519018053</v>
      </c>
      <c r="W844" s="395">
        <v>-1370.5353289948648</v>
      </c>
      <c r="X844" s="393">
        <v>-1573.7613215236274</v>
      </c>
      <c r="Y844" s="393">
        <v>-1880.7870121292101</v>
      </c>
      <c r="Z844" s="394">
        <v>-1956.6150127992887</v>
      </c>
      <c r="AA844" s="393">
        <v>-1807.0201815566159</v>
      </c>
      <c r="AB844" s="396">
        <v>-1752.2184306695299</v>
      </c>
      <c r="AC844" s="396">
        <v>-1908.9632897557281</v>
      </c>
      <c r="AD844" s="396">
        <v>-2209.1876488728872</v>
      </c>
      <c r="AE844" s="396">
        <v>-2002.7812333332149</v>
      </c>
      <c r="AF844" s="396">
        <v>-2042.5095919879634</v>
      </c>
      <c r="AG844" s="396">
        <v>-1912.8227347113173</v>
      </c>
      <c r="AH844" s="397">
        <v>-2166.5157314714893</v>
      </c>
      <c r="AI844" s="397">
        <v>-2318.8141872236188</v>
      </c>
      <c r="AJ844" s="14"/>
    </row>
    <row r="845" spans="2:36" outlineLevel="1" x14ac:dyDescent="0.2">
      <c r="C845" s="119">
        <v>21</v>
      </c>
      <c r="D845" s="329"/>
      <c r="E845" s="329"/>
      <c r="F845" s="329" t="s">
        <v>313</v>
      </c>
      <c r="G845" s="329"/>
      <c r="H845" s="329"/>
      <c r="I845" s="330"/>
      <c r="J845" s="330"/>
      <c r="K845" s="330"/>
      <c r="L845" s="330"/>
      <c r="M845" s="330"/>
      <c r="N845" s="330"/>
      <c r="O845" s="330"/>
      <c r="P845" s="330"/>
      <c r="Q845" s="16" t="s">
        <v>110</v>
      </c>
      <c r="R845" s="380"/>
      <c r="S845" s="381"/>
      <c r="T845" s="381"/>
      <c r="U845" s="382"/>
      <c r="V845" s="382"/>
      <c r="W845" s="383"/>
      <c r="X845" s="381"/>
      <c r="Y845" s="381"/>
      <c r="Z845" s="382"/>
      <c r="AA845" s="381"/>
      <c r="AB845" s="329"/>
      <c r="AC845" s="329"/>
      <c r="AD845" s="329"/>
      <c r="AE845" s="329"/>
      <c r="AF845" s="329"/>
      <c r="AG845" s="329"/>
      <c r="AH845" s="384"/>
      <c r="AI845" s="384"/>
      <c r="AJ845" s="14"/>
    </row>
    <row r="846" spans="2:36" outlineLevel="1" x14ac:dyDescent="0.2">
      <c r="C846" s="119">
        <v>21</v>
      </c>
      <c r="D846" s="329"/>
      <c r="E846" s="329"/>
      <c r="F846" s="329" t="s">
        <v>314</v>
      </c>
      <c r="G846" s="329"/>
      <c r="H846" s="329"/>
      <c r="I846" s="330"/>
      <c r="J846" s="330"/>
      <c r="K846" s="330"/>
      <c r="L846" s="330"/>
      <c r="M846" s="330"/>
      <c r="N846" s="330"/>
      <c r="O846" s="330"/>
      <c r="P846" s="330"/>
      <c r="Q846" s="16" t="s">
        <v>110</v>
      </c>
      <c r="R846" s="398">
        <v>0</v>
      </c>
      <c r="S846" s="399">
        <v>0</v>
      </c>
      <c r="T846" s="399">
        <v>0</v>
      </c>
      <c r="U846" s="400">
        <v>0</v>
      </c>
      <c r="V846" s="400">
        <v>0</v>
      </c>
      <c r="W846" s="401">
        <v>0</v>
      </c>
      <c r="X846" s="399">
        <v>-1601.9121336582805</v>
      </c>
      <c r="Y846" s="399">
        <v>-276.77242815312445</v>
      </c>
      <c r="Z846" s="400">
        <v>-1059.0460727770962</v>
      </c>
      <c r="AA846" s="399">
        <v>-156.87369582624893</v>
      </c>
      <c r="AB846" s="339">
        <v>-160.77338263101009</v>
      </c>
      <c r="AC846" s="339">
        <v>-180.94115457975309</v>
      </c>
      <c r="AD846" s="339">
        <v>-167.94171554151444</v>
      </c>
      <c r="AE846" s="339">
        <v>-279.41736620166273</v>
      </c>
      <c r="AF846" s="339">
        <v>-521.24461574015072</v>
      </c>
      <c r="AG846" s="339">
        <v>-339.57008502989584</v>
      </c>
      <c r="AH846" s="402">
        <v>-187.34755582021518</v>
      </c>
      <c r="AI846" s="402">
        <v>-193.22989169424579</v>
      </c>
      <c r="AJ846" s="14"/>
    </row>
    <row r="847" spans="2:36" outlineLevel="1" x14ac:dyDescent="0.2">
      <c r="C847" s="119">
        <v>21</v>
      </c>
      <c r="D847" s="329"/>
      <c r="E847" s="329"/>
      <c r="F847" s="329" t="s">
        <v>315</v>
      </c>
      <c r="G847" s="329"/>
      <c r="H847" s="329"/>
      <c r="I847" s="330"/>
      <c r="J847" s="330"/>
      <c r="K847" s="330"/>
      <c r="L847" s="330"/>
      <c r="M847" s="330"/>
      <c r="N847" s="330"/>
      <c r="O847" s="330"/>
      <c r="P847" s="330"/>
      <c r="Q847" s="16" t="s">
        <v>110</v>
      </c>
      <c r="R847" s="304">
        <v>0</v>
      </c>
      <c r="S847" s="305">
        <v>0</v>
      </c>
      <c r="T847" s="305">
        <v>0</v>
      </c>
      <c r="U847" s="305">
        <v>0</v>
      </c>
      <c r="V847" s="305">
        <v>0</v>
      </c>
      <c r="W847" s="306">
        <v>0</v>
      </c>
      <c r="X847" s="305">
        <v>-110.35636857888294</v>
      </c>
      <c r="Y847" s="305">
        <v>-140.57951189481375</v>
      </c>
      <c r="Z847" s="305">
        <v>-163.06688333388743</v>
      </c>
      <c r="AA847" s="305">
        <v>-184.43707746591824</v>
      </c>
      <c r="AB847" s="307">
        <v>-192.85590897121631</v>
      </c>
      <c r="AC847" s="307">
        <v>-201.82220885987846</v>
      </c>
      <c r="AD847" s="307">
        <v>-205.63200678394406</v>
      </c>
      <c r="AE847" s="307">
        <v>-210.88112564751987</v>
      </c>
      <c r="AF847" s="307">
        <v>-221.35075338822671</v>
      </c>
      <c r="AG847" s="307">
        <v>-232.78907316839454</v>
      </c>
      <c r="AH847" s="362">
        <v>-239.26628055798639</v>
      </c>
      <c r="AI847" s="362">
        <v>-243.54311908255647</v>
      </c>
      <c r="AJ847" s="14"/>
    </row>
    <row r="848" spans="2:36" outlineLevel="1" x14ac:dyDescent="0.2">
      <c r="C848" s="119">
        <v>21</v>
      </c>
      <c r="D848" s="329"/>
      <c r="E848" s="329"/>
      <c r="F848" s="364" t="s">
        <v>316</v>
      </c>
      <c r="G848" s="364"/>
      <c r="H848" s="364"/>
      <c r="I848" s="365"/>
      <c r="J848" s="365"/>
      <c r="K848" s="365"/>
      <c r="L848" s="365"/>
      <c r="M848" s="365"/>
      <c r="N848" s="365"/>
      <c r="O848" s="365"/>
      <c r="P848" s="365"/>
      <c r="Q848" s="366" t="s">
        <v>110</v>
      </c>
      <c r="R848" s="390">
        <v>0</v>
      </c>
      <c r="S848" s="390">
        <v>0</v>
      </c>
      <c r="T848" s="390">
        <v>0</v>
      </c>
      <c r="U848" s="390">
        <v>-1246.135074706664</v>
      </c>
      <c r="V848" s="390">
        <v>-1319.4278519018053</v>
      </c>
      <c r="W848" s="390">
        <v>-1370.5353289948648</v>
      </c>
      <c r="X848" s="390">
        <v>-3286.0298237607913</v>
      </c>
      <c r="Y848" s="390">
        <v>-2298.138952177148</v>
      </c>
      <c r="Z848" s="390">
        <v>-3178.727968910272</v>
      </c>
      <c r="AA848" s="390">
        <v>-2148.3309548487828</v>
      </c>
      <c r="AB848" s="390">
        <v>-2105.8477222717561</v>
      </c>
      <c r="AC848" s="390">
        <v>-2291.7266531953596</v>
      </c>
      <c r="AD848" s="390">
        <v>-2582.7613711983458</v>
      </c>
      <c r="AE848" s="390">
        <v>-2493.0797251823979</v>
      </c>
      <c r="AF848" s="390">
        <v>-2785.1049611163407</v>
      </c>
      <c r="AG848" s="390">
        <v>-2485.181892909608</v>
      </c>
      <c r="AH848" s="390">
        <v>-2593.1295678496908</v>
      </c>
      <c r="AI848" s="390">
        <v>-2755.5871980004213</v>
      </c>
      <c r="AJ848" s="14"/>
    </row>
    <row r="849" spans="2:36" outlineLevel="1" x14ac:dyDescent="0.2">
      <c r="C849" s="119">
        <v>21</v>
      </c>
      <c r="D849" s="329"/>
      <c r="E849" s="329"/>
      <c r="F849" s="329"/>
      <c r="G849" s="329"/>
      <c r="H849" s="329"/>
      <c r="I849" s="330"/>
      <c r="J849" s="330"/>
      <c r="K849" s="330"/>
      <c r="L849" s="330"/>
      <c r="M849" s="330"/>
      <c r="N849" s="330"/>
      <c r="O849" s="330"/>
      <c r="P849" s="330"/>
      <c r="Q849" s="330"/>
      <c r="R849" s="330"/>
      <c r="S849" s="329"/>
      <c r="T849" s="329"/>
      <c r="U849" s="330"/>
      <c r="V849" s="330"/>
      <c r="W849" s="330"/>
      <c r="X849" s="329"/>
      <c r="Y849" s="329"/>
      <c r="Z849" s="330"/>
      <c r="AA849" s="329"/>
      <c r="AB849" s="329"/>
      <c r="AC849" s="329"/>
      <c r="AD849" s="329"/>
      <c r="AE849" s="329"/>
      <c r="AF849" s="329"/>
      <c r="AG849" s="329"/>
      <c r="AH849" s="329"/>
      <c r="AI849" s="329"/>
      <c r="AJ849" s="14"/>
    </row>
    <row r="850" spans="2:36" s="310" customFormat="1" outlineLevel="1" x14ac:dyDescent="0.2">
      <c r="C850" s="119">
        <v>21</v>
      </c>
      <c r="E850" s="328" t="s">
        <v>317</v>
      </c>
      <c r="F850" s="259"/>
      <c r="G850" s="329"/>
      <c r="H850" s="329"/>
      <c r="I850" s="330"/>
      <c r="J850" s="330"/>
      <c r="K850" s="330"/>
      <c r="L850" s="330"/>
      <c r="M850" s="330"/>
      <c r="N850" s="330"/>
      <c r="O850" s="330"/>
      <c r="P850" s="330"/>
      <c r="Q850" s="16" t="s">
        <v>110</v>
      </c>
      <c r="R850" s="340">
        <v>0</v>
      </c>
      <c r="S850" s="341">
        <v>0</v>
      </c>
      <c r="T850" s="341">
        <v>0</v>
      </c>
      <c r="U850" s="341">
        <v>0</v>
      </c>
      <c r="V850" s="341">
        <v>0</v>
      </c>
      <c r="W850" s="342">
        <v>0</v>
      </c>
      <c r="X850" s="341">
        <v>0</v>
      </c>
      <c r="Y850" s="341">
        <v>-1544.628785813544</v>
      </c>
      <c r="Z850" s="341">
        <v>-1752.3836397112352</v>
      </c>
      <c r="AA850" s="341">
        <v>-2728.5541088737364</v>
      </c>
      <c r="AB850" s="343">
        <v>-2795.85831563992</v>
      </c>
      <c r="AC850" s="343">
        <v>-2863.7584233463276</v>
      </c>
      <c r="AD850" s="343">
        <v>-2769.6532808807333</v>
      </c>
      <c r="AE850" s="343">
        <v>-2658.2003148760964</v>
      </c>
      <c r="AF850" s="343">
        <v>-2652.2379563948407</v>
      </c>
      <c r="AG850" s="343">
        <v>-2876.1663064671184</v>
      </c>
      <c r="AH850" s="344">
        <v>-2905.3580181145539</v>
      </c>
      <c r="AI850" s="344">
        <v>-2774.9281458327146</v>
      </c>
      <c r="AJ850" s="403"/>
    </row>
    <row r="851" spans="2:36" outlineLevel="1" x14ac:dyDescent="0.2">
      <c r="C851" s="119">
        <v>21</v>
      </c>
      <c r="D851" s="259"/>
      <c r="E851" s="259"/>
      <c r="G851" s="259"/>
      <c r="H851" s="259"/>
      <c r="I851" s="16"/>
      <c r="J851" s="16"/>
      <c r="K851" s="16"/>
      <c r="L851" s="16"/>
      <c r="M851" s="16"/>
      <c r="N851" s="16"/>
      <c r="O851" s="16"/>
      <c r="P851" s="16"/>
      <c r="Q851" s="16"/>
      <c r="R851" s="16"/>
      <c r="S851" s="259"/>
      <c r="T851" s="259"/>
      <c r="U851" s="16"/>
      <c r="V851" s="16"/>
      <c r="W851" s="16"/>
      <c r="X851" s="259"/>
      <c r="Y851" s="259"/>
      <c r="Z851" s="16"/>
      <c r="AA851" s="259"/>
      <c r="AB851" s="259"/>
      <c r="AC851" s="259"/>
      <c r="AD851" s="259"/>
      <c r="AE851" s="259"/>
      <c r="AF851" s="259"/>
      <c r="AG851" s="259"/>
      <c r="AH851" s="259"/>
      <c r="AI851" s="259"/>
      <c r="AJ851" s="14"/>
    </row>
    <row r="852" spans="2:36" s="11" customFormat="1" outlineLevel="1" x14ac:dyDescent="0.2">
      <c r="B852" s="310"/>
      <c r="C852" s="119">
        <v>21</v>
      </c>
      <c r="E852" s="120" t="s">
        <v>318</v>
      </c>
      <c r="F852" s="121"/>
      <c r="G852" s="121"/>
      <c r="H852" s="121"/>
      <c r="I852" s="121"/>
      <c r="J852" s="121"/>
      <c r="K852" s="121"/>
      <c r="L852" s="121"/>
      <c r="M852" s="121"/>
      <c r="N852" s="121"/>
      <c r="O852" s="121"/>
      <c r="P852" s="121"/>
      <c r="Q852" s="122"/>
      <c r="R852" s="123"/>
      <c r="S852" s="123"/>
      <c r="T852" s="123"/>
      <c r="U852" s="123"/>
      <c r="V852" s="123"/>
      <c r="W852" s="123"/>
      <c r="X852" s="123"/>
      <c r="Y852" s="123"/>
      <c r="Z852" s="123"/>
      <c r="AA852" s="123"/>
      <c r="AB852" s="123"/>
      <c r="AC852" s="123"/>
      <c r="AD852" s="123"/>
      <c r="AE852" s="123"/>
      <c r="AF852" s="123"/>
      <c r="AG852" s="123"/>
      <c r="AH852" s="123"/>
      <c r="AI852" s="123"/>
    </row>
    <row r="853" spans="2:36" outlineLevel="1" x14ac:dyDescent="0.2">
      <c r="C853" s="119">
        <v>21</v>
      </c>
      <c r="D853" s="259"/>
      <c r="E853" s="259"/>
      <c r="F853" s="259"/>
      <c r="G853" s="259"/>
      <c r="H853" s="259"/>
      <c r="I853" s="16"/>
      <c r="J853" s="16"/>
      <c r="K853" s="16"/>
      <c r="L853" s="16"/>
      <c r="M853" s="16"/>
      <c r="N853" s="16"/>
      <c r="O853" s="16"/>
      <c r="P853" s="16"/>
      <c r="Q853" s="16"/>
      <c r="R853" s="16"/>
      <c r="S853" s="259"/>
      <c r="T853" s="259"/>
      <c r="U853" s="16"/>
      <c r="V853" s="16"/>
      <c r="W853" s="16"/>
      <c r="X853" s="259"/>
      <c r="Y853" s="259"/>
      <c r="Z853" s="16"/>
      <c r="AA853" s="259"/>
      <c r="AB853" s="259"/>
      <c r="AC853" s="259"/>
      <c r="AD853" s="259"/>
      <c r="AE853" s="259"/>
      <c r="AF853" s="259"/>
      <c r="AG853" s="259"/>
      <c r="AH853" s="259"/>
      <c r="AI853" s="259"/>
      <c r="AJ853" s="14"/>
    </row>
    <row r="854" spans="2:36" outlineLevel="1" x14ac:dyDescent="0.2">
      <c r="C854" s="119">
        <v>21</v>
      </c>
      <c r="D854" s="259"/>
      <c r="E854" s="373" t="s">
        <v>319</v>
      </c>
      <c r="F854" s="259"/>
      <c r="G854" s="259"/>
      <c r="H854" s="259"/>
      <c r="I854" s="16"/>
      <c r="J854" s="16"/>
      <c r="K854" s="16"/>
      <c r="L854" s="16"/>
      <c r="M854" s="16"/>
      <c r="N854" s="16"/>
      <c r="O854" s="16"/>
      <c r="P854" s="16"/>
      <c r="Q854" s="16" t="s">
        <v>110</v>
      </c>
      <c r="R854" s="340">
        <v>0</v>
      </c>
      <c r="S854" s="341">
        <v>0</v>
      </c>
      <c r="T854" s="341">
        <v>0</v>
      </c>
      <c r="U854" s="341">
        <v>0</v>
      </c>
      <c r="V854" s="341">
        <v>0</v>
      </c>
      <c r="W854" s="342">
        <v>37.797255433268674</v>
      </c>
      <c r="X854" s="341">
        <v>-1544.628785813544</v>
      </c>
      <c r="Y854" s="341">
        <v>-1752.3836397112352</v>
      </c>
      <c r="Z854" s="341">
        <v>-2728.5541088737364</v>
      </c>
      <c r="AA854" s="341">
        <v>-2795.85831563992</v>
      </c>
      <c r="AB854" s="343">
        <v>-2863.7584233463276</v>
      </c>
      <c r="AC854" s="343">
        <v>-2769.6532808807333</v>
      </c>
      <c r="AD854" s="343">
        <v>-2658.2003148760964</v>
      </c>
      <c r="AE854" s="343">
        <v>-2652.2379563948407</v>
      </c>
      <c r="AF854" s="343">
        <v>-2876.1663064671184</v>
      </c>
      <c r="AG854" s="343">
        <v>-2905.3580181145539</v>
      </c>
      <c r="AH854" s="344">
        <v>-2774.9281458327146</v>
      </c>
      <c r="AI854" s="344">
        <v>-2645.5001305933633</v>
      </c>
      <c r="AJ854" s="14"/>
    </row>
    <row r="855" spans="2:36" outlineLevel="1" x14ac:dyDescent="0.2">
      <c r="C855" s="119">
        <v>21</v>
      </c>
      <c r="D855" s="259"/>
      <c r="E855" s="373"/>
      <c r="F855" s="259"/>
      <c r="G855" s="259"/>
      <c r="H855" s="259"/>
      <c r="I855" s="16"/>
      <c r="J855" s="16"/>
      <c r="K855" s="16"/>
      <c r="L855" s="16"/>
      <c r="M855" s="16"/>
      <c r="N855" s="16"/>
      <c r="O855" s="16"/>
      <c r="P855" s="16"/>
      <c r="Q855" s="16"/>
      <c r="R855" s="16"/>
      <c r="S855" s="259"/>
      <c r="T855" s="259"/>
      <c r="U855" s="16"/>
      <c r="V855" s="16"/>
      <c r="W855" s="16"/>
      <c r="X855" s="259"/>
      <c r="Y855" s="259"/>
      <c r="Z855" s="16"/>
      <c r="AA855" s="259"/>
      <c r="AB855" s="259"/>
      <c r="AC855" s="259"/>
      <c r="AD855" s="259"/>
      <c r="AE855" s="259"/>
      <c r="AF855" s="259"/>
      <c r="AG855" s="259"/>
      <c r="AH855" s="259"/>
      <c r="AI855" s="259"/>
      <c r="AJ855" s="14"/>
    </row>
    <row r="856" spans="2:36" s="310" customFormat="1" outlineLevel="1" x14ac:dyDescent="0.2">
      <c r="C856" s="119">
        <v>21</v>
      </c>
      <c r="D856" s="329"/>
      <c r="E856" s="328" t="s">
        <v>320</v>
      </c>
      <c r="F856" s="329"/>
      <c r="G856" s="329"/>
      <c r="H856" s="329"/>
      <c r="I856" s="330"/>
      <c r="J856" s="330"/>
      <c r="K856" s="330"/>
      <c r="L856" s="330"/>
      <c r="M856" s="330"/>
      <c r="N856" s="330"/>
      <c r="O856" s="330"/>
      <c r="P856" s="330"/>
      <c r="Q856" s="16" t="s">
        <v>110</v>
      </c>
      <c r="R856" s="404">
        <v>0</v>
      </c>
      <c r="S856" s="405">
        <v>0</v>
      </c>
      <c r="T856" s="405">
        <v>0</v>
      </c>
      <c r="U856" s="405">
        <v>0</v>
      </c>
      <c r="V856" s="405">
        <v>0</v>
      </c>
      <c r="W856" s="405">
        <v>6.9226397788334015</v>
      </c>
      <c r="X856" s="405">
        <v>0</v>
      </c>
      <c r="Y856" s="405">
        <v>0</v>
      </c>
      <c r="Z856" s="405">
        <v>0</v>
      </c>
      <c r="AA856" s="405">
        <v>0</v>
      </c>
      <c r="AB856" s="405">
        <v>0</v>
      </c>
      <c r="AC856" s="405">
        <v>0</v>
      </c>
      <c r="AD856" s="405">
        <v>0</v>
      </c>
      <c r="AE856" s="405">
        <v>0</v>
      </c>
      <c r="AF856" s="405">
        <v>0</v>
      </c>
      <c r="AG856" s="405">
        <v>0</v>
      </c>
      <c r="AH856" s="406">
        <v>0</v>
      </c>
      <c r="AI856" s="406">
        <v>0</v>
      </c>
      <c r="AJ856" s="403"/>
    </row>
    <row r="857" spans="2:36" s="310" customFormat="1" outlineLevel="1" x14ac:dyDescent="0.2">
      <c r="D857" s="329"/>
      <c r="E857" s="329"/>
      <c r="F857" s="329"/>
      <c r="G857" s="329"/>
      <c r="H857" s="329"/>
      <c r="I857" s="330"/>
      <c r="J857" s="330"/>
      <c r="K857" s="330"/>
      <c r="L857" s="330"/>
      <c r="M857" s="330"/>
      <c r="N857" s="330"/>
      <c r="O857" s="330"/>
      <c r="P857" s="330"/>
      <c r="Q857" s="330"/>
      <c r="R857" s="330"/>
      <c r="S857" s="329"/>
      <c r="T857" s="329"/>
      <c r="U857" s="330"/>
      <c r="V857" s="330"/>
      <c r="W857" s="330"/>
      <c r="X857" s="329"/>
      <c r="Y857" s="329"/>
      <c r="Z857" s="330"/>
      <c r="AA857" s="329"/>
      <c r="AB857" s="329"/>
      <c r="AC857" s="329"/>
      <c r="AD857" s="329"/>
      <c r="AE857" s="329"/>
      <c r="AF857" s="329"/>
      <c r="AG857" s="329"/>
      <c r="AH857" s="329"/>
      <c r="AI857" s="329"/>
      <c r="AJ857" s="403"/>
    </row>
    <row r="858" spans="2:36" x14ac:dyDescent="0.2">
      <c r="C858" s="116">
        <v>22</v>
      </c>
      <c r="D858" s="67" t="s">
        <v>658</v>
      </c>
      <c r="E858" s="67"/>
      <c r="F858" s="67"/>
      <c r="G858" s="67" t="s">
        <v>298</v>
      </c>
      <c r="H858" s="102"/>
      <c r="I858" s="67"/>
      <c r="J858" s="67"/>
      <c r="K858" s="102"/>
      <c r="L858" s="67"/>
      <c r="M858" s="67"/>
      <c r="N858" s="67"/>
      <c r="O858" s="67"/>
      <c r="P858" s="67"/>
      <c r="Q858" s="117" t="s">
        <v>110</v>
      </c>
      <c r="R858" s="118">
        <v>0</v>
      </c>
      <c r="S858" s="118">
        <v>0</v>
      </c>
      <c r="T858" s="118">
        <v>0</v>
      </c>
      <c r="U858" s="118">
        <v>0</v>
      </c>
      <c r="V858" s="118">
        <v>0</v>
      </c>
      <c r="W858" s="118">
        <v>0</v>
      </c>
      <c r="X858" s="118">
        <v>0</v>
      </c>
      <c r="Y858" s="118">
        <v>0</v>
      </c>
      <c r="Z858" s="118">
        <v>0</v>
      </c>
      <c r="AA858" s="118">
        <v>0</v>
      </c>
      <c r="AB858" s="118">
        <v>0</v>
      </c>
      <c r="AC858" s="118">
        <v>0</v>
      </c>
      <c r="AD858" s="118">
        <v>0</v>
      </c>
      <c r="AE858" s="118">
        <v>0</v>
      </c>
      <c r="AF858" s="118">
        <v>0</v>
      </c>
      <c r="AG858" s="118">
        <v>0</v>
      </c>
      <c r="AH858" s="118">
        <v>0</v>
      </c>
      <c r="AI858" s="118">
        <v>0</v>
      </c>
    </row>
    <row r="859" spans="2:36" s="11" customFormat="1" outlineLevel="1" x14ac:dyDescent="0.2">
      <c r="B859" s="310"/>
      <c r="C859" s="119">
        <v>22</v>
      </c>
      <c r="E859" s="120" t="s">
        <v>299</v>
      </c>
      <c r="F859" s="121"/>
      <c r="G859" s="121"/>
      <c r="H859" s="121"/>
      <c r="I859" s="121"/>
      <c r="J859" s="121"/>
      <c r="K859" s="121"/>
      <c r="L859" s="121"/>
      <c r="M859" s="121"/>
      <c r="N859" s="121"/>
      <c r="O859" s="121"/>
      <c r="P859" s="121"/>
      <c r="Q859" s="122"/>
      <c r="R859" s="123"/>
      <c r="S859" s="123"/>
      <c r="T859" s="123"/>
      <c r="U859" s="123"/>
      <c r="V859" s="123"/>
      <c r="W859" s="123"/>
      <c r="X859" s="123"/>
      <c r="Y859" s="123"/>
      <c r="Z859" s="123"/>
      <c r="AA859" s="123"/>
      <c r="AB859" s="123"/>
      <c r="AC859" s="123"/>
      <c r="AD859" s="123"/>
      <c r="AE859" s="123"/>
      <c r="AF859" s="123"/>
      <c r="AG859" s="123"/>
      <c r="AH859" s="123"/>
      <c r="AI859" s="123"/>
    </row>
    <row r="860" spans="2:36" s="11" customFormat="1" outlineLevel="1" x14ac:dyDescent="0.2">
      <c r="B860" s="310"/>
      <c r="C860" s="119">
        <v>22</v>
      </c>
      <c r="E860" s="359"/>
      <c r="F860" s="309"/>
      <c r="G860" s="309"/>
      <c r="H860" s="309"/>
      <c r="I860" s="309"/>
      <c r="J860" s="309"/>
      <c r="K860" s="309"/>
      <c r="L860" s="309"/>
      <c r="M860" s="309"/>
      <c r="N860" s="309"/>
      <c r="O860" s="309"/>
      <c r="P860" s="309"/>
      <c r="Q860" s="360"/>
      <c r="R860" s="361"/>
      <c r="S860" s="361"/>
      <c r="T860" s="361"/>
      <c r="U860" s="361"/>
      <c r="V860" s="361"/>
      <c r="W860" s="361"/>
      <c r="X860" s="361"/>
      <c r="Y860" s="361"/>
      <c r="Z860" s="361"/>
      <c r="AA860" s="361"/>
      <c r="AB860" s="361"/>
      <c r="AC860" s="361"/>
      <c r="AD860" s="361"/>
      <c r="AE860" s="361"/>
      <c r="AF860" s="361"/>
      <c r="AG860" s="361"/>
      <c r="AH860" s="361"/>
      <c r="AI860" s="361"/>
    </row>
    <row r="861" spans="2:36" outlineLevel="1" x14ac:dyDescent="0.2">
      <c r="C861" s="119">
        <v>22</v>
      </c>
      <c r="D861" s="329"/>
      <c r="E861" s="124" t="s">
        <v>300</v>
      </c>
      <c r="F861" s="329"/>
      <c r="G861" s="329"/>
      <c r="H861" s="329"/>
      <c r="I861" s="330"/>
      <c r="J861" s="330"/>
      <c r="K861" s="330"/>
      <c r="L861" s="330"/>
      <c r="M861" s="330"/>
      <c r="N861" s="330"/>
      <c r="O861" s="330"/>
      <c r="P861" s="330"/>
      <c r="Q861" s="16" t="s">
        <v>110</v>
      </c>
      <c r="R861" s="299">
        <v>0</v>
      </c>
      <c r="S861" s="300">
        <v>0</v>
      </c>
      <c r="T861" s="300">
        <v>0</v>
      </c>
      <c r="U861" s="300">
        <v>1896.1293526043646</v>
      </c>
      <c r="V861" s="300">
        <v>2011.706146452919</v>
      </c>
      <c r="W861" s="301">
        <v>2084.448812842676</v>
      </c>
      <c r="X861" s="300">
        <v>2236.6686288622504</v>
      </c>
      <c r="Y861" s="300">
        <v>2906.3994320572756</v>
      </c>
      <c r="Z861" s="300">
        <v>3565.9526476948977</v>
      </c>
      <c r="AA861" s="300">
        <v>2824.4002376017593</v>
      </c>
      <c r="AB861" s="302">
        <v>2895.3613018264145</v>
      </c>
      <c r="AC861" s="302">
        <v>2747.276214307863</v>
      </c>
      <c r="AD861" s="302">
        <v>2790.7261714246233</v>
      </c>
      <c r="AE861" s="302">
        <v>2745.2715835515201</v>
      </c>
      <c r="AF861" s="302">
        <v>3286.8611864916538</v>
      </c>
      <c r="AG861" s="302">
        <v>2767.9180794370413</v>
      </c>
      <c r="AH861" s="348">
        <v>2738.8459373244887</v>
      </c>
      <c r="AI861" s="348">
        <v>3641.7362000645044</v>
      </c>
      <c r="AJ861" s="14"/>
    </row>
    <row r="862" spans="2:36" outlineLevel="1" x14ac:dyDescent="0.2">
      <c r="C862" s="119">
        <v>22</v>
      </c>
      <c r="D862" s="329"/>
      <c r="E862" s="124" t="s">
        <v>231</v>
      </c>
      <c r="F862" s="329"/>
      <c r="G862" s="329"/>
      <c r="H862" s="329"/>
      <c r="I862" s="330"/>
      <c r="J862" s="330"/>
      <c r="K862" s="330"/>
      <c r="L862" s="330"/>
      <c r="M862" s="330"/>
      <c r="N862" s="330"/>
      <c r="O862" s="330"/>
      <c r="P862" s="330"/>
      <c r="Q862" s="16" t="s">
        <v>110</v>
      </c>
      <c r="R862" s="314">
        <v>0</v>
      </c>
      <c r="S862" s="315">
        <v>0</v>
      </c>
      <c r="T862" s="315">
        <v>0</v>
      </c>
      <c r="U862" s="315">
        <v>0</v>
      </c>
      <c r="V862" s="315">
        <v>0</v>
      </c>
      <c r="W862" s="316">
        <v>0</v>
      </c>
      <c r="X862" s="315">
        <v>0</v>
      </c>
      <c r="Y862" s="315">
        <v>0</v>
      </c>
      <c r="Z862" s="315">
        <v>0</v>
      </c>
      <c r="AA862" s="315">
        <v>0</v>
      </c>
      <c r="AB862" s="5">
        <v>0</v>
      </c>
      <c r="AC862" s="5">
        <v>0</v>
      </c>
      <c r="AD862" s="5">
        <v>0</v>
      </c>
      <c r="AE862" s="5">
        <v>0</v>
      </c>
      <c r="AF862" s="5">
        <v>0</v>
      </c>
      <c r="AG862" s="5">
        <v>0</v>
      </c>
      <c r="AH862" s="350">
        <v>0</v>
      </c>
      <c r="AI862" s="350">
        <v>0</v>
      </c>
      <c r="AJ862" s="14"/>
    </row>
    <row r="863" spans="2:36" outlineLevel="1" x14ac:dyDescent="0.2">
      <c r="C863" s="119">
        <v>22</v>
      </c>
      <c r="D863" s="329"/>
      <c r="E863" s="328" t="s">
        <v>230</v>
      </c>
      <c r="F863" s="329"/>
      <c r="G863" s="329"/>
      <c r="H863" s="329"/>
      <c r="I863" s="330"/>
      <c r="J863" s="330"/>
      <c r="K863" s="330"/>
      <c r="L863" s="330"/>
      <c r="M863" s="330"/>
      <c r="N863" s="330"/>
      <c r="O863" s="330"/>
      <c r="P863" s="330"/>
      <c r="Q863" s="16" t="s">
        <v>110</v>
      </c>
      <c r="R863" s="314">
        <v>0</v>
      </c>
      <c r="S863" s="315">
        <v>0</v>
      </c>
      <c r="T863" s="315">
        <v>0</v>
      </c>
      <c r="U863" s="315">
        <v>0</v>
      </c>
      <c r="V863" s="315">
        <v>0</v>
      </c>
      <c r="W863" s="316">
        <v>0</v>
      </c>
      <c r="X863" s="315">
        <v>0</v>
      </c>
      <c r="Y863" s="315">
        <v>0</v>
      </c>
      <c r="Z863" s="315">
        <v>0</v>
      </c>
      <c r="AA863" s="315">
        <v>0</v>
      </c>
      <c r="AB863" s="5">
        <v>0</v>
      </c>
      <c r="AC863" s="5">
        <v>0</v>
      </c>
      <c r="AD863" s="5">
        <v>0</v>
      </c>
      <c r="AE863" s="5">
        <v>0</v>
      </c>
      <c r="AF863" s="5">
        <v>0</v>
      </c>
      <c r="AG863" s="5">
        <v>0</v>
      </c>
      <c r="AH863" s="350">
        <v>0</v>
      </c>
      <c r="AI863" s="350">
        <v>0</v>
      </c>
      <c r="AJ863" s="14"/>
    </row>
    <row r="864" spans="2:36" outlineLevel="1" x14ac:dyDescent="0.2">
      <c r="C864" s="119">
        <v>22</v>
      </c>
      <c r="D864" s="329"/>
      <c r="E864" s="328" t="s">
        <v>17</v>
      </c>
      <c r="F864" s="329"/>
      <c r="G864" s="329"/>
      <c r="H864" s="329"/>
      <c r="I864" s="330"/>
      <c r="J864" s="330"/>
      <c r="K864" s="330"/>
      <c r="L864" s="330"/>
      <c r="M864" s="330"/>
      <c r="N864" s="330"/>
      <c r="O864" s="330"/>
      <c r="P864" s="330"/>
      <c r="Q864" s="16" t="s">
        <v>110</v>
      </c>
      <c r="R864" s="314"/>
      <c r="S864" s="315"/>
      <c r="T864" s="315"/>
      <c r="U864" s="315"/>
      <c r="V864" s="315"/>
      <c r="W864" s="316"/>
      <c r="X864" s="315"/>
      <c r="Y864" s="315"/>
      <c r="Z864" s="315"/>
      <c r="AA864" s="315"/>
      <c r="AB864" s="5"/>
      <c r="AC864" s="5"/>
      <c r="AD864" s="5"/>
      <c r="AE864" s="5"/>
      <c r="AF864" s="5"/>
      <c r="AG864" s="5"/>
      <c r="AH864" s="350"/>
      <c r="AI864" s="350"/>
      <c r="AJ864" s="14"/>
    </row>
    <row r="865" spans="2:36" outlineLevel="1" x14ac:dyDescent="0.2">
      <c r="B865" s="407">
        <v>1</v>
      </c>
      <c r="C865" s="119">
        <v>22</v>
      </c>
      <c r="D865" s="329"/>
      <c r="E865" s="328" t="s">
        <v>266</v>
      </c>
      <c r="F865" s="329"/>
      <c r="G865" s="329"/>
      <c r="H865" s="329"/>
      <c r="I865" s="330"/>
      <c r="J865" s="330"/>
      <c r="K865" s="330"/>
      <c r="L865" s="330"/>
      <c r="M865" s="330"/>
      <c r="N865" s="330"/>
      <c r="O865" s="330"/>
      <c r="P865" s="330"/>
      <c r="Q865" s="16" t="s">
        <v>110</v>
      </c>
      <c r="R865" s="314">
        <v>0</v>
      </c>
      <c r="S865" s="315">
        <v>0</v>
      </c>
      <c r="T865" s="315">
        <v>0</v>
      </c>
      <c r="U865" s="315">
        <v>0</v>
      </c>
      <c r="V865" s="315">
        <v>0</v>
      </c>
      <c r="W865" s="316">
        <v>0</v>
      </c>
      <c r="X865" s="315">
        <v>0</v>
      </c>
      <c r="Y865" s="315">
        <v>0</v>
      </c>
      <c r="Z865" s="315">
        <v>0</v>
      </c>
      <c r="AA865" s="315">
        <v>0</v>
      </c>
      <c r="AB865" s="5">
        <v>0</v>
      </c>
      <c r="AC865" s="5">
        <v>0</v>
      </c>
      <c r="AD865" s="5">
        <v>0</v>
      </c>
      <c r="AE865" s="5">
        <v>0</v>
      </c>
      <c r="AF865" s="5">
        <v>0</v>
      </c>
      <c r="AG865" s="5">
        <v>0</v>
      </c>
      <c r="AH865" s="350">
        <v>0</v>
      </c>
      <c r="AI865" s="350">
        <v>0</v>
      </c>
      <c r="AJ865" s="14"/>
    </row>
    <row r="866" spans="2:36" outlineLevel="1" x14ac:dyDescent="0.2">
      <c r="C866" s="119">
        <v>22</v>
      </c>
      <c r="D866" s="329"/>
      <c r="E866" s="328" t="s">
        <v>267</v>
      </c>
      <c r="F866" s="329"/>
      <c r="G866" s="329"/>
      <c r="H866" s="329"/>
      <c r="I866" s="330"/>
      <c r="J866" s="330"/>
      <c r="K866" s="330"/>
      <c r="L866" s="330"/>
      <c r="M866" s="330"/>
      <c r="N866" s="330"/>
      <c r="O866" s="330"/>
      <c r="P866" s="330"/>
      <c r="Q866" s="16" t="s">
        <v>110</v>
      </c>
      <c r="R866" s="304">
        <v>0</v>
      </c>
      <c r="S866" s="305">
        <v>0</v>
      </c>
      <c r="T866" s="305">
        <v>0</v>
      </c>
      <c r="U866" s="305">
        <v>0</v>
      </c>
      <c r="V866" s="305">
        <v>0</v>
      </c>
      <c r="W866" s="306">
        <v>0</v>
      </c>
      <c r="X866" s="305">
        <v>0</v>
      </c>
      <c r="Y866" s="305">
        <v>0</v>
      </c>
      <c r="Z866" s="305">
        <v>0</v>
      </c>
      <c r="AA866" s="305">
        <v>0</v>
      </c>
      <c r="AB866" s="307">
        <v>0</v>
      </c>
      <c r="AC866" s="307">
        <v>0</v>
      </c>
      <c r="AD866" s="307">
        <v>0</v>
      </c>
      <c r="AE866" s="307">
        <v>0</v>
      </c>
      <c r="AF866" s="307">
        <v>0</v>
      </c>
      <c r="AG866" s="307">
        <v>0</v>
      </c>
      <c r="AH866" s="362">
        <v>0</v>
      </c>
      <c r="AI866" s="362">
        <v>0</v>
      </c>
      <c r="AJ866" s="14"/>
    </row>
    <row r="867" spans="2:36" outlineLevel="1" x14ac:dyDescent="0.2">
      <c r="C867" s="119">
        <v>22</v>
      </c>
      <c r="D867" s="329"/>
      <c r="E867" s="328" t="s">
        <v>301</v>
      </c>
      <c r="F867" s="329"/>
      <c r="G867" s="329"/>
      <c r="H867" s="329"/>
      <c r="I867" s="330"/>
      <c r="J867" s="330"/>
      <c r="K867" s="330"/>
      <c r="L867" s="330"/>
      <c r="M867" s="330"/>
      <c r="N867" s="330"/>
      <c r="O867" s="330"/>
      <c r="P867" s="330"/>
      <c r="Q867" s="16"/>
      <c r="R867" s="5"/>
      <c r="S867" s="5"/>
      <c r="T867" s="5"/>
      <c r="U867" s="5"/>
      <c r="V867" s="5"/>
      <c r="W867" s="5"/>
      <c r="X867" s="5"/>
      <c r="Y867" s="5"/>
      <c r="Z867" s="5"/>
      <c r="AA867" s="5"/>
      <c r="AB867" s="5"/>
      <c r="AC867" s="5"/>
      <c r="AD867" s="5"/>
      <c r="AE867" s="5"/>
      <c r="AF867" s="5"/>
      <c r="AG867" s="5"/>
      <c r="AH867" s="5"/>
      <c r="AI867" s="5"/>
      <c r="AJ867" s="14"/>
    </row>
    <row r="868" spans="2:36" outlineLevel="1" x14ac:dyDescent="0.2">
      <c r="C868" s="119">
        <v>22</v>
      </c>
      <c r="D868" s="329"/>
      <c r="F868" s="329" t="s">
        <v>270</v>
      </c>
      <c r="G868" s="329"/>
      <c r="H868" s="329"/>
      <c r="I868" s="330"/>
      <c r="J868" s="330"/>
      <c r="K868" s="330"/>
      <c r="L868" s="330"/>
      <c r="M868" s="330"/>
      <c r="N868" s="330"/>
      <c r="O868" s="330"/>
      <c r="P868" s="330"/>
      <c r="Q868" s="16" t="s">
        <v>110</v>
      </c>
      <c r="R868" s="314">
        <v>0</v>
      </c>
      <c r="S868" s="315">
        <v>0</v>
      </c>
      <c r="T868" s="315">
        <v>0</v>
      </c>
      <c r="U868" s="315">
        <v>0</v>
      </c>
      <c r="V868" s="315">
        <v>0</v>
      </c>
      <c r="W868" s="316">
        <v>0</v>
      </c>
      <c r="X868" s="315">
        <v>0</v>
      </c>
      <c r="Y868" s="315">
        <v>0</v>
      </c>
      <c r="Z868" s="315">
        <v>0</v>
      </c>
      <c r="AA868" s="315">
        <v>0</v>
      </c>
      <c r="AB868" s="5">
        <v>0</v>
      </c>
      <c r="AC868" s="5">
        <v>0</v>
      </c>
      <c r="AD868" s="5">
        <v>0</v>
      </c>
      <c r="AE868" s="5">
        <v>0</v>
      </c>
      <c r="AF868" s="5">
        <v>0</v>
      </c>
      <c r="AG868" s="5">
        <v>0</v>
      </c>
      <c r="AH868" s="350">
        <v>0</v>
      </c>
      <c r="AI868" s="350">
        <v>0</v>
      </c>
      <c r="AJ868" s="14"/>
    </row>
    <row r="869" spans="2:36" outlineLevel="1" x14ac:dyDescent="0.2">
      <c r="C869" s="119">
        <v>22</v>
      </c>
      <c r="D869" s="329"/>
      <c r="E869" s="329"/>
      <c r="F869" s="329" t="s">
        <v>271</v>
      </c>
      <c r="G869" s="329"/>
      <c r="H869" s="329"/>
      <c r="I869" s="330"/>
      <c r="J869" s="330"/>
      <c r="K869" s="330"/>
      <c r="L869" s="330"/>
      <c r="M869" s="330"/>
      <c r="N869" s="330"/>
      <c r="O869" s="330"/>
      <c r="P869" s="330"/>
      <c r="Q869" s="16" t="s">
        <v>110</v>
      </c>
      <c r="R869" s="314">
        <v>0</v>
      </c>
      <c r="S869" s="315">
        <v>0</v>
      </c>
      <c r="T869" s="315">
        <v>0</v>
      </c>
      <c r="U869" s="315">
        <v>0</v>
      </c>
      <c r="V869" s="315">
        <v>0</v>
      </c>
      <c r="W869" s="316">
        <v>0</v>
      </c>
      <c r="X869" s="315">
        <v>0</v>
      </c>
      <c r="Y869" s="315">
        <v>0</v>
      </c>
      <c r="Z869" s="315">
        <v>0</v>
      </c>
      <c r="AA869" s="315">
        <v>0</v>
      </c>
      <c r="AB869" s="5">
        <v>0</v>
      </c>
      <c r="AC869" s="5">
        <v>0</v>
      </c>
      <c r="AD869" s="5">
        <v>0</v>
      </c>
      <c r="AE869" s="5">
        <v>0</v>
      </c>
      <c r="AF869" s="5">
        <v>0</v>
      </c>
      <c r="AG869" s="5">
        <v>0</v>
      </c>
      <c r="AH869" s="350">
        <v>0</v>
      </c>
      <c r="AI869" s="350">
        <v>0</v>
      </c>
      <c r="AJ869" s="14"/>
    </row>
    <row r="870" spans="2:36" outlineLevel="1" x14ac:dyDescent="0.2">
      <c r="C870" s="119">
        <v>22</v>
      </c>
      <c r="D870" s="329"/>
      <c r="E870" s="329"/>
      <c r="F870" s="329" t="s">
        <v>290</v>
      </c>
      <c r="G870" s="329"/>
      <c r="H870" s="329"/>
      <c r="I870" s="330"/>
      <c r="J870" s="330"/>
      <c r="K870" s="330"/>
      <c r="L870" s="330"/>
      <c r="M870" s="330"/>
      <c r="N870" s="330"/>
      <c r="O870" s="330"/>
      <c r="P870" s="330"/>
      <c r="Q870" s="16" t="s">
        <v>110</v>
      </c>
      <c r="R870" s="304">
        <v>0</v>
      </c>
      <c r="S870" s="305">
        <v>0</v>
      </c>
      <c r="T870" s="305">
        <v>0</v>
      </c>
      <c r="U870" s="305">
        <v>0</v>
      </c>
      <c r="V870" s="305">
        <v>0</v>
      </c>
      <c r="W870" s="306">
        <v>0</v>
      </c>
      <c r="X870" s="305">
        <v>0</v>
      </c>
      <c r="Y870" s="305">
        <v>0</v>
      </c>
      <c r="Z870" s="305">
        <v>0</v>
      </c>
      <c r="AA870" s="305">
        <v>0</v>
      </c>
      <c r="AB870" s="307">
        <v>0</v>
      </c>
      <c r="AC870" s="307">
        <v>0</v>
      </c>
      <c r="AD870" s="307">
        <v>0</v>
      </c>
      <c r="AE870" s="307">
        <v>0</v>
      </c>
      <c r="AF870" s="307">
        <v>0</v>
      </c>
      <c r="AG870" s="307">
        <v>0</v>
      </c>
      <c r="AH870" s="362">
        <v>0</v>
      </c>
      <c r="AI870" s="362">
        <v>0</v>
      </c>
      <c r="AJ870" s="14"/>
    </row>
    <row r="871" spans="2:36" outlineLevel="1" x14ac:dyDescent="0.2">
      <c r="C871" s="119">
        <v>22</v>
      </c>
      <c r="D871" s="329"/>
      <c r="E871" s="329"/>
      <c r="F871" s="363" t="s">
        <v>302</v>
      </c>
      <c r="G871" s="364"/>
      <c r="H871" s="364"/>
      <c r="I871" s="365"/>
      <c r="J871" s="365"/>
      <c r="K871" s="365"/>
      <c r="L871" s="365"/>
      <c r="M871" s="365"/>
      <c r="N871" s="365"/>
      <c r="O871" s="365"/>
      <c r="P871" s="365"/>
      <c r="Q871" s="366" t="s">
        <v>110</v>
      </c>
      <c r="R871" s="367">
        <v>0</v>
      </c>
      <c r="S871" s="368">
        <v>0</v>
      </c>
      <c r="T871" s="368">
        <v>0</v>
      </c>
      <c r="U871" s="368">
        <v>0</v>
      </c>
      <c r="V871" s="368">
        <v>0</v>
      </c>
      <c r="W871" s="369">
        <v>0</v>
      </c>
      <c r="X871" s="368">
        <v>0</v>
      </c>
      <c r="Y871" s="368">
        <v>0</v>
      </c>
      <c r="Z871" s="368">
        <v>0</v>
      </c>
      <c r="AA871" s="368">
        <v>0</v>
      </c>
      <c r="AB871" s="327">
        <v>0</v>
      </c>
      <c r="AC871" s="327">
        <v>0</v>
      </c>
      <c r="AD871" s="327">
        <v>0</v>
      </c>
      <c r="AE871" s="327">
        <v>0</v>
      </c>
      <c r="AF871" s="327">
        <v>0</v>
      </c>
      <c r="AG871" s="327">
        <v>0</v>
      </c>
      <c r="AH871" s="370">
        <v>0</v>
      </c>
      <c r="AI871" s="370">
        <v>0</v>
      </c>
      <c r="AJ871" s="14"/>
    </row>
    <row r="872" spans="2:36" outlineLevel="1" x14ac:dyDescent="0.2">
      <c r="C872" s="119">
        <v>22</v>
      </c>
      <c r="D872" s="329"/>
      <c r="E872" s="329"/>
      <c r="F872" s="371" t="s">
        <v>303</v>
      </c>
      <c r="G872" s="329"/>
      <c r="H872" s="329"/>
      <c r="I872" s="330"/>
      <c r="J872" s="330"/>
      <c r="K872" s="330"/>
      <c r="L872" s="330"/>
      <c r="M872" s="330"/>
      <c r="N872" s="330"/>
      <c r="O872" s="330"/>
      <c r="P872" s="330"/>
      <c r="Q872" s="16" t="s">
        <v>110</v>
      </c>
      <c r="R872" s="314">
        <v>0</v>
      </c>
      <c r="S872" s="315">
        <v>0</v>
      </c>
      <c r="T872" s="315">
        <v>0</v>
      </c>
      <c r="U872" s="315">
        <v>0</v>
      </c>
      <c r="V872" s="315">
        <v>0</v>
      </c>
      <c r="W872" s="316">
        <v>0</v>
      </c>
      <c r="X872" s="315">
        <v>0</v>
      </c>
      <c r="Y872" s="315">
        <v>0</v>
      </c>
      <c r="Z872" s="315">
        <v>0</v>
      </c>
      <c r="AA872" s="315">
        <v>0</v>
      </c>
      <c r="AB872" s="5">
        <v>0</v>
      </c>
      <c r="AC872" s="5">
        <v>0</v>
      </c>
      <c r="AD872" s="5">
        <v>0</v>
      </c>
      <c r="AE872" s="5">
        <v>0</v>
      </c>
      <c r="AF872" s="5">
        <v>0</v>
      </c>
      <c r="AG872" s="5">
        <v>0</v>
      </c>
      <c r="AH872" s="350">
        <v>0</v>
      </c>
      <c r="AI872" s="350">
        <v>0</v>
      </c>
      <c r="AJ872" s="14"/>
    </row>
    <row r="873" spans="2:36" outlineLevel="1" x14ac:dyDescent="0.2">
      <c r="C873" s="119">
        <v>22</v>
      </c>
      <c r="D873" s="329"/>
      <c r="E873" s="329"/>
      <c r="F873" s="372"/>
      <c r="G873" s="329"/>
      <c r="H873" s="329"/>
      <c r="I873" s="330"/>
      <c r="J873" s="330"/>
      <c r="K873" s="330"/>
      <c r="L873" s="330"/>
      <c r="M873" s="330"/>
      <c r="N873" s="330"/>
      <c r="O873" s="330"/>
      <c r="P873" s="330"/>
      <c r="Q873" s="16"/>
      <c r="R873" s="304"/>
      <c r="S873" s="305"/>
      <c r="T873" s="305"/>
      <c r="U873" s="305"/>
      <c r="V873" s="305"/>
      <c r="W873" s="306"/>
      <c r="X873" s="305"/>
      <c r="Y873" s="305"/>
      <c r="Z873" s="305"/>
      <c r="AA873" s="305"/>
      <c r="AB873" s="307"/>
      <c r="AC873" s="307"/>
      <c r="AD873" s="307"/>
      <c r="AE873" s="307"/>
      <c r="AF873" s="307"/>
      <c r="AG873" s="307"/>
      <c r="AH873" s="362"/>
      <c r="AI873" s="362"/>
      <c r="AJ873" s="14"/>
    </row>
    <row r="874" spans="2:36" outlineLevel="1" x14ac:dyDescent="0.2">
      <c r="C874" s="119">
        <v>22</v>
      </c>
      <c r="D874" s="329"/>
      <c r="E874" s="329"/>
      <c r="F874" s="329"/>
      <c r="G874" s="329"/>
      <c r="H874" s="329"/>
      <c r="I874" s="330"/>
      <c r="J874" s="330"/>
      <c r="K874" s="330"/>
      <c r="L874" s="330"/>
      <c r="M874" s="330"/>
      <c r="N874" s="330"/>
      <c r="O874" s="330"/>
      <c r="P874" s="330"/>
      <c r="Q874" s="330"/>
      <c r="R874" s="330"/>
      <c r="S874" s="329"/>
      <c r="T874" s="329"/>
      <c r="U874" s="330"/>
      <c r="V874" s="330"/>
      <c r="W874" s="330"/>
      <c r="X874" s="329"/>
      <c r="Y874" s="329"/>
      <c r="Z874" s="330"/>
      <c r="AA874" s="329"/>
      <c r="AB874" s="329"/>
      <c r="AC874" s="329"/>
      <c r="AD874" s="329"/>
      <c r="AE874" s="329"/>
      <c r="AF874" s="329"/>
      <c r="AG874" s="329"/>
      <c r="AH874" s="329"/>
      <c r="AI874" s="329"/>
      <c r="AJ874" s="14"/>
    </row>
    <row r="875" spans="2:36" s="11" customFormat="1" outlineLevel="1" x14ac:dyDescent="0.2">
      <c r="B875" s="310"/>
      <c r="C875" s="119">
        <v>22</v>
      </c>
      <c r="E875" s="120" t="s">
        <v>304</v>
      </c>
      <c r="F875" s="121"/>
      <c r="G875" s="121"/>
      <c r="H875" s="121"/>
      <c r="I875" s="121"/>
      <c r="J875" s="121"/>
      <c r="K875" s="121"/>
      <c r="L875" s="121"/>
      <c r="M875" s="121"/>
      <c r="N875" s="121"/>
      <c r="O875" s="121"/>
      <c r="P875" s="121"/>
      <c r="Q875" s="122"/>
      <c r="R875" s="123"/>
      <c r="S875" s="123"/>
      <c r="T875" s="123"/>
      <c r="U875" s="123"/>
      <c r="V875" s="123"/>
      <c r="W875" s="123"/>
      <c r="X875" s="123"/>
      <c r="Y875" s="123"/>
      <c r="Z875" s="123"/>
      <c r="AA875" s="123"/>
      <c r="AB875" s="123"/>
      <c r="AC875" s="123"/>
      <c r="AD875" s="123"/>
      <c r="AE875" s="123"/>
      <c r="AF875" s="123"/>
      <c r="AG875" s="123"/>
      <c r="AH875" s="123"/>
      <c r="AI875" s="123"/>
    </row>
    <row r="876" spans="2:36" s="11" customFormat="1" outlineLevel="1" x14ac:dyDescent="0.2">
      <c r="B876" s="310"/>
      <c r="C876" s="119">
        <v>22</v>
      </c>
      <c r="E876" s="373" t="s">
        <v>305</v>
      </c>
      <c r="F876" s="309"/>
      <c r="G876" s="309"/>
      <c r="H876" s="309"/>
      <c r="I876" s="309"/>
      <c r="J876" s="309"/>
      <c r="K876" s="309"/>
      <c r="L876" s="309"/>
      <c r="M876" s="309"/>
      <c r="N876" s="309"/>
      <c r="O876" s="309"/>
      <c r="P876" s="309"/>
      <c r="Q876" s="360"/>
      <c r="R876" s="361"/>
      <c r="S876" s="361"/>
      <c r="T876" s="361"/>
      <c r="U876" s="361"/>
      <c r="V876" s="361"/>
      <c r="W876" s="361"/>
      <c r="X876" s="361"/>
      <c r="Y876" s="361"/>
      <c r="Z876" s="361"/>
      <c r="AA876" s="361"/>
      <c r="AB876" s="361"/>
      <c r="AC876" s="361"/>
      <c r="AD876" s="361"/>
      <c r="AE876" s="361"/>
      <c r="AF876" s="361"/>
      <c r="AG876" s="361"/>
      <c r="AH876" s="361"/>
      <c r="AI876" s="361"/>
    </row>
    <row r="877" spans="2:36" outlineLevel="1" x14ac:dyDescent="0.2">
      <c r="C877" s="119">
        <v>22</v>
      </c>
      <c r="D877" s="329"/>
      <c r="E877" s="329"/>
      <c r="F877" s="329" t="s">
        <v>306</v>
      </c>
      <c r="G877" s="329"/>
      <c r="H877" s="329"/>
      <c r="I877" s="330"/>
      <c r="J877" s="330"/>
      <c r="K877" s="330"/>
      <c r="L877" s="330"/>
      <c r="M877" s="330"/>
      <c r="N877" s="330"/>
      <c r="O877" s="330"/>
      <c r="P877" s="330"/>
      <c r="Q877" s="16" t="s">
        <v>110</v>
      </c>
      <c r="R877" s="374">
        <v>0</v>
      </c>
      <c r="S877" s="375">
        <v>0</v>
      </c>
      <c r="T877" s="375">
        <v>0</v>
      </c>
      <c r="U877" s="376">
        <v>1896.1293526043646</v>
      </c>
      <c r="V877" s="376">
        <v>2011.706146452919</v>
      </c>
      <c r="W877" s="377">
        <v>2084.448812842676</v>
      </c>
      <c r="X877" s="375">
        <v>2236.6686288622504</v>
      </c>
      <c r="Y877" s="375">
        <v>2906.3994320572756</v>
      </c>
      <c r="Z877" s="376">
        <v>3565.9526476948977</v>
      </c>
      <c r="AA877" s="375">
        <v>2824.4002376017593</v>
      </c>
      <c r="AB877" s="378">
        <v>2895.3613018264145</v>
      </c>
      <c r="AC877" s="378">
        <v>2747.276214307863</v>
      </c>
      <c r="AD877" s="378">
        <v>2790.7261714246233</v>
      </c>
      <c r="AE877" s="378">
        <v>2745.2715835515201</v>
      </c>
      <c r="AF877" s="378">
        <v>3286.8611864916538</v>
      </c>
      <c r="AG877" s="378">
        <v>2767.9180794370413</v>
      </c>
      <c r="AH877" s="379">
        <v>2738.8459373244887</v>
      </c>
      <c r="AI877" s="379">
        <v>3641.7362000645044</v>
      </c>
      <c r="AJ877" s="14"/>
    </row>
    <row r="878" spans="2:36" outlineLevel="1" x14ac:dyDescent="0.2">
      <c r="C878" s="119">
        <v>22</v>
      </c>
      <c r="D878" s="329"/>
      <c r="E878" s="329"/>
      <c r="F878" s="329" t="s">
        <v>307</v>
      </c>
      <c r="G878" s="329"/>
      <c r="H878" s="329"/>
      <c r="I878" s="330"/>
      <c r="J878" s="330"/>
      <c r="K878" s="330"/>
      <c r="L878" s="330"/>
      <c r="M878" s="330"/>
      <c r="N878" s="330"/>
      <c r="O878" s="330"/>
      <c r="P878" s="330"/>
      <c r="Q878" s="16" t="s">
        <v>110</v>
      </c>
      <c r="R878" s="380"/>
      <c r="S878" s="381"/>
      <c r="T878" s="381"/>
      <c r="U878" s="382"/>
      <c r="V878" s="382"/>
      <c r="W878" s="383"/>
      <c r="X878" s="381"/>
      <c r="Y878" s="381"/>
      <c r="Z878" s="382"/>
      <c r="AA878" s="381"/>
      <c r="AB878" s="329"/>
      <c r="AC878" s="329"/>
      <c r="AD878" s="329"/>
      <c r="AE878" s="329"/>
      <c r="AF878" s="329"/>
      <c r="AG878" s="329"/>
      <c r="AH878" s="384"/>
      <c r="AI878" s="384"/>
      <c r="AJ878" s="14"/>
    </row>
    <row r="879" spans="2:36" outlineLevel="1" x14ac:dyDescent="0.2">
      <c r="C879" s="119">
        <v>22</v>
      </c>
      <c r="D879" s="329"/>
      <c r="E879" s="329"/>
      <c r="F879" s="329" t="s">
        <v>308</v>
      </c>
      <c r="G879" s="329"/>
      <c r="H879" s="329"/>
      <c r="I879" s="330"/>
      <c r="J879" s="330"/>
      <c r="K879" s="330"/>
      <c r="L879" s="330"/>
      <c r="M879" s="330"/>
      <c r="N879" s="330"/>
      <c r="O879" s="330"/>
      <c r="P879" s="330"/>
      <c r="Q879" s="16" t="s">
        <v>110</v>
      </c>
      <c r="R879" s="380"/>
      <c r="S879" s="381"/>
      <c r="T879" s="381"/>
      <c r="U879" s="382"/>
      <c r="V879" s="382"/>
      <c r="W879" s="383"/>
      <c r="X879" s="381"/>
      <c r="Y879" s="381"/>
      <c r="Z879" s="382"/>
      <c r="AA879" s="381"/>
      <c r="AB879" s="329"/>
      <c r="AC879" s="329"/>
      <c r="AD879" s="329"/>
      <c r="AE879" s="329"/>
      <c r="AF879" s="329"/>
      <c r="AG879" s="329"/>
      <c r="AH879" s="384"/>
      <c r="AI879" s="384"/>
      <c r="AJ879" s="14"/>
    </row>
    <row r="880" spans="2:36" outlineLevel="1" x14ac:dyDescent="0.2">
      <c r="C880" s="119">
        <v>22</v>
      </c>
      <c r="D880" s="329"/>
      <c r="E880" s="329"/>
      <c r="F880" s="329" t="s">
        <v>309</v>
      </c>
      <c r="G880" s="329"/>
      <c r="H880" s="329"/>
      <c r="I880" s="330"/>
      <c r="J880" s="330"/>
      <c r="K880" s="330"/>
      <c r="L880" s="330"/>
      <c r="M880" s="330"/>
      <c r="N880" s="330"/>
      <c r="O880" s="330"/>
      <c r="P880" s="330"/>
      <c r="Q880" s="16" t="s">
        <v>110</v>
      </c>
      <c r="R880" s="385"/>
      <c r="S880" s="386"/>
      <c r="T880" s="386"/>
      <c r="U880" s="387"/>
      <c r="V880" s="387"/>
      <c r="W880" s="388"/>
      <c r="X880" s="386"/>
      <c r="Y880" s="386"/>
      <c r="Z880" s="387"/>
      <c r="AA880" s="386"/>
      <c r="AB880" s="333"/>
      <c r="AC880" s="333"/>
      <c r="AD880" s="333"/>
      <c r="AE880" s="333"/>
      <c r="AF880" s="333"/>
      <c r="AG880" s="333"/>
      <c r="AH880" s="389"/>
      <c r="AI880" s="389"/>
      <c r="AJ880" s="14"/>
    </row>
    <row r="881" spans="2:36" outlineLevel="1" x14ac:dyDescent="0.2">
      <c r="C881" s="119">
        <v>22</v>
      </c>
      <c r="D881" s="329"/>
      <c r="E881" s="329"/>
      <c r="F881" s="364" t="s">
        <v>310</v>
      </c>
      <c r="G881" s="364"/>
      <c r="H881" s="364"/>
      <c r="I881" s="365"/>
      <c r="J881" s="365"/>
      <c r="K881" s="365"/>
      <c r="L881" s="365"/>
      <c r="M881" s="365"/>
      <c r="N881" s="365"/>
      <c r="O881" s="365"/>
      <c r="P881" s="365"/>
      <c r="Q881" s="366" t="s">
        <v>110</v>
      </c>
      <c r="R881" s="390">
        <v>0</v>
      </c>
      <c r="S881" s="391">
        <v>0</v>
      </c>
      <c r="T881" s="391">
        <v>0</v>
      </c>
      <c r="U881" s="390">
        <v>1896.1293526043646</v>
      </c>
      <c r="V881" s="390">
        <v>2011.706146452919</v>
      </c>
      <c r="W881" s="390">
        <v>2084.448812842676</v>
      </c>
      <c r="X881" s="391">
        <v>2236.6686288622504</v>
      </c>
      <c r="Y881" s="391">
        <v>2906.3994320572756</v>
      </c>
      <c r="Z881" s="390">
        <v>3565.9526476948977</v>
      </c>
      <c r="AA881" s="391">
        <v>2824.4002376017593</v>
      </c>
      <c r="AB881" s="391">
        <v>2895.3613018264145</v>
      </c>
      <c r="AC881" s="391">
        <v>2747.276214307863</v>
      </c>
      <c r="AD881" s="391">
        <v>2790.7261714246233</v>
      </c>
      <c r="AE881" s="391">
        <v>2745.2715835515201</v>
      </c>
      <c r="AF881" s="391">
        <v>3286.8611864916538</v>
      </c>
      <c r="AG881" s="391">
        <v>2767.9180794370413</v>
      </c>
      <c r="AH881" s="391">
        <v>2738.8459373244887</v>
      </c>
      <c r="AI881" s="391">
        <v>3641.7362000645044</v>
      </c>
      <c r="AJ881" s="14"/>
    </row>
    <row r="882" spans="2:36" outlineLevel="1" x14ac:dyDescent="0.2">
      <c r="C882" s="119">
        <v>22</v>
      </c>
      <c r="D882" s="329"/>
      <c r="E882" s="329"/>
      <c r="F882" s="329"/>
      <c r="G882" s="329"/>
      <c r="H882" s="329"/>
      <c r="I882" s="330"/>
      <c r="J882" s="330"/>
      <c r="K882" s="330"/>
      <c r="L882" s="330"/>
      <c r="M882" s="330"/>
      <c r="N882" s="330"/>
      <c r="O882" s="330"/>
      <c r="P882" s="330"/>
      <c r="Q882" s="330"/>
      <c r="R882" s="330"/>
      <c r="S882" s="329"/>
      <c r="T882" s="329"/>
      <c r="U882" s="330"/>
      <c r="V882" s="330"/>
      <c r="W882" s="330"/>
      <c r="X882" s="329"/>
      <c r="Y882" s="329"/>
      <c r="Z882" s="330"/>
      <c r="AA882" s="329"/>
      <c r="AB882" s="329"/>
      <c r="AC882" s="329"/>
      <c r="AD882" s="329"/>
      <c r="AE882" s="329"/>
      <c r="AF882" s="329"/>
      <c r="AG882" s="329"/>
      <c r="AH882" s="329"/>
      <c r="AI882" s="329"/>
      <c r="AJ882" s="14"/>
    </row>
    <row r="883" spans="2:36" outlineLevel="1" x14ac:dyDescent="0.2">
      <c r="C883" s="119">
        <v>22</v>
      </c>
      <c r="D883" s="329"/>
      <c r="E883" s="328" t="s">
        <v>311</v>
      </c>
      <c r="F883" s="329"/>
      <c r="G883" s="329"/>
      <c r="H883" s="329"/>
      <c r="I883" s="330"/>
      <c r="J883" s="330"/>
      <c r="K883" s="330"/>
      <c r="L883" s="330"/>
      <c r="M883" s="330"/>
      <c r="N883" s="330"/>
      <c r="O883" s="330"/>
      <c r="P883" s="330"/>
      <c r="Q883" s="330"/>
      <c r="R883" s="330"/>
      <c r="S883" s="329"/>
      <c r="T883" s="329"/>
      <c r="U883" s="330"/>
      <c r="V883" s="330"/>
      <c r="W883" s="330"/>
      <c r="X883" s="329"/>
      <c r="Y883" s="329"/>
      <c r="Z883" s="330"/>
      <c r="AA883" s="329"/>
      <c r="AB883" s="329"/>
      <c r="AC883" s="329"/>
      <c r="AD883" s="329"/>
      <c r="AE883" s="329"/>
      <c r="AF883" s="329"/>
      <c r="AG883" s="329"/>
      <c r="AH883" s="329"/>
      <c r="AI883" s="329"/>
      <c r="AJ883" s="14"/>
    </row>
    <row r="884" spans="2:36" outlineLevel="1" x14ac:dyDescent="0.2">
      <c r="C884" s="119">
        <v>22</v>
      </c>
      <c r="D884" s="329"/>
      <c r="E884" s="329"/>
      <c r="F884" s="329" t="s">
        <v>312</v>
      </c>
      <c r="G884" s="329"/>
      <c r="H884" s="329"/>
      <c r="I884" s="330"/>
      <c r="J884" s="330"/>
      <c r="K884" s="330"/>
      <c r="L884" s="330"/>
      <c r="M884" s="330"/>
      <c r="N884" s="330"/>
      <c r="O884" s="330"/>
      <c r="P884" s="330"/>
      <c r="Q884" s="16" t="s">
        <v>110</v>
      </c>
      <c r="R884" s="392">
        <v>0</v>
      </c>
      <c r="S884" s="393">
        <v>0</v>
      </c>
      <c r="T884" s="393">
        <v>0</v>
      </c>
      <c r="U884" s="394">
        <v>-1896.1293526043646</v>
      </c>
      <c r="V884" s="394">
        <v>-2011.706146452919</v>
      </c>
      <c r="W884" s="395">
        <v>-2084.448812842676</v>
      </c>
      <c r="X884" s="393">
        <v>-2236.6686288622504</v>
      </c>
      <c r="Y884" s="393">
        <v>-2906.3994320572756</v>
      </c>
      <c r="Z884" s="394">
        <v>-3565.9526476948977</v>
      </c>
      <c r="AA884" s="393">
        <v>-2824.4002376017593</v>
      </c>
      <c r="AB884" s="396">
        <v>-2895.3613018264145</v>
      </c>
      <c r="AC884" s="396">
        <v>-2747.276214307863</v>
      </c>
      <c r="AD884" s="396">
        <v>-2790.7261714246233</v>
      </c>
      <c r="AE884" s="396">
        <v>-2745.2715835515201</v>
      </c>
      <c r="AF884" s="396">
        <v>-3286.8611864916538</v>
      </c>
      <c r="AG884" s="396">
        <v>-2767.9180794370413</v>
      </c>
      <c r="AH884" s="397">
        <v>-2738.8459373244887</v>
      </c>
      <c r="AI884" s="397">
        <v>-3641.7362000645044</v>
      </c>
      <c r="AJ884" s="14"/>
    </row>
    <row r="885" spans="2:36" outlineLevel="1" x14ac:dyDescent="0.2">
      <c r="C885" s="119">
        <v>22</v>
      </c>
      <c r="D885" s="329"/>
      <c r="E885" s="329"/>
      <c r="F885" s="329" t="s">
        <v>313</v>
      </c>
      <c r="G885" s="329"/>
      <c r="H885" s="329"/>
      <c r="I885" s="330"/>
      <c r="J885" s="330"/>
      <c r="K885" s="330"/>
      <c r="L885" s="330"/>
      <c r="M885" s="330"/>
      <c r="N885" s="330"/>
      <c r="O885" s="330"/>
      <c r="P885" s="330"/>
      <c r="Q885" s="16" t="s">
        <v>110</v>
      </c>
      <c r="R885" s="380"/>
      <c r="S885" s="381"/>
      <c r="T885" s="381"/>
      <c r="U885" s="382"/>
      <c r="V885" s="382"/>
      <c r="W885" s="383"/>
      <c r="X885" s="381"/>
      <c r="Y885" s="381"/>
      <c r="Z885" s="382"/>
      <c r="AA885" s="381"/>
      <c r="AB885" s="329"/>
      <c r="AC885" s="329"/>
      <c r="AD885" s="329"/>
      <c r="AE885" s="329"/>
      <c r="AF885" s="329"/>
      <c r="AG885" s="329"/>
      <c r="AH885" s="384"/>
      <c r="AI885" s="384"/>
      <c r="AJ885" s="14"/>
    </row>
    <row r="886" spans="2:36" outlineLevel="1" x14ac:dyDescent="0.2">
      <c r="C886" s="119">
        <v>22</v>
      </c>
      <c r="D886" s="329"/>
      <c r="E886" s="329"/>
      <c r="F886" s="329" t="s">
        <v>314</v>
      </c>
      <c r="G886" s="329"/>
      <c r="H886" s="329"/>
      <c r="I886" s="330"/>
      <c r="J886" s="330"/>
      <c r="K886" s="330"/>
      <c r="L886" s="330"/>
      <c r="M886" s="330"/>
      <c r="N886" s="330"/>
      <c r="O886" s="330"/>
      <c r="P886" s="330"/>
      <c r="Q886" s="16" t="s">
        <v>110</v>
      </c>
      <c r="R886" s="398">
        <v>0</v>
      </c>
      <c r="S886" s="399">
        <v>0</v>
      </c>
      <c r="T886" s="399">
        <v>0</v>
      </c>
      <c r="U886" s="400">
        <v>0</v>
      </c>
      <c r="V886" s="400">
        <v>0</v>
      </c>
      <c r="W886" s="401">
        <v>0</v>
      </c>
      <c r="X886" s="399">
        <v>0</v>
      </c>
      <c r="Y886" s="399">
        <v>0</v>
      </c>
      <c r="Z886" s="400">
        <v>0</v>
      </c>
      <c r="AA886" s="399">
        <v>0</v>
      </c>
      <c r="AB886" s="339">
        <v>0</v>
      </c>
      <c r="AC886" s="339">
        <v>0</v>
      </c>
      <c r="AD886" s="339">
        <v>0</v>
      </c>
      <c r="AE886" s="339">
        <v>0</v>
      </c>
      <c r="AF886" s="339">
        <v>0</v>
      </c>
      <c r="AG886" s="339">
        <v>0</v>
      </c>
      <c r="AH886" s="402">
        <v>0</v>
      </c>
      <c r="AI886" s="402">
        <v>0</v>
      </c>
      <c r="AJ886" s="14"/>
    </row>
    <row r="887" spans="2:36" outlineLevel="1" x14ac:dyDescent="0.2">
      <c r="C887" s="119">
        <v>22</v>
      </c>
      <c r="D887" s="329"/>
      <c r="E887" s="329"/>
      <c r="F887" s="329" t="s">
        <v>315</v>
      </c>
      <c r="G887" s="329"/>
      <c r="H887" s="329"/>
      <c r="I887" s="330"/>
      <c r="J887" s="330"/>
      <c r="K887" s="330"/>
      <c r="L887" s="330"/>
      <c r="M887" s="330"/>
      <c r="N887" s="330"/>
      <c r="O887" s="330"/>
      <c r="P887" s="330"/>
      <c r="Q887" s="16" t="s">
        <v>110</v>
      </c>
      <c r="R887" s="304">
        <v>0</v>
      </c>
      <c r="S887" s="305">
        <v>0</v>
      </c>
      <c r="T887" s="305">
        <v>0</v>
      </c>
      <c r="U887" s="305">
        <v>0</v>
      </c>
      <c r="V887" s="305">
        <v>0</v>
      </c>
      <c r="W887" s="306">
        <v>0</v>
      </c>
      <c r="X887" s="305">
        <v>0</v>
      </c>
      <c r="Y887" s="305">
        <v>0</v>
      </c>
      <c r="Z887" s="305">
        <v>0</v>
      </c>
      <c r="AA887" s="305">
        <v>0</v>
      </c>
      <c r="AB887" s="307">
        <v>0</v>
      </c>
      <c r="AC887" s="307">
        <v>0</v>
      </c>
      <c r="AD887" s="307">
        <v>0</v>
      </c>
      <c r="AE887" s="307">
        <v>0</v>
      </c>
      <c r="AF887" s="307">
        <v>0</v>
      </c>
      <c r="AG887" s="307">
        <v>0</v>
      </c>
      <c r="AH887" s="362">
        <v>0</v>
      </c>
      <c r="AI887" s="362">
        <v>0</v>
      </c>
      <c r="AJ887" s="14"/>
    </row>
    <row r="888" spans="2:36" outlineLevel="1" x14ac:dyDescent="0.2">
      <c r="C888" s="119">
        <v>22</v>
      </c>
      <c r="D888" s="329"/>
      <c r="E888" s="329"/>
      <c r="F888" s="364" t="s">
        <v>316</v>
      </c>
      <c r="G888" s="364"/>
      <c r="H888" s="364"/>
      <c r="I888" s="365"/>
      <c r="J888" s="365"/>
      <c r="K888" s="365"/>
      <c r="L888" s="365"/>
      <c r="M888" s="365"/>
      <c r="N888" s="365"/>
      <c r="O888" s="365"/>
      <c r="P888" s="365"/>
      <c r="Q888" s="366" t="s">
        <v>110</v>
      </c>
      <c r="R888" s="390">
        <v>0</v>
      </c>
      <c r="S888" s="390">
        <v>0</v>
      </c>
      <c r="T888" s="390">
        <v>0</v>
      </c>
      <c r="U888" s="390">
        <v>-1896.1293526043646</v>
      </c>
      <c r="V888" s="390">
        <v>-2011.706146452919</v>
      </c>
      <c r="W888" s="390">
        <v>-2084.448812842676</v>
      </c>
      <c r="X888" s="390">
        <v>-2236.6686288622504</v>
      </c>
      <c r="Y888" s="390">
        <v>-2906.3994320572756</v>
      </c>
      <c r="Z888" s="390">
        <v>-3565.9526476948977</v>
      </c>
      <c r="AA888" s="390">
        <v>-2824.4002376017593</v>
      </c>
      <c r="AB888" s="390">
        <v>-2895.3613018264145</v>
      </c>
      <c r="AC888" s="390">
        <v>-2747.276214307863</v>
      </c>
      <c r="AD888" s="390">
        <v>-2790.7261714246233</v>
      </c>
      <c r="AE888" s="390">
        <v>-2745.2715835515201</v>
      </c>
      <c r="AF888" s="390">
        <v>-3286.8611864916538</v>
      </c>
      <c r="AG888" s="390">
        <v>-2767.9180794370413</v>
      </c>
      <c r="AH888" s="390">
        <v>-2738.8459373244887</v>
      </c>
      <c r="AI888" s="390">
        <v>-3641.7362000645044</v>
      </c>
      <c r="AJ888" s="14"/>
    </row>
    <row r="889" spans="2:36" outlineLevel="1" x14ac:dyDescent="0.2">
      <c r="C889" s="119">
        <v>22</v>
      </c>
      <c r="D889" s="329"/>
      <c r="E889" s="329"/>
      <c r="F889" s="329"/>
      <c r="G889" s="329"/>
      <c r="H889" s="329"/>
      <c r="I889" s="330"/>
      <c r="J889" s="330"/>
      <c r="K889" s="330"/>
      <c r="L889" s="330"/>
      <c r="M889" s="330"/>
      <c r="N889" s="330"/>
      <c r="O889" s="330"/>
      <c r="P889" s="330"/>
      <c r="Q889" s="330"/>
      <c r="R889" s="330"/>
      <c r="S889" s="329"/>
      <c r="T889" s="329"/>
      <c r="U889" s="330"/>
      <c r="V889" s="330"/>
      <c r="W889" s="330"/>
      <c r="X889" s="329"/>
      <c r="Y889" s="329"/>
      <c r="Z889" s="330"/>
      <c r="AA889" s="329"/>
      <c r="AB889" s="329"/>
      <c r="AC889" s="329"/>
      <c r="AD889" s="329"/>
      <c r="AE889" s="329"/>
      <c r="AF889" s="329"/>
      <c r="AG889" s="329"/>
      <c r="AH889" s="329"/>
      <c r="AI889" s="329"/>
      <c r="AJ889" s="14"/>
    </row>
    <row r="890" spans="2:36" s="310" customFormat="1" outlineLevel="1" x14ac:dyDescent="0.2">
      <c r="C890" s="119">
        <v>22</v>
      </c>
      <c r="E890" s="328" t="s">
        <v>317</v>
      </c>
      <c r="F890" s="259"/>
      <c r="G890" s="329"/>
      <c r="H890" s="329"/>
      <c r="I890" s="330"/>
      <c r="J890" s="330"/>
      <c r="K890" s="330"/>
      <c r="L890" s="330"/>
      <c r="M890" s="330"/>
      <c r="N890" s="330"/>
      <c r="O890" s="330"/>
      <c r="P890" s="330"/>
      <c r="Q890" s="16" t="s">
        <v>110</v>
      </c>
      <c r="R890" s="340">
        <v>0</v>
      </c>
      <c r="S890" s="341">
        <v>0</v>
      </c>
      <c r="T890" s="341">
        <v>0</v>
      </c>
      <c r="U890" s="341">
        <v>0</v>
      </c>
      <c r="V890" s="341">
        <v>0</v>
      </c>
      <c r="W890" s="342">
        <v>0</v>
      </c>
      <c r="X890" s="341">
        <v>0</v>
      </c>
      <c r="Y890" s="341">
        <v>0</v>
      </c>
      <c r="Z890" s="341">
        <v>0</v>
      </c>
      <c r="AA890" s="341">
        <v>0</v>
      </c>
      <c r="AB890" s="343">
        <v>0</v>
      </c>
      <c r="AC890" s="343">
        <v>0</v>
      </c>
      <c r="AD890" s="343">
        <v>0</v>
      </c>
      <c r="AE890" s="343">
        <v>0</v>
      </c>
      <c r="AF890" s="343">
        <v>0</v>
      </c>
      <c r="AG890" s="343">
        <v>0</v>
      </c>
      <c r="AH890" s="344">
        <v>0</v>
      </c>
      <c r="AI890" s="344">
        <v>0</v>
      </c>
      <c r="AJ890" s="403"/>
    </row>
    <row r="891" spans="2:36" outlineLevel="1" x14ac:dyDescent="0.2">
      <c r="C891" s="119">
        <v>22</v>
      </c>
      <c r="D891" s="259"/>
      <c r="E891" s="259"/>
      <c r="G891" s="259"/>
      <c r="H891" s="259"/>
      <c r="I891" s="16"/>
      <c r="J891" s="16"/>
      <c r="K891" s="16"/>
      <c r="L891" s="16"/>
      <c r="M891" s="16"/>
      <c r="N891" s="16"/>
      <c r="O891" s="16"/>
      <c r="P891" s="16"/>
      <c r="Q891" s="16"/>
      <c r="R891" s="16"/>
      <c r="S891" s="259"/>
      <c r="T891" s="259"/>
      <c r="U891" s="16"/>
      <c r="V891" s="16"/>
      <c r="W891" s="16"/>
      <c r="X891" s="259"/>
      <c r="Y891" s="259"/>
      <c r="Z891" s="16"/>
      <c r="AA891" s="259"/>
      <c r="AB891" s="259"/>
      <c r="AC891" s="259"/>
      <c r="AD891" s="259"/>
      <c r="AE891" s="259"/>
      <c r="AF891" s="259"/>
      <c r="AG891" s="259"/>
      <c r="AH891" s="259"/>
      <c r="AI891" s="259"/>
      <c r="AJ891" s="14"/>
    </row>
    <row r="892" spans="2:36" s="11" customFormat="1" outlineLevel="1" x14ac:dyDescent="0.2">
      <c r="B892" s="310"/>
      <c r="C892" s="119">
        <v>22</v>
      </c>
      <c r="E892" s="120" t="s">
        <v>318</v>
      </c>
      <c r="F892" s="121"/>
      <c r="G892" s="121"/>
      <c r="H892" s="121"/>
      <c r="I892" s="121"/>
      <c r="J892" s="121"/>
      <c r="K892" s="121"/>
      <c r="L892" s="121"/>
      <c r="M892" s="121"/>
      <c r="N892" s="121"/>
      <c r="O892" s="121"/>
      <c r="P892" s="121"/>
      <c r="Q892" s="122"/>
      <c r="R892" s="123"/>
      <c r="S892" s="123"/>
      <c r="T892" s="123"/>
      <c r="U892" s="123"/>
      <c r="V892" s="123"/>
      <c r="W892" s="123"/>
      <c r="X892" s="123"/>
      <c r="Y892" s="123"/>
      <c r="Z892" s="123"/>
      <c r="AA892" s="123"/>
      <c r="AB892" s="123"/>
      <c r="AC892" s="123"/>
      <c r="AD892" s="123"/>
      <c r="AE892" s="123"/>
      <c r="AF892" s="123"/>
      <c r="AG892" s="123"/>
      <c r="AH892" s="123"/>
      <c r="AI892" s="123"/>
    </row>
    <row r="893" spans="2:36" outlineLevel="1" x14ac:dyDescent="0.2">
      <c r="C893" s="119">
        <v>22</v>
      </c>
      <c r="D893" s="259"/>
      <c r="E893" s="259"/>
      <c r="F893" s="259"/>
      <c r="G893" s="259"/>
      <c r="H893" s="259"/>
      <c r="I893" s="16"/>
      <c r="J893" s="16"/>
      <c r="K893" s="16"/>
      <c r="L893" s="16"/>
      <c r="M893" s="16"/>
      <c r="N893" s="16"/>
      <c r="O893" s="16"/>
      <c r="P893" s="16"/>
      <c r="Q893" s="16"/>
      <c r="R893" s="16"/>
      <c r="S893" s="259"/>
      <c r="T893" s="259"/>
      <c r="U893" s="16"/>
      <c r="V893" s="16"/>
      <c r="W893" s="16"/>
      <c r="X893" s="259"/>
      <c r="Y893" s="259"/>
      <c r="Z893" s="16"/>
      <c r="AA893" s="259"/>
      <c r="AB893" s="259"/>
      <c r="AC893" s="259"/>
      <c r="AD893" s="259"/>
      <c r="AE893" s="259"/>
      <c r="AF893" s="259"/>
      <c r="AG893" s="259"/>
      <c r="AH893" s="259"/>
      <c r="AI893" s="259"/>
      <c r="AJ893" s="14"/>
    </row>
    <row r="894" spans="2:36" outlineLevel="1" x14ac:dyDescent="0.2">
      <c r="C894" s="119">
        <v>22</v>
      </c>
      <c r="D894" s="259"/>
      <c r="E894" s="373" t="s">
        <v>319</v>
      </c>
      <c r="F894" s="259"/>
      <c r="G894" s="259"/>
      <c r="H894" s="259"/>
      <c r="I894" s="16"/>
      <c r="J894" s="16"/>
      <c r="K894" s="16"/>
      <c r="L894" s="16"/>
      <c r="M894" s="16"/>
      <c r="N894" s="16"/>
      <c r="O894" s="16"/>
      <c r="P894" s="16"/>
      <c r="Q894" s="16" t="s">
        <v>110</v>
      </c>
      <c r="R894" s="340">
        <v>0</v>
      </c>
      <c r="S894" s="341">
        <v>0</v>
      </c>
      <c r="T894" s="341">
        <v>0</v>
      </c>
      <c r="U894" s="341">
        <v>0</v>
      </c>
      <c r="V894" s="341">
        <v>0</v>
      </c>
      <c r="W894" s="342">
        <v>0</v>
      </c>
      <c r="X894" s="341">
        <v>0</v>
      </c>
      <c r="Y894" s="341">
        <v>0</v>
      </c>
      <c r="Z894" s="341">
        <v>0</v>
      </c>
      <c r="AA894" s="341">
        <v>0</v>
      </c>
      <c r="AB894" s="343">
        <v>0</v>
      </c>
      <c r="AC894" s="343">
        <v>0</v>
      </c>
      <c r="AD894" s="343">
        <v>0</v>
      </c>
      <c r="AE894" s="343">
        <v>0</v>
      </c>
      <c r="AF894" s="343">
        <v>0</v>
      </c>
      <c r="AG894" s="343">
        <v>0</v>
      </c>
      <c r="AH894" s="344">
        <v>0</v>
      </c>
      <c r="AI894" s="344">
        <v>0</v>
      </c>
      <c r="AJ894" s="14"/>
    </row>
    <row r="895" spans="2:36" outlineLevel="1" x14ac:dyDescent="0.2">
      <c r="C895" s="119">
        <v>22</v>
      </c>
      <c r="D895" s="259"/>
      <c r="E895" s="373"/>
      <c r="F895" s="259"/>
      <c r="G895" s="259"/>
      <c r="H895" s="259"/>
      <c r="I895" s="16"/>
      <c r="J895" s="16"/>
      <c r="K895" s="16"/>
      <c r="L895" s="16"/>
      <c r="M895" s="16"/>
      <c r="N895" s="16"/>
      <c r="O895" s="16"/>
      <c r="P895" s="16"/>
      <c r="Q895" s="16"/>
      <c r="R895" s="16"/>
      <c r="S895" s="259"/>
      <c r="T895" s="259"/>
      <c r="U895" s="16"/>
      <c r="V895" s="16"/>
      <c r="W895" s="16"/>
      <c r="X895" s="259"/>
      <c r="Y895" s="259"/>
      <c r="Z895" s="16"/>
      <c r="AA895" s="259"/>
      <c r="AB895" s="259"/>
      <c r="AC895" s="259"/>
      <c r="AD895" s="259"/>
      <c r="AE895" s="259"/>
      <c r="AF895" s="259"/>
      <c r="AG895" s="259"/>
      <c r="AH895" s="259"/>
      <c r="AI895" s="259"/>
      <c r="AJ895" s="14"/>
    </row>
    <row r="896" spans="2:36" s="310" customFormat="1" outlineLevel="1" x14ac:dyDescent="0.2">
      <c r="C896" s="119">
        <v>22</v>
      </c>
      <c r="D896" s="329"/>
      <c r="E896" s="328" t="s">
        <v>320</v>
      </c>
      <c r="F896" s="329"/>
      <c r="G896" s="329"/>
      <c r="H896" s="329"/>
      <c r="I896" s="330"/>
      <c r="J896" s="330"/>
      <c r="K896" s="330"/>
      <c r="L896" s="330"/>
      <c r="M896" s="330"/>
      <c r="N896" s="330"/>
      <c r="O896" s="330"/>
      <c r="P896" s="330"/>
      <c r="Q896" s="16" t="s">
        <v>110</v>
      </c>
      <c r="R896" s="404">
        <v>0</v>
      </c>
      <c r="S896" s="405">
        <v>0</v>
      </c>
      <c r="T896" s="405">
        <v>0</v>
      </c>
      <c r="U896" s="405">
        <v>0</v>
      </c>
      <c r="V896" s="405">
        <v>0</v>
      </c>
      <c r="W896" s="405">
        <v>0</v>
      </c>
      <c r="X896" s="405">
        <v>0</v>
      </c>
      <c r="Y896" s="405">
        <v>0</v>
      </c>
      <c r="Z896" s="405">
        <v>0</v>
      </c>
      <c r="AA896" s="405">
        <v>0</v>
      </c>
      <c r="AB896" s="405">
        <v>0</v>
      </c>
      <c r="AC896" s="405">
        <v>0</v>
      </c>
      <c r="AD896" s="405">
        <v>0</v>
      </c>
      <c r="AE896" s="405">
        <v>0</v>
      </c>
      <c r="AF896" s="405">
        <v>0</v>
      </c>
      <c r="AG896" s="405">
        <v>0</v>
      </c>
      <c r="AH896" s="406">
        <v>0</v>
      </c>
      <c r="AI896" s="406">
        <v>0</v>
      </c>
      <c r="AJ896" s="403"/>
    </row>
    <row r="897" spans="2:36" s="310" customFormat="1" outlineLevel="1" x14ac:dyDescent="0.2">
      <c r="D897" s="329"/>
      <c r="E897" s="329"/>
      <c r="F897" s="329"/>
      <c r="G897" s="329"/>
      <c r="H897" s="329"/>
      <c r="I897" s="330"/>
      <c r="J897" s="330"/>
      <c r="K897" s="330"/>
      <c r="L897" s="330"/>
      <c r="M897" s="330"/>
      <c r="N897" s="330"/>
      <c r="O897" s="330"/>
      <c r="P897" s="330"/>
      <c r="Q897" s="330"/>
      <c r="R897" s="330"/>
      <c r="S897" s="329"/>
      <c r="T897" s="329"/>
      <c r="U897" s="330"/>
      <c r="V897" s="330"/>
      <c r="W897" s="330"/>
      <c r="X897" s="329"/>
      <c r="Y897" s="329"/>
      <c r="Z897" s="330"/>
      <c r="AA897" s="329"/>
      <c r="AB897" s="329"/>
      <c r="AC897" s="329"/>
      <c r="AD897" s="329"/>
      <c r="AE897" s="329"/>
      <c r="AF897" s="329"/>
      <c r="AG897" s="329"/>
      <c r="AH897" s="329"/>
      <c r="AI897" s="329"/>
      <c r="AJ897" s="403"/>
    </row>
    <row r="898" spans="2:36" x14ac:dyDescent="0.2">
      <c r="C898" s="116" t="s">
        <v>152</v>
      </c>
      <c r="D898" s="67" t="s">
        <v>152</v>
      </c>
      <c r="E898" s="67"/>
      <c r="F898" s="67"/>
      <c r="G898" s="67" t="s">
        <v>298</v>
      </c>
      <c r="H898" s="102"/>
      <c r="I898" s="67"/>
      <c r="J898" s="67"/>
      <c r="K898" s="102"/>
      <c r="L898" s="67"/>
      <c r="M898" s="67"/>
      <c r="N898" s="67"/>
      <c r="O898" s="67"/>
      <c r="P898" s="67"/>
      <c r="Q898" s="117" t="s">
        <v>110</v>
      </c>
      <c r="R898" s="118">
        <v>0</v>
      </c>
      <c r="S898" s="118">
        <v>0</v>
      </c>
      <c r="T898" s="118">
        <v>0</v>
      </c>
      <c r="U898" s="118">
        <v>0</v>
      </c>
      <c r="V898" s="118">
        <v>0</v>
      </c>
      <c r="W898" s="118">
        <v>0</v>
      </c>
      <c r="X898" s="118">
        <v>0</v>
      </c>
      <c r="Y898" s="118">
        <v>0</v>
      </c>
      <c r="Z898" s="118">
        <v>0</v>
      </c>
      <c r="AA898" s="118">
        <v>0</v>
      </c>
      <c r="AB898" s="118">
        <v>0</v>
      </c>
      <c r="AC898" s="118">
        <v>0</v>
      </c>
      <c r="AD898" s="118">
        <v>0</v>
      </c>
      <c r="AE898" s="118">
        <v>0</v>
      </c>
      <c r="AF898" s="118">
        <v>0</v>
      </c>
      <c r="AG898" s="118">
        <v>0</v>
      </c>
      <c r="AH898" s="118">
        <v>0</v>
      </c>
      <c r="AI898" s="118">
        <v>0</v>
      </c>
    </row>
    <row r="899" spans="2:36" s="11" customFormat="1" outlineLevel="1" x14ac:dyDescent="0.2">
      <c r="B899" s="310"/>
      <c r="C899" s="81" t="s">
        <v>152</v>
      </c>
      <c r="D899" s="289"/>
      <c r="E899" s="120" t="s">
        <v>299</v>
      </c>
      <c r="F899" s="121"/>
      <c r="G899" s="121"/>
      <c r="H899" s="121"/>
      <c r="I899" s="121"/>
      <c r="J899" s="121"/>
      <c r="K899" s="121"/>
      <c r="L899" s="121"/>
      <c r="M899" s="121"/>
      <c r="N899" s="121"/>
      <c r="O899" s="121"/>
      <c r="P899" s="121"/>
      <c r="Q899" s="122"/>
      <c r="R899" s="123"/>
      <c r="S899" s="123"/>
      <c r="T899" s="123"/>
      <c r="U899" s="123"/>
      <c r="V899" s="123"/>
      <c r="W899" s="123"/>
      <c r="X899" s="123"/>
      <c r="Y899" s="123"/>
      <c r="Z899" s="123"/>
      <c r="AA899" s="123"/>
      <c r="AB899" s="123"/>
      <c r="AC899" s="123"/>
      <c r="AD899" s="123"/>
      <c r="AE899" s="123"/>
      <c r="AF899" s="123"/>
      <c r="AG899" s="123"/>
      <c r="AH899" s="123"/>
      <c r="AI899" s="123"/>
    </row>
    <row r="900" spans="2:36" s="11" customFormat="1" outlineLevel="1" x14ac:dyDescent="0.2">
      <c r="B900" s="310"/>
      <c r="C900" s="81" t="s">
        <v>152</v>
      </c>
      <c r="D900" s="289"/>
      <c r="E900" s="359"/>
      <c r="F900" s="309"/>
      <c r="G900" s="309"/>
      <c r="H900" s="309"/>
      <c r="I900" s="309"/>
      <c r="J900" s="309"/>
      <c r="K900" s="309"/>
      <c r="L900" s="309"/>
      <c r="M900" s="309"/>
      <c r="N900" s="309"/>
      <c r="O900" s="309"/>
      <c r="P900" s="309"/>
      <c r="Q900" s="360"/>
      <c r="R900" s="361"/>
      <c r="S900" s="361"/>
      <c r="T900" s="361"/>
      <c r="U900" s="361"/>
      <c r="V900" s="361"/>
      <c r="W900" s="361"/>
      <c r="X900" s="361"/>
      <c r="Y900" s="361"/>
      <c r="Z900" s="361"/>
      <c r="AA900" s="361"/>
      <c r="AB900" s="361"/>
      <c r="AC900" s="361"/>
      <c r="AD900" s="361"/>
      <c r="AE900" s="361"/>
      <c r="AF900" s="361"/>
      <c r="AG900" s="361"/>
      <c r="AH900" s="361"/>
      <c r="AI900" s="361"/>
    </row>
    <row r="901" spans="2:36" outlineLevel="1" x14ac:dyDescent="0.2">
      <c r="C901" s="81" t="s">
        <v>152</v>
      </c>
      <c r="D901" s="408"/>
      <c r="E901" s="124" t="s">
        <v>300</v>
      </c>
      <c r="F901" s="329"/>
      <c r="G901" s="329"/>
      <c r="H901" s="329"/>
      <c r="I901" s="330"/>
      <c r="J901" s="330"/>
      <c r="K901" s="330"/>
      <c r="L901" s="330"/>
      <c r="M901" s="330"/>
      <c r="N901" s="330"/>
      <c r="O901" s="330"/>
      <c r="P901" s="330"/>
      <c r="Q901" s="16" t="s">
        <v>110</v>
      </c>
      <c r="R901" s="299">
        <v>0</v>
      </c>
      <c r="S901" s="300">
        <v>0</v>
      </c>
      <c r="T901" s="300">
        <v>0</v>
      </c>
      <c r="U901" s="300">
        <v>0</v>
      </c>
      <c r="V901" s="300">
        <v>0</v>
      </c>
      <c r="W901" s="301">
        <v>0</v>
      </c>
      <c r="X901" s="300">
        <v>0</v>
      </c>
      <c r="Y901" s="300">
        <v>0</v>
      </c>
      <c r="Z901" s="300">
        <v>0</v>
      </c>
      <c r="AA901" s="300">
        <v>0</v>
      </c>
      <c r="AB901" s="302">
        <v>0</v>
      </c>
      <c r="AC901" s="302">
        <v>0</v>
      </c>
      <c r="AD901" s="302">
        <v>0</v>
      </c>
      <c r="AE901" s="302">
        <v>0</v>
      </c>
      <c r="AF901" s="302">
        <v>0</v>
      </c>
      <c r="AG901" s="302">
        <v>0</v>
      </c>
      <c r="AH901" s="348">
        <v>0</v>
      </c>
      <c r="AI901" s="348">
        <v>0</v>
      </c>
      <c r="AJ901" s="14"/>
    </row>
    <row r="902" spans="2:36" outlineLevel="1" x14ac:dyDescent="0.2">
      <c r="C902" s="81" t="s">
        <v>152</v>
      </c>
      <c r="D902" s="408"/>
      <c r="E902" s="124" t="s">
        <v>231</v>
      </c>
      <c r="F902" s="329"/>
      <c r="G902" s="329"/>
      <c r="H902" s="329"/>
      <c r="I902" s="330"/>
      <c r="J902" s="330"/>
      <c r="K902" s="330"/>
      <c r="L902" s="330"/>
      <c r="M902" s="330"/>
      <c r="N902" s="330"/>
      <c r="O902" s="330"/>
      <c r="P902" s="330"/>
      <c r="Q902" s="16" t="s">
        <v>110</v>
      </c>
      <c r="R902" s="314">
        <v>0</v>
      </c>
      <c r="S902" s="315">
        <v>0</v>
      </c>
      <c r="T902" s="315">
        <v>0</v>
      </c>
      <c r="U902" s="315">
        <v>0</v>
      </c>
      <c r="V902" s="315">
        <v>0</v>
      </c>
      <c r="W902" s="316">
        <v>0</v>
      </c>
      <c r="X902" s="315">
        <v>0</v>
      </c>
      <c r="Y902" s="315">
        <v>0</v>
      </c>
      <c r="Z902" s="315">
        <v>0</v>
      </c>
      <c r="AA902" s="315">
        <v>0</v>
      </c>
      <c r="AB902" s="5">
        <v>0</v>
      </c>
      <c r="AC902" s="5">
        <v>0</v>
      </c>
      <c r="AD902" s="5">
        <v>0</v>
      </c>
      <c r="AE902" s="5">
        <v>0</v>
      </c>
      <c r="AF902" s="5">
        <v>0</v>
      </c>
      <c r="AG902" s="5">
        <v>0</v>
      </c>
      <c r="AH902" s="350">
        <v>0</v>
      </c>
      <c r="AI902" s="350">
        <v>0</v>
      </c>
      <c r="AJ902" s="14"/>
    </row>
    <row r="903" spans="2:36" outlineLevel="1" x14ac:dyDescent="0.2">
      <c r="C903" s="81" t="s">
        <v>152</v>
      </c>
      <c r="D903" s="408"/>
      <c r="E903" s="328" t="s">
        <v>230</v>
      </c>
      <c r="F903" s="329"/>
      <c r="G903" s="329"/>
      <c r="H903" s="329"/>
      <c r="I903" s="330"/>
      <c r="J903" s="330"/>
      <c r="K903" s="330"/>
      <c r="L903" s="330"/>
      <c r="M903" s="330"/>
      <c r="N903" s="330"/>
      <c r="O903" s="330"/>
      <c r="P903" s="330"/>
      <c r="Q903" s="16" t="s">
        <v>110</v>
      </c>
      <c r="R903" s="314">
        <v>0</v>
      </c>
      <c r="S903" s="315">
        <v>0</v>
      </c>
      <c r="T903" s="315">
        <v>0</v>
      </c>
      <c r="U903" s="315">
        <v>0</v>
      </c>
      <c r="V903" s="315">
        <v>0</v>
      </c>
      <c r="W903" s="316">
        <v>0</v>
      </c>
      <c r="X903" s="315">
        <v>0</v>
      </c>
      <c r="Y903" s="315">
        <v>0</v>
      </c>
      <c r="Z903" s="315">
        <v>0</v>
      </c>
      <c r="AA903" s="315">
        <v>0</v>
      </c>
      <c r="AB903" s="5">
        <v>0</v>
      </c>
      <c r="AC903" s="5">
        <v>0</v>
      </c>
      <c r="AD903" s="5">
        <v>0</v>
      </c>
      <c r="AE903" s="5">
        <v>0</v>
      </c>
      <c r="AF903" s="5">
        <v>0</v>
      </c>
      <c r="AG903" s="5">
        <v>0</v>
      </c>
      <c r="AH903" s="350">
        <v>0</v>
      </c>
      <c r="AI903" s="350">
        <v>0</v>
      </c>
      <c r="AJ903" s="14"/>
    </row>
    <row r="904" spans="2:36" outlineLevel="1" x14ac:dyDescent="0.2">
      <c r="C904" s="81" t="s">
        <v>152</v>
      </c>
      <c r="D904" s="408"/>
      <c r="E904" s="328" t="s">
        <v>17</v>
      </c>
      <c r="F904" s="329"/>
      <c r="G904" s="329"/>
      <c r="H904" s="329"/>
      <c r="I904" s="330"/>
      <c r="J904" s="330"/>
      <c r="K904" s="330"/>
      <c r="L904" s="330"/>
      <c r="M904" s="330"/>
      <c r="N904" s="330"/>
      <c r="O904" s="330"/>
      <c r="P904" s="330"/>
      <c r="Q904" s="16" t="s">
        <v>110</v>
      </c>
      <c r="R904" s="314"/>
      <c r="S904" s="315"/>
      <c r="T904" s="315"/>
      <c r="U904" s="315"/>
      <c r="V904" s="315"/>
      <c r="W904" s="316"/>
      <c r="X904" s="315"/>
      <c r="Y904" s="315"/>
      <c r="Z904" s="315"/>
      <c r="AA904" s="315"/>
      <c r="AB904" s="5"/>
      <c r="AC904" s="5"/>
      <c r="AD904" s="5"/>
      <c r="AE904" s="5"/>
      <c r="AF904" s="5"/>
      <c r="AG904" s="5"/>
      <c r="AH904" s="350"/>
      <c r="AI904" s="350"/>
      <c r="AJ904" s="14"/>
    </row>
    <row r="905" spans="2:36" outlineLevel="1" x14ac:dyDescent="0.2">
      <c r="C905" s="81" t="s">
        <v>152</v>
      </c>
      <c r="D905" s="408"/>
      <c r="E905" s="328" t="s">
        <v>266</v>
      </c>
      <c r="F905" s="329"/>
      <c r="G905" s="329"/>
      <c r="H905" s="329"/>
      <c r="I905" s="330"/>
      <c r="J905" s="330"/>
      <c r="K905" s="330"/>
      <c r="L905" s="330"/>
      <c r="M905" s="330"/>
      <c r="N905" s="330"/>
      <c r="O905" s="330"/>
      <c r="P905" s="330"/>
      <c r="Q905" s="16" t="s">
        <v>110</v>
      </c>
      <c r="R905" s="314">
        <v>0</v>
      </c>
      <c r="S905" s="315">
        <v>0</v>
      </c>
      <c r="T905" s="315">
        <v>0</v>
      </c>
      <c r="U905" s="315">
        <v>0</v>
      </c>
      <c r="V905" s="315">
        <v>0</v>
      </c>
      <c r="W905" s="316">
        <v>0</v>
      </c>
      <c r="X905" s="315">
        <v>0</v>
      </c>
      <c r="Y905" s="315">
        <v>0</v>
      </c>
      <c r="Z905" s="315">
        <v>0</v>
      </c>
      <c r="AA905" s="315">
        <v>0</v>
      </c>
      <c r="AB905" s="5">
        <v>0</v>
      </c>
      <c r="AC905" s="5">
        <v>0</v>
      </c>
      <c r="AD905" s="5">
        <v>0</v>
      </c>
      <c r="AE905" s="5">
        <v>0</v>
      </c>
      <c r="AF905" s="5">
        <v>0</v>
      </c>
      <c r="AG905" s="5">
        <v>0</v>
      </c>
      <c r="AH905" s="350">
        <v>0</v>
      </c>
      <c r="AI905" s="350">
        <v>0</v>
      </c>
      <c r="AJ905" s="14"/>
    </row>
    <row r="906" spans="2:36" outlineLevel="1" x14ac:dyDescent="0.2">
      <c r="C906" s="81" t="s">
        <v>152</v>
      </c>
      <c r="D906" s="408"/>
      <c r="E906" s="328" t="s">
        <v>267</v>
      </c>
      <c r="F906" s="329"/>
      <c r="G906" s="329"/>
      <c r="H906" s="329"/>
      <c r="I906" s="330"/>
      <c r="J906" s="330"/>
      <c r="K906" s="330"/>
      <c r="L906" s="330"/>
      <c r="M906" s="330"/>
      <c r="N906" s="330"/>
      <c r="O906" s="330"/>
      <c r="P906" s="330"/>
      <c r="Q906" s="16" t="s">
        <v>110</v>
      </c>
      <c r="R906" s="304">
        <v>0</v>
      </c>
      <c r="S906" s="305">
        <v>0</v>
      </c>
      <c r="T906" s="305">
        <v>0</v>
      </c>
      <c r="U906" s="305">
        <v>0</v>
      </c>
      <c r="V906" s="305">
        <v>0</v>
      </c>
      <c r="W906" s="306">
        <v>0</v>
      </c>
      <c r="X906" s="305">
        <v>0</v>
      </c>
      <c r="Y906" s="305">
        <v>0</v>
      </c>
      <c r="Z906" s="305">
        <v>0</v>
      </c>
      <c r="AA906" s="305">
        <v>0</v>
      </c>
      <c r="AB906" s="307">
        <v>0</v>
      </c>
      <c r="AC906" s="307">
        <v>0</v>
      </c>
      <c r="AD906" s="307">
        <v>0</v>
      </c>
      <c r="AE906" s="307">
        <v>0</v>
      </c>
      <c r="AF906" s="307">
        <v>0</v>
      </c>
      <c r="AG906" s="307">
        <v>0</v>
      </c>
      <c r="AH906" s="362">
        <v>0</v>
      </c>
      <c r="AI906" s="362">
        <v>0</v>
      </c>
      <c r="AJ906" s="14"/>
    </row>
    <row r="907" spans="2:36" outlineLevel="1" x14ac:dyDescent="0.2">
      <c r="C907" s="81" t="s">
        <v>152</v>
      </c>
      <c r="D907" s="408"/>
      <c r="E907" s="328" t="s">
        <v>301</v>
      </c>
      <c r="F907" s="329"/>
      <c r="G907" s="329"/>
      <c r="H907" s="329"/>
      <c r="I907" s="330"/>
      <c r="J907" s="330"/>
      <c r="K907" s="330"/>
      <c r="L907" s="330"/>
      <c r="M907" s="330"/>
      <c r="N907" s="330"/>
      <c r="O907" s="330"/>
      <c r="P907" s="330"/>
      <c r="Q907" s="16"/>
      <c r="R907" s="5"/>
      <c r="S907" s="5"/>
      <c r="T907" s="5"/>
      <c r="U907" s="5"/>
      <c r="V907" s="5"/>
      <c r="W907" s="5"/>
      <c r="X907" s="5"/>
      <c r="Y907" s="5"/>
      <c r="Z907" s="5"/>
      <c r="AA907" s="5"/>
      <c r="AB907" s="5"/>
      <c r="AC907" s="5"/>
      <c r="AD907" s="5"/>
      <c r="AE907" s="5"/>
      <c r="AF907" s="5"/>
      <c r="AG907" s="5"/>
      <c r="AH907" s="5"/>
      <c r="AI907" s="5"/>
      <c r="AJ907" s="14"/>
    </row>
    <row r="908" spans="2:36" outlineLevel="1" x14ac:dyDescent="0.2">
      <c r="C908" s="81" t="s">
        <v>152</v>
      </c>
      <c r="D908" s="408"/>
      <c r="F908" s="329" t="s">
        <v>270</v>
      </c>
      <c r="G908" s="329"/>
      <c r="H908" s="329"/>
      <c r="I908" s="330"/>
      <c r="J908" s="330"/>
      <c r="K908" s="330"/>
      <c r="L908" s="330"/>
      <c r="M908" s="330"/>
      <c r="N908" s="330"/>
      <c r="O908" s="330"/>
      <c r="P908" s="330"/>
      <c r="Q908" s="16" t="s">
        <v>110</v>
      </c>
      <c r="R908" s="314">
        <v>0</v>
      </c>
      <c r="S908" s="315">
        <v>0</v>
      </c>
      <c r="T908" s="315">
        <v>0</v>
      </c>
      <c r="U908" s="315">
        <v>0</v>
      </c>
      <c r="V908" s="315">
        <v>0</v>
      </c>
      <c r="W908" s="316">
        <v>0</v>
      </c>
      <c r="X908" s="315">
        <v>0</v>
      </c>
      <c r="Y908" s="315">
        <v>0</v>
      </c>
      <c r="Z908" s="315">
        <v>0</v>
      </c>
      <c r="AA908" s="315">
        <v>0</v>
      </c>
      <c r="AB908" s="5">
        <v>0</v>
      </c>
      <c r="AC908" s="5">
        <v>0</v>
      </c>
      <c r="AD908" s="5">
        <v>0</v>
      </c>
      <c r="AE908" s="5">
        <v>0</v>
      </c>
      <c r="AF908" s="5">
        <v>0</v>
      </c>
      <c r="AG908" s="5">
        <v>0</v>
      </c>
      <c r="AH908" s="350">
        <v>0</v>
      </c>
      <c r="AI908" s="350">
        <v>0</v>
      </c>
      <c r="AJ908" s="14"/>
    </row>
    <row r="909" spans="2:36" outlineLevel="1" x14ac:dyDescent="0.2">
      <c r="C909" s="81" t="s">
        <v>152</v>
      </c>
      <c r="D909" s="408"/>
      <c r="E909" s="329"/>
      <c r="F909" s="329" t="s">
        <v>271</v>
      </c>
      <c r="G909" s="329"/>
      <c r="H909" s="329"/>
      <c r="I909" s="330"/>
      <c r="J909" s="330"/>
      <c r="K909" s="330"/>
      <c r="L909" s="330"/>
      <c r="M909" s="330"/>
      <c r="N909" s="330"/>
      <c r="O909" s="330"/>
      <c r="P909" s="330"/>
      <c r="Q909" s="16" t="s">
        <v>110</v>
      </c>
      <c r="R909" s="314">
        <v>0</v>
      </c>
      <c r="S909" s="315">
        <v>0</v>
      </c>
      <c r="T909" s="315">
        <v>0</v>
      </c>
      <c r="U909" s="315">
        <v>0</v>
      </c>
      <c r="V909" s="315">
        <v>0</v>
      </c>
      <c r="W909" s="316">
        <v>0</v>
      </c>
      <c r="X909" s="315">
        <v>0</v>
      </c>
      <c r="Y909" s="315">
        <v>0</v>
      </c>
      <c r="Z909" s="315">
        <v>0</v>
      </c>
      <c r="AA909" s="315">
        <v>0</v>
      </c>
      <c r="AB909" s="5">
        <v>0</v>
      </c>
      <c r="AC909" s="5">
        <v>0</v>
      </c>
      <c r="AD909" s="5">
        <v>0</v>
      </c>
      <c r="AE909" s="5">
        <v>0</v>
      </c>
      <c r="AF909" s="5">
        <v>0</v>
      </c>
      <c r="AG909" s="5">
        <v>0</v>
      </c>
      <c r="AH909" s="350">
        <v>0</v>
      </c>
      <c r="AI909" s="350">
        <v>0</v>
      </c>
      <c r="AJ909" s="14"/>
    </row>
    <row r="910" spans="2:36" outlineLevel="1" x14ac:dyDescent="0.2">
      <c r="C910" s="81" t="s">
        <v>152</v>
      </c>
      <c r="D910" s="408"/>
      <c r="E910" s="329"/>
      <c r="F910" s="329" t="s">
        <v>290</v>
      </c>
      <c r="G910" s="329"/>
      <c r="H910" s="329"/>
      <c r="I910" s="330"/>
      <c r="J910" s="330"/>
      <c r="K910" s="330"/>
      <c r="L910" s="330"/>
      <c r="M910" s="330"/>
      <c r="N910" s="330"/>
      <c r="O910" s="330"/>
      <c r="P910" s="330"/>
      <c r="Q910" s="16" t="s">
        <v>110</v>
      </c>
      <c r="R910" s="304">
        <v>0</v>
      </c>
      <c r="S910" s="305">
        <v>0</v>
      </c>
      <c r="T910" s="305">
        <v>0</v>
      </c>
      <c r="U910" s="305">
        <v>0</v>
      </c>
      <c r="V910" s="305">
        <v>0</v>
      </c>
      <c r="W910" s="306">
        <v>0</v>
      </c>
      <c r="X910" s="305">
        <v>0</v>
      </c>
      <c r="Y910" s="305">
        <v>0</v>
      </c>
      <c r="Z910" s="305">
        <v>0</v>
      </c>
      <c r="AA910" s="305">
        <v>0</v>
      </c>
      <c r="AB910" s="307">
        <v>0</v>
      </c>
      <c r="AC910" s="307">
        <v>0</v>
      </c>
      <c r="AD910" s="307">
        <v>0</v>
      </c>
      <c r="AE910" s="307">
        <v>0</v>
      </c>
      <c r="AF910" s="307">
        <v>0</v>
      </c>
      <c r="AG910" s="307">
        <v>0</v>
      </c>
      <c r="AH910" s="362">
        <v>0</v>
      </c>
      <c r="AI910" s="362">
        <v>0</v>
      </c>
      <c r="AJ910" s="14"/>
    </row>
    <row r="911" spans="2:36" outlineLevel="1" x14ac:dyDescent="0.2">
      <c r="C911" s="119" t="s">
        <v>152</v>
      </c>
      <c r="D911" s="329"/>
      <c r="E911" s="329"/>
      <c r="F911" s="363" t="s">
        <v>302</v>
      </c>
      <c r="G911" s="364"/>
      <c r="H911" s="364"/>
      <c r="I911" s="365"/>
      <c r="J911" s="365"/>
      <c r="K911" s="365"/>
      <c r="L911" s="365"/>
      <c r="M911" s="365"/>
      <c r="N911" s="365"/>
      <c r="O911" s="365"/>
      <c r="P911" s="365"/>
      <c r="Q911" s="366" t="s">
        <v>110</v>
      </c>
      <c r="R911" s="367">
        <v>0</v>
      </c>
      <c r="S911" s="368">
        <v>0</v>
      </c>
      <c r="T911" s="368">
        <v>0</v>
      </c>
      <c r="U911" s="368">
        <v>0</v>
      </c>
      <c r="V911" s="368">
        <v>0</v>
      </c>
      <c r="W911" s="369">
        <v>0</v>
      </c>
      <c r="X911" s="368">
        <v>0</v>
      </c>
      <c r="Y911" s="368">
        <v>0</v>
      </c>
      <c r="Z911" s="368">
        <v>0</v>
      </c>
      <c r="AA911" s="368">
        <v>0</v>
      </c>
      <c r="AB911" s="327">
        <v>0</v>
      </c>
      <c r="AC911" s="327">
        <v>0</v>
      </c>
      <c r="AD911" s="327">
        <v>0</v>
      </c>
      <c r="AE911" s="327">
        <v>0</v>
      </c>
      <c r="AF911" s="327">
        <v>0</v>
      </c>
      <c r="AG911" s="327">
        <v>0</v>
      </c>
      <c r="AH911" s="370">
        <v>0</v>
      </c>
      <c r="AI911" s="370">
        <v>0</v>
      </c>
      <c r="AJ911" s="14"/>
    </row>
    <row r="912" spans="2:36" outlineLevel="1" x14ac:dyDescent="0.2">
      <c r="C912" s="119" t="s">
        <v>152</v>
      </c>
      <c r="D912" s="329"/>
      <c r="E912" s="329"/>
      <c r="F912" s="371" t="s">
        <v>303</v>
      </c>
      <c r="G912" s="329"/>
      <c r="H912" s="329"/>
      <c r="I912" s="330"/>
      <c r="J912" s="330"/>
      <c r="K912" s="330"/>
      <c r="L912" s="330"/>
      <c r="M912" s="330"/>
      <c r="N912" s="330"/>
      <c r="O912" s="330"/>
      <c r="P912" s="330"/>
      <c r="Q912" s="16" t="s">
        <v>110</v>
      </c>
      <c r="R912" s="314">
        <v>0</v>
      </c>
      <c r="S912" s="315">
        <v>0</v>
      </c>
      <c r="T912" s="315">
        <v>0</v>
      </c>
      <c r="U912" s="315">
        <v>0</v>
      </c>
      <c r="V912" s="315">
        <v>0</v>
      </c>
      <c r="W912" s="316">
        <v>0</v>
      </c>
      <c r="X912" s="315">
        <v>0</v>
      </c>
      <c r="Y912" s="315">
        <v>0</v>
      </c>
      <c r="Z912" s="315">
        <v>0</v>
      </c>
      <c r="AA912" s="315">
        <v>0</v>
      </c>
      <c r="AB912" s="5">
        <v>0</v>
      </c>
      <c r="AC912" s="5">
        <v>0</v>
      </c>
      <c r="AD912" s="5">
        <v>0</v>
      </c>
      <c r="AE912" s="5">
        <v>0</v>
      </c>
      <c r="AF912" s="5">
        <v>0</v>
      </c>
      <c r="AG912" s="5">
        <v>0</v>
      </c>
      <c r="AH912" s="350">
        <v>0</v>
      </c>
      <c r="AI912" s="350">
        <v>0</v>
      </c>
      <c r="AJ912" s="14"/>
    </row>
    <row r="913" spans="2:36" outlineLevel="1" x14ac:dyDescent="0.2">
      <c r="C913" s="119" t="s">
        <v>152</v>
      </c>
      <c r="D913" s="329"/>
      <c r="E913" s="329"/>
      <c r="F913" s="372"/>
      <c r="G913" s="329"/>
      <c r="H913" s="329"/>
      <c r="I913" s="330"/>
      <c r="J913" s="330"/>
      <c r="K913" s="330"/>
      <c r="L913" s="330"/>
      <c r="M913" s="330"/>
      <c r="N913" s="330"/>
      <c r="O913" s="330"/>
      <c r="P913" s="330"/>
      <c r="Q913" s="16"/>
      <c r="R913" s="304"/>
      <c r="S913" s="305"/>
      <c r="T913" s="305"/>
      <c r="U913" s="305"/>
      <c r="V913" s="305"/>
      <c r="W913" s="306"/>
      <c r="X913" s="305"/>
      <c r="Y913" s="305"/>
      <c r="Z913" s="305"/>
      <c r="AA913" s="305"/>
      <c r="AB913" s="307"/>
      <c r="AC913" s="307"/>
      <c r="AD913" s="307"/>
      <c r="AE913" s="307"/>
      <c r="AF913" s="307"/>
      <c r="AG913" s="307"/>
      <c r="AH913" s="362"/>
      <c r="AI913" s="362"/>
      <c r="AJ913" s="14"/>
    </row>
    <row r="914" spans="2:36" outlineLevel="1" x14ac:dyDescent="0.2">
      <c r="C914" s="119" t="s">
        <v>152</v>
      </c>
      <c r="D914" s="329"/>
      <c r="E914" s="329"/>
      <c r="F914" s="329"/>
      <c r="G914" s="329"/>
      <c r="H914" s="329"/>
      <c r="I914" s="330"/>
      <c r="J914" s="330"/>
      <c r="K914" s="330"/>
      <c r="L914" s="330"/>
      <c r="M914" s="330"/>
      <c r="N914" s="330"/>
      <c r="O914" s="330"/>
      <c r="P914" s="330"/>
      <c r="Q914" s="330"/>
      <c r="R914" s="330"/>
      <c r="S914" s="329"/>
      <c r="T914" s="329"/>
      <c r="U914" s="330"/>
      <c r="V914" s="330"/>
      <c r="W914" s="330"/>
      <c r="X914" s="329"/>
      <c r="Y914" s="329"/>
      <c r="Z914" s="330"/>
      <c r="AA914" s="329"/>
      <c r="AB914" s="329"/>
      <c r="AC914" s="329"/>
      <c r="AD914" s="329"/>
      <c r="AE914" s="329"/>
      <c r="AF914" s="329"/>
      <c r="AG914" s="329"/>
      <c r="AH914" s="329"/>
      <c r="AI914" s="329"/>
      <c r="AJ914" s="14"/>
    </row>
    <row r="915" spans="2:36" s="11" customFormat="1" outlineLevel="1" x14ac:dyDescent="0.2">
      <c r="B915" s="310"/>
      <c r="C915" s="119" t="s">
        <v>152</v>
      </c>
      <c r="E915" s="120" t="s">
        <v>304</v>
      </c>
      <c r="F915" s="121"/>
      <c r="G915" s="121"/>
      <c r="H915" s="121"/>
      <c r="I915" s="121"/>
      <c r="J915" s="121"/>
      <c r="K915" s="121"/>
      <c r="L915" s="121"/>
      <c r="M915" s="121"/>
      <c r="N915" s="121"/>
      <c r="O915" s="121"/>
      <c r="P915" s="121"/>
      <c r="Q915" s="122"/>
      <c r="R915" s="123"/>
      <c r="S915" s="123"/>
      <c r="T915" s="123"/>
      <c r="U915" s="123"/>
      <c r="V915" s="123"/>
      <c r="W915" s="123"/>
      <c r="X915" s="123"/>
      <c r="Y915" s="123"/>
      <c r="Z915" s="123"/>
      <c r="AA915" s="123"/>
      <c r="AB915" s="123"/>
      <c r="AC915" s="123"/>
      <c r="AD915" s="123"/>
      <c r="AE915" s="123"/>
      <c r="AF915" s="123"/>
      <c r="AG915" s="123"/>
      <c r="AH915" s="123"/>
      <c r="AI915" s="123"/>
    </row>
    <row r="916" spans="2:36" s="11" customFormat="1" outlineLevel="1" x14ac:dyDescent="0.2">
      <c r="B916" s="310"/>
      <c r="C916" s="119" t="s">
        <v>152</v>
      </c>
      <c r="E916" s="373" t="s">
        <v>305</v>
      </c>
      <c r="F916" s="309"/>
      <c r="G916" s="309"/>
      <c r="H916" s="309"/>
      <c r="I916" s="309"/>
      <c r="J916" s="309"/>
      <c r="K916" s="309"/>
      <c r="L916" s="309"/>
      <c r="M916" s="309"/>
      <c r="N916" s="309"/>
      <c r="O916" s="309"/>
      <c r="P916" s="309"/>
      <c r="Q916" s="360"/>
      <c r="R916" s="361"/>
      <c r="S916" s="361"/>
      <c r="T916" s="361"/>
      <c r="U916" s="361"/>
      <c r="V916" s="361"/>
      <c r="W916" s="361"/>
      <c r="X916" s="361"/>
      <c r="Y916" s="361"/>
      <c r="Z916" s="361"/>
      <c r="AA916" s="361"/>
      <c r="AB916" s="361"/>
      <c r="AC916" s="361"/>
      <c r="AD916" s="361"/>
      <c r="AE916" s="361"/>
      <c r="AF916" s="361"/>
      <c r="AG916" s="361"/>
      <c r="AH916" s="361"/>
      <c r="AI916" s="361"/>
    </row>
    <row r="917" spans="2:36" outlineLevel="1" x14ac:dyDescent="0.2">
      <c r="C917" s="119" t="s">
        <v>152</v>
      </c>
      <c r="D917" s="329"/>
      <c r="E917" s="329"/>
      <c r="F917" s="329" t="s">
        <v>306</v>
      </c>
      <c r="G917" s="329"/>
      <c r="H917" s="329"/>
      <c r="I917" s="330"/>
      <c r="J917" s="330"/>
      <c r="K917" s="330"/>
      <c r="L917" s="330"/>
      <c r="M917" s="330"/>
      <c r="N917" s="330"/>
      <c r="O917" s="330"/>
      <c r="P917" s="330"/>
      <c r="Q917" s="16" t="s">
        <v>110</v>
      </c>
      <c r="R917" s="374">
        <v>0</v>
      </c>
      <c r="S917" s="375">
        <v>0</v>
      </c>
      <c r="T917" s="375">
        <v>0</v>
      </c>
      <c r="U917" s="376">
        <v>0</v>
      </c>
      <c r="V917" s="376">
        <v>0</v>
      </c>
      <c r="W917" s="377">
        <v>0</v>
      </c>
      <c r="X917" s="375">
        <v>0</v>
      </c>
      <c r="Y917" s="375">
        <v>0</v>
      </c>
      <c r="Z917" s="376">
        <v>0</v>
      </c>
      <c r="AA917" s="375">
        <v>0</v>
      </c>
      <c r="AB917" s="378">
        <v>0</v>
      </c>
      <c r="AC917" s="378">
        <v>0</v>
      </c>
      <c r="AD917" s="378">
        <v>0</v>
      </c>
      <c r="AE917" s="378">
        <v>0</v>
      </c>
      <c r="AF917" s="378">
        <v>0</v>
      </c>
      <c r="AG917" s="378">
        <v>0</v>
      </c>
      <c r="AH917" s="379">
        <v>0</v>
      </c>
      <c r="AI917" s="379">
        <v>0</v>
      </c>
      <c r="AJ917" s="14"/>
    </row>
    <row r="918" spans="2:36" outlineLevel="1" x14ac:dyDescent="0.2">
      <c r="C918" s="119" t="s">
        <v>152</v>
      </c>
      <c r="D918" s="329"/>
      <c r="E918" s="329"/>
      <c r="F918" s="329" t="s">
        <v>307</v>
      </c>
      <c r="G918" s="329"/>
      <c r="H918" s="329"/>
      <c r="I918" s="330"/>
      <c r="J918" s="330"/>
      <c r="K918" s="330"/>
      <c r="L918" s="330"/>
      <c r="M918" s="330"/>
      <c r="N918" s="330"/>
      <c r="O918" s="330"/>
      <c r="P918" s="330"/>
      <c r="Q918" s="16" t="s">
        <v>110</v>
      </c>
      <c r="R918" s="380"/>
      <c r="S918" s="381"/>
      <c r="T918" s="381"/>
      <c r="U918" s="382"/>
      <c r="V918" s="382"/>
      <c r="W918" s="383"/>
      <c r="X918" s="381"/>
      <c r="Y918" s="381"/>
      <c r="Z918" s="382"/>
      <c r="AA918" s="381"/>
      <c r="AB918" s="329"/>
      <c r="AC918" s="329"/>
      <c r="AD918" s="329"/>
      <c r="AE918" s="329"/>
      <c r="AF918" s="329"/>
      <c r="AG918" s="329"/>
      <c r="AH918" s="384"/>
      <c r="AI918" s="384"/>
      <c r="AJ918" s="14"/>
    </row>
    <row r="919" spans="2:36" outlineLevel="1" x14ac:dyDescent="0.2">
      <c r="C919" s="119" t="s">
        <v>152</v>
      </c>
      <c r="D919" s="329"/>
      <c r="E919" s="329"/>
      <c r="F919" s="329" t="s">
        <v>308</v>
      </c>
      <c r="G919" s="329"/>
      <c r="H919" s="329"/>
      <c r="I919" s="330"/>
      <c r="J919" s="330"/>
      <c r="K919" s="330"/>
      <c r="L919" s="330"/>
      <c r="M919" s="330"/>
      <c r="N919" s="330"/>
      <c r="O919" s="330"/>
      <c r="P919" s="330"/>
      <c r="Q919" s="16" t="s">
        <v>110</v>
      </c>
      <c r="R919" s="380"/>
      <c r="S919" s="381"/>
      <c r="T919" s="381"/>
      <c r="U919" s="382"/>
      <c r="V919" s="382"/>
      <c r="W919" s="383"/>
      <c r="X919" s="381"/>
      <c r="Y919" s="381"/>
      <c r="Z919" s="382"/>
      <c r="AA919" s="381"/>
      <c r="AB919" s="329"/>
      <c r="AC919" s="329"/>
      <c r="AD919" s="329"/>
      <c r="AE919" s="329"/>
      <c r="AF919" s="329"/>
      <c r="AG919" s="329"/>
      <c r="AH919" s="384"/>
      <c r="AI919" s="384"/>
      <c r="AJ919" s="14"/>
    </row>
    <row r="920" spans="2:36" outlineLevel="1" x14ac:dyDescent="0.2">
      <c r="C920" s="119" t="s">
        <v>152</v>
      </c>
      <c r="D920" s="329"/>
      <c r="E920" s="329"/>
      <c r="F920" s="329" t="s">
        <v>309</v>
      </c>
      <c r="G920" s="329"/>
      <c r="H920" s="329"/>
      <c r="I920" s="330"/>
      <c r="J920" s="330"/>
      <c r="K920" s="330"/>
      <c r="L920" s="330"/>
      <c r="M920" s="330"/>
      <c r="N920" s="330"/>
      <c r="O920" s="330"/>
      <c r="P920" s="330"/>
      <c r="Q920" s="16" t="s">
        <v>110</v>
      </c>
      <c r="R920" s="385"/>
      <c r="S920" s="386"/>
      <c r="T920" s="386"/>
      <c r="U920" s="387"/>
      <c r="V920" s="387"/>
      <c r="W920" s="388"/>
      <c r="X920" s="386"/>
      <c r="Y920" s="386"/>
      <c r="Z920" s="387"/>
      <c r="AA920" s="386"/>
      <c r="AB920" s="333"/>
      <c r="AC920" s="333"/>
      <c r="AD920" s="333"/>
      <c r="AE920" s="333"/>
      <c r="AF920" s="333"/>
      <c r="AG920" s="333"/>
      <c r="AH920" s="389"/>
      <c r="AI920" s="389"/>
      <c r="AJ920" s="14"/>
    </row>
    <row r="921" spans="2:36" outlineLevel="1" x14ac:dyDescent="0.2">
      <c r="C921" s="119" t="s">
        <v>152</v>
      </c>
      <c r="D921" s="329"/>
      <c r="E921" s="329"/>
      <c r="F921" s="364" t="s">
        <v>310</v>
      </c>
      <c r="G921" s="364"/>
      <c r="H921" s="364"/>
      <c r="I921" s="365"/>
      <c r="J921" s="365"/>
      <c r="K921" s="365"/>
      <c r="L921" s="365"/>
      <c r="M921" s="365"/>
      <c r="N921" s="365"/>
      <c r="O921" s="365"/>
      <c r="P921" s="365"/>
      <c r="Q921" s="366" t="s">
        <v>110</v>
      </c>
      <c r="R921" s="390">
        <v>0</v>
      </c>
      <c r="S921" s="391">
        <v>0</v>
      </c>
      <c r="T921" s="391">
        <v>0</v>
      </c>
      <c r="U921" s="390">
        <v>0</v>
      </c>
      <c r="V921" s="390">
        <v>0</v>
      </c>
      <c r="W921" s="390">
        <v>0</v>
      </c>
      <c r="X921" s="391">
        <v>0</v>
      </c>
      <c r="Y921" s="391">
        <v>0</v>
      </c>
      <c r="Z921" s="390">
        <v>0</v>
      </c>
      <c r="AA921" s="391">
        <v>0</v>
      </c>
      <c r="AB921" s="391">
        <v>0</v>
      </c>
      <c r="AC921" s="391">
        <v>0</v>
      </c>
      <c r="AD921" s="391">
        <v>0</v>
      </c>
      <c r="AE921" s="391">
        <v>0</v>
      </c>
      <c r="AF921" s="391">
        <v>0</v>
      </c>
      <c r="AG921" s="391">
        <v>0</v>
      </c>
      <c r="AH921" s="391">
        <v>0</v>
      </c>
      <c r="AI921" s="391">
        <v>0</v>
      </c>
      <c r="AJ921" s="14"/>
    </row>
    <row r="922" spans="2:36" outlineLevel="1" x14ac:dyDescent="0.2">
      <c r="C922" s="119" t="s">
        <v>152</v>
      </c>
      <c r="D922" s="329"/>
      <c r="E922" s="329"/>
      <c r="F922" s="329"/>
      <c r="G922" s="329"/>
      <c r="H922" s="329"/>
      <c r="I922" s="330"/>
      <c r="J922" s="330"/>
      <c r="K922" s="330"/>
      <c r="L922" s="330"/>
      <c r="M922" s="330"/>
      <c r="N922" s="330"/>
      <c r="O922" s="330"/>
      <c r="P922" s="330"/>
      <c r="Q922" s="330"/>
      <c r="R922" s="330"/>
      <c r="S922" s="329"/>
      <c r="T922" s="329"/>
      <c r="U922" s="330"/>
      <c r="V922" s="330"/>
      <c r="W922" s="330"/>
      <c r="X922" s="329"/>
      <c r="Y922" s="329"/>
      <c r="Z922" s="330"/>
      <c r="AA922" s="329"/>
      <c r="AB922" s="329"/>
      <c r="AC922" s="329"/>
      <c r="AD922" s="329"/>
      <c r="AE922" s="329"/>
      <c r="AF922" s="329"/>
      <c r="AG922" s="329"/>
      <c r="AH922" s="329"/>
      <c r="AI922" s="329"/>
      <c r="AJ922" s="14"/>
    </row>
    <row r="923" spans="2:36" outlineLevel="1" x14ac:dyDescent="0.2">
      <c r="C923" s="119" t="s">
        <v>152</v>
      </c>
      <c r="D923" s="329"/>
      <c r="E923" s="328" t="s">
        <v>311</v>
      </c>
      <c r="F923" s="329"/>
      <c r="G923" s="329"/>
      <c r="H923" s="329"/>
      <c r="I923" s="330"/>
      <c r="J923" s="330"/>
      <c r="K923" s="330"/>
      <c r="L923" s="330"/>
      <c r="M923" s="330"/>
      <c r="N923" s="330"/>
      <c r="O923" s="330"/>
      <c r="P923" s="330"/>
      <c r="Q923" s="330"/>
      <c r="R923" s="330"/>
      <c r="S923" s="329"/>
      <c r="T923" s="329"/>
      <c r="U923" s="330"/>
      <c r="V923" s="330"/>
      <c r="W923" s="330"/>
      <c r="X923" s="329"/>
      <c r="Y923" s="329"/>
      <c r="Z923" s="330"/>
      <c r="AA923" s="329"/>
      <c r="AB923" s="329"/>
      <c r="AC923" s="329"/>
      <c r="AD923" s="329"/>
      <c r="AE923" s="329"/>
      <c r="AF923" s="329"/>
      <c r="AG923" s="329"/>
      <c r="AH923" s="329"/>
      <c r="AI923" s="329"/>
      <c r="AJ923" s="14"/>
    </row>
    <row r="924" spans="2:36" outlineLevel="1" x14ac:dyDescent="0.2">
      <c r="C924" s="119" t="s">
        <v>152</v>
      </c>
      <c r="D924" s="329"/>
      <c r="E924" s="329"/>
      <c r="F924" s="329" t="s">
        <v>312</v>
      </c>
      <c r="G924" s="329"/>
      <c r="H924" s="329"/>
      <c r="I924" s="330"/>
      <c r="J924" s="330"/>
      <c r="K924" s="330"/>
      <c r="L924" s="330"/>
      <c r="M924" s="330"/>
      <c r="N924" s="330"/>
      <c r="O924" s="330"/>
      <c r="P924" s="330"/>
      <c r="Q924" s="16" t="s">
        <v>110</v>
      </c>
      <c r="R924" s="392">
        <v>0</v>
      </c>
      <c r="S924" s="393">
        <v>0</v>
      </c>
      <c r="T924" s="393">
        <v>0</v>
      </c>
      <c r="U924" s="394">
        <v>0</v>
      </c>
      <c r="V924" s="394">
        <v>0</v>
      </c>
      <c r="W924" s="395">
        <v>0</v>
      </c>
      <c r="X924" s="393">
        <v>0</v>
      </c>
      <c r="Y924" s="393">
        <v>0</v>
      </c>
      <c r="Z924" s="394">
        <v>0</v>
      </c>
      <c r="AA924" s="393">
        <v>0</v>
      </c>
      <c r="AB924" s="396">
        <v>0</v>
      </c>
      <c r="AC924" s="396">
        <v>0</v>
      </c>
      <c r="AD924" s="396">
        <v>0</v>
      </c>
      <c r="AE924" s="396">
        <v>0</v>
      </c>
      <c r="AF924" s="396">
        <v>0</v>
      </c>
      <c r="AG924" s="396">
        <v>0</v>
      </c>
      <c r="AH924" s="397">
        <v>0</v>
      </c>
      <c r="AI924" s="397">
        <v>0</v>
      </c>
      <c r="AJ924" s="14"/>
    </row>
    <row r="925" spans="2:36" outlineLevel="1" x14ac:dyDescent="0.2">
      <c r="C925" s="119" t="s">
        <v>152</v>
      </c>
      <c r="D925" s="329"/>
      <c r="E925" s="329"/>
      <c r="F925" s="329" t="s">
        <v>313</v>
      </c>
      <c r="G925" s="329"/>
      <c r="H925" s="329"/>
      <c r="I925" s="330"/>
      <c r="J925" s="330"/>
      <c r="K925" s="330"/>
      <c r="L925" s="330"/>
      <c r="M925" s="330"/>
      <c r="N925" s="330"/>
      <c r="O925" s="330"/>
      <c r="P925" s="330"/>
      <c r="Q925" s="16" t="s">
        <v>110</v>
      </c>
      <c r="R925" s="380"/>
      <c r="S925" s="381"/>
      <c r="T925" s="381"/>
      <c r="U925" s="382"/>
      <c r="V925" s="382"/>
      <c r="W925" s="383"/>
      <c r="X925" s="381"/>
      <c r="Y925" s="381"/>
      <c r="Z925" s="382"/>
      <c r="AA925" s="381"/>
      <c r="AB925" s="329"/>
      <c r="AC925" s="329"/>
      <c r="AD925" s="329"/>
      <c r="AE925" s="329"/>
      <c r="AF925" s="329"/>
      <c r="AG925" s="329"/>
      <c r="AH925" s="384"/>
      <c r="AI925" s="384"/>
      <c r="AJ925" s="14"/>
    </row>
    <row r="926" spans="2:36" outlineLevel="1" x14ac:dyDescent="0.2">
      <c r="C926" s="119" t="s">
        <v>152</v>
      </c>
      <c r="D926" s="329"/>
      <c r="E926" s="329"/>
      <c r="F926" s="329" t="s">
        <v>314</v>
      </c>
      <c r="G926" s="329"/>
      <c r="H926" s="329"/>
      <c r="I926" s="330"/>
      <c r="J926" s="330"/>
      <c r="K926" s="330"/>
      <c r="L926" s="330"/>
      <c r="M926" s="330"/>
      <c r="N926" s="330"/>
      <c r="O926" s="330"/>
      <c r="P926" s="330"/>
      <c r="Q926" s="16" t="s">
        <v>110</v>
      </c>
      <c r="R926" s="398">
        <v>0</v>
      </c>
      <c r="S926" s="399">
        <v>0</v>
      </c>
      <c r="T926" s="399">
        <v>0</v>
      </c>
      <c r="U926" s="400">
        <v>0</v>
      </c>
      <c r="V926" s="400">
        <v>0</v>
      </c>
      <c r="W926" s="401">
        <v>0</v>
      </c>
      <c r="X926" s="399">
        <v>0</v>
      </c>
      <c r="Y926" s="399">
        <v>0</v>
      </c>
      <c r="Z926" s="400">
        <v>0</v>
      </c>
      <c r="AA926" s="399">
        <v>0</v>
      </c>
      <c r="AB926" s="339">
        <v>0</v>
      </c>
      <c r="AC926" s="339">
        <v>0</v>
      </c>
      <c r="AD926" s="339">
        <v>0</v>
      </c>
      <c r="AE926" s="339">
        <v>0</v>
      </c>
      <c r="AF926" s="339">
        <v>0</v>
      </c>
      <c r="AG926" s="339">
        <v>0</v>
      </c>
      <c r="AH926" s="402">
        <v>0</v>
      </c>
      <c r="AI926" s="402">
        <v>0</v>
      </c>
      <c r="AJ926" s="14"/>
    </row>
    <row r="927" spans="2:36" outlineLevel="1" x14ac:dyDescent="0.2">
      <c r="C927" s="119" t="s">
        <v>152</v>
      </c>
      <c r="D927" s="329"/>
      <c r="E927" s="329"/>
      <c r="F927" s="329" t="s">
        <v>315</v>
      </c>
      <c r="G927" s="329"/>
      <c r="H927" s="329"/>
      <c r="I927" s="330"/>
      <c r="J927" s="330"/>
      <c r="K927" s="330"/>
      <c r="L927" s="330"/>
      <c r="M927" s="330"/>
      <c r="N927" s="330"/>
      <c r="O927" s="330"/>
      <c r="P927" s="330"/>
      <c r="Q927" s="16" t="s">
        <v>110</v>
      </c>
      <c r="R927" s="304">
        <v>0</v>
      </c>
      <c r="S927" s="305">
        <v>0</v>
      </c>
      <c r="T927" s="305">
        <v>0</v>
      </c>
      <c r="U927" s="305">
        <v>0</v>
      </c>
      <c r="V927" s="305">
        <v>0</v>
      </c>
      <c r="W927" s="306">
        <v>0</v>
      </c>
      <c r="X927" s="305">
        <v>0</v>
      </c>
      <c r="Y927" s="305">
        <v>0</v>
      </c>
      <c r="Z927" s="305">
        <v>0</v>
      </c>
      <c r="AA927" s="305">
        <v>0</v>
      </c>
      <c r="AB927" s="307">
        <v>0</v>
      </c>
      <c r="AC927" s="307">
        <v>0</v>
      </c>
      <c r="AD927" s="307">
        <v>0</v>
      </c>
      <c r="AE927" s="307">
        <v>0</v>
      </c>
      <c r="AF927" s="307">
        <v>0</v>
      </c>
      <c r="AG927" s="307">
        <v>0</v>
      </c>
      <c r="AH927" s="362">
        <v>0</v>
      </c>
      <c r="AI927" s="362">
        <v>0</v>
      </c>
      <c r="AJ927" s="14"/>
    </row>
    <row r="928" spans="2:36" outlineLevel="1" x14ac:dyDescent="0.2">
      <c r="C928" s="119" t="s">
        <v>152</v>
      </c>
      <c r="D928" s="329"/>
      <c r="E928" s="329"/>
      <c r="F928" s="364" t="s">
        <v>316</v>
      </c>
      <c r="G928" s="364"/>
      <c r="H928" s="364"/>
      <c r="I928" s="365"/>
      <c r="J928" s="365"/>
      <c r="K928" s="365"/>
      <c r="L928" s="365"/>
      <c r="M928" s="365"/>
      <c r="N928" s="365"/>
      <c r="O928" s="365"/>
      <c r="P928" s="365"/>
      <c r="Q928" s="366" t="s">
        <v>110</v>
      </c>
      <c r="R928" s="390">
        <v>0</v>
      </c>
      <c r="S928" s="390">
        <v>0</v>
      </c>
      <c r="T928" s="390">
        <v>0</v>
      </c>
      <c r="U928" s="390">
        <v>0</v>
      </c>
      <c r="V928" s="390">
        <v>0</v>
      </c>
      <c r="W928" s="390">
        <v>0</v>
      </c>
      <c r="X928" s="390">
        <v>0</v>
      </c>
      <c r="Y928" s="390">
        <v>0</v>
      </c>
      <c r="Z928" s="390">
        <v>0</v>
      </c>
      <c r="AA928" s="390">
        <v>0</v>
      </c>
      <c r="AB928" s="390">
        <v>0</v>
      </c>
      <c r="AC928" s="390">
        <v>0</v>
      </c>
      <c r="AD928" s="390">
        <v>0</v>
      </c>
      <c r="AE928" s="390">
        <v>0</v>
      </c>
      <c r="AF928" s="390">
        <v>0</v>
      </c>
      <c r="AG928" s="390">
        <v>0</v>
      </c>
      <c r="AH928" s="390">
        <v>0</v>
      </c>
      <c r="AI928" s="390">
        <v>0</v>
      </c>
      <c r="AJ928" s="14"/>
    </row>
    <row r="929" spans="2:36" outlineLevel="1" x14ac:dyDescent="0.2">
      <c r="C929" s="119" t="s">
        <v>152</v>
      </c>
      <c r="D929" s="329"/>
      <c r="E929" s="329"/>
      <c r="F929" s="329"/>
      <c r="G929" s="329"/>
      <c r="H929" s="329"/>
      <c r="I929" s="330"/>
      <c r="J929" s="330"/>
      <c r="K929" s="330"/>
      <c r="L929" s="330"/>
      <c r="M929" s="330"/>
      <c r="N929" s="330"/>
      <c r="O929" s="330"/>
      <c r="P929" s="330"/>
      <c r="Q929" s="330"/>
      <c r="R929" s="330"/>
      <c r="S929" s="329"/>
      <c r="T929" s="329"/>
      <c r="U929" s="330"/>
      <c r="V929" s="330"/>
      <c r="W929" s="330"/>
      <c r="X929" s="329"/>
      <c r="Y929" s="329"/>
      <c r="Z929" s="330"/>
      <c r="AA929" s="329"/>
      <c r="AB929" s="329"/>
      <c r="AC929" s="329"/>
      <c r="AD929" s="329"/>
      <c r="AE929" s="329"/>
      <c r="AF929" s="329"/>
      <c r="AG929" s="329"/>
      <c r="AH929" s="329"/>
      <c r="AI929" s="329"/>
      <c r="AJ929" s="14"/>
    </row>
    <row r="930" spans="2:36" s="310" customFormat="1" outlineLevel="1" x14ac:dyDescent="0.2">
      <c r="C930" s="119" t="s">
        <v>152</v>
      </c>
      <c r="E930" s="328" t="s">
        <v>317</v>
      </c>
      <c r="F930" s="259"/>
      <c r="G930" s="329"/>
      <c r="H930" s="329"/>
      <c r="I930" s="330"/>
      <c r="J930" s="330"/>
      <c r="K930" s="330"/>
      <c r="L930" s="330"/>
      <c r="M930" s="330"/>
      <c r="N930" s="330"/>
      <c r="O930" s="330"/>
      <c r="P930" s="330"/>
      <c r="Q930" s="16" t="s">
        <v>110</v>
      </c>
      <c r="R930" s="340">
        <v>0</v>
      </c>
      <c r="S930" s="341">
        <v>0</v>
      </c>
      <c r="T930" s="341">
        <v>0</v>
      </c>
      <c r="U930" s="341">
        <v>0</v>
      </c>
      <c r="V930" s="341">
        <v>0</v>
      </c>
      <c r="W930" s="342">
        <v>0</v>
      </c>
      <c r="X930" s="341">
        <v>0</v>
      </c>
      <c r="Y930" s="341">
        <v>0</v>
      </c>
      <c r="Z930" s="341">
        <v>0</v>
      </c>
      <c r="AA930" s="341">
        <v>0</v>
      </c>
      <c r="AB930" s="343">
        <v>0</v>
      </c>
      <c r="AC930" s="343">
        <v>0</v>
      </c>
      <c r="AD930" s="343">
        <v>0</v>
      </c>
      <c r="AE930" s="343">
        <v>0</v>
      </c>
      <c r="AF930" s="343">
        <v>0</v>
      </c>
      <c r="AG930" s="343">
        <v>0</v>
      </c>
      <c r="AH930" s="344">
        <v>0</v>
      </c>
      <c r="AI930" s="344">
        <v>0</v>
      </c>
      <c r="AJ930" s="403"/>
    </row>
    <row r="931" spans="2:36" outlineLevel="1" x14ac:dyDescent="0.2">
      <c r="C931" s="119" t="s">
        <v>152</v>
      </c>
      <c r="D931" s="259"/>
      <c r="E931" s="259"/>
      <c r="G931" s="259"/>
      <c r="H931" s="259"/>
      <c r="I931" s="16"/>
      <c r="J931" s="16"/>
      <c r="K931" s="16"/>
      <c r="L931" s="16"/>
      <c r="M931" s="16"/>
      <c r="N931" s="16"/>
      <c r="O931" s="16"/>
      <c r="P931" s="16"/>
      <c r="Q931" s="16"/>
      <c r="R931" s="16"/>
      <c r="S931" s="259"/>
      <c r="T931" s="259"/>
      <c r="U931" s="16"/>
      <c r="V931" s="16"/>
      <c r="W931" s="16"/>
      <c r="X931" s="259"/>
      <c r="Y931" s="259"/>
      <c r="Z931" s="16"/>
      <c r="AA931" s="259"/>
      <c r="AB931" s="259"/>
      <c r="AC931" s="259"/>
      <c r="AD931" s="259"/>
      <c r="AE931" s="259"/>
      <c r="AF931" s="259"/>
      <c r="AG931" s="259"/>
      <c r="AH931" s="259"/>
      <c r="AI931" s="259"/>
      <c r="AJ931" s="14"/>
    </row>
    <row r="932" spans="2:36" s="11" customFormat="1" outlineLevel="1" x14ac:dyDescent="0.2">
      <c r="B932" s="310"/>
      <c r="C932" s="119" t="s">
        <v>152</v>
      </c>
      <c r="E932" s="120" t="s">
        <v>318</v>
      </c>
      <c r="F932" s="121"/>
      <c r="G932" s="121"/>
      <c r="H932" s="121"/>
      <c r="I932" s="121"/>
      <c r="J932" s="121"/>
      <c r="K932" s="121"/>
      <c r="L932" s="121"/>
      <c r="M932" s="121"/>
      <c r="N932" s="121"/>
      <c r="O932" s="121"/>
      <c r="P932" s="121"/>
      <c r="Q932" s="122"/>
      <c r="R932" s="123"/>
      <c r="S932" s="123"/>
      <c r="T932" s="123"/>
      <c r="U932" s="123"/>
      <c r="V932" s="123"/>
      <c r="W932" s="123"/>
      <c r="X932" s="123"/>
      <c r="Y932" s="123"/>
      <c r="Z932" s="123"/>
      <c r="AA932" s="123"/>
      <c r="AB932" s="123"/>
      <c r="AC932" s="123"/>
      <c r="AD932" s="123"/>
      <c r="AE932" s="123"/>
      <c r="AF932" s="123"/>
      <c r="AG932" s="123"/>
      <c r="AH932" s="123"/>
      <c r="AI932" s="123"/>
    </row>
    <row r="933" spans="2:36" outlineLevel="1" x14ac:dyDescent="0.2">
      <c r="C933" s="119" t="s">
        <v>152</v>
      </c>
      <c r="D933" s="259"/>
      <c r="E933" s="259"/>
      <c r="F933" s="259"/>
      <c r="G933" s="259"/>
      <c r="H933" s="259"/>
      <c r="I933" s="16"/>
      <c r="J933" s="16"/>
      <c r="K933" s="16"/>
      <c r="L933" s="16"/>
      <c r="M933" s="16"/>
      <c r="N933" s="16"/>
      <c r="O933" s="16"/>
      <c r="P933" s="16"/>
      <c r="Q933" s="16"/>
      <c r="R933" s="16"/>
      <c r="S933" s="259"/>
      <c r="T933" s="259"/>
      <c r="U933" s="16"/>
      <c r="V933" s="16"/>
      <c r="W933" s="16"/>
      <c r="X933" s="259"/>
      <c r="Y933" s="259"/>
      <c r="Z933" s="16"/>
      <c r="AA933" s="259"/>
      <c r="AB933" s="259"/>
      <c r="AC933" s="259"/>
      <c r="AD933" s="259"/>
      <c r="AE933" s="259"/>
      <c r="AF933" s="259"/>
      <c r="AG933" s="259"/>
      <c r="AH933" s="259"/>
      <c r="AI933" s="259"/>
      <c r="AJ933" s="14"/>
    </row>
    <row r="934" spans="2:36" outlineLevel="1" x14ac:dyDescent="0.2">
      <c r="C934" s="119" t="s">
        <v>152</v>
      </c>
      <c r="D934" s="259"/>
      <c r="E934" s="373" t="s">
        <v>319</v>
      </c>
      <c r="F934" s="259"/>
      <c r="G934" s="259"/>
      <c r="H934" s="259"/>
      <c r="I934" s="16"/>
      <c r="J934" s="16"/>
      <c r="K934" s="16"/>
      <c r="L934" s="16"/>
      <c r="M934" s="16"/>
      <c r="N934" s="16"/>
      <c r="O934" s="16"/>
      <c r="P934" s="16"/>
      <c r="Q934" s="16" t="s">
        <v>110</v>
      </c>
      <c r="R934" s="340">
        <v>0</v>
      </c>
      <c r="S934" s="341">
        <v>0</v>
      </c>
      <c r="T934" s="341">
        <v>0</v>
      </c>
      <c r="U934" s="341">
        <v>0</v>
      </c>
      <c r="V934" s="341">
        <v>0</v>
      </c>
      <c r="W934" s="342">
        <v>0</v>
      </c>
      <c r="X934" s="341">
        <v>0</v>
      </c>
      <c r="Y934" s="341">
        <v>0</v>
      </c>
      <c r="Z934" s="341">
        <v>0</v>
      </c>
      <c r="AA934" s="341">
        <v>0</v>
      </c>
      <c r="AB934" s="343">
        <v>0</v>
      </c>
      <c r="AC934" s="343">
        <v>0</v>
      </c>
      <c r="AD934" s="343">
        <v>0</v>
      </c>
      <c r="AE934" s="343">
        <v>0</v>
      </c>
      <c r="AF934" s="343">
        <v>0</v>
      </c>
      <c r="AG934" s="343">
        <v>0</v>
      </c>
      <c r="AH934" s="344">
        <v>0</v>
      </c>
      <c r="AI934" s="344">
        <v>0</v>
      </c>
      <c r="AJ934" s="14"/>
    </row>
    <row r="935" spans="2:36" outlineLevel="1" x14ac:dyDescent="0.2">
      <c r="C935" s="119" t="s">
        <v>152</v>
      </c>
      <c r="D935" s="259"/>
      <c r="E935" s="373"/>
      <c r="F935" s="259"/>
      <c r="G935" s="259"/>
      <c r="H935" s="259"/>
      <c r="I935" s="16"/>
      <c r="J935" s="16"/>
      <c r="K935" s="16"/>
      <c r="L935" s="16"/>
      <c r="M935" s="16"/>
      <c r="N935" s="16"/>
      <c r="O935" s="16"/>
      <c r="P935" s="16"/>
      <c r="Q935" s="16"/>
      <c r="R935" s="16"/>
      <c r="S935" s="259"/>
      <c r="T935" s="259"/>
      <c r="U935" s="16"/>
      <c r="V935" s="16"/>
      <c r="W935" s="16"/>
      <c r="X935" s="259"/>
      <c r="Y935" s="259"/>
      <c r="Z935" s="16"/>
      <c r="AA935" s="259"/>
      <c r="AB935" s="259"/>
      <c r="AC935" s="259"/>
      <c r="AD935" s="259"/>
      <c r="AE935" s="259"/>
      <c r="AF935" s="259"/>
      <c r="AG935" s="259"/>
      <c r="AH935" s="259"/>
      <c r="AI935" s="259"/>
      <c r="AJ935" s="14"/>
    </row>
    <row r="936" spans="2:36" s="310" customFormat="1" outlineLevel="1" x14ac:dyDescent="0.2">
      <c r="C936" s="119" t="s">
        <v>152</v>
      </c>
      <c r="D936" s="329"/>
      <c r="E936" s="328" t="s">
        <v>320</v>
      </c>
      <c r="F936" s="329"/>
      <c r="G936" s="329"/>
      <c r="H936" s="329"/>
      <c r="I936" s="330"/>
      <c r="J936" s="330"/>
      <c r="K936" s="330"/>
      <c r="L936" s="330"/>
      <c r="M936" s="330"/>
      <c r="N936" s="330"/>
      <c r="O936" s="330"/>
      <c r="P936" s="330"/>
      <c r="Q936" s="16" t="s">
        <v>110</v>
      </c>
      <c r="R936" s="404">
        <v>0</v>
      </c>
      <c r="S936" s="405">
        <v>0</v>
      </c>
      <c r="T936" s="405">
        <v>0</v>
      </c>
      <c r="U936" s="405">
        <v>0</v>
      </c>
      <c r="V936" s="405">
        <v>0</v>
      </c>
      <c r="W936" s="405">
        <v>0</v>
      </c>
      <c r="X936" s="405">
        <v>0</v>
      </c>
      <c r="Y936" s="405">
        <v>0</v>
      </c>
      <c r="Z936" s="405">
        <v>0</v>
      </c>
      <c r="AA936" s="405">
        <v>0</v>
      </c>
      <c r="AB936" s="405">
        <v>0</v>
      </c>
      <c r="AC936" s="405">
        <v>0</v>
      </c>
      <c r="AD936" s="405">
        <v>0</v>
      </c>
      <c r="AE936" s="405">
        <v>0</v>
      </c>
      <c r="AF936" s="405">
        <v>0</v>
      </c>
      <c r="AG936" s="405">
        <v>0</v>
      </c>
      <c r="AH936" s="406">
        <v>0</v>
      </c>
      <c r="AI936" s="406">
        <v>0</v>
      </c>
      <c r="AJ936" s="403"/>
    </row>
    <row r="937" spans="2:36" s="310" customFormat="1" outlineLevel="1" x14ac:dyDescent="0.2">
      <c r="D937" s="329"/>
      <c r="E937" s="329"/>
      <c r="F937" s="329"/>
      <c r="G937" s="329"/>
      <c r="H937" s="329"/>
      <c r="I937" s="330"/>
      <c r="J937" s="330"/>
      <c r="K937" s="330"/>
      <c r="L937" s="330"/>
      <c r="M937" s="330"/>
      <c r="N937" s="330"/>
      <c r="O937" s="330"/>
      <c r="P937" s="330"/>
      <c r="Q937" s="330"/>
      <c r="R937" s="330"/>
      <c r="S937" s="329"/>
      <c r="T937" s="329"/>
      <c r="U937" s="330"/>
      <c r="V937" s="330"/>
      <c r="W937" s="330"/>
      <c r="X937" s="329"/>
      <c r="Y937" s="329"/>
      <c r="Z937" s="330"/>
      <c r="AA937" s="329"/>
      <c r="AB937" s="329"/>
      <c r="AC937" s="329"/>
      <c r="AD937" s="329"/>
      <c r="AE937" s="329"/>
      <c r="AF937" s="329"/>
      <c r="AG937" s="329"/>
      <c r="AH937" s="329"/>
      <c r="AI937" s="329"/>
      <c r="AJ937" s="403"/>
    </row>
    <row r="938" spans="2:36" x14ac:dyDescent="0.2">
      <c r="C938" s="116">
        <v>24</v>
      </c>
      <c r="D938" s="67" t="s">
        <v>2</v>
      </c>
      <c r="E938" s="67"/>
      <c r="F938" s="67"/>
      <c r="G938" s="67" t="s">
        <v>298</v>
      </c>
      <c r="H938" s="102"/>
      <c r="I938" s="67"/>
      <c r="J938" s="67"/>
      <c r="K938" s="102"/>
      <c r="L938" s="67"/>
      <c r="M938" s="67"/>
      <c r="N938" s="67"/>
      <c r="O938" s="67"/>
      <c r="P938" s="67"/>
      <c r="Q938" s="117" t="s">
        <v>110</v>
      </c>
      <c r="R938" s="118">
        <v>0</v>
      </c>
      <c r="S938" s="118">
        <v>0</v>
      </c>
      <c r="T938" s="118">
        <v>0</v>
      </c>
      <c r="U938" s="118">
        <v>0</v>
      </c>
      <c r="V938" s="118">
        <v>0</v>
      </c>
      <c r="W938" s="118">
        <v>26.291677928672264</v>
      </c>
      <c r="X938" s="118">
        <v>0</v>
      </c>
      <c r="Y938" s="118">
        <v>0</v>
      </c>
      <c r="Z938" s="118">
        <v>0</v>
      </c>
      <c r="AA938" s="118">
        <v>0</v>
      </c>
      <c r="AB938" s="118">
        <v>0</v>
      </c>
      <c r="AC938" s="118">
        <v>0</v>
      </c>
      <c r="AD938" s="118">
        <v>0</v>
      </c>
      <c r="AE938" s="118">
        <v>0</v>
      </c>
      <c r="AF938" s="118">
        <v>0</v>
      </c>
      <c r="AG938" s="118">
        <v>0</v>
      </c>
      <c r="AH938" s="118">
        <v>0</v>
      </c>
      <c r="AI938" s="118">
        <v>0</v>
      </c>
    </row>
    <row r="939" spans="2:36" s="11" customFormat="1" outlineLevel="1" x14ac:dyDescent="0.2">
      <c r="B939" s="310"/>
      <c r="C939" s="119">
        <v>24</v>
      </c>
      <c r="E939" s="120" t="s">
        <v>299</v>
      </c>
      <c r="F939" s="121"/>
      <c r="G939" s="121"/>
      <c r="H939" s="121"/>
      <c r="I939" s="121"/>
      <c r="J939" s="121"/>
      <c r="K939" s="121"/>
      <c r="L939" s="121"/>
      <c r="M939" s="121"/>
      <c r="N939" s="121"/>
      <c r="O939" s="121"/>
      <c r="P939" s="121"/>
      <c r="Q939" s="122"/>
      <c r="R939" s="123"/>
      <c r="S939" s="123"/>
      <c r="T939" s="123"/>
      <c r="U939" s="123"/>
      <c r="V939" s="123"/>
      <c r="W939" s="123"/>
      <c r="X939" s="123"/>
      <c r="Y939" s="123"/>
      <c r="Z939" s="123"/>
      <c r="AA939" s="123"/>
      <c r="AB939" s="123"/>
      <c r="AC939" s="123"/>
      <c r="AD939" s="123"/>
      <c r="AE939" s="123"/>
      <c r="AF939" s="123"/>
      <c r="AG939" s="123"/>
      <c r="AH939" s="123"/>
      <c r="AI939" s="123"/>
    </row>
    <row r="940" spans="2:36" s="11" customFormat="1" outlineLevel="1" x14ac:dyDescent="0.2">
      <c r="B940" s="310"/>
      <c r="C940" s="119">
        <v>24</v>
      </c>
      <c r="E940" s="359"/>
      <c r="F940" s="309"/>
      <c r="G940" s="309"/>
      <c r="H940" s="309"/>
      <c r="I940" s="309"/>
      <c r="J940" s="309"/>
      <c r="K940" s="309"/>
      <c r="L940" s="309"/>
      <c r="M940" s="309"/>
      <c r="N940" s="309"/>
      <c r="O940" s="309"/>
      <c r="P940" s="309"/>
      <c r="Q940" s="360"/>
      <c r="R940" s="361"/>
      <c r="S940" s="361"/>
      <c r="T940" s="361"/>
      <c r="U940" s="361"/>
      <c r="V940" s="361"/>
      <c r="W940" s="361"/>
      <c r="X940" s="361"/>
      <c r="Y940" s="361"/>
      <c r="Z940" s="361"/>
      <c r="AA940" s="361"/>
      <c r="AB940" s="361"/>
      <c r="AC940" s="361"/>
      <c r="AD940" s="361"/>
      <c r="AE940" s="361"/>
      <c r="AF940" s="361"/>
      <c r="AG940" s="361"/>
      <c r="AH940" s="361"/>
      <c r="AI940" s="361"/>
    </row>
    <row r="941" spans="2:36" outlineLevel="1" x14ac:dyDescent="0.2">
      <c r="C941" s="119">
        <v>24</v>
      </c>
      <c r="D941" s="329"/>
      <c r="E941" s="124" t="s">
        <v>300</v>
      </c>
      <c r="F941" s="329"/>
      <c r="G941" s="329"/>
      <c r="H941" s="329"/>
      <c r="I941" s="330"/>
      <c r="J941" s="330"/>
      <c r="K941" s="330"/>
      <c r="L941" s="330"/>
      <c r="M941" s="330"/>
      <c r="N941" s="330"/>
      <c r="O941" s="330"/>
      <c r="P941" s="330"/>
      <c r="Q941" s="16" t="s">
        <v>110</v>
      </c>
      <c r="R941" s="299">
        <v>0</v>
      </c>
      <c r="S941" s="300">
        <v>0</v>
      </c>
      <c r="T941" s="300">
        <v>0</v>
      </c>
      <c r="U941" s="300">
        <v>14502.184500253452</v>
      </c>
      <c r="V941" s="300">
        <v>15103.142268802054</v>
      </c>
      <c r="W941" s="301">
        <v>15547.936943305036</v>
      </c>
      <c r="X941" s="300">
        <v>17657.231690071669</v>
      </c>
      <c r="Y941" s="300">
        <v>19430.194627081779</v>
      </c>
      <c r="Z941" s="300">
        <v>18249.113171958779</v>
      </c>
      <c r="AA941" s="300">
        <v>18079.045191912526</v>
      </c>
      <c r="AB941" s="302">
        <v>18897.014826200248</v>
      </c>
      <c r="AC941" s="302">
        <v>18713.517173705928</v>
      </c>
      <c r="AD941" s="302">
        <v>20035.692053410217</v>
      </c>
      <c r="AE941" s="302">
        <v>20538.452041417931</v>
      </c>
      <c r="AF941" s="302">
        <v>20262.241130087874</v>
      </c>
      <c r="AG941" s="302">
        <v>20948.363060110001</v>
      </c>
      <c r="AH941" s="348">
        <v>21308.454306969725</v>
      </c>
      <c r="AI941" s="348">
        <v>21750.116467770709</v>
      </c>
      <c r="AJ941" s="14"/>
    </row>
    <row r="942" spans="2:36" outlineLevel="1" x14ac:dyDescent="0.2">
      <c r="C942" s="119">
        <v>24</v>
      </c>
      <c r="D942" s="329"/>
      <c r="E942" s="124" t="s">
        <v>231</v>
      </c>
      <c r="F942" s="329"/>
      <c r="G942" s="329"/>
      <c r="H942" s="329"/>
      <c r="I942" s="330"/>
      <c r="J942" s="330"/>
      <c r="K942" s="330"/>
      <c r="L942" s="330"/>
      <c r="M942" s="330"/>
      <c r="N942" s="330"/>
      <c r="O942" s="330"/>
      <c r="P942" s="330"/>
      <c r="Q942" s="16" t="s">
        <v>110</v>
      </c>
      <c r="R942" s="314">
        <v>0</v>
      </c>
      <c r="S942" s="315">
        <v>0</v>
      </c>
      <c r="T942" s="315">
        <v>0</v>
      </c>
      <c r="U942" s="315">
        <v>0</v>
      </c>
      <c r="V942" s="315">
        <v>0</v>
      </c>
      <c r="W942" s="316">
        <v>0</v>
      </c>
      <c r="X942" s="315">
        <v>-7.4293206092990136</v>
      </c>
      <c r="Y942" s="315">
        <v>-8.9514144817632051</v>
      </c>
      <c r="Z942" s="315">
        <v>-6.0253549212110684</v>
      </c>
      <c r="AA942" s="315">
        <v>-3.0929464769049662</v>
      </c>
      <c r="AB942" s="5">
        <v>-16.991104866723891</v>
      </c>
      <c r="AC942" s="5">
        <v>-13.053167167925182</v>
      </c>
      <c r="AD942" s="5">
        <v>-6.9736282415227127</v>
      </c>
      <c r="AE942" s="5">
        <v>-9.2148118618371821</v>
      </c>
      <c r="AF942" s="5">
        <v>-14.8750362135324</v>
      </c>
      <c r="AG942" s="5">
        <v>-8.2325383846758147</v>
      </c>
      <c r="AH942" s="350">
        <v>-39.287891446542133</v>
      </c>
      <c r="AI942" s="350">
        <v>-23.469409826143981</v>
      </c>
      <c r="AJ942" s="14"/>
    </row>
    <row r="943" spans="2:36" outlineLevel="1" x14ac:dyDescent="0.2">
      <c r="C943" s="119">
        <v>24</v>
      </c>
      <c r="D943" s="329"/>
      <c r="E943" s="328" t="s">
        <v>230</v>
      </c>
      <c r="F943" s="329"/>
      <c r="G943" s="329"/>
      <c r="H943" s="329"/>
      <c r="I943" s="330"/>
      <c r="J943" s="330"/>
      <c r="K943" s="330"/>
      <c r="L943" s="330"/>
      <c r="M943" s="330"/>
      <c r="N943" s="330"/>
      <c r="O943" s="330"/>
      <c r="P943" s="330"/>
      <c r="Q943" s="16" t="s">
        <v>110</v>
      </c>
      <c r="R943" s="314">
        <v>0</v>
      </c>
      <c r="S943" s="315">
        <v>0</v>
      </c>
      <c r="T943" s="315">
        <v>0</v>
      </c>
      <c r="U943" s="315">
        <v>0</v>
      </c>
      <c r="V943" s="315">
        <v>0</v>
      </c>
      <c r="W943" s="316">
        <v>0</v>
      </c>
      <c r="X943" s="315">
        <v>0</v>
      </c>
      <c r="Y943" s="315">
        <v>0</v>
      </c>
      <c r="Z943" s="315">
        <v>0</v>
      </c>
      <c r="AA943" s="315">
        <v>0</v>
      </c>
      <c r="AB943" s="5">
        <v>0</v>
      </c>
      <c r="AC943" s="5">
        <v>0</v>
      </c>
      <c r="AD943" s="5">
        <v>0</v>
      </c>
      <c r="AE943" s="5">
        <v>0</v>
      </c>
      <c r="AF943" s="5">
        <v>0</v>
      </c>
      <c r="AG943" s="5">
        <v>0</v>
      </c>
      <c r="AH943" s="350">
        <v>0</v>
      </c>
      <c r="AI943" s="350">
        <v>0</v>
      </c>
      <c r="AJ943" s="14"/>
    </row>
    <row r="944" spans="2:36" outlineLevel="1" x14ac:dyDescent="0.2">
      <c r="C944" s="119">
        <v>24</v>
      </c>
      <c r="D944" s="329"/>
      <c r="E944" s="328" t="s">
        <v>17</v>
      </c>
      <c r="F944" s="329"/>
      <c r="G944" s="329"/>
      <c r="H944" s="329"/>
      <c r="I944" s="330"/>
      <c r="J944" s="330"/>
      <c r="K944" s="330"/>
      <c r="L944" s="330"/>
      <c r="M944" s="330"/>
      <c r="N944" s="330"/>
      <c r="O944" s="330"/>
      <c r="P944" s="330"/>
      <c r="Q944" s="16" t="s">
        <v>110</v>
      </c>
      <c r="R944" s="314"/>
      <c r="S944" s="315"/>
      <c r="T944" s="315"/>
      <c r="U944" s="315"/>
      <c r="V944" s="315"/>
      <c r="W944" s="316"/>
      <c r="X944" s="315"/>
      <c r="Y944" s="315"/>
      <c r="Z944" s="315"/>
      <c r="AA944" s="315"/>
      <c r="AB944" s="5"/>
      <c r="AC944" s="5"/>
      <c r="AD944" s="5"/>
      <c r="AE944" s="5"/>
      <c r="AF944" s="5"/>
      <c r="AG944" s="5"/>
      <c r="AH944" s="350"/>
      <c r="AI944" s="350"/>
      <c r="AJ944" s="14"/>
    </row>
    <row r="945" spans="2:36" outlineLevel="1" x14ac:dyDescent="0.2">
      <c r="C945" s="119">
        <v>24</v>
      </c>
      <c r="D945" s="329"/>
      <c r="E945" s="328" t="s">
        <v>266</v>
      </c>
      <c r="F945" s="329"/>
      <c r="G945" s="329"/>
      <c r="H945" s="329"/>
      <c r="I945" s="330"/>
      <c r="J945" s="330"/>
      <c r="K945" s="330"/>
      <c r="L945" s="330"/>
      <c r="M945" s="330"/>
      <c r="N945" s="330"/>
      <c r="O945" s="330"/>
      <c r="P945" s="330"/>
      <c r="Q945" s="16" t="s">
        <v>110</v>
      </c>
      <c r="R945" s="314">
        <v>0</v>
      </c>
      <c r="S945" s="315">
        <v>0</v>
      </c>
      <c r="T945" s="315">
        <v>0</v>
      </c>
      <c r="U945" s="315">
        <v>0</v>
      </c>
      <c r="V945" s="315">
        <v>0</v>
      </c>
      <c r="W945" s="316">
        <v>143.55120274750456</v>
      </c>
      <c r="X945" s="315">
        <v>592.45739457851357</v>
      </c>
      <c r="Y945" s="315">
        <v>706.79368554971506</v>
      </c>
      <c r="Z945" s="315">
        <v>793.84052090461762</v>
      </c>
      <c r="AA945" s="315">
        <v>864.29513227608572</v>
      </c>
      <c r="AB945" s="5">
        <v>931.07678623188519</v>
      </c>
      <c r="AC945" s="5">
        <v>1548.4799974392752</v>
      </c>
      <c r="AD945" s="5">
        <v>1572.7736540767526</v>
      </c>
      <c r="AE945" s="5">
        <v>1596.3596412227319</v>
      </c>
      <c r="AF945" s="5">
        <v>1621.104849476133</v>
      </c>
      <c r="AG945" s="5">
        <v>1653.2241574679695</v>
      </c>
      <c r="AH945" s="350">
        <v>1694.5844768111886</v>
      </c>
      <c r="AI945" s="350">
        <v>1775.510592401612</v>
      </c>
      <c r="AJ945" s="14"/>
    </row>
    <row r="946" spans="2:36" outlineLevel="1" x14ac:dyDescent="0.2">
      <c r="C946" s="119">
        <v>24</v>
      </c>
      <c r="D946" s="329"/>
      <c r="E946" s="328" t="s">
        <v>267</v>
      </c>
      <c r="F946" s="329"/>
      <c r="G946" s="329"/>
      <c r="H946" s="329"/>
      <c r="I946" s="330"/>
      <c r="J946" s="330"/>
      <c r="K946" s="330"/>
      <c r="L946" s="330"/>
      <c r="M946" s="330"/>
      <c r="N946" s="330"/>
      <c r="O946" s="330"/>
      <c r="P946" s="330"/>
      <c r="Q946" s="16" t="s">
        <v>110</v>
      </c>
      <c r="R946" s="304">
        <v>0</v>
      </c>
      <c r="S946" s="305">
        <v>0</v>
      </c>
      <c r="T946" s="305">
        <v>0</v>
      </c>
      <c r="U946" s="305">
        <v>0</v>
      </c>
      <c r="V946" s="305">
        <v>0</v>
      </c>
      <c r="W946" s="306">
        <v>0</v>
      </c>
      <c r="X946" s="305">
        <v>0</v>
      </c>
      <c r="Y946" s="305">
        <v>0</v>
      </c>
      <c r="Z946" s="305">
        <v>0</v>
      </c>
      <c r="AA946" s="305">
        <v>0</v>
      </c>
      <c r="AB946" s="307">
        <v>0</v>
      </c>
      <c r="AC946" s="307">
        <v>0</v>
      </c>
      <c r="AD946" s="307">
        <v>0</v>
      </c>
      <c r="AE946" s="307">
        <v>0</v>
      </c>
      <c r="AF946" s="307">
        <v>0</v>
      </c>
      <c r="AG946" s="307">
        <v>0</v>
      </c>
      <c r="AH946" s="362">
        <v>0</v>
      </c>
      <c r="AI946" s="362">
        <v>0</v>
      </c>
      <c r="AJ946" s="14"/>
    </row>
    <row r="947" spans="2:36" outlineLevel="1" x14ac:dyDescent="0.2">
      <c r="C947" s="119">
        <v>24</v>
      </c>
      <c r="D947" s="329"/>
      <c r="E947" s="328" t="s">
        <v>301</v>
      </c>
      <c r="F947" s="329"/>
      <c r="G947" s="329"/>
      <c r="H947" s="329"/>
      <c r="I947" s="330"/>
      <c r="J947" s="330"/>
      <c r="K947" s="330"/>
      <c r="L947" s="330"/>
      <c r="M947" s="330"/>
      <c r="N947" s="330"/>
      <c r="O947" s="330"/>
      <c r="P947" s="330"/>
      <c r="Q947" s="16"/>
      <c r="R947" s="5"/>
      <c r="S947" s="5"/>
      <c r="T947" s="5"/>
      <c r="U947" s="5"/>
      <c r="V947" s="5"/>
      <c r="W947" s="5"/>
      <c r="X947" s="5"/>
      <c r="Y947" s="5"/>
      <c r="Z947" s="5"/>
      <c r="AA947" s="5"/>
      <c r="AB947" s="5"/>
      <c r="AC947" s="5"/>
      <c r="AD947" s="5"/>
      <c r="AE947" s="5"/>
      <c r="AF947" s="5"/>
      <c r="AG947" s="5"/>
      <c r="AH947" s="5"/>
      <c r="AI947" s="5"/>
      <c r="AJ947" s="14"/>
    </row>
    <row r="948" spans="2:36" outlineLevel="1" x14ac:dyDescent="0.2">
      <c r="C948" s="119">
        <v>24</v>
      </c>
      <c r="D948" s="329"/>
      <c r="F948" s="329" t="s">
        <v>270</v>
      </c>
      <c r="G948" s="329"/>
      <c r="H948" s="329"/>
      <c r="I948" s="330"/>
      <c r="J948" s="330"/>
      <c r="K948" s="330"/>
      <c r="L948" s="330"/>
      <c r="M948" s="330"/>
      <c r="N948" s="330"/>
      <c r="O948" s="330"/>
      <c r="P948" s="330"/>
      <c r="Q948" s="16" t="s">
        <v>110</v>
      </c>
      <c r="R948" s="314">
        <v>0</v>
      </c>
      <c r="S948" s="315">
        <v>0</v>
      </c>
      <c r="T948" s="315">
        <v>0</v>
      </c>
      <c r="U948" s="315">
        <v>0</v>
      </c>
      <c r="V948" s="315">
        <v>0</v>
      </c>
      <c r="W948" s="316">
        <v>0</v>
      </c>
      <c r="X948" s="315">
        <v>11113.937292490235</v>
      </c>
      <c r="Y948" s="315">
        <v>14827.580846657062</v>
      </c>
      <c r="Z948" s="315">
        <v>16462.790830123722</v>
      </c>
      <c r="AA948" s="315">
        <v>18040.041542712024</v>
      </c>
      <c r="AB948" s="5">
        <v>20065.707483492188</v>
      </c>
      <c r="AC948" s="5">
        <v>21416.030406337253</v>
      </c>
      <c r="AD948" s="5">
        <v>21794.164467336603</v>
      </c>
      <c r="AE948" s="5">
        <v>22180.558810853858</v>
      </c>
      <c r="AF948" s="5">
        <v>22535.892202713523</v>
      </c>
      <c r="AG948" s="5">
        <v>22960.118032164613</v>
      </c>
      <c r="AH948" s="350">
        <v>23548.7784390341</v>
      </c>
      <c r="AI948" s="350">
        <v>24263.255114447864</v>
      </c>
      <c r="AJ948" s="14"/>
    </row>
    <row r="949" spans="2:36" outlineLevel="1" x14ac:dyDescent="0.2">
      <c r="C949" s="119">
        <v>24</v>
      </c>
      <c r="D949" s="329"/>
      <c r="E949" s="329"/>
      <c r="F949" s="329" t="s">
        <v>271</v>
      </c>
      <c r="G949" s="329"/>
      <c r="H949" s="329"/>
      <c r="I949" s="330"/>
      <c r="J949" s="330"/>
      <c r="K949" s="330"/>
      <c r="L949" s="330"/>
      <c r="M949" s="330"/>
      <c r="N949" s="330"/>
      <c r="O949" s="330"/>
      <c r="P949" s="330"/>
      <c r="Q949" s="16" t="s">
        <v>110</v>
      </c>
      <c r="R949" s="314">
        <v>0</v>
      </c>
      <c r="S949" s="315">
        <v>0</v>
      </c>
      <c r="T949" s="315">
        <v>0</v>
      </c>
      <c r="U949" s="315">
        <v>0</v>
      </c>
      <c r="V949" s="315">
        <v>0</v>
      </c>
      <c r="W949" s="316">
        <v>0</v>
      </c>
      <c r="X949" s="315">
        <v>3483.2802708770887</v>
      </c>
      <c r="Y949" s="315">
        <v>1348.3010829736827</v>
      </c>
      <c r="Z949" s="315">
        <v>1275.2706519825686</v>
      </c>
      <c r="AA949" s="315">
        <v>1679.833962619015</v>
      </c>
      <c r="AB949" s="5">
        <v>963.69332300244412</v>
      </c>
      <c r="AC949" s="5">
        <v>553.51559934119916</v>
      </c>
      <c r="AD949" s="5">
        <v>561.77588185910747</v>
      </c>
      <c r="AE949" s="5">
        <v>530.71493020151706</v>
      </c>
      <c r="AF949" s="5">
        <v>599.60736779294166</v>
      </c>
      <c r="AG949" s="5">
        <v>764.04194521133854</v>
      </c>
      <c r="AH949" s="350">
        <v>889.85821375561397</v>
      </c>
      <c r="AI949" s="350">
        <v>2022.6657618165118</v>
      </c>
      <c r="AJ949" s="14"/>
    </row>
    <row r="950" spans="2:36" outlineLevel="1" x14ac:dyDescent="0.2">
      <c r="C950" s="119">
        <v>24</v>
      </c>
      <c r="D950" s="329"/>
      <c r="E950" s="329"/>
      <c r="F950" s="329" t="s">
        <v>290</v>
      </c>
      <c r="G950" s="329"/>
      <c r="H950" s="329"/>
      <c r="I950" s="330"/>
      <c r="J950" s="330"/>
      <c r="K950" s="330"/>
      <c r="L950" s="330"/>
      <c r="M950" s="330"/>
      <c r="N950" s="330"/>
      <c r="O950" s="330"/>
      <c r="P950" s="330"/>
      <c r="Q950" s="16" t="s">
        <v>110</v>
      </c>
      <c r="R950" s="304">
        <v>0</v>
      </c>
      <c r="S950" s="305">
        <v>0</v>
      </c>
      <c r="T950" s="305">
        <v>0</v>
      </c>
      <c r="U950" s="305">
        <v>0</v>
      </c>
      <c r="V950" s="305">
        <v>0</v>
      </c>
      <c r="W950" s="306">
        <v>0</v>
      </c>
      <c r="X950" s="305">
        <v>0</v>
      </c>
      <c r="Y950" s="305">
        <v>0</v>
      </c>
      <c r="Z950" s="305">
        <v>0</v>
      </c>
      <c r="AA950" s="305">
        <v>0</v>
      </c>
      <c r="AB950" s="307">
        <v>0</v>
      </c>
      <c r="AC950" s="307">
        <v>0</v>
      </c>
      <c r="AD950" s="307">
        <v>0</v>
      </c>
      <c r="AE950" s="307">
        <v>0</v>
      </c>
      <c r="AF950" s="307">
        <v>0</v>
      </c>
      <c r="AG950" s="307">
        <v>0</v>
      </c>
      <c r="AH950" s="362">
        <v>0</v>
      </c>
      <c r="AI950" s="362">
        <v>0</v>
      </c>
      <c r="AJ950" s="14"/>
    </row>
    <row r="951" spans="2:36" outlineLevel="1" x14ac:dyDescent="0.2">
      <c r="C951" s="119">
        <v>24</v>
      </c>
      <c r="D951" s="329"/>
      <c r="E951" s="329"/>
      <c r="F951" s="363" t="s">
        <v>302</v>
      </c>
      <c r="G951" s="364"/>
      <c r="H951" s="364"/>
      <c r="I951" s="365"/>
      <c r="J951" s="365"/>
      <c r="K951" s="365"/>
      <c r="L951" s="365"/>
      <c r="M951" s="365"/>
      <c r="N951" s="365"/>
      <c r="O951" s="365"/>
      <c r="P951" s="365"/>
      <c r="Q951" s="366" t="s">
        <v>110</v>
      </c>
      <c r="R951" s="367">
        <v>0</v>
      </c>
      <c r="S951" s="368">
        <v>0</v>
      </c>
      <c r="T951" s="368">
        <v>0</v>
      </c>
      <c r="U951" s="368">
        <v>0</v>
      </c>
      <c r="V951" s="368">
        <v>0</v>
      </c>
      <c r="W951" s="369">
        <v>0</v>
      </c>
      <c r="X951" s="368">
        <v>6668.3623754941409</v>
      </c>
      <c r="Y951" s="368">
        <v>8896.5485079942373</v>
      </c>
      <c r="Z951" s="368">
        <v>9877.6744980742333</v>
      </c>
      <c r="AA951" s="368">
        <v>10824.024925627215</v>
      </c>
      <c r="AB951" s="327">
        <v>12039.424490095313</v>
      </c>
      <c r="AC951" s="327">
        <v>12849.618243802352</v>
      </c>
      <c r="AD951" s="327">
        <v>13076.498680401961</v>
      </c>
      <c r="AE951" s="327">
        <v>13308.335286512314</v>
      </c>
      <c r="AF951" s="327">
        <v>13521.535321628113</v>
      </c>
      <c r="AG951" s="327">
        <v>13776.070819298768</v>
      </c>
      <c r="AH951" s="370">
        <v>14129.267063420461</v>
      </c>
      <c r="AI951" s="370">
        <v>14557.953068668718</v>
      </c>
      <c r="AJ951" s="14"/>
    </row>
    <row r="952" spans="2:36" outlineLevel="1" x14ac:dyDescent="0.2">
      <c r="C952" s="119">
        <v>24</v>
      </c>
      <c r="D952" s="329"/>
      <c r="E952" s="329"/>
      <c r="F952" s="371" t="s">
        <v>303</v>
      </c>
      <c r="G952" s="329"/>
      <c r="H952" s="329"/>
      <c r="I952" s="330"/>
      <c r="J952" s="330"/>
      <c r="K952" s="330"/>
      <c r="L952" s="330"/>
      <c r="M952" s="330"/>
      <c r="N952" s="330"/>
      <c r="O952" s="330"/>
      <c r="P952" s="330"/>
      <c r="Q952" s="16" t="s">
        <v>110</v>
      </c>
      <c r="R952" s="314">
        <v>0</v>
      </c>
      <c r="S952" s="315">
        <v>0</v>
      </c>
      <c r="T952" s="315">
        <v>0</v>
      </c>
      <c r="U952" s="315">
        <v>0</v>
      </c>
      <c r="V952" s="315">
        <v>0</v>
      </c>
      <c r="W952" s="316">
        <v>0</v>
      </c>
      <c r="X952" s="315">
        <v>2089.9681625262533</v>
      </c>
      <c r="Y952" s="315">
        <v>808.98064978420962</v>
      </c>
      <c r="Z952" s="315">
        <v>765.16239118954115</v>
      </c>
      <c r="AA952" s="315">
        <v>1007.900377571409</v>
      </c>
      <c r="AB952" s="5">
        <v>578.21599380146642</v>
      </c>
      <c r="AC952" s="5">
        <v>332.10935960471949</v>
      </c>
      <c r="AD952" s="5">
        <v>337.06552911546447</v>
      </c>
      <c r="AE952" s="5">
        <v>318.42895812091024</v>
      </c>
      <c r="AF952" s="5">
        <v>359.764420675765</v>
      </c>
      <c r="AG952" s="5">
        <v>458.4251671268031</v>
      </c>
      <c r="AH952" s="350">
        <v>533.91492825336832</v>
      </c>
      <c r="AI952" s="350">
        <v>1213.599457089907</v>
      </c>
      <c r="AJ952" s="14"/>
    </row>
    <row r="953" spans="2:36" outlineLevel="1" x14ac:dyDescent="0.2">
      <c r="C953" s="119">
        <v>24</v>
      </c>
      <c r="D953" s="329"/>
      <c r="E953" s="329"/>
      <c r="F953" s="372"/>
      <c r="G953" s="329"/>
      <c r="H953" s="329"/>
      <c r="I953" s="330"/>
      <c r="J953" s="330"/>
      <c r="K953" s="330"/>
      <c r="L953" s="330"/>
      <c r="M953" s="330"/>
      <c r="N953" s="330"/>
      <c r="O953" s="330"/>
      <c r="P953" s="330"/>
      <c r="Q953" s="16"/>
      <c r="R953" s="304"/>
      <c r="S953" s="305"/>
      <c r="T953" s="305"/>
      <c r="U953" s="305"/>
      <c r="V953" s="305"/>
      <c r="W953" s="306"/>
      <c r="X953" s="305"/>
      <c r="Y953" s="305"/>
      <c r="Z953" s="305"/>
      <c r="AA953" s="305"/>
      <c r="AB953" s="307"/>
      <c r="AC953" s="307"/>
      <c r="AD953" s="307"/>
      <c r="AE953" s="307"/>
      <c r="AF953" s="307"/>
      <c r="AG953" s="307"/>
      <c r="AH953" s="362"/>
      <c r="AI953" s="362"/>
      <c r="AJ953" s="14"/>
    </row>
    <row r="954" spans="2:36" outlineLevel="1" x14ac:dyDescent="0.2">
      <c r="C954" s="119">
        <v>24</v>
      </c>
      <c r="D954" s="329"/>
      <c r="E954" s="329"/>
      <c r="F954" s="329"/>
      <c r="G954" s="329"/>
      <c r="H954" s="329"/>
      <c r="I954" s="330"/>
      <c r="J954" s="330"/>
      <c r="K954" s="330"/>
      <c r="L954" s="330"/>
      <c r="M954" s="330"/>
      <c r="N954" s="330"/>
      <c r="O954" s="330"/>
      <c r="P954" s="330"/>
      <c r="Q954" s="330"/>
      <c r="R954" s="330"/>
      <c r="S954" s="329"/>
      <c r="T954" s="329"/>
      <c r="U954" s="330"/>
      <c r="V954" s="330"/>
      <c r="W954" s="330"/>
      <c r="X954" s="329"/>
      <c r="Y954" s="329"/>
      <c r="Z954" s="330"/>
      <c r="AA954" s="329"/>
      <c r="AB954" s="329"/>
      <c r="AC954" s="329"/>
      <c r="AD954" s="329"/>
      <c r="AE954" s="329"/>
      <c r="AF954" s="329"/>
      <c r="AG954" s="329"/>
      <c r="AH954" s="329"/>
      <c r="AI954" s="329"/>
      <c r="AJ954" s="14"/>
    </row>
    <row r="955" spans="2:36" s="11" customFormat="1" outlineLevel="1" x14ac:dyDescent="0.2">
      <c r="B955" s="310"/>
      <c r="C955" s="119">
        <v>24</v>
      </c>
      <c r="E955" s="120" t="s">
        <v>304</v>
      </c>
      <c r="F955" s="121"/>
      <c r="G955" s="121"/>
      <c r="H955" s="121"/>
      <c r="I955" s="121"/>
      <c r="J955" s="121"/>
      <c r="K955" s="121"/>
      <c r="L955" s="121"/>
      <c r="M955" s="121"/>
      <c r="N955" s="121"/>
      <c r="O955" s="121"/>
      <c r="P955" s="121"/>
      <c r="Q955" s="122"/>
      <c r="R955" s="123"/>
      <c r="S955" s="123"/>
      <c r="T955" s="123"/>
      <c r="U955" s="123"/>
      <c r="V955" s="123"/>
      <c r="W955" s="123"/>
      <c r="X955" s="123"/>
      <c r="Y955" s="123"/>
      <c r="Z955" s="123"/>
      <c r="AA955" s="123"/>
      <c r="AB955" s="123"/>
      <c r="AC955" s="123"/>
      <c r="AD955" s="123"/>
      <c r="AE955" s="123"/>
      <c r="AF955" s="123"/>
      <c r="AG955" s="123"/>
      <c r="AH955" s="123"/>
      <c r="AI955" s="123"/>
    </row>
    <row r="956" spans="2:36" s="11" customFormat="1" outlineLevel="1" x14ac:dyDescent="0.2">
      <c r="B956" s="310"/>
      <c r="C956" s="119">
        <v>24</v>
      </c>
      <c r="E956" s="373" t="s">
        <v>305</v>
      </c>
      <c r="F956" s="309"/>
      <c r="G956" s="309"/>
      <c r="H956" s="309"/>
      <c r="I956" s="309"/>
      <c r="J956" s="309"/>
      <c r="K956" s="309"/>
      <c r="L956" s="309"/>
      <c r="M956" s="309"/>
      <c r="N956" s="309"/>
      <c r="O956" s="309"/>
      <c r="P956" s="309"/>
      <c r="Q956" s="360"/>
      <c r="R956" s="361"/>
      <c r="S956" s="361"/>
      <c r="T956" s="361"/>
      <c r="U956" s="361"/>
      <c r="V956" s="361"/>
      <c r="W956" s="361"/>
      <c r="X956" s="361"/>
      <c r="Y956" s="361"/>
      <c r="Z956" s="361"/>
      <c r="AA956" s="361"/>
      <c r="AB956" s="361"/>
      <c r="AC956" s="361"/>
      <c r="AD956" s="361"/>
      <c r="AE956" s="361"/>
      <c r="AF956" s="361"/>
      <c r="AG956" s="361"/>
      <c r="AH956" s="361"/>
      <c r="AI956" s="361"/>
    </row>
    <row r="957" spans="2:36" outlineLevel="1" x14ac:dyDescent="0.2">
      <c r="C957" s="119">
        <v>24</v>
      </c>
      <c r="D957" s="329"/>
      <c r="E957" s="329"/>
      <c r="F957" s="329" t="s">
        <v>306</v>
      </c>
      <c r="G957" s="329"/>
      <c r="H957" s="329"/>
      <c r="I957" s="330"/>
      <c r="J957" s="330"/>
      <c r="K957" s="330"/>
      <c r="L957" s="330"/>
      <c r="M957" s="330"/>
      <c r="N957" s="330"/>
      <c r="O957" s="330"/>
      <c r="P957" s="330"/>
      <c r="Q957" s="16" t="s">
        <v>110</v>
      </c>
      <c r="R957" s="374">
        <v>0</v>
      </c>
      <c r="S957" s="375">
        <v>0</v>
      </c>
      <c r="T957" s="375">
        <v>0</v>
      </c>
      <c r="U957" s="376">
        <v>14502.184500253452</v>
      </c>
      <c r="V957" s="376">
        <v>15103.142268802054</v>
      </c>
      <c r="W957" s="377">
        <v>15691.488146052541</v>
      </c>
      <c r="X957" s="375">
        <v>18242.259764040882</v>
      </c>
      <c r="Y957" s="375">
        <v>20128.03689814973</v>
      </c>
      <c r="Z957" s="376">
        <v>19036.928337942187</v>
      </c>
      <c r="AA957" s="375">
        <v>18940.247377711708</v>
      </c>
      <c r="AB957" s="378">
        <v>19811.10050756541</v>
      </c>
      <c r="AC957" s="378">
        <v>20248.944003977278</v>
      </c>
      <c r="AD957" s="378">
        <v>21601.492079245447</v>
      </c>
      <c r="AE957" s="378">
        <v>22125.596870778823</v>
      </c>
      <c r="AF957" s="378">
        <v>21868.470943350476</v>
      </c>
      <c r="AG957" s="378">
        <v>22593.354679193293</v>
      </c>
      <c r="AH957" s="379">
        <v>22963.75089233437</v>
      </c>
      <c r="AI957" s="379">
        <v>23502.15765034618</v>
      </c>
      <c r="AJ957" s="14"/>
    </row>
    <row r="958" spans="2:36" outlineLevel="1" x14ac:dyDescent="0.2">
      <c r="C958" s="119">
        <v>24</v>
      </c>
      <c r="D958" s="329"/>
      <c r="E958" s="329"/>
      <c r="F958" s="329" t="s">
        <v>307</v>
      </c>
      <c r="G958" s="329"/>
      <c r="H958" s="329"/>
      <c r="I958" s="330"/>
      <c r="J958" s="330"/>
      <c r="K958" s="330"/>
      <c r="L958" s="330"/>
      <c r="M958" s="330"/>
      <c r="N958" s="330"/>
      <c r="O958" s="330"/>
      <c r="P958" s="330"/>
      <c r="Q958" s="16" t="s">
        <v>110</v>
      </c>
      <c r="R958" s="380"/>
      <c r="S958" s="381"/>
      <c r="T958" s="381"/>
      <c r="U958" s="382"/>
      <c r="V958" s="382"/>
      <c r="W958" s="383"/>
      <c r="X958" s="381"/>
      <c r="Y958" s="381"/>
      <c r="Z958" s="382"/>
      <c r="AA958" s="381"/>
      <c r="AB958" s="329"/>
      <c r="AC958" s="329"/>
      <c r="AD958" s="329"/>
      <c r="AE958" s="329"/>
      <c r="AF958" s="329"/>
      <c r="AG958" s="329"/>
      <c r="AH958" s="384"/>
      <c r="AI958" s="384"/>
      <c r="AJ958" s="14"/>
    </row>
    <row r="959" spans="2:36" outlineLevel="1" x14ac:dyDescent="0.2">
      <c r="C959" s="119">
        <v>24</v>
      </c>
      <c r="D959" s="329"/>
      <c r="E959" s="329"/>
      <c r="F959" s="329" t="s">
        <v>308</v>
      </c>
      <c r="G959" s="329"/>
      <c r="H959" s="329"/>
      <c r="I959" s="330"/>
      <c r="J959" s="330"/>
      <c r="K959" s="330"/>
      <c r="L959" s="330"/>
      <c r="M959" s="330"/>
      <c r="N959" s="330"/>
      <c r="O959" s="330"/>
      <c r="P959" s="330"/>
      <c r="Q959" s="16" t="s">
        <v>110</v>
      </c>
      <c r="R959" s="380"/>
      <c r="S959" s="381"/>
      <c r="T959" s="381"/>
      <c r="U959" s="382"/>
      <c r="V959" s="382"/>
      <c r="W959" s="383"/>
      <c r="X959" s="381"/>
      <c r="Y959" s="381"/>
      <c r="Z959" s="382"/>
      <c r="AA959" s="381"/>
      <c r="AB959" s="329"/>
      <c r="AC959" s="329"/>
      <c r="AD959" s="329"/>
      <c r="AE959" s="329"/>
      <c r="AF959" s="329"/>
      <c r="AG959" s="329"/>
      <c r="AH959" s="384"/>
      <c r="AI959" s="384"/>
      <c r="AJ959" s="14"/>
    </row>
    <row r="960" spans="2:36" outlineLevel="1" x14ac:dyDescent="0.2">
      <c r="C960" s="119">
        <v>24</v>
      </c>
      <c r="D960" s="329"/>
      <c r="E960" s="329"/>
      <c r="F960" s="329" t="s">
        <v>309</v>
      </c>
      <c r="G960" s="329"/>
      <c r="H960" s="329"/>
      <c r="I960" s="330"/>
      <c r="J960" s="330"/>
      <c r="K960" s="330"/>
      <c r="L960" s="330"/>
      <c r="M960" s="330"/>
      <c r="N960" s="330"/>
      <c r="O960" s="330"/>
      <c r="P960" s="330"/>
      <c r="Q960" s="16" t="s">
        <v>110</v>
      </c>
      <c r="R960" s="385"/>
      <c r="S960" s="386"/>
      <c r="T960" s="386"/>
      <c r="U960" s="387"/>
      <c r="V960" s="387"/>
      <c r="W960" s="388"/>
      <c r="X960" s="386"/>
      <c r="Y960" s="386"/>
      <c r="Z960" s="387"/>
      <c r="AA960" s="386"/>
      <c r="AB960" s="333"/>
      <c r="AC960" s="333"/>
      <c r="AD960" s="333"/>
      <c r="AE960" s="333"/>
      <c r="AF960" s="333"/>
      <c r="AG960" s="333"/>
      <c r="AH960" s="389"/>
      <c r="AI960" s="389"/>
      <c r="AJ960" s="14"/>
    </row>
    <row r="961" spans="2:36" outlineLevel="1" x14ac:dyDescent="0.2">
      <c r="C961" s="119">
        <v>24</v>
      </c>
      <c r="D961" s="329"/>
      <c r="E961" s="329"/>
      <c r="F961" s="364" t="s">
        <v>310</v>
      </c>
      <c r="G961" s="364"/>
      <c r="H961" s="364"/>
      <c r="I961" s="365"/>
      <c r="J961" s="365"/>
      <c r="K961" s="365"/>
      <c r="L961" s="365"/>
      <c r="M961" s="365"/>
      <c r="N961" s="365"/>
      <c r="O961" s="365"/>
      <c r="P961" s="365"/>
      <c r="Q961" s="366" t="s">
        <v>110</v>
      </c>
      <c r="R961" s="390">
        <v>0</v>
      </c>
      <c r="S961" s="391">
        <v>0</v>
      </c>
      <c r="T961" s="391">
        <v>0</v>
      </c>
      <c r="U961" s="390">
        <v>14502.184500253452</v>
      </c>
      <c r="V961" s="390">
        <v>15103.142268802054</v>
      </c>
      <c r="W961" s="390">
        <v>15691.488146052541</v>
      </c>
      <c r="X961" s="391">
        <v>18242.259764040882</v>
      </c>
      <c r="Y961" s="391">
        <v>20128.03689814973</v>
      </c>
      <c r="Z961" s="390">
        <v>19036.928337942187</v>
      </c>
      <c r="AA961" s="391">
        <v>18940.247377711708</v>
      </c>
      <c r="AB961" s="391">
        <v>19811.10050756541</v>
      </c>
      <c r="AC961" s="391">
        <v>20248.944003977278</v>
      </c>
      <c r="AD961" s="391">
        <v>21601.492079245447</v>
      </c>
      <c r="AE961" s="391">
        <v>22125.596870778823</v>
      </c>
      <c r="AF961" s="391">
        <v>21868.470943350476</v>
      </c>
      <c r="AG961" s="391">
        <v>22593.354679193293</v>
      </c>
      <c r="AH961" s="391">
        <v>22963.75089233437</v>
      </c>
      <c r="AI961" s="391">
        <v>23502.15765034618</v>
      </c>
      <c r="AJ961" s="14"/>
    </row>
    <row r="962" spans="2:36" outlineLevel="1" x14ac:dyDescent="0.2">
      <c r="C962" s="119">
        <v>24</v>
      </c>
      <c r="D962" s="329"/>
      <c r="E962" s="329"/>
      <c r="F962" s="329"/>
      <c r="G962" s="329"/>
      <c r="H962" s="329"/>
      <c r="I962" s="330"/>
      <c r="J962" s="330"/>
      <c r="K962" s="330"/>
      <c r="L962" s="330"/>
      <c r="M962" s="330"/>
      <c r="N962" s="330"/>
      <c r="O962" s="330"/>
      <c r="P962" s="330"/>
      <c r="Q962" s="330"/>
      <c r="R962" s="330"/>
      <c r="S962" s="329"/>
      <c r="T962" s="329"/>
      <c r="U962" s="330"/>
      <c r="V962" s="330"/>
      <c r="W962" s="330"/>
      <c r="X962" s="329"/>
      <c r="Y962" s="329"/>
      <c r="Z962" s="330"/>
      <c r="AA962" s="329"/>
      <c r="AB962" s="329"/>
      <c r="AC962" s="329"/>
      <c r="AD962" s="329"/>
      <c r="AE962" s="329"/>
      <c r="AF962" s="329"/>
      <c r="AG962" s="329"/>
      <c r="AH962" s="329"/>
      <c r="AI962" s="329"/>
      <c r="AJ962" s="14"/>
    </row>
    <row r="963" spans="2:36" outlineLevel="1" x14ac:dyDescent="0.2">
      <c r="C963" s="119">
        <v>24</v>
      </c>
      <c r="D963" s="329"/>
      <c r="E963" s="328" t="s">
        <v>311</v>
      </c>
      <c r="F963" s="329"/>
      <c r="G963" s="329"/>
      <c r="H963" s="329"/>
      <c r="I963" s="330"/>
      <c r="J963" s="330"/>
      <c r="K963" s="330"/>
      <c r="L963" s="330"/>
      <c r="M963" s="330"/>
      <c r="N963" s="330"/>
      <c r="O963" s="330"/>
      <c r="P963" s="330"/>
      <c r="Q963" s="330"/>
      <c r="R963" s="330"/>
      <c r="S963" s="329"/>
      <c r="T963" s="329"/>
      <c r="U963" s="330"/>
      <c r="V963" s="330"/>
      <c r="W963" s="330"/>
      <c r="X963" s="329"/>
      <c r="Y963" s="329"/>
      <c r="Z963" s="330"/>
      <c r="AA963" s="329"/>
      <c r="AB963" s="329"/>
      <c r="AC963" s="329"/>
      <c r="AD963" s="329"/>
      <c r="AE963" s="329"/>
      <c r="AF963" s="329"/>
      <c r="AG963" s="329"/>
      <c r="AH963" s="329"/>
      <c r="AI963" s="329"/>
      <c r="AJ963" s="14"/>
    </row>
    <row r="964" spans="2:36" outlineLevel="1" x14ac:dyDescent="0.2">
      <c r="C964" s="119">
        <v>24</v>
      </c>
      <c r="D964" s="329"/>
      <c r="E964" s="329"/>
      <c r="F964" s="329" t="s">
        <v>312</v>
      </c>
      <c r="G964" s="329"/>
      <c r="H964" s="329"/>
      <c r="I964" s="330"/>
      <c r="J964" s="330"/>
      <c r="K964" s="330"/>
      <c r="L964" s="330"/>
      <c r="M964" s="330"/>
      <c r="N964" s="330"/>
      <c r="O964" s="330"/>
      <c r="P964" s="330"/>
      <c r="Q964" s="16" t="s">
        <v>110</v>
      </c>
      <c r="R964" s="392">
        <v>0</v>
      </c>
      <c r="S964" s="393">
        <v>0</v>
      </c>
      <c r="T964" s="393">
        <v>0</v>
      </c>
      <c r="U964" s="394">
        <v>-14502.184500253452</v>
      </c>
      <c r="V964" s="394">
        <v>-15103.142268802054</v>
      </c>
      <c r="W964" s="395">
        <v>-15547.936943305036</v>
      </c>
      <c r="X964" s="393">
        <v>-17657.231690071669</v>
      </c>
      <c r="Y964" s="393">
        <v>-19430.194627081779</v>
      </c>
      <c r="Z964" s="394">
        <v>-18249.113171958779</v>
      </c>
      <c r="AA964" s="393">
        <v>-18079.045191912526</v>
      </c>
      <c r="AB964" s="396">
        <v>-18897.014826200248</v>
      </c>
      <c r="AC964" s="396">
        <v>-18713.517173705928</v>
      </c>
      <c r="AD964" s="396">
        <v>-20035.692053410217</v>
      </c>
      <c r="AE964" s="396">
        <v>-20538.452041417931</v>
      </c>
      <c r="AF964" s="396">
        <v>-20262.241130087874</v>
      </c>
      <c r="AG964" s="396">
        <v>-20948.363060110001</v>
      </c>
      <c r="AH964" s="397">
        <v>-21308.454306969725</v>
      </c>
      <c r="AI964" s="397">
        <v>-21750.116467770709</v>
      </c>
      <c r="AJ964" s="14"/>
    </row>
    <row r="965" spans="2:36" outlineLevel="1" x14ac:dyDescent="0.2">
      <c r="C965" s="119">
        <v>24</v>
      </c>
      <c r="D965" s="329"/>
      <c r="E965" s="329"/>
      <c r="F965" s="329" t="s">
        <v>313</v>
      </c>
      <c r="G965" s="329"/>
      <c r="H965" s="329"/>
      <c r="I965" s="330"/>
      <c r="J965" s="330"/>
      <c r="K965" s="330"/>
      <c r="L965" s="330"/>
      <c r="M965" s="330"/>
      <c r="N965" s="330"/>
      <c r="O965" s="330"/>
      <c r="P965" s="330"/>
      <c r="Q965" s="16" t="s">
        <v>110</v>
      </c>
      <c r="R965" s="380"/>
      <c r="S965" s="381"/>
      <c r="T965" s="381"/>
      <c r="U965" s="382"/>
      <c r="V965" s="382"/>
      <c r="W965" s="383"/>
      <c r="X965" s="381"/>
      <c r="Y965" s="381"/>
      <c r="Z965" s="382"/>
      <c r="AA965" s="381"/>
      <c r="AB965" s="329"/>
      <c r="AC965" s="329"/>
      <c r="AD965" s="329"/>
      <c r="AE965" s="329"/>
      <c r="AF965" s="329"/>
      <c r="AG965" s="329"/>
      <c r="AH965" s="384"/>
      <c r="AI965" s="384"/>
      <c r="AJ965" s="14"/>
    </row>
    <row r="966" spans="2:36" outlineLevel="1" x14ac:dyDescent="0.2">
      <c r="C966" s="119">
        <v>24</v>
      </c>
      <c r="D966" s="329"/>
      <c r="E966" s="329"/>
      <c r="F966" s="329" t="s">
        <v>314</v>
      </c>
      <c r="G966" s="329"/>
      <c r="H966" s="329"/>
      <c r="I966" s="330"/>
      <c r="J966" s="330"/>
      <c r="K966" s="330"/>
      <c r="L966" s="330"/>
      <c r="M966" s="330"/>
      <c r="N966" s="330"/>
      <c r="O966" s="330"/>
      <c r="P966" s="330"/>
      <c r="Q966" s="16" t="s">
        <v>110</v>
      </c>
      <c r="R966" s="398">
        <v>0</v>
      </c>
      <c r="S966" s="399">
        <v>0</v>
      </c>
      <c r="T966" s="399">
        <v>0</v>
      </c>
      <c r="U966" s="400">
        <v>0</v>
      </c>
      <c r="V966" s="400">
        <v>0</v>
      </c>
      <c r="W966" s="401">
        <v>0</v>
      </c>
      <c r="X966" s="399">
        <v>-3483.2802708770887</v>
      </c>
      <c r="Y966" s="399">
        <v>-1348.3010829736827</v>
      </c>
      <c r="Z966" s="400">
        <v>-1275.2706519825686</v>
      </c>
      <c r="AA966" s="399">
        <v>-1679.833962619015</v>
      </c>
      <c r="AB966" s="339">
        <v>-963.69332300244412</v>
      </c>
      <c r="AC966" s="339">
        <v>-553.51559934119916</v>
      </c>
      <c r="AD966" s="339">
        <v>-561.77588185910747</v>
      </c>
      <c r="AE966" s="339">
        <v>-530.71493020151706</v>
      </c>
      <c r="AF966" s="339">
        <v>-599.60736779294166</v>
      </c>
      <c r="AG966" s="339">
        <v>-764.04194521133854</v>
      </c>
      <c r="AH966" s="402">
        <v>-889.85821375561397</v>
      </c>
      <c r="AI966" s="402">
        <v>-2022.6657618165118</v>
      </c>
      <c r="AJ966" s="14"/>
    </row>
    <row r="967" spans="2:36" outlineLevel="1" x14ac:dyDescent="0.2">
      <c r="C967" s="119">
        <v>24</v>
      </c>
      <c r="D967" s="329"/>
      <c r="E967" s="329"/>
      <c r="F967" s="329" t="s">
        <v>315</v>
      </c>
      <c r="G967" s="329"/>
      <c r="H967" s="329"/>
      <c r="I967" s="330"/>
      <c r="J967" s="330"/>
      <c r="K967" s="330"/>
      <c r="L967" s="330"/>
      <c r="M967" s="330"/>
      <c r="N967" s="330"/>
      <c r="O967" s="330"/>
      <c r="P967" s="330"/>
      <c r="Q967" s="16" t="s">
        <v>110</v>
      </c>
      <c r="R967" s="304">
        <v>0</v>
      </c>
      <c r="S967" s="305">
        <v>0</v>
      </c>
      <c r="T967" s="305">
        <v>0</v>
      </c>
      <c r="U967" s="305">
        <v>0</v>
      </c>
      <c r="V967" s="305">
        <v>0</v>
      </c>
      <c r="W967" s="306">
        <v>0</v>
      </c>
      <c r="X967" s="305">
        <v>-380.9912503211583</v>
      </c>
      <c r="Y967" s="305">
        <v>-459.92436216914518</v>
      </c>
      <c r="Z967" s="305">
        <v>-507.39439717206119</v>
      </c>
      <c r="AA967" s="305">
        <v>-560.14698891497517</v>
      </c>
      <c r="AB967" s="307">
        <v>-609.77756205149433</v>
      </c>
      <c r="AC967" s="307">
        <v>-643.84711076884707</v>
      </c>
      <c r="AD967" s="307">
        <v>-655.19307078236704</v>
      </c>
      <c r="AE967" s="307">
        <v>-666.20765942705918</v>
      </c>
      <c r="AF967" s="307">
        <v>-677.76584912616397</v>
      </c>
      <c r="AG967" s="307">
        <v>-692.77005404317833</v>
      </c>
      <c r="AH967" s="362">
        <v>-712.0891989511731</v>
      </c>
      <c r="AI967" s="362">
        <v>-749.90892010630546</v>
      </c>
      <c r="AJ967" s="14"/>
    </row>
    <row r="968" spans="2:36" outlineLevel="1" x14ac:dyDescent="0.2">
      <c r="C968" s="119">
        <v>24</v>
      </c>
      <c r="D968" s="329"/>
      <c r="E968" s="329"/>
      <c r="F968" s="364" t="s">
        <v>316</v>
      </c>
      <c r="G968" s="364"/>
      <c r="H968" s="364"/>
      <c r="I968" s="365"/>
      <c r="J968" s="365"/>
      <c r="K968" s="365"/>
      <c r="L968" s="365"/>
      <c r="M968" s="365"/>
      <c r="N968" s="365"/>
      <c r="O968" s="365"/>
      <c r="P968" s="365"/>
      <c r="Q968" s="366" t="s">
        <v>110</v>
      </c>
      <c r="R968" s="390">
        <v>0</v>
      </c>
      <c r="S968" s="390">
        <v>0</v>
      </c>
      <c r="T968" s="390">
        <v>0</v>
      </c>
      <c r="U968" s="390">
        <v>-14502.184500253452</v>
      </c>
      <c r="V968" s="390">
        <v>-15103.142268802054</v>
      </c>
      <c r="W968" s="390">
        <v>-15547.936943305036</v>
      </c>
      <c r="X968" s="390">
        <v>-21521.503211269919</v>
      </c>
      <c r="Y968" s="390">
        <v>-21238.420072224606</v>
      </c>
      <c r="Z968" s="390">
        <v>-20031.778221113411</v>
      </c>
      <c r="AA968" s="390">
        <v>-20319.026143446514</v>
      </c>
      <c r="AB968" s="390">
        <v>-20470.485711254187</v>
      </c>
      <c r="AC968" s="390">
        <v>-19910.879883815975</v>
      </c>
      <c r="AD968" s="390">
        <v>-21252.66100605169</v>
      </c>
      <c r="AE968" s="390">
        <v>-21735.374631046507</v>
      </c>
      <c r="AF968" s="390">
        <v>-21539.61434700698</v>
      </c>
      <c r="AG968" s="390">
        <v>-22405.175059364519</v>
      </c>
      <c r="AH968" s="390">
        <v>-22910.401719676513</v>
      </c>
      <c r="AI968" s="390">
        <v>-24522.691149693528</v>
      </c>
      <c r="AJ968" s="14"/>
    </row>
    <row r="969" spans="2:36" outlineLevel="1" x14ac:dyDescent="0.2">
      <c r="C969" s="119">
        <v>24</v>
      </c>
      <c r="D969" s="329"/>
      <c r="E969" s="329"/>
      <c r="F969" s="329"/>
      <c r="G969" s="329"/>
      <c r="H969" s="329"/>
      <c r="I969" s="330"/>
      <c r="J969" s="330"/>
      <c r="K969" s="330"/>
      <c r="L969" s="330"/>
      <c r="M969" s="330"/>
      <c r="N969" s="330"/>
      <c r="O969" s="330"/>
      <c r="P969" s="330"/>
      <c r="Q969" s="330"/>
      <c r="R969" s="330"/>
      <c r="S969" s="329"/>
      <c r="T969" s="329"/>
      <c r="U969" s="330"/>
      <c r="V969" s="330"/>
      <c r="W969" s="330"/>
      <c r="X969" s="329"/>
      <c r="Y969" s="329"/>
      <c r="Z969" s="330"/>
      <c r="AA969" s="329"/>
      <c r="AB969" s="329"/>
      <c r="AC969" s="329"/>
      <c r="AD969" s="329"/>
      <c r="AE969" s="329"/>
      <c r="AF969" s="329"/>
      <c r="AG969" s="329"/>
      <c r="AH969" s="329"/>
      <c r="AI969" s="329"/>
      <c r="AJ969" s="14"/>
    </row>
    <row r="970" spans="2:36" s="310" customFormat="1" outlineLevel="1" x14ac:dyDescent="0.2">
      <c r="C970" s="119">
        <v>24</v>
      </c>
      <c r="E970" s="328" t="s">
        <v>317</v>
      </c>
      <c r="F970" s="259"/>
      <c r="G970" s="329"/>
      <c r="H970" s="329"/>
      <c r="I970" s="330"/>
      <c r="J970" s="330"/>
      <c r="K970" s="330"/>
      <c r="L970" s="330"/>
      <c r="M970" s="330"/>
      <c r="N970" s="330"/>
      <c r="O970" s="330"/>
      <c r="P970" s="330"/>
      <c r="Q970" s="16" t="s">
        <v>110</v>
      </c>
      <c r="R970" s="340">
        <v>0</v>
      </c>
      <c r="S970" s="341">
        <v>0</v>
      </c>
      <c r="T970" s="341">
        <v>0</v>
      </c>
      <c r="U970" s="341">
        <v>0</v>
      </c>
      <c r="V970" s="341">
        <v>0</v>
      </c>
      <c r="W970" s="342">
        <v>0</v>
      </c>
      <c r="X970" s="341">
        <v>0</v>
      </c>
      <c r="Y970" s="341">
        <v>-3279.243447229037</v>
      </c>
      <c r="Z970" s="341">
        <v>-4389.6266213039125</v>
      </c>
      <c r="AA970" s="341">
        <v>-5384.4765044751366</v>
      </c>
      <c r="AB970" s="343">
        <v>-6763.255270209942</v>
      </c>
      <c r="AC970" s="343">
        <v>-7422.6404738987185</v>
      </c>
      <c r="AD970" s="343">
        <v>-7084.576353737415</v>
      </c>
      <c r="AE970" s="343">
        <v>-6735.7452805436587</v>
      </c>
      <c r="AF970" s="343">
        <v>-6345.5230408113421</v>
      </c>
      <c r="AG970" s="343">
        <v>-6016.6664444678463</v>
      </c>
      <c r="AH970" s="344">
        <v>-5828.4868246390724</v>
      </c>
      <c r="AI970" s="344">
        <v>-5775.1376519812147</v>
      </c>
      <c r="AJ970" s="403"/>
    </row>
    <row r="971" spans="2:36" outlineLevel="1" x14ac:dyDescent="0.2">
      <c r="C971" s="119">
        <v>24</v>
      </c>
      <c r="D971" s="259"/>
      <c r="E971" s="259"/>
      <c r="G971" s="259"/>
      <c r="H971" s="259"/>
      <c r="I971" s="16"/>
      <c r="J971" s="16"/>
      <c r="K971" s="16"/>
      <c r="L971" s="16"/>
      <c r="M971" s="16"/>
      <c r="N971" s="16"/>
      <c r="O971" s="16"/>
      <c r="P971" s="16"/>
      <c r="Q971" s="16"/>
      <c r="R971" s="16"/>
      <c r="S971" s="259"/>
      <c r="T971" s="259"/>
      <c r="U971" s="16"/>
      <c r="V971" s="16"/>
      <c r="W971" s="16"/>
      <c r="X971" s="259"/>
      <c r="Y971" s="259"/>
      <c r="Z971" s="16"/>
      <c r="AA971" s="259"/>
      <c r="AB971" s="259"/>
      <c r="AC971" s="259"/>
      <c r="AD971" s="259"/>
      <c r="AE971" s="259"/>
      <c r="AF971" s="259"/>
      <c r="AG971" s="259"/>
      <c r="AH971" s="259"/>
      <c r="AI971" s="259"/>
      <c r="AJ971" s="14"/>
    </row>
    <row r="972" spans="2:36" s="11" customFormat="1" outlineLevel="1" x14ac:dyDescent="0.2">
      <c r="B972" s="310"/>
      <c r="C972" s="119">
        <v>24</v>
      </c>
      <c r="E972" s="120" t="s">
        <v>318</v>
      </c>
      <c r="F972" s="121"/>
      <c r="G972" s="121"/>
      <c r="H972" s="121"/>
      <c r="I972" s="121"/>
      <c r="J972" s="121"/>
      <c r="K972" s="121"/>
      <c r="L972" s="121"/>
      <c r="M972" s="121"/>
      <c r="N972" s="121"/>
      <c r="O972" s="121"/>
      <c r="P972" s="121"/>
      <c r="Q972" s="122"/>
      <c r="R972" s="123"/>
      <c r="S972" s="123"/>
      <c r="T972" s="123"/>
      <c r="U972" s="123"/>
      <c r="V972" s="123"/>
      <c r="W972" s="123"/>
      <c r="X972" s="123"/>
      <c r="Y972" s="123"/>
      <c r="Z972" s="123"/>
      <c r="AA972" s="123"/>
      <c r="AB972" s="123"/>
      <c r="AC972" s="123"/>
      <c r="AD972" s="123"/>
      <c r="AE972" s="123"/>
      <c r="AF972" s="123"/>
      <c r="AG972" s="123"/>
      <c r="AH972" s="123"/>
      <c r="AI972" s="123"/>
    </row>
    <row r="973" spans="2:36" outlineLevel="1" x14ac:dyDescent="0.2">
      <c r="C973" s="119">
        <v>24</v>
      </c>
      <c r="D973" s="259"/>
      <c r="E973" s="259"/>
      <c r="F973" s="259"/>
      <c r="G973" s="259"/>
      <c r="H973" s="259"/>
      <c r="I973" s="16"/>
      <c r="J973" s="16"/>
      <c r="K973" s="16"/>
      <c r="L973" s="16"/>
      <c r="M973" s="16"/>
      <c r="N973" s="16"/>
      <c r="O973" s="16"/>
      <c r="P973" s="16"/>
      <c r="Q973" s="16"/>
      <c r="R973" s="16"/>
      <c r="S973" s="259"/>
      <c r="T973" s="259"/>
      <c r="U973" s="16"/>
      <c r="V973" s="16"/>
      <c r="W973" s="16"/>
      <c r="X973" s="259"/>
      <c r="Y973" s="259"/>
      <c r="Z973" s="16"/>
      <c r="AA973" s="259"/>
      <c r="AB973" s="259"/>
      <c r="AC973" s="259"/>
      <c r="AD973" s="259"/>
      <c r="AE973" s="259"/>
      <c r="AF973" s="259"/>
      <c r="AG973" s="259"/>
      <c r="AH973" s="259"/>
      <c r="AI973" s="259"/>
      <c r="AJ973" s="14"/>
    </row>
    <row r="974" spans="2:36" outlineLevel="1" x14ac:dyDescent="0.2">
      <c r="C974" s="119">
        <v>24</v>
      </c>
      <c r="D974" s="259"/>
      <c r="E974" s="373" t="s">
        <v>319</v>
      </c>
      <c r="F974" s="259"/>
      <c r="G974" s="259"/>
      <c r="H974" s="259"/>
      <c r="I974" s="16"/>
      <c r="J974" s="16"/>
      <c r="K974" s="16"/>
      <c r="L974" s="16"/>
      <c r="M974" s="16"/>
      <c r="N974" s="16"/>
      <c r="O974" s="16"/>
      <c r="P974" s="16"/>
      <c r="Q974" s="16" t="s">
        <v>110</v>
      </c>
      <c r="R974" s="340">
        <v>0</v>
      </c>
      <c r="S974" s="341">
        <v>0</v>
      </c>
      <c r="T974" s="341">
        <v>0</v>
      </c>
      <c r="U974" s="341">
        <v>0</v>
      </c>
      <c r="V974" s="341">
        <v>0</v>
      </c>
      <c r="W974" s="342">
        <v>143.55120274750516</v>
      </c>
      <c r="X974" s="341">
        <v>-3279.243447229037</v>
      </c>
      <c r="Y974" s="341">
        <v>-4389.6266213039125</v>
      </c>
      <c r="Z974" s="341">
        <v>-5384.4765044751366</v>
      </c>
      <c r="AA974" s="341">
        <v>-6763.255270209942</v>
      </c>
      <c r="AB974" s="343">
        <v>-7422.6404738987185</v>
      </c>
      <c r="AC974" s="343">
        <v>-7084.576353737415</v>
      </c>
      <c r="AD974" s="343">
        <v>-6735.7452805436587</v>
      </c>
      <c r="AE974" s="343">
        <v>-6345.5230408113421</v>
      </c>
      <c r="AF974" s="343">
        <v>-6016.6664444678463</v>
      </c>
      <c r="AG974" s="343">
        <v>-5828.4868246390724</v>
      </c>
      <c r="AH974" s="344">
        <v>-5775.1376519812147</v>
      </c>
      <c r="AI974" s="344">
        <v>-6795.6711513285627</v>
      </c>
      <c r="AJ974" s="14"/>
    </row>
    <row r="975" spans="2:36" outlineLevel="1" x14ac:dyDescent="0.2">
      <c r="C975" s="119">
        <v>24</v>
      </c>
      <c r="D975" s="259"/>
      <c r="E975" s="373"/>
      <c r="F975" s="259"/>
      <c r="G975" s="259"/>
      <c r="H975" s="259"/>
      <c r="I975" s="16"/>
      <c r="J975" s="16"/>
      <c r="K975" s="16"/>
      <c r="L975" s="16"/>
      <c r="M975" s="16"/>
      <c r="N975" s="16"/>
      <c r="O975" s="16"/>
      <c r="P975" s="16"/>
      <c r="Q975" s="16"/>
      <c r="R975" s="16"/>
      <c r="S975" s="259"/>
      <c r="T975" s="259"/>
      <c r="U975" s="16"/>
      <c r="V975" s="16"/>
      <c r="W975" s="16"/>
      <c r="X975" s="259"/>
      <c r="Y975" s="259"/>
      <c r="Z975" s="16"/>
      <c r="AA975" s="259"/>
      <c r="AB975" s="259"/>
      <c r="AC975" s="259"/>
      <c r="AD975" s="259"/>
      <c r="AE975" s="259"/>
      <c r="AF975" s="259"/>
      <c r="AG975" s="259"/>
      <c r="AH975" s="259"/>
      <c r="AI975" s="259"/>
      <c r="AJ975" s="14"/>
    </row>
    <row r="976" spans="2:36" s="310" customFormat="1" outlineLevel="1" x14ac:dyDescent="0.2">
      <c r="C976" s="119">
        <v>24</v>
      </c>
      <c r="D976" s="329"/>
      <c r="E976" s="328" t="s">
        <v>320</v>
      </c>
      <c r="F976" s="329"/>
      <c r="G976" s="329"/>
      <c r="H976" s="329"/>
      <c r="I976" s="330"/>
      <c r="J976" s="330"/>
      <c r="K976" s="330"/>
      <c r="L976" s="330"/>
      <c r="M976" s="330"/>
      <c r="N976" s="330"/>
      <c r="O976" s="330"/>
      <c r="P976" s="330"/>
      <c r="Q976" s="16" t="s">
        <v>110</v>
      </c>
      <c r="R976" s="404">
        <v>0</v>
      </c>
      <c r="S976" s="405">
        <v>0</v>
      </c>
      <c r="T976" s="405">
        <v>0</v>
      </c>
      <c r="U976" s="405">
        <v>0</v>
      </c>
      <c r="V976" s="405">
        <v>0</v>
      </c>
      <c r="W976" s="405">
        <v>26.291677928672264</v>
      </c>
      <c r="X976" s="405">
        <v>0</v>
      </c>
      <c r="Y976" s="405">
        <v>0</v>
      </c>
      <c r="Z976" s="405">
        <v>0</v>
      </c>
      <c r="AA976" s="405">
        <v>0</v>
      </c>
      <c r="AB976" s="405">
        <v>0</v>
      </c>
      <c r="AC976" s="405">
        <v>0</v>
      </c>
      <c r="AD976" s="405">
        <v>0</v>
      </c>
      <c r="AE976" s="405">
        <v>0</v>
      </c>
      <c r="AF976" s="405">
        <v>0</v>
      </c>
      <c r="AG976" s="405">
        <v>0</v>
      </c>
      <c r="AH976" s="406">
        <v>0</v>
      </c>
      <c r="AI976" s="406">
        <v>0</v>
      </c>
      <c r="AJ976" s="403"/>
    </row>
    <row r="977" spans="2:36" s="310" customFormat="1" outlineLevel="1" x14ac:dyDescent="0.2">
      <c r="D977" s="329"/>
      <c r="E977" s="329"/>
      <c r="F977" s="329"/>
      <c r="G977" s="329"/>
      <c r="H977" s="329"/>
      <c r="I977" s="330"/>
      <c r="J977" s="330"/>
      <c r="K977" s="330"/>
      <c r="L977" s="330"/>
      <c r="M977" s="330"/>
      <c r="N977" s="330"/>
      <c r="O977" s="330"/>
      <c r="P977" s="330"/>
      <c r="Q977" s="330"/>
      <c r="R977" s="330"/>
      <c r="S977" s="329"/>
      <c r="T977" s="329"/>
      <c r="U977" s="330"/>
      <c r="V977" s="330"/>
      <c r="W977" s="330"/>
      <c r="X977" s="329"/>
      <c r="Y977" s="329"/>
      <c r="Z977" s="330"/>
      <c r="AA977" s="329"/>
      <c r="AB977" s="329"/>
      <c r="AC977" s="329"/>
      <c r="AD977" s="329"/>
      <c r="AE977" s="329"/>
      <c r="AF977" s="329"/>
      <c r="AG977" s="329"/>
      <c r="AH977" s="329"/>
      <c r="AI977" s="329"/>
      <c r="AJ977" s="403"/>
    </row>
    <row r="978" spans="2:36" x14ac:dyDescent="0.2">
      <c r="C978" s="116">
        <v>25</v>
      </c>
      <c r="D978" s="67" t="s">
        <v>153</v>
      </c>
      <c r="E978" s="67"/>
      <c r="F978" s="67"/>
      <c r="G978" s="67" t="s">
        <v>298</v>
      </c>
      <c r="H978" s="102"/>
      <c r="I978" s="67"/>
      <c r="J978" s="67"/>
      <c r="K978" s="102"/>
      <c r="L978" s="67"/>
      <c r="M978" s="67"/>
      <c r="N978" s="67"/>
      <c r="O978" s="67"/>
      <c r="P978" s="67"/>
      <c r="Q978" s="117" t="s">
        <v>110</v>
      </c>
      <c r="R978" s="118">
        <v>0</v>
      </c>
      <c r="S978" s="118">
        <v>0</v>
      </c>
      <c r="T978" s="118">
        <v>0</v>
      </c>
      <c r="U978" s="118">
        <v>0</v>
      </c>
      <c r="V978" s="118">
        <v>0</v>
      </c>
      <c r="W978" s="118">
        <v>0</v>
      </c>
      <c r="X978" s="118">
        <v>0</v>
      </c>
      <c r="Y978" s="118">
        <v>0</v>
      </c>
      <c r="Z978" s="118">
        <v>0</v>
      </c>
      <c r="AA978" s="118">
        <v>0</v>
      </c>
      <c r="AB978" s="118">
        <v>0</v>
      </c>
      <c r="AC978" s="118">
        <v>0</v>
      </c>
      <c r="AD978" s="118">
        <v>0</v>
      </c>
      <c r="AE978" s="118">
        <v>0</v>
      </c>
      <c r="AF978" s="118">
        <v>0</v>
      </c>
      <c r="AG978" s="118">
        <v>0</v>
      </c>
      <c r="AH978" s="118">
        <v>0</v>
      </c>
      <c r="AI978" s="118">
        <v>0</v>
      </c>
    </row>
    <row r="979" spans="2:36" s="11" customFormat="1" outlineLevel="1" x14ac:dyDescent="0.2">
      <c r="B979" s="310"/>
      <c r="C979" s="119">
        <v>25</v>
      </c>
      <c r="E979" s="120" t="s">
        <v>299</v>
      </c>
      <c r="F979" s="121"/>
      <c r="G979" s="121"/>
      <c r="H979" s="121"/>
      <c r="I979" s="121"/>
      <c r="J979" s="121"/>
      <c r="K979" s="121"/>
      <c r="L979" s="121"/>
      <c r="M979" s="121"/>
      <c r="N979" s="121"/>
      <c r="O979" s="121"/>
      <c r="P979" s="121"/>
      <c r="Q979" s="122"/>
      <c r="R979" s="123"/>
      <c r="S979" s="123"/>
      <c r="T979" s="123"/>
      <c r="U979" s="123"/>
      <c r="V979" s="123"/>
      <c r="W979" s="123"/>
      <c r="X979" s="123"/>
      <c r="Y979" s="123"/>
      <c r="Z979" s="123"/>
      <c r="AA979" s="123"/>
      <c r="AB979" s="123"/>
      <c r="AC979" s="123"/>
      <c r="AD979" s="123"/>
      <c r="AE979" s="123"/>
      <c r="AF979" s="123"/>
      <c r="AG979" s="123"/>
      <c r="AH979" s="123"/>
      <c r="AI979" s="123"/>
    </row>
    <row r="980" spans="2:36" s="11" customFormat="1" outlineLevel="1" x14ac:dyDescent="0.2">
      <c r="B980" s="310"/>
      <c r="C980" s="119">
        <v>25</v>
      </c>
      <c r="E980" s="359"/>
      <c r="F980" s="309"/>
      <c r="G980" s="309"/>
      <c r="H980" s="309"/>
      <c r="I980" s="309"/>
      <c r="J980" s="309"/>
      <c r="K980" s="309"/>
      <c r="L980" s="309"/>
      <c r="M980" s="309"/>
      <c r="N980" s="309"/>
      <c r="O980" s="309"/>
      <c r="P980" s="309"/>
      <c r="Q980" s="360"/>
      <c r="R980" s="361"/>
      <c r="S980" s="361"/>
      <c r="T980" s="361"/>
      <c r="U980" s="361"/>
      <c r="V980" s="361"/>
      <c r="W980" s="361"/>
      <c r="X980" s="361"/>
      <c r="Y980" s="361"/>
      <c r="Z980" s="361"/>
      <c r="AA980" s="361"/>
      <c r="AB980" s="361"/>
      <c r="AC980" s="361"/>
      <c r="AD980" s="361"/>
      <c r="AE980" s="361"/>
      <c r="AF980" s="361"/>
      <c r="AG980" s="361"/>
      <c r="AH980" s="361"/>
      <c r="AI980" s="361"/>
    </row>
    <row r="981" spans="2:36" outlineLevel="1" x14ac:dyDescent="0.2">
      <c r="C981" s="119">
        <v>25</v>
      </c>
      <c r="D981" s="329"/>
      <c r="E981" s="124" t="s">
        <v>300</v>
      </c>
      <c r="F981" s="329"/>
      <c r="G981" s="329"/>
      <c r="H981" s="329"/>
      <c r="I981" s="330"/>
      <c r="J981" s="330"/>
      <c r="K981" s="330"/>
      <c r="L981" s="330"/>
      <c r="M981" s="330"/>
      <c r="N981" s="330"/>
      <c r="O981" s="330"/>
      <c r="P981" s="330"/>
      <c r="Q981" s="16" t="s">
        <v>110</v>
      </c>
      <c r="R981" s="299">
        <v>0</v>
      </c>
      <c r="S981" s="300">
        <v>0</v>
      </c>
      <c r="T981" s="300">
        <v>0</v>
      </c>
      <c r="U981" s="300">
        <v>17246.103160201539</v>
      </c>
      <c r="V981" s="300">
        <v>17916.71681489233</v>
      </c>
      <c r="W981" s="301">
        <v>18432.667895229606</v>
      </c>
      <c r="X981" s="300">
        <v>20208.783231689817</v>
      </c>
      <c r="Y981" s="300">
        <v>22187.1507215766</v>
      </c>
      <c r="Z981" s="300">
        <v>21177.546889043064</v>
      </c>
      <c r="AA981" s="300">
        <v>22088.666484600835</v>
      </c>
      <c r="AB981" s="302">
        <v>22491.2638106003</v>
      </c>
      <c r="AC981" s="302">
        <v>23730.124749179064</v>
      </c>
      <c r="AD981" s="302">
        <v>24158.044827147551</v>
      </c>
      <c r="AE981" s="302">
        <v>24183.220969122427</v>
      </c>
      <c r="AF981" s="302">
        <v>26129.961022523115</v>
      </c>
      <c r="AG981" s="302">
        <v>25284.19979562347</v>
      </c>
      <c r="AH981" s="348">
        <v>26224.078225086821</v>
      </c>
      <c r="AI981" s="348">
        <v>27704.869729636725</v>
      </c>
      <c r="AJ981" s="14"/>
    </row>
    <row r="982" spans="2:36" outlineLevel="1" x14ac:dyDescent="0.2">
      <c r="C982" s="119">
        <v>25</v>
      </c>
      <c r="D982" s="329"/>
      <c r="E982" s="124" t="s">
        <v>231</v>
      </c>
      <c r="F982" s="329"/>
      <c r="G982" s="329"/>
      <c r="H982" s="329"/>
      <c r="I982" s="330"/>
      <c r="J982" s="330"/>
      <c r="K982" s="330"/>
      <c r="L982" s="330"/>
      <c r="M982" s="330"/>
      <c r="N982" s="330"/>
      <c r="O982" s="330"/>
      <c r="P982" s="330"/>
      <c r="Q982" s="16" t="s">
        <v>110</v>
      </c>
      <c r="R982" s="314">
        <v>0</v>
      </c>
      <c r="S982" s="315">
        <v>0</v>
      </c>
      <c r="T982" s="315">
        <v>0</v>
      </c>
      <c r="U982" s="315">
        <v>0</v>
      </c>
      <c r="V982" s="315">
        <v>0</v>
      </c>
      <c r="W982" s="316">
        <v>0</v>
      </c>
      <c r="X982" s="315">
        <v>0</v>
      </c>
      <c r="Y982" s="315">
        <v>0</v>
      </c>
      <c r="Z982" s="315">
        <v>0</v>
      </c>
      <c r="AA982" s="315">
        <v>0</v>
      </c>
      <c r="AB982" s="5">
        <v>0</v>
      </c>
      <c r="AC982" s="5">
        <v>0</v>
      </c>
      <c r="AD982" s="5">
        <v>0</v>
      </c>
      <c r="AE982" s="5">
        <v>0</v>
      </c>
      <c r="AF982" s="5">
        <v>0</v>
      </c>
      <c r="AG982" s="5">
        <v>0</v>
      </c>
      <c r="AH982" s="350">
        <v>0</v>
      </c>
      <c r="AI982" s="350">
        <v>0</v>
      </c>
      <c r="AJ982" s="14"/>
    </row>
    <row r="983" spans="2:36" outlineLevel="1" x14ac:dyDescent="0.2">
      <c r="C983" s="119">
        <v>25</v>
      </c>
      <c r="D983" s="329"/>
      <c r="E983" s="328" t="s">
        <v>230</v>
      </c>
      <c r="F983" s="329"/>
      <c r="G983" s="329"/>
      <c r="H983" s="329"/>
      <c r="I983" s="330"/>
      <c r="J983" s="330"/>
      <c r="K983" s="330"/>
      <c r="L983" s="330"/>
      <c r="M983" s="330"/>
      <c r="N983" s="330"/>
      <c r="O983" s="330"/>
      <c r="P983" s="330"/>
      <c r="Q983" s="16" t="s">
        <v>110</v>
      </c>
      <c r="R983" s="314">
        <v>0</v>
      </c>
      <c r="S983" s="315">
        <v>0</v>
      </c>
      <c r="T983" s="315">
        <v>0</v>
      </c>
      <c r="U983" s="315">
        <v>0</v>
      </c>
      <c r="V983" s="315">
        <v>0</v>
      </c>
      <c r="W983" s="316">
        <v>0</v>
      </c>
      <c r="X983" s="315">
        <v>0</v>
      </c>
      <c r="Y983" s="315">
        <v>0</v>
      </c>
      <c r="Z983" s="315">
        <v>0</v>
      </c>
      <c r="AA983" s="315">
        <v>0</v>
      </c>
      <c r="AB983" s="5">
        <v>0</v>
      </c>
      <c r="AC983" s="5">
        <v>0</v>
      </c>
      <c r="AD983" s="5">
        <v>0</v>
      </c>
      <c r="AE983" s="5">
        <v>0</v>
      </c>
      <c r="AF983" s="5">
        <v>0</v>
      </c>
      <c r="AG983" s="5">
        <v>0</v>
      </c>
      <c r="AH983" s="350">
        <v>0</v>
      </c>
      <c r="AI983" s="350">
        <v>0</v>
      </c>
      <c r="AJ983" s="14"/>
    </row>
    <row r="984" spans="2:36" outlineLevel="1" x14ac:dyDescent="0.2">
      <c r="C984" s="119">
        <v>25</v>
      </c>
      <c r="D984" s="329"/>
      <c r="E984" s="328" t="s">
        <v>17</v>
      </c>
      <c r="F984" s="329"/>
      <c r="G984" s="329"/>
      <c r="H984" s="329"/>
      <c r="I984" s="330"/>
      <c r="J984" s="330"/>
      <c r="K984" s="330"/>
      <c r="L984" s="330"/>
      <c r="M984" s="330"/>
      <c r="N984" s="330"/>
      <c r="O984" s="330"/>
      <c r="P984" s="330"/>
      <c r="Q984" s="16" t="s">
        <v>110</v>
      </c>
      <c r="R984" s="314"/>
      <c r="S984" s="315"/>
      <c r="T984" s="315"/>
      <c r="U984" s="315"/>
      <c r="V984" s="315"/>
      <c r="W984" s="316"/>
      <c r="X984" s="315"/>
      <c r="Y984" s="315"/>
      <c r="Z984" s="315"/>
      <c r="AA984" s="315"/>
      <c r="AB984" s="5"/>
      <c r="AC984" s="5"/>
      <c r="AD984" s="5"/>
      <c r="AE984" s="5"/>
      <c r="AF984" s="5"/>
      <c r="AG984" s="5"/>
      <c r="AH984" s="350"/>
      <c r="AI984" s="350"/>
      <c r="AJ984" s="14"/>
    </row>
    <row r="985" spans="2:36" outlineLevel="1" x14ac:dyDescent="0.2">
      <c r="C985" s="119">
        <v>25</v>
      </c>
      <c r="D985" s="329"/>
      <c r="E985" s="328" t="s">
        <v>266</v>
      </c>
      <c r="F985" s="329"/>
      <c r="G985" s="329"/>
      <c r="H985" s="329"/>
      <c r="I985" s="330"/>
      <c r="J985" s="330"/>
      <c r="K985" s="330"/>
      <c r="L985" s="330"/>
      <c r="M985" s="330"/>
      <c r="N985" s="330"/>
      <c r="O985" s="330"/>
      <c r="P985" s="330"/>
      <c r="Q985" s="16" t="s">
        <v>110</v>
      </c>
      <c r="R985" s="314">
        <v>0</v>
      </c>
      <c r="S985" s="315">
        <v>0</v>
      </c>
      <c r="T985" s="315">
        <v>0</v>
      </c>
      <c r="U985" s="315">
        <v>0</v>
      </c>
      <c r="V985" s="315">
        <v>0</v>
      </c>
      <c r="W985" s="316">
        <v>0</v>
      </c>
      <c r="X985" s="315">
        <v>26.705574562117988</v>
      </c>
      <c r="Y985" s="315">
        <v>97.1253238922001</v>
      </c>
      <c r="Z985" s="315">
        <v>157.64992506235663</v>
      </c>
      <c r="AA985" s="315">
        <v>201.74259586205366</v>
      </c>
      <c r="AB985" s="5">
        <v>272.71238994032518</v>
      </c>
      <c r="AC985" s="5">
        <v>578.50828819330229</v>
      </c>
      <c r="AD985" s="5">
        <v>692.5545400651165</v>
      </c>
      <c r="AE985" s="5">
        <v>791.26837079348661</v>
      </c>
      <c r="AF985" s="5">
        <v>883.61322818535689</v>
      </c>
      <c r="AG985" s="5">
        <v>967.40527907323963</v>
      </c>
      <c r="AH985" s="350">
        <v>1017.3628817092292</v>
      </c>
      <c r="AI985" s="350">
        <v>1067.9738523846613</v>
      </c>
      <c r="AJ985" s="14"/>
    </row>
    <row r="986" spans="2:36" outlineLevel="1" x14ac:dyDescent="0.2">
      <c r="C986" s="119">
        <v>25</v>
      </c>
      <c r="D986" s="329"/>
      <c r="E986" s="328" t="s">
        <v>267</v>
      </c>
      <c r="F986" s="329"/>
      <c r="G986" s="329"/>
      <c r="H986" s="329"/>
      <c r="I986" s="330"/>
      <c r="J986" s="330"/>
      <c r="K986" s="330"/>
      <c r="L986" s="330"/>
      <c r="M986" s="330"/>
      <c r="N986" s="330"/>
      <c r="O986" s="330"/>
      <c r="P986" s="330"/>
      <c r="Q986" s="16" t="s">
        <v>110</v>
      </c>
      <c r="R986" s="304">
        <v>0</v>
      </c>
      <c r="S986" s="305">
        <v>0</v>
      </c>
      <c r="T986" s="305">
        <v>0</v>
      </c>
      <c r="U986" s="305">
        <v>0</v>
      </c>
      <c r="V986" s="305">
        <v>0</v>
      </c>
      <c r="W986" s="306">
        <v>0</v>
      </c>
      <c r="X986" s="305">
        <v>0</v>
      </c>
      <c r="Y986" s="305">
        <v>0</v>
      </c>
      <c r="Z986" s="305">
        <v>0</v>
      </c>
      <c r="AA986" s="305">
        <v>0</v>
      </c>
      <c r="AB986" s="307">
        <v>0</v>
      </c>
      <c r="AC986" s="307">
        <v>0</v>
      </c>
      <c r="AD986" s="307">
        <v>0</v>
      </c>
      <c r="AE986" s="307">
        <v>0</v>
      </c>
      <c r="AF986" s="307">
        <v>0</v>
      </c>
      <c r="AG986" s="307">
        <v>0</v>
      </c>
      <c r="AH986" s="362">
        <v>0</v>
      </c>
      <c r="AI986" s="362">
        <v>0</v>
      </c>
      <c r="AJ986" s="14"/>
    </row>
    <row r="987" spans="2:36" outlineLevel="1" x14ac:dyDescent="0.2">
      <c r="C987" s="119">
        <v>25</v>
      </c>
      <c r="D987" s="329"/>
      <c r="E987" s="328" t="s">
        <v>301</v>
      </c>
      <c r="F987" s="329"/>
      <c r="G987" s="329"/>
      <c r="H987" s="329"/>
      <c r="I987" s="330"/>
      <c r="J987" s="330"/>
      <c r="K987" s="330"/>
      <c r="L987" s="330"/>
      <c r="M987" s="330"/>
      <c r="N987" s="330"/>
      <c r="O987" s="330"/>
      <c r="P987" s="330"/>
      <c r="Q987" s="16"/>
      <c r="R987" s="5"/>
      <c r="S987" s="5"/>
      <c r="T987" s="5"/>
      <c r="U987" s="5"/>
      <c r="V987" s="5"/>
      <c r="W987" s="5"/>
      <c r="X987" s="5"/>
      <c r="Y987" s="5"/>
      <c r="Z987" s="5"/>
      <c r="AA987" s="5"/>
      <c r="AB987" s="5"/>
      <c r="AC987" s="5"/>
      <c r="AD987" s="5"/>
      <c r="AE987" s="5"/>
      <c r="AF987" s="5"/>
      <c r="AG987" s="5"/>
      <c r="AH987" s="5"/>
      <c r="AI987" s="5"/>
      <c r="AJ987" s="14"/>
    </row>
    <row r="988" spans="2:36" outlineLevel="1" x14ac:dyDescent="0.2">
      <c r="C988" s="119">
        <v>25</v>
      </c>
      <c r="D988" s="329"/>
      <c r="F988" s="329" t="s">
        <v>270</v>
      </c>
      <c r="G988" s="329"/>
      <c r="H988" s="329"/>
      <c r="I988" s="330"/>
      <c r="J988" s="330"/>
      <c r="K988" s="330"/>
      <c r="L988" s="330"/>
      <c r="M988" s="330"/>
      <c r="N988" s="330"/>
      <c r="O988" s="330"/>
      <c r="P988" s="330"/>
      <c r="Q988" s="16" t="s">
        <v>110</v>
      </c>
      <c r="R988" s="314">
        <v>0</v>
      </c>
      <c r="S988" s="315">
        <v>0</v>
      </c>
      <c r="T988" s="315">
        <v>0</v>
      </c>
      <c r="U988" s="315">
        <v>0</v>
      </c>
      <c r="V988" s="315">
        <v>0</v>
      </c>
      <c r="W988" s="316">
        <v>0</v>
      </c>
      <c r="X988" s="315">
        <v>0</v>
      </c>
      <c r="Y988" s="315">
        <v>1593.6486331095498</v>
      </c>
      <c r="Z988" s="315">
        <v>3954.3161191151762</v>
      </c>
      <c r="AA988" s="315">
        <v>4628.5728395042952</v>
      </c>
      <c r="AB988" s="5">
        <v>6371.1736741651412</v>
      </c>
      <c r="AC988" s="5">
        <v>8493.7804287689214</v>
      </c>
      <c r="AD988" s="5">
        <v>9726.0902010412465</v>
      </c>
      <c r="AE988" s="5">
        <v>12097.777970191306</v>
      </c>
      <c r="AF988" s="5">
        <v>12809.673637498297</v>
      </c>
      <c r="AG988" s="5">
        <v>15023.848984416774</v>
      </c>
      <c r="AH988" s="350">
        <v>15421.608659422413</v>
      </c>
      <c r="AI988" s="350">
        <v>16606.475427572641</v>
      </c>
      <c r="AJ988" s="14"/>
    </row>
    <row r="989" spans="2:36" outlineLevel="1" x14ac:dyDescent="0.2">
      <c r="C989" s="119">
        <v>25</v>
      </c>
      <c r="D989" s="329"/>
      <c r="E989" s="329"/>
      <c r="F989" s="329" t="s">
        <v>271</v>
      </c>
      <c r="G989" s="329"/>
      <c r="H989" s="329"/>
      <c r="I989" s="330"/>
      <c r="J989" s="330"/>
      <c r="K989" s="330"/>
      <c r="L989" s="330"/>
      <c r="M989" s="330"/>
      <c r="N989" s="330"/>
      <c r="O989" s="330"/>
      <c r="P989" s="330"/>
      <c r="Q989" s="16" t="s">
        <v>110</v>
      </c>
      <c r="R989" s="314">
        <v>0</v>
      </c>
      <c r="S989" s="315">
        <v>0</v>
      </c>
      <c r="T989" s="315">
        <v>0</v>
      </c>
      <c r="U989" s="315">
        <v>0</v>
      </c>
      <c r="V989" s="315">
        <v>0</v>
      </c>
      <c r="W989" s="316">
        <v>0</v>
      </c>
      <c r="X989" s="315">
        <v>1570.395717119183</v>
      </c>
      <c r="Y989" s="315">
        <v>2282.4982453531911</v>
      </c>
      <c r="Z989" s="315">
        <v>559.43590229721337</v>
      </c>
      <c r="AA989" s="315">
        <v>1595.5262865127988</v>
      </c>
      <c r="AB989" s="5">
        <v>1923.8307814100328</v>
      </c>
      <c r="AC989" s="5">
        <v>1232.3097722723246</v>
      </c>
      <c r="AD989" s="5">
        <v>2371.6877691500604</v>
      </c>
      <c r="AE989" s="5">
        <v>711.89566730699062</v>
      </c>
      <c r="AF989" s="5">
        <v>2214.1753469184764</v>
      </c>
      <c r="AG989" s="5">
        <v>397.7596750056374</v>
      </c>
      <c r="AH989" s="350">
        <v>1184.8667681502279</v>
      </c>
      <c r="AI989" s="350">
        <v>396.95412994952056</v>
      </c>
      <c r="AJ989" s="14"/>
    </row>
    <row r="990" spans="2:36" outlineLevel="1" x14ac:dyDescent="0.2">
      <c r="C990" s="119">
        <v>25</v>
      </c>
      <c r="D990" s="329"/>
      <c r="E990" s="329"/>
      <c r="F990" s="329" t="s">
        <v>290</v>
      </c>
      <c r="G990" s="329"/>
      <c r="H990" s="329"/>
      <c r="I990" s="330"/>
      <c r="J990" s="330"/>
      <c r="K990" s="330"/>
      <c r="L990" s="330"/>
      <c r="M990" s="330"/>
      <c r="N990" s="330"/>
      <c r="O990" s="330"/>
      <c r="P990" s="330"/>
      <c r="Q990" s="16" t="s">
        <v>110</v>
      </c>
      <c r="R990" s="304">
        <v>0</v>
      </c>
      <c r="S990" s="305">
        <v>0</v>
      </c>
      <c r="T990" s="305">
        <v>0</v>
      </c>
      <c r="U990" s="305">
        <v>0</v>
      </c>
      <c r="V990" s="305">
        <v>0</v>
      </c>
      <c r="W990" s="306">
        <v>0</v>
      </c>
      <c r="X990" s="305">
        <v>0</v>
      </c>
      <c r="Y990" s="305">
        <v>0</v>
      </c>
      <c r="Z990" s="305">
        <v>0</v>
      </c>
      <c r="AA990" s="305">
        <v>0</v>
      </c>
      <c r="AB990" s="307">
        <v>0</v>
      </c>
      <c r="AC990" s="307">
        <v>0</v>
      </c>
      <c r="AD990" s="307">
        <v>0</v>
      </c>
      <c r="AE990" s="307">
        <v>0</v>
      </c>
      <c r="AF990" s="307">
        <v>0</v>
      </c>
      <c r="AG990" s="307">
        <v>0</v>
      </c>
      <c r="AH990" s="362">
        <v>0</v>
      </c>
      <c r="AI990" s="362">
        <v>0</v>
      </c>
      <c r="AJ990" s="14"/>
    </row>
    <row r="991" spans="2:36" outlineLevel="1" x14ac:dyDescent="0.2">
      <c r="C991" s="119">
        <v>25</v>
      </c>
      <c r="D991" s="329"/>
      <c r="E991" s="329"/>
      <c r="F991" s="363" t="s">
        <v>302</v>
      </c>
      <c r="G991" s="364"/>
      <c r="H991" s="364"/>
      <c r="I991" s="365"/>
      <c r="J991" s="365"/>
      <c r="K991" s="365"/>
      <c r="L991" s="365"/>
      <c r="M991" s="365"/>
      <c r="N991" s="365"/>
      <c r="O991" s="365"/>
      <c r="P991" s="365"/>
      <c r="Q991" s="366" t="s">
        <v>110</v>
      </c>
      <c r="R991" s="367">
        <v>0</v>
      </c>
      <c r="S991" s="368">
        <v>0</v>
      </c>
      <c r="T991" s="368">
        <v>0</v>
      </c>
      <c r="U991" s="368">
        <v>0</v>
      </c>
      <c r="V991" s="368">
        <v>0</v>
      </c>
      <c r="W991" s="369">
        <v>0</v>
      </c>
      <c r="X991" s="368">
        <v>0</v>
      </c>
      <c r="Y991" s="368">
        <v>956.18917986572978</v>
      </c>
      <c r="Z991" s="368">
        <v>2372.5896714691057</v>
      </c>
      <c r="AA991" s="368">
        <v>2777.1437037025771</v>
      </c>
      <c r="AB991" s="327">
        <v>3822.7042044990844</v>
      </c>
      <c r="AC991" s="327">
        <v>5096.268257261353</v>
      </c>
      <c r="AD991" s="327">
        <v>5835.6541206247475</v>
      </c>
      <c r="AE991" s="327">
        <v>7258.666782114783</v>
      </c>
      <c r="AF991" s="327">
        <v>7685.8041824989778</v>
      </c>
      <c r="AG991" s="327">
        <v>9014.3093906500635</v>
      </c>
      <c r="AH991" s="370">
        <v>9252.9651956534472</v>
      </c>
      <c r="AI991" s="370">
        <v>9963.8852565435845</v>
      </c>
      <c r="AJ991" s="14"/>
    </row>
    <row r="992" spans="2:36" outlineLevel="1" x14ac:dyDescent="0.2">
      <c r="C992" s="119">
        <v>25</v>
      </c>
      <c r="D992" s="329"/>
      <c r="E992" s="329"/>
      <c r="F992" s="371" t="s">
        <v>303</v>
      </c>
      <c r="G992" s="329"/>
      <c r="H992" s="329"/>
      <c r="I992" s="330"/>
      <c r="J992" s="330"/>
      <c r="K992" s="330"/>
      <c r="L992" s="330"/>
      <c r="M992" s="330"/>
      <c r="N992" s="330"/>
      <c r="O992" s="330"/>
      <c r="P992" s="330"/>
      <c r="Q992" s="16" t="s">
        <v>110</v>
      </c>
      <c r="R992" s="314">
        <v>0</v>
      </c>
      <c r="S992" s="315">
        <v>0</v>
      </c>
      <c r="T992" s="315">
        <v>0</v>
      </c>
      <c r="U992" s="315">
        <v>0</v>
      </c>
      <c r="V992" s="315">
        <v>0</v>
      </c>
      <c r="W992" s="316">
        <v>0</v>
      </c>
      <c r="X992" s="315">
        <v>942.23743027150977</v>
      </c>
      <c r="Y992" s="315">
        <v>1369.4989472119146</v>
      </c>
      <c r="Z992" s="315">
        <v>335.66154137832802</v>
      </c>
      <c r="AA992" s="315">
        <v>957.31577190767928</v>
      </c>
      <c r="AB992" s="5">
        <v>1154.2984688460197</v>
      </c>
      <c r="AC992" s="5">
        <v>739.38586336339472</v>
      </c>
      <c r="AD992" s="5">
        <v>1423.0126614900362</v>
      </c>
      <c r="AE992" s="5">
        <v>427.13740038419434</v>
      </c>
      <c r="AF992" s="5">
        <v>1328.5052081510858</v>
      </c>
      <c r="AG992" s="5">
        <v>238.65580500338243</v>
      </c>
      <c r="AH992" s="350">
        <v>710.92006089013671</v>
      </c>
      <c r="AI992" s="350">
        <v>238.17247796971233</v>
      </c>
      <c r="AJ992" s="14"/>
    </row>
    <row r="993" spans="2:36" outlineLevel="1" x14ac:dyDescent="0.2">
      <c r="C993" s="119">
        <v>25</v>
      </c>
      <c r="D993" s="329"/>
      <c r="E993" s="329"/>
      <c r="F993" s="372"/>
      <c r="G993" s="329"/>
      <c r="H993" s="329"/>
      <c r="I993" s="330"/>
      <c r="J993" s="330"/>
      <c r="K993" s="330"/>
      <c r="L993" s="330"/>
      <c r="M993" s="330"/>
      <c r="N993" s="330"/>
      <c r="O993" s="330"/>
      <c r="P993" s="330"/>
      <c r="Q993" s="16"/>
      <c r="R993" s="304"/>
      <c r="S993" s="305"/>
      <c r="T993" s="305"/>
      <c r="U993" s="305"/>
      <c r="V993" s="305"/>
      <c r="W993" s="306"/>
      <c r="X993" s="305"/>
      <c r="Y993" s="305"/>
      <c r="Z993" s="305"/>
      <c r="AA993" s="305"/>
      <c r="AB993" s="307"/>
      <c r="AC993" s="307"/>
      <c r="AD993" s="307"/>
      <c r="AE993" s="307"/>
      <c r="AF993" s="307"/>
      <c r="AG993" s="307"/>
      <c r="AH993" s="362"/>
      <c r="AI993" s="362"/>
      <c r="AJ993" s="14"/>
    </row>
    <row r="994" spans="2:36" outlineLevel="1" x14ac:dyDescent="0.2">
      <c r="C994" s="119">
        <v>25</v>
      </c>
      <c r="D994" s="329"/>
      <c r="E994" s="329"/>
      <c r="F994" s="329"/>
      <c r="G994" s="329"/>
      <c r="H994" s="329"/>
      <c r="I994" s="330"/>
      <c r="J994" s="330"/>
      <c r="K994" s="330"/>
      <c r="L994" s="330"/>
      <c r="M994" s="330"/>
      <c r="N994" s="330"/>
      <c r="O994" s="330"/>
      <c r="P994" s="330"/>
      <c r="Q994" s="330"/>
      <c r="R994" s="330"/>
      <c r="S994" s="329"/>
      <c r="T994" s="329"/>
      <c r="U994" s="330"/>
      <c r="V994" s="330"/>
      <c r="W994" s="330"/>
      <c r="X994" s="329"/>
      <c r="Y994" s="329"/>
      <c r="Z994" s="330"/>
      <c r="AA994" s="329"/>
      <c r="AB994" s="329"/>
      <c r="AC994" s="329"/>
      <c r="AD994" s="329"/>
      <c r="AE994" s="329"/>
      <c r="AF994" s="329"/>
      <c r="AG994" s="329"/>
      <c r="AH994" s="329"/>
      <c r="AI994" s="329"/>
      <c r="AJ994" s="14"/>
    </row>
    <row r="995" spans="2:36" s="11" customFormat="1" outlineLevel="1" x14ac:dyDescent="0.2">
      <c r="B995" s="310"/>
      <c r="C995" s="119">
        <v>25</v>
      </c>
      <c r="E995" s="120" t="s">
        <v>304</v>
      </c>
      <c r="F995" s="121"/>
      <c r="G995" s="121"/>
      <c r="H995" s="121"/>
      <c r="I995" s="121"/>
      <c r="J995" s="121"/>
      <c r="K995" s="121"/>
      <c r="L995" s="121"/>
      <c r="M995" s="121"/>
      <c r="N995" s="121"/>
      <c r="O995" s="121"/>
      <c r="P995" s="121"/>
      <c r="Q995" s="122"/>
      <c r="R995" s="123"/>
      <c r="S995" s="123"/>
      <c r="T995" s="123"/>
      <c r="U995" s="123"/>
      <c r="V995" s="123"/>
      <c r="W995" s="123"/>
      <c r="X995" s="123"/>
      <c r="Y995" s="123"/>
      <c r="Z995" s="123"/>
      <c r="AA995" s="123"/>
      <c r="AB995" s="123"/>
      <c r="AC995" s="123"/>
      <c r="AD995" s="123"/>
      <c r="AE995" s="123"/>
      <c r="AF995" s="123"/>
      <c r="AG995" s="123"/>
      <c r="AH995" s="123"/>
      <c r="AI995" s="123"/>
    </row>
    <row r="996" spans="2:36" s="11" customFormat="1" outlineLevel="1" x14ac:dyDescent="0.2">
      <c r="B996" s="310"/>
      <c r="C996" s="119">
        <v>25</v>
      </c>
      <c r="E996" s="373" t="s">
        <v>305</v>
      </c>
      <c r="F996" s="309"/>
      <c r="G996" s="309"/>
      <c r="H996" s="309"/>
      <c r="I996" s="309"/>
      <c r="J996" s="309"/>
      <c r="K996" s="309"/>
      <c r="L996" s="309"/>
      <c r="M996" s="309"/>
      <c r="N996" s="309"/>
      <c r="O996" s="309"/>
      <c r="P996" s="309"/>
      <c r="Q996" s="360"/>
      <c r="R996" s="361"/>
      <c r="S996" s="361"/>
      <c r="T996" s="361"/>
      <c r="U996" s="361"/>
      <c r="V996" s="361"/>
      <c r="W996" s="361"/>
      <c r="X996" s="361"/>
      <c r="Y996" s="361"/>
      <c r="Z996" s="361"/>
      <c r="AA996" s="361"/>
      <c r="AB996" s="361"/>
      <c r="AC996" s="361"/>
      <c r="AD996" s="361"/>
      <c r="AE996" s="361"/>
      <c r="AF996" s="361"/>
      <c r="AG996" s="361"/>
      <c r="AH996" s="361"/>
      <c r="AI996" s="361"/>
    </row>
    <row r="997" spans="2:36" outlineLevel="1" x14ac:dyDescent="0.2">
      <c r="C997" s="119">
        <v>25</v>
      </c>
      <c r="D997" s="329"/>
      <c r="E997" s="329"/>
      <c r="F997" s="329" t="s">
        <v>306</v>
      </c>
      <c r="G997" s="329"/>
      <c r="H997" s="329"/>
      <c r="I997" s="330"/>
      <c r="J997" s="330"/>
      <c r="K997" s="330"/>
      <c r="L997" s="330"/>
      <c r="M997" s="330"/>
      <c r="N997" s="330"/>
      <c r="O997" s="330"/>
      <c r="P997" s="330"/>
      <c r="Q997" s="16" t="s">
        <v>110</v>
      </c>
      <c r="R997" s="374">
        <v>0</v>
      </c>
      <c r="S997" s="375">
        <v>0</v>
      </c>
      <c r="T997" s="375">
        <v>0</v>
      </c>
      <c r="U997" s="376">
        <v>17246.103160201539</v>
      </c>
      <c r="V997" s="376">
        <v>17916.71681489233</v>
      </c>
      <c r="W997" s="377">
        <v>18432.667895229606</v>
      </c>
      <c r="X997" s="375">
        <v>20235.488806251935</v>
      </c>
      <c r="Y997" s="375">
        <v>22284.2760454688</v>
      </c>
      <c r="Z997" s="376">
        <v>21335.19681410542</v>
      </c>
      <c r="AA997" s="375">
        <v>22290.40908046289</v>
      </c>
      <c r="AB997" s="378">
        <v>22763.976200540626</v>
      </c>
      <c r="AC997" s="378">
        <v>24308.633037372365</v>
      </c>
      <c r="AD997" s="378">
        <v>24850.599367212668</v>
      </c>
      <c r="AE997" s="378">
        <v>24974.489339915912</v>
      </c>
      <c r="AF997" s="378">
        <v>27013.574250708472</v>
      </c>
      <c r="AG997" s="378">
        <v>26251.605074696708</v>
      </c>
      <c r="AH997" s="379">
        <v>27241.44110679605</v>
      </c>
      <c r="AI997" s="379">
        <v>28772.843582021385</v>
      </c>
      <c r="AJ997" s="14"/>
    </row>
    <row r="998" spans="2:36" outlineLevel="1" x14ac:dyDescent="0.2">
      <c r="C998" s="119">
        <v>25</v>
      </c>
      <c r="D998" s="329"/>
      <c r="E998" s="329"/>
      <c r="F998" s="329" t="s">
        <v>307</v>
      </c>
      <c r="G998" s="329"/>
      <c r="H998" s="329"/>
      <c r="I998" s="330"/>
      <c r="J998" s="330"/>
      <c r="K998" s="330"/>
      <c r="L998" s="330"/>
      <c r="M998" s="330"/>
      <c r="N998" s="330"/>
      <c r="O998" s="330"/>
      <c r="P998" s="330"/>
      <c r="Q998" s="16" t="s">
        <v>110</v>
      </c>
      <c r="R998" s="380"/>
      <c r="S998" s="381"/>
      <c r="T998" s="381"/>
      <c r="U998" s="382"/>
      <c r="V998" s="382"/>
      <c r="W998" s="383"/>
      <c r="X998" s="381"/>
      <c r="Y998" s="381"/>
      <c r="Z998" s="382"/>
      <c r="AA998" s="381"/>
      <c r="AB998" s="329"/>
      <c r="AC998" s="329"/>
      <c r="AD998" s="329"/>
      <c r="AE998" s="329"/>
      <c r="AF998" s="329"/>
      <c r="AG998" s="329"/>
      <c r="AH998" s="384"/>
      <c r="AI998" s="384"/>
      <c r="AJ998" s="14"/>
    </row>
    <row r="999" spans="2:36" outlineLevel="1" x14ac:dyDescent="0.2">
      <c r="C999" s="119">
        <v>25</v>
      </c>
      <c r="D999" s="329"/>
      <c r="E999" s="329"/>
      <c r="F999" s="329" t="s">
        <v>308</v>
      </c>
      <c r="G999" s="329"/>
      <c r="H999" s="329"/>
      <c r="I999" s="330"/>
      <c r="J999" s="330"/>
      <c r="K999" s="330"/>
      <c r="L999" s="330"/>
      <c r="M999" s="330"/>
      <c r="N999" s="330"/>
      <c r="O999" s="330"/>
      <c r="P999" s="330"/>
      <c r="Q999" s="16" t="s">
        <v>110</v>
      </c>
      <c r="R999" s="380"/>
      <c r="S999" s="381"/>
      <c r="T999" s="381"/>
      <c r="U999" s="382"/>
      <c r="V999" s="382"/>
      <c r="W999" s="383"/>
      <c r="X999" s="381"/>
      <c r="Y999" s="381"/>
      <c r="Z999" s="382"/>
      <c r="AA999" s="381"/>
      <c r="AB999" s="329"/>
      <c r="AC999" s="329"/>
      <c r="AD999" s="329"/>
      <c r="AE999" s="329"/>
      <c r="AF999" s="329"/>
      <c r="AG999" s="329"/>
      <c r="AH999" s="384"/>
      <c r="AI999" s="384"/>
      <c r="AJ999" s="14"/>
    </row>
    <row r="1000" spans="2:36" outlineLevel="1" x14ac:dyDescent="0.2">
      <c r="C1000" s="119">
        <v>25</v>
      </c>
      <c r="D1000" s="329"/>
      <c r="E1000" s="329"/>
      <c r="F1000" s="329" t="s">
        <v>309</v>
      </c>
      <c r="G1000" s="329"/>
      <c r="H1000" s="329"/>
      <c r="I1000" s="330"/>
      <c r="J1000" s="330"/>
      <c r="K1000" s="330"/>
      <c r="L1000" s="330"/>
      <c r="M1000" s="330"/>
      <c r="N1000" s="330"/>
      <c r="O1000" s="330"/>
      <c r="P1000" s="330"/>
      <c r="Q1000" s="16" t="s">
        <v>110</v>
      </c>
      <c r="R1000" s="385"/>
      <c r="S1000" s="386"/>
      <c r="T1000" s="386"/>
      <c r="U1000" s="387"/>
      <c r="V1000" s="387"/>
      <c r="W1000" s="388"/>
      <c r="X1000" s="386"/>
      <c r="Y1000" s="386"/>
      <c r="Z1000" s="387"/>
      <c r="AA1000" s="386"/>
      <c r="AB1000" s="333"/>
      <c r="AC1000" s="333"/>
      <c r="AD1000" s="333"/>
      <c r="AE1000" s="333"/>
      <c r="AF1000" s="333"/>
      <c r="AG1000" s="333"/>
      <c r="AH1000" s="389"/>
      <c r="AI1000" s="389"/>
      <c r="AJ1000" s="14"/>
    </row>
    <row r="1001" spans="2:36" outlineLevel="1" x14ac:dyDescent="0.2">
      <c r="C1001" s="119">
        <v>25</v>
      </c>
      <c r="D1001" s="329"/>
      <c r="E1001" s="329"/>
      <c r="F1001" s="364" t="s">
        <v>310</v>
      </c>
      <c r="G1001" s="364"/>
      <c r="H1001" s="364"/>
      <c r="I1001" s="365"/>
      <c r="J1001" s="365"/>
      <c r="K1001" s="365"/>
      <c r="L1001" s="365"/>
      <c r="M1001" s="365"/>
      <c r="N1001" s="365"/>
      <c r="O1001" s="365"/>
      <c r="P1001" s="365"/>
      <c r="Q1001" s="366" t="s">
        <v>110</v>
      </c>
      <c r="R1001" s="390">
        <v>0</v>
      </c>
      <c r="S1001" s="391">
        <v>0</v>
      </c>
      <c r="T1001" s="391">
        <v>0</v>
      </c>
      <c r="U1001" s="390">
        <v>17246.103160201539</v>
      </c>
      <c r="V1001" s="390">
        <v>17916.71681489233</v>
      </c>
      <c r="W1001" s="390">
        <v>18432.667895229606</v>
      </c>
      <c r="X1001" s="391">
        <v>20235.488806251935</v>
      </c>
      <c r="Y1001" s="391">
        <v>22284.2760454688</v>
      </c>
      <c r="Z1001" s="390">
        <v>21335.19681410542</v>
      </c>
      <c r="AA1001" s="391">
        <v>22290.40908046289</v>
      </c>
      <c r="AB1001" s="391">
        <v>22763.976200540626</v>
      </c>
      <c r="AC1001" s="391">
        <v>24308.633037372365</v>
      </c>
      <c r="AD1001" s="391">
        <v>24850.599367212668</v>
      </c>
      <c r="AE1001" s="391">
        <v>24974.489339915912</v>
      </c>
      <c r="AF1001" s="391">
        <v>27013.574250708472</v>
      </c>
      <c r="AG1001" s="391">
        <v>26251.605074696708</v>
      </c>
      <c r="AH1001" s="391">
        <v>27241.44110679605</v>
      </c>
      <c r="AI1001" s="391">
        <v>28772.843582021385</v>
      </c>
      <c r="AJ1001" s="14"/>
    </row>
    <row r="1002" spans="2:36" outlineLevel="1" x14ac:dyDescent="0.2">
      <c r="C1002" s="119">
        <v>25</v>
      </c>
      <c r="D1002" s="329"/>
      <c r="E1002" s="329"/>
      <c r="F1002" s="329"/>
      <c r="G1002" s="329"/>
      <c r="H1002" s="329"/>
      <c r="I1002" s="330"/>
      <c r="J1002" s="330"/>
      <c r="K1002" s="330"/>
      <c r="L1002" s="330"/>
      <c r="M1002" s="330"/>
      <c r="N1002" s="330"/>
      <c r="O1002" s="330"/>
      <c r="P1002" s="330"/>
      <c r="Q1002" s="330"/>
      <c r="R1002" s="330"/>
      <c r="S1002" s="329"/>
      <c r="T1002" s="329"/>
      <c r="U1002" s="330"/>
      <c r="V1002" s="330"/>
      <c r="W1002" s="330"/>
      <c r="X1002" s="329"/>
      <c r="Y1002" s="329"/>
      <c r="Z1002" s="330"/>
      <c r="AA1002" s="329"/>
      <c r="AB1002" s="329"/>
      <c r="AC1002" s="329"/>
      <c r="AD1002" s="329"/>
      <c r="AE1002" s="329"/>
      <c r="AF1002" s="329"/>
      <c r="AG1002" s="329"/>
      <c r="AH1002" s="329"/>
      <c r="AI1002" s="329"/>
      <c r="AJ1002" s="14"/>
    </row>
    <row r="1003" spans="2:36" outlineLevel="1" x14ac:dyDescent="0.2">
      <c r="C1003" s="119">
        <v>25</v>
      </c>
      <c r="D1003" s="329"/>
      <c r="E1003" s="328" t="s">
        <v>311</v>
      </c>
      <c r="F1003" s="329"/>
      <c r="G1003" s="329"/>
      <c r="H1003" s="329"/>
      <c r="I1003" s="330"/>
      <c r="J1003" s="330"/>
      <c r="K1003" s="330"/>
      <c r="L1003" s="330"/>
      <c r="M1003" s="330"/>
      <c r="N1003" s="330"/>
      <c r="O1003" s="330"/>
      <c r="P1003" s="330"/>
      <c r="Q1003" s="330"/>
      <c r="R1003" s="330"/>
      <c r="S1003" s="329"/>
      <c r="T1003" s="329"/>
      <c r="U1003" s="330"/>
      <c r="V1003" s="330"/>
      <c r="W1003" s="330"/>
      <c r="X1003" s="329"/>
      <c r="Y1003" s="329"/>
      <c r="Z1003" s="330"/>
      <c r="AA1003" s="329"/>
      <c r="AB1003" s="329"/>
      <c r="AC1003" s="329"/>
      <c r="AD1003" s="329"/>
      <c r="AE1003" s="329"/>
      <c r="AF1003" s="329"/>
      <c r="AG1003" s="329"/>
      <c r="AH1003" s="329"/>
      <c r="AI1003" s="329"/>
      <c r="AJ1003" s="14"/>
    </row>
    <row r="1004" spans="2:36" outlineLevel="1" x14ac:dyDescent="0.2">
      <c r="C1004" s="119">
        <v>25</v>
      </c>
      <c r="D1004" s="329"/>
      <c r="E1004" s="329"/>
      <c r="F1004" s="329" t="s">
        <v>312</v>
      </c>
      <c r="G1004" s="329"/>
      <c r="H1004" s="329"/>
      <c r="I1004" s="330"/>
      <c r="J1004" s="330"/>
      <c r="K1004" s="330"/>
      <c r="L1004" s="330"/>
      <c r="M1004" s="330"/>
      <c r="N1004" s="330"/>
      <c r="O1004" s="330"/>
      <c r="P1004" s="330"/>
      <c r="Q1004" s="16" t="s">
        <v>110</v>
      </c>
      <c r="R1004" s="392">
        <v>0</v>
      </c>
      <c r="S1004" s="393">
        <v>0</v>
      </c>
      <c r="T1004" s="393">
        <v>0</v>
      </c>
      <c r="U1004" s="394">
        <v>-17246.103160201539</v>
      </c>
      <c r="V1004" s="394">
        <v>-17916.71681489233</v>
      </c>
      <c r="W1004" s="395">
        <v>-18432.667895229606</v>
      </c>
      <c r="X1004" s="393">
        <v>-20208.783231689817</v>
      </c>
      <c r="Y1004" s="393">
        <v>-22187.1507215766</v>
      </c>
      <c r="Z1004" s="394">
        <v>-21177.546889043064</v>
      </c>
      <c r="AA1004" s="393">
        <v>-22088.666484600835</v>
      </c>
      <c r="AB1004" s="396">
        <v>-22491.2638106003</v>
      </c>
      <c r="AC1004" s="396">
        <v>-23730.124749179064</v>
      </c>
      <c r="AD1004" s="396">
        <v>-24158.044827147551</v>
      </c>
      <c r="AE1004" s="396">
        <v>-24183.220969122427</v>
      </c>
      <c r="AF1004" s="396">
        <v>-26129.961022523115</v>
      </c>
      <c r="AG1004" s="396">
        <v>-25284.19979562347</v>
      </c>
      <c r="AH1004" s="397">
        <v>-26224.078225086821</v>
      </c>
      <c r="AI1004" s="397">
        <v>-27704.869729636725</v>
      </c>
      <c r="AJ1004" s="14"/>
    </row>
    <row r="1005" spans="2:36" outlineLevel="1" x14ac:dyDescent="0.2">
      <c r="C1005" s="119">
        <v>25</v>
      </c>
      <c r="D1005" s="329"/>
      <c r="E1005" s="329"/>
      <c r="F1005" s="329" t="s">
        <v>313</v>
      </c>
      <c r="G1005" s="329"/>
      <c r="H1005" s="329"/>
      <c r="I1005" s="330"/>
      <c r="J1005" s="330"/>
      <c r="K1005" s="330"/>
      <c r="L1005" s="330"/>
      <c r="M1005" s="330"/>
      <c r="N1005" s="330"/>
      <c r="O1005" s="330"/>
      <c r="P1005" s="330"/>
      <c r="Q1005" s="16" t="s">
        <v>110</v>
      </c>
      <c r="R1005" s="380"/>
      <c r="S1005" s="381"/>
      <c r="T1005" s="381"/>
      <c r="U1005" s="382"/>
      <c r="V1005" s="382"/>
      <c r="W1005" s="383"/>
      <c r="X1005" s="381"/>
      <c r="Y1005" s="381"/>
      <c r="Z1005" s="382"/>
      <c r="AA1005" s="381"/>
      <c r="AB1005" s="329"/>
      <c r="AC1005" s="329"/>
      <c r="AD1005" s="329"/>
      <c r="AE1005" s="329"/>
      <c r="AF1005" s="329"/>
      <c r="AG1005" s="329"/>
      <c r="AH1005" s="384"/>
      <c r="AI1005" s="384"/>
      <c r="AJ1005" s="14"/>
    </row>
    <row r="1006" spans="2:36" outlineLevel="1" x14ac:dyDescent="0.2">
      <c r="C1006" s="119">
        <v>25</v>
      </c>
      <c r="D1006" s="329"/>
      <c r="E1006" s="329"/>
      <c r="F1006" s="329" t="s">
        <v>314</v>
      </c>
      <c r="G1006" s="329"/>
      <c r="H1006" s="329"/>
      <c r="I1006" s="330"/>
      <c r="J1006" s="330"/>
      <c r="K1006" s="330"/>
      <c r="L1006" s="330"/>
      <c r="M1006" s="330"/>
      <c r="N1006" s="330"/>
      <c r="O1006" s="330"/>
      <c r="P1006" s="330"/>
      <c r="Q1006" s="16" t="s">
        <v>110</v>
      </c>
      <c r="R1006" s="398">
        <v>0</v>
      </c>
      <c r="S1006" s="399">
        <v>0</v>
      </c>
      <c r="T1006" s="399">
        <v>0</v>
      </c>
      <c r="U1006" s="400">
        <v>0</v>
      </c>
      <c r="V1006" s="400">
        <v>0</v>
      </c>
      <c r="W1006" s="401">
        <v>0</v>
      </c>
      <c r="X1006" s="399">
        <v>-1570.395717119183</v>
      </c>
      <c r="Y1006" s="399">
        <v>-2282.4982453531911</v>
      </c>
      <c r="Z1006" s="400">
        <v>-559.43590229721337</v>
      </c>
      <c r="AA1006" s="399">
        <v>-1595.5262865127988</v>
      </c>
      <c r="AB1006" s="339">
        <v>-1923.8307814100328</v>
      </c>
      <c r="AC1006" s="339">
        <v>-1232.3097722723246</v>
      </c>
      <c r="AD1006" s="339">
        <v>-2371.6877691500604</v>
      </c>
      <c r="AE1006" s="339">
        <v>-711.89566730699062</v>
      </c>
      <c r="AF1006" s="339">
        <v>-2214.1753469184764</v>
      </c>
      <c r="AG1006" s="339">
        <v>-397.7596750056374</v>
      </c>
      <c r="AH1006" s="402">
        <v>-1184.8667681502279</v>
      </c>
      <c r="AI1006" s="402">
        <v>-396.95412994952056</v>
      </c>
      <c r="AJ1006" s="14"/>
    </row>
    <row r="1007" spans="2:36" outlineLevel="1" x14ac:dyDescent="0.2">
      <c r="C1007" s="119">
        <v>25</v>
      </c>
      <c r="D1007" s="329"/>
      <c r="E1007" s="329"/>
      <c r="F1007" s="329" t="s">
        <v>315</v>
      </c>
      <c r="G1007" s="329"/>
      <c r="H1007" s="329"/>
      <c r="I1007" s="330"/>
      <c r="J1007" s="330"/>
      <c r="K1007" s="330"/>
      <c r="L1007" s="330"/>
      <c r="M1007" s="330"/>
      <c r="N1007" s="330"/>
      <c r="O1007" s="330"/>
      <c r="P1007" s="330"/>
      <c r="Q1007" s="16" t="s">
        <v>110</v>
      </c>
      <c r="R1007" s="304">
        <v>0</v>
      </c>
      <c r="S1007" s="305">
        <v>0</v>
      </c>
      <c r="T1007" s="305">
        <v>0</v>
      </c>
      <c r="U1007" s="305">
        <v>0</v>
      </c>
      <c r="V1007" s="305">
        <v>0</v>
      </c>
      <c r="W1007" s="306">
        <v>0</v>
      </c>
      <c r="X1007" s="305">
        <v>-23.027072864890268</v>
      </c>
      <c r="Y1007" s="305">
        <v>-80.775951895346566</v>
      </c>
      <c r="Z1007" s="305">
        <v>-125.58625804564066</v>
      </c>
      <c r="AA1007" s="305">
        <v>-160.79387152103266</v>
      </c>
      <c r="AB1007" s="307">
        <v>-217.33664963157131</v>
      </c>
      <c r="AC1007" s="307">
        <v>-270.20589565941509</v>
      </c>
      <c r="AD1007" s="307">
        <v>-323.49373768604113</v>
      </c>
      <c r="AE1007" s="307">
        <v>-369.55892491275034</v>
      </c>
      <c r="AF1007" s="307">
        <v>-412.71968400637024</v>
      </c>
      <c r="AG1007" s="307">
        <v>-451.8125376143791</v>
      </c>
      <c r="AH1007" s="362">
        <v>-475.16148980128622</v>
      </c>
      <c r="AI1007" s="362">
        <v>-498.78069031713198</v>
      </c>
      <c r="AJ1007" s="14"/>
    </row>
    <row r="1008" spans="2:36" outlineLevel="1" x14ac:dyDescent="0.2">
      <c r="C1008" s="119">
        <v>25</v>
      </c>
      <c r="D1008" s="329"/>
      <c r="E1008" s="329"/>
      <c r="F1008" s="364" t="s">
        <v>316</v>
      </c>
      <c r="G1008" s="364"/>
      <c r="H1008" s="364"/>
      <c r="I1008" s="365"/>
      <c r="J1008" s="365"/>
      <c r="K1008" s="365"/>
      <c r="L1008" s="365"/>
      <c r="M1008" s="365"/>
      <c r="N1008" s="365"/>
      <c r="O1008" s="365"/>
      <c r="P1008" s="365"/>
      <c r="Q1008" s="366" t="s">
        <v>110</v>
      </c>
      <c r="R1008" s="390">
        <v>0</v>
      </c>
      <c r="S1008" s="390">
        <v>0</v>
      </c>
      <c r="T1008" s="390">
        <v>0</v>
      </c>
      <c r="U1008" s="390">
        <v>-17246.103160201539</v>
      </c>
      <c r="V1008" s="390">
        <v>-17916.71681489233</v>
      </c>
      <c r="W1008" s="390">
        <v>-18432.667895229606</v>
      </c>
      <c r="X1008" s="390">
        <v>-21802.20602167389</v>
      </c>
      <c r="Y1008" s="390">
        <v>-24550.424918825138</v>
      </c>
      <c r="Z1008" s="390">
        <v>-21862.569049385918</v>
      </c>
      <c r="AA1008" s="390">
        <v>-23844.986642634667</v>
      </c>
      <c r="AB1008" s="390">
        <v>-24632.431241641905</v>
      </c>
      <c r="AC1008" s="390">
        <v>-25232.640417110804</v>
      </c>
      <c r="AD1008" s="390">
        <v>-26853.22633398365</v>
      </c>
      <c r="AE1008" s="390">
        <v>-25264.67556134217</v>
      </c>
      <c r="AF1008" s="390">
        <v>-28756.856053447962</v>
      </c>
      <c r="AG1008" s="390">
        <v>-26133.772008243486</v>
      </c>
      <c r="AH1008" s="390">
        <v>-27884.106483038333</v>
      </c>
      <c r="AI1008" s="390">
        <v>-28600.604549903379</v>
      </c>
      <c r="AJ1008" s="14"/>
    </row>
    <row r="1009" spans="2:36" outlineLevel="1" x14ac:dyDescent="0.2">
      <c r="C1009" s="119">
        <v>25</v>
      </c>
      <c r="D1009" s="329"/>
      <c r="E1009" s="329"/>
      <c r="F1009" s="329"/>
      <c r="G1009" s="329"/>
      <c r="H1009" s="329"/>
      <c r="I1009" s="330"/>
      <c r="J1009" s="330"/>
      <c r="K1009" s="330"/>
      <c r="L1009" s="330"/>
      <c r="M1009" s="330"/>
      <c r="N1009" s="330"/>
      <c r="O1009" s="330"/>
      <c r="P1009" s="330"/>
      <c r="Q1009" s="330"/>
      <c r="R1009" s="330"/>
      <c r="S1009" s="329"/>
      <c r="T1009" s="329"/>
      <c r="U1009" s="330"/>
      <c r="V1009" s="330"/>
      <c r="W1009" s="330"/>
      <c r="X1009" s="329"/>
      <c r="Y1009" s="329"/>
      <c r="Z1009" s="330"/>
      <c r="AA1009" s="329"/>
      <c r="AB1009" s="329"/>
      <c r="AC1009" s="329"/>
      <c r="AD1009" s="329"/>
      <c r="AE1009" s="329"/>
      <c r="AF1009" s="329"/>
      <c r="AG1009" s="329"/>
      <c r="AH1009" s="329"/>
      <c r="AI1009" s="329"/>
      <c r="AJ1009" s="14"/>
    </row>
    <row r="1010" spans="2:36" s="310" customFormat="1" outlineLevel="1" x14ac:dyDescent="0.2">
      <c r="C1010" s="119">
        <v>25</v>
      </c>
      <c r="E1010" s="328" t="s">
        <v>317</v>
      </c>
      <c r="F1010" s="259"/>
      <c r="G1010" s="329"/>
      <c r="H1010" s="329"/>
      <c r="I1010" s="330"/>
      <c r="J1010" s="330"/>
      <c r="K1010" s="330"/>
      <c r="L1010" s="330"/>
      <c r="M1010" s="330"/>
      <c r="N1010" s="330"/>
      <c r="O1010" s="330"/>
      <c r="P1010" s="330"/>
      <c r="Q1010" s="16" t="s">
        <v>110</v>
      </c>
      <c r="R1010" s="340">
        <v>0</v>
      </c>
      <c r="S1010" s="341">
        <v>0</v>
      </c>
      <c r="T1010" s="341">
        <v>0</v>
      </c>
      <c r="U1010" s="341">
        <v>0</v>
      </c>
      <c r="V1010" s="341">
        <v>0</v>
      </c>
      <c r="W1010" s="342">
        <v>0</v>
      </c>
      <c r="X1010" s="341">
        <v>0</v>
      </c>
      <c r="Y1010" s="341">
        <v>-1566.7172154219552</v>
      </c>
      <c r="Z1010" s="341">
        <v>-3832.8660887782935</v>
      </c>
      <c r="AA1010" s="341">
        <v>-4360.2383240587915</v>
      </c>
      <c r="AB1010" s="343">
        <v>-5914.8158862305681</v>
      </c>
      <c r="AC1010" s="343">
        <v>-7783.2709273318469</v>
      </c>
      <c r="AD1010" s="343">
        <v>-8707.2783070702862</v>
      </c>
      <c r="AE1010" s="343">
        <v>-10709.905273841268</v>
      </c>
      <c r="AF1010" s="343">
        <v>-11000.091495267527</v>
      </c>
      <c r="AG1010" s="343">
        <v>-12743.373298007016</v>
      </c>
      <c r="AH1010" s="344">
        <v>-12625.540231553794</v>
      </c>
      <c r="AI1010" s="344">
        <v>-13268.205607796077</v>
      </c>
      <c r="AJ1010" s="403"/>
    </row>
    <row r="1011" spans="2:36" outlineLevel="1" x14ac:dyDescent="0.2">
      <c r="C1011" s="119">
        <v>25</v>
      </c>
      <c r="D1011" s="259"/>
      <c r="E1011" s="259"/>
      <c r="G1011" s="259"/>
      <c r="H1011" s="259"/>
      <c r="I1011" s="16"/>
      <c r="J1011" s="16"/>
      <c r="K1011" s="16"/>
      <c r="L1011" s="16"/>
      <c r="M1011" s="16"/>
      <c r="N1011" s="16"/>
      <c r="O1011" s="16"/>
      <c r="P1011" s="16"/>
      <c r="Q1011" s="16"/>
      <c r="R1011" s="16"/>
      <c r="S1011" s="259"/>
      <c r="T1011" s="259"/>
      <c r="U1011" s="16"/>
      <c r="V1011" s="16"/>
      <c r="W1011" s="16"/>
      <c r="X1011" s="259"/>
      <c r="Y1011" s="259"/>
      <c r="Z1011" s="16"/>
      <c r="AA1011" s="259"/>
      <c r="AB1011" s="259"/>
      <c r="AC1011" s="259"/>
      <c r="AD1011" s="259"/>
      <c r="AE1011" s="259"/>
      <c r="AF1011" s="259"/>
      <c r="AG1011" s="259"/>
      <c r="AH1011" s="259"/>
      <c r="AI1011" s="259"/>
      <c r="AJ1011" s="14"/>
    </row>
    <row r="1012" spans="2:36" s="11" customFormat="1" outlineLevel="1" x14ac:dyDescent="0.2">
      <c r="B1012" s="310"/>
      <c r="C1012" s="119">
        <v>25</v>
      </c>
      <c r="E1012" s="120" t="s">
        <v>318</v>
      </c>
      <c r="F1012" s="121"/>
      <c r="G1012" s="121"/>
      <c r="H1012" s="121"/>
      <c r="I1012" s="121"/>
      <c r="J1012" s="121"/>
      <c r="K1012" s="121"/>
      <c r="L1012" s="121"/>
      <c r="M1012" s="121"/>
      <c r="N1012" s="121"/>
      <c r="O1012" s="121"/>
      <c r="P1012" s="121"/>
      <c r="Q1012" s="122"/>
      <c r="R1012" s="123"/>
      <c r="S1012" s="123"/>
      <c r="T1012" s="123"/>
      <c r="U1012" s="123"/>
      <c r="V1012" s="123"/>
      <c r="W1012" s="123"/>
      <c r="X1012" s="123"/>
      <c r="Y1012" s="123"/>
      <c r="Z1012" s="123"/>
      <c r="AA1012" s="123"/>
      <c r="AB1012" s="123"/>
      <c r="AC1012" s="123"/>
      <c r="AD1012" s="123"/>
      <c r="AE1012" s="123"/>
      <c r="AF1012" s="123"/>
      <c r="AG1012" s="123"/>
      <c r="AH1012" s="123"/>
      <c r="AI1012" s="123"/>
    </row>
    <row r="1013" spans="2:36" outlineLevel="1" x14ac:dyDescent="0.2">
      <c r="C1013" s="119">
        <v>25</v>
      </c>
      <c r="D1013" s="259"/>
      <c r="E1013" s="259"/>
      <c r="F1013" s="259"/>
      <c r="G1013" s="259"/>
      <c r="H1013" s="259"/>
      <c r="I1013" s="16"/>
      <c r="J1013" s="16"/>
      <c r="K1013" s="16"/>
      <c r="L1013" s="16"/>
      <c r="M1013" s="16"/>
      <c r="N1013" s="16"/>
      <c r="O1013" s="16"/>
      <c r="P1013" s="16"/>
      <c r="Q1013" s="16"/>
      <c r="R1013" s="16"/>
      <c r="S1013" s="259"/>
      <c r="T1013" s="259"/>
      <c r="U1013" s="16"/>
      <c r="V1013" s="16"/>
      <c r="W1013" s="16"/>
      <c r="X1013" s="259"/>
      <c r="Y1013" s="259"/>
      <c r="Z1013" s="16"/>
      <c r="AA1013" s="259"/>
      <c r="AB1013" s="259"/>
      <c r="AC1013" s="259"/>
      <c r="AD1013" s="259"/>
      <c r="AE1013" s="259"/>
      <c r="AF1013" s="259"/>
      <c r="AG1013" s="259"/>
      <c r="AH1013" s="259"/>
      <c r="AI1013" s="259"/>
      <c r="AJ1013" s="14"/>
    </row>
    <row r="1014" spans="2:36" outlineLevel="1" x14ac:dyDescent="0.2">
      <c r="C1014" s="119">
        <v>25</v>
      </c>
      <c r="D1014" s="259"/>
      <c r="E1014" s="373" t="s">
        <v>319</v>
      </c>
      <c r="F1014" s="259"/>
      <c r="G1014" s="259"/>
      <c r="H1014" s="259"/>
      <c r="I1014" s="16"/>
      <c r="J1014" s="16"/>
      <c r="K1014" s="16"/>
      <c r="L1014" s="16"/>
      <c r="M1014" s="16"/>
      <c r="N1014" s="16"/>
      <c r="O1014" s="16"/>
      <c r="P1014" s="16"/>
      <c r="Q1014" s="16" t="s">
        <v>110</v>
      </c>
      <c r="R1014" s="340">
        <v>0</v>
      </c>
      <c r="S1014" s="341">
        <v>0</v>
      </c>
      <c r="T1014" s="341">
        <v>0</v>
      </c>
      <c r="U1014" s="341">
        <v>0</v>
      </c>
      <c r="V1014" s="341">
        <v>0</v>
      </c>
      <c r="W1014" s="342">
        <v>0</v>
      </c>
      <c r="X1014" s="341">
        <v>-1566.7172154219552</v>
      </c>
      <c r="Y1014" s="341">
        <v>-3832.8660887782935</v>
      </c>
      <c r="Z1014" s="341">
        <v>-4360.2383240587915</v>
      </c>
      <c r="AA1014" s="341">
        <v>-5914.8158862305681</v>
      </c>
      <c r="AB1014" s="343">
        <v>-7783.2709273318469</v>
      </c>
      <c r="AC1014" s="343">
        <v>-8707.2783070702862</v>
      </c>
      <c r="AD1014" s="343">
        <v>-10709.905273841268</v>
      </c>
      <c r="AE1014" s="343">
        <v>-11000.091495267527</v>
      </c>
      <c r="AF1014" s="343">
        <v>-12743.373298007016</v>
      </c>
      <c r="AG1014" s="343">
        <v>-12625.540231553794</v>
      </c>
      <c r="AH1014" s="344">
        <v>-13268.205607796077</v>
      </c>
      <c r="AI1014" s="344">
        <v>-13095.966575678071</v>
      </c>
      <c r="AJ1014" s="14"/>
    </row>
    <row r="1015" spans="2:36" outlineLevel="1" x14ac:dyDescent="0.2">
      <c r="C1015" s="119">
        <v>25</v>
      </c>
      <c r="D1015" s="259"/>
      <c r="E1015" s="373"/>
      <c r="F1015" s="259"/>
      <c r="G1015" s="259"/>
      <c r="H1015" s="259"/>
      <c r="I1015" s="16"/>
      <c r="J1015" s="16"/>
      <c r="K1015" s="16"/>
      <c r="L1015" s="16"/>
      <c r="M1015" s="16"/>
      <c r="N1015" s="16"/>
      <c r="O1015" s="16"/>
      <c r="P1015" s="16"/>
      <c r="Q1015" s="16"/>
      <c r="R1015" s="16"/>
      <c r="S1015" s="259"/>
      <c r="T1015" s="259"/>
      <c r="U1015" s="16"/>
      <c r="V1015" s="16"/>
      <c r="W1015" s="16"/>
      <c r="X1015" s="259"/>
      <c r="Y1015" s="259"/>
      <c r="Z1015" s="16"/>
      <c r="AA1015" s="259"/>
      <c r="AB1015" s="259"/>
      <c r="AC1015" s="259"/>
      <c r="AD1015" s="259"/>
      <c r="AE1015" s="259"/>
      <c r="AF1015" s="259"/>
      <c r="AG1015" s="259"/>
      <c r="AH1015" s="259"/>
      <c r="AI1015" s="259"/>
      <c r="AJ1015" s="14"/>
    </row>
    <row r="1016" spans="2:36" s="310" customFormat="1" outlineLevel="1" x14ac:dyDescent="0.2">
      <c r="C1016" s="119">
        <v>25</v>
      </c>
      <c r="D1016" s="329"/>
      <c r="E1016" s="328" t="s">
        <v>320</v>
      </c>
      <c r="F1016" s="329"/>
      <c r="G1016" s="329"/>
      <c r="H1016" s="329"/>
      <c r="I1016" s="330"/>
      <c r="J1016" s="330"/>
      <c r="K1016" s="330"/>
      <c r="L1016" s="330"/>
      <c r="M1016" s="330"/>
      <c r="N1016" s="330"/>
      <c r="O1016" s="330"/>
      <c r="P1016" s="330"/>
      <c r="Q1016" s="16" t="s">
        <v>110</v>
      </c>
      <c r="R1016" s="404">
        <v>0</v>
      </c>
      <c r="S1016" s="405">
        <v>0</v>
      </c>
      <c r="T1016" s="405">
        <v>0</v>
      </c>
      <c r="U1016" s="405">
        <v>0</v>
      </c>
      <c r="V1016" s="405">
        <v>0</v>
      </c>
      <c r="W1016" s="405">
        <v>0</v>
      </c>
      <c r="X1016" s="405">
        <v>0</v>
      </c>
      <c r="Y1016" s="405">
        <v>0</v>
      </c>
      <c r="Z1016" s="405">
        <v>0</v>
      </c>
      <c r="AA1016" s="405">
        <v>0</v>
      </c>
      <c r="AB1016" s="405">
        <v>0</v>
      </c>
      <c r="AC1016" s="405">
        <v>0</v>
      </c>
      <c r="AD1016" s="405">
        <v>0</v>
      </c>
      <c r="AE1016" s="405">
        <v>0</v>
      </c>
      <c r="AF1016" s="405">
        <v>0</v>
      </c>
      <c r="AG1016" s="405">
        <v>0</v>
      </c>
      <c r="AH1016" s="406">
        <v>0</v>
      </c>
      <c r="AI1016" s="406">
        <v>0</v>
      </c>
      <c r="AJ1016" s="403"/>
    </row>
    <row r="1017" spans="2:36" s="310" customFormat="1" outlineLevel="1" x14ac:dyDescent="0.2">
      <c r="D1017" s="329"/>
      <c r="E1017" s="329"/>
      <c r="F1017" s="329"/>
      <c r="G1017" s="329"/>
      <c r="H1017" s="329"/>
      <c r="I1017" s="330"/>
      <c r="J1017" s="330"/>
      <c r="K1017" s="330"/>
      <c r="L1017" s="330"/>
      <c r="M1017" s="330"/>
      <c r="N1017" s="330"/>
      <c r="O1017" s="330"/>
      <c r="P1017" s="330"/>
      <c r="Q1017" s="330"/>
      <c r="R1017" s="330"/>
      <c r="S1017" s="329"/>
      <c r="T1017" s="329"/>
      <c r="U1017" s="330"/>
      <c r="V1017" s="330"/>
      <c r="W1017" s="330"/>
      <c r="X1017" s="329"/>
      <c r="Y1017" s="329"/>
      <c r="Z1017" s="330"/>
      <c r="AA1017" s="329"/>
      <c r="AB1017" s="329"/>
      <c r="AC1017" s="329"/>
      <c r="AD1017" s="329"/>
      <c r="AE1017" s="329"/>
      <c r="AF1017" s="329"/>
      <c r="AG1017" s="329"/>
      <c r="AH1017" s="329"/>
      <c r="AI1017" s="329"/>
      <c r="AJ1017" s="403"/>
    </row>
    <row r="1018" spans="2:36" x14ac:dyDescent="0.2">
      <c r="C1018" s="116" t="s">
        <v>154</v>
      </c>
      <c r="D1018" s="67" t="s">
        <v>155</v>
      </c>
      <c r="E1018" s="67"/>
      <c r="F1018" s="67"/>
      <c r="G1018" s="67" t="s">
        <v>298</v>
      </c>
      <c r="H1018" s="102"/>
      <c r="I1018" s="67"/>
      <c r="J1018" s="67"/>
      <c r="K1018" s="102"/>
      <c r="L1018" s="67"/>
      <c r="M1018" s="67"/>
      <c r="N1018" s="67"/>
      <c r="O1018" s="67"/>
      <c r="P1018" s="67"/>
      <c r="Q1018" s="117" t="s">
        <v>110</v>
      </c>
      <c r="R1018" s="118">
        <v>0</v>
      </c>
      <c r="S1018" s="118">
        <v>0</v>
      </c>
      <c r="T1018" s="118">
        <v>0</v>
      </c>
      <c r="U1018" s="118">
        <v>0</v>
      </c>
      <c r="V1018" s="118">
        <v>0</v>
      </c>
      <c r="W1018" s="118">
        <v>0</v>
      </c>
      <c r="X1018" s="118">
        <v>0</v>
      </c>
      <c r="Y1018" s="118">
        <v>0</v>
      </c>
      <c r="Z1018" s="118">
        <v>0</v>
      </c>
      <c r="AA1018" s="118">
        <v>0</v>
      </c>
      <c r="AB1018" s="118">
        <v>0</v>
      </c>
      <c r="AC1018" s="118">
        <v>0</v>
      </c>
      <c r="AD1018" s="118">
        <v>0</v>
      </c>
      <c r="AE1018" s="118">
        <v>0</v>
      </c>
      <c r="AF1018" s="118">
        <v>0</v>
      </c>
      <c r="AG1018" s="118">
        <v>0</v>
      </c>
      <c r="AH1018" s="118">
        <v>0</v>
      </c>
      <c r="AI1018" s="118">
        <v>0</v>
      </c>
    </row>
    <row r="1019" spans="2:36" s="11" customFormat="1" outlineLevel="1" x14ac:dyDescent="0.2">
      <c r="B1019" s="310"/>
      <c r="C1019" s="119" t="s">
        <v>154</v>
      </c>
      <c r="E1019" s="120" t="s">
        <v>299</v>
      </c>
      <c r="F1019" s="121"/>
      <c r="G1019" s="121"/>
      <c r="H1019" s="121"/>
      <c r="I1019" s="121"/>
      <c r="J1019" s="121"/>
      <c r="K1019" s="121"/>
      <c r="L1019" s="121"/>
      <c r="M1019" s="121"/>
      <c r="N1019" s="121"/>
      <c r="O1019" s="121"/>
      <c r="P1019" s="121"/>
      <c r="Q1019" s="122"/>
      <c r="R1019" s="123"/>
      <c r="S1019" s="123"/>
      <c r="T1019" s="123"/>
      <c r="U1019" s="123"/>
      <c r="V1019" s="123"/>
      <c r="W1019" s="123"/>
      <c r="X1019" s="123"/>
      <c r="Y1019" s="123"/>
      <c r="Z1019" s="123"/>
      <c r="AA1019" s="123"/>
      <c r="AB1019" s="123"/>
      <c r="AC1019" s="123"/>
      <c r="AD1019" s="123"/>
      <c r="AE1019" s="123"/>
      <c r="AF1019" s="123"/>
      <c r="AG1019" s="123"/>
      <c r="AH1019" s="123"/>
      <c r="AI1019" s="123"/>
    </row>
    <row r="1020" spans="2:36" s="11" customFormat="1" outlineLevel="1" x14ac:dyDescent="0.2">
      <c r="B1020" s="310"/>
      <c r="C1020" s="119" t="s">
        <v>154</v>
      </c>
      <c r="E1020" s="359"/>
      <c r="F1020" s="309"/>
      <c r="G1020" s="309"/>
      <c r="H1020" s="309"/>
      <c r="I1020" s="309"/>
      <c r="J1020" s="309"/>
      <c r="K1020" s="309"/>
      <c r="L1020" s="309"/>
      <c r="M1020" s="309"/>
      <c r="N1020" s="309"/>
      <c r="O1020" s="309"/>
      <c r="P1020" s="309"/>
      <c r="Q1020" s="360"/>
      <c r="R1020" s="361"/>
      <c r="S1020" s="361"/>
      <c r="T1020" s="361"/>
      <c r="U1020" s="361"/>
      <c r="V1020" s="361"/>
      <c r="W1020" s="361"/>
      <c r="X1020" s="361"/>
      <c r="Y1020" s="361"/>
      <c r="Z1020" s="361"/>
      <c r="AA1020" s="361"/>
      <c r="AB1020" s="361"/>
      <c r="AC1020" s="361"/>
      <c r="AD1020" s="361"/>
      <c r="AE1020" s="361"/>
      <c r="AF1020" s="361"/>
      <c r="AG1020" s="361"/>
      <c r="AH1020" s="361"/>
      <c r="AI1020" s="361"/>
    </row>
    <row r="1021" spans="2:36" outlineLevel="1" x14ac:dyDescent="0.2">
      <c r="C1021" s="119" t="s">
        <v>154</v>
      </c>
      <c r="D1021" s="329"/>
      <c r="E1021" s="124" t="s">
        <v>300</v>
      </c>
      <c r="F1021" s="329"/>
      <c r="G1021" s="329"/>
      <c r="H1021" s="329"/>
      <c r="I1021" s="330"/>
      <c r="J1021" s="330"/>
      <c r="K1021" s="330"/>
      <c r="L1021" s="330"/>
      <c r="M1021" s="330"/>
      <c r="N1021" s="330"/>
      <c r="O1021" s="330"/>
      <c r="P1021" s="330"/>
      <c r="Q1021" s="16" t="s">
        <v>110</v>
      </c>
      <c r="R1021" s="299">
        <v>0</v>
      </c>
      <c r="S1021" s="300">
        <v>0</v>
      </c>
      <c r="T1021" s="300">
        <v>0</v>
      </c>
      <c r="U1021" s="300">
        <v>0</v>
      </c>
      <c r="V1021" s="300">
        <v>0</v>
      </c>
      <c r="W1021" s="301">
        <v>0</v>
      </c>
      <c r="X1021" s="300">
        <v>0</v>
      </c>
      <c r="Y1021" s="300">
        <v>0</v>
      </c>
      <c r="Z1021" s="300">
        <v>0</v>
      </c>
      <c r="AA1021" s="300">
        <v>0</v>
      </c>
      <c r="AB1021" s="302">
        <v>0</v>
      </c>
      <c r="AC1021" s="302">
        <v>0</v>
      </c>
      <c r="AD1021" s="302">
        <v>0</v>
      </c>
      <c r="AE1021" s="302">
        <v>0</v>
      </c>
      <c r="AF1021" s="302">
        <v>0</v>
      </c>
      <c r="AG1021" s="302">
        <v>0</v>
      </c>
      <c r="AH1021" s="348">
        <v>0</v>
      </c>
      <c r="AI1021" s="348">
        <v>0</v>
      </c>
      <c r="AJ1021" s="14"/>
    </row>
    <row r="1022" spans="2:36" outlineLevel="1" x14ac:dyDescent="0.2">
      <c r="C1022" s="119" t="s">
        <v>154</v>
      </c>
      <c r="D1022" s="329"/>
      <c r="E1022" s="124" t="s">
        <v>231</v>
      </c>
      <c r="F1022" s="329"/>
      <c r="G1022" s="329"/>
      <c r="H1022" s="329"/>
      <c r="I1022" s="330"/>
      <c r="J1022" s="330"/>
      <c r="K1022" s="330"/>
      <c r="L1022" s="330"/>
      <c r="M1022" s="330"/>
      <c r="N1022" s="330"/>
      <c r="O1022" s="330"/>
      <c r="P1022" s="330"/>
      <c r="Q1022" s="16" t="s">
        <v>110</v>
      </c>
      <c r="R1022" s="314">
        <v>0</v>
      </c>
      <c r="S1022" s="315">
        <v>0</v>
      </c>
      <c r="T1022" s="315">
        <v>0</v>
      </c>
      <c r="U1022" s="315">
        <v>0</v>
      </c>
      <c r="V1022" s="315">
        <v>0</v>
      </c>
      <c r="W1022" s="316">
        <v>0</v>
      </c>
      <c r="X1022" s="315">
        <v>0</v>
      </c>
      <c r="Y1022" s="315">
        <v>0</v>
      </c>
      <c r="Z1022" s="315">
        <v>0</v>
      </c>
      <c r="AA1022" s="315">
        <v>0</v>
      </c>
      <c r="AB1022" s="5">
        <v>0</v>
      </c>
      <c r="AC1022" s="5">
        <v>0</v>
      </c>
      <c r="AD1022" s="5">
        <v>0</v>
      </c>
      <c r="AE1022" s="5">
        <v>0</v>
      </c>
      <c r="AF1022" s="5">
        <v>0</v>
      </c>
      <c r="AG1022" s="5">
        <v>0</v>
      </c>
      <c r="AH1022" s="350">
        <v>0</v>
      </c>
      <c r="AI1022" s="350">
        <v>0</v>
      </c>
      <c r="AJ1022" s="14"/>
    </row>
    <row r="1023" spans="2:36" outlineLevel="1" x14ac:dyDescent="0.2">
      <c r="C1023" s="119" t="s">
        <v>154</v>
      </c>
      <c r="D1023" s="329"/>
      <c r="E1023" s="328" t="s">
        <v>230</v>
      </c>
      <c r="F1023" s="329"/>
      <c r="G1023" s="329"/>
      <c r="H1023" s="329"/>
      <c r="I1023" s="330"/>
      <c r="J1023" s="330"/>
      <c r="K1023" s="330"/>
      <c r="L1023" s="330"/>
      <c r="M1023" s="330"/>
      <c r="N1023" s="330"/>
      <c r="O1023" s="330"/>
      <c r="P1023" s="330"/>
      <c r="Q1023" s="16" t="s">
        <v>110</v>
      </c>
      <c r="R1023" s="314">
        <v>0</v>
      </c>
      <c r="S1023" s="315">
        <v>0</v>
      </c>
      <c r="T1023" s="315">
        <v>0</v>
      </c>
      <c r="U1023" s="315">
        <v>0</v>
      </c>
      <c r="V1023" s="315">
        <v>0</v>
      </c>
      <c r="W1023" s="316">
        <v>0</v>
      </c>
      <c r="X1023" s="315">
        <v>0</v>
      </c>
      <c r="Y1023" s="315">
        <v>0</v>
      </c>
      <c r="Z1023" s="315">
        <v>0</v>
      </c>
      <c r="AA1023" s="315">
        <v>0</v>
      </c>
      <c r="AB1023" s="5">
        <v>0</v>
      </c>
      <c r="AC1023" s="5">
        <v>0</v>
      </c>
      <c r="AD1023" s="5">
        <v>0</v>
      </c>
      <c r="AE1023" s="5">
        <v>0</v>
      </c>
      <c r="AF1023" s="5">
        <v>0</v>
      </c>
      <c r="AG1023" s="5">
        <v>0</v>
      </c>
      <c r="AH1023" s="350">
        <v>0</v>
      </c>
      <c r="AI1023" s="350">
        <v>0</v>
      </c>
      <c r="AJ1023" s="14"/>
    </row>
    <row r="1024" spans="2:36" outlineLevel="1" x14ac:dyDescent="0.2">
      <c r="C1024" s="119" t="s">
        <v>154</v>
      </c>
      <c r="D1024" s="329"/>
      <c r="E1024" s="328" t="s">
        <v>17</v>
      </c>
      <c r="F1024" s="329"/>
      <c r="G1024" s="329"/>
      <c r="H1024" s="329"/>
      <c r="I1024" s="330"/>
      <c r="J1024" s="330"/>
      <c r="K1024" s="330"/>
      <c r="L1024" s="330"/>
      <c r="M1024" s="330"/>
      <c r="N1024" s="330"/>
      <c r="O1024" s="330"/>
      <c r="P1024" s="330"/>
      <c r="Q1024" s="16" t="s">
        <v>110</v>
      </c>
      <c r="R1024" s="314"/>
      <c r="S1024" s="315"/>
      <c r="T1024" s="315"/>
      <c r="U1024" s="315"/>
      <c r="V1024" s="315"/>
      <c r="W1024" s="316"/>
      <c r="X1024" s="315"/>
      <c r="Y1024" s="315"/>
      <c r="Z1024" s="315"/>
      <c r="AA1024" s="315"/>
      <c r="AB1024" s="5"/>
      <c r="AC1024" s="5"/>
      <c r="AD1024" s="5"/>
      <c r="AE1024" s="5"/>
      <c r="AF1024" s="5"/>
      <c r="AG1024" s="5"/>
      <c r="AH1024" s="350"/>
      <c r="AI1024" s="350"/>
      <c r="AJ1024" s="14"/>
    </row>
    <row r="1025" spans="2:36" outlineLevel="1" x14ac:dyDescent="0.2">
      <c r="C1025" s="119" t="s">
        <v>154</v>
      </c>
      <c r="D1025" s="329"/>
      <c r="E1025" s="328" t="s">
        <v>266</v>
      </c>
      <c r="F1025" s="329"/>
      <c r="G1025" s="329"/>
      <c r="H1025" s="329"/>
      <c r="I1025" s="330"/>
      <c r="J1025" s="330"/>
      <c r="K1025" s="330"/>
      <c r="L1025" s="330"/>
      <c r="M1025" s="330"/>
      <c r="N1025" s="330"/>
      <c r="O1025" s="330"/>
      <c r="P1025" s="330"/>
      <c r="Q1025" s="16" t="s">
        <v>110</v>
      </c>
      <c r="R1025" s="314">
        <v>0</v>
      </c>
      <c r="S1025" s="315">
        <v>0</v>
      </c>
      <c r="T1025" s="315">
        <v>0</v>
      </c>
      <c r="U1025" s="315">
        <v>0</v>
      </c>
      <c r="V1025" s="315">
        <v>0</v>
      </c>
      <c r="W1025" s="316">
        <v>0</v>
      </c>
      <c r="X1025" s="315">
        <v>0</v>
      </c>
      <c r="Y1025" s="315">
        <v>0</v>
      </c>
      <c r="Z1025" s="315">
        <v>0</v>
      </c>
      <c r="AA1025" s="315">
        <v>0</v>
      </c>
      <c r="AB1025" s="5">
        <v>0</v>
      </c>
      <c r="AC1025" s="5">
        <v>0</v>
      </c>
      <c r="AD1025" s="5">
        <v>0</v>
      </c>
      <c r="AE1025" s="5">
        <v>0</v>
      </c>
      <c r="AF1025" s="5">
        <v>0</v>
      </c>
      <c r="AG1025" s="5">
        <v>0</v>
      </c>
      <c r="AH1025" s="350">
        <v>0</v>
      </c>
      <c r="AI1025" s="350">
        <v>0</v>
      </c>
      <c r="AJ1025" s="14"/>
    </row>
    <row r="1026" spans="2:36" outlineLevel="1" x14ac:dyDescent="0.2">
      <c r="C1026" s="119" t="s">
        <v>154</v>
      </c>
      <c r="D1026" s="329"/>
      <c r="E1026" s="328" t="s">
        <v>267</v>
      </c>
      <c r="F1026" s="329"/>
      <c r="G1026" s="329"/>
      <c r="H1026" s="329"/>
      <c r="I1026" s="330"/>
      <c r="J1026" s="330"/>
      <c r="K1026" s="330"/>
      <c r="L1026" s="330"/>
      <c r="M1026" s="330"/>
      <c r="N1026" s="330"/>
      <c r="O1026" s="330"/>
      <c r="P1026" s="330"/>
      <c r="Q1026" s="16" t="s">
        <v>110</v>
      </c>
      <c r="R1026" s="304">
        <v>0</v>
      </c>
      <c r="S1026" s="305">
        <v>0</v>
      </c>
      <c r="T1026" s="305">
        <v>0</v>
      </c>
      <c r="U1026" s="305">
        <v>0</v>
      </c>
      <c r="V1026" s="305">
        <v>0</v>
      </c>
      <c r="W1026" s="306">
        <v>0</v>
      </c>
      <c r="X1026" s="305">
        <v>0</v>
      </c>
      <c r="Y1026" s="305">
        <v>0</v>
      </c>
      <c r="Z1026" s="305">
        <v>0</v>
      </c>
      <c r="AA1026" s="305">
        <v>0</v>
      </c>
      <c r="AB1026" s="307">
        <v>0</v>
      </c>
      <c r="AC1026" s="307">
        <v>0</v>
      </c>
      <c r="AD1026" s="307">
        <v>0</v>
      </c>
      <c r="AE1026" s="307">
        <v>0</v>
      </c>
      <c r="AF1026" s="307">
        <v>0</v>
      </c>
      <c r="AG1026" s="307">
        <v>0</v>
      </c>
      <c r="AH1026" s="362">
        <v>0</v>
      </c>
      <c r="AI1026" s="362">
        <v>0</v>
      </c>
      <c r="AJ1026" s="14"/>
    </row>
    <row r="1027" spans="2:36" outlineLevel="1" x14ac:dyDescent="0.2">
      <c r="C1027" s="119" t="s">
        <v>154</v>
      </c>
      <c r="D1027" s="329"/>
      <c r="E1027" s="328" t="s">
        <v>301</v>
      </c>
      <c r="F1027" s="329"/>
      <c r="G1027" s="329"/>
      <c r="H1027" s="329"/>
      <c r="I1027" s="330"/>
      <c r="J1027" s="330"/>
      <c r="K1027" s="330"/>
      <c r="L1027" s="330"/>
      <c r="M1027" s="330"/>
      <c r="N1027" s="330"/>
      <c r="O1027" s="330"/>
      <c r="P1027" s="330"/>
      <c r="Q1027" s="16"/>
      <c r="R1027" s="5"/>
      <c r="S1027" s="5"/>
      <c r="T1027" s="5"/>
      <c r="U1027" s="5"/>
      <c r="V1027" s="5"/>
      <c r="W1027" s="5"/>
      <c r="X1027" s="5"/>
      <c r="Y1027" s="5"/>
      <c r="Z1027" s="5"/>
      <c r="AA1027" s="5"/>
      <c r="AB1027" s="5"/>
      <c r="AC1027" s="5"/>
      <c r="AD1027" s="5"/>
      <c r="AE1027" s="5"/>
      <c r="AF1027" s="5"/>
      <c r="AG1027" s="5"/>
      <c r="AH1027" s="5"/>
      <c r="AI1027" s="5"/>
      <c r="AJ1027" s="14"/>
    </row>
    <row r="1028" spans="2:36" outlineLevel="1" x14ac:dyDescent="0.2">
      <c r="C1028" s="119" t="s">
        <v>154</v>
      </c>
      <c r="D1028" s="329"/>
      <c r="F1028" s="329" t="s">
        <v>270</v>
      </c>
      <c r="G1028" s="329"/>
      <c r="H1028" s="329"/>
      <c r="I1028" s="330"/>
      <c r="J1028" s="330"/>
      <c r="K1028" s="330"/>
      <c r="L1028" s="330"/>
      <c r="M1028" s="330"/>
      <c r="N1028" s="330"/>
      <c r="O1028" s="330"/>
      <c r="P1028" s="330"/>
      <c r="Q1028" s="16" t="s">
        <v>110</v>
      </c>
      <c r="R1028" s="314">
        <v>0</v>
      </c>
      <c r="S1028" s="315">
        <v>0</v>
      </c>
      <c r="T1028" s="315">
        <v>0</v>
      </c>
      <c r="U1028" s="315">
        <v>0</v>
      </c>
      <c r="V1028" s="315">
        <v>0</v>
      </c>
      <c r="W1028" s="316">
        <v>0</v>
      </c>
      <c r="X1028" s="315">
        <v>0</v>
      </c>
      <c r="Y1028" s="315">
        <v>0</v>
      </c>
      <c r="Z1028" s="315">
        <v>0</v>
      </c>
      <c r="AA1028" s="315">
        <v>0</v>
      </c>
      <c r="AB1028" s="5">
        <v>0</v>
      </c>
      <c r="AC1028" s="5">
        <v>0</v>
      </c>
      <c r="AD1028" s="5">
        <v>0</v>
      </c>
      <c r="AE1028" s="5">
        <v>0</v>
      </c>
      <c r="AF1028" s="5">
        <v>0</v>
      </c>
      <c r="AG1028" s="5">
        <v>0</v>
      </c>
      <c r="AH1028" s="350">
        <v>0</v>
      </c>
      <c r="AI1028" s="350">
        <v>0</v>
      </c>
      <c r="AJ1028" s="14"/>
    </row>
    <row r="1029" spans="2:36" outlineLevel="1" x14ac:dyDescent="0.2">
      <c r="C1029" s="119" t="s">
        <v>154</v>
      </c>
      <c r="D1029" s="329"/>
      <c r="E1029" s="329"/>
      <c r="F1029" s="329" t="s">
        <v>271</v>
      </c>
      <c r="G1029" s="329"/>
      <c r="H1029" s="329"/>
      <c r="I1029" s="330"/>
      <c r="J1029" s="330"/>
      <c r="K1029" s="330"/>
      <c r="L1029" s="330"/>
      <c r="M1029" s="330"/>
      <c r="N1029" s="330"/>
      <c r="O1029" s="330"/>
      <c r="P1029" s="330"/>
      <c r="Q1029" s="16" t="s">
        <v>110</v>
      </c>
      <c r="R1029" s="314">
        <v>0</v>
      </c>
      <c r="S1029" s="315">
        <v>0</v>
      </c>
      <c r="T1029" s="315">
        <v>0</v>
      </c>
      <c r="U1029" s="315">
        <v>0</v>
      </c>
      <c r="V1029" s="315">
        <v>0</v>
      </c>
      <c r="W1029" s="316">
        <v>0</v>
      </c>
      <c r="X1029" s="315">
        <v>0</v>
      </c>
      <c r="Y1029" s="315">
        <v>0</v>
      </c>
      <c r="Z1029" s="315">
        <v>0</v>
      </c>
      <c r="AA1029" s="315">
        <v>0</v>
      </c>
      <c r="AB1029" s="5">
        <v>0</v>
      </c>
      <c r="AC1029" s="5">
        <v>0</v>
      </c>
      <c r="AD1029" s="5">
        <v>0</v>
      </c>
      <c r="AE1029" s="5">
        <v>0</v>
      </c>
      <c r="AF1029" s="5">
        <v>0</v>
      </c>
      <c r="AG1029" s="5">
        <v>0</v>
      </c>
      <c r="AH1029" s="350">
        <v>0</v>
      </c>
      <c r="AI1029" s="350">
        <v>0</v>
      </c>
      <c r="AJ1029" s="14"/>
    </row>
    <row r="1030" spans="2:36" outlineLevel="1" x14ac:dyDescent="0.2">
      <c r="C1030" s="119" t="s">
        <v>154</v>
      </c>
      <c r="D1030" s="329"/>
      <c r="E1030" s="329"/>
      <c r="F1030" s="329" t="s">
        <v>290</v>
      </c>
      <c r="G1030" s="329"/>
      <c r="H1030" s="329"/>
      <c r="I1030" s="330"/>
      <c r="J1030" s="330"/>
      <c r="K1030" s="330"/>
      <c r="L1030" s="330"/>
      <c r="M1030" s="330"/>
      <c r="N1030" s="330"/>
      <c r="O1030" s="330"/>
      <c r="P1030" s="330"/>
      <c r="Q1030" s="16" t="s">
        <v>110</v>
      </c>
      <c r="R1030" s="304">
        <v>0</v>
      </c>
      <c r="S1030" s="305">
        <v>0</v>
      </c>
      <c r="T1030" s="305">
        <v>0</v>
      </c>
      <c r="U1030" s="305">
        <v>0</v>
      </c>
      <c r="V1030" s="305">
        <v>0</v>
      </c>
      <c r="W1030" s="306">
        <v>0</v>
      </c>
      <c r="X1030" s="305">
        <v>0</v>
      </c>
      <c r="Y1030" s="305">
        <v>0</v>
      </c>
      <c r="Z1030" s="305">
        <v>0</v>
      </c>
      <c r="AA1030" s="305">
        <v>0</v>
      </c>
      <c r="AB1030" s="307">
        <v>0</v>
      </c>
      <c r="AC1030" s="307">
        <v>0</v>
      </c>
      <c r="AD1030" s="307">
        <v>0</v>
      </c>
      <c r="AE1030" s="307">
        <v>0</v>
      </c>
      <c r="AF1030" s="307">
        <v>0</v>
      </c>
      <c r="AG1030" s="307">
        <v>0</v>
      </c>
      <c r="AH1030" s="362">
        <v>0</v>
      </c>
      <c r="AI1030" s="362">
        <v>0</v>
      </c>
      <c r="AJ1030" s="14"/>
    </row>
    <row r="1031" spans="2:36" outlineLevel="1" x14ac:dyDescent="0.2">
      <c r="C1031" s="119" t="s">
        <v>154</v>
      </c>
      <c r="D1031" s="329"/>
      <c r="E1031" s="329"/>
      <c r="F1031" s="363" t="s">
        <v>302</v>
      </c>
      <c r="G1031" s="364"/>
      <c r="H1031" s="364"/>
      <c r="I1031" s="365"/>
      <c r="J1031" s="365"/>
      <c r="K1031" s="365"/>
      <c r="L1031" s="365"/>
      <c r="M1031" s="365"/>
      <c r="N1031" s="365"/>
      <c r="O1031" s="365"/>
      <c r="P1031" s="365"/>
      <c r="Q1031" s="366" t="s">
        <v>110</v>
      </c>
      <c r="R1031" s="367">
        <v>0</v>
      </c>
      <c r="S1031" s="368">
        <v>0</v>
      </c>
      <c r="T1031" s="368">
        <v>0</v>
      </c>
      <c r="U1031" s="368">
        <v>0</v>
      </c>
      <c r="V1031" s="368">
        <v>0</v>
      </c>
      <c r="W1031" s="369">
        <v>0</v>
      </c>
      <c r="X1031" s="368">
        <v>0</v>
      </c>
      <c r="Y1031" s="368">
        <v>0</v>
      </c>
      <c r="Z1031" s="368">
        <v>0</v>
      </c>
      <c r="AA1031" s="368">
        <v>0</v>
      </c>
      <c r="AB1031" s="327">
        <v>0</v>
      </c>
      <c r="AC1031" s="327">
        <v>0</v>
      </c>
      <c r="AD1031" s="327">
        <v>0</v>
      </c>
      <c r="AE1031" s="327">
        <v>0</v>
      </c>
      <c r="AF1031" s="327">
        <v>0</v>
      </c>
      <c r="AG1031" s="327">
        <v>0</v>
      </c>
      <c r="AH1031" s="370">
        <v>0</v>
      </c>
      <c r="AI1031" s="370">
        <v>0</v>
      </c>
      <c r="AJ1031" s="14"/>
    </row>
    <row r="1032" spans="2:36" outlineLevel="1" x14ac:dyDescent="0.2">
      <c r="C1032" s="119" t="s">
        <v>154</v>
      </c>
      <c r="D1032" s="329"/>
      <c r="E1032" s="329"/>
      <c r="F1032" s="371" t="s">
        <v>303</v>
      </c>
      <c r="G1032" s="329"/>
      <c r="H1032" s="329"/>
      <c r="I1032" s="330"/>
      <c r="J1032" s="330"/>
      <c r="K1032" s="330"/>
      <c r="L1032" s="330"/>
      <c r="M1032" s="330"/>
      <c r="N1032" s="330"/>
      <c r="O1032" s="330"/>
      <c r="P1032" s="330"/>
      <c r="Q1032" s="16" t="s">
        <v>110</v>
      </c>
      <c r="R1032" s="314">
        <v>0</v>
      </c>
      <c r="S1032" s="315">
        <v>0</v>
      </c>
      <c r="T1032" s="315">
        <v>0</v>
      </c>
      <c r="U1032" s="315">
        <v>0</v>
      </c>
      <c r="V1032" s="315">
        <v>0</v>
      </c>
      <c r="W1032" s="316">
        <v>0</v>
      </c>
      <c r="X1032" s="315">
        <v>0</v>
      </c>
      <c r="Y1032" s="315">
        <v>0</v>
      </c>
      <c r="Z1032" s="315">
        <v>0</v>
      </c>
      <c r="AA1032" s="315">
        <v>0</v>
      </c>
      <c r="AB1032" s="5">
        <v>0</v>
      </c>
      <c r="AC1032" s="5">
        <v>0</v>
      </c>
      <c r="AD1032" s="5">
        <v>0</v>
      </c>
      <c r="AE1032" s="5">
        <v>0</v>
      </c>
      <c r="AF1032" s="5">
        <v>0</v>
      </c>
      <c r="AG1032" s="5">
        <v>0</v>
      </c>
      <c r="AH1032" s="350">
        <v>0</v>
      </c>
      <c r="AI1032" s="350">
        <v>0</v>
      </c>
      <c r="AJ1032" s="14"/>
    </row>
    <row r="1033" spans="2:36" outlineLevel="1" x14ac:dyDescent="0.2">
      <c r="C1033" s="119" t="s">
        <v>154</v>
      </c>
      <c r="D1033" s="329"/>
      <c r="E1033" s="329"/>
      <c r="F1033" s="372"/>
      <c r="G1033" s="329"/>
      <c r="H1033" s="329"/>
      <c r="I1033" s="330"/>
      <c r="J1033" s="330"/>
      <c r="K1033" s="330"/>
      <c r="L1033" s="330"/>
      <c r="M1033" s="330"/>
      <c r="N1033" s="330"/>
      <c r="O1033" s="330"/>
      <c r="P1033" s="330"/>
      <c r="Q1033" s="16"/>
      <c r="R1033" s="304"/>
      <c r="S1033" s="305"/>
      <c r="T1033" s="305"/>
      <c r="U1033" s="305"/>
      <c r="V1033" s="305"/>
      <c r="W1033" s="306"/>
      <c r="X1033" s="305"/>
      <c r="Y1033" s="305"/>
      <c r="Z1033" s="305"/>
      <c r="AA1033" s="305"/>
      <c r="AB1033" s="307"/>
      <c r="AC1033" s="307"/>
      <c r="AD1033" s="307"/>
      <c r="AE1033" s="307"/>
      <c r="AF1033" s="307"/>
      <c r="AG1033" s="307"/>
      <c r="AH1033" s="362"/>
      <c r="AI1033" s="362"/>
      <c r="AJ1033" s="14"/>
    </row>
    <row r="1034" spans="2:36" outlineLevel="1" x14ac:dyDescent="0.2">
      <c r="C1034" s="119" t="s">
        <v>154</v>
      </c>
      <c r="D1034" s="329"/>
      <c r="E1034" s="329"/>
      <c r="F1034" s="329"/>
      <c r="G1034" s="329"/>
      <c r="H1034" s="329"/>
      <c r="I1034" s="330"/>
      <c r="J1034" s="330"/>
      <c r="K1034" s="330"/>
      <c r="L1034" s="330"/>
      <c r="M1034" s="330"/>
      <c r="N1034" s="330"/>
      <c r="O1034" s="330"/>
      <c r="P1034" s="330"/>
      <c r="Q1034" s="330"/>
      <c r="R1034" s="330"/>
      <c r="S1034" s="329"/>
      <c r="T1034" s="329"/>
      <c r="U1034" s="330"/>
      <c r="V1034" s="330"/>
      <c r="W1034" s="330"/>
      <c r="X1034" s="329"/>
      <c r="Y1034" s="329"/>
      <c r="Z1034" s="330"/>
      <c r="AA1034" s="329"/>
      <c r="AB1034" s="329"/>
      <c r="AC1034" s="329"/>
      <c r="AD1034" s="329"/>
      <c r="AE1034" s="329"/>
      <c r="AF1034" s="329"/>
      <c r="AG1034" s="329"/>
      <c r="AH1034" s="329"/>
      <c r="AI1034" s="329"/>
      <c r="AJ1034" s="14"/>
    </row>
    <row r="1035" spans="2:36" s="11" customFormat="1" outlineLevel="1" x14ac:dyDescent="0.2">
      <c r="B1035" s="310"/>
      <c r="C1035" s="119" t="s">
        <v>154</v>
      </c>
      <c r="E1035" s="120" t="s">
        <v>304</v>
      </c>
      <c r="F1035" s="121"/>
      <c r="G1035" s="121"/>
      <c r="H1035" s="121"/>
      <c r="I1035" s="121"/>
      <c r="J1035" s="121"/>
      <c r="K1035" s="121"/>
      <c r="L1035" s="121"/>
      <c r="M1035" s="121"/>
      <c r="N1035" s="121"/>
      <c r="O1035" s="121"/>
      <c r="P1035" s="121"/>
      <c r="Q1035" s="122"/>
      <c r="R1035" s="123"/>
      <c r="S1035" s="123"/>
      <c r="T1035" s="123"/>
      <c r="U1035" s="123"/>
      <c r="V1035" s="123"/>
      <c r="W1035" s="123"/>
      <c r="X1035" s="123"/>
      <c r="Y1035" s="123"/>
      <c r="Z1035" s="123"/>
      <c r="AA1035" s="123"/>
      <c r="AB1035" s="123"/>
      <c r="AC1035" s="123"/>
      <c r="AD1035" s="123"/>
      <c r="AE1035" s="123"/>
      <c r="AF1035" s="123"/>
      <c r="AG1035" s="123"/>
      <c r="AH1035" s="123"/>
      <c r="AI1035" s="123"/>
    </row>
    <row r="1036" spans="2:36" s="11" customFormat="1" outlineLevel="1" x14ac:dyDescent="0.2">
      <c r="B1036" s="310"/>
      <c r="C1036" s="119" t="s">
        <v>154</v>
      </c>
      <c r="E1036" s="373" t="s">
        <v>305</v>
      </c>
      <c r="F1036" s="309"/>
      <c r="G1036" s="309"/>
      <c r="H1036" s="309"/>
      <c r="I1036" s="309"/>
      <c r="J1036" s="309"/>
      <c r="K1036" s="309"/>
      <c r="L1036" s="309"/>
      <c r="M1036" s="309"/>
      <c r="N1036" s="309"/>
      <c r="O1036" s="309"/>
      <c r="P1036" s="309"/>
      <c r="Q1036" s="360"/>
      <c r="R1036" s="361"/>
      <c r="S1036" s="361"/>
      <c r="T1036" s="361"/>
      <c r="U1036" s="361"/>
      <c r="V1036" s="361"/>
      <c r="W1036" s="361"/>
      <c r="X1036" s="361"/>
      <c r="Y1036" s="361"/>
      <c r="Z1036" s="361"/>
      <c r="AA1036" s="361"/>
      <c r="AB1036" s="361"/>
      <c r="AC1036" s="361"/>
      <c r="AD1036" s="361"/>
      <c r="AE1036" s="361"/>
      <c r="AF1036" s="361"/>
      <c r="AG1036" s="361"/>
      <c r="AH1036" s="361"/>
      <c r="AI1036" s="361"/>
    </row>
    <row r="1037" spans="2:36" outlineLevel="1" x14ac:dyDescent="0.2">
      <c r="C1037" s="119" t="s">
        <v>154</v>
      </c>
      <c r="D1037" s="329"/>
      <c r="E1037" s="329"/>
      <c r="F1037" s="329" t="s">
        <v>306</v>
      </c>
      <c r="G1037" s="329"/>
      <c r="H1037" s="329"/>
      <c r="I1037" s="330"/>
      <c r="J1037" s="330"/>
      <c r="K1037" s="330"/>
      <c r="L1037" s="330"/>
      <c r="M1037" s="330"/>
      <c r="N1037" s="330"/>
      <c r="O1037" s="330"/>
      <c r="P1037" s="330"/>
      <c r="Q1037" s="16" t="s">
        <v>110</v>
      </c>
      <c r="R1037" s="374">
        <v>0</v>
      </c>
      <c r="S1037" s="375">
        <v>0</v>
      </c>
      <c r="T1037" s="375">
        <v>0</v>
      </c>
      <c r="U1037" s="376">
        <v>0</v>
      </c>
      <c r="V1037" s="376">
        <v>0</v>
      </c>
      <c r="W1037" s="377">
        <v>0</v>
      </c>
      <c r="X1037" s="375">
        <v>0</v>
      </c>
      <c r="Y1037" s="375">
        <v>0</v>
      </c>
      <c r="Z1037" s="376">
        <v>0</v>
      </c>
      <c r="AA1037" s="375">
        <v>0</v>
      </c>
      <c r="AB1037" s="378">
        <v>0</v>
      </c>
      <c r="AC1037" s="378">
        <v>0</v>
      </c>
      <c r="AD1037" s="378">
        <v>0</v>
      </c>
      <c r="AE1037" s="378">
        <v>0</v>
      </c>
      <c r="AF1037" s="378">
        <v>0</v>
      </c>
      <c r="AG1037" s="378">
        <v>0</v>
      </c>
      <c r="AH1037" s="379">
        <v>0</v>
      </c>
      <c r="AI1037" s="379">
        <v>0</v>
      </c>
      <c r="AJ1037" s="14"/>
    </row>
    <row r="1038" spans="2:36" outlineLevel="1" x14ac:dyDescent="0.2">
      <c r="C1038" s="119" t="s">
        <v>154</v>
      </c>
      <c r="D1038" s="329"/>
      <c r="E1038" s="329"/>
      <c r="F1038" s="329" t="s">
        <v>307</v>
      </c>
      <c r="G1038" s="329"/>
      <c r="H1038" s="329"/>
      <c r="I1038" s="330"/>
      <c r="J1038" s="330"/>
      <c r="K1038" s="330"/>
      <c r="L1038" s="330"/>
      <c r="M1038" s="330"/>
      <c r="N1038" s="330"/>
      <c r="O1038" s="330"/>
      <c r="P1038" s="330"/>
      <c r="Q1038" s="16" t="s">
        <v>110</v>
      </c>
      <c r="R1038" s="380"/>
      <c r="S1038" s="381"/>
      <c r="T1038" s="381"/>
      <c r="U1038" s="382"/>
      <c r="V1038" s="382"/>
      <c r="W1038" s="383"/>
      <c r="X1038" s="381"/>
      <c r="Y1038" s="381"/>
      <c r="Z1038" s="382"/>
      <c r="AA1038" s="381"/>
      <c r="AB1038" s="329"/>
      <c r="AC1038" s="329"/>
      <c r="AD1038" s="329"/>
      <c r="AE1038" s="329"/>
      <c r="AF1038" s="329"/>
      <c r="AG1038" s="329"/>
      <c r="AH1038" s="384"/>
      <c r="AI1038" s="384"/>
      <c r="AJ1038" s="14"/>
    </row>
    <row r="1039" spans="2:36" outlineLevel="1" x14ac:dyDescent="0.2">
      <c r="C1039" s="119" t="s">
        <v>154</v>
      </c>
      <c r="D1039" s="329"/>
      <c r="E1039" s="329"/>
      <c r="F1039" s="329" t="s">
        <v>308</v>
      </c>
      <c r="G1039" s="329"/>
      <c r="H1039" s="329"/>
      <c r="I1039" s="330"/>
      <c r="J1039" s="330"/>
      <c r="K1039" s="330"/>
      <c r="L1039" s="330"/>
      <c r="M1039" s="330"/>
      <c r="N1039" s="330"/>
      <c r="O1039" s="330"/>
      <c r="P1039" s="330"/>
      <c r="Q1039" s="16" t="s">
        <v>110</v>
      </c>
      <c r="R1039" s="380"/>
      <c r="S1039" s="381"/>
      <c r="T1039" s="381"/>
      <c r="U1039" s="382"/>
      <c r="V1039" s="382"/>
      <c r="W1039" s="383"/>
      <c r="X1039" s="381"/>
      <c r="Y1039" s="381"/>
      <c r="Z1039" s="382"/>
      <c r="AA1039" s="381"/>
      <c r="AB1039" s="329"/>
      <c r="AC1039" s="329"/>
      <c r="AD1039" s="329"/>
      <c r="AE1039" s="329"/>
      <c r="AF1039" s="329"/>
      <c r="AG1039" s="329"/>
      <c r="AH1039" s="384"/>
      <c r="AI1039" s="384"/>
      <c r="AJ1039" s="14"/>
    </row>
    <row r="1040" spans="2:36" outlineLevel="1" x14ac:dyDescent="0.2">
      <c r="C1040" s="119" t="s">
        <v>154</v>
      </c>
      <c r="D1040" s="329"/>
      <c r="E1040" s="329"/>
      <c r="F1040" s="329" t="s">
        <v>309</v>
      </c>
      <c r="G1040" s="329"/>
      <c r="H1040" s="329"/>
      <c r="I1040" s="330"/>
      <c r="J1040" s="330"/>
      <c r="K1040" s="330"/>
      <c r="L1040" s="330"/>
      <c r="M1040" s="330"/>
      <c r="N1040" s="330"/>
      <c r="O1040" s="330"/>
      <c r="P1040" s="330"/>
      <c r="Q1040" s="16" t="s">
        <v>110</v>
      </c>
      <c r="R1040" s="385"/>
      <c r="S1040" s="386"/>
      <c r="T1040" s="386"/>
      <c r="U1040" s="387"/>
      <c r="V1040" s="387"/>
      <c r="W1040" s="388"/>
      <c r="X1040" s="386"/>
      <c r="Y1040" s="386"/>
      <c r="Z1040" s="387"/>
      <c r="AA1040" s="386"/>
      <c r="AB1040" s="333"/>
      <c r="AC1040" s="333"/>
      <c r="AD1040" s="333"/>
      <c r="AE1040" s="333"/>
      <c r="AF1040" s="333"/>
      <c r="AG1040" s="333"/>
      <c r="AH1040" s="389"/>
      <c r="AI1040" s="389"/>
      <c r="AJ1040" s="14"/>
    </row>
    <row r="1041" spans="2:36" outlineLevel="1" x14ac:dyDescent="0.2">
      <c r="C1041" s="119" t="s">
        <v>154</v>
      </c>
      <c r="D1041" s="329"/>
      <c r="E1041" s="329"/>
      <c r="F1041" s="364" t="s">
        <v>310</v>
      </c>
      <c r="G1041" s="364"/>
      <c r="H1041" s="364"/>
      <c r="I1041" s="365"/>
      <c r="J1041" s="365"/>
      <c r="K1041" s="365"/>
      <c r="L1041" s="365"/>
      <c r="M1041" s="365"/>
      <c r="N1041" s="365"/>
      <c r="O1041" s="365"/>
      <c r="P1041" s="365"/>
      <c r="Q1041" s="366" t="s">
        <v>110</v>
      </c>
      <c r="R1041" s="390">
        <v>0</v>
      </c>
      <c r="S1041" s="391">
        <v>0</v>
      </c>
      <c r="T1041" s="391">
        <v>0</v>
      </c>
      <c r="U1041" s="390">
        <v>0</v>
      </c>
      <c r="V1041" s="390">
        <v>0</v>
      </c>
      <c r="W1041" s="390">
        <v>0</v>
      </c>
      <c r="X1041" s="391">
        <v>0</v>
      </c>
      <c r="Y1041" s="391">
        <v>0</v>
      </c>
      <c r="Z1041" s="390">
        <v>0</v>
      </c>
      <c r="AA1041" s="391">
        <v>0</v>
      </c>
      <c r="AB1041" s="391">
        <v>0</v>
      </c>
      <c r="AC1041" s="391">
        <v>0</v>
      </c>
      <c r="AD1041" s="391">
        <v>0</v>
      </c>
      <c r="AE1041" s="391">
        <v>0</v>
      </c>
      <c r="AF1041" s="391">
        <v>0</v>
      </c>
      <c r="AG1041" s="391">
        <v>0</v>
      </c>
      <c r="AH1041" s="391">
        <v>0</v>
      </c>
      <c r="AI1041" s="391">
        <v>0</v>
      </c>
      <c r="AJ1041" s="14"/>
    </row>
    <row r="1042" spans="2:36" outlineLevel="1" x14ac:dyDescent="0.2">
      <c r="C1042" s="119" t="s">
        <v>154</v>
      </c>
      <c r="D1042" s="329"/>
      <c r="E1042" s="329"/>
      <c r="F1042" s="329"/>
      <c r="G1042" s="329"/>
      <c r="H1042" s="329"/>
      <c r="I1042" s="330"/>
      <c r="J1042" s="330"/>
      <c r="K1042" s="330"/>
      <c r="L1042" s="330"/>
      <c r="M1042" s="330"/>
      <c r="N1042" s="330"/>
      <c r="O1042" s="330"/>
      <c r="P1042" s="330"/>
      <c r="Q1042" s="330"/>
      <c r="R1042" s="330"/>
      <c r="S1042" s="329"/>
      <c r="T1042" s="329"/>
      <c r="U1042" s="330"/>
      <c r="V1042" s="330"/>
      <c r="W1042" s="330"/>
      <c r="X1042" s="329"/>
      <c r="Y1042" s="329"/>
      <c r="Z1042" s="330"/>
      <c r="AA1042" s="329"/>
      <c r="AB1042" s="329"/>
      <c r="AC1042" s="329"/>
      <c r="AD1042" s="329"/>
      <c r="AE1042" s="329"/>
      <c r="AF1042" s="329"/>
      <c r="AG1042" s="329"/>
      <c r="AH1042" s="329"/>
      <c r="AI1042" s="329"/>
      <c r="AJ1042" s="14"/>
    </row>
    <row r="1043" spans="2:36" outlineLevel="1" x14ac:dyDescent="0.2">
      <c r="C1043" s="119" t="s">
        <v>154</v>
      </c>
      <c r="D1043" s="329"/>
      <c r="E1043" s="328" t="s">
        <v>311</v>
      </c>
      <c r="F1043" s="329"/>
      <c r="G1043" s="329"/>
      <c r="H1043" s="329"/>
      <c r="I1043" s="330"/>
      <c r="J1043" s="330"/>
      <c r="K1043" s="330"/>
      <c r="L1043" s="330"/>
      <c r="M1043" s="330"/>
      <c r="N1043" s="330"/>
      <c r="O1043" s="330"/>
      <c r="P1043" s="330"/>
      <c r="Q1043" s="330"/>
      <c r="R1043" s="330"/>
      <c r="S1043" s="329"/>
      <c r="T1043" s="329"/>
      <c r="U1043" s="330"/>
      <c r="V1043" s="330"/>
      <c r="W1043" s="330"/>
      <c r="X1043" s="329"/>
      <c r="Y1043" s="329"/>
      <c r="Z1043" s="330"/>
      <c r="AA1043" s="329"/>
      <c r="AB1043" s="329"/>
      <c r="AC1043" s="329"/>
      <c r="AD1043" s="329"/>
      <c r="AE1043" s="329"/>
      <c r="AF1043" s="329"/>
      <c r="AG1043" s="329"/>
      <c r="AH1043" s="329"/>
      <c r="AI1043" s="329"/>
      <c r="AJ1043" s="14"/>
    </row>
    <row r="1044" spans="2:36" outlineLevel="1" x14ac:dyDescent="0.2">
      <c r="C1044" s="119" t="s">
        <v>154</v>
      </c>
      <c r="D1044" s="329"/>
      <c r="E1044" s="329"/>
      <c r="F1044" s="329" t="s">
        <v>312</v>
      </c>
      <c r="G1044" s="329"/>
      <c r="H1044" s="329"/>
      <c r="I1044" s="330"/>
      <c r="J1044" s="330"/>
      <c r="K1044" s="330"/>
      <c r="L1044" s="330"/>
      <c r="M1044" s="330"/>
      <c r="N1044" s="330"/>
      <c r="O1044" s="330"/>
      <c r="P1044" s="330"/>
      <c r="Q1044" s="16" t="s">
        <v>110</v>
      </c>
      <c r="R1044" s="392">
        <v>0</v>
      </c>
      <c r="S1044" s="393">
        <v>0</v>
      </c>
      <c r="T1044" s="393">
        <v>0</v>
      </c>
      <c r="U1044" s="394">
        <v>0</v>
      </c>
      <c r="V1044" s="394">
        <v>0</v>
      </c>
      <c r="W1044" s="395">
        <v>0</v>
      </c>
      <c r="X1044" s="393">
        <v>0</v>
      </c>
      <c r="Y1044" s="393">
        <v>0</v>
      </c>
      <c r="Z1044" s="394">
        <v>0</v>
      </c>
      <c r="AA1044" s="393">
        <v>0</v>
      </c>
      <c r="AB1044" s="396">
        <v>0</v>
      </c>
      <c r="AC1044" s="396">
        <v>0</v>
      </c>
      <c r="AD1044" s="396">
        <v>0</v>
      </c>
      <c r="AE1044" s="396">
        <v>0</v>
      </c>
      <c r="AF1044" s="396">
        <v>0</v>
      </c>
      <c r="AG1044" s="396">
        <v>0</v>
      </c>
      <c r="AH1044" s="397">
        <v>0</v>
      </c>
      <c r="AI1044" s="397">
        <v>0</v>
      </c>
      <c r="AJ1044" s="14"/>
    </row>
    <row r="1045" spans="2:36" outlineLevel="1" x14ac:dyDescent="0.2">
      <c r="C1045" s="119" t="s">
        <v>154</v>
      </c>
      <c r="D1045" s="329"/>
      <c r="E1045" s="329"/>
      <c r="F1045" s="329" t="s">
        <v>313</v>
      </c>
      <c r="G1045" s="329"/>
      <c r="H1045" s="329"/>
      <c r="I1045" s="330"/>
      <c r="J1045" s="330"/>
      <c r="K1045" s="330"/>
      <c r="L1045" s="330"/>
      <c r="M1045" s="330"/>
      <c r="N1045" s="330"/>
      <c r="O1045" s="330"/>
      <c r="P1045" s="330"/>
      <c r="Q1045" s="16" t="s">
        <v>110</v>
      </c>
      <c r="R1045" s="380"/>
      <c r="S1045" s="381"/>
      <c r="T1045" s="381"/>
      <c r="U1045" s="382"/>
      <c r="V1045" s="382"/>
      <c r="W1045" s="383"/>
      <c r="X1045" s="381"/>
      <c r="Y1045" s="381"/>
      <c r="Z1045" s="382"/>
      <c r="AA1045" s="381"/>
      <c r="AB1045" s="329"/>
      <c r="AC1045" s="329"/>
      <c r="AD1045" s="329"/>
      <c r="AE1045" s="329"/>
      <c r="AF1045" s="329"/>
      <c r="AG1045" s="329"/>
      <c r="AH1045" s="384"/>
      <c r="AI1045" s="384"/>
      <c r="AJ1045" s="14"/>
    </row>
    <row r="1046" spans="2:36" outlineLevel="1" x14ac:dyDescent="0.2">
      <c r="C1046" s="119" t="s">
        <v>154</v>
      </c>
      <c r="D1046" s="329"/>
      <c r="E1046" s="329"/>
      <c r="F1046" s="329" t="s">
        <v>314</v>
      </c>
      <c r="G1046" s="329"/>
      <c r="H1046" s="329"/>
      <c r="I1046" s="330"/>
      <c r="J1046" s="330"/>
      <c r="K1046" s="330"/>
      <c r="L1046" s="330"/>
      <c r="M1046" s="330"/>
      <c r="N1046" s="330"/>
      <c r="O1046" s="330"/>
      <c r="P1046" s="330"/>
      <c r="Q1046" s="16" t="s">
        <v>110</v>
      </c>
      <c r="R1046" s="398">
        <v>0</v>
      </c>
      <c r="S1046" s="399">
        <v>0</v>
      </c>
      <c r="T1046" s="399">
        <v>0</v>
      </c>
      <c r="U1046" s="400">
        <v>0</v>
      </c>
      <c r="V1046" s="400">
        <v>0</v>
      </c>
      <c r="W1046" s="401">
        <v>0</v>
      </c>
      <c r="X1046" s="399">
        <v>0</v>
      </c>
      <c r="Y1046" s="399">
        <v>0</v>
      </c>
      <c r="Z1046" s="400">
        <v>0</v>
      </c>
      <c r="AA1046" s="399">
        <v>0</v>
      </c>
      <c r="AB1046" s="339">
        <v>0</v>
      </c>
      <c r="AC1046" s="339">
        <v>0</v>
      </c>
      <c r="AD1046" s="339">
        <v>0</v>
      </c>
      <c r="AE1046" s="339">
        <v>0</v>
      </c>
      <c r="AF1046" s="339">
        <v>0</v>
      </c>
      <c r="AG1046" s="339">
        <v>0</v>
      </c>
      <c r="AH1046" s="402">
        <v>0</v>
      </c>
      <c r="AI1046" s="402">
        <v>0</v>
      </c>
      <c r="AJ1046" s="14"/>
    </row>
    <row r="1047" spans="2:36" outlineLevel="1" x14ac:dyDescent="0.2">
      <c r="C1047" s="119" t="s">
        <v>154</v>
      </c>
      <c r="D1047" s="329"/>
      <c r="E1047" s="329"/>
      <c r="F1047" s="329" t="s">
        <v>315</v>
      </c>
      <c r="G1047" s="329"/>
      <c r="H1047" s="329"/>
      <c r="I1047" s="330"/>
      <c r="J1047" s="330"/>
      <c r="K1047" s="330"/>
      <c r="L1047" s="330"/>
      <c r="M1047" s="330"/>
      <c r="N1047" s="330"/>
      <c r="O1047" s="330"/>
      <c r="P1047" s="330"/>
      <c r="Q1047" s="16" t="s">
        <v>110</v>
      </c>
      <c r="R1047" s="304">
        <v>0</v>
      </c>
      <c r="S1047" s="305">
        <v>0</v>
      </c>
      <c r="T1047" s="305">
        <v>0</v>
      </c>
      <c r="U1047" s="305">
        <v>0</v>
      </c>
      <c r="V1047" s="305">
        <v>0</v>
      </c>
      <c r="W1047" s="306">
        <v>0</v>
      </c>
      <c r="X1047" s="305">
        <v>0</v>
      </c>
      <c r="Y1047" s="305">
        <v>0</v>
      </c>
      <c r="Z1047" s="305">
        <v>0</v>
      </c>
      <c r="AA1047" s="305">
        <v>0</v>
      </c>
      <c r="AB1047" s="307">
        <v>0</v>
      </c>
      <c r="AC1047" s="307">
        <v>0</v>
      </c>
      <c r="AD1047" s="307">
        <v>0</v>
      </c>
      <c r="AE1047" s="307">
        <v>0</v>
      </c>
      <c r="AF1047" s="307">
        <v>0</v>
      </c>
      <c r="AG1047" s="307">
        <v>0</v>
      </c>
      <c r="AH1047" s="362">
        <v>0</v>
      </c>
      <c r="AI1047" s="362">
        <v>0</v>
      </c>
      <c r="AJ1047" s="14"/>
    </row>
    <row r="1048" spans="2:36" outlineLevel="1" x14ac:dyDescent="0.2">
      <c r="C1048" s="119" t="s">
        <v>154</v>
      </c>
      <c r="D1048" s="329"/>
      <c r="E1048" s="329"/>
      <c r="F1048" s="364" t="s">
        <v>316</v>
      </c>
      <c r="G1048" s="364"/>
      <c r="H1048" s="364"/>
      <c r="I1048" s="365"/>
      <c r="J1048" s="365"/>
      <c r="K1048" s="365"/>
      <c r="L1048" s="365"/>
      <c r="M1048" s="365"/>
      <c r="N1048" s="365"/>
      <c r="O1048" s="365"/>
      <c r="P1048" s="365"/>
      <c r="Q1048" s="366" t="s">
        <v>110</v>
      </c>
      <c r="R1048" s="390">
        <v>0</v>
      </c>
      <c r="S1048" s="390">
        <v>0</v>
      </c>
      <c r="T1048" s="390">
        <v>0</v>
      </c>
      <c r="U1048" s="390">
        <v>0</v>
      </c>
      <c r="V1048" s="390">
        <v>0</v>
      </c>
      <c r="W1048" s="390">
        <v>0</v>
      </c>
      <c r="X1048" s="390">
        <v>0</v>
      </c>
      <c r="Y1048" s="390">
        <v>0</v>
      </c>
      <c r="Z1048" s="390">
        <v>0</v>
      </c>
      <c r="AA1048" s="390">
        <v>0</v>
      </c>
      <c r="AB1048" s="390">
        <v>0</v>
      </c>
      <c r="AC1048" s="390">
        <v>0</v>
      </c>
      <c r="AD1048" s="390">
        <v>0</v>
      </c>
      <c r="AE1048" s="390">
        <v>0</v>
      </c>
      <c r="AF1048" s="390">
        <v>0</v>
      </c>
      <c r="AG1048" s="390">
        <v>0</v>
      </c>
      <c r="AH1048" s="390">
        <v>0</v>
      </c>
      <c r="AI1048" s="390">
        <v>0</v>
      </c>
      <c r="AJ1048" s="14"/>
    </row>
    <row r="1049" spans="2:36" outlineLevel="1" x14ac:dyDescent="0.2">
      <c r="C1049" s="119" t="s">
        <v>154</v>
      </c>
      <c r="D1049" s="329"/>
      <c r="E1049" s="329"/>
      <c r="F1049" s="329"/>
      <c r="G1049" s="329"/>
      <c r="H1049" s="329"/>
      <c r="I1049" s="330"/>
      <c r="J1049" s="330"/>
      <c r="K1049" s="330"/>
      <c r="L1049" s="330"/>
      <c r="M1049" s="330"/>
      <c r="N1049" s="330"/>
      <c r="O1049" s="330"/>
      <c r="P1049" s="330"/>
      <c r="Q1049" s="330"/>
      <c r="R1049" s="330"/>
      <c r="S1049" s="329"/>
      <c r="T1049" s="329"/>
      <c r="U1049" s="330"/>
      <c r="V1049" s="330"/>
      <c r="W1049" s="330"/>
      <c r="X1049" s="329"/>
      <c r="Y1049" s="329"/>
      <c r="Z1049" s="330"/>
      <c r="AA1049" s="329"/>
      <c r="AB1049" s="329"/>
      <c r="AC1049" s="329"/>
      <c r="AD1049" s="329"/>
      <c r="AE1049" s="329"/>
      <c r="AF1049" s="329"/>
      <c r="AG1049" s="329"/>
      <c r="AH1049" s="329"/>
      <c r="AI1049" s="329"/>
      <c r="AJ1049" s="14"/>
    </row>
    <row r="1050" spans="2:36" s="310" customFormat="1" outlineLevel="1" x14ac:dyDescent="0.2">
      <c r="C1050" s="119" t="s">
        <v>154</v>
      </c>
      <c r="E1050" s="328" t="s">
        <v>317</v>
      </c>
      <c r="F1050" s="259"/>
      <c r="G1050" s="329"/>
      <c r="H1050" s="329"/>
      <c r="I1050" s="330"/>
      <c r="J1050" s="330"/>
      <c r="K1050" s="330"/>
      <c r="L1050" s="330"/>
      <c r="M1050" s="330"/>
      <c r="N1050" s="330"/>
      <c r="O1050" s="330"/>
      <c r="P1050" s="330"/>
      <c r="Q1050" s="16" t="s">
        <v>110</v>
      </c>
      <c r="R1050" s="340">
        <v>0</v>
      </c>
      <c r="S1050" s="341">
        <v>0</v>
      </c>
      <c r="T1050" s="341">
        <v>0</v>
      </c>
      <c r="U1050" s="341">
        <v>0</v>
      </c>
      <c r="V1050" s="341">
        <v>0</v>
      </c>
      <c r="W1050" s="342">
        <v>0</v>
      </c>
      <c r="X1050" s="341">
        <v>0</v>
      </c>
      <c r="Y1050" s="341">
        <v>0</v>
      </c>
      <c r="Z1050" s="341">
        <v>0</v>
      </c>
      <c r="AA1050" s="341">
        <v>0</v>
      </c>
      <c r="AB1050" s="343">
        <v>0</v>
      </c>
      <c r="AC1050" s="343">
        <v>0</v>
      </c>
      <c r="AD1050" s="343">
        <v>0</v>
      </c>
      <c r="AE1050" s="343">
        <v>0</v>
      </c>
      <c r="AF1050" s="343">
        <v>0</v>
      </c>
      <c r="AG1050" s="343">
        <v>0</v>
      </c>
      <c r="AH1050" s="344">
        <v>0</v>
      </c>
      <c r="AI1050" s="344">
        <v>0</v>
      </c>
      <c r="AJ1050" s="403"/>
    </row>
    <row r="1051" spans="2:36" outlineLevel="1" x14ac:dyDescent="0.2">
      <c r="C1051" s="119" t="s">
        <v>154</v>
      </c>
      <c r="D1051" s="259"/>
      <c r="E1051" s="259"/>
      <c r="G1051" s="259"/>
      <c r="H1051" s="259"/>
      <c r="I1051" s="16"/>
      <c r="J1051" s="16"/>
      <c r="K1051" s="16"/>
      <c r="L1051" s="16"/>
      <c r="M1051" s="16"/>
      <c r="N1051" s="16"/>
      <c r="O1051" s="16"/>
      <c r="P1051" s="16"/>
      <c r="Q1051" s="16"/>
      <c r="R1051" s="16"/>
      <c r="S1051" s="259"/>
      <c r="T1051" s="259"/>
      <c r="U1051" s="16"/>
      <c r="V1051" s="16"/>
      <c r="W1051" s="16"/>
      <c r="X1051" s="259"/>
      <c r="Y1051" s="259"/>
      <c r="Z1051" s="16"/>
      <c r="AA1051" s="259"/>
      <c r="AB1051" s="259"/>
      <c r="AC1051" s="259"/>
      <c r="AD1051" s="259"/>
      <c r="AE1051" s="259"/>
      <c r="AF1051" s="259"/>
      <c r="AG1051" s="259"/>
      <c r="AH1051" s="259"/>
      <c r="AI1051" s="259"/>
      <c r="AJ1051" s="14"/>
    </row>
    <row r="1052" spans="2:36" s="11" customFormat="1" outlineLevel="1" x14ac:dyDescent="0.2">
      <c r="B1052" s="310"/>
      <c r="C1052" s="119" t="s">
        <v>154</v>
      </c>
      <c r="E1052" s="120" t="s">
        <v>318</v>
      </c>
      <c r="F1052" s="121"/>
      <c r="G1052" s="121"/>
      <c r="H1052" s="121"/>
      <c r="I1052" s="121"/>
      <c r="J1052" s="121"/>
      <c r="K1052" s="121"/>
      <c r="L1052" s="121"/>
      <c r="M1052" s="121"/>
      <c r="N1052" s="121"/>
      <c r="O1052" s="121"/>
      <c r="P1052" s="121"/>
      <c r="Q1052" s="122"/>
      <c r="R1052" s="123"/>
      <c r="S1052" s="123"/>
      <c r="T1052" s="123"/>
      <c r="U1052" s="123"/>
      <c r="V1052" s="123"/>
      <c r="W1052" s="123"/>
      <c r="X1052" s="123"/>
      <c r="Y1052" s="123"/>
      <c r="Z1052" s="123"/>
      <c r="AA1052" s="123"/>
      <c r="AB1052" s="123"/>
      <c r="AC1052" s="123"/>
      <c r="AD1052" s="123"/>
      <c r="AE1052" s="123"/>
      <c r="AF1052" s="123"/>
      <c r="AG1052" s="123"/>
      <c r="AH1052" s="123"/>
      <c r="AI1052" s="123"/>
    </row>
    <row r="1053" spans="2:36" outlineLevel="1" x14ac:dyDescent="0.2">
      <c r="C1053" s="119" t="s">
        <v>154</v>
      </c>
      <c r="D1053" s="259"/>
      <c r="E1053" s="259"/>
      <c r="F1053" s="259"/>
      <c r="G1053" s="259"/>
      <c r="H1053" s="259"/>
      <c r="I1053" s="16"/>
      <c r="J1053" s="16"/>
      <c r="K1053" s="16"/>
      <c r="L1053" s="16"/>
      <c r="M1053" s="16"/>
      <c r="N1053" s="16"/>
      <c r="O1053" s="16"/>
      <c r="P1053" s="16"/>
      <c r="Q1053" s="16"/>
      <c r="R1053" s="16"/>
      <c r="S1053" s="259"/>
      <c r="T1053" s="259"/>
      <c r="U1053" s="16"/>
      <c r="V1053" s="16"/>
      <c r="W1053" s="16"/>
      <c r="X1053" s="259"/>
      <c r="Y1053" s="259"/>
      <c r="Z1053" s="16"/>
      <c r="AA1053" s="259"/>
      <c r="AB1053" s="259"/>
      <c r="AC1053" s="259"/>
      <c r="AD1053" s="259"/>
      <c r="AE1053" s="259"/>
      <c r="AF1053" s="259"/>
      <c r="AG1053" s="259"/>
      <c r="AH1053" s="259"/>
      <c r="AI1053" s="259"/>
      <c r="AJ1053" s="14"/>
    </row>
    <row r="1054" spans="2:36" outlineLevel="1" x14ac:dyDescent="0.2">
      <c r="C1054" s="119" t="s">
        <v>154</v>
      </c>
      <c r="D1054" s="259"/>
      <c r="E1054" s="373" t="s">
        <v>319</v>
      </c>
      <c r="F1054" s="259"/>
      <c r="G1054" s="259"/>
      <c r="H1054" s="259"/>
      <c r="I1054" s="16"/>
      <c r="J1054" s="16"/>
      <c r="K1054" s="16"/>
      <c r="L1054" s="16"/>
      <c r="M1054" s="16"/>
      <c r="N1054" s="16"/>
      <c r="O1054" s="16"/>
      <c r="P1054" s="16"/>
      <c r="Q1054" s="16" t="s">
        <v>110</v>
      </c>
      <c r="R1054" s="340">
        <v>0</v>
      </c>
      <c r="S1054" s="341">
        <v>0</v>
      </c>
      <c r="T1054" s="341">
        <v>0</v>
      </c>
      <c r="U1054" s="341">
        <v>0</v>
      </c>
      <c r="V1054" s="341">
        <v>0</v>
      </c>
      <c r="W1054" s="342">
        <v>0</v>
      </c>
      <c r="X1054" s="341">
        <v>0</v>
      </c>
      <c r="Y1054" s="341">
        <v>0</v>
      </c>
      <c r="Z1054" s="341">
        <v>0</v>
      </c>
      <c r="AA1054" s="341">
        <v>0</v>
      </c>
      <c r="AB1054" s="343">
        <v>0</v>
      </c>
      <c r="AC1054" s="343">
        <v>0</v>
      </c>
      <c r="AD1054" s="343">
        <v>0</v>
      </c>
      <c r="AE1054" s="343">
        <v>0</v>
      </c>
      <c r="AF1054" s="343">
        <v>0</v>
      </c>
      <c r="AG1054" s="343">
        <v>0</v>
      </c>
      <c r="AH1054" s="344">
        <v>0</v>
      </c>
      <c r="AI1054" s="344">
        <v>0</v>
      </c>
      <c r="AJ1054" s="14"/>
    </row>
    <row r="1055" spans="2:36" outlineLevel="1" x14ac:dyDescent="0.2">
      <c r="C1055" s="119" t="s">
        <v>154</v>
      </c>
      <c r="D1055" s="259"/>
      <c r="E1055" s="373"/>
      <c r="F1055" s="259"/>
      <c r="G1055" s="259"/>
      <c r="H1055" s="259"/>
      <c r="I1055" s="16"/>
      <c r="J1055" s="16"/>
      <c r="K1055" s="16"/>
      <c r="L1055" s="16"/>
      <c r="M1055" s="16"/>
      <c r="N1055" s="16"/>
      <c r="O1055" s="16"/>
      <c r="P1055" s="16"/>
      <c r="Q1055" s="16"/>
      <c r="R1055" s="16"/>
      <c r="S1055" s="259"/>
      <c r="T1055" s="259"/>
      <c r="U1055" s="16"/>
      <c r="V1055" s="16"/>
      <c r="W1055" s="16"/>
      <c r="X1055" s="259"/>
      <c r="Y1055" s="259"/>
      <c r="Z1055" s="16"/>
      <c r="AA1055" s="259"/>
      <c r="AB1055" s="259"/>
      <c r="AC1055" s="259"/>
      <c r="AD1055" s="259"/>
      <c r="AE1055" s="259"/>
      <c r="AF1055" s="259"/>
      <c r="AG1055" s="259"/>
      <c r="AH1055" s="259"/>
      <c r="AI1055" s="259"/>
      <c r="AJ1055" s="14"/>
    </row>
    <row r="1056" spans="2:36" s="310" customFormat="1" outlineLevel="1" x14ac:dyDescent="0.2">
      <c r="C1056" s="119" t="s">
        <v>154</v>
      </c>
      <c r="D1056" s="329"/>
      <c r="E1056" s="328" t="s">
        <v>320</v>
      </c>
      <c r="F1056" s="329"/>
      <c r="G1056" s="329"/>
      <c r="H1056" s="329"/>
      <c r="I1056" s="330"/>
      <c r="J1056" s="330"/>
      <c r="K1056" s="330"/>
      <c r="L1056" s="330"/>
      <c r="M1056" s="330"/>
      <c r="N1056" s="330"/>
      <c r="O1056" s="330"/>
      <c r="P1056" s="330"/>
      <c r="Q1056" s="16" t="s">
        <v>110</v>
      </c>
      <c r="R1056" s="404">
        <v>0</v>
      </c>
      <c r="S1056" s="405">
        <v>0</v>
      </c>
      <c r="T1056" s="405">
        <v>0</v>
      </c>
      <c r="U1056" s="405">
        <v>0</v>
      </c>
      <c r="V1056" s="405">
        <v>0</v>
      </c>
      <c r="W1056" s="405">
        <v>0</v>
      </c>
      <c r="X1056" s="405">
        <v>0</v>
      </c>
      <c r="Y1056" s="405">
        <v>0</v>
      </c>
      <c r="Z1056" s="405">
        <v>0</v>
      </c>
      <c r="AA1056" s="405">
        <v>0</v>
      </c>
      <c r="AB1056" s="405">
        <v>0</v>
      </c>
      <c r="AC1056" s="405">
        <v>0</v>
      </c>
      <c r="AD1056" s="405">
        <v>0</v>
      </c>
      <c r="AE1056" s="405">
        <v>0</v>
      </c>
      <c r="AF1056" s="405">
        <v>0</v>
      </c>
      <c r="AG1056" s="405">
        <v>0</v>
      </c>
      <c r="AH1056" s="406">
        <v>0</v>
      </c>
      <c r="AI1056" s="406">
        <v>0</v>
      </c>
      <c r="AJ1056" s="403"/>
    </row>
    <row r="1057" spans="2:36" s="310" customFormat="1" outlineLevel="1" x14ac:dyDescent="0.2">
      <c r="D1057" s="329"/>
      <c r="E1057" s="329"/>
      <c r="F1057" s="329"/>
      <c r="G1057" s="329"/>
      <c r="H1057" s="329"/>
      <c r="I1057" s="330"/>
      <c r="J1057" s="330"/>
      <c r="K1057" s="330"/>
      <c r="L1057" s="330"/>
      <c r="M1057" s="330"/>
      <c r="N1057" s="330"/>
      <c r="O1057" s="330"/>
      <c r="P1057" s="330"/>
      <c r="Q1057" s="330"/>
      <c r="R1057" s="330"/>
      <c r="S1057" s="329"/>
      <c r="T1057" s="329"/>
      <c r="U1057" s="330"/>
      <c r="V1057" s="330"/>
      <c r="W1057" s="330"/>
      <c r="X1057" s="329"/>
      <c r="Y1057" s="329"/>
      <c r="Z1057" s="330"/>
      <c r="AA1057" s="329"/>
      <c r="AB1057" s="329"/>
      <c r="AC1057" s="329"/>
      <c r="AD1057" s="329"/>
      <c r="AE1057" s="329"/>
      <c r="AF1057" s="329"/>
      <c r="AG1057" s="329"/>
      <c r="AH1057" s="329"/>
      <c r="AI1057" s="329"/>
      <c r="AJ1057" s="403"/>
    </row>
    <row r="1058" spans="2:36" x14ac:dyDescent="0.2">
      <c r="C1058" s="116" t="s">
        <v>156</v>
      </c>
      <c r="D1058" s="67" t="s">
        <v>157</v>
      </c>
      <c r="E1058" s="67"/>
      <c r="F1058" s="67"/>
      <c r="G1058" s="67" t="s">
        <v>298</v>
      </c>
      <c r="H1058" s="102"/>
      <c r="I1058" s="67"/>
      <c r="J1058" s="67"/>
      <c r="K1058" s="102"/>
      <c r="L1058" s="67"/>
      <c r="M1058" s="67"/>
      <c r="N1058" s="67"/>
      <c r="O1058" s="67"/>
      <c r="P1058" s="67"/>
      <c r="Q1058" s="117" t="s">
        <v>110</v>
      </c>
      <c r="R1058" s="118">
        <v>0</v>
      </c>
      <c r="S1058" s="118">
        <v>0</v>
      </c>
      <c r="T1058" s="118">
        <v>0</v>
      </c>
      <c r="U1058" s="118">
        <v>0</v>
      </c>
      <c r="V1058" s="118">
        <v>0</v>
      </c>
      <c r="W1058" s="118">
        <v>0</v>
      </c>
      <c r="X1058" s="118">
        <v>0</v>
      </c>
      <c r="Y1058" s="118">
        <v>0</v>
      </c>
      <c r="Z1058" s="118">
        <v>0</v>
      </c>
      <c r="AA1058" s="118">
        <v>0</v>
      </c>
      <c r="AB1058" s="118">
        <v>0</v>
      </c>
      <c r="AC1058" s="118">
        <v>0</v>
      </c>
      <c r="AD1058" s="118">
        <v>0</v>
      </c>
      <c r="AE1058" s="118">
        <v>0</v>
      </c>
      <c r="AF1058" s="118">
        <v>0</v>
      </c>
      <c r="AG1058" s="118">
        <v>0</v>
      </c>
      <c r="AH1058" s="118">
        <v>0</v>
      </c>
      <c r="AI1058" s="118">
        <v>0</v>
      </c>
    </row>
    <row r="1059" spans="2:36" s="11" customFormat="1" outlineLevel="1" x14ac:dyDescent="0.2">
      <c r="B1059" s="310"/>
      <c r="C1059" s="119" t="s">
        <v>156</v>
      </c>
      <c r="E1059" s="120" t="s">
        <v>299</v>
      </c>
      <c r="F1059" s="121"/>
      <c r="G1059" s="121"/>
      <c r="H1059" s="121"/>
      <c r="I1059" s="121"/>
      <c r="J1059" s="121"/>
      <c r="K1059" s="121"/>
      <c r="L1059" s="121"/>
      <c r="M1059" s="121"/>
      <c r="N1059" s="121"/>
      <c r="O1059" s="121"/>
      <c r="P1059" s="121"/>
      <c r="Q1059" s="122"/>
      <c r="R1059" s="123"/>
      <c r="S1059" s="123"/>
      <c r="T1059" s="123"/>
      <c r="U1059" s="123"/>
      <c r="V1059" s="123"/>
      <c r="W1059" s="123"/>
      <c r="X1059" s="123"/>
      <c r="Y1059" s="123"/>
      <c r="Z1059" s="123"/>
      <c r="AA1059" s="123"/>
      <c r="AB1059" s="123"/>
      <c r="AC1059" s="123"/>
      <c r="AD1059" s="123"/>
      <c r="AE1059" s="123"/>
      <c r="AF1059" s="123"/>
      <c r="AG1059" s="123"/>
      <c r="AH1059" s="123"/>
      <c r="AI1059" s="123"/>
    </row>
    <row r="1060" spans="2:36" s="11" customFormat="1" outlineLevel="1" x14ac:dyDescent="0.2">
      <c r="B1060" s="310"/>
      <c r="C1060" s="119" t="s">
        <v>156</v>
      </c>
      <c r="E1060" s="359"/>
      <c r="F1060" s="309"/>
      <c r="G1060" s="309"/>
      <c r="H1060" s="309"/>
      <c r="I1060" s="309"/>
      <c r="J1060" s="309"/>
      <c r="K1060" s="309"/>
      <c r="L1060" s="309"/>
      <c r="M1060" s="309"/>
      <c r="N1060" s="309"/>
      <c r="O1060" s="309"/>
      <c r="P1060" s="309"/>
      <c r="Q1060" s="360"/>
      <c r="R1060" s="361"/>
      <c r="S1060" s="361"/>
      <c r="T1060" s="361"/>
      <c r="U1060" s="361"/>
      <c r="V1060" s="361"/>
      <c r="W1060" s="361"/>
      <c r="X1060" s="361"/>
      <c r="Y1060" s="361"/>
      <c r="Z1060" s="361"/>
      <c r="AA1060" s="361"/>
      <c r="AB1060" s="361"/>
      <c r="AC1060" s="361"/>
      <c r="AD1060" s="361"/>
      <c r="AE1060" s="361"/>
      <c r="AF1060" s="361"/>
      <c r="AG1060" s="361"/>
      <c r="AH1060" s="361"/>
      <c r="AI1060" s="361"/>
    </row>
    <row r="1061" spans="2:36" outlineLevel="1" x14ac:dyDescent="0.2">
      <c r="C1061" s="119" t="s">
        <v>156</v>
      </c>
      <c r="D1061" s="329"/>
      <c r="E1061" s="124" t="s">
        <v>300</v>
      </c>
      <c r="F1061" s="329"/>
      <c r="G1061" s="329"/>
      <c r="H1061" s="329"/>
      <c r="I1061" s="330"/>
      <c r="J1061" s="330"/>
      <c r="K1061" s="330"/>
      <c r="L1061" s="330"/>
      <c r="M1061" s="330"/>
      <c r="N1061" s="330"/>
      <c r="O1061" s="330"/>
      <c r="P1061" s="330"/>
      <c r="Q1061" s="16" t="s">
        <v>110</v>
      </c>
      <c r="R1061" s="299">
        <v>0</v>
      </c>
      <c r="S1061" s="300">
        <v>0</v>
      </c>
      <c r="T1061" s="300">
        <v>0</v>
      </c>
      <c r="U1061" s="300">
        <v>0</v>
      </c>
      <c r="V1061" s="300">
        <v>0</v>
      </c>
      <c r="W1061" s="301">
        <v>0</v>
      </c>
      <c r="X1061" s="300">
        <v>0</v>
      </c>
      <c r="Y1061" s="300">
        <v>0</v>
      </c>
      <c r="Z1061" s="300">
        <v>0</v>
      </c>
      <c r="AA1061" s="300">
        <v>0</v>
      </c>
      <c r="AB1061" s="302">
        <v>0</v>
      </c>
      <c r="AC1061" s="302">
        <v>0</v>
      </c>
      <c r="AD1061" s="302">
        <v>0</v>
      </c>
      <c r="AE1061" s="302">
        <v>0</v>
      </c>
      <c r="AF1061" s="302">
        <v>0</v>
      </c>
      <c r="AG1061" s="302">
        <v>0</v>
      </c>
      <c r="AH1061" s="348">
        <v>0</v>
      </c>
      <c r="AI1061" s="348">
        <v>0</v>
      </c>
      <c r="AJ1061" s="14"/>
    </row>
    <row r="1062" spans="2:36" outlineLevel="1" x14ac:dyDescent="0.2">
      <c r="C1062" s="119" t="s">
        <v>156</v>
      </c>
      <c r="D1062" s="329"/>
      <c r="E1062" s="124" t="s">
        <v>231</v>
      </c>
      <c r="F1062" s="329"/>
      <c r="G1062" s="329"/>
      <c r="H1062" s="329"/>
      <c r="I1062" s="330"/>
      <c r="J1062" s="330"/>
      <c r="K1062" s="330"/>
      <c r="L1062" s="330"/>
      <c r="M1062" s="330"/>
      <c r="N1062" s="330"/>
      <c r="O1062" s="330"/>
      <c r="P1062" s="330"/>
      <c r="Q1062" s="16" t="s">
        <v>110</v>
      </c>
      <c r="R1062" s="314">
        <v>0</v>
      </c>
      <c r="S1062" s="315">
        <v>0</v>
      </c>
      <c r="T1062" s="315">
        <v>0</v>
      </c>
      <c r="U1062" s="315">
        <v>0</v>
      </c>
      <c r="V1062" s="315">
        <v>0</v>
      </c>
      <c r="W1062" s="316">
        <v>0</v>
      </c>
      <c r="X1062" s="315">
        <v>0</v>
      </c>
      <c r="Y1062" s="315">
        <v>0</v>
      </c>
      <c r="Z1062" s="315">
        <v>0</v>
      </c>
      <c r="AA1062" s="315">
        <v>0</v>
      </c>
      <c r="AB1062" s="5">
        <v>0</v>
      </c>
      <c r="AC1062" s="5">
        <v>0</v>
      </c>
      <c r="AD1062" s="5">
        <v>0</v>
      </c>
      <c r="AE1062" s="5">
        <v>0</v>
      </c>
      <c r="AF1062" s="5">
        <v>0</v>
      </c>
      <c r="AG1062" s="5">
        <v>0</v>
      </c>
      <c r="AH1062" s="350">
        <v>0</v>
      </c>
      <c r="AI1062" s="350">
        <v>0</v>
      </c>
      <c r="AJ1062" s="14"/>
    </row>
    <row r="1063" spans="2:36" outlineLevel="1" x14ac:dyDescent="0.2">
      <c r="C1063" s="119" t="s">
        <v>156</v>
      </c>
      <c r="D1063" s="329"/>
      <c r="E1063" s="328" t="s">
        <v>230</v>
      </c>
      <c r="F1063" s="329"/>
      <c r="G1063" s="329"/>
      <c r="H1063" s="329"/>
      <c r="I1063" s="330"/>
      <c r="J1063" s="330"/>
      <c r="K1063" s="330"/>
      <c r="L1063" s="330"/>
      <c r="M1063" s="330"/>
      <c r="N1063" s="330"/>
      <c r="O1063" s="330"/>
      <c r="P1063" s="330"/>
      <c r="Q1063" s="16" t="s">
        <v>110</v>
      </c>
      <c r="R1063" s="314">
        <v>0</v>
      </c>
      <c r="S1063" s="315">
        <v>0</v>
      </c>
      <c r="T1063" s="315">
        <v>0</v>
      </c>
      <c r="U1063" s="315">
        <v>0</v>
      </c>
      <c r="V1063" s="315">
        <v>0</v>
      </c>
      <c r="W1063" s="316">
        <v>0</v>
      </c>
      <c r="X1063" s="315">
        <v>0</v>
      </c>
      <c r="Y1063" s="315">
        <v>0</v>
      </c>
      <c r="Z1063" s="315">
        <v>0</v>
      </c>
      <c r="AA1063" s="315">
        <v>0</v>
      </c>
      <c r="AB1063" s="5">
        <v>0</v>
      </c>
      <c r="AC1063" s="5">
        <v>0</v>
      </c>
      <c r="AD1063" s="5">
        <v>0</v>
      </c>
      <c r="AE1063" s="5">
        <v>0</v>
      </c>
      <c r="AF1063" s="5">
        <v>0</v>
      </c>
      <c r="AG1063" s="5">
        <v>0</v>
      </c>
      <c r="AH1063" s="350">
        <v>0</v>
      </c>
      <c r="AI1063" s="350">
        <v>0</v>
      </c>
      <c r="AJ1063" s="14"/>
    </row>
    <row r="1064" spans="2:36" outlineLevel="1" x14ac:dyDescent="0.2">
      <c r="C1064" s="119" t="s">
        <v>156</v>
      </c>
      <c r="D1064" s="329"/>
      <c r="E1064" s="328" t="s">
        <v>17</v>
      </c>
      <c r="F1064" s="329"/>
      <c r="G1064" s="329"/>
      <c r="H1064" s="329"/>
      <c r="I1064" s="330"/>
      <c r="J1064" s="330"/>
      <c r="K1064" s="330"/>
      <c r="L1064" s="330"/>
      <c r="M1064" s="330"/>
      <c r="N1064" s="330"/>
      <c r="O1064" s="330"/>
      <c r="P1064" s="330"/>
      <c r="Q1064" s="16" t="s">
        <v>110</v>
      </c>
      <c r="R1064" s="314"/>
      <c r="S1064" s="315"/>
      <c r="T1064" s="315"/>
      <c r="U1064" s="315"/>
      <c r="V1064" s="315"/>
      <c r="W1064" s="316"/>
      <c r="X1064" s="315"/>
      <c r="Y1064" s="315"/>
      <c r="Z1064" s="315"/>
      <c r="AA1064" s="315"/>
      <c r="AB1064" s="5"/>
      <c r="AC1064" s="5"/>
      <c r="AD1064" s="5"/>
      <c r="AE1064" s="5"/>
      <c r="AF1064" s="5"/>
      <c r="AG1064" s="5"/>
      <c r="AH1064" s="350"/>
      <c r="AI1064" s="350"/>
      <c r="AJ1064" s="14"/>
    </row>
    <row r="1065" spans="2:36" outlineLevel="1" x14ac:dyDescent="0.2">
      <c r="C1065" s="119" t="s">
        <v>156</v>
      </c>
      <c r="D1065" s="329"/>
      <c r="E1065" s="328" t="s">
        <v>266</v>
      </c>
      <c r="F1065" s="329"/>
      <c r="G1065" s="329"/>
      <c r="H1065" s="329"/>
      <c r="I1065" s="330"/>
      <c r="J1065" s="330"/>
      <c r="K1065" s="330"/>
      <c r="L1065" s="330"/>
      <c r="M1065" s="330"/>
      <c r="N1065" s="330"/>
      <c r="O1065" s="330"/>
      <c r="P1065" s="330"/>
      <c r="Q1065" s="16" t="s">
        <v>110</v>
      </c>
      <c r="R1065" s="314">
        <v>0</v>
      </c>
      <c r="S1065" s="315">
        <v>0</v>
      </c>
      <c r="T1065" s="315">
        <v>0</v>
      </c>
      <c r="U1065" s="315">
        <v>0</v>
      </c>
      <c r="V1065" s="315">
        <v>0</v>
      </c>
      <c r="W1065" s="316">
        <v>0</v>
      </c>
      <c r="X1065" s="315">
        <v>0</v>
      </c>
      <c r="Y1065" s="315">
        <v>0</v>
      </c>
      <c r="Z1065" s="315">
        <v>0</v>
      </c>
      <c r="AA1065" s="315">
        <v>0</v>
      </c>
      <c r="AB1065" s="5">
        <v>0</v>
      </c>
      <c r="AC1065" s="5">
        <v>0</v>
      </c>
      <c r="AD1065" s="5">
        <v>0</v>
      </c>
      <c r="AE1065" s="5">
        <v>0</v>
      </c>
      <c r="AF1065" s="5">
        <v>0</v>
      </c>
      <c r="AG1065" s="5">
        <v>0</v>
      </c>
      <c r="AH1065" s="350">
        <v>0</v>
      </c>
      <c r="AI1065" s="350">
        <v>0</v>
      </c>
      <c r="AJ1065" s="14"/>
    </row>
    <row r="1066" spans="2:36" outlineLevel="1" x14ac:dyDescent="0.2">
      <c r="C1066" s="119" t="s">
        <v>156</v>
      </c>
      <c r="D1066" s="329"/>
      <c r="E1066" s="328" t="s">
        <v>267</v>
      </c>
      <c r="F1066" s="329"/>
      <c r="G1066" s="329"/>
      <c r="H1066" s="329"/>
      <c r="I1066" s="330"/>
      <c r="J1066" s="330"/>
      <c r="K1066" s="330"/>
      <c r="L1066" s="330"/>
      <c r="M1066" s="330"/>
      <c r="N1066" s="330"/>
      <c r="O1066" s="330"/>
      <c r="P1066" s="330"/>
      <c r="Q1066" s="16" t="s">
        <v>110</v>
      </c>
      <c r="R1066" s="304">
        <v>0</v>
      </c>
      <c r="S1066" s="305">
        <v>0</v>
      </c>
      <c r="T1066" s="305">
        <v>0</v>
      </c>
      <c r="U1066" s="305">
        <v>0</v>
      </c>
      <c r="V1066" s="305">
        <v>0</v>
      </c>
      <c r="W1066" s="306">
        <v>0</v>
      </c>
      <c r="X1066" s="305">
        <v>0</v>
      </c>
      <c r="Y1066" s="305">
        <v>0</v>
      </c>
      <c r="Z1066" s="305">
        <v>0</v>
      </c>
      <c r="AA1066" s="305">
        <v>0</v>
      </c>
      <c r="AB1066" s="307">
        <v>0</v>
      </c>
      <c r="AC1066" s="307">
        <v>0</v>
      </c>
      <c r="AD1066" s="307">
        <v>0</v>
      </c>
      <c r="AE1066" s="307">
        <v>0</v>
      </c>
      <c r="AF1066" s="307">
        <v>0</v>
      </c>
      <c r="AG1066" s="307">
        <v>0</v>
      </c>
      <c r="AH1066" s="362">
        <v>0</v>
      </c>
      <c r="AI1066" s="362">
        <v>0</v>
      </c>
      <c r="AJ1066" s="14"/>
    </row>
    <row r="1067" spans="2:36" outlineLevel="1" x14ac:dyDescent="0.2">
      <c r="C1067" s="119" t="s">
        <v>156</v>
      </c>
      <c r="D1067" s="329"/>
      <c r="E1067" s="328" t="s">
        <v>301</v>
      </c>
      <c r="F1067" s="329"/>
      <c r="G1067" s="329"/>
      <c r="H1067" s="329"/>
      <c r="I1067" s="330"/>
      <c r="J1067" s="330"/>
      <c r="K1067" s="330"/>
      <c r="L1067" s="330"/>
      <c r="M1067" s="330"/>
      <c r="N1067" s="330"/>
      <c r="O1067" s="330"/>
      <c r="P1067" s="330"/>
      <c r="Q1067" s="16"/>
      <c r="R1067" s="5"/>
      <c r="S1067" s="5"/>
      <c r="T1067" s="5"/>
      <c r="U1067" s="5"/>
      <c r="V1067" s="5"/>
      <c r="W1067" s="5"/>
      <c r="X1067" s="5"/>
      <c r="Y1067" s="5"/>
      <c r="Z1067" s="5"/>
      <c r="AA1067" s="5"/>
      <c r="AB1067" s="5"/>
      <c r="AC1067" s="5"/>
      <c r="AD1067" s="5"/>
      <c r="AE1067" s="5"/>
      <c r="AF1067" s="5"/>
      <c r="AG1067" s="5"/>
      <c r="AH1067" s="5"/>
      <c r="AI1067" s="5"/>
      <c r="AJ1067" s="14"/>
    </row>
    <row r="1068" spans="2:36" outlineLevel="1" x14ac:dyDescent="0.2">
      <c r="C1068" s="119" t="s">
        <v>156</v>
      </c>
      <c r="D1068" s="329"/>
      <c r="F1068" s="329" t="s">
        <v>270</v>
      </c>
      <c r="G1068" s="329"/>
      <c r="H1068" s="329"/>
      <c r="I1068" s="330"/>
      <c r="J1068" s="330"/>
      <c r="K1068" s="330"/>
      <c r="L1068" s="330"/>
      <c r="M1068" s="330"/>
      <c r="N1068" s="330"/>
      <c r="O1068" s="330"/>
      <c r="P1068" s="330"/>
      <c r="Q1068" s="16" t="s">
        <v>110</v>
      </c>
      <c r="R1068" s="314">
        <v>0</v>
      </c>
      <c r="S1068" s="315">
        <v>0</v>
      </c>
      <c r="T1068" s="315">
        <v>0</v>
      </c>
      <c r="U1068" s="315">
        <v>0</v>
      </c>
      <c r="V1068" s="315">
        <v>0</v>
      </c>
      <c r="W1068" s="316">
        <v>0</v>
      </c>
      <c r="X1068" s="315">
        <v>0</v>
      </c>
      <c r="Y1068" s="315">
        <v>0</v>
      </c>
      <c r="Z1068" s="315">
        <v>0</v>
      </c>
      <c r="AA1068" s="315">
        <v>0</v>
      </c>
      <c r="AB1068" s="5">
        <v>0</v>
      </c>
      <c r="AC1068" s="5">
        <v>0</v>
      </c>
      <c r="AD1068" s="5">
        <v>0</v>
      </c>
      <c r="AE1068" s="5">
        <v>0</v>
      </c>
      <c r="AF1068" s="5">
        <v>0</v>
      </c>
      <c r="AG1068" s="5">
        <v>0</v>
      </c>
      <c r="AH1068" s="350">
        <v>0</v>
      </c>
      <c r="AI1068" s="350">
        <v>0</v>
      </c>
      <c r="AJ1068" s="14"/>
    </row>
    <row r="1069" spans="2:36" outlineLevel="1" x14ac:dyDescent="0.2">
      <c r="C1069" s="119" t="s">
        <v>156</v>
      </c>
      <c r="D1069" s="329"/>
      <c r="E1069" s="329"/>
      <c r="F1069" s="329" t="s">
        <v>271</v>
      </c>
      <c r="G1069" s="329"/>
      <c r="H1069" s="329"/>
      <c r="I1069" s="330"/>
      <c r="J1069" s="330"/>
      <c r="K1069" s="330"/>
      <c r="L1069" s="330"/>
      <c r="M1069" s="330"/>
      <c r="N1069" s="330"/>
      <c r="O1069" s="330"/>
      <c r="P1069" s="330"/>
      <c r="Q1069" s="16" t="s">
        <v>110</v>
      </c>
      <c r="R1069" s="314">
        <v>0</v>
      </c>
      <c r="S1069" s="315">
        <v>0</v>
      </c>
      <c r="T1069" s="315">
        <v>0</v>
      </c>
      <c r="U1069" s="315">
        <v>0</v>
      </c>
      <c r="V1069" s="315">
        <v>0</v>
      </c>
      <c r="W1069" s="316">
        <v>0</v>
      </c>
      <c r="X1069" s="315">
        <v>0</v>
      </c>
      <c r="Y1069" s="315">
        <v>0</v>
      </c>
      <c r="Z1069" s="315">
        <v>0</v>
      </c>
      <c r="AA1069" s="315">
        <v>0</v>
      </c>
      <c r="AB1069" s="5">
        <v>0</v>
      </c>
      <c r="AC1069" s="5">
        <v>0</v>
      </c>
      <c r="AD1069" s="5">
        <v>0</v>
      </c>
      <c r="AE1069" s="5">
        <v>0</v>
      </c>
      <c r="AF1069" s="5">
        <v>0</v>
      </c>
      <c r="AG1069" s="5">
        <v>0</v>
      </c>
      <c r="AH1069" s="350">
        <v>0</v>
      </c>
      <c r="AI1069" s="350">
        <v>0</v>
      </c>
      <c r="AJ1069" s="14"/>
    </row>
    <row r="1070" spans="2:36" outlineLevel="1" x14ac:dyDescent="0.2">
      <c r="C1070" s="119" t="s">
        <v>156</v>
      </c>
      <c r="D1070" s="329"/>
      <c r="E1070" s="329"/>
      <c r="F1070" s="329" t="s">
        <v>290</v>
      </c>
      <c r="G1070" s="329"/>
      <c r="H1070" s="329"/>
      <c r="I1070" s="330"/>
      <c r="J1070" s="330"/>
      <c r="K1070" s="330"/>
      <c r="L1070" s="330"/>
      <c r="M1070" s="330"/>
      <c r="N1070" s="330"/>
      <c r="O1070" s="330"/>
      <c r="P1070" s="330"/>
      <c r="Q1070" s="16" t="s">
        <v>110</v>
      </c>
      <c r="R1070" s="304">
        <v>0</v>
      </c>
      <c r="S1070" s="305">
        <v>0</v>
      </c>
      <c r="T1070" s="305">
        <v>0</v>
      </c>
      <c r="U1070" s="305">
        <v>0</v>
      </c>
      <c r="V1070" s="305">
        <v>0</v>
      </c>
      <c r="W1070" s="306">
        <v>0</v>
      </c>
      <c r="X1070" s="305">
        <v>0</v>
      </c>
      <c r="Y1070" s="305">
        <v>0</v>
      </c>
      <c r="Z1070" s="305">
        <v>0</v>
      </c>
      <c r="AA1070" s="305">
        <v>0</v>
      </c>
      <c r="AB1070" s="307">
        <v>0</v>
      </c>
      <c r="AC1070" s="307">
        <v>0</v>
      </c>
      <c r="AD1070" s="307">
        <v>0</v>
      </c>
      <c r="AE1070" s="307">
        <v>0</v>
      </c>
      <c r="AF1070" s="307">
        <v>0</v>
      </c>
      <c r="AG1070" s="307">
        <v>0</v>
      </c>
      <c r="AH1070" s="362">
        <v>0</v>
      </c>
      <c r="AI1070" s="362">
        <v>0</v>
      </c>
      <c r="AJ1070" s="14"/>
    </row>
    <row r="1071" spans="2:36" outlineLevel="1" x14ac:dyDescent="0.2">
      <c r="C1071" s="119" t="s">
        <v>156</v>
      </c>
      <c r="D1071" s="329"/>
      <c r="E1071" s="329"/>
      <c r="F1071" s="363" t="s">
        <v>302</v>
      </c>
      <c r="G1071" s="364"/>
      <c r="H1071" s="364"/>
      <c r="I1071" s="365"/>
      <c r="J1071" s="365"/>
      <c r="K1071" s="365"/>
      <c r="L1071" s="365"/>
      <c r="M1071" s="365"/>
      <c r="N1071" s="365"/>
      <c r="O1071" s="365"/>
      <c r="P1071" s="365"/>
      <c r="Q1071" s="366" t="s">
        <v>110</v>
      </c>
      <c r="R1071" s="367">
        <v>0</v>
      </c>
      <c r="S1071" s="368">
        <v>0</v>
      </c>
      <c r="T1071" s="368">
        <v>0</v>
      </c>
      <c r="U1071" s="368">
        <v>0</v>
      </c>
      <c r="V1071" s="368">
        <v>0</v>
      </c>
      <c r="W1071" s="369">
        <v>0</v>
      </c>
      <c r="X1071" s="368">
        <v>0</v>
      </c>
      <c r="Y1071" s="368">
        <v>0</v>
      </c>
      <c r="Z1071" s="368">
        <v>0</v>
      </c>
      <c r="AA1071" s="368">
        <v>0</v>
      </c>
      <c r="AB1071" s="327">
        <v>0</v>
      </c>
      <c r="AC1071" s="327">
        <v>0</v>
      </c>
      <c r="AD1071" s="327">
        <v>0</v>
      </c>
      <c r="AE1071" s="327">
        <v>0</v>
      </c>
      <c r="AF1071" s="327">
        <v>0</v>
      </c>
      <c r="AG1071" s="327">
        <v>0</v>
      </c>
      <c r="AH1071" s="370">
        <v>0</v>
      </c>
      <c r="AI1071" s="370">
        <v>0</v>
      </c>
      <c r="AJ1071" s="14"/>
    </row>
    <row r="1072" spans="2:36" outlineLevel="1" x14ac:dyDescent="0.2">
      <c r="C1072" s="119" t="s">
        <v>156</v>
      </c>
      <c r="D1072" s="329"/>
      <c r="E1072" s="329"/>
      <c r="F1072" s="371" t="s">
        <v>303</v>
      </c>
      <c r="G1072" s="329"/>
      <c r="H1072" s="329"/>
      <c r="I1072" s="330"/>
      <c r="J1072" s="330"/>
      <c r="K1072" s="330"/>
      <c r="L1072" s="330"/>
      <c r="M1072" s="330"/>
      <c r="N1072" s="330"/>
      <c r="O1072" s="330"/>
      <c r="P1072" s="330"/>
      <c r="Q1072" s="16" t="s">
        <v>110</v>
      </c>
      <c r="R1072" s="314">
        <v>0</v>
      </c>
      <c r="S1072" s="315">
        <v>0</v>
      </c>
      <c r="T1072" s="315">
        <v>0</v>
      </c>
      <c r="U1072" s="315">
        <v>0</v>
      </c>
      <c r="V1072" s="315">
        <v>0</v>
      </c>
      <c r="W1072" s="316">
        <v>0</v>
      </c>
      <c r="X1072" s="315">
        <v>0</v>
      </c>
      <c r="Y1072" s="315">
        <v>0</v>
      </c>
      <c r="Z1072" s="315">
        <v>0</v>
      </c>
      <c r="AA1072" s="315">
        <v>0</v>
      </c>
      <c r="AB1072" s="5">
        <v>0</v>
      </c>
      <c r="AC1072" s="5">
        <v>0</v>
      </c>
      <c r="AD1072" s="5">
        <v>0</v>
      </c>
      <c r="AE1072" s="5">
        <v>0</v>
      </c>
      <c r="AF1072" s="5">
        <v>0</v>
      </c>
      <c r="AG1072" s="5">
        <v>0</v>
      </c>
      <c r="AH1072" s="350">
        <v>0</v>
      </c>
      <c r="AI1072" s="350">
        <v>0</v>
      </c>
      <c r="AJ1072" s="14"/>
    </row>
    <row r="1073" spans="2:36" outlineLevel="1" x14ac:dyDescent="0.2">
      <c r="C1073" s="119" t="s">
        <v>156</v>
      </c>
      <c r="D1073" s="329"/>
      <c r="E1073" s="329"/>
      <c r="F1073" s="372"/>
      <c r="G1073" s="329"/>
      <c r="H1073" s="329"/>
      <c r="I1073" s="330"/>
      <c r="J1073" s="330"/>
      <c r="K1073" s="330"/>
      <c r="L1073" s="330"/>
      <c r="M1073" s="330"/>
      <c r="N1073" s="330"/>
      <c r="O1073" s="330"/>
      <c r="P1073" s="330"/>
      <c r="Q1073" s="16"/>
      <c r="R1073" s="304"/>
      <c r="S1073" s="305"/>
      <c r="T1073" s="305"/>
      <c r="U1073" s="305"/>
      <c r="V1073" s="305"/>
      <c r="W1073" s="306"/>
      <c r="X1073" s="305"/>
      <c r="Y1073" s="305"/>
      <c r="Z1073" s="305"/>
      <c r="AA1073" s="305"/>
      <c r="AB1073" s="307"/>
      <c r="AC1073" s="307"/>
      <c r="AD1073" s="307"/>
      <c r="AE1073" s="307"/>
      <c r="AF1073" s="307"/>
      <c r="AG1073" s="307"/>
      <c r="AH1073" s="362"/>
      <c r="AI1073" s="362"/>
      <c r="AJ1073" s="14"/>
    </row>
    <row r="1074" spans="2:36" outlineLevel="1" x14ac:dyDescent="0.2">
      <c r="C1074" s="119" t="s">
        <v>156</v>
      </c>
      <c r="D1074" s="329"/>
      <c r="E1074" s="329"/>
      <c r="F1074" s="329"/>
      <c r="G1074" s="329"/>
      <c r="H1074" s="329"/>
      <c r="I1074" s="330"/>
      <c r="J1074" s="330"/>
      <c r="K1074" s="330"/>
      <c r="L1074" s="330"/>
      <c r="M1074" s="330"/>
      <c r="N1074" s="330"/>
      <c r="O1074" s="330"/>
      <c r="P1074" s="330"/>
      <c r="Q1074" s="330"/>
      <c r="R1074" s="330"/>
      <c r="S1074" s="329"/>
      <c r="T1074" s="329"/>
      <c r="U1074" s="330"/>
      <c r="V1074" s="330"/>
      <c r="W1074" s="330"/>
      <c r="X1074" s="329"/>
      <c r="Y1074" s="329"/>
      <c r="Z1074" s="330"/>
      <c r="AA1074" s="329"/>
      <c r="AB1074" s="329"/>
      <c r="AC1074" s="329"/>
      <c r="AD1074" s="329"/>
      <c r="AE1074" s="329"/>
      <c r="AF1074" s="329"/>
      <c r="AG1074" s="329"/>
      <c r="AH1074" s="329"/>
      <c r="AI1074" s="329"/>
      <c r="AJ1074" s="14"/>
    </row>
    <row r="1075" spans="2:36" s="11" customFormat="1" outlineLevel="1" x14ac:dyDescent="0.2">
      <c r="B1075" s="310"/>
      <c r="C1075" s="119" t="s">
        <v>156</v>
      </c>
      <c r="E1075" s="120" t="s">
        <v>304</v>
      </c>
      <c r="F1075" s="121"/>
      <c r="G1075" s="121"/>
      <c r="H1075" s="121"/>
      <c r="I1075" s="121"/>
      <c r="J1075" s="121"/>
      <c r="K1075" s="121"/>
      <c r="L1075" s="121"/>
      <c r="M1075" s="121"/>
      <c r="N1075" s="121"/>
      <c r="O1075" s="121"/>
      <c r="P1075" s="121"/>
      <c r="Q1075" s="122"/>
      <c r="R1075" s="123"/>
      <c r="S1075" s="123"/>
      <c r="T1075" s="123"/>
      <c r="U1075" s="123"/>
      <c r="V1075" s="123"/>
      <c r="W1075" s="123"/>
      <c r="X1075" s="123"/>
      <c r="Y1075" s="123"/>
      <c r="Z1075" s="123"/>
      <c r="AA1075" s="123"/>
      <c r="AB1075" s="123"/>
      <c r="AC1075" s="123"/>
      <c r="AD1075" s="123"/>
      <c r="AE1075" s="123"/>
      <c r="AF1075" s="123"/>
      <c r="AG1075" s="123"/>
      <c r="AH1075" s="123"/>
      <c r="AI1075" s="123"/>
    </row>
    <row r="1076" spans="2:36" s="11" customFormat="1" outlineLevel="1" x14ac:dyDescent="0.2">
      <c r="B1076" s="310"/>
      <c r="C1076" s="119" t="s">
        <v>156</v>
      </c>
      <c r="E1076" s="373" t="s">
        <v>305</v>
      </c>
      <c r="F1076" s="309"/>
      <c r="G1076" s="309"/>
      <c r="H1076" s="309"/>
      <c r="I1076" s="309"/>
      <c r="J1076" s="309"/>
      <c r="K1076" s="309"/>
      <c r="L1076" s="309"/>
      <c r="M1076" s="309"/>
      <c r="N1076" s="309"/>
      <c r="O1076" s="309"/>
      <c r="P1076" s="309"/>
      <c r="Q1076" s="360"/>
      <c r="R1076" s="361"/>
      <c r="S1076" s="361"/>
      <c r="T1076" s="361"/>
      <c r="U1076" s="361"/>
      <c r="V1076" s="361"/>
      <c r="W1076" s="361"/>
      <c r="X1076" s="361"/>
      <c r="Y1076" s="361"/>
      <c r="Z1076" s="361"/>
      <c r="AA1076" s="361"/>
      <c r="AB1076" s="361"/>
      <c r="AC1076" s="361"/>
      <c r="AD1076" s="361"/>
      <c r="AE1076" s="361"/>
      <c r="AF1076" s="361"/>
      <c r="AG1076" s="361"/>
      <c r="AH1076" s="361"/>
      <c r="AI1076" s="361"/>
    </row>
    <row r="1077" spans="2:36" outlineLevel="1" x14ac:dyDescent="0.2">
      <c r="C1077" s="119" t="s">
        <v>156</v>
      </c>
      <c r="D1077" s="329"/>
      <c r="E1077" s="329"/>
      <c r="F1077" s="329" t="s">
        <v>306</v>
      </c>
      <c r="G1077" s="329"/>
      <c r="H1077" s="329"/>
      <c r="I1077" s="330"/>
      <c r="J1077" s="330"/>
      <c r="K1077" s="330"/>
      <c r="L1077" s="330"/>
      <c r="M1077" s="330"/>
      <c r="N1077" s="330"/>
      <c r="O1077" s="330"/>
      <c r="P1077" s="330"/>
      <c r="Q1077" s="16" t="s">
        <v>110</v>
      </c>
      <c r="R1077" s="374">
        <v>0</v>
      </c>
      <c r="S1077" s="375">
        <v>0</v>
      </c>
      <c r="T1077" s="375">
        <v>0</v>
      </c>
      <c r="U1077" s="376">
        <v>0</v>
      </c>
      <c r="V1077" s="376">
        <v>0</v>
      </c>
      <c r="W1077" s="377">
        <v>0</v>
      </c>
      <c r="X1077" s="375">
        <v>0</v>
      </c>
      <c r="Y1077" s="375">
        <v>0</v>
      </c>
      <c r="Z1077" s="376">
        <v>0</v>
      </c>
      <c r="AA1077" s="375">
        <v>0</v>
      </c>
      <c r="AB1077" s="378">
        <v>0</v>
      </c>
      <c r="AC1077" s="378">
        <v>0</v>
      </c>
      <c r="AD1077" s="378">
        <v>0</v>
      </c>
      <c r="AE1077" s="378">
        <v>0</v>
      </c>
      <c r="AF1077" s="378">
        <v>0</v>
      </c>
      <c r="AG1077" s="378">
        <v>0</v>
      </c>
      <c r="AH1077" s="379">
        <v>0</v>
      </c>
      <c r="AI1077" s="379">
        <v>0</v>
      </c>
      <c r="AJ1077" s="14"/>
    </row>
    <row r="1078" spans="2:36" outlineLevel="1" x14ac:dyDescent="0.2">
      <c r="C1078" s="119" t="s">
        <v>156</v>
      </c>
      <c r="D1078" s="329"/>
      <c r="E1078" s="329"/>
      <c r="F1078" s="329" t="s">
        <v>307</v>
      </c>
      <c r="G1078" s="329"/>
      <c r="H1078" s="329"/>
      <c r="I1078" s="330"/>
      <c r="J1078" s="330"/>
      <c r="K1078" s="330"/>
      <c r="L1078" s="330"/>
      <c r="M1078" s="330"/>
      <c r="N1078" s="330"/>
      <c r="O1078" s="330"/>
      <c r="P1078" s="330"/>
      <c r="Q1078" s="16" t="s">
        <v>110</v>
      </c>
      <c r="R1078" s="380"/>
      <c r="S1078" s="381"/>
      <c r="T1078" s="381"/>
      <c r="U1078" s="382"/>
      <c r="V1078" s="382"/>
      <c r="W1078" s="383"/>
      <c r="X1078" s="381"/>
      <c r="Y1078" s="381"/>
      <c r="Z1078" s="382"/>
      <c r="AA1078" s="381"/>
      <c r="AB1078" s="329"/>
      <c r="AC1078" s="329"/>
      <c r="AD1078" s="329"/>
      <c r="AE1078" s="329"/>
      <c r="AF1078" s="329"/>
      <c r="AG1078" s="329"/>
      <c r="AH1078" s="384"/>
      <c r="AI1078" s="384"/>
      <c r="AJ1078" s="14"/>
    </row>
    <row r="1079" spans="2:36" outlineLevel="1" x14ac:dyDescent="0.2">
      <c r="C1079" s="119" t="s">
        <v>156</v>
      </c>
      <c r="D1079" s="329"/>
      <c r="E1079" s="329"/>
      <c r="F1079" s="329" t="s">
        <v>308</v>
      </c>
      <c r="G1079" s="329"/>
      <c r="H1079" s="329"/>
      <c r="I1079" s="330"/>
      <c r="J1079" s="330"/>
      <c r="K1079" s="330"/>
      <c r="L1079" s="330"/>
      <c r="M1079" s="330"/>
      <c r="N1079" s="330"/>
      <c r="O1079" s="330"/>
      <c r="P1079" s="330"/>
      <c r="Q1079" s="16" t="s">
        <v>110</v>
      </c>
      <c r="R1079" s="380"/>
      <c r="S1079" s="381"/>
      <c r="T1079" s="381"/>
      <c r="U1079" s="382"/>
      <c r="V1079" s="382"/>
      <c r="W1079" s="383"/>
      <c r="X1079" s="381"/>
      <c r="Y1079" s="381"/>
      <c r="Z1079" s="382"/>
      <c r="AA1079" s="381"/>
      <c r="AB1079" s="329"/>
      <c r="AC1079" s="329"/>
      <c r="AD1079" s="329"/>
      <c r="AE1079" s="329"/>
      <c r="AF1079" s="329"/>
      <c r="AG1079" s="329"/>
      <c r="AH1079" s="384"/>
      <c r="AI1079" s="384"/>
      <c r="AJ1079" s="14"/>
    </row>
    <row r="1080" spans="2:36" outlineLevel="1" x14ac:dyDescent="0.2">
      <c r="C1080" s="119" t="s">
        <v>156</v>
      </c>
      <c r="D1080" s="329"/>
      <c r="E1080" s="329"/>
      <c r="F1080" s="329" t="s">
        <v>309</v>
      </c>
      <c r="G1080" s="329"/>
      <c r="H1080" s="329"/>
      <c r="I1080" s="330"/>
      <c r="J1080" s="330"/>
      <c r="K1080" s="330"/>
      <c r="L1080" s="330"/>
      <c r="M1080" s="330"/>
      <c r="N1080" s="330"/>
      <c r="O1080" s="330"/>
      <c r="P1080" s="330"/>
      <c r="Q1080" s="16" t="s">
        <v>110</v>
      </c>
      <c r="R1080" s="385"/>
      <c r="S1080" s="386"/>
      <c r="T1080" s="386"/>
      <c r="U1080" s="387"/>
      <c r="V1080" s="387"/>
      <c r="W1080" s="388"/>
      <c r="X1080" s="386"/>
      <c r="Y1080" s="386"/>
      <c r="Z1080" s="387"/>
      <c r="AA1080" s="386"/>
      <c r="AB1080" s="333"/>
      <c r="AC1080" s="333"/>
      <c r="AD1080" s="333"/>
      <c r="AE1080" s="333"/>
      <c r="AF1080" s="333"/>
      <c r="AG1080" s="333"/>
      <c r="AH1080" s="389"/>
      <c r="AI1080" s="389"/>
      <c r="AJ1080" s="14"/>
    </row>
    <row r="1081" spans="2:36" outlineLevel="1" x14ac:dyDescent="0.2">
      <c r="C1081" s="119" t="s">
        <v>156</v>
      </c>
      <c r="D1081" s="329"/>
      <c r="E1081" s="329"/>
      <c r="F1081" s="364" t="s">
        <v>310</v>
      </c>
      <c r="G1081" s="364"/>
      <c r="H1081" s="364"/>
      <c r="I1081" s="365"/>
      <c r="J1081" s="365"/>
      <c r="K1081" s="365"/>
      <c r="L1081" s="365"/>
      <c r="M1081" s="365"/>
      <c r="N1081" s="365"/>
      <c r="O1081" s="365"/>
      <c r="P1081" s="365"/>
      <c r="Q1081" s="366" t="s">
        <v>110</v>
      </c>
      <c r="R1081" s="390">
        <v>0</v>
      </c>
      <c r="S1081" s="391">
        <v>0</v>
      </c>
      <c r="T1081" s="391">
        <v>0</v>
      </c>
      <c r="U1081" s="390">
        <v>0</v>
      </c>
      <c r="V1081" s="390">
        <v>0</v>
      </c>
      <c r="W1081" s="390">
        <v>0</v>
      </c>
      <c r="X1081" s="391">
        <v>0</v>
      </c>
      <c r="Y1081" s="391">
        <v>0</v>
      </c>
      <c r="Z1081" s="390">
        <v>0</v>
      </c>
      <c r="AA1081" s="391">
        <v>0</v>
      </c>
      <c r="AB1081" s="391">
        <v>0</v>
      </c>
      <c r="AC1081" s="391">
        <v>0</v>
      </c>
      <c r="AD1081" s="391">
        <v>0</v>
      </c>
      <c r="AE1081" s="391">
        <v>0</v>
      </c>
      <c r="AF1081" s="391">
        <v>0</v>
      </c>
      <c r="AG1081" s="391">
        <v>0</v>
      </c>
      <c r="AH1081" s="391">
        <v>0</v>
      </c>
      <c r="AI1081" s="391">
        <v>0</v>
      </c>
      <c r="AJ1081" s="14"/>
    </row>
    <row r="1082" spans="2:36" outlineLevel="1" x14ac:dyDescent="0.2">
      <c r="C1082" s="119" t="s">
        <v>156</v>
      </c>
      <c r="D1082" s="329"/>
      <c r="E1082" s="329"/>
      <c r="F1082" s="329"/>
      <c r="G1082" s="329"/>
      <c r="H1082" s="329"/>
      <c r="I1082" s="330"/>
      <c r="J1082" s="330"/>
      <c r="K1082" s="330"/>
      <c r="L1082" s="330"/>
      <c r="M1082" s="330"/>
      <c r="N1082" s="330"/>
      <c r="O1082" s="330"/>
      <c r="P1082" s="330"/>
      <c r="Q1082" s="330"/>
      <c r="R1082" s="330"/>
      <c r="S1082" s="329"/>
      <c r="T1082" s="329"/>
      <c r="U1082" s="330"/>
      <c r="V1082" s="330"/>
      <c r="W1082" s="330"/>
      <c r="X1082" s="329"/>
      <c r="Y1082" s="329"/>
      <c r="Z1082" s="330"/>
      <c r="AA1082" s="329"/>
      <c r="AB1082" s="329"/>
      <c r="AC1082" s="329"/>
      <c r="AD1082" s="329"/>
      <c r="AE1082" s="329"/>
      <c r="AF1082" s="329"/>
      <c r="AG1082" s="329"/>
      <c r="AH1082" s="329"/>
      <c r="AI1082" s="329"/>
      <c r="AJ1082" s="14"/>
    </row>
    <row r="1083" spans="2:36" outlineLevel="1" x14ac:dyDescent="0.2">
      <c r="C1083" s="119" t="s">
        <v>156</v>
      </c>
      <c r="D1083" s="329"/>
      <c r="E1083" s="328" t="s">
        <v>311</v>
      </c>
      <c r="F1083" s="329"/>
      <c r="G1083" s="329"/>
      <c r="H1083" s="329"/>
      <c r="I1083" s="330"/>
      <c r="J1083" s="330"/>
      <c r="K1083" s="330"/>
      <c r="L1083" s="330"/>
      <c r="M1083" s="330"/>
      <c r="N1083" s="330"/>
      <c r="O1083" s="330"/>
      <c r="P1083" s="330"/>
      <c r="Q1083" s="330"/>
      <c r="R1083" s="330"/>
      <c r="S1083" s="329"/>
      <c r="T1083" s="329"/>
      <c r="U1083" s="330"/>
      <c r="V1083" s="330"/>
      <c r="W1083" s="330"/>
      <c r="X1083" s="329"/>
      <c r="Y1083" s="329"/>
      <c r="Z1083" s="330"/>
      <c r="AA1083" s="329"/>
      <c r="AB1083" s="329"/>
      <c r="AC1083" s="329"/>
      <c r="AD1083" s="329"/>
      <c r="AE1083" s="329"/>
      <c r="AF1083" s="329"/>
      <c r="AG1083" s="329"/>
      <c r="AH1083" s="329"/>
      <c r="AI1083" s="329"/>
      <c r="AJ1083" s="14"/>
    </row>
    <row r="1084" spans="2:36" outlineLevel="1" x14ac:dyDescent="0.2">
      <c r="C1084" s="119" t="s">
        <v>156</v>
      </c>
      <c r="D1084" s="329"/>
      <c r="E1084" s="329"/>
      <c r="F1084" s="329" t="s">
        <v>312</v>
      </c>
      <c r="G1084" s="329"/>
      <c r="H1084" s="329"/>
      <c r="I1084" s="330"/>
      <c r="J1084" s="330"/>
      <c r="K1084" s="330"/>
      <c r="L1084" s="330"/>
      <c r="M1084" s="330"/>
      <c r="N1084" s="330"/>
      <c r="O1084" s="330"/>
      <c r="P1084" s="330"/>
      <c r="Q1084" s="16" t="s">
        <v>110</v>
      </c>
      <c r="R1084" s="392">
        <v>0</v>
      </c>
      <c r="S1084" s="393">
        <v>0</v>
      </c>
      <c r="T1084" s="393">
        <v>0</v>
      </c>
      <c r="U1084" s="394">
        <v>0</v>
      </c>
      <c r="V1084" s="394">
        <v>0</v>
      </c>
      <c r="W1084" s="395">
        <v>0</v>
      </c>
      <c r="X1084" s="393">
        <v>0</v>
      </c>
      <c r="Y1084" s="393">
        <v>0</v>
      </c>
      <c r="Z1084" s="394">
        <v>0</v>
      </c>
      <c r="AA1084" s="393">
        <v>0</v>
      </c>
      <c r="AB1084" s="396">
        <v>0</v>
      </c>
      <c r="AC1084" s="396">
        <v>0</v>
      </c>
      <c r="AD1084" s="396">
        <v>0</v>
      </c>
      <c r="AE1084" s="396">
        <v>0</v>
      </c>
      <c r="AF1084" s="396">
        <v>0</v>
      </c>
      <c r="AG1084" s="396">
        <v>0</v>
      </c>
      <c r="AH1084" s="397">
        <v>0</v>
      </c>
      <c r="AI1084" s="397">
        <v>0</v>
      </c>
      <c r="AJ1084" s="14"/>
    </row>
    <row r="1085" spans="2:36" outlineLevel="1" x14ac:dyDescent="0.2">
      <c r="C1085" s="119" t="s">
        <v>156</v>
      </c>
      <c r="D1085" s="329"/>
      <c r="E1085" s="329"/>
      <c r="F1085" s="329" t="s">
        <v>313</v>
      </c>
      <c r="G1085" s="329"/>
      <c r="H1085" s="329"/>
      <c r="I1085" s="330"/>
      <c r="J1085" s="330"/>
      <c r="K1085" s="330"/>
      <c r="L1085" s="330"/>
      <c r="M1085" s="330"/>
      <c r="N1085" s="330"/>
      <c r="O1085" s="330"/>
      <c r="P1085" s="330"/>
      <c r="Q1085" s="16" t="s">
        <v>110</v>
      </c>
      <c r="R1085" s="380"/>
      <c r="S1085" s="381"/>
      <c r="T1085" s="381"/>
      <c r="U1085" s="382"/>
      <c r="V1085" s="382"/>
      <c r="W1085" s="383"/>
      <c r="X1085" s="381"/>
      <c r="Y1085" s="381"/>
      <c r="Z1085" s="382"/>
      <c r="AA1085" s="381"/>
      <c r="AB1085" s="329"/>
      <c r="AC1085" s="329"/>
      <c r="AD1085" s="329"/>
      <c r="AE1085" s="329"/>
      <c r="AF1085" s="329"/>
      <c r="AG1085" s="329"/>
      <c r="AH1085" s="384"/>
      <c r="AI1085" s="384"/>
      <c r="AJ1085" s="14"/>
    </row>
    <row r="1086" spans="2:36" outlineLevel="1" x14ac:dyDescent="0.2">
      <c r="C1086" s="119" t="s">
        <v>156</v>
      </c>
      <c r="D1086" s="329"/>
      <c r="E1086" s="329"/>
      <c r="F1086" s="329" t="s">
        <v>314</v>
      </c>
      <c r="G1086" s="329"/>
      <c r="H1086" s="329"/>
      <c r="I1086" s="330"/>
      <c r="J1086" s="330"/>
      <c r="K1086" s="330"/>
      <c r="L1086" s="330"/>
      <c r="M1086" s="330"/>
      <c r="N1086" s="330"/>
      <c r="O1086" s="330"/>
      <c r="P1086" s="330"/>
      <c r="Q1086" s="16" t="s">
        <v>110</v>
      </c>
      <c r="R1086" s="398">
        <v>0</v>
      </c>
      <c r="S1086" s="399">
        <v>0</v>
      </c>
      <c r="T1086" s="399">
        <v>0</v>
      </c>
      <c r="U1086" s="400">
        <v>0</v>
      </c>
      <c r="V1086" s="400">
        <v>0</v>
      </c>
      <c r="W1086" s="401">
        <v>0</v>
      </c>
      <c r="X1086" s="399">
        <v>0</v>
      </c>
      <c r="Y1086" s="399">
        <v>0</v>
      </c>
      <c r="Z1086" s="400">
        <v>0</v>
      </c>
      <c r="AA1086" s="399">
        <v>0</v>
      </c>
      <c r="AB1086" s="339">
        <v>0</v>
      </c>
      <c r="AC1086" s="339">
        <v>0</v>
      </c>
      <c r="AD1086" s="339">
        <v>0</v>
      </c>
      <c r="AE1086" s="339">
        <v>0</v>
      </c>
      <c r="AF1086" s="339">
        <v>0</v>
      </c>
      <c r="AG1086" s="339">
        <v>0</v>
      </c>
      <c r="AH1086" s="402">
        <v>0</v>
      </c>
      <c r="AI1086" s="402">
        <v>0</v>
      </c>
      <c r="AJ1086" s="14"/>
    </row>
    <row r="1087" spans="2:36" outlineLevel="1" x14ac:dyDescent="0.2">
      <c r="C1087" s="119" t="s">
        <v>156</v>
      </c>
      <c r="D1087" s="329"/>
      <c r="E1087" s="329"/>
      <c r="F1087" s="329" t="s">
        <v>315</v>
      </c>
      <c r="G1087" s="329"/>
      <c r="H1087" s="329"/>
      <c r="I1087" s="330"/>
      <c r="J1087" s="330"/>
      <c r="K1087" s="330"/>
      <c r="L1087" s="330"/>
      <c r="M1087" s="330"/>
      <c r="N1087" s="330"/>
      <c r="O1087" s="330"/>
      <c r="P1087" s="330"/>
      <c r="Q1087" s="16" t="s">
        <v>110</v>
      </c>
      <c r="R1087" s="304">
        <v>0</v>
      </c>
      <c r="S1087" s="305">
        <v>0</v>
      </c>
      <c r="T1087" s="305">
        <v>0</v>
      </c>
      <c r="U1087" s="305">
        <v>0</v>
      </c>
      <c r="V1087" s="305">
        <v>0</v>
      </c>
      <c r="W1087" s="306">
        <v>0</v>
      </c>
      <c r="X1087" s="305">
        <v>0</v>
      </c>
      <c r="Y1087" s="305">
        <v>0</v>
      </c>
      <c r="Z1087" s="305">
        <v>0</v>
      </c>
      <c r="AA1087" s="305">
        <v>0</v>
      </c>
      <c r="AB1087" s="307">
        <v>0</v>
      </c>
      <c r="AC1087" s="307">
        <v>0</v>
      </c>
      <c r="AD1087" s="307">
        <v>0</v>
      </c>
      <c r="AE1087" s="307">
        <v>0</v>
      </c>
      <c r="AF1087" s="307">
        <v>0</v>
      </c>
      <c r="AG1087" s="307">
        <v>0</v>
      </c>
      <c r="AH1087" s="362">
        <v>0</v>
      </c>
      <c r="AI1087" s="362">
        <v>0</v>
      </c>
      <c r="AJ1087" s="14"/>
    </row>
    <row r="1088" spans="2:36" outlineLevel="1" x14ac:dyDescent="0.2">
      <c r="C1088" s="119" t="s">
        <v>156</v>
      </c>
      <c r="D1088" s="329"/>
      <c r="E1088" s="329"/>
      <c r="F1088" s="364" t="s">
        <v>316</v>
      </c>
      <c r="G1088" s="364"/>
      <c r="H1088" s="364"/>
      <c r="I1088" s="365"/>
      <c r="J1088" s="365"/>
      <c r="K1088" s="365"/>
      <c r="L1088" s="365"/>
      <c r="M1088" s="365"/>
      <c r="N1088" s="365"/>
      <c r="O1088" s="365"/>
      <c r="P1088" s="365"/>
      <c r="Q1088" s="366" t="s">
        <v>110</v>
      </c>
      <c r="R1088" s="390">
        <v>0</v>
      </c>
      <c r="S1088" s="390">
        <v>0</v>
      </c>
      <c r="T1088" s="390">
        <v>0</v>
      </c>
      <c r="U1088" s="390">
        <v>0</v>
      </c>
      <c r="V1088" s="390">
        <v>0</v>
      </c>
      <c r="W1088" s="390">
        <v>0</v>
      </c>
      <c r="X1088" s="390">
        <v>0</v>
      </c>
      <c r="Y1088" s="390">
        <v>0</v>
      </c>
      <c r="Z1088" s="390">
        <v>0</v>
      </c>
      <c r="AA1088" s="390">
        <v>0</v>
      </c>
      <c r="AB1088" s="390">
        <v>0</v>
      </c>
      <c r="AC1088" s="390">
        <v>0</v>
      </c>
      <c r="AD1088" s="390">
        <v>0</v>
      </c>
      <c r="AE1088" s="390">
        <v>0</v>
      </c>
      <c r="AF1088" s="390">
        <v>0</v>
      </c>
      <c r="AG1088" s="390">
        <v>0</v>
      </c>
      <c r="AH1088" s="390">
        <v>0</v>
      </c>
      <c r="AI1088" s="390">
        <v>0</v>
      </c>
      <c r="AJ1088" s="14"/>
    </row>
    <row r="1089" spans="2:36" outlineLevel="1" x14ac:dyDescent="0.2">
      <c r="C1089" s="119" t="s">
        <v>156</v>
      </c>
      <c r="D1089" s="329"/>
      <c r="E1089" s="329"/>
      <c r="F1089" s="329"/>
      <c r="G1089" s="329"/>
      <c r="H1089" s="329"/>
      <c r="I1089" s="330"/>
      <c r="J1089" s="330"/>
      <c r="K1089" s="330"/>
      <c r="L1089" s="330"/>
      <c r="M1089" s="330"/>
      <c r="N1089" s="330"/>
      <c r="O1089" s="330"/>
      <c r="P1089" s="330"/>
      <c r="Q1089" s="330"/>
      <c r="R1089" s="330"/>
      <c r="S1089" s="329"/>
      <c r="T1089" s="329"/>
      <c r="U1089" s="330"/>
      <c r="V1089" s="330"/>
      <c r="W1089" s="330"/>
      <c r="X1089" s="329"/>
      <c r="Y1089" s="329"/>
      <c r="Z1089" s="330"/>
      <c r="AA1089" s="329"/>
      <c r="AB1089" s="329"/>
      <c r="AC1089" s="329"/>
      <c r="AD1089" s="329"/>
      <c r="AE1089" s="329"/>
      <c r="AF1089" s="329"/>
      <c r="AG1089" s="329"/>
      <c r="AH1089" s="329"/>
      <c r="AI1089" s="329"/>
      <c r="AJ1089" s="14"/>
    </row>
    <row r="1090" spans="2:36" s="310" customFormat="1" outlineLevel="1" x14ac:dyDescent="0.2">
      <c r="C1090" s="119" t="s">
        <v>156</v>
      </c>
      <c r="E1090" s="328" t="s">
        <v>317</v>
      </c>
      <c r="F1090" s="259"/>
      <c r="G1090" s="329"/>
      <c r="H1090" s="329"/>
      <c r="I1090" s="330"/>
      <c r="J1090" s="330"/>
      <c r="K1090" s="330"/>
      <c r="L1090" s="330"/>
      <c r="M1090" s="330"/>
      <c r="N1090" s="330"/>
      <c r="O1090" s="330"/>
      <c r="P1090" s="330"/>
      <c r="Q1090" s="16" t="s">
        <v>110</v>
      </c>
      <c r="R1090" s="340">
        <v>0</v>
      </c>
      <c r="S1090" s="341">
        <v>0</v>
      </c>
      <c r="T1090" s="341">
        <v>0</v>
      </c>
      <c r="U1090" s="341">
        <v>0</v>
      </c>
      <c r="V1090" s="341">
        <v>0</v>
      </c>
      <c r="W1090" s="342">
        <v>0</v>
      </c>
      <c r="X1090" s="341">
        <v>0</v>
      </c>
      <c r="Y1090" s="341">
        <v>0</v>
      </c>
      <c r="Z1090" s="341">
        <v>0</v>
      </c>
      <c r="AA1090" s="341">
        <v>0</v>
      </c>
      <c r="AB1090" s="343">
        <v>0</v>
      </c>
      <c r="AC1090" s="343">
        <v>0</v>
      </c>
      <c r="AD1090" s="343">
        <v>0</v>
      </c>
      <c r="AE1090" s="343">
        <v>0</v>
      </c>
      <c r="AF1090" s="343">
        <v>0</v>
      </c>
      <c r="AG1090" s="343">
        <v>0</v>
      </c>
      <c r="AH1090" s="344">
        <v>0</v>
      </c>
      <c r="AI1090" s="344">
        <v>0</v>
      </c>
      <c r="AJ1090" s="403"/>
    </row>
    <row r="1091" spans="2:36" outlineLevel="1" x14ac:dyDescent="0.2">
      <c r="C1091" s="119" t="s">
        <v>156</v>
      </c>
      <c r="D1091" s="259"/>
      <c r="E1091" s="259"/>
      <c r="G1091" s="259"/>
      <c r="H1091" s="259"/>
      <c r="I1091" s="16"/>
      <c r="J1091" s="16"/>
      <c r="K1091" s="16"/>
      <c r="L1091" s="16"/>
      <c r="M1091" s="16"/>
      <c r="N1091" s="16"/>
      <c r="O1091" s="16"/>
      <c r="P1091" s="16"/>
      <c r="Q1091" s="16"/>
      <c r="R1091" s="16"/>
      <c r="S1091" s="259"/>
      <c r="T1091" s="259"/>
      <c r="U1091" s="16"/>
      <c r="V1091" s="16"/>
      <c r="W1091" s="16"/>
      <c r="X1091" s="259"/>
      <c r="Y1091" s="259"/>
      <c r="Z1091" s="16"/>
      <c r="AA1091" s="259"/>
      <c r="AB1091" s="259"/>
      <c r="AC1091" s="259"/>
      <c r="AD1091" s="259"/>
      <c r="AE1091" s="259"/>
      <c r="AF1091" s="259"/>
      <c r="AG1091" s="259"/>
      <c r="AH1091" s="259"/>
      <c r="AI1091" s="259"/>
      <c r="AJ1091" s="14"/>
    </row>
    <row r="1092" spans="2:36" s="11" customFormat="1" outlineLevel="1" x14ac:dyDescent="0.2">
      <c r="B1092" s="310"/>
      <c r="C1092" s="119" t="s">
        <v>156</v>
      </c>
      <c r="E1092" s="120" t="s">
        <v>318</v>
      </c>
      <c r="F1092" s="121"/>
      <c r="G1092" s="121"/>
      <c r="H1092" s="121"/>
      <c r="I1092" s="121"/>
      <c r="J1092" s="121"/>
      <c r="K1092" s="121"/>
      <c r="L1092" s="121"/>
      <c r="M1092" s="121"/>
      <c r="N1092" s="121"/>
      <c r="O1092" s="121"/>
      <c r="P1092" s="121"/>
      <c r="Q1092" s="122"/>
      <c r="R1092" s="123"/>
      <c r="S1092" s="123"/>
      <c r="T1092" s="123"/>
      <c r="U1092" s="123"/>
      <c r="V1092" s="123"/>
      <c r="W1092" s="123"/>
      <c r="X1092" s="123"/>
      <c r="Y1092" s="123"/>
      <c r="Z1092" s="123"/>
      <c r="AA1092" s="123"/>
      <c r="AB1092" s="123"/>
      <c r="AC1092" s="123"/>
      <c r="AD1092" s="123"/>
      <c r="AE1092" s="123"/>
      <c r="AF1092" s="123"/>
      <c r="AG1092" s="123"/>
      <c r="AH1092" s="123"/>
      <c r="AI1092" s="123"/>
    </row>
    <row r="1093" spans="2:36" outlineLevel="1" x14ac:dyDescent="0.2">
      <c r="C1093" s="119" t="s">
        <v>156</v>
      </c>
      <c r="D1093" s="259"/>
      <c r="E1093" s="259"/>
      <c r="F1093" s="259"/>
      <c r="G1093" s="259"/>
      <c r="H1093" s="259"/>
      <c r="I1093" s="16"/>
      <c r="J1093" s="16"/>
      <c r="K1093" s="16"/>
      <c r="L1093" s="16"/>
      <c r="M1093" s="16"/>
      <c r="N1093" s="16"/>
      <c r="O1093" s="16"/>
      <c r="P1093" s="16"/>
      <c r="Q1093" s="16"/>
      <c r="R1093" s="16"/>
      <c r="S1093" s="259"/>
      <c r="T1093" s="259"/>
      <c r="U1093" s="16"/>
      <c r="V1093" s="16"/>
      <c r="W1093" s="16"/>
      <c r="X1093" s="259"/>
      <c r="Y1093" s="259"/>
      <c r="Z1093" s="16"/>
      <c r="AA1093" s="259"/>
      <c r="AB1093" s="259"/>
      <c r="AC1093" s="259"/>
      <c r="AD1093" s="259"/>
      <c r="AE1093" s="259"/>
      <c r="AF1093" s="259"/>
      <c r="AG1093" s="259"/>
      <c r="AH1093" s="259"/>
      <c r="AI1093" s="259"/>
      <c r="AJ1093" s="14"/>
    </row>
    <row r="1094" spans="2:36" outlineLevel="1" x14ac:dyDescent="0.2">
      <c r="C1094" s="119" t="s">
        <v>156</v>
      </c>
      <c r="D1094" s="259"/>
      <c r="E1094" s="373" t="s">
        <v>319</v>
      </c>
      <c r="F1094" s="259"/>
      <c r="G1094" s="259"/>
      <c r="H1094" s="259"/>
      <c r="I1094" s="16"/>
      <c r="J1094" s="16"/>
      <c r="K1094" s="16"/>
      <c r="L1094" s="16"/>
      <c r="M1094" s="16"/>
      <c r="N1094" s="16"/>
      <c r="O1094" s="16"/>
      <c r="P1094" s="16"/>
      <c r="Q1094" s="16" t="s">
        <v>110</v>
      </c>
      <c r="R1094" s="340">
        <v>0</v>
      </c>
      <c r="S1094" s="341">
        <v>0</v>
      </c>
      <c r="T1094" s="341">
        <v>0</v>
      </c>
      <c r="U1094" s="341">
        <v>0</v>
      </c>
      <c r="V1094" s="341">
        <v>0</v>
      </c>
      <c r="W1094" s="342">
        <v>0</v>
      </c>
      <c r="X1094" s="341">
        <v>0</v>
      </c>
      <c r="Y1094" s="341">
        <v>0</v>
      </c>
      <c r="Z1094" s="341">
        <v>0</v>
      </c>
      <c r="AA1094" s="341">
        <v>0</v>
      </c>
      <c r="AB1094" s="343">
        <v>0</v>
      </c>
      <c r="AC1094" s="343">
        <v>0</v>
      </c>
      <c r="AD1094" s="343">
        <v>0</v>
      </c>
      <c r="AE1094" s="343">
        <v>0</v>
      </c>
      <c r="AF1094" s="343">
        <v>0</v>
      </c>
      <c r="AG1094" s="343">
        <v>0</v>
      </c>
      <c r="AH1094" s="344">
        <v>0</v>
      </c>
      <c r="AI1094" s="344">
        <v>0</v>
      </c>
      <c r="AJ1094" s="14"/>
    </row>
    <row r="1095" spans="2:36" outlineLevel="1" x14ac:dyDescent="0.2">
      <c r="C1095" s="119" t="s">
        <v>156</v>
      </c>
      <c r="D1095" s="259"/>
      <c r="E1095" s="373"/>
      <c r="F1095" s="259"/>
      <c r="G1095" s="259"/>
      <c r="H1095" s="259"/>
      <c r="I1095" s="16"/>
      <c r="J1095" s="16"/>
      <c r="K1095" s="16"/>
      <c r="L1095" s="16"/>
      <c r="M1095" s="16"/>
      <c r="N1095" s="16"/>
      <c r="O1095" s="16"/>
      <c r="P1095" s="16"/>
      <c r="Q1095" s="16"/>
      <c r="R1095" s="16"/>
      <c r="S1095" s="259"/>
      <c r="T1095" s="259"/>
      <c r="U1095" s="16"/>
      <c r="V1095" s="16"/>
      <c r="W1095" s="16"/>
      <c r="X1095" s="259"/>
      <c r="Y1095" s="259"/>
      <c r="Z1095" s="16"/>
      <c r="AA1095" s="259"/>
      <c r="AB1095" s="259"/>
      <c r="AC1095" s="259"/>
      <c r="AD1095" s="259"/>
      <c r="AE1095" s="259"/>
      <c r="AF1095" s="259"/>
      <c r="AG1095" s="259"/>
      <c r="AH1095" s="259"/>
      <c r="AI1095" s="259"/>
      <c r="AJ1095" s="14"/>
    </row>
    <row r="1096" spans="2:36" s="310" customFormat="1" outlineLevel="1" x14ac:dyDescent="0.2">
      <c r="C1096" s="119" t="s">
        <v>156</v>
      </c>
      <c r="D1096" s="329"/>
      <c r="E1096" s="328" t="s">
        <v>320</v>
      </c>
      <c r="F1096" s="329"/>
      <c r="G1096" s="329"/>
      <c r="H1096" s="329"/>
      <c r="I1096" s="330"/>
      <c r="J1096" s="330"/>
      <c r="K1096" s="330"/>
      <c r="L1096" s="330"/>
      <c r="M1096" s="330"/>
      <c r="N1096" s="330"/>
      <c r="O1096" s="330"/>
      <c r="P1096" s="330"/>
      <c r="Q1096" s="16" t="s">
        <v>110</v>
      </c>
      <c r="R1096" s="404">
        <v>0</v>
      </c>
      <c r="S1096" s="405">
        <v>0</v>
      </c>
      <c r="T1096" s="405">
        <v>0</v>
      </c>
      <c r="U1096" s="405">
        <v>0</v>
      </c>
      <c r="V1096" s="405">
        <v>0</v>
      </c>
      <c r="W1096" s="405">
        <v>0</v>
      </c>
      <c r="X1096" s="405">
        <v>0</v>
      </c>
      <c r="Y1096" s="405">
        <v>0</v>
      </c>
      <c r="Z1096" s="405">
        <v>0</v>
      </c>
      <c r="AA1096" s="405">
        <v>0</v>
      </c>
      <c r="AB1096" s="405">
        <v>0</v>
      </c>
      <c r="AC1096" s="405">
        <v>0</v>
      </c>
      <c r="AD1096" s="405">
        <v>0</v>
      </c>
      <c r="AE1096" s="405">
        <v>0</v>
      </c>
      <c r="AF1096" s="405">
        <v>0</v>
      </c>
      <c r="AG1096" s="405">
        <v>0</v>
      </c>
      <c r="AH1096" s="406">
        <v>0</v>
      </c>
      <c r="AI1096" s="406">
        <v>0</v>
      </c>
      <c r="AJ1096" s="403"/>
    </row>
    <row r="1097" spans="2:36" s="310" customFormat="1" outlineLevel="1" x14ac:dyDescent="0.2">
      <c r="D1097" s="329"/>
      <c r="E1097" s="329"/>
      <c r="F1097" s="329"/>
      <c r="G1097" s="329"/>
      <c r="H1097" s="329"/>
      <c r="I1097" s="330"/>
      <c r="J1097" s="330"/>
      <c r="K1097" s="330"/>
      <c r="L1097" s="330"/>
      <c r="M1097" s="330"/>
      <c r="N1097" s="330"/>
      <c r="O1097" s="330"/>
      <c r="P1097" s="330"/>
      <c r="Q1097" s="330"/>
      <c r="R1097" s="330"/>
      <c r="S1097" s="329"/>
      <c r="T1097" s="329"/>
      <c r="U1097" s="330"/>
      <c r="V1097" s="330"/>
      <c r="W1097" s="330"/>
      <c r="X1097" s="329"/>
      <c r="Y1097" s="329"/>
      <c r="Z1097" s="330"/>
      <c r="AA1097" s="329"/>
      <c r="AB1097" s="329"/>
      <c r="AC1097" s="329"/>
      <c r="AD1097" s="329"/>
      <c r="AE1097" s="329"/>
      <c r="AF1097" s="329"/>
      <c r="AG1097" s="329"/>
      <c r="AH1097" s="329"/>
      <c r="AI1097" s="329"/>
      <c r="AJ1097" s="403"/>
    </row>
    <row r="1098" spans="2:36" x14ac:dyDescent="0.2">
      <c r="C1098" s="116" t="s">
        <v>152</v>
      </c>
      <c r="D1098" s="67" t="s">
        <v>152</v>
      </c>
      <c r="E1098" s="67"/>
      <c r="F1098" s="67"/>
      <c r="G1098" s="67" t="s">
        <v>298</v>
      </c>
      <c r="H1098" s="102"/>
      <c r="I1098" s="67"/>
      <c r="J1098" s="67"/>
      <c r="K1098" s="102"/>
      <c r="L1098" s="67"/>
      <c r="M1098" s="67"/>
      <c r="N1098" s="67"/>
      <c r="O1098" s="67"/>
      <c r="P1098" s="67"/>
      <c r="Q1098" s="117" t="s">
        <v>110</v>
      </c>
      <c r="R1098" s="118">
        <v>0</v>
      </c>
      <c r="S1098" s="118">
        <v>0</v>
      </c>
      <c r="T1098" s="118">
        <v>0</v>
      </c>
      <c r="U1098" s="118">
        <v>0</v>
      </c>
      <c r="V1098" s="118">
        <v>0</v>
      </c>
      <c r="W1098" s="118">
        <v>0</v>
      </c>
      <c r="X1098" s="118">
        <v>0</v>
      </c>
      <c r="Y1098" s="118">
        <v>0</v>
      </c>
      <c r="Z1098" s="118">
        <v>0</v>
      </c>
      <c r="AA1098" s="118">
        <v>0</v>
      </c>
      <c r="AB1098" s="118">
        <v>0</v>
      </c>
      <c r="AC1098" s="118">
        <v>0</v>
      </c>
      <c r="AD1098" s="118">
        <v>0</v>
      </c>
      <c r="AE1098" s="118">
        <v>0</v>
      </c>
      <c r="AF1098" s="118">
        <v>0</v>
      </c>
      <c r="AG1098" s="118">
        <v>0</v>
      </c>
      <c r="AH1098" s="118">
        <v>0</v>
      </c>
      <c r="AI1098" s="118">
        <v>0</v>
      </c>
    </row>
    <row r="1099" spans="2:36" s="11" customFormat="1" outlineLevel="1" x14ac:dyDescent="0.2">
      <c r="B1099" s="310"/>
      <c r="C1099" s="119" t="s">
        <v>152</v>
      </c>
      <c r="E1099" s="120" t="s">
        <v>299</v>
      </c>
      <c r="F1099" s="121"/>
      <c r="G1099" s="121"/>
      <c r="H1099" s="121"/>
      <c r="I1099" s="121"/>
      <c r="J1099" s="121"/>
      <c r="K1099" s="121"/>
      <c r="L1099" s="121"/>
      <c r="M1099" s="121"/>
      <c r="N1099" s="121"/>
      <c r="O1099" s="121"/>
      <c r="P1099" s="121"/>
      <c r="Q1099" s="122"/>
      <c r="R1099" s="123"/>
      <c r="S1099" s="123"/>
      <c r="T1099" s="123"/>
      <c r="U1099" s="123"/>
      <c r="V1099" s="123"/>
      <c r="W1099" s="123"/>
      <c r="X1099" s="123"/>
      <c r="Y1099" s="123"/>
      <c r="Z1099" s="123"/>
      <c r="AA1099" s="123"/>
      <c r="AB1099" s="123"/>
      <c r="AC1099" s="123"/>
      <c r="AD1099" s="123"/>
      <c r="AE1099" s="123"/>
      <c r="AF1099" s="123"/>
      <c r="AG1099" s="123"/>
      <c r="AH1099" s="123"/>
      <c r="AI1099" s="123"/>
    </row>
    <row r="1100" spans="2:36" s="11" customFormat="1" outlineLevel="1" x14ac:dyDescent="0.2">
      <c r="B1100" s="310"/>
      <c r="C1100" s="119" t="s">
        <v>152</v>
      </c>
      <c r="E1100" s="359"/>
      <c r="F1100" s="309"/>
      <c r="G1100" s="309"/>
      <c r="H1100" s="309"/>
      <c r="I1100" s="309"/>
      <c r="J1100" s="309"/>
      <c r="K1100" s="309"/>
      <c r="L1100" s="309"/>
      <c r="M1100" s="309"/>
      <c r="N1100" s="309"/>
      <c r="O1100" s="309"/>
      <c r="P1100" s="309"/>
      <c r="Q1100" s="360"/>
      <c r="R1100" s="361"/>
      <c r="S1100" s="361"/>
      <c r="T1100" s="361"/>
      <c r="U1100" s="361"/>
      <c r="V1100" s="361"/>
      <c r="W1100" s="361"/>
      <c r="X1100" s="361"/>
      <c r="Y1100" s="361"/>
      <c r="Z1100" s="361"/>
      <c r="AA1100" s="361"/>
      <c r="AB1100" s="361"/>
      <c r="AC1100" s="361"/>
      <c r="AD1100" s="361"/>
      <c r="AE1100" s="361"/>
      <c r="AF1100" s="361"/>
      <c r="AG1100" s="361"/>
      <c r="AH1100" s="361"/>
      <c r="AI1100" s="361"/>
    </row>
    <row r="1101" spans="2:36" outlineLevel="1" x14ac:dyDescent="0.2">
      <c r="C1101" s="119" t="s">
        <v>152</v>
      </c>
      <c r="D1101" s="329"/>
      <c r="E1101" s="124" t="s">
        <v>300</v>
      </c>
      <c r="F1101" s="329"/>
      <c r="G1101" s="329"/>
      <c r="H1101" s="329"/>
      <c r="I1101" s="330"/>
      <c r="J1101" s="330"/>
      <c r="K1101" s="330"/>
      <c r="L1101" s="330"/>
      <c r="M1101" s="330"/>
      <c r="N1101" s="330"/>
      <c r="O1101" s="330"/>
      <c r="P1101" s="330"/>
      <c r="Q1101" s="16" t="s">
        <v>110</v>
      </c>
      <c r="R1101" s="299">
        <v>0</v>
      </c>
      <c r="S1101" s="300">
        <v>0</v>
      </c>
      <c r="T1101" s="300">
        <v>0</v>
      </c>
      <c r="U1101" s="300">
        <v>0</v>
      </c>
      <c r="V1101" s="300">
        <v>0</v>
      </c>
      <c r="W1101" s="301">
        <v>0</v>
      </c>
      <c r="X1101" s="300">
        <v>0</v>
      </c>
      <c r="Y1101" s="300">
        <v>0</v>
      </c>
      <c r="Z1101" s="300">
        <v>0</v>
      </c>
      <c r="AA1101" s="300">
        <v>0</v>
      </c>
      <c r="AB1101" s="302">
        <v>0</v>
      </c>
      <c r="AC1101" s="302">
        <v>0</v>
      </c>
      <c r="AD1101" s="302">
        <v>0</v>
      </c>
      <c r="AE1101" s="302">
        <v>0</v>
      </c>
      <c r="AF1101" s="302">
        <v>0</v>
      </c>
      <c r="AG1101" s="302">
        <v>0</v>
      </c>
      <c r="AH1101" s="348">
        <v>0</v>
      </c>
      <c r="AI1101" s="348">
        <v>0</v>
      </c>
      <c r="AJ1101" s="14"/>
    </row>
    <row r="1102" spans="2:36" outlineLevel="1" x14ac:dyDescent="0.2">
      <c r="C1102" s="119" t="s">
        <v>152</v>
      </c>
      <c r="D1102" s="329"/>
      <c r="E1102" s="124" t="s">
        <v>231</v>
      </c>
      <c r="F1102" s="329"/>
      <c r="G1102" s="329"/>
      <c r="H1102" s="329"/>
      <c r="I1102" s="330"/>
      <c r="J1102" s="330"/>
      <c r="K1102" s="330"/>
      <c r="L1102" s="330"/>
      <c r="M1102" s="330"/>
      <c r="N1102" s="330"/>
      <c r="O1102" s="330"/>
      <c r="P1102" s="330"/>
      <c r="Q1102" s="16" t="s">
        <v>110</v>
      </c>
      <c r="R1102" s="314">
        <v>0</v>
      </c>
      <c r="S1102" s="315">
        <v>0</v>
      </c>
      <c r="T1102" s="315">
        <v>0</v>
      </c>
      <c r="U1102" s="315">
        <v>0</v>
      </c>
      <c r="V1102" s="315">
        <v>0</v>
      </c>
      <c r="W1102" s="316">
        <v>0</v>
      </c>
      <c r="X1102" s="315">
        <v>0</v>
      </c>
      <c r="Y1102" s="315">
        <v>0</v>
      </c>
      <c r="Z1102" s="315">
        <v>0</v>
      </c>
      <c r="AA1102" s="315">
        <v>0</v>
      </c>
      <c r="AB1102" s="5">
        <v>0</v>
      </c>
      <c r="AC1102" s="5">
        <v>0</v>
      </c>
      <c r="AD1102" s="5">
        <v>0</v>
      </c>
      <c r="AE1102" s="5">
        <v>0</v>
      </c>
      <c r="AF1102" s="5">
        <v>0</v>
      </c>
      <c r="AG1102" s="5">
        <v>0</v>
      </c>
      <c r="AH1102" s="350">
        <v>0</v>
      </c>
      <c r="AI1102" s="350">
        <v>0</v>
      </c>
      <c r="AJ1102" s="14"/>
    </row>
    <row r="1103" spans="2:36" outlineLevel="1" x14ac:dyDescent="0.2">
      <c r="C1103" s="119" t="s">
        <v>152</v>
      </c>
      <c r="D1103" s="329"/>
      <c r="E1103" s="328" t="s">
        <v>230</v>
      </c>
      <c r="F1103" s="329"/>
      <c r="G1103" s="329"/>
      <c r="H1103" s="329"/>
      <c r="I1103" s="330"/>
      <c r="J1103" s="330"/>
      <c r="K1103" s="330"/>
      <c r="L1103" s="330"/>
      <c r="M1103" s="330"/>
      <c r="N1103" s="330"/>
      <c r="O1103" s="330"/>
      <c r="P1103" s="330"/>
      <c r="Q1103" s="16" t="s">
        <v>110</v>
      </c>
      <c r="R1103" s="314">
        <v>0</v>
      </c>
      <c r="S1103" s="315">
        <v>0</v>
      </c>
      <c r="T1103" s="315">
        <v>0</v>
      </c>
      <c r="U1103" s="315">
        <v>0</v>
      </c>
      <c r="V1103" s="315">
        <v>0</v>
      </c>
      <c r="W1103" s="316">
        <v>0</v>
      </c>
      <c r="X1103" s="315">
        <v>0</v>
      </c>
      <c r="Y1103" s="315">
        <v>0</v>
      </c>
      <c r="Z1103" s="315">
        <v>0</v>
      </c>
      <c r="AA1103" s="315">
        <v>0</v>
      </c>
      <c r="AB1103" s="5">
        <v>0</v>
      </c>
      <c r="AC1103" s="5">
        <v>0</v>
      </c>
      <c r="AD1103" s="5">
        <v>0</v>
      </c>
      <c r="AE1103" s="5">
        <v>0</v>
      </c>
      <c r="AF1103" s="5">
        <v>0</v>
      </c>
      <c r="AG1103" s="5">
        <v>0</v>
      </c>
      <c r="AH1103" s="350">
        <v>0</v>
      </c>
      <c r="AI1103" s="350">
        <v>0</v>
      </c>
      <c r="AJ1103" s="14"/>
    </row>
    <row r="1104" spans="2:36" outlineLevel="1" x14ac:dyDescent="0.2">
      <c r="C1104" s="119" t="s">
        <v>152</v>
      </c>
      <c r="D1104" s="329"/>
      <c r="E1104" s="328" t="s">
        <v>17</v>
      </c>
      <c r="F1104" s="329"/>
      <c r="G1104" s="329"/>
      <c r="H1104" s="329"/>
      <c r="I1104" s="330"/>
      <c r="J1104" s="330"/>
      <c r="K1104" s="330"/>
      <c r="L1104" s="330"/>
      <c r="M1104" s="330"/>
      <c r="N1104" s="330"/>
      <c r="O1104" s="330"/>
      <c r="P1104" s="330"/>
      <c r="Q1104" s="16" t="s">
        <v>110</v>
      </c>
      <c r="R1104" s="314"/>
      <c r="S1104" s="315"/>
      <c r="T1104" s="315"/>
      <c r="U1104" s="315"/>
      <c r="V1104" s="315"/>
      <c r="W1104" s="316"/>
      <c r="X1104" s="315"/>
      <c r="Y1104" s="315"/>
      <c r="Z1104" s="315"/>
      <c r="AA1104" s="315"/>
      <c r="AB1104" s="5"/>
      <c r="AC1104" s="5"/>
      <c r="AD1104" s="5"/>
      <c r="AE1104" s="5"/>
      <c r="AF1104" s="5"/>
      <c r="AG1104" s="5"/>
      <c r="AH1104" s="350"/>
      <c r="AI1104" s="350"/>
      <c r="AJ1104" s="14"/>
    </row>
    <row r="1105" spans="2:36" outlineLevel="1" x14ac:dyDescent="0.2">
      <c r="C1105" s="119" t="s">
        <v>152</v>
      </c>
      <c r="D1105" s="329"/>
      <c r="E1105" s="328" t="s">
        <v>266</v>
      </c>
      <c r="F1105" s="329"/>
      <c r="G1105" s="329"/>
      <c r="H1105" s="329"/>
      <c r="I1105" s="330"/>
      <c r="J1105" s="330"/>
      <c r="K1105" s="330"/>
      <c r="L1105" s="330"/>
      <c r="M1105" s="330"/>
      <c r="N1105" s="330"/>
      <c r="O1105" s="330"/>
      <c r="P1105" s="330"/>
      <c r="Q1105" s="16" t="s">
        <v>110</v>
      </c>
      <c r="R1105" s="314">
        <v>0</v>
      </c>
      <c r="S1105" s="315">
        <v>0</v>
      </c>
      <c r="T1105" s="315">
        <v>0</v>
      </c>
      <c r="U1105" s="315">
        <v>0</v>
      </c>
      <c r="V1105" s="315">
        <v>0</v>
      </c>
      <c r="W1105" s="316">
        <v>0</v>
      </c>
      <c r="X1105" s="315">
        <v>0</v>
      </c>
      <c r="Y1105" s="315">
        <v>0</v>
      </c>
      <c r="Z1105" s="315">
        <v>0</v>
      </c>
      <c r="AA1105" s="315">
        <v>0</v>
      </c>
      <c r="AB1105" s="5">
        <v>0</v>
      </c>
      <c r="AC1105" s="5">
        <v>0</v>
      </c>
      <c r="AD1105" s="5">
        <v>0</v>
      </c>
      <c r="AE1105" s="5">
        <v>0</v>
      </c>
      <c r="AF1105" s="5">
        <v>0</v>
      </c>
      <c r="AG1105" s="5">
        <v>0</v>
      </c>
      <c r="AH1105" s="350">
        <v>0</v>
      </c>
      <c r="AI1105" s="350">
        <v>0</v>
      </c>
      <c r="AJ1105" s="14"/>
    </row>
    <row r="1106" spans="2:36" outlineLevel="1" x14ac:dyDescent="0.2">
      <c r="C1106" s="119" t="s">
        <v>152</v>
      </c>
      <c r="D1106" s="329"/>
      <c r="E1106" s="328" t="s">
        <v>267</v>
      </c>
      <c r="F1106" s="329"/>
      <c r="G1106" s="329"/>
      <c r="H1106" s="329"/>
      <c r="I1106" s="330"/>
      <c r="J1106" s="330"/>
      <c r="K1106" s="330"/>
      <c r="L1106" s="330"/>
      <c r="M1106" s="330"/>
      <c r="N1106" s="330"/>
      <c r="O1106" s="330"/>
      <c r="P1106" s="330"/>
      <c r="Q1106" s="16" t="s">
        <v>110</v>
      </c>
      <c r="R1106" s="304">
        <v>0</v>
      </c>
      <c r="S1106" s="305">
        <v>0</v>
      </c>
      <c r="T1106" s="305">
        <v>0</v>
      </c>
      <c r="U1106" s="305">
        <v>0</v>
      </c>
      <c r="V1106" s="305">
        <v>0</v>
      </c>
      <c r="W1106" s="306">
        <v>0</v>
      </c>
      <c r="X1106" s="305">
        <v>0</v>
      </c>
      <c r="Y1106" s="305">
        <v>0</v>
      </c>
      <c r="Z1106" s="305">
        <v>0</v>
      </c>
      <c r="AA1106" s="305">
        <v>0</v>
      </c>
      <c r="AB1106" s="307">
        <v>0</v>
      </c>
      <c r="AC1106" s="307">
        <v>0</v>
      </c>
      <c r="AD1106" s="307">
        <v>0</v>
      </c>
      <c r="AE1106" s="307">
        <v>0</v>
      </c>
      <c r="AF1106" s="307">
        <v>0</v>
      </c>
      <c r="AG1106" s="307">
        <v>0</v>
      </c>
      <c r="AH1106" s="362">
        <v>0</v>
      </c>
      <c r="AI1106" s="362">
        <v>0</v>
      </c>
      <c r="AJ1106" s="14"/>
    </row>
    <row r="1107" spans="2:36" outlineLevel="1" x14ac:dyDescent="0.2">
      <c r="C1107" s="119" t="s">
        <v>152</v>
      </c>
      <c r="D1107" s="329"/>
      <c r="E1107" s="328" t="s">
        <v>301</v>
      </c>
      <c r="F1107" s="329"/>
      <c r="G1107" s="329"/>
      <c r="H1107" s="329"/>
      <c r="I1107" s="330"/>
      <c r="J1107" s="330"/>
      <c r="K1107" s="330"/>
      <c r="L1107" s="330"/>
      <c r="M1107" s="330"/>
      <c r="N1107" s="330"/>
      <c r="O1107" s="330"/>
      <c r="P1107" s="330"/>
      <c r="Q1107" s="16"/>
      <c r="R1107" s="5"/>
      <c r="S1107" s="5"/>
      <c r="T1107" s="5"/>
      <c r="U1107" s="5"/>
      <c r="V1107" s="5"/>
      <c r="W1107" s="5"/>
      <c r="X1107" s="5"/>
      <c r="Y1107" s="5"/>
      <c r="Z1107" s="5"/>
      <c r="AA1107" s="5"/>
      <c r="AB1107" s="5"/>
      <c r="AC1107" s="5"/>
      <c r="AD1107" s="5"/>
      <c r="AE1107" s="5"/>
      <c r="AF1107" s="5"/>
      <c r="AG1107" s="5"/>
      <c r="AH1107" s="5"/>
      <c r="AI1107" s="5"/>
      <c r="AJ1107" s="14"/>
    </row>
    <row r="1108" spans="2:36" outlineLevel="1" x14ac:dyDescent="0.2">
      <c r="C1108" s="119" t="s">
        <v>152</v>
      </c>
      <c r="D1108" s="329"/>
      <c r="F1108" s="329" t="s">
        <v>270</v>
      </c>
      <c r="G1108" s="329"/>
      <c r="H1108" s="329"/>
      <c r="I1108" s="330"/>
      <c r="J1108" s="330"/>
      <c r="K1108" s="330"/>
      <c r="L1108" s="330"/>
      <c r="M1108" s="330"/>
      <c r="N1108" s="330"/>
      <c r="O1108" s="330"/>
      <c r="P1108" s="330"/>
      <c r="Q1108" s="16" t="s">
        <v>110</v>
      </c>
      <c r="R1108" s="314">
        <v>0</v>
      </c>
      <c r="S1108" s="315">
        <v>0</v>
      </c>
      <c r="T1108" s="315">
        <v>0</v>
      </c>
      <c r="U1108" s="315">
        <v>0</v>
      </c>
      <c r="V1108" s="315">
        <v>0</v>
      </c>
      <c r="W1108" s="316">
        <v>0</v>
      </c>
      <c r="X1108" s="315">
        <v>0</v>
      </c>
      <c r="Y1108" s="315">
        <v>0</v>
      </c>
      <c r="Z1108" s="315">
        <v>0</v>
      </c>
      <c r="AA1108" s="315">
        <v>0</v>
      </c>
      <c r="AB1108" s="5">
        <v>0</v>
      </c>
      <c r="AC1108" s="5">
        <v>0</v>
      </c>
      <c r="AD1108" s="5">
        <v>0</v>
      </c>
      <c r="AE1108" s="5">
        <v>0</v>
      </c>
      <c r="AF1108" s="5">
        <v>0</v>
      </c>
      <c r="AG1108" s="5">
        <v>0</v>
      </c>
      <c r="AH1108" s="350">
        <v>0</v>
      </c>
      <c r="AI1108" s="350">
        <v>0</v>
      </c>
      <c r="AJ1108" s="14"/>
    </row>
    <row r="1109" spans="2:36" outlineLevel="1" x14ac:dyDescent="0.2">
      <c r="C1109" s="119" t="s">
        <v>152</v>
      </c>
      <c r="D1109" s="329"/>
      <c r="E1109" s="329"/>
      <c r="F1109" s="329" t="s">
        <v>271</v>
      </c>
      <c r="G1109" s="329"/>
      <c r="H1109" s="329"/>
      <c r="I1109" s="330"/>
      <c r="J1109" s="330"/>
      <c r="K1109" s="330"/>
      <c r="L1109" s="330"/>
      <c r="M1109" s="330"/>
      <c r="N1109" s="330"/>
      <c r="O1109" s="330"/>
      <c r="P1109" s="330"/>
      <c r="Q1109" s="16" t="s">
        <v>110</v>
      </c>
      <c r="R1109" s="314">
        <v>0</v>
      </c>
      <c r="S1109" s="315">
        <v>0</v>
      </c>
      <c r="T1109" s="315">
        <v>0</v>
      </c>
      <c r="U1109" s="315">
        <v>0</v>
      </c>
      <c r="V1109" s="315">
        <v>0</v>
      </c>
      <c r="W1109" s="316">
        <v>0</v>
      </c>
      <c r="X1109" s="315">
        <v>0</v>
      </c>
      <c r="Y1109" s="315">
        <v>0</v>
      </c>
      <c r="Z1109" s="315">
        <v>0</v>
      </c>
      <c r="AA1109" s="315">
        <v>0</v>
      </c>
      <c r="AB1109" s="5">
        <v>0</v>
      </c>
      <c r="AC1109" s="5">
        <v>0</v>
      </c>
      <c r="AD1109" s="5">
        <v>0</v>
      </c>
      <c r="AE1109" s="5">
        <v>0</v>
      </c>
      <c r="AF1109" s="5">
        <v>0</v>
      </c>
      <c r="AG1109" s="5">
        <v>0</v>
      </c>
      <c r="AH1109" s="350">
        <v>0</v>
      </c>
      <c r="AI1109" s="350">
        <v>0</v>
      </c>
      <c r="AJ1109" s="14"/>
    </row>
    <row r="1110" spans="2:36" outlineLevel="1" x14ac:dyDescent="0.2">
      <c r="C1110" s="119" t="s">
        <v>152</v>
      </c>
      <c r="D1110" s="329"/>
      <c r="E1110" s="329"/>
      <c r="F1110" s="329" t="s">
        <v>290</v>
      </c>
      <c r="G1110" s="329"/>
      <c r="H1110" s="329"/>
      <c r="I1110" s="330"/>
      <c r="J1110" s="330"/>
      <c r="K1110" s="330"/>
      <c r="L1110" s="330"/>
      <c r="M1110" s="330"/>
      <c r="N1110" s="330"/>
      <c r="O1110" s="330"/>
      <c r="P1110" s="330"/>
      <c r="Q1110" s="16" t="s">
        <v>110</v>
      </c>
      <c r="R1110" s="304">
        <v>0</v>
      </c>
      <c r="S1110" s="305">
        <v>0</v>
      </c>
      <c r="T1110" s="305">
        <v>0</v>
      </c>
      <c r="U1110" s="305">
        <v>0</v>
      </c>
      <c r="V1110" s="305">
        <v>0</v>
      </c>
      <c r="W1110" s="306">
        <v>0</v>
      </c>
      <c r="X1110" s="305">
        <v>0</v>
      </c>
      <c r="Y1110" s="305">
        <v>0</v>
      </c>
      <c r="Z1110" s="305">
        <v>0</v>
      </c>
      <c r="AA1110" s="305">
        <v>0</v>
      </c>
      <c r="AB1110" s="307">
        <v>0</v>
      </c>
      <c r="AC1110" s="307">
        <v>0</v>
      </c>
      <c r="AD1110" s="307">
        <v>0</v>
      </c>
      <c r="AE1110" s="307">
        <v>0</v>
      </c>
      <c r="AF1110" s="307">
        <v>0</v>
      </c>
      <c r="AG1110" s="307">
        <v>0</v>
      </c>
      <c r="AH1110" s="362">
        <v>0</v>
      </c>
      <c r="AI1110" s="362">
        <v>0</v>
      </c>
      <c r="AJ1110" s="14"/>
    </row>
    <row r="1111" spans="2:36" outlineLevel="1" x14ac:dyDescent="0.2">
      <c r="C1111" s="119" t="s">
        <v>152</v>
      </c>
      <c r="D1111" s="329"/>
      <c r="E1111" s="329"/>
      <c r="F1111" s="363" t="s">
        <v>302</v>
      </c>
      <c r="G1111" s="364"/>
      <c r="H1111" s="364"/>
      <c r="I1111" s="365"/>
      <c r="J1111" s="365"/>
      <c r="K1111" s="365"/>
      <c r="L1111" s="365"/>
      <c r="M1111" s="365"/>
      <c r="N1111" s="365"/>
      <c r="O1111" s="365"/>
      <c r="P1111" s="365"/>
      <c r="Q1111" s="366" t="s">
        <v>110</v>
      </c>
      <c r="R1111" s="367">
        <v>0</v>
      </c>
      <c r="S1111" s="368">
        <v>0</v>
      </c>
      <c r="T1111" s="368">
        <v>0</v>
      </c>
      <c r="U1111" s="368">
        <v>0</v>
      </c>
      <c r="V1111" s="368">
        <v>0</v>
      </c>
      <c r="W1111" s="369">
        <v>0</v>
      </c>
      <c r="X1111" s="368">
        <v>0</v>
      </c>
      <c r="Y1111" s="368">
        <v>0</v>
      </c>
      <c r="Z1111" s="368">
        <v>0</v>
      </c>
      <c r="AA1111" s="368">
        <v>0</v>
      </c>
      <c r="AB1111" s="327">
        <v>0</v>
      </c>
      <c r="AC1111" s="327">
        <v>0</v>
      </c>
      <c r="AD1111" s="327">
        <v>0</v>
      </c>
      <c r="AE1111" s="327">
        <v>0</v>
      </c>
      <c r="AF1111" s="327">
        <v>0</v>
      </c>
      <c r="AG1111" s="327">
        <v>0</v>
      </c>
      <c r="AH1111" s="370">
        <v>0</v>
      </c>
      <c r="AI1111" s="370">
        <v>0</v>
      </c>
      <c r="AJ1111" s="14"/>
    </row>
    <row r="1112" spans="2:36" outlineLevel="1" x14ac:dyDescent="0.2">
      <c r="C1112" s="119" t="s">
        <v>152</v>
      </c>
      <c r="D1112" s="329"/>
      <c r="E1112" s="329"/>
      <c r="F1112" s="371" t="s">
        <v>303</v>
      </c>
      <c r="G1112" s="329"/>
      <c r="H1112" s="329"/>
      <c r="I1112" s="330"/>
      <c r="J1112" s="330"/>
      <c r="K1112" s="330"/>
      <c r="L1112" s="330"/>
      <c r="M1112" s="330"/>
      <c r="N1112" s="330"/>
      <c r="O1112" s="330"/>
      <c r="P1112" s="330"/>
      <c r="Q1112" s="16" t="s">
        <v>110</v>
      </c>
      <c r="R1112" s="314">
        <v>0</v>
      </c>
      <c r="S1112" s="315">
        <v>0</v>
      </c>
      <c r="T1112" s="315">
        <v>0</v>
      </c>
      <c r="U1112" s="315">
        <v>0</v>
      </c>
      <c r="V1112" s="315">
        <v>0</v>
      </c>
      <c r="W1112" s="316">
        <v>0</v>
      </c>
      <c r="X1112" s="315">
        <v>0</v>
      </c>
      <c r="Y1112" s="315">
        <v>0</v>
      </c>
      <c r="Z1112" s="315">
        <v>0</v>
      </c>
      <c r="AA1112" s="315">
        <v>0</v>
      </c>
      <c r="AB1112" s="5">
        <v>0</v>
      </c>
      <c r="AC1112" s="5">
        <v>0</v>
      </c>
      <c r="AD1112" s="5">
        <v>0</v>
      </c>
      <c r="AE1112" s="5">
        <v>0</v>
      </c>
      <c r="AF1112" s="5">
        <v>0</v>
      </c>
      <c r="AG1112" s="5">
        <v>0</v>
      </c>
      <c r="AH1112" s="350">
        <v>0</v>
      </c>
      <c r="AI1112" s="350">
        <v>0</v>
      </c>
      <c r="AJ1112" s="14"/>
    </row>
    <row r="1113" spans="2:36" outlineLevel="1" x14ac:dyDescent="0.2">
      <c r="C1113" s="119" t="s">
        <v>152</v>
      </c>
      <c r="D1113" s="329"/>
      <c r="E1113" s="329"/>
      <c r="F1113" s="372"/>
      <c r="G1113" s="329"/>
      <c r="H1113" s="329"/>
      <c r="I1113" s="330"/>
      <c r="J1113" s="330"/>
      <c r="K1113" s="330"/>
      <c r="L1113" s="330"/>
      <c r="M1113" s="330"/>
      <c r="N1113" s="330"/>
      <c r="O1113" s="330"/>
      <c r="P1113" s="330"/>
      <c r="Q1113" s="16"/>
      <c r="R1113" s="304"/>
      <c r="S1113" s="305"/>
      <c r="T1113" s="305"/>
      <c r="U1113" s="305"/>
      <c r="V1113" s="305"/>
      <c r="W1113" s="306"/>
      <c r="X1113" s="305"/>
      <c r="Y1113" s="305"/>
      <c r="Z1113" s="305"/>
      <c r="AA1113" s="305"/>
      <c r="AB1113" s="307"/>
      <c r="AC1113" s="307"/>
      <c r="AD1113" s="307"/>
      <c r="AE1113" s="307"/>
      <c r="AF1113" s="307"/>
      <c r="AG1113" s="307"/>
      <c r="AH1113" s="362"/>
      <c r="AI1113" s="362"/>
      <c r="AJ1113" s="14"/>
    </row>
    <row r="1114" spans="2:36" outlineLevel="1" x14ac:dyDescent="0.2">
      <c r="C1114" s="119" t="s">
        <v>152</v>
      </c>
      <c r="D1114" s="329"/>
      <c r="E1114" s="329"/>
      <c r="F1114" s="329"/>
      <c r="G1114" s="329"/>
      <c r="H1114" s="329"/>
      <c r="I1114" s="330"/>
      <c r="J1114" s="330"/>
      <c r="K1114" s="330"/>
      <c r="L1114" s="330"/>
      <c r="M1114" s="330"/>
      <c r="N1114" s="330"/>
      <c r="O1114" s="330"/>
      <c r="P1114" s="330"/>
      <c r="Q1114" s="330"/>
      <c r="R1114" s="330"/>
      <c r="S1114" s="329"/>
      <c r="T1114" s="329"/>
      <c r="U1114" s="330"/>
      <c r="V1114" s="330"/>
      <c r="W1114" s="330"/>
      <c r="X1114" s="329"/>
      <c r="Y1114" s="329"/>
      <c r="Z1114" s="330"/>
      <c r="AA1114" s="329"/>
      <c r="AB1114" s="329"/>
      <c r="AC1114" s="329"/>
      <c r="AD1114" s="329"/>
      <c r="AE1114" s="329"/>
      <c r="AF1114" s="329"/>
      <c r="AG1114" s="329"/>
      <c r="AH1114" s="329"/>
      <c r="AI1114" s="329"/>
      <c r="AJ1114" s="14"/>
    </row>
    <row r="1115" spans="2:36" s="11" customFormat="1" outlineLevel="1" x14ac:dyDescent="0.2">
      <c r="B1115" s="310"/>
      <c r="C1115" s="119" t="s">
        <v>152</v>
      </c>
      <c r="E1115" s="120" t="s">
        <v>304</v>
      </c>
      <c r="F1115" s="121"/>
      <c r="G1115" s="121"/>
      <c r="H1115" s="121"/>
      <c r="I1115" s="121"/>
      <c r="J1115" s="121"/>
      <c r="K1115" s="121"/>
      <c r="L1115" s="121"/>
      <c r="M1115" s="121"/>
      <c r="N1115" s="121"/>
      <c r="O1115" s="121"/>
      <c r="P1115" s="121"/>
      <c r="Q1115" s="122"/>
      <c r="R1115" s="123"/>
      <c r="S1115" s="123"/>
      <c r="T1115" s="123"/>
      <c r="U1115" s="123"/>
      <c r="V1115" s="123"/>
      <c r="W1115" s="123"/>
      <c r="X1115" s="123"/>
      <c r="Y1115" s="123"/>
      <c r="Z1115" s="123"/>
      <c r="AA1115" s="123"/>
      <c r="AB1115" s="123"/>
      <c r="AC1115" s="123"/>
      <c r="AD1115" s="123"/>
      <c r="AE1115" s="123"/>
      <c r="AF1115" s="123"/>
      <c r="AG1115" s="123"/>
      <c r="AH1115" s="123"/>
      <c r="AI1115" s="123"/>
    </row>
    <row r="1116" spans="2:36" s="11" customFormat="1" outlineLevel="1" x14ac:dyDescent="0.2">
      <c r="B1116" s="310"/>
      <c r="C1116" s="119" t="s">
        <v>152</v>
      </c>
      <c r="E1116" s="373" t="s">
        <v>305</v>
      </c>
      <c r="F1116" s="309"/>
      <c r="G1116" s="309"/>
      <c r="H1116" s="309"/>
      <c r="I1116" s="309"/>
      <c r="J1116" s="309"/>
      <c r="K1116" s="309"/>
      <c r="L1116" s="309"/>
      <c r="M1116" s="309"/>
      <c r="N1116" s="309"/>
      <c r="O1116" s="309"/>
      <c r="P1116" s="309"/>
      <c r="Q1116" s="360"/>
      <c r="R1116" s="361"/>
      <c r="S1116" s="361"/>
      <c r="T1116" s="361"/>
      <c r="U1116" s="361"/>
      <c r="V1116" s="361"/>
      <c r="W1116" s="361"/>
      <c r="X1116" s="361"/>
      <c r="Y1116" s="361"/>
      <c r="Z1116" s="361"/>
      <c r="AA1116" s="361"/>
      <c r="AB1116" s="361"/>
      <c r="AC1116" s="361"/>
      <c r="AD1116" s="361"/>
      <c r="AE1116" s="361"/>
      <c r="AF1116" s="361"/>
      <c r="AG1116" s="361"/>
      <c r="AH1116" s="361"/>
      <c r="AI1116" s="361"/>
    </row>
    <row r="1117" spans="2:36" outlineLevel="1" x14ac:dyDescent="0.2">
      <c r="C1117" s="119" t="s">
        <v>152</v>
      </c>
      <c r="D1117" s="329"/>
      <c r="E1117" s="329"/>
      <c r="F1117" s="329" t="s">
        <v>306</v>
      </c>
      <c r="G1117" s="329"/>
      <c r="H1117" s="329"/>
      <c r="I1117" s="330"/>
      <c r="J1117" s="330"/>
      <c r="K1117" s="330"/>
      <c r="L1117" s="330"/>
      <c r="M1117" s="330"/>
      <c r="N1117" s="330"/>
      <c r="O1117" s="330"/>
      <c r="P1117" s="330"/>
      <c r="Q1117" s="16" t="s">
        <v>110</v>
      </c>
      <c r="R1117" s="374">
        <v>0</v>
      </c>
      <c r="S1117" s="375">
        <v>0</v>
      </c>
      <c r="T1117" s="375">
        <v>0</v>
      </c>
      <c r="U1117" s="376">
        <v>0</v>
      </c>
      <c r="V1117" s="376">
        <v>0</v>
      </c>
      <c r="W1117" s="377">
        <v>0</v>
      </c>
      <c r="X1117" s="375">
        <v>0</v>
      </c>
      <c r="Y1117" s="375">
        <v>0</v>
      </c>
      <c r="Z1117" s="376">
        <v>0</v>
      </c>
      <c r="AA1117" s="375">
        <v>0</v>
      </c>
      <c r="AB1117" s="378">
        <v>0</v>
      </c>
      <c r="AC1117" s="378">
        <v>0</v>
      </c>
      <c r="AD1117" s="378">
        <v>0</v>
      </c>
      <c r="AE1117" s="378">
        <v>0</v>
      </c>
      <c r="AF1117" s="378">
        <v>0</v>
      </c>
      <c r="AG1117" s="378">
        <v>0</v>
      </c>
      <c r="AH1117" s="379">
        <v>0</v>
      </c>
      <c r="AI1117" s="379">
        <v>0</v>
      </c>
      <c r="AJ1117" s="14"/>
    </row>
    <row r="1118" spans="2:36" outlineLevel="1" x14ac:dyDescent="0.2">
      <c r="C1118" s="119" t="s">
        <v>152</v>
      </c>
      <c r="D1118" s="329"/>
      <c r="E1118" s="329"/>
      <c r="F1118" s="329" t="s">
        <v>307</v>
      </c>
      <c r="G1118" s="329"/>
      <c r="H1118" s="329"/>
      <c r="I1118" s="330"/>
      <c r="J1118" s="330"/>
      <c r="K1118" s="330"/>
      <c r="L1118" s="330"/>
      <c r="M1118" s="330"/>
      <c r="N1118" s="330"/>
      <c r="O1118" s="330"/>
      <c r="P1118" s="330"/>
      <c r="Q1118" s="16" t="s">
        <v>110</v>
      </c>
      <c r="R1118" s="380"/>
      <c r="S1118" s="381"/>
      <c r="T1118" s="381"/>
      <c r="U1118" s="382"/>
      <c r="V1118" s="382"/>
      <c r="W1118" s="383"/>
      <c r="X1118" s="381"/>
      <c r="Y1118" s="381"/>
      <c r="Z1118" s="382"/>
      <c r="AA1118" s="381"/>
      <c r="AB1118" s="329"/>
      <c r="AC1118" s="329"/>
      <c r="AD1118" s="329"/>
      <c r="AE1118" s="329"/>
      <c r="AF1118" s="329"/>
      <c r="AG1118" s="329"/>
      <c r="AH1118" s="384"/>
      <c r="AI1118" s="384"/>
      <c r="AJ1118" s="14"/>
    </row>
    <row r="1119" spans="2:36" outlineLevel="1" x14ac:dyDescent="0.2">
      <c r="C1119" s="119" t="s">
        <v>152</v>
      </c>
      <c r="D1119" s="329"/>
      <c r="E1119" s="329"/>
      <c r="F1119" s="329" t="s">
        <v>308</v>
      </c>
      <c r="G1119" s="329"/>
      <c r="H1119" s="329"/>
      <c r="I1119" s="330"/>
      <c r="J1119" s="330"/>
      <c r="K1119" s="330"/>
      <c r="L1119" s="330"/>
      <c r="M1119" s="330"/>
      <c r="N1119" s="330"/>
      <c r="O1119" s="330"/>
      <c r="P1119" s="330"/>
      <c r="Q1119" s="16" t="s">
        <v>110</v>
      </c>
      <c r="R1119" s="380"/>
      <c r="S1119" s="381"/>
      <c r="T1119" s="381"/>
      <c r="U1119" s="382"/>
      <c r="V1119" s="382"/>
      <c r="W1119" s="383"/>
      <c r="X1119" s="381"/>
      <c r="Y1119" s="381"/>
      <c r="Z1119" s="382"/>
      <c r="AA1119" s="381"/>
      <c r="AB1119" s="329"/>
      <c r="AC1119" s="329"/>
      <c r="AD1119" s="329"/>
      <c r="AE1119" s="329"/>
      <c r="AF1119" s="329"/>
      <c r="AG1119" s="329"/>
      <c r="AH1119" s="384"/>
      <c r="AI1119" s="384"/>
      <c r="AJ1119" s="14"/>
    </row>
    <row r="1120" spans="2:36" outlineLevel="1" x14ac:dyDescent="0.2">
      <c r="C1120" s="119" t="s">
        <v>152</v>
      </c>
      <c r="D1120" s="329"/>
      <c r="E1120" s="329"/>
      <c r="F1120" s="329" t="s">
        <v>309</v>
      </c>
      <c r="G1120" s="329"/>
      <c r="H1120" s="329"/>
      <c r="I1120" s="330"/>
      <c r="J1120" s="330"/>
      <c r="K1120" s="330"/>
      <c r="L1120" s="330"/>
      <c r="M1120" s="330"/>
      <c r="N1120" s="330"/>
      <c r="O1120" s="330"/>
      <c r="P1120" s="330"/>
      <c r="Q1120" s="16" t="s">
        <v>110</v>
      </c>
      <c r="R1120" s="385"/>
      <c r="S1120" s="386"/>
      <c r="T1120" s="386"/>
      <c r="U1120" s="387"/>
      <c r="V1120" s="387"/>
      <c r="W1120" s="388"/>
      <c r="X1120" s="386"/>
      <c r="Y1120" s="386"/>
      <c r="Z1120" s="387"/>
      <c r="AA1120" s="386"/>
      <c r="AB1120" s="333"/>
      <c r="AC1120" s="333"/>
      <c r="AD1120" s="333"/>
      <c r="AE1120" s="333"/>
      <c r="AF1120" s="333"/>
      <c r="AG1120" s="333"/>
      <c r="AH1120" s="389"/>
      <c r="AI1120" s="389"/>
      <c r="AJ1120" s="14"/>
    </row>
    <row r="1121" spans="2:36" outlineLevel="1" x14ac:dyDescent="0.2">
      <c r="C1121" s="119" t="s">
        <v>152</v>
      </c>
      <c r="D1121" s="329"/>
      <c r="E1121" s="329"/>
      <c r="F1121" s="364" t="s">
        <v>310</v>
      </c>
      <c r="G1121" s="364"/>
      <c r="H1121" s="364"/>
      <c r="I1121" s="365"/>
      <c r="J1121" s="365"/>
      <c r="K1121" s="365"/>
      <c r="L1121" s="365"/>
      <c r="M1121" s="365"/>
      <c r="N1121" s="365"/>
      <c r="O1121" s="365"/>
      <c r="P1121" s="365"/>
      <c r="Q1121" s="366" t="s">
        <v>110</v>
      </c>
      <c r="R1121" s="390">
        <v>0</v>
      </c>
      <c r="S1121" s="391">
        <v>0</v>
      </c>
      <c r="T1121" s="391">
        <v>0</v>
      </c>
      <c r="U1121" s="390">
        <v>0</v>
      </c>
      <c r="V1121" s="390">
        <v>0</v>
      </c>
      <c r="W1121" s="390">
        <v>0</v>
      </c>
      <c r="X1121" s="391">
        <v>0</v>
      </c>
      <c r="Y1121" s="391">
        <v>0</v>
      </c>
      <c r="Z1121" s="390">
        <v>0</v>
      </c>
      <c r="AA1121" s="391">
        <v>0</v>
      </c>
      <c r="AB1121" s="391">
        <v>0</v>
      </c>
      <c r="AC1121" s="391">
        <v>0</v>
      </c>
      <c r="AD1121" s="391">
        <v>0</v>
      </c>
      <c r="AE1121" s="391">
        <v>0</v>
      </c>
      <c r="AF1121" s="391">
        <v>0</v>
      </c>
      <c r="AG1121" s="391">
        <v>0</v>
      </c>
      <c r="AH1121" s="391">
        <v>0</v>
      </c>
      <c r="AI1121" s="391">
        <v>0</v>
      </c>
      <c r="AJ1121" s="14"/>
    </row>
    <row r="1122" spans="2:36" outlineLevel="1" x14ac:dyDescent="0.2">
      <c r="C1122" s="119" t="s">
        <v>152</v>
      </c>
      <c r="D1122" s="329"/>
      <c r="E1122" s="329"/>
      <c r="F1122" s="329"/>
      <c r="G1122" s="329"/>
      <c r="H1122" s="329"/>
      <c r="I1122" s="330"/>
      <c r="J1122" s="330"/>
      <c r="K1122" s="330"/>
      <c r="L1122" s="330"/>
      <c r="M1122" s="330"/>
      <c r="N1122" s="330"/>
      <c r="O1122" s="330"/>
      <c r="P1122" s="330"/>
      <c r="Q1122" s="330"/>
      <c r="R1122" s="330"/>
      <c r="S1122" s="329"/>
      <c r="T1122" s="329"/>
      <c r="U1122" s="330"/>
      <c r="V1122" s="330"/>
      <c r="W1122" s="330"/>
      <c r="X1122" s="329"/>
      <c r="Y1122" s="329"/>
      <c r="Z1122" s="330"/>
      <c r="AA1122" s="329"/>
      <c r="AB1122" s="329"/>
      <c r="AC1122" s="329"/>
      <c r="AD1122" s="329"/>
      <c r="AE1122" s="329"/>
      <c r="AF1122" s="329"/>
      <c r="AG1122" s="329"/>
      <c r="AH1122" s="329"/>
      <c r="AI1122" s="329"/>
      <c r="AJ1122" s="14"/>
    </row>
    <row r="1123" spans="2:36" outlineLevel="1" x14ac:dyDescent="0.2">
      <c r="C1123" s="119" t="s">
        <v>152</v>
      </c>
      <c r="D1123" s="329"/>
      <c r="E1123" s="328" t="s">
        <v>311</v>
      </c>
      <c r="F1123" s="329"/>
      <c r="G1123" s="329"/>
      <c r="H1123" s="329"/>
      <c r="I1123" s="330"/>
      <c r="J1123" s="330"/>
      <c r="K1123" s="330"/>
      <c r="L1123" s="330"/>
      <c r="M1123" s="330"/>
      <c r="N1123" s="330"/>
      <c r="O1123" s="330"/>
      <c r="P1123" s="330"/>
      <c r="Q1123" s="330"/>
      <c r="R1123" s="330"/>
      <c r="S1123" s="329"/>
      <c r="T1123" s="329"/>
      <c r="U1123" s="330"/>
      <c r="V1123" s="330"/>
      <c r="W1123" s="330"/>
      <c r="X1123" s="329"/>
      <c r="Y1123" s="329"/>
      <c r="Z1123" s="330"/>
      <c r="AA1123" s="329"/>
      <c r="AB1123" s="329"/>
      <c r="AC1123" s="329"/>
      <c r="AD1123" s="329"/>
      <c r="AE1123" s="329"/>
      <c r="AF1123" s="329"/>
      <c r="AG1123" s="329"/>
      <c r="AH1123" s="329"/>
      <c r="AI1123" s="329"/>
      <c r="AJ1123" s="14"/>
    </row>
    <row r="1124" spans="2:36" outlineLevel="1" x14ac:dyDescent="0.2">
      <c r="C1124" s="119" t="s">
        <v>152</v>
      </c>
      <c r="D1124" s="329"/>
      <c r="E1124" s="329"/>
      <c r="F1124" s="329" t="s">
        <v>312</v>
      </c>
      <c r="G1124" s="329"/>
      <c r="H1124" s="329"/>
      <c r="I1124" s="330"/>
      <c r="J1124" s="330"/>
      <c r="K1124" s="330"/>
      <c r="L1124" s="330"/>
      <c r="M1124" s="330"/>
      <c r="N1124" s="330"/>
      <c r="O1124" s="330"/>
      <c r="P1124" s="330"/>
      <c r="Q1124" s="16" t="s">
        <v>110</v>
      </c>
      <c r="R1124" s="392">
        <v>0</v>
      </c>
      <c r="S1124" s="393">
        <v>0</v>
      </c>
      <c r="T1124" s="393">
        <v>0</v>
      </c>
      <c r="U1124" s="394">
        <v>0</v>
      </c>
      <c r="V1124" s="394">
        <v>0</v>
      </c>
      <c r="W1124" s="395">
        <v>0</v>
      </c>
      <c r="X1124" s="393">
        <v>0</v>
      </c>
      <c r="Y1124" s="393">
        <v>0</v>
      </c>
      <c r="Z1124" s="394">
        <v>0</v>
      </c>
      <c r="AA1124" s="393">
        <v>0</v>
      </c>
      <c r="AB1124" s="396">
        <v>0</v>
      </c>
      <c r="AC1124" s="396">
        <v>0</v>
      </c>
      <c r="AD1124" s="396">
        <v>0</v>
      </c>
      <c r="AE1124" s="396">
        <v>0</v>
      </c>
      <c r="AF1124" s="396">
        <v>0</v>
      </c>
      <c r="AG1124" s="396">
        <v>0</v>
      </c>
      <c r="AH1124" s="397">
        <v>0</v>
      </c>
      <c r="AI1124" s="397">
        <v>0</v>
      </c>
      <c r="AJ1124" s="14"/>
    </row>
    <row r="1125" spans="2:36" outlineLevel="1" x14ac:dyDescent="0.2">
      <c r="C1125" s="119" t="s">
        <v>152</v>
      </c>
      <c r="D1125" s="329"/>
      <c r="E1125" s="329"/>
      <c r="F1125" s="329" t="s">
        <v>313</v>
      </c>
      <c r="G1125" s="329"/>
      <c r="H1125" s="329"/>
      <c r="I1125" s="330"/>
      <c r="J1125" s="330"/>
      <c r="K1125" s="330"/>
      <c r="L1125" s="330"/>
      <c r="M1125" s="330"/>
      <c r="N1125" s="330"/>
      <c r="O1125" s="330"/>
      <c r="P1125" s="330"/>
      <c r="Q1125" s="16" t="s">
        <v>110</v>
      </c>
      <c r="R1125" s="380"/>
      <c r="S1125" s="381"/>
      <c r="T1125" s="381"/>
      <c r="U1125" s="382"/>
      <c r="V1125" s="382"/>
      <c r="W1125" s="383"/>
      <c r="X1125" s="381"/>
      <c r="Y1125" s="381"/>
      <c r="Z1125" s="382"/>
      <c r="AA1125" s="381"/>
      <c r="AB1125" s="329"/>
      <c r="AC1125" s="329"/>
      <c r="AD1125" s="329"/>
      <c r="AE1125" s="329"/>
      <c r="AF1125" s="329"/>
      <c r="AG1125" s="329"/>
      <c r="AH1125" s="384"/>
      <c r="AI1125" s="384"/>
      <c r="AJ1125" s="14"/>
    </row>
    <row r="1126" spans="2:36" outlineLevel="1" x14ac:dyDescent="0.2">
      <c r="C1126" s="119" t="s">
        <v>152</v>
      </c>
      <c r="D1126" s="329"/>
      <c r="E1126" s="329"/>
      <c r="F1126" s="329" t="s">
        <v>314</v>
      </c>
      <c r="G1126" s="329"/>
      <c r="H1126" s="329"/>
      <c r="I1126" s="330"/>
      <c r="J1126" s="330"/>
      <c r="K1126" s="330"/>
      <c r="L1126" s="330"/>
      <c r="M1126" s="330"/>
      <c r="N1126" s="330"/>
      <c r="O1126" s="330"/>
      <c r="P1126" s="330"/>
      <c r="Q1126" s="16" t="s">
        <v>110</v>
      </c>
      <c r="R1126" s="398">
        <v>0</v>
      </c>
      <c r="S1126" s="399">
        <v>0</v>
      </c>
      <c r="T1126" s="399">
        <v>0</v>
      </c>
      <c r="U1126" s="400">
        <v>0</v>
      </c>
      <c r="V1126" s="400">
        <v>0</v>
      </c>
      <c r="W1126" s="401">
        <v>0</v>
      </c>
      <c r="X1126" s="399">
        <v>0</v>
      </c>
      <c r="Y1126" s="399">
        <v>0</v>
      </c>
      <c r="Z1126" s="400">
        <v>0</v>
      </c>
      <c r="AA1126" s="399">
        <v>0</v>
      </c>
      <c r="AB1126" s="339">
        <v>0</v>
      </c>
      <c r="AC1126" s="339">
        <v>0</v>
      </c>
      <c r="AD1126" s="339">
        <v>0</v>
      </c>
      <c r="AE1126" s="339">
        <v>0</v>
      </c>
      <c r="AF1126" s="339">
        <v>0</v>
      </c>
      <c r="AG1126" s="339">
        <v>0</v>
      </c>
      <c r="AH1126" s="402">
        <v>0</v>
      </c>
      <c r="AI1126" s="402">
        <v>0</v>
      </c>
      <c r="AJ1126" s="14"/>
    </row>
    <row r="1127" spans="2:36" outlineLevel="1" x14ac:dyDescent="0.2">
      <c r="C1127" s="119" t="s">
        <v>152</v>
      </c>
      <c r="D1127" s="329"/>
      <c r="E1127" s="329"/>
      <c r="F1127" s="329" t="s">
        <v>315</v>
      </c>
      <c r="G1127" s="329"/>
      <c r="H1127" s="329"/>
      <c r="I1127" s="330"/>
      <c r="J1127" s="330"/>
      <c r="K1127" s="330"/>
      <c r="L1127" s="330"/>
      <c r="M1127" s="330"/>
      <c r="N1127" s="330"/>
      <c r="O1127" s="330"/>
      <c r="P1127" s="330"/>
      <c r="Q1127" s="16" t="s">
        <v>110</v>
      </c>
      <c r="R1127" s="304">
        <v>0</v>
      </c>
      <c r="S1127" s="305">
        <v>0</v>
      </c>
      <c r="T1127" s="305">
        <v>0</v>
      </c>
      <c r="U1127" s="305">
        <v>0</v>
      </c>
      <c r="V1127" s="305">
        <v>0</v>
      </c>
      <c r="W1127" s="306">
        <v>0</v>
      </c>
      <c r="X1127" s="305">
        <v>0</v>
      </c>
      <c r="Y1127" s="305">
        <v>0</v>
      </c>
      <c r="Z1127" s="305">
        <v>0</v>
      </c>
      <c r="AA1127" s="305">
        <v>0</v>
      </c>
      <c r="AB1127" s="307">
        <v>0</v>
      </c>
      <c r="AC1127" s="307">
        <v>0</v>
      </c>
      <c r="AD1127" s="307">
        <v>0</v>
      </c>
      <c r="AE1127" s="307">
        <v>0</v>
      </c>
      <c r="AF1127" s="307">
        <v>0</v>
      </c>
      <c r="AG1127" s="307">
        <v>0</v>
      </c>
      <c r="AH1127" s="362">
        <v>0</v>
      </c>
      <c r="AI1127" s="362">
        <v>0</v>
      </c>
      <c r="AJ1127" s="14"/>
    </row>
    <row r="1128" spans="2:36" outlineLevel="1" x14ac:dyDescent="0.2">
      <c r="C1128" s="119" t="s">
        <v>152</v>
      </c>
      <c r="D1128" s="329"/>
      <c r="E1128" s="329"/>
      <c r="F1128" s="364" t="s">
        <v>316</v>
      </c>
      <c r="G1128" s="364"/>
      <c r="H1128" s="364"/>
      <c r="I1128" s="365"/>
      <c r="J1128" s="365"/>
      <c r="K1128" s="365"/>
      <c r="L1128" s="365"/>
      <c r="M1128" s="365"/>
      <c r="N1128" s="365"/>
      <c r="O1128" s="365"/>
      <c r="P1128" s="365"/>
      <c r="Q1128" s="366" t="s">
        <v>110</v>
      </c>
      <c r="R1128" s="390">
        <v>0</v>
      </c>
      <c r="S1128" s="390">
        <v>0</v>
      </c>
      <c r="T1128" s="390">
        <v>0</v>
      </c>
      <c r="U1128" s="390">
        <v>0</v>
      </c>
      <c r="V1128" s="390">
        <v>0</v>
      </c>
      <c r="W1128" s="390">
        <v>0</v>
      </c>
      <c r="X1128" s="390">
        <v>0</v>
      </c>
      <c r="Y1128" s="390">
        <v>0</v>
      </c>
      <c r="Z1128" s="390">
        <v>0</v>
      </c>
      <c r="AA1128" s="390">
        <v>0</v>
      </c>
      <c r="AB1128" s="390">
        <v>0</v>
      </c>
      <c r="AC1128" s="390">
        <v>0</v>
      </c>
      <c r="AD1128" s="390">
        <v>0</v>
      </c>
      <c r="AE1128" s="390">
        <v>0</v>
      </c>
      <c r="AF1128" s="390">
        <v>0</v>
      </c>
      <c r="AG1128" s="390">
        <v>0</v>
      </c>
      <c r="AH1128" s="390">
        <v>0</v>
      </c>
      <c r="AI1128" s="390">
        <v>0</v>
      </c>
      <c r="AJ1128" s="14"/>
    </row>
    <row r="1129" spans="2:36" outlineLevel="1" x14ac:dyDescent="0.2">
      <c r="C1129" s="119" t="s">
        <v>152</v>
      </c>
      <c r="D1129" s="329"/>
      <c r="E1129" s="329"/>
      <c r="F1129" s="329"/>
      <c r="G1129" s="329"/>
      <c r="H1129" s="329"/>
      <c r="I1129" s="330"/>
      <c r="J1129" s="330"/>
      <c r="K1129" s="330"/>
      <c r="L1129" s="330"/>
      <c r="M1129" s="330"/>
      <c r="N1129" s="330"/>
      <c r="O1129" s="330"/>
      <c r="P1129" s="330"/>
      <c r="Q1129" s="330"/>
      <c r="R1129" s="330"/>
      <c r="S1129" s="329"/>
      <c r="T1129" s="329"/>
      <c r="U1129" s="330"/>
      <c r="V1129" s="330"/>
      <c r="W1129" s="330"/>
      <c r="X1129" s="329"/>
      <c r="Y1129" s="329"/>
      <c r="Z1129" s="330"/>
      <c r="AA1129" s="329"/>
      <c r="AB1129" s="329"/>
      <c r="AC1129" s="329"/>
      <c r="AD1129" s="329"/>
      <c r="AE1129" s="329"/>
      <c r="AF1129" s="329"/>
      <c r="AG1129" s="329"/>
      <c r="AH1129" s="329"/>
      <c r="AI1129" s="329"/>
      <c r="AJ1129" s="14"/>
    </row>
    <row r="1130" spans="2:36" s="310" customFormat="1" outlineLevel="1" x14ac:dyDescent="0.2">
      <c r="C1130" s="119" t="s">
        <v>152</v>
      </c>
      <c r="E1130" s="328" t="s">
        <v>317</v>
      </c>
      <c r="F1130" s="259"/>
      <c r="G1130" s="329"/>
      <c r="H1130" s="329"/>
      <c r="I1130" s="330"/>
      <c r="J1130" s="330"/>
      <c r="K1130" s="330"/>
      <c r="L1130" s="330"/>
      <c r="M1130" s="330"/>
      <c r="N1130" s="330"/>
      <c r="O1130" s="330"/>
      <c r="P1130" s="330"/>
      <c r="Q1130" s="16" t="s">
        <v>110</v>
      </c>
      <c r="R1130" s="340">
        <v>0</v>
      </c>
      <c r="S1130" s="341">
        <v>0</v>
      </c>
      <c r="T1130" s="341">
        <v>0</v>
      </c>
      <c r="U1130" s="341">
        <v>0</v>
      </c>
      <c r="V1130" s="341">
        <v>0</v>
      </c>
      <c r="W1130" s="342">
        <v>0</v>
      </c>
      <c r="X1130" s="341">
        <v>0</v>
      </c>
      <c r="Y1130" s="341">
        <v>0</v>
      </c>
      <c r="Z1130" s="341">
        <v>0</v>
      </c>
      <c r="AA1130" s="341">
        <v>0</v>
      </c>
      <c r="AB1130" s="343">
        <v>0</v>
      </c>
      <c r="AC1130" s="343">
        <v>0</v>
      </c>
      <c r="AD1130" s="343">
        <v>0</v>
      </c>
      <c r="AE1130" s="343">
        <v>0</v>
      </c>
      <c r="AF1130" s="343">
        <v>0</v>
      </c>
      <c r="AG1130" s="343">
        <v>0</v>
      </c>
      <c r="AH1130" s="344">
        <v>0</v>
      </c>
      <c r="AI1130" s="344">
        <v>0</v>
      </c>
      <c r="AJ1130" s="403"/>
    </row>
    <row r="1131" spans="2:36" outlineLevel="1" x14ac:dyDescent="0.2">
      <c r="C1131" s="119" t="s">
        <v>152</v>
      </c>
      <c r="D1131" s="259"/>
      <c r="E1131" s="259"/>
      <c r="G1131" s="259"/>
      <c r="H1131" s="259"/>
      <c r="I1131" s="16"/>
      <c r="J1131" s="16"/>
      <c r="K1131" s="16"/>
      <c r="L1131" s="16"/>
      <c r="M1131" s="16"/>
      <c r="N1131" s="16"/>
      <c r="O1131" s="16"/>
      <c r="P1131" s="16"/>
      <c r="Q1131" s="16"/>
      <c r="R1131" s="16"/>
      <c r="S1131" s="259"/>
      <c r="T1131" s="259"/>
      <c r="U1131" s="16"/>
      <c r="V1131" s="16"/>
      <c r="W1131" s="16"/>
      <c r="X1131" s="259"/>
      <c r="Y1131" s="259"/>
      <c r="Z1131" s="16"/>
      <c r="AA1131" s="259"/>
      <c r="AB1131" s="259"/>
      <c r="AC1131" s="259"/>
      <c r="AD1131" s="259"/>
      <c r="AE1131" s="259"/>
      <c r="AF1131" s="259"/>
      <c r="AG1131" s="259"/>
      <c r="AH1131" s="259"/>
      <c r="AI1131" s="259"/>
      <c r="AJ1131" s="14"/>
    </row>
    <row r="1132" spans="2:36" s="11" customFormat="1" outlineLevel="1" x14ac:dyDescent="0.2">
      <c r="B1132" s="310"/>
      <c r="C1132" s="119" t="s">
        <v>152</v>
      </c>
      <c r="E1132" s="120" t="s">
        <v>318</v>
      </c>
      <c r="F1132" s="121"/>
      <c r="G1132" s="121"/>
      <c r="H1132" s="121"/>
      <c r="I1132" s="121"/>
      <c r="J1132" s="121"/>
      <c r="K1132" s="121"/>
      <c r="L1132" s="121"/>
      <c r="M1132" s="121"/>
      <c r="N1132" s="121"/>
      <c r="O1132" s="121"/>
      <c r="P1132" s="121"/>
      <c r="Q1132" s="122"/>
      <c r="R1132" s="123"/>
      <c r="S1132" s="123"/>
      <c r="T1132" s="123"/>
      <c r="U1132" s="123"/>
      <c r="V1132" s="123"/>
      <c r="W1132" s="123"/>
      <c r="X1132" s="123"/>
      <c r="Y1132" s="123"/>
      <c r="Z1132" s="123"/>
      <c r="AA1132" s="123"/>
      <c r="AB1132" s="123"/>
      <c r="AC1132" s="123"/>
      <c r="AD1132" s="123"/>
      <c r="AE1132" s="123"/>
      <c r="AF1132" s="123"/>
      <c r="AG1132" s="123"/>
      <c r="AH1132" s="123"/>
      <c r="AI1132" s="123"/>
    </row>
    <row r="1133" spans="2:36" outlineLevel="1" x14ac:dyDescent="0.2">
      <c r="C1133" s="119" t="s">
        <v>152</v>
      </c>
      <c r="D1133" s="259"/>
      <c r="E1133" s="259"/>
      <c r="F1133" s="259"/>
      <c r="G1133" s="259"/>
      <c r="H1133" s="259"/>
      <c r="I1133" s="16"/>
      <c r="J1133" s="16"/>
      <c r="K1133" s="16"/>
      <c r="L1133" s="16"/>
      <c r="M1133" s="16"/>
      <c r="N1133" s="16"/>
      <c r="O1133" s="16"/>
      <c r="P1133" s="16"/>
      <c r="Q1133" s="16"/>
      <c r="R1133" s="16"/>
      <c r="S1133" s="259"/>
      <c r="T1133" s="259"/>
      <c r="U1133" s="16"/>
      <c r="V1133" s="16"/>
      <c r="W1133" s="16"/>
      <c r="X1133" s="259"/>
      <c r="Y1133" s="259"/>
      <c r="Z1133" s="16"/>
      <c r="AA1133" s="259"/>
      <c r="AB1133" s="259"/>
      <c r="AC1133" s="259"/>
      <c r="AD1133" s="259"/>
      <c r="AE1133" s="259"/>
      <c r="AF1133" s="259"/>
      <c r="AG1133" s="259"/>
      <c r="AH1133" s="259"/>
      <c r="AI1133" s="259"/>
      <c r="AJ1133" s="14"/>
    </row>
    <row r="1134" spans="2:36" outlineLevel="1" x14ac:dyDescent="0.2">
      <c r="C1134" s="119" t="s">
        <v>152</v>
      </c>
      <c r="D1134" s="259"/>
      <c r="E1134" s="373" t="s">
        <v>319</v>
      </c>
      <c r="F1134" s="259"/>
      <c r="G1134" s="259"/>
      <c r="H1134" s="259"/>
      <c r="I1134" s="16"/>
      <c r="J1134" s="16"/>
      <c r="K1134" s="16"/>
      <c r="L1134" s="16"/>
      <c r="M1134" s="16"/>
      <c r="N1134" s="16"/>
      <c r="O1134" s="16"/>
      <c r="P1134" s="16"/>
      <c r="Q1134" s="16" t="s">
        <v>110</v>
      </c>
      <c r="R1134" s="340">
        <v>0</v>
      </c>
      <c r="S1134" s="341">
        <v>0</v>
      </c>
      <c r="T1134" s="341">
        <v>0</v>
      </c>
      <c r="U1134" s="341">
        <v>0</v>
      </c>
      <c r="V1134" s="341">
        <v>0</v>
      </c>
      <c r="W1134" s="342">
        <v>0</v>
      </c>
      <c r="X1134" s="341">
        <v>0</v>
      </c>
      <c r="Y1134" s="341">
        <v>0</v>
      </c>
      <c r="Z1134" s="341">
        <v>0</v>
      </c>
      <c r="AA1134" s="341">
        <v>0</v>
      </c>
      <c r="AB1134" s="343">
        <v>0</v>
      </c>
      <c r="AC1134" s="343">
        <v>0</v>
      </c>
      <c r="AD1134" s="343">
        <v>0</v>
      </c>
      <c r="AE1134" s="343">
        <v>0</v>
      </c>
      <c r="AF1134" s="343">
        <v>0</v>
      </c>
      <c r="AG1134" s="343">
        <v>0</v>
      </c>
      <c r="AH1134" s="344">
        <v>0</v>
      </c>
      <c r="AI1134" s="344">
        <v>0</v>
      </c>
      <c r="AJ1134" s="14"/>
    </row>
    <row r="1135" spans="2:36" outlineLevel="1" x14ac:dyDescent="0.2">
      <c r="C1135" s="119" t="s">
        <v>152</v>
      </c>
      <c r="D1135" s="259"/>
      <c r="E1135" s="373"/>
      <c r="F1135" s="259"/>
      <c r="G1135" s="259"/>
      <c r="H1135" s="259"/>
      <c r="I1135" s="16"/>
      <c r="J1135" s="16"/>
      <c r="K1135" s="16"/>
      <c r="L1135" s="16"/>
      <c r="M1135" s="16"/>
      <c r="N1135" s="16"/>
      <c r="O1135" s="16"/>
      <c r="P1135" s="16"/>
      <c r="Q1135" s="16"/>
      <c r="R1135" s="16"/>
      <c r="S1135" s="259"/>
      <c r="T1135" s="259"/>
      <c r="U1135" s="16"/>
      <c r="V1135" s="16"/>
      <c r="W1135" s="16"/>
      <c r="X1135" s="259"/>
      <c r="Y1135" s="259"/>
      <c r="Z1135" s="16"/>
      <c r="AA1135" s="259"/>
      <c r="AB1135" s="259"/>
      <c r="AC1135" s="259"/>
      <c r="AD1135" s="259"/>
      <c r="AE1135" s="259"/>
      <c r="AF1135" s="259"/>
      <c r="AG1135" s="259"/>
      <c r="AH1135" s="259"/>
      <c r="AI1135" s="259"/>
      <c r="AJ1135" s="14"/>
    </row>
    <row r="1136" spans="2:36" s="310" customFormat="1" outlineLevel="1" x14ac:dyDescent="0.2">
      <c r="C1136" s="119" t="s">
        <v>152</v>
      </c>
      <c r="D1136" s="329"/>
      <c r="E1136" s="328" t="s">
        <v>320</v>
      </c>
      <c r="F1136" s="329"/>
      <c r="G1136" s="329"/>
      <c r="H1136" s="329"/>
      <c r="I1136" s="330"/>
      <c r="J1136" s="330"/>
      <c r="K1136" s="330"/>
      <c r="L1136" s="330"/>
      <c r="M1136" s="330"/>
      <c r="N1136" s="330"/>
      <c r="O1136" s="330"/>
      <c r="P1136" s="330"/>
      <c r="Q1136" s="16" t="s">
        <v>110</v>
      </c>
      <c r="R1136" s="404">
        <v>0</v>
      </c>
      <c r="S1136" s="405">
        <v>0</v>
      </c>
      <c r="T1136" s="405">
        <v>0</v>
      </c>
      <c r="U1136" s="405">
        <v>0</v>
      </c>
      <c r="V1136" s="405">
        <v>0</v>
      </c>
      <c r="W1136" s="405">
        <v>0</v>
      </c>
      <c r="X1136" s="405">
        <v>0</v>
      </c>
      <c r="Y1136" s="405">
        <v>0</v>
      </c>
      <c r="Z1136" s="405">
        <v>0</v>
      </c>
      <c r="AA1136" s="405">
        <v>0</v>
      </c>
      <c r="AB1136" s="405">
        <v>0</v>
      </c>
      <c r="AC1136" s="405">
        <v>0</v>
      </c>
      <c r="AD1136" s="405">
        <v>0</v>
      </c>
      <c r="AE1136" s="405">
        <v>0</v>
      </c>
      <c r="AF1136" s="405">
        <v>0</v>
      </c>
      <c r="AG1136" s="405">
        <v>0</v>
      </c>
      <c r="AH1136" s="406">
        <v>0</v>
      </c>
      <c r="AI1136" s="406">
        <v>0</v>
      </c>
      <c r="AJ1136" s="403"/>
    </row>
    <row r="1137" spans="2:36" s="310" customFormat="1" outlineLevel="1" x14ac:dyDescent="0.2">
      <c r="D1137" s="329"/>
      <c r="E1137" s="329"/>
      <c r="F1137" s="329"/>
      <c r="G1137" s="329"/>
      <c r="H1137" s="329"/>
      <c r="I1137" s="330"/>
      <c r="J1137" s="330"/>
      <c r="K1137" s="330"/>
      <c r="L1137" s="330"/>
      <c r="M1137" s="330"/>
      <c r="N1137" s="330"/>
      <c r="O1137" s="330"/>
      <c r="P1137" s="330"/>
      <c r="Q1137" s="330"/>
      <c r="R1137" s="330"/>
      <c r="S1137" s="329"/>
      <c r="T1137" s="329"/>
      <c r="U1137" s="330"/>
      <c r="V1137" s="330"/>
      <c r="W1137" s="330"/>
      <c r="X1137" s="329"/>
      <c r="Y1137" s="329"/>
      <c r="Z1137" s="330"/>
      <c r="AA1137" s="329"/>
      <c r="AB1137" s="329"/>
      <c r="AC1137" s="329"/>
      <c r="AD1137" s="329"/>
      <c r="AE1137" s="329"/>
      <c r="AF1137" s="329"/>
      <c r="AG1137" s="329"/>
      <c r="AH1137" s="329"/>
      <c r="AI1137" s="329"/>
      <c r="AJ1137" s="403"/>
    </row>
    <row r="1138" spans="2:36" x14ac:dyDescent="0.2">
      <c r="C1138" s="116">
        <v>29</v>
      </c>
      <c r="D1138" s="67" t="s">
        <v>158</v>
      </c>
      <c r="E1138" s="67"/>
      <c r="F1138" s="67"/>
      <c r="G1138" s="67" t="s">
        <v>298</v>
      </c>
      <c r="H1138" s="102"/>
      <c r="I1138" s="67"/>
      <c r="J1138" s="67"/>
      <c r="K1138" s="102"/>
      <c r="L1138" s="67"/>
      <c r="M1138" s="67"/>
      <c r="N1138" s="67"/>
      <c r="O1138" s="67"/>
      <c r="P1138" s="67"/>
      <c r="Q1138" s="117" t="s">
        <v>110</v>
      </c>
      <c r="R1138" s="118">
        <v>0</v>
      </c>
      <c r="S1138" s="118">
        <v>0</v>
      </c>
      <c r="T1138" s="118">
        <v>0</v>
      </c>
      <c r="U1138" s="118">
        <v>0</v>
      </c>
      <c r="V1138" s="118">
        <v>0</v>
      </c>
      <c r="W1138" s="118">
        <v>11.520461253938103</v>
      </c>
      <c r="X1138" s="118">
        <v>0</v>
      </c>
      <c r="Y1138" s="118">
        <v>0</v>
      </c>
      <c r="Z1138" s="118">
        <v>0</v>
      </c>
      <c r="AA1138" s="118">
        <v>0</v>
      </c>
      <c r="AB1138" s="118">
        <v>0</v>
      </c>
      <c r="AC1138" s="118">
        <v>0</v>
      </c>
      <c r="AD1138" s="118">
        <v>0</v>
      </c>
      <c r="AE1138" s="118">
        <v>0</v>
      </c>
      <c r="AF1138" s="118">
        <v>0</v>
      </c>
      <c r="AG1138" s="118">
        <v>0</v>
      </c>
      <c r="AH1138" s="118">
        <v>0</v>
      </c>
      <c r="AI1138" s="118">
        <v>0</v>
      </c>
    </row>
    <row r="1139" spans="2:36" s="11" customFormat="1" outlineLevel="1" x14ac:dyDescent="0.2">
      <c r="B1139" s="310"/>
      <c r="C1139" s="119">
        <v>29</v>
      </c>
      <c r="E1139" s="120" t="s">
        <v>299</v>
      </c>
      <c r="F1139" s="121"/>
      <c r="G1139" s="121"/>
      <c r="H1139" s="121"/>
      <c r="I1139" s="121"/>
      <c r="J1139" s="121"/>
      <c r="K1139" s="121"/>
      <c r="L1139" s="121"/>
      <c r="M1139" s="121"/>
      <c r="N1139" s="121"/>
      <c r="O1139" s="121"/>
      <c r="P1139" s="121"/>
      <c r="Q1139" s="122"/>
      <c r="R1139" s="123"/>
      <c r="S1139" s="123"/>
      <c r="T1139" s="123"/>
      <c r="U1139" s="123"/>
      <c r="V1139" s="123"/>
      <c r="W1139" s="123"/>
      <c r="X1139" s="123"/>
      <c r="Y1139" s="123"/>
      <c r="Z1139" s="123"/>
      <c r="AA1139" s="123"/>
      <c r="AB1139" s="123"/>
      <c r="AC1139" s="123"/>
      <c r="AD1139" s="123"/>
      <c r="AE1139" s="123"/>
      <c r="AF1139" s="123"/>
      <c r="AG1139" s="123"/>
      <c r="AH1139" s="123"/>
      <c r="AI1139" s="123"/>
    </row>
    <row r="1140" spans="2:36" s="11" customFormat="1" outlineLevel="1" x14ac:dyDescent="0.2">
      <c r="B1140" s="310"/>
      <c r="C1140" s="119">
        <v>29</v>
      </c>
      <c r="E1140" s="359"/>
      <c r="F1140" s="309"/>
      <c r="G1140" s="309"/>
      <c r="H1140" s="309"/>
      <c r="I1140" s="309"/>
      <c r="J1140" s="309"/>
      <c r="K1140" s="309"/>
      <c r="L1140" s="309"/>
      <c r="M1140" s="309"/>
      <c r="N1140" s="309"/>
      <c r="O1140" s="309"/>
      <c r="P1140" s="309"/>
      <c r="Q1140" s="360"/>
      <c r="R1140" s="361"/>
      <c r="S1140" s="361"/>
      <c r="T1140" s="361"/>
      <c r="U1140" s="361"/>
      <c r="V1140" s="361"/>
      <c r="W1140" s="361"/>
      <c r="X1140" s="361"/>
      <c r="Y1140" s="361"/>
      <c r="Z1140" s="361"/>
      <c r="AA1140" s="361"/>
      <c r="AB1140" s="361"/>
      <c r="AC1140" s="361"/>
      <c r="AD1140" s="361"/>
      <c r="AE1140" s="361"/>
      <c r="AF1140" s="361"/>
      <c r="AG1140" s="361"/>
      <c r="AH1140" s="361"/>
      <c r="AI1140" s="361"/>
    </row>
    <row r="1141" spans="2:36" outlineLevel="1" x14ac:dyDescent="0.2">
      <c r="C1141" s="119">
        <v>29</v>
      </c>
      <c r="D1141" s="329"/>
      <c r="E1141" s="124" t="s">
        <v>300</v>
      </c>
      <c r="F1141" s="329"/>
      <c r="G1141" s="329"/>
      <c r="H1141" s="329"/>
      <c r="I1141" s="330"/>
      <c r="J1141" s="330"/>
      <c r="K1141" s="330"/>
      <c r="L1141" s="330"/>
      <c r="M1141" s="330"/>
      <c r="N1141" s="330"/>
      <c r="O1141" s="330"/>
      <c r="P1141" s="330"/>
      <c r="Q1141" s="16" t="s">
        <v>110</v>
      </c>
      <c r="R1141" s="299">
        <v>0</v>
      </c>
      <c r="S1141" s="300">
        <v>0</v>
      </c>
      <c r="T1141" s="300">
        <v>0</v>
      </c>
      <c r="U1141" s="300">
        <v>1419.9675100186669</v>
      </c>
      <c r="V1141" s="300">
        <v>1509.7832161100282</v>
      </c>
      <c r="W1141" s="301">
        <v>1558.5759157399759</v>
      </c>
      <c r="X1141" s="300">
        <v>1954.0957543236145</v>
      </c>
      <c r="Y1141" s="300">
        <v>2089.3569680576875</v>
      </c>
      <c r="Z1141" s="300">
        <v>1802.8271116528645</v>
      </c>
      <c r="AA1141" s="300">
        <v>1844.4984694544432</v>
      </c>
      <c r="AB1141" s="302">
        <v>2568.3019610480378</v>
      </c>
      <c r="AC1141" s="302">
        <v>1861.1630651427574</v>
      </c>
      <c r="AD1141" s="302">
        <v>2077.1138919740752</v>
      </c>
      <c r="AE1141" s="302">
        <v>1993.2870418690541</v>
      </c>
      <c r="AF1141" s="302">
        <v>2402.6459405242672</v>
      </c>
      <c r="AG1141" s="302">
        <v>2111.4837323711054</v>
      </c>
      <c r="AH1141" s="348">
        <v>2176.4950255738668</v>
      </c>
      <c r="AI1141" s="348">
        <v>2122.1503576336258</v>
      </c>
      <c r="AJ1141" s="14"/>
    </row>
    <row r="1142" spans="2:36" outlineLevel="1" x14ac:dyDescent="0.2">
      <c r="C1142" s="119">
        <v>29</v>
      </c>
      <c r="D1142" s="329"/>
      <c r="E1142" s="124" t="s">
        <v>231</v>
      </c>
      <c r="F1142" s="329"/>
      <c r="G1142" s="329"/>
      <c r="H1142" s="329"/>
      <c r="I1142" s="330"/>
      <c r="J1142" s="330"/>
      <c r="K1142" s="330"/>
      <c r="L1142" s="330"/>
      <c r="M1142" s="330"/>
      <c r="N1142" s="330"/>
      <c r="O1142" s="330"/>
      <c r="P1142" s="330"/>
      <c r="Q1142" s="16" t="s">
        <v>110</v>
      </c>
      <c r="R1142" s="314">
        <v>0</v>
      </c>
      <c r="S1142" s="315">
        <v>0</v>
      </c>
      <c r="T1142" s="315">
        <v>0</v>
      </c>
      <c r="U1142" s="315">
        <v>0</v>
      </c>
      <c r="V1142" s="315">
        <v>0</v>
      </c>
      <c r="W1142" s="316">
        <v>0</v>
      </c>
      <c r="X1142" s="315">
        <v>-151.75025202732576</v>
      </c>
      <c r="Y1142" s="315">
        <v>-189.09271077645803</v>
      </c>
      <c r="Z1142" s="315">
        <v>-105.81119895809701</v>
      </c>
      <c r="AA1142" s="315">
        <v>-61.108659485453316</v>
      </c>
      <c r="AB1142" s="5">
        <v>-71.704157341701077</v>
      </c>
      <c r="AC1142" s="5">
        <v>-100.62333625584563</v>
      </c>
      <c r="AD1142" s="5">
        <v>-104.87930283108946</v>
      </c>
      <c r="AE1142" s="5">
        <v>-142.13797719773163</v>
      </c>
      <c r="AF1142" s="5">
        <v>-357.58983002607221</v>
      </c>
      <c r="AG1142" s="5">
        <v>-119.09895729284241</v>
      </c>
      <c r="AH1142" s="350">
        <v>-142.38625372360036</v>
      </c>
      <c r="AI1142" s="350">
        <v>-102.18907596454423</v>
      </c>
      <c r="AJ1142" s="14"/>
    </row>
    <row r="1143" spans="2:36" outlineLevel="1" x14ac:dyDescent="0.2">
      <c r="C1143" s="119">
        <v>29</v>
      </c>
      <c r="D1143" s="329"/>
      <c r="E1143" s="328" t="s">
        <v>230</v>
      </c>
      <c r="F1143" s="329"/>
      <c r="G1143" s="329"/>
      <c r="H1143" s="329"/>
      <c r="I1143" s="330"/>
      <c r="J1143" s="330"/>
      <c r="K1143" s="330"/>
      <c r="L1143" s="330"/>
      <c r="M1143" s="330"/>
      <c r="N1143" s="330"/>
      <c r="O1143" s="330"/>
      <c r="P1143" s="330"/>
      <c r="Q1143" s="16" t="s">
        <v>110</v>
      </c>
      <c r="R1143" s="314">
        <v>0</v>
      </c>
      <c r="S1143" s="315">
        <v>0</v>
      </c>
      <c r="T1143" s="315">
        <v>0</v>
      </c>
      <c r="U1143" s="315">
        <v>0</v>
      </c>
      <c r="V1143" s="315">
        <v>0</v>
      </c>
      <c r="W1143" s="316">
        <v>0</v>
      </c>
      <c r="X1143" s="315">
        <v>0</v>
      </c>
      <c r="Y1143" s="315">
        <v>0</v>
      </c>
      <c r="Z1143" s="315">
        <v>0</v>
      </c>
      <c r="AA1143" s="315">
        <v>0</v>
      </c>
      <c r="AB1143" s="5">
        <v>0</v>
      </c>
      <c r="AC1143" s="5">
        <v>0</v>
      </c>
      <c r="AD1143" s="5">
        <v>0</v>
      </c>
      <c r="AE1143" s="5">
        <v>0</v>
      </c>
      <c r="AF1143" s="5">
        <v>0</v>
      </c>
      <c r="AG1143" s="5">
        <v>0</v>
      </c>
      <c r="AH1143" s="350">
        <v>0</v>
      </c>
      <c r="AI1143" s="350">
        <v>0</v>
      </c>
      <c r="AJ1143" s="14"/>
    </row>
    <row r="1144" spans="2:36" outlineLevel="1" x14ac:dyDescent="0.2">
      <c r="C1144" s="119">
        <v>29</v>
      </c>
      <c r="D1144" s="329"/>
      <c r="E1144" s="328" t="s">
        <v>17</v>
      </c>
      <c r="F1144" s="329"/>
      <c r="G1144" s="329"/>
      <c r="H1144" s="329"/>
      <c r="I1144" s="330"/>
      <c r="J1144" s="330"/>
      <c r="K1144" s="330"/>
      <c r="L1144" s="330"/>
      <c r="M1144" s="330"/>
      <c r="N1144" s="330"/>
      <c r="O1144" s="330"/>
      <c r="P1144" s="330"/>
      <c r="Q1144" s="16" t="s">
        <v>110</v>
      </c>
      <c r="R1144" s="314"/>
      <c r="S1144" s="315"/>
      <c r="T1144" s="315"/>
      <c r="U1144" s="315"/>
      <c r="V1144" s="315"/>
      <c r="W1144" s="316"/>
      <c r="X1144" s="315"/>
      <c r="Y1144" s="315"/>
      <c r="Z1144" s="315"/>
      <c r="AA1144" s="315"/>
      <c r="AB1144" s="5"/>
      <c r="AC1144" s="5"/>
      <c r="AD1144" s="5"/>
      <c r="AE1144" s="5"/>
      <c r="AF1144" s="5"/>
      <c r="AG1144" s="5"/>
      <c r="AH1144" s="350"/>
      <c r="AI1144" s="350"/>
      <c r="AJ1144" s="14"/>
    </row>
    <row r="1145" spans="2:36" outlineLevel="1" x14ac:dyDescent="0.2">
      <c r="C1145" s="119">
        <v>29</v>
      </c>
      <c r="D1145" s="329"/>
      <c r="E1145" s="328" t="s">
        <v>266</v>
      </c>
      <c r="F1145" s="329"/>
      <c r="G1145" s="329"/>
      <c r="H1145" s="329"/>
      <c r="I1145" s="330"/>
      <c r="J1145" s="330"/>
      <c r="K1145" s="330"/>
      <c r="L1145" s="330"/>
      <c r="M1145" s="330"/>
      <c r="N1145" s="330"/>
      <c r="O1145" s="330"/>
      <c r="P1145" s="330"/>
      <c r="Q1145" s="16" t="s">
        <v>110</v>
      </c>
      <c r="R1145" s="314">
        <v>0</v>
      </c>
      <c r="S1145" s="315">
        <v>0</v>
      </c>
      <c r="T1145" s="315">
        <v>0</v>
      </c>
      <c r="U1145" s="315">
        <v>0</v>
      </c>
      <c r="V1145" s="315">
        <v>0</v>
      </c>
      <c r="W1145" s="316">
        <v>62.901123073827392</v>
      </c>
      <c r="X1145" s="315">
        <v>245.46900947293005</v>
      </c>
      <c r="Y1145" s="315">
        <v>277.01448614705453</v>
      </c>
      <c r="Z1145" s="315">
        <v>301.49083684889479</v>
      </c>
      <c r="AA1145" s="315">
        <v>313.28863757338189</v>
      </c>
      <c r="AB1145" s="5">
        <v>326.45136099991583</v>
      </c>
      <c r="AC1145" s="5">
        <v>522.06907063806614</v>
      </c>
      <c r="AD1145" s="5">
        <v>525.07994194306127</v>
      </c>
      <c r="AE1145" s="5">
        <v>528.83503387878409</v>
      </c>
      <c r="AF1145" s="5">
        <v>530.97166807089013</v>
      </c>
      <c r="AG1145" s="5">
        <v>532.69556800556472</v>
      </c>
      <c r="AH1145" s="350">
        <v>536.20589541792992</v>
      </c>
      <c r="AI1145" s="350">
        <v>539.97082005599771</v>
      </c>
      <c r="AJ1145" s="14"/>
    </row>
    <row r="1146" spans="2:36" outlineLevel="1" x14ac:dyDescent="0.2">
      <c r="C1146" s="119">
        <v>29</v>
      </c>
      <c r="D1146" s="329"/>
      <c r="E1146" s="328" t="s">
        <v>267</v>
      </c>
      <c r="F1146" s="329"/>
      <c r="G1146" s="329"/>
      <c r="H1146" s="329"/>
      <c r="I1146" s="330"/>
      <c r="J1146" s="330"/>
      <c r="K1146" s="330"/>
      <c r="L1146" s="330"/>
      <c r="M1146" s="330"/>
      <c r="N1146" s="330"/>
      <c r="O1146" s="330"/>
      <c r="P1146" s="330"/>
      <c r="Q1146" s="16" t="s">
        <v>110</v>
      </c>
      <c r="R1146" s="304">
        <v>0</v>
      </c>
      <c r="S1146" s="305">
        <v>0</v>
      </c>
      <c r="T1146" s="305">
        <v>0</v>
      </c>
      <c r="U1146" s="305">
        <v>0</v>
      </c>
      <c r="V1146" s="305">
        <v>0</v>
      </c>
      <c r="W1146" s="306">
        <v>0</v>
      </c>
      <c r="X1146" s="305">
        <v>0</v>
      </c>
      <c r="Y1146" s="305">
        <v>0</v>
      </c>
      <c r="Z1146" s="305">
        <v>0</v>
      </c>
      <c r="AA1146" s="305">
        <v>0</v>
      </c>
      <c r="AB1146" s="307">
        <v>0</v>
      </c>
      <c r="AC1146" s="307">
        <v>0</v>
      </c>
      <c r="AD1146" s="307">
        <v>0</v>
      </c>
      <c r="AE1146" s="307">
        <v>0</v>
      </c>
      <c r="AF1146" s="307">
        <v>0</v>
      </c>
      <c r="AG1146" s="307">
        <v>0</v>
      </c>
      <c r="AH1146" s="362">
        <v>0</v>
      </c>
      <c r="AI1146" s="362">
        <v>0</v>
      </c>
      <c r="AJ1146" s="14"/>
    </row>
    <row r="1147" spans="2:36" outlineLevel="1" x14ac:dyDescent="0.2">
      <c r="C1147" s="119">
        <v>29</v>
      </c>
      <c r="D1147" s="329"/>
      <c r="E1147" s="328" t="s">
        <v>301</v>
      </c>
      <c r="F1147" s="329"/>
      <c r="G1147" s="329"/>
      <c r="H1147" s="329"/>
      <c r="I1147" s="330"/>
      <c r="J1147" s="330"/>
      <c r="K1147" s="330"/>
      <c r="L1147" s="330"/>
      <c r="M1147" s="330"/>
      <c r="N1147" s="330"/>
      <c r="O1147" s="330"/>
      <c r="P1147" s="330"/>
      <c r="Q1147" s="16"/>
      <c r="R1147" s="5"/>
      <c r="S1147" s="5"/>
      <c r="T1147" s="5"/>
      <c r="U1147" s="5"/>
      <c r="V1147" s="5"/>
      <c r="W1147" s="5"/>
      <c r="X1147" s="5"/>
      <c r="Y1147" s="5"/>
      <c r="Z1147" s="5"/>
      <c r="AA1147" s="5"/>
      <c r="AB1147" s="5"/>
      <c r="AC1147" s="5"/>
      <c r="AD1147" s="5"/>
      <c r="AE1147" s="5"/>
      <c r="AF1147" s="5"/>
      <c r="AG1147" s="5"/>
      <c r="AH1147" s="5"/>
      <c r="AI1147" s="5"/>
      <c r="AJ1147" s="14"/>
    </row>
    <row r="1148" spans="2:36" outlineLevel="1" x14ac:dyDescent="0.2">
      <c r="C1148" s="119">
        <v>29</v>
      </c>
      <c r="D1148" s="329"/>
      <c r="F1148" s="329" t="s">
        <v>270</v>
      </c>
      <c r="G1148" s="329"/>
      <c r="H1148" s="329"/>
      <c r="I1148" s="330"/>
      <c r="J1148" s="330"/>
      <c r="K1148" s="330"/>
      <c r="L1148" s="330"/>
      <c r="M1148" s="330"/>
      <c r="N1148" s="330"/>
      <c r="O1148" s="330"/>
      <c r="P1148" s="330"/>
      <c r="Q1148" s="16" t="s">
        <v>110</v>
      </c>
      <c r="R1148" s="314">
        <v>0</v>
      </c>
      <c r="S1148" s="315">
        <v>0</v>
      </c>
      <c r="T1148" s="315">
        <v>0</v>
      </c>
      <c r="U1148" s="315">
        <v>0</v>
      </c>
      <c r="V1148" s="315">
        <v>0</v>
      </c>
      <c r="W1148" s="316">
        <v>0</v>
      </c>
      <c r="X1148" s="315">
        <v>4869.8939757359904</v>
      </c>
      <c r="Y1148" s="315">
        <v>5653.7285112386708</v>
      </c>
      <c r="Z1148" s="315">
        <v>6201.6268244021994</v>
      </c>
      <c r="AA1148" s="315">
        <v>6387.4848376541358</v>
      </c>
      <c r="AB1148" s="5">
        <v>6742.9278917368274</v>
      </c>
      <c r="AC1148" s="5">
        <v>6995.1220834862079</v>
      </c>
      <c r="AD1148" s="5">
        <v>7014.1237562849929</v>
      </c>
      <c r="AE1148" s="5">
        <v>7090.6413577917729</v>
      </c>
      <c r="AF1148" s="5">
        <v>7131.8006525712481</v>
      </c>
      <c r="AG1148" s="5">
        <v>7157.6645262965103</v>
      </c>
      <c r="AH1148" s="350">
        <v>7186.078927909728</v>
      </c>
      <c r="AI1148" s="350">
        <v>7268.8567635411009</v>
      </c>
      <c r="AJ1148" s="14"/>
    </row>
    <row r="1149" spans="2:36" outlineLevel="1" x14ac:dyDescent="0.2">
      <c r="C1149" s="119">
        <v>29</v>
      </c>
      <c r="D1149" s="329"/>
      <c r="E1149" s="329"/>
      <c r="F1149" s="329" t="s">
        <v>271</v>
      </c>
      <c r="G1149" s="329"/>
      <c r="H1149" s="329"/>
      <c r="I1149" s="330"/>
      <c r="J1149" s="330"/>
      <c r="K1149" s="330"/>
      <c r="L1149" s="330"/>
      <c r="M1149" s="330"/>
      <c r="N1149" s="330"/>
      <c r="O1149" s="330"/>
      <c r="P1149" s="330"/>
      <c r="Q1149" s="16" t="s">
        <v>110</v>
      </c>
      <c r="R1149" s="314">
        <v>0</v>
      </c>
      <c r="S1149" s="315">
        <v>0</v>
      </c>
      <c r="T1149" s="315">
        <v>0</v>
      </c>
      <c r="U1149" s="315">
        <v>0</v>
      </c>
      <c r="V1149" s="315">
        <v>0</v>
      </c>
      <c r="W1149" s="316">
        <v>0</v>
      </c>
      <c r="X1149" s="315">
        <v>695.2003138790767</v>
      </c>
      <c r="Y1149" s="315">
        <v>448.38531290097353</v>
      </c>
      <c r="Z1149" s="315">
        <v>87.345958794945915</v>
      </c>
      <c r="AA1149" s="315">
        <v>251.59939414684999</v>
      </c>
      <c r="AB1149" s="5">
        <v>142.1580901558753</v>
      </c>
      <c r="AC1149" s="5">
        <v>95.850180627186433</v>
      </c>
      <c r="AD1149" s="5">
        <v>153.36610933518079</v>
      </c>
      <c r="AE1149" s="5">
        <v>118.00780260787668</v>
      </c>
      <c r="AF1149" s="5">
        <v>102.71238155366296</v>
      </c>
      <c r="AG1149" s="5">
        <v>105.26290944161929</v>
      </c>
      <c r="AH1149" s="350">
        <v>159.62634345977378</v>
      </c>
      <c r="AI1149" s="350">
        <v>111.88904743934361</v>
      </c>
      <c r="AJ1149" s="14"/>
    </row>
    <row r="1150" spans="2:36" outlineLevel="1" x14ac:dyDescent="0.2">
      <c r="C1150" s="119">
        <v>29</v>
      </c>
      <c r="D1150" s="329"/>
      <c r="E1150" s="329"/>
      <c r="F1150" s="329" t="s">
        <v>290</v>
      </c>
      <c r="G1150" s="329"/>
      <c r="H1150" s="329"/>
      <c r="I1150" s="330"/>
      <c r="J1150" s="330"/>
      <c r="K1150" s="330"/>
      <c r="L1150" s="330"/>
      <c r="M1150" s="330"/>
      <c r="N1150" s="330"/>
      <c r="O1150" s="330"/>
      <c r="P1150" s="330"/>
      <c r="Q1150" s="16" t="s">
        <v>110</v>
      </c>
      <c r="R1150" s="304">
        <v>0</v>
      </c>
      <c r="S1150" s="305">
        <v>0</v>
      </c>
      <c r="T1150" s="305">
        <v>0</v>
      </c>
      <c r="U1150" s="305">
        <v>0</v>
      </c>
      <c r="V1150" s="305">
        <v>0</v>
      </c>
      <c r="W1150" s="306">
        <v>0</v>
      </c>
      <c r="X1150" s="305">
        <v>0</v>
      </c>
      <c r="Y1150" s="305">
        <v>0</v>
      </c>
      <c r="Z1150" s="305">
        <v>0</v>
      </c>
      <c r="AA1150" s="305">
        <v>0</v>
      </c>
      <c r="AB1150" s="307">
        <v>0</v>
      </c>
      <c r="AC1150" s="307">
        <v>0</v>
      </c>
      <c r="AD1150" s="307">
        <v>0</v>
      </c>
      <c r="AE1150" s="307">
        <v>0</v>
      </c>
      <c r="AF1150" s="307">
        <v>0</v>
      </c>
      <c r="AG1150" s="307">
        <v>0</v>
      </c>
      <c r="AH1150" s="362">
        <v>0</v>
      </c>
      <c r="AI1150" s="362">
        <v>0</v>
      </c>
      <c r="AJ1150" s="14"/>
    </row>
    <row r="1151" spans="2:36" outlineLevel="1" x14ac:dyDescent="0.2">
      <c r="C1151" s="119">
        <v>29</v>
      </c>
      <c r="D1151" s="329"/>
      <c r="E1151" s="329"/>
      <c r="F1151" s="363" t="s">
        <v>302</v>
      </c>
      <c r="G1151" s="364"/>
      <c r="H1151" s="364"/>
      <c r="I1151" s="365"/>
      <c r="J1151" s="365"/>
      <c r="K1151" s="365"/>
      <c r="L1151" s="365"/>
      <c r="M1151" s="365"/>
      <c r="N1151" s="365"/>
      <c r="O1151" s="365"/>
      <c r="P1151" s="365"/>
      <c r="Q1151" s="366" t="s">
        <v>110</v>
      </c>
      <c r="R1151" s="367">
        <v>0</v>
      </c>
      <c r="S1151" s="368">
        <v>0</v>
      </c>
      <c r="T1151" s="368">
        <v>0</v>
      </c>
      <c r="U1151" s="368">
        <v>0</v>
      </c>
      <c r="V1151" s="368">
        <v>0</v>
      </c>
      <c r="W1151" s="369">
        <v>0</v>
      </c>
      <c r="X1151" s="368">
        <v>2921.9363854415942</v>
      </c>
      <c r="Y1151" s="368">
        <v>3392.2371067432023</v>
      </c>
      <c r="Z1151" s="368">
        <v>3720.9760946413194</v>
      </c>
      <c r="AA1151" s="368">
        <v>3832.4909025924812</v>
      </c>
      <c r="AB1151" s="327">
        <v>4045.7567350420964</v>
      </c>
      <c r="AC1151" s="327">
        <v>4197.0732500917247</v>
      </c>
      <c r="AD1151" s="327">
        <v>4208.4742537709953</v>
      </c>
      <c r="AE1151" s="327">
        <v>4254.3848146750634</v>
      </c>
      <c r="AF1151" s="327">
        <v>4279.0803915427487</v>
      </c>
      <c r="AG1151" s="327">
        <v>4294.5987157779064</v>
      </c>
      <c r="AH1151" s="370">
        <v>4311.647356745837</v>
      </c>
      <c r="AI1151" s="370">
        <v>4361.3140581246607</v>
      </c>
      <c r="AJ1151" s="14"/>
    </row>
    <row r="1152" spans="2:36" outlineLevel="1" x14ac:dyDescent="0.2">
      <c r="C1152" s="119">
        <v>29</v>
      </c>
      <c r="D1152" s="329"/>
      <c r="E1152" s="329"/>
      <c r="F1152" s="371" t="s">
        <v>303</v>
      </c>
      <c r="G1152" s="329"/>
      <c r="H1152" s="329"/>
      <c r="I1152" s="330"/>
      <c r="J1152" s="330"/>
      <c r="K1152" s="330"/>
      <c r="L1152" s="330"/>
      <c r="M1152" s="330"/>
      <c r="N1152" s="330"/>
      <c r="O1152" s="330"/>
      <c r="P1152" s="330"/>
      <c r="Q1152" s="16" t="s">
        <v>110</v>
      </c>
      <c r="R1152" s="314">
        <v>0</v>
      </c>
      <c r="S1152" s="315">
        <v>0</v>
      </c>
      <c r="T1152" s="315">
        <v>0</v>
      </c>
      <c r="U1152" s="315">
        <v>0</v>
      </c>
      <c r="V1152" s="315">
        <v>0</v>
      </c>
      <c r="W1152" s="316">
        <v>0</v>
      </c>
      <c r="X1152" s="315">
        <v>417.12018832744599</v>
      </c>
      <c r="Y1152" s="315">
        <v>269.03118774058413</v>
      </c>
      <c r="Z1152" s="315">
        <v>52.407575276967549</v>
      </c>
      <c r="AA1152" s="315">
        <v>150.95963648810999</v>
      </c>
      <c r="AB1152" s="5">
        <v>85.294854093525174</v>
      </c>
      <c r="AC1152" s="5">
        <v>57.510108376311855</v>
      </c>
      <c r="AD1152" s="5">
        <v>92.019665601108471</v>
      </c>
      <c r="AE1152" s="5">
        <v>70.80468156472601</v>
      </c>
      <c r="AF1152" s="5">
        <v>61.627428932197773</v>
      </c>
      <c r="AG1152" s="5">
        <v>63.157745664971571</v>
      </c>
      <c r="AH1152" s="350">
        <v>95.775806075864267</v>
      </c>
      <c r="AI1152" s="350">
        <v>67.133428463606165</v>
      </c>
      <c r="AJ1152" s="14"/>
    </row>
    <row r="1153" spans="2:36" outlineLevel="1" x14ac:dyDescent="0.2">
      <c r="C1153" s="119">
        <v>29</v>
      </c>
      <c r="D1153" s="329"/>
      <c r="E1153" s="329"/>
      <c r="F1153" s="372"/>
      <c r="G1153" s="329"/>
      <c r="H1153" s="329"/>
      <c r="I1153" s="330"/>
      <c r="J1153" s="330"/>
      <c r="K1153" s="330"/>
      <c r="L1153" s="330"/>
      <c r="M1153" s="330"/>
      <c r="N1153" s="330"/>
      <c r="O1153" s="330"/>
      <c r="P1153" s="330"/>
      <c r="Q1153" s="16"/>
      <c r="R1153" s="304"/>
      <c r="S1153" s="305"/>
      <c r="T1153" s="305"/>
      <c r="U1153" s="305"/>
      <c r="V1153" s="305"/>
      <c r="W1153" s="306"/>
      <c r="X1153" s="305"/>
      <c r="Y1153" s="305"/>
      <c r="Z1153" s="305"/>
      <c r="AA1153" s="305"/>
      <c r="AB1153" s="307"/>
      <c r="AC1153" s="307"/>
      <c r="AD1153" s="307"/>
      <c r="AE1153" s="307"/>
      <c r="AF1153" s="307"/>
      <c r="AG1153" s="307"/>
      <c r="AH1153" s="362"/>
      <c r="AI1153" s="362"/>
      <c r="AJ1153" s="14"/>
    </row>
    <row r="1154" spans="2:36" outlineLevel="1" x14ac:dyDescent="0.2">
      <c r="C1154" s="119">
        <v>29</v>
      </c>
      <c r="D1154" s="329"/>
      <c r="E1154" s="329"/>
      <c r="F1154" s="329"/>
      <c r="G1154" s="329"/>
      <c r="H1154" s="329"/>
      <c r="I1154" s="330"/>
      <c r="J1154" s="330"/>
      <c r="K1154" s="330"/>
      <c r="L1154" s="330"/>
      <c r="M1154" s="330"/>
      <c r="N1154" s="330"/>
      <c r="O1154" s="330"/>
      <c r="P1154" s="330"/>
      <c r="Q1154" s="330"/>
      <c r="R1154" s="330"/>
      <c r="S1154" s="329"/>
      <c r="T1154" s="329"/>
      <c r="U1154" s="330"/>
      <c r="V1154" s="330"/>
      <c r="W1154" s="330"/>
      <c r="X1154" s="329"/>
      <c r="Y1154" s="329"/>
      <c r="Z1154" s="330"/>
      <c r="AA1154" s="329"/>
      <c r="AB1154" s="329"/>
      <c r="AC1154" s="329"/>
      <c r="AD1154" s="329"/>
      <c r="AE1154" s="329"/>
      <c r="AF1154" s="329"/>
      <c r="AG1154" s="329"/>
      <c r="AH1154" s="329"/>
      <c r="AI1154" s="329"/>
      <c r="AJ1154" s="14"/>
    </row>
    <row r="1155" spans="2:36" s="11" customFormat="1" outlineLevel="1" x14ac:dyDescent="0.2">
      <c r="B1155" s="310"/>
      <c r="C1155" s="119">
        <v>29</v>
      </c>
      <c r="E1155" s="120" t="s">
        <v>304</v>
      </c>
      <c r="F1155" s="121"/>
      <c r="G1155" s="121"/>
      <c r="H1155" s="121"/>
      <c r="I1155" s="121"/>
      <c r="J1155" s="121"/>
      <c r="K1155" s="121"/>
      <c r="L1155" s="121"/>
      <c r="M1155" s="121"/>
      <c r="N1155" s="121"/>
      <c r="O1155" s="121"/>
      <c r="P1155" s="121"/>
      <c r="Q1155" s="122"/>
      <c r="R1155" s="123"/>
      <c r="S1155" s="123"/>
      <c r="T1155" s="123"/>
      <c r="U1155" s="123"/>
      <c r="V1155" s="123"/>
      <c r="W1155" s="123"/>
      <c r="X1155" s="123"/>
      <c r="Y1155" s="123"/>
      <c r="Z1155" s="123"/>
      <c r="AA1155" s="123"/>
      <c r="AB1155" s="123"/>
      <c r="AC1155" s="123"/>
      <c r="AD1155" s="123"/>
      <c r="AE1155" s="123"/>
      <c r="AF1155" s="123"/>
      <c r="AG1155" s="123"/>
      <c r="AH1155" s="123"/>
      <c r="AI1155" s="123"/>
    </row>
    <row r="1156" spans="2:36" s="11" customFormat="1" outlineLevel="1" x14ac:dyDescent="0.2">
      <c r="B1156" s="310"/>
      <c r="C1156" s="119">
        <v>29</v>
      </c>
      <c r="E1156" s="373" t="s">
        <v>305</v>
      </c>
      <c r="F1156" s="309"/>
      <c r="G1156" s="309"/>
      <c r="H1156" s="309"/>
      <c r="I1156" s="309"/>
      <c r="J1156" s="309"/>
      <c r="K1156" s="309"/>
      <c r="L1156" s="309"/>
      <c r="M1156" s="309"/>
      <c r="N1156" s="309"/>
      <c r="O1156" s="309"/>
      <c r="P1156" s="309"/>
      <c r="Q1156" s="360"/>
      <c r="R1156" s="361"/>
      <c r="S1156" s="361"/>
      <c r="T1156" s="361"/>
      <c r="U1156" s="361"/>
      <c r="V1156" s="361"/>
      <c r="W1156" s="361"/>
      <c r="X1156" s="361"/>
      <c r="Y1156" s="361"/>
      <c r="Z1156" s="361"/>
      <c r="AA1156" s="361"/>
      <c r="AB1156" s="361"/>
      <c r="AC1156" s="361"/>
      <c r="AD1156" s="361"/>
      <c r="AE1156" s="361"/>
      <c r="AF1156" s="361"/>
      <c r="AG1156" s="361"/>
      <c r="AH1156" s="361"/>
      <c r="AI1156" s="361"/>
    </row>
    <row r="1157" spans="2:36" outlineLevel="1" x14ac:dyDescent="0.2">
      <c r="C1157" s="119">
        <v>29</v>
      </c>
      <c r="D1157" s="329"/>
      <c r="E1157" s="329"/>
      <c r="F1157" s="329" t="s">
        <v>306</v>
      </c>
      <c r="G1157" s="329"/>
      <c r="H1157" s="329"/>
      <c r="I1157" s="330"/>
      <c r="J1157" s="330"/>
      <c r="K1157" s="330"/>
      <c r="L1157" s="330"/>
      <c r="M1157" s="330"/>
      <c r="N1157" s="330"/>
      <c r="O1157" s="330"/>
      <c r="P1157" s="330"/>
      <c r="Q1157" s="16" t="s">
        <v>110</v>
      </c>
      <c r="R1157" s="374">
        <v>0</v>
      </c>
      <c r="S1157" s="375">
        <v>0</v>
      </c>
      <c r="T1157" s="375">
        <v>0</v>
      </c>
      <c r="U1157" s="376">
        <v>1419.9675100186669</v>
      </c>
      <c r="V1157" s="376">
        <v>1509.7832161100282</v>
      </c>
      <c r="W1157" s="377">
        <v>1621.4770388138033</v>
      </c>
      <c r="X1157" s="375">
        <v>2047.8145117692188</v>
      </c>
      <c r="Y1157" s="375">
        <v>2177.2787434282841</v>
      </c>
      <c r="Z1157" s="376">
        <v>1998.5067495436622</v>
      </c>
      <c r="AA1157" s="375">
        <v>2096.6784475423719</v>
      </c>
      <c r="AB1157" s="378">
        <v>2823.0491647062527</v>
      </c>
      <c r="AC1157" s="378">
        <v>2282.6087995249777</v>
      </c>
      <c r="AD1157" s="378">
        <v>2497.3145310860468</v>
      </c>
      <c r="AE1157" s="378">
        <v>2379.9840985501064</v>
      </c>
      <c r="AF1157" s="378">
        <v>2576.0277785690851</v>
      </c>
      <c r="AG1157" s="378">
        <v>2525.0803430838278</v>
      </c>
      <c r="AH1157" s="379">
        <v>2570.314667268196</v>
      </c>
      <c r="AI1157" s="379">
        <v>2559.9321017250795</v>
      </c>
      <c r="AJ1157" s="14"/>
    </row>
    <row r="1158" spans="2:36" outlineLevel="1" x14ac:dyDescent="0.2">
      <c r="C1158" s="119">
        <v>29</v>
      </c>
      <c r="D1158" s="329"/>
      <c r="E1158" s="329"/>
      <c r="F1158" s="329" t="s">
        <v>307</v>
      </c>
      <c r="G1158" s="329"/>
      <c r="H1158" s="329"/>
      <c r="I1158" s="330"/>
      <c r="J1158" s="330"/>
      <c r="K1158" s="330"/>
      <c r="L1158" s="330"/>
      <c r="M1158" s="330"/>
      <c r="N1158" s="330"/>
      <c r="O1158" s="330"/>
      <c r="P1158" s="330"/>
      <c r="Q1158" s="16" t="s">
        <v>110</v>
      </c>
      <c r="R1158" s="380"/>
      <c r="S1158" s="381"/>
      <c r="T1158" s="381"/>
      <c r="U1158" s="382"/>
      <c r="V1158" s="382"/>
      <c r="W1158" s="383"/>
      <c r="X1158" s="381"/>
      <c r="Y1158" s="381"/>
      <c r="Z1158" s="382"/>
      <c r="AA1158" s="381"/>
      <c r="AB1158" s="329"/>
      <c r="AC1158" s="329"/>
      <c r="AD1158" s="329"/>
      <c r="AE1158" s="329"/>
      <c r="AF1158" s="329"/>
      <c r="AG1158" s="329"/>
      <c r="AH1158" s="384"/>
      <c r="AI1158" s="384"/>
      <c r="AJ1158" s="14"/>
    </row>
    <row r="1159" spans="2:36" outlineLevel="1" x14ac:dyDescent="0.2">
      <c r="C1159" s="119">
        <v>29</v>
      </c>
      <c r="D1159" s="329"/>
      <c r="E1159" s="329"/>
      <c r="F1159" s="329" t="s">
        <v>308</v>
      </c>
      <c r="G1159" s="329"/>
      <c r="H1159" s="329"/>
      <c r="I1159" s="330"/>
      <c r="J1159" s="330"/>
      <c r="K1159" s="330"/>
      <c r="L1159" s="330"/>
      <c r="M1159" s="330"/>
      <c r="N1159" s="330"/>
      <c r="O1159" s="330"/>
      <c r="P1159" s="330"/>
      <c r="Q1159" s="16" t="s">
        <v>110</v>
      </c>
      <c r="R1159" s="380"/>
      <c r="S1159" s="381"/>
      <c r="T1159" s="381"/>
      <c r="U1159" s="382"/>
      <c r="V1159" s="382"/>
      <c r="W1159" s="383"/>
      <c r="X1159" s="381"/>
      <c r="Y1159" s="381"/>
      <c r="Z1159" s="382"/>
      <c r="AA1159" s="381"/>
      <c r="AB1159" s="329"/>
      <c r="AC1159" s="329"/>
      <c r="AD1159" s="329"/>
      <c r="AE1159" s="329"/>
      <c r="AF1159" s="329"/>
      <c r="AG1159" s="329"/>
      <c r="AH1159" s="384"/>
      <c r="AI1159" s="384"/>
      <c r="AJ1159" s="14"/>
    </row>
    <row r="1160" spans="2:36" outlineLevel="1" x14ac:dyDescent="0.2">
      <c r="C1160" s="119">
        <v>29</v>
      </c>
      <c r="D1160" s="329"/>
      <c r="E1160" s="329"/>
      <c r="F1160" s="329" t="s">
        <v>309</v>
      </c>
      <c r="G1160" s="329"/>
      <c r="H1160" s="329"/>
      <c r="I1160" s="330"/>
      <c r="J1160" s="330"/>
      <c r="K1160" s="330"/>
      <c r="L1160" s="330"/>
      <c r="M1160" s="330"/>
      <c r="N1160" s="330"/>
      <c r="O1160" s="330"/>
      <c r="P1160" s="330"/>
      <c r="Q1160" s="16" t="s">
        <v>110</v>
      </c>
      <c r="R1160" s="385"/>
      <c r="S1160" s="386"/>
      <c r="T1160" s="386"/>
      <c r="U1160" s="387"/>
      <c r="V1160" s="387"/>
      <c r="W1160" s="388"/>
      <c r="X1160" s="386"/>
      <c r="Y1160" s="386"/>
      <c r="Z1160" s="387"/>
      <c r="AA1160" s="386"/>
      <c r="AB1160" s="333"/>
      <c r="AC1160" s="333"/>
      <c r="AD1160" s="333"/>
      <c r="AE1160" s="333"/>
      <c r="AF1160" s="333"/>
      <c r="AG1160" s="333"/>
      <c r="AH1160" s="389"/>
      <c r="AI1160" s="389"/>
      <c r="AJ1160" s="14"/>
    </row>
    <row r="1161" spans="2:36" outlineLevel="1" x14ac:dyDescent="0.2">
      <c r="C1161" s="119">
        <v>29</v>
      </c>
      <c r="D1161" s="329"/>
      <c r="E1161" s="329"/>
      <c r="F1161" s="364" t="s">
        <v>310</v>
      </c>
      <c r="G1161" s="364"/>
      <c r="H1161" s="364"/>
      <c r="I1161" s="365"/>
      <c r="J1161" s="365"/>
      <c r="K1161" s="365"/>
      <c r="L1161" s="365"/>
      <c r="M1161" s="365"/>
      <c r="N1161" s="365"/>
      <c r="O1161" s="365"/>
      <c r="P1161" s="365"/>
      <c r="Q1161" s="366" t="s">
        <v>110</v>
      </c>
      <c r="R1161" s="390">
        <v>0</v>
      </c>
      <c r="S1161" s="391">
        <v>0</v>
      </c>
      <c r="T1161" s="391">
        <v>0</v>
      </c>
      <c r="U1161" s="390">
        <v>1419.9675100186669</v>
      </c>
      <c r="V1161" s="390">
        <v>1509.7832161100282</v>
      </c>
      <c r="W1161" s="390">
        <v>1621.4770388138033</v>
      </c>
      <c r="X1161" s="391">
        <v>2047.8145117692188</v>
      </c>
      <c r="Y1161" s="391">
        <v>2177.2787434282841</v>
      </c>
      <c r="Z1161" s="390">
        <v>1998.5067495436622</v>
      </c>
      <c r="AA1161" s="391">
        <v>2096.6784475423719</v>
      </c>
      <c r="AB1161" s="391">
        <v>2823.0491647062527</v>
      </c>
      <c r="AC1161" s="391">
        <v>2282.6087995249777</v>
      </c>
      <c r="AD1161" s="391">
        <v>2497.3145310860468</v>
      </c>
      <c r="AE1161" s="391">
        <v>2379.9840985501064</v>
      </c>
      <c r="AF1161" s="391">
        <v>2576.0277785690851</v>
      </c>
      <c r="AG1161" s="391">
        <v>2525.0803430838278</v>
      </c>
      <c r="AH1161" s="391">
        <v>2570.314667268196</v>
      </c>
      <c r="AI1161" s="391">
        <v>2559.9321017250795</v>
      </c>
      <c r="AJ1161" s="14"/>
    </row>
    <row r="1162" spans="2:36" outlineLevel="1" x14ac:dyDescent="0.2">
      <c r="C1162" s="119">
        <v>29</v>
      </c>
      <c r="D1162" s="329"/>
      <c r="E1162" s="329"/>
      <c r="F1162" s="329"/>
      <c r="G1162" s="329"/>
      <c r="H1162" s="329"/>
      <c r="I1162" s="330"/>
      <c r="J1162" s="330"/>
      <c r="K1162" s="330"/>
      <c r="L1162" s="330"/>
      <c r="M1162" s="330"/>
      <c r="N1162" s="330"/>
      <c r="O1162" s="330"/>
      <c r="P1162" s="330"/>
      <c r="Q1162" s="330"/>
      <c r="R1162" s="330"/>
      <c r="S1162" s="329"/>
      <c r="T1162" s="329"/>
      <c r="U1162" s="330"/>
      <c r="V1162" s="330"/>
      <c r="W1162" s="330"/>
      <c r="X1162" s="329"/>
      <c r="Y1162" s="329"/>
      <c r="Z1162" s="330"/>
      <c r="AA1162" s="329"/>
      <c r="AB1162" s="329"/>
      <c r="AC1162" s="329"/>
      <c r="AD1162" s="329"/>
      <c r="AE1162" s="329"/>
      <c r="AF1162" s="329"/>
      <c r="AG1162" s="329"/>
      <c r="AH1162" s="329"/>
      <c r="AI1162" s="329"/>
      <c r="AJ1162" s="14"/>
    </row>
    <row r="1163" spans="2:36" outlineLevel="1" x14ac:dyDescent="0.2">
      <c r="C1163" s="119">
        <v>29</v>
      </c>
      <c r="D1163" s="329"/>
      <c r="E1163" s="328" t="s">
        <v>311</v>
      </c>
      <c r="F1163" s="329"/>
      <c r="G1163" s="329"/>
      <c r="H1163" s="329"/>
      <c r="I1163" s="330"/>
      <c r="J1163" s="330"/>
      <c r="K1163" s="330"/>
      <c r="L1163" s="330"/>
      <c r="M1163" s="330"/>
      <c r="N1163" s="330"/>
      <c r="O1163" s="330"/>
      <c r="P1163" s="330"/>
      <c r="Q1163" s="330"/>
      <c r="R1163" s="330"/>
      <c r="S1163" s="329"/>
      <c r="T1163" s="329"/>
      <c r="U1163" s="330"/>
      <c r="V1163" s="330"/>
      <c r="W1163" s="330"/>
      <c r="X1163" s="329"/>
      <c r="Y1163" s="329"/>
      <c r="Z1163" s="330"/>
      <c r="AA1163" s="329"/>
      <c r="AB1163" s="329"/>
      <c r="AC1163" s="329"/>
      <c r="AD1163" s="329"/>
      <c r="AE1163" s="329"/>
      <c r="AF1163" s="329"/>
      <c r="AG1163" s="329"/>
      <c r="AH1163" s="329"/>
      <c r="AI1163" s="329"/>
      <c r="AJ1163" s="14"/>
    </row>
    <row r="1164" spans="2:36" outlineLevel="1" x14ac:dyDescent="0.2">
      <c r="C1164" s="119">
        <v>29</v>
      </c>
      <c r="D1164" s="329"/>
      <c r="E1164" s="329"/>
      <c r="F1164" s="329" t="s">
        <v>312</v>
      </c>
      <c r="G1164" s="329"/>
      <c r="H1164" s="329"/>
      <c r="I1164" s="330"/>
      <c r="J1164" s="330"/>
      <c r="K1164" s="330"/>
      <c r="L1164" s="330"/>
      <c r="M1164" s="330"/>
      <c r="N1164" s="330"/>
      <c r="O1164" s="330"/>
      <c r="P1164" s="330"/>
      <c r="Q1164" s="16" t="s">
        <v>110</v>
      </c>
      <c r="R1164" s="392">
        <v>0</v>
      </c>
      <c r="S1164" s="393">
        <v>0</v>
      </c>
      <c r="T1164" s="393">
        <v>0</v>
      </c>
      <c r="U1164" s="394">
        <v>-1419.9675100186669</v>
      </c>
      <c r="V1164" s="394">
        <v>-1509.7832161100282</v>
      </c>
      <c r="W1164" s="395">
        <v>-1558.5759157399759</v>
      </c>
      <c r="X1164" s="393">
        <v>-1954.0957543236145</v>
      </c>
      <c r="Y1164" s="393">
        <v>-2089.3569680576875</v>
      </c>
      <c r="Z1164" s="394">
        <v>-1802.8271116528645</v>
      </c>
      <c r="AA1164" s="393">
        <v>-1844.4984694544432</v>
      </c>
      <c r="AB1164" s="396">
        <v>-2568.3019610480378</v>
      </c>
      <c r="AC1164" s="396">
        <v>-1861.1630651427574</v>
      </c>
      <c r="AD1164" s="396">
        <v>-2077.1138919740752</v>
      </c>
      <c r="AE1164" s="396">
        <v>-1993.2870418690541</v>
      </c>
      <c r="AF1164" s="396">
        <v>-2402.6459405242672</v>
      </c>
      <c r="AG1164" s="396">
        <v>-2111.4837323711054</v>
      </c>
      <c r="AH1164" s="397">
        <v>-2176.4950255738668</v>
      </c>
      <c r="AI1164" s="397">
        <v>-2122.1503576336258</v>
      </c>
      <c r="AJ1164" s="14"/>
    </row>
    <row r="1165" spans="2:36" outlineLevel="1" x14ac:dyDescent="0.2">
      <c r="C1165" s="119">
        <v>29</v>
      </c>
      <c r="D1165" s="329"/>
      <c r="E1165" s="329"/>
      <c r="F1165" s="329" t="s">
        <v>313</v>
      </c>
      <c r="G1165" s="329"/>
      <c r="H1165" s="329"/>
      <c r="I1165" s="330"/>
      <c r="J1165" s="330"/>
      <c r="K1165" s="330"/>
      <c r="L1165" s="330"/>
      <c r="M1165" s="330"/>
      <c r="N1165" s="330"/>
      <c r="O1165" s="330"/>
      <c r="P1165" s="330"/>
      <c r="Q1165" s="16" t="s">
        <v>110</v>
      </c>
      <c r="R1165" s="380"/>
      <c r="S1165" s="381"/>
      <c r="T1165" s="381"/>
      <c r="U1165" s="382"/>
      <c r="V1165" s="382"/>
      <c r="W1165" s="383"/>
      <c r="X1165" s="381"/>
      <c r="Y1165" s="381"/>
      <c r="Z1165" s="382"/>
      <c r="AA1165" s="381"/>
      <c r="AB1165" s="329"/>
      <c r="AC1165" s="329"/>
      <c r="AD1165" s="329"/>
      <c r="AE1165" s="329"/>
      <c r="AF1165" s="329"/>
      <c r="AG1165" s="329"/>
      <c r="AH1165" s="384"/>
      <c r="AI1165" s="384"/>
      <c r="AJ1165" s="14"/>
    </row>
    <row r="1166" spans="2:36" outlineLevel="1" x14ac:dyDescent="0.2">
      <c r="C1166" s="119">
        <v>29</v>
      </c>
      <c r="D1166" s="329"/>
      <c r="E1166" s="329"/>
      <c r="F1166" s="329" t="s">
        <v>314</v>
      </c>
      <c r="G1166" s="329"/>
      <c r="H1166" s="329"/>
      <c r="I1166" s="330"/>
      <c r="J1166" s="330"/>
      <c r="K1166" s="330"/>
      <c r="L1166" s="330"/>
      <c r="M1166" s="330"/>
      <c r="N1166" s="330"/>
      <c r="O1166" s="330"/>
      <c r="P1166" s="330"/>
      <c r="Q1166" s="16" t="s">
        <v>110</v>
      </c>
      <c r="R1166" s="398">
        <v>0</v>
      </c>
      <c r="S1166" s="399">
        <v>0</v>
      </c>
      <c r="T1166" s="399">
        <v>0</v>
      </c>
      <c r="U1166" s="400">
        <v>0</v>
      </c>
      <c r="V1166" s="400">
        <v>0</v>
      </c>
      <c r="W1166" s="401">
        <v>0</v>
      </c>
      <c r="X1166" s="399">
        <v>-695.2003138790767</v>
      </c>
      <c r="Y1166" s="399">
        <v>-448.38531290097353</v>
      </c>
      <c r="Z1166" s="400">
        <v>-87.345958794945915</v>
      </c>
      <c r="AA1166" s="399">
        <v>-251.59939414684999</v>
      </c>
      <c r="AB1166" s="339">
        <v>-142.1580901558753</v>
      </c>
      <c r="AC1166" s="339">
        <v>-95.850180627186433</v>
      </c>
      <c r="AD1166" s="339">
        <v>-153.36610933518079</v>
      </c>
      <c r="AE1166" s="339">
        <v>-118.00780260787668</v>
      </c>
      <c r="AF1166" s="339">
        <v>-102.71238155366296</v>
      </c>
      <c r="AG1166" s="339">
        <v>-105.26290944161929</v>
      </c>
      <c r="AH1166" s="402">
        <v>-159.62634345977378</v>
      </c>
      <c r="AI1166" s="402">
        <v>-111.88904743934361</v>
      </c>
      <c r="AJ1166" s="14"/>
    </row>
    <row r="1167" spans="2:36" outlineLevel="1" x14ac:dyDescent="0.2">
      <c r="C1167" s="119">
        <v>29</v>
      </c>
      <c r="D1167" s="329"/>
      <c r="E1167" s="329"/>
      <c r="F1167" s="329" t="s">
        <v>315</v>
      </c>
      <c r="G1167" s="329"/>
      <c r="H1167" s="329"/>
      <c r="I1167" s="330"/>
      <c r="J1167" s="330"/>
      <c r="K1167" s="330"/>
      <c r="L1167" s="330"/>
      <c r="M1167" s="330"/>
      <c r="N1167" s="330"/>
      <c r="O1167" s="330"/>
      <c r="P1167" s="330"/>
      <c r="Q1167" s="16" t="s">
        <v>110</v>
      </c>
      <c r="R1167" s="304">
        <v>0</v>
      </c>
      <c r="S1167" s="305">
        <v>0</v>
      </c>
      <c r="T1167" s="305">
        <v>0</v>
      </c>
      <c r="U1167" s="305">
        <v>0</v>
      </c>
      <c r="V1167" s="305">
        <v>0</v>
      </c>
      <c r="W1167" s="306">
        <v>0</v>
      </c>
      <c r="X1167" s="305">
        <v>-154.75575710136403</v>
      </c>
      <c r="Y1167" s="305">
        <v>-174.40463101409878</v>
      </c>
      <c r="Z1167" s="305">
        <v>-185.37488518595453</v>
      </c>
      <c r="AA1167" s="305">
        <v>-193.30053074238185</v>
      </c>
      <c r="AB1167" s="307">
        <v>-202.24702715658364</v>
      </c>
      <c r="AC1167" s="307">
        <v>-209.05434020798083</v>
      </c>
      <c r="AD1167" s="307">
        <v>-210.46177051134586</v>
      </c>
      <c r="AE1167" s="307">
        <v>-212.21471397367543</v>
      </c>
      <c r="AF1167" s="307">
        <v>-213.21223953168985</v>
      </c>
      <c r="AG1167" s="307">
        <v>-214.01740267398154</v>
      </c>
      <c r="AH1167" s="362">
        <v>-215.65802228653931</v>
      </c>
      <c r="AI1167" s="362">
        <v>-217.4152836453099</v>
      </c>
      <c r="AJ1167" s="14"/>
    </row>
    <row r="1168" spans="2:36" outlineLevel="1" x14ac:dyDescent="0.2">
      <c r="C1168" s="119">
        <v>29</v>
      </c>
      <c r="D1168" s="329"/>
      <c r="E1168" s="329"/>
      <c r="F1168" s="364" t="s">
        <v>316</v>
      </c>
      <c r="G1168" s="364"/>
      <c r="H1168" s="364"/>
      <c r="I1168" s="365"/>
      <c r="J1168" s="365"/>
      <c r="K1168" s="365"/>
      <c r="L1168" s="365"/>
      <c r="M1168" s="365"/>
      <c r="N1168" s="365"/>
      <c r="O1168" s="365"/>
      <c r="P1168" s="365"/>
      <c r="Q1168" s="366" t="s">
        <v>110</v>
      </c>
      <c r="R1168" s="390">
        <v>0</v>
      </c>
      <c r="S1168" s="390">
        <v>0</v>
      </c>
      <c r="T1168" s="390">
        <v>0</v>
      </c>
      <c r="U1168" s="390">
        <v>-1419.9675100186669</v>
      </c>
      <c r="V1168" s="390">
        <v>-1509.7832161100282</v>
      </c>
      <c r="W1168" s="390">
        <v>-1558.5759157399759</v>
      </c>
      <c r="X1168" s="390">
        <v>-2804.0518253040555</v>
      </c>
      <c r="Y1168" s="390">
        <v>-2712.1469119727599</v>
      </c>
      <c r="Z1168" s="390">
        <v>-2075.547955633765</v>
      </c>
      <c r="AA1168" s="390">
        <v>-2289.3983943436751</v>
      </c>
      <c r="AB1168" s="390">
        <v>-2912.7070783604968</v>
      </c>
      <c r="AC1168" s="390">
        <v>-2166.0675859779244</v>
      </c>
      <c r="AD1168" s="390">
        <v>-2440.9417718206018</v>
      </c>
      <c r="AE1168" s="390">
        <v>-2323.5095584506062</v>
      </c>
      <c r="AF1168" s="390">
        <v>-2718.5705616096197</v>
      </c>
      <c r="AG1168" s="390">
        <v>-2430.7640444867061</v>
      </c>
      <c r="AH1168" s="390">
        <v>-2551.7793913201795</v>
      </c>
      <c r="AI1168" s="390">
        <v>-2451.4546887182796</v>
      </c>
      <c r="AJ1168" s="14"/>
    </row>
    <row r="1169" spans="2:36" outlineLevel="1" x14ac:dyDescent="0.2">
      <c r="C1169" s="119">
        <v>29</v>
      </c>
      <c r="D1169" s="329"/>
      <c r="E1169" s="329"/>
      <c r="F1169" s="329"/>
      <c r="G1169" s="329"/>
      <c r="H1169" s="329"/>
      <c r="I1169" s="330"/>
      <c r="J1169" s="330"/>
      <c r="K1169" s="330"/>
      <c r="L1169" s="330"/>
      <c r="M1169" s="330"/>
      <c r="N1169" s="330"/>
      <c r="O1169" s="330"/>
      <c r="P1169" s="330"/>
      <c r="Q1169" s="330"/>
      <c r="R1169" s="330"/>
      <c r="S1169" s="329"/>
      <c r="T1169" s="329"/>
      <c r="U1169" s="330"/>
      <c r="V1169" s="330"/>
      <c r="W1169" s="330"/>
      <c r="X1169" s="329"/>
      <c r="Y1169" s="329"/>
      <c r="Z1169" s="330"/>
      <c r="AA1169" s="329"/>
      <c r="AB1169" s="329"/>
      <c r="AC1169" s="329"/>
      <c r="AD1169" s="329"/>
      <c r="AE1169" s="329"/>
      <c r="AF1169" s="329"/>
      <c r="AG1169" s="329"/>
      <c r="AH1169" s="329"/>
      <c r="AI1169" s="329"/>
      <c r="AJ1169" s="14"/>
    </row>
    <row r="1170" spans="2:36" s="310" customFormat="1" outlineLevel="1" x14ac:dyDescent="0.2">
      <c r="C1170" s="119">
        <v>29</v>
      </c>
      <c r="E1170" s="328" t="s">
        <v>317</v>
      </c>
      <c r="F1170" s="259"/>
      <c r="G1170" s="329"/>
      <c r="H1170" s="329"/>
      <c r="I1170" s="330"/>
      <c r="J1170" s="330"/>
      <c r="K1170" s="330"/>
      <c r="L1170" s="330"/>
      <c r="M1170" s="330"/>
      <c r="N1170" s="330"/>
      <c r="O1170" s="330"/>
      <c r="P1170" s="330"/>
      <c r="Q1170" s="16" t="s">
        <v>110</v>
      </c>
      <c r="R1170" s="340">
        <v>0</v>
      </c>
      <c r="S1170" s="341">
        <v>0</v>
      </c>
      <c r="T1170" s="341">
        <v>0</v>
      </c>
      <c r="U1170" s="341">
        <v>0</v>
      </c>
      <c r="V1170" s="341">
        <v>0</v>
      </c>
      <c r="W1170" s="342">
        <v>0</v>
      </c>
      <c r="X1170" s="341">
        <v>0</v>
      </c>
      <c r="Y1170" s="341">
        <v>-756.23731353483663</v>
      </c>
      <c r="Z1170" s="341">
        <v>-1291.1054820793124</v>
      </c>
      <c r="AA1170" s="341">
        <v>-1368.1466881694153</v>
      </c>
      <c r="AB1170" s="343">
        <v>-1560.8666349707185</v>
      </c>
      <c r="AC1170" s="343">
        <v>-1650.5245486249626</v>
      </c>
      <c r="AD1170" s="343">
        <v>-1533.9833350779093</v>
      </c>
      <c r="AE1170" s="343">
        <v>-1477.6105758124643</v>
      </c>
      <c r="AF1170" s="343">
        <v>-1421.136035712964</v>
      </c>
      <c r="AG1170" s="343">
        <v>-1563.6788187534987</v>
      </c>
      <c r="AH1170" s="344">
        <v>-1469.3625201563771</v>
      </c>
      <c r="AI1170" s="344">
        <v>-1450.8272442083605</v>
      </c>
      <c r="AJ1170" s="403"/>
    </row>
    <row r="1171" spans="2:36" outlineLevel="1" x14ac:dyDescent="0.2">
      <c r="C1171" s="119">
        <v>29</v>
      </c>
      <c r="D1171" s="259"/>
      <c r="E1171" s="259"/>
      <c r="G1171" s="259"/>
      <c r="H1171" s="259"/>
      <c r="I1171" s="16"/>
      <c r="J1171" s="16"/>
      <c r="K1171" s="16"/>
      <c r="L1171" s="16"/>
      <c r="M1171" s="16"/>
      <c r="N1171" s="16"/>
      <c r="O1171" s="16"/>
      <c r="P1171" s="16"/>
      <c r="Q1171" s="16"/>
      <c r="R1171" s="16"/>
      <c r="S1171" s="259"/>
      <c r="T1171" s="259"/>
      <c r="U1171" s="16"/>
      <c r="V1171" s="16"/>
      <c r="W1171" s="16"/>
      <c r="X1171" s="259"/>
      <c r="Y1171" s="259"/>
      <c r="Z1171" s="16"/>
      <c r="AA1171" s="259"/>
      <c r="AB1171" s="259"/>
      <c r="AC1171" s="259"/>
      <c r="AD1171" s="259"/>
      <c r="AE1171" s="259"/>
      <c r="AF1171" s="259"/>
      <c r="AG1171" s="259"/>
      <c r="AH1171" s="259"/>
      <c r="AI1171" s="259"/>
      <c r="AJ1171" s="14"/>
    </row>
    <row r="1172" spans="2:36" s="11" customFormat="1" outlineLevel="1" x14ac:dyDescent="0.2">
      <c r="B1172" s="310"/>
      <c r="C1172" s="119">
        <v>29</v>
      </c>
      <c r="E1172" s="120" t="s">
        <v>318</v>
      </c>
      <c r="F1172" s="121"/>
      <c r="G1172" s="121"/>
      <c r="H1172" s="121"/>
      <c r="I1172" s="121"/>
      <c r="J1172" s="121"/>
      <c r="K1172" s="121"/>
      <c r="L1172" s="121"/>
      <c r="M1172" s="121"/>
      <c r="N1172" s="121"/>
      <c r="O1172" s="121"/>
      <c r="P1172" s="121"/>
      <c r="Q1172" s="122"/>
      <c r="R1172" s="123"/>
      <c r="S1172" s="123"/>
      <c r="T1172" s="123"/>
      <c r="U1172" s="123"/>
      <c r="V1172" s="123"/>
      <c r="W1172" s="123"/>
      <c r="X1172" s="123"/>
      <c r="Y1172" s="123"/>
      <c r="Z1172" s="123"/>
      <c r="AA1172" s="123"/>
      <c r="AB1172" s="123"/>
      <c r="AC1172" s="123"/>
      <c r="AD1172" s="123"/>
      <c r="AE1172" s="123"/>
      <c r="AF1172" s="123"/>
      <c r="AG1172" s="123"/>
      <c r="AH1172" s="123"/>
      <c r="AI1172" s="123"/>
    </row>
    <row r="1173" spans="2:36" outlineLevel="1" x14ac:dyDescent="0.2">
      <c r="C1173" s="119">
        <v>29</v>
      </c>
      <c r="D1173" s="259"/>
      <c r="E1173" s="259"/>
      <c r="F1173" s="259"/>
      <c r="G1173" s="259"/>
      <c r="H1173" s="259"/>
      <c r="I1173" s="16"/>
      <c r="J1173" s="16"/>
      <c r="K1173" s="16"/>
      <c r="L1173" s="16"/>
      <c r="M1173" s="16"/>
      <c r="N1173" s="16"/>
      <c r="O1173" s="16"/>
      <c r="P1173" s="16"/>
      <c r="Q1173" s="16"/>
      <c r="R1173" s="16"/>
      <c r="S1173" s="259"/>
      <c r="T1173" s="259"/>
      <c r="U1173" s="16"/>
      <c r="V1173" s="16"/>
      <c r="W1173" s="16"/>
      <c r="X1173" s="259"/>
      <c r="Y1173" s="259"/>
      <c r="Z1173" s="16"/>
      <c r="AA1173" s="259"/>
      <c r="AB1173" s="259"/>
      <c r="AC1173" s="259"/>
      <c r="AD1173" s="259"/>
      <c r="AE1173" s="259"/>
      <c r="AF1173" s="259"/>
      <c r="AG1173" s="259"/>
      <c r="AH1173" s="259"/>
      <c r="AI1173" s="259"/>
      <c r="AJ1173" s="14"/>
    </row>
    <row r="1174" spans="2:36" outlineLevel="1" x14ac:dyDescent="0.2">
      <c r="C1174" s="119">
        <v>29</v>
      </c>
      <c r="D1174" s="259"/>
      <c r="E1174" s="373" t="s">
        <v>319</v>
      </c>
      <c r="F1174" s="259"/>
      <c r="G1174" s="259"/>
      <c r="H1174" s="259"/>
      <c r="I1174" s="16"/>
      <c r="J1174" s="16"/>
      <c r="K1174" s="16"/>
      <c r="L1174" s="16"/>
      <c r="M1174" s="16"/>
      <c r="N1174" s="16"/>
      <c r="O1174" s="16"/>
      <c r="P1174" s="16"/>
      <c r="Q1174" s="16" t="s">
        <v>110</v>
      </c>
      <c r="R1174" s="340">
        <v>0</v>
      </c>
      <c r="S1174" s="341">
        <v>0</v>
      </c>
      <c r="T1174" s="341">
        <v>0</v>
      </c>
      <c r="U1174" s="341">
        <v>0</v>
      </c>
      <c r="V1174" s="341">
        <v>0</v>
      </c>
      <c r="W1174" s="342">
        <v>62.901123073827421</v>
      </c>
      <c r="X1174" s="341">
        <v>-756.23731353483663</v>
      </c>
      <c r="Y1174" s="341">
        <v>-1291.1054820793124</v>
      </c>
      <c r="Z1174" s="341">
        <v>-1368.1466881694153</v>
      </c>
      <c r="AA1174" s="341">
        <v>-1560.8666349707185</v>
      </c>
      <c r="AB1174" s="343">
        <v>-1650.5245486249626</v>
      </c>
      <c r="AC1174" s="343">
        <v>-1533.9833350779093</v>
      </c>
      <c r="AD1174" s="343">
        <v>-1477.6105758124643</v>
      </c>
      <c r="AE1174" s="343">
        <v>-1421.136035712964</v>
      </c>
      <c r="AF1174" s="343">
        <v>-1563.6788187534987</v>
      </c>
      <c r="AG1174" s="343">
        <v>-1469.3625201563771</v>
      </c>
      <c r="AH1174" s="344">
        <v>-1450.8272442083605</v>
      </c>
      <c r="AI1174" s="344">
        <v>-1342.3498312015606</v>
      </c>
      <c r="AJ1174" s="14"/>
    </row>
    <row r="1175" spans="2:36" outlineLevel="1" x14ac:dyDescent="0.2">
      <c r="C1175" s="119">
        <v>29</v>
      </c>
      <c r="D1175" s="259"/>
      <c r="E1175" s="373"/>
      <c r="F1175" s="259"/>
      <c r="G1175" s="259"/>
      <c r="H1175" s="259"/>
      <c r="I1175" s="16"/>
      <c r="J1175" s="16"/>
      <c r="K1175" s="16"/>
      <c r="L1175" s="16"/>
      <c r="M1175" s="16"/>
      <c r="N1175" s="16"/>
      <c r="O1175" s="16"/>
      <c r="P1175" s="16"/>
      <c r="Q1175" s="16"/>
      <c r="R1175" s="16"/>
      <c r="S1175" s="259"/>
      <c r="T1175" s="259"/>
      <c r="U1175" s="16"/>
      <c r="V1175" s="16"/>
      <c r="W1175" s="16"/>
      <c r="X1175" s="259"/>
      <c r="Y1175" s="259"/>
      <c r="Z1175" s="16"/>
      <c r="AA1175" s="259"/>
      <c r="AB1175" s="259"/>
      <c r="AC1175" s="259"/>
      <c r="AD1175" s="259"/>
      <c r="AE1175" s="259"/>
      <c r="AF1175" s="259"/>
      <c r="AG1175" s="259"/>
      <c r="AH1175" s="259"/>
      <c r="AI1175" s="259"/>
      <c r="AJ1175" s="14"/>
    </row>
    <row r="1176" spans="2:36" s="310" customFormat="1" outlineLevel="1" x14ac:dyDescent="0.2">
      <c r="C1176" s="119">
        <v>29</v>
      </c>
      <c r="D1176" s="329"/>
      <c r="E1176" s="328" t="s">
        <v>320</v>
      </c>
      <c r="F1176" s="329"/>
      <c r="G1176" s="329"/>
      <c r="H1176" s="329"/>
      <c r="I1176" s="330"/>
      <c r="J1176" s="330"/>
      <c r="K1176" s="330"/>
      <c r="L1176" s="330"/>
      <c r="M1176" s="330"/>
      <c r="N1176" s="330"/>
      <c r="O1176" s="330"/>
      <c r="P1176" s="330"/>
      <c r="Q1176" s="16" t="s">
        <v>110</v>
      </c>
      <c r="R1176" s="404">
        <v>0</v>
      </c>
      <c r="S1176" s="405">
        <v>0</v>
      </c>
      <c r="T1176" s="405">
        <v>0</v>
      </c>
      <c r="U1176" s="405">
        <v>0</v>
      </c>
      <c r="V1176" s="405">
        <v>0</v>
      </c>
      <c r="W1176" s="405">
        <v>11.520461253938103</v>
      </c>
      <c r="X1176" s="405">
        <v>0</v>
      </c>
      <c r="Y1176" s="405">
        <v>0</v>
      </c>
      <c r="Z1176" s="405">
        <v>0</v>
      </c>
      <c r="AA1176" s="405">
        <v>0</v>
      </c>
      <c r="AB1176" s="405">
        <v>0</v>
      </c>
      <c r="AC1176" s="405">
        <v>0</v>
      </c>
      <c r="AD1176" s="405">
        <v>0</v>
      </c>
      <c r="AE1176" s="405">
        <v>0</v>
      </c>
      <c r="AF1176" s="405">
        <v>0</v>
      </c>
      <c r="AG1176" s="405">
        <v>0</v>
      </c>
      <c r="AH1176" s="406">
        <v>0</v>
      </c>
      <c r="AI1176" s="406">
        <v>0</v>
      </c>
      <c r="AJ1176" s="403"/>
    </row>
    <row r="1177" spans="2:36" s="310" customFormat="1" outlineLevel="1" x14ac:dyDescent="0.2">
      <c r="D1177" s="329"/>
      <c r="E1177" s="329"/>
      <c r="F1177" s="329"/>
      <c r="G1177" s="329"/>
      <c r="H1177" s="329"/>
      <c r="I1177" s="330"/>
      <c r="J1177" s="330"/>
      <c r="K1177" s="330"/>
      <c r="L1177" s="330"/>
      <c r="M1177" s="330"/>
      <c r="N1177" s="330"/>
      <c r="O1177" s="330"/>
      <c r="P1177" s="330"/>
      <c r="Q1177" s="330"/>
      <c r="R1177" s="330"/>
      <c r="S1177" s="329"/>
      <c r="T1177" s="329"/>
      <c r="U1177" s="330"/>
      <c r="V1177" s="330"/>
      <c r="W1177" s="330"/>
      <c r="X1177" s="329"/>
      <c r="Y1177" s="329"/>
      <c r="Z1177" s="330"/>
      <c r="AA1177" s="329"/>
      <c r="AB1177" s="329"/>
      <c r="AC1177" s="329"/>
      <c r="AD1177" s="329"/>
      <c r="AE1177" s="329"/>
      <c r="AF1177" s="329"/>
      <c r="AG1177" s="329"/>
      <c r="AH1177" s="329"/>
      <c r="AI1177" s="329"/>
      <c r="AJ1177" s="403"/>
    </row>
    <row r="1178" spans="2:36" x14ac:dyDescent="0.2">
      <c r="C1178" s="116">
        <v>30</v>
      </c>
      <c r="D1178" s="67" t="s">
        <v>159</v>
      </c>
      <c r="E1178" s="67"/>
      <c r="F1178" s="67"/>
      <c r="G1178" s="67" t="s">
        <v>298</v>
      </c>
      <c r="H1178" s="102"/>
      <c r="I1178" s="67"/>
      <c r="J1178" s="67"/>
      <c r="K1178" s="102"/>
      <c r="L1178" s="67"/>
      <c r="M1178" s="67"/>
      <c r="N1178" s="67"/>
      <c r="O1178" s="67"/>
      <c r="P1178" s="67"/>
      <c r="Q1178" s="117" t="s">
        <v>110</v>
      </c>
      <c r="R1178" s="118">
        <v>0</v>
      </c>
      <c r="S1178" s="118">
        <v>0</v>
      </c>
      <c r="T1178" s="118">
        <v>0</v>
      </c>
      <c r="U1178" s="118">
        <v>0</v>
      </c>
      <c r="V1178" s="118">
        <v>0</v>
      </c>
      <c r="W1178" s="118">
        <v>0</v>
      </c>
      <c r="X1178" s="118">
        <v>0</v>
      </c>
      <c r="Y1178" s="118">
        <v>0</v>
      </c>
      <c r="Z1178" s="118">
        <v>0</v>
      </c>
      <c r="AA1178" s="118">
        <v>0</v>
      </c>
      <c r="AB1178" s="118">
        <v>0</v>
      </c>
      <c r="AC1178" s="118">
        <v>0</v>
      </c>
      <c r="AD1178" s="118">
        <v>0</v>
      </c>
      <c r="AE1178" s="118">
        <v>0</v>
      </c>
      <c r="AF1178" s="118">
        <v>0</v>
      </c>
      <c r="AG1178" s="118">
        <v>0</v>
      </c>
      <c r="AH1178" s="118">
        <v>0</v>
      </c>
      <c r="AI1178" s="118">
        <v>0</v>
      </c>
    </row>
    <row r="1179" spans="2:36" s="11" customFormat="1" outlineLevel="1" x14ac:dyDescent="0.2">
      <c r="B1179" s="310"/>
      <c r="C1179" s="119">
        <v>30</v>
      </c>
      <c r="E1179" s="120" t="s">
        <v>299</v>
      </c>
      <c r="F1179" s="121"/>
      <c r="G1179" s="121"/>
      <c r="H1179" s="121"/>
      <c r="I1179" s="121"/>
      <c r="J1179" s="121"/>
      <c r="K1179" s="121"/>
      <c r="L1179" s="121"/>
      <c r="M1179" s="121"/>
      <c r="N1179" s="121"/>
      <c r="O1179" s="121"/>
      <c r="P1179" s="121"/>
      <c r="Q1179" s="122"/>
      <c r="R1179" s="123"/>
      <c r="S1179" s="123"/>
      <c r="T1179" s="123"/>
      <c r="U1179" s="123"/>
      <c r="V1179" s="123"/>
      <c r="W1179" s="123"/>
      <c r="X1179" s="123"/>
      <c r="Y1179" s="123"/>
      <c r="Z1179" s="123"/>
      <c r="AA1179" s="123"/>
      <c r="AB1179" s="123"/>
      <c r="AC1179" s="123"/>
      <c r="AD1179" s="123"/>
      <c r="AE1179" s="123"/>
      <c r="AF1179" s="123"/>
      <c r="AG1179" s="123"/>
      <c r="AH1179" s="123"/>
      <c r="AI1179" s="123"/>
    </row>
    <row r="1180" spans="2:36" s="11" customFormat="1" outlineLevel="1" x14ac:dyDescent="0.2">
      <c r="B1180" s="310"/>
      <c r="C1180" s="119">
        <v>30</v>
      </c>
      <c r="E1180" s="359"/>
      <c r="F1180" s="309"/>
      <c r="G1180" s="309"/>
      <c r="H1180" s="309"/>
      <c r="I1180" s="309"/>
      <c r="J1180" s="309"/>
      <c r="K1180" s="309"/>
      <c r="L1180" s="309"/>
      <c r="M1180" s="309"/>
      <c r="N1180" s="309"/>
      <c r="O1180" s="309"/>
      <c r="P1180" s="309"/>
      <c r="Q1180" s="360"/>
      <c r="R1180" s="361"/>
      <c r="S1180" s="361"/>
      <c r="T1180" s="361"/>
      <c r="U1180" s="361"/>
      <c r="V1180" s="361"/>
      <c r="W1180" s="361"/>
      <c r="X1180" s="361"/>
      <c r="Y1180" s="361"/>
      <c r="Z1180" s="361"/>
      <c r="AA1180" s="361"/>
      <c r="AB1180" s="361"/>
      <c r="AC1180" s="361"/>
      <c r="AD1180" s="361"/>
      <c r="AE1180" s="361"/>
      <c r="AF1180" s="361"/>
      <c r="AG1180" s="361"/>
      <c r="AH1180" s="361"/>
      <c r="AI1180" s="361"/>
    </row>
    <row r="1181" spans="2:36" outlineLevel="1" x14ac:dyDescent="0.2">
      <c r="C1181" s="119">
        <v>30</v>
      </c>
      <c r="D1181" s="329"/>
      <c r="E1181" s="124" t="s">
        <v>300</v>
      </c>
      <c r="F1181" s="329"/>
      <c r="G1181" s="329"/>
      <c r="H1181" s="329"/>
      <c r="I1181" s="330"/>
      <c r="J1181" s="330"/>
      <c r="K1181" s="330"/>
      <c r="L1181" s="330"/>
      <c r="M1181" s="330"/>
      <c r="N1181" s="330"/>
      <c r="O1181" s="330"/>
      <c r="P1181" s="330"/>
      <c r="Q1181" s="16" t="s">
        <v>110</v>
      </c>
      <c r="R1181" s="299">
        <v>0</v>
      </c>
      <c r="S1181" s="300">
        <v>0</v>
      </c>
      <c r="T1181" s="300">
        <v>0</v>
      </c>
      <c r="U1181" s="300">
        <v>6840.9946117346663</v>
      </c>
      <c r="V1181" s="300">
        <v>7171.4893382388518</v>
      </c>
      <c r="W1181" s="301">
        <v>7418.7189287693582</v>
      </c>
      <c r="X1181" s="300">
        <v>4646.1226087047771</v>
      </c>
      <c r="Y1181" s="300">
        <v>5122.0508119049173</v>
      </c>
      <c r="Z1181" s="300">
        <v>6975.3830407125661</v>
      </c>
      <c r="AA1181" s="300">
        <v>5621.6287163615261</v>
      </c>
      <c r="AB1181" s="302">
        <v>8573.2945458228951</v>
      </c>
      <c r="AC1181" s="302">
        <v>8951.6018873496669</v>
      </c>
      <c r="AD1181" s="302">
        <v>9234.4601399677886</v>
      </c>
      <c r="AE1181" s="302">
        <v>9424.5432329269279</v>
      </c>
      <c r="AF1181" s="302">
        <v>10134.607127103856</v>
      </c>
      <c r="AG1181" s="302">
        <v>9804.61324975569</v>
      </c>
      <c r="AH1181" s="348">
        <v>10422.6090851886</v>
      </c>
      <c r="AI1181" s="348">
        <v>10203.898848649718</v>
      </c>
      <c r="AJ1181" s="14"/>
    </row>
    <row r="1182" spans="2:36" outlineLevel="1" x14ac:dyDescent="0.2">
      <c r="C1182" s="119">
        <v>30</v>
      </c>
      <c r="D1182" s="329"/>
      <c r="E1182" s="124" t="s">
        <v>231</v>
      </c>
      <c r="F1182" s="329"/>
      <c r="G1182" s="329"/>
      <c r="H1182" s="329"/>
      <c r="I1182" s="330"/>
      <c r="J1182" s="330"/>
      <c r="K1182" s="330"/>
      <c r="L1182" s="330"/>
      <c r="M1182" s="330"/>
      <c r="N1182" s="330"/>
      <c r="O1182" s="330"/>
      <c r="P1182" s="330"/>
      <c r="Q1182" s="16" t="s">
        <v>110</v>
      </c>
      <c r="R1182" s="314">
        <v>0</v>
      </c>
      <c r="S1182" s="315">
        <v>0</v>
      </c>
      <c r="T1182" s="315">
        <v>0</v>
      </c>
      <c r="U1182" s="315">
        <v>0</v>
      </c>
      <c r="V1182" s="315">
        <v>0</v>
      </c>
      <c r="W1182" s="316">
        <v>0</v>
      </c>
      <c r="X1182" s="315">
        <v>0</v>
      </c>
      <c r="Y1182" s="315">
        <v>0</v>
      </c>
      <c r="Z1182" s="315">
        <v>0</v>
      </c>
      <c r="AA1182" s="315">
        <v>0</v>
      </c>
      <c r="AB1182" s="5">
        <v>0</v>
      </c>
      <c r="AC1182" s="5">
        <v>0</v>
      </c>
      <c r="AD1182" s="5">
        <v>0</v>
      </c>
      <c r="AE1182" s="5">
        <v>0</v>
      </c>
      <c r="AF1182" s="5">
        <v>0</v>
      </c>
      <c r="AG1182" s="5">
        <v>0</v>
      </c>
      <c r="AH1182" s="350">
        <v>0</v>
      </c>
      <c r="AI1182" s="350">
        <v>0</v>
      </c>
      <c r="AJ1182" s="14"/>
    </row>
    <row r="1183" spans="2:36" outlineLevel="1" x14ac:dyDescent="0.2">
      <c r="C1183" s="119">
        <v>30</v>
      </c>
      <c r="D1183" s="329"/>
      <c r="E1183" s="328" t="s">
        <v>230</v>
      </c>
      <c r="F1183" s="329"/>
      <c r="G1183" s="329"/>
      <c r="H1183" s="329"/>
      <c r="I1183" s="330"/>
      <c r="J1183" s="330"/>
      <c r="K1183" s="330"/>
      <c r="L1183" s="330"/>
      <c r="M1183" s="330"/>
      <c r="N1183" s="330"/>
      <c r="O1183" s="330"/>
      <c r="P1183" s="330"/>
      <c r="Q1183" s="16" t="s">
        <v>110</v>
      </c>
      <c r="R1183" s="314">
        <v>0</v>
      </c>
      <c r="S1183" s="315">
        <v>0</v>
      </c>
      <c r="T1183" s="315">
        <v>0</v>
      </c>
      <c r="U1183" s="315">
        <v>0</v>
      </c>
      <c r="V1183" s="315">
        <v>0</v>
      </c>
      <c r="W1183" s="316">
        <v>0</v>
      </c>
      <c r="X1183" s="315">
        <v>0</v>
      </c>
      <c r="Y1183" s="315">
        <v>0</v>
      </c>
      <c r="Z1183" s="315">
        <v>0</v>
      </c>
      <c r="AA1183" s="315">
        <v>0</v>
      </c>
      <c r="AB1183" s="5">
        <v>0</v>
      </c>
      <c r="AC1183" s="5">
        <v>0</v>
      </c>
      <c r="AD1183" s="5">
        <v>0</v>
      </c>
      <c r="AE1183" s="5">
        <v>0</v>
      </c>
      <c r="AF1183" s="5">
        <v>0</v>
      </c>
      <c r="AG1183" s="5">
        <v>0</v>
      </c>
      <c r="AH1183" s="350">
        <v>0</v>
      </c>
      <c r="AI1183" s="350">
        <v>0</v>
      </c>
      <c r="AJ1183" s="14"/>
    </row>
    <row r="1184" spans="2:36" outlineLevel="1" x14ac:dyDescent="0.2">
      <c r="C1184" s="119">
        <v>30</v>
      </c>
      <c r="D1184" s="329"/>
      <c r="E1184" s="328" t="s">
        <v>17</v>
      </c>
      <c r="F1184" s="329"/>
      <c r="G1184" s="329"/>
      <c r="H1184" s="329"/>
      <c r="I1184" s="330"/>
      <c r="J1184" s="330"/>
      <c r="K1184" s="330"/>
      <c r="L1184" s="330"/>
      <c r="M1184" s="330"/>
      <c r="N1184" s="330"/>
      <c r="O1184" s="330"/>
      <c r="P1184" s="330"/>
      <c r="Q1184" s="16" t="s">
        <v>110</v>
      </c>
      <c r="R1184" s="314"/>
      <c r="S1184" s="315"/>
      <c r="T1184" s="315"/>
      <c r="U1184" s="315"/>
      <c r="V1184" s="315"/>
      <c r="W1184" s="316"/>
      <c r="X1184" s="315"/>
      <c r="Y1184" s="315"/>
      <c r="Z1184" s="315"/>
      <c r="AA1184" s="315"/>
      <c r="AB1184" s="5"/>
      <c r="AC1184" s="5"/>
      <c r="AD1184" s="5"/>
      <c r="AE1184" s="5"/>
      <c r="AF1184" s="5"/>
      <c r="AG1184" s="5"/>
      <c r="AH1184" s="350"/>
      <c r="AI1184" s="350"/>
      <c r="AJ1184" s="14"/>
    </row>
    <row r="1185" spans="2:36" outlineLevel="1" x14ac:dyDescent="0.2">
      <c r="C1185" s="119">
        <v>30</v>
      </c>
      <c r="D1185" s="329"/>
      <c r="E1185" s="328" t="s">
        <v>266</v>
      </c>
      <c r="F1185" s="329"/>
      <c r="G1185" s="329"/>
      <c r="H1185" s="329"/>
      <c r="I1185" s="330"/>
      <c r="J1185" s="330"/>
      <c r="K1185" s="330"/>
      <c r="L1185" s="330"/>
      <c r="M1185" s="330"/>
      <c r="N1185" s="330"/>
      <c r="O1185" s="330"/>
      <c r="P1185" s="330"/>
      <c r="Q1185" s="16" t="s">
        <v>110</v>
      </c>
      <c r="R1185" s="314">
        <v>0</v>
      </c>
      <c r="S1185" s="315">
        <v>0</v>
      </c>
      <c r="T1185" s="315">
        <v>0</v>
      </c>
      <c r="U1185" s="315">
        <v>0</v>
      </c>
      <c r="V1185" s="315">
        <v>0</v>
      </c>
      <c r="W1185" s="316">
        <v>0</v>
      </c>
      <c r="X1185" s="315">
        <v>21.09259509440048</v>
      </c>
      <c r="Y1185" s="315">
        <v>63.706214038036549</v>
      </c>
      <c r="Z1185" s="315">
        <v>95.439194767737163</v>
      </c>
      <c r="AA1185" s="315">
        <v>116.53886849233473</v>
      </c>
      <c r="AB1185" s="5">
        <v>145.13918376610738</v>
      </c>
      <c r="AC1185" s="5">
        <v>292.32639427172046</v>
      </c>
      <c r="AD1185" s="5">
        <v>316.5292274420496</v>
      </c>
      <c r="AE1185" s="5">
        <v>336.00410282760333</v>
      </c>
      <c r="AF1185" s="5">
        <v>362.18863578984332</v>
      </c>
      <c r="AG1185" s="5">
        <v>390.88566961843344</v>
      </c>
      <c r="AH1185" s="350">
        <v>414.33798094622784</v>
      </c>
      <c r="AI1185" s="350">
        <v>432.99612036379779</v>
      </c>
      <c r="AJ1185" s="14"/>
    </row>
    <row r="1186" spans="2:36" outlineLevel="1" x14ac:dyDescent="0.2">
      <c r="C1186" s="119">
        <v>30</v>
      </c>
      <c r="D1186" s="329"/>
      <c r="E1186" s="328" t="s">
        <v>267</v>
      </c>
      <c r="F1186" s="329"/>
      <c r="G1186" s="329"/>
      <c r="H1186" s="329"/>
      <c r="I1186" s="330"/>
      <c r="J1186" s="330"/>
      <c r="K1186" s="330"/>
      <c r="L1186" s="330"/>
      <c r="M1186" s="330"/>
      <c r="N1186" s="330"/>
      <c r="O1186" s="330"/>
      <c r="P1186" s="330"/>
      <c r="Q1186" s="16" t="s">
        <v>110</v>
      </c>
      <c r="R1186" s="304">
        <v>0</v>
      </c>
      <c r="S1186" s="305">
        <v>0</v>
      </c>
      <c r="T1186" s="305">
        <v>0</v>
      </c>
      <c r="U1186" s="305">
        <v>0</v>
      </c>
      <c r="V1186" s="305">
        <v>0</v>
      </c>
      <c r="W1186" s="306">
        <v>0</v>
      </c>
      <c r="X1186" s="305">
        <v>0</v>
      </c>
      <c r="Y1186" s="305">
        <v>0</v>
      </c>
      <c r="Z1186" s="305">
        <v>0</v>
      </c>
      <c r="AA1186" s="305">
        <v>0</v>
      </c>
      <c r="AB1186" s="307">
        <v>0</v>
      </c>
      <c r="AC1186" s="307">
        <v>0</v>
      </c>
      <c r="AD1186" s="307">
        <v>0</v>
      </c>
      <c r="AE1186" s="307">
        <v>0</v>
      </c>
      <c r="AF1186" s="307">
        <v>0</v>
      </c>
      <c r="AG1186" s="307">
        <v>0</v>
      </c>
      <c r="AH1186" s="362">
        <v>0</v>
      </c>
      <c r="AI1186" s="362">
        <v>0</v>
      </c>
      <c r="AJ1186" s="14"/>
    </row>
    <row r="1187" spans="2:36" outlineLevel="1" x14ac:dyDescent="0.2">
      <c r="C1187" s="119">
        <v>30</v>
      </c>
      <c r="D1187" s="329"/>
      <c r="E1187" s="328" t="s">
        <v>301</v>
      </c>
      <c r="F1187" s="329"/>
      <c r="G1187" s="329"/>
      <c r="H1187" s="329"/>
      <c r="I1187" s="330"/>
      <c r="J1187" s="330"/>
      <c r="K1187" s="330"/>
      <c r="L1187" s="330"/>
      <c r="M1187" s="330"/>
      <c r="N1187" s="330"/>
      <c r="O1187" s="330"/>
      <c r="P1187" s="330"/>
      <c r="Q1187" s="16"/>
      <c r="R1187" s="5"/>
      <c r="S1187" s="5"/>
      <c r="T1187" s="5"/>
      <c r="U1187" s="5"/>
      <c r="V1187" s="5"/>
      <c r="W1187" s="5"/>
      <c r="X1187" s="5"/>
      <c r="Y1187" s="5"/>
      <c r="Z1187" s="5"/>
      <c r="AA1187" s="5"/>
      <c r="AB1187" s="5"/>
      <c r="AC1187" s="5"/>
      <c r="AD1187" s="5"/>
      <c r="AE1187" s="5"/>
      <c r="AF1187" s="5"/>
      <c r="AG1187" s="5"/>
      <c r="AH1187" s="5"/>
      <c r="AI1187" s="5"/>
      <c r="AJ1187" s="14"/>
    </row>
    <row r="1188" spans="2:36" outlineLevel="1" x14ac:dyDescent="0.2">
      <c r="C1188" s="119">
        <v>30</v>
      </c>
      <c r="D1188" s="329"/>
      <c r="F1188" s="329" t="s">
        <v>270</v>
      </c>
      <c r="G1188" s="329"/>
      <c r="H1188" s="329"/>
      <c r="I1188" s="330"/>
      <c r="J1188" s="330"/>
      <c r="K1188" s="330"/>
      <c r="L1188" s="330"/>
      <c r="M1188" s="330"/>
      <c r="N1188" s="330"/>
      <c r="O1188" s="330"/>
      <c r="P1188" s="330"/>
      <c r="Q1188" s="16" t="s">
        <v>110</v>
      </c>
      <c r="R1188" s="314">
        <v>0</v>
      </c>
      <c r="S1188" s="315">
        <v>0</v>
      </c>
      <c r="T1188" s="315">
        <v>0</v>
      </c>
      <c r="U1188" s="315">
        <v>0</v>
      </c>
      <c r="V1188" s="315">
        <v>0</v>
      </c>
      <c r="W1188" s="316">
        <v>0</v>
      </c>
      <c r="X1188" s="315">
        <v>0</v>
      </c>
      <c r="Y1188" s="315">
        <v>1258.6954556149647</v>
      </c>
      <c r="Z1188" s="315">
        <v>2372.1489715189532</v>
      </c>
      <c r="AA1188" s="315">
        <v>2824.6418857316639</v>
      </c>
      <c r="AB1188" s="5">
        <v>3523.7759760866174</v>
      </c>
      <c r="AC1188" s="5">
        <v>4382.4107687800733</v>
      </c>
      <c r="AD1188" s="5">
        <v>4821.7972190408718</v>
      </c>
      <c r="AE1188" s="5">
        <v>5142.3574986776848</v>
      </c>
      <c r="AF1188" s="5">
        <v>5434.1977924989023</v>
      </c>
      <c r="AG1188" s="5">
        <v>5969.5749958834713</v>
      </c>
      <c r="AH1188" s="350">
        <v>6334.8622265335143</v>
      </c>
      <c r="AI1188" s="350">
        <v>6707.6191769233646</v>
      </c>
      <c r="AJ1188" s="14"/>
    </row>
    <row r="1189" spans="2:36" outlineLevel="1" x14ac:dyDescent="0.2">
      <c r="C1189" s="119">
        <v>30</v>
      </c>
      <c r="D1189" s="329"/>
      <c r="E1189" s="329"/>
      <c r="F1189" s="329" t="s">
        <v>271</v>
      </c>
      <c r="G1189" s="329"/>
      <c r="H1189" s="329"/>
      <c r="I1189" s="330"/>
      <c r="J1189" s="330"/>
      <c r="K1189" s="330"/>
      <c r="L1189" s="330"/>
      <c r="M1189" s="330"/>
      <c r="N1189" s="330"/>
      <c r="O1189" s="330"/>
      <c r="P1189" s="330"/>
      <c r="Q1189" s="16" t="s">
        <v>110</v>
      </c>
      <c r="R1189" s="314">
        <v>0</v>
      </c>
      <c r="S1189" s="315">
        <v>0</v>
      </c>
      <c r="T1189" s="315">
        <v>0</v>
      </c>
      <c r="U1189" s="315">
        <v>0</v>
      </c>
      <c r="V1189" s="315">
        <v>0</v>
      </c>
      <c r="W1189" s="316">
        <v>0</v>
      </c>
      <c r="X1189" s="315">
        <v>1240.3298390801815</v>
      </c>
      <c r="Y1189" s="315">
        <v>1062.2528688264799</v>
      </c>
      <c r="Z1189" s="315">
        <v>382.97485717203995</v>
      </c>
      <c r="AA1189" s="315">
        <v>614.22369975278366</v>
      </c>
      <c r="AB1189" s="5">
        <v>752.88808968923604</v>
      </c>
      <c r="AC1189" s="5">
        <v>439.38645026079888</v>
      </c>
      <c r="AD1189" s="5">
        <v>320.56027963681305</v>
      </c>
      <c r="AE1189" s="5">
        <v>291.84029382121793</v>
      </c>
      <c r="AF1189" s="5">
        <v>535.37720338456927</v>
      </c>
      <c r="AG1189" s="5">
        <v>365.28723065004277</v>
      </c>
      <c r="AH1189" s="350">
        <v>372.75695038985043</v>
      </c>
      <c r="AI1189" s="350">
        <v>212.1555795754818</v>
      </c>
      <c r="AJ1189" s="14"/>
    </row>
    <row r="1190" spans="2:36" outlineLevel="1" x14ac:dyDescent="0.2">
      <c r="C1190" s="119">
        <v>30</v>
      </c>
      <c r="D1190" s="329"/>
      <c r="E1190" s="329"/>
      <c r="F1190" s="329" t="s">
        <v>290</v>
      </c>
      <c r="G1190" s="329"/>
      <c r="H1190" s="329"/>
      <c r="I1190" s="330"/>
      <c r="J1190" s="330"/>
      <c r="K1190" s="330"/>
      <c r="L1190" s="330"/>
      <c r="M1190" s="330"/>
      <c r="N1190" s="330"/>
      <c r="O1190" s="330"/>
      <c r="P1190" s="330"/>
      <c r="Q1190" s="16" t="s">
        <v>110</v>
      </c>
      <c r="R1190" s="304">
        <v>0</v>
      </c>
      <c r="S1190" s="305">
        <v>0</v>
      </c>
      <c r="T1190" s="305">
        <v>0</v>
      </c>
      <c r="U1190" s="305">
        <v>0</v>
      </c>
      <c r="V1190" s="305">
        <v>0</v>
      </c>
      <c r="W1190" s="306">
        <v>0</v>
      </c>
      <c r="X1190" s="305">
        <v>0</v>
      </c>
      <c r="Y1190" s="305">
        <v>0</v>
      </c>
      <c r="Z1190" s="305">
        <v>0</v>
      </c>
      <c r="AA1190" s="305">
        <v>0</v>
      </c>
      <c r="AB1190" s="307">
        <v>0</v>
      </c>
      <c r="AC1190" s="307">
        <v>0</v>
      </c>
      <c r="AD1190" s="307">
        <v>0</v>
      </c>
      <c r="AE1190" s="307">
        <v>0</v>
      </c>
      <c r="AF1190" s="307">
        <v>0</v>
      </c>
      <c r="AG1190" s="307">
        <v>0</v>
      </c>
      <c r="AH1190" s="362">
        <v>0</v>
      </c>
      <c r="AI1190" s="362">
        <v>0</v>
      </c>
      <c r="AJ1190" s="14"/>
    </row>
    <row r="1191" spans="2:36" outlineLevel="1" x14ac:dyDescent="0.2">
      <c r="C1191" s="119">
        <v>30</v>
      </c>
      <c r="D1191" s="329"/>
      <c r="E1191" s="329"/>
      <c r="F1191" s="363" t="s">
        <v>302</v>
      </c>
      <c r="G1191" s="364"/>
      <c r="H1191" s="364"/>
      <c r="I1191" s="365"/>
      <c r="J1191" s="365"/>
      <c r="K1191" s="365"/>
      <c r="L1191" s="365"/>
      <c r="M1191" s="365"/>
      <c r="N1191" s="365"/>
      <c r="O1191" s="365"/>
      <c r="P1191" s="365"/>
      <c r="Q1191" s="366" t="s">
        <v>110</v>
      </c>
      <c r="R1191" s="367">
        <v>0</v>
      </c>
      <c r="S1191" s="368">
        <v>0</v>
      </c>
      <c r="T1191" s="368">
        <v>0</v>
      </c>
      <c r="U1191" s="368">
        <v>0</v>
      </c>
      <c r="V1191" s="368">
        <v>0</v>
      </c>
      <c r="W1191" s="369">
        <v>0</v>
      </c>
      <c r="X1191" s="368">
        <v>0</v>
      </c>
      <c r="Y1191" s="368">
        <v>755.21727336897879</v>
      </c>
      <c r="Z1191" s="368">
        <v>1423.2893829113718</v>
      </c>
      <c r="AA1191" s="368">
        <v>1694.7851314389984</v>
      </c>
      <c r="AB1191" s="327">
        <v>2114.2655856519705</v>
      </c>
      <c r="AC1191" s="327">
        <v>2629.446461268044</v>
      </c>
      <c r="AD1191" s="327">
        <v>2893.0783314245232</v>
      </c>
      <c r="AE1191" s="327">
        <v>3085.4144992066108</v>
      </c>
      <c r="AF1191" s="327">
        <v>3260.5186754993415</v>
      </c>
      <c r="AG1191" s="327">
        <v>3581.7449975300829</v>
      </c>
      <c r="AH1191" s="370">
        <v>3800.9173359201086</v>
      </c>
      <c r="AI1191" s="370">
        <v>4024.5715061540186</v>
      </c>
      <c r="AJ1191" s="14"/>
    </row>
    <row r="1192" spans="2:36" outlineLevel="1" x14ac:dyDescent="0.2">
      <c r="C1192" s="119">
        <v>30</v>
      </c>
      <c r="D1192" s="329"/>
      <c r="E1192" s="329"/>
      <c r="F1192" s="371" t="s">
        <v>303</v>
      </c>
      <c r="G1192" s="329"/>
      <c r="H1192" s="329"/>
      <c r="I1192" s="330"/>
      <c r="J1192" s="330"/>
      <c r="K1192" s="330"/>
      <c r="L1192" s="330"/>
      <c r="M1192" s="330"/>
      <c r="N1192" s="330"/>
      <c r="O1192" s="330"/>
      <c r="P1192" s="330"/>
      <c r="Q1192" s="16" t="s">
        <v>110</v>
      </c>
      <c r="R1192" s="314">
        <v>0</v>
      </c>
      <c r="S1192" s="315">
        <v>0</v>
      </c>
      <c r="T1192" s="315">
        <v>0</v>
      </c>
      <c r="U1192" s="315">
        <v>0</v>
      </c>
      <c r="V1192" s="315">
        <v>0</v>
      </c>
      <c r="W1192" s="316">
        <v>0</v>
      </c>
      <c r="X1192" s="315">
        <v>744.19790344810883</v>
      </c>
      <c r="Y1192" s="315">
        <v>637.35172129588796</v>
      </c>
      <c r="Z1192" s="315">
        <v>229.78491430322396</v>
      </c>
      <c r="AA1192" s="315">
        <v>368.53421985167017</v>
      </c>
      <c r="AB1192" s="5">
        <v>451.73285381354162</v>
      </c>
      <c r="AC1192" s="5">
        <v>263.63187015647929</v>
      </c>
      <c r="AD1192" s="5">
        <v>192.33616778208781</v>
      </c>
      <c r="AE1192" s="5">
        <v>175.10417629273076</v>
      </c>
      <c r="AF1192" s="5">
        <v>321.22632203074153</v>
      </c>
      <c r="AG1192" s="5">
        <v>219.17233839002566</v>
      </c>
      <c r="AH1192" s="350">
        <v>223.65417023391026</v>
      </c>
      <c r="AI1192" s="350">
        <v>127.29334774528907</v>
      </c>
      <c r="AJ1192" s="14"/>
    </row>
    <row r="1193" spans="2:36" outlineLevel="1" x14ac:dyDescent="0.2">
      <c r="C1193" s="119">
        <v>30</v>
      </c>
      <c r="D1193" s="329"/>
      <c r="E1193" s="329"/>
      <c r="F1193" s="372"/>
      <c r="G1193" s="329"/>
      <c r="H1193" s="329"/>
      <c r="I1193" s="330"/>
      <c r="J1193" s="330"/>
      <c r="K1193" s="330"/>
      <c r="L1193" s="330"/>
      <c r="M1193" s="330"/>
      <c r="N1193" s="330"/>
      <c r="O1193" s="330"/>
      <c r="P1193" s="330"/>
      <c r="Q1193" s="16"/>
      <c r="R1193" s="304"/>
      <c r="S1193" s="305"/>
      <c r="T1193" s="305"/>
      <c r="U1193" s="305"/>
      <c r="V1193" s="305"/>
      <c r="W1193" s="306"/>
      <c r="X1193" s="305"/>
      <c r="Y1193" s="305"/>
      <c r="Z1193" s="305"/>
      <c r="AA1193" s="305"/>
      <c r="AB1193" s="307"/>
      <c r="AC1193" s="307"/>
      <c r="AD1193" s="307"/>
      <c r="AE1193" s="307"/>
      <c r="AF1193" s="307"/>
      <c r="AG1193" s="307"/>
      <c r="AH1193" s="362"/>
      <c r="AI1193" s="362"/>
      <c r="AJ1193" s="14"/>
    </row>
    <row r="1194" spans="2:36" outlineLevel="1" x14ac:dyDescent="0.2">
      <c r="C1194" s="119">
        <v>30</v>
      </c>
      <c r="D1194" s="329"/>
      <c r="E1194" s="329"/>
      <c r="F1194" s="329"/>
      <c r="G1194" s="329"/>
      <c r="H1194" s="329"/>
      <c r="I1194" s="330"/>
      <c r="J1194" s="330"/>
      <c r="K1194" s="330"/>
      <c r="L1194" s="330"/>
      <c r="M1194" s="330"/>
      <c r="N1194" s="330"/>
      <c r="O1194" s="330"/>
      <c r="P1194" s="330"/>
      <c r="Q1194" s="330"/>
      <c r="R1194" s="330"/>
      <c r="S1194" s="329"/>
      <c r="T1194" s="329"/>
      <c r="U1194" s="330"/>
      <c r="V1194" s="330"/>
      <c r="W1194" s="330"/>
      <c r="X1194" s="329"/>
      <c r="Y1194" s="329"/>
      <c r="Z1194" s="330"/>
      <c r="AA1194" s="329"/>
      <c r="AB1194" s="329"/>
      <c r="AC1194" s="329"/>
      <c r="AD1194" s="329"/>
      <c r="AE1194" s="329"/>
      <c r="AF1194" s="329"/>
      <c r="AG1194" s="329"/>
      <c r="AH1194" s="329"/>
      <c r="AI1194" s="329"/>
      <c r="AJ1194" s="14"/>
    </row>
    <row r="1195" spans="2:36" s="11" customFormat="1" outlineLevel="1" x14ac:dyDescent="0.2">
      <c r="B1195" s="310"/>
      <c r="C1195" s="119">
        <v>30</v>
      </c>
      <c r="E1195" s="120" t="s">
        <v>304</v>
      </c>
      <c r="F1195" s="121"/>
      <c r="G1195" s="121"/>
      <c r="H1195" s="121"/>
      <c r="I1195" s="121"/>
      <c r="J1195" s="121"/>
      <c r="K1195" s="121"/>
      <c r="L1195" s="121"/>
      <c r="M1195" s="121"/>
      <c r="N1195" s="121"/>
      <c r="O1195" s="121"/>
      <c r="P1195" s="121"/>
      <c r="Q1195" s="122"/>
      <c r="R1195" s="123"/>
      <c r="S1195" s="123"/>
      <c r="T1195" s="123"/>
      <c r="U1195" s="123"/>
      <c r="V1195" s="123"/>
      <c r="W1195" s="123"/>
      <c r="X1195" s="123"/>
      <c r="Y1195" s="123"/>
      <c r="Z1195" s="123"/>
      <c r="AA1195" s="123"/>
      <c r="AB1195" s="123"/>
      <c r="AC1195" s="123"/>
      <c r="AD1195" s="123"/>
      <c r="AE1195" s="123"/>
      <c r="AF1195" s="123"/>
      <c r="AG1195" s="123"/>
      <c r="AH1195" s="123"/>
      <c r="AI1195" s="123"/>
    </row>
    <row r="1196" spans="2:36" s="11" customFormat="1" outlineLevel="1" x14ac:dyDescent="0.2">
      <c r="B1196" s="310"/>
      <c r="C1196" s="119">
        <v>30</v>
      </c>
      <c r="E1196" s="373" t="s">
        <v>305</v>
      </c>
      <c r="F1196" s="309"/>
      <c r="G1196" s="309"/>
      <c r="H1196" s="309"/>
      <c r="I1196" s="309"/>
      <c r="J1196" s="309"/>
      <c r="K1196" s="309"/>
      <c r="L1196" s="309"/>
      <c r="M1196" s="309"/>
      <c r="N1196" s="309"/>
      <c r="O1196" s="309"/>
      <c r="P1196" s="309"/>
      <c r="Q1196" s="360"/>
      <c r="R1196" s="361"/>
      <c r="S1196" s="361"/>
      <c r="T1196" s="361"/>
      <c r="U1196" s="361"/>
      <c r="V1196" s="361"/>
      <c r="W1196" s="361"/>
      <c r="X1196" s="361"/>
      <c r="Y1196" s="361"/>
      <c r="Z1196" s="361"/>
      <c r="AA1196" s="361"/>
      <c r="AB1196" s="361"/>
      <c r="AC1196" s="361"/>
      <c r="AD1196" s="361"/>
      <c r="AE1196" s="361"/>
      <c r="AF1196" s="361"/>
      <c r="AG1196" s="361"/>
      <c r="AH1196" s="361"/>
      <c r="AI1196" s="361"/>
    </row>
    <row r="1197" spans="2:36" outlineLevel="1" x14ac:dyDescent="0.2">
      <c r="C1197" s="119">
        <v>30</v>
      </c>
      <c r="D1197" s="329"/>
      <c r="E1197" s="329"/>
      <c r="F1197" s="329" t="s">
        <v>306</v>
      </c>
      <c r="G1197" s="329"/>
      <c r="H1197" s="329"/>
      <c r="I1197" s="330"/>
      <c r="J1197" s="330"/>
      <c r="K1197" s="330"/>
      <c r="L1197" s="330"/>
      <c r="M1197" s="330"/>
      <c r="N1197" s="330"/>
      <c r="O1197" s="330"/>
      <c r="P1197" s="330"/>
      <c r="Q1197" s="16" t="s">
        <v>110</v>
      </c>
      <c r="R1197" s="374">
        <v>0</v>
      </c>
      <c r="S1197" s="375">
        <v>0</v>
      </c>
      <c r="T1197" s="375">
        <v>0</v>
      </c>
      <c r="U1197" s="376">
        <v>6840.9946117346663</v>
      </c>
      <c r="V1197" s="376">
        <v>7171.4893382388518</v>
      </c>
      <c r="W1197" s="377">
        <v>7418.7189287693582</v>
      </c>
      <c r="X1197" s="375">
        <v>4667.2152037991773</v>
      </c>
      <c r="Y1197" s="375">
        <v>5185.757025942954</v>
      </c>
      <c r="Z1197" s="376">
        <v>7070.8222354803029</v>
      </c>
      <c r="AA1197" s="375">
        <v>5738.1675848538607</v>
      </c>
      <c r="AB1197" s="378">
        <v>8718.4337295890018</v>
      </c>
      <c r="AC1197" s="378">
        <v>9243.9282816213872</v>
      </c>
      <c r="AD1197" s="378">
        <v>9550.9893674098385</v>
      </c>
      <c r="AE1197" s="378">
        <v>9760.5473357545306</v>
      </c>
      <c r="AF1197" s="378">
        <v>10496.7957628937</v>
      </c>
      <c r="AG1197" s="378">
        <v>10195.498919374124</v>
      </c>
      <c r="AH1197" s="379">
        <v>10836.947066134828</v>
      </c>
      <c r="AI1197" s="379">
        <v>10636.894969013516</v>
      </c>
      <c r="AJ1197" s="14"/>
    </row>
    <row r="1198" spans="2:36" outlineLevel="1" x14ac:dyDescent="0.2">
      <c r="C1198" s="119">
        <v>30</v>
      </c>
      <c r="D1198" s="329"/>
      <c r="E1198" s="329"/>
      <c r="F1198" s="329" t="s">
        <v>307</v>
      </c>
      <c r="G1198" s="329"/>
      <c r="H1198" s="329"/>
      <c r="I1198" s="330"/>
      <c r="J1198" s="330"/>
      <c r="K1198" s="330"/>
      <c r="L1198" s="330"/>
      <c r="M1198" s="330"/>
      <c r="N1198" s="330"/>
      <c r="O1198" s="330"/>
      <c r="P1198" s="330"/>
      <c r="Q1198" s="16" t="s">
        <v>110</v>
      </c>
      <c r="R1198" s="380"/>
      <c r="S1198" s="381"/>
      <c r="T1198" s="381"/>
      <c r="U1198" s="382"/>
      <c r="V1198" s="382"/>
      <c r="W1198" s="383"/>
      <c r="X1198" s="381"/>
      <c r="Y1198" s="381"/>
      <c r="Z1198" s="382"/>
      <c r="AA1198" s="381"/>
      <c r="AB1198" s="329"/>
      <c r="AC1198" s="329"/>
      <c r="AD1198" s="329"/>
      <c r="AE1198" s="329"/>
      <c r="AF1198" s="329"/>
      <c r="AG1198" s="329"/>
      <c r="AH1198" s="384"/>
      <c r="AI1198" s="384"/>
      <c r="AJ1198" s="14"/>
    </row>
    <row r="1199" spans="2:36" outlineLevel="1" x14ac:dyDescent="0.2">
      <c r="C1199" s="119">
        <v>30</v>
      </c>
      <c r="D1199" s="329"/>
      <c r="E1199" s="329"/>
      <c r="F1199" s="329" t="s">
        <v>308</v>
      </c>
      <c r="G1199" s="329"/>
      <c r="H1199" s="329"/>
      <c r="I1199" s="330"/>
      <c r="J1199" s="330"/>
      <c r="K1199" s="330"/>
      <c r="L1199" s="330"/>
      <c r="M1199" s="330"/>
      <c r="N1199" s="330"/>
      <c r="O1199" s="330"/>
      <c r="P1199" s="330"/>
      <c r="Q1199" s="16" t="s">
        <v>110</v>
      </c>
      <c r="R1199" s="380"/>
      <c r="S1199" s="381"/>
      <c r="T1199" s="381"/>
      <c r="U1199" s="382"/>
      <c r="V1199" s="382"/>
      <c r="W1199" s="383"/>
      <c r="X1199" s="381"/>
      <c r="Y1199" s="381"/>
      <c r="Z1199" s="382"/>
      <c r="AA1199" s="381"/>
      <c r="AB1199" s="329"/>
      <c r="AC1199" s="329"/>
      <c r="AD1199" s="329"/>
      <c r="AE1199" s="329"/>
      <c r="AF1199" s="329"/>
      <c r="AG1199" s="329"/>
      <c r="AH1199" s="384"/>
      <c r="AI1199" s="384"/>
      <c r="AJ1199" s="14"/>
    </row>
    <row r="1200" spans="2:36" outlineLevel="1" x14ac:dyDescent="0.2">
      <c r="C1200" s="119">
        <v>30</v>
      </c>
      <c r="D1200" s="329"/>
      <c r="E1200" s="329"/>
      <c r="F1200" s="329" t="s">
        <v>309</v>
      </c>
      <c r="G1200" s="329"/>
      <c r="H1200" s="329"/>
      <c r="I1200" s="330"/>
      <c r="J1200" s="330"/>
      <c r="K1200" s="330"/>
      <c r="L1200" s="330"/>
      <c r="M1200" s="330"/>
      <c r="N1200" s="330"/>
      <c r="O1200" s="330"/>
      <c r="P1200" s="330"/>
      <c r="Q1200" s="16" t="s">
        <v>110</v>
      </c>
      <c r="R1200" s="385"/>
      <c r="S1200" s="386"/>
      <c r="T1200" s="386"/>
      <c r="U1200" s="387"/>
      <c r="V1200" s="387"/>
      <c r="W1200" s="388"/>
      <c r="X1200" s="386"/>
      <c r="Y1200" s="386"/>
      <c r="Z1200" s="387"/>
      <c r="AA1200" s="386"/>
      <c r="AB1200" s="333"/>
      <c r="AC1200" s="333"/>
      <c r="AD1200" s="333"/>
      <c r="AE1200" s="333"/>
      <c r="AF1200" s="333"/>
      <c r="AG1200" s="333"/>
      <c r="AH1200" s="389"/>
      <c r="AI1200" s="389"/>
      <c r="AJ1200" s="14"/>
    </row>
    <row r="1201" spans="2:36" outlineLevel="1" x14ac:dyDescent="0.2">
      <c r="C1201" s="119">
        <v>30</v>
      </c>
      <c r="D1201" s="329"/>
      <c r="E1201" s="329"/>
      <c r="F1201" s="364" t="s">
        <v>310</v>
      </c>
      <c r="G1201" s="364"/>
      <c r="H1201" s="364"/>
      <c r="I1201" s="365"/>
      <c r="J1201" s="365"/>
      <c r="K1201" s="365"/>
      <c r="L1201" s="365"/>
      <c r="M1201" s="365"/>
      <c r="N1201" s="365"/>
      <c r="O1201" s="365"/>
      <c r="P1201" s="365"/>
      <c r="Q1201" s="366" t="s">
        <v>110</v>
      </c>
      <c r="R1201" s="390">
        <v>0</v>
      </c>
      <c r="S1201" s="391">
        <v>0</v>
      </c>
      <c r="T1201" s="391">
        <v>0</v>
      </c>
      <c r="U1201" s="390">
        <v>6840.9946117346663</v>
      </c>
      <c r="V1201" s="390">
        <v>7171.4893382388518</v>
      </c>
      <c r="W1201" s="390">
        <v>7418.7189287693582</v>
      </c>
      <c r="X1201" s="391">
        <v>4667.2152037991773</v>
      </c>
      <c r="Y1201" s="391">
        <v>5185.757025942954</v>
      </c>
      <c r="Z1201" s="390">
        <v>7070.8222354803029</v>
      </c>
      <c r="AA1201" s="391">
        <v>5738.1675848538607</v>
      </c>
      <c r="AB1201" s="391">
        <v>8718.4337295890018</v>
      </c>
      <c r="AC1201" s="391">
        <v>9243.9282816213872</v>
      </c>
      <c r="AD1201" s="391">
        <v>9550.9893674098385</v>
      </c>
      <c r="AE1201" s="391">
        <v>9760.5473357545306</v>
      </c>
      <c r="AF1201" s="391">
        <v>10496.7957628937</v>
      </c>
      <c r="AG1201" s="391">
        <v>10195.498919374124</v>
      </c>
      <c r="AH1201" s="391">
        <v>10836.947066134828</v>
      </c>
      <c r="AI1201" s="391">
        <v>10636.894969013516</v>
      </c>
      <c r="AJ1201" s="14"/>
    </row>
    <row r="1202" spans="2:36" outlineLevel="1" x14ac:dyDescent="0.2">
      <c r="C1202" s="119">
        <v>30</v>
      </c>
      <c r="D1202" s="329"/>
      <c r="E1202" s="329"/>
      <c r="F1202" s="329"/>
      <c r="G1202" s="329"/>
      <c r="H1202" s="329"/>
      <c r="I1202" s="330"/>
      <c r="J1202" s="330"/>
      <c r="K1202" s="330"/>
      <c r="L1202" s="330"/>
      <c r="M1202" s="330"/>
      <c r="N1202" s="330"/>
      <c r="O1202" s="330"/>
      <c r="P1202" s="330"/>
      <c r="Q1202" s="330"/>
      <c r="R1202" s="330"/>
      <c r="S1202" s="329"/>
      <c r="T1202" s="329"/>
      <c r="U1202" s="330"/>
      <c r="V1202" s="330"/>
      <c r="W1202" s="330"/>
      <c r="X1202" s="329"/>
      <c r="Y1202" s="329"/>
      <c r="Z1202" s="330"/>
      <c r="AA1202" s="329"/>
      <c r="AB1202" s="329"/>
      <c r="AC1202" s="329"/>
      <c r="AD1202" s="329"/>
      <c r="AE1202" s="329"/>
      <c r="AF1202" s="329"/>
      <c r="AG1202" s="329"/>
      <c r="AH1202" s="329"/>
      <c r="AI1202" s="329"/>
      <c r="AJ1202" s="14"/>
    </row>
    <row r="1203" spans="2:36" outlineLevel="1" x14ac:dyDescent="0.2">
      <c r="C1203" s="119">
        <v>30</v>
      </c>
      <c r="D1203" s="329"/>
      <c r="E1203" s="328" t="s">
        <v>311</v>
      </c>
      <c r="F1203" s="329"/>
      <c r="G1203" s="329"/>
      <c r="H1203" s="329"/>
      <c r="I1203" s="330"/>
      <c r="J1203" s="330"/>
      <c r="K1203" s="330"/>
      <c r="L1203" s="330"/>
      <c r="M1203" s="330"/>
      <c r="N1203" s="330"/>
      <c r="O1203" s="330"/>
      <c r="P1203" s="330"/>
      <c r="Q1203" s="330"/>
      <c r="R1203" s="330"/>
      <c r="S1203" s="329"/>
      <c r="T1203" s="329"/>
      <c r="U1203" s="330"/>
      <c r="V1203" s="330"/>
      <c r="W1203" s="330"/>
      <c r="X1203" s="329"/>
      <c r="Y1203" s="329"/>
      <c r="Z1203" s="330"/>
      <c r="AA1203" s="329"/>
      <c r="AB1203" s="329"/>
      <c r="AC1203" s="329"/>
      <c r="AD1203" s="329"/>
      <c r="AE1203" s="329"/>
      <c r="AF1203" s="329"/>
      <c r="AG1203" s="329"/>
      <c r="AH1203" s="329"/>
      <c r="AI1203" s="329"/>
      <c r="AJ1203" s="14"/>
    </row>
    <row r="1204" spans="2:36" outlineLevel="1" x14ac:dyDescent="0.2">
      <c r="C1204" s="119">
        <v>30</v>
      </c>
      <c r="D1204" s="329"/>
      <c r="E1204" s="329"/>
      <c r="F1204" s="329" t="s">
        <v>312</v>
      </c>
      <c r="G1204" s="329"/>
      <c r="H1204" s="329"/>
      <c r="I1204" s="330"/>
      <c r="J1204" s="330"/>
      <c r="K1204" s="330"/>
      <c r="L1204" s="330"/>
      <c r="M1204" s="330"/>
      <c r="N1204" s="330"/>
      <c r="O1204" s="330"/>
      <c r="P1204" s="330"/>
      <c r="Q1204" s="16" t="s">
        <v>110</v>
      </c>
      <c r="R1204" s="392">
        <v>0</v>
      </c>
      <c r="S1204" s="393">
        <v>0</v>
      </c>
      <c r="T1204" s="393">
        <v>0</v>
      </c>
      <c r="U1204" s="394">
        <v>-6840.9946117346663</v>
      </c>
      <c r="V1204" s="394">
        <v>-7171.4893382388518</v>
      </c>
      <c r="W1204" s="395">
        <v>-7418.7189287693582</v>
      </c>
      <c r="X1204" s="393">
        <v>-4646.1226087047771</v>
      </c>
      <c r="Y1204" s="393">
        <v>-5122.0508119049173</v>
      </c>
      <c r="Z1204" s="394">
        <v>-6975.3830407125661</v>
      </c>
      <c r="AA1204" s="393">
        <v>-5621.6287163615261</v>
      </c>
      <c r="AB1204" s="396">
        <v>-8573.2945458228951</v>
      </c>
      <c r="AC1204" s="396">
        <v>-8951.6018873496669</v>
      </c>
      <c r="AD1204" s="396">
        <v>-9234.4601399677886</v>
      </c>
      <c r="AE1204" s="396">
        <v>-9424.5432329269279</v>
      </c>
      <c r="AF1204" s="396">
        <v>-10134.607127103856</v>
      </c>
      <c r="AG1204" s="396">
        <v>-9804.61324975569</v>
      </c>
      <c r="AH1204" s="397">
        <v>-10422.6090851886</v>
      </c>
      <c r="AI1204" s="397">
        <v>-10203.898848649718</v>
      </c>
      <c r="AJ1204" s="14"/>
    </row>
    <row r="1205" spans="2:36" outlineLevel="1" x14ac:dyDescent="0.2">
      <c r="C1205" s="119">
        <v>30</v>
      </c>
      <c r="D1205" s="329"/>
      <c r="E1205" s="329"/>
      <c r="F1205" s="329" t="s">
        <v>313</v>
      </c>
      <c r="G1205" s="329"/>
      <c r="H1205" s="329"/>
      <c r="I1205" s="330"/>
      <c r="J1205" s="330"/>
      <c r="K1205" s="330"/>
      <c r="L1205" s="330"/>
      <c r="M1205" s="330"/>
      <c r="N1205" s="330"/>
      <c r="O1205" s="330"/>
      <c r="P1205" s="330"/>
      <c r="Q1205" s="16" t="s">
        <v>110</v>
      </c>
      <c r="R1205" s="380"/>
      <c r="S1205" s="381"/>
      <c r="T1205" s="381"/>
      <c r="U1205" s="382"/>
      <c r="V1205" s="382"/>
      <c r="W1205" s="383"/>
      <c r="X1205" s="381"/>
      <c r="Y1205" s="381"/>
      <c r="Z1205" s="382"/>
      <c r="AA1205" s="381"/>
      <c r="AB1205" s="329"/>
      <c r="AC1205" s="329"/>
      <c r="AD1205" s="329"/>
      <c r="AE1205" s="329"/>
      <c r="AF1205" s="329"/>
      <c r="AG1205" s="329"/>
      <c r="AH1205" s="384"/>
      <c r="AI1205" s="384"/>
      <c r="AJ1205" s="14"/>
    </row>
    <row r="1206" spans="2:36" outlineLevel="1" x14ac:dyDescent="0.2">
      <c r="C1206" s="119">
        <v>30</v>
      </c>
      <c r="D1206" s="329"/>
      <c r="E1206" s="329"/>
      <c r="F1206" s="329" t="s">
        <v>314</v>
      </c>
      <c r="G1206" s="329"/>
      <c r="H1206" s="329"/>
      <c r="I1206" s="330"/>
      <c r="J1206" s="330"/>
      <c r="K1206" s="330"/>
      <c r="L1206" s="330"/>
      <c r="M1206" s="330"/>
      <c r="N1206" s="330"/>
      <c r="O1206" s="330"/>
      <c r="P1206" s="330"/>
      <c r="Q1206" s="16" t="s">
        <v>110</v>
      </c>
      <c r="R1206" s="398">
        <v>0</v>
      </c>
      <c r="S1206" s="399">
        <v>0</v>
      </c>
      <c r="T1206" s="399">
        <v>0</v>
      </c>
      <c r="U1206" s="400">
        <v>0</v>
      </c>
      <c r="V1206" s="400">
        <v>0</v>
      </c>
      <c r="W1206" s="401">
        <v>0</v>
      </c>
      <c r="X1206" s="399">
        <v>-1240.3298390801815</v>
      </c>
      <c r="Y1206" s="399">
        <v>-1062.2528688264799</v>
      </c>
      <c r="Z1206" s="400">
        <v>-382.97485717203995</v>
      </c>
      <c r="AA1206" s="399">
        <v>-614.22369975278366</v>
      </c>
      <c r="AB1206" s="339">
        <v>-752.88808968923604</v>
      </c>
      <c r="AC1206" s="339">
        <v>-439.38645026079888</v>
      </c>
      <c r="AD1206" s="339">
        <v>-320.56027963681305</v>
      </c>
      <c r="AE1206" s="339">
        <v>-291.84029382121793</v>
      </c>
      <c r="AF1206" s="339">
        <v>-535.37720338456927</v>
      </c>
      <c r="AG1206" s="339">
        <v>-365.28723065004277</v>
      </c>
      <c r="AH1206" s="402">
        <v>-372.75695038985043</v>
      </c>
      <c r="AI1206" s="402">
        <v>-212.1555795754818</v>
      </c>
      <c r="AJ1206" s="14"/>
    </row>
    <row r="1207" spans="2:36" outlineLevel="1" x14ac:dyDescent="0.2">
      <c r="C1207" s="119">
        <v>30</v>
      </c>
      <c r="D1207" s="329"/>
      <c r="E1207" s="329"/>
      <c r="F1207" s="329" t="s">
        <v>315</v>
      </c>
      <c r="G1207" s="329"/>
      <c r="H1207" s="329"/>
      <c r="I1207" s="330"/>
      <c r="J1207" s="330"/>
      <c r="K1207" s="330"/>
      <c r="L1207" s="330"/>
      <c r="M1207" s="330"/>
      <c r="N1207" s="330"/>
      <c r="O1207" s="330"/>
      <c r="P1207" s="330"/>
      <c r="Q1207" s="16" t="s">
        <v>110</v>
      </c>
      <c r="R1207" s="304">
        <v>0</v>
      </c>
      <c r="S1207" s="305">
        <v>0</v>
      </c>
      <c r="T1207" s="305">
        <v>0</v>
      </c>
      <c r="U1207" s="305">
        <v>0</v>
      </c>
      <c r="V1207" s="305">
        <v>0</v>
      </c>
      <c r="W1207" s="306">
        <v>0</v>
      </c>
      <c r="X1207" s="305">
        <v>-18.187241132694293</v>
      </c>
      <c r="Y1207" s="305">
        <v>-52.940192556453653</v>
      </c>
      <c r="Z1207" s="305">
        <v>-76.032438742949395</v>
      </c>
      <c r="AA1207" s="305">
        <v>-92.855459594834997</v>
      </c>
      <c r="AB1207" s="307">
        <v>-115.64238971334007</v>
      </c>
      <c r="AC1207" s="307">
        <v>-136.53385353032462</v>
      </c>
      <c r="AD1207" s="307">
        <v>-147.83458122160599</v>
      </c>
      <c r="AE1207" s="307">
        <v>-156.92922433588242</v>
      </c>
      <c r="AF1207" s="307">
        <v>-169.16348549032119</v>
      </c>
      <c r="AG1207" s="307">
        <v>-182.56198751181179</v>
      </c>
      <c r="AH1207" s="362">
        <v>-193.51499960928001</v>
      </c>
      <c r="AI1207" s="362">
        <v>-202.22528393538875</v>
      </c>
      <c r="AJ1207" s="14"/>
    </row>
    <row r="1208" spans="2:36" outlineLevel="1" x14ac:dyDescent="0.2">
      <c r="C1208" s="119">
        <v>30</v>
      </c>
      <c r="D1208" s="329"/>
      <c r="E1208" s="329"/>
      <c r="F1208" s="364" t="s">
        <v>316</v>
      </c>
      <c r="G1208" s="364"/>
      <c r="H1208" s="364"/>
      <c r="I1208" s="365"/>
      <c r="J1208" s="365"/>
      <c r="K1208" s="365"/>
      <c r="L1208" s="365"/>
      <c r="M1208" s="365"/>
      <c r="N1208" s="365"/>
      <c r="O1208" s="365"/>
      <c r="P1208" s="365"/>
      <c r="Q1208" s="366" t="s">
        <v>110</v>
      </c>
      <c r="R1208" s="390">
        <v>0</v>
      </c>
      <c r="S1208" s="390">
        <v>0</v>
      </c>
      <c r="T1208" s="390">
        <v>0</v>
      </c>
      <c r="U1208" s="390">
        <v>-6840.9946117346663</v>
      </c>
      <c r="V1208" s="390">
        <v>-7171.4893382388518</v>
      </c>
      <c r="W1208" s="390">
        <v>-7418.7189287693582</v>
      </c>
      <c r="X1208" s="390">
        <v>-5904.6396889176531</v>
      </c>
      <c r="Y1208" s="390">
        <v>-6237.2438732878509</v>
      </c>
      <c r="Z1208" s="390">
        <v>-7434.3903366275554</v>
      </c>
      <c r="AA1208" s="390">
        <v>-6328.7078757091449</v>
      </c>
      <c r="AB1208" s="390">
        <v>-9441.8250252254711</v>
      </c>
      <c r="AC1208" s="390">
        <v>-9527.5221911407916</v>
      </c>
      <c r="AD1208" s="390">
        <v>-9702.8550008262082</v>
      </c>
      <c r="AE1208" s="390">
        <v>-9873.3127510840295</v>
      </c>
      <c r="AF1208" s="390">
        <v>-10839.147815978746</v>
      </c>
      <c r="AG1208" s="390">
        <v>-10352.462467917545</v>
      </c>
      <c r="AH1208" s="390">
        <v>-10988.881035187731</v>
      </c>
      <c r="AI1208" s="390">
        <v>-10618.279712160589</v>
      </c>
      <c r="AJ1208" s="14"/>
    </row>
    <row r="1209" spans="2:36" outlineLevel="1" x14ac:dyDescent="0.2">
      <c r="C1209" s="119">
        <v>30</v>
      </c>
      <c r="D1209" s="329"/>
      <c r="E1209" s="329"/>
      <c r="F1209" s="329"/>
      <c r="G1209" s="329"/>
      <c r="H1209" s="329"/>
      <c r="I1209" s="330"/>
      <c r="J1209" s="330"/>
      <c r="K1209" s="330"/>
      <c r="L1209" s="330"/>
      <c r="M1209" s="330"/>
      <c r="N1209" s="330"/>
      <c r="O1209" s="330"/>
      <c r="P1209" s="330"/>
      <c r="Q1209" s="330"/>
      <c r="R1209" s="330"/>
      <c r="S1209" s="329"/>
      <c r="T1209" s="329"/>
      <c r="U1209" s="330"/>
      <c r="V1209" s="330"/>
      <c r="W1209" s="330"/>
      <c r="X1209" s="329"/>
      <c r="Y1209" s="329"/>
      <c r="Z1209" s="330"/>
      <c r="AA1209" s="329"/>
      <c r="AB1209" s="329"/>
      <c r="AC1209" s="329"/>
      <c r="AD1209" s="329"/>
      <c r="AE1209" s="329"/>
      <c r="AF1209" s="329"/>
      <c r="AG1209" s="329"/>
      <c r="AH1209" s="329"/>
      <c r="AI1209" s="329"/>
      <c r="AJ1209" s="14"/>
    </row>
    <row r="1210" spans="2:36" s="310" customFormat="1" outlineLevel="1" x14ac:dyDescent="0.2">
      <c r="C1210" s="119">
        <v>30</v>
      </c>
      <c r="E1210" s="328" t="s">
        <v>317</v>
      </c>
      <c r="F1210" s="259"/>
      <c r="G1210" s="329"/>
      <c r="H1210" s="329"/>
      <c r="I1210" s="330"/>
      <c r="J1210" s="330"/>
      <c r="K1210" s="330"/>
      <c r="L1210" s="330"/>
      <c r="M1210" s="330"/>
      <c r="N1210" s="330"/>
      <c r="O1210" s="330"/>
      <c r="P1210" s="330"/>
      <c r="Q1210" s="16" t="s">
        <v>110</v>
      </c>
      <c r="R1210" s="340">
        <v>0</v>
      </c>
      <c r="S1210" s="341">
        <v>0</v>
      </c>
      <c r="T1210" s="341">
        <v>0</v>
      </c>
      <c r="U1210" s="341">
        <v>0</v>
      </c>
      <c r="V1210" s="341">
        <v>0</v>
      </c>
      <c r="W1210" s="342">
        <v>0</v>
      </c>
      <c r="X1210" s="341">
        <v>0</v>
      </c>
      <c r="Y1210" s="341">
        <v>-1237.4244851184758</v>
      </c>
      <c r="Z1210" s="341">
        <v>-2288.9113324633727</v>
      </c>
      <c r="AA1210" s="341">
        <v>-2652.4794336106252</v>
      </c>
      <c r="AB1210" s="343">
        <v>-3243.0197244659093</v>
      </c>
      <c r="AC1210" s="343">
        <v>-3966.4110201023786</v>
      </c>
      <c r="AD1210" s="343">
        <v>-4250.004929621783</v>
      </c>
      <c r="AE1210" s="343">
        <v>-4401.8705630381528</v>
      </c>
      <c r="AF1210" s="343">
        <v>-4514.6359783676517</v>
      </c>
      <c r="AG1210" s="343">
        <v>-4856.9880314526972</v>
      </c>
      <c r="AH1210" s="344">
        <v>-5013.9515799961182</v>
      </c>
      <c r="AI1210" s="344">
        <v>-5165.8855490490214</v>
      </c>
      <c r="AJ1210" s="403"/>
    </row>
    <row r="1211" spans="2:36" outlineLevel="1" x14ac:dyDescent="0.2">
      <c r="C1211" s="119">
        <v>30</v>
      </c>
      <c r="D1211" s="259"/>
      <c r="E1211" s="259"/>
      <c r="G1211" s="259"/>
      <c r="H1211" s="259"/>
      <c r="I1211" s="16"/>
      <c r="J1211" s="16"/>
      <c r="K1211" s="16"/>
      <c r="L1211" s="16"/>
      <c r="M1211" s="16"/>
      <c r="N1211" s="16"/>
      <c r="O1211" s="16"/>
      <c r="P1211" s="16"/>
      <c r="Q1211" s="16"/>
      <c r="R1211" s="16"/>
      <c r="S1211" s="259"/>
      <c r="T1211" s="259"/>
      <c r="U1211" s="16"/>
      <c r="V1211" s="16"/>
      <c r="W1211" s="16"/>
      <c r="X1211" s="259"/>
      <c r="Y1211" s="259"/>
      <c r="Z1211" s="16"/>
      <c r="AA1211" s="259"/>
      <c r="AB1211" s="259"/>
      <c r="AC1211" s="259"/>
      <c r="AD1211" s="259"/>
      <c r="AE1211" s="259"/>
      <c r="AF1211" s="259"/>
      <c r="AG1211" s="259"/>
      <c r="AH1211" s="259"/>
      <c r="AI1211" s="259"/>
      <c r="AJ1211" s="14"/>
    </row>
    <row r="1212" spans="2:36" s="11" customFormat="1" outlineLevel="1" x14ac:dyDescent="0.2">
      <c r="B1212" s="310"/>
      <c r="C1212" s="119">
        <v>30</v>
      </c>
      <c r="E1212" s="120" t="s">
        <v>318</v>
      </c>
      <c r="F1212" s="121"/>
      <c r="G1212" s="121"/>
      <c r="H1212" s="121"/>
      <c r="I1212" s="121"/>
      <c r="J1212" s="121"/>
      <c r="K1212" s="121"/>
      <c r="L1212" s="121"/>
      <c r="M1212" s="121"/>
      <c r="N1212" s="121"/>
      <c r="O1212" s="121"/>
      <c r="P1212" s="121"/>
      <c r="Q1212" s="122"/>
      <c r="R1212" s="123"/>
      <c r="S1212" s="123"/>
      <c r="T1212" s="123"/>
      <c r="U1212" s="123"/>
      <c r="V1212" s="123"/>
      <c r="W1212" s="123"/>
      <c r="X1212" s="123"/>
      <c r="Y1212" s="123"/>
      <c r="Z1212" s="123"/>
      <c r="AA1212" s="123"/>
      <c r="AB1212" s="123"/>
      <c r="AC1212" s="123"/>
      <c r="AD1212" s="123"/>
      <c r="AE1212" s="123"/>
      <c r="AF1212" s="123"/>
      <c r="AG1212" s="123"/>
      <c r="AH1212" s="123"/>
      <c r="AI1212" s="123"/>
    </row>
    <row r="1213" spans="2:36" outlineLevel="1" x14ac:dyDescent="0.2">
      <c r="C1213" s="119">
        <v>30</v>
      </c>
      <c r="D1213" s="259"/>
      <c r="E1213" s="259"/>
      <c r="F1213" s="259"/>
      <c r="G1213" s="259"/>
      <c r="H1213" s="259"/>
      <c r="I1213" s="16"/>
      <c r="J1213" s="16"/>
      <c r="K1213" s="16"/>
      <c r="L1213" s="16"/>
      <c r="M1213" s="16"/>
      <c r="N1213" s="16"/>
      <c r="O1213" s="16"/>
      <c r="P1213" s="16"/>
      <c r="Q1213" s="16"/>
      <c r="R1213" s="16"/>
      <c r="S1213" s="259"/>
      <c r="T1213" s="259"/>
      <c r="U1213" s="16"/>
      <c r="V1213" s="16"/>
      <c r="W1213" s="16"/>
      <c r="X1213" s="259"/>
      <c r="Y1213" s="259"/>
      <c r="Z1213" s="16"/>
      <c r="AA1213" s="259"/>
      <c r="AB1213" s="259"/>
      <c r="AC1213" s="259"/>
      <c r="AD1213" s="259"/>
      <c r="AE1213" s="259"/>
      <c r="AF1213" s="259"/>
      <c r="AG1213" s="259"/>
      <c r="AH1213" s="259"/>
      <c r="AI1213" s="259"/>
      <c r="AJ1213" s="14"/>
    </row>
    <row r="1214" spans="2:36" outlineLevel="1" x14ac:dyDescent="0.2">
      <c r="C1214" s="119">
        <v>30</v>
      </c>
      <c r="D1214" s="259"/>
      <c r="E1214" s="373" t="s">
        <v>319</v>
      </c>
      <c r="F1214" s="259"/>
      <c r="G1214" s="259"/>
      <c r="H1214" s="259"/>
      <c r="I1214" s="16"/>
      <c r="J1214" s="16"/>
      <c r="K1214" s="16"/>
      <c r="L1214" s="16"/>
      <c r="M1214" s="16"/>
      <c r="N1214" s="16"/>
      <c r="O1214" s="16"/>
      <c r="P1214" s="16"/>
      <c r="Q1214" s="16" t="s">
        <v>110</v>
      </c>
      <c r="R1214" s="340">
        <v>0</v>
      </c>
      <c r="S1214" s="341">
        <v>0</v>
      </c>
      <c r="T1214" s="341">
        <v>0</v>
      </c>
      <c r="U1214" s="341">
        <v>0</v>
      </c>
      <c r="V1214" s="341">
        <v>0</v>
      </c>
      <c r="W1214" s="342">
        <v>0</v>
      </c>
      <c r="X1214" s="341">
        <v>-1237.4244851184758</v>
      </c>
      <c r="Y1214" s="341">
        <v>-2288.9113324633727</v>
      </c>
      <c r="Z1214" s="341">
        <v>-2652.4794336106252</v>
      </c>
      <c r="AA1214" s="341">
        <v>-3243.0197244659093</v>
      </c>
      <c r="AB1214" s="343">
        <v>-3966.4110201023786</v>
      </c>
      <c r="AC1214" s="343">
        <v>-4250.004929621783</v>
      </c>
      <c r="AD1214" s="343">
        <v>-4401.8705630381528</v>
      </c>
      <c r="AE1214" s="343">
        <v>-4514.6359783676517</v>
      </c>
      <c r="AF1214" s="343">
        <v>-4856.9880314526972</v>
      </c>
      <c r="AG1214" s="343">
        <v>-5013.9515799961182</v>
      </c>
      <c r="AH1214" s="344">
        <v>-5165.8855490490214</v>
      </c>
      <c r="AI1214" s="344">
        <v>-5147.2702921960945</v>
      </c>
      <c r="AJ1214" s="14"/>
    </row>
    <row r="1215" spans="2:36" outlineLevel="1" x14ac:dyDescent="0.2">
      <c r="C1215" s="119">
        <v>30</v>
      </c>
      <c r="D1215" s="259"/>
      <c r="E1215" s="373"/>
      <c r="F1215" s="259"/>
      <c r="G1215" s="259"/>
      <c r="H1215" s="259"/>
      <c r="I1215" s="16"/>
      <c r="J1215" s="16"/>
      <c r="K1215" s="16"/>
      <c r="L1215" s="16"/>
      <c r="M1215" s="16"/>
      <c r="N1215" s="16"/>
      <c r="O1215" s="16"/>
      <c r="P1215" s="16"/>
      <c r="Q1215" s="16"/>
      <c r="R1215" s="16"/>
      <c r="S1215" s="259"/>
      <c r="T1215" s="259"/>
      <c r="U1215" s="16"/>
      <c r="V1215" s="16"/>
      <c r="W1215" s="16"/>
      <c r="X1215" s="259"/>
      <c r="Y1215" s="259"/>
      <c r="Z1215" s="16"/>
      <c r="AA1215" s="259"/>
      <c r="AB1215" s="259"/>
      <c r="AC1215" s="259"/>
      <c r="AD1215" s="259"/>
      <c r="AE1215" s="259"/>
      <c r="AF1215" s="259"/>
      <c r="AG1215" s="259"/>
      <c r="AH1215" s="259"/>
      <c r="AI1215" s="259"/>
      <c r="AJ1215" s="14"/>
    </row>
    <row r="1216" spans="2:36" s="310" customFormat="1" outlineLevel="1" x14ac:dyDescent="0.2">
      <c r="C1216" s="119">
        <v>30</v>
      </c>
      <c r="D1216" s="329"/>
      <c r="E1216" s="328" t="s">
        <v>320</v>
      </c>
      <c r="F1216" s="329"/>
      <c r="G1216" s="329"/>
      <c r="H1216" s="329"/>
      <c r="I1216" s="330"/>
      <c r="J1216" s="330"/>
      <c r="K1216" s="330"/>
      <c r="L1216" s="330"/>
      <c r="M1216" s="330"/>
      <c r="N1216" s="330"/>
      <c r="O1216" s="330"/>
      <c r="P1216" s="330"/>
      <c r="Q1216" s="16" t="s">
        <v>110</v>
      </c>
      <c r="R1216" s="404">
        <v>0</v>
      </c>
      <c r="S1216" s="405">
        <v>0</v>
      </c>
      <c r="T1216" s="405">
        <v>0</v>
      </c>
      <c r="U1216" s="405">
        <v>0</v>
      </c>
      <c r="V1216" s="405">
        <v>0</v>
      </c>
      <c r="W1216" s="405">
        <v>0</v>
      </c>
      <c r="X1216" s="405">
        <v>0</v>
      </c>
      <c r="Y1216" s="405">
        <v>0</v>
      </c>
      <c r="Z1216" s="405">
        <v>0</v>
      </c>
      <c r="AA1216" s="405">
        <v>0</v>
      </c>
      <c r="AB1216" s="405">
        <v>0</v>
      </c>
      <c r="AC1216" s="405">
        <v>0</v>
      </c>
      <c r="AD1216" s="405">
        <v>0</v>
      </c>
      <c r="AE1216" s="405">
        <v>0</v>
      </c>
      <c r="AF1216" s="405">
        <v>0</v>
      </c>
      <c r="AG1216" s="405">
        <v>0</v>
      </c>
      <c r="AH1216" s="406">
        <v>0</v>
      </c>
      <c r="AI1216" s="406">
        <v>0</v>
      </c>
      <c r="AJ1216" s="403"/>
    </row>
    <row r="1217" spans="2:36" s="310" customFormat="1" outlineLevel="1" x14ac:dyDescent="0.2">
      <c r="D1217" s="329"/>
      <c r="E1217" s="329"/>
      <c r="F1217" s="329"/>
      <c r="G1217" s="329"/>
      <c r="H1217" s="329"/>
      <c r="I1217" s="330"/>
      <c r="J1217" s="330"/>
      <c r="K1217" s="330"/>
      <c r="L1217" s="330"/>
      <c r="M1217" s="330"/>
      <c r="N1217" s="330"/>
      <c r="O1217" s="330"/>
      <c r="P1217" s="330"/>
      <c r="Q1217" s="330"/>
      <c r="R1217" s="330"/>
      <c r="S1217" s="329"/>
      <c r="T1217" s="329"/>
      <c r="U1217" s="330"/>
      <c r="V1217" s="330"/>
      <c r="W1217" s="330"/>
      <c r="X1217" s="329"/>
      <c r="Y1217" s="329"/>
      <c r="Z1217" s="330"/>
      <c r="AA1217" s="329"/>
      <c r="AB1217" s="329"/>
      <c r="AC1217" s="329"/>
      <c r="AD1217" s="329"/>
      <c r="AE1217" s="329"/>
      <c r="AF1217" s="329"/>
      <c r="AG1217" s="329"/>
      <c r="AH1217" s="329"/>
      <c r="AI1217" s="329"/>
      <c r="AJ1217" s="403"/>
    </row>
    <row r="1218" spans="2:36" x14ac:dyDescent="0.2">
      <c r="C1218" s="116" t="s">
        <v>152</v>
      </c>
      <c r="D1218" s="67" t="s">
        <v>152</v>
      </c>
      <c r="E1218" s="67"/>
      <c r="F1218" s="67"/>
      <c r="G1218" s="67" t="s">
        <v>298</v>
      </c>
      <c r="H1218" s="102"/>
      <c r="I1218" s="67"/>
      <c r="J1218" s="67"/>
      <c r="K1218" s="102"/>
      <c r="L1218" s="67"/>
      <c r="M1218" s="67"/>
      <c r="N1218" s="67"/>
      <c r="O1218" s="67"/>
      <c r="P1218" s="67"/>
      <c r="Q1218" s="117" t="s">
        <v>110</v>
      </c>
      <c r="R1218" s="118">
        <v>0</v>
      </c>
      <c r="S1218" s="118">
        <v>0</v>
      </c>
      <c r="T1218" s="118">
        <v>0</v>
      </c>
      <c r="U1218" s="118">
        <v>0</v>
      </c>
      <c r="V1218" s="118">
        <v>0</v>
      </c>
      <c r="W1218" s="118">
        <v>0</v>
      </c>
      <c r="X1218" s="118">
        <v>0</v>
      </c>
      <c r="Y1218" s="118">
        <v>0</v>
      </c>
      <c r="Z1218" s="118">
        <v>0</v>
      </c>
      <c r="AA1218" s="118">
        <v>0</v>
      </c>
      <c r="AB1218" s="118">
        <v>0</v>
      </c>
      <c r="AC1218" s="118">
        <v>0</v>
      </c>
      <c r="AD1218" s="118">
        <v>0</v>
      </c>
      <c r="AE1218" s="118">
        <v>0</v>
      </c>
      <c r="AF1218" s="118">
        <v>0</v>
      </c>
      <c r="AG1218" s="118">
        <v>0</v>
      </c>
      <c r="AH1218" s="118">
        <v>0</v>
      </c>
      <c r="AI1218" s="118">
        <v>0</v>
      </c>
    </row>
    <row r="1219" spans="2:36" s="11" customFormat="1" outlineLevel="1" x14ac:dyDescent="0.2">
      <c r="B1219" s="310"/>
      <c r="C1219" s="119" t="s">
        <v>152</v>
      </c>
      <c r="E1219" s="120" t="s">
        <v>299</v>
      </c>
      <c r="F1219" s="121"/>
      <c r="G1219" s="121"/>
      <c r="H1219" s="121"/>
      <c r="I1219" s="121"/>
      <c r="J1219" s="121"/>
      <c r="K1219" s="121"/>
      <c r="L1219" s="121"/>
      <c r="M1219" s="121"/>
      <c r="N1219" s="121"/>
      <c r="O1219" s="121"/>
      <c r="P1219" s="121"/>
      <c r="Q1219" s="122"/>
      <c r="R1219" s="123"/>
      <c r="S1219" s="123"/>
      <c r="T1219" s="123"/>
      <c r="U1219" s="123"/>
      <c r="V1219" s="123"/>
      <c r="W1219" s="123"/>
      <c r="X1219" s="123"/>
      <c r="Y1219" s="123"/>
      <c r="Z1219" s="123"/>
      <c r="AA1219" s="123"/>
      <c r="AB1219" s="123"/>
      <c r="AC1219" s="123"/>
      <c r="AD1219" s="123"/>
      <c r="AE1219" s="123"/>
      <c r="AF1219" s="123"/>
      <c r="AG1219" s="123"/>
      <c r="AH1219" s="123"/>
      <c r="AI1219" s="123"/>
    </row>
    <row r="1220" spans="2:36" s="11" customFormat="1" outlineLevel="1" x14ac:dyDescent="0.2">
      <c r="B1220" s="310"/>
      <c r="C1220" s="119" t="s">
        <v>152</v>
      </c>
      <c r="E1220" s="359"/>
      <c r="F1220" s="309"/>
      <c r="G1220" s="309"/>
      <c r="H1220" s="309"/>
      <c r="I1220" s="309"/>
      <c r="J1220" s="309"/>
      <c r="K1220" s="309"/>
      <c r="L1220" s="309"/>
      <c r="M1220" s="309"/>
      <c r="N1220" s="309"/>
      <c r="O1220" s="309"/>
      <c r="P1220" s="309"/>
      <c r="Q1220" s="360"/>
      <c r="R1220" s="361"/>
      <c r="S1220" s="361"/>
      <c r="T1220" s="361"/>
      <c r="U1220" s="361"/>
      <c r="V1220" s="361"/>
      <c r="W1220" s="361"/>
      <c r="X1220" s="361"/>
      <c r="Y1220" s="361"/>
      <c r="Z1220" s="361"/>
      <c r="AA1220" s="361"/>
      <c r="AB1220" s="361"/>
      <c r="AC1220" s="361"/>
      <c r="AD1220" s="361"/>
      <c r="AE1220" s="361"/>
      <c r="AF1220" s="361"/>
      <c r="AG1220" s="361"/>
      <c r="AH1220" s="361"/>
      <c r="AI1220" s="361"/>
    </row>
    <row r="1221" spans="2:36" outlineLevel="1" x14ac:dyDescent="0.2">
      <c r="C1221" s="119" t="s">
        <v>152</v>
      </c>
      <c r="D1221" s="329"/>
      <c r="E1221" s="124" t="s">
        <v>300</v>
      </c>
      <c r="F1221" s="329"/>
      <c r="G1221" s="329"/>
      <c r="H1221" s="329"/>
      <c r="I1221" s="330"/>
      <c r="J1221" s="330"/>
      <c r="K1221" s="330"/>
      <c r="L1221" s="330"/>
      <c r="M1221" s="330"/>
      <c r="N1221" s="330"/>
      <c r="O1221" s="330"/>
      <c r="P1221" s="330"/>
      <c r="Q1221" s="16" t="s">
        <v>110</v>
      </c>
      <c r="R1221" s="299">
        <v>0</v>
      </c>
      <c r="S1221" s="300">
        <v>0</v>
      </c>
      <c r="T1221" s="300">
        <v>0</v>
      </c>
      <c r="U1221" s="300">
        <v>0</v>
      </c>
      <c r="V1221" s="300">
        <v>0</v>
      </c>
      <c r="W1221" s="301">
        <v>0</v>
      </c>
      <c r="X1221" s="300">
        <v>0</v>
      </c>
      <c r="Y1221" s="300">
        <v>0</v>
      </c>
      <c r="Z1221" s="300">
        <v>0</v>
      </c>
      <c r="AA1221" s="300">
        <v>0</v>
      </c>
      <c r="AB1221" s="302">
        <v>0</v>
      </c>
      <c r="AC1221" s="302">
        <v>0</v>
      </c>
      <c r="AD1221" s="302">
        <v>0</v>
      </c>
      <c r="AE1221" s="302">
        <v>0</v>
      </c>
      <c r="AF1221" s="302">
        <v>0</v>
      </c>
      <c r="AG1221" s="302">
        <v>0</v>
      </c>
      <c r="AH1221" s="348">
        <v>0</v>
      </c>
      <c r="AI1221" s="348">
        <v>0</v>
      </c>
      <c r="AJ1221" s="14"/>
    </row>
    <row r="1222" spans="2:36" outlineLevel="1" x14ac:dyDescent="0.2">
      <c r="C1222" s="119" t="s">
        <v>152</v>
      </c>
      <c r="D1222" s="329"/>
      <c r="E1222" s="124" t="s">
        <v>231</v>
      </c>
      <c r="F1222" s="329"/>
      <c r="G1222" s="329"/>
      <c r="H1222" s="329"/>
      <c r="I1222" s="330"/>
      <c r="J1222" s="330"/>
      <c r="K1222" s="330"/>
      <c r="L1222" s="330"/>
      <c r="M1222" s="330"/>
      <c r="N1222" s="330"/>
      <c r="O1222" s="330"/>
      <c r="P1222" s="330"/>
      <c r="Q1222" s="16" t="s">
        <v>110</v>
      </c>
      <c r="R1222" s="314">
        <v>0</v>
      </c>
      <c r="S1222" s="315">
        <v>0</v>
      </c>
      <c r="T1222" s="315">
        <v>0</v>
      </c>
      <c r="U1222" s="315">
        <v>0</v>
      </c>
      <c r="V1222" s="315">
        <v>0</v>
      </c>
      <c r="W1222" s="316">
        <v>0</v>
      </c>
      <c r="X1222" s="315">
        <v>0</v>
      </c>
      <c r="Y1222" s="315">
        <v>0</v>
      </c>
      <c r="Z1222" s="315">
        <v>0</v>
      </c>
      <c r="AA1222" s="315">
        <v>0</v>
      </c>
      <c r="AB1222" s="5">
        <v>0</v>
      </c>
      <c r="AC1222" s="5">
        <v>0</v>
      </c>
      <c r="AD1222" s="5">
        <v>0</v>
      </c>
      <c r="AE1222" s="5">
        <v>0</v>
      </c>
      <c r="AF1222" s="5">
        <v>0</v>
      </c>
      <c r="AG1222" s="5">
        <v>0</v>
      </c>
      <c r="AH1222" s="350">
        <v>0</v>
      </c>
      <c r="AI1222" s="350">
        <v>0</v>
      </c>
      <c r="AJ1222" s="14"/>
    </row>
    <row r="1223" spans="2:36" outlineLevel="1" x14ac:dyDescent="0.2">
      <c r="C1223" s="119" t="s">
        <v>152</v>
      </c>
      <c r="D1223" s="329"/>
      <c r="E1223" s="328" t="s">
        <v>230</v>
      </c>
      <c r="F1223" s="329"/>
      <c r="G1223" s="329"/>
      <c r="H1223" s="329"/>
      <c r="I1223" s="330"/>
      <c r="J1223" s="330"/>
      <c r="K1223" s="330"/>
      <c r="L1223" s="330"/>
      <c r="M1223" s="330"/>
      <c r="N1223" s="330"/>
      <c r="O1223" s="330"/>
      <c r="P1223" s="330"/>
      <c r="Q1223" s="16" t="s">
        <v>110</v>
      </c>
      <c r="R1223" s="314">
        <v>0</v>
      </c>
      <c r="S1223" s="315">
        <v>0</v>
      </c>
      <c r="T1223" s="315">
        <v>0</v>
      </c>
      <c r="U1223" s="315">
        <v>0</v>
      </c>
      <c r="V1223" s="315">
        <v>0</v>
      </c>
      <c r="W1223" s="316">
        <v>0</v>
      </c>
      <c r="X1223" s="315">
        <v>0</v>
      </c>
      <c r="Y1223" s="315">
        <v>0</v>
      </c>
      <c r="Z1223" s="315">
        <v>0</v>
      </c>
      <c r="AA1223" s="315">
        <v>0</v>
      </c>
      <c r="AB1223" s="5">
        <v>0</v>
      </c>
      <c r="AC1223" s="5">
        <v>0</v>
      </c>
      <c r="AD1223" s="5">
        <v>0</v>
      </c>
      <c r="AE1223" s="5">
        <v>0</v>
      </c>
      <c r="AF1223" s="5">
        <v>0</v>
      </c>
      <c r="AG1223" s="5">
        <v>0</v>
      </c>
      <c r="AH1223" s="350">
        <v>0</v>
      </c>
      <c r="AI1223" s="350">
        <v>0</v>
      </c>
      <c r="AJ1223" s="14"/>
    </row>
    <row r="1224" spans="2:36" outlineLevel="1" x14ac:dyDescent="0.2">
      <c r="C1224" s="119" t="s">
        <v>152</v>
      </c>
      <c r="D1224" s="329"/>
      <c r="E1224" s="328" t="s">
        <v>17</v>
      </c>
      <c r="F1224" s="329"/>
      <c r="G1224" s="329"/>
      <c r="H1224" s="329"/>
      <c r="I1224" s="330"/>
      <c r="J1224" s="330"/>
      <c r="K1224" s="330"/>
      <c r="L1224" s="330"/>
      <c r="M1224" s="330"/>
      <c r="N1224" s="330"/>
      <c r="O1224" s="330"/>
      <c r="P1224" s="330"/>
      <c r="Q1224" s="16" t="s">
        <v>110</v>
      </c>
      <c r="R1224" s="314"/>
      <c r="S1224" s="315"/>
      <c r="T1224" s="315"/>
      <c r="U1224" s="315"/>
      <c r="V1224" s="315"/>
      <c r="W1224" s="316"/>
      <c r="X1224" s="315"/>
      <c r="Y1224" s="315"/>
      <c r="Z1224" s="315"/>
      <c r="AA1224" s="315"/>
      <c r="AB1224" s="5"/>
      <c r="AC1224" s="5"/>
      <c r="AD1224" s="5"/>
      <c r="AE1224" s="5"/>
      <c r="AF1224" s="5"/>
      <c r="AG1224" s="5"/>
      <c r="AH1224" s="350"/>
      <c r="AI1224" s="350"/>
      <c r="AJ1224" s="14"/>
    </row>
    <row r="1225" spans="2:36" outlineLevel="1" x14ac:dyDescent="0.2">
      <c r="C1225" s="119" t="s">
        <v>152</v>
      </c>
      <c r="D1225" s="329"/>
      <c r="E1225" s="328" t="s">
        <v>266</v>
      </c>
      <c r="F1225" s="329"/>
      <c r="G1225" s="329"/>
      <c r="H1225" s="329"/>
      <c r="I1225" s="330"/>
      <c r="J1225" s="330"/>
      <c r="K1225" s="330"/>
      <c r="L1225" s="330"/>
      <c r="M1225" s="330"/>
      <c r="N1225" s="330"/>
      <c r="O1225" s="330"/>
      <c r="P1225" s="330"/>
      <c r="Q1225" s="16" t="s">
        <v>110</v>
      </c>
      <c r="R1225" s="314">
        <v>0</v>
      </c>
      <c r="S1225" s="315">
        <v>0</v>
      </c>
      <c r="T1225" s="315">
        <v>0</v>
      </c>
      <c r="U1225" s="315">
        <v>0</v>
      </c>
      <c r="V1225" s="315">
        <v>0</v>
      </c>
      <c r="W1225" s="316">
        <v>0</v>
      </c>
      <c r="X1225" s="315">
        <v>0</v>
      </c>
      <c r="Y1225" s="315">
        <v>0</v>
      </c>
      <c r="Z1225" s="315">
        <v>0</v>
      </c>
      <c r="AA1225" s="315">
        <v>0</v>
      </c>
      <c r="AB1225" s="5">
        <v>0</v>
      </c>
      <c r="AC1225" s="5">
        <v>0</v>
      </c>
      <c r="AD1225" s="5">
        <v>0</v>
      </c>
      <c r="AE1225" s="5">
        <v>0</v>
      </c>
      <c r="AF1225" s="5">
        <v>0</v>
      </c>
      <c r="AG1225" s="5">
        <v>0</v>
      </c>
      <c r="AH1225" s="350">
        <v>0</v>
      </c>
      <c r="AI1225" s="350">
        <v>0</v>
      </c>
      <c r="AJ1225" s="14"/>
    </row>
    <row r="1226" spans="2:36" outlineLevel="1" x14ac:dyDescent="0.2">
      <c r="C1226" s="119" t="s">
        <v>152</v>
      </c>
      <c r="D1226" s="329"/>
      <c r="E1226" s="328" t="s">
        <v>267</v>
      </c>
      <c r="F1226" s="329"/>
      <c r="G1226" s="329"/>
      <c r="H1226" s="329"/>
      <c r="I1226" s="330"/>
      <c r="J1226" s="330"/>
      <c r="K1226" s="330"/>
      <c r="L1226" s="330"/>
      <c r="M1226" s="330"/>
      <c r="N1226" s="330"/>
      <c r="O1226" s="330"/>
      <c r="P1226" s="330"/>
      <c r="Q1226" s="16" t="s">
        <v>110</v>
      </c>
      <c r="R1226" s="304">
        <v>0</v>
      </c>
      <c r="S1226" s="305">
        <v>0</v>
      </c>
      <c r="T1226" s="305">
        <v>0</v>
      </c>
      <c r="U1226" s="305">
        <v>0</v>
      </c>
      <c r="V1226" s="305">
        <v>0</v>
      </c>
      <c r="W1226" s="306">
        <v>0</v>
      </c>
      <c r="X1226" s="305">
        <v>0</v>
      </c>
      <c r="Y1226" s="305">
        <v>0</v>
      </c>
      <c r="Z1226" s="305">
        <v>0</v>
      </c>
      <c r="AA1226" s="305">
        <v>0</v>
      </c>
      <c r="AB1226" s="307">
        <v>0</v>
      </c>
      <c r="AC1226" s="307">
        <v>0</v>
      </c>
      <c r="AD1226" s="307">
        <v>0</v>
      </c>
      <c r="AE1226" s="307">
        <v>0</v>
      </c>
      <c r="AF1226" s="307">
        <v>0</v>
      </c>
      <c r="AG1226" s="307">
        <v>0</v>
      </c>
      <c r="AH1226" s="362">
        <v>0</v>
      </c>
      <c r="AI1226" s="362">
        <v>0</v>
      </c>
      <c r="AJ1226" s="14"/>
    </row>
    <row r="1227" spans="2:36" outlineLevel="1" x14ac:dyDescent="0.2">
      <c r="C1227" s="119" t="s">
        <v>152</v>
      </c>
      <c r="D1227" s="329"/>
      <c r="E1227" s="328" t="s">
        <v>301</v>
      </c>
      <c r="F1227" s="329"/>
      <c r="G1227" s="329"/>
      <c r="H1227" s="329"/>
      <c r="I1227" s="330"/>
      <c r="J1227" s="330"/>
      <c r="K1227" s="330"/>
      <c r="L1227" s="330"/>
      <c r="M1227" s="330"/>
      <c r="N1227" s="330"/>
      <c r="O1227" s="330"/>
      <c r="P1227" s="330"/>
      <c r="Q1227" s="16"/>
      <c r="R1227" s="5"/>
      <c r="S1227" s="5"/>
      <c r="T1227" s="5"/>
      <c r="U1227" s="5"/>
      <c r="V1227" s="5"/>
      <c r="W1227" s="5"/>
      <c r="X1227" s="5"/>
      <c r="Y1227" s="5"/>
      <c r="Z1227" s="5"/>
      <c r="AA1227" s="5"/>
      <c r="AB1227" s="5"/>
      <c r="AC1227" s="5"/>
      <c r="AD1227" s="5"/>
      <c r="AE1227" s="5"/>
      <c r="AF1227" s="5"/>
      <c r="AG1227" s="5"/>
      <c r="AH1227" s="5"/>
      <c r="AI1227" s="5"/>
      <c r="AJ1227" s="14"/>
    </row>
    <row r="1228" spans="2:36" outlineLevel="1" x14ac:dyDescent="0.2">
      <c r="C1228" s="119" t="s">
        <v>152</v>
      </c>
      <c r="D1228" s="329"/>
      <c r="F1228" s="329" t="s">
        <v>270</v>
      </c>
      <c r="G1228" s="329"/>
      <c r="H1228" s="329"/>
      <c r="I1228" s="330"/>
      <c r="J1228" s="330"/>
      <c r="K1228" s="330"/>
      <c r="L1228" s="330"/>
      <c r="M1228" s="330"/>
      <c r="N1228" s="330"/>
      <c r="O1228" s="330"/>
      <c r="P1228" s="330"/>
      <c r="Q1228" s="16" t="s">
        <v>110</v>
      </c>
      <c r="R1228" s="314">
        <v>0</v>
      </c>
      <c r="S1228" s="315">
        <v>0</v>
      </c>
      <c r="T1228" s="315">
        <v>0</v>
      </c>
      <c r="U1228" s="315">
        <v>0</v>
      </c>
      <c r="V1228" s="315">
        <v>0</v>
      </c>
      <c r="W1228" s="316">
        <v>0</v>
      </c>
      <c r="X1228" s="315">
        <v>0</v>
      </c>
      <c r="Y1228" s="315">
        <v>0</v>
      </c>
      <c r="Z1228" s="315">
        <v>0</v>
      </c>
      <c r="AA1228" s="315">
        <v>0</v>
      </c>
      <c r="AB1228" s="5">
        <v>0</v>
      </c>
      <c r="AC1228" s="5">
        <v>0</v>
      </c>
      <c r="AD1228" s="5">
        <v>0</v>
      </c>
      <c r="AE1228" s="5">
        <v>0</v>
      </c>
      <c r="AF1228" s="5">
        <v>0</v>
      </c>
      <c r="AG1228" s="5">
        <v>0</v>
      </c>
      <c r="AH1228" s="350">
        <v>0</v>
      </c>
      <c r="AI1228" s="350">
        <v>0</v>
      </c>
      <c r="AJ1228" s="14"/>
    </row>
    <row r="1229" spans="2:36" outlineLevel="1" x14ac:dyDescent="0.2">
      <c r="C1229" s="119" t="s">
        <v>152</v>
      </c>
      <c r="D1229" s="329"/>
      <c r="E1229" s="329"/>
      <c r="F1229" s="329" t="s">
        <v>271</v>
      </c>
      <c r="G1229" s="329"/>
      <c r="H1229" s="329"/>
      <c r="I1229" s="330"/>
      <c r="J1229" s="330"/>
      <c r="K1229" s="330"/>
      <c r="L1229" s="330"/>
      <c r="M1229" s="330"/>
      <c r="N1229" s="330"/>
      <c r="O1229" s="330"/>
      <c r="P1229" s="330"/>
      <c r="Q1229" s="16" t="s">
        <v>110</v>
      </c>
      <c r="R1229" s="314">
        <v>0</v>
      </c>
      <c r="S1229" s="315">
        <v>0</v>
      </c>
      <c r="T1229" s="315">
        <v>0</v>
      </c>
      <c r="U1229" s="315">
        <v>0</v>
      </c>
      <c r="V1229" s="315">
        <v>0</v>
      </c>
      <c r="W1229" s="316">
        <v>0</v>
      </c>
      <c r="X1229" s="315">
        <v>0</v>
      </c>
      <c r="Y1229" s="315">
        <v>0</v>
      </c>
      <c r="Z1229" s="315">
        <v>0</v>
      </c>
      <c r="AA1229" s="315">
        <v>0</v>
      </c>
      <c r="AB1229" s="5">
        <v>0</v>
      </c>
      <c r="AC1229" s="5">
        <v>0</v>
      </c>
      <c r="AD1229" s="5">
        <v>0</v>
      </c>
      <c r="AE1229" s="5">
        <v>0</v>
      </c>
      <c r="AF1229" s="5">
        <v>0</v>
      </c>
      <c r="AG1229" s="5">
        <v>0</v>
      </c>
      <c r="AH1229" s="350">
        <v>0</v>
      </c>
      <c r="AI1229" s="350">
        <v>0</v>
      </c>
      <c r="AJ1229" s="14"/>
    </row>
    <row r="1230" spans="2:36" outlineLevel="1" x14ac:dyDescent="0.2">
      <c r="C1230" s="119" t="s">
        <v>152</v>
      </c>
      <c r="D1230" s="329"/>
      <c r="E1230" s="329"/>
      <c r="F1230" s="329" t="s">
        <v>290</v>
      </c>
      <c r="G1230" s="329"/>
      <c r="H1230" s="329"/>
      <c r="I1230" s="330"/>
      <c r="J1230" s="330"/>
      <c r="K1230" s="330"/>
      <c r="L1230" s="330"/>
      <c r="M1230" s="330"/>
      <c r="N1230" s="330"/>
      <c r="O1230" s="330"/>
      <c r="P1230" s="330"/>
      <c r="Q1230" s="16" t="s">
        <v>110</v>
      </c>
      <c r="R1230" s="304">
        <v>0</v>
      </c>
      <c r="S1230" s="305">
        <v>0</v>
      </c>
      <c r="T1230" s="305">
        <v>0</v>
      </c>
      <c r="U1230" s="305">
        <v>0</v>
      </c>
      <c r="V1230" s="305">
        <v>0</v>
      </c>
      <c r="W1230" s="306">
        <v>0</v>
      </c>
      <c r="X1230" s="305">
        <v>0</v>
      </c>
      <c r="Y1230" s="305">
        <v>0</v>
      </c>
      <c r="Z1230" s="305">
        <v>0</v>
      </c>
      <c r="AA1230" s="305">
        <v>0</v>
      </c>
      <c r="AB1230" s="307">
        <v>0</v>
      </c>
      <c r="AC1230" s="307">
        <v>0</v>
      </c>
      <c r="AD1230" s="307">
        <v>0</v>
      </c>
      <c r="AE1230" s="307">
        <v>0</v>
      </c>
      <c r="AF1230" s="307">
        <v>0</v>
      </c>
      <c r="AG1230" s="307">
        <v>0</v>
      </c>
      <c r="AH1230" s="362">
        <v>0</v>
      </c>
      <c r="AI1230" s="362">
        <v>0</v>
      </c>
      <c r="AJ1230" s="14"/>
    </row>
    <row r="1231" spans="2:36" outlineLevel="1" x14ac:dyDescent="0.2">
      <c r="C1231" s="119" t="s">
        <v>152</v>
      </c>
      <c r="D1231" s="329"/>
      <c r="E1231" s="329"/>
      <c r="F1231" s="363" t="s">
        <v>302</v>
      </c>
      <c r="G1231" s="364"/>
      <c r="H1231" s="364"/>
      <c r="I1231" s="365"/>
      <c r="J1231" s="365"/>
      <c r="K1231" s="365"/>
      <c r="L1231" s="365"/>
      <c r="M1231" s="365"/>
      <c r="N1231" s="365"/>
      <c r="O1231" s="365"/>
      <c r="P1231" s="365"/>
      <c r="Q1231" s="366" t="s">
        <v>110</v>
      </c>
      <c r="R1231" s="367">
        <v>0</v>
      </c>
      <c r="S1231" s="368">
        <v>0</v>
      </c>
      <c r="T1231" s="368">
        <v>0</v>
      </c>
      <c r="U1231" s="368">
        <v>0</v>
      </c>
      <c r="V1231" s="368">
        <v>0</v>
      </c>
      <c r="W1231" s="369">
        <v>0</v>
      </c>
      <c r="X1231" s="368">
        <v>0</v>
      </c>
      <c r="Y1231" s="368">
        <v>0</v>
      </c>
      <c r="Z1231" s="368">
        <v>0</v>
      </c>
      <c r="AA1231" s="368">
        <v>0</v>
      </c>
      <c r="AB1231" s="327">
        <v>0</v>
      </c>
      <c r="AC1231" s="327">
        <v>0</v>
      </c>
      <c r="AD1231" s="327">
        <v>0</v>
      </c>
      <c r="AE1231" s="327">
        <v>0</v>
      </c>
      <c r="AF1231" s="327">
        <v>0</v>
      </c>
      <c r="AG1231" s="327">
        <v>0</v>
      </c>
      <c r="AH1231" s="370">
        <v>0</v>
      </c>
      <c r="AI1231" s="370">
        <v>0</v>
      </c>
      <c r="AJ1231" s="14"/>
    </row>
    <row r="1232" spans="2:36" outlineLevel="1" x14ac:dyDescent="0.2">
      <c r="C1232" s="119" t="s">
        <v>152</v>
      </c>
      <c r="D1232" s="329"/>
      <c r="E1232" s="329"/>
      <c r="F1232" s="371" t="s">
        <v>303</v>
      </c>
      <c r="G1232" s="329"/>
      <c r="H1232" s="329"/>
      <c r="I1232" s="330"/>
      <c r="J1232" s="330"/>
      <c r="K1232" s="330"/>
      <c r="L1232" s="330"/>
      <c r="M1232" s="330"/>
      <c r="N1232" s="330"/>
      <c r="O1232" s="330"/>
      <c r="P1232" s="330"/>
      <c r="Q1232" s="16" t="s">
        <v>110</v>
      </c>
      <c r="R1232" s="314">
        <v>0</v>
      </c>
      <c r="S1232" s="315">
        <v>0</v>
      </c>
      <c r="T1232" s="315">
        <v>0</v>
      </c>
      <c r="U1232" s="315">
        <v>0</v>
      </c>
      <c r="V1232" s="315">
        <v>0</v>
      </c>
      <c r="W1232" s="316">
        <v>0</v>
      </c>
      <c r="X1232" s="315">
        <v>0</v>
      </c>
      <c r="Y1232" s="315">
        <v>0</v>
      </c>
      <c r="Z1232" s="315">
        <v>0</v>
      </c>
      <c r="AA1232" s="315">
        <v>0</v>
      </c>
      <c r="AB1232" s="5">
        <v>0</v>
      </c>
      <c r="AC1232" s="5">
        <v>0</v>
      </c>
      <c r="AD1232" s="5">
        <v>0</v>
      </c>
      <c r="AE1232" s="5">
        <v>0</v>
      </c>
      <c r="AF1232" s="5">
        <v>0</v>
      </c>
      <c r="AG1232" s="5">
        <v>0</v>
      </c>
      <c r="AH1232" s="350">
        <v>0</v>
      </c>
      <c r="AI1232" s="350">
        <v>0</v>
      </c>
      <c r="AJ1232" s="14"/>
    </row>
    <row r="1233" spans="2:36" outlineLevel="1" x14ac:dyDescent="0.2">
      <c r="C1233" s="119" t="s">
        <v>152</v>
      </c>
      <c r="D1233" s="329"/>
      <c r="E1233" s="329"/>
      <c r="F1233" s="372"/>
      <c r="G1233" s="329"/>
      <c r="H1233" s="329"/>
      <c r="I1233" s="330"/>
      <c r="J1233" s="330"/>
      <c r="K1233" s="330"/>
      <c r="L1233" s="330"/>
      <c r="M1233" s="330"/>
      <c r="N1233" s="330"/>
      <c r="O1233" s="330"/>
      <c r="P1233" s="330"/>
      <c r="Q1233" s="16"/>
      <c r="R1233" s="304"/>
      <c r="S1233" s="305"/>
      <c r="T1233" s="305"/>
      <c r="U1233" s="305"/>
      <c r="V1233" s="305"/>
      <c r="W1233" s="306"/>
      <c r="X1233" s="305"/>
      <c r="Y1233" s="305"/>
      <c r="Z1233" s="305"/>
      <c r="AA1233" s="305"/>
      <c r="AB1233" s="307"/>
      <c r="AC1233" s="307"/>
      <c r="AD1233" s="307"/>
      <c r="AE1233" s="307"/>
      <c r="AF1233" s="307"/>
      <c r="AG1233" s="307"/>
      <c r="AH1233" s="362"/>
      <c r="AI1233" s="362"/>
      <c r="AJ1233" s="14"/>
    </row>
    <row r="1234" spans="2:36" outlineLevel="1" x14ac:dyDescent="0.2">
      <c r="C1234" s="119" t="s">
        <v>152</v>
      </c>
      <c r="D1234" s="329"/>
      <c r="E1234" s="329"/>
      <c r="F1234" s="329"/>
      <c r="G1234" s="329"/>
      <c r="H1234" s="329"/>
      <c r="I1234" s="330"/>
      <c r="J1234" s="330"/>
      <c r="K1234" s="330"/>
      <c r="L1234" s="330"/>
      <c r="M1234" s="330"/>
      <c r="N1234" s="330"/>
      <c r="O1234" s="330"/>
      <c r="P1234" s="330"/>
      <c r="Q1234" s="330"/>
      <c r="R1234" s="330"/>
      <c r="S1234" s="329"/>
      <c r="T1234" s="329"/>
      <c r="U1234" s="330"/>
      <c r="V1234" s="330"/>
      <c r="W1234" s="330"/>
      <c r="X1234" s="329"/>
      <c r="Y1234" s="329"/>
      <c r="Z1234" s="330"/>
      <c r="AA1234" s="329"/>
      <c r="AB1234" s="329"/>
      <c r="AC1234" s="329"/>
      <c r="AD1234" s="329"/>
      <c r="AE1234" s="329"/>
      <c r="AF1234" s="329"/>
      <c r="AG1234" s="329"/>
      <c r="AH1234" s="329"/>
      <c r="AI1234" s="329"/>
      <c r="AJ1234" s="14"/>
    </row>
    <row r="1235" spans="2:36" s="11" customFormat="1" outlineLevel="1" x14ac:dyDescent="0.2">
      <c r="B1235" s="310"/>
      <c r="C1235" s="119" t="s">
        <v>152</v>
      </c>
      <c r="E1235" s="120" t="s">
        <v>304</v>
      </c>
      <c r="F1235" s="121"/>
      <c r="G1235" s="121"/>
      <c r="H1235" s="121"/>
      <c r="I1235" s="121"/>
      <c r="J1235" s="121"/>
      <c r="K1235" s="121"/>
      <c r="L1235" s="121"/>
      <c r="M1235" s="121"/>
      <c r="N1235" s="121"/>
      <c r="O1235" s="121"/>
      <c r="P1235" s="121"/>
      <c r="Q1235" s="122"/>
      <c r="R1235" s="123"/>
      <c r="S1235" s="123"/>
      <c r="T1235" s="123"/>
      <c r="U1235" s="123"/>
      <c r="V1235" s="123"/>
      <c r="W1235" s="123"/>
      <c r="X1235" s="123"/>
      <c r="Y1235" s="123"/>
      <c r="Z1235" s="123"/>
      <c r="AA1235" s="123"/>
      <c r="AB1235" s="123"/>
      <c r="AC1235" s="123"/>
      <c r="AD1235" s="123"/>
      <c r="AE1235" s="123"/>
      <c r="AF1235" s="123"/>
      <c r="AG1235" s="123"/>
      <c r="AH1235" s="123"/>
      <c r="AI1235" s="123"/>
    </row>
    <row r="1236" spans="2:36" s="11" customFormat="1" outlineLevel="1" x14ac:dyDescent="0.2">
      <c r="B1236" s="310"/>
      <c r="C1236" s="119" t="s">
        <v>152</v>
      </c>
      <c r="E1236" s="373" t="s">
        <v>305</v>
      </c>
      <c r="F1236" s="309"/>
      <c r="G1236" s="309"/>
      <c r="H1236" s="309"/>
      <c r="I1236" s="309"/>
      <c r="J1236" s="309"/>
      <c r="K1236" s="309"/>
      <c r="L1236" s="309"/>
      <c r="M1236" s="309"/>
      <c r="N1236" s="309"/>
      <c r="O1236" s="309"/>
      <c r="P1236" s="309"/>
      <c r="Q1236" s="360"/>
      <c r="R1236" s="361"/>
      <c r="S1236" s="361"/>
      <c r="T1236" s="361"/>
      <c r="U1236" s="361"/>
      <c r="V1236" s="361"/>
      <c r="W1236" s="361"/>
      <c r="X1236" s="361"/>
      <c r="Y1236" s="361"/>
      <c r="Z1236" s="361"/>
      <c r="AA1236" s="361"/>
      <c r="AB1236" s="361"/>
      <c r="AC1236" s="361"/>
      <c r="AD1236" s="361"/>
      <c r="AE1236" s="361"/>
      <c r="AF1236" s="361"/>
      <c r="AG1236" s="361"/>
      <c r="AH1236" s="361"/>
      <c r="AI1236" s="361"/>
    </row>
    <row r="1237" spans="2:36" outlineLevel="1" x14ac:dyDescent="0.2">
      <c r="C1237" s="119" t="s">
        <v>152</v>
      </c>
      <c r="D1237" s="329"/>
      <c r="E1237" s="329"/>
      <c r="F1237" s="329" t="s">
        <v>306</v>
      </c>
      <c r="G1237" s="329"/>
      <c r="H1237" s="329"/>
      <c r="I1237" s="330"/>
      <c r="J1237" s="330"/>
      <c r="K1237" s="330"/>
      <c r="L1237" s="330"/>
      <c r="M1237" s="330"/>
      <c r="N1237" s="330"/>
      <c r="O1237" s="330"/>
      <c r="P1237" s="330"/>
      <c r="Q1237" s="16" t="s">
        <v>110</v>
      </c>
      <c r="R1237" s="374">
        <v>0</v>
      </c>
      <c r="S1237" s="375">
        <v>0</v>
      </c>
      <c r="T1237" s="375">
        <v>0</v>
      </c>
      <c r="U1237" s="376">
        <v>0</v>
      </c>
      <c r="V1237" s="376">
        <v>0</v>
      </c>
      <c r="W1237" s="377">
        <v>0</v>
      </c>
      <c r="X1237" s="375">
        <v>0</v>
      </c>
      <c r="Y1237" s="375">
        <v>0</v>
      </c>
      <c r="Z1237" s="376">
        <v>0</v>
      </c>
      <c r="AA1237" s="375">
        <v>0</v>
      </c>
      <c r="AB1237" s="378">
        <v>0</v>
      </c>
      <c r="AC1237" s="378">
        <v>0</v>
      </c>
      <c r="AD1237" s="378">
        <v>0</v>
      </c>
      <c r="AE1237" s="378">
        <v>0</v>
      </c>
      <c r="AF1237" s="378">
        <v>0</v>
      </c>
      <c r="AG1237" s="378">
        <v>0</v>
      </c>
      <c r="AH1237" s="379">
        <v>0</v>
      </c>
      <c r="AI1237" s="379">
        <v>0</v>
      </c>
      <c r="AJ1237" s="14"/>
    </row>
    <row r="1238" spans="2:36" outlineLevel="1" x14ac:dyDescent="0.2">
      <c r="C1238" s="119" t="s">
        <v>152</v>
      </c>
      <c r="D1238" s="329"/>
      <c r="E1238" s="329"/>
      <c r="F1238" s="329" t="s">
        <v>307</v>
      </c>
      <c r="G1238" s="329"/>
      <c r="H1238" s="329"/>
      <c r="I1238" s="330"/>
      <c r="J1238" s="330"/>
      <c r="K1238" s="330"/>
      <c r="L1238" s="330"/>
      <c r="M1238" s="330"/>
      <c r="N1238" s="330"/>
      <c r="O1238" s="330"/>
      <c r="P1238" s="330"/>
      <c r="Q1238" s="16" t="s">
        <v>110</v>
      </c>
      <c r="R1238" s="380"/>
      <c r="S1238" s="381"/>
      <c r="T1238" s="381"/>
      <c r="U1238" s="382"/>
      <c r="V1238" s="382"/>
      <c r="W1238" s="383"/>
      <c r="X1238" s="381"/>
      <c r="Y1238" s="381"/>
      <c r="Z1238" s="382"/>
      <c r="AA1238" s="381"/>
      <c r="AB1238" s="329"/>
      <c r="AC1238" s="329"/>
      <c r="AD1238" s="329"/>
      <c r="AE1238" s="329"/>
      <c r="AF1238" s="329"/>
      <c r="AG1238" s="329"/>
      <c r="AH1238" s="384"/>
      <c r="AI1238" s="384"/>
      <c r="AJ1238" s="14"/>
    </row>
    <row r="1239" spans="2:36" outlineLevel="1" x14ac:dyDescent="0.2">
      <c r="C1239" s="119" t="s">
        <v>152</v>
      </c>
      <c r="D1239" s="329"/>
      <c r="E1239" s="329"/>
      <c r="F1239" s="329" t="s">
        <v>308</v>
      </c>
      <c r="G1239" s="329"/>
      <c r="H1239" s="329"/>
      <c r="I1239" s="330"/>
      <c r="J1239" s="330"/>
      <c r="K1239" s="330"/>
      <c r="L1239" s="330"/>
      <c r="M1239" s="330"/>
      <c r="N1239" s="330"/>
      <c r="O1239" s="330"/>
      <c r="P1239" s="330"/>
      <c r="Q1239" s="16" t="s">
        <v>110</v>
      </c>
      <c r="R1239" s="380"/>
      <c r="S1239" s="381"/>
      <c r="T1239" s="381"/>
      <c r="U1239" s="382"/>
      <c r="V1239" s="382"/>
      <c r="W1239" s="383"/>
      <c r="X1239" s="381"/>
      <c r="Y1239" s="381"/>
      <c r="Z1239" s="382"/>
      <c r="AA1239" s="381"/>
      <c r="AB1239" s="329"/>
      <c r="AC1239" s="329"/>
      <c r="AD1239" s="329"/>
      <c r="AE1239" s="329"/>
      <c r="AF1239" s="329"/>
      <c r="AG1239" s="329"/>
      <c r="AH1239" s="384"/>
      <c r="AI1239" s="384"/>
      <c r="AJ1239" s="14"/>
    </row>
    <row r="1240" spans="2:36" outlineLevel="1" x14ac:dyDescent="0.2">
      <c r="C1240" s="119" t="s">
        <v>152</v>
      </c>
      <c r="D1240" s="329"/>
      <c r="E1240" s="329"/>
      <c r="F1240" s="329" t="s">
        <v>309</v>
      </c>
      <c r="G1240" s="329"/>
      <c r="H1240" s="329"/>
      <c r="I1240" s="330"/>
      <c r="J1240" s="330"/>
      <c r="K1240" s="330"/>
      <c r="L1240" s="330"/>
      <c r="M1240" s="330"/>
      <c r="N1240" s="330"/>
      <c r="O1240" s="330"/>
      <c r="P1240" s="330"/>
      <c r="Q1240" s="16" t="s">
        <v>110</v>
      </c>
      <c r="R1240" s="385"/>
      <c r="S1240" s="386"/>
      <c r="T1240" s="386"/>
      <c r="U1240" s="387"/>
      <c r="V1240" s="387"/>
      <c r="W1240" s="388"/>
      <c r="X1240" s="386"/>
      <c r="Y1240" s="386"/>
      <c r="Z1240" s="387"/>
      <c r="AA1240" s="386"/>
      <c r="AB1240" s="333"/>
      <c r="AC1240" s="333"/>
      <c r="AD1240" s="333"/>
      <c r="AE1240" s="333"/>
      <c r="AF1240" s="333"/>
      <c r="AG1240" s="333"/>
      <c r="AH1240" s="389"/>
      <c r="AI1240" s="389"/>
      <c r="AJ1240" s="14"/>
    </row>
    <row r="1241" spans="2:36" outlineLevel="1" x14ac:dyDescent="0.2">
      <c r="C1241" s="119" t="s">
        <v>152</v>
      </c>
      <c r="D1241" s="329"/>
      <c r="E1241" s="329"/>
      <c r="F1241" s="364" t="s">
        <v>310</v>
      </c>
      <c r="G1241" s="364"/>
      <c r="H1241" s="364"/>
      <c r="I1241" s="365"/>
      <c r="J1241" s="365"/>
      <c r="K1241" s="365"/>
      <c r="L1241" s="365"/>
      <c r="M1241" s="365"/>
      <c r="N1241" s="365"/>
      <c r="O1241" s="365"/>
      <c r="P1241" s="365"/>
      <c r="Q1241" s="366" t="s">
        <v>110</v>
      </c>
      <c r="R1241" s="390">
        <v>0</v>
      </c>
      <c r="S1241" s="391">
        <v>0</v>
      </c>
      <c r="T1241" s="391">
        <v>0</v>
      </c>
      <c r="U1241" s="390">
        <v>0</v>
      </c>
      <c r="V1241" s="390">
        <v>0</v>
      </c>
      <c r="W1241" s="390">
        <v>0</v>
      </c>
      <c r="X1241" s="391">
        <v>0</v>
      </c>
      <c r="Y1241" s="391">
        <v>0</v>
      </c>
      <c r="Z1241" s="390">
        <v>0</v>
      </c>
      <c r="AA1241" s="391">
        <v>0</v>
      </c>
      <c r="AB1241" s="391">
        <v>0</v>
      </c>
      <c r="AC1241" s="391">
        <v>0</v>
      </c>
      <c r="AD1241" s="391">
        <v>0</v>
      </c>
      <c r="AE1241" s="391">
        <v>0</v>
      </c>
      <c r="AF1241" s="391">
        <v>0</v>
      </c>
      <c r="AG1241" s="391">
        <v>0</v>
      </c>
      <c r="AH1241" s="391">
        <v>0</v>
      </c>
      <c r="AI1241" s="391">
        <v>0</v>
      </c>
      <c r="AJ1241" s="14"/>
    </row>
    <row r="1242" spans="2:36" outlineLevel="1" x14ac:dyDescent="0.2">
      <c r="C1242" s="119" t="s">
        <v>152</v>
      </c>
      <c r="D1242" s="329"/>
      <c r="E1242" s="329"/>
      <c r="F1242" s="329"/>
      <c r="G1242" s="329"/>
      <c r="H1242" s="329"/>
      <c r="I1242" s="330"/>
      <c r="J1242" s="330"/>
      <c r="K1242" s="330"/>
      <c r="L1242" s="330"/>
      <c r="M1242" s="330"/>
      <c r="N1242" s="330"/>
      <c r="O1242" s="330"/>
      <c r="P1242" s="330"/>
      <c r="Q1242" s="330"/>
      <c r="R1242" s="330"/>
      <c r="S1242" s="329"/>
      <c r="T1242" s="329"/>
      <c r="U1242" s="330"/>
      <c r="V1242" s="330"/>
      <c r="W1242" s="330"/>
      <c r="X1242" s="329"/>
      <c r="Y1242" s="329"/>
      <c r="Z1242" s="330"/>
      <c r="AA1242" s="329"/>
      <c r="AB1242" s="329"/>
      <c r="AC1242" s="329"/>
      <c r="AD1242" s="329"/>
      <c r="AE1242" s="329"/>
      <c r="AF1242" s="329"/>
      <c r="AG1242" s="329"/>
      <c r="AH1242" s="329"/>
      <c r="AI1242" s="329"/>
      <c r="AJ1242" s="14"/>
    </row>
    <row r="1243" spans="2:36" outlineLevel="1" x14ac:dyDescent="0.2">
      <c r="C1243" s="119" t="s">
        <v>152</v>
      </c>
      <c r="D1243" s="329"/>
      <c r="E1243" s="328" t="s">
        <v>311</v>
      </c>
      <c r="F1243" s="329"/>
      <c r="G1243" s="329"/>
      <c r="H1243" s="329"/>
      <c r="I1243" s="330"/>
      <c r="J1243" s="330"/>
      <c r="K1243" s="330"/>
      <c r="L1243" s="330"/>
      <c r="M1243" s="330"/>
      <c r="N1243" s="330"/>
      <c r="O1243" s="330"/>
      <c r="P1243" s="330"/>
      <c r="Q1243" s="330"/>
      <c r="R1243" s="330"/>
      <c r="S1243" s="329"/>
      <c r="T1243" s="329"/>
      <c r="U1243" s="330"/>
      <c r="V1243" s="330"/>
      <c r="W1243" s="330"/>
      <c r="X1243" s="329"/>
      <c r="Y1243" s="329"/>
      <c r="Z1243" s="330"/>
      <c r="AA1243" s="329"/>
      <c r="AB1243" s="329"/>
      <c r="AC1243" s="329"/>
      <c r="AD1243" s="329"/>
      <c r="AE1243" s="329"/>
      <c r="AF1243" s="329"/>
      <c r="AG1243" s="329"/>
      <c r="AH1243" s="329"/>
      <c r="AI1243" s="329"/>
      <c r="AJ1243" s="14"/>
    </row>
    <row r="1244" spans="2:36" outlineLevel="1" x14ac:dyDescent="0.2">
      <c r="C1244" s="119" t="s">
        <v>152</v>
      </c>
      <c r="D1244" s="329"/>
      <c r="E1244" s="329"/>
      <c r="F1244" s="329" t="s">
        <v>312</v>
      </c>
      <c r="G1244" s="329"/>
      <c r="H1244" s="329"/>
      <c r="I1244" s="330"/>
      <c r="J1244" s="330"/>
      <c r="K1244" s="330"/>
      <c r="L1244" s="330"/>
      <c r="M1244" s="330"/>
      <c r="N1244" s="330"/>
      <c r="O1244" s="330"/>
      <c r="P1244" s="330"/>
      <c r="Q1244" s="16" t="s">
        <v>110</v>
      </c>
      <c r="R1244" s="392">
        <v>0</v>
      </c>
      <c r="S1244" s="393">
        <v>0</v>
      </c>
      <c r="T1244" s="393">
        <v>0</v>
      </c>
      <c r="U1244" s="394">
        <v>0</v>
      </c>
      <c r="V1244" s="394">
        <v>0</v>
      </c>
      <c r="W1244" s="395">
        <v>0</v>
      </c>
      <c r="X1244" s="393">
        <v>0</v>
      </c>
      <c r="Y1244" s="393">
        <v>0</v>
      </c>
      <c r="Z1244" s="394">
        <v>0</v>
      </c>
      <c r="AA1244" s="393">
        <v>0</v>
      </c>
      <c r="AB1244" s="396">
        <v>0</v>
      </c>
      <c r="AC1244" s="396">
        <v>0</v>
      </c>
      <c r="AD1244" s="396">
        <v>0</v>
      </c>
      <c r="AE1244" s="396">
        <v>0</v>
      </c>
      <c r="AF1244" s="396">
        <v>0</v>
      </c>
      <c r="AG1244" s="396">
        <v>0</v>
      </c>
      <c r="AH1244" s="397">
        <v>0</v>
      </c>
      <c r="AI1244" s="397">
        <v>0</v>
      </c>
      <c r="AJ1244" s="14"/>
    </row>
    <row r="1245" spans="2:36" outlineLevel="1" x14ac:dyDescent="0.2">
      <c r="C1245" s="119" t="s">
        <v>152</v>
      </c>
      <c r="D1245" s="329"/>
      <c r="E1245" s="329"/>
      <c r="F1245" s="329" t="s">
        <v>313</v>
      </c>
      <c r="G1245" s="329"/>
      <c r="H1245" s="329"/>
      <c r="I1245" s="330"/>
      <c r="J1245" s="330"/>
      <c r="K1245" s="330"/>
      <c r="L1245" s="330"/>
      <c r="M1245" s="330"/>
      <c r="N1245" s="330"/>
      <c r="O1245" s="330"/>
      <c r="P1245" s="330"/>
      <c r="Q1245" s="16" t="s">
        <v>110</v>
      </c>
      <c r="R1245" s="380"/>
      <c r="S1245" s="381"/>
      <c r="T1245" s="381"/>
      <c r="U1245" s="382"/>
      <c r="V1245" s="382"/>
      <c r="W1245" s="383"/>
      <c r="X1245" s="381"/>
      <c r="Y1245" s="381"/>
      <c r="Z1245" s="382"/>
      <c r="AA1245" s="381"/>
      <c r="AB1245" s="329"/>
      <c r="AC1245" s="329"/>
      <c r="AD1245" s="329"/>
      <c r="AE1245" s="329"/>
      <c r="AF1245" s="329"/>
      <c r="AG1245" s="329"/>
      <c r="AH1245" s="384"/>
      <c r="AI1245" s="384"/>
      <c r="AJ1245" s="14"/>
    </row>
    <row r="1246" spans="2:36" outlineLevel="1" x14ac:dyDescent="0.2">
      <c r="C1246" s="119" t="s">
        <v>152</v>
      </c>
      <c r="D1246" s="329"/>
      <c r="E1246" s="329"/>
      <c r="F1246" s="329" t="s">
        <v>314</v>
      </c>
      <c r="G1246" s="329"/>
      <c r="H1246" s="329"/>
      <c r="I1246" s="330"/>
      <c r="J1246" s="330"/>
      <c r="K1246" s="330"/>
      <c r="L1246" s="330"/>
      <c r="M1246" s="330"/>
      <c r="N1246" s="330"/>
      <c r="O1246" s="330"/>
      <c r="P1246" s="330"/>
      <c r="Q1246" s="16" t="s">
        <v>110</v>
      </c>
      <c r="R1246" s="398">
        <v>0</v>
      </c>
      <c r="S1246" s="399">
        <v>0</v>
      </c>
      <c r="T1246" s="399">
        <v>0</v>
      </c>
      <c r="U1246" s="400">
        <v>0</v>
      </c>
      <c r="V1246" s="400">
        <v>0</v>
      </c>
      <c r="W1246" s="401">
        <v>0</v>
      </c>
      <c r="X1246" s="399">
        <v>0</v>
      </c>
      <c r="Y1246" s="399">
        <v>0</v>
      </c>
      <c r="Z1246" s="400">
        <v>0</v>
      </c>
      <c r="AA1246" s="399">
        <v>0</v>
      </c>
      <c r="AB1246" s="339">
        <v>0</v>
      </c>
      <c r="AC1246" s="339">
        <v>0</v>
      </c>
      <c r="AD1246" s="339">
        <v>0</v>
      </c>
      <c r="AE1246" s="339">
        <v>0</v>
      </c>
      <c r="AF1246" s="339">
        <v>0</v>
      </c>
      <c r="AG1246" s="339">
        <v>0</v>
      </c>
      <c r="AH1246" s="402">
        <v>0</v>
      </c>
      <c r="AI1246" s="402">
        <v>0</v>
      </c>
      <c r="AJ1246" s="14"/>
    </row>
    <row r="1247" spans="2:36" outlineLevel="1" x14ac:dyDescent="0.2">
      <c r="C1247" s="119" t="s">
        <v>152</v>
      </c>
      <c r="D1247" s="329"/>
      <c r="E1247" s="329"/>
      <c r="F1247" s="329" t="s">
        <v>315</v>
      </c>
      <c r="G1247" s="329"/>
      <c r="H1247" s="329"/>
      <c r="I1247" s="330"/>
      <c r="J1247" s="330"/>
      <c r="K1247" s="330"/>
      <c r="L1247" s="330"/>
      <c r="M1247" s="330"/>
      <c r="N1247" s="330"/>
      <c r="O1247" s="330"/>
      <c r="P1247" s="330"/>
      <c r="Q1247" s="16" t="s">
        <v>110</v>
      </c>
      <c r="R1247" s="304">
        <v>0</v>
      </c>
      <c r="S1247" s="305">
        <v>0</v>
      </c>
      <c r="T1247" s="305">
        <v>0</v>
      </c>
      <c r="U1247" s="305">
        <v>0</v>
      </c>
      <c r="V1247" s="305">
        <v>0</v>
      </c>
      <c r="W1247" s="306">
        <v>0</v>
      </c>
      <c r="X1247" s="305">
        <v>0</v>
      </c>
      <c r="Y1247" s="305">
        <v>0</v>
      </c>
      <c r="Z1247" s="305">
        <v>0</v>
      </c>
      <c r="AA1247" s="305">
        <v>0</v>
      </c>
      <c r="AB1247" s="307">
        <v>0</v>
      </c>
      <c r="AC1247" s="307">
        <v>0</v>
      </c>
      <c r="AD1247" s="307">
        <v>0</v>
      </c>
      <c r="AE1247" s="307">
        <v>0</v>
      </c>
      <c r="AF1247" s="307">
        <v>0</v>
      </c>
      <c r="AG1247" s="307">
        <v>0</v>
      </c>
      <c r="AH1247" s="362">
        <v>0</v>
      </c>
      <c r="AI1247" s="362">
        <v>0</v>
      </c>
      <c r="AJ1247" s="14"/>
    </row>
    <row r="1248" spans="2:36" outlineLevel="1" x14ac:dyDescent="0.2">
      <c r="C1248" s="119" t="s">
        <v>152</v>
      </c>
      <c r="D1248" s="329"/>
      <c r="E1248" s="329"/>
      <c r="F1248" s="364" t="s">
        <v>316</v>
      </c>
      <c r="G1248" s="364"/>
      <c r="H1248" s="364"/>
      <c r="I1248" s="365"/>
      <c r="J1248" s="365"/>
      <c r="K1248" s="365"/>
      <c r="L1248" s="365"/>
      <c r="M1248" s="365"/>
      <c r="N1248" s="365"/>
      <c r="O1248" s="365"/>
      <c r="P1248" s="365"/>
      <c r="Q1248" s="366" t="s">
        <v>110</v>
      </c>
      <c r="R1248" s="390">
        <v>0</v>
      </c>
      <c r="S1248" s="390">
        <v>0</v>
      </c>
      <c r="T1248" s="390">
        <v>0</v>
      </c>
      <c r="U1248" s="390">
        <v>0</v>
      </c>
      <c r="V1248" s="390">
        <v>0</v>
      </c>
      <c r="W1248" s="390">
        <v>0</v>
      </c>
      <c r="X1248" s="390">
        <v>0</v>
      </c>
      <c r="Y1248" s="390">
        <v>0</v>
      </c>
      <c r="Z1248" s="390">
        <v>0</v>
      </c>
      <c r="AA1248" s="390">
        <v>0</v>
      </c>
      <c r="AB1248" s="390">
        <v>0</v>
      </c>
      <c r="AC1248" s="390">
        <v>0</v>
      </c>
      <c r="AD1248" s="390">
        <v>0</v>
      </c>
      <c r="AE1248" s="390">
        <v>0</v>
      </c>
      <c r="AF1248" s="390">
        <v>0</v>
      </c>
      <c r="AG1248" s="390">
        <v>0</v>
      </c>
      <c r="AH1248" s="390">
        <v>0</v>
      </c>
      <c r="AI1248" s="390">
        <v>0</v>
      </c>
      <c r="AJ1248" s="14"/>
    </row>
    <row r="1249" spans="2:36" outlineLevel="1" x14ac:dyDescent="0.2">
      <c r="C1249" s="119" t="s">
        <v>152</v>
      </c>
      <c r="D1249" s="329"/>
      <c r="E1249" s="329"/>
      <c r="F1249" s="329"/>
      <c r="G1249" s="329"/>
      <c r="H1249" s="329"/>
      <c r="I1249" s="330"/>
      <c r="J1249" s="330"/>
      <c r="K1249" s="330"/>
      <c r="L1249" s="330"/>
      <c r="M1249" s="330"/>
      <c r="N1249" s="330"/>
      <c r="O1249" s="330"/>
      <c r="P1249" s="330"/>
      <c r="Q1249" s="330"/>
      <c r="R1249" s="330"/>
      <c r="S1249" s="329"/>
      <c r="T1249" s="329"/>
      <c r="U1249" s="330"/>
      <c r="V1249" s="330"/>
      <c r="W1249" s="330"/>
      <c r="X1249" s="329"/>
      <c r="Y1249" s="329"/>
      <c r="Z1249" s="330"/>
      <c r="AA1249" s="329"/>
      <c r="AB1249" s="329"/>
      <c r="AC1249" s="329"/>
      <c r="AD1249" s="329"/>
      <c r="AE1249" s="329"/>
      <c r="AF1249" s="329"/>
      <c r="AG1249" s="329"/>
      <c r="AH1249" s="329"/>
      <c r="AI1249" s="329"/>
      <c r="AJ1249" s="14"/>
    </row>
    <row r="1250" spans="2:36" s="310" customFormat="1" outlineLevel="1" x14ac:dyDescent="0.2">
      <c r="C1250" s="119" t="s">
        <v>152</v>
      </c>
      <c r="E1250" s="328" t="s">
        <v>317</v>
      </c>
      <c r="F1250" s="259"/>
      <c r="G1250" s="329"/>
      <c r="H1250" s="329"/>
      <c r="I1250" s="330"/>
      <c r="J1250" s="330"/>
      <c r="K1250" s="330"/>
      <c r="L1250" s="330"/>
      <c r="M1250" s="330"/>
      <c r="N1250" s="330"/>
      <c r="O1250" s="330"/>
      <c r="P1250" s="330"/>
      <c r="Q1250" s="16" t="s">
        <v>110</v>
      </c>
      <c r="R1250" s="340">
        <v>0</v>
      </c>
      <c r="S1250" s="341">
        <v>0</v>
      </c>
      <c r="T1250" s="341">
        <v>0</v>
      </c>
      <c r="U1250" s="341">
        <v>0</v>
      </c>
      <c r="V1250" s="341">
        <v>0</v>
      </c>
      <c r="W1250" s="342">
        <v>0</v>
      </c>
      <c r="X1250" s="341">
        <v>0</v>
      </c>
      <c r="Y1250" s="341">
        <v>0</v>
      </c>
      <c r="Z1250" s="341">
        <v>0</v>
      </c>
      <c r="AA1250" s="341">
        <v>0</v>
      </c>
      <c r="AB1250" s="343">
        <v>0</v>
      </c>
      <c r="AC1250" s="343">
        <v>0</v>
      </c>
      <c r="AD1250" s="343">
        <v>0</v>
      </c>
      <c r="AE1250" s="343">
        <v>0</v>
      </c>
      <c r="AF1250" s="343">
        <v>0</v>
      </c>
      <c r="AG1250" s="343">
        <v>0</v>
      </c>
      <c r="AH1250" s="344">
        <v>0</v>
      </c>
      <c r="AI1250" s="344">
        <v>0</v>
      </c>
      <c r="AJ1250" s="403"/>
    </row>
    <row r="1251" spans="2:36" outlineLevel="1" x14ac:dyDescent="0.2">
      <c r="C1251" s="119" t="s">
        <v>152</v>
      </c>
      <c r="D1251" s="259"/>
      <c r="E1251" s="259"/>
      <c r="G1251" s="259"/>
      <c r="H1251" s="259"/>
      <c r="I1251" s="16"/>
      <c r="J1251" s="16"/>
      <c r="K1251" s="16"/>
      <c r="L1251" s="16"/>
      <c r="M1251" s="16"/>
      <c r="N1251" s="16"/>
      <c r="O1251" s="16"/>
      <c r="P1251" s="16"/>
      <c r="Q1251" s="16"/>
      <c r="R1251" s="16"/>
      <c r="S1251" s="259"/>
      <c r="T1251" s="259"/>
      <c r="U1251" s="16"/>
      <c r="V1251" s="16"/>
      <c r="W1251" s="16"/>
      <c r="X1251" s="259"/>
      <c r="Y1251" s="259"/>
      <c r="Z1251" s="16"/>
      <c r="AA1251" s="259"/>
      <c r="AB1251" s="259"/>
      <c r="AC1251" s="259"/>
      <c r="AD1251" s="259"/>
      <c r="AE1251" s="259"/>
      <c r="AF1251" s="259"/>
      <c r="AG1251" s="259"/>
      <c r="AH1251" s="259"/>
      <c r="AI1251" s="259"/>
      <c r="AJ1251" s="14"/>
    </row>
    <row r="1252" spans="2:36" s="11" customFormat="1" outlineLevel="1" x14ac:dyDescent="0.2">
      <c r="B1252" s="310"/>
      <c r="C1252" s="119" t="s">
        <v>152</v>
      </c>
      <c r="E1252" s="120" t="s">
        <v>318</v>
      </c>
      <c r="F1252" s="121"/>
      <c r="G1252" s="121"/>
      <c r="H1252" s="121"/>
      <c r="I1252" s="121"/>
      <c r="J1252" s="121"/>
      <c r="K1252" s="121"/>
      <c r="L1252" s="121"/>
      <c r="M1252" s="121"/>
      <c r="N1252" s="121"/>
      <c r="O1252" s="121"/>
      <c r="P1252" s="121"/>
      <c r="Q1252" s="122"/>
      <c r="R1252" s="123"/>
      <c r="S1252" s="123"/>
      <c r="T1252" s="123"/>
      <c r="U1252" s="123"/>
      <c r="V1252" s="123"/>
      <c r="W1252" s="123"/>
      <c r="X1252" s="123"/>
      <c r="Y1252" s="123"/>
      <c r="Z1252" s="123"/>
      <c r="AA1252" s="123"/>
      <c r="AB1252" s="123"/>
      <c r="AC1252" s="123"/>
      <c r="AD1252" s="123"/>
      <c r="AE1252" s="123"/>
      <c r="AF1252" s="123"/>
      <c r="AG1252" s="123"/>
      <c r="AH1252" s="123"/>
      <c r="AI1252" s="123"/>
    </row>
    <row r="1253" spans="2:36" outlineLevel="1" x14ac:dyDescent="0.2">
      <c r="C1253" s="119" t="s">
        <v>152</v>
      </c>
      <c r="D1253" s="259"/>
      <c r="E1253" s="259"/>
      <c r="F1253" s="259"/>
      <c r="G1253" s="259"/>
      <c r="H1253" s="259"/>
      <c r="I1253" s="16"/>
      <c r="J1253" s="16"/>
      <c r="K1253" s="16"/>
      <c r="L1253" s="16"/>
      <c r="M1253" s="16"/>
      <c r="N1253" s="16"/>
      <c r="O1253" s="16"/>
      <c r="P1253" s="16"/>
      <c r="Q1253" s="16"/>
      <c r="R1253" s="16"/>
      <c r="S1253" s="259"/>
      <c r="T1253" s="259"/>
      <c r="U1253" s="16"/>
      <c r="V1253" s="16"/>
      <c r="W1253" s="16"/>
      <c r="X1253" s="259"/>
      <c r="Y1253" s="259"/>
      <c r="Z1253" s="16"/>
      <c r="AA1253" s="259"/>
      <c r="AB1253" s="259"/>
      <c r="AC1253" s="259"/>
      <c r="AD1253" s="259"/>
      <c r="AE1253" s="259"/>
      <c r="AF1253" s="259"/>
      <c r="AG1253" s="259"/>
      <c r="AH1253" s="259"/>
      <c r="AI1253" s="259"/>
      <c r="AJ1253" s="14"/>
    </row>
    <row r="1254" spans="2:36" outlineLevel="1" x14ac:dyDescent="0.2">
      <c r="C1254" s="119" t="s">
        <v>152</v>
      </c>
      <c r="D1254" s="259"/>
      <c r="E1254" s="373" t="s">
        <v>319</v>
      </c>
      <c r="F1254" s="259"/>
      <c r="G1254" s="259"/>
      <c r="H1254" s="259"/>
      <c r="I1254" s="16"/>
      <c r="J1254" s="16"/>
      <c r="K1254" s="16"/>
      <c r="L1254" s="16"/>
      <c r="M1254" s="16"/>
      <c r="N1254" s="16"/>
      <c r="O1254" s="16"/>
      <c r="P1254" s="16"/>
      <c r="Q1254" s="16" t="s">
        <v>110</v>
      </c>
      <c r="R1254" s="340">
        <v>0</v>
      </c>
      <c r="S1254" s="341">
        <v>0</v>
      </c>
      <c r="T1254" s="341">
        <v>0</v>
      </c>
      <c r="U1254" s="341">
        <v>0</v>
      </c>
      <c r="V1254" s="341">
        <v>0</v>
      </c>
      <c r="W1254" s="342">
        <v>0</v>
      </c>
      <c r="X1254" s="341">
        <v>0</v>
      </c>
      <c r="Y1254" s="341">
        <v>0</v>
      </c>
      <c r="Z1254" s="341">
        <v>0</v>
      </c>
      <c r="AA1254" s="341">
        <v>0</v>
      </c>
      <c r="AB1254" s="343">
        <v>0</v>
      </c>
      <c r="AC1254" s="343">
        <v>0</v>
      </c>
      <c r="AD1254" s="343">
        <v>0</v>
      </c>
      <c r="AE1254" s="343">
        <v>0</v>
      </c>
      <c r="AF1254" s="343">
        <v>0</v>
      </c>
      <c r="AG1254" s="343">
        <v>0</v>
      </c>
      <c r="AH1254" s="344">
        <v>0</v>
      </c>
      <c r="AI1254" s="344">
        <v>0</v>
      </c>
      <c r="AJ1254" s="14"/>
    </row>
    <row r="1255" spans="2:36" outlineLevel="1" x14ac:dyDescent="0.2">
      <c r="C1255" s="119" t="s">
        <v>152</v>
      </c>
      <c r="D1255" s="259"/>
      <c r="E1255" s="373"/>
      <c r="F1255" s="259"/>
      <c r="G1255" s="259"/>
      <c r="H1255" s="259"/>
      <c r="I1255" s="16"/>
      <c r="J1255" s="16"/>
      <c r="K1255" s="16"/>
      <c r="L1255" s="16"/>
      <c r="M1255" s="16"/>
      <c r="N1255" s="16"/>
      <c r="O1255" s="16"/>
      <c r="P1255" s="16"/>
      <c r="Q1255" s="16"/>
      <c r="R1255" s="16"/>
      <c r="S1255" s="259"/>
      <c r="T1255" s="259"/>
      <c r="U1255" s="16"/>
      <c r="V1255" s="16"/>
      <c r="W1255" s="16"/>
      <c r="X1255" s="259"/>
      <c r="Y1255" s="259"/>
      <c r="Z1255" s="16"/>
      <c r="AA1255" s="259"/>
      <c r="AB1255" s="259"/>
      <c r="AC1255" s="259"/>
      <c r="AD1255" s="259"/>
      <c r="AE1255" s="259"/>
      <c r="AF1255" s="259"/>
      <c r="AG1255" s="259"/>
      <c r="AH1255" s="259"/>
      <c r="AI1255" s="259"/>
      <c r="AJ1255" s="14"/>
    </row>
    <row r="1256" spans="2:36" s="310" customFormat="1" outlineLevel="1" x14ac:dyDescent="0.2">
      <c r="C1256" s="119" t="s">
        <v>152</v>
      </c>
      <c r="D1256" s="329"/>
      <c r="E1256" s="328" t="s">
        <v>320</v>
      </c>
      <c r="F1256" s="329"/>
      <c r="G1256" s="329"/>
      <c r="H1256" s="329"/>
      <c r="I1256" s="330"/>
      <c r="J1256" s="330"/>
      <c r="K1256" s="330"/>
      <c r="L1256" s="330"/>
      <c r="M1256" s="330"/>
      <c r="N1256" s="330"/>
      <c r="O1256" s="330"/>
      <c r="P1256" s="330"/>
      <c r="Q1256" s="16" t="s">
        <v>110</v>
      </c>
      <c r="R1256" s="404">
        <v>0</v>
      </c>
      <c r="S1256" s="405">
        <v>0</v>
      </c>
      <c r="T1256" s="405">
        <v>0</v>
      </c>
      <c r="U1256" s="405">
        <v>0</v>
      </c>
      <c r="V1256" s="405">
        <v>0</v>
      </c>
      <c r="W1256" s="405">
        <v>0</v>
      </c>
      <c r="X1256" s="405">
        <v>0</v>
      </c>
      <c r="Y1256" s="405">
        <v>0</v>
      </c>
      <c r="Z1256" s="405">
        <v>0</v>
      </c>
      <c r="AA1256" s="405">
        <v>0</v>
      </c>
      <c r="AB1256" s="405">
        <v>0</v>
      </c>
      <c r="AC1256" s="405">
        <v>0</v>
      </c>
      <c r="AD1256" s="405">
        <v>0</v>
      </c>
      <c r="AE1256" s="405">
        <v>0</v>
      </c>
      <c r="AF1256" s="405">
        <v>0</v>
      </c>
      <c r="AG1256" s="405">
        <v>0</v>
      </c>
      <c r="AH1256" s="406">
        <v>0</v>
      </c>
      <c r="AI1256" s="406">
        <v>0</v>
      </c>
      <c r="AJ1256" s="403"/>
    </row>
    <row r="1257" spans="2:36" s="310" customFormat="1" outlineLevel="1" x14ac:dyDescent="0.2">
      <c r="D1257" s="329"/>
      <c r="E1257" s="329"/>
      <c r="F1257" s="329"/>
      <c r="G1257" s="329"/>
      <c r="H1257" s="329"/>
      <c r="I1257" s="330"/>
      <c r="J1257" s="330"/>
      <c r="K1257" s="330"/>
      <c r="L1257" s="330"/>
      <c r="M1257" s="330"/>
      <c r="N1257" s="330"/>
      <c r="O1257" s="330"/>
      <c r="P1257" s="330"/>
      <c r="Q1257" s="330"/>
      <c r="R1257" s="330"/>
      <c r="S1257" s="329"/>
      <c r="T1257" s="329"/>
      <c r="U1257" s="330"/>
      <c r="V1257" s="330"/>
      <c r="W1257" s="330"/>
      <c r="X1257" s="329"/>
      <c r="Y1257" s="329"/>
      <c r="Z1257" s="330"/>
      <c r="AA1257" s="329"/>
      <c r="AB1257" s="329"/>
      <c r="AC1257" s="329"/>
      <c r="AD1257" s="329"/>
      <c r="AE1257" s="329"/>
      <c r="AF1257" s="329"/>
      <c r="AG1257" s="329"/>
      <c r="AH1257" s="329"/>
      <c r="AI1257" s="329"/>
      <c r="AJ1257" s="403"/>
    </row>
    <row r="1258" spans="2:36" x14ac:dyDescent="0.2">
      <c r="C1258" s="116" t="s">
        <v>160</v>
      </c>
      <c r="D1258" s="67" t="s">
        <v>161</v>
      </c>
      <c r="E1258" s="67"/>
      <c r="F1258" s="67"/>
      <c r="G1258" s="67" t="s">
        <v>298</v>
      </c>
      <c r="H1258" s="102"/>
      <c r="I1258" s="67"/>
      <c r="J1258" s="67"/>
      <c r="K1258" s="102"/>
      <c r="L1258" s="67"/>
      <c r="M1258" s="67"/>
      <c r="N1258" s="67"/>
      <c r="O1258" s="67"/>
      <c r="P1258" s="67"/>
      <c r="Q1258" s="117" t="s">
        <v>110</v>
      </c>
      <c r="R1258" s="118">
        <v>0</v>
      </c>
      <c r="S1258" s="118">
        <v>0</v>
      </c>
      <c r="T1258" s="118">
        <v>0</v>
      </c>
      <c r="U1258" s="118">
        <v>0</v>
      </c>
      <c r="V1258" s="118">
        <v>0</v>
      </c>
      <c r="W1258" s="118">
        <v>0</v>
      </c>
      <c r="X1258" s="118">
        <v>0</v>
      </c>
      <c r="Y1258" s="118">
        <v>0</v>
      </c>
      <c r="Z1258" s="118">
        <v>0</v>
      </c>
      <c r="AA1258" s="118">
        <v>0</v>
      </c>
      <c r="AB1258" s="118">
        <v>0</v>
      </c>
      <c r="AC1258" s="118">
        <v>0</v>
      </c>
      <c r="AD1258" s="118">
        <v>0</v>
      </c>
      <c r="AE1258" s="118">
        <v>0</v>
      </c>
      <c r="AF1258" s="118">
        <v>0</v>
      </c>
      <c r="AG1258" s="118">
        <v>0</v>
      </c>
      <c r="AH1258" s="118">
        <v>0</v>
      </c>
      <c r="AI1258" s="118">
        <v>0</v>
      </c>
    </row>
    <row r="1259" spans="2:36" s="11" customFormat="1" outlineLevel="1" x14ac:dyDescent="0.2">
      <c r="B1259" s="310"/>
      <c r="C1259" s="119" t="s">
        <v>160</v>
      </c>
      <c r="E1259" s="120" t="s">
        <v>299</v>
      </c>
      <c r="F1259" s="121"/>
      <c r="G1259" s="121"/>
      <c r="H1259" s="121"/>
      <c r="I1259" s="121"/>
      <c r="J1259" s="121"/>
      <c r="K1259" s="121"/>
      <c r="L1259" s="121"/>
      <c r="M1259" s="121"/>
      <c r="N1259" s="121"/>
      <c r="O1259" s="121"/>
      <c r="P1259" s="121"/>
      <c r="Q1259" s="122"/>
      <c r="R1259" s="123"/>
      <c r="S1259" s="123"/>
      <c r="T1259" s="123"/>
      <c r="U1259" s="123"/>
      <c r="V1259" s="123"/>
      <c r="W1259" s="123"/>
      <c r="X1259" s="123"/>
      <c r="Y1259" s="123"/>
      <c r="Z1259" s="123"/>
      <c r="AA1259" s="123"/>
      <c r="AB1259" s="123"/>
      <c r="AC1259" s="123"/>
      <c r="AD1259" s="123"/>
      <c r="AE1259" s="123"/>
      <c r="AF1259" s="123"/>
      <c r="AG1259" s="123"/>
      <c r="AH1259" s="123"/>
      <c r="AI1259" s="123"/>
    </row>
    <row r="1260" spans="2:36" s="11" customFormat="1" outlineLevel="1" x14ac:dyDescent="0.2">
      <c r="B1260" s="310"/>
      <c r="C1260" s="119" t="s">
        <v>160</v>
      </c>
      <c r="E1260" s="359"/>
      <c r="F1260" s="309"/>
      <c r="G1260" s="309"/>
      <c r="H1260" s="309"/>
      <c r="I1260" s="309"/>
      <c r="J1260" s="309"/>
      <c r="K1260" s="309"/>
      <c r="L1260" s="309"/>
      <c r="M1260" s="309"/>
      <c r="N1260" s="309"/>
      <c r="O1260" s="309"/>
      <c r="P1260" s="309"/>
      <c r="Q1260" s="360"/>
      <c r="R1260" s="361"/>
      <c r="S1260" s="361"/>
      <c r="T1260" s="361"/>
      <c r="U1260" s="361"/>
      <c r="V1260" s="361"/>
      <c r="W1260" s="361"/>
      <c r="X1260" s="361"/>
      <c r="Y1260" s="361"/>
      <c r="Z1260" s="361"/>
      <c r="AA1260" s="361"/>
      <c r="AB1260" s="361"/>
      <c r="AC1260" s="361"/>
      <c r="AD1260" s="361"/>
      <c r="AE1260" s="361"/>
      <c r="AF1260" s="361"/>
      <c r="AG1260" s="361"/>
      <c r="AH1260" s="361"/>
      <c r="AI1260" s="361"/>
    </row>
    <row r="1261" spans="2:36" outlineLevel="1" x14ac:dyDescent="0.2">
      <c r="C1261" s="119" t="s">
        <v>160</v>
      </c>
      <c r="D1261" s="329"/>
      <c r="E1261" s="124" t="s">
        <v>300</v>
      </c>
      <c r="F1261" s="329"/>
      <c r="G1261" s="329"/>
      <c r="H1261" s="329"/>
      <c r="I1261" s="330"/>
      <c r="J1261" s="330"/>
      <c r="K1261" s="330"/>
      <c r="L1261" s="330"/>
      <c r="M1261" s="330"/>
      <c r="N1261" s="330"/>
      <c r="O1261" s="330"/>
      <c r="P1261" s="330"/>
      <c r="Q1261" s="16" t="s">
        <v>110</v>
      </c>
      <c r="R1261" s="299">
        <v>0</v>
      </c>
      <c r="S1261" s="300">
        <v>0</v>
      </c>
      <c r="T1261" s="300">
        <v>0</v>
      </c>
      <c r="U1261" s="300">
        <v>0</v>
      </c>
      <c r="V1261" s="300">
        <v>0</v>
      </c>
      <c r="W1261" s="301">
        <v>0</v>
      </c>
      <c r="X1261" s="300">
        <v>0</v>
      </c>
      <c r="Y1261" s="300">
        <v>0</v>
      </c>
      <c r="Z1261" s="300">
        <v>0</v>
      </c>
      <c r="AA1261" s="300">
        <v>0</v>
      </c>
      <c r="AB1261" s="302">
        <v>0</v>
      </c>
      <c r="AC1261" s="302">
        <v>0</v>
      </c>
      <c r="AD1261" s="302">
        <v>0</v>
      </c>
      <c r="AE1261" s="302">
        <v>0</v>
      </c>
      <c r="AF1261" s="302">
        <v>0</v>
      </c>
      <c r="AG1261" s="302">
        <v>0</v>
      </c>
      <c r="AH1261" s="348">
        <v>0</v>
      </c>
      <c r="AI1261" s="348">
        <v>0</v>
      </c>
      <c r="AJ1261" s="14"/>
    </row>
    <row r="1262" spans="2:36" outlineLevel="1" x14ac:dyDescent="0.2">
      <c r="C1262" s="119" t="s">
        <v>160</v>
      </c>
      <c r="D1262" s="329"/>
      <c r="E1262" s="124" t="s">
        <v>231</v>
      </c>
      <c r="F1262" s="329"/>
      <c r="G1262" s="329"/>
      <c r="H1262" s="329"/>
      <c r="I1262" s="330"/>
      <c r="J1262" s="330"/>
      <c r="K1262" s="330"/>
      <c r="L1262" s="330"/>
      <c r="M1262" s="330"/>
      <c r="N1262" s="330"/>
      <c r="O1262" s="330"/>
      <c r="P1262" s="330"/>
      <c r="Q1262" s="16" t="s">
        <v>110</v>
      </c>
      <c r="R1262" s="314">
        <v>0</v>
      </c>
      <c r="S1262" s="315">
        <v>0</v>
      </c>
      <c r="T1262" s="315">
        <v>0</v>
      </c>
      <c r="U1262" s="315">
        <v>0</v>
      </c>
      <c r="V1262" s="315">
        <v>0</v>
      </c>
      <c r="W1262" s="316">
        <v>0</v>
      </c>
      <c r="X1262" s="315">
        <v>0</v>
      </c>
      <c r="Y1262" s="315">
        <v>0</v>
      </c>
      <c r="Z1262" s="315">
        <v>0</v>
      </c>
      <c r="AA1262" s="315">
        <v>0</v>
      </c>
      <c r="AB1262" s="5">
        <v>0</v>
      </c>
      <c r="AC1262" s="5">
        <v>0</v>
      </c>
      <c r="AD1262" s="5">
        <v>0</v>
      </c>
      <c r="AE1262" s="5">
        <v>0</v>
      </c>
      <c r="AF1262" s="5">
        <v>0</v>
      </c>
      <c r="AG1262" s="5">
        <v>0</v>
      </c>
      <c r="AH1262" s="350">
        <v>0</v>
      </c>
      <c r="AI1262" s="350">
        <v>0</v>
      </c>
      <c r="AJ1262" s="14"/>
    </row>
    <row r="1263" spans="2:36" outlineLevel="1" x14ac:dyDescent="0.2">
      <c r="C1263" s="119" t="s">
        <v>160</v>
      </c>
      <c r="D1263" s="329"/>
      <c r="E1263" s="328" t="s">
        <v>230</v>
      </c>
      <c r="F1263" s="329"/>
      <c r="G1263" s="329"/>
      <c r="H1263" s="329"/>
      <c r="I1263" s="330"/>
      <c r="J1263" s="330"/>
      <c r="K1263" s="330"/>
      <c r="L1263" s="330"/>
      <c r="M1263" s="330"/>
      <c r="N1263" s="330"/>
      <c r="O1263" s="330"/>
      <c r="P1263" s="330"/>
      <c r="Q1263" s="16" t="s">
        <v>110</v>
      </c>
      <c r="R1263" s="314">
        <v>0</v>
      </c>
      <c r="S1263" s="315">
        <v>0</v>
      </c>
      <c r="T1263" s="315">
        <v>0</v>
      </c>
      <c r="U1263" s="315">
        <v>0</v>
      </c>
      <c r="V1263" s="315">
        <v>0</v>
      </c>
      <c r="W1263" s="316">
        <v>0</v>
      </c>
      <c r="X1263" s="315">
        <v>0</v>
      </c>
      <c r="Y1263" s="315">
        <v>0</v>
      </c>
      <c r="Z1263" s="315">
        <v>0</v>
      </c>
      <c r="AA1263" s="315">
        <v>0</v>
      </c>
      <c r="AB1263" s="5">
        <v>0</v>
      </c>
      <c r="AC1263" s="5">
        <v>0</v>
      </c>
      <c r="AD1263" s="5">
        <v>0</v>
      </c>
      <c r="AE1263" s="5">
        <v>0</v>
      </c>
      <c r="AF1263" s="5">
        <v>0</v>
      </c>
      <c r="AG1263" s="5">
        <v>0</v>
      </c>
      <c r="AH1263" s="350">
        <v>0</v>
      </c>
      <c r="AI1263" s="350">
        <v>0</v>
      </c>
      <c r="AJ1263" s="14"/>
    </row>
    <row r="1264" spans="2:36" outlineLevel="1" x14ac:dyDescent="0.2">
      <c r="C1264" s="119" t="s">
        <v>160</v>
      </c>
      <c r="D1264" s="329"/>
      <c r="E1264" s="328" t="s">
        <v>17</v>
      </c>
      <c r="F1264" s="329"/>
      <c r="G1264" s="329"/>
      <c r="H1264" s="329"/>
      <c r="I1264" s="330"/>
      <c r="J1264" s="330"/>
      <c r="K1264" s="330"/>
      <c r="L1264" s="330"/>
      <c r="M1264" s="330"/>
      <c r="N1264" s="330"/>
      <c r="O1264" s="330"/>
      <c r="P1264" s="330"/>
      <c r="Q1264" s="16" t="s">
        <v>110</v>
      </c>
      <c r="R1264" s="314"/>
      <c r="S1264" s="315"/>
      <c r="T1264" s="315"/>
      <c r="U1264" s="315"/>
      <c r="V1264" s="315"/>
      <c r="W1264" s="316"/>
      <c r="X1264" s="315"/>
      <c r="Y1264" s="315"/>
      <c r="Z1264" s="315"/>
      <c r="AA1264" s="315"/>
      <c r="AB1264" s="5"/>
      <c r="AC1264" s="5"/>
      <c r="AD1264" s="5"/>
      <c r="AE1264" s="5"/>
      <c r="AF1264" s="5"/>
      <c r="AG1264" s="5"/>
      <c r="AH1264" s="350"/>
      <c r="AI1264" s="350"/>
      <c r="AJ1264" s="14"/>
    </row>
    <row r="1265" spans="2:36" outlineLevel="1" x14ac:dyDescent="0.2">
      <c r="C1265" s="119" t="s">
        <v>160</v>
      </c>
      <c r="D1265" s="329"/>
      <c r="E1265" s="328" t="s">
        <v>266</v>
      </c>
      <c r="F1265" s="329"/>
      <c r="G1265" s="329"/>
      <c r="H1265" s="329"/>
      <c r="I1265" s="330"/>
      <c r="J1265" s="330"/>
      <c r="K1265" s="330"/>
      <c r="L1265" s="330"/>
      <c r="M1265" s="330"/>
      <c r="N1265" s="330"/>
      <c r="O1265" s="330"/>
      <c r="P1265" s="330"/>
      <c r="Q1265" s="16" t="s">
        <v>110</v>
      </c>
      <c r="R1265" s="314">
        <v>0</v>
      </c>
      <c r="S1265" s="315">
        <v>0</v>
      </c>
      <c r="T1265" s="315">
        <v>0</v>
      </c>
      <c r="U1265" s="315">
        <v>0</v>
      </c>
      <c r="V1265" s="315">
        <v>0</v>
      </c>
      <c r="W1265" s="316">
        <v>0</v>
      </c>
      <c r="X1265" s="315">
        <v>0</v>
      </c>
      <c r="Y1265" s="315">
        <v>0</v>
      </c>
      <c r="Z1265" s="315">
        <v>0</v>
      </c>
      <c r="AA1265" s="315">
        <v>0</v>
      </c>
      <c r="AB1265" s="5">
        <v>0</v>
      </c>
      <c r="AC1265" s="5">
        <v>0</v>
      </c>
      <c r="AD1265" s="5">
        <v>0</v>
      </c>
      <c r="AE1265" s="5">
        <v>0</v>
      </c>
      <c r="AF1265" s="5">
        <v>0</v>
      </c>
      <c r="AG1265" s="5">
        <v>0</v>
      </c>
      <c r="AH1265" s="350">
        <v>0</v>
      </c>
      <c r="AI1265" s="350">
        <v>0</v>
      </c>
      <c r="AJ1265" s="14"/>
    </row>
    <row r="1266" spans="2:36" outlineLevel="1" x14ac:dyDescent="0.2">
      <c r="C1266" s="119" t="s">
        <v>160</v>
      </c>
      <c r="D1266" s="329"/>
      <c r="E1266" s="328" t="s">
        <v>267</v>
      </c>
      <c r="F1266" s="329"/>
      <c r="G1266" s="329"/>
      <c r="H1266" s="329"/>
      <c r="I1266" s="330"/>
      <c r="J1266" s="330"/>
      <c r="K1266" s="330"/>
      <c r="L1266" s="330"/>
      <c r="M1266" s="330"/>
      <c r="N1266" s="330"/>
      <c r="O1266" s="330"/>
      <c r="P1266" s="330"/>
      <c r="Q1266" s="16" t="s">
        <v>110</v>
      </c>
      <c r="R1266" s="304">
        <v>0</v>
      </c>
      <c r="S1266" s="305">
        <v>0</v>
      </c>
      <c r="T1266" s="305">
        <v>0</v>
      </c>
      <c r="U1266" s="305">
        <v>0</v>
      </c>
      <c r="V1266" s="305">
        <v>0</v>
      </c>
      <c r="W1266" s="306">
        <v>0</v>
      </c>
      <c r="X1266" s="305">
        <v>0</v>
      </c>
      <c r="Y1266" s="305">
        <v>0</v>
      </c>
      <c r="Z1266" s="305">
        <v>0</v>
      </c>
      <c r="AA1266" s="305">
        <v>0</v>
      </c>
      <c r="AB1266" s="307">
        <v>0</v>
      </c>
      <c r="AC1266" s="307">
        <v>0</v>
      </c>
      <c r="AD1266" s="307">
        <v>0</v>
      </c>
      <c r="AE1266" s="307">
        <v>0</v>
      </c>
      <c r="AF1266" s="307">
        <v>0</v>
      </c>
      <c r="AG1266" s="307">
        <v>0</v>
      </c>
      <c r="AH1266" s="362">
        <v>0</v>
      </c>
      <c r="AI1266" s="362">
        <v>0</v>
      </c>
      <c r="AJ1266" s="14"/>
    </row>
    <row r="1267" spans="2:36" outlineLevel="1" x14ac:dyDescent="0.2">
      <c r="C1267" s="119" t="s">
        <v>160</v>
      </c>
      <c r="D1267" s="329"/>
      <c r="E1267" s="328" t="s">
        <v>301</v>
      </c>
      <c r="F1267" s="329"/>
      <c r="G1267" s="329"/>
      <c r="H1267" s="329"/>
      <c r="I1267" s="330"/>
      <c r="J1267" s="330"/>
      <c r="K1267" s="330"/>
      <c r="L1267" s="330"/>
      <c r="M1267" s="330"/>
      <c r="N1267" s="330"/>
      <c r="O1267" s="330"/>
      <c r="P1267" s="330"/>
      <c r="Q1267" s="16"/>
      <c r="R1267" s="5"/>
      <c r="S1267" s="5"/>
      <c r="T1267" s="5"/>
      <c r="U1267" s="5"/>
      <c r="V1267" s="5"/>
      <c r="W1267" s="5"/>
      <c r="X1267" s="5"/>
      <c r="Y1267" s="5"/>
      <c r="Z1267" s="5"/>
      <c r="AA1267" s="5"/>
      <c r="AB1267" s="5"/>
      <c r="AC1267" s="5"/>
      <c r="AD1267" s="5"/>
      <c r="AE1267" s="5"/>
      <c r="AF1267" s="5"/>
      <c r="AG1267" s="5"/>
      <c r="AH1267" s="5"/>
      <c r="AI1267" s="5"/>
      <c r="AJ1267" s="14"/>
    </row>
    <row r="1268" spans="2:36" outlineLevel="1" x14ac:dyDescent="0.2">
      <c r="C1268" s="119" t="s">
        <v>160</v>
      </c>
      <c r="D1268" s="329"/>
      <c r="F1268" s="329" t="s">
        <v>270</v>
      </c>
      <c r="G1268" s="329"/>
      <c r="H1268" s="329"/>
      <c r="I1268" s="330"/>
      <c r="J1268" s="330"/>
      <c r="K1268" s="330"/>
      <c r="L1268" s="330"/>
      <c r="M1268" s="330"/>
      <c r="N1268" s="330"/>
      <c r="O1268" s="330"/>
      <c r="P1268" s="330"/>
      <c r="Q1268" s="16" t="s">
        <v>110</v>
      </c>
      <c r="R1268" s="314">
        <v>0</v>
      </c>
      <c r="S1268" s="315">
        <v>0</v>
      </c>
      <c r="T1268" s="315">
        <v>0</v>
      </c>
      <c r="U1268" s="315">
        <v>0</v>
      </c>
      <c r="V1268" s="315">
        <v>0</v>
      </c>
      <c r="W1268" s="316">
        <v>0</v>
      </c>
      <c r="X1268" s="315">
        <v>0</v>
      </c>
      <c r="Y1268" s="315">
        <v>0</v>
      </c>
      <c r="Z1268" s="315">
        <v>0</v>
      </c>
      <c r="AA1268" s="315">
        <v>0</v>
      </c>
      <c r="AB1268" s="5">
        <v>0</v>
      </c>
      <c r="AC1268" s="5">
        <v>0</v>
      </c>
      <c r="AD1268" s="5">
        <v>0</v>
      </c>
      <c r="AE1268" s="5">
        <v>0</v>
      </c>
      <c r="AF1268" s="5">
        <v>0</v>
      </c>
      <c r="AG1268" s="5">
        <v>0</v>
      </c>
      <c r="AH1268" s="350">
        <v>0</v>
      </c>
      <c r="AI1268" s="350">
        <v>0</v>
      </c>
      <c r="AJ1268" s="14"/>
    </row>
    <row r="1269" spans="2:36" outlineLevel="1" x14ac:dyDescent="0.2">
      <c r="C1269" s="119" t="s">
        <v>160</v>
      </c>
      <c r="D1269" s="329"/>
      <c r="E1269" s="329"/>
      <c r="F1269" s="329" t="s">
        <v>271</v>
      </c>
      <c r="G1269" s="329"/>
      <c r="H1269" s="329"/>
      <c r="I1269" s="330"/>
      <c r="J1269" s="330"/>
      <c r="K1269" s="330"/>
      <c r="L1269" s="330"/>
      <c r="M1269" s="330"/>
      <c r="N1269" s="330"/>
      <c r="O1269" s="330"/>
      <c r="P1269" s="330"/>
      <c r="Q1269" s="16" t="s">
        <v>110</v>
      </c>
      <c r="R1269" s="314">
        <v>0</v>
      </c>
      <c r="S1269" s="315">
        <v>0</v>
      </c>
      <c r="T1269" s="315">
        <v>0</v>
      </c>
      <c r="U1269" s="315">
        <v>0</v>
      </c>
      <c r="V1269" s="315">
        <v>0</v>
      </c>
      <c r="W1269" s="316">
        <v>0</v>
      </c>
      <c r="X1269" s="315">
        <v>0</v>
      </c>
      <c r="Y1269" s="315">
        <v>0</v>
      </c>
      <c r="Z1269" s="315">
        <v>0</v>
      </c>
      <c r="AA1269" s="315">
        <v>0</v>
      </c>
      <c r="AB1269" s="5">
        <v>0</v>
      </c>
      <c r="AC1269" s="5">
        <v>0</v>
      </c>
      <c r="AD1269" s="5">
        <v>0</v>
      </c>
      <c r="AE1269" s="5">
        <v>0</v>
      </c>
      <c r="AF1269" s="5">
        <v>0</v>
      </c>
      <c r="AG1269" s="5">
        <v>0</v>
      </c>
      <c r="AH1269" s="350">
        <v>0</v>
      </c>
      <c r="AI1269" s="350">
        <v>0</v>
      </c>
      <c r="AJ1269" s="14"/>
    </row>
    <row r="1270" spans="2:36" outlineLevel="1" x14ac:dyDescent="0.2">
      <c r="C1270" s="119" t="s">
        <v>160</v>
      </c>
      <c r="D1270" s="329"/>
      <c r="E1270" s="329"/>
      <c r="F1270" s="329" t="s">
        <v>290</v>
      </c>
      <c r="G1270" s="329"/>
      <c r="H1270" s="329"/>
      <c r="I1270" s="330"/>
      <c r="J1270" s="330"/>
      <c r="K1270" s="330"/>
      <c r="L1270" s="330"/>
      <c r="M1270" s="330"/>
      <c r="N1270" s="330"/>
      <c r="O1270" s="330"/>
      <c r="P1270" s="330"/>
      <c r="Q1270" s="16" t="s">
        <v>110</v>
      </c>
      <c r="R1270" s="304">
        <v>0</v>
      </c>
      <c r="S1270" s="305">
        <v>0</v>
      </c>
      <c r="T1270" s="305">
        <v>0</v>
      </c>
      <c r="U1270" s="305">
        <v>0</v>
      </c>
      <c r="V1270" s="305">
        <v>0</v>
      </c>
      <c r="W1270" s="306">
        <v>0</v>
      </c>
      <c r="X1270" s="305">
        <v>0</v>
      </c>
      <c r="Y1270" s="305">
        <v>0</v>
      </c>
      <c r="Z1270" s="305">
        <v>0</v>
      </c>
      <c r="AA1270" s="305">
        <v>0</v>
      </c>
      <c r="AB1270" s="307">
        <v>0</v>
      </c>
      <c r="AC1270" s="307">
        <v>0</v>
      </c>
      <c r="AD1270" s="307">
        <v>0</v>
      </c>
      <c r="AE1270" s="307">
        <v>0</v>
      </c>
      <c r="AF1270" s="307">
        <v>0</v>
      </c>
      <c r="AG1270" s="307">
        <v>0</v>
      </c>
      <c r="AH1270" s="362">
        <v>0</v>
      </c>
      <c r="AI1270" s="362">
        <v>0</v>
      </c>
      <c r="AJ1270" s="14"/>
    </row>
    <row r="1271" spans="2:36" outlineLevel="1" x14ac:dyDescent="0.2">
      <c r="C1271" s="119" t="s">
        <v>160</v>
      </c>
      <c r="D1271" s="329"/>
      <c r="E1271" s="329"/>
      <c r="F1271" s="363" t="s">
        <v>302</v>
      </c>
      <c r="G1271" s="364"/>
      <c r="H1271" s="364"/>
      <c r="I1271" s="365"/>
      <c r="J1271" s="365"/>
      <c r="K1271" s="365"/>
      <c r="L1271" s="365"/>
      <c r="M1271" s="365"/>
      <c r="N1271" s="365"/>
      <c r="O1271" s="365"/>
      <c r="P1271" s="365"/>
      <c r="Q1271" s="366" t="s">
        <v>110</v>
      </c>
      <c r="R1271" s="367">
        <v>0</v>
      </c>
      <c r="S1271" s="368">
        <v>0</v>
      </c>
      <c r="T1271" s="368">
        <v>0</v>
      </c>
      <c r="U1271" s="368">
        <v>0</v>
      </c>
      <c r="V1271" s="368">
        <v>0</v>
      </c>
      <c r="W1271" s="369">
        <v>0</v>
      </c>
      <c r="X1271" s="368">
        <v>0</v>
      </c>
      <c r="Y1271" s="368">
        <v>0</v>
      </c>
      <c r="Z1271" s="368">
        <v>0</v>
      </c>
      <c r="AA1271" s="368">
        <v>0</v>
      </c>
      <c r="AB1271" s="327">
        <v>0</v>
      </c>
      <c r="AC1271" s="327">
        <v>0</v>
      </c>
      <c r="AD1271" s="327">
        <v>0</v>
      </c>
      <c r="AE1271" s="327">
        <v>0</v>
      </c>
      <c r="AF1271" s="327">
        <v>0</v>
      </c>
      <c r="AG1271" s="327">
        <v>0</v>
      </c>
      <c r="AH1271" s="370">
        <v>0</v>
      </c>
      <c r="AI1271" s="370">
        <v>0</v>
      </c>
      <c r="AJ1271" s="14"/>
    </row>
    <row r="1272" spans="2:36" outlineLevel="1" x14ac:dyDescent="0.2">
      <c r="C1272" s="119" t="s">
        <v>160</v>
      </c>
      <c r="D1272" s="329"/>
      <c r="E1272" s="329"/>
      <c r="F1272" s="371" t="s">
        <v>303</v>
      </c>
      <c r="G1272" s="329"/>
      <c r="H1272" s="329"/>
      <c r="I1272" s="330"/>
      <c r="J1272" s="330"/>
      <c r="K1272" s="330"/>
      <c r="L1272" s="330"/>
      <c r="M1272" s="330"/>
      <c r="N1272" s="330"/>
      <c r="O1272" s="330"/>
      <c r="P1272" s="330"/>
      <c r="Q1272" s="16" t="s">
        <v>110</v>
      </c>
      <c r="R1272" s="314">
        <v>0</v>
      </c>
      <c r="S1272" s="315">
        <v>0</v>
      </c>
      <c r="T1272" s="315">
        <v>0</v>
      </c>
      <c r="U1272" s="315">
        <v>0</v>
      </c>
      <c r="V1272" s="315">
        <v>0</v>
      </c>
      <c r="W1272" s="316">
        <v>0</v>
      </c>
      <c r="X1272" s="315">
        <v>0</v>
      </c>
      <c r="Y1272" s="315">
        <v>0</v>
      </c>
      <c r="Z1272" s="315">
        <v>0</v>
      </c>
      <c r="AA1272" s="315">
        <v>0</v>
      </c>
      <c r="AB1272" s="5">
        <v>0</v>
      </c>
      <c r="AC1272" s="5">
        <v>0</v>
      </c>
      <c r="AD1272" s="5">
        <v>0</v>
      </c>
      <c r="AE1272" s="5">
        <v>0</v>
      </c>
      <c r="AF1272" s="5">
        <v>0</v>
      </c>
      <c r="AG1272" s="5">
        <v>0</v>
      </c>
      <c r="AH1272" s="350">
        <v>0</v>
      </c>
      <c r="AI1272" s="350">
        <v>0</v>
      </c>
      <c r="AJ1272" s="14"/>
    </row>
    <row r="1273" spans="2:36" outlineLevel="1" x14ac:dyDescent="0.2">
      <c r="C1273" s="119" t="s">
        <v>160</v>
      </c>
      <c r="D1273" s="329"/>
      <c r="E1273" s="329"/>
      <c r="F1273" s="372"/>
      <c r="G1273" s="329"/>
      <c r="H1273" s="329"/>
      <c r="I1273" s="330"/>
      <c r="J1273" s="330"/>
      <c r="K1273" s="330"/>
      <c r="L1273" s="330"/>
      <c r="M1273" s="330"/>
      <c r="N1273" s="330"/>
      <c r="O1273" s="330"/>
      <c r="P1273" s="330"/>
      <c r="Q1273" s="16"/>
      <c r="R1273" s="304"/>
      <c r="S1273" s="305"/>
      <c r="T1273" s="305"/>
      <c r="U1273" s="305"/>
      <c r="V1273" s="305"/>
      <c r="W1273" s="306"/>
      <c r="X1273" s="305"/>
      <c r="Y1273" s="305"/>
      <c r="Z1273" s="305"/>
      <c r="AA1273" s="305"/>
      <c r="AB1273" s="307"/>
      <c r="AC1273" s="307"/>
      <c r="AD1273" s="307"/>
      <c r="AE1273" s="307"/>
      <c r="AF1273" s="307"/>
      <c r="AG1273" s="307"/>
      <c r="AH1273" s="362"/>
      <c r="AI1273" s="362"/>
      <c r="AJ1273" s="14"/>
    </row>
    <row r="1274" spans="2:36" outlineLevel="1" x14ac:dyDescent="0.2">
      <c r="C1274" s="119" t="s">
        <v>160</v>
      </c>
      <c r="D1274" s="329"/>
      <c r="E1274" s="329"/>
      <c r="F1274" s="329"/>
      <c r="G1274" s="329"/>
      <c r="H1274" s="329"/>
      <c r="I1274" s="330"/>
      <c r="J1274" s="330"/>
      <c r="K1274" s="330"/>
      <c r="L1274" s="330"/>
      <c r="M1274" s="330"/>
      <c r="N1274" s="330"/>
      <c r="O1274" s="330"/>
      <c r="P1274" s="330"/>
      <c r="Q1274" s="330"/>
      <c r="R1274" s="330"/>
      <c r="S1274" s="329"/>
      <c r="T1274" s="329"/>
      <c r="U1274" s="330"/>
      <c r="V1274" s="330"/>
      <c r="W1274" s="330"/>
      <c r="X1274" s="329"/>
      <c r="Y1274" s="329"/>
      <c r="Z1274" s="330"/>
      <c r="AA1274" s="329"/>
      <c r="AB1274" s="329"/>
      <c r="AC1274" s="329"/>
      <c r="AD1274" s="329"/>
      <c r="AE1274" s="329"/>
      <c r="AF1274" s="329"/>
      <c r="AG1274" s="329"/>
      <c r="AH1274" s="329"/>
      <c r="AI1274" s="329"/>
      <c r="AJ1274" s="14"/>
    </row>
    <row r="1275" spans="2:36" s="11" customFormat="1" outlineLevel="1" x14ac:dyDescent="0.2">
      <c r="B1275" s="310"/>
      <c r="C1275" s="119" t="s">
        <v>160</v>
      </c>
      <c r="E1275" s="120" t="s">
        <v>304</v>
      </c>
      <c r="F1275" s="121"/>
      <c r="G1275" s="121"/>
      <c r="H1275" s="121"/>
      <c r="I1275" s="121"/>
      <c r="J1275" s="121"/>
      <c r="K1275" s="121"/>
      <c r="L1275" s="121"/>
      <c r="M1275" s="121"/>
      <c r="N1275" s="121"/>
      <c r="O1275" s="121"/>
      <c r="P1275" s="121"/>
      <c r="Q1275" s="122"/>
      <c r="R1275" s="123"/>
      <c r="S1275" s="123"/>
      <c r="T1275" s="123"/>
      <c r="U1275" s="123"/>
      <c r="V1275" s="123"/>
      <c r="W1275" s="123"/>
      <c r="X1275" s="123"/>
      <c r="Y1275" s="123"/>
      <c r="Z1275" s="123"/>
      <c r="AA1275" s="123"/>
      <c r="AB1275" s="123"/>
      <c r="AC1275" s="123"/>
      <c r="AD1275" s="123"/>
      <c r="AE1275" s="123"/>
      <c r="AF1275" s="123"/>
      <c r="AG1275" s="123"/>
      <c r="AH1275" s="123"/>
      <c r="AI1275" s="123"/>
    </row>
    <row r="1276" spans="2:36" s="11" customFormat="1" outlineLevel="1" x14ac:dyDescent="0.2">
      <c r="B1276" s="310"/>
      <c r="C1276" s="119" t="s">
        <v>160</v>
      </c>
      <c r="E1276" s="373" t="s">
        <v>305</v>
      </c>
      <c r="F1276" s="309"/>
      <c r="G1276" s="309"/>
      <c r="H1276" s="309"/>
      <c r="I1276" s="309"/>
      <c r="J1276" s="309"/>
      <c r="K1276" s="309"/>
      <c r="L1276" s="309"/>
      <c r="M1276" s="309"/>
      <c r="N1276" s="309"/>
      <c r="O1276" s="309"/>
      <c r="P1276" s="309"/>
      <c r="Q1276" s="360"/>
      <c r="R1276" s="361"/>
      <c r="S1276" s="361"/>
      <c r="T1276" s="361"/>
      <c r="U1276" s="361"/>
      <c r="V1276" s="361"/>
      <c r="W1276" s="361"/>
      <c r="X1276" s="361"/>
      <c r="Y1276" s="361"/>
      <c r="Z1276" s="361"/>
      <c r="AA1276" s="361"/>
      <c r="AB1276" s="361"/>
      <c r="AC1276" s="361"/>
      <c r="AD1276" s="361"/>
      <c r="AE1276" s="361"/>
      <c r="AF1276" s="361"/>
      <c r="AG1276" s="361"/>
      <c r="AH1276" s="361"/>
      <c r="AI1276" s="361"/>
    </row>
    <row r="1277" spans="2:36" outlineLevel="1" x14ac:dyDescent="0.2">
      <c r="C1277" s="119" t="s">
        <v>160</v>
      </c>
      <c r="D1277" s="329"/>
      <c r="E1277" s="329"/>
      <c r="F1277" s="329" t="s">
        <v>306</v>
      </c>
      <c r="G1277" s="329"/>
      <c r="H1277" s="329"/>
      <c r="I1277" s="330"/>
      <c r="J1277" s="330"/>
      <c r="K1277" s="330"/>
      <c r="L1277" s="330"/>
      <c r="M1277" s="330"/>
      <c r="N1277" s="330"/>
      <c r="O1277" s="330"/>
      <c r="P1277" s="330"/>
      <c r="Q1277" s="16" t="s">
        <v>110</v>
      </c>
      <c r="R1277" s="374">
        <v>0</v>
      </c>
      <c r="S1277" s="375">
        <v>0</v>
      </c>
      <c r="T1277" s="375">
        <v>0</v>
      </c>
      <c r="U1277" s="376">
        <v>0</v>
      </c>
      <c r="V1277" s="376">
        <v>0</v>
      </c>
      <c r="W1277" s="377">
        <v>0</v>
      </c>
      <c r="X1277" s="375">
        <v>0</v>
      </c>
      <c r="Y1277" s="375">
        <v>0</v>
      </c>
      <c r="Z1277" s="376">
        <v>0</v>
      </c>
      <c r="AA1277" s="375">
        <v>0</v>
      </c>
      <c r="AB1277" s="378">
        <v>0</v>
      </c>
      <c r="AC1277" s="378">
        <v>0</v>
      </c>
      <c r="AD1277" s="378">
        <v>0</v>
      </c>
      <c r="AE1277" s="378">
        <v>0</v>
      </c>
      <c r="AF1277" s="378">
        <v>0</v>
      </c>
      <c r="AG1277" s="378">
        <v>0</v>
      </c>
      <c r="AH1277" s="379">
        <v>0</v>
      </c>
      <c r="AI1277" s="379">
        <v>0</v>
      </c>
      <c r="AJ1277" s="14"/>
    </row>
    <row r="1278" spans="2:36" outlineLevel="1" x14ac:dyDescent="0.2">
      <c r="C1278" s="119" t="s">
        <v>160</v>
      </c>
      <c r="D1278" s="329"/>
      <c r="E1278" s="329"/>
      <c r="F1278" s="329" t="s">
        <v>307</v>
      </c>
      <c r="G1278" s="329"/>
      <c r="H1278" s="329"/>
      <c r="I1278" s="330"/>
      <c r="J1278" s="330"/>
      <c r="K1278" s="330"/>
      <c r="L1278" s="330"/>
      <c r="M1278" s="330"/>
      <c r="N1278" s="330"/>
      <c r="O1278" s="330"/>
      <c r="P1278" s="330"/>
      <c r="Q1278" s="16" t="s">
        <v>110</v>
      </c>
      <c r="R1278" s="380"/>
      <c r="S1278" s="381"/>
      <c r="T1278" s="381"/>
      <c r="U1278" s="382"/>
      <c r="V1278" s="382"/>
      <c r="W1278" s="383"/>
      <c r="X1278" s="381"/>
      <c r="Y1278" s="381"/>
      <c r="Z1278" s="382"/>
      <c r="AA1278" s="381"/>
      <c r="AB1278" s="329"/>
      <c r="AC1278" s="329"/>
      <c r="AD1278" s="329"/>
      <c r="AE1278" s="329"/>
      <c r="AF1278" s="329"/>
      <c r="AG1278" s="329"/>
      <c r="AH1278" s="384"/>
      <c r="AI1278" s="384"/>
      <c r="AJ1278" s="14"/>
    </row>
    <row r="1279" spans="2:36" outlineLevel="1" x14ac:dyDescent="0.2">
      <c r="C1279" s="119" t="s">
        <v>160</v>
      </c>
      <c r="D1279" s="329"/>
      <c r="E1279" s="329"/>
      <c r="F1279" s="329" t="s">
        <v>308</v>
      </c>
      <c r="G1279" s="329"/>
      <c r="H1279" s="329"/>
      <c r="I1279" s="330"/>
      <c r="J1279" s="330"/>
      <c r="K1279" s="330"/>
      <c r="L1279" s="330"/>
      <c r="M1279" s="330"/>
      <c r="N1279" s="330"/>
      <c r="O1279" s="330"/>
      <c r="P1279" s="330"/>
      <c r="Q1279" s="16" t="s">
        <v>110</v>
      </c>
      <c r="R1279" s="380"/>
      <c r="S1279" s="381"/>
      <c r="T1279" s="381"/>
      <c r="U1279" s="382"/>
      <c r="V1279" s="382"/>
      <c r="W1279" s="383"/>
      <c r="X1279" s="381"/>
      <c r="Y1279" s="381"/>
      <c r="Z1279" s="382"/>
      <c r="AA1279" s="381"/>
      <c r="AB1279" s="329"/>
      <c r="AC1279" s="329"/>
      <c r="AD1279" s="329"/>
      <c r="AE1279" s="329"/>
      <c r="AF1279" s="329"/>
      <c r="AG1279" s="329"/>
      <c r="AH1279" s="384"/>
      <c r="AI1279" s="384"/>
      <c r="AJ1279" s="14"/>
    </row>
    <row r="1280" spans="2:36" outlineLevel="1" x14ac:dyDescent="0.2">
      <c r="C1280" s="119" t="s">
        <v>160</v>
      </c>
      <c r="D1280" s="329"/>
      <c r="E1280" s="329"/>
      <c r="F1280" s="329" t="s">
        <v>309</v>
      </c>
      <c r="G1280" s="329"/>
      <c r="H1280" s="329"/>
      <c r="I1280" s="330"/>
      <c r="J1280" s="330"/>
      <c r="K1280" s="330"/>
      <c r="L1280" s="330"/>
      <c r="M1280" s="330"/>
      <c r="N1280" s="330"/>
      <c r="O1280" s="330"/>
      <c r="P1280" s="330"/>
      <c r="Q1280" s="16" t="s">
        <v>110</v>
      </c>
      <c r="R1280" s="385"/>
      <c r="S1280" s="386"/>
      <c r="T1280" s="386"/>
      <c r="U1280" s="387"/>
      <c r="V1280" s="387"/>
      <c r="W1280" s="388"/>
      <c r="X1280" s="386"/>
      <c r="Y1280" s="386"/>
      <c r="Z1280" s="387"/>
      <c r="AA1280" s="386"/>
      <c r="AB1280" s="333"/>
      <c r="AC1280" s="333"/>
      <c r="AD1280" s="333"/>
      <c r="AE1280" s="333"/>
      <c r="AF1280" s="333"/>
      <c r="AG1280" s="333"/>
      <c r="AH1280" s="389"/>
      <c r="AI1280" s="389"/>
      <c r="AJ1280" s="14"/>
    </row>
    <row r="1281" spans="2:36" outlineLevel="1" x14ac:dyDescent="0.2">
      <c r="C1281" s="119" t="s">
        <v>160</v>
      </c>
      <c r="D1281" s="329"/>
      <c r="E1281" s="329"/>
      <c r="F1281" s="364" t="s">
        <v>310</v>
      </c>
      <c r="G1281" s="364"/>
      <c r="H1281" s="364"/>
      <c r="I1281" s="365"/>
      <c r="J1281" s="365"/>
      <c r="K1281" s="365"/>
      <c r="L1281" s="365"/>
      <c r="M1281" s="365"/>
      <c r="N1281" s="365"/>
      <c r="O1281" s="365"/>
      <c r="P1281" s="365"/>
      <c r="Q1281" s="366" t="s">
        <v>110</v>
      </c>
      <c r="R1281" s="390">
        <v>0</v>
      </c>
      <c r="S1281" s="391">
        <v>0</v>
      </c>
      <c r="T1281" s="391">
        <v>0</v>
      </c>
      <c r="U1281" s="390">
        <v>0</v>
      </c>
      <c r="V1281" s="390">
        <v>0</v>
      </c>
      <c r="W1281" s="390">
        <v>0</v>
      </c>
      <c r="X1281" s="391">
        <v>0</v>
      </c>
      <c r="Y1281" s="391">
        <v>0</v>
      </c>
      <c r="Z1281" s="390">
        <v>0</v>
      </c>
      <c r="AA1281" s="391">
        <v>0</v>
      </c>
      <c r="AB1281" s="391">
        <v>0</v>
      </c>
      <c r="AC1281" s="391">
        <v>0</v>
      </c>
      <c r="AD1281" s="391">
        <v>0</v>
      </c>
      <c r="AE1281" s="391">
        <v>0</v>
      </c>
      <c r="AF1281" s="391">
        <v>0</v>
      </c>
      <c r="AG1281" s="391">
        <v>0</v>
      </c>
      <c r="AH1281" s="391">
        <v>0</v>
      </c>
      <c r="AI1281" s="391">
        <v>0</v>
      </c>
      <c r="AJ1281" s="14"/>
    </row>
    <row r="1282" spans="2:36" outlineLevel="1" x14ac:dyDescent="0.2">
      <c r="C1282" s="119" t="s">
        <v>160</v>
      </c>
      <c r="D1282" s="329"/>
      <c r="E1282" s="329"/>
      <c r="F1282" s="329"/>
      <c r="G1282" s="329"/>
      <c r="H1282" s="329"/>
      <c r="I1282" s="330"/>
      <c r="J1282" s="330"/>
      <c r="K1282" s="330"/>
      <c r="L1282" s="330"/>
      <c r="M1282" s="330"/>
      <c r="N1282" s="330"/>
      <c r="O1282" s="330"/>
      <c r="P1282" s="330"/>
      <c r="Q1282" s="330"/>
      <c r="R1282" s="330"/>
      <c r="S1282" s="329"/>
      <c r="T1282" s="329"/>
      <c r="U1282" s="330"/>
      <c r="V1282" s="330"/>
      <c r="W1282" s="330"/>
      <c r="X1282" s="329"/>
      <c r="Y1282" s="329"/>
      <c r="Z1282" s="330"/>
      <c r="AA1282" s="329"/>
      <c r="AB1282" s="329"/>
      <c r="AC1282" s="329"/>
      <c r="AD1282" s="329"/>
      <c r="AE1282" s="329"/>
      <c r="AF1282" s="329"/>
      <c r="AG1282" s="329"/>
      <c r="AH1282" s="329"/>
      <c r="AI1282" s="329"/>
      <c r="AJ1282" s="14"/>
    </row>
    <row r="1283" spans="2:36" outlineLevel="1" x14ac:dyDescent="0.2">
      <c r="C1283" s="119" t="s">
        <v>160</v>
      </c>
      <c r="D1283" s="329"/>
      <c r="E1283" s="328" t="s">
        <v>311</v>
      </c>
      <c r="F1283" s="329"/>
      <c r="G1283" s="329"/>
      <c r="H1283" s="329"/>
      <c r="I1283" s="330"/>
      <c r="J1283" s="330"/>
      <c r="K1283" s="330"/>
      <c r="L1283" s="330"/>
      <c r="M1283" s="330"/>
      <c r="N1283" s="330"/>
      <c r="O1283" s="330"/>
      <c r="P1283" s="330"/>
      <c r="Q1283" s="330"/>
      <c r="R1283" s="330"/>
      <c r="S1283" s="329"/>
      <c r="T1283" s="329"/>
      <c r="U1283" s="330"/>
      <c r="V1283" s="330"/>
      <c r="W1283" s="330"/>
      <c r="X1283" s="329"/>
      <c r="Y1283" s="329"/>
      <c r="Z1283" s="330"/>
      <c r="AA1283" s="329"/>
      <c r="AB1283" s="329"/>
      <c r="AC1283" s="329"/>
      <c r="AD1283" s="329"/>
      <c r="AE1283" s="329"/>
      <c r="AF1283" s="329"/>
      <c r="AG1283" s="329"/>
      <c r="AH1283" s="329"/>
      <c r="AI1283" s="329"/>
      <c r="AJ1283" s="14"/>
    </row>
    <row r="1284" spans="2:36" outlineLevel="1" x14ac:dyDescent="0.2">
      <c r="C1284" s="119" t="s">
        <v>160</v>
      </c>
      <c r="D1284" s="329"/>
      <c r="E1284" s="329"/>
      <c r="F1284" s="329" t="s">
        <v>312</v>
      </c>
      <c r="G1284" s="329"/>
      <c r="H1284" s="329"/>
      <c r="I1284" s="330"/>
      <c r="J1284" s="330"/>
      <c r="K1284" s="330"/>
      <c r="L1284" s="330"/>
      <c r="M1284" s="330"/>
      <c r="N1284" s="330"/>
      <c r="O1284" s="330"/>
      <c r="P1284" s="330"/>
      <c r="Q1284" s="16" t="s">
        <v>110</v>
      </c>
      <c r="R1284" s="392">
        <v>0</v>
      </c>
      <c r="S1284" s="393">
        <v>0</v>
      </c>
      <c r="T1284" s="393">
        <v>0</v>
      </c>
      <c r="U1284" s="394">
        <v>0</v>
      </c>
      <c r="V1284" s="394">
        <v>0</v>
      </c>
      <c r="W1284" s="395">
        <v>0</v>
      </c>
      <c r="X1284" s="393">
        <v>0</v>
      </c>
      <c r="Y1284" s="393">
        <v>0</v>
      </c>
      <c r="Z1284" s="394">
        <v>0</v>
      </c>
      <c r="AA1284" s="393">
        <v>0</v>
      </c>
      <c r="AB1284" s="396">
        <v>0</v>
      </c>
      <c r="AC1284" s="396">
        <v>0</v>
      </c>
      <c r="AD1284" s="396">
        <v>0</v>
      </c>
      <c r="AE1284" s="396">
        <v>0</v>
      </c>
      <c r="AF1284" s="396">
        <v>0</v>
      </c>
      <c r="AG1284" s="396">
        <v>0</v>
      </c>
      <c r="AH1284" s="397">
        <v>0</v>
      </c>
      <c r="AI1284" s="397">
        <v>0</v>
      </c>
      <c r="AJ1284" s="14"/>
    </row>
    <row r="1285" spans="2:36" outlineLevel="1" x14ac:dyDescent="0.2">
      <c r="C1285" s="119" t="s">
        <v>160</v>
      </c>
      <c r="D1285" s="329"/>
      <c r="E1285" s="329"/>
      <c r="F1285" s="329" t="s">
        <v>313</v>
      </c>
      <c r="G1285" s="329"/>
      <c r="H1285" s="329"/>
      <c r="I1285" s="330"/>
      <c r="J1285" s="330"/>
      <c r="K1285" s="330"/>
      <c r="L1285" s="330"/>
      <c r="M1285" s="330"/>
      <c r="N1285" s="330"/>
      <c r="O1285" s="330"/>
      <c r="P1285" s="330"/>
      <c r="Q1285" s="16" t="s">
        <v>110</v>
      </c>
      <c r="R1285" s="380"/>
      <c r="S1285" s="381"/>
      <c r="T1285" s="381"/>
      <c r="U1285" s="382"/>
      <c r="V1285" s="382"/>
      <c r="W1285" s="383"/>
      <c r="X1285" s="381"/>
      <c r="Y1285" s="381"/>
      <c r="Z1285" s="382"/>
      <c r="AA1285" s="381"/>
      <c r="AB1285" s="329"/>
      <c r="AC1285" s="329"/>
      <c r="AD1285" s="329"/>
      <c r="AE1285" s="329"/>
      <c r="AF1285" s="329"/>
      <c r="AG1285" s="329"/>
      <c r="AH1285" s="384"/>
      <c r="AI1285" s="384"/>
      <c r="AJ1285" s="14"/>
    </row>
    <row r="1286" spans="2:36" outlineLevel="1" x14ac:dyDescent="0.2">
      <c r="C1286" s="119" t="s">
        <v>160</v>
      </c>
      <c r="D1286" s="329"/>
      <c r="E1286" s="329"/>
      <c r="F1286" s="329" t="s">
        <v>314</v>
      </c>
      <c r="G1286" s="329"/>
      <c r="H1286" s="329"/>
      <c r="I1286" s="330"/>
      <c r="J1286" s="330"/>
      <c r="K1286" s="330"/>
      <c r="L1286" s="330"/>
      <c r="M1286" s="330"/>
      <c r="N1286" s="330"/>
      <c r="O1286" s="330"/>
      <c r="P1286" s="330"/>
      <c r="Q1286" s="16" t="s">
        <v>110</v>
      </c>
      <c r="R1286" s="398">
        <v>0</v>
      </c>
      <c r="S1286" s="399">
        <v>0</v>
      </c>
      <c r="T1286" s="399">
        <v>0</v>
      </c>
      <c r="U1286" s="400">
        <v>0</v>
      </c>
      <c r="V1286" s="400">
        <v>0</v>
      </c>
      <c r="W1286" s="401">
        <v>0</v>
      </c>
      <c r="X1286" s="399">
        <v>0</v>
      </c>
      <c r="Y1286" s="399">
        <v>0</v>
      </c>
      <c r="Z1286" s="400">
        <v>0</v>
      </c>
      <c r="AA1286" s="399">
        <v>0</v>
      </c>
      <c r="AB1286" s="339">
        <v>0</v>
      </c>
      <c r="AC1286" s="339">
        <v>0</v>
      </c>
      <c r="AD1286" s="339">
        <v>0</v>
      </c>
      <c r="AE1286" s="339">
        <v>0</v>
      </c>
      <c r="AF1286" s="339">
        <v>0</v>
      </c>
      <c r="AG1286" s="339">
        <v>0</v>
      </c>
      <c r="AH1286" s="402">
        <v>0</v>
      </c>
      <c r="AI1286" s="402">
        <v>0</v>
      </c>
      <c r="AJ1286" s="14"/>
    </row>
    <row r="1287" spans="2:36" outlineLevel="1" x14ac:dyDescent="0.2">
      <c r="C1287" s="119" t="s">
        <v>160</v>
      </c>
      <c r="D1287" s="329"/>
      <c r="E1287" s="329"/>
      <c r="F1287" s="329" t="s">
        <v>315</v>
      </c>
      <c r="G1287" s="329"/>
      <c r="H1287" s="329"/>
      <c r="I1287" s="330"/>
      <c r="J1287" s="330"/>
      <c r="K1287" s="330"/>
      <c r="L1287" s="330"/>
      <c r="M1287" s="330"/>
      <c r="N1287" s="330"/>
      <c r="O1287" s="330"/>
      <c r="P1287" s="330"/>
      <c r="Q1287" s="16" t="s">
        <v>110</v>
      </c>
      <c r="R1287" s="304">
        <v>0</v>
      </c>
      <c r="S1287" s="305">
        <v>0</v>
      </c>
      <c r="T1287" s="305">
        <v>0</v>
      </c>
      <c r="U1287" s="305">
        <v>0</v>
      </c>
      <c r="V1287" s="305">
        <v>0</v>
      </c>
      <c r="W1287" s="306">
        <v>0</v>
      </c>
      <c r="X1287" s="305">
        <v>0</v>
      </c>
      <c r="Y1287" s="305">
        <v>0</v>
      </c>
      <c r="Z1287" s="305">
        <v>0</v>
      </c>
      <c r="AA1287" s="305">
        <v>0</v>
      </c>
      <c r="AB1287" s="307">
        <v>0</v>
      </c>
      <c r="AC1287" s="307">
        <v>0</v>
      </c>
      <c r="AD1287" s="307">
        <v>0</v>
      </c>
      <c r="AE1287" s="307">
        <v>0</v>
      </c>
      <c r="AF1287" s="307">
        <v>0</v>
      </c>
      <c r="AG1287" s="307">
        <v>0</v>
      </c>
      <c r="AH1287" s="362">
        <v>0</v>
      </c>
      <c r="AI1287" s="362">
        <v>0</v>
      </c>
      <c r="AJ1287" s="14"/>
    </row>
    <row r="1288" spans="2:36" outlineLevel="1" x14ac:dyDescent="0.2">
      <c r="C1288" s="119" t="s">
        <v>160</v>
      </c>
      <c r="D1288" s="329"/>
      <c r="E1288" s="329"/>
      <c r="F1288" s="364" t="s">
        <v>316</v>
      </c>
      <c r="G1288" s="364"/>
      <c r="H1288" s="364"/>
      <c r="I1288" s="365"/>
      <c r="J1288" s="365"/>
      <c r="K1288" s="365"/>
      <c r="L1288" s="365"/>
      <c r="M1288" s="365"/>
      <c r="N1288" s="365"/>
      <c r="O1288" s="365"/>
      <c r="P1288" s="365"/>
      <c r="Q1288" s="366" t="s">
        <v>110</v>
      </c>
      <c r="R1288" s="390">
        <v>0</v>
      </c>
      <c r="S1288" s="390">
        <v>0</v>
      </c>
      <c r="T1288" s="390">
        <v>0</v>
      </c>
      <c r="U1288" s="390">
        <v>0</v>
      </c>
      <c r="V1288" s="390">
        <v>0</v>
      </c>
      <c r="W1288" s="390">
        <v>0</v>
      </c>
      <c r="X1288" s="390">
        <v>0</v>
      </c>
      <c r="Y1288" s="390">
        <v>0</v>
      </c>
      <c r="Z1288" s="390">
        <v>0</v>
      </c>
      <c r="AA1288" s="390">
        <v>0</v>
      </c>
      <c r="AB1288" s="390">
        <v>0</v>
      </c>
      <c r="AC1288" s="390">
        <v>0</v>
      </c>
      <c r="AD1288" s="390">
        <v>0</v>
      </c>
      <c r="AE1288" s="390">
        <v>0</v>
      </c>
      <c r="AF1288" s="390">
        <v>0</v>
      </c>
      <c r="AG1288" s="390">
        <v>0</v>
      </c>
      <c r="AH1288" s="390">
        <v>0</v>
      </c>
      <c r="AI1288" s="390">
        <v>0</v>
      </c>
      <c r="AJ1288" s="14"/>
    </row>
    <row r="1289" spans="2:36" outlineLevel="1" x14ac:dyDescent="0.2">
      <c r="C1289" s="119" t="s">
        <v>160</v>
      </c>
      <c r="D1289" s="329"/>
      <c r="E1289" s="329"/>
      <c r="F1289" s="329"/>
      <c r="G1289" s="329"/>
      <c r="H1289" s="329"/>
      <c r="I1289" s="330"/>
      <c r="J1289" s="330"/>
      <c r="K1289" s="330"/>
      <c r="L1289" s="330"/>
      <c r="M1289" s="330"/>
      <c r="N1289" s="330"/>
      <c r="O1289" s="330"/>
      <c r="P1289" s="330"/>
      <c r="Q1289" s="330"/>
      <c r="R1289" s="330"/>
      <c r="S1289" s="329"/>
      <c r="T1289" s="329"/>
      <c r="U1289" s="330"/>
      <c r="V1289" s="330"/>
      <c r="W1289" s="330"/>
      <c r="X1289" s="329"/>
      <c r="Y1289" s="329"/>
      <c r="Z1289" s="330"/>
      <c r="AA1289" s="329"/>
      <c r="AB1289" s="329"/>
      <c r="AC1289" s="329"/>
      <c r="AD1289" s="329"/>
      <c r="AE1289" s="329"/>
      <c r="AF1289" s="329"/>
      <c r="AG1289" s="329"/>
      <c r="AH1289" s="329"/>
      <c r="AI1289" s="329"/>
      <c r="AJ1289" s="14"/>
    </row>
    <row r="1290" spans="2:36" s="310" customFormat="1" outlineLevel="1" x14ac:dyDescent="0.2">
      <c r="C1290" s="119" t="s">
        <v>160</v>
      </c>
      <c r="E1290" s="328" t="s">
        <v>317</v>
      </c>
      <c r="F1290" s="259"/>
      <c r="G1290" s="329"/>
      <c r="H1290" s="329"/>
      <c r="I1290" s="330"/>
      <c r="J1290" s="330"/>
      <c r="K1290" s="330"/>
      <c r="L1290" s="330"/>
      <c r="M1290" s="330"/>
      <c r="N1290" s="330"/>
      <c r="O1290" s="330"/>
      <c r="P1290" s="330"/>
      <c r="Q1290" s="16" t="s">
        <v>110</v>
      </c>
      <c r="R1290" s="340">
        <v>0</v>
      </c>
      <c r="S1290" s="341">
        <v>0</v>
      </c>
      <c r="T1290" s="341">
        <v>0</v>
      </c>
      <c r="U1290" s="341">
        <v>0</v>
      </c>
      <c r="V1290" s="341">
        <v>0</v>
      </c>
      <c r="W1290" s="342">
        <v>0</v>
      </c>
      <c r="X1290" s="341">
        <v>0</v>
      </c>
      <c r="Y1290" s="341">
        <v>0</v>
      </c>
      <c r="Z1290" s="341">
        <v>0</v>
      </c>
      <c r="AA1290" s="341">
        <v>0</v>
      </c>
      <c r="AB1290" s="343">
        <v>0</v>
      </c>
      <c r="AC1290" s="343">
        <v>0</v>
      </c>
      <c r="AD1290" s="343">
        <v>0</v>
      </c>
      <c r="AE1290" s="343">
        <v>0</v>
      </c>
      <c r="AF1290" s="343">
        <v>0</v>
      </c>
      <c r="AG1290" s="343">
        <v>0</v>
      </c>
      <c r="AH1290" s="344">
        <v>0</v>
      </c>
      <c r="AI1290" s="344">
        <v>0</v>
      </c>
      <c r="AJ1290" s="403"/>
    </row>
    <row r="1291" spans="2:36" outlineLevel="1" x14ac:dyDescent="0.2">
      <c r="C1291" s="119" t="s">
        <v>160</v>
      </c>
      <c r="D1291" s="259"/>
      <c r="E1291" s="259"/>
      <c r="G1291" s="259"/>
      <c r="H1291" s="259"/>
      <c r="I1291" s="16"/>
      <c r="J1291" s="16"/>
      <c r="K1291" s="16"/>
      <c r="L1291" s="16"/>
      <c r="M1291" s="16"/>
      <c r="N1291" s="16"/>
      <c r="O1291" s="16"/>
      <c r="P1291" s="16"/>
      <c r="Q1291" s="16"/>
      <c r="R1291" s="16"/>
      <c r="S1291" s="259"/>
      <c r="T1291" s="259"/>
      <c r="U1291" s="16"/>
      <c r="V1291" s="16"/>
      <c r="W1291" s="16"/>
      <c r="X1291" s="259"/>
      <c r="Y1291" s="259"/>
      <c r="Z1291" s="16"/>
      <c r="AA1291" s="259"/>
      <c r="AB1291" s="259"/>
      <c r="AC1291" s="259"/>
      <c r="AD1291" s="259"/>
      <c r="AE1291" s="259"/>
      <c r="AF1291" s="259"/>
      <c r="AG1291" s="259"/>
      <c r="AH1291" s="259"/>
      <c r="AI1291" s="259"/>
      <c r="AJ1291" s="14"/>
    </row>
    <row r="1292" spans="2:36" s="11" customFormat="1" outlineLevel="1" x14ac:dyDescent="0.2">
      <c r="B1292" s="310"/>
      <c r="C1292" s="119" t="s">
        <v>160</v>
      </c>
      <c r="E1292" s="120" t="s">
        <v>318</v>
      </c>
      <c r="F1292" s="121"/>
      <c r="G1292" s="121"/>
      <c r="H1292" s="121"/>
      <c r="I1292" s="121"/>
      <c r="J1292" s="121"/>
      <c r="K1292" s="121"/>
      <c r="L1292" s="121"/>
      <c r="M1292" s="121"/>
      <c r="N1292" s="121"/>
      <c r="O1292" s="121"/>
      <c r="P1292" s="121"/>
      <c r="Q1292" s="122"/>
      <c r="R1292" s="123"/>
      <c r="S1292" s="123"/>
      <c r="T1292" s="123"/>
      <c r="U1292" s="123"/>
      <c r="V1292" s="123"/>
      <c r="W1292" s="123"/>
      <c r="X1292" s="123"/>
      <c r="Y1292" s="123"/>
      <c r="Z1292" s="123"/>
      <c r="AA1292" s="123"/>
      <c r="AB1292" s="123"/>
      <c r="AC1292" s="123"/>
      <c r="AD1292" s="123"/>
      <c r="AE1292" s="123"/>
      <c r="AF1292" s="123"/>
      <c r="AG1292" s="123"/>
      <c r="AH1292" s="123"/>
      <c r="AI1292" s="123"/>
    </row>
    <row r="1293" spans="2:36" outlineLevel="1" x14ac:dyDescent="0.2">
      <c r="C1293" s="119" t="s">
        <v>160</v>
      </c>
      <c r="D1293" s="259"/>
      <c r="E1293" s="259"/>
      <c r="F1293" s="259"/>
      <c r="G1293" s="259"/>
      <c r="H1293" s="259"/>
      <c r="I1293" s="16"/>
      <c r="J1293" s="16"/>
      <c r="K1293" s="16"/>
      <c r="L1293" s="16"/>
      <c r="M1293" s="16"/>
      <c r="N1293" s="16"/>
      <c r="O1293" s="16"/>
      <c r="P1293" s="16"/>
      <c r="Q1293" s="16"/>
      <c r="R1293" s="16"/>
      <c r="S1293" s="259"/>
      <c r="T1293" s="259"/>
      <c r="U1293" s="16"/>
      <c r="V1293" s="16"/>
      <c r="W1293" s="16"/>
      <c r="X1293" s="259"/>
      <c r="Y1293" s="259"/>
      <c r="Z1293" s="16"/>
      <c r="AA1293" s="259"/>
      <c r="AB1293" s="259"/>
      <c r="AC1293" s="259"/>
      <c r="AD1293" s="259"/>
      <c r="AE1293" s="259"/>
      <c r="AF1293" s="259"/>
      <c r="AG1293" s="259"/>
      <c r="AH1293" s="259"/>
      <c r="AI1293" s="259"/>
      <c r="AJ1293" s="14"/>
    </row>
    <row r="1294" spans="2:36" outlineLevel="1" x14ac:dyDescent="0.2">
      <c r="C1294" s="119" t="s">
        <v>160</v>
      </c>
      <c r="D1294" s="259"/>
      <c r="E1294" s="373" t="s">
        <v>319</v>
      </c>
      <c r="F1294" s="259"/>
      <c r="G1294" s="259"/>
      <c r="H1294" s="259"/>
      <c r="I1294" s="16"/>
      <c r="J1294" s="16"/>
      <c r="K1294" s="16"/>
      <c r="L1294" s="16"/>
      <c r="M1294" s="16"/>
      <c r="N1294" s="16"/>
      <c r="O1294" s="16"/>
      <c r="P1294" s="16"/>
      <c r="Q1294" s="16" t="s">
        <v>110</v>
      </c>
      <c r="R1294" s="340">
        <v>0</v>
      </c>
      <c r="S1294" s="341">
        <v>0</v>
      </c>
      <c r="T1294" s="341">
        <v>0</v>
      </c>
      <c r="U1294" s="341">
        <v>0</v>
      </c>
      <c r="V1294" s="341">
        <v>0</v>
      </c>
      <c r="W1294" s="342">
        <v>0</v>
      </c>
      <c r="X1294" s="341">
        <v>0</v>
      </c>
      <c r="Y1294" s="341">
        <v>0</v>
      </c>
      <c r="Z1294" s="341">
        <v>0</v>
      </c>
      <c r="AA1294" s="341">
        <v>0</v>
      </c>
      <c r="AB1294" s="343">
        <v>0</v>
      </c>
      <c r="AC1294" s="343">
        <v>0</v>
      </c>
      <c r="AD1294" s="343">
        <v>0</v>
      </c>
      <c r="AE1294" s="343">
        <v>0</v>
      </c>
      <c r="AF1294" s="343">
        <v>0</v>
      </c>
      <c r="AG1294" s="343">
        <v>0</v>
      </c>
      <c r="AH1294" s="344">
        <v>0</v>
      </c>
      <c r="AI1294" s="344">
        <v>0</v>
      </c>
      <c r="AJ1294" s="14"/>
    </row>
    <row r="1295" spans="2:36" outlineLevel="1" x14ac:dyDescent="0.2">
      <c r="C1295" s="119" t="s">
        <v>160</v>
      </c>
      <c r="D1295" s="259"/>
      <c r="E1295" s="373"/>
      <c r="F1295" s="259"/>
      <c r="G1295" s="259"/>
      <c r="H1295" s="259"/>
      <c r="I1295" s="16"/>
      <c r="J1295" s="16"/>
      <c r="K1295" s="16"/>
      <c r="L1295" s="16"/>
      <c r="M1295" s="16"/>
      <c r="N1295" s="16"/>
      <c r="O1295" s="16"/>
      <c r="P1295" s="16"/>
      <c r="Q1295" s="16"/>
      <c r="R1295" s="16"/>
      <c r="S1295" s="259"/>
      <c r="T1295" s="259"/>
      <c r="U1295" s="16"/>
      <c r="V1295" s="16"/>
      <c r="W1295" s="16"/>
      <c r="X1295" s="259"/>
      <c r="Y1295" s="259"/>
      <c r="Z1295" s="16"/>
      <c r="AA1295" s="259"/>
      <c r="AB1295" s="259"/>
      <c r="AC1295" s="259"/>
      <c r="AD1295" s="259"/>
      <c r="AE1295" s="259"/>
      <c r="AF1295" s="259"/>
      <c r="AG1295" s="259"/>
      <c r="AH1295" s="259"/>
      <c r="AI1295" s="259"/>
      <c r="AJ1295" s="14"/>
    </row>
    <row r="1296" spans="2:36" s="310" customFormat="1" outlineLevel="1" x14ac:dyDescent="0.2">
      <c r="C1296" s="119" t="s">
        <v>160</v>
      </c>
      <c r="D1296" s="329"/>
      <c r="E1296" s="328" t="s">
        <v>320</v>
      </c>
      <c r="F1296" s="329"/>
      <c r="G1296" s="329"/>
      <c r="H1296" s="329"/>
      <c r="I1296" s="330"/>
      <c r="J1296" s="330"/>
      <c r="K1296" s="330"/>
      <c r="L1296" s="330"/>
      <c r="M1296" s="330"/>
      <c r="N1296" s="330"/>
      <c r="O1296" s="330"/>
      <c r="P1296" s="330"/>
      <c r="Q1296" s="16" t="s">
        <v>110</v>
      </c>
      <c r="R1296" s="404">
        <v>0</v>
      </c>
      <c r="S1296" s="405">
        <v>0</v>
      </c>
      <c r="T1296" s="405">
        <v>0</v>
      </c>
      <c r="U1296" s="405">
        <v>0</v>
      </c>
      <c r="V1296" s="405">
        <v>0</v>
      </c>
      <c r="W1296" s="405">
        <v>0</v>
      </c>
      <c r="X1296" s="405">
        <v>0</v>
      </c>
      <c r="Y1296" s="405">
        <v>0</v>
      </c>
      <c r="Z1296" s="405">
        <v>0</v>
      </c>
      <c r="AA1296" s="405">
        <v>0</v>
      </c>
      <c r="AB1296" s="405">
        <v>0</v>
      </c>
      <c r="AC1296" s="405">
        <v>0</v>
      </c>
      <c r="AD1296" s="405">
        <v>0</v>
      </c>
      <c r="AE1296" s="405">
        <v>0</v>
      </c>
      <c r="AF1296" s="405">
        <v>0</v>
      </c>
      <c r="AG1296" s="405">
        <v>0</v>
      </c>
      <c r="AH1296" s="406">
        <v>0</v>
      </c>
      <c r="AI1296" s="406">
        <v>0</v>
      </c>
      <c r="AJ1296" s="403"/>
    </row>
    <row r="1297" spans="2:36" s="310" customFormat="1" outlineLevel="1" x14ac:dyDescent="0.2">
      <c r="D1297" s="329"/>
      <c r="E1297" s="329"/>
      <c r="F1297" s="329"/>
      <c r="G1297" s="329"/>
      <c r="H1297" s="329"/>
      <c r="I1297" s="330"/>
      <c r="J1297" s="330"/>
      <c r="K1297" s="330"/>
      <c r="L1297" s="330"/>
      <c r="M1297" s="330"/>
      <c r="N1297" s="330"/>
      <c r="O1297" s="330"/>
      <c r="P1297" s="330"/>
      <c r="Q1297" s="330"/>
      <c r="R1297" s="330"/>
      <c r="S1297" s="329"/>
      <c r="T1297" s="329"/>
      <c r="U1297" s="330"/>
      <c r="V1297" s="330"/>
      <c r="W1297" s="330"/>
      <c r="X1297" s="329"/>
      <c r="Y1297" s="329"/>
      <c r="Z1297" s="330"/>
      <c r="AA1297" s="329"/>
      <c r="AB1297" s="329"/>
      <c r="AC1297" s="329"/>
      <c r="AD1297" s="329"/>
      <c r="AE1297" s="329"/>
      <c r="AF1297" s="329"/>
      <c r="AG1297" s="329"/>
      <c r="AH1297" s="329"/>
      <c r="AI1297" s="329"/>
      <c r="AJ1297" s="403"/>
    </row>
    <row r="1298" spans="2:36" x14ac:dyDescent="0.2">
      <c r="C1298" s="116" t="s">
        <v>162</v>
      </c>
      <c r="D1298" s="67" t="s">
        <v>659</v>
      </c>
      <c r="E1298" s="67"/>
      <c r="F1298" s="67"/>
      <c r="G1298" s="67" t="s">
        <v>298</v>
      </c>
      <c r="H1298" s="102"/>
      <c r="I1298" s="67"/>
      <c r="J1298" s="67"/>
      <c r="K1298" s="102"/>
      <c r="L1298" s="67"/>
      <c r="M1298" s="67"/>
      <c r="N1298" s="67"/>
      <c r="O1298" s="67"/>
      <c r="P1298" s="67"/>
      <c r="Q1298" s="117" t="s">
        <v>110</v>
      </c>
      <c r="R1298" s="118">
        <v>0</v>
      </c>
      <c r="S1298" s="118">
        <v>0</v>
      </c>
      <c r="T1298" s="118">
        <v>0</v>
      </c>
      <c r="U1298" s="118">
        <v>0</v>
      </c>
      <c r="V1298" s="118">
        <v>0</v>
      </c>
      <c r="W1298" s="118">
        <v>0</v>
      </c>
      <c r="X1298" s="118">
        <v>0</v>
      </c>
      <c r="Y1298" s="118">
        <v>0</v>
      </c>
      <c r="Z1298" s="118">
        <v>0</v>
      </c>
      <c r="AA1298" s="118">
        <v>0</v>
      </c>
      <c r="AB1298" s="118">
        <v>0</v>
      </c>
      <c r="AC1298" s="118">
        <v>0</v>
      </c>
      <c r="AD1298" s="118">
        <v>0</v>
      </c>
      <c r="AE1298" s="118">
        <v>0</v>
      </c>
      <c r="AF1298" s="118">
        <v>0</v>
      </c>
      <c r="AG1298" s="118">
        <v>0</v>
      </c>
      <c r="AH1298" s="118">
        <v>0</v>
      </c>
      <c r="AI1298" s="118">
        <v>0</v>
      </c>
    </row>
    <row r="1299" spans="2:36" s="11" customFormat="1" outlineLevel="1" x14ac:dyDescent="0.2">
      <c r="B1299" s="310"/>
      <c r="C1299" s="119" t="s">
        <v>162</v>
      </c>
      <c r="E1299" s="120" t="s">
        <v>299</v>
      </c>
      <c r="F1299" s="121"/>
      <c r="G1299" s="121"/>
      <c r="H1299" s="121"/>
      <c r="I1299" s="121"/>
      <c r="J1299" s="121"/>
      <c r="K1299" s="121"/>
      <c r="L1299" s="121"/>
      <c r="M1299" s="121"/>
      <c r="N1299" s="121"/>
      <c r="O1299" s="121"/>
      <c r="P1299" s="121"/>
      <c r="Q1299" s="122"/>
      <c r="R1299" s="123"/>
      <c r="S1299" s="123"/>
      <c r="T1299" s="123"/>
      <c r="U1299" s="123"/>
      <c r="V1299" s="123"/>
      <c r="W1299" s="123"/>
      <c r="X1299" s="123"/>
      <c r="Y1299" s="123"/>
      <c r="Z1299" s="123"/>
      <c r="AA1299" s="123"/>
      <c r="AB1299" s="123"/>
      <c r="AC1299" s="123"/>
      <c r="AD1299" s="123"/>
      <c r="AE1299" s="123"/>
      <c r="AF1299" s="123"/>
      <c r="AG1299" s="123"/>
      <c r="AH1299" s="123"/>
      <c r="AI1299" s="123"/>
    </row>
    <row r="1300" spans="2:36" s="11" customFormat="1" outlineLevel="1" x14ac:dyDescent="0.2">
      <c r="B1300" s="310"/>
      <c r="C1300" s="119" t="s">
        <v>162</v>
      </c>
      <c r="E1300" s="359"/>
      <c r="F1300" s="309"/>
      <c r="G1300" s="309"/>
      <c r="H1300" s="309"/>
      <c r="I1300" s="309"/>
      <c r="J1300" s="309"/>
      <c r="K1300" s="309"/>
      <c r="L1300" s="309"/>
      <c r="M1300" s="309"/>
      <c r="N1300" s="309"/>
      <c r="O1300" s="309"/>
      <c r="P1300" s="309"/>
      <c r="Q1300" s="360"/>
      <c r="R1300" s="361"/>
      <c r="S1300" s="361"/>
      <c r="T1300" s="361"/>
      <c r="U1300" s="361"/>
      <c r="V1300" s="361"/>
      <c r="W1300" s="361"/>
      <c r="X1300" s="361"/>
      <c r="Y1300" s="361"/>
      <c r="Z1300" s="361"/>
      <c r="AA1300" s="361"/>
      <c r="AB1300" s="361"/>
      <c r="AC1300" s="361"/>
      <c r="AD1300" s="361"/>
      <c r="AE1300" s="361"/>
      <c r="AF1300" s="361"/>
      <c r="AG1300" s="361"/>
      <c r="AH1300" s="361"/>
      <c r="AI1300" s="361"/>
    </row>
    <row r="1301" spans="2:36" outlineLevel="1" x14ac:dyDescent="0.2">
      <c r="C1301" s="119" t="s">
        <v>162</v>
      </c>
      <c r="D1301" s="329"/>
      <c r="E1301" s="124" t="s">
        <v>300</v>
      </c>
      <c r="F1301" s="329"/>
      <c r="G1301" s="329"/>
      <c r="H1301" s="329"/>
      <c r="I1301" s="330"/>
      <c r="J1301" s="330"/>
      <c r="K1301" s="330"/>
      <c r="L1301" s="330"/>
      <c r="M1301" s="330"/>
      <c r="N1301" s="330"/>
      <c r="O1301" s="330"/>
      <c r="P1301" s="330"/>
      <c r="Q1301" s="16" t="s">
        <v>110</v>
      </c>
      <c r="R1301" s="299">
        <v>0</v>
      </c>
      <c r="S1301" s="300">
        <v>0</v>
      </c>
      <c r="T1301" s="300">
        <v>0</v>
      </c>
      <c r="U1301" s="300">
        <v>0</v>
      </c>
      <c r="V1301" s="300">
        <v>0</v>
      </c>
      <c r="W1301" s="301">
        <v>0</v>
      </c>
      <c r="X1301" s="300">
        <v>0</v>
      </c>
      <c r="Y1301" s="300">
        <v>0</v>
      </c>
      <c r="Z1301" s="300">
        <v>0</v>
      </c>
      <c r="AA1301" s="300">
        <v>0</v>
      </c>
      <c r="AB1301" s="302">
        <v>0</v>
      </c>
      <c r="AC1301" s="302">
        <v>0</v>
      </c>
      <c r="AD1301" s="302">
        <v>0</v>
      </c>
      <c r="AE1301" s="302">
        <v>0</v>
      </c>
      <c r="AF1301" s="302">
        <v>0</v>
      </c>
      <c r="AG1301" s="302">
        <v>0</v>
      </c>
      <c r="AH1301" s="348">
        <v>0</v>
      </c>
      <c r="AI1301" s="348">
        <v>0</v>
      </c>
      <c r="AJ1301" s="14"/>
    </row>
    <row r="1302" spans="2:36" outlineLevel="1" x14ac:dyDescent="0.2">
      <c r="C1302" s="119" t="s">
        <v>162</v>
      </c>
      <c r="D1302" s="329"/>
      <c r="E1302" s="124" t="s">
        <v>231</v>
      </c>
      <c r="F1302" s="329"/>
      <c r="G1302" s="329"/>
      <c r="H1302" s="329"/>
      <c r="I1302" s="330"/>
      <c r="J1302" s="330"/>
      <c r="K1302" s="330"/>
      <c r="L1302" s="330"/>
      <c r="M1302" s="330"/>
      <c r="N1302" s="330"/>
      <c r="O1302" s="330"/>
      <c r="P1302" s="330"/>
      <c r="Q1302" s="16" t="s">
        <v>110</v>
      </c>
      <c r="R1302" s="314">
        <v>0</v>
      </c>
      <c r="S1302" s="315">
        <v>0</v>
      </c>
      <c r="T1302" s="315">
        <v>0</v>
      </c>
      <c r="U1302" s="315">
        <v>0</v>
      </c>
      <c r="V1302" s="315">
        <v>0</v>
      </c>
      <c r="W1302" s="316">
        <v>0</v>
      </c>
      <c r="X1302" s="315">
        <v>0</v>
      </c>
      <c r="Y1302" s="315">
        <v>0</v>
      </c>
      <c r="Z1302" s="315">
        <v>0</v>
      </c>
      <c r="AA1302" s="315">
        <v>0</v>
      </c>
      <c r="AB1302" s="5">
        <v>0</v>
      </c>
      <c r="AC1302" s="5">
        <v>0</v>
      </c>
      <c r="AD1302" s="5">
        <v>0</v>
      </c>
      <c r="AE1302" s="5">
        <v>0</v>
      </c>
      <c r="AF1302" s="5">
        <v>0</v>
      </c>
      <c r="AG1302" s="5">
        <v>0</v>
      </c>
      <c r="AH1302" s="350">
        <v>0</v>
      </c>
      <c r="AI1302" s="350">
        <v>0</v>
      </c>
      <c r="AJ1302" s="14"/>
    </row>
    <row r="1303" spans="2:36" outlineLevel="1" x14ac:dyDescent="0.2">
      <c r="C1303" s="119" t="s">
        <v>162</v>
      </c>
      <c r="D1303" s="329"/>
      <c r="E1303" s="328" t="s">
        <v>230</v>
      </c>
      <c r="F1303" s="329"/>
      <c r="G1303" s="329"/>
      <c r="H1303" s="329"/>
      <c r="I1303" s="330"/>
      <c r="J1303" s="330"/>
      <c r="K1303" s="330"/>
      <c r="L1303" s="330"/>
      <c r="M1303" s="330"/>
      <c r="N1303" s="330"/>
      <c r="O1303" s="330"/>
      <c r="P1303" s="330"/>
      <c r="Q1303" s="16" t="s">
        <v>110</v>
      </c>
      <c r="R1303" s="314">
        <v>0</v>
      </c>
      <c r="S1303" s="315">
        <v>0</v>
      </c>
      <c r="T1303" s="315">
        <v>0</v>
      </c>
      <c r="U1303" s="315">
        <v>0</v>
      </c>
      <c r="V1303" s="315">
        <v>0</v>
      </c>
      <c r="W1303" s="316">
        <v>0</v>
      </c>
      <c r="X1303" s="315">
        <v>0</v>
      </c>
      <c r="Y1303" s="315">
        <v>0</v>
      </c>
      <c r="Z1303" s="315">
        <v>0</v>
      </c>
      <c r="AA1303" s="315">
        <v>0</v>
      </c>
      <c r="AB1303" s="5">
        <v>0</v>
      </c>
      <c r="AC1303" s="5">
        <v>0</v>
      </c>
      <c r="AD1303" s="5">
        <v>0</v>
      </c>
      <c r="AE1303" s="5">
        <v>0</v>
      </c>
      <c r="AF1303" s="5">
        <v>0</v>
      </c>
      <c r="AG1303" s="5">
        <v>0</v>
      </c>
      <c r="AH1303" s="350">
        <v>0</v>
      </c>
      <c r="AI1303" s="350">
        <v>0</v>
      </c>
      <c r="AJ1303" s="14"/>
    </row>
    <row r="1304" spans="2:36" outlineLevel="1" x14ac:dyDescent="0.2">
      <c r="C1304" s="119" t="s">
        <v>162</v>
      </c>
      <c r="D1304" s="329"/>
      <c r="E1304" s="328" t="s">
        <v>17</v>
      </c>
      <c r="F1304" s="329"/>
      <c r="G1304" s="329"/>
      <c r="H1304" s="329"/>
      <c r="I1304" s="330"/>
      <c r="J1304" s="330"/>
      <c r="K1304" s="330"/>
      <c r="L1304" s="330"/>
      <c r="M1304" s="330"/>
      <c r="N1304" s="330"/>
      <c r="O1304" s="330"/>
      <c r="P1304" s="330"/>
      <c r="Q1304" s="16" t="s">
        <v>110</v>
      </c>
      <c r="R1304" s="314"/>
      <c r="S1304" s="315"/>
      <c r="T1304" s="315"/>
      <c r="U1304" s="315"/>
      <c r="V1304" s="315"/>
      <c r="W1304" s="316"/>
      <c r="X1304" s="315"/>
      <c r="Y1304" s="315"/>
      <c r="Z1304" s="315"/>
      <c r="AA1304" s="315"/>
      <c r="AB1304" s="5"/>
      <c r="AC1304" s="5"/>
      <c r="AD1304" s="5"/>
      <c r="AE1304" s="5"/>
      <c r="AF1304" s="5"/>
      <c r="AG1304" s="5"/>
      <c r="AH1304" s="350"/>
      <c r="AI1304" s="350"/>
      <c r="AJ1304" s="14"/>
    </row>
    <row r="1305" spans="2:36" outlineLevel="1" x14ac:dyDescent="0.2">
      <c r="C1305" s="119" t="s">
        <v>162</v>
      </c>
      <c r="D1305" s="329"/>
      <c r="E1305" s="328" t="s">
        <v>266</v>
      </c>
      <c r="F1305" s="329"/>
      <c r="G1305" s="329"/>
      <c r="H1305" s="329"/>
      <c r="I1305" s="330"/>
      <c r="J1305" s="330"/>
      <c r="K1305" s="330"/>
      <c r="L1305" s="330"/>
      <c r="M1305" s="330"/>
      <c r="N1305" s="330"/>
      <c r="O1305" s="330"/>
      <c r="P1305" s="330"/>
      <c r="Q1305" s="16" t="s">
        <v>110</v>
      </c>
      <c r="R1305" s="314">
        <v>0</v>
      </c>
      <c r="S1305" s="315">
        <v>0</v>
      </c>
      <c r="T1305" s="315">
        <v>0</v>
      </c>
      <c r="U1305" s="315">
        <v>0</v>
      </c>
      <c r="V1305" s="315">
        <v>0</v>
      </c>
      <c r="W1305" s="316">
        <v>0</v>
      </c>
      <c r="X1305" s="315">
        <v>0</v>
      </c>
      <c r="Y1305" s="315">
        <v>0</v>
      </c>
      <c r="Z1305" s="315">
        <v>0</v>
      </c>
      <c r="AA1305" s="315">
        <v>0</v>
      </c>
      <c r="AB1305" s="5">
        <v>0</v>
      </c>
      <c r="AC1305" s="5">
        <v>0</v>
      </c>
      <c r="AD1305" s="5">
        <v>0</v>
      </c>
      <c r="AE1305" s="5">
        <v>0</v>
      </c>
      <c r="AF1305" s="5">
        <v>0</v>
      </c>
      <c r="AG1305" s="5">
        <v>0</v>
      </c>
      <c r="AH1305" s="350">
        <v>0</v>
      </c>
      <c r="AI1305" s="350">
        <v>0</v>
      </c>
      <c r="AJ1305" s="14"/>
    </row>
    <row r="1306" spans="2:36" outlineLevel="1" x14ac:dyDescent="0.2">
      <c r="C1306" s="119" t="s">
        <v>162</v>
      </c>
      <c r="D1306" s="329"/>
      <c r="E1306" s="328" t="s">
        <v>267</v>
      </c>
      <c r="F1306" s="329"/>
      <c r="G1306" s="329"/>
      <c r="H1306" s="329"/>
      <c r="I1306" s="330"/>
      <c r="J1306" s="330"/>
      <c r="K1306" s="330"/>
      <c r="L1306" s="330"/>
      <c r="M1306" s="330"/>
      <c r="N1306" s="330"/>
      <c r="O1306" s="330"/>
      <c r="P1306" s="330"/>
      <c r="Q1306" s="16" t="s">
        <v>110</v>
      </c>
      <c r="R1306" s="304">
        <v>0</v>
      </c>
      <c r="S1306" s="305">
        <v>0</v>
      </c>
      <c r="T1306" s="305">
        <v>0</v>
      </c>
      <c r="U1306" s="305">
        <v>0</v>
      </c>
      <c r="V1306" s="305">
        <v>0</v>
      </c>
      <c r="W1306" s="306">
        <v>0</v>
      </c>
      <c r="X1306" s="305">
        <v>0</v>
      </c>
      <c r="Y1306" s="305">
        <v>0</v>
      </c>
      <c r="Z1306" s="305">
        <v>0</v>
      </c>
      <c r="AA1306" s="305">
        <v>0</v>
      </c>
      <c r="AB1306" s="307">
        <v>0</v>
      </c>
      <c r="AC1306" s="307">
        <v>0</v>
      </c>
      <c r="AD1306" s="307">
        <v>0</v>
      </c>
      <c r="AE1306" s="307">
        <v>0</v>
      </c>
      <c r="AF1306" s="307">
        <v>0</v>
      </c>
      <c r="AG1306" s="307">
        <v>0</v>
      </c>
      <c r="AH1306" s="362">
        <v>0</v>
      </c>
      <c r="AI1306" s="362">
        <v>0</v>
      </c>
      <c r="AJ1306" s="14"/>
    </row>
    <row r="1307" spans="2:36" outlineLevel="1" x14ac:dyDescent="0.2">
      <c r="C1307" s="119" t="s">
        <v>162</v>
      </c>
      <c r="D1307" s="329"/>
      <c r="E1307" s="328" t="s">
        <v>301</v>
      </c>
      <c r="F1307" s="329"/>
      <c r="G1307" s="329"/>
      <c r="H1307" s="329"/>
      <c r="I1307" s="330"/>
      <c r="J1307" s="330"/>
      <c r="K1307" s="330"/>
      <c r="L1307" s="330"/>
      <c r="M1307" s="330"/>
      <c r="N1307" s="330"/>
      <c r="O1307" s="330"/>
      <c r="P1307" s="330"/>
      <c r="Q1307" s="16"/>
      <c r="R1307" s="5"/>
      <c r="S1307" s="5"/>
      <c r="T1307" s="5"/>
      <c r="U1307" s="5"/>
      <c r="V1307" s="5"/>
      <c r="W1307" s="5"/>
      <c r="X1307" s="5"/>
      <c r="Y1307" s="5"/>
      <c r="Z1307" s="5"/>
      <c r="AA1307" s="5"/>
      <c r="AB1307" s="5"/>
      <c r="AC1307" s="5"/>
      <c r="AD1307" s="5"/>
      <c r="AE1307" s="5"/>
      <c r="AF1307" s="5"/>
      <c r="AG1307" s="5"/>
      <c r="AH1307" s="5"/>
      <c r="AI1307" s="5"/>
      <c r="AJ1307" s="14"/>
    </row>
    <row r="1308" spans="2:36" outlineLevel="1" x14ac:dyDescent="0.2">
      <c r="C1308" s="119" t="s">
        <v>162</v>
      </c>
      <c r="D1308" s="329"/>
      <c r="F1308" s="329" t="s">
        <v>270</v>
      </c>
      <c r="G1308" s="329"/>
      <c r="H1308" s="329"/>
      <c r="I1308" s="330"/>
      <c r="J1308" s="330"/>
      <c r="K1308" s="330"/>
      <c r="L1308" s="330"/>
      <c r="M1308" s="330"/>
      <c r="N1308" s="330"/>
      <c r="O1308" s="330"/>
      <c r="P1308" s="330"/>
      <c r="Q1308" s="16" t="s">
        <v>110</v>
      </c>
      <c r="R1308" s="314">
        <v>0</v>
      </c>
      <c r="S1308" s="315">
        <v>0</v>
      </c>
      <c r="T1308" s="315">
        <v>0</v>
      </c>
      <c r="U1308" s="315">
        <v>0</v>
      </c>
      <c r="V1308" s="315">
        <v>0</v>
      </c>
      <c r="W1308" s="316">
        <v>0</v>
      </c>
      <c r="X1308" s="315">
        <v>0</v>
      </c>
      <c r="Y1308" s="315">
        <v>0</v>
      </c>
      <c r="Z1308" s="315">
        <v>0</v>
      </c>
      <c r="AA1308" s="315">
        <v>0</v>
      </c>
      <c r="AB1308" s="5">
        <v>0</v>
      </c>
      <c r="AC1308" s="5">
        <v>0</v>
      </c>
      <c r="AD1308" s="5">
        <v>0</v>
      </c>
      <c r="AE1308" s="5">
        <v>0</v>
      </c>
      <c r="AF1308" s="5">
        <v>0</v>
      </c>
      <c r="AG1308" s="5">
        <v>0</v>
      </c>
      <c r="AH1308" s="350">
        <v>0</v>
      </c>
      <c r="AI1308" s="350">
        <v>0</v>
      </c>
      <c r="AJ1308" s="14"/>
    </row>
    <row r="1309" spans="2:36" outlineLevel="1" x14ac:dyDescent="0.2">
      <c r="C1309" s="119" t="s">
        <v>162</v>
      </c>
      <c r="D1309" s="329"/>
      <c r="E1309" s="329"/>
      <c r="F1309" s="329" t="s">
        <v>271</v>
      </c>
      <c r="G1309" s="329"/>
      <c r="H1309" s="329"/>
      <c r="I1309" s="330"/>
      <c r="J1309" s="330"/>
      <c r="K1309" s="330"/>
      <c r="L1309" s="330"/>
      <c r="M1309" s="330"/>
      <c r="N1309" s="330"/>
      <c r="O1309" s="330"/>
      <c r="P1309" s="330"/>
      <c r="Q1309" s="16" t="s">
        <v>110</v>
      </c>
      <c r="R1309" s="314">
        <v>0</v>
      </c>
      <c r="S1309" s="315">
        <v>0</v>
      </c>
      <c r="T1309" s="315">
        <v>0</v>
      </c>
      <c r="U1309" s="315">
        <v>0</v>
      </c>
      <c r="V1309" s="315">
        <v>0</v>
      </c>
      <c r="W1309" s="316">
        <v>0</v>
      </c>
      <c r="X1309" s="315">
        <v>0</v>
      </c>
      <c r="Y1309" s="315">
        <v>0</v>
      </c>
      <c r="Z1309" s="315">
        <v>0</v>
      </c>
      <c r="AA1309" s="315">
        <v>0</v>
      </c>
      <c r="AB1309" s="5">
        <v>0</v>
      </c>
      <c r="AC1309" s="5">
        <v>0</v>
      </c>
      <c r="AD1309" s="5">
        <v>0</v>
      </c>
      <c r="AE1309" s="5">
        <v>0</v>
      </c>
      <c r="AF1309" s="5">
        <v>0</v>
      </c>
      <c r="AG1309" s="5">
        <v>0</v>
      </c>
      <c r="AH1309" s="350">
        <v>0</v>
      </c>
      <c r="AI1309" s="350">
        <v>0</v>
      </c>
      <c r="AJ1309" s="14"/>
    </row>
    <row r="1310" spans="2:36" outlineLevel="1" x14ac:dyDescent="0.2">
      <c r="C1310" s="119" t="s">
        <v>162</v>
      </c>
      <c r="D1310" s="329"/>
      <c r="E1310" s="329"/>
      <c r="F1310" s="329" t="s">
        <v>290</v>
      </c>
      <c r="G1310" s="329"/>
      <c r="H1310" s="329"/>
      <c r="I1310" s="330"/>
      <c r="J1310" s="330"/>
      <c r="K1310" s="330"/>
      <c r="L1310" s="330"/>
      <c r="M1310" s="330"/>
      <c r="N1310" s="330"/>
      <c r="O1310" s="330"/>
      <c r="P1310" s="330"/>
      <c r="Q1310" s="16" t="s">
        <v>110</v>
      </c>
      <c r="R1310" s="304">
        <v>0</v>
      </c>
      <c r="S1310" s="305">
        <v>0</v>
      </c>
      <c r="T1310" s="305">
        <v>0</v>
      </c>
      <c r="U1310" s="305">
        <v>0</v>
      </c>
      <c r="V1310" s="305">
        <v>0</v>
      </c>
      <c r="W1310" s="306">
        <v>0</v>
      </c>
      <c r="X1310" s="305">
        <v>0</v>
      </c>
      <c r="Y1310" s="305">
        <v>0</v>
      </c>
      <c r="Z1310" s="305">
        <v>0</v>
      </c>
      <c r="AA1310" s="305">
        <v>0</v>
      </c>
      <c r="AB1310" s="307">
        <v>0</v>
      </c>
      <c r="AC1310" s="307">
        <v>0</v>
      </c>
      <c r="AD1310" s="307">
        <v>0</v>
      </c>
      <c r="AE1310" s="307">
        <v>0</v>
      </c>
      <c r="AF1310" s="307">
        <v>0</v>
      </c>
      <c r="AG1310" s="307">
        <v>0</v>
      </c>
      <c r="AH1310" s="362">
        <v>0</v>
      </c>
      <c r="AI1310" s="362">
        <v>0</v>
      </c>
      <c r="AJ1310" s="14"/>
    </row>
    <row r="1311" spans="2:36" outlineLevel="1" x14ac:dyDescent="0.2">
      <c r="C1311" s="119" t="s">
        <v>162</v>
      </c>
      <c r="D1311" s="329"/>
      <c r="E1311" s="329"/>
      <c r="F1311" s="363" t="s">
        <v>302</v>
      </c>
      <c r="G1311" s="364"/>
      <c r="H1311" s="364"/>
      <c r="I1311" s="365"/>
      <c r="J1311" s="365"/>
      <c r="K1311" s="365"/>
      <c r="L1311" s="365"/>
      <c r="M1311" s="365"/>
      <c r="N1311" s="365"/>
      <c r="O1311" s="365"/>
      <c r="P1311" s="365"/>
      <c r="Q1311" s="366" t="s">
        <v>110</v>
      </c>
      <c r="R1311" s="367">
        <v>0</v>
      </c>
      <c r="S1311" s="368">
        <v>0</v>
      </c>
      <c r="T1311" s="368">
        <v>0</v>
      </c>
      <c r="U1311" s="368">
        <v>0</v>
      </c>
      <c r="V1311" s="368">
        <v>0</v>
      </c>
      <c r="W1311" s="369">
        <v>0</v>
      </c>
      <c r="X1311" s="368">
        <v>0</v>
      </c>
      <c r="Y1311" s="368">
        <v>0</v>
      </c>
      <c r="Z1311" s="368">
        <v>0</v>
      </c>
      <c r="AA1311" s="368">
        <v>0</v>
      </c>
      <c r="AB1311" s="327">
        <v>0</v>
      </c>
      <c r="AC1311" s="327">
        <v>0</v>
      </c>
      <c r="AD1311" s="327">
        <v>0</v>
      </c>
      <c r="AE1311" s="327">
        <v>0</v>
      </c>
      <c r="AF1311" s="327">
        <v>0</v>
      </c>
      <c r="AG1311" s="327">
        <v>0</v>
      </c>
      <c r="AH1311" s="370">
        <v>0</v>
      </c>
      <c r="AI1311" s="370">
        <v>0</v>
      </c>
      <c r="AJ1311" s="14"/>
    </row>
    <row r="1312" spans="2:36" outlineLevel="1" x14ac:dyDescent="0.2">
      <c r="C1312" s="119" t="s">
        <v>162</v>
      </c>
      <c r="D1312" s="329"/>
      <c r="E1312" s="329"/>
      <c r="F1312" s="371" t="s">
        <v>303</v>
      </c>
      <c r="G1312" s="329"/>
      <c r="H1312" s="329"/>
      <c r="I1312" s="330"/>
      <c r="J1312" s="330"/>
      <c r="K1312" s="330"/>
      <c r="L1312" s="330"/>
      <c r="M1312" s="330"/>
      <c r="N1312" s="330"/>
      <c r="O1312" s="330"/>
      <c r="P1312" s="330"/>
      <c r="Q1312" s="16" t="s">
        <v>110</v>
      </c>
      <c r="R1312" s="314">
        <v>0</v>
      </c>
      <c r="S1312" s="315">
        <v>0</v>
      </c>
      <c r="T1312" s="315">
        <v>0</v>
      </c>
      <c r="U1312" s="315">
        <v>0</v>
      </c>
      <c r="V1312" s="315">
        <v>0</v>
      </c>
      <c r="W1312" s="316">
        <v>0</v>
      </c>
      <c r="X1312" s="315">
        <v>0</v>
      </c>
      <c r="Y1312" s="315">
        <v>0</v>
      </c>
      <c r="Z1312" s="315">
        <v>0</v>
      </c>
      <c r="AA1312" s="315">
        <v>0</v>
      </c>
      <c r="AB1312" s="5">
        <v>0</v>
      </c>
      <c r="AC1312" s="5">
        <v>0</v>
      </c>
      <c r="AD1312" s="5">
        <v>0</v>
      </c>
      <c r="AE1312" s="5">
        <v>0</v>
      </c>
      <c r="AF1312" s="5">
        <v>0</v>
      </c>
      <c r="AG1312" s="5">
        <v>0</v>
      </c>
      <c r="AH1312" s="350">
        <v>0</v>
      </c>
      <c r="AI1312" s="350">
        <v>0</v>
      </c>
      <c r="AJ1312" s="14"/>
    </row>
    <row r="1313" spans="2:36" outlineLevel="1" x14ac:dyDescent="0.2">
      <c r="C1313" s="119" t="s">
        <v>162</v>
      </c>
      <c r="D1313" s="329"/>
      <c r="E1313" s="329"/>
      <c r="F1313" s="372"/>
      <c r="G1313" s="329"/>
      <c r="H1313" s="329"/>
      <c r="I1313" s="330"/>
      <c r="J1313" s="330"/>
      <c r="K1313" s="330"/>
      <c r="L1313" s="330"/>
      <c r="M1313" s="330"/>
      <c r="N1313" s="330"/>
      <c r="O1313" s="330"/>
      <c r="P1313" s="330"/>
      <c r="Q1313" s="16"/>
      <c r="R1313" s="304"/>
      <c r="S1313" s="305"/>
      <c r="T1313" s="305"/>
      <c r="U1313" s="305"/>
      <c r="V1313" s="305"/>
      <c r="W1313" s="306"/>
      <c r="X1313" s="305"/>
      <c r="Y1313" s="305"/>
      <c r="Z1313" s="305"/>
      <c r="AA1313" s="305"/>
      <c r="AB1313" s="307"/>
      <c r="AC1313" s="307"/>
      <c r="AD1313" s="307"/>
      <c r="AE1313" s="307"/>
      <c r="AF1313" s="307"/>
      <c r="AG1313" s="307"/>
      <c r="AH1313" s="362"/>
      <c r="AI1313" s="362"/>
      <c r="AJ1313" s="14"/>
    </row>
    <row r="1314" spans="2:36" outlineLevel="1" x14ac:dyDescent="0.2">
      <c r="C1314" s="119" t="s">
        <v>162</v>
      </c>
      <c r="D1314" s="329"/>
      <c r="E1314" s="329"/>
      <c r="F1314" s="329"/>
      <c r="G1314" s="329"/>
      <c r="H1314" s="329"/>
      <c r="I1314" s="330"/>
      <c r="J1314" s="330"/>
      <c r="K1314" s="330"/>
      <c r="L1314" s="330"/>
      <c r="M1314" s="330"/>
      <c r="N1314" s="330"/>
      <c r="O1314" s="330"/>
      <c r="P1314" s="330"/>
      <c r="Q1314" s="330"/>
      <c r="R1314" s="330"/>
      <c r="S1314" s="329"/>
      <c r="T1314" s="329"/>
      <c r="U1314" s="330"/>
      <c r="V1314" s="330"/>
      <c r="W1314" s="330"/>
      <c r="X1314" s="329"/>
      <c r="Y1314" s="329"/>
      <c r="Z1314" s="330"/>
      <c r="AA1314" s="329"/>
      <c r="AB1314" s="329"/>
      <c r="AC1314" s="329"/>
      <c r="AD1314" s="329"/>
      <c r="AE1314" s="329"/>
      <c r="AF1314" s="329"/>
      <c r="AG1314" s="329"/>
      <c r="AH1314" s="329"/>
      <c r="AI1314" s="329"/>
      <c r="AJ1314" s="14"/>
    </row>
    <row r="1315" spans="2:36" s="11" customFormat="1" outlineLevel="1" x14ac:dyDescent="0.2">
      <c r="B1315" s="310"/>
      <c r="C1315" s="119" t="s">
        <v>162</v>
      </c>
      <c r="E1315" s="120" t="s">
        <v>304</v>
      </c>
      <c r="F1315" s="121"/>
      <c r="G1315" s="121"/>
      <c r="H1315" s="121"/>
      <c r="I1315" s="121"/>
      <c r="J1315" s="121"/>
      <c r="K1315" s="121"/>
      <c r="L1315" s="121"/>
      <c r="M1315" s="121"/>
      <c r="N1315" s="121"/>
      <c r="O1315" s="121"/>
      <c r="P1315" s="121"/>
      <c r="Q1315" s="122"/>
      <c r="R1315" s="123"/>
      <c r="S1315" s="123"/>
      <c r="T1315" s="123"/>
      <c r="U1315" s="123"/>
      <c r="V1315" s="123"/>
      <c r="W1315" s="123"/>
      <c r="X1315" s="123"/>
      <c r="Y1315" s="123"/>
      <c r="Z1315" s="123"/>
      <c r="AA1315" s="123"/>
      <c r="AB1315" s="123"/>
      <c r="AC1315" s="123"/>
      <c r="AD1315" s="123"/>
      <c r="AE1315" s="123"/>
      <c r="AF1315" s="123"/>
      <c r="AG1315" s="123"/>
      <c r="AH1315" s="123"/>
      <c r="AI1315" s="123"/>
    </row>
    <row r="1316" spans="2:36" s="11" customFormat="1" outlineLevel="1" x14ac:dyDescent="0.2">
      <c r="B1316" s="310"/>
      <c r="C1316" s="119" t="s">
        <v>162</v>
      </c>
      <c r="E1316" s="373" t="s">
        <v>305</v>
      </c>
      <c r="F1316" s="309"/>
      <c r="G1316" s="309"/>
      <c r="H1316" s="309"/>
      <c r="I1316" s="309"/>
      <c r="J1316" s="309"/>
      <c r="K1316" s="309"/>
      <c r="L1316" s="309"/>
      <c r="M1316" s="309"/>
      <c r="N1316" s="309"/>
      <c r="O1316" s="309"/>
      <c r="P1316" s="309"/>
      <c r="Q1316" s="360"/>
      <c r="R1316" s="361"/>
      <c r="S1316" s="361"/>
      <c r="T1316" s="361"/>
      <c r="U1316" s="361"/>
      <c r="V1316" s="361"/>
      <c r="W1316" s="361"/>
      <c r="X1316" s="361"/>
      <c r="Y1316" s="361"/>
      <c r="Z1316" s="361"/>
      <c r="AA1316" s="361"/>
      <c r="AB1316" s="361"/>
      <c r="AC1316" s="361"/>
      <c r="AD1316" s="361"/>
      <c r="AE1316" s="361"/>
      <c r="AF1316" s="361"/>
      <c r="AG1316" s="361"/>
      <c r="AH1316" s="361"/>
      <c r="AI1316" s="361"/>
    </row>
    <row r="1317" spans="2:36" outlineLevel="1" x14ac:dyDescent="0.2">
      <c r="C1317" s="119" t="s">
        <v>162</v>
      </c>
      <c r="D1317" s="329"/>
      <c r="E1317" s="329"/>
      <c r="F1317" s="329" t="s">
        <v>306</v>
      </c>
      <c r="G1317" s="329"/>
      <c r="H1317" s="329"/>
      <c r="I1317" s="330"/>
      <c r="J1317" s="330"/>
      <c r="K1317" s="330"/>
      <c r="L1317" s="330"/>
      <c r="M1317" s="330"/>
      <c r="N1317" s="330"/>
      <c r="O1317" s="330"/>
      <c r="P1317" s="330"/>
      <c r="Q1317" s="16" t="s">
        <v>110</v>
      </c>
      <c r="R1317" s="374">
        <v>0</v>
      </c>
      <c r="S1317" s="375">
        <v>0</v>
      </c>
      <c r="T1317" s="375">
        <v>0</v>
      </c>
      <c r="U1317" s="376">
        <v>0</v>
      </c>
      <c r="V1317" s="376">
        <v>0</v>
      </c>
      <c r="W1317" s="377">
        <v>0</v>
      </c>
      <c r="X1317" s="375">
        <v>0</v>
      </c>
      <c r="Y1317" s="375">
        <v>0</v>
      </c>
      <c r="Z1317" s="376">
        <v>0</v>
      </c>
      <c r="AA1317" s="375">
        <v>0</v>
      </c>
      <c r="AB1317" s="378">
        <v>0</v>
      </c>
      <c r="AC1317" s="378">
        <v>0</v>
      </c>
      <c r="AD1317" s="378">
        <v>0</v>
      </c>
      <c r="AE1317" s="378">
        <v>0</v>
      </c>
      <c r="AF1317" s="378">
        <v>0</v>
      </c>
      <c r="AG1317" s="378">
        <v>0</v>
      </c>
      <c r="AH1317" s="379">
        <v>0</v>
      </c>
      <c r="AI1317" s="379">
        <v>0</v>
      </c>
      <c r="AJ1317" s="14"/>
    </row>
    <row r="1318" spans="2:36" outlineLevel="1" x14ac:dyDescent="0.2">
      <c r="C1318" s="119" t="s">
        <v>162</v>
      </c>
      <c r="D1318" s="329"/>
      <c r="E1318" s="329"/>
      <c r="F1318" s="329" t="s">
        <v>307</v>
      </c>
      <c r="G1318" s="329"/>
      <c r="H1318" s="329"/>
      <c r="I1318" s="330"/>
      <c r="J1318" s="330"/>
      <c r="K1318" s="330"/>
      <c r="L1318" s="330"/>
      <c r="M1318" s="330"/>
      <c r="N1318" s="330"/>
      <c r="O1318" s="330"/>
      <c r="P1318" s="330"/>
      <c r="Q1318" s="16" t="s">
        <v>110</v>
      </c>
      <c r="R1318" s="380"/>
      <c r="S1318" s="381"/>
      <c r="T1318" s="381"/>
      <c r="U1318" s="382"/>
      <c r="V1318" s="382"/>
      <c r="W1318" s="383"/>
      <c r="X1318" s="381"/>
      <c r="Y1318" s="381"/>
      <c r="Z1318" s="382"/>
      <c r="AA1318" s="381"/>
      <c r="AB1318" s="329"/>
      <c r="AC1318" s="329"/>
      <c r="AD1318" s="329"/>
      <c r="AE1318" s="329"/>
      <c r="AF1318" s="329"/>
      <c r="AG1318" s="329"/>
      <c r="AH1318" s="384"/>
      <c r="AI1318" s="384"/>
      <c r="AJ1318" s="14"/>
    </row>
    <row r="1319" spans="2:36" outlineLevel="1" x14ac:dyDescent="0.2">
      <c r="C1319" s="119" t="s">
        <v>162</v>
      </c>
      <c r="D1319" s="329"/>
      <c r="E1319" s="329"/>
      <c r="F1319" s="329" t="s">
        <v>308</v>
      </c>
      <c r="G1319" s="329"/>
      <c r="H1319" s="329"/>
      <c r="I1319" s="330"/>
      <c r="J1319" s="330"/>
      <c r="K1319" s="330"/>
      <c r="L1319" s="330"/>
      <c r="M1319" s="330"/>
      <c r="N1319" s="330"/>
      <c r="O1319" s="330"/>
      <c r="P1319" s="330"/>
      <c r="Q1319" s="16" t="s">
        <v>110</v>
      </c>
      <c r="R1319" s="380"/>
      <c r="S1319" s="381"/>
      <c r="T1319" s="381"/>
      <c r="U1319" s="382"/>
      <c r="V1319" s="382"/>
      <c r="W1319" s="383"/>
      <c r="X1319" s="381"/>
      <c r="Y1319" s="381"/>
      <c r="Z1319" s="382"/>
      <c r="AA1319" s="381"/>
      <c r="AB1319" s="329"/>
      <c r="AC1319" s="329"/>
      <c r="AD1319" s="329"/>
      <c r="AE1319" s="329"/>
      <c r="AF1319" s="329"/>
      <c r="AG1319" s="329"/>
      <c r="AH1319" s="384"/>
      <c r="AI1319" s="384"/>
      <c r="AJ1319" s="14"/>
    </row>
    <row r="1320" spans="2:36" outlineLevel="1" x14ac:dyDescent="0.2">
      <c r="C1320" s="119" t="s">
        <v>162</v>
      </c>
      <c r="D1320" s="329"/>
      <c r="E1320" s="329"/>
      <c r="F1320" s="329" t="s">
        <v>309</v>
      </c>
      <c r="G1320" s="329"/>
      <c r="H1320" s="329"/>
      <c r="I1320" s="330"/>
      <c r="J1320" s="330"/>
      <c r="K1320" s="330"/>
      <c r="L1320" s="330"/>
      <c r="M1320" s="330"/>
      <c r="N1320" s="330"/>
      <c r="O1320" s="330"/>
      <c r="P1320" s="330"/>
      <c r="Q1320" s="16" t="s">
        <v>110</v>
      </c>
      <c r="R1320" s="385"/>
      <c r="S1320" s="386"/>
      <c r="T1320" s="386"/>
      <c r="U1320" s="387"/>
      <c r="V1320" s="387"/>
      <c r="W1320" s="388"/>
      <c r="X1320" s="386"/>
      <c r="Y1320" s="386"/>
      <c r="Z1320" s="387"/>
      <c r="AA1320" s="386"/>
      <c r="AB1320" s="333"/>
      <c r="AC1320" s="333"/>
      <c r="AD1320" s="333"/>
      <c r="AE1320" s="333"/>
      <c r="AF1320" s="333"/>
      <c r="AG1320" s="333"/>
      <c r="AH1320" s="389"/>
      <c r="AI1320" s="389"/>
      <c r="AJ1320" s="14"/>
    </row>
    <row r="1321" spans="2:36" outlineLevel="1" x14ac:dyDescent="0.2">
      <c r="C1321" s="119" t="s">
        <v>162</v>
      </c>
      <c r="D1321" s="329"/>
      <c r="E1321" s="329"/>
      <c r="F1321" s="364" t="s">
        <v>310</v>
      </c>
      <c r="G1321" s="364"/>
      <c r="H1321" s="364"/>
      <c r="I1321" s="365"/>
      <c r="J1321" s="365"/>
      <c r="K1321" s="365"/>
      <c r="L1321" s="365"/>
      <c r="M1321" s="365"/>
      <c r="N1321" s="365"/>
      <c r="O1321" s="365"/>
      <c r="P1321" s="365"/>
      <c r="Q1321" s="366" t="s">
        <v>110</v>
      </c>
      <c r="R1321" s="390">
        <v>0</v>
      </c>
      <c r="S1321" s="391">
        <v>0</v>
      </c>
      <c r="T1321" s="391">
        <v>0</v>
      </c>
      <c r="U1321" s="390">
        <v>0</v>
      </c>
      <c r="V1321" s="390">
        <v>0</v>
      </c>
      <c r="W1321" s="390">
        <v>0</v>
      </c>
      <c r="X1321" s="391">
        <v>0</v>
      </c>
      <c r="Y1321" s="391">
        <v>0</v>
      </c>
      <c r="Z1321" s="390">
        <v>0</v>
      </c>
      <c r="AA1321" s="391">
        <v>0</v>
      </c>
      <c r="AB1321" s="391">
        <v>0</v>
      </c>
      <c r="AC1321" s="391">
        <v>0</v>
      </c>
      <c r="AD1321" s="391">
        <v>0</v>
      </c>
      <c r="AE1321" s="391">
        <v>0</v>
      </c>
      <c r="AF1321" s="391">
        <v>0</v>
      </c>
      <c r="AG1321" s="391">
        <v>0</v>
      </c>
      <c r="AH1321" s="391">
        <v>0</v>
      </c>
      <c r="AI1321" s="391">
        <v>0</v>
      </c>
      <c r="AJ1321" s="14"/>
    </row>
    <row r="1322" spans="2:36" outlineLevel="1" x14ac:dyDescent="0.2">
      <c r="C1322" s="119" t="s">
        <v>162</v>
      </c>
      <c r="D1322" s="329"/>
      <c r="E1322" s="329"/>
      <c r="F1322" s="329"/>
      <c r="G1322" s="329"/>
      <c r="H1322" s="329"/>
      <c r="I1322" s="330"/>
      <c r="J1322" s="330"/>
      <c r="K1322" s="330"/>
      <c r="L1322" s="330"/>
      <c r="M1322" s="330"/>
      <c r="N1322" s="330"/>
      <c r="O1322" s="330"/>
      <c r="P1322" s="330"/>
      <c r="Q1322" s="330"/>
      <c r="R1322" s="330"/>
      <c r="S1322" s="329"/>
      <c r="T1322" s="329"/>
      <c r="U1322" s="330"/>
      <c r="V1322" s="330"/>
      <c r="W1322" s="330"/>
      <c r="X1322" s="329"/>
      <c r="Y1322" s="329"/>
      <c r="Z1322" s="330"/>
      <c r="AA1322" s="329"/>
      <c r="AB1322" s="329"/>
      <c r="AC1322" s="329"/>
      <c r="AD1322" s="329"/>
      <c r="AE1322" s="329"/>
      <c r="AF1322" s="329"/>
      <c r="AG1322" s="329"/>
      <c r="AH1322" s="329"/>
      <c r="AI1322" s="329"/>
      <c r="AJ1322" s="14"/>
    </row>
    <row r="1323" spans="2:36" outlineLevel="1" x14ac:dyDescent="0.2">
      <c r="C1323" s="119" t="s">
        <v>162</v>
      </c>
      <c r="D1323" s="329"/>
      <c r="E1323" s="328" t="s">
        <v>311</v>
      </c>
      <c r="F1323" s="329"/>
      <c r="G1323" s="329"/>
      <c r="H1323" s="329"/>
      <c r="I1323" s="330"/>
      <c r="J1323" s="330"/>
      <c r="K1323" s="330"/>
      <c r="L1323" s="330"/>
      <c r="M1323" s="330"/>
      <c r="N1323" s="330"/>
      <c r="O1323" s="330"/>
      <c r="P1323" s="330"/>
      <c r="Q1323" s="330"/>
      <c r="R1323" s="330"/>
      <c r="S1323" s="329"/>
      <c r="T1323" s="329"/>
      <c r="U1323" s="330"/>
      <c r="V1323" s="330"/>
      <c r="W1323" s="330"/>
      <c r="X1323" s="329"/>
      <c r="Y1323" s="329"/>
      <c r="Z1323" s="330"/>
      <c r="AA1323" s="329"/>
      <c r="AB1323" s="329"/>
      <c r="AC1323" s="329"/>
      <c r="AD1323" s="329"/>
      <c r="AE1323" s="329"/>
      <c r="AF1323" s="329"/>
      <c r="AG1323" s="329"/>
      <c r="AH1323" s="329"/>
      <c r="AI1323" s="329"/>
      <c r="AJ1323" s="14"/>
    </row>
    <row r="1324" spans="2:36" outlineLevel="1" x14ac:dyDescent="0.2">
      <c r="C1324" s="119" t="s">
        <v>162</v>
      </c>
      <c r="D1324" s="329"/>
      <c r="E1324" s="329"/>
      <c r="F1324" s="329" t="s">
        <v>312</v>
      </c>
      <c r="G1324" s="329"/>
      <c r="H1324" s="329"/>
      <c r="I1324" s="330"/>
      <c r="J1324" s="330"/>
      <c r="K1324" s="330"/>
      <c r="L1324" s="330"/>
      <c r="M1324" s="330"/>
      <c r="N1324" s="330"/>
      <c r="O1324" s="330"/>
      <c r="P1324" s="330"/>
      <c r="Q1324" s="16" t="s">
        <v>110</v>
      </c>
      <c r="R1324" s="392">
        <v>0</v>
      </c>
      <c r="S1324" s="393">
        <v>0</v>
      </c>
      <c r="T1324" s="393">
        <v>0</v>
      </c>
      <c r="U1324" s="394">
        <v>0</v>
      </c>
      <c r="V1324" s="394">
        <v>0</v>
      </c>
      <c r="W1324" s="395">
        <v>0</v>
      </c>
      <c r="X1324" s="393">
        <v>0</v>
      </c>
      <c r="Y1324" s="393">
        <v>0</v>
      </c>
      <c r="Z1324" s="394">
        <v>0</v>
      </c>
      <c r="AA1324" s="393">
        <v>0</v>
      </c>
      <c r="AB1324" s="396">
        <v>0</v>
      </c>
      <c r="AC1324" s="396">
        <v>0</v>
      </c>
      <c r="AD1324" s="396">
        <v>0</v>
      </c>
      <c r="AE1324" s="396">
        <v>0</v>
      </c>
      <c r="AF1324" s="396">
        <v>0</v>
      </c>
      <c r="AG1324" s="396">
        <v>0</v>
      </c>
      <c r="AH1324" s="397">
        <v>0</v>
      </c>
      <c r="AI1324" s="397">
        <v>0</v>
      </c>
      <c r="AJ1324" s="14"/>
    </row>
    <row r="1325" spans="2:36" outlineLevel="1" x14ac:dyDescent="0.2">
      <c r="C1325" s="119" t="s">
        <v>162</v>
      </c>
      <c r="D1325" s="329"/>
      <c r="E1325" s="329"/>
      <c r="F1325" s="329" t="s">
        <v>313</v>
      </c>
      <c r="G1325" s="329"/>
      <c r="H1325" s="329"/>
      <c r="I1325" s="330"/>
      <c r="J1325" s="330"/>
      <c r="K1325" s="330"/>
      <c r="L1325" s="330"/>
      <c r="M1325" s="330"/>
      <c r="N1325" s="330"/>
      <c r="O1325" s="330"/>
      <c r="P1325" s="330"/>
      <c r="Q1325" s="16" t="s">
        <v>110</v>
      </c>
      <c r="R1325" s="380"/>
      <c r="S1325" s="381"/>
      <c r="T1325" s="381"/>
      <c r="U1325" s="382"/>
      <c r="V1325" s="382"/>
      <c r="W1325" s="383"/>
      <c r="X1325" s="381"/>
      <c r="Y1325" s="381"/>
      <c r="Z1325" s="382"/>
      <c r="AA1325" s="381"/>
      <c r="AB1325" s="329"/>
      <c r="AC1325" s="329"/>
      <c r="AD1325" s="329"/>
      <c r="AE1325" s="329"/>
      <c r="AF1325" s="329"/>
      <c r="AG1325" s="329"/>
      <c r="AH1325" s="384"/>
      <c r="AI1325" s="384"/>
      <c r="AJ1325" s="14"/>
    </row>
    <row r="1326" spans="2:36" outlineLevel="1" x14ac:dyDescent="0.2">
      <c r="C1326" s="119" t="s">
        <v>162</v>
      </c>
      <c r="D1326" s="329"/>
      <c r="E1326" s="329"/>
      <c r="F1326" s="329" t="s">
        <v>314</v>
      </c>
      <c r="G1326" s="329"/>
      <c r="H1326" s="329"/>
      <c r="I1326" s="330"/>
      <c r="J1326" s="330"/>
      <c r="K1326" s="330"/>
      <c r="L1326" s="330"/>
      <c r="M1326" s="330"/>
      <c r="N1326" s="330"/>
      <c r="O1326" s="330"/>
      <c r="P1326" s="330"/>
      <c r="Q1326" s="16" t="s">
        <v>110</v>
      </c>
      <c r="R1326" s="398">
        <v>0</v>
      </c>
      <c r="S1326" s="399">
        <v>0</v>
      </c>
      <c r="T1326" s="399">
        <v>0</v>
      </c>
      <c r="U1326" s="400">
        <v>0</v>
      </c>
      <c r="V1326" s="400">
        <v>0</v>
      </c>
      <c r="W1326" s="401">
        <v>0</v>
      </c>
      <c r="X1326" s="399">
        <v>0</v>
      </c>
      <c r="Y1326" s="399">
        <v>0</v>
      </c>
      <c r="Z1326" s="400">
        <v>0</v>
      </c>
      <c r="AA1326" s="399">
        <v>0</v>
      </c>
      <c r="AB1326" s="339">
        <v>0</v>
      </c>
      <c r="AC1326" s="339">
        <v>0</v>
      </c>
      <c r="AD1326" s="339">
        <v>0</v>
      </c>
      <c r="AE1326" s="339">
        <v>0</v>
      </c>
      <c r="AF1326" s="339">
        <v>0</v>
      </c>
      <c r="AG1326" s="339">
        <v>0</v>
      </c>
      <c r="AH1326" s="402">
        <v>0</v>
      </c>
      <c r="AI1326" s="402">
        <v>0</v>
      </c>
      <c r="AJ1326" s="14"/>
    </row>
    <row r="1327" spans="2:36" outlineLevel="1" x14ac:dyDescent="0.2">
      <c r="C1327" s="119" t="s">
        <v>162</v>
      </c>
      <c r="D1327" s="329"/>
      <c r="E1327" s="329"/>
      <c r="F1327" s="329" t="s">
        <v>315</v>
      </c>
      <c r="G1327" s="329"/>
      <c r="H1327" s="329"/>
      <c r="I1327" s="330"/>
      <c r="J1327" s="330"/>
      <c r="K1327" s="330"/>
      <c r="L1327" s="330"/>
      <c r="M1327" s="330"/>
      <c r="N1327" s="330"/>
      <c r="O1327" s="330"/>
      <c r="P1327" s="330"/>
      <c r="Q1327" s="16" t="s">
        <v>110</v>
      </c>
      <c r="R1327" s="304">
        <v>0</v>
      </c>
      <c r="S1327" s="305">
        <v>0</v>
      </c>
      <c r="T1327" s="305">
        <v>0</v>
      </c>
      <c r="U1327" s="305">
        <v>0</v>
      </c>
      <c r="V1327" s="305">
        <v>0</v>
      </c>
      <c r="W1327" s="306">
        <v>0</v>
      </c>
      <c r="X1327" s="305">
        <v>0</v>
      </c>
      <c r="Y1327" s="305">
        <v>0</v>
      </c>
      <c r="Z1327" s="305">
        <v>0</v>
      </c>
      <c r="AA1327" s="305">
        <v>0</v>
      </c>
      <c r="AB1327" s="307">
        <v>0</v>
      </c>
      <c r="AC1327" s="307">
        <v>0</v>
      </c>
      <c r="AD1327" s="307">
        <v>0</v>
      </c>
      <c r="AE1327" s="307">
        <v>0</v>
      </c>
      <c r="AF1327" s="307">
        <v>0</v>
      </c>
      <c r="AG1327" s="307">
        <v>0</v>
      </c>
      <c r="AH1327" s="362">
        <v>0</v>
      </c>
      <c r="AI1327" s="362">
        <v>0</v>
      </c>
      <c r="AJ1327" s="14"/>
    </row>
    <row r="1328" spans="2:36" outlineLevel="1" x14ac:dyDescent="0.2">
      <c r="C1328" s="119" t="s">
        <v>162</v>
      </c>
      <c r="D1328" s="329"/>
      <c r="E1328" s="329"/>
      <c r="F1328" s="364" t="s">
        <v>316</v>
      </c>
      <c r="G1328" s="364"/>
      <c r="H1328" s="364"/>
      <c r="I1328" s="365"/>
      <c r="J1328" s="365"/>
      <c r="K1328" s="365"/>
      <c r="L1328" s="365"/>
      <c r="M1328" s="365"/>
      <c r="N1328" s="365"/>
      <c r="O1328" s="365"/>
      <c r="P1328" s="365"/>
      <c r="Q1328" s="366" t="s">
        <v>110</v>
      </c>
      <c r="R1328" s="390">
        <v>0</v>
      </c>
      <c r="S1328" s="390">
        <v>0</v>
      </c>
      <c r="T1328" s="390">
        <v>0</v>
      </c>
      <c r="U1328" s="390">
        <v>0</v>
      </c>
      <c r="V1328" s="390">
        <v>0</v>
      </c>
      <c r="W1328" s="390">
        <v>0</v>
      </c>
      <c r="X1328" s="390">
        <v>0</v>
      </c>
      <c r="Y1328" s="390">
        <v>0</v>
      </c>
      <c r="Z1328" s="390">
        <v>0</v>
      </c>
      <c r="AA1328" s="390">
        <v>0</v>
      </c>
      <c r="AB1328" s="390">
        <v>0</v>
      </c>
      <c r="AC1328" s="390">
        <v>0</v>
      </c>
      <c r="AD1328" s="390">
        <v>0</v>
      </c>
      <c r="AE1328" s="390">
        <v>0</v>
      </c>
      <c r="AF1328" s="390">
        <v>0</v>
      </c>
      <c r="AG1328" s="390">
        <v>0</v>
      </c>
      <c r="AH1328" s="390">
        <v>0</v>
      </c>
      <c r="AI1328" s="390">
        <v>0</v>
      </c>
      <c r="AJ1328" s="14"/>
    </row>
    <row r="1329" spans="2:36" outlineLevel="1" x14ac:dyDescent="0.2">
      <c r="C1329" s="119" t="s">
        <v>162</v>
      </c>
      <c r="D1329" s="329"/>
      <c r="E1329" s="329"/>
      <c r="F1329" s="329"/>
      <c r="G1329" s="329"/>
      <c r="H1329" s="329"/>
      <c r="I1329" s="330"/>
      <c r="J1329" s="330"/>
      <c r="K1329" s="330"/>
      <c r="L1329" s="330"/>
      <c r="M1329" s="330"/>
      <c r="N1329" s="330"/>
      <c r="O1329" s="330"/>
      <c r="P1329" s="330"/>
      <c r="Q1329" s="330"/>
      <c r="R1329" s="330"/>
      <c r="S1329" s="329"/>
      <c r="T1329" s="329"/>
      <c r="U1329" s="330"/>
      <c r="V1329" s="330"/>
      <c r="W1329" s="330"/>
      <c r="X1329" s="329"/>
      <c r="Y1329" s="329"/>
      <c r="Z1329" s="330"/>
      <c r="AA1329" s="329"/>
      <c r="AB1329" s="329"/>
      <c r="AC1329" s="329"/>
      <c r="AD1329" s="329"/>
      <c r="AE1329" s="329"/>
      <c r="AF1329" s="329"/>
      <c r="AG1329" s="329"/>
      <c r="AH1329" s="329"/>
      <c r="AI1329" s="329"/>
      <c r="AJ1329" s="14"/>
    </row>
    <row r="1330" spans="2:36" s="310" customFormat="1" outlineLevel="1" x14ac:dyDescent="0.2">
      <c r="C1330" s="119" t="s">
        <v>162</v>
      </c>
      <c r="E1330" s="328" t="s">
        <v>317</v>
      </c>
      <c r="F1330" s="259"/>
      <c r="G1330" s="329"/>
      <c r="H1330" s="329"/>
      <c r="I1330" s="330"/>
      <c r="J1330" s="330"/>
      <c r="K1330" s="330"/>
      <c r="L1330" s="330"/>
      <c r="M1330" s="330"/>
      <c r="N1330" s="330"/>
      <c r="O1330" s="330"/>
      <c r="P1330" s="330"/>
      <c r="Q1330" s="16" t="s">
        <v>110</v>
      </c>
      <c r="R1330" s="340">
        <v>0</v>
      </c>
      <c r="S1330" s="341">
        <v>0</v>
      </c>
      <c r="T1330" s="341">
        <v>0</v>
      </c>
      <c r="U1330" s="341">
        <v>0</v>
      </c>
      <c r="V1330" s="341">
        <v>0</v>
      </c>
      <c r="W1330" s="342">
        <v>0</v>
      </c>
      <c r="X1330" s="341">
        <v>0</v>
      </c>
      <c r="Y1330" s="341">
        <v>0</v>
      </c>
      <c r="Z1330" s="341">
        <v>0</v>
      </c>
      <c r="AA1330" s="341">
        <v>0</v>
      </c>
      <c r="AB1330" s="343">
        <v>0</v>
      </c>
      <c r="AC1330" s="343">
        <v>0</v>
      </c>
      <c r="AD1330" s="343">
        <v>0</v>
      </c>
      <c r="AE1330" s="343">
        <v>0</v>
      </c>
      <c r="AF1330" s="343">
        <v>0</v>
      </c>
      <c r="AG1330" s="343">
        <v>0</v>
      </c>
      <c r="AH1330" s="344">
        <v>0</v>
      </c>
      <c r="AI1330" s="344">
        <v>0</v>
      </c>
      <c r="AJ1330" s="403"/>
    </row>
    <row r="1331" spans="2:36" outlineLevel="1" x14ac:dyDescent="0.2">
      <c r="C1331" s="119" t="s">
        <v>162</v>
      </c>
      <c r="D1331" s="259"/>
      <c r="E1331" s="259"/>
      <c r="G1331" s="259"/>
      <c r="H1331" s="259"/>
      <c r="I1331" s="16"/>
      <c r="J1331" s="16"/>
      <c r="K1331" s="16"/>
      <c r="L1331" s="16"/>
      <c r="M1331" s="16"/>
      <c r="N1331" s="16"/>
      <c r="O1331" s="16"/>
      <c r="P1331" s="16"/>
      <c r="Q1331" s="16"/>
      <c r="R1331" s="16"/>
      <c r="S1331" s="259"/>
      <c r="T1331" s="259"/>
      <c r="U1331" s="16"/>
      <c r="V1331" s="16"/>
      <c r="W1331" s="16"/>
      <c r="X1331" s="259"/>
      <c r="Y1331" s="259"/>
      <c r="Z1331" s="16"/>
      <c r="AA1331" s="259"/>
      <c r="AB1331" s="259"/>
      <c r="AC1331" s="259"/>
      <c r="AD1331" s="259"/>
      <c r="AE1331" s="259"/>
      <c r="AF1331" s="259"/>
      <c r="AG1331" s="259"/>
      <c r="AH1331" s="259"/>
      <c r="AI1331" s="259"/>
      <c r="AJ1331" s="14"/>
    </row>
    <row r="1332" spans="2:36" s="11" customFormat="1" outlineLevel="1" x14ac:dyDescent="0.2">
      <c r="B1332" s="310"/>
      <c r="C1332" s="119" t="s">
        <v>162</v>
      </c>
      <c r="E1332" s="120" t="s">
        <v>318</v>
      </c>
      <c r="F1332" s="121"/>
      <c r="G1332" s="121"/>
      <c r="H1332" s="121"/>
      <c r="I1332" s="121"/>
      <c r="J1332" s="121"/>
      <c r="K1332" s="121"/>
      <c r="L1332" s="121"/>
      <c r="M1332" s="121"/>
      <c r="N1332" s="121"/>
      <c r="O1332" s="121"/>
      <c r="P1332" s="121"/>
      <c r="Q1332" s="122"/>
      <c r="R1332" s="123"/>
      <c r="S1332" s="123"/>
      <c r="T1332" s="123"/>
      <c r="U1332" s="123"/>
      <c r="V1332" s="123"/>
      <c r="W1332" s="123"/>
      <c r="X1332" s="123"/>
      <c r="Y1332" s="123"/>
      <c r="Z1332" s="123"/>
      <c r="AA1332" s="123"/>
      <c r="AB1332" s="123"/>
      <c r="AC1332" s="123"/>
      <c r="AD1332" s="123"/>
      <c r="AE1332" s="123"/>
      <c r="AF1332" s="123"/>
      <c r="AG1332" s="123"/>
      <c r="AH1332" s="123"/>
      <c r="AI1332" s="123"/>
    </row>
    <row r="1333" spans="2:36" outlineLevel="1" x14ac:dyDescent="0.2">
      <c r="C1333" s="119" t="s">
        <v>162</v>
      </c>
      <c r="D1333" s="259"/>
      <c r="E1333" s="259"/>
      <c r="F1333" s="259"/>
      <c r="G1333" s="259"/>
      <c r="H1333" s="259"/>
      <c r="I1333" s="16"/>
      <c r="J1333" s="16"/>
      <c r="K1333" s="16"/>
      <c r="L1333" s="16"/>
      <c r="M1333" s="16"/>
      <c r="N1333" s="16"/>
      <c r="O1333" s="16"/>
      <c r="P1333" s="16"/>
      <c r="Q1333" s="16"/>
      <c r="R1333" s="16"/>
      <c r="S1333" s="259"/>
      <c r="T1333" s="259"/>
      <c r="U1333" s="16"/>
      <c r="V1333" s="16"/>
      <c r="W1333" s="16"/>
      <c r="X1333" s="259"/>
      <c r="Y1333" s="259"/>
      <c r="Z1333" s="16"/>
      <c r="AA1333" s="259"/>
      <c r="AB1333" s="259"/>
      <c r="AC1333" s="259"/>
      <c r="AD1333" s="259"/>
      <c r="AE1333" s="259"/>
      <c r="AF1333" s="259"/>
      <c r="AG1333" s="259"/>
      <c r="AH1333" s="259"/>
      <c r="AI1333" s="259"/>
      <c r="AJ1333" s="14"/>
    </row>
    <row r="1334" spans="2:36" outlineLevel="1" x14ac:dyDescent="0.2">
      <c r="C1334" s="119" t="s">
        <v>162</v>
      </c>
      <c r="D1334" s="259"/>
      <c r="E1334" s="373" t="s">
        <v>319</v>
      </c>
      <c r="F1334" s="259"/>
      <c r="G1334" s="259"/>
      <c r="H1334" s="259"/>
      <c r="I1334" s="16"/>
      <c r="J1334" s="16"/>
      <c r="K1334" s="16"/>
      <c r="L1334" s="16"/>
      <c r="M1334" s="16"/>
      <c r="N1334" s="16"/>
      <c r="O1334" s="16"/>
      <c r="P1334" s="16"/>
      <c r="Q1334" s="16" t="s">
        <v>110</v>
      </c>
      <c r="R1334" s="340">
        <v>0</v>
      </c>
      <c r="S1334" s="341">
        <v>0</v>
      </c>
      <c r="T1334" s="341">
        <v>0</v>
      </c>
      <c r="U1334" s="341">
        <v>0</v>
      </c>
      <c r="V1334" s="341">
        <v>0</v>
      </c>
      <c r="W1334" s="342">
        <v>0</v>
      </c>
      <c r="X1334" s="341">
        <v>0</v>
      </c>
      <c r="Y1334" s="341">
        <v>0</v>
      </c>
      <c r="Z1334" s="341">
        <v>0</v>
      </c>
      <c r="AA1334" s="341">
        <v>0</v>
      </c>
      <c r="AB1334" s="343">
        <v>0</v>
      </c>
      <c r="AC1334" s="343">
        <v>0</v>
      </c>
      <c r="AD1334" s="343">
        <v>0</v>
      </c>
      <c r="AE1334" s="343">
        <v>0</v>
      </c>
      <c r="AF1334" s="343">
        <v>0</v>
      </c>
      <c r="AG1334" s="343">
        <v>0</v>
      </c>
      <c r="AH1334" s="344">
        <v>0</v>
      </c>
      <c r="AI1334" s="344">
        <v>0</v>
      </c>
      <c r="AJ1334" s="14"/>
    </row>
    <row r="1335" spans="2:36" outlineLevel="1" x14ac:dyDescent="0.2">
      <c r="C1335" s="119" t="s">
        <v>162</v>
      </c>
      <c r="D1335" s="259"/>
      <c r="E1335" s="373"/>
      <c r="F1335" s="259"/>
      <c r="G1335" s="259"/>
      <c r="H1335" s="259"/>
      <c r="I1335" s="16"/>
      <c r="J1335" s="16"/>
      <c r="K1335" s="16"/>
      <c r="L1335" s="16"/>
      <c r="M1335" s="16"/>
      <c r="N1335" s="16"/>
      <c r="O1335" s="16"/>
      <c r="P1335" s="16"/>
      <c r="Q1335" s="16"/>
      <c r="R1335" s="16"/>
      <c r="S1335" s="259"/>
      <c r="T1335" s="259"/>
      <c r="U1335" s="16"/>
      <c r="V1335" s="16"/>
      <c r="W1335" s="16"/>
      <c r="X1335" s="259"/>
      <c r="Y1335" s="259"/>
      <c r="Z1335" s="16"/>
      <c r="AA1335" s="259"/>
      <c r="AB1335" s="259"/>
      <c r="AC1335" s="259"/>
      <c r="AD1335" s="259"/>
      <c r="AE1335" s="259"/>
      <c r="AF1335" s="259"/>
      <c r="AG1335" s="259"/>
      <c r="AH1335" s="259"/>
      <c r="AI1335" s="259"/>
      <c r="AJ1335" s="14"/>
    </row>
    <row r="1336" spans="2:36" s="310" customFormat="1" outlineLevel="1" x14ac:dyDescent="0.2">
      <c r="C1336" s="119" t="s">
        <v>162</v>
      </c>
      <c r="D1336" s="329"/>
      <c r="E1336" s="328" t="s">
        <v>320</v>
      </c>
      <c r="F1336" s="329"/>
      <c r="G1336" s="329"/>
      <c r="H1336" s="329"/>
      <c r="I1336" s="330"/>
      <c r="J1336" s="330"/>
      <c r="K1336" s="330"/>
      <c r="L1336" s="330"/>
      <c r="M1336" s="330"/>
      <c r="N1336" s="330"/>
      <c r="O1336" s="330"/>
      <c r="P1336" s="330"/>
      <c r="Q1336" s="16" t="s">
        <v>110</v>
      </c>
      <c r="R1336" s="404">
        <v>0</v>
      </c>
      <c r="S1336" s="405">
        <v>0</v>
      </c>
      <c r="T1336" s="405">
        <v>0</v>
      </c>
      <c r="U1336" s="405">
        <v>0</v>
      </c>
      <c r="V1336" s="405">
        <v>0</v>
      </c>
      <c r="W1336" s="405">
        <v>0</v>
      </c>
      <c r="X1336" s="405">
        <v>0</v>
      </c>
      <c r="Y1336" s="405">
        <v>0</v>
      </c>
      <c r="Z1336" s="405">
        <v>0</v>
      </c>
      <c r="AA1336" s="405">
        <v>0</v>
      </c>
      <c r="AB1336" s="405">
        <v>0</v>
      </c>
      <c r="AC1336" s="405">
        <v>0</v>
      </c>
      <c r="AD1336" s="405">
        <v>0</v>
      </c>
      <c r="AE1336" s="405">
        <v>0</v>
      </c>
      <c r="AF1336" s="405">
        <v>0</v>
      </c>
      <c r="AG1336" s="405">
        <v>0</v>
      </c>
      <c r="AH1336" s="406">
        <v>0</v>
      </c>
      <c r="AI1336" s="406">
        <v>0</v>
      </c>
      <c r="AJ1336" s="403"/>
    </row>
    <row r="1337" spans="2:36" s="310" customFormat="1" outlineLevel="1" x14ac:dyDescent="0.2">
      <c r="D1337" s="329"/>
      <c r="E1337" s="329"/>
      <c r="F1337" s="329"/>
      <c r="G1337" s="329"/>
      <c r="H1337" s="329"/>
      <c r="I1337" s="330"/>
      <c r="J1337" s="330"/>
      <c r="K1337" s="330"/>
      <c r="L1337" s="330"/>
      <c r="M1337" s="330"/>
      <c r="N1337" s="330"/>
      <c r="O1337" s="330"/>
      <c r="P1337" s="330"/>
      <c r="Q1337" s="330"/>
      <c r="R1337" s="330"/>
      <c r="S1337" s="329"/>
      <c r="T1337" s="329"/>
      <c r="U1337" s="330"/>
      <c r="V1337" s="330"/>
      <c r="W1337" s="330"/>
      <c r="X1337" s="329"/>
      <c r="Y1337" s="329"/>
      <c r="Z1337" s="330"/>
      <c r="AA1337" s="329"/>
      <c r="AB1337" s="329"/>
      <c r="AC1337" s="329"/>
      <c r="AD1337" s="329"/>
      <c r="AE1337" s="329"/>
      <c r="AF1337" s="329"/>
      <c r="AG1337" s="329"/>
      <c r="AH1337" s="329"/>
      <c r="AI1337" s="329"/>
      <c r="AJ1337" s="403"/>
    </row>
    <row r="1338" spans="2:36" x14ac:dyDescent="0.2">
      <c r="C1338" s="116" t="s">
        <v>163</v>
      </c>
      <c r="D1338" s="67" t="s">
        <v>164</v>
      </c>
      <c r="E1338" s="67"/>
      <c r="F1338" s="67"/>
      <c r="G1338" s="67" t="s">
        <v>298</v>
      </c>
      <c r="H1338" s="102"/>
      <c r="I1338" s="67"/>
      <c r="J1338" s="67"/>
      <c r="K1338" s="102"/>
      <c r="L1338" s="67"/>
      <c r="M1338" s="67"/>
      <c r="N1338" s="67"/>
      <c r="O1338" s="67"/>
      <c r="P1338" s="67"/>
      <c r="Q1338" s="117" t="s">
        <v>110</v>
      </c>
      <c r="R1338" s="118">
        <v>0</v>
      </c>
      <c r="S1338" s="118">
        <v>0</v>
      </c>
      <c r="T1338" s="118">
        <v>0</v>
      </c>
      <c r="U1338" s="118">
        <v>0</v>
      </c>
      <c r="V1338" s="118">
        <v>0</v>
      </c>
      <c r="W1338" s="118">
        <v>0</v>
      </c>
      <c r="X1338" s="118">
        <v>0</v>
      </c>
      <c r="Y1338" s="118">
        <v>0</v>
      </c>
      <c r="Z1338" s="118">
        <v>0</v>
      </c>
      <c r="AA1338" s="118">
        <v>0</v>
      </c>
      <c r="AB1338" s="118">
        <v>0</v>
      </c>
      <c r="AC1338" s="118">
        <v>0</v>
      </c>
      <c r="AD1338" s="118">
        <v>0</v>
      </c>
      <c r="AE1338" s="118">
        <v>0</v>
      </c>
      <c r="AF1338" s="118">
        <v>0</v>
      </c>
      <c r="AG1338" s="118">
        <v>0</v>
      </c>
      <c r="AH1338" s="118">
        <v>0</v>
      </c>
      <c r="AI1338" s="118">
        <v>0</v>
      </c>
    </row>
    <row r="1339" spans="2:36" s="11" customFormat="1" outlineLevel="1" x14ac:dyDescent="0.2">
      <c r="B1339" s="310"/>
      <c r="C1339" s="119" t="s">
        <v>163</v>
      </c>
      <c r="E1339" s="120" t="s">
        <v>299</v>
      </c>
      <c r="F1339" s="121"/>
      <c r="G1339" s="121"/>
      <c r="H1339" s="121"/>
      <c r="I1339" s="121"/>
      <c r="J1339" s="121"/>
      <c r="K1339" s="121"/>
      <c r="L1339" s="121"/>
      <c r="M1339" s="121"/>
      <c r="N1339" s="121"/>
      <c r="O1339" s="121"/>
      <c r="P1339" s="121"/>
      <c r="Q1339" s="122"/>
      <c r="R1339" s="123"/>
      <c r="S1339" s="123"/>
      <c r="T1339" s="123"/>
      <c r="U1339" s="123"/>
      <c r="V1339" s="123"/>
      <c r="W1339" s="123"/>
      <c r="X1339" s="123"/>
      <c r="Y1339" s="123"/>
      <c r="Z1339" s="123"/>
      <c r="AA1339" s="123"/>
      <c r="AB1339" s="123"/>
      <c r="AC1339" s="123"/>
      <c r="AD1339" s="123"/>
      <c r="AE1339" s="123"/>
      <c r="AF1339" s="123"/>
      <c r="AG1339" s="123"/>
      <c r="AH1339" s="123"/>
      <c r="AI1339" s="123"/>
    </row>
    <row r="1340" spans="2:36" s="11" customFormat="1" outlineLevel="1" x14ac:dyDescent="0.2">
      <c r="B1340" s="310"/>
      <c r="C1340" s="119" t="s">
        <v>163</v>
      </c>
      <c r="E1340" s="359"/>
      <c r="F1340" s="309"/>
      <c r="G1340" s="309"/>
      <c r="H1340" s="309"/>
      <c r="I1340" s="309"/>
      <c r="J1340" s="309"/>
      <c r="K1340" s="309"/>
      <c r="L1340" s="309"/>
      <c r="M1340" s="309"/>
      <c r="N1340" s="309"/>
      <c r="O1340" s="309"/>
      <c r="P1340" s="309"/>
      <c r="Q1340" s="360"/>
      <c r="R1340" s="361"/>
      <c r="S1340" s="361"/>
      <c r="T1340" s="361"/>
      <c r="U1340" s="361"/>
      <c r="V1340" s="361"/>
      <c r="W1340" s="361"/>
      <c r="X1340" s="361"/>
      <c r="Y1340" s="361"/>
      <c r="Z1340" s="361"/>
      <c r="AA1340" s="361"/>
      <c r="AB1340" s="361"/>
      <c r="AC1340" s="361"/>
      <c r="AD1340" s="361"/>
      <c r="AE1340" s="361"/>
      <c r="AF1340" s="361"/>
      <c r="AG1340" s="361"/>
      <c r="AH1340" s="361"/>
      <c r="AI1340" s="361"/>
    </row>
    <row r="1341" spans="2:36" outlineLevel="1" x14ac:dyDescent="0.2">
      <c r="C1341" s="119" t="s">
        <v>163</v>
      </c>
      <c r="D1341" s="329"/>
      <c r="E1341" s="124" t="s">
        <v>300</v>
      </c>
      <c r="F1341" s="329"/>
      <c r="G1341" s="329"/>
      <c r="H1341" s="329"/>
      <c r="I1341" s="330"/>
      <c r="J1341" s="330"/>
      <c r="K1341" s="330"/>
      <c r="L1341" s="330"/>
      <c r="M1341" s="330"/>
      <c r="N1341" s="330"/>
      <c r="O1341" s="330"/>
      <c r="P1341" s="330"/>
      <c r="Q1341" s="16" t="s">
        <v>110</v>
      </c>
      <c r="R1341" s="299">
        <v>0</v>
      </c>
      <c r="S1341" s="300">
        <v>0</v>
      </c>
      <c r="T1341" s="300">
        <v>0</v>
      </c>
      <c r="U1341" s="300">
        <v>0</v>
      </c>
      <c r="V1341" s="300">
        <v>0</v>
      </c>
      <c r="W1341" s="301">
        <v>0</v>
      </c>
      <c r="X1341" s="300">
        <v>0</v>
      </c>
      <c r="Y1341" s="300">
        <v>0</v>
      </c>
      <c r="Z1341" s="300">
        <v>0</v>
      </c>
      <c r="AA1341" s="300">
        <v>0</v>
      </c>
      <c r="AB1341" s="302">
        <v>0</v>
      </c>
      <c r="AC1341" s="302">
        <v>0</v>
      </c>
      <c r="AD1341" s="302">
        <v>0</v>
      </c>
      <c r="AE1341" s="302">
        <v>0</v>
      </c>
      <c r="AF1341" s="302">
        <v>0</v>
      </c>
      <c r="AG1341" s="302">
        <v>0</v>
      </c>
      <c r="AH1341" s="348">
        <v>0</v>
      </c>
      <c r="AI1341" s="348">
        <v>0</v>
      </c>
      <c r="AJ1341" s="14"/>
    </row>
    <row r="1342" spans="2:36" outlineLevel="1" x14ac:dyDescent="0.2">
      <c r="C1342" s="119" t="s">
        <v>163</v>
      </c>
      <c r="D1342" s="329"/>
      <c r="E1342" s="124" t="s">
        <v>231</v>
      </c>
      <c r="F1342" s="329"/>
      <c r="G1342" s="329"/>
      <c r="H1342" s="329"/>
      <c r="I1342" s="330"/>
      <c r="J1342" s="330"/>
      <c r="K1342" s="330"/>
      <c r="L1342" s="330"/>
      <c r="M1342" s="330"/>
      <c r="N1342" s="330"/>
      <c r="O1342" s="330"/>
      <c r="P1342" s="330"/>
      <c r="Q1342" s="16" t="s">
        <v>110</v>
      </c>
      <c r="R1342" s="314">
        <v>0</v>
      </c>
      <c r="S1342" s="315">
        <v>0</v>
      </c>
      <c r="T1342" s="315">
        <v>0</v>
      </c>
      <c r="U1342" s="315">
        <v>0</v>
      </c>
      <c r="V1342" s="315">
        <v>0</v>
      </c>
      <c r="W1342" s="316">
        <v>0</v>
      </c>
      <c r="X1342" s="315">
        <v>0</v>
      </c>
      <c r="Y1342" s="315">
        <v>0</v>
      </c>
      <c r="Z1342" s="315">
        <v>0</v>
      </c>
      <c r="AA1342" s="315">
        <v>0</v>
      </c>
      <c r="AB1342" s="5">
        <v>0</v>
      </c>
      <c r="AC1342" s="5">
        <v>0</v>
      </c>
      <c r="AD1342" s="5">
        <v>0</v>
      </c>
      <c r="AE1342" s="5">
        <v>0</v>
      </c>
      <c r="AF1342" s="5">
        <v>0</v>
      </c>
      <c r="AG1342" s="5">
        <v>0</v>
      </c>
      <c r="AH1342" s="350">
        <v>0</v>
      </c>
      <c r="AI1342" s="350">
        <v>0</v>
      </c>
      <c r="AJ1342" s="14"/>
    </row>
    <row r="1343" spans="2:36" outlineLevel="1" x14ac:dyDescent="0.2">
      <c r="C1343" s="119" t="s">
        <v>163</v>
      </c>
      <c r="D1343" s="329"/>
      <c r="E1343" s="328" t="s">
        <v>230</v>
      </c>
      <c r="F1343" s="329"/>
      <c r="G1343" s="329"/>
      <c r="H1343" s="329"/>
      <c r="I1343" s="330"/>
      <c r="J1343" s="330"/>
      <c r="K1343" s="330"/>
      <c r="L1343" s="330"/>
      <c r="M1343" s="330"/>
      <c r="N1343" s="330"/>
      <c r="O1343" s="330"/>
      <c r="P1343" s="330"/>
      <c r="Q1343" s="16" t="s">
        <v>110</v>
      </c>
      <c r="R1343" s="314">
        <v>0</v>
      </c>
      <c r="S1343" s="315">
        <v>0</v>
      </c>
      <c r="T1343" s="315">
        <v>0</v>
      </c>
      <c r="U1343" s="315">
        <v>0</v>
      </c>
      <c r="V1343" s="315">
        <v>0</v>
      </c>
      <c r="W1343" s="316">
        <v>0</v>
      </c>
      <c r="X1343" s="315">
        <v>0</v>
      </c>
      <c r="Y1343" s="315">
        <v>0</v>
      </c>
      <c r="Z1343" s="315">
        <v>0</v>
      </c>
      <c r="AA1343" s="315">
        <v>0</v>
      </c>
      <c r="AB1343" s="5">
        <v>0</v>
      </c>
      <c r="AC1343" s="5">
        <v>0</v>
      </c>
      <c r="AD1343" s="5">
        <v>0</v>
      </c>
      <c r="AE1343" s="5">
        <v>0</v>
      </c>
      <c r="AF1343" s="5">
        <v>0</v>
      </c>
      <c r="AG1343" s="5">
        <v>0</v>
      </c>
      <c r="AH1343" s="350">
        <v>0</v>
      </c>
      <c r="AI1343" s="350">
        <v>0</v>
      </c>
      <c r="AJ1343" s="14"/>
    </row>
    <row r="1344" spans="2:36" outlineLevel="1" x14ac:dyDescent="0.2">
      <c r="C1344" s="119" t="s">
        <v>163</v>
      </c>
      <c r="D1344" s="329"/>
      <c r="E1344" s="328" t="s">
        <v>17</v>
      </c>
      <c r="F1344" s="329"/>
      <c r="G1344" s="329"/>
      <c r="H1344" s="329"/>
      <c r="I1344" s="330"/>
      <c r="J1344" s="330"/>
      <c r="K1344" s="330"/>
      <c r="L1344" s="330"/>
      <c r="M1344" s="330"/>
      <c r="N1344" s="330"/>
      <c r="O1344" s="330"/>
      <c r="P1344" s="330"/>
      <c r="Q1344" s="16" t="s">
        <v>110</v>
      </c>
      <c r="R1344" s="314"/>
      <c r="S1344" s="315"/>
      <c r="T1344" s="315"/>
      <c r="U1344" s="315"/>
      <c r="V1344" s="315"/>
      <c r="W1344" s="316"/>
      <c r="X1344" s="315"/>
      <c r="Y1344" s="315"/>
      <c r="Z1344" s="315"/>
      <c r="AA1344" s="315"/>
      <c r="AB1344" s="5"/>
      <c r="AC1344" s="5"/>
      <c r="AD1344" s="5"/>
      <c r="AE1344" s="5"/>
      <c r="AF1344" s="5"/>
      <c r="AG1344" s="5"/>
      <c r="AH1344" s="350"/>
      <c r="AI1344" s="350"/>
      <c r="AJ1344" s="14"/>
    </row>
    <row r="1345" spans="2:36" outlineLevel="1" x14ac:dyDescent="0.2">
      <c r="C1345" s="119" t="s">
        <v>163</v>
      </c>
      <c r="D1345" s="329"/>
      <c r="E1345" s="328" t="s">
        <v>266</v>
      </c>
      <c r="F1345" s="329"/>
      <c r="G1345" s="329"/>
      <c r="H1345" s="329"/>
      <c r="I1345" s="330"/>
      <c r="J1345" s="330"/>
      <c r="K1345" s="330"/>
      <c r="L1345" s="330"/>
      <c r="M1345" s="330"/>
      <c r="N1345" s="330"/>
      <c r="O1345" s="330"/>
      <c r="P1345" s="330"/>
      <c r="Q1345" s="16" t="s">
        <v>110</v>
      </c>
      <c r="R1345" s="314">
        <v>0</v>
      </c>
      <c r="S1345" s="315">
        <v>0</v>
      </c>
      <c r="T1345" s="315">
        <v>0</v>
      </c>
      <c r="U1345" s="315">
        <v>0</v>
      </c>
      <c r="V1345" s="315">
        <v>0</v>
      </c>
      <c r="W1345" s="316">
        <v>0</v>
      </c>
      <c r="X1345" s="315">
        <v>0</v>
      </c>
      <c r="Y1345" s="315">
        <v>0</v>
      </c>
      <c r="Z1345" s="315">
        <v>0</v>
      </c>
      <c r="AA1345" s="315">
        <v>0</v>
      </c>
      <c r="AB1345" s="5">
        <v>0</v>
      </c>
      <c r="AC1345" s="5">
        <v>0</v>
      </c>
      <c r="AD1345" s="5">
        <v>0</v>
      </c>
      <c r="AE1345" s="5">
        <v>0</v>
      </c>
      <c r="AF1345" s="5">
        <v>0</v>
      </c>
      <c r="AG1345" s="5">
        <v>0</v>
      </c>
      <c r="AH1345" s="350">
        <v>0</v>
      </c>
      <c r="AI1345" s="350">
        <v>0</v>
      </c>
      <c r="AJ1345" s="14"/>
    </row>
    <row r="1346" spans="2:36" outlineLevel="1" x14ac:dyDescent="0.2">
      <c r="C1346" s="119" t="s">
        <v>163</v>
      </c>
      <c r="D1346" s="329"/>
      <c r="E1346" s="328" t="s">
        <v>267</v>
      </c>
      <c r="F1346" s="329"/>
      <c r="G1346" s="329"/>
      <c r="H1346" s="329"/>
      <c r="I1346" s="330"/>
      <c r="J1346" s="330"/>
      <c r="K1346" s="330"/>
      <c r="L1346" s="330"/>
      <c r="M1346" s="330"/>
      <c r="N1346" s="330"/>
      <c r="O1346" s="330"/>
      <c r="P1346" s="330"/>
      <c r="Q1346" s="16" t="s">
        <v>110</v>
      </c>
      <c r="R1346" s="304">
        <v>0</v>
      </c>
      <c r="S1346" s="305">
        <v>0</v>
      </c>
      <c r="T1346" s="305">
        <v>0</v>
      </c>
      <c r="U1346" s="305">
        <v>0</v>
      </c>
      <c r="V1346" s="305">
        <v>0</v>
      </c>
      <c r="W1346" s="306">
        <v>0</v>
      </c>
      <c r="X1346" s="305">
        <v>0</v>
      </c>
      <c r="Y1346" s="305">
        <v>0</v>
      </c>
      <c r="Z1346" s="305">
        <v>0</v>
      </c>
      <c r="AA1346" s="305">
        <v>0</v>
      </c>
      <c r="AB1346" s="307">
        <v>0</v>
      </c>
      <c r="AC1346" s="307">
        <v>0</v>
      </c>
      <c r="AD1346" s="307">
        <v>0</v>
      </c>
      <c r="AE1346" s="307">
        <v>0</v>
      </c>
      <c r="AF1346" s="307">
        <v>0</v>
      </c>
      <c r="AG1346" s="307">
        <v>0</v>
      </c>
      <c r="AH1346" s="362">
        <v>0</v>
      </c>
      <c r="AI1346" s="362">
        <v>0</v>
      </c>
      <c r="AJ1346" s="14"/>
    </row>
    <row r="1347" spans="2:36" outlineLevel="1" x14ac:dyDescent="0.2">
      <c r="C1347" s="119" t="s">
        <v>163</v>
      </c>
      <c r="D1347" s="329"/>
      <c r="E1347" s="328" t="s">
        <v>301</v>
      </c>
      <c r="F1347" s="329"/>
      <c r="G1347" s="329"/>
      <c r="H1347" s="329"/>
      <c r="I1347" s="330"/>
      <c r="J1347" s="330"/>
      <c r="K1347" s="330"/>
      <c r="L1347" s="330"/>
      <c r="M1347" s="330"/>
      <c r="N1347" s="330"/>
      <c r="O1347" s="330"/>
      <c r="P1347" s="330"/>
      <c r="Q1347" s="16"/>
      <c r="R1347" s="5"/>
      <c r="S1347" s="5"/>
      <c r="T1347" s="5"/>
      <c r="U1347" s="5"/>
      <c r="V1347" s="5"/>
      <c r="W1347" s="5"/>
      <c r="X1347" s="5"/>
      <c r="Y1347" s="5"/>
      <c r="Z1347" s="5"/>
      <c r="AA1347" s="5"/>
      <c r="AB1347" s="5"/>
      <c r="AC1347" s="5"/>
      <c r="AD1347" s="5"/>
      <c r="AE1347" s="5"/>
      <c r="AF1347" s="5"/>
      <c r="AG1347" s="5"/>
      <c r="AH1347" s="5"/>
      <c r="AI1347" s="5"/>
      <c r="AJ1347" s="14"/>
    </row>
    <row r="1348" spans="2:36" outlineLevel="1" x14ac:dyDescent="0.2">
      <c r="C1348" s="119" t="s">
        <v>163</v>
      </c>
      <c r="D1348" s="329"/>
      <c r="F1348" s="329" t="s">
        <v>270</v>
      </c>
      <c r="G1348" s="329"/>
      <c r="H1348" s="329"/>
      <c r="I1348" s="330"/>
      <c r="J1348" s="330"/>
      <c r="K1348" s="330"/>
      <c r="L1348" s="330"/>
      <c r="M1348" s="330"/>
      <c r="N1348" s="330"/>
      <c r="O1348" s="330"/>
      <c r="P1348" s="330"/>
      <c r="Q1348" s="16" t="s">
        <v>110</v>
      </c>
      <c r="R1348" s="314">
        <v>0</v>
      </c>
      <c r="S1348" s="315">
        <v>0</v>
      </c>
      <c r="T1348" s="315">
        <v>0</v>
      </c>
      <c r="U1348" s="315">
        <v>0</v>
      </c>
      <c r="V1348" s="315">
        <v>0</v>
      </c>
      <c r="W1348" s="316">
        <v>0</v>
      </c>
      <c r="X1348" s="315">
        <v>0</v>
      </c>
      <c r="Y1348" s="315">
        <v>0</v>
      </c>
      <c r="Z1348" s="315">
        <v>0</v>
      </c>
      <c r="AA1348" s="315">
        <v>0</v>
      </c>
      <c r="AB1348" s="5">
        <v>0</v>
      </c>
      <c r="AC1348" s="5">
        <v>0</v>
      </c>
      <c r="AD1348" s="5">
        <v>0</v>
      </c>
      <c r="AE1348" s="5">
        <v>0</v>
      </c>
      <c r="AF1348" s="5">
        <v>0</v>
      </c>
      <c r="AG1348" s="5">
        <v>0</v>
      </c>
      <c r="AH1348" s="350">
        <v>0</v>
      </c>
      <c r="AI1348" s="350">
        <v>0</v>
      </c>
      <c r="AJ1348" s="14"/>
    </row>
    <row r="1349" spans="2:36" outlineLevel="1" x14ac:dyDescent="0.2">
      <c r="C1349" s="119" t="s">
        <v>163</v>
      </c>
      <c r="D1349" s="329"/>
      <c r="E1349" s="329"/>
      <c r="F1349" s="329" t="s">
        <v>271</v>
      </c>
      <c r="G1349" s="329"/>
      <c r="H1349" s="329"/>
      <c r="I1349" s="330"/>
      <c r="J1349" s="330"/>
      <c r="K1349" s="330"/>
      <c r="L1349" s="330"/>
      <c r="M1349" s="330"/>
      <c r="N1349" s="330"/>
      <c r="O1349" s="330"/>
      <c r="P1349" s="330"/>
      <c r="Q1349" s="16" t="s">
        <v>110</v>
      </c>
      <c r="R1349" s="314">
        <v>0</v>
      </c>
      <c r="S1349" s="315">
        <v>0</v>
      </c>
      <c r="T1349" s="315">
        <v>0</v>
      </c>
      <c r="U1349" s="315">
        <v>0</v>
      </c>
      <c r="V1349" s="315">
        <v>0</v>
      </c>
      <c r="W1349" s="316">
        <v>0</v>
      </c>
      <c r="X1349" s="315">
        <v>0</v>
      </c>
      <c r="Y1349" s="315">
        <v>0</v>
      </c>
      <c r="Z1349" s="315">
        <v>0</v>
      </c>
      <c r="AA1349" s="315">
        <v>0</v>
      </c>
      <c r="AB1349" s="5">
        <v>0</v>
      </c>
      <c r="AC1349" s="5">
        <v>0</v>
      </c>
      <c r="AD1349" s="5">
        <v>0</v>
      </c>
      <c r="AE1349" s="5">
        <v>0</v>
      </c>
      <c r="AF1349" s="5">
        <v>0</v>
      </c>
      <c r="AG1349" s="5">
        <v>0</v>
      </c>
      <c r="AH1349" s="350">
        <v>0</v>
      </c>
      <c r="AI1349" s="350">
        <v>0</v>
      </c>
      <c r="AJ1349" s="14"/>
    </row>
    <row r="1350" spans="2:36" outlineLevel="1" x14ac:dyDescent="0.2">
      <c r="C1350" s="119" t="s">
        <v>163</v>
      </c>
      <c r="D1350" s="329"/>
      <c r="E1350" s="329"/>
      <c r="F1350" s="329" t="s">
        <v>290</v>
      </c>
      <c r="G1350" s="329"/>
      <c r="H1350" s="329"/>
      <c r="I1350" s="330"/>
      <c r="J1350" s="330"/>
      <c r="K1350" s="330"/>
      <c r="L1350" s="330"/>
      <c r="M1350" s="330"/>
      <c r="N1350" s="330"/>
      <c r="O1350" s="330"/>
      <c r="P1350" s="330"/>
      <c r="Q1350" s="16" t="s">
        <v>110</v>
      </c>
      <c r="R1350" s="304">
        <v>0</v>
      </c>
      <c r="S1350" s="305">
        <v>0</v>
      </c>
      <c r="T1350" s="305">
        <v>0</v>
      </c>
      <c r="U1350" s="305">
        <v>0</v>
      </c>
      <c r="V1350" s="305">
        <v>0</v>
      </c>
      <c r="W1350" s="306">
        <v>0</v>
      </c>
      <c r="X1350" s="305">
        <v>0</v>
      </c>
      <c r="Y1350" s="305">
        <v>0</v>
      </c>
      <c r="Z1350" s="305">
        <v>0</v>
      </c>
      <c r="AA1350" s="305">
        <v>0</v>
      </c>
      <c r="AB1350" s="307">
        <v>0</v>
      </c>
      <c r="AC1350" s="307">
        <v>0</v>
      </c>
      <c r="AD1350" s="307">
        <v>0</v>
      </c>
      <c r="AE1350" s="307">
        <v>0</v>
      </c>
      <c r="AF1350" s="307">
        <v>0</v>
      </c>
      <c r="AG1350" s="307">
        <v>0</v>
      </c>
      <c r="AH1350" s="362">
        <v>0</v>
      </c>
      <c r="AI1350" s="362">
        <v>0</v>
      </c>
      <c r="AJ1350" s="14"/>
    </row>
    <row r="1351" spans="2:36" outlineLevel="1" x14ac:dyDescent="0.2">
      <c r="C1351" s="119" t="s">
        <v>163</v>
      </c>
      <c r="D1351" s="329"/>
      <c r="E1351" s="329"/>
      <c r="F1351" s="363" t="s">
        <v>302</v>
      </c>
      <c r="G1351" s="364"/>
      <c r="H1351" s="364"/>
      <c r="I1351" s="365"/>
      <c r="J1351" s="365"/>
      <c r="K1351" s="365"/>
      <c r="L1351" s="365"/>
      <c r="M1351" s="365"/>
      <c r="N1351" s="365"/>
      <c r="O1351" s="365"/>
      <c r="P1351" s="365"/>
      <c r="Q1351" s="366" t="s">
        <v>110</v>
      </c>
      <c r="R1351" s="367">
        <v>0</v>
      </c>
      <c r="S1351" s="368">
        <v>0</v>
      </c>
      <c r="T1351" s="368">
        <v>0</v>
      </c>
      <c r="U1351" s="368">
        <v>0</v>
      </c>
      <c r="V1351" s="368">
        <v>0</v>
      </c>
      <c r="W1351" s="369">
        <v>0</v>
      </c>
      <c r="X1351" s="368">
        <v>0</v>
      </c>
      <c r="Y1351" s="368">
        <v>0</v>
      </c>
      <c r="Z1351" s="368">
        <v>0</v>
      </c>
      <c r="AA1351" s="368">
        <v>0</v>
      </c>
      <c r="AB1351" s="327">
        <v>0</v>
      </c>
      <c r="AC1351" s="327">
        <v>0</v>
      </c>
      <c r="AD1351" s="327">
        <v>0</v>
      </c>
      <c r="AE1351" s="327">
        <v>0</v>
      </c>
      <c r="AF1351" s="327">
        <v>0</v>
      </c>
      <c r="AG1351" s="327">
        <v>0</v>
      </c>
      <c r="AH1351" s="370">
        <v>0</v>
      </c>
      <c r="AI1351" s="370">
        <v>0</v>
      </c>
      <c r="AJ1351" s="14"/>
    </row>
    <row r="1352" spans="2:36" outlineLevel="1" x14ac:dyDescent="0.2">
      <c r="C1352" s="119" t="s">
        <v>163</v>
      </c>
      <c r="D1352" s="329"/>
      <c r="E1352" s="329"/>
      <c r="F1352" s="371" t="s">
        <v>303</v>
      </c>
      <c r="G1352" s="329"/>
      <c r="H1352" s="329"/>
      <c r="I1352" s="330"/>
      <c r="J1352" s="330"/>
      <c r="K1352" s="330"/>
      <c r="L1352" s="330"/>
      <c r="M1352" s="330"/>
      <c r="N1352" s="330"/>
      <c r="O1352" s="330"/>
      <c r="P1352" s="330"/>
      <c r="Q1352" s="16" t="s">
        <v>110</v>
      </c>
      <c r="R1352" s="314">
        <v>0</v>
      </c>
      <c r="S1352" s="315">
        <v>0</v>
      </c>
      <c r="T1352" s="315">
        <v>0</v>
      </c>
      <c r="U1352" s="315">
        <v>0</v>
      </c>
      <c r="V1352" s="315">
        <v>0</v>
      </c>
      <c r="W1352" s="316">
        <v>0</v>
      </c>
      <c r="X1352" s="315">
        <v>0</v>
      </c>
      <c r="Y1352" s="315">
        <v>0</v>
      </c>
      <c r="Z1352" s="315">
        <v>0</v>
      </c>
      <c r="AA1352" s="315">
        <v>0</v>
      </c>
      <c r="AB1352" s="5">
        <v>0</v>
      </c>
      <c r="AC1352" s="5">
        <v>0</v>
      </c>
      <c r="AD1352" s="5">
        <v>0</v>
      </c>
      <c r="AE1352" s="5">
        <v>0</v>
      </c>
      <c r="AF1352" s="5">
        <v>0</v>
      </c>
      <c r="AG1352" s="5">
        <v>0</v>
      </c>
      <c r="AH1352" s="350">
        <v>0</v>
      </c>
      <c r="AI1352" s="350">
        <v>0</v>
      </c>
      <c r="AJ1352" s="14"/>
    </row>
    <row r="1353" spans="2:36" outlineLevel="1" x14ac:dyDescent="0.2">
      <c r="C1353" s="119" t="s">
        <v>163</v>
      </c>
      <c r="D1353" s="329"/>
      <c r="E1353" s="329"/>
      <c r="F1353" s="372"/>
      <c r="G1353" s="329"/>
      <c r="H1353" s="329"/>
      <c r="I1353" s="330"/>
      <c r="J1353" s="330"/>
      <c r="K1353" s="330"/>
      <c r="L1353" s="330"/>
      <c r="M1353" s="330"/>
      <c r="N1353" s="330"/>
      <c r="O1353" s="330"/>
      <c r="P1353" s="330"/>
      <c r="Q1353" s="16"/>
      <c r="R1353" s="304"/>
      <c r="S1353" s="305"/>
      <c r="T1353" s="305"/>
      <c r="U1353" s="305"/>
      <c r="V1353" s="305"/>
      <c r="W1353" s="306"/>
      <c r="X1353" s="305"/>
      <c r="Y1353" s="305"/>
      <c r="Z1353" s="305"/>
      <c r="AA1353" s="305"/>
      <c r="AB1353" s="307"/>
      <c r="AC1353" s="307"/>
      <c r="AD1353" s="307"/>
      <c r="AE1353" s="307"/>
      <c r="AF1353" s="307"/>
      <c r="AG1353" s="307"/>
      <c r="AH1353" s="362"/>
      <c r="AI1353" s="362"/>
      <c r="AJ1353" s="14"/>
    </row>
    <row r="1354" spans="2:36" outlineLevel="1" x14ac:dyDescent="0.2">
      <c r="C1354" s="119" t="s">
        <v>163</v>
      </c>
      <c r="D1354" s="329"/>
      <c r="E1354" s="329"/>
      <c r="F1354" s="329"/>
      <c r="G1354" s="329"/>
      <c r="H1354" s="329"/>
      <c r="I1354" s="330"/>
      <c r="J1354" s="330"/>
      <c r="K1354" s="330"/>
      <c r="L1354" s="330"/>
      <c r="M1354" s="330"/>
      <c r="N1354" s="330"/>
      <c r="O1354" s="330"/>
      <c r="P1354" s="330"/>
      <c r="Q1354" s="330"/>
      <c r="R1354" s="330"/>
      <c r="S1354" s="329"/>
      <c r="T1354" s="329"/>
      <c r="U1354" s="330"/>
      <c r="V1354" s="330"/>
      <c r="W1354" s="330"/>
      <c r="X1354" s="329"/>
      <c r="Y1354" s="329"/>
      <c r="Z1354" s="330"/>
      <c r="AA1354" s="329"/>
      <c r="AB1354" s="329"/>
      <c r="AC1354" s="329"/>
      <c r="AD1354" s="329"/>
      <c r="AE1354" s="329"/>
      <c r="AF1354" s="329"/>
      <c r="AG1354" s="329"/>
      <c r="AH1354" s="329"/>
      <c r="AI1354" s="329"/>
      <c r="AJ1354" s="14"/>
    </row>
    <row r="1355" spans="2:36" s="11" customFormat="1" outlineLevel="1" x14ac:dyDescent="0.2">
      <c r="B1355" s="310"/>
      <c r="C1355" s="119" t="s">
        <v>163</v>
      </c>
      <c r="E1355" s="120" t="s">
        <v>304</v>
      </c>
      <c r="F1355" s="121"/>
      <c r="G1355" s="121"/>
      <c r="H1355" s="121"/>
      <c r="I1355" s="121"/>
      <c r="J1355" s="121"/>
      <c r="K1355" s="121"/>
      <c r="L1355" s="121"/>
      <c r="M1355" s="121"/>
      <c r="N1355" s="121"/>
      <c r="O1355" s="121"/>
      <c r="P1355" s="121"/>
      <c r="Q1355" s="122"/>
      <c r="R1355" s="123"/>
      <c r="S1355" s="123"/>
      <c r="T1355" s="123"/>
      <c r="U1355" s="123"/>
      <c r="V1355" s="123"/>
      <c r="W1355" s="123"/>
      <c r="X1355" s="123"/>
      <c r="Y1355" s="123"/>
      <c r="Z1355" s="123"/>
      <c r="AA1355" s="123"/>
      <c r="AB1355" s="123"/>
      <c r="AC1355" s="123"/>
      <c r="AD1355" s="123"/>
      <c r="AE1355" s="123"/>
      <c r="AF1355" s="123"/>
      <c r="AG1355" s="123"/>
      <c r="AH1355" s="123"/>
      <c r="AI1355" s="123"/>
    </row>
    <row r="1356" spans="2:36" s="11" customFormat="1" outlineLevel="1" x14ac:dyDescent="0.2">
      <c r="B1356" s="310"/>
      <c r="C1356" s="119" t="s">
        <v>163</v>
      </c>
      <c r="E1356" s="373" t="s">
        <v>305</v>
      </c>
      <c r="F1356" s="309"/>
      <c r="G1356" s="309"/>
      <c r="H1356" s="309"/>
      <c r="I1356" s="309"/>
      <c r="J1356" s="309"/>
      <c r="K1356" s="309"/>
      <c r="L1356" s="309"/>
      <c r="M1356" s="309"/>
      <c r="N1356" s="309"/>
      <c r="O1356" s="309"/>
      <c r="P1356" s="309"/>
      <c r="Q1356" s="360"/>
      <c r="R1356" s="361"/>
      <c r="S1356" s="361"/>
      <c r="T1356" s="361"/>
      <c r="U1356" s="361"/>
      <c r="V1356" s="361"/>
      <c r="W1356" s="361"/>
      <c r="X1356" s="361"/>
      <c r="Y1356" s="361"/>
      <c r="Z1356" s="361"/>
      <c r="AA1356" s="361"/>
      <c r="AB1356" s="361"/>
      <c r="AC1356" s="361"/>
      <c r="AD1356" s="361"/>
      <c r="AE1356" s="361"/>
      <c r="AF1356" s="361"/>
      <c r="AG1356" s="361"/>
      <c r="AH1356" s="361"/>
      <c r="AI1356" s="361"/>
    </row>
    <row r="1357" spans="2:36" outlineLevel="1" x14ac:dyDescent="0.2">
      <c r="C1357" s="119" t="s">
        <v>163</v>
      </c>
      <c r="D1357" s="329"/>
      <c r="E1357" s="329"/>
      <c r="F1357" s="329" t="s">
        <v>306</v>
      </c>
      <c r="G1357" s="329"/>
      <c r="H1357" s="329"/>
      <c r="I1357" s="330"/>
      <c r="J1357" s="330"/>
      <c r="K1357" s="330"/>
      <c r="L1357" s="330"/>
      <c r="M1357" s="330"/>
      <c r="N1357" s="330"/>
      <c r="O1357" s="330"/>
      <c r="P1357" s="330"/>
      <c r="Q1357" s="16" t="s">
        <v>110</v>
      </c>
      <c r="R1357" s="374">
        <v>0</v>
      </c>
      <c r="S1357" s="375">
        <v>0</v>
      </c>
      <c r="T1357" s="375">
        <v>0</v>
      </c>
      <c r="U1357" s="376">
        <v>0</v>
      </c>
      <c r="V1357" s="376">
        <v>0</v>
      </c>
      <c r="W1357" s="377">
        <v>0</v>
      </c>
      <c r="X1357" s="375">
        <v>0</v>
      </c>
      <c r="Y1357" s="375">
        <v>0</v>
      </c>
      <c r="Z1357" s="376">
        <v>0</v>
      </c>
      <c r="AA1357" s="375">
        <v>0</v>
      </c>
      <c r="AB1357" s="378">
        <v>0</v>
      </c>
      <c r="AC1357" s="378">
        <v>0</v>
      </c>
      <c r="AD1357" s="378">
        <v>0</v>
      </c>
      <c r="AE1357" s="378">
        <v>0</v>
      </c>
      <c r="AF1357" s="378">
        <v>0</v>
      </c>
      <c r="AG1357" s="378">
        <v>0</v>
      </c>
      <c r="AH1357" s="379">
        <v>0</v>
      </c>
      <c r="AI1357" s="379">
        <v>0</v>
      </c>
      <c r="AJ1357" s="14"/>
    </row>
    <row r="1358" spans="2:36" outlineLevel="1" x14ac:dyDescent="0.2">
      <c r="C1358" s="119" t="s">
        <v>163</v>
      </c>
      <c r="D1358" s="329"/>
      <c r="E1358" s="329"/>
      <c r="F1358" s="329" t="s">
        <v>307</v>
      </c>
      <c r="G1358" s="329"/>
      <c r="H1358" s="329"/>
      <c r="I1358" s="330"/>
      <c r="J1358" s="330"/>
      <c r="K1358" s="330"/>
      <c r="L1358" s="330"/>
      <c r="M1358" s="330"/>
      <c r="N1358" s="330"/>
      <c r="O1358" s="330"/>
      <c r="P1358" s="330"/>
      <c r="Q1358" s="16" t="s">
        <v>110</v>
      </c>
      <c r="R1358" s="380"/>
      <c r="S1358" s="381"/>
      <c r="T1358" s="381"/>
      <c r="U1358" s="382"/>
      <c r="V1358" s="382"/>
      <c r="W1358" s="383"/>
      <c r="X1358" s="381"/>
      <c r="Y1358" s="381"/>
      <c r="Z1358" s="382"/>
      <c r="AA1358" s="381"/>
      <c r="AB1358" s="329"/>
      <c r="AC1358" s="329"/>
      <c r="AD1358" s="329"/>
      <c r="AE1358" s="329"/>
      <c r="AF1358" s="329"/>
      <c r="AG1358" s="329"/>
      <c r="AH1358" s="384"/>
      <c r="AI1358" s="384"/>
      <c r="AJ1358" s="14"/>
    </row>
    <row r="1359" spans="2:36" outlineLevel="1" x14ac:dyDescent="0.2">
      <c r="C1359" s="119" t="s">
        <v>163</v>
      </c>
      <c r="D1359" s="329"/>
      <c r="E1359" s="329"/>
      <c r="F1359" s="329" t="s">
        <v>308</v>
      </c>
      <c r="G1359" s="329"/>
      <c r="H1359" s="329"/>
      <c r="I1359" s="330"/>
      <c r="J1359" s="330"/>
      <c r="K1359" s="330"/>
      <c r="L1359" s="330"/>
      <c r="M1359" s="330"/>
      <c r="N1359" s="330"/>
      <c r="O1359" s="330"/>
      <c r="P1359" s="330"/>
      <c r="Q1359" s="16" t="s">
        <v>110</v>
      </c>
      <c r="R1359" s="380"/>
      <c r="S1359" s="381"/>
      <c r="T1359" s="381"/>
      <c r="U1359" s="382"/>
      <c r="V1359" s="382"/>
      <c r="W1359" s="383"/>
      <c r="X1359" s="381"/>
      <c r="Y1359" s="381"/>
      <c r="Z1359" s="382"/>
      <c r="AA1359" s="381"/>
      <c r="AB1359" s="329"/>
      <c r="AC1359" s="329"/>
      <c r="AD1359" s="329"/>
      <c r="AE1359" s="329"/>
      <c r="AF1359" s="329"/>
      <c r="AG1359" s="329"/>
      <c r="AH1359" s="384"/>
      <c r="AI1359" s="384"/>
      <c r="AJ1359" s="14"/>
    </row>
    <row r="1360" spans="2:36" outlineLevel="1" x14ac:dyDescent="0.2">
      <c r="C1360" s="119" t="s">
        <v>163</v>
      </c>
      <c r="D1360" s="329"/>
      <c r="E1360" s="329"/>
      <c r="F1360" s="329" t="s">
        <v>309</v>
      </c>
      <c r="G1360" s="329"/>
      <c r="H1360" s="329"/>
      <c r="I1360" s="330"/>
      <c r="J1360" s="330"/>
      <c r="K1360" s="330"/>
      <c r="L1360" s="330"/>
      <c r="M1360" s="330"/>
      <c r="N1360" s="330"/>
      <c r="O1360" s="330"/>
      <c r="P1360" s="330"/>
      <c r="Q1360" s="16" t="s">
        <v>110</v>
      </c>
      <c r="R1360" s="385"/>
      <c r="S1360" s="386"/>
      <c r="T1360" s="386"/>
      <c r="U1360" s="387"/>
      <c r="V1360" s="387"/>
      <c r="W1360" s="388"/>
      <c r="X1360" s="386"/>
      <c r="Y1360" s="386"/>
      <c r="Z1360" s="387"/>
      <c r="AA1360" s="386"/>
      <c r="AB1360" s="333"/>
      <c r="AC1360" s="333"/>
      <c r="AD1360" s="333"/>
      <c r="AE1360" s="333"/>
      <c r="AF1360" s="333"/>
      <c r="AG1360" s="333"/>
      <c r="AH1360" s="389"/>
      <c r="AI1360" s="389"/>
      <c r="AJ1360" s="14"/>
    </row>
    <row r="1361" spans="2:36" outlineLevel="1" x14ac:dyDescent="0.2">
      <c r="C1361" s="119" t="s">
        <v>163</v>
      </c>
      <c r="D1361" s="329"/>
      <c r="E1361" s="329"/>
      <c r="F1361" s="364" t="s">
        <v>310</v>
      </c>
      <c r="G1361" s="364"/>
      <c r="H1361" s="364"/>
      <c r="I1361" s="365"/>
      <c r="J1361" s="365"/>
      <c r="K1361" s="365"/>
      <c r="L1361" s="365"/>
      <c r="M1361" s="365"/>
      <c r="N1361" s="365"/>
      <c r="O1361" s="365"/>
      <c r="P1361" s="365"/>
      <c r="Q1361" s="366" t="s">
        <v>110</v>
      </c>
      <c r="R1361" s="390">
        <v>0</v>
      </c>
      <c r="S1361" s="391">
        <v>0</v>
      </c>
      <c r="T1361" s="391">
        <v>0</v>
      </c>
      <c r="U1361" s="390">
        <v>0</v>
      </c>
      <c r="V1361" s="390">
        <v>0</v>
      </c>
      <c r="W1361" s="390">
        <v>0</v>
      </c>
      <c r="X1361" s="391">
        <v>0</v>
      </c>
      <c r="Y1361" s="391">
        <v>0</v>
      </c>
      <c r="Z1361" s="390">
        <v>0</v>
      </c>
      <c r="AA1361" s="391">
        <v>0</v>
      </c>
      <c r="AB1361" s="391">
        <v>0</v>
      </c>
      <c r="AC1361" s="391">
        <v>0</v>
      </c>
      <c r="AD1361" s="391">
        <v>0</v>
      </c>
      <c r="AE1361" s="391">
        <v>0</v>
      </c>
      <c r="AF1361" s="391">
        <v>0</v>
      </c>
      <c r="AG1361" s="391">
        <v>0</v>
      </c>
      <c r="AH1361" s="391">
        <v>0</v>
      </c>
      <c r="AI1361" s="391">
        <v>0</v>
      </c>
      <c r="AJ1361" s="14"/>
    </row>
    <row r="1362" spans="2:36" outlineLevel="1" x14ac:dyDescent="0.2">
      <c r="C1362" s="119" t="s">
        <v>163</v>
      </c>
      <c r="D1362" s="329"/>
      <c r="E1362" s="329"/>
      <c r="F1362" s="329"/>
      <c r="G1362" s="329"/>
      <c r="H1362" s="329"/>
      <c r="I1362" s="330"/>
      <c r="J1362" s="330"/>
      <c r="K1362" s="330"/>
      <c r="L1362" s="330"/>
      <c r="M1362" s="330"/>
      <c r="N1362" s="330"/>
      <c r="O1362" s="330"/>
      <c r="P1362" s="330"/>
      <c r="Q1362" s="330"/>
      <c r="R1362" s="330"/>
      <c r="S1362" s="329"/>
      <c r="T1362" s="329"/>
      <c r="U1362" s="330"/>
      <c r="V1362" s="330"/>
      <c r="W1362" s="330"/>
      <c r="X1362" s="329"/>
      <c r="Y1362" s="329"/>
      <c r="Z1362" s="330"/>
      <c r="AA1362" s="329"/>
      <c r="AB1362" s="329"/>
      <c r="AC1362" s="329"/>
      <c r="AD1362" s="329"/>
      <c r="AE1362" s="329"/>
      <c r="AF1362" s="329"/>
      <c r="AG1362" s="329"/>
      <c r="AH1362" s="329"/>
      <c r="AI1362" s="329"/>
      <c r="AJ1362" s="14"/>
    </row>
    <row r="1363" spans="2:36" outlineLevel="1" x14ac:dyDescent="0.2">
      <c r="C1363" s="119" t="s">
        <v>163</v>
      </c>
      <c r="D1363" s="329"/>
      <c r="E1363" s="328" t="s">
        <v>311</v>
      </c>
      <c r="F1363" s="329"/>
      <c r="G1363" s="329"/>
      <c r="H1363" s="329"/>
      <c r="I1363" s="330"/>
      <c r="J1363" s="330"/>
      <c r="K1363" s="330"/>
      <c r="L1363" s="330"/>
      <c r="M1363" s="330"/>
      <c r="N1363" s="330"/>
      <c r="O1363" s="330"/>
      <c r="P1363" s="330"/>
      <c r="Q1363" s="330"/>
      <c r="R1363" s="330"/>
      <c r="S1363" s="329"/>
      <c r="T1363" s="329"/>
      <c r="U1363" s="330"/>
      <c r="V1363" s="330"/>
      <c r="W1363" s="330"/>
      <c r="X1363" s="329"/>
      <c r="Y1363" s="329"/>
      <c r="Z1363" s="330"/>
      <c r="AA1363" s="329"/>
      <c r="AB1363" s="329"/>
      <c r="AC1363" s="329"/>
      <c r="AD1363" s="329"/>
      <c r="AE1363" s="329"/>
      <c r="AF1363" s="329"/>
      <c r="AG1363" s="329"/>
      <c r="AH1363" s="329"/>
      <c r="AI1363" s="329"/>
      <c r="AJ1363" s="14"/>
    </row>
    <row r="1364" spans="2:36" outlineLevel="1" x14ac:dyDescent="0.2">
      <c r="C1364" s="119" t="s">
        <v>163</v>
      </c>
      <c r="D1364" s="329"/>
      <c r="E1364" s="329"/>
      <c r="F1364" s="329" t="s">
        <v>312</v>
      </c>
      <c r="G1364" s="329"/>
      <c r="H1364" s="329"/>
      <c r="I1364" s="330"/>
      <c r="J1364" s="330"/>
      <c r="K1364" s="330"/>
      <c r="L1364" s="330"/>
      <c r="M1364" s="330"/>
      <c r="N1364" s="330"/>
      <c r="O1364" s="330"/>
      <c r="P1364" s="330"/>
      <c r="Q1364" s="16" t="s">
        <v>110</v>
      </c>
      <c r="R1364" s="392">
        <v>0</v>
      </c>
      <c r="S1364" s="393">
        <v>0</v>
      </c>
      <c r="T1364" s="393">
        <v>0</v>
      </c>
      <c r="U1364" s="394">
        <v>0</v>
      </c>
      <c r="V1364" s="394">
        <v>0</v>
      </c>
      <c r="W1364" s="395">
        <v>0</v>
      </c>
      <c r="X1364" s="393">
        <v>0</v>
      </c>
      <c r="Y1364" s="393">
        <v>0</v>
      </c>
      <c r="Z1364" s="394">
        <v>0</v>
      </c>
      <c r="AA1364" s="393">
        <v>0</v>
      </c>
      <c r="AB1364" s="396">
        <v>0</v>
      </c>
      <c r="AC1364" s="396">
        <v>0</v>
      </c>
      <c r="AD1364" s="396">
        <v>0</v>
      </c>
      <c r="AE1364" s="396">
        <v>0</v>
      </c>
      <c r="AF1364" s="396">
        <v>0</v>
      </c>
      <c r="AG1364" s="396">
        <v>0</v>
      </c>
      <c r="AH1364" s="397">
        <v>0</v>
      </c>
      <c r="AI1364" s="397">
        <v>0</v>
      </c>
      <c r="AJ1364" s="14"/>
    </row>
    <row r="1365" spans="2:36" outlineLevel="1" x14ac:dyDescent="0.2">
      <c r="C1365" s="119" t="s">
        <v>163</v>
      </c>
      <c r="D1365" s="329"/>
      <c r="E1365" s="329"/>
      <c r="F1365" s="329" t="s">
        <v>313</v>
      </c>
      <c r="G1365" s="329"/>
      <c r="H1365" s="329"/>
      <c r="I1365" s="330"/>
      <c r="J1365" s="330"/>
      <c r="K1365" s="330"/>
      <c r="L1365" s="330"/>
      <c r="M1365" s="330"/>
      <c r="N1365" s="330"/>
      <c r="O1365" s="330"/>
      <c r="P1365" s="330"/>
      <c r="Q1365" s="16" t="s">
        <v>110</v>
      </c>
      <c r="R1365" s="380"/>
      <c r="S1365" s="381"/>
      <c r="T1365" s="381"/>
      <c r="U1365" s="382"/>
      <c r="V1365" s="382"/>
      <c r="W1365" s="383"/>
      <c r="X1365" s="381"/>
      <c r="Y1365" s="381"/>
      <c r="Z1365" s="382"/>
      <c r="AA1365" s="381"/>
      <c r="AB1365" s="329"/>
      <c r="AC1365" s="329"/>
      <c r="AD1365" s="329"/>
      <c r="AE1365" s="329"/>
      <c r="AF1365" s="329"/>
      <c r="AG1365" s="329"/>
      <c r="AH1365" s="384"/>
      <c r="AI1365" s="384"/>
      <c r="AJ1365" s="14"/>
    </row>
    <row r="1366" spans="2:36" outlineLevel="1" x14ac:dyDescent="0.2">
      <c r="C1366" s="119" t="s">
        <v>163</v>
      </c>
      <c r="D1366" s="329"/>
      <c r="E1366" s="329"/>
      <c r="F1366" s="329" t="s">
        <v>314</v>
      </c>
      <c r="G1366" s="329"/>
      <c r="H1366" s="329"/>
      <c r="I1366" s="330"/>
      <c r="J1366" s="330"/>
      <c r="K1366" s="330"/>
      <c r="L1366" s="330"/>
      <c r="M1366" s="330"/>
      <c r="N1366" s="330"/>
      <c r="O1366" s="330"/>
      <c r="P1366" s="330"/>
      <c r="Q1366" s="16" t="s">
        <v>110</v>
      </c>
      <c r="R1366" s="398">
        <v>0</v>
      </c>
      <c r="S1366" s="399">
        <v>0</v>
      </c>
      <c r="T1366" s="399">
        <v>0</v>
      </c>
      <c r="U1366" s="400">
        <v>0</v>
      </c>
      <c r="V1366" s="400">
        <v>0</v>
      </c>
      <c r="W1366" s="401">
        <v>0</v>
      </c>
      <c r="X1366" s="399">
        <v>0</v>
      </c>
      <c r="Y1366" s="399">
        <v>0</v>
      </c>
      <c r="Z1366" s="400">
        <v>0</v>
      </c>
      <c r="AA1366" s="399">
        <v>0</v>
      </c>
      <c r="AB1366" s="339">
        <v>0</v>
      </c>
      <c r="AC1366" s="339">
        <v>0</v>
      </c>
      <c r="AD1366" s="339">
        <v>0</v>
      </c>
      <c r="AE1366" s="339">
        <v>0</v>
      </c>
      <c r="AF1366" s="339">
        <v>0</v>
      </c>
      <c r="AG1366" s="339">
        <v>0</v>
      </c>
      <c r="AH1366" s="402">
        <v>0</v>
      </c>
      <c r="AI1366" s="402">
        <v>0</v>
      </c>
      <c r="AJ1366" s="14"/>
    </row>
    <row r="1367" spans="2:36" outlineLevel="1" x14ac:dyDescent="0.2">
      <c r="C1367" s="119" t="s">
        <v>163</v>
      </c>
      <c r="D1367" s="329"/>
      <c r="E1367" s="329"/>
      <c r="F1367" s="329" t="s">
        <v>315</v>
      </c>
      <c r="G1367" s="329"/>
      <c r="H1367" s="329"/>
      <c r="I1367" s="330"/>
      <c r="J1367" s="330"/>
      <c r="K1367" s="330"/>
      <c r="L1367" s="330"/>
      <c r="M1367" s="330"/>
      <c r="N1367" s="330"/>
      <c r="O1367" s="330"/>
      <c r="P1367" s="330"/>
      <c r="Q1367" s="16" t="s">
        <v>110</v>
      </c>
      <c r="R1367" s="304">
        <v>0</v>
      </c>
      <c r="S1367" s="305">
        <v>0</v>
      </c>
      <c r="T1367" s="305">
        <v>0</v>
      </c>
      <c r="U1367" s="305">
        <v>0</v>
      </c>
      <c r="V1367" s="305">
        <v>0</v>
      </c>
      <c r="W1367" s="306">
        <v>0</v>
      </c>
      <c r="X1367" s="305">
        <v>0</v>
      </c>
      <c r="Y1367" s="305">
        <v>0</v>
      </c>
      <c r="Z1367" s="305">
        <v>0</v>
      </c>
      <c r="AA1367" s="305">
        <v>0</v>
      </c>
      <c r="AB1367" s="307">
        <v>0</v>
      </c>
      <c r="AC1367" s="307">
        <v>0</v>
      </c>
      <c r="AD1367" s="307">
        <v>0</v>
      </c>
      <c r="AE1367" s="307">
        <v>0</v>
      </c>
      <c r="AF1367" s="307">
        <v>0</v>
      </c>
      <c r="AG1367" s="307">
        <v>0</v>
      </c>
      <c r="AH1367" s="362">
        <v>0</v>
      </c>
      <c r="AI1367" s="362">
        <v>0</v>
      </c>
      <c r="AJ1367" s="14"/>
    </row>
    <row r="1368" spans="2:36" outlineLevel="1" x14ac:dyDescent="0.2">
      <c r="C1368" s="119" t="s">
        <v>163</v>
      </c>
      <c r="D1368" s="329"/>
      <c r="E1368" s="329"/>
      <c r="F1368" s="364" t="s">
        <v>316</v>
      </c>
      <c r="G1368" s="364"/>
      <c r="H1368" s="364"/>
      <c r="I1368" s="365"/>
      <c r="J1368" s="365"/>
      <c r="K1368" s="365"/>
      <c r="L1368" s="365"/>
      <c r="M1368" s="365"/>
      <c r="N1368" s="365"/>
      <c r="O1368" s="365"/>
      <c r="P1368" s="365"/>
      <c r="Q1368" s="366" t="s">
        <v>110</v>
      </c>
      <c r="R1368" s="390">
        <v>0</v>
      </c>
      <c r="S1368" s="390">
        <v>0</v>
      </c>
      <c r="T1368" s="390">
        <v>0</v>
      </c>
      <c r="U1368" s="390">
        <v>0</v>
      </c>
      <c r="V1368" s="390">
        <v>0</v>
      </c>
      <c r="W1368" s="390">
        <v>0</v>
      </c>
      <c r="X1368" s="390">
        <v>0</v>
      </c>
      <c r="Y1368" s="390">
        <v>0</v>
      </c>
      <c r="Z1368" s="390">
        <v>0</v>
      </c>
      <c r="AA1368" s="390">
        <v>0</v>
      </c>
      <c r="AB1368" s="390">
        <v>0</v>
      </c>
      <c r="AC1368" s="390">
        <v>0</v>
      </c>
      <c r="AD1368" s="390">
        <v>0</v>
      </c>
      <c r="AE1368" s="390">
        <v>0</v>
      </c>
      <c r="AF1368" s="390">
        <v>0</v>
      </c>
      <c r="AG1368" s="390">
        <v>0</v>
      </c>
      <c r="AH1368" s="390">
        <v>0</v>
      </c>
      <c r="AI1368" s="390">
        <v>0</v>
      </c>
      <c r="AJ1368" s="14"/>
    </row>
    <row r="1369" spans="2:36" outlineLevel="1" x14ac:dyDescent="0.2">
      <c r="C1369" s="119" t="s">
        <v>163</v>
      </c>
      <c r="D1369" s="329"/>
      <c r="E1369" s="329"/>
      <c r="F1369" s="329"/>
      <c r="G1369" s="329"/>
      <c r="H1369" s="329"/>
      <c r="I1369" s="330"/>
      <c r="J1369" s="330"/>
      <c r="K1369" s="330"/>
      <c r="L1369" s="330"/>
      <c r="M1369" s="330"/>
      <c r="N1369" s="330"/>
      <c r="O1369" s="330"/>
      <c r="P1369" s="330"/>
      <c r="Q1369" s="330"/>
      <c r="R1369" s="330"/>
      <c r="S1369" s="329"/>
      <c r="T1369" s="329"/>
      <c r="U1369" s="330"/>
      <c r="V1369" s="330"/>
      <c r="W1369" s="330"/>
      <c r="X1369" s="329"/>
      <c r="Y1369" s="329"/>
      <c r="Z1369" s="330"/>
      <c r="AA1369" s="329"/>
      <c r="AB1369" s="329"/>
      <c r="AC1369" s="329"/>
      <c r="AD1369" s="329"/>
      <c r="AE1369" s="329"/>
      <c r="AF1369" s="329"/>
      <c r="AG1369" s="329"/>
      <c r="AH1369" s="329"/>
      <c r="AI1369" s="329"/>
      <c r="AJ1369" s="14"/>
    </row>
    <row r="1370" spans="2:36" s="310" customFormat="1" outlineLevel="1" x14ac:dyDescent="0.2">
      <c r="C1370" s="119" t="s">
        <v>163</v>
      </c>
      <c r="E1370" s="328" t="s">
        <v>317</v>
      </c>
      <c r="F1370" s="259"/>
      <c r="G1370" s="329"/>
      <c r="H1370" s="329"/>
      <c r="I1370" s="330"/>
      <c r="J1370" s="330"/>
      <c r="K1370" s="330"/>
      <c r="L1370" s="330"/>
      <c r="M1370" s="330"/>
      <c r="N1370" s="330"/>
      <c r="O1370" s="330"/>
      <c r="P1370" s="330"/>
      <c r="Q1370" s="16" t="s">
        <v>110</v>
      </c>
      <c r="R1370" s="340">
        <v>0</v>
      </c>
      <c r="S1370" s="341">
        <v>0</v>
      </c>
      <c r="T1370" s="341">
        <v>0</v>
      </c>
      <c r="U1370" s="341">
        <v>0</v>
      </c>
      <c r="V1370" s="341">
        <v>0</v>
      </c>
      <c r="W1370" s="342">
        <v>0</v>
      </c>
      <c r="X1370" s="341">
        <v>0</v>
      </c>
      <c r="Y1370" s="341">
        <v>0</v>
      </c>
      <c r="Z1370" s="341">
        <v>0</v>
      </c>
      <c r="AA1370" s="341">
        <v>0</v>
      </c>
      <c r="AB1370" s="343">
        <v>0</v>
      </c>
      <c r="AC1370" s="343">
        <v>0</v>
      </c>
      <c r="AD1370" s="343">
        <v>0</v>
      </c>
      <c r="AE1370" s="343">
        <v>0</v>
      </c>
      <c r="AF1370" s="343">
        <v>0</v>
      </c>
      <c r="AG1370" s="343">
        <v>0</v>
      </c>
      <c r="AH1370" s="344">
        <v>0</v>
      </c>
      <c r="AI1370" s="344">
        <v>0</v>
      </c>
      <c r="AJ1370" s="403"/>
    </row>
    <row r="1371" spans="2:36" outlineLevel="1" x14ac:dyDescent="0.2">
      <c r="C1371" s="119" t="s">
        <v>163</v>
      </c>
      <c r="D1371" s="259"/>
      <c r="E1371" s="259"/>
      <c r="G1371" s="259"/>
      <c r="H1371" s="259"/>
      <c r="I1371" s="16"/>
      <c r="J1371" s="16"/>
      <c r="K1371" s="16"/>
      <c r="L1371" s="16"/>
      <c r="M1371" s="16"/>
      <c r="N1371" s="16"/>
      <c r="O1371" s="16"/>
      <c r="P1371" s="16"/>
      <c r="Q1371" s="16"/>
      <c r="R1371" s="16"/>
      <c r="S1371" s="259"/>
      <c r="T1371" s="259"/>
      <c r="U1371" s="16"/>
      <c r="V1371" s="16"/>
      <c r="W1371" s="16"/>
      <c r="X1371" s="259"/>
      <c r="Y1371" s="259"/>
      <c r="Z1371" s="16"/>
      <c r="AA1371" s="259"/>
      <c r="AB1371" s="259"/>
      <c r="AC1371" s="259"/>
      <c r="AD1371" s="259"/>
      <c r="AE1371" s="259"/>
      <c r="AF1371" s="259"/>
      <c r="AG1371" s="259"/>
      <c r="AH1371" s="259"/>
      <c r="AI1371" s="259"/>
      <c r="AJ1371" s="14"/>
    </row>
    <row r="1372" spans="2:36" s="11" customFormat="1" outlineLevel="1" x14ac:dyDescent="0.2">
      <c r="B1372" s="310"/>
      <c r="C1372" s="119" t="s">
        <v>163</v>
      </c>
      <c r="E1372" s="120" t="s">
        <v>318</v>
      </c>
      <c r="F1372" s="121"/>
      <c r="G1372" s="121"/>
      <c r="H1372" s="121"/>
      <c r="I1372" s="121"/>
      <c r="J1372" s="121"/>
      <c r="K1372" s="121"/>
      <c r="L1372" s="121"/>
      <c r="M1372" s="121"/>
      <c r="N1372" s="121"/>
      <c r="O1372" s="121"/>
      <c r="P1372" s="121"/>
      <c r="Q1372" s="122"/>
      <c r="R1372" s="123"/>
      <c r="S1372" s="123"/>
      <c r="T1372" s="123"/>
      <c r="U1372" s="123"/>
      <c r="V1372" s="123"/>
      <c r="W1372" s="123"/>
      <c r="X1372" s="123"/>
      <c r="Y1372" s="123"/>
      <c r="Z1372" s="123"/>
      <c r="AA1372" s="123"/>
      <c r="AB1372" s="123"/>
      <c r="AC1372" s="123"/>
      <c r="AD1372" s="123"/>
      <c r="AE1372" s="123"/>
      <c r="AF1372" s="123"/>
      <c r="AG1372" s="123"/>
      <c r="AH1372" s="123"/>
      <c r="AI1372" s="123"/>
    </row>
    <row r="1373" spans="2:36" outlineLevel="1" x14ac:dyDescent="0.2">
      <c r="C1373" s="119" t="s">
        <v>163</v>
      </c>
      <c r="D1373" s="259"/>
      <c r="E1373" s="259"/>
      <c r="F1373" s="259"/>
      <c r="G1373" s="259"/>
      <c r="H1373" s="259"/>
      <c r="I1373" s="16"/>
      <c r="J1373" s="16"/>
      <c r="K1373" s="16"/>
      <c r="L1373" s="16"/>
      <c r="M1373" s="16"/>
      <c r="N1373" s="16"/>
      <c r="O1373" s="16"/>
      <c r="P1373" s="16"/>
      <c r="Q1373" s="16"/>
      <c r="R1373" s="16"/>
      <c r="S1373" s="259"/>
      <c r="T1373" s="259"/>
      <c r="U1373" s="16"/>
      <c r="V1373" s="16"/>
      <c r="W1373" s="16"/>
      <c r="X1373" s="259"/>
      <c r="Y1373" s="259"/>
      <c r="Z1373" s="16"/>
      <c r="AA1373" s="259"/>
      <c r="AB1373" s="259"/>
      <c r="AC1373" s="259"/>
      <c r="AD1373" s="259"/>
      <c r="AE1373" s="259"/>
      <c r="AF1373" s="259"/>
      <c r="AG1373" s="259"/>
      <c r="AH1373" s="259"/>
      <c r="AI1373" s="259"/>
      <c r="AJ1373" s="14"/>
    </row>
    <row r="1374" spans="2:36" outlineLevel="1" x14ac:dyDescent="0.2">
      <c r="C1374" s="119" t="s">
        <v>163</v>
      </c>
      <c r="D1374" s="259"/>
      <c r="E1374" s="373" t="s">
        <v>319</v>
      </c>
      <c r="F1374" s="259"/>
      <c r="G1374" s="259"/>
      <c r="H1374" s="259"/>
      <c r="I1374" s="16"/>
      <c r="J1374" s="16"/>
      <c r="K1374" s="16"/>
      <c r="L1374" s="16"/>
      <c r="M1374" s="16"/>
      <c r="N1374" s="16"/>
      <c r="O1374" s="16"/>
      <c r="P1374" s="16"/>
      <c r="Q1374" s="16" t="s">
        <v>110</v>
      </c>
      <c r="R1374" s="340">
        <v>0</v>
      </c>
      <c r="S1374" s="341">
        <v>0</v>
      </c>
      <c r="T1374" s="341">
        <v>0</v>
      </c>
      <c r="U1374" s="341">
        <v>0</v>
      </c>
      <c r="V1374" s="341">
        <v>0</v>
      </c>
      <c r="W1374" s="342">
        <v>0</v>
      </c>
      <c r="X1374" s="341">
        <v>0</v>
      </c>
      <c r="Y1374" s="341">
        <v>0</v>
      </c>
      <c r="Z1374" s="341">
        <v>0</v>
      </c>
      <c r="AA1374" s="341">
        <v>0</v>
      </c>
      <c r="AB1374" s="343">
        <v>0</v>
      </c>
      <c r="AC1374" s="343">
        <v>0</v>
      </c>
      <c r="AD1374" s="343">
        <v>0</v>
      </c>
      <c r="AE1374" s="343">
        <v>0</v>
      </c>
      <c r="AF1374" s="343">
        <v>0</v>
      </c>
      <c r="AG1374" s="343">
        <v>0</v>
      </c>
      <c r="AH1374" s="344">
        <v>0</v>
      </c>
      <c r="AI1374" s="344">
        <v>0</v>
      </c>
      <c r="AJ1374" s="14"/>
    </row>
    <row r="1375" spans="2:36" outlineLevel="1" x14ac:dyDescent="0.2">
      <c r="C1375" s="119" t="s">
        <v>163</v>
      </c>
      <c r="D1375" s="259"/>
      <c r="E1375" s="373"/>
      <c r="F1375" s="259"/>
      <c r="G1375" s="259"/>
      <c r="H1375" s="259"/>
      <c r="I1375" s="16"/>
      <c r="J1375" s="16"/>
      <c r="K1375" s="16"/>
      <c r="L1375" s="16"/>
      <c r="M1375" s="16"/>
      <c r="N1375" s="16"/>
      <c r="O1375" s="16"/>
      <c r="P1375" s="16"/>
      <c r="Q1375" s="16"/>
      <c r="R1375" s="16"/>
      <c r="S1375" s="259"/>
      <c r="T1375" s="259"/>
      <c r="U1375" s="16"/>
      <c r="V1375" s="16"/>
      <c r="W1375" s="16"/>
      <c r="X1375" s="259"/>
      <c r="Y1375" s="259"/>
      <c r="Z1375" s="16"/>
      <c r="AA1375" s="259"/>
      <c r="AB1375" s="259"/>
      <c r="AC1375" s="259"/>
      <c r="AD1375" s="259"/>
      <c r="AE1375" s="259"/>
      <c r="AF1375" s="259"/>
      <c r="AG1375" s="259"/>
      <c r="AH1375" s="259"/>
      <c r="AI1375" s="259"/>
      <c r="AJ1375" s="14"/>
    </row>
    <row r="1376" spans="2:36" s="310" customFormat="1" outlineLevel="1" x14ac:dyDescent="0.2">
      <c r="C1376" s="119" t="s">
        <v>163</v>
      </c>
      <c r="D1376" s="329"/>
      <c r="E1376" s="328" t="s">
        <v>320</v>
      </c>
      <c r="F1376" s="329"/>
      <c r="G1376" s="329"/>
      <c r="H1376" s="329"/>
      <c r="I1376" s="330"/>
      <c r="J1376" s="330"/>
      <c r="K1376" s="330"/>
      <c r="L1376" s="330"/>
      <c r="M1376" s="330"/>
      <c r="N1376" s="330"/>
      <c r="O1376" s="330"/>
      <c r="P1376" s="330"/>
      <c r="Q1376" s="16" t="s">
        <v>110</v>
      </c>
      <c r="R1376" s="404">
        <v>0</v>
      </c>
      <c r="S1376" s="405">
        <v>0</v>
      </c>
      <c r="T1376" s="405">
        <v>0</v>
      </c>
      <c r="U1376" s="405">
        <v>0</v>
      </c>
      <c r="V1376" s="405">
        <v>0</v>
      </c>
      <c r="W1376" s="405">
        <v>0</v>
      </c>
      <c r="X1376" s="405">
        <v>0</v>
      </c>
      <c r="Y1376" s="405">
        <v>0</v>
      </c>
      <c r="Z1376" s="405">
        <v>0</v>
      </c>
      <c r="AA1376" s="405">
        <v>0</v>
      </c>
      <c r="AB1376" s="405">
        <v>0</v>
      </c>
      <c r="AC1376" s="405">
        <v>0</v>
      </c>
      <c r="AD1376" s="405">
        <v>0</v>
      </c>
      <c r="AE1376" s="405">
        <v>0</v>
      </c>
      <c r="AF1376" s="405">
        <v>0</v>
      </c>
      <c r="AG1376" s="405">
        <v>0</v>
      </c>
      <c r="AH1376" s="406">
        <v>0</v>
      </c>
      <c r="AI1376" s="406">
        <v>0</v>
      </c>
      <c r="AJ1376" s="403"/>
    </row>
    <row r="1377" spans="2:36" s="310" customFormat="1" outlineLevel="1" x14ac:dyDescent="0.2">
      <c r="D1377" s="329"/>
      <c r="E1377" s="329"/>
      <c r="F1377" s="329"/>
      <c r="G1377" s="329"/>
      <c r="H1377" s="329"/>
      <c r="I1377" s="330"/>
      <c r="J1377" s="330"/>
      <c r="K1377" s="330"/>
      <c r="L1377" s="330"/>
      <c r="M1377" s="330"/>
      <c r="N1377" s="330"/>
      <c r="O1377" s="330"/>
      <c r="P1377" s="330"/>
      <c r="Q1377" s="330"/>
      <c r="R1377" s="330"/>
      <c r="S1377" s="329"/>
      <c r="T1377" s="329"/>
      <c r="U1377" s="330"/>
      <c r="V1377" s="330"/>
      <c r="W1377" s="330"/>
      <c r="X1377" s="329"/>
      <c r="Y1377" s="329"/>
      <c r="Z1377" s="330"/>
      <c r="AA1377" s="329"/>
      <c r="AB1377" s="329"/>
      <c r="AC1377" s="329"/>
      <c r="AD1377" s="329"/>
      <c r="AE1377" s="329"/>
      <c r="AF1377" s="329"/>
      <c r="AG1377" s="329"/>
      <c r="AH1377" s="329"/>
      <c r="AI1377" s="329"/>
      <c r="AJ1377" s="403"/>
    </row>
    <row r="1378" spans="2:36" x14ac:dyDescent="0.2">
      <c r="C1378" s="116" t="s">
        <v>152</v>
      </c>
      <c r="D1378" s="67" t="s">
        <v>152</v>
      </c>
      <c r="E1378" s="67"/>
      <c r="F1378" s="67"/>
      <c r="G1378" s="67" t="s">
        <v>298</v>
      </c>
      <c r="H1378" s="102"/>
      <c r="I1378" s="67"/>
      <c r="J1378" s="67"/>
      <c r="K1378" s="102"/>
      <c r="L1378" s="67"/>
      <c r="M1378" s="67"/>
      <c r="N1378" s="67"/>
      <c r="O1378" s="67"/>
      <c r="P1378" s="67"/>
      <c r="Q1378" s="117" t="s">
        <v>110</v>
      </c>
      <c r="R1378" s="118">
        <v>0</v>
      </c>
      <c r="S1378" s="118">
        <v>0</v>
      </c>
      <c r="T1378" s="118">
        <v>0</v>
      </c>
      <c r="U1378" s="118">
        <v>0</v>
      </c>
      <c r="V1378" s="118">
        <v>0</v>
      </c>
      <c r="W1378" s="118">
        <v>0</v>
      </c>
      <c r="X1378" s="118">
        <v>0</v>
      </c>
      <c r="Y1378" s="118">
        <v>0</v>
      </c>
      <c r="Z1378" s="118">
        <v>0</v>
      </c>
      <c r="AA1378" s="118">
        <v>0</v>
      </c>
      <c r="AB1378" s="118">
        <v>0</v>
      </c>
      <c r="AC1378" s="118">
        <v>0</v>
      </c>
      <c r="AD1378" s="118">
        <v>0</v>
      </c>
      <c r="AE1378" s="118">
        <v>0</v>
      </c>
      <c r="AF1378" s="118">
        <v>0</v>
      </c>
      <c r="AG1378" s="118">
        <v>0</v>
      </c>
      <c r="AH1378" s="118">
        <v>0</v>
      </c>
      <c r="AI1378" s="118">
        <v>0</v>
      </c>
    </row>
    <row r="1379" spans="2:36" s="11" customFormat="1" outlineLevel="1" x14ac:dyDescent="0.2">
      <c r="B1379" s="310"/>
      <c r="C1379" s="119" t="s">
        <v>152</v>
      </c>
      <c r="E1379" s="120" t="s">
        <v>299</v>
      </c>
      <c r="F1379" s="121"/>
      <c r="G1379" s="121"/>
      <c r="H1379" s="121"/>
      <c r="I1379" s="121"/>
      <c r="J1379" s="121"/>
      <c r="K1379" s="121"/>
      <c r="L1379" s="121"/>
      <c r="M1379" s="121"/>
      <c r="N1379" s="121"/>
      <c r="O1379" s="121"/>
      <c r="P1379" s="121"/>
      <c r="Q1379" s="122"/>
      <c r="R1379" s="123"/>
      <c r="S1379" s="123"/>
      <c r="T1379" s="123"/>
      <c r="U1379" s="123"/>
      <c r="V1379" s="123"/>
      <c r="W1379" s="123"/>
      <c r="X1379" s="123"/>
      <c r="Y1379" s="123"/>
      <c r="Z1379" s="123"/>
      <c r="AA1379" s="123"/>
      <c r="AB1379" s="123"/>
      <c r="AC1379" s="123"/>
      <c r="AD1379" s="123"/>
      <c r="AE1379" s="123"/>
      <c r="AF1379" s="123"/>
      <c r="AG1379" s="123"/>
      <c r="AH1379" s="123"/>
      <c r="AI1379" s="123"/>
    </row>
    <row r="1380" spans="2:36" s="11" customFormat="1" outlineLevel="1" x14ac:dyDescent="0.2">
      <c r="B1380" s="310"/>
      <c r="C1380" s="119" t="s">
        <v>152</v>
      </c>
      <c r="E1380" s="359"/>
      <c r="F1380" s="309"/>
      <c r="G1380" s="309"/>
      <c r="H1380" s="309"/>
      <c r="I1380" s="309"/>
      <c r="J1380" s="309"/>
      <c r="K1380" s="309"/>
      <c r="L1380" s="309"/>
      <c r="M1380" s="309"/>
      <c r="N1380" s="309"/>
      <c r="O1380" s="309"/>
      <c r="P1380" s="309"/>
      <c r="Q1380" s="360"/>
      <c r="R1380" s="361"/>
      <c r="S1380" s="361"/>
      <c r="T1380" s="361"/>
      <c r="U1380" s="361"/>
      <c r="V1380" s="361"/>
      <c r="W1380" s="361"/>
      <c r="X1380" s="361"/>
      <c r="Y1380" s="361"/>
      <c r="Z1380" s="361"/>
      <c r="AA1380" s="361"/>
      <c r="AB1380" s="361"/>
      <c r="AC1380" s="361"/>
      <c r="AD1380" s="361"/>
      <c r="AE1380" s="361"/>
      <c r="AF1380" s="361"/>
      <c r="AG1380" s="361"/>
      <c r="AH1380" s="361"/>
      <c r="AI1380" s="361"/>
    </row>
    <row r="1381" spans="2:36" outlineLevel="1" x14ac:dyDescent="0.2">
      <c r="C1381" s="119" t="s">
        <v>152</v>
      </c>
      <c r="D1381" s="329"/>
      <c r="E1381" s="124" t="s">
        <v>300</v>
      </c>
      <c r="F1381" s="329"/>
      <c r="G1381" s="329"/>
      <c r="H1381" s="329"/>
      <c r="I1381" s="330"/>
      <c r="J1381" s="330"/>
      <c r="K1381" s="330"/>
      <c r="L1381" s="330"/>
      <c r="M1381" s="330"/>
      <c r="N1381" s="330"/>
      <c r="O1381" s="330"/>
      <c r="P1381" s="330"/>
      <c r="Q1381" s="16" t="s">
        <v>110</v>
      </c>
      <c r="R1381" s="299">
        <v>0</v>
      </c>
      <c r="S1381" s="300">
        <v>0</v>
      </c>
      <c r="T1381" s="300">
        <v>0</v>
      </c>
      <c r="U1381" s="300">
        <v>0</v>
      </c>
      <c r="V1381" s="300">
        <v>0</v>
      </c>
      <c r="W1381" s="301">
        <v>0</v>
      </c>
      <c r="X1381" s="300">
        <v>0</v>
      </c>
      <c r="Y1381" s="300">
        <v>0</v>
      </c>
      <c r="Z1381" s="300">
        <v>0</v>
      </c>
      <c r="AA1381" s="300">
        <v>0</v>
      </c>
      <c r="AB1381" s="302">
        <v>0</v>
      </c>
      <c r="AC1381" s="302">
        <v>0</v>
      </c>
      <c r="AD1381" s="302">
        <v>0</v>
      </c>
      <c r="AE1381" s="302">
        <v>0</v>
      </c>
      <c r="AF1381" s="302">
        <v>0</v>
      </c>
      <c r="AG1381" s="302">
        <v>0</v>
      </c>
      <c r="AH1381" s="348">
        <v>0</v>
      </c>
      <c r="AI1381" s="348">
        <v>0</v>
      </c>
      <c r="AJ1381" s="14"/>
    </row>
    <row r="1382" spans="2:36" outlineLevel="1" x14ac:dyDescent="0.2">
      <c r="C1382" s="119" t="s">
        <v>152</v>
      </c>
      <c r="D1382" s="329"/>
      <c r="E1382" s="124" t="s">
        <v>231</v>
      </c>
      <c r="F1382" s="329"/>
      <c r="G1382" s="329"/>
      <c r="H1382" s="329"/>
      <c r="I1382" s="330"/>
      <c r="J1382" s="330"/>
      <c r="K1382" s="330"/>
      <c r="L1382" s="330"/>
      <c r="M1382" s="330"/>
      <c r="N1382" s="330"/>
      <c r="O1382" s="330"/>
      <c r="P1382" s="330"/>
      <c r="Q1382" s="16" t="s">
        <v>110</v>
      </c>
      <c r="R1382" s="314">
        <v>0</v>
      </c>
      <c r="S1382" s="315">
        <v>0</v>
      </c>
      <c r="T1382" s="315">
        <v>0</v>
      </c>
      <c r="U1382" s="315">
        <v>0</v>
      </c>
      <c r="V1382" s="315">
        <v>0</v>
      </c>
      <c r="W1382" s="316">
        <v>0</v>
      </c>
      <c r="X1382" s="315">
        <v>0</v>
      </c>
      <c r="Y1382" s="315">
        <v>0</v>
      </c>
      <c r="Z1382" s="315">
        <v>0</v>
      </c>
      <c r="AA1382" s="315">
        <v>0</v>
      </c>
      <c r="AB1382" s="5">
        <v>0</v>
      </c>
      <c r="AC1382" s="5">
        <v>0</v>
      </c>
      <c r="AD1382" s="5">
        <v>0</v>
      </c>
      <c r="AE1382" s="5">
        <v>0</v>
      </c>
      <c r="AF1382" s="5">
        <v>0</v>
      </c>
      <c r="AG1382" s="5">
        <v>0</v>
      </c>
      <c r="AH1382" s="350">
        <v>0</v>
      </c>
      <c r="AI1382" s="350">
        <v>0</v>
      </c>
      <c r="AJ1382" s="14"/>
    </row>
    <row r="1383" spans="2:36" outlineLevel="1" x14ac:dyDescent="0.2">
      <c r="C1383" s="119" t="s">
        <v>152</v>
      </c>
      <c r="D1383" s="329"/>
      <c r="E1383" s="328" t="s">
        <v>230</v>
      </c>
      <c r="F1383" s="329"/>
      <c r="G1383" s="329"/>
      <c r="H1383" s="329"/>
      <c r="I1383" s="330"/>
      <c r="J1383" s="330"/>
      <c r="K1383" s="330"/>
      <c r="L1383" s="330"/>
      <c r="M1383" s="330"/>
      <c r="N1383" s="330"/>
      <c r="O1383" s="330"/>
      <c r="P1383" s="330"/>
      <c r="Q1383" s="16" t="s">
        <v>110</v>
      </c>
      <c r="R1383" s="314">
        <v>0</v>
      </c>
      <c r="S1383" s="315">
        <v>0</v>
      </c>
      <c r="T1383" s="315">
        <v>0</v>
      </c>
      <c r="U1383" s="315">
        <v>0</v>
      </c>
      <c r="V1383" s="315">
        <v>0</v>
      </c>
      <c r="W1383" s="316">
        <v>0</v>
      </c>
      <c r="X1383" s="315">
        <v>0</v>
      </c>
      <c r="Y1383" s="315">
        <v>0</v>
      </c>
      <c r="Z1383" s="315">
        <v>0</v>
      </c>
      <c r="AA1383" s="315">
        <v>0</v>
      </c>
      <c r="AB1383" s="5">
        <v>0</v>
      </c>
      <c r="AC1383" s="5">
        <v>0</v>
      </c>
      <c r="AD1383" s="5">
        <v>0</v>
      </c>
      <c r="AE1383" s="5">
        <v>0</v>
      </c>
      <c r="AF1383" s="5">
        <v>0</v>
      </c>
      <c r="AG1383" s="5">
        <v>0</v>
      </c>
      <c r="AH1383" s="350">
        <v>0</v>
      </c>
      <c r="AI1383" s="350">
        <v>0</v>
      </c>
      <c r="AJ1383" s="14"/>
    </row>
    <row r="1384" spans="2:36" outlineLevel="1" x14ac:dyDescent="0.2">
      <c r="C1384" s="119" t="s">
        <v>152</v>
      </c>
      <c r="D1384" s="329"/>
      <c r="E1384" s="328" t="s">
        <v>17</v>
      </c>
      <c r="F1384" s="329"/>
      <c r="G1384" s="329"/>
      <c r="H1384" s="329"/>
      <c r="I1384" s="330"/>
      <c r="J1384" s="330"/>
      <c r="K1384" s="330"/>
      <c r="L1384" s="330"/>
      <c r="M1384" s="330"/>
      <c r="N1384" s="330"/>
      <c r="O1384" s="330"/>
      <c r="P1384" s="330"/>
      <c r="Q1384" s="16" t="s">
        <v>110</v>
      </c>
      <c r="R1384" s="314"/>
      <c r="S1384" s="315"/>
      <c r="T1384" s="315"/>
      <c r="U1384" s="315"/>
      <c r="V1384" s="315"/>
      <c r="W1384" s="316"/>
      <c r="X1384" s="315"/>
      <c r="Y1384" s="315"/>
      <c r="Z1384" s="315"/>
      <c r="AA1384" s="315"/>
      <c r="AB1384" s="5"/>
      <c r="AC1384" s="5"/>
      <c r="AD1384" s="5"/>
      <c r="AE1384" s="5"/>
      <c r="AF1384" s="5"/>
      <c r="AG1384" s="5"/>
      <c r="AH1384" s="350"/>
      <c r="AI1384" s="350"/>
      <c r="AJ1384" s="14"/>
    </row>
    <row r="1385" spans="2:36" outlineLevel="1" x14ac:dyDescent="0.2">
      <c r="C1385" s="119" t="s">
        <v>152</v>
      </c>
      <c r="D1385" s="329"/>
      <c r="E1385" s="328" t="s">
        <v>266</v>
      </c>
      <c r="F1385" s="329"/>
      <c r="G1385" s="329"/>
      <c r="H1385" s="329"/>
      <c r="I1385" s="330"/>
      <c r="J1385" s="330"/>
      <c r="K1385" s="330"/>
      <c r="L1385" s="330"/>
      <c r="M1385" s="330"/>
      <c r="N1385" s="330"/>
      <c r="O1385" s="330"/>
      <c r="P1385" s="330"/>
      <c r="Q1385" s="16" t="s">
        <v>110</v>
      </c>
      <c r="R1385" s="314">
        <v>0</v>
      </c>
      <c r="S1385" s="315">
        <v>0</v>
      </c>
      <c r="T1385" s="315">
        <v>0</v>
      </c>
      <c r="U1385" s="315">
        <v>0</v>
      </c>
      <c r="V1385" s="315">
        <v>0</v>
      </c>
      <c r="W1385" s="316">
        <v>0</v>
      </c>
      <c r="X1385" s="315">
        <v>0</v>
      </c>
      <c r="Y1385" s="315">
        <v>0</v>
      </c>
      <c r="Z1385" s="315">
        <v>0</v>
      </c>
      <c r="AA1385" s="315">
        <v>0</v>
      </c>
      <c r="AB1385" s="5">
        <v>0</v>
      </c>
      <c r="AC1385" s="5">
        <v>0</v>
      </c>
      <c r="AD1385" s="5">
        <v>0</v>
      </c>
      <c r="AE1385" s="5">
        <v>0</v>
      </c>
      <c r="AF1385" s="5">
        <v>0</v>
      </c>
      <c r="AG1385" s="5">
        <v>0</v>
      </c>
      <c r="AH1385" s="350">
        <v>0</v>
      </c>
      <c r="AI1385" s="350">
        <v>0</v>
      </c>
      <c r="AJ1385" s="14"/>
    </row>
    <row r="1386" spans="2:36" outlineLevel="1" x14ac:dyDescent="0.2">
      <c r="C1386" s="119" t="s">
        <v>152</v>
      </c>
      <c r="D1386" s="329"/>
      <c r="E1386" s="328" t="s">
        <v>267</v>
      </c>
      <c r="F1386" s="329"/>
      <c r="G1386" s="329"/>
      <c r="H1386" s="329"/>
      <c r="I1386" s="330"/>
      <c r="J1386" s="330"/>
      <c r="K1386" s="330"/>
      <c r="L1386" s="330"/>
      <c r="M1386" s="330"/>
      <c r="N1386" s="330"/>
      <c r="O1386" s="330"/>
      <c r="P1386" s="330"/>
      <c r="Q1386" s="16" t="s">
        <v>110</v>
      </c>
      <c r="R1386" s="304">
        <v>0</v>
      </c>
      <c r="S1386" s="305">
        <v>0</v>
      </c>
      <c r="T1386" s="305">
        <v>0</v>
      </c>
      <c r="U1386" s="305">
        <v>0</v>
      </c>
      <c r="V1386" s="305">
        <v>0</v>
      </c>
      <c r="W1386" s="306">
        <v>0</v>
      </c>
      <c r="X1386" s="305">
        <v>0</v>
      </c>
      <c r="Y1386" s="305">
        <v>0</v>
      </c>
      <c r="Z1386" s="305">
        <v>0</v>
      </c>
      <c r="AA1386" s="305">
        <v>0</v>
      </c>
      <c r="AB1386" s="307">
        <v>0</v>
      </c>
      <c r="AC1386" s="307">
        <v>0</v>
      </c>
      <c r="AD1386" s="307">
        <v>0</v>
      </c>
      <c r="AE1386" s="307">
        <v>0</v>
      </c>
      <c r="AF1386" s="307">
        <v>0</v>
      </c>
      <c r="AG1386" s="307">
        <v>0</v>
      </c>
      <c r="AH1386" s="362">
        <v>0</v>
      </c>
      <c r="AI1386" s="362">
        <v>0</v>
      </c>
      <c r="AJ1386" s="14"/>
    </row>
    <row r="1387" spans="2:36" outlineLevel="1" x14ac:dyDescent="0.2">
      <c r="C1387" s="119" t="s">
        <v>152</v>
      </c>
      <c r="D1387" s="329"/>
      <c r="E1387" s="328" t="s">
        <v>301</v>
      </c>
      <c r="F1387" s="329"/>
      <c r="G1387" s="329"/>
      <c r="H1387" s="329"/>
      <c r="I1387" s="330"/>
      <c r="J1387" s="330"/>
      <c r="K1387" s="330"/>
      <c r="L1387" s="330"/>
      <c r="M1387" s="330"/>
      <c r="N1387" s="330"/>
      <c r="O1387" s="330"/>
      <c r="P1387" s="330"/>
      <c r="Q1387" s="16"/>
      <c r="R1387" s="5"/>
      <c r="S1387" s="5"/>
      <c r="T1387" s="5"/>
      <c r="U1387" s="5"/>
      <c r="V1387" s="5"/>
      <c r="W1387" s="5"/>
      <c r="X1387" s="5"/>
      <c r="Y1387" s="5"/>
      <c r="Z1387" s="5"/>
      <c r="AA1387" s="5"/>
      <c r="AB1387" s="5"/>
      <c r="AC1387" s="5"/>
      <c r="AD1387" s="5"/>
      <c r="AE1387" s="5"/>
      <c r="AF1387" s="5"/>
      <c r="AG1387" s="5"/>
      <c r="AH1387" s="5"/>
      <c r="AI1387" s="5"/>
      <c r="AJ1387" s="14"/>
    </row>
    <row r="1388" spans="2:36" outlineLevel="1" x14ac:dyDescent="0.2">
      <c r="C1388" s="119" t="s">
        <v>152</v>
      </c>
      <c r="D1388" s="329"/>
      <c r="F1388" s="329" t="s">
        <v>270</v>
      </c>
      <c r="G1388" s="329"/>
      <c r="H1388" s="329"/>
      <c r="I1388" s="330"/>
      <c r="J1388" s="330"/>
      <c r="K1388" s="330"/>
      <c r="L1388" s="330"/>
      <c r="M1388" s="330"/>
      <c r="N1388" s="330"/>
      <c r="O1388" s="330"/>
      <c r="P1388" s="330"/>
      <c r="Q1388" s="16" t="s">
        <v>110</v>
      </c>
      <c r="R1388" s="314">
        <v>0</v>
      </c>
      <c r="S1388" s="315">
        <v>0</v>
      </c>
      <c r="T1388" s="315">
        <v>0</v>
      </c>
      <c r="U1388" s="315">
        <v>0</v>
      </c>
      <c r="V1388" s="315">
        <v>0</v>
      </c>
      <c r="W1388" s="316">
        <v>0</v>
      </c>
      <c r="X1388" s="315">
        <v>0</v>
      </c>
      <c r="Y1388" s="315">
        <v>0</v>
      </c>
      <c r="Z1388" s="315">
        <v>0</v>
      </c>
      <c r="AA1388" s="315">
        <v>0</v>
      </c>
      <c r="AB1388" s="5">
        <v>0</v>
      </c>
      <c r="AC1388" s="5">
        <v>0</v>
      </c>
      <c r="AD1388" s="5">
        <v>0</v>
      </c>
      <c r="AE1388" s="5">
        <v>0</v>
      </c>
      <c r="AF1388" s="5">
        <v>0</v>
      </c>
      <c r="AG1388" s="5">
        <v>0</v>
      </c>
      <c r="AH1388" s="350">
        <v>0</v>
      </c>
      <c r="AI1388" s="350">
        <v>0</v>
      </c>
      <c r="AJ1388" s="14"/>
    </row>
    <row r="1389" spans="2:36" outlineLevel="1" x14ac:dyDescent="0.2">
      <c r="C1389" s="119" t="s">
        <v>152</v>
      </c>
      <c r="D1389" s="329"/>
      <c r="E1389" s="329"/>
      <c r="F1389" s="329" t="s">
        <v>271</v>
      </c>
      <c r="G1389" s="329"/>
      <c r="H1389" s="329"/>
      <c r="I1389" s="330"/>
      <c r="J1389" s="330"/>
      <c r="K1389" s="330"/>
      <c r="L1389" s="330"/>
      <c r="M1389" s="330"/>
      <c r="N1389" s="330"/>
      <c r="O1389" s="330"/>
      <c r="P1389" s="330"/>
      <c r="Q1389" s="16" t="s">
        <v>110</v>
      </c>
      <c r="R1389" s="314">
        <v>0</v>
      </c>
      <c r="S1389" s="315">
        <v>0</v>
      </c>
      <c r="T1389" s="315">
        <v>0</v>
      </c>
      <c r="U1389" s="315">
        <v>0</v>
      </c>
      <c r="V1389" s="315">
        <v>0</v>
      </c>
      <c r="W1389" s="316">
        <v>0</v>
      </c>
      <c r="X1389" s="315">
        <v>0</v>
      </c>
      <c r="Y1389" s="315">
        <v>0</v>
      </c>
      <c r="Z1389" s="315">
        <v>0</v>
      </c>
      <c r="AA1389" s="315">
        <v>0</v>
      </c>
      <c r="AB1389" s="5">
        <v>0</v>
      </c>
      <c r="AC1389" s="5">
        <v>0</v>
      </c>
      <c r="AD1389" s="5">
        <v>0</v>
      </c>
      <c r="AE1389" s="5">
        <v>0</v>
      </c>
      <c r="AF1389" s="5">
        <v>0</v>
      </c>
      <c r="AG1389" s="5">
        <v>0</v>
      </c>
      <c r="AH1389" s="350">
        <v>0</v>
      </c>
      <c r="AI1389" s="350">
        <v>0</v>
      </c>
      <c r="AJ1389" s="14"/>
    </row>
    <row r="1390" spans="2:36" outlineLevel="1" x14ac:dyDescent="0.2">
      <c r="C1390" s="119" t="s">
        <v>152</v>
      </c>
      <c r="D1390" s="329"/>
      <c r="E1390" s="329"/>
      <c r="F1390" s="329" t="s">
        <v>290</v>
      </c>
      <c r="G1390" s="329"/>
      <c r="H1390" s="329"/>
      <c r="I1390" s="330"/>
      <c r="J1390" s="330"/>
      <c r="K1390" s="330"/>
      <c r="L1390" s="330"/>
      <c r="M1390" s="330"/>
      <c r="N1390" s="330"/>
      <c r="O1390" s="330"/>
      <c r="P1390" s="330"/>
      <c r="Q1390" s="16" t="s">
        <v>110</v>
      </c>
      <c r="R1390" s="304">
        <v>0</v>
      </c>
      <c r="S1390" s="305">
        <v>0</v>
      </c>
      <c r="T1390" s="305">
        <v>0</v>
      </c>
      <c r="U1390" s="305">
        <v>0</v>
      </c>
      <c r="V1390" s="305">
        <v>0</v>
      </c>
      <c r="W1390" s="306">
        <v>0</v>
      </c>
      <c r="X1390" s="305">
        <v>0</v>
      </c>
      <c r="Y1390" s="305">
        <v>0</v>
      </c>
      <c r="Z1390" s="305">
        <v>0</v>
      </c>
      <c r="AA1390" s="305">
        <v>0</v>
      </c>
      <c r="AB1390" s="307">
        <v>0</v>
      </c>
      <c r="AC1390" s="307">
        <v>0</v>
      </c>
      <c r="AD1390" s="307">
        <v>0</v>
      </c>
      <c r="AE1390" s="307">
        <v>0</v>
      </c>
      <c r="AF1390" s="307">
        <v>0</v>
      </c>
      <c r="AG1390" s="307">
        <v>0</v>
      </c>
      <c r="AH1390" s="362">
        <v>0</v>
      </c>
      <c r="AI1390" s="362">
        <v>0</v>
      </c>
      <c r="AJ1390" s="14"/>
    </row>
    <row r="1391" spans="2:36" outlineLevel="1" x14ac:dyDescent="0.2">
      <c r="C1391" s="119" t="s">
        <v>152</v>
      </c>
      <c r="D1391" s="329"/>
      <c r="E1391" s="329"/>
      <c r="F1391" s="363" t="s">
        <v>302</v>
      </c>
      <c r="G1391" s="364"/>
      <c r="H1391" s="364"/>
      <c r="I1391" s="365"/>
      <c r="J1391" s="365"/>
      <c r="K1391" s="365"/>
      <c r="L1391" s="365"/>
      <c r="M1391" s="365"/>
      <c r="N1391" s="365"/>
      <c r="O1391" s="365"/>
      <c r="P1391" s="365"/>
      <c r="Q1391" s="366" t="s">
        <v>110</v>
      </c>
      <c r="R1391" s="367">
        <v>0</v>
      </c>
      <c r="S1391" s="368">
        <v>0</v>
      </c>
      <c r="T1391" s="368">
        <v>0</v>
      </c>
      <c r="U1391" s="368">
        <v>0</v>
      </c>
      <c r="V1391" s="368">
        <v>0</v>
      </c>
      <c r="W1391" s="369">
        <v>0</v>
      </c>
      <c r="X1391" s="368">
        <v>0</v>
      </c>
      <c r="Y1391" s="368">
        <v>0</v>
      </c>
      <c r="Z1391" s="368">
        <v>0</v>
      </c>
      <c r="AA1391" s="368">
        <v>0</v>
      </c>
      <c r="AB1391" s="327">
        <v>0</v>
      </c>
      <c r="AC1391" s="327">
        <v>0</v>
      </c>
      <c r="AD1391" s="327">
        <v>0</v>
      </c>
      <c r="AE1391" s="327">
        <v>0</v>
      </c>
      <c r="AF1391" s="327">
        <v>0</v>
      </c>
      <c r="AG1391" s="327">
        <v>0</v>
      </c>
      <c r="AH1391" s="370">
        <v>0</v>
      </c>
      <c r="AI1391" s="370">
        <v>0</v>
      </c>
      <c r="AJ1391" s="14"/>
    </row>
    <row r="1392" spans="2:36" outlineLevel="1" x14ac:dyDescent="0.2">
      <c r="C1392" s="119" t="s">
        <v>152</v>
      </c>
      <c r="D1392" s="329"/>
      <c r="E1392" s="329"/>
      <c r="F1392" s="371" t="s">
        <v>303</v>
      </c>
      <c r="G1392" s="329"/>
      <c r="H1392" s="329"/>
      <c r="I1392" s="330"/>
      <c r="J1392" s="330"/>
      <c r="K1392" s="330"/>
      <c r="L1392" s="330"/>
      <c r="M1392" s="330"/>
      <c r="N1392" s="330"/>
      <c r="O1392" s="330"/>
      <c r="P1392" s="330"/>
      <c r="Q1392" s="16" t="s">
        <v>110</v>
      </c>
      <c r="R1392" s="314">
        <v>0</v>
      </c>
      <c r="S1392" s="315">
        <v>0</v>
      </c>
      <c r="T1392" s="315">
        <v>0</v>
      </c>
      <c r="U1392" s="315">
        <v>0</v>
      </c>
      <c r="V1392" s="315">
        <v>0</v>
      </c>
      <c r="W1392" s="316">
        <v>0</v>
      </c>
      <c r="X1392" s="315">
        <v>0</v>
      </c>
      <c r="Y1392" s="315">
        <v>0</v>
      </c>
      <c r="Z1392" s="315">
        <v>0</v>
      </c>
      <c r="AA1392" s="315">
        <v>0</v>
      </c>
      <c r="AB1392" s="5">
        <v>0</v>
      </c>
      <c r="AC1392" s="5">
        <v>0</v>
      </c>
      <c r="AD1392" s="5">
        <v>0</v>
      </c>
      <c r="AE1392" s="5">
        <v>0</v>
      </c>
      <c r="AF1392" s="5">
        <v>0</v>
      </c>
      <c r="AG1392" s="5">
        <v>0</v>
      </c>
      <c r="AH1392" s="350">
        <v>0</v>
      </c>
      <c r="AI1392" s="350">
        <v>0</v>
      </c>
      <c r="AJ1392" s="14"/>
    </row>
    <row r="1393" spans="2:36" outlineLevel="1" x14ac:dyDescent="0.2">
      <c r="C1393" s="119" t="s">
        <v>152</v>
      </c>
      <c r="D1393" s="329"/>
      <c r="E1393" s="329"/>
      <c r="F1393" s="372"/>
      <c r="G1393" s="329"/>
      <c r="H1393" s="329"/>
      <c r="I1393" s="330"/>
      <c r="J1393" s="330"/>
      <c r="K1393" s="330"/>
      <c r="L1393" s="330"/>
      <c r="M1393" s="330"/>
      <c r="N1393" s="330"/>
      <c r="O1393" s="330"/>
      <c r="P1393" s="330"/>
      <c r="Q1393" s="16"/>
      <c r="R1393" s="304"/>
      <c r="S1393" s="305"/>
      <c r="T1393" s="305"/>
      <c r="U1393" s="305"/>
      <c r="V1393" s="305"/>
      <c r="W1393" s="306"/>
      <c r="X1393" s="305"/>
      <c r="Y1393" s="305"/>
      <c r="Z1393" s="305"/>
      <c r="AA1393" s="305"/>
      <c r="AB1393" s="307"/>
      <c r="AC1393" s="307"/>
      <c r="AD1393" s="307"/>
      <c r="AE1393" s="307"/>
      <c r="AF1393" s="307"/>
      <c r="AG1393" s="307"/>
      <c r="AH1393" s="362"/>
      <c r="AI1393" s="362"/>
      <c r="AJ1393" s="14"/>
    </row>
    <row r="1394" spans="2:36" outlineLevel="1" x14ac:dyDescent="0.2">
      <c r="C1394" s="119" t="s">
        <v>152</v>
      </c>
      <c r="D1394" s="329"/>
      <c r="E1394" s="329"/>
      <c r="F1394" s="329"/>
      <c r="G1394" s="329"/>
      <c r="H1394" s="329"/>
      <c r="I1394" s="330"/>
      <c r="J1394" s="330"/>
      <c r="K1394" s="330"/>
      <c r="L1394" s="330"/>
      <c r="M1394" s="330"/>
      <c r="N1394" s="330"/>
      <c r="O1394" s="330"/>
      <c r="P1394" s="330"/>
      <c r="Q1394" s="330"/>
      <c r="R1394" s="330"/>
      <c r="S1394" s="329"/>
      <c r="T1394" s="329"/>
      <c r="U1394" s="330"/>
      <c r="V1394" s="330"/>
      <c r="W1394" s="330"/>
      <c r="X1394" s="329"/>
      <c r="Y1394" s="329"/>
      <c r="Z1394" s="330"/>
      <c r="AA1394" s="329"/>
      <c r="AB1394" s="329"/>
      <c r="AC1394" s="329"/>
      <c r="AD1394" s="329"/>
      <c r="AE1394" s="329"/>
      <c r="AF1394" s="329"/>
      <c r="AG1394" s="329"/>
      <c r="AH1394" s="329"/>
      <c r="AI1394" s="329"/>
      <c r="AJ1394" s="14"/>
    </row>
    <row r="1395" spans="2:36" s="11" customFormat="1" outlineLevel="1" x14ac:dyDescent="0.2">
      <c r="B1395" s="310"/>
      <c r="C1395" s="119" t="s">
        <v>152</v>
      </c>
      <c r="E1395" s="120" t="s">
        <v>304</v>
      </c>
      <c r="F1395" s="121"/>
      <c r="G1395" s="121"/>
      <c r="H1395" s="121"/>
      <c r="I1395" s="121"/>
      <c r="J1395" s="121"/>
      <c r="K1395" s="121"/>
      <c r="L1395" s="121"/>
      <c r="M1395" s="121"/>
      <c r="N1395" s="121"/>
      <c r="O1395" s="121"/>
      <c r="P1395" s="121"/>
      <c r="Q1395" s="122"/>
      <c r="R1395" s="123"/>
      <c r="S1395" s="123"/>
      <c r="T1395" s="123"/>
      <c r="U1395" s="123"/>
      <c r="V1395" s="123"/>
      <c r="W1395" s="123"/>
      <c r="X1395" s="123"/>
      <c r="Y1395" s="123"/>
      <c r="Z1395" s="123"/>
      <c r="AA1395" s="123"/>
      <c r="AB1395" s="123"/>
      <c r="AC1395" s="123"/>
      <c r="AD1395" s="123"/>
      <c r="AE1395" s="123"/>
      <c r="AF1395" s="123"/>
      <c r="AG1395" s="123"/>
      <c r="AH1395" s="123"/>
      <c r="AI1395" s="123"/>
    </row>
    <row r="1396" spans="2:36" s="11" customFormat="1" outlineLevel="1" x14ac:dyDescent="0.2">
      <c r="B1396" s="310"/>
      <c r="C1396" s="119" t="s">
        <v>152</v>
      </c>
      <c r="E1396" s="373" t="s">
        <v>305</v>
      </c>
      <c r="F1396" s="309"/>
      <c r="G1396" s="309"/>
      <c r="H1396" s="309"/>
      <c r="I1396" s="309"/>
      <c r="J1396" s="309"/>
      <c r="K1396" s="309"/>
      <c r="L1396" s="309"/>
      <c r="M1396" s="309"/>
      <c r="N1396" s="309"/>
      <c r="O1396" s="309"/>
      <c r="P1396" s="309"/>
      <c r="Q1396" s="360"/>
      <c r="R1396" s="361"/>
      <c r="S1396" s="361"/>
      <c r="T1396" s="361"/>
      <c r="U1396" s="361"/>
      <c r="V1396" s="361"/>
      <c r="W1396" s="361"/>
      <c r="X1396" s="361"/>
      <c r="Y1396" s="361"/>
      <c r="Z1396" s="361"/>
      <c r="AA1396" s="361"/>
      <c r="AB1396" s="361"/>
      <c r="AC1396" s="361"/>
      <c r="AD1396" s="361"/>
      <c r="AE1396" s="361"/>
      <c r="AF1396" s="361"/>
      <c r="AG1396" s="361"/>
      <c r="AH1396" s="361"/>
      <c r="AI1396" s="361"/>
    </row>
    <row r="1397" spans="2:36" outlineLevel="1" x14ac:dyDescent="0.2">
      <c r="C1397" s="119" t="s">
        <v>152</v>
      </c>
      <c r="D1397" s="329"/>
      <c r="E1397" s="329"/>
      <c r="F1397" s="329" t="s">
        <v>306</v>
      </c>
      <c r="G1397" s="329"/>
      <c r="H1397" s="329"/>
      <c r="I1397" s="330"/>
      <c r="J1397" s="330"/>
      <c r="K1397" s="330"/>
      <c r="L1397" s="330"/>
      <c r="M1397" s="330"/>
      <c r="N1397" s="330"/>
      <c r="O1397" s="330"/>
      <c r="P1397" s="330"/>
      <c r="Q1397" s="16" t="s">
        <v>110</v>
      </c>
      <c r="R1397" s="374">
        <v>0</v>
      </c>
      <c r="S1397" s="375">
        <v>0</v>
      </c>
      <c r="T1397" s="375">
        <v>0</v>
      </c>
      <c r="U1397" s="376">
        <v>0</v>
      </c>
      <c r="V1397" s="376">
        <v>0</v>
      </c>
      <c r="W1397" s="377">
        <v>0</v>
      </c>
      <c r="X1397" s="375">
        <v>0</v>
      </c>
      <c r="Y1397" s="375">
        <v>0</v>
      </c>
      <c r="Z1397" s="376">
        <v>0</v>
      </c>
      <c r="AA1397" s="375">
        <v>0</v>
      </c>
      <c r="AB1397" s="378">
        <v>0</v>
      </c>
      <c r="AC1397" s="378">
        <v>0</v>
      </c>
      <c r="AD1397" s="378">
        <v>0</v>
      </c>
      <c r="AE1397" s="378">
        <v>0</v>
      </c>
      <c r="AF1397" s="378">
        <v>0</v>
      </c>
      <c r="AG1397" s="378">
        <v>0</v>
      </c>
      <c r="AH1397" s="379">
        <v>0</v>
      </c>
      <c r="AI1397" s="379">
        <v>0</v>
      </c>
      <c r="AJ1397" s="14"/>
    </row>
    <row r="1398" spans="2:36" outlineLevel="1" x14ac:dyDescent="0.2">
      <c r="C1398" s="119" t="s">
        <v>152</v>
      </c>
      <c r="D1398" s="329"/>
      <c r="E1398" s="329"/>
      <c r="F1398" s="329" t="s">
        <v>307</v>
      </c>
      <c r="G1398" s="329"/>
      <c r="H1398" s="329"/>
      <c r="I1398" s="330"/>
      <c r="J1398" s="330"/>
      <c r="K1398" s="330"/>
      <c r="L1398" s="330"/>
      <c r="M1398" s="330"/>
      <c r="N1398" s="330"/>
      <c r="O1398" s="330"/>
      <c r="P1398" s="330"/>
      <c r="Q1398" s="16" t="s">
        <v>110</v>
      </c>
      <c r="R1398" s="380"/>
      <c r="S1398" s="381"/>
      <c r="T1398" s="381"/>
      <c r="U1398" s="382"/>
      <c r="V1398" s="382"/>
      <c r="W1398" s="383"/>
      <c r="X1398" s="381"/>
      <c r="Y1398" s="381"/>
      <c r="Z1398" s="382"/>
      <c r="AA1398" s="381"/>
      <c r="AB1398" s="329"/>
      <c r="AC1398" s="329"/>
      <c r="AD1398" s="329"/>
      <c r="AE1398" s="329"/>
      <c r="AF1398" s="329"/>
      <c r="AG1398" s="329"/>
      <c r="AH1398" s="384"/>
      <c r="AI1398" s="384"/>
      <c r="AJ1398" s="14"/>
    </row>
    <row r="1399" spans="2:36" outlineLevel="1" x14ac:dyDescent="0.2">
      <c r="C1399" s="119" t="s">
        <v>152</v>
      </c>
      <c r="D1399" s="329"/>
      <c r="E1399" s="329"/>
      <c r="F1399" s="329" t="s">
        <v>308</v>
      </c>
      <c r="G1399" s="329"/>
      <c r="H1399" s="329"/>
      <c r="I1399" s="330"/>
      <c r="J1399" s="330"/>
      <c r="K1399" s="330"/>
      <c r="L1399" s="330"/>
      <c r="M1399" s="330"/>
      <c r="N1399" s="330"/>
      <c r="O1399" s="330"/>
      <c r="P1399" s="330"/>
      <c r="Q1399" s="16" t="s">
        <v>110</v>
      </c>
      <c r="R1399" s="380"/>
      <c r="S1399" s="381"/>
      <c r="T1399" s="381"/>
      <c r="U1399" s="382"/>
      <c r="V1399" s="382"/>
      <c r="W1399" s="383"/>
      <c r="X1399" s="381"/>
      <c r="Y1399" s="381"/>
      <c r="Z1399" s="382"/>
      <c r="AA1399" s="381"/>
      <c r="AB1399" s="329"/>
      <c r="AC1399" s="329"/>
      <c r="AD1399" s="329"/>
      <c r="AE1399" s="329"/>
      <c r="AF1399" s="329"/>
      <c r="AG1399" s="329"/>
      <c r="AH1399" s="384"/>
      <c r="AI1399" s="384"/>
      <c r="AJ1399" s="14"/>
    </row>
    <row r="1400" spans="2:36" outlineLevel="1" x14ac:dyDescent="0.2">
      <c r="C1400" s="119" t="s">
        <v>152</v>
      </c>
      <c r="D1400" s="329"/>
      <c r="E1400" s="329"/>
      <c r="F1400" s="329" t="s">
        <v>309</v>
      </c>
      <c r="G1400" s="329"/>
      <c r="H1400" s="329"/>
      <c r="I1400" s="330"/>
      <c r="J1400" s="330"/>
      <c r="K1400" s="330"/>
      <c r="L1400" s="330"/>
      <c r="M1400" s="330"/>
      <c r="N1400" s="330"/>
      <c r="O1400" s="330"/>
      <c r="P1400" s="330"/>
      <c r="Q1400" s="16" t="s">
        <v>110</v>
      </c>
      <c r="R1400" s="385"/>
      <c r="S1400" s="386"/>
      <c r="T1400" s="386"/>
      <c r="U1400" s="387"/>
      <c r="V1400" s="387"/>
      <c r="W1400" s="388"/>
      <c r="X1400" s="386"/>
      <c r="Y1400" s="386"/>
      <c r="Z1400" s="387"/>
      <c r="AA1400" s="386"/>
      <c r="AB1400" s="333"/>
      <c r="AC1400" s="333"/>
      <c r="AD1400" s="333"/>
      <c r="AE1400" s="333"/>
      <c r="AF1400" s="333"/>
      <c r="AG1400" s="333"/>
      <c r="AH1400" s="389"/>
      <c r="AI1400" s="389"/>
      <c r="AJ1400" s="14"/>
    </row>
    <row r="1401" spans="2:36" outlineLevel="1" x14ac:dyDescent="0.2">
      <c r="C1401" s="119" t="s">
        <v>152</v>
      </c>
      <c r="D1401" s="329"/>
      <c r="E1401" s="329"/>
      <c r="F1401" s="364" t="s">
        <v>310</v>
      </c>
      <c r="G1401" s="364"/>
      <c r="H1401" s="364"/>
      <c r="I1401" s="365"/>
      <c r="J1401" s="365"/>
      <c r="K1401" s="365"/>
      <c r="L1401" s="365"/>
      <c r="M1401" s="365"/>
      <c r="N1401" s="365"/>
      <c r="O1401" s="365"/>
      <c r="P1401" s="365"/>
      <c r="Q1401" s="366" t="s">
        <v>110</v>
      </c>
      <c r="R1401" s="390">
        <v>0</v>
      </c>
      <c r="S1401" s="391">
        <v>0</v>
      </c>
      <c r="T1401" s="391">
        <v>0</v>
      </c>
      <c r="U1401" s="390">
        <v>0</v>
      </c>
      <c r="V1401" s="390">
        <v>0</v>
      </c>
      <c r="W1401" s="390">
        <v>0</v>
      </c>
      <c r="X1401" s="391">
        <v>0</v>
      </c>
      <c r="Y1401" s="391">
        <v>0</v>
      </c>
      <c r="Z1401" s="390">
        <v>0</v>
      </c>
      <c r="AA1401" s="391">
        <v>0</v>
      </c>
      <c r="AB1401" s="391">
        <v>0</v>
      </c>
      <c r="AC1401" s="391">
        <v>0</v>
      </c>
      <c r="AD1401" s="391">
        <v>0</v>
      </c>
      <c r="AE1401" s="391">
        <v>0</v>
      </c>
      <c r="AF1401" s="391">
        <v>0</v>
      </c>
      <c r="AG1401" s="391">
        <v>0</v>
      </c>
      <c r="AH1401" s="391">
        <v>0</v>
      </c>
      <c r="AI1401" s="391">
        <v>0</v>
      </c>
      <c r="AJ1401" s="14"/>
    </row>
    <row r="1402" spans="2:36" outlineLevel="1" x14ac:dyDescent="0.2">
      <c r="C1402" s="119" t="s">
        <v>152</v>
      </c>
      <c r="D1402" s="329"/>
      <c r="E1402" s="329"/>
      <c r="F1402" s="329"/>
      <c r="G1402" s="329"/>
      <c r="H1402" s="329"/>
      <c r="I1402" s="330"/>
      <c r="J1402" s="330"/>
      <c r="K1402" s="330"/>
      <c r="L1402" s="330"/>
      <c r="M1402" s="330"/>
      <c r="N1402" s="330"/>
      <c r="O1402" s="330"/>
      <c r="P1402" s="330"/>
      <c r="Q1402" s="330"/>
      <c r="R1402" s="330"/>
      <c r="S1402" s="329"/>
      <c r="T1402" s="329"/>
      <c r="U1402" s="330"/>
      <c r="V1402" s="330"/>
      <c r="W1402" s="330"/>
      <c r="X1402" s="329"/>
      <c r="Y1402" s="329"/>
      <c r="Z1402" s="330"/>
      <c r="AA1402" s="329"/>
      <c r="AB1402" s="329"/>
      <c r="AC1402" s="329"/>
      <c r="AD1402" s="329"/>
      <c r="AE1402" s="329"/>
      <c r="AF1402" s="329"/>
      <c r="AG1402" s="329"/>
      <c r="AH1402" s="329"/>
      <c r="AI1402" s="329"/>
      <c r="AJ1402" s="14"/>
    </row>
    <row r="1403" spans="2:36" outlineLevel="1" x14ac:dyDescent="0.2">
      <c r="C1403" s="119" t="s">
        <v>152</v>
      </c>
      <c r="D1403" s="329"/>
      <c r="E1403" s="328" t="s">
        <v>311</v>
      </c>
      <c r="F1403" s="329"/>
      <c r="G1403" s="329"/>
      <c r="H1403" s="329"/>
      <c r="I1403" s="330"/>
      <c r="J1403" s="330"/>
      <c r="K1403" s="330"/>
      <c r="L1403" s="330"/>
      <c r="M1403" s="330"/>
      <c r="N1403" s="330"/>
      <c r="O1403" s="330"/>
      <c r="P1403" s="330"/>
      <c r="Q1403" s="330"/>
      <c r="R1403" s="330"/>
      <c r="S1403" s="329"/>
      <c r="T1403" s="329"/>
      <c r="U1403" s="330"/>
      <c r="V1403" s="330"/>
      <c r="W1403" s="330"/>
      <c r="X1403" s="329"/>
      <c r="Y1403" s="329"/>
      <c r="Z1403" s="330"/>
      <c r="AA1403" s="329"/>
      <c r="AB1403" s="329"/>
      <c r="AC1403" s="329"/>
      <c r="AD1403" s="329"/>
      <c r="AE1403" s="329"/>
      <c r="AF1403" s="329"/>
      <c r="AG1403" s="329"/>
      <c r="AH1403" s="329"/>
      <c r="AI1403" s="329"/>
      <c r="AJ1403" s="14"/>
    </row>
    <row r="1404" spans="2:36" outlineLevel="1" x14ac:dyDescent="0.2">
      <c r="C1404" s="119" t="s">
        <v>152</v>
      </c>
      <c r="D1404" s="329"/>
      <c r="E1404" s="329"/>
      <c r="F1404" s="329" t="s">
        <v>312</v>
      </c>
      <c r="G1404" s="329"/>
      <c r="H1404" s="329"/>
      <c r="I1404" s="330"/>
      <c r="J1404" s="330"/>
      <c r="K1404" s="330"/>
      <c r="L1404" s="330"/>
      <c r="M1404" s="330"/>
      <c r="N1404" s="330"/>
      <c r="O1404" s="330"/>
      <c r="P1404" s="330"/>
      <c r="Q1404" s="16" t="s">
        <v>110</v>
      </c>
      <c r="R1404" s="392">
        <v>0</v>
      </c>
      <c r="S1404" s="393">
        <v>0</v>
      </c>
      <c r="T1404" s="393">
        <v>0</v>
      </c>
      <c r="U1404" s="394">
        <v>0</v>
      </c>
      <c r="V1404" s="394">
        <v>0</v>
      </c>
      <c r="W1404" s="395">
        <v>0</v>
      </c>
      <c r="X1404" s="393">
        <v>0</v>
      </c>
      <c r="Y1404" s="393">
        <v>0</v>
      </c>
      <c r="Z1404" s="394">
        <v>0</v>
      </c>
      <c r="AA1404" s="393">
        <v>0</v>
      </c>
      <c r="AB1404" s="396">
        <v>0</v>
      </c>
      <c r="AC1404" s="396">
        <v>0</v>
      </c>
      <c r="AD1404" s="396">
        <v>0</v>
      </c>
      <c r="AE1404" s="396">
        <v>0</v>
      </c>
      <c r="AF1404" s="396">
        <v>0</v>
      </c>
      <c r="AG1404" s="396">
        <v>0</v>
      </c>
      <c r="AH1404" s="397">
        <v>0</v>
      </c>
      <c r="AI1404" s="397">
        <v>0</v>
      </c>
      <c r="AJ1404" s="14"/>
    </row>
    <row r="1405" spans="2:36" outlineLevel="1" x14ac:dyDescent="0.2">
      <c r="C1405" s="119" t="s">
        <v>152</v>
      </c>
      <c r="D1405" s="329"/>
      <c r="E1405" s="329"/>
      <c r="F1405" s="329" t="s">
        <v>313</v>
      </c>
      <c r="G1405" s="329"/>
      <c r="H1405" s="329"/>
      <c r="I1405" s="330"/>
      <c r="J1405" s="330"/>
      <c r="K1405" s="330"/>
      <c r="L1405" s="330"/>
      <c r="M1405" s="330"/>
      <c r="N1405" s="330"/>
      <c r="O1405" s="330"/>
      <c r="P1405" s="330"/>
      <c r="Q1405" s="16" t="s">
        <v>110</v>
      </c>
      <c r="R1405" s="380"/>
      <c r="S1405" s="381"/>
      <c r="T1405" s="381"/>
      <c r="U1405" s="382"/>
      <c r="V1405" s="382"/>
      <c r="W1405" s="383"/>
      <c r="X1405" s="381"/>
      <c r="Y1405" s="381"/>
      <c r="Z1405" s="382"/>
      <c r="AA1405" s="381"/>
      <c r="AB1405" s="329"/>
      <c r="AC1405" s="329"/>
      <c r="AD1405" s="329"/>
      <c r="AE1405" s="329"/>
      <c r="AF1405" s="329"/>
      <c r="AG1405" s="329"/>
      <c r="AH1405" s="384"/>
      <c r="AI1405" s="384"/>
      <c r="AJ1405" s="14"/>
    </row>
    <row r="1406" spans="2:36" outlineLevel="1" x14ac:dyDescent="0.2">
      <c r="C1406" s="119" t="s">
        <v>152</v>
      </c>
      <c r="D1406" s="329"/>
      <c r="E1406" s="329"/>
      <c r="F1406" s="329" t="s">
        <v>314</v>
      </c>
      <c r="G1406" s="329"/>
      <c r="H1406" s="329"/>
      <c r="I1406" s="330"/>
      <c r="J1406" s="330"/>
      <c r="K1406" s="330"/>
      <c r="L1406" s="330"/>
      <c r="M1406" s="330"/>
      <c r="N1406" s="330"/>
      <c r="O1406" s="330"/>
      <c r="P1406" s="330"/>
      <c r="Q1406" s="16" t="s">
        <v>110</v>
      </c>
      <c r="R1406" s="398">
        <v>0</v>
      </c>
      <c r="S1406" s="399">
        <v>0</v>
      </c>
      <c r="T1406" s="399">
        <v>0</v>
      </c>
      <c r="U1406" s="400">
        <v>0</v>
      </c>
      <c r="V1406" s="400">
        <v>0</v>
      </c>
      <c r="W1406" s="401">
        <v>0</v>
      </c>
      <c r="X1406" s="399">
        <v>0</v>
      </c>
      <c r="Y1406" s="399">
        <v>0</v>
      </c>
      <c r="Z1406" s="400">
        <v>0</v>
      </c>
      <c r="AA1406" s="399">
        <v>0</v>
      </c>
      <c r="AB1406" s="339">
        <v>0</v>
      </c>
      <c r="AC1406" s="339">
        <v>0</v>
      </c>
      <c r="AD1406" s="339">
        <v>0</v>
      </c>
      <c r="AE1406" s="339">
        <v>0</v>
      </c>
      <c r="AF1406" s="339">
        <v>0</v>
      </c>
      <c r="AG1406" s="339">
        <v>0</v>
      </c>
      <c r="AH1406" s="402">
        <v>0</v>
      </c>
      <c r="AI1406" s="402">
        <v>0</v>
      </c>
      <c r="AJ1406" s="14"/>
    </row>
    <row r="1407" spans="2:36" outlineLevel="1" x14ac:dyDescent="0.2">
      <c r="C1407" s="119" t="s">
        <v>152</v>
      </c>
      <c r="D1407" s="329"/>
      <c r="E1407" s="329"/>
      <c r="F1407" s="329" t="s">
        <v>315</v>
      </c>
      <c r="G1407" s="329"/>
      <c r="H1407" s="329"/>
      <c r="I1407" s="330"/>
      <c r="J1407" s="330"/>
      <c r="K1407" s="330"/>
      <c r="L1407" s="330"/>
      <c r="M1407" s="330"/>
      <c r="N1407" s="330"/>
      <c r="O1407" s="330"/>
      <c r="P1407" s="330"/>
      <c r="Q1407" s="16" t="s">
        <v>110</v>
      </c>
      <c r="R1407" s="304">
        <v>0</v>
      </c>
      <c r="S1407" s="305">
        <v>0</v>
      </c>
      <c r="T1407" s="305">
        <v>0</v>
      </c>
      <c r="U1407" s="305">
        <v>0</v>
      </c>
      <c r="V1407" s="305">
        <v>0</v>
      </c>
      <c r="W1407" s="306">
        <v>0</v>
      </c>
      <c r="X1407" s="305">
        <v>0</v>
      </c>
      <c r="Y1407" s="305">
        <v>0</v>
      </c>
      <c r="Z1407" s="305">
        <v>0</v>
      </c>
      <c r="AA1407" s="305">
        <v>0</v>
      </c>
      <c r="AB1407" s="307">
        <v>0</v>
      </c>
      <c r="AC1407" s="307">
        <v>0</v>
      </c>
      <c r="AD1407" s="307">
        <v>0</v>
      </c>
      <c r="AE1407" s="307">
        <v>0</v>
      </c>
      <c r="AF1407" s="307">
        <v>0</v>
      </c>
      <c r="AG1407" s="307">
        <v>0</v>
      </c>
      <c r="AH1407" s="362">
        <v>0</v>
      </c>
      <c r="AI1407" s="362">
        <v>0</v>
      </c>
      <c r="AJ1407" s="14"/>
    </row>
    <row r="1408" spans="2:36" outlineLevel="1" x14ac:dyDescent="0.2">
      <c r="C1408" s="119" t="s">
        <v>152</v>
      </c>
      <c r="D1408" s="329"/>
      <c r="E1408" s="329"/>
      <c r="F1408" s="364" t="s">
        <v>316</v>
      </c>
      <c r="G1408" s="364"/>
      <c r="H1408" s="364"/>
      <c r="I1408" s="365"/>
      <c r="J1408" s="365"/>
      <c r="K1408" s="365"/>
      <c r="L1408" s="365"/>
      <c r="M1408" s="365"/>
      <c r="N1408" s="365"/>
      <c r="O1408" s="365"/>
      <c r="P1408" s="365"/>
      <c r="Q1408" s="366" t="s">
        <v>110</v>
      </c>
      <c r="R1408" s="390">
        <v>0</v>
      </c>
      <c r="S1408" s="390">
        <v>0</v>
      </c>
      <c r="T1408" s="390">
        <v>0</v>
      </c>
      <c r="U1408" s="390">
        <v>0</v>
      </c>
      <c r="V1408" s="390">
        <v>0</v>
      </c>
      <c r="W1408" s="390">
        <v>0</v>
      </c>
      <c r="X1408" s="390">
        <v>0</v>
      </c>
      <c r="Y1408" s="390">
        <v>0</v>
      </c>
      <c r="Z1408" s="390">
        <v>0</v>
      </c>
      <c r="AA1408" s="390">
        <v>0</v>
      </c>
      <c r="AB1408" s="390">
        <v>0</v>
      </c>
      <c r="AC1408" s="390">
        <v>0</v>
      </c>
      <c r="AD1408" s="390">
        <v>0</v>
      </c>
      <c r="AE1408" s="390">
        <v>0</v>
      </c>
      <c r="AF1408" s="390">
        <v>0</v>
      </c>
      <c r="AG1408" s="390">
        <v>0</v>
      </c>
      <c r="AH1408" s="390">
        <v>0</v>
      </c>
      <c r="AI1408" s="390">
        <v>0</v>
      </c>
      <c r="AJ1408" s="14"/>
    </row>
    <row r="1409" spans="2:36" outlineLevel="1" x14ac:dyDescent="0.2">
      <c r="C1409" s="119" t="s">
        <v>152</v>
      </c>
      <c r="D1409" s="329"/>
      <c r="E1409" s="329"/>
      <c r="F1409" s="329"/>
      <c r="G1409" s="329"/>
      <c r="H1409" s="329"/>
      <c r="I1409" s="330"/>
      <c r="J1409" s="330"/>
      <c r="K1409" s="330"/>
      <c r="L1409" s="330"/>
      <c r="M1409" s="330"/>
      <c r="N1409" s="330"/>
      <c r="O1409" s="330"/>
      <c r="P1409" s="330"/>
      <c r="Q1409" s="330"/>
      <c r="R1409" s="330"/>
      <c r="S1409" s="329"/>
      <c r="T1409" s="329"/>
      <c r="U1409" s="330"/>
      <c r="V1409" s="330"/>
      <c r="W1409" s="330"/>
      <c r="X1409" s="329"/>
      <c r="Y1409" s="329"/>
      <c r="Z1409" s="330"/>
      <c r="AA1409" s="329"/>
      <c r="AB1409" s="329"/>
      <c r="AC1409" s="329"/>
      <c r="AD1409" s="329"/>
      <c r="AE1409" s="329"/>
      <c r="AF1409" s="329"/>
      <c r="AG1409" s="329"/>
      <c r="AH1409" s="329"/>
      <c r="AI1409" s="329"/>
      <c r="AJ1409" s="14"/>
    </row>
    <row r="1410" spans="2:36" s="310" customFormat="1" outlineLevel="1" x14ac:dyDescent="0.2">
      <c r="C1410" s="119" t="s">
        <v>152</v>
      </c>
      <c r="E1410" s="328" t="s">
        <v>317</v>
      </c>
      <c r="F1410" s="259"/>
      <c r="G1410" s="329"/>
      <c r="H1410" s="329"/>
      <c r="I1410" s="330"/>
      <c r="J1410" s="330"/>
      <c r="K1410" s="330"/>
      <c r="L1410" s="330"/>
      <c r="M1410" s="330"/>
      <c r="N1410" s="330"/>
      <c r="O1410" s="330"/>
      <c r="P1410" s="330"/>
      <c r="Q1410" s="16" t="s">
        <v>110</v>
      </c>
      <c r="R1410" s="340">
        <v>0</v>
      </c>
      <c r="S1410" s="341">
        <v>0</v>
      </c>
      <c r="T1410" s="341">
        <v>0</v>
      </c>
      <c r="U1410" s="341">
        <v>0</v>
      </c>
      <c r="V1410" s="341">
        <v>0</v>
      </c>
      <c r="W1410" s="342">
        <v>0</v>
      </c>
      <c r="X1410" s="341">
        <v>0</v>
      </c>
      <c r="Y1410" s="341">
        <v>0</v>
      </c>
      <c r="Z1410" s="341">
        <v>0</v>
      </c>
      <c r="AA1410" s="341">
        <v>0</v>
      </c>
      <c r="AB1410" s="343">
        <v>0</v>
      </c>
      <c r="AC1410" s="343">
        <v>0</v>
      </c>
      <c r="AD1410" s="343">
        <v>0</v>
      </c>
      <c r="AE1410" s="343">
        <v>0</v>
      </c>
      <c r="AF1410" s="343">
        <v>0</v>
      </c>
      <c r="AG1410" s="343">
        <v>0</v>
      </c>
      <c r="AH1410" s="344">
        <v>0</v>
      </c>
      <c r="AI1410" s="344">
        <v>0</v>
      </c>
      <c r="AJ1410" s="403"/>
    </row>
    <row r="1411" spans="2:36" outlineLevel="1" x14ac:dyDescent="0.2">
      <c r="C1411" s="119" t="s">
        <v>152</v>
      </c>
      <c r="D1411" s="259"/>
      <c r="E1411" s="259"/>
      <c r="G1411" s="259"/>
      <c r="H1411" s="259"/>
      <c r="I1411" s="16"/>
      <c r="J1411" s="16"/>
      <c r="K1411" s="16"/>
      <c r="L1411" s="16"/>
      <c r="M1411" s="16"/>
      <c r="N1411" s="16"/>
      <c r="O1411" s="16"/>
      <c r="P1411" s="16"/>
      <c r="Q1411" s="16"/>
      <c r="R1411" s="16"/>
      <c r="S1411" s="259"/>
      <c r="T1411" s="259"/>
      <c r="U1411" s="16"/>
      <c r="V1411" s="16"/>
      <c r="W1411" s="16"/>
      <c r="X1411" s="259"/>
      <c r="Y1411" s="259"/>
      <c r="Z1411" s="16"/>
      <c r="AA1411" s="259"/>
      <c r="AB1411" s="259"/>
      <c r="AC1411" s="259"/>
      <c r="AD1411" s="259"/>
      <c r="AE1411" s="259"/>
      <c r="AF1411" s="259"/>
      <c r="AG1411" s="259"/>
      <c r="AH1411" s="259"/>
      <c r="AI1411" s="259"/>
      <c r="AJ1411" s="14"/>
    </row>
    <row r="1412" spans="2:36" s="11" customFormat="1" outlineLevel="1" x14ac:dyDescent="0.2">
      <c r="B1412" s="310"/>
      <c r="C1412" s="119" t="s">
        <v>152</v>
      </c>
      <c r="E1412" s="120" t="s">
        <v>318</v>
      </c>
      <c r="F1412" s="121"/>
      <c r="G1412" s="121"/>
      <c r="H1412" s="121"/>
      <c r="I1412" s="121"/>
      <c r="J1412" s="121"/>
      <c r="K1412" s="121"/>
      <c r="L1412" s="121"/>
      <c r="M1412" s="121"/>
      <c r="N1412" s="121"/>
      <c r="O1412" s="121"/>
      <c r="P1412" s="121"/>
      <c r="Q1412" s="122"/>
      <c r="R1412" s="123"/>
      <c r="S1412" s="123"/>
      <c r="T1412" s="123"/>
      <c r="U1412" s="123"/>
      <c r="V1412" s="123"/>
      <c r="W1412" s="123"/>
      <c r="X1412" s="123"/>
      <c r="Y1412" s="123"/>
      <c r="Z1412" s="123"/>
      <c r="AA1412" s="123"/>
      <c r="AB1412" s="123"/>
      <c r="AC1412" s="123"/>
      <c r="AD1412" s="123"/>
      <c r="AE1412" s="123"/>
      <c r="AF1412" s="123"/>
      <c r="AG1412" s="123"/>
      <c r="AH1412" s="123"/>
      <c r="AI1412" s="123"/>
    </row>
    <row r="1413" spans="2:36" outlineLevel="1" x14ac:dyDescent="0.2">
      <c r="C1413" s="119" t="s">
        <v>152</v>
      </c>
      <c r="D1413" s="259"/>
      <c r="E1413" s="259"/>
      <c r="F1413" s="259"/>
      <c r="G1413" s="259"/>
      <c r="H1413" s="259"/>
      <c r="I1413" s="16"/>
      <c r="J1413" s="16"/>
      <c r="K1413" s="16"/>
      <c r="L1413" s="16"/>
      <c r="M1413" s="16"/>
      <c r="N1413" s="16"/>
      <c r="O1413" s="16"/>
      <c r="P1413" s="16"/>
      <c r="Q1413" s="16"/>
      <c r="R1413" s="16"/>
      <c r="S1413" s="259"/>
      <c r="T1413" s="259"/>
      <c r="U1413" s="16"/>
      <c r="V1413" s="16"/>
      <c r="W1413" s="16"/>
      <c r="X1413" s="259"/>
      <c r="Y1413" s="259"/>
      <c r="Z1413" s="16"/>
      <c r="AA1413" s="259"/>
      <c r="AB1413" s="259"/>
      <c r="AC1413" s="259"/>
      <c r="AD1413" s="259"/>
      <c r="AE1413" s="259"/>
      <c r="AF1413" s="259"/>
      <c r="AG1413" s="259"/>
      <c r="AH1413" s="259"/>
      <c r="AI1413" s="259"/>
      <c r="AJ1413" s="14"/>
    </row>
    <row r="1414" spans="2:36" outlineLevel="1" x14ac:dyDescent="0.2">
      <c r="C1414" s="119" t="s">
        <v>152</v>
      </c>
      <c r="D1414" s="259"/>
      <c r="E1414" s="373" t="s">
        <v>319</v>
      </c>
      <c r="F1414" s="259"/>
      <c r="G1414" s="259"/>
      <c r="H1414" s="259"/>
      <c r="I1414" s="16"/>
      <c r="J1414" s="16"/>
      <c r="K1414" s="16"/>
      <c r="L1414" s="16"/>
      <c r="M1414" s="16"/>
      <c r="N1414" s="16"/>
      <c r="O1414" s="16"/>
      <c r="P1414" s="16"/>
      <c r="Q1414" s="16" t="s">
        <v>110</v>
      </c>
      <c r="R1414" s="340">
        <v>0</v>
      </c>
      <c r="S1414" s="341">
        <v>0</v>
      </c>
      <c r="T1414" s="341">
        <v>0</v>
      </c>
      <c r="U1414" s="341">
        <v>0</v>
      </c>
      <c r="V1414" s="341">
        <v>0</v>
      </c>
      <c r="W1414" s="342">
        <v>0</v>
      </c>
      <c r="X1414" s="341">
        <v>0</v>
      </c>
      <c r="Y1414" s="341">
        <v>0</v>
      </c>
      <c r="Z1414" s="341">
        <v>0</v>
      </c>
      <c r="AA1414" s="341">
        <v>0</v>
      </c>
      <c r="AB1414" s="343">
        <v>0</v>
      </c>
      <c r="AC1414" s="343">
        <v>0</v>
      </c>
      <c r="AD1414" s="343">
        <v>0</v>
      </c>
      <c r="AE1414" s="343">
        <v>0</v>
      </c>
      <c r="AF1414" s="343">
        <v>0</v>
      </c>
      <c r="AG1414" s="343">
        <v>0</v>
      </c>
      <c r="AH1414" s="344">
        <v>0</v>
      </c>
      <c r="AI1414" s="344">
        <v>0</v>
      </c>
      <c r="AJ1414" s="14"/>
    </row>
    <row r="1415" spans="2:36" outlineLevel="1" x14ac:dyDescent="0.2">
      <c r="C1415" s="119" t="s">
        <v>152</v>
      </c>
      <c r="D1415" s="259"/>
      <c r="E1415" s="373"/>
      <c r="F1415" s="259"/>
      <c r="G1415" s="259"/>
      <c r="H1415" s="259"/>
      <c r="I1415" s="16"/>
      <c r="J1415" s="16"/>
      <c r="K1415" s="16"/>
      <c r="L1415" s="16"/>
      <c r="M1415" s="16"/>
      <c r="N1415" s="16"/>
      <c r="O1415" s="16"/>
      <c r="P1415" s="16"/>
      <c r="Q1415" s="16"/>
      <c r="R1415" s="16"/>
      <c r="S1415" s="259"/>
      <c r="T1415" s="259"/>
      <c r="U1415" s="16"/>
      <c r="V1415" s="16"/>
      <c r="W1415" s="16"/>
      <c r="X1415" s="259"/>
      <c r="Y1415" s="259"/>
      <c r="Z1415" s="16"/>
      <c r="AA1415" s="259"/>
      <c r="AB1415" s="259"/>
      <c r="AC1415" s="259"/>
      <c r="AD1415" s="259"/>
      <c r="AE1415" s="259"/>
      <c r="AF1415" s="259"/>
      <c r="AG1415" s="259"/>
      <c r="AH1415" s="259"/>
      <c r="AI1415" s="259"/>
      <c r="AJ1415" s="14"/>
    </row>
    <row r="1416" spans="2:36" s="310" customFormat="1" outlineLevel="1" x14ac:dyDescent="0.2">
      <c r="C1416" s="119" t="s">
        <v>152</v>
      </c>
      <c r="D1416" s="329"/>
      <c r="E1416" s="328" t="s">
        <v>320</v>
      </c>
      <c r="F1416" s="329"/>
      <c r="G1416" s="329"/>
      <c r="H1416" s="329"/>
      <c r="I1416" s="330"/>
      <c r="J1416" s="330"/>
      <c r="K1416" s="330"/>
      <c r="L1416" s="330"/>
      <c r="M1416" s="330"/>
      <c r="N1416" s="330"/>
      <c r="O1416" s="330"/>
      <c r="P1416" s="330"/>
      <c r="Q1416" s="16" t="s">
        <v>110</v>
      </c>
      <c r="R1416" s="404">
        <v>0</v>
      </c>
      <c r="S1416" s="405">
        <v>0</v>
      </c>
      <c r="T1416" s="405">
        <v>0</v>
      </c>
      <c r="U1416" s="405">
        <v>0</v>
      </c>
      <c r="V1416" s="405">
        <v>0</v>
      </c>
      <c r="W1416" s="405">
        <v>0</v>
      </c>
      <c r="X1416" s="405">
        <v>0</v>
      </c>
      <c r="Y1416" s="405">
        <v>0</v>
      </c>
      <c r="Z1416" s="405">
        <v>0</v>
      </c>
      <c r="AA1416" s="405">
        <v>0</v>
      </c>
      <c r="AB1416" s="405">
        <v>0</v>
      </c>
      <c r="AC1416" s="405">
        <v>0</v>
      </c>
      <c r="AD1416" s="405">
        <v>0</v>
      </c>
      <c r="AE1416" s="405">
        <v>0</v>
      </c>
      <c r="AF1416" s="405">
        <v>0</v>
      </c>
      <c r="AG1416" s="405">
        <v>0</v>
      </c>
      <c r="AH1416" s="406">
        <v>0</v>
      </c>
      <c r="AI1416" s="406">
        <v>0</v>
      </c>
      <c r="AJ1416" s="403"/>
    </row>
    <row r="1417" spans="2:36" s="310" customFormat="1" outlineLevel="1" x14ac:dyDescent="0.2">
      <c r="D1417" s="329"/>
      <c r="E1417" s="329"/>
      <c r="F1417" s="329"/>
      <c r="G1417" s="329"/>
      <c r="H1417" s="329"/>
      <c r="I1417" s="330"/>
      <c r="J1417" s="330"/>
      <c r="K1417" s="330"/>
      <c r="L1417" s="330"/>
      <c r="M1417" s="330"/>
      <c r="N1417" s="330"/>
      <c r="O1417" s="330"/>
      <c r="P1417" s="330"/>
      <c r="Q1417" s="330"/>
      <c r="R1417" s="330"/>
      <c r="S1417" s="329"/>
      <c r="T1417" s="329"/>
      <c r="U1417" s="330"/>
      <c r="V1417" s="330"/>
      <c r="W1417" s="330"/>
      <c r="X1417" s="329"/>
      <c r="Y1417" s="329"/>
      <c r="Z1417" s="330"/>
      <c r="AA1417" s="329"/>
      <c r="AB1417" s="329"/>
      <c r="AC1417" s="329"/>
      <c r="AD1417" s="329"/>
      <c r="AE1417" s="329"/>
      <c r="AF1417" s="329"/>
      <c r="AG1417" s="329"/>
      <c r="AH1417" s="329"/>
      <c r="AI1417" s="329"/>
      <c r="AJ1417" s="403"/>
    </row>
    <row r="1418" spans="2:36" x14ac:dyDescent="0.2">
      <c r="C1418" s="116" t="s">
        <v>165</v>
      </c>
      <c r="D1418" s="67" t="s">
        <v>656</v>
      </c>
      <c r="E1418" s="67"/>
      <c r="F1418" s="67"/>
      <c r="G1418" s="67" t="s">
        <v>298</v>
      </c>
      <c r="H1418" s="102"/>
      <c r="I1418" s="67"/>
      <c r="J1418" s="67"/>
      <c r="K1418" s="102"/>
      <c r="L1418" s="67"/>
      <c r="M1418" s="67"/>
      <c r="N1418" s="67"/>
      <c r="O1418" s="67"/>
      <c r="P1418" s="67"/>
      <c r="Q1418" s="117" t="s">
        <v>110</v>
      </c>
      <c r="R1418" s="118">
        <v>0</v>
      </c>
      <c r="S1418" s="118">
        <v>0</v>
      </c>
      <c r="T1418" s="118">
        <v>0</v>
      </c>
      <c r="U1418" s="118">
        <v>0</v>
      </c>
      <c r="V1418" s="118">
        <v>0</v>
      </c>
      <c r="W1418" s="118">
        <v>0</v>
      </c>
      <c r="X1418" s="118">
        <v>0</v>
      </c>
      <c r="Y1418" s="118">
        <v>0</v>
      </c>
      <c r="Z1418" s="118">
        <v>0</v>
      </c>
      <c r="AA1418" s="118">
        <v>0</v>
      </c>
      <c r="AB1418" s="118">
        <v>0</v>
      </c>
      <c r="AC1418" s="118">
        <v>0</v>
      </c>
      <c r="AD1418" s="118">
        <v>0</v>
      </c>
      <c r="AE1418" s="118">
        <v>0</v>
      </c>
      <c r="AF1418" s="118">
        <v>0</v>
      </c>
      <c r="AG1418" s="118">
        <v>0</v>
      </c>
      <c r="AH1418" s="118">
        <v>0</v>
      </c>
      <c r="AI1418" s="118">
        <v>0</v>
      </c>
    </row>
    <row r="1419" spans="2:36" s="11" customFormat="1" outlineLevel="1" x14ac:dyDescent="0.2">
      <c r="B1419" s="310"/>
      <c r="C1419" s="119" t="s">
        <v>165</v>
      </c>
      <c r="E1419" s="120" t="s">
        <v>299</v>
      </c>
      <c r="F1419" s="121"/>
      <c r="G1419" s="121"/>
      <c r="H1419" s="121"/>
      <c r="I1419" s="121"/>
      <c r="J1419" s="121"/>
      <c r="K1419" s="121"/>
      <c r="L1419" s="121"/>
      <c r="M1419" s="121"/>
      <c r="N1419" s="121"/>
      <c r="O1419" s="121"/>
      <c r="P1419" s="121"/>
      <c r="Q1419" s="122"/>
      <c r="R1419" s="123"/>
      <c r="S1419" s="123"/>
      <c r="T1419" s="123"/>
      <c r="U1419" s="123"/>
      <c r="V1419" s="123"/>
      <c r="W1419" s="123"/>
      <c r="X1419" s="123"/>
      <c r="Y1419" s="123"/>
      <c r="Z1419" s="123"/>
      <c r="AA1419" s="123"/>
      <c r="AB1419" s="123"/>
      <c r="AC1419" s="123"/>
      <c r="AD1419" s="123"/>
      <c r="AE1419" s="123"/>
      <c r="AF1419" s="123"/>
      <c r="AG1419" s="123"/>
      <c r="AH1419" s="123"/>
      <c r="AI1419" s="123"/>
    </row>
    <row r="1420" spans="2:36" s="11" customFormat="1" outlineLevel="1" x14ac:dyDescent="0.2">
      <c r="B1420" s="310"/>
      <c r="C1420" s="119" t="s">
        <v>165</v>
      </c>
      <c r="E1420" s="359"/>
      <c r="F1420" s="309"/>
      <c r="G1420" s="309"/>
      <c r="H1420" s="309"/>
      <c r="I1420" s="309"/>
      <c r="J1420" s="309"/>
      <c r="K1420" s="309"/>
      <c r="L1420" s="309"/>
      <c r="M1420" s="309"/>
      <c r="N1420" s="309"/>
      <c r="O1420" s="309"/>
      <c r="P1420" s="309"/>
      <c r="Q1420" s="360"/>
      <c r="R1420" s="361"/>
      <c r="S1420" s="361"/>
      <c r="T1420" s="361"/>
      <c r="U1420" s="361"/>
      <c r="V1420" s="361"/>
      <c r="W1420" s="361"/>
      <c r="X1420" s="361"/>
      <c r="Y1420" s="361"/>
      <c r="Z1420" s="361"/>
      <c r="AA1420" s="361"/>
      <c r="AB1420" s="361"/>
      <c r="AC1420" s="361"/>
      <c r="AD1420" s="361"/>
      <c r="AE1420" s="361"/>
      <c r="AF1420" s="361"/>
      <c r="AG1420" s="361"/>
      <c r="AH1420" s="361"/>
      <c r="AI1420" s="361"/>
    </row>
    <row r="1421" spans="2:36" outlineLevel="1" x14ac:dyDescent="0.2">
      <c r="C1421" s="119" t="s">
        <v>165</v>
      </c>
      <c r="D1421" s="329"/>
      <c r="E1421" s="124" t="s">
        <v>300</v>
      </c>
      <c r="F1421" s="329"/>
      <c r="G1421" s="329"/>
      <c r="H1421" s="329"/>
      <c r="I1421" s="330"/>
      <c r="J1421" s="330"/>
      <c r="K1421" s="330"/>
      <c r="L1421" s="330"/>
      <c r="M1421" s="330"/>
      <c r="N1421" s="330"/>
      <c r="O1421" s="330"/>
      <c r="P1421" s="330"/>
      <c r="Q1421" s="16" t="s">
        <v>110</v>
      </c>
      <c r="R1421" s="299">
        <v>0</v>
      </c>
      <c r="S1421" s="300">
        <v>0</v>
      </c>
      <c r="T1421" s="300">
        <v>0</v>
      </c>
      <c r="U1421" s="300">
        <v>0</v>
      </c>
      <c r="V1421" s="300">
        <v>0</v>
      </c>
      <c r="W1421" s="301">
        <v>0</v>
      </c>
      <c r="X1421" s="300">
        <v>0</v>
      </c>
      <c r="Y1421" s="300">
        <v>0</v>
      </c>
      <c r="Z1421" s="300">
        <v>0</v>
      </c>
      <c r="AA1421" s="300">
        <v>0</v>
      </c>
      <c r="AB1421" s="302">
        <v>0</v>
      </c>
      <c r="AC1421" s="302">
        <v>0</v>
      </c>
      <c r="AD1421" s="302">
        <v>0</v>
      </c>
      <c r="AE1421" s="302">
        <v>0</v>
      </c>
      <c r="AF1421" s="302">
        <v>0</v>
      </c>
      <c r="AG1421" s="302">
        <v>0</v>
      </c>
      <c r="AH1421" s="348">
        <v>0</v>
      </c>
      <c r="AI1421" s="348">
        <v>0</v>
      </c>
      <c r="AJ1421" s="14"/>
    </row>
    <row r="1422" spans="2:36" outlineLevel="1" x14ac:dyDescent="0.2">
      <c r="C1422" s="119" t="s">
        <v>165</v>
      </c>
      <c r="D1422" s="329"/>
      <c r="E1422" s="124" t="s">
        <v>231</v>
      </c>
      <c r="F1422" s="329"/>
      <c r="G1422" s="329"/>
      <c r="H1422" s="329"/>
      <c r="I1422" s="330"/>
      <c r="J1422" s="330"/>
      <c r="K1422" s="330"/>
      <c r="L1422" s="330"/>
      <c r="M1422" s="330"/>
      <c r="N1422" s="330"/>
      <c r="O1422" s="330"/>
      <c r="P1422" s="330"/>
      <c r="Q1422" s="16" t="s">
        <v>110</v>
      </c>
      <c r="R1422" s="314">
        <v>0</v>
      </c>
      <c r="S1422" s="315">
        <v>0</v>
      </c>
      <c r="T1422" s="315">
        <v>0</v>
      </c>
      <c r="U1422" s="315">
        <v>0</v>
      </c>
      <c r="V1422" s="315">
        <v>0</v>
      </c>
      <c r="W1422" s="316">
        <v>0</v>
      </c>
      <c r="X1422" s="315">
        <v>0</v>
      </c>
      <c r="Y1422" s="315">
        <v>0</v>
      </c>
      <c r="Z1422" s="315">
        <v>0</v>
      </c>
      <c r="AA1422" s="315">
        <v>0</v>
      </c>
      <c r="AB1422" s="5">
        <v>0</v>
      </c>
      <c r="AC1422" s="5">
        <v>0</v>
      </c>
      <c r="AD1422" s="5">
        <v>0</v>
      </c>
      <c r="AE1422" s="5">
        <v>0</v>
      </c>
      <c r="AF1422" s="5">
        <v>0</v>
      </c>
      <c r="AG1422" s="5">
        <v>0</v>
      </c>
      <c r="AH1422" s="350">
        <v>0</v>
      </c>
      <c r="AI1422" s="350">
        <v>0</v>
      </c>
      <c r="AJ1422" s="14"/>
    </row>
    <row r="1423" spans="2:36" outlineLevel="1" x14ac:dyDescent="0.2">
      <c r="C1423" s="119" t="s">
        <v>165</v>
      </c>
      <c r="D1423" s="329"/>
      <c r="E1423" s="328" t="s">
        <v>230</v>
      </c>
      <c r="F1423" s="329"/>
      <c r="G1423" s="329"/>
      <c r="H1423" s="329"/>
      <c r="I1423" s="330"/>
      <c r="J1423" s="330"/>
      <c r="K1423" s="330"/>
      <c r="L1423" s="330"/>
      <c r="M1423" s="330"/>
      <c r="N1423" s="330"/>
      <c r="O1423" s="330"/>
      <c r="P1423" s="330"/>
      <c r="Q1423" s="16" t="s">
        <v>110</v>
      </c>
      <c r="R1423" s="314">
        <v>0</v>
      </c>
      <c r="S1423" s="315">
        <v>0</v>
      </c>
      <c r="T1423" s="315">
        <v>0</v>
      </c>
      <c r="U1423" s="315">
        <v>0</v>
      </c>
      <c r="V1423" s="315">
        <v>0</v>
      </c>
      <c r="W1423" s="316">
        <v>0</v>
      </c>
      <c r="X1423" s="315">
        <v>0</v>
      </c>
      <c r="Y1423" s="315">
        <v>0</v>
      </c>
      <c r="Z1423" s="315">
        <v>0</v>
      </c>
      <c r="AA1423" s="315">
        <v>0</v>
      </c>
      <c r="AB1423" s="5">
        <v>0</v>
      </c>
      <c r="AC1423" s="5">
        <v>0</v>
      </c>
      <c r="AD1423" s="5">
        <v>0</v>
      </c>
      <c r="AE1423" s="5">
        <v>0</v>
      </c>
      <c r="AF1423" s="5">
        <v>0</v>
      </c>
      <c r="AG1423" s="5">
        <v>0</v>
      </c>
      <c r="AH1423" s="350">
        <v>0</v>
      </c>
      <c r="AI1423" s="350">
        <v>0</v>
      </c>
      <c r="AJ1423" s="14"/>
    </row>
    <row r="1424" spans="2:36" outlineLevel="1" x14ac:dyDescent="0.2">
      <c r="C1424" s="119" t="s">
        <v>165</v>
      </c>
      <c r="D1424" s="329"/>
      <c r="E1424" s="328" t="s">
        <v>17</v>
      </c>
      <c r="F1424" s="329"/>
      <c r="G1424" s="329"/>
      <c r="H1424" s="329"/>
      <c r="I1424" s="330"/>
      <c r="J1424" s="330"/>
      <c r="K1424" s="330"/>
      <c r="L1424" s="330"/>
      <c r="M1424" s="330"/>
      <c r="N1424" s="330"/>
      <c r="O1424" s="330"/>
      <c r="P1424" s="330"/>
      <c r="Q1424" s="16" t="s">
        <v>110</v>
      </c>
      <c r="R1424" s="314"/>
      <c r="S1424" s="315"/>
      <c r="T1424" s="315"/>
      <c r="U1424" s="315"/>
      <c r="V1424" s="315"/>
      <c r="W1424" s="316"/>
      <c r="X1424" s="315"/>
      <c r="Y1424" s="315"/>
      <c r="Z1424" s="315"/>
      <c r="AA1424" s="315"/>
      <c r="AB1424" s="5"/>
      <c r="AC1424" s="5"/>
      <c r="AD1424" s="5"/>
      <c r="AE1424" s="5"/>
      <c r="AF1424" s="5"/>
      <c r="AG1424" s="5"/>
      <c r="AH1424" s="350"/>
      <c r="AI1424" s="350"/>
      <c r="AJ1424" s="14"/>
    </row>
    <row r="1425" spans="2:36" outlineLevel="1" x14ac:dyDescent="0.2">
      <c r="B1425" s="252"/>
      <c r="C1425" s="119" t="s">
        <v>165</v>
      </c>
      <c r="D1425" s="329"/>
      <c r="E1425" s="328" t="s">
        <v>266</v>
      </c>
      <c r="F1425" s="329"/>
      <c r="G1425" s="329"/>
      <c r="H1425" s="329"/>
      <c r="I1425" s="330"/>
      <c r="J1425" s="330"/>
      <c r="K1425" s="330"/>
      <c r="L1425" s="330"/>
      <c r="M1425" s="330"/>
      <c r="N1425" s="330"/>
      <c r="O1425" s="330"/>
      <c r="P1425" s="330"/>
      <c r="Q1425" s="16" t="s">
        <v>110</v>
      </c>
      <c r="R1425" s="314">
        <v>0</v>
      </c>
      <c r="S1425" s="315">
        <v>0</v>
      </c>
      <c r="T1425" s="315">
        <v>0</v>
      </c>
      <c r="U1425" s="315">
        <v>0</v>
      </c>
      <c r="V1425" s="315">
        <v>0</v>
      </c>
      <c r="W1425" s="316">
        <v>0</v>
      </c>
      <c r="X1425" s="315">
        <v>0</v>
      </c>
      <c r="Y1425" s="315">
        <v>0</v>
      </c>
      <c r="Z1425" s="315">
        <v>0</v>
      </c>
      <c r="AA1425" s="315">
        <v>0</v>
      </c>
      <c r="AB1425" s="5">
        <v>0</v>
      </c>
      <c r="AC1425" s="5">
        <v>0</v>
      </c>
      <c r="AD1425" s="5">
        <v>0</v>
      </c>
      <c r="AE1425" s="5">
        <v>0</v>
      </c>
      <c r="AF1425" s="5">
        <v>0</v>
      </c>
      <c r="AG1425" s="5">
        <v>0</v>
      </c>
      <c r="AH1425" s="350">
        <v>0</v>
      </c>
      <c r="AI1425" s="350">
        <v>0</v>
      </c>
      <c r="AJ1425" s="14"/>
    </row>
    <row r="1426" spans="2:36" outlineLevel="1" x14ac:dyDescent="0.2">
      <c r="C1426" s="119" t="s">
        <v>165</v>
      </c>
      <c r="D1426" s="329"/>
      <c r="E1426" s="328" t="s">
        <v>267</v>
      </c>
      <c r="F1426" s="329"/>
      <c r="G1426" s="329"/>
      <c r="H1426" s="329"/>
      <c r="I1426" s="330"/>
      <c r="J1426" s="330"/>
      <c r="K1426" s="330"/>
      <c r="L1426" s="330"/>
      <c r="M1426" s="330"/>
      <c r="N1426" s="330"/>
      <c r="O1426" s="330"/>
      <c r="P1426" s="330"/>
      <c r="Q1426" s="16" t="s">
        <v>110</v>
      </c>
      <c r="R1426" s="304">
        <v>0</v>
      </c>
      <c r="S1426" s="305">
        <v>0</v>
      </c>
      <c r="T1426" s="305">
        <v>0</v>
      </c>
      <c r="U1426" s="305">
        <v>0</v>
      </c>
      <c r="V1426" s="305">
        <v>0</v>
      </c>
      <c r="W1426" s="306">
        <v>0</v>
      </c>
      <c r="X1426" s="305">
        <v>0</v>
      </c>
      <c r="Y1426" s="305">
        <v>0</v>
      </c>
      <c r="Z1426" s="305">
        <v>0</v>
      </c>
      <c r="AA1426" s="305">
        <v>0</v>
      </c>
      <c r="AB1426" s="307">
        <v>0</v>
      </c>
      <c r="AC1426" s="307">
        <v>0</v>
      </c>
      <c r="AD1426" s="307">
        <v>0</v>
      </c>
      <c r="AE1426" s="307">
        <v>0</v>
      </c>
      <c r="AF1426" s="307">
        <v>0</v>
      </c>
      <c r="AG1426" s="307">
        <v>0</v>
      </c>
      <c r="AH1426" s="362">
        <v>0</v>
      </c>
      <c r="AI1426" s="362">
        <v>0</v>
      </c>
      <c r="AJ1426" s="14"/>
    </row>
    <row r="1427" spans="2:36" outlineLevel="1" x14ac:dyDescent="0.2">
      <c r="C1427" s="119" t="s">
        <v>165</v>
      </c>
      <c r="D1427" s="329"/>
      <c r="E1427" s="328" t="s">
        <v>301</v>
      </c>
      <c r="F1427" s="329"/>
      <c r="G1427" s="329"/>
      <c r="H1427" s="329"/>
      <c r="I1427" s="330"/>
      <c r="J1427" s="330"/>
      <c r="K1427" s="330"/>
      <c r="L1427" s="330"/>
      <c r="M1427" s="330"/>
      <c r="N1427" s="330"/>
      <c r="O1427" s="330"/>
      <c r="P1427" s="330"/>
      <c r="Q1427" s="16"/>
      <c r="R1427" s="5"/>
      <c r="S1427" s="5"/>
      <c r="T1427" s="5"/>
      <c r="U1427" s="5"/>
      <c r="V1427" s="5"/>
      <c r="W1427" s="5"/>
      <c r="X1427" s="5"/>
      <c r="Y1427" s="5"/>
      <c r="Z1427" s="5"/>
      <c r="AA1427" s="5"/>
      <c r="AB1427" s="5"/>
      <c r="AC1427" s="5"/>
      <c r="AD1427" s="5"/>
      <c r="AE1427" s="5"/>
      <c r="AF1427" s="5"/>
      <c r="AG1427" s="5"/>
      <c r="AH1427" s="5"/>
      <c r="AI1427" s="5"/>
      <c r="AJ1427" s="14"/>
    </row>
    <row r="1428" spans="2:36" outlineLevel="1" x14ac:dyDescent="0.2">
      <c r="C1428" s="119" t="s">
        <v>165</v>
      </c>
      <c r="D1428" s="329"/>
      <c r="F1428" s="329" t="s">
        <v>270</v>
      </c>
      <c r="G1428" s="329"/>
      <c r="H1428" s="329"/>
      <c r="I1428" s="330"/>
      <c r="J1428" s="330"/>
      <c r="K1428" s="330"/>
      <c r="L1428" s="330"/>
      <c r="M1428" s="330"/>
      <c r="N1428" s="330"/>
      <c r="O1428" s="330"/>
      <c r="P1428" s="330"/>
      <c r="Q1428" s="16" t="s">
        <v>110</v>
      </c>
      <c r="R1428" s="314">
        <v>0</v>
      </c>
      <c r="S1428" s="315">
        <v>0</v>
      </c>
      <c r="T1428" s="315">
        <v>0</v>
      </c>
      <c r="U1428" s="315">
        <v>0</v>
      </c>
      <c r="V1428" s="315">
        <v>0</v>
      </c>
      <c r="W1428" s="316">
        <v>0</v>
      </c>
      <c r="X1428" s="315">
        <v>0</v>
      </c>
      <c r="Y1428" s="315">
        <v>0</v>
      </c>
      <c r="Z1428" s="315">
        <v>0</v>
      </c>
      <c r="AA1428" s="315">
        <v>0</v>
      </c>
      <c r="AB1428" s="5">
        <v>0</v>
      </c>
      <c r="AC1428" s="5">
        <v>0</v>
      </c>
      <c r="AD1428" s="5">
        <v>0</v>
      </c>
      <c r="AE1428" s="5">
        <v>0</v>
      </c>
      <c r="AF1428" s="5">
        <v>0</v>
      </c>
      <c r="AG1428" s="5">
        <v>0</v>
      </c>
      <c r="AH1428" s="350">
        <v>0</v>
      </c>
      <c r="AI1428" s="350">
        <v>0</v>
      </c>
      <c r="AJ1428" s="14"/>
    </row>
    <row r="1429" spans="2:36" outlineLevel="1" x14ac:dyDescent="0.2">
      <c r="C1429" s="119" t="s">
        <v>165</v>
      </c>
      <c r="D1429" s="329"/>
      <c r="E1429" s="329"/>
      <c r="F1429" s="329" t="s">
        <v>271</v>
      </c>
      <c r="G1429" s="329"/>
      <c r="H1429" s="329"/>
      <c r="I1429" s="330"/>
      <c r="J1429" s="330"/>
      <c r="K1429" s="330"/>
      <c r="L1429" s="330"/>
      <c r="M1429" s="330"/>
      <c r="N1429" s="330"/>
      <c r="O1429" s="330"/>
      <c r="P1429" s="330"/>
      <c r="Q1429" s="16" t="s">
        <v>110</v>
      </c>
      <c r="R1429" s="314">
        <v>0</v>
      </c>
      <c r="S1429" s="315">
        <v>0</v>
      </c>
      <c r="T1429" s="315">
        <v>0</v>
      </c>
      <c r="U1429" s="315">
        <v>0</v>
      </c>
      <c r="V1429" s="315">
        <v>0</v>
      </c>
      <c r="W1429" s="316">
        <v>0</v>
      </c>
      <c r="X1429" s="315">
        <v>0</v>
      </c>
      <c r="Y1429" s="315">
        <v>0</v>
      </c>
      <c r="Z1429" s="315">
        <v>0</v>
      </c>
      <c r="AA1429" s="315">
        <v>0</v>
      </c>
      <c r="AB1429" s="5">
        <v>0</v>
      </c>
      <c r="AC1429" s="5">
        <v>0</v>
      </c>
      <c r="AD1429" s="5">
        <v>0</v>
      </c>
      <c r="AE1429" s="5">
        <v>0</v>
      </c>
      <c r="AF1429" s="5">
        <v>0</v>
      </c>
      <c r="AG1429" s="5">
        <v>0</v>
      </c>
      <c r="AH1429" s="350">
        <v>0</v>
      </c>
      <c r="AI1429" s="350">
        <v>0</v>
      </c>
      <c r="AJ1429" s="14"/>
    </row>
    <row r="1430" spans="2:36" outlineLevel="1" x14ac:dyDescent="0.2">
      <c r="C1430" s="119" t="s">
        <v>165</v>
      </c>
      <c r="D1430" s="329"/>
      <c r="E1430" s="329"/>
      <c r="F1430" s="329" t="s">
        <v>290</v>
      </c>
      <c r="G1430" s="329"/>
      <c r="H1430" s="329"/>
      <c r="I1430" s="330"/>
      <c r="J1430" s="330"/>
      <c r="K1430" s="330"/>
      <c r="L1430" s="330"/>
      <c r="M1430" s="330"/>
      <c r="N1430" s="330"/>
      <c r="O1430" s="330"/>
      <c r="P1430" s="330"/>
      <c r="Q1430" s="16" t="s">
        <v>110</v>
      </c>
      <c r="R1430" s="304">
        <v>0</v>
      </c>
      <c r="S1430" s="305">
        <v>0</v>
      </c>
      <c r="T1430" s="305">
        <v>0</v>
      </c>
      <c r="U1430" s="305">
        <v>0</v>
      </c>
      <c r="V1430" s="305">
        <v>0</v>
      </c>
      <c r="W1430" s="306">
        <v>0</v>
      </c>
      <c r="X1430" s="305">
        <v>0</v>
      </c>
      <c r="Y1430" s="305">
        <v>0</v>
      </c>
      <c r="Z1430" s="305">
        <v>0</v>
      </c>
      <c r="AA1430" s="305">
        <v>0</v>
      </c>
      <c r="AB1430" s="307">
        <v>0</v>
      </c>
      <c r="AC1430" s="307">
        <v>0</v>
      </c>
      <c r="AD1430" s="307">
        <v>0</v>
      </c>
      <c r="AE1430" s="307">
        <v>0</v>
      </c>
      <c r="AF1430" s="307">
        <v>0</v>
      </c>
      <c r="AG1430" s="307">
        <v>0</v>
      </c>
      <c r="AH1430" s="362">
        <v>0</v>
      </c>
      <c r="AI1430" s="362">
        <v>0</v>
      </c>
      <c r="AJ1430" s="14"/>
    </row>
    <row r="1431" spans="2:36" outlineLevel="1" x14ac:dyDescent="0.2">
      <c r="C1431" s="119" t="s">
        <v>165</v>
      </c>
      <c r="D1431" s="329"/>
      <c r="E1431" s="329"/>
      <c r="F1431" s="363" t="s">
        <v>302</v>
      </c>
      <c r="G1431" s="364"/>
      <c r="H1431" s="364"/>
      <c r="I1431" s="365"/>
      <c r="J1431" s="365"/>
      <c r="K1431" s="365"/>
      <c r="L1431" s="365"/>
      <c r="M1431" s="365"/>
      <c r="N1431" s="365"/>
      <c r="O1431" s="365"/>
      <c r="P1431" s="365"/>
      <c r="Q1431" s="366" t="s">
        <v>110</v>
      </c>
      <c r="R1431" s="367">
        <v>0</v>
      </c>
      <c r="S1431" s="368">
        <v>0</v>
      </c>
      <c r="T1431" s="368">
        <v>0</v>
      </c>
      <c r="U1431" s="368">
        <v>0</v>
      </c>
      <c r="V1431" s="368">
        <v>0</v>
      </c>
      <c r="W1431" s="369">
        <v>0</v>
      </c>
      <c r="X1431" s="368">
        <v>0</v>
      </c>
      <c r="Y1431" s="368">
        <v>0</v>
      </c>
      <c r="Z1431" s="368">
        <v>0</v>
      </c>
      <c r="AA1431" s="368">
        <v>0</v>
      </c>
      <c r="AB1431" s="327">
        <v>0</v>
      </c>
      <c r="AC1431" s="327">
        <v>0</v>
      </c>
      <c r="AD1431" s="327">
        <v>0</v>
      </c>
      <c r="AE1431" s="327">
        <v>0</v>
      </c>
      <c r="AF1431" s="327">
        <v>0</v>
      </c>
      <c r="AG1431" s="327">
        <v>0</v>
      </c>
      <c r="AH1431" s="370">
        <v>0</v>
      </c>
      <c r="AI1431" s="370">
        <v>0</v>
      </c>
      <c r="AJ1431" s="14"/>
    </row>
    <row r="1432" spans="2:36" outlineLevel="1" x14ac:dyDescent="0.2">
      <c r="C1432" s="119" t="s">
        <v>165</v>
      </c>
      <c r="D1432" s="329"/>
      <c r="E1432" s="329"/>
      <c r="F1432" s="371" t="s">
        <v>303</v>
      </c>
      <c r="G1432" s="329"/>
      <c r="H1432" s="329"/>
      <c r="I1432" s="330"/>
      <c r="J1432" s="330"/>
      <c r="K1432" s="330"/>
      <c r="L1432" s="330"/>
      <c r="M1432" s="330"/>
      <c r="N1432" s="330"/>
      <c r="O1432" s="330"/>
      <c r="P1432" s="330"/>
      <c r="Q1432" s="16" t="s">
        <v>110</v>
      </c>
      <c r="R1432" s="314">
        <v>0</v>
      </c>
      <c r="S1432" s="315">
        <v>0</v>
      </c>
      <c r="T1432" s="315">
        <v>0</v>
      </c>
      <c r="U1432" s="315">
        <v>0</v>
      </c>
      <c r="V1432" s="315">
        <v>0</v>
      </c>
      <c r="W1432" s="316">
        <v>0</v>
      </c>
      <c r="X1432" s="315">
        <v>0</v>
      </c>
      <c r="Y1432" s="315">
        <v>0</v>
      </c>
      <c r="Z1432" s="315">
        <v>0</v>
      </c>
      <c r="AA1432" s="315">
        <v>0</v>
      </c>
      <c r="AB1432" s="5">
        <v>0</v>
      </c>
      <c r="AC1432" s="5">
        <v>0</v>
      </c>
      <c r="AD1432" s="5">
        <v>0</v>
      </c>
      <c r="AE1432" s="5">
        <v>0</v>
      </c>
      <c r="AF1432" s="5">
        <v>0</v>
      </c>
      <c r="AG1432" s="5">
        <v>0</v>
      </c>
      <c r="AH1432" s="350">
        <v>0</v>
      </c>
      <c r="AI1432" s="350">
        <v>0</v>
      </c>
      <c r="AJ1432" s="14"/>
    </row>
    <row r="1433" spans="2:36" outlineLevel="1" x14ac:dyDescent="0.2">
      <c r="C1433" s="119" t="s">
        <v>165</v>
      </c>
      <c r="D1433" s="329"/>
      <c r="E1433" s="329"/>
      <c r="F1433" s="372"/>
      <c r="G1433" s="329"/>
      <c r="H1433" s="329"/>
      <c r="I1433" s="330"/>
      <c r="J1433" s="330"/>
      <c r="K1433" s="330"/>
      <c r="L1433" s="330"/>
      <c r="M1433" s="330"/>
      <c r="N1433" s="330"/>
      <c r="O1433" s="330"/>
      <c r="P1433" s="330"/>
      <c r="Q1433" s="16"/>
      <c r="R1433" s="304"/>
      <c r="S1433" s="305"/>
      <c r="T1433" s="305"/>
      <c r="U1433" s="305"/>
      <c r="V1433" s="305"/>
      <c r="W1433" s="306"/>
      <c r="X1433" s="305"/>
      <c r="Y1433" s="305"/>
      <c r="Z1433" s="305"/>
      <c r="AA1433" s="305"/>
      <c r="AB1433" s="307"/>
      <c r="AC1433" s="307"/>
      <c r="AD1433" s="307"/>
      <c r="AE1433" s="307"/>
      <c r="AF1433" s="307"/>
      <c r="AG1433" s="307"/>
      <c r="AH1433" s="362"/>
      <c r="AI1433" s="362"/>
      <c r="AJ1433" s="14"/>
    </row>
    <row r="1434" spans="2:36" outlineLevel="1" x14ac:dyDescent="0.2">
      <c r="C1434" s="119" t="s">
        <v>165</v>
      </c>
      <c r="D1434" s="329"/>
      <c r="E1434" s="329"/>
      <c r="F1434" s="329"/>
      <c r="G1434" s="329"/>
      <c r="H1434" s="329"/>
      <c r="I1434" s="330"/>
      <c r="J1434" s="330"/>
      <c r="K1434" s="330"/>
      <c r="L1434" s="330"/>
      <c r="M1434" s="330"/>
      <c r="N1434" s="330"/>
      <c r="O1434" s="330"/>
      <c r="P1434" s="330"/>
      <c r="Q1434" s="330"/>
      <c r="R1434" s="330"/>
      <c r="S1434" s="329"/>
      <c r="T1434" s="329"/>
      <c r="U1434" s="330"/>
      <c r="V1434" s="330"/>
      <c r="W1434" s="330"/>
      <c r="X1434" s="329"/>
      <c r="Y1434" s="329"/>
      <c r="Z1434" s="330"/>
      <c r="AA1434" s="329"/>
      <c r="AB1434" s="329"/>
      <c r="AC1434" s="329"/>
      <c r="AD1434" s="329"/>
      <c r="AE1434" s="329"/>
      <c r="AF1434" s="329"/>
      <c r="AG1434" s="329"/>
      <c r="AH1434" s="329"/>
      <c r="AI1434" s="329"/>
      <c r="AJ1434" s="14"/>
    </row>
    <row r="1435" spans="2:36" s="11" customFormat="1" outlineLevel="1" x14ac:dyDescent="0.2">
      <c r="B1435" s="310"/>
      <c r="C1435" s="119" t="s">
        <v>165</v>
      </c>
      <c r="E1435" s="120" t="s">
        <v>304</v>
      </c>
      <c r="F1435" s="121"/>
      <c r="G1435" s="121"/>
      <c r="H1435" s="121"/>
      <c r="I1435" s="121"/>
      <c r="J1435" s="121"/>
      <c r="K1435" s="121"/>
      <c r="L1435" s="121"/>
      <c r="M1435" s="121"/>
      <c r="N1435" s="121"/>
      <c r="O1435" s="121"/>
      <c r="P1435" s="121"/>
      <c r="Q1435" s="122"/>
      <c r="R1435" s="123"/>
      <c r="S1435" s="123"/>
      <c r="T1435" s="123"/>
      <c r="U1435" s="123"/>
      <c r="V1435" s="123"/>
      <c r="W1435" s="123"/>
      <c r="X1435" s="123"/>
      <c r="Y1435" s="123"/>
      <c r="Z1435" s="123"/>
      <c r="AA1435" s="123"/>
      <c r="AB1435" s="123"/>
      <c r="AC1435" s="123"/>
      <c r="AD1435" s="123"/>
      <c r="AE1435" s="123"/>
      <c r="AF1435" s="123"/>
      <c r="AG1435" s="123"/>
      <c r="AH1435" s="123"/>
      <c r="AI1435" s="123"/>
    </row>
    <row r="1436" spans="2:36" s="11" customFormat="1" outlineLevel="1" x14ac:dyDescent="0.2">
      <c r="B1436" s="310"/>
      <c r="C1436" s="119" t="s">
        <v>165</v>
      </c>
      <c r="E1436" s="373" t="s">
        <v>305</v>
      </c>
      <c r="F1436" s="309"/>
      <c r="G1436" s="309"/>
      <c r="H1436" s="309"/>
      <c r="I1436" s="309"/>
      <c r="J1436" s="309"/>
      <c r="K1436" s="309"/>
      <c r="L1436" s="309"/>
      <c r="M1436" s="309"/>
      <c r="N1436" s="309"/>
      <c r="O1436" s="309"/>
      <c r="P1436" s="309"/>
      <c r="Q1436" s="360"/>
      <c r="R1436" s="361"/>
      <c r="S1436" s="361"/>
      <c r="T1436" s="361"/>
      <c r="U1436" s="361"/>
      <c r="V1436" s="361"/>
      <c r="W1436" s="361"/>
      <c r="X1436" s="361"/>
      <c r="Y1436" s="361"/>
      <c r="Z1436" s="361"/>
      <c r="AA1436" s="361"/>
      <c r="AB1436" s="361"/>
      <c r="AC1436" s="361"/>
      <c r="AD1436" s="361"/>
      <c r="AE1436" s="361"/>
      <c r="AF1436" s="361"/>
      <c r="AG1436" s="361"/>
      <c r="AH1436" s="361"/>
      <c r="AI1436" s="361"/>
    </row>
    <row r="1437" spans="2:36" outlineLevel="1" x14ac:dyDescent="0.2">
      <c r="C1437" s="119" t="s">
        <v>165</v>
      </c>
      <c r="D1437" s="329"/>
      <c r="E1437" s="329"/>
      <c r="F1437" s="329" t="s">
        <v>306</v>
      </c>
      <c r="G1437" s="329"/>
      <c r="H1437" s="329"/>
      <c r="I1437" s="330"/>
      <c r="J1437" s="330"/>
      <c r="K1437" s="330"/>
      <c r="L1437" s="330"/>
      <c r="M1437" s="330"/>
      <c r="N1437" s="330"/>
      <c r="O1437" s="330"/>
      <c r="P1437" s="330"/>
      <c r="Q1437" s="16" t="s">
        <v>110</v>
      </c>
      <c r="R1437" s="374">
        <v>0</v>
      </c>
      <c r="S1437" s="375">
        <v>0</v>
      </c>
      <c r="T1437" s="375">
        <v>0</v>
      </c>
      <c r="U1437" s="376">
        <v>0</v>
      </c>
      <c r="V1437" s="376">
        <v>0</v>
      </c>
      <c r="W1437" s="377">
        <v>0</v>
      </c>
      <c r="X1437" s="375">
        <v>0</v>
      </c>
      <c r="Y1437" s="375">
        <v>0</v>
      </c>
      <c r="Z1437" s="376">
        <v>0</v>
      </c>
      <c r="AA1437" s="375">
        <v>0</v>
      </c>
      <c r="AB1437" s="378">
        <v>0</v>
      </c>
      <c r="AC1437" s="378">
        <v>0</v>
      </c>
      <c r="AD1437" s="378">
        <v>0</v>
      </c>
      <c r="AE1437" s="378">
        <v>0</v>
      </c>
      <c r="AF1437" s="378">
        <v>0</v>
      </c>
      <c r="AG1437" s="378">
        <v>0</v>
      </c>
      <c r="AH1437" s="379">
        <v>0</v>
      </c>
      <c r="AI1437" s="379">
        <v>0</v>
      </c>
      <c r="AJ1437" s="14"/>
    </row>
    <row r="1438" spans="2:36" outlineLevel="1" x14ac:dyDescent="0.2">
      <c r="C1438" s="119" t="s">
        <v>165</v>
      </c>
      <c r="D1438" s="329"/>
      <c r="E1438" s="329"/>
      <c r="F1438" s="329" t="s">
        <v>307</v>
      </c>
      <c r="G1438" s="329"/>
      <c r="H1438" s="329"/>
      <c r="I1438" s="330"/>
      <c r="J1438" s="330"/>
      <c r="K1438" s="330"/>
      <c r="L1438" s="330"/>
      <c r="M1438" s="330"/>
      <c r="N1438" s="330"/>
      <c r="O1438" s="330"/>
      <c r="P1438" s="330"/>
      <c r="Q1438" s="16" t="s">
        <v>110</v>
      </c>
      <c r="R1438" s="380"/>
      <c r="S1438" s="381"/>
      <c r="T1438" s="381"/>
      <c r="U1438" s="382"/>
      <c r="V1438" s="382"/>
      <c r="W1438" s="383"/>
      <c r="X1438" s="381"/>
      <c r="Y1438" s="381"/>
      <c r="Z1438" s="382"/>
      <c r="AA1438" s="381"/>
      <c r="AB1438" s="329"/>
      <c r="AC1438" s="329"/>
      <c r="AD1438" s="329"/>
      <c r="AE1438" s="329"/>
      <c r="AF1438" s="329"/>
      <c r="AG1438" s="329"/>
      <c r="AH1438" s="384"/>
      <c r="AI1438" s="384"/>
      <c r="AJ1438" s="14"/>
    </row>
    <row r="1439" spans="2:36" outlineLevel="1" x14ac:dyDescent="0.2">
      <c r="C1439" s="119" t="s">
        <v>165</v>
      </c>
      <c r="D1439" s="329"/>
      <c r="E1439" s="329"/>
      <c r="F1439" s="329" t="s">
        <v>308</v>
      </c>
      <c r="G1439" s="329"/>
      <c r="H1439" s="329"/>
      <c r="I1439" s="330"/>
      <c r="J1439" s="330"/>
      <c r="K1439" s="330"/>
      <c r="L1439" s="330"/>
      <c r="M1439" s="330"/>
      <c r="N1439" s="330"/>
      <c r="O1439" s="330"/>
      <c r="P1439" s="330"/>
      <c r="Q1439" s="16" t="s">
        <v>110</v>
      </c>
      <c r="R1439" s="380"/>
      <c r="S1439" s="381"/>
      <c r="T1439" s="381"/>
      <c r="U1439" s="382"/>
      <c r="V1439" s="382"/>
      <c r="W1439" s="383"/>
      <c r="X1439" s="381"/>
      <c r="Y1439" s="381"/>
      <c r="Z1439" s="382"/>
      <c r="AA1439" s="381"/>
      <c r="AB1439" s="329"/>
      <c r="AC1439" s="329"/>
      <c r="AD1439" s="329"/>
      <c r="AE1439" s="329"/>
      <c r="AF1439" s="329"/>
      <c r="AG1439" s="329"/>
      <c r="AH1439" s="384"/>
      <c r="AI1439" s="384"/>
      <c r="AJ1439" s="14"/>
    </row>
    <row r="1440" spans="2:36" outlineLevel="1" x14ac:dyDescent="0.2">
      <c r="C1440" s="119" t="s">
        <v>165</v>
      </c>
      <c r="D1440" s="329"/>
      <c r="E1440" s="329"/>
      <c r="F1440" s="329" t="s">
        <v>309</v>
      </c>
      <c r="G1440" s="329"/>
      <c r="H1440" s="329"/>
      <c r="I1440" s="330"/>
      <c r="J1440" s="330"/>
      <c r="K1440" s="330"/>
      <c r="L1440" s="330"/>
      <c r="M1440" s="330"/>
      <c r="N1440" s="330"/>
      <c r="O1440" s="330"/>
      <c r="P1440" s="330"/>
      <c r="Q1440" s="16" t="s">
        <v>110</v>
      </c>
      <c r="R1440" s="385"/>
      <c r="S1440" s="386"/>
      <c r="T1440" s="386"/>
      <c r="U1440" s="387"/>
      <c r="V1440" s="387"/>
      <c r="W1440" s="388"/>
      <c r="X1440" s="386"/>
      <c r="Y1440" s="386"/>
      <c r="Z1440" s="387"/>
      <c r="AA1440" s="386"/>
      <c r="AB1440" s="333"/>
      <c r="AC1440" s="333"/>
      <c r="AD1440" s="333"/>
      <c r="AE1440" s="333"/>
      <c r="AF1440" s="333"/>
      <c r="AG1440" s="333"/>
      <c r="AH1440" s="389"/>
      <c r="AI1440" s="389"/>
      <c r="AJ1440" s="14"/>
    </row>
    <row r="1441" spans="2:36" outlineLevel="1" x14ac:dyDescent="0.2">
      <c r="C1441" s="119" t="s">
        <v>165</v>
      </c>
      <c r="D1441" s="329"/>
      <c r="E1441" s="329"/>
      <c r="F1441" s="364" t="s">
        <v>310</v>
      </c>
      <c r="G1441" s="364"/>
      <c r="H1441" s="364"/>
      <c r="I1441" s="365"/>
      <c r="J1441" s="365"/>
      <c r="K1441" s="365"/>
      <c r="L1441" s="365"/>
      <c r="M1441" s="365"/>
      <c r="N1441" s="365"/>
      <c r="O1441" s="365"/>
      <c r="P1441" s="365"/>
      <c r="Q1441" s="366" t="s">
        <v>110</v>
      </c>
      <c r="R1441" s="390">
        <v>0</v>
      </c>
      <c r="S1441" s="391">
        <v>0</v>
      </c>
      <c r="T1441" s="391">
        <v>0</v>
      </c>
      <c r="U1441" s="390">
        <v>0</v>
      </c>
      <c r="V1441" s="390">
        <v>0</v>
      </c>
      <c r="W1441" s="390">
        <v>0</v>
      </c>
      <c r="X1441" s="391">
        <v>0</v>
      </c>
      <c r="Y1441" s="391">
        <v>0</v>
      </c>
      <c r="Z1441" s="390">
        <v>0</v>
      </c>
      <c r="AA1441" s="391">
        <v>0</v>
      </c>
      <c r="AB1441" s="391">
        <v>0</v>
      </c>
      <c r="AC1441" s="391">
        <v>0</v>
      </c>
      <c r="AD1441" s="391">
        <v>0</v>
      </c>
      <c r="AE1441" s="391">
        <v>0</v>
      </c>
      <c r="AF1441" s="391">
        <v>0</v>
      </c>
      <c r="AG1441" s="391">
        <v>0</v>
      </c>
      <c r="AH1441" s="391">
        <v>0</v>
      </c>
      <c r="AI1441" s="391">
        <v>0</v>
      </c>
      <c r="AJ1441" s="14"/>
    </row>
    <row r="1442" spans="2:36" outlineLevel="1" x14ac:dyDescent="0.2">
      <c r="C1442" s="119" t="s">
        <v>165</v>
      </c>
      <c r="D1442" s="329"/>
      <c r="E1442" s="329"/>
      <c r="F1442" s="329"/>
      <c r="G1442" s="329"/>
      <c r="H1442" s="329"/>
      <c r="I1442" s="330"/>
      <c r="J1442" s="330"/>
      <c r="K1442" s="330"/>
      <c r="L1442" s="330"/>
      <c r="M1442" s="330"/>
      <c r="N1442" s="330"/>
      <c r="O1442" s="330"/>
      <c r="P1442" s="330"/>
      <c r="Q1442" s="330"/>
      <c r="R1442" s="330"/>
      <c r="S1442" s="329"/>
      <c r="T1442" s="329"/>
      <c r="U1442" s="330"/>
      <c r="V1442" s="330"/>
      <c r="W1442" s="330"/>
      <c r="X1442" s="329"/>
      <c r="Y1442" s="329"/>
      <c r="Z1442" s="330"/>
      <c r="AA1442" s="329"/>
      <c r="AB1442" s="329"/>
      <c r="AC1442" s="329"/>
      <c r="AD1442" s="329"/>
      <c r="AE1442" s="329"/>
      <c r="AF1442" s="329"/>
      <c r="AG1442" s="329"/>
      <c r="AH1442" s="329"/>
      <c r="AI1442" s="329"/>
      <c r="AJ1442" s="14"/>
    </row>
    <row r="1443" spans="2:36" outlineLevel="1" x14ac:dyDescent="0.2">
      <c r="C1443" s="119" t="s">
        <v>165</v>
      </c>
      <c r="D1443" s="329"/>
      <c r="E1443" s="328" t="s">
        <v>311</v>
      </c>
      <c r="F1443" s="329"/>
      <c r="G1443" s="329"/>
      <c r="H1443" s="329"/>
      <c r="I1443" s="330"/>
      <c r="J1443" s="330"/>
      <c r="K1443" s="330"/>
      <c r="L1443" s="330"/>
      <c r="M1443" s="330"/>
      <c r="N1443" s="330"/>
      <c r="O1443" s="330"/>
      <c r="P1443" s="330"/>
      <c r="Q1443" s="330"/>
      <c r="R1443" s="330"/>
      <c r="S1443" s="329"/>
      <c r="T1443" s="329"/>
      <c r="U1443" s="330"/>
      <c r="V1443" s="330"/>
      <c r="W1443" s="330"/>
      <c r="X1443" s="329"/>
      <c r="Y1443" s="329"/>
      <c r="Z1443" s="330"/>
      <c r="AA1443" s="329"/>
      <c r="AB1443" s="329"/>
      <c r="AC1443" s="329"/>
      <c r="AD1443" s="329"/>
      <c r="AE1443" s="329"/>
      <c r="AF1443" s="329"/>
      <c r="AG1443" s="329"/>
      <c r="AH1443" s="329"/>
      <c r="AI1443" s="329"/>
      <c r="AJ1443" s="14"/>
    </row>
    <row r="1444" spans="2:36" outlineLevel="1" x14ac:dyDescent="0.2">
      <c r="C1444" s="119" t="s">
        <v>165</v>
      </c>
      <c r="D1444" s="329"/>
      <c r="E1444" s="329"/>
      <c r="F1444" s="329" t="s">
        <v>312</v>
      </c>
      <c r="G1444" s="329"/>
      <c r="H1444" s="329"/>
      <c r="I1444" s="330"/>
      <c r="J1444" s="330"/>
      <c r="K1444" s="330"/>
      <c r="L1444" s="330"/>
      <c r="M1444" s="330"/>
      <c r="N1444" s="330"/>
      <c r="O1444" s="330"/>
      <c r="P1444" s="330"/>
      <c r="Q1444" s="16" t="s">
        <v>110</v>
      </c>
      <c r="R1444" s="392">
        <v>0</v>
      </c>
      <c r="S1444" s="393">
        <v>0</v>
      </c>
      <c r="T1444" s="393">
        <v>0</v>
      </c>
      <c r="U1444" s="394">
        <v>0</v>
      </c>
      <c r="V1444" s="394">
        <v>0</v>
      </c>
      <c r="W1444" s="395">
        <v>0</v>
      </c>
      <c r="X1444" s="393">
        <v>0</v>
      </c>
      <c r="Y1444" s="393">
        <v>0</v>
      </c>
      <c r="Z1444" s="394">
        <v>0</v>
      </c>
      <c r="AA1444" s="393">
        <v>0</v>
      </c>
      <c r="AB1444" s="396">
        <v>0</v>
      </c>
      <c r="AC1444" s="396">
        <v>0</v>
      </c>
      <c r="AD1444" s="396">
        <v>0</v>
      </c>
      <c r="AE1444" s="396">
        <v>0</v>
      </c>
      <c r="AF1444" s="396">
        <v>0</v>
      </c>
      <c r="AG1444" s="396">
        <v>0</v>
      </c>
      <c r="AH1444" s="397">
        <v>0</v>
      </c>
      <c r="AI1444" s="397">
        <v>0</v>
      </c>
      <c r="AJ1444" s="14"/>
    </row>
    <row r="1445" spans="2:36" outlineLevel="1" x14ac:dyDescent="0.2">
      <c r="C1445" s="119" t="s">
        <v>165</v>
      </c>
      <c r="D1445" s="329"/>
      <c r="E1445" s="329"/>
      <c r="F1445" s="329" t="s">
        <v>313</v>
      </c>
      <c r="G1445" s="329"/>
      <c r="H1445" s="329"/>
      <c r="I1445" s="330"/>
      <c r="J1445" s="330"/>
      <c r="K1445" s="330"/>
      <c r="L1445" s="330"/>
      <c r="M1445" s="330"/>
      <c r="N1445" s="330"/>
      <c r="O1445" s="330"/>
      <c r="P1445" s="330"/>
      <c r="Q1445" s="16" t="s">
        <v>110</v>
      </c>
      <c r="R1445" s="380"/>
      <c r="S1445" s="381"/>
      <c r="T1445" s="381"/>
      <c r="U1445" s="382"/>
      <c r="V1445" s="382"/>
      <c r="W1445" s="383"/>
      <c r="X1445" s="381"/>
      <c r="Y1445" s="381"/>
      <c r="Z1445" s="382"/>
      <c r="AA1445" s="381"/>
      <c r="AB1445" s="329"/>
      <c r="AC1445" s="329"/>
      <c r="AD1445" s="329"/>
      <c r="AE1445" s="329"/>
      <c r="AF1445" s="329"/>
      <c r="AG1445" s="329"/>
      <c r="AH1445" s="384"/>
      <c r="AI1445" s="384"/>
      <c r="AJ1445" s="14"/>
    </row>
    <row r="1446" spans="2:36" outlineLevel="1" x14ac:dyDescent="0.2">
      <c r="C1446" s="119" t="s">
        <v>165</v>
      </c>
      <c r="D1446" s="329"/>
      <c r="E1446" s="329"/>
      <c r="F1446" s="329" t="s">
        <v>314</v>
      </c>
      <c r="G1446" s="329"/>
      <c r="H1446" s="329"/>
      <c r="I1446" s="330"/>
      <c r="J1446" s="330"/>
      <c r="K1446" s="330"/>
      <c r="L1446" s="330"/>
      <c r="M1446" s="330"/>
      <c r="N1446" s="330"/>
      <c r="O1446" s="330"/>
      <c r="P1446" s="330"/>
      <c r="Q1446" s="16" t="s">
        <v>110</v>
      </c>
      <c r="R1446" s="398">
        <v>0</v>
      </c>
      <c r="S1446" s="399">
        <v>0</v>
      </c>
      <c r="T1446" s="399">
        <v>0</v>
      </c>
      <c r="U1446" s="400">
        <v>0</v>
      </c>
      <c r="V1446" s="400">
        <v>0</v>
      </c>
      <c r="W1446" s="401">
        <v>0</v>
      </c>
      <c r="X1446" s="399">
        <v>0</v>
      </c>
      <c r="Y1446" s="399">
        <v>0</v>
      </c>
      <c r="Z1446" s="400">
        <v>0</v>
      </c>
      <c r="AA1446" s="399">
        <v>0</v>
      </c>
      <c r="AB1446" s="339">
        <v>0</v>
      </c>
      <c r="AC1446" s="339">
        <v>0</v>
      </c>
      <c r="AD1446" s="339">
        <v>0</v>
      </c>
      <c r="AE1446" s="339">
        <v>0</v>
      </c>
      <c r="AF1446" s="339">
        <v>0</v>
      </c>
      <c r="AG1446" s="339">
        <v>0</v>
      </c>
      <c r="AH1446" s="402">
        <v>0</v>
      </c>
      <c r="AI1446" s="402">
        <v>0</v>
      </c>
      <c r="AJ1446" s="14"/>
    </row>
    <row r="1447" spans="2:36" outlineLevel="1" x14ac:dyDescent="0.2">
      <c r="C1447" s="119" t="s">
        <v>165</v>
      </c>
      <c r="D1447" s="329"/>
      <c r="E1447" s="329"/>
      <c r="F1447" s="329" t="s">
        <v>315</v>
      </c>
      <c r="G1447" s="329"/>
      <c r="H1447" s="329"/>
      <c r="I1447" s="330"/>
      <c r="J1447" s="330"/>
      <c r="K1447" s="330"/>
      <c r="L1447" s="330"/>
      <c r="M1447" s="330"/>
      <c r="N1447" s="330"/>
      <c r="O1447" s="330"/>
      <c r="P1447" s="330"/>
      <c r="Q1447" s="16" t="s">
        <v>110</v>
      </c>
      <c r="R1447" s="304">
        <v>0</v>
      </c>
      <c r="S1447" s="305">
        <v>0</v>
      </c>
      <c r="T1447" s="305">
        <v>0</v>
      </c>
      <c r="U1447" s="305">
        <v>0</v>
      </c>
      <c r="V1447" s="305">
        <v>0</v>
      </c>
      <c r="W1447" s="306">
        <v>0</v>
      </c>
      <c r="X1447" s="305">
        <v>0</v>
      </c>
      <c r="Y1447" s="305">
        <v>0</v>
      </c>
      <c r="Z1447" s="305">
        <v>0</v>
      </c>
      <c r="AA1447" s="305">
        <v>0</v>
      </c>
      <c r="AB1447" s="307">
        <v>0</v>
      </c>
      <c r="AC1447" s="307">
        <v>0</v>
      </c>
      <c r="AD1447" s="307">
        <v>0</v>
      </c>
      <c r="AE1447" s="307">
        <v>0</v>
      </c>
      <c r="AF1447" s="307">
        <v>0</v>
      </c>
      <c r="AG1447" s="307">
        <v>0</v>
      </c>
      <c r="AH1447" s="362">
        <v>0</v>
      </c>
      <c r="AI1447" s="362">
        <v>0</v>
      </c>
      <c r="AJ1447" s="14"/>
    </row>
    <row r="1448" spans="2:36" outlineLevel="1" x14ac:dyDescent="0.2">
      <c r="C1448" s="119" t="s">
        <v>165</v>
      </c>
      <c r="D1448" s="329"/>
      <c r="E1448" s="329"/>
      <c r="F1448" s="364" t="s">
        <v>316</v>
      </c>
      <c r="G1448" s="364"/>
      <c r="H1448" s="364"/>
      <c r="I1448" s="365"/>
      <c r="J1448" s="365"/>
      <c r="K1448" s="365"/>
      <c r="L1448" s="365"/>
      <c r="M1448" s="365"/>
      <c r="N1448" s="365"/>
      <c r="O1448" s="365"/>
      <c r="P1448" s="365"/>
      <c r="Q1448" s="366" t="s">
        <v>110</v>
      </c>
      <c r="R1448" s="390">
        <v>0</v>
      </c>
      <c r="S1448" s="390">
        <v>0</v>
      </c>
      <c r="T1448" s="390">
        <v>0</v>
      </c>
      <c r="U1448" s="390">
        <v>0</v>
      </c>
      <c r="V1448" s="390">
        <v>0</v>
      </c>
      <c r="W1448" s="390">
        <v>0</v>
      </c>
      <c r="X1448" s="390">
        <v>0</v>
      </c>
      <c r="Y1448" s="390">
        <v>0</v>
      </c>
      <c r="Z1448" s="390">
        <v>0</v>
      </c>
      <c r="AA1448" s="390">
        <v>0</v>
      </c>
      <c r="AB1448" s="390">
        <v>0</v>
      </c>
      <c r="AC1448" s="390">
        <v>0</v>
      </c>
      <c r="AD1448" s="390">
        <v>0</v>
      </c>
      <c r="AE1448" s="390">
        <v>0</v>
      </c>
      <c r="AF1448" s="390">
        <v>0</v>
      </c>
      <c r="AG1448" s="390">
        <v>0</v>
      </c>
      <c r="AH1448" s="390">
        <v>0</v>
      </c>
      <c r="AI1448" s="390">
        <v>0</v>
      </c>
      <c r="AJ1448" s="14"/>
    </row>
    <row r="1449" spans="2:36" outlineLevel="1" x14ac:dyDescent="0.2">
      <c r="C1449" s="119" t="s">
        <v>165</v>
      </c>
      <c r="D1449" s="329"/>
      <c r="E1449" s="329"/>
      <c r="F1449" s="329"/>
      <c r="G1449" s="329"/>
      <c r="H1449" s="329"/>
      <c r="I1449" s="330"/>
      <c r="J1449" s="330"/>
      <c r="K1449" s="330"/>
      <c r="L1449" s="330"/>
      <c r="M1449" s="330"/>
      <c r="N1449" s="330"/>
      <c r="O1449" s="330"/>
      <c r="P1449" s="330"/>
      <c r="Q1449" s="330"/>
      <c r="R1449" s="330"/>
      <c r="S1449" s="329"/>
      <c r="T1449" s="329"/>
      <c r="U1449" s="330"/>
      <c r="V1449" s="330"/>
      <c r="W1449" s="330"/>
      <c r="X1449" s="329"/>
      <c r="Y1449" s="329"/>
      <c r="Z1449" s="330"/>
      <c r="AA1449" s="329"/>
      <c r="AB1449" s="329"/>
      <c r="AC1449" s="329"/>
      <c r="AD1449" s="329"/>
      <c r="AE1449" s="329"/>
      <c r="AF1449" s="329"/>
      <c r="AG1449" s="329"/>
      <c r="AH1449" s="329"/>
      <c r="AI1449" s="329"/>
      <c r="AJ1449" s="14"/>
    </row>
    <row r="1450" spans="2:36" s="310" customFormat="1" outlineLevel="1" x14ac:dyDescent="0.2">
      <c r="C1450" s="119" t="s">
        <v>165</v>
      </c>
      <c r="E1450" s="328" t="s">
        <v>317</v>
      </c>
      <c r="F1450" s="259"/>
      <c r="G1450" s="329"/>
      <c r="H1450" s="329"/>
      <c r="I1450" s="330"/>
      <c r="J1450" s="330"/>
      <c r="K1450" s="330"/>
      <c r="L1450" s="330"/>
      <c r="M1450" s="330"/>
      <c r="N1450" s="330"/>
      <c r="O1450" s="330"/>
      <c r="P1450" s="330"/>
      <c r="Q1450" s="16" t="s">
        <v>110</v>
      </c>
      <c r="R1450" s="340">
        <v>0</v>
      </c>
      <c r="S1450" s="341">
        <v>0</v>
      </c>
      <c r="T1450" s="341">
        <v>0</v>
      </c>
      <c r="U1450" s="341">
        <v>0</v>
      </c>
      <c r="V1450" s="341">
        <v>0</v>
      </c>
      <c r="W1450" s="342">
        <v>0</v>
      </c>
      <c r="X1450" s="341">
        <v>0</v>
      </c>
      <c r="Y1450" s="341">
        <v>0</v>
      </c>
      <c r="Z1450" s="341">
        <v>0</v>
      </c>
      <c r="AA1450" s="341">
        <v>0</v>
      </c>
      <c r="AB1450" s="343">
        <v>0</v>
      </c>
      <c r="AC1450" s="343">
        <v>0</v>
      </c>
      <c r="AD1450" s="343">
        <v>0</v>
      </c>
      <c r="AE1450" s="343">
        <v>0</v>
      </c>
      <c r="AF1450" s="343">
        <v>0</v>
      </c>
      <c r="AG1450" s="343">
        <v>0</v>
      </c>
      <c r="AH1450" s="344">
        <v>0</v>
      </c>
      <c r="AI1450" s="344">
        <v>0</v>
      </c>
      <c r="AJ1450" s="403"/>
    </row>
    <row r="1451" spans="2:36" outlineLevel="1" x14ac:dyDescent="0.2">
      <c r="C1451" s="119" t="s">
        <v>165</v>
      </c>
      <c r="D1451" s="259"/>
      <c r="E1451" s="259"/>
      <c r="G1451" s="259"/>
      <c r="H1451" s="259"/>
      <c r="I1451" s="16"/>
      <c r="J1451" s="16"/>
      <c r="K1451" s="16"/>
      <c r="L1451" s="16"/>
      <c r="M1451" s="16"/>
      <c r="N1451" s="16"/>
      <c r="O1451" s="16"/>
      <c r="P1451" s="16"/>
      <c r="Q1451" s="16"/>
      <c r="R1451" s="16"/>
      <c r="S1451" s="259"/>
      <c r="T1451" s="259"/>
      <c r="U1451" s="16"/>
      <c r="V1451" s="16"/>
      <c r="W1451" s="16"/>
      <c r="X1451" s="259"/>
      <c r="Y1451" s="259"/>
      <c r="Z1451" s="16"/>
      <c r="AA1451" s="259"/>
      <c r="AB1451" s="259"/>
      <c r="AC1451" s="259"/>
      <c r="AD1451" s="259"/>
      <c r="AE1451" s="259"/>
      <c r="AF1451" s="259"/>
      <c r="AG1451" s="259"/>
      <c r="AH1451" s="259"/>
      <c r="AI1451" s="259"/>
      <c r="AJ1451" s="14"/>
    </row>
    <row r="1452" spans="2:36" s="11" customFormat="1" outlineLevel="1" x14ac:dyDescent="0.2">
      <c r="B1452" s="310"/>
      <c r="C1452" s="119" t="s">
        <v>165</v>
      </c>
      <c r="E1452" s="120" t="s">
        <v>318</v>
      </c>
      <c r="F1452" s="121"/>
      <c r="G1452" s="121"/>
      <c r="H1452" s="121"/>
      <c r="I1452" s="121"/>
      <c r="J1452" s="121"/>
      <c r="K1452" s="121"/>
      <c r="L1452" s="121"/>
      <c r="M1452" s="121"/>
      <c r="N1452" s="121"/>
      <c r="O1452" s="121"/>
      <c r="P1452" s="121"/>
      <c r="Q1452" s="122"/>
      <c r="R1452" s="123"/>
      <c r="S1452" s="123"/>
      <c r="T1452" s="123"/>
      <c r="U1452" s="123"/>
      <c r="V1452" s="123"/>
      <c r="W1452" s="123"/>
      <c r="X1452" s="123"/>
      <c r="Y1452" s="123"/>
      <c r="Z1452" s="123"/>
      <c r="AA1452" s="123"/>
      <c r="AB1452" s="123"/>
      <c r="AC1452" s="123"/>
      <c r="AD1452" s="123"/>
      <c r="AE1452" s="123"/>
      <c r="AF1452" s="123"/>
      <c r="AG1452" s="123"/>
      <c r="AH1452" s="123"/>
      <c r="AI1452" s="123"/>
    </row>
    <row r="1453" spans="2:36" outlineLevel="1" x14ac:dyDescent="0.2">
      <c r="C1453" s="119" t="s">
        <v>165</v>
      </c>
      <c r="D1453" s="259"/>
      <c r="E1453" s="259"/>
      <c r="F1453" s="259"/>
      <c r="G1453" s="259"/>
      <c r="H1453" s="259"/>
      <c r="I1453" s="16"/>
      <c r="J1453" s="16"/>
      <c r="K1453" s="16"/>
      <c r="L1453" s="16"/>
      <c r="M1453" s="16"/>
      <c r="N1453" s="16"/>
      <c r="O1453" s="16"/>
      <c r="P1453" s="16"/>
      <c r="Q1453" s="16"/>
      <c r="R1453" s="16"/>
      <c r="S1453" s="259"/>
      <c r="T1453" s="259"/>
      <c r="U1453" s="16"/>
      <c r="V1453" s="16"/>
      <c r="W1453" s="16"/>
      <c r="X1453" s="259"/>
      <c r="Y1453" s="259"/>
      <c r="Z1453" s="16"/>
      <c r="AA1453" s="259"/>
      <c r="AB1453" s="259"/>
      <c r="AC1453" s="259"/>
      <c r="AD1453" s="259"/>
      <c r="AE1453" s="259"/>
      <c r="AF1453" s="259"/>
      <c r="AG1453" s="259"/>
      <c r="AH1453" s="259"/>
      <c r="AI1453" s="259"/>
      <c r="AJ1453" s="14"/>
    </row>
    <row r="1454" spans="2:36" outlineLevel="1" x14ac:dyDescent="0.2">
      <c r="C1454" s="119" t="s">
        <v>165</v>
      </c>
      <c r="D1454" s="259"/>
      <c r="E1454" s="373" t="s">
        <v>319</v>
      </c>
      <c r="F1454" s="259"/>
      <c r="G1454" s="259"/>
      <c r="H1454" s="259"/>
      <c r="I1454" s="16"/>
      <c r="J1454" s="16"/>
      <c r="K1454" s="16"/>
      <c r="L1454" s="16"/>
      <c r="M1454" s="16"/>
      <c r="N1454" s="16"/>
      <c r="O1454" s="16"/>
      <c r="P1454" s="16"/>
      <c r="Q1454" s="16" t="s">
        <v>110</v>
      </c>
      <c r="R1454" s="340">
        <v>0</v>
      </c>
      <c r="S1454" s="341">
        <v>0</v>
      </c>
      <c r="T1454" s="341">
        <v>0</v>
      </c>
      <c r="U1454" s="341">
        <v>0</v>
      </c>
      <c r="V1454" s="341">
        <v>0</v>
      </c>
      <c r="W1454" s="342">
        <v>0</v>
      </c>
      <c r="X1454" s="341">
        <v>0</v>
      </c>
      <c r="Y1454" s="341">
        <v>0</v>
      </c>
      <c r="Z1454" s="341">
        <v>0</v>
      </c>
      <c r="AA1454" s="341">
        <v>0</v>
      </c>
      <c r="AB1454" s="343">
        <v>0</v>
      </c>
      <c r="AC1454" s="343">
        <v>0</v>
      </c>
      <c r="AD1454" s="343">
        <v>0</v>
      </c>
      <c r="AE1454" s="343">
        <v>0</v>
      </c>
      <c r="AF1454" s="343">
        <v>0</v>
      </c>
      <c r="AG1454" s="343">
        <v>0</v>
      </c>
      <c r="AH1454" s="344">
        <v>0</v>
      </c>
      <c r="AI1454" s="344">
        <v>0</v>
      </c>
      <c r="AJ1454" s="14"/>
    </row>
    <row r="1455" spans="2:36" outlineLevel="1" x14ac:dyDescent="0.2">
      <c r="C1455" s="119" t="s">
        <v>165</v>
      </c>
      <c r="D1455" s="259"/>
      <c r="E1455" s="373"/>
      <c r="F1455" s="259"/>
      <c r="G1455" s="259"/>
      <c r="H1455" s="259"/>
      <c r="I1455" s="16"/>
      <c r="J1455" s="16"/>
      <c r="K1455" s="16"/>
      <c r="L1455" s="16"/>
      <c r="M1455" s="16"/>
      <c r="N1455" s="16"/>
      <c r="O1455" s="16"/>
      <c r="P1455" s="16"/>
      <c r="Q1455" s="16"/>
      <c r="R1455" s="16"/>
      <c r="S1455" s="259"/>
      <c r="T1455" s="259"/>
      <c r="U1455" s="16"/>
      <c r="V1455" s="16"/>
      <c r="W1455" s="16"/>
      <c r="X1455" s="259"/>
      <c r="Y1455" s="259"/>
      <c r="Z1455" s="16"/>
      <c r="AA1455" s="259"/>
      <c r="AB1455" s="259"/>
      <c r="AC1455" s="259"/>
      <c r="AD1455" s="259"/>
      <c r="AE1455" s="259"/>
      <c r="AF1455" s="259"/>
      <c r="AG1455" s="259"/>
      <c r="AH1455" s="259"/>
      <c r="AI1455" s="259"/>
      <c r="AJ1455" s="14"/>
    </row>
    <row r="1456" spans="2:36" s="310" customFormat="1" outlineLevel="1" x14ac:dyDescent="0.2">
      <c r="C1456" s="119" t="s">
        <v>165</v>
      </c>
      <c r="D1456" s="329"/>
      <c r="E1456" s="328" t="s">
        <v>320</v>
      </c>
      <c r="F1456" s="329"/>
      <c r="G1456" s="329"/>
      <c r="H1456" s="329"/>
      <c r="I1456" s="330"/>
      <c r="J1456" s="330"/>
      <c r="K1456" s="330"/>
      <c r="L1456" s="330"/>
      <c r="M1456" s="330"/>
      <c r="N1456" s="330"/>
      <c r="O1456" s="330"/>
      <c r="P1456" s="330"/>
      <c r="Q1456" s="16" t="s">
        <v>110</v>
      </c>
      <c r="R1456" s="404">
        <v>0</v>
      </c>
      <c r="S1456" s="405">
        <v>0</v>
      </c>
      <c r="T1456" s="405">
        <v>0</v>
      </c>
      <c r="U1456" s="405">
        <v>0</v>
      </c>
      <c r="V1456" s="405">
        <v>0</v>
      </c>
      <c r="W1456" s="405">
        <v>0</v>
      </c>
      <c r="X1456" s="405">
        <v>0</v>
      </c>
      <c r="Y1456" s="405">
        <v>0</v>
      </c>
      <c r="Z1456" s="405">
        <v>0</v>
      </c>
      <c r="AA1456" s="405">
        <v>0</v>
      </c>
      <c r="AB1456" s="405">
        <v>0</v>
      </c>
      <c r="AC1456" s="405">
        <v>0</v>
      </c>
      <c r="AD1456" s="405">
        <v>0</v>
      </c>
      <c r="AE1456" s="405">
        <v>0</v>
      </c>
      <c r="AF1456" s="405">
        <v>0</v>
      </c>
      <c r="AG1456" s="405">
        <v>0</v>
      </c>
      <c r="AH1456" s="406">
        <v>0</v>
      </c>
      <c r="AI1456" s="406">
        <v>0</v>
      </c>
      <c r="AJ1456" s="403"/>
    </row>
    <row r="1457" spans="2:36" s="310" customFormat="1" outlineLevel="1" x14ac:dyDescent="0.2">
      <c r="D1457" s="329"/>
      <c r="E1457" s="329"/>
      <c r="F1457" s="329"/>
      <c r="G1457" s="329"/>
      <c r="H1457" s="329"/>
      <c r="I1457" s="330"/>
      <c r="J1457" s="330"/>
      <c r="K1457" s="330"/>
      <c r="L1457" s="330"/>
      <c r="M1457" s="330"/>
      <c r="N1457" s="330"/>
      <c r="O1457" s="330"/>
      <c r="P1457" s="330"/>
      <c r="Q1457" s="330"/>
      <c r="R1457" s="330"/>
      <c r="S1457" s="329"/>
      <c r="T1457" s="329"/>
      <c r="U1457" s="330"/>
      <c r="V1457" s="330"/>
      <c r="W1457" s="330"/>
      <c r="X1457" s="329"/>
      <c r="Y1457" s="329"/>
      <c r="Z1457" s="330"/>
      <c r="AA1457" s="329"/>
      <c r="AB1457" s="329"/>
      <c r="AC1457" s="329"/>
      <c r="AD1457" s="329"/>
      <c r="AE1457" s="329"/>
      <c r="AF1457" s="329"/>
      <c r="AG1457" s="329"/>
      <c r="AH1457" s="329"/>
      <c r="AI1457" s="329"/>
      <c r="AJ1457" s="403"/>
    </row>
    <row r="1458" spans="2:36" x14ac:dyDescent="0.2">
      <c r="C1458" s="116" t="s">
        <v>166</v>
      </c>
      <c r="D1458" s="67" t="s">
        <v>657</v>
      </c>
      <c r="E1458" s="67"/>
      <c r="F1458" s="67"/>
      <c r="G1458" s="67" t="s">
        <v>298</v>
      </c>
      <c r="H1458" s="102"/>
      <c r="I1458" s="67"/>
      <c r="J1458" s="67"/>
      <c r="K1458" s="102"/>
      <c r="L1458" s="67"/>
      <c r="M1458" s="67"/>
      <c r="N1458" s="67"/>
      <c r="O1458" s="67"/>
      <c r="P1458" s="67"/>
      <c r="Q1458" s="117" t="s">
        <v>110</v>
      </c>
      <c r="R1458" s="118">
        <v>0</v>
      </c>
      <c r="S1458" s="118">
        <v>0</v>
      </c>
      <c r="T1458" s="118">
        <v>0</v>
      </c>
      <c r="U1458" s="118">
        <v>0</v>
      </c>
      <c r="V1458" s="118">
        <v>0</v>
      </c>
      <c r="W1458" s="118">
        <v>1.5956736836689696</v>
      </c>
      <c r="X1458" s="118">
        <v>0</v>
      </c>
      <c r="Y1458" s="118">
        <v>0</v>
      </c>
      <c r="Z1458" s="118">
        <v>0</v>
      </c>
      <c r="AA1458" s="118">
        <v>0</v>
      </c>
      <c r="AB1458" s="118">
        <v>0</v>
      </c>
      <c r="AC1458" s="118">
        <v>0</v>
      </c>
      <c r="AD1458" s="118">
        <v>0</v>
      </c>
      <c r="AE1458" s="118">
        <v>0</v>
      </c>
      <c r="AF1458" s="118">
        <v>0</v>
      </c>
      <c r="AG1458" s="118">
        <v>0</v>
      </c>
      <c r="AH1458" s="118">
        <v>0</v>
      </c>
      <c r="AI1458" s="118">
        <v>0</v>
      </c>
    </row>
    <row r="1459" spans="2:36" s="11" customFormat="1" outlineLevel="1" x14ac:dyDescent="0.2">
      <c r="B1459" s="310"/>
      <c r="C1459" s="119" t="s">
        <v>166</v>
      </c>
      <c r="E1459" s="120" t="s">
        <v>299</v>
      </c>
      <c r="F1459" s="121"/>
      <c r="G1459" s="121"/>
      <c r="H1459" s="121"/>
      <c r="I1459" s="121"/>
      <c r="J1459" s="121"/>
      <c r="K1459" s="121"/>
      <c r="L1459" s="121"/>
      <c r="M1459" s="121"/>
      <c r="N1459" s="121"/>
      <c r="O1459" s="121"/>
      <c r="P1459" s="121"/>
      <c r="Q1459" s="122"/>
      <c r="R1459" s="123"/>
      <c r="S1459" s="123"/>
      <c r="T1459" s="123"/>
      <c r="U1459" s="123"/>
      <c r="V1459" s="123"/>
      <c r="W1459" s="123"/>
      <c r="X1459" s="123"/>
      <c r="Y1459" s="123"/>
      <c r="Z1459" s="123"/>
      <c r="AA1459" s="123"/>
      <c r="AB1459" s="123"/>
      <c r="AC1459" s="123"/>
      <c r="AD1459" s="123"/>
      <c r="AE1459" s="123"/>
      <c r="AF1459" s="123"/>
      <c r="AG1459" s="123"/>
      <c r="AH1459" s="123"/>
      <c r="AI1459" s="123"/>
    </row>
    <row r="1460" spans="2:36" s="11" customFormat="1" outlineLevel="1" x14ac:dyDescent="0.2">
      <c r="B1460" s="310"/>
      <c r="C1460" s="119" t="s">
        <v>166</v>
      </c>
      <c r="E1460" s="359"/>
      <c r="F1460" s="309"/>
      <c r="G1460" s="309"/>
      <c r="H1460" s="309"/>
      <c r="I1460" s="309"/>
      <c r="J1460" s="309"/>
      <c r="K1460" s="309"/>
      <c r="L1460" s="309"/>
      <c r="M1460" s="309"/>
      <c r="N1460" s="309"/>
      <c r="O1460" s="309"/>
      <c r="P1460" s="309"/>
      <c r="Q1460" s="360"/>
      <c r="R1460" s="361"/>
      <c r="S1460" s="361"/>
      <c r="T1460" s="361"/>
      <c r="U1460" s="361"/>
      <c r="V1460" s="361"/>
      <c r="W1460" s="361"/>
      <c r="X1460" s="361"/>
      <c r="Y1460" s="361"/>
      <c r="Z1460" s="361"/>
      <c r="AA1460" s="361"/>
      <c r="AB1460" s="361"/>
      <c r="AC1460" s="361"/>
      <c r="AD1460" s="361"/>
      <c r="AE1460" s="361"/>
      <c r="AF1460" s="361"/>
      <c r="AG1460" s="361"/>
      <c r="AH1460" s="361"/>
      <c r="AI1460" s="361"/>
    </row>
    <row r="1461" spans="2:36" outlineLevel="1" x14ac:dyDescent="0.2">
      <c r="C1461" s="119" t="s">
        <v>166</v>
      </c>
      <c r="D1461" s="329"/>
      <c r="E1461" s="124" t="s">
        <v>300</v>
      </c>
      <c r="F1461" s="329"/>
      <c r="G1461" s="329"/>
      <c r="H1461" s="329"/>
      <c r="I1461" s="330"/>
      <c r="J1461" s="330"/>
      <c r="K1461" s="330"/>
      <c r="L1461" s="330"/>
      <c r="M1461" s="330"/>
      <c r="N1461" s="330"/>
      <c r="O1461" s="330"/>
      <c r="P1461" s="330"/>
      <c r="Q1461" s="16" t="s">
        <v>110</v>
      </c>
      <c r="R1461" s="299">
        <v>0</v>
      </c>
      <c r="S1461" s="300">
        <v>0</v>
      </c>
      <c r="T1461" s="300">
        <v>0</v>
      </c>
      <c r="U1461" s="300">
        <v>0</v>
      </c>
      <c r="V1461" s="300">
        <v>0</v>
      </c>
      <c r="W1461" s="301">
        <v>0</v>
      </c>
      <c r="X1461" s="300">
        <v>0</v>
      </c>
      <c r="Y1461" s="300">
        <v>0</v>
      </c>
      <c r="Z1461" s="300">
        <v>0</v>
      </c>
      <c r="AA1461" s="300">
        <v>0</v>
      </c>
      <c r="AB1461" s="302">
        <v>0</v>
      </c>
      <c r="AC1461" s="302">
        <v>0</v>
      </c>
      <c r="AD1461" s="302">
        <v>0</v>
      </c>
      <c r="AE1461" s="302">
        <v>0</v>
      </c>
      <c r="AF1461" s="302">
        <v>0</v>
      </c>
      <c r="AG1461" s="302">
        <v>0</v>
      </c>
      <c r="AH1461" s="348">
        <v>0</v>
      </c>
      <c r="AI1461" s="348">
        <v>0</v>
      </c>
      <c r="AJ1461" s="14"/>
    </row>
    <row r="1462" spans="2:36" outlineLevel="1" x14ac:dyDescent="0.2">
      <c r="C1462" s="119" t="s">
        <v>166</v>
      </c>
      <c r="D1462" s="329"/>
      <c r="E1462" s="124" t="s">
        <v>231</v>
      </c>
      <c r="F1462" s="329"/>
      <c r="G1462" s="329"/>
      <c r="H1462" s="329"/>
      <c r="I1462" s="330"/>
      <c r="J1462" s="330"/>
      <c r="K1462" s="330"/>
      <c r="L1462" s="330"/>
      <c r="M1462" s="330"/>
      <c r="N1462" s="330"/>
      <c r="O1462" s="330"/>
      <c r="P1462" s="330"/>
      <c r="Q1462" s="16" t="s">
        <v>110</v>
      </c>
      <c r="R1462" s="314">
        <v>0</v>
      </c>
      <c r="S1462" s="315">
        <v>0</v>
      </c>
      <c r="T1462" s="315">
        <v>0</v>
      </c>
      <c r="U1462" s="315">
        <v>0</v>
      </c>
      <c r="V1462" s="315">
        <v>0</v>
      </c>
      <c r="W1462" s="316">
        <v>0</v>
      </c>
      <c r="X1462" s="315">
        <v>0</v>
      </c>
      <c r="Y1462" s="315">
        <v>0</v>
      </c>
      <c r="Z1462" s="315">
        <v>0</v>
      </c>
      <c r="AA1462" s="315">
        <v>0</v>
      </c>
      <c r="AB1462" s="5">
        <v>0</v>
      </c>
      <c r="AC1462" s="5">
        <v>0</v>
      </c>
      <c r="AD1462" s="5">
        <v>0</v>
      </c>
      <c r="AE1462" s="5">
        <v>0</v>
      </c>
      <c r="AF1462" s="5">
        <v>0</v>
      </c>
      <c r="AG1462" s="5">
        <v>0</v>
      </c>
      <c r="AH1462" s="350">
        <v>0</v>
      </c>
      <c r="AI1462" s="350">
        <v>0</v>
      </c>
      <c r="AJ1462" s="14"/>
    </row>
    <row r="1463" spans="2:36" outlineLevel="1" x14ac:dyDescent="0.2">
      <c r="C1463" s="119" t="s">
        <v>166</v>
      </c>
      <c r="D1463" s="329"/>
      <c r="E1463" s="328" t="s">
        <v>230</v>
      </c>
      <c r="F1463" s="329"/>
      <c r="G1463" s="329"/>
      <c r="H1463" s="329"/>
      <c r="I1463" s="330"/>
      <c r="J1463" s="330"/>
      <c r="K1463" s="330"/>
      <c r="L1463" s="330"/>
      <c r="M1463" s="330"/>
      <c r="N1463" s="330"/>
      <c r="O1463" s="330"/>
      <c r="P1463" s="330"/>
      <c r="Q1463" s="16" t="s">
        <v>110</v>
      </c>
      <c r="R1463" s="314">
        <v>0</v>
      </c>
      <c r="S1463" s="315">
        <v>0</v>
      </c>
      <c r="T1463" s="315">
        <v>0</v>
      </c>
      <c r="U1463" s="315">
        <v>0</v>
      </c>
      <c r="V1463" s="315">
        <v>0</v>
      </c>
      <c r="W1463" s="316">
        <v>0</v>
      </c>
      <c r="X1463" s="315">
        <v>0</v>
      </c>
      <c r="Y1463" s="315">
        <v>0</v>
      </c>
      <c r="Z1463" s="315">
        <v>0</v>
      </c>
      <c r="AA1463" s="315">
        <v>0</v>
      </c>
      <c r="AB1463" s="5">
        <v>0</v>
      </c>
      <c r="AC1463" s="5">
        <v>0</v>
      </c>
      <c r="AD1463" s="5">
        <v>0</v>
      </c>
      <c r="AE1463" s="5">
        <v>0</v>
      </c>
      <c r="AF1463" s="5">
        <v>0</v>
      </c>
      <c r="AG1463" s="5">
        <v>0</v>
      </c>
      <c r="AH1463" s="350">
        <v>0</v>
      </c>
      <c r="AI1463" s="350">
        <v>0</v>
      </c>
      <c r="AJ1463" s="14"/>
    </row>
    <row r="1464" spans="2:36" outlineLevel="1" x14ac:dyDescent="0.2">
      <c r="C1464" s="119" t="s">
        <v>166</v>
      </c>
      <c r="D1464" s="329"/>
      <c r="E1464" s="328" t="s">
        <v>17</v>
      </c>
      <c r="F1464" s="329"/>
      <c r="G1464" s="329"/>
      <c r="H1464" s="329"/>
      <c r="I1464" s="330"/>
      <c r="J1464" s="330"/>
      <c r="K1464" s="330"/>
      <c r="L1464" s="330"/>
      <c r="M1464" s="330"/>
      <c r="N1464" s="330"/>
      <c r="O1464" s="330"/>
      <c r="P1464" s="330"/>
      <c r="Q1464" s="16" t="s">
        <v>110</v>
      </c>
      <c r="R1464" s="314"/>
      <c r="S1464" s="315"/>
      <c r="T1464" s="315"/>
      <c r="U1464" s="315"/>
      <c r="V1464" s="315"/>
      <c r="W1464" s="316"/>
      <c r="X1464" s="315"/>
      <c r="Y1464" s="315"/>
      <c r="Z1464" s="315"/>
      <c r="AA1464" s="315"/>
      <c r="AB1464" s="5"/>
      <c r="AC1464" s="5"/>
      <c r="AD1464" s="5"/>
      <c r="AE1464" s="5"/>
      <c r="AF1464" s="5"/>
      <c r="AG1464" s="5"/>
      <c r="AH1464" s="350"/>
      <c r="AI1464" s="350"/>
      <c r="AJ1464" s="14"/>
    </row>
    <row r="1465" spans="2:36" outlineLevel="1" x14ac:dyDescent="0.2">
      <c r="B1465" s="407">
        <v>1</v>
      </c>
      <c r="C1465" s="119" t="s">
        <v>166</v>
      </c>
      <c r="D1465" s="329"/>
      <c r="E1465" s="328" t="s">
        <v>266</v>
      </c>
      <c r="F1465" s="329"/>
      <c r="G1465" s="329"/>
      <c r="H1465" s="329"/>
      <c r="I1465" s="330"/>
      <c r="J1465" s="330"/>
      <c r="K1465" s="330"/>
      <c r="L1465" s="330"/>
      <c r="M1465" s="330"/>
      <c r="N1465" s="330"/>
      <c r="O1465" s="330"/>
      <c r="P1465" s="330"/>
      <c r="Q1465" s="16" t="s">
        <v>110</v>
      </c>
      <c r="R1465" s="314">
        <v>0</v>
      </c>
      <c r="S1465" s="315">
        <v>0</v>
      </c>
      <c r="T1465" s="315">
        <v>0</v>
      </c>
      <c r="U1465" s="315">
        <v>0</v>
      </c>
      <c r="V1465" s="315">
        <v>0</v>
      </c>
      <c r="W1465" s="316">
        <v>8.7122958490763125</v>
      </c>
      <c r="X1465" s="315">
        <v>57.421405433250087</v>
      </c>
      <c r="Y1465" s="315">
        <v>103.50618712999116</v>
      </c>
      <c r="Z1465" s="315">
        <v>144.08501554029738</v>
      </c>
      <c r="AA1465" s="315">
        <v>172.31151556258544</v>
      </c>
      <c r="AB1465" s="5">
        <v>185.90493201285216</v>
      </c>
      <c r="AC1465" s="5">
        <v>322.43434233803447</v>
      </c>
      <c r="AD1465" s="5">
        <v>326.64645696806042</v>
      </c>
      <c r="AE1465" s="5">
        <v>330.98239317526645</v>
      </c>
      <c r="AF1465" s="5">
        <v>335.8376028726114</v>
      </c>
      <c r="AG1465" s="5">
        <v>340.79909031890082</v>
      </c>
      <c r="AH1465" s="350">
        <v>345.51340340861765</v>
      </c>
      <c r="AI1465" s="350">
        <v>351.80840848572376</v>
      </c>
      <c r="AJ1465" s="14"/>
    </row>
    <row r="1466" spans="2:36" outlineLevel="1" x14ac:dyDescent="0.2">
      <c r="C1466" s="119" t="s">
        <v>166</v>
      </c>
      <c r="D1466" s="329"/>
      <c r="E1466" s="328" t="s">
        <v>267</v>
      </c>
      <c r="F1466" s="329"/>
      <c r="G1466" s="329"/>
      <c r="H1466" s="329"/>
      <c r="I1466" s="330"/>
      <c r="J1466" s="330"/>
      <c r="K1466" s="330"/>
      <c r="L1466" s="330"/>
      <c r="M1466" s="330"/>
      <c r="N1466" s="330"/>
      <c r="O1466" s="330"/>
      <c r="P1466" s="330"/>
      <c r="Q1466" s="16" t="s">
        <v>110</v>
      </c>
      <c r="R1466" s="304">
        <v>0</v>
      </c>
      <c r="S1466" s="305">
        <v>0</v>
      </c>
      <c r="T1466" s="305">
        <v>0</v>
      </c>
      <c r="U1466" s="305">
        <v>0</v>
      </c>
      <c r="V1466" s="305">
        <v>0</v>
      </c>
      <c r="W1466" s="306">
        <v>0</v>
      </c>
      <c r="X1466" s="305">
        <v>0</v>
      </c>
      <c r="Y1466" s="305">
        <v>0</v>
      </c>
      <c r="Z1466" s="305">
        <v>0</v>
      </c>
      <c r="AA1466" s="305">
        <v>0</v>
      </c>
      <c r="AB1466" s="307">
        <v>0</v>
      </c>
      <c r="AC1466" s="307">
        <v>0</v>
      </c>
      <c r="AD1466" s="307">
        <v>0</v>
      </c>
      <c r="AE1466" s="307">
        <v>0</v>
      </c>
      <c r="AF1466" s="307">
        <v>0</v>
      </c>
      <c r="AG1466" s="307">
        <v>0</v>
      </c>
      <c r="AH1466" s="362">
        <v>0</v>
      </c>
      <c r="AI1466" s="362">
        <v>0</v>
      </c>
      <c r="AJ1466" s="14"/>
    </row>
    <row r="1467" spans="2:36" outlineLevel="1" x14ac:dyDescent="0.2">
      <c r="C1467" s="119" t="s">
        <v>166</v>
      </c>
      <c r="D1467" s="329"/>
      <c r="E1467" s="328" t="s">
        <v>301</v>
      </c>
      <c r="F1467" s="329"/>
      <c r="G1467" s="329"/>
      <c r="H1467" s="329"/>
      <c r="I1467" s="330"/>
      <c r="J1467" s="330"/>
      <c r="K1467" s="330"/>
      <c r="L1467" s="330"/>
      <c r="M1467" s="330"/>
      <c r="N1467" s="330"/>
      <c r="O1467" s="330"/>
      <c r="P1467" s="330"/>
      <c r="Q1467" s="16"/>
      <c r="R1467" s="5"/>
      <c r="S1467" s="5"/>
      <c r="T1467" s="5"/>
      <c r="U1467" s="5"/>
      <c r="V1467" s="5"/>
      <c r="W1467" s="5"/>
      <c r="X1467" s="5"/>
      <c r="Y1467" s="5"/>
      <c r="Z1467" s="5"/>
      <c r="AA1467" s="5"/>
      <c r="AB1467" s="5"/>
      <c r="AC1467" s="5"/>
      <c r="AD1467" s="5"/>
      <c r="AE1467" s="5"/>
      <c r="AF1467" s="5"/>
      <c r="AG1467" s="5"/>
      <c r="AH1467" s="5"/>
      <c r="AI1467" s="5"/>
      <c r="AJ1467" s="14"/>
    </row>
    <row r="1468" spans="2:36" outlineLevel="1" x14ac:dyDescent="0.2">
      <c r="B1468" s="407">
        <v>1</v>
      </c>
      <c r="C1468" s="119" t="s">
        <v>166</v>
      </c>
      <c r="D1468" s="329"/>
      <c r="F1468" s="329" t="s">
        <v>270</v>
      </c>
      <c r="G1468" s="329"/>
      <c r="H1468" s="329"/>
      <c r="I1468" s="330"/>
      <c r="J1468" s="330"/>
      <c r="K1468" s="330"/>
      <c r="L1468" s="330"/>
      <c r="M1468" s="330"/>
      <c r="N1468" s="330"/>
      <c r="O1468" s="330"/>
      <c r="P1468" s="330"/>
      <c r="Q1468" s="16" t="s">
        <v>110</v>
      </c>
      <c r="R1468" s="314">
        <v>0</v>
      </c>
      <c r="S1468" s="315">
        <v>0</v>
      </c>
      <c r="T1468" s="315">
        <v>0</v>
      </c>
      <c r="U1468" s="315">
        <v>0</v>
      </c>
      <c r="V1468" s="315">
        <v>0</v>
      </c>
      <c r="W1468" s="316">
        <v>0</v>
      </c>
      <c r="X1468" s="315">
        <v>674.51827561883886</v>
      </c>
      <c r="Y1468" s="315">
        <v>2180.7896353503202</v>
      </c>
      <c r="Z1468" s="315">
        <v>3169.4531816588351</v>
      </c>
      <c r="AA1468" s="315">
        <v>4154.8428010756634</v>
      </c>
      <c r="AB1468" s="5">
        <v>4681.1193914179612</v>
      </c>
      <c r="AC1468" s="5">
        <v>4872.9325132900403</v>
      </c>
      <c r="AD1468" s="5">
        <v>4938.6244290386885</v>
      </c>
      <c r="AE1468" s="5">
        <v>5005.4854104085543</v>
      </c>
      <c r="AF1468" s="5">
        <v>5075.0948798732243</v>
      </c>
      <c r="AG1468" s="5">
        <v>5158.4442452400526</v>
      </c>
      <c r="AH1468" s="350">
        <v>5231.0659277886507</v>
      </c>
      <c r="AI1468" s="350">
        <v>5306.8258679267074</v>
      </c>
      <c r="AJ1468" s="14"/>
    </row>
    <row r="1469" spans="2:36" outlineLevel="1" x14ac:dyDescent="0.2">
      <c r="B1469" s="407">
        <v>1</v>
      </c>
      <c r="C1469" s="119" t="s">
        <v>166</v>
      </c>
      <c r="D1469" s="329"/>
      <c r="E1469" s="329"/>
      <c r="F1469" s="329" t="s">
        <v>271</v>
      </c>
      <c r="G1469" s="329"/>
      <c r="H1469" s="329"/>
      <c r="I1469" s="330"/>
      <c r="J1469" s="330"/>
      <c r="K1469" s="330"/>
      <c r="L1469" s="330"/>
      <c r="M1469" s="330"/>
      <c r="N1469" s="330"/>
      <c r="O1469" s="330"/>
      <c r="P1469" s="330"/>
      <c r="Q1469" s="16" t="s">
        <v>110</v>
      </c>
      <c r="R1469" s="314">
        <v>0</v>
      </c>
      <c r="S1469" s="315">
        <v>0</v>
      </c>
      <c r="T1469" s="315">
        <v>0</v>
      </c>
      <c r="U1469" s="315">
        <v>0</v>
      </c>
      <c r="V1469" s="315">
        <v>0</v>
      </c>
      <c r="W1469" s="316">
        <v>0</v>
      </c>
      <c r="X1469" s="315">
        <v>1473.6009374881237</v>
      </c>
      <c r="Y1469" s="315">
        <v>922.56656017223031</v>
      </c>
      <c r="Z1469" s="315">
        <v>897.13497228853987</v>
      </c>
      <c r="AA1469" s="315">
        <v>418.01025245463865</v>
      </c>
      <c r="AB1469" s="5">
        <v>74.175344263196848</v>
      </c>
      <c r="AC1469" s="5">
        <v>76.336033103679497</v>
      </c>
      <c r="AD1469" s="5">
        <v>77.505098724896541</v>
      </c>
      <c r="AE1469" s="5">
        <v>80.253586819700772</v>
      </c>
      <c r="AF1469" s="5">
        <v>93.993482721859166</v>
      </c>
      <c r="AG1469" s="5">
        <v>83.265799903629443</v>
      </c>
      <c r="AH1469" s="350">
        <v>86.404057493088118</v>
      </c>
      <c r="AI1469" s="350">
        <v>133.60097348270511</v>
      </c>
      <c r="AJ1469" s="14"/>
    </row>
    <row r="1470" spans="2:36" outlineLevel="1" x14ac:dyDescent="0.2">
      <c r="B1470" s="407">
        <v>1</v>
      </c>
      <c r="C1470" s="119" t="s">
        <v>166</v>
      </c>
      <c r="D1470" s="329"/>
      <c r="E1470" s="329"/>
      <c r="F1470" s="329" t="s">
        <v>290</v>
      </c>
      <c r="G1470" s="329"/>
      <c r="H1470" s="329"/>
      <c r="I1470" s="330"/>
      <c r="J1470" s="330"/>
      <c r="K1470" s="330"/>
      <c r="L1470" s="330"/>
      <c r="M1470" s="330"/>
      <c r="N1470" s="330"/>
      <c r="O1470" s="330"/>
      <c r="P1470" s="330"/>
      <c r="Q1470" s="16" t="s">
        <v>110</v>
      </c>
      <c r="R1470" s="304">
        <v>0</v>
      </c>
      <c r="S1470" s="305">
        <v>0</v>
      </c>
      <c r="T1470" s="305">
        <v>0</v>
      </c>
      <c r="U1470" s="305">
        <v>0</v>
      </c>
      <c r="V1470" s="305">
        <v>0</v>
      </c>
      <c r="W1470" s="306">
        <v>0</v>
      </c>
      <c r="X1470" s="305">
        <v>0</v>
      </c>
      <c r="Y1470" s="305">
        <v>0</v>
      </c>
      <c r="Z1470" s="305">
        <v>0</v>
      </c>
      <c r="AA1470" s="305">
        <v>0</v>
      </c>
      <c r="AB1470" s="307">
        <v>0</v>
      </c>
      <c r="AC1470" s="307">
        <v>0</v>
      </c>
      <c r="AD1470" s="307">
        <v>0</v>
      </c>
      <c r="AE1470" s="307">
        <v>0</v>
      </c>
      <c r="AF1470" s="307">
        <v>0</v>
      </c>
      <c r="AG1470" s="307">
        <v>0</v>
      </c>
      <c r="AH1470" s="362">
        <v>0</v>
      </c>
      <c r="AI1470" s="362">
        <v>0</v>
      </c>
      <c r="AJ1470" s="14"/>
    </row>
    <row r="1471" spans="2:36" outlineLevel="1" x14ac:dyDescent="0.2">
      <c r="C1471" s="119" t="s">
        <v>166</v>
      </c>
      <c r="D1471" s="329"/>
      <c r="E1471" s="329"/>
      <c r="F1471" s="363" t="s">
        <v>302</v>
      </c>
      <c r="G1471" s="364"/>
      <c r="H1471" s="364"/>
      <c r="I1471" s="365"/>
      <c r="J1471" s="365"/>
      <c r="K1471" s="365"/>
      <c r="L1471" s="365"/>
      <c r="M1471" s="365"/>
      <c r="N1471" s="365"/>
      <c r="O1471" s="365"/>
      <c r="P1471" s="365"/>
      <c r="Q1471" s="366" t="s">
        <v>110</v>
      </c>
      <c r="R1471" s="367">
        <v>0</v>
      </c>
      <c r="S1471" s="368">
        <v>0</v>
      </c>
      <c r="T1471" s="368">
        <v>0</v>
      </c>
      <c r="U1471" s="368">
        <v>0</v>
      </c>
      <c r="V1471" s="368">
        <v>0</v>
      </c>
      <c r="W1471" s="369">
        <v>0</v>
      </c>
      <c r="X1471" s="368">
        <v>404.7109653713033</v>
      </c>
      <c r="Y1471" s="368">
        <v>1308.4737812101921</v>
      </c>
      <c r="Z1471" s="368">
        <v>1901.671908995301</v>
      </c>
      <c r="AA1471" s="368">
        <v>2492.9056806453978</v>
      </c>
      <c r="AB1471" s="327">
        <v>2808.6716348507766</v>
      </c>
      <c r="AC1471" s="327">
        <v>2923.759507974024</v>
      </c>
      <c r="AD1471" s="327">
        <v>2963.1746574232129</v>
      </c>
      <c r="AE1471" s="327">
        <v>3003.2912462451327</v>
      </c>
      <c r="AF1471" s="327">
        <v>3045.0569279239344</v>
      </c>
      <c r="AG1471" s="327">
        <v>3095.0665471440316</v>
      </c>
      <c r="AH1471" s="370">
        <v>3138.6395566731903</v>
      </c>
      <c r="AI1471" s="370">
        <v>3184.0955207560241</v>
      </c>
      <c r="AJ1471" s="14"/>
    </row>
    <row r="1472" spans="2:36" outlineLevel="1" x14ac:dyDescent="0.2">
      <c r="C1472" s="119" t="s">
        <v>166</v>
      </c>
      <c r="D1472" s="329"/>
      <c r="E1472" s="329"/>
      <c r="F1472" s="371" t="s">
        <v>303</v>
      </c>
      <c r="G1472" s="329"/>
      <c r="H1472" s="329"/>
      <c r="I1472" s="330"/>
      <c r="J1472" s="330"/>
      <c r="K1472" s="330"/>
      <c r="L1472" s="330"/>
      <c r="M1472" s="330"/>
      <c r="N1472" s="330"/>
      <c r="O1472" s="330"/>
      <c r="P1472" s="330"/>
      <c r="Q1472" s="16" t="s">
        <v>110</v>
      </c>
      <c r="R1472" s="314">
        <v>0</v>
      </c>
      <c r="S1472" s="315">
        <v>0</v>
      </c>
      <c r="T1472" s="315">
        <v>0</v>
      </c>
      <c r="U1472" s="315">
        <v>0</v>
      </c>
      <c r="V1472" s="315">
        <v>0</v>
      </c>
      <c r="W1472" s="316">
        <v>0</v>
      </c>
      <c r="X1472" s="315">
        <v>884.16056249287419</v>
      </c>
      <c r="Y1472" s="315">
        <v>553.53993610333816</v>
      </c>
      <c r="Z1472" s="315">
        <v>538.28098337312395</v>
      </c>
      <c r="AA1472" s="315">
        <v>250.80615147278317</v>
      </c>
      <c r="AB1472" s="5">
        <v>44.505206557918108</v>
      </c>
      <c r="AC1472" s="5">
        <v>45.801619862207694</v>
      </c>
      <c r="AD1472" s="5">
        <v>46.503059234937922</v>
      </c>
      <c r="AE1472" s="5">
        <v>48.152152091820462</v>
      </c>
      <c r="AF1472" s="5">
        <v>56.396089633115501</v>
      </c>
      <c r="AG1472" s="5">
        <v>49.959479942177666</v>
      </c>
      <c r="AH1472" s="350">
        <v>51.842434495852871</v>
      </c>
      <c r="AI1472" s="350">
        <v>80.160584089623072</v>
      </c>
      <c r="AJ1472" s="14"/>
    </row>
    <row r="1473" spans="2:36" outlineLevel="1" x14ac:dyDescent="0.2">
      <c r="C1473" s="119" t="s">
        <v>166</v>
      </c>
      <c r="D1473" s="329"/>
      <c r="E1473" s="329"/>
      <c r="F1473" s="372"/>
      <c r="G1473" s="329"/>
      <c r="H1473" s="329"/>
      <c r="I1473" s="330"/>
      <c r="J1473" s="330"/>
      <c r="K1473" s="330"/>
      <c r="L1473" s="330"/>
      <c r="M1473" s="330"/>
      <c r="N1473" s="330"/>
      <c r="O1473" s="330"/>
      <c r="P1473" s="330"/>
      <c r="Q1473" s="16"/>
      <c r="R1473" s="304"/>
      <c r="S1473" s="305"/>
      <c r="T1473" s="305"/>
      <c r="U1473" s="305"/>
      <c r="V1473" s="305"/>
      <c r="W1473" s="306"/>
      <c r="X1473" s="305"/>
      <c r="Y1473" s="305"/>
      <c r="Z1473" s="305"/>
      <c r="AA1473" s="305"/>
      <c r="AB1473" s="307"/>
      <c r="AC1473" s="307"/>
      <c r="AD1473" s="307"/>
      <c r="AE1473" s="307"/>
      <c r="AF1473" s="307"/>
      <c r="AG1473" s="307"/>
      <c r="AH1473" s="362"/>
      <c r="AI1473" s="362"/>
      <c r="AJ1473" s="14"/>
    </row>
    <row r="1474" spans="2:36" outlineLevel="1" x14ac:dyDescent="0.2">
      <c r="C1474" s="119" t="s">
        <v>166</v>
      </c>
      <c r="D1474" s="329"/>
      <c r="E1474" s="329"/>
      <c r="F1474" s="329"/>
      <c r="G1474" s="329"/>
      <c r="H1474" s="329"/>
      <c r="I1474" s="330"/>
      <c r="J1474" s="330"/>
      <c r="K1474" s="330"/>
      <c r="L1474" s="330"/>
      <c r="M1474" s="330"/>
      <c r="N1474" s="330"/>
      <c r="O1474" s="330"/>
      <c r="P1474" s="330"/>
      <c r="Q1474" s="330"/>
      <c r="R1474" s="330"/>
      <c r="S1474" s="329"/>
      <c r="T1474" s="329"/>
      <c r="U1474" s="330"/>
      <c r="V1474" s="330"/>
      <c r="W1474" s="330"/>
      <c r="X1474" s="329"/>
      <c r="Y1474" s="329"/>
      <c r="Z1474" s="330"/>
      <c r="AA1474" s="329"/>
      <c r="AB1474" s="329"/>
      <c r="AC1474" s="329"/>
      <c r="AD1474" s="329"/>
      <c r="AE1474" s="329"/>
      <c r="AF1474" s="329"/>
      <c r="AG1474" s="329"/>
      <c r="AH1474" s="329"/>
      <c r="AI1474" s="329"/>
      <c r="AJ1474" s="14"/>
    </row>
    <row r="1475" spans="2:36" s="11" customFormat="1" outlineLevel="1" x14ac:dyDescent="0.2">
      <c r="B1475" s="310"/>
      <c r="C1475" s="119" t="s">
        <v>166</v>
      </c>
      <c r="E1475" s="120" t="s">
        <v>304</v>
      </c>
      <c r="F1475" s="121"/>
      <c r="G1475" s="121"/>
      <c r="H1475" s="121"/>
      <c r="I1475" s="121"/>
      <c r="J1475" s="121"/>
      <c r="K1475" s="121"/>
      <c r="L1475" s="121"/>
      <c r="M1475" s="121"/>
      <c r="N1475" s="121"/>
      <c r="O1475" s="121"/>
      <c r="P1475" s="121"/>
      <c r="Q1475" s="122"/>
      <c r="R1475" s="123"/>
      <c r="S1475" s="123"/>
      <c r="T1475" s="123"/>
      <c r="U1475" s="123"/>
      <c r="V1475" s="123"/>
      <c r="W1475" s="123"/>
      <c r="X1475" s="123"/>
      <c r="Y1475" s="123"/>
      <c r="Z1475" s="123"/>
      <c r="AA1475" s="123"/>
      <c r="AB1475" s="123"/>
      <c r="AC1475" s="123"/>
      <c r="AD1475" s="123"/>
      <c r="AE1475" s="123"/>
      <c r="AF1475" s="123"/>
      <c r="AG1475" s="123"/>
      <c r="AH1475" s="123"/>
      <c r="AI1475" s="123"/>
    </row>
    <row r="1476" spans="2:36" s="11" customFormat="1" outlineLevel="1" x14ac:dyDescent="0.2">
      <c r="B1476" s="310"/>
      <c r="C1476" s="119" t="s">
        <v>166</v>
      </c>
      <c r="E1476" s="373" t="s">
        <v>305</v>
      </c>
      <c r="F1476" s="309"/>
      <c r="G1476" s="309"/>
      <c r="H1476" s="309"/>
      <c r="I1476" s="309"/>
      <c r="J1476" s="309"/>
      <c r="K1476" s="309"/>
      <c r="L1476" s="309"/>
      <c r="M1476" s="309"/>
      <c r="N1476" s="309"/>
      <c r="O1476" s="309"/>
      <c r="P1476" s="309"/>
      <c r="Q1476" s="360"/>
      <c r="R1476" s="361"/>
      <c r="S1476" s="361"/>
      <c r="T1476" s="361"/>
      <c r="U1476" s="361"/>
      <c r="V1476" s="361"/>
      <c r="W1476" s="361"/>
      <c r="X1476" s="361"/>
      <c r="Y1476" s="361"/>
      <c r="Z1476" s="361"/>
      <c r="AA1476" s="361"/>
      <c r="AB1476" s="361"/>
      <c r="AC1476" s="361"/>
      <c r="AD1476" s="361"/>
      <c r="AE1476" s="361"/>
      <c r="AF1476" s="361"/>
      <c r="AG1476" s="361"/>
      <c r="AH1476" s="361"/>
      <c r="AI1476" s="361"/>
    </row>
    <row r="1477" spans="2:36" outlineLevel="1" x14ac:dyDescent="0.2">
      <c r="C1477" s="119" t="s">
        <v>166</v>
      </c>
      <c r="D1477" s="329"/>
      <c r="E1477" s="329"/>
      <c r="F1477" s="329" t="s">
        <v>306</v>
      </c>
      <c r="G1477" s="329"/>
      <c r="H1477" s="329"/>
      <c r="I1477" s="330"/>
      <c r="J1477" s="330"/>
      <c r="K1477" s="330"/>
      <c r="L1477" s="330"/>
      <c r="M1477" s="330"/>
      <c r="N1477" s="330"/>
      <c r="O1477" s="330"/>
      <c r="P1477" s="330"/>
      <c r="Q1477" s="16" t="s">
        <v>110</v>
      </c>
      <c r="R1477" s="374">
        <v>0</v>
      </c>
      <c r="S1477" s="375">
        <v>0</v>
      </c>
      <c r="T1477" s="375">
        <v>0</v>
      </c>
      <c r="U1477" s="376">
        <v>0</v>
      </c>
      <c r="V1477" s="376">
        <v>0</v>
      </c>
      <c r="W1477" s="377">
        <v>8.7122958490763125</v>
      </c>
      <c r="X1477" s="375">
        <v>57.421405433250087</v>
      </c>
      <c r="Y1477" s="375">
        <v>103.50618712999116</v>
      </c>
      <c r="Z1477" s="376">
        <v>144.08501554029738</v>
      </c>
      <c r="AA1477" s="375">
        <v>172.31151556258544</v>
      </c>
      <c r="AB1477" s="378">
        <v>185.90493201285216</v>
      </c>
      <c r="AC1477" s="378">
        <v>322.43434233803447</v>
      </c>
      <c r="AD1477" s="378">
        <v>326.64645696806042</v>
      </c>
      <c r="AE1477" s="378">
        <v>330.98239317526645</v>
      </c>
      <c r="AF1477" s="378">
        <v>335.8376028726114</v>
      </c>
      <c r="AG1477" s="378">
        <v>340.79909031890082</v>
      </c>
      <c r="AH1477" s="379">
        <v>345.51340340861765</v>
      </c>
      <c r="AI1477" s="379">
        <v>351.80840848572376</v>
      </c>
      <c r="AJ1477" s="14"/>
    </row>
    <row r="1478" spans="2:36" outlineLevel="1" x14ac:dyDescent="0.2">
      <c r="C1478" s="119" t="s">
        <v>166</v>
      </c>
      <c r="D1478" s="329"/>
      <c r="E1478" s="329"/>
      <c r="F1478" s="329" t="s">
        <v>307</v>
      </c>
      <c r="G1478" s="329"/>
      <c r="H1478" s="329"/>
      <c r="I1478" s="330"/>
      <c r="J1478" s="330"/>
      <c r="K1478" s="330"/>
      <c r="L1478" s="330"/>
      <c r="M1478" s="330"/>
      <c r="N1478" s="330"/>
      <c r="O1478" s="330"/>
      <c r="P1478" s="330"/>
      <c r="Q1478" s="16" t="s">
        <v>110</v>
      </c>
      <c r="R1478" s="380"/>
      <c r="S1478" s="381"/>
      <c r="T1478" s="381"/>
      <c r="U1478" s="382"/>
      <c r="V1478" s="382"/>
      <c r="W1478" s="383"/>
      <c r="X1478" s="381"/>
      <c r="Y1478" s="381"/>
      <c r="Z1478" s="382"/>
      <c r="AA1478" s="381"/>
      <c r="AB1478" s="329"/>
      <c r="AC1478" s="329"/>
      <c r="AD1478" s="329"/>
      <c r="AE1478" s="329"/>
      <c r="AF1478" s="329"/>
      <c r="AG1478" s="329"/>
      <c r="AH1478" s="384"/>
      <c r="AI1478" s="384"/>
      <c r="AJ1478" s="14"/>
    </row>
    <row r="1479" spans="2:36" outlineLevel="1" x14ac:dyDescent="0.2">
      <c r="C1479" s="119" t="s">
        <v>166</v>
      </c>
      <c r="D1479" s="329"/>
      <c r="E1479" s="329"/>
      <c r="F1479" s="329" t="s">
        <v>308</v>
      </c>
      <c r="G1479" s="329"/>
      <c r="H1479" s="329"/>
      <c r="I1479" s="330"/>
      <c r="J1479" s="330"/>
      <c r="K1479" s="330"/>
      <c r="L1479" s="330"/>
      <c r="M1479" s="330"/>
      <c r="N1479" s="330"/>
      <c r="O1479" s="330"/>
      <c r="P1479" s="330"/>
      <c r="Q1479" s="16" t="s">
        <v>110</v>
      </c>
      <c r="R1479" s="380"/>
      <c r="S1479" s="381"/>
      <c r="T1479" s="381"/>
      <c r="U1479" s="382"/>
      <c r="V1479" s="382"/>
      <c r="W1479" s="383"/>
      <c r="X1479" s="381"/>
      <c r="Y1479" s="381"/>
      <c r="Z1479" s="382"/>
      <c r="AA1479" s="381"/>
      <c r="AB1479" s="329"/>
      <c r="AC1479" s="329"/>
      <c r="AD1479" s="329"/>
      <c r="AE1479" s="329"/>
      <c r="AF1479" s="329"/>
      <c r="AG1479" s="329"/>
      <c r="AH1479" s="384"/>
      <c r="AI1479" s="384"/>
      <c r="AJ1479" s="14"/>
    </row>
    <row r="1480" spans="2:36" outlineLevel="1" x14ac:dyDescent="0.2">
      <c r="C1480" s="119" t="s">
        <v>166</v>
      </c>
      <c r="D1480" s="329"/>
      <c r="E1480" s="329"/>
      <c r="F1480" s="329" t="s">
        <v>309</v>
      </c>
      <c r="G1480" s="329"/>
      <c r="H1480" s="329"/>
      <c r="I1480" s="330"/>
      <c r="J1480" s="330"/>
      <c r="K1480" s="330"/>
      <c r="L1480" s="330"/>
      <c r="M1480" s="330"/>
      <c r="N1480" s="330"/>
      <c r="O1480" s="330"/>
      <c r="P1480" s="330"/>
      <c r="Q1480" s="16" t="s">
        <v>110</v>
      </c>
      <c r="R1480" s="385"/>
      <c r="S1480" s="386"/>
      <c r="T1480" s="386"/>
      <c r="U1480" s="387"/>
      <c r="V1480" s="387"/>
      <c r="W1480" s="388"/>
      <c r="X1480" s="386"/>
      <c r="Y1480" s="386"/>
      <c r="Z1480" s="387"/>
      <c r="AA1480" s="386"/>
      <c r="AB1480" s="333"/>
      <c r="AC1480" s="333"/>
      <c r="AD1480" s="333"/>
      <c r="AE1480" s="333"/>
      <c r="AF1480" s="333"/>
      <c r="AG1480" s="333"/>
      <c r="AH1480" s="389"/>
      <c r="AI1480" s="389"/>
      <c r="AJ1480" s="14"/>
    </row>
    <row r="1481" spans="2:36" outlineLevel="1" x14ac:dyDescent="0.2">
      <c r="C1481" s="119" t="s">
        <v>166</v>
      </c>
      <c r="D1481" s="329"/>
      <c r="E1481" s="329"/>
      <c r="F1481" s="364" t="s">
        <v>310</v>
      </c>
      <c r="G1481" s="364"/>
      <c r="H1481" s="364"/>
      <c r="I1481" s="365"/>
      <c r="J1481" s="365"/>
      <c r="K1481" s="365"/>
      <c r="L1481" s="365"/>
      <c r="M1481" s="365"/>
      <c r="N1481" s="365"/>
      <c r="O1481" s="365"/>
      <c r="P1481" s="365"/>
      <c r="Q1481" s="366" t="s">
        <v>110</v>
      </c>
      <c r="R1481" s="390">
        <v>0</v>
      </c>
      <c r="S1481" s="391">
        <v>0</v>
      </c>
      <c r="T1481" s="391">
        <v>0</v>
      </c>
      <c r="U1481" s="390">
        <v>0</v>
      </c>
      <c r="V1481" s="390">
        <v>0</v>
      </c>
      <c r="W1481" s="390">
        <v>8.7122958490763125</v>
      </c>
      <c r="X1481" s="391">
        <v>57.421405433250087</v>
      </c>
      <c r="Y1481" s="391">
        <v>103.50618712999116</v>
      </c>
      <c r="Z1481" s="390">
        <v>144.08501554029738</v>
      </c>
      <c r="AA1481" s="391">
        <v>172.31151556258544</v>
      </c>
      <c r="AB1481" s="391">
        <v>185.90493201285216</v>
      </c>
      <c r="AC1481" s="391">
        <v>322.43434233803447</v>
      </c>
      <c r="AD1481" s="391">
        <v>326.64645696806042</v>
      </c>
      <c r="AE1481" s="391">
        <v>330.98239317526645</v>
      </c>
      <c r="AF1481" s="391">
        <v>335.8376028726114</v>
      </c>
      <c r="AG1481" s="391">
        <v>340.79909031890082</v>
      </c>
      <c r="AH1481" s="391">
        <v>345.51340340861765</v>
      </c>
      <c r="AI1481" s="391">
        <v>351.80840848572376</v>
      </c>
      <c r="AJ1481" s="14"/>
    </row>
    <row r="1482" spans="2:36" outlineLevel="1" x14ac:dyDescent="0.2">
      <c r="C1482" s="119" t="s">
        <v>166</v>
      </c>
      <c r="D1482" s="329"/>
      <c r="E1482" s="329"/>
      <c r="F1482" s="329"/>
      <c r="G1482" s="329"/>
      <c r="H1482" s="329"/>
      <c r="I1482" s="330"/>
      <c r="J1482" s="330"/>
      <c r="K1482" s="330"/>
      <c r="L1482" s="330"/>
      <c r="M1482" s="330"/>
      <c r="N1482" s="330"/>
      <c r="O1482" s="330"/>
      <c r="P1482" s="330"/>
      <c r="Q1482" s="330"/>
      <c r="R1482" s="330"/>
      <c r="S1482" s="329"/>
      <c r="T1482" s="329"/>
      <c r="U1482" s="330"/>
      <c r="V1482" s="330"/>
      <c r="W1482" s="330"/>
      <c r="X1482" s="329"/>
      <c r="Y1482" s="329"/>
      <c r="Z1482" s="330"/>
      <c r="AA1482" s="329"/>
      <c r="AB1482" s="329"/>
      <c r="AC1482" s="329"/>
      <c r="AD1482" s="329"/>
      <c r="AE1482" s="329"/>
      <c r="AF1482" s="329"/>
      <c r="AG1482" s="329"/>
      <c r="AH1482" s="329"/>
      <c r="AI1482" s="329"/>
      <c r="AJ1482" s="14"/>
    </row>
    <row r="1483" spans="2:36" outlineLevel="1" x14ac:dyDescent="0.2">
      <c r="C1483" s="119" t="s">
        <v>166</v>
      </c>
      <c r="D1483" s="329"/>
      <c r="E1483" s="328" t="s">
        <v>311</v>
      </c>
      <c r="F1483" s="329"/>
      <c r="G1483" s="329"/>
      <c r="H1483" s="329"/>
      <c r="I1483" s="330"/>
      <c r="J1483" s="330"/>
      <c r="K1483" s="330"/>
      <c r="L1483" s="330"/>
      <c r="M1483" s="330"/>
      <c r="N1483" s="330"/>
      <c r="O1483" s="330"/>
      <c r="P1483" s="330"/>
      <c r="Q1483" s="330"/>
      <c r="R1483" s="330"/>
      <c r="S1483" s="329"/>
      <c r="T1483" s="329"/>
      <c r="U1483" s="330"/>
      <c r="V1483" s="330"/>
      <c r="W1483" s="330"/>
      <c r="X1483" s="329"/>
      <c r="Y1483" s="329"/>
      <c r="Z1483" s="330"/>
      <c r="AA1483" s="329"/>
      <c r="AB1483" s="329"/>
      <c r="AC1483" s="329"/>
      <c r="AD1483" s="329"/>
      <c r="AE1483" s="329"/>
      <c r="AF1483" s="329"/>
      <c r="AG1483" s="329"/>
      <c r="AH1483" s="329"/>
      <c r="AI1483" s="329"/>
      <c r="AJ1483" s="14"/>
    </row>
    <row r="1484" spans="2:36" outlineLevel="1" x14ac:dyDescent="0.2">
      <c r="C1484" s="119" t="s">
        <v>166</v>
      </c>
      <c r="D1484" s="329"/>
      <c r="E1484" s="329"/>
      <c r="F1484" s="329" t="s">
        <v>312</v>
      </c>
      <c r="G1484" s="329"/>
      <c r="H1484" s="329"/>
      <c r="I1484" s="330"/>
      <c r="J1484" s="330"/>
      <c r="K1484" s="330"/>
      <c r="L1484" s="330"/>
      <c r="M1484" s="330"/>
      <c r="N1484" s="330"/>
      <c r="O1484" s="330"/>
      <c r="P1484" s="330"/>
      <c r="Q1484" s="16" t="s">
        <v>110</v>
      </c>
      <c r="R1484" s="392">
        <v>0</v>
      </c>
      <c r="S1484" s="393">
        <v>0</v>
      </c>
      <c r="T1484" s="393">
        <v>0</v>
      </c>
      <c r="U1484" s="394">
        <v>0</v>
      </c>
      <c r="V1484" s="394">
        <v>0</v>
      </c>
      <c r="W1484" s="395">
        <v>0</v>
      </c>
      <c r="X1484" s="393">
        <v>0</v>
      </c>
      <c r="Y1484" s="393">
        <v>0</v>
      </c>
      <c r="Z1484" s="394">
        <v>0</v>
      </c>
      <c r="AA1484" s="393">
        <v>0</v>
      </c>
      <c r="AB1484" s="396">
        <v>0</v>
      </c>
      <c r="AC1484" s="396">
        <v>0</v>
      </c>
      <c r="AD1484" s="396">
        <v>0</v>
      </c>
      <c r="AE1484" s="396">
        <v>0</v>
      </c>
      <c r="AF1484" s="396">
        <v>0</v>
      </c>
      <c r="AG1484" s="396">
        <v>0</v>
      </c>
      <c r="AH1484" s="397">
        <v>0</v>
      </c>
      <c r="AI1484" s="397">
        <v>0</v>
      </c>
      <c r="AJ1484" s="14"/>
    </row>
    <row r="1485" spans="2:36" outlineLevel="1" x14ac:dyDescent="0.2">
      <c r="C1485" s="119" t="s">
        <v>166</v>
      </c>
      <c r="D1485" s="329"/>
      <c r="E1485" s="329"/>
      <c r="F1485" s="329" t="s">
        <v>313</v>
      </c>
      <c r="G1485" s="329"/>
      <c r="H1485" s="329"/>
      <c r="I1485" s="330"/>
      <c r="J1485" s="330"/>
      <c r="K1485" s="330"/>
      <c r="L1485" s="330"/>
      <c r="M1485" s="330"/>
      <c r="N1485" s="330"/>
      <c r="O1485" s="330"/>
      <c r="P1485" s="330"/>
      <c r="Q1485" s="16" t="s">
        <v>110</v>
      </c>
      <c r="R1485" s="380"/>
      <c r="S1485" s="381"/>
      <c r="T1485" s="381"/>
      <c r="U1485" s="382"/>
      <c r="V1485" s="382"/>
      <c r="W1485" s="383"/>
      <c r="X1485" s="381"/>
      <c r="Y1485" s="381"/>
      <c r="Z1485" s="382"/>
      <c r="AA1485" s="381"/>
      <c r="AB1485" s="329"/>
      <c r="AC1485" s="329"/>
      <c r="AD1485" s="329"/>
      <c r="AE1485" s="329"/>
      <c r="AF1485" s="329"/>
      <c r="AG1485" s="329"/>
      <c r="AH1485" s="384"/>
      <c r="AI1485" s="384"/>
      <c r="AJ1485" s="14"/>
    </row>
    <row r="1486" spans="2:36" outlineLevel="1" x14ac:dyDescent="0.2">
      <c r="C1486" s="119" t="s">
        <v>166</v>
      </c>
      <c r="D1486" s="329"/>
      <c r="E1486" s="329"/>
      <c r="F1486" s="329" t="s">
        <v>314</v>
      </c>
      <c r="G1486" s="329"/>
      <c r="H1486" s="329"/>
      <c r="I1486" s="330"/>
      <c r="J1486" s="330"/>
      <c r="K1486" s="330"/>
      <c r="L1486" s="330"/>
      <c r="M1486" s="330"/>
      <c r="N1486" s="330"/>
      <c r="O1486" s="330"/>
      <c r="P1486" s="330"/>
      <c r="Q1486" s="16" t="s">
        <v>110</v>
      </c>
      <c r="R1486" s="398">
        <v>0</v>
      </c>
      <c r="S1486" s="399">
        <v>0</v>
      </c>
      <c r="T1486" s="399">
        <v>0</v>
      </c>
      <c r="U1486" s="400">
        <v>0</v>
      </c>
      <c r="V1486" s="400">
        <v>0</v>
      </c>
      <c r="W1486" s="401">
        <v>0</v>
      </c>
      <c r="X1486" s="399">
        <v>-1473.6009374881237</v>
      </c>
      <c r="Y1486" s="399">
        <v>-922.56656017223031</v>
      </c>
      <c r="Z1486" s="400">
        <v>-897.13497228853987</v>
      </c>
      <c r="AA1486" s="399">
        <v>-418.01025245463865</v>
      </c>
      <c r="AB1486" s="339">
        <v>-74.175344263196848</v>
      </c>
      <c r="AC1486" s="339">
        <v>-76.336033103679497</v>
      </c>
      <c r="AD1486" s="339">
        <v>-77.505098724896541</v>
      </c>
      <c r="AE1486" s="339">
        <v>-80.253586819700772</v>
      </c>
      <c r="AF1486" s="339">
        <v>-93.993482721859166</v>
      </c>
      <c r="AG1486" s="339">
        <v>-83.265799903629443</v>
      </c>
      <c r="AH1486" s="402">
        <v>-86.404057493088118</v>
      </c>
      <c r="AI1486" s="402">
        <v>-133.60097348270511</v>
      </c>
      <c r="AJ1486" s="14"/>
    </row>
    <row r="1487" spans="2:36" outlineLevel="1" x14ac:dyDescent="0.2">
      <c r="C1487" s="119" t="s">
        <v>166</v>
      </c>
      <c r="D1487" s="329"/>
      <c r="E1487" s="329"/>
      <c r="F1487" s="329" t="s">
        <v>315</v>
      </c>
      <c r="G1487" s="329"/>
      <c r="H1487" s="329"/>
      <c r="I1487" s="330"/>
      <c r="J1487" s="330"/>
      <c r="K1487" s="330"/>
      <c r="L1487" s="330"/>
      <c r="M1487" s="330"/>
      <c r="N1487" s="330"/>
      <c r="O1487" s="330"/>
      <c r="P1487" s="330"/>
      <c r="Q1487" s="16" t="s">
        <v>110</v>
      </c>
      <c r="R1487" s="304">
        <v>0</v>
      </c>
      <c r="S1487" s="305">
        <v>0</v>
      </c>
      <c r="T1487" s="305">
        <v>0</v>
      </c>
      <c r="U1487" s="305">
        <v>0</v>
      </c>
      <c r="V1487" s="305">
        <v>0</v>
      </c>
      <c r="W1487" s="306">
        <v>0</v>
      </c>
      <c r="X1487" s="305">
        <v>-41.630695360311677</v>
      </c>
      <c r="Y1487" s="305">
        <v>-78.2641302858638</v>
      </c>
      <c r="Z1487" s="305">
        <v>-107.23951018199065</v>
      </c>
      <c r="AA1487" s="305">
        <v>-129.46509764838055</v>
      </c>
      <c r="AB1487" s="307">
        <v>-140.04578783509766</v>
      </c>
      <c r="AC1487" s="307">
        <v>-145.7714065084501</v>
      </c>
      <c r="AD1487" s="307">
        <v>-147.73860079567095</v>
      </c>
      <c r="AE1487" s="307">
        <v>-149.76365800750634</v>
      </c>
      <c r="AF1487" s="307">
        <v>-152.03147310067746</v>
      </c>
      <c r="AG1487" s="307">
        <v>-154.34838066429145</v>
      </c>
      <c r="AH1487" s="362">
        <v>-156.55015847320783</v>
      </c>
      <c r="AI1487" s="362">
        <v>-159.4911370823049</v>
      </c>
      <c r="AJ1487" s="14"/>
    </row>
    <row r="1488" spans="2:36" outlineLevel="1" x14ac:dyDescent="0.2">
      <c r="C1488" s="119" t="s">
        <v>166</v>
      </c>
      <c r="D1488" s="329"/>
      <c r="E1488" s="329"/>
      <c r="F1488" s="364" t="s">
        <v>316</v>
      </c>
      <c r="G1488" s="364"/>
      <c r="H1488" s="364"/>
      <c r="I1488" s="365"/>
      <c r="J1488" s="365"/>
      <c r="K1488" s="365"/>
      <c r="L1488" s="365"/>
      <c r="M1488" s="365"/>
      <c r="N1488" s="365"/>
      <c r="O1488" s="365"/>
      <c r="P1488" s="365"/>
      <c r="Q1488" s="366" t="s">
        <v>110</v>
      </c>
      <c r="R1488" s="390">
        <v>0</v>
      </c>
      <c r="S1488" s="390">
        <v>0</v>
      </c>
      <c r="T1488" s="390">
        <v>0</v>
      </c>
      <c r="U1488" s="390">
        <v>0</v>
      </c>
      <c r="V1488" s="390">
        <v>0</v>
      </c>
      <c r="W1488" s="390">
        <v>0</v>
      </c>
      <c r="X1488" s="390">
        <v>-1515.2316328484353</v>
      </c>
      <c r="Y1488" s="390">
        <v>-1000.8306904580941</v>
      </c>
      <c r="Z1488" s="390">
        <v>-1004.3744824705306</v>
      </c>
      <c r="AA1488" s="390">
        <v>-547.4753501030192</v>
      </c>
      <c r="AB1488" s="390">
        <v>-214.2211320982945</v>
      </c>
      <c r="AC1488" s="390">
        <v>-222.10743961212961</v>
      </c>
      <c r="AD1488" s="390">
        <v>-225.24369952056747</v>
      </c>
      <c r="AE1488" s="390">
        <v>-230.01724482720709</v>
      </c>
      <c r="AF1488" s="390">
        <v>-246.02495582253664</v>
      </c>
      <c r="AG1488" s="390">
        <v>-237.6141805679209</v>
      </c>
      <c r="AH1488" s="390">
        <v>-242.95421596629595</v>
      </c>
      <c r="AI1488" s="390">
        <v>-293.09211056500999</v>
      </c>
      <c r="AJ1488" s="14"/>
    </row>
    <row r="1489" spans="2:36" outlineLevel="1" x14ac:dyDescent="0.2">
      <c r="C1489" s="119" t="s">
        <v>166</v>
      </c>
      <c r="D1489" s="329"/>
      <c r="E1489" s="329"/>
      <c r="F1489" s="329"/>
      <c r="G1489" s="329"/>
      <c r="H1489" s="329"/>
      <c r="I1489" s="330"/>
      <c r="J1489" s="330"/>
      <c r="K1489" s="330"/>
      <c r="L1489" s="330"/>
      <c r="M1489" s="330"/>
      <c r="N1489" s="330"/>
      <c r="O1489" s="330"/>
      <c r="P1489" s="330"/>
      <c r="Q1489" s="330"/>
      <c r="R1489" s="330"/>
      <c r="S1489" s="329"/>
      <c r="T1489" s="329"/>
      <c r="U1489" s="330"/>
      <c r="V1489" s="330"/>
      <c r="W1489" s="330"/>
      <c r="X1489" s="329"/>
      <c r="Y1489" s="329"/>
      <c r="Z1489" s="330"/>
      <c r="AA1489" s="329"/>
      <c r="AB1489" s="329"/>
      <c r="AC1489" s="329"/>
      <c r="AD1489" s="329"/>
      <c r="AE1489" s="329"/>
      <c r="AF1489" s="329"/>
      <c r="AG1489" s="329"/>
      <c r="AH1489" s="329"/>
      <c r="AI1489" s="329"/>
      <c r="AJ1489" s="14"/>
    </row>
    <row r="1490" spans="2:36" s="310" customFormat="1" outlineLevel="1" x14ac:dyDescent="0.2">
      <c r="C1490" s="119" t="s">
        <v>166</v>
      </c>
      <c r="E1490" s="328" t="s">
        <v>317</v>
      </c>
      <c r="F1490" s="259"/>
      <c r="G1490" s="329"/>
      <c r="H1490" s="329"/>
      <c r="I1490" s="330"/>
      <c r="J1490" s="330"/>
      <c r="K1490" s="330"/>
      <c r="L1490" s="330"/>
      <c r="M1490" s="330"/>
      <c r="N1490" s="330"/>
      <c r="O1490" s="330"/>
      <c r="P1490" s="330"/>
      <c r="Q1490" s="16" t="s">
        <v>110</v>
      </c>
      <c r="R1490" s="340">
        <v>0</v>
      </c>
      <c r="S1490" s="341">
        <v>0</v>
      </c>
      <c r="T1490" s="341">
        <v>0</v>
      </c>
      <c r="U1490" s="341">
        <v>0</v>
      </c>
      <c r="V1490" s="341">
        <v>0</v>
      </c>
      <c r="W1490" s="342">
        <v>0</v>
      </c>
      <c r="X1490" s="341">
        <v>0</v>
      </c>
      <c r="Y1490" s="341">
        <v>-1457.8102274151852</v>
      </c>
      <c r="Z1490" s="341">
        <v>-2355.1347307432879</v>
      </c>
      <c r="AA1490" s="341">
        <v>-3215.4241976735211</v>
      </c>
      <c r="AB1490" s="343">
        <v>-3590.5880322139546</v>
      </c>
      <c r="AC1490" s="343">
        <v>-3618.9042322993969</v>
      </c>
      <c r="AD1490" s="343">
        <v>-3518.5773295734921</v>
      </c>
      <c r="AE1490" s="343">
        <v>-3417.174572125999</v>
      </c>
      <c r="AF1490" s="343">
        <v>-3316.2094237779397</v>
      </c>
      <c r="AG1490" s="343">
        <v>-3226.396776727865</v>
      </c>
      <c r="AH1490" s="344">
        <v>-3123.2118669768852</v>
      </c>
      <c r="AI1490" s="344">
        <v>-3020.6526795345635</v>
      </c>
      <c r="AJ1490" s="403"/>
    </row>
    <row r="1491" spans="2:36" outlineLevel="1" x14ac:dyDescent="0.2">
      <c r="C1491" s="119" t="s">
        <v>166</v>
      </c>
      <c r="D1491" s="259"/>
      <c r="E1491" s="259"/>
      <c r="G1491" s="259"/>
      <c r="H1491" s="259"/>
      <c r="I1491" s="16"/>
      <c r="J1491" s="16"/>
      <c r="K1491" s="16"/>
      <c r="L1491" s="16"/>
      <c r="M1491" s="16"/>
      <c r="N1491" s="16"/>
      <c r="O1491" s="16"/>
      <c r="P1491" s="16"/>
      <c r="Q1491" s="16"/>
      <c r="R1491" s="16"/>
      <c r="S1491" s="259"/>
      <c r="T1491" s="259"/>
      <c r="U1491" s="16"/>
      <c r="V1491" s="16"/>
      <c r="W1491" s="16"/>
      <c r="X1491" s="259"/>
      <c r="Y1491" s="259"/>
      <c r="Z1491" s="16"/>
      <c r="AA1491" s="259"/>
      <c r="AB1491" s="259"/>
      <c r="AC1491" s="259"/>
      <c r="AD1491" s="259"/>
      <c r="AE1491" s="259"/>
      <c r="AF1491" s="259"/>
      <c r="AG1491" s="259"/>
      <c r="AH1491" s="259"/>
      <c r="AI1491" s="259"/>
      <c r="AJ1491" s="14"/>
    </row>
    <row r="1492" spans="2:36" s="11" customFormat="1" outlineLevel="1" x14ac:dyDescent="0.2">
      <c r="B1492" s="310"/>
      <c r="C1492" s="119" t="s">
        <v>166</v>
      </c>
      <c r="E1492" s="120" t="s">
        <v>318</v>
      </c>
      <c r="F1492" s="121"/>
      <c r="G1492" s="121"/>
      <c r="H1492" s="121"/>
      <c r="I1492" s="121"/>
      <c r="J1492" s="121"/>
      <c r="K1492" s="121"/>
      <c r="L1492" s="121"/>
      <c r="M1492" s="121"/>
      <c r="N1492" s="121"/>
      <c r="O1492" s="121"/>
      <c r="P1492" s="121"/>
      <c r="Q1492" s="122"/>
      <c r="R1492" s="123"/>
      <c r="S1492" s="123"/>
      <c r="T1492" s="123"/>
      <c r="U1492" s="123"/>
      <c r="V1492" s="123"/>
      <c r="W1492" s="123"/>
      <c r="X1492" s="123"/>
      <c r="Y1492" s="123"/>
      <c r="Z1492" s="123"/>
      <c r="AA1492" s="123"/>
      <c r="AB1492" s="123"/>
      <c r="AC1492" s="123"/>
      <c r="AD1492" s="123"/>
      <c r="AE1492" s="123"/>
      <c r="AF1492" s="123"/>
      <c r="AG1492" s="123"/>
      <c r="AH1492" s="123"/>
      <c r="AI1492" s="123"/>
    </row>
    <row r="1493" spans="2:36" outlineLevel="1" x14ac:dyDescent="0.2">
      <c r="C1493" s="119" t="s">
        <v>166</v>
      </c>
      <c r="D1493" s="259"/>
      <c r="E1493" s="259"/>
      <c r="F1493" s="259"/>
      <c r="G1493" s="259"/>
      <c r="H1493" s="259"/>
      <c r="I1493" s="16"/>
      <c r="J1493" s="16"/>
      <c r="K1493" s="16"/>
      <c r="L1493" s="16"/>
      <c r="M1493" s="16"/>
      <c r="N1493" s="16"/>
      <c r="O1493" s="16"/>
      <c r="P1493" s="16"/>
      <c r="Q1493" s="16"/>
      <c r="R1493" s="16"/>
      <c r="S1493" s="259"/>
      <c r="T1493" s="259"/>
      <c r="U1493" s="16"/>
      <c r="V1493" s="16"/>
      <c r="W1493" s="16"/>
      <c r="X1493" s="259"/>
      <c r="Y1493" s="259"/>
      <c r="Z1493" s="16"/>
      <c r="AA1493" s="259"/>
      <c r="AB1493" s="259"/>
      <c r="AC1493" s="259"/>
      <c r="AD1493" s="259"/>
      <c r="AE1493" s="259"/>
      <c r="AF1493" s="259"/>
      <c r="AG1493" s="259"/>
      <c r="AH1493" s="259"/>
      <c r="AI1493" s="259"/>
      <c r="AJ1493" s="14"/>
    </row>
    <row r="1494" spans="2:36" outlineLevel="1" x14ac:dyDescent="0.2">
      <c r="C1494" s="119" t="s">
        <v>166</v>
      </c>
      <c r="D1494" s="259"/>
      <c r="E1494" s="373" t="s">
        <v>319</v>
      </c>
      <c r="F1494" s="259"/>
      <c r="G1494" s="259"/>
      <c r="H1494" s="259"/>
      <c r="I1494" s="16"/>
      <c r="J1494" s="16"/>
      <c r="K1494" s="16"/>
      <c r="L1494" s="16"/>
      <c r="M1494" s="16"/>
      <c r="N1494" s="16"/>
      <c r="O1494" s="16"/>
      <c r="P1494" s="16"/>
      <c r="Q1494" s="16" t="s">
        <v>110</v>
      </c>
      <c r="R1494" s="340">
        <v>0</v>
      </c>
      <c r="S1494" s="341">
        <v>0</v>
      </c>
      <c r="T1494" s="341">
        <v>0</v>
      </c>
      <c r="U1494" s="341">
        <v>0</v>
      </c>
      <c r="V1494" s="341">
        <v>0</v>
      </c>
      <c r="W1494" s="342">
        <v>8.7122958490763125</v>
      </c>
      <c r="X1494" s="341">
        <v>-1457.8102274151852</v>
      </c>
      <c r="Y1494" s="341">
        <v>-2355.1347307432879</v>
      </c>
      <c r="Z1494" s="341">
        <v>-3215.4241976735211</v>
      </c>
      <c r="AA1494" s="341">
        <v>-3590.5880322139546</v>
      </c>
      <c r="AB1494" s="343">
        <v>-3618.9042322993969</v>
      </c>
      <c r="AC1494" s="343">
        <v>-3518.5773295734921</v>
      </c>
      <c r="AD1494" s="343">
        <v>-3417.174572125999</v>
      </c>
      <c r="AE1494" s="343">
        <v>-3316.2094237779397</v>
      </c>
      <c r="AF1494" s="343">
        <v>-3226.396776727865</v>
      </c>
      <c r="AG1494" s="343">
        <v>-3123.2118669768852</v>
      </c>
      <c r="AH1494" s="344">
        <v>-3020.6526795345635</v>
      </c>
      <c r="AI1494" s="344">
        <v>-2961.9363816138498</v>
      </c>
      <c r="AJ1494" s="14"/>
    </row>
    <row r="1495" spans="2:36" outlineLevel="1" x14ac:dyDescent="0.2">
      <c r="C1495" s="119" t="s">
        <v>166</v>
      </c>
      <c r="D1495" s="259"/>
      <c r="E1495" s="373"/>
      <c r="F1495" s="259"/>
      <c r="G1495" s="259"/>
      <c r="H1495" s="259"/>
      <c r="I1495" s="16"/>
      <c r="J1495" s="16"/>
      <c r="K1495" s="16"/>
      <c r="L1495" s="16"/>
      <c r="M1495" s="16"/>
      <c r="N1495" s="16"/>
      <c r="O1495" s="16"/>
      <c r="P1495" s="16"/>
      <c r="Q1495" s="16"/>
      <c r="R1495" s="16"/>
      <c r="S1495" s="259"/>
      <c r="T1495" s="259"/>
      <c r="U1495" s="16"/>
      <c r="V1495" s="16"/>
      <c r="W1495" s="16"/>
      <c r="X1495" s="259"/>
      <c r="Y1495" s="259"/>
      <c r="Z1495" s="16"/>
      <c r="AA1495" s="259"/>
      <c r="AB1495" s="259"/>
      <c r="AC1495" s="259"/>
      <c r="AD1495" s="259"/>
      <c r="AE1495" s="259"/>
      <c r="AF1495" s="259"/>
      <c r="AG1495" s="259"/>
      <c r="AH1495" s="259"/>
      <c r="AI1495" s="259"/>
      <c r="AJ1495" s="14"/>
    </row>
    <row r="1496" spans="2:36" s="310" customFormat="1" outlineLevel="1" x14ac:dyDescent="0.2">
      <c r="C1496" s="119" t="s">
        <v>166</v>
      </c>
      <c r="D1496" s="329"/>
      <c r="E1496" s="328" t="s">
        <v>320</v>
      </c>
      <c r="F1496" s="329"/>
      <c r="G1496" s="329"/>
      <c r="H1496" s="329"/>
      <c r="I1496" s="330"/>
      <c r="J1496" s="330"/>
      <c r="K1496" s="330"/>
      <c r="L1496" s="330"/>
      <c r="M1496" s="330"/>
      <c r="N1496" s="330"/>
      <c r="O1496" s="330"/>
      <c r="P1496" s="330"/>
      <c r="Q1496" s="16" t="s">
        <v>110</v>
      </c>
      <c r="R1496" s="404">
        <v>0</v>
      </c>
      <c r="S1496" s="405">
        <v>0</v>
      </c>
      <c r="T1496" s="405">
        <v>0</v>
      </c>
      <c r="U1496" s="405">
        <v>0</v>
      </c>
      <c r="V1496" s="405">
        <v>0</v>
      </c>
      <c r="W1496" s="405">
        <v>1.5956736836689696</v>
      </c>
      <c r="X1496" s="405">
        <v>0</v>
      </c>
      <c r="Y1496" s="405">
        <v>0</v>
      </c>
      <c r="Z1496" s="405">
        <v>0</v>
      </c>
      <c r="AA1496" s="405">
        <v>0</v>
      </c>
      <c r="AB1496" s="405">
        <v>0</v>
      </c>
      <c r="AC1496" s="405">
        <v>0</v>
      </c>
      <c r="AD1496" s="405">
        <v>0</v>
      </c>
      <c r="AE1496" s="405">
        <v>0</v>
      </c>
      <c r="AF1496" s="405">
        <v>0</v>
      </c>
      <c r="AG1496" s="405">
        <v>0</v>
      </c>
      <c r="AH1496" s="406">
        <v>0</v>
      </c>
      <c r="AI1496" s="406">
        <v>0</v>
      </c>
      <c r="AJ1496" s="403"/>
    </row>
    <row r="1497" spans="2:36" s="310" customFormat="1" outlineLevel="1" x14ac:dyDescent="0.2">
      <c r="D1497" s="329"/>
      <c r="E1497" s="329"/>
      <c r="F1497" s="329"/>
      <c r="G1497" s="329"/>
      <c r="H1497" s="329"/>
      <c r="I1497" s="330"/>
      <c r="J1497" s="330"/>
      <c r="K1497" s="330"/>
      <c r="L1497" s="330"/>
      <c r="M1497" s="330"/>
      <c r="N1497" s="330"/>
      <c r="O1497" s="330"/>
      <c r="P1497" s="330"/>
      <c r="Q1497" s="330"/>
      <c r="R1497" s="330"/>
      <c r="S1497" s="329"/>
      <c r="T1497" s="329"/>
      <c r="U1497" s="330"/>
      <c r="V1497" s="330"/>
      <c r="W1497" s="330"/>
      <c r="X1497" s="329"/>
      <c r="Y1497" s="329"/>
      <c r="Z1497" s="330"/>
      <c r="AA1497" s="329"/>
      <c r="AB1497" s="329"/>
      <c r="AC1497" s="329"/>
      <c r="AD1497" s="329"/>
      <c r="AE1497" s="329"/>
      <c r="AF1497" s="329"/>
      <c r="AG1497" s="329"/>
      <c r="AH1497" s="329"/>
      <c r="AI1497" s="329"/>
      <c r="AJ1497" s="403"/>
    </row>
    <row r="1498" spans="2:36" x14ac:dyDescent="0.2">
      <c r="C1498" s="116" t="s">
        <v>152</v>
      </c>
      <c r="D1498" s="67" t="s">
        <v>152</v>
      </c>
      <c r="E1498" s="67"/>
      <c r="F1498" s="67"/>
      <c r="G1498" s="67" t="s">
        <v>298</v>
      </c>
      <c r="H1498" s="102"/>
      <c r="I1498" s="67"/>
      <c r="J1498" s="67"/>
      <c r="K1498" s="102"/>
      <c r="L1498" s="67"/>
      <c r="M1498" s="67"/>
      <c r="N1498" s="67"/>
      <c r="O1498" s="67"/>
      <c r="P1498" s="67"/>
      <c r="Q1498" s="117" t="s">
        <v>110</v>
      </c>
      <c r="R1498" s="118">
        <v>0</v>
      </c>
      <c r="S1498" s="118">
        <v>0</v>
      </c>
      <c r="T1498" s="118">
        <v>0</v>
      </c>
      <c r="U1498" s="118">
        <v>0</v>
      </c>
      <c r="V1498" s="118">
        <v>0</v>
      </c>
      <c r="W1498" s="118">
        <v>0</v>
      </c>
      <c r="X1498" s="118">
        <v>0</v>
      </c>
      <c r="Y1498" s="118">
        <v>0</v>
      </c>
      <c r="Z1498" s="118">
        <v>0</v>
      </c>
      <c r="AA1498" s="118">
        <v>0</v>
      </c>
      <c r="AB1498" s="118">
        <v>0</v>
      </c>
      <c r="AC1498" s="118">
        <v>0</v>
      </c>
      <c r="AD1498" s="118">
        <v>0</v>
      </c>
      <c r="AE1498" s="118">
        <v>0</v>
      </c>
      <c r="AF1498" s="118">
        <v>0</v>
      </c>
      <c r="AG1498" s="118">
        <v>0</v>
      </c>
      <c r="AH1498" s="118">
        <v>0</v>
      </c>
      <c r="AI1498" s="118">
        <v>0</v>
      </c>
    </row>
    <row r="1499" spans="2:36" s="11" customFormat="1" outlineLevel="1" x14ac:dyDescent="0.2">
      <c r="B1499" s="310"/>
      <c r="C1499" s="119" t="s">
        <v>152</v>
      </c>
      <c r="E1499" s="120" t="s">
        <v>299</v>
      </c>
      <c r="F1499" s="121"/>
      <c r="G1499" s="121"/>
      <c r="H1499" s="121"/>
      <c r="I1499" s="121"/>
      <c r="J1499" s="121"/>
      <c r="K1499" s="121"/>
      <c r="L1499" s="121"/>
      <c r="M1499" s="121"/>
      <c r="N1499" s="121"/>
      <c r="O1499" s="121"/>
      <c r="P1499" s="121"/>
      <c r="Q1499" s="122"/>
      <c r="R1499" s="123"/>
      <c r="S1499" s="123"/>
      <c r="T1499" s="123"/>
      <c r="U1499" s="123"/>
      <c r="V1499" s="123"/>
      <c r="W1499" s="123"/>
      <c r="X1499" s="123"/>
      <c r="Y1499" s="123"/>
      <c r="Z1499" s="123"/>
      <c r="AA1499" s="123"/>
      <c r="AB1499" s="123"/>
      <c r="AC1499" s="123"/>
      <c r="AD1499" s="123"/>
      <c r="AE1499" s="123"/>
      <c r="AF1499" s="123"/>
      <c r="AG1499" s="123"/>
      <c r="AH1499" s="123"/>
      <c r="AI1499" s="123"/>
    </row>
    <row r="1500" spans="2:36" s="11" customFormat="1" outlineLevel="1" x14ac:dyDescent="0.2">
      <c r="B1500" s="310"/>
      <c r="C1500" s="119" t="s">
        <v>152</v>
      </c>
      <c r="E1500" s="359"/>
      <c r="F1500" s="309"/>
      <c r="G1500" s="309"/>
      <c r="H1500" s="309"/>
      <c r="I1500" s="309"/>
      <c r="J1500" s="309"/>
      <c r="K1500" s="309"/>
      <c r="L1500" s="309"/>
      <c r="M1500" s="309"/>
      <c r="N1500" s="309"/>
      <c r="O1500" s="309"/>
      <c r="P1500" s="309"/>
      <c r="Q1500" s="360"/>
      <c r="R1500" s="361"/>
      <c r="S1500" s="361"/>
      <c r="T1500" s="361"/>
      <c r="U1500" s="361"/>
      <c r="V1500" s="361"/>
      <c r="W1500" s="361"/>
      <c r="X1500" s="361"/>
      <c r="Y1500" s="361"/>
      <c r="Z1500" s="361"/>
      <c r="AA1500" s="361"/>
      <c r="AB1500" s="361"/>
      <c r="AC1500" s="361"/>
      <c r="AD1500" s="361"/>
      <c r="AE1500" s="361"/>
      <c r="AF1500" s="361"/>
      <c r="AG1500" s="361"/>
      <c r="AH1500" s="361"/>
      <c r="AI1500" s="361"/>
    </row>
    <row r="1501" spans="2:36" outlineLevel="1" x14ac:dyDescent="0.2">
      <c r="C1501" s="119" t="s">
        <v>152</v>
      </c>
      <c r="D1501" s="329"/>
      <c r="E1501" s="124" t="s">
        <v>300</v>
      </c>
      <c r="F1501" s="329"/>
      <c r="G1501" s="329"/>
      <c r="H1501" s="329"/>
      <c r="I1501" s="330"/>
      <c r="J1501" s="330"/>
      <c r="K1501" s="330"/>
      <c r="L1501" s="330"/>
      <c r="M1501" s="330"/>
      <c r="N1501" s="330"/>
      <c r="O1501" s="330"/>
      <c r="P1501" s="330"/>
      <c r="Q1501" s="16" t="s">
        <v>110</v>
      </c>
      <c r="R1501" s="299">
        <v>0</v>
      </c>
      <c r="S1501" s="300">
        <v>0</v>
      </c>
      <c r="T1501" s="300">
        <v>0</v>
      </c>
      <c r="U1501" s="300">
        <v>0</v>
      </c>
      <c r="V1501" s="300">
        <v>0</v>
      </c>
      <c r="W1501" s="301">
        <v>0</v>
      </c>
      <c r="X1501" s="300">
        <v>0</v>
      </c>
      <c r="Y1501" s="300">
        <v>0</v>
      </c>
      <c r="Z1501" s="300">
        <v>0</v>
      </c>
      <c r="AA1501" s="300">
        <v>0</v>
      </c>
      <c r="AB1501" s="302">
        <v>0</v>
      </c>
      <c r="AC1501" s="302">
        <v>0</v>
      </c>
      <c r="AD1501" s="302">
        <v>0</v>
      </c>
      <c r="AE1501" s="302">
        <v>0</v>
      </c>
      <c r="AF1501" s="302">
        <v>0</v>
      </c>
      <c r="AG1501" s="302">
        <v>0</v>
      </c>
      <c r="AH1501" s="348">
        <v>0</v>
      </c>
      <c r="AI1501" s="348">
        <v>0</v>
      </c>
      <c r="AJ1501" s="14"/>
    </row>
    <row r="1502" spans="2:36" outlineLevel="1" x14ac:dyDescent="0.2">
      <c r="C1502" s="119" t="s">
        <v>152</v>
      </c>
      <c r="D1502" s="329"/>
      <c r="E1502" s="124" t="s">
        <v>231</v>
      </c>
      <c r="F1502" s="329"/>
      <c r="G1502" s="329"/>
      <c r="H1502" s="329"/>
      <c r="I1502" s="330"/>
      <c r="J1502" s="330"/>
      <c r="K1502" s="330"/>
      <c r="L1502" s="330"/>
      <c r="M1502" s="330"/>
      <c r="N1502" s="330"/>
      <c r="O1502" s="330"/>
      <c r="P1502" s="330"/>
      <c r="Q1502" s="16" t="s">
        <v>110</v>
      </c>
      <c r="R1502" s="314">
        <v>0</v>
      </c>
      <c r="S1502" s="315">
        <v>0</v>
      </c>
      <c r="T1502" s="315">
        <v>0</v>
      </c>
      <c r="U1502" s="315">
        <v>0</v>
      </c>
      <c r="V1502" s="315">
        <v>0</v>
      </c>
      <c r="W1502" s="316">
        <v>0</v>
      </c>
      <c r="X1502" s="315">
        <v>0</v>
      </c>
      <c r="Y1502" s="315">
        <v>0</v>
      </c>
      <c r="Z1502" s="315">
        <v>0</v>
      </c>
      <c r="AA1502" s="315">
        <v>0</v>
      </c>
      <c r="AB1502" s="5">
        <v>0</v>
      </c>
      <c r="AC1502" s="5">
        <v>0</v>
      </c>
      <c r="AD1502" s="5">
        <v>0</v>
      </c>
      <c r="AE1502" s="5">
        <v>0</v>
      </c>
      <c r="AF1502" s="5">
        <v>0</v>
      </c>
      <c r="AG1502" s="5">
        <v>0</v>
      </c>
      <c r="AH1502" s="350">
        <v>0</v>
      </c>
      <c r="AI1502" s="350">
        <v>0</v>
      </c>
      <c r="AJ1502" s="14"/>
    </row>
    <row r="1503" spans="2:36" outlineLevel="1" x14ac:dyDescent="0.2">
      <c r="C1503" s="119" t="s">
        <v>152</v>
      </c>
      <c r="D1503" s="329"/>
      <c r="E1503" s="328" t="s">
        <v>230</v>
      </c>
      <c r="F1503" s="329"/>
      <c r="G1503" s="329"/>
      <c r="H1503" s="329"/>
      <c r="I1503" s="330"/>
      <c r="J1503" s="330"/>
      <c r="K1503" s="330"/>
      <c r="L1503" s="330"/>
      <c r="M1503" s="330"/>
      <c r="N1503" s="330"/>
      <c r="O1503" s="330"/>
      <c r="P1503" s="330"/>
      <c r="Q1503" s="16" t="s">
        <v>110</v>
      </c>
      <c r="R1503" s="314">
        <v>0</v>
      </c>
      <c r="S1503" s="315">
        <v>0</v>
      </c>
      <c r="T1503" s="315">
        <v>0</v>
      </c>
      <c r="U1503" s="315">
        <v>0</v>
      </c>
      <c r="V1503" s="315">
        <v>0</v>
      </c>
      <c r="W1503" s="316">
        <v>0</v>
      </c>
      <c r="X1503" s="315">
        <v>0</v>
      </c>
      <c r="Y1503" s="315">
        <v>0</v>
      </c>
      <c r="Z1503" s="315">
        <v>0</v>
      </c>
      <c r="AA1503" s="315">
        <v>0</v>
      </c>
      <c r="AB1503" s="5">
        <v>0</v>
      </c>
      <c r="AC1503" s="5">
        <v>0</v>
      </c>
      <c r="AD1503" s="5">
        <v>0</v>
      </c>
      <c r="AE1503" s="5">
        <v>0</v>
      </c>
      <c r="AF1503" s="5">
        <v>0</v>
      </c>
      <c r="AG1503" s="5">
        <v>0</v>
      </c>
      <c r="AH1503" s="350">
        <v>0</v>
      </c>
      <c r="AI1503" s="350">
        <v>0</v>
      </c>
      <c r="AJ1503" s="14"/>
    </row>
    <row r="1504" spans="2:36" outlineLevel="1" x14ac:dyDescent="0.2">
      <c r="C1504" s="119" t="s">
        <v>152</v>
      </c>
      <c r="D1504" s="329"/>
      <c r="E1504" s="328" t="s">
        <v>17</v>
      </c>
      <c r="F1504" s="329"/>
      <c r="G1504" s="329"/>
      <c r="H1504" s="329"/>
      <c r="I1504" s="330"/>
      <c r="J1504" s="330"/>
      <c r="K1504" s="330"/>
      <c r="L1504" s="330"/>
      <c r="M1504" s="330"/>
      <c r="N1504" s="330"/>
      <c r="O1504" s="330"/>
      <c r="P1504" s="330"/>
      <c r="Q1504" s="16" t="s">
        <v>110</v>
      </c>
      <c r="R1504" s="314"/>
      <c r="S1504" s="315"/>
      <c r="T1504" s="315"/>
      <c r="U1504" s="315"/>
      <c r="V1504" s="315"/>
      <c r="W1504" s="316"/>
      <c r="X1504" s="315"/>
      <c r="Y1504" s="315"/>
      <c r="Z1504" s="315"/>
      <c r="AA1504" s="315"/>
      <c r="AB1504" s="5"/>
      <c r="AC1504" s="5"/>
      <c r="AD1504" s="5"/>
      <c r="AE1504" s="5"/>
      <c r="AF1504" s="5"/>
      <c r="AG1504" s="5"/>
      <c r="AH1504" s="350"/>
      <c r="AI1504" s="350"/>
      <c r="AJ1504" s="14"/>
    </row>
    <row r="1505" spans="2:36" outlineLevel="1" x14ac:dyDescent="0.2">
      <c r="C1505" s="119" t="s">
        <v>152</v>
      </c>
      <c r="D1505" s="329"/>
      <c r="E1505" s="328" t="s">
        <v>266</v>
      </c>
      <c r="F1505" s="329"/>
      <c r="G1505" s="329"/>
      <c r="H1505" s="329"/>
      <c r="I1505" s="330"/>
      <c r="J1505" s="330"/>
      <c r="K1505" s="330"/>
      <c r="L1505" s="330"/>
      <c r="M1505" s="330"/>
      <c r="N1505" s="330"/>
      <c r="O1505" s="330"/>
      <c r="P1505" s="330"/>
      <c r="Q1505" s="16" t="s">
        <v>110</v>
      </c>
      <c r="R1505" s="314">
        <v>0</v>
      </c>
      <c r="S1505" s="315">
        <v>0</v>
      </c>
      <c r="T1505" s="315">
        <v>0</v>
      </c>
      <c r="U1505" s="315">
        <v>0</v>
      </c>
      <c r="V1505" s="315">
        <v>0</v>
      </c>
      <c r="W1505" s="316">
        <v>0</v>
      </c>
      <c r="X1505" s="315">
        <v>0</v>
      </c>
      <c r="Y1505" s="315">
        <v>0</v>
      </c>
      <c r="Z1505" s="315">
        <v>0</v>
      </c>
      <c r="AA1505" s="315">
        <v>0</v>
      </c>
      <c r="AB1505" s="5">
        <v>0</v>
      </c>
      <c r="AC1505" s="5">
        <v>0</v>
      </c>
      <c r="AD1505" s="5">
        <v>0</v>
      </c>
      <c r="AE1505" s="5">
        <v>0</v>
      </c>
      <c r="AF1505" s="5">
        <v>0</v>
      </c>
      <c r="AG1505" s="5">
        <v>0</v>
      </c>
      <c r="AH1505" s="350">
        <v>0</v>
      </c>
      <c r="AI1505" s="350">
        <v>0</v>
      </c>
      <c r="AJ1505" s="14"/>
    </row>
    <row r="1506" spans="2:36" outlineLevel="1" x14ac:dyDescent="0.2">
      <c r="C1506" s="119" t="s">
        <v>152</v>
      </c>
      <c r="D1506" s="329"/>
      <c r="E1506" s="328" t="s">
        <v>267</v>
      </c>
      <c r="F1506" s="329"/>
      <c r="G1506" s="329"/>
      <c r="H1506" s="329"/>
      <c r="I1506" s="330"/>
      <c r="J1506" s="330"/>
      <c r="K1506" s="330"/>
      <c r="L1506" s="330"/>
      <c r="M1506" s="330"/>
      <c r="N1506" s="330"/>
      <c r="O1506" s="330"/>
      <c r="P1506" s="330"/>
      <c r="Q1506" s="16" t="s">
        <v>110</v>
      </c>
      <c r="R1506" s="304">
        <v>0</v>
      </c>
      <c r="S1506" s="305">
        <v>0</v>
      </c>
      <c r="T1506" s="305">
        <v>0</v>
      </c>
      <c r="U1506" s="305">
        <v>0</v>
      </c>
      <c r="V1506" s="305">
        <v>0</v>
      </c>
      <c r="W1506" s="306">
        <v>0</v>
      </c>
      <c r="X1506" s="305">
        <v>0</v>
      </c>
      <c r="Y1506" s="305">
        <v>0</v>
      </c>
      <c r="Z1506" s="305">
        <v>0</v>
      </c>
      <c r="AA1506" s="305">
        <v>0</v>
      </c>
      <c r="AB1506" s="307">
        <v>0</v>
      </c>
      <c r="AC1506" s="307">
        <v>0</v>
      </c>
      <c r="AD1506" s="307">
        <v>0</v>
      </c>
      <c r="AE1506" s="307">
        <v>0</v>
      </c>
      <c r="AF1506" s="307">
        <v>0</v>
      </c>
      <c r="AG1506" s="307">
        <v>0</v>
      </c>
      <c r="AH1506" s="362">
        <v>0</v>
      </c>
      <c r="AI1506" s="362">
        <v>0</v>
      </c>
      <c r="AJ1506" s="14"/>
    </row>
    <row r="1507" spans="2:36" outlineLevel="1" x14ac:dyDescent="0.2">
      <c r="C1507" s="119" t="s">
        <v>152</v>
      </c>
      <c r="D1507" s="329"/>
      <c r="E1507" s="328" t="s">
        <v>301</v>
      </c>
      <c r="F1507" s="329"/>
      <c r="G1507" s="329"/>
      <c r="H1507" s="329"/>
      <c r="I1507" s="330"/>
      <c r="J1507" s="330"/>
      <c r="K1507" s="330"/>
      <c r="L1507" s="330"/>
      <c r="M1507" s="330"/>
      <c r="N1507" s="330"/>
      <c r="O1507" s="330"/>
      <c r="P1507" s="330"/>
      <c r="Q1507" s="16"/>
      <c r="R1507" s="5"/>
      <c r="S1507" s="5"/>
      <c r="T1507" s="5"/>
      <c r="U1507" s="5"/>
      <c r="V1507" s="5"/>
      <c r="W1507" s="5"/>
      <c r="X1507" s="5"/>
      <c r="Y1507" s="5"/>
      <c r="Z1507" s="5"/>
      <c r="AA1507" s="5"/>
      <c r="AB1507" s="5"/>
      <c r="AC1507" s="5"/>
      <c r="AD1507" s="5"/>
      <c r="AE1507" s="5"/>
      <c r="AF1507" s="5"/>
      <c r="AG1507" s="5"/>
      <c r="AH1507" s="5"/>
      <c r="AI1507" s="5"/>
      <c r="AJ1507" s="14"/>
    </row>
    <row r="1508" spans="2:36" outlineLevel="1" x14ac:dyDescent="0.2">
      <c r="C1508" s="119" t="s">
        <v>152</v>
      </c>
      <c r="D1508" s="329"/>
      <c r="F1508" s="329" t="s">
        <v>270</v>
      </c>
      <c r="G1508" s="329"/>
      <c r="H1508" s="329"/>
      <c r="I1508" s="330"/>
      <c r="J1508" s="330"/>
      <c r="K1508" s="330"/>
      <c r="L1508" s="330"/>
      <c r="M1508" s="330"/>
      <c r="N1508" s="330"/>
      <c r="O1508" s="330"/>
      <c r="P1508" s="330"/>
      <c r="Q1508" s="16" t="s">
        <v>110</v>
      </c>
      <c r="R1508" s="314">
        <v>0</v>
      </c>
      <c r="S1508" s="315">
        <v>0</v>
      </c>
      <c r="T1508" s="315">
        <v>0</v>
      </c>
      <c r="U1508" s="315">
        <v>0</v>
      </c>
      <c r="V1508" s="315">
        <v>0</v>
      </c>
      <c r="W1508" s="316">
        <v>0</v>
      </c>
      <c r="X1508" s="315">
        <v>0</v>
      </c>
      <c r="Y1508" s="315">
        <v>0</v>
      </c>
      <c r="Z1508" s="315">
        <v>0</v>
      </c>
      <c r="AA1508" s="315">
        <v>0</v>
      </c>
      <c r="AB1508" s="5">
        <v>0</v>
      </c>
      <c r="AC1508" s="5">
        <v>0</v>
      </c>
      <c r="AD1508" s="5">
        <v>0</v>
      </c>
      <c r="AE1508" s="5">
        <v>0</v>
      </c>
      <c r="AF1508" s="5">
        <v>0</v>
      </c>
      <c r="AG1508" s="5">
        <v>0</v>
      </c>
      <c r="AH1508" s="350">
        <v>0</v>
      </c>
      <c r="AI1508" s="350">
        <v>0</v>
      </c>
      <c r="AJ1508" s="14"/>
    </row>
    <row r="1509" spans="2:36" outlineLevel="1" x14ac:dyDescent="0.2">
      <c r="C1509" s="119" t="s">
        <v>152</v>
      </c>
      <c r="D1509" s="329"/>
      <c r="E1509" s="329"/>
      <c r="F1509" s="329" t="s">
        <v>271</v>
      </c>
      <c r="G1509" s="329"/>
      <c r="H1509" s="329"/>
      <c r="I1509" s="330"/>
      <c r="J1509" s="330"/>
      <c r="K1509" s="330"/>
      <c r="L1509" s="330"/>
      <c r="M1509" s="330"/>
      <c r="N1509" s="330"/>
      <c r="O1509" s="330"/>
      <c r="P1509" s="330"/>
      <c r="Q1509" s="16" t="s">
        <v>110</v>
      </c>
      <c r="R1509" s="314">
        <v>0</v>
      </c>
      <c r="S1509" s="315">
        <v>0</v>
      </c>
      <c r="T1509" s="315">
        <v>0</v>
      </c>
      <c r="U1509" s="315">
        <v>0</v>
      </c>
      <c r="V1509" s="315">
        <v>0</v>
      </c>
      <c r="W1509" s="316">
        <v>0</v>
      </c>
      <c r="X1509" s="315">
        <v>0</v>
      </c>
      <c r="Y1509" s="315">
        <v>0</v>
      </c>
      <c r="Z1509" s="315">
        <v>0</v>
      </c>
      <c r="AA1509" s="315">
        <v>0</v>
      </c>
      <c r="AB1509" s="5">
        <v>0</v>
      </c>
      <c r="AC1509" s="5">
        <v>0</v>
      </c>
      <c r="AD1509" s="5">
        <v>0</v>
      </c>
      <c r="AE1509" s="5">
        <v>0</v>
      </c>
      <c r="AF1509" s="5">
        <v>0</v>
      </c>
      <c r="AG1509" s="5">
        <v>0</v>
      </c>
      <c r="AH1509" s="350">
        <v>0</v>
      </c>
      <c r="AI1509" s="350">
        <v>0</v>
      </c>
      <c r="AJ1509" s="14"/>
    </row>
    <row r="1510" spans="2:36" outlineLevel="1" x14ac:dyDescent="0.2">
      <c r="C1510" s="119" t="s">
        <v>152</v>
      </c>
      <c r="D1510" s="329"/>
      <c r="E1510" s="329"/>
      <c r="F1510" s="329" t="s">
        <v>290</v>
      </c>
      <c r="G1510" s="329"/>
      <c r="H1510" s="329"/>
      <c r="I1510" s="330"/>
      <c r="J1510" s="330"/>
      <c r="K1510" s="330"/>
      <c r="L1510" s="330"/>
      <c r="M1510" s="330"/>
      <c r="N1510" s="330"/>
      <c r="O1510" s="330"/>
      <c r="P1510" s="330"/>
      <c r="Q1510" s="16" t="s">
        <v>110</v>
      </c>
      <c r="R1510" s="304">
        <v>0</v>
      </c>
      <c r="S1510" s="305">
        <v>0</v>
      </c>
      <c r="T1510" s="305">
        <v>0</v>
      </c>
      <c r="U1510" s="305">
        <v>0</v>
      </c>
      <c r="V1510" s="305">
        <v>0</v>
      </c>
      <c r="W1510" s="306">
        <v>0</v>
      </c>
      <c r="X1510" s="305">
        <v>0</v>
      </c>
      <c r="Y1510" s="305">
        <v>0</v>
      </c>
      <c r="Z1510" s="305">
        <v>0</v>
      </c>
      <c r="AA1510" s="305">
        <v>0</v>
      </c>
      <c r="AB1510" s="307">
        <v>0</v>
      </c>
      <c r="AC1510" s="307">
        <v>0</v>
      </c>
      <c r="AD1510" s="307">
        <v>0</v>
      </c>
      <c r="AE1510" s="307">
        <v>0</v>
      </c>
      <c r="AF1510" s="307">
        <v>0</v>
      </c>
      <c r="AG1510" s="307">
        <v>0</v>
      </c>
      <c r="AH1510" s="362">
        <v>0</v>
      </c>
      <c r="AI1510" s="362">
        <v>0</v>
      </c>
      <c r="AJ1510" s="14"/>
    </row>
    <row r="1511" spans="2:36" outlineLevel="1" x14ac:dyDescent="0.2">
      <c r="C1511" s="119" t="s">
        <v>152</v>
      </c>
      <c r="D1511" s="329"/>
      <c r="E1511" s="329"/>
      <c r="F1511" s="363" t="s">
        <v>302</v>
      </c>
      <c r="G1511" s="364"/>
      <c r="H1511" s="364"/>
      <c r="I1511" s="365"/>
      <c r="J1511" s="365"/>
      <c r="K1511" s="365"/>
      <c r="L1511" s="365"/>
      <c r="M1511" s="365"/>
      <c r="N1511" s="365"/>
      <c r="O1511" s="365"/>
      <c r="P1511" s="365"/>
      <c r="Q1511" s="366" t="s">
        <v>110</v>
      </c>
      <c r="R1511" s="367">
        <v>0</v>
      </c>
      <c r="S1511" s="368">
        <v>0</v>
      </c>
      <c r="T1511" s="368">
        <v>0</v>
      </c>
      <c r="U1511" s="368">
        <v>0</v>
      </c>
      <c r="V1511" s="368">
        <v>0</v>
      </c>
      <c r="W1511" s="369">
        <v>0</v>
      </c>
      <c r="X1511" s="368">
        <v>0</v>
      </c>
      <c r="Y1511" s="368">
        <v>0</v>
      </c>
      <c r="Z1511" s="368">
        <v>0</v>
      </c>
      <c r="AA1511" s="368">
        <v>0</v>
      </c>
      <c r="AB1511" s="327">
        <v>0</v>
      </c>
      <c r="AC1511" s="327">
        <v>0</v>
      </c>
      <c r="AD1511" s="327">
        <v>0</v>
      </c>
      <c r="AE1511" s="327">
        <v>0</v>
      </c>
      <c r="AF1511" s="327">
        <v>0</v>
      </c>
      <c r="AG1511" s="327">
        <v>0</v>
      </c>
      <c r="AH1511" s="370">
        <v>0</v>
      </c>
      <c r="AI1511" s="370">
        <v>0</v>
      </c>
      <c r="AJ1511" s="14"/>
    </row>
    <row r="1512" spans="2:36" outlineLevel="1" x14ac:dyDescent="0.2">
      <c r="C1512" s="119" t="s">
        <v>152</v>
      </c>
      <c r="D1512" s="329"/>
      <c r="E1512" s="329"/>
      <c r="F1512" s="371" t="s">
        <v>303</v>
      </c>
      <c r="G1512" s="329"/>
      <c r="H1512" s="329"/>
      <c r="I1512" s="330"/>
      <c r="J1512" s="330"/>
      <c r="K1512" s="330"/>
      <c r="L1512" s="330"/>
      <c r="M1512" s="330"/>
      <c r="N1512" s="330"/>
      <c r="O1512" s="330"/>
      <c r="P1512" s="330"/>
      <c r="Q1512" s="16" t="s">
        <v>110</v>
      </c>
      <c r="R1512" s="314">
        <v>0</v>
      </c>
      <c r="S1512" s="315">
        <v>0</v>
      </c>
      <c r="T1512" s="315">
        <v>0</v>
      </c>
      <c r="U1512" s="315">
        <v>0</v>
      </c>
      <c r="V1512" s="315">
        <v>0</v>
      </c>
      <c r="W1512" s="316">
        <v>0</v>
      </c>
      <c r="X1512" s="315">
        <v>0</v>
      </c>
      <c r="Y1512" s="315">
        <v>0</v>
      </c>
      <c r="Z1512" s="315">
        <v>0</v>
      </c>
      <c r="AA1512" s="315">
        <v>0</v>
      </c>
      <c r="AB1512" s="5">
        <v>0</v>
      </c>
      <c r="AC1512" s="5">
        <v>0</v>
      </c>
      <c r="AD1512" s="5">
        <v>0</v>
      </c>
      <c r="AE1512" s="5">
        <v>0</v>
      </c>
      <c r="AF1512" s="5">
        <v>0</v>
      </c>
      <c r="AG1512" s="5">
        <v>0</v>
      </c>
      <c r="AH1512" s="350">
        <v>0</v>
      </c>
      <c r="AI1512" s="350">
        <v>0</v>
      </c>
      <c r="AJ1512" s="14"/>
    </row>
    <row r="1513" spans="2:36" outlineLevel="1" x14ac:dyDescent="0.2">
      <c r="C1513" s="119" t="s">
        <v>152</v>
      </c>
      <c r="D1513" s="329"/>
      <c r="E1513" s="329"/>
      <c r="F1513" s="372"/>
      <c r="G1513" s="329"/>
      <c r="H1513" s="329"/>
      <c r="I1513" s="330"/>
      <c r="J1513" s="330"/>
      <c r="K1513" s="330"/>
      <c r="L1513" s="330"/>
      <c r="M1513" s="330"/>
      <c r="N1513" s="330"/>
      <c r="O1513" s="330"/>
      <c r="P1513" s="330"/>
      <c r="Q1513" s="16"/>
      <c r="R1513" s="304"/>
      <c r="S1513" s="305"/>
      <c r="T1513" s="305"/>
      <c r="U1513" s="305"/>
      <c r="V1513" s="305"/>
      <c r="W1513" s="306"/>
      <c r="X1513" s="305"/>
      <c r="Y1513" s="305"/>
      <c r="Z1513" s="305"/>
      <c r="AA1513" s="305"/>
      <c r="AB1513" s="307"/>
      <c r="AC1513" s="307"/>
      <c r="AD1513" s="307"/>
      <c r="AE1513" s="307"/>
      <c r="AF1513" s="307"/>
      <c r="AG1513" s="307"/>
      <c r="AH1513" s="362"/>
      <c r="AI1513" s="362"/>
      <c r="AJ1513" s="14"/>
    </row>
    <row r="1514" spans="2:36" outlineLevel="1" x14ac:dyDescent="0.2">
      <c r="C1514" s="119" t="s">
        <v>152</v>
      </c>
      <c r="D1514" s="329"/>
      <c r="E1514" s="329"/>
      <c r="F1514" s="329"/>
      <c r="G1514" s="329"/>
      <c r="H1514" s="329"/>
      <c r="I1514" s="330"/>
      <c r="J1514" s="330"/>
      <c r="K1514" s="330"/>
      <c r="L1514" s="330"/>
      <c r="M1514" s="330"/>
      <c r="N1514" s="330"/>
      <c r="O1514" s="330"/>
      <c r="P1514" s="330"/>
      <c r="Q1514" s="330"/>
      <c r="R1514" s="330"/>
      <c r="S1514" s="329"/>
      <c r="T1514" s="329"/>
      <c r="U1514" s="330"/>
      <c r="V1514" s="330"/>
      <c r="W1514" s="330"/>
      <c r="X1514" s="329"/>
      <c r="Y1514" s="329"/>
      <c r="Z1514" s="330"/>
      <c r="AA1514" s="329"/>
      <c r="AB1514" s="329"/>
      <c r="AC1514" s="329"/>
      <c r="AD1514" s="329"/>
      <c r="AE1514" s="329"/>
      <c r="AF1514" s="329"/>
      <c r="AG1514" s="329"/>
      <c r="AH1514" s="329"/>
      <c r="AI1514" s="329"/>
      <c r="AJ1514" s="14"/>
    </row>
    <row r="1515" spans="2:36" s="11" customFormat="1" outlineLevel="1" x14ac:dyDescent="0.2">
      <c r="B1515" s="310"/>
      <c r="C1515" s="119" t="s">
        <v>152</v>
      </c>
      <c r="E1515" s="120" t="s">
        <v>304</v>
      </c>
      <c r="F1515" s="121"/>
      <c r="G1515" s="121"/>
      <c r="H1515" s="121"/>
      <c r="I1515" s="121"/>
      <c r="J1515" s="121"/>
      <c r="K1515" s="121"/>
      <c r="L1515" s="121"/>
      <c r="M1515" s="121"/>
      <c r="N1515" s="121"/>
      <c r="O1515" s="121"/>
      <c r="P1515" s="121"/>
      <c r="Q1515" s="122"/>
      <c r="R1515" s="123"/>
      <c r="S1515" s="123"/>
      <c r="T1515" s="123"/>
      <c r="U1515" s="123"/>
      <c r="V1515" s="123"/>
      <c r="W1515" s="123"/>
      <c r="X1515" s="123"/>
      <c r="Y1515" s="123"/>
      <c r="Z1515" s="123"/>
      <c r="AA1515" s="123"/>
      <c r="AB1515" s="123"/>
      <c r="AC1515" s="123"/>
      <c r="AD1515" s="123"/>
      <c r="AE1515" s="123"/>
      <c r="AF1515" s="123"/>
      <c r="AG1515" s="123"/>
      <c r="AH1515" s="123"/>
      <c r="AI1515" s="123"/>
    </row>
    <row r="1516" spans="2:36" s="11" customFormat="1" outlineLevel="1" x14ac:dyDescent="0.2">
      <c r="B1516" s="310"/>
      <c r="C1516" s="119" t="s">
        <v>152</v>
      </c>
      <c r="E1516" s="373" t="s">
        <v>305</v>
      </c>
      <c r="F1516" s="309"/>
      <c r="G1516" s="309"/>
      <c r="H1516" s="309"/>
      <c r="I1516" s="309"/>
      <c r="J1516" s="309"/>
      <c r="K1516" s="309"/>
      <c r="L1516" s="309"/>
      <c r="M1516" s="309"/>
      <c r="N1516" s="309"/>
      <c r="O1516" s="309"/>
      <c r="P1516" s="309"/>
      <c r="Q1516" s="360"/>
      <c r="R1516" s="361"/>
      <c r="S1516" s="361"/>
      <c r="T1516" s="361"/>
      <c r="U1516" s="361"/>
      <c r="V1516" s="361"/>
      <c r="W1516" s="361"/>
      <c r="X1516" s="361"/>
      <c r="Y1516" s="361"/>
      <c r="Z1516" s="361"/>
      <c r="AA1516" s="361"/>
      <c r="AB1516" s="361"/>
      <c r="AC1516" s="361"/>
      <c r="AD1516" s="361"/>
      <c r="AE1516" s="361"/>
      <c r="AF1516" s="361"/>
      <c r="AG1516" s="361"/>
      <c r="AH1516" s="361"/>
      <c r="AI1516" s="361"/>
    </row>
    <row r="1517" spans="2:36" outlineLevel="1" x14ac:dyDescent="0.2">
      <c r="C1517" s="119" t="s">
        <v>152</v>
      </c>
      <c r="D1517" s="329"/>
      <c r="E1517" s="329"/>
      <c r="F1517" s="329" t="s">
        <v>306</v>
      </c>
      <c r="G1517" s="329"/>
      <c r="H1517" s="329"/>
      <c r="I1517" s="330"/>
      <c r="J1517" s="330"/>
      <c r="K1517" s="330"/>
      <c r="L1517" s="330"/>
      <c r="M1517" s="330"/>
      <c r="N1517" s="330"/>
      <c r="O1517" s="330"/>
      <c r="P1517" s="330"/>
      <c r="Q1517" s="16" t="s">
        <v>110</v>
      </c>
      <c r="R1517" s="374">
        <v>0</v>
      </c>
      <c r="S1517" s="375">
        <v>0</v>
      </c>
      <c r="T1517" s="375">
        <v>0</v>
      </c>
      <c r="U1517" s="376">
        <v>0</v>
      </c>
      <c r="V1517" s="376">
        <v>0</v>
      </c>
      <c r="W1517" s="377">
        <v>0</v>
      </c>
      <c r="X1517" s="375">
        <v>0</v>
      </c>
      <c r="Y1517" s="375">
        <v>0</v>
      </c>
      <c r="Z1517" s="376">
        <v>0</v>
      </c>
      <c r="AA1517" s="375">
        <v>0</v>
      </c>
      <c r="AB1517" s="378">
        <v>0</v>
      </c>
      <c r="AC1517" s="378">
        <v>0</v>
      </c>
      <c r="AD1517" s="378">
        <v>0</v>
      </c>
      <c r="AE1517" s="378">
        <v>0</v>
      </c>
      <c r="AF1517" s="378">
        <v>0</v>
      </c>
      <c r="AG1517" s="378">
        <v>0</v>
      </c>
      <c r="AH1517" s="379">
        <v>0</v>
      </c>
      <c r="AI1517" s="379">
        <v>0</v>
      </c>
      <c r="AJ1517" s="14"/>
    </row>
    <row r="1518" spans="2:36" outlineLevel="1" x14ac:dyDescent="0.2">
      <c r="C1518" s="119" t="s">
        <v>152</v>
      </c>
      <c r="D1518" s="329"/>
      <c r="E1518" s="329"/>
      <c r="F1518" s="329" t="s">
        <v>307</v>
      </c>
      <c r="G1518" s="329"/>
      <c r="H1518" s="329"/>
      <c r="I1518" s="330"/>
      <c r="J1518" s="330"/>
      <c r="K1518" s="330"/>
      <c r="L1518" s="330"/>
      <c r="M1518" s="330"/>
      <c r="N1518" s="330"/>
      <c r="O1518" s="330"/>
      <c r="P1518" s="330"/>
      <c r="Q1518" s="16" t="s">
        <v>110</v>
      </c>
      <c r="R1518" s="380"/>
      <c r="S1518" s="381"/>
      <c r="T1518" s="381"/>
      <c r="U1518" s="382"/>
      <c r="V1518" s="382"/>
      <c r="W1518" s="383"/>
      <c r="X1518" s="381"/>
      <c r="Y1518" s="381"/>
      <c r="Z1518" s="382"/>
      <c r="AA1518" s="381"/>
      <c r="AB1518" s="329"/>
      <c r="AC1518" s="329"/>
      <c r="AD1518" s="329"/>
      <c r="AE1518" s="329"/>
      <c r="AF1518" s="329"/>
      <c r="AG1518" s="329"/>
      <c r="AH1518" s="384"/>
      <c r="AI1518" s="384"/>
      <c r="AJ1518" s="14"/>
    </row>
    <row r="1519" spans="2:36" outlineLevel="1" x14ac:dyDescent="0.2">
      <c r="C1519" s="119" t="s">
        <v>152</v>
      </c>
      <c r="D1519" s="329"/>
      <c r="E1519" s="329"/>
      <c r="F1519" s="329" t="s">
        <v>308</v>
      </c>
      <c r="G1519" s="329"/>
      <c r="H1519" s="329"/>
      <c r="I1519" s="330"/>
      <c r="J1519" s="330"/>
      <c r="K1519" s="330"/>
      <c r="L1519" s="330"/>
      <c r="M1519" s="330"/>
      <c r="N1519" s="330"/>
      <c r="O1519" s="330"/>
      <c r="P1519" s="330"/>
      <c r="Q1519" s="16" t="s">
        <v>110</v>
      </c>
      <c r="R1519" s="380"/>
      <c r="S1519" s="381"/>
      <c r="T1519" s="381"/>
      <c r="U1519" s="382"/>
      <c r="V1519" s="382"/>
      <c r="W1519" s="383"/>
      <c r="X1519" s="381"/>
      <c r="Y1519" s="381"/>
      <c r="Z1519" s="382"/>
      <c r="AA1519" s="381"/>
      <c r="AB1519" s="329"/>
      <c r="AC1519" s="329"/>
      <c r="AD1519" s="329"/>
      <c r="AE1519" s="329"/>
      <c r="AF1519" s="329"/>
      <c r="AG1519" s="329"/>
      <c r="AH1519" s="384"/>
      <c r="AI1519" s="384"/>
      <c r="AJ1519" s="14"/>
    </row>
    <row r="1520" spans="2:36" outlineLevel="1" x14ac:dyDescent="0.2">
      <c r="C1520" s="119" t="s">
        <v>152</v>
      </c>
      <c r="D1520" s="329"/>
      <c r="E1520" s="329"/>
      <c r="F1520" s="329" t="s">
        <v>309</v>
      </c>
      <c r="G1520" s="329"/>
      <c r="H1520" s="329"/>
      <c r="I1520" s="330"/>
      <c r="J1520" s="330"/>
      <c r="K1520" s="330"/>
      <c r="L1520" s="330"/>
      <c r="M1520" s="330"/>
      <c r="N1520" s="330"/>
      <c r="O1520" s="330"/>
      <c r="P1520" s="330"/>
      <c r="Q1520" s="16" t="s">
        <v>110</v>
      </c>
      <c r="R1520" s="385"/>
      <c r="S1520" s="386"/>
      <c r="T1520" s="386"/>
      <c r="U1520" s="387"/>
      <c r="V1520" s="387"/>
      <c r="W1520" s="388"/>
      <c r="X1520" s="386"/>
      <c r="Y1520" s="386"/>
      <c r="Z1520" s="387"/>
      <c r="AA1520" s="386"/>
      <c r="AB1520" s="333"/>
      <c r="AC1520" s="333"/>
      <c r="AD1520" s="333"/>
      <c r="AE1520" s="333"/>
      <c r="AF1520" s="333"/>
      <c r="AG1520" s="333"/>
      <c r="AH1520" s="389"/>
      <c r="AI1520" s="389"/>
      <c r="AJ1520" s="14"/>
    </row>
    <row r="1521" spans="2:36" outlineLevel="1" x14ac:dyDescent="0.2">
      <c r="C1521" s="119" t="s">
        <v>152</v>
      </c>
      <c r="D1521" s="329"/>
      <c r="E1521" s="329"/>
      <c r="F1521" s="364" t="s">
        <v>310</v>
      </c>
      <c r="G1521" s="364"/>
      <c r="H1521" s="364"/>
      <c r="I1521" s="365"/>
      <c r="J1521" s="365"/>
      <c r="K1521" s="365"/>
      <c r="L1521" s="365"/>
      <c r="M1521" s="365"/>
      <c r="N1521" s="365"/>
      <c r="O1521" s="365"/>
      <c r="P1521" s="365"/>
      <c r="Q1521" s="366" t="s">
        <v>110</v>
      </c>
      <c r="R1521" s="390">
        <v>0</v>
      </c>
      <c r="S1521" s="391">
        <v>0</v>
      </c>
      <c r="T1521" s="391">
        <v>0</v>
      </c>
      <c r="U1521" s="390">
        <v>0</v>
      </c>
      <c r="V1521" s="390">
        <v>0</v>
      </c>
      <c r="W1521" s="390">
        <v>0</v>
      </c>
      <c r="X1521" s="391">
        <v>0</v>
      </c>
      <c r="Y1521" s="391">
        <v>0</v>
      </c>
      <c r="Z1521" s="390">
        <v>0</v>
      </c>
      <c r="AA1521" s="391">
        <v>0</v>
      </c>
      <c r="AB1521" s="391">
        <v>0</v>
      </c>
      <c r="AC1521" s="391">
        <v>0</v>
      </c>
      <c r="AD1521" s="391">
        <v>0</v>
      </c>
      <c r="AE1521" s="391">
        <v>0</v>
      </c>
      <c r="AF1521" s="391">
        <v>0</v>
      </c>
      <c r="AG1521" s="391">
        <v>0</v>
      </c>
      <c r="AH1521" s="391">
        <v>0</v>
      </c>
      <c r="AI1521" s="391">
        <v>0</v>
      </c>
      <c r="AJ1521" s="14"/>
    </row>
    <row r="1522" spans="2:36" outlineLevel="1" x14ac:dyDescent="0.2">
      <c r="C1522" s="119" t="s">
        <v>152</v>
      </c>
      <c r="D1522" s="329"/>
      <c r="E1522" s="329"/>
      <c r="F1522" s="329"/>
      <c r="G1522" s="329"/>
      <c r="H1522" s="329"/>
      <c r="I1522" s="330"/>
      <c r="J1522" s="330"/>
      <c r="K1522" s="330"/>
      <c r="L1522" s="330"/>
      <c r="M1522" s="330"/>
      <c r="N1522" s="330"/>
      <c r="O1522" s="330"/>
      <c r="P1522" s="330"/>
      <c r="Q1522" s="330"/>
      <c r="R1522" s="330"/>
      <c r="S1522" s="329"/>
      <c r="T1522" s="329"/>
      <c r="U1522" s="330"/>
      <c r="V1522" s="330"/>
      <c r="W1522" s="330"/>
      <c r="X1522" s="329"/>
      <c r="Y1522" s="329"/>
      <c r="Z1522" s="330"/>
      <c r="AA1522" s="329"/>
      <c r="AB1522" s="329"/>
      <c r="AC1522" s="329"/>
      <c r="AD1522" s="329"/>
      <c r="AE1522" s="329"/>
      <c r="AF1522" s="329"/>
      <c r="AG1522" s="329"/>
      <c r="AH1522" s="329"/>
      <c r="AI1522" s="329"/>
      <c r="AJ1522" s="14"/>
    </row>
    <row r="1523" spans="2:36" outlineLevel="1" x14ac:dyDescent="0.2">
      <c r="C1523" s="119" t="s">
        <v>152</v>
      </c>
      <c r="D1523" s="329"/>
      <c r="E1523" s="328" t="s">
        <v>311</v>
      </c>
      <c r="F1523" s="329"/>
      <c r="G1523" s="329"/>
      <c r="H1523" s="329"/>
      <c r="I1523" s="330"/>
      <c r="J1523" s="330"/>
      <c r="K1523" s="330"/>
      <c r="L1523" s="330"/>
      <c r="M1523" s="330"/>
      <c r="N1523" s="330"/>
      <c r="O1523" s="330"/>
      <c r="P1523" s="330"/>
      <c r="Q1523" s="330"/>
      <c r="R1523" s="330"/>
      <c r="S1523" s="329"/>
      <c r="T1523" s="329"/>
      <c r="U1523" s="330"/>
      <c r="V1523" s="330"/>
      <c r="W1523" s="330"/>
      <c r="X1523" s="329"/>
      <c r="Y1523" s="329"/>
      <c r="Z1523" s="330"/>
      <c r="AA1523" s="329"/>
      <c r="AB1523" s="329"/>
      <c r="AC1523" s="329"/>
      <c r="AD1523" s="329"/>
      <c r="AE1523" s="329"/>
      <c r="AF1523" s="329"/>
      <c r="AG1523" s="329"/>
      <c r="AH1523" s="329"/>
      <c r="AI1523" s="329"/>
      <c r="AJ1523" s="14"/>
    </row>
    <row r="1524" spans="2:36" outlineLevel="1" x14ac:dyDescent="0.2">
      <c r="C1524" s="119" t="s">
        <v>152</v>
      </c>
      <c r="D1524" s="329"/>
      <c r="E1524" s="329"/>
      <c r="F1524" s="329" t="s">
        <v>312</v>
      </c>
      <c r="G1524" s="329"/>
      <c r="H1524" s="329"/>
      <c r="I1524" s="330"/>
      <c r="J1524" s="330"/>
      <c r="K1524" s="330"/>
      <c r="L1524" s="330"/>
      <c r="M1524" s="330"/>
      <c r="N1524" s="330"/>
      <c r="O1524" s="330"/>
      <c r="P1524" s="330"/>
      <c r="Q1524" s="16" t="s">
        <v>110</v>
      </c>
      <c r="R1524" s="392">
        <v>0</v>
      </c>
      <c r="S1524" s="393">
        <v>0</v>
      </c>
      <c r="T1524" s="393">
        <v>0</v>
      </c>
      <c r="U1524" s="394">
        <v>0</v>
      </c>
      <c r="V1524" s="394">
        <v>0</v>
      </c>
      <c r="W1524" s="395">
        <v>0</v>
      </c>
      <c r="X1524" s="393">
        <v>0</v>
      </c>
      <c r="Y1524" s="393">
        <v>0</v>
      </c>
      <c r="Z1524" s="394">
        <v>0</v>
      </c>
      <c r="AA1524" s="393">
        <v>0</v>
      </c>
      <c r="AB1524" s="396">
        <v>0</v>
      </c>
      <c r="AC1524" s="396">
        <v>0</v>
      </c>
      <c r="AD1524" s="396">
        <v>0</v>
      </c>
      <c r="AE1524" s="396">
        <v>0</v>
      </c>
      <c r="AF1524" s="396">
        <v>0</v>
      </c>
      <c r="AG1524" s="396">
        <v>0</v>
      </c>
      <c r="AH1524" s="397">
        <v>0</v>
      </c>
      <c r="AI1524" s="397">
        <v>0</v>
      </c>
      <c r="AJ1524" s="14"/>
    </row>
    <row r="1525" spans="2:36" outlineLevel="1" x14ac:dyDescent="0.2">
      <c r="C1525" s="119" t="s">
        <v>152</v>
      </c>
      <c r="D1525" s="329"/>
      <c r="E1525" s="329"/>
      <c r="F1525" s="329" t="s">
        <v>313</v>
      </c>
      <c r="G1525" s="329"/>
      <c r="H1525" s="329"/>
      <c r="I1525" s="330"/>
      <c r="J1525" s="330"/>
      <c r="K1525" s="330"/>
      <c r="L1525" s="330"/>
      <c r="M1525" s="330"/>
      <c r="N1525" s="330"/>
      <c r="O1525" s="330"/>
      <c r="P1525" s="330"/>
      <c r="Q1525" s="16" t="s">
        <v>110</v>
      </c>
      <c r="R1525" s="380"/>
      <c r="S1525" s="381"/>
      <c r="T1525" s="381"/>
      <c r="U1525" s="382"/>
      <c r="V1525" s="382"/>
      <c r="W1525" s="383"/>
      <c r="X1525" s="381"/>
      <c r="Y1525" s="381"/>
      <c r="Z1525" s="382"/>
      <c r="AA1525" s="381"/>
      <c r="AB1525" s="329"/>
      <c r="AC1525" s="329"/>
      <c r="AD1525" s="329"/>
      <c r="AE1525" s="329"/>
      <c r="AF1525" s="329"/>
      <c r="AG1525" s="329"/>
      <c r="AH1525" s="384"/>
      <c r="AI1525" s="384"/>
      <c r="AJ1525" s="14"/>
    </row>
    <row r="1526" spans="2:36" outlineLevel="1" x14ac:dyDescent="0.2">
      <c r="C1526" s="119" t="s">
        <v>152</v>
      </c>
      <c r="D1526" s="329"/>
      <c r="E1526" s="329"/>
      <c r="F1526" s="329" t="s">
        <v>314</v>
      </c>
      <c r="G1526" s="329"/>
      <c r="H1526" s="329"/>
      <c r="I1526" s="330"/>
      <c r="J1526" s="330"/>
      <c r="K1526" s="330"/>
      <c r="L1526" s="330"/>
      <c r="M1526" s="330"/>
      <c r="N1526" s="330"/>
      <c r="O1526" s="330"/>
      <c r="P1526" s="330"/>
      <c r="Q1526" s="16" t="s">
        <v>110</v>
      </c>
      <c r="R1526" s="398">
        <v>0</v>
      </c>
      <c r="S1526" s="399">
        <v>0</v>
      </c>
      <c r="T1526" s="399">
        <v>0</v>
      </c>
      <c r="U1526" s="400">
        <v>0</v>
      </c>
      <c r="V1526" s="400">
        <v>0</v>
      </c>
      <c r="W1526" s="401">
        <v>0</v>
      </c>
      <c r="X1526" s="399">
        <v>0</v>
      </c>
      <c r="Y1526" s="399">
        <v>0</v>
      </c>
      <c r="Z1526" s="400">
        <v>0</v>
      </c>
      <c r="AA1526" s="399">
        <v>0</v>
      </c>
      <c r="AB1526" s="339">
        <v>0</v>
      </c>
      <c r="AC1526" s="339">
        <v>0</v>
      </c>
      <c r="AD1526" s="339">
        <v>0</v>
      </c>
      <c r="AE1526" s="339">
        <v>0</v>
      </c>
      <c r="AF1526" s="339">
        <v>0</v>
      </c>
      <c r="AG1526" s="339">
        <v>0</v>
      </c>
      <c r="AH1526" s="402">
        <v>0</v>
      </c>
      <c r="AI1526" s="402">
        <v>0</v>
      </c>
      <c r="AJ1526" s="14"/>
    </row>
    <row r="1527" spans="2:36" outlineLevel="1" x14ac:dyDescent="0.2">
      <c r="C1527" s="119" t="s">
        <v>152</v>
      </c>
      <c r="D1527" s="329"/>
      <c r="E1527" s="329"/>
      <c r="F1527" s="329" t="s">
        <v>315</v>
      </c>
      <c r="G1527" s="329"/>
      <c r="H1527" s="329"/>
      <c r="I1527" s="330"/>
      <c r="J1527" s="330"/>
      <c r="K1527" s="330"/>
      <c r="L1527" s="330"/>
      <c r="M1527" s="330"/>
      <c r="N1527" s="330"/>
      <c r="O1527" s="330"/>
      <c r="P1527" s="330"/>
      <c r="Q1527" s="16" t="s">
        <v>110</v>
      </c>
      <c r="R1527" s="304">
        <v>0</v>
      </c>
      <c r="S1527" s="305">
        <v>0</v>
      </c>
      <c r="T1527" s="305">
        <v>0</v>
      </c>
      <c r="U1527" s="305">
        <v>0</v>
      </c>
      <c r="V1527" s="305">
        <v>0</v>
      </c>
      <c r="W1527" s="306">
        <v>0</v>
      </c>
      <c r="X1527" s="305">
        <v>0</v>
      </c>
      <c r="Y1527" s="305">
        <v>0</v>
      </c>
      <c r="Z1527" s="305">
        <v>0</v>
      </c>
      <c r="AA1527" s="305">
        <v>0</v>
      </c>
      <c r="AB1527" s="307">
        <v>0</v>
      </c>
      <c r="AC1527" s="307">
        <v>0</v>
      </c>
      <c r="AD1527" s="307">
        <v>0</v>
      </c>
      <c r="AE1527" s="307">
        <v>0</v>
      </c>
      <c r="AF1527" s="307">
        <v>0</v>
      </c>
      <c r="AG1527" s="307">
        <v>0</v>
      </c>
      <c r="AH1527" s="362">
        <v>0</v>
      </c>
      <c r="AI1527" s="362">
        <v>0</v>
      </c>
      <c r="AJ1527" s="14"/>
    </row>
    <row r="1528" spans="2:36" outlineLevel="1" x14ac:dyDescent="0.2">
      <c r="C1528" s="119" t="s">
        <v>152</v>
      </c>
      <c r="D1528" s="329"/>
      <c r="E1528" s="329"/>
      <c r="F1528" s="364" t="s">
        <v>316</v>
      </c>
      <c r="G1528" s="364"/>
      <c r="H1528" s="364"/>
      <c r="I1528" s="365"/>
      <c r="J1528" s="365"/>
      <c r="K1528" s="365"/>
      <c r="L1528" s="365"/>
      <c r="M1528" s="365"/>
      <c r="N1528" s="365"/>
      <c r="O1528" s="365"/>
      <c r="P1528" s="365"/>
      <c r="Q1528" s="366" t="s">
        <v>110</v>
      </c>
      <c r="R1528" s="390">
        <v>0</v>
      </c>
      <c r="S1528" s="390">
        <v>0</v>
      </c>
      <c r="T1528" s="390">
        <v>0</v>
      </c>
      <c r="U1528" s="390">
        <v>0</v>
      </c>
      <c r="V1528" s="390">
        <v>0</v>
      </c>
      <c r="W1528" s="390">
        <v>0</v>
      </c>
      <c r="X1528" s="390">
        <v>0</v>
      </c>
      <c r="Y1528" s="390">
        <v>0</v>
      </c>
      <c r="Z1528" s="390">
        <v>0</v>
      </c>
      <c r="AA1528" s="390">
        <v>0</v>
      </c>
      <c r="AB1528" s="390">
        <v>0</v>
      </c>
      <c r="AC1528" s="390">
        <v>0</v>
      </c>
      <c r="AD1528" s="390">
        <v>0</v>
      </c>
      <c r="AE1528" s="390">
        <v>0</v>
      </c>
      <c r="AF1528" s="390">
        <v>0</v>
      </c>
      <c r="AG1528" s="390">
        <v>0</v>
      </c>
      <c r="AH1528" s="390">
        <v>0</v>
      </c>
      <c r="AI1528" s="390">
        <v>0</v>
      </c>
      <c r="AJ1528" s="14"/>
    </row>
    <row r="1529" spans="2:36" outlineLevel="1" x14ac:dyDescent="0.2">
      <c r="C1529" s="119" t="s">
        <v>152</v>
      </c>
      <c r="D1529" s="329"/>
      <c r="E1529" s="329"/>
      <c r="F1529" s="329"/>
      <c r="G1529" s="329"/>
      <c r="H1529" s="329"/>
      <c r="I1529" s="330"/>
      <c r="J1529" s="330"/>
      <c r="K1529" s="330"/>
      <c r="L1529" s="330"/>
      <c r="M1529" s="330"/>
      <c r="N1529" s="330"/>
      <c r="O1529" s="330"/>
      <c r="P1529" s="330"/>
      <c r="Q1529" s="330"/>
      <c r="R1529" s="330"/>
      <c r="S1529" s="329"/>
      <c r="T1529" s="329"/>
      <c r="U1529" s="330"/>
      <c r="V1529" s="330"/>
      <c r="W1529" s="330"/>
      <c r="X1529" s="329"/>
      <c r="Y1529" s="329"/>
      <c r="Z1529" s="330"/>
      <c r="AA1529" s="329"/>
      <c r="AB1529" s="329"/>
      <c r="AC1529" s="329"/>
      <c r="AD1529" s="329"/>
      <c r="AE1529" s="329"/>
      <c r="AF1529" s="329"/>
      <c r="AG1529" s="329"/>
      <c r="AH1529" s="329"/>
      <c r="AI1529" s="329"/>
      <c r="AJ1529" s="14"/>
    </row>
    <row r="1530" spans="2:36" s="310" customFormat="1" outlineLevel="1" x14ac:dyDescent="0.2">
      <c r="C1530" s="119" t="s">
        <v>152</v>
      </c>
      <c r="E1530" s="328" t="s">
        <v>317</v>
      </c>
      <c r="F1530" s="259"/>
      <c r="G1530" s="329"/>
      <c r="H1530" s="329"/>
      <c r="I1530" s="330"/>
      <c r="J1530" s="330"/>
      <c r="K1530" s="330"/>
      <c r="L1530" s="330"/>
      <c r="M1530" s="330"/>
      <c r="N1530" s="330"/>
      <c r="O1530" s="330"/>
      <c r="P1530" s="330"/>
      <c r="Q1530" s="16" t="s">
        <v>110</v>
      </c>
      <c r="R1530" s="340">
        <v>0</v>
      </c>
      <c r="S1530" s="341">
        <v>0</v>
      </c>
      <c r="T1530" s="341">
        <v>0</v>
      </c>
      <c r="U1530" s="341">
        <v>0</v>
      </c>
      <c r="V1530" s="341">
        <v>0</v>
      </c>
      <c r="W1530" s="342">
        <v>0</v>
      </c>
      <c r="X1530" s="341">
        <v>0</v>
      </c>
      <c r="Y1530" s="341">
        <v>0</v>
      </c>
      <c r="Z1530" s="341">
        <v>0</v>
      </c>
      <c r="AA1530" s="341">
        <v>0</v>
      </c>
      <c r="AB1530" s="343">
        <v>0</v>
      </c>
      <c r="AC1530" s="343">
        <v>0</v>
      </c>
      <c r="AD1530" s="343">
        <v>0</v>
      </c>
      <c r="AE1530" s="343">
        <v>0</v>
      </c>
      <c r="AF1530" s="343">
        <v>0</v>
      </c>
      <c r="AG1530" s="343">
        <v>0</v>
      </c>
      <c r="AH1530" s="344">
        <v>0</v>
      </c>
      <c r="AI1530" s="344">
        <v>0</v>
      </c>
      <c r="AJ1530" s="403"/>
    </row>
    <row r="1531" spans="2:36" outlineLevel="1" x14ac:dyDescent="0.2">
      <c r="C1531" s="119" t="s">
        <v>152</v>
      </c>
      <c r="D1531" s="259"/>
      <c r="E1531" s="259"/>
      <c r="G1531" s="259"/>
      <c r="H1531" s="259"/>
      <c r="I1531" s="16"/>
      <c r="J1531" s="16"/>
      <c r="K1531" s="16"/>
      <c r="L1531" s="16"/>
      <c r="M1531" s="16"/>
      <c r="N1531" s="16"/>
      <c r="O1531" s="16"/>
      <c r="P1531" s="16"/>
      <c r="Q1531" s="16"/>
      <c r="R1531" s="16"/>
      <c r="S1531" s="259"/>
      <c r="T1531" s="259"/>
      <c r="U1531" s="16"/>
      <c r="V1531" s="16"/>
      <c r="W1531" s="16"/>
      <c r="X1531" s="259"/>
      <c r="Y1531" s="259"/>
      <c r="Z1531" s="16"/>
      <c r="AA1531" s="259"/>
      <c r="AB1531" s="259"/>
      <c r="AC1531" s="259"/>
      <c r="AD1531" s="259"/>
      <c r="AE1531" s="259"/>
      <c r="AF1531" s="259"/>
      <c r="AG1531" s="259"/>
      <c r="AH1531" s="259"/>
      <c r="AI1531" s="259"/>
      <c r="AJ1531" s="14"/>
    </row>
    <row r="1532" spans="2:36" s="11" customFormat="1" outlineLevel="1" x14ac:dyDescent="0.2">
      <c r="B1532" s="310"/>
      <c r="C1532" s="119" t="s">
        <v>152</v>
      </c>
      <c r="E1532" s="120" t="s">
        <v>318</v>
      </c>
      <c r="F1532" s="121"/>
      <c r="G1532" s="121"/>
      <c r="H1532" s="121"/>
      <c r="I1532" s="121"/>
      <c r="J1532" s="121"/>
      <c r="K1532" s="121"/>
      <c r="L1532" s="121"/>
      <c r="M1532" s="121"/>
      <c r="N1532" s="121"/>
      <c r="O1532" s="121"/>
      <c r="P1532" s="121"/>
      <c r="Q1532" s="122"/>
      <c r="R1532" s="123"/>
      <c r="S1532" s="123"/>
      <c r="T1532" s="123"/>
      <c r="U1532" s="123"/>
      <c r="V1532" s="123"/>
      <c r="W1532" s="123"/>
      <c r="X1532" s="123"/>
      <c r="Y1532" s="123"/>
      <c r="Z1532" s="123"/>
      <c r="AA1532" s="123"/>
      <c r="AB1532" s="123"/>
      <c r="AC1532" s="123"/>
      <c r="AD1532" s="123"/>
      <c r="AE1532" s="123"/>
      <c r="AF1532" s="123"/>
      <c r="AG1532" s="123"/>
      <c r="AH1532" s="123"/>
      <c r="AI1532" s="123"/>
    </row>
    <row r="1533" spans="2:36" outlineLevel="1" x14ac:dyDescent="0.2">
      <c r="C1533" s="119" t="s">
        <v>152</v>
      </c>
      <c r="D1533" s="259"/>
      <c r="E1533" s="259"/>
      <c r="F1533" s="259"/>
      <c r="G1533" s="259"/>
      <c r="H1533" s="259"/>
      <c r="I1533" s="16"/>
      <c r="J1533" s="16"/>
      <c r="K1533" s="16"/>
      <c r="L1533" s="16"/>
      <c r="M1533" s="16"/>
      <c r="N1533" s="16"/>
      <c r="O1533" s="16"/>
      <c r="P1533" s="16"/>
      <c r="Q1533" s="16"/>
      <c r="R1533" s="16"/>
      <c r="S1533" s="259"/>
      <c r="T1533" s="259"/>
      <c r="U1533" s="16"/>
      <c r="V1533" s="16"/>
      <c r="W1533" s="16"/>
      <c r="X1533" s="259"/>
      <c r="Y1533" s="259"/>
      <c r="Z1533" s="16"/>
      <c r="AA1533" s="259"/>
      <c r="AB1533" s="259"/>
      <c r="AC1533" s="259"/>
      <c r="AD1533" s="259"/>
      <c r="AE1533" s="259"/>
      <c r="AF1533" s="259"/>
      <c r="AG1533" s="259"/>
      <c r="AH1533" s="259"/>
      <c r="AI1533" s="259"/>
      <c r="AJ1533" s="14"/>
    </row>
    <row r="1534" spans="2:36" outlineLevel="1" x14ac:dyDescent="0.2">
      <c r="C1534" s="119" t="s">
        <v>152</v>
      </c>
      <c r="D1534" s="259"/>
      <c r="E1534" s="373" t="s">
        <v>319</v>
      </c>
      <c r="F1534" s="259"/>
      <c r="G1534" s="259"/>
      <c r="H1534" s="259"/>
      <c r="I1534" s="16"/>
      <c r="J1534" s="16"/>
      <c r="K1534" s="16"/>
      <c r="L1534" s="16"/>
      <c r="M1534" s="16"/>
      <c r="N1534" s="16"/>
      <c r="O1534" s="16"/>
      <c r="P1534" s="16"/>
      <c r="Q1534" s="16" t="s">
        <v>110</v>
      </c>
      <c r="R1534" s="340">
        <v>0</v>
      </c>
      <c r="S1534" s="341">
        <v>0</v>
      </c>
      <c r="T1534" s="341">
        <v>0</v>
      </c>
      <c r="U1534" s="341">
        <v>0</v>
      </c>
      <c r="V1534" s="341">
        <v>0</v>
      </c>
      <c r="W1534" s="342">
        <v>0</v>
      </c>
      <c r="X1534" s="341">
        <v>0</v>
      </c>
      <c r="Y1534" s="341">
        <v>0</v>
      </c>
      <c r="Z1534" s="341">
        <v>0</v>
      </c>
      <c r="AA1534" s="341">
        <v>0</v>
      </c>
      <c r="AB1534" s="343">
        <v>0</v>
      </c>
      <c r="AC1534" s="343">
        <v>0</v>
      </c>
      <c r="AD1534" s="343">
        <v>0</v>
      </c>
      <c r="AE1534" s="343">
        <v>0</v>
      </c>
      <c r="AF1534" s="343">
        <v>0</v>
      </c>
      <c r="AG1534" s="343">
        <v>0</v>
      </c>
      <c r="AH1534" s="344">
        <v>0</v>
      </c>
      <c r="AI1534" s="344">
        <v>0</v>
      </c>
      <c r="AJ1534" s="14"/>
    </row>
    <row r="1535" spans="2:36" outlineLevel="1" x14ac:dyDescent="0.2">
      <c r="C1535" s="119" t="s">
        <v>152</v>
      </c>
      <c r="D1535" s="259"/>
      <c r="E1535" s="373"/>
      <c r="F1535" s="259"/>
      <c r="G1535" s="259"/>
      <c r="H1535" s="259"/>
      <c r="I1535" s="16"/>
      <c r="J1535" s="16"/>
      <c r="K1535" s="16"/>
      <c r="L1535" s="16"/>
      <c r="M1535" s="16"/>
      <c r="N1535" s="16"/>
      <c r="O1535" s="16"/>
      <c r="P1535" s="16"/>
      <c r="Q1535" s="16"/>
      <c r="R1535" s="16"/>
      <c r="S1535" s="259"/>
      <c r="T1535" s="259"/>
      <c r="U1535" s="16"/>
      <c r="V1535" s="16"/>
      <c r="W1535" s="16"/>
      <c r="X1535" s="259"/>
      <c r="Y1535" s="259"/>
      <c r="Z1535" s="16"/>
      <c r="AA1535" s="259"/>
      <c r="AB1535" s="259"/>
      <c r="AC1535" s="259"/>
      <c r="AD1535" s="259"/>
      <c r="AE1535" s="259"/>
      <c r="AF1535" s="259"/>
      <c r="AG1535" s="259"/>
      <c r="AH1535" s="259"/>
      <c r="AI1535" s="259"/>
      <c r="AJ1535" s="14"/>
    </row>
    <row r="1536" spans="2:36" s="310" customFormat="1" outlineLevel="1" x14ac:dyDescent="0.2">
      <c r="C1536" s="119" t="s">
        <v>152</v>
      </c>
      <c r="D1536" s="329"/>
      <c r="E1536" s="328" t="s">
        <v>320</v>
      </c>
      <c r="F1536" s="329"/>
      <c r="G1536" s="329"/>
      <c r="H1536" s="329"/>
      <c r="I1536" s="330"/>
      <c r="J1536" s="330"/>
      <c r="K1536" s="330"/>
      <c r="L1536" s="330"/>
      <c r="M1536" s="330"/>
      <c r="N1536" s="330"/>
      <c r="O1536" s="330"/>
      <c r="P1536" s="330"/>
      <c r="Q1536" s="16" t="s">
        <v>110</v>
      </c>
      <c r="R1536" s="404">
        <v>0</v>
      </c>
      <c r="S1536" s="405">
        <v>0</v>
      </c>
      <c r="T1536" s="405">
        <v>0</v>
      </c>
      <c r="U1536" s="405">
        <v>0</v>
      </c>
      <c r="V1536" s="405">
        <v>0</v>
      </c>
      <c r="W1536" s="405">
        <v>0</v>
      </c>
      <c r="X1536" s="405">
        <v>0</v>
      </c>
      <c r="Y1536" s="405">
        <v>0</v>
      </c>
      <c r="Z1536" s="405">
        <v>0</v>
      </c>
      <c r="AA1536" s="405">
        <v>0</v>
      </c>
      <c r="AB1536" s="405">
        <v>0</v>
      </c>
      <c r="AC1536" s="405">
        <v>0</v>
      </c>
      <c r="AD1536" s="405">
        <v>0</v>
      </c>
      <c r="AE1536" s="405">
        <v>0</v>
      </c>
      <c r="AF1536" s="405">
        <v>0</v>
      </c>
      <c r="AG1536" s="405">
        <v>0</v>
      </c>
      <c r="AH1536" s="406">
        <v>0</v>
      </c>
      <c r="AI1536" s="406">
        <v>0</v>
      </c>
      <c r="AJ1536" s="403"/>
    </row>
    <row r="1537" spans="2:36" s="310" customFormat="1" outlineLevel="1" x14ac:dyDescent="0.2">
      <c r="D1537" s="329"/>
      <c r="E1537" s="329"/>
      <c r="F1537" s="329"/>
      <c r="G1537" s="329"/>
      <c r="H1537" s="329"/>
      <c r="I1537" s="330"/>
      <c r="J1537" s="330"/>
      <c r="K1537" s="330"/>
      <c r="L1537" s="330"/>
      <c r="M1537" s="330"/>
      <c r="N1537" s="330"/>
      <c r="O1537" s="330"/>
      <c r="P1537" s="330"/>
      <c r="Q1537" s="330"/>
      <c r="R1537" s="330"/>
      <c r="S1537" s="329"/>
      <c r="T1537" s="329"/>
      <c r="U1537" s="330"/>
      <c r="V1537" s="330"/>
      <c r="W1537" s="330"/>
      <c r="X1537" s="329"/>
      <c r="Y1537" s="329"/>
      <c r="Z1537" s="330"/>
      <c r="AA1537" s="329"/>
      <c r="AB1537" s="329"/>
      <c r="AC1537" s="329"/>
      <c r="AD1537" s="329"/>
      <c r="AE1537" s="329"/>
      <c r="AF1537" s="329"/>
      <c r="AG1537" s="329"/>
      <c r="AH1537" s="329"/>
      <c r="AI1537" s="329"/>
      <c r="AJ1537" s="403"/>
    </row>
    <row r="1538" spans="2:36" x14ac:dyDescent="0.2">
      <c r="C1538" s="116" t="s">
        <v>152</v>
      </c>
      <c r="D1538" s="67" t="s">
        <v>152</v>
      </c>
      <c r="E1538" s="67"/>
      <c r="F1538" s="67"/>
      <c r="G1538" s="67" t="s">
        <v>298</v>
      </c>
      <c r="H1538" s="102"/>
      <c r="I1538" s="67"/>
      <c r="J1538" s="67"/>
      <c r="K1538" s="102"/>
      <c r="L1538" s="67"/>
      <c r="M1538" s="67"/>
      <c r="N1538" s="67"/>
      <c r="O1538" s="67"/>
      <c r="P1538" s="67"/>
      <c r="Q1538" s="117" t="s">
        <v>110</v>
      </c>
      <c r="R1538" s="118">
        <v>0</v>
      </c>
      <c r="S1538" s="118">
        <v>0</v>
      </c>
      <c r="T1538" s="118">
        <v>0</v>
      </c>
      <c r="U1538" s="118">
        <v>0</v>
      </c>
      <c r="V1538" s="118">
        <v>0</v>
      </c>
      <c r="W1538" s="118">
        <v>0</v>
      </c>
      <c r="X1538" s="118">
        <v>0</v>
      </c>
      <c r="Y1538" s="118">
        <v>0</v>
      </c>
      <c r="Z1538" s="118">
        <v>0</v>
      </c>
      <c r="AA1538" s="118">
        <v>0</v>
      </c>
      <c r="AB1538" s="118">
        <v>0</v>
      </c>
      <c r="AC1538" s="118">
        <v>0</v>
      </c>
      <c r="AD1538" s="118">
        <v>0</v>
      </c>
      <c r="AE1538" s="118">
        <v>0</v>
      </c>
      <c r="AF1538" s="118">
        <v>0</v>
      </c>
      <c r="AG1538" s="118">
        <v>0</v>
      </c>
      <c r="AH1538" s="118">
        <v>0</v>
      </c>
      <c r="AI1538" s="118">
        <v>0</v>
      </c>
    </row>
    <row r="1539" spans="2:36" s="11" customFormat="1" outlineLevel="1" x14ac:dyDescent="0.2">
      <c r="B1539" s="310"/>
      <c r="C1539" s="119" t="s">
        <v>152</v>
      </c>
      <c r="E1539" s="120" t="s">
        <v>299</v>
      </c>
      <c r="F1539" s="121"/>
      <c r="G1539" s="121"/>
      <c r="H1539" s="121"/>
      <c r="I1539" s="121"/>
      <c r="J1539" s="121"/>
      <c r="K1539" s="121"/>
      <c r="L1539" s="121"/>
      <c r="M1539" s="121"/>
      <c r="N1539" s="121"/>
      <c r="O1539" s="121"/>
      <c r="P1539" s="121"/>
      <c r="Q1539" s="122"/>
      <c r="R1539" s="123"/>
      <c r="S1539" s="123"/>
      <c r="T1539" s="123"/>
      <c r="U1539" s="123"/>
      <c r="V1539" s="123"/>
      <c r="W1539" s="123"/>
      <c r="X1539" s="123"/>
      <c r="Y1539" s="123"/>
      <c r="Z1539" s="123"/>
      <c r="AA1539" s="123"/>
      <c r="AB1539" s="123"/>
      <c r="AC1539" s="123"/>
      <c r="AD1539" s="123"/>
      <c r="AE1539" s="123"/>
      <c r="AF1539" s="123"/>
      <c r="AG1539" s="123"/>
      <c r="AH1539" s="123"/>
      <c r="AI1539" s="123"/>
    </row>
    <row r="1540" spans="2:36" s="11" customFormat="1" outlineLevel="1" x14ac:dyDescent="0.2">
      <c r="B1540" s="310"/>
      <c r="C1540" s="119" t="s">
        <v>152</v>
      </c>
      <c r="E1540" s="359"/>
      <c r="F1540" s="309"/>
      <c r="G1540" s="309"/>
      <c r="H1540" s="309"/>
      <c r="I1540" s="309"/>
      <c r="J1540" s="309"/>
      <c r="K1540" s="309"/>
      <c r="L1540" s="309"/>
      <c r="M1540" s="309"/>
      <c r="N1540" s="309"/>
      <c r="O1540" s="309"/>
      <c r="P1540" s="309"/>
      <c r="Q1540" s="360"/>
      <c r="R1540" s="361"/>
      <c r="S1540" s="361"/>
      <c r="T1540" s="361"/>
      <c r="U1540" s="361"/>
      <c r="V1540" s="361"/>
      <c r="W1540" s="361"/>
      <c r="X1540" s="361"/>
      <c r="Y1540" s="361"/>
      <c r="Z1540" s="361"/>
      <c r="AA1540" s="361"/>
      <c r="AB1540" s="361"/>
      <c r="AC1540" s="361"/>
      <c r="AD1540" s="361"/>
      <c r="AE1540" s="361"/>
      <c r="AF1540" s="361"/>
      <c r="AG1540" s="361"/>
      <c r="AH1540" s="361"/>
      <c r="AI1540" s="361"/>
    </row>
    <row r="1541" spans="2:36" outlineLevel="1" x14ac:dyDescent="0.2">
      <c r="C1541" s="119" t="s">
        <v>152</v>
      </c>
      <c r="D1541" s="329"/>
      <c r="E1541" s="124" t="s">
        <v>300</v>
      </c>
      <c r="F1541" s="329"/>
      <c r="G1541" s="329"/>
      <c r="H1541" s="329"/>
      <c r="I1541" s="330"/>
      <c r="J1541" s="330"/>
      <c r="K1541" s="330"/>
      <c r="L1541" s="330"/>
      <c r="M1541" s="330"/>
      <c r="N1541" s="330"/>
      <c r="O1541" s="330"/>
      <c r="P1541" s="330"/>
      <c r="Q1541" s="16" t="s">
        <v>110</v>
      </c>
      <c r="R1541" s="299">
        <v>0</v>
      </c>
      <c r="S1541" s="300">
        <v>0</v>
      </c>
      <c r="T1541" s="300">
        <v>0</v>
      </c>
      <c r="U1541" s="300">
        <v>0</v>
      </c>
      <c r="V1541" s="300">
        <v>0</v>
      </c>
      <c r="W1541" s="301">
        <v>0</v>
      </c>
      <c r="X1541" s="300">
        <v>0</v>
      </c>
      <c r="Y1541" s="300">
        <v>0</v>
      </c>
      <c r="Z1541" s="300">
        <v>0</v>
      </c>
      <c r="AA1541" s="300">
        <v>0</v>
      </c>
      <c r="AB1541" s="302">
        <v>0</v>
      </c>
      <c r="AC1541" s="302">
        <v>0</v>
      </c>
      <c r="AD1541" s="302">
        <v>0</v>
      </c>
      <c r="AE1541" s="302">
        <v>0</v>
      </c>
      <c r="AF1541" s="302">
        <v>0</v>
      </c>
      <c r="AG1541" s="302">
        <v>0</v>
      </c>
      <c r="AH1541" s="348">
        <v>0</v>
      </c>
      <c r="AI1541" s="348">
        <v>0</v>
      </c>
      <c r="AJ1541" s="14"/>
    </row>
    <row r="1542" spans="2:36" outlineLevel="1" x14ac:dyDescent="0.2">
      <c r="C1542" s="119" t="s">
        <v>152</v>
      </c>
      <c r="D1542" s="329"/>
      <c r="E1542" s="124" t="s">
        <v>231</v>
      </c>
      <c r="F1542" s="329"/>
      <c r="G1542" s="329"/>
      <c r="H1542" s="329"/>
      <c r="I1542" s="330"/>
      <c r="J1542" s="330"/>
      <c r="K1542" s="330"/>
      <c r="L1542" s="330"/>
      <c r="M1542" s="330"/>
      <c r="N1542" s="330"/>
      <c r="O1542" s="330"/>
      <c r="P1542" s="330"/>
      <c r="Q1542" s="16" t="s">
        <v>110</v>
      </c>
      <c r="R1542" s="314">
        <v>0</v>
      </c>
      <c r="S1542" s="315">
        <v>0</v>
      </c>
      <c r="T1542" s="315">
        <v>0</v>
      </c>
      <c r="U1542" s="315">
        <v>0</v>
      </c>
      <c r="V1542" s="315">
        <v>0</v>
      </c>
      <c r="W1542" s="316">
        <v>0</v>
      </c>
      <c r="X1542" s="315">
        <v>0</v>
      </c>
      <c r="Y1542" s="315">
        <v>0</v>
      </c>
      <c r="Z1542" s="315">
        <v>0</v>
      </c>
      <c r="AA1542" s="315">
        <v>0</v>
      </c>
      <c r="AB1542" s="5">
        <v>0</v>
      </c>
      <c r="AC1542" s="5">
        <v>0</v>
      </c>
      <c r="AD1542" s="5">
        <v>0</v>
      </c>
      <c r="AE1542" s="5">
        <v>0</v>
      </c>
      <c r="AF1542" s="5">
        <v>0</v>
      </c>
      <c r="AG1542" s="5">
        <v>0</v>
      </c>
      <c r="AH1542" s="350">
        <v>0</v>
      </c>
      <c r="AI1542" s="350">
        <v>0</v>
      </c>
      <c r="AJ1542" s="14"/>
    </row>
    <row r="1543" spans="2:36" outlineLevel="1" x14ac:dyDescent="0.2">
      <c r="C1543" s="119" t="s">
        <v>152</v>
      </c>
      <c r="D1543" s="329"/>
      <c r="E1543" s="328" t="s">
        <v>230</v>
      </c>
      <c r="F1543" s="329"/>
      <c r="G1543" s="329"/>
      <c r="H1543" s="329"/>
      <c r="I1543" s="330"/>
      <c r="J1543" s="330"/>
      <c r="K1543" s="330"/>
      <c r="L1543" s="330"/>
      <c r="M1543" s="330"/>
      <c r="N1543" s="330"/>
      <c r="O1543" s="330"/>
      <c r="P1543" s="330"/>
      <c r="Q1543" s="16" t="s">
        <v>110</v>
      </c>
      <c r="R1543" s="314">
        <v>0</v>
      </c>
      <c r="S1543" s="315">
        <v>0</v>
      </c>
      <c r="T1543" s="315">
        <v>0</v>
      </c>
      <c r="U1543" s="315">
        <v>0</v>
      </c>
      <c r="V1543" s="315">
        <v>0</v>
      </c>
      <c r="W1543" s="316">
        <v>0</v>
      </c>
      <c r="X1543" s="315">
        <v>0</v>
      </c>
      <c r="Y1543" s="315">
        <v>0</v>
      </c>
      <c r="Z1543" s="315">
        <v>0</v>
      </c>
      <c r="AA1543" s="315">
        <v>0</v>
      </c>
      <c r="AB1543" s="5">
        <v>0</v>
      </c>
      <c r="AC1543" s="5">
        <v>0</v>
      </c>
      <c r="AD1543" s="5">
        <v>0</v>
      </c>
      <c r="AE1543" s="5">
        <v>0</v>
      </c>
      <c r="AF1543" s="5">
        <v>0</v>
      </c>
      <c r="AG1543" s="5">
        <v>0</v>
      </c>
      <c r="AH1543" s="350">
        <v>0</v>
      </c>
      <c r="AI1543" s="350">
        <v>0</v>
      </c>
      <c r="AJ1543" s="14"/>
    </row>
    <row r="1544" spans="2:36" outlineLevel="1" x14ac:dyDescent="0.2">
      <c r="C1544" s="119" t="s">
        <v>152</v>
      </c>
      <c r="D1544" s="329"/>
      <c r="E1544" s="328" t="s">
        <v>17</v>
      </c>
      <c r="F1544" s="329"/>
      <c r="G1544" s="329"/>
      <c r="H1544" s="329"/>
      <c r="I1544" s="330"/>
      <c r="J1544" s="330"/>
      <c r="K1544" s="330"/>
      <c r="L1544" s="330"/>
      <c r="M1544" s="330"/>
      <c r="N1544" s="330"/>
      <c r="O1544" s="330"/>
      <c r="P1544" s="330"/>
      <c r="Q1544" s="16" t="s">
        <v>110</v>
      </c>
      <c r="R1544" s="314"/>
      <c r="S1544" s="315"/>
      <c r="T1544" s="315"/>
      <c r="U1544" s="315"/>
      <c r="V1544" s="315"/>
      <c r="W1544" s="316"/>
      <c r="X1544" s="315"/>
      <c r="Y1544" s="315"/>
      <c r="Z1544" s="315"/>
      <c r="AA1544" s="315"/>
      <c r="AB1544" s="5"/>
      <c r="AC1544" s="5"/>
      <c r="AD1544" s="5"/>
      <c r="AE1544" s="5"/>
      <c r="AF1544" s="5"/>
      <c r="AG1544" s="5"/>
      <c r="AH1544" s="350"/>
      <c r="AI1544" s="350"/>
      <c r="AJ1544" s="14"/>
    </row>
    <row r="1545" spans="2:36" outlineLevel="1" x14ac:dyDescent="0.2">
      <c r="C1545" s="119" t="s">
        <v>152</v>
      </c>
      <c r="D1545" s="329"/>
      <c r="E1545" s="328" t="s">
        <v>266</v>
      </c>
      <c r="F1545" s="329"/>
      <c r="G1545" s="329"/>
      <c r="H1545" s="329"/>
      <c r="I1545" s="330"/>
      <c r="J1545" s="330"/>
      <c r="K1545" s="330"/>
      <c r="L1545" s="330"/>
      <c r="M1545" s="330"/>
      <c r="N1545" s="330"/>
      <c r="O1545" s="330"/>
      <c r="P1545" s="330"/>
      <c r="Q1545" s="16" t="s">
        <v>110</v>
      </c>
      <c r="R1545" s="314">
        <v>0</v>
      </c>
      <c r="S1545" s="315">
        <v>0</v>
      </c>
      <c r="T1545" s="315">
        <v>0</v>
      </c>
      <c r="U1545" s="315">
        <v>0</v>
      </c>
      <c r="V1545" s="315">
        <v>0</v>
      </c>
      <c r="W1545" s="316">
        <v>0</v>
      </c>
      <c r="X1545" s="315">
        <v>0</v>
      </c>
      <c r="Y1545" s="315">
        <v>0</v>
      </c>
      <c r="Z1545" s="315">
        <v>0</v>
      </c>
      <c r="AA1545" s="315">
        <v>0</v>
      </c>
      <c r="AB1545" s="5">
        <v>0</v>
      </c>
      <c r="AC1545" s="5">
        <v>0</v>
      </c>
      <c r="AD1545" s="5">
        <v>0</v>
      </c>
      <c r="AE1545" s="5">
        <v>0</v>
      </c>
      <c r="AF1545" s="5">
        <v>0</v>
      </c>
      <c r="AG1545" s="5">
        <v>0</v>
      </c>
      <c r="AH1545" s="350">
        <v>0</v>
      </c>
      <c r="AI1545" s="350">
        <v>0</v>
      </c>
      <c r="AJ1545" s="14"/>
    </row>
    <row r="1546" spans="2:36" outlineLevel="1" x14ac:dyDescent="0.2">
      <c r="C1546" s="119" t="s">
        <v>152</v>
      </c>
      <c r="D1546" s="329"/>
      <c r="E1546" s="328" t="s">
        <v>267</v>
      </c>
      <c r="F1546" s="329"/>
      <c r="G1546" s="329"/>
      <c r="H1546" s="329"/>
      <c r="I1546" s="330"/>
      <c r="J1546" s="330"/>
      <c r="K1546" s="330"/>
      <c r="L1546" s="330"/>
      <c r="M1546" s="330"/>
      <c r="N1546" s="330"/>
      <c r="O1546" s="330"/>
      <c r="P1546" s="330"/>
      <c r="Q1546" s="16" t="s">
        <v>110</v>
      </c>
      <c r="R1546" s="304">
        <v>0</v>
      </c>
      <c r="S1546" s="305">
        <v>0</v>
      </c>
      <c r="T1546" s="305">
        <v>0</v>
      </c>
      <c r="U1546" s="305">
        <v>0</v>
      </c>
      <c r="V1546" s="305">
        <v>0</v>
      </c>
      <c r="W1546" s="306">
        <v>0</v>
      </c>
      <c r="X1546" s="305">
        <v>0</v>
      </c>
      <c r="Y1546" s="305">
        <v>0</v>
      </c>
      <c r="Z1546" s="305">
        <v>0</v>
      </c>
      <c r="AA1546" s="305">
        <v>0</v>
      </c>
      <c r="AB1546" s="307">
        <v>0</v>
      </c>
      <c r="AC1546" s="307">
        <v>0</v>
      </c>
      <c r="AD1546" s="307">
        <v>0</v>
      </c>
      <c r="AE1546" s="307">
        <v>0</v>
      </c>
      <c r="AF1546" s="307">
        <v>0</v>
      </c>
      <c r="AG1546" s="307">
        <v>0</v>
      </c>
      <c r="AH1546" s="362">
        <v>0</v>
      </c>
      <c r="AI1546" s="362">
        <v>0</v>
      </c>
      <c r="AJ1546" s="14"/>
    </row>
    <row r="1547" spans="2:36" outlineLevel="1" x14ac:dyDescent="0.2">
      <c r="C1547" s="119" t="s">
        <v>152</v>
      </c>
      <c r="D1547" s="329"/>
      <c r="E1547" s="328" t="s">
        <v>301</v>
      </c>
      <c r="F1547" s="329"/>
      <c r="G1547" s="329"/>
      <c r="H1547" s="329"/>
      <c r="I1547" s="330"/>
      <c r="J1547" s="330"/>
      <c r="K1547" s="330"/>
      <c r="L1547" s="330"/>
      <c r="M1547" s="330"/>
      <c r="N1547" s="330"/>
      <c r="O1547" s="330"/>
      <c r="P1547" s="330"/>
      <c r="Q1547" s="16"/>
      <c r="R1547" s="5"/>
      <c r="S1547" s="5"/>
      <c r="T1547" s="5"/>
      <c r="U1547" s="5"/>
      <c r="V1547" s="5"/>
      <c r="W1547" s="5"/>
      <c r="X1547" s="5"/>
      <c r="Y1547" s="5"/>
      <c r="Z1547" s="5"/>
      <c r="AA1547" s="5"/>
      <c r="AB1547" s="5"/>
      <c r="AC1547" s="5"/>
      <c r="AD1547" s="5"/>
      <c r="AE1547" s="5"/>
      <c r="AF1547" s="5"/>
      <c r="AG1547" s="5"/>
      <c r="AH1547" s="5"/>
      <c r="AI1547" s="5"/>
      <c r="AJ1547" s="14"/>
    </row>
    <row r="1548" spans="2:36" outlineLevel="1" x14ac:dyDescent="0.2">
      <c r="C1548" s="119" t="s">
        <v>152</v>
      </c>
      <c r="D1548" s="329"/>
      <c r="F1548" s="329" t="s">
        <v>270</v>
      </c>
      <c r="G1548" s="329"/>
      <c r="H1548" s="329"/>
      <c r="I1548" s="330"/>
      <c r="J1548" s="330"/>
      <c r="K1548" s="330"/>
      <c r="L1548" s="330"/>
      <c r="M1548" s="330"/>
      <c r="N1548" s="330"/>
      <c r="O1548" s="330"/>
      <c r="P1548" s="330"/>
      <c r="Q1548" s="16" t="s">
        <v>110</v>
      </c>
      <c r="R1548" s="314">
        <v>0</v>
      </c>
      <c r="S1548" s="315">
        <v>0</v>
      </c>
      <c r="T1548" s="315">
        <v>0</v>
      </c>
      <c r="U1548" s="315">
        <v>0</v>
      </c>
      <c r="V1548" s="315">
        <v>0</v>
      </c>
      <c r="W1548" s="316">
        <v>0</v>
      </c>
      <c r="X1548" s="315">
        <v>0</v>
      </c>
      <c r="Y1548" s="315">
        <v>0</v>
      </c>
      <c r="Z1548" s="315">
        <v>0</v>
      </c>
      <c r="AA1548" s="315">
        <v>0</v>
      </c>
      <c r="AB1548" s="5">
        <v>0</v>
      </c>
      <c r="AC1548" s="5">
        <v>0</v>
      </c>
      <c r="AD1548" s="5">
        <v>0</v>
      </c>
      <c r="AE1548" s="5">
        <v>0</v>
      </c>
      <c r="AF1548" s="5">
        <v>0</v>
      </c>
      <c r="AG1548" s="5">
        <v>0</v>
      </c>
      <c r="AH1548" s="350">
        <v>0</v>
      </c>
      <c r="AI1548" s="350">
        <v>0</v>
      </c>
      <c r="AJ1548" s="14"/>
    </row>
    <row r="1549" spans="2:36" outlineLevel="1" x14ac:dyDescent="0.2">
      <c r="C1549" s="119" t="s">
        <v>152</v>
      </c>
      <c r="D1549" s="329"/>
      <c r="E1549" s="329"/>
      <c r="F1549" s="329" t="s">
        <v>271</v>
      </c>
      <c r="G1549" s="329"/>
      <c r="H1549" s="329"/>
      <c r="I1549" s="330"/>
      <c r="J1549" s="330"/>
      <c r="K1549" s="330"/>
      <c r="L1549" s="330"/>
      <c r="M1549" s="330"/>
      <c r="N1549" s="330"/>
      <c r="O1549" s="330"/>
      <c r="P1549" s="330"/>
      <c r="Q1549" s="16" t="s">
        <v>110</v>
      </c>
      <c r="R1549" s="314">
        <v>0</v>
      </c>
      <c r="S1549" s="315">
        <v>0</v>
      </c>
      <c r="T1549" s="315">
        <v>0</v>
      </c>
      <c r="U1549" s="315">
        <v>0</v>
      </c>
      <c r="V1549" s="315">
        <v>0</v>
      </c>
      <c r="W1549" s="316">
        <v>0</v>
      </c>
      <c r="X1549" s="315">
        <v>0</v>
      </c>
      <c r="Y1549" s="315">
        <v>0</v>
      </c>
      <c r="Z1549" s="315">
        <v>0</v>
      </c>
      <c r="AA1549" s="315">
        <v>0</v>
      </c>
      <c r="AB1549" s="5">
        <v>0</v>
      </c>
      <c r="AC1549" s="5">
        <v>0</v>
      </c>
      <c r="AD1549" s="5">
        <v>0</v>
      </c>
      <c r="AE1549" s="5">
        <v>0</v>
      </c>
      <c r="AF1549" s="5">
        <v>0</v>
      </c>
      <c r="AG1549" s="5">
        <v>0</v>
      </c>
      <c r="AH1549" s="350">
        <v>0</v>
      </c>
      <c r="AI1549" s="350">
        <v>0</v>
      </c>
      <c r="AJ1549" s="14"/>
    </row>
    <row r="1550" spans="2:36" outlineLevel="1" x14ac:dyDescent="0.2">
      <c r="C1550" s="119" t="s">
        <v>152</v>
      </c>
      <c r="D1550" s="329"/>
      <c r="E1550" s="329"/>
      <c r="F1550" s="329" t="s">
        <v>290</v>
      </c>
      <c r="G1550" s="329"/>
      <c r="H1550" s="329"/>
      <c r="I1550" s="330"/>
      <c r="J1550" s="330"/>
      <c r="K1550" s="330"/>
      <c r="L1550" s="330"/>
      <c r="M1550" s="330"/>
      <c r="N1550" s="330"/>
      <c r="O1550" s="330"/>
      <c r="P1550" s="330"/>
      <c r="Q1550" s="16" t="s">
        <v>110</v>
      </c>
      <c r="R1550" s="304">
        <v>0</v>
      </c>
      <c r="S1550" s="305">
        <v>0</v>
      </c>
      <c r="T1550" s="305">
        <v>0</v>
      </c>
      <c r="U1550" s="305">
        <v>0</v>
      </c>
      <c r="V1550" s="305">
        <v>0</v>
      </c>
      <c r="W1550" s="306">
        <v>0</v>
      </c>
      <c r="X1550" s="305">
        <v>0</v>
      </c>
      <c r="Y1550" s="305">
        <v>0</v>
      </c>
      <c r="Z1550" s="305">
        <v>0</v>
      </c>
      <c r="AA1550" s="305">
        <v>0</v>
      </c>
      <c r="AB1550" s="307">
        <v>0</v>
      </c>
      <c r="AC1550" s="307">
        <v>0</v>
      </c>
      <c r="AD1550" s="307">
        <v>0</v>
      </c>
      <c r="AE1550" s="307">
        <v>0</v>
      </c>
      <c r="AF1550" s="307">
        <v>0</v>
      </c>
      <c r="AG1550" s="307">
        <v>0</v>
      </c>
      <c r="AH1550" s="362">
        <v>0</v>
      </c>
      <c r="AI1550" s="362">
        <v>0</v>
      </c>
      <c r="AJ1550" s="14"/>
    </row>
    <row r="1551" spans="2:36" outlineLevel="1" x14ac:dyDescent="0.2">
      <c r="C1551" s="119" t="s">
        <v>152</v>
      </c>
      <c r="D1551" s="329"/>
      <c r="E1551" s="329"/>
      <c r="F1551" s="363" t="s">
        <v>302</v>
      </c>
      <c r="G1551" s="364"/>
      <c r="H1551" s="364"/>
      <c r="I1551" s="365"/>
      <c r="J1551" s="365"/>
      <c r="K1551" s="365"/>
      <c r="L1551" s="365"/>
      <c r="M1551" s="365"/>
      <c r="N1551" s="365"/>
      <c r="O1551" s="365"/>
      <c r="P1551" s="365"/>
      <c r="Q1551" s="366" t="s">
        <v>110</v>
      </c>
      <c r="R1551" s="367">
        <v>0</v>
      </c>
      <c r="S1551" s="368">
        <v>0</v>
      </c>
      <c r="T1551" s="368">
        <v>0</v>
      </c>
      <c r="U1551" s="368">
        <v>0</v>
      </c>
      <c r="V1551" s="368">
        <v>0</v>
      </c>
      <c r="W1551" s="369">
        <v>0</v>
      </c>
      <c r="X1551" s="368">
        <v>0</v>
      </c>
      <c r="Y1551" s="368">
        <v>0</v>
      </c>
      <c r="Z1551" s="368">
        <v>0</v>
      </c>
      <c r="AA1551" s="368">
        <v>0</v>
      </c>
      <c r="AB1551" s="327">
        <v>0</v>
      </c>
      <c r="AC1551" s="327">
        <v>0</v>
      </c>
      <c r="AD1551" s="327">
        <v>0</v>
      </c>
      <c r="AE1551" s="327">
        <v>0</v>
      </c>
      <c r="AF1551" s="327">
        <v>0</v>
      </c>
      <c r="AG1551" s="327">
        <v>0</v>
      </c>
      <c r="AH1551" s="370">
        <v>0</v>
      </c>
      <c r="AI1551" s="370">
        <v>0</v>
      </c>
      <c r="AJ1551" s="14"/>
    </row>
    <row r="1552" spans="2:36" outlineLevel="1" x14ac:dyDescent="0.2">
      <c r="C1552" s="119" t="s">
        <v>152</v>
      </c>
      <c r="D1552" s="329"/>
      <c r="E1552" s="329"/>
      <c r="F1552" s="371" t="s">
        <v>303</v>
      </c>
      <c r="G1552" s="329"/>
      <c r="H1552" s="329"/>
      <c r="I1552" s="330"/>
      <c r="J1552" s="330"/>
      <c r="K1552" s="330"/>
      <c r="L1552" s="330"/>
      <c r="M1552" s="330"/>
      <c r="N1552" s="330"/>
      <c r="O1552" s="330"/>
      <c r="P1552" s="330"/>
      <c r="Q1552" s="16" t="s">
        <v>110</v>
      </c>
      <c r="R1552" s="314">
        <v>0</v>
      </c>
      <c r="S1552" s="315">
        <v>0</v>
      </c>
      <c r="T1552" s="315">
        <v>0</v>
      </c>
      <c r="U1552" s="315">
        <v>0</v>
      </c>
      <c r="V1552" s="315">
        <v>0</v>
      </c>
      <c r="W1552" s="316">
        <v>0</v>
      </c>
      <c r="X1552" s="315">
        <v>0</v>
      </c>
      <c r="Y1552" s="315">
        <v>0</v>
      </c>
      <c r="Z1552" s="315">
        <v>0</v>
      </c>
      <c r="AA1552" s="315">
        <v>0</v>
      </c>
      <c r="AB1552" s="5">
        <v>0</v>
      </c>
      <c r="AC1552" s="5">
        <v>0</v>
      </c>
      <c r="AD1552" s="5">
        <v>0</v>
      </c>
      <c r="AE1552" s="5">
        <v>0</v>
      </c>
      <c r="AF1552" s="5">
        <v>0</v>
      </c>
      <c r="AG1552" s="5">
        <v>0</v>
      </c>
      <c r="AH1552" s="350">
        <v>0</v>
      </c>
      <c r="AI1552" s="350">
        <v>0</v>
      </c>
      <c r="AJ1552" s="14"/>
    </row>
    <row r="1553" spans="2:36" outlineLevel="1" x14ac:dyDescent="0.2">
      <c r="C1553" s="119" t="s">
        <v>152</v>
      </c>
      <c r="D1553" s="329"/>
      <c r="E1553" s="329"/>
      <c r="F1553" s="372"/>
      <c r="G1553" s="329"/>
      <c r="H1553" s="329"/>
      <c r="I1553" s="330"/>
      <c r="J1553" s="330"/>
      <c r="K1553" s="330"/>
      <c r="L1553" s="330"/>
      <c r="M1553" s="330"/>
      <c r="N1553" s="330"/>
      <c r="O1553" s="330"/>
      <c r="P1553" s="330"/>
      <c r="Q1553" s="16"/>
      <c r="R1553" s="304"/>
      <c r="S1553" s="305"/>
      <c r="T1553" s="305"/>
      <c r="U1553" s="305"/>
      <c r="V1553" s="305"/>
      <c r="W1553" s="306"/>
      <c r="X1553" s="305"/>
      <c r="Y1553" s="305"/>
      <c r="Z1553" s="305"/>
      <c r="AA1553" s="305"/>
      <c r="AB1553" s="307"/>
      <c r="AC1553" s="307"/>
      <c r="AD1553" s="307"/>
      <c r="AE1553" s="307"/>
      <c r="AF1553" s="307"/>
      <c r="AG1553" s="307"/>
      <c r="AH1553" s="362"/>
      <c r="AI1553" s="362"/>
      <c r="AJ1553" s="14"/>
    </row>
    <row r="1554" spans="2:36" outlineLevel="1" x14ac:dyDescent="0.2">
      <c r="C1554" s="119" t="s">
        <v>152</v>
      </c>
      <c r="D1554" s="329"/>
      <c r="E1554" s="329"/>
      <c r="F1554" s="329"/>
      <c r="G1554" s="329"/>
      <c r="H1554" s="329"/>
      <c r="I1554" s="330"/>
      <c r="J1554" s="330"/>
      <c r="K1554" s="330"/>
      <c r="L1554" s="330"/>
      <c r="M1554" s="330"/>
      <c r="N1554" s="330"/>
      <c r="O1554" s="330"/>
      <c r="P1554" s="330"/>
      <c r="Q1554" s="330"/>
      <c r="R1554" s="330"/>
      <c r="S1554" s="329"/>
      <c r="T1554" s="329"/>
      <c r="U1554" s="330"/>
      <c r="V1554" s="330"/>
      <c r="W1554" s="330"/>
      <c r="X1554" s="329"/>
      <c r="Y1554" s="329"/>
      <c r="Z1554" s="330"/>
      <c r="AA1554" s="329"/>
      <c r="AB1554" s="329"/>
      <c r="AC1554" s="329"/>
      <c r="AD1554" s="329"/>
      <c r="AE1554" s="329"/>
      <c r="AF1554" s="329"/>
      <c r="AG1554" s="329"/>
      <c r="AH1554" s="329"/>
      <c r="AI1554" s="329"/>
      <c r="AJ1554" s="14"/>
    </row>
    <row r="1555" spans="2:36" s="11" customFormat="1" outlineLevel="1" x14ac:dyDescent="0.2">
      <c r="B1555" s="310"/>
      <c r="C1555" s="119" t="s">
        <v>152</v>
      </c>
      <c r="E1555" s="120" t="s">
        <v>304</v>
      </c>
      <c r="F1555" s="121"/>
      <c r="G1555" s="121"/>
      <c r="H1555" s="121"/>
      <c r="I1555" s="121"/>
      <c r="J1555" s="121"/>
      <c r="K1555" s="121"/>
      <c r="L1555" s="121"/>
      <c r="M1555" s="121"/>
      <c r="N1555" s="121"/>
      <c r="O1555" s="121"/>
      <c r="P1555" s="121"/>
      <c r="Q1555" s="122"/>
      <c r="R1555" s="123"/>
      <c r="S1555" s="123"/>
      <c r="T1555" s="123"/>
      <c r="U1555" s="123"/>
      <c r="V1555" s="123"/>
      <c r="W1555" s="123"/>
      <c r="X1555" s="123"/>
      <c r="Y1555" s="123"/>
      <c r="Z1555" s="123"/>
      <c r="AA1555" s="123"/>
      <c r="AB1555" s="123"/>
      <c r="AC1555" s="123"/>
      <c r="AD1555" s="123"/>
      <c r="AE1555" s="123"/>
      <c r="AF1555" s="123"/>
      <c r="AG1555" s="123"/>
      <c r="AH1555" s="123"/>
      <c r="AI1555" s="123"/>
    </row>
    <row r="1556" spans="2:36" s="11" customFormat="1" outlineLevel="1" x14ac:dyDescent="0.2">
      <c r="B1556" s="310"/>
      <c r="C1556" s="119" t="s">
        <v>152</v>
      </c>
      <c r="E1556" s="373" t="s">
        <v>305</v>
      </c>
      <c r="F1556" s="309"/>
      <c r="G1556" s="309"/>
      <c r="H1556" s="309"/>
      <c r="I1556" s="309"/>
      <c r="J1556" s="309"/>
      <c r="K1556" s="309"/>
      <c r="L1556" s="309"/>
      <c r="M1556" s="309"/>
      <c r="N1556" s="309"/>
      <c r="O1556" s="309"/>
      <c r="P1556" s="309"/>
      <c r="Q1556" s="360"/>
      <c r="R1556" s="361"/>
      <c r="S1556" s="361"/>
      <c r="T1556" s="361"/>
      <c r="U1556" s="361"/>
      <c r="V1556" s="361"/>
      <c r="W1556" s="361"/>
      <c r="X1556" s="361"/>
      <c r="Y1556" s="361"/>
      <c r="Z1556" s="361"/>
      <c r="AA1556" s="361"/>
      <c r="AB1556" s="361"/>
      <c r="AC1556" s="361"/>
      <c r="AD1556" s="361"/>
      <c r="AE1556" s="361"/>
      <c r="AF1556" s="361"/>
      <c r="AG1556" s="361"/>
      <c r="AH1556" s="361"/>
      <c r="AI1556" s="361"/>
    </row>
    <row r="1557" spans="2:36" outlineLevel="1" x14ac:dyDescent="0.2">
      <c r="C1557" s="119" t="s">
        <v>152</v>
      </c>
      <c r="D1557" s="329"/>
      <c r="E1557" s="329"/>
      <c r="F1557" s="329" t="s">
        <v>306</v>
      </c>
      <c r="G1557" s="329"/>
      <c r="H1557" s="329"/>
      <c r="I1557" s="330"/>
      <c r="J1557" s="330"/>
      <c r="K1557" s="330"/>
      <c r="L1557" s="330"/>
      <c r="M1557" s="330"/>
      <c r="N1557" s="330"/>
      <c r="O1557" s="330"/>
      <c r="P1557" s="330"/>
      <c r="Q1557" s="16" t="s">
        <v>110</v>
      </c>
      <c r="R1557" s="374">
        <v>0</v>
      </c>
      <c r="S1557" s="375">
        <v>0</v>
      </c>
      <c r="T1557" s="375">
        <v>0</v>
      </c>
      <c r="U1557" s="376">
        <v>0</v>
      </c>
      <c r="V1557" s="376">
        <v>0</v>
      </c>
      <c r="W1557" s="377">
        <v>0</v>
      </c>
      <c r="X1557" s="375">
        <v>0</v>
      </c>
      <c r="Y1557" s="375">
        <v>0</v>
      </c>
      <c r="Z1557" s="376">
        <v>0</v>
      </c>
      <c r="AA1557" s="375">
        <v>0</v>
      </c>
      <c r="AB1557" s="378">
        <v>0</v>
      </c>
      <c r="AC1557" s="378">
        <v>0</v>
      </c>
      <c r="AD1557" s="378">
        <v>0</v>
      </c>
      <c r="AE1557" s="378">
        <v>0</v>
      </c>
      <c r="AF1557" s="378">
        <v>0</v>
      </c>
      <c r="AG1557" s="378">
        <v>0</v>
      </c>
      <c r="AH1557" s="379">
        <v>0</v>
      </c>
      <c r="AI1557" s="379">
        <v>0</v>
      </c>
      <c r="AJ1557" s="14"/>
    </row>
    <row r="1558" spans="2:36" outlineLevel="1" x14ac:dyDescent="0.2">
      <c r="C1558" s="119" t="s">
        <v>152</v>
      </c>
      <c r="D1558" s="329"/>
      <c r="E1558" s="329"/>
      <c r="F1558" s="329" t="s">
        <v>307</v>
      </c>
      <c r="G1558" s="329"/>
      <c r="H1558" s="329"/>
      <c r="I1558" s="330"/>
      <c r="J1558" s="330"/>
      <c r="K1558" s="330"/>
      <c r="L1558" s="330"/>
      <c r="M1558" s="330"/>
      <c r="N1558" s="330"/>
      <c r="O1558" s="330"/>
      <c r="P1558" s="330"/>
      <c r="Q1558" s="16" t="s">
        <v>110</v>
      </c>
      <c r="R1558" s="380"/>
      <c r="S1558" s="381"/>
      <c r="T1558" s="381"/>
      <c r="U1558" s="382"/>
      <c r="V1558" s="382"/>
      <c r="W1558" s="383"/>
      <c r="X1558" s="381"/>
      <c r="Y1558" s="381"/>
      <c r="Z1558" s="382"/>
      <c r="AA1558" s="381"/>
      <c r="AB1558" s="329"/>
      <c r="AC1558" s="329"/>
      <c r="AD1558" s="329"/>
      <c r="AE1558" s="329"/>
      <c r="AF1558" s="329"/>
      <c r="AG1558" s="329"/>
      <c r="AH1558" s="384"/>
      <c r="AI1558" s="384"/>
      <c r="AJ1558" s="14"/>
    </row>
    <row r="1559" spans="2:36" outlineLevel="1" x14ac:dyDescent="0.2">
      <c r="C1559" s="119" t="s">
        <v>152</v>
      </c>
      <c r="D1559" s="329"/>
      <c r="E1559" s="329"/>
      <c r="F1559" s="329" t="s">
        <v>308</v>
      </c>
      <c r="G1559" s="329"/>
      <c r="H1559" s="329"/>
      <c r="I1559" s="330"/>
      <c r="J1559" s="330"/>
      <c r="K1559" s="330"/>
      <c r="L1559" s="330"/>
      <c r="M1559" s="330"/>
      <c r="N1559" s="330"/>
      <c r="O1559" s="330"/>
      <c r="P1559" s="330"/>
      <c r="Q1559" s="16" t="s">
        <v>110</v>
      </c>
      <c r="R1559" s="380"/>
      <c r="S1559" s="381"/>
      <c r="T1559" s="381"/>
      <c r="U1559" s="382"/>
      <c r="V1559" s="382"/>
      <c r="W1559" s="383"/>
      <c r="X1559" s="381"/>
      <c r="Y1559" s="381"/>
      <c r="Z1559" s="382"/>
      <c r="AA1559" s="381"/>
      <c r="AB1559" s="329"/>
      <c r="AC1559" s="329"/>
      <c r="AD1559" s="329"/>
      <c r="AE1559" s="329"/>
      <c r="AF1559" s="329"/>
      <c r="AG1559" s="329"/>
      <c r="AH1559" s="384"/>
      <c r="AI1559" s="384"/>
      <c r="AJ1559" s="14"/>
    </row>
    <row r="1560" spans="2:36" outlineLevel="1" x14ac:dyDescent="0.2">
      <c r="C1560" s="119" t="s">
        <v>152</v>
      </c>
      <c r="D1560" s="329"/>
      <c r="E1560" s="329"/>
      <c r="F1560" s="329" t="s">
        <v>309</v>
      </c>
      <c r="G1560" s="329"/>
      <c r="H1560" s="329"/>
      <c r="I1560" s="330"/>
      <c r="J1560" s="330"/>
      <c r="K1560" s="330"/>
      <c r="L1560" s="330"/>
      <c r="M1560" s="330"/>
      <c r="N1560" s="330"/>
      <c r="O1560" s="330"/>
      <c r="P1560" s="330"/>
      <c r="Q1560" s="16" t="s">
        <v>110</v>
      </c>
      <c r="R1560" s="385"/>
      <c r="S1560" s="386"/>
      <c r="T1560" s="386"/>
      <c r="U1560" s="387"/>
      <c r="V1560" s="387"/>
      <c r="W1560" s="388"/>
      <c r="X1560" s="386"/>
      <c r="Y1560" s="386"/>
      <c r="Z1560" s="387"/>
      <c r="AA1560" s="386"/>
      <c r="AB1560" s="333"/>
      <c r="AC1560" s="333"/>
      <c r="AD1560" s="333"/>
      <c r="AE1560" s="333"/>
      <c r="AF1560" s="333"/>
      <c r="AG1560" s="333"/>
      <c r="AH1560" s="389"/>
      <c r="AI1560" s="389"/>
      <c r="AJ1560" s="14"/>
    </row>
    <row r="1561" spans="2:36" outlineLevel="1" x14ac:dyDescent="0.2">
      <c r="C1561" s="119" t="s">
        <v>152</v>
      </c>
      <c r="D1561" s="329"/>
      <c r="E1561" s="329"/>
      <c r="F1561" s="364" t="s">
        <v>310</v>
      </c>
      <c r="G1561" s="364"/>
      <c r="H1561" s="364"/>
      <c r="I1561" s="365"/>
      <c r="J1561" s="365"/>
      <c r="K1561" s="365"/>
      <c r="L1561" s="365"/>
      <c r="M1561" s="365"/>
      <c r="N1561" s="365"/>
      <c r="O1561" s="365"/>
      <c r="P1561" s="365"/>
      <c r="Q1561" s="366" t="s">
        <v>110</v>
      </c>
      <c r="R1561" s="390">
        <v>0</v>
      </c>
      <c r="S1561" s="391">
        <v>0</v>
      </c>
      <c r="T1561" s="391">
        <v>0</v>
      </c>
      <c r="U1561" s="390">
        <v>0</v>
      </c>
      <c r="V1561" s="390">
        <v>0</v>
      </c>
      <c r="W1561" s="390">
        <v>0</v>
      </c>
      <c r="X1561" s="391">
        <v>0</v>
      </c>
      <c r="Y1561" s="391">
        <v>0</v>
      </c>
      <c r="Z1561" s="390">
        <v>0</v>
      </c>
      <c r="AA1561" s="391">
        <v>0</v>
      </c>
      <c r="AB1561" s="391">
        <v>0</v>
      </c>
      <c r="AC1561" s="391">
        <v>0</v>
      </c>
      <c r="AD1561" s="391">
        <v>0</v>
      </c>
      <c r="AE1561" s="391">
        <v>0</v>
      </c>
      <c r="AF1561" s="391">
        <v>0</v>
      </c>
      <c r="AG1561" s="391">
        <v>0</v>
      </c>
      <c r="AH1561" s="391">
        <v>0</v>
      </c>
      <c r="AI1561" s="391">
        <v>0</v>
      </c>
      <c r="AJ1561" s="14"/>
    </row>
    <row r="1562" spans="2:36" outlineLevel="1" x14ac:dyDescent="0.2">
      <c r="C1562" s="119" t="s">
        <v>152</v>
      </c>
      <c r="D1562" s="329"/>
      <c r="E1562" s="329"/>
      <c r="F1562" s="329"/>
      <c r="G1562" s="329"/>
      <c r="H1562" s="329"/>
      <c r="I1562" s="330"/>
      <c r="J1562" s="330"/>
      <c r="K1562" s="330"/>
      <c r="L1562" s="330"/>
      <c r="M1562" s="330"/>
      <c r="N1562" s="330"/>
      <c r="O1562" s="330"/>
      <c r="P1562" s="330"/>
      <c r="Q1562" s="330"/>
      <c r="R1562" s="330"/>
      <c r="S1562" s="329"/>
      <c r="T1562" s="329"/>
      <c r="U1562" s="330"/>
      <c r="V1562" s="330"/>
      <c r="W1562" s="330"/>
      <c r="X1562" s="329"/>
      <c r="Y1562" s="329"/>
      <c r="Z1562" s="330"/>
      <c r="AA1562" s="329"/>
      <c r="AB1562" s="329"/>
      <c r="AC1562" s="329"/>
      <c r="AD1562" s="329"/>
      <c r="AE1562" s="329"/>
      <c r="AF1562" s="329"/>
      <c r="AG1562" s="329"/>
      <c r="AH1562" s="329"/>
      <c r="AI1562" s="329"/>
      <c r="AJ1562" s="14"/>
    </row>
    <row r="1563" spans="2:36" outlineLevel="1" x14ac:dyDescent="0.2">
      <c r="C1563" s="119" t="s">
        <v>152</v>
      </c>
      <c r="D1563" s="329"/>
      <c r="E1563" s="328" t="s">
        <v>311</v>
      </c>
      <c r="F1563" s="329"/>
      <c r="G1563" s="329"/>
      <c r="H1563" s="329"/>
      <c r="I1563" s="330"/>
      <c r="J1563" s="330"/>
      <c r="K1563" s="330"/>
      <c r="L1563" s="330"/>
      <c r="M1563" s="330"/>
      <c r="N1563" s="330"/>
      <c r="O1563" s="330"/>
      <c r="P1563" s="330"/>
      <c r="Q1563" s="330"/>
      <c r="R1563" s="330"/>
      <c r="S1563" s="329"/>
      <c r="T1563" s="329"/>
      <c r="U1563" s="330"/>
      <c r="V1563" s="330"/>
      <c r="W1563" s="330"/>
      <c r="X1563" s="329"/>
      <c r="Y1563" s="329"/>
      <c r="Z1563" s="330"/>
      <c r="AA1563" s="329"/>
      <c r="AB1563" s="329"/>
      <c r="AC1563" s="329"/>
      <c r="AD1563" s="329"/>
      <c r="AE1563" s="329"/>
      <c r="AF1563" s="329"/>
      <c r="AG1563" s="329"/>
      <c r="AH1563" s="329"/>
      <c r="AI1563" s="329"/>
      <c r="AJ1563" s="14"/>
    </row>
    <row r="1564" spans="2:36" outlineLevel="1" x14ac:dyDescent="0.2">
      <c r="C1564" s="119" t="s">
        <v>152</v>
      </c>
      <c r="D1564" s="329"/>
      <c r="E1564" s="329"/>
      <c r="F1564" s="329" t="s">
        <v>312</v>
      </c>
      <c r="G1564" s="329"/>
      <c r="H1564" s="329"/>
      <c r="I1564" s="330"/>
      <c r="J1564" s="330"/>
      <c r="K1564" s="330"/>
      <c r="L1564" s="330"/>
      <c r="M1564" s="330"/>
      <c r="N1564" s="330"/>
      <c r="O1564" s="330"/>
      <c r="P1564" s="330"/>
      <c r="Q1564" s="16" t="s">
        <v>110</v>
      </c>
      <c r="R1564" s="392">
        <v>0</v>
      </c>
      <c r="S1564" s="393">
        <v>0</v>
      </c>
      <c r="T1564" s="393">
        <v>0</v>
      </c>
      <c r="U1564" s="394">
        <v>0</v>
      </c>
      <c r="V1564" s="394">
        <v>0</v>
      </c>
      <c r="W1564" s="395">
        <v>0</v>
      </c>
      <c r="X1564" s="393">
        <v>0</v>
      </c>
      <c r="Y1564" s="393">
        <v>0</v>
      </c>
      <c r="Z1564" s="394">
        <v>0</v>
      </c>
      <c r="AA1564" s="393">
        <v>0</v>
      </c>
      <c r="AB1564" s="396">
        <v>0</v>
      </c>
      <c r="AC1564" s="396">
        <v>0</v>
      </c>
      <c r="AD1564" s="396">
        <v>0</v>
      </c>
      <c r="AE1564" s="396">
        <v>0</v>
      </c>
      <c r="AF1564" s="396">
        <v>0</v>
      </c>
      <c r="AG1564" s="396">
        <v>0</v>
      </c>
      <c r="AH1564" s="397">
        <v>0</v>
      </c>
      <c r="AI1564" s="397">
        <v>0</v>
      </c>
      <c r="AJ1564" s="14"/>
    </row>
    <row r="1565" spans="2:36" outlineLevel="1" x14ac:dyDescent="0.2">
      <c r="C1565" s="119" t="s">
        <v>152</v>
      </c>
      <c r="D1565" s="329"/>
      <c r="E1565" s="329"/>
      <c r="F1565" s="329" t="s">
        <v>313</v>
      </c>
      <c r="G1565" s="329"/>
      <c r="H1565" s="329"/>
      <c r="I1565" s="330"/>
      <c r="J1565" s="330"/>
      <c r="K1565" s="330"/>
      <c r="L1565" s="330"/>
      <c r="M1565" s="330"/>
      <c r="N1565" s="330"/>
      <c r="O1565" s="330"/>
      <c r="P1565" s="330"/>
      <c r="Q1565" s="16" t="s">
        <v>110</v>
      </c>
      <c r="R1565" s="380"/>
      <c r="S1565" s="381"/>
      <c r="T1565" s="381"/>
      <c r="U1565" s="382"/>
      <c r="V1565" s="382"/>
      <c r="W1565" s="383"/>
      <c r="X1565" s="381"/>
      <c r="Y1565" s="381"/>
      <c r="Z1565" s="382"/>
      <c r="AA1565" s="381"/>
      <c r="AB1565" s="329"/>
      <c r="AC1565" s="329"/>
      <c r="AD1565" s="329"/>
      <c r="AE1565" s="329"/>
      <c r="AF1565" s="329"/>
      <c r="AG1565" s="329"/>
      <c r="AH1565" s="384"/>
      <c r="AI1565" s="384"/>
      <c r="AJ1565" s="14"/>
    </row>
    <row r="1566" spans="2:36" outlineLevel="1" x14ac:dyDescent="0.2">
      <c r="C1566" s="119" t="s">
        <v>152</v>
      </c>
      <c r="D1566" s="329"/>
      <c r="E1566" s="329"/>
      <c r="F1566" s="329" t="s">
        <v>314</v>
      </c>
      <c r="G1566" s="329"/>
      <c r="H1566" s="329"/>
      <c r="I1566" s="330"/>
      <c r="J1566" s="330"/>
      <c r="K1566" s="330"/>
      <c r="L1566" s="330"/>
      <c r="M1566" s="330"/>
      <c r="N1566" s="330"/>
      <c r="O1566" s="330"/>
      <c r="P1566" s="330"/>
      <c r="Q1566" s="16" t="s">
        <v>110</v>
      </c>
      <c r="R1566" s="398">
        <v>0</v>
      </c>
      <c r="S1566" s="399">
        <v>0</v>
      </c>
      <c r="T1566" s="399">
        <v>0</v>
      </c>
      <c r="U1566" s="400">
        <v>0</v>
      </c>
      <c r="V1566" s="400">
        <v>0</v>
      </c>
      <c r="W1566" s="401">
        <v>0</v>
      </c>
      <c r="X1566" s="399">
        <v>0</v>
      </c>
      <c r="Y1566" s="399">
        <v>0</v>
      </c>
      <c r="Z1566" s="400">
        <v>0</v>
      </c>
      <c r="AA1566" s="399">
        <v>0</v>
      </c>
      <c r="AB1566" s="339">
        <v>0</v>
      </c>
      <c r="AC1566" s="339">
        <v>0</v>
      </c>
      <c r="AD1566" s="339">
        <v>0</v>
      </c>
      <c r="AE1566" s="339">
        <v>0</v>
      </c>
      <c r="AF1566" s="339">
        <v>0</v>
      </c>
      <c r="AG1566" s="339">
        <v>0</v>
      </c>
      <c r="AH1566" s="402">
        <v>0</v>
      </c>
      <c r="AI1566" s="402">
        <v>0</v>
      </c>
      <c r="AJ1566" s="14"/>
    </row>
    <row r="1567" spans="2:36" outlineLevel="1" x14ac:dyDescent="0.2">
      <c r="C1567" s="119" t="s">
        <v>152</v>
      </c>
      <c r="D1567" s="329"/>
      <c r="E1567" s="329"/>
      <c r="F1567" s="329" t="s">
        <v>315</v>
      </c>
      <c r="G1567" s="329"/>
      <c r="H1567" s="329"/>
      <c r="I1567" s="330"/>
      <c r="J1567" s="330"/>
      <c r="K1567" s="330"/>
      <c r="L1567" s="330"/>
      <c r="M1567" s="330"/>
      <c r="N1567" s="330"/>
      <c r="O1567" s="330"/>
      <c r="P1567" s="330"/>
      <c r="Q1567" s="16" t="s">
        <v>110</v>
      </c>
      <c r="R1567" s="304">
        <v>0</v>
      </c>
      <c r="S1567" s="305">
        <v>0</v>
      </c>
      <c r="T1567" s="305">
        <v>0</v>
      </c>
      <c r="U1567" s="305">
        <v>0</v>
      </c>
      <c r="V1567" s="305">
        <v>0</v>
      </c>
      <c r="W1567" s="306">
        <v>0</v>
      </c>
      <c r="X1567" s="305">
        <v>0</v>
      </c>
      <c r="Y1567" s="305">
        <v>0</v>
      </c>
      <c r="Z1567" s="305">
        <v>0</v>
      </c>
      <c r="AA1567" s="305">
        <v>0</v>
      </c>
      <c r="AB1567" s="307">
        <v>0</v>
      </c>
      <c r="AC1567" s="307">
        <v>0</v>
      </c>
      <c r="AD1567" s="307">
        <v>0</v>
      </c>
      <c r="AE1567" s="307">
        <v>0</v>
      </c>
      <c r="AF1567" s="307">
        <v>0</v>
      </c>
      <c r="AG1567" s="307">
        <v>0</v>
      </c>
      <c r="AH1567" s="362">
        <v>0</v>
      </c>
      <c r="AI1567" s="362">
        <v>0</v>
      </c>
      <c r="AJ1567" s="14"/>
    </row>
    <row r="1568" spans="2:36" outlineLevel="1" x14ac:dyDescent="0.2">
      <c r="C1568" s="119" t="s">
        <v>152</v>
      </c>
      <c r="D1568" s="329"/>
      <c r="E1568" s="329"/>
      <c r="F1568" s="364" t="s">
        <v>316</v>
      </c>
      <c r="G1568" s="364"/>
      <c r="H1568" s="364"/>
      <c r="I1568" s="365"/>
      <c r="J1568" s="365"/>
      <c r="K1568" s="365"/>
      <c r="L1568" s="365"/>
      <c r="M1568" s="365"/>
      <c r="N1568" s="365"/>
      <c r="O1568" s="365"/>
      <c r="P1568" s="365"/>
      <c r="Q1568" s="366" t="s">
        <v>110</v>
      </c>
      <c r="R1568" s="390">
        <v>0</v>
      </c>
      <c r="S1568" s="390">
        <v>0</v>
      </c>
      <c r="T1568" s="390">
        <v>0</v>
      </c>
      <c r="U1568" s="390">
        <v>0</v>
      </c>
      <c r="V1568" s="390">
        <v>0</v>
      </c>
      <c r="W1568" s="390">
        <v>0</v>
      </c>
      <c r="X1568" s="390">
        <v>0</v>
      </c>
      <c r="Y1568" s="390">
        <v>0</v>
      </c>
      <c r="Z1568" s="390">
        <v>0</v>
      </c>
      <c r="AA1568" s="390">
        <v>0</v>
      </c>
      <c r="AB1568" s="390">
        <v>0</v>
      </c>
      <c r="AC1568" s="390">
        <v>0</v>
      </c>
      <c r="AD1568" s="390">
        <v>0</v>
      </c>
      <c r="AE1568" s="390">
        <v>0</v>
      </c>
      <c r="AF1568" s="390">
        <v>0</v>
      </c>
      <c r="AG1568" s="390">
        <v>0</v>
      </c>
      <c r="AH1568" s="390">
        <v>0</v>
      </c>
      <c r="AI1568" s="390">
        <v>0</v>
      </c>
      <c r="AJ1568" s="14"/>
    </row>
    <row r="1569" spans="2:36" outlineLevel="1" x14ac:dyDescent="0.2">
      <c r="C1569" s="119" t="s">
        <v>152</v>
      </c>
      <c r="D1569" s="329"/>
      <c r="E1569" s="329"/>
      <c r="F1569" s="329"/>
      <c r="G1569" s="329"/>
      <c r="H1569" s="329"/>
      <c r="I1569" s="330"/>
      <c r="J1569" s="330"/>
      <c r="K1569" s="330"/>
      <c r="L1569" s="330"/>
      <c r="M1569" s="330"/>
      <c r="N1569" s="330"/>
      <c r="O1569" s="330"/>
      <c r="P1569" s="330"/>
      <c r="Q1569" s="330"/>
      <c r="R1569" s="330"/>
      <c r="S1569" s="329"/>
      <c r="T1569" s="329"/>
      <c r="U1569" s="330"/>
      <c r="V1569" s="330"/>
      <c r="W1569" s="330"/>
      <c r="X1569" s="329"/>
      <c r="Y1569" s="329"/>
      <c r="Z1569" s="330"/>
      <c r="AA1569" s="329"/>
      <c r="AB1569" s="329"/>
      <c r="AC1569" s="329"/>
      <c r="AD1569" s="329"/>
      <c r="AE1569" s="329"/>
      <c r="AF1569" s="329"/>
      <c r="AG1569" s="329"/>
      <c r="AH1569" s="329"/>
      <c r="AI1569" s="329"/>
      <c r="AJ1569" s="14"/>
    </row>
    <row r="1570" spans="2:36" s="310" customFormat="1" outlineLevel="1" x14ac:dyDescent="0.2">
      <c r="C1570" s="119" t="s">
        <v>152</v>
      </c>
      <c r="E1570" s="328" t="s">
        <v>317</v>
      </c>
      <c r="F1570" s="259"/>
      <c r="G1570" s="329"/>
      <c r="H1570" s="329"/>
      <c r="I1570" s="330"/>
      <c r="J1570" s="330"/>
      <c r="K1570" s="330"/>
      <c r="L1570" s="330"/>
      <c r="M1570" s="330"/>
      <c r="N1570" s="330"/>
      <c r="O1570" s="330"/>
      <c r="P1570" s="330"/>
      <c r="Q1570" s="16" t="s">
        <v>110</v>
      </c>
      <c r="R1570" s="340">
        <v>0</v>
      </c>
      <c r="S1570" s="341">
        <v>0</v>
      </c>
      <c r="T1570" s="341">
        <v>0</v>
      </c>
      <c r="U1570" s="341">
        <v>0</v>
      </c>
      <c r="V1570" s="341">
        <v>0</v>
      </c>
      <c r="W1570" s="342">
        <v>0</v>
      </c>
      <c r="X1570" s="341">
        <v>0</v>
      </c>
      <c r="Y1570" s="341">
        <v>0</v>
      </c>
      <c r="Z1570" s="341">
        <v>0</v>
      </c>
      <c r="AA1570" s="341">
        <v>0</v>
      </c>
      <c r="AB1570" s="343">
        <v>0</v>
      </c>
      <c r="AC1570" s="343">
        <v>0</v>
      </c>
      <c r="AD1570" s="343">
        <v>0</v>
      </c>
      <c r="AE1570" s="343">
        <v>0</v>
      </c>
      <c r="AF1570" s="343">
        <v>0</v>
      </c>
      <c r="AG1570" s="343">
        <v>0</v>
      </c>
      <c r="AH1570" s="344">
        <v>0</v>
      </c>
      <c r="AI1570" s="344">
        <v>0</v>
      </c>
      <c r="AJ1570" s="403"/>
    </row>
    <row r="1571" spans="2:36" outlineLevel="1" x14ac:dyDescent="0.2">
      <c r="C1571" s="119" t="s">
        <v>152</v>
      </c>
      <c r="D1571" s="259"/>
      <c r="E1571" s="259"/>
      <c r="G1571" s="259"/>
      <c r="H1571" s="259"/>
      <c r="I1571" s="16"/>
      <c r="J1571" s="16"/>
      <c r="K1571" s="16"/>
      <c r="L1571" s="16"/>
      <c r="M1571" s="16"/>
      <c r="N1571" s="16"/>
      <c r="O1571" s="16"/>
      <c r="P1571" s="16"/>
      <c r="Q1571" s="16"/>
      <c r="R1571" s="16"/>
      <c r="S1571" s="259"/>
      <c r="T1571" s="259"/>
      <c r="U1571" s="16"/>
      <c r="V1571" s="16"/>
      <c r="W1571" s="16"/>
      <c r="X1571" s="259"/>
      <c r="Y1571" s="259"/>
      <c r="Z1571" s="16"/>
      <c r="AA1571" s="259"/>
      <c r="AB1571" s="259"/>
      <c r="AC1571" s="259"/>
      <c r="AD1571" s="259"/>
      <c r="AE1571" s="259"/>
      <c r="AF1571" s="259"/>
      <c r="AG1571" s="259"/>
      <c r="AH1571" s="259"/>
      <c r="AI1571" s="259"/>
      <c r="AJ1571" s="14"/>
    </row>
    <row r="1572" spans="2:36" s="11" customFormat="1" outlineLevel="1" x14ac:dyDescent="0.2">
      <c r="B1572" s="310"/>
      <c r="C1572" s="119" t="s">
        <v>152</v>
      </c>
      <c r="E1572" s="120" t="s">
        <v>318</v>
      </c>
      <c r="F1572" s="121"/>
      <c r="G1572" s="121"/>
      <c r="H1572" s="121"/>
      <c r="I1572" s="121"/>
      <c r="J1572" s="121"/>
      <c r="K1572" s="121"/>
      <c r="L1572" s="121"/>
      <c r="M1572" s="121"/>
      <c r="N1572" s="121"/>
      <c r="O1572" s="121"/>
      <c r="P1572" s="121"/>
      <c r="Q1572" s="122"/>
      <c r="R1572" s="123"/>
      <c r="S1572" s="123"/>
      <c r="T1572" s="123"/>
      <c r="U1572" s="123"/>
      <c r="V1572" s="123"/>
      <c r="W1572" s="123"/>
      <c r="X1572" s="123"/>
      <c r="Y1572" s="123"/>
      <c r="Z1572" s="123"/>
      <c r="AA1572" s="123"/>
      <c r="AB1572" s="123"/>
      <c r="AC1572" s="123"/>
      <c r="AD1572" s="123"/>
      <c r="AE1572" s="123"/>
      <c r="AF1572" s="123"/>
      <c r="AG1572" s="123"/>
      <c r="AH1572" s="123"/>
      <c r="AI1572" s="123"/>
    </row>
    <row r="1573" spans="2:36" outlineLevel="1" x14ac:dyDescent="0.2">
      <c r="C1573" s="119" t="s">
        <v>152</v>
      </c>
      <c r="D1573" s="259"/>
      <c r="E1573" s="259"/>
      <c r="F1573" s="259"/>
      <c r="G1573" s="259"/>
      <c r="H1573" s="259"/>
      <c r="I1573" s="16"/>
      <c r="J1573" s="16"/>
      <c r="K1573" s="16"/>
      <c r="L1573" s="16"/>
      <c r="M1573" s="16"/>
      <c r="N1573" s="16"/>
      <c r="O1573" s="16"/>
      <c r="P1573" s="16"/>
      <c r="Q1573" s="16"/>
      <c r="R1573" s="16"/>
      <c r="S1573" s="259"/>
      <c r="T1573" s="259"/>
      <c r="U1573" s="16"/>
      <c r="V1573" s="16"/>
      <c r="W1573" s="16"/>
      <c r="X1573" s="259"/>
      <c r="Y1573" s="259"/>
      <c r="Z1573" s="16"/>
      <c r="AA1573" s="259"/>
      <c r="AB1573" s="259"/>
      <c r="AC1573" s="259"/>
      <c r="AD1573" s="259"/>
      <c r="AE1573" s="259"/>
      <c r="AF1573" s="259"/>
      <c r="AG1573" s="259"/>
      <c r="AH1573" s="259"/>
      <c r="AI1573" s="259"/>
      <c r="AJ1573" s="14"/>
    </row>
    <row r="1574" spans="2:36" outlineLevel="1" x14ac:dyDescent="0.2">
      <c r="C1574" s="119" t="s">
        <v>152</v>
      </c>
      <c r="D1574" s="259"/>
      <c r="E1574" s="373" t="s">
        <v>319</v>
      </c>
      <c r="F1574" s="259"/>
      <c r="G1574" s="259"/>
      <c r="H1574" s="259"/>
      <c r="I1574" s="16"/>
      <c r="J1574" s="16"/>
      <c r="K1574" s="16"/>
      <c r="L1574" s="16"/>
      <c r="M1574" s="16"/>
      <c r="N1574" s="16"/>
      <c r="O1574" s="16"/>
      <c r="P1574" s="16"/>
      <c r="Q1574" s="16" t="s">
        <v>110</v>
      </c>
      <c r="R1574" s="340">
        <v>0</v>
      </c>
      <c r="S1574" s="341">
        <v>0</v>
      </c>
      <c r="T1574" s="341">
        <v>0</v>
      </c>
      <c r="U1574" s="341">
        <v>0</v>
      </c>
      <c r="V1574" s="341">
        <v>0</v>
      </c>
      <c r="W1574" s="342">
        <v>0</v>
      </c>
      <c r="X1574" s="341">
        <v>0</v>
      </c>
      <c r="Y1574" s="341">
        <v>0</v>
      </c>
      <c r="Z1574" s="341">
        <v>0</v>
      </c>
      <c r="AA1574" s="341">
        <v>0</v>
      </c>
      <c r="AB1574" s="343">
        <v>0</v>
      </c>
      <c r="AC1574" s="343">
        <v>0</v>
      </c>
      <c r="AD1574" s="343">
        <v>0</v>
      </c>
      <c r="AE1574" s="343">
        <v>0</v>
      </c>
      <c r="AF1574" s="343">
        <v>0</v>
      </c>
      <c r="AG1574" s="343">
        <v>0</v>
      </c>
      <c r="AH1574" s="344">
        <v>0</v>
      </c>
      <c r="AI1574" s="344">
        <v>0</v>
      </c>
      <c r="AJ1574" s="14"/>
    </row>
    <row r="1575" spans="2:36" outlineLevel="1" x14ac:dyDescent="0.2">
      <c r="C1575" s="119" t="s">
        <v>152</v>
      </c>
      <c r="D1575" s="259"/>
      <c r="E1575" s="373"/>
      <c r="F1575" s="259"/>
      <c r="G1575" s="259"/>
      <c r="H1575" s="259"/>
      <c r="I1575" s="16"/>
      <c r="J1575" s="16"/>
      <c r="K1575" s="16"/>
      <c r="L1575" s="16"/>
      <c r="M1575" s="16"/>
      <c r="N1575" s="16"/>
      <c r="O1575" s="16"/>
      <c r="P1575" s="16"/>
      <c r="Q1575" s="16"/>
      <c r="R1575" s="16"/>
      <c r="S1575" s="259"/>
      <c r="T1575" s="259"/>
      <c r="U1575" s="16"/>
      <c r="V1575" s="16"/>
      <c r="W1575" s="16"/>
      <c r="X1575" s="259"/>
      <c r="Y1575" s="259"/>
      <c r="Z1575" s="16"/>
      <c r="AA1575" s="259"/>
      <c r="AB1575" s="259"/>
      <c r="AC1575" s="259"/>
      <c r="AD1575" s="259"/>
      <c r="AE1575" s="259"/>
      <c r="AF1575" s="259"/>
      <c r="AG1575" s="259"/>
      <c r="AH1575" s="259"/>
      <c r="AI1575" s="259"/>
      <c r="AJ1575" s="14"/>
    </row>
    <row r="1576" spans="2:36" s="310" customFormat="1" outlineLevel="1" x14ac:dyDescent="0.2">
      <c r="C1576" s="119" t="s">
        <v>152</v>
      </c>
      <c r="D1576" s="329"/>
      <c r="E1576" s="328" t="s">
        <v>320</v>
      </c>
      <c r="F1576" s="329"/>
      <c r="G1576" s="329"/>
      <c r="H1576" s="329"/>
      <c r="I1576" s="330"/>
      <c r="J1576" s="330"/>
      <c r="K1576" s="330"/>
      <c r="L1576" s="330"/>
      <c r="M1576" s="330"/>
      <c r="N1576" s="330"/>
      <c r="O1576" s="330"/>
      <c r="P1576" s="330"/>
      <c r="Q1576" s="16" t="s">
        <v>110</v>
      </c>
      <c r="R1576" s="404">
        <v>0</v>
      </c>
      <c r="S1576" s="405">
        <v>0</v>
      </c>
      <c r="T1576" s="405">
        <v>0</v>
      </c>
      <c r="U1576" s="405">
        <v>0</v>
      </c>
      <c r="V1576" s="405">
        <v>0</v>
      </c>
      <c r="W1576" s="405">
        <v>0</v>
      </c>
      <c r="X1576" s="405">
        <v>0</v>
      </c>
      <c r="Y1576" s="405">
        <v>0</v>
      </c>
      <c r="Z1576" s="405">
        <v>0</v>
      </c>
      <c r="AA1576" s="405">
        <v>0</v>
      </c>
      <c r="AB1576" s="405">
        <v>0</v>
      </c>
      <c r="AC1576" s="405">
        <v>0</v>
      </c>
      <c r="AD1576" s="405">
        <v>0</v>
      </c>
      <c r="AE1576" s="405">
        <v>0</v>
      </c>
      <c r="AF1576" s="405">
        <v>0</v>
      </c>
      <c r="AG1576" s="405">
        <v>0</v>
      </c>
      <c r="AH1576" s="406">
        <v>0</v>
      </c>
      <c r="AI1576" s="406">
        <v>0</v>
      </c>
      <c r="AJ1576" s="403"/>
    </row>
    <row r="1577" spans="2:36" s="310" customFormat="1" outlineLevel="1" x14ac:dyDescent="0.2">
      <c r="D1577" s="329"/>
      <c r="E1577" s="329"/>
      <c r="F1577" s="329"/>
      <c r="G1577" s="329"/>
      <c r="H1577" s="329"/>
      <c r="I1577" s="330"/>
      <c r="J1577" s="330"/>
      <c r="K1577" s="330"/>
      <c r="L1577" s="330"/>
      <c r="M1577" s="330"/>
      <c r="N1577" s="330"/>
      <c r="O1577" s="330"/>
      <c r="P1577" s="330"/>
      <c r="Q1577" s="330"/>
      <c r="R1577" s="330"/>
      <c r="S1577" s="329"/>
      <c r="T1577" s="329"/>
      <c r="U1577" s="330"/>
      <c r="V1577" s="330"/>
      <c r="W1577" s="330"/>
      <c r="X1577" s="329"/>
      <c r="Y1577" s="329"/>
      <c r="Z1577" s="330"/>
      <c r="AA1577" s="329"/>
      <c r="AB1577" s="329"/>
      <c r="AC1577" s="329"/>
      <c r="AD1577" s="329"/>
      <c r="AE1577" s="329"/>
      <c r="AF1577" s="329"/>
      <c r="AG1577" s="329"/>
      <c r="AH1577" s="329"/>
      <c r="AI1577" s="329"/>
      <c r="AJ1577" s="403"/>
    </row>
    <row r="1578" spans="2:36" x14ac:dyDescent="0.2">
      <c r="C1578" s="116" t="s">
        <v>152</v>
      </c>
      <c r="D1578" s="67" t="s">
        <v>152</v>
      </c>
      <c r="E1578" s="67"/>
      <c r="F1578" s="67"/>
      <c r="G1578" s="67" t="s">
        <v>298</v>
      </c>
      <c r="H1578" s="102"/>
      <c r="I1578" s="67"/>
      <c r="J1578" s="67"/>
      <c r="K1578" s="102"/>
      <c r="L1578" s="67"/>
      <c r="M1578" s="67"/>
      <c r="N1578" s="67"/>
      <c r="O1578" s="67"/>
      <c r="P1578" s="67"/>
      <c r="Q1578" s="117" t="s">
        <v>110</v>
      </c>
      <c r="R1578" s="118">
        <v>0</v>
      </c>
      <c r="S1578" s="118">
        <v>0</v>
      </c>
      <c r="T1578" s="118">
        <v>0</v>
      </c>
      <c r="U1578" s="118">
        <v>0</v>
      </c>
      <c r="V1578" s="118">
        <v>0</v>
      </c>
      <c r="W1578" s="118">
        <v>0</v>
      </c>
      <c r="X1578" s="118">
        <v>0</v>
      </c>
      <c r="Y1578" s="118">
        <v>0</v>
      </c>
      <c r="Z1578" s="118">
        <v>0</v>
      </c>
      <c r="AA1578" s="118">
        <v>0</v>
      </c>
      <c r="AB1578" s="118">
        <v>0</v>
      </c>
      <c r="AC1578" s="118">
        <v>0</v>
      </c>
      <c r="AD1578" s="118">
        <v>0</v>
      </c>
      <c r="AE1578" s="118">
        <v>0</v>
      </c>
      <c r="AF1578" s="118">
        <v>0</v>
      </c>
      <c r="AG1578" s="118">
        <v>0</v>
      </c>
      <c r="AH1578" s="118">
        <v>0</v>
      </c>
      <c r="AI1578" s="118">
        <v>0</v>
      </c>
    </row>
    <row r="1579" spans="2:36" s="11" customFormat="1" outlineLevel="1" x14ac:dyDescent="0.2">
      <c r="B1579" s="310"/>
      <c r="C1579" s="119" t="s">
        <v>152</v>
      </c>
      <c r="E1579" s="120" t="s">
        <v>299</v>
      </c>
      <c r="F1579" s="121"/>
      <c r="G1579" s="121"/>
      <c r="H1579" s="121"/>
      <c r="I1579" s="121"/>
      <c r="J1579" s="121"/>
      <c r="K1579" s="121"/>
      <c r="L1579" s="121"/>
      <c r="M1579" s="121"/>
      <c r="N1579" s="121"/>
      <c r="O1579" s="121"/>
      <c r="P1579" s="121"/>
      <c r="Q1579" s="122"/>
      <c r="R1579" s="123"/>
      <c r="S1579" s="123"/>
      <c r="T1579" s="123"/>
      <c r="U1579" s="123"/>
      <c r="V1579" s="123"/>
      <c r="W1579" s="123"/>
      <c r="X1579" s="123"/>
      <c r="Y1579" s="123"/>
      <c r="Z1579" s="123"/>
      <c r="AA1579" s="123"/>
      <c r="AB1579" s="123"/>
      <c r="AC1579" s="123"/>
      <c r="AD1579" s="123"/>
      <c r="AE1579" s="123"/>
      <c r="AF1579" s="123"/>
      <c r="AG1579" s="123"/>
      <c r="AH1579" s="123"/>
      <c r="AI1579" s="123"/>
    </row>
    <row r="1580" spans="2:36" s="11" customFormat="1" outlineLevel="1" x14ac:dyDescent="0.2">
      <c r="B1580" s="310"/>
      <c r="C1580" s="119" t="s">
        <v>152</v>
      </c>
      <c r="E1580" s="359"/>
      <c r="F1580" s="309"/>
      <c r="G1580" s="309"/>
      <c r="H1580" s="309"/>
      <c r="I1580" s="309"/>
      <c r="J1580" s="309"/>
      <c r="K1580" s="309"/>
      <c r="L1580" s="309"/>
      <c r="M1580" s="309"/>
      <c r="N1580" s="309"/>
      <c r="O1580" s="309"/>
      <c r="P1580" s="309"/>
      <c r="Q1580" s="360"/>
      <c r="R1580" s="361"/>
      <c r="S1580" s="361"/>
      <c r="T1580" s="361"/>
      <c r="U1580" s="361"/>
      <c r="V1580" s="361"/>
      <c r="W1580" s="361"/>
      <c r="X1580" s="361"/>
      <c r="Y1580" s="361"/>
      <c r="Z1580" s="361"/>
      <c r="AA1580" s="361"/>
      <c r="AB1580" s="361"/>
      <c r="AC1580" s="361"/>
      <c r="AD1580" s="361"/>
      <c r="AE1580" s="361"/>
      <c r="AF1580" s="361"/>
      <c r="AG1580" s="361"/>
      <c r="AH1580" s="361"/>
      <c r="AI1580" s="361"/>
    </row>
    <row r="1581" spans="2:36" outlineLevel="1" x14ac:dyDescent="0.2">
      <c r="C1581" s="119" t="s">
        <v>152</v>
      </c>
      <c r="D1581" s="329"/>
      <c r="E1581" s="124" t="s">
        <v>300</v>
      </c>
      <c r="F1581" s="329"/>
      <c r="G1581" s="329"/>
      <c r="H1581" s="329"/>
      <c r="I1581" s="330"/>
      <c r="J1581" s="330"/>
      <c r="K1581" s="330"/>
      <c r="L1581" s="330"/>
      <c r="M1581" s="330"/>
      <c r="N1581" s="330"/>
      <c r="O1581" s="330"/>
      <c r="P1581" s="330"/>
      <c r="Q1581" s="16" t="s">
        <v>110</v>
      </c>
      <c r="R1581" s="299">
        <v>0</v>
      </c>
      <c r="S1581" s="300">
        <v>0</v>
      </c>
      <c r="T1581" s="300">
        <v>0</v>
      </c>
      <c r="U1581" s="300">
        <v>0</v>
      </c>
      <c r="V1581" s="300">
        <v>0</v>
      </c>
      <c r="W1581" s="301">
        <v>0</v>
      </c>
      <c r="X1581" s="300">
        <v>0</v>
      </c>
      <c r="Y1581" s="300">
        <v>0</v>
      </c>
      <c r="Z1581" s="300">
        <v>0</v>
      </c>
      <c r="AA1581" s="300">
        <v>0</v>
      </c>
      <c r="AB1581" s="302">
        <v>0</v>
      </c>
      <c r="AC1581" s="302">
        <v>0</v>
      </c>
      <c r="AD1581" s="302">
        <v>0</v>
      </c>
      <c r="AE1581" s="302">
        <v>0</v>
      </c>
      <c r="AF1581" s="302">
        <v>0</v>
      </c>
      <c r="AG1581" s="302">
        <v>0</v>
      </c>
      <c r="AH1581" s="348">
        <v>0</v>
      </c>
      <c r="AI1581" s="348">
        <v>0</v>
      </c>
      <c r="AJ1581" s="14"/>
    </row>
    <row r="1582" spans="2:36" outlineLevel="1" x14ac:dyDescent="0.2">
      <c r="C1582" s="119" t="s">
        <v>152</v>
      </c>
      <c r="D1582" s="329"/>
      <c r="E1582" s="124" t="s">
        <v>231</v>
      </c>
      <c r="F1582" s="329"/>
      <c r="G1582" s="329"/>
      <c r="H1582" s="329"/>
      <c r="I1582" s="330"/>
      <c r="J1582" s="330"/>
      <c r="K1582" s="330"/>
      <c r="L1582" s="330"/>
      <c r="M1582" s="330"/>
      <c r="N1582" s="330"/>
      <c r="O1582" s="330"/>
      <c r="P1582" s="330"/>
      <c r="Q1582" s="16" t="s">
        <v>110</v>
      </c>
      <c r="R1582" s="314">
        <v>0</v>
      </c>
      <c r="S1582" s="315">
        <v>0</v>
      </c>
      <c r="T1582" s="315">
        <v>0</v>
      </c>
      <c r="U1582" s="315">
        <v>0</v>
      </c>
      <c r="V1582" s="315">
        <v>0</v>
      </c>
      <c r="W1582" s="316">
        <v>0</v>
      </c>
      <c r="X1582" s="315">
        <v>0</v>
      </c>
      <c r="Y1582" s="315">
        <v>0</v>
      </c>
      <c r="Z1582" s="315">
        <v>0</v>
      </c>
      <c r="AA1582" s="315">
        <v>0</v>
      </c>
      <c r="AB1582" s="5">
        <v>0</v>
      </c>
      <c r="AC1582" s="5">
        <v>0</v>
      </c>
      <c r="AD1582" s="5">
        <v>0</v>
      </c>
      <c r="AE1582" s="5">
        <v>0</v>
      </c>
      <c r="AF1582" s="5">
        <v>0</v>
      </c>
      <c r="AG1582" s="5">
        <v>0</v>
      </c>
      <c r="AH1582" s="350">
        <v>0</v>
      </c>
      <c r="AI1582" s="350">
        <v>0</v>
      </c>
      <c r="AJ1582" s="14"/>
    </row>
    <row r="1583" spans="2:36" outlineLevel="1" x14ac:dyDescent="0.2">
      <c r="C1583" s="119" t="s">
        <v>152</v>
      </c>
      <c r="D1583" s="329"/>
      <c r="E1583" s="328" t="s">
        <v>230</v>
      </c>
      <c r="F1583" s="329"/>
      <c r="G1583" s="329"/>
      <c r="H1583" s="329"/>
      <c r="I1583" s="330"/>
      <c r="J1583" s="330"/>
      <c r="K1583" s="330"/>
      <c r="L1583" s="330"/>
      <c r="M1583" s="330"/>
      <c r="N1583" s="330"/>
      <c r="O1583" s="330"/>
      <c r="P1583" s="330"/>
      <c r="Q1583" s="16" t="s">
        <v>110</v>
      </c>
      <c r="R1583" s="314">
        <v>0</v>
      </c>
      <c r="S1583" s="315">
        <v>0</v>
      </c>
      <c r="T1583" s="315">
        <v>0</v>
      </c>
      <c r="U1583" s="315">
        <v>0</v>
      </c>
      <c r="V1583" s="315">
        <v>0</v>
      </c>
      <c r="W1583" s="316">
        <v>0</v>
      </c>
      <c r="X1583" s="315">
        <v>0</v>
      </c>
      <c r="Y1583" s="315">
        <v>0</v>
      </c>
      <c r="Z1583" s="315">
        <v>0</v>
      </c>
      <c r="AA1583" s="315">
        <v>0</v>
      </c>
      <c r="AB1583" s="5">
        <v>0</v>
      </c>
      <c r="AC1583" s="5">
        <v>0</v>
      </c>
      <c r="AD1583" s="5">
        <v>0</v>
      </c>
      <c r="AE1583" s="5">
        <v>0</v>
      </c>
      <c r="AF1583" s="5">
        <v>0</v>
      </c>
      <c r="AG1583" s="5">
        <v>0</v>
      </c>
      <c r="AH1583" s="350">
        <v>0</v>
      </c>
      <c r="AI1583" s="350">
        <v>0</v>
      </c>
      <c r="AJ1583" s="14"/>
    </row>
    <row r="1584" spans="2:36" outlineLevel="1" x14ac:dyDescent="0.2">
      <c r="C1584" s="119" t="s">
        <v>152</v>
      </c>
      <c r="D1584" s="329"/>
      <c r="E1584" s="328" t="s">
        <v>17</v>
      </c>
      <c r="F1584" s="329"/>
      <c r="G1584" s="329"/>
      <c r="H1584" s="329"/>
      <c r="I1584" s="330"/>
      <c r="J1584" s="330"/>
      <c r="K1584" s="330"/>
      <c r="L1584" s="330"/>
      <c r="M1584" s="330"/>
      <c r="N1584" s="330"/>
      <c r="O1584" s="330"/>
      <c r="P1584" s="330"/>
      <c r="Q1584" s="16" t="s">
        <v>110</v>
      </c>
      <c r="R1584" s="314"/>
      <c r="S1584" s="315"/>
      <c r="T1584" s="315"/>
      <c r="U1584" s="315"/>
      <c r="V1584" s="315"/>
      <c r="W1584" s="316"/>
      <c r="X1584" s="315"/>
      <c r="Y1584" s="315"/>
      <c r="Z1584" s="315"/>
      <c r="AA1584" s="315"/>
      <c r="AB1584" s="5"/>
      <c r="AC1584" s="5"/>
      <c r="AD1584" s="5"/>
      <c r="AE1584" s="5"/>
      <c r="AF1584" s="5"/>
      <c r="AG1584" s="5"/>
      <c r="AH1584" s="350"/>
      <c r="AI1584" s="350"/>
      <c r="AJ1584" s="14"/>
    </row>
    <row r="1585" spans="2:36" outlineLevel="1" x14ac:dyDescent="0.2">
      <c r="C1585" s="119" t="s">
        <v>152</v>
      </c>
      <c r="D1585" s="329"/>
      <c r="E1585" s="328" t="s">
        <v>266</v>
      </c>
      <c r="F1585" s="329"/>
      <c r="G1585" s="329"/>
      <c r="H1585" s="329"/>
      <c r="I1585" s="330"/>
      <c r="J1585" s="330"/>
      <c r="K1585" s="330"/>
      <c r="L1585" s="330"/>
      <c r="M1585" s="330"/>
      <c r="N1585" s="330"/>
      <c r="O1585" s="330"/>
      <c r="P1585" s="330"/>
      <c r="Q1585" s="16" t="s">
        <v>110</v>
      </c>
      <c r="R1585" s="314">
        <v>0</v>
      </c>
      <c r="S1585" s="315">
        <v>0</v>
      </c>
      <c r="T1585" s="315">
        <v>0</v>
      </c>
      <c r="U1585" s="315">
        <v>0</v>
      </c>
      <c r="V1585" s="315">
        <v>0</v>
      </c>
      <c r="W1585" s="316">
        <v>0</v>
      </c>
      <c r="X1585" s="315">
        <v>0</v>
      </c>
      <c r="Y1585" s="315">
        <v>0</v>
      </c>
      <c r="Z1585" s="315">
        <v>0</v>
      </c>
      <c r="AA1585" s="315">
        <v>0</v>
      </c>
      <c r="AB1585" s="5">
        <v>0</v>
      </c>
      <c r="AC1585" s="5">
        <v>0</v>
      </c>
      <c r="AD1585" s="5">
        <v>0</v>
      </c>
      <c r="AE1585" s="5">
        <v>0</v>
      </c>
      <c r="AF1585" s="5">
        <v>0</v>
      </c>
      <c r="AG1585" s="5">
        <v>0</v>
      </c>
      <c r="AH1585" s="350">
        <v>0</v>
      </c>
      <c r="AI1585" s="350">
        <v>0</v>
      </c>
      <c r="AJ1585" s="14"/>
    </row>
    <row r="1586" spans="2:36" outlineLevel="1" x14ac:dyDescent="0.2">
      <c r="C1586" s="119" t="s">
        <v>152</v>
      </c>
      <c r="D1586" s="329"/>
      <c r="E1586" s="328" t="s">
        <v>267</v>
      </c>
      <c r="F1586" s="329"/>
      <c r="G1586" s="329"/>
      <c r="H1586" s="329"/>
      <c r="I1586" s="330"/>
      <c r="J1586" s="330"/>
      <c r="K1586" s="330"/>
      <c r="L1586" s="330"/>
      <c r="M1586" s="330"/>
      <c r="N1586" s="330"/>
      <c r="O1586" s="330"/>
      <c r="P1586" s="330"/>
      <c r="Q1586" s="16" t="s">
        <v>110</v>
      </c>
      <c r="R1586" s="304">
        <v>0</v>
      </c>
      <c r="S1586" s="305">
        <v>0</v>
      </c>
      <c r="T1586" s="305">
        <v>0</v>
      </c>
      <c r="U1586" s="305">
        <v>0</v>
      </c>
      <c r="V1586" s="305">
        <v>0</v>
      </c>
      <c r="W1586" s="306">
        <v>0</v>
      </c>
      <c r="X1586" s="305">
        <v>0</v>
      </c>
      <c r="Y1586" s="305">
        <v>0</v>
      </c>
      <c r="Z1586" s="305">
        <v>0</v>
      </c>
      <c r="AA1586" s="305">
        <v>0</v>
      </c>
      <c r="AB1586" s="307">
        <v>0</v>
      </c>
      <c r="AC1586" s="307">
        <v>0</v>
      </c>
      <c r="AD1586" s="307">
        <v>0</v>
      </c>
      <c r="AE1586" s="307">
        <v>0</v>
      </c>
      <c r="AF1586" s="307">
        <v>0</v>
      </c>
      <c r="AG1586" s="307">
        <v>0</v>
      </c>
      <c r="AH1586" s="362">
        <v>0</v>
      </c>
      <c r="AI1586" s="362">
        <v>0</v>
      </c>
      <c r="AJ1586" s="14"/>
    </row>
    <row r="1587" spans="2:36" outlineLevel="1" x14ac:dyDescent="0.2">
      <c r="C1587" s="119" t="s">
        <v>152</v>
      </c>
      <c r="D1587" s="329"/>
      <c r="E1587" s="328" t="s">
        <v>301</v>
      </c>
      <c r="F1587" s="329"/>
      <c r="G1587" s="329"/>
      <c r="H1587" s="329"/>
      <c r="I1587" s="330"/>
      <c r="J1587" s="330"/>
      <c r="K1587" s="330"/>
      <c r="L1587" s="330"/>
      <c r="M1587" s="330"/>
      <c r="N1587" s="330"/>
      <c r="O1587" s="330"/>
      <c r="P1587" s="330"/>
      <c r="Q1587" s="16"/>
      <c r="R1587" s="5"/>
      <c r="S1587" s="5"/>
      <c r="T1587" s="5"/>
      <c r="U1587" s="5"/>
      <c r="V1587" s="5"/>
      <c r="W1587" s="5"/>
      <c r="X1587" s="5"/>
      <c r="Y1587" s="5"/>
      <c r="Z1587" s="5"/>
      <c r="AA1587" s="5"/>
      <c r="AB1587" s="5"/>
      <c r="AC1587" s="5"/>
      <c r="AD1587" s="5"/>
      <c r="AE1587" s="5"/>
      <c r="AF1587" s="5"/>
      <c r="AG1587" s="5"/>
      <c r="AH1587" s="5"/>
      <c r="AI1587" s="5"/>
      <c r="AJ1587" s="14"/>
    </row>
    <row r="1588" spans="2:36" outlineLevel="1" x14ac:dyDescent="0.2">
      <c r="C1588" s="119" t="s">
        <v>152</v>
      </c>
      <c r="D1588" s="329"/>
      <c r="F1588" s="329" t="s">
        <v>270</v>
      </c>
      <c r="G1588" s="329"/>
      <c r="H1588" s="329"/>
      <c r="I1588" s="330"/>
      <c r="J1588" s="330"/>
      <c r="K1588" s="330"/>
      <c r="L1588" s="330"/>
      <c r="M1588" s="330"/>
      <c r="N1588" s="330"/>
      <c r="O1588" s="330"/>
      <c r="P1588" s="330"/>
      <c r="Q1588" s="16" t="s">
        <v>110</v>
      </c>
      <c r="R1588" s="314">
        <v>0</v>
      </c>
      <c r="S1588" s="315">
        <v>0</v>
      </c>
      <c r="T1588" s="315">
        <v>0</v>
      </c>
      <c r="U1588" s="315">
        <v>0</v>
      </c>
      <c r="V1588" s="315">
        <v>0</v>
      </c>
      <c r="W1588" s="316">
        <v>0</v>
      </c>
      <c r="X1588" s="315">
        <v>0</v>
      </c>
      <c r="Y1588" s="315">
        <v>0</v>
      </c>
      <c r="Z1588" s="315">
        <v>0</v>
      </c>
      <c r="AA1588" s="315">
        <v>0</v>
      </c>
      <c r="AB1588" s="5">
        <v>0</v>
      </c>
      <c r="AC1588" s="5">
        <v>0</v>
      </c>
      <c r="AD1588" s="5">
        <v>0</v>
      </c>
      <c r="AE1588" s="5">
        <v>0</v>
      </c>
      <c r="AF1588" s="5">
        <v>0</v>
      </c>
      <c r="AG1588" s="5">
        <v>0</v>
      </c>
      <c r="AH1588" s="350">
        <v>0</v>
      </c>
      <c r="AI1588" s="350">
        <v>0</v>
      </c>
      <c r="AJ1588" s="14"/>
    </row>
    <row r="1589" spans="2:36" outlineLevel="1" x14ac:dyDescent="0.2">
      <c r="C1589" s="119" t="s">
        <v>152</v>
      </c>
      <c r="D1589" s="329"/>
      <c r="E1589" s="329"/>
      <c r="F1589" s="329" t="s">
        <v>271</v>
      </c>
      <c r="G1589" s="329"/>
      <c r="H1589" s="329"/>
      <c r="I1589" s="330"/>
      <c r="J1589" s="330"/>
      <c r="K1589" s="330"/>
      <c r="L1589" s="330"/>
      <c r="M1589" s="330"/>
      <c r="N1589" s="330"/>
      <c r="O1589" s="330"/>
      <c r="P1589" s="330"/>
      <c r="Q1589" s="16" t="s">
        <v>110</v>
      </c>
      <c r="R1589" s="314">
        <v>0</v>
      </c>
      <c r="S1589" s="315">
        <v>0</v>
      </c>
      <c r="T1589" s="315">
        <v>0</v>
      </c>
      <c r="U1589" s="315">
        <v>0</v>
      </c>
      <c r="V1589" s="315">
        <v>0</v>
      </c>
      <c r="W1589" s="316">
        <v>0</v>
      </c>
      <c r="X1589" s="315">
        <v>0</v>
      </c>
      <c r="Y1589" s="315">
        <v>0</v>
      </c>
      <c r="Z1589" s="315">
        <v>0</v>
      </c>
      <c r="AA1589" s="315">
        <v>0</v>
      </c>
      <c r="AB1589" s="5">
        <v>0</v>
      </c>
      <c r="AC1589" s="5">
        <v>0</v>
      </c>
      <c r="AD1589" s="5">
        <v>0</v>
      </c>
      <c r="AE1589" s="5">
        <v>0</v>
      </c>
      <c r="AF1589" s="5">
        <v>0</v>
      </c>
      <c r="AG1589" s="5">
        <v>0</v>
      </c>
      <c r="AH1589" s="350">
        <v>0</v>
      </c>
      <c r="AI1589" s="350">
        <v>0</v>
      </c>
      <c r="AJ1589" s="14"/>
    </row>
    <row r="1590" spans="2:36" outlineLevel="1" x14ac:dyDescent="0.2">
      <c r="C1590" s="119" t="s">
        <v>152</v>
      </c>
      <c r="D1590" s="329"/>
      <c r="E1590" s="329"/>
      <c r="F1590" s="329" t="s">
        <v>290</v>
      </c>
      <c r="G1590" s="329"/>
      <c r="H1590" s="329"/>
      <c r="I1590" s="330"/>
      <c r="J1590" s="330"/>
      <c r="K1590" s="330"/>
      <c r="L1590" s="330"/>
      <c r="M1590" s="330"/>
      <c r="N1590" s="330"/>
      <c r="O1590" s="330"/>
      <c r="P1590" s="330"/>
      <c r="Q1590" s="16" t="s">
        <v>110</v>
      </c>
      <c r="R1590" s="304">
        <v>0</v>
      </c>
      <c r="S1590" s="305">
        <v>0</v>
      </c>
      <c r="T1590" s="305">
        <v>0</v>
      </c>
      <c r="U1590" s="305">
        <v>0</v>
      </c>
      <c r="V1590" s="305">
        <v>0</v>
      </c>
      <c r="W1590" s="306">
        <v>0</v>
      </c>
      <c r="X1590" s="305">
        <v>0</v>
      </c>
      <c r="Y1590" s="305">
        <v>0</v>
      </c>
      <c r="Z1590" s="305">
        <v>0</v>
      </c>
      <c r="AA1590" s="305">
        <v>0</v>
      </c>
      <c r="AB1590" s="307">
        <v>0</v>
      </c>
      <c r="AC1590" s="307">
        <v>0</v>
      </c>
      <c r="AD1590" s="307">
        <v>0</v>
      </c>
      <c r="AE1590" s="307">
        <v>0</v>
      </c>
      <c r="AF1590" s="307">
        <v>0</v>
      </c>
      <c r="AG1590" s="307">
        <v>0</v>
      </c>
      <c r="AH1590" s="362">
        <v>0</v>
      </c>
      <c r="AI1590" s="362">
        <v>0</v>
      </c>
      <c r="AJ1590" s="14"/>
    </row>
    <row r="1591" spans="2:36" outlineLevel="1" x14ac:dyDescent="0.2">
      <c r="C1591" s="119" t="s">
        <v>152</v>
      </c>
      <c r="D1591" s="329"/>
      <c r="E1591" s="329"/>
      <c r="F1591" s="363" t="s">
        <v>302</v>
      </c>
      <c r="G1591" s="364"/>
      <c r="H1591" s="364"/>
      <c r="I1591" s="365"/>
      <c r="J1591" s="365"/>
      <c r="K1591" s="365"/>
      <c r="L1591" s="365"/>
      <c r="M1591" s="365"/>
      <c r="N1591" s="365"/>
      <c r="O1591" s="365"/>
      <c r="P1591" s="365"/>
      <c r="Q1591" s="366" t="s">
        <v>110</v>
      </c>
      <c r="R1591" s="367">
        <v>0</v>
      </c>
      <c r="S1591" s="368">
        <v>0</v>
      </c>
      <c r="T1591" s="368">
        <v>0</v>
      </c>
      <c r="U1591" s="368">
        <v>0</v>
      </c>
      <c r="V1591" s="368">
        <v>0</v>
      </c>
      <c r="W1591" s="369">
        <v>0</v>
      </c>
      <c r="X1591" s="368">
        <v>0</v>
      </c>
      <c r="Y1591" s="368">
        <v>0</v>
      </c>
      <c r="Z1591" s="368">
        <v>0</v>
      </c>
      <c r="AA1591" s="368">
        <v>0</v>
      </c>
      <c r="AB1591" s="327">
        <v>0</v>
      </c>
      <c r="AC1591" s="327">
        <v>0</v>
      </c>
      <c r="AD1591" s="327">
        <v>0</v>
      </c>
      <c r="AE1591" s="327">
        <v>0</v>
      </c>
      <c r="AF1591" s="327">
        <v>0</v>
      </c>
      <c r="AG1591" s="327">
        <v>0</v>
      </c>
      <c r="AH1591" s="370">
        <v>0</v>
      </c>
      <c r="AI1591" s="370">
        <v>0</v>
      </c>
      <c r="AJ1591" s="14"/>
    </row>
    <row r="1592" spans="2:36" outlineLevel="1" x14ac:dyDescent="0.2">
      <c r="C1592" s="119" t="s">
        <v>152</v>
      </c>
      <c r="D1592" s="329"/>
      <c r="E1592" s="329"/>
      <c r="F1592" s="371" t="s">
        <v>303</v>
      </c>
      <c r="G1592" s="329"/>
      <c r="H1592" s="329"/>
      <c r="I1592" s="330"/>
      <c r="J1592" s="330"/>
      <c r="K1592" s="330"/>
      <c r="L1592" s="330"/>
      <c r="M1592" s="330"/>
      <c r="N1592" s="330"/>
      <c r="O1592" s="330"/>
      <c r="P1592" s="330"/>
      <c r="Q1592" s="16" t="s">
        <v>110</v>
      </c>
      <c r="R1592" s="314">
        <v>0</v>
      </c>
      <c r="S1592" s="315">
        <v>0</v>
      </c>
      <c r="T1592" s="315">
        <v>0</v>
      </c>
      <c r="U1592" s="315">
        <v>0</v>
      </c>
      <c r="V1592" s="315">
        <v>0</v>
      </c>
      <c r="W1592" s="316">
        <v>0</v>
      </c>
      <c r="X1592" s="315">
        <v>0</v>
      </c>
      <c r="Y1592" s="315">
        <v>0</v>
      </c>
      <c r="Z1592" s="315">
        <v>0</v>
      </c>
      <c r="AA1592" s="315">
        <v>0</v>
      </c>
      <c r="AB1592" s="5">
        <v>0</v>
      </c>
      <c r="AC1592" s="5">
        <v>0</v>
      </c>
      <c r="AD1592" s="5">
        <v>0</v>
      </c>
      <c r="AE1592" s="5">
        <v>0</v>
      </c>
      <c r="AF1592" s="5">
        <v>0</v>
      </c>
      <c r="AG1592" s="5">
        <v>0</v>
      </c>
      <c r="AH1592" s="350">
        <v>0</v>
      </c>
      <c r="AI1592" s="350">
        <v>0</v>
      </c>
      <c r="AJ1592" s="14"/>
    </row>
    <row r="1593" spans="2:36" outlineLevel="1" x14ac:dyDescent="0.2">
      <c r="C1593" s="119" t="s">
        <v>152</v>
      </c>
      <c r="D1593" s="329"/>
      <c r="E1593" s="329"/>
      <c r="F1593" s="372"/>
      <c r="G1593" s="329"/>
      <c r="H1593" s="329"/>
      <c r="I1593" s="330"/>
      <c r="J1593" s="330"/>
      <c r="K1593" s="330"/>
      <c r="L1593" s="330"/>
      <c r="M1593" s="330"/>
      <c r="N1593" s="330"/>
      <c r="O1593" s="330"/>
      <c r="P1593" s="330"/>
      <c r="Q1593" s="16"/>
      <c r="R1593" s="304"/>
      <c r="S1593" s="305"/>
      <c r="T1593" s="305"/>
      <c r="U1593" s="305"/>
      <c r="V1593" s="305"/>
      <c r="W1593" s="306"/>
      <c r="X1593" s="305"/>
      <c r="Y1593" s="305"/>
      <c r="Z1593" s="305"/>
      <c r="AA1593" s="305"/>
      <c r="AB1593" s="307"/>
      <c r="AC1593" s="307"/>
      <c r="AD1593" s="307"/>
      <c r="AE1593" s="307"/>
      <c r="AF1593" s="307"/>
      <c r="AG1593" s="307"/>
      <c r="AH1593" s="362"/>
      <c r="AI1593" s="362"/>
      <c r="AJ1593" s="14"/>
    </row>
    <row r="1594" spans="2:36" outlineLevel="1" x14ac:dyDescent="0.2">
      <c r="C1594" s="119" t="s">
        <v>152</v>
      </c>
      <c r="D1594" s="329"/>
      <c r="E1594" s="329"/>
      <c r="F1594" s="329"/>
      <c r="G1594" s="329"/>
      <c r="H1594" s="329"/>
      <c r="I1594" s="330"/>
      <c r="J1594" s="330"/>
      <c r="K1594" s="330"/>
      <c r="L1594" s="330"/>
      <c r="M1594" s="330"/>
      <c r="N1594" s="330"/>
      <c r="O1594" s="330"/>
      <c r="P1594" s="330"/>
      <c r="Q1594" s="330"/>
      <c r="R1594" s="330"/>
      <c r="S1594" s="329"/>
      <c r="T1594" s="329"/>
      <c r="U1594" s="330"/>
      <c r="V1594" s="330"/>
      <c r="W1594" s="330"/>
      <c r="X1594" s="329"/>
      <c r="Y1594" s="329"/>
      <c r="Z1594" s="330"/>
      <c r="AA1594" s="329"/>
      <c r="AB1594" s="329"/>
      <c r="AC1594" s="329"/>
      <c r="AD1594" s="329"/>
      <c r="AE1594" s="329"/>
      <c r="AF1594" s="329"/>
      <c r="AG1594" s="329"/>
      <c r="AH1594" s="329"/>
      <c r="AI1594" s="329"/>
      <c r="AJ1594" s="14"/>
    </row>
    <row r="1595" spans="2:36" s="11" customFormat="1" outlineLevel="1" x14ac:dyDescent="0.2">
      <c r="B1595" s="310"/>
      <c r="C1595" s="119" t="s">
        <v>152</v>
      </c>
      <c r="E1595" s="120" t="s">
        <v>304</v>
      </c>
      <c r="F1595" s="121"/>
      <c r="G1595" s="121"/>
      <c r="H1595" s="121"/>
      <c r="I1595" s="121"/>
      <c r="J1595" s="121"/>
      <c r="K1595" s="121"/>
      <c r="L1595" s="121"/>
      <c r="M1595" s="121"/>
      <c r="N1595" s="121"/>
      <c r="O1595" s="121"/>
      <c r="P1595" s="121"/>
      <c r="Q1595" s="122"/>
      <c r="R1595" s="123"/>
      <c r="S1595" s="123"/>
      <c r="T1595" s="123"/>
      <c r="U1595" s="123"/>
      <c r="V1595" s="123"/>
      <c r="W1595" s="123"/>
      <c r="X1595" s="123"/>
      <c r="Y1595" s="123"/>
      <c r="Z1595" s="123"/>
      <c r="AA1595" s="123"/>
      <c r="AB1595" s="123"/>
      <c r="AC1595" s="123"/>
      <c r="AD1595" s="123"/>
      <c r="AE1595" s="123"/>
      <c r="AF1595" s="123"/>
      <c r="AG1595" s="123"/>
      <c r="AH1595" s="123"/>
      <c r="AI1595" s="123"/>
    </row>
    <row r="1596" spans="2:36" s="11" customFormat="1" outlineLevel="1" x14ac:dyDescent="0.2">
      <c r="B1596" s="310"/>
      <c r="C1596" s="119" t="s">
        <v>152</v>
      </c>
      <c r="E1596" s="373" t="s">
        <v>305</v>
      </c>
      <c r="F1596" s="309"/>
      <c r="G1596" s="309"/>
      <c r="H1596" s="309"/>
      <c r="I1596" s="309"/>
      <c r="J1596" s="309"/>
      <c r="K1596" s="309"/>
      <c r="L1596" s="309"/>
      <c r="M1596" s="309"/>
      <c r="N1596" s="309"/>
      <c r="O1596" s="309"/>
      <c r="P1596" s="309"/>
      <c r="Q1596" s="360"/>
      <c r="R1596" s="361"/>
      <c r="S1596" s="361"/>
      <c r="T1596" s="361"/>
      <c r="U1596" s="361"/>
      <c r="V1596" s="361"/>
      <c r="W1596" s="361"/>
      <c r="X1596" s="361"/>
      <c r="Y1596" s="361"/>
      <c r="Z1596" s="361"/>
      <c r="AA1596" s="361"/>
      <c r="AB1596" s="361"/>
      <c r="AC1596" s="361"/>
      <c r="AD1596" s="361"/>
      <c r="AE1596" s="361"/>
      <c r="AF1596" s="361"/>
      <c r="AG1596" s="361"/>
      <c r="AH1596" s="361"/>
      <c r="AI1596" s="361"/>
    </row>
    <row r="1597" spans="2:36" outlineLevel="1" x14ac:dyDescent="0.2">
      <c r="C1597" s="119" t="s">
        <v>152</v>
      </c>
      <c r="D1597" s="329"/>
      <c r="E1597" s="329"/>
      <c r="F1597" s="329" t="s">
        <v>306</v>
      </c>
      <c r="G1597" s="329"/>
      <c r="H1597" s="329"/>
      <c r="I1597" s="330"/>
      <c r="J1597" s="330"/>
      <c r="K1597" s="330"/>
      <c r="L1597" s="330"/>
      <c r="M1597" s="330"/>
      <c r="N1597" s="330"/>
      <c r="O1597" s="330"/>
      <c r="P1597" s="330"/>
      <c r="Q1597" s="16" t="s">
        <v>110</v>
      </c>
      <c r="R1597" s="374">
        <v>0</v>
      </c>
      <c r="S1597" s="375">
        <v>0</v>
      </c>
      <c r="T1597" s="375">
        <v>0</v>
      </c>
      <c r="U1597" s="376">
        <v>0</v>
      </c>
      <c r="V1597" s="376">
        <v>0</v>
      </c>
      <c r="W1597" s="377">
        <v>0</v>
      </c>
      <c r="X1597" s="375">
        <v>0</v>
      </c>
      <c r="Y1597" s="375">
        <v>0</v>
      </c>
      <c r="Z1597" s="376">
        <v>0</v>
      </c>
      <c r="AA1597" s="375">
        <v>0</v>
      </c>
      <c r="AB1597" s="378">
        <v>0</v>
      </c>
      <c r="AC1597" s="378">
        <v>0</v>
      </c>
      <c r="AD1597" s="378">
        <v>0</v>
      </c>
      <c r="AE1597" s="378">
        <v>0</v>
      </c>
      <c r="AF1597" s="378">
        <v>0</v>
      </c>
      <c r="AG1597" s="378">
        <v>0</v>
      </c>
      <c r="AH1597" s="379">
        <v>0</v>
      </c>
      <c r="AI1597" s="379">
        <v>0</v>
      </c>
      <c r="AJ1597" s="14"/>
    </row>
    <row r="1598" spans="2:36" outlineLevel="1" x14ac:dyDescent="0.2">
      <c r="C1598" s="119" t="s">
        <v>152</v>
      </c>
      <c r="D1598" s="329"/>
      <c r="E1598" s="329"/>
      <c r="F1598" s="329" t="s">
        <v>307</v>
      </c>
      <c r="G1598" s="329"/>
      <c r="H1598" s="329"/>
      <c r="I1598" s="330"/>
      <c r="J1598" s="330"/>
      <c r="K1598" s="330"/>
      <c r="L1598" s="330"/>
      <c r="M1598" s="330"/>
      <c r="N1598" s="330"/>
      <c r="O1598" s="330"/>
      <c r="P1598" s="330"/>
      <c r="Q1598" s="16" t="s">
        <v>110</v>
      </c>
      <c r="R1598" s="380"/>
      <c r="S1598" s="381"/>
      <c r="T1598" s="381"/>
      <c r="U1598" s="382"/>
      <c r="V1598" s="382"/>
      <c r="W1598" s="383"/>
      <c r="X1598" s="381"/>
      <c r="Y1598" s="381"/>
      <c r="Z1598" s="382"/>
      <c r="AA1598" s="381"/>
      <c r="AB1598" s="329"/>
      <c r="AC1598" s="329"/>
      <c r="AD1598" s="329"/>
      <c r="AE1598" s="329"/>
      <c r="AF1598" s="329"/>
      <c r="AG1598" s="329"/>
      <c r="AH1598" s="384"/>
      <c r="AI1598" s="384"/>
      <c r="AJ1598" s="14"/>
    </row>
    <row r="1599" spans="2:36" outlineLevel="1" x14ac:dyDescent="0.2">
      <c r="C1599" s="119" t="s">
        <v>152</v>
      </c>
      <c r="D1599" s="329"/>
      <c r="E1599" s="329"/>
      <c r="F1599" s="329" t="s">
        <v>308</v>
      </c>
      <c r="G1599" s="329"/>
      <c r="H1599" s="329"/>
      <c r="I1599" s="330"/>
      <c r="J1599" s="330"/>
      <c r="K1599" s="330"/>
      <c r="L1599" s="330"/>
      <c r="M1599" s="330"/>
      <c r="N1599" s="330"/>
      <c r="O1599" s="330"/>
      <c r="P1599" s="330"/>
      <c r="Q1599" s="16" t="s">
        <v>110</v>
      </c>
      <c r="R1599" s="380"/>
      <c r="S1599" s="381"/>
      <c r="T1599" s="381"/>
      <c r="U1599" s="382"/>
      <c r="V1599" s="382"/>
      <c r="W1599" s="383"/>
      <c r="X1599" s="381"/>
      <c r="Y1599" s="381"/>
      <c r="Z1599" s="382"/>
      <c r="AA1599" s="381"/>
      <c r="AB1599" s="329"/>
      <c r="AC1599" s="329"/>
      <c r="AD1599" s="329"/>
      <c r="AE1599" s="329"/>
      <c r="AF1599" s="329"/>
      <c r="AG1599" s="329"/>
      <c r="AH1599" s="384"/>
      <c r="AI1599" s="384"/>
      <c r="AJ1599" s="14"/>
    </row>
    <row r="1600" spans="2:36" outlineLevel="1" x14ac:dyDescent="0.2">
      <c r="C1600" s="119" t="s">
        <v>152</v>
      </c>
      <c r="D1600" s="329"/>
      <c r="E1600" s="329"/>
      <c r="F1600" s="329" t="s">
        <v>309</v>
      </c>
      <c r="G1600" s="329"/>
      <c r="H1600" s="329"/>
      <c r="I1600" s="330"/>
      <c r="J1600" s="330"/>
      <c r="K1600" s="330"/>
      <c r="L1600" s="330"/>
      <c r="M1600" s="330"/>
      <c r="N1600" s="330"/>
      <c r="O1600" s="330"/>
      <c r="P1600" s="330"/>
      <c r="Q1600" s="16" t="s">
        <v>110</v>
      </c>
      <c r="R1600" s="385"/>
      <c r="S1600" s="386"/>
      <c r="T1600" s="386"/>
      <c r="U1600" s="387"/>
      <c r="V1600" s="387"/>
      <c r="W1600" s="388"/>
      <c r="X1600" s="386"/>
      <c r="Y1600" s="386"/>
      <c r="Z1600" s="387"/>
      <c r="AA1600" s="386"/>
      <c r="AB1600" s="333"/>
      <c r="AC1600" s="333"/>
      <c r="AD1600" s="333"/>
      <c r="AE1600" s="333"/>
      <c r="AF1600" s="333"/>
      <c r="AG1600" s="333"/>
      <c r="AH1600" s="389"/>
      <c r="AI1600" s="389"/>
      <c r="AJ1600" s="14"/>
    </row>
    <row r="1601" spans="2:36" outlineLevel="1" x14ac:dyDescent="0.2">
      <c r="C1601" s="119" t="s">
        <v>152</v>
      </c>
      <c r="D1601" s="329"/>
      <c r="E1601" s="329"/>
      <c r="F1601" s="364" t="s">
        <v>310</v>
      </c>
      <c r="G1601" s="364"/>
      <c r="H1601" s="364"/>
      <c r="I1601" s="365"/>
      <c r="J1601" s="365"/>
      <c r="K1601" s="365"/>
      <c r="L1601" s="365"/>
      <c r="M1601" s="365"/>
      <c r="N1601" s="365"/>
      <c r="O1601" s="365"/>
      <c r="P1601" s="365"/>
      <c r="Q1601" s="366" t="s">
        <v>110</v>
      </c>
      <c r="R1601" s="390">
        <v>0</v>
      </c>
      <c r="S1601" s="391">
        <v>0</v>
      </c>
      <c r="T1601" s="391">
        <v>0</v>
      </c>
      <c r="U1601" s="390">
        <v>0</v>
      </c>
      <c r="V1601" s="390">
        <v>0</v>
      </c>
      <c r="W1601" s="390">
        <v>0</v>
      </c>
      <c r="X1601" s="391">
        <v>0</v>
      </c>
      <c r="Y1601" s="391">
        <v>0</v>
      </c>
      <c r="Z1601" s="390">
        <v>0</v>
      </c>
      <c r="AA1601" s="391">
        <v>0</v>
      </c>
      <c r="AB1601" s="391">
        <v>0</v>
      </c>
      <c r="AC1601" s="391">
        <v>0</v>
      </c>
      <c r="AD1601" s="391">
        <v>0</v>
      </c>
      <c r="AE1601" s="391">
        <v>0</v>
      </c>
      <c r="AF1601" s="391">
        <v>0</v>
      </c>
      <c r="AG1601" s="391">
        <v>0</v>
      </c>
      <c r="AH1601" s="391">
        <v>0</v>
      </c>
      <c r="AI1601" s="391">
        <v>0</v>
      </c>
      <c r="AJ1601" s="14"/>
    </row>
    <row r="1602" spans="2:36" outlineLevel="1" x14ac:dyDescent="0.2">
      <c r="C1602" s="119" t="s">
        <v>152</v>
      </c>
      <c r="D1602" s="329"/>
      <c r="E1602" s="329"/>
      <c r="F1602" s="329"/>
      <c r="G1602" s="329"/>
      <c r="H1602" s="329"/>
      <c r="I1602" s="330"/>
      <c r="J1602" s="330"/>
      <c r="K1602" s="330"/>
      <c r="L1602" s="330"/>
      <c r="M1602" s="330"/>
      <c r="N1602" s="330"/>
      <c r="O1602" s="330"/>
      <c r="P1602" s="330"/>
      <c r="Q1602" s="330"/>
      <c r="R1602" s="330"/>
      <c r="S1602" s="329"/>
      <c r="T1602" s="329"/>
      <c r="U1602" s="330"/>
      <c r="V1602" s="330"/>
      <c r="W1602" s="330"/>
      <c r="X1602" s="329"/>
      <c r="Y1602" s="329"/>
      <c r="Z1602" s="330"/>
      <c r="AA1602" s="329"/>
      <c r="AB1602" s="329"/>
      <c r="AC1602" s="329"/>
      <c r="AD1602" s="329"/>
      <c r="AE1602" s="329"/>
      <c r="AF1602" s="329"/>
      <c r="AG1602" s="329"/>
      <c r="AH1602" s="329"/>
      <c r="AI1602" s="329"/>
      <c r="AJ1602" s="14"/>
    </row>
    <row r="1603" spans="2:36" outlineLevel="1" x14ac:dyDescent="0.2">
      <c r="C1603" s="119" t="s">
        <v>152</v>
      </c>
      <c r="D1603" s="329"/>
      <c r="E1603" s="328" t="s">
        <v>311</v>
      </c>
      <c r="F1603" s="329"/>
      <c r="G1603" s="329"/>
      <c r="H1603" s="329"/>
      <c r="I1603" s="330"/>
      <c r="J1603" s="330"/>
      <c r="K1603" s="330"/>
      <c r="L1603" s="330"/>
      <c r="M1603" s="330"/>
      <c r="N1603" s="330"/>
      <c r="O1603" s="330"/>
      <c r="P1603" s="330"/>
      <c r="Q1603" s="330"/>
      <c r="R1603" s="330"/>
      <c r="S1603" s="329"/>
      <c r="T1603" s="329"/>
      <c r="U1603" s="330"/>
      <c r="V1603" s="330"/>
      <c r="W1603" s="330"/>
      <c r="X1603" s="329"/>
      <c r="Y1603" s="329"/>
      <c r="Z1603" s="330"/>
      <c r="AA1603" s="329"/>
      <c r="AB1603" s="329"/>
      <c r="AC1603" s="329"/>
      <c r="AD1603" s="329"/>
      <c r="AE1603" s="329"/>
      <c r="AF1603" s="329"/>
      <c r="AG1603" s="329"/>
      <c r="AH1603" s="329"/>
      <c r="AI1603" s="329"/>
      <c r="AJ1603" s="14"/>
    </row>
    <row r="1604" spans="2:36" outlineLevel="1" x14ac:dyDescent="0.2">
      <c r="C1604" s="119" t="s">
        <v>152</v>
      </c>
      <c r="D1604" s="329"/>
      <c r="E1604" s="329"/>
      <c r="F1604" s="329" t="s">
        <v>312</v>
      </c>
      <c r="G1604" s="329"/>
      <c r="H1604" s="329"/>
      <c r="I1604" s="330"/>
      <c r="J1604" s="330"/>
      <c r="K1604" s="330"/>
      <c r="L1604" s="330"/>
      <c r="M1604" s="330"/>
      <c r="N1604" s="330"/>
      <c r="O1604" s="330"/>
      <c r="P1604" s="330"/>
      <c r="Q1604" s="16" t="s">
        <v>110</v>
      </c>
      <c r="R1604" s="392">
        <v>0</v>
      </c>
      <c r="S1604" s="393">
        <v>0</v>
      </c>
      <c r="T1604" s="393">
        <v>0</v>
      </c>
      <c r="U1604" s="394">
        <v>0</v>
      </c>
      <c r="V1604" s="394">
        <v>0</v>
      </c>
      <c r="W1604" s="395">
        <v>0</v>
      </c>
      <c r="X1604" s="393">
        <v>0</v>
      </c>
      <c r="Y1604" s="393">
        <v>0</v>
      </c>
      <c r="Z1604" s="394">
        <v>0</v>
      </c>
      <c r="AA1604" s="393">
        <v>0</v>
      </c>
      <c r="AB1604" s="396">
        <v>0</v>
      </c>
      <c r="AC1604" s="396">
        <v>0</v>
      </c>
      <c r="AD1604" s="396">
        <v>0</v>
      </c>
      <c r="AE1604" s="396">
        <v>0</v>
      </c>
      <c r="AF1604" s="396">
        <v>0</v>
      </c>
      <c r="AG1604" s="396">
        <v>0</v>
      </c>
      <c r="AH1604" s="397">
        <v>0</v>
      </c>
      <c r="AI1604" s="397">
        <v>0</v>
      </c>
      <c r="AJ1604" s="14"/>
    </row>
    <row r="1605" spans="2:36" outlineLevel="1" x14ac:dyDescent="0.2">
      <c r="C1605" s="119" t="s">
        <v>152</v>
      </c>
      <c r="D1605" s="329"/>
      <c r="E1605" s="329"/>
      <c r="F1605" s="329" t="s">
        <v>313</v>
      </c>
      <c r="G1605" s="329"/>
      <c r="H1605" s="329"/>
      <c r="I1605" s="330"/>
      <c r="J1605" s="330"/>
      <c r="K1605" s="330"/>
      <c r="L1605" s="330"/>
      <c r="M1605" s="330"/>
      <c r="N1605" s="330"/>
      <c r="O1605" s="330"/>
      <c r="P1605" s="330"/>
      <c r="Q1605" s="16" t="s">
        <v>110</v>
      </c>
      <c r="R1605" s="380"/>
      <c r="S1605" s="381"/>
      <c r="T1605" s="381"/>
      <c r="U1605" s="382"/>
      <c r="V1605" s="382"/>
      <c r="W1605" s="383"/>
      <c r="X1605" s="381"/>
      <c r="Y1605" s="381"/>
      <c r="Z1605" s="382"/>
      <c r="AA1605" s="381"/>
      <c r="AB1605" s="329"/>
      <c r="AC1605" s="329"/>
      <c r="AD1605" s="329"/>
      <c r="AE1605" s="329"/>
      <c r="AF1605" s="329"/>
      <c r="AG1605" s="329"/>
      <c r="AH1605" s="384"/>
      <c r="AI1605" s="384"/>
      <c r="AJ1605" s="14"/>
    </row>
    <row r="1606" spans="2:36" outlineLevel="1" x14ac:dyDescent="0.2">
      <c r="C1606" s="119" t="s">
        <v>152</v>
      </c>
      <c r="D1606" s="329"/>
      <c r="E1606" s="329"/>
      <c r="F1606" s="329" t="s">
        <v>314</v>
      </c>
      <c r="G1606" s="329"/>
      <c r="H1606" s="329"/>
      <c r="I1606" s="330"/>
      <c r="J1606" s="330"/>
      <c r="K1606" s="330"/>
      <c r="L1606" s="330"/>
      <c r="M1606" s="330"/>
      <c r="N1606" s="330"/>
      <c r="O1606" s="330"/>
      <c r="P1606" s="330"/>
      <c r="Q1606" s="16" t="s">
        <v>110</v>
      </c>
      <c r="R1606" s="398">
        <v>0</v>
      </c>
      <c r="S1606" s="399">
        <v>0</v>
      </c>
      <c r="T1606" s="399">
        <v>0</v>
      </c>
      <c r="U1606" s="400">
        <v>0</v>
      </c>
      <c r="V1606" s="400">
        <v>0</v>
      </c>
      <c r="W1606" s="401">
        <v>0</v>
      </c>
      <c r="X1606" s="399">
        <v>0</v>
      </c>
      <c r="Y1606" s="399">
        <v>0</v>
      </c>
      <c r="Z1606" s="400">
        <v>0</v>
      </c>
      <c r="AA1606" s="399">
        <v>0</v>
      </c>
      <c r="AB1606" s="339">
        <v>0</v>
      </c>
      <c r="AC1606" s="339">
        <v>0</v>
      </c>
      <c r="AD1606" s="339">
        <v>0</v>
      </c>
      <c r="AE1606" s="339">
        <v>0</v>
      </c>
      <c r="AF1606" s="339">
        <v>0</v>
      </c>
      <c r="AG1606" s="339">
        <v>0</v>
      </c>
      <c r="AH1606" s="402">
        <v>0</v>
      </c>
      <c r="AI1606" s="402">
        <v>0</v>
      </c>
      <c r="AJ1606" s="14"/>
    </row>
    <row r="1607" spans="2:36" outlineLevel="1" x14ac:dyDescent="0.2">
      <c r="C1607" s="119" t="s">
        <v>152</v>
      </c>
      <c r="D1607" s="329"/>
      <c r="E1607" s="329"/>
      <c r="F1607" s="329" t="s">
        <v>315</v>
      </c>
      <c r="G1607" s="329"/>
      <c r="H1607" s="329"/>
      <c r="I1607" s="330"/>
      <c r="J1607" s="330"/>
      <c r="K1607" s="330"/>
      <c r="L1607" s="330"/>
      <c r="M1607" s="330"/>
      <c r="N1607" s="330"/>
      <c r="O1607" s="330"/>
      <c r="P1607" s="330"/>
      <c r="Q1607" s="16" t="s">
        <v>110</v>
      </c>
      <c r="R1607" s="304">
        <v>0</v>
      </c>
      <c r="S1607" s="305">
        <v>0</v>
      </c>
      <c r="T1607" s="305">
        <v>0</v>
      </c>
      <c r="U1607" s="305">
        <v>0</v>
      </c>
      <c r="V1607" s="305">
        <v>0</v>
      </c>
      <c r="W1607" s="306">
        <v>0</v>
      </c>
      <c r="X1607" s="305">
        <v>0</v>
      </c>
      <c r="Y1607" s="305">
        <v>0</v>
      </c>
      <c r="Z1607" s="305">
        <v>0</v>
      </c>
      <c r="AA1607" s="305">
        <v>0</v>
      </c>
      <c r="AB1607" s="307">
        <v>0</v>
      </c>
      <c r="AC1607" s="307">
        <v>0</v>
      </c>
      <c r="AD1607" s="307">
        <v>0</v>
      </c>
      <c r="AE1607" s="307">
        <v>0</v>
      </c>
      <c r="AF1607" s="307">
        <v>0</v>
      </c>
      <c r="AG1607" s="307">
        <v>0</v>
      </c>
      <c r="AH1607" s="362">
        <v>0</v>
      </c>
      <c r="AI1607" s="362">
        <v>0</v>
      </c>
      <c r="AJ1607" s="14"/>
    </row>
    <row r="1608" spans="2:36" outlineLevel="1" x14ac:dyDescent="0.2">
      <c r="C1608" s="119" t="s">
        <v>152</v>
      </c>
      <c r="D1608" s="329"/>
      <c r="E1608" s="329"/>
      <c r="F1608" s="364" t="s">
        <v>316</v>
      </c>
      <c r="G1608" s="364"/>
      <c r="H1608" s="364"/>
      <c r="I1608" s="365"/>
      <c r="J1608" s="365"/>
      <c r="K1608" s="365"/>
      <c r="L1608" s="365"/>
      <c r="M1608" s="365"/>
      <c r="N1608" s="365"/>
      <c r="O1608" s="365"/>
      <c r="P1608" s="365"/>
      <c r="Q1608" s="366" t="s">
        <v>110</v>
      </c>
      <c r="R1608" s="390">
        <v>0</v>
      </c>
      <c r="S1608" s="390">
        <v>0</v>
      </c>
      <c r="T1608" s="390">
        <v>0</v>
      </c>
      <c r="U1608" s="390">
        <v>0</v>
      </c>
      <c r="V1608" s="390">
        <v>0</v>
      </c>
      <c r="W1608" s="390">
        <v>0</v>
      </c>
      <c r="X1608" s="390">
        <v>0</v>
      </c>
      <c r="Y1608" s="390">
        <v>0</v>
      </c>
      <c r="Z1608" s="390">
        <v>0</v>
      </c>
      <c r="AA1608" s="390">
        <v>0</v>
      </c>
      <c r="AB1608" s="390">
        <v>0</v>
      </c>
      <c r="AC1608" s="390">
        <v>0</v>
      </c>
      <c r="AD1608" s="390">
        <v>0</v>
      </c>
      <c r="AE1608" s="390">
        <v>0</v>
      </c>
      <c r="AF1608" s="390">
        <v>0</v>
      </c>
      <c r="AG1608" s="390">
        <v>0</v>
      </c>
      <c r="AH1608" s="390">
        <v>0</v>
      </c>
      <c r="AI1608" s="390">
        <v>0</v>
      </c>
      <c r="AJ1608" s="14"/>
    </row>
    <row r="1609" spans="2:36" outlineLevel="1" x14ac:dyDescent="0.2">
      <c r="C1609" s="119" t="s">
        <v>152</v>
      </c>
      <c r="D1609" s="329"/>
      <c r="E1609" s="329"/>
      <c r="F1609" s="329"/>
      <c r="G1609" s="329"/>
      <c r="H1609" s="329"/>
      <c r="I1609" s="330"/>
      <c r="J1609" s="330"/>
      <c r="K1609" s="330"/>
      <c r="L1609" s="330"/>
      <c r="M1609" s="330"/>
      <c r="N1609" s="330"/>
      <c r="O1609" s="330"/>
      <c r="P1609" s="330"/>
      <c r="Q1609" s="330"/>
      <c r="R1609" s="330"/>
      <c r="S1609" s="329"/>
      <c r="T1609" s="329"/>
      <c r="U1609" s="330"/>
      <c r="V1609" s="330"/>
      <c r="W1609" s="330"/>
      <c r="X1609" s="329"/>
      <c r="Y1609" s="329"/>
      <c r="Z1609" s="330"/>
      <c r="AA1609" s="329"/>
      <c r="AB1609" s="329"/>
      <c r="AC1609" s="329"/>
      <c r="AD1609" s="329"/>
      <c r="AE1609" s="329"/>
      <c r="AF1609" s="329"/>
      <c r="AG1609" s="329"/>
      <c r="AH1609" s="329"/>
      <c r="AI1609" s="329"/>
      <c r="AJ1609" s="14"/>
    </row>
    <row r="1610" spans="2:36" s="310" customFormat="1" outlineLevel="1" x14ac:dyDescent="0.2">
      <c r="C1610" s="119" t="s">
        <v>152</v>
      </c>
      <c r="E1610" s="328" t="s">
        <v>317</v>
      </c>
      <c r="F1610" s="259"/>
      <c r="G1610" s="329"/>
      <c r="H1610" s="329"/>
      <c r="I1610" s="330"/>
      <c r="J1610" s="330"/>
      <c r="K1610" s="330"/>
      <c r="L1610" s="330"/>
      <c r="M1610" s="330"/>
      <c r="N1610" s="330"/>
      <c r="O1610" s="330"/>
      <c r="P1610" s="330"/>
      <c r="Q1610" s="16" t="s">
        <v>110</v>
      </c>
      <c r="R1610" s="340">
        <v>0</v>
      </c>
      <c r="S1610" s="341">
        <v>0</v>
      </c>
      <c r="T1610" s="341">
        <v>0</v>
      </c>
      <c r="U1610" s="341">
        <v>0</v>
      </c>
      <c r="V1610" s="341">
        <v>0</v>
      </c>
      <c r="W1610" s="342">
        <v>0</v>
      </c>
      <c r="X1610" s="341">
        <v>0</v>
      </c>
      <c r="Y1610" s="341">
        <v>0</v>
      </c>
      <c r="Z1610" s="341">
        <v>0</v>
      </c>
      <c r="AA1610" s="341">
        <v>0</v>
      </c>
      <c r="AB1610" s="343">
        <v>0</v>
      </c>
      <c r="AC1610" s="343">
        <v>0</v>
      </c>
      <c r="AD1610" s="343">
        <v>0</v>
      </c>
      <c r="AE1610" s="343">
        <v>0</v>
      </c>
      <c r="AF1610" s="343">
        <v>0</v>
      </c>
      <c r="AG1610" s="343">
        <v>0</v>
      </c>
      <c r="AH1610" s="344">
        <v>0</v>
      </c>
      <c r="AI1610" s="344">
        <v>0</v>
      </c>
      <c r="AJ1610" s="403"/>
    </row>
    <row r="1611" spans="2:36" outlineLevel="1" x14ac:dyDescent="0.2">
      <c r="C1611" s="119" t="s">
        <v>152</v>
      </c>
      <c r="D1611" s="259"/>
      <c r="E1611" s="259"/>
      <c r="G1611" s="259"/>
      <c r="H1611" s="259"/>
      <c r="I1611" s="16"/>
      <c r="J1611" s="16"/>
      <c r="K1611" s="16"/>
      <c r="L1611" s="16"/>
      <c r="M1611" s="16"/>
      <c r="N1611" s="16"/>
      <c r="O1611" s="16"/>
      <c r="P1611" s="16"/>
      <c r="Q1611" s="16"/>
      <c r="R1611" s="16"/>
      <c r="S1611" s="259"/>
      <c r="T1611" s="259"/>
      <c r="U1611" s="16"/>
      <c r="V1611" s="16"/>
      <c r="W1611" s="16"/>
      <c r="X1611" s="259"/>
      <c r="Y1611" s="259"/>
      <c r="Z1611" s="16"/>
      <c r="AA1611" s="259"/>
      <c r="AB1611" s="259"/>
      <c r="AC1611" s="259"/>
      <c r="AD1611" s="259"/>
      <c r="AE1611" s="259"/>
      <c r="AF1611" s="259"/>
      <c r="AG1611" s="259"/>
      <c r="AH1611" s="259"/>
      <c r="AI1611" s="259"/>
      <c r="AJ1611" s="14"/>
    </row>
    <row r="1612" spans="2:36" s="11" customFormat="1" outlineLevel="1" x14ac:dyDescent="0.2">
      <c r="B1612" s="310"/>
      <c r="C1612" s="119" t="s">
        <v>152</v>
      </c>
      <c r="E1612" s="120" t="s">
        <v>318</v>
      </c>
      <c r="F1612" s="121"/>
      <c r="G1612" s="121"/>
      <c r="H1612" s="121"/>
      <c r="I1612" s="121"/>
      <c r="J1612" s="121"/>
      <c r="K1612" s="121"/>
      <c r="L1612" s="121"/>
      <c r="M1612" s="121"/>
      <c r="N1612" s="121"/>
      <c r="O1612" s="121"/>
      <c r="P1612" s="121"/>
      <c r="Q1612" s="122"/>
      <c r="R1612" s="123"/>
      <c r="S1612" s="123"/>
      <c r="T1612" s="123"/>
      <c r="U1612" s="123"/>
      <c r="V1612" s="123"/>
      <c r="W1612" s="123"/>
      <c r="X1612" s="123"/>
      <c r="Y1612" s="123"/>
      <c r="Z1612" s="123"/>
      <c r="AA1612" s="123"/>
      <c r="AB1612" s="123"/>
      <c r="AC1612" s="123"/>
      <c r="AD1612" s="123"/>
      <c r="AE1612" s="123"/>
      <c r="AF1612" s="123"/>
      <c r="AG1612" s="123"/>
      <c r="AH1612" s="123"/>
      <c r="AI1612" s="123"/>
    </row>
    <row r="1613" spans="2:36" outlineLevel="1" x14ac:dyDescent="0.2">
      <c r="C1613" s="119" t="s">
        <v>152</v>
      </c>
      <c r="D1613" s="259"/>
      <c r="E1613" s="259"/>
      <c r="F1613" s="259"/>
      <c r="G1613" s="259"/>
      <c r="H1613" s="259"/>
      <c r="I1613" s="16"/>
      <c r="J1613" s="16"/>
      <c r="K1613" s="16"/>
      <c r="L1613" s="16"/>
      <c r="M1613" s="16"/>
      <c r="N1613" s="16"/>
      <c r="O1613" s="16"/>
      <c r="P1613" s="16"/>
      <c r="Q1613" s="16"/>
      <c r="R1613" s="16"/>
      <c r="S1613" s="259"/>
      <c r="T1613" s="259"/>
      <c r="U1613" s="16"/>
      <c r="V1613" s="16"/>
      <c r="W1613" s="16"/>
      <c r="X1613" s="259"/>
      <c r="Y1613" s="259"/>
      <c r="Z1613" s="16"/>
      <c r="AA1613" s="259"/>
      <c r="AB1613" s="259"/>
      <c r="AC1613" s="259"/>
      <c r="AD1613" s="259"/>
      <c r="AE1613" s="259"/>
      <c r="AF1613" s="259"/>
      <c r="AG1613" s="259"/>
      <c r="AH1613" s="259"/>
      <c r="AI1613" s="259"/>
      <c r="AJ1613" s="14"/>
    </row>
    <row r="1614" spans="2:36" outlineLevel="1" x14ac:dyDescent="0.2">
      <c r="C1614" s="119" t="s">
        <v>152</v>
      </c>
      <c r="D1614" s="259"/>
      <c r="E1614" s="373" t="s">
        <v>319</v>
      </c>
      <c r="F1614" s="259"/>
      <c r="G1614" s="259"/>
      <c r="H1614" s="259"/>
      <c r="I1614" s="16"/>
      <c r="J1614" s="16"/>
      <c r="K1614" s="16"/>
      <c r="L1614" s="16"/>
      <c r="M1614" s="16"/>
      <c r="N1614" s="16"/>
      <c r="O1614" s="16"/>
      <c r="P1614" s="16"/>
      <c r="Q1614" s="16" t="s">
        <v>110</v>
      </c>
      <c r="R1614" s="340">
        <v>0</v>
      </c>
      <c r="S1614" s="341">
        <v>0</v>
      </c>
      <c r="T1614" s="341">
        <v>0</v>
      </c>
      <c r="U1614" s="341">
        <v>0</v>
      </c>
      <c r="V1614" s="341">
        <v>0</v>
      </c>
      <c r="W1614" s="342">
        <v>0</v>
      </c>
      <c r="X1614" s="341">
        <v>0</v>
      </c>
      <c r="Y1614" s="341">
        <v>0</v>
      </c>
      <c r="Z1614" s="341">
        <v>0</v>
      </c>
      <c r="AA1614" s="341">
        <v>0</v>
      </c>
      <c r="AB1614" s="343">
        <v>0</v>
      </c>
      <c r="AC1614" s="343">
        <v>0</v>
      </c>
      <c r="AD1614" s="343">
        <v>0</v>
      </c>
      <c r="AE1614" s="343">
        <v>0</v>
      </c>
      <c r="AF1614" s="343">
        <v>0</v>
      </c>
      <c r="AG1614" s="343">
        <v>0</v>
      </c>
      <c r="AH1614" s="344">
        <v>0</v>
      </c>
      <c r="AI1614" s="344">
        <v>0</v>
      </c>
      <c r="AJ1614" s="14"/>
    </row>
    <row r="1615" spans="2:36" outlineLevel="1" x14ac:dyDescent="0.2">
      <c r="C1615" s="119" t="s">
        <v>152</v>
      </c>
      <c r="D1615" s="259"/>
      <c r="E1615" s="373"/>
      <c r="F1615" s="259"/>
      <c r="G1615" s="259"/>
      <c r="H1615" s="259"/>
      <c r="I1615" s="16"/>
      <c r="J1615" s="16"/>
      <c r="K1615" s="16"/>
      <c r="L1615" s="16"/>
      <c r="M1615" s="16"/>
      <c r="N1615" s="16"/>
      <c r="O1615" s="16"/>
      <c r="P1615" s="16"/>
      <c r="Q1615" s="16"/>
      <c r="R1615" s="16"/>
      <c r="S1615" s="259"/>
      <c r="T1615" s="259"/>
      <c r="U1615" s="16"/>
      <c r="V1615" s="16"/>
      <c r="W1615" s="16"/>
      <c r="X1615" s="259"/>
      <c r="Y1615" s="259"/>
      <c r="Z1615" s="16"/>
      <c r="AA1615" s="259"/>
      <c r="AB1615" s="259"/>
      <c r="AC1615" s="259"/>
      <c r="AD1615" s="259"/>
      <c r="AE1615" s="259"/>
      <c r="AF1615" s="259"/>
      <c r="AG1615" s="259"/>
      <c r="AH1615" s="259"/>
      <c r="AI1615" s="259"/>
      <c r="AJ1615" s="14"/>
    </row>
    <row r="1616" spans="2:36" s="310" customFormat="1" outlineLevel="1" x14ac:dyDescent="0.2">
      <c r="C1616" s="119" t="s">
        <v>152</v>
      </c>
      <c r="D1616" s="329"/>
      <c r="E1616" s="328" t="s">
        <v>320</v>
      </c>
      <c r="F1616" s="329"/>
      <c r="G1616" s="329"/>
      <c r="H1616" s="329"/>
      <c r="I1616" s="330"/>
      <c r="J1616" s="330"/>
      <c r="K1616" s="330"/>
      <c r="L1616" s="330"/>
      <c r="M1616" s="330"/>
      <c r="N1616" s="330"/>
      <c r="O1616" s="330"/>
      <c r="P1616" s="330"/>
      <c r="Q1616" s="16" t="s">
        <v>110</v>
      </c>
      <c r="R1616" s="404">
        <v>0</v>
      </c>
      <c r="S1616" s="405">
        <v>0</v>
      </c>
      <c r="T1616" s="405">
        <v>0</v>
      </c>
      <c r="U1616" s="405">
        <v>0</v>
      </c>
      <c r="V1616" s="405">
        <v>0</v>
      </c>
      <c r="W1616" s="405">
        <v>0</v>
      </c>
      <c r="X1616" s="405">
        <v>0</v>
      </c>
      <c r="Y1616" s="405">
        <v>0</v>
      </c>
      <c r="Z1616" s="405">
        <v>0</v>
      </c>
      <c r="AA1616" s="405">
        <v>0</v>
      </c>
      <c r="AB1616" s="405">
        <v>0</v>
      </c>
      <c r="AC1616" s="405">
        <v>0</v>
      </c>
      <c r="AD1616" s="405">
        <v>0</v>
      </c>
      <c r="AE1616" s="405">
        <v>0</v>
      </c>
      <c r="AF1616" s="405">
        <v>0</v>
      </c>
      <c r="AG1616" s="405">
        <v>0</v>
      </c>
      <c r="AH1616" s="406">
        <v>0</v>
      </c>
      <c r="AI1616" s="406">
        <v>0</v>
      </c>
      <c r="AJ1616" s="403"/>
    </row>
    <row r="1617" spans="2:36" s="310" customFormat="1" outlineLevel="1" x14ac:dyDescent="0.2">
      <c r="D1617" s="329"/>
      <c r="E1617" s="329"/>
      <c r="F1617" s="329"/>
      <c r="G1617" s="329"/>
      <c r="H1617" s="329"/>
      <c r="I1617" s="330"/>
      <c r="J1617" s="330"/>
      <c r="K1617" s="330"/>
      <c r="L1617" s="330"/>
      <c r="M1617" s="330"/>
      <c r="N1617" s="330"/>
      <c r="O1617" s="330"/>
      <c r="P1617" s="330"/>
      <c r="Q1617" s="330"/>
      <c r="R1617" s="330"/>
      <c r="S1617" s="329"/>
      <c r="T1617" s="329"/>
      <c r="U1617" s="330"/>
      <c r="V1617" s="330"/>
      <c r="W1617" s="330"/>
      <c r="X1617" s="329"/>
      <c r="Y1617" s="329"/>
      <c r="Z1617" s="330"/>
      <c r="AA1617" s="329"/>
      <c r="AB1617" s="329"/>
      <c r="AC1617" s="329"/>
      <c r="AD1617" s="329"/>
      <c r="AE1617" s="329"/>
      <c r="AF1617" s="329"/>
      <c r="AG1617" s="329"/>
      <c r="AH1617" s="329"/>
      <c r="AI1617" s="329"/>
      <c r="AJ1617" s="403"/>
    </row>
    <row r="1618" spans="2:36" x14ac:dyDescent="0.2">
      <c r="C1618" s="116" t="s">
        <v>152</v>
      </c>
      <c r="D1618" s="67" t="s">
        <v>152</v>
      </c>
      <c r="E1618" s="67"/>
      <c r="F1618" s="67"/>
      <c r="G1618" s="67" t="s">
        <v>298</v>
      </c>
      <c r="H1618" s="102"/>
      <c r="I1618" s="67"/>
      <c r="J1618" s="67"/>
      <c r="K1618" s="102"/>
      <c r="L1618" s="67"/>
      <c r="M1618" s="67"/>
      <c r="N1618" s="67"/>
      <c r="O1618" s="67"/>
      <c r="P1618" s="67"/>
      <c r="Q1618" s="117" t="s">
        <v>110</v>
      </c>
      <c r="R1618" s="118">
        <v>0</v>
      </c>
      <c r="S1618" s="118">
        <v>0</v>
      </c>
      <c r="T1618" s="118">
        <v>0</v>
      </c>
      <c r="U1618" s="118">
        <v>0</v>
      </c>
      <c r="V1618" s="118">
        <v>0</v>
      </c>
      <c r="W1618" s="118">
        <v>0</v>
      </c>
      <c r="X1618" s="118">
        <v>0</v>
      </c>
      <c r="Y1618" s="118">
        <v>0</v>
      </c>
      <c r="Z1618" s="118">
        <v>0</v>
      </c>
      <c r="AA1618" s="118">
        <v>0</v>
      </c>
      <c r="AB1618" s="118">
        <v>0</v>
      </c>
      <c r="AC1618" s="118">
        <v>0</v>
      </c>
      <c r="AD1618" s="118">
        <v>0</v>
      </c>
      <c r="AE1618" s="118">
        <v>0</v>
      </c>
      <c r="AF1618" s="118">
        <v>0</v>
      </c>
      <c r="AG1618" s="118">
        <v>0</v>
      </c>
      <c r="AH1618" s="118">
        <v>0</v>
      </c>
      <c r="AI1618" s="118">
        <v>0</v>
      </c>
    </row>
    <row r="1619" spans="2:36" s="11" customFormat="1" outlineLevel="1" x14ac:dyDescent="0.2">
      <c r="B1619" s="310"/>
      <c r="C1619" s="119" t="s">
        <v>152</v>
      </c>
      <c r="E1619" s="120" t="s">
        <v>299</v>
      </c>
      <c r="F1619" s="121"/>
      <c r="G1619" s="121"/>
      <c r="H1619" s="121"/>
      <c r="I1619" s="121"/>
      <c r="J1619" s="121"/>
      <c r="K1619" s="121"/>
      <c r="L1619" s="121"/>
      <c r="M1619" s="121"/>
      <c r="N1619" s="121"/>
      <c r="O1619" s="121"/>
      <c r="P1619" s="121"/>
      <c r="Q1619" s="122"/>
      <c r="R1619" s="123"/>
      <c r="S1619" s="123"/>
      <c r="T1619" s="123"/>
      <c r="U1619" s="123"/>
      <c r="V1619" s="123"/>
      <c r="W1619" s="123"/>
      <c r="X1619" s="123"/>
      <c r="Y1619" s="123"/>
      <c r="Z1619" s="123"/>
      <c r="AA1619" s="123"/>
      <c r="AB1619" s="123"/>
      <c r="AC1619" s="123"/>
      <c r="AD1619" s="123"/>
      <c r="AE1619" s="123"/>
      <c r="AF1619" s="123"/>
      <c r="AG1619" s="123"/>
      <c r="AH1619" s="123"/>
      <c r="AI1619" s="123"/>
    </row>
    <row r="1620" spans="2:36" s="11" customFormat="1" outlineLevel="1" x14ac:dyDescent="0.2">
      <c r="B1620" s="310"/>
      <c r="C1620" s="119" t="s">
        <v>152</v>
      </c>
      <c r="E1620" s="359"/>
      <c r="F1620" s="309"/>
      <c r="G1620" s="309"/>
      <c r="H1620" s="309"/>
      <c r="I1620" s="309"/>
      <c r="J1620" s="309"/>
      <c r="K1620" s="309"/>
      <c r="L1620" s="309"/>
      <c r="M1620" s="309"/>
      <c r="N1620" s="309"/>
      <c r="O1620" s="309"/>
      <c r="P1620" s="309"/>
      <c r="Q1620" s="360"/>
      <c r="R1620" s="361"/>
      <c r="S1620" s="361"/>
      <c r="T1620" s="361"/>
      <c r="U1620" s="361"/>
      <c r="V1620" s="361"/>
      <c r="W1620" s="361"/>
      <c r="X1620" s="361"/>
      <c r="Y1620" s="361"/>
      <c r="Z1620" s="361"/>
      <c r="AA1620" s="361"/>
      <c r="AB1620" s="361"/>
      <c r="AC1620" s="361"/>
      <c r="AD1620" s="361"/>
      <c r="AE1620" s="361"/>
      <c r="AF1620" s="361"/>
      <c r="AG1620" s="361"/>
      <c r="AH1620" s="361"/>
      <c r="AI1620" s="361"/>
    </row>
    <row r="1621" spans="2:36" outlineLevel="1" x14ac:dyDescent="0.2">
      <c r="C1621" s="409" t="s">
        <v>152</v>
      </c>
      <c r="D1621" s="410"/>
      <c r="E1621" s="124" t="s">
        <v>300</v>
      </c>
      <c r="F1621" s="329"/>
      <c r="G1621" s="329">
        <v>0</v>
      </c>
      <c r="H1621" s="329">
        <v>0</v>
      </c>
      <c r="I1621" s="330"/>
      <c r="J1621" s="330"/>
      <c r="K1621" s="330"/>
      <c r="L1621" s="330"/>
      <c r="M1621" s="330"/>
      <c r="N1621" s="330"/>
      <c r="O1621" s="330"/>
      <c r="P1621" s="330"/>
      <c r="Q1621" s="16" t="s">
        <v>110</v>
      </c>
      <c r="R1621" s="299">
        <v>0</v>
      </c>
      <c r="S1621" s="300">
        <v>0</v>
      </c>
      <c r="T1621" s="300">
        <v>0</v>
      </c>
      <c r="U1621" s="300">
        <v>0</v>
      </c>
      <c r="V1621" s="300">
        <v>0</v>
      </c>
      <c r="W1621" s="301">
        <v>0</v>
      </c>
      <c r="X1621" s="300">
        <v>0</v>
      </c>
      <c r="Y1621" s="300">
        <v>0</v>
      </c>
      <c r="Z1621" s="300">
        <v>0</v>
      </c>
      <c r="AA1621" s="300">
        <v>0</v>
      </c>
      <c r="AB1621" s="302">
        <v>0</v>
      </c>
      <c r="AC1621" s="302">
        <v>0</v>
      </c>
      <c r="AD1621" s="302">
        <v>0</v>
      </c>
      <c r="AE1621" s="302">
        <v>0</v>
      </c>
      <c r="AF1621" s="302">
        <v>0</v>
      </c>
      <c r="AG1621" s="302">
        <v>0</v>
      </c>
      <c r="AH1621" s="348">
        <v>0</v>
      </c>
      <c r="AI1621" s="348">
        <v>0</v>
      </c>
      <c r="AJ1621" s="14"/>
    </row>
    <row r="1622" spans="2:36" outlineLevel="1" x14ac:dyDescent="0.2">
      <c r="C1622" s="119" t="s">
        <v>152</v>
      </c>
      <c r="D1622" s="329"/>
      <c r="E1622" s="124" t="s">
        <v>231</v>
      </c>
      <c r="F1622" s="329"/>
      <c r="G1622" s="329"/>
      <c r="H1622" s="329"/>
      <c r="I1622" s="330"/>
      <c r="J1622" s="330"/>
      <c r="K1622" s="330"/>
      <c r="L1622" s="330"/>
      <c r="M1622" s="330"/>
      <c r="N1622" s="330"/>
      <c r="O1622" s="330"/>
      <c r="P1622" s="330"/>
      <c r="Q1622" s="16" t="s">
        <v>110</v>
      </c>
      <c r="R1622" s="314">
        <v>0</v>
      </c>
      <c r="S1622" s="315">
        <v>0</v>
      </c>
      <c r="T1622" s="315">
        <v>0</v>
      </c>
      <c r="U1622" s="315">
        <v>0</v>
      </c>
      <c r="V1622" s="315">
        <v>0</v>
      </c>
      <c r="W1622" s="316">
        <v>0</v>
      </c>
      <c r="X1622" s="315">
        <v>0</v>
      </c>
      <c r="Y1622" s="315">
        <v>0</v>
      </c>
      <c r="Z1622" s="315">
        <v>0</v>
      </c>
      <c r="AA1622" s="315">
        <v>0</v>
      </c>
      <c r="AB1622" s="5">
        <v>0</v>
      </c>
      <c r="AC1622" s="5">
        <v>0</v>
      </c>
      <c r="AD1622" s="5">
        <v>0</v>
      </c>
      <c r="AE1622" s="5">
        <v>0</v>
      </c>
      <c r="AF1622" s="5">
        <v>0</v>
      </c>
      <c r="AG1622" s="5">
        <v>0</v>
      </c>
      <c r="AH1622" s="350">
        <v>0</v>
      </c>
      <c r="AI1622" s="350">
        <v>0</v>
      </c>
      <c r="AJ1622" s="14"/>
    </row>
    <row r="1623" spans="2:36" outlineLevel="1" x14ac:dyDescent="0.2">
      <c r="C1623" s="119" t="s">
        <v>152</v>
      </c>
      <c r="D1623" s="329"/>
      <c r="E1623" s="328" t="s">
        <v>230</v>
      </c>
      <c r="F1623" s="329"/>
      <c r="G1623" s="329"/>
      <c r="H1623" s="329"/>
      <c r="I1623" s="330"/>
      <c r="J1623" s="330"/>
      <c r="K1623" s="330"/>
      <c r="L1623" s="330"/>
      <c r="M1623" s="330"/>
      <c r="N1623" s="330"/>
      <c r="O1623" s="330"/>
      <c r="P1623" s="330"/>
      <c r="Q1623" s="16" t="s">
        <v>110</v>
      </c>
      <c r="R1623" s="314">
        <v>0</v>
      </c>
      <c r="S1623" s="315">
        <v>0</v>
      </c>
      <c r="T1623" s="315">
        <v>0</v>
      </c>
      <c r="U1623" s="315">
        <v>0</v>
      </c>
      <c r="V1623" s="315">
        <v>0</v>
      </c>
      <c r="W1623" s="316">
        <v>0</v>
      </c>
      <c r="X1623" s="315">
        <v>0</v>
      </c>
      <c r="Y1623" s="315">
        <v>0</v>
      </c>
      <c r="Z1623" s="315">
        <v>0</v>
      </c>
      <c r="AA1623" s="315">
        <v>0</v>
      </c>
      <c r="AB1623" s="5">
        <v>0</v>
      </c>
      <c r="AC1623" s="5">
        <v>0</v>
      </c>
      <c r="AD1623" s="5">
        <v>0</v>
      </c>
      <c r="AE1623" s="5">
        <v>0</v>
      </c>
      <c r="AF1623" s="5">
        <v>0</v>
      </c>
      <c r="AG1623" s="5">
        <v>0</v>
      </c>
      <c r="AH1623" s="350">
        <v>0</v>
      </c>
      <c r="AI1623" s="350">
        <v>0</v>
      </c>
      <c r="AJ1623" s="14"/>
    </row>
    <row r="1624" spans="2:36" outlineLevel="1" x14ac:dyDescent="0.2">
      <c r="C1624" s="119" t="s">
        <v>152</v>
      </c>
      <c r="D1624" s="329"/>
      <c r="E1624" s="328" t="s">
        <v>17</v>
      </c>
      <c r="F1624" s="329"/>
      <c r="G1624" s="329"/>
      <c r="H1624" s="329"/>
      <c r="I1624" s="330"/>
      <c r="J1624" s="330"/>
      <c r="K1624" s="330"/>
      <c r="L1624" s="330"/>
      <c r="M1624" s="330"/>
      <c r="N1624" s="330"/>
      <c r="O1624" s="330"/>
      <c r="P1624" s="330"/>
      <c r="Q1624" s="16" t="s">
        <v>110</v>
      </c>
      <c r="R1624" s="314"/>
      <c r="S1624" s="315"/>
      <c r="T1624" s="315"/>
      <c r="U1624" s="315"/>
      <c r="V1624" s="315"/>
      <c r="W1624" s="316"/>
      <c r="X1624" s="315"/>
      <c r="Y1624" s="315"/>
      <c r="Z1624" s="315"/>
      <c r="AA1624" s="315"/>
      <c r="AB1624" s="5"/>
      <c r="AC1624" s="5"/>
      <c r="AD1624" s="5"/>
      <c r="AE1624" s="5"/>
      <c r="AF1624" s="5"/>
      <c r="AG1624" s="5"/>
      <c r="AH1624" s="350"/>
      <c r="AI1624" s="350"/>
      <c r="AJ1624" s="14"/>
    </row>
    <row r="1625" spans="2:36" outlineLevel="1" x14ac:dyDescent="0.2">
      <c r="C1625" s="119" t="s">
        <v>152</v>
      </c>
      <c r="D1625" s="329"/>
      <c r="E1625" s="328" t="s">
        <v>266</v>
      </c>
      <c r="F1625" s="329"/>
      <c r="G1625" s="329"/>
      <c r="H1625" s="329"/>
      <c r="I1625" s="330"/>
      <c r="J1625" s="330"/>
      <c r="K1625" s="330"/>
      <c r="L1625" s="330"/>
      <c r="M1625" s="330"/>
      <c r="N1625" s="330"/>
      <c r="O1625" s="330"/>
      <c r="P1625" s="330"/>
      <c r="Q1625" s="16" t="s">
        <v>110</v>
      </c>
      <c r="R1625" s="314">
        <v>0</v>
      </c>
      <c r="S1625" s="315">
        <v>0</v>
      </c>
      <c r="T1625" s="315">
        <v>0</v>
      </c>
      <c r="U1625" s="315">
        <v>0</v>
      </c>
      <c r="V1625" s="315">
        <v>0</v>
      </c>
      <c r="W1625" s="316">
        <v>0</v>
      </c>
      <c r="X1625" s="315">
        <v>0</v>
      </c>
      <c r="Y1625" s="315">
        <v>0</v>
      </c>
      <c r="Z1625" s="315">
        <v>0</v>
      </c>
      <c r="AA1625" s="315">
        <v>0</v>
      </c>
      <c r="AB1625" s="5">
        <v>0</v>
      </c>
      <c r="AC1625" s="5">
        <v>0</v>
      </c>
      <c r="AD1625" s="5">
        <v>0</v>
      </c>
      <c r="AE1625" s="5">
        <v>0</v>
      </c>
      <c r="AF1625" s="5">
        <v>0</v>
      </c>
      <c r="AG1625" s="5">
        <v>0</v>
      </c>
      <c r="AH1625" s="350">
        <v>0</v>
      </c>
      <c r="AI1625" s="350">
        <v>0</v>
      </c>
      <c r="AJ1625" s="14"/>
    </row>
    <row r="1626" spans="2:36" outlineLevel="1" x14ac:dyDescent="0.2">
      <c r="C1626" s="119" t="s">
        <v>152</v>
      </c>
      <c r="D1626" s="329"/>
      <c r="E1626" s="328" t="s">
        <v>267</v>
      </c>
      <c r="F1626" s="329"/>
      <c r="G1626" s="329"/>
      <c r="H1626" s="329"/>
      <c r="I1626" s="330"/>
      <c r="J1626" s="330"/>
      <c r="K1626" s="330"/>
      <c r="L1626" s="330"/>
      <c r="M1626" s="330"/>
      <c r="N1626" s="330"/>
      <c r="O1626" s="330"/>
      <c r="P1626" s="330"/>
      <c r="Q1626" s="16" t="s">
        <v>110</v>
      </c>
      <c r="R1626" s="304">
        <v>0</v>
      </c>
      <c r="S1626" s="305">
        <v>0</v>
      </c>
      <c r="T1626" s="305">
        <v>0</v>
      </c>
      <c r="U1626" s="305">
        <v>0</v>
      </c>
      <c r="V1626" s="305">
        <v>0</v>
      </c>
      <c r="W1626" s="306">
        <v>0</v>
      </c>
      <c r="X1626" s="305">
        <v>0</v>
      </c>
      <c r="Y1626" s="305">
        <v>0</v>
      </c>
      <c r="Z1626" s="305">
        <v>0</v>
      </c>
      <c r="AA1626" s="305">
        <v>0</v>
      </c>
      <c r="AB1626" s="307">
        <v>0</v>
      </c>
      <c r="AC1626" s="307">
        <v>0</v>
      </c>
      <c r="AD1626" s="307">
        <v>0</v>
      </c>
      <c r="AE1626" s="307">
        <v>0</v>
      </c>
      <c r="AF1626" s="307">
        <v>0</v>
      </c>
      <c r="AG1626" s="307">
        <v>0</v>
      </c>
      <c r="AH1626" s="362">
        <v>0</v>
      </c>
      <c r="AI1626" s="362">
        <v>0</v>
      </c>
      <c r="AJ1626" s="14"/>
    </row>
    <row r="1627" spans="2:36" outlineLevel="1" x14ac:dyDescent="0.2">
      <c r="C1627" s="119" t="s">
        <v>152</v>
      </c>
      <c r="D1627" s="329"/>
      <c r="E1627" s="328" t="s">
        <v>301</v>
      </c>
      <c r="F1627" s="329"/>
      <c r="G1627" s="329"/>
      <c r="H1627" s="329"/>
      <c r="I1627" s="330"/>
      <c r="J1627" s="330"/>
      <c r="K1627" s="330"/>
      <c r="L1627" s="330"/>
      <c r="M1627" s="330"/>
      <c r="N1627" s="330"/>
      <c r="O1627" s="330"/>
      <c r="P1627" s="330"/>
      <c r="Q1627" s="16"/>
      <c r="R1627" s="5"/>
      <c r="S1627" s="5"/>
      <c r="T1627" s="5"/>
      <c r="U1627" s="5"/>
      <c r="V1627" s="5"/>
      <c r="W1627" s="5"/>
      <c r="X1627" s="5"/>
      <c r="Y1627" s="5"/>
      <c r="Z1627" s="5"/>
      <c r="AA1627" s="5"/>
      <c r="AB1627" s="5"/>
      <c r="AC1627" s="5"/>
      <c r="AD1627" s="5"/>
      <c r="AE1627" s="5"/>
      <c r="AF1627" s="5"/>
      <c r="AG1627" s="5"/>
      <c r="AH1627" s="5"/>
      <c r="AI1627" s="5"/>
      <c r="AJ1627" s="14"/>
    </row>
    <row r="1628" spans="2:36" outlineLevel="1" x14ac:dyDescent="0.2">
      <c r="C1628" s="119" t="s">
        <v>152</v>
      </c>
      <c r="D1628" s="329"/>
      <c r="F1628" s="329" t="s">
        <v>270</v>
      </c>
      <c r="G1628" s="329"/>
      <c r="H1628" s="329"/>
      <c r="I1628" s="330"/>
      <c r="J1628" s="330"/>
      <c r="K1628" s="330"/>
      <c r="L1628" s="330"/>
      <c r="M1628" s="330"/>
      <c r="N1628" s="330"/>
      <c r="O1628" s="330"/>
      <c r="P1628" s="330"/>
      <c r="Q1628" s="16" t="s">
        <v>110</v>
      </c>
      <c r="R1628" s="314">
        <v>0</v>
      </c>
      <c r="S1628" s="315">
        <v>0</v>
      </c>
      <c r="T1628" s="315">
        <v>0</v>
      </c>
      <c r="U1628" s="315">
        <v>0</v>
      </c>
      <c r="V1628" s="315">
        <v>0</v>
      </c>
      <c r="W1628" s="316">
        <v>0</v>
      </c>
      <c r="X1628" s="315">
        <v>0</v>
      </c>
      <c r="Y1628" s="315">
        <v>0</v>
      </c>
      <c r="Z1628" s="315">
        <v>0</v>
      </c>
      <c r="AA1628" s="315">
        <v>0</v>
      </c>
      <c r="AB1628" s="5">
        <v>0</v>
      </c>
      <c r="AC1628" s="5">
        <v>0</v>
      </c>
      <c r="AD1628" s="5">
        <v>0</v>
      </c>
      <c r="AE1628" s="5">
        <v>0</v>
      </c>
      <c r="AF1628" s="5">
        <v>0</v>
      </c>
      <c r="AG1628" s="5">
        <v>0</v>
      </c>
      <c r="AH1628" s="350">
        <v>0</v>
      </c>
      <c r="AI1628" s="350">
        <v>0</v>
      </c>
      <c r="AJ1628" s="14"/>
    </row>
    <row r="1629" spans="2:36" outlineLevel="1" x14ac:dyDescent="0.2">
      <c r="C1629" s="119" t="s">
        <v>152</v>
      </c>
      <c r="D1629" s="329"/>
      <c r="E1629" s="329"/>
      <c r="F1629" s="329" t="s">
        <v>271</v>
      </c>
      <c r="G1629" s="329"/>
      <c r="H1629" s="329"/>
      <c r="I1629" s="330"/>
      <c r="J1629" s="330"/>
      <c r="K1629" s="330"/>
      <c r="L1629" s="330"/>
      <c r="M1629" s="330"/>
      <c r="N1629" s="330"/>
      <c r="O1629" s="330"/>
      <c r="P1629" s="330"/>
      <c r="Q1629" s="16" t="s">
        <v>110</v>
      </c>
      <c r="R1629" s="314">
        <v>0</v>
      </c>
      <c r="S1629" s="315">
        <v>0</v>
      </c>
      <c r="T1629" s="315">
        <v>0</v>
      </c>
      <c r="U1629" s="315">
        <v>0</v>
      </c>
      <c r="V1629" s="315">
        <v>0</v>
      </c>
      <c r="W1629" s="316">
        <v>0</v>
      </c>
      <c r="X1629" s="315">
        <v>0</v>
      </c>
      <c r="Y1629" s="315">
        <v>0</v>
      </c>
      <c r="Z1629" s="315">
        <v>0</v>
      </c>
      <c r="AA1629" s="315">
        <v>0</v>
      </c>
      <c r="AB1629" s="5">
        <v>0</v>
      </c>
      <c r="AC1629" s="5">
        <v>0</v>
      </c>
      <c r="AD1629" s="5">
        <v>0</v>
      </c>
      <c r="AE1629" s="5">
        <v>0</v>
      </c>
      <c r="AF1629" s="5">
        <v>0</v>
      </c>
      <c r="AG1629" s="5">
        <v>0</v>
      </c>
      <c r="AH1629" s="350">
        <v>0</v>
      </c>
      <c r="AI1629" s="350">
        <v>0</v>
      </c>
      <c r="AJ1629" s="14"/>
    </row>
    <row r="1630" spans="2:36" outlineLevel="1" x14ac:dyDescent="0.2">
      <c r="C1630" s="119" t="s">
        <v>152</v>
      </c>
      <c r="D1630" s="329"/>
      <c r="E1630" s="329"/>
      <c r="F1630" s="329" t="s">
        <v>290</v>
      </c>
      <c r="G1630" s="329"/>
      <c r="H1630" s="329"/>
      <c r="I1630" s="330"/>
      <c r="J1630" s="330"/>
      <c r="K1630" s="330"/>
      <c r="L1630" s="330"/>
      <c r="M1630" s="330"/>
      <c r="N1630" s="330"/>
      <c r="O1630" s="330"/>
      <c r="P1630" s="330"/>
      <c r="Q1630" s="16" t="s">
        <v>110</v>
      </c>
      <c r="R1630" s="304">
        <v>0</v>
      </c>
      <c r="S1630" s="305">
        <v>0</v>
      </c>
      <c r="T1630" s="305">
        <v>0</v>
      </c>
      <c r="U1630" s="305">
        <v>0</v>
      </c>
      <c r="V1630" s="305">
        <v>0</v>
      </c>
      <c r="W1630" s="306">
        <v>0</v>
      </c>
      <c r="X1630" s="305">
        <v>0</v>
      </c>
      <c r="Y1630" s="305">
        <v>0</v>
      </c>
      <c r="Z1630" s="305">
        <v>0</v>
      </c>
      <c r="AA1630" s="305">
        <v>0</v>
      </c>
      <c r="AB1630" s="307">
        <v>0</v>
      </c>
      <c r="AC1630" s="307">
        <v>0</v>
      </c>
      <c r="AD1630" s="307">
        <v>0</v>
      </c>
      <c r="AE1630" s="307">
        <v>0</v>
      </c>
      <c r="AF1630" s="307">
        <v>0</v>
      </c>
      <c r="AG1630" s="307">
        <v>0</v>
      </c>
      <c r="AH1630" s="362">
        <v>0</v>
      </c>
      <c r="AI1630" s="362">
        <v>0</v>
      </c>
      <c r="AJ1630" s="14"/>
    </row>
    <row r="1631" spans="2:36" outlineLevel="1" x14ac:dyDescent="0.2">
      <c r="C1631" s="119" t="s">
        <v>152</v>
      </c>
      <c r="D1631" s="329"/>
      <c r="E1631" s="329"/>
      <c r="F1631" s="363" t="s">
        <v>302</v>
      </c>
      <c r="G1631" s="364"/>
      <c r="H1631" s="364"/>
      <c r="I1631" s="365"/>
      <c r="J1631" s="365"/>
      <c r="K1631" s="365"/>
      <c r="L1631" s="365"/>
      <c r="M1631" s="365"/>
      <c r="N1631" s="365"/>
      <c r="O1631" s="365"/>
      <c r="P1631" s="365"/>
      <c r="Q1631" s="366" t="s">
        <v>110</v>
      </c>
      <c r="R1631" s="367">
        <v>0</v>
      </c>
      <c r="S1631" s="368">
        <v>0</v>
      </c>
      <c r="T1631" s="368">
        <v>0</v>
      </c>
      <c r="U1631" s="368">
        <v>0</v>
      </c>
      <c r="V1631" s="368">
        <v>0</v>
      </c>
      <c r="W1631" s="369">
        <v>0</v>
      </c>
      <c r="X1631" s="368">
        <v>0</v>
      </c>
      <c r="Y1631" s="368">
        <v>0</v>
      </c>
      <c r="Z1631" s="368">
        <v>0</v>
      </c>
      <c r="AA1631" s="368">
        <v>0</v>
      </c>
      <c r="AB1631" s="327">
        <v>0</v>
      </c>
      <c r="AC1631" s="327">
        <v>0</v>
      </c>
      <c r="AD1631" s="327">
        <v>0</v>
      </c>
      <c r="AE1631" s="327">
        <v>0</v>
      </c>
      <c r="AF1631" s="327">
        <v>0</v>
      </c>
      <c r="AG1631" s="327">
        <v>0</v>
      </c>
      <c r="AH1631" s="370">
        <v>0</v>
      </c>
      <c r="AI1631" s="370">
        <v>0</v>
      </c>
      <c r="AJ1631" s="14"/>
    </row>
    <row r="1632" spans="2:36" outlineLevel="1" x14ac:dyDescent="0.2">
      <c r="C1632" s="119" t="s">
        <v>152</v>
      </c>
      <c r="D1632" s="329"/>
      <c r="E1632" s="329"/>
      <c r="F1632" s="371" t="s">
        <v>303</v>
      </c>
      <c r="G1632" s="329"/>
      <c r="H1632" s="329"/>
      <c r="I1632" s="330"/>
      <c r="J1632" s="330"/>
      <c r="K1632" s="330"/>
      <c r="L1632" s="330"/>
      <c r="M1632" s="330"/>
      <c r="N1632" s="330"/>
      <c r="O1632" s="330"/>
      <c r="P1632" s="330"/>
      <c r="Q1632" s="16" t="s">
        <v>110</v>
      </c>
      <c r="R1632" s="314">
        <v>0</v>
      </c>
      <c r="S1632" s="315">
        <v>0</v>
      </c>
      <c r="T1632" s="315">
        <v>0</v>
      </c>
      <c r="U1632" s="315">
        <v>0</v>
      </c>
      <c r="V1632" s="315">
        <v>0</v>
      </c>
      <c r="W1632" s="316">
        <v>0</v>
      </c>
      <c r="X1632" s="315">
        <v>0</v>
      </c>
      <c r="Y1632" s="315">
        <v>0</v>
      </c>
      <c r="Z1632" s="315">
        <v>0</v>
      </c>
      <c r="AA1632" s="315">
        <v>0</v>
      </c>
      <c r="AB1632" s="5">
        <v>0</v>
      </c>
      <c r="AC1632" s="5">
        <v>0</v>
      </c>
      <c r="AD1632" s="5">
        <v>0</v>
      </c>
      <c r="AE1632" s="5">
        <v>0</v>
      </c>
      <c r="AF1632" s="5">
        <v>0</v>
      </c>
      <c r="AG1632" s="5">
        <v>0</v>
      </c>
      <c r="AH1632" s="350">
        <v>0</v>
      </c>
      <c r="AI1632" s="350">
        <v>0</v>
      </c>
      <c r="AJ1632" s="14"/>
    </row>
    <row r="1633" spans="2:36" outlineLevel="1" x14ac:dyDescent="0.2">
      <c r="C1633" s="119" t="s">
        <v>152</v>
      </c>
      <c r="D1633" s="329"/>
      <c r="E1633" s="329"/>
      <c r="F1633" s="372"/>
      <c r="G1633" s="329"/>
      <c r="H1633" s="329"/>
      <c r="I1633" s="330"/>
      <c r="J1633" s="330"/>
      <c r="K1633" s="330"/>
      <c r="L1633" s="330"/>
      <c r="M1633" s="330"/>
      <c r="N1633" s="330"/>
      <c r="O1633" s="330"/>
      <c r="P1633" s="330"/>
      <c r="Q1633" s="16"/>
      <c r="R1633" s="304"/>
      <c r="S1633" s="305"/>
      <c r="T1633" s="305"/>
      <c r="U1633" s="305"/>
      <c r="V1633" s="305"/>
      <c r="W1633" s="306"/>
      <c r="X1633" s="305"/>
      <c r="Y1633" s="305"/>
      <c r="Z1633" s="305"/>
      <c r="AA1633" s="305"/>
      <c r="AB1633" s="307"/>
      <c r="AC1633" s="307"/>
      <c r="AD1633" s="307"/>
      <c r="AE1633" s="307"/>
      <c r="AF1633" s="307"/>
      <c r="AG1633" s="307"/>
      <c r="AH1633" s="362"/>
      <c r="AI1633" s="362"/>
      <c r="AJ1633" s="14"/>
    </row>
    <row r="1634" spans="2:36" outlineLevel="1" x14ac:dyDescent="0.2">
      <c r="C1634" s="119" t="s">
        <v>152</v>
      </c>
      <c r="D1634" s="329"/>
      <c r="E1634" s="329"/>
      <c r="F1634" s="329"/>
      <c r="G1634" s="329"/>
      <c r="H1634" s="329"/>
      <c r="I1634" s="330"/>
      <c r="J1634" s="330"/>
      <c r="K1634" s="330"/>
      <c r="L1634" s="330"/>
      <c r="M1634" s="330"/>
      <c r="N1634" s="330"/>
      <c r="O1634" s="330"/>
      <c r="P1634" s="330"/>
      <c r="Q1634" s="330"/>
      <c r="R1634" s="330"/>
      <c r="S1634" s="329"/>
      <c r="T1634" s="329"/>
      <c r="U1634" s="330"/>
      <c r="V1634" s="330"/>
      <c r="W1634" s="330"/>
      <c r="X1634" s="329"/>
      <c r="Y1634" s="329"/>
      <c r="Z1634" s="330"/>
      <c r="AA1634" s="329"/>
      <c r="AB1634" s="329"/>
      <c r="AC1634" s="329"/>
      <c r="AD1634" s="329"/>
      <c r="AE1634" s="329"/>
      <c r="AF1634" s="329"/>
      <c r="AG1634" s="329"/>
      <c r="AH1634" s="329"/>
      <c r="AI1634" s="329"/>
      <c r="AJ1634" s="14"/>
    </row>
    <row r="1635" spans="2:36" s="11" customFormat="1" outlineLevel="1" x14ac:dyDescent="0.2">
      <c r="B1635" s="310"/>
      <c r="C1635" s="119" t="s">
        <v>152</v>
      </c>
      <c r="E1635" s="120" t="s">
        <v>304</v>
      </c>
      <c r="F1635" s="121"/>
      <c r="G1635" s="121"/>
      <c r="H1635" s="121"/>
      <c r="I1635" s="121"/>
      <c r="J1635" s="121"/>
      <c r="K1635" s="121"/>
      <c r="L1635" s="121"/>
      <c r="M1635" s="121"/>
      <c r="N1635" s="121"/>
      <c r="O1635" s="121"/>
      <c r="P1635" s="121"/>
      <c r="Q1635" s="122"/>
      <c r="R1635" s="123"/>
      <c r="S1635" s="123"/>
      <c r="T1635" s="123"/>
      <c r="U1635" s="123"/>
      <c r="V1635" s="123"/>
      <c r="W1635" s="123"/>
      <c r="X1635" s="123"/>
      <c r="Y1635" s="123"/>
      <c r="Z1635" s="123"/>
      <c r="AA1635" s="123"/>
      <c r="AB1635" s="123"/>
      <c r="AC1635" s="123"/>
      <c r="AD1635" s="123"/>
      <c r="AE1635" s="123"/>
      <c r="AF1635" s="123"/>
      <c r="AG1635" s="123"/>
      <c r="AH1635" s="123"/>
      <c r="AI1635" s="123"/>
    </row>
    <row r="1636" spans="2:36" s="11" customFormat="1" outlineLevel="1" x14ac:dyDescent="0.2">
      <c r="B1636" s="310"/>
      <c r="C1636" s="119" t="s">
        <v>152</v>
      </c>
      <c r="E1636" s="373" t="s">
        <v>305</v>
      </c>
      <c r="F1636" s="309"/>
      <c r="G1636" s="309"/>
      <c r="H1636" s="309"/>
      <c r="I1636" s="309"/>
      <c r="J1636" s="309"/>
      <c r="K1636" s="309"/>
      <c r="L1636" s="309"/>
      <c r="M1636" s="309"/>
      <c r="N1636" s="309"/>
      <c r="O1636" s="309"/>
      <c r="P1636" s="309"/>
      <c r="Q1636" s="360"/>
      <c r="R1636" s="361"/>
      <c r="S1636" s="361"/>
      <c r="T1636" s="361"/>
      <c r="U1636" s="361"/>
      <c r="V1636" s="361"/>
      <c r="W1636" s="361"/>
      <c r="X1636" s="361"/>
      <c r="Y1636" s="361"/>
      <c r="Z1636" s="361"/>
      <c r="AA1636" s="361"/>
      <c r="AB1636" s="361"/>
      <c r="AC1636" s="361"/>
      <c r="AD1636" s="361"/>
      <c r="AE1636" s="361"/>
      <c r="AF1636" s="361"/>
      <c r="AG1636" s="361"/>
      <c r="AH1636" s="361"/>
      <c r="AI1636" s="361"/>
    </row>
    <row r="1637" spans="2:36" outlineLevel="1" x14ac:dyDescent="0.2">
      <c r="C1637" s="119" t="s">
        <v>152</v>
      </c>
      <c r="D1637" s="329"/>
      <c r="E1637" s="329"/>
      <c r="F1637" s="329" t="s">
        <v>306</v>
      </c>
      <c r="G1637" s="329"/>
      <c r="H1637" s="329"/>
      <c r="I1637" s="330"/>
      <c r="J1637" s="330"/>
      <c r="K1637" s="330"/>
      <c r="L1637" s="330"/>
      <c r="M1637" s="330"/>
      <c r="N1637" s="330"/>
      <c r="O1637" s="330"/>
      <c r="P1637" s="330"/>
      <c r="Q1637" s="16" t="s">
        <v>110</v>
      </c>
      <c r="R1637" s="374">
        <v>0</v>
      </c>
      <c r="S1637" s="375">
        <v>0</v>
      </c>
      <c r="T1637" s="375">
        <v>0</v>
      </c>
      <c r="U1637" s="376">
        <v>0</v>
      </c>
      <c r="V1637" s="376">
        <v>0</v>
      </c>
      <c r="W1637" s="377">
        <v>0</v>
      </c>
      <c r="X1637" s="375">
        <v>0</v>
      </c>
      <c r="Y1637" s="375">
        <v>0</v>
      </c>
      <c r="Z1637" s="376">
        <v>0</v>
      </c>
      <c r="AA1637" s="375">
        <v>0</v>
      </c>
      <c r="AB1637" s="378">
        <v>0</v>
      </c>
      <c r="AC1637" s="378">
        <v>0</v>
      </c>
      <c r="AD1637" s="378">
        <v>0</v>
      </c>
      <c r="AE1637" s="378">
        <v>0</v>
      </c>
      <c r="AF1637" s="378">
        <v>0</v>
      </c>
      <c r="AG1637" s="378">
        <v>0</v>
      </c>
      <c r="AH1637" s="379">
        <v>0</v>
      </c>
      <c r="AI1637" s="379">
        <v>0</v>
      </c>
      <c r="AJ1637" s="14"/>
    </row>
    <row r="1638" spans="2:36" outlineLevel="1" x14ac:dyDescent="0.2">
      <c r="C1638" s="119" t="s">
        <v>152</v>
      </c>
      <c r="D1638" s="329"/>
      <c r="E1638" s="329"/>
      <c r="F1638" s="329" t="s">
        <v>307</v>
      </c>
      <c r="G1638" s="329"/>
      <c r="H1638" s="329"/>
      <c r="I1638" s="330"/>
      <c r="J1638" s="330"/>
      <c r="K1638" s="330"/>
      <c r="L1638" s="330"/>
      <c r="M1638" s="330"/>
      <c r="N1638" s="330"/>
      <c r="O1638" s="330"/>
      <c r="P1638" s="330"/>
      <c r="Q1638" s="16" t="s">
        <v>110</v>
      </c>
      <c r="R1638" s="380"/>
      <c r="S1638" s="381"/>
      <c r="T1638" s="381"/>
      <c r="U1638" s="382"/>
      <c r="V1638" s="382"/>
      <c r="W1638" s="383"/>
      <c r="X1638" s="381"/>
      <c r="Y1638" s="381"/>
      <c r="Z1638" s="382"/>
      <c r="AA1638" s="381"/>
      <c r="AB1638" s="329"/>
      <c r="AC1638" s="329"/>
      <c r="AD1638" s="329"/>
      <c r="AE1638" s="329"/>
      <c r="AF1638" s="329"/>
      <c r="AG1638" s="329"/>
      <c r="AH1638" s="384"/>
      <c r="AI1638" s="384"/>
      <c r="AJ1638" s="14"/>
    </row>
    <row r="1639" spans="2:36" outlineLevel="1" x14ac:dyDescent="0.2">
      <c r="C1639" s="119" t="s">
        <v>152</v>
      </c>
      <c r="D1639" s="329"/>
      <c r="E1639" s="329"/>
      <c r="F1639" s="329" t="s">
        <v>308</v>
      </c>
      <c r="G1639" s="329"/>
      <c r="H1639" s="329"/>
      <c r="I1639" s="330"/>
      <c r="J1639" s="330"/>
      <c r="K1639" s="330"/>
      <c r="L1639" s="330"/>
      <c r="M1639" s="330"/>
      <c r="N1639" s="330"/>
      <c r="O1639" s="330"/>
      <c r="P1639" s="330"/>
      <c r="Q1639" s="16" t="s">
        <v>110</v>
      </c>
      <c r="R1639" s="380"/>
      <c r="S1639" s="381"/>
      <c r="T1639" s="381"/>
      <c r="U1639" s="382"/>
      <c r="V1639" s="382"/>
      <c r="W1639" s="383"/>
      <c r="X1639" s="381"/>
      <c r="Y1639" s="381"/>
      <c r="Z1639" s="382"/>
      <c r="AA1639" s="381"/>
      <c r="AB1639" s="329"/>
      <c r="AC1639" s="329"/>
      <c r="AD1639" s="329"/>
      <c r="AE1639" s="329"/>
      <c r="AF1639" s="329"/>
      <c r="AG1639" s="329"/>
      <c r="AH1639" s="384"/>
      <c r="AI1639" s="384"/>
      <c r="AJ1639" s="14"/>
    </row>
    <row r="1640" spans="2:36" outlineLevel="1" x14ac:dyDescent="0.2">
      <c r="C1640" s="119" t="s">
        <v>152</v>
      </c>
      <c r="D1640" s="329"/>
      <c r="E1640" s="329"/>
      <c r="F1640" s="329" t="s">
        <v>309</v>
      </c>
      <c r="G1640" s="329"/>
      <c r="H1640" s="329"/>
      <c r="I1640" s="330"/>
      <c r="J1640" s="330"/>
      <c r="K1640" s="330"/>
      <c r="L1640" s="330"/>
      <c r="M1640" s="330"/>
      <c r="N1640" s="330"/>
      <c r="O1640" s="330"/>
      <c r="P1640" s="330"/>
      <c r="Q1640" s="16" t="s">
        <v>110</v>
      </c>
      <c r="R1640" s="385"/>
      <c r="S1640" s="386"/>
      <c r="T1640" s="386"/>
      <c r="U1640" s="387"/>
      <c r="V1640" s="387"/>
      <c r="W1640" s="388"/>
      <c r="X1640" s="386"/>
      <c r="Y1640" s="386"/>
      <c r="Z1640" s="387"/>
      <c r="AA1640" s="386"/>
      <c r="AB1640" s="333"/>
      <c r="AC1640" s="333"/>
      <c r="AD1640" s="333"/>
      <c r="AE1640" s="333"/>
      <c r="AF1640" s="333"/>
      <c r="AG1640" s="333"/>
      <c r="AH1640" s="389"/>
      <c r="AI1640" s="389"/>
      <c r="AJ1640" s="14"/>
    </row>
    <row r="1641" spans="2:36" outlineLevel="1" x14ac:dyDescent="0.2">
      <c r="C1641" s="119" t="s">
        <v>152</v>
      </c>
      <c r="D1641" s="329"/>
      <c r="E1641" s="329"/>
      <c r="F1641" s="364" t="s">
        <v>310</v>
      </c>
      <c r="G1641" s="364"/>
      <c r="H1641" s="364"/>
      <c r="I1641" s="365"/>
      <c r="J1641" s="365"/>
      <c r="K1641" s="365"/>
      <c r="L1641" s="365"/>
      <c r="M1641" s="365"/>
      <c r="N1641" s="365"/>
      <c r="O1641" s="365"/>
      <c r="P1641" s="365"/>
      <c r="Q1641" s="366" t="s">
        <v>110</v>
      </c>
      <c r="R1641" s="390">
        <v>0</v>
      </c>
      <c r="S1641" s="391">
        <v>0</v>
      </c>
      <c r="T1641" s="391">
        <v>0</v>
      </c>
      <c r="U1641" s="390">
        <v>0</v>
      </c>
      <c r="V1641" s="390">
        <v>0</v>
      </c>
      <c r="W1641" s="390">
        <v>0</v>
      </c>
      <c r="X1641" s="391">
        <v>0</v>
      </c>
      <c r="Y1641" s="391">
        <v>0</v>
      </c>
      <c r="Z1641" s="390">
        <v>0</v>
      </c>
      <c r="AA1641" s="391">
        <v>0</v>
      </c>
      <c r="AB1641" s="391">
        <v>0</v>
      </c>
      <c r="AC1641" s="391">
        <v>0</v>
      </c>
      <c r="AD1641" s="391">
        <v>0</v>
      </c>
      <c r="AE1641" s="391">
        <v>0</v>
      </c>
      <c r="AF1641" s="391">
        <v>0</v>
      </c>
      <c r="AG1641" s="391">
        <v>0</v>
      </c>
      <c r="AH1641" s="391">
        <v>0</v>
      </c>
      <c r="AI1641" s="391">
        <v>0</v>
      </c>
      <c r="AJ1641" s="14"/>
    </row>
    <row r="1642" spans="2:36" outlineLevel="1" x14ac:dyDescent="0.2">
      <c r="C1642" s="119" t="s">
        <v>152</v>
      </c>
      <c r="D1642" s="329"/>
      <c r="E1642" s="329"/>
      <c r="F1642" s="329"/>
      <c r="G1642" s="329"/>
      <c r="H1642" s="329"/>
      <c r="I1642" s="330"/>
      <c r="J1642" s="330"/>
      <c r="K1642" s="330"/>
      <c r="L1642" s="330"/>
      <c r="M1642" s="330"/>
      <c r="N1642" s="330"/>
      <c r="O1642" s="330"/>
      <c r="P1642" s="330"/>
      <c r="Q1642" s="330"/>
      <c r="R1642" s="330"/>
      <c r="S1642" s="329"/>
      <c r="T1642" s="329"/>
      <c r="U1642" s="330"/>
      <c r="V1642" s="330"/>
      <c r="W1642" s="330"/>
      <c r="X1642" s="329"/>
      <c r="Y1642" s="329"/>
      <c r="Z1642" s="330"/>
      <c r="AA1642" s="329"/>
      <c r="AB1642" s="329"/>
      <c r="AC1642" s="329"/>
      <c r="AD1642" s="329"/>
      <c r="AE1642" s="329"/>
      <c r="AF1642" s="329"/>
      <c r="AG1642" s="329"/>
      <c r="AH1642" s="329"/>
      <c r="AI1642" s="329"/>
      <c r="AJ1642" s="14"/>
    </row>
    <row r="1643" spans="2:36" outlineLevel="1" x14ac:dyDescent="0.2">
      <c r="C1643" s="119" t="s">
        <v>152</v>
      </c>
      <c r="D1643" s="329"/>
      <c r="E1643" s="328" t="s">
        <v>311</v>
      </c>
      <c r="F1643" s="329"/>
      <c r="G1643" s="329"/>
      <c r="H1643" s="329"/>
      <c r="I1643" s="330"/>
      <c r="J1643" s="330"/>
      <c r="K1643" s="330"/>
      <c r="L1643" s="330"/>
      <c r="M1643" s="330"/>
      <c r="N1643" s="330"/>
      <c r="O1643" s="330"/>
      <c r="P1643" s="330"/>
      <c r="Q1643" s="330"/>
      <c r="R1643" s="330"/>
      <c r="S1643" s="329"/>
      <c r="T1643" s="329"/>
      <c r="U1643" s="330"/>
      <c r="V1643" s="330"/>
      <c r="W1643" s="330"/>
      <c r="X1643" s="329"/>
      <c r="Y1643" s="329"/>
      <c r="Z1643" s="330"/>
      <c r="AA1643" s="329"/>
      <c r="AB1643" s="329"/>
      <c r="AC1643" s="329"/>
      <c r="AD1643" s="329"/>
      <c r="AE1643" s="329"/>
      <c r="AF1643" s="329"/>
      <c r="AG1643" s="329"/>
      <c r="AH1643" s="329"/>
      <c r="AI1643" s="329"/>
      <c r="AJ1643" s="14"/>
    </row>
    <row r="1644" spans="2:36" outlineLevel="1" x14ac:dyDescent="0.2">
      <c r="C1644" s="119" t="s">
        <v>152</v>
      </c>
      <c r="D1644" s="329"/>
      <c r="E1644" s="329"/>
      <c r="F1644" s="329" t="s">
        <v>312</v>
      </c>
      <c r="G1644" s="329"/>
      <c r="H1644" s="329"/>
      <c r="I1644" s="330"/>
      <c r="J1644" s="330"/>
      <c r="K1644" s="330"/>
      <c r="L1644" s="330"/>
      <c r="M1644" s="330"/>
      <c r="N1644" s="330"/>
      <c r="O1644" s="330"/>
      <c r="P1644" s="330"/>
      <c r="Q1644" s="16" t="s">
        <v>110</v>
      </c>
      <c r="R1644" s="392">
        <v>0</v>
      </c>
      <c r="S1644" s="393">
        <v>0</v>
      </c>
      <c r="T1644" s="393">
        <v>0</v>
      </c>
      <c r="U1644" s="394">
        <v>0</v>
      </c>
      <c r="V1644" s="394">
        <v>0</v>
      </c>
      <c r="W1644" s="395">
        <v>0</v>
      </c>
      <c r="X1644" s="393">
        <v>0</v>
      </c>
      <c r="Y1644" s="393">
        <v>0</v>
      </c>
      <c r="Z1644" s="394">
        <v>0</v>
      </c>
      <c r="AA1644" s="393">
        <v>0</v>
      </c>
      <c r="AB1644" s="396">
        <v>0</v>
      </c>
      <c r="AC1644" s="396">
        <v>0</v>
      </c>
      <c r="AD1644" s="396">
        <v>0</v>
      </c>
      <c r="AE1644" s="396">
        <v>0</v>
      </c>
      <c r="AF1644" s="396">
        <v>0</v>
      </c>
      <c r="AG1644" s="396">
        <v>0</v>
      </c>
      <c r="AH1644" s="397">
        <v>0</v>
      </c>
      <c r="AI1644" s="397">
        <v>0</v>
      </c>
      <c r="AJ1644" s="14"/>
    </row>
    <row r="1645" spans="2:36" outlineLevel="1" x14ac:dyDescent="0.2">
      <c r="C1645" s="119" t="s">
        <v>152</v>
      </c>
      <c r="D1645" s="329"/>
      <c r="E1645" s="329"/>
      <c r="F1645" s="329" t="s">
        <v>313</v>
      </c>
      <c r="G1645" s="329"/>
      <c r="H1645" s="329"/>
      <c r="I1645" s="330"/>
      <c r="J1645" s="330"/>
      <c r="K1645" s="330"/>
      <c r="L1645" s="330"/>
      <c r="M1645" s="330"/>
      <c r="N1645" s="330"/>
      <c r="O1645" s="330"/>
      <c r="P1645" s="330"/>
      <c r="Q1645" s="16" t="s">
        <v>110</v>
      </c>
      <c r="R1645" s="380"/>
      <c r="S1645" s="381"/>
      <c r="T1645" s="381"/>
      <c r="U1645" s="382"/>
      <c r="V1645" s="382"/>
      <c r="W1645" s="383"/>
      <c r="X1645" s="381"/>
      <c r="Y1645" s="381"/>
      <c r="Z1645" s="382"/>
      <c r="AA1645" s="381"/>
      <c r="AB1645" s="329"/>
      <c r="AC1645" s="329"/>
      <c r="AD1645" s="329"/>
      <c r="AE1645" s="329"/>
      <c r="AF1645" s="329"/>
      <c r="AG1645" s="329"/>
      <c r="AH1645" s="384"/>
      <c r="AI1645" s="384"/>
      <c r="AJ1645" s="14"/>
    </row>
    <row r="1646" spans="2:36" outlineLevel="1" x14ac:dyDescent="0.2">
      <c r="C1646" s="119" t="s">
        <v>152</v>
      </c>
      <c r="D1646" s="329"/>
      <c r="E1646" s="329"/>
      <c r="F1646" s="329" t="s">
        <v>314</v>
      </c>
      <c r="G1646" s="329"/>
      <c r="H1646" s="329"/>
      <c r="I1646" s="330"/>
      <c r="J1646" s="330"/>
      <c r="K1646" s="330"/>
      <c r="L1646" s="330"/>
      <c r="M1646" s="330"/>
      <c r="N1646" s="330"/>
      <c r="O1646" s="330"/>
      <c r="P1646" s="330"/>
      <c r="Q1646" s="16" t="s">
        <v>110</v>
      </c>
      <c r="R1646" s="398">
        <v>0</v>
      </c>
      <c r="S1646" s="399">
        <v>0</v>
      </c>
      <c r="T1646" s="399">
        <v>0</v>
      </c>
      <c r="U1646" s="400">
        <v>0</v>
      </c>
      <c r="V1646" s="400">
        <v>0</v>
      </c>
      <c r="W1646" s="401">
        <v>0</v>
      </c>
      <c r="X1646" s="399">
        <v>0</v>
      </c>
      <c r="Y1646" s="399">
        <v>0</v>
      </c>
      <c r="Z1646" s="400">
        <v>0</v>
      </c>
      <c r="AA1646" s="399">
        <v>0</v>
      </c>
      <c r="AB1646" s="339">
        <v>0</v>
      </c>
      <c r="AC1646" s="339">
        <v>0</v>
      </c>
      <c r="AD1646" s="339">
        <v>0</v>
      </c>
      <c r="AE1646" s="339">
        <v>0</v>
      </c>
      <c r="AF1646" s="339">
        <v>0</v>
      </c>
      <c r="AG1646" s="339">
        <v>0</v>
      </c>
      <c r="AH1646" s="402">
        <v>0</v>
      </c>
      <c r="AI1646" s="402">
        <v>0</v>
      </c>
      <c r="AJ1646" s="14"/>
    </row>
    <row r="1647" spans="2:36" outlineLevel="1" x14ac:dyDescent="0.2">
      <c r="C1647" s="119" t="s">
        <v>152</v>
      </c>
      <c r="D1647" s="329"/>
      <c r="E1647" s="329"/>
      <c r="F1647" s="329" t="s">
        <v>315</v>
      </c>
      <c r="G1647" s="329"/>
      <c r="H1647" s="329"/>
      <c r="I1647" s="330"/>
      <c r="J1647" s="330"/>
      <c r="K1647" s="330"/>
      <c r="L1647" s="330"/>
      <c r="M1647" s="330"/>
      <c r="N1647" s="330"/>
      <c r="O1647" s="330"/>
      <c r="P1647" s="330"/>
      <c r="Q1647" s="16" t="s">
        <v>110</v>
      </c>
      <c r="R1647" s="304">
        <v>0</v>
      </c>
      <c r="S1647" s="305">
        <v>0</v>
      </c>
      <c r="T1647" s="305">
        <v>0</v>
      </c>
      <c r="U1647" s="305">
        <v>0</v>
      </c>
      <c r="V1647" s="305">
        <v>0</v>
      </c>
      <c r="W1647" s="306">
        <v>0</v>
      </c>
      <c r="X1647" s="305">
        <v>0</v>
      </c>
      <c r="Y1647" s="305">
        <v>0</v>
      </c>
      <c r="Z1647" s="305">
        <v>0</v>
      </c>
      <c r="AA1647" s="305">
        <v>0</v>
      </c>
      <c r="AB1647" s="307">
        <v>0</v>
      </c>
      <c r="AC1647" s="307">
        <v>0</v>
      </c>
      <c r="AD1647" s="307">
        <v>0</v>
      </c>
      <c r="AE1647" s="307">
        <v>0</v>
      </c>
      <c r="AF1647" s="307">
        <v>0</v>
      </c>
      <c r="AG1647" s="307">
        <v>0</v>
      </c>
      <c r="AH1647" s="362">
        <v>0</v>
      </c>
      <c r="AI1647" s="362">
        <v>0</v>
      </c>
      <c r="AJ1647" s="14"/>
    </row>
    <row r="1648" spans="2:36" outlineLevel="1" x14ac:dyDescent="0.2">
      <c r="C1648" s="119" t="s">
        <v>152</v>
      </c>
      <c r="D1648" s="329"/>
      <c r="E1648" s="329"/>
      <c r="F1648" s="364" t="s">
        <v>316</v>
      </c>
      <c r="G1648" s="364"/>
      <c r="H1648" s="364"/>
      <c r="I1648" s="365"/>
      <c r="J1648" s="365"/>
      <c r="K1648" s="365"/>
      <c r="L1648" s="365"/>
      <c r="M1648" s="365"/>
      <c r="N1648" s="365"/>
      <c r="O1648" s="365"/>
      <c r="P1648" s="365"/>
      <c r="Q1648" s="366" t="s">
        <v>110</v>
      </c>
      <c r="R1648" s="390">
        <v>0</v>
      </c>
      <c r="S1648" s="390">
        <v>0</v>
      </c>
      <c r="T1648" s="390">
        <v>0</v>
      </c>
      <c r="U1648" s="390">
        <v>0</v>
      </c>
      <c r="V1648" s="390">
        <v>0</v>
      </c>
      <c r="W1648" s="390">
        <v>0</v>
      </c>
      <c r="X1648" s="390">
        <v>0</v>
      </c>
      <c r="Y1648" s="390">
        <v>0</v>
      </c>
      <c r="Z1648" s="390">
        <v>0</v>
      </c>
      <c r="AA1648" s="390">
        <v>0</v>
      </c>
      <c r="AB1648" s="390">
        <v>0</v>
      </c>
      <c r="AC1648" s="390">
        <v>0</v>
      </c>
      <c r="AD1648" s="390">
        <v>0</v>
      </c>
      <c r="AE1648" s="390">
        <v>0</v>
      </c>
      <c r="AF1648" s="390">
        <v>0</v>
      </c>
      <c r="AG1648" s="390">
        <v>0</v>
      </c>
      <c r="AH1648" s="390">
        <v>0</v>
      </c>
      <c r="AI1648" s="390">
        <v>0</v>
      </c>
      <c r="AJ1648" s="14"/>
    </row>
    <row r="1649" spans="2:36" outlineLevel="1" x14ac:dyDescent="0.2">
      <c r="C1649" s="119" t="s">
        <v>152</v>
      </c>
      <c r="D1649" s="329"/>
      <c r="E1649" s="329"/>
      <c r="F1649" s="329"/>
      <c r="G1649" s="329"/>
      <c r="H1649" s="329"/>
      <c r="I1649" s="330"/>
      <c r="J1649" s="330"/>
      <c r="K1649" s="330"/>
      <c r="L1649" s="330"/>
      <c r="M1649" s="330"/>
      <c r="N1649" s="330"/>
      <c r="O1649" s="330"/>
      <c r="P1649" s="330"/>
      <c r="Q1649" s="330"/>
      <c r="R1649" s="330"/>
      <c r="S1649" s="329"/>
      <c r="T1649" s="329"/>
      <c r="U1649" s="330"/>
      <c r="V1649" s="330"/>
      <c r="W1649" s="330"/>
      <c r="X1649" s="329"/>
      <c r="Y1649" s="329"/>
      <c r="Z1649" s="330"/>
      <c r="AA1649" s="329"/>
      <c r="AB1649" s="329"/>
      <c r="AC1649" s="329"/>
      <c r="AD1649" s="329"/>
      <c r="AE1649" s="329"/>
      <c r="AF1649" s="329"/>
      <c r="AG1649" s="329"/>
      <c r="AH1649" s="329"/>
      <c r="AI1649" s="329"/>
      <c r="AJ1649" s="14"/>
    </row>
    <row r="1650" spans="2:36" s="310" customFormat="1" outlineLevel="1" x14ac:dyDescent="0.2">
      <c r="C1650" s="119" t="s">
        <v>152</v>
      </c>
      <c r="E1650" s="328" t="s">
        <v>317</v>
      </c>
      <c r="F1650" s="259"/>
      <c r="G1650" s="329"/>
      <c r="H1650" s="329"/>
      <c r="I1650" s="330"/>
      <c r="J1650" s="330"/>
      <c r="K1650" s="330"/>
      <c r="L1650" s="330"/>
      <c r="M1650" s="330"/>
      <c r="N1650" s="330"/>
      <c r="O1650" s="330"/>
      <c r="P1650" s="330"/>
      <c r="Q1650" s="16" t="s">
        <v>110</v>
      </c>
      <c r="R1650" s="340">
        <v>0</v>
      </c>
      <c r="S1650" s="341">
        <v>0</v>
      </c>
      <c r="T1650" s="341">
        <v>0</v>
      </c>
      <c r="U1650" s="341">
        <v>0</v>
      </c>
      <c r="V1650" s="341">
        <v>0</v>
      </c>
      <c r="W1650" s="342">
        <v>0</v>
      </c>
      <c r="X1650" s="341">
        <v>0</v>
      </c>
      <c r="Y1650" s="341">
        <v>0</v>
      </c>
      <c r="Z1650" s="341">
        <v>0</v>
      </c>
      <c r="AA1650" s="341">
        <v>0</v>
      </c>
      <c r="AB1650" s="343">
        <v>0</v>
      </c>
      <c r="AC1650" s="343">
        <v>0</v>
      </c>
      <c r="AD1650" s="343">
        <v>0</v>
      </c>
      <c r="AE1650" s="343">
        <v>0</v>
      </c>
      <c r="AF1650" s="343">
        <v>0</v>
      </c>
      <c r="AG1650" s="343">
        <v>0</v>
      </c>
      <c r="AH1650" s="344">
        <v>0</v>
      </c>
      <c r="AI1650" s="344">
        <v>0</v>
      </c>
      <c r="AJ1650" s="403"/>
    </row>
    <row r="1651" spans="2:36" outlineLevel="1" x14ac:dyDescent="0.2">
      <c r="C1651" s="119" t="s">
        <v>152</v>
      </c>
      <c r="D1651" s="259"/>
      <c r="E1651" s="259"/>
      <c r="G1651" s="259"/>
      <c r="H1651" s="259"/>
      <c r="I1651" s="16"/>
      <c r="J1651" s="16"/>
      <c r="K1651" s="16"/>
      <c r="L1651" s="16"/>
      <c r="M1651" s="16"/>
      <c r="N1651" s="16"/>
      <c r="O1651" s="16"/>
      <c r="P1651" s="16"/>
      <c r="Q1651" s="16"/>
      <c r="R1651" s="16"/>
      <c r="S1651" s="259"/>
      <c r="T1651" s="259"/>
      <c r="U1651" s="16"/>
      <c r="V1651" s="16"/>
      <c r="W1651" s="16"/>
      <c r="X1651" s="259"/>
      <c r="Y1651" s="259"/>
      <c r="Z1651" s="16"/>
      <c r="AA1651" s="259"/>
      <c r="AB1651" s="259"/>
      <c r="AC1651" s="259"/>
      <c r="AD1651" s="259"/>
      <c r="AE1651" s="259"/>
      <c r="AF1651" s="259"/>
      <c r="AG1651" s="259"/>
      <c r="AH1651" s="259"/>
      <c r="AI1651" s="259"/>
      <c r="AJ1651" s="14"/>
    </row>
    <row r="1652" spans="2:36" s="11" customFormat="1" outlineLevel="1" x14ac:dyDescent="0.2">
      <c r="B1652" s="310"/>
      <c r="C1652" s="119" t="s">
        <v>152</v>
      </c>
      <c r="E1652" s="120" t="s">
        <v>318</v>
      </c>
      <c r="F1652" s="121"/>
      <c r="G1652" s="121"/>
      <c r="H1652" s="121"/>
      <c r="I1652" s="121"/>
      <c r="J1652" s="121"/>
      <c r="K1652" s="121"/>
      <c r="L1652" s="121"/>
      <c r="M1652" s="121"/>
      <c r="N1652" s="121"/>
      <c r="O1652" s="121"/>
      <c r="P1652" s="121"/>
      <c r="Q1652" s="122"/>
      <c r="R1652" s="123"/>
      <c r="S1652" s="123"/>
      <c r="T1652" s="123"/>
      <c r="U1652" s="123"/>
      <c r="V1652" s="123"/>
      <c r="W1652" s="123"/>
      <c r="X1652" s="123"/>
      <c r="Y1652" s="123"/>
      <c r="Z1652" s="123"/>
      <c r="AA1652" s="123"/>
      <c r="AB1652" s="123"/>
      <c r="AC1652" s="123"/>
      <c r="AD1652" s="123"/>
      <c r="AE1652" s="123"/>
      <c r="AF1652" s="123"/>
      <c r="AG1652" s="123"/>
      <c r="AH1652" s="123"/>
      <c r="AI1652" s="123"/>
    </row>
    <row r="1653" spans="2:36" outlineLevel="1" x14ac:dyDescent="0.2">
      <c r="C1653" s="119" t="s">
        <v>152</v>
      </c>
      <c r="D1653" s="259"/>
      <c r="E1653" s="259"/>
      <c r="F1653" s="259"/>
      <c r="G1653" s="259"/>
      <c r="H1653" s="259"/>
      <c r="I1653" s="16"/>
      <c r="J1653" s="16"/>
      <c r="K1653" s="16"/>
      <c r="L1653" s="16"/>
      <c r="M1653" s="16"/>
      <c r="N1653" s="16"/>
      <c r="O1653" s="16"/>
      <c r="P1653" s="16"/>
      <c r="Q1653" s="16"/>
      <c r="R1653" s="16"/>
      <c r="S1653" s="259"/>
      <c r="T1653" s="259"/>
      <c r="U1653" s="16"/>
      <c r="V1653" s="16"/>
      <c r="W1653" s="16"/>
      <c r="X1653" s="259"/>
      <c r="Y1653" s="259"/>
      <c r="Z1653" s="16"/>
      <c r="AA1653" s="259"/>
      <c r="AB1653" s="259"/>
      <c r="AC1653" s="259"/>
      <c r="AD1653" s="259"/>
      <c r="AE1653" s="259"/>
      <c r="AF1653" s="259"/>
      <c r="AG1653" s="259"/>
      <c r="AH1653" s="259"/>
      <c r="AI1653" s="259"/>
      <c r="AJ1653" s="14"/>
    </row>
    <row r="1654" spans="2:36" outlineLevel="1" x14ac:dyDescent="0.2">
      <c r="C1654" s="119" t="s">
        <v>152</v>
      </c>
      <c r="D1654" s="259"/>
      <c r="E1654" s="373" t="s">
        <v>319</v>
      </c>
      <c r="F1654" s="259"/>
      <c r="G1654" s="259"/>
      <c r="H1654" s="259"/>
      <c r="I1654" s="16"/>
      <c r="J1654" s="16"/>
      <c r="K1654" s="16"/>
      <c r="L1654" s="16"/>
      <c r="M1654" s="16"/>
      <c r="N1654" s="16"/>
      <c r="O1654" s="16"/>
      <c r="P1654" s="16"/>
      <c r="Q1654" s="16" t="s">
        <v>110</v>
      </c>
      <c r="R1654" s="340">
        <v>0</v>
      </c>
      <c r="S1654" s="341">
        <v>0</v>
      </c>
      <c r="T1654" s="341">
        <v>0</v>
      </c>
      <c r="U1654" s="341">
        <v>0</v>
      </c>
      <c r="V1654" s="341">
        <v>0</v>
      </c>
      <c r="W1654" s="342">
        <v>0</v>
      </c>
      <c r="X1654" s="341">
        <v>0</v>
      </c>
      <c r="Y1654" s="341">
        <v>0</v>
      </c>
      <c r="Z1654" s="341">
        <v>0</v>
      </c>
      <c r="AA1654" s="341">
        <v>0</v>
      </c>
      <c r="AB1654" s="343">
        <v>0</v>
      </c>
      <c r="AC1654" s="343">
        <v>0</v>
      </c>
      <c r="AD1654" s="343">
        <v>0</v>
      </c>
      <c r="AE1654" s="343">
        <v>0</v>
      </c>
      <c r="AF1654" s="343">
        <v>0</v>
      </c>
      <c r="AG1654" s="343">
        <v>0</v>
      </c>
      <c r="AH1654" s="344">
        <v>0</v>
      </c>
      <c r="AI1654" s="344">
        <v>0</v>
      </c>
      <c r="AJ1654" s="14"/>
    </row>
    <row r="1655" spans="2:36" outlineLevel="1" x14ac:dyDescent="0.2">
      <c r="C1655" s="119" t="s">
        <v>152</v>
      </c>
      <c r="D1655" s="259"/>
      <c r="E1655" s="373"/>
      <c r="F1655" s="259"/>
      <c r="G1655" s="259"/>
      <c r="H1655" s="259"/>
      <c r="I1655" s="16"/>
      <c r="J1655" s="16"/>
      <c r="K1655" s="16"/>
      <c r="L1655" s="16"/>
      <c r="M1655" s="16"/>
      <c r="N1655" s="16"/>
      <c r="O1655" s="16"/>
      <c r="P1655" s="16"/>
      <c r="Q1655" s="16"/>
      <c r="R1655" s="16"/>
      <c r="S1655" s="259"/>
      <c r="T1655" s="259"/>
      <c r="U1655" s="16"/>
      <c r="V1655" s="16"/>
      <c r="W1655" s="16"/>
      <c r="X1655" s="259"/>
      <c r="Y1655" s="259"/>
      <c r="Z1655" s="16"/>
      <c r="AA1655" s="259"/>
      <c r="AB1655" s="259"/>
      <c r="AC1655" s="259"/>
      <c r="AD1655" s="259"/>
      <c r="AE1655" s="259"/>
      <c r="AF1655" s="259"/>
      <c r="AG1655" s="259"/>
      <c r="AH1655" s="259"/>
      <c r="AI1655" s="259"/>
      <c r="AJ1655" s="14"/>
    </row>
    <row r="1656" spans="2:36" s="310" customFormat="1" outlineLevel="1" x14ac:dyDescent="0.2">
      <c r="C1656" s="119" t="s">
        <v>152</v>
      </c>
      <c r="D1656" s="329"/>
      <c r="E1656" s="328" t="s">
        <v>320</v>
      </c>
      <c r="F1656" s="329"/>
      <c r="G1656" s="329"/>
      <c r="H1656" s="329"/>
      <c r="I1656" s="330"/>
      <c r="J1656" s="330"/>
      <c r="K1656" s="330"/>
      <c r="L1656" s="330"/>
      <c r="M1656" s="330"/>
      <c r="N1656" s="330"/>
      <c r="O1656" s="330"/>
      <c r="P1656" s="330"/>
      <c r="Q1656" s="16" t="s">
        <v>110</v>
      </c>
      <c r="R1656" s="404">
        <v>0</v>
      </c>
      <c r="S1656" s="405">
        <v>0</v>
      </c>
      <c r="T1656" s="405">
        <v>0</v>
      </c>
      <c r="U1656" s="405">
        <v>0</v>
      </c>
      <c r="V1656" s="405">
        <v>0</v>
      </c>
      <c r="W1656" s="405">
        <v>0</v>
      </c>
      <c r="X1656" s="405">
        <v>0</v>
      </c>
      <c r="Y1656" s="405">
        <v>0</v>
      </c>
      <c r="Z1656" s="405">
        <v>0</v>
      </c>
      <c r="AA1656" s="405">
        <v>0</v>
      </c>
      <c r="AB1656" s="405">
        <v>0</v>
      </c>
      <c r="AC1656" s="405">
        <v>0</v>
      </c>
      <c r="AD1656" s="405">
        <v>0</v>
      </c>
      <c r="AE1656" s="405">
        <v>0</v>
      </c>
      <c r="AF1656" s="405">
        <v>0</v>
      </c>
      <c r="AG1656" s="405">
        <v>0</v>
      </c>
      <c r="AH1656" s="406">
        <v>0</v>
      </c>
      <c r="AI1656" s="406">
        <v>0</v>
      </c>
      <c r="AJ1656" s="403"/>
    </row>
    <row r="1657" spans="2:36" s="310" customFormat="1" outlineLevel="1" x14ac:dyDescent="0.2">
      <c r="D1657" s="329"/>
      <c r="E1657" s="329"/>
      <c r="F1657" s="329"/>
      <c r="G1657" s="329"/>
      <c r="H1657" s="329"/>
      <c r="I1657" s="330"/>
      <c r="J1657" s="330"/>
      <c r="K1657" s="330"/>
      <c r="L1657" s="330"/>
      <c r="M1657" s="330"/>
      <c r="N1657" s="330"/>
      <c r="O1657" s="330"/>
      <c r="P1657" s="330"/>
      <c r="Q1657" s="330"/>
      <c r="R1657" s="330"/>
      <c r="S1657" s="329"/>
      <c r="T1657" s="329"/>
      <c r="U1657" s="330"/>
      <c r="V1657" s="330"/>
      <c r="W1657" s="330"/>
      <c r="X1657" s="329"/>
      <c r="Y1657" s="329"/>
      <c r="Z1657" s="330"/>
      <c r="AA1657" s="329"/>
      <c r="AB1657" s="329"/>
      <c r="AC1657" s="329"/>
      <c r="AD1657" s="329"/>
      <c r="AE1657" s="329"/>
      <c r="AF1657" s="329"/>
      <c r="AG1657" s="329"/>
      <c r="AH1657" s="329"/>
      <c r="AI1657" s="329"/>
      <c r="AJ1657" s="403"/>
    </row>
    <row r="1658" spans="2:36" x14ac:dyDescent="0.2">
      <c r="C1658" s="116" t="s">
        <v>152</v>
      </c>
      <c r="D1658" s="67" t="s">
        <v>152</v>
      </c>
      <c r="E1658" s="67"/>
      <c r="F1658" s="67"/>
      <c r="G1658" s="67" t="s">
        <v>298</v>
      </c>
      <c r="H1658" s="102"/>
      <c r="I1658" s="67"/>
      <c r="J1658" s="67"/>
      <c r="K1658" s="102"/>
      <c r="L1658" s="67"/>
      <c r="M1658" s="67"/>
      <c r="N1658" s="67"/>
      <c r="O1658" s="67"/>
      <c r="P1658" s="67"/>
      <c r="Q1658" s="117" t="s">
        <v>110</v>
      </c>
      <c r="R1658" s="118">
        <v>0</v>
      </c>
      <c r="S1658" s="118">
        <v>0</v>
      </c>
      <c r="T1658" s="118">
        <v>0</v>
      </c>
      <c r="U1658" s="118">
        <v>0</v>
      </c>
      <c r="V1658" s="118">
        <v>0</v>
      </c>
      <c r="W1658" s="118">
        <v>0</v>
      </c>
      <c r="X1658" s="118">
        <v>0</v>
      </c>
      <c r="Y1658" s="118">
        <v>0</v>
      </c>
      <c r="Z1658" s="118">
        <v>0</v>
      </c>
      <c r="AA1658" s="118">
        <v>0</v>
      </c>
      <c r="AB1658" s="118">
        <v>0</v>
      </c>
      <c r="AC1658" s="118">
        <v>0</v>
      </c>
      <c r="AD1658" s="118">
        <v>0</v>
      </c>
      <c r="AE1658" s="118">
        <v>0</v>
      </c>
      <c r="AF1658" s="118">
        <v>0</v>
      </c>
      <c r="AG1658" s="118">
        <v>0</v>
      </c>
      <c r="AH1658" s="118">
        <v>0</v>
      </c>
      <c r="AI1658" s="118">
        <v>0</v>
      </c>
    </row>
    <row r="1659" spans="2:36" s="11" customFormat="1" outlineLevel="1" x14ac:dyDescent="0.2">
      <c r="B1659" s="310"/>
      <c r="C1659" s="119" t="s">
        <v>152</v>
      </c>
      <c r="E1659" s="120" t="s">
        <v>299</v>
      </c>
      <c r="F1659" s="121"/>
      <c r="G1659" s="121"/>
      <c r="H1659" s="121"/>
      <c r="I1659" s="121"/>
      <c r="J1659" s="121"/>
      <c r="K1659" s="121"/>
      <c r="L1659" s="121"/>
      <c r="M1659" s="121"/>
      <c r="N1659" s="121"/>
      <c r="O1659" s="121"/>
      <c r="P1659" s="121"/>
      <c r="Q1659" s="122"/>
      <c r="R1659" s="123"/>
      <c r="S1659" s="123"/>
      <c r="T1659" s="123"/>
      <c r="U1659" s="123"/>
      <c r="V1659" s="123"/>
      <c r="W1659" s="123"/>
      <c r="X1659" s="123"/>
      <c r="Y1659" s="123"/>
      <c r="Z1659" s="123"/>
      <c r="AA1659" s="123"/>
      <c r="AB1659" s="123"/>
      <c r="AC1659" s="123"/>
      <c r="AD1659" s="123"/>
      <c r="AE1659" s="123"/>
      <c r="AF1659" s="123"/>
      <c r="AG1659" s="123"/>
      <c r="AH1659" s="123"/>
      <c r="AI1659" s="123"/>
    </row>
    <row r="1660" spans="2:36" s="11" customFormat="1" outlineLevel="1" x14ac:dyDescent="0.2">
      <c r="B1660" s="310"/>
      <c r="C1660" s="119" t="s">
        <v>152</v>
      </c>
      <c r="E1660" s="359"/>
      <c r="F1660" s="309"/>
      <c r="G1660" s="309"/>
      <c r="H1660" s="309"/>
      <c r="I1660" s="309"/>
      <c r="J1660" s="309"/>
      <c r="K1660" s="309"/>
      <c r="L1660" s="309"/>
      <c r="M1660" s="309"/>
      <c r="N1660" s="309"/>
      <c r="O1660" s="309"/>
      <c r="P1660" s="309"/>
      <c r="Q1660" s="360"/>
      <c r="R1660" s="361"/>
      <c r="S1660" s="361"/>
      <c r="T1660" s="361"/>
      <c r="U1660" s="361"/>
      <c r="V1660" s="361"/>
      <c r="W1660" s="361"/>
      <c r="X1660" s="361"/>
      <c r="Y1660" s="361"/>
      <c r="Z1660" s="361"/>
      <c r="AA1660" s="361"/>
      <c r="AB1660" s="361"/>
      <c r="AC1660" s="361"/>
      <c r="AD1660" s="361"/>
      <c r="AE1660" s="361"/>
      <c r="AF1660" s="361"/>
      <c r="AG1660" s="361"/>
      <c r="AH1660" s="361"/>
      <c r="AI1660" s="361"/>
    </row>
    <row r="1661" spans="2:36" outlineLevel="1" x14ac:dyDescent="0.2">
      <c r="C1661" s="119" t="s">
        <v>152</v>
      </c>
      <c r="D1661" s="329"/>
      <c r="E1661" s="124" t="s">
        <v>300</v>
      </c>
      <c r="F1661" s="329"/>
      <c r="G1661" s="329"/>
      <c r="H1661" s="329"/>
      <c r="I1661" s="330"/>
      <c r="J1661" s="330"/>
      <c r="K1661" s="330"/>
      <c r="L1661" s="330"/>
      <c r="M1661" s="330"/>
      <c r="N1661" s="330"/>
      <c r="O1661" s="330"/>
      <c r="P1661" s="330"/>
      <c r="Q1661" s="16" t="s">
        <v>110</v>
      </c>
      <c r="R1661" s="299">
        <v>0</v>
      </c>
      <c r="S1661" s="300">
        <v>0</v>
      </c>
      <c r="T1661" s="300">
        <v>0</v>
      </c>
      <c r="U1661" s="300">
        <v>0</v>
      </c>
      <c r="V1661" s="300">
        <v>0</v>
      </c>
      <c r="W1661" s="301">
        <v>0</v>
      </c>
      <c r="X1661" s="300">
        <v>0</v>
      </c>
      <c r="Y1661" s="300">
        <v>0</v>
      </c>
      <c r="Z1661" s="300">
        <v>0</v>
      </c>
      <c r="AA1661" s="300">
        <v>0</v>
      </c>
      <c r="AB1661" s="302">
        <v>0</v>
      </c>
      <c r="AC1661" s="302">
        <v>0</v>
      </c>
      <c r="AD1661" s="302">
        <v>0</v>
      </c>
      <c r="AE1661" s="302">
        <v>0</v>
      </c>
      <c r="AF1661" s="302">
        <v>0</v>
      </c>
      <c r="AG1661" s="302">
        <v>0</v>
      </c>
      <c r="AH1661" s="348">
        <v>0</v>
      </c>
      <c r="AI1661" s="348">
        <v>0</v>
      </c>
      <c r="AJ1661" s="14"/>
    </row>
    <row r="1662" spans="2:36" outlineLevel="1" x14ac:dyDescent="0.2">
      <c r="C1662" s="119" t="s">
        <v>152</v>
      </c>
      <c r="D1662" s="329"/>
      <c r="E1662" s="124" t="s">
        <v>231</v>
      </c>
      <c r="F1662" s="329"/>
      <c r="G1662" s="329"/>
      <c r="H1662" s="329"/>
      <c r="I1662" s="330"/>
      <c r="J1662" s="330"/>
      <c r="K1662" s="330"/>
      <c r="L1662" s="330"/>
      <c r="M1662" s="330"/>
      <c r="N1662" s="330"/>
      <c r="O1662" s="330"/>
      <c r="P1662" s="330"/>
      <c r="Q1662" s="16" t="s">
        <v>110</v>
      </c>
      <c r="R1662" s="314">
        <v>0</v>
      </c>
      <c r="S1662" s="315">
        <v>0</v>
      </c>
      <c r="T1662" s="315">
        <v>0</v>
      </c>
      <c r="U1662" s="315">
        <v>0</v>
      </c>
      <c r="V1662" s="315">
        <v>0</v>
      </c>
      <c r="W1662" s="316">
        <v>0</v>
      </c>
      <c r="X1662" s="315">
        <v>0</v>
      </c>
      <c r="Y1662" s="315">
        <v>0</v>
      </c>
      <c r="Z1662" s="315">
        <v>0</v>
      </c>
      <c r="AA1662" s="315">
        <v>0</v>
      </c>
      <c r="AB1662" s="5">
        <v>0</v>
      </c>
      <c r="AC1662" s="5">
        <v>0</v>
      </c>
      <c r="AD1662" s="5">
        <v>0</v>
      </c>
      <c r="AE1662" s="5">
        <v>0</v>
      </c>
      <c r="AF1662" s="5">
        <v>0</v>
      </c>
      <c r="AG1662" s="5">
        <v>0</v>
      </c>
      <c r="AH1662" s="350">
        <v>0</v>
      </c>
      <c r="AI1662" s="350">
        <v>0</v>
      </c>
      <c r="AJ1662" s="14"/>
    </row>
    <row r="1663" spans="2:36" outlineLevel="1" x14ac:dyDescent="0.2">
      <c r="C1663" s="119" t="s">
        <v>152</v>
      </c>
      <c r="D1663" s="329"/>
      <c r="E1663" s="328" t="s">
        <v>230</v>
      </c>
      <c r="F1663" s="329"/>
      <c r="G1663" s="329"/>
      <c r="H1663" s="329"/>
      <c r="I1663" s="330"/>
      <c r="J1663" s="330"/>
      <c r="K1663" s="330"/>
      <c r="L1663" s="330"/>
      <c r="M1663" s="330"/>
      <c r="N1663" s="330"/>
      <c r="O1663" s="330"/>
      <c r="P1663" s="330"/>
      <c r="Q1663" s="16" t="s">
        <v>110</v>
      </c>
      <c r="R1663" s="314">
        <v>0</v>
      </c>
      <c r="S1663" s="315">
        <v>0</v>
      </c>
      <c r="T1663" s="315">
        <v>0</v>
      </c>
      <c r="U1663" s="315">
        <v>0</v>
      </c>
      <c r="V1663" s="315">
        <v>0</v>
      </c>
      <c r="W1663" s="316">
        <v>0</v>
      </c>
      <c r="X1663" s="315">
        <v>0</v>
      </c>
      <c r="Y1663" s="315">
        <v>0</v>
      </c>
      <c r="Z1663" s="315">
        <v>0</v>
      </c>
      <c r="AA1663" s="315">
        <v>0</v>
      </c>
      <c r="AB1663" s="5">
        <v>0</v>
      </c>
      <c r="AC1663" s="5">
        <v>0</v>
      </c>
      <c r="AD1663" s="5">
        <v>0</v>
      </c>
      <c r="AE1663" s="5">
        <v>0</v>
      </c>
      <c r="AF1663" s="5">
        <v>0</v>
      </c>
      <c r="AG1663" s="5">
        <v>0</v>
      </c>
      <c r="AH1663" s="350">
        <v>0</v>
      </c>
      <c r="AI1663" s="350">
        <v>0</v>
      </c>
      <c r="AJ1663" s="14"/>
    </row>
    <row r="1664" spans="2:36" outlineLevel="1" x14ac:dyDescent="0.2">
      <c r="C1664" s="119" t="s">
        <v>152</v>
      </c>
      <c r="D1664" s="329"/>
      <c r="E1664" s="328" t="s">
        <v>17</v>
      </c>
      <c r="F1664" s="329"/>
      <c r="G1664" s="329"/>
      <c r="H1664" s="329"/>
      <c r="I1664" s="330"/>
      <c r="J1664" s="330"/>
      <c r="K1664" s="330"/>
      <c r="L1664" s="330"/>
      <c r="M1664" s="330"/>
      <c r="N1664" s="330"/>
      <c r="O1664" s="330"/>
      <c r="P1664" s="330"/>
      <c r="Q1664" s="16" t="s">
        <v>110</v>
      </c>
      <c r="R1664" s="314"/>
      <c r="S1664" s="315"/>
      <c r="T1664" s="315"/>
      <c r="U1664" s="315"/>
      <c r="V1664" s="315"/>
      <c r="W1664" s="316"/>
      <c r="X1664" s="315"/>
      <c r="Y1664" s="315"/>
      <c r="Z1664" s="315"/>
      <c r="AA1664" s="315"/>
      <c r="AB1664" s="5"/>
      <c r="AC1664" s="5"/>
      <c r="AD1664" s="5"/>
      <c r="AE1664" s="5"/>
      <c r="AF1664" s="5"/>
      <c r="AG1664" s="5"/>
      <c r="AH1664" s="350"/>
      <c r="AI1664" s="350"/>
      <c r="AJ1664" s="14"/>
    </row>
    <row r="1665" spans="2:36" outlineLevel="1" x14ac:dyDescent="0.2">
      <c r="C1665" s="119" t="s">
        <v>152</v>
      </c>
      <c r="D1665" s="329"/>
      <c r="E1665" s="328" t="s">
        <v>266</v>
      </c>
      <c r="F1665" s="329"/>
      <c r="G1665" s="329"/>
      <c r="H1665" s="329"/>
      <c r="I1665" s="330"/>
      <c r="J1665" s="330"/>
      <c r="K1665" s="330"/>
      <c r="L1665" s="330"/>
      <c r="M1665" s="330"/>
      <c r="N1665" s="330"/>
      <c r="O1665" s="330"/>
      <c r="P1665" s="330"/>
      <c r="Q1665" s="16" t="s">
        <v>110</v>
      </c>
      <c r="R1665" s="314">
        <v>0</v>
      </c>
      <c r="S1665" s="315">
        <v>0</v>
      </c>
      <c r="T1665" s="315">
        <v>0</v>
      </c>
      <c r="U1665" s="315">
        <v>0</v>
      </c>
      <c r="V1665" s="315">
        <v>0</v>
      </c>
      <c r="W1665" s="316">
        <v>0</v>
      </c>
      <c r="X1665" s="315">
        <v>0</v>
      </c>
      <c r="Y1665" s="315">
        <v>0</v>
      </c>
      <c r="Z1665" s="315">
        <v>0</v>
      </c>
      <c r="AA1665" s="315">
        <v>0</v>
      </c>
      <c r="AB1665" s="5">
        <v>0</v>
      </c>
      <c r="AC1665" s="5">
        <v>0</v>
      </c>
      <c r="AD1665" s="5">
        <v>0</v>
      </c>
      <c r="AE1665" s="5">
        <v>0</v>
      </c>
      <c r="AF1665" s="5">
        <v>0</v>
      </c>
      <c r="AG1665" s="5">
        <v>0</v>
      </c>
      <c r="AH1665" s="350">
        <v>0</v>
      </c>
      <c r="AI1665" s="350">
        <v>0</v>
      </c>
      <c r="AJ1665" s="14"/>
    </row>
    <row r="1666" spans="2:36" outlineLevel="1" x14ac:dyDescent="0.2">
      <c r="C1666" s="119" t="s">
        <v>152</v>
      </c>
      <c r="D1666" s="329"/>
      <c r="E1666" s="328" t="s">
        <v>267</v>
      </c>
      <c r="F1666" s="329"/>
      <c r="G1666" s="329"/>
      <c r="H1666" s="329"/>
      <c r="I1666" s="330"/>
      <c r="J1666" s="330"/>
      <c r="K1666" s="330"/>
      <c r="L1666" s="330"/>
      <c r="M1666" s="330"/>
      <c r="N1666" s="330"/>
      <c r="O1666" s="330"/>
      <c r="P1666" s="330"/>
      <c r="Q1666" s="16" t="s">
        <v>110</v>
      </c>
      <c r="R1666" s="304">
        <v>0</v>
      </c>
      <c r="S1666" s="305">
        <v>0</v>
      </c>
      <c r="T1666" s="305">
        <v>0</v>
      </c>
      <c r="U1666" s="305">
        <v>0</v>
      </c>
      <c r="V1666" s="305">
        <v>0</v>
      </c>
      <c r="W1666" s="306">
        <v>0</v>
      </c>
      <c r="X1666" s="305">
        <v>0</v>
      </c>
      <c r="Y1666" s="305">
        <v>0</v>
      </c>
      <c r="Z1666" s="305">
        <v>0</v>
      </c>
      <c r="AA1666" s="305">
        <v>0</v>
      </c>
      <c r="AB1666" s="307">
        <v>0</v>
      </c>
      <c r="AC1666" s="307">
        <v>0</v>
      </c>
      <c r="AD1666" s="307">
        <v>0</v>
      </c>
      <c r="AE1666" s="307">
        <v>0</v>
      </c>
      <c r="AF1666" s="307">
        <v>0</v>
      </c>
      <c r="AG1666" s="307">
        <v>0</v>
      </c>
      <c r="AH1666" s="362">
        <v>0</v>
      </c>
      <c r="AI1666" s="362">
        <v>0</v>
      </c>
      <c r="AJ1666" s="14"/>
    </row>
    <row r="1667" spans="2:36" outlineLevel="1" x14ac:dyDescent="0.2">
      <c r="C1667" s="119" t="s">
        <v>152</v>
      </c>
      <c r="D1667" s="329"/>
      <c r="E1667" s="328" t="s">
        <v>301</v>
      </c>
      <c r="F1667" s="329"/>
      <c r="G1667" s="329"/>
      <c r="H1667" s="329"/>
      <c r="I1667" s="330"/>
      <c r="J1667" s="330"/>
      <c r="K1667" s="330"/>
      <c r="L1667" s="330"/>
      <c r="M1667" s="330"/>
      <c r="N1667" s="330"/>
      <c r="O1667" s="330"/>
      <c r="P1667" s="330"/>
      <c r="Q1667" s="16"/>
      <c r="R1667" s="5"/>
      <c r="S1667" s="5"/>
      <c r="T1667" s="5"/>
      <c r="U1667" s="5"/>
      <c r="V1667" s="5"/>
      <c r="W1667" s="5"/>
      <c r="X1667" s="5"/>
      <c r="Y1667" s="5"/>
      <c r="Z1667" s="5"/>
      <c r="AA1667" s="5"/>
      <c r="AB1667" s="5"/>
      <c r="AC1667" s="5"/>
      <c r="AD1667" s="5"/>
      <c r="AE1667" s="5"/>
      <c r="AF1667" s="5"/>
      <c r="AG1667" s="5"/>
      <c r="AH1667" s="5"/>
      <c r="AI1667" s="5"/>
      <c r="AJ1667" s="14"/>
    </row>
    <row r="1668" spans="2:36" outlineLevel="1" x14ac:dyDescent="0.2">
      <c r="C1668" s="119" t="s">
        <v>152</v>
      </c>
      <c r="D1668" s="329"/>
      <c r="F1668" s="329" t="s">
        <v>270</v>
      </c>
      <c r="G1668" s="329"/>
      <c r="H1668" s="329"/>
      <c r="I1668" s="330"/>
      <c r="J1668" s="330"/>
      <c r="K1668" s="330"/>
      <c r="L1668" s="330"/>
      <c r="M1668" s="330"/>
      <c r="N1668" s="330"/>
      <c r="O1668" s="330"/>
      <c r="P1668" s="330"/>
      <c r="Q1668" s="16" t="s">
        <v>110</v>
      </c>
      <c r="R1668" s="314">
        <v>0</v>
      </c>
      <c r="S1668" s="315">
        <v>0</v>
      </c>
      <c r="T1668" s="315">
        <v>0</v>
      </c>
      <c r="U1668" s="315">
        <v>0</v>
      </c>
      <c r="V1668" s="315">
        <v>0</v>
      </c>
      <c r="W1668" s="316">
        <v>0</v>
      </c>
      <c r="X1668" s="315">
        <v>0</v>
      </c>
      <c r="Y1668" s="315">
        <v>0</v>
      </c>
      <c r="Z1668" s="315">
        <v>0</v>
      </c>
      <c r="AA1668" s="315">
        <v>0</v>
      </c>
      <c r="AB1668" s="5">
        <v>0</v>
      </c>
      <c r="AC1668" s="5">
        <v>0</v>
      </c>
      <c r="AD1668" s="5">
        <v>0</v>
      </c>
      <c r="AE1668" s="5">
        <v>0</v>
      </c>
      <c r="AF1668" s="5">
        <v>0</v>
      </c>
      <c r="AG1668" s="5">
        <v>0</v>
      </c>
      <c r="AH1668" s="350">
        <v>0</v>
      </c>
      <c r="AI1668" s="350">
        <v>0</v>
      </c>
      <c r="AJ1668" s="14"/>
    </row>
    <row r="1669" spans="2:36" outlineLevel="1" x14ac:dyDescent="0.2">
      <c r="C1669" s="119" t="s">
        <v>152</v>
      </c>
      <c r="D1669" s="329"/>
      <c r="E1669" s="329"/>
      <c r="F1669" s="329" t="s">
        <v>271</v>
      </c>
      <c r="G1669" s="329"/>
      <c r="H1669" s="329"/>
      <c r="I1669" s="330"/>
      <c r="J1669" s="330"/>
      <c r="K1669" s="330"/>
      <c r="L1669" s="330"/>
      <c r="M1669" s="330"/>
      <c r="N1669" s="330"/>
      <c r="O1669" s="330"/>
      <c r="P1669" s="330"/>
      <c r="Q1669" s="16" t="s">
        <v>110</v>
      </c>
      <c r="R1669" s="314">
        <v>0</v>
      </c>
      <c r="S1669" s="315">
        <v>0</v>
      </c>
      <c r="T1669" s="315">
        <v>0</v>
      </c>
      <c r="U1669" s="315">
        <v>0</v>
      </c>
      <c r="V1669" s="315">
        <v>0</v>
      </c>
      <c r="W1669" s="316">
        <v>0</v>
      </c>
      <c r="X1669" s="315">
        <v>0</v>
      </c>
      <c r="Y1669" s="315">
        <v>0</v>
      </c>
      <c r="Z1669" s="315">
        <v>0</v>
      </c>
      <c r="AA1669" s="315">
        <v>0</v>
      </c>
      <c r="AB1669" s="5">
        <v>0</v>
      </c>
      <c r="AC1669" s="5">
        <v>0</v>
      </c>
      <c r="AD1669" s="5">
        <v>0</v>
      </c>
      <c r="AE1669" s="5">
        <v>0</v>
      </c>
      <c r="AF1669" s="5">
        <v>0</v>
      </c>
      <c r="AG1669" s="5">
        <v>0</v>
      </c>
      <c r="AH1669" s="350">
        <v>0</v>
      </c>
      <c r="AI1669" s="350">
        <v>0</v>
      </c>
      <c r="AJ1669" s="14"/>
    </row>
    <row r="1670" spans="2:36" outlineLevel="1" x14ac:dyDescent="0.2">
      <c r="C1670" s="119" t="s">
        <v>152</v>
      </c>
      <c r="D1670" s="329"/>
      <c r="E1670" s="329"/>
      <c r="F1670" s="329" t="s">
        <v>290</v>
      </c>
      <c r="G1670" s="329"/>
      <c r="H1670" s="329"/>
      <c r="I1670" s="330"/>
      <c r="J1670" s="330"/>
      <c r="K1670" s="330"/>
      <c r="L1670" s="330"/>
      <c r="M1670" s="330"/>
      <c r="N1670" s="330"/>
      <c r="O1670" s="330"/>
      <c r="P1670" s="330"/>
      <c r="Q1670" s="16" t="s">
        <v>110</v>
      </c>
      <c r="R1670" s="304">
        <v>0</v>
      </c>
      <c r="S1670" s="305">
        <v>0</v>
      </c>
      <c r="T1670" s="305">
        <v>0</v>
      </c>
      <c r="U1670" s="305">
        <v>0</v>
      </c>
      <c r="V1670" s="305">
        <v>0</v>
      </c>
      <c r="W1670" s="306">
        <v>0</v>
      </c>
      <c r="X1670" s="305">
        <v>0</v>
      </c>
      <c r="Y1670" s="305">
        <v>0</v>
      </c>
      <c r="Z1670" s="305">
        <v>0</v>
      </c>
      <c r="AA1670" s="305">
        <v>0</v>
      </c>
      <c r="AB1670" s="307">
        <v>0</v>
      </c>
      <c r="AC1670" s="307">
        <v>0</v>
      </c>
      <c r="AD1670" s="307">
        <v>0</v>
      </c>
      <c r="AE1670" s="307">
        <v>0</v>
      </c>
      <c r="AF1670" s="307">
        <v>0</v>
      </c>
      <c r="AG1670" s="307">
        <v>0</v>
      </c>
      <c r="AH1670" s="362">
        <v>0</v>
      </c>
      <c r="AI1670" s="362">
        <v>0</v>
      </c>
      <c r="AJ1670" s="14"/>
    </row>
    <row r="1671" spans="2:36" outlineLevel="1" x14ac:dyDescent="0.2">
      <c r="C1671" s="119" t="s">
        <v>152</v>
      </c>
      <c r="D1671" s="329"/>
      <c r="E1671" s="329"/>
      <c r="F1671" s="363" t="s">
        <v>302</v>
      </c>
      <c r="G1671" s="364"/>
      <c r="H1671" s="364"/>
      <c r="I1671" s="365"/>
      <c r="J1671" s="365"/>
      <c r="K1671" s="365"/>
      <c r="L1671" s="365"/>
      <c r="M1671" s="365"/>
      <c r="N1671" s="365"/>
      <c r="O1671" s="365"/>
      <c r="P1671" s="365"/>
      <c r="Q1671" s="366" t="s">
        <v>110</v>
      </c>
      <c r="R1671" s="367">
        <v>0</v>
      </c>
      <c r="S1671" s="368">
        <v>0</v>
      </c>
      <c r="T1671" s="368">
        <v>0</v>
      </c>
      <c r="U1671" s="368">
        <v>0</v>
      </c>
      <c r="V1671" s="368">
        <v>0</v>
      </c>
      <c r="W1671" s="369">
        <v>0</v>
      </c>
      <c r="X1671" s="368">
        <v>0</v>
      </c>
      <c r="Y1671" s="368">
        <v>0</v>
      </c>
      <c r="Z1671" s="368">
        <v>0</v>
      </c>
      <c r="AA1671" s="368">
        <v>0</v>
      </c>
      <c r="AB1671" s="327">
        <v>0</v>
      </c>
      <c r="AC1671" s="327">
        <v>0</v>
      </c>
      <c r="AD1671" s="327">
        <v>0</v>
      </c>
      <c r="AE1671" s="327">
        <v>0</v>
      </c>
      <c r="AF1671" s="327">
        <v>0</v>
      </c>
      <c r="AG1671" s="327">
        <v>0</v>
      </c>
      <c r="AH1671" s="370">
        <v>0</v>
      </c>
      <c r="AI1671" s="370">
        <v>0</v>
      </c>
      <c r="AJ1671" s="14"/>
    </row>
    <row r="1672" spans="2:36" outlineLevel="1" x14ac:dyDescent="0.2">
      <c r="C1672" s="119" t="s">
        <v>152</v>
      </c>
      <c r="D1672" s="329"/>
      <c r="E1672" s="329"/>
      <c r="F1672" s="371" t="s">
        <v>303</v>
      </c>
      <c r="G1672" s="329"/>
      <c r="H1672" s="329"/>
      <c r="I1672" s="330"/>
      <c r="J1672" s="330"/>
      <c r="K1672" s="330"/>
      <c r="L1672" s="330"/>
      <c r="M1672" s="330"/>
      <c r="N1672" s="330"/>
      <c r="O1672" s="330"/>
      <c r="P1672" s="330"/>
      <c r="Q1672" s="16" t="s">
        <v>110</v>
      </c>
      <c r="R1672" s="314">
        <v>0</v>
      </c>
      <c r="S1672" s="315">
        <v>0</v>
      </c>
      <c r="T1672" s="315">
        <v>0</v>
      </c>
      <c r="U1672" s="315">
        <v>0</v>
      </c>
      <c r="V1672" s="315">
        <v>0</v>
      </c>
      <c r="W1672" s="316">
        <v>0</v>
      </c>
      <c r="X1672" s="315">
        <v>0</v>
      </c>
      <c r="Y1672" s="315">
        <v>0</v>
      </c>
      <c r="Z1672" s="315">
        <v>0</v>
      </c>
      <c r="AA1672" s="315">
        <v>0</v>
      </c>
      <c r="AB1672" s="5">
        <v>0</v>
      </c>
      <c r="AC1672" s="5">
        <v>0</v>
      </c>
      <c r="AD1672" s="5">
        <v>0</v>
      </c>
      <c r="AE1672" s="5">
        <v>0</v>
      </c>
      <c r="AF1672" s="5">
        <v>0</v>
      </c>
      <c r="AG1672" s="5">
        <v>0</v>
      </c>
      <c r="AH1672" s="350">
        <v>0</v>
      </c>
      <c r="AI1672" s="350">
        <v>0</v>
      </c>
      <c r="AJ1672" s="14"/>
    </row>
    <row r="1673" spans="2:36" outlineLevel="1" x14ac:dyDescent="0.2">
      <c r="C1673" s="119" t="s">
        <v>152</v>
      </c>
      <c r="D1673" s="329"/>
      <c r="E1673" s="329"/>
      <c r="F1673" s="372"/>
      <c r="G1673" s="329"/>
      <c r="H1673" s="329"/>
      <c r="I1673" s="330"/>
      <c r="J1673" s="330"/>
      <c r="K1673" s="330"/>
      <c r="L1673" s="330"/>
      <c r="M1673" s="330"/>
      <c r="N1673" s="330"/>
      <c r="O1673" s="330"/>
      <c r="P1673" s="330"/>
      <c r="Q1673" s="16"/>
      <c r="R1673" s="304"/>
      <c r="S1673" s="305"/>
      <c r="T1673" s="305"/>
      <c r="U1673" s="305"/>
      <c r="V1673" s="305"/>
      <c r="W1673" s="306"/>
      <c r="X1673" s="305"/>
      <c r="Y1673" s="305"/>
      <c r="Z1673" s="305"/>
      <c r="AA1673" s="305"/>
      <c r="AB1673" s="307"/>
      <c r="AC1673" s="307"/>
      <c r="AD1673" s="307"/>
      <c r="AE1673" s="307"/>
      <c r="AF1673" s="307"/>
      <c r="AG1673" s="307"/>
      <c r="AH1673" s="362"/>
      <c r="AI1673" s="362"/>
      <c r="AJ1673" s="14"/>
    </row>
    <row r="1674" spans="2:36" outlineLevel="1" x14ac:dyDescent="0.2">
      <c r="C1674" s="119" t="s">
        <v>152</v>
      </c>
      <c r="D1674" s="329"/>
      <c r="E1674" s="329"/>
      <c r="F1674" s="329"/>
      <c r="G1674" s="329"/>
      <c r="H1674" s="329"/>
      <c r="I1674" s="330"/>
      <c r="J1674" s="330"/>
      <c r="K1674" s="330"/>
      <c r="L1674" s="330"/>
      <c r="M1674" s="330"/>
      <c r="N1674" s="330"/>
      <c r="O1674" s="330"/>
      <c r="P1674" s="330"/>
      <c r="Q1674" s="330"/>
      <c r="R1674" s="330"/>
      <c r="S1674" s="329"/>
      <c r="T1674" s="329"/>
      <c r="U1674" s="330"/>
      <c r="V1674" s="330"/>
      <c r="W1674" s="330"/>
      <c r="X1674" s="329"/>
      <c r="Y1674" s="329"/>
      <c r="Z1674" s="330"/>
      <c r="AA1674" s="329"/>
      <c r="AB1674" s="329"/>
      <c r="AC1674" s="329"/>
      <c r="AD1674" s="329"/>
      <c r="AE1674" s="329"/>
      <c r="AF1674" s="329"/>
      <c r="AG1674" s="329"/>
      <c r="AH1674" s="329"/>
      <c r="AI1674" s="329"/>
      <c r="AJ1674" s="14"/>
    </row>
    <row r="1675" spans="2:36" s="11" customFormat="1" outlineLevel="1" x14ac:dyDescent="0.2">
      <c r="B1675" s="310"/>
      <c r="C1675" s="119" t="s">
        <v>152</v>
      </c>
      <c r="E1675" s="120" t="s">
        <v>304</v>
      </c>
      <c r="F1675" s="121"/>
      <c r="G1675" s="121"/>
      <c r="H1675" s="121"/>
      <c r="I1675" s="121"/>
      <c r="J1675" s="121"/>
      <c r="K1675" s="121"/>
      <c r="L1675" s="121"/>
      <c r="M1675" s="121"/>
      <c r="N1675" s="121"/>
      <c r="O1675" s="121"/>
      <c r="P1675" s="121"/>
      <c r="Q1675" s="122"/>
      <c r="R1675" s="123"/>
      <c r="S1675" s="123"/>
      <c r="T1675" s="123"/>
      <c r="U1675" s="123"/>
      <c r="V1675" s="123"/>
      <c r="W1675" s="123"/>
      <c r="X1675" s="123"/>
      <c r="Y1675" s="123"/>
      <c r="Z1675" s="123"/>
      <c r="AA1675" s="123"/>
      <c r="AB1675" s="123"/>
      <c r="AC1675" s="123"/>
      <c r="AD1675" s="123"/>
      <c r="AE1675" s="123"/>
      <c r="AF1675" s="123"/>
      <c r="AG1675" s="123"/>
      <c r="AH1675" s="123"/>
      <c r="AI1675" s="123"/>
    </row>
    <row r="1676" spans="2:36" s="11" customFormat="1" outlineLevel="1" x14ac:dyDescent="0.2">
      <c r="B1676" s="310"/>
      <c r="C1676" s="119" t="s">
        <v>152</v>
      </c>
      <c r="E1676" s="373" t="s">
        <v>305</v>
      </c>
      <c r="F1676" s="309"/>
      <c r="G1676" s="309"/>
      <c r="H1676" s="309"/>
      <c r="I1676" s="309"/>
      <c r="J1676" s="309"/>
      <c r="K1676" s="309"/>
      <c r="L1676" s="309"/>
      <c r="M1676" s="309"/>
      <c r="N1676" s="309"/>
      <c r="O1676" s="309"/>
      <c r="P1676" s="309"/>
      <c r="Q1676" s="360"/>
      <c r="R1676" s="361"/>
      <c r="S1676" s="361"/>
      <c r="T1676" s="361"/>
      <c r="U1676" s="361"/>
      <c r="V1676" s="361"/>
      <c r="W1676" s="361"/>
      <c r="X1676" s="361"/>
      <c r="Y1676" s="361"/>
      <c r="Z1676" s="361"/>
      <c r="AA1676" s="361"/>
      <c r="AB1676" s="361"/>
      <c r="AC1676" s="361"/>
      <c r="AD1676" s="361"/>
      <c r="AE1676" s="361"/>
      <c r="AF1676" s="361"/>
      <c r="AG1676" s="361"/>
      <c r="AH1676" s="361"/>
      <c r="AI1676" s="361"/>
    </row>
    <row r="1677" spans="2:36" outlineLevel="1" x14ac:dyDescent="0.2">
      <c r="C1677" s="119" t="s">
        <v>152</v>
      </c>
      <c r="D1677" s="329"/>
      <c r="E1677" s="329"/>
      <c r="F1677" s="329" t="s">
        <v>306</v>
      </c>
      <c r="G1677" s="329"/>
      <c r="H1677" s="329"/>
      <c r="I1677" s="330"/>
      <c r="J1677" s="330"/>
      <c r="K1677" s="330"/>
      <c r="L1677" s="330"/>
      <c r="M1677" s="330"/>
      <c r="N1677" s="330"/>
      <c r="O1677" s="330"/>
      <c r="P1677" s="330"/>
      <c r="Q1677" s="16" t="s">
        <v>110</v>
      </c>
      <c r="R1677" s="374">
        <v>0</v>
      </c>
      <c r="S1677" s="375">
        <v>0</v>
      </c>
      <c r="T1677" s="375">
        <v>0</v>
      </c>
      <c r="U1677" s="376">
        <v>0</v>
      </c>
      <c r="V1677" s="376">
        <v>0</v>
      </c>
      <c r="W1677" s="377">
        <v>0</v>
      </c>
      <c r="X1677" s="375">
        <v>0</v>
      </c>
      <c r="Y1677" s="375">
        <v>0</v>
      </c>
      <c r="Z1677" s="376">
        <v>0</v>
      </c>
      <c r="AA1677" s="375">
        <v>0</v>
      </c>
      <c r="AB1677" s="378">
        <v>0</v>
      </c>
      <c r="AC1677" s="378">
        <v>0</v>
      </c>
      <c r="AD1677" s="378">
        <v>0</v>
      </c>
      <c r="AE1677" s="378">
        <v>0</v>
      </c>
      <c r="AF1677" s="378">
        <v>0</v>
      </c>
      <c r="AG1677" s="378">
        <v>0</v>
      </c>
      <c r="AH1677" s="379">
        <v>0</v>
      </c>
      <c r="AI1677" s="379">
        <v>0</v>
      </c>
      <c r="AJ1677" s="14"/>
    </row>
    <row r="1678" spans="2:36" outlineLevel="1" x14ac:dyDescent="0.2">
      <c r="C1678" s="119" t="s">
        <v>152</v>
      </c>
      <c r="D1678" s="329"/>
      <c r="E1678" s="329"/>
      <c r="F1678" s="329" t="s">
        <v>307</v>
      </c>
      <c r="G1678" s="329"/>
      <c r="H1678" s="329"/>
      <c r="I1678" s="330"/>
      <c r="J1678" s="330"/>
      <c r="K1678" s="330"/>
      <c r="L1678" s="330"/>
      <c r="M1678" s="330"/>
      <c r="N1678" s="330"/>
      <c r="O1678" s="330"/>
      <c r="P1678" s="330"/>
      <c r="Q1678" s="16" t="s">
        <v>110</v>
      </c>
      <c r="R1678" s="380"/>
      <c r="S1678" s="381"/>
      <c r="T1678" s="381"/>
      <c r="U1678" s="382"/>
      <c r="V1678" s="382"/>
      <c r="W1678" s="383"/>
      <c r="X1678" s="381"/>
      <c r="Y1678" s="381"/>
      <c r="Z1678" s="382"/>
      <c r="AA1678" s="381"/>
      <c r="AB1678" s="329"/>
      <c r="AC1678" s="329"/>
      <c r="AD1678" s="329"/>
      <c r="AE1678" s="329"/>
      <c r="AF1678" s="329"/>
      <c r="AG1678" s="329"/>
      <c r="AH1678" s="384"/>
      <c r="AI1678" s="384"/>
      <c r="AJ1678" s="14"/>
    </row>
    <row r="1679" spans="2:36" outlineLevel="1" x14ac:dyDescent="0.2">
      <c r="C1679" s="119" t="s">
        <v>152</v>
      </c>
      <c r="D1679" s="329"/>
      <c r="E1679" s="329"/>
      <c r="F1679" s="329" t="s">
        <v>308</v>
      </c>
      <c r="G1679" s="329"/>
      <c r="H1679" s="329"/>
      <c r="I1679" s="330"/>
      <c r="J1679" s="330"/>
      <c r="K1679" s="330"/>
      <c r="L1679" s="330"/>
      <c r="M1679" s="330"/>
      <c r="N1679" s="330"/>
      <c r="O1679" s="330"/>
      <c r="P1679" s="330"/>
      <c r="Q1679" s="16" t="s">
        <v>110</v>
      </c>
      <c r="R1679" s="380"/>
      <c r="S1679" s="381"/>
      <c r="T1679" s="381"/>
      <c r="U1679" s="382"/>
      <c r="V1679" s="382"/>
      <c r="W1679" s="383"/>
      <c r="X1679" s="381"/>
      <c r="Y1679" s="381"/>
      <c r="Z1679" s="382"/>
      <c r="AA1679" s="381"/>
      <c r="AB1679" s="329"/>
      <c r="AC1679" s="329"/>
      <c r="AD1679" s="329"/>
      <c r="AE1679" s="329"/>
      <c r="AF1679" s="329"/>
      <c r="AG1679" s="329"/>
      <c r="AH1679" s="384"/>
      <c r="AI1679" s="384"/>
      <c r="AJ1679" s="14"/>
    </row>
    <row r="1680" spans="2:36" outlineLevel="1" x14ac:dyDescent="0.2">
      <c r="C1680" s="119" t="s">
        <v>152</v>
      </c>
      <c r="D1680" s="329"/>
      <c r="E1680" s="329"/>
      <c r="F1680" s="329" t="s">
        <v>309</v>
      </c>
      <c r="G1680" s="329"/>
      <c r="H1680" s="329"/>
      <c r="I1680" s="330"/>
      <c r="J1680" s="330"/>
      <c r="K1680" s="330"/>
      <c r="L1680" s="330"/>
      <c r="M1680" s="330"/>
      <c r="N1680" s="330"/>
      <c r="O1680" s="330"/>
      <c r="P1680" s="330"/>
      <c r="Q1680" s="16" t="s">
        <v>110</v>
      </c>
      <c r="R1680" s="385"/>
      <c r="S1680" s="386"/>
      <c r="T1680" s="386"/>
      <c r="U1680" s="387"/>
      <c r="V1680" s="387"/>
      <c r="W1680" s="388"/>
      <c r="X1680" s="386"/>
      <c r="Y1680" s="386"/>
      <c r="Z1680" s="387"/>
      <c r="AA1680" s="386"/>
      <c r="AB1680" s="333"/>
      <c r="AC1680" s="333"/>
      <c r="AD1680" s="333"/>
      <c r="AE1680" s="333"/>
      <c r="AF1680" s="333"/>
      <c r="AG1680" s="333"/>
      <c r="AH1680" s="389"/>
      <c r="AI1680" s="389"/>
      <c r="AJ1680" s="14"/>
    </row>
    <row r="1681" spans="2:36" outlineLevel="1" x14ac:dyDescent="0.2">
      <c r="C1681" s="119" t="s">
        <v>152</v>
      </c>
      <c r="D1681" s="329"/>
      <c r="E1681" s="329"/>
      <c r="F1681" s="364" t="s">
        <v>310</v>
      </c>
      <c r="G1681" s="364"/>
      <c r="H1681" s="364"/>
      <c r="I1681" s="365"/>
      <c r="J1681" s="365"/>
      <c r="K1681" s="365"/>
      <c r="L1681" s="365"/>
      <c r="M1681" s="365"/>
      <c r="N1681" s="365"/>
      <c r="O1681" s="365"/>
      <c r="P1681" s="365"/>
      <c r="Q1681" s="366" t="s">
        <v>110</v>
      </c>
      <c r="R1681" s="390">
        <v>0</v>
      </c>
      <c r="S1681" s="391">
        <v>0</v>
      </c>
      <c r="T1681" s="391">
        <v>0</v>
      </c>
      <c r="U1681" s="390">
        <v>0</v>
      </c>
      <c r="V1681" s="390">
        <v>0</v>
      </c>
      <c r="W1681" s="390">
        <v>0</v>
      </c>
      <c r="X1681" s="391">
        <v>0</v>
      </c>
      <c r="Y1681" s="391">
        <v>0</v>
      </c>
      <c r="Z1681" s="390">
        <v>0</v>
      </c>
      <c r="AA1681" s="391">
        <v>0</v>
      </c>
      <c r="AB1681" s="391">
        <v>0</v>
      </c>
      <c r="AC1681" s="391">
        <v>0</v>
      </c>
      <c r="AD1681" s="391">
        <v>0</v>
      </c>
      <c r="AE1681" s="391">
        <v>0</v>
      </c>
      <c r="AF1681" s="391">
        <v>0</v>
      </c>
      <c r="AG1681" s="391">
        <v>0</v>
      </c>
      <c r="AH1681" s="391">
        <v>0</v>
      </c>
      <c r="AI1681" s="391">
        <v>0</v>
      </c>
      <c r="AJ1681" s="14"/>
    </row>
    <row r="1682" spans="2:36" outlineLevel="1" x14ac:dyDescent="0.2">
      <c r="C1682" s="119" t="s">
        <v>152</v>
      </c>
      <c r="D1682" s="329"/>
      <c r="E1682" s="329"/>
      <c r="F1682" s="329"/>
      <c r="G1682" s="329"/>
      <c r="H1682" s="329"/>
      <c r="I1682" s="330"/>
      <c r="J1682" s="330"/>
      <c r="K1682" s="330"/>
      <c r="L1682" s="330"/>
      <c r="M1682" s="330"/>
      <c r="N1682" s="330"/>
      <c r="O1682" s="330"/>
      <c r="P1682" s="330"/>
      <c r="Q1682" s="330"/>
      <c r="R1682" s="330"/>
      <c r="S1682" s="329"/>
      <c r="T1682" s="329"/>
      <c r="U1682" s="330"/>
      <c r="V1682" s="330"/>
      <c r="W1682" s="330"/>
      <c r="X1682" s="329"/>
      <c r="Y1682" s="329"/>
      <c r="Z1682" s="330"/>
      <c r="AA1682" s="329"/>
      <c r="AB1682" s="329"/>
      <c r="AC1682" s="329"/>
      <c r="AD1682" s="329"/>
      <c r="AE1682" s="329"/>
      <c r="AF1682" s="329"/>
      <c r="AG1682" s="329"/>
      <c r="AH1682" s="329"/>
      <c r="AI1682" s="329"/>
      <c r="AJ1682" s="14"/>
    </row>
    <row r="1683" spans="2:36" outlineLevel="1" x14ac:dyDescent="0.2">
      <c r="C1683" s="119" t="s">
        <v>152</v>
      </c>
      <c r="D1683" s="329"/>
      <c r="E1683" s="328" t="s">
        <v>311</v>
      </c>
      <c r="F1683" s="329"/>
      <c r="G1683" s="329"/>
      <c r="H1683" s="329"/>
      <c r="I1683" s="330"/>
      <c r="J1683" s="330"/>
      <c r="K1683" s="330"/>
      <c r="L1683" s="330"/>
      <c r="M1683" s="330"/>
      <c r="N1683" s="330"/>
      <c r="O1683" s="330"/>
      <c r="P1683" s="330"/>
      <c r="Q1683" s="330"/>
      <c r="R1683" s="330"/>
      <c r="S1683" s="329"/>
      <c r="T1683" s="329"/>
      <c r="U1683" s="330"/>
      <c r="V1683" s="330"/>
      <c r="W1683" s="330"/>
      <c r="X1683" s="329"/>
      <c r="Y1683" s="329"/>
      <c r="Z1683" s="330"/>
      <c r="AA1683" s="329"/>
      <c r="AB1683" s="329"/>
      <c r="AC1683" s="329"/>
      <c r="AD1683" s="329"/>
      <c r="AE1683" s="329"/>
      <c r="AF1683" s="329"/>
      <c r="AG1683" s="329"/>
      <c r="AH1683" s="329"/>
      <c r="AI1683" s="329"/>
      <c r="AJ1683" s="14"/>
    </row>
    <row r="1684" spans="2:36" outlineLevel="1" x14ac:dyDescent="0.2">
      <c r="C1684" s="119" t="s">
        <v>152</v>
      </c>
      <c r="D1684" s="329"/>
      <c r="E1684" s="329"/>
      <c r="F1684" s="329" t="s">
        <v>312</v>
      </c>
      <c r="G1684" s="329"/>
      <c r="H1684" s="329"/>
      <c r="I1684" s="330"/>
      <c r="J1684" s="330"/>
      <c r="K1684" s="330"/>
      <c r="L1684" s="330"/>
      <c r="M1684" s="330"/>
      <c r="N1684" s="330"/>
      <c r="O1684" s="330"/>
      <c r="P1684" s="330"/>
      <c r="Q1684" s="16" t="s">
        <v>110</v>
      </c>
      <c r="R1684" s="392">
        <v>0</v>
      </c>
      <c r="S1684" s="393">
        <v>0</v>
      </c>
      <c r="T1684" s="393">
        <v>0</v>
      </c>
      <c r="U1684" s="394">
        <v>0</v>
      </c>
      <c r="V1684" s="394">
        <v>0</v>
      </c>
      <c r="W1684" s="395">
        <v>0</v>
      </c>
      <c r="X1684" s="393">
        <v>0</v>
      </c>
      <c r="Y1684" s="393">
        <v>0</v>
      </c>
      <c r="Z1684" s="394">
        <v>0</v>
      </c>
      <c r="AA1684" s="393">
        <v>0</v>
      </c>
      <c r="AB1684" s="396">
        <v>0</v>
      </c>
      <c r="AC1684" s="396">
        <v>0</v>
      </c>
      <c r="AD1684" s="396">
        <v>0</v>
      </c>
      <c r="AE1684" s="396">
        <v>0</v>
      </c>
      <c r="AF1684" s="396">
        <v>0</v>
      </c>
      <c r="AG1684" s="396">
        <v>0</v>
      </c>
      <c r="AH1684" s="397">
        <v>0</v>
      </c>
      <c r="AI1684" s="397">
        <v>0</v>
      </c>
      <c r="AJ1684" s="14"/>
    </row>
    <row r="1685" spans="2:36" outlineLevel="1" x14ac:dyDescent="0.2">
      <c r="C1685" s="119" t="s">
        <v>152</v>
      </c>
      <c r="D1685" s="329"/>
      <c r="E1685" s="329"/>
      <c r="F1685" s="329" t="s">
        <v>313</v>
      </c>
      <c r="G1685" s="329"/>
      <c r="H1685" s="329"/>
      <c r="I1685" s="330"/>
      <c r="J1685" s="330"/>
      <c r="K1685" s="330"/>
      <c r="L1685" s="330"/>
      <c r="M1685" s="330"/>
      <c r="N1685" s="330"/>
      <c r="O1685" s="330"/>
      <c r="P1685" s="330"/>
      <c r="Q1685" s="16" t="s">
        <v>110</v>
      </c>
      <c r="R1685" s="380"/>
      <c r="S1685" s="381"/>
      <c r="T1685" s="381"/>
      <c r="U1685" s="382"/>
      <c r="V1685" s="382"/>
      <c r="W1685" s="383"/>
      <c r="X1685" s="381"/>
      <c r="Y1685" s="381"/>
      <c r="Z1685" s="382"/>
      <c r="AA1685" s="381"/>
      <c r="AB1685" s="329"/>
      <c r="AC1685" s="329"/>
      <c r="AD1685" s="329"/>
      <c r="AE1685" s="329"/>
      <c r="AF1685" s="329"/>
      <c r="AG1685" s="329"/>
      <c r="AH1685" s="384"/>
      <c r="AI1685" s="384"/>
      <c r="AJ1685" s="14"/>
    </row>
    <row r="1686" spans="2:36" outlineLevel="1" x14ac:dyDescent="0.2">
      <c r="C1686" s="119" t="s">
        <v>152</v>
      </c>
      <c r="D1686" s="329"/>
      <c r="E1686" s="329"/>
      <c r="F1686" s="329" t="s">
        <v>314</v>
      </c>
      <c r="G1686" s="329"/>
      <c r="H1686" s="329"/>
      <c r="I1686" s="330"/>
      <c r="J1686" s="330"/>
      <c r="K1686" s="330"/>
      <c r="L1686" s="330"/>
      <c r="M1686" s="330"/>
      <c r="N1686" s="330"/>
      <c r="O1686" s="330"/>
      <c r="P1686" s="330"/>
      <c r="Q1686" s="16" t="s">
        <v>110</v>
      </c>
      <c r="R1686" s="398">
        <v>0</v>
      </c>
      <c r="S1686" s="399">
        <v>0</v>
      </c>
      <c r="T1686" s="399">
        <v>0</v>
      </c>
      <c r="U1686" s="400">
        <v>0</v>
      </c>
      <c r="V1686" s="400">
        <v>0</v>
      </c>
      <c r="W1686" s="401">
        <v>0</v>
      </c>
      <c r="X1686" s="399">
        <v>0</v>
      </c>
      <c r="Y1686" s="399">
        <v>0</v>
      </c>
      <c r="Z1686" s="400">
        <v>0</v>
      </c>
      <c r="AA1686" s="399">
        <v>0</v>
      </c>
      <c r="AB1686" s="339">
        <v>0</v>
      </c>
      <c r="AC1686" s="339">
        <v>0</v>
      </c>
      <c r="AD1686" s="339">
        <v>0</v>
      </c>
      <c r="AE1686" s="339">
        <v>0</v>
      </c>
      <c r="AF1686" s="339">
        <v>0</v>
      </c>
      <c r="AG1686" s="339">
        <v>0</v>
      </c>
      <c r="AH1686" s="402">
        <v>0</v>
      </c>
      <c r="AI1686" s="402">
        <v>0</v>
      </c>
      <c r="AJ1686" s="14"/>
    </row>
    <row r="1687" spans="2:36" outlineLevel="1" x14ac:dyDescent="0.2">
      <c r="C1687" s="119" t="s">
        <v>152</v>
      </c>
      <c r="D1687" s="329"/>
      <c r="E1687" s="329"/>
      <c r="F1687" s="329" t="s">
        <v>315</v>
      </c>
      <c r="G1687" s="329"/>
      <c r="H1687" s="329"/>
      <c r="I1687" s="330"/>
      <c r="J1687" s="330"/>
      <c r="K1687" s="330"/>
      <c r="L1687" s="330"/>
      <c r="M1687" s="330"/>
      <c r="N1687" s="330"/>
      <c r="O1687" s="330"/>
      <c r="P1687" s="330"/>
      <c r="Q1687" s="16" t="s">
        <v>110</v>
      </c>
      <c r="R1687" s="304">
        <v>0</v>
      </c>
      <c r="S1687" s="305">
        <v>0</v>
      </c>
      <c r="T1687" s="305">
        <v>0</v>
      </c>
      <c r="U1687" s="305">
        <v>0</v>
      </c>
      <c r="V1687" s="305">
        <v>0</v>
      </c>
      <c r="W1687" s="306">
        <v>0</v>
      </c>
      <c r="X1687" s="305">
        <v>0</v>
      </c>
      <c r="Y1687" s="305">
        <v>0</v>
      </c>
      <c r="Z1687" s="305">
        <v>0</v>
      </c>
      <c r="AA1687" s="305">
        <v>0</v>
      </c>
      <c r="AB1687" s="307">
        <v>0</v>
      </c>
      <c r="AC1687" s="307">
        <v>0</v>
      </c>
      <c r="AD1687" s="307">
        <v>0</v>
      </c>
      <c r="AE1687" s="307">
        <v>0</v>
      </c>
      <c r="AF1687" s="307">
        <v>0</v>
      </c>
      <c r="AG1687" s="307">
        <v>0</v>
      </c>
      <c r="AH1687" s="362">
        <v>0</v>
      </c>
      <c r="AI1687" s="362">
        <v>0</v>
      </c>
      <c r="AJ1687" s="14"/>
    </row>
    <row r="1688" spans="2:36" outlineLevel="1" x14ac:dyDescent="0.2">
      <c r="C1688" s="119" t="s">
        <v>152</v>
      </c>
      <c r="D1688" s="329"/>
      <c r="E1688" s="329"/>
      <c r="F1688" s="364" t="s">
        <v>316</v>
      </c>
      <c r="G1688" s="364"/>
      <c r="H1688" s="364"/>
      <c r="I1688" s="365"/>
      <c r="J1688" s="365"/>
      <c r="K1688" s="365"/>
      <c r="L1688" s="365"/>
      <c r="M1688" s="365"/>
      <c r="N1688" s="365"/>
      <c r="O1688" s="365"/>
      <c r="P1688" s="365"/>
      <c r="Q1688" s="366" t="s">
        <v>110</v>
      </c>
      <c r="R1688" s="390">
        <v>0</v>
      </c>
      <c r="S1688" s="390">
        <v>0</v>
      </c>
      <c r="T1688" s="390">
        <v>0</v>
      </c>
      <c r="U1688" s="390">
        <v>0</v>
      </c>
      <c r="V1688" s="390">
        <v>0</v>
      </c>
      <c r="W1688" s="390">
        <v>0</v>
      </c>
      <c r="X1688" s="390">
        <v>0</v>
      </c>
      <c r="Y1688" s="390">
        <v>0</v>
      </c>
      <c r="Z1688" s="390">
        <v>0</v>
      </c>
      <c r="AA1688" s="390">
        <v>0</v>
      </c>
      <c r="AB1688" s="390">
        <v>0</v>
      </c>
      <c r="AC1688" s="390">
        <v>0</v>
      </c>
      <c r="AD1688" s="390">
        <v>0</v>
      </c>
      <c r="AE1688" s="390">
        <v>0</v>
      </c>
      <c r="AF1688" s="390">
        <v>0</v>
      </c>
      <c r="AG1688" s="390">
        <v>0</v>
      </c>
      <c r="AH1688" s="390">
        <v>0</v>
      </c>
      <c r="AI1688" s="390">
        <v>0</v>
      </c>
      <c r="AJ1688" s="14"/>
    </row>
    <row r="1689" spans="2:36" outlineLevel="1" x14ac:dyDescent="0.2">
      <c r="C1689" s="119" t="s">
        <v>152</v>
      </c>
      <c r="D1689" s="329"/>
      <c r="E1689" s="329"/>
      <c r="F1689" s="329"/>
      <c r="G1689" s="329"/>
      <c r="H1689" s="329"/>
      <c r="I1689" s="330"/>
      <c r="J1689" s="330"/>
      <c r="K1689" s="330"/>
      <c r="L1689" s="330"/>
      <c r="M1689" s="330"/>
      <c r="N1689" s="330"/>
      <c r="O1689" s="330"/>
      <c r="P1689" s="330"/>
      <c r="Q1689" s="330"/>
      <c r="R1689" s="330"/>
      <c r="S1689" s="329"/>
      <c r="T1689" s="329"/>
      <c r="U1689" s="330"/>
      <c r="V1689" s="330"/>
      <c r="W1689" s="330"/>
      <c r="X1689" s="329"/>
      <c r="Y1689" s="329"/>
      <c r="Z1689" s="330"/>
      <c r="AA1689" s="329"/>
      <c r="AB1689" s="329"/>
      <c r="AC1689" s="329"/>
      <c r="AD1689" s="329"/>
      <c r="AE1689" s="329"/>
      <c r="AF1689" s="329"/>
      <c r="AG1689" s="329"/>
      <c r="AH1689" s="329"/>
      <c r="AI1689" s="329"/>
      <c r="AJ1689" s="14"/>
    </row>
    <row r="1690" spans="2:36" s="310" customFormat="1" outlineLevel="1" x14ac:dyDescent="0.2">
      <c r="C1690" s="119" t="s">
        <v>152</v>
      </c>
      <c r="E1690" s="328" t="s">
        <v>317</v>
      </c>
      <c r="F1690" s="259"/>
      <c r="G1690" s="329"/>
      <c r="H1690" s="329"/>
      <c r="I1690" s="330"/>
      <c r="J1690" s="330"/>
      <c r="K1690" s="330"/>
      <c r="L1690" s="330"/>
      <c r="M1690" s="330"/>
      <c r="N1690" s="330"/>
      <c r="O1690" s="330"/>
      <c r="P1690" s="330"/>
      <c r="Q1690" s="16" t="s">
        <v>110</v>
      </c>
      <c r="R1690" s="340">
        <v>0</v>
      </c>
      <c r="S1690" s="341">
        <v>0</v>
      </c>
      <c r="T1690" s="341">
        <v>0</v>
      </c>
      <c r="U1690" s="341">
        <v>0</v>
      </c>
      <c r="V1690" s="341">
        <v>0</v>
      </c>
      <c r="W1690" s="342">
        <v>0</v>
      </c>
      <c r="X1690" s="341">
        <v>0</v>
      </c>
      <c r="Y1690" s="341">
        <v>0</v>
      </c>
      <c r="Z1690" s="341">
        <v>0</v>
      </c>
      <c r="AA1690" s="341">
        <v>0</v>
      </c>
      <c r="AB1690" s="343">
        <v>0</v>
      </c>
      <c r="AC1690" s="343">
        <v>0</v>
      </c>
      <c r="AD1690" s="343">
        <v>0</v>
      </c>
      <c r="AE1690" s="343">
        <v>0</v>
      </c>
      <c r="AF1690" s="343">
        <v>0</v>
      </c>
      <c r="AG1690" s="343">
        <v>0</v>
      </c>
      <c r="AH1690" s="344">
        <v>0</v>
      </c>
      <c r="AI1690" s="344">
        <v>0</v>
      </c>
      <c r="AJ1690" s="403"/>
    </row>
    <row r="1691" spans="2:36" outlineLevel="1" x14ac:dyDescent="0.2">
      <c r="C1691" s="119" t="s">
        <v>152</v>
      </c>
      <c r="D1691" s="259"/>
      <c r="E1691" s="259"/>
      <c r="G1691" s="259"/>
      <c r="H1691" s="259"/>
      <c r="I1691" s="16"/>
      <c r="J1691" s="16"/>
      <c r="K1691" s="16"/>
      <c r="L1691" s="16"/>
      <c r="M1691" s="16"/>
      <c r="N1691" s="16"/>
      <c r="O1691" s="16"/>
      <c r="P1691" s="16"/>
      <c r="Q1691" s="16"/>
      <c r="R1691" s="16"/>
      <c r="S1691" s="259"/>
      <c r="T1691" s="259"/>
      <c r="U1691" s="16"/>
      <c r="V1691" s="16"/>
      <c r="W1691" s="16"/>
      <c r="X1691" s="259"/>
      <c r="Y1691" s="259"/>
      <c r="Z1691" s="16"/>
      <c r="AA1691" s="259"/>
      <c r="AB1691" s="259"/>
      <c r="AC1691" s="259"/>
      <c r="AD1691" s="259"/>
      <c r="AE1691" s="259"/>
      <c r="AF1691" s="259"/>
      <c r="AG1691" s="259"/>
      <c r="AH1691" s="259"/>
      <c r="AI1691" s="259"/>
      <c r="AJ1691" s="14"/>
    </row>
    <row r="1692" spans="2:36" s="11" customFormat="1" outlineLevel="1" x14ac:dyDescent="0.2">
      <c r="B1692" s="310"/>
      <c r="C1692" s="119" t="s">
        <v>152</v>
      </c>
      <c r="E1692" s="120" t="s">
        <v>318</v>
      </c>
      <c r="F1692" s="121"/>
      <c r="G1692" s="121"/>
      <c r="H1692" s="121"/>
      <c r="I1692" s="121"/>
      <c r="J1692" s="121"/>
      <c r="K1692" s="121"/>
      <c r="L1692" s="121"/>
      <c r="M1692" s="121"/>
      <c r="N1692" s="121"/>
      <c r="O1692" s="121"/>
      <c r="P1692" s="121"/>
      <c r="Q1692" s="122"/>
      <c r="R1692" s="123"/>
      <c r="S1692" s="123"/>
      <c r="T1692" s="123"/>
      <c r="U1692" s="123"/>
      <c r="V1692" s="123"/>
      <c r="W1692" s="123"/>
      <c r="X1692" s="123"/>
      <c r="Y1692" s="123"/>
      <c r="Z1692" s="123"/>
      <c r="AA1692" s="123"/>
      <c r="AB1692" s="123"/>
      <c r="AC1692" s="123"/>
      <c r="AD1692" s="123"/>
      <c r="AE1692" s="123"/>
      <c r="AF1692" s="123"/>
      <c r="AG1692" s="123"/>
      <c r="AH1692" s="123"/>
      <c r="AI1692" s="123"/>
    </row>
    <row r="1693" spans="2:36" outlineLevel="1" x14ac:dyDescent="0.2">
      <c r="C1693" s="119" t="s">
        <v>152</v>
      </c>
      <c r="D1693" s="259"/>
      <c r="E1693" s="259"/>
      <c r="F1693" s="259"/>
      <c r="G1693" s="259"/>
      <c r="H1693" s="259"/>
      <c r="I1693" s="16"/>
      <c r="J1693" s="16"/>
      <c r="K1693" s="16"/>
      <c r="L1693" s="16"/>
      <c r="M1693" s="16"/>
      <c r="N1693" s="16"/>
      <c r="O1693" s="16"/>
      <c r="P1693" s="16"/>
      <c r="Q1693" s="16"/>
      <c r="R1693" s="16"/>
      <c r="S1693" s="259"/>
      <c r="T1693" s="259"/>
      <c r="U1693" s="16"/>
      <c r="V1693" s="16"/>
      <c r="W1693" s="16"/>
      <c r="X1693" s="259"/>
      <c r="Y1693" s="259"/>
      <c r="Z1693" s="16"/>
      <c r="AA1693" s="259"/>
      <c r="AB1693" s="259"/>
      <c r="AC1693" s="259"/>
      <c r="AD1693" s="259"/>
      <c r="AE1693" s="259"/>
      <c r="AF1693" s="259"/>
      <c r="AG1693" s="259"/>
      <c r="AH1693" s="259"/>
      <c r="AI1693" s="259"/>
      <c r="AJ1693" s="14"/>
    </row>
    <row r="1694" spans="2:36" outlineLevel="1" x14ac:dyDescent="0.2">
      <c r="C1694" s="119" t="s">
        <v>152</v>
      </c>
      <c r="D1694" s="259"/>
      <c r="E1694" s="373" t="s">
        <v>319</v>
      </c>
      <c r="F1694" s="259"/>
      <c r="G1694" s="259"/>
      <c r="H1694" s="259"/>
      <c r="I1694" s="16"/>
      <c r="J1694" s="16"/>
      <c r="K1694" s="16"/>
      <c r="L1694" s="16"/>
      <c r="M1694" s="16"/>
      <c r="N1694" s="16"/>
      <c r="O1694" s="16"/>
      <c r="P1694" s="16"/>
      <c r="Q1694" s="16" t="s">
        <v>110</v>
      </c>
      <c r="R1694" s="340">
        <v>0</v>
      </c>
      <c r="S1694" s="341">
        <v>0</v>
      </c>
      <c r="T1694" s="341">
        <v>0</v>
      </c>
      <c r="U1694" s="341">
        <v>0</v>
      </c>
      <c r="V1694" s="341">
        <v>0</v>
      </c>
      <c r="W1694" s="342">
        <v>0</v>
      </c>
      <c r="X1694" s="341">
        <v>0</v>
      </c>
      <c r="Y1694" s="341">
        <v>0</v>
      </c>
      <c r="Z1694" s="341">
        <v>0</v>
      </c>
      <c r="AA1694" s="341">
        <v>0</v>
      </c>
      <c r="AB1694" s="343">
        <v>0</v>
      </c>
      <c r="AC1694" s="343">
        <v>0</v>
      </c>
      <c r="AD1694" s="343">
        <v>0</v>
      </c>
      <c r="AE1694" s="343">
        <v>0</v>
      </c>
      <c r="AF1694" s="343">
        <v>0</v>
      </c>
      <c r="AG1694" s="343">
        <v>0</v>
      </c>
      <c r="AH1694" s="344">
        <v>0</v>
      </c>
      <c r="AI1694" s="344">
        <v>0</v>
      </c>
      <c r="AJ1694" s="14"/>
    </row>
    <row r="1695" spans="2:36" outlineLevel="1" x14ac:dyDescent="0.2">
      <c r="C1695" s="119" t="s">
        <v>152</v>
      </c>
      <c r="D1695" s="259"/>
      <c r="E1695" s="373"/>
      <c r="F1695" s="259"/>
      <c r="G1695" s="259"/>
      <c r="H1695" s="259"/>
      <c r="I1695" s="16"/>
      <c r="J1695" s="16"/>
      <c r="K1695" s="16"/>
      <c r="L1695" s="16"/>
      <c r="M1695" s="16"/>
      <c r="N1695" s="16"/>
      <c r="O1695" s="16"/>
      <c r="P1695" s="16"/>
      <c r="Q1695" s="16"/>
      <c r="R1695" s="16"/>
      <c r="S1695" s="259"/>
      <c r="T1695" s="259"/>
      <c r="U1695" s="16"/>
      <c r="V1695" s="16"/>
      <c r="W1695" s="16"/>
      <c r="X1695" s="259"/>
      <c r="Y1695" s="259"/>
      <c r="Z1695" s="16"/>
      <c r="AA1695" s="259"/>
      <c r="AB1695" s="259"/>
      <c r="AC1695" s="259"/>
      <c r="AD1695" s="259"/>
      <c r="AE1695" s="259"/>
      <c r="AF1695" s="259"/>
      <c r="AG1695" s="259"/>
      <c r="AH1695" s="259"/>
      <c r="AI1695" s="259"/>
      <c r="AJ1695" s="14"/>
    </row>
    <row r="1696" spans="2:36" s="310" customFormat="1" outlineLevel="1" x14ac:dyDescent="0.2">
      <c r="C1696" s="119" t="s">
        <v>152</v>
      </c>
      <c r="D1696" s="329"/>
      <c r="E1696" s="328" t="s">
        <v>320</v>
      </c>
      <c r="F1696" s="329"/>
      <c r="G1696" s="329"/>
      <c r="H1696" s="329"/>
      <c r="I1696" s="330"/>
      <c r="J1696" s="330"/>
      <c r="K1696" s="330"/>
      <c r="L1696" s="330"/>
      <c r="M1696" s="330"/>
      <c r="N1696" s="330"/>
      <c r="O1696" s="330"/>
      <c r="P1696" s="330"/>
      <c r="Q1696" s="16" t="s">
        <v>110</v>
      </c>
      <c r="R1696" s="404">
        <v>0</v>
      </c>
      <c r="S1696" s="405">
        <v>0</v>
      </c>
      <c r="T1696" s="405">
        <v>0</v>
      </c>
      <c r="U1696" s="405">
        <v>0</v>
      </c>
      <c r="V1696" s="405">
        <v>0</v>
      </c>
      <c r="W1696" s="405">
        <v>0</v>
      </c>
      <c r="X1696" s="405">
        <v>0</v>
      </c>
      <c r="Y1696" s="405">
        <v>0</v>
      </c>
      <c r="Z1696" s="405">
        <v>0</v>
      </c>
      <c r="AA1696" s="405">
        <v>0</v>
      </c>
      <c r="AB1696" s="405">
        <v>0</v>
      </c>
      <c r="AC1696" s="405">
        <v>0</v>
      </c>
      <c r="AD1696" s="405">
        <v>0</v>
      </c>
      <c r="AE1696" s="405">
        <v>0</v>
      </c>
      <c r="AF1696" s="405">
        <v>0</v>
      </c>
      <c r="AG1696" s="405">
        <v>0</v>
      </c>
      <c r="AH1696" s="406">
        <v>0</v>
      </c>
      <c r="AI1696" s="406">
        <v>0</v>
      </c>
      <c r="AJ1696" s="403"/>
    </row>
    <row r="1697" spans="2:36" s="310" customFormat="1" outlineLevel="1" x14ac:dyDescent="0.2">
      <c r="D1697" s="329"/>
      <c r="E1697" s="329"/>
      <c r="F1697" s="329"/>
      <c r="G1697" s="329"/>
      <c r="H1697" s="329"/>
      <c r="I1697" s="330"/>
      <c r="J1697" s="330"/>
      <c r="K1697" s="330"/>
      <c r="L1697" s="330"/>
      <c r="M1697" s="330"/>
      <c r="N1697" s="330"/>
      <c r="O1697" s="330"/>
      <c r="P1697" s="330"/>
      <c r="Q1697" s="330"/>
      <c r="R1697" s="330"/>
      <c r="S1697" s="329"/>
      <c r="T1697" s="329"/>
      <c r="U1697" s="330"/>
      <c r="V1697" s="330"/>
      <c r="W1697" s="330"/>
      <c r="X1697" s="329"/>
      <c r="Y1697" s="329"/>
      <c r="Z1697" s="330"/>
      <c r="AA1697" s="329"/>
      <c r="AB1697" s="329"/>
      <c r="AC1697" s="329"/>
      <c r="AD1697" s="329"/>
      <c r="AE1697" s="329"/>
      <c r="AF1697" s="329"/>
      <c r="AG1697" s="329"/>
      <c r="AH1697" s="329"/>
      <c r="AI1697" s="329"/>
      <c r="AJ1697" s="403"/>
    </row>
    <row r="1698" spans="2:36" x14ac:dyDescent="0.2">
      <c r="C1698" s="116" t="s">
        <v>152</v>
      </c>
      <c r="D1698" s="67" t="s">
        <v>152</v>
      </c>
      <c r="E1698" s="67"/>
      <c r="F1698" s="67"/>
      <c r="G1698" s="67" t="s">
        <v>298</v>
      </c>
      <c r="H1698" s="102"/>
      <c r="I1698" s="67"/>
      <c r="J1698" s="67"/>
      <c r="K1698" s="102"/>
      <c r="L1698" s="67"/>
      <c r="M1698" s="67"/>
      <c r="N1698" s="67"/>
      <c r="O1698" s="67"/>
      <c r="P1698" s="67"/>
      <c r="Q1698" s="117" t="s">
        <v>110</v>
      </c>
      <c r="R1698" s="118">
        <v>0</v>
      </c>
      <c r="S1698" s="118">
        <v>0</v>
      </c>
      <c r="T1698" s="118">
        <v>0</v>
      </c>
      <c r="U1698" s="118">
        <v>0</v>
      </c>
      <c r="V1698" s="118">
        <v>0</v>
      </c>
      <c r="W1698" s="118">
        <v>0</v>
      </c>
      <c r="X1698" s="118">
        <v>0</v>
      </c>
      <c r="Y1698" s="118">
        <v>0</v>
      </c>
      <c r="Z1698" s="118">
        <v>0</v>
      </c>
      <c r="AA1698" s="118">
        <v>0</v>
      </c>
      <c r="AB1698" s="118">
        <v>0</v>
      </c>
      <c r="AC1698" s="118">
        <v>0</v>
      </c>
      <c r="AD1698" s="118">
        <v>0</v>
      </c>
      <c r="AE1698" s="118">
        <v>0</v>
      </c>
      <c r="AF1698" s="118">
        <v>0</v>
      </c>
      <c r="AG1698" s="118">
        <v>0</v>
      </c>
      <c r="AH1698" s="118">
        <v>0</v>
      </c>
      <c r="AI1698" s="118">
        <v>0</v>
      </c>
    </row>
    <row r="1699" spans="2:36" s="11" customFormat="1" outlineLevel="1" x14ac:dyDescent="0.2">
      <c r="B1699" s="310"/>
      <c r="C1699" s="119" t="s">
        <v>152</v>
      </c>
      <c r="E1699" s="120" t="s">
        <v>299</v>
      </c>
      <c r="F1699" s="121"/>
      <c r="G1699" s="121"/>
      <c r="H1699" s="121"/>
      <c r="I1699" s="121"/>
      <c r="J1699" s="121"/>
      <c r="K1699" s="121"/>
      <c r="L1699" s="121"/>
      <c r="M1699" s="121"/>
      <c r="N1699" s="121"/>
      <c r="O1699" s="121"/>
      <c r="P1699" s="121"/>
      <c r="Q1699" s="122"/>
      <c r="R1699" s="123"/>
      <c r="S1699" s="123"/>
      <c r="T1699" s="123"/>
      <c r="U1699" s="123"/>
      <c r="V1699" s="123"/>
      <c r="W1699" s="123"/>
      <c r="X1699" s="123"/>
      <c r="Y1699" s="123"/>
      <c r="Z1699" s="123"/>
      <c r="AA1699" s="123"/>
      <c r="AB1699" s="123"/>
      <c r="AC1699" s="123"/>
      <c r="AD1699" s="123"/>
      <c r="AE1699" s="123"/>
      <c r="AF1699" s="123"/>
      <c r="AG1699" s="123"/>
      <c r="AH1699" s="123"/>
      <c r="AI1699" s="123"/>
    </row>
    <row r="1700" spans="2:36" s="11" customFormat="1" outlineLevel="1" x14ac:dyDescent="0.2">
      <c r="B1700" s="310"/>
      <c r="C1700" s="119" t="s">
        <v>152</v>
      </c>
      <c r="E1700" s="359"/>
      <c r="F1700" s="309"/>
      <c r="G1700" s="309"/>
      <c r="H1700" s="309"/>
      <c r="I1700" s="309"/>
      <c r="J1700" s="309"/>
      <c r="K1700" s="309"/>
      <c r="L1700" s="309"/>
      <c r="M1700" s="309"/>
      <c r="N1700" s="309"/>
      <c r="O1700" s="309"/>
      <c r="P1700" s="309"/>
      <c r="Q1700" s="360"/>
      <c r="R1700" s="361"/>
      <c r="S1700" s="361"/>
      <c r="T1700" s="361"/>
      <c r="U1700" s="361"/>
      <c r="V1700" s="361"/>
      <c r="W1700" s="361"/>
      <c r="X1700" s="361"/>
      <c r="Y1700" s="361"/>
      <c r="Z1700" s="361"/>
      <c r="AA1700" s="361"/>
      <c r="AB1700" s="361"/>
      <c r="AC1700" s="361"/>
      <c r="AD1700" s="361"/>
      <c r="AE1700" s="361"/>
      <c r="AF1700" s="361"/>
      <c r="AG1700" s="361"/>
      <c r="AH1700" s="361"/>
      <c r="AI1700" s="361"/>
    </row>
    <row r="1701" spans="2:36" outlineLevel="1" x14ac:dyDescent="0.2">
      <c r="C1701" s="119" t="s">
        <v>152</v>
      </c>
      <c r="D1701" s="329"/>
      <c r="E1701" s="124" t="s">
        <v>300</v>
      </c>
      <c r="F1701" s="329"/>
      <c r="G1701" s="329"/>
      <c r="H1701" s="329"/>
      <c r="I1701" s="330"/>
      <c r="J1701" s="330"/>
      <c r="K1701" s="330"/>
      <c r="L1701" s="330"/>
      <c r="M1701" s="330"/>
      <c r="N1701" s="330"/>
      <c r="O1701" s="330"/>
      <c r="P1701" s="330"/>
      <c r="Q1701" s="16" t="s">
        <v>110</v>
      </c>
      <c r="R1701" s="299">
        <v>0</v>
      </c>
      <c r="S1701" s="300">
        <v>0</v>
      </c>
      <c r="T1701" s="300">
        <v>0</v>
      </c>
      <c r="U1701" s="300">
        <v>0</v>
      </c>
      <c r="V1701" s="300">
        <v>0</v>
      </c>
      <c r="W1701" s="301">
        <v>0</v>
      </c>
      <c r="X1701" s="300">
        <v>0</v>
      </c>
      <c r="Y1701" s="300">
        <v>0</v>
      </c>
      <c r="Z1701" s="300">
        <v>0</v>
      </c>
      <c r="AA1701" s="300">
        <v>0</v>
      </c>
      <c r="AB1701" s="302">
        <v>0</v>
      </c>
      <c r="AC1701" s="302">
        <v>0</v>
      </c>
      <c r="AD1701" s="302">
        <v>0</v>
      </c>
      <c r="AE1701" s="302">
        <v>0</v>
      </c>
      <c r="AF1701" s="302">
        <v>0</v>
      </c>
      <c r="AG1701" s="302">
        <v>0</v>
      </c>
      <c r="AH1701" s="348">
        <v>0</v>
      </c>
      <c r="AI1701" s="348">
        <v>0</v>
      </c>
      <c r="AJ1701" s="14"/>
    </row>
    <row r="1702" spans="2:36" outlineLevel="1" x14ac:dyDescent="0.2">
      <c r="C1702" s="119" t="s">
        <v>152</v>
      </c>
      <c r="D1702" s="329"/>
      <c r="E1702" s="124" t="s">
        <v>231</v>
      </c>
      <c r="F1702" s="329"/>
      <c r="G1702" s="329"/>
      <c r="H1702" s="329"/>
      <c r="I1702" s="330"/>
      <c r="J1702" s="330"/>
      <c r="K1702" s="330"/>
      <c r="L1702" s="330"/>
      <c r="M1702" s="330"/>
      <c r="N1702" s="330"/>
      <c r="O1702" s="330"/>
      <c r="P1702" s="330"/>
      <c r="Q1702" s="16" t="s">
        <v>110</v>
      </c>
      <c r="R1702" s="314">
        <v>0</v>
      </c>
      <c r="S1702" s="315">
        <v>0</v>
      </c>
      <c r="T1702" s="315">
        <v>0</v>
      </c>
      <c r="U1702" s="315">
        <v>0</v>
      </c>
      <c r="V1702" s="315">
        <v>0</v>
      </c>
      <c r="W1702" s="316">
        <v>0</v>
      </c>
      <c r="X1702" s="315">
        <v>0</v>
      </c>
      <c r="Y1702" s="315">
        <v>0</v>
      </c>
      <c r="Z1702" s="315">
        <v>0</v>
      </c>
      <c r="AA1702" s="315">
        <v>0</v>
      </c>
      <c r="AB1702" s="5">
        <v>0</v>
      </c>
      <c r="AC1702" s="5">
        <v>0</v>
      </c>
      <c r="AD1702" s="5">
        <v>0</v>
      </c>
      <c r="AE1702" s="5">
        <v>0</v>
      </c>
      <c r="AF1702" s="5">
        <v>0</v>
      </c>
      <c r="AG1702" s="5">
        <v>0</v>
      </c>
      <c r="AH1702" s="350">
        <v>0</v>
      </c>
      <c r="AI1702" s="350">
        <v>0</v>
      </c>
      <c r="AJ1702" s="14"/>
    </row>
    <row r="1703" spans="2:36" outlineLevel="1" x14ac:dyDescent="0.2">
      <c r="C1703" s="119" t="s">
        <v>152</v>
      </c>
      <c r="D1703" s="329"/>
      <c r="E1703" s="328" t="s">
        <v>230</v>
      </c>
      <c r="F1703" s="329"/>
      <c r="G1703" s="329"/>
      <c r="H1703" s="329"/>
      <c r="I1703" s="330"/>
      <c r="J1703" s="330"/>
      <c r="K1703" s="330"/>
      <c r="L1703" s="330"/>
      <c r="M1703" s="330"/>
      <c r="N1703" s="330"/>
      <c r="O1703" s="330"/>
      <c r="P1703" s="330"/>
      <c r="Q1703" s="16" t="s">
        <v>110</v>
      </c>
      <c r="R1703" s="314">
        <v>0</v>
      </c>
      <c r="S1703" s="315">
        <v>0</v>
      </c>
      <c r="T1703" s="315">
        <v>0</v>
      </c>
      <c r="U1703" s="315">
        <v>0</v>
      </c>
      <c r="V1703" s="315">
        <v>0</v>
      </c>
      <c r="W1703" s="316">
        <v>0</v>
      </c>
      <c r="X1703" s="315">
        <v>0</v>
      </c>
      <c r="Y1703" s="315">
        <v>0</v>
      </c>
      <c r="Z1703" s="315">
        <v>0</v>
      </c>
      <c r="AA1703" s="315">
        <v>0</v>
      </c>
      <c r="AB1703" s="5">
        <v>0</v>
      </c>
      <c r="AC1703" s="5">
        <v>0</v>
      </c>
      <c r="AD1703" s="5">
        <v>0</v>
      </c>
      <c r="AE1703" s="5">
        <v>0</v>
      </c>
      <c r="AF1703" s="5">
        <v>0</v>
      </c>
      <c r="AG1703" s="5">
        <v>0</v>
      </c>
      <c r="AH1703" s="350">
        <v>0</v>
      </c>
      <c r="AI1703" s="350">
        <v>0</v>
      </c>
      <c r="AJ1703" s="14"/>
    </row>
    <row r="1704" spans="2:36" outlineLevel="1" x14ac:dyDescent="0.2">
      <c r="C1704" s="119" t="s">
        <v>152</v>
      </c>
      <c r="D1704" s="329"/>
      <c r="E1704" s="328" t="s">
        <v>17</v>
      </c>
      <c r="F1704" s="329"/>
      <c r="G1704" s="329"/>
      <c r="H1704" s="329"/>
      <c r="I1704" s="330"/>
      <c r="J1704" s="330"/>
      <c r="K1704" s="330"/>
      <c r="L1704" s="330"/>
      <c r="M1704" s="330"/>
      <c r="N1704" s="330"/>
      <c r="O1704" s="330"/>
      <c r="P1704" s="330"/>
      <c r="Q1704" s="16" t="s">
        <v>110</v>
      </c>
      <c r="R1704" s="314"/>
      <c r="S1704" s="315"/>
      <c r="T1704" s="315"/>
      <c r="U1704" s="315"/>
      <c r="V1704" s="315"/>
      <c r="W1704" s="316"/>
      <c r="X1704" s="315"/>
      <c r="Y1704" s="315"/>
      <c r="Z1704" s="315"/>
      <c r="AA1704" s="315"/>
      <c r="AB1704" s="5"/>
      <c r="AC1704" s="5"/>
      <c r="AD1704" s="5"/>
      <c r="AE1704" s="5"/>
      <c r="AF1704" s="5"/>
      <c r="AG1704" s="5"/>
      <c r="AH1704" s="350"/>
      <c r="AI1704" s="350"/>
      <c r="AJ1704" s="14"/>
    </row>
    <row r="1705" spans="2:36" outlineLevel="1" x14ac:dyDescent="0.2">
      <c r="C1705" s="119" t="s">
        <v>152</v>
      </c>
      <c r="D1705" s="329"/>
      <c r="E1705" s="328" t="s">
        <v>266</v>
      </c>
      <c r="F1705" s="329"/>
      <c r="G1705" s="329"/>
      <c r="H1705" s="329"/>
      <c r="I1705" s="330"/>
      <c r="J1705" s="330"/>
      <c r="K1705" s="330"/>
      <c r="L1705" s="330"/>
      <c r="M1705" s="330"/>
      <c r="N1705" s="330"/>
      <c r="O1705" s="330"/>
      <c r="P1705" s="330"/>
      <c r="Q1705" s="16" t="s">
        <v>110</v>
      </c>
      <c r="R1705" s="314">
        <v>0</v>
      </c>
      <c r="S1705" s="315">
        <v>0</v>
      </c>
      <c r="T1705" s="315">
        <v>0</v>
      </c>
      <c r="U1705" s="315">
        <v>0</v>
      </c>
      <c r="V1705" s="315">
        <v>0</v>
      </c>
      <c r="W1705" s="316">
        <v>0</v>
      </c>
      <c r="X1705" s="315">
        <v>0</v>
      </c>
      <c r="Y1705" s="315">
        <v>0</v>
      </c>
      <c r="Z1705" s="315">
        <v>0</v>
      </c>
      <c r="AA1705" s="315">
        <v>0</v>
      </c>
      <c r="AB1705" s="5">
        <v>0</v>
      </c>
      <c r="AC1705" s="5">
        <v>0</v>
      </c>
      <c r="AD1705" s="5">
        <v>0</v>
      </c>
      <c r="AE1705" s="5">
        <v>0</v>
      </c>
      <c r="AF1705" s="5">
        <v>0</v>
      </c>
      <c r="AG1705" s="5">
        <v>0</v>
      </c>
      <c r="AH1705" s="350">
        <v>0</v>
      </c>
      <c r="AI1705" s="350">
        <v>0</v>
      </c>
      <c r="AJ1705" s="14"/>
    </row>
    <row r="1706" spans="2:36" outlineLevel="1" x14ac:dyDescent="0.2">
      <c r="C1706" s="119" t="s">
        <v>152</v>
      </c>
      <c r="D1706" s="329"/>
      <c r="E1706" s="328" t="s">
        <v>267</v>
      </c>
      <c r="F1706" s="329"/>
      <c r="G1706" s="329"/>
      <c r="H1706" s="329"/>
      <c r="I1706" s="330"/>
      <c r="J1706" s="330"/>
      <c r="K1706" s="330"/>
      <c r="L1706" s="330"/>
      <c r="M1706" s="330"/>
      <c r="N1706" s="330"/>
      <c r="O1706" s="330"/>
      <c r="P1706" s="330"/>
      <c r="Q1706" s="16" t="s">
        <v>110</v>
      </c>
      <c r="R1706" s="304">
        <v>0</v>
      </c>
      <c r="S1706" s="305">
        <v>0</v>
      </c>
      <c r="T1706" s="305">
        <v>0</v>
      </c>
      <c r="U1706" s="305">
        <v>0</v>
      </c>
      <c r="V1706" s="305">
        <v>0</v>
      </c>
      <c r="W1706" s="306">
        <v>0</v>
      </c>
      <c r="X1706" s="305">
        <v>0</v>
      </c>
      <c r="Y1706" s="305">
        <v>0</v>
      </c>
      <c r="Z1706" s="305">
        <v>0</v>
      </c>
      <c r="AA1706" s="305">
        <v>0</v>
      </c>
      <c r="AB1706" s="307">
        <v>0</v>
      </c>
      <c r="AC1706" s="307">
        <v>0</v>
      </c>
      <c r="AD1706" s="307">
        <v>0</v>
      </c>
      <c r="AE1706" s="307">
        <v>0</v>
      </c>
      <c r="AF1706" s="307">
        <v>0</v>
      </c>
      <c r="AG1706" s="307">
        <v>0</v>
      </c>
      <c r="AH1706" s="362">
        <v>0</v>
      </c>
      <c r="AI1706" s="362">
        <v>0</v>
      </c>
      <c r="AJ1706" s="14"/>
    </row>
    <row r="1707" spans="2:36" outlineLevel="1" x14ac:dyDescent="0.2">
      <c r="C1707" s="119" t="s">
        <v>152</v>
      </c>
      <c r="D1707" s="329"/>
      <c r="E1707" s="328" t="s">
        <v>301</v>
      </c>
      <c r="F1707" s="329"/>
      <c r="G1707" s="329"/>
      <c r="H1707" s="329"/>
      <c r="I1707" s="330"/>
      <c r="J1707" s="330"/>
      <c r="K1707" s="330"/>
      <c r="L1707" s="330"/>
      <c r="M1707" s="330"/>
      <c r="N1707" s="330"/>
      <c r="O1707" s="330"/>
      <c r="P1707" s="330"/>
      <c r="Q1707" s="16"/>
      <c r="R1707" s="5"/>
      <c r="S1707" s="5"/>
      <c r="T1707" s="5"/>
      <c r="U1707" s="5"/>
      <c r="V1707" s="5"/>
      <c r="W1707" s="5"/>
      <c r="X1707" s="5"/>
      <c r="Y1707" s="5"/>
      <c r="Z1707" s="5"/>
      <c r="AA1707" s="5"/>
      <c r="AB1707" s="5"/>
      <c r="AC1707" s="5"/>
      <c r="AD1707" s="5"/>
      <c r="AE1707" s="5"/>
      <c r="AF1707" s="5"/>
      <c r="AG1707" s="5"/>
      <c r="AH1707" s="5"/>
      <c r="AI1707" s="5"/>
      <c r="AJ1707" s="14"/>
    </row>
    <row r="1708" spans="2:36" outlineLevel="1" x14ac:dyDescent="0.2">
      <c r="C1708" s="119" t="s">
        <v>152</v>
      </c>
      <c r="D1708" s="329"/>
      <c r="F1708" s="329" t="s">
        <v>270</v>
      </c>
      <c r="G1708" s="329"/>
      <c r="H1708" s="329"/>
      <c r="I1708" s="330"/>
      <c r="J1708" s="330"/>
      <c r="K1708" s="330"/>
      <c r="L1708" s="330"/>
      <c r="M1708" s="330"/>
      <c r="N1708" s="330"/>
      <c r="O1708" s="330"/>
      <c r="P1708" s="330"/>
      <c r="Q1708" s="16" t="s">
        <v>110</v>
      </c>
      <c r="R1708" s="314">
        <v>0</v>
      </c>
      <c r="S1708" s="315">
        <v>0</v>
      </c>
      <c r="T1708" s="315">
        <v>0</v>
      </c>
      <c r="U1708" s="315">
        <v>0</v>
      </c>
      <c r="V1708" s="315">
        <v>0</v>
      </c>
      <c r="W1708" s="316">
        <v>0</v>
      </c>
      <c r="X1708" s="315">
        <v>0</v>
      </c>
      <c r="Y1708" s="315">
        <v>0</v>
      </c>
      <c r="Z1708" s="315">
        <v>0</v>
      </c>
      <c r="AA1708" s="315">
        <v>0</v>
      </c>
      <c r="AB1708" s="5">
        <v>0</v>
      </c>
      <c r="AC1708" s="5">
        <v>0</v>
      </c>
      <c r="AD1708" s="5">
        <v>0</v>
      </c>
      <c r="AE1708" s="5">
        <v>0</v>
      </c>
      <c r="AF1708" s="5">
        <v>0</v>
      </c>
      <c r="AG1708" s="5">
        <v>0</v>
      </c>
      <c r="AH1708" s="350">
        <v>0</v>
      </c>
      <c r="AI1708" s="350">
        <v>0</v>
      </c>
      <c r="AJ1708" s="14"/>
    </row>
    <row r="1709" spans="2:36" outlineLevel="1" x14ac:dyDescent="0.2">
      <c r="C1709" s="119" t="s">
        <v>152</v>
      </c>
      <c r="D1709" s="329"/>
      <c r="E1709" s="329"/>
      <c r="F1709" s="329" t="s">
        <v>271</v>
      </c>
      <c r="G1709" s="329"/>
      <c r="H1709" s="329"/>
      <c r="I1709" s="330"/>
      <c r="J1709" s="330"/>
      <c r="K1709" s="330"/>
      <c r="L1709" s="330"/>
      <c r="M1709" s="330"/>
      <c r="N1709" s="330"/>
      <c r="O1709" s="330"/>
      <c r="P1709" s="330"/>
      <c r="Q1709" s="16" t="s">
        <v>110</v>
      </c>
      <c r="R1709" s="314">
        <v>0</v>
      </c>
      <c r="S1709" s="315">
        <v>0</v>
      </c>
      <c r="T1709" s="315">
        <v>0</v>
      </c>
      <c r="U1709" s="315">
        <v>0</v>
      </c>
      <c r="V1709" s="315">
        <v>0</v>
      </c>
      <c r="W1709" s="316">
        <v>0</v>
      </c>
      <c r="X1709" s="315">
        <v>0</v>
      </c>
      <c r="Y1709" s="315">
        <v>0</v>
      </c>
      <c r="Z1709" s="315">
        <v>0</v>
      </c>
      <c r="AA1709" s="315">
        <v>0</v>
      </c>
      <c r="AB1709" s="5">
        <v>0</v>
      </c>
      <c r="AC1709" s="5">
        <v>0</v>
      </c>
      <c r="AD1709" s="5">
        <v>0</v>
      </c>
      <c r="AE1709" s="5">
        <v>0</v>
      </c>
      <c r="AF1709" s="5">
        <v>0</v>
      </c>
      <c r="AG1709" s="5">
        <v>0</v>
      </c>
      <c r="AH1709" s="350">
        <v>0</v>
      </c>
      <c r="AI1709" s="350">
        <v>0</v>
      </c>
      <c r="AJ1709" s="14"/>
    </row>
    <row r="1710" spans="2:36" outlineLevel="1" x14ac:dyDescent="0.2">
      <c r="C1710" s="119" t="s">
        <v>152</v>
      </c>
      <c r="D1710" s="329"/>
      <c r="E1710" s="329"/>
      <c r="F1710" s="329" t="s">
        <v>290</v>
      </c>
      <c r="G1710" s="329"/>
      <c r="H1710" s="329"/>
      <c r="I1710" s="330"/>
      <c r="J1710" s="330"/>
      <c r="K1710" s="330"/>
      <c r="L1710" s="330"/>
      <c r="M1710" s="330"/>
      <c r="N1710" s="330"/>
      <c r="O1710" s="330"/>
      <c r="P1710" s="330"/>
      <c r="Q1710" s="16" t="s">
        <v>110</v>
      </c>
      <c r="R1710" s="304">
        <v>0</v>
      </c>
      <c r="S1710" s="305">
        <v>0</v>
      </c>
      <c r="T1710" s="305">
        <v>0</v>
      </c>
      <c r="U1710" s="305">
        <v>0</v>
      </c>
      <c r="V1710" s="305">
        <v>0</v>
      </c>
      <c r="W1710" s="306">
        <v>0</v>
      </c>
      <c r="X1710" s="305">
        <v>0</v>
      </c>
      <c r="Y1710" s="305">
        <v>0</v>
      </c>
      <c r="Z1710" s="305">
        <v>0</v>
      </c>
      <c r="AA1710" s="305">
        <v>0</v>
      </c>
      <c r="AB1710" s="307">
        <v>0</v>
      </c>
      <c r="AC1710" s="307">
        <v>0</v>
      </c>
      <c r="AD1710" s="307">
        <v>0</v>
      </c>
      <c r="AE1710" s="307">
        <v>0</v>
      </c>
      <c r="AF1710" s="307">
        <v>0</v>
      </c>
      <c r="AG1710" s="307">
        <v>0</v>
      </c>
      <c r="AH1710" s="362">
        <v>0</v>
      </c>
      <c r="AI1710" s="362">
        <v>0</v>
      </c>
      <c r="AJ1710" s="14"/>
    </row>
    <row r="1711" spans="2:36" outlineLevel="1" x14ac:dyDescent="0.2">
      <c r="C1711" s="119" t="s">
        <v>152</v>
      </c>
      <c r="D1711" s="329"/>
      <c r="E1711" s="329"/>
      <c r="F1711" s="363" t="s">
        <v>302</v>
      </c>
      <c r="G1711" s="364"/>
      <c r="H1711" s="364"/>
      <c r="I1711" s="365"/>
      <c r="J1711" s="365"/>
      <c r="K1711" s="365"/>
      <c r="L1711" s="365"/>
      <c r="M1711" s="365"/>
      <c r="N1711" s="365"/>
      <c r="O1711" s="365"/>
      <c r="P1711" s="365"/>
      <c r="Q1711" s="366" t="s">
        <v>110</v>
      </c>
      <c r="R1711" s="367">
        <v>0</v>
      </c>
      <c r="S1711" s="368">
        <v>0</v>
      </c>
      <c r="T1711" s="368">
        <v>0</v>
      </c>
      <c r="U1711" s="368">
        <v>0</v>
      </c>
      <c r="V1711" s="368">
        <v>0</v>
      </c>
      <c r="W1711" s="369">
        <v>0</v>
      </c>
      <c r="X1711" s="368">
        <v>0</v>
      </c>
      <c r="Y1711" s="368">
        <v>0</v>
      </c>
      <c r="Z1711" s="368">
        <v>0</v>
      </c>
      <c r="AA1711" s="368">
        <v>0</v>
      </c>
      <c r="AB1711" s="327">
        <v>0</v>
      </c>
      <c r="AC1711" s="327">
        <v>0</v>
      </c>
      <c r="AD1711" s="327">
        <v>0</v>
      </c>
      <c r="AE1711" s="327">
        <v>0</v>
      </c>
      <c r="AF1711" s="327">
        <v>0</v>
      </c>
      <c r="AG1711" s="327">
        <v>0</v>
      </c>
      <c r="AH1711" s="370">
        <v>0</v>
      </c>
      <c r="AI1711" s="370">
        <v>0</v>
      </c>
      <c r="AJ1711" s="14"/>
    </row>
    <row r="1712" spans="2:36" outlineLevel="1" x14ac:dyDescent="0.2">
      <c r="C1712" s="119" t="s">
        <v>152</v>
      </c>
      <c r="D1712" s="329"/>
      <c r="E1712" s="329"/>
      <c r="F1712" s="371" t="s">
        <v>303</v>
      </c>
      <c r="G1712" s="329"/>
      <c r="H1712" s="329"/>
      <c r="I1712" s="330"/>
      <c r="J1712" s="330"/>
      <c r="K1712" s="330"/>
      <c r="L1712" s="330"/>
      <c r="M1712" s="330"/>
      <c r="N1712" s="330"/>
      <c r="O1712" s="330"/>
      <c r="P1712" s="330"/>
      <c r="Q1712" s="16" t="s">
        <v>110</v>
      </c>
      <c r="R1712" s="314">
        <v>0</v>
      </c>
      <c r="S1712" s="315">
        <v>0</v>
      </c>
      <c r="T1712" s="315">
        <v>0</v>
      </c>
      <c r="U1712" s="315">
        <v>0</v>
      </c>
      <c r="V1712" s="315">
        <v>0</v>
      </c>
      <c r="W1712" s="316">
        <v>0</v>
      </c>
      <c r="X1712" s="315">
        <v>0</v>
      </c>
      <c r="Y1712" s="315">
        <v>0</v>
      </c>
      <c r="Z1712" s="315">
        <v>0</v>
      </c>
      <c r="AA1712" s="315">
        <v>0</v>
      </c>
      <c r="AB1712" s="5">
        <v>0</v>
      </c>
      <c r="AC1712" s="5">
        <v>0</v>
      </c>
      <c r="AD1712" s="5">
        <v>0</v>
      </c>
      <c r="AE1712" s="5">
        <v>0</v>
      </c>
      <c r="AF1712" s="5">
        <v>0</v>
      </c>
      <c r="AG1712" s="5">
        <v>0</v>
      </c>
      <c r="AH1712" s="350">
        <v>0</v>
      </c>
      <c r="AI1712" s="350">
        <v>0</v>
      </c>
      <c r="AJ1712" s="14"/>
    </row>
    <row r="1713" spans="2:36" outlineLevel="1" x14ac:dyDescent="0.2">
      <c r="C1713" s="119" t="s">
        <v>152</v>
      </c>
      <c r="D1713" s="329"/>
      <c r="E1713" s="329"/>
      <c r="F1713" s="372"/>
      <c r="G1713" s="329"/>
      <c r="H1713" s="329"/>
      <c r="I1713" s="330"/>
      <c r="J1713" s="330"/>
      <c r="K1713" s="330"/>
      <c r="L1713" s="330"/>
      <c r="M1713" s="330"/>
      <c r="N1713" s="330"/>
      <c r="O1713" s="330"/>
      <c r="P1713" s="330"/>
      <c r="Q1713" s="16"/>
      <c r="R1713" s="304"/>
      <c r="S1713" s="305"/>
      <c r="T1713" s="305"/>
      <c r="U1713" s="305"/>
      <c r="V1713" s="305"/>
      <c r="W1713" s="306"/>
      <c r="X1713" s="305"/>
      <c r="Y1713" s="305"/>
      <c r="Z1713" s="305"/>
      <c r="AA1713" s="305"/>
      <c r="AB1713" s="307"/>
      <c r="AC1713" s="307"/>
      <c r="AD1713" s="307"/>
      <c r="AE1713" s="307"/>
      <c r="AF1713" s="307"/>
      <c r="AG1713" s="307"/>
      <c r="AH1713" s="362"/>
      <c r="AI1713" s="362"/>
      <c r="AJ1713" s="14"/>
    </row>
    <row r="1714" spans="2:36" outlineLevel="1" x14ac:dyDescent="0.2">
      <c r="C1714" s="119" t="s">
        <v>152</v>
      </c>
      <c r="D1714" s="329"/>
      <c r="E1714" s="329"/>
      <c r="F1714" s="329"/>
      <c r="G1714" s="329"/>
      <c r="H1714" s="329"/>
      <c r="I1714" s="330"/>
      <c r="J1714" s="330"/>
      <c r="K1714" s="330"/>
      <c r="L1714" s="330"/>
      <c r="M1714" s="330"/>
      <c r="N1714" s="330"/>
      <c r="O1714" s="330"/>
      <c r="P1714" s="330"/>
      <c r="Q1714" s="330"/>
      <c r="R1714" s="330"/>
      <c r="S1714" s="329"/>
      <c r="T1714" s="329"/>
      <c r="U1714" s="330"/>
      <c r="V1714" s="330"/>
      <c r="W1714" s="330"/>
      <c r="X1714" s="329"/>
      <c r="Y1714" s="329"/>
      <c r="Z1714" s="330"/>
      <c r="AA1714" s="329"/>
      <c r="AB1714" s="329"/>
      <c r="AC1714" s="329"/>
      <c r="AD1714" s="329"/>
      <c r="AE1714" s="329"/>
      <c r="AF1714" s="329"/>
      <c r="AG1714" s="329"/>
      <c r="AH1714" s="329"/>
      <c r="AI1714" s="329"/>
      <c r="AJ1714" s="14"/>
    </row>
    <row r="1715" spans="2:36" s="11" customFormat="1" outlineLevel="1" x14ac:dyDescent="0.2">
      <c r="B1715" s="310"/>
      <c r="C1715" s="119" t="s">
        <v>152</v>
      </c>
      <c r="E1715" s="120" t="s">
        <v>304</v>
      </c>
      <c r="F1715" s="121"/>
      <c r="G1715" s="121"/>
      <c r="H1715" s="121"/>
      <c r="I1715" s="121"/>
      <c r="J1715" s="121"/>
      <c r="K1715" s="121"/>
      <c r="L1715" s="121"/>
      <c r="M1715" s="121"/>
      <c r="N1715" s="121"/>
      <c r="O1715" s="121"/>
      <c r="P1715" s="121"/>
      <c r="Q1715" s="122"/>
      <c r="R1715" s="123"/>
      <c r="S1715" s="123"/>
      <c r="T1715" s="123"/>
      <c r="U1715" s="123"/>
      <c r="V1715" s="123"/>
      <c r="W1715" s="123"/>
      <c r="X1715" s="123"/>
      <c r="Y1715" s="123"/>
      <c r="Z1715" s="123"/>
      <c r="AA1715" s="123"/>
      <c r="AB1715" s="123"/>
      <c r="AC1715" s="123"/>
      <c r="AD1715" s="123"/>
      <c r="AE1715" s="123"/>
      <c r="AF1715" s="123"/>
      <c r="AG1715" s="123"/>
      <c r="AH1715" s="123"/>
      <c r="AI1715" s="123"/>
    </row>
    <row r="1716" spans="2:36" s="11" customFormat="1" outlineLevel="1" x14ac:dyDescent="0.2">
      <c r="B1716" s="310"/>
      <c r="C1716" s="119" t="s">
        <v>152</v>
      </c>
      <c r="E1716" s="373" t="s">
        <v>305</v>
      </c>
      <c r="F1716" s="309"/>
      <c r="G1716" s="309"/>
      <c r="H1716" s="309"/>
      <c r="I1716" s="309"/>
      <c r="J1716" s="309"/>
      <c r="K1716" s="309"/>
      <c r="L1716" s="309"/>
      <c r="M1716" s="309"/>
      <c r="N1716" s="309"/>
      <c r="O1716" s="309"/>
      <c r="P1716" s="309"/>
      <c r="Q1716" s="360"/>
      <c r="R1716" s="361"/>
      <c r="S1716" s="361"/>
      <c r="T1716" s="361"/>
      <c r="U1716" s="361"/>
      <c r="V1716" s="361"/>
      <c r="W1716" s="361"/>
      <c r="X1716" s="361"/>
      <c r="Y1716" s="361"/>
      <c r="Z1716" s="361"/>
      <c r="AA1716" s="361"/>
      <c r="AB1716" s="361"/>
      <c r="AC1716" s="361"/>
      <c r="AD1716" s="361"/>
      <c r="AE1716" s="361"/>
      <c r="AF1716" s="361"/>
      <c r="AG1716" s="361"/>
      <c r="AH1716" s="361"/>
      <c r="AI1716" s="361"/>
    </row>
    <row r="1717" spans="2:36" outlineLevel="1" x14ac:dyDescent="0.2">
      <c r="C1717" s="119" t="s">
        <v>152</v>
      </c>
      <c r="D1717" s="329"/>
      <c r="E1717" s="329"/>
      <c r="F1717" s="329" t="s">
        <v>306</v>
      </c>
      <c r="G1717" s="329"/>
      <c r="H1717" s="329"/>
      <c r="I1717" s="330"/>
      <c r="J1717" s="330"/>
      <c r="K1717" s="330"/>
      <c r="L1717" s="330"/>
      <c r="M1717" s="330"/>
      <c r="N1717" s="330"/>
      <c r="O1717" s="330"/>
      <c r="P1717" s="330"/>
      <c r="Q1717" s="16" t="s">
        <v>110</v>
      </c>
      <c r="R1717" s="374">
        <v>0</v>
      </c>
      <c r="S1717" s="375">
        <v>0</v>
      </c>
      <c r="T1717" s="375">
        <v>0</v>
      </c>
      <c r="U1717" s="376">
        <v>0</v>
      </c>
      <c r="V1717" s="376">
        <v>0</v>
      </c>
      <c r="W1717" s="377">
        <v>0</v>
      </c>
      <c r="X1717" s="375">
        <v>0</v>
      </c>
      <c r="Y1717" s="375">
        <v>0</v>
      </c>
      <c r="Z1717" s="376">
        <v>0</v>
      </c>
      <c r="AA1717" s="375">
        <v>0</v>
      </c>
      <c r="AB1717" s="378">
        <v>0</v>
      </c>
      <c r="AC1717" s="378">
        <v>0</v>
      </c>
      <c r="AD1717" s="378">
        <v>0</v>
      </c>
      <c r="AE1717" s="378">
        <v>0</v>
      </c>
      <c r="AF1717" s="378">
        <v>0</v>
      </c>
      <c r="AG1717" s="378">
        <v>0</v>
      </c>
      <c r="AH1717" s="379">
        <v>0</v>
      </c>
      <c r="AI1717" s="379">
        <v>0</v>
      </c>
      <c r="AJ1717" s="14"/>
    </row>
    <row r="1718" spans="2:36" outlineLevel="1" x14ac:dyDescent="0.2">
      <c r="C1718" s="119" t="s">
        <v>152</v>
      </c>
      <c r="D1718" s="329"/>
      <c r="E1718" s="329"/>
      <c r="F1718" s="329" t="s">
        <v>307</v>
      </c>
      <c r="G1718" s="329"/>
      <c r="H1718" s="329"/>
      <c r="I1718" s="330"/>
      <c r="J1718" s="330"/>
      <c r="K1718" s="330"/>
      <c r="L1718" s="330"/>
      <c r="M1718" s="330"/>
      <c r="N1718" s="330"/>
      <c r="O1718" s="330"/>
      <c r="P1718" s="330"/>
      <c r="Q1718" s="16" t="s">
        <v>110</v>
      </c>
      <c r="R1718" s="380"/>
      <c r="S1718" s="381"/>
      <c r="T1718" s="381"/>
      <c r="U1718" s="382"/>
      <c r="V1718" s="382"/>
      <c r="W1718" s="383"/>
      <c r="X1718" s="381"/>
      <c r="Y1718" s="381"/>
      <c r="Z1718" s="382"/>
      <c r="AA1718" s="381"/>
      <c r="AB1718" s="329"/>
      <c r="AC1718" s="329"/>
      <c r="AD1718" s="329"/>
      <c r="AE1718" s="329"/>
      <c r="AF1718" s="329"/>
      <c r="AG1718" s="329"/>
      <c r="AH1718" s="384"/>
      <c r="AI1718" s="384"/>
      <c r="AJ1718" s="14"/>
    </row>
    <row r="1719" spans="2:36" outlineLevel="1" x14ac:dyDescent="0.2">
      <c r="C1719" s="119" t="s">
        <v>152</v>
      </c>
      <c r="D1719" s="329"/>
      <c r="E1719" s="329"/>
      <c r="F1719" s="329" t="s">
        <v>308</v>
      </c>
      <c r="G1719" s="329"/>
      <c r="H1719" s="329"/>
      <c r="I1719" s="330"/>
      <c r="J1719" s="330"/>
      <c r="K1719" s="330"/>
      <c r="L1719" s="330"/>
      <c r="M1719" s="330"/>
      <c r="N1719" s="330"/>
      <c r="O1719" s="330"/>
      <c r="P1719" s="330"/>
      <c r="Q1719" s="16" t="s">
        <v>110</v>
      </c>
      <c r="R1719" s="380"/>
      <c r="S1719" s="381"/>
      <c r="T1719" s="381"/>
      <c r="U1719" s="382"/>
      <c r="V1719" s="382"/>
      <c r="W1719" s="383"/>
      <c r="X1719" s="381"/>
      <c r="Y1719" s="381"/>
      <c r="Z1719" s="382"/>
      <c r="AA1719" s="381"/>
      <c r="AB1719" s="329"/>
      <c r="AC1719" s="329"/>
      <c r="AD1719" s="329"/>
      <c r="AE1719" s="329"/>
      <c r="AF1719" s="329"/>
      <c r="AG1719" s="329"/>
      <c r="AH1719" s="384"/>
      <c r="AI1719" s="384"/>
      <c r="AJ1719" s="14"/>
    </row>
    <row r="1720" spans="2:36" outlineLevel="1" x14ac:dyDescent="0.2">
      <c r="C1720" s="119" t="s">
        <v>152</v>
      </c>
      <c r="D1720" s="329"/>
      <c r="E1720" s="329"/>
      <c r="F1720" s="329" t="s">
        <v>309</v>
      </c>
      <c r="G1720" s="329"/>
      <c r="H1720" s="329"/>
      <c r="I1720" s="330"/>
      <c r="J1720" s="330"/>
      <c r="K1720" s="330"/>
      <c r="L1720" s="330"/>
      <c r="M1720" s="330"/>
      <c r="N1720" s="330"/>
      <c r="O1720" s="330"/>
      <c r="P1720" s="330"/>
      <c r="Q1720" s="16" t="s">
        <v>110</v>
      </c>
      <c r="R1720" s="385"/>
      <c r="S1720" s="386"/>
      <c r="T1720" s="386"/>
      <c r="U1720" s="387"/>
      <c r="V1720" s="387"/>
      <c r="W1720" s="388"/>
      <c r="X1720" s="386"/>
      <c r="Y1720" s="386"/>
      <c r="Z1720" s="387"/>
      <c r="AA1720" s="386"/>
      <c r="AB1720" s="333"/>
      <c r="AC1720" s="333"/>
      <c r="AD1720" s="333"/>
      <c r="AE1720" s="333"/>
      <c r="AF1720" s="333"/>
      <c r="AG1720" s="333"/>
      <c r="AH1720" s="389"/>
      <c r="AI1720" s="389"/>
      <c r="AJ1720" s="14"/>
    </row>
    <row r="1721" spans="2:36" outlineLevel="1" x14ac:dyDescent="0.2">
      <c r="C1721" s="119" t="s">
        <v>152</v>
      </c>
      <c r="D1721" s="329"/>
      <c r="E1721" s="329"/>
      <c r="F1721" s="364" t="s">
        <v>310</v>
      </c>
      <c r="G1721" s="364"/>
      <c r="H1721" s="364"/>
      <c r="I1721" s="365"/>
      <c r="J1721" s="365"/>
      <c r="K1721" s="365"/>
      <c r="L1721" s="365"/>
      <c r="M1721" s="365"/>
      <c r="N1721" s="365"/>
      <c r="O1721" s="365"/>
      <c r="P1721" s="365"/>
      <c r="Q1721" s="366" t="s">
        <v>110</v>
      </c>
      <c r="R1721" s="390">
        <v>0</v>
      </c>
      <c r="S1721" s="391">
        <v>0</v>
      </c>
      <c r="T1721" s="391">
        <v>0</v>
      </c>
      <c r="U1721" s="390">
        <v>0</v>
      </c>
      <c r="V1721" s="390">
        <v>0</v>
      </c>
      <c r="W1721" s="390">
        <v>0</v>
      </c>
      <c r="X1721" s="391">
        <v>0</v>
      </c>
      <c r="Y1721" s="391">
        <v>0</v>
      </c>
      <c r="Z1721" s="390">
        <v>0</v>
      </c>
      <c r="AA1721" s="391">
        <v>0</v>
      </c>
      <c r="AB1721" s="391">
        <v>0</v>
      </c>
      <c r="AC1721" s="391">
        <v>0</v>
      </c>
      <c r="AD1721" s="391">
        <v>0</v>
      </c>
      <c r="AE1721" s="391">
        <v>0</v>
      </c>
      <c r="AF1721" s="391">
        <v>0</v>
      </c>
      <c r="AG1721" s="391">
        <v>0</v>
      </c>
      <c r="AH1721" s="391">
        <v>0</v>
      </c>
      <c r="AI1721" s="391">
        <v>0</v>
      </c>
      <c r="AJ1721" s="14"/>
    </row>
    <row r="1722" spans="2:36" outlineLevel="1" x14ac:dyDescent="0.2">
      <c r="C1722" s="119" t="s">
        <v>152</v>
      </c>
      <c r="D1722" s="329"/>
      <c r="E1722" s="329"/>
      <c r="F1722" s="329"/>
      <c r="G1722" s="329"/>
      <c r="H1722" s="329"/>
      <c r="I1722" s="330"/>
      <c r="J1722" s="330"/>
      <c r="K1722" s="330"/>
      <c r="L1722" s="330"/>
      <c r="M1722" s="330"/>
      <c r="N1722" s="330"/>
      <c r="O1722" s="330"/>
      <c r="P1722" s="330"/>
      <c r="Q1722" s="330"/>
      <c r="R1722" s="330"/>
      <c r="S1722" s="329"/>
      <c r="T1722" s="329"/>
      <c r="U1722" s="330"/>
      <c r="V1722" s="330"/>
      <c r="W1722" s="330"/>
      <c r="X1722" s="329"/>
      <c r="Y1722" s="329"/>
      <c r="Z1722" s="330"/>
      <c r="AA1722" s="329"/>
      <c r="AB1722" s="329"/>
      <c r="AC1722" s="329"/>
      <c r="AD1722" s="329"/>
      <c r="AE1722" s="329"/>
      <c r="AF1722" s="329"/>
      <c r="AG1722" s="329"/>
      <c r="AH1722" s="329"/>
      <c r="AI1722" s="329"/>
      <c r="AJ1722" s="14"/>
    </row>
    <row r="1723" spans="2:36" outlineLevel="1" x14ac:dyDescent="0.2">
      <c r="C1723" s="119" t="s">
        <v>152</v>
      </c>
      <c r="D1723" s="329"/>
      <c r="E1723" s="328" t="s">
        <v>311</v>
      </c>
      <c r="F1723" s="329"/>
      <c r="G1723" s="329"/>
      <c r="H1723" s="329"/>
      <c r="I1723" s="330"/>
      <c r="J1723" s="330"/>
      <c r="K1723" s="330"/>
      <c r="L1723" s="330"/>
      <c r="M1723" s="330"/>
      <c r="N1723" s="330"/>
      <c r="O1723" s="330"/>
      <c r="P1723" s="330"/>
      <c r="Q1723" s="330"/>
      <c r="R1723" s="330"/>
      <c r="S1723" s="329"/>
      <c r="T1723" s="329"/>
      <c r="U1723" s="330"/>
      <c r="V1723" s="330"/>
      <c r="W1723" s="330"/>
      <c r="X1723" s="329"/>
      <c r="Y1723" s="329"/>
      <c r="Z1723" s="330"/>
      <c r="AA1723" s="329"/>
      <c r="AB1723" s="329"/>
      <c r="AC1723" s="329"/>
      <c r="AD1723" s="329"/>
      <c r="AE1723" s="329"/>
      <c r="AF1723" s="329"/>
      <c r="AG1723" s="329"/>
      <c r="AH1723" s="329"/>
      <c r="AI1723" s="329"/>
      <c r="AJ1723" s="14"/>
    </row>
    <row r="1724" spans="2:36" outlineLevel="1" x14ac:dyDescent="0.2">
      <c r="C1724" s="119" t="s">
        <v>152</v>
      </c>
      <c r="D1724" s="329"/>
      <c r="E1724" s="329"/>
      <c r="F1724" s="329" t="s">
        <v>312</v>
      </c>
      <c r="G1724" s="329"/>
      <c r="H1724" s="329"/>
      <c r="I1724" s="330"/>
      <c r="J1724" s="330"/>
      <c r="K1724" s="330"/>
      <c r="L1724" s="330"/>
      <c r="M1724" s="330"/>
      <c r="N1724" s="330"/>
      <c r="O1724" s="330"/>
      <c r="P1724" s="330"/>
      <c r="Q1724" s="16" t="s">
        <v>110</v>
      </c>
      <c r="R1724" s="392">
        <v>0</v>
      </c>
      <c r="S1724" s="393">
        <v>0</v>
      </c>
      <c r="T1724" s="393">
        <v>0</v>
      </c>
      <c r="U1724" s="394">
        <v>0</v>
      </c>
      <c r="V1724" s="394">
        <v>0</v>
      </c>
      <c r="W1724" s="395">
        <v>0</v>
      </c>
      <c r="X1724" s="393">
        <v>0</v>
      </c>
      <c r="Y1724" s="393">
        <v>0</v>
      </c>
      <c r="Z1724" s="394">
        <v>0</v>
      </c>
      <c r="AA1724" s="393">
        <v>0</v>
      </c>
      <c r="AB1724" s="396">
        <v>0</v>
      </c>
      <c r="AC1724" s="396">
        <v>0</v>
      </c>
      <c r="AD1724" s="396">
        <v>0</v>
      </c>
      <c r="AE1724" s="396">
        <v>0</v>
      </c>
      <c r="AF1724" s="396">
        <v>0</v>
      </c>
      <c r="AG1724" s="396">
        <v>0</v>
      </c>
      <c r="AH1724" s="397">
        <v>0</v>
      </c>
      <c r="AI1724" s="397">
        <v>0</v>
      </c>
      <c r="AJ1724" s="14"/>
    </row>
    <row r="1725" spans="2:36" outlineLevel="1" x14ac:dyDescent="0.2">
      <c r="C1725" s="119" t="s">
        <v>152</v>
      </c>
      <c r="D1725" s="329"/>
      <c r="E1725" s="329"/>
      <c r="F1725" s="329" t="s">
        <v>313</v>
      </c>
      <c r="G1725" s="329"/>
      <c r="H1725" s="329"/>
      <c r="I1725" s="330"/>
      <c r="J1725" s="330"/>
      <c r="K1725" s="330"/>
      <c r="L1725" s="330"/>
      <c r="M1725" s="330"/>
      <c r="N1725" s="330"/>
      <c r="O1725" s="330"/>
      <c r="P1725" s="330"/>
      <c r="Q1725" s="16" t="s">
        <v>110</v>
      </c>
      <c r="R1725" s="380"/>
      <c r="S1725" s="381"/>
      <c r="T1725" s="381"/>
      <c r="U1725" s="382"/>
      <c r="V1725" s="382"/>
      <c r="W1725" s="383"/>
      <c r="X1725" s="381"/>
      <c r="Y1725" s="381"/>
      <c r="Z1725" s="382"/>
      <c r="AA1725" s="381"/>
      <c r="AB1725" s="329"/>
      <c r="AC1725" s="329"/>
      <c r="AD1725" s="329"/>
      <c r="AE1725" s="329"/>
      <c r="AF1725" s="329"/>
      <c r="AG1725" s="329"/>
      <c r="AH1725" s="384"/>
      <c r="AI1725" s="384"/>
      <c r="AJ1725" s="14"/>
    </row>
    <row r="1726" spans="2:36" outlineLevel="1" x14ac:dyDescent="0.2">
      <c r="C1726" s="119" t="s">
        <v>152</v>
      </c>
      <c r="D1726" s="329"/>
      <c r="E1726" s="329"/>
      <c r="F1726" s="329" t="s">
        <v>314</v>
      </c>
      <c r="G1726" s="329"/>
      <c r="H1726" s="329"/>
      <c r="I1726" s="330"/>
      <c r="J1726" s="330"/>
      <c r="K1726" s="330"/>
      <c r="L1726" s="330"/>
      <c r="M1726" s="330"/>
      <c r="N1726" s="330"/>
      <c r="O1726" s="330"/>
      <c r="P1726" s="330"/>
      <c r="Q1726" s="16" t="s">
        <v>110</v>
      </c>
      <c r="R1726" s="398">
        <v>0</v>
      </c>
      <c r="S1726" s="399">
        <v>0</v>
      </c>
      <c r="T1726" s="399">
        <v>0</v>
      </c>
      <c r="U1726" s="400">
        <v>0</v>
      </c>
      <c r="V1726" s="400">
        <v>0</v>
      </c>
      <c r="W1726" s="401">
        <v>0</v>
      </c>
      <c r="X1726" s="399">
        <v>0</v>
      </c>
      <c r="Y1726" s="399">
        <v>0</v>
      </c>
      <c r="Z1726" s="400">
        <v>0</v>
      </c>
      <c r="AA1726" s="399">
        <v>0</v>
      </c>
      <c r="AB1726" s="339">
        <v>0</v>
      </c>
      <c r="AC1726" s="339">
        <v>0</v>
      </c>
      <c r="AD1726" s="339">
        <v>0</v>
      </c>
      <c r="AE1726" s="339">
        <v>0</v>
      </c>
      <c r="AF1726" s="339">
        <v>0</v>
      </c>
      <c r="AG1726" s="339">
        <v>0</v>
      </c>
      <c r="AH1726" s="402">
        <v>0</v>
      </c>
      <c r="AI1726" s="402">
        <v>0</v>
      </c>
      <c r="AJ1726" s="14"/>
    </row>
    <row r="1727" spans="2:36" outlineLevel="1" x14ac:dyDescent="0.2">
      <c r="C1727" s="119" t="s">
        <v>152</v>
      </c>
      <c r="D1727" s="329"/>
      <c r="E1727" s="329"/>
      <c r="F1727" s="329" t="s">
        <v>315</v>
      </c>
      <c r="G1727" s="329"/>
      <c r="H1727" s="329"/>
      <c r="I1727" s="330"/>
      <c r="J1727" s="330"/>
      <c r="K1727" s="330"/>
      <c r="L1727" s="330"/>
      <c r="M1727" s="330"/>
      <c r="N1727" s="330"/>
      <c r="O1727" s="330"/>
      <c r="P1727" s="330"/>
      <c r="Q1727" s="16" t="s">
        <v>110</v>
      </c>
      <c r="R1727" s="304">
        <v>0</v>
      </c>
      <c r="S1727" s="305">
        <v>0</v>
      </c>
      <c r="T1727" s="305">
        <v>0</v>
      </c>
      <c r="U1727" s="305">
        <v>0</v>
      </c>
      <c r="V1727" s="305">
        <v>0</v>
      </c>
      <c r="W1727" s="306">
        <v>0</v>
      </c>
      <c r="X1727" s="305">
        <v>0</v>
      </c>
      <c r="Y1727" s="305">
        <v>0</v>
      </c>
      <c r="Z1727" s="305">
        <v>0</v>
      </c>
      <c r="AA1727" s="305">
        <v>0</v>
      </c>
      <c r="AB1727" s="307">
        <v>0</v>
      </c>
      <c r="AC1727" s="307">
        <v>0</v>
      </c>
      <c r="AD1727" s="307">
        <v>0</v>
      </c>
      <c r="AE1727" s="307">
        <v>0</v>
      </c>
      <c r="AF1727" s="307">
        <v>0</v>
      </c>
      <c r="AG1727" s="307">
        <v>0</v>
      </c>
      <c r="AH1727" s="362">
        <v>0</v>
      </c>
      <c r="AI1727" s="362">
        <v>0</v>
      </c>
      <c r="AJ1727" s="14"/>
    </row>
    <row r="1728" spans="2:36" outlineLevel="1" x14ac:dyDescent="0.2">
      <c r="C1728" s="119" t="s">
        <v>152</v>
      </c>
      <c r="D1728" s="329"/>
      <c r="E1728" s="329"/>
      <c r="F1728" s="364" t="s">
        <v>316</v>
      </c>
      <c r="G1728" s="364"/>
      <c r="H1728" s="364"/>
      <c r="I1728" s="365"/>
      <c r="J1728" s="365"/>
      <c r="K1728" s="365"/>
      <c r="L1728" s="365"/>
      <c r="M1728" s="365"/>
      <c r="N1728" s="365"/>
      <c r="O1728" s="365"/>
      <c r="P1728" s="365"/>
      <c r="Q1728" s="366" t="s">
        <v>110</v>
      </c>
      <c r="R1728" s="390">
        <v>0</v>
      </c>
      <c r="S1728" s="390">
        <v>0</v>
      </c>
      <c r="T1728" s="390">
        <v>0</v>
      </c>
      <c r="U1728" s="390">
        <v>0</v>
      </c>
      <c r="V1728" s="390">
        <v>0</v>
      </c>
      <c r="W1728" s="390">
        <v>0</v>
      </c>
      <c r="X1728" s="390">
        <v>0</v>
      </c>
      <c r="Y1728" s="390">
        <v>0</v>
      </c>
      <c r="Z1728" s="390">
        <v>0</v>
      </c>
      <c r="AA1728" s="390">
        <v>0</v>
      </c>
      <c r="AB1728" s="390">
        <v>0</v>
      </c>
      <c r="AC1728" s="390">
        <v>0</v>
      </c>
      <c r="AD1728" s="390">
        <v>0</v>
      </c>
      <c r="AE1728" s="390">
        <v>0</v>
      </c>
      <c r="AF1728" s="390">
        <v>0</v>
      </c>
      <c r="AG1728" s="390">
        <v>0</v>
      </c>
      <c r="AH1728" s="390">
        <v>0</v>
      </c>
      <c r="AI1728" s="390">
        <v>0</v>
      </c>
      <c r="AJ1728" s="14"/>
    </row>
    <row r="1729" spans="2:36" outlineLevel="1" x14ac:dyDescent="0.2">
      <c r="C1729" s="119" t="s">
        <v>152</v>
      </c>
      <c r="D1729" s="329"/>
      <c r="E1729" s="329"/>
      <c r="F1729" s="329"/>
      <c r="G1729" s="329"/>
      <c r="H1729" s="329"/>
      <c r="I1729" s="330"/>
      <c r="J1729" s="330"/>
      <c r="K1729" s="330"/>
      <c r="L1729" s="330"/>
      <c r="M1729" s="330"/>
      <c r="N1729" s="330"/>
      <c r="O1729" s="330"/>
      <c r="P1729" s="330"/>
      <c r="Q1729" s="330"/>
      <c r="R1729" s="330"/>
      <c r="S1729" s="329"/>
      <c r="T1729" s="329"/>
      <c r="U1729" s="330"/>
      <c r="V1729" s="330"/>
      <c r="W1729" s="330"/>
      <c r="X1729" s="329"/>
      <c r="Y1729" s="329"/>
      <c r="Z1729" s="330"/>
      <c r="AA1729" s="329"/>
      <c r="AB1729" s="329"/>
      <c r="AC1729" s="329"/>
      <c r="AD1729" s="329"/>
      <c r="AE1729" s="329"/>
      <c r="AF1729" s="329"/>
      <c r="AG1729" s="329"/>
      <c r="AH1729" s="329"/>
      <c r="AI1729" s="329"/>
      <c r="AJ1729" s="14"/>
    </row>
    <row r="1730" spans="2:36" s="310" customFormat="1" outlineLevel="1" x14ac:dyDescent="0.2">
      <c r="C1730" s="119" t="s">
        <v>152</v>
      </c>
      <c r="E1730" s="328" t="s">
        <v>317</v>
      </c>
      <c r="F1730" s="259"/>
      <c r="G1730" s="329"/>
      <c r="H1730" s="329"/>
      <c r="I1730" s="330"/>
      <c r="J1730" s="330"/>
      <c r="K1730" s="330"/>
      <c r="L1730" s="330"/>
      <c r="M1730" s="330"/>
      <c r="N1730" s="330"/>
      <c r="O1730" s="330"/>
      <c r="P1730" s="330"/>
      <c r="Q1730" s="16" t="s">
        <v>110</v>
      </c>
      <c r="R1730" s="340">
        <v>0</v>
      </c>
      <c r="S1730" s="341">
        <v>0</v>
      </c>
      <c r="T1730" s="341">
        <v>0</v>
      </c>
      <c r="U1730" s="341">
        <v>0</v>
      </c>
      <c r="V1730" s="341">
        <v>0</v>
      </c>
      <c r="W1730" s="342">
        <v>0</v>
      </c>
      <c r="X1730" s="341">
        <v>0</v>
      </c>
      <c r="Y1730" s="341">
        <v>0</v>
      </c>
      <c r="Z1730" s="341">
        <v>0</v>
      </c>
      <c r="AA1730" s="341">
        <v>0</v>
      </c>
      <c r="AB1730" s="343">
        <v>0</v>
      </c>
      <c r="AC1730" s="343">
        <v>0</v>
      </c>
      <c r="AD1730" s="343">
        <v>0</v>
      </c>
      <c r="AE1730" s="343">
        <v>0</v>
      </c>
      <c r="AF1730" s="343">
        <v>0</v>
      </c>
      <c r="AG1730" s="343">
        <v>0</v>
      </c>
      <c r="AH1730" s="344">
        <v>0</v>
      </c>
      <c r="AI1730" s="344">
        <v>0</v>
      </c>
      <c r="AJ1730" s="403"/>
    </row>
    <row r="1731" spans="2:36" outlineLevel="1" x14ac:dyDescent="0.2">
      <c r="C1731" s="119" t="s">
        <v>152</v>
      </c>
      <c r="D1731" s="259"/>
      <c r="E1731" s="259"/>
      <c r="G1731" s="259"/>
      <c r="H1731" s="259"/>
      <c r="I1731" s="16"/>
      <c r="J1731" s="16"/>
      <c r="K1731" s="16"/>
      <c r="L1731" s="16"/>
      <c r="M1731" s="16"/>
      <c r="N1731" s="16"/>
      <c r="O1731" s="16"/>
      <c r="P1731" s="16"/>
      <c r="Q1731" s="16"/>
      <c r="R1731" s="16"/>
      <c r="S1731" s="259"/>
      <c r="T1731" s="259"/>
      <c r="U1731" s="16"/>
      <c r="V1731" s="16"/>
      <c r="W1731" s="16"/>
      <c r="X1731" s="259"/>
      <c r="Y1731" s="259"/>
      <c r="Z1731" s="16"/>
      <c r="AA1731" s="259"/>
      <c r="AB1731" s="259"/>
      <c r="AC1731" s="259"/>
      <c r="AD1731" s="259"/>
      <c r="AE1731" s="259"/>
      <c r="AF1731" s="259"/>
      <c r="AG1731" s="259"/>
      <c r="AH1731" s="259"/>
      <c r="AI1731" s="259"/>
      <c r="AJ1731" s="14"/>
    </row>
    <row r="1732" spans="2:36" s="11" customFormat="1" outlineLevel="1" x14ac:dyDescent="0.2">
      <c r="B1732" s="310"/>
      <c r="C1732" s="119" t="s">
        <v>152</v>
      </c>
      <c r="E1732" s="120" t="s">
        <v>318</v>
      </c>
      <c r="F1732" s="121"/>
      <c r="G1732" s="121"/>
      <c r="H1732" s="121"/>
      <c r="I1732" s="121"/>
      <c r="J1732" s="121"/>
      <c r="K1732" s="121"/>
      <c r="L1732" s="121"/>
      <c r="M1732" s="121"/>
      <c r="N1732" s="121"/>
      <c r="O1732" s="121"/>
      <c r="P1732" s="121"/>
      <c r="Q1732" s="122"/>
      <c r="R1732" s="123"/>
      <c r="S1732" s="123"/>
      <c r="T1732" s="123"/>
      <c r="U1732" s="123"/>
      <c r="V1732" s="123"/>
      <c r="W1732" s="123"/>
      <c r="X1732" s="123"/>
      <c r="Y1732" s="123"/>
      <c r="Z1732" s="123"/>
      <c r="AA1732" s="123"/>
      <c r="AB1732" s="123"/>
      <c r="AC1732" s="123"/>
      <c r="AD1732" s="123"/>
      <c r="AE1732" s="123"/>
      <c r="AF1732" s="123"/>
      <c r="AG1732" s="123"/>
      <c r="AH1732" s="123"/>
      <c r="AI1732" s="123"/>
    </row>
    <row r="1733" spans="2:36" outlineLevel="1" x14ac:dyDescent="0.2">
      <c r="C1733" s="119" t="s">
        <v>152</v>
      </c>
      <c r="D1733" s="259"/>
      <c r="E1733" s="259"/>
      <c r="F1733" s="259"/>
      <c r="G1733" s="259"/>
      <c r="H1733" s="259"/>
      <c r="I1733" s="16"/>
      <c r="J1733" s="16"/>
      <c r="K1733" s="16"/>
      <c r="L1733" s="16"/>
      <c r="M1733" s="16"/>
      <c r="N1733" s="16"/>
      <c r="O1733" s="16"/>
      <c r="P1733" s="16"/>
      <c r="Q1733" s="16"/>
      <c r="R1733" s="16"/>
      <c r="S1733" s="259"/>
      <c r="T1733" s="259"/>
      <c r="U1733" s="16"/>
      <c r="V1733" s="16"/>
      <c r="W1733" s="16"/>
      <c r="X1733" s="259"/>
      <c r="Y1733" s="259"/>
      <c r="Z1733" s="16"/>
      <c r="AA1733" s="259"/>
      <c r="AB1733" s="259"/>
      <c r="AC1733" s="259"/>
      <c r="AD1733" s="259"/>
      <c r="AE1733" s="259"/>
      <c r="AF1733" s="259"/>
      <c r="AG1733" s="259"/>
      <c r="AH1733" s="259"/>
      <c r="AI1733" s="259"/>
      <c r="AJ1733" s="14"/>
    </row>
    <row r="1734" spans="2:36" outlineLevel="1" x14ac:dyDescent="0.2">
      <c r="C1734" s="119" t="s">
        <v>152</v>
      </c>
      <c r="D1734" s="259"/>
      <c r="E1734" s="373" t="s">
        <v>319</v>
      </c>
      <c r="F1734" s="259"/>
      <c r="G1734" s="259"/>
      <c r="H1734" s="259"/>
      <c r="I1734" s="16"/>
      <c r="J1734" s="16"/>
      <c r="K1734" s="16"/>
      <c r="L1734" s="16"/>
      <c r="M1734" s="16"/>
      <c r="N1734" s="16"/>
      <c r="O1734" s="16"/>
      <c r="P1734" s="16"/>
      <c r="Q1734" s="16" t="s">
        <v>110</v>
      </c>
      <c r="R1734" s="340">
        <v>0</v>
      </c>
      <c r="S1734" s="341">
        <v>0</v>
      </c>
      <c r="T1734" s="341">
        <v>0</v>
      </c>
      <c r="U1734" s="341">
        <v>0</v>
      </c>
      <c r="V1734" s="341">
        <v>0</v>
      </c>
      <c r="W1734" s="342">
        <v>0</v>
      </c>
      <c r="X1734" s="341">
        <v>0</v>
      </c>
      <c r="Y1734" s="341">
        <v>0</v>
      </c>
      <c r="Z1734" s="341">
        <v>0</v>
      </c>
      <c r="AA1734" s="341">
        <v>0</v>
      </c>
      <c r="AB1734" s="343">
        <v>0</v>
      </c>
      <c r="AC1734" s="343">
        <v>0</v>
      </c>
      <c r="AD1734" s="343">
        <v>0</v>
      </c>
      <c r="AE1734" s="343">
        <v>0</v>
      </c>
      <c r="AF1734" s="343">
        <v>0</v>
      </c>
      <c r="AG1734" s="343">
        <v>0</v>
      </c>
      <c r="AH1734" s="344">
        <v>0</v>
      </c>
      <c r="AI1734" s="344">
        <v>0</v>
      </c>
      <c r="AJ1734" s="14"/>
    </row>
    <row r="1735" spans="2:36" outlineLevel="1" x14ac:dyDescent="0.2">
      <c r="C1735" s="119" t="s">
        <v>152</v>
      </c>
      <c r="D1735" s="259"/>
      <c r="E1735" s="373"/>
      <c r="F1735" s="259"/>
      <c r="G1735" s="259"/>
      <c r="H1735" s="259"/>
      <c r="I1735" s="16"/>
      <c r="J1735" s="16"/>
      <c r="K1735" s="16"/>
      <c r="L1735" s="16"/>
      <c r="M1735" s="16"/>
      <c r="N1735" s="16"/>
      <c r="O1735" s="16"/>
      <c r="P1735" s="16"/>
      <c r="Q1735" s="16"/>
      <c r="R1735" s="16"/>
      <c r="S1735" s="259"/>
      <c r="T1735" s="259"/>
      <c r="U1735" s="16"/>
      <c r="V1735" s="16"/>
      <c r="W1735" s="16"/>
      <c r="X1735" s="259"/>
      <c r="Y1735" s="259"/>
      <c r="Z1735" s="16"/>
      <c r="AA1735" s="259"/>
      <c r="AB1735" s="259"/>
      <c r="AC1735" s="259"/>
      <c r="AD1735" s="259"/>
      <c r="AE1735" s="259"/>
      <c r="AF1735" s="259"/>
      <c r="AG1735" s="259"/>
      <c r="AH1735" s="259"/>
      <c r="AI1735" s="259"/>
      <c r="AJ1735" s="14"/>
    </row>
    <row r="1736" spans="2:36" s="310" customFormat="1" outlineLevel="1" x14ac:dyDescent="0.2">
      <c r="C1736" s="119" t="s">
        <v>152</v>
      </c>
      <c r="D1736" s="329"/>
      <c r="E1736" s="328" t="s">
        <v>320</v>
      </c>
      <c r="F1736" s="329"/>
      <c r="G1736" s="329"/>
      <c r="H1736" s="329"/>
      <c r="I1736" s="330"/>
      <c r="J1736" s="330"/>
      <c r="K1736" s="330"/>
      <c r="L1736" s="330"/>
      <c r="M1736" s="330"/>
      <c r="N1736" s="330"/>
      <c r="O1736" s="330"/>
      <c r="P1736" s="330"/>
      <c r="Q1736" s="16" t="s">
        <v>110</v>
      </c>
      <c r="R1736" s="404">
        <v>0</v>
      </c>
      <c r="S1736" s="405">
        <v>0</v>
      </c>
      <c r="T1736" s="405">
        <v>0</v>
      </c>
      <c r="U1736" s="405">
        <v>0</v>
      </c>
      <c r="V1736" s="405">
        <v>0</v>
      </c>
      <c r="W1736" s="405">
        <v>0</v>
      </c>
      <c r="X1736" s="405">
        <v>0</v>
      </c>
      <c r="Y1736" s="405">
        <v>0</v>
      </c>
      <c r="Z1736" s="405">
        <v>0</v>
      </c>
      <c r="AA1736" s="405">
        <v>0</v>
      </c>
      <c r="AB1736" s="405">
        <v>0</v>
      </c>
      <c r="AC1736" s="405">
        <v>0</v>
      </c>
      <c r="AD1736" s="405">
        <v>0</v>
      </c>
      <c r="AE1736" s="405">
        <v>0</v>
      </c>
      <c r="AF1736" s="405">
        <v>0</v>
      </c>
      <c r="AG1736" s="405">
        <v>0</v>
      </c>
      <c r="AH1736" s="406">
        <v>0</v>
      </c>
      <c r="AI1736" s="406">
        <v>0</v>
      </c>
      <c r="AJ1736" s="403"/>
    </row>
    <row r="1737" spans="2:36" s="310" customFormat="1" outlineLevel="1" x14ac:dyDescent="0.2">
      <c r="D1737" s="329"/>
      <c r="E1737" s="329"/>
      <c r="F1737" s="329"/>
      <c r="G1737" s="329"/>
      <c r="H1737" s="329"/>
      <c r="I1737" s="330"/>
      <c r="J1737" s="330"/>
      <c r="K1737" s="330"/>
      <c r="L1737" s="330"/>
      <c r="M1737" s="330"/>
      <c r="N1737" s="330"/>
      <c r="O1737" s="330"/>
      <c r="P1737" s="330"/>
      <c r="Q1737" s="330"/>
      <c r="R1737" s="330"/>
      <c r="S1737" s="329"/>
      <c r="T1737" s="329"/>
      <c r="U1737" s="330"/>
      <c r="V1737" s="330"/>
      <c r="W1737" s="330"/>
      <c r="X1737" s="329"/>
      <c r="Y1737" s="329"/>
      <c r="Z1737" s="330"/>
      <c r="AA1737" s="329"/>
      <c r="AB1737" s="329"/>
      <c r="AC1737" s="329"/>
      <c r="AD1737" s="329"/>
      <c r="AE1737" s="329"/>
      <c r="AF1737" s="329"/>
      <c r="AG1737" s="329"/>
      <c r="AH1737" s="329"/>
      <c r="AI1737" s="329"/>
      <c r="AJ1737" s="403"/>
    </row>
    <row r="1738" spans="2:36" x14ac:dyDescent="0.2">
      <c r="C1738" s="116" t="s">
        <v>152</v>
      </c>
      <c r="D1738" s="67" t="s">
        <v>152</v>
      </c>
      <c r="E1738" s="67"/>
      <c r="F1738" s="67"/>
      <c r="G1738" s="67" t="s">
        <v>298</v>
      </c>
      <c r="H1738" s="102"/>
      <c r="I1738" s="67"/>
      <c r="J1738" s="67"/>
      <c r="K1738" s="102"/>
      <c r="L1738" s="67"/>
      <c r="M1738" s="67"/>
      <c r="N1738" s="67"/>
      <c r="O1738" s="67"/>
      <c r="P1738" s="67"/>
      <c r="Q1738" s="117" t="s">
        <v>110</v>
      </c>
      <c r="R1738" s="118">
        <v>0</v>
      </c>
      <c r="S1738" s="118">
        <v>0</v>
      </c>
      <c r="T1738" s="118">
        <v>0</v>
      </c>
      <c r="U1738" s="118">
        <v>0</v>
      </c>
      <c r="V1738" s="118">
        <v>0</v>
      </c>
      <c r="W1738" s="118">
        <v>0</v>
      </c>
      <c r="X1738" s="118">
        <v>0</v>
      </c>
      <c r="Y1738" s="118">
        <v>0</v>
      </c>
      <c r="Z1738" s="118">
        <v>0</v>
      </c>
      <c r="AA1738" s="118">
        <v>0</v>
      </c>
      <c r="AB1738" s="118">
        <v>0</v>
      </c>
      <c r="AC1738" s="118">
        <v>0</v>
      </c>
      <c r="AD1738" s="118">
        <v>0</v>
      </c>
      <c r="AE1738" s="118">
        <v>0</v>
      </c>
      <c r="AF1738" s="118">
        <v>0</v>
      </c>
      <c r="AG1738" s="118">
        <v>0</v>
      </c>
      <c r="AH1738" s="118">
        <v>0</v>
      </c>
      <c r="AI1738" s="118">
        <v>0</v>
      </c>
    </row>
    <row r="1739" spans="2:36" s="11" customFormat="1" outlineLevel="1" x14ac:dyDescent="0.2">
      <c r="B1739" s="310"/>
      <c r="C1739" s="119" t="s">
        <v>152</v>
      </c>
      <c r="E1739" s="120" t="s">
        <v>299</v>
      </c>
      <c r="F1739" s="121"/>
      <c r="G1739" s="121"/>
      <c r="H1739" s="121"/>
      <c r="I1739" s="121"/>
      <c r="J1739" s="121"/>
      <c r="K1739" s="121"/>
      <c r="L1739" s="121"/>
      <c r="M1739" s="121"/>
      <c r="N1739" s="121"/>
      <c r="O1739" s="121"/>
      <c r="P1739" s="121"/>
      <c r="Q1739" s="122"/>
      <c r="R1739" s="123"/>
      <c r="S1739" s="123"/>
      <c r="T1739" s="123"/>
      <c r="U1739" s="123"/>
      <c r="V1739" s="123"/>
      <c r="W1739" s="123"/>
      <c r="X1739" s="123"/>
      <c r="Y1739" s="123"/>
      <c r="Z1739" s="123"/>
      <c r="AA1739" s="123"/>
      <c r="AB1739" s="123"/>
      <c r="AC1739" s="123"/>
      <c r="AD1739" s="123"/>
      <c r="AE1739" s="123"/>
      <c r="AF1739" s="123"/>
      <c r="AG1739" s="123"/>
      <c r="AH1739" s="123"/>
      <c r="AI1739" s="123"/>
    </row>
    <row r="1740" spans="2:36" s="11" customFormat="1" outlineLevel="1" x14ac:dyDescent="0.2">
      <c r="B1740" s="310"/>
      <c r="C1740" s="119" t="s">
        <v>152</v>
      </c>
      <c r="E1740" s="359"/>
      <c r="F1740" s="309"/>
      <c r="G1740" s="309"/>
      <c r="H1740" s="309"/>
      <c r="I1740" s="309"/>
      <c r="J1740" s="309"/>
      <c r="K1740" s="309"/>
      <c r="L1740" s="309"/>
      <c r="M1740" s="309"/>
      <c r="N1740" s="309"/>
      <c r="O1740" s="309"/>
      <c r="P1740" s="309"/>
      <c r="Q1740" s="360"/>
      <c r="R1740" s="361"/>
      <c r="S1740" s="361"/>
      <c r="T1740" s="361"/>
      <c r="U1740" s="361"/>
      <c r="V1740" s="361"/>
      <c r="W1740" s="361"/>
      <c r="X1740" s="361"/>
      <c r="Y1740" s="361"/>
      <c r="Z1740" s="361"/>
      <c r="AA1740" s="361"/>
      <c r="AB1740" s="361"/>
      <c r="AC1740" s="361"/>
      <c r="AD1740" s="361"/>
      <c r="AE1740" s="361"/>
      <c r="AF1740" s="361"/>
      <c r="AG1740" s="361"/>
      <c r="AH1740" s="361"/>
      <c r="AI1740" s="361"/>
    </row>
    <row r="1741" spans="2:36" outlineLevel="1" x14ac:dyDescent="0.2">
      <c r="C1741" s="119" t="s">
        <v>152</v>
      </c>
      <c r="D1741" s="329"/>
      <c r="E1741" s="124" t="s">
        <v>300</v>
      </c>
      <c r="F1741" s="329"/>
      <c r="G1741" s="329"/>
      <c r="H1741" s="329"/>
      <c r="I1741" s="330"/>
      <c r="J1741" s="330"/>
      <c r="K1741" s="330"/>
      <c r="L1741" s="330"/>
      <c r="M1741" s="330"/>
      <c r="N1741" s="330"/>
      <c r="O1741" s="330"/>
      <c r="P1741" s="330"/>
      <c r="Q1741" s="16" t="s">
        <v>110</v>
      </c>
      <c r="R1741" s="299">
        <v>0</v>
      </c>
      <c r="S1741" s="300">
        <v>0</v>
      </c>
      <c r="T1741" s="300">
        <v>0</v>
      </c>
      <c r="U1741" s="300">
        <v>0</v>
      </c>
      <c r="V1741" s="300">
        <v>0</v>
      </c>
      <c r="W1741" s="301">
        <v>0</v>
      </c>
      <c r="X1741" s="300">
        <v>0</v>
      </c>
      <c r="Y1741" s="300">
        <v>0</v>
      </c>
      <c r="Z1741" s="300">
        <v>0</v>
      </c>
      <c r="AA1741" s="300">
        <v>0</v>
      </c>
      <c r="AB1741" s="302">
        <v>0</v>
      </c>
      <c r="AC1741" s="302">
        <v>0</v>
      </c>
      <c r="AD1741" s="302">
        <v>0</v>
      </c>
      <c r="AE1741" s="302">
        <v>0</v>
      </c>
      <c r="AF1741" s="302">
        <v>0</v>
      </c>
      <c r="AG1741" s="302">
        <v>0</v>
      </c>
      <c r="AH1741" s="348">
        <v>0</v>
      </c>
      <c r="AI1741" s="348">
        <v>0</v>
      </c>
      <c r="AJ1741" s="14"/>
    </row>
    <row r="1742" spans="2:36" outlineLevel="1" x14ac:dyDescent="0.2">
      <c r="C1742" s="119" t="s">
        <v>152</v>
      </c>
      <c r="D1742" s="329"/>
      <c r="E1742" s="124" t="s">
        <v>231</v>
      </c>
      <c r="F1742" s="329"/>
      <c r="G1742" s="329"/>
      <c r="H1742" s="329"/>
      <c r="I1742" s="330"/>
      <c r="J1742" s="330"/>
      <c r="K1742" s="330"/>
      <c r="L1742" s="330"/>
      <c r="M1742" s="330"/>
      <c r="N1742" s="330"/>
      <c r="O1742" s="330"/>
      <c r="P1742" s="330"/>
      <c r="Q1742" s="16" t="s">
        <v>110</v>
      </c>
      <c r="R1742" s="314">
        <v>0</v>
      </c>
      <c r="S1742" s="315">
        <v>0</v>
      </c>
      <c r="T1742" s="315">
        <v>0</v>
      </c>
      <c r="U1742" s="315">
        <v>0</v>
      </c>
      <c r="V1742" s="315">
        <v>0</v>
      </c>
      <c r="W1742" s="316">
        <v>0</v>
      </c>
      <c r="X1742" s="315">
        <v>0</v>
      </c>
      <c r="Y1742" s="315">
        <v>0</v>
      </c>
      <c r="Z1742" s="315">
        <v>0</v>
      </c>
      <c r="AA1742" s="315">
        <v>0</v>
      </c>
      <c r="AB1742" s="5">
        <v>0</v>
      </c>
      <c r="AC1742" s="5">
        <v>0</v>
      </c>
      <c r="AD1742" s="5">
        <v>0</v>
      </c>
      <c r="AE1742" s="5">
        <v>0</v>
      </c>
      <c r="AF1742" s="5">
        <v>0</v>
      </c>
      <c r="AG1742" s="5">
        <v>0</v>
      </c>
      <c r="AH1742" s="350">
        <v>0</v>
      </c>
      <c r="AI1742" s="350">
        <v>0</v>
      </c>
      <c r="AJ1742" s="14"/>
    </row>
    <row r="1743" spans="2:36" outlineLevel="1" x14ac:dyDescent="0.2">
      <c r="C1743" s="119" t="s">
        <v>152</v>
      </c>
      <c r="D1743" s="329"/>
      <c r="E1743" s="328" t="s">
        <v>230</v>
      </c>
      <c r="F1743" s="329"/>
      <c r="G1743" s="329"/>
      <c r="H1743" s="329"/>
      <c r="I1743" s="330"/>
      <c r="J1743" s="330"/>
      <c r="K1743" s="330"/>
      <c r="L1743" s="330"/>
      <c r="M1743" s="330"/>
      <c r="N1743" s="330"/>
      <c r="O1743" s="330"/>
      <c r="P1743" s="330"/>
      <c r="Q1743" s="16" t="s">
        <v>110</v>
      </c>
      <c r="R1743" s="314">
        <v>0</v>
      </c>
      <c r="S1743" s="315">
        <v>0</v>
      </c>
      <c r="T1743" s="315">
        <v>0</v>
      </c>
      <c r="U1743" s="315">
        <v>0</v>
      </c>
      <c r="V1743" s="315">
        <v>0</v>
      </c>
      <c r="W1743" s="316">
        <v>0</v>
      </c>
      <c r="X1743" s="315">
        <v>0</v>
      </c>
      <c r="Y1743" s="315">
        <v>0</v>
      </c>
      <c r="Z1743" s="315">
        <v>0</v>
      </c>
      <c r="AA1743" s="315">
        <v>0</v>
      </c>
      <c r="AB1743" s="5">
        <v>0</v>
      </c>
      <c r="AC1743" s="5">
        <v>0</v>
      </c>
      <c r="AD1743" s="5">
        <v>0</v>
      </c>
      <c r="AE1743" s="5">
        <v>0</v>
      </c>
      <c r="AF1743" s="5">
        <v>0</v>
      </c>
      <c r="AG1743" s="5">
        <v>0</v>
      </c>
      <c r="AH1743" s="350">
        <v>0</v>
      </c>
      <c r="AI1743" s="350">
        <v>0</v>
      </c>
      <c r="AJ1743" s="14"/>
    </row>
    <row r="1744" spans="2:36" outlineLevel="1" x14ac:dyDescent="0.2">
      <c r="C1744" s="119" t="s">
        <v>152</v>
      </c>
      <c r="D1744" s="329"/>
      <c r="E1744" s="328" t="s">
        <v>17</v>
      </c>
      <c r="F1744" s="329"/>
      <c r="G1744" s="329"/>
      <c r="H1744" s="329"/>
      <c r="I1744" s="330"/>
      <c r="J1744" s="330"/>
      <c r="K1744" s="330"/>
      <c r="L1744" s="330"/>
      <c r="M1744" s="330"/>
      <c r="N1744" s="330"/>
      <c r="O1744" s="330"/>
      <c r="P1744" s="330"/>
      <c r="Q1744" s="16" t="s">
        <v>110</v>
      </c>
      <c r="R1744" s="314"/>
      <c r="S1744" s="315"/>
      <c r="T1744" s="315"/>
      <c r="U1744" s="315"/>
      <c r="V1744" s="315"/>
      <c r="W1744" s="316"/>
      <c r="X1744" s="315"/>
      <c r="Y1744" s="315"/>
      <c r="Z1744" s="315"/>
      <c r="AA1744" s="315"/>
      <c r="AB1744" s="5"/>
      <c r="AC1744" s="5"/>
      <c r="AD1744" s="5"/>
      <c r="AE1744" s="5"/>
      <c r="AF1744" s="5"/>
      <c r="AG1744" s="5"/>
      <c r="AH1744" s="350"/>
      <c r="AI1744" s="350"/>
      <c r="AJ1744" s="14"/>
    </row>
    <row r="1745" spans="2:36" outlineLevel="1" x14ac:dyDescent="0.2">
      <c r="C1745" s="119" t="s">
        <v>152</v>
      </c>
      <c r="D1745" s="329"/>
      <c r="E1745" s="328" t="s">
        <v>266</v>
      </c>
      <c r="F1745" s="329"/>
      <c r="G1745" s="329"/>
      <c r="H1745" s="329"/>
      <c r="I1745" s="330"/>
      <c r="J1745" s="330"/>
      <c r="K1745" s="330"/>
      <c r="L1745" s="330"/>
      <c r="M1745" s="330"/>
      <c r="N1745" s="330"/>
      <c r="O1745" s="330"/>
      <c r="P1745" s="330"/>
      <c r="Q1745" s="16" t="s">
        <v>110</v>
      </c>
      <c r="R1745" s="314">
        <v>0</v>
      </c>
      <c r="S1745" s="315">
        <v>0</v>
      </c>
      <c r="T1745" s="315">
        <v>0</v>
      </c>
      <c r="U1745" s="315">
        <v>0</v>
      </c>
      <c r="V1745" s="315">
        <v>0</v>
      </c>
      <c r="W1745" s="316">
        <v>0</v>
      </c>
      <c r="X1745" s="315">
        <v>0</v>
      </c>
      <c r="Y1745" s="315">
        <v>0</v>
      </c>
      <c r="Z1745" s="315">
        <v>0</v>
      </c>
      <c r="AA1745" s="315">
        <v>0</v>
      </c>
      <c r="AB1745" s="5">
        <v>0</v>
      </c>
      <c r="AC1745" s="5">
        <v>0</v>
      </c>
      <c r="AD1745" s="5">
        <v>0</v>
      </c>
      <c r="AE1745" s="5">
        <v>0</v>
      </c>
      <c r="AF1745" s="5">
        <v>0</v>
      </c>
      <c r="AG1745" s="5">
        <v>0</v>
      </c>
      <c r="AH1745" s="350">
        <v>0</v>
      </c>
      <c r="AI1745" s="350">
        <v>0</v>
      </c>
      <c r="AJ1745" s="14"/>
    </row>
    <row r="1746" spans="2:36" outlineLevel="1" x14ac:dyDescent="0.2">
      <c r="C1746" s="119" t="s">
        <v>152</v>
      </c>
      <c r="D1746" s="329"/>
      <c r="E1746" s="328" t="s">
        <v>267</v>
      </c>
      <c r="F1746" s="329"/>
      <c r="G1746" s="329"/>
      <c r="H1746" s="329"/>
      <c r="I1746" s="330"/>
      <c r="J1746" s="330"/>
      <c r="K1746" s="330"/>
      <c r="L1746" s="330"/>
      <c r="M1746" s="330"/>
      <c r="N1746" s="330"/>
      <c r="O1746" s="330"/>
      <c r="P1746" s="330"/>
      <c r="Q1746" s="16" t="s">
        <v>110</v>
      </c>
      <c r="R1746" s="304">
        <v>0</v>
      </c>
      <c r="S1746" s="305">
        <v>0</v>
      </c>
      <c r="T1746" s="305">
        <v>0</v>
      </c>
      <c r="U1746" s="305">
        <v>0</v>
      </c>
      <c r="V1746" s="305">
        <v>0</v>
      </c>
      <c r="W1746" s="306">
        <v>0</v>
      </c>
      <c r="X1746" s="305">
        <v>0</v>
      </c>
      <c r="Y1746" s="305">
        <v>0</v>
      </c>
      <c r="Z1746" s="305">
        <v>0</v>
      </c>
      <c r="AA1746" s="305">
        <v>0</v>
      </c>
      <c r="AB1746" s="307">
        <v>0</v>
      </c>
      <c r="AC1746" s="307">
        <v>0</v>
      </c>
      <c r="AD1746" s="307">
        <v>0</v>
      </c>
      <c r="AE1746" s="307">
        <v>0</v>
      </c>
      <c r="AF1746" s="307">
        <v>0</v>
      </c>
      <c r="AG1746" s="307">
        <v>0</v>
      </c>
      <c r="AH1746" s="362">
        <v>0</v>
      </c>
      <c r="AI1746" s="362">
        <v>0</v>
      </c>
      <c r="AJ1746" s="14"/>
    </row>
    <row r="1747" spans="2:36" outlineLevel="1" x14ac:dyDescent="0.2">
      <c r="C1747" s="119" t="s">
        <v>152</v>
      </c>
      <c r="D1747" s="329"/>
      <c r="E1747" s="328" t="s">
        <v>301</v>
      </c>
      <c r="F1747" s="329"/>
      <c r="G1747" s="329"/>
      <c r="H1747" s="329"/>
      <c r="I1747" s="330"/>
      <c r="J1747" s="330"/>
      <c r="K1747" s="330"/>
      <c r="L1747" s="330"/>
      <c r="M1747" s="330"/>
      <c r="N1747" s="330"/>
      <c r="O1747" s="330"/>
      <c r="P1747" s="330"/>
      <c r="Q1747" s="16"/>
      <c r="R1747" s="5"/>
      <c r="S1747" s="5"/>
      <c r="T1747" s="5"/>
      <c r="U1747" s="5"/>
      <c r="V1747" s="5"/>
      <c r="W1747" s="5"/>
      <c r="X1747" s="5"/>
      <c r="Y1747" s="5"/>
      <c r="Z1747" s="5"/>
      <c r="AA1747" s="5"/>
      <c r="AB1747" s="5"/>
      <c r="AC1747" s="5"/>
      <c r="AD1747" s="5"/>
      <c r="AE1747" s="5"/>
      <c r="AF1747" s="5"/>
      <c r="AG1747" s="5"/>
      <c r="AH1747" s="5"/>
      <c r="AI1747" s="5"/>
      <c r="AJ1747" s="14"/>
    </row>
    <row r="1748" spans="2:36" outlineLevel="1" x14ac:dyDescent="0.2">
      <c r="C1748" s="119" t="s">
        <v>152</v>
      </c>
      <c r="D1748" s="329"/>
      <c r="F1748" s="329" t="s">
        <v>270</v>
      </c>
      <c r="G1748" s="329"/>
      <c r="H1748" s="329"/>
      <c r="I1748" s="330"/>
      <c r="J1748" s="330"/>
      <c r="K1748" s="330"/>
      <c r="L1748" s="330"/>
      <c r="M1748" s="330"/>
      <c r="N1748" s="330"/>
      <c r="O1748" s="330"/>
      <c r="P1748" s="330"/>
      <c r="Q1748" s="16" t="s">
        <v>110</v>
      </c>
      <c r="R1748" s="314">
        <v>0</v>
      </c>
      <c r="S1748" s="315">
        <v>0</v>
      </c>
      <c r="T1748" s="315">
        <v>0</v>
      </c>
      <c r="U1748" s="315">
        <v>0</v>
      </c>
      <c r="V1748" s="315">
        <v>0</v>
      </c>
      <c r="W1748" s="316">
        <v>0</v>
      </c>
      <c r="X1748" s="315">
        <v>0</v>
      </c>
      <c r="Y1748" s="315">
        <v>0</v>
      </c>
      <c r="Z1748" s="315">
        <v>0</v>
      </c>
      <c r="AA1748" s="315">
        <v>0</v>
      </c>
      <c r="AB1748" s="5">
        <v>0</v>
      </c>
      <c r="AC1748" s="5">
        <v>0</v>
      </c>
      <c r="AD1748" s="5">
        <v>0</v>
      </c>
      <c r="AE1748" s="5">
        <v>0</v>
      </c>
      <c r="AF1748" s="5">
        <v>0</v>
      </c>
      <c r="AG1748" s="5">
        <v>0</v>
      </c>
      <c r="AH1748" s="350">
        <v>0</v>
      </c>
      <c r="AI1748" s="350">
        <v>0</v>
      </c>
      <c r="AJ1748" s="14"/>
    </row>
    <row r="1749" spans="2:36" outlineLevel="1" x14ac:dyDescent="0.2">
      <c r="C1749" s="119" t="s">
        <v>152</v>
      </c>
      <c r="D1749" s="329"/>
      <c r="E1749" s="329"/>
      <c r="F1749" s="329" t="s">
        <v>271</v>
      </c>
      <c r="G1749" s="329"/>
      <c r="H1749" s="329"/>
      <c r="I1749" s="330"/>
      <c r="J1749" s="330"/>
      <c r="K1749" s="330"/>
      <c r="L1749" s="330"/>
      <c r="M1749" s="330"/>
      <c r="N1749" s="330"/>
      <c r="O1749" s="330"/>
      <c r="P1749" s="330"/>
      <c r="Q1749" s="16" t="s">
        <v>110</v>
      </c>
      <c r="R1749" s="314">
        <v>0</v>
      </c>
      <c r="S1749" s="315">
        <v>0</v>
      </c>
      <c r="T1749" s="315">
        <v>0</v>
      </c>
      <c r="U1749" s="315">
        <v>0</v>
      </c>
      <c r="V1749" s="315">
        <v>0</v>
      </c>
      <c r="W1749" s="316">
        <v>0</v>
      </c>
      <c r="X1749" s="315">
        <v>0</v>
      </c>
      <c r="Y1749" s="315">
        <v>0</v>
      </c>
      <c r="Z1749" s="315">
        <v>0</v>
      </c>
      <c r="AA1749" s="315">
        <v>0</v>
      </c>
      <c r="AB1749" s="5">
        <v>0</v>
      </c>
      <c r="AC1749" s="5">
        <v>0</v>
      </c>
      <c r="AD1749" s="5">
        <v>0</v>
      </c>
      <c r="AE1749" s="5">
        <v>0</v>
      </c>
      <c r="AF1749" s="5">
        <v>0</v>
      </c>
      <c r="AG1749" s="5">
        <v>0</v>
      </c>
      <c r="AH1749" s="350">
        <v>0</v>
      </c>
      <c r="AI1749" s="350">
        <v>0</v>
      </c>
      <c r="AJ1749" s="14"/>
    </row>
    <row r="1750" spans="2:36" outlineLevel="1" x14ac:dyDescent="0.2">
      <c r="C1750" s="119" t="s">
        <v>152</v>
      </c>
      <c r="D1750" s="329"/>
      <c r="E1750" s="329"/>
      <c r="F1750" s="329" t="s">
        <v>290</v>
      </c>
      <c r="G1750" s="329"/>
      <c r="H1750" s="329"/>
      <c r="I1750" s="330"/>
      <c r="J1750" s="330"/>
      <c r="K1750" s="330"/>
      <c r="L1750" s="330"/>
      <c r="M1750" s="330"/>
      <c r="N1750" s="330"/>
      <c r="O1750" s="330"/>
      <c r="P1750" s="330"/>
      <c r="Q1750" s="16" t="s">
        <v>110</v>
      </c>
      <c r="R1750" s="304">
        <v>0</v>
      </c>
      <c r="S1750" s="305">
        <v>0</v>
      </c>
      <c r="T1750" s="305">
        <v>0</v>
      </c>
      <c r="U1750" s="305">
        <v>0</v>
      </c>
      <c r="V1750" s="305">
        <v>0</v>
      </c>
      <c r="W1750" s="306">
        <v>0</v>
      </c>
      <c r="X1750" s="305">
        <v>0</v>
      </c>
      <c r="Y1750" s="305">
        <v>0</v>
      </c>
      <c r="Z1750" s="305">
        <v>0</v>
      </c>
      <c r="AA1750" s="305">
        <v>0</v>
      </c>
      <c r="AB1750" s="307">
        <v>0</v>
      </c>
      <c r="AC1750" s="307">
        <v>0</v>
      </c>
      <c r="AD1750" s="307">
        <v>0</v>
      </c>
      <c r="AE1750" s="307">
        <v>0</v>
      </c>
      <c r="AF1750" s="307">
        <v>0</v>
      </c>
      <c r="AG1750" s="307">
        <v>0</v>
      </c>
      <c r="AH1750" s="362">
        <v>0</v>
      </c>
      <c r="AI1750" s="362">
        <v>0</v>
      </c>
      <c r="AJ1750" s="14"/>
    </row>
    <row r="1751" spans="2:36" outlineLevel="1" x14ac:dyDescent="0.2">
      <c r="C1751" s="119" t="s">
        <v>152</v>
      </c>
      <c r="D1751" s="329"/>
      <c r="E1751" s="329"/>
      <c r="F1751" s="363" t="s">
        <v>302</v>
      </c>
      <c r="G1751" s="364"/>
      <c r="H1751" s="364"/>
      <c r="I1751" s="365"/>
      <c r="J1751" s="365"/>
      <c r="K1751" s="365"/>
      <c r="L1751" s="365"/>
      <c r="M1751" s="365"/>
      <c r="N1751" s="365"/>
      <c r="O1751" s="365"/>
      <c r="P1751" s="365"/>
      <c r="Q1751" s="366" t="s">
        <v>110</v>
      </c>
      <c r="R1751" s="367">
        <v>0</v>
      </c>
      <c r="S1751" s="368">
        <v>0</v>
      </c>
      <c r="T1751" s="368">
        <v>0</v>
      </c>
      <c r="U1751" s="368">
        <v>0</v>
      </c>
      <c r="V1751" s="368">
        <v>0</v>
      </c>
      <c r="W1751" s="369">
        <v>0</v>
      </c>
      <c r="X1751" s="368">
        <v>0</v>
      </c>
      <c r="Y1751" s="368">
        <v>0</v>
      </c>
      <c r="Z1751" s="368">
        <v>0</v>
      </c>
      <c r="AA1751" s="368">
        <v>0</v>
      </c>
      <c r="AB1751" s="327">
        <v>0</v>
      </c>
      <c r="AC1751" s="327">
        <v>0</v>
      </c>
      <c r="AD1751" s="327">
        <v>0</v>
      </c>
      <c r="AE1751" s="327">
        <v>0</v>
      </c>
      <c r="AF1751" s="327">
        <v>0</v>
      </c>
      <c r="AG1751" s="327">
        <v>0</v>
      </c>
      <c r="AH1751" s="370">
        <v>0</v>
      </c>
      <c r="AI1751" s="370">
        <v>0</v>
      </c>
      <c r="AJ1751" s="14"/>
    </row>
    <row r="1752" spans="2:36" outlineLevel="1" x14ac:dyDescent="0.2">
      <c r="C1752" s="119" t="s">
        <v>152</v>
      </c>
      <c r="D1752" s="329"/>
      <c r="E1752" s="329"/>
      <c r="F1752" s="371" t="s">
        <v>303</v>
      </c>
      <c r="G1752" s="329"/>
      <c r="H1752" s="329"/>
      <c r="I1752" s="330"/>
      <c r="J1752" s="330"/>
      <c r="K1752" s="330"/>
      <c r="L1752" s="330"/>
      <c r="M1752" s="330"/>
      <c r="N1752" s="330"/>
      <c r="O1752" s="330"/>
      <c r="P1752" s="330"/>
      <c r="Q1752" s="16" t="s">
        <v>110</v>
      </c>
      <c r="R1752" s="314">
        <v>0</v>
      </c>
      <c r="S1752" s="315">
        <v>0</v>
      </c>
      <c r="T1752" s="315">
        <v>0</v>
      </c>
      <c r="U1752" s="315">
        <v>0</v>
      </c>
      <c r="V1752" s="315">
        <v>0</v>
      </c>
      <c r="W1752" s="316">
        <v>0</v>
      </c>
      <c r="X1752" s="315">
        <v>0</v>
      </c>
      <c r="Y1752" s="315">
        <v>0</v>
      </c>
      <c r="Z1752" s="315">
        <v>0</v>
      </c>
      <c r="AA1752" s="315">
        <v>0</v>
      </c>
      <c r="AB1752" s="5">
        <v>0</v>
      </c>
      <c r="AC1752" s="5">
        <v>0</v>
      </c>
      <c r="AD1752" s="5">
        <v>0</v>
      </c>
      <c r="AE1752" s="5">
        <v>0</v>
      </c>
      <c r="AF1752" s="5">
        <v>0</v>
      </c>
      <c r="AG1752" s="5">
        <v>0</v>
      </c>
      <c r="AH1752" s="350">
        <v>0</v>
      </c>
      <c r="AI1752" s="350">
        <v>0</v>
      </c>
      <c r="AJ1752" s="14"/>
    </row>
    <row r="1753" spans="2:36" outlineLevel="1" x14ac:dyDescent="0.2">
      <c r="C1753" s="119" t="s">
        <v>152</v>
      </c>
      <c r="D1753" s="329"/>
      <c r="E1753" s="329"/>
      <c r="F1753" s="372"/>
      <c r="G1753" s="329"/>
      <c r="H1753" s="329"/>
      <c r="I1753" s="330"/>
      <c r="J1753" s="330"/>
      <c r="K1753" s="330"/>
      <c r="L1753" s="330"/>
      <c r="M1753" s="330"/>
      <c r="N1753" s="330"/>
      <c r="O1753" s="330"/>
      <c r="P1753" s="330"/>
      <c r="Q1753" s="16"/>
      <c r="R1753" s="304"/>
      <c r="S1753" s="305"/>
      <c r="T1753" s="305"/>
      <c r="U1753" s="305"/>
      <c r="V1753" s="305"/>
      <c r="W1753" s="306"/>
      <c r="X1753" s="305"/>
      <c r="Y1753" s="305"/>
      <c r="Z1753" s="305"/>
      <c r="AA1753" s="305"/>
      <c r="AB1753" s="307"/>
      <c r="AC1753" s="307"/>
      <c r="AD1753" s="307"/>
      <c r="AE1753" s="307"/>
      <c r="AF1753" s="307"/>
      <c r="AG1753" s="307"/>
      <c r="AH1753" s="362"/>
      <c r="AI1753" s="362"/>
      <c r="AJ1753" s="14"/>
    </row>
    <row r="1754" spans="2:36" outlineLevel="1" x14ac:dyDescent="0.2">
      <c r="C1754" s="119" t="s">
        <v>152</v>
      </c>
      <c r="D1754" s="329"/>
      <c r="E1754" s="329"/>
      <c r="F1754" s="329"/>
      <c r="G1754" s="329"/>
      <c r="H1754" s="329"/>
      <c r="I1754" s="330"/>
      <c r="J1754" s="330"/>
      <c r="K1754" s="330"/>
      <c r="L1754" s="330"/>
      <c r="M1754" s="330"/>
      <c r="N1754" s="330"/>
      <c r="O1754" s="330"/>
      <c r="P1754" s="330"/>
      <c r="Q1754" s="330"/>
      <c r="R1754" s="330"/>
      <c r="S1754" s="329"/>
      <c r="T1754" s="329"/>
      <c r="U1754" s="330"/>
      <c r="V1754" s="330"/>
      <c r="W1754" s="330"/>
      <c r="X1754" s="329"/>
      <c r="Y1754" s="329"/>
      <c r="Z1754" s="330"/>
      <c r="AA1754" s="329"/>
      <c r="AB1754" s="329"/>
      <c r="AC1754" s="329"/>
      <c r="AD1754" s="329"/>
      <c r="AE1754" s="329"/>
      <c r="AF1754" s="329"/>
      <c r="AG1754" s="329"/>
      <c r="AH1754" s="329"/>
      <c r="AI1754" s="329"/>
      <c r="AJ1754" s="14"/>
    </row>
    <row r="1755" spans="2:36" s="11" customFormat="1" outlineLevel="1" x14ac:dyDescent="0.2">
      <c r="B1755" s="310"/>
      <c r="C1755" s="119" t="s">
        <v>152</v>
      </c>
      <c r="E1755" s="120" t="s">
        <v>304</v>
      </c>
      <c r="F1755" s="121"/>
      <c r="G1755" s="121"/>
      <c r="H1755" s="121"/>
      <c r="I1755" s="121"/>
      <c r="J1755" s="121"/>
      <c r="K1755" s="121"/>
      <c r="L1755" s="121"/>
      <c r="M1755" s="121"/>
      <c r="N1755" s="121"/>
      <c r="O1755" s="121"/>
      <c r="P1755" s="121"/>
      <c r="Q1755" s="122"/>
      <c r="R1755" s="123"/>
      <c r="S1755" s="123"/>
      <c r="T1755" s="123"/>
      <c r="U1755" s="123"/>
      <c r="V1755" s="123"/>
      <c r="W1755" s="123"/>
      <c r="X1755" s="123"/>
      <c r="Y1755" s="123"/>
      <c r="Z1755" s="123"/>
      <c r="AA1755" s="123"/>
      <c r="AB1755" s="123"/>
      <c r="AC1755" s="123"/>
      <c r="AD1755" s="123"/>
      <c r="AE1755" s="123"/>
      <c r="AF1755" s="123"/>
      <c r="AG1755" s="123"/>
      <c r="AH1755" s="123"/>
      <c r="AI1755" s="123"/>
    </row>
    <row r="1756" spans="2:36" s="11" customFormat="1" outlineLevel="1" x14ac:dyDescent="0.2">
      <c r="B1756" s="310"/>
      <c r="C1756" s="119" t="s">
        <v>152</v>
      </c>
      <c r="E1756" s="373" t="s">
        <v>305</v>
      </c>
      <c r="F1756" s="309"/>
      <c r="G1756" s="309"/>
      <c r="H1756" s="309"/>
      <c r="I1756" s="309"/>
      <c r="J1756" s="309"/>
      <c r="K1756" s="309"/>
      <c r="L1756" s="309"/>
      <c r="M1756" s="309"/>
      <c r="N1756" s="309"/>
      <c r="O1756" s="309"/>
      <c r="P1756" s="309"/>
      <c r="Q1756" s="360"/>
      <c r="R1756" s="361"/>
      <c r="S1756" s="361"/>
      <c r="T1756" s="361"/>
      <c r="U1756" s="361"/>
      <c r="V1756" s="361"/>
      <c r="W1756" s="361"/>
      <c r="X1756" s="361"/>
      <c r="Y1756" s="361"/>
      <c r="Z1756" s="361"/>
      <c r="AA1756" s="361"/>
      <c r="AB1756" s="361"/>
      <c r="AC1756" s="361"/>
      <c r="AD1756" s="361"/>
      <c r="AE1756" s="361"/>
      <c r="AF1756" s="361"/>
      <c r="AG1756" s="361"/>
      <c r="AH1756" s="361"/>
      <c r="AI1756" s="361"/>
    </row>
    <row r="1757" spans="2:36" outlineLevel="1" x14ac:dyDescent="0.2">
      <c r="C1757" s="119" t="s">
        <v>152</v>
      </c>
      <c r="D1757" s="329"/>
      <c r="E1757" s="329"/>
      <c r="F1757" s="329" t="s">
        <v>306</v>
      </c>
      <c r="G1757" s="329"/>
      <c r="H1757" s="329"/>
      <c r="I1757" s="330"/>
      <c r="J1757" s="330"/>
      <c r="K1757" s="330"/>
      <c r="L1757" s="330"/>
      <c r="M1757" s="330"/>
      <c r="N1757" s="330"/>
      <c r="O1757" s="330"/>
      <c r="P1757" s="330"/>
      <c r="Q1757" s="16" t="s">
        <v>110</v>
      </c>
      <c r="R1757" s="374">
        <v>0</v>
      </c>
      <c r="S1757" s="375">
        <v>0</v>
      </c>
      <c r="T1757" s="375">
        <v>0</v>
      </c>
      <c r="U1757" s="376">
        <v>0</v>
      </c>
      <c r="V1757" s="376">
        <v>0</v>
      </c>
      <c r="W1757" s="377">
        <v>0</v>
      </c>
      <c r="X1757" s="375">
        <v>0</v>
      </c>
      <c r="Y1757" s="375">
        <v>0</v>
      </c>
      <c r="Z1757" s="376">
        <v>0</v>
      </c>
      <c r="AA1757" s="375">
        <v>0</v>
      </c>
      <c r="AB1757" s="378">
        <v>0</v>
      </c>
      <c r="AC1757" s="378">
        <v>0</v>
      </c>
      <c r="AD1757" s="378">
        <v>0</v>
      </c>
      <c r="AE1757" s="378">
        <v>0</v>
      </c>
      <c r="AF1757" s="378">
        <v>0</v>
      </c>
      <c r="AG1757" s="378">
        <v>0</v>
      </c>
      <c r="AH1757" s="379">
        <v>0</v>
      </c>
      <c r="AI1757" s="379">
        <v>0</v>
      </c>
      <c r="AJ1757" s="14"/>
    </row>
    <row r="1758" spans="2:36" outlineLevel="1" x14ac:dyDescent="0.2">
      <c r="C1758" s="119" t="s">
        <v>152</v>
      </c>
      <c r="D1758" s="329"/>
      <c r="E1758" s="329"/>
      <c r="F1758" s="329" t="s">
        <v>307</v>
      </c>
      <c r="G1758" s="329"/>
      <c r="H1758" s="329"/>
      <c r="I1758" s="330"/>
      <c r="J1758" s="330"/>
      <c r="K1758" s="330"/>
      <c r="L1758" s="330"/>
      <c r="M1758" s="330"/>
      <c r="N1758" s="330"/>
      <c r="O1758" s="330"/>
      <c r="P1758" s="330"/>
      <c r="Q1758" s="16" t="s">
        <v>110</v>
      </c>
      <c r="R1758" s="380"/>
      <c r="S1758" s="381"/>
      <c r="T1758" s="381"/>
      <c r="U1758" s="382"/>
      <c r="V1758" s="382"/>
      <c r="W1758" s="383"/>
      <c r="X1758" s="381"/>
      <c r="Y1758" s="381"/>
      <c r="Z1758" s="382"/>
      <c r="AA1758" s="381"/>
      <c r="AB1758" s="329"/>
      <c r="AC1758" s="329"/>
      <c r="AD1758" s="329"/>
      <c r="AE1758" s="329"/>
      <c r="AF1758" s="329"/>
      <c r="AG1758" s="329"/>
      <c r="AH1758" s="384"/>
      <c r="AI1758" s="384"/>
      <c r="AJ1758" s="14"/>
    </row>
    <row r="1759" spans="2:36" outlineLevel="1" x14ac:dyDescent="0.2">
      <c r="C1759" s="119" t="s">
        <v>152</v>
      </c>
      <c r="D1759" s="329"/>
      <c r="E1759" s="329"/>
      <c r="F1759" s="329" t="s">
        <v>308</v>
      </c>
      <c r="G1759" s="329"/>
      <c r="H1759" s="329"/>
      <c r="I1759" s="330"/>
      <c r="J1759" s="330"/>
      <c r="K1759" s="330"/>
      <c r="L1759" s="330"/>
      <c r="M1759" s="330"/>
      <c r="N1759" s="330"/>
      <c r="O1759" s="330"/>
      <c r="P1759" s="330"/>
      <c r="Q1759" s="16" t="s">
        <v>110</v>
      </c>
      <c r="R1759" s="380"/>
      <c r="S1759" s="381"/>
      <c r="T1759" s="381"/>
      <c r="U1759" s="382"/>
      <c r="V1759" s="382"/>
      <c r="W1759" s="383"/>
      <c r="X1759" s="381"/>
      <c r="Y1759" s="381"/>
      <c r="Z1759" s="382"/>
      <c r="AA1759" s="381"/>
      <c r="AB1759" s="329"/>
      <c r="AC1759" s="329"/>
      <c r="AD1759" s="329"/>
      <c r="AE1759" s="329"/>
      <c r="AF1759" s="329"/>
      <c r="AG1759" s="329"/>
      <c r="AH1759" s="384"/>
      <c r="AI1759" s="384"/>
      <c r="AJ1759" s="14"/>
    </row>
    <row r="1760" spans="2:36" outlineLevel="1" x14ac:dyDescent="0.2">
      <c r="C1760" s="119" t="s">
        <v>152</v>
      </c>
      <c r="D1760" s="329"/>
      <c r="E1760" s="329"/>
      <c r="F1760" s="329" t="s">
        <v>309</v>
      </c>
      <c r="G1760" s="329"/>
      <c r="H1760" s="329"/>
      <c r="I1760" s="330"/>
      <c r="J1760" s="330"/>
      <c r="K1760" s="330"/>
      <c r="L1760" s="330"/>
      <c r="M1760" s="330"/>
      <c r="N1760" s="330"/>
      <c r="O1760" s="330"/>
      <c r="P1760" s="330"/>
      <c r="Q1760" s="16" t="s">
        <v>110</v>
      </c>
      <c r="R1760" s="385"/>
      <c r="S1760" s="386"/>
      <c r="T1760" s="386"/>
      <c r="U1760" s="387"/>
      <c r="V1760" s="387"/>
      <c r="W1760" s="388"/>
      <c r="X1760" s="386"/>
      <c r="Y1760" s="386"/>
      <c r="Z1760" s="387"/>
      <c r="AA1760" s="386"/>
      <c r="AB1760" s="333"/>
      <c r="AC1760" s="333"/>
      <c r="AD1760" s="333"/>
      <c r="AE1760" s="333"/>
      <c r="AF1760" s="333"/>
      <c r="AG1760" s="333"/>
      <c r="AH1760" s="389"/>
      <c r="AI1760" s="389"/>
      <c r="AJ1760" s="14"/>
    </row>
    <row r="1761" spans="2:36" outlineLevel="1" x14ac:dyDescent="0.2">
      <c r="C1761" s="119" t="s">
        <v>152</v>
      </c>
      <c r="D1761" s="329"/>
      <c r="E1761" s="329"/>
      <c r="F1761" s="364" t="s">
        <v>310</v>
      </c>
      <c r="G1761" s="364"/>
      <c r="H1761" s="364"/>
      <c r="I1761" s="365"/>
      <c r="J1761" s="365"/>
      <c r="K1761" s="365"/>
      <c r="L1761" s="365"/>
      <c r="M1761" s="365"/>
      <c r="N1761" s="365"/>
      <c r="O1761" s="365"/>
      <c r="P1761" s="365"/>
      <c r="Q1761" s="366" t="s">
        <v>110</v>
      </c>
      <c r="R1761" s="390">
        <v>0</v>
      </c>
      <c r="S1761" s="391">
        <v>0</v>
      </c>
      <c r="T1761" s="391">
        <v>0</v>
      </c>
      <c r="U1761" s="390">
        <v>0</v>
      </c>
      <c r="V1761" s="390">
        <v>0</v>
      </c>
      <c r="W1761" s="390">
        <v>0</v>
      </c>
      <c r="X1761" s="391">
        <v>0</v>
      </c>
      <c r="Y1761" s="391">
        <v>0</v>
      </c>
      <c r="Z1761" s="390">
        <v>0</v>
      </c>
      <c r="AA1761" s="391">
        <v>0</v>
      </c>
      <c r="AB1761" s="391">
        <v>0</v>
      </c>
      <c r="AC1761" s="391">
        <v>0</v>
      </c>
      <c r="AD1761" s="391">
        <v>0</v>
      </c>
      <c r="AE1761" s="391">
        <v>0</v>
      </c>
      <c r="AF1761" s="391">
        <v>0</v>
      </c>
      <c r="AG1761" s="391">
        <v>0</v>
      </c>
      <c r="AH1761" s="391">
        <v>0</v>
      </c>
      <c r="AI1761" s="391">
        <v>0</v>
      </c>
      <c r="AJ1761" s="14"/>
    </row>
    <row r="1762" spans="2:36" outlineLevel="1" x14ac:dyDescent="0.2">
      <c r="C1762" s="119" t="s">
        <v>152</v>
      </c>
      <c r="D1762" s="329"/>
      <c r="E1762" s="329"/>
      <c r="F1762" s="329"/>
      <c r="G1762" s="329"/>
      <c r="H1762" s="329"/>
      <c r="I1762" s="330"/>
      <c r="J1762" s="330"/>
      <c r="K1762" s="330"/>
      <c r="L1762" s="330"/>
      <c r="M1762" s="330"/>
      <c r="N1762" s="330"/>
      <c r="O1762" s="330"/>
      <c r="P1762" s="330"/>
      <c r="Q1762" s="330"/>
      <c r="R1762" s="330"/>
      <c r="S1762" s="329"/>
      <c r="T1762" s="329"/>
      <c r="U1762" s="330"/>
      <c r="V1762" s="330"/>
      <c r="W1762" s="330"/>
      <c r="X1762" s="329"/>
      <c r="Y1762" s="329"/>
      <c r="Z1762" s="330"/>
      <c r="AA1762" s="329"/>
      <c r="AB1762" s="329"/>
      <c r="AC1762" s="329"/>
      <c r="AD1762" s="329"/>
      <c r="AE1762" s="329"/>
      <c r="AF1762" s="329"/>
      <c r="AG1762" s="329"/>
      <c r="AH1762" s="329"/>
      <c r="AI1762" s="329"/>
      <c r="AJ1762" s="14"/>
    </row>
    <row r="1763" spans="2:36" outlineLevel="1" x14ac:dyDescent="0.2">
      <c r="C1763" s="119" t="s">
        <v>152</v>
      </c>
      <c r="D1763" s="329"/>
      <c r="E1763" s="328" t="s">
        <v>311</v>
      </c>
      <c r="F1763" s="329"/>
      <c r="G1763" s="329"/>
      <c r="H1763" s="329"/>
      <c r="I1763" s="330"/>
      <c r="J1763" s="330"/>
      <c r="K1763" s="330"/>
      <c r="L1763" s="330"/>
      <c r="M1763" s="330"/>
      <c r="N1763" s="330"/>
      <c r="O1763" s="330"/>
      <c r="P1763" s="330"/>
      <c r="Q1763" s="330"/>
      <c r="R1763" s="330"/>
      <c r="S1763" s="329"/>
      <c r="T1763" s="329"/>
      <c r="U1763" s="330"/>
      <c r="V1763" s="330"/>
      <c r="W1763" s="330"/>
      <c r="X1763" s="329"/>
      <c r="Y1763" s="329"/>
      <c r="Z1763" s="330"/>
      <c r="AA1763" s="329"/>
      <c r="AB1763" s="329"/>
      <c r="AC1763" s="329"/>
      <c r="AD1763" s="329"/>
      <c r="AE1763" s="329"/>
      <c r="AF1763" s="329"/>
      <c r="AG1763" s="329"/>
      <c r="AH1763" s="329"/>
      <c r="AI1763" s="329"/>
      <c r="AJ1763" s="14"/>
    </row>
    <row r="1764" spans="2:36" outlineLevel="1" x14ac:dyDescent="0.2">
      <c r="C1764" s="119" t="s">
        <v>152</v>
      </c>
      <c r="D1764" s="329"/>
      <c r="E1764" s="329"/>
      <c r="F1764" s="329" t="s">
        <v>312</v>
      </c>
      <c r="G1764" s="329"/>
      <c r="H1764" s="329"/>
      <c r="I1764" s="330"/>
      <c r="J1764" s="330"/>
      <c r="K1764" s="330"/>
      <c r="L1764" s="330"/>
      <c r="M1764" s="330"/>
      <c r="N1764" s="330"/>
      <c r="O1764" s="330"/>
      <c r="P1764" s="330"/>
      <c r="Q1764" s="16" t="s">
        <v>110</v>
      </c>
      <c r="R1764" s="392">
        <v>0</v>
      </c>
      <c r="S1764" s="393">
        <v>0</v>
      </c>
      <c r="T1764" s="393">
        <v>0</v>
      </c>
      <c r="U1764" s="394">
        <v>0</v>
      </c>
      <c r="V1764" s="394">
        <v>0</v>
      </c>
      <c r="W1764" s="395">
        <v>0</v>
      </c>
      <c r="X1764" s="393">
        <v>0</v>
      </c>
      <c r="Y1764" s="393">
        <v>0</v>
      </c>
      <c r="Z1764" s="394">
        <v>0</v>
      </c>
      <c r="AA1764" s="393">
        <v>0</v>
      </c>
      <c r="AB1764" s="396">
        <v>0</v>
      </c>
      <c r="AC1764" s="396">
        <v>0</v>
      </c>
      <c r="AD1764" s="396">
        <v>0</v>
      </c>
      <c r="AE1764" s="396">
        <v>0</v>
      </c>
      <c r="AF1764" s="396">
        <v>0</v>
      </c>
      <c r="AG1764" s="396">
        <v>0</v>
      </c>
      <c r="AH1764" s="397">
        <v>0</v>
      </c>
      <c r="AI1764" s="397">
        <v>0</v>
      </c>
      <c r="AJ1764" s="14"/>
    </row>
    <row r="1765" spans="2:36" outlineLevel="1" x14ac:dyDescent="0.2">
      <c r="C1765" s="119" t="s">
        <v>152</v>
      </c>
      <c r="D1765" s="329"/>
      <c r="E1765" s="329"/>
      <c r="F1765" s="329" t="s">
        <v>313</v>
      </c>
      <c r="G1765" s="329"/>
      <c r="H1765" s="329"/>
      <c r="I1765" s="330"/>
      <c r="J1765" s="330"/>
      <c r="K1765" s="330"/>
      <c r="L1765" s="330"/>
      <c r="M1765" s="330"/>
      <c r="N1765" s="330"/>
      <c r="O1765" s="330"/>
      <c r="P1765" s="330"/>
      <c r="Q1765" s="16" t="s">
        <v>110</v>
      </c>
      <c r="R1765" s="380"/>
      <c r="S1765" s="381"/>
      <c r="T1765" s="381"/>
      <c r="U1765" s="382"/>
      <c r="V1765" s="382"/>
      <c r="W1765" s="383"/>
      <c r="X1765" s="381"/>
      <c r="Y1765" s="381"/>
      <c r="Z1765" s="382"/>
      <c r="AA1765" s="381"/>
      <c r="AB1765" s="329"/>
      <c r="AC1765" s="329"/>
      <c r="AD1765" s="329"/>
      <c r="AE1765" s="329"/>
      <c r="AF1765" s="329"/>
      <c r="AG1765" s="329"/>
      <c r="AH1765" s="384"/>
      <c r="AI1765" s="384"/>
      <c r="AJ1765" s="14"/>
    </row>
    <row r="1766" spans="2:36" outlineLevel="1" x14ac:dyDescent="0.2">
      <c r="C1766" s="119" t="s">
        <v>152</v>
      </c>
      <c r="D1766" s="329"/>
      <c r="E1766" s="329"/>
      <c r="F1766" s="329" t="s">
        <v>314</v>
      </c>
      <c r="G1766" s="329"/>
      <c r="H1766" s="329"/>
      <c r="I1766" s="330"/>
      <c r="J1766" s="330"/>
      <c r="K1766" s="330"/>
      <c r="L1766" s="330"/>
      <c r="M1766" s="330"/>
      <c r="N1766" s="330"/>
      <c r="O1766" s="330"/>
      <c r="P1766" s="330"/>
      <c r="Q1766" s="16" t="s">
        <v>110</v>
      </c>
      <c r="R1766" s="398">
        <v>0</v>
      </c>
      <c r="S1766" s="399">
        <v>0</v>
      </c>
      <c r="T1766" s="399">
        <v>0</v>
      </c>
      <c r="U1766" s="400">
        <v>0</v>
      </c>
      <c r="V1766" s="400">
        <v>0</v>
      </c>
      <c r="W1766" s="401">
        <v>0</v>
      </c>
      <c r="X1766" s="399">
        <v>0</v>
      </c>
      <c r="Y1766" s="399">
        <v>0</v>
      </c>
      <c r="Z1766" s="400">
        <v>0</v>
      </c>
      <c r="AA1766" s="399">
        <v>0</v>
      </c>
      <c r="AB1766" s="339">
        <v>0</v>
      </c>
      <c r="AC1766" s="339">
        <v>0</v>
      </c>
      <c r="AD1766" s="339">
        <v>0</v>
      </c>
      <c r="AE1766" s="339">
        <v>0</v>
      </c>
      <c r="AF1766" s="339">
        <v>0</v>
      </c>
      <c r="AG1766" s="339">
        <v>0</v>
      </c>
      <c r="AH1766" s="402">
        <v>0</v>
      </c>
      <c r="AI1766" s="402">
        <v>0</v>
      </c>
      <c r="AJ1766" s="14"/>
    </row>
    <row r="1767" spans="2:36" outlineLevel="1" x14ac:dyDescent="0.2">
      <c r="C1767" s="119" t="s">
        <v>152</v>
      </c>
      <c r="D1767" s="329"/>
      <c r="E1767" s="329"/>
      <c r="F1767" s="329" t="s">
        <v>315</v>
      </c>
      <c r="G1767" s="329"/>
      <c r="H1767" s="329"/>
      <c r="I1767" s="330"/>
      <c r="J1767" s="330"/>
      <c r="K1767" s="330"/>
      <c r="L1767" s="330"/>
      <c r="M1767" s="330"/>
      <c r="N1767" s="330"/>
      <c r="O1767" s="330"/>
      <c r="P1767" s="330"/>
      <c r="Q1767" s="16" t="s">
        <v>110</v>
      </c>
      <c r="R1767" s="304">
        <v>0</v>
      </c>
      <c r="S1767" s="305">
        <v>0</v>
      </c>
      <c r="T1767" s="305">
        <v>0</v>
      </c>
      <c r="U1767" s="305">
        <v>0</v>
      </c>
      <c r="V1767" s="305">
        <v>0</v>
      </c>
      <c r="W1767" s="306">
        <v>0</v>
      </c>
      <c r="X1767" s="305">
        <v>0</v>
      </c>
      <c r="Y1767" s="305">
        <v>0</v>
      </c>
      <c r="Z1767" s="305">
        <v>0</v>
      </c>
      <c r="AA1767" s="305">
        <v>0</v>
      </c>
      <c r="AB1767" s="307">
        <v>0</v>
      </c>
      <c r="AC1767" s="307">
        <v>0</v>
      </c>
      <c r="AD1767" s="307">
        <v>0</v>
      </c>
      <c r="AE1767" s="307">
        <v>0</v>
      </c>
      <c r="AF1767" s="307">
        <v>0</v>
      </c>
      <c r="AG1767" s="307">
        <v>0</v>
      </c>
      <c r="AH1767" s="362">
        <v>0</v>
      </c>
      <c r="AI1767" s="362">
        <v>0</v>
      </c>
      <c r="AJ1767" s="14"/>
    </row>
    <row r="1768" spans="2:36" outlineLevel="1" x14ac:dyDescent="0.2">
      <c r="C1768" s="119" t="s">
        <v>152</v>
      </c>
      <c r="D1768" s="329"/>
      <c r="E1768" s="329"/>
      <c r="F1768" s="364" t="s">
        <v>316</v>
      </c>
      <c r="G1768" s="364"/>
      <c r="H1768" s="364"/>
      <c r="I1768" s="365"/>
      <c r="J1768" s="365"/>
      <c r="K1768" s="365"/>
      <c r="L1768" s="365"/>
      <c r="M1768" s="365"/>
      <c r="N1768" s="365"/>
      <c r="O1768" s="365"/>
      <c r="P1768" s="365"/>
      <c r="Q1768" s="366" t="s">
        <v>110</v>
      </c>
      <c r="R1768" s="390">
        <v>0</v>
      </c>
      <c r="S1768" s="390">
        <v>0</v>
      </c>
      <c r="T1768" s="390">
        <v>0</v>
      </c>
      <c r="U1768" s="390">
        <v>0</v>
      </c>
      <c r="V1768" s="390">
        <v>0</v>
      </c>
      <c r="W1768" s="390">
        <v>0</v>
      </c>
      <c r="X1768" s="390">
        <v>0</v>
      </c>
      <c r="Y1768" s="390">
        <v>0</v>
      </c>
      <c r="Z1768" s="390">
        <v>0</v>
      </c>
      <c r="AA1768" s="390">
        <v>0</v>
      </c>
      <c r="AB1768" s="390">
        <v>0</v>
      </c>
      <c r="AC1768" s="390">
        <v>0</v>
      </c>
      <c r="AD1768" s="390">
        <v>0</v>
      </c>
      <c r="AE1768" s="390">
        <v>0</v>
      </c>
      <c r="AF1768" s="390">
        <v>0</v>
      </c>
      <c r="AG1768" s="390">
        <v>0</v>
      </c>
      <c r="AH1768" s="390">
        <v>0</v>
      </c>
      <c r="AI1768" s="390">
        <v>0</v>
      </c>
      <c r="AJ1768" s="14"/>
    </row>
    <row r="1769" spans="2:36" outlineLevel="1" x14ac:dyDescent="0.2">
      <c r="C1769" s="119" t="s">
        <v>152</v>
      </c>
      <c r="D1769" s="329"/>
      <c r="E1769" s="329"/>
      <c r="F1769" s="329"/>
      <c r="G1769" s="329"/>
      <c r="H1769" s="329"/>
      <c r="I1769" s="330"/>
      <c r="J1769" s="330"/>
      <c r="K1769" s="330"/>
      <c r="L1769" s="330"/>
      <c r="M1769" s="330"/>
      <c r="N1769" s="330"/>
      <c r="O1769" s="330"/>
      <c r="P1769" s="330"/>
      <c r="Q1769" s="330"/>
      <c r="R1769" s="330"/>
      <c r="S1769" s="329"/>
      <c r="T1769" s="329"/>
      <c r="U1769" s="330"/>
      <c r="V1769" s="330"/>
      <c r="W1769" s="330"/>
      <c r="X1769" s="329"/>
      <c r="Y1769" s="329"/>
      <c r="Z1769" s="330"/>
      <c r="AA1769" s="329"/>
      <c r="AB1769" s="329"/>
      <c r="AC1769" s="329"/>
      <c r="AD1769" s="329"/>
      <c r="AE1769" s="329"/>
      <c r="AF1769" s="329"/>
      <c r="AG1769" s="329"/>
      <c r="AH1769" s="329"/>
      <c r="AI1769" s="329"/>
      <c r="AJ1769" s="14"/>
    </row>
    <row r="1770" spans="2:36" s="310" customFormat="1" outlineLevel="1" x14ac:dyDescent="0.2">
      <c r="C1770" s="119" t="s">
        <v>152</v>
      </c>
      <c r="E1770" s="328" t="s">
        <v>317</v>
      </c>
      <c r="F1770" s="259"/>
      <c r="G1770" s="329"/>
      <c r="H1770" s="329"/>
      <c r="I1770" s="330"/>
      <c r="J1770" s="330"/>
      <c r="K1770" s="330"/>
      <c r="L1770" s="330"/>
      <c r="M1770" s="330"/>
      <c r="N1770" s="330"/>
      <c r="O1770" s="330"/>
      <c r="P1770" s="330"/>
      <c r="Q1770" s="16" t="s">
        <v>110</v>
      </c>
      <c r="R1770" s="340">
        <v>0</v>
      </c>
      <c r="S1770" s="341">
        <v>0</v>
      </c>
      <c r="T1770" s="341">
        <v>0</v>
      </c>
      <c r="U1770" s="341">
        <v>0</v>
      </c>
      <c r="V1770" s="341">
        <v>0</v>
      </c>
      <c r="W1770" s="342">
        <v>0</v>
      </c>
      <c r="X1770" s="341">
        <v>0</v>
      </c>
      <c r="Y1770" s="341">
        <v>0</v>
      </c>
      <c r="Z1770" s="341">
        <v>0</v>
      </c>
      <c r="AA1770" s="341">
        <v>0</v>
      </c>
      <c r="AB1770" s="343">
        <v>0</v>
      </c>
      <c r="AC1770" s="343">
        <v>0</v>
      </c>
      <c r="AD1770" s="343">
        <v>0</v>
      </c>
      <c r="AE1770" s="343">
        <v>0</v>
      </c>
      <c r="AF1770" s="343">
        <v>0</v>
      </c>
      <c r="AG1770" s="343">
        <v>0</v>
      </c>
      <c r="AH1770" s="344">
        <v>0</v>
      </c>
      <c r="AI1770" s="344">
        <v>0</v>
      </c>
      <c r="AJ1770" s="403"/>
    </row>
    <row r="1771" spans="2:36" outlineLevel="1" x14ac:dyDescent="0.2">
      <c r="C1771" s="119" t="s">
        <v>152</v>
      </c>
      <c r="D1771" s="259"/>
      <c r="E1771" s="259"/>
      <c r="G1771" s="259"/>
      <c r="H1771" s="259"/>
      <c r="I1771" s="16"/>
      <c r="J1771" s="16"/>
      <c r="K1771" s="16"/>
      <c r="L1771" s="16"/>
      <c r="M1771" s="16"/>
      <c r="N1771" s="16"/>
      <c r="O1771" s="16"/>
      <c r="P1771" s="16"/>
      <c r="Q1771" s="16"/>
      <c r="R1771" s="16"/>
      <c r="S1771" s="259"/>
      <c r="T1771" s="259"/>
      <c r="U1771" s="16"/>
      <c r="V1771" s="16"/>
      <c r="W1771" s="16"/>
      <c r="X1771" s="259"/>
      <c r="Y1771" s="259"/>
      <c r="Z1771" s="16"/>
      <c r="AA1771" s="259"/>
      <c r="AB1771" s="259"/>
      <c r="AC1771" s="259"/>
      <c r="AD1771" s="259"/>
      <c r="AE1771" s="259"/>
      <c r="AF1771" s="259"/>
      <c r="AG1771" s="259"/>
      <c r="AH1771" s="259"/>
      <c r="AI1771" s="259"/>
      <c r="AJ1771" s="14"/>
    </row>
    <row r="1772" spans="2:36" s="11" customFormat="1" outlineLevel="1" x14ac:dyDescent="0.2">
      <c r="B1772" s="310"/>
      <c r="C1772" s="119" t="s">
        <v>152</v>
      </c>
      <c r="E1772" s="120" t="s">
        <v>318</v>
      </c>
      <c r="F1772" s="121"/>
      <c r="G1772" s="121"/>
      <c r="H1772" s="121"/>
      <c r="I1772" s="121"/>
      <c r="J1772" s="121"/>
      <c r="K1772" s="121"/>
      <c r="L1772" s="121"/>
      <c r="M1772" s="121"/>
      <c r="N1772" s="121"/>
      <c r="O1772" s="121"/>
      <c r="P1772" s="121"/>
      <c r="Q1772" s="122"/>
      <c r="R1772" s="123"/>
      <c r="S1772" s="123"/>
      <c r="T1772" s="123"/>
      <c r="U1772" s="123"/>
      <c r="V1772" s="123"/>
      <c r="W1772" s="123"/>
      <c r="X1772" s="123"/>
      <c r="Y1772" s="123"/>
      <c r="Z1772" s="123"/>
      <c r="AA1772" s="123"/>
      <c r="AB1772" s="123"/>
      <c r="AC1772" s="123"/>
      <c r="AD1772" s="123"/>
      <c r="AE1772" s="123"/>
      <c r="AF1772" s="123"/>
      <c r="AG1772" s="123"/>
      <c r="AH1772" s="123"/>
      <c r="AI1772" s="123"/>
    </row>
    <row r="1773" spans="2:36" outlineLevel="1" x14ac:dyDescent="0.2">
      <c r="C1773" s="119" t="s">
        <v>152</v>
      </c>
      <c r="D1773" s="259"/>
      <c r="E1773" s="259"/>
      <c r="F1773" s="259"/>
      <c r="G1773" s="259"/>
      <c r="H1773" s="259"/>
      <c r="I1773" s="16"/>
      <c r="J1773" s="16"/>
      <c r="K1773" s="16"/>
      <c r="L1773" s="16"/>
      <c r="M1773" s="16"/>
      <c r="N1773" s="16"/>
      <c r="O1773" s="16"/>
      <c r="P1773" s="16"/>
      <c r="Q1773" s="16"/>
      <c r="R1773" s="16"/>
      <c r="S1773" s="259"/>
      <c r="T1773" s="259"/>
      <c r="U1773" s="16"/>
      <c r="V1773" s="16"/>
      <c r="W1773" s="16"/>
      <c r="X1773" s="259"/>
      <c r="Y1773" s="259"/>
      <c r="Z1773" s="16"/>
      <c r="AA1773" s="259"/>
      <c r="AB1773" s="259"/>
      <c r="AC1773" s="259"/>
      <c r="AD1773" s="259"/>
      <c r="AE1773" s="259"/>
      <c r="AF1773" s="259"/>
      <c r="AG1773" s="259"/>
      <c r="AH1773" s="259"/>
      <c r="AI1773" s="259"/>
      <c r="AJ1773" s="14"/>
    </row>
    <row r="1774" spans="2:36" outlineLevel="1" x14ac:dyDescent="0.2">
      <c r="C1774" s="119" t="s">
        <v>152</v>
      </c>
      <c r="D1774" s="259"/>
      <c r="E1774" s="373" t="s">
        <v>319</v>
      </c>
      <c r="F1774" s="259"/>
      <c r="G1774" s="259"/>
      <c r="H1774" s="259"/>
      <c r="I1774" s="16"/>
      <c r="J1774" s="16"/>
      <c r="K1774" s="16"/>
      <c r="L1774" s="16"/>
      <c r="M1774" s="16"/>
      <c r="N1774" s="16"/>
      <c r="O1774" s="16"/>
      <c r="P1774" s="16"/>
      <c r="Q1774" s="16" t="s">
        <v>110</v>
      </c>
      <c r="R1774" s="340">
        <v>0</v>
      </c>
      <c r="S1774" s="341">
        <v>0</v>
      </c>
      <c r="T1774" s="341">
        <v>0</v>
      </c>
      <c r="U1774" s="341">
        <v>0</v>
      </c>
      <c r="V1774" s="341">
        <v>0</v>
      </c>
      <c r="W1774" s="342">
        <v>0</v>
      </c>
      <c r="X1774" s="341">
        <v>0</v>
      </c>
      <c r="Y1774" s="341">
        <v>0</v>
      </c>
      <c r="Z1774" s="341">
        <v>0</v>
      </c>
      <c r="AA1774" s="341">
        <v>0</v>
      </c>
      <c r="AB1774" s="343">
        <v>0</v>
      </c>
      <c r="AC1774" s="343">
        <v>0</v>
      </c>
      <c r="AD1774" s="343">
        <v>0</v>
      </c>
      <c r="AE1774" s="343">
        <v>0</v>
      </c>
      <c r="AF1774" s="343">
        <v>0</v>
      </c>
      <c r="AG1774" s="343">
        <v>0</v>
      </c>
      <c r="AH1774" s="344">
        <v>0</v>
      </c>
      <c r="AI1774" s="344">
        <v>0</v>
      </c>
      <c r="AJ1774" s="14"/>
    </row>
    <row r="1775" spans="2:36" outlineLevel="1" x14ac:dyDescent="0.2">
      <c r="C1775" s="119" t="s">
        <v>152</v>
      </c>
      <c r="D1775" s="259"/>
      <c r="E1775" s="373"/>
      <c r="F1775" s="259"/>
      <c r="G1775" s="259"/>
      <c r="H1775" s="259"/>
      <c r="I1775" s="16"/>
      <c r="J1775" s="16"/>
      <c r="K1775" s="16"/>
      <c r="L1775" s="16"/>
      <c r="M1775" s="16"/>
      <c r="N1775" s="16"/>
      <c r="O1775" s="16"/>
      <c r="P1775" s="16"/>
      <c r="Q1775" s="16"/>
      <c r="R1775" s="16"/>
      <c r="S1775" s="259"/>
      <c r="T1775" s="259"/>
      <c r="U1775" s="16"/>
      <c r="V1775" s="16"/>
      <c r="W1775" s="16"/>
      <c r="X1775" s="259"/>
      <c r="Y1775" s="259"/>
      <c r="Z1775" s="16"/>
      <c r="AA1775" s="259"/>
      <c r="AB1775" s="259"/>
      <c r="AC1775" s="259"/>
      <c r="AD1775" s="259"/>
      <c r="AE1775" s="259"/>
      <c r="AF1775" s="259"/>
      <c r="AG1775" s="259"/>
      <c r="AH1775" s="259"/>
      <c r="AI1775" s="259"/>
      <c r="AJ1775" s="14"/>
    </row>
    <row r="1776" spans="2:36" s="310" customFormat="1" outlineLevel="1" x14ac:dyDescent="0.2">
      <c r="C1776" s="119" t="s">
        <v>152</v>
      </c>
      <c r="D1776" s="329"/>
      <c r="E1776" s="328" t="s">
        <v>320</v>
      </c>
      <c r="F1776" s="329"/>
      <c r="G1776" s="329"/>
      <c r="H1776" s="329"/>
      <c r="I1776" s="330"/>
      <c r="J1776" s="330"/>
      <c r="K1776" s="330"/>
      <c r="L1776" s="330"/>
      <c r="M1776" s="330"/>
      <c r="N1776" s="330"/>
      <c r="O1776" s="330"/>
      <c r="P1776" s="330"/>
      <c r="Q1776" s="16" t="s">
        <v>110</v>
      </c>
      <c r="R1776" s="404">
        <v>0</v>
      </c>
      <c r="S1776" s="405">
        <v>0</v>
      </c>
      <c r="T1776" s="405">
        <v>0</v>
      </c>
      <c r="U1776" s="405">
        <v>0</v>
      </c>
      <c r="V1776" s="405">
        <v>0</v>
      </c>
      <c r="W1776" s="405">
        <v>0</v>
      </c>
      <c r="X1776" s="405">
        <v>0</v>
      </c>
      <c r="Y1776" s="405">
        <v>0</v>
      </c>
      <c r="Z1776" s="405">
        <v>0</v>
      </c>
      <c r="AA1776" s="405">
        <v>0</v>
      </c>
      <c r="AB1776" s="405">
        <v>0</v>
      </c>
      <c r="AC1776" s="405">
        <v>0</v>
      </c>
      <c r="AD1776" s="405">
        <v>0</v>
      </c>
      <c r="AE1776" s="405">
        <v>0</v>
      </c>
      <c r="AF1776" s="405">
        <v>0</v>
      </c>
      <c r="AG1776" s="405">
        <v>0</v>
      </c>
      <c r="AH1776" s="406">
        <v>0</v>
      </c>
      <c r="AI1776" s="406">
        <v>0</v>
      </c>
      <c r="AJ1776" s="403"/>
    </row>
    <row r="1777" spans="2:36" s="310" customFormat="1" outlineLevel="1" x14ac:dyDescent="0.2">
      <c r="D1777" s="329"/>
      <c r="E1777" s="329"/>
      <c r="F1777" s="329"/>
      <c r="G1777" s="329"/>
      <c r="H1777" s="329"/>
      <c r="I1777" s="330"/>
      <c r="J1777" s="330"/>
      <c r="K1777" s="330"/>
      <c r="L1777" s="330"/>
      <c r="M1777" s="330"/>
      <c r="N1777" s="330"/>
      <c r="O1777" s="330"/>
      <c r="P1777" s="330"/>
      <c r="Q1777" s="330"/>
      <c r="R1777" s="330"/>
      <c r="S1777" s="329"/>
      <c r="T1777" s="329"/>
      <c r="U1777" s="330"/>
      <c r="V1777" s="330"/>
      <c r="W1777" s="330"/>
      <c r="X1777" s="329"/>
      <c r="Y1777" s="329"/>
      <c r="Z1777" s="330"/>
      <c r="AA1777" s="329"/>
      <c r="AB1777" s="329"/>
      <c r="AC1777" s="329"/>
      <c r="AD1777" s="329"/>
      <c r="AE1777" s="329"/>
      <c r="AF1777" s="329"/>
      <c r="AG1777" s="329"/>
      <c r="AH1777" s="329"/>
      <c r="AI1777" s="329"/>
      <c r="AJ1777" s="403"/>
    </row>
    <row r="1778" spans="2:36" x14ac:dyDescent="0.2">
      <c r="C1778" s="116" t="s">
        <v>152</v>
      </c>
      <c r="D1778" s="67" t="s">
        <v>152</v>
      </c>
      <c r="E1778" s="67"/>
      <c r="F1778" s="67"/>
      <c r="G1778" s="67" t="s">
        <v>298</v>
      </c>
      <c r="H1778" s="102"/>
      <c r="I1778" s="67"/>
      <c r="J1778" s="67"/>
      <c r="K1778" s="102"/>
      <c r="L1778" s="67"/>
      <c r="M1778" s="67"/>
      <c r="N1778" s="67"/>
      <c r="O1778" s="67"/>
      <c r="P1778" s="67"/>
      <c r="Q1778" s="117" t="s">
        <v>110</v>
      </c>
      <c r="R1778" s="118">
        <v>0</v>
      </c>
      <c r="S1778" s="118">
        <v>0</v>
      </c>
      <c r="T1778" s="118">
        <v>0</v>
      </c>
      <c r="U1778" s="118">
        <v>0</v>
      </c>
      <c r="V1778" s="118">
        <v>0</v>
      </c>
      <c r="W1778" s="118">
        <v>0</v>
      </c>
      <c r="X1778" s="118">
        <v>0</v>
      </c>
      <c r="Y1778" s="118">
        <v>0</v>
      </c>
      <c r="Z1778" s="118">
        <v>0</v>
      </c>
      <c r="AA1778" s="118">
        <v>0</v>
      </c>
      <c r="AB1778" s="118">
        <v>0</v>
      </c>
      <c r="AC1778" s="118">
        <v>0</v>
      </c>
      <c r="AD1778" s="118">
        <v>0</v>
      </c>
      <c r="AE1778" s="118">
        <v>0</v>
      </c>
      <c r="AF1778" s="118">
        <v>0</v>
      </c>
      <c r="AG1778" s="118">
        <v>0</v>
      </c>
      <c r="AH1778" s="118">
        <v>0</v>
      </c>
      <c r="AI1778" s="118">
        <v>0</v>
      </c>
    </row>
    <row r="1779" spans="2:36" s="11" customFormat="1" outlineLevel="1" x14ac:dyDescent="0.2">
      <c r="B1779" s="310"/>
      <c r="C1779" s="119" t="s">
        <v>152</v>
      </c>
      <c r="E1779" s="120" t="s">
        <v>299</v>
      </c>
      <c r="F1779" s="121"/>
      <c r="G1779" s="121"/>
      <c r="H1779" s="121"/>
      <c r="I1779" s="121"/>
      <c r="J1779" s="121"/>
      <c r="K1779" s="121"/>
      <c r="L1779" s="121"/>
      <c r="M1779" s="121"/>
      <c r="N1779" s="121"/>
      <c r="O1779" s="121"/>
      <c r="P1779" s="121"/>
      <c r="Q1779" s="122"/>
      <c r="R1779" s="123"/>
      <c r="S1779" s="123"/>
      <c r="T1779" s="123"/>
      <c r="U1779" s="123"/>
      <c r="V1779" s="123"/>
      <c r="W1779" s="123"/>
      <c r="X1779" s="123"/>
      <c r="Y1779" s="123"/>
      <c r="Z1779" s="123"/>
      <c r="AA1779" s="123"/>
      <c r="AB1779" s="123"/>
      <c r="AC1779" s="123"/>
      <c r="AD1779" s="123"/>
      <c r="AE1779" s="123"/>
      <c r="AF1779" s="123"/>
      <c r="AG1779" s="123"/>
      <c r="AH1779" s="123"/>
      <c r="AI1779" s="123"/>
    </row>
    <row r="1780" spans="2:36" s="11" customFormat="1" outlineLevel="1" x14ac:dyDescent="0.2">
      <c r="B1780" s="310"/>
      <c r="C1780" s="119" t="s">
        <v>152</v>
      </c>
      <c r="E1780" s="359"/>
      <c r="F1780" s="309"/>
      <c r="G1780" s="309"/>
      <c r="H1780" s="309"/>
      <c r="I1780" s="309"/>
      <c r="J1780" s="309"/>
      <c r="K1780" s="309"/>
      <c r="L1780" s="309"/>
      <c r="M1780" s="309"/>
      <c r="N1780" s="309"/>
      <c r="O1780" s="309"/>
      <c r="P1780" s="309"/>
      <c r="Q1780" s="360"/>
      <c r="R1780" s="361"/>
      <c r="S1780" s="361"/>
      <c r="T1780" s="361"/>
      <c r="U1780" s="361"/>
      <c r="V1780" s="361"/>
      <c r="W1780" s="361"/>
      <c r="X1780" s="361"/>
      <c r="Y1780" s="361"/>
      <c r="Z1780" s="361"/>
      <c r="AA1780" s="361"/>
      <c r="AB1780" s="361"/>
      <c r="AC1780" s="361"/>
      <c r="AD1780" s="361"/>
      <c r="AE1780" s="361"/>
      <c r="AF1780" s="361"/>
      <c r="AG1780" s="361"/>
      <c r="AH1780" s="361"/>
      <c r="AI1780" s="361"/>
    </row>
    <row r="1781" spans="2:36" outlineLevel="1" x14ac:dyDescent="0.2">
      <c r="C1781" s="119" t="s">
        <v>152</v>
      </c>
      <c r="D1781" s="329"/>
      <c r="E1781" s="124" t="s">
        <v>300</v>
      </c>
      <c r="F1781" s="329"/>
      <c r="G1781" s="329"/>
      <c r="H1781" s="329"/>
      <c r="I1781" s="330"/>
      <c r="J1781" s="330"/>
      <c r="K1781" s="330"/>
      <c r="L1781" s="330"/>
      <c r="M1781" s="330"/>
      <c r="N1781" s="330"/>
      <c r="O1781" s="330"/>
      <c r="P1781" s="330"/>
      <c r="Q1781" s="16" t="s">
        <v>110</v>
      </c>
      <c r="R1781" s="299">
        <v>0</v>
      </c>
      <c r="S1781" s="300">
        <v>0</v>
      </c>
      <c r="T1781" s="300">
        <v>0</v>
      </c>
      <c r="U1781" s="300">
        <v>0</v>
      </c>
      <c r="V1781" s="300">
        <v>0</v>
      </c>
      <c r="W1781" s="301">
        <v>0</v>
      </c>
      <c r="X1781" s="300">
        <v>0</v>
      </c>
      <c r="Y1781" s="300">
        <v>0</v>
      </c>
      <c r="Z1781" s="300">
        <v>0</v>
      </c>
      <c r="AA1781" s="300">
        <v>0</v>
      </c>
      <c r="AB1781" s="302">
        <v>0</v>
      </c>
      <c r="AC1781" s="302">
        <v>0</v>
      </c>
      <c r="AD1781" s="302">
        <v>0</v>
      </c>
      <c r="AE1781" s="302">
        <v>0</v>
      </c>
      <c r="AF1781" s="302">
        <v>0</v>
      </c>
      <c r="AG1781" s="302">
        <v>0</v>
      </c>
      <c r="AH1781" s="348">
        <v>0</v>
      </c>
      <c r="AI1781" s="348">
        <v>0</v>
      </c>
      <c r="AJ1781" s="14"/>
    </row>
    <row r="1782" spans="2:36" outlineLevel="1" x14ac:dyDescent="0.2">
      <c r="C1782" s="119" t="s">
        <v>152</v>
      </c>
      <c r="D1782" s="329"/>
      <c r="E1782" s="124" t="s">
        <v>231</v>
      </c>
      <c r="F1782" s="329"/>
      <c r="G1782" s="329"/>
      <c r="H1782" s="329"/>
      <c r="I1782" s="330"/>
      <c r="J1782" s="330"/>
      <c r="K1782" s="330"/>
      <c r="L1782" s="330"/>
      <c r="M1782" s="330"/>
      <c r="N1782" s="330"/>
      <c r="O1782" s="330"/>
      <c r="P1782" s="330"/>
      <c r="Q1782" s="16" t="s">
        <v>110</v>
      </c>
      <c r="R1782" s="314">
        <v>0</v>
      </c>
      <c r="S1782" s="315">
        <v>0</v>
      </c>
      <c r="T1782" s="315">
        <v>0</v>
      </c>
      <c r="U1782" s="315">
        <v>0</v>
      </c>
      <c r="V1782" s="315">
        <v>0</v>
      </c>
      <c r="W1782" s="316">
        <v>0</v>
      </c>
      <c r="X1782" s="315">
        <v>0</v>
      </c>
      <c r="Y1782" s="315">
        <v>0</v>
      </c>
      <c r="Z1782" s="315">
        <v>0</v>
      </c>
      <c r="AA1782" s="315">
        <v>0</v>
      </c>
      <c r="AB1782" s="5">
        <v>0</v>
      </c>
      <c r="AC1782" s="5">
        <v>0</v>
      </c>
      <c r="AD1782" s="5">
        <v>0</v>
      </c>
      <c r="AE1782" s="5">
        <v>0</v>
      </c>
      <c r="AF1782" s="5">
        <v>0</v>
      </c>
      <c r="AG1782" s="5">
        <v>0</v>
      </c>
      <c r="AH1782" s="350">
        <v>0</v>
      </c>
      <c r="AI1782" s="350">
        <v>0</v>
      </c>
      <c r="AJ1782" s="14"/>
    </row>
    <row r="1783" spans="2:36" outlineLevel="1" x14ac:dyDescent="0.2">
      <c r="C1783" s="119" t="s">
        <v>152</v>
      </c>
      <c r="D1783" s="329"/>
      <c r="E1783" s="328" t="s">
        <v>230</v>
      </c>
      <c r="F1783" s="329"/>
      <c r="G1783" s="329"/>
      <c r="H1783" s="329"/>
      <c r="I1783" s="330"/>
      <c r="J1783" s="330"/>
      <c r="K1783" s="330"/>
      <c r="L1783" s="330"/>
      <c r="M1783" s="330"/>
      <c r="N1783" s="330"/>
      <c r="O1783" s="330"/>
      <c r="P1783" s="330"/>
      <c r="Q1783" s="16" t="s">
        <v>110</v>
      </c>
      <c r="R1783" s="314">
        <v>0</v>
      </c>
      <c r="S1783" s="315">
        <v>0</v>
      </c>
      <c r="T1783" s="315">
        <v>0</v>
      </c>
      <c r="U1783" s="315">
        <v>0</v>
      </c>
      <c r="V1783" s="315">
        <v>0</v>
      </c>
      <c r="W1783" s="316">
        <v>0</v>
      </c>
      <c r="X1783" s="315">
        <v>0</v>
      </c>
      <c r="Y1783" s="315">
        <v>0</v>
      </c>
      <c r="Z1783" s="315">
        <v>0</v>
      </c>
      <c r="AA1783" s="315">
        <v>0</v>
      </c>
      <c r="AB1783" s="5">
        <v>0</v>
      </c>
      <c r="AC1783" s="5">
        <v>0</v>
      </c>
      <c r="AD1783" s="5">
        <v>0</v>
      </c>
      <c r="AE1783" s="5">
        <v>0</v>
      </c>
      <c r="AF1783" s="5">
        <v>0</v>
      </c>
      <c r="AG1783" s="5">
        <v>0</v>
      </c>
      <c r="AH1783" s="350">
        <v>0</v>
      </c>
      <c r="AI1783" s="350">
        <v>0</v>
      </c>
      <c r="AJ1783" s="14"/>
    </row>
    <row r="1784" spans="2:36" outlineLevel="1" x14ac:dyDescent="0.2">
      <c r="C1784" s="119" t="s">
        <v>152</v>
      </c>
      <c r="D1784" s="329"/>
      <c r="E1784" s="328" t="s">
        <v>17</v>
      </c>
      <c r="F1784" s="329"/>
      <c r="G1784" s="329"/>
      <c r="H1784" s="329"/>
      <c r="I1784" s="330"/>
      <c r="J1784" s="330"/>
      <c r="K1784" s="330"/>
      <c r="L1784" s="330"/>
      <c r="M1784" s="330"/>
      <c r="N1784" s="330"/>
      <c r="O1784" s="330"/>
      <c r="P1784" s="330"/>
      <c r="Q1784" s="16" t="s">
        <v>110</v>
      </c>
      <c r="R1784" s="314"/>
      <c r="S1784" s="315"/>
      <c r="T1784" s="315"/>
      <c r="U1784" s="315"/>
      <c r="V1784" s="315"/>
      <c r="W1784" s="316"/>
      <c r="X1784" s="315"/>
      <c r="Y1784" s="315"/>
      <c r="Z1784" s="315"/>
      <c r="AA1784" s="315"/>
      <c r="AB1784" s="5"/>
      <c r="AC1784" s="5"/>
      <c r="AD1784" s="5"/>
      <c r="AE1784" s="5"/>
      <c r="AF1784" s="5"/>
      <c r="AG1784" s="5"/>
      <c r="AH1784" s="350"/>
      <c r="AI1784" s="350"/>
      <c r="AJ1784" s="14"/>
    </row>
    <row r="1785" spans="2:36" outlineLevel="1" x14ac:dyDescent="0.2">
      <c r="C1785" s="119" t="s">
        <v>152</v>
      </c>
      <c r="D1785" s="329"/>
      <c r="E1785" s="328" t="s">
        <v>266</v>
      </c>
      <c r="F1785" s="329"/>
      <c r="G1785" s="329"/>
      <c r="H1785" s="329"/>
      <c r="I1785" s="330"/>
      <c r="J1785" s="330"/>
      <c r="K1785" s="330"/>
      <c r="L1785" s="330"/>
      <c r="M1785" s="330"/>
      <c r="N1785" s="330"/>
      <c r="O1785" s="330"/>
      <c r="P1785" s="330"/>
      <c r="Q1785" s="16" t="s">
        <v>110</v>
      </c>
      <c r="R1785" s="314">
        <v>0</v>
      </c>
      <c r="S1785" s="315">
        <v>0</v>
      </c>
      <c r="T1785" s="315">
        <v>0</v>
      </c>
      <c r="U1785" s="315">
        <v>0</v>
      </c>
      <c r="V1785" s="315">
        <v>0</v>
      </c>
      <c r="W1785" s="316">
        <v>0</v>
      </c>
      <c r="X1785" s="315">
        <v>0</v>
      </c>
      <c r="Y1785" s="315">
        <v>0</v>
      </c>
      <c r="Z1785" s="315">
        <v>0</v>
      </c>
      <c r="AA1785" s="315">
        <v>0</v>
      </c>
      <c r="AB1785" s="5">
        <v>0</v>
      </c>
      <c r="AC1785" s="5">
        <v>0</v>
      </c>
      <c r="AD1785" s="5">
        <v>0</v>
      </c>
      <c r="AE1785" s="5">
        <v>0</v>
      </c>
      <c r="AF1785" s="5">
        <v>0</v>
      </c>
      <c r="AG1785" s="5">
        <v>0</v>
      </c>
      <c r="AH1785" s="350">
        <v>0</v>
      </c>
      <c r="AI1785" s="350">
        <v>0</v>
      </c>
      <c r="AJ1785" s="14"/>
    </row>
    <row r="1786" spans="2:36" outlineLevel="1" x14ac:dyDescent="0.2">
      <c r="C1786" s="119" t="s">
        <v>152</v>
      </c>
      <c r="D1786" s="329"/>
      <c r="E1786" s="328" t="s">
        <v>267</v>
      </c>
      <c r="F1786" s="329"/>
      <c r="G1786" s="329"/>
      <c r="H1786" s="329"/>
      <c r="I1786" s="330"/>
      <c r="J1786" s="330"/>
      <c r="K1786" s="330"/>
      <c r="L1786" s="330"/>
      <c r="M1786" s="330"/>
      <c r="N1786" s="330"/>
      <c r="O1786" s="330"/>
      <c r="P1786" s="330"/>
      <c r="Q1786" s="16" t="s">
        <v>110</v>
      </c>
      <c r="R1786" s="304">
        <v>0</v>
      </c>
      <c r="S1786" s="305">
        <v>0</v>
      </c>
      <c r="T1786" s="305">
        <v>0</v>
      </c>
      <c r="U1786" s="305">
        <v>0</v>
      </c>
      <c r="V1786" s="305">
        <v>0</v>
      </c>
      <c r="W1786" s="306">
        <v>0</v>
      </c>
      <c r="X1786" s="305">
        <v>0</v>
      </c>
      <c r="Y1786" s="305">
        <v>0</v>
      </c>
      <c r="Z1786" s="305">
        <v>0</v>
      </c>
      <c r="AA1786" s="305">
        <v>0</v>
      </c>
      <c r="AB1786" s="307">
        <v>0</v>
      </c>
      <c r="AC1786" s="307">
        <v>0</v>
      </c>
      <c r="AD1786" s="307">
        <v>0</v>
      </c>
      <c r="AE1786" s="307">
        <v>0</v>
      </c>
      <c r="AF1786" s="307">
        <v>0</v>
      </c>
      <c r="AG1786" s="307">
        <v>0</v>
      </c>
      <c r="AH1786" s="362">
        <v>0</v>
      </c>
      <c r="AI1786" s="362">
        <v>0</v>
      </c>
      <c r="AJ1786" s="14"/>
    </row>
    <row r="1787" spans="2:36" outlineLevel="1" x14ac:dyDescent="0.2">
      <c r="C1787" s="119" t="s">
        <v>152</v>
      </c>
      <c r="D1787" s="329"/>
      <c r="E1787" s="328" t="s">
        <v>301</v>
      </c>
      <c r="F1787" s="329"/>
      <c r="G1787" s="329"/>
      <c r="H1787" s="329"/>
      <c r="I1787" s="330"/>
      <c r="J1787" s="330"/>
      <c r="K1787" s="330"/>
      <c r="L1787" s="330"/>
      <c r="M1787" s="330"/>
      <c r="N1787" s="330"/>
      <c r="O1787" s="330"/>
      <c r="P1787" s="330"/>
      <c r="Q1787" s="16"/>
      <c r="R1787" s="5"/>
      <c r="S1787" s="5"/>
      <c r="T1787" s="5"/>
      <c r="U1787" s="5"/>
      <c r="V1787" s="5"/>
      <c r="W1787" s="5"/>
      <c r="X1787" s="5"/>
      <c r="Y1787" s="5"/>
      <c r="Z1787" s="5"/>
      <c r="AA1787" s="5"/>
      <c r="AB1787" s="5"/>
      <c r="AC1787" s="5"/>
      <c r="AD1787" s="5"/>
      <c r="AE1787" s="5"/>
      <c r="AF1787" s="5"/>
      <c r="AG1787" s="5"/>
      <c r="AH1787" s="5"/>
      <c r="AI1787" s="5"/>
      <c r="AJ1787" s="14"/>
    </row>
    <row r="1788" spans="2:36" outlineLevel="1" x14ac:dyDescent="0.2">
      <c r="C1788" s="119" t="s">
        <v>152</v>
      </c>
      <c r="D1788" s="329"/>
      <c r="F1788" s="329" t="s">
        <v>270</v>
      </c>
      <c r="G1788" s="329"/>
      <c r="H1788" s="329"/>
      <c r="I1788" s="330"/>
      <c r="J1788" s="330"/>
      <c r="K1788" s="330"/>
      <c r="L1788" s="330"/>
      <c r="M1788" s="330"/>
      <c r="N1788" s="330"/>
      <c r="O1788" s="330"/>
      <c r="P1788" s="330"/>
      <c r="Q1788" s="16" t="s">
        <v>110</v>
      </c>
      <c r="R1788" s="314">
        <v>0</v>
      </c>
      <c r="S1788" s="315">
        <v>0</v>
      </c>
      <c r="T1788" s="315">
        <v>0</v>
      </c>
      <c r="U1788" s="315">
        <v>0</v>
      </c>
      <c r="V1788" s="315">
        <v>0</v>
      </c>
      <c r="W1788" s="316">
        <v>0</v>
      </c>
      <c r="X1788" s="315">
        <v>0</v>
      </c>
      <c r="Y1788" s="315">
        <v>0</v>
      </c>
      <c r="Z1788" s="315">
        <v>0</v>
      </c>
      <c r="AA1788" s="315">
        <v>0</v>
      </c>
      <c r="AB1788" s="5">
        <v>0</v>
      </c>
      <c r="AC1788" s="5">
        <v>0</v>
      </c>
      <c r="AD1788" s="5">
        <v>0</v>
      </c>
      <c r="AE1788" s="5">
        <v>0</v>
      </c>
      <c r="AF1788" s="5">
        <v>0</v>
      </c>
      <c r="AG1788" s="5">
        <v>0</v>
      </c>
      <c r="AH1788" s="350">
        <v>0</v>
      </c>
      <c r="AI1788" s="350">
        <v>0</v>
      </c>
      <c r="AJ1788" s="14"/>
    </row>
    <row r="1789" spans="2:36" outlineLevel="1" x14ac:dyDescent="0.2">
      <c r="C1789" s="119" t="s">
        <v>152</v>
      </c>
      <c r="D1789" s="329"/>
      <c r="E1789" s="329"/>
      <c r="F1789" s="329" t="s">
        <v>271</v>
      </c>
      <c r="G1789" s="329"/>
      <c r="H1789" s="329"/>
      <c r="I1789" s="330"/>
      <c r="J1789" s="330"/>
      <c r="K1789" s="330"/>
      <c r="L1789" s="330"/>
      <c r="M1789" s="330"/>
      <c r="N1789" s="330"/>
      <c r="O1789" s="330"/>
      <c r="P1789" s="330"/>
      <c r="Q1789" s="16" t="s">
        <v>110</v>
      </c>
      <c r="R1789" s="314">
        <v>0</v>
      </c>
      <c r="S1789" s="315">
        <v>0</v>
      </c>
      <c r="T1789" s="315">
        <v>0</v>
      </c>
      <c r="U1789" s="315">
        <v>0</v>
      </c>
      <c r="V1789" s="315">
        <v>0</v>
      </c>
      <c r="W1789" s="316">
        <v>0</v>
      </c>
      <c r="X1789" s="315">
        <v>0</v>
      </c>
      <c r="Y1789" s="315">
        <v>0</v>
      </c>
      <c r="Z1789" s="315">
        <v>0</v>
      </c>
      <c r="AA1789" s="315">
        <v>0</v>
      </c>
      <c r="AB1789" s="5">
        <v>0</v>
      </c>
      <c r="AC1789" s="5">
        <v>0</v>
      </c>
      <c r="AD1789" s="5">
        <v>0</v>
      </c>
      <c r="AE1789" s="5">
        <v>0</v>
      </c>
      <c r="AF1789" s="5">
        <v>0</v>
      </c>
      <c r="AG1789" s="5">
        <v>0</v>
      </c>
      <c r="AH1789" s="350">
        <v>0</v>
      </c>
      <c r="AI1789" s="350">
        <v>0</v>
      </c>
      <c r="AJ1789" s="14"/>
    </row>
    <row r="1790" spans="2:36" outlineLevel="1" x14ac:dyDescent="0.2">
      <c r="C1790" s="119" t="s">
        <v>152</v>
      </c>
      <c r="D1790" s="329"/>
      <c r="E1790" s="329"/>
      <c r="F1790" s="329" t="s">
        <v>290</v>
      </c>
      <c r="G1790" s="329"/>
      <c r="H1790" s="329"/>
      <c r="I1790" s="330"/>
      <c r="J1790" s="330"/>
      <c r="K1790" s="330"/>
      <c r="L1790" s="330"/>
      <c r="M1790" s="330"/>
      <c r="N1790" s="330"/>
      <c r="O1790" s="330"/>
      <c r="P1790" s="330"/>
      <c r="Q1790" s="16" t="s">
        <v>110</v>
      </c>
      <c r="R1790" s="304">
        <v>0</v>
      </c>
      <c r="S1790" s="305">
        <v>0</v>
      </c>
      <c r="T1790" s="305">
        <v>0</v>
      </c>
      <c r="U1790" s="305">
        <v>0</v>
      </c>
      <c r="V1790" s="305">
        <v>0</v>
      </c>
      <c r="W1790" s="306">
        <v>0</v>
      </c>
      <c r="X1790" s="305">
        <v>0</v>
      </c>
      <c r="Y1790" s="305">
        <v>0</v>
      </c>
      <c r="Z1790" s="305">
        <v>0</v>
      </c>
      <c r="AA1790" s="305">
        <v>0</v>
      </c>
      <c r="AB1790" s="307">
        <v>0</v>
      </c>
      <c r="AC1790" s="307">
        <v>0</v>
      </c>
      <c r="AD1790" s="307">
        <v>0</v>
      </c>
      <c r="AE1790" s="307">
        <v>0</v>
      </c>
      <c r="AF1790" s="307">
        <v>0</v>
      </c>
      <c r="AG1790" s="307">
        <v>0</v>
      </c>
      <c r="AH1790" s="362">
        <v>0</v>
      </c>
      <c r="AI1790" s="362">
        <v>0</v>
      </c>
      <c r="AJ1790" s="14"/>
    </row>
    <row r="1791" spans="2:36" outlineLevel="1" x14ac:dyDescent="0.2">
      <c r="C1791" s="119" t="s">
        <v>152</v>
      </c>
      <c r="D1791" s="329"/>
      <c r="E1791" s="329"/>
      <c r="F1791" s="363" t="s">
        <v>302</v>
      </c>
      <c r="G1791" s="364"/>
      <c r="H1791" s="364"/>
      <c r="I1791" s="365"/>
      <c r="J1791" s="365"/>
      <c r="K1791" s="365"/>
      <c r="L1791" s="365"/>
      <c r="M1791" s="365"/>
      <c r="N1791" s="365"/>
      <c r="O1791" s="365"/>
      <c r="P1791" s="365"/>
      <c r="Q1791" s="366" t="s">
        <v>110</v>
      </c>
      <c r="R1791" s="367">
        <v>0</v>
      </c>
      <c r="S1791" s="368">
        <v>0</v>
      </c>
      <c r="T1791" s="368">
        <v>0</v>
      </c>
      <c r="U1791" s="368">
        <v>0</v>
      </c>
      <c r="V1791" s="368">
        <v>0</v>
      </c>
      <c r="W1791" s="369">
        <v>0</v>
      </c>
      <c r="X1791" s="368">
        <v>0</v>
      </c>
      <c r="Y1791" s="368">
        <v>0</v>
      </c>
      <c r="Z1791" s="368">
        <v>0</v>
      </c>
      <c r="AA1791" s="368">
        <v>0</v>
      </c>
      <c r="AB1791" s="327">
        <v>0</v>
      </c>
      <c r="AC1791" s="327">
        <v>0</v>
      </c>
      <c r="AD1791" s="327">
        <v>0</v>
      </c>
      <c r="AE1791" s="327">
        <v>0</v>
      </c>
      <c r="AF1791" s="327">
        <v>0</v>
      </c>
      <c r="AG1791" s="327">
        <v>0</v>
      </c>
      <c r="AH1791" s="370">
        <v>0</v>
      </c>
      <c r="AI1791" s="370">
        <v>0</v>
      </c>
      <c r="AJ1791" s="14"/>
    </row>
    <row r="1792" spans="2:36" outlineLevel="1" x14ac:dyDescent="0.2">
      <c r="C1792" s="119" t="s">
        <v>152</v>
      </c>
      <c r="D1792" s="329"/>
      <c r="E1792" s="329"/>
      <c r="F1792" s="371" t="s">
        <v>303</v>
      </c>
      <c r="G1792" s="329"/>
      <c r="H1792" s="329"/>
      <c r="I1792" s="330"/>
      <c r="J1792" s="330"/>
      <c r="K1792" s="330"/>
      <c r="L1792" s="330"/>
      <c r="M1792" s="330"/>
      <c r="N1792" s="330"/>
      <c r="O1792" s="330"/>
      <c r="P1792" s="330"/>
      <c r="Q1792" s="16" t="s">
        <v>110</v>
      </c>
      <c r="R1792" s="314">
        <v>0</v>
      </c>
      <c r="S1792" s="315">
        <v>0</v>
      </c>
      <c r="T1792" s="315">
        <v>0</v>
      </c>
      <c r="U1792" s="315">
        <v>0</v>
      </c>
      <c r="V1792" s="315">
        <v>0</v>
      </c>
      <c r="W1792" s="316">
        <v>0</v>
      </c>
      <c r="X1792" s="315">
        <v>0</v>
      </c>
      <c r="Y1792" s="315">
        <v>0</v>
      </c>
      <c r="Z1792" s="315">
        <v>0</v>
      </c>
      <c r="AA1792" s="315">
        <v>0</v>
      </c>
      <c r="AB1792" s="5">
        <v>0</v>
      </c>
      <c r="AC1792" s="5">
        <v>0</v>
      </c>
      <c r="AD1792" s="5">
        <v>0</v>
      </c>
      <c r="AE1792" s="5">
        <v>0</v>
      </c>
      <c r="AF1792" s="5">
        <v>0</v>
      </c>
      <c r="AG1792" s="5">
        <v>0</v>
      </c>
      <c r="AH1792" s="350">
        <v>0</v>
      </c>
      <c r="AI1792" s="350">
        <v>0</v>
      </c>
      <c r="AJ1792" s="14"/>
    </row>
    <row r="1793" spans="2:36" outlineLevel="1" x14ac:dyDescent="0.2">
      <c r="C1793" s="119" t="s">
        <v>152</v>
      </c>
      <c r="D1793" s="329"/>
      <c r="E1793" s="329"/>
      <c r="F1793" s="372"/>
      <c r="G1793" s="329"/>
      <c r="H1793" s="329"/>
      <c r="I1793" s="330"/>
      <c r="J1793" s="330"/>
      <c r="K1793" s="330"/>
      <c r="L1793" s="330"/>
      <c r="M1793" s="330"/>
      <c r="N1793" s="330"/>
      <c r="O1793" s="330"/>
      <c r="P1793" s="330"/>
      <c r="Q1793" s="16"/>
      <c r="R1793" s="304"/>
      <c r="S1793" s="305"/>
      <c r="T1793" s="305"/>
      <c r="U1793" s="305"/>
      <c r="V1793" s="305"/>
      <c r="W1793" s="306"/>
      <c r="X1793" s="305"/>
      <c r="Y1793" s="305"/>
      <c r="Z1793" s="305"/>
      <c r="AA1793" s="305"/>
      <c r="AB1793" s="307"/>
      <c r="AC1793" s="307"/>
      <c r="AD1793" s="307"/>
      <c r="AE1793" s="307"/>
      <c r="AF1793" s="307"/>
      <c r="AG1793" s="307"/>
      <c r="AH1793" s="362"/>
      <c r="AI1793" s="362"/>
      <c r="AJ1793" s="14"/>
    </row>
    <row r="1794" spans="2:36" outlineLevel="1" x14ac:dyDescent="0.2">
      <c r="C1794" s="119" t="s">
        <v>152</v>
      </c>
      <c r="D1794" s="329"/>
      <c r="E1794" s="329"/>
      <c r="F1794" s="329"/>
      <c r="G1794" s="329"/>
      <c r="H1794" s="329"/>
      <c r="I1794" s="330"/>
      <c r="J1794" s="330"/>
      <c r="K1794" s="330"/>
      <c r="L1794" s="330"/>
      <c r="M1794" s="330"/>
      <c r="N1794" s="330"/>
      <c r="O1794" s="330"/>
      <c r="P1794" s="330"/>
      <c r="Q1794" s="330"/>
      <c r="R1794" s="330"/>
      <c r="S1794" s="329"/>
      <c r="T1794" s="329"/>
      <c r="U1794" s="330"/>
      <c r="V1794" s="330"/>
      <c r="W1794" s="330"/>
      <c r="X1794" s="329"/>
      <c r="Y1794" s="329"/>
      <c r="Z1794" s="330"/>
      <c r="AA1794" s="329"/>
      <c r="AB1794" s="329"/>
      <c r="AC1794" s="329"/>
      <c r="AD1794" s="329"/>
      <c r="AE1794" s="329"/>
      <c r="AF1794" s="329"/>
      <c r="AG1794" s="329"/>
      <c r="AH1794" s="329"/>
      <c r="AI1794" s="329"/>
      <c r="AJ1794" s="14"/>
    </row>
    <row r="1795" spans="2:36" s="11" customFormat="1" outlineLevel="1" x14ac:dyDescent="0.2">
      <c r="B1795" s="310"/>
      <c r="C1795" s="119" t="s">
        <v>152</v>
      </c>
      <c r="E1795" s="120" t="s">
        <v>304</v>
      </c>
      <c r="F1795" s="121"/>
      <c r="G1795" s="121"/>
      <c r="H1795" s="121"/>
      <c r="I1795" s="121"/>
      <c r="J1795" s="121"/>
      <c r="K1795" s="121"/>
      <c r="L1795" s="121"/>
      <c r="M1795" s="121"/>
      <c r="N1795" s="121"/>
      <c r="O1795" s="121"/>
      <c r="P1795" s="121"/>
      <c r="Q1795" s="122"/>
      <c r="R1795" s="123"/>
      <c r="S1795" s="123"/>
      <c r="T1795" s="123"/>
      <c r="U1795" s="123"/>
      <c r="V1795" s="123"/>
      <c r="W1795" s="123"/>
      <c r="X1795" s="123"/>
      <c r="Y1795" s="123"/>
      <c r="Z1795" s="123"/>
      <c r="AA1795" s="123"/>
      <c r="AB1795" s="123"/>
      <c r="AC1795" s="123"/>
      <c r="AD1795" s="123"/>
      <c r="AE1795" s="123"/>
      <c r="AF1795" s="123"/>
      <c r="AG1795" s="123"/>
      <c r="AH1795" s="123"/>
      <c r="AI1795" s="123"/>
    </row>
    <row r="1796" spans="2:36" s="11" customFormat="1" outlineLevel="1" x14ac:dyDescent="0.2">
      <c r="B1796" s="310"/>
      <c r="C1796" s="119" t="s">
        <v>152</v>
      </c>
      <c r="E1796" s="373" t="s">
        <v>305</v>
      </c>
      <c r="F1796" s="309"/>
      <c r="G1796" s="309"/>
      <c r="H1796" s="309"/>
      <c r="I1796" s="309"/>
      <c r="J1796" s="309"/>
      <c r="K1796" s="309"/>
      <c r="L1796" s="309"/>
      <c r="M1796" s="309"/>
      <c r="N1796" s="309"/>
      <c r="O1796" s="309"/>
      <c r="P1796" s="309"/>
      <c r="Q1796" s="360"/>
      <c r="R1796" s="361"/>
      <c r="S1796" s="361"/>
      <c r="T1796" s="361"/>
      <c r="U1796" s="361"/>
      <c r="V1796" s="361"/>
      <c r="W1796" s="361"/>
      <c r="X1796" s="361"/>
      <c r="Y1796" s="361"/>
      <c r="Z1796" s="361"/>
      <c r="AA1796" s="361"/>
      <c r="AB1796" s="361"/>
      <c r="AC1796" s="361"/>
      <c r="AD1796" s="361"/>
      <c r="AE1796" s="361"/>
      <c r="AF1796" s="361"/>
      <c r="AG1796" s="361"/>
      <c r="AH1796" s="361"/>
      <c r="AI1796" s="361"/>
    </row>
    <row r="1797" spans="2:36" outlineLevel="1" x14ac:dyDescent="0.2">
      <c r="C1797" s="119" t="s">
        <v>152</v>
      </c>
      <c r="D1797" s="329"/>
      <c r="E1797" s="329"/>
      <c r="F1797" s="329" t="s">
        <v>306</v>
      </c>
      <c r="G1797" s="329"/>
      <c r="H1797" s="329"/>
      <c r="I1797" s="330"/>
      <c r="J1797" s="330"/>
      <c r="K1797" s="330"/>
      <c r="L1797" s="330"/>
      <c r="M1797" s="330"/>
      <c r="N1797" s="330"/>
      <c r="O1797" s="330"/>
      <c r="P1797" s="330"/>
      <c r="Q1797" s="16" t="s">
        <v>110</v>
      </c>
      <c r="R1797" s="374">
        <v>0</v>
      </c>
      <c r="S1797" s="375">
        <v>0</v>
      </c>
      <c r="T1797" s="375">
        <v>0</v>
      </c>
      <c r="U1797" s="376">
        <v>0</v>
      </c>
      <c r="V1797" s="376">
        <v>0</v>
      </c>
      <c r="W1797" s="377">
        <v>0</v>
      </c>
      <c r="X1797" s="375">
        <v>0</v>
      </c>
      <c r="Y1797" s="375">
        <v>0</v>
      </c>
      <c r="Z1797" s="376">
        <v>0</v>
      </c>
      <c r="AA1797" s="375">
        <v>0</v>
      </c>
      <c r="AB1797" s="378">
        <v>0</v>
      </c>
      <c r="AC1797" s="378">
        <v>0</v>
      </c>
      <c r="AD1797" s="378">
        <v>0</v>
      </c>
      <c r="AE1797" s="378">
        <v>0</v>
      </c>
      <c r="AF1797" s="378">
        <v>0</v>
      </c>
      <c r="AG1797" s="378">
        <v>0</v>
      </c>
      <c r="AH1797" s="379">
        <v>0</v>
      </c>
      <c r="AI1797" s="379">
        <v>0</v>
      </c>
      <c r="AJ1797" s="14"/>
    </row>
    <row r="1798" spans="2:36" outlineLevel="1" x14ac:dyDescent="0.2">
      <c r="C1798" s="119" t="s">
        <v>152</v>
      </c>
      <c r="D1798" s="329"/>
      <c r="E1798" s="329"/>
      <c r="F1798" s="329" t="s">
        <v>307</v>
      </c>
      <c r="G1798" s="329"/>
      <c r="H1798" s="329"/>
      <c r="I1798" s="330"/>
      <c r="J1798" s="330"/>
      <c r="K1798" s="330"/>
      <c r="L1798" s="330"/>
      <c r="M1798" s="330"/>
      <c r="N1798" s="330"/>
      <c r="O1798" s="330"/>
      <c r="P1798" s="330"/>
      <c r="Q1798" s="16" t="s">
        <v>110</v>
      </c>
      <c r="R1798" s="380"/>
      <c r="S1798" s="381"/>
      <c r="T1798" s="381"/>
      <c r="U1798" s="382"/>
      <c r="V1798" s="382"/>
      <c r="W1798" s="383"/>
      <c r="X1798" s="381"/>
      <c r="Y1798" s="381"/>
      <c r="Z1798" s="382"/>
      <c r="AA1798" s="381"/>
      <c r="AB1798" s="329"/>
      <c r="AC1798" s="329"/>
      <c r="AD1798" s="329"/>
      <c r="AE1798" s="329"/>
      <c r="AF1798" s="329"/>
      <c r="AG1798" s="329"/>
      <c r="AH1798" s="384"/>
      <c r="AI1798" s="384"/>
      <c r="AJ1798" s="14"/>
    </row>
    <row r="1799" spans="2:36" outlineLevel="1" x14ac:dyDescent="0.2">
      <c r="C1799" s="119" t="s">
        <v>152</v>
      </c>
      <c r="D1799" s="329"/>
      <c r="E1799" s="329"/>
      <c r="F1799" s="329" t="s">
        <v>308</v>
      </c>
      <c r="G1799" s="329"/>
      <c r="H1799" s="329"/>
      <c r="I1799" s="330"/>
      <c r="J1799" s="330"/>
      <c r="K1799" s="330"/>
      <c r="L1799" s="330"/>
      <c r="M1799" s="330"/>
      <c r="N1799" s="330"/>
      <c r="O1799" s="330"/>
      <c r="P1799" s="330"/>
      <c r="Q1799" s="16" t="s">
        <v>110</v>
      </c>
      <c r="R1799" s="380"/>
      <c r="S1799" s="381"/>
      <c r="T1799" s="381"/>
      <c r="U1799" s="382"/>
      <c r="V1799" s="382"/>
      <c r="W1799" s="383"/>
      <c r="X1799" s="381"/>
      <c r="Y1799" s="381"/>
      <c r="Z1799" s="382"/>
      <c r="AA1799" s="381"/>
      <c r="AB1799" s="329"/>
      <c r="AC1799" s="329"/>
      <c r="AD1799" s="329"/>
      <c r="AE1799" s="329"/>
      <c r="AF1799" s="329"/>
      <c r="AG1799" s="329"/>
      <c r="AH1799" s="384"/>
      <c r="AI1799" s="384"/>
      <c r="AJ1799" s="14"/>
    </row>
    <row r="1800" spans="2:36" outlineLevel="1" x14ac:dyDescent="0.2">
      <c r="C1800" s="119" t="s">
        <v>152</v>
      </c>
      <c r="D1800" s="329"/>
      <c r="E1800" s="329"/>
      <c r="F1800" s="329" t="s">
        <v>309</v>
      </c>
      <c r="G1800" s="329"/>
      <c r="H1800" s="329"/>
      <c r="I1800" s="330"/>
      <c r="J1800" s="330"/>
      <c r="K1800" s="330"/>
      <c r="L1800" s="330"/>
      <c r="M1800" s="330"/>
      <c r="N1800" s="330"/>
      <c r="O1800" s="330"/>
      <c r="P1800" s="330"/>
      <c r="Q1800" s="16" t="s">
        <v>110</v>
      </c>
      <c r="R1800" s="385"/>
      <c r="S1800" s="386"/>
      <c r="T1800" s="386"/>
      <c r="U1800" s="387"/>
      <c r="V1800" s="387"/>
      <c r="W1800" s="388"/>
      <c r="X1800" s="386"/>
      <c r="Y1800" s="386"/>
      <c r="Z1800" s="387"/>
      <c r="AA1800" s="386"/>
      <c r="AB1800" s="333"/>
      <c r="AC1800" s="333"/>
      <c r="AD1800" s="333"/>
      <c r="AE1800" s="333"/>
      <c r="AF1800" s="333"/>
      <c r="AG1800" s="333"/>
      <c r="AH1800" s="389"/>
      <c r="AI1800" s="389"/>
      <c r="AJ1800" s="14"/>
    </row>
    <row r="1801" spans="2:36" outlineLevel="1" x14ac:dyDescent="0.2">
      <c r="C1801" s="119" t="s">
        <v>152</v>
      </c>
      <c r="D1801" s="329"/>
      <c r="E1801" s="329"/>
      <c r="F1801" s="364" t="s">
        <v>310</v>
      </c>
      <c r="G1801" s="364"/>
      <c r="H1801" s="364"/>
      <c r="I1801" s="365"/>
      <c r="J1801" s="365"/>
      <c r="K1801" s="365"/>
      <c r="L1801" s="365"/>
      <c r="M1801" s="365"/>
      <c r="N1801" s="365"/>
      <c r="O1801" s="365"/>
      <c r="P1801" s="365"/>
      <c r="Q1801" s="366" t="s">
        <v>110</v>
      </c>
      <c r="R1801" s="390">
        <v>0</v>
      </c>
      <c r="S1801" s="391">
        <v>0</v>
      </c>
      <c r="T1801" s="391">
        <v>0</v>
      </c>
      <c r="U1801" s="390">
        <v>0</v>
      </c>
      <c r="V1801" s="390">
        <v>0</v>
      </c>
      <c r="W1801" s="390">
        <v>0</v>
      </c>
      <c r="X1801" s="391">
        <v>0</v>
      </c>
      <c r="Y1801" s="391">
        <v>0</v>
      </c>
      <c r="Z1801" s="390">
        <v>0</v>
      </c>
      <c r="AA1801" s="391">
        <v>0</v>
      </c>
      <c r="AB1801" s="391">
        <v>0</v>
      </c>
      <c r="AC1801" s="391">
        <v>0</v>
      </c>
      <c r="AD1801" s="391">
        <v>0</v>
      </c>
      <c r="AE1801" s="391">
        <v>0</v>
      </c>
      <c r="AF1801" s="391">
        <v>0</v>
      </c>
      <c r="AG1801" s="391">
        <v>0</v>
      </c>
      <c r="AH1801" s="391">
        <v>0</v>
      </c>
      <c r="AI1801" s="391">
        <v>0</v>
      </c>
      <c r="AJ1801" s="14"/>
    </row>
    <row r="1802" spans="2:36" outlineLevel="1" x14ac:dyDescent="0.2">
      <c r="C1802" s="119" t="s">
        <v>152</v>
      </c>
      <c r="D1802" s="329"/>
      <c r="E1802" s="329"/>
      <c r="F1802" s="329"/>
      <c r="G1802" s="329"/>
      <c r="H1802" s="329"/>
      <c r="I1802" s="330"/>
      <c r="J1802" s="330"/>
      <c r="K1802" s="330"/>
      <c r="L1802" s="330"/>
      <c r="M1802" s="330"/>
      <c r="N1802" s="330"/>
      <c r="O1802" s="330"/>
      <c r="P1802" s="330"/>
      <c r="Q1802" s="330"/>
      <c r="R1802" s="330"/>
      <c r="S1802" s="329"/>
      <c r="T1802" s="329"/>
      <c r="U1802" s="330"/>
      <c r="V1802" s="330"/>
      <c r="W1802" s="330"/>
      <c r="X1802" s="329"/>
      <c r="Y1802" s="329"/>
      <c r="Z1802" s="330"/>
      <c r="AA1802" s="329"/>
      <c r="AB1802" s="329"/>
      <c r="AC1802" s="329"/>
      <c r="AD1802" s="329"/>
      <c r="AE1802" s="329"/>
      <c r="AF1802" s="329"/>
      <c r="AG1802" s="329"/>
      <c r="AH1802" s="329"/>
      <c r="AI1802" s="329"/>
      <c r="AJ1802" s="14"/>
    </row>
    <row r="1803" spans="2:36" outlineLevel="1" x14ac:dyDescent="0.2">
      <c r="C1803" s="119" t="s">
        <v>152</v>
      </c>
      <c r="D1803" s="329"/>
      <c r="E1803" s="328" t="s">
        <v>311</v>
      </c>
      <c r="F1803" s="329"/>
      <c r="G1803" s="329"/>
      <c r="H1803" s="329"/>
      <c r="I1803" s="330"/>
      <c r="J1803" s="330"/>
      <c r="K1803" s="330"/>
      <c r="L1803" s="330"/>
      <c r="M1803" s="330"/>
      <c r="N1803" s="330"/>
      <c r="O1803" s="330"/>
      <c r="P1803" s="330"/>
      <c r="Q1803" s="330"/>
      <c r="R1803" s="330"/>
      <c r="S1803" s="329"/>
      <c r="T1803" s="329"/>
      <c r="U1803" s="330"/>
      <c r="V1803" s="330"/>
      <c r="W1803" s="330"/>
      <c r="X1803" s="329"/>
      <c r="Y1803" s="329"/>
      <c r="Z1803" s="330"/>
      <c r="AA1803" s="329"/>
      <c r="AB1803" s="329"/>
      <c r="AC1803" s="329"/>
      <c r="AD1803" s="329"/>
      <c r="AE1803" s="329"/>
      <c r="AF1803" s="329"/>
      <c r="AG1803" s="329"/>
      <c r="AH1803" s="329"/>
      <c r="AI1803" s="329"/>
      <c r="AJ1803" s="14"/>
    </row>
    <row r="1804" spans="2:36" outlineLevel="1" x14ac:dyDescent="0.2">
      <c r="C1804" s="119" t="s">
        <v>152</v>
      </c>
      <c r="D1804" s="329"/>
      <c r="E1804" s="329"/>
      <c r="F1804" s="329" t="s">
        <v>312</v>
      </c>
      <c r="G1804" s="329"/>
      <c r="H1804" s="329"/>
      <c r="I1804" s="330"/>
      <c r="J1804" s="330"/>
      <c r="K1804" s="330"/>
      <c r="L1804" s="330"/>
      <c r="M1804" s="330"/>
      <c r="N1804" s="330"/>
      <c r="O1804" s="330"/>
      <c r="P1804" s="330"/>
      <c r="Q1804" s="16" t="s">
        <v>110</v>
      </c>
      <c r="R1804" s="392">
        <v>0</v>
      </c>
      <c r="S1804" s="393">
        <v>0</v>
      </c>
      <c r="T1804" s="393">
        <v>0</v>
      </c>
      <c r="U1804" s="394">
        <v>0</v>
      </c>
      <c r="V1804" s="394">
        <v>0</v>
      </c>
      <c r="W1804" s="395">
        <v>0</v>
      </c>
      <c r="X1804" s="393">
        <v>0</v>
      </c>
      <c r="Y1804" s="393">
        <v>0</v>
      </c>
      <c r="Z1804" s="394">
        <v>0</v>
      </c>
      <c r="AA1804" s="393">
        <v>0</v>
      </c>
      <c r="AB1804" s="396">
        <v>0</v>
      </c>
      <c r="AC1804" s="396">
        <v>0</v>
      </c>
      <c r="AD1804" s="396">
        <v>0</v>
      </c>
      <c r="AE1804" s="396">
        <v>0</v>
      </c>
      <c r="AF1804" s="396">
        <v>0</v>
      </c>
      <c r="AG1804" s="396">
        <v>0</v>
      </c>
      <c r="AH1804" s="397">
        <v>0</v>
      </c>
      <c r="AI1804" s="397">
        <v>0</v>
      </c>
      <c r="AJ1804" s="14"/>
    </row>
    <row r="1805" spans="2:36" outlineLevel="1" x14ac:dyDescent="0.2">
      <c r="C1805" s="119" t="s">
        <v>152</v>
      </c>
      <c r="D1805" s="329"/>
      <c r="E1805" s="329"/>
      <c r="F1805" s="329" t="s">
        <v>313</v>
      </c>
      <c r="G1805" s="329"/>
      <c r="H1805" s="329"/>
      <c r="I1805" s="330"/>
      <c r="J1805" s="330"/>
      <c r="K1805" s="330"/>
      <c r="L1805" s="330"/>
      <c r="M1805" s="330"/>
      <c r="N1805" s="330"/>
      <c r="O1805" s="330"/>
      <c r="P1805" s="330"/>
      <c r="Q1805" s="16" t="s">
        <v>110</v>
      </c>
      <c r="R1805" s="380"/>
      <c r="S1805" s="381"/>
      <c r="T1805" s="381"/>
      <c r="U1805" s="382"/>
      <c r="V1805" s="382"/>
      <c r="W1805" s="383"/>
      <c r="X1805" s="381"/>
      <c r="Y1805" s="381"/>
      <c r="Z1805" s="382"/>
      <c r="AA1805" s="381"/>
      <c r="AB1805" s="329"/>
      <c r="AC1805" s="329"/>
      <c r="AD1805" s="329"/>
      <c r="AE1805" s="329"/>
      <c r="AF1805" s="329"/>
      <c r="AG1805" s="329"/>
      <c r="AH1805" s="384"/>
      <c r="AI1805" s="384"/>
      <c r="AJ1805" s="14"/>
    </row>
    <row r="1806" spans="2:36" outlineLevel="1" x14ac:dyDescent="0.2">
      <c r="C1806" s="119" t="s">
        <v>152</v>
      </c>
      <c r="D1806" s="329"/>
      <c r="E1806" s="329"/>
      <c r="F1806" s="329" t="s">
        <v>314</v>
      </c>
      <c r="G1806" s="329"/>
      <c r="H1806" s="329"/>
      <c r="I1806" s="330"/>
      <c r="J1806" s="330"/>
      <c r="K1806" s="330"/>
      <c r="L1806" s="330"/>
      <c r="M1806" s="330"/>
      <c r="N1806" s="330"/>
      <c r="O1806" s="330"/>
      <c r="P1806" s="330"/>
      <c r="Q1806" s="16" t="s">
        <v>110</v>
      </c>
      <c r="R1806" s="398">
        <v>0</v>
      </c>
      <c r="S1806" s="399">
        <v>0</v>
      </c>
      <c r="T1806" s="399">
        <v>0</v>
      </c>
      <c r="U1806" s="400">
        <v>0</v>
      </c>
      <c r="V1806" s="400">
        <v>0</v>
      </c>
      <c r="W1806" s="401">
        <v>0</v>
      </c>
      <c r="X1806" s="399">
        <v>0</v>
      </c>
      <c r="Y1806" s="399">
        <v>0</v>
      </c>
      <c r="Z1806" s="400">
        <v>0</v>
      </c>
      <c r="AA1806" s="399">
        <v>0</v>
      </c>
      <c r="AB1806" s="339">
        <v>0</v>
      </c>
      <c r="AC1806" s="339">
        <v>0</v>
      </c>
      <c r="AD1806" s="339">
        <v>0</v>
      </c>
      <c r="AE1806" s="339">
        <v>0</v>
      </c>
      <c r="AF1806" s="339">
        <v>0</v>
      </c>
      <c r="AG1806" s="339">
        <v>0</v>
      </c>
      <c r="AH1806" s="402">
        <v>0</v>
      </c>
      <c r="AI1806" s="402">
        <v>0</v>
      </c>
      <c r="AJ1806" s="14"/>
    </row>
    <row r="1807" spans="2:36" outlineLevel="1" x14ac:dyDescent="0.2">
      <c r="C1807" s="119" t="s">
        <v>152</v>
      </c>
      <c r="D1807" s="329"/>
      <c r="E1807" s="329"/>
      <c r="F1807" s="329" t="s">
        <v>315</v>
      </c>
      <c r="G1807" s="329"/>
      <c r="H1807" s="329"/>
      <c r="I1807" s="330"/>
      <c r="J1807" s="330"/>
      <c r="K1807" s="330"/>
      <c r="L1807" s="330"/>
      <c r="M1807" s="330"/>
      <c r="N1807" s="330"/>
      <c r="O1807" s="330"/>
      <c r="P1807" s="330"/>
      <c r="Q1807" s="16" t="s">
        <v>110</v>
      </c>
      <c r="R1807" s="304">
        <v>0</v>
      </c>
      <c r="S1807" s="305">
        <v>0</v>
      </c>
      <c r="T1807" s="305">
        <v>0</v>
      </c>
      <c r="U1807" s="305">
        <v>0</v>
      </c>
      <c r="V1807" s="305">
        <v>0</v>
      </c>
      <c r="W1807" s="306">
        <v>0</v>
      </c>
      <c r="X1807" s="305">
        <v>0</v>
      </c>
      <c r="Y1807" s="305">
        <v>0</v>
      </c>
      <c r="Z1807" s="305">
        <v>0</v>
      </c>
      <c r="AA1807" s="305">
        <v>0</v>
      </c>
      <c r="AB1807" s="307">
        <v>0</v>
      </c>
      <c r="AC1807" s="307">
        <v>0</v>
      </c>
      <c r="AD1807" s="307">
        <v>0</v>
      </c>
      <c r="AE1807" s="307">
        <v>0</v>
      </c>
      <c r="AF1807" s="307">
        <v>0</v>
      </c>
      <c r="AG1807" s="307">
        <v>0</v>
      </c>
      <c r="AH1807" s="362">
        <v>0</v>
      </c>
      <c r="AI1807" s="362">
        <v>0</v>
      </c>
      <c r="AJ1807" s="14"/>
    </row>
    <row r="1808" spans="2:36" outlineLevel="1" x14ac:dyDescent="0.2">
      <c r="C1808" s="119" t="s">
        <v>152</v>
      </c>
      <c r="D1808" s="329"/>
      <c r="E1808" s="329"/>
      <c r="F1808" s="364" t="s">
        <v>316</v>
      </c>
      <c r="G1808" s="364"/>
      <c r="H1808" s="364"/>
      <c r="I1808" s="365"/>
      <c r="J1808" s="365"/>
      <c r="K1808" s="365"/>
      <c r="L1808" s="365"/>
      <c r="M1808" s="365"/>
      <c r="N1808" s="365"/>
      <c r="O1808" s="365"/>
      <c r="P1808" s="365"/>
      <c r="Q1808" s="366" t="s">
        <v>110</v>
      </c>
      <c r="R1808" s="390">
        <v>0</v>
      </c>
      <c r="S1808" s="390">
        <v>0</v>
      </c>
      <c r="T1808" s="390">
        <v>0</v>
      </c>
      <c r="U1808" s="390">
        <v>0</v>
      </c>
      <c r="V1808" s="390">
        <v>0</v>
      </c>
      <c r="W1808" s="390">
        <v>0</v>
      </c>
      <c r="X1808" s="390">
        <v>0</v>
      </c>
      <c r="Y1808" s="390">
        <v>0</v>
      </c>
      <c r="Z1808" s="390">
        <v>0</v>
      </c>
      <c r="AA1808" s="390">
        <v>0</v>
      </c>
      <c r="AB1808" s="390">
        <v>0</v>
      </c>
      <c r="AC1808" s="390">
        <v>0</v>
      </c>
      <c r="AD1808" s="390">
        <v>0</v>
      </c>
      <c r="AE1808" s="390">
        <v>0</v>
      </c>
      <c r="AF1808" s="390">
        <v>0</v>
      </c>
      <c r="AG1808" s="390">
        <v>0</v>
      </c>
      <c r="AH1808" s="390">
        <v>0</v>
      </c>
      <c r="AI1808" s="390">
        <v>0</v>
      </c>
      <c r="AJ1808" s="14"/>
    </row>
    <row r="1809" spans="2:36" outlineLevel="1" x14ac:dyDescent="0.2">
      <c r="C1809" s="119" t="s">
        <v>152</v>
      </c>
      <c r="D1809" s="329"/>
      <c r="E1809" s="329"/>
      <c r="F1809" s="329"/>
      <c r="G1809" s="329"/>
      <c r="H1809" s="329"/>
      <c r="I1809" s="330"/>
      <c r="J1809" s="330"/>
      <c r="K1809" s="330"/>
      <c r="L1809" s="330"/>
      <c r="M1809" s="330"/>
      <c r="N1809" s="330"/>
      <c r="O1809" s="330"/>
      <c r="P1809" s="330"/>
      <c r="Q1809" s="330"/>
      <c r="R1809" s="330"/>
      <c r="S1809" s="329"/>
      <c r="T1809" s="329"/>
      <c r="U1809" s="330"/>
      <c r="V1809" s="330"/>
      <c r="W1809" s="330"/>
      <c r="X1809" s="329"/>
      <c r="Y1809" s="329"/>
      <c r="Z1809" s="330"/>
      <c r="AA1809" s="329"/>
      <c r="AB1809" s="329"/>
      <c r="AC1809" s="329"/>
      <c r="AD1809" s="329"/>
      <c r="AE1809" s="329"/>
      <c r="AF1809" s="329"/>
      <c r="AG1809" s="329"/>
      <c r="AH1809" s="329"/>
      <c r="AI1809" s="329"/>
      <c r="AJ1809" s="14"/>
    </row>
    <row r="1810" spans="2:36" s="310" customFormat="1" outlineLevel="1" x14ac:dyDescent="0.2">
      <c r="C1810" s="119" t="s">
        <v>152</v>
      </c>
      <c r="E1810" s="328" t="s">
        <v>317</v>
      </c>
      <c r="F1810" s="259"/>
      <c r="G1810" s="329"/>
      <c r="H1810" s="329"/>
      <c r="I1810" s="330"/>
      <c r="J1810" s="330"/>
      <c r="K1810" s="330"/>
      <c r="L1810" s="330"/>
      <c r="M1810" s="330"/>
      <c r="N1810" s="330"/>
      <c r="O1810" s="330"/>
      <c r="P1810" s="330"/>
      <c r="Q1810" s="16" t="s">
        <v>110</v>
      </c>
      <c r="R1810" s="340">
        <v>0</v>
      </c>
      <c r="S1810" s="341">
        <v>0</v>
      </c>
      <c r="T1810" s="341">
        <v>0</v>
      </c>
      <c r="U1810" s="341">
        <v>0</v>
      </c>
      <c r="V1810" s="341">
        <v>0</v>
      </c>
      <c r="W1810" s="342">
        <v>0</v>
      </c>
      <c r="X1810" s="341">
        <v>0</v>
      </c>
      <c r="Y1810" s="341">
        <v>0</v>
      </c>
      <c r="Z1810" s="341">
        <v>0</v>
      </c>
      <c r="AA1810" s="341">
        <v>0</v>
      </c>
      <c r="AB1810" s="343">
        <v>0</v>
      </c>
      <c r="AC1810" s="343">
        <v>0</v>
      </c>
      <c r="AD1810" s="343">
        <v>0</v>
      </c>
      <c r="AE1810" s="343">
        <v>0</v>
      </c>
      <c r="AF1810" s="343">
        <v>0</v>
      </c>
      <c r="AG1810" s="343">
        <v>0</v>
      </c>
      <c r="AH1810" s="344">
        <v>0</v>
      </c>
      <c r="AI1810" s="344">
        <v>0</v>
      </c>
      <c r="AJ1810" s="403"/>
    </row>
    <row r="1811" spans="2:36" outlineLevel="1" x14ac:dyDescent="0.2">
      <c r="C1811" s="119" t="s">
        <v>152</v>
      </c>
      <c r="D1811" s="259"/>
      <c r="E1811" s="259"/>
      <c r="G1811" s="259"/>
      <c r="H1811" s="259"/>
      <c r="I1811" s="16"/>
      <c r="J1811" s="16"/>
      <c r="K1811" s="16"/>
      <c r="L1811" s="16"/>
      <c r="M1811" s="16"/>
      <c r="N1811" s="16"/>
      <c r="O1811" s="16"/>
      <c r="P1811" s="16"/>
      <c r="Q1811" s="16"/>
      <c r="R1811" s="16"/>
      <c r="S1811" s="259"/>
      <c r="T1811" s="259"/>
      <c r="U1811" s="16"/>
      <c r="V1811" s="16"/>
      <c r="W1811" s="16"/>
      <c r="X1811" s="259"/>
      <c r="Y1811" s="259"/>
      <c r="Z1811" s="16"/>
      <c r="AA1811" s="259"/>
      <c r="AB1811" s="259"/>
      <c r="AC1811" s="259"/>
      <c r="AD1811" s="259"/>
      <c r="AE1811" s="259"/>
      <c r="AF1811" s="259"/>
      <c r="AG1811" s="259"/>
      <c r="AH1811" s="259"/>
      <c r="AI1811" s="259"/>
      <c r="AJ1811" s="14"/>
    </row>
    <row r="1812" spans="2:36" s="11" customFormat="1" outlineLevel="1" x14ac:dyDescent="0.2">
      <c r="B1812" s="310"/>
      <c r="C1812" s="119" t="s">
        <v>152</v>
      </c>
      <c r="E1812" s="120" t="s">
        <v>318</v>
      </c>
      <c r="F1812" s="121"/>
      <c r="G1812" s="121"/>
      <c r="H1812" s="121"/>
      <c r="I1812" s="121"/>
      <c r="J1812" s="121"/>
      <c r="K1812" s="121"/>
      <c r="L1812" s="121"/>
      <c r="M1812" s="121"/>
      <c r="N1812" s="121"/>
      <c r="O1812" s="121"/>
      <c r="P1812" s="121"/>
      <c r="Q1812" s="122"/>
      <c r="R1812" s="123"/>
      <c r="S1812" s="123"/>
      <c r="T1812" s="123"/>
      <c r="U1812" s="123"/>
      <c r="V1812" s="123"/>
      <c r="W1812" s="123"/>
      <c r="X1812" s="123"/>
      <c r="Y1812" s="123"/>
      <c r="Z1812" s="123"/>
      <c r="AA1812" s="123"/>
      <c r="AB1812" s="123"/>
      <c r="AC1812" s="123"/>
      <c r="AD1812" s="123"/>
      <c r="AE1812" s="123"/>
      <c r="AF1812" s="123"/>
      <c r="AG1812" s="123"/>
      <c r="AH1812" s="123"/>
      <c r="AI1812" s="123"/>
    </row>
    <row r="1813" spans="2:36" outlineLevel="1" x14ac:dyDescent="0.2">
      <c r="C1813" s="119" t="s">
        <v>152</v>
      </c>
      <c r="D1813" s="259"/>
      <c r="E1813" s="259"/>
      <c r="F1813" s="259"/>
      <c r="G1813" s="259"/>
      <c r="H1813" s="259"/>
      <c r="I1813" s="16"/>
      <c r="J1813" s="16"/>
      <c r="K1813" s="16"/>
      <c r="L1813" s="16"/>
      <c r="M1813" s="16"/>
      <c r="N1813" s="16"/>
      <c r="O1813" s="16"/>
      <c r="P1813" s="16"/>
      <c r="Q1813" s="16"/>
      <c r="R1813" s="16"/>
      <c r="S1813" s="259"/>
      <c r="T1813" s="259"/>
      <c r="U1813" s="16"/>
      <c r="V1813" s="16"/>
      <c r="W1813" s="16"/>
      <c r="X1813" s="259"/>
      <c r="Y1813" s="259"/>
      <c r="Z1813" s="16"/>
      <c r="AA1813" s="259"/>
      <c r="AB1813" s="259"/>
      <c r="AC1813" s="259"/>
      <c r="AD1813" s="259"/>
      <c r="AE1813" s="259"/>
      <c r="AF1813" s="259"/>
      <c r="AG1813" s="259"/>
      <c r="AH1813" s="259"/>
      <c r="AI1813" s="259"/>
      <c r="AJ1813" s="14"/>
    </row>
    <row r="1814" spans="2:36" outlineLevel="1" x14ac:dyDescent="0.2">
      <c r="C1814" s="119" t="s">
        <v>152</v>
      </c>
      <c r="D1814" s="259"/>
      <c r="E1814" s="373" t="s">
        <v>319</v>
      </c>
      <c r="F1814" s="259"/>
      <c r="G1814" s="259"/>
      <c r="H1814" s="259"/>
      <c r="I1814" s="16"/>
      <c r="J1814" s="16"/>
      <c r="K1814" s="16"/>
      <c r="L1814" s="16"/>
      <c r="M1814" s="16"/>
      <c r="N1814" s="16"/>
      <c r="O1814" s="16"/>
      <c r="P1814" s="16"/>
      <c r="Q1814" s="16" t="s">
        <v>110</v>
      </c>
      <c r="R1814" s="340">
        <v>0</v>
      </c>
      <c r="S1814" s="341">
        <v>0</v>
      </c>
      <c r="T1814" s="341">
        <v>0</v>
      </c>
      <c r="U1814" s="341">
        <v>0</v>
      </c>
      <c r="V1814" s="341">
        <v>0</v>
      </c>
      <c r="W1814" s="342">
        <v>0</v>
      </c>
      <c r="X1814" s="341">
        <v>0</v>
      </c>
      <c r="Y1814" s="341">
        <v>0</v>
      </c>
      <c r="Z1814" s="341">
        <v>0</v>
      </c>
      <c r="AA1814" s="341">
        <v>0</v>
      </c>
      <c r="AB1814" s="343">
        <v>0</v>
      </c>
      <c r="AC1814" s="343">
        <v>0</v>
      </c>
      <c r="AD1814" s="343">
        <v>0</v>
      </c>
      <c r="AE1814" s="343">
        <v>0</v>
      </c>
      <c r="AF1814" s="343">
        <v>0</v>
      </c>
      <c r="AG1814" s="343">
        <v>0</v>
      </c>
      <c r="AH1814" s="344">
        <v>0</v>
      </c>
      <c r="AI1814" s="344">
        <v>0</v>
      </c>
      <c r="AJ1814" s="14"/>
    </row>
    <row r="1815" spans="2:36" outlineLevel="1" x14ac:dyDescent="0.2">
      <c r="C1815" s="119" t="s">
        <v>152</v>
      </c>
      <c r="D1815" s="259"/>
      <c r="E1815" s="373"/>
      <c r="F1815" s="259"/>
      <c r="G1815" s="259"/>
      <c r="H1815" s="259"/>
      <c r="I1815" s="16"/>
      <c r="J1815" s="16"/>
      <c r="K1815" s="16"/>
      <c r="L1815" s="16"/>
      <c r="M1815" s="16"/>
      <c r="N1815" s="16"/>
      <c r="O1815" s="16"/>
      <c r="P1815" s="16"/>
      <c r="Q1815" s="16"/>
      <c r="R1815" s="16"/>
      <c r="S1815" s="259"/>
      <c r="T1815" s="259"/>
      <c r="U1815" s="16"/>
      <c r="V1815" s="16"/>
      <c r="W1815" s="16"/>
      <c r="X1815" s="259"/>
      <c r="Y1815" s="259"/>
      <c r="Z1815" s="16"/>
      <c r="AA1815" s="259"/>
      <c r="AB1815" s="259"/>
      <c r="AC1815" s="259"/>
      <c r="AD1815" s="259"/>
      <c r="AE1815" s="259"/>
      <c r="AF1815" s="259"/>
      <c r="AG1815" s="259"/>
      <c r="AH1815" s="259"/>
      <c r="AI1815" s="259"/>
      <c r="AJ1815" s="14"/>
    </row>
    <row r="1816" spans="2:36" s="310" customFormat="1" outlineLevel="1" x14ac:dyDescent="0.2">
      <c r="C1816" s="119" t="s">
        <v>152</v>
      </c>
      <c r="D1816" s="329"/>
      <c r="E1816" s="328" t="s">
        <v>320</v>
      </c>
      <c r="F1816" s="329"/>
      <c r="G1816" s="329"/>
      <c r="H1816" s="329"/>
      <c r="I1816" s="330"/>
      <c r="J1816" s="330"/>
      <c r="K1816" s="330"/>
      <c r="L1816" s="330"/>
      <c r="M1816" s="330"/>
      <c r="N1816" s="330"/>
      <c r="O1816" s="330"/>
      <c r="P1816" s="330"/>
      <c r="Q1816" s="16" t="s">
        <v>110</v>
      </c>
      <c r="R1816" s="404">
        <v>0</v>
      </c>
      <c r="S1816" s="405">
        <v>0</v>
      </c>
      <c r="T1816" s="405">
        <v>0</v>
      </c>
      <c r="U1816" s="405">
        <v>0</v>
      </c>
      <c r="V1816" s="405">
        <v>0</v>
      </c>
      <c r="W1816" s="405">
        <v>0</v>
      </c>
      <c r="X1816" s="405">
        <v>0</v>
      </c>
      <c r="Y1816" s="405">
        <v>0</v>
      </c>
      <c r="Z1816" s="405">
        <v>0</v>
      </c>
      <c r="AA1816" s="405">
        <v>0</v>
      </c>
      <c r="AB1816" s="405">
        <v>0</v>
      </c>
      <c r="AC1816" s="405">
        <v>0</v>
      </c>
      <c r="AD1816" s="405">
        <v>0</v>
      </c>
      <c r="AE1816" s="405">
        <v>0</v>
      </c>
      <c r="AF1816" s="405">
        <v>0</v>
      </c>
      <c r="AG1816" s="405">
        <v>0</v>
      </c>
      <c r="AH1816" s="406">
        <v>0</v>
      </c>
      <c r="AI1816" s="406">
        <v>0</v>
      </c>
      <c r="AJ1816" s="403"/>
    </row>
    <row r="1817" spans="2:36" s="310" customFormat="1" outlineLevel="1" x14ac:dyDescent="0.2">
      <c r="D1817" s="329"/>
      <c r="E1817" s="329"/>
      <c r="F1817" s="329"/>
      <c r="G1817" s="329"/>
      <c r="H1817" s="329"/>
      <c r="I1817" s="330"/>
      <c r="J1817" s="330"/>
      <c r="K1817" s="330"/>
      <c r="L1817" s="330"/>
      <c r="M1817" s="330"/>
      <c r="N1817" s="330"/>
      <c r="O1817" s="330"/>
      <c r="P1817" s="330"/>
      <c r="Q1817" s="330"/>
      <c r="R1817" s="330"/>
      <c r="S1817" s="329"/>
      <c r="T1817" s="329"/>
      <c r="U1817" s="330"/>
      <c r="V1817" s="330"/>
      <c r="W1817" s="330"/>
      <c r="X1817" s="329"/>
      <c r="Y1817" s="329"/>
      <c r="Z1817" s="330"/>
      <c r="AA1817" s="329"/>
      <c r="AB1817" s="329"/>
      <c r="AC1817" s="329"/>
      <c r="AD1817" s="329"/>
      <c r="AE1817" s="329"/>
      <c r="AF1817" s="329"/>
      <c r="AG1817" s="329"/>
      <c r="AH1817" s="329"/>
      <c r="AI1817" s="329"/>
      <c r="AJ1817" s="403"/>
    </row>
    <row r="1818" spans="2:36" x14ac:dyDescent="0.2">
      <c r="C1818" s="116" t="s">
        <v>152</v>
      </c>
      <c r="D1818" s="67" t="s">
        <v>152</v>
      </c>
      <c r="E1818" s="67"/>
      <c r="F1818" s="67"/>
      <c r="G1818" s="67" t="s">
        <v>298</v>
      </c>
      <c r="H1818" s="102"/>
      <c r="I1818" s="67"/>
      <c r="J1818" s="67"/>
      <c r="K1818" s="102"/>
      <c r="L1818" s="67"/>
      <c r="M1818" s="67"/>
      <c r="N1818" s="67"/>
      <c r="O1818" s="67"/>
      <c r="P1818" s="67"/>
      <c r="Q1818" s="117" t="s">
        <v>110</v>
      </c>
      <c r="R1818" s="118">
        <v>0</v>
      </c>
      <c r="S1818" s="118">
        <v>0</v>
      </c>
      <c r="T1818" s="118">
        <v>0</v>
      </c>
      <c r="U1818" s="118">
        <v>0</v>
      </c>
      <c r="V1818" s="118">
        <v>0</v>
      </c>
      <c r="W1818" s="118">
        <v>0</v>
      </c>
      <c r="X1818" s="118">
        <v>0</v>
      </c>
      <c r="Y1818" s="118">
        <v>0</v>
      </c>
      <c r="Z1818" s="118">
        <v>0</v>
      </c>
      <c r="AA1818" s="118">
        <v>0</v>
      </c>
      <c r="AB1818" s="118">
        <v>0</v>
      </c>
      <c r="AC1818" s="118">
        <v>0</v>
      </c>
      <c r="AD1818" s="118">
        <v>0</v>
      </c>
      <c r="AE1818" s="118">
        <v>0</v>
      </c>
      <c r="AF1818" s="118">
        <v>0</v>
      </c>
      <c r="AG1818" s="118">
        <v>0</v>
      </c>
      <c r="AH1818" s="118">
        <v>0</v>
      </c>
      <c r="AI1818" s="118">
        <v>0</v>
      </c>
    </row>
    <row r="1819" spans="2:36" s="11" customFormat="1" outlineLevel="1" x14ac:dyDescent="0.2">
      <c r="B1819" s="310"/>
      <c r="C1819" s="119" t="s">
        <v>152</v>
      </c>
      <c r="E1819" s="120" t="s">
        <v>299</v>
      </c>
      <c r="F1819" s="121"/>
      <c r="G1819" s="121"/>
      <c r="H1819" s="121"/>
      <c r="I1819" s="121"/>
      <c r="J1819" s="121"/>
      <c r="K1819" s="121"/>
      <c r="L1819" s="121"/>
      <c r="M1819" s="121"/>
      <c r="N1819" s="121"/>
      <c r="O1819" s="121"/>
      <c r="P1819" s="121"/>
      <c r="Q1819" s="122"/>
      <c r="R1819" s="123"/>
      <c r="S1819" s="123"/>
      <c r="T1819" s="123"/>
      <c r="U1819" s="123"/>
      <c r="V1819" s="123"/>
      <c r="W1819" s="123"/>
      <c r="X1819" s="123"/>
      <c r="Y1819" s="123"/>
      <c r="Z1819" s="123"/>
      <c r="AA1819" s="123"/>
      <c r="AB1819" s="123"/>
      <c r="AC1819" s="123"/>
      <c r="AD1819" s="123"/>
      <c r="AE1819" s="123"/>
      <c r="AF1819" s="123"/>
      <c r="AG1819" s="123"/>
      <c r="AH1819" s="123"/>
      <c r="AI1819" s="123"/>
    </row>
    <row r="1820" spans="2:36" s="11" customFormat="1" outlineLevel="1" x14ac:dyDescent="0.2">
      <c r="B1820" s="310"/>
      <c r="C1820" s="119" t="s">
        <v>152</v>
      </c>
      <c r="E1820" s="359"/>
      <c r="F1820" s="309"/>
      <c r="G1820" s="309"/>
      <c r="H1820" s="309"/>
      <c r="I1820" s="309"/>
      <c r="J1820" s="309"/>
      <c r="K1820" s="309"/>
      <c r="L1820" s="309"/>
      <c r="M1820" s="309"/>
      <c r="N1820" s="309"/>
      <c r="O1820" s="309"/>
      <c r="P1820" s="309"/>
      <c r="Q1820" s="360"/>
      <c r="R1820" s="361"/>
      <c r="S1820" s="361"/>
      <c r="T1820" s="361"/>
      <c r="U1820" s="361"/>
      <c r="V1820" s="361"/>
      <c r="W1820" s="361"/>
      <c r="X1820" s="361"/>
      <c r="Y1820" s="361"/>
      <c r="Z1820" s="361"/>
      <c r="AA1820" s="361"/>
      <c r="AB1820" s="361"/>
      <c r="AC1820" s="361"/>
      <c r="AD1820" s="361"/>
      <c r="AE1820" s="361"/>
      <c r="AF1820" s="361"/>
      <c r="AG1820" s="361"/>
      <c r="AH1820" s="361"/>
      <c r="AI1820" s="361"/>
    </row>
    <row r="1821" spans="2:36" outlineLevel="1" x14ac:dyDescent="0.2">
      <c r="C1821" s="119" t="s">
        <v>152</v>
      </c>
      <c r="D1821" s="329"/>
      <c r="E1821" s="124" t="s">
        <v>300</v>
      </c>
      <c r="F1821" s="329"/>
      <c r="G1821" s="329"/>
      <c r="H1821" s="329"/>
      <c r="I1821" s="330"/>
      <c r="J1821" s="330"/>
      <c r="K1821" s="330"/>
      <c r="L1821" s="330"/>
      <c r="M1821" s="330"/>
      <c r="N1821" s="330"/>
      <c r="O1821" s="330"/>
      <c r="P1821" s="330"/>
      <c r="Q1821" s="16" t="s">
        <v>110</v>
      </c>
      <c r="R1821" s="299">
        <v>0</v>
      </c>
      <c r="S1821" s="300">
        <v>0</v>
      </c>
      <c r="T1821" s="300">
        <v>0</v>
      </c>
      <c r="U1821" s="300">
        <v>0</v>
      </c>
      <c r="V1821" s="300">
        <v>0</v>
      </c>
      <c r="W1821" s="301">
        <v>0</v>
      </c>
      <c r="X1821" s="300">
        <v>0</v>
      </c>
      <c r="Y1821" s="300">
        <v>0</v>
      </c>
      <c r="Z1821" s="300">
        <v>0</v>
      </c>
      <c r="AA1821" s="300">
        <v>0</v>
      </c>
      <c r="AB1821" s="302">
        <v>0</v>
      </c>
      <c r="AC1821" s="302">
        <v>0</v>
      </c>
      <c r="AD1821" s="302">
        <v>0</v>
      </c>
      <c r="AE1821" s="302">
        <v>0</v>
      </c>
      <c r="AF1821" s="302">
        <v>0</v>
      </c>
      <c r="AG1821" s="302">
        <v>0</v>
      </c>
      <c r="AH1821" s="348">
        <v>0</v>
      </c>
      <c r="AI1821" s="348">
        <v>0</v>
      </c>
      <c r="AJ1821" s="14"/>
    </row>
    <row r="1822" spans="2:36" outlineLevel="1" x14ac:dyDescent="0.2">
      <c r="C1822" s="119" t="s">
        <v>152</v>
      </c>
      <c r="D1822" s="329"/>
      <c r="E1822" s="124" t="s">
        <v>231</v>
      </c>
      <c r="F1822" s="329"/>
      <c r="G1822" s="329"/>
      <c r="H1822" s="329"/>
      <c r="I1822" s="330"/>
      <c r="J1822" s="330"/>
      <c r="K1822" s="330"/>
      <c r="L1822" s="330"/>
      <c r="M1822" s="330"/>
      <c r="N1822" s="330"/>
      <c r="O1822" s="330"/>
      <c r="P1822" s="330"/>
      <c r="Q1822" s="16" t="s">
        <v>110</v>
      </c>
      <c r="R1822" s="314">
        <v>0</v>
      </c>
      <c r="S1822" s="315">
        <v>0</v>
      </c>
      <c r="T1822" s="315">
        <v>0</v>
      </c>
      <c r="U1822" s="315">
        <v>0</v>
      </c>
      <c r="V1822" s="315">
        <v>0</v>
      </c>
      <c r="W1822" s="316">
        <v>0</v>
      </c>
      <c r="X1822" s="315">
        <v>0</v>
      </c>
      <c r="Y1822" s="315">
        <v>0</v>
      </c>
      <c r="Z1822" s="315">
        <v>0</v>
      </c>
      <c r="AA1822" s="315">
        <v>0</v>
      </c>
      <c r="AB1822" s="5">
        <v>0</v>
      </c>
      <c r="AC1822" s="5">
        <v>0</v>
      </c>
      <c r="AD1822" s="5">
        <v>0</v>
      </c>
      <c r="AE1822" s="5">
        <v>0</v>
      </c>
      <c r="AF1822" s="5">
        <v>0</v>
      </c>
      <c r="AG1822" s="5">
        <v>0</v>
      </c>
      <c r="AH1822" s="350">
        <v>0</v>
      </c>
      <c r="AI1822" s="350">
        <v>0</v>
      </c>
      <c r="AJ1822" s="14"/>
    </row>
    <row r="1823" spans="2:36" outlineLevel="1" x14ac:dyDescent="0.2">
      <c r="C1823" s="119" t="s">
        <v>152</v>
      </c>
      <c r="D1823" s="329"/>
      <c r="E1823" s="328" t="s">
        <v>230</v>
      </c>
      <c r="F1823" s="329"/>
      <c r="G1823" s="329"/>
      <c r="H1823" s="329"/>
      <c r="I1823" s="330"/>
      <c r="J1823" s="330"/>
      <c r="K1823" s="330"/>
      <c r="L1823" s="330"/>
      <c r="M1823" s="330"/>
      <c r="N1823" s="330"/>
      <c r="O1823" s="330"/>
      <c r="P1823" s="330"/>
      <c r="Q1823" s="16" t="s">
        <v>110</v>
      </c>
      <c r="R1823" s="314">
        <v>0</v>
      </c>
      <c r="S1823" s="315">
        <v>0</v>
      </c>
      <c r="T1823" s="315">
        <v>0</v>
      </c>
      <c r="U1823" s="315">
        <v>0</v>
      </c>
      <c r="V1823" s="315">
        <v>0</v>
      </c>
      <c r="W1823" s="316">
        <v>0</v>
      </c>
      <c r="X1823" s="315">
        <v>0</v>
      </c>
      <c r="Y1823" s="315">
        <v>0</v>
      </c>
      <c r="Z1823" s="315">
        <v>0</v>
      </c>
      <c r="AA1823" s="315">
        <v>0</v>
      </c>
      <c r="AB1823" s="5">
        <v>0</v>
      </c>
      <c r="AC1823" s="5">
        <v>0</v>
      </c>
      <c r="AD1823" s="5">
        <v>0</v>
      </c>
      <c r="AE1823" s="5">
        <v>0</v>
      </c>
      <c r="AF1823" s="5">
        <v>0</v>
      </c>
      <c r="AG1823" s="5">
        <v>0</v>
      </c>
      <c r="AH1823" s="350">
        <v>0</v>
      </c>
      <c r="AI1823" s="350">
        <v>0</v>
      </c>
      <c r="AJ1823" s="14"/>
    </row>
    <row r="1824" spans="2:36" outlineLevel="1" x14ac:dyDescent="0.2">
      <c r="C1824" s="119" t="s">
        <v>152</v>
      </c>
      <c r="D1824" s="329"/>
      <c r="E1824" s="328" t="s">
        <v>17</v>
      </c>
      <c r="F1824" s="329"/>
      <c r="G1824" s="329"/>
      <c r="H1824" s="329"/>
      <c r="I1824" s="330"/>
      <c r="J1824" s="330"/>
      <c r="K1824" s="330"/>
      <c r="L1824" s="330"/>
      <c r="M1824" s="330"/>
      <c r="N1824" s="330"/>
      <c r="O1824" s="330"/>
      <c r="P1824" s="330"/>
      <c r="Q1824" s="16" t="s">
        <v>110</v>
      </c>
      <c r="R1824" s="314"/>
      <c r="S1824" s="315"/>
      <c r="T1824" s="315"/>
      <c r="U1824" s="315"/>
      <c r="V1824" s="315"/>
      <c r="W1824" s="316"/>
      <c r="X1824" s="315"/>
      <c r="Y1824" s="315"/>
      <c r="Z1824" s="315"/>
      <c r="AA1824" s="315"/>
      <c r="AB1824" s="5"/>
      <c r="AC1824" s="5"/>
      <c r="AD1824" s="5"/>
      <c r="AE1824" s="5"/>
      <c r="AF1824" s="5"/>
      <c r="AG1824" s="5"/>
      <c r="AH1824" s="350"/>
      <c r="AI1824" s="350"/>
      <c r="AJ1824" s="14"/>
    </row>
    <row r="1825" spans="2:36" outlineLevel="1" x14ac:dyDescent="0.2">
      <c r="C1825" s="119" t="s">
        <v>152</v>
      </c>
      <c r="D1825" s="329"/>
      <c r="E1825" s="328" t="s">
        <v>266</v>
      </c>
      <c r="F1825" s="329"/>
      <c r="G1825" s="329"/>
      <c r="H1825" s="329"/>
      <c r="I1825" s="330"/>
      <c r="J1825" s="330"/>
      <c r="K1825" s="330"/>
      <c r="L1825" s="330"/>
      <c r="M1825" s="330"/>
      <c r="N1825" s="330"/>
      <c r="O1825" s="330"/>
      <c r="P1825" s="330"/>
      <c r="Q1825" s="16" t="s">
        <v>110</v>
      </c>
      <c r="R1825" s="314">
        <v>0</v>
      </c>
      <c r="S1825" s="315">
        <v>0</v>
      </c>
      <c r="T1825" s="315">
        <v>0</v>
      </c>
      <c r="U1825" s="315">
        <v>0</v>
      </c>
      <c r="V1825" s="315">
        <v>0</v>
      </c>
      <c r="W1825" s="316">
        <v>0</v>
      </c>
      <c r="X1825" s="315">
        <v>0</v>
      </c>
      <c r="Y1825" s="315">
        <v>0</v>
      </c>
      <c r="Z1825" s="315">
        <v>0</v>
      </c>
      <c r="AA1825" s="315">
        <v>0</v>
      </c>
      <c r="AB1825" s="5">
        <v>0</v>
      </c>
      <c r="AC1825" s="5">
        <v>0</v>
      </c>
      <c r="AD1825" s="5">
        <v>0</v>
      </c>
      <c r="AE1825" s="5">
        <v>0</v>
      </c>
      <c r="AF1825" s="5">
        <v>0</v>
      </c>
      <c r="AG1825" s="5">
        <v>0</v>
      </c>
      <c r="AH1825" s="350">
        <v>0</v>
      </c>
      <c r="AI1825" s="350">
        <v>0</v>
      </c>
      <c r="AJ1825" s="14"/>
    </row>
    <row r="1826" spans="2:36" outlineLevel="1" x14ac:dyDescent="0.2">
      <c r="C1826" s="119" t="s">
        <v>152</v>
      </c>
      <c r="D1826" s="329"/>
      <c r="E1826" s="328" t="s">
        <v>267</v>
      </c>
      <c r="F1826" s="329"/>
      <c r="G1826" s="329"/>
      <c r="H1826" s="329"/>
      <c r="I1826" s="330"/>
      <c r="J1826" s="330"/>
      <c r="K1826" s="330"/>
      <c r="L1826" s="330"/>
      <c r="M1826" s="330"/>
      <c r="N1826" s="330"/>
      <c r="O1826" s="330"/>
      <c r="P1826" s="330"/>
      <c r="Q1826" s="16" t="s">
        <v>110</v>
      </c>
      <c r="R1826" s="304">
        <v>0</v>
      </c>
      <c r="S1826" s="305">
        <v>0</v>
      </c>
      <c r="T1826" s="305">
        <v>0</v>
      </c>
      <c r="U1826" s="305">
        <v>0</v>
      </c>
      <c r="V1826" s="305">
        <v>0</v>
      </c>
      <c r="W1826" s="306">
        <v>0</v>
      </c>
      <c r="X1826" s="305">
        <v>0</v>
      </c>
      <c r="Y1826" s="305">
        <v>0</v>
      </c>
      <c r="Z1826" s="305">
        <v>0</v>
      </c>
      <c r="AA1826" s="305">
        <v>0</v>
      </c>
      <c r="AB1826" s="307">
        <v>0</v>
      </c>
      <c r="AC1826" s="307">
        <v>0</v>
      </c>
      <c r="AD1826" s="307">
        <v>0</v>
      </c>
      <c r="AE1826" s="307">
        <v>0</v>
      </c>
      <c r="AF1826" s="307">
        <v>0</v>
      </c>
      <c r="AG1826" s="307">
        <v>0</v>
      </c>
      <c r="AH1826" s="362">
        <v>0</v>
      </c>
      <c r="AI1826" s="362">
        <v>0</v>
      </c>
      <c r="AJ1826" s="14"/>
    </row>
    <row r="1827" spans="2:36" outlineLevel="1" x14ac:dyDescent="0.2">
      <c r="C1827" s="119" t="s">
        <v>152</v>
      </c>
      <c r="D1827" s="329"/>
      <c r="E1827" s="328" t="s">
        <v>301</v>
      </c>
      <c r="F1827" s="329"/>
      <c r="G1827" s="329"/>
      <c r="H1827" s="329"/>
      <c r="I1827" s="330"/>
      <c r="J1827" s="330"/>
      <c r="K1827" s="330"/>
      <c r="L1827" s="330"/>
      <c r="M1827" s="330"/>
      <c r="N1827" s="330"/>
      <c r="O1827" s="330"/>
      <c r="P1827" s="330"/>
      <c r="Q1827" s="16"/>
      <c r="R1827" s="5"/>
      <c r="S1827" s="5"/>
      <c r="T1827" s="5"/>
      <c r="U1827" s="5"/>
      <c r="V1827" s="5"/>
      <c r="W1827" s="5"/>
      <c r="X1827" s="5"/>
      <c r="Y1827" s="5"/>
      <c r="Z1827" s="5"/>
      <c r="AA1827" s="5"/>
      <c r="AB1827" s="5"/>
      <c r="AC1827" s="5"/>
      <c r="AD1827" s="5"/>
      <c r="AE1827" s="5"/>
      <c r="AF1827" s="5"/>
      <c r="AG1827" s="5"/>
      <c r="AH1827" s="5"/>
      <c r="AI1827" s="5"/>
      <c r="AJ1827" s="14"/>
    </row>
    <row r="1828" spans="2:36" outlineLevel="1" x14ac:dyDescent="0.2">
      <c r="C1828" s="119" t="s">
        <v>152</v>
      </c>
      <c r="D1828" s="329"/>
      <c r="F1828" s="329" t="s">
        <v>270</v>
      </c>
      <c r="G1828" s="329"/>
      <c r="H1828" s="329"/>
      <c r="I1828" s="330"/>
      <c r="J1828" s="330"/>
      <c r="K1828" s="330"/>
      <c r="L1828" s="330"/>
      <c r="M1828" s="330"/>
      <c r="N1828" s="330"/>
      <c r="O1828" s="330"/>
      <c r="P1828" s="330"/>
      <c r="Q1828" s="16" t="s">
        <v>110</v>
      </c>
      <c r="R1828" s="314">
        <v>0</v>
      </c>
      <c r="S1828" s="315">
        <v>0</v>
      </c>
      <c r="T1828" s="315">
        <v>0</v>
      </c>
      <c r="U1828" s="315">
        <v>0</v>
      </c>
      <c r="V1828" s="315">
        <v>0</v>
      </c>
      <c r="W1828" s="316">
        <v>0</v>
      </c>
      <c r="X1828" s="315">
        <v>0</v>
      </c>
      <c r="Y1828" s="315">
        <v>0</v>
      </c>
      <c r="Z1828" s="315">
        <v>0</v>
      </c>
      <c r="AA1828" s="315">
        <v>0</v>
      </c>
      <c r="AB1828" s="5">
        <v>0</v>
      </c>
      <c r="AC1828" s="5">
        <v>0</v>
      </c>
      <c r="AD1828" s="5">
        <v>0</v>
      </c>
      <c r="AE1828" s="5">
        <v>0</v>
      </c>
      <c r="AF1828" s="5">
        <v>0</v>
      </c>
      <c r="AG1828" s="5">
        <v>0</v>
      </c>
      <c r="AH1828" s="350">
        <v>0</v>
      </c>
      <c r="AI1828" s="350">
        <v>0</v>
      </c>
      <c r="AJ1828" s="14"/>
    </row>
    <row r="1829" spans="2:36" outlineLevel="1" x14ac:dyDescent="0.2">
      <c r="C1829" s="119" t="s">
        <v>152</v>
      </c>
      <c r="D1829" s="329"/>
      <c r="E1829" s="329"/>
      <c r="F1829" s="329" t="s">
        <v>271</v>
      </c>
      <c r="G1829" s="329"/>
      <c r="H1829" s="329"/>
      <c r="I1829" s="330"/>
      <c r="J1829" s="330"/>
      <c r="K1829" s="330"/>
      <c r="L1829" s="330"/>
      <c r="M1829" s="330"/>
      <c r="N1829" s="330"/>
      <c r="O1829" s="330"/>
      <c r="P1829" s="330"/>
      <c r="Q1829" s="16" t="s">
        <v>110</v>
      </c>
      <c r="R1829" s="314">
        <v>0</v>
      </c>
      <c r="S1829" s="315">
        <v>0</v>
      </c>
      <c r="T1829" s="315">
        <v>0</v>
      </c>
      <c r="U1829" s="315">
        <v>0</v>
      </c>
      <c r="V1829" s="315">
        <v>0</v>
      </c>
      <c r="W1829" s="316">
        <v>0</v>
      </c>
      <c r="X1829" s="315">
        <v>0</v>
      </c>
      <c r="Y1829" s="315">
        <v>0</v>
      </c>
      <c r="Z1829" s="315">
        <v>0</v>
      </c>
      <c r="AA1829" s="315">
        <v>0</v>
      </c>
      <c r="AB1829" s="5">
        <v>0</v>
      </c>
      <c r="AC1829" s="5">
        <v>0</v>
      </c>
      <c r="AD1829" s="5">
        <v>0</v>
      </c>
      <c r="AE1829" s="5">
        <v>0</v>
      </c>
      <c r="AF1829" s="5">
        <v>0</v>
      </c>
      <c r="AG1829" s="5">
        <v>0</v>
      </c>
      <c r="AH1829" s="350">
        <v>0</v>
      </c>
      <c r="AI1829" s="350">
        <v>0</v>
      </c>
      <c r="AJ1829" s="14"/>
    </row>
    <row r="1830" spans="2:36" outlineLevel="1" x14ac:dyDescent="0.2">
      <c r="C1830" s="119" t="s">
        <v>152</v>
      </c>
      <c r="D1830" s="329"/>
      <c r="E1830" s="329"/>
      <c r="F1830" s="329" t="s">
        <v>290</v>
      </c>
      <c r="G1830" s="329"/>
      <c r="H1830" s="329"/>
      <c r="I1830" s="330"/>
      <c r="J1830" s="330"/>
      <c r="K1830" s="330"/>
      <c r="L1830" s="330"/>
      <c r="M1830" s="330"/>
      <c r="N1830" s="330"/>
      <c r="O1830" s="330"/>
      <c r="P1830" s="330"/>
      <c r="Q1830" s="16" t="s">
        <v>110</v>
      </c>
      <c r="R1830" s="304">
        <v>0</v>
      </c>
      <c r="S1830" s="305">
        <v>0</v>
      </c>
      <c r="T1830" s="305">
        <v>0</v>
      </c>
      <c r="U1830" s="305">
        <v>0</v>
      </c>
      <c r="V1830" s="305">
        <v>0</v>
      </c>
      <c r="W1830" s="306">
        <v>0</v>
      </c>
      <c r="X1830" s="305">
        <v>0</v>
      </c>
      <c r="Y1830" s="305">
        <v>0</v>
      </c>
      <c r="Z1830" s="305">
        <v>0</v>
      </c>
      <c r="AA1830" s="305">
        <v>0</v>
      </c>
      <c r="AB1830" s="307">
        <v>0</v>
      </c>
      <c r="AC1830" s="307">
        <v>0</v>
      </c>
      <c r="AD1830" s="307">
        <v>0</v>
      </c>
      <c r="AE1830" s="307">
        <v>0</v>
      </c>
      <c r="AF1830" s="307">
        <v>0</v>
      </c>
      <c r="AG1830" s="307">
        <v>0</v>
      </c>
      <c r="AH1830" s="362">
        <v>0</v>
      </c>
      <c r="AI1830" s="362">
        <v>0</v>
      </c>
      <c r="AJ1830" s="14"/>
    </row>
    <row r="1831" spans="2:36" outlineLevel="1" x14ac:dyDescent="0.2">
      <c r="C1831" s="119" t="s">
        <v>152</v>
      </c>
      <c r="D1831" s="329"/>
      <c r="E1831" s="329"/>
      <c r="F1831" s="363" t="s">
        <v>302</v>
      </c>
      <c r="G1831" s="364"/>
      <c r="H1831" s="364"/>
      <c r="I1831" s="365"/>
      <c r="J1831" s="365"/>
      <c r="K1831" s="365"/>
      <c r="L1831" s="365"/>
      <c r="M1831" s="365"/>
      <c r="N1831" s="365"/>
      <c r="O1831" s="365"/>
      <c r="P1831" s="365"/>
      <c r="Q1831" s="366" t="s">
        <v>110</v>
      </c>
      <c r="R1831" s="367">
        <v>0</v>
      </c>
      <c r="S1831" s="368">
        <v>0</v>
      </c>
      <c r="T1831" s="368">
        <v>0</v>
      </c>
      <c r="U1831" s="368">
        <v>0</v>
      </c>
      <c r="V1831" s="368">
        <v>0</v>
      </c>
      <c r="W1831" s="369">
        <v>0</v>
      </c>
      <c r="X1831" s="368">
        <v>0</v>
      </c>
      <c r="Y1831" s="368">
        <v>0</v>
      </c>
      <c r="Z1831" s="368">
        <v>0</v>
      </c>
      <c r="AA1831" s="368">
        <v>0</v>
      </c>
      <c r="AB1831" s="327">
        <v>0</v>
      </c>
      <c r="AC1831" s="327">
        <v>0</v>
      </c>
      <c r="AD1831" s="327">
        <v>0</v>
      </c>
      <c r="AE1831" s="327">
        <v>0</v>
      </c>
      <c r="AF1831" s="327">
        <v>0</v>
      </c>
      <c r="AG1831" s="327">
        <v>0</v>
      </c>
      <c r="AH1831" s="370">
        <v>0</v>
      </c>
      <c r="AI1831" s="370">
        <v>0</v>
      </c>
      <c r="AJ1831" s="14"/>
    </row>
    <row r="1832" spans="2:36" outlineLevel="1" x14ac:dyDescent="0.2">
      <c r="C1832" s="119" t="s">
        <v>152</v>
      </c>
      <c r="D1832" s="329"/>
      <c r="E1832" s="329"/>
      <c r="F1832" s="371" t="s">
        <v>303</v>
      </c>
      <c r="G1832" s="329"/>
      <c r="H1832" s="329"/>
      <c r="I1832" s="330"/>
      <c r="J1832" s="330"/>
      <c r="K1832" s="330"/>
      <c r="L1832" s="330"/>
      <c r="M1832" s="330"/>
      <c r="N1832" s="330"/>
      <c r="O1832" s="330"/>
      <c r="P1832" s="330"/>
      <c r="Q1832" s="16" t="s">
        <v>110</v>
      </c>
      <c r="R1832" s="314">
        <v>0</v>
      </c>
      <c r="S1832" s="315">
        <v>0</v>
      </c>
      <c r="T1832" s="315">
        <v>0</v>
      </c>
      <c r="U1832" s="315">
        <v>0</v>
      </c>
      <c r="V1832" s="315">
        <v>0</v>
      </c>
      <c r="W1832" s="316">
        <v>0</v>
      </c>
      <c r="X1832" s="315">
        <v>0</v>
      </c>
      <c r="Y1832" s="315">
        <v>0</v>
      </c>
      <c r="Z1832" s="315">
        <v>0</v>
      </c>
      <c r="AA1832" s="315">
        <v>0</v>
      </c>
      <c r="AB1832" s="5">
        <v>0</v>
      </c>
      <c r="AC1832" s="5">
        <v>0</v>
      </c>
      <c r="AD1832" s="5">
        <v>0</v>
      </c>
      <c r="AE1832" s="5">
        <v>0</v>
      </c>
      <c r="AF1832" s="5">
        <v>0</v>
      </c>
      <c r="AG1832" s="5">
        <v>0</v>
      </c>
      <c r="AH1832" s="350">
        <v>0</v>
      </c>
      <c r="AI1832" s="350">
        <v>0</v>
      </c>
      <c r="AJ1832" s="14"/>
    </row>
    <row r="1833" spans="2:36" outlineLevel="1" x14ac:dyDescent="0.2">
      <c r="C1833" s="119" t="s">
        <v>152</v>
      </c>
      <c r="D1833" s="329"/>
      <c r="E1833" s="329"/>
      <c r="F1833" s="372"/>
      <c r="G1833" s="329"/>
      <c r="H1833" s="329"/>
      <c r="I1833" s="330"/>
      <c r="J1833" s="330"/>
      <c r="K1833" s="330"/>
      <c r="L1833" s="330"/>
      <c r="M1833" s="330"/>
      <c r="N1833" s="330"/>
      <c r="O1833" s="330"/>
      <c r="P1833" s="330"/>
      <c r="Q1833" s="16"/>
      <c r="R1833" s="304"/>
      <c r="S1833" s="305"/>
      <c r="T1833" s="305"/>
      <c r="U1833" s="305"/>
      <c r="V1833" s="305"/>
      <c r="W1833" s="306"/>
      <c r="X1833" s="305"/>
      <c r="Y1833" s="305"/>
      <c r="Z1833" s="305"/>
      <c r="AA1833" s="305"/>
      <c r="AB1833" s="307"/>
      <c r="AC1833" s="307"/>
      <c r="AD1833" s="307"/>
      <c r="AE1833" s="307"/>
      <c r="AF1833" s="307"/>
      <c r="AG1833" s="307"/>
      <c r="AH1833" s="362"/>
      <c r="AI1833" s="362"/>
      <c r="AJ1833" s="14"/>
    </row>
    <row r="1834" spans="2:36" outlineLevel="1" x14ac:dyDescent="0.2">
      <c r="C1834" s="119" t="s">
        <v>152</v>
      </c>
      <c r="D1834" s="329"/>
      <c r="E1834" s="329"/>
      <c r="F1834" s="329"/>
      <c r="G1834" s="329"/>
      <c r="H1834" s="329"/>
      <c r="I1834" s="330"/>
      <c r="J1834" s="330"/>
      <c r="K1834" s="330"/>
      <c r="L1834" s="330"/>
      <c r="M1834" s="330"/>
      <c r="N1834" s="330"/>
      <c r="O1834" s="330"/>
      <c r="P1834" s="330"/>
      <c r="Q1834" s="330"/>
      <c r="R1834" s="330"/>
      <c r="S1834" s="329"/>
      <c r="T1834" s="329"/>
      <c r="U1834" s="330"/>
      <c r="V1834" s="330"/>
      <c r="W1834" s="330"/>
      <c r="X1834" s="329"/>
      <c r="Y1834" s="329"/>
      <c r="Z1834" s="330"/>
      <c r="AA1834" s="329"/>
      <c r="AB1834" s="329"/>
      <c r="AC1834" s="329"/>
      <c r="AD1834" s="329"/>
      <c r="AE1834" s="329"/>
      <c r="AF1834" s="329"/>
      <c r="AG1834" s="329"/>
      <c r="AH1834" s="329"/>
      <c r="AI1834" s="329"/>
      <c r="AJ1834" s="14"/>
    </row>
    <row r="1835" spans="2:36" s="11" customFormat="1" outlineLevel="1" x14ac:dyDescent="0.2">
      <c r="B1835" s="310"/>
      <c r="C1835" s="119" t="s">
        <v>152</v>
      </c>
      <c r="E1835" s="120" t="s">
        <v>304</v>
      </c>
      <c r="F1835" s="121"/>
      <c r="G1835" s="121"/>
      <c r="H1835" s="121"/>
      <c r="I1835" s="121"/>
      <c r="J1835" s="121"/>
      <c r="K1835" s="121"/>
      <c r="L1835" s="121"/>
      <c r="M1835" s="121"/>
      <c r="N1835" s="121"/>
      <c r="O1835" s="121"/>
      <c r="P1835" s="121"/>
      <c r="Q1835" s="122"/>
      <c r="R1835" s="123"/>
      <c r="S1835" s="123"/>
      <c r="T1835" s="123"/>
      <c r="U1835" s="123"/>
      <c r="V1835" s="123"/>
      <c r="W1835" s="123"/>
      <c r="X1835" s="123"/>
      <c r="Y1835" s="123"/>
      <c r="Z1835" s="123"/>
      <c r="AA1835" s="123"/>
      <c r="AB1835" s="123"/>
      <c r="AC1835" s="123"/>
      <c r="AD1835" s="123"/>
      <c r="AE1835" s="123"/>
      <c r="AF1835" s="123"/>
      <c r="AG1835" s="123"/>
      <c r="AH1835" s="123"/>
      <c r="AI1835" s="123"/>
    </row>
    <row r="1836" spans="2:36" s="11" customFormat="1" outlineLevel="1" x14ac:dyDescent="0.2">
      <c r="B1836" s="310"/>
      <c r="C1836" s="119" t="s">
        <v>152</v>
      </c>
      <c r="E1836" s="373" t="s">
        <v>305</v>
      </c>
      <c r="F1836" s="309"/>
      <c r="G1836" s="309"/>
      <c r="H1836" s="309"/>
      <c r="I1836" s="309"/>
      <c r="J1836" s="309"/>
      <c r="K1836" s="309"/>
      <c r="L1836" s="309"/>
      <c r="M1836" s="309"/>
      <c r="N1836" s="309"/>
      <c r="O1836" s="309"/>
      <c r="P1836" s="309"/>
      <c r="Q1836" s="360"/>
      <c r="R1836" s="361"/>
      <c r="S1836" s="361"/>
      <c r="T1836" s="361"/>
      <c r="U1836" s="361"/>
      <c r="V1836" s="361"/>
      <c r="W1836" s="361"/>
      <c r="X1836" s="361"/>
      <c r="Y1836" s="361"/>
      <c r="Z1836" s="361"/>
      <c r="AA1836" s="361"/>
      <c r="AB1836" s="361"/>
      <c r="AC1836" s="361"/>
      <c r="AD1836" s="361"/>
      <c r="AE1836" s="361"/>
      <c r="AF1836" s="361"/>
      <c r="AG1836" s="361"/>
      <c r="AH1836" s="361"/>
      <c r="AI1836" s="361"/>
    </row>
    <row r="1837" spans="2:36" outlineLevel="1" x14ac:dyDescent="0.2">
      <c r="C1837" s="119" t="s">
        <v>152</v>
      </c>
      <c r="D1837" s="329"/>
      <c r="E1837" s="329"/>
      <c r="F1837" s="329" t="s">
        <v>306</v>
      </c>
      <c r="G1837" s="329"/>
      <c r="H1837" s="329"/>
      <c r="I1837" s="330"/>
      <c r="J1837" s="330"/>
      <c r="K1837" s="330"/>
      <c r="L1837" s="330"/>
      <c r="M1837" s="330"/>
      <c r="N1837" s="330"/>
      <c r="O1837" s="330"/>
      <c r="P1837" s="330"/>
      <c r="Q1837" s="16" t="s">
        <v>110</v>
      </c>
      <c r="R1837" s="374">
        <v>0</v>
      </c>
      <c r="S1837" s="375">
        <v>0</v>
      </c>
      <c r="T1837" s="375">
        <v>0</v>
      </c>
      <c r="U1837" s="376">
        <v>0</v>
      </c>
      <c r="V1837" s="376">
        <v>0</v>
      </c>
      <c r="W1837" s="377">
        <v>0</v>
      </c>
      <c r="X1837" s="375">
        <v>0</v>
      </c>
      <c r="Y1837" s="375">
        <v>0</v>
      </c>
      <c r="Z1837" s="376">
        <v>0</v>
      </c>
      <c r="AA1837" s="375">
        <v>0</v>
      </c>
      <c r="AB1837" s="378">
        <v>0</v>
      </c>
      <c r="AC1837" s="378">
        <v>0</v>
      </c>
      <c r="AD1837" s="378">
        <v>0</v>
      </c>
      <c r="AE1837" s="378">
        <v>0</v>
      </c>
      <c r="AF1837" s="378">
        <v>0</v>
      </c>
      <c r="AG1837" s="378">
        <v>0</v>
      </c>
      <c r="AH1837" s="379">
        <v>0</v>
      </c>
      <c r="AI1837" s="379">
        <v>0</v>
      </c>
      <c r="AJ1837" s="14"/>
    </row>
    <row r="1838" spans="2:36" outlineLevel="1" x14ac:dyDescent="0.2">
      <c r="C1838" s="119" t="s">
        <v>152</v>
      </c>
      <c r="D1838" s="329"/>
      <c r="E1838" s="329"/>
      <c r="F1838" s="329" t="s">
        <v>307</v>
      </c>
      <c r="G1838" s="329"/>
      <c r="H1838" s="329"/>
      <c r="I1838" s="330"/>
      <c r="J1838" s="330"/>
      <c r="K1838" s="330"/>
      <c r="L1838" s="330"/>
      <c r="M1838" s="330"/>
      <c r="N1838" s="330"/>
      <c r="O1838" s="330"/>
      <c r="P1838" s="330"/>
      <c r="Q1838" s="16" t="s">
        <v>110</v>
      </c>
      <c r="R1838" s="380"/>
      <c r="S1838" s="381"/>
      <c r="T1838" s="381"/>
      <c r="U1838" s="382"/>
      <c r="V1838" s="382"/>
      <c r="W1838" s="383"/>
      <c r="X1838" s="381"/>
      <c r="Y1838" s="381"/>
      <c r="Z1838" s="382"/>
      <c r="AA1838" s="381"/>
      <c r="AB1838" s="329"/>
      <c r="AC1838" s="329"/>
      <c r="AD1838" s="329"/>
      <c r="AE1838" s="329"/>
      <c r="AF1838" s="329"/>
      <c r="AG1838" s="329"/>
      <c r="AH1838" s="384"/>
      <c r="AI1838" s="384"/>
      <c r="AJ1838" s="14"/>
    </row>
    <row r="1839" spans="2:36" outlineLevel="1" x14ac:dyDescent="0.2">
      <c r="C1839" s="119" t="s">
        <v>152</v>
      </c>
      <c r="D1839" s="329"/>
      <c r="E1839" s="329"/>
      <c r="F1839" s="329" t="s">
        <v>308</v>
      </c>
      <c r="G1839" s="329"/>
      <c r="H1839" s="329"/>
      <c r="I1839" s="330"/>
      <c r="J1839" s="330"/>
      <c r="K1839" s="330"/>
      <c r="L1839" s="330"/>
      <c r="M1839" s="330"/>
      <c r="N1839" s="330"/>
      <c r="O1839" s="330"/>
      <c r="P1839" s="330"/>
      <c r="Q1839" s="16" t="s">
        <v>110</v>
      </c>
      <c r="R1839" s="380"/>
      <c r="S1839" s="381"/>
      <c r="T1839" s="381"/>
      <c r="U1839" s="382"/>
      <c r="V1839" s="382"/>
      <c r="W1839" s="383"/>
      <c r="X1839" s="381"/>
      <c r="Y1839" s="381"/>
      <c r="Z1839" s="382"/>
      <c r="AA1839" s="381"/>
      <c r="AB1839" s="329"/>
      <c r="AC1839" s="329"/>
      <c r="AD1839" s="329"/>
      <c r="AE1839" s="329"/>
      <c r="AF1839" s="329"/>
      <c r="AG1839" s="329"/>
      <c r="AH1839" s="384"/>
      <c r="AI1839" s="384"/>
      <c r="AJ1839" s="14"/>
    </row>
    <row r="1840" spans="2:36" outlineLevel="1" x14ac:dyDescent="0.2">
      <c r="C1840" s="119" t="s">
        <v>152</v>
      </c>
      <c r="D1840" s="329"/>
      <c r="E1840" s="329"/>
      <c r="F1840" s="329" t="s">
        <v>309</v>
      </c>
      <c r="G1840" s="329"/>
      <c r="H1840" s="329"/>
      <c r="I1840" s="330"/>
      <c r="J1840" s="330"/>
      <c r="K1840" s="330"/>
      <c r="L1840" s="330"/>
      <c r="M1840" s="330"/>
      <c r="N1840" s="330"/>
      <c r="O1840" s="330"/>
      <c r="P1840" s="330"/>
      <c r="Q1840" s="16" t="s">
        <v>110</v>
      </c>
      <c r="R1840" s="385"/>
      <c r="S1840" s="386"/>
      <c r="T1840" s="386"/>
      <c r="U1840" s="387"/>
      <c r="V1840" s="387"/>
      <c r="W1840" s="388"/>
      <c r="X1840" s="386"/>
      <c r="Y1840" s="386"/>
      <c r="Z1840" s="387"/>
      <c r="AA1840" s="386"/>
      <c r="AB1840" s="333"/>
      <c r="AC1840" s="333"/>
      <c r="AD1840" s="333"/>
      <c r="AE1840" s="333"/>
      <c r="AF1840" s="333"/>
      <c r="AG1840" s="333"/>
      <c r="AH1840" s="389"/>
      <c r="AI1840" s="389"/>
      <c r="AJ1840" s="14"/>
    </row>
    <row r="1841" spans="2:36" outlineLevel="1" x14ac:dyDescent="0.2">
      <c r="C1841" s="119" t="s">
        <v>152</v>
      </c>
      <c r="D1841" s="329"/>
      <c r="E1841" s="329"/>
      <c r="F1841" s="364" t="s">
        <v>310</v>
      </c>
      <c r="G1841" s="364"/>
      <c r="H1841" s="364"/>
      <c r="I1841" s="365"/>
      <c r="J1841" s="365"/>
      <c r="K1841" s="365"/>
      <c r="L1841" s="365"/>
      <c r="M1841" s="365"/>
      <c r="N1841" s="365"/>
      <c r="O1841" s="365"/>
      <c r="P1841" s="365"/>
      <c r="Q1841" s="366" t="s">
        <v>110</v>
      </c>
      <c r="R1841" s="390">
        <v>0</v>
      </c>
      <c r="S1841" s="391">
        <v>0</v>
      </c>
      <c r="T1841" s="391">
        <v>0</v>
      </c>
      <c r="U1841" s="390">
        <v>0</v>
      </c>
      <c r="V1841" s="390">
        <v>0</v>
      </c>
      <c r="W1841" s="390">
        <v>0</v>
      </c>
      <c r="X1841" s="391">
        <v>0</v>
      </c>
      <c r="Y1841" s="391">
        <v>0</v>
      </c>
      <c r="Z1841" s="390">
        <v>0</v>
      </c>
      <c r="AA1841" s="391">
        <v>0</v>
      </c>
      <c r="AB1841" s="391">
        <v>0</v>
      </c>
      <c r="AC1841" s="391">
        <v>0</v>
      </c>
      <c r="AD1841" s="391">
        <v>0</v>
      </c>
      <c r="AE1841" s="391">
        <v>0</v>
      </c>
      <c r="AF1841" s="391">
        <v>0</v>
      </c>
      <c r="AG1841" s="391">
        <v>0</v>
      </c>
      <c r="AH1841" s="391">
        <v>0</v>
      </c>
      <c r="AI1841" s="391">
        <v>0</v>
      </c>
      <c r="AJ1841" s="14"/>
    </row>
    <row r="1842" spans="2:36" outlineLevel="1" x14ac:dyDescent="0.2">
      <c r="C1842" s="119" t="s">
        <v>152</v>
      </c>
      <c r="D1842" s="329"/>
      <c r="E1842" s="329"/>
      <c r="F1842" s="329"/>
      <c r="G1842" s="329"/>
      <c r="H1842" s="329"/>
      <c r="I1842" s="330"/>
      <c r="J1842" s="330"/>
      <c r="K1842" s="330"/>
      <c r="L1842" s="330"/>
      <c r="M1842" s="330"/>
      <c r="N1842" s="330"/>
      <c r="O1842" s="330"/>
      <c r="P1842" s="330"/>
      <c r="Q1842" s="330"/>
      <c r="R1842" s="330"/>
      <c r="S1842" s="329"/>
      <c r="T1842" s="329"/>
      <c r="U1842" s="330"/>
      <c r="V1842" s="330"/>
      <c r="W1842" s="330"/>
      <c r="X1842" s="329"/>
      <c r="Y1842" s="329"/>
      <c r="Z1842" s="330"/>
      <c r="AA1842" s="329"/>
      <c r="AB1842" s="329"/>
      <c r="AC1842" s="329"/>
      <c r="AD1842" s="329"/>
      <c r="AE1842" s="329"/>
      <c r="AF1842" s="329"/>
      <c r="AG1842" s="329"/>
      <c r="AH1842" s="329"/>
      <c r="AI1842" s="329"/>
      <c r="AJ1842" s="14"/>
    </row>
    <row r="1843" spans="2:36" outlineLevel="1" x14ac:dyDescent="0.2">
      <c r="C1843" s="119" t="s">
        <v>152</v>
      </c>
      <c r="D1843" s="329"/>
      <c r="E1843" s="328" t="s">
        <v>311</v>
      </c>
      <c r="F1843" s="329"/>
      <c r="G1843" s="329"/>
      <c r="H1843" s="329"/>
      <c r="I1843" s="330"/>
      <c r="J1843" s="330"/>
      <c r="K1843" s="330"/>
      <c r="L1843" s="330"/>
      <c r="M1843" s="330"/>
      <c r="N1843" s="330"/>
      <c r="O1843" s="330"/>
      <c r="P1843" s="330"/>
      <c r="Q1843" s="330"/>
      <c r="R1843" s="330"/>
      <c r="S1843" s="329"/>
      <c r="T1843" s="329"/>
      <c r="U1843" s="330"/>
      <c r="V1843" s="330"/>
      <c r="W1843" s="330"/>
      <c r="X1843" s="329"/>
      <c r="Y1843" s="329"/>
      <c r="Z1843" s="330"/>
      <c r="AA1843" s="329"/>
      <c r="AB1843" s="329"/>
      <c r="AC1843" s="329"/>
      <c r="AD1843" s="329"/>
      <c r="AE1843" s="329"/>
      <c r="AF1843" s="329"/>
      <c r="AG1843" s="329"/>
      <c r="AH1843" s="329"/>
      <c r="AI1843" s="329"/>
      <c r="AJ1843" s="14"/>
    </row>
    <row r="1844" spans="2:36" outlineLevel="1" x14ac:dyDescent="0.2">
      <c r="C1844" s="119" t="s">
        <v>152</v>
      </c>
      <c r="D1844" s="329"/>
      <c r="E1844" s="329"/>
      <c r="F1844" s="329" t="s">
        <v>312</v>
      </c>
      <c r="G1844" s="329"/>
      <c r="H1844" s="329"/>
      <c r="I1844" s="330"/>
      <c r="J1844" s="330"/>
      <c r="K1844" s="330"/>
      <c r="L1844" s="330"/>
      <c r="M1844" s="330"/>
      <c r="N1844" s="330"/>
      <c r="O1844" s="330"/>
      <c r="P1844" s="330"/>
      <c r="Q1844" s="16" t="s">
        <v>110</v>
      </c>
      <c r="R1844" s="392">
        <v>0</v>
      </c>
      <c r="S1844" s="393">
        <v>0</v>
      </c>
      <c r="T1844" s="393">
        <v>0</v>
      </c>
      <c r="U1844" s="394">
        <v>0</v>
      </c>
      <c r="V1844" s="394">
        <v>0</v>
      </c>
      <c r="W1844" s="395">
        <v>0</v>
      </c>
      <c r="X1844" s="393">
        <v>0</v>
      </c>
      <c r="Y1844" s="393">
        <v>0</v>
      </c>
      <c r="Z1844" s="394">
        <v>0</v>
      </c>
      <c r="AA1844" s="393">
        <v>0</v>
      </c>
      <c r="AB1844" s="396">
        <v>0</v>
      </c>
      <c r="AC1844" s="396">
        <v>0</v>
      </c>
      <c r="AD1844" s="396">
        <v>0</v>
      </c>
      <c r="AE1844" s="396">
        <v>0</v>
      </c>
      <c r="AF1844" s="396">
        <v>0</v>
      </c>
      <c r="AG1844" s="396">
        <v>0</v>
      </c>
      <c r="AH1844" s="397">
        <v>0</v>
      </c>
      <c r="AI1844" s="397">
        <v>0</v>
      </c>
      <c r="AJ1844" s="14"/>
    </row>
    <row r="1845" spans="2:36" outlineLevel="1" x14ac:dyDescent="0.2">
      <c r="C1845" s="119" t="s">
        <v>152</v>
      </c>
      <c r="D1845" s="329"/>
      <c r="E1845" s="329"/>
      <c r="F1845" s="329" t="s">
        <v>313</v>
      </c>
      <c r="G1845" s="329"/>
      <c r="H1845" s="329"/>
      <c r="I1845" s="330"/>
      <c r="J1845" s="330"/>
      <c r="K1845" s="330"/>
      <c r="L1845" s="330"/>
      <c r="M1845" s="330"/>
      <c r="N1845" s="330"/>
      <c r="O1845" s="330"/>
      <c r="P1845" s="330"/>
      <c r="Q1845" s="16" t="s">
        <v>110</v>
      </c>
      <c r="R1845" s="380"/>
      <c r="S1845" s="381"/>
      <c r="T1845" s="381"/>
      <c r="U1845" s="382"/>
      <c r="V1845" s="382"/>
      <c r="W1845" s="383"/>
      <c r="X1845" s="381"/>
      <c r="Y1845" s="381"/>
      <c r="Z1845" s="382"/>
      <c r="AA1845" s="381"/>
      <c r="AB1845" s="329"/>
      <c r="AC1845" s="329"/>
      <c r="AD1845" s="329"/>
      <c r="AE1845" s="329"/>
      <c r="AF1845" s="329"/>
      <c r="AG1845" s="329"/>
      <c r="AH1845" s="384"/>
      <c r="AI1845" s="384"/>
      <c r="AJ1845" s="14"/>
    </row>
    <row r="1846" spans="2:36" outlineLevel="1" x14ac:dyDescent="0.2">
      <c r="C1846" s="119" t="s">
        <v>152</v>
      </c>
      <c r="D1846" s="329"/>
      <c r="E1846" s="329"/>
      <c r="F1846" s="329" t="s">
        <v>314</v>
      </c>
      <c r="G1846" s="329"/>
      <c r="H1846" s="329"/>
      <c r="I1846" s="330"/>
      <c r="J1846" s="330"/>
      <c r="K1846" s="330"/>
      <c r="L1846" s="330"/>
      <c r="M1846" s="330"/>
      <c r="N1846" s="330"/>
      <c r="O1846" s="330"/>
      <c r="P1846" s="330"/>
      <c r="Q1846" s="16" t="s">
        <v>110</v>
      </c>
      <c r="R1846" s="398">
        <v>0</v>
      </c>
      <c r="S1846" s="399">
        <v>0</v>
      </c>
      <c r="T1846" s="399">
        <v>0</v>
      </c>
      <c r="U1846" s="400">
        <v>0</v>
      </c>
      <c r="V1846" s="400">
        <v>0</v>
      </c>
      <c r="W1846" s="401">
        <v>0</v>
      </c>
      <c r="X1846" s="399">
        <v>0</v>
      </c>
      <c r="Y1846" s="399">
        <v>0</v>
      </c>
      <c r="Z1846" s="400">
        <v>0</v>
      </c>
      <c r="AA1846" s="399">
        <v>0</v>
      </c>
      <c r="AB1846" s="339">
        <v>0</v>
      </c>
      <c r="AC1846" s="339">
        <v>0</v>
      </c>
      <c r="AD1846" s="339">
        <v>0</v>
      </c>
      <c r="AE1846" s="339">
        <v>0</v>
      </c>
      <c r="AF1846" s="339">
        <v>0</v>
      </c>
      <c r="AG1846" s="339">
        <v>0</v>
      </c>
      <c r="AH1846" s="402">
        <v>0</v>
      </c>
      <c r="AI1846" s="402">
        <v>0</v>
      </c>
      <c r="AJ1846" s="14"/>
    </row>
    <row r="1847" spans="2:36" outlineLevel="1" x14ac:dyDescent="0.2">
      <c r="C1847" s="119" t="s">
        <v>152</v>
      </c>
      <c r="D1847" s="329"/>
      <c r="E1847" s="329"/>
      <c r="F1847" s="329" t="s">
        <v>315</v>
      </c>
      <c r="G1847" s="329"/>
      <c r="H1847" s="329"/>
      <c r="I1847" s="330"/>
      <c r="J1847" s="330"/>
      <c r="K1847" s="330"/>
      <c r="L1847" s="330"/>
      <c r="M1847" s="330"/>
      <c r="N1847" s="330"/>
      <c r="O1847" s="330"/>
      <c r="P1847" s="330"/>
      <c r="Q1847" s="16" t="s">
        <v>110</v>
      </c>
      <c r="R1847" s="304">
        <v>0</v>
      </c>
      <c r="S1847" s="305">
        <v>0</v>
      </c>
      <c r="T1847" s="305">
        <v>0</v>
      </c>
      <c r="U1847" s="305">
        <v>0</v>
      </c>
      <c r="V1847" s="305">
        <v>0</v>
      </c>
      <c r="W1847" s="306">
        <v>0</v>
      </c>
      <c r="X1847" s="305">
        <v>0</v>
      </c>
      <c r="Y1847" s="305">
        <v>0</v>
      </c>
      <c r="Z1847" s="305">
        <v>0</v>
      </c>
      <c r="AA1847" s="305">
        <v>0</v>
      </c>
      <c r="AB1847" s="307">
        <v>0</v>
      </c>
      <c r="AC1847" s="307">
        <v>0</v>
      </c>
      <c r="AD1847" s="307">
        <v>0</v>
      </c>
      <c r="AE1847" s="307">
        <v>0</v>
      </c>
      <c r="AF1847" s="307">
        <v>0</v>
      </c>
      <c r="AG1847" s="307">
        <v>0</v>
      </c>
      <c r="AH1847" s="362">
        <v>0</v>
      </c>
      <c r="AI1847" s="362">
        <v>0</v>
      </c>
      <c r="AJ1847" s="14"/>
    </row>
    <row r="1848" spans="2:36" outlineLevel="1" x14ac:dyDescent="0.2">
      <c r="C1848" s="119" t="s">
        <v>152</v>
      </c>
      <c r="D1848" s="329"/>
      <c r="E1848" s="329"/>
      <c r="F1848" s="364" t="s">
        <v>316</v>
      </c>
      <c r="G1848" s="364"/>
      <c r="H1848" s="364"/>
      <c r="I1848" s="365"/>
      <c r="J1848" s="365"/>
      <c r="K1848" s="365"/>
      <c r="L1848" s="365"/>
      <c r="M1848" s="365"/>
      <c r="N1848" s="365"/>
      <c r="O1848" s="365"/>
      <c r="P1848" s="365"/>
      <c r="Q1848" s="366" t="s">
        <v>110</v>
      </c>
      <c r="R1848" s="390">
        <v>0</v>
      </c>
      <c r="S1848" s="390">
        <v>0</v>
      </c>
      <c r="T1848" s="390">
        <v>0</v>
      </c>
      <c r="U1848" s="390">
        <v>0</v>
      </c>
      <c r="V1848" s="390">
        <v>0</v>
      </c>
      <c r="W1848" s="390">
        <v>0</v>
      </c>
      <c r="X1848" s="390">
        <v>0</v>
      </c>
      <c r="Y1848" s="390">
        <v>0</v>
      </c>
      <c r="Z1848" s="390">
        <v>0</v>
      </c>
      <c r="AA1848" s="390">
        <v>0</v>
      </c>
      <c r="AB1848" s="390">
        <v>0</v>
      </c>
      <c r="AC1848" s="390">
        <v>0</v>
      </c>
      <c r="AD1848" s="390">
        <v>0</v>
      </c>
      <c r="AE1848" s="390">
        <v>0</v>
      </c>
      <c r="AF1848" s="390">
        <v>0</v>
      </c>
      <c r="AG1848" s="390">
        <v>0</v>
      </c>
      <c r="AH1848" s="390">
        <v>0</v>
      </c>
      <c r="AI1848" s="390">
        <v>0</v>
      </c>
      <c r="AJ1848" s="14"/>
    </row>
    <row r="1849" spans="2:36" outlineLevel="1" x14ac:dyDescent="0.2">
      <c r="C1849" s="119" t="s">
        <v>152</v>
      </c>
      <c r="D1849" s="329"/>
      <c r="E1849" s="329"/>
      <c r="F1849" s="329"/>
      <c r="G1849" s="329"/>
      <c r="H1849" s="329"/>
      <c r="I1849" s="330"/>
      <c r="J1849" s="330"/>
      <c r="K1849" s="330"/>
      <c r="L1849" s="330"/>
      <c r="M1849" s="330"/>
      <c r="N1849" s="330"/>
      <c r="O1849" s="330"/>
      <c r="P1849" s="330"/>
      <c r="Q1849" s="330"/>
      <c r="R1849" s="330"/>
      <c r="S1849" s="329"/>
      <c r="T1849" s="329"/>
      <c r="U1849" s="330"/>
      <c r="V1849" s="330"/>
      <c r="W1849" s="330"/>
      <c r="X1849" s="329"/>
      <c r="Y1849" s="329"/>
      <c r="Z1849" s="330"/>
      <c r="AA1849" s="329"/>
      <c r="AB1849" s="329"/>
      <c r="AC1849" s="329"/>
      <c r="AD1849" s="329"/>
      <c r="AE1849" s="329"/>
      <c r="AF1849" s="329"/>
      <c r="AG1849" s="329"/>
      <c r="AH1849" s="329"/>
      <c r="AI1849" s="329"/>
      <c r="AJ1849" s="14"/>
    </row>
    <row r="1850" spans="2:36" s="310" customFormat="1" outlineLevel="1" x14ac:dyDescent="0.2">
      <c r="C1850" s="119" t="s">
        <v>152</v>
      </c>
      <c r="E1850" s="328" t="s">
        <v>317</v>
      </c>
      <c r="F1850" s="259"/>
      <c r="G1850" s="329"/>
      <c r="H1850" s="329"/>
      <c r="I1850" s="330"/>
      <c r="J1850" s="330"/>
      <c r="K1850" s="330"/>
      <c r="L1850" s="330"/>
      <c r="M1850" s="330"/>
      <c r="N1850" s="330"/>
      <c r="O1850" s="330"/>
      <c r="P1850" s="330"/>
      <c r="Q1850" s="16" t="s">
        <v>110</v>
      </c>
      <c r="R1850" s="340">
        <v>0</v>
      </c>
      <c r="S1850" s="341">
        <v>0</v>
      </c>
      <c r="T1850" s="341">
        <v>0</v>
      </c>
      <c r="U1850" s="341">
        <v>0</v>
      </c>
      <c r="V1850" s="341">
        <v>0</v>
      </c>
      <c r="W1850" s="342">
        <v>0</v>
      </c>
      <c r="X1850" s="341">
        <v>0</v>
      </c>
      <c r="Y1850" s="341">
        <v>0</v>
      </c>
      <c r="Z1850" s="341">
        <v>0</v>
      </c>
      <c r="AA1850" s="341">
        <v>0</v>
      </c>
      <c r="AB1850" s="343">
        <v>0</v>
      </c>
      <c r="AC1850" s="343">
        <v>0</v>
      </c>
      <c r="AD1850" s="343">
        <v>0</v>
      </c>
      <c r="AE1850" s="343">
        <v>0</v>
      </c>
      <c r="AF1850" s="343">
        <v>0</v>
      </c>
      <c r="AG1850" s="343">
        <v>0</v>
      </c>
      <c r="AH1850" s="344">
        <v>0</v>
      </c>
      <c r="AI1850" s="344">
        <v>0</v>
      </c>
      <c r="AJ1850" s="403"/>
    </row>
    <row r="1851" spans="2:36" outlineLevel="1" x14ac:dyDescent="0.2">
      <c r="C1851" s="119" t="s">
        <v>152</v>
      </c>
      <c r="D1851" s="259"/>
      <c r="E1851" s="259"/>
      <c r="G1851" s="259"/>
      <c r="H1851" s="259"/>
      <c r="I1851" s="16"/>
      <c r="J1851" s="16"/>
      <c r="K1851" s="16"/>
      <c r="L1851" s="16"/>
      <c r="M1851" s="16"/>
      <c r="N1851" s="16"/>
      <c r="O1851" s="16"/>
      <c r="P1851" s="16"/>
      <c r="Q1851" s="16"/>
      <c r="R1851" s="16"/>
      <c r="S1851" s="259"/>
      <c r="T1851" s="259"/>
      <c r="U1851" s="16"/>
      <c r="V1851" s="16"/>
      <c r="W1851" s="16"/>
      <c r="X1851" s="259"/>
      <c r="Y1851" s="259"/>
      <c r="Z1851" s="16"/>
      <c r="AA1851" s="259"/>
      <c r="AB1851" s="259"/>
      <c r="AC1851" s="259"/>
      <c r="AD1851" s="259"/>
      <c r="AE1851" s="259"/>
      <c r="AF1851" s="259"/>
      <c r="AG1851" s="259"/>
      <c r="AH1851" s="259"/>
      <c r="AI1851" s="259"/>
      <c r="AJ1851" s="14"/>
    </row>
    <row r="1852" spans="2:36" s="11" customFormat="1" outlineLevel="1" x14ac:dyDescent="0.2">
      <c r="B1852" s="310"/>
      <c r="C1852" s="119" t="s">
        <v>152</v>
      </c>
      <c r="E1852" s="120" t="s">
        <v>318</v>
      </c>
      <c r="F1852" s="121"/>
      <c r="G1852" s="121"/>
      <c r="H1852" s="121"/>
      <c r="I1852" s="121"/>
      <c r="J1852" s="121"/>
      <c r="K1852" s="121"/>
      <c r="L1852" s="121"/>
      <c r="M1852" s="121"/>
      <c r="N1852" s="121"/>
      <c r="O1852" s="121"/>
      <c r="P1852" s="121"/>
      <c r="Q1852" s="122"/>
      <c r="R1852" s="123"/>
      <c r="S1852" s="123"/>
      <c r="T1852" s="123"/>
      <c r="U1852" s="123"/>
      <c r="V1852" s="123"/>
      <c r="W1852" s="123"/>
      <c r="X1852" s="123"/>
      <c r="Y1852" s="123"/>
      <c r="Z1852" s="123"/>
      <c r="AA1852" s="123"/>
      <c r="AB1852" s="123"/>
      <c r="AC1852" s="123"/>
      <c r="AD1852" s="123"/>
      <c r="AE1852" s="123"/>
      <c r="AF1852" s="123"/>
      <c r="AG1852" s="123"/>
      <c r="AH1852" s="123"/>
      <c r="AI1852" s="123"/>
    </row>
    <row r="1853" spans="2:36" outlineLevel="1" x14ac:dyDescent="0.2">
      <c r="C1853" s="119" t="s">
        <v>152</v>
      </c>
      <c r="D1853" s="259"/>
      <c r="E1853" s="259"/>
      <c r="F1853" s="259"/>
      <c r="G1853" s="259"/>
      <c r="H1853" s="259"/>
      <c r="I1853" s="16"/>
      <c r="J1853" s="16"/>
      <c r="K1853" s="16"/>
      <c r="L1853" s="16"/>
      <c r="M1853" s="16"/>
      <c r="N1853" s="16"/>
      <c r="O1853" s="16"/>
      <c r="P1853" s="16"/>
      <c r="Q1853" s="16"/>
      <c r="R1853" s="16"/>
      <c r="S1853" s="259"/>
      <c r="T1853" s="259"/>
      <c r="U1853" s="16"/>
      <c r="V1853" s="16"/>
      <c r="W1853" s="16"/>
      <c r="X1853" s="259"/>
      <c r="Y1853" s="259"/>
      <c r="Z1853" s="16"/>
      <c r="AA1853" s="259"/>
      <c r="AB1853" s="259"/>
      <c r="AC1853" s="259"/>
      <c r="AD1853" s="259"/>
      <c r="AE1853" s="259"/>
      <c r="AF1853" s="259"/>
      <c r="AG1853" s="259"/>
      <c r="AH1853" s="259"/>
      <c r="AI1853" s="259"/>
      <c r="AJ1853" s="14"/>
    </row>
    <row r="1854" spans="2:36" outlineLevel="1" x14ac:dyDescent="0.2">
      <c r="C1854" s="119" t="s">
        <v>152</v>
      </c>
      <c r="D1854" s="259"/>
      <c r="E1854" s="373" t="s">
        <v>319</v>
      </c>
      <c r="F1854" s="259"/>
      <c r="G1854" s="259"/>
      <c r="H1854" s="259"/>
      <c r="I1854" s="16"/>
      <c r="J1854" s="16"/>
      <c r="K1854" s="16"/>
      <c r="L1854" s="16"/>
      <c r="M1854" s="16"/>
      <c r="N1854" s="16"/>
      <c r="O1854" s="16"/>
      <c r="P1854" s="16"/>
      <c r="Q1854" s="16" t="s">
        <v>110</v>
      </c>
      <c r="R1854" s="340">
        <v>0</v>
      </c>
      <c r="S1854" s="341">
        <v>0</v>
      </c>
      <c r="T1854" s="341">
        <v>0</v>
      </c>
      <c r="U1854" s="341">
        <v>0</v>
      </c>
      <c r="V1854" s="341">
        <v>0</v>
      </c>
      <c r="W1854" s="342">
        <v>0</v>
      </c>
      <c r="X1854" s="341">
        <v>0</v>
      </c>
      <c r="Y1854" s="341">
        <v>0</v>
      </c>
      <c r="Z1854" s="341">
        <v>0</v>
      </c>
      <c r="AA1854" s="341">
        <v>0</v>
      </c>
      <c r="AB1854" s="343">
        <v>0</v>
      </c>
      <c r="AC1854" s="343">
        <v>0</v>
      </c>
      <c r="AD1854" s="343">
        <v>0</v>
      </c>
      <c r="AE1854" s="343">
        <v>0</v>
      </c>
      <c r="AF1854" s="343">
        <v>0</v>
      </c>
      <c r="AG1854" s="343">
        <v>0</v>
      </c>
      <c r="AH1854" s="344">
        <v>0</v>
      </c>
      <c r="AI1854" s="344">
        <v>0</v>
      </c>
      <c r="AJ1854" s="14"/>
    </row>
    <row r="1855" spans="2:36" outlineLevel="1" x14ac:dyDescent="0.2">
      <c r="C1855" s="119" t="s">
        <v>152</v>
      </c>
      <c r="D1855" s="259"/>
      <c r="E1855" s="373"/>
      <c r="F1855" s="259"/>
      <c r="G1855" s="259"/>
      <c r="H1855" s="259"/>
      <c r="I1855" s="16"/>
      <c r="J1855" s="16"/>
      <c r="K1855" s="16"/>
      <c r="L1855" s="16"/>
      <c r="M1855" s="16"/>
      <c r="N1855" s="16"/>
      <c r="O1855" s="16"/>
      <c r="P1855" s="16"/>
      <c r="Q1855" s="16"/>
      <c r="R1855" s="16"/>
      <c r="S1855" s="259"/>
      <c r="T1855" s="259"/>
      <c r="U1855" s="16"/>
      <c r="V1855" s="16"/>
      <c r="W1855" s="16"/>
      <c r="X1855" s="259"/>
      <c r="Y1855" s="259"/>
      <c r="Z1855" s="16"/>
      <c r="AA1855" s="259"/>
      <c r="AB1855" s="259"/>
      <c r="AC1855" s="259"/>
      <c r="AD1855" s="259"/>
      <c r="AE1855" s="259"/>
      <c r="AF1855" s="259"/>
      <c r="AG1855" s="259"/>
      <c r="AH1855" s="259"/>
      <c r="AI1855" s="259"/>
      <c r="AJ1855" s="14"/>
    </row>
    <row r="1856" spans="2:36" s="310" customFormat="1" outlineLevel="1" x14ac:dyDescent="0.2">
      <c r="C1856" s="119" t="s">
        <v>152</v>
      </c>
      <c r="D1856" s="329"/>
      <c r="E1856" s="328" t="s">
        <v>320</v>
      </c>
      <c r="F1856" s="329"/>
      <c r="G1856" s="329"/>
      <c r="H1856" s="329"/>
      <c r="I1856" s="330"/>
      <c r="J1856" s="330"/>
      <c r="K1856" s="330"/>
      <c r="L1856" s="330"/>
      <c r="M1856" s="330"/>
      <c r="N1856" s="330"/>
      <c r="O1856" s="330"/>
      <c r="P1856" s="330"/>
      <c r="Q1856" s="16" t="s">
        <v>110</v>
      </c>
      <c r="R1856" s="404">
        <v>0</v>
      </c>
      <c r="S1856" s="405">
        <v>0</v>
      </c>
      <c r="T1856" s="405">
        <v>0</v>
      </c>
      <c r="U1856" s="405">
        <v>0</v>
      </c>
      <c r="V1856" s="405">
        <v>0</v>
      </c>
      <c r="W1856" s="405">
        <v>0</v>
      </c>
      <c r="X1856" s="405">
        <v>0</v>
      </c>
      <c r="Y1856" s="405">
        <v>0</v>
      </c>
      <c r="Z1856" s="405">
        <v>0</v>
      </c>
      <c r="AA1856" s="405">
        <v>0</v>
      </c>
      <c r="AB1856" s="405">
        <v>0</v>
      </c>
      <c r="AC1856" s="405">
        <v>0</v>
      </c>
      <c r="AD1856" s="405">
        <v>0</v>
      </c>
      <c r="AE1856" s="405">
        <v>0</v>
      </c>
      <c r="AF1856" s="405">
        <v>0</v>
      </c>
      <c r="AG1856" s="405">
        <v>0</v>
      </c>
      <c r="AH1856" s="406">
        <v>0</v>
      </c>
      <c r="AI1856" s="406">
        <v>0</v>
      </c>
      <c r="AJ1856" s="403"/>
    </row>
    <row r="1857" spans="2:36" s="310" customFormat="1" outlineLevel="1" x14ac:dyDescent="0.2">
      <c r="D1857" s="329"/>
      <c r="E1857" s="329"/>
      <c r="F1857" s="329"/>
      <c r="G1857" s="329"/>
      <c r="H1857" s="329"/>
      <c r="I1857" s="330"/>
      <c r="J1857" s="330"/>
      <c r="K1857" s="330"/>
      <c r="L1857" s="330"/>
      <c r="M1857" s="330"/>
      <c r="N1857" s="330"/>
      <c r="O1857" s="330"/>
      <c r="P1857" s="330"/>
      <c r="Q1857" s="330"/>
      <c r="R1857" s="330"/>
      <c r="S1857" s="329"/>
      <c r="T1857" s="329"/>
      <c r="U1857" s="330"/>
      <c r="V1857" s="330"/>
      <c r="W1857" s="330"/>
      <c r="X1857" s="329"/>
      <c r="Y1857" s="329"/>
      <c r="Z1857" s="330"/>
      <c r="AA1857" s="329"/>
      <c r="AB1857" s="329"/>
      <c r="AC1857" s="329"/>
      <c r="AD1857" s="329"/>
      <c r="AE1857" s="329"/>
      <c r="AF1857" s="329"/>
      <c r="AG1857" s="329"/>
      <c r="AH1857" s="329"/>
      <c r="AI1857" s="329"/>
      <c r="AJ1857" s="403"/>
    </row>
    <row r="1858" spans="2:36" x14ac:dyDescent="0.2">
      <c r="C1858" s="116" t="s">
        <v>152</v>
      </c>
      <c r="D1858" s="67" t="s">
        <v>152</v>
      </c>
      <c r="E1858" s="67"/>
      <c r="F1858" s="67"/>
      <c r="G1858" s="67" t="s">
        <v>298</v>
      </c>
      <c r="H1858" s="102"/>
      <c r="I1858" s="67"/>
      <c r="J1858" s="67"/>
      <c r="K1858" s="102"/>
      <c r="L1858" s="67"/>
      <c r="M1858" s="67"/>
      <c r="N1858" s="67"/>
      <c r="O1858" s="67"/>
      <c r="P1858" s="67"/>
      <c r="Q1858" s="117" t="s">
        <v>110</v>
      </c>
      <c r="R1858" s="118">
        <v>0</v>
      </c>
      <c r="S1858" s="118">
        <v>0</v>
      </c>
      <c r="T1858" s="118">
        <v>0</v>
      </c>
      <c r="U1858" s="118">
        <v>0</v>
      </c>
      <c r="V1858" s="118">
        <v>0</v>
      </c>
      <c r="W1858" s="118">
        <v>0</v>
      </c>
      <c r="X1858" s="118">
        <v>0</v>
      </c>
      <c r="Y1858" s="118">
        <v>0</v>
      </c>
      <c r="Z1858" s="118">
        <v>0</v>
      </c>
      <c r="AA1858" s="118">
        <v>0</v>
      </c>
      <c r="AB1858" s="118">
        <v>0</v>
      </c>
      <c r="AC1858" s="118">
        <v>0</v>
      </c>
      <c r="AD1858" s="118">
        <v>0</v>
      </c>
      <c r="AE1858" s="118">
        <v>0</v>
      </c>
      <c r="AF1858" s="118">
        <v>0</v>
      </c>
      <c r="AG1858" s="118">
        <v>0</v>
      </c>
      <c r="AH1858" s="118">
        <v>0</v>
      </c>
      <c r="AI1858" s="118">
        <v>0</v>
      </c>
    </row>
    <row r="1859" spans="2:36" s="11" customFormat="1" outlineLevel="1" x14ac:dyDescent="0.2">
      <c r="B1859" s="310"/>
      <c r="C1859" s="119" t="s">
        <v>152</v>
      </c>
      <c r="E1859" s="120" t="s">
        <v>299</v>
      </c>
      <c r="F1859" s="121"/>
      <c r="G1859" s="121"/>
      <c r="H1859" s="121"/>
      <c r="I1859" s="121"/>
      <c r="J1859" s="121"/>
      <c r="K1859" s="121"/>
      <c r="L1859" s="121"/>
      <c r="M1859" s="121"/>
      <c r="N1859" s="121"/>
      <c r="O1859" s="121"/>
      <c r="P1859" s="121"/>
      <c r="Q1859" s="122"/>
      <c r="R1859" s="123"/>
      <c r="S1859" s="123"/>
      <c r="T1859" s="123"/>
      <c r="U1859" s="123"/>
      <c r="V1859" s="123"/>
      <c r="W1859" s="123"/>
      <c r="X1859" s="123"/>
      <c r="Y1859" s="123"/>
      <c r="Z1859" s="123"/>
      <c r="AA1859" s="123"/>
      <c r="AB1859" s="123"/>
      <c r="AC1859" s="123"/>
      <c r="AD1859" s="123"/>
      <c r="AE1859" s="123"/>
      <c r="AF1859" s="123"/>
      <c r="AG1859" s="123"/>
      <c r="AH1859" s="123"/>
      <c r="AI1859" s="123"/>
    </row>
    <row r="1860" spans="2:36" s="11" customFormat="1" outlineLevel="1" x14ac:dyDescent="0.2">
      <c r="B1860" s="310"/>
      <c r="C1860" s="119" t="s">
        <v>152</v>
      </c>
      <c r="E1860" s="359"/>
      <c r="F1860" s="309"/>
      <c r="G1860" s="309"/>
      <c r="H1860" s="309"/>
      <c r="I1860" s="309"/>
      <c r="J1860" s="309"/>
      <c r="K1860" s="309"/>
      <c r="L1860" s="309"/>
      <c r="M1860" s="309"/>
      <c r="N1860" s="309"/>
      <c r="O1860" s="309"/>
      <c r="P1860" s="309"/>
      <c r="Q1860" s="360"/>
      <c r="R1860" s="361"/>
      <c r="S1860" s="361"/>
      <c r="T1860" s="361"/>
      <c r="U1860" s="361"/>
      <c r="V1860" s="361"/>
      <c r="W1860" s="361"/>
      <c r="X1860" s="361"/>
      <c r="Y1860" s="361"/>
      <c r="Z1860" s="361"/>
      <c r="AA1860" s="361"/>
      <c r="AB1860" s="361"/>
      <c r="AC1860" s="361"/>
      <c r="AD1860" s="361"/>
      <c r="AE1860" s="361"/>
      <c r="AF1860" s="361"/>
      <c r="AG1860" s="361"/>
      <c r="AH1860" s="361"/>
      <c r="AI1860" s="361"/>
    </row>
    <row r="1861" spans="2:36" outlineLevel="1" x14ac:dyDescent="0.2">
      <c r="C1861" s="119" t="s">
        <v>152</v>
      </c>
      <c r="D1861" s="329"/>
      <c r="E1861" s="124" t="s">
        <v>300</v>
      </c>
      <c r="F1861" s="329"/>
      <c r="G1861" s="329"/>
      <c r="H1861" s="329"/>
      <c r="I1861" s="330"/>
      <c r="J1861" s="330"/>
      <c r="K1861" s="330"/>
      <c r="L1861" s="330"/>
      <c r="M1861" s="330"/>
      <c r="N1861" s="330"/>
      <c r="O1861" s="330"/>
      <c r="P1861" s="330"/>
      <c r="Q1861" s="16" t="s">
        <v>110</v>
      </c>
      <c r="R1861" s="299">
        <v>0</v>
      </c>
      <c r="S1861" s="300">
        <v>0</v>
      </c>
      <c r="T1861" s="300">
        <v>0</v>
      </c>
      <c r="U1861" s="300">
        <v>0</v>
      </c>
      <c r="V1861" s="300">
        <v>0</v>
      </c>
      <c r="W1861" s="301">
        <v>0</v>
      </c>
      <c r="X1861" s="300">
        <v>0</v>
      </c>
      <c r="Y1861" s="300">
        <v>0</v>
      </c>
      <c r="Z1861" s="300">
        <v>0</v>
      </c>
      <c r="AA1861" s="300">
        <v>0</v>
      </c>
      <c r="AB1861" s="302">
        <v>0</v>
      </c>
      <c r="AC1861" s="302">
        <v>0</v>
      </c>
      <c r="AD1861" s="302">
        <v>0</v>
      </c>
      <c r="AE1861" s="302">
        <v>0</v>
      </c>
      <c r="AF1861" s="302">
        <v>0</v>
      </c>
      <c r="AG1861" s="302">
        <v>0</v>
      </c>
      <c r="AH1861" s="348">
        <v>0</v>
      </c>
      <c r="AI1861" s="348">
        <v>0</v>
      </c>
      <c r="AJ1861" s="14"/>
    </row>
    <row r="1862" spans="2:36" outlineLevel="1" x14ac:dyDescent="0.2">
      <c r="C1862" s="119" t="s">
        <v>152</v>
      </c>
      <c r="D1862" s="329"/>
      <c r="E1862" s="124" t="s">
        <v>231</v>
      </c>
      <c r="F1862" s="329"/>
      <c r="G1862" s="329"/>
      <c r="H1862" s="329"/>
      <c r="I1862" s="330"/>
      <c r="J1862" s="330"/>
      <c r="K1862" s="330"/>
      <c r="L1862" s="330"/>
      <c r="M1862" s="330"/>
      <c r="N1862" s="330"/>
      <c r="O1862" s="330"/>
      <c r="P1862" s="330"/>
      <c r="Q1862" s="16" t="s">
        <v>110</v>
      </c>
      <c r="R1862" s="314">
        <v>0</v>
      </c>
      <c r="S1862" s="315">
        <v>0</v>
      </c>
      <c r="T1862" s="315">
        <v>0</v>
      </c>
      <c r="U1862" s="315">
        <v>0</v>
      </c>
      <c r="V1862" s="315">
        <v>0</v>
      </c>
      <c r="W1862" s="316">
        <v>0</v>
      </c>
      <c r="X1862" s="315">
        <v>0</v>
      </c>
      <c r="Y1862" s="315">
        <v>0</v>
      </c>
      <c r="Z1862" s="315">
        <v>0</v>
      </c>
      <c r="AA1862" s="315">
        <v>0</v>
      </c>
      <c r="AB1862" s="5">
        <v>0</v>
      </c>
      <c r="AC1862" s="5">
        <v>0</v>
      </c>
      <c r="AD1862" s="5">
        <v>0</v>
      </c>
      <c r="AE1862" s="5">
        <v>0</v>
      </c>
      <c r="AF1862" s="5">
        <v>0</v>
      </c>
      <c r="AG1862" s="5">
        <v>0</v>
      </c>
      <c r="AH1862" s="350">
        <v>0</v>
      </c>
      <c r="AI1862" s="350">
        <v>0</v>
      </c>
      <c r="AJ1862" s="14"/>
    </row>
    <row r="1863" spans="2:36" outlineLevel="1" x14ac:dyDescent="0.2">
      <c r="C1863" s="119" t="s">
        <v>152</v>
      </c>
      <c r="D1863" s="329"/>
      <c r="E1863" s="328" t="s">
        <v>230</v>
      </c>
      <c r="F1863" s="329"/>
      <c r="G1863" s="329"/>
      <c r="H1863" s="329"/>
      <c r="I1863" s="330"/>
      <c r="J1863" s="330"/>
      <c r="K1863" s="330"/>
      <c r="L1863" s="330"/>
      <c r="M1863" s="330"/>
      <c r="N1863" s="330"/>
      <c r="O1863" s="330"/>
      <c r="P1863" s="330"/>
      <c r="Q1863" s="16" t="s">
        <v>110</v>
      </c>
      <c r="R1863" s="314">
        <v>0</v>
      </c>
      <c r="S1863" s="315">
        <v>0</v>
      </c>
      <c r="T1863" s="315">
        <v>0</v>
      </c>
      <c r="U1863" s="315">
        <v>0</v>
      </c>
      <c r="V1863" s="315">
        <v>0</v>
      </c>
      <c r="W1863" s="316">
        <v>0</v>
      </c>
      <c r="X1863" s="315">
        <v>0</v>
      </c>
      <c r="Y1863" s="315">
        <v>0</v>
      </c>
      <c r="Z1863" s="315">
        <v>0</v>
      </c>
      <c r="AA1863" s="315">
        <v>0</v>
      </c>
      <c r="AB1863" s="5">
        <v>0</v>
      </c>
      <c r="AC1863" s="5">
        <v>0</v>
      </c>
      <c r="AD1863" s="5">
        <v>0</v>
      </c>
      <c r="AE1863" s="5">
        <v>0</v>
      </c>
      <c r="AF1863" s="5">
        <v>0</v>
      </c>
      <c r="AG1863" s="5">
        <v>0</v>
      </c>
      <c r="AH1863" s="350">
        <v>0</v>
      </c>
      <c r="AI1863" s="350">
        <v>0</v>
      </c>
      <c r="AJ1863" s="14"/>
    </row>
    <row r="1864" spans="2:36" outlineLevel="1" x14ac:dyDescent="0.2">
      <c r="C1864" s="119" t="s">
        <v>152</v>
      </c>
      <c r="D1864" s="329"/>
      <c r="E1864" s="328" t="s">
        <v>17</v>
      </c>
      <c r="F1864" s="329"/>
      <c r="G1864" s="329"/>
      <c r="H1864" s="329"/>
      <c r="I1864" s="330"/>
      <c r="J1864" s="330"/>
      <c r="K1864" s="330"/>
      <c r="L1864" s="330"/>
      <c r="M1864" s="330"/>
      <c r="N1864" s="330"/>
      <c r="O1864" s="330"/>
      <c r="P1864" s="330"/>
      <c r="Q1864" s="16" t="s">
        <v>110</v>
      </c>
      <c r="R1864" s="314"/>
      <c r="S1864" s="315"/>
      <c r="T1864" s="315"/>
      <c r="U1864" s="315"/>
      <c r="V1864" s="315"/>
      <c r="W1864" s="316"/>
      <c r="X1864" s="315"/>
      <c r="Y1864" s="315"/>
      <c r="Z1864" s="315"/>
      <c r="AA1864" s="315"/>
      <c r="AB1864" s="5"/>
      <c r="AC1864" s="5"/>
      <c r="AD1864" s="5"/>
      <c r="AE1864" s="5"/>
      <c r="AF1864" s="5"/>
      <c r="AG1864" s="5"/>
      <c r="AH1864" s="350"/>
      <c r="AI1864" s="350"/>
      <c r="AJ1864" s="14"/>
    </row>
    <row r="1865" spans="2:36" outlineLevel="1" x14ac:dyDescent="0.2">
      <c r="C1865" s="119" t="s">
        <v>152</v>
      </c>
      <c r="D1865" s="329"/>
      <c r="E1865" s="328" t="s">
        <v>266</v>
      </c>
      <c r="F1865" s="329"/>
      <c r="G1865" s="329"/>
      <c r="H1865" s="329"/>
      <c r="I1865" s="330"/>
      <c r="J1865" s="330"/>
      <c r="K1865" s="330"/>
      <c r="L1865" s="330"/>
      <c r="M1865" s="330"/>
      <c r="N1865" s="330"/>
      <c r="O1865" s="330"/>
      <c r="P1865" s="330"/>
      <c r="Q1865" s="16" t="s">
        <v>110</v>
      </c>
      <c r="R1865" s="314">
        <v>0</v>
      </c>
      <c r="S1865" s="315">
        <v>0</v>
      </c>
      <c r="T1865" s="315">
        <v>0</v>
      </c>
      <c r="U1865" s="315">
        <v>0</v>
      </c>
      <c r="V1865" s="315">
        <v>0</v>
      </c>
      <c r="W1865" s="316">
        <v>0</v>
      </c>
      <c r="X1865" s="315">
        <v>0</v>
      </c>
      <c r="Y1865" s="315">
        <v>0</v>
      </c>
      <c r="Z1865" s="315">
        <v>0</v>
      </c>
      <c r="AA1865" s="315">
        <v>0</v>
      </c>
      <c r="AB1865" s="5">
        <v>0</v>
      </c>
      <c r="AC1865" s="5">
        <v>0</v>
      </c>
      <c r="AD1865" s="5">
        <v>0</v>
      </c>
      <c r="AE1865" s="5">
        <v>0</v>
      </c>
      <c r="AF1865" s="5">
        <v>0</v>
      </c>
      <c r="AG1865" s="5">
        <v>0</v>
      </c>
      <c r="AH1865" s="350">
        <v>0</v>
      </c>
      <c r="AI1865" s="350">
        <v>0</v>
      </c>
      <c r="AJ1865" s="14"/>
    </row>
    <row r="1866" spans="2:36" outlineLevel="1" x14ac:dyDescent="0.2">
      <c r="C1866" s="119" t="s">
        <v>152</v>
      </c>
      <c r="D1866" s="329"/>
      <c r="E1866" s="328" t="s">
        <v>267</v>
      </c>
      <c r="F1866" s="329"/>
      <c r="G1866" s="329"/>
      <c r="H1866" s="329"/>
      <c r="I1866" s="330"/>
      <c r="J1866" s="330"/>
      <c r="K1866" s="330"/>
      <c r="L1866" s="330"/>
      <c r="M1866" s="330"/>
      <c r="N1866" s="330"/>
      <c r="O1866" s="330"/>
      <c r="P1866" s="330"/>
      <c r="Q1866" s="16" t="s">
        <v>110</v>
      </c>
      <c r="R1866" s="304">
        <v>0</v>
      </c>
      <c r="S1866" s="305">
        <v>0</v>
      </c>
      <c r="T1866" s="305">
        <v>0</v>
      </c>
      <c r="U1866" s="305">
        <v>0</v>
      </c>
      <c r="V1866" s="305">
        <v>0</v>
      </c>
      <c r="W1866" s="306">
        <v>0</v>
      </c>
      <c r="X1866" s="305">
        <v>0</v>
      </c>
      <c r="Y1866" s="305">
        <v>0</v>
      </c>
      <c r="Z1866" s="305">
        <v>0</v>
      </c>
      <c r="AA1866" s="305">
        <v>0</v>
      </c>
      <c r="AB1866" s="307">
        <v>0</v>
      </c>
      <c r="AC1866" s="307">
        <v>0</v>
      </c>
      <c r="AD1866" s="307">
        <v>0</v>
      </c>
      <c r="AE1866" s="307">
        <v>0</v>
      </c>
      <c r="AF1866" s="307">
        <v>0</v>
      </c>
      <c r="AG1866" s="307">
        <v>0</v>
      </c>
      <c r="AH1866" s="362">
        <v>0</v>
      </c>
      <c r="AI1866" s="362">
        <v>0</v>
      </c>
      <c r="AJ1866" s="14"/>
    </row>
    <row r="1867" spans="2:36" outlineLevel="1" x14ac:dyDescent="0.2">
      <c r="C1867" s="119" t="s">
        <v>152</v>
      </c>
      <c r="D1867" s="329"/>
      <c r="E1867" s="328" t="s">
        <v>301</v>
      </c>
      <c r="F1867" s="329"/>
      <c r="G1867" s="329"/>
      <c r="H1867" s="329"/>
      <c r="I1867" s="330"/>
      <c r="J1867" s="330"/>
      <c r="K1867" s="330"/>
      <c r="L1867" s="330"/>
      <c r="M1867" s="330"/>
      <c r="N1867" s="330"/>
      <c r="O1867" s="330"/>
      <c r="P1867" s="330"/>
      <c r="Q1867" s="16"/>
      <c r="R1867" s="5"/>
      <c r="S1867" s="5"/>
      <c r="T1867" s="5"/>
      <c r="U1867" s="5"/>
      <c r="V1867" s="5"/>
      <c r="W1867" s="5"/>
      <c r="X1867" s="5"/>
      <c r="Y1867" s="5"/>
      <c r="Z1867" s="5"/>
      <c r="AA1867" s="5"/>
      <c r="AB1867" s="5"/>
      <c r="AC1867" s="5"/>
      <c r="AD1867" s="5"/>
      <c r="AE1867" s="5"/>
      <c r="AF1867" s="5"/>
      <c r="AG1867" s="5"/>
      <c r="AH1867" s="5"/>
      <c r="AI1867" s="5"/>
      <c r="AJ1867" s="14"/>
    </row>
    <row r="1868" spans="2:36" outlineLevel="1" x14ac:dyDescent="0.2">
      <c r="C1868" s="119" t="s">
        <v>152</v>
      </c>
      <c r="D1868" s="329"/>
      <c r="F1868" s="329" t="s">
        <v>270</v>
      </c>
      <c r="G1868" s="329"/>
      <c r="H1868" s="329"/>
      <c r="I1868" s="330"/>
      <c r="J1868" s="330"/>
      <c r="K1868" s="330"/>
      <c r="L1868" s="330"/>
      <c r="M1868" s="330"/>
      <c r="N1868" s="330"/>
      <c r="O1868" s="330"/>
      <c r="P1868" s="330"/>
      <c r="Q1868" s="16" t="s">
        <v>110</v>
      </c>
      <c r="R1868" s="314">
        <v>0</v>
      </c>
      <c r="S1868" s="315">
        <v>0</v>
      </c>
      <c r="T1868" s="315">
        <v>0</v>
      </c>
      <c r="U1868" s="315">
        <v>0</v>
      </c>
      <c r="V1868" s="315">
        <v>0</v>
      </c>
      <c r="W1868" s="316">
        <v>0</v>
      </c>
      <c r="X1868" s="315">
        <v>0</v>
      </c>
      <c r="Y1868" s="315">
        <v>0</v>
      </c>
      <c r="Z1868" s="315">
        <v>0</v>
      </c>
      <c r="AA1868" s="315">
        <v>0</v>
      </c>
      <c r="AB1868" s="5">
        <v>0</v>
      </c>
      <c r="AC1868" s="5">
        <v>0</v>
      </c>
      <c r="AD1868" s="5">
        <v>0</v>
      </c>
      <c r="AE1868" s="5">
        <v>0</v>
      </c>
      <c r="AF1868" s="5">
        <v>0</v>
      </c>
      <c r="AG1868" s="5">
        <v>0</v>
      </c>
      <c r="AH1868" s="350">
        <v>0</v>
      </c>
      <c r="AI1868" s="350">
        <v>0</v>
      </c>
      <c r="AJ1868" s="14"/>
    </row>
    <row r="1869" spans="2:36" outlineLevel="1" x14ac:dyDescent="0.2">
      <c r="C1869" s="119" t="s">
        <v>152</v>
      </c>
      <c r="D1869" s="329"/>
      <c r="E1869" s="329"/>
      <c r="F1869" s="329" t="s">
        <v>271</v>
      </c>
      <c r="G1869" s="329"/>
      <c r="H1869" s="329"/>
      <c r="I1869" s="330"/>
      <c r="J1869" s="330"/>
      <c r="K1869" s="330"/>
      <c r="L1869" s="330"/>
      <c r="M1869" s="330"/>
      <c r="N1869" s="330"/>
      <c r="O1869" s="330"/>
      <c r="P1869" s="330"/>
      <c r="Q1869" s="16" t="s">
        <v>110</v>
      </c>
      <c r="R1869" s="314">
        <v>0</v>
      </c>
      <c r="S1869" s="315">
        <v>0</v>
      </c>
      <c r="T1869" s="315">
        <v>0</v>
      </c>
      <c r="U1869" s="315">
        <v>0</v>
      </c>
      <c r="V1869" s="315">
        <v>0</v>
      </c>
      <c r="W1869" s="316">
        <v>0</v>
      </c>
      <c r="X1869" s="315">
        <v>0</v>
      </c>
      <c r="Y1869" s="315">
        <v>0</v>
      </c>
      <c r="Z1869" s="315">
        <v>0</v>
      </c>
      <c r="AA1869" s="315">
        <v>0</v>
      </c>
      <c r="AB1869" s="5">
        <v>0</v>
      </c>
      <c r="AC1869" s="5">
        <v>0</v>
      </c>
      <c r="AD1869" s="5">
        <v>0</v>
      </c>
      <c r="AE1869" s="5">
        <v>0</v>
      </c>
      <c r="AF1869" s="5">
        <v>0</v>
      </c>
      <c r="AG1869" s="5">
        <v>0</v>
      </c>
      <c r="AH1869" s="350">
        <v>0</v>
      </c>
      <c r="AI1869" s="350">
        <v>0</v>
      </c>
      <c r="AJ1869" s="14"/>
    </row>
    <row r="1870" spans="2:36" outlineLevel="1" x14ac:dyDescent="0.2">
      <c r="C1870" s="119" t="s">
        <v>152</v>
      </c>
      <c r="D1870" s="329"/>
      <c r="E1870" s="329"/>
      <c r="F1870" s="329" t="s">
        <v>290</v>
      </c>
      <c r="G1870" s="329"/>
      <c r="H1870" s="329"/>
      <c r="I1870" s="330"/>
      <c r="J1870" s="330"/>
      <c r="K1870" s="330"/>
      <c r="L1870" s="330"/>
      <c r="M1870" s="330"/>
      <c r="N1870" s="330"/>
      <c r="O1870" s="330"/>
      <c r="P1870" s="330"/>
      <c r="Q1870" s="16" t="s">
        <v>110</v>
      </c>
      <c r="R1870" s="304">
        <v>0</v>
      </c>
      <c r="S1870" s="305">
        <v>0</v>
      </c>
      <c r="T1870" s="305">
        <v>0</v>
      </c>
      <c r="U1870" s="305">
        <v>0</v>
      </c>
      <c r="V1870" s="305">
        <v>0</v>
      </c>
      <c r="W1870" s="306">
        <v>0</v>
      </c>
      <c r="X1870" s="305">
        <v>0</v>
      </c>
      <c r="Y1870" s="305">
        <v>0</v>
      </c>
      <c r="Z1870" s="305">
        <v>0</v>
      </c>
      <c r="AA1870" s="305">
        <v>0</v>
      </c>
      <c r="AB1870" s="307">
        <v>0</v>
      </c>
      <c r="AC1870" s="307">
        <v>0</v>
      </c>
      <c r="AD1870" s="307">
        <v>0</v>
      </c>
      <c r="AE1870" s="307">
        <v>0</v>
      </c>
      <c r="AF1870" s="307">
        <v>0</v>
      </c>
      <c r="AG1870" s="307">
        <v>0</v>
      </c>
      <c r="AH1870" s="362">
        <v>0</v>
      </c>
      <c r="AI1870" s="362">
        <v>0</v>
      </c>
      <c r="AJ1870" s="14"/>
    </row>
    <row r="1871" spans="2:36" outlineLevel="1" x14ac:dyDescent="0.2">
      <c r="C1871" s="119" t="s">
        <v>152</v>
      </c>
      <c r="D1871" s="329"/>
      <c r="E1871" s="329"/>
      <c r="F1871" s="363" t="s">
        <v>302</v>
      </c>
      <c r="G1871" s="364"/>
      <c r="H1871" s="364"/>
      <c r="I1871" s="365"/>
      <c r="J1871" s="365"/>
      <c r="K1871" s="365"/>
      <c r="L1871" s="365"/>
      <c r="M1871" s="365"/>
      <c r="N1871" s="365"/>
      <c r="O1871" s="365"/>
      <c r="P1871" s="365"/>
      <c r="Q1871" s="366" t="s">
        <v>110</v>
      </c>
      <c r="R1871" s="367">
        <v>0</v>
      </c>
      <c r="S1871" s="368">
        <v>0</v>
      </c>
      <c r="T1871" s="368">
        <v>0</v>
      </c>
      <c r="U1871" s="368">
        <v>0</v>
      </c>
      <c r="V1871" s="368">
        <v>0</v>
      </c>
      <c r="W1871" s="369">
        <v>0</v>
      </c>
      <c r="X1871" s="368">
        <v>0</v>
      </c>
      <c r="Y1871" s="368">
        <v>0</v>
      </c>
      <c r="Z1871" s="368">
        <v>0</v>
      </c>
      <c r="AA1871" s="368">
        <v>0</v>
      </c>
      <c r="AB1871" s="327">
        <v>0</v>
      </c>
      <c r="AC1871" s="327">
        <v>0</v>
      </c>
      <c r="AD1871" s="327">
        <v>0</v>
      </c>
      <c r="AE1871" s="327">
        <v>0</v>
      </c>
      <c r="AF1871" s="327">
        <v>0</v>
      </c>
      <c r="AG1871" s="327">
        <v>0</v>
      </c>
      <c r="AH1871" s="370">
        <v>0</v>
      </c>
      <c r="AI1871" s="370">
        <v>0</v>
      </c>
      <c r="AJ1871" s="14"/>
    </row>
    <row r="1872" spans="2:36" outlineLevel="1" x14ac:dyDescent="0.2">
      <c r="C1872" s="119" t="s">
        <v>152</v>
      </c>
      <c r="D1872" s="329"/>
      <c r="E1872" s="329"/>
      <c r="F1872" s="371" t="s">
        <v>303</v>
      </c>
      <c r="G1872" s="329"/>
      <c r="H1872" s="329"/>
      <c r="I1872" s="330"/>
      <c r="J1872" s="330"/>
      <c r="K1872" s="330"/>
      <c r="L1872" s="330"/>
      <c r="M1872" s="330"/>
      <c r="N1872" s="330"/>
      <c r="O1872" s="330"/>
      <c r="P1872" s="330"/>
      <c r="Q1872" s="16" t="s">
        <v>110</v>
      </c>
      <c r="R1872" s="314">
        <v>0</v>
      </c>
      <c r="S1872" s="315">
        <v>0</v>
      </c>
      <c r="T1872" s="315">
        <v>0</v>
      </c>
      <c r="U1872" s="315">
        <v>0</v>
      </c>
      <c r="V1872" s="315">
        <v>0</v>
      </c>
      <c r="W1872" s="316">
        <v>0</v>
      </c>
      <c r="X1872" s="315">
        <v>0</v>
      </c>
      <c r="Y1872" s="315">
        <v>0</v>
      </c>
      <c r="Z1872" s="315">
        <v>0</v>
      </c>
      <c r="AA1872" s="315">
        <v>0</v>
      </c>
      <c r="AB1872" s="5">
        <v>0</v>
      </c>
      <c r="AC1872" s="5">
        <v>0</v>
      </c>
      <c r="AD1872" s="5">
        <v>0</v>
      </c>
      <c r="AE1872" s="5">
        <v>0</v>
      </c>
      <c r="AF1872" s="5">
        <v>0</v>
      </c>
      <c r="AG1872" s="5">
        <v>0</v>
      </c>
      <c r="AH1872" s="350">
        <v>0</v>
      </c>
      <c r="AI1872" s="350">
        <v>0</v>
      </c>
      <c r="AJ1872" s="14"/>
    </row>
    <row r="1873" spans="2:36" outlineLevel="1" x14ac:dyDescent="0.2">
      <c r="C1873" s="119" t="s">
        <v>152</v>
      </c>
      <c r="D1873" s="329"/>
      <c r="E1873" s="329"/>
      <c r="F1873" s="372"/>
      <c r="G1873" s="329"/>
      <c r="H1873" s="329"/>
      <c r="I1873" s="330"/>
      <c r="J1873" s="330"/>
      <c r="K1873" s="330"/>
      <c r="L1873" s="330"/>
      <c r="M1873" s="330"/>
      <c r="N1873" s="330"/>
      <c r="O1873" s="330"/>
      <c r="P1873" s="330"/>
      <c r="Q1873" s="16"/>
      <c r="R1873" s="304"/>
      <c r="S1873" s="305"/>
      <c r="T1873" s="305"/>
      <c r="U1873" s="305"/>
      <c r="V1873" s="305"/>
      <c r="W1873" s="306"/>
      <c r="X1873" s="305"/>
      <c r="Y1873" s="305"/>
      <c r="Z1873" s="305"/>
      <c r="AA1873" s="305"/>
      <c r="AB1873" s="307"/>
      <c r="AC1873" s="307"/>
      <c r="AD1873" s="307"/>
      <c r="AE1873" s="307"/>
      <c r="AF1873" s="307"/>
      <c r="AG1873" s="307"/>
      <c r="AH1873" s="362"/>
      <c r="AI1873" s="362"/>
      <c r="AJ1873" s="14"/>
    </row>
    <row r="1874" spans="2:36" outlineLevel="1" x14ac:dyDescent="0.2">
      <c r="C1874" s="119" t="s">
        <v>152</v>
      </c>
      <c r="D1874" s="329"/>
      <c r="E1874" s="329"/>
      <c r="F1874" s="329"/>
      <c r="G1874" s="329"/>
      <c r="H1874" s="329"/>
      <c r="I1874" s="330"/>
      <c r="J1874" s="330"/>
      <c r="K1874" s="330"/>
      <c r="L1874" s="330"/>
      <c r="M1874" s="330"/>
      <c r="N1874" s="330"/>
      <c r="O1874" s="330"/>
      <c r="P1874" s="330"/>
      <c r="Q1874" s="330"/>
      <c r="R1874" s="330"/>
      <c r="S1874" s="329"/>
      <c r="T1874" s="329"/>
      <c r="U1874" s="330"/>
      <c r="V1874" s="330"/>
      <c r="W1874" s="330"/>
      <c r="X1874" s="329"/>
      <c r="Y1874" s="329"/>
      <c r="Z1874" s="330"/>
      <c r="AA1874" s="329"/>
      <c r="AB1874" s="329"/>
      <c r="AC1874" s="329"/>
      <c r="AD1874" s="329"/>
      <c r="AE1874" s="329"/>
      <c r="AF1874" s="329"/>
      <c r="AG1874" s="329"/>
      <c r="AH1874" s="329"/>
      <c r="AI1874" s="329"/>
      <c r="AJ1874" s="14"/>
    </row>
    <row r="1875" spans="2:36" s="11" customFormat="1" outlineLevel="1" x14ac:dyDescent="0.2">
      <c r="B1875" s="310"/>
      <c r="C1875" s="119" t="s">
        <v>152</v>
      </c>
      <c r="E1875" s="120" t="s">
        <v>304</v>
      </c>
      <c r="F1875" s="121"/>
      <c r="G1875" s="121"/>
      <c r="H1875" s="121"/>
      <c r="I1875" s="121"/>
      <c r="J1875" s="121"/>
      <c r="K1875" s="121"/>
      <c r="L1875" s="121"/>
      <c r="M1875" s="121"/>
      <c r="N1875" s="121"/>
      <c r="O1875" s="121"/>
      <c r="P1875" s="121"/>
      <c r="Q1875" s="122"/>
      <c r="R1875" s="123"/>
      <c r="S1875" s="123"/>
      <c r="T1875" s="123"/>
      <c r="U1875" s="123"/>
      <c r="V1875" s="123"/>
      <c r="W1875" s="123"/>
      <c r="X1875" s="123"/>
      <c r="Y1875" s="123"/>
      <c r="Z1875" s="123"/>
      <c r="AA1875" s="123"/>
      <c r="AB1875" s="123"/>
      <c r="AC1875" s="123"/>
      <c r="AD1875" s="123"/>
      <c r="AE1875" s="123"/>
      <c r="AF1875" s="123"/>
      <c r="AG1875" s="123"/>
      <c r="AH1875" s="123"/>
      <c r="AI1875" s="123"/>
    </row>
    <row r="1876" spans="2:36" s="11" customFormat="1" outlineLevel="1" x14ac:dyDescent="0.2">
      <c r="B1876" s="310"/>
      <c r="C1876" s="119" t="s">
        <v>152</v>
      </c>
      <c r="E1876" s="373" t="s">
        <v>305</v>
      </c>
      <c r="F1876" s="309"/>
      <c r="G1876" s="309"/>
      <c r="H1876" s="309"/>
      <c r="I1876" s="309"/>
      <c r="J1876" s="309"/>
      <c r="K1876" s="309"/>
      <c r="L1876" s="309"/>
      <c r="M1876" s="309"/>
      <c r="N1876" s="309"/>
      <c r="O1876" s="309"/>
      <c r="P1876" s="309"/>
      <c r="Q1876" s="360"/>
      <c r="R1876" s="361"/>
      <c r="S1876" s="361"/>
      <c r="T1876" s="361"/>
      <c r="U1876" s="361"/>
      <c r="V1876" s="361"/>
      <c r="W1876" s="361"/>
      <c r="X1876" s="361"/>
      <c r="Y1876" s="361"/>
      <c r="Z1876" s="361"/>
      <c r="AA1876" s="361"/>
      <c r="AB1876" s="361"/>
      <c r="AC1876" s="361"/>
      <c r="AD1876" s="361"/>
      <c r="AE1876" s="361"/>
      <c r="AF1876" s="361"/>
      <c r="AG1876" s="361"/>
      <c r="AH1876" s="361"/>
      <c r="AI1876" s="361"/>
    </row>
    <row r="1877" spans="2:36" outlineLevel="1" x14ac:dyDescent="0.2">
      <c r="C1877" s="119" t="s">
        <v>152</v>
      </c>
      <c r="D1877" s="329"/>
      <c r="E1877" s="329"/>
      <c r="F1877" s="329" t="s">
        <v>306</v>
      </c>
      <c r="G1877" s="329"/>
      <c r="H1877" s="329"/>
      <c r="I1877" s="330"/>
      <c r="J1877" s="330"/>
      <c r="K1877" s="330"/>
      <c r="L1877" s="330"/>
      <c r="M1877" s="330"/>
      <c r="N1877" s="330"/>
      <c r="O1877" s="330"/>
      <c r="P1877" s="330"/>
      <c r="Q1877" s="16" t="s">
        <v>110</v>
      </c>
      <c r="R1877" s="374">
        <v>0</v>
      </c>
      <c r="S1877" s="375">
        <v>0</v>
      </c>
      <c r="T1877" s="375">
        <v>0</v>
      </c>
      <c r="U1877" s="376">
        <v>0</v>
      </c>
      <c r="V1877" s="376">
        <v>0</v>
      </c>
      <c r="W1877" s="377">
        <v>0</v>
      </c>
      <c r="X1877" s="375">
        <v>0</v>
      </c>
      <c r="Y1877" s="375">
        <v>0</v>
      </c>
      <c r="Z1877" s="376">
        <v>0</v>
      </c>
      <c r="AA1877" s="375">
        <v>0</v>
      </c>
      <c r="AB1877" s="378">
        <v>0</v>
      </c>
      <c r="AC1877" s="378">
        <v>0</v>
      </c>
      <c r="AD1877" s="378">
        <v>0</v>
      </c>
      <c r="AE1877" s="378">
        <v>0</v>
      </c>
      <c r="AF1877" s="378">
        <v>0</v>
      </c>
      <c r="AG1877" s="378">
        <v>0</v>
      </c>
      <c r="AH1877" s="379">
        <v>0</v>
      </c>
      <c r="AI1877" s="379">
        <v>0</v>
      </c>
      <c r="AJ1877" s="14"/>
    </row>
    <row r="1878" spans="2:36" outlineLevel="1" x14ac:dyDescent="0.2">
      <c r="C1878" s="119" t="s">
        <v>152</v>
      </c>
      <c r="D1878" s="329"/>
      <c r="E1878" s="329"/>
      <c r="F1878" s="329" t="s">
        <v>307</v>
      </c>
      <c r="G1878" s="329"/>
      <c r="H1878" s="329"/>
      <c r="I1878" s="330"/>
      <c r="J1878" s="330"/>
      <c r="K1878" s="330"/>
      <c r="L1878" s="330"/>
      <c r="M1878" s="330"/>
      <c r="N1878" s="330"/>
      <c r="O1878" s="330"/>
      <c r="P1878" s="330"/>
      <c r="Q1878" s="16" t="s">
        <v>110</v>
      </c>
      <c r="R1878" s="380"/>
      <c r="S1878" s="381"/>
      <c r="T1878" s="381"/>
      <c r="U1878" s="382"/>
      <c r="V1878" s="382"/>
      <c r="W1878" s="383"/>
      <c r="X1878" s="381"/>
      <c r="Y1878" s="381"/>
      <c r="Z1878" s="382"/>
      <c r="AA1878" s="381"/>
      <c r="AB1878" s="329"/>
      <c r="AC1878" s="329"/>
      <c r="AD1878" s="329"/>
      <c r="AE1878" s="329"/>
      <c r="AF1878" s="329"/>
      <c r="AG1878" s="329"/>
      <c r="AH1878" s="384"/>
      <c r="AI1878" s="384"/>
      <c r="AJ1878" s="14"/>
    </row>
    <row r="1879" spans="2:36" outlineLevel="1" x14ac:dyDescent="0.2">
      <c r="C1879" s="119" t="s">
        <v>152</v>
      </c>
      <c r="D1879" s="329"/>
      <c r="E1879" s="329"/>
      <c r="F1879" s="329" t="s">
        <v>308</v>
      </c>
      <c r="G1879" s="329"/>
      <c r="H1879" s="329"/>
      <c r="I1879" s="330"/>
      <c r="J1879" s="330"/>
      <c r="K1879" s="330"/>
      <c r="L1879" s="330"/>
      <c r="M1879" s="330"/>
      <c r="N1879" s="330"/>
      <c r="O1879" s="330"/>
      <c r="P1879" s="330"/>
      <c r="Q1879" s="16" t="s">
        <v>110</v>
      </c>
      <c r="R1879" s="380"/>
      <c r="S1879" s="381"/>
      <c r="T1879" s="381"/>
      <c r="U1879" s="382"/>
      <c r="V1879" s="382"/>
      <c r="W1879" s="383"/>
      <c r="X1879" s="381"/>
      <c r="Y1879" s="381"/>
      <c r="Z1879" s="382"/>
      <c r="AA1879" s="381"/>
      <c r="AB1879" s="329"/>
      <c r="AC1879" s="329"/>
      <c r="AD1879" s="329"/>
      <c r="AE1879" s="329"/>
      <c r="AF1879" s="329"/>
      <c r="AG1879" s="329"/>
      <c r="AH1879" s="384"/>
      <c r="AI1879" s="384"/>
      <c r="AJ1879" s="14"/>
    </row>
    <row r="1880" spans="2:36" outlineLevel="1" x14ac:dyDescent="0.2">
      <c r="C1880" s="119" t="s">
        <v>152</v>
      </c>
      <c r="D1880" s="329"/>
      <c r="E1880" s="329"/>
      <c r="F1880" s="329" t="s">
        <v>309</v>
      </c>
      <c r="G1880" s="329"/>
      <c r="H1880" s="329"/>
      <c r="I1880" s="330"/>
      <c r="J1880" s="330"/>
      <c r="K1880" s="330"/>
      <c r="L1880" s="330"/>
      <c r="M1880" s="330"/>
      <c r="N1880" s="330"/>
      <c r="O1880" s="330"/>
      <c r="P1880" s="330"/>
      <c r="Q1880" s="16" t="s">
        <v>110</v>
      </c>
      <c r="R1880" s="385"/>
      <c r="S1880" s="386"/>
      <c r="T1880" s="386"/>
      <c r="U1880" s="387"/>
      <c r="V1880" s="387"/>
      <c r="W1880" s="388"/>
      <c r="X1880" s="386"/>
      <c r="Y1880" s="386"/>
      <c r="Z1880" s="387"/>
      <c r="AA1880" s="386"/>
      <c r="AB1880" s="333"/>
      <c r="AC1880" s="333"/>
      <c r="AD1880" s="333"/>
      <c r="AE1880" s="333"/>
      <c r="AF1880" s="333"/>
      <c r="AG1880" s="333"/>
      <c r="AH1880" s="389"/>
      <c r="AI1880" s="389"/>
      <c r="AJ1880" s="14"/>
    </row>
    <row r="1881" spans="2:36" outlineLevel="1" x14ac:dyDescent="0.2">
      <c r="C1881" s="119" t="s">
        <v>152</v>
      </c>
      <c r="D1881" s="329"/>
      <c r="E1881" s="329"/>
      <c r="F1881" s="364" t="s">
        <v>310</v>
      </c>
      <c r="G1881" s="364"/>
      <c r="H1881" s="364"/>
      <c r="I1881" s="365"/>
      <c r="J1881" s="365"/>
      <c r="K1881" s="365"/>
      <c r="L1881" s="365"/>
      <c r="M1881" s="365"/>
      <c r="N1881" s="365"/>
      <c r="O1881" s="365"/>
      <c r="P1881" s="365"/>
      <c r="Q1881" s="366" t="s">
        <v>110</v>
      </c>
      <c r="R1881" s="390">
        <v>0</v>
      </c>
      <c r="S1881" s="391">
        <v>0</v>
      </c>
      <c r="T1881" s="391">
        <v>0</v>
      </c>
      <c r="U1881" s="390">
        <v>0</v>
      </c>
      <c r="V1881" s="390">
        <v>0</v>
      </c>
      <c r="W1881" s="390">
        <v>0</v>
      </c>
      <c r="X1881" s="391">
        <v>0</v>
      </c>
      <c r="Y1881" s="391">
        <v>0</v>
      </c>
      <c r="Z1881" s="390">
        <v>0</v>
      </c>
      <c r="AA1881" s="391">
        <v>0</v>
      </c>
      <c r="AB1881" s="391">
        <v>0</v>
      </c>
      <c r="AC1881" s="391">
        <v>0</v>
      </c>
      <c r="AD1881" s="391">
        <v>0</v>
      </c>
      <c r="AE1881" s="391">
        <v>0</v>
      </c>
      <c r="AF1881" s="391">
        <v>0</v>
      </c>
      <c r="AG1881" s="391">
        <v>0</v>
      </c>
      <c r="AH1881" s="391">
        <v>0</v>
      </c>
      <c r="AI1881" s="391">
        <v>0</v>
      </c>
      <c r="AJ1881" s="14"/>
    </row>
    <row r="1882" spans="2:36" outlineLevel="1" x14ac:dyDescent="0.2">
      <c r="C1882" s="119" t="s">
        <v>152</v>
      </c>
      <c r="D1882" s="329"/>
      <c r="E1882" s="329"/>
      <c r="F1882" s="329"/>
      <c r="G1882" s="329"/>
      <c r="H1882" s="329"/>
      <c r="I1882" s="330"/>
      <c r="J1882" s="330"/>
      <c r="K1882" s="330"/>
      <c r="L1882" s="330"/>
      <c r="M1882" s="330"/>
      <c r="N1882" s="330"/>
      <c r="O1882" s="330"/>
      <c r="P1882" s="330"/>
      <c r="Q1882" s="330"/>
      <c r="R1882" s="330"/>
      <c r="S1882" s="329"/>
      <c r="T1882" s="329"/>
      <c r="U1882" s="330"/>
      <c r="V1882" s="330"/>
      <c r="W1882" s="330"/>
      <c r="X1882" s="329"/>
      <c r="Y1882" s="329"/>
      <c r="Z1882" s="330"/>
      <c r="AA1882" s="329"/>
      <c r="AB1882" s="329"/>
      <c r="AC1882" s="329"/>
      <c r="AD1882" s="329"/>
      <c r="AE1882" s="329"/>
      <c r="AF1882" s="329"/>
      <c r="AG1882" s="329"/>
      <c r="AH1882" s="329"/>
      <c r="AI1882" s="329"/>
      <c r="AJ1882" s="14"/>
    </row>
    <row r="1883" spans="2:36" outlineLevel="1" x14ac:dyDescent="0.2">
      <c r="C1883" s="119" t="s">
        <v>152</v>
      </c>
      <c r="D1883" s="329"/>
      <c r="E1883" s="328" t="s">
        <v>311</v>
      </c>
      <c r="F1883" s="329"/>
      <c r="G1883" s="329"/>
      <c r="H1883" s="329"/>
      <c r="I1883" s="330"/>
      <c r="J1883" s="330"/>
      <c r="K1883" s="330"/>
      <c r="L1883" s="330"/>
      <c r="M1883" s="330"/>
      <c r="N1883" s="330"/>
      <c r="O1883" s="330"/>
      <c r="P1883" s="330"/>
      <c r="Q1883" s="330"/>
      <c r="R1883" s="330"/>
      <c r="S1883" s="329"/>
      <c r="T1883" s="329"/>
      <c r="U1883" s="330"/>
      <c r="V1883" s="330"/>
      <c r="W1883" s="330"/>
      <c r="X1883" s="329"/>
      <c r="Y1883" s="329"/>
      <c r="Z1883" s="330"/>
      <c r="AA1883" s="329"/>
      <c r="AB1883" s="329"/>
      <c r="AC1883" s="329"/>
      <c r="AD1883" s="329"/>
      <c r="AE1883" s="329"/>
      <c r="AF1883" s="329"/>
      <c r="AG1883" s="329"/>
      <c r="AH1883" s="329"/>
      <c r="AI1883" s="329"/>
      <c r="AJ1883" s="14"/>
    </row>
    <row r="1884" spans="2:36" outlineLevel="1" x14ac:dyDescent="0.2">
      <c r="C1884" s="119" t="s">
        <v>152</v>
      </c>
      <c r="D1884" s="329"/>
      <c r="E1884" s="329"/>
      <c r="F1884" s="329" t="s">
        <v>312</v>
      </c>
      <c r="G1884" s="329"/>
      <c r="H1884" s="329"/>
      <c r="I1884" s="330"/>
      <c r="J1884" s="330"/>
      <c r="K1884" s="330"/>
      <c r="L1884" s="330"/>
      <c r="M1884" s="330"/>
      <c r="N1884" s="330"/>
      <c r="O1884" s="330"/>
      <c r="P1884" s="330"/>
      <c r="Q1884" s="16" t="s">
        <v>110</v>
      </c>
      <c r="R1884" s="392">
        <v>0</v>
      </c>
      <c r="S1884" s="393">
        <v>0</v>
      </c>
      <c r="T1884" s="393">
        <v>0</v>
      </c>
      <c r="U1884" s="394">
        <v>0</v>
      </c>
      <c r="V1884" s="394">
        <v>0</v>
      </c>
      <c r="W1884" s="395">
        <v>0</v>
      </c>
      <c r="X1884" s="393">
        <v>0</v>
      </c>
      <c r="Y1884" s="393">
        <v>0</v>
      </c>
      <c r="Z1884" s="394">
        <v>0</v>
      </c>
      <c r="AA1884" s="393">
        <v>0</v>
      </c>
      <c r="AB1884" s="396">
        <v>0</v>
      </c>
      <c r="AC1884" s="396">
        <v>0</v>
      </c>
      <c r="AD1884" s="396">
        <v>0</v>
      </c>
      <c r="AE1884" s="396">
        <v>0</v>
      </c>
      <c r="AF1884" s="396">
        <v>0</v>
      </c>
      <c r="AG1884" s="396">
        <v>0</v>
      </c>
      <c r="AH1884" s="397">
        <v>0</v>
      </c>
      <c r="AI1884" s="397">
        <v>0</v>
      </c>
      <c r="AJ1884" s="14"/>
    </row>
    <row r="1885" spans="2:36" outlineLevel="1" x14ac:dyDescent="0.2">
      <c r="C1885" s="119" t="s">
        <v>152</v>
      </c>
      <c r="D1885" s="329"/>
      <c r="E1885" s="329"/>
      <c r="F1885" s="329" t="s">
        <v>313</v>
      </c>
      <c r="G1885" s="329"/>
      <c r="H1885" s="329"/>
      <c r="I1885" s="330"/>
      <c r="J1885" s="330"/>
      <c r="K1885" s="330"/>
      <c r="L1885" s="330"/>
      <c r="M1885" s="330"/>
      <c r="N1885" s="330"/>
      <c r="O1885" s="330"/>
      <c r="P1885" s="330"/>
      <c r="Q1885" s="16" t="s">
        <v>110</v>
      </c>
      <c r="R1885" s="380"/>
      <c r="S1885" s="381"/>
      <c r="T1885" s="381"/>
      <c r="U1885" s="382"/>
      <c r="V1885" s="382"/>
      <c r="W1885" s="383"/>
      <c r="X1885" s="381"/>
      <c r="Y1885" s="381"/>
      <c r="Z1885" s="382"/>
      <c r="AA1885" s="381"/>
      <c r="AB1885" s="329"/>
      <c r="AC1885" s="329"/>
      <c r="AD1885" s="329"/>
      <c r="AE1885" s="329"/>
      <c r="AF1885" s="329"/>
      <c r="AG1885" s="329"/>
      <c r="AH1885" s="384"/>
      <c r="AI1885" s="384"/>
      <c r="AJ1885" s="14"/>
    </row>
    <row r="1886" spans="2:36" outlineLevel="1" x14ac:dyDescent="0.2">
      <c r="C1886" s="119" t="s">
        <v>152</v>
      </c>
      <c r="D1886" s="329"/>
      <c r="E1886" s="329"/>
      <c r="F1886" s="329" t="s">
        <v>314</v>
      </c>
      <c r="G1886" s="329"/>
      <c r="H1886" s="329"/>
      <c r="I1886" s="330"/>
      <c r="J1886" s="330"/>
      <c r="K1886" s="330"/>
      <c r="L1886" s="330"/>
      <c r="M1886" s="330"/>
      <c r="N1886" s="330"/>
      <c r="O1886" s="330"/>
      <c r="P1886" s="330"/>
      <c r="Q1886" s="16" t="s">
        <v>110</v>
      </c>
      <c r="R1886" s="398">
        <v>0</v>
      </c>
      <c r="S1886" s="399">
        <v>0</v>
      </c>
      <c r="T1886" s="399">
        <v>0</v>
      </c>
      <c r="U1886" s="400">
        <v>0</v>
      </c>
      <c r="V1886" s="400">
        <v>0</v>
      </c>
      <c r="W1886" s="401">
        <v>0</v>
      </c>
      <c r="X1886" s="399">
        <v>0</v>
      </c>
      <c r="Y1886" s="399">
        <v>0</v>
      </c>
      <c r="Z1886" s="400">
        <v>0</v>
      </c>
      <c r="AA1886" s="399">
        <v>0</v>
      </c>
      <c r="AB1886" s="339">
        <v>0</v>
      </c>
      <c r="AC1886" s="339">
        <v>0</v>
      </c>
      <c r="AD1886" s="339">
        <v>0</v>
      </c>
      <c r="AE1886" s="339">
        <v>0</v>
      </c>
      <c r="AF1886" s="339">
        <v>0</v>
      </c>
      <c r="AG1886" s="339">
        <v>0</v>
      </c>
      <c r="AH1886" s="402">
        <v>0</v>
      </c>
      <c r="AI1886" s="402">
        <v>0</v>
      </c>
      <c r="AJ1886" s="14"/>
    </row>
    <row r="1887" spans="2:36" outlineLevel="1" x14ac:dyDescent="0.2">
      <c r="C1887" s="119" t="s">
        <v>152</v>
      </c>
      <c r="D1887" s="329"/>
      <c r="E1887" s="329"/>
      <c r="F1887" s="329" t="s">
        <v>315</v>
      </c>
      <c r="G1887" s="329"/>
      <c r="H1887" s="329"/>
      <c r="I1887" s="330"/>
      <c r="J1887" s="330"/>
      <c r="K1887" s="330"/>
      <c r="L1887" s="330"/>
      <c r="M1887" s="330"/>
      <c r="N1887" s="330"/>
      <c r="O1887" s="330"/>
      <c r="P1887" s="330"/>
      <c r="Q1887" s="16" t="s">
        <v>110</v>
      </c>
      <c r="R1887" s="304">
        <v>0</v>
      </c>
      <c r="S1887" s="305">
        <v>0</v>
      </c>
      <c r="T1887" s="305">
        <v>0</v>
      </c>
      <c r="U1887" s="305">
        <v>0</v>
      </c>
      <c r="V1887" s="305">
        <v>0</v>
      </c>
      <c r="W1887" s="306">
        <v>0</v>
      </c>
      <c r="X1887" s="305">
        <v>0</v>
      </c>
      <c r="Y1887" s="305">
        <v>0</v>
      </c>
      <c r="Z1887" s="305">
        <v>0</v>
      </c>
      <c r="AA1887" s="305">
        <v>0</v>
      </c>
      <c r="AB1887" s="307">
        <v>0</v>
      </c>
      <c r="AC1887" s="307">
        <v>0</v>
      </c>
      <c r="AD1887" s="307">
        <v>0</v>
      </c>
      <c r="AE1887" s="307">
        <v>0</v>
      </c>
      <c r="AF1887" s="307">
        <v>0</v>
      </c>
      <c r="AG1887" s="307">
        <v>0</v>
      </c>
      <c r="AH1887" s="362">
        <v>0</v>
      </c>
      <c r="AI1887" s="362">
        <v>0</v>
      </c>
      <c r="AJ1887" s="14"/>
    </row>
    <row r="1888" spans="2:36" outlineLevel="1" x14ac:dyDescent="0.2">
      <c r="C1888" s="119" t="s">
        <v>152</v>
      </c>
      <c r="D1888" s="329"/>
      <c r="E1888" s="329"/>
      <c r="F1888" s="364" t="s">
        <v>316</v>
      </c>
      <c r="G1888" s="364"/>
      <c r="H1888" s="364"/>
      <c r="I1888" s="365"/>
      <c r="J1888" s="365"/>
      <c r="K1888" s="365"/>
      <c r="L1888" s="365"/>
      <c r="M1888" s="365"/>
      <c r="N1888" s="365"/>
      <c r="O1888" s="365"/>
      <c r="P1888" s="365"/>
      <c r="Q1888" s="366" t="s">
        <v>110</v>
      </c>
      <c r="R1888" s="390">
        <v>0</v>
      </c>
      <c r="S1888" s="390">
        <v>0</v>
      </c>
      <c r="T1888" s="390">
        <v>0</v>
      </c>
      <c r="U1888" s="390">
        <v>0</v>
      </c>
      <c r="V1888" s="390">
        <v>0</v>
      </c>
      <c r="W1888" s="390">
        <v>0</v>
      </c>
      <c r="X1888" s="390">
        <v>0</v>
      </c>
      <c r="Y1888" s="390">
        <v>0</v>
      </c>
      <c r="Z1888" s="390">
        <v>0</v>
      </c>
      <c r="AA1888" s="390">
        <v>0</v>
      </c>
      <c r="AB1888" s="390">
        <v>0</v>
      </c>
      <c r="AC1888" s="390">
        <v>0</v>
      </c>
      <c r="AD1888" s="390">
        <v>0</v>
      </c>
      <c r="AE1888" s="390">
        <v>0</v>
      </c>
      <c r="AF1888" s="390">
        <v>0</v>
      </c>
      <c r="AG1888" s="390">
        <v>0</v>
      </c>
      <c r="AH1888" s="390">
        <v>0</v>
      </c>
      <c r="AI1888" s="390">
        <v>0</v>
      </c>
      <c r="AJ1888" s="14"/>
    </row>
    <row r="1889" spans="2:36" outlineLevel="1" x14ac:dyDescent="0.2">
      <c r="C1889" s="119" t="s">
        <v>152</v>
      </c>
      <c r="D1889" s="329"/>
      <c r="E1889" s="329"/>
      <c r="F1889" s="329"/>
      <c r="G1889" s="329"/>
      <c r="H1889" s="329"/>
      <c r="I1889" s="330"/>
      <c r="J1889" s="330"/>
      <c r="K1889" s="330"/>
      <c r="L1889" s="330"/>
      <c r="M1889" s="330"/>
      <c r="N1889" s="330"/>
      <c r="O1889" s="330"/>
      <c r="P1889" s="330"/>
      <c r="Q1889" s="330"/>
      <c r="R1889" s="330"/>
      <c r="S1889" s="329"/>
      <c r="T1889" s="329"/>
      <c r="U1889" s="330"/>
      <c r="V1889" s="330"/>
      <c r="W1889" s="330"/>
      <c r="X1889" s="329"/>
      <c r="Y1889" s="329"/>
      <c r="Z1889" s="330"/>
      <c r="AA1889" s="329"/>
      <c r="AB1889" s="329"/>
      <c r="AC1889" s="329"/>
      <c r="AD1889" s="329"/>
      <c r="AE1889" s="329"/>
      <c r="AF1889" s="329"/>
      <c r="AG1889" s="329"/>
      <c r="AH1889" s="329"/>
      <c r="AI1889" s="329"/>
      <c r="AJ1889" s="14"/>
    </row>
    <row r="1890" spans="2:36" s="310" customFormat="1" outlineLevel="1" x14ac:dyDescent="0.2">
      <c r="C1890" s="119" t="s">
        <v>152</v>
      </c>
      <c r="E1890" s="328" t="s">
        <v>317</v>
      </c>
      <c r="F1890" s="259"/>
      <c r="G1890" s="329"/>
      <c r="H1890" s="329"/>
      <c r="I1890" s="330"/>
      <c r="J1890" s="330"/>
      <c r="K1890" s="330"/>
      <c r="L1890" s="330"/>
      <c r="M1890" s="330"/>
      <c r="N1890" s="330"/>
      <c r="O1890" s="330"/>
      <c r="P1890" s="330"/>
      <c r="Q1890" s="16" t="s">
        <v>110</v>
      </c>
      <c r="R1890" s="340">
        <v>0</v>
      </c>
      <c r="S1890" s="341">
        <v>0</v>
      </c>
      <c r="T1890" s="341">
        <v>0</v>
      </c>
      <c r="U1890" s="341">
        <v>0</v>
      </c>
      <c r="V1890" s="341">
        <v>0</v>
      </c>
      <c r="W1890" s="342">
        <v>0</v>
      </c>
      <c r="X1890" s="341">
        <v>0</v>
      </c>
      <c r="Y1890" s="341">
        <v>0</v>
      </c>
      <c r="Z1890" s="341">
        <v>0</v>
      </c>
      <c r="AA1890" s="341">
        <v>0</v>
      </c>
      <c r="AB1890" s="343">
        <v>0</v>
      </c>
      <c r="AC1890" s="343">
        <v>0</v>
      </c>
      <c r="AD1890" s="343">
        <v>0</v>
      </c>
      <c r="AE1890" s="343">
        <v>0</v>
      </c>
      <c r="AF1890" s="343">
        <v>0</v>
      </c>
      <c r="AG1890" s="343">
        <v>0</v>
      </c>
      <c r="AH1890" s="344">
        <v>0</v>
      </c>
      <c r="AI1890" s="344">
        <v>0</v>
      </c>
      <c r="AJ1890" s="403"/>
    </row>
    <row r="1891" spans="2:36" outlineLevel="1" x14ac:dyDescent="0.2">
      <c r="C1891" s="119" t="s">
        <v>152</v>
      </c>
      <c r="D1891" s="259"/>
      <c r="E1891" s="259"/>
      <c r="G1891" s="259"/>
      <c r="H1891" s="259"/>
      <c r="I1891" s="16"/>
      <c r="J1891" s="16"/>
      <c r="K1891" s="16"/>
      <c r="L1891" s="16"/>
      <c r="M1891" s="16"/>
      <c r="N1891" s="16"/>
      <c r="O1891" s="16"/>
      <c r="P1891" s="16"/>
      <c r="Q1891" s="16"/>
      <c r="R1891" s="16"/>
      <c r="S1891" s="259"/>
      <c r="T1891" s="259"/>
      <c r="U1891" s="16"/>
      <c r="V1891" s="16"/>
      <c r="W1891" s="16"/>
      <c r="X1891" s="259"/>
      <c r="Y1891" s="259"/>
      <c r="Z1891" s="16"/>
      <c r="AA1891" s="259"/>
      <c r="AB1891" s="259"/>
      <c r="AC1891" s="259"/>
      <c r="AD1891" s="259"/>
      <c r="AE1891" s="259"/>
      <c r="AF1891" s="259"/>
      <c r="AG1891" s="259"/>
      <c r="AH1891" s="259"/>
      <c r="AI1891" s="259"/>
      <c r="AJ1891" s="14"/>
    </row>
    <row r="1892" spans="2:36" s="11" customFormat="1" outlineLevel="1" x14ac:dyDescent="0.2">
      <c r="B1892" s="310"/>
      <c r="C1892" s="119" t="s">
        <v>152</v>
      </c>
      <c r="E1892" s="120" t="s">
        <v>318</v>
      </c>
      <c r="F1892" s="121"/>
      <c r="G1892" s="121"/>
      <c r="H1892" s="121"/>
      <c r="I1892" s="121"/>
      <c r="J1892" s="121"/>
      <c r="K1892" s="121"/>
      <c r="L1892" s="121"/>
      <c r="M1892" s="121"/>
      <c r="N1892" s="121"/>
      <c r="O1892" s="121"/>
      <c r="P1892" s="121"/>
      <c r="Q1892" s="122"/>
      <c r="R1892" s="123"/>
      <c r="S1892" s="123"/>
      <c r="T1892" s="123"/>
      <c r="U1892" s="123"/>
      <c r="V1892" s="123"/>
      <c r="W1892" s="123"/>
      <c r="X1892" s="123"/>
      <c r="Y1892" s="123"/>
      <c r="Z1892" s="123"/>
      <c r="AA1892" s="123"/>
      <c r="AB1892" s="123"/>
      <c r="AC1892" s="123"/>
      <c r="AD1892" s="123"/>
      <c r="AE1892" s="123"/>
      <c r="AF1892" s="123"/>
      <c r="AG1892" s="123"/>
      <c r="AH1892" s="123"/>
      <c r="AI1892" s="123"/>
    </row>
    <row r="1893" spans="2:36" outlineLevel="1" x14ac:dyDescent="0.2">
      <c r="C1893" s="119" t="s">
        <v>152</v>
      </c>
      <c r="D1893" s="259"/>
      <c r="E1893" s="259"/>
      <c r="F1893" s="259"/>
      <c r="G1893" s="259"/>
      <c r="H1893" s="259"/>
      <c r="I1893" s="16"/>
      <c r="J1893" s="16"/>
      <c r="K1893" s="16"/>
      <c r="L1893" s="16"/>
      <c r="M1893" s="16"/>
      <c r="N1893" s="16"/>
      <c r="O1893" s="16"/>
      <c r="P1893" s="16"/>
      <c r="Q1893" s="16"/>
      <c r="R1893" s="16"/>
      <c r="S1893" s="259"/>
      <c r="T1893" s="259"/>
      <c r="U1893" s="16"/>
      <c r="V1893" s="16"/>
      <c r="W1893" s="16"/>
      <c r="X1893" s="259"/>
      <c r="Y1893" s="259"/>
      <c r="Z1893" s="16"/>
      <c r="AA1893" s="259"/>
      <c r="AB1893" s="259"/>
      <c r="AC1893" s="259"/>
      <c r="AD1893" s="259"/>
      <c r="AE1893" s="259"/>
      <c r="AF1893" s="259"/>
      <c r="AG1893" s="259"/>
      <c r="AH1893" s="259"/>
      <c r="AI1893" s="259"/>
      <c r="AJ1893" s="14"/>
    </row>
    <row r="1894" spans="2:36" outlineLevel="1" x14ac:dyDescent="0.2">
      <c r="C1894" s="119" t="s">
        <v>152</v>
      </c>
      <c r="D1894" s="259"/>
      <c r="E1894" s="373" t="s">
        <v>319</v>
      </c>
      <c r="F1894" s="259"/>
      <c r="G1894" s="259"/>
      <c r="H1894" s="259"/>
      <c r="I1894" s="16"/>
      <c r="J1894" s="16"/>
      <c r="K1894" s="16"/>
      <c r="L1894" s="16"/>
      <c r="M1894" s="16"/>
      <c r="N1894" s="16"/>
      <c r="O1894" s="16"/>
      <c r="P1894" s="16"/>
      <c r="Q1894" s="16" t="s">
        <v>110</v>
      </c>
      <c r="R1894" s="340">
        <v>0</v>
      </c>
      <c r="S1894" s="341">
        <v>0</v>
      </c>
      <c r="T1894" s="341">
        <v>0</v>
      </c>
      <c r="U1894" s="341">
        <v>0</v>
      </c>
      <c r="V1894" s="341">
        <v>0</v>
      </c>
      <c r="W1894" s="342">
        <v>0</v>
      </c>
      <c r="X1894" s="341">
        <v>0</v>
      </c>
      <c r="Y1894" s="341">
        <v>0</v>
      </c>
      <c r="Z1894" s="341">
        <v>0</v>
      </c>
      <c r="AA1894" s="341">
        <v>0</v>
      </c>
      <c r="AB1894" s="343">
        <v>0</v>
      </c>
      <c r="AC1894" s="343">
        <v>0</v>
      </c>
      <c r="AD1894" s="343">
        <v>0</v>
      </c>
      <c r="AE1894" s="343">
        <v>0</v>
      </c>
      <c r="AF1894" s="343">
        <v>0</v>
      </c>
      <c r="AG1894" s="343">
        <v>0</v>
      </c>
      <c r="AH1894" s="344">
        <v>0</v>
      </c>
      <c r="AI1894" s="344">
        <v>0</v>
      </c>
      <c r="AJ1894" s="14"/>
    </row>
    <row r="1895" spans="2:36" outlineLevel="1" x14ac:dyDescent="0.2">
      <c r="C1895" s="119" t="s">
        <v>152</v>
      </c>
      <c r="D1895" s="259"/>
      <c r="E1895" s="373"/>
      <c r="F1895" s="259"/>
      <c r="G1895" s="259"/>
      <c r="H1895" s="259"/>
      <c r="I1895" s="16"/>
      <c r="J1895" s="16"/>
      <c r="K1895" s="16"/>
      <c r="L1895" s="16"/>
      <c r="M1895" s="16"/>
      <c r="N1895" s="16"/>
      <c r="O1895" s="16"/>
      <c r="P1895" s="16"/>
      <c r="Q1895" s="16"/>
      <c r="R1895" s="16"/>
      <c r="S1895" s="259"/>
      <c r="T1895" s="259"/>
      <c r="U1895" s="16"/>
      <c r="V1895" s="16"/>
      <c r="W1895" s="16"/>
      <c r="X1895" s="259"/>
      <c r="Y1895" s="259"/>
      <c r="Z1895" s="16"/>
      <c r="AA1895" s="259"/>
      <c r="AB1895" s="259"/>
      <c r="AC1895" s="259"/>
      <c r="AD1895" s="259"/>
      <c r="AE1895" s="259"/>
      <c r="AF1895" s="259"/>
      <c r="AG1895" s="259"/>
      <c r="AH1895" s="259"/>
      <c r="AI1895" s="259"/>
      <c r="AJ1895" s="14"/>
    </row>
    <row r="1896" spans="2:36" s="310" customFormat="1" outlineLevel="1" x14ac:dyDescent="0.2">
      <c r="C1896" s="119" t="s">
        <v>152</v>
      </c>
      <c r="D1896" s="329"/>
      <c r="E1896" s="328" t="s">
        <v>320</v>
      </c>
      <c r="F1896" s="329"/>
      <c r="G1896" s="329"/>
      <c r="H1896" s="329"/>
      <c r="I1896" s="330"/>
      <c r="J1896" s="330"/>
      <c r="K1896" s="330"/>
      <c r="L1896" s="330"/>
      <c r="M1896" s="330"/>
      <c r="N1896" s="330"/>
      <c r="O1896" s="330"/>
      <c r="P1896" s="330"/>
      <c r="Q1896" s="16" t="s">
        <v>110</v>
      </c>
      <c r="R1896" s="404">
        <v>0</v>
      </c>
      <c r="S1896" s="405">
        <v>0</v>
      </c>
      <c r="T1896" s="405">
        <v>0</v>
      </c>
      <c r="U1896" s="405">
        <v>0</v>
      </c>
      <c r="V1896" s="405">
        <v>0</v>
      </c>
      <c r="W1896" s="405">
        <v>0</v>
      </c>
      <c r="X1896" s="405">
        <v>0</v>
      </c>
      <c r="Y1896" s="405">
        <v>0</v>
      </c>
      <c r="Z1896" s="405">
        <v>0</v>
      </c>
      <c r="AA1896" s="405">
        <v>0</v>
      </c>
      <c r="AB1896" s="405">
        <v>0</v>
      </c>
      <c r="AC1896" s="405">
        <v>0</v>
      </c>
      <c r="AD1896" s="405">
        <v>0</v>
      </c>
      <c r="AE1896" s="405">
        <v>0</v>
      </c>
      <c r="AF1896" s="405">
        <v>0</v>
      </c>
      <c r="AG1896" s="405">
        <v>0</v>
      </c>
      <c r="AH1896" s="406">
        <v>0</v>
      </c>
      <c r="AI1896" s="406">
        <v>0</v>
      </c>
      <c r="AJ1896" s="403"/>
    </row>
    <row r="1897" spans="2:36" s="310" customFormat="1" outlineLevel="1" x14ac:dyDescent="0.2">
      <c r="D1897" s="329"/>
      <c r="E1897" s="329"/>
      <c r="F1897" s="329"/>
      <c r="G1897" s="329"/>
      <c r="H1897" s="329"/>
      <c r="I1897" s="330"/>
      <c r="J1897" s="330"/>
      <c r="K1897" s="330"/>
      <c r="L1897" s="330"/>
      <c r="M1897" s="330"/>
      <c r="N1897" s="330"/>
      <c r="O1897" s="330"/>
      <c r="P1897" s="330"/>
      <c r="Q1897" s="330"/>
      <c r="R1897" s="330"/>
      <c r="S1897" s="329"/>
      <c r="T1897" s="329"/>
      <c r="U1897" s="330"/>
      <c r="V1897" s="330"/>
      <c r="W1897" s="330"/>
      <c r="X1897" s="329"/>
      <c r="Y1897" s="329"/>
      <c r="Z1897" s="330"/>
      <c r="AA1897" s="329"/>
      <c r="AB1897" s="329"/>
      <c r="AC1897" s="329"/>
      <c r="AD1897" s="329"/>
      <c r="AE1897" s="329"/>
      <c r="AF1897" s="329"/>
      <c r="AG1897" s="329"/>
      <c r="AH1897" s="329"/>
      <c r="AI1897" s="329"/>
      <c r="AJ1897" s="403"/>
    </row>
    <row r="1898" spans="2:36" s="310" customFormat="1" x14ac:dyDescent="0.2">
      <c r="D1898" s="329"/>
      <c r="E1898" s="329"/>
      <c r="F1898" s="329"/>
      <c r="G1898" s="329"/>
      <c r="H1898" s="329"/>
      <c r="I1898" s="330"/>
      <c r="J1898" s="330"/>
      <c r="K1898" s="330"/>
      <c r="L1898" s="330"/>
      <c r="M1898" s="330"/>
      <c r="N1898" s="330"/>
      <c r="O1898" s="330"/>
      <c r="P1898" s="330"/>
      <c r="Q1898" s="330"/>
      <c r="R1898" s="330"/>
      <c r="S1898" s="329"/>
      <c r="T1898" s="329"/>
      <c r="U1898" s="330"/>
      <c r="V1898" s="330"/>
      <c r="W1898" s="330"/>
      <c r="X1898" s="329"/>
      <c r="Y1898" s="329"/>
      <c r="Z1898" s="330"/>
      <c r="AA1898" s="329"/>
      <c r="AB1898" s="329"/>
      <c r="AC1898" s="329"/>
      <c r="AD1898" s="329"/>
      <c r="AE1898" s="329"/>
      <c r="AF1898" s="329"/>
      <c r="AG1898" s="329"/>
      <c r="AH1898" s="329"/>
      <c r="AI1898" s="329"/>
      <c r="AJ1898" s="403"/>
    </row>
    <row r="1899" spans="2:36" x14ac:dyDescent="0.2">
      <c r="C1899" s="85" t="s">
        <v>131</v>
      </c>
      <c r="D1899" s="85"/>
      <c r="E1899" s="85"/>
      <c r="F1899" s="85"/>
      <c r="G1899" s="85"/>
      <c r="H1899" s="85"/>
      <c r="I1899" s="255"/>
      <c r="J1899" s="85"/>
      <c r="K1899" s="85"/>
      <c r="L1899" s="255"/>
      <c r="M1899" s="85"/>
      <c r="N1899" s="85"/>
      <c r="O1899" s="85"/>
      <c r="P1899" s="85"/>
      <c r="Q1899" s="85"/>
      <c r="R1899" s="255"/>
      <c r="S1899" s="292"/>
      <c r="T1899" s="292"/>
      <c r="U1899" s="292"/>
      <c r="V1899" s="292"/>
      <c r="W1899" s="292"/>
      <c r="X1899" s="292"/>
      <c r="Y1899" s="292"/>
      <c r="Z1899" s="292"/>
      <c r="AA1899" s="292"/>
      <c r="AB1899" s="292"/>
      <c r="AC1899" s="292"/>
      <c r="AD1899" s="292"/>
      <c r="AE1899" s="292"/>
      <c r="AF1899" s="292"/>
      <c r="AG1899" s="292"/>
      <c r="AH1899" s="292"/>
      <c r="AI1899" s="292"/>
    </row>
  </sheetData>
  <mergeCells count="3">
    <mergeCell ref="B2:AI2"/>
    <mergeCell ref="B3:AI3"/>
    <mergeCell ref="B4:AI4"/>
  </mergeCells>
  <hyperlinks>
    <hyperlink ref="B865" location="'New Change Log'!A49" display="'New Change Log'!A49" xr:uid="{304C175B-539A-469C-B86C-B24D532B9CBA}"/>
    <hyperlink ref="B1465" location="'New Change Log'!A49" display="'New Change Log'!A49" xr:uid="{063B0166-AB28-4AC4-9389-B0B173701309}"/>
    <hyperlink ref="B1468" location="'Change Log'!A50" display="'Change Log'!A50" xr:uid="{9A3C3505-B38B-434A-84B9-CE5DC32D9610}"/>
    <hyperlink ref="B1469" location="'Change Log'!A50" display="'Change Log'!A50" xr:uid="{6F340C05-C0BC-4F8F-B42B-3C87EA02DCCE}"/>
    <hyperlink ref="B1470" location="'Change Log'!A50" display="'Change Log'!A50" xr:uid="{6951BE6A-E275-47BE-90BA-BC4B5AAAAEE4}"/>
  </hyperlinks>
  <pageMargins left="0.7" right="0.7" top="0.75" bottom="0.75" header="0.3" footer="0.3"/>
  <pageSetup paperSize="9"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B0D8-69E2-481D-87EA-C2B0B7421066}">
  <sheetPr codeName="Sheet31">
    <tabColor rgb="FF2F75B5"/>
    <outlinePr summaryBelow="0" summaryRight="0"/>
    <pageSetUpPr autoPageBreaks="0" fitToPage="1"/>
  </sheetPr>
  <dimension ref="A1:AV6800"/>
  <sheetViews>
    <sheetView workbookViewId="0">
      <selection activeCell="G33" sqref="G33"/>
    </sheetView>
  </sheetViews>
  <sheetFormatPr defaultColWidth="9.33203125" defaultRowHeight="11.25" outlineLevelRow="2" outlineLevelCol="1" x14ac:dyDescent="0.2"/>
  <cols>
    <col min="1" max="1" width="1.33203125" customWidth="1"/>
    <col min="2" max="2" width="5.6640625" customWidth="1"/>
    <col min="3" max="3" width="4.1640625" style="705" customWidth="1"/>
    <col min="4" max="4" width="8.6640625" style="705" customWidth="1"/>
    <col min="5" max="5" width="21.1640625" bestFit="1" customWidth="1"/>
    <col min="6" max="6" width="27" customWidth="1"/>
    <col min="7" max="7" width="21.1640625" customWidth="1"/>
    <col min="8" max="8" width="49.6640625" style="8" bestFit="1" customWidth="1"/>
    <col min="9" max="9" width="17" style="525" bestFit="1" customWidth="1"/>
    <col min="10" max="10" width="9.83203125" customWidth="1"/>
    <col min="11" max="11" width="16.1640625" style="8" customWidth="1"/>
    <col min="12" max="16" width="1" customWidth="1"/>
    <col min="17" max="17" width="7" style="8" customWidth="1"/>
    <col min="18" max="18" width="17.33203125" customWidth="1" outlineLevel="1"/>
    <col min="19" max="21" width="14.33203125" customWidth="1" outlineLevel="1"/>
    <col min="22" max="22" width="15.33203125" customWidth="1" outlineLevel="1"/>
    <col min="23" max="33" width="15.5" customWidth="1"/>
    <col min="34" max="35" width="15.83203125" customWidth="1"/>
    <col min="36" max="36" width="9.33203125" customWidth="1"/>
    <col min="37" max="38" width="9.33203125" style="42" customWidth="1"/>
    <col min="39" max="44" width="9.33203125" customWidth="1"/>
  </cols>
  <sheetData>
    <row r="1" spans="2:42" ht="5.25" customHeight="1" x14ac:dyDescent="0.2"/>
    <row r="2" spans="2:42" s="11" customFormat="1" ht="34.5" customHeight="1" x14ac:dyDescent="0.3">
      <c r="B2" s="1175"/>
      <c r="C2" s="1175"/>
      <c r="D2" s="1175"/>
      <c r="E2" s="1175"/>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K2" s="199"/>
      <c r="AL2" s="42"/>
    </row>
    <row r="3" spans="2:42" s="11" customFormat="1" x14ac:dyDescent="0.2">
      <c r="B3" s="1169"/>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73"/>
      <c r="AD3" s="1173"/>
      <c r="AE3" s="1173"/>
      <c r="AF3" s="1173"/>
      <c r="AG3" s="1173"/>
      <c r="AH3" s="1173"/>
      <c r="AI3" s="1170"/>
      <c r="AK3" s="199"/>
      <c r="AL3" s="42"/>
    </row>
    <row r="4" spans="2:42" s="15" customFormat="1" ht="21" customHeight="1" x14ac:dyDescent="0.2">
      <c r="B4" s="1171"/>
      <c r="C4" s="1171"/>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4"/>
      <c r="AD4" s="1174"/>
      <c r="AE4" s="1174"/>
      <c r="AF4" s="1174"/>
      <c r="AG4" s="1174"/>
      <c r="AH4" s="1174"/>
      <c r="AI4" s="1170"/>
      <c r="AK4" s="199"/>
      <c r="AL4" s="42"/>
      <c r="AM4" s="11"/>
      <c r="AP4" s="11"/>
    </row>
    <row r="5" spans="2:42" s="11" customFormat="1" x14ac:dyDescent="0.2">
      <c r="C5" s="705"/>
      <c r="D5" s="705"/>
      <c r="H5" s="16"/>
      <c r="I5" s="36"/>
      <c r="K5" s="16"/>
      <c r="Q5" s="16"/>
      <c r="AK5" s="199"/>
      <c r="AL5" s="42"/>
      <c r="AN5" s="15"/>
    </row>
    <row r="6" spans="2:42" s="11" customFormat="1" x14ac:dyDescent="0.2">
      <c r="C6" s="753" t="s">
        <v>84</v>
      </c>
      <c r="D6" s="753"/>
      <c r="E6" s="18"/>
      <c r="F6" s="18"/>
      <c r="G6" s="18"/>
      <c r="H6" s="19"/>
      <c r="I6" s="18"/>
      <c r="J6" s="18"/>
      <c r="K6" s="19"/>
      <c r="L6" s="18"/>
      <c r="M6" s="18"/>
      <c r="N6" s="18"/>
      <c r="O6" s="18"/>
      <c r="P6" s="18"/>
      <c r="Q6" s="21" t="s">
        <v>85</v>
      </c>
      <c r="R6" s="90" t="s">
        <v>194</v>
      </c>
      <c r="S6" s="90" t="s">
        <v>195</v>
      </c>
      <c r="T6" s="90" t="s">
        <v>196</v>
      </c>
      <c r="U6" s="90" t="s">
        <v>197</v>
      </c>
      <c r="V6" s="90" t="s">
        <v>198</v>
      </c>
      <c r="W6" s="90" t="s">
        <v>199</v>
      </c>
      <c r="X6" s="90" t="s">
        <v>4</v>
      </c>
      <c r="Y6" s="90" t="s">
        <v>66</v>
      </c>
      <c r="Z6" s="90" t="s">
        <v>67</v>
      </c>
      <c r="AA6" s="90" t="s">
        <v>68</v>
      </c>
      <c r="AB6" s="90" t="s">
        <v>99</v>
      </c>
      <c r="AC6" s="90" t="s">
        <v>100</v>
      </c>
      <c r="AD6" s="90" t="s">
        <v>101</v>
      </c>
      <c r="AE6" s="90" t="s">
        <v>102</v>
      </c>
      <c r="AF6" s="90" t="s">
        <v>103</v>
      </c>
      <c r="AG6" s="90" t="s">
        <v>104</v>
      </c>
      <c r="AH6" s="90" t="s">
        <v>105</v>
      </c>
      <c r="AI6" s="90" t="s">
        <v>106</v>
      </c>
      <c r="AK6" s="199"/>
      <c r="AL6" s="42"/>
      <c r="AN6" s="15"/>
    </row>
    <row r="7" spans="2:42" s="11" customFormat="1" outlineLevel="1" x14ac:dyDescent="0.2">
      <c r="C7" s="705"/>
      <c r="D7" s="705"/>
      <c r="F7" s="24" t="s">
        <v>86</v>
      </c>
      <c r="G7" s="16"/>
      <c r="H7" s="16"/>
      <c r="I7" s="16"/>
      <c r="J7" s="16"/>
      <c r="K7" s="16"/>
      <c r="L7" s="16"/>
      <c r="M7" s="16"/>
      <c r="N7" s="16"/>
      <c r="O7" s="16"/>
      <c r="P7" s="16"/>
      <c r="Q7" s="16"/>
      <c r="R7" s="16"/>
      <c r="S7" s="16"/>
      <c r="T7" s="16"/>
      <c r="U7" s="25" t="s">
        <v>87</v>
      </c>
      <c r="V7" s="25"/>
      <c r="W7" s="25" t="s">
        <v>88</v>
      </c>
      <c r="X7" s="25" t="s">
        <v>89</v>
      </c>
      <c r="Y7" s="25" t="s">
        <v>90</v>
      </c>
      <c r="Z7" s="25" t="s">
        <v>91</v>
      </c>
      <c r="AA7" s="25" t="s">
        <v>92</v>
      </c>
      <c r="AK7" s="199"/>
      <c r="AL7" s="42"/>
      <c r="AN7" s="15"/>
    </row>
    <row r="8" spans="2:42" s="11" customFormat="1" outlineLevel="1" x14ac:dyDescent="0.2">
      <c r="C8" s="705"/>
      <c r="D8" s="705"/>
      <c r="F8" s="11" t="s">
        <v>200</v>
      </c>
      <c r="H8" s="16"/>
      <c r="I8" s="36"/>
      <c r="K8" s="16"/>
      <c r="Q8" s="16" t="s">
        <v>93</v>
      </c>
      <c r="R8" s="93">
        <v>0</v>
      </c>
      <c r="S8" s="94">
        <v>1</v>
      </c>
      <c r="T8" s="94">
        <v>2</v>
      </c>
      <c r="U8" s="94">
        <v>3</v>
      </c>
      <c r="V8" s="94">
        <v>4</v>
      </c>
      <c r="W8" s="93">
        <v>5</v>
      </c>
      <c r="X8" s="94">
        <v>6</v>
      </c>
      <c r="Y8" s="94">
        <v>7</v>
      </c>
      <c r="Z8" s="94">
        <v>8</v>
      </c>
      <c r="AA8" s="94">
        <v>9</v>
      </c>
      <c r="AB8" s="95">
        <v>10</v>
      </c>
      <c r="AC8" s="95">
        <v>11</v>
      </c>
      <c r="AD8" s="95">
        <v>12</v>
      </c>
      <c r="AE8" s="95">
        <v>13</v>
      </c>
      <c r="AF8" s="95">
        <v>14</v>
      </c>
      <c r="AG8" s="95">
        <v>15</v>
      </c>
      <c r="AH8" s="95">
        <v>16</v>
      </c>
      <c r="AI8" s="95">
        <v>17</v>
      </c>
      <c r="AK8" s="199"/>
      <c r="AL8" s="42"/>
      <c r="AN8" s="15"/>
    </row>
    <row r="9" spans="2:42" s="11" customFormat="1" outlineLevel="1" x14ac:dyDescent="0.2">
      <c r="C9" s="705"/>
      <c r="D9" s="705"/>
      <c r="F9" s="11" t="s">
        <v>201</v>
      </c>
      <c r="H9" s="16"/>
      <c r="I9" s="36"/>
      <c r="K9" s="16"/>
      <c r="Q9" s="16" t="s">
        <v>94</v>
      </c>
      <c r="R9" s="96" t="s">
        <v>194</v>
      </c>
      <c r="S9" s="97" t="s">
        <v>195</v>
      </c>
      <c r="T9" s="97" t="s">
        <v>196</v>
      </c>
      <c r="U9" s="97" t="s">
        <v>197</v>
      </c>
      <c r="V9" s="97" t="s">
        <v>198</v>
      </c>
      <c r="W9" s="96" t="s">
        <v>199</v>
      </c>
      <c r="X9" s="97" t="s">
        <v>4</v>
      </c>
      <c r="Y9" s="97" t="s">
        <v>66</v>
      </c>
      <c r="Z9" s="97" t="s">
        <v>67</v>
      </c>
      <c r="AA9" s="97" t="s">
        <v>68</v>
      </c>
      <c r="AB9" s="98" t="s">
        <v>99</v>
      </c>
      <c r="AC9" s="98" t="s">
        <v>100</v>
      </c>
      <c r="AD9" s="98" t="s">
        <v>101</v>
      </c>
      <c r="AE9" s="98" t="s">
        <v>102</v>
      </c>
      <c r="AF9" s="98" t="s">
        <v>103</v>
      </c>
      <c r="AG9" s="98" t="s">
        <v>104</v>
      </c>
      <c r="AH9" s="98" t="s">
        <v>105</v>
      </c>
      <c r="AI9" s="98" t="s">
        <v>106</v>
      </c>
      <c r="AK9" s="199"/>
      <c r="AL9" s="42"/>
      <c r="AN9" s="15"/>
    </row>
    <row r="10" spans="2:42" s="11" customFormat="1" outlineLevel="1" x14ac:dyDescent="0.2">
      <c r="C10" s="705"/>
      <c r="D10" s="705"/>
      <c r="F10" s="11" t="s">
        <v>202</v>
      </c>
      <c r="H10" s="16"/>
      <c r="I10" s="36"/>
      <c r="K10" s="16"/>
      <c r="Q10" s="16" t="s">
        <v>95</v>
      </c>
      <c r="R10" s="33">
        <v>0</v>
      </c>
      <c r="S10" s="34">
        <v>0</v>
      </c>
      <c r="T10" s="34">
        <v>0</v>
      </c>
      <c r="U10" s="34">
        <v>0</v>
      </c>
      <c r="V10" s="34">
        <v>0</v>
      </c>
      <c r="W10" s="33">
        <v>0</v>
      </c>
      <c r="X10" s="34">
        <v>1</v>
      </c>
      <c r="Y10" s="34">
        <v>0</v>
      </c>
      <c r="Z10" s="34">
        <v>0</v>
      </c>
      <c r="AA10" s="34">
        <v>0</v>
      </c>
      <c r="AB10" s="29">
        <v>0</v>
      </c>
      <c r="AC10" s="29">
        <v>0</v>
      </c>
      <c r="AD10" s="29">
        <v>0</v>
      </c>
      <c r="AE10" s="29">
        <v>0</v>
      </c>
      <c r="AF10" s="29">
        <v>0</v>
      </c>
      <c r="AG10" s="29">
        <v>0</v>
      </c>
      <c r="AH10" s="29">
        <v>0</v>
      </c>
      <c r="AI10" s="29">
        <v>0</v>
      </c>
      <c r="AK10" s="199"/>
      <c r="AL10" s="42"/>
      <c r="AN10" s="15"/>
    </row>
    <row r="11" spans="2:42" s="11" customFormat="1" outlineLevel="1" x14ac:dyDescent="0.2">
      <c r="C11" s="705"/>
      <c r="D11" s="705"/>
      <c r="F11" s="11" t="s">
        <v>203</v>
      </c>
      <c r="H11" s="16"/>
      <c r="I11" s="36"/>
      <c r="K11" s="16"/>
      <c r="Q11" s="16" t="s">
        <v>93</v>
      </c>
      <c r="R11" s="93">
        <v>0</v>
      </c>
      <c r="S11" s="94">
        <v>0</v>
      </c>
      <c r="T11" s="94">
        <v>0</v>
      </c>
      <c r="U11" s="94">
        <v>0</v>
      </c>
      <c r="V11" s="94">
        <v>0</v>
      </c>
      <c r="W11" s="93">
        <v>0</v>
      </c>
      <c r="X11" s="94">
        <v>0</v>
      </c>
      <c r="Y11" s="94">
        <v>1</v>
      </c>
      <c r="Z11" s="94">
        <v>2</v>
      </c>
      <c r="AA11" s="94">
        <v>3</v>
      </c>
      <c r="AB11" s="95">
        <v>4</v>
      </c>
      <c r="AC11" s="95">
        <v>5</v>
      </c>
      <c r="AD11" s="95">
        <v>6</v>
      </c>
      <c r="AE11" s="95">
        <v>7</v>
      </c>
      <c r="AF11" s="95">
        <v>8</v>
      </c>
      <c r="AG11" s="95">
        <v>9</v>
      </c>
      <c r="AH11" s="95">
        <v>10</v>
      </c>
      <c r="AI11" s="95">
        <v>11</v>
      </c>
      <c r="AK11" s="199"/>
      <c r="AL11" s="42"/>
      <c r="AN11" s="15"/>
    </row>
    <row r="12" spans="2:42" s="11" customFormat="1" outlineLevel="1" x14ac:dyDescent="0.2">
      <c r="C12" s="705"/>
      <c r="D12" s="705"/>
      <c r="F12" s="11" t="s">
        <v>204</v>
      </c>
      <c r="H12" s="16"/>
      <c r="I12" s="36"/>
      <c r="K12" s="16"/>
      <c r="Q12" s="16" t="s">
        <v>95</v>
      </c>
      <c r="R12" s="33">
        <v>0</v>
      </c>
      <c r="S12" s="34">
        <v>0</v>
      </c>
      <c r="T12" s="34">
        <v>0</v>
      </c>
      <c r="U12" s="34">
        <v>0</v>
      </c>
      <c r="V12" s="34">
        <v>0</v>
      </c>
      <c r="W12" s="33">
        <v>0</v>
      </c>
      <c r="X12" s="34">
        <v>1</v>
      </c>
      <c r="Y12" s="34">
        <v>0</v>
      </c>
      <c r="Z12" s="34">
        <v>0</v>
      </c>
      <c r="AA12" s="34">
        <v>0</v>
      </c>
      <c r="AB12" s="29">
        <v>0</v>
      </c>
      <c r="AC12" s="29">
        <v>0</v>
      </c>
      <c r="AD12" s="29">
        <v>0</v>
      </c>
      <c r="AE12" s="29">
        <v>0</v>
      </c>
      <c r="AF12" s="29">
        <v>0</v>
      </c>
      <c r="AG12" s="29">
        <v>0</v>
      </c>
      <c r="AH12" s="29">
        <v>0</v>
      </c>
      <c r="AI12" s="29">
        <v>0</v>
      </c>
      <c r="AK12" s="199"/>
      <c r="AL12" s="42"/>
      <c r="AN12" s="15"/>
    </row>
    <row r="13" spans="2:42" s="11" customFormat="1" outlineLevel="1" x14ac:dyDescent="0.2">
      <c r="C13" s="705"/>
      <c r="D13" s="705"/>
      <c r="F13" s="11" t="s">
        <v>205</v>
      </c>
      <c r="H13" s="16"/>
      <c r="I13" s="36"/>
      <c r="K13" s="16"/>
      <c r="Q13" s="16" t="s">
        <v>95</v>
      </c>
      <c r="R13" s="33">
        <v>0</v>
      </c>
      <c r="S13" s="34">
        <v>0</v>
      </c>
      <c r="T13" s="34">
        <v>0</v>
      </c>
      <c r="U13" s="34">
        <v>0</v>
      </c>
      <c r="V13" s="34">
        <v>0</v>
      </c>
      <c r="W13" s="33">
        <v>0</v>
      </c>
      <c r="X13" s="34">
        <v>1</v>
      </c>
      <c r="Y13" s="34">
        <v>1</v>
      </c>
      <c r="Z13" s="34">
        <v>1</v>
      </c>
      <c r="AA13" s="34">
        <v>1</v>
      </c>
      <c r="AB13" s="29">
        <v>1</v>
      </c>
      <c r="AC13" s="29">
        <v>1</v>
      </c>
      <c r="AD13" s="29">
        <v>1</v>
      </c>
      <c r="AE13" s="29">
        <v>1</v>
      </c>
      <c r="AF13" s="29">
        <v>1</v>
      </c>
      <c r="AG13" s="29">
        <v>1</v>
      </c>
      <c r="AH13" s="29">
        <v>1</v>
      </c>
      <c r="AI13" s="29">
        <v>1</v>
      </c>
      <c r="AK13" s="199"/>
      <c r="AL13" s="42"/>
      <c r="AN13" s="15"/>
    </row>
    <row r="14" spans="2:42" s="11" customFormat="1" outlineLevel="1" x14ac:dyDescent="0.2">
      <c r="C14" s="705"/>
      <c r="D14" s="705"/>
      <c r="F14" s="11" t="s">
        <v>206</v>
      </c>
      <c r="H14" s="16"/>
      <c r="I14" s="36"/>
      <c r="K14" s="16"/>
      <c r="Q14" s="16" t="s">
        <v>95</v>
      </c>
      <c r="R14" s="33">
        <v>0</v>
      </c>
      <c r="S14" s="34">
        <v>0</v>
      </c>
      <c r="T14" s="34">
        <v>0</v>
      </c>
      <c r="U14" s="34">
        <v>0</v>
      </c>
      <c r="V14" s="34">
        <v>0</v>
      </c>
      <c r="W14" s="33">
        <v>0</v>
      </c>
      <c r="X14" s="34">
        <v>1</v>
      </c>
      <c r="Y14" s="34">
        <v>1</v>
      </c>
      <c r="Z14" s="34">
        <v>1</v>
      </c>
      <c r="AA14" s="34">
        <v>1</v>
      </c>
      <c r="AB14" s="29">
        <v>1</v>
      </c>
      <c r="AC14" s="29">
        <v>1</v>
      </c>
      <c r="AD14" s="29">
        <v>1</v>
      </c>
      <c r="AE14" s="29">
        <v>1</v>
      </c>
      <c r="AF14" s="29">
        <v>1</v>
      </c>
      <c r="AG14" s="29">
        <v>1</v>
      </c>
      <c r="AH14" s="29">
        <v>1</v>
      </c>
      <c r="AI14" s="29">
        <v>1</v>
      </c>
      <c r="AK14" s="199"/>
      <c r="AL14" s="42"/>
      <c r="AN14" s="15"/>
    </row>
    <row r="15" spans="2:42" s="11" customFormat="1" outlineLevel="1" x14ac:dyDescent="0.2">
      <c r="C15" s="705"/>
      <c r="D15" s="705"/>
      <c r="F15" s="11" t="s">
        <v>207</v>
      </c>
      <c r="H15" s="16"/>
      <c r="I15" s="36"/>
      <c r="K15" s="16"/>
      <c r="Q15" s="16" t="s">
        <v>95</v>
      </c>
      <c r="R15" s="33">
        <v>0</v>
      </c>
      <c r="S15" s="34">
        <v>0</v>
      </c>
      <c r="T15" s="34">
        <v>0</v>
      </c>
      <c r="U15" s="34">
        <v>0</v>
      </c>
      <c r="V15" s="34">
        <v>0</v>
      </c>
      <c r="W15" s="33">
        <v>0</v>
      </c>
      <c r="X15" s="34">
        <v>1</v>
      </c>
      <c r="Y15" s="34">
        <v>1</v>
      </c>
      <c r="Z15" s="34">
        <v>1</v>
      </c>
      <c r="AA15" s="34">
        <v>1</v>
      </c>
      <c r="AB15" s="29">
        <v>1</v>
      </c>
      <c r="AC15" s="29">
        <v>1</v>
      </c>
      <c r="AD15" s="29">
        <v>1</v>
      </c>
      <c r="AE15" s="29">
        <v>1</v>
      </c>
      <c r="AF15" s="29">
        <v>1</v>
      </c>
      <c r="AG15" s="29">
        <v>1</v>
      </c>
      <c r="AH15" s="29">
        <v>1</v>
      </c>
      <c r="AI15" s="29">
        <v>1</v>
      </c>
      <c r="AK15" s="199"/>
      <c r="AL15" s="42"/>
      <c r="AN15" s="15"/>
    </row>
    <row r="16" spans="2:42" s="11" customFormat="1" x14ac:dyDescent="0.2">
      <c r="C16" s="705"/>
      <c r="D16" s="705"/>
      <c r="H16" s="16"/>
      <c r="I16" s="36"/>
      <c r="K16" s="16"/>
      <c r="Q16" s="16"/>
      <c r="AK16" s="199"/>
      <c r="AL16" s="42"/>
      <c r="AN16" s="15"/>
    </row>
    <row r="17" spans="3:42" x14ac:dyDescent="0.2">
      <c r="C17" s="753" t="s">
        <v>596</v>
      </c>
      <c r="D17" s="753"/>
      <c r="E17" s="18"/>
      <c r="F17" s="18"/>
      <c r="G17" s="18"/>
      <c r="H17" s="19"/>
      <c r="I17" s="18"/>
      <c r="J17" s="18"/>
      <c r="K17" s="19"/>
      <c r="L17" s="18"/>
      <c r="M17" s="18"/>
      <c r="N17" s="18"/>
      <c r="O17" s="18"/>
      <c r="P17" s="18"/>
      <c r="Q17" s="19"/>
      <c r="R17" s="18"/>
      <c r="S17" s="18"/>
      <c r="T17" s="18"/>
      <c r="U17" s="18"/>
      <c r="V17" s="18"/>
      <c r="W17" s="18"/>
      <c r="X17" s="18"/>
      <c r="Y17" s="18"/>
      <c r="Z17" s="18"/>
      <c r="AA17" s="18"/>
      <c r="AB17" s="18"/>
      <c r="AC17" s="18"/>
      <c r="AD17" s="18"/>
      <c r="AE17" s="18"/>
      <c r="AF17" s="18"/>
      <c r="AG17" s="18"/>
      <c r="AH17" s="18"/>
      <c r="AI17" s="18"/>
      <c r="AK17" s="199"/>
      <c r="AM17" s="11"/>
      <c r="AN17" s="15"/>
      <c r="AO17" s="11"/>
      <c r="AP17" s="11"/>
    </row>
    <row r="18" spans="3:42" x14ac:dyDescent="0.2">
      <c r="C18" s="119">
        <v>1</v>
      </c>
      <c r="D18" s="754" t="s">
        <v>660</v>
      </c>
      <c r="E18" s="67"/>
      <c r="F18" s="67"/>
      <c r="G18" s="67"/>
      <c r="H18" s="755" t="s">
        <v>152</v>
      </c>
      <c r="I18" s="67"/>
      <c r="J18" s="67"/>
      <c r="K18" s="102"/>
      <c r="L18" s="67"/>
      <c r="M18" s="67"/>
      <c r="N18" s="67"/>
      <c r="O18" s="67"/>
      <c r="P18" s="67"/>
      <c r="Q18" s="102"/>
      <c r="R18" s="67"/>
      <c r="S18" s="67"/>
      <c r="T18" s="67"/>
      <c r="U18" s="67"/>
      <c r="V18" s="67"/>
      <c r="W18" s="67"/>
      <c r="X18" s="67"/>
      <c r="Y18" s="67"/>
      <c r="Z18" s="67"/>
      <c r="AA18" s="67"/>
      <c r="AB18" s="67"/>
      <c r="AC18" s="67"/>
      <c r="AD18" s="67"/>
      <c r="AE18" s="67"/>
      <c r="AF18" s="67"/>
      <c r="AG18" s="67"/>
      <c r="AH18" s="67"/>
      <c r="AI18" s="67"/>
      <c r="AK18" s="199"/>
      <c r="AM18" s="11"/>
      <c r="AN18" s="15"/>
      <c r="AO18" s="11"/>
      <c r="AP18" s="11"/>
    </row>
    <row r="19" spans="3:42" outlineLevel="1" x14ac:dyDescent="0.2">
      <c r="C19" s="119">
        <v>1</v>
      </c>
      <c r="D19" s="119" t="s">
        <v>218</v>
      </c>
      <c r="F19" s="121" t="s">
        <v>597</v>
      </c>
      <c r="G19" s="756"/>
      <c r="H19" s="757"/>
      <c r="I19" s="756"/>
      <c r="J19" s="756"/>
      <c r="K19" s="758"/>
      <c r="L19" s="759"/>
      <c r="M19" s="759"/>
      <c r="N19" s="759"/>
      <c r="O19" s="759"/>
      <c r="P19" s="759"/>
      <c r="Q19" s="758"/>
      <c r="R19" s="760"/>
      <c r="S19" s="760"/>
      <c r="T19" s="760"/>
      <c r="U19" s="760"/>
      <c r="V19" s="760"/>
      <c r="W19" s="760"/>
      <c r="X19" s="760"/>
      <c r="Y19" s="760"/>
      <c r="Z19" s="760"/>
      <c r="AA19" s="760"/>
      <c r="AB19" s="760"/>
      <c r="AC19" s="760"/>
      <c r="AD19" s="760"/>
      <c r="AE19" s="760"/>
      <c r="AF19" s="760"/>
      <c r="AG19" s="760"/>
      <c r="AH19" s="759"/>
      <c r="AI19" s="759"/>
      <c r="AK19" s="199"/>
      <c r="AM19" s="11"/>
      <c r="AN19" s="15"/>
      <c r="AO19" s="11"/>
      <c r="AP19" s="11"/>
    </row>
    <row r="20" spans="3:42" outlineLevel="2" x14ac:dyDescent="0.2">
      <c r="C20" s="119">
        <v>1</v>
      </c>
      <c r="D20" s="119" t="s">
        <v>218</v>
      </c>
      <c r="F20" s="12"/>
      <c r="G20" s="149" t="s">
        <v>598</v>
      </c>
      <c r="H20" s="72" t="s">
        <v>48</v>
      </c>
      <c r="I20" s="8" t="s">
        <v>451</v>
      </c>
      <c r="J20" s="8" t="s">
        <v>599</v>
      </c>
      <c r="K20" s="8" t="s">
        <v>61</v>
      </c>
      <c r="AK20" s="199"/>
      <c r="AM20" s="11"/>
      <c r="AN20" s="15"/>
      <c r="AO20" s="11"/>
      <c r="AP20" s="11"/>
    </row>
    <row r="21" spans="3:42" outlineLevel="2" x14ac:dyDescent="0.2">
      <c r="C21" s="119">
        <v>1</v>
      </c>
      <c r="D21" s="119" t="s">
        <v>218</v>
      </c>
      <c r="F21" s="761" t="s">
        <v>129</v>
      </c>
      <c r="G21" s="762" t="s">
        <v>130</v>
      </c>
      <c r="H21" s="763">
        <v>0.28000000000000003</v>
      </c>
      <c r="I21" s="764">
        <v>0.72</v>
      </c>
      <c r="J21" s="765">
        <v>1</v>
      </c>
      <c r="K21" s="766"/>
      <c r="AK21" s="199"/>
      <c r="AM21" s="11"/>
      <c r="AN21" s="15"/>
      <c r="AO21" s="11"/>
      <c r="AP21" s="11"/>
    </row>
    <row r="22" spans="3:42" outlineLevel="2" x14ac:dyDescent="0.2">
      <c r="C22" s="119">
        <v>1</v>
      </c>
      <c r="D22" s="119" t="s">
        <v>218</v>
      </c>
      <c r="F22" s="767" t="s">
        <v>128</v>
      </c>
      <c r="G22" s="611" t="s">
        <v>130</v>
      </c>
      <c r="H22" s="768">
        <v>6.5161008305405804E-2</v>
      </c>
      <c r="I22" s="769">
        <v>0.93483899169459417</v>
      </c>
      <c r="J22" s="770">
        <v>1</v>
      </c>
      <c r="K22" s="771"/>
      <c r="AK22" s="199"/>
      <c r="AM22" s="11"/>
      <c r="AN22" s="15"/>
      <c r="AO22" s="11"/>
      <c r="AP22" s="11"/>
    </row>
    <row r="23" spans="3:42" outlineLevel="2" x14ac:dyDescent="0.2">
      <c r="C23" s="119">
        <v>1</v>
      </c>
      <c r="D23" s="119" t="s">
        <v>218</v>
      </c>
      <c r="F23" s="767" t="s">
        <v>600</v>
      </c>
      <c r="G23" s="611" t="s">
        <v>583</v>
      </c>
      <c r="H23" s="772">
        <v>2236</v>
      </c>
      <c r="I23" s="773">
        <v>32079</v>
      </c>
      <c r="J23" s="774">
        <v>34315</v>
      </c>
      <c r="K23" s="775">
        <v>0.32508835931808239</v>
      </c>
      <c r="AK23" s="199"/>
      <c r="AM23" s="11"/>
      <c r="AN23" s="15"/>
      <c r="AO23" s="11"/>
      <c r="AP23" s="11"/>
    </row>
    <row r="24" spans="3:42" outlineLevel="2" x14ac:dyDescent="0.2">
      <c r="C24" s="119">
        <v>1</v>
      </c>
      <c r="D24" s="119" t="s">
        <v>218</v>
      </c>
      <c r="F24" s="767" t="s">
        <v>64</v>
      </c>
      <c r="G24" s="611" t="s">
        <v>583</v>
      </c>
      <c r="H24" s="776">
        <v>0</v>
      </c>
      <c r="I24" s="773">
        <v>0</v>
      </c>
      <c r="J24" s="774">
        <v>0</v>
      </c>
      <c r="K24" s="771"/>
      <c r="AK24" s="199"/>
      <c r="AM24" s="11"/>
      <c r="AN24" s="15"/>
      <c r="AO24" s="11"/>
      <c r="AP24" s="11"/>
    </row>
    <row r="25" spans="3:42" outlineLevel="2" x14ac:dyDescent="0.2">
      <c r="C25" s="119">
        <v>1</v>
      </c>
      <c r="D25" s="119" t="s">
        <v>218</v>
      </c>
      <c r="F25" s="767" t="s">
        <v>601</v>
      </c>
      <c r="G25" s="611" t="s">
        <v>583</v>
      </c>
      <c r="H25" s="776">
        <v>2236</v>
      </c>
      <c r="I25" s="773">
        <v>32079</v>
      </c>
      <c r="J25" s="774">
        <v>34315</v>
      </c>
      <c r="K25" s="771"/>
      <c r="X25" s="777"/>
      <c r="AK25" s="199"/>
      <c r="AM25" s="11"/>
      <c r="AN25" s="15"/>
      <c r="AO25" s="11"/>
      <c r="AP25" s="11"/>
    </row>
    <row r="26" spans="3:42" outlineLevel="2" x14ac:dyDescent="0.2">
      <c r="C26" s="119">
        <v>1</v>
      </c>
      <c r="D26" s="119" t="s">
        <v>218</v>
      </c>
      <c r="F26" s="767" t="s">
        <v>602</v>
      </c>
      <c r="G26" s="611" t="s">
        <v>130</v>
      </c>
      <c r="H26" s="778">
        <v>0</v>
      </c>
      <c r="I26" s="769">
        <v>0</v>
      </c>
      <c r="J26" s="769">
        <v>0</v>
      </c>
      <c r="K26" s="771"/>
      <c r="AK26" s="199"/>
      <c r="AM26" s="11"/>
      <c r="AN26" s="15"/>
      <c r="AO26" s="11"/>
      <c r="AP26" s="11"/>
    </row>
    <row r="27" spans="3:42" outlineLevel="2" x14ac:dyDescent="0.2">
      <c r="C27" s="119">
        <v>1</v>
      </c>
      <c r="D27" s="119" t="s">
        <v>218</v>
      </c>
      <c r="F27" s="767" t="s">
        <v>603</v>
      </c>
      <c r="G27" s="611" t="s">
        <v>583</v>
      </c>
      <c r="H27" s="776">
        <v>0</v>
      </c>
      <c r="I27" s="773">
        <v>31277</v>
      </c>
      <c r="J27" s="774">
        <v>31277</v>
      </c>
      <c r="K27" s="771"/>
      <c r="AK27" s="199"/>
      <c r="AM27" s="11"/>
      <c r="AN27" s="15"/>
      <c r="AO27" s="11"/>
      <c r="AP27" s="11"/>
    </row>
    <row r="28" spans="3:42" outlineLevel="2" x14ac:dyDescent="0.2">
      <c r="C28" s="119">
        <v>1</v>
      </c>
      <c r="D28" s="119" t="s">
        <v>218</v>
      </c>
      <c r="F28" s="767" t="s">
        <v>604</v>
      </c>
      <c r="G28" s="611"/>
      <c r="H28" s="773">
        <v>0</v>
      </c>
      <c r="I28" s="773">
        <v>0</v>
      </c>
      <c r="J28" s="773">
        <v>0</v>
      </c>
      <c r="K28" s="771"/>
      <c r="AK28" s="199"/>
      <c r="AM28" s="11"/>
      <c r="AN28" s="15"/>
      <c r="AO28" s="11"/>
      <c r="AP28" s="11"/>
    </row>
    <row r="29" spans="3:42" outlineLevel="2" x14ac:dyDescent="0.2">
      <c r="C29" s="119">
        <v>1</v>
      </c>
      <c r="D29" s="119" t="s">
        <v>218</v>
      </c>
      <c r="F29" s="767" t="s">
        <v>605</v>
      </c>
      <c r="G29" s="611"/>
      <c r="H29" s="779"/>
      <c r="I29" s="780"/>
      <c r="J29" s="781"/>
      <c r="K29" s="782">
        <v>0</v>
      </c>
      <c r="AK29" s="199"/>
      <c r="AM29" s="11"/>
      <c r="AN29" s="15"/>
      <c r="AO29" s="11"/>
      <c r="AP29" s="11"/>
    </row>
    <row r="30" spans="3:42" outlineLevel="2" x14ac:dyDescent="0.2">
      <c r="C30" s="119">
        <v>1</v>
      </c>
      <c r="D30" s="119" t="s">
        <v>218</v>
      </c>
      <c r="F30" s="783" t="s">
        <v>606</v>
      </c>
      <c r="G30" s="619" t="s">
        <v>130</v>
      </c>
      <c r="H30" s="784">
        <v>0</v>
      </c>
      <c r="I30" s="785">
        <v>1</v>
      </c>
      <c r="J30" s="786">
        <v>1</v>
      </c>
      <c r="K30" s="787"/>
      <c r="AK30" s="199"/>
      <c r="AM30" s="11"/>
      <c r="AN30" s="15"/>
      <c r="AO30" s="11"/>
      <c r="AP30" s="11"/>
    </row>
    <row r="31" spans="3:42" outlineLevel="2" x14ac:dyDescent="0.2">
      <c r="C31" s="119">
        <v>1</v>
      </c>
      <c r="D31" s="119" t="s">
        <v>218</v>
      </c>
      <c r="H31"/>
      <c r="I31"/>
      <c r="K31"/>
      <c r="AK31" s="199"/>
      <c r="AM31" s="11"/>
      <c r="AN31" s="15"/>
      <c r="AO31" s="11"/>
      <c r="AP31" s="11"/>
    </row>
    <row r="32" spans="3:42" outlineLevel="1" x14ac:dyDescent="0.2">
      <c r="C32" s="119">
        <v>1</v>
      </c>
      <c r="D32" s="119" t="s">
        <v>218</v>
      </c>
      <c r="F32" s="121" t="s">
        <v>607</v>
      </c>
      <c r="G32" s="756"/>
      <c r="H32" s="757"/>
      <c r="I32" s="788"/>
      <c r="J32" s="756"/>
      <c r="K32" s="758"/>
      <c r="L32" s="759"/>
      <c r="M32" s="759"/>
      <c r="N32" s="759"/>
      <c r="O32" s="759"/>
      <c r="P32" s="759"/>
      <c r="Q32" s="758"/>
      <c r="R32" s="760"/>
      <c r="S32" s="760"/>
      <c r="T32" s="760"/>
      <c r="U32" s="760"/>
      <c r="V32" s="760"/>
      <c r="W32" s="760"/>
      <c r="X32" s="760"/>
      <c r="Y32" s="760"/>
      <c r="Z32" s="760"/>
      <c r="AA32" s="760"/>
      <c r="AB32" s="760"/>
      <c r="AC32" s="760"/>
      <c r="AD32" s="760"/>
      <c r="AE32" s="760"/>
      <c r="AF32" s="760"/>
      <c r="AG32" s="760"/>
      <c r="AH32" s="759"/>
      <c r="AI32" s="759"/>
      <c r="AK32" s="199"/>
      <c r="AM32" s="11"/>
      <c r="AN32" s="15"/>
      <c r="AO32" s="11"/>
      <c r="AP32" s="11"/>
    </row>
    <row r="33" spans="3:42" outlineLevel="2" x14ac:dyDescent="0.2">
      <c r="C33" s="119">
        <v>1</v>
      </c>
      <c r="D33" s="119" t="s">
        <v>218</v>
      </c>
      <c r="F33" s="789" t="s">
        <v>608</v>
      </c>
      <c r="G33" s="790"/>
      <c r="H33" s="791" t="s">
        <v>609</v>
      </c>
      <c r="I33" s="791"/>
      <c r="J33" s="790"/>
      <c r="K33" s="792"/>
      <c r="L33" s="789"/>
      <c r="M33" s="789"/>
      <c r="N33" s="789"/>
      <c r="O33" s="789"/>
      <c r="P33" s="789"/>
      <c r="Q33" s="792"/>
      <c r="R33" s="793"/>
      <c r="S33" s="793"/>
      <c r="T33" s="793"/>
      <c r="U33" s="793"/>
      <c r="V33" s="793"/>
      <c r="W33" s="793"/>
      <c r="X33" s="793"/>
      <c r="Y33" s="793"/>
      <c r="Z33" s="793"/>
      <c r="AA33" s="793"/>
      <c r="AB33" s="793"/>
      <c r="AC33" s="793"/>
      <c r="AD33" s="793"/>
      <c r="AE33" s="793"/>
      <c r="AF33" s="793"/>
      <c r="AG33" s="793"/>
      <c r="AH33" s="789"/>
      <c r="AI33" s="789"/>
      <c r="AK33" s="199"/>
      <c r="AM33" s="11"/>
      <c r="AN33" s="15"/>
      <c r="AO33" s="11"/>
      <c r="AP33" s="11"/>
    </row>
    <row r="34" spans="3:42" ht="14.25" customHeight="1" outlineLevel="2" x14ac:dyDescent="0.2">
      <c r="C34" s="119">
        <v>1</v>
      </c>
      <c r="D34" s="119" t="s">
        <v>218</v>
      </c>
      <c r="F34" s="794" t="s">
        <v>610</v>
      </c>
      <c r="H34" s="795"/>
      <c r="AK34" s="199"/>
      <c r="AM34" s="11"/>
      <c r="AN34" s="15"/>
      <c r="AO34" s="11"/>
      <c r="AP34" s="11"/>
    </row>
    <row r="35" spans="3:42" outlineLevel="2" x14ac:dyDescent="0.2">
      <c r="C35" s="119">
        <v>1</v>
      </c>
      <c r="D35" s="119" t="s">
        <v>218</v>
      </c>
      <c r="F35" s="761" t="s">
        <v>62</v>
      </c>
      <c r="G35" s="75"/>
      <c r="H35" s="796" t="s">
        <v>10</v>
      </c>
      <c r="I35" s="796" t="s">
        <v>611</v>
      </c>
      <c r="J35" s="75"/>
      <c r="K35" s="741"/>
      <c r="L35" s="75"/>
      <c r="M35" s="75"/>
      <c r="N35" s="75"/>
      <c r="O35" s="75"/>
      <c r="P35" s="75"/>
      <c r="Q35" s="128" t="s">
        <v>110</v>
      </c>
      <c r="R35" s="299">
        <v>0</v>
      </c>
      <c r="S35" s="300">
        <v>0</v>
      </c>
      <c r="T35" s="300">
        <v>0</v>
      </c>
      <c r="U35" s="300">
        <v>875.84504889271761</v>
      </c>
      <c r="V35" s="300">
        <v>959.41603128673808</v>
      </c>
      <c r="W35" s="301">
        <v>1013.4259422131428</v>
      </c>
      <c r="X35" s="300">
        <v>1146.8624537776793</v>
      </c>
      <c r="Y35" s="300">
        <v>1320.7914292823459</v>
      </c>
      <c r="Z35" s="300">
        <v>1457.6711997589757</v>
      </c>
      <c r="AA35" s="300">
        <v>1292.0752402555383</v>
      </c>
      <c r="AB35" s="302">
        <v>1692.7908013966219</v>
      </c>
      <c r="AC35" s="302">
        <v>1624.6623784348299</v>
      </c>
      <c r="AD35" s="302">
        <v>1968.7258811102338</v>
      </c>
      <c r="AE35" s="302">
        <v>1629.3448776788084</v>
      </c>
      <c r="AF35" s="302">
        <v>1490.1080590618164</v>
      </c>
      <c r="AG35" s="302">
        <v>1972.5658892429892</v>
      </c>
      <c r="AH35" s="348">
        <v>1698.821863404019</v>
      </c>
      <c r="AI35" s="348">
        <v>1441.4706129995627</v>
      </c>
      <c r="AK35" s="199"/>
      <c r="AM35" s="11"/>
      <c r="AN35" s="15"/>
      <c r="AO35" s="11"/>
      <c r="AP35" s="11"/>
    </row>
    <row r="36" spans="3:42" outlineLevel="2" x14ac:dyDescent="0.2">
      <c r="C36" s="119">
        <v>1</v>
      </c>
      <c r="D36" s="119" t="s">
        <v>218</v>
      </c>
      <c r="F36" s="767" t="s">
        <v>188</v>
      </c>
      <c r="H36" s="797" t="s">
        <v>10</v>
      </c>
      <c r="I36" s="797" t="s">
        <v>612</v>
      </c>
      <c r="K36" s="164"/>
      <c r="Q36" s="135" t="s">
        <v>110</v>
      </c>
      <c r="R36" s="314">
        <v>0</v>
      </c>
      <c r="S36" s="315">
        <v>0</v>
      </c>
      <c r="T36" s="315">
        <v>0</v>
      </c>
      <c r="U36" s="315">
        <v>357.92839328697437</v>
      </c>
      <c r="V36" s="315">
        <v>370.64562197543972</v>
      </c>
      <c r="W36" s="316">
        <v>381.01960762857539</v>
      </c>
      <c r="X36" s="315">
        <v>417.89784169861673</v>
      </c>
      <c r="Y36" s="315">
        <v>426.42694555442495</v>
      </c>
      <c r="Z36" s="315">
        <v>435.56062308802433</v>
      </c>
      <c r="AA36" s="315">
        <v>444.33500798733019</v>
      </c>
      <c r="AB36" s="5">
        <v>453.28671364276966</v>
      </c>
      <c r="AC36" s="5">
        <v>462.41933733901755</v>
      </c>
      <c r="AD36" s="5">
        <v>471.73654967840963</v>
      </c>
      <c r="AE36" s="5">
        <v>481.24209608358802</v>
      </c>
      <c r="AF36" s="5">
        <v>490.93979833114503</v>
      </c>
      <c r="AG36" s="5">
        <v>500.83355611691121</v>
      </c>
      <c r="AH36" s="350">
        <v>510.92734865354663</v>
      </c>
      <c r="AI36" s="350">
        <v>521.22523630110481</v>
      </c>
      <c r="AK36" s="199"/>
      <c r="AM36" s="11"/>
      <c r="AN36" s="15"/>
      <c r="AO36" s="11"/>
      <c r="AP36" s="11"/>
    </row>
    <row r="37" spans="3:42" outlineLevel="2" x14ac:dyDescent="0.2">
      <c r="C37" s="119">
        <v>1</v>
      </c>
      <c r="D37" s="119" t="s">
        <v>218</v>
      </c>
      <c r="F37" s="767" t="s">
        <v>613</v>
      </c>
      <c r="H37" s="797" t="s">
        <v>10</v>
      </c>
      <c r="I37" s="234" t="s">
        <v>614</v>
      </c>
      <c r="K37" s="164"/>
      <c r="Q37" s="135" t="s">
        <v>110</v>
      </c>
      <c r="R37" s="314">
        <v>0</v>
      </c>
      <c r="S37" s="315">
        <v>0</v>
      </c>
      <c r="T37" s="315">
        <v>0</v>
      </c>
      <c r="U37" s="315">
        <v>0</v>
      </c>
      <c r="V37" s="315">
        <v>0</v>
      </c>
      <c r="W37" s="316">
        <v>0</v>
      </c>
      <c r="X37" s="315">
        <v>0</v>
      </c>
      <c r="Y37" s="315">
        <v>0</v>
      </c>
      <c r="Z37" s="315">
        <v>0</v>
      </c>
      <c r="AA37" s="315">
        <v>0</v>
      </c>
      <c r="AB37" s="5">
        <v>0</v>
      </c>
      <c r="AC37" s="5">
        <v>0</v>
      </c>
      <c r="AD37" s="5">
        <v>0</v>
      </c>
      <c r="AE37" s="5">
        <v>0</v>
      </c>
      <c r="AF37" s="5">
        <v>0</v>
      </c>
      <c r="AG37" s="5">
        <v>0</v>
      </c>
      <c r="AH37" s="350">
        <v>0</v>
      </c>
      <c r="AI37" s="350">
        <v>0</v>
      </c>
      <c r="AK37" s="199"/>
      <c r="AM37" s="11"/>
      <c r="AN37" s="15"/>
      <c r="AO37" s="11"/>
      <c r="AP37" s="11"/>
    </row>
    <row r="38" spans="3:42" outlineLevel="2" x14ac:dyDescent="0.2">
      <c r="C38" s="119">
        <v>1</v>
      </c>
      <c r="D38" s="119" t="s">
        <v>218</v>
      </c>
      <c r="F38" s="783" t="s">
        <v>57</v>
      </c>
      <c r="G38" s="83"/>
      <c r="H38" s="798" t="s">
        <v>10</v>
      </c>
      <c r="I38" s="799"/>
      <c r="J38" s="83"/>
      <c r="K38" s="736"/>
      <c r="L38" s="83"/>
      <c r="M38" s="83"/>
      <c r="N38" s="83"/>
      <c r="O38" s="83"/>
      <c r="P38" s="83"/>
      <c r="Q38" s="143" t="s">
        <v>110</v>
      </c>
      <c r="R38" s="304">
        <v>0</v>
      </c>
      <c r="S38" s="305">
        <v>0</v>
      </c>
      <c r="T38" s="305">
        <v>0</v>
      </c>
      <c r="U38" s="305">
        <v>90.95872668361433</v>
      </c>
      <c r="V38" s="305">
        <v>94.185688516211627</v>
      </c>
      <c r="W38" s="306">
        <v>96.821954312544051</v>
      </c>
      <c r="X38" s="305">
        <v>99.473640626922844</v>
      </c>
      <c r="Y38" s="305">
        <v>101.87561587548682</v>
      </c>
      <c r="Z38" s="305">
        <v>104.02587992113925</v>
      </c>
      <c r="AA38" s="305">
        <v>106.09086950259508</v>
      </c>
      <c r="AB38" s="307">
        <v>108.19685069173504</v>
      </c>
      <c r="AC38" s="307">
        <v>110.34463720419248</v>
      </c>
      <c r="AD38" s="307">
        <v>112.53505890851895</v>
      </c>
      <c r="AE38" s="307">
        <v>114.76896214683303</v>
      </c>
      <c r="AF38" s="307">
        <v>117.04721006183473</v>
      </c>
      <c r="AG38" s="307">
        <v>119.37068293031118</v>
      </c>
      <c r="AH38" s="362">
        <v>121.74027850326256</v>
      </c>
      <c r="AI38" s="362">
        <v>124.1569123527802</v>
      </c>
      <c r="AK38" s="199"/>
      <c r="AM38" s="11"/>
      <c r="AN38" s="15"/>
      <c r="AO38" s="11"/>
      <c r="AP38" s="11"/>
    </row>
    <row r="39" spans="3:42" outlineLevel="2" x14ac:dyDescent="0.2">
      <c r="C39" s="119">
        <v>1</v>
      </c>
      <c r="D39" s="119" t="s">
        <v>218</v>
      </c>
      <c r="F39" s="12"/>
      <c r="H39" s="234"/>
      <c r="K39" s="164"/>
      <c r="Q39" s="16"/>
      <c r="R39" s="800">
        <v>0</v>
      </c>
      <c r="S39" s="800">
        <v>0</v>
      </c>
      <c r="T39" s="800">
        <v>0</v>
      </c>
      <c r="U39" s="800">
        <v>1324.7321688633062</v>
      </c>
      <c r="V39" s="800">
        <v>1424.2473417783895</v>
      </c>
      <c r="W39" s="800">
        <v>1491.2675041542623</v>
      </c>
      <c r="X39" s="800">
        <v>1664.2339361032189</v>
      </c>
      <c r="Y39" s="800">
        <v>1849.0939907122577</v>
      </c>
      <c r="Z39" s="800">
        <v>1997.2577027681393</v>
      </c>
      <c r="AA39" s="800">
        <v>1842.5011177454635</v>
      </c>
      <c r="AB39" s="800">
        <v>2254.2743657311266</v>
      </c>
      <c r="AC39" s="800">
        <v>2197.4263529780401</v>
      </c>
      <c r="AD39" s="800">
        <v>2552.9974896971621</v>
      </c>
      <c r="AE39" s="800">
        <v>2225.3559359092296</v>
      </c>
      <c r="AF39" s="800">
        <v>2098.0950674547962</v>
      </c>
      <c r="AG39" s="800">
        <v>2592.7701282902112</v>
      </c>
      <c r="AH39" s="800">
        <v>2331.4894905608285</v>
      </c>
      <c r="AI39" s="800">
        <v>2086.8527616534479</v>
      </c>
      <c r="AK39" s="199"/>
      <c r="AM39" s="11"/>
      <c r="AN39" s="15"/>
      <c r="AO39" s="11"/>
      <c r="AP39" s="11"/>
    </row>
    <row r="40" spans="3:42" ht="14.25" customHeight="1" outlineLevel="2" x14ac:dyDescent="0.2">
      <c r="C40" s="119">
        <v>1</v>
      </c>
      <c r="D40" s="119" t="s">
        <v>218</v>
      </c>
      <c r="F40" s="794" t="s">
        <v>615</v>
      </c>
      <c r="AK40" s="199"/>
      <c r="AM40" s="11"/>
      <c r="AN40" s="15"/>
      <c r="AO40" s="11"/>
      <c r="AP40" s="11"/>
    </row>
    <row r="41" spans="3:42" outlineLevel="2" x14ac:dyDescent="0.2">
      <c r="C41" s="119">
        <v>1</v>
      </c>
      <c r="D41" s="119" t="s">
        <v>218</v>
      </c>
      <c r="F41" s="761" t="s">
        <v>48</v>
      </c>
      <c r="G41" s="75"/>
      <c r="H41" s="796" t="s">
        <v>10</v>
      </c>
      <c r="I41" s="801"/>
      <c r="J41" s="75"/>
      <c r="K41" s="741"/>
      <c r="L41" s="75"/>
      <c r="M41" s="75"/>
      <c r="N41" s="75"/>
      <c r="O41" s="75"/>
      <c r="P41" s="75"/>
      <c r="Q41" s="128" t="s">
        <v>110</v>
      </c>
      <c r="R41" s="299">
        <v>0</v>
      </c>
      <c r="S41" s="300">
        <v>0</v>
      </c>
      <c r="T41" s="300">
        <v>0</v>
      </c>
      <c r="U41" s="300">
        <v>268.55958869767403</v>
      </c>
      <c r="V41" s="300">
        <v>292.78813121219059</v>
      </c>
      <c r="W41" s="301">
        <v>308.5868856368881</v>
      </c>
      <c r="X41" s="300">
        <v>348.35213179148496</v>
      </c>
      <c r="Y41" s="300">
        <v>397.60800993997759</v>
      </c>
      <c r="Z41" s="300">
        <v>436.52950531105972</v>
      </c>
      <c r="AA41" s="300">
        <v>390.73438441739575</v>
      </c>
      <c r="AB41" s="302">
        <v>503.51804370346082</v>
      </c>
      <c r="AC41" s="302">
        <v>485.03717624268035</v>
      </c>
      <c r="AD41" s="302">
        <v>581.98207594242376</v>
      </c>
      <c r="AE41" s="302">
        <v>487.57478596988</v>
      </c>
      <c r="AF41" s="302">
        <v>449.22038881381866</v>
      </c>
      <c r="AG41" s="302">
        <v>584.95326849779701</v>
      </c>
      <c r="AH41" s="348">
        <v>508.96266296219812</v>
      </c>
      <c r="AI41" s="348">
        <v>437.57533359148101</v>
      </c>
      <c r="AK41" s="199"/>
      <c r="AM41" s="11"/>
      <c r="AN41" s="15"/>
      <c r="AO41" s="11"/>
      <c r="AP41" s="11"/>
    </row>
    <row r="42" spans="3:42" outlineLevel="2" x14ac:dyDescent="0.2">
      <c r="C42" s="119">
        <v>1</v>
      </c>
      <c r="D42" s="119" t="s">
        <v>218</v>
      </c>
      <c r="F42" s="767" t="s">
        <v>55</v>
      </c>
      <c r="H42" s="797" t="s">
        <v>10</v>
      </c>
      <c r="K42" s="164"/>
      <c r="Q42" s="135" t="s">
        <v>110</v>
      </c>
      <c r="R42" s="314">
        <v>0</v>
      </c>
      <c r="S42" s="315">
        <v>0</v>
      </c>
      <c r="T42" s="315">
        <v>0</v>
      </c>
      <c r="U42" s="315">
        <v>965.21385348201795</v>
      </c>
      <c r="V42" s="315">
        <v>1037.2735220499872</v>
      </c>
      <c r="W42" s="316">
        <v>1085.8586642048301</v>
      </c>
      <c r="X42" s="315">
        <v>1216.4081636848111</v>
      </c>
      <c r="Y42" s="315">
        <v>1349.6103648967933</v>
      </c>
      <c r="Z42" s="315">
        <v>1456.7023175359402</v>
      </c>
      <c r="AA42" s="315">
        <v>1345.6758638254728</v>
      </c>
      <c r="AB42" s="5">
        <v>1642.5594713359308</v>
      </c>
      <c r="AC42" s="5">
        <v>1602.0445395311669</v>
      </c>
      <c r="AD42" s="5">
        <v>1858.4803548462196</v>
      </c>
      <c r="AE42" s="5">
        <v>1623.0121877925164</v>
      </c>
      <c r="AF42" s="5">
        <v>1531.827468579143</v>
      </c>
      <c r="AG42" s="5">
        <v>1888.4461768621034</v>
      </c>
      <c r="AH42" s="350">
        <v>1700.7865490953675</v>
      </c>
      <c r="AI42" s="350">
        <v>1525.1205157091865</v>
      </c>
      <c r="AK42" s="199"/>
      <c r="AM42" s="11"/>
      <c r="AN42" s="15"/>
      <c r="AO42" s="11"/>
      <c r="AP42" s="11"/>
    </row>
    <row r="43" spans="3:42" outlineLevel="2" x14ac:dyDescent="0.2">
      <c r="C43" s="119">
        <v>1</v>
      </c>
      <c r="D43" s="119" t="s">
        <v>218</v>
      </c>
      <c r="F43" s="783" t="s">
        <v>57</v>
      </c>
      <c r="G43" s="83"/>
      <c r="H43" s="798" t="s">
        <v>10</v>
      </c>
      <c r="I43" s="799"/>
      <c r="J43" s="83"/>
      <c r="K43" s="736"/>
      <c r="L43" s="83"/>
      <c r="M43" s="83"/>
      <c r="N43" s="83"/>
      <c r="O43" s="83"/>
      <c r="P43" s="83"/>
      <c r="Q43" s="143" t="s">
        <v>110</v>
      </c>
      <c r="R43" s="304">
        <v>0</v>
      </c>
      <c r="S43" s="305">
        <v>0</v>
      </c>
      <c r="T43" s="305">
        <v>0</v>
      </c>
      <c r="U43" s="305">
        <v>90.95872668361433</v>
      </c>
      <c r="V43" s="305">
        <v>94.185688516211627</v>
      </c>
      <c r="W43" s="306">
        <v>96.821954312544051</v>
      </c>
      <c r="X43" s="305">
        <v>99.473640626922844</v>
      </c>
      <c r="Y43" s="305">
        <v>101.87561587548682</v>
      </c>
      <c r="Z43" s="305">
        <v>104.02587992113925</v>
      </c>
      <c r="AA43" s="305">
        <v>106.09086950259508</v>
      </c>
      <c r="AB43" s="307">
        <v>108.19685069173504</v>
      </c>
      <c r="AC43" s="307">
        <v>110.34463720419248</v>
      </c>
      <c r="AD43" s="307">
        <v>112.53505890851895</v>
      </c>
      <c r="AE43" s="307">
        <v>114.76896214683303</v>
      </c>
      <c r="AF43" s="307">
        <v>117.04721006183473</v>
      </c>
      <c r="AG43" s="307">
        <v>119.37068293031118</v>
      </c>
      <c r="AH43" s="362">
        <v>121.74027850326256</v>
      </c>
      <c r="AI43" s="362">
        <v>124.1569123527802</v>
      </c>
      <c r="AK43" s="199"/>
      <c r="AM43" s="11"/>
      <c r="AN43" s="15"/>
      <c r="AO43" s="11"/>
      <c r="AP43" s="11"/>
    </row>
    <row r="44" spans="3:42" outlineLevel="2" x14ac:dyDescent="0.2">
      <c r="C44" s="119">
        <v>1</v>
      </c>
      <c r="D44" s="119" t="s">
        <v>218</v>
      </c>
      <c r="F44" s="12"/>
      <c r="H44" s="164"/>
      <c r="K44" s="164"/>
      <c r="Q44" s="16"/>
      <c r="R44" s="800">
        <v>0</v>
      </c>
      <c r="S44" s="800">
        <v>0</v>
      </c>
      <c r="T44" s="800">
        <v>0</v>
      </c>
      <c r="U44" s="800">
        <v>1324.7321688633062</v>
      </c>
      <c r="V44" s="800">
        <v>1424.2473417783895</v>
      </c>
      <c r="W44" s="800">
        <v>1491.2675041542623</v>
      </c>
      <c r="X44" s="800">
        <v>1664.2339361032189</v>
      </c>
      <c r="Y44" s="800">
        <v>1849.0939907122577</v>
      </c>
      <c r="Z44" s="800">
        <v>1997.2577027681391</v>
      </c>
      <c r="AA44" s="800">
        <v>1842.5011177454635</v>
      </c>
      <c r="AB44" s="800">
        <v>2254.2743657311266</v>
      </c>
      <c r="AC44" s="800">
        <v>2197.4263529780401</v>
      </c>
      <c r="AD44" s="800">
        <v>2552.9974896971621</v>
      </c>
      <c r="AE44" s="800">
        <v>2225.3559359092296</v>
      </c>
      <c r="AF44" s="800">
        <v>2098.0950674547967</v>
      </c>
      <c r="AG44" s="800">
        <v>2592.7701282902112</v>
      </c>
      <c r="AH44" s="800">
        <v>2331.4894905608285</v>
      </c>
      <c r="AI44" s="800">
        <v>2086.8527616534479</v>
      </c>
      <c r="AK44" s="199"/>
      <c r="AM44" s="11"/>
      <c r="AN44" s="15"/>
      <c r="AO44" s="11"/>
      <c r="AP44" s="11"/>
    </row>
    <row r="45" spans="3:42" ht="15" customHeight="1" outlineLevel="2" x14ac:dyDescent="0.2">
      <c r="C45" s="119">
        <v>1</v>
      </c>
      <c r="D45" s="119" t="s">
        <v>218</v>
      </c>
      <c r="F45" s="794" t="s">
        <v>69</v>
      </c>
      <c r="AK45" s="199"/>
      <c r="AM45" s="11"/>
      <c r="AN45" s="15"/>
      <c r="AO45" s="11"/>
      <c r="AP45" s="11"/>
    </row>
    <row r="46" spans="3:42" outlineLevel="2" x14ac:dyDescent="0.2">
      <c r="C46" s="119">
        <v>1</v>
      </c>
      <c r="D46" s="119" t="s">
        <v>218</v>
      </c>
      <c r="F46" s="761" t="s">
        <v>9</v>
      </c>
      <c r="G46" s="75"/>
      <c r="H46" s="796" t="s">
        <v>10</v>
      </c>
      <c r="I46" s="801"/>
      <c r="J46" s="75"/>
      <c r="K46" s="741"/>
      <c r="L46" s="75"/>
      <c r="M46" s="75"/>
      <c r="N46" s="75"/>
      <c r="O46" s="75"/>
      <c r="P46" s="75"/>
      <c r="Q46" s="128" t="s">
        <v>110</v>
      </c>
      <c r="R46" s="299">
        <v>0</v>
      </c>
      <c r="S46" s="300">
        <v>0</v>
      </c>
      <c r="T46" s="300">
        <v>0</v>
      </c>
      <c r="U46" s="300">
        <v>0</v>
      </c>
      <c r="V46" s="300">
        <v>0</v>
      </c>
      <c r="W46" s="301">
        <v>0</v>
      </c>
      <c r="X46" s="300">
        <v>0</v>
      </c>
      <c r="Y46" s="300">
        <v>0</v>
      </c>
      <c r="Z46" s="300">
        <v>0</v>
      </c>
      <c r="AA46" s="300">
        <v>0</v>
      </c>
      <c r="AB46" s="302">
        <v>0</v>
      </c>
      <c r="AC46" s="302">
        <v>0</v>
      </c>
      <c r="AD46" s="302">
        <v>0</v>
      </c>
      <c r="AE46" s="302">
        <v>0</v>
      </c>
      <c r="AF46" s="302">
        <v>0</v>
      </c>
      <c r="AG46" s="302">
        <v>0</v>
      </c>
      <c r="AH46" s="348">
        <v>0</v>
      </c>
      <c r="AI46" s="348">
        <v>0</v>
      </c>
      <c r="AK46" s="199"/>
      <c r="AM46" s="11"/>
      <c r="AN46" s="15"/>
      <c r="AO46" s="11"/>
      <c r="AP46" s="11"/>
    </row>
    <row r="47" spans="3:42" outlineLevel="2" x14ac:dyDescent="0.2">
      <c r="C47" s="119">
        <v>1</v>
      </c>
      <c r="D47" s="119" t="s">
        <v>218</v>
      </c>
      <c r="F47" s="767" t="s">
        <v>14</v>
      </c>
      <c r="H47" s="797" t="s">
        <v>10</v>
      </c>
      <c r="K47" s="164"/>
      <c r="Q47" s="135" t="s">
        <v>110</v>
      </c>
      <c r="R47" s="314">
        <v>0</v>
      </c>
      <c r="S47" s="315">
        <v>0</v>
      </c>
      <c r="T47" s="315">
        <v>0</v>
      </c>
      <c r="U47" s="315">
        <v>0</v>
      </c>
      <c r="V47" s="315">
        <v>0</v>
      </c>
      <c r="W47" s="316">
        <v>0</v>
      </c>
      <c r="X47" s="315">
        <v>0</v>
      </c>
      <c r="Y47" s="315">
        <v>0</v>
      </c>
      <c r="Z47" s="315">
        <v>0</v>
      </c>
      <c r="AA47" s="315">
        <v>0</v>
      </c>
      <c r="AB47" s="5">
        <v>0</v>
      </c>
      <c r="AC47" s="5">
        <v>0</v>
      </c>
      <c r="AD47" s="5">
        <v>0</v>
      </c>
      <c r="AE47" s="5">
        <v>0</v>
      </c>
      <c r="AF47" s="5">
        <v>0</v>
      </c>
      <c r="AG47" s="5">
        <v>0</v>
      </c>
      <c r="AH47" s="350">
        <v>0</v>
      </c>
      <c r="AI47" s="350">
        <v>0</v>
      </c>
      <c r="AJ47" s="289"/>
      <c r="AK47" s="199"/>
      <c r="AM47" s="11"/>
      <c r="AN47" s="15"/>
      <c r="AO47" s="11"/>
      <c r="AP47" s="11"/>
    </row>
    <row r="48" spans="3:42" outlineLevel="2" x14ac:dyDescent="0.2">
      <c r="C48" s="119">
        <v>1</v>
      </c>
      <c r="D48" s="119" t="s">
        <v>218</v>
      </c>
      <c r="F48" s="783" t="s">
        <v>16</v>
      </c>
      <c r="G48" s="83"/>
      <c r="H48" s="798" t="s">
        <v>10</v>
      </c>
      <c r="I48" s="799"/>
      <c r="J48" s="83"/>
      <c r="K48" s="736"/>
      <c r="L48" s="83"/>
      <c r="M48" s="83"/>
      <c r="N48" s="83"/>
      <c r="O48" s="83"/>
      <c r="P48" s="83"/>
      <c r="Q48" s="143" t="s">
        <v>110</v>
      </c>
      <c r="R48" s="304">
        <v>0</v>
      </c>
      <c r="S48" s="305">
        <v>0</v>
      </c>
      <c r="T48" s="305">
        <v>0</v>
      </c>
      <c r="U48" s="305">
        <v>0</v>
      </c>
      <c r="V48" s="305">
        <v>0</v>
      </c>
      <c r="W48" s="306">
        <v>0</v>
      </c>
      <c r="X48" s="305">
        <v>0</v>
      </c>
      <c r="Y48" s="305">
        <v>0</v>
      </c>
      <c r="Z48" s="305">
        <v>0</v>
      </c>
      <c r="AA48" s="305">
        <v>0</v>
      </c>
      <c r="AB48" s="307">
        <v>0</v>
      </c>
      <c r="AC48" s="307">
        <v>0</v>
      </c>
      <c r="AD48" s="307">
        <v>0</v>
      </c>
      <c r="AE48" s="307">
        <v>0</v>
      </c>
      <c r="AF48" s="307">
        <v>0</v>
      </c>
      <c r="AG48" s="307">
        <v>0</v>
      </c>
      <c r="AH48" s="362">
        <v>0</v>
      </c>
      <c r="AI48" s="362">
        <v>0</v>
      </c>
      <c r="AK48" s="199"/>
      <c r="AM48" s="11"/>
      <c r="AN48" s="15"/>
      <c r="AO48" s="11"/>
      <c r="AP48" s="11"/>
    </row>
    <row r="49" spans="3:48" outlineLevel="2" x14ac:dyDescent="0.2">
      <c r="C49" s="119">
        <v>1</v>
      </c>
      <c r="D49" s="119" t="s">
        <v>218</v>
      </c>
      <c r="F49" s="12"/>
      <c r="H49" s="797"/>
      <c r="K49" s="164"/>
      <c r="Q49" s="16"/>
      <c r="R49" s="800">
        <v>0</v>
      </c>
      <c r="S49" s="800">
        <v>0</v>
      </c>
      <c r="T49" s="800">
        <v>0</v>
      </c>
      <c r="U49" s="800">
        <v>0</v>
      </c>
      <c r="V49" s="800">
        <v>0</v>
      </c>
      <c r="W49" s="800">
        <v>0</v>
      </c>
      <c r="X49" s="800">
        <v>0</v>
      </c>
      <c r="Y49" s="800">
        <v>0</v>
      </c>
      <c r="Z49" s="800">
        <v>0</v>
      </c>
      <c r="AA49" s="800">
        <v>0</v>
      </c>
      <c r="AB49" s="800">
        <v>0</v>
      </c>
      <c r="AC49" s="800">
        <v>0</v>
      </c>
      <c r="AD49" s="800">
        <v>0</v>
      </c>
      <c r="AE49" s="800">
        <v>0</v>
      </c>
      <c r="AF49" s="800">
        <v>0</v>
      </c>
      <c r="AG49" s="800">
        <v>0</v>
      </c>
      <c r="AH49" s="800">
        <v>0</v>
      </c>
      <c r="AI49" s="800">
        <v>0</v>
      </c>
      <c r="AK49" s="199"/>
      <c r="AM49" s="11"/>
      <c r="AN49" s="15"/>
      <c r="AO49" s="11"/>
      <c r="AP49" s="11"/>
    </row>
    <row r="50" spans="3:48" ht="17.25" customHeight="1" outlineLevel="2" x14ac:dyDescent="0.2">
      <c r="C50" s="119">
        <v>1</v>
      </c>
      <c r="D50" s="119" t="s">
        <v>218</v>
      </c>
      <c r="F50" s="794" t="s">
        <v>616</v>
      </c>
      <c r="AK50" s="199"/>
      <c r="AM50" s="11"/>
      <c r="AN50" s="15"/>
      <c r="AO50" s="11"/>
      <c r="AP50" s="11"/>
      <c r="AS50" s="310"/>
    </row>
    <row r="51" spans="3:48" outlineLevel="2" x14ac:dyDescent="0.2">
      <c r="C51" s="119">
        <v>1</v>
      </c>
      <c r="D51" s="119" t="s">
        <v>218</v>
      </c>
      <c r="F51" s="761" t="s">
        <v>48</v>
      </c>
      <c r="G51" s="75"/>
      <c r="H51" s="796" t="s">
        <v>10</v>
      </c>
      <c r="I51" s="228" t="s">
        <v>617</v>
      </c>
      <c r="J51" s="75"/>
      <c r="K51" s="741"/>
      <c r="L51" s="75"/>
      <c r="M51" s="75"/>
      <c r="N51" s="75"/>
      <c r="O51" s="75"/>
      <c r="P51" s="75"/>
      <c r="Q51" s="128" t="s">
        <v>110</v>
      </c>
      <c r="R51" s="299">
        <v>0</v>
      </c>
      <c r="S51" s="300">
        <v>0</v>
      </c>
      <c r="T51" s="300">
        <v>0</v>
      </c>
      <c r="U51" s="300">
        <v>268.55958869767403</v>
      </c>
      <c r="V51" s="300">
        <v>292.78813121219059</v>
      </c>
      <c r="W51" s="301">
        <v>308.5868856368881</v>
      </c>
      <c r="X51" s="300">
        <v>348.35213179148496</v>
      </c>
      <c r="Y51" s="300">
        <v>397.60800993997759</v>
      </c>
      <c r="Z51" s="300">
        <v>436.52950531105972</v>
      </c>
      <c r="AA51" s="300">
        <v>390.73438441739575</v>
      </c>
      <c r="AB51" s="302">
        <v>503.51804370346082</v>
      </c>
      <c r="AC51" s="302">
        <v>485.03717624268035</v>
      </c>
      <c r="AD51" s="302">
        <v>581.98207594242376</v>
      </c>
      <c r="AE51" s="302">
        <v>487.57478596988</v>
      </c>
      <c r="AF51" s="302">
        <v>449.22038881381866</v>
      </c>
      <c r="AG51" s="302">
        <v>584.95326849779701</v>
      </c>
      <c r="AH51" s="348">
        <v>508.96266296219812</v>
      </c>
      <c r="AI51" s="348">
        <v>437.57533359148101</v>
      </c>
      <c r="AJ51" s="289"/>
      <c r="AK51" s="199"/>
      <c r="AM51" s="11"/>
      <c r="AN51" s="15"/>
      <c r="AO51" s="11"/>
      <c r="AP51" s="11"/>
      <c r="AS51" s="310"/>
    </row>
    <row r="52" spans="3:48" outlineLevel="2" x14ac:dyDescent="0.2">
      <c r="C52" s="119">
        <v>1</v>
      </c>
      <c r="D52" s="119" t="s">
        <v>218</v>
      </c>
      <c r="F52" s="767" t="s">
        <v>55</v>
      </c>
      <c r="H52" s="797" t="s">
        <v>10</v>
      </c>
      <c r="I52" s="234" t="s">
        <v>617</v>
      </c>
      <c r="K52" s="164"/>
      <c r="Q52" s="135" t="s">
        <v>110</v>
      </c>
      <c r="R52" s="314">
        <v>0</v>
      </c>
      <c r="S52" s="315">
        <v>0</v>
      </c>
      <c r="T52" s="315">
        <v>0</v>
      </c>
      <c r="U52" s="315">
        <v>965.21385348201795</v>
      </c>
      <c r="V52" s="315">
        <v>1037.2735220499872</v>
      </c>
      <c r="W52" s="316">
        <v>1085.8586642048301</v>
      </c>
      <c r="X52" s="315">
        <v>1216.4081636848111</v>
      </c>
      <c r="Y52" s="315">
        <v>1349.6103648967933</v>
      </c>
      <c r="Z52" s="315">
        <v>1456.7023175359402</v>
      </c>
      <c r="AA52" s="315">
        <v>1345.6758638254728</v>
      </c>
      <c r="AB52" s="5">
        <v>1642.5594713359308</v>
      </c>
      <c r="AC52" s="5">
        <v>1602.0445395311669</v>
      </c>
      <c r="AD52" s="5">
        <v>1858.4803548462196</v>
      </c>
      <c r="AE52" s="5">
        <v>1623.0121877925164</v>
      </c>
      <c r="AF52" s="5">
        <v>1531.827468579143</v>
      </c>
      <c r="AG52" s="5">
        <v>1888.4461768621034</v>
      </c>
      <c r="AH52" s="350">
        <v>1700.7865490953675</v>
      </c>
      <c r="AI52" s="350">
        <v>1525.1205157091865</v>
      </c>
      <c r="AK52" s="199"/>
      <c r="AM52" s="11"/>
      <c r="AN52" s="15"/>
      <c r="AO52" s="11"/>
      <c r="AP52" s="11"/>
      <c r="AS52" s="310"/>
    </row>
    <row r="53" spans="3:48" outlineLevel="2" x14ac:dyDescent="0.2">
      <c r="C53" s="119">
        <v>1</v>
      </c>
      <c r="D53" s="119" t="s">
        <v>218</v>
      </c>
      <c r="F53" s="783" t="s">
        <v>57</v>
      </c>
      <c r="G53" s="83"/>
      <c r="H53" s="798" t="s">
        <v>10</v>
      </c>
      <c r="I53" s="240" t="s">
        <v>617</v>
      </c>
      <c r="J53" s="83"/>
      <c r="K53" s="736"/>
      <c r="L53" s="83"/>
      <c r="M53" s="83"/>
      <c r="N53" s="83"/>
      <c r="O53" s="83"/>
      <c r="P53" s="83"/>
      <c r="Q53" s="143" t="s">
        <v>110</v>
      </c>
      <c r="R53" s="304">
        <v>0</v>
      </c>
      <c r="S53" s="305">
        <v>0</v>
      </c>
      <c r="T53" s="305">
        <v>0</v>
      </c>
      <c r="U53" s="305">
        <v>90.95872668361433</v>
      </c>
      <c r="V53" s="305">
        <v>94.185688516211627</v>
      </c>
      <c r="W53" s="306">
        <v>96.821954312544051</v>
      </c>
      <c r="X53" s="305">
        <v>99.473640626922844</v>
      </c>
      <c r="Y53" s="305">
        <v>101.87561587548682</v>
      </c>
      <c r="Z53" s="305">
        <v>104.02587992113925</v>
      </c>
      <c r="AA53" s="305">
        <v>106.09086950259508</v>
      </c>
      <c r="AB53" s="307">
        <v>108.19685069173504</v>
      </c>
      <c r="AC53" s="307">
        <v>110.34463720419248</v>
      </c>
      <c r="AD53" s="307">
        <v>112.53505890851895</v>
      </c>
      <c r="AE53" s="307">
        <v>114.76896214683303</v>
      </c>
      <c r="AF53" s="307">
        <v>117.04721006183473</v>
      </c>
      <c r="AG53" s="307">
        <v>119.37068293031118</v>
      </c>
      <c r="AH53" s="362">
        <v>121.74027850326256</v>
      </c>
      <c r="AI53" s="362">
        <v>124.1569123527802</v>
      </c>
      <c r="AK53" s="199"/>
      <c r="AM53" s="11"/>
      <c r="AN53" s="15"/>
      <c r="AO53" s="11"/>
      <c r="AP53" s="11"/>
    </row>
    <row r="54" spans="3:48" outlineLevel="2" x14ac:dyDescent="0.2">
      <c r="C54" s="119">
        <v>1</v>
      </c>
      <c r="D54" s="119" t="s">
        <v>218</v>
      </c>
      <c r="F54" s="802" t="s">
        <v>618</v>
      </c>
      <c r="R54" s="800">
        <v>0</v>
      </c>
      <c r="S54" s="800">
        <v>0</v>
      </c>
      <c r="T54" s="800">
        <v>0</v>
      </c>
      <c r="U54" s="800">
        <v>1324.7321688633062</v>
      </c>
      <c r="V54" s="800">
        <v>1424.2473417783895</v>
      </c>
      <c r="W54" s="800">
        <v>1491.2675041542623</v>
      </c>
      <c r="X54" s="800">
        <v>1664.2339361032189</v>
      </c>
      <c r="Y54" s="800">
        <v>1849.0939907122577</v>
      </c>
      <c r="Z54" s="800">
        <v>1997.2577027681391</v>
      </c>
      <c r="AA54" s="800">
        <v>1842.5011177454635</v>
      </c>
      <c r="AB54" s="800">
        <v>2254.2743657311266</v>
      </c>
      <c r="AC54" s="800">
        <v>2197.4263529780401</v>
      </c>
      <c r="AD54" s="800">
        <v>2552.9974896971621</v>
      </c>
      <c r="AE54" s="800">
        <v>2225.3559359092296</v>
      </c>
      <c r="AF54" s="800">
        <v>2098.0950674547967</v>
      </c>
      <c r="AG54" s="800">
        <v>2592.7701282902112</v>
      </c>
      <c r="AH54" s="800">
        <v>2331.4894905608285</v>
      </c>
      <c r="AI54" s="800">
        <v>2086.8527616534479</v>
      </c>
      <c r="AK54" s="199"/>
      <c r="AM54" s="11"/>
      <c r="AN54" s="15"/>
      <c r="AO54" s="11"/>
      <c r="AP54" s="11"/>
    </row>
    <row r="55" spans="3:48" outlineLevel="2" x14ac:dyDescent="0.2">
      <c r="C55" s="119">
        <v>1</v>
      </c>
      <c r="D55" s="119" t="s">
        <v>218</v>
      </c>
      <c r="R55" s="5"/>
      <c r="S55" s="5"/>
      <c r="T55" s="5"/>
      <c r="U55" s="5"/>
      <c r="V55" s="5"/>
      <c r="W55" s="5"/>
      <c r="X55" s="5"/>
      <c r="Y55" s="5"/>
      <c r="AK55" s="199"/>
      <c r="AM55" s="11"/>
      <c r="AN55" s="15"/>
      <c r="AO55" s="11"/>
      <c r="AP55" s="11"/>
    </row>
    <row r="56" spans="3:48" outlineLevel="2" x14ac:dyDescent="0.2">
      <c r="C56" s="119">
        <v>1</v>
      </c>
      <c r="D56" s="119" t="s">
        <v>218</v>
      </c>
      <c r="F56" s="789" t="s">
        <v>619</v>
      </c>
      <c r="G56" s="790"/>
      <c r="H56" s="803"/>
      <c r="I56" s="790"/>
      <c r="J56" s="790"/>
      <c r="K56" s="792"/>
      <c r="L56" s="789"/>
      <c r="M56" s="789"/>
      <c r="N56" s="789"/>
      <c r="O56" s="789"/>
      <c r="P56" s="789"/>
      <c r="Q56" s="792"/>
      <c r="R56" s="793"/>
      <c r="S56" s="793"/>
      <c r="T56" s="793"/>
      <c r="U56" s="793"/>
      <c r="V56" s="793"/>
      <c r="W56" s="793"/>
      <c r="X56" s="793"/>
      <c r="Y56" s="793"/>
      <c r="Z56" s="793"/>
      <c r="AA56" s="793"/>
      <c r="AB56" s="793"/>
      <c r="AC56" s="793"/>
      <c r="AD56" s="793"/>
      <c r="AE56" s="793"/>
      <c r="AF56" s="793"/>
      <c r="AG56" s="793"/>
      <c r="AH56" s="789"/>
      <c r="AI56" s="789"/>
      <c r="AK56" s="199"/>
      <c r="AM56" s="11"/>
      <c r="AN56" s="15"/>
      <c r="AO56" s="11"/>
      <c r="AP56" s="11"/>
    </row>
    <row r="57" spans="3:48" outlineLevel="2" x14ac:dyDescent="0.2">
      <c r="C57" s="119">
        <v>1</v>
      </c>
      <c r="D57" s="119" t="s">
        <v>218</v>
      </c>
      <c r="F57" t="s">
        <v>620</v>
      </c>
      <c r="AK57" s="199"/>
      <c r="AM57" s="11"/>
      <c r="AN57" s="15"/>
      <c r="AO57" s="11"/>
      <c r="AP57" s="11"/>
    </row>
    <row r="58" spans="3:48" outlineLevel="2" x14ac:dyDescent="0.2">
      <c r="C58" s="119">
        <v>1</v>
      </c>
      <c r="D58" s="119" t="s">
        <v>218</v>
      </c>
      <c r="F58" s="761" t="s">
        <v>48</v>
      </c>
      <c r="G58" s="75"/>
      <c r="H58" s="796" t="s">
        <v>10</v>
      </c>
      <c r="I58" s="801"/>
      <c r="J58" s="75"/>
      <c r="K58" s="741"/>
      <c r="L58" s="75"/>
      <c r="M58" s="75"/>
      <c r="N58" s="75"/>
      <c r="O58" s="75"/>
      <c r="P58" s="75"/>
      <c r="Q58" s="128" t="s">
        <v>536</v>
      </c>
      <c r="R58" s="804">
        <v>0</v>
      </c>
      <c r="S58" s="805">
        <v>0</v>
      </c>
      <c r="T58" s="805">
        <v>0</v>
      </c>
      <c r="U58" s="805">
        <v>120.10715058035511</v>
      </c>
      <c r="V58" s="805">
        <v>130.94281360115858</v>
      </c>
      <c r="W58" s="806">
        <v>138.00844617034352</v>
      </c>
      <c r="X58" s="807">
        <v>155.79254552391993</v>
      </c>
      <c r="Y58" s="805">
        <v>177.82111356886296</v>
      </c>
      <c r="Z58" s="805">
        <v>195.22786462927536</v>
      </c>
      <c r="AA58" s="805">
        <v>174.74704133157235</v>
      </c>
      <c r="AB58" s="805">
        <v>225.18696051138676</v>
      </c>
      <c r="AC58" s="805">
        <v>216.92181406202164</v>
      </c>
      <c r="AD58" s="805">
        <v>260.27820927657592</v>
      </c>
      <c r="AE58" s="805">
        <v>218.05670213322003</v>
      </c>
      <c r="AF58" s="805">
        <v>200.90357281476685</v>
      </c>
      <c r="AG58" s="805">
        <v>261.6070073782634</v>
      </c>
      <c r="AH58" s="808">
        <v>227.62194229078628</v>
      </c>
      <c r="AI58" s="808">
        <v>195.69558747382874</v>
      </c>
      <c r="AJ58" s="289"/>
      <c r="AK58" s="199"/>
      <c r="AM58" s="11"/>
      <c r="AN58" s="15"/>
      <c r="AO58" s="11"/>
      <c r="AP58" s="11"/>
    </row>
    <row r="59" spans="3:48" outlineLevel="2" x14ac:dyDescent="0.2">
      <c r="C59" s="119">
        <v>1</v>
      </c>
      <c r="D59" s="119" t="s">
        <v>218</v>
      </c>
      <c r="F59" s="767" t="s">
        <v>55</v>
      </c>
      <c r="H59" s="797" t="s">
        <v>10</v>
      </c>
      <c r="K59" s="164"/>
      <c r="Q59" s="135" t="s">
        <v>536</v>
      </c>
      <c r="R59" s="809">
        <v>0</v>
      </c>
      <c r="S59" s="810">
        <v>0</v>
      </c>
      <c r="T59" s="810">
        <v>0</v>
      </c>
      <c r="U59" s="810">
        <v>30.088651562767481</v>
      </c>
      <c r="V59" s="810">
        <v>32.334970605380065</v>
      </c>
      <c r="W59" s="811">
        <v>33.849517260663681</v>
      </c>
      <c r="X59" s="810">
        <v>37.919142232763214</v>
      </c>
      <c r="Y59" s="810">
        <v>42.071459986183896</v>
      </c>
      <c r="Z59" s="810">
        <v>45.409841875867087</v>
      </c>
      <c r="AA59" s="810">
        <v>41.948809620794691</v>
      </c>
      <c r="AB59" s="810">
        <v>51.203574654319979</v>
      </c>
      <c r="AC59" s="810">
        <v>49.940601001626199</v>
      </c>
      <c r="AD59" s="810">
        <v>57.934485328290144</v>
      </c>
      <c r="AE59" s="810">
        <v>50.594226372159874</v>
      </c>
      <c r="AF59" s="810">
        <v>47.751721331062164</v>
      </c>
      <c r="AG59" s="810">
        <v>58.868611143181006</v>
      </c>
      <c r="AH59" s="812">
        <v>53.018689768863354</v>
      </c>
      <c r="AI59" s="812">
        <v>47.542645210548535</v>
      </c>
      <c r="AK59" s="199"/>
      <c r="AM59" s="11"/>
      <c r="AN59" s="15"/>
      <c r="AO59" s="11"/>
      <c r="AP59" s="11"/>
    </row>
    <row r="60" spans="3:48" outlineLevel="2" x14ac:dyDescent="0.2">
      <c r="C60" s="119">
        <v>1</v>
      </c>
      <c r="D60" s="119" t="s">
        <v>218</v>
      </c>
      <c r="F60" s="783" t="s">
        <v>57</v>
      </c>
      <c r="G60" s="83"/>
      <c r="H60" s="798" t="s">
        <v>10</v>
      </c>
      <c r="I60" s="799"/>
      <c r="J60" s="83"/>
      <c r="K60" s="736"/>
      <c r="L60" s="83"/>
      <c r="M60" s="83"/>
      <c r="N60" s="83"/>
      <c r="O60" s="83"/>
      <c r="P60" s="83"/>
      <c r="Q60" s="143" t="s">
        <v>536</v>
      </c>
      <c r="R60" s="813">
        <v>0</v>
      </c>
      <c r="S60" s="814">
        <v>0</v>
      </c>
      <c r="T60" s="814">
        <v>0</v>
      </c>
      <c r="U60" s="814">
        <v>8.1537792638068147</v>
      </c>
      <c r="V60" s="814">
        <v>8.4430526016719085</v>
      </c>
      <c r="W60" s="815">
        <v>8.6793743947285247</v>
      </c>
      <c r="X60" s="814">
        <v>8.9170785235418961</v>
      </c>
      <c r="Y60" s="814">
        <v>9.1323978962728063</v>
      </c>
      <c r="Z60" s="814">
        <v>9.3251532153763286</v>
      </c>
      <c r="AA60" s="814">
        <v>9.5102643074413944</v>
      </c>
      <c r="AB60" s="814">
        <v>9.6990499949291458</v>
      </c>
      <c r="AC60" s="814">
        <v>9.8915832214470836</v>
      </c>
      <c r="AD60" s="814">
        <v>10.087938378592735</v>
      </c>
      <c r="AE60" s="814">
        <v>10.288191334697467</v>
      </c>
      <c r="AF60" s="814">
        <v>10.492419464140912</v>
      </c>
      <c r="AG60" s="814">
        <v>10.700701677247286</v>
      </c>
      <c r="AH60" s="816">
        <v>10.913118450775185</v>
      </c>
      <c r="AI60" s="816">
        <v>11.129751859012641</v>
      </c>
      <c r="AK60" s="199"/>
      <c r="AM60" s="11"/>
      <c r="AN60" s="15"/>
      <c r="AO60" s="11"/>
      <c r="AP60" s="11"/>
    </row>
    <row r="61" spans="3:48" outlineLevel="2" x14ac:dyDescent="0.2">
      <c r="C61" s="119">
        <v>1</v>
      </c>
      <c r="D61" s="119" t="s">
        <v>218</v>
      </c>
      <c r="H61" s="798"/>
      <c r="AK61" s="199"/>
      <c r="AM61" s="11"/>
      <c r="AN61" s="15"/>
      <c r="AO61" s="11"/>
      <c r="AP61" s="11"/>
    </row>
    <row r="62" spans="3:48" outlineLevel="2" x14ac:dyDescent="0.2">
      <c r="C62" s="119">
        <v>1</v>
      </c>
      <c r="D62" s="119" t="s">
        <v>218</v>
      </c>
      <c r="F62" s="789" t="s">
        <v>621</v>
      </c>
      <c r="G62" s="790"/>
      <c r="H62" s="803"/>
      <c r="I62" s="790"/>
      <c r="J62" s="790"/>
      <c r="K62" s="792"/>
      <c r="L62" s="789"/>
      <c r="M62" s="789"/>
      <c r="N62" s="789"/>
      <c r="O62" s="789"/>
      <c r="P62" s="789"/>
      <c r="Q62" s="792"/>
      <c r="R62" s="793"/>
      <c r="S62" s="793"/>
      <c r="T62" s="793"/>
      <c r="U62" s="793"/>
      <c r="V62" s="793"/>
      <c r="W62" s="793"/>
      <c r="X62" s="793"/>
      <c r="Y62" s="793"/>
      <c r="Z62" s="793"/>
      <c r="AA62" s="793"/>
      <c r="AB62" s="793"/>
      <c r="AC62" s="793"/>
      <c r="AD62" s="793"/>
      <c r="AE62" s="793"/>
      <c r="AF62" s="793"/>
      <c r="AG62" s="793"/>
      <c r="AH62" s="789"/>
      <c r="AI62" s="789"/>
      <c r="AK62" s="199"/>
      <c r="AM62" s="11"/>
      <c r="AN62" s="15"/>
      <c r="AO62" s="11"/>
      <c r="AP62" s="11"/>
    </row>
    <row r="63" spans="3:48" outlineLevel="2" x14ac:dyDescent="0.2">
      <c r="C63" s="119">
        <v>1</v>
      </c>
      <c r="D63" s="119" t="s">
        <v>218</v>
      </c>
      <c r="F63" s="794" t="s">
        <v>518</v>
      </c>
      <c r="AK63" s="199"/>
      <c r="AM63" s="11"/>
      <c r="AN63" s="15"/>
      <c r="AO63" s="11"/>
      <c r="AP63" s="11"/>
    </row>
    <row r="64" spans="3:48" outlineLevel="2" x14ac:dyDescent="0.2">
      <c r="C64" s="119">
        <v>1</v>
      </c>
      <c r="D64" s="119" t="s">
        <v>218</v>
      </c>
      <c r="F64" s="761" t="s">
        <v>48</v>
      </c>
      <c r="G64" s="75"/>
      <c r="H64" s="796" t="s">
        <v>10</v>
      </c>
      <c r="I64" s="228" t="s">
        <v>518</v>
      </c>
      <c r="J64" s="75"/>
      <c r="K64" s="741"/>
      <c r="L64" s="75"/>
      <c r="M64" s="75"/>
      <c r="N64" s="75"/>
      <c r="O64" s="75"/>
      <c r="P64" s="75"/>
      <c r="Q64" s="128" t="s">
        <v>536</v>
      </c>
      <c r="R64" s="299">
        <v>0</v>
      </c>
      <c r="S64" s="300">
        <v>0</v>
      </c>
      <c r="T64" s="300">
        <v>0</v>
      </c>
      <c r="U64" s="300">
        <v>0</v>
      </c>
      <c r="V64" s="300">
        <v>0</v>
      </c>
      <c r="W64" s="301">
        <v>0</v>
      </c>
      <c r="X64" s="300">
        <v>0</v>
      </c>
      <c r="Y64" s="300">
        <v>0</v>
      </c>
      <c r="Z64" s="300">
        <v>0</v>
      </c>
      <c r="AA64" s="300">
        <v>0</v>
      </c>
      <c r="AB64" s="302">
        <v>0</v>
      </c>
      <c r="AC64" s="302">
        <v>0</v>
      </c>
      <c r="AD64" s="302">
        <v>0</v>
      </c>
      <c r="AE64" s="302">
        <v>0</v>
      </c>
      <c r="AF64" s="302">
        <v>0</v>
      </c>
      <c r="AG64" s="302">
        <v>0</v>
      </c>
      <c r="AH64" s="348">
        <v>0</v>
      </c>
      <c r="AI64" s="348">
        <v>0</v>
      </c>
      <c r="AK64" s="199"/>
      <c r="AM64" s="11"/>
      <c r="AN64" s="15"/>
      <c r="AO64" s="11"/>
      <c r="AP64" s="11"/>
      <c r="AQ64" s="5"/>
      <c r="AR64" s="5"/>
      <c r="AS64" s="5"/>
      <c r="AT64" s="5"/>
      <c r="AU64" s="5"/>
      <c r="AV64" s="5"/>
    </row>
    <row r="65" spans="3:48" outlineLevel="2" x14ac:dyDescent="0.2">
      <c r="C65" s="119">
        <v>1</v>
      </c>
      <c r="D65" s="119" t="s">
        <v>218</v>
      </c>
      <c r="F65" s="783" t="s">
        <v>55</v>
      </c>
      <c r="G65" s="83"/>
      <c r="H65" s="798" t="s">
        <v>10</v>
      </c>
      <c r="I65" s="240" t="s">
        <v>518</v>
      </c>
      <c r="J65" s="83"/>
      <c r="K65" s="736"/>
      <c r="L65" s="83"/>
      <c r="M65" s="83"/>
      <c r="N65" s="83"/>
      <c r="O65" s="83"/>
      <c r="P65" s="83"/>
      <c r="Q65" s="143" t="s">
        <v>536</v>
      </c>
      <c r="R65" s="304">
        <v>0</v>
      </c>
      <c r="S65" s="305">
        <v>0</v>
      </c>
      <c r="T65" s="305">
        <v>0</v>
      </c>
      <c r="U65" s="305">
        <v>0</v>
      </c>
      <c r="V65" s="305">
        <v>0</v>
      </c>
      <c r="W65" s="306">
        <v>0</v>
      </c>
      <c r="X65" s="305">
        <v>0.56954916569459391</v>
      </c>
      <c r="Y65" s="305">
        <v>0.58532052550526048</v>
      </c>
      <c r="Z65" s="305">
        <v>0.60152860931669738</v>
      </c>
      <c r="AA65" s="305">
        <v>0.61818551043316861</v>
      </c>
      <c r="AB65" s="307">
        <v>0.63428521825993911</v>
      </c>
      <c r="AC65" s="307">
        <v>0.65080421865784377</v>
      </c>
      <c r="AD65" s="307">
        <v>0.66775343146854038</v>
      </c>
      <c r="AE65" s="307">
        <v>0.68514406092446833</v>
      </c>
      <c r="AF65" s="307">
        <v>0.70298760305537611</v>
      </c>
      <c r="AG65" s="307">
        <v>0.72129585328774193</v>
      </c>
      <c r="AH65" s="362">
        <v>0.72129585328774193</v>
      </c>
      <c r="AI65" s="362">
        <v>0.72129585328774193</v>
      </c>
      <c r="AK65" s="199"/>
      <c r="AM65" s="11"/>
      <c r="AN65" s="15"/>
      <c r="AO65" s="11"/>
      <c r="AP65" s="11"/>
      <c r="AQ65" s="5"/>
      <c r="AR65" s="5"/>
      <c r="AS65" s="5"/>
      <c r="AT65" s="5"/>
      <c r="AU65" s="5"/>
      <c r="AV65" s="5"/>
    </row>
    <row r="66" spans="3:48" outlineLevel="2" x14ac:dyDescent="0.2">
      <c r="C66" s="119">
        <v>1</v>
      </c>
      <c r="D66" s="119" t="s">
        <v>218</v>
      </c>
      <c r="F66" s="40" t="s">
        <v>622</v>
      </c>
      <c r="AK66" s="199"/>
      <c r="AM66" s="11"/>
      <c r="AN66" s="15"/>
      <c r="AO66" s="11"/>
      <c r="AP66" s="11"/>
      <c r="AQ66" s="5"/>
      <c r="AR66" s="5"/>
      <c r="AS66" s="5"/>
      <c r="AT66" s="5"/>
      <c r="AU66" s="5"/>
      <c r="AV66" s="5"/>
    </row>
    <row r="67" spans="3:48" outlineLevel="2" x14ac:dyDescent="0.2">
      <c r="C67" s="119">
        <v>1</v>
      </c>
      <c r="D67" s="119" t="s">
        <v>218</v>
      </c>
      <c r="F67" s="761" t="s">
        <v>48</v>
      </c>
      <c r="G67" s="75"/>
      <c r="H67" s="796" t="s">
        <v>623</v>
      </c>
      <c r="I67" s="801"/>
      <c r="J67" s="75"/>
      <c r="K67" s="741"/>
      <c r="L67" s="75"/>
      <c r="M67" s="75"/>
      <c r="N67" s="75"/>
      <c r="O67" s="75"/>
      <c r="P67" s="75"/>
      <c r="Q67" s="128" t="s">
        <v>536</v>
      </c>
      <c r="R67" s="804">
        <v>0</v>
      </c>
      <c r="S67" s="805">
        <v>0</v>
      </c>
      <c r="T67" s="805">
        <v>0</v>
      </c>
      <c r="U67" s="805">
        <v>120.10715058035511</v>
      </c>
      <c r="V67" s="805">
        <v>130.94281360115858</v>
      </c>
      <c r="W67" s="806">
        <v>138.00844617034352</v>
      </c>
      <c r="X67" s="807">
        <v>155.79254552391993</v>
      </c>
      <c r="Y67" s="805">
        <v>177.82111356886296</v>
      </c>
      <c r="Z67" s="805">
        <v>195.22786462927536</v>
      </c>
      <c r="AA67" s="805">
        <v>174.74704133157235</v>
      </c>
      <c r="AB67" s="805">
        <v>225.18696051138676</v>
      </c>
      <c r="AC67" s="805">
        <v>216.92181406202164</v>
      </c>
      <c r="AD67" s="805">
        <v>260.27820927657592</v>
      </c>
      <c r="AE67" s="805">
        <v>218.05670213322003</v>
      </c>
      <c r="AF67" s="805">
        <v>200.90357281476685</v>
      </c>
      <c r="AG67" s="805">
        <v>261.6070073782634</v>
      </c>
      <c r="AH67" s="808">
        <v>227.62194229078628</v>
      </c>
      <c r="AI67" s="808">
        <v>195.69558747382874</v>
      </c>
      <c r="AK67" s="199"/>
      <c r="AM67" s="11"/>
      <c r="AN67" s="15"/>
      <c r="AO67" s="11"/>
      <c r="AP67" s="11"/>
    </row>
    <row r="68" spans="3:48" outlineLevel="2" x14ac:dyDescent="0.2">
      <c r="C68" s="119">
        <v>1</v>
      </c>
      <c r="D68" s="119" t="s">
        <v>218</v>
      </c>
      <c r="F68" s="767" t="s">
        <v>55</v>
      </c>
      <c r="H68" s="797" t="s">
        <v>623</v>
      </c>
      <c r="K68" s="164"/>
      <c r="Q68" s="135" t="s">
        <v>536</v>
      </c>
      <c r="R68" s="809">
        <v>0</v>
      </c>
      <c r="S68" s="810">
        <v>0</v>
      </c>
      <c r="T68" s="810">
        <v>0</v>
      </c>
      <c r="U68" s="810">
        <v>30.088651562767481</v>
      </c>
      <c r="V68" s="810">
        <v>32.334970605380065</v>
      </c>
      <c r="W68" s="811">
        <v>33.849517260663681</v>
      </c>
      <c r="X68" s="810">
        <v>38.48869139845781</v>
      </c>
      <c r="Y68" s="810">
        <v>42.656780511689156</v>
      </c>
      <c r="Z68" s="810">
        <v>46.011370485183782</v>
      </c>
      <c r="AA68" s="810">
        <v>42.566995131227863</v>
      </c>
      <c r="AB68" s="810">
        <v>51.837859872579919</v>
      </c>
      <c r="AC68" s="810">
        <v>50.591405220284045</v>
      </c>
      <c r="AD68" s="810">
        <v>58.602238759758684</v>
      </c>
      <c r="AE68" s="810">
        <v>51.279370433084338</v>
      </c>
      <c r="AF68" s="810">
        <v>48.454708934117541</v>
      </c>
      <c r="AG68" s="810">
        <v>59.589906996468748</v>
      </c>
      <c r="AH68" s="812">
        <v>53.739985622151096</v>
      </c>
      <c r="AI68" s="812">
        <v>48.263941063836278</v>
      </c>
      <c r="AK68" s="199"/>
      <c r="AM68" s="11"/>
      <c r="AN68" s="15"/>
      <c r="AO68" s="11"/>
      <c r="AP68" s="11"/>
    </row>
    <row r="69" spans="3:48" outlineLevel="2" x14ac:dyDescent="0.2">
      <c r="C69" s="119">
        <v>1</v>
      </c>
      <c r="D69" s="119" t="s">
        <v>218</v>
      </c>
      <c r="F69" s="783" t="s">
        <v>57</v>
      </c>
      <c r="G69" s="83"/>
      <c r="H69" s="798" t="s">
        <v>623</v>
      </c>
      <c r="I69" s="799"/>
      <c r="J69" s="83"/>
      <c r="K69" s="736"/>
      <c r="L69" s="83"/>
      <c r="M69" s="83"/>
      <c r="N69" s="83"/>
      <c r="O69" s="83"/>
      <c r="P69" s="83"/>
      <c r="Q69" s="143" t="s">
        <v>536</v>
      </c>
      <c r="R69" s="813">
        <v>0</v>
      </c>
      <c r="S69" s="814">
        <v>0</v>
      </c>
      <c r="T69" s="814">
        <v>0</v>
      </c>
      <c r="U69" s="814">
        <v>8.1537792638068147</v>
      </c>
      <c r="V69" s="814">
        <v>8.4430526016719085</v>
      </c>
      <c r="W69" s="815">
        <v>8.6793743947285247</v>
      </c>
      <c r="X69" s="814">
        <v>8.9170785235418961</v>
      </c>
      <c r="Y69" s="814">
        <v>9.1323978962728063</v>
      </c>
      <c r="Z69" s="814">
        <v>9.3251532153763286</v>
      </c>
      <c r="AA69" s="814">
        <v>9.5102643074413944</v>
      </c>
      <c r="AB69" s="814">
        <v>9.6990499949291458</v>
      </c>
      <c r="AC69" s="814">
        <v>9.8915832214470836</v>
      </c>
      <c r="AD69" s="814">
        <v>10.087938378592735</v>
      </c>
      <c r="AE69" s="814">
        <v>10.288191334697467</v>
      </c>
      <c r="AF69" s="814">
        <v>10.492419464140912</v>
      </c>
      <c r="AG69" s="814">
        <v>10.700701677247286</v>
      </c>
      <c r="AH69" s="816">
        <v>10.913118450775185</v>
      </c>
      <c r="AI69" s="816">
        <v>11.129751859012641</v>
      </c>
      <c r="AK69" s="199"/>
      <c r="AM69" s="11"/>
      <c r="AN69" s="15"/>
      <c r="AO69" s="11"/>
      <c r="AP69" s="11"/>
    </row>
    <row r="70" spans="3:48" outlineLevel="2" x14ac:dyDescent="0.2">
      <c r="C70" s="119">
        <v>1</v>
      </c>
      <c r="D70" s="119" t="s">
        <v>218</v>
      </c>
      <c r="AK70" s="199"/>
      <c r="AM70" s="11"/>
      <c r="AN70" s="15"/>
      <c r="AO70" s="11"/>
      <c r="AP70" s="11"/>
    </row>
    <row r="71" spans="3:48" outlineLevel="1" x14ac:dyDescent="0.2">
      <c r="C71" s="119">
        <v>1</v>
      </c>
      <c r="D71" s="119" t="s">
        <v>218</v>
      </c>
      <c r="F71" s="121" t="s">
        <v>624</v>
      </c>
      <c r="G71" s="756"/>
      <c r="H71" s="757"/>
      <c r="I71" s="788"/>
      <c r="J71" s="756"/>
      <c r="K71" s="758"/>
      <c r="L71" s="759"/>
      <c r="M71" s="759"/>
      <c r="N71" s="759"/>
      <c r="O71" s="759"/>
      <c r="P71" s="759"/>
      <c r="Q71" s="758"/>
      <c r="R71" s="760"/>
      <c r="S71" s="760"/>
      <c r="T71" s="760"/>
      <c r="U71" s="760"/>
      <c r="V71" s="760"/>
      <c r="W71" s="760"/>
      <c r="X71" s="760"/>
      <c r="Y71" s="760"/>
      <c r="Z71" s="760"/>
      <c r="AA71" s="760"/>
      <c r="AB71" s="760"/>
      <c r="AC71" s="760"/>
      <c r="AD71" s="760"/>
      <c r="AE71" s="760"/>
      <c r="AF71" s="760"/>
      <c r="AG71" s="760"/>
      <c r="AH71" s="759"/>
      <c r="AI71" s="759"/>
      <c r="AK71" s="199"/>
      <c r="AM71" s="11"/>
      <c r="AN71" s="15"/>
      <c r="AO71" s="11"/>
      <c r="AP71" s="11"/>
    </row>
    <row r="72" spans="3:48" outlineLevel="2" x14ac:dyDescent="0.2">
      <c r="C72" s="119">
        <v>1</v>
      </c>
      <c r="D72" s="119" t="s">
        <v>218</v>
      </c>
      <c r="F72" s="789" t="s">
        <v>625</v>
      </c>
      <c r="G72" s="790"/>
      <c r="H72" s="803"/>
      <c r="I72" s="791"/>
      <c r="J72" s="790"/>
      <c r="K72" s="792"/>
      <c r="L72" s="789"/>
      <c r="M72" s="789"/>
      <c r="N72" s="789"/>
      <c r="O72" s="789"/>
      <c r="P72" s="789"/>
      <c r="Q72" s="792"/>
      <c r="R72" s="793"/>
      <c r="S72" s="793"/>
      <c r="T72" s="793"/>
      <c r="U72" s="793"/>
      <c r="V72" s="793"/>
      <c r="W72" s="793"/>
      <c r="X72" s="793"/>
      <c r="Y72" s="793"/>
      <c r="Z72" s="793"/>
      <c r="AA72" s="793"/>
      <c r="AB72" s="793"/>
      <c r="AC72" s="793"/>
      <c r="AD72" s="793"/>
      <c r="AE72" s="793"/>
      <c r="AF72" s="793"/>
      <c r="AG72" s="793"/>
      <c r="AH72" s="789"/>
      <c r="AI72" s="789"/>
      <c r="AK72" s="199"/>
      <c r="AM72" s="11"/>
      <c r="AN72" s="15"/>
      <c r="AO72" s="11"/>
      <c r="AP72" s="11"/>
    </row>
    <row r="73" spans="3:48" outlineLevel="2" x14ac:dyDescent="0.2">
      <c r="C73" s="119">
        <v>1</v>
      </c>
      <c r="D73" s="119" t="s">
        <v>218</v>
      </c>
      <c r="F73" s="794" t="s">
        <v>610</v>
      </c>
      <c r="H73" s="795"/>
      <c r="AK73" s="199"/>
      <c r="AM73" s="11"/>
      <c r="AN73" s="15"/>
      <c r="AO73" s="11"/>
      <c r="AP73" s="11"/>
    </row>
    <row r="74" spans="3:48" outlineLevel="2" x14ac:dyDescent="0.2">
      <c r="C74" s="119">
        <v>1</v>
      </c>
      <c r="D74" s="119" t="s">
        <v>218</v>
      </c>
      <c r="F74" s="761" t="s">
        <v>62</v>
      </c>
      <c r="G74" s="75"/>
      <c r="H74" s="796" t="s">
        <v>11</v>
      </c>
      <c r="I74" s="796" t="s">
        <v>611</v>
      </c>
      <c r="J74" s="75"/>
      <c r="K74" s="741"/>
      <c r="L74" s="75"/>
      <c r="M74" s="75"/>
      <c r="N74" s="75"/>
      <c r="O74" s="75"/>
      <c r="P74" s="75"/>
      <c r="Q74" s="128" t="s">
        <v>110</v>
      </c>
      <c r="R74" s="299">
        <v>0</v>
      </c>
      <c r="S74" s="300">
        <v>0</v>
      </c>
      <c r="T74" s="300">
        <v>0</v>
      </c>
      <c r="U74" s="300">
        <v>0</v>
      </c>
      <c r="V74" s="300">
        <v>0</v>
      </c>
      <c r="W74" s="301">
        <v>52.061229962058604</v>
      </c>
      <c r="X74" s="300">
        <v>274.0788369798401</v>
      </c>
      <c r="Y74" s="300">
        <v>377.0427119840864</v>
      </c>
      <c r="Z74" s="300">
        <v>537.3425138508519</v>
      </c>
      <c r="AA74" s="300">
        <v>691.20238748087786</v>
      </c>
      <c r="AB74" s="302">
        <v>713.3685891063252</v>
      </c>
      <c r="AC74" s="302">
        <v>978.97023926859424</v>
      </c>
      <c r="AD74" s="302">
        <v>991.20445190288842</v>
      </c>
      <c r="AE74" s="302">
        <v>994.77935386650688</v>
      </c>
      <c r="AF74" s="302">
        <v>988.73013485760657</v>
      </c>
      <c r="AG74" s="302">
        <v>982.47059046431468</v>
      </c>
      <c r="AH74" s="348">
        <v>977.40697113075839</v>
      </c>
      <c r="AI74" s="348">
        <v>972.62146923527678</v>
      </c>
      <c r="AK74" s="199"/>
      <c r="AM74" s="11"/>
      <c r="AN74" s="15"/>
      <c r="AO74" s="11"/>
      <c r="AP74" s="11"/>
    </row>
    <row r="75" spans="3:48" outlineLevel="2" x14ac:dyDescent="0.2">
      <c r="C75" s="119">
        <v>1</v>
      </c>
      <c r="D75" s="119" t="s">
        <v>218</v>
      </c>
      <c r="F75" s="767" t="s">
        <v>188</v>
      </c>
      <c r="H75" s="797" t="s">
        <v>11</v>
      </c>
      <c r="I75" s="797" t="s">
        <v>612</v>
      </c>
      <c r="K75" s="164"/>
      <c r="Q75" s="135" t="s">
        <v>110</v>
      </c>
      <c r="R75" s="314">
        <v>0</v>
      </c>
      <c r="S75" s="315">
        <v>0</v>
      </c>
      <c r="T75" s="315">
        <v>0</v>
      </c>
      <c r="U75" s="315">
        <v>0</v>
      </c>
      <c r="V75" s="315">
        <v>0</v>
      </c>
      <c r="W75" s="316">
        <v>0</v>
      </c>
      <c r="X75" s="315">
        <v>0</v>
      </c>
      <c r="Y75" s="315">
        <v>0</v>
      </c>
      <c r="Z75" s="315">
        <v>0</v>
      </c>
      <c r="AA75" s="315">
        <v>0</v>
      </c>
      <c r="AB75" s="5">
        <v>0</v>
      </c>
      <c r="AC75" s="5">
        <v>0</v>
      </c>
      <c r="AD75" s="5">
        <v>0</v>
      </c>
      <c r="AE75" s="5">
        <v>0</v>
      </c>
      <c r="AF75" s="5">
        <v>0</v>
      </c>
      <c r="AG75" s="5">
        <v>0</v>
      </c>
      <c r="AH75" s="350">
        <v>0</v>
      </c>
      <c r="AI75" s="350">
        <v>0</v>
      </c>
      <c r="AK75" s="199"/>
      <c r="AM75" s="11"/>
      <c r="AN75" s="15"/>
      <c r="AO75" s="11"/>
      <c r="AP75" s="11"/>
    </row>
    <row r="76" spans="3:48" outlineLevel="2" x14ac:dyDescent="0.2">
      <c r="C76" s="119">
        <v>1</v>
      </c>
      <c r="D76" s="119" t="s">
        <v>218</v>
      </c>
      <c r="F76" s="767" t="s">
        <v>613</v>
      </c>
      <c r="H76" s="797" t="s">
        <v>11</v>
      </c>
      <c r="I76" s="234" t="s">
        <v>614</v>
      </c>
      <c r="K76" s="164"/>
      <c r="Q76" s="135" t="s">
        <v>110</v>
      </c>
      <c r="R76" s="314">
        <v>0</v>
      </c>
      <c r="S76" s="315">
        <v>0</v>
      </c>
      <c r="T76" s="315">
        <v>0</v>
      </c>
      <c r="U76" s="315">
        <v>0</v>
      </c>
      <c r="V76" s="315">
        <v>0</v>
      </c>
      <c r="W76" s="316">
        <v>0</v>
      </c>
      <c r="X76" s="315">
        <v>0</v>
      </c>
      <c r="Y76" s="315">
        <v>0</v>
      </c>
      <c r="Z76" s="315">
        <v>0</v>
      </c>
      <c r="AA76" s="315">
        <v>0</v>
      </c>
      <c r="AB76" s="5">
        <v>0</v>
      </c>
      <c r="AC76" s="5">
        <v>0</v>
      </c>
      <c r="AD76" s="5">
        <v>0</v>
      </c>
      <c r="AE76" s="5">
        <v>0</v>
      </c>
      <c r="AF76" s="5">
        <v>0</v>
      </c>
      <c r="AG76" s="5">
        <v>0</v>
      </c>
      <c r="AH76" s="350">
        <v>0</v>
      </c>
      <c r="AI76" s="350">
        <v>0</v>
      </c>
      <c r="AK76" s="199"/>
      <c r="AM76" s="11"/>
      <c r="AN76" s="15"/>
      <c r="AO76" s="11"/>
      <c r="AP76" s="11"/>
    </row>
    <row r="77" spans="3:48" outlineLevel="2" x14ac:dyDescent="0.2">
      <c r="C77" s="119">
        <v>1</v>
      </c>
      <c r="D77" s="119" t="s">
        <v>218</v>
      </c>
      <c r="F77" s="783" t="s">
        <v>57</v>
      </c>
      <c r="G77" s="83"/>
      <c r="H77" s="798" t="s">
        <v>11</v>
      </c>
      <c r="I77" s="799"/>
      <c r="J77" s="83"/>
      <c r="K77" s="736"/>
      <c r="L77" s="83"/>
      <c r="M77" s="83"/>
      <c r="N77" s="83"/>
      <c r="O77" s="83"/>
      <c r="P77" s="83"/>
      <c r="Q77" s="143" t="s">
        <v>110</v>
      </c>
      <c r="R77" s="304">
        <v>0</v>
      </c>
      <c r="S77" s="305">
        <v>0</v>
      </c>
      <c r="T77" s="305">
        <v>0</v>
      </c>
      <c r="U77" s="305">
        <v>0</v>
      </c>
      <c r="V77" s="305">
        <v>0</v>
      </c>
      <c r="W77" s="306">
        <v>0</v>
      </c>
      <c r="X77" s="305">
        <v>0</v>
      </c>
      <c r="Y77" s="305">
        <v>0</v>
      </c>
      <c r="Z77" s="305">
        <v>0</v>
      </c>
      <c r="AA77" s="305">
        <v>0</v>
      </c>
      <c r="AB77" s="307">
        <v>0</v>
      </c>
      <c r="AC77" s="307">
        <v>0</v>
      </c>
      <c r="AD77" s="307">
        <v>0</v>
      </c>
      <c r="AE77" s="307">
        <v>0</v>
      </c>
      <c r="AF77" s="307">
        <v>0</v>
      </c>
      <c r="AG77" s="307">
        <v>0</v>
      </c>
      <c r="AH77" s="362">
        <v>0</v>
      </c>
      <c r="AI77" s="362">
        <v>0</v>
      </c>
      <c r="AK77" s="199"/>
      <c r="AM77" s="11"/>
      <c r="AN77" s="15"/>
      <c r="AO77" s="11"/>
      <c r="AP77" s="11"/>
    </row>
    <row r="78" spans="3:48" outlineLevel="2" x14ac:dyDescent="0.2">
      <c r="C78" s="119">
        <v>1</v>
      </c>
      <c r="D78" s="119" t="s">
        <v>218</v>
      </c>
      <c r="F78" s="12"/>
      <c r="H78" s="234"/>
      <c r="K78" s="164"/>
      <c r="Q78" s="16"/>
      <c r="R78" s="800">
        <v>0</v>
      </c>
      <c r="S78" s="800">
        <v>0</v>
      </c>
      <c r="T78" s="800">
        <v>0</v>
      </c>
      <c r="U78" s="800">
        <v>0</v>
      </c>
      <c r="V78" s="800">
        <v>0</v>
      </c>
      <c r="W78" s="800">
        <v>52.061229962058604</v>
      </c>
      <c r="X78" s="800">
        <v>274.0788369798401</v>
      </c>
      <c r="Y78" s="800">
        <v>377.0427119840864</v>
      </c>
      <c r="Z78" s="800">
        <v>537.3425138508519</v>
      </c>
      <c r="AA78" s="800">
        <v>691.20238748087786</v>
      </c>
      <c r="AB78" s="800">
        <v>713.3685891063252</v>
      </c>
      <c r="AC78" s="800">
        <v>978.97023926859424</v>
      </c>
      <c r="AD78" s="800">
        <v>991.20445190288842</v>
      </c>
      <c r="AE78" s="800">
        <v>994.77935386650688</v>
      </c>
      <c r="AF78" s="800">
        <v>988.73013485760657</v>
      </c>
      <c r="AG78" s="800">
        <v>982.47059046431468</v>
      </c>
      <c r="AH78" s="800">
        <v>977.40697113075839</v>
      </c>
      <c r="AI78" s="800">
        <v>972.62146923527678</v>
      </c>
      <c r="AK78" s="199"/>
      <c r="AM78" s="11"/>
      <c r="AN78" s="15"/>
      <c r="AO78" s="11"/>
      <c r="AP78" s="11"/>
    </row>
    <row r="79" spans="3:48" outlineLevel="2" x14ac:dyDescent="0.2">
      <c r="C79" s="119">
        <v>1</v>
      </c>
      <c r="D79" s="119" t="s">
        <v>218</v>
      </c>
      <c r="F79" s="794" t="s">
        <v>615</v>
      </c>
      <c r="AK79" s="199"/>
      <c r="AM79" s="11"/>
      <c r="AN79" s="15"/>
      <c r="AO79" s="11"/>
      <c r="AP79" s="11"/>
    </row>
    <row r="80" spans="3:48" outlineLevel="2" x14ac:dyDescent="0.2">
      <c r="C80" s="119">
        <v>1</v>
      </c>
      <c r="D80" s="119" t="s">
        <v>218</v>
      </c>
      <c r="F80" s="761" t="s">
        <v>48</v>
      </c>
      <c r="G80" s="75"/>
      <c r="H80" s="796" t="s">
        <v>11</v>
      </c>
      <c r="I80" s="801"/>
      <c r="J80" s="75"/>
      <c r="K80" s="741"/>
      <c r="L80" s="75"/>
      <c r="M80" s="75"/>
      <c r="N80" s="75"/>
      <c r="O80" s="75"/>
      <c r="P80" s="75"/>
      <c r="Q80" s="128" t="s">
        <v>110</v>
      </c>
      <c r="R80" s="299">
        <v>0</v>
      </c>
      <c r="S80" s="300">
        <v>0</v>
      </c>
      <c r="T80" s="300">
        <v>0</v>
      </c>
      <c r="U80" s="300">
        <v>0</v>
      </c>
      <c r="V80" s="300">
        <v>0</v>
      </c>
      <c r="W80" s="301">
        <v>14.577144389376411</v>
      </c>
      <c r="X80" s="300">
        <v>76.742074354355239</v>
      </c>
      <c r="Y80" s="300">
        <v>105.57195935554419</v>
      </c>
      <c r="Z80" s="300">
        <v>150.45590387823856</v>
      </c>
      <c r="AA80" s="300">
        <v>193.53666849464582</v>
      </c>
      <c r="AB80" s="302">
        <v>199.74320494977107</v>
      </c>
      <c r="AC80" s="302">
        <v>274.11166699520641</v>
      </c>
      <c r="AD80" s="302">
        <v>277.53724653280881</v>
      </c>
      <c r="AE80" s="302">
        <v>278.53821908262194</v>
      </c>
      <c r="AF80" s="302">
        <v>276.84443776012989</v>
      </c>
      <c r="AG80" s="302">
        <v>275.09176533000812</v>
      </c>
      <c r="AH80" s="348">
        <v>273.6739519166124</v>
      </c>
      <c r="AI80" s="348">
        <v>272.33401138587755</v>
      </c>
      <c r="AK80" s="199"/>
      <c r="AM80" s="11"/>
      <c r="AN80" s="15"/>
      <c r="AO80" s="11"/>
      <c r="AP80" s="11"/>
    </row>
    <row r="81" spans="3:42" outlineLevel="2" x14ac:dyDescent="0.2">
      <c r="C81" s="119">
        <v>1</v>
      </c>
      <c r="D81" s="119" t="s">
        <v>218</v>
      </c>
      <c r="F81" s="767" t="s">
        <v>55</v>
      </c>
      <c r="H81" s="797" t="s">
        <v>11</v>
      </c>
      <c r="K81" s="164"/>
      <c r="Q81" s="135" t="s">
        <v>110</v>
      </c>
      <c r="R81" s="314">
        <v>0</v>
      </c>
      <c r="S81" s="315">
        <v>0</v>
      </c>
      <c r="T81" s="315">
        <v>0</v>
      </c>
      <c r="U81" s="315">
        <v>0</v>
      </c>
      <c r="V81" s="315">
        <v>0</v>
      </c>
      <c r="W81" s="316">
        <v>37.484085572682197</v>
      </c>
      <c r="X81" s="315">
        <v>197.33676262548488</v>
      </c>
      <c r="Y81" s="315">
        <v>271.47075262854219</v>
      </c>
      <c r="Z81" s="315">
        <v>386.88660997261337</v>
      </c>
      <c r="AA81" s="315">
        <v>497.66571898623204</v>
      </c>
      <c r="AB81" s="5">
        <v>513.62538415655411</v>
      </c>
      <c r="AC81" s="5">
        <v>704.85857227338784</v>
      </c>
      <c r="AD81" s="5">
        <v>713.66720537007961</v>
      </c>
      <c r="AE81" s="5">
        <v>716.24113478388495</v>
      </c>
      <c r="AF81" s="5">
        <v>711.88569709747674</v>
      </c>
      <c r="AG81" s="5">
        <v>707.37882513430657</v>
      </c>
      <c r="AH81" s="350">
        <v>703.733019214146</v>
      </c>
      <c r="AI81" s="350">
        <v>700.28745784939929</v>
      </c>
      <c r="AK81" s="199"/>
      <c r="AM81" s="11"/>
      <c r="AN81" s="15"/>
      <c r="AO81" s="11"/>
      <c r="AP81" s="11"/>
    </row>
    <row r="82" spans="3:42" outlineLevel="2" x14ac:dyDescent="0.2">
      <c r="C82" s="119">
        <v>1</v>
      </c>
      <c r="D82" s="119" t="s">
        <v>218</v>
      </c>
      <c r="F82" s="783" t="s">
        <v>57</v>
      </c>
      <c r="G82" s="83"/>
      <c r="H82" s="798" t="s">
        <v>11</v>
      </c>
      <c r="I82" s="799"/>
      <c r="J82" s="83"/>
      <c r="K82" s="736"/>
      <c r="L82" s="83"/>
      <c r="M82" s="83"/>
      <c r="N82" s="83"/>
      <c r="O82" s="83"/>
      <c r="P82" s="83"/>
      <c r="Q82" s="143" t="s">
        <v>110</v>
      </c>
      <c r="R82" s="304">
        <v>0</v>
      </c>
      <c r="S82" s="305">
        <v>0</v>
      </c>
      <c r="T82" s="305">
        <v>0</v>
      </c>
      <c r="U82" s="305">
        <v>0</v>
      </c>
      <c r="V82" s="305">
        <v>0</v>
      </c>
      <c r="W82" s="306">
        <v>0</v>
      </c>
      <c r="X82" s="305">
        <v>0</v>
      </c>
      <c r="Y82" s="305">
        <v>0</v>
      </c>
      <c r="Z82" s="305">
        <v>0</v>
      </c>
      <c r="AA82" s="305">
        <v>0</v>
      </c>
      <c r="AB82" s="307">
        <v>0</v>
      </c>
      <c r="AC82" s="307">
        <v>0</v>
      </c>
      <c r="AD82" s="307">
        <v>0</v>
      </c>
      <c r="AE82" s="307">
        <v>0</v>
      </c>
      <c r="AF82" s="307">
        <v>0</v>
      </c>
      <c r="AG82" s="307">
        <v>0</v>
      </c>
      <c r="AH82" s="362">
        <v>0</v>
      </c>
      <c r="AI82" s="362">
        <v>0</v>
      </c>
      <c r="AK82" s="199"/>
      <c r="AM82" s="11"/>
      <c r="AN82" s="15"/>
      <c r="AO82" s="11"/>
      <c r="AP82" s="11"/>
    </row>
    <row r="83" spans="3:42" outlineLevel="2" x14ac:dyDescent="0.2">
      <c r="C83" s="119">
        <v>1</v>
      </c>
      <c r="D83" s="119" t="s">
        <v>218</v>
      </c>
      <c r="F83" s="12"/>
      <c r="H83" s="164"/>
      <c r="K83" s="164"/>
      <c r="Q83" s="16"/>
      <c r="R83" s="800">
        <v>0</v>
      </c>
      <c r="S83" s="800">
        <v>0</v>
      </c>
      <c r="T83" s="800">
        <v>0</v>
      </c>
      <c r="U83" s="800">
        <v>0</v>
      </c>
      <c r="V83" s="800">
        <v>0</v>
      </c>
      <c r="W83" s="800">
        <v>52.061229962058604</v>
      </c>
      <c r="X83" s="800">
        <v>274.0788369798401</v>
      </c>
      <c r="Y83" s="800">
        <v>377.0427119840864</v>
      </c>
      <c r="Z83" s="800">
        <v>537.3425138508519</v>
      </c>
      <c r="AA83" s="800">
        <v>691.20238748087786</v>
      </c>
      <c r="AB83" s="800">
        <v>713.3685891063252</v>
      </c>
      <c r="AC83" s="800">
        <v>978.97023926859424</v>
      </c>
      <c r="AD83" s="800">
        <v>991.20445190288842</v>
      </c>
      <c r="AE83" s="800">
        <v>994.77935386650688</v>
      </c>
      <c r="AF83" s="800">
        <v>988.73013485760657</v>
      </c>
      <c r="AG83" s="800">
        <v>982.47059046431468</v>
      </c>
      <c r="AH83" s="800">
        <v>977.40697113075839</v>
      </c>
      <c r="AI83" s="800">
        <v>972.62146923527689</v>
      </c>
      <c r="AK83" s="199"/>
      <c r="AM83" s="11"/>
      <c r="AN83" s="15"/>
      <c r="AO83" s="11"/>
      <c r="AP83" s="11"/>
    </row>
    <row r="84" spans="3:42" outlineLevel="2" x14ac:dyDescent="0.2">
      <c r="C84" s="119">
        <v>1</v>
      </c>
      <c r="D84" s="119" t="s">
        <v>218</v>
      </c>
      <c r="F84" s="794" t="s">
        <v>69</v>
      </c>
      <c r="AK84" s="199"/>
      <c r="AM84" s="11"/>
      <c r="AN84" s="15"/>
      <c r="AO84" s="11"/>
      <c r="AP84" s="11"/>
    </row>
    <row r="85" spans="3:42" outlineLevel="2" x14ac:dyDescent="0.2">
      <c r="C85" s="119">
        <v>1</v>
      </c>
      <c r="D85" s="119" t="s">
        <v>218</v>
      </c>
      <c r="F85" s="761" t="s">
        <v>9</v>
      </c>
      <c r="G85" s="75"/>
      <c r="H85" s="796" t="s">
        <v>11</v>
      </c>
      <c r="I85" s="801"/>
      <c r="J85" s="75"/>
      <c r="K85" s="741"/>
      <c r="L85" s="75"/>
      <c r="M85" s="75"/>
      <c r="N85" s="75"/>
      <c r="O85" s="75"/>
      <c r="P85" s="75"/>
      <c r="Q85" s="128" t="s">
        <v>110</v>
      </c>
      <c r="R85" s="299">
        <v>0</v>
      </c>
      <c r="S85" s="300">
        <v>0</v>
      </c>
      <c r="T85" s="300">
        <v>0</v>
      </c>
      <c r="U85" s="300">
        <v>0</v>
      </c>
      <c r="V85" s="300">
        <v>0</v>
      </c>
      <c r="W85" s="301">
        <v>0</v>
      </c>
      <c r="X85" s="300">
        <v>0</v>
      </c>
      <c r="Y85" s="300">
        <v>0</v>
      </c>
      <c r="Z85" s="300">
        <v>0</v>
      </c>
      <c r="AA85" s="300">
        <v>0</v>
      </c>
      <c r="AB85" s="302">
        <v>0</v>
      </c>
      <c r="AC85" s="302">
        <v>0</v>
      </c>
      <c r="AD85" s="302">
        <v>0</v>
      </c>
      <c r="AE85" s="302">
        <v>0</v>
      </c>
      <c r="AF85" s="302">
        <v>0</v>
      </c>
      <c r="AG85" s="302">
        <v>0</v>
      </c>
      <c r="AH85" s="348">
        <v>0</v>
      </c>
      <c r="AI85" s="348">
        <v>0</v>
      </c>
      <c r="AK85" s="199"/>
      <c r="AM85" s="11"/>
      <c r="AN85" s="15"/>
      <c r="AO85" s="11"/>
      <c r="AP85" s="11"/>
    </row>
    <row r="86" spans="3:42" outlineLevel="2" x14ac:dyDescent="0.2">
      <c r="C86" s="119">
        <v>1</v>
      </c>
      <c r="D86" s="119" t="s">
        <v>218</v>
      </c>
      <c r="F86" s="767" t="s">
        <v>14</v>
      </c>
      <c r="H86" s="797" t="s">
        <v>11</v>
      </c>
      <c r="K86" s="164"/>
      <c r="Q86" s="135" t="s">
        <v>110</v>
      </c>
      <c r="R86" s="314">
        <v>0</v>
      </c>
      <c r="S86" s="315">
        <v>0</v>
      </c>
      <c r="T86" s="315">
        <v>0</v>
      </c>
      <c r="U86" s="315">
        <v>0</v>
      </c>
      <c r="V86" s="315">
        <v>0</v>
      </c>
      <c r="W86" s="316">
        <v>0</v>
      </c>
      <c r="X86" s="315">
        <v>0</v>
      </c>
      <c r="Y86" s="315">
        <v>0</v>
      </c>
      <c r="Z86" s="315">
        <v>0</v>
      </c>
      <c r="AA86" s="315">
        <v>0</v>
      </c>
      <c r="AB86" s="5">
        <v>0</v>
      </c>
      <c r="AC86" s="5">
        <v>0</v>
      </c>
      <c r="AD86" s="5">
        <v>0</v>
      </c>
      <c r="AE86" s="5">
        <v>0</v>
      </c>
      <c r="AF86" s="5">
        <v>0</v>
      </c>
      <c r="AG86" s="5">
        <v>0</v>
      </c>
      <c r="AH86" s="350">
        <v>0</v>
      </c>
      <c r="AI86" s="350">
        <v>0</v>
      </c>
      <c r="AK86" s="199"/>
      <c r="AM86" s="11"/>
      <c r="AN86" s="15"/>
      <c r="AO86" s="11"/>
      <c r="AP86" s="11"/>
    </row>
    <row r="87" spans="3:42" outlineLevel="2" x14ac:dyDescent="0.2">
      <c r="C87" s="119">
        <v>1</v>
      </c>
      <c r="D87" s="119" t="s">
        <v>218</v>
      </c>
      <c r="F87" s="783" t="s">
        <v>16</v>
      </c>
      <c r="G87" s="83"/>
      <c r="H87" s="798" t="s">
        <v>11</v>
      </c>
      <c r="I87" s="799"/>
      <c r="J87" s="83"/>
      <c r="K87" s="736"/>
      <c r="L87" s="83"/>
      <c r="M87" s="83"/>
      <c r="N87" s="83"/>
      <c r="O87" s="83"/>
      <c r="P87" s="83"/>
      <c r="Q87" s="143" t="s">
        <v>110</v>
      </c>
      <c r="R87" s="304">
        <v>0</v>
      </c>
      <c r="S87" s="305">
        <v>0</v>
      </c>
      <c r="T87" s="305">
        <v>0</v>
      </c>
      <c r="U87" s="305">
        <v>0</v>
      </c>
      <c r="V87" s="305">
        <v>0</v>
      </c>
      <c r="W87" s="306">
        <v>0</v>
      </c>
      <c r="X87" s="305">
        <v>0</v>
      </c>
      <c r="Y87" s="305">
        <v>0</v>
      </c>
      <c r="Z87" s="305">
        <v>0</v>
      </c>
      <c r="AA87" s="305">
        <v>0</v>
      </c>
      <c r="AB87" s="307">
        <v>0</v>
      </c>
      <c r="AC87" s="307">
        <v>0</v>
      </c>
      <c r="AD87" s="307">
        <v>0</v>
      </c>
      <c r="AE87" s="307">
        <v>0</v>
      </c>
      <c r="AF87" s="307">
        <v>0</v>
      </c>
      <c r="AG87" s="307">
        <v>0</v>
      </c>
      <c r="AH87" s="362">
        <v>0</v>
      </c>
      <c r="AI87" s="362">
        <v>0</v>
      </c>
      <c r="AK87" s="199"/>
      <c r="AM87" s="11"/>
      <c r="AN87" s="15"/>
      <c r="AO87" s="11"/>
      <c r="AP87" s="11"/>
    </row>
    <row r="88" spans="3:42" outlineLevel="2" x14ac:dyDescent="0.2">
      <c r="C88" s="119">
        <v>1</v>
      </c>
      <c r="D88" s="119" t="s">
        <v>218</v>
      </c>
      <c r="F88" s="12"/>
      <c r="H88" s="797"/>
      <c r="K88" s="164"/>
      <c r="Q88" s="16"/>
      <c r="R88" s="800">
        <v>0</v>
      </c>
      <c r="S88" s="800">
        <v>0</v>
      </c>
      <c r="T88" s="800">
        <v>0</v>
      </c>
      <c r="U88" s="800">
        <v>0</v>
      </c>
      <c r="V88" s="800">
        <v>0</v>
      </c>
      <c r="W88" s="800">
        <v>0</v>
      </c>
      <c r="X88" s="800">
        <v>0</v>
      </c>
      <c r="Y88" s="800">
        <v>0</v>
      </c>
      <c r="Z88" s="800">
        <v>0</v>
      </c>
      <c r="AA88" s="800">
        <v>0</v>
      </c>
      <c r="AB88" s="800">
        <v>0</v>
      </c>
      <c r="AC88" s="800">
        <v>0</v>
      </c>
      <c r="AD88" s="800">
        <v>0</v>
      </c>
      <c r="AE88" s="800">
        <v>0</v>
      </c>
      <c r="AF88" s="800">
        <v>0</v>
      </c>
      <c r="AG88" s="800">
        <v>0</v>
      </c>
      <c r="AH88" s="800">
        <v>0</v>
      </c>
      <c r="AI88" s="800">
        <v>0</v>
      </c>
      <c r="AK88" s="199"/>
      <c r="AM88" s="11"/>
      <c r="AN88" s="15"/>
      <c r="AO88" s="11"/>
      <c r="AP88" s="11"/>
    </row>
    <row r="89" spans="3:42" outlineLevel="2" x14ac:dyDescent="0.2">
      <c r="C89" s="119">
        <v>1</v>
      </c>
      <c r="D89" s="119" t="s">
        <v>218</v>
      </c>
      <c r="F89" s="794" t="s">
        <v>616</v>
      </c>
      <c r="AK89" s="199"/>
      <c r="AM89" s="11"/>
      <c r="AN89" s="15"/>
      <c r="AO89" s="11"/>
      <c r="AP89" s="11"/>
    </row>
    <row r="90" spans="3:42" outlineLevel="2" x14ac:dyDescent="0.2">
      <c r="C90" s="119">
        <v>1</v>
      </c>
      <c r="D90" s="119" t="s">
        <v>218</v>
      </c>
      <c r="F90" s="761" t="s">
        <v>48</v>
      </c>
      <c r="G90" s="75"/>
      <c r="H90" s="796" t="s">
        <v>11</v>
      </c>
      <c r="I90" s="228" t="s">
        <v>617</v>
      </c>
      <c r="J90" s="75"/>
      <c r="K90" s="741"/>
      <c r="L90" s="75"/>
      <c r="M90" s="75"/>
      <c r="N90" s="75"/>
      <c r="O90" s="75"/>
      <c r="P90" s="75"/>
      <c r="Q90" s="128" t="s">
        <v>110</v>
      </c>
      <c r="R90" s="299">
        <v>0</v>
      </c>
      <c r="S90" s="300">
        <v>0</v>
      </c>
      <c r="T90" s="300">
        <v>0</v>
      </c>
      <c r="U90" s="300">
        <v>0</v>
      </c>
      <c r="V90" s="300">
        <v>0</v>
      </c>
      <c r="W90" s="301">
        <v>14.577144389376411</v>
      </c>
      <c r="X90" s="300">
        <v>76.742074354355239</v>
      </c>
      <c r="Y90" s="300">
        <v>105.57195935554419</v>
      </c>
      <c r="Z90" s="300">
        <v>150.45590387823856</v>
      </c>
      <c r="AA90" s="300">
        <v>193.53666849464582</v>
      </c>
      <c r="AB90" s="302">
        <v>199.74320494977107</v>
      </c>
      <c r="AC90" s="302">
        <v>274.11166699520641</v>
      </c>
      <c r="AD90" s="302">
        <v>277.53724653280881</v>
      </c>
      <c r="AE90" s="302">
        <v>278.53821908262194</v>
      </c>
      <c r="AF90" s="302">
        <v>276.84443776012989</v>
      </c>
      <c r="AG90" s="302">
        <v>275.09176533000812</v>
      </c>
      <c r="AH90" s="348">
        <v>273.6739519166124</v>
      </c>
      <c r="AI90" s="348">
        <v>272.33401138587755</v>
      </c>
      <c r="AK90" s="199"/>
      <c r="AM90" s="11"/>
      <c r="AN90" s="15"/>
      <c r="AO90" s="11"/>
      <c r="AP90" s="11"/>
    </row>
    <row r="91" spans="3:42" outlineLevel="2" x14ac:dyDescent="0.2">
      <c r="C91" s="119">
        <v>1</v>
      </c>
      <c r="D91" s="119" t="s">
        <v>218</v>
      </c>
      <c r="F91" s="767" t="s">
        <v>55</v>
      </c>
      <c r="H91" s="797" t="s">
        <v>11</v>
      </c>
      <c r="I91" s="234" t="s">
        <v>617</v>
      </c>
      <c r="K91" s="164"/>
      <c r="Q91" s="135" t="s">
        <v>110</v>
      </c>
      <c r="R91" s="314">
        <v>0</v>
      </c>
      <c r="S91" s="315">
        <v>0</v>
      </c>
      <c r="T91" s="315">
        <v>0</v>
      </c>
      <c r="U91" s="315">
        <v>0</v>
      </c>
      <c r="V91" s="315">
        <v>0</v>
      </c>
      <c r="W91" s="316">
        <v>37.484085572682197</v>
      </c>
      <c r="X91" s="315">
        <v>197.33676262548488</v>
      </c>
      <c r="Y91" s="315">
        <v>271.47075262854219</v>
      </c>
      <c r="Z91" s="315">
        <v>386.88660997261337</v>
      </c>
      <c r="AA91" s="315">
        <v>497.66571898623204</v>
      </c>
      <c r="AB91" s="5">
        <v>513.62538415655411</v>
      </c>
      <c r="AC91" s="5">
        <v>704.85857227338784</v>
      </c>
      <c r="AD91" s="5">
        <v>713.66720537007961</v>
      </c>
      <c r="AE91" s="5">
        <v>716.24113478388495</v>
      </c>
      <c r="AF91" s="5">
        <v>711.88569709747674</v>
      </c>
      <c r="AG91" s="5">
        <v>707.37882513430657</v>
      </c>
      <c r="AH91" s="350">
        <v>703.733019214146</v>
      </c>
      <c r="AI91" s="350">
        <v>700.28745784939929</v>
      </c>
      <c r="AK91" s="199"/>
      <c r="AM91" s="11"/>
      <c r="AN91" s="15"/>
      <c r="AO91" s="11"/>
      <c r="AP91" s="11"/>
    </row>
    <row r="92" spans="3:42" outlineLevel="2" x14ac:dyDescent="0.2">
      <c r="C92" s="119">
        <v>1</v>
      </c>
      <c r="D92" s="119" t="s">
        <v>218</v>
      </c>
      <c r="F92" s="783" t="s">
        <v>57</v>
      </c>
      <c r="G92" s="83"/>
      <c r="H92" s="798" t="s">
        <v>11</v>
      </c>
      <c r="I92" s="240" t="s">
        <v>617</v>
      </c>
      <c r="J92" s="83"/>
      <c r="K92" s="736"/>
      <c r="L92" s="83"/>
      <c r="M92" s="83"/>
      <c r="N92" s="83"/>
      <c r="O92" s="83"/>
      <c r="P92" s="83"/>
      <c r="Q92" s="143" t="s">
        <v>110</v>
      </c>
      <c r="R92" s="304">
        <v>0</v>
      </c>
      <c r="S92" s="305">
        <v>0</v>
      </c>
      <c r="T92" s="305">
        <v>0</v>
      </c>
      <c r="U92" s="305">
        <v>0</v>
      </c>
      <c r="V92" s="305">
        <v>0</v>
      </c>
      <c r="W92" s="306">
        <v>0</v>
      </c>
      <c r="X92" s="305">
        <v>0</v>
      </c>
      <c r="Y92" s="305">
        <v>0</v>
      </c>
      <c r="Z92" s="305">
        <v>0</v>
      </c>
      <c r="AA92" s="305">
        <v>0</v>
      </c>
      <c r="AB92" s="307">
        <v>0</v>
      </c>
      <c r="AC92" s="307">
        <v>0</v>
      </c>
      <c r="AD92" s="307">
        <v>0</v>
      </c>
      <c r="AE92" s="307">
        <v>0</v>
      </c>
      <c r="AF92" s="307">
        <v>0</v>
      </c>
      <c r="AG92" s="307">
        <v>0</v>
      </c>
      <c r="AH92" s="362">
        <v>0</v>
      </c>
      <c r="AI92" s="362">
        <v>0</v>
      </c>
      <c r="AK92" s="199"/>
      <c r="AM92" s="11"/>
      <c r="AN92" s="15"/>
      <c r="AO92" s="11"/>
      <c r="AP92" s="11"/>
    </row>
    <row r="93" spans="3:42" outlineLevel="2" x14ac:dyDescent="0.2">
      <c r="C93" s="119">
        <v>1</v>
      </c>
      <c r="D93" s="119" t="s">
        <v>218</v>
      </c>
      <c r="F93" s="802" t="s">
        <v>626</v>
      </c>
      <c r="R93" s="800">
        <v>0</v>
      </c>
      <c r="S93" s="800">
        <v>0</v>
      </c>
      <c r="T93" s="800">
        <v>0</v>
      </c>
      <c r="U93" s="800">
        <v>0</v>
      </c>
      <c r="V93" s="800">
        <v>0</v>
      </c>
      <c r="W93" s="800">
        <v>52.061229962058604</v>
      </c>
      <c r="X93" s="800">
        <v>274.0788369798401</v>
      </c>
      <c r="Y93" s="800">
        <v>377.0427119840864</v>
      </c>
      <c r="Z93" s="800">
        <v>537.3425138508519</v>
      </c>
      <c r="AA93" s="800">
        <v>691.20238748087786</v>
      </c>
      <c r="AB93" s="800">
        <v>713.3685891063252</v>
      </c>
      <c r="AC93" s="800">
        <v>978.97023926859424</v>
      </c>
      <c r="AD93" s="800">
        <v>991.20445190288842</v>
      </c>
      <c r="AE93" s="800">
        <v>994.77935386650688</v>
      </c>
      <c r="AF93" s="800">
        <v>988.73013485760657</v>
      </c>
      <c r="AG93" s="800">
        <v>982.47059046431468</v>
      </c>
      <c r="AH93" s="800">
        <v>977.40697113075839</v>
      </c>
      <c r="AI93" s="800">
        <v>972.62146923527689</v>
      </c>
      <c r="AK93" s="199"/>
      <c r="AM93" s="11"/>
      <c r="AN93" s="15"/>
      <c r="AO93" s="11"/>
      <c r="AP93" s="11"/>
    </row>
    <row r="94" spans="3:42" outlineLevel="2" x14ac:dyDescent="0.2">
      <c r="C94" s="119">
        <v>1</v>
      </c>
      <c r="D94" s="119" t="s">
        <v>218</v>
      </c>
      <c r="R94" s="5"/>
      <c r="S94" s="5"/>
      <c r="T94" s="5"/>
      <c r="U94" s="5"/>
      <c r="V94" s="5"/>
      <c r="W94" s="5"/>
      <c r="X94" s="5"/>
      <c r="Y94" s="5"/>
      <c r="AK94" s="199"/>
      <c r="AM94" s="11"/>
      <c r="AN94" s="15"/>
      <c r="AO94" s="11"/>
      <c r="AP94" s="11"/>
    </row>
    <row r="95" spans="3:42" outlineLevel="2" x14ac:dyDescent="0.2">
      <c r="C95" s="119">
        <v>1</v>
      </c>
      <c r="D95" s="119" t="s">
        <v>218</v>
      </c>
      <c r="F95" s="789" t="s">
        <v>627</v>
      </c>
      <c r="G95" s="790"/>
      <c r="H95" s="803"/>
      <c r="I95" s="790"/>
      <c r="J95" s="790"/>
      <c r="K95" s="792"/>
      <c r="L95" s="789"/>
      <c r="M95" s="789"/>
      <c r="N95" s="789"/>
      <c r="O95" s="789"/>
      <c r="P95" s="789"/>
      <c r="Q95" s="792"/>
      <c r="R95" s="793"/>
      <c r="S95" s="793"/>
      <c r="T95" s="793"/>
      <c r="U95" s="793"/>
      <c r="V95" s="793"/>
      <c r="W95" s="793"/>
      <c r="X95" s="793"/>
      <c r="Y95" s="793"/>
      <c r="Z95" s="793"/>
      <c r="AA95" s="793"/>
      <c r="AB95" s="793"/>
      <c r="AC95" s="793"/>
      <c r="AD95" s="793"/>
      <c r="AE95" s="793"/>
      <c r="AF95" s="793"/>
      <c r="AG95" s="793"/>
      <c r="AH95" s="789"/>
      <c r="AI95" s="789"/>
      <c r="AK95" s="199"/>
      <c r="AM95" s="11"/>
      <c r="AN95" s="15"/>
      <c r="AO95" s="11"/>
      <c r="AP95" s="11"/>
    </row>
    <row r="96" spans="3:42" outlineLevel="2" x14ac:dyDescent="0.2">
      <c r="C96" s="119">
        <v>1</v>
      </c>
      <c r="D96" s="119" t="s">
        <v>218</v>
      </c>
      <c r="F96" t="s">
        <v>620</v>
      </c>
      <c r="AK96" s="199"/>
      <c r="AM96" s="11"/>
      <c r="AN96" s="15"/>
      <c r="AO96" s="11"/>
      <c r="AP96" s="11"/>
    </row>
    <row r="97" spans="3:42" outlineLevel="2" x14ac:dyDescent="0.2">
      <c r="C97" s="119">
        <v>1</v>
      </c>
      <c r="D97" s="119" t="s">
        <v>218</v>
      </c>
      <c r="F97" s="761" t="s">
        <v>48</v>
      </c>
      <c r="G97" s="75"/>
      <c r="H97" s="796" t="s">
        <v>628</v>
      </c>
      <c r="I97" s="801"/>
      <c r="J97" s="75"/>
      <c r="K97" s="741"/>
      <c r="L97" s="75"/>
      <c r="M97" s="75"/>
      <c r="N97" s="75"/>
      <c r="O97" s="75"/>
      <c r="P97" s="75"/>
      <c r="Q97" s="128" t="s">
        <v>536</v>
      </c>
      <c r="R97" s="804">
        <v>0</v>
      </c>
      <c r="S97" s="805">
        <v>0</v>
      </c>
      <c r="T97" s="805">
        <v>0</v>
      </c>
      <c r="U97" s="805">
        <v>0</v>
      </c>
      <c r="V97" s="805">
        <v>0</v>
      </c>
      <c r="W97" s="806">
        <v>6.5192953440860508</v>
      </c>
      <c r="X97" s="805">
        <v>34.321142376724161</v>
      </c>
      <c r="Y97" s="805">
        <v>47.214650874572534</v>
      </c>
      <c r="Z97" s="805">
        <v>67.287971323004726</v>
      </c>
      <c r="AA97" s="805">
        <v>86.554860686335346</v>
      </c>
      <c r="AB97" s="805">
        <v>89.33059255356487</v>
      </c>
      <c r="AC97" s="805">
        <v>122.5901909638669</v>
      </c>
      <c r="AD97" s="805">
        <v>124.12220327943149</v>
      </c>
      <c r="AE97" s="805">
        <v>124.56986542156616</v>
      </c>
      <c r="AF97" s="805">
        <v>123.81236035783985</v>
      </c>
      <c r="AG97" s="805">
        <v>123.02851758944907</v>
      </c>
      <c r="AH97" s="808">
        <v>122.39443287862808</v>
      </c>
      <c r="AI97" s="808">
        <v>121.79517503840677</v>
      </c>
      <c r="AK97" s="199"/>
      <c r="AM97" s="11"/>
      <c r="AN97" s="15"/>
      <c r="AO97" s="11"/>
      <c r="AP97" s="11"/>
    </row>
    <row r="98" spans="3:42" outlineLevel="2" x14ac:dyDescent="0.2">
      <c r="C98" s="119">
        <v>1</v>
      </c>
      <c r="D98" s="119" t="s">
        <v>218</v>
      </c>
      <c r="F98" s="767" t="s">
        <v>55</v>
      </c>
      <c r="H98" s="797" t="s">
        <v>628</v>
      </c>
      <c r="K98" s="164"/>
      <c r="Q98" s="135" t="s">
        <v>536</v>
      </c>
      <c r="R98" s="809">
        <v>0</v>
      </c>
      <c r="S98" s="810">
        <v>0</v>
      </c>
      <c r="T98" s="810">
        <v>0</v>
      </c>
      <c r="U98" s="810">
        <v>0</v>
      </c>
      <c r="V98" s="810">
        <v>0</v>
      </c>
      <c r="W98" s="811">
        <v>1.168492957158334</v>
      </c>
      <c r="X98" s="810">
        <v>6.151587101389846</v>
      </c>
      <c r="Y98" s="810">
        <v>8.4625690522940928</v>
      </c>
      <c r="Z98" s="810">
        <v>12.060432369232625</v>
      </c>
      <c r="AA98" s="810">
        <v>15.513754137792077</v>
      </c>
      <c r="AB98" s="810">
        <v>16.011265443329094</v>
      </c>
      <c r="AC98" s="810">
        <v>21.972585562934874</v>
      </c>
      <c r="AD98" s="810">
        <v>22.24717744848903</v>
      </c>
      <c r="AE98" s="810">
        <v>22.327414657061784</v>
      </c>
      <c r="AF98" s="810">
        <v>22.191642417078985</v>
      </c>
      <c r="AG98" s="810">
        <v>22.051149510094035</v>
      </c>
      <c r="AH98" s="812">
        <v>21.937498650648276</v>
      </c>
      <c r="AI98" s="812">
        <v>21.830090023049326</v>
      </c>
      <c r="AK98" s="199"/>
      <c r="AM98" s="11"/>
      <c r="AN98" s="15"/>
      <c r="AO98" s="11"/>
      <c r="AP98" s="11"/>
    </row>
    <row r="99" spans="3:42" outlineLevel="2" x14ac:dyDescent="0.2">
      <c r="C99" s="119">
        <v>1</v>
      </c>
      <c r="D99" s="119" t="s">
        <v>218</v>
      </c>
      <c r="F99" s="783" t="s">
        <v>57</v>
      </c>
      <c r="G99" s="83"/>
      <c r="H99" s="798" t="s">
        <v>628</v>
      </c>
      <c r="I99" s="799"/>
      <c r="J99" s="83"/>
      <c r="K99" s="736"/>
      <c r="L99" s="83"/>
      <c r="M99" s="83"/>
      <c r="N99" s="83"/>
      <c r="O99" s="83"/>
      <c r="P99" s="83"/>
      <c r="Q99" s="143" t="s">
        <v>536</v>
      </c>
      <c r="R99" s="813">
        <v>0</v>
      </c>
      <c r="S99" s="814">
        <v>0</v>
      </c>
      <c r="T99" s="814">
        <v>0</v>
      </c>
      <c r="U99" s="814">
        <v>0</v>
      </c>
      <c r="V99" s="814">
        <v>0</v>
      </c>
      <c r="W99" s="815">
        <v>0</v>
      </c>
      <c r="X99" s="814">
        <v>0</v>
      </c>
      <c r="Y99" s="814">
        <v>0</v>
      </c>
      <c r="Z99" s="814">
        <v>0</v>
      </c>
      <c r="AA99" s="814">
        <v>0</v>
      </c>
      <c r="AB99" s="814">
        <v>0</v>
      </c>
      <c r="AC99" s="814">
        <v>0</v>
      </c>
      <c r="AD99" s="814">
        <v>0</v>
      </c>
      <c r="AE99" s="814">
        <v>0</v>
      </c>
      <c r="AF99" s="814">
        <v>0</v>
      </c>
      <c r="AG99" s="814">
        <v>0</v>
      </c>
      <c r="AH99" s="816">
        <v>0</v>
      </c>
      <c r="AI99" s="816">
        <v>0</v>
      </c>
      <c r="AK99" s="199"/>
      <c r="AM99" s="11"/>
      <c r="AN99" s="15"/>
      <c r="AO99" s="11"/>
      <c r="AP99" s="11"/>
    </row>
    <row r="100" spans="3:42" outlineLevel="2" x14ac:dyDescent="0.2">
      <c r="C100" s="119">
        <v>1</v>
      </c>
      <c r="D100" s="119" t="s">
        <v>218</v>
      </c>
      <c r="AK100" s="199"/>
      <c r="AM100" s="11"/>
      <c r="AN100" s="15"/>
      <c r="AO100" s="11"/>
      <c r="AP100" s="11"/>
    </row>
    <row r="101" spans="3:42" outlineLevel="1" x14ac:dyDescent="0.2">
      <c r="C101" s="119">
        <v>1</v>
      </c>
      <c r="D101" s="119" t="s">
        <v>218</v>
      </c>
      <c r="F101" s="121" t="s">
        <v>629</v>
      </c>
      <c r="G101" s="756"/>
      <c r="H101" s="757"/>
      <c r="I101" s="788"/>
      <c r="J101" s="756"/>
      <c r="K101" s="758"/>
      <c r="L101" s="759"/>
      <c r="M101" s="759"/>
      <c r="N101" s="759"/>
      <c r="O101" s="759"/>
      <c r="P101" s="759"/>
      <c r="Q101" s="758"/>
      <c r="R101" s="760"/>
      <c r="S101" s="760"/>
      <c r="T101" s="760"/>
      <c r="U101" s="760"/>
      <c r="V101" s="760"/>
      <c r="W101" s="760"/>
      <c r="X101" s="760"/>
      <c r="Y101" s="760"/>
      <c r="Z101" s="760"/>
      <c r="AA101" s="760"/>
      <c r="AB101" s="760"/>
      <c r="AC101" s="760"/>
      <c r="AD101" s="760"/>
      <c r="AE101" s="760"/>
      <c r="AF101" s="760"/>
      <c r="AG101" s="760"/>
      <c r="AH101" s="759"/>
      <c r="AI101" s="759"/>
      <c r="AK101" s="199"/>
      <c r="AM101" s="11"/>
      <c r="AN101" s="15"/>
      <c r="AO101" s="11"/>
      <c r="AP101" s="11"/>
    </row>
    <row r="102" spans="3:42" outlineLevel="2" x14ac:dyDescent="0.2">
      <c r="C102" s="119">
        <v>1</v>
      </c>
      <c r="D102" s="119" t="s">
        <v>218</v>
      </c>
      <c r="F102" s="789" t="s">
        <v>630</v>
      </c>
      <c r="G102" s="790"/>
      <c r="H102" s="803"/>
      <c r="I102" s="791"/>
      <c r="J102" s="790"/>
      <c r="K102" s="792"/>
      <c r="L102" s="789"/>
      <c r="M102" s="789"/>
      <c r="N102" s="789"/>
      <c r="O102" s="789"/>
      <c r="P102" s="789"/>
      <c r="Q102" s="792"/>
      <c r="R102" s="793"/>
      <c r="S102" s="793"/>
      <c r="T102" s="793"/>
      <c r="U102" s="793"/>
      <c r="V102" s="793"/>
      <c r="W102" s="793"/>
      <c r="X102" s="793"/>
      <c r="Y102" s="793"/>
      <c r="Z102" s="793"/>
      <c r="AA102" s="793"/>
      <c r="AB102" s="793"/>
      <c r="AC102" s="793"/>
      <c r="AD102" s="793"/>
      <c r="AE102" s="793"/>
      <c r="AF102" s="793"/>
      <c r="AG102" s="793"/>
      <c r="AH102" s="789"/>
      <c r="AI102" s="789"/>
      <c r="AK102" s="199"/>
      <c r="AM102" s="11"/>
      <c r="AN102" s="15"/>
      <c r="AO102" s="11"/>
      <c r="AP102" s="11"/>
    </row>
    <row r="103" spans="3:42" outlineLevel="2" x14ac:dyDescent="0.2">
      <c r="C103" s="119">
        <v>1</v>
      </c>
      <c r="D103" s="119" t="s">
        <v>218</v>
      </c>
      <c r="F103" s="794" t="s">
        <v>610</v>
      </c>
      <c r="H103" s="795"/>
      <c r="AK103" s="199"/>
      <c r="AM103" s="11"/>
      <c r="AN103" s="15"/>
      <c r="AO103" s="11"/>
      <c r="AP103" s="11"/>
    </row>
    <row r="104" spans="3:42" outlineLevel="2" x14ac:dyDescent="0.2">
      <c r="C104" s="119">
        <v>1</v>
      </c>
      <c r="D104" s="119" t="s">
        <v>218</v>
      </c>
      <c r="F104" s="761" t="s">
        <v>62</v>
      </c>
      <c r="G104" s="75"/>
      <c r="H104" s="796" t="s">
        <v>580</v>
      </c>
      <c r="I104" s="796" t="s">
        <v>611</v>
      </c>
      <c r="J104" s="75"/>
      <c r="K104" s="741"/>
      <c r="L104" s="75"/>
      <c r="M104" s="75"/>
      <c r="N104" s="75"/>
      <c r="O104" s="75"/>
      <c r="P104" s="75"/>
      <c r="Q104" s="128" t="s">
        <v>110</v>
      </c>
      <c r="R104" s="299">
        <v>0</v>
      </c>
      <c r="S104" s="300">
        <v>0</v>
      </c>
      <c r="T104" s="300">
        <v>0</v>
      </c>
      <c r="U104" s="300">
        <v>0</v>
      </c>
      <c r="V104" s="300">
        <v>0</v>
      </c>
      <c r="W104" s="301">
        <v>0</v>
      </c>
      <c r="X104" s="300">
        <v>0</v>
      </c>
      <c r="Y104" s="300">
        <v>0</v>
      </c>
      <c r="Z104" s="300">
        <v>0</v>
      </c>
      <c r="AA104" s="300">
        <v>0</v>
      </c>
      <c r="AB104" s="302">
        <v>0</v>
      </c>
      <c r="AC104" s="302">
        <v>0</v>
      </c>
      <c r="AD104" s="302">
        <v>0</v>
      </c>
      <c r="AE104" s="302">
        <v>0</v>
      </c>
      <c r="AF104" s="302">
        <v>0</v>
      </c>
      <c r="AG104" s="302">
        <v>0</v>
      </c>
      <c r="AH104" s="348">
        <v>0</v>
      </c>
      <c r="AI104" s="348">
        <v>0</v>
      </c>
      <c r="AK104" s="199"/>
      <c r="AM104" s="11"/>
      <c r="AN104" s="15"/>
      <c r="AO104" s="11"/>
      <c r="AP104" s="11"/>
    </row>
    <row r="105" spans="3:42" outlineLevel="2" x14ac:dyDescent="0.2">
      <c r="C105" s="119">
        <v>1</v>
      </c>
      <c r="D105" s="119" t="s">
        <v>218</v>
      </c>
      <c r="F105" s="767" t="s">
        <v>188</v>
      </c>
      <c r="H105" s="797" t="s">
        <v>580</v>
      </c>
      <c r="I105" s="797" t="s">
        <v>612</v>
      </c>
      <c r="K105" s="164"/>
      <c r="Q105" s="135" t="s">
        <v>110</v>
      </c>
      <c r="R105" s="314">
        <v>0</v>
      </c>
      <c r="S105" s="315">
        <v>0</v>
      </c>
      <c r="T105" s="315">
        <v>0</v>
      </c>
      <c r="U105" s="315">
        <v>0</v>
      </c>
      <c r="V105" s="315">
        <v>0</v>
      </c>
      <c r="W105" s="316">
        <v>0</v>
      </c>
      <c r="X105" s="315">
        <v>0</v>
      </c>
      <c r="Y105" s="315">
        <v>0</v>
      </c>
      <c r="Z105" s="315">
        <v>0</v>
      </c>
      <c r="AA105" s="315">
        <v>0</v>
      </c>
      <c r="AB105" s="5">
        <v>0</v>
      </c>
      <c r="AC105" s="5">
        <v>0</v>
      </c>
      <c r="AD105" s="5">
        <v>0</v>
      </c>
      <c r="AE105" s="5">
        <v>0</v>
      </c>
      <c r="AF105" s="5">
        <v>0</v>
      </c>
      <c r="AG105" s="5">
        <v>0</v>
      </c>
      <c r="AH105" s="350">
        <v>0</v>
      </c>
      <c r="AI105" s="350">
        <v>0</v>
      </c>
      <c r="AK105" s="199"/>
      <c r="AM105" s="11"/>
      <c r="AN105" s="15"/>
      <c r="AO105" s="11"/>
      <c r="AP105" s="11"/>
    </row>
    <row r="106" spans="3:42" outlineLevel="2" x14ac:dyDescent="0.2">
      <c r="C106" s="119">
        <v>1</v>
      </c>
      <c r="D106" s="119" t="s">
        <v>218</v>
      </c>
      <c r="F106" s="767" t="s">
        <v>613</v>
      </c>
      <c r="H106" s="797" t="s">
        <v>580</v>
      </c>
      <c r="I106" s="234" t="s">
        <v>614</v>
      </c>
      <c r="K106" s="164"/>
      <c r="Q106" s="135" t="s">
        <v>110</v>
      </c>
      <c r="R106" s="314">
        <v>0</v>
      </c>
      <c r="S106" s="315">
        <v>0</v>
      </c>
      <c r="T106" s="315">
        <v>0</v>
      </c>
      <c r="U106" s="315">
        <v>0</v>
      </c>
      <c r="V106" s="315">
        <v>0</v>
      </c>
      <c r="W106" s="316">
        <v>0</v>
      </c>
      <c r="X106" s="315">
        <v>0</v>
      </c>
      <c r="Y106" s="315">
        <v>0</v>
      </c>
      <c r="Z106" s="315">
        <v>0</v>
      </c>
      <c r="AA106" s="315">
        <v>0</v>
      </c>
      <c r="AB106" s="5">
        <v>0</v>
      </c>
      <c r="AC106" s="5">
        <v>0</v>
      </c>
      <c r="AD106" s="5">
        <v>0</v>
      </c>
      <c r="AE106" s="5">
        <v>0</v>
      </c>
      <c r="AF106" s="5">
        <v>0</v>
      </c>
      <c r="AG106" s="5">
        <v>0</v>
      </c>
      <c r="AH106" s="350">
        <v>0</v>
      </c>
      <c r="AI106" s="350">
        <v>0</v>
      </c>
      <c r="AK106" s="199"/>
      <c r="AM106" s="11"/>
      <c r="AN106" s="15"/>
      <c r="AO106" s="11"/>
      <c r="AP106" s="11"/>
    </row>
    <row r="107" spans="3:42" outlineLevel="2" x14ac:dyDescent="0.2">
      <c r="C107" s="119">
        <v>1</v>
      </c>
      <c r="D107" s="119" t="s">
        <v>218</v>
      </c>
      <c r="F107" s="783" t="s">
        <v>57</v>
      </c>
      <c r="G107" s="83"/>
      <c r="H107" s="798" t="s">
        <v>580</v>
      </c>
      <c r="I107" s="799"/>
      <c r="J107" s="83"/>
      <c r="K107" s="736"/>
      <c r="L107" s="83"/>
      <c r="M107" s="83"/>
      <c r="N107" s="83"/>
      <c r="O107" s="83"/>
      <c r="P107" s="83"/>
      <c r="Q107" s="143" t="s">
        <v>110</v>
      </c>
      <c r="R107" s="304">
        <v>0</v>
      </c>
      <c r="S107" s="305">
        <v>0</v>
      </c>
      <c r="T107" s="305">
        <v>0</v>
      </c>
      <c r="U107" s="305">
        <v>0</v>
      </c>
      <c r="V107" s="305">
        <v>0</v>
      </c>
      <c r="W107" s="306">
        <v>0</v>
      </c>
      <c r="X107" s="305">
        <v>0</v>
      </c>
      <c r="Y107" s="305">
        <v>0</v>
      </c>
      <c r="Z107" s="305">
        <v>0</v>
      </c>
      <c r="AA107" s="305">
        <v>0</v>
      </c>
      <c r="AB107" s="307">
        <v>0</v>
      </c>
      <c r="AC107" s="307">
        <v>0</v>
      </c>
      <c r="AD107" s="307">
        <v>0</v>
      </c>
      <c r="AE107" s="307">
        <v>0</v>
      </c>
      <c r="AF107" s="307">
        <v>0</v>
      </c>
      <c r="AG107" s="307">
        <v>0</v>
      </c>
      <c r="AH107" s="362">
        <v>0</v>
      </c>
      <c r="AI107" s="362">
        <v>0</v>
      </c>
      <c r="AK107" s="199"/>
      <c r="AM107" s="11"/>
      <c r="AN107" s="15"/>
      <c r="AO107" s="11"/>
      <c r="AP107" s="11"/>
    </row>
    <row r="108" spans="3:42" outlineLevel="2" x14ac:dyDescent="0.2">
      <c r="C108" s="119">
        <v>1</v>
      </c>
      <c r="D108" s="119" t="s">
        <v>218</v>
      </c>
      <c r="F108" s="12"/>
      <c r="H108" s="234"/>
      <c r="K108" s="164"/>
      <c r="Q108" s="16"/>
      <c r="R108" s="800">
        <v>0</v>
      </c>
      <c r="S108" s="800">
        <v>0</v>
      </c>
      <c r="T108" s="800">
        <v>0</v>
      </c>
      <c r="U108" s="800">
        <v>0</v>
      </c>
      <c r="V108" s="800">
        <v>0</v>
      </c>
      <c r="W108" s="800">
        <v>0</v>
      </c>
      <c r="X108" s="800">
        <v>0</v>
      </c>
      <c r="Y108" s="800">
        <v>0</v>
      </c>
      <c r="Z108" s="800">
        <v>0</v>
      </c>
      <c r="AA108" s="800">
        <v>0</v>
      </c>
      <c r="AB108" s="800">
        <v>0</v>
      </c>
      <c r="AC108" s="800">
        <v>0</v>
      </c>
      <c r="AD108" s="800">
        <v>0</v>
      </c>
      <c r="AE108" s="800">
        <v>0</v>
      </c>
      <c r="AF108" s="800">
        <v>0</v>
      </c>
      <c r="AG108" s="800">
        <v>0</v>
      </c>
      <c r="AH108" s="800">
        <v>0</v>
      </c>
      <c r="AI108" s="800">
        <v>0</v>
      </c>
      <c r="AK108" s="199"/>
      <c r="AM108" s="11"/>
      <c r="AN108" s="15"/>
      <c r="AO108" s="11"/>
      <c r="AP108" s="11"/>
    </row>
    <row r="109" spans="3:42" outlineLevel="2" x14ac:dyDescent="0.2">
      <c r="C109" s="119">
        <v>1</v>
      </c>
      <c r="D109" s="119" t="s">
        <v>218</v>
      </c>
      <c r="F109" s="794" t="s">
        <v>615</v>
      </c>
      <c r="AK109" s="199"/>
      <c r="AM109" s="11"/>
      <c r="AN109" s="15"/>
      <c r="AO109" s="11"/>
      <c r="AP109" s="11"/>
    </row>
    <row r="110" spans="3:42" outlineLevel="2" x14ac:dyDescent="0.2">
      <c r="C110" s="119">
        <v>1</v>
      </c>
      <c r="D110" s="119" t="s">
        <v>218</v>
      </c>
      <c r="F110" s="761" t="s">
        <v>48</v>
      </c>
      <c r="G110" s="75"/>
      <c r="H110" s="796" t="s">
        <v>580</v>
      </c>
      <c r="I110" s="801"/>
      <c r="J110" s="75"/>
      <c r="K110" s="741"/>
      <c r="L110" s="75"/>
      <c r="M110" s="75"/>
      <c r="N110" s="75"/>
      <c r="O110" s="75"/>
      <c r="P110" s="75"/>
      <c r="Q110" s="128" t="s">
        <v>110</v>
      </c>
      <c r="R110" s="299">
        <v>0</v>
      </c>
      <c r="S110" s="300">
        <v>0</v>
      </c>
      <c r="T110" s="300">
        <v>0</v>
      </c>
      <c r="U110" s="300">
        <v>0</v>
      </c>
      <c r="V110" s="300">
        <v>0</v>
      </c>
      <c r="W110" s="301">
        <v>0</v>
      </c>
      <c r="X110" s="300">
        <v>0</v>
      </c>
      <c r="Y110" s="300">
        <v>0</v>
      </c>
      <c r="Z110" s="300">
        <v>0</v>
      </c>
      <c r="AA110" s="300">
        <v>0</v>
      </c>
      <c r="AB110" s="302">
        <v>0</v>
      </c>
      <c r="AC110" s="302">
        <v>0</v>
      </c>
      <c r="AD110" s="302">
        <v>0</v>
      </c>
      <c r="AE110" s="302">
        <v>0</v>
      </c>
      <c r="AF110" s="302">
        <v>0</v>
      </c>
      <c r="AG110" s="302">
        <v>0</v>
      </c>
      <c r="AH110" s="348">
        <v>0</v>
      </c>
      <c r="AI110" s="348">
        <v>0</v>
      </c>
      <c r="AK110" s="199"/>
      <c r="AM110" s="11"/>
      <c r="AN110" s="15"/>
      <c r="AO110" s="11"/>
      <c r="AP110" s="11"/>
    </row>
    <row r="111" spans="3:42" outlineLevel="2" x14ac:dyDescent="0.2">
      <c r="C111" s="119">
        <v>1</v>
      </c>
      <c r="D111" s="119" t="s">
        <v>218</v>
      </c>
      <c r="F111" s="767" t="s">
        <v>55</v>
      </c>
      <c r="H111" s="797" t="s">
        <v>580</v>
      </c>
      <c r="K111" s="164"/>
      <c r="Q111" s="135" t="s">
        <v>110</v>
      </c>
      <c r="R111" s="314">
        <v>0</v>
      </c>
      <c r="S111" s="315">
        <v>0</v>
      </c>
      <c r="T111" s="315">
        <v>0</v>
      </c>
      <c r="U111" s="315">
        <v>0</v>
      </c>
      <c r="V111" s="315">
        <v>0</v>
      </c>
      <c r="W111" s="316">
        <v>0</v>
      </c>
      <c r="X111" s="315">
        <v>0</v>
      </c>
      <c r="Y111" s="315">
        <v>0</v>
      </c>
      <c r="Z111" s="315">
        <v>0</v>
      </c>
      <c r="AA111" s="315">
        <v>0</v>
      </c>
      <c r="AB111" s="5">
        <v>0</v>
      </c>
      <c r="AC111" s="5">
        <v>0</v>
      </c>
      <c r="AD111" s="5">
        <v>0</v>
      </c>
      <c r="AE111" s="5">
        <v>0</v>
      </c>
      <c r="AF111" s="5">
        <v>0</v>
      </c>
      <c r="AG111" s="5">
        <v>0</v>
      </c>
      <c r="AH111" s="350">
        <v>0</v>
      </c>
      <c r="AI111" s="350">
        <v>0</v>
      </c>
      <c r="AK111" s="199"/>
      <c r="AM111" s="11"/>
      <c r="AN111" s="15"/>
      <c r="AO111" s="11"/>
      <c r="AP111" s="11"/>
    </row>
    <row r="112" spans="3:42" outlineLevel="2" x14ac:dyDescent="0.2">
      <c r="C112" s="119">
        <v>1</v>
      </c>
      <c r="D112" s="119" t="s">
        <v>218</v>
      </c>
      <c r="F112" s="783" t="s">
        <v>57</v>
      </c>
      <c r="G112" s="83"/>
      <c r="H112" s="798" t="s">
        <v>580</v>
      </c>
      <c r="I112" s="799"/>
      <c r="J112" s="83"/>
      <c r="K112" s="736"/>
      <c r="L112" s="83"/>
      <c r="M112" s="83"/>
      <c r="N112" s="83"/>
      <c r="O112" s="83"/>
      <c r="P112" s="83"/>
      <c r="Q112" s="143" t="s">
        <v>110</v>
      </c>
      <c r="R112" s="304">
        <v>0</v>
      </c>
      <c r="S112" s="305">
        <v>0</v>
      </c>
      <c r="T112" s="305">
        <v>0</v>
      </c>
      <c r="U112" s="305">
        <v>0</v>
      </c>
      <c r="V112" s="305">
        <v>0</v>
      </c>
      <c r="W112" s="306">
        <v>0</v>
      </c>
      <c r="X112" s="305">
        <v>0</v>
      </c>
      <c r="Y112" s="305">
        <v>0</v>
      </c>
      <c r="Z112" s="305">
        <v>0</v>
      </c>
      <c r="AA112" s="305">
        <v>0</v>
      </c>
      <c r="AB112" s="307">
        <v>0</v>
      </c>
      <c r="AC112" s="307">
        <v>0</v>
      </c>
      <c r="AD112" s="307">
        <v>0</v>
      </c>
      <c r="AE112" s="307">
        <v>0</v>
      </c>
      <c r="AF112" s="307">
        <v>0</v>
      </c>
      <c r="AG112" s="307">
        <v>0</v>
      </c>
      <c r="AH112" s="362">
        <v>0</v>
      </c>
      <c r="AI112" s="362">
        <v>0</v>
      </c>
      <c r="AK112" s="199"/>
      <c r="AM112" s="11"/>
      <c r="AN112" s="15"/>
      <c r="AO112" s="11"/>
      <c r="AP112" s="11"/>
    </row>
    <row r="113" spans="3:42" outlineLevel="2" x14ac:dyDescent="0.2">
      <c r="C113" s="119">
        <v>1</v>
      </c>
      <c r="D113" s="119" t="s">
        <v>218</v>
      </c>
      <c r="F113" s="12"/>
      <c r="H113" s="164"/>
      <c r="K113" s="164"/>
      <c r="Q113" s="16"/>
      <c r="R113" s="800">
        <v>0</v>
      </c>
      <c r="S113" s="800">
        <v>0</v>
      </c>
      <c r="T113" s="800">
        <v>0</v>
      </c>
      <c r="U113" s="800">
        <v>0</v>
      </c>
      <c r="V113" s="800">
        <v>0</v>
      </c>
      <c r="W113" s="800">
        <v>0</v>
      </c>
      <c r="X113" s="800">
        <v>0</v>
      </c>
      <c r="Y113" s="800">
        <v>0</v>
      </c>
      <c r="Z113" s="800">
        <v>0</v>
      </c>
      <c r="AA113" s="800">
        <v>0</v>
      </c>
      <c r="AB113" s="800">
        <v>0</v>
      </c>
      <c r="AC113" s="800">
        <v>0</v>
      </c>
      <c r="AD113" s="800">
        <v>0</v>
      </c>
      <c r="AE113" s="800">
        <v>0</v>
      </c>
      <c r="AF113" s="800">
        <v>0</v>
      </c>
      <c r="AG113" s="800">
        <v>0</v>
      </c>
      <c r="AH113" s="800">
        <v>0</v>
      </c>
      <c r="AI113" s="800">
        <v>0</v>
      </c>
      <c r="AK113" s="199"/>
      <c r="AM113" s="11"/>
      <c r="AN113" s="15"/>
      <c r="AO113" s="11"/>
      <c r="AP113" s="11"/>
    </row>
    <row r="114" spans="3:42" outlineLevel="2" x14ac:dyDescent="0.2">
      <c r="C114" s="119">
        <v>1</v>
      </c>
      <c r="D114" s="119" t="s">
        <v>218</v>
      </c>
      <c r="F114" s="794" t="s">
        <v>69</v>
      </c>
      <c r="AK114" s="199"/>
      <c r="AM114" s="11"/>
      <c r="AN114" s="15"/>
      <c r="AO114" s="11"/>
      <c r="AP114" s="11"/>
    </row>
    <row r="115" spans="3:42" outlineLevel="2" x14ac:dyDescent="0.2">
      <c r="C115" s="119">
        <v>1</v>
      </c>
      <c r="D115" s="119" t="s">
        <v>218</v>
      </c>
      <c r="F115" s="761" t="s">
        <v>9</v>
      </c>
      <c r="G115" s="75"/>
      <c r="H115" s="796" t="s">
        <v>580</v>
      </c>
      <c r="I115" s="801"/>
      <c r="J115" s="75"/>
      <c r="K115" s="741"/>
      <c r="L115" s="75"/>
      <c r="M115" s="75"/>
      <c r="N115" s="75"/>
      <c r="O115" s="75"/>
      <c r="P115" s="75"/>
      <c r="Q115" s="128" t="s">
        <v>110</v>
      </c>
      <c r="R115" s="299">
        <v>0</v>
      </c>
      <c r="S115" s="300">
        <v>0</v>
      </c>
      <c r="T115" s="300">
        <v>0</v>
      </c>
      <c r="U115" s="300">
        <v>0</v>
      </c>
      <c r="V115" s="300">
        <v>0</v>
      </c>
      <c r="W115" s="301">
        <v>0</v>
      </c>
      <c r="X115" s="300">
        <v>0</v>
      </c>
      <c r="Y115" s="300">
        <v>0</v>
      </c>
      <c r="Z115" s="300">
        <v>0</v>
      </c>
      <c r="AA115" s="300">
        <v>0</v>
      </c>
      <c r="AB115" s="302">
        <v>0</v>
      </c>
      <c r="AC115" s="302">
        <v>0</v>
      </c>
      <c r="AD115" s="302">
        <v>0</v>
      </c>
      <c r="AE115" s="302">
        <v>0</v>
      </c>
      <c r="AF115" s="302">
        <v>0</v>
      </c>
      <c r="AG115" s="302">
        <v>0</v>
      </c>
      <c r="AH115" s="348">
        <v>0</v>
      </c>
      <c r="AI115" s="348">
        <v>0</v>
      </c>
      <c r="AK115" s="199"/>
      <c r="AM115" s="11"/>
      <c r="AN115" s="15"/>
      <c r="AO115" s="11"/>
      <c r="AP115" s="11"/>
    </row>
    <row r="116" spans="3:42" outlineLevel="2" x14ac:dyDescent="0.2">
      <c r="C116" s="119">
        <v>1</v>
      </c>
      <c r="D116" s="119" t="s">
        <v>218</v>
      </c>
      <c r="F116" s="767" t="s">
        <v>14</v>
      </c>
      <c r="H116" s="797" t="s">
        <v>580</v>
      </c>
      <c r="K116" s="164"/>
      <c r="Q116" s="135" t="s">
        <v>110</v>
      </c>
      <c r="R116" s="314">
        <v>0</v>
      </c>
      <c r="S116" s="315">
        <v>0</v>
      </c>
      <c r="T116" s="315">
        <v>0</v>
      </c>
      <c r="U116" s="315">
        <v>0</v>
      </c>
      <c r="V116" s="315">
        <v>0</v>
      </c>
      <c r="W116" s="316">
        <v>0</v>
      </c>
      <c r="X116" s="315">
        <v>0</v>
      </c>
      <c r="Y116" s="315">
        <v>0</v>
      </c>
      <c r="Z116" s="315">
        <v>0</v>
      </c>
      <c r="AA116" s="315">
        <v>0</v>
      </c>
      <c r="AB116" s="5">
        <v>0</v>
      </c>
      <c r="AC116" s="5">
        <v>0</v>
      </c>
      <c r="AD116" s="5">
        <v>0</v>
      </c>
      <c r="AE116" s="5">
        <v>0</v>
      </c>
      <c r="AF116" s="5">
        <v>0</v>
      </c>
      <c r="AG116" s="5">
        <v>0</v>
      </c>
      <c r="AH116" s="350">
        <v>0</v>
      </c>
      <c r="AI116" s="350">
        <v>0</v>
      </c>
      <c r="AK116" s="199"/>
      <c r="AM116" s="11"/>
      <c r="AN116" s="15"/>
      <c r="AO116" s="11"/>
      <c r="AP116" s="11"/>
    </row>
    <row r="117" spans="3:42" outlineLevel="2" x14ac:dyDescent="0.2">
      <c r="C117" s="119">
        <v>1</v>
      </c>
      <c r="D117" s="119" t="s">
        <v>218</v>
      </c>
      <c r="F117" s="783" t="s">
        <v>16</v>
      </c>
      <c r="G117" s="83"/>
      <c r="H117" s="798" t="s">
        <v>580</v>
      </c>
      <c r="I117" s="799"/>
      <c r="J117" s="83"/>
      <c r="K117" s="736"/>
      <c r="L117" s="83"/>
      <c r="M117" s="83"/>
      <c r="N117" s="83"/>
      <c r="O117" s="83"/>
      <c r="P117" s="83"/>
      <c r="Q117" s="143" t="s">
        <v>110</v>
      </c>
      <c r="R117" s="304">
        <v>0</v>
      </c>
      <c r="S117" s="305">
        <v>0</v>
      </c>
      <c r="T117" s="305">
        <v>0</v>
      </c>
      <c r="U117" s="305">
        <v>0</v>
      </c>
      <c r="V117" s="305">
        <v>0</v>
      </c>
      <c r="W117" s="306">
        <v>0</v>
      </c>
      <c r="X117" s="305">
        <v>0</v>
      </c>
      <c r="Y117" s="305">
        <v>0</v>
      </c>
      <c r="Z117" s="305">
        <v>0</v>
      </c>
      <c r="AA117" s="305">
        <v>0</v>
      </c>
      <c r="AB117" s="307">
        <v>0</v>
      </c>
      <c r="AC117" s="307">
        <v>0</v>
      </c>
      <c r="AD117" s="307">
        <v>0</v>
      </c>
      <c r="AE117" s="307">
        <v>0</v>
      </c>
      <c r="AF117" s="307">
        <v>0</v>
      </c>
      <c r="AG117" s="307">
        <v>0</v>
      </c>
      <c r="AH117" s="362">
        <v>0</v>
      </c>
      <c r="AI117" s="362">
        <v>0</v>
      </c>
      <c r="AK117" s="199"/>
      <c r="AM117" s="11"/>
      <c r="AN117" s="15"/>
      <c r="AO117" s="11"/>
      <c r="AP117" s="11"/>
    </row>
    <row r="118" spans="3:42" outlineLevel="2" x14ac:dyDescent="0.2">
      <c r="C118" s="119">
        <v>1</v>
      </c>
      <c r="D118" s="119" t="s">
        <v>218</v>
      </c>
      <c r="F118" s="12"/>
      <c r="H118" s="797"/>
      <c r="K118" s="164"/>
      <c r="Q118" s="16"/>
      <c r="R118" s="800">
        <v>0</v>
      </c>
      <c r="S118" s="800">
        <v>0</v>
      </c>
      <c r="T118" s="800">
        <v>0</v>
      </c>
      <c r="U118" s="800">
        <v>0</v>
      </c>
      <c r="V118" s="800">
        <v>0</v>
      </c>
      <c r="W118" s="800">
        <v>0</v>
      </c>
      <c r="X118" s="800">
        <v>0</v>
      </c>
      <c r="Y118" s="800">
        <v>0</v>
      </c>
      <c r="Z118" s="800">
        <v>0</v>
      </c>
      <c r="AA118" s="800">
        <v>0</v>
      </c>
      <c r="AB118" s="800">
        <v>0</v>
      </c>
      <c r="AC118" s="800">
        <v>0</v>
      </c>
      <c r="AD118" s="800">
        <v>0</v>
      </c>
      <c r="AE118" s="800">
        <v>0</v>
      </c>
      <c r="AF118" s="800">
        <v>0</v>
      </c>
      <c r="AG118" s="800">
        <v>0</v>
      </c>
      <c r="AH118" s="800">
        <v>0</v>
      </c>
      <c r="AI118" s="800">
        <v>0</v>
      </c>
      <c r="AK118" s="199"/>
      <c r="AM118" s="11"/>
      <c r="AN118" s="15"/>
      <c r="AO118" s="11"/>
      <c r="AP118" s="11"/>
    </row>
    <row r="119" spans="3:42" outlineLevel="2" x14ac:dyDescent="0.2">
      <c r="C119" s="119">
        <v>1</v>
      </c>
      <c r="D119" s="119" t="s">
        <v>218</v>
      </c>
      <c r="F119" s="794" t="s">
        <v>616</v>
      </c>
      <c r="AK119" s="199"/>
      <c r="AM119" s="11"/>
      <c r="AN119" s="15"/>
      <c r="AO119" s="11"/>
      <c r="AP119" s="11"/>
    </row>
    <row r="120" spans="3:42" outlineLevel="2" x14ac:dyDescent="0.2">
      <c r="C120" s="119">
        <v>1</v>
      </c>
      <c r="D120" s="119" t="s">
        <v>218</v>
      </c>
      <c r="F120" s="761" t="s">
        <v>48</v>
      </c>
      <c r="G120" s="75"/>
      <c r="H120" s="796" t="s">
        <v>580</v>
      </c>
      <c r="I120" s="228" t="s">
        <v>617</v>
      </c>
      <c r="J120" s="75"/>
      <c r="K120" s="741"/>
      <c r="L120" s="75"/>
      <c r="M120" s="75"/>
      <c r="N120" s="75"/>
      <c r="O120" s="75"/>
      <c r="P120" s="75"/>
      <c r="Q120" s="128" t="s">
        <v>110</v>
      </c>
      <c r="R120" s="299">
        <v>0</v>
      </c>
      <c r="S120" s="300">
        <v>0</v>
      </c>
      <c r="T120" s="300">
        <v>0</v>
      </c>
      <c r="U120" s="300">
        <v>0</v>
      </c>
      <c r="V120" s="300">
        <v>0</v>
      </c>
      <c r="W120" s="301">
        <v>0</v>
      </c>
      <c r="X120" s="300">
        <v>0</v>
      </c>
      <c r="Y120" s="300">
        <v>0</v>
      </c>
      <c r="Z120" s="300">
        <v>0</v>
      </c>
      <c r="AA120" s="300">
        <v>0</v>
      </c>
      <c r="AB120" s="302">
        <v>0</v>
      </c>
      <c r="AC120" s="302">
        <v>0</v>
      </c>
      <c r="AD120" s="302">
        <v>0</v>
      </c>
      <c r="AE120" s="302">
        <v>0</v>
      </c>
      <c r="AF120" s="302">
        <v>0</v>
      </c>
      <c r="AG120" s="302">
        <v>0</v>
      </c>
      <c r="AH120" s="348">
        <v>0</v>
      </c>
      <c r="AI120" s="348">
        <v>0</v>
      </c>
      <c r="AK120" s="199"/>
      <c r="AM120" s="11"/>
      <c r="AN120" s="15"/>
      <c r="AO120" s="11"/>
      <c r="AP120" s="11"/>
    </row>
    <row r="121" spans="3:42" outlineLevel="2" x14ac:dyDescent="0.2">
      <c r="C121" s="119">
        <v>1</v>
      </c>
      <c r="D121" s="119" t="s">
        <v>218</v>
      </c>
      <c r="F121" s="767" t="s">
        <v>55</v>
      </c>
      <c r="H121" s="797" t="s">
        <v>580</v>
      </c>
      <c r="I121" s="234" t="s">
        <v>617</v>
      </c>
      <c r="K121" s="164"/>
      <c r="Q121" s="135" t="s">
        <v>110</v>
      </c>
      <c r="R121" s="314">
        <v>0</v>
      </c>
      <c r="S121" s="315">
        <v>0</v>
      </c>
      <c r="T121" s="315">
        <v>0</v>
      </c>
      <c r="U121" s="315">
        <v>0</v>
      </c>
      <c r="V121" s="315">
        <v>0</v>
      </c>
      <c r="W121" s="316">
        <v>0</v>
      </c>
      <c r="X121" s="315">
        <v>0</v>
      </c>
      <c r="Y121" s="315">
        <v>0</v>
      </c>
      <c r="Z121" s="315">
        <v>0</v>
      </c>
      <c r="AA121" s="315">
        <v>0</v>
      </c>
      <c r="AB121" s="5">
        <v>0</v>
      </c>
      <c r="AC121" s="5">
        <v>0</v>
      </c>
      <c r="AD121" s="5">
        <v>0</v>
      </c>
      <c r="AE121" s="5">
        <v>0</v>
      </c>
      <c r="AF121" s="5">
        <v>0</v>
      </c>
      <c r="AG121" s="5">
        <v>0</v>
      </c>
      <c r="AH121" s="350">
        <v>0</v>
      </c>
      <c r="AI121" s="350">
        <v>0</v>
      </c>
      <c r="AK121" s="199"/>
      <c r="AM121" s="11"/>
      <c r="AN121" s="15"/>
      <c r="AO121" s="11"/>
      <c r="AP121" s="11"/>
    </row>
    <row r="122" spans="3:42" outlineLevel="2" x14ac:dyDescent="0.2">
      <c r="C122" s="119">
        <v>1</v>
      </c>
      <c r="D122" s="119" t="s">
        <v>218</v>
      </c>
      <c r="F122" s="783" t="s">
        <v>57</v>
      </c>
      <c r="G122" s="83"/>
      <c r="H122" s="798" t="s">
        <v>580</v>
      </c>
      <c r="I122" s="240" t="s">
        <v>617</v>
      </c>
      <c r="J122" s="83"/>
      <c r="K122" s="736"/>
      <c r="L122" s="83"/>
      <c r="M122" s="83"/>
      <c r="N122" s="83"/>
      <c r="O122" s="83"/>
      <c r="P122" s="83"/>
      <c r="Q122" s="143" t="s">
        <v>110</v>
      </c>
      <c r="R122" s="304">
        <v>0</v>
      </c>
      <c r="S122" s="305">
        <v>0</v>
      </c>
      <c r="T122" s="305">
        <v>0</v>
      </c>
      <c r="U122" s="305">
        <v>0</v>
      </c>
      <c r="V122" s="305">
        <v>0</v>
      </c>
      <c r="W122" s="306">
        <v>0</v>
      </c>
      <c r="X122" s="305">
        <v>0</v>
      </c>
      <c r="Y122" s="305">
        <v>0</v>
      </c>
      <c r="Z122" s="305">
        <v>0</v>
      </c>
      <c r="AA122" s="305">
        <v>0</v>
      </c>
      <c r="AB122" s="307">
        <v>0</v>
      </c>
      <c r="AC122" s="307">
        <v>0</v>
      </c>
      <c r="AD122" s="307">
        <v>0</v>
      </c>
      <c r="AE122" s="307">
        <v>0</v>
      </c>
      <c r="AF122" s="307">
        <v>0</v>
      </c>
      <c r="AG122" s="307">
        <v>0</v>
      </c>
      <c r="AH122" s="362">
        <v>0</v>
      </c>
      <c r="AI122" s="362">
        <v>0</v>
      </c>
      <c r="AK122" s="199"/>
      <c r="AM122" s="11"/>
      <c r="AN122" s="15"/>
      <c r="AO122" s="11"/>
      <c r="AP122" s="11"/>
    </row>
    <row r="123" spans="3:42" outlineLevel="2" x14ac:dyDescent="0.2">
      <c r="C123" s="119">
        <v>1</v>
      </c>
      <c r="D123" s="119" t="s">
        <v>218</v>
      </c>
      <c r="F123" s="802" t="s">
        <v>626</v>
      </c>
      <c r="R123" s="800">
        <v>0</v>
      </c>
      <c r="S123" s="800">
        <v>0</v>
      </c>
      <c r="T123" s="800">
        <v>0</v>
      </c>
      <c r="U123" s="800">
        <v>0</v>
      </c>
      <c r="V123" s="800">
        <v>0</v>
      </c>
      <c r="W123" s="800">
        <v>0</v>
      </c>
      <c r="X123" s="800">
        <v>0</v>
      </c>
      <c r="Y123" s="800">
        <v>0</v>
      </c>
      <c r="Z123" s="800">
        <v>0</v>
      </c>
      <c r="AA123" s="800">
        <v>0</v>
      </c>
      <c r="AB123" s="800">
        <v>0</v>
      </c>
      <c r="AC123" s="800">
        <v>0</v>
      </c>
      <c r="AD123" s="800">
        <v>0</v>
      </c>
      <c r="AE123" s="800">
        <v>0</v>
      </c>
      <c r="AF123" s="800">
        <v>0</v>
      </c>
      <c r="AG123" s="800">
        <v>0</v>
      </c>
      <c r="AH123" s="800">
        <v>0</v>
      </c>
      <c r="AI123" s="800">
        <v>0</v>
      </c>
      <c r="AK123" s="199"/>
      <c r="AM123" s="11"/>
      <c r="AN123" s="15"/>
      <c r="AO123" s="11"/>
      <c r="AP123" s="11"/>
    </row>
    <row r="124" spans="3:42" outlineLevel="2" x14ac:dyDescent="0.2">
      <c r="C124" s="119">
        <v>1</v>
      </c>
      <c r="D124" s="119" t="s">
        <v>218</v>
      </c>
      <c r="R124" s="5"/>
      <c r="S124" s="5"/>
      <c r="T124" s="5"/>
      <c r="U124" s="5"/>
      <c r="V124" s="5"/>
      <c r="W124" s="5"/>
      <c r="X124" s="5"/>
      <c r="Y124" s="5"/>
      <c r="AK124" s="199"/>
      <c r="AM124" s="11"/>
      <c r="AN124" s="15"/>
      <c r="AO124" s="11"/>
      <c r="AP124" s="11"/>
    </row>
    <row r="125" spans="3:42" outlineLevel="2" x14ac:dyDescent="0.2">
      <c r="C125" s="119">
        <v>1</v>
      </c>
      <c r="D125" s="119" t="s">
        <v>218</v>
      </c>
      <c r="F125" s="789" t="s">
        <v>631</v>
      </c>
      <c r="G125" s="790"/>
      <c r="H125" s="803"/>
      <c r="I125" s="790"/>
      <c r="J125" s="790"/>
      <c r="K125" s="792"/>
      <c r="L125" s="789"/>
      <c r="M125" s="789"/>
      <c r="N125" s="789"/>
      <c r="O125" s="789"/>
      <c r="P125" s="789"/>
      <c r="Q125" s="792"/>
      <c r="R125" s="793"/>
      <c r="S125" s="793"/>
      <c r="T125" s="793"/>
      <c r="U125" s="793"/>
      <c r="V125" s="793"/>
      <c r="W125" s="793"/>
      <c r="X125" s="793"/>
      <c r="Y125" s="793"/>
      <c r="Z125" s="793"/>
      <c r="AA125" s="793"/>
      <c r="AB125" s="793"/>
      <c r="AC125" s="793"/>
      <c r="AD125" s="793"/>
      <c r="AE125" s="793"/>
      <c r="AF125" s="793"/>
      <c r="AG125" s="793"/>
      <c r="AH125" s="789"/>
      <c r="AI125" s="789"/>
      <c r="AK125" s="199"/>
      <c r="AM125" s="11"/>
      <c r="AN125" s="15"/>
      <c r="AO125" s="11"/>
      <c r="AP125" s="11"/>
    </row>
    <row r="126" spans="3:42" outlineLevel="2" x14ac:dyDescent="0.2">
      <c r="C126" s="119">
        <v>1</v>
      </c>
      <c r="D126" s="119" t="s">
        <v>218</v>
      </c>
      <c r="F126" t="s">
        <v>620</v>
      </c>
      <c r="AK126" s="199"/>
      <c r="AM126" s="11"/>
      <c r="AN126" s="15"/>
      <c r="AO126" s="11"/>
      <c r="AP126" s="11"/>
    </row>
    <row r="127" spans="3:42" outlineLevel="2" x14ac:dyDescent="0.2">
      <c r="C127" s="119">
        <v>1</v>
      </c>
      <c r="D127" s="119" t="s">
        <v>218</v>
      </c>
      <c r="F127" s="761" t="s">
        <v>48</v>
      </c>
      <c r="G127" s="75"/>
      <c r="H127" s="796" t="s">
        <v>632</v>
      </c>
      <c r="I127" s="801"/>
      <c r="J127" s="75"/>
      <c r="K127" s="741"/>
      <c r="L127" s="75"/>
      <c r="M127" s="75"/>
      <c r="N127" s="75"/>
      <c r="O127" s="75"/>
      <c r="P127" s="75"/>
      <c r="Q127" s="128" t="s">
        <v>536</v>
      </c>
      <c r="R127" s="804">
        <v>0</v>
      </c>
      <c r="S127" s="805">
        <v>0</v>
      </c>
      <c r="T127" s="805">
        <v>0</v>
      </c>
      <c r="U127" s="805">
        <v>0</v>
      </c>
      <c r="V127" s="805">
        <v>0</v>
      </c>
      <c r="W127" s="806">
        <v>0</v>
      </c>
      <c r="X127" s="805">
        <v>0</v>
      </c>
      <c r="Y127" s="805">
        <v>0</v>
      </c>
      <c r="Z127" s="805">
        <v>0</v>
      </c>
      <c r="AA127" s="805">
        <v>0</v>
      </c>
      <c r="AB127" s="805">
        <v>0</v>
      </c>
      <c r="AC127" s="805">
        <v>0</v>
      </c>
      <c r="AD127" s="805">
        <v>0</v>
      </c>
      <c r="AE127" s="805">
        <v>0</v>
      </c>
      <c r="AF127" s="805">
        <v>0</v>
      </c>
      <c r="AG127" s="805">
        <v>0</v>
      </c>
      <c r="AH127" s="808">
        <v>0</v>
      </c>
      <c r="AI127" s="808">
        <v>0</v>
      </c>
      <c r="AK127" s="199"/>
      <c r="AM127" s="11"/>
      <c r="AN127" s="15"/>
      <c r="AO127" s="11"/>
      <c r="AP127" s="11"/>
    </row>
    <row r="128" spans="3:42" outlineLevel="2" x14ac:dyDescent="0.2">
      <c r="C128" s="119">
        <v>1</v>
      </c>
      <c r="D128" s="119" t="s">
        <v>218</v>
      </c>
      <c r="F128" s="767" t="s">
        <v>55</v>
      </c>
      <c r="H128" s="797" t="s">
        <v>632</v>
      </c>
      <c r="K128" s="164"/>
      <c r="Q128" s="135" t="s">
        <v>536</v>
      </c>
      <c r="R128" s="809">
        <v>0</v>
      </c>
      <c r="S128" s="810">
        <v>0</v>
      </c>
      <c r="T128" s="810">
        <v>0</v>
      </c>
      <c r="U128" s="810">
        <v>0</v>
      </c>
      <c r="V128" s="810">
        <v>0</v>
      </c>
      <c r="W128" s="811">
        <v>0</v>
      </c>
      <c r="X128" s="810">
        <v>0</v>
      </c>
      <c r="Y128" s="810">
        <v>0</v>
      </c>
      <c r="Z128" s="810">
        <v>0</v>
      </c>
      <c r="AA128" s="810">
        <v>0</v>
      </c>
      <c r="AB128" s="810">
        <v>0</v>
      </c>
      <c r="AC128" s="810">
        <v>0</v>
      </c>
      <c r="AD128" s="810">
        <v>0</v>
      </c>
      <c r="AE128" s="810">
        <v>0</v>
      </c>
      <c r="AF128" s="810">
        <v>0</v>
      </c>
      <c r="AG128" s="810">
        <v>0</v>
      </c>
      <c r="AH128" s="812">
        <v>0</v>
      </c>
      <c r="AI128" s="812">
        <v>0</v>
      </c>
      <c r="AK128" s="199"/>
      <c r="AM128" s="11"/>
      <c r="AN128" s="15"/>
      <c r="AO128" s="11"/>
      <c r="AP128" s="11"/>
    </row>
    <row r="129" spans="3:42" outlineLevel="2" x14ac:dyDescent="0.2">
      <c r="C129" s="119">
        <v>1</v>
      </c>
      <c r="D129" s="119" t="s">
        <v>218</v>
      </c>
      <c r="F129" s="783" t="s">
        <v>57</v>
      </c>
      <c r="G129" s="83"/>
      <c r="H129" s="798" t="s">
        <v>632</v>
      </c>
      <c r="I129" s="799"/>
      <c r="J129" s="83"/>
      <c r="K129" s="736"/>
      <c r="L129" s="83"/>
      <c r="M129" s="83"/>
      <c r="N129" s="83"/>
      <c r="O129" s="83"/>
      <c r="P129" s="83"/>
      <c r="Q129" s="143" t="s">
        <v>536</v>
      </c>
      <c r="R129" s="813">
        <v>0</v>
      </c>
      <c r="S129" s="814">
        <v>0</v>
      </c>
      <c r="T129" s="814">
        <v>0</v>
      </c>
      <c r="U129" s="814">
        <v>0</v>
      </c>
      <c r="V129" s="814">
        <v>0</v>
      </c>
      <c r="W129" s="815">
        <v>0</v>
      </c>
      <c r="X129" s="814">
        <v>0</v>
      </c>
      <c r="Y129" s="814">
        <v>0</v>
      </c>
      <c r="Z129" s="814">
        <v>0</v>
      </c>
      <c r="AA129" s="814">
        <v>0</v>
      </c>
      <c r="AB129" s="814">
        <v>0</v>
      </c>
      <c r="AC129" s="814">
        <v>0</v>
      </c>
      <c r="AD129" s="814">
        <v>0</v>
      </c>
      <c r="AE129" s="814">
        <v>0</v>
      </c>
      <c r="AF129" s="814">
        <v>0</v>
      </c>
      <c r="AG129" s="814">
        <v>0</v>
      </c>
      <c r="AH129" s="816">
        <v>0</v>
      </c>
      <c r="AI129" s="816">
        <v>0</v>
      </c>
      <c r="AK129" s="199"/>
      <c r="AM129" s="11"/>
      <c r="AN129" s="15"/>
      <c r="AO129" s="11"/>
      <c r="AP129" s="11"/>
    </row>
    <row r="130" spans="3:42" outlineLevel="2" x14ac:dyDescent="0.2">
      <c r="C130" s="119">
        <v>1</v>
      </c>
      <c r="D130" s="119" t="s">
        <v>218</v>
      </c>
      <c r="F130" s="12"/>
      <c r="H130" s="817"/>
      <c r="K130" s="16"/>
      <c r="Q130" s="16"/>
      <c r="R130" s="818"/>
      <c r="S130" s="818"/>
      <c r="T130" s="818"/>
      <c r="U130" s="818"/>
      <c r="V130" s="818"/>
      <c r="W130" s="818"/>
      <c r="X130" s="818"/>
      <c r="Y130" s="818"/>
      <c r="Z130" s="818"/>
      <c r="AA130" s="818"/>
      <c r="AB130" s="818"/>
      <c r="AC130" s="818"/>
      <c r="AD130" s="818"/>
      <c r="AE130" s="818"/>
      <c r="AF130" s="818"/>
      <c r="AG130" s="818"/>
      <c r="AH130" s="818"/>
      <c r="AI130" s="818"/>
      <c r="AK130" s="199"/>
      <c r="AM130" s="11"/>
      <c r="AN130" s="15"/>
      <c r="AO130" s="11"/>
      <c r="AP130" s="11"/>
    </row>
    <row r="131" spans="3:42" outlineLevel="2" x14ac:dyDescent="0.2">
      <c r="C131" s="119">
        <v>1</v>
      </c>
      <c r="D131" s="119" t="s">
        <v>218</v>
      </c>
      <c r="F131" s="121" t="s">
        <v>633</v>
      </c>
      <c r="G131" s="756"/>
      <c r="H131" s="757"/>
      <c r="I131" s="788"/>
      <c r="J131" s="756"/>
      <c r="K131" s="758"/>
      <c r="L131" s="759"/>
      <c r="M131" s="759"/>
      <c r="N131" s="759"/>
      <c r="O131" s="759"/>
      <c r="P131" s="759"/>
      <c r="Q131" s="758"/>
      <c r="R131" s="760"/>
      <c r="S131" s="760"/>
      <c r="T131" s="760"/>
      <c r="U131" s="760"/>
      <c r="V131" s="760"/>
      <c r="W131" s="760"/>
      <c r="X131" s="760"/>
      <c r="Y131" s="760"/>
      <c r="Z131" s="760"/>
      <c r="AA131" s="760"/>
      <c r="AB131" s="760"/>
      <c r="AC131" s="760"/>
      <c r="AD131" s="760"/>
      <c r="AE131" s="760"/>
      <c r="AF131" s="760"/>
      <c r="AG131" s="760"/>
      <c r="AH131" s="759"/>
      <c r="AI131" s="759"/>
      <c r="AK131" s="199"/>
      <c r="AM131" s="11"/>
      <c r="AN131" s="15"/>
      <c r="AO131" s="11"/>
      <c r="AP131" s="11"/>
    </row>
    <row r="132" spans="3:42" outlineLevel="2" x14ac:dyDescent="0.2">
      <c r="C132" s="119">
        <v>1</v>
      </c>
      <c r="D132" s="119" t="s">
        <v>218</v>
      </c>
      <c r="F132" s="789" t="s">
        <v>634</v>
      </c>
      <c r="G132" s="790"/>
      <c r="H132" s="803"/>
      <c r="I132" s="791"/>
      <c r="J132" s="790"/>
      <c r="K132" s="792"/>
      <c r="L132" s="789"/>
      <c r="M132" s="789"/>
      <c r="N132" s="789"/>
      <c r="O132" s="789"/>
      <c r="P132" s="789"/>
      <c r="Q132" s="792"/>
      <c r="R132" s="793"/>
      <c r="S132" s="793"/>
      <c r="T132" s="793"/>
      <c r="U132" s="793"/>
      <c r="V132" s="793"/>
      <c r="W132" s="793"/>
      <c r="X132" s="793"/>
      <c r="Y132" s="793"/>
      <c r="Z132" s="793"/>
      <c r="AA132" s="793"/>
      <c r="AB132" s="793"/>
      <c r="AC132" s="793"/>
      <c r="AD132" s="793"/>
      <c r="AE132" s="793"/>
      <c r="AF132" s="793"/>
      <c r="AG132" s="793"/>
      <c r="AH132" s="789"/>
      <c r="AI132" s="789"/>
      <c r="AK132" s="199"/>
      <c r="AM132" s="11"/>
      <c r="AN132" s="15"/>
      <c r="AO132" s="11"/>
      <c r="AP132" s="11"/>
    </row>
    <row r="133" spans="3:42" outlineLevel="2" x14ac:dyDescent="0.2">
      <c r="C133" s="119">
        <v>1</v>
      </c>
      <c r="D133" s="119" t="s">
        <v>218</v>
      </c>
      <c r="F133" s="794" t="s">
        <v>610</v>
      </c>
      <c r="H133" s="795"/>
      <c r="AK133" s="199"/>
      <c r="AM133" s="11"/>
      <c r="AN133" s="15"/>
      <c r="AO133" s="11"/>
      <c r="AP133" s="11"/>
    </row>
    <row r="134" spans="3:42" outlineLevel="2" x14ac:dyDescent="0.2">
      <c r="C134" s="119">
        <v>1</v>
      </c>
      <c r="D134" s="119" t="s">
        <v>218</v>
      </c>
      <c r="F134" s="761" t="s">
        <v>62</v>
      </c>
      <c r="G134" s="75"/>
      <c r="H134" s="796" t="s">
        <v>12</v>
      </c>
      <c r="I134" s="796" t="s">
        <v>611</v>
      </c>
      <c r="J134" s="75"/>
      <c r="K134" s="741"/>
      <c r="L134" s="75"/>
      <c r="M134" s="75"/>
      <c r="N134" s="75"/>
      <c r="O134" s="75"/>
      <c r="P134" s="75"/>
      <c r="Q134" s="128" t="s">
        <v>110</v>
      </c>
      <c r="R134" s="299">
        <v>0</v>
      </c>
      <c r="S134" s="300">
        <v>0</v>
      </c>
      <c r="T134" s="300">
        <v>0</v>
      </c>
      <c r="U134" s="300">
        <v>0</v>
      </c>
      <c r="V134" s="300">
        <v>0</v>
      </c>
      <c r="W134" s="301">
        <v>9.5351140536283445</v>
      </c>
      <c r="X134" s="300">
        <v>0</v>
      </c>
      <c r="Y134" s="300">
        <v>0</v>
      </c>
      <c r="Z134" s="300">
        <v>0</v>
      </c>
      <c r="AA134" s="300">
        <v>0</v>
      </c>
      <c r="AB134" s="302">
        <v>0</v>
      </c>
      <c r="AC134" s="302">
        <v>0</v>
      </c>
      <c r="AD134" s="302">
        <v>0</v>
      </c>
      <c r="AE134" s="302">
        <v>0</v>
      </c>
      <c r="AF134" s="302">
        <v>0</v>
      </c>
      <c r="AG134" s="302">
        <v>0</v>
      </c>
      <c r="AH134" s="348">
        <v>0</v>
      </c>
      <c r="AI134" s="348">
        <v>0</v>
      </c>
      <c r="AK134" s="199"/>
      <c r="AM134" s="11"/>
      <c r="AN134" s="15"/>
      <c r="AO134" s="11"/>
      <c r="AP134" s="11"/>
    </row>
    <row r="135" spans="3:42" outlineLevel="2" x14ac:dyDescent="0.2">
      <c r="C135" s="119">
        <v>1</v>
      </c>
      <c r="D135" s="119" t="s">
        <v>218</v>
      </c>
      <c r="F135" s="767" t="s">
        <v>188</v>
      </c>
      <c r="H135" s="797" t="s">
        <v>12</v>
      </c>
      <c r="I135" s="797" t="s">
        <v>612</v>
      </c>
      <c r="K135" s="164"/>
      <c r="Q135" s="135" t="s">
        <v>110</v>
      </c>
      <c r="R135" s="314">
        <v>0</v>
      </c>
      <c r="S135" s="315">
        <v>0</v>
      </c>
      <c r="T135" s="315">
        <v>0</v>
      </c>
      <c r="U135" s="315">
        <v>0</v>
      </c>
      <c r="V135" s="315">
        <v>0</v>
      </c>
      <c r="W135" s="316">
        <v>0</v>
      </c>
      <c r="X135" s="315">
        <v>0</v>
      </c>
      <c r="Y135" s="315">
        <v>0</v>
      </c>
      <c r="Z135" s="315">
        <v>0</v>
      </c>
      <c r="AA135" s="315">
        <v>0</v>
      </c>
      <c r="AB135" s="5">
        <v>0</v>
      </c>
      <c r="AC135" s="5">
        <v>0</v>
      </c>
      <c r="AD135" s="5">
        <v>0</v>
      </c>
      <c r="AE135" s="5">
        <v>0</v>
      </c>
      <c r="AF135" s="5">
        <v>0</v>
      </c>
      <c r="AG135" s="5">
        <v>0</v>
      </c>
      <c r="AH135" s="350">
        <v>0</v>
      </c>
      <c r="AI135" s="350">
        <v>0</v>
      </c>
      <c r="AK135" s="199"/>
      <c r="AM135" s="11"/>
      <c r="AN135" s="15"/>
      <c r="AO135" s="11"/>
      <c r="AP135" s="11"/>
    </row>
    <row r="136" spans="3:42" outlineLevel="2" x14ac:dyDescent="0.2">
      <c r="C136" s="119">
        <v>1</v>
      </c>
      <c r="D136" s="119" t="s">
        <v>218</v>
      </c>
      <c r="F136" s="767" t="s">
        <v>613</v>
      </c>
      <c r="H136" s="797" t="s">
        <v>12</v>
      </c>
      <c r="I136" s="234" t="s">
        <v>614</v>
      </c>
      <c r="K136" s="164"/>
      <c r="Q136" s="135" t="s">
        <v>110</v>
      </c>
      <c r="R136" s="314">
        <v>0</v>
      </c>
      <c r="S136" s="315">
        <v>0</v>
      </c>
      <c r="T136" s="315">
        <v>0</v>
      </c>
      <c r="U136" s="315">
        <v>0</v>
      </c>
      <c r="V136" s="315">
        <v>0</v>
      </c>
      <c r="W136" s="316">
        <v>0</v>
      </c>
      <c r="X136" s="315">
        <v>0</v>
      </c>
      <c r="Y136" s="315">
        <v>0</v>
      </c>
      <c r="Z136" s="315">
        <v>0</v>
      </c>
      <c r="AA136" s="315">
        <v>0</v>
      </c>
      <c r="AB136" s="5">
        <v>0</v>
      </c>
      <c r="AC136" s="5">
        <v>0</v>
      </c>
      <c r="AD136" s="5">
        <v>0</v>
      </c>
      <c r="AE136" s="5">
        <v>0</v>
      </c>
      <c r="AF136" s="5">
        <v>0</v>
      </c>
      <c r="AG136" s="5">
        <v>0</v>
      </c>
      <c r="AH136" s="350">
        <v>0</v>
      </c>
      <c r="AI136" s="350">
        <v>0</v>
      </c>
      <c r="AK136" s="199"/>
      <c r="AM136" s="11"/>
      <c r="AN136" s="15"/>
      <c r="AO136" s="11"/>
      <c r="AP136" s="11"/>
    </row>
    <row r="137" spans="3:42" outlineLevel="2" x14ac:dyDescent="0.2">
      <c r="C137" s="119">
        <v>1</v>
      </c>
      <c r="D137" s="119" t="s">
        <v>218</v>
      </c>
      <c r="F137" s="783" t="s">
        <v>57</v>
      </c>
      <c r="G137" s="83"/>
      <c r="H137" s="798" t="s">
        <v>12</v>
      </c>
      <c r="I137" s="799"/>
      <c r="J137" s="83"/>
      <c r="K137" s="736"/>
      <c r="L137" s="83"/>
      <c r="M137" s="83"/>
      <c r="N137" s="83"/>
      <c r="O137" s="83"/>
      <c r="P137" s="83"/>
      <c r="Q137" s="143" t="s">
        <v>110</v>
      </c>
      <c r="R137" s="304">
        <v>0</v>
      </c>
      <c r="S137" s="305">
        <v>0</v>
      </c>
      <c r="T137" s="305">
        <v>0</v>
      </c>
      <c r="U137" s="305">
        <v>0</v>
      </c>
      <c r="V137" s="305">
        <v>0</v>
      </c>
      <c r="W137" s="306">
        <v>0</v>
      </c>
      <c r="X137" s="305">
        <v>0</v>
      </c>
      <c r="Y137" s="305">
        <v>0</v>
      </c>
      <c r="Z137" s="305">
        <v>0</v>
      </c>
      <c r="AA137" s="305">
        <v>0</v>
      </c>
      <c r="AB137" s="307">
        <v>0</v>
      </c>
      <c r="AC137" s="307">
        <v>0</v>
      </c>
      <c r="AD137" s="307">
        <v>0</v>
      </c>
      <c r="AE137" s="307">
        <v>0</v>
      </c>
      <c r="AF137" s="307">
        <v>0</v>
      </c>
      <c r="AG137" s="307">
        <v>0</v>
      </c>
      <c r="AH137" s="362">
        <v>0</v>
      </c>
      <c r="AI137" s="362">
        <v>0</v>
      </c>
      <c r="AK137" s="199"/>
      <c r="AM137" s="11"/>
      <c r="AN137" s="15"/>
      <c r="AO137" s="11"/>
      <c r="AP137" s="11"/>
    </row>
    <row r="138" spans="3:42" outlineLevel="2" x14ac:dyDescent="0.2">
      <c r="C138" s="119">
        <v>1</v>
      </c>
      <c r="D138" s="119" t="s">
        <v>218</v>
      </c>
      <c r="F138" s="12"/>
      <c r="H138" s="234"/>
      <c r="K138" s="164"/>
      <c r="Q138" s="16"/>
      <c r="R138" s="800">
        <v>0</v>
      </c>
      <c r="S138" s="800">
        <v>0</v>
      </c>
      <c r="T138" s="800">
        <v>0</v>
      </c>
      <c r="U138" s="800">
        <v>0</v>
      </c>
      <c r="V138" s="800">
        <v>0</v>
      </c>
      <c r="W138" s="800">
        <v>9.5351140536283445</v>
      </c>
      <c r="X138" s="800">
        <v>0</v>
      </c>
      <c r="Y138" s="800">
        <v>0</v>
      </c>
      <c r="Z138" s="800">
        <v>0</v>
      </c>
      <c r="AA138" s="800">
        <v>0</v>
      </c>
      <c r="AB138" s="800">
        <v>0</v>
      </c>
      <c r="AC138" s="800">
        <v>0</v>
      </c>
      <c r="AD138" s="800">
        <v>0</v>
      </c>
      <c r="AE138" s="800">
        <v>0</v>
      </c>
      <c r="AF138" s="800">
        <v>0</v>
      </c>
      <c r="AG138" s="800">
        <v>0</v>
      </c>
      <c r="AH138" s="800">
        <v>0</v>
      </c>
      <c r="AI138" s="800">
        <v>0</v>
      </c>
      <c r="AK138" s="199"/>
      <c r="AM138" s="11"/>
      <c r="AN138" s="15"/>
      <c r="AO138" s="11"/>
      <c r="AP138" s="11"/>
    </row>
    <row r="139" spans="3:42" outlineLevel="2" x14ac:dyDescent="0.2">
      <c r="C139" s="119">
        <v>1</v>
      </c>
      <c r="D139" s="119" t="s">
        <v>218</v>
      </c>
      <c r="F139" s="794" t="s">
        <v>615</v>
      </c>
      <c r="AK139" s="199"/>
      <c r="AM139" s="11"/>
      <c r="AN139" s="15"/>
      <c r="AO139" s="11"/>
      <c r="AP139" s="11"/>
    </row>
    <row r="140" spans="3:42" outlineLevel="2" x14ac:dyDescent="0.2">
      <c r="C140" s="119">
        <v>1</v>
      </c>
      <c r="D140" s="119" t="s">
        <v>218</v>
      </c>
      <c r="F140" s="761" t="s">
        <v>48</v>
      </c>
      <c r="G140" s="75"/>
      <c r="H140" s="796" t="s">
        <v>12</v>
      </c>
      <c r="I140" s="801"/>
      <c r="J140" s="75"/>
      <c r="K140" s="741"/>
      <c r="L140" s="75"/>
      <c r="M140" s="75"/>
      <c r="N140" s="75"/>
      <c r="O140" s="75"/>
      <c r="P140" s="75"/>
      <c r="Q140" s="128" t="s">
        <v>110</v>
      </c>
      <c r="R140" s="299">
        <v>0</v>
      </c>
      <c r="S140" s="300">
        <v>0</v>
      </c>
      <c r="T140" s="300">
        <v>0</v>
      </c>
      <c r="U140" s="300">
        <v>0</v>
      </c>
      <c r="V140" s="300">
        <v>0</v>
      </c>
      <c r="W140" s="301">
        <v>2.6698319350159365</v>
      </c>
      <c r="X140" s="300">
        <v>0</v>
      </c>
      <c r="Y140" s="300">
        <v>0</v>
      </c>
      <c r="Z140" s="300">
        <v>0</v>
      </c>
      <c r="AA140" s="300">
        <v>0</v>
      </c>
      <c r="AB140" s="302">
        <v>0</v>
      </c>
      <c r="AC140" s="302">
        <v>0</v>
      </c>
      <c r="AD140" s="302">
        <v>0</v>
      </c>
      <c r="AE140" s="302">
        <v>0</v>
      </c>
      <c r="AF140" s="302">
        <v>0</v>
      </c>
      <c r="AG140" s="302">
        <v>0</v>
      </c>
      <c r="AH140" s="348">
        <v>0</v>
      </c>
      <c r="AI140" s="348">
        <v>0</v>
      </c>
      <c r="AK140" s="199"/>
      <c r="AM140" s="11"/>
      <c r="AN140" s="15"/>
      <c r="AO140" s="11"/>
      <c r="AP140" s="11"/>
    </row>
    <row r="141" spans="3:42" outlineLevel="2" x14ac:dyDescent="0.2">
      <c r="C141" s="119">
        <v>1</v>
      </c>
      <c r="D141" s="119" t="s">
        <v>218</v>
      </c>
      <c r="F141" s="767" t="s">
        <v>55</v>
      </c>
      <c r="H141" s="797" t="s">
        <v>12</v>
      </c>
      <c r="K141" s="164"/>
      <c r="Q141" s="135" t="s">
        <v>110</v>
      </c>
      <c r="R141" s="314">
        <v>0</v>
      </c>
      <c r="S141" s="315">
        <v>0</v>
      </c>
      <c r="T141" s="315">
        <v>0</v>
      </c>
      <c r="U141" s="315">
        <v>0</v>
      </c>
      <c r="V141" s="315">
        <v>0</v>
      </c>
      <c r="W141" s="316">
        <v>6.8652821186124076</v>
      </c>
      <c r="X141" s="315">
        <v>0</v>
      </c>
      <c r="Y141" s="315">
        <v>0</v>
      </c>
      <c r="Z141" s="315">
        <v>0</v>
      </c>
      <c r="AA141" s="315">
        <v>0</v>
      </c>
      <c r="AB141" s="5">
        <v>0</v>
      </c>
      <c r="AC141" s="5">
        <v>0</v>
      </c>
      <c r="AD141" s="5">
        <v>0</v>
      </c>
      <c r="AE141" s="5">
        <v>0</v>
      </c>
      <c r="AF141" s="5">
        <v>0</v>
      </c>
      <c r="AG141" s="5">
        <v>0</v>
      </c>
      <c r="AH141" s="350">
        <v>0</v>
      </c>
      <c r="AI141" s="350">
        <v>0</v>
      </c>
      <c r="AK141" s="199"/>
      <c r="AM141" s="11"/>
      <c r="AN141" s="15"/>
      <c r="AO141" s="11"/>
      <c r="AP141" s="11"/>
    </row>
    <row r="142" spans="3:42" outlineLevel="2" x14ac:dyDescent="0.2">
      <c r="C142" s="119">
        <v>1</v>
      </c>
      <c r="D142" s="119" t="s">
        <v>218</v>
      </c>
      <c r="F142" s="783" t="s">
        <v>57</v>
      </c>
      <c r="G142" s="83"/>
      <c r="H142" s="798" t="s">
        <v>12</v>
      </c>
      <c r="I142" s="799"/>
      <c r="J142" s="83"/>
      <c r="K142" s="736"/>
      <c r="L142" s="83"/>
      <c r="M142" s="83"/>
      <c r="N142" s="83"/>
      <c r="O142" s="83"/>
      <c r="P142" s="83"/>
      <c r="Q142" s="143" t="s">
        <v>110</v>
      </c>
      <c r="R142" s="304">
        <v>0</v>
      </c>
      <c r="S142" s="305">
        <v>0</v>
      </c>
      <c r="T142" s="305">
        <v>0</v>
      </c>
      <c r="U142" s="305">
        <v>0</v>
      </c>
      <c r="V142" s="305">
        <v>0</v>
      </c>
      <c r="W142" s="306">
        <v>0</v>
      </c>
      <c r="X142" s="305">
        <v>0</v>
      </c>
      <c r="Y142" s="305">
        <v>0</v>
      </c>
      <c r="Z142" s="305">
        <v>0</v>
      </c>
      <c r="AA142" s="305">
        <v>0</v>
      </c>
      <c r="AB142" s="307">
        <v>0</v>
      </c>
      <c r="AC142" s="307">
        <v>0</v>
      </c>
      <c r="AD142" s="307">
        <v>0</v>
      </c>
      <c r="AE142" s="307">
        <v>0</v>
      </c>
      <c r="AF142" s="307">
        <v>0</v>
      </c>
      <c r="AG142" s="307">
        <v>0</v>
      </c>
      <c r="AH142" s="362">
        <v>0</v>
      </c>
      <c r="AI142" s="362">
        <v>0</v>
      </c>
      <c r="AK142" s="199"/>
      <c r="AM142" s="11"/>
      <c r="AN142" s="15"/>
      <c r="AO142" s="11"/>
      <c r="AP142" s="11"/>
    </row>
    <row r="143" spans="3:42" outlineLevel="2" x14ac:dyDescent="0.2">
      <c r="C143" s="119">
        <v>1</v>
      </c>
      <c r="D143" s="119" t="s">
        <v>218</v>
      </c>
      <c r="F143" s="12"/>
      <c r="H143" s="164"/>
      <c r="K143" s="164"/>
      <c r="Q143" s="16"/>
      <c r="R143" s="800">
        <v>0</v>
      </c>
      <c r="S143" s="800">
        <v>0</v>
      </c>
      <c r="T143" s="800">
        <v>0</v>
      </c>
      <c r="U143" s="800">
        <v>0</v>
      </c>
      <c r="V143" s="800">
        <v>0</v>
      </c>
      <c r="W143" s="800">
        <v>9.5351140536283445</v>
      </c>
      <c r="X143" s="800">
        <v>0</v>
      </c>
      <c r="Y143" s="800">
        <v>0</v>
      </c>
      <c r="Z143" s="800">
        <v>0</v>
      </c>
      <c r="AA143" s="800">
        <v>0</v>
      </c>
      <c r="AB143" s="800">
        <v>0</v>
      </c>
      <c r="AC143" s="800">
        <v>0</v>
      </c>
      <c r="AD143" s="800">
        <v>0</v>
      </c>
      <c r="AE143" s="800">
        <v>0</v>
      </c>
      <c r="AF143" s="800">
        <v>0</v>
      </c>
      <c r="AG143" s="800">
        <v>0</v>
      </c>
      <c r="AH143" s="800">
        <v>0</v>
      </c>
      <c r="AI143" s="800">
        <v>0</v>
      </c>
      <c r="AK143" s="199"/>
      <c r="AM143" s="11"/>
      <c r="AN143" s="15"/>
      <c r="AO143" s="11"/>
      <c r="AP143" s="11"/>
    </row>
    <row r="144" spans="3:42" outlineLevel="2" x14ac:dyDescent="0.2">
      <c r="C144" s="119">
        <v>1</v>
      </c>
      <c r="D144" s="119" t="s">
        <v>218</v>
      </c>
      <c r="F144" s="794" t="s">
        <v>69</v>
      </c>
      <c r="AK144" s="199"/>
      <c r="AM144" s="11"/>
      <c r="AN144" s="15"/>
      <c r="AO144" s="11"/>
      <c r="AP144" s="11"/>
    </row>
    <row r="145" spans="3:42" outlineLevel="2" x14ac:dyDescent="0.2">
      <c r="C145" s="119">
        <v>1</v>
      </c>
      <c r="D145" s="119" t="s">
        <v>218</v>
      </c>
      <c r="F145" s="761" t="s">
        <v>9</v>
      </c>
      <c r="G145" s="75"/>
      <c r="H145" s="796" t="s">
        <v>12</v>
      </c>
      <c r="I145" s="801"/>
      <c r="J145" s="75"/>
      <c r="K145" s="741"/>
      <c r="L145" s="75"/>
      <c r="M145" s="75"/>
      <c r="N145" s="75"/>
      <c r="O145" s="75"/>
      <c r="P145" s="75"/>
      <c r="Q145" s="128" t="s">
        <v>110</v>
      </c>
      <c r="R145" s="299">
        <v>0</v>
      </c>
      <c r="S145" s="300">
        <v>0</v>
      </c>
      <c r="T145" s="300">
        <v>0</v>
      </c>
      <c r="U145" s="300">
        <v>0</v>
      </c>
      <c r="V145" s="300">
        <v>0</v>
      </c>
      <c r="W145" s="301">
        <v>0</v>
      </c>
      <c r="X145" s="300">
        <v>0</v>
      </c>
      <c r="Y145" s="300">
        <v>0</v>
      </c>
      <c r="Z145" s="300">
        <v>0</v>
      </c>
      <c r="AA145" s="300">
        <v>0</v>
      </c>
      <c r="AB145" s="302">
        <v>0</v>
      </c>
      <c r="AC145" s="302">
        <v>0</v>
      </c>
      <c r="AD145" s="302">
        <v>0</v>
      </c>
      <c r="AE145" s="302">
        <v>0</v>
      </c>
      <c r="AF145" s="302">
        <v>0</v>
      </c>
      <c r="AG145" s="302">
        <v>0</v>
      </c>
      <c r="AH145" s="348">
        <v>0</v>
      </c>
      <c r="AI145" s="348">
        <v>0</v>
      </c>
      <c r="AK145" s="199"/>
      <c r="AM145" s="11"/>
      <c r="AN145" s="15"/>
      <c r="AO145" s="11"/>
      <c r="AP145" s="11"/>
    </row>
    <row r="146" spans="3:42" outlineLevel="2" x14ac:dyDescent="0.2">
      <c r="C146" s="119">
        <v>1</v>
      </c>
      <c r="D146" s="119" t="s">
        <v>218</v>
      </c>
      <c r="F146" s="767" t="s">
        <v>14</v>
      </c>
      <c r="H146" s="797" t="s">
        <v>12</v>
      </c>
      <c r="K146" s="164"/>
      <c r="Q146" s="135" t="s">
        <v>110</v>
      </c>
      <c r="R146" s="314">
        <v>0</v>
      </c>
      <c r="S146" s="315">
        <v>0</v>
      </c>
      <c r="T146" s="315">
        <v>0</v>
      </c>
      <c r="U146" s="315">
        <v>0</v>
      </c>
      <c r="V146" s="315">
        <v>0</v>
      </c>
      <c r="W146" s="316">
        <v>0</v>
      </c>
      <c r="X146" s="315">
        <v>0</v>
      </c>
      <c r="Y146" s="315">
        <v>0</v>
      </c>
      <c r="Z146" s="315">
        <v>0</v>
      </c>
      <c r="AA146" s="315">
        <v>0</v>
      </c>
      <c r="AB146" s="5">
        <v>0</v>
      </c>
      <c r="AC146" s="5">
        <v>0</v>
      </c>
      <c r="AD146" s="5">
        <v>0</v>
      </c>
      <c r="AE146" s="5">
        <v>0</v>
      </c>
      <c r="AF146" s="5">
        <v>0</v>
      </c>
      <c r="AG146" s="5">
        <v>0</v>
      </c>
      <c r="AH146" s="350">
        <v>0</v>
      </c>
      <c r="AI146" s="350">
        <v>0</v>
      </c>
      <c r="AK146" s="199"/>
      <c r="AM146" s="11"/>
      <c r="AN146" s="15"/>
      <c r="AO146" s="11"/>
      <c r="AP146" s="11"/>
    </row>
    <row r="147" spans="3:42" outlineLevel="2" x14ac:dyDescent="0.2">
      <c r="C147" s="119">
        <v>1</v>
      </c>
      <c r="D147" s="119" t="s">
        <v>218</v>
      </c>
      <c r="F147" s="783" t="s">
        <v>16</v>
      </c>
      <c r="G147" s="83"/>
      <c r="H147" s="798" t="s">
        <v>12</v>
      </c>
      <c r="I147" s="799"/>
      <c r="J147" s="83"/>
      <c r="K147" s="736"/>
      <c r="L147" s="83"/>
      <c r="M147" s="83"/>
      <c r="N147" s="83"/>
      <c r="O147" s="83"/>
      <c r="P147" s="83"/>
      <c r="Q147" s="143" t="s">
        <v>110</v>
      </c>
      <c r="R147" s="304">
        <v>0</v>
      </c>
      <c r="S147" s="305">
        <v>0</v>
      </c>
      <c r="T147" s="305">
        <v>0</v>
      </c>
      <c r="U147" s="305">
        <v>0</v>
      </c>
      <c r="V147" s="305">
        <v>0</v>
      </c>
      <c r="W147" s="306">
        <v>0</v>
      </c>
      <c r="X147" s="305">
        <v>0</v>
      </c>
      <c r="Y147" s="305">
        <v>0</v>
      </c>
      <c r="Z147" s="305">
        <v>0</v>
      </c>
      <c r="AA147" s="305">
        <v>0</v>
      </c>
      <c r="AB147" s="307">
        <v>0</v>
      </c>
      <c r="AC147" s="307">
        <v>0</v>
      </c>
      <c r="AD147" s="307">
        <v>0</v>
      </c>
      <c r="AE147" s="307">
        <v>0</v>
      </c>
      <c r="AF147" s="307">
        <v>0</v>
      </c>
      <c r="AG147" s="307">
        <v>0</v>
      </c>
      <c r="AH147" s="362">
        <v>0</v>
      </c>
      <c r="AI147" s="362">
        <v>0</v>
      </c>
      <c r="AK147" s="199"/>
      <c r="AM147" s="11"/>
      <c r="AN147" s="15"/>
      <c r="AO147" s="11"/>
      <c r="AP147" s="11"/>
    </row>
    <row r="148" spans="3:42" outlineLevel="2" x14ac:dyDescent="0.2">
      <c r="C148" s="119">
        <v>1</v>
      </c>
      <c r="D148" s="119" t="s">
        <v>218</v>
      </c>
      <c r="F148" s="12"/>
      <c r="H148" s="797"/>
      <c r="K148" s="164"/>
      <c r="Q148" s="16"/>
      <c r="R148" s="800">
        <v>0</v>
      </c>
      <c r="S148" s="800">
        <v>0</v>
      </c>
      <c r="T148" s="800">
        <v>0</v>
      </c>
      <c r="U148" s="800">
        <v>0</v>
      </c>
      <c r="V148" s="800">
        <v>0</v>
      </c>
      <c r="W148" s="800">
        <v>0</v>
      </c>
      <c r="X148" s="800">
        <v>0</v>
      </c>
      <c r="Y148" s="800">
        <v>0</v>
      </c>
      <c r="Z148" s="800">
        <v>0</v>
      </c>
      <c r="AA148" s="800">
        <v>0</v>
      </c>
      <c r="AB148" s="800">
        <v>0</v>
      </c>
      <c r="AC148" s="800">
        <v>0</v>
      </c>
      <c r="AD148" s="800">
        <v>0</v>
      </c>
      <c r="AE148" s="800">
        <v>0</v>
      </c>
      <c r="AF148" s="800">
        <v>0</v>
      </c>
      <c r="AG148" s="800">
        <v>0</v>
      </c>
      <c r="AH148" s="800">
        <v>0</v>
      </c>
      <c r="AI148" s="800">
        <v>0</v>
      </c>
      <c r="AK148" s="199"/>
      <c r="AM148" s="11"/>
      <c r="AN148" s="15"/>
      <c r="AO148" s="11"/>
      <c r="AP148" s="11"/>
    </row>
    <row r="149" spans="3:42" outlineLevel="2" x14ac:dyDescent="0.2">
      <c r="C149" s="119">
        <v>1</v>
      </c>
      <c r="D149" s="119" t="s">
        <v>218</v>
      </c>
      <c r="F149" s="794" t="s">
        <v>616</v>
      </c>
      <c r="AK149" s="199"/>
      <c r="AM149" s="11"/>
      <c r="AN149" s="15"/>
      <c r="AO149" s="11"/>
      <c r="AP149" s="11"/>
    </row>
    <row r="150" spans="3:42" outlineLevel="2" x14ac:dyDescent="0.2">
      <c r="C150" s="119">
        <v>1</v>
      </c>
      <c r="D150" s="119" t="s">
        <v>218</v>
      </c>
      <c r="F150" s="761" t="s">
        <v>48</v>
      </c>
      <c r="G150" s="75"/>
      <c r="H150" s="796" t="s">
        <v>12</v>
      </c>
      <c r="I150" s="228" t="s">
        <v>617</v>
      </c>
      <c r="J150" s="75"/>
      <c r="K150" s="741"/>
      <c r="L150" s="75"/>
      <c r="M150" s="75"/>
      <c r="N150" s="75"/>
      <c r="O150" s="75"/>
      <c r="P150" s="75"/>
      <c r="Q150" s="128" t="s">
        <v>110</v>
      </c>
      <c r="R150" s="299">
        <v>0</v>
      </c>
      <c r="S150" s="300">
        <v>0</v>
      </c>
      <c r="T150" s="300">
        <v>0</v>
      </c>
      <c r="U150" s="300">
        <v>0</v>
      </c>
      <c r="V150" s="300">
        <v>0</v>
      </c>
      <c r="W150" s="301">
        <v>2.6698319350159365</v>
      </c>
      <c r="X150" s="300">
        <v>0</v>
      </c>
      <c r="Y150" s="300">
        <v>0</v>
      </c>
      <c r="Z150" s="300">
        <v>0</v>
      </c>
      <c r="AA150" s="300">
        <v>0</v>
      </c>
      <c r="AB150" s="302">
        <v>0</v>
      </c>
      <c r="AC150" s="302">
        <v>0</v>
      </c>
      <c r="AD150" s="302">
        <v>0</v>
      </c>
      <c r="AE150" s="302">
        <v>0</v>
      </c>
      <c r="AF150" s="302">
        <v>0</v>
      </c>
      <c r="AG150" s="302">
        <v>0</v>
      </c>
      <c r="AH150" s="348">
        <v>0</v>
      </c>
      <c r="AI150" s="348">
        <v>0</v>
      </c>
      <c r="AK150" s="199"/>
      <c r="AM150" s="11"/>
      <c r="AN150" s="15"/>
      <c r="AO150" s="11"/>
      <c r="AP150" s="11"/>
    </row>
    <row r="151" spans="3:42" outlineLevel="2" x14ac:dyDescent="0.2">
      <c r="C151" s="119">
        <v>1</v>
      </c>
      <c r="D151" s="119" t="s">
        <v>218</v>
      </c>
      <c r="F151" s="767" t="s">
        <v>55</v>
      </c>
      <c r="H151" s="797" t="s">
        <v>12</v>
      </c>
      <c r="I151" s="234" t="s">
        <v>617</v>
      </c>
      <c r="K151" s="164"/>
      <c r="Q151" s="135" t="s">
        <v>110</v>
      </c>
      <c r="R151" s="314">
        <v>0</v>
      </c>
      <c r="S151" s="315">
        <v>0</v>
      </c>
      <c r="T151" s="315">
        <v>0</v>
      </c>
      <c r="U151" s="315">
        <v>0</v>
      </c>
      <c r="V151" s="315">
        <v>0</v>
      </c>
      <c r="W151" s="316">
        <v>6.8652821186124076</v>
      </c>
      <c r="X151" s="315">
        <v>0</v>
      </c>
      <c r="Y151" s="315">
        <v>0</v>
      </c>
      <c r="Z151" s="315">
        <v>0</v>
      </c>
      <c r="AA151" s="315">
        <v>0</v>
      </c>
      <c r="AB151" s="5">
        <v>0</v>
      </c>
      <c r="AC151" s="5">
        <v>0</v>
      </c>
      <c r="AD151" s="5">
        <v>0</v>
      </c>
      <c r="AE151" s="5">
        <v>0</v>
      </c>
      <c r="AF151" s="5">
        <v>0</v>
      </c>
      <c r="AG151" s="5">
        <v>0</v>
      </c>
      <c r="AH151" s="350">
        <v>0</v>
      </c>
      <c r="AI151" s="350">
        <v>0</v>
      </c>
      <c r="AK151" s="199"/>
      <c r="AM151" s="11"/>
      <c r="AN151" s="15"/>
      <c r="AO151" s="11"/>
      <c r="AP151" s="11"/>
    </row>
    <row r="152" spans="3:42" outlineLevel="2" x14ac:dyDescent="0.2">
      <c r="C152" s="119">
        <v>1</v>
      </c>
      <c r="D152" s="119" t="s">
        <v>218</v>
      </c>
      <c r="F152" s="783" t="s">
        <v>57</v>
      </c>
      <c r="G152" s="83"/>
      <c r="H152" s="798" t="s">
        <v>12</v>
      </c>
      <c r="I152" s="240" t="s">
        <v>617</v>
      </c>
      <c r="J152" s="83"/>
      <c r="K152" s="736"/>
      <c r="L152" s="83"/>
      <c r="M152" s="83"/>
      <c r="N152" s="83"/>
      <c r="O152" s="83"/>
      <c r="P152" s="83"/>
      <c r="Q152" s="143" t="s">
        <v>110</v>
      </c>
      <c r="R152" s="304">
        <v>0</v>
      </c>
      <c r="S152" s="305">
        <v>0</v>
      </c>
      <c r="T152" s="305">
        <v>0</v>
      </c>
      <c r="U152" s="305">
        <v>0</v>
      </c>
      <c r="V152" s="305">
        <v>0</v>
      </c>
      <c r="W152" s="306">
        <v>0</v>
      </c>
      <c r="X152" s="305">
        <v>0</v>
      </c>
      <c r="Y152" s="305">
        <v>0</v>
      </c>
      <c r="Z152" s="305">
        <v>0</v>
      </c>
      <c r="AA152" s="305">
        <v>0</v>
      </c>
      <c r="AB152" s="307">
        <v>0</v>
      </c>
      <c r="AC152" s="307">
        <v>0</v>
      </c>
      <c r="AD152" s="307">
        <v>0</v>
      </c>
      <c r="AE152" s="307">
        <v>0</v>
      </c>
      <c r="AF152" s="307">
        <v>0</v>
      </c>
      <c r="AG152" s="307">
        <v>0</v>
      </c>
      <c r="AH152" s="362">
        <v>0</v>
      </c>
      <c r="AI152" s="362">
        <v>0</v>
      </c>
      <c r="AK152" s="199"/>
      <c r="AM152" s="11"/>
      <c r="AN152" s="15"/>
      <c r="AO152" s="11"/>
      <c r="AP152" s="11"/>
    </row>
    <row r="153" spans="3:42" outlineLevel="2" x14ac:dyDescent="0.2">
      <c r="C153" s="119">
        <v>1</v>
      </c>
      <c r="D153" s="119" t="s">
        <v>218</v>
      </c>
      <c r="F153" s="802" t="s">
        <v>626</v>
      </c>
      <c r="R153" s="800">
        <v>0</v>
      </c>
      <c r="S153" s="800">
        <v>0</v>
      </c>
      <c r="T153" s="800">
        <v>0</v>
      </c>
      <c r="U153" s="800">
        <v>0</v>
      </c>
      <c r="V153" s="800">
        <v>0</v>
      </c>
      <c r="W153" s="800">
        <v>9.5351140536283445</v>
      </c>
      <c r="X153" s="800">
        <v>0</v>
      </c>
      <c r="Y153" s="800">
        <v>0</v>
      </c>
      <c r="Z153" s="800">
        <v>0</v>
      </c>
      <c r="AA153" s="800">
        <v>0</v>
      </c>
      <c r="AB153" s="800">
        <v>0</v>
      </c>
      <c r="AC153" s="800">
        <v>0</v>
      </c>
      <c r="AD153" s="800">
        <v>0</v>
      </c>
      <c r="AE153" s="800">
        <v>0</v>
      </c>
      <c r="AF153" s="800">
        <v>0</v>
      </c>
      <c r="AG153" s="800">
        <v>0</v>
      </c>
      <c r="AH153" s="800">
        <v>0</v>
      </c>
      <c r="AI153" s="800">
        <v>0</v>
      </c>
      <c r="AK153" s="199"/>
      <c r="AM153" s="11"/>
      <c r="AN153" s="15"/>
      <c r="AO153" s="11"/>
      <c r="AP153" s="11"/>
    </row>
    <row r="154" spans="3:42" outlineLevel="2" x14ac:dyDescent="0.2">
      <c r="C154" s="119">
        <v>1</v>
      </c>
      <c r="D154" s="119" t="s">
        <v>218</v>
      </c>
      <c r="R154" s="5"/>
      <c r="S154" s="5"/>
      <c r="T154" s="5"/>
      <c r="U154" s="5"/>
      <c r="V154" s="5"/>
      <c r="W154" s="5"/>
      <c r="X154" s="5"/>
      <c r="Y154" s="5"/>
      <c r="AK154" s="199"/>
      <c r="AM154" s="11"/>
      <c r="AN154" s="15"/>
      <c r="AO154" s="11"/>
      <c r="AP154" s="11"/>
    </row>
    <row r="155" spans="3:42" outlineLevel="2" x14ac:dyDescent="0.2">
      <c r="C155" s="119">
        <v>1</v>
      </c>
      <c r="D155" s="119" t="s">
        <v>218</v>
      </c>
      <c r="F155" s="789" t="s">
        <v>635</v>
      </c>
      <c r="G155" s="790"/>
      <c r="H155" s="803"/>
      <c r="I155" s="790"/>
      <c r="J155" s="790"/>
      <c r="K155" s="792"/>
      <c r="L155" s="789"/>
      <c r="M155" s="789"/>
      <c r="N155" s="789"/>
      <c r="O155" s="789"/>
      <c r="P155" s="789"/>
      <c r="Q155" s="792"/>
      <c r="R155" s="793"/>
      <c r="S155" s="793"/>
      <c r="T155" s="793"/>
      <c r="U155" s="793"/>
      <c r="V155" s="793"/>
      <c r="W155" s="793"/>
      <c r="X155" s="793"/>
      <c r="Y155" s="793"/>
      <c r="Z155" s="793"/>
      <c r="AA155" s="793"/>
      <c r="AB155" s="793"/>
      <c r="AC155" s="793"/>
      <c r="AD155" s="793"/>
      <c r="AE155" s="793"/>
      <c r="AF155" s="793"/>
      <c r="AG155" s="793"/>
      <c r="AH155" s="789"/>
      <c r="AI155" s="789"/>
      <c r="AK155" s="199"/>
      <c r="AM155" s="11"/>
      <c r="AN155" s="15"/>
      <c r="AO155" s="11"/>
      <c r="AP155" s="11"/>
    </row>
    <row r="156" spans="3:42" outlineLevel="2" x14ac:dyDescent="0.2">
      <c r="C156" s="119">
        <v>1</v>
      </c>
      <c r="D156" s="119" t="s">
        <v>218</v>
      </c>
      <c r="F156" t="s">
        <v>620</v>
      </c>
      <c r="AK156" s="199"/>
      <c r="AM156" s="11"/>
      <c r="AN156" s="15"/>
      <c r="AO156" s="11"/>
      <c r="AP156" s="11"/>
    </row>
    <row r="157" spans="3:42" outlineLevel="2" x14ac:dyDescent="0.2">
      <c r="C157" s="119">
        <v>1</v>
      </c>
      <c r="D157" s="119" t="s">
        <v>218</v>
      </c>
      <c r="F157" s="761" t="s">
        <v>48</v>
      </c>
      <c r="G157" s="75"/>
      <c r="H157" s="796" t="s">
        <v>636</v>
      </c>
      <c r="I157" s="801"/>
      <c r="J157" s="75"/>
      <c r="K157" s="741"/>
      <c r="L157" s="75"/>
      <c r="M157" s="75"/>
      <c r="N157" s="75"/>
      <c r="O157" s="75"/>
      <c r="P157" s="75"/>
      <c r="Q157" s="128" t="s">
        <v>536</v>
      </c>
      <c r="R157" s="804">
        <v>0</v>
      </c>
      <c r="S157" s="805">
        <v>0</v>
      </c>
      <c r="T157" s="805">
        <v>0</v>
      </c>
      <c r="U157" s="805">
        <v>0</v>
      </c>
      <c r="V157" s="805">
        <v>0</v>
      </c>
      <c r="W157" s="806">
        <v>1.1940214378425476</v>
      </c>
      <c r="X157" s="805">
        <v>0</v>
      </c>
      <c r="Y157" s="805">
        <v>0</v>
      </c>
      <c r="Z157" s="805">
        <v>0</v>
      </c>
      <c r="AA157" s="805">
        <v>0</v>
      </c>
      <c r="AB157" s="805">
        <v>0</v>
      </c>
      <c r="AC157" s="805">
        <v>0</v>
      </c>
      <c r="AD157" s="805">
        <v>0</v>
      </c>
      <c r="AE157" s="805">
        <v>0</v>
      </c>
      <c r="AF157" s="805">
        <v>0</v>
      </c>
      <c r="AG157" s="805">
        <v>0</v>
      </c>
      <c r="AH157" s="808">
        <v>0</v>
      </c>
      <c r="AI157" s="808">
        <v>0</v>
      </c>
      <c r="AK157" s="199"/>
      <c r="AM157" s="11"/>
      <c r="AN157" s="15"/>
      <c r="AO157" s="11"/>
      <c r="AP157" s="11"/>
    </row>
    <row r="158" spans="3:42" outlineLevel="2" x14ac:dyDescent="0.2">
      <c r="C158" s="119">
        <v>1</v>
      </c>
      <c r="D158" s="119" t="s">
        <v>218</v>
      </c>
      <c r="F158" s="767" t="s">
        <v>55</v>
      </c>
      <c r="H158" s="797" t="s">
        <v>636</v>
      </c>
      <c r="K158" s="164"/>
      <c r="Q158" s="135" t="s">
        <v>536</v>
      </c>
      <c r="R158" s="809">
        <v>0</v>
      </c>
      <c r="S158" s="810">
        <v>0</v>
      </c>
      <c r="T158" s="810">
        <v>0</v>
      </c>
      <c r="U158" s="810">
        <v>0</v>
      </c>
      <c r="V158" s="810">
        <v>0</v>
      </c>
      <c r="W158" s="811">
        <v>0.2140117247611337</v>
      </c>
      <c r="X158" s="810">
        <v>0</v>
      </c>
      <c r="Y158" s="810">
        <v>0</v>
      </c>
      <c r="Z158" s="810">
        <v>0</v>
      </c>
      <c r="AA158" s="810">
        <v>0</v>
      </c>
      <c r="AB158" s="810">
        <v>0</v>
      </c>
      <c r="AC158" s="810">
        <v>0</v>
      </c>
      <c r="AD158" s="810">
        <v>0</v>
      </c>
      <c r="AE158" s="810">
        <v>0</v>
      </c>
      <c r="AF158" s="810">
        <v>0</v>
      </c>
      <c r="AG158" s="810">
        <v>0</v>
      </c>
      <c r="AH158" s="812">
        <v>0</v>
      </c>
      <c r="AI158" s="812">
        <v>0</v>
      </c>
      <c r="AK158" s="199"/>
      <c r="AM158" s="11"/>
      <c r="AN158" s="15"/>
      <c r="AO158" s="11"/>
      <c r="AP158" s="11"/>
    </row>
    <row r="159" spans="3:42" outlineLevel="2" x14ac:dyDescent="0.2">
      <c r="C159" s="119">
        <v>1</v>
      </c>
      <c r="D159" s="119" t="s">
        <v>218</v>
      </c>
      <c r="F159" s="783" t="s">
        <v>57</v>
      </c>
      <c r="G159" s="83"/>
      <c r="H159" s="798" t="s">
        <v>636</v>
      </c>
      <c r="I159" s="799"/>
      <c r="J159" s="83"/>
      <c r="K159" s="736"/>
      <c r="L159" s="83"/>
      <c r="M159" s="83"/>
      <c r="N159" s="83"/>
      <c r="O159" s="83"/>
      <c r="P159" s="83"/>
      <c r="Q159" s="143" t="s">
        <v>536</v>
      </c>
      <c r="R159" s="813">
        <v>0</v>
      </c>
      <c r="S159" s="814">
        <v>0</v>
      </c>
      <c r="T159" s="814">
        <v>0</v>
      </c>
      <c r="U159" s="814">
        <v>0</v>
      </c>
      <c r="V159" s="814">
        <v>0</v>
      </c>
      <c r="W159" s="815">
        <v>0</v>
      </c>
      <c r="X159" s="814">
        <v>0</v>
      </c>
      <c r="Y159" s="814">
        <v>0</v>
      </c>
      <c r="Z159" s="814">
        <v>0</v>
      </c>
      <c r="AA159" s="814">
        <v>0</v>
      </c>
      <c r="AB159" s="814">
        <v>0</v>
      </c>
      <c r="AC159" s="814">
        <v>0</v>
      </c>
      <c r="AD159" s="814">
        <v>0</v>
      </c>
      <c r="AE159" s="814">
        <v>0</v>
      </c>
      <c r="AF159" s="814">
        <v>0</v>
      </c>
      <c r="AG159" s="814">
        <v>0</v>
      </c>
      <c r="AH159" s="816">
        <v>0</v>
      </c>
      <c r="AI159" s="816">
        <v>0</v>
      </c>
      <c r="AK159" s="199"/>
      <c r="AM159" s="11"/>
      <c r="AN159" s="15"/>
      <c r="AO159" s="11"/>
      <c r="AP159" s="11"/>
    </row>
    <row r="160" spans="3:42" outlineLevel="2" x14ac:dyDescent="0.2">
      <c r="C160" s="119">
        <v>1</v>
      </c>
      <c r="D160" s="119" t="s">
        <v>218</v>
      </c>
      <c r="F160" s="12"/>
      <c r="H160" s="817"/>
      <c r="K160" s="16"/>
      <c r="Q160" s="16"/>
      <c r="R160" s="818"/>
      <c r="S160" s="818"/>
      <c r="T160" s="818"/>
      <c r="U160" s="818"/>
      <c r="V160" s="818"/>
      <c r="W160" s="818"/>
      <c r="X160" s="818"/>
      <c r="Y160" s="818"/>
      <c r="Z160" s="818"/>
      <c r="AA160" s="818"/>
      <c r="AB160" s="818"/>
      <c r="AC160" s="818"/>
      <c r="AD160" s="818"/>
      <c r="AE160" s="818"/>
      <c r="AF160" s="818"/>
      <c r="AG160" s="818"/>
      <c r="AH160" s="818"/>
      <c r="AI160" s="818"/>
      <c r="AK160" s="199"/>
      <c r="AM160" s="11"/>
      <c r="AN160" s="15"/>
      <c r="AO160" s="11"/>
      <c r="AP160" s="11"/>
    </row>
    <row r="161" spans="3:42" x14ac:dyDescent="0.2">
      <c r="C161" s="119">
        <v>2</v>
      </c>
      <c r="D161" s="754" t="s">
        <v>132</v>
      </c>
      <c r="E161" s="67"/>
      <c r="F161" s="67"/>
      <c r="G161" s="67"/>
      <c r="H161" s="755" t="s">
        <v>152</v>
      </c>
      <c r="I161" s="67"/>
      <c r="J161" s="67"/>
      <c r="K161" s="102"/>
      <c r="L161" s="67"/>
      <c r="M161" s="67"/>
      <c r="N161" s="67"/>
      <c r="O161" s="67"/>
      <c r="P161" s="67"/>
      <c r="Q161" s="102"/>
      <c r="R161" s="67"/>
      <c r="S161" s="67"/>
      <c r="T161" s="67"/>
      <c r="U161" s="67"/>
      <c r="V161" s="67"/>
      <c r="W161" s="67"/>
      <c r="X161" s="67"/>
      <c r="Y161" s="67"/>
      <c r="Z161" s="67"/>
      <c r="AA161" s="67"/>
      <c r="AB161" s="67"/>
      <c r="AC161" s="67"/>
      <c r="AD161" s="67"/>
      <c r="AE161" s="67"/>
      <c r="AF161" s="67"/>
      <c r="AG161" s="67"/>
      <c r="AH161" s="67"/>
      <c r="AI161" s="67"/>
      <c r="AK161" s="199"/>
      <c r="AM161" s="11"/>
      <c r="AN161" s="15"/>
      <c r="AO161" s="11"/>
      <c r="AP161" s="11"/>
    </row>
    <row r="162" spans="3:42" outlineLevel="1" x14ac:dyDescent="0.2">
      <c r="C162" s="119">
        <v>2</v>
      </c>
      <c r="D162" s="119" t="s">
        <v>218</v>
      </c>
      <c r="F162" s="121" t="s">
        <v>597</v>
      </c>
      <c r="G162" s="756"/>
      <c r="H162" s="757"/>
      <c r="I162" s="756"/>
      <c r="J162" s="756"/>
      <c r="K162" s="758"/>
      <c r="L162" s="759"/>
      <c r="M162" s="759"/>
      <c r="N162" s="759"/>
      <c r="O162" s="759"/>
      <c r="P162" s="759"/>
      <c r="Q162" s="758"/>
      <c r="R162" s="760"/>
      <c r="S162" s="760"/>
      <c r="T162" s="760"/>
      <c r="U162" s="760"/>
      <c r="V162" s="760"/>
      <c r="W162" s="760"/>
      <c r="X162" s="760"/>
      <c r="Y162" s="760"/>
      <c r="Z162" s="760"/>
      <c r="AA162" s="760"/>
      <c r="AB162" s="760"/>
      <c r="AC162" s="760"/>
      <c r="AD162" s="760"/>
      <c r="AE162" s="760"/>
      <c r="AF162" s="760"/>
      <c r="AG162" s="760"/>
      <c r="AH162" s="759"/>
      <c r="AI162" s="759"/>
      <c r="AK162" s="199"/>
      <c r="AM162" s="11"/>
      <c r="AN162" s="15"/>
      <c r="AO162" s="11"/>
      <c r="AP162" s="11"/>
    </row>
    <row r="163" spans="3:42" outlineLevel="2" x14ac:dyDescent="0.2">
      <c r="C163" s="119">
        <v>2</v>
      </c>
      <c r="D163" s="119" t="s">
        <v>218</v>
      </c>
      <c r="F163" s="12"/>
      <c r="G163" s="149" t="s">
        <v>598</v>
      </c>
      <c r="H163" s="72" t="s">
        <v>48</v>
      </c>
      <c r="I163" s="8" t="s">
        <v>451</v>
      </c>
      <c r="J163" s="8" t="s">
        <v>599</v>
      </c>
      <c r="K163" s="8" t="s">
        <v>61</v>
      </c>
      <c r="AK163" s="199"/>
      <c r="AM163" s="11"/>
      <c r="AN163" s="15"/>
      <c r="AO163" s="11"/>
      <c r="AP163" s="11"/>
    </row>
    <row r="164" spans="3:42" outlineLevel="2" x14ac:dyDescent="0.2">
      <c r="C164" s="119">
        <v>2</v>
      </c>
      <c r="D164" s="119" t="s">
        <v>218</v>
      </c>
      <c r="F164" s="761" t="s">
        <v>129</v>
      </c>
      <c r="G164" s="762" t="s">
        <v>130</v>
      </c>
      <c r="H164" s="763">
        <v>1</v>
      </c>
      <c r="I164" s="764">
        <v>0</v>
      </c>
      <c r="J164" s="765">
        <v>1</v>
      </c>
      <c r="K164" s="766"/>
      <c r="AK164" s="199"/>
      <c r="AM164" s="11"/>
      <c r="AN164" s="15"/>
      <c r="AO164" s="11"/>
      <c r="AP164" s="11"/>
    </row>
    <row r="165" spans="3:42" outlineLevel="2" x14ac:dyDescent="0.2">
      <c r="C165" s="119">
        <v>2</v>
      </c>
      <c r="D165" s="119" t="s">
        <v>218</v>
      </c>
      <c r="F165" s="767" t="s">
        <v>128</v>
      </c>
      <c r="G165" s="611" t="s">
        <v>130</v>
      </c>
      <c r="H165" s="768">
        <v>0.85419984587721554</v>
      </c>
      <c r="I165" s="769">
        <v>0.14580015412278446</v>
      </c>
      <c r="J165" s="770">
        <v>1</v>
      </c>
      <c r="K165" s="771"/>
      <c r="AK165" s="199"/>
      <c r="AM165" s="11"/>
      <c r="AN165" s="15"/>
      <c r="AO165" s="11"/>
      <c r="AP165" s="11"/>
    </row>
    <row r="166" spans="3:42" outlineLevel="2" x14ac:dyDescent="0.2">
      <c r="C166" s="119">
        <v>2</v>
      </c>
      <c r="D166" s="119" t="s">
        <v>218</v>
      </c>
      <c r="F166" s="767" t="s">
        <v>600</v>
      </c>
      <c r="G166" s="611" t="s">
        <v>583</v>
      </c>
      <c r="H166" s="772">
        <v>33254.000000000015</v>
      </c>
      <c r="I166" s="773">
        <v>5676</v>
      </c>
      <c r="J166" s="774">
        <v>38930.000000000015</v>
      </c>
      <c r="K166" s="775">
        <v>0.39981754687901366</v>
      </c>
      <c r="AK166" s="199"/>
      <c r="AM166" s="11"/>
      <c r="AN166" s="15"/>
      <c r="AO166" s="11"/>
      <c r="AP166" s="11"/>
    </row>
    <row r="167" spans="3:42" outlineLevel="2" x14ac:dyDescent="0.2">
      <c r="C167" s="119">
        <v>2</v>
      </c>
      <c r="D167" s="119" t="s">
        <v>218</v>
      </c>
      <c r="F167" s="767" t="s">
        <v>64</v>
      </c>
      <c r="G167" s="611" t="s">
        <v>583</v>
      </c>
      <c r="H167" s="776">
        <v>494</v>
      </c>
      <c r="I167" s="773">
        <v>0</v>
      </c>
      <c r="J167" s="774">
        <v>494</v>
      </c>
      <c r="K167" s="771"/>
      <c r="AK167" s="199"/>
      <c r="AM167" s="11"/>
      <c r="AN167" s="15"/>
      <c r="AO167" s="11"/>
      <c r="AP167" s="11"/>
    </row>
    <row r="168" spans="3:42" outlineLevel="2" x14ac:dyDescent="0.2">
      <c r="C168" s="119">
        <v>2</v>
      </c>
      <c r="D168" s="119" t="s">
        <v>218</v>
      </c>
      <c r="F168" s="767" t="s">
        <v>601</v>
      </c>
      <c r="G168" s="611" t="s">
        <v>583</v>
      </c>
      <c r="H168" s="776">
        <v>32760.000000000015</v>
      </c>
      <c r="I168" s="773">
        <v>5676</v>
      </c>
      <c r="J168" s="774">
        <v>38436.000000000015</v>
      </c>
      <c r="K168" s="771"/>
      <c r="AK168" s="199"/>
      <c r="AM168" s="11"/>
      <c r="AN168" s="15"/>
      <c r="AO168" s="11"/>
      <c r="AP168" s="11"/>
    </row>
    <row r="169" spans="3:42" outlineLevel="2" x14ac:dyDescent="0.2">
      <c r="C169" s="119">
        <v>2</v>
      </c>
      <c r="D169" s="119" t="s">
        <v>218</v>
      </c>
      <c r="F169" s="767" t="s">
        <v>602</v>
      </c>
      <c r="G169" s="611" t="s">
        <v>130</v>
      </c>
      <c r="H169" s="778">
        <v>1.4855355746677085E-2</v>
      </c>
      <c r="I169" s="769">
        <v>0</v>
      </c>
      <c r="J169" s="769">
        <v>1.2689442589262774E-2</v>
      </c>
      <c r="K169" s="771"/>
      <c r="AK169" s="199"/>
      <c r="AM169" s="11"/>
      <c r="AN169" s="15"/>
      <c r="AO169" s="11"/>
      <c r="AP169" s="11"/>
    </row>
    <row r="170" spans="3:42" outlineLevel="2" x14ac:dyDescent="0.2">
      <c r="C170" s="119">
        <v>2</v>
      </c>
      <c r="D170" s="119" t="s">
        <v>218</v>
      </c>
      <c r="F170" s="767" t="s">
        <v>603</v>
      </c>
      <c r="G170" s="611" t="s">
        <v>583</v>
      </c>
      <c r="H170" s="776">
        <v>0</v>
      </c>
      <c r="I170" s="773">
        <v>5676</v>
      </c>
      <c r="J170" s="774">
        <v>5676</v>
      </c>
      <c r="K170" s="771"/>
      <c r="AK170" s="199"/>
      <c r="AM170" s="11"/>
      <c r="AN170" s="15"/>
      <c r="AO170" s="11"/>
      <c r="AP170" s="11"/>
    </row>
    <row r="171" spans="3:42" outlineLevel="2" x14ac:dyDescent="0.2">
      <c r="C171" s="119">
        <v>2</v>
      </c>
      <c r="D171" s="119" t="s">
        <v>218</v>
      </c>
      <c r="F171" s="767" t="s">
        <v>604</v>
      </c>
      <c r="G171" s="611"/>
      <c r="H171" s="773">
        <v>0</v>
      </c>
      <c r="I171" s="773">
        <v>0</v>
      </c>
      <c r="J171" s="773">
        <v>0</v>
      </c>
      <c r="K171" s="771"/>
      <c r="AK171" s="199"/>
      <c r="AM171" s="11"/>
      <c r="AN171" s="15"/>
      <c r="AO171" s="11"/>
      <c r="AP171" s="11"/>
    </row>
    <row r="172" spans="3:42" outlineLevel="2" x14ac:dyDescent="0.2">
      <c r="C172" s="119">
        <v>2</v>
      </c>
      <c r="D172" s="119" t="s">
        <v>218</v>
      </c>
      <c r="F172" s="767" t="s">
        <v>605</v>
      </c>
      <c r="G172" s="611"/>
      <c r="H172" s="779"/>
      <c r="I172" s="780"/>
      <c r="J172" s="781"/>
      <c r="K172" s="782">
        <v>0</v>
      </c>
      <c r="AK172" s="199"/>
      <c r="AM172" s="11"/>
      <c r="AN172" s="15"/>
      <c r="AO172" s="11"/>
      <c r="AP172" s="11"/>
    </row>
    <row r="173" spans="3:42" outlineLevel="2" x14ac:dyDescent="0.2">
      <c r="C173" s="119">
        <v>2</v>
      </c>
      <c r="D173" s="119" t="s">
        <v>218</v>
      </c>
      <c r="F173" s="783" t="s">
        <v>606</v>
      </c>
      <c r="G173" s="619" t="s">
        <v>130</v>
      </c>
      <c r="H173" s="784">
        <v>0</v>
      </c>
      <c r="I173" s="785">
        <v>1</v>
      </c>
      <c r="J173" s="786">
        <v>1</v>
      </c>
      <c r="K173" s="787"/>
      <c r="AK173" s="199"/>
      <c r="AM173" s="11"/>
      <c r="AN173" s="15"/>
      <c r="AO173" s="11"/>
      <c r="AP173" s="11"/>
    </row>
    <row r="174" spans="3:42" outlineLevel="2" x14ac:dyDescent="0.2">
      <c r="C174" s="119">
        <v>2</v>
      </c>
      <c r="D174" s="119" t="s">
        <v>218</v>
      </c>
      <c r="H174"/>
      <c r="I174"/>
      <c r="K174"/>
      <c r="AK174" s="199"/>
      <c r="AM174" s="11"/>
      <c r="AN174" s="15"/>
      <c r="AO174" s="11"/>
      <c r="AP174" s="11"/>
    </row>
    <row r="175" spans="3:42" outlineLevel="1" x14ac:dyDescent="0.2">
      <c r="C175" s="119">
        <v>2</v>
      </c>
      <c r="D175" s="119" t="s">
        <v>218</v>
      </c>
      <c r="F175" s="121" t="s">
        <v>607</v>
      </c>
      <c r="G175" s="756"/>
      <c r="H175" s="757"/>
      <c r="I175" s="788"/>
      <c r="J175" s="756"/>
      <c r="K175" s="758"/>
      <c r="L175" s="759"/>
      <c r="M175" s="759"/>
      <c r="N175" s="759"/>
      <c r="O175" s="759"/>
      <c r="P175" s="759"/>
      <c r="Q175" s="758"/>
      <c r="R175" s="760"/>
      <c r="S175" s="760"/>
      <c r="T175" s="760"/>
      <c r="U175" s="760"/>
      <c r="V175" s="760"/>
      <c r="W175" s="760"/>
      <c r="X175" s="760"/>
      <c r="Y175" s="760"/>
      <c r="Z175" s="760"/>
      <c r="AA175" s="760"/>
      <c r="AB175" s="760"/>
      <c r="AC175" s="760"/>
      <c r="AD175" s="760"/>
      <c r="AE175" s="760"/>
      <c r="AF175" s="760"/>
      <c r="AG175" s="760"/>
      <c r="AH175" s="759"/>
      <c r="AI175" s="759"/>
      <c r="AK175" s="199"/>
      <c r="AM175" s="11"/>
      <c r="AN175" s="15"/>
      <c r="AO175" s="11"/>
      <c r="AP175" s="11"/>
    </row>
    <row r="176" spans="3:42" outlineLevel="2" x14ac:dyDescent="0.2">
      <c r="C176" s="119">
        <v>2</v>
      </c>
      <c r="D176" s="119" t="s">
        <v>218</v>
      </c>
      <c r="F176" s="789" t="s">
        <v>608</v>
      </c>
      <c r="G176" s="790"/>
      <c r="H176" s="791" t="s">
        <v>609</v>
      </c>
      <c r="I176" s="791"/>
      <c r="J176" s="790"/>
      <c r="K176" s="792"/>
      <c r="L176" s="789"/>
      <c r="M176" s="789"/>
      <c r="N176" s="789"/>
      <c r="O176" s="789"/>
      <c r="P176" s="789"/>
      <c r="Q176" s="792"/>
      <c r="R176" s="793"/>
      <c r="S176" s="793"/>
      <c r="T176" s="793"/>
      <c r="U176" s="793"/>
      <c r="V176" s="793"/>
      <c r="W176" s="793"/>
      <c r="X176" s="793"/>
      <c r="Y176" s="793"/>
      <c r="Z176" s="793"/>
      <c r="AA176" s="793"/>
      <c r="AB176" s="793"/>
      <c r="AC176" s="793"/>
      <c r="AD176" s="793"/>
      <c r="AE176" s="793"/>
      <c r="AF176" s="793"/>
      <c r="AG176" s="793"/>
      <c r="AH176" s="789"/>
      <c r="AI176" s="789"/>
      <c r="AK176" s="199"/>
      <c r="AM176" s="11"/>
      <c r="AN176" s="15"/>
      <c r="AO176" s="11"/>
      <c r="AP176" s="11"/>
    </row>
    <row r="177" spans="3:42" ht="14.25" customHeight="1" outlineLevel="2" x14ac:dyDescent="0.2">
      <c r="C177" s="119">
        <v>2</v>
      </c>
      <c r="D177" s="119" t="s">
        <v>218</v>
      </c>
      <c r="F177" s="794" t="s">
        <v>610</v>
      </c>
      <c r="H177" s="795"/>
      <c r="AK177" s="199"/>
      <c r="AM177" s="11"/>
      <c r="AN177" s="15"/>
      <c r="AO177" s="11"/>
      <c r="AP177" s="11"/>
    </row>
    <row r="178" spans="3:42" outlineLevel="2" x14ac:dyDescent="0.2">
      <c r="C178" s="119">
        <v>2</v>
      </c>
      <c r="D178" s="119" t="s">
        <v>218</v>
      </c>
      <c r="F178" s="761" t="s">
        <v>62</v>
      </c>
      <c r="G178" s="75"/>
      <c r="H178" s="796" t="s">
        <v>10</v>
      </c>
      <c r="I178" s="796" t="s">
        <v>611</v>
      </c>
      <c r="J178" s="75"/>
      <c r="K178" s="741"/>
      <c r="L178" s="75"/>
      <c r="M178" s="75"/>
      <c r="N178" s="75"/>
      <c r="O178" s="75"/>
      <c r="P178" s="75"/>
      <c r="Q178" s="128" t="s">
        <v>110</v>
      </c>
      <c r="R178" s="299">
        <v>0</v>
      </c>
      <c r="S178" s="300">
        <v>0</v>
      </c>
      <c r="T178" s="300">
        <v>0</v>
      </c>
      <c r="U178" s="300">
        <v>1112.2220107980424</v>
      </c>
      <c r="V178" s="300">
        <v>1211.0396803277486</v>
      </c>
      <c r="W178" s="301">
        <v>1263.6731157449224</v>
      </c>
      <c r="X178" s="300">
        <v>1564.4478497788691</v>
      </c>
      <c r="Y178" s="300">
        <v>1678.760505297995</v>
      </c>
      <c r="Z178" s="300">
        <v>1778.7570518188472</v>
      </c>
      <c r="AA178" s="300">
        <v>1687.653748591559</v>
      </c>
      <c r="AB178" s="302">
        <v>2053.5196647122862</v>
      </c>
      <c r="AC178" s="302">
        <v>1914.64121953626</v>
      </c>
      <c r="AD178" s="302">
        <v>1856.9977431772522</v>
      </c>
      <c r="AE178" s="302">
        <v>1827.481817720158</v>
      </c>
      <c r="AF178" s="302">
        <v>1752.785408238236</v>
      </c>
      <c r="AG178" s="302">
        <v>2635.5679533546554</v>
      </c>
      <c r="AH178" s="348">
        <v>2585.3584894686783</v>
      </c>
      <c r="AI178" s="348">
        <v>1878.2630009679276</v>
      </c>
      <c r="AK178" s="199"/>
      <c r="AM178" s="11"/>
      <c r="AN178" s="15"/>
      <c r="AO178" s="11"/>
      <c r="AP178" s="11"/>
    </row>
    <row r="179" spans="3:42" outlineLevel="2" x14ac:dyDescent="0.2">
      <c r="C179" s="119">
        <v>2</v>
      </c>
      <c r="D179" s="119" t="s">
        <v>218</v>
      </c>
      <c r="F179" s="767" t="s">
        <v>188</v>
      </c>
      <c r="H179" s="797" t="s">
        <v>10</v>
      </c>
      <c r="I179" s="797" t="s">
        <v>612</v>
      </c>
      <c r="K179" s="164"/>
      <c r="Q179" s="135" t="s">
        <v>110</v>
      </c>
      <c r="R179" s="314">
        <v>0</v>
      </c>
      <c r="S179" s="315">
        <v>0</v>
      </c>
      <c r="T179" s="315">
        <v>0</v>
      </c>
      <c r="U179" s="315">
        <v>322.34641656208368</v>
      </c>
      <c r="V179" s="315">
        <v>333.80063027160907</v>
      </c>
      <c r="W179" s="316">
        <v>343.15207211167888</v>
      </c>
      <c r="X179" s="315">
        <v>360.74461540148985</v>
      </c>
      <c r="Y179" s="315">
        <v>369.0005211853175</v>
      </c>
      <c r="Z179" s="315">
        <v>376.83312381419375</v>
      </c>
      <c r="AA179" s="315">
        <v>384.36619172904398</v>
      </c>
      <c r="AB179" s="5">
        <v>392.05005730973255</v>
      </c>
      <c r="AC179" s="5">
        <v>399.88774441235614</v>
      </c>
      <c r="AD179" s="5">
        <v>407.88233765704143</v>
      </c>
      <c r="AE179" s="5">
        <v>416.03698365217434</v>
      </c>
      <c r="AF179" s="5">
        <v>424.35489224337203</v>
      </c>
      <c r="AG179" s="5">
        <v>432.83933778770165</v>
      </c>
      <c r="AH179" s="350">
        <v>441.49366045365548</v>
      </c>
      <c r="AI179" s="350">
        <v>450.32126754740852</v>
      </c>
      <c r="AK179" s="199"/>
      <c r="AM179" s="11"/>
      <c r="AN179" s="15"/>
      <c r="AO179" s="11"/>
      <c r="AP179" s="11"/>
    </row>
    <row r="180" spans="3:42" outlineLevel="2" x14ac:dyDescent="0.2">
      <c r="C180" s="119">
        <v>2</v>
      </c>
      <c r="D180" s="119" t="s">
        <v>218</v>
      </c>
      <c r="F180" s="767" t="s">
        <v>613</v>
      </c>
      <c r="H180" s="797" t="s">
        <v>10</v>
      </c>
      <c r="I180" s="234" t="s">
        <v>614</v>
      </c>
      <c r="K180" s="164"/>
      <c r="Q180" s="135" t="s">
        <v>110</v>
      </c>
      <c r="R180" s="314">
        <v>0</v>
      </c>
      <c r="S180" s="315">
        <v>0</v>
      </c>
      <c r="T180" s="315">
        <v>0</v>
      </c>
      <c r="U180" s="315">
        <v>0</v>
      </c>
      <c r="V180" s="315">
        <v>0</v>
      </c>
      <c r="W180" s="316">
        <v>0</v>
      </c>
      <c r="X180" s="315">
        <v>0</v>
      </c>
      <c r="Y180" s="315">
        <v>0</v>
      </c>
      <c r="Z180" s="315">
        <v>0</v>
      </c>
      <c r="AA180" s="315">
        <v>0</v>
      </c>
      <c r="AB180" s="5">
        <v>0</v>
      </c>
      <c r="AC180" s="5">
        <v>0</v>
      </c>
      <c r="AD180" s="5">
        <v>0</v>
      </c>
      <c r="AE180" s="5">
        <v>0</v>
      </c>
      <c r="AF180" s="5">
        <v>0</v>
      </c>
      <c r="AG180" s="5">
        <v>0</v>
      </c>
      <c r="AH180" s="350">
        <v>0</v>
      </c>
      <c r="AI180" s="350">
        <v>0</v>
      </c>
      <c r="AK180" s="199"/>
      <c r="AM180" s="11"/>
      <c r="AN180" s="15"/>
      <c r="AO180" s="11"/>
      <c r="AP180" s="11"/>
    </row>
    <row r="181" spans="3:42" outlineLevel="2" x14ac:dyDescent="0.2">
      <c r="C181" s="119">
        <v>2</v>
      </c>
      <c r="D181" s="119" t="s">
        <v>218</v>
      </c>
      <c r="F181" s="783" t="s">
        <v>57</v>
      </c>
      <c r="G181" s="83"/>
      <c r="H181" s="798" t="s">
        <v>10</v>
      </c>
      <c r="I181" s="799"/>
      <c r="J181" s="83"/>
      <c r="K181" s="736"/>
      <c r="L181" s="83"/>
      <c r="M181" s="83"/>
      <c r="N181" s="83"/>
      <c r="O181" s="83"/>
      <c r="P181" s="83"/>
      <c r="Q181" s="143" t="s">
        <v>110</v>
      </c>
      <c r="R181" s="304">
        <v>0</v>
      </c>
      <c r="S181" s="305">
        <v>0</v>
      </c>
      <c r="T181" s="305">
        <v>0</v>
      </c>
      <c r="U181" s="305">
        <v>106.97606934003153</v>
      </c>
      <c r="V181" s="305">
        <v>110.76406117105638</v>
      </c>
      <c r="W181" s="306">
        <v>113.86105010388646</v>
      </c>
      <c r="X181" s="305">
        <v>116.97498042551518</v>
      </c>
      <c r="Y181" s="305">
        <v>119.79842847751779</v>
      </c>
      <c r="Z181" s="305">
        <v>122.32947464605061</v>
      </c>
      <c r="AA181" s="305">
        <v>124.75807672676936</v>
      </c>
      <c r="AB181" s="307">
        <v>127.23489385968065</v>
      </c>
      <c r="AC181" s="307">
        <v>129.76088326078212</v>
      </c>
      <c r="AD181" s="307">
        <v>132.3370211497766</v>
      </c>
      <c r="AE181" s="307">
        <v>134.96430312735558</v>
      </c>
      <c r="AF181" s="307">
        <v>137.64374455997287</v>
      </c>
      <c r="AG181" s="307">
        <v>140.37638097225707</v>
      </c>
      <c r="AH181" s="362">
        <v>143.16326844721499</v>
      </c>
      <c r="AI181" s="362">
        <v>146.00548403438029</v>
      </c>
      <c r="AK181" s="199"/>
      <c r="AM181" s="11"/>
      <c r="AN181" s="15"/>
      <c r="AO181" s="11"/>
      <c r="AP181" s="11"/>
    </row>
    <row r="182" spans="3:42" outlineLevel="2" x14ac:dyDescent="0.2">
      <c r="C182" s="119">
        <v>2</v>
      </c>
      <c r="D182" s="119" t="s">
        <v>218</v>
      </c>
      <c r="F182" s="12"/>
      <c r="H182" s="234"/>
      <c r="K182" s="164"/>
      <c r="Q182" s="16"/>
      <c r="R182" s="800">
        <v>0</v>
      </c>
      <c r="S182" s="800">
        <v>0</v>
      </c>
      <c r="T182" s="800">
        <v>0</v>
      </c>
      <c r="U182" s="800">
        <v>1541.5444967001577</v>
      </c>
      <c r="V182" s="800">
        <v>1655.604371770414</v>
      </c>
      <c r="W182" s="800">
        <v>1720.6862379604877</v>
      </c>
      <c r="X182" s="800">
        <v>2042.1674456058743</v>
      </c>
      <c r="Y182" s="800">
        <v>2167.5594549608304</v>
      </c>
      <c r="Z182" s="800">
        <v>2277.9196502790915</v>
      </c>
      <c r="AA182" s="800">
        <v>2196.7780170473725</v>
      </c>
      <c r="AB182" s="800">
        <v>2572.8046158816992</v>
      </c>
      <c r="AC182" s="800">
        <v>2444.2898472093984</v>
      </c>
      <c r="AD182" s="800">
        <v>2397.2171019840703</v>
      </c>
      <c r="AE182" s="800">
        <v>2378.4831044996877</v>
      </c>
      <c r="AF182" s="800">
        <v>2314.7840450415806</v>
      </c>
      <c r="AG182" s="800">
        <v>3208.7836721146145</v>
      </c>
      <c r="AH182" s="800">
        <v>3170.015418369549</v>
      </c>
      <c r="AI182" s="800">
        <v>2474.5897525497166</v>
      </c>
      <c r="AK182" s="199"/>
      <c r="AM182" s="11"/>
      <c r="AN182" s="15"/>
      <c r="AO182" s="11"/>
      <c r="AP182" s="11"/>
    </row>
    <row r="183" spans="3:42" ht="14.25" customHeight="1" outlineLevel="2" x14ac:dyDescent="0.2">
      <c r="C183" s="119">
        <v>2</v>
      </c>
      <c r="D183" s="119" t="s">
        <v>218</v>
      </c>
      <c r="F183" s="794" t="s">
        <v>615</v>
      </c>
      <c r="AK183" s="199"/>
      <c r="AM183" s="11"/>
      <c r="AN183" s="15"/>
      <c r="AO183" s="11"/>
      <c r="AP183" s="11"/>
    </row>
    <row r="184" spans="3:42" outlineLevel="2" x14ac:dyDescent="0.2">
      <c r="C184" s="119">
        <v>2</v>
      </c>
      <c r="D184" s="119" t="s">
        <v>218</v>
      </c>
      <c r="F184" s="761" t="s">
        <v>48</v>
      </c>
      <c r="G184" s="75"/>
      <c r="H184" s="796" t="s">
        <v>10</v>
      </c>
      <c r="I184" s="801"/>
      <c r="J184" s="75"/>
      <c r="K184" s="741"/>
      <c r="L184" s="75"/>
      <c r="M184" s="75"/>
      <c r="N184" s="75"/>
      <c r="O184" s="75"/>
      <c r="P184" s="75"/>
      <c r="Q184" s="128" t="s">
        <v>110</v>
      </c>
      <c r="R184" s="299">
        <v>0</v>
      </c>
      <c r="S184" s="300">
        <v>0</v>
      </c>
      <c r="T184" s="300">
        <v>0</v>
      </c>
      <c r="U184" s="300">
        <v>1387.570270144447</v>
      </c>
      <c r="V184" s="300">
        <v>1496.1721272594746</v>
      </c>
      <c r="W184" s="301">
        <v>1556.7935628551656</v>
      </c>
      <c r="X184" s="300">
        <v>1872.595844655857</v>
      </c>
      <c r="Y184" s="300">
        <v>1993.9606936231053</v>
      </c>
      <c r="Z184" s="300">
        <v>2100.6478481023614</v>
      </c>
      <c r="AA184" s="300">
        <v>2015.9792903269206</v>
      </c>
      <c r="AB184" s="302">
        <v>2388.4087632424134</v>
      </c>
      <c r="AC184" s="302">
        <v>2256.225269181482</v>
      </c>
      <c r="AD184" s="302">
        <v>2205.4107731399354</v>
      </c>
      <c r="AE184" s="302">
        <v>2182.8605450350669</v>
      </c>
      <c r="AF184" s="302">
        <v>2115.2692917897666</v>
      </c>
      <c r="AG184" s="302">
        <v>3005.299248982506</v>
      </c>
      <c r="AH184" s="348">
        <v>2962.4823061839584</v>
      </c>
      <c r="AI184" s="348">
        <v>2262.9273583021563</v>
      </c>
      <c r="AK184" s="199"/>
      <c r="AM184" s="11"/>
      <c r="AN184" s="15"/>
      <c r="AO184" s="11"/>
      <c r="AP184" s="11"/>
    </row>
    <row r="185" spans="3:42" outlineLevel="2" x14ac:dyDescent="0.2">
      <c r="C185" s="119">
        <v>2</v>
      </c>
      <c r="D185" s="119" t="s">
        <v>218</v>
      </c>
      <c r="F185" s="767" t="s">
        <v>55</v>
      </c>
      <c r="H185" s="797" t="s">
        <v>10</v>
      </c>
      <c r="K185" s="164"/>
      <c r="Q185" s="135" t="s">
        <v>110</v>
      </c>
      <c r="R185" s="314">
        <v>0</v>
      </c>
      <c r="S185" s="315">
        <v>0</v>
      </c>
      <c r="T185" s="315">
        <v>0</v>
      </c>
      <c r="U185" s="315">
        <v>46.998157215679079</v>
      </c>
      <c r="V185" s="315">
        <v>48.668183339883193</v>
      </c>
      <c r="W185" s="316">
        <v>50.031625001435629</v>
      </c>
      <c r="X185" s="315">
        <v>52.59662052450183</v>
      </c>
      <c r="Y185" s="315">
        <v>53.800332860207085</v>
      </c>
      <c r="Z185" s="315">
        <v>54.942327530679769</v>
      </c>
      <c r="AA185" s="315">
        <v>56.040649993682337</v>
      </c>
      <c r="AB185" s="5">
        <v>57.160958779605487</v>
      </c>
      <c r="AC185" s="5">
        <v>58.303694767134168</v>
      </c>
      <c r="AD185" s="5">
        <v>59.469307694358257</v>
      </c>
      <c r="AE185" s="5">
        <v>60.658256337265378</v>
      </c>
      <c r="AF185" s="5">
        <v>61.871008691841233</v>
      </c>
      <c r="AG185" s="5">
        <v>63.108042159850868</v>
      </c>
      <c r="AH185" s="350">
        <v>64.369843738375238</v>
      </c>
      <c r="AI185" s="350">
        <v>65.656910213179827</v>
      </c>
      <c r="AK185" s="199"/>
      <c r="AM185" s="11"/>
      <c r="AN185" s="15"/>
      <c r="AO185" s="11"/>
      <c r="AP185" s="11"/>
    </row>
    <row r="186" spans="3:42" outlineLevel="2" x14ac:dyDescent="0.2">
      <c r="C186" s="119">
        <v>2</v>
      </c>
      <c r="D186" s="119" t="s">
        <v>218</v>
      </c>
      <c r="F186" s="783" t="s">
        <v>57</v>
      </c>
      <c r="G186" s="83"/>
      <c r="H186" s="798" t="s">
        <v>10</v>
      </c>
      <c r="I186" s="799"/>
      <c r="J186" s="83"/>
      <c r="K186" s="736"/>
      <c r="L186" s="83"/>
      <c r="M186" s="83"/>
      <c r="N186" s="83"/>
      <c r="O186" s="83"/>
      <c r="P186" s="83"/>
      <c r="Q186" s="143" t="s">
        <v>110</v>
      </c>
      <c r="R186" s="304">
        <v>0</v>
      </c>
      <c r="S186" s="305">
        <v>0</v>
      </c>
      <c r="T186" s="305">
        <v>0</v>
      </c>
      <c r="U186" s="305">
        <v>106.97606934003153</v>
      </c>
      <c r="V186" s="305">
        <v>110.76406117105638</v>
      </c>
      <c r="W186" s="306">
        <v>113.86105010388646</v>
      </c>
      <c r="X186" s="305">
        <v>116.97498042551518</v>
      </c>
      <c r="Y186" s="305">
        <v>119.79842847751779</v>
      </c>
      <c r="Z186" s="305">
        <v>122.32947464605061</v>
      </c>
      <c r="AA186" s="305">
        <v>124.75807672676936</v>
      </c>
      <c r="AB186" s="307">
        <v>127.23489385968065</v>
      </c>
      <c r="AC186" s="307">
        <v>129.76088326078212</v>
      </c>
      <c r="AD186" s="307">
        <v>132.3370211497766</v>
      </c>
      <c r="AE186" s="307">
        <v>134.96430312735558</v>
      </c>
      <c r="AF186" s="307">
        <v>137.64374455997287</v>
      </c>
      <c r="AG186" s="307">
        <v>140.37638097225707</v>
      </c>
      <c r="AH186" s="362">
        <v>143.16326844721499</v>
      </c>
      <c r="AI186" s="362">
        <v>146.00548403438029</v>
      </c>
      <c r="AK186" s="199"/>
      <c r="AM186" s="11"/>
      <c r="AN186" s="15"/>
      <c r="AO186" s="11"/>
      <c r="AP186" s="11"/>
    </row>
    <row r="187" spans="3:42" outlineLevel="2" x14ac:dyDescent="0.2">
      <c r="C187" s="119">
        <v>2</v>
      </c>
      <c r="D187" s="119" t="s">
        <v>218</v>
      </c>
      <c r="F187" s="12"/>
      <c r="H187" s="164"/>
      <c r="K187" s="164"/>
      <c r="Q187" s="16"/>
      <c r="R187" s="800">
        <v>0</v>
      </c>
      <c r="S187" s="800">
        <v>0</v>
      </c>
      <c r="T187" s="800">
        <v>0</v>
      </c>
      <c r="U187" s="800">
        <v>1541.5444967001577</v>
      </c>
      <c r="V187" s="800">
        <v>1655.6043717704142</v>
      </c>
      <c r="W187" s="800">
        <v>1720.6862379604879</v>
      </c>
      <c r="X187" s="800">
        <v>2042.167445605874</v>
      </c>
      <c r="Y187" s="800">
        <v>2167.5594549608304</v>
      </c>
      <c r="Z187" s="800">
        <v>2277.9196502790919</v>
      </c>
      <c r="AA187" s="800">
        <v>2196.7780170473725</v>
      </c>
      <c r="AB187" s="800">
        <v>2572.8046158816996</v>
      </c>
      <c r="AC187" s="800">
        <v>2444.289847209398</v>
      </c>
      <c r="AD187" s="800">
        <v>2397.2171019840703</v>
      </c>
      <c r="AE187" s="800">
        <v>2378.4831044996877</v>
      </c>
      <c r="AF187" s="800">
        <v>2314.7840450415806</v>
      </c>
      <c r="AG187" s="800">
        <v>3208.7836721146141</v>
      </c>
      <c r="AH187" s="800">
        <v>3170.0154183695486</v>
      </c>
      <c r="AI187" s="800">
        <v>2474.5897525497166</v>
      </c>
      <c r="AK187" s="199"/>
      <c r="AM187" s="11"/>
      <c r="AN187" s="15"/>
      <c r="AO187" s="11"/>
      <c r="AP187" s="11"/>
    </row>
    <row r="188" spans="3:42" ht="15" customHeight="1" outlineLevel="2" x14ac:dyDescent="0.2">
      <c r="C188" s="119">
        <v>2</v>
      </c>
      <c r="D188" s="119" t="s">
        <v>218</v>
      </c>
      <c r="F188" s="794" t="s">
        <v>69</v>
      </c>
      <c r="AK188" s="199"/>
      <c r="AM188" s="11"/>
      <c r="AN188" s="15"/>
      <c r="AO188" s="11"/>
      <c r="AP188" s="11"/>
    </row>
    <row r="189" spans="3:42" outlineLevel="2" x14ac:dyDescent="0.2">
      <c r="C189" s="119">
        <v>2</v>
      </c>
      <c r="D189" s="119" t="s">
        <v>218</v>
      </c>
      <c r="F189" s="761" t="s">
        <v>9</v>
      </c>
      <c r="G189" s="75"/>
      <c r="H189" s="796" t="s">
        <v>10</v>
      </c>
      <c r="I189" s="801"/>
      <c r="J189" s="75"/>
      <c r="K189" s="741"/>
      <c r="L189" s="75"/>
      <c r="M189" s="75"/>
      <c r="N189" s="75"/>
      <c r="O189" s="75"/>
      <c r="P189" s="75"/>
      <c r="Q189" s="128" t="s">
        <v>110</v>
      </c>
      <c r="R189" s="299">
        <v>0</v>
      </c>
      <c r="S189" s="300">
        <v>0</v>
      </c>
      <c r="T189" s="300">
        <v>0</v>
      </c>
      <c r="U189" s="300">
        <v>-20.612849986508586</v>
      </c>
      <c r="V189" s="300">
        <v>-22.226169208702114</v>
      </c>
      <c r="W189" s="301">
        <v>-23.126722200350379</v>
      </c>
      <c r="X189" s="300">
        <v>-27.818077442112017</v>
      </c>
      <c r="Y189" s="300">
        <v>-29.620995448662224</v>
      </c>
      <c r="Z189" s="300">
        <v>-31.205871082052269</v>
      </c>
      <c r="AA189" s="300">
        <v>-29.948089535740014</v>
      </c>
      <c r="AB189" s="302">
        <v>-35.480661846447099</v>
      </c>
      <c r="AC189" s="302">
        <v>-33.517029018333183</v>
      </c>
      <c r="AD189" s="302">
        <v>-32.762161602547891</v>
      </c>
      <c r="AE189" s="302">
        <v>-32.42716994188136</v>
      </c>
      <c r="AF189" s="302">
        <v>-31.423077829558679</v>
      </c>
      <c r="AG189" s="302">
        <v>-44.644789468856601</v>
      </c>
      <c r="AH189" s="348">
        <v>-44.008728551599049</v>
      </c>
      <c r="AI189" s="348">
        <v>-33.616590936466736</v>
      </c>
      <c r="AK189" s="199"/>
      <c r="AM189" s="11"/>
      <c r="AN189" s="15"/>
      <c r="AO189" s="11"/>
      <c r="AP189" s="11"/>
    </row>
    <row r="190" spans="3:42" outlineLevel="2" x14ac:dyDescent="0.2">
      <c r="C190" s="119">
        <v>2</v>
      </c>
      <c r="D190" s="119" t="s">
        <v>218</v>
      </c>
      <c r="F190" s="767" t="s">
        <v>14</v>
      </c>
      <c r="H190" s="797" t="s">
        <v>10</v>
      </c>
      <c r="K190" s="164"/>
      <c r="Q190" s="135" t="s">
        <v>110</v>
      </c>
      <c r="R190" s="314">
        <v>0</v>
      </c>
      <c r="S190" s="315">
        <v>0</v>
      </c>
      <c r="T190" s="315">
        <v>0</v>
      </c>
      <c r="U190" s="315">
        <v>0</v>
      </c>
      <c r="V190" s="315">
        <v>0</v>
      </c>
      <c r="W190" s="316">
        <v>0</v>
      </c>
      <c r="X190" s="315">
        <v>0</v>
      </c>
      <c r="Y190" s="315">
        <v>0</v>
      </c>
      <c r="Z190" s="315">
        <v>0</v>
      </c>
      <c r="AA190" s="315">
        <v>0</v>
      </c>
      <c r="AB190" s="5">
        <v>0</v>
      </c>
      <c r="AC190" s="5">
        <v>0</v>
      </c>
      <c r="AD190" s="5">
        <v>0</v>
      </c>
      <c r="AE190" s="5">
        <v>0</v>
      </c>
      <c r="AF190" s="5">
        <v>0</v>
      </c>
      <c r="AG190" s="5">
        <v>0</v>
      </c>
      <c r="AH190" s="350">
        <v>0</v>
      </c>
      <c r="AI190" s="350">
        <v>0</v>
      </c>
      <c r="AJ190" s="289"/>
      <c r="AK190" s="199"/>
      <c r="AM190" s="11"/>
      <c r="AN190" s="15"/>
      <c r="AO190" s="11"/>
      <c r="AP190" s="11"/>
    </row>
    <row r="191" spans="3:42" outlineLevel="2" x14ac:dyDescent="0.2">
      <c r="C191" s="119">
        <v>2</v>
      </c>
      <c r="D191" s="119" t="s">
        <v>218</v>
      </c>
      <c r="F191" s="783" t="s">
        <v>16</v>
      </c>
      <c r="G191" s="83"/>
      <c r="H191" s="798" t="s">
        <v>10</v>
      </c>
      <c r="I191" s="799"/>
      <c r="J191" s="83"/>
      <c r="K191" s="736"/>
      <c r="L191" s="83"/>
      <c r="M191" s="83"/>
      <c r="N191" s="83"/>
      <c r="O191" s="83"/>
      <c r="P191" s="83"/>
      <c r="Q191" s="143" t="s">
        <v>110</v>
      </c>
      <c r="R191" s="304">
        <v>0</v>
      </c>
      <c r="S191" s="305">
        <v>0</v>
      </c>
      <c r="T191" s="305">
        <v>0</v>
      </c>
      <c r="U191" s="305">
        <v>-1.3574666903153239</v>
      </c>
      <c r="V191" s="305">
        <v>-1.4055341951837101</v>
      </c>
      <c r="W191" s="306">
        <v>-1.4448332584464394</v>
      </c>
      <c r="X191" s="305">
        <v>-1.4843472984897117</v>
      </c>
      <c r="Y191" s="305">
        <v>-1.5201752804493647</v>
      </c>
      <c r="Z191" s="305">
        <v>-1.5522928454957354</v>
      </c>
      <c r="AA191" s="305">
        <v>-1.5831104521711801</v>
      </c>
      <c r="AB191" s="307">
        <v>-1.6145398809833604</v>
      </c>
      <c r="AC191" s="307">
        <v>-1.6465932784697237</v>
      </c>
      <c r="AD191" s="307">
        <v>-1.6792830323141437</v>
      </c>
      <c r="AE191" s="307">
        <v>-1.7126217761344369</v>
      </c>
      <c r="AF191" s="307">
        <v>-1.7466223943649262</v>
      </c>
      <c r="AG191" s="307">
        <v>-1.7812980272359353</v>
      </c>
      <c r="AH191" s="362">
        <v>-1.8166620758521494</v>
      </c>
      <c r="AI191" s="362">
        <v>-1.8527282073717912</v>
      </c>
      <c r="AK191" s="199"/>
      <c r="AM191" s="11"/>
      <c r="AN191" s="15"/>
      <c r="AO191" s="11"/>
      <c r="AP191" s="11"/>
    </row>
    <row r="192" spans="3:42" outlineLevel="2" x14ac:dyDescent="0.2">
      <c r="C192" s="119">
        <v>2</v>
      </c>
      <c r="D192" s="119" t="s">
        <v>218</v>
      </c>
      <c r="F192" s="12"/>
      <c r="H192" s="797"/>
      <c r="K192" s="164"/>
      <c r="Q192" s="16"/>
      <c r="R192" s="800">
        <v>0</v>
      </c>
      <c r="S192" s="800">
        <v>0</v>
      </c>
      <c r="T192" s="800">
        <v>0</v>
      </c>
      <c r="U192" s="800">
        <v>-21.970316676823909</v>
      </c>
      <c r="V192" s="800">
        <v>-23.631703403885822</v>
      </c>
      <c r="W192" s="800">
        <v>-24.571555458796819</v>
      </c>
      <c r="X192" s="800">
        <v>-29.30242474060173</v>
      </c>
      <c r="Y192" s="800">
        <v>-31.14117072911159</v>
      </c>
      <c r="Z192" s="800">
        <v>-32.758163927548004</v>
      </c>
      <c r="AA192" s="800">
        <v>-31.531199987911194</v>
      </c>
      <c r="AB192" s="800">
        <v>-37.095201727430457</v>
      </c>
      <c r="AC192" s="800">
        <v>-35.163622296802906</v>
      </c>
      <c r="AD192" s="800">
        <v>-34.441444634862037</v>
      </c>
      <c r="AE192" s="800">
        <v>-34.139791718015793</v>
      </c>
      <c r="AF192" s="800">
        <v>-33.169700223923606</v>
      </c>
      <c r="AG192" s="800">
        <v>-46.426087496092535</v>
      </c>
      <c r="AH192" s="800">
        <v>-45.825390627451199</v>
      </c>
      <c r="AI192" s="800">
        <v>-35.469319143838526</v>
      </c>
      <c r="AK192" s="199"/>
      <c r="AM192" s="11"/>
      <c r="AN192" s="15"/>
      <c r="AO192" s="11"/>
      <c r="AP192" s="11"/>
    </row>
    <row r="193" spans="3:42" ht="17.25" customHeight="1" outlineLevel="2" x14ac:dyDescent="0.2">
      <c r="C193" s="119">
        <v>2</v>
      </c>
      <c r="D193" s="119" t="s">
        <v>218</v>
      </c>
      <c r="F193" s="794" t="s">
        <v>616</v>
      </c>
      <c r="AK193" s="199"/>
      <c r="AM193" s="11"/>
      <c r="AN193" s="15"/>
      <c r="AO193" s="11"/>
      <c r="AP193" s="11"/>
    </row>
    <row r="194" spans="3:42" outlineLevel="2" x14ac:dyDescent="0.2">
      <c r="C194" s="119">
        <v>2</v>
      </c>
      <c r="D194" s="119" t="s">
        <v>218</v>
      </c>
      <c r="F194" s="761" t="s">
        <v>48</v>
      </c>
      <c r="G194" s="75"/>
      <c r="H194" s="796" t="s">
        <v>10</v>
      </c>
      <c r="I194" s="228" t="s">
        <v>617</v>
      </c>
      <c r="J194" s="75"/>
      <c r="K194" s="741"/>
      <c r="L194" s="75"/>
      <c r="M194" s="75"/>
      <c r="N194" s="75"/>
      <c r="O194" s="75"/>
      <c r="P194" s="75"/>
      <c r="Q194" s="128" t="s">
        <v>110</v>
      </c>
      <c r="R194" s="299">
        <v>0</v>
      </c>
      <c r="S194" s="300">
        <v>0</v>
      </c>
      <c r="T194" s="300">
        <v>0</v>
      </c>
      <c r="U194" s="300">
        <v>1366.9574201579385</v>
      </c>
      <c r="V194" s="300">
        <v>1473.9459580507726</v>
      </c>
      <c r="W194" s="301">
        <v>1533.6668406548154</v>
      </c>
      <c r="X194" s="300">
        <v>1844.7777672137449</v>
      </c>
      <c r="Y194" s="300">
        <v>1964.3396981744431</v>
      </c>
      <c r="Z194" s="300">
        <v>2069.441977020309</v>
      </c>
      <c r="AA194" s="300">
        <v>1986.0312007911805</v>
      </c>
      <c r="AB194" s="302">
        <v>2352.9281013959662</v>
      </c>
      <c r="AC194" s="302">
        <v>2222.7082401631487</v>
      </c>
      <c r="AD194" s="302">
        <v>2172.6486115373873</v>
      </c>
      <c r="AE194" s="302">
        <v>2150.4333750931855</v>
      </c>
      <c r="AF194" s="302">
        <v>2083.8462139602079</v>
      </c>
      <c r="AG194" s="302">
        <v>2960.6544595136493</v>
      </c>
      <c r="AH194" s="348">
        <v>2918.4735776323591</v>
      </c>
      <c r="AI194" s="348">
        <v>2229.3107673656896</v>
      </c>
      <c r="AJ194" s="289"/>
      <c r="AK194" s="199"/>
      <c r="AM194" s="11"/>
      <c r="AN194" s="15"/>
      <c r="AO194" s="11"/>
      <c r="AP194" s="11"/>
    </row>
    <row r="195" spans="3:42" outlineLevel="2" x14ac:dyDescent="0.2">
      <c r="C195" s="119">
        <v>2</v>
      </c>
      <c r="D195" s="119" t="s">
        <v>218</v>
      </c>
      <c r="F195" s="767" t="s">
        <v>55</v>
      </c>
      <c r="H195" s="797" t="s">
        <v>10</v>
      </c>
      <c r="I195" s="234" t="s">
        <v>617</v>
      </c>
      <c r="K195" s="164"/>
      <c r="Q195" s="135" t="s">
        <v>110</v>
      </c>
      <c r="R195" s="314">
        <v>0</v>
      </c>
      <c r="S195" s="315">
        <v>0</v>
      </c>
      <c r="T195" s="315">
        <v>0</v>
      </c>
      <c r="U195" s="315">
        <v>46.998157215679079</v>
      </c>
      <c r="V195" s="315">
        <v>48.668183339883193</v>
      </c>
      <c r="W195" s="316">
        <v>50.031625001435629</v>
      </c>
      <c r="X195" s="315">
        <v>52.59662052450183</v>
      </c>
      <c r="Y195" s="315">
        <v>53.800332860207085</v>
      </c>
      <c r="Z195" s="315">
        <v>54.942327530679769</v>
      </c>
      <c r="AA195" s="315">
        <v>56.040649993682337</v>
      </c>
      <c r="AB195" s="5">
        <v>57.160958779605487</v>
      </c>
      <c r="AC195" s="5">
        <v>58.303694767134168</v>
      </c>
      <c r="AD195" s="5">
        <v>59.469307694358257</v>
      </c>
      <c r="AE195" s="5">
        <v>60.658256337265378</v>
      </c>
      <c r="AF195" s="5">
        <v>61.871008691841233</v>
      </c>
      <c r="AG195" s="5">
        <v>63.108042159850868</v>
      </c>
      <c r="AH195" s="350">
        <v>64.369843738375238</v>
      </c>
      <c r="AI195" s="350">
        <v>65.656910213179827</v>
      </c>
      <c r="AK195" s="199"/>
      <c r="AM195" s="11"/>
      <c r="AN195" s="15"/>
      <c r="AO195" s="11"/>
      <c r="AP195" s="11"/>
    </row>
    <row r="196" spans="3:42" outlineLevel="2" x14ac:dyDescent="0.2">
      <c r="C196" s="119">
        <v>2</v>
      </c>
      <c r="D196" s="119" t="s">
        <v>218</v>
      </c>
      <c r="F196" s="783" t="s">
        <v>57</v>
      </c>
      <c r="G196" s="83"/>
      <c r="H196" s="798" t="s">
        <v>10</v>
      </c>
      <c r="I196" s="240" t="s">
        <v>617</v>
      </c>
      <c r="J196" s="83"/>
      <c r="K196" s="736"/>
      <c r="L196" s="83"/>
      <c r="M196" s="83"/>
      <c r="N196" s="83"/>
      <c r="O196" s="83"/>
      <c r="P196" s="83"/>
      <c r="Q196" s="143" t="s">
        <v>110</v>
      </c>
      <c r="R196" s="304">
        <v>0</v>
      </c>
      <c r="S196" s="305">
        <v>0</v>
      </c>
      <c r="T196" s="305">
        <v>0</v>
      </c>
      <c r="U196" s="305">
        <v>105.61860264971621</v>
      </c>
      <c r="V196" s="305">
        <v>109.35852697587268</v>
      </c>
      <c r="W196" s="306">
        <v>112.41621684544002</v>
      </c>
      <c r="X196" s="305">
        <v>115.49063312702548</v>
      </c>
      <c r="Y196" s="305">
        <v>118.27825319706842</v>
      </c>
      <c r="Z196" s="305">
        <v>120.77718180055487</v>
      </c>
      <c r="AA196" s="305">
        <v>123.17496627459818</v>
      </c>
      <c r="AB196" s="307">
        <v>125.6203539786973</v>
      </c>
      <c r="AC196" s="307">
        <v>128.11428998231239</v>
      </c>
      <c r="AD196" s="307">
        <v>130.65773811746246</v>
      </c>
      <c r="AE196" s="307">
        <v>133.25168135122115</v>
      </c>
      <c r="AF196" s="307">
        <v>135.89712216560795</v>
      </c>
      <c r="AG196" s="307">
        <v>138.59508294502112</v>
      </c>
      <c r="AH196" s="362">
        <v>141.34660637136284</v>
      </c>
      <c r="AI196" s="362">
        <v>144.15275582700849</v>
      </c>
      <c r="AK196" s="199"/>
      <c r="AM196" s="11"/>
      <c r="AN196" s="15"/>
      <c r="AO196" s="11"/>
      <c r="AP196" s="11"/>
    </row>
    <row r="197" spans="3:42" outlineLevel="2" x14ac:dyDescent="0.2">
      <c r="C197" s="119">
        <v>2</v>
      </c>
      <c r="D197" s="119" t="s">
        <v>218</v>
      </c>
      <c r="F197" s="802" t="s">
        <v>618</v>
      </c>
      <c r="R197" s="800">
        <v>0</v>
      </c>
      <c r="S197" s="800">
        <v>0</v>
      </c>
      <c r="T197" s="800">
        <v>0</v>
      </c>
      <c r="U197" s="800">
        <v>1519.5741800233338</v>
      </c>
      <c r="V197" s="800">
        <v>1631.9726683665285</v>
      </c>
      <c r="W197" s="800">
        <v>1696.114682501691</v>
      </c>
      <c r="X197" s="800">
        <v>2012.8650208652721</v>
      </c>
      <c r="Y197" s="800">
        <v>2136.4182842317186</v>
      </c>
      <c r="Z197" s="800">
        <v>2245.1614863515438</v>
      </c>
      <c r="AA197" s="800">
        <v>2165.2468170594611</v>
      </c>
      <c r="AB197" s="800">
        <v>2535.7094141542693</v>
      </c>
      <c r="AC197" s="800">
        <v>2409.1262249125953</v>
      </c>
      <c r="AD197" s="800">
        <v>2362.7756573492079</v>
      </c>
      <c r="AE197" s="800">
        <v>2344.343312781672</v>
      </c>
      <c r="AF197" s="800">
        <v>2281.6143448176572</v>
      </c>
      <c r="AG197" s="800">
        <v>3162.3575846185213</v>
      </c>
      <c r="AH197" s="800">
        <v>3124.1900277420968</v>
      </c>
      <c r="AI197" s="800">
        <v>2439.120433405878</v>
      </c>
      <c r="AK197" s="199"/>
      <c r="AM197" s="11"/>
      <c r="AN197" s="15"/>
      <c r="AO197" s="11"/>
      <c r="AP197" s="11"/>
    </row>
    <row r="198" spans="3:42" outlineLevel="2" x14ac:dyDescent="0.2">
      <c r="C198" s="119">
        <v>2</v>
      </c>
      <c r="D198" s="119" t="s">
        <v>218</v>
      </c>
      <c r="R198" s="5"/>
      <c r="S198" s="5"/>
      <c r="T198" s="5"/>
      <c r="U198" s="5"/>
      <c r="V198" s="5"/>
      <c r="W198" s="5"/>
      <c r="X198" s="5"/>
      <c r="Y198" s="5"/>
      <c r="AK198" s="199"/>
      <c r="AM198" s="11"/>
      <c r="AN198" s="15"/>
      <c r="AO198" s="11"/>
      <c r="AP198" s="11"/>
    </row>
    <row r="199" spans="3:42" outlineLevel="2" x14ac:dyDescent="0.2">
      <c r="C199" s="119">
        <v>2</v>
      </c>
      <c r="D199" s="119" t="s">
        <v>218</v>
      </c>
      <c r="F199" s="789" t="s">
        <v>619</v>
      </c>
      <c r="G199" s="790"/>
      <c r="H199" s="803"/>
      <c r="I199" s="790"/>
      <c r="J199" s="790"/>
      <c r="K199" s="792"/>
      <c r="L199" s="789"/>
      <c r="M199" s="789"/>
      <c r="N199" s="789"/>
      <c r="O199" s="789"/>
      <c r="P199" s="789"/>
      <c r="Q199" s="792"/>
      <c r="R199" s="793"/>
      <c r="S199" s="793"/>
      <c r="T199" s="793"/>
      <c r="U199" s="793"/>
      <c r="V199" s="793"/>
      <c r="W199" s="793"/>
      <c r="X199" s="793"/>
      <c r="Y199" s="793"/>
      <c r="Z199" s="793"/>
      <c r="AA199" s="793"/>
      <c r="AB199" s="793"/>
      <c r="AC199" s="793"/>
      <c r="AD199" s="793"/>
      <c r="AE199" s="793"/>
      <c r="AF199" s="793"/>
      <c r="AG199" s="793"/>
      <c r="AH199" s="789"/>
      <c r="AI199" s="789"/>
      <c r="AK199" s="199"/>
      <c r="AM199" s="11"/>
      <c r="AN199" s="15"/>
      <c r="AO199" s="11"/>
      <c r="AP199" s="11"/>
    </row>
    <row r="200" spans="3:42" outlineLevel="2" x14ac:dyDescent="0.2">
      <c r="C200" s="119">
        <v>2</v>
      </c>
      <c r="D200" s="119" t="s">
        <v>218</v>
      </c>
      <c r="F200" t="s">
        <v>620</v>
      </c>
      <c r="AK200" s="199"/>
      <c r="AM200" s="11"/>
      <c r="AN200" s="15"/>
      <c r="AO200" s="11"/>
      <c r="AP200" s="11"/>
    </row>
    <row r="201" spans="3:42" outlineLevel="2" x14ac:dyDescent="0.2">
      <c r="C201" s="119">
        <v>2</v>
      </c>
      <c r="D201" s="119" t="s">
        <v>218</v>
      </c>
      <c r="F201" s="761" t="s">
        <v>48</v>
      </c>
      <c r="G201" s="75"/>
      <c r="H201" s="796" t="s">
        <v>10</v>
      </c>
      <c r="I201" s="801"/>
      <c r="J201" s="75"/>
      <c r="K201" s="741"/>
      <c r="L201" s="75"/>
      <c r="M201" s="75"/>
      <c r="N201" s="75"/>
      <c r="O201" s="75"/>
      <c r="P201" s="75"/>
      <c r="Q201" s="128" t="s">
        <v>536</v>
      </c>
      <c r="R201" s="804">
        <v>0</v>
      </c>
      <c r="S201" s="805">
        <v>0</v>
      </c>
      <c r="T201" s="805">
        <v>0</v>
      </c>
      <c r="U201" s="805">
        <v>41.72641697673803</v>
      </c>
      <c r="V201" s="805">
        <v>44.992245361745177</v>
      </c>
      <c r="W201" s="806">
        <v>46.815227126215348</v>
      </c>
      <c r="X201" s="805">
        <v>56.311897656097194</v>
      </c>
      <c r="Y201" s="805">
        <v>59.961529248304096</v>
      </c>
      <c r="Z201" s="805">
        <v>63.169779518324418</v>
      </c>
      <c r="AA201" s="805">
        <v>60.623663027813784</v>
      </c>
      <c r="AB201" s="805">
        <v>71.823202118313958</v>
      </c>
      <c r="AC201" s="805">
        <v>67.848236879216969</v>
      </c>
      <c r="AD201" s="805">
        <v>66.320165187343903</v>
      </c>
      <c r="AE201" s="805">
        <v>65.642044416763866</v>
      </c>
      <c r="AF201" s="805">
        <v>63.609469290604615</v>
      </c>
      <c r="AG201" s="805">
        <v>90.374067750721849</v>
      </c>
      <c r="AH201" s="808">
        <v>89.086495043722763</v>
      </c>
      <c r="AI201" s="808">
        <v>68.049779223616866</v>
      </c>
      <c r="AJ201" s="289"/>
      <c r="AK201" s="199"/>
      <c r="AM201" s="11"/>
      <c r="AN201" s="15"/>
      <c r="AO201" s="11"/>
      <c r="AP201" s="11"/>
    </row>
    <row r="202" spans="3:42" outlineLevel="2" x14ac:dyDescent="0.2">
      <c r="C202" s="119">
        <v>2</v>
      </c>
      <c r="D202" s="119" t="s">
        <v>218</v>
      </c>
      <c r="F202" s="767" t="s">
        <v>55</v>
      </c>
      <c r="H202" s="797" t="s">
        <v>10</v>
      </c>
      <c r="K202" s="164"/>
      <c r="Q202" s="135" t="s">
        <v>536</v>
      </c>
      <c r="R202" s="809">
        <v>0</v>
      </c>
      <c r="S202" s="810">
        <v>0</v>
      </c>
      <c r="T202" s="810">
        <v>0</v>
      </c>
      <c r="U202" s="810">
        <v>8.2801545482168919</v>
      </c>
      <c r="V202" s="810">
        <v>8.5743804333832259</v>
      </c>
      <c r="W202" s="811">
        <v>8.8145921426067009</v>
      </c>
      <c r="X202" s="810">
        <v>9.2664941022730503</v>
      </c>
      <c r="Y202" s="810">
        <v>9.4785646335812341</v>
      </c>
      <c r="Z202" s="810">
        <v>9.6797617214023539</v>
      </c>
      <c r="AA202" s="810">
        <v>9.8732646218608764</v>
      </c>
      <c r="AB202" s="810">
        <v>10.070641081678204</v>
      </c>
      <c r="AC202" s="810">
        <v>10.271968775041255</v>
      </c>
      <c r="AD202" s="810">
        <v>10.477326936990531</v>
      </c>
      <c r="AE202" s="810">
        <v>10.68679639486705</v>
      </c>
      <c r="AF202" s="810">
        <v>10.900459600394862</v>
      </c>
      <c r="AG202" s="810">
        <v>11.118400662412062</v>
      </c>
      <c r="AH202" s="812">
        <v>11.340705380263431</v>
      </c>
      <c r="AI202" s="812">
        <v>11.567461277868187</v>
      </c>
      <c r="AK202" s="199"/>
      <c r="AM202" s="11"/>
      <c r="AN202" s="15"/>
      <c r="AO202" s="11"/>
      <c r="AP202" s="11"/>
    </row>
    <row r="203" spans="3:42" outlineLevel="2" x14ac:dyDescent="0.2">
      <c r="C203" s="119">
        <v>2</v>
      </c>
      <c r="D203" s="119" t="s">
        <v>218</v>
      </c>
      <c r="F203" s="783" t="s">
        <v>57</v>
      </c>
      <c r="G203" s="83"/>
      <c r="H203" s="798" t="s">
        <v>10</v>
      </c>
      <c r="I203" s="799"/>
      <c r="J203" s="83"/>
      <c r="K203" s="736"/>
      <c r="L203" s="83"/>
      <c r="M203" s="83"/>
      <c r="N203" s="83"/>
      <c r="O203" s="83"/>
      <c r="P203" s="83"/>
      <c r="Q203" s="143" t="s">
        <v>536</v>
      </c>
      <c r="R203" s="813">
        <v>0</v>
      </c>
      <c r="S203" s="814">
        <v>0</v>
      </c>
      <c r="T203" s="814">
        <v>0</v>
      </c>
      <c r="U203" s="814">
        <v>6.872905657695064</v>
      </c>
      <c r="V203" s="814">
        <v>7.1162732692306934</v>
      </c>
      <c r="W203" s="815">
        <v>7.3152459262892524</v>
      </c>
      <c r="X203" s="814">
        <v>7.5153070189918019</v>
      </c>
      <c r="Y203" s="814">
        <v>7.6967054589469619</v>
      </c>
      <c r="Z203" s="814">
        <v>7.8593179164705536</v>
      </c>
      <c r="AA203" s="814">
        <v>8.0153486351521916</v>
      </c>
      <c r="AB203" s="814">
        <v>8.1744770326609224</v>
      </c>
      <c r="AC203" s="814">
        <v>8.3367646073793864</v>
      </c>
      <c r="AD203" s="814">
        <v>8.5022740786237865</v>
      </c>
      <c r="AE203" s="814">
        <v>8.6710694108832573</v>
      </c>
      <c r="AF203" s="814">
        <v>8.8432158385404822</v>
      </c>
      <c r="AG203" s="814">
        <v>9.0187798910830566</v>
      </c>
      <c r="AH203" s="816">
        <v>9.1978294188154255</v>
      </c>
      <c r="AI203" s="816">
        <v>9.3804336190812467</v>
      </c>
      <c r="AK203" s="199"/>
      <c r="AM203" s="11"/>
      <c r="AN203" s="15"/>
      <c r="AO203" s="11"/>
      <c r="AP203" s="11"/>
    </row>
    <row r="204" spans="3:42" outlineLevel="2" x14ac:dyDescent="0.2">
      <c r="C204" s="119">
        <v>2</v>
      </c>
      <c r="D204" s="119" t="s">
        <v>218</v>
      </c>
      <c r="H204" s="798"/>
      <c r="AK204" s="199"/>
      <c r="AM204" s="11"/>
      <c r="AN204" s="15"/>
      <c r="AO204" s="11"/>
      <c r="AP204" s="11"/>
    </row>
    <row r="205" spans="3:42" outlineLevel="2" x14ac:dyDescent="0.2">
      <c r="C205" s="119">
        <v>2</v>
      </c>
      <c r="D205" s="119" t="s">
        <v>218</v>
      </c>
      <c r="F205" s="789" t="s">
        <v>621</v>
      </c>
      <c r="G205" s="790"/>
      <c r="H205" s="803"/>
      <c r="I205" s="790"/>
      <c r="J205" s="790"/>
      <c r="K205" s="792"/>
      <c r="L205" s="789"/>
      <c r="M205" s="789"/>
      <c r="N205" s="789"/>
      <c r="O205" s="789"/>
      <c r="P205" s="789"/>
      <c r="Q205" s="792"/>
      <c r="R205" s="793"/>
      <c r="S205" s="793"/>
      <c r="T205" s="793"/>
      <c r="U205" s="793"/>
      <c r="V205" s="793"/>
      <c r="W205" s="793"/>
      <c r="X205" s="793"/>
      <c r="Y205" s="793"/>
      <c r="Z205" s="793"/>
      <c r="AA205" s="793"/>
      <c r="AB205" s="793"/>
      <c r="AC205" s="793"/>
      <c r="AD205" s="793"/>
      <c r="AE205" s="793"/>
      <c r="AF205" s="793"/>
      <c r="AG205" s="793"/>
      <c r="AH205" s="789"/>
      <c r="AI205" s="789"/>
      <c r="AK205" s="199"/>
      <c r="AM205" s="11"/>
      <c r="AN205" s="15"/>
      <c r="AO205" s="11"/>
      <c r="AP205" s="11"/>
    </row>
    <row r="206" spans="3:42" outlineLevel="2" x14ac:dyDescent="0.2">
      <c r="C206" s="119">
        <v>2</v>
      </c>
      <c r="D206" s="119" t="s">
        <v>218</v>
      </c>
      <c r="F206" s="794" t="s">
        <v>518</v>
      </c>
      <c r="AK206" s="199"/>
      <c r="AM206" s="11"/>
      <c r="AN206" s="15"/>
      <c r="AO206" s="11"/>
      <c r="AP206" s="11"/>
    </row>
    <row r="207" spans="3:42" outlineLevel="2" x14ac:dyDescent="0.2">
      <c r="C207" s="119">
        <v>2</v>
      </c>
      <c r="D207" s="119" t="s">
        <v>218</v>
      </c>
      <c r="F207" s="761" t="s">
        <v>48</v>
      </c>
      <c r="G207" s="75"/>
      <c r="H207" s="796" t="s">
        <v>10</v>
      </c>
      <c r="I207" s="228" t="s">
        <v>518</v>
      </c>
      <c r="J207" s="75"/>
      <c r="K207" s="741"/>
      <c r="L207" s="75"/>
      <c r="M207" s="75"/>
      <c r="N207" s="75"/>
      <c r="O207" s="75"/>
      <c r="P207" s="75"/>
      <c r="Q207" s="128" t="s">
        <v>536</v>
      </c>
      <c r="R207" s="299">
        <v>0</v>
      </c>
      <c r="S207" s="300">
        <v>0</v>
      </c>
      <c r="T207" s="300">
        <v>0</v>
      </c>
      <c r="U207" s="300">
        <v>0</v>
      </c>
      <c r="V207" s="300">
        <v>0</v>
      </c>
      <c r="W207" s="301">
        <v>0</v>
      </c>
      <c r="X207" s="300">
        <v>0</v>
      </c>
      <c r="Y207" s="300">
        <v>0</v>
      </c>
      <c r="Z207" s="300">
        <v>0</v>
      </c>
      <c r="AA207" s="300">
        <v>0</v>
      </c>
      <c r="AB207" s="302">
        <v>0</v>
      </c>
      <c r="AC207" s="302">
        <v>0</v>
      </c>
      <c r="AD207" s="302">
        <v>0</v>
      </c>
      <c r="AE207" s="302">
        <v>0</v>
      </c>
      <c r="AF207" s="302">
        <v>0</v>
      </c>
      <c r="AG207" s="302">
        <v>0</v>
      </c>
      <c r="AH207" s="348">
        <v>0</v>
      </c>
      <c r="AI207" s="348">
        <v>0</v>
      </c>
      <c r="AK207" s="199"/>
      <c r="AM207" s="11"/>
      <c r="AN207" s="15"/>
      <c r="AO207" s="11"/>
      <c r="AP207" s="11"/>
    </row>
    <row r="208" spans="3:42" outlineLevel="2" x14ac:dyDescent="0.2">
      <c r="C208" s="119">
        <v>2</v>
      </c>
      <c r="D208" s="119" t="s">
        <v>218</v>
      </c>
      <c r="F208" s="783" t="s">
        <v>55</v>
      </c>
      <c r="G208" s="83"/>
      <c r="H208" s="798" t="s">
        <v>10</v>
      </c>
      <c r="I208" s="240" t="s">
        <v>518</v>
      </c>
      <c r="J208" s="83"/>
      <c r="K208" s="736"/>
      <c r="L208" s="83"/>
      <c r="M208" s="83"/>
      <c r="N208" s="83"/>
      <c r="O208" s="83"/>
      <c r="P208" s="83"/>
      <c r="Q208" s="143" t="s">
        <v>536</v>
      </c>
      <c r="R208" s="304">
        <v>0</v>
      </c>
      <c r="S208" s="305">
        <v>0</v>
      </c>
      <c r="T208" s="305">
        <v>0</v>
      </c>
      <c r="U208" s="305">
        <v>0</v>
      </c>
      <c r="V208" s="305">
        <v>0</v>
      </c>
      <c r="W208" s="306">
        <v>0</v>
      </c>
      <c r="X208" s="305">
        <v>0.56954916569459391</v>
      </c>
      <c r="Y208" s="305">
        <v>0.58532052550526059</v>
      </c>
      <c r="Z208" s="305">
        <v>0.60152860931669749</v>
      </c>
      <c r="AA208" s="305">
        <v>0.61818551043316872</v>
      </c>
      <c r="AB208" s="307">
        <v>0.63428521825993911</v>
      </c>
      <c r="AC208" s="307">
        <v>0.65080421865784377</v>
      </c>
      <c r="AD208" s="307">
        <v>0.66775343146854038</v>
      </c>
      <c r="AE208" s="307">
        <v>0.68514406092446822</v>
      </c>
      <c r="AF208" s="307">
        <v>0.702987603055376</v>
      </c>
      <c r="AG208" s="307">
        <v>0.72129585328774182</v>
      </c>
      <c r="AH208" s="362">
        <v>0.72129585328774182</v>
      </c>
      <c r="AI208" s="362">
        <v>0.72129585328774182</v>
      </c>
      <c r="AK208" s="199"/>
      <c r="AM208" s="11"/>
      <c r="AN208" s="15"/>
      <c r="AO208" s="11"/>
      <c r="AP208" s="11"/>
    </row>
    <row r="209" spans="3:42" outlineLevel="2" x14ac:dyDescent="0.2">
      <c r="C209" s="119">
        <v>2</v>
      </c>
      <c r="D209" s="119" t="s">
        <v>218</v>
      </c>
      <c r="F209" s="40" t="s">
        <v>622</v>
      </c>
      <c r="AK209" s="199"/>
      <c r="AM209" s="11"/>
      <c r="AN209" s="15"/>
      <c r="AO209" s="11"/>
      <c r="AP209" s="11"/>
    </row>
    <row r="210" spans="3:42" outlineLevel="2" x14ac:dyDescent="0.2">
      <c r="C210" s="119">
        <v>2</v>
      </c>
      <c r="D210" s="119" t="s">
        <v>218</v>
      </c>
      <c r="F210" s="761" t="s">
        <v>48</v>
      </c>
      <c r="G210" s="75"/>
      <c r="H210" s="796" t="s">
        <v>623</v>
      </c>
      <c r="I210" s="801"/>
      <c r="J210" s="75"/>
      <c r="K210" s="741"/>
      <c r="L210" s="75"/>
      <c r="M210" s="75"/>
      <c r="N210" s="75"/>
      <c r="O210" s="75"/>
      <c r="P210" s="75"/>
      <c r="Q210" s="128" t="s">
        <v>536</v>
      </c>
      <c r="R210" s="804">
        <v>0</v>
      </c>
      <c r="S210" s="805">
        <v>0</v>
      </c>
      <c r="T210" s="805">
        <v>0</v>
      </c>
      <c r="U210" s="805">
        <v>41.72641697673803</v>
      </c>
      <c r="V210" s="805">
        <v>44.992245361745177</v>
      </c>
      <c r="W210" s="806">
        <v>46.815227126215348</v>
      </c>
      <c r="X210" s="805">
        <v>56.311897656097194</v>
      </c>
      <c r="Y210" s="805">
        <v>59.961529248304096</v>
      </c>
      <c r="Z210" s="805">
        <v>63.169779518324418</v>
      </c>
      <c r="AA210" s="805">
        <v>60.623663027813784</v>
      </c>
      <c r="AB210" s="805">
        <v>71.823202118313958</v>
      </c>
      <c r="AC210" s="805">
        <v>67.848236879216969</v>
      </c>
      <c r="AD210" s="805">
        <v>66.320165187343903</v>
      </c>
      <c r="AE210" s="805">
        <v>65.642044416763866</v>
      </c>
      <c r="AF210" s="805">
        <v>63.609469290604615</v>
      </c>
      <c r="AG210" s="805">
        <v>90.374067750721849</v>
      </c>
      <c r="AH210" s="808">
        <v>89.086495043722763</v>
      </c>
      <c r="AI210" s="808">
        <v>68.049779223616866</v>
      </c>
      <c r="AK210" s="199"/>
      <c r="AM210" s="11"/>
      <c r="AN210" s="15"/>
      <c r="AO210" s="11"/>
      <c r="AP210" s="11"/>
    </row>
    <row r="211" spans="3:42" outlineLevel="2" x14ac:dyDescent="0.2">
      <c r="C211" s="119">
        <v>2</v>
      </c>
      <c r="D211" s="119" t="s">
        <v>218</v>
      </c>
      <c r="F211" s="767" t="s">
        <v>55</v>
      </c>
      <c r="H211" s="797" t="s">
        <v>623</v>
      </c>
      <c r="K211" s="164"/>
      <c r="Q211" s="135" t="s">
        <v>536</v>
      </c>
      <c r="R211" s="809">
        <v>0</v>
      </c>
      <c r="S211" s="810">
        <v>0</v>
      </c>
      <c r="T211" s="810">
        <v>0</v>
      </c>
      <c r="U211" s="810">
        <v>8.2801545482168919</v>
      </c>
      <c r="V211" s="810">
        <v>8.5743804333832259</v>
      </c>
      <c r="W211" s="811">
        <v>8.8145921426067009</v>
      </c>
      <c r="X211" s="810">
        <v>9.8360432679676446</v>
      </c>
      <c r="Y211" s="810">
        <v>10.063885159086494</v>
      </c>
      <c r="Z211" s="810">
        <v>10.281290330719051</v>
      </c>
      <c r="AA211" s="810">
        <v>10.491450132294045</v>
      </c>
      <c r="AB211" s="810">
        <v>10.704926299938142</v>
      </c>
      <c r="AC211" s="810">
        <v>10.922772993699098</v>
      </c>
      <c r="AD211" s="810">
        <v>11.145080368459071</v>
      </c>
      <c r="AE211" s="810">
        <v>11.371940455791519</v>
      </c>
      <c r="AF211" s="810">
        <v>11.603447203450239</v>
      </c>
      <c r="AG211" s="810">
        <v>11.839696515699805</v>
      </c>
      <c r="AH211" s="812">
        <v>12.062001233551173</v>
      </c>
      <c r="AI211" s="812">
        <v>12.288757131155929</v>
      </c>
      <c r="AK211" s="199"/>
      <c r="AM211" s="11"/>
      <c r="AN211" s="15"/>
      <c r="AO211" s="11"/>
      <c r="AP211" s="11"/>
    </row>
    <row r="212" spans="3:42" outlineLevel="2" x14ac:dyDescent="0.2">
      <c r="C212" s="119">
        <v>2</v>
      </c>
      <c r="D212" s="119" t="s">
        <v>218</v>
      </c>
      <c r="F212" s="783" t="s">
        <v>57</v>
      </c>
      <c r="G212" s="83"/>
      <c r="H212" s="798" t="s">
        <v>623</v>
      </c>
      <c r="I212" s="799"/>
      <c r="J212" s="83"/>
      <c r="K212" s="736"/>
      <c r="L212" s="83"/>
      <c r="M212" s="83"/>
      <c r="N212" s="83"/>
      <c r="O212" s="83"/>
      <c r="P212" s="83"/>
      <c r="Q212" s="143" t="s">
        <v>536</v>
      </c>
      <c r="R212" s="813">
        <v>0</v>
      </c>
      <c r="S212" s="814">
        <v>0</v>
      </c>
      <c r="T212" s="814">
        <v>0</v>
      </c>
      <c r="U212" s="814">
        <v>6.872905657695064</v>
      </c>
      <c r="V212" s="814">
        <v>7.1162732692306934</v>
      </c>
      <c r="W212" s="815">
        <v>7.3152459262892524</v>
      </c>
      <c r="X212" s="814">
        <v>7.5153070189918019</v>
      </c>
      <c r="Y212" s="814">
        <v>7.6967054589469619</v>
      </c>
      <c r="Z212" s="814">
        <v>7.8593179164705536</v>
      </c>
      <c r="AA212" s="814">
        <v>8.0153486351521916</v>
      </c>
      <c r="AB212" s="814">
        <v>8.1744770326609224</v>
      </c>
      <c r="AC212" s="814">
        <v>8.3367646073793864</v>
      </c>
      <c r="AD212" s="814">
        <v>8.5022740786237865</v>
      </c>
      <c r="AE212" s="814">
        <v>8.6710694108832573</v>
      </c>
      <c r="AF212" s="814">
        <v>8.8432158385404822</v>
      </c>
      <c r="AG212" s="814">
        <v>9.0187798910830566</v>
      </c>
      <c r="AH212" s="816">
        <v>9.1978294188154255</v>
      </c>
      <c r="AI212" s="816">
        <v>9.3804336190812467</v>
      </c>
      <c r="AK212" s="199"/>
      <c r="AM212" s="11"/>
      <c r="AN212" s="15"/>
      <c r="AO212" s="11"/>
      <c r="AP212" s="11"/>
    </row>
    <row r="213" spans="3:42" outlineLevel="2" x14ac:dyDescent="0.2">
      <c r="C213" s="119">
        <v>2</v>
      </c>
      <c r="D213" s="119" t="s">
        <v>218</v>
      </c>
      <c r="AK213" s="199"/>
      <c r="AM213" s="11"/>
      <c r="AN213" s="15"/>
      <c r="AO213" s="11"/>
      <c r="AP213" s="11"/>
    </row>
    <row r="214" spans="3:42" outlineLevel="1" x14ac:dyDescent="0.2">
      <c r="C214" s="119">
        <v>2</v>
      </c>
      <c r="D214" s="119" t="s">
        <v>218</v>
      </c>
      <c r="F214" s="121" t="s">
        <v>624</v>
      </c>
      <c r="G214" s="756"/>
      <c r="H214" s="757"/>
      <c r="I214" s="788"/>
      <c r="J214" s="756"/>
      <c r="K214" s="758"/>
      <c r="L214" s="759"/>
      <c r="M214" s="759"/>
      <c r="N214" s="759"/>
      <c r="O214" s="759"/>
      <c r="P214" s="759"/>
      <c r="Q214" s="758"/>
      <c r="R214" s="760"/>
      <c r="S214" s="760"/>
      <c r="T214" s="760"/>
      <c r="U214" s="760"/>
      <c r="V214" s="760"/>
      <c r="W214" s="760"/>
      <c r="X214" s="760"/>
      <c r="Y214" s="760"/>
      <c r="Z214" s="760"/>
      <c r="AA214" s="760"/>
      <c r="AB214" s="760"/>
      <c r="AC214" s="760"/>
      <c r="AD214" s="760"/>
      <c r="AE214" s="760"/>
      <c r="AF214" s="760"/>
      <c r="AG214" s="760"/>
      <c r="AH214" s="759"/>
      <c r="AI214" s="759"/>
      <c r="AK214" s="199"/>
      <c r="AM214" s="11"/>
      <c r="AN214" s="15"/>
      <c r="AO214" s="11"/>
      <c r="AP214" s="11"/>
    </row>
    <row r="215" spans="3:42" outlineLevel="2" x14ac:dyDescent="0.2">
      <c r="C215" s="119">
        <v>2</v>
      </c>
      <c r="D215" s="119" t="s">
        <v>218</v>
      </c>
      <c r="F215" s="789" t="s">
        <v>625</v>
      </c>
      <c r="G215" s="790"/>
      <c r="H215" s="803"/>
      <c r="I215" s="791"/>
      <c r="J215" s="790"/>
      <c r="K215" s="792"/>
      <c r="L215" s="789"/>
      <c r="M215" s="789"/>
      <c r="N215" s="789"/>
      <c r="O215" s="789"/>
      <c r="P215" s="789"/>
      <c r="Q215" s="792"/>
      <c r="R215" s="793"/>
      <c r="S215" s="793"/>
      <c r="T215" s="793"/>
      <c r="U215" s="793"/>
      <c r="V215" s="793"/>
      <c r="W215" s="793"/>
      <c r="X215" s="793"/>
      <c r="Y215" s="793"/>
      <c r="Z215" s="793"/>
      <c r="AA215" s="793"/>
      <c r="AB215" s="793"/>
      <c r="AC215" s="793"/>
      <c r="AD215" s="793"/>
      <c r="AE215" s="793"/>
      <c r="AF215" s="793"/>
      <c r="AG215" s="793"/>
      <c r="AH215" s="789"/>
      <c r="AI215" s="789"/>
      <c r="AK215" s="199"/>
      <c r="AM215" s="11"/>
      <c r="AN215" s="15"/>
      <c r="AO215" s="11"/>
      <c r="AP215" s="11"/>
    </row>
    <row r="216" spans="3:42" outlineLevel="2" x14ac:dyDescent="0.2">
      <c r="C216" s="119">
        <v>2</v>
      </c>
      <c r="D216" s="119" t="s">
        <v>218</v>
      </c>
      <c r="F216" s="794" t="s">
        <v>610</v>
      </c>
      <c r="H216" s="795"/>
      <c r="AK216" s="199"/>
      <c r="AM216" s="11"/>
      <c r="AN216" s="15"/>
      <c r="AO216" s="11"/>
      <c r="AP216" s="11"/>
    </row>
    <row r="217" spans="3:42" outlineLevel="2" x14ac:dyDescent="0.2">
      <c r="C217" s="119">
        <v>2</v>
      </c>
      <c r="D217" s="119" t="s">
        <v>218</v>
      </c>
      <c r="F217" s="761" t="s">
        <v>62</v>
      </c>
      <c r="G217" s="75"/>
      <c r="H217" s="796" t="s">
        <v>11</v>
      </c>
      <c r="I217" s="796" t="s">
        <v>611</v>
      </c>
      <c r="J217" s="75"/>
      <c r="K217" s="741"/>
      <c r="L217" s="75"/>
      <c r="M217" s="75"/>
      <c r="N217" s="75"/>
      <c r="O217" s="75"/>
      <c r="P217" s="75"/>
      <c r="Q217" s="128" t="s">
        <v>110</v>
      </c>
      <c r="R217" s="299">
        <v>0</v>
      </c>
      <c r="S217" s="300">
        <v>0</v>
      </c>
      <c r="T217" s="300">
        <v>0</v>
      </c>
      <c r="U217" s="300">
        <v>0</v>
      </c>
      <c r="V217" s="300">
        <v>0</v>
      </c>
      <c r="W217" s="301">
        <v>51.463552790076648</v>
      </c>
      <c r="X217" s="300">
        <v>226.08775552244609</v>
      </c>
      <c r="Y217" s="300">
        <v>278.27323410542976</v>
      </c>
      <c r="Z217" s="300">
        <v>296.95235923687801</v>
      </c>
      <c r="AA217" s="300">
        <v>301.1167857709608</v>
      </c>
      <c r="AB217" s="302">
        <v>305.94209872665783</v>
      </c>
      <c r="AC217" s="302">
        <v>450.800570794583</v>
      </c>
      <c r="AD217" s="302">
        <v>447.40815935910268</v>
      </c>
      <c r="AE217" s="302">
        <v>446.02794150173571</v>
      </c>
      <c r="AF217" s="302">
        <v>440.71222157367799</v>
      </c>
      <c r="AG217" s="302">
        <v>435.95106329128737</v>
      </c>
      <c r="AH217" s="348">
        <v>433.6693529826577</v>
      </c>
      <c r="AI217" s="348">
        <v>444.25673703509125</v>
      </c>
      <c r="AK217" s="199"/>
      <c r="AM217" s="11"/>
      <c r="AN217" s="15"/>
      <c r="AO217" s="11"/>
      <c r="AP217" s="11"/>
    </row>
    <row r="218" spans="3:42" outlineLevel="2" x14ac:dyDescent="0.2">
      <c r="C218" s="119">
        <v>2</v>
      </c>
      <c r="D218" s="119" t="s">
        <v>218</v>
      </c>
      <c r="F218" s="767" t="s">
        <v>188</v>
      </c>
      <c r="H218" s="797" t="s">
        <v>11</v>
      </c>
      <c r="I218" s="797" t="s">
        <v>612</v>
      </c>
      <c r="K218" s="164"/>
      <c r="Q218" s="135" t="s">
        <v>110</v>
      </c>
      <c r="R218" s="314">
        <v>0</v>
      </c>
      <c r="S218" s="315">
        <v>0</v>
      </c>
      <c r="T218" s="315">
        <v>0</v>
      </c>
      <c r="U218" s="315">
        <v>0</v>
      </c>
      <c r="V218" s="315">
        <v>0</v>
      </c>
      <c r="W218" s="316">
        <v>0</v>
      </c>
      <c r="X218" s="315">
        <v>0</v>
      </c>
      <c r="Y218" s="315">
        <v>0</v>
      </c>
      <c r="Z218" s="315">
        <v>0</v>
      </c>
      <c r="AA218" s="315">
        <v>0</v>
      </c>
      <c r="AB218" s="5">
        <v>0</v>
      </c>
      <c r="AC218" s="5">
        <v>0</v>
      </c>
      <c r="AD218" s="5">
        <v>0</v>
      </c>
      <c r="AE218" s="5">
        <v>0</v>
      </c>
      <c r="AF218" s="5">
        <v>0</v>
      </c>
      <c r="AG218" s="5">
        <v>0</v>
      </c>
      <c r="AH218" s="350">
        <v>0</v>
      </c>
      <c r="AI218" s="350">
        <v>0</v>
      </c>
      <c r="AK218" s="199"/>
      <c r="AM218" s="11"/>
      <c r="AN218" s="15"/>
      <c r="AO218" s="11"/>
      <c r="AP218" s="11"/>
    </row>
    <row r="219" spans="3:42" outlineLevel="2" x14ac:dyDescent="0.2">
      <c r="C219" s="119">
        <v>2</v>
      </c>
      <c r="D219" s="119" t="s">
        <v>218</v>
      </c>
      <c r="F219" s="767" t="s">
        <v>613</v>
      </c>
      <c r="H219" s="797" t="s">
        <v>11</v>
      </c>
      <c r="I219" s="234" t="s">
        <v>614</v>
      </c>
      <c r="K219" s="164"/>
      <c r="Q219" s="135" t="s">
        <v>110</v>
      </c>
      <c r="R219" s="314">
        <v>0</v>
      </c>
      <c r="S219" s="315">
        <v>0</v>
      </c>
      <c r="T219" s="315">
        <v>0</v>
      </c>
      <c r="U219" s="315">
        <v>0</v>
      </c>
      <c r="V219" s="315">
        <v>0</v>
      </c>
      <c r="W219" s="316">
        <v>0</v>
      </c>
      <c r="X219" s="315">
        <v>0</v>
      </c>
      <c r="Y219" s="315">
        <v>0</v>
      </c>
      <c r="Z219" s="315">
        <v>0</v>
      </c>
      <c r="AA219" s="315">
        <v>0</v>
      </c>
      <c r="AB219" s="5">
        <v>0</v>
      </c>
      <c r="AC219" s="5">
        <v>0</v>
      </c>
      <c r="AD219" s="5">
        <v>0</v>
      </c>
      <c r="AE219" s="5">
        <v>0</v>
      </c>
      <c r="AF219" s="5">
        <v>0</v>
      </c>
      <c r="AG219" s="5">
        <v>0</v>
      </c>
      <c r="AH219" s="350">
        <v>0</v>
      </c>
      <c r="AI219" s="350">
        <v>0</v>
      </c>
      <c r="AK219" s="199"/>
      <c r="AM219" s="11"/>
      <c r="AN219" s="15"/>
      <c r="AO219" s="11"/>
      <c r="AP219" s="11"/>
    </row>
    <row r="220" spans="3:42" outlineLevel="2" x14ac:dyDescent="0.2">
      <c r="C220" s="119">
        <v>2</v>
      </c>
      <c r="D220" s="119" t="s">
        <v>218</v>
      </c>
      <c r="F220" s="783" t="s">
        <v>57</v>
      </c>
      <c r="G220" s="83"/>
      <c r="H220" s="798" t="s">
        <v>11</v>
      </c>
      <c r="I220" s="799"/>
      <c r="J220" s="83"/>
      <c r="K220" s="736"/>
      <c r="L220" s="83"/>
      <c r="M220" s="83"/>
      <c r="N220" s="83"/>
      <c r="O220" s="83"/>
      <c r="P220" s="83"/>
      <c r="Q220" s="143" t="s">
        <v>110</v>
      </c>
      <c r="R220" s="304">
        <v>0</v>
      </c>
      <c r="S220" s="305">
        <v>0</v>
      </c>
      <c r="T220" s="305">
        <v>0</v>
      </c>
      <c r="U220" s="305">
        <v>0</v>
      </c>
      <c r="V220" s="305">
        <v>0</v>
      </c>
      <c r="W220" s="306">
        <v>0</v>
      </c>
      <c r="X220" s="305">
        <v>0</v>
      </c>
      <c r="Y220" s="305">
        <v>0</v>
      </c>
      <c r="Z220" s="305">
        <v>0</v>
      </c>
      <c r="AA220" s="305">
        <v>0</v>
      </c>
      <c r="AB220" s="307">
        <v>0</v>
      </c>
      <c r="AC220" s="307">
        <v>0</v>
      </c>
      <c r="AD220" s="307">
        <v>0</v>
      </c>
      <c r="AE220" s="307">
        <v>0</v>
      </c>
      <c r="AF220" s="307">
        <v>0</v>
      </c>
      <c r="AG220" s="307">
        <v>0</v>
      </c>
      <c r="AH220" s="362">
        <v>0</v>
      </c>
      <c r="AI220" s="362">
        <v>0</v>
      </c>
      <c r="AK220" s="199"/>
      <c r="AM220" s="11"/>
      <c r="AN220" s="15"/>
      <c r="AO220" s="11"/>
      <c r="AP220" s="11"/>
    </row>
    <row r="221" spans="3:42" outlineLevel="2" x14ac:dyDescent="0.2">
      <c r="C221" s="119">
        <v>2</v>
      </c>
      <c r="D221" s="119" t="s">
        <v>218</v>
      </c>
      <c r="F221" s="12"/>
      <c r="H221" s="234"/>
      <c r="K221" s="164"/>
      <c r="Q221" s="16"/>
      <c r="R221" s="800">
        <v>0</v>
      </c>
      <c r="S221" s="800">
        <v>0</v>
      </c>
      <c r="T221" s="800">
        <v>0</v>
      </c>
      <c r="U221" s="800">
        <v>0</v>
      </c>
      <c r="V221" s="800">
        <v>0</v>
      </c>
      <c r="W221" s="800">
        <v>51.463552790076648</v>
      </c>
      <c r="X221" s="800">
        <v>226.08775552244609</v>
      </c>
      <c r="Y221" s="800">
        <v>278.27323410542976</v>
      </c>
      <c r="Z221" s="800">
        <v>296.95235923687801</v>
      </c>
      <c r="AA221" s="800">
        <v>301.1167857709608</v>
      </c>
      <c r="AB221" s="800">
        <v>305.94209872665783</v>
      </c>
      <c r="AC221" s="800">
        <v>450.800570794583</v>
      </c>
      <c r="AD221" s="800">
        <v>447.40815935910268</v>
      </c>
      <c r="AE221" s="800">
        <v>446.02794150173571</v>
      </c>
      <c r="AF221" s="800">
        <v>440.71222157367799</v>
      </c>
      <c r="AG221" s="800">
        <v>435.95106329128737</v>
      </c>
      <c r="AH221" s="800">
        <v>433.6693529826577</v>
      </c>
      <c r="AI221" s="800">
        <v>444.25673703509125</v>
      </c>
      <c r="AK221" s="199"/>
      <c r="AM221" s="11"/>
      <c r="AN221" s="15"/>
      <c r="AO221" s="11"/>
      <c r="AP221" s="11"/>
    </row>
    <row r="222" spans="3:42" outlineLevel="2" x14ac:dyDescent="0.2">
      <c r="C222" s="119">
        <v>2</v>
      </c>
      <c r="D222" s="119" t="s">
        <v>218</v>
      </c>
      <c r="F222" s="794" t="s">
        <v>615</v>
      </c>
      <c r="AK222" s="199"/>
      <c r="AM222" s="11"/>
      <c r="AN222" s="15"/>
      <c r="AO222" s="11"/>
      <c r="AP222" s="11"/>
    </row>
    <row r="223" spans="3:42" outlineLevel="2" x14ac:dyDescent="0.2">
      <c r="C223" s="119">
        <v>2</v>
      </c>
      <c r="D223" s="119" t="s">
        <v>218</v>
      </c>
      <c r="F223" s="761" t="s">
        <v>48</v>
      </c>
      <c r="G223" s="75"/>
      <c r="H223" s="796" t="s">
        <v>11</v>
      </c>
      <c r="I223" s="801"/>
      <c r="J223" s="75"/>
      <c r="K223" s="741"/>
      <c r="L223" s="75"/>
      <c r="M223" s="75"/>
      <c r="N223" s="75"/>
      <c r="O223" s="75"/>
      <c r="P223" s="75"/>
      <c r="Q223" s="128" t="s">
        <v>110</v>
      </c>
      <c r="R223" s="299">
        <v>0</v>
      </c>
      <c r="S223" s="300">
        <v>0</v>
      </c>
      <c r="T223" s="300">
        <v>0</v>
      </c>
      <c r="U223" s="300">
        <v>0</v>
      </c>
      <c r="V223" s="300">
        <v>0</v>
      </c>
      <c r="W223" s="301">
        <v>51.463552790076648</v>
      </c>
      <c r="X223" s="300">
        <v>226.08775552244609</v>
      </c>
      <c r="Y223" s="300">
        <v>278.27323410542976</v>
      </c>
      <c r="Z223" s="300">
        <v>296.95235923687801</v>
      </c>
      <c r="AA223" s="300">
        <v>301.1167857709608</v>
      </c>
      <c r="AB223" s="302">
        <v>305.94209872665783</v>
      </c>
      <c r="AC223" s="302">
        <v>450.800570794583</v>
      </c>
      <c r="AD223" s="302">
        <v>447.40815935910268</v>
      </c>
      <c r="AE223" s="302">
        <v>446.02794150173571</v>
      </c>
      <c r="AF223" s="302">
        <v>440.71222157367799</v>
      </c>
      <c r="AG223" s="302">
        <v>435.95106329128737</v>
      </c>
      <c r="AH223" s="348">
        <v>433.6693529826577</v>
      </c>
      <c r="AI223" s="348">
        <v>444.25673703509125</v>
      </c>
      <c r="AK223" s="199"/>
      <c r="AM223" s="11"/>
      <c r="AN223" s="15"/>
      <c r="AO223" s="11"/>
      <c r="AP223" s="11"/>
    </row>
    <row r="224" spans="3:42" outlineLevel="2" x14ac:dyDescent="0.2">
      <c r="C224" s="119">
        <v>2</v>
      </c>
      <c r="D224" s="119" t="s">
        <v>218</v>
      </c>
      <c r="F224" s="767" t="s">
        <v>55</v>
      </c>
      <c r="H224" s="797" t="s">
        <v>11</v>
      </c>
      <c r="K224" s="164"/>
      <c r="Q224" s="135" t="s">
        <v>110</v>
      </c>
      <c r="R224" s="314">
        <v>0</v>
      </c>
      <c r="S224" s="315">
        <v>0</v>
      </c>
      <c r="T224" s="315">
        <v>0</v>
      </c>
      <c r="U224" s="315">
        <v>0</v>
      </c>
      <c r="V224" s="315">
        <v>0</v>
      </c>
      <c r="W224" s="316">
        <v>0</v>
      </c>
      <c r="X224" s="315">
        <v>0</v>
      </c>
      <c r="Y224" s="315">
        <v>0</v>
      </c>
      <c r="Z224" s="315">
        <v>0</v>
      </c>
      <c r="AA224" s="315">
        <v>0</v>
      </c>
      <c r="AB224" s="5">
        <v>0</v>
      </c>
      <c r="AC224" s="5">
        <v>0</v>
      </c>
      <c r="AD224" s="5">
        <v>0</v>
      </c>
      <c r="AE224" s="5">
        <v>0</v>
      </c>
      <c r="AF224" s="5">
        <v>0</v>
      </c>
      <c r="AG224" s="5">
        <v>0</v>
      </c>
      <c r="AH224" s="350">
        <v>0</v>
      </c>
      <c r="AI224" s="350">
        <v>0</v>
      </c>
      <c r="AK224" s="199"/>
      <c r="AM224" s="11"/>
      <c r="AN224" s="15"/>
      <c r="AO224" s="11"/>
      <c r="AP224" s="11"/>
    </row>
    <row r="225" spans="3:42" outlineLevel="2" x14ac:dyDescent="0.2">
      <c r="C225" s="119">
        <v>2</v>
      </c>
      <c r="D225" s="119" t="s">
        <v>218</v>
      </c>
      <c r="F225" s="783" t="s">
        <v>57</v>
      </c>
      <c r="G225" s="83"/>
      <c r="H225" s="798" t="s">
        <v>11</v>
      </c>
      <c r="I225" s="799"/>
      <c r="J225" s="83"/>
      <c r="K225" s="736"/>
      <c r="L225" s="83"/>
      <c r="M225" s="83"/>
      <c r="N225" s="83"/>
      <c r="O225" s="83"/>
      <c r="P225" s="83"/>
      <c r="Q225" s="143" t="s">
        <v>110</v>
      </c>
      <c r="R225" s="304">
        <v>0</v>
      </c>
      <c r="S225" s="305">
        <v>0</v>
      </c>
      <c r="T225" s="305">
        <v>0</v>
      </c>
      <c r="U225" s="305">
        <v>0</v>
      </c>
      <c r="V225" s="305">
        <v>0</v>
      </c>
      <c r="W225" s="306">
        <v>0</v>
      </c>
      <c r="X225" s="305">
        <v>0</v>
      </c>
      <c r="Y225" s="305">
        <v>0</v>
      </c>
      <c r="Z225" s="305">
        <v>0</v>
      </c>
      <c r="AA225" s="305">
        <v>0</v>
      </c>
      <c r="AB225" s="307">
        <v>0</v>
      </c>
      <c r="AC225" s="307">
        <v>0</v>
      </c>
      <c r="AD225" s="307">
        <v>0</v>
      </c>
      <c r="AE225" s="307">
        <v>0</v>
      </c>
      <c r="AF225" s="307">
        <v>0</v>
      </c>
      <c r="AG225" s="307">
        <v>0</v>
      </c>
      <c r="AH225" s="362">
        <v>0</v>
      </c>
      <c r="AI225" s="362">
        <v>0</v>
      </c>
      <c r="AK225" s="199"/>
      <c r="AM225" s="11"/>
      <c r="AN225" s="15"/>
      <c r="AO225" s="11"/>
      <c r="AP225" s="11"/>
    </row>
    <row r="226" spans="3:42" outlineLevel="2" x14ac:dyDescent="0.2">
      <c r="C226" s="119">
        <v>2</v>
      </c>
      <c r="D226" s="119" t="s">
        <v>218</v>
      </c>
      <c r="F226" s="12"/>
      <c r="H226" s="164"/>
      <c r="K226" s="164"/>
      <c r="Q226" s="16"/>
      <c r="R226" s="800">
        <v>0</v>
      </c>
      <c r="S226" s="800">
        <v>0</v>
      </c>
      <c r="T226" s="800">
        <v>0</v>
      </c>
      <c r="U226" s="800">
        <v>0</v>
      </c>
      <c r="V226" s="800">
        <v>0</v>
      </c>
      <c r="W226" s="800">
        <v>51.463552790076648</v>
      </c>
      <c r="X226" s="800">
        <v>226.08775552244609</v>
      </c>
      <c r="Y226" s="800">
        <v>278.27323410542976</v>
      </c>
      <c r="Z226" s="800">
        <v>296.95235923687801</v>
      </c>
      <c r="AA226" s="800">
        <v>301.1167857709608</v>
      </c>
      <c r="AB226" s="800">
        <v>305.94209872665783</v>
      </c>
      <c r="AC226" s="800">
        <v>450.800570794583</v>
      </c>
      <c r="AD226" s="800">
        <v>447.40815935910268</v>
      </c>
      <c r="AE226" s="800">
        <v>446.02794150173571</v>
      </c>
      <c r="AF226" s="800">
        <v>440.71222157367799</v>
      </c>
      <c r="AG226" s="800">
        <v>435.95106329128737</v>
      </c>
      <c r="AH226" s="800">
        <v>433.6693529826577</v>
      </c>
      <c r="AI226" s="800">
        <v>444.25673703509125</v>
      </c>
      <c r="AK226" s="199"/>
      <c r="AM226" s="11"/>
      <c r="AN226" s="15"/>
      <c r="AO226" s="11"/>
      <c r="AP226" s="11"/>
    </row>
    <row r="227" spans="3:42" outlineLevel="2" x14ac:dyDescent="0.2">
      <c r="C227" s="119">
        <v>2</v>
      </c>
      <c r="D227" s="119" t="s">
        <v>218</v>
      </c>
      <c r="F227" s="794" t="s">
        <v>69</v>
      </c>
      <c r="AK227" s="199"/>
      <c r="AM227" s="11"/>
      <c r="AN227" s="15"/>
      <c r="AO227" s="11"/>
      <c r="AP227" s="11"/>
    </row>
    <row r="228" spans="3:42" outlineLevel="2" x14ac:dyDescent="0.2">
      <c r="C228" s="119">
        <v>2</v>
      </c>
      <c r="D228" s="119" t="s">
        <v>218</v>
      </c>
      <c r="F228" s="761" t="s">
        <v>9</v>
      </c>
      <c r="G228" s="75"/>
      <c r="H228" s="796" t="s">
        <v>11</v>
      </c>
      <c r="I228" s="801"/>
      <c r="J228" s="75"/>
      <c r="K228" s="741"/>
      <c r="L228" s="75"/>
      <c r="M228" s="75"/>
      <c r="N228" s="75"/>
      <c r="O228" s="75"/>
      <c r="P228" s="75"/>
      <c r="Q228" s="128" t="s">
        <v>110</v>
      </c>
      <c r="R228" s="299">
        <v>0</v>
      </c>
      <c r="S228" s="300">
        <v>0</v>
      </c>
      <c r="T228" s="300">
        <v>0</v>
      </c>
      <c r="U228" s="300">
        <v>0</v>
      </c>
      <c r="V228" s="300">
        <v>0</v>
      </c>
      <c r="W228" s="301">
        <v>-0.76450938468448471</v>
      </c>
      <c r="X228" s="300">
        <v>-3.3586140382536933</v>
      </c>
      <c r="Y228" s="300">
        <v>-4.1338478874145137</v>
      </c>
      <c r="Z228" s="300">
        <v>-4.4113329362788738</v>
      </c>
      <c r="AA228" s="300">
        <v>-4.4731969739235753</v>
      </c>
      <c r="AB228" s="302">
        <v>-4.5448787144695046</v>
      </c>
      <c r="AC228" s="302">
        <v>-6.696802849958619</v>
      </c>
      <c r="AD228" s="302">
        <v>-6.6464073712454637</v>
      </c>
      <c r="AE228" s="302">
        <v>-6.6259037439663606</v>
      </c>
      <c r="AF228" s="302">
        <v>-6.5469368333853621</v>
      </c>
      <c r="AG228" s="302">
        <v>-6.4762081333342119</v>
      </c>
      <c r="AH228" s="348">
        <v>-6.4423125149886573</v>
      </c>
      <c r="AI228" s="348">
        <v>-6.5995918715142539</v>
      </c>
      <c r="AK228" s="199"/>
      <c r="AM228" s="11"/>
      <c r="AN228" s="15"/>
      <c r="AO228" s="11"/>
      <c r="AP228" s="11"/>
    </row>
    <row r="229" spans="3:42" outlineLevel="2" x14ac:dyDescent="0.2">
      <c r="C229" s="119">
        <v>2</v>
      </c>
      <c r="D229" s="119" t="s">
        <v>218</v>
      </c>
      <c r="F229" s="767" t="s">
        <v>14</v>
      </c>
      <c r="H229" s="797" t="s">
        <v>11</v>
      </c>
      <c r="K229" s="164"/>
      <c r="Q229" s="135" t="s">
        <v>110</v>
      </c>
      <c r="R229" s="314">
        <v>0</v>
      </c>
      <c r="S229" s="315">
        <v>0</v>
      </c>
      <c r="T229" s="315">
        <v>0</v>
      </c>
      <c r="U229" s="315">
        <v>0</v>
      </c>
      <c r="V229" s="315">
        <v>0</v>
      </c>
      <c r="W229" s="316">
        <v>0</v>
      </c>
      <c r="X229" s="315">
        <v>0</v>
      </c>
      <c r="Y229" s="315">
        <v>0</v>
      </c>
      <c r="Z229" s="315">
        <v>0</v>
      </c>
      <c r="AA229" s="315">
        <v>0</v>
      </c>
      <c r="AB229" s="5">
        <v>0</v>
      </c>
      <c r="AC229" s="5">
        <v>0</v>
      </c>
      <c r="AD229" s="5">
        <v>0</v>
      </c>
      <c r="AE229" s="5">
        <v>0</v>
      </c>
      <c r="AF229" s="5">
        <v>0</v>
      </c>
      <c r="AG229" s="5">
        <v>0</v>
      </c>
      <c r="AH229" s="350">
        <v>0</v>
      </c>
      <c r="AI229" s="350">
        <v>0</v>
      </c>
      <c r="AK229" s="199"/>
      <c r="AM229" s="11"/>
      <c r="AN229" s="15"/>
      <c r="AO229" s="11"/>
      <c r="AP229" s="11"/>
    </row>
    <row r="230" spans="3:42" outlineLevel="2" x14ac:dyDescent="0.2">
      <c r="C230" s="119">
        <v>2</v>
      </c>
      <c r="D230" s="119" t="s">
        <v>218</v>
      </c>
      <c r="F230" s="783" t="s">
        <v>16</v>
      </c>
      <c r="G230" s="83"/>
      <c r="H230" s="798" t="s">
        <v>11</v>
      </c>
      <c r="I230" s="799"/>
      <c r="J230" s="83"/>
      <c r="K230" s="736"/>
      <c r="L230" s="83"/>
      <c r="M230" s="83"/>
      <c r="N230" s="83"/>
      <c r="O230" s="83"/>
      <c r="P230" s="83"/>
      <c r="Q230" s="143" t="s">
        <v>110</v>
      </c>
      <c r="R230" s="304">
        <v>0</v>
      </c>
      <c r="S230" s="305">
        <v>0</v>
      </c>
      <c r="T230" s="305">
        <v>0</v>
      </c>
      <c r="U230" s="305">
        <v>0</v>
      </c>
      <c r="V230" s="305">
        <v>0</v>
      </c>
      <c r="W230" s="306">
        <v>0</v>
      </c>
      <c r="X230" s="305">
        <v>0</v>
      </c>
      <c r="Y230" s="305">
        <v>0</v>
      </c>
      <c r="Z230" s="305">
        <v>0</v>
      </c>
      <c r="AA230" s="305">
        <v>0</v>
      </c>
      <c r="AB230" s="307">
        <v>0</v>
      </c>
      <c r="AC230" s="307">
        <v>0</v>
      </c>
      <c r="AD230" s="307">
        <v>0</v>
      </c>
      <c r="AE230" s="307">
        <v>0</v>
      </c>
      <c r="AF230" s="307">
        <v>0</v>
      </c>
      <c r="AG230" s="307">
        <v>0</v>
      </c>
      <c r="AH230" s="362">
        <v>0</v>
      </c>
      <c r="AI230" s="362">
        <v>0</v>
      </c>
      <c r="AK230" s="199"/>
      <c r="AM230" s="11"/>
      <c r="AN230" s="15"/>
      <c r="AO230" s="11"/>
      <c r="AP230" s="11"/>
    </row>
    <row r="231" spans="3:42" outlineLevel="2" x14ac:dyDescent="0.2">
      <c r="C231" s="119">
        <v>2</v>
      </c>
      <c r="D231" s="119" t="s">
        <v>218</v>
      </c>
      <c r="F231" s="12"/>
      <c r="H231" s="797"/>
      <c r="K231" s="164"/>
      <c r="Q231" s="16"/>
      <c r="R231" s="800">
        <v>0</v>
      </c>
      <c r="S231" s="800">
        <v>0</v>
      </c>
      <c r="T231" s="800">
        <v>0</v>
      </c>
      <c r="U231" s="800">
        <v>0</v>
      </c>
      <c r="V231" s="800">
        <v>0</v>
      </c>
      <c r="W231" s="800">
        <v>-0.76450938468448471</v>
      </c>
      <c r="X231" s="800">
        <v>-3.3586140382536933</v>
      </c>
      <c r="Y231" s="800">
        <v>-4.1338478874145137</v>
      </c>
      <c r="Z231" s="800">
        <v>-4.4113329362788738</v>
      </c>
      <c r="AA231" s="800">
        <v>-4.4731969739235753</v>
      </c>
      <c r="AB231" s="800">
        <v>-4.5448787144695046</v>
      </c>
      <c r="AC231" s="800">
        <v>-6.696802849958619</v>
      </c>
      <c r="AD231" s="800">
        <v>-6.6464073712454637</v>
      </c>
      <c r="AE231" s="800">
        <v>-6.6259037439663606</v>
      </c>
      <c r="AF231" s="800">
        <v>-6.5469368333853621</v>
      </c>
      <c r="AG231" s="800">
        <v>-6.4762081333342119</v>
      </c>
      <c r="AH231" s="800">
        <v>-6.4423125149886573</v>
      </c>
      <c r="AI231" s="800">
        <v>-6.5995918715142539</v>
      </c>
      <c r="AK231" s="199"/>
      <c r="AM231" s="11"/>
      <c r="AN231" s="15"/>
      <c r="AO231" s="11"/>
      <c r="AP231" s="11"/>
    </row>
    <row r="232" spans="3:42" outlineLevel="2" x14ac:dyDescent="0.2">
      <c r="C232" s="119">
        <v>2</v>
      </c>
      <c r="D232" s="119" t="s">
        <v>218</v>
      </c>
      <c r="F232" s="794" t="s">
        <v>616</v>
      </c>
      <c r="AK232" s="199"/>
      <c r="AM232" s="11"/>
      <c r="AN232" s="15"/>
      <c r="AO232" s="11"/>
      <c r="AP232" s="11"/>
    </row>
    <row r="233" spans="3:42" outlineLevel="2" x14ac:dyDescent="0.2">
      <c r="C233" s="119">
        <v>2</v>
      </c>
      <c r="D233" s="119" t="s">
        <v>218</v>
      </c>
      <c r="F233" s="761" t="s">
        <v>48</v>
      </c>
      <c r="G233" s="75"/>
      <c r="H233" s="796" t="s">
        <v>11</v>
      </c>
      <c r="I233" s="228" t="s">
        <v>617</v>
      </c>
      <c r="J233" s="75"/>
      <c r="K233" s="741"/>
      <c r="L233" s="75"/>
      <c r="M233" s="75"/>
      <c r="N233" s="75"/>
      <c r="O233" s="75"/>
      <c r="P233" s="75"/>
      <c r="Q233" s="128" t="s">
        <v>110</v>
      </c>
      <c r="R233" s="299">
        <v>0</v>
      </c>
      <c r="S233" s="300">
        <v>0</v>
      </c>
      <c r="T233" s="300">
        <v>0</v>
      </c>
      <c r="U233" s="300">
        <v>0</v>
      </c>
      <c r="V233" s="300">
        <v>0</v>
      </c>
      <c r="W233" s="301">
        <v>50.69904340539216</v>
      </c>
      <c r="X233" s="300">
        <v>222.72914148419238</v>
      </c>
      <c r="Y233" s="300">
        <v>274.13938621801526</v>
      </c>
      <c r="Z233" s="300">
        <v>292.54102630059913</v>
      </c>
      <c r="AA233" s="300">
        <v>296.64358879703724</v>
      </c>
      <c r="AB233" s="302">
        <v>301.39722001218831</v>
      </c>
      <c r="AC233" s="302">
        <v>444.10376794462439</v>
      </c>
      <c r="AD233" s="302">
        <v>440.76175198785722</v>
      </c>
      <c r="AE233" s="302">
        <v>439.40203775776934</v>
      </c>
      <c r="AF233" s="302">
        <v>434.16528474029263</v>
      </c>
      <c r="AG233" s="302">
        <v>429.47485515795313</v>
      </c>
      <c r="AH233" s="348">
        <v>427.22704046766904</v>
      </c>
      <c r="AI233" s="348">
        <v>437.65714516357701</v>
      </c>
      <c r="AK233" s="199"/>
      <c r="AM233" s="11"/>
      <c r="AN233" s="15"/>
      <c r="AO233" s="11"/>
      <c r="AP233" s="11"/>
    </row>
    <row r="234" spans="3:42" outlineLevel="2" x14ac:dyDescent="0.2">
      <c r="C234" s="119">
        <v>2</v>
      </c>
      <c r="D234" s="119" t="s">
        <v>218</v>
      </c>
      <c r="F234" s="767" t="s">
        <v>55</v>
      </c>
      <c r="H234" s="797" t="s">
        <v>11</v>
      </c>
      <c r="I234" s="234" t="s">
        <v>617</v>
      </c>
      <c r="K234" s="164"/>
      <c r="Q234" s="135" t="s">
        <v>110</v>
      </c>
      <c r="R234" s="314">
        <v>0</v>
      </c>
      <c r="S234" s="315">
        <v>0</v>
      </c>
      <c r="T234" s="315">
        <v>0</v>
      </c>
      <c r="U234" s="315">
        <v>0</v>
      </c>
      <c r="V234" s="315">
        <v>0</v>
      </c>
      <c r="W234" s="316">
        <v>0</v>
      </c>
      <c r="X234" s="315">
        <v>0</v>
      </c>
      <c r="Y234" s="315">
        <v>0</v>
      </c>
      <c r="Z234" s="315">
        <v>0</v>
      </c>
      <c r="AA234" s="315">
        <v>0</v>
      </c>
      <c r="AB234" s="5">
        <v>0</v>
      </c>
      <c r="AC234" s="5">
        <v>0</v>
      </c>
      <c r="AD234" s="5">
        <v>0</v>
      </c>
      <c r="AE234" s="5">
        <v>0</v>
      </c>
      <c r="AF234" s="5">
        <v>0</v>
      </c>
      <c r="AG234" s="5">
        <v>0</v>
      </c>
      <c r="AH234" s="350">
        <v>0</v>
      </c>
      <c r="AI234" s="350">
        <v>0</v>
      </c>
      <c r="AK234" s="199"/>
      <c r="AM234" s="11"/>
      <c r="AN234" s="15"/>
      <c r="AO234" s="11"/>
      <c r="AP234" s="11"/>
    </row>
    <row r="235" spans="3:42" outlineLevel="2" x14ac:dyDescent="0.2">
      <c r="C235" s="119">
        <v>2</v>
      </c>
      <c r="D235" s="119" t="s">
        <v>218</v>
      </c>
      <c r="F235" s="783" t="s">
        <v>57</v>
      </c>
      <c r="G235" s="83"/>
      <c r="H235" s="798" t="s">
        <v>11</v>
      </c>
      <c r="I235" s="240" t="s">
        <v>617</v>
      </c>
      <c r="J235" s="83"/>
      <c r="K235" s="736"/>
      <c r="L235" s="83"/>
      <c r="M235" s="83"/>
      <c r="N235" s="83"/>
      <c r="O235" s="83"/>
      <c r="P235" s="83"/>
      <c r="Q235" s="143" t="s">
        <v>110</v>
      </c>
      <c r="R235" s="304">
        <v>0</v>
      </c>
      <c r="S235" s="305">
        <v>0</v>
      </c>
      <c r="T235" s="305">
        <v>0</v>
      </c>
      <c r="U235" s="305">
        <v>0</v>
      </c>
      <c r="V235" s="305">
        <v>0</v>
      </c>
      <c r="W235" s="306">
        <v>0</v>
      </c>
      <c r="X235" s="305">
        <v>0</v>
      </c>
      <c r="Y235" s="305">
        <v>0</v>
      </c>
      <c r="Z235" s="305">
        <v>0</v>
      </c>
      <c r="AA235" s="305">
        <v>0</v>
      </c>
      <c r="AB235" s="307">
        <v>0</v>
      </c>
      <c r="AC235" s="307">
        <v>0</v>
      </c>
      <c r="AD235" s="307">
        <v>0</v>
      </c>
      <c r="AE235" s="307">
        <v>0</v>
      </c>
      <c r="AF235" s="307">
        <v>0</v>
      </c>
      <c r="AG235" s="307">
        <v>0</v>
      </c>
      <c r="AH235" s="362">
        <v>0</v>
      </c>
      <c r="AI235" s="362">
        <v>0</v>
      </c>
      <c r="AK235" s="199"/>
      <c r="AM235" s="11"/>
      <c r="AN235" s="15"/>
      <c r="AO235" s="11"/>
      <c r="AP235" s="11"/>
    </row>
    <row r="236" spans="3:42" outlineLevel="2" x14ac:dyDescent="0.2">
      <c r="C236" s="119">
        <v>2</v>
      </c>
      <c r="D236" s="119" t="s">
        <v>218</v>
      </c>
      <c r="F236" s="802" t="s">
        <v>626</v>
      </c>
      <c r="R236" s="800">
        <v>0</v>
      </c>
      <c r="S236" s="800">
        <v>0</v>
      </c>
      <c r="T236" s="800">
        <v>0</v>
      </c>
      <c r="U236" s="800">
        <v>0</v>
      </c>
      <c r="V236" s="800">
        <v>0</v>
      </c>
      <c r="W236" s="800">
        <v>50.69904340539216</v>
      </c>
      <c r="X236" s="800">
        <v>222.72914148419238</v>
      </c>
      <c r="Y236" s="800">
        <v>274.13938621801526</v>
      </c>
      <c r="Z236" s="800">
        <v>292.54102630059913</v>
      </c>
      <c r="AA236" s="800">
        <v>296.64358879703724</v>
      </c>
      <c r="AB236" s="800">
        <v>301.39722001218831</v>
      </c>
      <c r="AC236" s="800">
        <v>444.10376794462439</v>
      </c>
      <c r="AD236" s="800">
        <v>440.76175198785722</v>
      </c>
      <c r="AE236" s="800">
        <v>439.40203775776934</v>
      </c>
      <c r="AF236" s="800">
        <v>434.16528474029263</v>
      </c>
      <c r="AG236" s="800">
        <v>429.47485515795313</v>
      </c>
      <c r="AH236" s="800">
        <v>427.22704046766904</v>
      </c>
      <c r="AI236" s="800">
        <v>437.65714516357701</v>
      </c>
      <c r="AK236" s="199"/>
      <c r="AM236" s="11"/>
      <c r="AN236" s="15"/>
      <c r="AO236" s="11"/>
      <c r="AP236" s="11"/>
    </row>
    <row r="237" spans="3:42" outlineLevel="2" x14ac:dyDescent="0.2">
      <c r="C237" s="119">
        <v>2</v>
      </c>
      <c r="D237" s="119" t="s">
        <v>218</v>
      </c>
      <c r="R237" s="5"/>
      <c r="S237" s="5"/>
      <c r="T237" s="5"/>
      <c r="U237" s="5"/>
      <c r="V237" s="5"/>
      <c r="W237" s="5"/>
      <c r="X237" s="5"/>
      <c r="Y237" s="5"/>
      <c r="AK237" s="199"/>
      <c r="AM237" s="11"/>
      <c r="AN237" s="15"/>
      <c r="AO237" s="11"/>
      <c r="AP237" s="11"/>
    </row>
    <row r="238" spans="3:42" outlineLevel="2" x14ac:dyDescent="0.2">
      <c r="C238" s="119">
        <v>2</v>
      </c>
      <c r="D238" s="119" t="s">
        <v>218</v>
      </c>
      <c r="F238" s="789" t="s">
        <v>627</v>
      </c>
      <c r="G238" s="790"/>
      <c r="H238" s="803"/>
      <c r="I238" s="790"/>
      <c r="J238" s="790"/>
      <c r="K238" s="792"/>
      <c r="L238" s="789"/>
      <c r="M238" s="789"/>
      <c r="N238" s="789"/>
      <c r="O238" s="789"/>
      <c r="P238" s="789"/>
      <c r="Q238" s="792"/>
      <c r="R238" s="793"/>
      <c r="S238" s="793"/>
      <c r="T238" s="793"/>
      <c r="U238" s="793"/>
      <c r="V238" s="793"/>
      <c r="W238" s="793"/>
      <c r="X238" s="793"/>
      <c r="Y238" s="793"/>
      <c r="Z238" s="793"/>
      <c r="AA238" s="793"/>
      <c r="AB238" s="793"/>
      <c r="AC238" s="793"/>
      <c r="AD238" s="793"/>
      <c r="AE238" s="793"/>
      <c r="AF238" s="793"/>
      <c r="AG238" s="793"/>
      <c r="AH238" s="789"/>
      <c r="AI238" s="789"/>
      <c r="AK238" s="199"/>
      <c r="AM238" s="11"/>
      <c r="AN238" s="15"/>
      <c r="AO238" s="11"/>
      <c r="AP238" s="11"/>
    </row>
    <row r="239" spans="3:42" outlineLevel="2" x14ac:dyDescent="0.2">
      <c r="C239" s="119">
        <v>2</v>
      </c>
      <c r="D239" s="119" t="s">
        <v>218</v>
      </c>
      <c r="F239" t="s">
        <v>620</v>
      </c>
      <c r="AK239" s="199"/>
      <c r="AM239" s="11"/>
      <c r="AN239" s="15"/>
      <c r="AO239" s="11"/>
      <c r="AP239" s="11"/>
    </row>
    <row r="240" spans="3:42" outlineLevel="2" x14ac:dyDescent="0.2">
      <c r="C240" s="119">
        <v>2</v>
      </c>
      <c r="D240" s="119" t="s">
        <v>218</v>
      </c>
      <c r="F240" s="761" t="s">
        <v>48</v>
      </c>
      <c r="G240" s="75"/>
      <c r="H240" s="796" t="s">
        <v>628</v>
      </c>
      <c r="I240" s="801"/>
      <c r="J240" s="75"/>
      <c r="K240" s="741"/>
      <c r="L240" s="75"/>
      <c r="M240" s="75"/>
      <c r="N240" s="75"/>
      <c r="O240" s="75"/>
      <c r="P240" s="75"/>
      <c r="Q240" s="128" t="s">
        <v>536</v>
      </c>
      <c r="R240" s="804">
        <v>0</v>
      </c>
      <c r="S240" s="805">
        <v>0</v>
      </c>
      <c r="T240" s="805">
        <v>0</v>
      </c>
      <c r="U240" s="805">
        <v>0</v>
      </c>
      <c r="V240" s="805">
        <v>0</v>
      </c>
      <c r="W240" s="806">
        <v>1.5475898475394425</v>
      </c>
      <c r="X240" s="805">
        <v>6.7988138426188121</v>
      </c>
      <c r="Y240" s="805">
        <v>8.3681131324180456</v>
      </c>
      <c r="Z240" s="805">
        <v>8.9298237576495421</v>
      </c>
      <c r="AA240" s="805">
        <v>9.0550546030841605</v>
      </c>
      <c r="AB240" s="805">
        <v>9.2001593410313856</v>
      </c>
      <c r="AC240" s="805">
        <v>13.556281072790727</v>
      </c>
      <c r="AD240" s="805">
        <v>13.454265933695268</v>
      </c>
      <c r="AE240" s="805">
        <v>13.412760615316518</v>
      </c>
      <c r="AF240" s="805">
        <v>13.252908569605998</v>
      </c>
      <c r="AG240" s="805">
        <v>13.109733063429578</v>
      </c>
      <c r="AH240" s="808">
        <v>13.041118451394043</v>
      </c>
      <c r="AI240" s="808">
        <v>13.359497715615898</v>
      </c>
      <c r="AK240" s="199"/>
      <c r="AM240" s="11"/>
      <c r="AN240" s="15"/>
      <c r="AO240" s="11"/>
      <c r="AP240" s="11"/>
    </row>
    <row r="241" spans="3:42" outlineLevel="2" x14ac:dyDescent="0.2">
      <c r="C241" s="119">
        <v>2</v>
      </c>
      <c r="D241" s="119" t="s">
        <v>218</v>
      </c>
      <c r="F241" s="767" t="s">
        <v>55</v>
      </c>
      <c r="H241" s="797" t="s">
        <v>628</v>
      </c>
      <c r="K241" s="164"/>
      <c r="Q241" s="135" t="s">
        <v>536</v>
      </c>
      <c r="R241" s="809">
        <v>0</v>
      </c>
      <c r="S241" s="810">
        <v>0</v>
      </c>
      <c r="T241" s="810">
        <v>0</v>
      </c>
      <c r="U241" s="810">
        <v>0</v>
      </c>
      <c r="V241" s="810">
        <v>0</v>
      </c>
      <c r="W241" s="811">
        <v>0</v>
      </c>
      <c r="X241" s="810">
        <v>0</v>
      </c>
      <c r="Y241" s="810">
        <v>0</v>
      </c>
      <c r="Z241" s="810">
        <v>0</v>
      </c>
      <c r="AA241" s="810">
        <v>0</v>
      </c>
      <c r="AB241" s="810">
        <v>0</v>
      </c>
      <c r="AC241" s="810">
        <v>0</v>
      </c>
      <c r="AD241" s="810">
        <v>0</v>
      </c>
      <c r="AE241" s="810">
        <v>0</v>
      </c>
      <c r="AF241" s="810">
        <v>0</v>
      </c>
      <c r="AG241" s="810">
        <v>0</v>
      </c>
      <c r="AH241" s="812">
        <v>0</v>
      </c>
      <c r="AI241" s="812">
        <v>0</v>
      </c>
      <c r="AK241" s="199"/>
      <c r="AM241" s="11"/>
      <c r="AN241" s="15"/>
      <c r="AO241" s="11"/>
      <c r="AP241" s="11"/>
    </row>
    <row r="242" spans="3:42" outlineLevel="2" x14ac:dyDescent="0.2">
      <c r="C242" s="119">
        <v>2</v>
      </c>
      <c r="D242" s="119" t="s">
        <v>218</v>
      </c>
      <c r="F242" s="783" t="s">
        <v>57</v>
      </c>
      <c r="G242" s="83"/>
      <c r="H242" s="798" t="s">
        <v>628</v>
      </c>
      <c r="I242" s="799"/>
      <c r="J242" s="83"/>
      <c r="K242" s="736"/>
      <c r="L242" s="83"/>
      <c r="M242" s="83"/>
      <c r="N242" s="83"/>
      <c r="O242" s="83"/>
      <c r="P242" s="83"/>
      <c r="Q242" s="143" t="s">
        <v>536</v>
      </c>
      <c r="R242" s="813">
        <v>0</v>
      </c>
      <c r="S242" s="814">
        <v>0</v>
      </c>
      <c r="T242" s="814">
        <v>0</v>
      </c>
      <c r="U242" s="814">
        <v>0</v>
      </c>
      <c r="V242" s="814">
        <v>0</v>
      </c>
      <c r="W242" s="815">
        <v>0</v>
      </c>
      <c r="X242" s="814">
        <v>0</v>
      </c>
      <c r="Y242" s="814">
        <v>0</v>
      </c>
      <c r="Z242" s="814">
        <v>0</v>
      </c>
      <c r="AA242" s="814">
        <v>0</v>
      </c>
      <c r="AB242" s="814">
        <v>0</v>
      </c>
      <c r="AC242" s="814">
        <v>0</v>
      </c>
      <c r="AD242" s="814">
        <v>0</v>
      </c>
      <c r="AE242" s="814">
        <v>0</v>
      </c>
      <c r="AF242" s="814">
        <v>0</v>
      </c>
      <c r="AG242" s="814">
        <v>0</v>
      </c>
      <c r="AH242" s="816">
        <v>0</v>
      </c>
      <c r="AI242" s="816">
        <v>0</v>
      </c>
      <c r="AK242" s="199"/>
      <c r="AM242" s="11"/>
      <c r="AN242" s="15"/>
      <c r="AO242" s="11"/>
      <c r="AP242" s="11"/>
    </row>
    <row r="243" spans="3:42" outlineLevel="2" x14ac:dyDescent="0.2">
      <c r="C243" s="119">
        <v>2</v>
      </c>
      <c r="D243" s="119" t="s">
        <v>218</v>
      </c>
      <c r="AK243" s="199"/>
      <c r="AM243" s="11"/>
      <c r="AN243" s="15"/>
      <c r="AO243" s="11"/>
      <c r="AP243" s="11"/>
    </row>
    <row r="244" spans="3:42" outlineLevel="1" x14ac:dyDescent="0.2">
      <c r="C244" s="119">
        <v>2</v>
      </c>
      <c r="D244" s="119" t="s">
        <v>218</v>
      </c>
      <c r="E244" s="705"/>
      <c r="F244" s="121" t="s">
        <v>629</v>
      </c>
      <c r="G244" s="756"/>
      <c r="H244" s="757"/>
      <c r="I244" s="788"/>
      <c r="J244" s="756"/>
      <c r="K244" s="758"/>
      <c r="L244" s="759"/>
      <c r="M244" s="759"/>
      <c r="N244" s="759"/>
      <c r="O244" s="759"/>
      <c r="P244" s="759"/>
      <c r="Q244" s="758"/>
      <c r="R244" s="760"/>
      <c r="S244" s="760"/>
      <c r="T244" s="760"/>
      <c r="U244" s="760"/>
      <c r="V244" s="760"/>
      <c r="W244" s="760"/>
      <c r="X244" s="760"/>
      <c r="Y244" s="760"/>
      <c r="Z244" s="760"/>
      <c r="AA244" s="760"/>
      <c r="AB244" s="760"/>
      <c r="AC244" s="760"/>
      <c r="AD244" s="760"/>
      <c r="AE244" s="760"/>
      <c r="AF244" s="760"/>
      <c r="AG244" s="760"/>
      <c r="AH244" s="759"/>
      <c r="AI244" s="759"/>
      <c r="AK244" s="199"/>
      <c r="AM244" s="11"/>
      <c r="AN244" s="15"/>
      <c r="AO244" s="11"/>
      <c r="AP244" s="11"/>
    </row>
    <row r="245" spans="3:42" outlineLevel="2" x14ac:dyDescent="0.2">
      <c r="C245" s="119">
        <v>2</v>
      </c>
      <c r="D245" s="119" t="s">
        <v>218</v>
      </c>
      <c r="E245" s="705"/>
      <c r="F245" s="789" t="s">
        <v>630</v>
      </c>
      <c r="G245" s="790"/>
      <c r="H245" s="803"/>
      <c r="I245" s="791"/>
      <c r="J245" s="790"/>
      <c r="K245" s="792"/>
      <c r="L245" s="789"/>
      <c r="M245" s="789"/>
      <c r="N245" s="789"/>
      <c r="O245" s="789"/>
      <c r="P245" s="789"/>
      <c r="Q245" s="792"/>
      <c r="R245" s="793"/>
      <c r="S245" s="793"/>
      <c r="T245" s="793"/>
      <c r="U245" s="793"/>
      <c r="V245" s="793"/>
      <c r="W245" s="793"/>
      <c r="X245" s="793"/>
      <c r="Y245" s="793"/>
      <c r="Z245" s="793"/>
      <c r="AA245" s="793"/>
      <c r="AB245" s="793"/>
      <c r="AC245" s="793"/>
      <c r="AD245" s="793"/>
      <c r="AE245" s="793"/>
      <c r="AF245" s="793"/>
      <c r="AG245" s="793"/>
      <c r="AH245" s="789"/>
      <c r="AI245" s="789"/>
      <c r="AK245" s="199"/>
      <c r="AM245" s="11"/>
      <c r="AN245" s="15"/>
      <c r="AO245" s="11"/>
      <c r="AP245" s="11"/>
    </row>
    <row r="246" spans="3:42" outlineLevel="2" x14ac:dyDescent="0.2">
      <c r="C246" s="119">
        <v>2</v>
      </c>
      <c r="D246" s="119" t="s">
        <v>218</v>
      </c>
      <c r="E246" s="705"/>
      <c r="F246" s="794" t="s">
        <v>610</v>
      </c>
      <c r="H246" s="795"/>
      <c r="AK246" s="199"/>
      <c r="AM246" s="11"/>
      <c r="AN246" s="15"/>
      <c r="AO246" s="11"/>
      <c r="AP246" s="11"/>
    </row>
    <row r="247" spans="3:42" outlineLevel="2" x14ac:dyDescent="0.2">
      <c r="C247" s="119">
        <v>2</v>
      </c>
      <c r="D247" s="119" t="s">
        <v>218</v>
      </c>
      <c r="E247" s="705"/>
      <c r="F247" s="761" t="s">
        <v>62</v>
      </c>
      <c r="G247" s="75"/>
      <c r="H247" s="796" t="s">
        <v>580</v>
      </c>
      <c r="I247" s="796" t="s">
        <v>611</v>
      </c>
      <c r="J247" s="75"/>
      <c r="K247" s="741"/>
      <c r="L247" s="75"/>
      <c r="M247" s="75"/>
      <c r="N247" s="75"/>
      <c r="O247" s="75"/>
      <c r="P247" s="75"/>
      <c r="Q247" s="128" t="s">
        <v>110</v>
      </c>
      <c r="R247" s="299">
        <v>0</v>
      </c>
      <c r="S247" s="300">
        <v>0</v>
      </c>
      <c r="T247" s="300">
        <v>0</v>
      </c>
      <c r="U247" s="300">
        <v>0</v>
      </c>
      <c r="V247" s="300">
        <v>0</v>
      </c>
      <c r="W247" s="301">
        <v>0</v>
      </c>
      <c r="X247" s="300">
        <v>0</v>
      </c>
      <c r="Y247" s="300">
        <v>0</v>
      </c>
      <c r="Z247" s="300">
        <v>0</v>
      </c>
      <c r="AA247" s="300">
        <v>0</v>
      </c>
      <c r="AB247" s="302">
        <v>0</v>
      </c>
      <c r="AC247" s="302">
        <v>0</v>
      </c>
      <c r="AD247" s="302">
        <v>0</v>
      </c>
      <c r="AE247" s="302">
        <v>0</v>
      </c>
      <c r="AF247" s="302">
        <v>0</v>
      </c>
      <c r="AG247" s="302">
        <v>0</v>
      </c>
      <c r="AH247" s="348">
        <v>0</v>
      </c>
      <c r="AI247" s="348">
        <v>0</v>
      </c>
      <c r="AK247" s="199"/>
      <c r="AM247" s="11"/>
      <c r="AN247" s="15"/>
      <c r="AO247" s="11"/>
      <c r="AP247" s="11"/>
    </row>
    <row r="248" spans="3:42" outlineLevel="2" x14ac:dyDescent="0.2">
      <c r="C248" s="119">
        <v>2</v>
      </c>
      <c r="D248" s="119" t="s">
        <v>218</v>
      </c>
      <c r="E248" s="705"/>
      <c r="F248" s="767" t="s">
        <v>188</v>
      </c>
      <c r="H248" s="797" t="s">
        <v>580</v>
      </c>
      <c r="I248" s="797" t="s">
        <v>612</v>
      </c>
      <c r="K248" s="164"/>
      <c r="Q248" s="135" t="s">
        <v>110</v>
      </c>
      <c r="R248" s="314">
        <v>0</v>
      </c>
      <c r="S248" s="315">
        <v>0</v>
      </c>
      <c r="T248" s="315">
        <v>0</v>
      </c>
      <c r="U248" s="315">
        <v>0</v>
      </c>
      <c r="V248" s="315">
        <v>0</v>
      </c>
      <c r="W248" s="316">
        <v>0</v>
      </c>
      <c r="X248" s="315">
        <v>0</v>
      </c>
      <c r="Y248" s="315">
        <v>0</v>
      </c>
      <c r="Z248" s="315">
        <v>0</v>
      </c>
      <c r="AA248" s="315">
        <v>0</v>
      </c>
      <c r="AB248" s="5">
        <v>0</v>
      </c>
      <c r="AC248" s="5">
        <v>0</v>
      </c>
      <c r="AD248" s="5">
        <v>0</v>
      </c>
      <c r="AE248" s="5">
        <v>0</v>
      </c>
      <c r="AF248" s="5">
        <v>0</v>
      </c>
      <c r="AG248" s="5">
        <v>0</v>
      </c>
      <c r="AH248" s="350">
        <v>0</v>
      </c>
      <c r="AI248" s="350">
        <v>0</v>
      </c>
      <c r="AK248" s="199"/>
      <c r="AM248" s="11"/>
      <c r="AN248" s="15"/>
      <c r="AO248" s="11"/>
      <c r="AP248" s="11"/>
    </row>
    <row r="249" spans="3:42" outlineLevel="2" x14ac:dyDescent="0.2">
      <c r="C249" s="119">
        <v>2</v>
      </c>
      <c r="D249" s="119" t="s">
        <v>218</v>
      </c>
      <c r="E249" s="705"/>
      <c r="F249" s="767" t="s">
        <v>613</v>
      </c>
      <c r="H249" s="797" t="s">
        <v>580</v>
      </c>
      <c r="I249" s="234" t="s">
        <v>614</v>
      </c>
      <c r="K249" s="164"/>
      <c r="Q249" s="135" t="s">
        <v>110</v>
      </c>
      <c r="R249" s="314">
        <v>0</v>
      </c>
      <c r="S249" s="315">
        <v>0</v>
      </c>
      <c r="T249" s="315">
        <v>0</v>
      </c>
      <c r="U249" s="315">
        <v>0</v>
      </c>
      <c r="V249" s="315">
        <v>0</v>
      </c>
      <c r="W249" s="316">
        <v>0</v>
      </c>
      <c r="X249" s="315">
        <v>0</v>
      </c>
      <c r="Y249" s="315">
        <v>0</v>
      </c>
      <c r="Z249" s="315">
        <v>0</v>
      </c>
      <c r="AA249" s="315">
        <v>0</v>
      </c>
      <c r="AB249" s="5">
        <v>0</v>
      </c>
      <c r="AC249" s="5">
        <v>0</v>
      </c>
      <c r="AD249" s="5">
        <v>0</v>
      </c>
      <c r="AE249" s="5">
        <v>0</v>
      </c>
      <c r="AF249" s="5">
        <v>0</v>
      </c>
      <c r="AG249" s="5">
        <v>0</v>
      </c>
      <c r="AH249" s="350">
        <v>0</v>
      </c>
      <c r="AI249" s="350">
        <v>0</v>
      </c>
      <c r="AK249" s="199"/>
      <c r="AM249" s="11"/>
      <c r="AN249" s="15"/>
      <c r="AO249" s="11"/>
      <c r="AP249" s="11"/>
    </row>
    <row r="250" spans="3:42" outlineLevel="2" x14ac:dyDescent="0.2">
      <c r="C250" s="119">
        <v>2</v>
      </c>
      <c r="D250" s="119" t="s">
        <v>218</v>
      </c>
      <c r="E250" s="705"/>
      <c r="F250" s="783" t="s">
        <v>57</v>
      </c>
      <c r="G250" s="83"/>
      <c r="H250" s="798" t="s">
        <v>580</v>
      </c>
      <c r="I250" s="799"/>
      <c r="J250" s="83"/>
      <c r="K250" s="736"/>
      <c r="L250" s="83"/>
      <c r="M250" s="83"/>
      <c r="N250" s="83"/>
      <c r="O250" s="83"/>
      <c r="P250" s="83"/>
      <c r="Q250" s="143" t="s">
        <v>110</v>
      </c>
      <c r="R250" s="304">
        <v>0</v>
      </c>
      <c r="S250" s="305">
        <v>0</v>
      </c>
      <c r="T250" s="305">
        <v>0</v>
      </c>
      <c r="U250" s="305">
        <v>0</v>
      </c>
      <c r="V250" s="305">
        <v>0</v>
      </c>
      <c r="W250" s="306">
        <v>0</v>
      </c>
      <c r="X250" s="305">
        <v>0</v>
      </c>
      <c r="Y250" s="305">
        <v>0</v>
      </c>
      <c r="Z250" s="305">
        <v>0</v>
      </c>
      <c r="AA250" s="305">
        <v>0</v>
      </c>
      <c r="AB250" s="307">
        <v>0</v>
      </c>
      <c r="AC250" s="307">
        <v>0</v>
      </c>
      <c r="AD250" s="307">
        <v>0</v>
      </c>
      <c r="AE250" s="307">
        <v>0</v>
      </c>
      <c r="AF250" s="307">
        <v>0</v>
      </c>
      <c r="AG250" s="307">
        <v>0</v>
      </c>
      <c r="AH250" s="362">
        <v>0</v>
      </c>
      <c r="AI250" s="362">
        <v>0</v>
      </c>
      <c r="AK250" s="199"/>
      <c r="AM250" s="11"/>
      <c r="AN250" s="15"/>
      <c r="AO250" s="11"/>
      <c r="AP250" s="11"/>
    </row>
    <row r="251" spans="3:42" outlineLevel="2" x14ac:dyDescent="0.2">
      <c r="C251" s="119">
        <v>2</v>
      </c>
      <c r="D251" s="119" t="s">
        <v>218</v>
      </c>
      <c r="E251" s="705"/>
      <c r="F251" s="12"/>
      <c r="H251" s="234"/>
      <c r="K251" s="164"/>
      <c r="Q251" s="16"/>
      <c r="R251" s="800">
        <v>0</v>
      </c>
      <c r="S251" s="800">
        <v>0</v>
      </c>
      <c r="T251" s="800">
        <v>0</v>
      </c>
      <c r="U251" s="800">
        <v>0</v>
      </c>
      <c r="V251" s="800">
        <v>0</v>
      </c>
      <c r="W251" s="800">
        <v>0</v>
      </c>
      <c r="X251" s="800">
        <v>0</v>
      </c>
      <c r="Y251" s="800">
        <v>0</v>
      </c>
      <c r="Z251" s="800">
        <v>0</v>
      </c>
      <c r="AA251" s="800">
        <v>0</v>
      </c>
      <c r="AB251" s="800">
        <v>0</v>
      </c>
      <c r="AC251" s="800">
        <v>0</v>
      </c>
      <c r="AD251" s="800">
        <v>0</v>
      </c>
      <c r="AE251" s="800">
        <v>0</v>
      </c>
      <c r="AF251" s="800">
        <v>0</v>
      </c>
      <c r="AG251" s="800">
        <v>0</v>
      </c>
      <c r="AH251" s="800">
        <v>0</v>
      </c>
      <c r="AI251" s="800">
        <v>0</v>
      </c>
      <c r="AK251" s="199"/>
      <c r="AM251" s="11"/>
      <c r="AN251" s="15"/>
      <c r="AO251" s="11"/>
      <c r="AP251" s="11"/>
    </row>
    <row r="252" spans="3:42" outlineLevel="2" x14ac:dyDescent="0.2">
      <c r="C252" s="119">
        <v>2</v>
      </c>
      <c r="D252" s="119" t="s">
        <v>218</v>
      </c>
      <c r="E252" s="705"/>
      <c r="F252" s="794" t="s">
        <v>615</v>
      </c>
      <c r="AK252" s="199"/>
      <c r="AM252" s="11"/>
      <c r="AN252" s="15"/>
      <c r="AO252" s="11"/>
      <c r="AP252" s="11"/>
    </row>
    <row r="253" spans="3:42" outlineLevel="2" x14ac:dyDescent="0.2">
      <c r="C253" s="119">
        <v>2</v>
      </c>
      <c r="D253" s="119" t="s">
        <v>218</v>
      </c>
      <c r="E253" s="705"/>
      <c r="F253" s="761" t="s">
        <v>48</v>
      </c>
      <c r="G253" s="75"/>
      <c r="H253" s="796" t="s">
        <v>580</v>
      </c>
      <c r="I253" s="801"/>
      <c r="J253" s="75"/>
      <c r="K253" s="741"/>
      <c r="L253" s="75"/>
      <c r="M253" s="75"/>
      <c r="N253" s="75"/>
      <c r="O253" s="75"/>
      <c r="P253" s="75"/>
      <c r="Q253" s="128" t="s">
        <v>110</v>
      </c>
      <c r="R253" s="299">
        <v>0</v>
      </c>
      <c r="S253" s="300">
        <v>0</v>
      </c>
      <c r="T253" s="300">
        <v>0</v>
      </c>
      <c r="U253" s="300">
        <v>0</v>
      </c>
      <c r="V253" s="300">
        <v>0</v>
      </c>
      <c r="W253" s="301">
        <v>0</v>
      </c>
      <c r="X253" s="300">
        <v>0</v>
      </c>
      <c r="Y253" s="300">
        <v>0</v>
      </c>
      <c r="Z253" s="300">
        <v>0</v>
      </c>
      <c r="AA253" s="300">
        <v>0</v>
      </c>
      <c r="AB253" s="302">
        <v>0</v>
      </c>
      <c r="AC253" s="302">
        <v>0</v>
      </c>
      <c r="AD253" s="302">
        <v>0</v>
      </c>
      <c r="AE253" s="302">
        <v>0</v>
      </c>
      <c r="AF253" s="302">
        <v>0</v>
      </c>
      <c r="AG253" s="302">
        <v>0</v>
      </c>
      <c r="AH253" s="348">
        <v>0</v>
      </c>
      <c r="AI253" s="348">
        <v>0</v>
      </c>
      <c r="AK253" s="199"/>
      <c r="AM253" s="11"/>
      <c r="AN253" s="15"/>
      <c r="AO253" s="11"/>
      <c r="AP253" s="11"/>
    </row>
    <row r="254" spans="3:42" outlineLevel="2" x14ac:dyDescent="0.2">
      <c r="C254" s="119">
        <v>2</v>
      </c>
      <c r="D254" s="119" t="s">
        <v>218</v>
      </c>
      <c r="E254" s="705"/>
      <c r="F254" s="767" t="s">
        <v>55</v>
      </c>
      <c r="H254" s="797" t="s">
        <v>580</v>
      </c>
      <c r="K254" s="164"/>
      <c r="Q254" s="135" t="s">
        <v>110</v>
      </c>
      <c r="R254" s="314">
        <v>0</v>
      </c>
      <c r="S254" s="315">
        <v>0</v>
      </c>
      <c r="T254" s="315">
        <v>0</v>
      </c>
      <c r="U254" s="315">
        <v>0</v>
      </c>
      <c r="V254" s="315">
        <v>0</v>
      </c>
      <c r="W254" s="316">
        <v>0</v>
      </c>
      <c r="X254" s="315">
        <v>0</v>
      </c>
      <c r="Y254" s="315">
        <v>0</v>
      </c>
      <c r="Z254" s="315">
        <v>0</v>
      </c>
      <c r="AA254" s="315">
        <v>0</v>
      </c>
      <c r="AB254" s="5">
        <v>0</v>
      </c>
      <c r="AC254" s="5">
        <v>0</v>
      </c>
      <c r="AD254" s="5">
        <v>0</v>
      </c>
      <c r="AE254" s="5">
        <v>0</v>
      </c>
      <c r="AF254" s="5">
        <v>0</v>
      </c>
      <c r="AG254" s="5">
        <v>0</v>
      </c>
      <c r="AH254" s="350">
        <v>0</v>
      </c>
      <c r="AI254" s="350">
        <v>0</v>
      </c>
      <c r="AK254" s="199"/>
      <c r="AM254" s="11"/>
      <c r="AN254" s="15"/>
      <c r="AO254" s="11"/>
      <c r="AP254" s="11"/>
    </row>
    <row r="255" spans="3:42" outlineLevel="2" x14ac:dyDescent="0.2">
      <c r="C255" s="119">
        <v>2</v>
      </c>
      <c r="D255" s="119" t="s">
        <v>218</v>
      </c>
      <c r="E255" s="705"/>
      <c r="F255" s="783" t="s">
        <v>57</v>
      </c>
      <c r="G255" s="83"/>
      <c r="H255" s="798" t="s">
        <v>580</v>
      </c>
      <c r="I255" s="799"/>
      <c r="J255" s="83"/>
      <c r="K255" s="736"/>
      <c r="L255" s="83"/>
      <c r="M255" s="83"/>
      <c r="N255" s="83"/>
      <c r="O255" s="83"/>
      <c r="P255" s="83"/>
      <c r="Q255" s="143" t="s">
        <v>110</v>
      </c>
      <c r="R255" s="304">
        <v>0</v>
      </c>
      <c r="S255" s="305">
        <v>0</v>
      </c>
      <c r="T255" s="305">
        <v>0</v>
      </c>
      <c r="U255" s="305">
        <v>0</v>
      </c>
      <c r="V255" s="305">
        <v>0</v>
      </c>
      <c r="W255" s="306">
        <v>0</v>
      </c>
      <c r="X255" s="305">
        <v>0</v>
      </c>
      <c r="Y255" s="305">
        <v>0</v>
      </c>
      <c r="Z255" s="305">
        <v>0</v>
      </c>
      <c r="AA255" s="305">
        <v>0</v>
      </c>
      <c r="AB255" s="307">
        <v>0</v>
      </c>
      <c r="AC255" s="307">
        <v>0</v>
      </c>
      <c r="AD255" s="307">
        <v>0</v>
      </c>
      <c r="AE255" s="307">
        <v>0</v>
      </c>
      <c r="AF255" s="307">
        <v>0</v>
      </c>
      <c r="AG255" s="307">
        <v>0</v>
      </c>
      <c r="AH255" s="362">
        <v>0</v>
      </c>
      <c r="AI255" s="362">
        <v>0</v>
      </c>
      <c r="AK255" s="199"/>
      <c r="AM255" s="11"/>
      <c r="AN255" s="15"/>
      <c r="AO255" s="11"/>
      <c r="AP255" s="11"/>
    </row>
    <row r="256" spans="3:42" outlineLevel="2" x14ac:dyDescent="0.2">
      <c r="C256" s="119">
        <v>2</v>
      </c>
      <c r="D256" s="119" t="s">
        <v>218</v>
      </c>
      <c r="E256" s="705"/>
      <c r="F256" s="12"/>
      <c r="H256" s="164"/>
      <c r="K256" s="164"/>
      <c r="Q256" s="16"/>
      <c r="R256" s="800">
        <v>0</v>
      </c>
      <c r="S256" s="800">
        <v>0</v>
      </c>
      <c r="T256" s="800">
        <v>0</v>
      </c>
      <c r="U256" s="800">
        <v>0</v>
      </c>
      <c r="V256" s="800">
        <v>0</v>
      </c>
      <c r="W256" s="800">
        <v>0</v>
      </c>
      <c r="X256" s="800">
        <v>0</v>
      </c>
      <c r="Y256" s="800">
        <v>0</v>
      </c>
      <c r="Z256" s="800">
        <v>0</v>
      </c>
      <c r="AA256" s="800">
        <v>0</v>
      </c>
      <c r="AB256" s="800">
        <v>0</v>
      </c>
      <c r="AC256" s="800">
        <v>0</v>
      </c>
      <c r="AD256" s="800">
        <v>0</v>
      </c>
      <c r="AE256" s="800">
        <v>0</v>
      </c>
      <c r="AF256" s="800">
        <v>0</v>
      </c>
      <c r="AG256" s="800">
        <v>0</v>
      </c>
      <c r="AH256" s="800">
        <v>0</v>
      </c>
      <c r="AI256" s="800">
        <v>0</v>
      </c>
      <c r="AK256" s="199"/>
      <c r="AM256" s="11"/>
      <c r="AN256" s="15"/>
      <c r="AO256" s="11"/>
      <c r="AP256" s="11"/>
    </row>
    <row r="257" spans="3:42" outlineLevel="2" x14ac:dyDescent="0.2">
      <c r="C257" s="119">
        <v>2</v>
      </c>
      <c r="D257" s="119" t="s">
        <v>218</v>
      </c>
      <c r="E257" s="705"/>
      <c r="F257" s="794" t="s">
        <v>69</v>
      </c>
      <c r="AK257" s="199"/>
      <c r="AM257" s="11"/>
      <c r="AN257" s="15"/>
      <c r="AO257" s="11"/>
      <c r="AP257" s="11"/>
    </row>
    <row r="258" spans="3:42" outlineLevel="2" x14ac:dyDescent="0.2">
      <c r="C258" s="119">
        <v>2</v>
      </c>
      <c r="D258" s="119" t="s">
        <v>218</v>
      </c>
      <c r="E258" s="705"/>
      <c r="F258" s="761" t="s">
        <v>9</v>
      </c>
      <c r="G258" s="75"/>
      <c r="H258" s="796" t="s">
        <v>580</v>
      </c>
      <c r="I258" s="801"/>
      <c r="J258" s="75"/>
      <c r="K258" s="741"/>
      <c r="L258" s="75"/>
      <c r="M258" s="75"/>
      <c r="N258" s="75"/>
      <c r="O258" s="75"/>
      <c r="P258" s="75"/>
      <c r="Q258" s="128" t="s">
        <v>110</v>
      </c>
      <c r="R258" s="299">
        <v>0</v>
      </c>
      <c r="S258" s="300">
        <v>0</v>
      </c>
      <c r="T258" s="300">
        <v>0</v>
      </c>
      <c r="U258" s="300">
        <v>0</v>
      </c>
      <c r="V258" s="300">
        <v>0</v>
      </c>
      <c r="W258" s="301">
        <v>0</v>
      </c>
      <c r="X258" s="300">
        <v>0</v>
      </c>
      <c r="Y258" s="300">
        <v>0</v>
      </c>
      <c r="Z258" s="300">
        <v>0</v>
      </c>
      <c r="AA258" s="300">
        <v>0</v>
      </c>
      <c r="AB258" s="302">
        <v>0</v>
      </c>
      <c r="AC258" s="302">
        <v>0</v>
      </c>
      <c r="AD258" s="302">
        <v>0</v>
      </c>
      <c r="AE258" s="302">
        <v>0</v>
      </c>
      <c r="AF258" s="302">
        <v>0</v>
      </c>
      <c r="AG258" s="302">
        <v>0</v>
      </c>
      <c r="AH258" s="348">
        <v>0</v>
      </c>
      <c r="AI258" s="348">
        <v>0</v>
      </c>
      <c r="AK258" s="199"/>
      <c r="AM258" s="11"/>
      <c r="AN258" s="15"/>
      <c r="AO258" s="11"/>
      <c r="AP258" s="11"/>
    </row>
    <row r="259" spans="3:42" outlineLevel="2" x14ac:dyDescent="0.2">
      <c r="C259" s="119">
        <v>2</v>
      </c>
      <c r="D259" s="119" t="s">
        <v>218</v>
      </c>
      <c r="E259" s="705"/>
      <c r="F259" s="767" t="s">
        <v>14</v>
      </c>
      <c r="H259" s="797" t="s">
        <v>580</v>
      </c>
      <c r="K259" s="164"/>
      <c r="Q259" s="135" t="s">
        <v>110</v>
      </c>
      <c r="R259" s="314">
        <v>0</v>
      </c>
      <c r="S259" s="315">
        <v>0</v>
      </c>
      <c r="T259" s="315">
        <v>0</v>
      </c>
      <c r="U259" s="315">
        <v>0</v>
      </c>
      <c r="V259" s="315">
        <v>0</v>
      </c>
      <c r="W259" s="316">
        <v>0</v>
      </c>
      <c r="X259" s="315">
        <v>0</v>
      </c>
      <c r="Y259" s="315">
        <v>0</v>
      </c>
      <c r="Z259" s="315">
        <v>0</v>
      </c>
      <c r="AA259" s="315">
        <v>0</v>
      </c>
      <c r="AB259" s="5">
        <v>0</v>
      </c>
      <c r="AC259" s="5">
        <v>0</v>
      </c>
      <c r="AD259" s="5">
        <v>0</v>
      </c>
      <c r="AE259" s="5">
        <v>0</v>
      </c>
      <c r="AF259" s="5">
        <v>0</v>
      </c>
      <c r="AG259" s="5">
        <v>0</v>
      </c>
      <c r="AH259" s="350">
        <v>0</v>
      </c>
      <c r="AI259" s="350">
        <v>0</v>
      </c>
      <c r="AK259" s="199"/>
      <c r="AM259" s="11"/>
      <c r="AN259" s="15"/>
      <c r="AO259" s="11"/>
      <c r="AP259" s="11"/>
    </row>
    <row r="260" spans="3:42" outlineLevel="2" x14ac:dyDescent="0.2">
      <c r="C260" s="119">
        <v>2</v>
      </c>
      <c r="D260" s="119" t="s">
        <v>218</v>
      </c>
      <c r="E260" s="705"/>
      <c r="F260" s="783" t="s">
        <v>16</v>
      </c>
      <c r="G260" s="83"/>
      <c r="H260" s="798" t="s">
        <v>580</v>
      </c>
      <c r="I260" s="799"/>
      <c r="J260" s="83"/>
      <c r="K260" s="736"/>
      <c r="L260" s="83"/>
      <c r="M260" s="83"/>
      <c r="N260" s="83"/>
      <c r="O260" s="83"/>
      <c r="P260" s="83"/>
      <c r="Q260" s="143" t="s">
        <v>110</v>
      </c>
      <c r="R260" s="304">
        <v>0</v>
      </c>
      <c r="S260" s="305">
        <v>0</v>
      </c>
      <c r="T260" s="305">
        <v>0</v>
      </c>
      <c r="U260" s="305">
        <v>0</v>
      </c>
      <c r="V260" s="305">
        <v>0</v>
      </c>
      <c r="W260" s="306">
        <v>0</v>
      </c>
      <c r="X260" s="305">
        <v>0</v>
      </c>
      <c r="Y260" s="305">
        <v>0</v>
      </c>
      <c r="Z260" s="305">
        <v>0</v>
      </c>
      <c r="AA260" s="305">
        <v>0</v>
      </c>
      <c r="AB260" s="307">
        <v>0</v>
      </c>
      <c r="AC260" s="307">
        <v>0</v>
      </c>
      <c r="AD260" s="307">
        <v>0</v>
      </c>
      <c r="AE260" s="307">
        <v>0</v>
      </c>
      <c r="AF260" s="307">
        <v>0</v>
      </c>
      <c r="AG260" s="307">
        <v>0</v>
      </c>
      <c r="AH260" s="362">
        <v>0</v>
      </c>
      <c r="AI260" s="362">
        <v>0</v>
      </c>
      <c r="AK260" s="199"/>
      <c r="AM260" s="11"/>
      <c r="AN260" s="15"/>
      <c r="AO260" s="11"/>
      <c r="AP260" s="11"/>
    </row>
    <row r="261" spans="3:42" outlineLevel="2" x14ac:dyDescent="0.2">
      <c r="C261" s="119">
        <v>2</v>
      </c>
      <c r="D261" s="119" t="s">
        <v>218</v>
      </c>
      <c r="E261" s="705"/>
      <c r="F261" s="12"/>
      <c r="H261" s="797"/>
      <c r="K261" s="164"/>
      <c r="Q261" s="16"/>
      <c r="R261" s="800">
        <v>0</v>
      </c>
      <c r="S261" s="800">
        <v>0</v>
      </c>
      <c r="T261" s="800">
        <v>0</v>
      </c>
      <c r="U261" s="800">
        <v>0</v>
      </c>
      <c r="V261" s="800">
        <v>0</v>
      </c>
      <c r="W261" s="800">
        <v>0</v>
      </c>
      <c r="X261" s="800">
        <v>0</v>
      </c>
      <c r="Y261" s="800">
        <v>0</v>
      </c>
      <c r="Z261" s="800">
        <v>0</v>
      </c>
      <c r="AA261" s="800">
        <v>0</v>
      </c>
      <c r="AB261" s="800">
        <v>0</v>
      </c>
      <c r="AC261" s="800">
        <v>0</v>
      </c>
      <c r="AD261" s="800">
        <v>0</v>
      </c>
      <c r="AE261" s="800">
        <v>0</v>
      </c>
      <c r="AF261" s="800">
        <v>0</v>
      </c>
      <c r="AG261" s="800">
        <v>0</v>
      </c>
      <c r="AH261" s="800">
        <v>0</v>
      </c>
      <c r="AI261" s="800">
        <v>0</v>
      </c>
      <c r="AK261" s="199"/>
      <c r="AM261" s="11"/>
      <c r="AN261" s="15"/>
      <c r="AO261" s="11"/>
      <c r="AP261" s="11"/>
    </row>
    <row r="262" spans="3:42" outlineLevel="2" x14ac:dyDescent="0.2">
      <c r="C262" s="119">
        <v>2</v>
      </c>
      <c r="D262" s="119" t="s">
        <v>218</v>
      </c>
      <c r="E262" s="705"/>
      <c r="F262" s="794" t="s">
        <v>616</v>
      </c>
      <c r="AK262" s="199"/>
      <c r="AM262" s="11"/>
      <c r="AN262" s="15"/>
      <c r="AO262" s="11"/>
      <c r="AP262" s="11"/>
    </row>
    <row r="263" spans="3:42" outlineLevel="2" x14ac:dyDescent="0.2">
      <c r="C263" s="119">
        <v>2</v>
      </c>
      <c r="D263" s="119" t="s">
        <v>218</v>
      </c>
      <c r="E263" s="705"/>
      <c r="F263" s="761" t="s">
        <v>48</v>
      </c>
      <c r="G263" s="75"/>
      <c r="H263" s="796" t="s">
        <v>580</v>
      </c>
      <c r="I263" s="228" t="s">
        <v>617</v>
      </c>
      <c r="J263" s="75"/>
      <c r="K263" s="741"/>
      <c r="L263" s="75"/>
      <c r="M263" s="75"/>
      <c r="N263" s="75"/>
      <c r="O263" s="75"/>
      <c r="P263" s="75"/>
      <c r="Q263" s="128" t="s">
        <v>110</v>
      </c>
      <c r="R263" s="299">
        <v>0</v>
      </c>
      <c r="S263" s="300">
        <v>0</v>
      </c>
      <c r="T263" s="300">
        <v>0</v>
      </c>
      <c r="U263" s="300">
        <v>0</v>
      </c>
      <c r="V263" s="300">
        <v>0</v>
      </c>
      <c r="W263" s="301">
        <v>0</v>
      </c>
      <c r="X263" s="300">
        <v>0</v>
      </c>
      <c r="Y263" s="300">
        <v>0</v>
      </c>
      <c r="Z263" s="300">
        <v>0</v>
      </c>
      <c r="AA263" s="300">
        <v>0</v>
      </c>
      <c r="AB263" s="302">
        <v>0</v>
      </c>
      <c r="AC263" s="302">
        <v>0</v>
      </c>
      <c r="AD263" s="302">
        <v>0</v>
      </c>
      <c r="AE263" s="302">
        <v>0</v>
      </c>
      <c r="AF263" s="302">
        <v>0</v>
      </c>
      <c r="AG263" s="302">
        <v>0</v>
      </c>
      <c r="AH263" s="348">
        <v>0</v>
      </c>
      <c r="AI263" s="348">
        <v>0</v>
      </c>
      <c r="AK263" s="199"/>
      <c r="AM263" s="11"/>
      <c r="AN263" s="15"/>
      <c r="AO263" s="11"/>
      <c r="AP263" s="11"/>
    </row>
    <row r="264" spans="3:42" outlineLevel="2" x14ac:dyDescent="0.2">
      <c r="C264" s="119">
        <v>2</v>
      </c>
      <c r="D264" s="119" t="s">
        <v>218</v>
      </c>
      <c r="E264" s="705"/>
      <c r="F264" s="767" t="s">
        <v>55</v>
      </c>
      <c r="H264" s="797" t="s">
        <v>580</v>
      </c>
      <c r="I264" s="234" t="s">
        <v>617</v>
      </c>
      <c r="K264" s="164"/>
      <c r="Q264" s="135" t="s">
        <v>110</v>
      </c>
      <c r="R264" s="314">
        <v>0</v>
      </c>
      <c r="S264" s="315">
        <v>0</v>
      </c>
      <c r="T264" s="315">
        <v>0</v>
      </c>
      <c r="U264" s="315">
        <v>0</v>
      </c>
      <c r="V264" s="315">
        <v>0</v>
      </c>
      <c r="W264" s="316">
        <v>0</v>
      </c>
      <c r="X264" s="315">
        <v>0</v>
      </c>
      <c r="Y264" s="315">
        <v>0</v>
      </c>
      <c r="Z264" s="315">
        <v>0</v>
      </c>
      <c r="AA264" s="315">
        <v>0</v>
      </c>
      <c r="AB264" s="5">
        <v>0</v>
      </c>
      <c r="AC264" s="5">
        <v>0</v>
      </c>
      <c r="AD264" s="5">
        <v>0</v>
      </c>
      <c r="AE264" s="5">
        <v>0</v>
      </c>
      <c r="AF264" s="5">
        <v>0</v>
      </c>
      <c r="AG264" s="5">
        <v>0</v>
      </c>
      <c r="AH264" s="350">
        <v>0</v>
      </c>
      <c r="AI264" s="350">
        <v>0</v>
      </c>
      <c r="AK264" s="199"/>
      <c r="AM264" s="11"/>
      <c r="AN264" s="15"/>
      <c r="AO264" s="11"/>
      <c r="AP264" s="11"/>
    </row>
    <row r="265" spans="3:42" outlineLevel="2" x14ac:dyDescent="0.2">
      <c r="C265" s="119">
        <v>2</v>
      </c>
      <c r="D265" s="119" t="s">
        <v>218</v>
      </c>
      <c r="E265" s="705"/>
      <c r="F265" s="783" t="s">
        <v>57</v>
      </c>
      <c r="G265" s="83"/>
      <c r="H265" s="798" t="s">
        <v>580</v>
      </c>
      <c r="I265" s="240" t="s">
        <v>617</v>
      </c>
      <c r="J265" s="83"/>
      <c r="K265" s="736"/>
      <c r="L265" s="83"/>
      <c r="M265" s="83"/>
      <c r="N265" s="83"/>
      <c r="O265" s="83"/>
      <c r="P265" s="83"/>
      <c r="Q265" s="143" t="s">
        <v>110</v>
      </c>
      <c r="R265" s="304">
        <v>0</v>
      </c>
      <c r="S265" s="305">
        <v>0</v>
      </c>
      <c r="T265" s="305">
        <v>0</v>
      </c>
      <c r="U265" s="305">
        <v>0</v>
      </c>
      <c r="V265" s="305">
        <v>0</v>
      </c>
      <c r="W265" s="306">
        <v>0</v>
      </c>
      <c r="X265" s="305">
        <v>0</v>
      </c>
      <c r="Y265" s="305">
        <v>0</v>
      </c>
      <c r="Z265" s="305">
        <v>0</v>
      </c>
      <c r="AA265" s="305">
        <v>0</v>
      </c>
      <c r="AB265" s="307">
        <v>0</v>
      </c>
      <c r="AC265" s="307">
        <v>0</v>
      </c>
      <c r="AD265" s="307">
        <v>0</v>
      </c>
      <c r="AE265" s="307">
        <v>0</v>
      </c>
      <c r="AF265" s="307">
        <v>0</v>
      </c>
      <c r="AG265" s="307">
        <v>0</v>
      </c>
      <c r="AH265" s="362">
        <v>0</v>
      </c>
      <c r="AI265" s="362">
        <v>0</v>
      </c>
      <c r="AK265" s="199"/>
      <c r="AM265" s="11"/>
      <c r="AN265" s="15"/>
      <c r="AO265" s="11"/>
      <c r="AP265" s="11"/>
    </row>
    <row r="266" spans="3:42" outlineLevel="2" x14ac:dyDescent="0.2">
      <c r="C266" s="119">
        <v>2</v>
      </c>
      <c r="D266" s="119" t="s">
        <v>218</v>
      </c>
      <c r="E266" s="705"/>
      <c r="F266" s="802" t="s">
        <v>626</v>
      </c>
      <c r="R266" s="800">
        <v>0</v>
      </c>
      <c r="S266" s="800">
        <v>0</v>
      </c>
      <c r="T266" s="800">
        <v>0</v>
      </c>
      <c r="U266" s="800">
        <v>0</v>
      </c>
      <c r="V266" s="800">
        <v>0</v>
      </c>
      <c r="W266" s="800">
        <v>0</v>
      </c>
      <c r="X266" s="800">
        <v>0</v>
      </c>
      <c r="Y266" s="800">
        <v>0</v>
      </c>
      <c r="Z266" s="800">
        <v>0</v>
      </c>
      <c r="AA266" s="800">
        <v>0</v>
      </c>
      <c r="AB266" s="800">
        <v>0</v>
      </c>
      <c r="AC266" s="800">
        <v>0</v>
      </c>
      <c r="AD266" s="800">
        <v>0</v>
      </c>
      <c r="AE266" s="800">
        <v>0</v>
      </c>
      <c r="AF266" s="800">
        <v>0</v>
      </c>
      <c r="AG266" s="800">
        <v>0</v>
      </c>
      <c r="AH266" s="800">
        <v>0</v>
      </c>
      <c r="AI266" s="800">
        <v>0</v>
      </c>
      <c r="AK266" s="199"/>
      <c r="AM266" s="11"/>
      <c r="AN266" s="15"/>
      <c r="AO266" s="11"/>
      <c r="AP266" s="11"/>
    </row>
    <row r="267" spans="3:42" outlineLevel="2" x14ac:dyDescent="0.2">
      <c r="C267" s="119">
        <v>2</v>
      </c>
      <c r="D267" s="119" t="s">
        <v>218</v>
      </c>
      <c r="E267" s="705"/>
      <c r="R267" s="5"/>
      <c r="S267" s="5"/>
      <c r="T267" s="5"/>
      <c r="U267" s="5"/>
      <c r="V267" s="5"/>
      <c r="W267" s="5"/>
      <c r="X267" s="5"/>
      <c r="Y267" s="5"/>
      <c r="AK267" s="199"/>
      <c r="AM267" s="11"/>
      <c r="AN267" s="15"/>
      <c r="AO267" s="11"/>
      <c r="AP267" s="11"/>
    </row>
    <row r="268" spans="3:42" outlineLevel="2" x14ac:dyDescent="0.2">
      <c r="C268" s="119">
        <v>2</v>
      </c>
      <c r="D268" s="119" t="s">
        <v>218</v>
      </c>
      <c r="E268" s="705"/>
      <c r="F268" s="789" t="s">
        <v>631</v>
      </c>
      <c r="G268" s="790"/>
      <c r="H268" s="803"/>
      <c r="I268" s="790"/>
      <c r="J268" s="790"/>
      <c r="K268" s="792"/>
      <c r="L268" s="789"/>
      <c r="M268" s="789"/>
      <c r="N268" s="789"/>
      <c r="O268" s="789"/>
      <c r="P268" s="789"/>
      <c r="Q268" s="792"/>
      <c r="R268" s="793"/>
      <c r="S268" s="793"/>
      <c r="T268" s="793"/>
      <c r="U268" s="793"/>
      <c r="V268" s="793"/>
      <c r="W268" s="793"/>
      <c r="X268" s="793"/>
      <c r="Y268" s="793"/>
      <c r="Z268" s="793"/>
      <c r="AA268" s="793"/>
      <c r="AB268" s="793"/>
      <c r="AC268" s="793"/>
      <c r="AD268" s="793"/>
      <c r="AE268" s="793"/>
      <c r="AF268" s="793"/>
      <c r="AG268" s="793"/>
      <c r="AH268" s="789"/>
      <c r="AI268" s="789"/>
      <c r="AK268" s="199"/>
      <c r="AM268" s="11"/>
      <c r="AN268" s="15"/>
      <c r="AO268" s="11"/>
      <c r="AP268" s="11"/>
    </row>
    <row r="269" spans="3:42" outlineLevel="2" x14ac:dyDescent="0.2">
      <c r="C269" s="119">
        <v>2</v>
      </c>
      <c r="D269" s="119" t="s">
        <v>218</v>
      </c>
      <c r="E269" s="705"/>
      <c r="F269" t="s">
        <v>620</v>
      </c>
      <c r="AK269" s="199"/>
      <c r="AM269" s="11"/>
      <c r="AN269" s="15"/>
      <c r="AO269" s="11"/>
      <c r="AP269" s="11"/>
    </row>
    <row r="270" spans="3:42" outlineLevel="2" x14ac:dyDescent="0.2">
      <c r="C270" s="119">
        <v>2</v>
      </c>
      <c r="D270" s="119" t="s">
        <v>218</v>
      </c>
      <c r="E270" s="705"/>
      <c r="F270" s="761" t="s">
        <v>48</v>
      </c>
      <c r="G270" s="75"/>
      <c r="H270" s="796" t="s">
        <v>632</v>
      </c>
      <c r="I270" s="801"/>
      <c r="J270" s="75"/>
      <c r="K270" s="741"/>
      <c r="L270" s="75"/>
      <c r="M270" s="75"/>
      <c r="N270" s="75"/>
      <c r="O270" s="75"/>
      <c r="P270" s="75"/>
      <c r="Q270" s="128" t="s">
        <v>536</v>
      </c>
      <c r="R270" s="804">
        <v>0</v>
      </c>
      <c r="S270" s="805">
        <v>0</v>
      </c>
      <c r="T270" s="805">
        <v>0</v>
      </c>
      <c r="U270" s="805">
        <v>0</v>
      </c>
      <c r="V270" s="805">
        <v>0</v>
      </c>
      <c r="W270" s="806">
        <v>0</v>
      </c>
      <c r="X270" s="805">
        <v>0</v>
      </c>
      <c r="Y270" s="805">
        <v>0</v>
      </c>
      <c r="Z270" s="805">
        <v>0</v>
      </c>
      <c r="AA270" s="805">
        <v>0</v>
      </c>
      <c r="AB270" s="805">
        <v>0</v>
      </c>
      <c r="AC270" s="805">
        <v>0</v>
      </c>
      <c r="AD270" s="805">
        <v>0</v>
      </c>
      <c r="AE270" s="805">
        <v>0</v>
      </c>
      <c r="AF270" s="805">
        <v>0</v>
      </c>
      <c r="AG270" s="805">
        <v>0</v>
      </c>
      <c r="AH270" s="808">
        <v>0</v>
      </c>
      <c r="AI270" s="808">
        <v>0</v>
      </c>
      <c r="AK270" s="199"/>
      <c r="AM270" s="11"/>
      <c r="AN270" s="15"/>
      <c r="AO270" s="11"/>
      <c r="AP270" s="11"/>
    </row>
    <row r="271" spans="3:42" outlineLevel="2" x14ac:dyDescent="0.2">
      <c r="C271" s="119">
        <v>2</v>
      </c>
      <c r="D271" s="119" t="s">
        <v>218</v>
      </c>
      <c r="E271" s="705"/>
      <c r="F271" s="767" t="s">
        <v>55</v>
      </c>
      <c r="H271" s="797" t="s">
        <v>632</v>
      </c>
      <c r="K271" s="164"/>
      <c r="Q271" s="135" t="s">
        <v>536</v>
      </c>
      <c r="R271" s="809">
        <v>0</v>
      </c>
      <c r="S271" s="810">
        <v>0</v>
      </c>
      <c r="T271" s="810">
        <v>0</v>
      </c>
      <c r="U271" s="810">
        <v>0</v>
      </c>
      <c r="V271" s="810">
        <v>0</v>
      </c>
      <c r="W271" s="811">
        <v>0</v>
      </c>
      <c r="X271" s="810">
        <v>0</v>
      </c>
      <c r="Y271" s="810">
        <v>0</v>
      </c>
      <c r="Z271" s="810">
        <v>0</v>
      </c>
      <c r="AA271" s="810">
        <v>0</v>
      </c>
      <c r="AB271" s="810">
        <v>0</v>
      </c>
      <c r="AC271" s="810">
        <v>0</v>
      </c>
      <c r="AD271" s="810">
        <v>0</v>
      </c>
      <c r="AE271" s="810">
        <v>0</v>
      </c>
      <c r="AF271" s="810">
        <v>0</v>
      </c>
      <c r="AG271" s="810">
        <v>0</v>
      </c>
      <c r="AH271" s="812">
        <v>0</v>
      </c>
      <c r="AI271" s="812">
        <v>0</v>
      </c>
      <c r="AK271" s="199"/>
      <c r="AM271" s="11"/>
      <c r="AN271" s="15"/>
      <c r="AO271" s="11"/>
      <c r="AP271" s="11"/>
    </row>
    <row r="272" spans="3:42" outlineLevel="2" x14ac:dyDescent="0.2">
      <c r="C272" s="119">
        <v>2</v>
      </c>
      <c r="D272" s="119" t="s">
        <v>218</v>
      </c>
      <c r="E272" s="705"/>
      <c r="F272" s="783" t="s">
        <v>57</v>
      </c>
      <c r="G272" s="83"/>
      <c r="H272" s="798" t="s">
        <v>632</v>
      </c>
      <c r="I272" s="799"/>
      <c r="J272" s="83"/>
      <c r="K272" s="736"/>
      <c r="L272" s="83"/>
      <c r="M272" s="83"/>
      <c r="N272" s="83"/>
      <c r="O272" s="83"/>
      <c r="P272" s="83"/>
      <c r="Q272" s="143" t="s">
        <v>536</v>
      </c>
      <c r="R272" s="813">
        <v>0</v>
      </c>
      <c r="S272" s="814">
        <v>0</v>
      </c>
      <c r="T272" s="814">
        <v>0</v>
      </c>
      <c r="U272" s="814">
        <v>0</v>
      </c>
      <c r="V272" s="814">
        <v>0</v>
      </c>
      <c r="W272" s="815">
        <v>0</v>
      </c>
      <c r="X272" s="814">
        <v>0</v>
      </c>
      <c r="Y272" s="814">
        <v>0</v>
      </c>
      <c r="Z272" s="814">
        <v>0</v>
      </c>
      <c r="AA272" s="814">
        <v>0</v>
      </c>
      <c r="AB272" s="814">
        <v>0</v>
      </c>
      <c r="AC272" s="814">
        <v>0</v>
      </c>
      <c r="AD272" s="814">
        <v>0</v>
      </c>
      <c r="AE272" s="814">
        <v>0</v>
      </c>
      <c r="AF272" s="814">
        <v>0</v>
      </c>
      <c r="AG272" s="814">
        <v>0</v>
      </c>
      <c r="AH272" s="816">
        <v>0</v>
      </c>
      <c r="AI272" s="816">
        <v>0</v>
      </c>
      <c r="AK272" s="199"/>
      <c r="AM272" s="11"/>
      <c r="AN272" s="15"/>
      <c r="AO272" s="11"/>
      <c r="AP272" s="11"/>
    </row>
    <row r="273" spans="3:42" outlineLevel="2" x14ac:dyDescent="0.2">
      <c r="C273" s="119">
        <v>2</v>
      </c>
      <c r="D273" s="119" t="s">
        <v>218</v>
      </c>
      <c r="E273" s="705"/>
      <c r="F273" s="12"/>
      <c r="H273" s="817"/>
      <c r="K273" s="16"/>
      <c r="Q273" s="16"/>
      <c r="R273" s="818"/>
      <c r="S273" s="818"/>
      <c r="T273" s="818"/>
      <c r="U273" s="818"/>
      <c r="V273" s="818"/>
      <c r="W273" s="818"/>
      <c r="X273" s="818"/>
      <c r="Y273" s="818"/>
      <c r="Z273" s="818"/>
      <c r="AA273" s="818"/>
      <c r="AB273" s="818"/>
      <c r="AC273" s="818"/>
      <c r="AD273" s="818"/>
      <c r="AE273" s="818"/>
      <c r="AF273" s="818"/>
      <c r="AG273" s="818"/>
      <c r="AH273" s="818"/>
      <c r="AI273" s="818"/>
      <c r="AK273" s="199"/>
      <c r="AM273" s="11"/>
      <c r="AN273" s="15"/>
      <c r="AO273" s="11"/>
      <c r="AP273" s="11"/>
    </row>
    <row r="274" spans="3:42" outlineLevel="2" x14ac:dyDescent="0.2">
      <c r="C274" s="119">
        <v>2</v>
      </c>
      <c r="D274" s="119" t="s">
        <v>218</v>
      </c>
      <c r="E274" s="705"/>
      <c r="F274" s="121" t="s">
        <v>633</v>
      </c>
      <c r="G274" s="756"/>
      <c r="H274" s="757"/>
      <c r="I274" s="788"/>
      <c r="J274" s="756"/>
      <c r="K274" s="758"/>
      <c r="L274" s="759"/>
      <c r="M274" s="759"/>
      <c r="N274" s="759"/>
      <c r="O274" s="759"/>
      <c r="P274" s="759"/>
      <c r="Q274" s="758"/>
      <c r="R274" s="760"/>
      <c r="S274" s="760"/>
      <c r="T274" s="760"/>
      <c r="U274" s="760"/>
      <c r="V274" s="760"/>
      <c r="W274" s="760"/>
      <c r="X274" s="760"/>
      <c r="Y274" s="760"/>
      <c r="Z274" s="760"/>
      <c r="AA274" s="760"/>
      <c r="AB274" s="760"/>
      <c r="AC274" s="760"/>
      <c r="AD274" s="760"/>
      <c r="AE274" s="760"/>
      <c r="AF274" s="760"/>
      <c r="AG274" s="760"/>
      <c r="AH274" s="759"/>
      <c r="AI274" s="759"/>
      <c r="AK274" s="199"/>
      <c r="AM274" s="11"/>
      <c r="AN274" s="15"/>
      <c r="AO274" s="11"/>
      <c r="AP274" s="11"/>
    </row>
    <row r="275" spans="3:42" outlineLevel="2" x14ac:dyDescent="0.2">
      <c r="C275" s="119">
        <v>2</v>
      </c>
      <c r="D275" s="119" t="s">
        <v>218</v>
      </c>
      <c r="E275" s="705"/>
      <c r="F275" s="789" t="s">
        <v>634</v>
      </c>
      <c r="G275" s="790"/>
      <c r="H275" s="803"/>
      <c r="I275" s="791"/>
      <c r="J275" s="790"/>
      <c r="K275" s="792"/>
      <c r="L275" s="789"/>
      <c r="M275" s="789"/>
      <c r="N275" s="789"/>
      <c r="O275" s="789"/>
      <c r="P275" s="789"/>
      <c r="Q275" s="792"/>
      <c r="R275" s="793"/>
      <c r="S275" s="793"/>
      <c r="T275" s="793"/>
      <c r="U275" s="793"/>
      <c r="V275" s="793"/>
      <c r="W275" s="793"/>
      <c r="X275" s="793"/>
      <c r="Y275" s="793"/>
      <c r="Z275" s="793"/>
      <c r="AA275" s="793"/>
      <c r="AB275" s="793"/>
      <c r="AC275" s="793"/>
      <c r="AD275" s="793"/>
      <c r="AE275" s="793"/>
      <c r="AF275" s="793"/>
      <c r="AG275" s="793"/>
      <c r="AH275" s="789"/>
      <c r="AI275" s="789"/>
      <c r="AK275" s="199"/>
      <c r="AM275" s="11"/>
      <c r="AN275" s="15"/>
      <c r="AO275" s="11"/>
      <c r="AP275" s="11"/>
    </row>
    <row r="276" spans="3:42" outlineLevel="2" x14ac:dyDescent="0.2">
      <c r="C276" s="119">
        <v>2</v>
      </c>
      <c r="D276" s="119" t="s">
        <v>218</v>
      </c>
      <c r="E276" s="705"/>
      <c r="F276" s="794" t="s">
        <v>610</v>
      </c>
      <c r="H276" s="795"/>
      <c r="AK276" s="199"/>
      <c r="AM276" s="11"/>
      <c r="AN276" s="15"/>
      <c r="AO276" s="11"/>
      <c r="AP276" s="11"/>
    </row>
    <row r="277" spans="3:42" outlineLevel="2" x14ac:dyDescent="0.2">
      <c r="C277" s="119">
        <v>2</v>
      </c>
      <c r="D277" s="119" t="s">
        <v>218</v>
      </c>
      <c r="E277" s="705"/>
      <c r="F277" s="761" t="s">
        <v>62</v>
      </c>
      <c r="G277" s="75"/>
      <c r="H277" s="796" t="s">
        <v>12</v>
      </c>
      <c r="I277" s="796" t="s">
        <v>611</v>
      </c>
      <c r="J277" s="75"/>
      <c r="K277" s="741"/>
      <c r="L277" s="75"/>
      <c r="M277" s="75"/>
      <c r="N277" s="75"/>
      <c r="O277" s="75"/>
      <c r="P277" s="75"/>
      <c r="Q277" s="128" t="s">
        <v>110</v>
      </c>
      <c r="R277" s="299">
        <v>0</v>
      </c>
      <c r="S277" s="300">
        <v>0</v>
      </c>
      <c r="T277" s="300">
        <v>0</v>
      </c>
      <c r="U277" s="300">
        <v>0</v>
      </c>
      <c r="V277" s="300">
        <v>0</v>
      </c>
      <c r="W277" s="301">
        <v>9.4256483340083541</v>
      </c>
      <c r="X277" s="300">
        <v>0</v>
      </c>
      <c r="Y277" s="300">
        <v>0</v>
      </c>
      <c r="Z277" s="300">
        <v>0</v>
      </c>
      <c r="AA277" s="300">
        <v>0</v>
      </c>
      <c r="AB277" s="302">
        <v>0</v>
      </c>
      <c r="AC277" s="302">
        <v>0</v>
      </c>
      <c r="AD277" s="302">
        <v>0</v>
      </c>
      <c r="AE277" s="302">
        <v>40.399341187090762</v>
      </c>
      <c r="AF277" s="302">
        <v>52.652753956361039</v>
      </c>
      <c r="AG277" s="302">
        <v>43.624572485468498</v>
      </c>
      <c r="AH277" s="348">
        <v>43.969126359867964</v>
      </c>
      <c r="AI277" s="348">
        <v>2.3958614322246925</v>
      </c>
      <c r="AK277" s="199"/>
      <c r="AM277" s="11"/>
      <c r="AN277" s="15"/>
      <c r="AO277" s="11"/>
      <c r="AP277" s="11"/>
    </row>
    <row r="278" spans="3:42" outlineLevel="2" x14ac:dyDescent="0.2">
      <c r="C278" s="119">
        <v>2</v>
      </c>
      <c r="D278" s="119" t="s">
        <v>218</v>
      </c>
      <c r="E278" s="705"/>
      <c r="F278" s="767" t="s">
        <v>188</v>
      </c>
      <c r="H278" s="797" t="s">
        <v>12</v>
      </c>
      <c r="I278" s="797" t="s">
        <v>612</v>
      </c>
      <c r="K278" s="164"/>
      <c r="Q278" s="135" t="s">
        <v>110</v>
      </c>
      <c r="R278" s="314">
        <v>0</v>
      </c>
      <c r="S278" s="315">
        <v>0</v>
      </c>
      <c r="T278" s="315">
        <v>0</v>
      </c>
      <c r="U278" s="315">
        <v>0</v>
      </c>
      <c r="V278" s="315">
        <v>0</v>
      </c>
      <c r="W278" s="316">
        <v>0</v>
      </c>
      <c r="X278" s="315">
        <v>0</v>
      </c>
      <c r="Y278" s="315">
        <v>0</v>
      </c>
      <c r="Z278" s="315">
        <v>0</v>
      </c>
      <c r="AA278" s="315">
        <v>0</v>
      </c>
      <c r="AB278" s="5">
        <v>0</v>
      </c>
      <c r="AC278" s="5">
        <v>0</v>
      </c>
      <c r="AD278" s="5">
        <v>0</v>
      </c>
      <c r="AE278" s="5">
        <v>0</v>
      </c>
      <c r="AF278" s="5">
        <v>0</v>
      </c>
      <c r="AG278" s="5">
        <v>0</v>
      </c>
      <c r="AH278" s="350">
        <v>0</v>
      </c>
      <c r="AI278" s="350">
        <v>0</v>
      </c>
      <c r="AK278" s="199"/>
      <c r="AM278" s="11"/>
      <c r="AN278" s="15"/>
      <c r="AO278" s="11"/>
      <c r="AP278" s="11"/>
    </row>
    <row r="279" spans="3:42" outlineLevel="2" x14ac:dyDescent="0.2">
      <c r="C279" s="119">
        <v>2</v>
      </c>
      <c r="D279" s="119" t="s">
        <v>218</v>
      </c>
      <c r="E279" s="705"/>
      <c r="F279" s="767" t="s">
        <v>613</v>
      </c>
      <c r="H279" s="797" t="s">
        <v>12</v>
      </c>
      <c r="I279" s="234" t="s">
        <v>614</v>
      </c>
      <c r="K279" s="164"/>
      <c r="Q279" s="135" t="s">
        <v>110</v>
      </c>
      <c r="R279" s="314">
        <v>0</v>
      </c>
      <c r="S279" s="315">
        <v>0</v>
      </c>
      <c r="T279" s="315">
        <v>0</v>
      </c>
      <c r="U279" s="315">
        <v>0</v>
      </c>
      <c r="V279" s="315">
        <v>0</v>
      </c>
      <c r="W279" s="316">
        <v>0</v>
      </c>
      <c r="X279" s="315">
        <v>0</v>
      </c>
      <c r="Y279" s="315">
        <v>0</v>
      </c>
      <c r="Z279" s="315">
        <v>0</v>
      </c>
      <c r="AA279" s="315">
        <v>0</v>
      </c>
      <c r="AB279" s="5">
        <v>0</v>
      </c>
      <c r="AC279" s="5">
        <v>0</v>
      </c>
      <c r="AD279" s="5">
        <v>0</v>
      </c>
      <c r="AE279" s="5">
        <v>0</v>
      </c>
      <c r="AF279" s="5">
        <v>0</v>
      </c>
      <c r="AG279" s="5">
        <v>0</v>
      </c>
      <c r="AH279" s="350">
        <v>0</v>
      </c>
      <c r="AI279" s="350">
        <v>0</v>
      </c>
      <c r="AK279" s="199"/>
      <c r="AM279" s="11"/>
      <c r="AN279" s="15"/>
      <c r="AO279" s="11"/>
      <c r="AP279" s="11"/>
    </row>
    <row r="280" spans="3:42" outlineLevel="2" x14ac:dyDescent="0.2">
      <c r="C280" s="119">
        <v>2</v>
      </c>
      <c r="D280" s="119" t="s">
        <v>218</v>
      </c>
      <c r="E280" s="705"/>
      <c r="F280" s="783" t="s">
        <v>57</v>
      </c>
      <c r="G280" s="83"/>
      <c r="H280" s="798" t="s">
        <v>12</v>
      </c>
      <c r="I280" s="799"/>
      <c r="J280" s="83"/>
      <c r="K280" s="736"/>
      <c r="L280" s="83"/>
      <c r="M280" s="83"/>
      <c r="N280" s="83"/>
      <c r="O280" s="83"/>
      <c r="P280" s="83"/>
      <c r="Q280" s="143" t="s">
        <v>110</v>
      </c>
      <c r="R280" s="304">
        <v>0</v>
      </c>
      <c r="S280" s="305">
        <v>0</v>
      </c>
      <c r="T280" s="305">
        <v>0</v>
      </c>
      <c r="U280" s="305">
        <v>0</v>
      </c>
      <c r="V280" s="305">
        <v>0</v>
      </c>
      <c r="W280" s="306">
        <v>0</v>
      </c>
      <c r="X280" s="305">
        <v>0</v>
      </c>
      <c r="Y280" s="305">
        <v>0</v>
      </c>
      <c r="Z280" s="305">
        <v>0</v>
      </c>
      <c r="AA280" s="305">
        <v>0</v>
      </c>
      <c r="AB280" s="307">
        <v>0</v>
      </c>
      <c r="AC280" s="307">
        <v>0</v>
      </c>
      <c r="AD280" s="307">
        <v>0</v>
      </c>
      <c r="AE280" s="307">
        <v>0</v>
      </c>
      <c r="AF280" s="307">
        <v>0</v>
      </c>
      <c r="AG280" s="307">
        <v>0</v>
      </c>
      <c r="AH280" s="362">
        <v>0</v>
      </c>
      <c r="AI280" s="362">
        <v>0</v>
      </c>
      <c r="AK280" s="199"/>
      <c r="AM280" s="11"/>
      <c r="AN280" s="15"/>
      <c r="AO280" s="11"/>
      <c r="AP280" s="11"/>
    </row>
    <row r="281" spans="3:42" outlineLevel="2" x14ac:dyDescent="0.2">
      <c r="C281" s="119">
        <v>2</v>
      </c>
      <c r="D281" s="119" t="s">
        <v>218</v>
      </c>
      <c r="E281" s="705"/>
      <c r="F281" s="12"/>
      <c r="H281" s="234"/>
      <c r="K281" s="164"/>
      <c r="Q281" s="16"/>
      <c r="R281" s="800">
        <v>0</v>
      </c>
      <c r="S281" s="800">
        <v>0</v>
      </c>
      <c r="T281" s="800">
        <v>0</v>
      </c>
      <c r="U281" s="800">
        <v>0</v>
      </c>
      <c r="V281" s="800">
        <v>0</v>
      </c>
      <c r="W281" s="800">
        <v>9.4256483340083541</v>
      </c>
      <c r="X281" s="800">
        <v>0</v>
      </c>
      <c r="Y281" s="800">
        <v>0</v>
      </c>
      <c r="Z281" s="800">
        <v>0</v>
      </c>
      <c r="AA281" s="800">
        <v>0</v>
      </c>
      <c r="AB281" s="800">
        <v>0</v>
      </c>
      <c r="AC281" s="800">
        <v>0</v>
      </c>
      <c r="AD281" s="800">
        <v>0</v>
      </c>
      <c r="AE281" s="800">
        <v>40.399341187090762</v>
      </c>
      <c r="AF281" s="800">
        <v>52.652753956361039</v>
      </c>
      <c r="AG281" s="800">
        <v>43.624572485468498</v>
      </c>
      <c r="AH281" s="800">
        <v>43.969126359867964</v>
      </c>
      <c r="AI281" s="800">
        <v>2.3958614322246925</v>
      </c>
      <c r="AK281" s="199"/>
      <c r="AM281" s="11"/>
      <c r="AN281" s="15"/>
      <c r="AO281" s="11"/>
      <c r="AP281" s="11"/>
    </row>
    <row r="282" spans="3:42" outlineLevel="2" x14ac:dyDescent="0.2">
      <c r="C282" s="119">
        <v>2</v>
      </c>
      <c r="D282" s="119" t="s">
        <v>218</v>
      </c>
      <c r="E282" s="705"/>
      <c r="F282" s="794" t="s">
        <v>615</v>
      </c>
      <c r="AK282" s="199"/>
      <c r="AM282" s="11"/>
      <c r="AN282" s="15"/>
      <c r="AO282" s="11"/>
      <c r="AP282" s="11"/>
    </row>
    <row r="283" spans="3:42" outlineLevel="2" x14ac:dyDescent="0.2">
      <c r="C283" s="119">
        <v>2</v>
      </c>
      <c r="D283" s="119" t="s">
        <v>218</v>
      </c>
      <c r="E283" s="705"/>
      <c r="F283" s="761" t="s">
        <v>48</v>
      </c>
      <c r="G283" s="75"/>
      <c r="H283" s="796" t="s">
        <v>12</v>
      </c>
      <c r="I283" s="801"/>
      <c r="J283" s="75"/>
      <c r="K283" s="741"/>
      <c r="L283" s="75"/>
      <c r="M283" s="75"/>
      <c r="N283" s="75"/>
      <c r="O283" s="75"/>
      <c r="P283" s="75"/>
      <c r="Q283" s="128" t="s">
        <v>110</v>
      </c>
      <c r="R283" s="299">
        <v>0</v>
      </c>
      <c r="S283" s="300">
        <v>0</v>
      </c>
      <c r="T283" s="300">
        <v>0</v>
      </c>
      <c r="U283" s="300">
        <v>0</v>
      </c>
      <c r="V283" s="300">
        <v>0</v>
      </c>
      <c r="W283" s="301">
        <v>9.4256483340083541</v>
      </c>
      <c r="X283" s="300">
        <v>0</v>
      </c>
      <c r="Y283" s="300">
        <v>0</v>
      </c>
      <c r="Z283" s="300">
        <v>0</v>
      </c>
      <c r="AA283" s="300">
        <v>0</v>
      </c>
      <c r="AB283" s="302">
        <v>0</v>
      </c>
      <c r="AC283" s="302">
        <v>0</v>
      </c>
      <c r="AD283" s="302">
        <v>0</v>
      </c>
      <c r="AE283" s="302">
        <v>40.399341187090762</v>
      </c>
      <c r="AF283" s="302">
        <v>52.652753956361039</v>
      </c>
      <c r="AG283" s="302">
        <v>43.624572485468498</v>
      </c>
      <c r="AH283" s="348">
        <v>43.969126359867964</v>
      </c>
      <c r="AI283" s="348">
        <v>2.3958614322246925</v>
      </c>
      <c r="AK283" s="199"/>
      <c r="AM283" s="11"/>
      <c r="AN283" s="15"/>
      <c r="AO283" s="11"/>
      <c r="AP283" s="11"/>
    </row>
    <row r="284" spans="3:42" outlineLevel="2" x14ac:dyDescent="0.2">
      <c r="C284" s="119">
        <v>2</v>
      </c>
      <c r="D284" s="119" t="s">
        <v>218</v>
      </c>
      <c r="E284" s="705"/>
      <c r="F284" s="767" t="s">
        <v>55</v>
      </c>
      <c r="H284" s="797" t="s">
        <v>12</v>
      </c>
      <c r="K284" s="164"/>
      <c r="Q284" s="135" t="s">
        <v>110</v>
      </c>
      <c r="R284" s="314">
        <v>0</v>
      </c>
      <c r="S284" s="315">
        <v>0</v>
      </c>
      <c r="T284" s="315">
        <v>0</v>
      </c>
      <c r="U284" s="315">
        <v>0</v>
      </c>
      <c r="V284" s="315">
        <v>0</v>
      </c>
      <c r="W284" s="316">
        <v>0</v>
      </c>
      <c r="X284" s="315">
        <v>0</v>
      </c>
      <c r="Y284" s="315">
        <v>0</v>
      </c>
      <c r="Z284" s="315">
        <v>0</v>
      </c>
      <c r="AA284" s="315">
        <v>0</v>
      </c>
      <c r="AB284" s="5">
        <v>0</v>
      </c>
      <c r="AC284" s="5">
        <v>0</v>
      </c>
      <c r="AD284" s="5">
        <v>0</v>
      </c>
      <c r="AE284" s="5">
        <v>0</v>
      </c>
      <c r="AF284" s="5">
        <v>0</v>
      </c>
      <c r="AG284" s="5">
        <v>0</v>
      </c>
      <c r="AH284" s="350">
        <v>0</v>
      </c>
      <c r="AI284" s="350">
        <v>0</v>
      </c>
      <c r="AK284" s="199"/>
      <c r="AM284" s="11"/>
      <c r="AN284" s="15"/>
      <c r="AO284" s="11"/>
      <c r="AP284" s="11"/>
    </row>
    <row r="285" spans="3:42" outlineLevel="2" x14ac:dyDescent="0.2">
      <c r="C285" s="119">
        <v>2</v>
      </c>
      <c r="D285" s="119" t="s">
        <v>218</v>
      </c>
      <c r="E285" s="705"/>
      <c r="F285" s="783" t="s">
        <v>57</v>
      </c>
      <c r="G285" s="83"/>
      <c r="H285" s="798" t="s">
        <v>12</v>
      </c>
      <c r="I285" s="799"/>
      <c r="J285" s="83"/>
      <c r="K285" s="736"/>
      <c r="L285" s="83"/>
      <c r="M285" s="83"/>
      <c r="N285" s="83"/>
      <c r="O285" s="83"/>
      <c r="P285" s="83"/>
      <c r="Q285" s="143" t="s">
        <v>110</v>
      </c>
      <c r="R285" s="304">
        <v>0</v>
      </c>
      <c r="S285" s="305">
        <v>0</v>
      </c>
      <c r="T285" s="305">
        <v>0</v>
      </c>
      <c r="U285" s="305">
        <v>0</v>
      </c>
      <c r="V285" s="305">
        <v>0</v>
      </c>
      <c r="W285" s="306">
        <v>0</v>
      </c>
      <c r="X285" s="305">
        <v>0</v>
      </c>
      <c r="Y285" s="305">
        <v>0</v>
      </c>
      <c r="Z285" s="305">
        <v>0</v>
      </c>
      <c r="AA285" s="305">
        <v>0</v>
      </c>
      <c r="AB285" s="307">
        <v>0</v>
      </c>
      <c r="AC285" s="307">
        <v>0</v>
      </c>
      <c r="AD285" s="307">
        <v>0</v>
      </c>
      <c r="AE285" s="307">
        <v>0</v>
      </c>
      <c r="AF285" s="307">
        <v>0</v>
      </c>
      <c r="AG285" s="307">
        <v>0</v>
      </c>
      <c r="AH285" s="362">
        <v>0</v>
      </c>
      <c r="AI285" s="362">
        <v>0</v>
      </c>
      <c r="AK285" s="199"/>
      <c r="AM285" s="11"/>
      <c r="AN285" s="15"/>
      <c r="AO285" s="11"/>
      <c r="AP285" s="11"/>
    </row>
    <row r="286" spans="3:42" outlineLevel="2" x14ac:dyDescent="0.2">
      <c r="C286" s="119">
        <v>2</v>
      </c>
      <c r="D286" s="119" t="s">
        <v>218</v>
      </c>
      <c r="E286" s="705"/>
      <c r="F286" s="12"/>
      <c r="H286" s="164"/>
      <c r="K286" s="164"/>
      <c r="Q286" s="16"/>
      <c r="R286" s="800">
        <v>0</v>
      </c>
      <c r="S286" s="800">
        <v>0</v>
      </c>
      <c r="T286" s="800">
        <v>0</v>
      </c>
      <c r="U286" s="800">
        <v>0</v>
      </c>
      <c r="V286" s="800">
        <v>0</v>
      </c>
      <c r="W286" s="800">
        <v>9.4256483340083541</v>
      </c>
      <c r="X286" s="800">
        <v>0</v>
      </c>
      <c r="Y286" s="800">
        <v>0</v>
      </c>
      <c r="Z286" s="800">
        <v>0</v>
      </c>
      <c r="AA286" s="800">
        <v>0</v>
      </c>
      <c r="AB286" s="800">
        <v>0</v>
      </c>
      <c r="AC286" s="800">
        <v>0</v>
      </c>
      <c r="AD286" s="800">
        <v>0</v>
      </c>
      <c r="AE286" s="800">
        <v>40.399341187090762</v>
      </c>
      <c r="AF286" s="800">
        <v>52.652753956361039</v>
      </c>
      <c r="AG286" s="800">
        <v>43.624572485468498</v>
      </c>
      <c r="AH286" s="800">
        <v>43.969126359867964</v>
      </c>
      <c r="AI286" s="800">
        <v>2.3958614322246925</v>
      </c>
      <c r="AK286" s="199"/>
      <c r="AM286" s="11"/>
      <c r="AN286" s="15"/>
      <c r="AO286" s="11"/>
      <c r="AP286" s="11"/>
    </row>
    <row r="287" spans="3:42" outlineLevel="2" x14ac:dyDescent="0.2">
      <c r="C287" s="119">
        <v>2</v>
      </c>
      <c r="D287" s="119" t="s">
        <v>218</v>
      </c>
      <c r="E287" s="705"/>
      <c r="F287" s="794" t="s">
        <v>69</v>
      </c>
      <c r="AK287" s="199"/>
      <c r="AM287" s="11"/>
      <c r="AN287" s="15"/>
      <c r="AO287" s="11"/>
      <c r="AP287" s="11"/>
    </row>
    <row r="288" spans="3:42" outlineLevel="2" x14ac:dyDescent="0.2">
      <c r="C288" s="119">
        <v>2</v>
      </c>
      <c r="D288" s="119" t="s">
        <v>218</v>
      </c>
      <c r="E288" s="705"/>
      <c r="F288" s="761" t="s">
        <v>9</v>
      </c>
      <c r="G288" s="75"/>
      <c r="H288" s="796" t="s">
        <v>12</v>
      </c>
      <c r="I288" s="801"/>
      <c r="J288" s="75"/>
      <c r="K288" s="741"/>
      <c r="L288" s="75"/>
      <c r="M288" s="75"/>
      <c r="N288" s="75"/>
      <c r="O288" s="75"/>
      <c r="P288" s="75"/>
      <c r="Q288" s="128" t="s">
        <v>110</v>
      </c>
      <c r="R288" s="299">
        <v>0</v>
      </c>
      <c r="S288" s="300">
        <v>0</v>
      </c>
      <c r="T288" s="300">
        <v>0</v>
      </c>
      <c r="U288" s="300">
        <v>0</v>
      </c>
      <c r="V288" s="300">
        <v>0</v>
      </c>
      <c r="W288" s="301">
        <v>-0.14002135914476829</v>
      </c>
      <c r="X288" s="300">
        <v>0</v>
      </c>
      <c r="Y288" s="300">
        <v>0</v>
      </c>
      <c r="Z288" s="300">
        <v>0</v>
      </c>
      <c r="AA288" s="300">
        <v>0</v>
      </c>
      <c r="AB288" s="302">
        <v>0</v>
      </c>
      <c r="AC288" s="302">
        <v>0</v>
      </c>
      <c r="AD288" s="302">
        <v>0</v>
      </c>
      <c r="AE288" s="302">
        <v>-0.60014658526561704</v>
      </c>
      <c r="AF288" s="302">
        <v>-0.78217539106400258</v>
      </c>
      <c r="AG288" s="302">
        <v>-0.64805854356833548</v>
      </c>
      <c r="AH288" s="348">
        <v>-0.65317701394643546</v>
      </c>
      <c r="AI288" s="348">
        <v>-3.5591373895441078E-2</v>
      </c>
      <c r="AK288" s="199"/>
      <c r="AM288" s="11"/>
      <c r="AN288" s="15"/>
      <c r="AO288" s="11"/>
      <c r="AP288" s="11"/>
    </row>
    <row r="289" spans="3:42" outlineLevel="2" x14ac:dyDescent="0.2">
      <c r="C289" s="119">
        <v>2</v>
      </c>
      <c r="D289" s="119" t="s">
        <v>218</v>
      </c>
      <c r="E289" s="705"/>
      <c r="F289" s="767" t="s">
        <v>14</v>
      </c>
      <c r="H289" s="797" t="s">
        <v>12</v>
      </c>
      <c r="K289" s="164"/>
      <c r="Q289" s="135" t="s">
        <v>110</v>
      </c>
      <c r="R289" s="314">
        <v>0</v>
      </c>
      <c r="S289" s="315">
        <v>0</v>
      </c>
      <c r="T289" s="315">
        <v>0</v>
      </c>
      <c r="U289" s="315">
        <v>0</v>
      </c>
      <c r="V289" s="315">
        <v>0</v>
      </c>
      <c r="W289" s="316">
        <v>0</v>
      </c>
      <c r="X289" s="315">
        <v>0</v>
      </c>
      <c r="Y289" s="315">
        <v>0</v>
      </c>
      <c r="Z289" s="315">
        <v>0</v>
      </c>
      <c r="AA289" s="315">
        <v>0</v>
      </c>
      <c r="AB289" s="5">
        <v>0</v>
      </c>
      <c r="AC289" s="5">
        <v>0</v>
      </c>
      <c r="AD289" s="5">
        <v>0</v>
      </c>
      <c r="AE289" s="5">
        <v>0</v>
      </c>
      <c r="AF289" s="5">
        <v>0</v>
      </c>
      <c r="AG289" s="5">
        <v>0</v>
      </c>
      <c r="AH289" s="350">
        <v>0</v>
      </c>
      <c r="AI289" s="350">
        <v>0</v>
      </c>
      <c r="AK289" s="199"/>
      <c r="AM289" s="11"/>
      <c r="AN289" s="15"/>
      <c r="AO289" s="11"/>
      <c r="AP289" s="11"/>
    </row>
    <row r="290" spans="3:42" outlineLevel="2" x14ac:dyDescent="0.2">
      <c r="C290" s="119">
        <v>2</v>
      </c>
      <c r="D290" s="119" t="s">
        <v>218</v>
      </c>
      <c r="E290" s="705"/>
      <c r="F290" s="783" t="s">
        <v>16</v>
      </c>
      <c r="G290" s="83"/>
      <c r="H290" s="798" t="s">
        <v>12</v>
      </c>
      <c r="I290" s="799"/>
      <c r="J290" s="83"/>
      <c r="K290" s="736"/>
      <c r="L290" s="83"/>
      <c r="M290" s="83"/>
      <c r="N290" s="83"/>
      <c r="O290" s="83"/>
      <c r="P290" s="83"/>
      <c r="Q290" s="143" t="s">
        <v>110</v>
      </c>
      <c r="R290" s="304">
        <v>0</v>
      </c>
      <c r="S290" s="305">
        <v>0</v>
      </c>
      <c r="T290" s="305">
        <v>0</v>
      </c>
      <c r="U290" s="305">
        <v>0</v>
      </c>
      <c r="V290" s="305">
        <v>0</v>
      </c>
      <c r="W290" s="306">
        <v>0</v>
      </c>
      <c r="X290" s="305">
        <v>0</v>
      </c>
      <c r="Y290" s="305">
        <v>0</v>
      </c>
      <c r="Z290" s="305">
        <v>0</v>
      </c>
      <c r="AA290" s="305">
        <v>0</v>
      </c>
      <c r="AB290" s="307">
        <v>0</v>
      </c>
      <c r="AC290" s="307">
        <v>0</v>
      </c>
      <c r="AD290" s="307">
        <v>0</v>
      </c>
      <c r="AE290" s="307">
        <v>0</v>
      </c>
      <c r="AF290" s="307">
        <v>0</v>
      </c>
      <c r="AG290" s="307">
        <v>0</v>
      </c>
      <c r="AH290" s="362">
        <v>0</v>
      </c>
      <c r="AI290" s="362">
        <v>0</v>
      </c>
      <c r="AK290" s="199"/>
      <c r="AM290" s="11"/>
      <c r="AN290" s="15"/>
      <c r="AO290" s="11"/>
      <c r="AP290" s="11"/>
    </row>
    <row r="291" spans="3:42" outlineLevel="2" x14ac:dyDescent="0.2">
      <c r="C291" s="119">
        <v>2</v>
      </c>
      <c r="D291" s="119" t="s">
        <v>218</v>
      </c>
      <c r="E291" s="705"/>
      <c r="F291" s="12"/>
      <c r="H291" s="797"/>
      <c r="K291" s="164"/>
      <c r="Q291" s="16"/>
      <c r="R291" s="800">
        <v>0</v>
      </c>
      <c r="S291" s="800">
        <v>0</v>
      </c>
      <c r="T291" s="800">
        <v>0</v>
      </c>
      <c r="U291" s="800">
        <v>0</v>
      </c>
      <c r="V291" s="800">
        <v>0</v>
      </c>
      <c r="W291" s="800">
        <v>-0.14002135914476829</v>
      </c>
      <c r="X291" s="800">
        <v>0</v>
      </c>
      <c r="Y291" s="800">
        <v>0</v>
      </c>
      <c r="Z291" s="800">
        <v>0</v>
      </c>
      <c r="AA291" s="800">
        <v>0</v>
      </c>
      <c r="AB291" s="800">
        <v>0</v>
      </c>
      <c r="AC291" s="800">
        <v>0</v>
      </c>
      <c r="AD291" s="800">
        <v>0</v>
      </c>
      <c r="AE291" s="800">
        <v>-0.60014658526561704</v>
      </c>
      <c r="AF291" s="800">
        <v>-0.78217539106400258</v>
      </c>
      <c r="AG291" s="800">
        <v>-0.64805854356833548</v>
      </c>
      <c r="AH291" s="800">
        <v>-0.65317701394643546</v>
      </c>
      <c r="AI291" s="800">
        <v>-3.5591373895441078E-2</v>
      </c>
      <c r="AK291" s="199"/>
      <c r="AM291" s="11"/>
      <c r="AN291" s="15"/>
      <c r="AO291" s="11"/>
      <c r="AP291" s="11"/>
    </row>
    <row r="292" spans="3:42" outlineLevel="2" x14ac:dyDescent="0.2">
      <c r="C292" s="119">
        <v>2</v>
      </c>
      <c r="D292" s="119" t="s">
        <v>218</v>
      </c>
      <c r="E292" s="705"/>
      <c r="F292" s="794" t="s">
        <v>616</v>
      </c>
      <c r="AK292" s="199"/>
      <c r="AM292" s="11"/>
      <c r="AN292" s="15"/>
      <c r="AO292" s="11"/>
      <c r="AP292" s="11"/>
    </row>
    <row r="293" spans="3:42" outlineLevel="2" x14ac:dyDescent="0.2">
      <c r="C293" s="119">
        <v>2</v>
      </c>
      <c r="D293" s="119" t="s">
        <v>218</v>
      </c>
      <c r="E293" s="705"/>
      <c r="F293" s="761" t="s">
        <v>48</v>
      </c>
      <c r="G293" s="75"/>
      <c r="H293" s="796" t="s">
        <v>12</v>
      </c>
      <c r="I293" s="228" t="s">
        <v>617</v>
      </c>
      <c r="J293" s="75"/>
      <c r="K293" s="741"/>
      <c r="L293" s="75"/>
      <c r="M293" s="75"/>
      <c r="N293" s="75"/>
      <c r="O293" s="75"/>
      <c r="P293" s="75"/>
      <c r="Q293" s="128" t="s">
        <v>110</v>
      </c>
      <c r="R293" s="299">
        <v>0</v>
      </c>
      <c r="S293" s="300">
        <v>0</v>
      </c>
      <c r="T293" s="300">
        <v>0</v>
      </c>
      <c r="U293" s="300">
        <v>0</v>
      </c>
      <c r="V293" s="300">
        <v>0</v>
      </c>
      <c r="W293" s="301">
        <v>9.285626974863586</v>
      </c>
      <c r="X293" s="300">
        <v>0</v>
      </c>
      <c r="Y293" s="300">
        <v>0</v>
      </c>
      <c r="Z293" s="300">
        <v>0</v>
      </c>
      <c r="AA293" s="300">
        <v>0</v>
      </c>
      <c r="AB293" s="302">
        <v>0</v>
      </c>
      <c r="AC293" s="302">
        <v>0</v>
      </c>
      <c r="AD293" s="302">
        <v>0</v>
      </c>
      <c r="AE293" s="302">
        <v>39.799194601825143</v>
      </c>
      <c r="AF293" s="302">
        <v>51.870578565297038</v>
      </c>
      <c r="AG293" s="302">
        <v>42.976513941900166</v>
      </c>
      <c r="AH293" s="348">
        <v>43.315949345921531</v>
      </c>
      <c r="AI293" s="348">
        <v>2.3602700583292515</v>
      </c>
      <c r="AK293" s="199"/>
      <c r="AM293" s="11"/>
      <c r="AN293" s="15"/>
      <c r="AO293" s="11"/>
      <c r="AP293" s="11"/>
    </row>
    <row r="294" spans="3:42" outlineLevel="2" x14ac:dyDescent="0.2">
      <c r="C294" s="119">
        <v>2</v>
      </c>
      <c r="D294" s="119" t="s">
        <v>218</v>
      </c>
      <c r="E294" s="705"/>
      <c r="F294" s="767" t="s">
        <v>55</v>
      </c>
      <c r="H294" s="797" t="s">
        <v>12</v>
      </c>
      <c r="I294" s="234" t="s">
        <v>617</v>
      </c>
      <c r="K294" s="164"/>
      <c r="Q294" s="135" t="s">
        <v>110</v>
      </c>
      <c r="R294" s="314">
        <v>0</v>
      </c>
      <c r="S294" s="315">
        <v>0</v>
      </c>
      <c r="T294" s="315">
        <v>0</v>
      </c>
      <c r="U294" s="315">
        <v>0</v>
      </c>
      <c r="V294" s="315">
        <v>0</v>
      </c>
      <c r="W294" s="316">
        <v>0</v>
      </c>
      <c r="X294" s="315">
        <v>0</v>
      </c>
      <c r="Y294" s="315">
        <v>0</v>
      </c>
      <c r="Z294" s="315">
        <v>0</v>
      </c>
      <c r="AA294" s="315">
        <v>0</v>
      </c>
      <c r="AB294" s="5">
        <v>0</v>
      </c>
      <c r="AC294" s="5">
        <v>0</v>
      </c>
      <c r="AD294" s="5">
        <v>0</v>
      </c>
      <c r="AE294" s="5">
        <v>0</v>
      </c>
      <c r="AF294" s="5">
        <v>0</v>
      </c>
      <c r="AG294" s="5">
        <v>0</v>
      </c>
      <c r="AH294" s="350">
        <v>0</v>
      </c>
      <c r="AI294" s="350">
        <v>0</v>
      </c>
      <c r="AK294" s="199"/>
      <c r="AM294" s="11"/>
      <c r="AN294" s="15"/>
      <c r="AO294" s="11"/>
      <c r="AP294" s="11"/>
    </row>
    <row r="295" spans="3:42" outlineLevel="2" x14ac:dyDescent="0.2">
      <c r="C295" s="119">
        <v>2</v>
      </c>
      <c r="D295" s="119" t="s">
        <v>218</v>
      </c>
      <c r="E295" s="705"/>
      <c r="F295" s="783" t="s">
        <v>57</v>
      </c>
      <c r="G295" s="83"/>
      <c r="H295" s="798" t="s">
        <v>12</v>
      </c>
      <c r="I295" s="240" t="s">
        <v>617</v>
      </c>
      <c r="J295" s="83"/>
      <c r="K295" s="736"/>
      <c r="L295" s="83"/>
      <c r="M295" s="83"/>
      <c r="N295" s="83"/>
      <c r="O295" s="83"/>
      <c r="P295" s="83"/>
      <c r="Q295" s="143" t="s">
        <v>110</v>
      </c>
      <c r="R295" s="304">
        <v>0</v>
      </c>
      <c r="S295" s="305">
        <v>0</v>
      </c>
      <c r="T295" s="305">
        <v>0</v>
      </c>
      <c r="U295" s="305">
        <v>0</v>
      </c>
      <c r="V295" s="305">
        <v>0</v>
      </c>
      <c r="W295" s="306">
        <v>0</v>
      </c>
      <c r="X295" s="305">
        <v>0</v>
      </c>
      <c r="Y295" s="305">
        <v>0</v>
      </c>
      <c r="Z295" s="305">
        <v>0</v>
      </c>
      <c r="AA295" s="305">
        <v>0</v>
      </c>
      <c r="AB295" s="307">
        <v>0</v>
      </c>
      <c r="AC295" s="307">
        <v>0</v>
      </c>
      <c r="AD295" s="307">
        <v>0</v>
      </c>
      <c r="AE295" s="307">
        <v>0</v>
      </c>
      <c r="AF295" s="307">
        <v>0</v>
      </c>
      <c r="AG295" s="307">
        <v>0</v>
      </c>
      <c r="AH295" s="362">
        <v>0</v>
      </c>
      <c r="AI295" s="362">
        <v>0</v>
      </c>
      <c r="AK295" s="199"/>
      <c r="AM295" s="11"/>
      <c r="AN295" s="15"/>
      <c r="AO295" s="11"/>
      <c r="AP295" s="11"/>
    </row>
    <row r="296" spans="3:42" outlineLevel="2" x14ac:dyDescent="0.2">
      <c r="C296" s="119">
        <v>2</v>
      </c>
      <c r="D296" s="119" t="s">
        <v>218</v>
      </c>
      <c r="E296" s="705"/>
      <c r="F296" s="802" t="s">
        <v>626</v>
      </c>
      <c r="R296" s="800">
        <v>0</v>
      </c>
      <c r="S296" s="800">
        <v>0</v>
      </c>
      <c r="T296" s="800">
        <v>0</v>
      </c>
      <c r="U296" s="800">
        <v>0</v>
      </c>
      <c r="V296" s="800">
        <v>0</v>
      </c>
      <c r="W296" s="800">
        <v>9.285626974863586</v>
      </c>
      <c r="X296" s="800">
        <v>0</v>
      </c>
      <c r="Y296" s="800">
        <v>0</v>
      </c>
      <c r="Z296" s="800">
        <v>0</v>
      </c>
      <c r="AA296" s="800">
        <v>0</v>
      </c>
      <c r="AB296" s="800">
        <v>0</v>
      </c>
      <c r="AC296" s="800">
        <v>0</v>
      </c>
      <c r="AD296" s="800">
        <v>0</v>
      </c>
      <c r="AE296" s="800">
        <v>39.799194601825143</v>
      </c>
      <c r="AF296" s="800">
        <v>51.870578565297038</v>
      </c>
      <c r="AG296" s="800">
        <v>42.976513941900166</v>
      </c>
      <c r="AH296" s="800">
        <v>43.315949345921531</v>
      </c>
      <c r="AI296" s="800">
        <v>2.3602700583292515</v>
      </c>
      <c r="AK296" s="199"/>
      <c r="AM296" s="11"/>
      <c r="AN296" s="15"/>
      <c r="AO296" s="11"/>
      <c r="AP296" s="11"/>
    </row>
    <row r="297" spans="3:42" outlineLevel="2" x14ac:dyDescent="0.2">
      <c r="C297" s="119">
        <v>2</v>
      </c>
      <c r="D297" s="119" t="s">
        <v>218</v>
      </c>
      <c r="E297" s="705"/>
      <c r="R297" s="5"/>
      <c r="S297" s="5"/>
      <c r="T297" s="5"/>
      <c r="U297" s="5"/>
      <c r="V297" s="5"/>
      <c r="W297" s="5"/>
      <c r="X297" s="5"/>
      <c r="Y297" s="5"/>
      <c r="AK297" s="199"/>
      <c r="AM297" s="11"/>
      <c r="AN297" s="15"/>
      <c r="AO297" s="11"/>
      <c r="AP297" s="11"/>
    </row>
    <row r="298" spans="3:42" outlineLevel="2" x14ac:dyDescent="0.2">
      <c r="C298" s="119">
        <v>2</v>
      </c>
      <c r="D298" s="119" t="s">
        <v>218</v>
      </c>
      <c r="E298" s="705"/>
      <c r="F298" s="789" t="s">
        <v>635</v>
      </c>
      <c r="G298" s="790"/>
      <c r="H298" s="803"/>
      <c r="I298" s="790"/>
      <c r="J298" s="790"/>
      <c r="K298" s="792"/>
      <c r="L298" s="789"/>
      <c r="M298" s="789"/>
      <c r="N298" s="789"/>
      <c r="O298" s="789"/>
      <c r="P298" s="789"/>
      <c r="Q298" s="792"/>
      <c r="R298" s="793"/>
      <c r="S298" s="793"/>
      <c r="T298" s="793"/>
      <c r="U298" s="793"/>
      <c r="V298" s="793"/>
      <c r="W298" s="793"/>
      <c r="X298" s="793"/>
      <c r="Y298" s="793"/>
      <c r="Z298" s="793"/>
      <c r="AA298" s="793"/>
      <c r="AB298" s="793"/>
      <c r="AC298" s="793"/>
      <c r="AD298" s="793"/>
      <c r="AE298" s="793"/>
      <c r="AF298" s="793"/>
      <c r="AG298" s="793"/>
      <c r="AH298" s="789"/>
      <c r="AI298" s="789"/>
      <c r="AK298" s="199"/>
      <c r="AM298" s="11"/>
      <c r="AN298" s="15"/>
      <c r="AO298" s="11"/>
      <c r="AP298" s="11"/>
    </row>
    <row r="299" spans="3:42" outlineLevel="2" x14ac:dyDescent="0.2">
      <c r="C299" s="119">
        <v>2</v>
      </c>
      <c r="D299" s="119" t="s">
        <v>218</v>
      </c>
      <c r="E299" s="705"/>
      <c r="F299" t="s">
        <v>620</v>
      </c>
      <c r="AK299" s="199"/>
      <c r="AM299" s="11"/>
      <c r="AN299" s="15"/>
      <c r="AO299" s="11"/>
      <c r="AP299" s="11"/>
    </row>
    <row r="300" spans="3:42" outlineLevel="2" x14ac:dyDescent="0.2">
      <c r="C300" s="119">
        <v>2</v>
      </c>
      <c r="D300" s="119" t="s">
        <v>218</v>
      </c>
      <c r="E300" s="705"/>
      <c r="F300" s="761" t="s">
        <v>48</v>
      </c>
      <c r="G300" s="75"/>
      <c r="H300" s="796" t="s">
        <v>636</v>
      </c>
      <c r="I300" s="801"/>
      <c r="J300" s="75"/>
      <c r="K300" s="741"/>
      <c r="L300" s="75"/>
      <c r="M300" s="75"/>
      <c r="N300" s="75"/>
      <c r="O300" s="75"/>
      <c r="P300" s="75"/>
      <c r="Q300" s="128" t="s">
        <v>536</v>
      </c>
      <c r="R300" s="804">
        <v>0</v>
      </c>
      <c r="S300" s="805">
        <v>0</v>
      </c>
      <c r="T300" s="805">
        <v>0</v>
      </c>
      <c r="U300" s="805">
        <v>0</v>
      </c>
      <c r="V300" s="805">
        <v>0</v>
      </c>
      <c r="W300" s="806">
        <v>0.28344404685175772</v>
      </c>
      <c r="X300" s="805">
        <v>0</v>
      </c>
      <c r="Y300" s="805">
        <v>0</v>
      </c>
      <c r="Z300" s="805">
        <v>0</v>
      </c>
      <c r="AA300" s="805">
        <v>0</v>
      </c>
      <c r="AB300" s="805">
        <v>0</v>
      </c>
      <c r="AC300" s="805">
        <v>0</v>
      </c>
      <c r="AD300" s="805">
        <v>0</v>
      </c>
      <c r="AE300" s="805">
        <v>1.2148716300923419</v>
      </c>
      <c r="AF300" s="805">
        <v>1.5833509940566854</v>
      </c>
      <c r="AG300" s="805">
        <v>1.3118593999359021</v>
      </c>
      <c r="AH300" s="808">
        <v>1.3222206760049302</v>
      </c>
      <c r="AI300" s="808">
        <v>7.2047315577815949E-2</v>
      </c>
      <c r="AK300" s="199"/>
      <c r="AM300" s="11"/>
      <c r="AN300" s="15"/>
      <c r="AO300" s="11"/>
      <c r="AP300" s="11"/>
    </row>
    <row r="301" spans="3:42" outlineLevel="2" x14ac:dyDescent="0.2">
      <c r="C301" s="119">
        <v>2</v>
      </c>
      <c r="D301" s="119" t="s">
        <v>218</v>
      </c>
      <c r="E301" s="705"/>
      <c r="F301" s="767" t="s">
        <v>55</v>
      </c>
      <c r="H301" s="797" t="s">
        <v>636</v>
      </c>
      <c r="K301" s="164"/>
      <c r="Q301" s="135" t="s">
        <v>536</v>
      </c>
      <c r="R301" s="809">
        <v>0</v>
      </c>
      <c r="S301" s="810">
        <v>0</v>
      </c>
      <c r="T301" s="810">
        <v>0</v>
      </c>
      <c r="U301" s="810">
        <v>0</v>
      </c>
      <c r="V301" s="810">
        <v>0</v>
      </c>
      <c r="W301" s="811">
        <v>0</v>
      </c>
      <c r="X301" s="810">
        <v>0</v>
      </c>
      <c r="Y301" s="810">
        <v>0</v>
      </c>
      <c r="Z301" s="810">
        <v>0</v>
      </c>
      <c r="AA301" s="810">
        <v>0</v>
      </c>
      <c r="AB301" s="810">
        <v>0</v>
      </c>
      <c r="AC301" s="810">
        <v>0</v>
      </c>
      <c r="AD301" s="810">
        <v>0</v>
      </c>
      <c r="AE301" s="810">
        <v>0</v>
      </c>
      <c r="AF301" s="810">
        <v>0</v>
      </c>
      <c r="AG301" s="810">
        <v>0</v>
      </c>
      <c r="AH301" s="812">
        <v>0</v>
      </c>
      <c r="AI301" s="812">
        <v>0</v>
      </c>
      <c r="AK301" s="199"/>
      <c r="AM301" s="11"/>
      <c r="AN301" s="15"/>
      <c r="AO301" s="11"/>
      <c r="AP301" s="11"/>
    </row>
    <row r="302" spans="3:42" outlineLevel="2" x14ac:dyDescent="0.2">
      <c r="C302" s="119">
        <v>2</v>
      </c>
      <c r="D302" s="119" t="s">
        <v>218</v>
      </c>
      <c r="E302" s="705"/>
      <c r="F302" s="783" t="s">
        <v>57</v>
      </c>
      <c r="G302" s="83"/>
      <c r="H302" s="798" t="s">
        <v>636</v>
      </c>
      <c r="I302" s="799"/>
      <c r="J302" s="83"/>
      <c r="K302" s="736"/>
      <c r="L302" s="83"/>
      <c r="M302" s="83"/>
      <c r="N302" s="83"/>
      <c r="O302" s="83"/>
      <c r="P302" s="83"/>
      <c r="Q302" s="143" t="s">
        <v>536</v>
      </c>
      <c r="R302" s="813">
        <v>0</v>
      </c>
      <c r="S302" s="814">
        <v>0</v>
      </c>
      <c r="T302" s="814">
        <v>0</v>
      </c>
      <c r="U302" s="814">
        <v>0</v>
      </c>
      <c r="V302" s="814">
        <v>0</v>
      </c>
      <c r="W302" s="815">
        <v>0</v>
      </c>
      <c r="X302" s="814">
        <v>0</v>
      </c>
      <c r="Y302" s="814">
        <v>0</v>
      </c>
      <c r="Z302" s="814">
        <v>0</v>
      </c>
      <c r="AA302" s="814">
        <v>0</v>
      </c>
      <c r="AB302" s="814">
        <v>0</v>
      </c>
      <c r="AC302" s="814">
        <v>0</v>
      </c>
      <c r="AD302" s="814">
        <v>0</v>
      </c>
      <c r="AE302" s="814">
        <v>0</v>
      </c>
      <c r="AF302" s="814">
        <v>0</v>
      </c>
      <c r="AG302" s="814">
        <v>0</v>
      </c>
      <c r="AH302" s="816">
        <v>0</v>
      </c>
      <c r="AI302" s="816">
        <v>0</v>
      </c>
      <c r="AK302" s="199"/>
      <c r="AM302" s="11"/>
      <c r="AN302" s="15"/>
      <c r="AO302" s="11"/>
      <c r="AP302" s="11"/>
    </row>
    <row r="303" spans="3:42" outlineLevel="2" x14ac:dyDescent="0.2">
      <c r="C303" s="119">
        <v>2</v>
      </c>
      <c r="D303" s="119" t="s">
        <v>218</v>
      </c>
      <c r="E303" s="705"/>
      <c r="F303" s="12"/>
      <c r="H303" s="817"/>
      <c r="K303" s="16"/>
      <c r="Q303" s="16"/>
      <c r="R303" s="818"/>
      <c r="S303" s="818"/>
      <c r="T303" s="818"/>
      <c r="U303" s="818"/>
      <c r="V303" s="818"/>
      <c r="W303" s="818"/>
      <c r="X303" s="818"/>
      <c r="Y303" s="818"/>
      <c r="Z303" s="818"/>
      <c r="AA303" s="818"/>
      <c r="AB303" s="818"/>
      <c r="AC303" s="818"/>
      <c r="AD303" s="818"/>
      <c r="AE303" s="818"/>
      <c r="AF303" s="818"/>
      <c r="AG303" s="818"/>
      <c r="AH303" s="818"/>
      <c r="AI303" s="818"/>
      <c r="AK303" s="199"/>
      <c r="AM303" s="11"/>
      <c r="AN303" s="15"/>
      <c r="AO303" s="11"/>
      <c r="AP303" s="11"/>
    </row>
    <row r="304" spans="3:42" x14ac:dyDescent="0.2">
      <c r="C304" s="119">
        <v>3</v>
      </c>
      <c r="D304" s="754" t="s">
        <v>133</v>
      </c>
      <c r="E304" s="754"/>
      <c r="F304" s="67"/>
      <c r="G304" s="67"/>
      <c r="H304" s="755" t="s">
        <v>152</v>
      </c>
      <c r="I304" s="67"/>
      <c r="J304" s="67"/>
      <c r="K304" s="102"/>
      <c r="L304" s="67"/>
      <c r="M304" s="67"/>
      <c r="N304" s="67"/>
      <c r="O304" s="67"/>
      <c r="P304" s="67"/>
      <c r="Q304" s="102"/>
      <c r="R304" s="67"/>
      <c r="S304" s="67"/>
      <c r="T304" s="67"/>
      <c r="U304" s="67"/>
      <c r="V304" s="67"/>
      <c r="W304" s="67"/>
      <c r="X304" s="67"/>
      <c r="Y304" s="67"/>
      <c r="Z304" s="67"/>
      <c r="AA304" s="67"/>
      <c r="AB304" s="67"/>
      <c r="AC304" s="67"/>
      <c r="AD304" s="67"/>
      <c r="AE304" s="67"/>
      <c r="AF304" s="67"/>
      <c r="AG304" s="67"/>
      <c r="AH304" s="67"/>
      <c r="AI304" s="67"/>
      <c r="AK304" s="199"/>
      <c r="AM304" s="11"/>
      <c r="AN304" s="15"/>
      <c r="AO304" s="11"/>
      <c r="AP304" s="11"/>
    </row>
    <row r="305" spans="3:42" outlineLevel="1" x14ac:dyDescent="0.2">
      <c r="C305" s="119">
        <v>3</v>
      </c>
      <c r="D305" s="119" t="s">
        <v>218</v>
      </c>
      <c r="E305" s="705"/>
      <c r="F305" s="121" t="s">
        <v>597</v>
      </c>
      <c r="G305" s="756"/>
      <c r="H305" s="757"/>
      <c r="I305" s="756"/>
      <c r="J305" s="756"/>
      <c r="K305" s="758"/>
      <c r="L305" s="759"/>
      <c r="M305" s="759"/>
      <c r="N305" s="759"/>
      <c r="O305" s="759"/>
      <c r="P305" s="759"/>
      <c r="Q305" s="758"/>
      <c r="R305" s="760"/>
      <c r="S305" s="760"/>
      <c r="T305" s="760"/>
      <c r="U305" s="760"/>
      <c r="V305" s="760"/>
      <c r="W305" s="760"/>
      <c r="X305" s="760"/>
      <c r="Y305" s="760"/>
      <c r="Z305" s="760"/>
      <c r="AA305" s="760"/>
      <c r="AB305" s="760"/>
      <c r="AC305" s="760"/>
      <c r="AD305" s="760"/>
      <c r="AE305" s="760"/>
      <c r="AF305" s="760"/>
      <c r="AG305" s="760"/>
      <c r="AH305" s="759"/>
      <c r="AI305" s="759"/>
      <c r="AK305" s="199"/>
      <c r="AM305" s="11"/>
      <c r="AN305" s="15"/>
      <c r="AO305" s="11"/>
      <c r="AP305" s="11"/>
    </row>
    <row r="306" spans="3:42" outlineLevel="2" x14ac:dyDescent="0.2">
      <c r="C306" s="119">
        <v>3</v>
      </c>
      <c r="D306" s="119" t="s">
        <v>218</v>
      </c>
      <c r="E306" s="705"/>
      <c r="F306" s="12"/>
      <c r="G306" s="149" t="s">
        <v>598</v>
      </c>
      <c r="H306" s="72" t="s">
        <v>48</v>
      </c>
      <c r="I306" s="8" t="s">
        <v>451</v>
      </c>
      <c r="J306" s="8" t="s">
        <v>599</v>
      </c>
      <c r="K306" s="8" t="s">
        <v>61</v>
      </c>
      <c r="AK306" s="199"/>
      <c r="AM306" s="11"/>
      <c r="AN306" s="15"/>
      <c r="AO306" s="11"/>
      <c r="AP306" s="11"/>
    </row>
    <row r="307" spans="3:42" outlineLevel="2" x14ac:dyDescent="0.2">
      <c r="C307" s="119">
        <v>3</v>
      </c>
      <c r="D307" s="119" t="s">
        <v>218</v>
      </c>
      <c r="E307" s="705"/>
      <c r="F307" s="761" t="s">
        <v>129</v>
      </c>
      <c r="G307" s="762" t="s">
        <v>130</v>
      </c>
      <c r="H307" s="763">
        <v>0.96</v>
      </c>
      <c r="I307" s="764">
        <v>4.0000000000000036E-2</v>
      </c>
      <c r="J307" s="765">
        <v>1</v>
      </c>
      <c r="K307" s="766"/>
      <c r="AK307" s="199"/>
      <c r="AM307" s="11"/>
      <c r="AN307" s="15"/>
      <c r="AO307" s="11"/>
      <c r="AP307" s="11"/>
    </row>
    <row r="308" spans="3:42" outlineLevel="2" x14ac:dyDescent="0.2">
      <c r="C308" s="119">
        <v>3</v>
      </c>
      <c r="D308" s="119" t="s">
        <v>218</v>
      </c>
      <c r="E308" s="705"/>
      <c r="F308" s="767" t="s">
        <v>128</v>
      </c>
      <c r="G308" s="611" t="s">
        <v>130</v>
      </c>
      <c r="H308" s="768">
        <v>0.7814693732735245</v>
      </c>
      <c r="I308" s="769">
        <v>0.2185306267264755</v>
      </c>
      <c r="J308" s="770">
        <v>1</v>
      </c>
      <c r="K308" s="771"/>
      <c r="AK308" s="199"/>
      <c r="AM308" s="11"/>
      <c r="AN308" s="15"/>
      <c r="AO308" s="11"/>
      <c r="AP308" s="11"/>
    </row>
    <row r="309" spans="3:42" outlineLevel="2" x14ac:dyDescent="0.2">
      <c r="C309" s="119">
        <v>3</v>
      </c>
      <c r="D309" s="119" t="s">
        <v>218</v>
      </c>
      <c r="E309" s="705"/>
      <c r="F309" s="767" t="s">
        <v>600</v>
      </c>
      <c r="G309" s="611" t="s">
        <v>583</v>
      </c>
      <c r="H309" s="772">
        <v>33919.599999999999</v>
      </c>
      <c r="I309" s="773">
        <v>9485.2999999999993</v>
      </c>
      <c r="J309" s="774">
        <v>43404.899999999994</v>
      </c>
      <c r="K309" s="775">
        <v>0.50267466921937398</v>
      </c>
      <c r="AK309" s="199"/>
      <c r="AM309" s="11"/>
      <c r="AN309" s="15"/>
      <c r="AO309" s="11"/>
      <c r="AP309" s="11"/>
    </row>
    <row r="310" spans="3:42" outlineLevel="2" x14ac:dyDescent="0.2">
      <c r="C310" s="119">
        <v>3</v>
      </c>
      <c r="D310" s="119" t="s">
        <v>218</v>
      </c>
      <c r="E310" s="705"/>
      <c r="F310" s="767" t="s">
        <v>64</v>
      </c>
      <c r="G310" s="611" t="s">
        <v>583</v>
      </c>
      <c r="H310" s="776">
        <v>1620</v>
      </c>
      <c r="I310" s="773">
        <v>0</v>
      </c>
      <c r="J310" s="774">
        <v>1620</v>
      </c>
      <c r="K310" s="771"/>
      <c r="AK310" s="199"/>
      <c r="AM310" s="11"/>
      <c r="AN310" s="15"/>
      <c r="AO310" s="11"/>
      <c r="AP310" s="11"/>
    </row>
    <row r="311" spans="3:42" outlineLevel="2" x14ac:dyDescent="0.2">
      <c r="C311" s="119">
        <v>3</v>
      </c>
      <c r="D311" s="119" t="s">
        <v>218</v>
      </c>
      <c r="E311" s="705"/>
      <c r="F311" s="767" t="s">
        <v>601</v>
      </c>
      <c r="G311" s="611" t="s">
        <v>583</v>
      </c>
      <c r="H311" s="776">
        <v>32299.599999999999</v>
      </c>
      <c r="I311" s="773">
        <v>9485.2999999999993</v>
      </c>
      <c r="J311" s="774">
        <v>41784.899999999994</v>
      </c>
      <c r="K311" s="771"/>
      <c r="AK311" s="199"/>
      <c r="AM311" s="11"/>
      <c r="AN311" s="15"/>
      <c r="AO311" s="11"/>
      <c r="AP311" s="11"/>
    </row>
    <row r="312" spans="3:42" outlineLevel="2" x14ac:dyDescent="0.2">
      <c r="C312" s="119">
        <v>3</v>
      </c>
      <c r="D312" s="119" t="s">
        <v>218</v>
      </c>
      <c r="E312" s="705"/>
      <c r="F312" s="767" t="s">
        <v>602</v>
      </c>
      <c r="G312" s="611" t="s">
        <v>130</v>
      </c>
      <c r="H312" s="778">
        <v>4.7759997169777947E-2</v>
      </c>
      <c r="I312" s="769">
        <v>0</v>
      </c>
      <c r="J312" s="769">
        <v>3.7322975055811676E-2</v>
      </c>
      <c r="K312" s="771"/>
      <c r="AK312" s="199"/>
      <c r="AM312" s="11"/>
      <c r="AN312" s="15"/>
      <c r="AO312" s="11"/>
      <c r="AP312" s="11"/>
    </row>
    <row r="313" spans="3:42" outlineLevel="2" x14ac:dyDescent="0.2">
      <c r="C313" s="119">
        <v>3</v>
      </c>
      <c r="D313" s="119" t="s">
        <v>218</v>
      </c>
      <c r="E313" s="705"/>
      <c r="F313" s="767" t="s">
        <v>603</v>
      </c>
      <c r="G313" s="611" t="s">
        <v>583</v>
      </c>
      <c r="H313" s="776">
        <v>0</v>
      </c>
      <c r="I313" s="773">
        <v>9134.2999999999993</v>
      </c>
      <c r="J313" s="774">
        <v>9134.2999999999993</v>
      </c>
      <c r="K313" s="771"/>
      <c r="AK313" s="199"/>
      <c r="AM313" s="11"/>
      <c r="AN313" s="15"/>
      <c r="AO313" s="11"/>
      <c r="AP313" s="11"/>
    </row>
    <row r="314" spans="3:42" outlineLevel="2" x14ac:dyDescent="0.2">
      <c r="C314" s="119">
        <v>3</v>
      </c>
      <c r="D314" s="119" t="s">
        <v>218</v>
      </c>
      <c r="E314" s="705"/>
      <c r="F314" s="767" t="s">
        <v>604</v>
      </c>
      <c r="G314" s="611"/>
      <c r="H314" s="773">
        <v>0</v>
      </c>
      <c r="I314" s="773">
        <v>0</v>
      </c>
      <c r="J314" s="773">
        <v>0</v>
      </c>
      <c r="K314" s="771"/>
      <c r="AK314" s="199"/>
      <c r="AM314" s="11"/>
      <c r="AN314" s="15"/>
      <c r="AO314" s="11"/>
      <c r="AP314" s="11"/>
    </row>
    <row r="315" spans="3:42" outlineLevel="2" x14ac:dyDescent="0.2">
      <c r="C315" s="119">
        <v>3</v>
      </c>
      <c r="D315" s="119" t="s">
        <v>218</v>
      </c>
      <c r="E315" s="705"/>
      <c r="F315" s="767" t="s">
        <v>605</v>
      </c>
      <c r="G315" s="611"/>
      <c r="H315" s="779"/>
      <c r="I315" s="780"/>
      <c r="J315" s="781"/>
      <c r="K315" s="782">
        <v>0</v>
      </c>
      <c r="AK315" s="199"/>
      <c r="AM315" s="11"/>
      <c r="AN315" s="15"/>
      <c r="AO315" s="11"/>
      <c r="AP315" s="11"/>
    </row>
    <row r="316" spans="3:42" outlineLevel="2" x14ac:dyDescent="0.2">
      <c r="C316" s="119">
        <v>3</v>
      </c>
      <c r="D316" s="119" t="s">
        <v>218</v>
      </c>
      <c r="E316" s="705"/>
      <c r="F316" s="783" t="s">
        <v>606</v>
      </c>
      <c r="G316" s="619" t="s">
        <v>130</v>
      </c>
      <c r="H316" s="784">
        <v>0</v>
      </c>
      <c r="I316" s="785">
        <v>1</v>
      </c>
      <c r="J316" s="786">
        <v>1</v>
      </c>
      <c r="K316" s="787"/>
      <c r="AK316" s="199"/>
      <c r="AM316" s="11"/>
      <c r="AN316" s="15"/>
      <c r="AO316" s="11"/>
      <c r="AP316" s="11"/>
    </row>
    <row r="317" spans="3:42" outlineLevel="2" x14ac:dyDescent="0.2">
      <c r="C317" s="119">
        <v>3</v>
      </c>
      <c r="D317" s="119" t="s">
        <v>218</v>
      </c>
      <c r="E317" s="705"/>
      <c r="H317"/>
      <c r="I317"/>
      <c r="K317"/>
      <c r="AK317" s="199"/>
      <c r="AM317" s="11"/>
      <c r="AN317" s="15"/>
      <c r="AO317" s="11"/>
      <c r="AP317" s="11"/>
    </row>
    <row r="318" spans="3:42" outlineLevel="1" x14ac:dyDescent="0.2">
      <c r="C318" s="119">
        <v>3</v>
      </c>
      <c r="D318" s="119" t="s">
        <v>218</v>
      </c>
      <c r="E318" s="705"/>
      <c r="F318" s="121" t="s">
        <v>607</v>
      </c>
      <c r="G318" s="756"/>
      <c r="H318" s="757"/>
      <c r="I318" s="788"/>
      <c r="J318" s="756"/>
      <c r="K318" s="758"/>
      <c r="L318" s="759"/>
      <c r="M318" s="759"/>
      <c r="N318" s="759"/>
      <c r="O318" s="759"/>
      <c r="P318" s="759"/>
      <c r="Q318" s="758"/>
      <c r="R318" s="760"/>
      <c r="S318" s="760"/>
      <c r="T318" s="760"/>
      <c r="U318" s="760"/>
      <c r="V318" s="760"/>
      <c r="W318" s="760"/>
      <c r="X318" s="760"/>
      <c r="Y318" s="760"/>
      <c r="Z318" s="760"/>
      <c r="AA318" s="760"/>
      <c r="AB318" s="760"/>
      <c r="AC318" s="760"/>
      <c r="AD318" s="760"/>
      <c r="AE318" s="760"/>
      <c r="AF318" s="760"/>
      <c r="AG318" s="760"/>
      <c r="AH318" s="759"/>
      <c r="AI318" s="759"/>
      <c r="AK318" s="199"/>
      <c r="AM318" s="11"/>
      <c r="AN318" s="15"/>
      <c r="AO318" s="11"/>
      <c r="AP318" s="11"/>
    </row>
    <row r="319" spans="3:42" outlineLevel="2" x14ac:dyDescent="0.2">
      <c r="C319" s="119">
        <v>3</v>
      </c>
      <c r="D319" s="119" t="s">
        <v>218</v>
      </c>
      <c r="E319" s="705"/>
      <c r="F319" s="789" t="s">
        <v>608</v>
      </c>
      <c r="G319" s="790"/>
      <c r="H319" s="791" t="s">
        <v>609</v>
      </c>
      <c r="I319" s="791"/>
      <c r="J319" s="790"/>
      <c r="K319" s="792"/>
      <c r="L319" s="789"/>
      <c r="M319" s="789"/>
      <c r="N319" s="789"/>
      <c r="O319" s="789"/>
      <c r="P319" s="789"/>
      <c r="Q319" s="792"/>
      <c r="R319" s="793"/>
      <c r="S319" s="793"/>
      <c r="T319" s="793"/>
      <c r="U319" s="793"/>
      <c r="V319" s="793"/>
      <c r="W319" s="793"/>
      <c r="X319" s="793"/>
      <c r="Y319" s="793"/>
      <c r="Z319" s="793"/>
      <c r="AA319" s="793"/>
      <c r="AB319" s="793"/>
      <c r="AC319" s="793"/>
      <c r="AD319" s="793"/>
      <c r="AE319" s="793"/>
      <c r="AF319" s="793"/>
      <c r="AG319" s="793"/>
      <c r="AH319" s="789"/>
      <c r="AI319" s="789"/>
      <c r="AK319" s="199"/>
      <c r="AM319" s="11"/>
      <c r="AN319" s="15"/>
      <c r="AO319" s="11"/>
      <c r="AP319" s="11"/>
    </row>
    <row r="320" spans="3:42" ht="14.25" customHeight="1" outlineLevel="2" x14ac:dyDescent="0.2">
      <c r="C320" s="119">
        <v>3</v>
      </c>
      <c r="D320" s="119" t="s">
        <v>218</v>
      </c>
      <c r="E320" s="705"/>
      <c r="F320" s="794" t="s">
        <v>610</v>
      </c>
      <c r="H320" s="795"/>
      <c r="AK320" s="199"/>
      <c r="AM320" s="11"/>
      <c r="AN320" s="15"/>
      <c r="AO320" s="11"/>
      <c r="AP320" s="11"/>
    </row>
    <row r="321" spans="3:42" outlineLevel="2" x14ac:dyDescent="0.2">
      <c r="C321" s="119">
        <v>3</v>
      </c>
      <c r="D321" s="119" t="s">
        <v>218</v>
      </c>
      <c r="E321" s="705"/>
      <c r="F321" s="761" t="s">
        <v>62</v>
      </c>
      <c r="G321" s="75"/>
      <c r="H321" s="796" t="s">
        <v>10</v>
      </c>
      <c r="I321" s="796" t="s">
        <v>611</v>
      </c>
      <c r="J321" s="75"/>
      <c r="K321" s="741"/>
      <c r="L321" s="75"/>
      <c r="M321" s="75"/>
      <c r="N321" s="75"/>
      <c r="O321" s="75"/>
      <c r="P321" s="75"/>
      <c r="Q321" s="128" t="s">
        <v>110</v>
      </c>
      <c r="R321" s="299">
        <v>0</v>
      </c>
      <c r="S321" s="300">
        <v>0</v>
      </c>
      <c r="T321" s="300">
        <v>0</v>
      </c>
      <c r="U321" s="300">
        <v>867.34120222294825</v>
      </c>
      <c r="V321" s="300">
        <v>976.71282281008712</v>
      </c>
      <c r="W321" s="301">
        <v>1045.2853515691504</v>
      </c>
      <c r="X321" s="300">
        <v>1304.8297175948912</v>
      </c>
      <c r="Y321" s="300">
        <v>1275.4545000652668</v>
      </c>
      <c r="Z321" s="300">
        <v>1338.6531171467336</v>
      </c>
      <c r="AA321" s="300">
        <v>1656.7188901184909</v>
      </c>
      <c r="AB321" s="302">
        <v>1367.8241636513924</v>
      </c>
      <c r="AC321" s="302">
        <v>1374.5295445270442</v>
      </c>
      <c r="AD321" s="302">
        <v>1798.1182839326884</v>
      </c>
      <c r="AE321" s="302">
        <v>1769.7814343637851</v>
      </c>
      <c r="AF321" s="302">
        <v>1600.0957631850526</v>
      </c>
      <c r="AG321" s="302">
        <v>1465.9386650343451</v>
      </c>
      <c r="AH321" s="348">
        <v>1413.7247716834243</v>
      </c>
      <c r="AI321" s="348">
        <v>1470.1304045236625</v>
      </c>
      <c r="AK321" s="199"/>
      <c r="AM321" s="11"/>
      <c r="AN321" s="15"/>
      <c r="AO321" s="11"/>
      <c r="AP321" s="11"/>
    </row>
    <row r="322" spans="3:42" outlineLevel="2" x14ac:dyDescent="0.2">
      <c r="C322" s="119">
        <v>3</v>
      </c>
      <c r="D322" s="119" t="s">
        <v>218</v>
      </c>
      <c r="E322" s="705"/>
      <c r="F322" s="767" t="s">
        <v>188</v>
      </c>
      <c r="H322" s="797" t="s">
        <v>10</v>
      </c>
      <c r="I322" s="797" t="s">
        <v>612</v>
      </c>
      <c r="K322" s="164"/>
      <c r="Q322" s="135" t="s">
        <v>110</v>
      </c>
      <c r="R322" s="314">
        <v>0</v>
      </c>
      <c r="S322" s="315">
        <v>0</v>
      </c>
      <c r="T322" s="315">
        <v>0</v>
      </c>
      <c r="U322" s="315">
        <v>260.16472930833481</v>
      </c>
      <c r="V322" s="315">
        <v>269.40901816706219</v>
      </c>
      <c r="W322" s="316">
        <v>276.95517843204175</v>
      </c>
      <c r="X322" s="315">
        <v>311.14425632011745</v>
      </c>
      <c r="Y322" s="315">
        <v>317.08898225848151</v>
      </c>
      <c r="Z322" s="315">
        <v>323.93769668102772</v>
      </c>
      <c r="AA322" s="315">
        <v>330.51025722484587</v>
      </c>
      <c r="AB322" s="5">
        <v>337.21679635061969</v>
      </c>
      <c r="AC322" s="5">
        <v>344.06006043562849</v>
      </c>
      <c r="AD322" s="5">
        <v>351.04285252681325</v>
      </c>
      <c r="AE322" s="5">
        <v>358.16803351915343</v>
      </c>
      <c r="AF322" s="5">
        <v>365.43852335876414</v>
      </c>
      <c r="AG322" s="5">
        <v>372.85730227123747</v>
      </c>
      <c r="AH322" s="350">
        <v>380.42741201576382</v>
      </c>
      <c r="AI322" s="350">
        <v>388.15195716557855</v>
      </c>
      <c r="AK322" s="199"/>
      <c r="AM322" s="11"/>
      <c r="AN322" s="15"/>
      <c r="AO322" s="11"/>
      <c r="AP322" s="11"/>
    </row>
    <row r="323" spans="3:42" outlineLevel="2" x14ac:dyDescent="0.2">
      <c r="C323" s="119">
        <v>3</v>
      </c>
      <c r="D323" s="119" t="s">
        <v>218</v>
      </c>
      <c r="E323" s="705"/>
      <c r="F323" s="767" t="s">
        <v>613</v>
      </c>
      <c r="H323" s="797" t="s">
        <v>10</v>
      </c>
      <c r="I323" s="234" t="s">
        <v>614</v>
      </c>
      <c r="K323" s="164"/>
      <c r="Q323" s="135" t="s">
        <v>110</v>
      </c>
      <c r="R323" s="314">
        <v>0</v>
      </c>
      <c r="S323" s="315">
        <v>0</v>
      </c>
      <c r="T323" s="315">
        <v>0</v>
      </c>
      <c r="U323" s="315">
        <v>0</v>
      </c>
      <c r="V323" s="315">
        <v>0</v>
      </c>
      <c r="W323" s="316">
        <v>0</v>
      </c>
      <c r="X323" s="315">
        <v>0</v>
      </c>
      <c r="Y323" s="315">
        <v>0</v>
      </c>
      <c r="Z323" s="315">
        <v>0</v>
      </c>
      <c r="AA323" s="315">
        <v>0</v>
      </c>
      <c r="AB323" s="5">
        <v>0</v>
      </c>
      <c r="AC323" s="5">
        <v>0</v>
      </c>
      <c r="AD323" s="5">
        <v>0</v>
      </c>
      <c r="AE323" s="5">
        <v>0</v>
      </c>
      <c r="AF323" s="5">
        <v>0</v>
      </c>
      <c r="AG323" s="5">
        <v>0</v>
      </c>
      <c r="AH323" s="350">
        <v>0</v>
      </c>
      <c r="AI323" s="350">
        <v>0</v>
      </c>
      <c r="AK323" s="199"/>
      <c r="AM323" s="11"/>
      <c r="AN323" s="15"/>
      <c r="AO323" s="11"/>
      <c r="AP323" s="11"/>
    </row>
    <row r="324" spans="3:42" outlineLevel="2" x14ac:dyDescent="0.2">
      <c r="C324" s="119">
        <v>3</v>
      </c>
      <c r="D324" s="119" t="s">
        <v>218</v>
      </c>
      <c r="E324" s="705"/>
      <c r="F324" s="783" t="s">
        <v>57</v>
      </c>
      <c r="G324" s="83"/>
      <c r="H324" s="798" t="s">
        <v>10</v>
      </c>
      <c r="I324" s="799"/>
      <c r="J324" s="83"/>
      <c r="K324" s="736"/>
      <c r="L324" s="83"/>
      <c r="M324" s="83"/>
      <c r="N324" s="83"/>
      <c r="O324" s="83"/>
      <c r="P324" s="83"/>
      <c r="Q324" s="143" t="s">
        <v>110</v>
      </c>
      <c r="R324" s="304">
        <v>0</v>
      </c>
      <c r="S324" s="305">
        <v>0</v>
      </c>
      <c r="T324" s="305">
        <v>0</v>
      </c>
      <c r="U324" s="305">
        <v>65.660835382820721</v>
      </c>
      <c r="V324" s="305">
        <v>67.989160024287258</v>
      </c>
      <c r="W324" s="306">
        <v>69.891660184002987</v>
      </c>
      <c r="X324" s="305">
        <v>71.805102689576415</v>
      </c>
      <c r="Y324" s="305">
        <v>73.538791054354448</v>
      </c>
      <c r="Z324" s="305">
        <v>75.091350817344861</v>
      </c>
      <c r="AA324" s="305">
        <v>76.582012065830966</v>
      </c>
      <c r="AB324" s="307">
        <v>78.102264930782042</v>
      </c>
      <c r="AC324" s="307">
        <v>79.652696846228991</v>
      </c>
      <c r="AD324" s="307">
        <v>81.233906907589528</v>
      </c>
      <c r="AE324" s="307">
        <v>82.846506103163335</v>
      </c>
      <c r="AF324" s="307">
        <v>84.491117550222839</v>
      </c>
      <c r="AG324" s="307">
        <v>86.168376735790716</v>
      </c>
      <c r="AH324" s="362">
        <v>87.878931762197013</v>
      </c>
      <c r="AI324" s="362">
        <v>89.623443597511198</v>
      </c>
      <c r="AK324" s="199"/>
      <c r="AM324" s="11"/>
      <c r="AN324" s="15"/>
      <c r="AO324" s="11"/>
      <c r="AP324" s="11"/>
    </row>
    <row r="325" spans="3:42" outlineLevel="2" x14ac:dyDescent="0.2">
      <c r="C325" s="119">
        <v>3</v>
      </c>
      <c r="D325" s="119" t="s">
        <v>218</v>
      </c>
      <c r="E325" s="705"/>
      <c r="F325" s="12"/>
      <c r="H325" s="234"/>
      <c r="K325" s="164"/>
      <c r="Q325" s="16"/>
      <c r="R325" s="800">
        <v>0</v>
      </c>
      <c r="S325" s="800">
        <v>0</v>
      </c>
      <c r="T325" s="800">
        <v>0</v>
      </c>
      <c r="U325" s="800">
        <v>1193.1667669141038</v>
      </c>
      <c r="V325" s="800">
        <v>1314.1110010014365</v>
      </c>
      <c r="W325" s="800">
        <v>1392.1321901851952</v>
      </c>
      <c r="X325" s="800">
        <v>1687.779076604585</v>
      </c>
      <c r="Y325" s="800">
        <v>1666.0822733781029</v>
      </c>
      <c r="Z325" s="800">
        <v>1737.6821646451062</v>
      </c>
      <c r="AA325" s="800">
        <v>2063.8111594091679</v>
      </c>
      <c r="AB325" s="800">
        <v>1783.1432249327941</v>
      </c>
      <c r="AC325" s="800">
        <v>1798.2423018089016</v>
      </c>
      <c r="AD325" s="800">
        <v>2230.3950433670916</v>
      </c>
      <c r="AE325" s="800">
        <v>2210.7959739861021</v>
      </c>
      <c r="AF325" s="800">
        <v>2050.0254040940395</v>
      </c>
      <c r="AG325" s="800">
        <v>1924.9643440413731</v>
      </c>
      <c r="AH325" s="800">
        <v>1882.0311154613851</v>
      </c>
      <c r="AI325" s="800">
        <v>1947.9058052867522</v>
      </c>
      <c r="AK325" s="199"/>
      <c r="AM325" s="11"/>
      <c r="AN325" s="15"/>
      <c r="AO325" s="11"/>
      <c r="AP325" s="11"/>
    </row>
    <row r="326" spans="3:42" ht="14.25" customHeight="1" outlineLevel="2" x14ac:dyDescent="0.2">
      <c r="C326" s="119">
        <v>3</v>
      </c>
      <c r="D326" s="119" t="s">
        <v>218</v>
      </c>
      <c r="E326" s="705"/>
      <c r="F326" s="794" t="s">
        <v>615</v>
      </c>
      <c r="AK326" s="199"/>
      <c r="AM326" s="11"/>
      <c r="AN326" s="15"/>
      <c r="AO326" s="11"/>
      <c r="AP326" s="11"/>
    </row>
    <row r="327" spans="3:42" outlineLevel="2" x14ac:dyDescent="0.2">
      <c r="C327" s="119">
        <v>3</v>
      </c>
      <c r="D327" s="119" t="s">
        <v>218</v>
      </c>
      <c r="E327" s="705"/>
      <c r="F327" s="761" t="s">
        <v>48</v>
      </c>
      <c r="G327" s="75"/>
      <c r="H327" s="796" t="s">
        <v>10</v>
      </c>
      <c r="I327" s="801"/>
      <c r="J327" s="75"/>
      <c r="K327" s="741"/>
      <c r="L327" s="75"/>
      <c r="M327" s="75"/>
      <c r="N327" s="75"/>
      <c r="O327" s="75"/>
      <c r="P327" s="75"/>
      <c r="Q327" s="128" t="s">
        <v>110</v>
      </c>
      <c r="R327" s="299">
        <v>0</v>
      </c>
      <c r="S327" s="300">
        <v>0</v>
      </c>
      <c r="T327" s="300">
        <v>0</v>
      </c>
      <c r="U327" s="300">
        <v>1035.958322094491</v>
      </c>
      <c r="V327" s="300">
        <v>1148.1792064789333</v>
      </c>
      <c r="W327" s="301">
        <v>1219.9059272205291</v>
      </c>
      <c r="X327" s="300">
        <v>1495.7862358752348</v>
      </c>
      <c r="Y327" s="300">
        <v>1472.2316483001314</v>
      </c>
      <c r="Z327" s="300">
        <v>1538.254381265856</v>
      </c>
      <c r="AA327" s="300">
        <v>1848.7337780877228</v>
      </c>
      <c r="AB327" s="302">
        <v>1576.6357956067613</v>
      </c>
      <c r="AC327" s="302">
        <v>1588.420762543044</v>
      </c>
      <c r="AD327" s="302">
        <v>2000.5227905316599</v>
      </c>
      <c r="AE327" s="302">
        <v>1978.8875256700574</v>
      </c>
      <c r="AF327" s="302">
        <v>1821.670946476826</v>
      </c>
      <c r="AG327" s="302">
        <v>1698.6776807593321</v>
      </c>
      <c r="AH327" s="348">
        <v>1654.468152060115</v>
      </c>
      <c r="AI327" s="348">
        <v>1714.6540550437926</v>
      </c>
      <c r="AK327" s="199"/>
      <c r="AM327" s="11"/>
      <c r="AN327" s="15"/>
      <c r="AO327" s="11"/>
      <c r="AP327" s="11"/>
    </row>
    <row r="328" spans="3:42" outlineLevel="2" x14ac:dyDescent="0.2">
      <c r="C328" s="119">
        <v>3</v>
      </c>
      <c r="D328" s="119" t="s">
        <v>218</v>
      </c>
      <c r="E328" s="705"/>
      <c r="F328" s="767" t="s">
        <v>55</v>
      </c>
      <c r="H328" s="797" t="s">
        <v>10</v>
      </c>
      <c r="K328" s="164"/>
      <c r="Q328" s="135" t="s">
        <v>110</v>
      </c>
      <c r="R328" s="314">
        <v>0</v>
      </c>
      <c r="S328" s="315">
        <v>0</v>
      </c>
      <c r="T328" s="315">
        <v>0</v>
      </c>
      <c r="U328" s="315">
        <v>91.547609436792214</v>
      </c>
      <c r="V328" s="315">
        <v>97.942634498216051</v>
      </c>
      <c r="W328" s="316">
        <v>102.33460278066299</v>
      </c>
      <c r="X328" s="315">
        <v>120.1877380397741</v>
      </c>
      <c r="Y328" s="315">
        <v>120.31183402361694</v>
      </c>
      <c r="Z328" s="315">
        <v>124.3364325619053</v>
      </c>
      <c r="AA328" s="315">
        <v>138.49536925561389</v>
      </c>
      <c r="AB328" s="5">
        <v>128.40516439525092</v>
      </c>
      <c r="AC328" s="5">
        <v>130.16884241962873</v>
      </c>
      <c r="AD328" s="5">
        <v>148.63834592784184</v>
      </c>
      <c r="AE328" s="5">
        <v>149.06194221288135</v>
      </c>
      <c r="AF328" s="5">
        <v>143.86334006699065</v>
      </c>
      <c r="AG328" s="5">
        <v>140.11828654625032</v>
      </c>
      <c r="AH328" s="350">
        <v>139.684031639073</v>
      </c>
      <c r="AI328" s="350">
        <v>143.6283066454485</v>
      </c>
      <c r="AK328" s="199"/>
      <c r="AM328" s="11"/>
      <c r="AN328" s="15"/>
      <c r="AO328" s="11"/>
      <c r="AP328" s="11"/>
    </row>
    <row r="329" spans="3:42" outlineLevel="2" x14ac:dyDescent="0.2">
      <c r="C329" s="119">
        <v>3</v>
      </c>
      <c r="D329" s="119" t="s">
        <v>218</v>
      </c>
      <c r="E329" s="705"/>
      <c r="F329" s="783" t="s">
        <v>57</v>
      </c>
      <c r="G329" s="83"/>
      <c r="H329" s="798" t="s">
        <v>10</v>
      </c>
      <c r="I329" s="799"/>
      <c r="J329" s="83"/>
      <c r="K329" s="736"/>
      <c r="L329" s="83"/>
      <c r="M329" s="83"/>
      <c r="N329" s="83"/>
      <c r="O329" s="83"/>
      <c r="P329" s="83"/>
      <c r="Q329" s="143" t="s">
        <v>110</v>
      </c>
      <c r="R329" s="304">
        <v>0</v>
      </c>
      <c r="S329" s="305">
        <v>0</v>
      </c>
      <c r="T329" s="305">
        <v>0</v>
      </c>
      <c r="U329" s="305">
        <v>65.660835382820721</v>
      </c>
      <c r="V329" s="305">
        <v>67.989160024287258</v>
      </c>
      <c r="W329" s="306">
        <v>69.891660184002987</v>
      </c>
      <c r="X329" s="305">
        <v>71.805102689576415</v>
      </c>
      <c r="Y329" s="305">
        <v>73.538791054354448</v>
      </c>
      <c r="Z329" s="305">
        <v>75.091350817344861</v>
      </c>
      <c r="AA329" s="305">
        <v>76.582012065830966</v>
      </c>
      <c r="AB329" s="307">
        <v>78.102264930782042</v>
      </c>
      <c r="AC329" s="307">
        <v>79.652696846228991</v>
      </c>
      <c r="AD329" s="307">
        <v>81.233906907589528</v>
      </c>
      <c r="AE329" s="307">
        <v>82.846506103163335</v>
      </c>
      <c r="AF329" s="307">
        <v>84.491117550222839</v>
      </c>
      <c r="AG329" s="307">
        <v>86.168376735790716</v>
      </c>
      <c r="AH329" s="362">
        <v>87.878931762197013</v>
      </c>
      <c r="AI329" s="362">
        <v>89.623443597511198</v>
      </c>
      <c r="AK329" s="199"/>
      <c r="AM329" s="11"/>
      <c r="AN329" s="15"/>
      <c r="AO329" s="11"/>
      <c r="AP329" s="11"/>
    </row>
    <row r="330" spans="3:42" outlineLevel="2" x14ac:dyDescent="0.2">
      <c r="C330" s="119">
        <v>3</v>
      </c>
      <c r="D330" s="119" t="s">
        <v>218</v>
      </c>
      <c r="E330" s="705"/>
      <c r="F330" s="12"/>
      <c r="H330" s="164"/>
      <c r="K330" s="164"/>
      <c r="Q330" s="16"/>
      <c r="R330" s="800">
        <v>0</v>
      </c>
      <c r="S330" s="800">
        <v>0</v>
      </c>
      <c r="T330" s="800">
        <v>0</v>
      </c>
      <c r="U330" s="800">
        <v>1193.1667669141041</v>
      </c>
      <c r="V330" s="800">
        <v>1314.1110010014365</v>
      </c>
      <c r="W330" s="800">
        <v>1392.1321901851952</v>
      </c>
      <c r="X330" s="800">
        <v>1687.7790766045853</v>
      </c>
      <c r="Y330" s="800">
        <v>1666.0822733781029</v>
      </c>
      <c r="Z330" s="800">
        <v>1737.682164645106</v>
      </c>
      <c r="AA330" s="800">
        <v>2063.8111594091679</v>
      </c>
      <c r="AB330" s="800">
        <v>1783.1432249327943</v>
      </c>
      <c r="AC330" s="800">
        <v>1798.2423018089016</v>
      </c>
      <c r="AD330" s="800">
        <v>2230.3950433670916</v>
      </c>
      <c r="AE330" s="800">
        <v>2210.7959739861021</v>
      </c>
      <c r="AF330" s="800">
        <v>2050.0254040940395</v>
      </c>
      <c r="AG330" s="800">
        <v>1924.9643440413731</v>
      </c>
      <c r="AH330" s="800">
        <v>1882.0311154613851</v>
      </c>
      <c r="AI330" s="800">
        <v>1947.9058052867522</v>
      </c>
      <c r="AK330" s="199"/>
      <c r="AM330" s="11"/>
      <c r="AN330" s="15"/>
      <c r="AO330" s="11"/>
      <c r="AP330" s="11"/>
    </row>
    <row r="331" spans="3:42" ht="15" customHeight="1" outlineLevel="2" x14ac:dyDescent="0.2">
      <c r="C331" s="119">
        <v>3</v>
      </c>
      <c r="D331" s="119" t="s">
        <v>218</v>
      </c>
      <c r="E331" s="705"/>
      <c r="F331" s="794" t="s">
        <v>69</v>
      </c>
      <c r="AK331" s="199"/>
      <c r="AM331" s="11"/>
      <c r="AN331" s="15"/>
      <c r="AO331" s="11"/>
      <c r="AP331" s="11"/>
    </row>
    <row r="332" spans="3:42" outlineLevel="2" x14ac:dyDescent="0.2">
      <c r="C332" s="119">
        <v>3</v>
      </c>
      <c r="D332" s="119" t="s">
        <v>218</v>
      </c>
      <c r="E332" s="705"/>
      <c r="F332" s="761" t="s">
        <v>9</v>
      </c>
      <c r="G332" s="75"/>
      <c r="H332" s="796" t="s">
        <v>10</v>
      </c>
      <c r="I332" s="801"/>
      <c r="J332" s="75"/>
      <c r="K332" s="741"/>
      <c r="L332" s="75"/>
      <c r="M332" s="75"/>
      <c r="N332" s="75"/>
      <c r="O332" s="75"/>
      <c r="P332" s="75"/>
      <c r="Q332" s="128" t="s">
        <v>110</v>
      </c>
      <c r="R332" s="299">
        <v>0</v>
      </c>
      <c r="S332" s="300">
        <v>0</v>
      </c>
      <c r="T332" s="300">
        <v>0</v>
      </c>
      <c r="U332" s="300">
        <v>-49.477366531240804</v>
      </c>
      <c r="V332" s="300">
        <v>-54.837035651831748</v>
      </c>
      <c r="W332" s="301">
        <v>-58.262703631447813</v>
      </c>
      <c r="X332" s="300">
        <v>-71.438746391994016</v>
      </c>
      <c r="Y332" s="300">
        <v>-70.313779356071791</v>
      </c>
      <c r="Z332" s="300">
        <v>-73.467024895655811</v>
      </c>
      <c r="AA332" s="300">
        <v>-88.295520009142535</v>
      </c>
      <c r="AB332" s="302">
        <v>-75.300121135949524</v>
      </c>
      <c r="AC332" s="302">
        <v>-75.862971123472306</v>
      </c>
      <c r="AD332" s="302">
        <v>-95.544962813868352</v>
      </c>
      <c r="AE332" s="302">
        <v>-94.511662625310819</v>
      </c>
      <c r="AF332" s="302">
        <v>-87.002999247999924</v>
      </c>
      <c r="AG332" s="302">
        <v>-81.128841225430676</v>
      </c>
      <c r="AH332" s="348">
        <v>-79.017394259878841</v>
      </c>
      <c r="AI332" s="348">
        <v>-81.891872816039822</v>
      </c>
      <c r="AK332" s="199"/>
      <c r="AM332" s="11"/>
      <c r="AN332" s="15"/>
      <c r="AO332" s="11"/>
      <c r="AP332" s="11"/>
    </row>
    <row r="333" spans="3:42" outlineLevel="2" x14ac:dyDescent="0.2">
      <c r="C333" s="119">
        <v>3</v>
      </c>
      <c r="D333" s="119" t="s">
        <v>218</v>
      </c>
      <c r="E333" s="705"/>
      <c r="F333" s="767" t="s">
        <v>14</v>
      </c>
      <c r="H333" s="797" t="s">
        <v>10</v>
      </c>
      <c r="K333" s="164"/>
      <c r="Q333" s="135" t="s">
        <v>110</v>
      </c>
      <c r="R333" s="314">
        <v>0</v>
      </c>
      <c r="S333" s="315">
        <v>0</v>
      </c>
      <c r="T333" s="315">
        <v>0</v>
      </c>
      <c r="U333" s="315">
        <v>0</v>
      </c>
      <c r="V333" s="315">
        <v>0</v>
      </c>
      <c r="W333" s="316">
        <v>0</v>
      </c>
      <c r="X333" s="315">
        <v>0</v>
      </c>
      <c r="Y333" s="315">
        <v>0</v>
      </c>
      <c r="Z333" s="315">
        <v>0</v>
      </c>
      <c r="AA333" s="315">
        <v>0</v>
      </c>
      <c r="AB333" s="5">
        <v>0</v>
      </c>
      <c r="AC333" s="5">
        <v>0</v>
      </c>
      <c r="AD333" s="5">
        <v>0</v>
      </c>
      <c r="AE333" s="5">
        <v>0</v>
      </c>
      <c r="AF333" s="5">
        <v>0</v>
      </c>
      <c r="AG333" s="5">
        <v>0</v>
      </c>
      <c r="AH333" s="350">
        <v>0</v>
      </c>
      <c r="AI333" s="350">
        <v>0</v>
      </c>
      <c r="AJ333" s="289"/>
      <c r="AK333" s="199"/>
      <c r="AM333" s="11"/>
      <c r="AN333" s="15"/>
      <c r="AO333" s="11"/>
      <c r="AP333" s="11"/>
    </row>
    <row r="334" spans="3:42" outlineLevel="2" x14ac:dyDescent="0.2">
      <c r="C334" s="119">
        <v>3</v>
      </c>
      <c r="D334" s="119" t="s">
        <v>218</v>
      </c>
      <c r="E334" s="705"/>
      <c r="F334" s="783" t="s">
        <v>16</v>
      </c>
      <c r="G334" s="83"/>
      <c r="H334" s="798" t="s">
        <v>10</v>
      </c>
      <c r="I334" s="799"/>
      <c r="J334" s="83"/>
      <c r="K334" s="736"/>
      <c r="L334" s="83"/>
      <c r="M334" s="83"/>
      <c r="N334" s="83"/>
      <c r="O334" s="83"/>
      <c r="P334" s="83"/>
      <c r="Q334" s="143" t="s">
        <v>110</v>
      </c>
      <c r="R334" s="304">
        <v>0</v>
      </c>
      <c r="S334" s="305">
        <v>0</v>
      </c>
      <c r="T334" s="305">
        <v>0</v>
      </c>
      <c r="U334" s="305">
        <v>-2.4506577211367744</v>
      </c>
      <c r="V334" s="305">
        <v>-2.5375577236520619</v>
      </c>
      <c r="W334" s="306">
        <v>-2.6085646896568098</v>
      </c>
      <c r="X334" s="305">
        <v>-2.6799800565630565</v>
      </c>
      <c r="Y334" s="305">
        <v>-2.7446864641562181</v>
      </c>
      <c r="Z334" s="305">
        <v>-2.8026326134629658</v>
      </c>
      <c r="AA334" s="305">
        <v>-2.8582685260568779</v>
      </c>
      <c r="AB334" s="307">
        <v>-2.9150088858139731</v>
      </c>
      <c r="AC334" s="307">
        <v>-2.972875617519934</v>
      </c>
      <c r="AD334" s="307">
        <v>-3.0318910811980917</v>
      </c>
      <c r="AE334" s="307">
        <v>-3.092078080749515</v>
      </c>
      <c r="AF334" s="307">
        <v>-3.153459872764619</v>
      </c>
      <c r="AG334" s="307">
        <v>-3.2160601755096998</v>
      </c>
      <c r="AH334" s="362">
        <v>-3.2799031780918555</v>
      </c>
      <c r="AI334" s="362">
        <v>-3.3450135498058553</v>
      </c>
      <c r="AK334" s="199"/>
      <c r="AM334" s="11"/>
      <c r="AN334" s="15"/>
      <c r="AO334" s="11"/>
      <c r="AP334" s="11"/>
    </row>
    <row r="335" spans="3:42" outlineLevel="2" x14ac:dyDescent="0.2">
      <c r="C335" s="119">
        <v>3</v>
      </c>
      <c r="D335" s="119" t="s">
        <v>218</v>
      </c>
      <c r="E335" s="705"/>
      <c r="F335" s="12"/>
      <c r="H335" s="797"/>
      <c r="K335" s="164"/>
      <c r="Q335" s="16"/>
      <c r="R335" s="800">
        <v>0</v>
      </c>
      <c r="S335" s="800">
        <v>0</v>
      </c>
      <c r="T335" s="800">
        <v>0</v>
      </c>
      <c r="U335" s="800">
        <v>-51.928024252377575</v>
      </c>
      <c r="V335" s="800">
        <v>-57.374593375483812</v>
      </c>
      <c r="W335" s="800">
        <v>-60.871268321104623</v>
      </c>
      <c r="X335" s="800">
        <v>-74.118726448557069</v>
      </c>
      <c r="Y335" s="800">
        <v>-73.058465820228008</v>
      </c>
      <c r="Z335" s="800">
        <v>-76.269657509118773</v>
      </c>
      <c r="AA335" s="800">
        <v>-91.153788535199411</v>
      </c>
      <c r="AB335" s="800">
        <v>-78.2151300217635</v>
      </c>
      <c r="AC335" s="800">
        <v>-78.835846740992238</v>
      </c>
      <c r="AD335" s="800">
        <v>-98.576853895066449</v>
      </c>
      <c r="AE335" s="800">
        <v>-97.603740706060336</v>
      </c>
      <c r="AF335" s="800">
        <v>-90.156459120764538</v>
      </c>
      <c r="AG335" s="800">
        <v>-84.344901400940373</v>
      </c>
      <c r="AH335" s="800">
        <v>-82.297297437970698</v>
      </c>
      <c r="AI335" s="800">
        <v>-85.236886365845677</v>
      </c>
      <c r="AK335" s="199"/>
      <c r="AM335" s="11"/>
      <c r="AN335" s="15"/>
      <c r="AO335" s="11"/>
      <c r="AP335" s="11"/>
    </row>
    <row r="336" spans="3:42" ht="17.25" customHeight="1" outlineLevel="2" x14ac:dyDescent="0.2">
      <c r="C336" s="119">
        <v>3</v>
      </c>
      <c r="D336" s="119" t="s">
        <v>218</v>
      </c>
      <c r="E336" s="705"/>
      <c r="F336" s="794" t="s">
        <v>616</v>
      </c>
      <c r="AK336" s="199"/>
      <c r="AM336" s="11"/>
      <c r="AN336" s="15"/>
      <c r="AO336" s="11"/>
      <c r="AP336" s="11"/>
    </row>
    <row r="337" spans="3:42" outlineLevel="2" x14ac:dyDescent="0.2">
      <c r="C337" s="119">
        <v>3</v>
      </c>
      <c r="D337" s="119" t="s">
        <v>218</v>
      </c>
      <c r="E337" s="705"/>
      <c r="F337" s="761" t="s">
        <v>48</v>
      </c>
      <c r="G337" s="75"/>
      <c r="H337" s="796" t="s">
        <v>10</v>
      </c>
      <c r="I337" s="228" t="s">
        <v>617</v>
      </c>
      <c r="J337" s="75"/>
      <c r="K337" s="741"/>
      <c r="L337" s="75"/>
      <c r="M337" s="75"/>
      <c r="N337" s="75"/>
      <c r="O337" s="75"/>
      <c r="P337" s="75"/>
      <c r="Q337" s="128" t="s">
        <v>110</v>
      </c>
      <c r="R337" s="299">
        <v>0</v>
      </c>
      <c r="S337" s="300">
        <v>0</v>
      </c>
      <c r="T337" s="300">
        <v>0</v>
      </c>
      <c r="U337" s="300">
        <v>986.48095556325018</v>
      </c>
      <c r="V337" s="300">
        <v>1093.3421708271017</v>
      </c>
      <c r="W337" s="301">
        <v>1161.6432235890813</v>
      </c>
      <c r="X337" s="300">
        <v>1424.3474894832407</v>
      </c>
      <c r="Y337" s="819">
        <v>1401.9178689440596</v>
      </c>
      <c r="Z337" s="300">
        <v>1464.7873563702001</v>
      </c>
      <c r="AA337" s="300">
        <v>1760.4382580785802</v>
      </c>
      <c r="AB337" s="302">
        <v>1501.3356744708119</v>
      </c>
      <c r="AC337" s="302">
        <v>1512.5577914195717</v>
      </c>
      <c r="AD337" s="302">
        <v>1904.9778277177916</v>
      </c>
      <c r="AE337" s="302">
        <v>1884.3758630447464</v>
      </c>
      <c r="AF337" s="302">
        <v>1734.6679472288261</v>
      </c>
      <c r="AG337" s="302">
        <v>1617.5488395339014</v>
      </c>
      <c r="AH337" s="348">
        <v>1575.4507578002363</v>
      </c>
      <c r="AI337" s="348">
        <v>1632.7621822277529</v>
      </c>
      <c r="AJ337" s="289"/>
      <c r="AK337" s="199"/>
      <c r="AM337" s="11"/>
      <c r="AN337" s="15"/>
      <c r="AO337" s="11"/>
      <c r="AP337" s="11"/>
    </row>
    <row r="338" spans="3:42" outlineLevel="2" x14ac:dyDescent="0.2">
      <c r="C338" s="119">
        <v>3</v>
      </c>
      <c r="D338" s="119" t="s">
        <v>218</v>
      </c>
      <c r="E338" s="705"/>
      <c r="F338" s="767" t="s">
        <v>55</v>
      </c>
      <c r="H338" s="797" t="s">
        <v>10</v>
      </c>
      <c r="I338" s="234" t="s">
        <v>617</v>
      </c>
      <c r="K338" s="164"/>
      <c r="Q338" s="135" t="s">
        <v>110</v>
      </c>
      <c r="R338" s="314">
        <v>0</v>
      </c>
      <c r="S338" s="315">
        <v>0</v>
      </c>
      <c r="T338" s="315">
        <v>0</v>
      </c>
      <c r="U338" s="315">
        <v>91.547609436792214</v>
      </c>
      <c r="V338" s="315">
        <v>97.942634498216051</v>
      </c>
      <c r="W338" s="316">
        <v>102.33460278066299</v>
      </c>
      <c r="X338" s="315">
        <v>120.1877380397741</v>
      </c>
      <c r="Y338" s="315">
        <v>120.31183402361694</v>
      </c>
      <c r="Z338" s="315">
        <v>124.3364325619053</v>
      </c>
      <c r="AA338" s="315">
        <v>138.49536925561389</v>
      </c>
      <c r="AB338" s="5">
        <v>128.40516439525092</v>
      </c>
      <c r="AC338" s="5">
        <v>130.16884241962873</v>
      </c>
      <c r="AD338" s="5">
        <v>148.63834592784184</v>
      </c>
      <c r="AE338" s="5">
        <v>149.06194221288135</v>
      </c>
      <c r="AF338" s="5">
        <v>143.86334006699065</v>
      </c>
      <c r="AG338" s="5">
        <v>140.11828654625032</v>
      </c>
      <c r="AH338" s="350">
        <v>139.684031639073</v>
      </c>
      <c r="AI338" s="350">
        <v>143.6283066454485</v>
      </c>
      <c r="AK338" s="199"/>
      <c r="AM338" s="11"/>
      <c r="AN338" s="15"/>
      <c r="AO338" s="11"/>
      <c r="AP338" s="11"/>
    </row>
    <row r="339" spans="3:42" outlineLevel="2" x14ac:dyDescent="0.2">
      <c r="C339" s="119">
        <v>3</v>
      </c>
      <c r="D339" s="119" t="s">
        <v>218</v>
      </c>
      <c r="E339" s="705"/>
      <c r="F339" s="783" t="s">
        <v>57</v>
      </c>
      <c r="G339" s="83"/>
      <c r="H339" s="798" t="s">
        <v>10</v>
      </c>
      <c r="I339" s="240" t="s">
        <v>617</v>
      </c>
      <c r="J339" s="83"/>
      <c r="K339" s="736"/>
      <c r="L339" s="83"/>
      <c r="M339" s="83"/>
      <c r="N339" s="83"/>
      <c r="O339" s="83"/>
      <c r="P339" s="83"/>
      <c r="Q339" s="143" t="s">
        <v>110</v>
      </c>
      <c r="R339" s="304">
        <v>0</v>
      </c>
      <c r="S339" s="305">
        <v>0</v>
      </c>
      <c r="T339" s="305">
        <v>0</v>
      </c>
      <c r="U339" s="305">
        <v>63.21017766168395</v>
      </c>
      <c r="V339" s="305">
        <v>65.451602300635201</v>
      </c>
      <c r="W339" s="306">
        <v>67.283095494346171</v>
      </c>
      <c r="X339" s="305">
        <v>69.125122633013362</v>
      </c>
      <c r="Y339" s="305">
        <v>70.794104590198231</v>
      </c>
      <c r="Z339" s="305">
        <v>72.288718203881899</v>
      </c>
      <c r="AA339" s="305">
        <v>73.723743539774091</v>
      </c>
      <c r="AB339" s="307">
        <v>75.187256044968066</v>
      </c>
      <c r="AC339" s="307">
        <v>76.679821228709059</v>
      </c>
      <c r="AD339" s="307">
        <v>78.202015826391431</v>
      </c>
      <c r="AE339" s="307">
        <v>79.754428022413819</v>
      </c>
      <c r="AF339" s="307">
        <v>81.337657677458225</v>
      </c>
      <c r="AG339" s="307">
        <v>82.95231656028102</v>
      </c>
      <c r="AH339" s="362">
        <v>84.599028584105156</v>
      </c>
      <c r="AI339" s="362">
        <v>86.278430047705342</v>
      </c>
      <c r="AK339" s="199"/>
      <c r="AM339" s="11"/>
      <c r="AN339" s="15"/>
      <c r="AO339" s="11"/>
      <c r="AP339" s="11"/>
    </row>
    <row r="340" spans="3:42" outlineLevel="2" x14ac:dyDescent="0.2">
      <c r="C340" s="119">
        <v>3</v>
      </c>
      <c r="D340" s="119" t="s">
        <v>218</v>
      </c>
      <c r="E340" s="705"/>
      <c r="F340" s="802" t="s">
        <v>618</v>
      </c>
      <c r="R340" s="800">
        <v>0</v>
      </c>
      <c r="S340" s="800">
        <v>0</v>
      </c>
      <c r="T340" s="800">
        <v>0</v>
      </c>
      <c r="U340" s="800">
        <v>1141.2387426617263</v>
      </c>
      <c r="V340" s="800">
        <v>1256.7364076259528</v>
      </c>
      <c r="W340" s="800">
        <v>1331.2609218640905</v>
      </c>
      <c r="X340" s="800">
        <v>1613.6603501560282</v>
      </c>
      <c r="Y340" s="800">
        <v>1593.0238075578748</v>
      </c>
      <c r="Z340" s="800">
        <v>1661.4125071359872</v>
      </c>
      <c r="AA340" s="800">
        <v>1972.6573708739684</v>
      </c>
      <c r="AB340" s="800">
        <v>1704.9280949110309</v>
      </c>
      <c r="AC340" s="800">
        <v>1719.4064550679095</v>
      </c>
      <c r="AD340" s="800">
        <v>2131.8181894720246</v>
      </c>
      <c r="AE340" s="800">
        <v>2113.1922332800418</v>
      </c>
      <c r="AF340" s="800">
        <v>1959.8689449732749</v>
      </c>
      <c r="AG340" s="800">
        <v>1840.6194426404327</v>
      </c>
      <c r="AH340" s="800">
        <v>1799.7338180234144</v>
      </c>
      <c r="AI340" s="800">
        <v>1862.6689189209067</v>
      </c>
      <c r="AK340" s="199"/>
      <c r="AM340" s="11"/>
      <c r="AN340" s="15"/>
      <c r="AO340" s="11"/>
      <c r="AP340" s="11"/>
    </row>
    <row r="341" spans="3:42" outlineLevel="2" x14ac:dyDescent="0.2">
      <c r="C341" s="119">
        <v>3</v>
      </c>
      <c r="D341" s="119" t="s">
        <v>218</v>
      </c>
      <c r="E341" s="705"/>
      <c r="R341" s="5"/>
      <c r="S341" s="5"/>
      <c r="T341" s="5"/>
      <c r="U341" s="5"/>
      <c r="V341" s="5"/>
      <c r="W341" s="5"/>
      <c r="X341" s="5"/>
      <c r="Y341" s="5"/>
      <c r="AK341" s="199"/>
      <c r="AM341" s="11"/>
      <c r="AN341" s="15"/>
      <c r="AO341" s="11"/>
      <c r="AP341" s="11"/>
    </row>
    <row r="342" spans="3:42" outlineLevel="2" x14ac:dyDescent="0.2">
      <c r="C342" s="119">
        <v>3</v>
      </c>
      <c r="D342" s="119" t="s">
        <v>218</v>
      </c>
      <c r="E342" s="705"/>
      <c r="F342" s="789" t="s">
        <v>619</v>
      </c>
      <c r="G342" s="790"/>
      <c r="H342" s="803"/>
      <c r="I342" s="790"/>
      <c r="J342" s="790"/>
      <c r="K342" s="792"/>
      <c r="L342" s="789"/>
      <c r="M342" s="789"/>
      <c r="N342" s="789"/>
      <c r="O342" s="789"/>
      <c r="P342" s="789"/>
      <c r="Q342" s="792"/>
      <c r="R342" s="793"/>
      <c r="S342" s="793"/>
      <c r="T342" s="793"/>
      <c r="U342" s="793"/>
      <c r="V342" s="793"/>
      <c r="W342" s="793"/>
      <c r="X342" s="793"/>
      <c r="Y342" s="793"/>
      <c r="Z342" s="793"/>
      <c r="AA342" s="793"/>
      <c r="AB342" s="793"/>
      <c r="AC342" s="793"/>
      <c r="AD342" s="793"/>
      <c r="AE342" s="793"/>
      <c r="AF342" s="793"/>
      <c r="AG342" s="793"/>
      <c r="AH342" s="789"/>
      <c r="AI342" s="789"/>
      <c r="AK342" s="199"/>
      <c r="AM342" s="11"/>
      <c r="AN342" s="15"/>
      <c r="AO342" s="11"/>
      <c r="AP342" s="11"/>
    </row>
    <row r="343" spans="3:42" outlineLevel="2" x14ac:dyDescent="0.2">
      <c r="C343" s="119">
        <v>3</v>
      </c>
      <c r="D343" s="119" t="s">
        <v>218</v>
      </c>
      <c r="E343" s="705"/>
      <c r="F343" t="s">
        <v>620</v>
      </c>
      <c r="AK343" s="199"/>
      <c r="AM343" s="11"/>
      <c r="AN343" s="15"/>
      <c r="AO343" s="11"/>
      <c r="AP343" s="11"/>
    </row>
    <row r="344" spans="3:42" outlineLevel="2" x14ac:dyDescent="0.2">
      <c r="C344" s="119">
        <v>3</v>
      </c>
      <c r="D344" s="119" t="s">
        <v>218</v>
      </c>
      <c r="E344" s="705"/>
      <c r="F344" s="761" t="s">
        <v>48</v>
      </c>
      <c r="G344" s="75"/>
      <c r="H344" s="796" t="s">
        <v>10</v>
      </c>
      <c r="I344" s="801"/>
      <c r="J344" s="75"/>
      <c r="K344" s="741"/>
      <c r="L344" s="75"/>
      <c r="M344" s="75"/>
      <c r="N344" s="75"/>
      <c r="O344" s="75"/>
      <c r="P344" s="75"/>
      <c r="Q344" s="128" t="s">
        <v>536</v>
      </c>
      <c r="R344" s="804">
        <v>0</v>
      </c>
      <c r="S344" s="805">
        <v>0</v>
      </c>
      <c r="T344" s="805">
        <v>0</v>
      </c>
      <c r="U344" s="805">
        <v>30.541584278543706</v>
      </c>
      <c r="V344" s="805">
        <v>33.850022007303544</v>
      </c>
      <c r="W344" s="806">
        <v>35.964631871264089</v>
      </c>
      <c r="X344" s="805">
        <v>44.097991599996305</v>
      </c>
      <c r="Y344" s="805">
        <v>43.403567503748029</v>
      </c>
      <c r="Z344" s="805">
        <v>45.350015367688769</v>
      </c>
      <c r="AA344" s="805">
        <v>54.503407413050944</v>
      </c>
      <c r="AB344" s="805">
        <v>46.481556256758971</v>
      </c>
      <c r="AC344" s="805">
        <v>46.828994520661922</v>
      </c>
      <c r="AD344" s="805">
        <v>58.978372107326152</v>
      </c>
      <c r="AE344" s="805">
        <v>58.34053248475977</v>
      </c>
      <c r="AF344" s="805">
        <v>53.705555091357979</v>
      </c>
      <c r="AG344" s="805">
        <v>50.07953162063621</v>
      </c>
      <c r="AH344" s="808">
        <v>48.776169296221511</v>
      </c>
      <c r="AI344" s="808">
        <v>50.550538775333223</v>
      </c>
      <c r="AJ344" s="289"/>
      <c r="AK344" s="199"/>
      <c r="AM344" s="11"/>
      <c r="AN344" s="15"/>
      <c r="AO344" s="11"/>
      <c r="AP344" s="11"/>
    </row>
    <row r="345" spans="3:42" outlineLevel="2" x14ac:dyDescent="0.2">
      <c r="C345" s="119">
        <v>3</v>
      </c>
      <c r="D345" s="119" t="s">
        <v>218</v>
      </c>
      <c r="E345" s="705"/>
      <c r="F345" s="767" t="s">
        <v>55</v>
      </c>
      <c r="H345" s="797" t="s">
        <v>10</v>
      </c>
      <c r="K345" s="164"/>
      <c r="Q345" s="135" t="s">
        <v>536</v>
      </c>
      <c r="R345" s="809">
        <v>0</v>
      </c>
      <c r="S345" s="810">
        <v>0</v>
      </c>
      <c r="T345" s="810">
        <v>0</v>
      </c>
      <c r="U345" s="810">
        <v>9.6515249319254242</v>
      </c>
      <c r="V345" s="810">
        <v>10.32572870633676</v>
      </c>
      <c r="W345" s="811">
        <v>10.788757633460513</v>
      </c>
      <c r="X345" s="810">
        <v>12.670947470272328</v>
      </c>
      <c r="Y345" s="810">
        <v>12.684030449602748</v>
      </c>
      <c r="Z345" s="810">
        <v>13.108328947097645</v>
      </c>
      <c r="AA345" s="810">
        <v>14.601053130171307</v>
      </c>
      <c r="AB345" s="810">
        <v>13.537280254209243</v>
      </c>
      <c r="AC345" s="810">
        <v>13.723218287205333</v>
      </c>
      <c r="AD345" s="810">
        <v>15.670389542538649</v>
      </c>
      <c r="AE345" s="810">
        <v>15.715047727840066</v>
      </c>
      <c r="AF345" s="810">
        <v>15.16697838413025</v>
      </c>
      <c r="AG345" s="810">
        <v>14.772151281061255</v>
      </c>
      <c r="AH345" s="812">
        <v>14.726369396758459</v>
      </c>
      <c r="AI345" s="812">
        <v>15.142199682187018</v>
      </c>
      <c r="AK345" s="199"/>
      <c r="AM345" s="11"/>
      <c r="AN345" s="15"/>
      <c r="AO345" s="11"/>
      <c r="AP345" s="11"/>
    </row>
    <row r="346" spans="3:42" outlineLevel="2" x14ac:dyDescent="0.2">
      <c r="C346" s="119">
        <v>3</v>
      </c>
      <c r="D346" s="119" t="s">
        <v>218</v>
      </c>
      <c r="E346" s="705"/>
      <c r="F346" s="783" t="s">
        <v>57</v>
      </c>
      <c r="G346" s="83"/>
      <c r="H346" s="798" t="s">
        <v>10</v>
      </c>
      <c r="I346" s="799"/>
      <c r="J346" s="83"/>
      <c r="K346" s="736"/>
      <c r="L346" s="83"/>
      <c r="M346" s="83"/>
      <c r="N346" s="83"/>
      <c r="O346" s="83"/>
      <c r="P346" s="83"/>
      <c r="Q346" s="143" t="s">
        <v>536</v>
      </c>
      <c r="R346" s="813">
        <v>0</v>
      </c>
      <c r="S346" s="814">
        <v>0</v>
      </c>
      <c r="T346" s="814">
        <v>0</v>
      </c>
      <c r="U346" s="814">
        <v>3.009405033405161</v>
      </c>
      <c r="V346" s="814">
        <v>3.1161181425908526</v>
      </c>
      <c r="W346" s="815">
        <v>3.2033146201154228</v>
      </c>
      <c r="X346" s="814">
        <v>3.2910126135057207</v>
      </c>
      <c r="Y346" s="814">
        <v>3.3704720121091696</v>
      </c>
      <c r="Z346" s="814">
        <v>3.4416298208419551</v>
      </c>
      <c r="AA346" s="814">
        <v>3.5099506613877911</v>
      </c>
      <c r="AB346" s="814">
        <v>3.5796277618565644</v>
      </c>
      <c r="AC346" s="814">
        <v>3.6506880458614011</v>
      </c>
      <c r="AD346" s="814">
        <v>3.7231589714867894</v>
      </c>
      <c r="AE346" s="814">
        <v>3.797068541898601</v>
      </c>
      <c r="AF346" s="814">
        <v>3.8724453161647343</v>
      </c>
      <c r="AG346" s="814">
        <v>3.9493184202905707</v>
      </c>
      <c r="AH346" s="816">
        <v>4.0277175584734888</v>
      </c>
      <c r="AI346" s="816">
        <v>4.1076730245808077</v>
      </c>
      <c r="AK346" s="199"/>
      <c r="AM346" s="11"/>
      <c r="AN346" s="15"/>
      <c r="AO346" s="11"/>
      <c r="AP346" s="11"/>
    </row>
    <row r="347" spans="3:42" outlineLevel="2" x14ac:dyDescent="0.2">
      <c r="C347" s="119">
        <v>3</v>
      </c>
      <c r="D347" s="119" t="s">
        <v>218</v>
      </c>
      <c r="E347" s="705"/>
      <c r="H347" s="798"/>
      <c r="AK347" s="199"/>
      <c r="AM347" s="11"/>
      <c r="AN347" s="15"/>
      <c r="AO347" s="11"/>
      <c r="AP347" s="11"/>
    </row>
    <row r="348" spans="3:42" outlineLevel="2" x14ac:dyDescent="0.2">
      <c r="C348" s="119">
        <v>3</v>
      </c>
      <c r="D348" s="119" t="s">
        <v>218</v>
      </c>
      <c r="E348" s="705"/>
      <c r="F348" s="789" t="s">
        <v>621</v>
      </c>
      <c r="G348" s="790"/>
      <c r="H348" s="803"/>
      <c r="I348" s="790"/>
      <c r="J348" s="790"/>
      <c r="K348" s="792"/>
      <c r="L348" s="789"/>
      <c r="M348" s="789"/>
      <c r="N348" s="789"/>
      <c r="O348" s="789"/>
      <c r="P348" s="789"/>
      <c r="Q348" s="792"/>
      <c r="R348" s="793"/>
      <c r="S348" s="793"/>
      <c r="T348" s="793"/>
      <c r="U348" s="793"/>
      <c r="V348" s="793"/>
      <c r="W348" s="793"/>
      <c r="X348" s="793"/>
      <c r="Y348" s="793"/>
      <c r="Z348" s="793"/>
      <c r="AA348" s="793"/>
      <c r="AB348" s="793"/>
      <c r="AC348" s="793"/>
      <c r="AD348" s="793"/>
      <c r="AE348" s="793"/>
      <c r="AF348" s="793"/>
      <c r="AG348" s="793"/>
      <c r="AH348" s="789"/>
      <c r="AI348" s="789"/>
      <c r="AK348" s="199"/>
      <c r="AM348" s="11"/>
      <c r="AN348" s="15"/>
      <c r="AO348" s="11"/>
      <c r="AP348" s="11"/>
    </row>
    <row r="349" spans="3:42" outlineLevel="2" x14ac:dyDescent="0.2">
      <c r="C349" s="119">
        <v>3</v>
      </c>
      <c r="D349" s="119" t="s">
        <v>218</v>
      </c>
      <c r="E349" s="705"/>
      <c r="F349" s="794" t="s">
        <v>518</v>
      </c>
      <c r="AK349" s="199"/>
      <c r="AM349" s="11"/>
      <c r="AN349" s="15"/>
      <c r="AO349" s="11"/>
      <c r="AP349" s="11"/>
    </row>
    <row r="350" spans="3:42" outlineLevel="2" x14ac:dyDescent="0.2">
      <c r="C350" s="119">
        <v>3</v>
      </c>
      <c r="D350" s="119" t="s">
        <v>218</v>
      </c>
      <c r="E350" s="705"/>
      <c r="F350" s="761" t="s">
        <v>48</v>
      </c>
      <c r="G350" s="75"/>
      <c r="H350" s="796" t="s">
        <v>10</v>
      </c>
      <c r="I350" s="228" t="s">
        <v>518</v>
      </c>
      <c r="J350" s="75"/>
      <c r="K350" s="741"/>
      <c r="L350" s="75"/>
      <c r="M350" s="75"/>
      <c r="N350" s="75"/>
      <c r="O350" s="75"/>
      <c r="P350" s="75"/>
      <c r="Q350" s="128" t="s">
        <v>536</v>
      </c>
      <c r="R350" s="299">
        <v>0</v>
      </c>
      <c r="S350" s="300">
        <v>0</v>
      </c>
      <c r="T350" s="300">
        <v>0</v>
      </c>
      <c r="U350" s="300">
        <v>0</v>
      </c>
      <c r="V350" s="300">
        <v>0</v>
      </c>
      <c r="W350" s="301">
        <v>0</v>
      </c>
      <c r="X350" s="300">
        <v>0</v>
      </c>
      <c r="Y350" s="300">
        <v>0</v>
      </c>
      <c r="Z350" s="300">
        <v>0</v>
      </c>
      <c r="AA350" s="300">
        <v>0</v>
      </c>
      <c r="AB350" s="302">
        <v>0</v>
      </c>
      <c r="AC350" s="302">
        <v>0</v>
      </c>
      <c r="AD350" s="302">
        <v>0</v>
      </c>
      <c r="AE350" s="302">
        <v>0</v>
      </c>
      <c r="AF350" s="302">
        <v>0</v>
      </c>
      <c r="AG350" s="302">
        <v>0</v>
      </c>
      <c r="AH350" s="348">
        <v>0</v>
      </c>
      <c r="AI350" s="348">
        <v>0</v>
      </c>
      <c r="AK350" s="199"/>
      <c r="AM350" s="11"/>
      <c r="AN350" s="15"/>
      <c r="AO350" s="11"/>
      <c r="AP350" s="11"/>
    </row>
    <row r="351" spans="3:42" outlineLevel="2" x14ac:dyDescent="0.2">
      <c r="C351" s="119">
        <v>3</v>
      </c>
      <c r="D351" s="119" t="s">
        <v>218</v>
      </c>
      <c r="E351" s="705"/>
      <c r="F351" s="783" t="s">
        <v>55</v>
      </c>
      <c r="G351" s="83"/>
      <c r="H351" s="798" t="s">
        <v>10</v>
      </c>
      <c r="I351" s="240" t="s">
        <v>518</v>
      </c>
      <c r="J351" s="83"/>
      <c r="K351" s="736"/>
      <c r="L351" s="83"/>
      <c r="M351" s="83"/>
      <c r="N351" s="83"/>
      <c r="O351" s="83"/>
      <c r="P351" s="83"/>
      <c r="Q351" s="143" t="s">
        <v>536</v>
      </c>
      <c r="R351" s="304">
        <v>0</v>
      </c>
      <c r="S351" s="305">
        <v>0</v>
      </c>
      <c r="T351" s="305">
        <v>0</v>
      </c>
      <c r="U351" s="305">
        <v>0</v>
      </c>
      <c r="V351" s="305">
        <v>0</v>
      </c>
      <c r="W351" s="306">
        <v>0</v>
      </c>
      <c r="X351" s="305">
        <v>0.56954916569459391</v>
      </c>
      <c r="Y351" s="305">
        <v>0.58532052550526059</v>
      </c>
      <c r="Z351" s="305">
        <v>0.60152860931669749</v>
      </c>
      <c r="AA351" s="305">
        <v>0.61818551043316872</v>
      </c>
      <c r="AB351" s="307">
        <v>0.63428521825993911</v>
      </c>
      <c r="AC351" s="307">
        <v>0.65080421865784377</v>
      </c>
      <c r="AD351" s="307">
        <v>0.66775343146854049</v>
      </c>
      <c r="AE351" s="307">
        <v>0.68514406092446845</v>
      </c>
      <c r="AF351" s="307">
        <v>0.70298760305537611</v>
      </c>
      <c r="AG351" s="307">
        <v>0.72129585328774193</v>
      </c>
      <c r="AH351" s="362">
        <v>0.72129585328774193</v>
      </c>
      <c r="AI351" s="362">
        <v>0.72129585328774193</v>
      </c>
      <c r="AK351" s="199"/>
      <c r="AM351" s="11"/>
      <c r="AN351" s="15"/>
      <c r="AO351" s="11"/>
      <c r="AP351" s="11"/>
    </row>
    <row r="352" spans="3:42" outlineLevel="2" x14ac:dyDescent="0.2">
      <c r="C352" s="119">
        <v>3</v>
      </c>
      <c r="D352" s="119" t="s">
        <v>218</v>
      </c>
      <c r="E352" s="705"/>
      <c r="F352" s="40" t="s">
        <v>622</v>
      </c>
      <c r="AK352" s="199"/>
      <c r="AM352" s="11"/>
      <c r="AN352" s="15"/>
      <c r="AO352" s="11"/>
      <c r="AP352" s="11"/>
    </row>
    <row r="353" spans="3:42" outlineLevel="2" x14ac:dyDescent="0.2">
      <c r="C353" s="119">
        <v>3</v>
      </c>
      <c r="D353" s="119" t="s">
        <v>218</v>
      </c>
      <c r="E353" s="705"/>
      <c r="F353" s="761" t="s">
        <v>48</v>
      </c>
      <c r="G353" s="75"/>
      <c r="H353" s="796" t="s">
        <v>623</v>
      </c>
      <c r="I353" s="801"/>
      <c r="J353" s="75"/>
      <c r="K353" s="741"/>
      <c r="L353" s="75"/>
      <c r="M353" s="75"/>
      <c r="N353" s="75"/>
      <c r="O353" s="75"/>
      <c r="P353" s="75"/>
      <c r="Q353" s="128" t="s">
        <v>536</v>
      </c>
      <c r="R353" s="804">
        <v>0</v>
      </c>
      <c r="S353" s="805">
        <v>0</v>
      </c>
      <c r="T353" s="805">
        <v>0</v>
      </c>
      <c r="U353" s="805">
        <v>30.541584278543706</v>
      </c>
      <c r="V353" s="805">
        <v>33.850022007303544</v>
      </c>
      <c r="W353" s="806">
        <v>35.964631871264089</v>
      </c>
      <c r="X353" s="805">
        <v>44.097991599996305</v>
      </c>
      <c r="Y353" s="805">
        <v>43.403567503748029</v>
      </c>
      <c r="Z353" s="805">
        <v>45.350015367688769</v>
      </c>
      <c r="AA353" s="805">
        <v>54.503407413050944</v>
      </c>
      <c r="AB353" s="805">
        <v>46.481556256758971</v>
      </c>
      <c r="AC353" s="805">
        <v>46.828994520661922</v>
      </c>
      <c r="AD353" s="805">
        <v>58.978372107326152</v>
      </c>
      <c r="AE353" s="805">
        <v>58.34053248475977</v>
      </c>
      <c r="AF353" s="805">
        <v>53.705555091357979</v>
      </c>
      <c r="AG353" s="805">
        <v>50.07953162063621</v>
      </c>
      <c r="AH353" s="808">
        <v>48.776169296221511</v>
      </c>
      <c r="AI353" s="808">
        <v>50.550538775333223</v>
      </c>
      <c r="AK353" s="199"/>
      <c r="AM353" s="11"/>
      <c r="AN353" s="15"/>
      <c r="AO353" s="11"/>
      <c r="AP353" s="11"/>
    </row>
    <row r="354" spans="3:42" outlineLevel="2" x14ac:dyDescent="0.2">
      <c r="C354" s="119">
        <v>3</v>
      </c>
      <c r="D354" s="119" t="s">
        <v>218</v>
      </c>
      <c r="E354" s="705"/>
      <c r="F354" s="767" t="s">
        <v>55</v>
      </c>
      <c r="H354" s="797" t="s">
        <v>623</v>
      </c>
      <c r="K354" s="164"/>
      <c r="Q354" s="135" t="s">
        <v>536</v>
      </c>
      <c r="R354" s="809">
        <v>0</v>
      </c>
      <c r="S354" s="810">
        <v>0</v>
      </c>
      <c r="T354" s="810">
        <v>0</v>
      </c>
      <c r="U354" s="810">
        <v>9.6515249319254242</v>
      </c>
      <c r="V354" s="810">
        <v>10.32572870633676</v>
      </c>
      <c r="W354" s="811">
        <v>10.788757633460513</v>
      </c>
      <c r="X354" s="810">
        <v>13.240496635966922</v>
      </c>
      <c r="Y354" s="810">
        <v>13.269350975108008</v>
      </c>
      <c r="Z354" s="810">
        <v>13.709857556414342</v>
      </c>
      <c r="AA354" s="810">
        <v>15.219238640604475</v>
      </c>
      <c r="AB354" s="810">
        <v>14.171565472469181</v>
      </c>
      <c r="AC354" s="810">
        <v>14.374022505863177</v>
      </c>
      <c r="AD354" s="810">
        <v>16.338142974007191</v>
      </c>
      <c r="AE354" s="810">
        <v>16.400191788764534</v>
      </c>
      <c r="AF354" s="810">
        <v>15.869965987185626</v>
      </c>
      <c r="AG354" s="810">
        <v>15.493447134348997</v>
      </c>
      <c r="AH354" s="812">
        <v>15.447665250046201</v>
      </c>
      <c r="AI354" s="812">
        <v>15.86349553547476</v>
      </c>
      <c r="AK354" s="199"/>
      <c r="AM354" s="11"/>
      <c r="AN354" s="15"/>
      <c r="AO354" s="11"/>
      <c r="AP354" s="11"/>
    </row>
    <row r="355" spans="3:42" outlineLevel="2" x14ac:dyDescent="0.2">
      <c r="C355" s="119">
        <v>3</v>
      </c>
      <c r="D355" s="119" t="s">
        <v>218</v>
      </c>
      <c r="E355" s="705"/>
      <c r="F355" s="783" t="s">
        <v>57</v>
      </c>
      <c r="G355" s="83"/>
      <c r="H355" s="798" t="s">
        <v>623</v>
      </c>
      <c r="I355" s="799"/>
      <c r="J355" s="83"/>
      <c r="K355" s="736"/>
      <c r="L355" s="83"/>
      <c r="M355" s="83"/>
      <c r="N355" s="83"/>
      <c r="O355" s="83"/>
      <c r="P355" s="83"/>
      <c r="Q355" s="143" t="s">
        <v>536</v>
      </c>
      <c r="R355" s="813">
        <v>0</v>
      </c>
      <c r="S355" s="814">
        <v>0</v>
      </c>
      <c r="T355" s="814">
        <v>0</v>
      </c>
      <c r="U355" s="814">
        <v>3.009405033405161</v>
      </c>
      <c r="V355" s="814">
        <v>3.1161181425908526</v>
      </c>
      <c r="W355" s="815">
        <v>3.2033146201154228</v>
      </c>
      <c r="X355" s="814">
        <v>3.2910126135057207</v>
      </c>
      <c r="Y355" s="814">
        <v>3.3704720121091696</v>
      </c>
      <c r="Z355" s="814">
        <v>3.4416298208419551</v>
      </c>
      <c r="AA355" s="814">
        <v>3.5099506613877911</v>
      </c>
      <c r="AB355" s="814">
        <v>3.5796277618565644</v>
      </c>
      <c r="AC355" s="814">
        <v>3.6506880458614011</v>
      </c>
      <c r="AD355" s="814">
        <v>3.7231589714867894</v>
      </c>
      <c r="AE355" s="814">
        <v>3.797068541898601</v>
      </c>
      <c r="AF355" s="814">
        <v>3.8724453161647343</v>
      </c>
      <c r="AG355" s="814">
        <v>3.9493184202905707</v>
      </c>
      <c r="AH355" s="816">
        <v>4.0277175584734888</v>
      </c>
      <c r="AI355" s="816">
        <v>4.1076730245808077</v>
      </c>
      <c r="AK355" s="199"/>
      <c r="AM355" s="11"/>
      <c r="AN355" s="15"/>
      <c r="AO355" s="11"/>
      <c r="AP355" s="11"/>
    </row>
    <row r="356" spans="3:42" outlineLevel="2" x14ac:dyDescent="0.2">
      <c r="C356" s="119">
        <v>3</v>
      </c>
      <c r="D356" s="119" t="s">
        <v>218</v>
      </c>
      <c r="E356" s="705"/>
      <c r="AK356" s="199"/>
      <c r="AM356" s="11"/>
      <c r="AN356" s="15"/>
      <c r="AO356" s="11"/>
      <c r="AP356" s="11"/>
    </row>
    <row r="357" spans="3:42" outlineLevel="1" x14ac:dyDescent="0.2">
      <c r="C357" s="119">
        <v>3</v>
      </c>
      <c r="D357" s="119" t="s">
        <v>218</v>
      </c>
      <c r="E357" s="705"/>
      <c r="F357" s="121" t="s">
        <v>624</v>
      </c>
      <c r="G357" s="756"/>
      <c r="H357" s="757"/>
      <c r="I357" s="788"/>
      <c r="J357" s="756"/>
      <c r="K357" s="758"/>
      <c r="L357" s="759"/>
      <c r="M357" s="759"/>
      <c r="N357" s="759"/>
      <c r="O357" s="759"/>
      <c r="P357" s="759"/>
      <c r="Q357" s="758"/>
      <c r="R357" s="760"/>
      <c r="S357" s="760"/>
      <c r="T357" s="760"/>
      <c r="U357" s="760"/>
      <c r="V357" s="760"/>
      <c r="W357" s="760"/>
      <c r="X357" s="760"/>
      <c r="Y357" s="760"/>
      <c r="Z357" s="760"/>
      <c r="AA357" s="760"/>
      <c r="AB357" s="760"/>
      <c r="AC357" s="760"/>
      <c r="AD357" s="760"/>
      <c r="AE357" s="760"/>
      <c r="AF357" s="760"/>
      <c r="AG357" s="760"/>
      <c r="AH357" s="759"/>
      <c r="AI357" s="759"/>
      <c r="AK357" s="199"/>
      <c r="AM357" s="11"/>
      <c r="AN357" s="15"/>
      <c r="AO357" s="11"/>
      <c r="AP357" s="11"/>
    </row>
    <row r="358" spans="3:42" outlineLevel="2" x14ac:dyDescent="0.2">
      <c r="C358" s="119">
        <v>3</v>
      </c>
      <c r="D358" s="119" t="s">
        <v>218</v>
      </c>
      <c r="E358" s="705"/>
      <c r="F358" s="789" t="s">
        <v>625</v>
      </c>
      <c r="G358" s="790"/>
      <c r="H358" s="803"/>
      <c r="I358" s="791"/>
      <c r="J358" s="790"/>
      <c r="K358" s="792"/>
      <c r="L358" s="789"/>
      <c r="M358" s="789"/>
      <c r="N358" s="789"/>
      <c r="O358" s="789"/>
      <c r="P358" s="789"/>
      <c r="Q358" s="792"/>
      <c r="R358" s="793"/>
      <c r="S358" s="793"/>
      <c r="T358" s="793"/>
      <c r="U358" s="793"/>
      <c r="V358" s="793"/>
      <c r="W358" s="793"/>
      <c r="X358" s="793"/>
      <c r="Y358" s="793"/>
      <c r="Z358" s="793"/>
      <c r="AA358" s="793"/>
      <c r="AB358" s="793"/>
      <c r="AC358" s="793"/>
      <c r="AD358" s="793"/>
      <c r="AE358" s="793"/>
      <c r="AF358" s="793"/>
      <c r="AG358" s="793"/>
      <c r="AH358" s="789"/>
      <c r="AI358" s="789"/>
      <c r="AK358" s="199"/>
      <c r="AM358" s="11"/>
      <c r="AN358" s="15"/>
      <c r="AO358" s="11"/>
      <c r="AP358" s="11"/>
    </row>
    <row r="359" spans="3:42" outlineLevel="2" x14ac:dyDescent="0.2">
      <c r="C359" s="119">
        <v>3</v>
      </c>
      <c r="D359" s="119" t="s">
        <v>218</v>
      </c>
      <c r="E359" s="705"/>
      <c r="F359" s="794" t="s">
        <v>610</v>
      </c>
      <c r="H359" s="795"/>
      <c r="AK359" s="199"/>
      <c r="AM359" s="11"/>
      <c r="AN359" s="15"/>
      <c r="AO359" s="11"/>
      <c r="AP359" s="11"/>
    </row>
    <row r="360" spans="3:42" outlineLevel="2" x14ac:dyDescent="0.2">
      <c r="C360" s="119">
        <v>3</v>
      </c>
      <c r="D360" s="119" t="s">
        <v>218</v>
      </c>
      <c r="E360" s="705"/>
      <c r="F360" s="761" t="s">
        <v>62</v>
      </c>
      <c r="G360" s="75"/>
      <c r="H360" s="796" t="s">
        <v>11</v>
      </c>
      <c r="I360" s="796" t="s">
        <v>611</v>
      </c>
      <c r="J360" s="75"/>
      <c r="K360" s="741"/>
      <c r="L360" s="75"/>
      <c r="M360" s="75"/>
      <c r="N360" s="75"/>
      <c r="O360" s="75"/>
      <c r="P360" s="75"/>
      <c r="Q360" s="128" t="s">
        <v>110</v>
      </c>
      <c r="R360" s="299">
        <v>0</v>
      </c>
      <c r="S360" s="300">
        <v>0</v>
      </c>
      <c r="T360" s="300">
        <v>0</v>
      </c>
      <c r="U360" s="300">
        <v>0</v>
      </c>
      <c r="V360" s="300">
        <v>0</v>
      </c>
      <c r="W360" s="301">
        <v>265.6821571160869</v>
      </c>
      <c r="X360" s="300">
        <v>1048.0666198345168</v>
      </c>
      <c r="Y360" s="300">
        <v>1161.8821331482552</v>
      </c>
      <c r="Z360" s="300">
        <v>1255.0857697989507</v>
      </c>
      <c r="AA360" s="300">
        <v>1324.3697087876772</v>
      </c>
      <c r="AB360" s="302">
        <v>1363.1769529998771</v>
      </c>
      <c r="AC360" s="302">
        <v>2036.5571086220791</v>
      </c>
      <c r="AD360" s="302">
        <v>2016.1757571451999</v>
      </c>
      <c r="AE360" s="302">
        <v>1995.7646631453417</v>
      </c>
      <c r="AF360" s="302">
        <v>1975.2419798638985</v>
      </c>
      <c r="AG360" s="302">
        <v>1954.6128367695276</v>
      </c>
      <c r="AH360" s="348">
        <v>1934.0859863041276</v>
      </c>
      <c r="AI360" s="348">
        <v>1913.6315496187312</v>
      </c>
      <c r="AK360" s="199"/>
      <c r="AM360" s="11"/>
      <c r="AN360" s="15"/>
      <c r="AO360" s="11"/>
      <c r="AP360" s="11"/>
    </row>
    <row r="361" spans="3:42" outlineLevel="2" x14ac:dyDescent="0.2">
      <c r="C361" s="119">
        <v>3</v>
      </c>
      <c r="D361" s="119" t="s">
        <v>218</v>
      </c>
      <c r="E361" s="705"/>
      <c r="F361" s="767" t="s">
        <v>188</v>
      </c>
      <c r="H361" s="797" t="s">
        <v>11</v>
      </c>
      <c r="I361" s="797" t="s">
        <v>612</v>
      </c>
      <c r="K361" s="164"/>
      <c r="Q361" s="135" t="s">
        <v>110</v>
      </c>
      <c r="R361" s="314">
        <v>0</v>
      </c>
      <c r="S361" s="315">
        <v>0</v>
      </c>
      <c r="T361" s="315">
        <v>0</v>
      </c>
      <c r="U361" s="315">
        <v>0</v>
      </c>
      <c r="V361" s="315">
        <v>0</v>
      </c>
      <c r="W361" s="316">
        <v>0</v>
      </c>
      <c r="X361" s="315">
        <v>0</v>
      </c>
      <c r="Y361" s="315">
        <v>0</v>
      </c>
      <c r="Z361" s="315">
        <v>0</v>
      </c>
      <c r="AA361" s="315">
        <v>0</v>
      </c>
      <c r="AB361" s="5">
        <v>0</v>
      </c>
      <c r="AC361" s="5">
        <v>0</v>
      </c>
      <c r="AD361" s="5">
        <v>0</v>
      </c>
      <c r="AE361" s="5">
        <v>0</v>
      </c>
      <c r="AF361" s="5">
        <v>0</v>
      </c>
      <c r="AG361" s="5">
        <v>0</v>
      </c>
      <c r="AH361" s="350">
        <v>0</v>
      </c>
      <c r="AI361" s="350">
        <v>0</v>
      </c>
      <c r="AK361" s="199"/>
      <c r="AM361" s="11"/>
      <c r="AN361" s="15"/>
      <c r="AO361" s="11"/>
      <c r="AP361" s="11"/>
    </row>
    <row r="362" spans="3:42" outlineLevel="2" x14ac:dyDescent="0.2">
      <c r="C362" s="119">
        <v>3</v>
      </c>
      <c r="D362" s="119" t="s">
        <v>218</v>
      </c>
      <c r="E362" s="705"/>
      <c r="F362" s="767" t="s">
        <v>613</v>
      </c>
      <c r="H362" s="797" t="s">
        <v>11</v>
      </c>
      <c r="I362" s="234" t="s">
        <v>614</v>
      </c>
      <c r="K362" s="164"/>
      <c r="Q362" s="135" t="s">
        <v>110</v>
      </c>
      <c r="R362" s="314">
        <v>0</v>
      </c>
      <c r="S362" s="315">
        <v>0</v>
      </c>
      <c r="T362" s="315">
        <v>0</v>
      </c>
      <c r="U362" s="315">
        <v>0</v>
      </c>
      <c r="V362" s="315">
        <v>0</v>
      </c>
      <c r="W362" s="316">
        <v>0</v>
      </c>
      <c r="X362" s="315">
        <v>0</v>
      </c>
      <c r="Y362" s="315">
        <v>0</v>
      </c>
      <c r="Z362" s="315">
        <v>0</v>
      </c>
      <c r="AA362" s="315">
        <v>0</v>
      </c>
      <c r="AB362" s="5">
        <v>0</v>
      </c>
      <c r="AC362" s="5">
        <v>0</v>
      </c>
      <c r="AD362" s="5">
        <v>0</v>
      </c>
      <c r="AE362" s="5">
        <v>0</v>
      </c>
      <c r="AF362" s="5">
        <v>0</v>
      </c>
      <c r="AG362" s="5">
        <v>0</v>
      </c>
      <c r="AH362" s="350">
        <v>0</v>
      </c>
      <c r="AI362" s="350">
        <v>0</v>
      </c>
      <c r="AK362" s="199"/>
      <c r="AM362" s="11"/>
      <c r="AN362" s="15"/>
      <c r="AO362" s="11"/>
      <c r="AP362" s="11"/>
    </row>
    <row r="363" spans="3:42" outlineLevel="2" x14ac:dyDescent="0.2">
      <c r="C363" s="119">
        <v>3</v>
      </c>
      <c r="D363" s="119" t="s">
        <v>218</v>
      </c>
      <c r="E363" s="705"/>
      <c r="F363" s="783" t="s">
        <v>57</v>
      </c>
      <c r="G363" s="83"/>
      <c r="H363" s="798" t="s">
        <v>11</v>
      </c>
      <c r="I363" s="799"/>
      <c r="J363" s="83"/>
      <c r="K363" s="736"/>
      <c r="L363" s="83"/>
      <c r="M363" s="83"/>
      <c r="N363" s="83"/>
      <c r="O363" s="83"/>
      <c r="P363" s="83"/>
      <c r="Q363" s="143" t="s">
        <v>110</v>
      </c>
      <c r="R363" s="304">
        <v>0</v>
      </c>
      <c r="S363" s="305">
        <v>0</v>
      </c>
      <c r="T363" s="305">
        <v>0</v>
      </c>
      <c r="U363" s="305">
        <v>0</v>
      </c>
      <c r="V363" s="305">
        <v>0</v>
      </c>
      <c r="W363" s="306">
        <v>0</v>
      </c>
      <c r="X363" s="305">
        <v>0</v>
      </c>
      <c r="Y363" s="305">
        <v>0</v>
      </c>
      <c r="Z363" s="305">
        <v>0</v>
      </c>
      <c r="AA363" s="305">
        <v>0</v>
      </c>
      <c r="AB363" s="307">
        <v>0</v>
      </c>
      <c r="AC363" s="307">
        <v>0</v>
      </c>
      <c r="AD363" s="307">
        <v>0</v>
      </c>
      <c r="AE363" s="307">
        <v>0</v>
      </c>
      <c r="AF363" s="307">
        <v>0</v>
      </c>
      <c r="AG363" s="307">
        <v>0</v>
      </c>
      <c r="AH363" s="362">
        <v>0</v>
      </c>
      <c r="AI363" s="362">
        <v>0</v>
      </c>
      <c r="AK363" s="199"/>
      <c r="AM363" s="11"/>
      <c r="AN363" s="15"/>
      <c r="AO363" s="11"/>
      <c r="AP363" s="11"/>
    </row>
    <row r="364" spans="3:42" outlineLevel="2" x14ac:dyDescent="0.2">
      <c r="C364" s="119">
        <v>3</v>
      </c>
      <c r="D364" s="119" t="s">
        <v>218</v>
      </c>
      <c r="E364" s="705"/>
      <c r="F364" s="12"/>
      <c r="H364" s="234"/>
      <c r="K364" s="164"/>
      <c r="Q364" s="16"/>
      <c r="R364" s="800">
        <v>0</v>
      </c>
      <c r="S364" s="800">
        <v>0</v>
      </c>
      <c r="T364" s="800">
        <v>0</v>
      </c>
      <c r="U364" s="800">
        <v>0</v>
      </c>
      <c r="V364" s="800">
        <v>0</v>
      </c>
      <c r="W364" s="800">
        <v>265.6821571160869</v>
      </c>
      <c r="X364" s="800">
        <v>1048.0666198345168</v>
      </c>
      <c r="Y364" s="800">
        <v>1161.8821331482552</v>
      </c>
      <c r="Z364" s="800">
        <v>1255.0857697989507</v>
      </c>
      <c r="AA364" s="800">
        <v>1324.3697087876772</v>
      </c>
      <c r="AB364" s="800">
        <v>1363.1769529998771</v>
      </c>
      <c r="AC364" s="800">
        <v>2036.5571086220791</v>
      </c>
      <c r="AD364" s="800">
        <v>2016.1757571451999</v>
      </c>
      <c r="AE364" s="800">
        <v>1995.7646631453417</v>
      </c>
      <c r="AF364" s="800">
        <v>1975.2419798638985</v>
      </c>
      <c r="AG364" s="800">
        <v>1954.6128367695276</v>
      </c>
      <c r="AH364" s="800">
        <v>1934.0859863041276</v>
      </c>
      <c r="AI364" s="800">
        <v>1913.6315496187312</v>
      </c>
      <c r="AK364" s="199"/>
      <c r="AM364" s="11"/>
      <c r="AN364" s="15"/>
      <c r="AO364" s="11"/>
      <c r="AP364" s="11"/>
    </row>
    <row r="365" spans="3:42" outlineLevel="2" x14ac:dyDescent="0.2">
      <c r="C365" s="119">
        <v>3</v>
      </c>
      <c r="D365" s="119" t="s">
        <v>218</v>
      </c>
      <c r="E365" s="705"/>
      <c r="F365" s="794" t="s">
        <v>615</v>
      </c>
      <c r="AK365" s="199"/>
      <c r="AM365" s="11"/>
      <c r="AN365" s="15"/>
      <c r="AO365" s="11"/>
      <c r="AP365" s="11"/>
    </row>
    <row r="366" spans="3:42" outlineLevel="2" x14ac:dyDescent="0.2">
      <c r="C366" s="119">
        <v>3</v>
      </c>
      <c r="D366" s="119" t="s">
        <v>218</v>
      </c>
      <c r="E366" s="705"/>
      <c r="F366" s="761" t="s">
        <v>48</v>
      </c>
      <c r="G366" s="75"/>
      <c r="H366" s="796" t="s">
        <v>11</v>
      </c>
      <c r="I366" s="801"/>
      <c r="J366" s="75"/>
      <c r="K366" s="741"/>
      <c r="L366" s="75"/>
      <c r="M366" s="75"/>
      <c r="N366" s="75"/>
      <c r="O366" s="75"/>
      <c r="P366" s="75"/>
      <c r="Q366" s="128" t="s">
        <v>110</v>
      </c>
      <c r="R366" s="299">
        <v>0</v>
      </c>
      <c r="S366" s="300">
        <v>0</v>
      </c>
      <c r="T366" s="300">
        <v>0</v>
      </c>
      <c r="U366" s="300">
        <v>0</v>
      </c>
      <c r="V366" s="300">
        <v>0</v>
      </c>
      <c r="W366" s="301">
        <v>255.05487083144342</v>
      </c>
      <c r="X366" s="300">
        <v>1006.1439550411361</v>
      </c>
      <c r="Y366" s="300">
        <v>1115.4068478223251</v>
      </c>
      <c r="Z366" s="300">
        <v>1204.8823390069927</v>
      </c>
      <c r="AA366" s="300">
        <v>1271.39492043617</v>
      </c>
      <c r="AB366" s="302">
        <v>1308.649874879882</v>
      </c>
      <c r="AC366" s="302">
        <v>1955.0948242771958</v>
      </c>
      <c r="AD366" s="302">
        <v>1935.5287268593918</v>
      </c>
      <c r="AE366" s="302">
        <v>1915.934076619528</v>
      </c>
      <c r="AF366" s="302">
        <v>1896.2323006693425</v>
      </c>
      <c r="AG366" s="302">
        <v>1876.4283232987464</v>
      </c>
      <c r="AH366" s="348">
        <v>1856.7225468519623</v>
      </c>
      <c r="AI366" s="348">
        <v>1837.086287633982</v>
      </c>
      <c r="AK366" s="199"/>
      <c r="AM366" s="11"/>
      <c r="AN366" s="15"/>
      <c r="AO366" s="11"/>
      <c r="AP366" s="11"/>
    </row>
    <row r="367" spans="3:42" outlineLevel="2" x14ac:dyDescent="0.2">
      <c r="C367" s="119">
        <v>3</v>
      </c>
      <c r="D367" s="119" t="s">
        <v>218</v>
      </c>
      <c r="E367" s="705"/>
      <c r="F367" s="767" t="s">
        <v>55</v>
      </c>
      <c r="H367" s="797" t="s">
        <v>11</v>
      </c>
      <c r="K367" s="164"/>
      <c r="Q367" s="135" t="s">
        <v>110</v>
      </c>
      <c r="R367" s="314">
        <v>0</v>
      </c>
      <c r="S367" s="315">
        <v>0</v>
      </c>
      <c r="T367" s="315">
        <v>0</v>
      </c>
      <c r="U367" s="315">
        <v>0</v>
      </c>
      <c r="V367" s="315">
        <v>0</v>
      </c>
      <c r="W367" s="316">
        <v>10.627286284643485</v>
      </c>
      <c r="X367" s="315">
        <v>41.922664793380712</v>
      </c>
      <c r="Y367" s="315">
        <v>46.475285325930251</v>
      </c>
      <c r="Z367" s="315">
        <v>50.20343079195807</v>
      </c>
      <c r="AA367" s="315">
        <v>52.974788351507136</v>
      </c>
      <c r="AB367" s="5">
        <v>54.527078119995132</v>
      </c>
      <c r="AC367" s="5">
        <v>81.46228434488323</v>
      </c>
      <c r="AD367" s="5">
        <v>80.647030285808071</v>
      </c>
      <c r="AE367" s="5">
        <v>79.830586525813743</v>
      </c>
      <c r="AF367" s="5">
        <v>79.009679194556014</v>
      </c>
      <c r="AG367" s="5">
        <v>78.18451347078117</v>
      </c>
      <c r="AH367" s="350">
        <v>77.363439452165167</v>
      </c>
      <c r="AI367" s="350">
        <v>76.545261984749317</v>
      </c>
      <c r="AK367" s="199"/>
      <c r="AM367" s="11"/>
      <c r="AN367" s="15"/>
      <c r="AO367" s="11"/>
      <c r="AP367" s="11"/>
    </row>
    <row r="368" spans="3:42" outlineLevel="2" x14ac:dyDescent="0.2">
      <c r="C368" s="119">
        <v>3</v>
      </c>
      <c r="D368" s="119" t="s">
        <v>218</v>
      </c>
      <c r="E368" s="705"/>
      <c r="F368" s="783" t="s">
        <v>57</v>
      </c>
      <c r="G368" s="83"/>
      <c r="H368" s="798" t="s">
        <v>11</v>
      </c>
      <c r="I368" s="799"/>
      <c r="J368" s="83"/>
      <c r="K368" s="736"/>
      <c r="L368" s="83"/>
      <c r="M368" s="83"/>
      <c r="N368" s="83"/>
      <c r="O368" s="83"/>
      <c r="P368" s="83"/>
      <c r="Q368" s="143" t="s">
        <v>110</v>
      </c>
      <c r="R368" s="304">
        <v>0</v>
      </c>
      <c r="S368" s="305">
        <v>0</v>
      </c>
      <c r="T368" s="305">
        <v>0</v>
      </c>
      <c r="U368" s="305">
        <v>0</v>
      </c>
      <c r="V368" s="305">
        <v>0</v>
      </c>
      <c r="W368" s="306">
        <v>0</v>
      </c>
      <c r="X368" s="305">
        <v>0</v>
      </c>
      <c r="Y368" s="305">
        <v>0</v>
      </c>
      <c r="Z368" s="305">
        <v>0</v>
      </c>
      <c r="AA368" s="305">
        <v>0</v>
      </c>
      <c r="AB368" s="307">
        <v>0</v>
      </c>
      <c r="AC368" s="307">
        <v>0</v>
      </c>
      <c r="AD368" s="307">
        <v>0</v>
      </c>
      <c r="AE368" s="307">
        <v>0</v>
      </c>
      <c r="AF368" s="307">
        <v>0</v>
      </c>
      <c r="AG368" s="307">
        <v>0</v>
      </c>
      <c r="AH368" s="362">
        <v>0</v>
      </c>
      <c r="AI368" s="362">
        <v>0</v>
      </c>
      <c r="AK368" s="199"/>
      <c r="AM368" s="11"/>
      <c r="AN368" s="15"/>
      <c r="AO368" s="11"/>
      <c r="AP368" s="11"/>
    </row>
    <row r="369" spans="3:42" outlineLevel="2" x14ac:dyDescent="0.2">
      <c r="C369" s="119">
        <v>3</v>
      </c>
      <c r="D369" s="119" t="s">
        <v>218</v>
      </c>
      <c r="E369" s="705"/>
      <c r="F369" s="12"/>
      <c r="H369" s="164"/>
      <c r="K369" s="164"/>
      <c r="Q369" s="16"/>
      <c r="R369" s="800">
        <v>0</v>
      </c>
      <c r="S369" s="800">
        <v>0</v>
      </c>
      <c r="T369" s="800">
        <v>0</v>
      </c>
      <c r="U369" s="800">
        <v>0</v>
      </c>
      <c r="V369" s="800">
        <v>0</v>
      </c>
      <c r="W369" s="800">
        <v>265.6821571160869</v>
      </c>
      <c r="X369" s="800">
        <v>1048.0666198345168</v>
      </c>
      <c r="Y369" s="800">
        <v>1161.8821331482552</v>
      </c>
      <c r="Z369" s="800">
        <v>1255.0857697989507</v>
      </c>
      <c r="AA369" s="800">
        <v>1324.3697087876772</v>
      </c>
      <c r="AB369" s="800">
        <v>1363.1769529998771</v>
      </c>
      <c r="AC369" s="800">
        <v>2036.5571086220791</v>
      </c>
      <c r="AD369" s="800">
        <v>2016.1757571451999</v>
      </c>
      <c r="AE369" s="800">
        <v>1995.7646631453417</v>
      </c>
      <c r="AF369" s="800">
        <v>1975.2419798638985</v>
      </c>
      <c r="AG369" s="800">
        <v>1954.6128367695276</v>
      </c>
      <c r="AH369" s="800">
        <v>1934.0859863041276</v>
      </c>
      <c r="AI369" s="800">
        <v>1913.6315496187312</v>
      </c>
      <c r="AK369" s="199"/>
      <c r="AM369" s="11"/>
      <c r="AN369" s="15"/>
      <c r="AO369" s="11"/>
      <c r="AP369" s="11"/>
    </row>
    <row r="370" spans="3:42" outlineLevel="2" x14ac:dyDescent="0.2">
      <c r="C370" s="119">
        <v>3</v>
      </c>
      <c r="D370" s="119" t="s">
        <v>218</v>
      </c>
      <c r="E370" s="705"/>
      <c r="F370" s="794" t="s">
        <v>69</v>
      </c>
      <c r="AK370" s="199"/>
      <c r="AM370" s="11"/>
      <c r="AN370" s="15"/>
      <c r="AO370" s="11"/>
      <c r="AP370" s="11"/>
    </row>
    <row r="371" spans="3:42" outlineLevel="2" x14ac:dyDescent="0.2">
      <c r="C371" s="119">
        <v>3</v>
      </c>
      <c r="D371" s="119" t="s">
        <v>218</v>
      </c>
      <c r="E371" s="705"/>
      <c r="F371" s="761" t="s">
        <v>9</v>
      </c>
      <c r="G371" s="75"/>
      <c r="H371" s="796" t="s">
        <v>11</v>
      </c>
      <c r="I371" s="801"/>
      <c r="J371" s="75"/>
      <c r="K371" s="741"/>
      <c r="L371" s="75"/>
      <c r="M371" s="75"/>
      <c r="N371" s="75"/>
      <c r="O371" s="75"/>
      <c r="P371" s="75"/>
      <c r="Q371" s="128" t="s">
        <v>110</v>
      </c>
      <c r="R371" s="299">
        <v>0</v>
      </c>
      <c r="S371" s="300">
        <v>0</v>
      </c>
      <c r="T371" s="300">
        <v>0</v>
      </c>
      <c r="U371" s="300">
        <v>0</v>
      </c>
      <c r="V371" s="300">
        <v>0</v>
      </c>
      <c r="W371" s="301">
        <v>-12.181419909047818</v>
      </c>
      <c r="X371" s="300">
        <v>-48.053432445153852</v>
      </c>
      <c r="Y371" s="300">
        <v>-53.271827895145186</v>
      </c>
      <c r="Z371" s="300">
        <v>-57.545177100889404</v>
      </c>
      <c r="AA371" s="300">
        <v>-60.721817801701533</v>
      </c>
      <c r="AB371" s="302">
        <v>-62.501114320493429</v>
      </c>
      <c r="AC371" s="302">
        <v>-93.375323274126387</v>
      </c>
      <c r="AD371" s="302">
        <v>-92.440846516828458</v>
      </c>
      <c r="AE371" s="302">
        <v>-91.505006076829787</v>
      </c>
      <c r="AF371" s="302">
        <v>-90.564049313209324</v>
      </c>
      <c r="AG371" s="302">
        <v>-89.618211410039308</v>
      </c>
      <c r="AH371" s="348">
        <v>-88.67706358271262</v>
      </c>
      <c r="AI371" s="348">
        <v>-87.739235898036853</v>
      </c>
      <c r="AK371" s="199"/>
      <c r="AM371" s="11"/>
      <c r="AN371" s="15"/>
      <c r="AO371" s="11"/>
      <c r="AP371" s="11"/>
    </row>
    <row r="372" spans="3:42" outlineLevel="2" x14ac:dyDescent="0.2">
      <c r="C372" s="119">
        <v>3</v>
      </c>
      <c r="D372" s="119" t="s">
        <v>218</v>
      </c>
      <c r="E372" s="705"/>
      <c r="F372" s="767" t="s">
        <v>14</v>
      </c>
      <c r="H372" s="797" t="s">
        <v>11</v>
      </c>
      <c r="K372" s="164"/>
      <c r="Q372" s="135" t="s">
        <v>110</v>
      </c>
      <c r="R372" s="314">
        <v>0</v>
      </c>
      <c r="S372" s="315">
        <v>0</v>
      </c>
      <c r="T372" s="315">
        <v>0</v>
      </c>
      <c r="U372" s="315">
        <v>0</v>
      </c>
      <c r="V372" s="315">
        <v>0</v>
      </c>
      <c r="W372" s="316">
        <v>0</v>
      </c>
      <c r="X372" s="315">
        <v>0</v>
      </c>
      <c r="Y372" s="315">
        <v>0</v>
      </c>
      <c r="Z372" s="315">
        <v>0</v>
      </c>
      <c r="AA372" s="315">
        <v>0</v>
      </c>
      <c r="AB372" s="5">
        <v>0</v>
      </c>
      <c r="AC372" s="5">
        <v>0</v>
      </c>
      <c r="AD372" s="5">
        <v>0</v>
      </c>
      <c r="AE372" s="5">
        <v>0</v>
      </c>
      <c r="AF372" s="5">
        <v>0</v>
      </c>
      <c r="AG372" s="5">
        <v>0</v>
      </c>
      <c r="AH372" s="350">
        <v>0</v>
      </c>
      <c r="AI372" s="350">
        <v>0</v>
      </c>
      <c r="AK372" s="199"/>
      <c r="AM372" s="11"/>
      <c r="AN372" s="15"/>
      <c r="AO372" s="11"/>
      <c r="AP372" s="11"/>
    </row>
    <row r="373" spans="3:42" outlineLevel="2" x14ac:dyDescent="0.2">
      <c r="C373" s="119">
        <v>3</v>
      </c>
      <c r="D373" s="119" t="s">
        <v>218</v>
      </c>
      <c r="E373" s="705"/>
      <c r="F373" s="783" t="s">
        <v>16</v>
      </c>
      <c r="G373" s="83"/>
      <c r="H373" s="798" t="s">
        <v>11</v>
      </c>
      <c r="I373" s="799"/>
      <c r="J373" s="83"/>
      <c r="K373" s="736"/>
      <c r="L373" s="83"/>
      <c r="M373" s="83"/>
      <c r="N373" s="83"/>
      <c r="O373" s="83"/>
      <c r="P373" s="83"/>
      <c r="Q373" s="143" t="s">
        <v>110</v>
      </c>
      <c r="R373" s="304">
        <v>0</v>
      </c>
      <c r="S373" s="305">
        <v>0</v>
      </c>
      <c r="T373" s="305">
        <v>0</v>
      </c>
      <c r="U373" s="305">
        <v>0</v>
      </c>
      <c r="V373" s="305">
        <v>0</v>
      </c>
      <c r="W373" s="306">
        <v>0</v>
      </c>
      <c r="X373" s="305">
        <v>0</v>
      </c>
      <c r="Y373" s="305">
        <v>0</v>
      </c>
      <c r="Z373" s="305">
        <v>0</v>
      </c>
      <c r="AA373" s="305">
        <v>0</v>
      </c>
      <c r="AB373" s="307">
        <v>0</v>
      </c>
      <c r="AC373" s="307">
        <v>0</v>
      </c>
      <c r="AD373" s="307">
        <v>0</v>
      </c>
      <c r="AE373" s="307">
        <v>0</v>
      </c>
      <c r="AF373" s="307">
        <v>0</v>
      </c>
      <c r="AG373" s="307">
        <v>0</v>
      </c>
      <c r="AH373" s="362">
        <v>0</v>
      </c>
      <c r="AI373" s="362">
        <v>0</v>
      </c>
      <c r="AK373" s="199"/>
      <c r="AM373" s="11"/>
      <c r="AN373" s="15"/>
      <c r="AO373" s="11"/>
      <c r="AP373" s="11"/>
    </row>
    <row r="374" spans="3:42" outlineLevel="2" x14ac:dyDescent="0.2">
      <c r="C374" s="119">
        <v>3</v>
      </c>
      <c r="D374" s="119" t="s">
        <v>218</v>
      </c>
      <c r="E374" s="705"/>
      <c r="F374" s="12"/>
      <c r="H374" s="797"/>
      <c r="K374" s="164"/>
      <c r="Q374" s="16"/>
      <c r="R374" s="800">
        <v>0</v>
      </c>
      <c r="S374" s="800">
        <v>0</v>
      </c>
      <c r="T374" s="800">
        <v>0</v>
      </c>
      <c r="U374" s="800">
        <v>0</v>
      </c>
      <c r="V374" s="800">
        <v>0</v>
      </c>
      <c r="W374" s="800">
        <v>-12.181419909047818</v>
      </c>
      <c r="X374" s="800">
        <v>-48.053432445153852</v>
      </c>
      <c r="Y374" s="800">
        <v>-53.271827895145186</v>
      </c>
      <c r="Z374" s="800">
        <v>-57.545177100889404</v>
      </c>
      <c r="AA374" s="800">
        <v>-60.721817801701533</v>
      </c>
      <c r="AB374" s="800">
        <v>-62.501114320493429</v>
      </c>
      <c r="AC374" s="800">
        <v>-93.375323274126387</v>
      </c>
      <c r="AD374" s="800">
        <v>-92.440846516828458</v>
      </c>
      <c r="AE374" s="800">
        <v>-91.505006076829787</v>
      </c>
      <c r="AF374" s="800">
        <v>-90.564049313209324</v>
      </c>
      <c r="AG374" s="800">
        <v>-89.618211410039308</v>
      </c>
      <c r="AH374" s="800">
        <v>-88.67706358271262</v>
      </c>
      <c r="AI374" s="800">
        <v>-87.739235898036853</v>
      </c>
      <c r="AK374" s="199"/>
      <c r="AM374" s="11"/>
      <c r="AN374" s="15"/>
      <c r="AO374" s="11"/>
      <c r="AP374" s="11"/>
    </row>
    <row r="375" spans="3:42" outlineLevel="2" x14ac:dyDescent="0.2">
      <c r="C375" s="119">
        <v>3</v>
      </c>
      <c r="D375" s="119" t="s">
        <v>218</v>
      </c>
      <c r="E375" s="705"/>
      <c r="F375" s="794" t="s">
        <v>616</v>
      </c>
      <c r="AK375" s="199"/>
      <c r="AM375" s="11"/>
      <c r="AN375" s="15"/>
      <c r="AO375" s="11"/>
      <c r="AP375" s="11"/>
    </row>
    <row r="376" spans="3:42" outlineLevel="2" x14ac:dyDescent="0.2">
      <c r="C376" s="119">
        <v>3</v>
      </c>
      <c r="D376" s="119" t="s">
        <v>218</v>
      </c>
      <c r="E376" s="705"/>
      <c r="F376" s="761" t="s">
        <v>48</v>
      </c>
      <c r="G376" s="75"/>
      <c r="H376" s="796" t="s">
        <v>11</v>
      </c>
      <c r="I376" s="228" t="s">
        <v>617</v>
      </c>
      <c r="J376" s="75"/>
      <c r="K376" s="741"/>
      <c r="L376" s="75"/>
      <c r="M376" s="75"/>
      <c r="N376" s="75"/>
      <c r="O376" s="75"/>
      <c r="P376" s="75"/>
      <c r="Q376" s="128" t="s">
        <v>110</v>
      </c>
      <c r="R376" s="299">
        <v>0</v>
      </c>
      <c r="S376" s="300">
        <v>0</v>
      </c>
      <c r="T376" s="300">
        <v>0</v>
      </c>
      <c r="U376" s="300">
        <v>0</v>
      </c>
      <c r="V376" s="300">
        <v>0</v>
      </c>
      <c r="W376" s="301">
        <v>242.87345092239559</v>
      </c>
      <c r="X376" s="300">
        <v>958.09052259598229</v>
      </c>
      <c r="Y376" s="819">
        <v>1062.1350199271799</v>
      </c>
      <c r="Z376" s="300">
        <v>1147.3371619061033</v>
      </c>
      <c r="AA376" s="300">
        <v>1210.6731026344685</v>
      </c>
      <c r="AB376" s="302">
        <v>1246.1487605593886</v>
      </c>
      <c r="AC376" s="302">
        <v>1861.7195010030694</v>
      </c>
      <c r="AD376" s="302">
        <v>1843.0878803425633</v>
      </c>
      <c r="AE376" s="302">
        <v>1824.4290705426981</v>
      </c>
      <c r="AF376" s="302">
        <v>1805.6682513561332</v>
      </c>
      <c r="AG376" s="302">
        <v>1786.8101118887071</v>
      </c>
      <c r="AH376" s="348">
        <v>1768.0454832692496</v>
      </c>
      <c r="AI376" s="348">
        <v>1749.3470517359451</v>
      </c>
      <c r="AK376" s="199"/>
      <c r="AM376" s="11"/>
      <c r="AN376" s="15"/>
      <c r="AO376" s="11"/>
      <c r="AP376" s="11"/>
    </row>
    <row r="377" spans="3:42" outlineLevel="2" x14ac:dyDescent="0.2">
      <c r="C377" s="119">
        <v>3</v>
      </c>
      <c r="D377" s="119" t="s">
        <v>218</v>
      </c>
      <c r="E377" s="705"/>
      <c r="F377" s="767" t="s">
        <v>55</v>
      </c>
      <c r="H377" s="797" t="s">
        <v>11</v>
      </c>
      <c r="I377" s="234" t="s">
        <v>617</v>
      </c>
      <c r="K377" s="164"/>
      <c r="Q377" s="135" t="s">
        <v>110</v>
      </c>
      <c r="R377" s="314">
        <v>0</v>
      </c>
      <c r="S377" s="315">
        <v>0</v>
      </c>
      <c r="T377" s="315">
        <v>0</v>
      </c>
      <c r="U377" s="315">
        <v>0</v>
      </c>
      <c r="V377" s="315">
        <v>0</v>
      </c>
      <c r="W377" s="316">
        <v>10.627286284643485</v>
      </c>
      <c r="X377" s="315">
        <v>41.922664793380712</v>
      </c>
      <c r="Y377" s="315">
        <v>46.475285325930251</v>
      </c>
      <c r="Z377" s="315">
        <v>50.20343079195807</v>
      </c>
      <c r="AA377" s="315">
        <v>52.974788351507136</v>
      </c>
      <c r="AB377" s="5">
        <v>54.527078119995132</v>
      </c>
      <c r="AC377" s="5">
        <v>81.46228434488323</v>
      </c>
      <c r="AD377" s="5">
        <v>80.647030285808071</v>
      </c>
      <c r="AE377" s="5">
        <v>79.830586525813743</v>
      </c>
      <c r="AF377" s="5">
        <v>79.009679194556014</v>
      </c>
      <c r="AG377" s="5">
        <v>78.18451347078117</v>
      </c>
      <c r="AH377" s="350">
        <v>77.363439452165167</v>
      </c>
      <c r="AI377" s="350">
        <v>76.545261984749317</v>
      </c>
      <c r="AK377" s="199"/>
      <c r="AM377" s="11"/>
      <c r="AN377" s="15"/>
      <c r="AO377" s="11"/>
      <c r="AP377" s="11"/>
    </row>
    <row r="378" spans="3:42" outlineLevel="2" x14ac:dyDescent="0.2">
      <c r="C378" s="119">
        <v>3</v>
      </c>
      <c r="D378" s="119" t="s">
        <v>218</v>
      </c>
      <c r="E378" s="705"/>
      <c r="F378" s="783" t="s">
        <v>57</v>
      </c>
      <c r="G378" s="83"/>
      <c r="H378" s="798" t="s">
        <v>11</v>
      </c>
      <c r="I378" s="240" t="s">
        <v>617</v>
      </c>
      <c r="J378" s="83"/>
      <c r="K378" s="736"/>
      <c r="L378" s="83"/>
      <c r="M378" s="83"/>
      <c r="N378" s="83"/>
      <c r="O378" s="83"/>
      <c r="P378" s="83"/>
      <c r="Q378" s="143" t="s">
        <v>110</v>
      </c>
      <c r="R378" s="304">
        <v>0</v>
      </c>
      <c r="S378" s="305">
        <v>0</v>
      </c>
      <c r="T378" s="305">
        <v>0</v>
      </c>
      <c r="U378" s="305">
        <v>0</v>
      </c>
      <c r="V378" s="305">
        <v>0</v>
      </c>
      <c r="W378" s="306">
        <v>0</v>
      </c>
      <c r="X378" s="305">
        <v>0</v>
      </c>
      <c r="Y378" s="305">
        <v>0</v>
      </c>
      <c r="Z378" s="305">
        <v>0</v>
      </c>
      <c r="AA378" s="305">
        <v>0</v>
      </c>
      <c r="AB378" s="307">
        <v>0</v>
      </c>
      <c r="AC378" s="307">
        <v>0</v>
      </c>
      <c r="AD378" s="307">
        <v>0</v>
      </c>
      <c r="AE378" s="307">
        <v>0</v>
      </c>
      <c r="AF378" s="307">
        <v>0</v>
      </c>
      <c r="AG378" s="307">
        <v>0</v>
      </c>
      <c r="AH378" s="362">
        <v>0</v>
      </c>
      <c r="AI378" s="362">
        <v>0</v>
      </c>
      <c r="AK378" s="199"/>
      <c r="AM378" s="11"/>
      <c r="AN378" s="15"/>
      <c r="AO378" s="11"/>
      <c r="AP378" s="11"/>
    </row>
    <row r="379" spans="3:42" outlineLevel="2" x14ac:dyDescent="0.2">
      <c r="C379" s="119">
        <v>3</v>
      </c>
      <c r="D379" s="119" t="s">
        <v>218</v>
      </c>
      <c r="E379" s="705"/>
      <c r="F379" s="802" t="s">
        <v>626</v>
      </c>
      <c r="R379" s="800">
        <v>0</v>
      </c>
      <c r="S379" s="800">
        <v>0</v>
      </c>
      <c r="T379" s="800">
        <v>0</v>
      </c>
      <c r="U379" s="800">
        <v>0</v>
      </c>
      <c r="V379" s="800">
        <v>0</v>
      </c>
      <c r="W379" s="800">
        <v>253.50073720703907</v>
      </c>
      <c r="X379" s="800">
        <v>1000.013187389363</v>
      </c>
      <c r="Y379" s="800">
        <v>1108.61030525311</v>
      </c>
      <c r="Z379" s="800">
        <v>1197.5405926980613</v>
      </c>
      <c r="AA379" s="800">
        <v>1263.6478909859757</v>
      </c>
      <c r="AB379" s="800">
        <v>1300.6758386793838</v>
      </c>
      <c r="AC379" s="800">
        <v>1943.1817853479527</v>
      </c>
      <c r="AD379" s="800">
        <v>1923.7349106283714</v>
      </c>
      <c r="AE379" s="800">
        <v>1904.2596570685118</v>
      </c>
      <c r="AF379" s="800">
        <v>1884.6779305506891</v>
      </c>
      <c r="AG379" s="800">
        <v>1864.9946253594883</v>
      </c>
      <c r="AH379" s="800">
        <v>1845.4089227214149</v>
      </c>
      <c r="AI379" s="800">
        <v>1825.8923137206943</v>
      </c>
      <c r="AK379" s="199"/>
      <c r="AM379" s="11"/>
      <c r="AN379" s="15"/>
      <c r="AO379" s="11"/>
      <c r="AP379" s="11"/>
    </row>
    <row r="380" spans="3:42" outlineLevel="2" x14ac:dyDescent="0.2">
      <c r="C380" s="119">
        <v>3</v>
      </c>
      <c r="D380" s="119" t="s">
        <v>218</v>
      </c>
      <c r="E380" s="705"/>
      <c r="R380" s="5"/>
      <c r="S380" s="5"/>
      <c r="T380" s="5"/>
      <c r="U380" s="5"/>
      <c r="V380" s="5"/>
      <c r="W380" s="5"/>
      <c r="X380" s="5"/>
      <c r="Y380" s="5"/>
      <c r="AK380" s="199"/>
      <c r="AM380" s="11"/>
      <c r="AN380" s="15"/>
      <c r="AO380" s="11"/>
      <c r="AP380" s="11"/>
    </row>
    <row r="381" spans="3:42" outlineLevel="2" x14ac:dyDescent="0.2">
      <c r="C381" s="119">
        <v>3</v>
      </c>
      <c r="D381" s="119" t="s">
        <v>218</v>
      </c>
      <c r="E381" s="705"/>
      <c r="F381" s="789" t="s">
        <v>627</v>
      </c>
      <c r="G381" s="790"/>
      <c r="H381" s="803"/>
      <c r="I381" s="790"/>
      <c r="J381" s="790"/>
      <c r="K381" s="792"/>
      <c r="L381" s="789"/>
      <c r="M381" s="789"/>
      <c r="N381" s="789"/>
      <c r="O381" s="789"/>
      <c r="P381" s="789"/>
      <c r="Q381" s="792"/>
      <c r="R381" s="793"/>
      <c r="S381" s="793"/>
      <c r="T381" s="793"/>
      <c r="U381" s="793"/>
      <c r="V381" s="793"/>
      <c r="W381" s="793"/>
      <c r="X381" s="793"/>
      <c r="Y381" s="793"/>
      <c r="Z381" s="793"/>
      <c r="AA381" s="793"/>
      <c r="AB381" s="793"/>
      <c r="AC381" s="793"/>
      <c r="AD381" s="793"/>
      <c r="AE381" s="793"/>
      <c r="AF381" s="793"/>
      <c r="AG381" s="793"/>
      <c r="AH381" s="789"/>
      <c r="AI381" s="789"/>
      <c r="AK381" s="199"/>
      <c r="AM381" s="11"/>
      <c r="AN381" s="15"/>
      <c r="AO381" s="11"/>
      <c r="AP381" s="11"/>
    </row>
    <row r="382" spans="3:42" outlineLevel="2" x14ac:dyDescent="0.2">
      <c r="C382" s="119">
        <v>3</v>
      </c>
      <c r="D382" s="119" t="s">
        <v>218</v>
      </c>
      <c r="E382" s="705"/>
      <c r="F382" t="s">
        <v>620</v>
      </c>
      <c r="AK382" s="199"/>
      <c r="AM382" s="11"/>
      <c r="AN382" s="15"/>
      <c r="AO382" s="11"/>
      <c r="AP382" s="11"/>
    </row>
    <row r="383" spans="3:42" outlineLevel="2" x14ac:dyDescent="0.2">
      <c r="C383" s="119">
        <v>3</v>
      </c>
      <c r="D383" s="119" t="s">
        <v>218</v>
      </c>
      <c r="E383" s="705"/>
      <c r="F383" s="761" t="s">
        <v>48</v>
      </c>
      <c r="G383" s="75"/>
      <c r="H383" s="796" t="s">
        <v>628</v>
      </c>
      <c r="I383" s="801"/>
      <c r="J383" s="75"/>
      <c r="K383" s="741"/>
      <c r="L383" s="75"/>
      <c r="M383" s="75"/>
      <c r="N383" s="75"/>
      <c r="O383" s="75"/>
      <c r="P383" s="75"/>
      <c r="Q383" s="128" t="s">
        <v>536</v>
      </c>
      <c r="R383" s="804">
        <v>0</v>
      </c>
      <c r="S383" s="805">
        <v>0</v>
      </c>
      <c r="T383" s="805">
        <v>0</v>
      </c>
      <c r="U383" s="805">
        <v>0</v>
      </c>
      <c r="V383" s="805">
        <v>0</v>
      </c>
      <c r="W383" s="806">
        <v>7.5193950055850722</v>
      </c>
      <c r="X383" s="805">
        <v>29.662612620465339</v>
      </c>
      <c r="Y383" s="805">
        <v>32.88384437971925</v>
      </c>
      <c r="Z383" s="805">
        <v>35.521714259808277</v>
      </c>
      <c r="AA383" s="805">
        <v>37.482603581297241</v>
      </c>
      <c r="AB383" s="805">
        <v>38.580934765736686</v>
      </c>
      <c r="AC383" s="805">
        <v>57.639088440818753</v>
      </c>
      <c r="AD383" s="805">
        <v>57.062250936313866</v>
      </c>
      <c r="AE383" s="805">
        <v>56.48457165236406</v>
      </c>
      <c r="AF383" s="805">
        <v>55.90373414395637</v>
      </c>
      <c r="AG383" s="805">
        <v>55.319883586444021</v>
      </c>
      <c r="AH383" s="808">
        <v>54.738928137476925</v>
      </c>
      <c r="AI383" s="808">
        <v>54.160022159282008</v>
      </c>
      <c r="AK383" s="199"/>
      <c r="AM383" s="11"/>
      <c r="AN383" s="15"/>
      <c r="AO383" s="11"/>
      <c r="AP383" s="11"/>
    </row>
    <row r="384" spans="3:42" outlineLevel="2" x14ac:dyDescent="0.2">
      <c r="C384" s="119">
        <v>3</v>
      </c>
      <c r="D384" s="119" t="s">
        <v>218</v>
      </c>
      <c r="E384" s="705"/>
      <c r="F384" s="767" t="s">
        <v>55</v>
      </c>
      <c r="H384" s="797" t="s">
        <v>628</v>
      </c>
      <c r="J384" s="75"/>
      <c r="K384" s="164"/>
      <c r="Q384" s="135" t="s">
        <v>536</v>
      </c>
      <c r="R384" s="809">
        <v>0</v>
      </c>
      <c r="S384" s="810">
        <v>0</v>
      </c>
      <c r="T384" s="810">
        <v>0</v>
      </c>
      <c r="U384" s="810">
        <v>0</v>
      </c>
      <c r="V384" s="810">
        <v>0</v>
      </c>
      <c r="W384" s="811">
        <v>1.1203953786009389</v>
      </c>
      <c r="X384" s="810">
        <v>4.4197510667433519</v>
      </c>
      <c r="Y384" s="810">
        <v>4.8997169647697234</v>
      </c>
      <c r="Z384" s="810">
        <v>5.2927615143388271</v>
      </c>
      <c r="AA384" s="810">
        <v>5.5849354634547286</v>
      </c>
      <c r="AB384" s="810">
        <v>5.7485876166273213</v>
      </c>
      <c r="AC384" s="810">
        <v>8.5882665118534192</v>
      </c>
      <c r="AD384" s="810">
        <v>8.5023173000124483</v>
      </c>
      <c r="AE384" s="810">
        <v>8.4162426624159217</v>
      </c>
      <c r="AF384" s="810">
        <v>8.3296974470555512</v>
      </c>
      <c r="AG384" s="810">
        <v>8.2427032851655913</v>
      </c>
      <c r="AH384" s="812">
        <v>8.1561404965752455</v>
      </c>
      <c r="AI384" s="812">
        <v>8.0698830806352273</v>
      </c>
      <c r="AK384" s="199"/>
      <c r="AM384" s="11"/>
      <c r="AN384" s="15"/>
      <c r="AO384" s="11"/>
      <c r="AP384" s="11"/>
    </row>
    <row r="385" spans="3:42" outlineLevel="2" x14ac:dyDescent="0.2">
      <c r="C385" s="119">
        <v>3</v>
      </c>
      <c r="D385" s="119" t="s">
        <v>218</v>
      </c>
      <c r="E385" s="705"/>
      <c r="F385" s="783" t="s">
        <v>57</v>
      </c>
      <c r="G385" s="83"/>
      <c r="H385" s="798" t="s">
        <v>628</v>
      </c>
      <c r="I385" s="799"/>
      <c r="J385" s="75"/>
      <c r="K385" s="736"/>
      <c r="L385" s="83"/>
      <c r="M385" s="83"/>
      <c r="N385" s="83"/>
      <c r="O385" s="83"/>
      <c r="P385" s="83"/>
      <c r="Q385" s="143" t="s">
        <v>536</v>
      </c>
      <c r="R385" s="813">
        <v>0</v>
      </c>
      <c r="S385" s="814">
        <v>0</v>
      </c>
      <c r="T385" s="814">
        <v>0</v>
      </c>
      <c r="U385" s="814">
        <v>0</v>
      </c>
      <c r="V385" s="814">
        <v>0</v>
      </c>
      <c r="W385" s="815">
        <v>0</v>
      </c>
      <c r="X385" s="814">
        <v>0</v>
      </c>
      <c r="Y385" s="814">
        <v>0</v>
      </c>
      <c r="Z385" s="814">
        <v>0</v>
      </c>
      <c r="AA385" s="814">
        <v>0</v>
      </c>
      <c r="AB385" s="814">
        <v>0</v>
      </c>
      <c r="AC385" s="814">
        <v>0</v>
      </c>
      <c r="AD385" s="814">
        <v>0</v>
      </c>
      <c r="AE385" s="814">
        <v>0</v>
      </c>
      <c r="AF385" s="814">
        <v>0</v>
      </c>
      <c r="AG385" s="814">
        <v>0</v>
      </c>
      <c r="AH385" s="816">
        <v>0</v>
      </c>
      <c r="AI385" s="816">
        <v>0</v>
      </c>
      <c r="AK385" s="199"/>
      <c r="AM385" s="11"/>
      <c r="AN385" s="15"/>
      <c r="AO385" s="11"/>
      <c r="AP385" s="11"/>
    </row>
    <row r="386" spans="3:42" outlineLevel="2" x14ac:dyDescent="0.2">
      <c r="C386" s="119">
        <v>3</v>
      </c>
      <c r="D386" s="119" t="s">
        <v>218</v>
      </c>
      <c r="E386" s="705"/>
      <c r="AK386" s="199"/>
      <c r="AM386" s="11"/>
      <c r="AN386" s="15"/>
      <c r="AO386" s="11"/>
      <c r="AP386" s="11"/>
    </row>
    <row r="387" spans="3:42" outlineLevel="1" x14ac:dyDescent="0.2">
      <c r="C387" s="119">
        <v>3</v>
      </c>
      <c r="D387" s="119" t="s">
        <v>218</v>
      </c>
      <c r="E387" s="705"/>
      <c r="F387" s="121" t="s">
        <v>629</v>
      </c>
      <c r="G387" s="756"/>
      <c r="H387" s="757"/>
      <c r="I387" s="788"/>
      <c r="J387" s="756"/>
      <c r="K387" s="758"/>
      <c r="L387" s="759"/>
      <c r="M387" s="759"/>
      <c r="N387" s="759"/>
      <c r="O387" s="759"/>
      <c r="P387" s="759"/>
      <c r="Q387" s="758"/>
      <c r="R387" s="760"/>
      <c r="S387" s="760"/>
      <c r="T387" s="760"/>
      <c r="U387" s="760"/>
      <c r="V387" s="760"/>
      <c r="W387" s="760"/>
      <c r="X387" s="760"/>
      <c r="Y387" s="760"/>
      <c r="Z387" s="760"/>
      <c r="AA387" s="760"/>
      <c r="AB387" s="760"/>
      <c r="AC387" s="760"/>
      <c r="AD387" s="760"/>
      <c r="AE387" s="760"/>
      <c r="AF387" s="760"/>
      <c r="AG387" s="760"/>
      <c r="AH387" s="759"/>
      <c r="AI387" s="759"/>
      <c r="AK387" s="199"/>
      <c r="AM387" s="11"/>
      <c r="AN387" s="15"/>
      <c r="AO387" s="11"/>
      <c r="AP387" s="11"/>
    </row>
    <row r="388" spans="3:42" outlineLevel="2" x14ac:dyDescent="0.2">
      <c r="C388" s="119">
        <v>3</v>
      </c>
      <c r="D388" s="119" t="s">
        <v>218</v>
      </c>
      <c r="F388" s="789" t="s">
        <v>630</v>
      </c>
      <c r="G388" s="790"/>
      <c r="H388" s="803"/>
      <c r="I388" s="791"/>
      <c r="J388" s="790"/>
      <c r="K388" s="792"/>
      <c r="L388" s="789"/>
      <c r="M388" s="789"/>
      <c r="N388" s="789"/>
      <c r="O388" s="789"/>
      <c r="P388" s="789"/>
      <c r="Q388" s="792"/>
      <c r="R388" s="793"/>
      <c r="S388" s="793"/>
      <c r="T388" s="793"/>
      <c r="U388" s="793"/>
      <c r="V388" s="793"/>
      <c r="W388" s="793"/>
      <c r="X388" s="793"/>
      <c r="Y388" s="793"/>
      <c r="Z388" s="793"/>
      <c r="AA388" s="793"/>
      <c r="AB388" s="793"/>
      <c r="AC388" s="793"/>
      <c r="AD388" s="793"/>
      <c r="AE388" s="793"/>
      <c r="AF388" s="793"/>
      <c r="AG388" s="793"/>
      <c r="AH388" s="789"/>
      <c r="AI388" s="789"/>
      <c r="AK388" s="199"/>
      <c r="AM388" s="11"/>
      <c r="AN388" s="15"/>
      <c r="AO388" s="11"/>
      <c r="AP388" s="11"/>
    </row>
    <row r="389" spans="3:42" outlineLevel="2" x14ac:dyDescent="0.2">
      <c r="C389" s="119">
        <v>3</v>
      </c>
      <c r="D389" s="119" t="s">
        <v>218</v>
      </c>
      <c r="F389" s="794" t="s">
        <v>610</v>
      </c>
      <c r="H389" s="795"/>
      <c r="AK389" s="199"/>
      <c r="AM389" s="11"/>
      <c r="AN389" s="15"/>
      <c r="AO389" s="11"/>
      <c r="AP389" s="11"/>
    </row>
    <row r="390" spans="3:42" outlineLevel="2" x14ac:dyDescent="0.2">
      <c r="C390" s="119">
        <v>3</v>
      </c>
      <c r="D390" s="119" t="s">
        <v>218</v>
      </c>
      <c r="F390" s="761" t="s">
        <v>62</v>
      </c>
      <c r="G390" s="75"/>
      <c r="H390" s="796" t="s">
        <v>580</v>
      </c>
      <c r="I390" s="796" t="s">
        <v>611</v>
      </c>
      <c r="J390" s="75"/>
      <c r="K390" s="741"/>
      <c r="L390" s="75"/>
      <c r="M390" s="75"/>
      <c r="N390" s="75"/>
      <c r="O390" s="75"/>
      <c r="P390" s="75"/>
      <c r="Q390" s="128" t="s">
        <v>110</v>
      </c>
      <c r="R390" s="299">
        <v>0</v>
      </c>
      <c r="S390" s="300">
        <v>0</v>
      </c>
      <c r="T390" s="300">
        <v>0</v>
      </c>
      <c r="U390" s="300">
        <v>0</v>
      </c>
      <c r="V390" s="300">
        <v>0</v>
      </c>
      <c r="W390" s="301">
        <v>0</v>
      </c>
      <c r="X390" s="300">
        <v>0</v>
      </c>
      <c r="Y390" s="300">
        <v>0</v>
      </c>
      <c r="Z390" s="300">
        <v>0</v>
      </c>
      <c r="AA390" s="300">
        <v>0</v>
      </c>
      <c r="AB390" s="302">
        <v>0</v>
      </c>
      <c r="AC390" s="302">
        <v>0</v>
      </c>
      <c r="AD390" s="302">
        <v>0</v>
      </c>
      <c r="AE390" s="302">
        <v>0</v>
      </c>
      <c r="AF390" s="302">
        <v>0</v>
      </c>
      <c r="AG390" s="302">
        <v>0</v>
      </c>
      <c r="AH390" s="348">
        <v>0</v>
      </c>
      <c r="AI390" s="348">
        <v>0</v>
      </c>
      <c r="AK390" s="199"/>
      <c r="AM390" s="11"/>
      <c r="AN390" s="15"/>
      <c r="AO390" s="11"/>
      <c r="AP390" s="11"/>
    </row>
    <row r="391" spans="3:42" outlineLevel="2" x14ac:dyDescent="0.2">
      <c r="C391" s="119">
        <v>3</v>
      </c>
      <c r="D391" s="119" t="s">
        <v>218</v>
      </c>
      <c r="F391" s="767" t="s">
        <v>188</v>
      </c>
      <c r="H391" s="797" t="s">
        <v>580</v>
      </c>
      <c r="I391" s="797" t="s">
        <v>612</v>
      </c>
      <c r="K391" s="164"/>
      <c r="Q391" s="135" t="s">
        <v>110</v>
      </c>
      <c r="R391" s="314">
        <v>0</v>
      </c>
      <c r="S391" s="315">
        <v>0</v>
      </c>
      <c r="T391" s="315">
        <v>0</v>
      </c>
      <c r="U391" s="315">
        <v>0</v>
      </c>
      <c r="V391" s="315">
        <v>0</v>
      </c>
      <c r="W391" s="316">
        <v>0</v>
      </c>
      <c r="X391" s="315">
        <v>0</v>
      </c>
      <c r="Y391" s="315">
        <v>0</v>
      </c>
      <c r="Z391" s="315">
        <v>0</v>
      </c>
      <c r="AA391" s="315">
        <v>0</v>
      </c>
      <c r="AB391" s="5">
        <v>0</v>
      </c>
      <c r="AC391" s="5">
        <v>0</v>
      </c>
      <c r="AD391" s="5">
        <v>0</v>
      </c>
      <c r="AE391" s="5">
        <v>0</v>
      </c>
      <c r="AF391" s="5">
        <v>0</v>
      </c>
      <c r="AG391" s="5">
        <v>0</v>
      </c>
      <c r="AH391" s="350">
        <v>0</v>
      </c>
      <c r="AI391" s="350">
        <v>0</v>
      </c>
      <c r="AK391" s="199"/>
      <c r="AM391" s="11"/>
      <c r="AN391" s="15"/>
      <c r="AO391" s="11"/>
      <c r="AP391" s="11"/>
    </row>
    <row r="392" spans="3:42" outlineLevel="2" x14ac:dyDescent="0.2">
      <c r="C392" s="119">
        <v>3</v>
      </c>
      <c r="D392" s="119" t="s">
        <v>218</v>
      </c>
      <c r="F392" s="767" t="s">
        <v>613</v>
      </c>
      <c r="H392" s="797" t="s">
        <v>580</v>
      </c>
      <c r="I392" s="234" t="s">
        <v>614</v>
      </c>
      <c r="K392" s="164"/>
      <c r="Q392" s="135" t="s">
        <v>110</v>
      </c>
      <c r="R392" s="314">
        <v>0</v>
      </c>
      <c r="S392" s="315">
        <v>0</v>
      </c>
      <c r="T392" s="315">
        <v>0</v>
      </c>
      <c r="U392" s="315">
        <v>0</v>
      </c>
      <c r="V392" s="315">
        <v>0</v>
      </c>
      <c r="W392" s="316">
        <v>0</v>
      </c>
      <c r="X392" s="315">
        <v>0</v>
      </c>
      <c r="Y392" s="315">
        <v>0</v>
      </c>
      <c r="Z392" s="315">
        <v>0</v>
      </c>
      <c r="AA392" s="315">
        <v>0</v>
      </c>
      <c r="AB392" s="5">
        <v>0</v>
      </c>
      <c r="AC392" s="5">
        <v>0</v>
      </c>
      <c r="AD392" s="5">
        <v>0</v>
      </c>
      <c r="AE392" s="5">
        <v>0</v>
      </c>
      <c r="AF392" s="5">
        <v>0</v>
      </c>
      <c r="AG392" s="5">
        <v>0</v>
      </c>
      <c r="AH392" s="350">
        <v>0</v>
      </c>
      <c r="AI392" s="350">
        <v>0</v>
      </c>
      <c r="AK392" s="199"/>
      <c r="AM392" s="11"/>
      <c r="AN392" s="15"/>
      <c r="AO392" s="11"/>
      <c r="AP392" s="11"/>
    </row>
    <row r="393" spans="3:42" outlineLevel="2" x14ac:dyDescent="0.2">
      <c r="C393" s="119">
        <v>3</v>
      </c>
      <c r="D393" s="119" t="s">
        <v>218</v>
      </c>
      <c r="F393" s="783" t="s">
        <v>57</v>
      </c>
      <c r="G393" s="83"/>
      <c r="H393" s="798" t="s">
        <v>580</v>
      </c>
      <c r="I393" s="799"/>
      <c r="J393" s="83"/>
      <c r="K393" s="736"/>
      <c r="L393" s="83"/>
      <c r="M393" s="83"/>
      <c r="N393" s="83"/>
      <c r="O393" s="83"/>
      <c r="P393" s="83"/>
      <c r="Q393" s="143" t="s">
        <v>110</v>
      </c>
      <c r="R393" s="304">
        <v>0</v>
      </c>
      <c r="S393" s="305">
        <v>0</v>
      </c>
      <c r="T393" s="305">
        <v>0</v>
      </c>
      <c r="U393" s="305">
        <v>0</v>
      </c>
      <c r="V393" s="305">
        <v>0</v>
      </c>
      <c r="W393" s="306">
        <v>0</v>
      </c>
      <c r="X393" s="305">
        <v>0</v>
      </c>
      <c r="Y393" s="305">
        <v>0</v>
      </c>
      <c r="Z393" s="305">
        <v>0</v>
      </c>
      <c r="AA393" s="305">
        <v>0</v>
      </c>
      <c r="AB393" s="307">
        <v>0</v>
      </c>
      <c r="AC393" s="307">
        <v>0</v>
      </c>
      <c r="AD393" s="307">
        <v>0</v>
      </c>
      <c r="AE393" s="307">
        <v>0</v>
      </c>
      <c r="AF393" s="307">
        <v>0</v>
      </c>
      <c r="AG393" s="307">
        <v>0</v>
      </c>
      <c r="AH393" s="362">
        <v>0</v>
      </c>
      <c r="AI393" s="362">
        <v>0</v>
      </c>
      <c r="AK393" s="199"/>
      <c r="AM393" s="11"/>
      <c r="AN393" s="15"/>
      <c r="AO393" s="11"/>
      <c r="AP393" s="11"/>
    </row>
    <row r="394" spans="3:42" outlineLevel="2" x14ac:dyDescent="0.2">
      <c r="C394" s="119">
        <v>3</v>
      </c>
      <c r="D394" s="119" t="s">
        <v>218</v>
      </c>
      <c r="F394" s="12"/>
      <c r="H394" s="234"/>
      <c r="K394" s="164"/>
      <c r="Q394" s="16"/>
      <c r="R394" s="800">
        <v>0</v>
      </c>
      <c r="S394" s="800">
        <v>0</v>
      </c>
      <c r="T394" s="800">
        <v>0</v>
      </c>
      <c r="U394" s="800">
        <v>0</v>
      </c>
      <c r="V394" s="800">
        <v>0</v>
      </c>
      <c r="W394" s="800">
        <v>0</v>
      </c>
      <c r="X394" s="800">
        <v>0</v>
      </c>
      <c r="Y394" s="800">
        <v>0</v>
      </c>
      <c r="Z394" s="800">
        <v>0</v>
      </c>
      <c r="AA394" s="800">
        <v>0</v>
      </c>
      <c r="AB394" s="800">
        <v>0</v>
      </c>
      <c r="AC394" s="800">
        <v>0</v>
      </c>
      <c r="AD394" s="800">
        <v>0</v>
      </c>
      <c r="AE394" s="800">
        <v>0</v>
      </c>
      <c r="AF394" s="800">
        <v>0</v>
      </c>
      <c r="AG394" s="800">
        <v>0</v>
      </c>
      <c r="AH394" s="800">
        <v>0</v>
      </c>
      <c r="AI394" s="800">
        <v>0</v>
      </c>
      <c r="AK394" s="199"/>
      <c r="AM394" s="11"/>
      <c r="AN394" s="15"/>
      <c r="AO394" s="11"/>
      <c r="AP394" s="11"/>
    </row>
    <row r="395" spans="3:42" outlineLevel="2" x14ac:dyDescent="0.2">
      <c r="C395" s="119">
        <v>3</v>
      </c>
      <c r="D395" s="119" t="s">
        <v>218</v>
      </c>
      <c r="F395" s="794" t="s">
        <v>615</v>
      </c>
      <c r="AK395" s="199"/>
      <c r="AM395" s="11"/>
      <c r="AN395" s="15"/>
      <c r="AO395" s="11"/>
      <c r="AP395" s="11"/>
    </row>
    <row r="396" spans="3:42" outlineLevel="2" x14ac:dyDescent="0.2">
      <c r="C396" s="119">
        <v>3</v>
      </c>
      <c r="D396" s="119" t="s">
        <v>218</v>
      </c>
      <c r="F396" s="761" t="s">
        <v>48</v>
      </c>
      <c r="G396" s="75"/>
      <c r="H396" s="796" t="s">
        <v>580</v>
      </c>
      <c r="I396" s="801"/>
      <c r="J396" s="75"/>
      <c r="K396" s="741"/>
      <c r="L396" s="75"/>
      <c r="M396" s="75"/>
      <c r="N396" s="75"/>
      <c r="O396" s="75"/>
      <c r="P396" s="75"/>
      <c r="Q396" s="128" t="s">
        <v>110</v>
      </c>
      <c r="R396" s="299">
        <v>0</v>
      </c>
      <c r="S396" s="300">
        <v>0</v>
      </c>
      <c r="T396" s="300">
        <v>0</v>
      </c>
      <c r="U396" s="300">
        <v>0</v>
      </c>
      <c r="V396" s="300">
        <v>0</v>
      </c>
      <c r="W396" s="301">
        <v>0</v>
      </c>
      <c r="X396" s="300">
        <v>0</v>
      </c>
      <c r="Y396" s="300">
        <v>0</v>
      </c>
      <c r="Z396" s="300">
        <v>0</v>
      </c>
      <c r="AA396" s="300">
        <v>0</v>
      </c>
      <c r="AB396" s="302">
        <v>0</v>
      </c>
      <c r="AC396" s="302">
        <v>0</v>
      </c>
      <c r="AD396" s="302">
        <v>0</v>
      </c>
      <c r="AE396" s="302">
        <v>0</v>
      </c>
      <c r="AF396" s="302">
        <v>0</v>
      </c>
      <c r="AG396" s="302">
        <v>0</v>
      </c>
      <c r="AH396" s="348">
        <v>0</v>
      </c>
      <c r="AI396" s="348">
        <v>0</v>
      </c>
      <c r="AK396" s="199"/>
      <c r="AM396" s="11"/>
      <c r="AN396" s="15"/>
      <c r="AO396" s="11"/>
      <c r="AP396" s="11"/>
    </row>
    <row r="397" spans="3:42" outlineLevel="2" x14ac:dyDescent="0.2">
      <c r="C397" s="119">
        <v>3</v>
      </c>
      <c r="D397" s="119" t="s">
        <v>218</v>
      </c>
      <c r="F397" s="767" t="s">
        <v>55</v>
      </c>
      <c r="H397" s="797" t="s">
        <v>580</v>
      </c>
      <c r="K397" s="164"/>
      <c r="Q397" s="135" t="s">
        <v>110</v>
      </c>
      <c r="R397" s="314">
        <v>0</v>
      </c>
      <c r="S397" s="315">
        <v>0</v>
      </c>
      <c r="T397" s="315">
        <v>0</v>
      </c>
      <c r="U397" s="315">
        <v>0</v>
      </c>
      <c r="V397" s="315">
        <v>0</v>
      </c>
      <c r="W397" s="316">
        <v>0</v>
      </c>
      <c r="X397" s="315">
        <v>0</v>
      </c>
      <c r="Y397" s="315">
        <v>0</v>
      </c>
      <c r="Z397" s="315">
        <v>0</v>
      </c>
      <c r="AA397" s="315">
        <v>0</v>
      </c>
      <c r="AB397" s="5">
        <v>0</v>
      </c>
      <c r="AC397" s="5">
        <v>0</v>
      </c>
      <c r="AD397" s="5">
        <v>0</v>
      </c>
      <c r="AE397" s="5">
        <v>0</v>
      </c>
      <c r="AF397" s="5">
        <v>0</v>
      </c>
      <c r="AG397" s="5">
        <v>0</v>
      </c>
      <c r="AH397" s="350">
        <v>0</v>
      </c>
      <c r="AI397" s="350">
        <v>0</v>
      </c>
      <c r="AK397" s="199"/>
      <c r="AM397" s="11"/>
      <c r="AN397" s="15"/>
      <c r="AO397" s="11"/>
      <c r="AP397" s="11"/>
    </row>
    <row r="398" spans="3:42" outlineLevel="2" x14ac:dyDescent="0.2">
      <c r="C398" s="119">
        <v>3</v>
      </c>
      <c r="D398" s="119" t="s">
        <v>218</v>
      </c>
      <c r="F398" s="783" t="s">
        <v>57</v>
      </c>
      <c r="G398" s="83"/>
      <c r="H398" s="798" t="s">
        <v>580</v>
      </c>
      <c r="I398" s="799"/>
      <c r="J398" s="83"/>
      <c r="K398" s="736"/>
      <c r="L398" s="83"/>
      <c r="M398" s="83"/>
      <c r="N398" s="83"/>
      <c r="O398" s="83"/>
      <c r="P398" s="83"/>
      <c r="Q398" s="143" t="s">
        <v>110</v>
      </c>
      <c r="R398" s="304">
        <v>0</v>
      </c>
      <c r="S398" s="305">
        <v>0</v>
      </c>
      <c r="T398" s="305">
        <v>0</v>
      </c>
      <c r="U398" s="305">
        <v>0</v>
      </c>
      <c r="V398" s="305">
        <v>0</v>
      </c>
      <c r="W398" s="306">
        <v>0</v>
      </c>
      <c r="X398" s="305">
        <v>0</v>
      </c>
      <c r="Y398" s="305">
        <v>0</v>
      </c>
      <c r="Z398" s="305">
        <v>0</v>
      </c>
      <c r="AA398" s="305">
        <v>0</v>
      </c>
      <c r="AB398" s="307">
        <v>0</v>
      </c>
      <c r="AC398" s="307">
        <v>0</v>
      </c>
      <c r="AD398" s="307">
        <v>0</v>
      </c>
      <c r="AE398" s="307">
        <v>0</v>
      </c>
      <c r="AF398" s="307">
        <v>0</v>
      </c>
      <c r="AG398" s="307">
        <v>0</v>
      </c>
      <c r="AH398" s="362">
        <v>0</v>
      </c>
      <c r="AI398" s="362">
        <v>0</v>
      </c>
      <c r="AK398" s="199"/>
      <c r="AM398" s="11"/>
      <c r="AN398" s="15"/>
      <c r="AO398" s="11"/>
      <c r="AP398" s="11"/>
    </row>
    <row r="399" spans="3:42" outlineLevel="2" x14ac:dyDescent="0.2">
      <c r="C399" s="119">
        <v>3</v>
      </c>
      <c r="D399" s="119" t="s">
        <v>218</v>
      </c>
      <c r="F399" s="12"/>
      <c r="H399" s="164"/>
      <c r="K399" s="164"/>
      <c r="Q399" s="16"/>
      <c r="R399" s="800">
        <v>0</v>
      </c>
      <c r="S399" s="800">
        <v>0</v>
      </c>
      <c r="T399" s="800">
        <v>0</v>
      </c>
      <c r="U399" s="800">
        <v>0</v>
      </c>
      <c r="V399" s="800">
        <v>0</v>
      </c>
      <c r="W399" s="800">
        <v>0</v>
      </c>
      <c r="X399" s="800">
        <v>0</v>
      </c>
      <c r="Y399" s="800">
        <v>0</v>
      </c>
      <c r="Z399" s="800">
        <v>0</v>
      </c>
      <c r="AA399" s="800">
        <v>0</v>
      </c>
      <c r="AB399" s="800">
        <v>0</v>
      </c>
      <c r="AC399" s="800">
        <v>0</v>
      </c>
      <c r="AD399" s="800">
        <v>0</v>
      </c>
      <c r="AE399" s="800">
        <v>0</v>
      </c>
      <c r="AF399" s="800">
        <v>0</v>
      </c>
      <c r="AG399" s="800">
        <v>0</v>
      </c>
      <c r="AH399" s="800">
        <v>0</v>
      </c>
      <c r="AI399" s="800">
        <v>0</v>
      </c>
      <c r="AK399" s="199"/>
      <c r="AM399" s="11"/>
      <c r="AN399" s="15"/>
      <c r="AO399" s="11"/>
      <c r="AP399" s="11"/>
    </row>
    <row r="400" spans="3:42" outlineLevel="2" x14ac:dyDescent="0.2">
      <c r="C400" s="119">
        <v>3</v>
      </c>
      <c r="D400" s="119" t="s">
        <v>218</v>
      </c>
      <c r="F400" s="794" t="s">
        <v>69</v>
      </c>
      <c r="AK400" s="199"/>
      <c r="AM400" s="11"/>
      <c r="AN400" s="15"/>
      <c r="AO400" s="11"/>
      <c r="AP400" s="11"/>
    </row>
    <row r="401" spans="3:42" outlineLevel="2" x14ac:dyDescent="0.2">
      <c r="C401" s="119">
        <v>3</v>
      </c>
      <c r="D401" s="119" t="s">
        <v>218</v>
      </c>
      <c r="F401" s="761" t="s">
        <v>9</v>
      </c>
      <c r="G401" s="75"/>
      <c r="H401" s="796" t="s">
        <v>580</v>
      </c>
      <c r="I401" s="801"/>
      <c r="J401" s="75"/>
      <c r="K401" s="741"/>
      <c r="L401" s="75"/>
      <c r="M401" s="75"/>
      <c r="N401" s="75"/>
      <c r="O401" s="75"/>
      <c r="P401" s="75"/>
      <c r="Q401" s="128" t="s">
        <v>110</v>
      </c>
      <c r="R401" s="299">
        <v>0</v>
      </c>
      <c r="S401" s="300">
        <v>0</v>
      </c>
      <c r="T401" s="300">
        <v>0</v>
      </c>
      <c r="U401" s="300">
        <v>0</v>
      </c>
      <c r="V401" s="300">
        <v>0</v>
      </c>
      <c r="W401" s="301">
        <v>0</v>
      </c>
      <c r="X401" s="300">
        <v>0</v>
      </c>
      <c r="Y401" s="300">
        <v>0</v>
      </c>
      <c r="Z401" s="300">
        <v>0</v>
      </c>
      <c r="AA401" s="300">
        <v>0</v>
      </c>
      <c r="AB401" s="302">
        <v>0</v>
      </c>
      <c r="AC401" s="302">
        <v>0</v>
      </c>
      <c r="AD401" s="302">
        <v>0</v>
      </c>
      <c r="AE401" s="302">
        <v>0</v>
      </c>
      <c r="AF401" s="302">
        <v>0</v>
      </c>
      <c r="AG401" s="302">
        <v>0</v>
      </c>
      <c r="AH401" s="348">
        <v>0</v>
      </c>
      <c r="AI401" s="348">
        <v>0</v>
      </c>
      <c r="AK401" s="199"/>
      <c r="AM401" s="11"/>
      <c r="AN401" s="15"/>
      <c r="AO401" s="11"/>
      <c r="AP401" s="11"/>
    </row>
    <row r="402" spans="3:42" outlineLevel="2" x14ac:dyDescent="0.2">
      <c r="C402" s="119">
        <v>3</v>
      </c>
      <c r="D402" s="119" t="s">
        <v>218</v>
      </c>
      <c r="F402" s="767" t="s">
        <v>14</v>
      </c>
      <c r="H402" s="797" t="s">
        <v>580</v>
      </c>
      <c r="K402" s="164"/>
      <c r="Q402" s="135" t="s">
        <v>110</v>
      </c>
      <c r="R402" s="314">
        <v>0</v>
      </c>
      <c r="S402" s="315">
        <v>0</v>
      </c>
      <c r="T402" s="315">
        <v>0</v>
      </c>
      <c r="U402" s="315">
        <v>0</v>
      </c>
      <c r="V402" s="315">
        <v>0</v>
      </c>
      <c r="W402" s="316">
        <v>0</v>
      </c>
      <c r="X402" s="315">
        <v>0</v>
      </c>
      <c r="Y402" s="315">
        <v>0</v>
      </c>
      <c r="Z402" s="315">
        <v>0</v>
      </c>
      <c r="AA402" s="315">
        <v>0</v>
      </c>
      <c r="AB402" s="5">
        <v>0</v>
      </c>
      <c r="AC402" s="5">
        <v>0</v>
      </c>
      <c r="AD402" s="5">
        <v>0</v>
      </c>
      <c r="AE402" s="5">
        <v>0</v>
      </c>
      <c r="AF402" s="5">
        <v>0</v>
      </c>
      <c r="AG402" s="5">
        <v>0</v>
      </c>
      <c r="AH402" s="350">
        <v>0</v>
      </c>
      <c r="AI402" s="350">
        <v>0</v>
      </c>
      <c r="AK402" s="199"/>
      <c r="AM402" s="11"/>
      <c r="AN402" s="15"/>
      <c r="AO402" s="11"/>
      <c r="AP402" s="11"/>
    </row>
    <row r="403" spans="3:42" outlineLevel="2" x14ac:dyDescent="0.2">
      <c r="C403" s="119">
        <v>3</v>
      </c>
      <c r="D403" s="119" t="s">
        <v>218</v>
      </c>
      <c r="F403" s="783" t="s">
        <v>16</v>
      </c>
      <c r="G403" s="83"/>
      <c r="H403" s="798" t="s">
        <v>580</v>
      </c>
      <c r="I403" s="799"/>
      <c r="J403" s="83"/>
      <c r="K403" s="736"/>
      <c r="L403" s="83"/>
      <c r="M403" s="83"/>
      <c r="N403" s="83"/>
      <c r="O403" s="83"/>
      <c r="P403" s="83"/>
      <c r="Q403" s="143" t="s">
        <v>110</v>
      </c>
      <c r="R403" s="304">
        <v>0</v>
      </c>
      <c r="S403" s="305">
        <v>0</v>
      </c>
      <c r="T403" s="305">
        <v>0</v>
      </c>
      <c r="U403" s="305">
        <v>0</v>
      </c>
      <c r="V403" s="305">
        <v>0</v>
      </c>
      <c r="W403" s="306">
        <v>0</v>
      </c>
      <c r="X403" s="305">
        <v>0</v>
      </c>
      <c r="Y403" s="305">
        <v>0</v>
      </c>
      <c r="Z403" s="305">
        <v>0</v>
      </c>
      <c r="AA403" s="305">
        <v>0</v>
      </c>
      <c r="AB403" s="307">
        <v>0</v>
      </c>
      <c r="AC403" s="307">
        <v>0</v>
      </c>
      <c r="AD403" s="307">
        <v>0</v>
      </c>
      <c r="AE403" s="307">
        <v>0</v>
      </c>
      <c r="AF403" s="307">
        <v>0</v>
      </c>
      <c r="AG403" s="307">
        <v>0</v>
      </c>
      <c r="AH403" s="362">
        <v>0</v>
      </c>
      <c r="AI403" s="362">
        <v>0</v>
      </c>
      <c r="AK403" s="199"/>
      <c r="AM403" s="11"/>
      <c r="AN403" s="15"/>
      <c r="AO403" s="11"/>
      <c r="AP403" s="11"/>
    </row>
    <row r="404" spans="3:42" outlineLevel="2" x14ac:dyDescent="0.2">
      <c r="C404" s="119">
        <v>3</v>
      </c>
      <c r="D404" s="119" t="s">
        <v>218</v>
      </c>
      <c r="F404" s="12"/>
      <c r="H404" s="797"/>
      <c r="K404" s="164"/>
      <c r="Q404" s="16"/>
      <c r="R404" s="800">
        <v>0</v>
      </c>
      <c r="S404" s="800">
        <v>0</v>
      </c>
      <c r="T404" s="800">
        <v>0</v>
      </c>
      <c r="U404" s="800">
        <v>0</v>
      </c>
      <c r="V404" s="800">
        <v>0</v>
      </c>
      <c r="W404" s="800">
        <v>0</v>
      </c>
      <c r="X404" s="800">
        <v>0</v>
      </c>
      <c r="Y404" s="800">
        <v>0</v>
      </c>
      <c r="Z404" s="800">
        <v>0</v>
      </c>
      <c r="AA404" s="800">
        <v>0</v>
      </c>
      <c r="AB404" s="800">
        <v>0</v>
      </c>
      <c r="AC404" s="800">
        <v>0</v>
      </c>
      <c r="AD404" s="800">
        <v>0</v>
      </c>
      <c r="AE404" s="800">
        <v>0</v>
      </c>
      <c r="AF404" s="800">
        <v>0</v>
      </c>
      <c r="AG404" s="800">
        <v>0</v>
      </c>
      <c r="AH404" s="800">
        <v>0</v>
      </c>
      <c r="AI404" s="800">
        <v>0</v>
      </c>
      <c r="AK404" s="199"/>
      <c r="AM404" s="11"/>
      <c r="AN404" s="15"/>
      <c r="AO404" s="11"/>
      <c r="AP404" s="11"/>
    </row>
    <row r="405" spans="3:42" outlineLevel="2" x14ac:dyDescent="0.2">
      <c r="C405" s="119">
        <v>3</v>
      </c>
      <c r="D405" s="119" t="s">
        <v>218</v>
      </c>
      <c r="F405" s="794" t="s">
        <v>616</v>
      </c>
      <c r="AK405" s="199"/>
      <c r="AM405" s="11"/>
      <c r="AN405" s="15"/>
      <c r="AO405" s="11"/>
      <c r="AP405" s="11"/>
    </row>
    <row r="406" spans="3:42" outlineLevel="2" x14ac:dyDescent="0.2">
      <c r="C406" s="119">
        <v>3</v>
      </c>
      <c r="D406" s="119" t="s">
        <v>218</v>
      </c>
      <c r="F406" s="761" t="s">
        <v>48</v>
      </c>
      <c r="G406" s="75"/>
      <c r="H406" s="796" t="s">
        <v>580</v>
      </c>
      <c r="I406" s="228" t="s">
        <v>617</v>
      </c>
      <c r="J406" s="75"/>
      <c r="K406" s="741"/>
      <c r="L406" s="75"/>
      <c r="M406" s="75"/>
      <c r="N406" s="75"/>
      <c r="O406" s="75"/>
      <c r="P406" s="75"/>
      <c r="Q406" s="128" t="s">
        <v>110</v>
      </c>
      <c r="R406" s="299">
        <v>0</v>
      </c>
      <c r="S406" s="300">
        <v>0</v>
      </c>
      <c r="T406" s="300">
        <v>0</v>
      </c>
      <c r="U406" s="300">
        <v>0</v>
      </c>
      <c r="V406" s="300">
        <v>0</v>
      </c>
      <c r="W406" s="301">
        <v>0</v>
      </c>
      <c r="X406" s="300">
        <v>0</v>
      </c>
      <c r="Y406" s="300">
        <v>0</v>
      </c>
      <c r="Z406" s="300">
        <v>0</v>
      </c>
      <c r="AA406" s="300">
        <v>0</v>
      </c>
      <c r="AB406" s="302">
        <v>0</v>
      </c>
      <c r="AC406" s="302">
        <v>0</v>
      </c>
      <c r="AD406" s="302">
        <v>0</v>
      </c>
      <c r="AE406" s="302">
        <v>0</v>
      </c>
      <c r="AF406" s="302">
        <v>0</v>
      </c>
      <c r="AG406" s="302">
        <v>0</v>
      </c>
      <c r="AH406" s="348">
        <v>0</v>
      </c>
      <c r="AI406" s="348">
        <v>0</v>
      </c>
      <c r="AK406" s="199"/>
      <c r="AM406" s="11"/>
      <c r="AN406" s="15"/>
      <c r="AO406" s="11"/>
      <c r="AP406" s="11"/>
    </row>
    <row r="407" spans="3:42" outlineLevel="2" x14ac:dyDescent="0.2">
      <c r="C407" s="119">
        <v>3</v>
      </c>
      <c r="D407" s="119" t="s">
        <v>218</v>
      </c>
      <c r="F407" s="767" t="s">
        <v>55</v>
      </c>
      <c r="H407" s="797" t="s">
        <v>580</v>
      </c>
      <c r="I407" s="234" t="s">
        <v>617</v>
      </c>
      <c r="K407" s="164"/>
      <c r="Q407" s="135" t="s">
        <v>110</v>
      </c>
      <c r="R407" s="314">
        <v>0</v>
      </c>
      <c r="S407" s="315">
        <v>0</v>
      </c>
      <c r="T407" s="315">
        <v>0</v>
      </c>
      <c r="U407" s="315">
        <v>0</v>
      </c>
      <c r="V407" s="315">
        <v>0</v>
      </c>
      <c r="W407" s="316">
        <v>0</v>
      </c>
      <c r="X407" s="315">
        <v>0</v>
      </c>
      <c r="Y407" s="315">
        <v>0</v>
      </c>
      <c r="Z407" s="315">
        <v>0</v>
      </c>
      <c r="AA407" s="315">
        <v>0</v>
      </c>
      <c r="AB407" s="5">
        <v>0</v>
      </c>
      <c r="AC407" s="5">
        <v>0</v>
      </c>
      <c r="AD407" s="5">
        <v>0</v>
      </c>
      <c r="AE407" s="5">
        <v>0</v>
      </c>
      <c r="AF407" s="5">
        <v>0</v>
      </c>
      <c r="AG407" s="5">
        <v>0</v>
      </c>
      <c r="AH407" s="350">
        <v>0</v>
      </c>
      <c r="AI407" s="350">
        <v>0</v>
      </c>
      <c r="AK407" s="199"/>
      <c r="AM407" s="11"/>
      <c r="AN407" s="15"/>
      <c r="AO407" s="11"/>
      <c r="AP407" s="11"/>
    </row>
    <row r="408" spans="3:42" outlineLevel="2" x14ac:dyDescent="0.2">
      <c r="C408" s="119">
        <v>3</v>
      </c>
      <c r="D408" s="119" t="s">
        <v>218</v>
      </c>
      <c r="F408" s="783" t="s">
        <v>57</v>
      </c>
      <c r="G408" s="83"/>
      <c r="H408" s="798" t="s">
        <v>580</v>
      </c>
      <c r="I408" s="240" t="s">
        <v>617</v>
      </c>
      <c r="J408" s="83"/>
      <c r="K408" s="736"/>
      <c r="L408" s="83"/>
      <c r="M408" s="83"/>
      <c r="N408" s="83"/>
      <c r="O408" s="83"/>
      <c r="P408" s="83"/>
      <c r="Q408" s="143" t="s">
        <v>110</v>
      </c>
      <c r="R408" s="304">
        <v>0</v>
      </c>
      <c r="S408" s="305">
        <v>0</v>
      </c>
      <c r="T408" s="305">
        <v>0</v>
      </c>
      <c r="U408" s="305">
        <v>0</v>
      </c>
      <c r="V408" s="305">
        <v>0</v>
      </c>
      <c r="W408" s="306">
        <v>0</v>
      </c>
      <c r="X408" s="305">
        <v>0</v>
      </c>
      <c r="Y408" s="305">
        <v>0</v>
      </c>
      <c r="Z408" s="305">
        <v>0</v>
      </c>
      <c r="AA408" s="305">
        <v>0</v>
      </c>
      <c r="AB408" s="307">
        <v>0</v>
      </c>
      <c r="AC408" s="307">
        <v>0</v>
      </c>
      <c r="AD408" s="307">
        <v>0</v>
      </c>
      <c r="AE408" s="307">
        <v>0</v>
      </c>
      <c r="AF408" s="307">
        <v>0</v>
      </c>
      <c r="AG408" s="307">
        <v>0</v>
      </c>
      <c r="AH408" s="362">
        <v>0</v>
      </c>
      <c r="AI408" s="362">
        <v>0</v>
      </c>
      <c r="AK408" s="199"/>
      <c r="AM408" s="11"/>
      <c r="AN408" s="15"/>
      <c r="AO408" s="11"/>
      <c r="AP408" s="11"/>
    </row>
    <row r="409" spans="3:42" outlineLevel="2" x14ac:dyDescent="0.2">
      <c r="C409" s="119">
        <v>3</v>
      </c>
      <c r="D409" s="119" t="s">
        <v>218</v>
      </c>
      <c r="F409" s="802" t="s">
        <v>626</v>
      </c>
      <c r="R409" s="800">
        <v>0</v>
      </c>
      <c r="S409" s="800">
        <v>0</v>
      </c>
      <c r="T409" s="800">
        <v>0</v>
      </c>
      <c r="U409" s="800">
        <v>0</v>
      </c>
      <c r="V409" s="800">
        <v>0</v>
      </c>
      <c r="W409" s="800">
        <v>0</v>
      </c>
      <c r="X409" s="800">
        <v>0</v>
      </c>
      <c r="Y409" s="800">
        <v>0</v>
      </c>
      <c r="Z409" s="800">
        <v>0</v>
      </c>
      <c r="AA409" s="800">
        <v>0</v>
      </c>
      <c r="AB409" s="800">
        <v>0</v>
      </c>
      <c r="AC409" s="800">
        <v>0</v>
      </c>
      <c r="AD409" s="800">
        <v>0</v>
      </c>
      <c r="AE409" s="800">
        <v>0</v>
      </c>
      <c r="AF409" s="800">
        <v>0</v>
      </c>
      <c r="AG409" s="800">
        <v>0</v>
      </c>
      <c r="AH409" s="800">
        <v>0</v>
      </c>
      <c r="AI409" s="800">
        <v>0</v>
      </c>
      <c r="AK409" s="199"/>
      <c r="AM409" s="11"/>
      <c r="AN409" s="15"/>
      <c r="AO409" s="11"/>
      <c r="AP409" s="11"/>
    </row>
    <row r="410" spans="3:42" outlineLevel="2" x14ac:dyDescent="0.2">
      <c r="C410" s="119">
        <v>3</v>
      </c>
      <c r="D410" s="119" t="s">
        <v>218</v>
      </c>
      <c r="R410" s="5"/>
      <c r="S410" s="5"/>
      <c r="T410" s="5"/>
      <c r="U410" s="5"/>
      <c r="V410" s="5"/>
      <c r="W410" s="5"/>
      <c r="X410" s="5"/>
      <c r="Y410" s="5"/>
      <c r="AK410" s="199"/>
      <c r="AM410" s="11"/>
      <c r="AN410" s="15"/>
      <c r="AO410" s="11"/>
      <c r="AP410" s="11"/>
    </row>
    <row r="411" spans="3:42" outlineLevel="2" x14ac:dyDescent="0.2">
      <c r="C411" s="119">
        <v>3</v>
      </c>
      <c r="D411" s="119" t="s">
        <v>218</v>
      </c>
      <c r="F411" s="789" t="s">
        <v>631</v>
      </c>
      <c r="G411" s="790"/>
      <c r="H411" s="803"/>
      <c r="I411" s="790"/>
      <c r="J411" s="790"/>
      <c r="K411" s="792"/>
      <c r="L411" s="789"/>
      <c r="M411" s="789"/>
      <c r="N411" s="789"/>
      <c r="O411" s="789"/>
      <c r="P411" s="789"/>
      <c r="Q411" s="792"/>
      <c r="R411" s="793"/>
      <c r="S411" s="793"/>
      <c r="T411" s="793"/>
      <c r="U411" s="793"/>
      <c r="V411" s="793"/>
      <c r="W411" s="793"/>
      <c r="X411" s="793"/>
      <c r="Y411" s="793"/>
      <c r="Z411" s="793"/>
      <c r="AA411" s="793"/>
      <c r="AB411" s="793"/>
      <c r="AC411" s="793"/>
      <c r="AD411" s="793"/>
      <c r="AE411" s="793"/>
      <c r="AF411" s="793"/>
      <c r="AG411" s="793"/>
      <c r="AH411" s="789"/>
      <c r="AI411" s="789"/>
      <c r="AK411" s="199"/>
      <c r="AM411" s="11"/>
      <c r="AN411" s="15"/>
      <c r="AO411" s="11"/>
      <c r="AP411" s="11"/>
    </row>
    <row r="412" spans="3:42" outlineLevel="2" x14ac:dyDescent="0.2">
      <c r="C412" s="119">
        <v>3</v>
      </c>
      <c r="D412" s="119" t="s">
        <v>218</v>
      </c>
      <c r="F412" t="s">
        <v>620</v>
      </c>
      <c r="AK412" s="199"/>
      <c r="AM412" s="11"/>
      <c r="AN412" s="15"/>
      <c r="AO412" s="11"/>
      <c r="AP412" s="11"/>
    </row>
    <row r="413" spans="3:42" outlineLevel="2" x14ac:dyDescent="0.2">
      <c r="C413" s="119">
        <v>3</v>
      </c>
      <c r="D413" s="119" t="s">
        <v>218</v>
      </c>
      <c r="F413" s="761" t="s">
        <v>48</v>
      </c>
      <c r="G413" s="75"/>
      <c r="H413" s="796" t="s">
        <v>632</v>
      </c>
      <c r="I413" s="801"/>
      <c r="J413" s="75"/>
      <c r="K413" s="741"/>
      <c r="L413" s="75"/>
      <c r="M413" s="75"/>
      <c r="N413" s="75"/>
      <c r="O413" s="75"/>
      <c r="P413" s="75"/>
      <c r="Q413" s="128" t="s">
        <v>536</v>
      </c>
      <c r="R413" s="804">
        <v>0</v>
      </c>
      <c r="S413" s="805">
        <v>0</v>
      </c>
      <c r="T413" s="805">
        <v>0</v>
      </c>
      <c r="U413" s="805">
        <v>0</v>
      </c>
      <c r="V413" s="805">
        <v>0</v>
      </c>
      <c r="W413" s="806">
        <v>0</v>
      </c>
      <c r="X413" s="805">
        <v>0</v>
      </c>
      <c r="Y413" s="805">
        <v>0</v>
      </c>
      <c r="Z413" s="805">
        <v>0</v>
      </c>
      <c r="AA413" s="805">
        <v>0</v>
      </c>
      <c r="AB413" s="805">
        <v>0</v>
      </c>
      <c r="AC413" s="805">
        <v>0</v>
      </c>
      <c r="AD413" s="805">
        <v>0</v>
      </c>
      <c r="AE413" s="805">
        <v>0</v>
      </c>
      <c r="AF413" s="805">
        <v>0</v>
      </c>
      <c r="AG413" s="805">
        <v>0</v>
      </c>
      <c r="AH413" s="808">
        <v>0</v>
      </c>
      <c r="AI413" s="808">
        <v>0</v>
      </c>
      <c r="AK413" s="199"/>
      <c r="AM413" s="11"/>
      <c r="AN413" s="15"/>
      <c r="AO413" s="11"/>
      <c r="AP413" s="11"/>
    </row>
    <row r="414" spans="3:42" outlineLevel="2" x14ac:dyDescent="0.2">
      <c r="C414" s="119">
        <v>3</v>
      </c>
      <c r="D414" s="119" t="s">
        <v>218</v>
      </c>
      <c r="F414" s="767" t="s">
        <v>55</v>
      </c>
      <c r="H414" s="797" t="s">
        <v>632</v>
      </c>
      <c r="K414" s="164"/>
      <c r="Q414" s="135" t="s">
        <v>536</v>
      </c>
      <c r="R414" s="809">
        <v>0</v>
      </c>
      <c r="S414" s="810">
        <v>0</v>
      </c>
      <c r="T414" s="810">
        <v>0</v>
      </c>
      <c r="U414" s="810">
        <v>0</v>
      </c>
      <c r="V414" s="810">
        <v>0</v>
      </c>
      <c r="W414" s="811">
        <v>0</v>
      </c>
      <c r="X414" s="810">
        <v>0</v>
      </c>
      <c r="Y414" s="810">
        <v>0</v>
      </c>
      <c r="Z414" s="810">
        <v>0</v>
      </c>
      <c r="AA414" s="810">
        <v>0</v>
      </c>
      <c r="AB414" s="810">
        <v>0</v>
      </c>
      <c r="AC414" s="810">
        <v>0</v>
      </c>
      <c r="AD414" s="810">
        <v>0</v>
      </c>
      <c r="AE414" s="810">
        <v>0</v>
      </c>
      <c r="AF414" s="810">
        <v>0</v>
      </c>
      <c r="AG414" s="810">
        <v>0</v>
      </c>
      <c r="AH414" s="812">
        <v>0</v>
      </c>
      <c r="AI414" s="812">
        <v>0</v>
      </c>
      <c r="AK414" s="199"/>
      <c r="AM414" s="11"/>
      <c r="AN414" s="15"/>
      <c r="AO414" s="11"/>
      <c r="AP414" s="11"/>
    </row>
    <row r="415" spans="3:42" outlineLevel="2" x14ac:dyDescent="0.2">
      <c r="C415" s="119">
        <v>3</v>
      </c>
      <c r="D415" s="119" t="s">
        <v>218</v>
      </c>
      <c r="F415" s="783" t="s">
        <v>57</v>
      </c>
      <c r="G415" s="83"/>
      <c r="H415" s="798" t="s">
        <v>632</v>
      </c>
      <c r="I415" s="799"/>
      <c r="J415" s="83"/>
      <c r="K415" s="736"/>
      <c r="L415" s="83"/>
      <c r="M415" s="83"/>
      <c r="N415" s="83"/>
      <c r="O415" s="83"/>
      <c r="P415" s="83"/>
      <c r="Q415" s="143" t="s">
        <v>536</v>
      </c>
      <c r="R415" s="813">
        <v>0</v>
      </c>
      <c r="S415" s="814">
        <v>0</v>
      </c>
      <c r="T415" s="814">
        <v>0</v>
      </c>
      <c r="U415" s="814">
        <v>0</v>
      </c>
      <c r="V415" s="814">
        <v>0</v>
      </c>
      <c r="W415" s="815">
        <v>0</v>
      </c>
      <c r="X415" s="814">
        <v>0</v>
      </c>
      <c r="Y415" s="814">
        <v>0</v>
      </c>
      <c r="Z415" s="814">
        <v>0</v>
      </c>
      <c r="AA415" s="814">
        <v>0</v>
      </c>
      <c r="AB415" s="814">
        <v>0</v>
      </c>
      <c r="AC415" s="814">
        <v>0</v>
      </c>
      <c r="AD415" s="814">
        <v>0</v>
      </c>
      <c r="AE415" s="814">
        <v>0</v>
      </c>
      <c r="AF415" s="814">
        <v>0</v>
      </c>
      <c r="AG415" s="814">
        <v>0</v>
      </c>
      <c r="AH415" s="816">
        <v>0</v>
      </c>
      <c r="AI415" s="816">
        <v>0</v>
      </c>
      <c r="AK415" s="199"/>
      <c r="AM415" s="11"/>
      <c r="AN415" s="15"/>
      <c r="AO415" s="11"/>
      <c r="AP415" s="11"/>
    </row>
    <row r="416" spans="3:42" outlineLevel="2" x14ac:dyDescent="0.2">
      <c r="C416" s="119">
        <v>3</v>
      </c>
      <c r="D416" s="119" t="s">
        <v>218</v>
      </c>
      <c r="F416" s="12"/>
      <c r="H416" s="817"/>
      <c r="K416" s="16"/>
      <c r="Q416" s="16"/>
      <c r="R416" s="818"/>
      <c r="S416" s="818"/>
      <c r="T416" s="818"/>
      <c r="U416" s="818"/>
      <c r="V416" s="818"/>
      <c r="W416" s="818"/>
      <c r="X416" s="818"/>
      <c r="Y416" s="818"/>
      <c r="Z416" s="818"/>
      <c r="AA416" s="818"/>
      <c r="AB416" s="818"/>
      <c r="AC416" s="818"/>
      <c r="AD416" s="818"/>
      <c r="AE416" s="818"/>
      <c r="AF416" s="818"/>
      <c r="AG416" s="818"/>
      <c r="AH416" s="818"/>
      <c r="AI416" s="818"/>
      <c r="AK416" s="199"/>
      <c r="AM416" s="11"/>
      <c r="AN416" s="15"/>
      <c r="AO416" s="11"/>
      <c r="AP416" s="11"/>
    </row>
    <row r="417" spans="3:42" outlineLevel="2" x14ac:dyDescent="0.2">
      <c r="C417" s="119">
        <v>3</v>
      </c>
      <c r="D417" s="119" t="s">
        <v>218</v>
      </c>
      <c r="F417" s="121" t="s">
        <v>633</v>
      </c>
      <c r="G417" s="756"/>
      <c r="H417" s="757"/>
      <c r="I417" s="788"/>
      <c r="J417" s="756"/>
      <c r="K417" s="758"/>
      <c r="L417" s="759"/>
      <c r="M417" s="759"/>
      <c r="N417" s="759"/>
      <c r="O417" s="759"/>
      <c r="P417" s="759"/>
      <c r="Q417" s="758"/>
      <c r="R417" s="760"/>
      <c r="S417" s="760"/>
      <c r="T417" s="760"/>
      <c r="U417" s="760"/>
      <c r="V417" s="760"/>
      <c r="W417" s="760"/>
      <c r="X417" s="760"/>
      <c r="Y417" s="760"/>
      <c r="Z417" s="760"/>
      <c r="AA417" s="760"/>
      <c r="AB417" s="760"/>
      <c r="AC417" s="760"/>
      <c r="AD417" s="760"/>
      <c r="AE417" s="760"/>
      <c r="AF417" s="760"/>
      <c r="AG417" s="760"/>
      <c r="AH417" s="759"/>
      <c r="AI417" s="759"/>
      <c r="AK417" s="199"/>
      <c r="AM417" s="11"/>
      <c r="AN417" s="15"/>
      <c r="AO417" s="11"/>
      <c r="AP417" s="11"/>
    </row>
    <row r="418" spans="3:42" outlineLevel="2" x14ac:dyDescent="0.2">
      <c r="C418" s="119">
        <v>3</v>
      </c>
      <c r="D418" s="119" t="s">
        <v>218</v>
      </c>
      <c r="F418" s="789" t="s">
        <v>634</v>
      </c>
      <c r="G418" s="790"/>
      <c r="H418" s="803"/>
      <c r="I418" s="791"/>
      <c r="J418" s="790"/>
      <c r="K418" s="792"/>
      <c r="L418" s="789"/>
      <c r="M418" s="789"/>
      <c r="N418" s="789"/>
      <c r="O418" s="789"/>
      <c r="P418" s="789"/>
      <c r="Q418" s="792"/>
      <c r="R418" s="793"/>
      <c r="S418" s="793"/>
      <c r="T418" s="793"/>
      <c r="U418" s="793"/>
      <c r="V418" s="793"/>
      <c r="W418" s="793"/>
      <c r="X418" s="793"/>
      <c r="Y418" s="793"/>
      <c r="Z418" s="793"/>
      <c r="AA418" s="793"/>
      <c r="AB418" s="793"/>
      <c r="AC418" s="793"/>
      <c r="AD418" s="793"/>
      <c r="AE418" s="793"/>
      <c r="AF418" s="793"/>
      <c r="AG418" s="793"/>
      <c r="AH418" s="789"/>
      <c r="AI418" s="789"/>
      <c r="AK418" s="199"/>
      <c r="AM418" s="11"/>
      <c r="AN418" s="15"/>
      <c r="AO418" s="11"/>
      <c r="AP418" s="11"/>
    </row>
    <row r="419" spans="3:42" outlineLevel="2" x14ac:dyDescent="0.2">
      <c r="C419" s="119">
        <v>3</v>
      </c>
      <c r="D419" s="119" t="s">
        <v>218</v>
      </c>
      <c r="F419" s="794" t="s">
        <v>610</v>
      </c>
      <c r="H419" s="795"/>
      <c r="AK419" s="199"/>
      <c r="AM419" s="11"/>
      <c r="AN419" s="15"/>
      <c r="AO419" s="11"/>
      <c r="AP419" s="11"/>
    </row>
    <row r="420" spans="3:42" outlineLevel="2" x14ac:dyDescent="0.2">
      <c r="C420" s="119">
        <v>3</v>
      </c>
      <c r="D420" s="119" t="s">
        <v>218</v>
      </c>
      <c r="F420" s="761" t="s">
        <v>62</v>
      </c>
      <c r="G420" s="75"/>
      <c r="H420" s="796" t="s">
        <v>12</v>
      </c>
      <c r="I420" s="796" t="s">
        <v>611</v>
      </c>
      <c r="J420" s="75"/>
      <c r="K420" s="741"/>
      <c r="L420" s="75"/>
      <c r="M420" s="75"/>
      <c r="N420" s="75"/>
      <c r="O420" s="75"/>
      <c r="P420" s="75"/>
      <c r="Q420" s="128" t="s">
        <v>110</v>
      </c>
      <c r="R420" s="299">
        <v>0</v>
      </c>
      <c r="S420" s="300">
        <v>0</v>
      </c>
      <c r="T420" s="300">
        <v>0</v>
      </c>
      <c r="U420" s="300">
        <v>0</v>
      </c>
      <c r="V420" s="300">
        <v>0</v>
      </c>
      <c r="W420" s="301">
        <v>48.660196310423878</v>
      </c>
      <c r="X420" s="300">
        <v>0</v>
      </c>
      <c r="Y420" s="819">
        <v>0</v>
      </c>
      <c r="Z420" s="300">
        <v>0</v>
      </c>
      <c r="AA420" s="300">
        <v>0</v>
      </c>
      <c r="AB420" s="302">
        <v>0</v>
      </c>
      <c r="AC420" s="302">
        <v>190.62969071151227</v>
      </c>
      <c r="AD420" s="302">
        <v>220.28590104704952</v>
      </c>
      <c r="AE420" s="302">
        <v>218.07626981100614</v>
      </c>
      <c r="AF420" s="302">
        <v>216.47180844335236</v>
      </c>
      <c r="AG420" s="302">
        <v>214.21149264547975</v>
      </c>
      <c r="AH420" s="348">
        <v>211.93277170160084</v>
      </c>
      <c r="AI420" s="348">
        <v>209.78003117253593</v>
      </c>
      <c r="AK420" s="199"/>
      <c r="AM420" s="11"/>
      <c r="AN420" s="15"/>
      <c r="AO420" s="11"/>
      <c r="AP420" s="11"/>
    </row>
    <row r="421" spans="3:42" outlineLevel="2" x14ac:dyDescent="0.2">
      <c r="C421" s="119">
        <v>3</v>
      </c>
      <c r="D421" s="119" t="s">
        <v>218</v>
      </c>
      <c r="F421" s="767" t="s">
        <v>188</v>
      </c>
      <c r="H421" s="797" t="s">
        <v>12</v>
      </c>
      <c r="I421" s="797" t="s">
        <v>612</v>
      </c>
      <c r="K421" s="164"/>
      <c r="Q421" s="135" t="s">
        <v>110</v>
      </c>
      <c r="R421" s="314">
        <v>0</v>
      </c>
      <c r="S421" s="315">
        <v>0</v>
      </c>
      <c r="T421" s="315">
        <v>0</v>
      </c>
      <c r="U421" s="315">
        <v>0</v>
      </c>
      <c r="V421" s="315">
        <v>0</v>
      </c>
      <c r="W421" s="316">
        <v>0</v>
      </c>
      <c r="X421" s="315">
        <v>0</v>
      </c>
      <c r="Y421" s="315">
        <v>0</v>
      </c>
      <c r="Z421" s="315">
        <v>0</v>
      </c>
      <c r="AA421" s="315">
        <v>0</v>
      </c>
      <c r="AB421" s="5">
        <v>0</v>
      </c>
      <c r="AC421" s="5">
        <v>0</v>
      </c>
      <c r="AD421" s="5">
        <v>0</v>
      </c>
      <c r="AE421" s="5">
        <v>0</v>
      </c>
      <c r="AF421" s="5">
        <v>0</v>
      </c>
      <c r="AG421" s="5">
        <v>0</v>
      </c>
      <c r="AH421" s="350">
        <v>0</v>
      </c>
      <c r="AI421" s="350">
        <v>0</v>
      </c>
      <c r="AK421" s="199"/>
      <c r="AM421" s="11"/>
      <c r="AN421" s="15"/>
      <c r="AO421" s="11"/>
      <c r="AP421" s="11"/>
    </row>
    <row r="422" spans="3:42" outlineLevel="2" x14ac:dyDescent="0.2">
      <c r="C422" s="119">
        <v>3</v>
      </c>
      <c r="D422" s="119" t="s">
        <v>218</v>
      </c>
      <c r="F422" s="767" t="s">
        <v>613</v>
      </c>
      <c r="H422" s="797" t="s">
        <v>12</v>
      </c>
      <c r="I422" s="234" t="s">
        <v>614</v>
      </c>
      <c r="K422" s="164"/>
      <c r="Q422" s="135" t="s">
        <v>110</v>
      </c>
      <c r="R422" s="314">
        <v>0</v>
      </c>
      <c r="S422" s="315">
        <v>0</v>
      </c>
      <c r="T422" s="315">
        <v>0</v>
      </c>
      <c r="U422" s="315">
        <v>0</v>
      </c>
      <c r="V422" s="315">
        <v>0</v>
      </c>
      <c r="W422" s="316">
        <v>0</v>
      </c>
      <c r="X422" s="315">
        <v>0</v>
      </c>
      <c r="Y422" s="315">
        <v>0</v>
      </c>
      <c r="Z422" s="315">
        <v>0</v>
      </c>
      <c r="AA422" s="315">
        <v>0</v>
      </c>
      <c r="AB422" s="5">
        <v>0</v>
      </c>
      <c r="AC422" s="5">
        <v>0</v>
      </c>
      <c r="AD422" s="5">
        <v>0</v>
      </c>
      <c r="AE422" s="5">
        <v>0</v>
      </c>
      <c r="AF422" s="5">
        <v>0</v>
      </c>
      <c r="AG422" s="5">
        <v>0</v>
      </c>
      <c r="AH422" s="350">
        <v>0</v>
      </c>
      <c r="AI422" s="350">
        <v>0</v>
      </c>
      <c r="AK422" s="199"/>
      <c r="AM422" s="11"/>
      <c r="AN422" s="15"/>
      <c r="AO422" s="11"/>
      <c r="AP422" s="11"/>
    </row>
    <row r="423" spans="3:42" outlineLevel="2" x14ac:dyDescent="0.2">
      <c r="C423" s="119">
        <v>3</v>
      </c>
      <c r="D423" s="119" t="s">
        <v>218</v>
      </c>
      <c r="F423" s="783" t="s">
        <v>57</v>
      </c>
      <c r="G423" s="83"/>
      <c r="H423" s="798" t="s">
        <v>12</v>
      </c>
      <c r="I423" s="799"/>
      <c r="J423" s="83"/>
      <c r="K423" s="736"/>
      <c r="L423" s="83"/>
      <c r="M423" s="83"/>
      <c r="N423" s="83"/>
      <c r="O423" s="83"/>
      <c r="P423" s="83"/>
      <c r="Q423" s="143" t="s">
        <v>110</v>
      </c>
      <c r="R423" s="304">
        <v>0</v>
      </c>
      <c r="S423" s="305">
        <v>0</v>
      </c>
      <c r="T423" s="305">
        <v>0</v>
      </c>
      <c r="U423" s="305">
        <v>0</v>
      </c>
      <c r="V423" s="305">
        <v>0</v>
      </c>
      <c r="W423" s="306">
        <v>0</v>
      </c>
      <c r="X423" s="305">
        <v>0</v>
      </c>
      <c r="Y423" s="305">
        <v>0</v>
      </c>
      <c r="Z423" s="305">
        <v>0</v>
      </c>
      <c r="AA423" s="305">
        <v>0</v>
      </c>
      <c r="AB423" s="307">
        <v>0</v>
      </c>
      <c r="AC423" s="307">
        <v>0</v>
      </c>
      <c r="AD423" s="307">
        <v>0</v>
      </c>
      <c r="AE423" s="307">
        <v>0</v>
      </c>
      <c r="AF423" s="307">
        <v>0</v>
      </c>
      <c r="AG423" s="307">
        <v>0</v>
      </c>
      <c r="AH423" s="362">
        <v>0</v>
      </c>
      <c r="AI423" s="362">
        <v>0</v>
      </c>
      <c r="AK423" s="199"/>
      <c r="AM423" s="11"/>
      <c r="AN423" s="15"/>
      <c r="AO423" s="11"/>
      <c r="AP423" s="11"/>
    </row>
    <row r="424" spans="3:42" outlineLevel="2" x14ac:dyDescent="0.2">
      <c r="C424" s="119">
        <v>3</v>
      </c>
      <c r="D424" s="119" t="s">
        <v>218</v>
      </c>
      <c r="F424" s="12"/>
      <c r="H424" s="234"/>
      <c r="K424" s="164"/>
      <c r="Q424" s="16"/>
      <c r="R424" s="800">
        <v>0</v>
      </c>
      <c r="S424" s="800">
        <v>0</v>
      </c>
      <c r="T424" s="800">
        <v>0</v>
      </c>
      <c r="U424" s="800">
        <v>0</v>
      </c>
      <c r="V424" s="800">
        <v>0</v>
      </c>
      <c r="W424" s="800">
        <v>48.660196310423878</v>
      </c>
      <c r="X424" s="800">
        <v>0</v>
      </c>
      <c r="Y424" s="800">
        <v>0</v>
      </c>
      <c r="Z424" s="800">
        <v>0</v>
      </c>
      <c r="AA424" s="800">
        <v>0</v>
      </c>
      <c r="AB424" s="800">
        <v>0</v>
      </c>
      <c r="AC424" s="800">
        <v>190.62969071151227</v>
      </c>
      <c r="AD424" s="800">
        <v>220.28590104704952</v>
      </c>
      <c r="AE424" s="800">
        <v>218.07626981100614</v>
      </c>
      <c r="AF424" s="800">
        <v>216.47180844335236</v>
      </c>
      <c r="AG424" s="800">
        <v>214.21149264547975</v>
      </c>
      <c r="AH424" s="800">
        <v>211.93277170160084</v>
      </c>
      <c r="AI424" s="800">
        <v>209.78003117253593</v>
      </c>
      <c r="AK424" s="199"/>
      <c r="AM424" s="11"/>
      <c r="AN424" s="15"/>
      <c r="AO424" s="11"/>
      <c r="AP424" s="11"/>
    </row>
    <row r="425" spans="3:42" outlineLevel="2" x14ac:dyDescent="0.2">
      <c r="C425" s="119">
        <v>3</v>
      </c>
      <c r="D425" s="119" t="s">
        <v>218</v>
      </c>
      <c r="F425" s="794" t="s">
        <v>615</v>
      </c>
      <c r="AK425" s="199"/>
      <c r="AM425" s="11"/>
      <c r="AN425" s="15"/>
      <c r="AO425" s="11"/>
      <c r="AP425" s="11"/>
    </row>
    <row r="426" spans="3:42" outlineLevel="2" x14ac:dyDescent="0.2">
      <c r="C426" s="119">
        <v>3</v>
      </c>
      <c r="D426" s="119" t="s">
        <v>218</v>
      </c>
      <c r="F426" s="761" t="s">
        <v>48</v>
      </c>
      <c r="G426" s="75"/>
      <c r="H426" s="796" t="s">
        <v>12</v>
      </c>
      <c r="I426" s="801"/>
      <c r="J426" s="75"/>
      <c r="K426" s="741"/>
      <c r="L426" s="75"/>
      <c r="M426" s="75"/>
      <c r="N426" s="75"/>
      <c r="O426" s="75"/>
      <c r="P426" s="75"/>
      <c r="Q426" s="128" t="s">
        <v>110</v>
      </c>
      <c r="R426" s="299">
        <v>0</v>
      </c>
      <c r="S426" s="300">
        <v>0</v>
      </c>
      <c r="T426" s="300">
        <v>0</v>
      </c>
      <c r="U426" s="300">
        <v>0</v>
      </c>
      <c r="V426" s="300">
        <v>0</v>
      </c>
      <c r="W426" s="301">
        <v>46.713788458006924</v>
      </c>
      <c r="X426" s="300">
        <v>0</v>
      </c>
      <c r="Y426" s="300">
        <v>0</v>
      </c>
      <c r="Z426" s="300">
        <v>0</v>
      </c>
      <c r="AA426" s="300">
        <v>0</v>
      </c>
      <c r="AB426" s="302">
        <v>0</v>
      </c>
      <c r="AC426" s="302">
        <v>183.00450308305176</v>
      </c>
      <c r="AD426" s="302">
        <v>211.47446500516753</v>
      </c>
      <c r="AE426" s="302">
        <v>209.35321901856588</v>
      </c>
      <c r="AF426" s="302">
        <v>207.81293610561826</v>
      </c>
      <c r="AG426" s="302">
        <v>205.64303293966054</v>
      </c>
      <c r="AH426" s="348">
        <v>203.45546083353679</v>
      </c>
      <c r="AI426" s="348">
        <v>201.3888299256345</v>
      </c>
      <c r="AK426" s="199"/>
      <c r="AM426" s="11"/>
      <c r="AN426" s="15"/>
      <c r="AO426" s="11"/>
      <c r="AP426" s="11"/>
    </row>
    <row r="427" spans="3:42" outlineLevel="2" x14ac:dyDescent="0.2">
      <c r="C427" s="119">
        <v>3</v>
      </c>
      <c r="D427" s="119" t="s">
        <v>218</v>
      </c>
      <c r="F427" s="767" t="s">
        <v>55</v>
      </c>
      <c r="H427" s="797" t="s">
        <v>12</v>
      </c>
      <c r="K427" s="164"/>
      <c r="Q427" s="135" t="s">
        <v>110</v>
      </c>
      <c r="R427" s="314">
        <v>0</v>
      </c>
      <c r="S427" s="315">
        <v>0</v>
      </c>
      <c r="T427" s="315">
        <v>0</v>
      </c>
      <c r="U427" s="315">
        <v>0</v>
      </c>
      <c r="V427" s="315">
        <v>0</v>
      </c>
      <c r="W427" s="316">
        <v>1.9464078524169568</v>
      </c>
      <c r="X427" s="315">
        <v>0</v>
      </c>
      <c r="Y427" s="315">
        <v>0</v>
      </c>
      <c r="Z427" s="315">
        <v>0</v>
      </c>
      <c r="AA427" s="315">
        <v>0</v>
      </c>
      <c r="AB427" s="5">
        <v>0</v>
      </c>
      <c r="AC427" s="5">
        <v>7.6251876284604974</v>
      </c>
      <c r="AD427" s="5">
        <v>8.8114360418819881</v>
      </c>
      <c r="AE427" s="5">
        <v>8.7230507924402527</v>
      </c>
      <c r="AF427" s="5">
        <v>8.6588723377341026</v>
      </c>
      <c r="AG427" s="5">
        <v>8.5684597058191976</v>
      </c>
      <c r="AH427" s="350">
        <v>8.4773108680640412</v>
      </c>
      <c r="AI427" s="350">
        <v>8.3912012469014439</v>
      </c>
      <c r="AK427" s="199"/>
      <c r="AM427" s="11"/>
      <c r="AN427" s="15"/>
      <c r="AO427" s="11"/>
      <c r="AP427" s="11"/>
    </row>
    <row r="428" spans="3:42" outlineLevel="2" x14ac:dyDescent="0.2">
      <c r="C428" s="119">
        <v>3</v>
      </c>
      <c r="D428" s="119" t="s">
        <v>218</v>
      </c>
      <c r="F428" s="783" t="s">
        <v>57</v>
      </c>
      <c r="G428" s="83"/>
      <c r="H428" s="798" t="s">
        <v>12</v>
      </c>
      <c r="I428" s="799"/>
      <c r="J428" s="83"/>
      <c r="K428" s="736"/>
      <c r="L428" s="83"/>
      <c r="M428" s="83"/>
      <c r="N428" s="83"/>
      <c r="O428" s="83"/>
      <c r="P428" s="83"/>
      <c r="Q428" s="143" t="s">
        <v>110</v>
      </c>
      <c r="R428" s="304">
        <v>0</v>
      </c>
      <c r="S428" s="305">
        <v>0</v>
      </c>
      <c r="T428" s="305">
        <v>0</v>
      </c>
      <c r="U428" s="305">
        <v>0</v>
      </c>
      <c r="V428" s="305">
        <v>0</v>
      </c>
      <c r="W428" s="306">
        <v>0</v>
      </c>
      <c r="X428" s="305">
        <v>0</v>
      </c>
      <c r="Y428" s="305">
        <v>0</v>
      </c>
      <c r="Z428" s="305">
        <v>0</v>
      </c>
      <c r="AA428" s="305">
        <v>0</v>
      </c>
      <c r="AB428" s="307">
        <v>0</v>
      </c>
      <c r="AC428" s="307">
        <v>0</v>
      </c>
      <c r="AD428" s="307">
        <v>0</v>
      </c>
      <c r="AE428" s="307">
        <v>0</v>
      </c>
      <c r="AF428" s="307">
        <v>0</v>
      </c>
      <c r="AG428" s="307">
        <v>0</v>
      </c>
      <c r="AH428" s="362">
        <v>0</v>
      </c>
      <c r="AI428" s="362">
        <v>0</v>
      </c>
      <c r="AK428" s="199"/>
      <c r="AM428" s="11"/>
      <c r="AN428" s="15"/>
      <c r="AO428" s="11"/>
      <c r="AP428" s="11"/>
    </row>
    <row r="429" spans="3:42" outlineLevel="2" x14ac:dyDescent="0.2">
      <c r="C429" s="119">
        <v>3</v>
      </c>
      <c r="D429" s="119" t="s">
        <v>218</v>
      </c>
      <c r="F429" s="12"/>
      <c r="H429" s="164"/>
      <c r="K429" s="164"/>
      <c r="Q429" s="16"/>
      <c r="R429" s="800">
        <v>0</v>
      </c>
      <c r="S429" s="800">
        <v>0</v>
      </c>
      <c r="T429" s="800">
        <v>0</v>
      </c>
      <c r="U429" s="800">
        <v>0</v>
      </c>
      <c r="V429" s="800">
        <v>0</v>
      </c>
      <c r="W429" s="800">
        <v>48.660196310423878</v>
      </c>
      <c r="X429" s="800">
        <v>0</v>
      </c>
      <c r="Y429" s="800">
        <v>0</v>
      </c>
      <c r="Z429" s="800">
        <v>0</v>
      </c>
      <c r="AA429" s="800">
        <v>0</v>
      </c>
      <c r="AB429" s="800">
        <v>0</v>
      </c>
      <c r="AC429" s="800">
        <v>190.62969071151227</v>
      </c>
      <c r="AD429" s="800">
        <v>220.28590104704952</v>
      </c>
      <c r="AE429" s="800">
        <v>218.07626981100614</v>
      </c>
      <c r="AF429" s="800">
        <v>216.47180844335236</v>
      </c>
      <c r="AG429" s="800">
        <v>214.21149264547975</v>
      </c>
      <c r="AH429" s="800">
        <v>211.93277170160084</v>
      </c>
      <c r="AI429" s="800">
        <v>209.78003117253593</v>
      </c>
      <c r="AK429" s="199"/>
      <c r="AM429" s="11"/>
      <c r="AN429" s="15"/>
      <c r="AO429" s="11"/>
      <c r="AP429" s="11"/>
    </row>
    <row r="430" spans="3:42" outlineLevel="2" x14ac:dyDescent="0.2">
      <c r="C430" s="119">
        <v>3</v>
      </c>
      <c r="D430" s="119" t="s">
        <v>218</v>
      </c>
      <c r="F430" s="794" t="s">
        <v>69</v>
      </c>
      <c r="AK430" s="199"/>
      <c r="AM430" s="11"/>
      <c r="AN430" s="15"/>
      <c r="AO430" s="11"/>
      <c r="AP430" s="11"/>
    </row>
    <row r="431" spans="3:42" outlineLevel="2" x14ac:dyDescent="0.2">
      <c r="C431" s="119">
        <v>3</v>
      </c>
      <c r="D431" s="119" t="s">
        <v>218</v>
      </c>
      <c r="F431" s="761" t="s">
        <v>9</v>
      </c>
      <c r="G431" s="75"/>
      <c r="H431" s="796" t="s">
        <v>12</v>
      </c>
      <c r="I431" s="801"/>
      <c r="J431" s="75"/>
      <c r="K431" s="741"/>
      <c r="L431" s="75"/>
      <c r="M431" s="75"/>
      <c r="N431" s="75"/>
      <c r="O431" s="75"/>
      <c r="P431" s="75"/>
      <c r="Q431" s="128" t="s">
        <v>110</v>
      </c>
      <c r="R431" s="299">
        <v>0</v>
      </c>
      <c r="S431" s="300">
        <v>0</v>
      </c>
      <c r="T431" s="300">
        <v>0</v>
      </c>
      <c r="U431" s="300">
        <v>0</v>
      </c>
      <c r="V431" s="300">
        <v>0</v>
      </c>
      <c r="W431" s="301">
        <v>-2.2310504045440163</v>
      </c>
      <c r="X431" s="300">
        <v>0</v>
      </c>
      <c r="Y431" s="300">
        <v>0</v>
      </c>
      <c r="Z431" s="300">
        <v>0</v>
      </c>
      <c r="AA431" s="300">
        <v>0</v>
      </c>
      <c r="AB431" s="302">
        <v>0</v>
      </c>
      <c r="AC431" s="302">
        <v>-8.7402945493031723</v>
      </c>
      <c r="AD431" s="302">
        <v>-10.100019850127106</v>
      </c>
      <c r="AE431" s="302">
        <v>-9.9987091478106098</v>
      </c>
      <c r="AF431" s="302">
        <v>-9.9251452402475735</v>
      </c>
      <c r="AG431" s="302">
        <v>-9.8215106711827413</v>
      </c>
      <c r="AH431" s="348">
        <v>-9.7170322335855843</v>
      </c>
      <c r="AI431" s="348">
        <v>-9.618329947273196</v>
      </c>
      <c r="AK431" s="199"/>
      <c r="AM431" s="11"/>
      <c r="AN431" s="15"/>
      <c r="AO431" s="11"/>
      <c r="AP431" s="11"/>
    </row>
    <row r="432" spans="3:42" outlineLevel="2" x14ac:dyDescent="0.2">
      <c r="C432" s="119">
        <v>3</v>
      </c>
      <c r="D432" s="119" t="s">
        <v>218</v>
      </c>
      <c r="F432" s="767" t="s">
        <v>14</v>
      </c>
      <c r="H432" s="797" t="s">
        <v>12</v>
      </c>
      <c r="K432" s="164"/>
      <c r="Q432" s="135" t="s">
        <v>110</v>
      </c>
      <c r="R432" s="314">
        <v>0</v>
      </c>
      <c r="S432" s="315">
        <v>0</v>
      </c>
      <c r="T432" s="315">
        <v>0</v>
      </c>
      <c r="U432" s="315">
        <v>0</v>
      </c>
      <c r="V432" s="315">
        <v>0</v>
      </c>
      <c r="W432" s="316">
        <v>0</v>
      </c>
      <c r="X432" s="315">
        <v>0</v>
      </c>
      <c r="Y432" s="315">
        <v>0</v>
      </c>
      <c r="Z432" s="315">
        <v>0</v>
      </c>
      <c r="AA432" s="315">
        <v>0</v>
      </c>
      <c r="AB432" s="5">
        <v>0</v>
      </c>
      <c r="AC432" s="5">
        <v>0</v>
      </c>
      <c r="AD432" s="5">
        <v>0</v>
      </c>
      <c r="AE432" s="5">
        <v>0</v>
      </c>
      <c r="AF432" s="5">
        <v>0</v>
      </c>
      <c r="AG432" s="5">
        <v>0</v>
      </c>
      <c r="AH432" s="350">
        <v>0</v>
      </c>
      <c r="AI432" s="350">
        <v>0</v>
      </c>
      <c r="AK432" s="199"/>
      <c r="AM432" s="11"/>
      <c r="AN432" s="15"/>
      <c r="AO432" s="11"/>
      <c r="AP432" s="11"/>
    </row>
    <row r="433" spans="3:42" outlineLevel="2" x14ac:dyDescent="0.2">
      <c r="C433" s="119">
        <v>3</v>
      </c>
      <c r="D433" s="119" t="s">
        <v>218</v>
      </c>
      <c r="F433" s="783" t="s">
        <v>16</v>
      </c>
      <c r="G433" s="83"/>
      <c r="H433" s="798" t="s">
        <v>12</v>
      </c>
      <c r="I433" s="799"/>
      <c r="J433" s="83"/>
      <c r="K433" s="736"/>
      <c r="L433" s="83"/>
      <c r="M433" s="83"/>
      <c r="N433" s="83"/>
      <c r="O433" s="83"/>
      <c r="P433" s="83"/>
      <c r="Q433" s="143" t="s">
        <v>110</v>
      </c>
      <c r="R433" s="304">
        <v>0</v>
      </c>
      <c r="S433" s="305">
        <v>0</v>
      </c>
      <c r="T433" s="305">
        <v>0</v>
      </c>
      <c r="U433" s="305">
        <v>0</v>
      </c>
      <c r="V433" s="305">
        <v>0</v>
      </c>
      <c r="W433" s="306">
        <v>0</v>
      </c>
      <c r="X433" s="305">
        <v>0</v>
      </c>
      <c r="Y433" s="305">
        <v>0</v>
      </c>
      <c r="Z433" s="305">
        <v>0</v>
      </c>
      <c r="AA433" s="305">
        <v>0</v>
      </c>
      <c r="AB433" s="307">
        <v>0</v>
      </c>
      <c r="AC433" s="307">
        <v>0</v>
      </c>
      <c r="AD433" s="307">
        <v>0</v>
      </c>
      <c r="AE433" s="307">
        <v>0</v>
      </c>
      <c r="AF433" s="307">
        <v>0</v>
      </c>
      <c r="AG433" s="307">
        <v>0</v>
      </c>
      <c r="AH433" s="362">
        <v>0</v>
      </c>
      <c r="AI433" s="362">
        <v>0</v>
      </c>
      <c r="AK433" s="199"/>
      <c r="AM433" s="11"/>
      <c r="AN433" s="15"/>
      <c r="AO433" s="11"/>
      <c r="AP433" s="11"/>
    </row>
    <row r="434" spans="3:42" outlineLevel="2" x14ac:dyDescent="0.2">
      <c r="C434" s="119">
        <v>3</v>
      </c>
      <c r="D434" s="119" t="s">
        <v>218</v>
      </c>
      <c r="F434" s="12"/>
      <c r="H434" s="797"/>
      <c r="K434" s="164"/>
      <c r="Q434" s="16"/>
      <c r="R434" s="800">
        <v>0</v>
      </c>
      <c r="S434" s="800">
        <v>0</v>
      </c>
      <c r="T434" s="800">
        <v>0</v>
      </c>
      <c r="U434" s="800">
        <v>0</v>
      </c>
      <c r="V434" s="800">
        <v>0</v>
      </c>
      <c r="W434" s="800">
        <v>-2.2310504045440163</v>
      </c>
      <c r="X434" s="800">
        <v>0</v>
      </c>
      <c r="Y434" s="800">
        <v>0</v>
      </c>
      <c r="Z434" s="800">
        <v>0</v>
      </c>
      <c r="AA434" s="800">
        <v>0</v>
      </c>
      <c r="AB434" s="800">
        <v>0</v>
      </c>
      <c r="AC434" s="800">
        <v>-8.7402945493031723</v>
      </c>
      <c r="AD434" s="800">
        <v>-10.100019850127106</v>
      </c>
      <c r="AE434" s="800">
        <v>-9.9987091478106098</v>
      </c>
      <c r="AF434" s="800">
        <v>-9.9251452402475735</v>
      </c>
      <c r="AG434" s="800">
        <v>-9.8215106711827413</v>
      </c>
      <c r="AH434" s="800">
        <v>-9.7170322335855843</v>
      </c>
      <c r="AI434" s="800">
        <v>-9.618329947273196</v>
      </c>
      <c r="AK434" s="199"/>
      <c r="AM434" s="11"/>
      <c r="AN434" s="15"/>
      <c r="AO434" s="11"/>
      <c r="AP434" s="11"/>
    </row>
    <row r="435" spans="3:42" outlineLevel="2" x14ac:dyDescent="0.2">
      <c r="C435" s="119">
        <v>3</v>
      </c>
      <c r="D435" s="119" t="s">
        <v>218</v>
      </c>
      <c r="F435" s="794" t="s">
        <v>616</v>
      </c>
      <c r="AK435" s="199"/>
      <c r="AM435" s="11"/>
      <c r="AN435" s="15"/>
      <c r="AO435" s="11"/>
      <c r="AP435" s="11"/>
    </row>
    <row r="436" spans="3:42" outlineLevel="2" x14ac:dyDescent="0.2">
      <c r="C436" s="119">
        <v>3</v>
      </c>
      <c r="D436" s="119" t="s">
        <v>218</v>
      </c>
      <c r="F436" s="761" t="s">
        <v>48</v>
      </c>
      <c r="G436" s="75"/>
      <c r="H436" s="796" t="s">
        <v>12</v>
      </c>
      <c r="I436" s="228" t="s">
        <v>617</v>
      </c>
      <c r="J436" s="75"/>
      <c r="K436" s="741"/>
      <c r="L436" s="75"/>
      <c r="M436" s="75"/>
      <c r="N436" s="75"/>
      <c r="O436" s="75"/>
      <c r="P436" s="75"/>
      <c r="Q436" s="128" t="s">
        <v>110</v>
      </c>
      <c r="R436" s="299">
        <v>0</v>
      </c>
      <c r="S436" s="300">
        <v>0</v>
      </c>
      <c r="T436" s="300">
        <v>0</v>
      </c>
      <c r="U436" s="300">
        <v>0</v>
      </c>
      <c r="V436" s="300">
        <v>0</v>
      </c>
      <c r="W436" s="301">
        <v>44.48273805346291</v>
      </c>
      <c r="X436" s="300">
        <v>0</v>
      </c>
      <c r="Y436" s="300">
        <v>0</v>
      </c>
      <c r="Z436" s="300">
        <v>0</v>
      </c>
      <c r="AA436" s="300">
        <v>0</v>
      </c>
      <c r="AB436" s="302">
        <v>0</v>
      </c>
      <c r="AC436" s="302">
        <v>174.26420853374859</v>
      </c>
      <c r="AD436" s="302">
        <v>201.37444515504043</v>
      </c>
      <c r="AE436" s="302">
        <v>199.35450987075527</v>
      </c>
      <c r="AF436" s="302">
        <v>197.88779086537068</v>
      </c>
      <c r="AG436" s="302">
        <v>195.82152226847779</v>
      </c>
      <c r="AH436" s="348">
        <v>193.73842859995119</v>
      </c>
      <c r="AI436" s="348">
        <v>191.7704999783613</v>
      </c>
      <c r="AK436" s="199"/>
      <c r="AM436" s="11"/>
      <c r="AN436" s="15"/>
      <c r="AO436" s="11"/>
      <c r="AP436" s="11"/>
    </row>
    <row r="437" spans="3:42" outlineLevel="2" x14ac:dyDescent="0.2">
      <c r="C437" s="119">
        <v>3</v>
      </c>
      <c r="D437" s="119" t="s">
        <v>218</v>
      </c>
      <c r="F437" s="767" t="s">
        <v>55</v>
      </c>
      <c r="H437" s="797" t="s">
        <v>12</v>
      </c>
      <c r="I437" s="234" t="s">
        <v>617</v>
      </c>
      <c r="K437" s="164"/>
      <c r="Q437" s="135" t="s">
        <v>110</v>
      </c>
      <c r="R437" s="314">
        <v>0</v>
      </c>
      <c r="S437" s="315">
        <v>0</v>
      </c>
      <c r="T437" s="315">
        <v>0</v>
      </c>
      <c r="U437" s="315">
        <v>0</v>
      </c>
      <c r="V437" s="315">
        <v>0</v>
      </c>
      <c r="W437" s="316">
        <v>1.9464078524169568</v>
      </c>
      <c r="X437" s="315">
        <v>0</v>
      </c>
      <c r="Y437" s="315">
        <v>0</v>
      </c>
      <c r="Z437" s="315">
        <v>0</v>
      </c>
      <c r="AA437" s="315">
        <v>0</v>
      </c>
      <c r="AB437" s="5">
        <v>0</v>
      </c>
      <c r="AC437" s="5">
        <v>7.6251876284604974</v>
      </c>
      <c r="AD437" s="5">
        <v>8.8114360418819881</v>
      </c>
      <c r="AE437" s="5">
        <v>8.7230507924402527</v>
      </c>
      <c r="AF437" s="5">
        <v>8.6588723377341026</v>
      </c>
      <c r="AG437" s="5">
        <v>8.5684597058191976</v>
      </c>
      <c r="AH437" s="350">
        <v>8.4773108680640412</v>
      </c>
      <c r="AI437" s="350">
        <v>8.3912012469014439</v>
      </c>
      <c r="AK437" s="199"/>
      <c r="AM437" s="11"/>
      <c r="AN437" s="15"/>
      <c r="AO437" s="11"/>
      <c r="AP437" s="11"/>
    </row>
    <row r="438" spans="3:42" outlineLevel="2" x14ac:dyDescent="0.2">
      <c r="C438" s="119">
        <v>3</v>
      </c>
      <c r="D438" s="119" t="s">
        <v>218</v>
      </c>
      <c r="F438" s="783" t="s">
        <v>57</v>
      </c>
      <c r="G438" s="83"/>
      <c r="H438" s="798" t="s">
        <v>12</v>
      </c>
      <c r="I438" s="240" t="s">
        <v>617</v>
      </c>
      <c r="J438" s="83"/>
      <c r="K438" s="736"/>
      <c r="L438" s="83"/>
      <c r="M438" s="83"/>
      <c r="N438" s="83"/>
      <c r="O438" s="83"/>
      <c r="P438" s="83"/>
      <c r="Q438" s="143" t="s">
        <v>110</v>
      </c>
      <c r="R438" s="304">
        <v>0</v>
      </c>
      <c r="S438" s="305">
        <v>0</v>
      </c>
      <c r="T438" s="305">
        <v>0</v>
      </c>
      <c r="U438" s="305">
        <v>0</v>
      </c>
      <c r="V438" s="305">
        <v>0</v>
      </c>
      <c r="W438" s="306">
        <v>0</v>
      </c>
      <c r="X438" s="305">
        <v>0</v>
      </c>
      <c r="Y438" s="305">
        <v>0</v>
      </c>
      <c r="Z438" s="305">
        <v>0</v>
      </c>
      <c r="AA438" s="305">
        <v>0</v>
      </c>
      <c r="AB438" s="307">
        <v>0</v>
      </c>
      <c r="AC438" s="307">
        <v>0</v>
      </c>
      <c r="AD438" s="307">
        <v>0</v>
      </c>
      <c r="AE438" s="307">
        <v>0</v>
      </c>
      <c r="AF438" s="307">
        <v>0</v>
      </c>
      <c r="AG438" s="307">
        <v>0</v>
      </c>
      <c r="AH438" s="362">
        <v>0</v>
      </c>
      <c r="AI438" s="362">
        <v>0</v>
      </c>
      <c r="AK438" s="199"/>
      <c r="AM438" s="11"/>
      <c r="AN438" s="15"/>
      <c r="AO438" s="11"/>
      <c r="AP438" s="11"/>
    </row>
    <row r="439" spans="3:42" outlineLevel="2" x14ac:dyDescent="0.2">
      <c r="C439" s="119">
        <v>3</v>
      </c>
      <c r="D439" s="119" t="s">
        <v>218</v>
      </c>
      <c r="F439" s="802" t="s">
        <v>626</v>
      </c>
      <c r="R439" s="800">
        <v>0</v>
      </c>
      <c r="S439" s="800">
        <v>0</v>
      </c>
      <c r="T439" s="800">
        <v>0</v>
      </c>
      <c r="U439" s="800">
        <v>0</v>
      </c>
      <c r="V439" s="800">
        <v>0</v>
      </c>
      <c r="W439" s="800">
        <v>46.429145905879864</v>
      </c>
      <c r="X439" s="800">
        <v>0</v>
      </c>
      <c r="Y439" s="800">
        <v>0</v>
      </c>
      <c r="Z439" s="800">
        <v>0</v>
      </c>
      <c r="AA439" s="800">
        <v>0</v>
      </c>
      <c r="AB439" s="800">
        <v>0</v>
      </c>
      <c r="AC439" s="800">
        <v>181.8893961622091</v>
      </c>
      <c r="AD439" s="800">
        <v>210.18588119692242</v>
      </c>
      <c r="AE439" s="800">
        <v>208.07756066319553</v>
      </c>
      <c r="AF439" s="800">
        <v>206.54666320310477</v>
      </c>
      <c r="AG439" s="800">
        <v>204.389981974297</v>
      </c>
      <c r="AH439" s="800">
        <v>202.21573946801524</v>
      </c>
      <c r="AI439" s="800">
        <v>200.16170122526273</v>
      </c>
      <c r="AK439" s="199"/>
      <c r="AM439" s="11"/>
      <c r="AN439" s="15"/>
      <c r="AO439" s="11"/>
      <c r="AP439" s="11"/>
    </row>
    <row r="440" spans="3:42" outlineLevel="2" x14ac:dyDescent="0.2">
      <c r="C440" s="119">
        <v>3</v>
      </c>
      <c r="D440" s="119" t="s">
        <v>218</v>
      </c>
      <c r="R440" s="5"/>
      <c r="S440" s="5"/>
      <c r="T440" s="5"/>
      <c r="U440" s="5"/>
      <c r="V440" s="5"/>
      <c r="W440" s="5"/>
      <c r="X440" s="5"/>
      <c r="Y440" s="5"/>
      <c r="AK440" s="199"/>
      <c r="AM440" s="11"/>
      <c r="AN440" s="15"/>
      <c r="AO440" s="11"/>
      <c r="AP440" s="11"/>
    </row>
    <row r="441" spans="3:42" outlineLevel="2" x14ac:dyDescent="0.2">
      <c r="C441" s="119">
        <v>3</v>
      </c>
      <c r="D441" s="119" t="s">
        <v>218</v>
      </c>
      <c r="F441" s="789" t="s">
        <v>635</v>
      </c>
      <c r="G441" s="790"/>
      <c r="H441" s="803"/>
      <c r="I441" s="790"/>
      <c r="J441" s="790"/>
      <c r="K441" s="792"/>
      <c r="L441" s="789"/>
      <c r="M441" s="789"/>
      <c r="N441" s="789"/>
      <c r="O441" s="789"/>
      <c r="P441" s="789"/>
      <c r="Q441" s="792"/>
      <c r="R441" s="793"/>
      <c r="S441" s="793"/>
      <c r="T441" s="793"/>
      <c r="U441" s="793"/>
      <c r="V441" s="793"/>
      <c r="W441" s="793"/>
      <c r="X441" s="793"/>
      <c r="Y441" s="793"/>
      <c r="Z441" s="793"/>
      <c r="AA441" s="793"/>
      <c r="AB441" s="793"/>
      <c r="AC441" s="793"/>
      <c r="AD441" s="793"/>
      <c r="AE441" s="793"/>
      <c r="AF441" s="793"/>
      <c r="AG441" s="793"/>
      <c r="AH441" s="789"/>
      <c r="AI441" s="789"/>
      <c r="AK441" s="199"/>
      <c r="AM441" s="11"/>
      <c r="AN441" s="15"/>
      <c r="AO441" s="11"/>
      <c r="AP441" s="11"/>
    </row>
    <row r="442" spans="3:42" outlineLevel="2" x14ac:dyDescent="0.2">
      <c r="C442" s="119">
        <v>3</v>
      </c>
      <c r="D442" s="119" t="s">
        <v>218</v>
      </c>
      <c r="F442" t="s">
        <v>620</v>
      </c>
      <c r="AK442" s="199"/>
      <c r="AM442" s="11"/>
      <c r="AN442" s="15"/>
      <c r="AO442" s="11"/>
      <c r="AP442" s="11"/>
    </row>
    <row r="443" spans="3:42" outlineLevel="2" x14ac:dyDescent="0.2">
      <c r="C443" s="119">
        <v>3</v>
      </c>
      <c r="D443" s="119" t="s">
        <v>218</v>
      </c>
      <c r="F443" s="761" t="s">
        <v>48</v>
      </c>
      <c r="G443" s="75"/>
      <c r="H443" s="796" t="s">
        <v>636</v>
      </c>
      <c r="I443" s="801"/>
      <c r="J443" s="75"/>
      <c r="K443" s="741"/>
      <c r="L443" s="75"/>
      <c r="M443" s="75"/>
      <c r="N443" s="75"/>
      <c r="O443" s="75"/>
      <c r="P443" s="75"/>
      <c r="Q443" s="128" t="s">
        <v>536</v>
      </c>
      <c r="R443" s="804">
        <v>0</v>
      </c>
      <c r="S443" s="805">
        <v>0</v>
      </c>
      <c r="T443" s="805">
        <v>0</v>
      </c>
      <c r="U443" s="805">
        <v>0</v>
      </c>
      <c r="V443" s="805">
        <v>0</v>
      </c>
      <c r="W443" s="806">
        <v>1.3771916077432202</v>
      </c>
      <c r="X443" s="805">
        <v>0</v>
      </c>
      <c r="Y443" s="805">
        <v>0</v>
      </c>
      <c r="Z443" s="805">
        <v>0</v>
      </c>
      <c r="AA443" s="805">
        <v>0</v>
      </c>
      <c r="AB443" s="805">
        <v>0</v>
      </c>
      <c r="AC443" s="805">
        <v>5.3952435489525756</v>
      </c>
      <c r="AD443" s="805">
        <v>6.234580154399449</v>
      </c>
      <c r="AE443" s="805">
        <v>6.172042683833709</v>
      </c>
      <c r="AF443" s="805">
        <v>6.1266328643503529</v>
      </c>
      <c r="AG443" s="805">
        <v>6.0626609081374943</v>
      </c>
      <c r="AH443" s="808">
        <v>5.9981680454232009</v>
      </c>
      <c r="AI443" s="808">
        <v>5.9372407081933307</v>
      </c>
      <c r="AK443" s="199"/>
      <c r="AM443" s="11"/>
      <c r="AN443" s="15"/>
      <c r="AO443" s="11"/>
      <c r="AP443" s="11"/>
    </row>
    <row r="444" spans="3:42" outlineLevel="2" x14ac:dyDescent="0.2">
      <c r="C444" s="119">
        <v>3</v>
      </c>
      <c r="D444" s="119" t="s">
        <v>218</v>
      </c>
      <c r="F444" s="767" t="s">
        <v>55</v>
      </c>
      <c r="H444" s="797" t="s">
        <v>636</v>
      </c>
      <c r="J444" s="75"/>
      <c r="K444" s="164"/>
      <c r="Q444" s="135" t="s">
        <v>536</v>
      </c>
      <c r="R444" s="809">
        <v>0</v>
      </c>
      <c r="S444" s="810">
        <v>0</v>
      </c>
      <c r="T444" s="810">
        <v>0</v>
      </c>
      <c r="U444" s="810">
        <v>0</v>
      </c>
      <c r="V444" s="810">
        <v>0</v>
      </c>
      <c r="W444" s="811">
        <v>0.20520256105942428</v>
      </c>
      <c r="X444" s="810">
        <v>0</v>
      </c>
      <c r="Y444" s="810">
        <v>0</v>
      </c>
      <c r="Z444" s="810">
        <v>0</v>
      </c>
      <c r="AA444" s="810">
        <v>0</v>
      </c>
      <c r="AB444" s="810">
        <v>0</v>
      </c>
      <c r="AC444" s="810">
        <v>0.80389525143753993</v>
      </c>
      <c r="AD444" s="810">
        <v>0.92895702211653697</v>
      </c>
      <c r="AE444" s="810">
        <v>0.91963889307035651</v>
      </c>
      <c r="AF444" s="810">
        <v>0.91287279661519438</v>
      </c>
      <c r="AG444" s="810">
        <v>0.90334092815400657</v>
      </c>
      <c r="AH444" s="812">
        <v>0.89373144424151496</v>
      </c>
      <c r="AI444" s="812">
        <v>0.88465322624497322</v>
      </c>
      <c r="AK444" s="199"/>
      <c r="AM444" s="11"/>
      <c r="AN444" s="15"/>
      <c r="AO444" s="11"/>
      <c r="AP444" s="11"/>
    </row>
    <row r="445" spans="3:42" outlineLevel="2" x14ac:dyDescent="0.2">
      <c r="C445" s="119">
        <v>3</v>
      </c>
      <c r="D445" s="119" t="s">
        <v>218</v>
      </c>
      <c r="F445" s="783" t="s">
        <v>57</v>
      </c>
      <c r="G445" s="83"/>
      <c r="H445" s="798" t="s">
        <v>636</v>
      </c>
      <c r="I445" s="799"/>
      <c r="J445" s="75"/>
      <c r="K445" s="736"/>
      <c r="L445" s="83"/>
      <c r="M445" s="83"/>
      <c r="N445" s="83"/>
      <c r="O445" s="83"/>
      <c r="P445" s="83"/>
      <c r="Q445" s="143" t="s">
        <v>536</v>
      </c>
      <c r="R445" s="813">
        <v>0</v>
      </c>
      <c r="S445" s="814">
        <v>0</v>
      </c>
      <c r="T445" s="814">
        <v>0</v>
      </c>
      <c r="U445" s="814">
        <v>0</v>
      </c>
      <c r="V445" s="814">
        <v>0</v>
      </c>
      <c r="W445" s="815">
        <v>0</v>
      </c>
      <c r="X445" s="814">
        <v>0</v>
      </c>
      <c r="Y445" s="814">
        <v>0</v>
      </c>
      <c r="Z445" s="814">
        <v>0</v>
      </c>
      <c r="AA445" s="814">
        <v>0</v>
      </c>
      <c r="AB445" s="814">
        <v>0</v>
      </c>
      <c r="AC445" s="814">
        <v>0</v>
      </c>
      <c r="AD445" s="814">
        <v>0</v>
      </c>
      <c r="AE445" s="814">
        <v>0</v>
      </c>
      <c r="AF445" s="814">
        <v>0</v>
      </c>
      <c r="AG445" s="814">
        <v>0</v>
      </c>
      <c r="AH445" s="816">
        <v>0</v>
      </c>
      <c r="AI445" s="816">
        <v>0</v>
      </c>
      <c r="AK445" s="199"/>
      <c r="AM445" s="11"/>
      <c r="AN445" s="15"/>
      <c r="AO445" s="11"/>
      <c r="AP445" s="11"/>
    </row>
    <row r="446" spans="3:42" outlineLevel="2" x14ac:dyDescent="0.2">
      <c r="C446" s="119">
        <v>3</v>
      </c>
      <c r="D446" s="119" t="s">
        <v>218</v>
      </c>
      <c r="F446" s="12"/>
      <c r="H446" s="817"/>
      <c r="K446" s="16"/>
      <c r="Q446" s="16"/>
      <c r="R446" s="818"/>
      <c r="S446" s="818"/>
      <c r="T446" s="818"/>
      <c r="U446" s="818"/>
      <c r="V446" s="818"/>
      <c r="W446" s="818"/>
      <c r="X446" s="818"/>
      <c r="Y446" s="818"/>
      <c r="Z446" s="818"/>
      <c r="AA446" s="818"/>
      <c r="AB446" s="818"/>
      <c r="AC446" s="818"/>
      <c r="AD446" s="818"/>
      <c r="AE446" s="818"/>
      <c r="AF446" s="818"/>
      <c r="AG446" s="818"/>
      <c r="AH446" s="818"/>
      <c r="AI446" s="818"/>
      <c r="AK446" s="199"/>
      <c r="AM446" s="11"/>
      <c r="AN446" s="15"/>
      <c r="AO446" s="11"/>
      <c r="AP446" s="11"/>
    </row>
    <row r="447" spans="3:42" x14ac:dyDescent="0.2">
      <c r="C447" s="252">
        <v>4</v>
      </c>
      <c r="D447" s="754" t="s">
        <v>134</v>
      </c>
      <c r="E447" s="67"/>
      <c r="F447" s="67"/>
      <c r="G447" s="67"/>
      <c r="H447" s="755" t="s">
        <v>152</v>
      </c>
      <c r="I447" s="67"/>
      <c r="J447" s="67"/>
      <c r="K447" s="102"/>
      <c r="L447" s="67"/>
      <c r="M447" s="67"/>
      <c r="N447" s="67"/>
      <c r="O447" s="67"/>
      <c r="P447" s="67"/>
      <c r="Q447" s="102"/>
      <c r="R447" s="67"/>
      <c r="S447" s="67"/>
      <c r="T447" s="67"/>
      <c r="U447" s="67"/>
      <c r="V447" s="67"/>
      <c r="W447" s="67"/>
      <c r="X447" s="67"/>
      <c r="Y447" s="67"/>
      <c r="Z447" s="67"/>
      <c r="AA447" s="67"/>
      <c r="AB447" s="67"/>
      <c r="AC447" s="67"/>
      <c r="AD447" s="67"/>
      <c r="AE447" s="67"/>
      <c r="AF447" s="67"/>
      <c r="AG447" s="67"/>
      <c r="AH447" s="67"/>
      <c r="AI447" s="67"/>
      <c r="AK447" s="199"/>
      <c r="AM447" s="11"/>
      <c r="AN447" s="15"/>
      <c r="AO447" s="11"/>
      <c r="AP447" s="11"/>
    </row>
    <row r="448" spans="3:42" outlineLevel="1" x14ac:dyDescent="0.2">
      <c r="C448" s="252">
        <v>4</v>
      </c>
      <c r="D448" s="119" t="s">
        <v>218</v>
      </c>
      <c r="F448" s="121" t="s">
        <v>597</v>
      </c>
      <c r="G448" s="756"/>
      <c r="H448" s="757"/>
      <c r="I448" s="756"/>
      <c r="J448" s="756"/>
      <c r="K448" s="758"/>
      <c r="L448" s="759"/>
      <c r="M448" s="759"/>
      <c r="N448" s="759"/>
      <c r="O448" s="759"/>
      <c r="P448" s="759"/>
      <c r="Q448" s="758"/>
      <c r="R448" s="760"/>
      <c r="S448" s="760"/>
      <c r="T448" s="760"/>
      <c r="U448" s="760"/>
      <c r="V448" s="760"/>
      <c r="W448" s="760"/>
      <c r="X448" s="760"/>
      <c r="Y448" s="760"/>
      <c r="Z448" s="760"/>
      <c r="AA448" s="760"/>
      <c r="AB448" s="760"/>
      <c r="AC448" s="760"/>
      <c r="AD448" s="760"/>
      <c r="AE448" s="760"/>
      <c r="AF448" s="760"/>
      <c r="AG448" s="760"/>
      <c r="AH448" s="759"/>
      <c r="AI448" s="759"/>
      <c r="AK448" s="199"/>
      <c r="AM448" s="11"/>
      <c r="AN448" s="15"/>
      <c r="AO448" s="11"/>
      <c r="AP448" s="11"/>
    </row>
    <row r="449" spans="3:42" outlineLevel="2" x14ac:dyDescent="0.2">
      <c r="C449" s="252">
        <v>4</v>
      </c>
      <c r="D449" s="119" t="s">
        <v>218</v>
      </c>
      <c r="F449" s="12"/>
      <c r="G449" s="149" t="s">
        <v>598</v>
      </c>
      <c r="H449" s="72" t="s">
        <v>48</v>
      </c>
      <c r="I449" s="8" t="s">
        <v>451</v>
      </c>
      <c r="J449" s="8" t="s">
        <v>599</v>
      </c>
      <c r="K449" s="8" t="s">
        <v>61</v>
      </c>
      <c r="AK449" s="199"/>
      <c r="AM449" s="11"/>
      <c r="AN449" s="15"/>
      <c r="AO449" s="11"/>
      <c r="AP449" s="11"/>
    </row>
    <row r="450" spans="3:42" outlineLevel="2" x14ac:dyDescent="0.2">
      <c r="C450" s="252">
        <v>4</v>
      </c>
      <c r="D450" s="119" t="s">
        <v>218</v>
      </c>
      <c r="F450" s="761" t="s">
        <v>129</v>
      </c>
      <c r="G450" s="762" t="s">
        <v>130</v>
      </c>
      <c r="H450" s="763">
        <v>0.38</v>
      </c>
      <c r="I450" s="764">
        <v>0.62</v>
      </c>
      <c r="J450" s="765">
        <v>1</v>
      </c>
      <c r="K450" s="766"/>
      <c r="AK450" s="199"/>
      <c r="AM450" s="11"/>
      <c r="AN450" s="15"/>
      <c r="AO450" s="11"/>
      <c r="AP450" s="11"/>
    </row>
    <row r="451" spans="3:42" outlineLevel="2" x14ac:dyDescent="0.2">
      <c r="C451" s="252">
        <v>4</v>
      </c>
      <c r="D451" s="119" t="s">
        <v>218</v>
      </c>
      <c r="F451" s="767" t="s">
        <v>128</v>
      </c>
      <c r="G451" s="611" t="s">
        <v>130</v>
      </c>
      <c r="H451" s="768">
        <v>0.10312737618854385</v>
      </c>
      <c r="I451" s="769">
        <v>0.89687262381145616</v>
      </c>
      <c r="J451" s="770">
        <v>1</v>
      </c>
      <c r="K451" s="771"/>
      <c r="AK451" s="199"/>
      <c r="AM451" s="11"/>
      <c r="AN451" s="15"/>
      <c r="AO451" s="11"/>
      <c r="AP451" s="11"/>
    </row>
    <row r="452" spans="3:42" outlineLevel="2" x14ac:dyDescent="0.2">
      <c r="C452" s="252">
        <v>4</v>
      </c>
      <c r="D452" s="119" t="s">
        <v>218</v>
      </c>
      <c r="F452" s="767" t="s">
        <v>600</v>
      </c>
      <c r="G452" s="611" t="s">
        <v>583</v>
      </c>
      <c r="H452" s="772">
        <v>24372</v>
      </c>
      <c r="I452" s="773">
        <v>211957.1</v>
      </c>
      <c r="J452" s="774">
        <v>236329.1</v>
      </c>
      <c r="K452" s="775">
        <v>0.47962450921194222</v>
      </c>
      <c r="AK452" s="199"/>
      <c r="AM452" s="11"/>
      <c r="AN452" s="15"/>
      <c r="AO452" s="11"/>
      <c r="AP452" s="11"/>
    </row>
    <row r="453" spans="3:42" outlineLevel="2" x14ac:dyDescent="0.2">
      <c r="C453" s="252">
        <v>4</v>
      </c>
      <c r="D453" s="119" t="s">
        <v>218</v>
      </c>
      <c r="F453" s="767" t="s">
        <v>64</v>
      </c>
      <c r="G453" s="611" t="s">
        <v>583</v>
      </c>
      <c r="H453" s="776">
        <v>16080</v>
      </c>
      <c r="I453" s="773">
        <v>17808</v>
      </c>
      <c r="J453" s="774">
        <v>33888</v>
      </c>
      <c r="K453" s="771"/>
      <c r="AK453" s="199"/>
      <c r="AM453" s="11"/>
      <c r="AN453" s="15"/>
      <c r="AO453" s="11"/>
      <c r="AP453" s="11"/>
    </row>
    <row r="454" spans="3:42" outlineLevel="2" x14ac:dyDescent="0.2">
      <c r="C454" s="252">
        <v>4</v>
      </c>
      <c r="D454" s="119" t="s">
        <v>218</v>
      </c>
      <c r="F454" s="767" t="s">
        <v>601</v>
      </c>
      <c r="G454" s="611" t="s">
        <v>583</v>
      </c>
      <c r="H454" s="776">
        <v>8292</v>
      </c>
      <c r="I454" s="773">
        <v>194149.1</v>
      </c>
      <c r="J454" s="774">
        <v>202441.1</v>
      </c>
      <c r="K454" s="771"/>
      <c r="AK454" s="199"/>
      <c r="AM454" s="11"/>
      <c r="AN454" s="15"/>
      <c r="AO454" s="11"/>
      <c r="AP454" s="11"/>
    </row>
    <row r="455" spans="3:42" outlineLevel="2" x14ac:dyDescent="0.2">
      <c r="C455" s="252">
        <v>4</v>
      </c>
      <c r="D455" s="119" t="s">
        <v>218</v>
      </c>
      <c r="F455" s="767" t="s">
        <v>602</v>
      </c>
      <c r="G455" s="611" t="s">
        <v>130</v>
      </c>
      <c r="H455" s="778">
        <v>0.65977351058591827</v>
      </c>
      <c r="I455" s="769">
        <v>8.4017001553616272E-2</v>
      </c>
      <c r="J455" s="769">
        <v>0.14339325965359323</v>
      </c>
      <c r="K455" s="771"/>
      <c r="AK455" s="199"/>
      <c r="AM455" s="11"/>
      <c r="AN455" s="15"/>
      <c r="AO455" s="11"/>
      <c r="AP455" s="11"/>
    </row>
    <row r="456" spans="3:42" outlineLevel="2" x14ac:dyDescent="0.2">
      <c r="C456" s="252">
        <v>4</v>
      </c>
      <c r="D456" s="119" t="s">
        <v>218</v>
      </c>
      <c r="F456" s="767" t="s">
        <v>603</v>
      </c>
      <c r="G456" s="611" t="s">
        <v>583</v>
      </c>
      <c r="H456" s="776">
        <v>12</v>
      </c>
      <c r="I456" s="773">
        <v>185465.5</v>
      </c>
      <c r="J456" s="774">
        <v>185477.5</v>
      </c>
      <c r="K456" s="771"/>
      <c r="AK456" s="199"/>
      <c r="AM456" s="11"/>
      <c r="AN456" s="15"/>
      <c r="AO456" s="11"/>
      <c r="AP456" s="11"/>
    </row>
    <row r="457" spans="3:42" outlineLevel="2" x14ac:dyDescent="0.2">
      <c r="C457" s="252">
        <v>4</v>
      </c>
      <c r="D457" s="119" t="s">
        <v>218</v>
      </c>
      <c r="F457" s="767" t="s">
        <v>604</v>
      </c>
      <c r="G457" s="611"/>
      <c r="H457" s="773">
        <v>0</v>
      </c>
      <c r="I457" s="773">
        <v>0</v>
      </c>
      <c r="J457" s="773">
        <v>0</v>
      </c>
      <c r="K457" s="771"/>
      <c r="AK457" s="199"/>
      <c r="AM457" s="11"/>
      <c r="AN457" s="15"/>
      <c r="AO457" s="11"/>
      <c r="AP457" s="11"/>
    </row>
    <row r="458" spans="3:42" outlineLevel="2" x14ac:dyDescent="0.2">
      <c r="C458" s="252">
        <v>4</v>
      </c>
      <c r="D458" s="119" t="s">
        <v>218</v>
      </c>
      <c r="F458" s="767" t="s">
        <v>605</v>
      </c>
      <c r="G458" s="611"/>
      <c r="H458" s="779"/>
      <c r="I458" s="780"/>
      <c r="J458" s="781"/>
      <c r="K458" s="782">
        <v>0</v>
      </c>
      <c r="X458" s="5"/>
      <c r="Y458" s="5"/>
      <c r="Z458" s="5"/>
      <c r="AA458" s="5"/>
      <c r="AK458" s="199"/>
      <c r="AM458" s="11"/>
      <c r="AN458" s="15"/>
      <c r="AO458" s="11"/>
      <c r="AP458" s="11"/>
    </row>
    <row r="459" spans="3:42" outlineLevel="2" x14ac:dyDescent="0.2">
      <c r="C459" s="252">
        <v>4</v>
      </c>
      <c r="D459" s="119" t="s">
        <v>218</v>
      </c>
      <c r="F459" s="783" t="s">
        <v>606</v>
      </c>
      <c r="G459" s="619" t="s">
        <v>130</v>
      </c>
      <c r="H459" s="784">
        <v>6.4697874405251311E-5</v>
      </c>
      <c r="I459" s="785">
        <v>0.99993530212559478</v>
      </c>
      <c r="J459" s="786">
        <v>1</v>
      </c>
      <c r="K459" s="787"/>
      <c r="X459" s="5"/>
      <c r="Y459" s="5"/>
      <c r="Z459" s="5"/>
      <c r="AA459" s="5"/>
      <c r="AB459" s="5"/>
      <c r="AK459" s="199"/>
      <c r="AM459" s="11"/>
      <c r="AN459" s="15"/>
      <c r="AO459" s="11"/>
      <c r="AP459" s="11"/>
    </row>
    <row r="460" spans="3:42" outlineLevel="2" x14ac:dyDescent="0.2">
      <c r="C460" s="252">
        <v>4</v>
      </c>
      <c r="D460" s="119" t="s">
        <v>218</v>
      </c>
      <c r="H460"/>
      <c r="I460"/>
      <c r="K460"/>
      <c r="AK460" s="199"/>
      <c r="AM460" s="11"/>
      <c r="AN460" s="15"/>
      <c r="AO460" s="11"/>
      <c r="AP460" s="11"/>
    </row>
    <row r="461" spans="3:42" outlineLevel="1" x14ac:dyDescent="0.2">
      <c r="C461" s="252">
        <v>4</v>
      </c>
      <c r="D461" s="119" t="s">
        <v>218</v>
      </c>
      <c r="F461" s="121" t="s">
        <v>607</v>
      </c>
      <c r="G461" s="756"/>
      <c r="H461" s="757"/>
      <c r="I461" s="788"/>
      <c r="J461" s="756"/>
      <c r="K461" s="758"/>
      <c r="L461" s="759"/>
      <c r="M461" s="759"/>
      <c r="N461" s="759"/>
      <c r="O461" s="759"/>
      <c r="P461" s="759"/>
      <c r="Q461" s="758"/>
      <c r="R461" s="760"/>
      <c r="S461" s="760"/>
      <c r="T461" s="760"/>
      <c r="U461" s="760"/>
      <c r="V461" s="760"/>
      <c r="W461" s="760"/>
      <c r="X461" s="760"/>
      <c r="Y461" s="760"/>
      <c r="Z461" s="760"/>
      <c r="AA461" s="760"/>
      <c r="AB461" s="760"/>
      <c r="AC461" s="760"/>
      <c r="AD461" s="760"/>
      <c r="AE461" s="760"/>
      <c r="AF461" s="760"/>
      <c r="AG461" s="760"/>
      <c r="AH461" s="759"/>
      <c r="AI461" s="759"/>
      <c r="AK461" s="199"/>
      <c r="AM461" s="11"/>
      <c r="AN461" s="15"/>
      <c r="AO461" s="11"/>
      <c r="AP461" s="11"/>
    </row>
    <row r="462" spans="3:42" outlineLevel="2" x14ac:dyDescent="0.2">
      <c r="C462" s="252">
        <v>4</v>
      </c>
      <c r="D462" s="119" t="s">
        <v>218</v>
      </c>
      <c r="F462" s="789" t="s">
        <v>608</v>
      </c>
      <c r="G462" s="790"/>
      <c r="H462" s="791" t="s">
        <v>609</v>
      </c>
      <c r="I462" s="791"/>
      <c r="J462" s="790"/>
      <c r="K462" s="792"/>
      <c r="L462" s="789"/>
      <c r="M462" s="789"/>
      <c r="N462" s="789"/>
      <c r="O462" s="789"/>
      <c r="P462" s="789"/>
      <c r="Q462" s="792"/>
      <c r="R462" s="793"/>
      <c r="S462" s="793"/>
      <c r="T462" s="793"/>
      <c r="U462" s="793"/>
      <c r="V462" s="793"/>
      <c r="W462" s="793"/>
      <c r="X462" s="793"/>
      <c r="Y462" s="793"/>
      <c r="Z462" s="793"/>
      <c r="AA462" s="793"/>
      <c r="AB462" s="793"/>
      <c r="AC462" s="793"/>
      <c r="AD462" s="793"/>
      <c r="AE462" s="793"/>
      <c r="AF462" s="793"/>
      <c r="AG462" s="793"/>
      <c r="AH462" s="789"/>
      <c r="AI462" s="789"/>
      <c r="AK462" s="199"/>
      <c r="AM462" s="11"/>
      <c r="AN462" s="15"/>
      <c r="AO462" s="11"/>
      <c r="AP462" s="11"/>
    </row>
    <row r="463" spans="3:42" ht="14.25" customHeight="1" outlineLevel="2" x14ac:dyDescent="0.2">
      <c r="C463" s="252">
        <v>4</v>
      </c>
      <c r="D463" s="119" t="s">
        <v>218</v>
      </c>
      <c r="F463" s="794" t="s">
        <v>610</v>
      </c>
      <c r="H463" s="795"/>
      <c r="AK463" s="199"/>
      <c r="AM463" s="11"/>
      <c r="AN463" s="15"/>
      <c r="AO463" s="11"/>
      <c r="AP463" s="11"/>
    </row>
    <row r="464" spans="3:42" outlineLevel="2" x14ac:dyDescent="0.2">
      <c r="C464" s="252">
        <v>4</v>
      </c>
      <c r="D464" s="119" t="s">
        <v>218</v>
      </c>
      <c r="F464" s="761" t="s">
        <v>62</v>
      </c>
      <c r="G464" s="75"/>
      <c r="H464" s="796" t="s">
        <v>10</v>
      </c>
      <c r="I464" s="796" t="s">
        <v>611</v>
      </c>
      <c r="J464" s="75"/>
      <c r="K464" s="741"/>
      <c r="L464" s="75"/>
      <c r="M464" s="75"/>
      <c r="N464" s="75"/>
      <c r="O464" s="75"/>
      <c r="P464" s="75"/>
      <c r="Q464" s="128" t="s">
        <v>110</v>
      </c>
      <c r="R464" s="299">
        <v>0</v>
      </c>
      <c r="S464" s="300">
        <v>0</v>
      </c>
      <c r="T464" s="300">
        <v>0</v>
      </c>
      <c r="U464" s="300">
        <v>1449.1565653131454</v>
      </c>
      <c r="V464" s="300">
        <v>1554.4756548762064</v>
      </c>
      <c r="W464" s="301">
        <v>1631.5618268739599</v>
      </c>
      <c r="X464" s="300">
        <v>3517.814950936468</v>
      </c>
      <c r="Y464" s="300">
        <v>3250.9914683790389</v>
      </c>
      <c r="Z464" s="300">
        <v>2330.9052212417287</v>
      </c>
      <c r="AA464" s="300">
        <v>2338.298040699879</v>
      </c>
      <c r="AB464" s="302">
        <v>3019.0766839522871</v>
      </c>
      <c r="AC464" s="302">
        <v>2995.5108971762688</v>
      </c>
      <c r="AD464" s="302">
        <v>3465.494734154709</v>
      </c>
      <c r="AE464" s="302">
        <v>2574.6705001796245</v>
      </c>
      <c r="AF464" s="302">
        <v>2994.6546635205927</v>
      </c>
      <c r="AG464" s="302">
        <v>2838.0035257760014</v>
      </c>
      <c r="AH464" s="348">
        <v>2562.7698436718774</v>
      </c>
      <c r="AI464" s="348">
        <v>4749.792155746587</v>
      </c>
      <c r="AK464" s="199"/>
      <c r="AM464" s="11"/>
      <c r="AN464" s="15"/>
      <c r="AO464" s="11"/>
      <c r="AP464" s="11"/>
    </row>
    <row r="465" spans="3:42" outlineLevel="2" x14ac:dyDescent="0.2">
      <c r="C465" s="252">
        <v>4</v>
      </c>
      <c r="D465" s="119" t="s">
        <v>218</v>
      </c>
      <c r="F465" s="767" t="s">
        <v>188</v>
      </c>
      <c r="H465" s="797" t="s">
        <v>10</v>
      </c>
      <c r="I465" s="797" t="s">
        <v>612</v>
      </c>
      <c r="K465" s="164"/>
      <c r="Q465" s="135" t="s">
        <v>110</v>
      </c>
      <c r="R465" s="314">
        <v>0</v>
      </c>
      <c r="S465" s="315">
        <v>0</v>
      </c>
      <c r="T465" s="315">
        <v>0</v>
      </c>
      <c r="U465" s="315">
        <v>680.14222052958246</v>
      </c>
      <c r="V465" s="315">
        <v>704.30532288692541</v>
      </c>
      <c r="W465" s="316">
        <v>753.59057310753224</v>
      </c>
      <c r="X465" s="315">
        <v>954.89967326680005</v>
      </c>
      <c r="Y465" s="315">
        <v>971.78209741281069</v>
      </c>
      <c r="Z465" s="315">
        <v>988.52018090060847</v>
      </c>
      <c r="AA465" s="315">
        <v>1007.420961801035</v>
      </c>
      <c r="AB465" s="5">
        <v>1029.7587858071952</v>
      </c>
      <c r="AC465" s="5">
        <v>1049.4433776719927</v>
      </c>
      <c r="AD465" s="5">
        <v>1074.1767199069388</v>
      </c>
      <c r="AE465" s="5">
        <v>1096.8289651440623</v>
      </c>
      <c r="AF465" s="5">
        <v>1117.5335311296215</v>
      </c>
      <c r="AG465" s="5">
        <v>1141.6463130441059</v>
      </c>
      <c r="AH465" s="350">
        <v>1165.2211914308846</v>
      </c>
      <c r="AI465" s="350">
        <v>1189.5195046573579</v>
      </c>
      <c r="AK465" s="199"/>
      <c r="AM465" s="11"/>
      <c r="AN465" s="15"/>
      <c r="AO465" s="11"/>
      <c r="AP465" s="11"/>
    </row>
    <row r="466" spans="3:42" outlineLevel="2" x14ac:dyDescent="0.2">
      <c r="C466" s="252">
        <v>4</v>
      </c>
      <c r="D466" s="119" t="s">
        <v>218</v>
      </c>
      <c r="F466" s="767" t="s">
        <v>613</v>
      </c>
      <c r="H466" s="797" t="s">
        <v>10</v>
      </c>
      <c r="I466" s="234" t="s">
        <v>614</v>
      </c>
      <c r="K466" s="164"/>
      <c r="Q466" s="135" t="s">
        <v>110</v>
      </c>
      <c r="R466" s="314">
        <v>0</v>
      </c>
      <c r="S466" s="315">
        <v>0</v>
      </c>
      <c r="T466" s="315">
        <v>0</v>
      </c>
      <c r="U466" s="315">
        <v>0</v>
      </c>
      <c r="V466" s="315">
        <v>0</v>
      </c>
      <c r="W466" s="316">
        <v>0</v>
      </c>
      <c r="X466" s="315">
        <v>0</v>
      </c>
      <c r="Y466" s="315">
        <v>0</v>
      </c>
      <c r="Z466" s="315">
        <v>0</v>
      </c>
      <c r="AA466" s="315">
        <v>0</v>
      </c>
      <c r="AB466" s="5">
        <v>0</v>
      </c>
      <c r="AC466" s="5">
        <v>0</v>
      </c>
      <c r="AD466" s="5">
        <v>0</v>
      </c>
      <c r="AE466" s="5">
        <v>0</v>
      </c>
      <c r="AF466" s="5">
        <v>0</v>
      </c>
      <c r="AG466" s="5">
        <v>0</v>
      </c>
      <c r="AH466" s="350">
        <v>0</v>
      </c>
      <c r="AI466" s="350">
        <v>0</v>
      </c>
      <c r="AK466" s="199"/>
      <c r="AM466" s="11"/>
      <c r="AN466" s="15"/>
      <c r="AO466" s="11"/>
      <c r="AP466" s="11"/>
    </row>
    <row r="467" spans="3:42" outlineLevel="2" x14ac:dyDescent="0.2">
      <c r="C467" s="252">
        <v>4</v>
      </c>
      <c r="D467" s="119" t="s">
        <v>218</v>
      </c>
      <c r="F467" s="783" t="s">
        <v>57</v>
      </c>
      <c r="G467" s="83"/>
      <c r="H467" s="798" t="s">
        <v>10</v>
      </c>
      <c r="I467" s="799"/>
      <c r="J467" s="83"/>
      <c r="K467" s="736"/>
      <c r="L467" s="83"/>
      <c r="M467" s="83"/>
      <c r="N467" s="83"/>
      <c r="O467" s="83"/>
      <c r="P467" s="83"/>
      <c r="Q467" s="143" t="s">
        <v>110</v>
      </c>
      <c r="R467" s="304">
        <v>0</v>
      </c>
      <c r="S467" s="305">
        <v>0</v>
      </c>
      <c r="T467" s="305">
        <v>0</v>
      </c>
      <c r="U467" s="305">
        <v>146.07575396068196</v>
      </c>
      <c r="V467" s="305">
        <v>151.2470257570329</v>
      </c>
      <c r="W467" s="306">
        <v>167.5528320727465</v>
      </c>
      <c r="X467" s="305">
        <v>171.95407691488899</v>
      </c>
      <c r="Y467" s="305">
        <v>175.93602270809103</v>
      </c>
      <c r="Z467" s="305">
        <v>179.55077242024947</v>
      </c>
      <c r="AA467" s="305">
        <v>183.04869446591456</v>
      </c>
      <c r="AB467" s="307">
        <v>186.64916433456031</v>
      </c>
      <c r="AC467" s="307">
        <v>190.32026172024504</v>
      </c>
      <c r="AD467" s="307">
        <v>194.06336722086854</v>
      </c>
      <c r="AE467" s="307">
        <v>197.87988829897489</v>
      </c>
      <c r="AF467" s="307">
        <v>201.77125980138527</v>
      </c>
      <c r="AG467" s="307">
        <v>205.73894448880108</v>
      </c>
      <c r="AH467" s="362">
        <v>209.78443357556884</v>
      </c>
      <c r="AI467" s="362">
        <v>213.9092472797974</v>
      </c>
      <c r="AK467" s="199"/>
      <c r="AM467" s="11"/>
      <c r="AN467" s="15"/>
      <c r="AO467" s="11"/>
      <c r="AP467" s="11"/>
    </row>
    <row r="468" spans="3:42" outlineLevel="2" x14ac:dyDescent="0.2">
      <c r="C468" s="252">
        <v>4</v>
      </c>
      <c r="D468" s="119" t="s">
        <v>218</v>
      </c>
      <c r="F468" s="12"/>
      <c r="H468" s="234"/>
      <c r="K468" s="164"/>
      <c r="Q468" s="16"/>
      <c r="R468" s="800">
        <v>0</v>
      </c>
      <c r="S468" s="800">
        <v>0</v>
      </c>
      <c r="T468" s="800">
        <v>0</v>
      </c>
      <c r="U468" s="800">
        <v>2275.3745398034098</v>
      </c>
      <c r="V468" s="800">
        <v>2410.0280035201649</v>
      </c>
      <c r="W468" s="800">
        <v>2552.7052320542389</v>
      </c>
      <c r="X468" s="800">
        <v>4644.6687011181566</v>
      </c>
      <c r="Y468" s="800">
        <v>4398.7095884999399</v>
      </c>
      <c r="Z468" s="800">
        <v>3498.9761745625865</v>
      </c>
      <c r="AA468" s="800">
        <v>3528.7676969668287</v>
      </c>
      <c r="AB468" s="800">
        <v>4235.484634094043</v>
      </c>
      <c r="AC468" s="800">
        <v>4235.2745365685068</v>
      </c>
      <c r="AD468" s="800">
        <v>4733.7348212825164</v>
      </c>
      <c r="AE468" s="800">
        <v>3869.3793536226617</v>
      </c>
      <c r="AF468" s="800">
        <v>4313.9594544515994</v>
      </c>
      <c r="AG468" s="800">
        <v>4185.3887833089084</v>
      </c>
      <c r="AH468" s="800">
        <v>3937.775468678331</v>
      </c>
      <c r="AI468" s="800">
        <v>6153.2209076837426</v>
      </c>
      <c r="AK468" s="199"/>
      <c r="AM468" s="11"/>
      <c r="AN468" s="15"/>
      <c r="AO468" s="11"/>
      <c r="AP468" s="11"/>
    </row>
    <row r="469" spans="3:42" ht="14.25" customHeight="1" outlineLevel="2" x14ac:dyDescent="0.2">
      <c r="C469" s="252">
        <v>4</v>
      </c>
      <c r="D469" s="119" t="s">
        <v>218</v>
      </c>
      <c r="F469" s="794" t="s">
        <v>615</v>
      </c>
      <c r="AK469" s="199"/>
      <c r="AM469" s="11"/>
      <c r="AN469" s="15"/>
      <c r="AO469" s="11"/>
      <c r="AP469" s="11"/>
    </row>
    <row r="470" spans="3:42" outlineLevel="2" x14ac:dyDescent="0.2">
      <c r="C470" s="252">
        <v>4</v>
      </c>
      <c r="D470" s="119" t="s">
        <v>218</v>
      </c>
      <c r="F470" s="761" t="s">
        <v>48</v>
      </c>
      <c r="G470" s="75"/>
      <c r="H470" s="796" t="s">
        <v>10</v>
      </c>
      <c r="I470" s="801"/>
      <c r="J470" s="75"/>
      <c r="K470" s="741"/>
      <c r="L470" s="75"/>
      <c r="M470" s="75"/>
      <c r="N470" s="75"/>
      <c r="O470" s="75"/>
      <c r="P470" s="75"/>
      <c r="Q470" s="128" t="s">
        <v>110</v>
      </c>
      <c r="R470" s="299">
        <v>0</v>
      </c>
      <c r="S470" s="300">
        <v>0</v>
      </c>
      <c r="T470" s="300">
        <v>0</v>
      </c>
      <c r="U470" s="300">
        <v>620.8207774572611</v>
      </c>
      <c r="V470" s="300">
        <v>663.3339088379123</v>
      </c>
      <c r="W470" s="301">
        <v>697.70931273710562</v>
      </c>
      <c r="X470" s="300">
        <v>1435.2459791831607</v>
      </c>
      <c r="Y470" s="300">
        <v>1335.5940959172181</v>
      </c>
      <c r="Z470" s="300">
        <v>987.6874766375613</v>
      </c>
      <c r="AA470" s="300">
        <v>992.44593597383403</v>
      </c>
      <c r="AB470" s="302">
        <v>1253.4454615892657</v>
      </c>
      <c r="AC470" s="302">
        <v>1246.520482924738</v>
      </c>
      <c r="AD470" s="302">
        <v>1427.6650256656085</v>
      </c>
      <c r="AE470" s="302">
        <v>1091.4878833711603</v>
      </c>
      <c r="AF470" s="302">
        <v>1253.2170730059415</v>
      </c>
      <c r="AG470" s="302">
        <v>1196.1763285944442</v>
      </c>
      <c r="AH470" s="348">
        <v>1094.0187447468695</v>
      </c>
      <c r="AI470" s="348">
        <v>1927.5930446241127</v>
      </c>
      <c r="AK470" s="199"/>
      <c r="AM470" s="11"/>
      <c r="AN470" s="15"/>
      <c r="AO470" s="11"/>
      <c r="AP470" s="11"/>
    </row>
    <row r="471" spans="3:42" outlineLevel="2" x14ac:dyDescent="0.2">
      <c r="C471" s="252">
        <v>4</v>
      </c>
      <c r="D471" s="119" t="s">
        <v>218</v>
      </c>
      <c r="F471" s="767" t="s">
        <v>55</v>
      </c>
      <c r="H471" s="797" t="s">
        <v>10</v>
      </c>
      <c r="K471" s="164"/>
      <c r="Q471" s="135" t="s">
        <v>110</v>
      </c>
      <c r="R471" s="314">
        <v>0</v>
      </c>
      <c r="S471" s="315">
        <v>0</v>
      </c>
      <c r="T471" s="315">
        <v>0</v>
      </c>
      <c r="U471" s="315">
        <v>1508.4780083854666</v>
      </c>
      <c r="V471" s="315">
        <v>1595.4470689252196</v>
      </c>
      <c r="W471" s="316">
        <v>1687.4430872443866</v>
      </c>
      <c r="X471" s="315">
        <v>3037.4686450201075</v>
      </c>
      <c r="Y471" s="315">
        <v>2887.1794698746316</v>
      </c>
      <c r="Z471" s="315">
        <v>2331.7379255047758</v>
      </c>
      <c r="AA471" s="315">
        <v>2353.2730665270801</v>
      </c>
      <c r="AB471" s="5">
        <v>2795.3900081702163</v>
      </c>
      <c r="AC471" s="5">
        <v>2798.4337919235236</v>
      </c>
      <c r="AD471" s="5">
        <v>3112.0064283960396</v>
      </c>
      <c r="AE471" s="5">
        <v>2580.0115819525267</v>
      </c>
      <c r="AF471" s="5">
        <v>2858.9711216442729</v>
      </c>
      <c r="AG471" s="5">
        <v>2783.4735102256632</v>
      </c>
      <c r="AH471" s="350">
        <v>2633.9722903558923</v>
      </c>
      <c r="AI471" s="350">
        <v>4011.7186157798319</v>
      </c>
      <c r="AK471" s="199"/>
      <c r="AM471" s="11"/>
      <c r="AN471" s="15"/>
      <c r="AO471" s="11"/>
      <c r="AP471" s="11"/>
    </row>
    <row r="472" spans="3:42" outlineLevel="2" x14ac:dyDescent="0.2">
      <c r="C472" s="252">
        <v>4</v>
      </c>
      <c r="D472" s="119" t="s">
        <v>218</v>
      </c>
      <c r="F472" s="783" t="s">
        <v>57</v>
      </c>
      <c r="G472" s="83"/>
      <c r="H472" s="798" t="s">
        <v>10</v>
      </c>
      <c r="I472" s="799"/>
      <c r="J472" s="83"/>
      <c r="K472" s="736"/>
      <c r="L472" s="83"/>
      <c r="M472" s="83"/>
      <c r="N472" s="83"/>
      <c r="O472" s="83"/>
      <c r="P472" s="83"/>
      <c r="Q472" s="143" t="s">
        <v>110</v>
      </c>
      <c r="R472" s="304">
        <v>0</v>
      </c>
      <c r="S472" s="305">
        <v>0</v>
      </c>
      <c r="T472" s="305">
        <v>0</v>
      </c>
      <c r="U472" s="305">
        <v>146.07575396068196</v>
      </c>
      <c r="V472" s="305">
        <v>151.2470257570329</v>
      </c>
      <c r="W472" s="306">
        <v>167.5528320727465</v>
      </c>
      <c r="X472" s="305">
        <v>171.95407691488899</v>
      </c>
      <c r="Y472" s="305">
        <v>175.93602270809103</v>
      </c>
      <c r="Z472" s="305">
        <v>179.55077242024947</v>
      </c>
      <c r="AA472" s="305">
        <v>183.04869446591456</v>
      </c>
      <c r="AB472" s="307">
        <v>186.64916433456031</v>
      </c>
      <c r="AC472" s="307">
        <v>190.32026172024504</v>
      </c>
      <c r="AD472" s="307">
        <v>194.06336722086854</v>
      </c>
      <c r="AE472" s="307">
        <v>197.87988829897489</v>
      </c>
      <c r="AF472" s="307">
        <v>201.77125980138527</v>
      </c>
      <c r="AG472" s="307">
        <v>205.73894448880108</v>
      </c>
      <c r="AH472" s="362">
        <v>209.78443357556884</v>
      </c>
      <c r="AI472" s="362">
        <v>213.9092472797974</v>
      </c>
      <c r="AK472" s="199"/>
      <c r="AM472" s="11"/>
      <c r="AN472" s="15"/>
      <c r="AO472" s="11"/>
      <c r="AP472" s="11"/>
    </row>
    <row r="473" spans="3:42" outlineLevel="2" x14ac:dyDescent="0.2">
      <c r="C473" s="252">
        <v>4</v>
      </c>
      <c r="D473" s="119" t="s">
        <v>218</v>
      </c>
      <c r="F473" s="12"/>
      <c r="H473" s="164"/>
      <c r="K473" s="164"/>
      <c r="Q473" s="16"/>
      <c r="R473" s="800">
        <v>0</v>
      </c>
      <c r="S473" s="800">
        <v>0</v>
      </c>
      <c r="T473" s="800">
        <v>0</v>
      </c>
      <c r="U473" s="800">
        <v>2275.3745398034098</v>
      </c>
      <c r="V473" s="800">
        <v>2410.0280035201649</v>
      </c>
      <c r="W473" s="800">
        <v>2552.7052320542389</v>
      </c>
      <c r="X473" s="800">
        <v>4644.6687011181575</v>
      </c>
      <c r="Y473" s="800">
        <v>4398.7095884999399</v>
      </c>
      <c r="Z473" s="800">
        <v>3498.9761745625865</v>
      </c>
      <c r="AA473" s="800">
        <v>3528.7676969668287</v>
      </c>
      <c r="AB473" s="800">
        <v>4235.484634094043</v>
      </c>
      <c r="AC473" s="800">
        <v>4235.2745365685068</v>
      </c>
      <c r="AD473" s="800">
        <v>4733.7348212825173</v>
      </c>
      <c r="AE473" s="800">
        <v>3869.3793536226622</v>
      </c>
      <c r="AF473" s="800">
        <v>4313.9594544515994</v>
      </c>
      <c r="AG473" s="800">
        <v>4185.3887833089084</v>
      </c>
      <c r="AH473" s="800">
        <v>3937.775468678331</v>
      </c>
      <c r="AI473" s="800">
        <v>6153.2209076837416</v>
      </c>
      <c r="AK473" s="199"/>
      <c r="AM473" s="11"/>
      <c r="AN473" s="15"/>
      <c r="AO473" s="11"/>
      <c r="AP473" s="11"/>
    </row>
    <row r="474" spans="3:42" ht="15" customHeight="1" outlineLevel="2" x14ac:dyDescent="0.2">
      <c r="C474" s="252">
        <v>4</v>
      </c>
      <c r="D474" s="119" t="s">
        <v>218</v>
      </c>
      <c r="F474" s="794" t="s">
        <v>69</v>
      </c>
      <c r="AK474" s="199"/>
      <c r="AM474" s="11"/>
      <c r="AN474" s="15"/>
      <c r="AO474" s="11"/>
      <c r="AP474" s="11"/>
    </row>
    <row r="475" spans="3:42" outlineLevel="2" x14ac:dyDescent="0.2">
      <c r="C475" s="252">
        <v>4</v>
      </c>
      <c r="D475" s="119" t="s">
        <v>218</v>
      </c>
      <c r="F475" s="761" t="s">
        <v>9</v>
      </c>
      <c r="G475" s="75"/>
      <c r="H475" s="796" t="s">
        <v>10</v>
      </c>
      <c r="I475" s="801"/>
      <c r="J475" s="75"/>
      <c r="K475" s="741"/>
      <c r="L475" s="75"/>
      <c r="M475" s="75"/>
      <c r="N475" s="75"/>
      <c r="O475" s="75"/>
      <c r="P475" s="75"/>
      <c r="Q475" s="128" t="s">
        <v>110</v>
      </c>
      <c r="R475" s="299">
        <v>0</v>
      </c>
      <c r="S475" s="300">
        <v>0</v>
      </c>
      <c r="T475" s="300">
        <v>0</v>
      </c>
      <c r="U475" s="300">
        <v>-409.60110378765626</v>
      </c>
      <c r="V475" s="300">
        <v>-437.65014172466886</v>
      </c>
      <c r="W475" s="301">
        <v>-460.33012263304852</v>
      </c>
      <c r="X475" s="300">
        <v>-946.93727823999768</v>
      </c>
      <c r="Y475" s="300">
        <v>-881.18960538112856</v>
      </c>
      <c r="Z475" s="300">
        <v>-651.65003382291093</v>
      </c>
      <c r="AA475" s="300">
        <v>-654.78953924418397</v>
      </c>
      <c r="AB475" s="302">
        <v>-826.9901125207366</v>
      </c>
      <c r="AC475" s="302">
        <v>-822.42119503650861</v>
      </c>
      <c r="AD475" s="302">
        <v>-941.93556592413358</v>
      </c>
      <c r="AE475" s="302">
        <v>-720.13479257378367</v>
      </c>
      <c r="AF475" s="302">
        <v>-826.83942778333903</v>
      </c>
      <c r="AG475" s="302">
        <v>-789.20545559653135</v>
      </c>
      <c r="AH475" s="348">
        <v>-721.80458786844167</v>
      </c>
      <c r="AI475" s="348">
        <v>-1271.7748300326496</v>
      </c>
      <c r="AK475" s="199"/>
      <c r="AM475" s="11"/>
      <c r="AN475" s="15"/>
      <c r="AO475" s="11"/>
      <c r="AP475" s="11"/>
    </row>
    <row r="476" spans="3:42" outlineLevel="2" x14ac:dyDescent="0.2">
      <c r="C476" s="252">
        <v>4</v>
      </c>
      <c r="D476" s="119" t="s">
        <v>218</v>
      </c>
      <c r="F476" s="767" t="s">
        <v>14</v>
      </c>
      <c r="H476" s="797" t="s">
        <v>10</v>
      </c>
      <c r="K476" s="164"/>
      <c r="Q476" s="135" t="s">
        <v>110</v>
      </c>
      <c r="R476" s="314">
        <v>0</v>
      </c>
      <c r="S476" s="315">
        <v>0</v>
      </c>
      <c r="T476" s="315">
        <v>0</v>
      </c>
      <c r="U476" s="315">
        <v>-126.73779917411773</v>
      </c>
      <c r="V476" s="315">
        <v>-134.04467886860269</v>
      </c>
      <c r="W476" s="316">
        <v>-141.77390848265065</v>
      </c>
      <c r="X476" s="315">
        <v>-255.1990078677151</v>
      </c>
      <c r="Y476" s="315">
        <v>-242.57216200602593</v>
      </c>
      <c r="Z476" s="315">
        <v>-195.90562890976074</v>
      </c>
      <c r="AA476" s="315">
        <v>-197.71494688648903</v>
      </c>
      <c r="AB476" s="5">
        <v>-234.86028665940046</v>
      </c>
      <c r="AC476" s="5">
        <v>-235.11601624373097</v>
      </c>
      <c r="AD476" s="5">
        <v>-261.4614489294139</v>
      </c>
      <c r="AE476" s="5">
        <v>-216.7648370892534</v>
      </c>
      <c r="AF476" s="5">
        <v>-240.20218116893093</v>
      </c>
      <c r="AG476" s="5">
        <v>-233.85909823307929</v>
      </c>
      <c r="AH476" s="350">
        <v>-221.29845401101321</v>
      </c>
      <c r="AI476" s="350">
        <v>-337.05256917464544</v>
      </c>
      <c r="AJ476" s="289"/>
      <c r="AK476" s="199"/>
      <c r="AM476" s="11"/>
      <c r="AN476" s="15"/>
      <c r="AO476" s="11"/>
      <c r="AP476" s="11"/>
    </row>
    <row r="477" spans="3:42" outlineLevel="2" x14ac:dyDescent="0.2">
      <c r="C477" s="252">
        <v>4</v>
      </c>
      <c r="D477" s="119" t="s">
        <v>218</v>
      </c>
      <c r="F477" s="783" t="s">
        <v>16</v>
      </c>
      <c r="G477" s="83"/>
      <c r="H477" s="798" t="s">
        <v>10</v>
      </c>
      <c r="I477" s="799"/>
      <c r="J477" s="83"/>
      <c r="K477" s="736"/>
      <c r="L477" s="83"/>
      <c r="M477" s="83"/>
      <c r="N477" s="83"/>
      <c r="O477" s="83"/>
      <c r="P477" s="83"/>
      <c r="Q477" s="143" t="s">
        <v>110</v>
      </c>
      <c r="R477" s="304">
        <v>0</v>
      </c>
      <c r="S477" s="305">
        <v>0</v>
      </c>
      <c r="T477" s="305">
        <v>0</v>
      </c>
      <c r="U477" s="305">
        <v>-20.94627851677847</v>
      </c>
      <c r="V477" s="305">
        <v>-21.687804036211922</v>
      </c>
      <c r="W477" s="306">
        <v>-24.025946755102243</v>
      </c>
      <c r="X477" s="305">
        <v>-24.657055599550617</v>
      </c>
      <c r="Y477" s="305">
        <v>-25.228039786601773</v>
      </c>
      <c r="Z477" s="305">
        <v>-25.746370530660059</v>
      </c>
      <c r="AA477" s="305">
        <v>-26.247948974802142</v>
      </c>
      <c r="AB477" s="307">
        <v>-26.7642320855518</v>
      </c>
      <c r="AC477" s="307">
        <v>-27.290642706190919</v>
      </c>
      <c r="AD477" s="307">
        <v>-27.827378805152616</v>
      </c>
      <c r="AE477" s="307">
        <v>-28.374642203078931</v>
      </c>
      <c r="AF477" s="307">
        <v>-28.932638647332656</v>
      </c>
      <c r="AG477" s="307">
        <v>-29.501577887938858</v>
      </c>
      <c r="AH477" s="362">
        <v>-30.081673754983523</v>
      </c>
      <c r="AI477" s="362">
        <v>-30.673144237496668</v>
      </c>
      <c r="AK477" s="199"/>
      <c r="AM477" s="11"/>
      <c r="AN477" s="15"/>
      <c r="AO477" s="11"/>
      <c r="AP477" s="11"/>
    </row>
    <row r="478" spans="3:42" outlineLevel="2" x14ac:dyDescent="0.2">
      <c r="C478" s="252">
        <v>4</v>
      </c>
      <c r="D478" s="119" t="s">
        <v>218</v>
      </c>
      <c r="F478" s="12"/>
      <c r="H478" s="797"/>
      <c r="K478" s="164"/>
      <c r="Q478" s="16"/>
      <c r="R478" s="800">
        <v>0</v>
      </c>
      <c r="S478" s="800">
        <v>0</v>
      </c>
      <c r="T478" s="800">
        <v>0</v>
      </c>
      <c r="U478" s="800">
        <v>-557.28518147855243</v>
      </c>
      <c r="V478" s="800">
        <v>-593.38262462948342</v>
      </c>
      <c r="W478" s="800">
        <v>-626.12997787080144</v>
      </c>
      <c r="X478" s="800">
        <v>-1226.7933417072634</v>
      </c>
      <c r="Y478" s="800">
        <v>-1148.9898071737564</v>
      </c>
      <c r="Z478" s="800">
        <v>-873.30203326333174</v>
      </c>
      <c r="AA478" s="800">
        <v>-878.75243510547523</v>
      </c>
      <c r="AB478" s="800">
        <v>-1088.614631265689</v>
      </c>
      <c r="AC478" s="800">
        <v>-1084.8278539864305</v>
      </c>
      <c r="AD478" s="800">
        <v>-1231.2243936587001</v>
      </c>
      <c r="AE478" s="800">
        <v>-965.27427186611601</v>
      </c>
      <c r="AF478" s="800">
        <v>-1095.9742475996027</v>
      </c>
      <c r="AG478" s="800">
        <v>-1052.5661317175495</v>
      </c>
      <c r="AH478" s="800">
        <v>-973.18471563443836</v>
      </c>
      <c r="AI478" s="800">
        <v>-1639.5005434447917</v>
      </c>
      <c r="AK478" s="199"/>
      <c r="AM478" s="11"/>
      <c r="AN478" s="15"/>
      <c r="AO478" s="11"/>
      <c r="AP478" s="11"/>
    </row>
    <row r="479" spans="3:42" ht="17.25" customHeight="1" outlineLevel="2" x14ac:dyDescent="0.2">
      <c r="C479" s="252">
        <v>4</v>
      </c>
      <c r="D479" s="119" t="s">
        <v>218</v>
      </c>
      <c r="F479" s="794" t="s">
        <v>616</v>
      </c>
      <c r="AK479" s="199"/>
      <c r="AM479" s="11"/>
      <c r="AN479" s="15"/>
      <c r="AO479" s="11"/>
      <c r="AP479" s="11"/>
    </row>
    <row r="480" spans="3:42" outlineLevel="2" x14ac:dyDescent="0.2">
      <c r="C480" s="252">
        <v>4</v>
      </c>
      <c r="D480" s="119" t="s">
        <v>218</v>
      </c>
      <c r="F480" s="761" t="s">
        <v>48</v>
      </c>
      <c r="G480" s="75"/>
      <c r="H480" s="796" t="s">
        <v>10</v>
      </c>
      <c r="I480" s="228" t="s">
        <v>617</v>
      </c>
      <c r="J480" s="75"/>
      <c r="K480" s="741"/>
      <c r="L480" s="75"/>
      <c r="M480" s="75"/>
      <c r="N480" s="75"/>
      <c r="O480" s="75"/>
      <c r="P480" s="75"/>
      <c r="Q480" s="128" t="s">
        <v>110</v>
      </c>
      <c r="R480" s="299">
        <v>0</v>
      </c>
      <c r="S480" s="300">
        <v>0</v>
      </c>
      <c r="T480" s="300">
        <v>0</v>
      </c>
      <c r="U480" s="300">
        <v>211.21967366960484</v>
      </c>
      <c r="V480" s="300">
        <v>225.68376711324345</v>
      </c>
      <c r="W480" s="301">
        <v>237.3791901040571</v>
      </c>
      <c r="X480" s="300">
        <v>488.30870094316299</v>
      </c>
      <c r="Y480" s="300">
        <v>454.4044905360895</v>
      </c>
      <c r="Z480" s="300">
        <v>336.03744281465038</v>
      </c>
      <c r="AA480" s="300">
        <v>337.65639672965006</v>
      </c>
      <c r="AB480" s="302">
        <v>426.45534906852913</v>
      </c>
      <c r="AC480" s="302">
        <v>424.09928788822936</v>
      </c>
      <c r="AD480" s="302">
        <v>485.7294597414749</v>
      </c>
      <c r="AE480" s="302">
        <v>371.35309079737658</v>
      </c>
      <c r="AF480" s="302">
        <v>426.3776452226025</v>
      </c>
      <c r="AG480" s="302">
        <v>406.97087299791281</v>
      </c>
      <c r="AH480" s="348">
        <v>372.21415687842784</v>
      </c>
      <c r="AI480" s="348">
        <v>655.81821459146317</v>
      </c>
      <c r="AJ480" s="289"/>
      <c r="AK480" s="199"/>
      <c r="AM480" s="11"/>
      <c r="AN480" s="15"/>
      <c r="AO480" s="11"/>
      <c r="AP480" s="11"/>
    </row>
    <row r="481" spans="3:42" outlineLevel="2" x14ac:dyDescent="0.2">
      <c r="C481" s="252">
        <v>4</v>
      </c>
      <c r="D481" s="119" t="s">
        <v>218</v>
      </c>
      <c r="F481" s="767" t="s">
        <v>55</v>
      </c>
      <c r="H481" s="797" t="s">
        <v>10</v>
      </c>
      <c r="I481" s="234" t="s">
        <v>617</v>
      </c>
      <c r="K481" s="164"/>
      <c r="Q481" s="135" t="s">
        <v>110</v>
      </c>
      <c r="R481" s="314">
        <v>0</v>
      </c>
      <c r="S481" s="315">
        <v>0</v>
      </c>
      <c r="T481" s="315">
        <v>0</v>
      </c>
      <c r="U481" s="315">
        <v>1381.7402092113489</v>
      </c>
      <c r="V481" s="315">
        <v>1461.4023900566169</v>
      </c>
      <c r="W481" s="316">
        <v>1545.669178761736</v>
      </c>
      <c r="X481" s="315">
        <v>2782.2696371523925</v>
      </c>
      <c r="Y481" s="315">
        <v>2644.6073078686059</v>
      </c>
      <c r="Z481" s="315">
        <v>2135.8322965950151</v>
      </c>
      <c r="AA481" s="315">
        <v>2155.558119640591</v>
      </c>
      <c r="AB481" s="5">
        <v>2560.5297215108158</v>
      </c>
      <c r="AC481" s="5">
        <v>2563.3177756797927</v>
      </c>
      <c r="AD481" s="5">
        <v>2850.5449794666256</v>
      </c>
      <c r="AE481" s="5">
        <v>2363.2467448632733</v>
      </c>
      <c r="AF481" s="5">
        <v>2618.7689404753419</v>
      </c>
      <c r="AG481" s="5">
        <v>2549.6144119925839</v>
      </c>
      <c r="AH481" s="350">
        <v>2412.673836344879</v>
      </c>
      <c r="AI481" s="350">
        <v>3674.6660466051862</v>
      </c>
      <c r="AK481" s="199"/>
      <c r="AM481" s="11"/>
      <c r="AN481" s="15"/>
      <c r="AO481" s="11"/>
      <c r="AP481" s="11"/>
    </row>
    <row r="482" spans="3:42" outlineLevel="2" x14ac:dyDescent="0.2">
      <c r="C482" s="252">
        <v>4</v>
      </c>
      <c r="D482" s="119" t="s">
        <v>218</v>
      </c>
      <c r="F482" s="783" t="s">
        <v>57</v>
      </c>
      <c r="G482" s="83"/>
      <c r="H482" s="798" t="s">
        <v>10</v>
      </c>
      <c r="I482" s="240" t="s">
        <v>617</v>
      </c>
      <c r="J482" s="83"/>
      <c r="K482" s="736"/>
      <c r="L482" s="83"/>
      <c r="M482" s="83"/>
      <c r="N482" s="83"/>
      <c r="O482" s="83"/>
      <c r="P482" s="83"/>
      <c r="Q482" s="143" t="s">
        <v>110</v>
      </c>
      <c r="R482" s="304">
        <v>0</v>
      </c>
      <c r="S482" s="305">
        <v>0</v>
      </c>
      <c r="T482" s="305">
        <v>0</v>
      </c>
      <c r="U482" s="305">
        <v>125.12947544390349</v>
      </c>
      <c r="V482" s="305">
        <v>129.55922172082097</v>
      </c>
      <c r="W482" s="306">
        <v>143.52688531764426</v>
      </c>
      <c r="X482" s="305">
        <v>147.29702131533838</v>
      </c>
      <c r="Y482" s="305">
        <v>150.70798292148925</v>
      </c>
      <c r="Z482" s="305">
        <v>153.80440188958943</v>
      </c>
      <c r="AA482" s="305">
        <v>156.80074549111242</v>
      </c>
      <c r="AB482" s="307">
        <v>159.8849322490085</v>
      </c>
      <c r="AC482" s="307">
        <v>163.02961901405413</v>
      </c>
      <c r="AD482" s="307">
        <v>166.23598841571592</v>
      </c>
      <c r="AE482" s="307">
        <v>169.50524609589596</v>
      </c>
      <c r="AF482" s="307">
        <v>172.83862115405262</v>
      </c>
      <c r="AG482" s="307">
        <v>176.23736660086223</v>
      </c>
      <c r="AH482" s="362">
        <v>179.70275982058533</v>
      </c>
      <c r="AI482" s="362">
        <v>183.23610304230073</v>
      </c>
      <c r="AK482" s="199"/>
      <c r="AM482" s="11"/>
      <c r="AN482" s="15"/>
      <c r="AO482" s="11"/>
      <c r="AP482" s="11"/>
    </row>
    <row r="483" spans="3:42" outlineLevel="2" x14ac:dyDescent="0.2">
      <c r="C483" s="252">
        <v>4</v>
      </c>
      <c r="D483" s="119" t="s">
        <v>218</v>
      </c>
      <c r="F483" s="802" t="s">
        <v>618</v>
      </c>
      <c r="R483" s="800">
        <v>0</v>
      </c>
      <c r="S483" s="800">
        <v>0</v>
      </c>
      <c r="T483" s="800">
        <v>0</v>
      </c>
      <c r="U483" s="800">
        <v>1718.0893583248571</v>
      </c>
      <c r="V483" s="800">
        <v>1816.6453788906813</v>
      </c>
      <c r="W483" s="800">
        <v>1926.5752541834374</v>
      </c>
      <c r="X483" s="800">
        <v>3417.8753594108939</v>
      </c>
      <c r="Y483" s="800">
        <v>3249.7197813261846</v>
      </c>
      <c r="Z483" s="800">
        <v>2625.6741412992546</v>
      </c>
      <c r="AA483" s="800">
        <v>2650.0152618613538</v>
      </c>
      <c r="AB483" s="800">
        <v>3146.8700028283538</v>
      </c>
      <c r="AC483" s="800">
        <v>3150.4466825820764</v>
      </c>
      <c r="AD483" s="800">
        <v>3502.5104276238162</v>
      </c>
      <c r="AE483" s="800">
        <v>2904.1050817565456</v>
      </c>
      <c r="AF483" s="800">
        <v>3217.9852068519972</v>
      </c>
      <c r="AG483" s="800">
        <v>3132.8226515913589</v>
      </c>
      <c r="AH483" s="800">
        <v>2964.5907530438922</v>
      </c>
      <c r="AI483" s="800">
        <v>4513.7203642389504</v>
      </c>
      <c r="AK483" s="199"/>
      <c r="AM483" s="11"/>
      <c r="AN483" s="15"/>
      <c r="AO483" s="11"/>
      <c r="AP483" s="11"/>
    </row>
    <row r="484" spans="3:42" outlineLevel="2" x14ac:dyDescent="0.2">
      <c r="C484" s="252">
        <v>4</v>
      </c>
      <c r="D484" s="119" t="s">
        <v>218</v>
      </c>
      <c r="R484" s="5"/>
      <c r="S484" s="5"/>
      <c r="T484" s="5"/>
      <c r="U484" s="5"/>
      <c r="V484" s="5"/>
      <c r="W484" s="5"/>
      <c r="X484" s="5"/>
      <c r="Y484" s="5"/>
      <c r="AK484" s="199"/>
      <c r="AM484" s="11"/>
      <c r="AN484" s="15"/>
      <c r="AO484" s="11"/>
      <c r="AP484" s="11"/>
    </row>
    <row r="485" spans="3:42" outlineLevel="2" x14ac:dyDescent="0.2">
      <c r="C485" s="252">
        <v>4</v>
      </c>
      <c r="D485" s="119" t="s">
        <v>218</v>
      </c>
      <c r="F485" s="789" t="s">
        <v>619</v>
      </c>
      <c r="G485" s="790"/>
      <c r="H485" s="803"/>
      <c r="I485" s="790"/>
      <c r="J485" s="790"/>
      <c r="K485" s="792"/>
      <c r="L485" s="789"/>
      <c r="M485" s="789"/>
      <c r="N485" s="789"/>
      <c r="O485" s="789"/>
      <c r="P485" s="789"/>
      <c r="Q485" s="792"/>
      <c r="R485" s="793"/>
      <c r="S485" s="793"/>
      <c r="T485" s="793"/>
      <c r="U485" s="793"/>
      <c r="V485" s="793"/>
      <c r="W485" s="793"/>
      <c r="X485" s="793"/>
      <c r="Y485" s="793"/>
      <c r="Z485" s="793"/>
      <c r="AA485" s="793"/>
      <c r="AB485" s="793"/>
      <c r="AC485" s="793"/>
      <c r="AD485" s="793"/>
      <c r="AE485" s="793"/>
      <c r="AF485" s="793"/>
      <c r="AG485" s="793"/>
      <c r="AH485" s="789"/>
      <c r="AI485" s="789"/>
      <c r="AK485" s="199"/>
      <c r="AM485" s="11"/>
      <c r="AN485" s="15"/>
      <c r="AO485" s="11"/>
      <c r="AP485" s="11"/>
    </row>
    <row r="486" spans="3:42" outlineLevel="2" x14ac:dyDescent="0.2">
      <c r="C486" s="252">
        <v>4</v>
      </c>
      <c r="D486" s="119" t="s">
        <v>218</v>
      </c>
      <c r="F486" t="s">
        <v>620</v>
      </c>
      <c r="AK486" s="199"/>
      <c r="AM486" s="11"/>
      <c r="AN486" s="15"/>
      <c r="AO486" s="11"/>
      <c r="AP486" s="11"/>
    </row>
    <row r="487" spans="3:42" outlineLevel="2" x14ac:dyDescent="0.2">
      <c r="C487" s="252">
        <v>4</v>
      </c>
      <c r="D487" s="119" t="s">
        <v>218</v>
      </c>
      <c r="F487" s="761" t="s">
        <v>48</v>
      </c>
      <c r="G487" s="75"/>
      <c r="H487" s="796" t="s">
        <v>10</v>
      </c>
      <c r="I487" s="801"/>
      <c r="J487" s="75"/>
      <c r="K487" s="741"/>
      <c r="L487" s="75"/>
      <c r="M487" s="75"/>
      <c r="N487" s="75"/>
      <c r="O487" s="75"/>
      <c r="P487" s="75"/>
      <c r="Q487" s="128" t="s">
        <v>536</v>
      </c>
      <c r="R487" s="804">
        <v>0</v>
      </c>
      <c r="S487" s="805">
        <v>0</v>
      </c>
      <c r="T487" s="805">
        <v>0</v>
      </c>
      <c r="U487" s="805">
        <v>25.47270545943136</v>
      </c>
      <c r="V487" s="805">
        <v>27.217048614718216</v>
      </c>
      <c r="W487" s="806">
        <v>28.627495188622419</v>
      </c>
      <c r="X487" s="805">
        <v>58.889134218905326</v>
      </c>
      <c r="Y487" s="805">
        <v>54.800348593353775</v>
      </c>
      <c r="Z487" s="805">
        <v>40.525499615852674</v>
      </c>
      <c r="AA487" s="805">
        <v>40.720742490309945</v>
      </c>
      <c r="AB487" s="805">
        <v>51.429733365717453</v>
      </c>
      <c r="AC487" s="805">
        <v>51.145596706250522</v>
      </c>
      <c r="AD487" s="805">
        <v>58.578082457968513</v>
      </c>
      <c r="AE487" s="805">
        <v>44.78450202573282</v>
      </c>
      <c r="AF487" s="805">
        <v>51.420362424337014</v>
      </c>
      <c r="AG487" s="805">
        <v>49.079941268441004</v>
      </c>
      <c r="AH487" s="808">
        <v>44.888345016694146</v>
      </c>
      <c r="AI487" s="808">
        <v>79.090474504517985</v>
      </c>
      <c r="AJ487" s="289"/>
      <c r="AK487" s="199"/>
      <c r="AM487" s="11"/>
      <c r="AN487" s="15"/>
      <c r="AO487" s="11"/>
      <c r="AP487" s="11"/>
    </row>
    <row r="488" spans="3:42" outlineLevel="2" x14ac:dyDescent="0.2">
      <c r="C488" s="252">
        <v>4</v>
      </c>
      <c r="D488" s="119" t="s">
        <v>218</v>
      </c>
      <c r="F488" s="767" t="s">
        <v>55</v>
      </c>
      <c r="H488" s="797" t="s">
        <v>10</v>
      </c>
      <c r="K488" s="164"/>
      <c r="Q488" s="135" t="s">
        <v>536</v>
      </c>
      <c r="R488" s="809">
        <v>0</v>
      </c>
      <c r="S488" s="810">
        <v>0</v>
      </c>
      <c r="T488" s="810">
        <v>0</v>
      </c>
      <c r="U488" s="810">
        <v>7.1169024693462335</v>
      </c>
      <c r="V488" s="810">
        <v>7.5272169175989836</v>
      </c>
      <c r="W488" s="811">
        <v>7.9612482301578327</v>
      </c>
      <c r="X488" s="810">
        <v>14.33058220281419</v>
      </c>
      <c r="Y488" s="810">
        <v>13.621527516061654</v>
      </c>
      <c r="Z488" s="810">
        <v>11.000989943270481</v>
      </c>
      <c r="AA488" s="810">
        <v>11.102591357058008</v>
      </c>
      <c r="AB488" s="810">
        <v>13.188470724359865</v>
      </c>
      <c r="AC488" s="810">
        <v>13.202831100838441</v>
      </c>
      <c r="AD488" s="810">
        <v>14.682246682918569</v>
      </c>
      <c r="AE488" s="810">
        <v>12.17232912675502</v>
      </c>
      <c r="AF488" s="810">
        <v>13.488442338776444</v>
      </c>
      <c r="AG488" s="810">
        <v>13.132249451543085</v>
      </c>
      <c r="AH488" s="812">
        <v>12.426912287231199</v>
      </c>
      <c r="AI488" s="812">
        <v>18.927031063266252</v>
      </c>
      <c r="AK488" s="199"/>
      <c r="AM488" s="11"/>
      <c r="AN488" s="15"/>
      <c r="AO488" s="11"/>
      <c r="AP488" s="11"/>
    </row>
    <row r="489" spans="3:42" outlineLevel="2" x14ac:dyDescent="0.2">
      <c r="C489" s="252">
        <v>4</v>
      </c>
      <c r="D489" s="119" t="s">
        <v>218</v>
      </c>
      <c r="F489" s="783" t="s">
        <v>57</v>
      </c>
      <c r="G489" s="83"/>
      <c r="H489" s="798" t="s">
        <v>10</v>
      </c>
      <c r="I489" s="799"/>
      <c r="J489" s="83"/>
      <c r="K489" s="736"/>
      <c r="L489" s="83"/>
      <c r="M489" s="83"/>
      <c r="N489" s="83"/>
      <c r="O489" s="83"/>
      <c r="P489" s="83"/>
      <c r="Q489" s="143" t="s">
        <v>536</v>
      </c>
      <c r="R489" s="813">
        <v>0</v>
      </c>
      <c r="S489" s="814">
        <v>0</v>
      </c>
      <c r="T489" s="814">
        <v>0</v>
      </c>
      <c r="U489" s="814">
        <v>1.2887229649896526</v>
      </c>
      <c r="V489" s="814">
        <v>1.3343454351222013</v>
      </c>
      <c r="W489" s="815">
        <v>1.478200020787318</v>
      </c>
      <c r="X489" s="814">
        <v>1.5170290882322686</v>
      </c>
      <c r="Y489" s="814">
        <v>1.5521589770050803</v>
      </c>
      <c r="Z489" s="814">
        <v>1.5840493547059697</v>
      </c>
      <c r="AA489" s="814">
        <v>1.6149090446118353</v>
      </c>
      <c r="AB489" s="814">
        <v>1.6466734413626196</v>
      </c>
      <c r="AC489" s="814">
        <v>1.6790609346965155</v>
      </c>
      <c r="AD489" s="814">
        <v>1.7120837046514186</v>
      </c>
      <c r="AE489" s="814">
        <v>1.7457541682729623</v>
      </c>
      <c r="AF489" s="814">
        <v>1.7800849841988713</v>
      </c>
      <c r="AG489" s="814">
        <v>1.8150890573312739</v>
      </c>
      <c r="AH489" s="816">
        <v>1.8507795435986658</v>
      </c>
      <c r="AI489" s="816">
        <v>1.8871698548092046</v>
      </c>
      <c r="AK489" s="199"/>
      <c r="AM489" s="11"/>
      <c r="AN489" s="15"/>
      <c r="AO489" s="11"/>
      <c r="AP489" s="11"/>
    </row>
    <row r="490" spans="3:42" outlineLevel="2" x14ac:dyDescent="0.2">
      <c r="C490" s="252">
        <v>4</v>
      </c>
      <c r="D490" s="119" t="s">
        <v>218</v>
      </c>
      <c r="H490" s="798"/>
      <c r="AK490" s="199"/>
      <c r="AM490" s="11"/>
      <c r="AN490" s="15"/>
      <c r="AO490" s="11"/>
      <c r="AP490" s="11"/>
    </row>
    <row r="491" spans="3:42" outlineLevel="2" x14ac:dyDescent="0.2">
      <c r="C491" s="252">
        <v>4</v>
      </c>
      <c r="D491" s="119" t="s">
        <v>218</v>
      </c>
      <c r="F491" s="789" t="s">
        <v>621</v>
      </c>
      <c r="G491" s="790"/>
      <c r="H491" s="803"/>
      <c r="I491" s="790"/>
      <c r="J491" s="790"/>
      <c r="K491" s="792"/>
      <c r="L491" s="789"/>
      <c r="M491" s="789"/>
      <c r="N491" s="789"/>
      <c r="O491" s="789"/>
      <c r="P491" s="789"/>
      <c r="Q491" s="792"/>
      <c r="R491" s="793"/>
      <c r="S491" s="793"/>
      <c r="T491" s="793"/>
      <c r="U491" s="793"/>
      <c r="V491" s="793"/>
      <c r="W491" s="793"/>
      <c r="X491" s="793"/>
      <c r="Y491" s="793"/>
      <c r="Z491" s="793"/>
      <c r="AA491" s="793"/>
      <c r="AB491" s="793"/>
      <c r="AC491" s="793"/>
      <c r="AD491" s="793"/>
      <c r="AE491" s="793"/>
      <c r="AF491" s="793"/>
      <c r="AG491" s="793"/>
      <c r="AH491" s="789"/>
      <c r="AI491" s="789"/>
      <c r="AK491" s="199"/>
      <c r="AM491" s="11"/>
      <c r="AN491" s="15"/>
      <c r="AO491" s="11"/>
      <c r="AP491" s="11"/>
    </row>
    <row r="492" spans="3:42" outlineLevel="2" x14ac:dyDescent="0.2">
      <c r="C492" s="252">
        <v>4</v>
      </c>
      <c r="D492" s="119" t="s">
        <v>218</v>
      </c>
      <c r="F492" s="794" t="s">
        <v>518</v>
      </c>
      <c r="AK492" s="199"/>
      <c r="AM492" s="11"/>
      <c r="AN492" s="15"/>
      <c r="AO492" s="11"/>
      <c r="AP492" s="11"/>
    </row>
    <row r="493" spans="3:42" outlineLevel="2" x14ac:dyDescent="0.2">
      <c r="C493" s="252">
        <v>4</v>
      </c>
      <c r="D493" s="119" t="s">
        <v>218</v>
      </c>
      <c r="F493" s="761" t="s">
        <v>48</v>
      </c>
      <c r="G493" s="75"/>
      <c r="H493" s="796" t="s">
        <v>10</v>
      </c>
      <c r="I493" s="228" t="s">
        <v>518</v>
      </c>
      <c r="J493" s="75"/>
      <c r="K493" s="741"/>
      <c r="L493" s="75"/>
      <c r="M493" s="75"/>
      <c r="N493" s="75"/>
      <c r="O493" s="75"/>
      <c r="P493" s="75"/>
      <c r="Q493" s="128" t="s">
        <v>536</v>
      </c>
      <c r="R493" s="299">
        <v>0</v>
      </c>
      <c r="S493" s="300">
        <v>0</v>
      </c>
      <c r="T493" s="300">
        <v>0</v>
      </c>
      <c r="U493" s="300">
        <v>0</v>
      </c>
      <c r="V493" s="300">
        <v>0</v>
      </c>
      <c r="W493" s="301">
        <v>0</v>
      </c>
      <c r="X493" s="300">
        <v>0.56954916569459391</v>
      </c>
      <c r="Y493" s="300">
        <v>0.58532052550526059</v>
      </c>
      <c r="Z493" s="300">
        <v>0.60152860931669749</v>
      </c>
      <c r="AA493" s="300">
        <v>0.61818551043316872</v>
      </c>
      <c r="AB493" s="302">
        <v>0.63428521825993911</v>
      </c>
      <c r="AC493" s="302">
        <v>0.65080421865784388</v>
      </c>
      <c r="AD493" s="302">
        <v>0.6677534314685406</v>
      </c>
      <c r="AE493" s="302">
        <v>0.68514406092446845</v>
      </c>
      <c r="AF493" s="302">
        <v>0.70298760305537611</v>
      </c>
      <c r="AG493" s="302">
        <v>0.72129585328774193</v>
      </c>
      <c r="AH493" s="348">
        <v>0.72129585328774193</v>
      </c>
      <c r="AI493" s="348">
        <v>0.72129585328774193</v>
      </c>
      <c r="AK493" s="199"/>
      <c r="AM493" s="11"/>
      <c r="AN493" s="15"/>
      <c r="AO493" s="11"/>
      <c r="AP493" s="11"/>
    </row>
    <row r="494" spans="3:42" outlineLevel="2" x14ac:dyDescent="0.2">
      <c r="C494" s="252">
        <v>4</v>
      </c>
      <c r="D494" s="119" t="s">
        <v>218</v>
      </c>
      <c r="F494" s="783" t="s">
        <v>55</v>
      </c>
      <c r="G494" s="83"/>
      <c r="H494" s="798" t="s">
        <v>10</v>
      </c>
      <c r="I494" s="240" t="s">
        <v>518</v>
      </c>
      <c r="J494" s="83"/>
      <c r="K494" s="736"/>
      <c r="L494" s="83"/>
      <c r="M494" s="83"/>
      <c r="N494" s="83"/>
      <c r="O494" s="83"/>
      <c r="P494" s="83"/>
      <c r="Q494" s="143" t="s">
        <v>536</v>
      </c>
      <c r="R494" s="304">
        <v>0</v>
      </c>
      <c r="S494" s="305">
        <v>0</v>
      </c>
      <c r="T494" s="305">
        <v>0</v>
      </c>
      <c r="U494" s="305">
        <v>0</v>
      </c>
      <c r="V494" s="305">
        <v>0</v>
      </c>
      <c r="W494" s="306">
        <v>0</v>
      </c>
      <c r="X494" s="305">
        <v>0.56954916569459391</v>
      </c>
      <c r="Y494" s="305">
        <v>0.58532052550526059</v>
      </c>
      <c r="Z494" s="305">
        <v>0.60152860931669749</v>
      </c>
      <c r="AA494" s="305">
        <v>0.61818551043316872</v>
      </c>
      <c r="AB494" s="307">
        <v>0.63428521825993922</v>
      </c>
      <c r="AC494" s="307">
        <v>0.65080421865784388</v>
      </c>
      <c r="AD494" s="307">
        <v>0.66775343146854049</v>
      </c>
      <c r="AE494" s="307">
        <v>0.68514406092446845</v>
      </c>
      <c r="AF494" s="307">
        <v>0.70298760305537611</v>
      </c>
      <c r="AG494" s="307">
        <v>0.72129585328774204</v>
      </c>
      <c r="AH494" s="362">
        <v>0.72129585328774204</v>
      </c>
      <c r="AI494" s="362">
        <v>0.72129585328774204</v>
      </c>
      <c r="AK494" s="199"/>
      <c r="AM494" s="11"/>
      <c r="AN494" s="15"/>
      <c r="AO494" s="11"/>
      <c r="AP494" s="11"/>
    </row>
    <row r="495" spans="3:42" outlineLevel="2" x14ac:dyDescent="0.2">
      <c r="C495" s="252">
        <v>4</v>
      </c>
      <c r="D495" s="119" t="s">
        <v>218</v>
      </c>
      <c r="F495" s="40" t="s">
        <v>622</v>
      </c>
      <c r="AK495" s="199"/>
      <c r="AM495" s="11"/>
      <c r="AN495" s="15"/>
      <c r="AO495" s="11"/>
      <c r="AP495" s="11"/>
    </row>
    <row r="496" spans="3:42" outlineLevel="2" x14ac:dyDescent="0.2">
      <c r="C496" s="252">
        <v>4</v>
      </c>
      <c r="D496" s="119" t="s">
        <v>218</v>
      </c>
      <c r="F496" s="761" t="s">
        <v>48</v>
      </c>
      <c r="G496" s="75"/>
      <c r="H496" s="796" t="s">
        <v>623</v>
      </c>
      <c r="I496" s="801"/>
      <c r="J496" s="75"/>
      <c r="K496" s="741"/>
      <c r="L496" s="75"/>
      <c r="M496" s="75"/>
      <c r="N496" s="75"/>
      <c r="O496" s="75"/>
      <c r="P496" s="75"/>
      <c r="Q496" s="128" t="s">
        <v>536</v>
      </c>
      <c r="R496" s="804">
        <v>0</v>
      </c>
      <c r="S496" s="805">
        <v>0</v>
      </c>
      <c r="T496" s="805">
        <v>0</v>
      </c>
      <c r="U496" s="805">
        <v>25.47270545943136</v>
      </c>
      <c r="V496" s="805">
        <v>27.217048614718216</v>
      </c>
      <c r="W496" s="806">
        <v>28.627495188622419</v>
      </c>
      <c r="X496" s="805">
        <v>59.458683384599922</v>
      </c>
      <c r="Y496" s="805">
        <v>55.385669118859035</v>
      </c>
      <c r="Z496" s="805">
        <v>41.127028225169369</v>
      </c>
      <c r="AA496" s="805">
        <v>41.338928000743117</v>
      </c>
      <c r="AB496" s="805">
        <v>52.064018583977393</v>
      </c>
      <c r="AC496" s="805">
        <v>51.796400924908369</v>
      </c>
      <c r="AD496" s="805">
        <v>59.245835889437053</v>
      </c>
      <c r="AE496" s="805">
        <v>45.469646086657292</v>
      </c>
      <c r="AF496" s="805">
        <v>52.123350027392391</v>
      </c>
      <c r="AG496" s="805">
        <v>49.801237121728747</v>
      </c>
      <c r="AH496" s="808">
        <v>45.609640869981888</v>
      </c>
      <c r="AI496" s="808">
        <v>79.811770357805727</v>
      </c>
      <c r="AK496" s="199"/>
      <c r="AM496" s="11"/>
      <c r="AN496" s="15"/>
      <c r="AO496" s="11"/>
      <c r="AP496" s="11"/>
    </row>
    <row r="497" spans="3:42" outlineLevel="2" x14ac:dyDescent="0.2">
      <c r="C497" s="252">
        <v>4</v>
      </c>
      <c r="D497" s="119" t="s">
        <v>218</v>
      </c>
      <c r="F497" s="767" t="s">
        <v>55</v>
      </c>
      <c r="H497" s="797" t="s">
        <v>623</v>
      </c>
      <c r="K497" s="164"/>
      <c r="Q497" s="135" t="s">
        <v>536</v>
      </c>
      <c r="R497" s="809">
        <v>0</v>
      </c>
      <c r="S497" s="810">
        <v>0</v>
      </c>
      <c r="T497" s="810">
        <v>0</v>
      </c>
      <c r="U497" s="810">
        <v>7.1169024693462335</v>
      </c>
      <c r="V497" s="810">
        <v>7.5272169175989836</v>
      </c>
      <c r="W497" s="811">
        <v>7.9612482301578327</v>
      </c>
      <c r="X497" s="810">
        <v>14.900131368508784</v>
      </c>
      <c r="Y497" s="810">
        <v>14.206848041566914</v>
      </c>
      <c r="Z497" s="810">
        <v>11.602518552587178</v>
      </c>
      <c r="AA497" s="810">
        <v>11.720776867491177</v>
      </c>
      <c r="AB497" s="810">
        <v>13.822755942619803</v>
      </c>
      <c r="AC497" s="810">
        <v>13.853635319496286</v>
      </c>
      <c r="AD497" s="810">
        <v>15.350000114387109</v>
      </c>
      <c r="AE497" s="810">
        <v>12.857473187679489</v>
      </c>
      <c r="AF497" s="810">
        <v>14.191429941831821</v>
      </c>
      <c r="AG497" s="810">
        <v>13.853545304830828</v>
      </c>
      <c r="AH497" s="812">
        <v>13.148208140518941</v>
      </c>
      <c r="AI497" s="812">
        <v>19.648326916553994</v>
      </c>
      <c r="AK497" s="199"/>
      <c r="AM497" s="11"/>
      <c r="AN497" s="15"/>
      <c r="AO497" s="11"/>
      <c r="AP497" s="11"/>
    </row>
    <row r="498" spans="3:42" outlineLevel="2" x14ac:dyDescent="0.2">
      <c r="C498" s="252">
        <v>4</v>
      </c>
      <c r="D498" s="119" t="s">
        <v>218</v>
      </c>
      <c r="F498" s="783" t="s">
        <v>57</v>
      </c>
      <c r="G498" s="83"/>
      <c r="H498" s="798" t="s">
        <v>623</v>
      </c>
      <c r="I498" s="799"/>
      <c r="J498" s="83"/>
      <c r="K498" s="736"/>
      <c r="L498" s="83"/>
      <c r="M498" s="83"/>
      <c r="N498" s="83"/>
      <c r="O498" s="83"/>
      <c r="P498" s="83"/>
      <c r="Q498" s="143" t="s">
        <v>536</v>
      </c>
      <c r="R498" s="813">
        <v>0</v>
      </c>
      <c r="S498" s="814">
        <v>0</v>
      </c>
      <c r="T498" s="814">
        <v>0</v>
      </c>
      <c r="U498" s="814">
        <v>1.2887229649896526</v>
      </c>
      <c r="V498" s="814">
        <v>1.3343454351222013</v>
      </c>
      <c r="W498" s="815">
        <v>1.478200020787318</v>
      </c>
      <c r="X498" s="814">
        <v>1.5170290882322686</v>
      </c>
      <c r="Y498" s="814">
        <v>1.5521589770050803</v>
      </c>
      <c r="Z498" s="814">
        <v>1.5840493547059697</v>
      </c>
      <c r="AA498" s="814">
        <v>1.6149090446118353</v>
      </c>
      <c r="AB498" s="814">
        <v>1.6466734413626196</v>
      </c>
      <c r="AC498" s="814">
        <v>1.6790609346965155</v>
      </c>
      <c r="AD498" s="814">
        <v>1.7120837046514186</v>
      </c>
      <c r="AE498" s="814">
        <v>1.7457541682729623</v>
      </c>
      <c r="AF498" s="814">
        <v>1.7800849841988713</v>
      </c>
      <c r="AG498" s="814">
        <v>1.8150890573312739</v>
      </c>
      <c r="AH498" s="816">
        <v>1.8507795435986658</v>
      </c>
      <c r="AI498" s="816">
        <v>1.8871698548092046</v>
      </c>
      <c r="AK498" s="199"/>
      <c r="AM498" s="11"/>
      <c r="AN498" s="15"/>
      <c r="AO498" s="11"/>
      <c r="AP498" s="11"/>
    </row>
    <row r="499" spans="3:42" outlineLevel="2" x14ac:dyDescent="0.2">
      <c r="C499" s="252">
        <v>4</v>
      </c>
      <c r="D499" s="119" t="s">
        <v>218</v>
      </c>
      <c r="AK499" s="199"/>
      <c r="AM499" s="11"/>
      <c r="AN499" s="15"/>
      <c r="AO499" s="11"/>
      <c r="AP499" s="11"/>
    </row>
    <row r="500" spans="3:42" outlineLevel="1" x14ac:dyDescent="0.2">
      <c r="C500" s="252">
        <v>4</v>
      </c>
      <c r="D500" s="119" t="s">
        <v>218</v>
      </c>
      <c r="F500" s="121" t="s">
        <v>624</v>
      </c>
      <c r="G500" s="756"/>
      <c r="H500" s="757"/>
      <c r="I500" s="788"/>
      <c r="J500" s="756"/>
      <c r="K500" s="758"/>
      <c r="L500" s="759"/>
      <c r="M500" s="759"/>
      <c r="N500" s="759"/>
      <c r="O500" s="759"/>
      <c r="P500" s="759"/>
      <c r="Q500" s="758"/>
      <c r="R500" s="760"/>
      <c r="S500" s="760"/>
      <c r="T500" s="760"/>
      <c r="U500" s="760"/>
      <c r="V500" s="760"/>
      <c r="W500" s="760"/>
      <c r="X500" s="760"/>
      <c r="Y500" s="760"/>
      <c r="Z500" s="760"/>
      <c r="AA500" s="760"/>
      <c r="AB500" s="760"/>
      <c r="AC500" s="760"/>
      <c r="AD500" s="760"/>
      <c r="AE500" s="760"/>
      <c r="AF500" s="760"/>
      <c r="AG500" s="760"/>
      <c r="AH500" s="759"/>
      <c r="AI500" s="759"/>
      <c r="AK500" s="199"/>
      <c r="AM500" s="11"/>
      <c r="AN500" s="15"/>
      <c r="AO500" s="11"/>
      <c r="AP500" s="11"/>
    </row>
    <row r="501" spans="3:42" outlineLevel="2" x14ac:dyDescent="0.2">
      <c r="C501" s="252">
        <v>4</v>
      </c>
      <c r="D501" s="119" t="s">
        <v>218</v>
      </c>
      <c r="F501" s="789" t="s">
        <v>625</v>
      </c>
      <c r="G501" s="790"/>
      <c r="H501" s="803"/>
      <c r="I501" s="791"/>
      <c r="J501" s="790"/>
      <c r="K501" s="792"/>
      <c r="L501" s="789"/>
      <c r="M501" s="789"/>
      <c r="N501" s="789"/>
      <c r="O501" s="789"/>
      <c r="P501" s="789"/>
      <c r="Q501" s="792"/>
      <c r="R501" s="793"/>
      <c r="S501" s="793"/>
      <c r="T501" s="793"/>
      <c r="U501" s="793"/>
      <c r="V501" s="793"/>
      <c r="W501" s="793"/>
      <c r="X501" s="793"/>
      <c r="Y501" s="793"/>
      <c r="Z501" s="793"/>
      <c r="AA501" s="793"/>
      <c r="AB501" s="793"/>
      <c r="AC501" s="793"/>
      <c r="AD501" s="793"/>
      <c r="AE501" s="793"/>
      <c r="AF501" s="793"/>
      <c r="AG501" s="793"/>
      <c r="AH501" s="789"/>
      <c r="AI501" s="789"/>
      <c r="AK501" s="199"/>
      <c r="AM501" s="11"/>
      <c r="AN501" s="15"/>
      <c r="AO501" s="11"/>
      <c r="AP501" s="11"/>
    </row>
    <row r="502" spans="3:42" outlineLevel="2" x14ac:dyDescent="0.2">
      <c r="C502" s="252">
        <v>4</v>
      </c>
      <c r="D502" s="119" t="s">
        <v>218</v>
      </c>
      <c r="F502" s="794" t="s">
        <v>610</v>
      </c>
      <c r="H502" s="795"/>
      <c r="AK502" s="199"/>
      <c r="AM502" s="11"/>
      <c r="AN502" s="15"/>
      <c r="AO502" s="11"/>
      <c r="AP502" s="11"/>
    </row>
    <row r="503" spans="3:42" outlineLevel="2" x14ac:dyDescent="0.2">
      <c r="C503" s="252">
        <v>4</v>
      </c>
      <c r="D503" s="119" t="s">
        <v>218</v>
      </c>
      <c r="F503" s="761" t="s">
        <v>62</v>
      </c>
      <c r="G503" s="75"/>
      <c r="H503" s="796" t="s">
        <v>11</v>
      </c>
      <c r="I503" s="796" t="s">
        <v>611</v>
      </c>
      <c r="J503" s="75"/>
      <c r="K503" s="741"/>
      <c r="L503" s="75"/>
      <c r="M503" s="75"/>
      <c r="N503" s="75"/>
      <c r="O503" s="75"/>
      <c r="P503" s="75"/>
      <c r="Q503" s="128" t="s">
        <v>110</v>
      </c>
      <c r="R503" s="299">
        <v>0</v>
      </c>
      <c r="S503" s="300">
        <v>0</v>
      </c>
      <c r="T503" s="300">
        <v>0</v>
      </c>
      <c r="U503" s="300">
        <v>0</v>
      </c>
      <c r="V503" s="300">
        <v>0</v>
      </c>
      <c r="W503" s="301">
        <v>222.293480958853</v>
      </c>
      <c r="X503" s="300">
        <v>1213.4516164441632</v>
      </c>
      <c r="Y503" s="300">
        <v>1802.7543964634933</v>
      </c>
      <c r="Z503" s="300">
        <v>2022.4125399568989</v>
      </c>
      <c r="AA503" s="300">
        <v>2064.1845937556027</v>
      </c>
      <c r="AB503" s="302">
        <v>2109.1883945323216</v>
      </c>
      <c r="AC503" s="302">
        <v>2942.1926060854248</v>
      </c>
      <c r="AD503" s="302">
        <v>2929.1079223807733</v>
      </c>
      <c r="AE503" s="302">
        <v>2916.1668857617406</v>
      </c>
      <c r="AF503" s="302">
        <v>2890.6423020300676</v>
      </c>
      <c r="AG503" s="302">
        <v>2860.8651907141048</v>
      </c>
      <c r="AH503" s="348">
        <v>2829.3147226596311</v>
      </c>
      <c r="AI503" s="348">
        <v>2793.8637022102153</v>
      </c>
      <c r="AK503" s="199"/>
      <c r="AM503" s="11"/>
      <c r="AN503" s="15"/>
      <c r="AO503" s="11"/>
      <c r="AP503" s="11"/>
    </row>
    <row r="504" spans="3:42" outlineLevel="2" x14ac:dyDescent="0.2">
      <c r="C504" s="252">
        <v>4</v>
      </c>
      <c r="D504" s="119" t="s">
        <v>218</v>
      </c>
      <c r="F504" s="767" t="s">
        <v>188</v>
      </c>
      <c r="H504" s="797" t="s">
        <v>11</v>
      </c>
      <c r="I504" s="797" t="s">
        <v>612</v>
      </c>
      <c r="K504" s="164"/>
      <c r="Q504" s="135" t="s">
        <v>110</v>
      </c>
      <c r="R504" s="314">
        <v>0</v>
      </c>
      <c r="S504" s="315">
        <v>0</v>
      </c>
      <c r="T504" s="315">
        <v>0</v>
      </c>
      <c r="U504" s="315">
        <v>0</v>
      </c>
      <c r="V504" s="315">
        <v>0</v>
      </c>
      <c r="W504" s="316">
        <v>0</v>
      </c>
      <c r="X504" s="315">
        <v>0</v>
      </c>
      <c r="Y504" s="315">
        <v>0</v>
      </c>
      <c r="Z504" s="315">
        <v>0</v>
      </c>
      <c r="AA504" s="315">
        <v>0</v>
      </c>
      <c r="AB504" s="5">
        <v>0</v>
      </c>
      <c r="AC504" s="5">
        <v>0</v>
      </c>
      <c r="AD504" s="5">
        <v>0</v>
      </c>
      <c r="AE504" s="5">
        <v>0</v>
      </c>
      <c r="AF504" s="5">
        <v>0</v>
      </c>
      <c r="AG504" s="5">
        <v>0</v>
      </c>
      <c r="AH504" s="350">
        <v>0</v>
      </c>
      <c r="AI504" s="350">
        <v>0</v>
      </c>
      <c r="AK504" s="199"/>
      <c r="AM504" s="11"/>
      <c r="AN504" s="15"/>
      <c r="AO504" s="11"/>
      <c r="AP504" s="11"/>
    </row>
    <row r="505" spans="3:42" outlineLevel="2" x14ac:dyDescent="0.2">
      <c r="C505" s="252">
        <v>4</v>
      </c>
      <c r="D505" s="119" t="s">
        <v>218</v>
      </c>
      <c r="F505" s="767" t="s">
        <v>613</v>
      </c>
      <c r="H505" s="797" t="s">
        <v>11</v>
      </c>
      <c r="I505" s="234" t="s">
        <v>614</v>
      </c>
      <c r="K505" s="164"/>
      <c r="Q505" s="135" t="s">
        <v>110</v>
      </c>
      <c r="R505" s="314">
        <v>0</v>
      </c>
      <c r="S505" s="315">
        <v>0</v>
      </c>
      <c r="T505" s="315">
        <v>0</v>
      </c>
      <c r="U505" s="315">
        <v>0</v>
      </c>
      <c r="V505" s="315">
        <v>0</v>
      </c>
      <c r="W505" s="316">
        <v>0</v>
      </c>
      <c r="X505" s="315">
        <v>0</v>
      </c>
      <c r="Y505" s="315">
        <v>0</v>
      </c>
      <c r="Z505" s="315">
        <v>0</v>
      </c>
      <c r="AA505" s="315">
        <v>0</v>
      </c>
      <c r="AB505" s="5">
        <v>0</v>
      </c>
      <c r="AC505" s="5">
        <v>0</v>
      </c>
      <c r="AD505" s="5">
        <v>0</v>
      </c>
      <c r="AE505" s="5">
        <v>0</v>
      </c>
      <c r="AF505" s="5">
        <v>0</v>
      </c>
      <c r="AG505" s="5">
        <v>0</v>
      </c>
      <c r="AH505" s="350">
        <v>0</v>
      </c>
      <c r="AI505" s="350">
        <v>0</v>
      </c>
      <c r="AK505" s="199"/>
      <c r="AM505" s="11"/>
      <c r="AN505" s="15"/>
      <c r="AO505" s="11"/>
      <c r="AP505" s="11"/>
    </row>
    <row r="506" spans="3:42" outlineLevel="2" x14ac:dyDescent="0.2">
      <c r="C506" s="252">
        <v>4</v>
      </c>
      <c r="D506" s="119" t="s">
        <v>218</v>
      </c>
      <c r="F506" s="783" t="s">
        <v>57</v>
      </c>
      <c r="G506" s="83"/>
      <c r="H506" s="798" t="s">
        <v>11</v>
      </c>
      <c r="I506" s="799"/>
      <c r="J506" s="83"/>
      <c r="K506" s="736"/>
      <c r="L506" s="83"/>
      <c r="M506" s="83"/>
      <c r="N506" s="83"/>
      <c r="O506" s="83"/>
      <c r="P506" s="83"/>
      <c r="Q506" s="143" t="s">
        <v>110</v>
      </c>
      <c r="R506" s="304">
        <v>0</v>
      </c>
      <c r="S506" s="305">
        <v>0</v>
      </c>
      <c r="T506" s="305">
        <v>0</v>
      </c>
      <c r="U506" s="305">
        <v>0</v>
      </c>
      <c r="V506" s="305">
        <v>0</v>
      </c>
      <c r="W506" s="306">
        <v>0</v>
      </c>
      <c r="X506" s="305">
        <v>0</v>
      </c>
      <c r="Y506" s="305">
        <v>0</v>
      </c>
      <c r="Z506" s="305">
        <v>0</v>
      </c>
      <c r="AA506" s="305">
        <v>0</v>
      </c>
      <c r="AB506" s="307">
        <v>0</v>
      </c>
      <c r="AC506" s="307">
        <v>0</v>
      </c>
      <c r="AD506" s="307">
        <v>0</v>
      </c>
      <c r="AE506" s="307">
        <v>0</v>
      </c>
      <c r="AF506" s="307">
        <v>0</v>
      </c>
      <c r="AG506" s="307">
        <v>0</v>
      </c>
      <c r="AH506" s="362">
        <v>0</v>
      </c>
      <c r="AI506" s="362">
        <v>0</v>
      </c>
      <c r="AK506" s="199"/>
      <c r="AM506" s="11"/>
      <c r="AN506" s="15"/>
      <c r="AO506" s="11"/>
      <c r="AP506" s="11"/>
    </row>
    <row r="507" spans="3:42" outlineLevel="2" x14ac:dyDescent="0.2">
      <c r="C507" s="252">
        <v>4</v>
      </c>
      <c r="D507" s="119" t="s">
        <v>218</v>
      </c>
      <c r="F507" s="12"/>
      <c r="H507" s="234"/>
      <c r="K507" s="164"/>
      <c r="Q507" s="16"/>
      <c r="R507" s="800">
        <v>0</v>
      </c>
      <c r="S507" s="800">
        <v>0</v>
      </c>
      <c r="T507" s="800">
        <v>0</v>
      </c>
      <c r="U507" s="800">
        <v>0</v>
      </c>
      <c r="V507" s="800">
        <v>0</v>
      </c>
      <c r="W507" s="800">
        <v>222.293480958853</v>
      </c>
      <c r="X507" s="800">
        <v>1213.4516164441632</v>
      </c>
      <c r="Y507" s="800">
        <v>1802.7543964634933</v>
      </c>
      <c r="Z507" s="800">
        <v>2022.4125399568989</v>
      </c>
      <c r="AA507" s="800">
        <v>2064.1845937556027</v>
      </c>
      <c r="AB507" s="800">
        <v>2109.1883945323216</v>
      </c>
      <c r="AC507" s="800">
        <v>2942.1926060854248</v>
      </c>
      <c r="AD507" s="800">
        <v>2929.1079223807733</v>
      </c>
      <c r="AE507" s="800">
        <v>2916.1668857617406</v>
      </c>
      <c r="AF507" s="800">
        <v>2890.6423020300676</v>
      </c>
      <c r="AG507" s="800">
        <v>2860.8651907141048</v>
      </c>
      <c r="AH507" s="800">
        <v>2829.3147226596311</v>
      </c>
      <c r="AI507" s="800">
        <v>2793.8637022102153</v>
      </c>
      <c r="AK507" s="199"/>
      <c r="AM507" s="11"/>
      <c r="AN507" s="15"/>
      <c r="AO507" s="11"/>
      <c r="AP507" s="11"/>
    </row>
    <row r="508" spans="3:42" outlineLevel="2" x14ac:dyDescent="0.2">
      <c r="C508" s="252">
        <v>4</v>
      </c>
      <c r="D508" s="119" t="s">
        <v>218</v>
      </c>
      <c r="F508" s="794" t="s">
        <v>615</v>
      </c>
      <c r="AK508" s="199"/>
      <c r="AM508" s="11"/>
      <c r="AN508" s="15"/>
      <c r="AO508" s="11"/>
      <c r="AP508" s="11"/>
    </row>
    <row r="509" spans="3:42" outlineLevel="2" x14ac:dyDescent="0.2">
      <c r="C509" s="252">
        <v>4</v>
      </c>
      <c r="D509" s="119" t="s">
        <v>218</v>
      </c>
      <c r="F509" s="761" t="s">
        <v>48</v>
      </c>
      <c r="G509" s="75"/>
      <c r="H509" s="796" t="s">
        <v>11</v>
      </c>
      <c r="I509" s="801"/>
      <c r="J509" s="75"/>
      <c r="K509" s="741"/>
      <c r="L509" s="75"/>
      <c r="M509" s="75"/>
      <c r="N509" s="75"/>
      <c r="O509" s="75"/>
      <c r="P509" s="75"/>
      <c r="Q509" s="128" t="s">
        <v>110</v>
      </c>
      <c r="R509" s="299">
        <v>0</v>
      </c>
      <c r="S509" s="300">
        <v>0</v>
      </c>
      <c r="T509" s="300">
        <v>0</v>
      </c>
      <c r="U509" s="300">
        <v>0</v>
      </c>
      <c r="V509" s="300">
        <v>0</v>
      </c>
      <c r="W509" s="301">
        <v>84.471522764364138</v>
      </c>
      <c r="X509" s="300">
        <v>461.11161424878202</v>
      </c>
      <c r="Y509" s="300">
        <v>685.0466706561275</v>
      </c>
      <c r="Z509" s="300">
        <v>768.5167651836216</v>
      </c>
      <c r="AA509" s="300">
        <v>784.39014562712907</v>
      </c>
      <c r="AB509" s="302">
        <v>801.49158992228217</v>
      </c>
      <c r="AC509" s="302">
        <v>1118.0331903124613</v>
      </c>
      <c r="AD509" s="302">
        <v>1113.061010504694</v>
      </c>
      <c r="AE509" s="302">
        <v>1108.1434165894614</v>
      </c>
      <c r="AF509" s="302">
        <v>1098.4440747714257</v>
      </c>
      <c r="AG509" s="302">
        <v>1087.1287724713598</v>
      </c>
      <c r="AH509" s="348">
        <v>1075.1395946106597</v>
      </c>
      <c r="AI509" s="348">
        <v>1061.6682068398818</v>
      </c>
      <c r="AK509" s="199"/>
      <c r="AM509" s="11"/>
      <c r="AN509" s="15"/>
      <c r="AO509" s="11"/>
      <c r="AP509" s="11"/>
    </row>
    <row r="510" spans="3:42" outlineLevel="2" x14ac:dyDescent="0.2">
      <c r="C510" s="252">
        <v>4</v>
      </c>
      <c r="D510" s="119" t="s">
        <v>218</v>
      </c>
      <c r="F510" s="767" t="s">
        <v>55</v>
      </c>
      <c r="H510" s="797" t="s">
        <v>11</v>
      </c>
      <c r="K510" s="164"/>
      <c r="Q510" s="135" t="s">
        <v>110</v>
      </c>
      <c r="R510" s="314">
        <v>0</v>
      </c>
      <c r="S510" s="315">
        <v>0</v>
      </c>
      <c r="T510" s="315">
        <v>0</v>
      </c>
      <c r="U510" s="315">
        <v>0</v>
      </c>
      <c r="V510" s="315">
        <v>0</v>
      </c>
      <c r="W510" s="316">
        <v>137.82195819448884</v>
      </c>
      <c r="X510" s="315">
        <v>752.3400021953812</v>
      </c>
      <c r="Y510" s="315">
        <v>1117.7077258073659</v>
      </c>
      <c r="Z510" s="315">
        <v>1253.8957747732773</v>
      </c>
      <c r="AA510" s="315">
        <v>1279.7944481284737</v>
      </c>
      <c r="AB510" s="5">
        <v>1307.6968046100394</v>
      </c>
      <c r="AC510" s="5">
        <v>1824.1594157729635</v>
      </c>
      <c r="AD510" s="5">
        <v>1816.0469118760793</v>
      </c>
      <c r="AE510" s="5">
        <v>1808.0234691722792</v>
      </c>
      <c r="AF510" s="5">
        <v>1792.198227258642</v>
      </c>
      <c r="AG510" s="5">
        <v>1773.736418242745</v>
      </c>
      <c r="AH510" s="350">
        <v>1754.1751280489714</v>
      </c>
      <c r="AI510" s="350">
        <v>1732.1954953703334</v>
      </c>
      <c r="AK510" s="199"/>
      <c r="AM510" s="11"/>
      <c r="AN510" s="15"/>
      <c r="AO510" s="11"/>
      <c r="AP510" s="11"/>
    </row>
    <row r="511" spans="3:42" outlineLevel="2" x14ac:dyDescent="0.2">
      <c r="C511" s="252">
        <v>4</v>
      </c>
      <c r="D511" s="119" t="s">
        <v>218</v>
      </c>
      <c r="F511" s="783" t="s">
        <v>57</v>
      </c>
      <c r="G511" s="83"/>
      <c r="H511" s="798" t="s">
        <v>11</v>
      </c>
      <c r="I511" s="799"/>
      <c r="J511" s="83"/>
      <c r="K511" s="736"/>
      <c r="L511" s="83"/>
      <c r="M511" s="83"/>
      <c r="N511" s="83"/>
      <c r="O511" s="83"/>
      <c r="P511" s="83"/>
      <c r="Q511" s="143" t="s">
        <v>110</v>
      </c>
      <c r="R511" s="304">
        <v>0</v>
      </c>
      <c r="S511" s="305">
        <v>0</v>
      </c>
      <c r="T511" s="305">
        <v>0</v>
      </c>
      <c r="U511" s="305">
        <v>0</v>
      </c>
      <c r="V511" s="305">
        <v>0</v>
      </c>
      <c r="W511" s="306">
        <v>0</v>
      </c>
      <c r="X511" s="305">
        <v>0</v>
      </c>
      <c r="Y511" s="305">
        <v>0</v>
      </c>
      <c r="Z511" s="305">
        <v>0</v>
      </c>
      <c r="AA511" s="305">
        <v>0</v>
      </c>
      <c r="AB511" s="307">
        <v>0</v>
      </c>
      <c r="AC511" s="307">
        <v>0</v>
      </c>
      <c r="AD511" s="307">
        <v>0</v>
      </c>
      <c r="AE511" s="307">
        <v>0</v>
      </c>
      <c r="AF511" s="307">
        <v>0</v>
      </c>
      <c r="AG511" s="307">
        <v>0</v>
      </c>
      <c r="AH511" s="362">
        <v>0</v>
      </c>
      <c r="AI511" s="362">
        <v>0</v>
      </c>
      <c r="AK511" s="199"/>
      <c r="AM511" s="11"/>
      <c r="AN511" s="15"/>
      <c r="AO511" s="11"/>
      <c r="AP511" s="11"/>
    </row>
    <row r="512" spans="3:42" outlineLevel="2" x14ac:dyDescent="0.2">
      <c r="C512" s="252">
        <v>4</v>
      </c>
      <c r="D512" s="119" t="s">
        <v>218</v>
      </c>
      <c r="F512" s="12"/>
      <c r="H512" s="164"/>
      <c r="K512" s="164"/>
      <c r="Q512" s="16"/>
      <c r="R512" s="800">
        <v>0</v>
      </c>
      <c r="S512" s="800">
        <v>0</v>
      </c>
      <c r="T512" s="800">
        <v>0</v>
      </c>
      <c r="U512" s="800">
        <v>0</v>
      </c>
      <c r="V512" s="800">
        <v>0</v>
      </c>
      <c r="W512" s="800">
        <v>222.29348095885297</v>
      </c>
      <c r="X512" s="800">
        <v>1213.4516164441632</v>
      </c>
      <c r="Y512" s="800">
        <v>1802.7543964634933</v>
      </c>
      <c r="Z512" s="800">
        <v>2022.4125399568989</v>
      </c>
      <c r="AA512" s="800">
        <v>2064.1845937556027</v>
      </c>
      <c r="AB512" s="800">
        <v>2109.1883945323216</v>
      </c>
      <c r="AC512" s="800">
        <v>2942.1926060854248</v>
      </c>
      <c r="AD512" s="800">
        <v>2929.1079223807733</v>
      </c>
      <c r="AE512" s="800">
        <v>2916.1668857617406</v>
      </c>
      <c r="AF512" s="800">
        <v>2890.6423020300676</v>
      </c>
      <c r="AG512" s="800">
        <v>2860.8651907141048</v>
      </c>
      <c r="AH512" s="800">
        <v>2829.3147226596311</v>
      </c>
      <c r="AI512" s="800">
        <v>2793.8637022102153</v>
      </c>
      <c r="AK512" s="199"/>
      <c r="AM512" s="11"/>
      <c r="AN512" s="15"/>
      <c r="AO512" s="11"/>
      <c r="AP512" s="11"/>
    </row>
    <row r="513" spans="3:42" outlineLevel="2" x14ac:dyDescent="0.2">
      <c r="C513" s="252">
        <v>4</v>
      </c>
      <c r="D513" s="119" t="s">
        <v>218</v>
      </c>
      <c r="F513" s="794" t="s">
        <v>69</v>
      </c>
      <c r="AK513" s="199"/>
      <c r="AM513" s="11"/>
      <c r="AN513" s="15"/>
      <c r="AO513" s="11"/>
      <c r="AP513" s="11"/>
    </row>
    <row r="514" spans="3:42" outlineLevel="2" x14ac:dyDescent="0.2">
      <c r="C514" s="252">
        <v>4</v>
      </c>
      <c r="D514" s="119" t="s">
        <v>218</v>
      </c>
      <c r="F514" s="761" t="s">
        <v>9</v>
      </c>
      <c r="G514" s="75"/>
      <c r="H514" s="796" t="s">
        <v>11</v>
      </c>
      <c r="I514" s="801"/>
      <c r="J514" s="75"/>
      <c r="K514" s="741"/>
      <c r="L514" s="75"/>
      <c r="M514" s="75"/>
      <c r="N514" s="75"/>
      <c r="O514" s="75"/>
      <c r="P514" s="75"/>
      <c r="Q514" s="128" t="s">
        <v>110</v>
      </c>
      <c r="R514" s="299">
        <v>0</v>
      </c>
      <c r="S514" s="300">
        <v>0</v>
      </c>
      <c r="T514" s="300">
        <v>0</v>
      </c>
      <c r="U514" s="300">
        <v>0</v>
      </c>
      <c r="V514" s="300">
        <v>0</v>
      </c>
      <c r="W514" s="301">
        <v>-55.732073118782836</v>
      </c>
      <c r="X514" s="300">
        <v>-304.22922850485867</v>
      </c>
      <c r="Y514" s="300">
        <v>-451.97564681398859</v>
      </c>
      <c r="Z514" s="300">
        <v>-507.04700410933185</v>
      </c>
      <c r="AA514" s="300">
        <v>-517.51984004941062</v>
      </c>
      <c r="AB514" s="302">
        <v>-528.80291998811333</v>
      </c>
      <c r="AC514" s="302">
        <v>-737.64868292402673</v>
      </c>
      <c r="AD514" s="302">
        <v>-734.36817039699156</v>
      </c>
      <c r="AE514" s="302">
        <v>-731.1236721959026</v>
      </c>
      <c r="AF514" s="302">
        <v>-724.72430339424443</v>
      </c>
      <c r="AG514" s="302">
        <v>-717.25876667238902</v>
      </c>
      <c r="AH514" s="348">
        <v>-709.34862470619601</v>
      </c>
      <c r="AI514" s="348">
        <v>-700.46055990420564</v>
      </c>
      <c r="AK514" s="199"/>
      <c r="AM514" s="11"/>
      <c r="AN514" s="15"/>
      <c r="AO514" s="11"/>
      <c r="AP514" s="11"/>
    </row>
    <row r="515" spans="3:42" outlineLevel="2" x14ac:dyDescent="0.2">
      <c r="C515" s="252">
        <v>4</v>
      </c>
      <c r="D515" s="119" t="s">
        <v>218</v>
      </c>
      <c r="F515" s="767" t="s">
        <v>14</v>
      </c>
      <c r="H515" s="797" t="s">
        <v>11</v>
      </c>
      <c r="K515" s="164"/>
      <c r="Q515" s="135" t="s">
        <v>110</v>
      </c>
      <c r="R515" s="314">
        <v>0</v>
      </c>
      <c r="S515" s="315">
        <v>0</v>
      </c>
      <c r="T515" s="315">
        <v>0</v>
      </c>
      <c r="U515" s="315">
        <v>0</v>
      </c>
      <c r="V515" s="315">
        <v>0</v>
      </c>
      <c r="W515" s="316">
        <v>-11.579387675748807</v>
      </c>
      <c r="X515" s="315">
        <v>-63.209351133297012</v>
      </c>
      <c r="Y515" s="315">
        <v>-93.906451735646371</v>
      </c>
      <c r="Z515" s="315">
        <v>-105.34856325719932</v>
      </c>
      <c r="AA515" s="315">
        <v>-107.52449213671946</v>
      </c>
      <c r="AB515" s="5">
        <v>-109.86876446458072</v>
      </c>
      <c r="AC515" s="5">
        <v>-153.26040446904082</v>
      </c>
      <c r="AD515" s="5">
        <v>-152.5788162165326</v>
      </c>
      <c r="AE515" s="5">
        <v>-151.90471061842206</v>
      </c>
      <c r="AF515" s="5">
        <v>-150.57512124397766</v>
      </c>
      <c r="AG515" s="5">
        <v>-149.02401540720646</v>
      </c>
      <c r="AH515" s="350">
        <v>-147.38053445860544</v>
      </c>
      <c r="AI515" s="350">
        <v>-145.53387162569641</v>
      </c>
      <c r="AK515" s="199"/>
      <c r="AM515" s="11"/>
      <c r="AN515" s="15"/>
      <c r="AO515" s="11"/>
      <c r="AP515" s="11"/>
    </row>
    <row r="516" spans="3:42" outlineLevel="2" x14ac:dyDescent="0.2">
      <c r="C516" s="252">
        <v>4</v>
      </c>
      <c r="D516" s="119" t="s">
        <v>218</v>
      </c>
      <c r="F516" s="783" t="s">
        <v>16</v>
      </c>
      <c r="G516" s="83"/>
      <c r="H516" s="798" t="s">
        <v>11</v>
      </c>
      <c r="I516" s="799"/>
      <c r="J516" s="83"/>
      <c r="K516" s="736"/>
      <c r="L516" s="83"/>
      <c r="M516" s="83"/>
      <c r="N516" s="83"/>
      <c r="O516" s="83"/>
      <c r="P516" s="83"/>
      <c r="Q516" s="143" t="s">
        <v>110</v>
      </c>
      <c r="R516" s="304">
        <v>0</v>
      </c>
      <c r="S516" s="305">
        <v>0</v>
      </c>
      <c r="T516" s="305">
        <v>0</v>
      </c>
      <c r="U516" s="305">
        <v>0</v>
      </c>
      <c r="V516" s="305">
        <v>0</v>
      </c>
      <c r="W516" s="306">
        <v>0</v>
      </c>
      <c r="X516" s="305">
        <v>0</v>
      </c>
      <c r="Y516" s="305">
        <v>0</v>
      </c>
      <c r="Z516" s="305">
        <v>0</v>
      </c>
      <c r="AA516" s="305">
        <v>0</v>
      </c>
      <c r="AB516" s="307">
        <v>0</v>
      </c>
      <c r="AC516" s="307">
        <v>0</v>
      </c>
      <c r="AD516" s="307">
        <v>0</v>
      </c>
      <c r="AE516" s="307">
        <v>0</v>
      </c>
      <c r="AF516" s="307">
        <v>0</v>
      </c>
      <c r="AG516" s="307">
        <v>0</v>
      </c>
      <c r="AH516" s="362">
        <v>0</v>
      </c>
      <c r="AI516" s="362">
        <v>0</v>
      </c>
      <c r="AK516" s="199"/>
      <c r="AM516" s="11"/>
      <c r="AN516" s="15"/>
      <c r="AO516" s="11"/>
      <c r="AP516" s="11"/>
    </row>
    <row r="517" spans="3:42" outlineLevel="2" x14ac:dyDescent="0.2">
      <c r="C517" s="252">
        <v>4</v>
      </c>
      <c r="D517" s="119" t="s">
        <v>218</v>
      </c>
      <c r="F517" s="12"/>
      <c r="H517" s="797"/>
      <c r="K517" s="164"/>
      <c r="Q517" s="16"/>
      <c r="R517" s="800">
        <v>0</v>
      </c>
      <c r="S517" s="800">
        <v>0</v>
      </c>
      <c r="T517" s="800">
        <v>0</v>
      </c>
      <c r="U517" s="800">
        <v>0</v>
      </c>
      <c r="V517" s="800">
        <v>0</v>
      </c>
      <c r="W517" s="800">
        <v>-67.311460794531641</v>
      </c>
      <c r="X517" s="800">
        <v>-367.43857963815566</v>
      </c>
      <c r="Y517" s="800">
        <v>-545.88209854963497</v>
      </c>
      <c r="Z517" s="800">
        <v>-612.39556736653117</v>
      </c>
      <c r="AA517" s="800">
        <v>-625.04433218613008</v>
      </c>
      <c r="AB517" s="800">
        <v>-638.67168445269408</v>
      </c>
      <c r="AC517" s="800">
        <v>-890.90908739306758</v>
      </c>
      <c r="AD517" s="800">
        <v>-886.94698661352413</v>
      </c>
      <c r="AE517" s="800">
        <v>-883.02838281432469</v>
      </c>
      <c r="AF517" s="800">
        <v>-875.29942463822204</v>
      </c>
      <c r="AG517" s="800">
        <v>-866.28278207959545</v>
      </c>
      <c r="AH517" s="800">
        <v>-856.72915916480144</v>
      </c>
      <c r="AI517" s="800">
        <v>-845.99443152990204</v>
      </c>
      <c r="AK517" s="199"/>
      <c r="AM517" s="11"/>
      <c r="AN517" s="15"/>
      <c r="AO517" s="11"/>
      <c r="AP517" s="11"/>
    </row>
    <row r="518" spans="3:42" outlineLevel="2" x14ac:dyDescent="0.2">
      <c r="C518" s="252">
        <v>4</v>
      </c>
      <c r="D518" s="119" t="s">
        <v>218</v>
      </c>
      <c r="F518" s="794" t="s">
        <v>616</v>
      </c>
      <c r="AK518" s="199"/>
      <c r="AM518" s="11"/>
      <c r="AN518" s="15"/>
      <c r="AO518" s="11"/>
      <c r="AP518" s="11"/>
    </row>
    <row r="519" spans="3:42" outlineLevel="2" x14ac:dyDescent="0.2">
      <c r="C519" s="252">
        <v>4</v>
      </c>
      <c r="D519" s="119" t="s">
        <v>218</v>
      </c>
      <c r="F519" s="761" t="s">
        <v>48</v>
      </c>
      <c r="G519" s="75"/>
      <c r="H519" s="796" t="s">
        <v>11</v>
      </c>
      <c r="I519" s="228" t="s">
        <v>617</v>
      </c>
      <c r="J519" s="75"/>
      <c r="K519" s="741"/>
      <c r="L519" s="75"/>
      <c r="M519" s="75"/>
      <c r="N519" s="75"/>
      <c r="O519" s="75"/>
      <c r="P519" s="75"/>
      <c r="Q519" s="128" t="s">
        <v>110</v>
      </c>
      <c r="R519" s="299">
        <v>0</v>
      </c>
      <c r="S519" s="300">
        <v>0</v>
      </c>
      <c r="T519" s="300">
        <v>0</v>
      </c>
      <c r="U519" s="300">
        <v>0</v>
      </c>
      <c r="V519" s="300">
        <v>0</v>
      </c>
      <c r="W519" s="301">
        <v>28.739449645581303</v>
      </c>
      <c r="X519" s="300">
        <v>156.88238574392335</v>
      </c>
      <c r="Y519" s="300">
        <v>233.07102384213891</v>
      </c>
      <c r="Z519" s="300">
        <v>261.46976107428975</v>
      </c>
      <c r="AA519" s="300">
        <v>266.87030557771845</v>
      </c>
      <c r="AB519" s="302">
        <v>272.68866993416884</v>
      </c>
      <c r="AC519" s="302">
        <v>380.3845073884346</v>
      </c>
      <c r="AD519" s="302">
        <v>378.69284010770241</v>
      </c>
      <c r="AE519" s="302">
        <v>377.01974439355877</v>
      </c>
      <c r="AF519" s="302">
        <v>373.71977137718125</v>
      </c>
      <c r="AG519" s="302">
        <v>369.87000579897074</v>
      </c>
      <c r="AH519" s="348">
        <v>365.79096990446374</v>
      </c>
      <c r="AI519" s="348">
        <v>361.20764693567617</v>
      </c>
      <c r="AK519" s="199"/>
      <c r="AM519" s="11"/>
      <c r="AN519" s="15"/>
      <c r="AO519" s="11"/>
      <c r="AP519" s="11"/>
    </row>
    <row r="520" spans="3:42" outlineLevel="2" x14ac:dyDescent="0.2">
      <c r="C520" s="252">
        <v>4</v>
      </c>
      <c r="D520" s="119" t="s">
        <v>218</v>
      </c>
      <c r="F520" s="767" t="s">
        <v>55</v>
      </c>
      <c r="H520" s="797" t="s">
        <v>11</v>
      </c>
      <c r="I520" s="234" t="s">
        <v>617</v>
      </c>
      <c r="K520" s="164"/>
      <c r="Q520" s="135" t="s">
        <v>110</v>
      </c>
      <c r="R520" s="314">
        <v>0</v>
      </c>
      <c r="S520" s="315">
        <v>0</v>
      </c>
      <c r="T520" s="315">
        <v>0</v>
      </c>
      <c r="U520" s="315">
        <v>0</v>
      </c>
      <c r="V520" s="315">
        <v>0</v>
      </c>
      <c r="W520" s="316">
        <v>126.24257051874004</v>
      </c>
      <c r="X520" s="315">
        <v>689.13065106208421</v>
      </c>
      <c r="Y520" s="315">
        <v>1023.8012740717196</v>
      </c>
      <c r="Z520" s="315">
        <v>1148.5472115160778</v>
      </c>
      <c r="AA520" s="315">
        <v>1172.2699559917542</v>
      </c>
      <c r="AB520" s="5">
        <v>1197.8280401454588</v>
      </c>
      <c r="AC520" s="5">
        <v>1670.8990113039226</v>
      </c>
      <c r="AD520" s="5">
        <v>1663.4680956595466</v>
      </c>
      <c r="AE520" s="5">
        <v>1656.1187585538571</v>
      </c>
      <c r="AF520" s="5">
        <v>1641.6231060146642</v>
      </c>
      <c r="AG520" s="5">
        <v>1624.7124028355386</v>
      </c>
      <c r="AH520" s="350">
        <v>1606.7945935903658</v>
      </c>
      <c r="AI520" s="350">
        <v>1586.6616237446369</v>
      </c>
      <c r="AK520" s="199"/>
      <c r="AM520" s="11"/>
      <c r="AN520" s="15"/>
      <c r="AO520" s="11"/>
      <c r="AP520" s="11"/>
    </row>
    <row r="521" spans="3:42" outlineLevel="2" x14ac:dyDescent="0.2">
      <c r="C521" s="252">
        <v>4</v>
      </c>
      <c r="D521" s="119" t="s">
        <v>218</v>
      </c>
      <c r="F521" s="783" t="s">
        <v>57</v>
      </c>
      <c r="G521" s="83"/>
      <c r="H521" s="798" t="s">
        <v>11</v>
      </c>
      <c r="I521" s="240" t="s">
        <v>617</v>
      </c>
      <c r="J521" s="83"/>
      <c r="K521" s="736"/>
      <c r="L521" s="83"/>
      <c r="M521" s="83"/>
      <c r="N521" s="83"/>
      <c r="O521" s="83"/>
      <c r="P521" s="83"/>
      <c r="Q521" s="143" t="s">
        <v>110</v>
      </c>
      <c r="R521" s="304">
        <v>0</v>
      </c>
      <c r="S521" s="305">
        <v>0</v>
      </c>
      <c r="T521" s="305">
        <v>0</v>
      </c>
      <c r="U521" s="305">
        <v>0</v>
      </c>
      <c r="V521" s="305">
        <v>0</v>
      </c>
      <c r="W521" s="306">
        <v>0</v>
      </c>
      <c r="X521" s="305">
        <v>0</v>
      </c>
      <c r="Y521" s="305">
        <v>0</v>
      </c>
      <c r="Z521" s="305">
        <v>0</v>
      </c>
      <c r="AA521" s="305">
        <v>0</v>
      </c>
      <c r="AB521" s="307">
        <v>0</v>
      </c>
      <c r="AC521" s="307">
        <v>0</v>
      </c>
      <c r="AD521" s="307">
        <v>0</v>
      </c>
      <c r="AE521" s="307">
        <v>0</v>
      </c>
      <c r="AF521" s="307">
        <v>0</v>
      </c>
      <c r="AG521" s="307">
        <v>0</v>
      </c>
      <c r="AH521" s="362">
        <v>0</v>
      </c>
      <c r="AI521" s="362">
        <v>0</v>
      </c>
      <c r="AK521" s="199"/>
      <c r="AM521" s="11"/>
      <c r="AN521" s="15"/>
      <c r="AO521" s="11"/>
      <c r="AP521" s="11"/>
    </row>
    <row r="522" spans="3:42" outlineLevel="2" x14ac:dyDescent="0.2">
      <c r="C522" s="252">
        <v>4</v>
      </c>
      <c r="D522" s="119" t="s">
        <v>218</v>
      </c>
      <c r="F522" s="802" t="s">
        <v>626</v>
      </c>
      <c r="R522" s="800">
        <v>0</v>
      </c>
      <c r="S522" s="800">
        <v>0</v>
      </c>
      <c r="T522" s="800">
        <v>0</v>
      </c>
      <c r="U522" s="800">
        <v>0</v>
      </c>
      <c r="V522" s="800">
        <v>0</v>
      </c>
      <c r="W522" s="800">
        <v>154.98202016432134</v>
      </c>
      <c r="X522" s="800">
        <v>846.01303680600756</v>
      </c>
      <c r="Y522" s="800">
        <v>1256.8722979138586</v>
      </c>
      <c r="Z522" s="800">
        <v>1410.0169725903675</v>
      </c>
      <c r="AA522" s="800">
        <v>1439.1402615694726</v>
      </c>
      <c r="AB522" s="800">
        <v>1470.5167100796275</v>
      </c>
      <c r="AC522" s="800">
        <v>2051.2835186923571</v>
      </c>
      <c r="AD522" s="800">
        <v>2042.1609357672492</v>
      </c>
      <c r="AE522" s="800">
        <v>2033.1385029474159</v>
      </c>
      <c r="AF522" s="800">
        <v>2015.3428773918454</v>
      </c>
      <c r="AG522" s="800">
        <v>1994.5824086345092</v>
      </c>
      <c r="AH522" s="800">
        <v>1972.5855634948296</v>
      </c>
      <c r="AI522" s="800">
        <v>1947.8692706803131</v>
      </c>
      <c r="AK522" s="199"/>
      <c r="AM522" s="11"/>
      <c r="AN522" s="15"/>
      <c r="AO522" s="11"/>
      <c r="AP522" s="11"/>
    </row>
    <row r="523" spans="3:42" outlineLevel="2" x14ac:dyDescent="0.2">
      <c r="C523" s="252">
        <v>4</v>
      </c>
      <c r="D523" s="119" t="s">
        <v>218</v>
      </c>
      <c r="R523" s="5"/>
      <c r="S523" s="5"/>
      <c r="T523" s="5"/>
      <c r="U523" s="5"/>
      <c r="V523" s="5"/>
      <c r="W523" s="5"/>
      <c r="X523" s="5"/>
      <c r="Y523" s="5"/>
      <c r="AK523" s="199"/>
      <c r="AM523" s="11"/>
      <c r="AN523" s="15"/>
      <c r="AO523" s="11"/>
      <c r="AP523" s="11"/>
    </row>
    <row r="524" spans="3:42" outlineLevel="2" x14ac:dyDescent="0.2">
      <c r="C524" s="252">
        <v>4</v>
      </c>
      <c r="D524" s="119" t="s">
        <v>218</v>
      </c>
      <c r="F524" s="789" t="s">
        <v>627</v>
      </c>
      <c r="G524" s="790"/>
      <c r="H524" s="803"/>
      <c r="I524" s="790"/>
      <c r="J524" s="790"/>
      <c r="K524" s="792"/>
      <c r="L524" s="789"/>
      <c r="M524" s="789"/>
      <c r="N524" s="789"/>
      <c r="O524" s="789"/>
      <c r="P524" s="789"/>
      <c r="Q524" s="792"/>
      <c r="R524" s="793"/>
      <c r="S524" s="793"/>
      <c r="T524" s="793"/>
      <c r="U524" s="793"/>
      <c r="V524" s="793"/>
      <c r="W524" s="793"/>
      <c r="X524" s="793"/>
      <c r="Y524" s="793"/>
      <c r="Z524" s="793"/>
      <c r="AA524" s="793"/>
      <c r="AB524" s="793"/>
      <c r="AC524" s="793"/>
      <c r="AD524" s="793"/>
      <c r="AE524" s="793"/>
      <c r="AF524" s="793"/>
      <c r="AG524" s="793"/>
      <c r="AH524" s="789"/>
      <c r="AI524" s="789"/>
      <c r="AK524" s="199"/>
      <c r="AM524" s="11"/>
      <c r="AN524" s="15"/>
      <c r="AO524" s="11"/>
      <c r="AP524" s="11"/>
    </row>
    <row r="525" spans="3:42" outlineLevel="2" x14ac:dyDescent="0.2">
      <c r="C525" s="252">
        <v>4</v>
      </c>
      <c r="D525" s="119" t="s">
        <v>218</v>
      </c>
      <c r="F525" t="s">
        <v>620</v>
      </c>
      <c r="AK525" s="199"/>
      <c r="AM525" s="11"/>
      <c r="AN525" s="15"/>
      <c r="AO525" s="11"/>
      <c r="AP525" s="11"/>
    </row>
    <row r="526" spans="3:42" outlineLevel="2" x14ac:dyDescent="0.2">
      <c r="C526" s="252">
        <v>4</v>
      </c>
      <c r="D526" s="119" t="s">
        <v>218</v>
      </c>
      <c r="F526" s="761" t="s">
        <v>48</v>
      </c>
      <c r="G526" s="75"/>
      <c r="H526" s="796" t="s">
        <v>628</v>
      </c>
      <c r="I526" s="801"/>
      <c r="J526" s="75"/>
      <c r="K526" s="741"/>
      <c r="L526" s="75"/>
      <c r="M526" s="75"/>
      <c r="N526" s="75"/>
      <c r="O526" s="75"/>
      <c r="P526" s="75"/>
      <c r="Q526" s="128" t="s">
        <v>536</v>
      </c>
      <c r="R526" s="804">
        <v>0</v>
      </c>
      <c r="S526" s="805">
        <v>0</v>
      </c>
      <c r="T526" s="805">
        <v>0</v>
      </c>
      <c r="U526" s="805">
        <v>0</v>
      </c>
      <c r="V526" s="805">
        <v>0</v>
      </c>
      <c r="W526" s="806">
        <v>3.4659249451979384</v>
      </c>
      <c r="X526" s="805">
        <v>18.919728140849415</v>
      </c>
      <c r="Y526" s="805">
        <v>28.107938234700786</v>
      </c>
      <c r="Z526" s="805">
        <v>31.532773887396253</v>
      </c>
      <c r="AA526" s="805">
        <v>32.184069654814095</v>
      </c>
      <c r="AB526" s="805">
        <v>32.885753730604058</v>
      </c>
      <c r="AC526" s="805">
        <v>45.873674311195686</v>
      </c>
      <c r="AD526" s="805">
        <v>45.66966233812137</v>
      </c>
      <c r="AE526" s="805">
        <v>45.467890061934249</v>
      </c>
      <c r="AF526" s="805">
        <v>45.069919365313702</v>
      </c>
      <c r="AG526" s="805">
        <v>44.605644693556535</v>
      </c>
      <c r="AH526" s="808">
        <v>44.113720441927605</v>
      </c>
      <c r="AI526" s="808">
        <v>43.560980093545119</v>
      </c>
      <c r="AK526" s="199"/>
      <c r="AM526" s="11"/>
      <c r="AN526" s="15"/>
      <c r="AO526" s="11"/>
      <c r="AP526" s="11"/>
    </row>
    <row r="527" spans="3:42" outlineLevel="2" x14ac:dyDescent="0.2">
      <c r="C527" s="252">
        <v>4</v>
      </c>
      <c r="D527" s="119" t="s">
        <v>218</v>
      </c>
      <c r="F527" s="767" t="s">
        <v>55</v>
      </c>
      <c r="H527" s="797" t="s">
        <v>628</v>
      </c>
      <c r="K527" s="164"/>
      <c r="Q527" s="135" t="s">
        <v>536</v>
      </c>
      <c r="R527" s="809">
        <v>0</v>
      </c>
      <c r="S527" s="810">
        <v>0</v>
      </c>
      <c r="T527" s="810">
        <v>0</v>
      </c>
      <c r="U527" s="810">
        <v>0</v>
      </c>
      <c r="V527" s="810">
        <v>0</v>
      </c>
      <c r="W527" s="811">
        <v>0.6502351569939806</v>
      </c>
      <c r="X527" s="810">
        <v>3.5494918650773255</v>
      </c>
      <c r="Y527" s="810">
        <v>5.2732733454428562</v>
      </c>
      <c r="Z527" s="810">
        <v>5.9157998235174807</v>
      </c>
      <c r="AA527" s="810">
        <v>6.037988102915512</v>
      </c>
      <c r="AB527" s="810">
        <v>6.1696296307603733</v>
      </c>
      <c r="AC527" s="810">
        <v>8.6062670973181064</v>
      </c>
      <c r="AD527" s="810">
        <v>8.5679928243785142</v>
      </c>
      <c r="AE527" s="810">
        <v>8.5301387364343029</v>
      </c>
      <c r="AF527" s="810">
        <v>8.4554762603311797</v>
      </c>
      <c r="AG527" s="810">
        <v>8.3683746297847286</v>
      </c>
      <c r="AH527" s="812">
        <v>8.2760857175766755</v>
      </c>
      <c r="AI527" s="812">
        <v>8.1723872206702843</v>
      </c>
      <c r="AK527" s="199"/>
      <c r="AM527" s="11"/>
      <c r="AN527" s="15"/>
      <c r="AO527" s="11"/>
      <c r="AP527" s="11"/>
    </row>
    <row r="528" spans="3:42" outlineLevel="2" x14ac:dyDescent="0.2">
      <c r="C528" s="252">
        <v>4</v>
      </c>
      <c r="D528" s="119" t="s">
        <v>218</v>
      </c>
      <c r="F528" s="783" t="s">
        <v>57</v>
      </c>
      <c r="G528" s="83"/>
      <c r="H528" s="798" t="s">
        <v>628</v>
      </c>
      <c r="I528" s="799"/>
      <c r="J528" s="83"/>
      <c r="K528" s="736"/>
      <c r="L528" s="83"/>
      <c r="M528" s="83"/>
      <c r="N528" s="83"/>
      <c r="O528" s="83"/>
      <c r="P528" s="83"/>
      <c r="Q528" s="143" t="s">
        <v>536</v>
      </c>
      <c r="R528" s="813">
        <v>0</v>
      </c>
      <c r="S528" s="814">
        <v>0</v>
      </c>
      <c r="T528" s="814">
        <v>0</v>
      </c>
      <c r="U528" s="814">
        <v>0</v>
      </c>
      <c r="V528" s="814">
        <v>0</v>
      </c>
      <c r="W528" s="815">
        <v>0</v>
      </c>
      <c r="X528" s="814">
        <v>0</v>
      </c>
      <c r="Y528" s="814">
        <v>0</v>
      </c>
      <c r="Z528" s="814">
        <v>0</v>
      </c>
      <c r="AA528" s="814">
        <v>0</v>
      </c>
      <c r="AB528" s="814">
        <v>0</v>
      </c>
      <c r="AC528" s="814">
        <v>0</v>
      </c>
      <c r="AD528" s="814">
        <v>0</v>
      </c>
      <c r="AE528" s="814">
        <v>0</v>
      </c>
      <c r="AF528" s="814">
        <v>0</v>
      </c>
      <c r="AG528" s="814">
        <v>0</v>
      </c>
      <c r="AH528" s="816">
        <v>0</v>
      </c>
      <c r="AI528" s="816">
        <v>0</v>
      </c>
      <c r="AK528" s="199"/>
      <c r="AM528" s="11"/>
      <c r="AN528" s="15"/>
      <c r="AO528" s="11"/>
      <c r="AP528" s="11"/>
    </row>
    <row r="529" spans="3:42" outlineLevel="2" x14ac:dyDescent="0.2">
      <c r="C529" s="252">
        <v>4</v>
      </c>
      <c r="D529" s="119" t="s">
        <v>218</v>
      </c>
      <c r="AK529" s="199"/>
      <c r="AM529" s="11"/>
      <c r="AN529" s="15"/>
      <c r="AO529" s="11"/>
      <c r="AP529" s="11"/>
    </row>
    <row r="530" spans="3:42" outlineLevel="1" x14ac:dyDescent="0.2">
      <c r="C530" s="252">
        <v>4</v>
      </c>
      <c r="D530" s="119" t="s">
        <v>218</v>
      </c>
      <c r="F530" s="121" t="s">
        <v>629</v>
      </c>
      <c r="G530" s="756"/>
      <c r="H530" s="757"/>
      <c r="I530" s="788"/>
      <c r="J530" s="756"/>
      <c r="K530" s="758"/>
      <c r="L530" s="759"/>
      <c r="M530" s="759"/>
      <c r="N530" s="759"/>
      <c r="O530" s="759"/>
      <c r="P530" s="759"/>
      <c r="Q530" s="758"/>
      <c r="R530" s="760"/>
      <c r="S530" s="760"/>
      <c r="T530" s="760"/>
      <c r="U530" s="760"/>
      <c r="V530" s="760"/>
      <c r="W530" s="760"/>
      <c r="X530" s="760"/>
      <c r="Y530" s="760"/>
      <c r="Z530" s="760"/>
      <c r="AA530" s="760"/>
      <c r="AB530" s="760"/>
      <c r="AC530" s="760"/>
      <c r="AD530" s="760"/>
      <c r="AE530" s="760"/>
      <c r="AF530" s="760"/>
      <c r="AG530" s="760"/>
      <c r="AH530" s="759"/>
      <c r="AI530" s="759"/>
      <c r="AK530" s="199"/>
      <c r="AM530" s="11"/>
      <c r="AN530" s="15"/>
      <c r="AO530" s="11"/>
      <c r="AP530" s="11"/>
    </row>
    <row r="531" spans="3:42" outlineLevel="2" x14ac:dyDescent="0.2">
      <c r="C531" s="252">
        <v>4</v>
      </c>
      <c r="D531" s="119" t="s">
        <v>218</v>
      </c>
      <c r="F531" s="789" t="s">
        <v>630</v>
      </c>
      <c r="G531" s="790"/>
      <c r="H531" s="803"/>
      <c r="I531" s="791"/>
      <c r="J531" s="790"/>
      <c r="K531" s="792"/>
      <c r="L531" s="789"/>
      <c r="M531" s="789"/>
      <c r="N531" s="789"/>
      <c r="O531" s="789"/>
      <c r="P531" s="789"/>
      <c r="Q531" s="792"/>
      <c r="R531" s="793"/>
      <c r="S531" s="793"/>
      <c r="T531" s="793"/>
      <c r="U531" s="793"/>
      <c r="V531" s="793"/>
      <c r="W531" s="793"/>
      <c r="X531" s="793"/>
      <c r="Y531" s="793"/>
      <c r="Z531" s="793"/>
      <c r="AA531" s="793"/>
      <c r="AB531" s="793"/>
      <c r="AC531" s="793"/>
      <c r="AD531" s="793"/>
      <c r="AE531" s="793"/>
      <c r="AF531" s="793"/>
      <c r="AG531" s="793"/>
      <c r="AH531" s="789"/>
      <c r="AI531" s="789"/>
      <c r="AK531" s="199"/>
      <c r="AM531" s="11"/>
      <c r="AN531" s="15"/>
      <c r="AO531" s="11"/>
      <c r="AP531" s="11"/>
    </row>
    <row r="532" spans="3:42" outlineLevel="2" x14ac:dyDescent="0.2">
      <c r="C532" s="252">
        <v>4</v>
      </c>
      <c r="D532" s="119" t="s">
        <v>218</v>
      </c>
      <c r="F532" s="794" t="s">
        <v>610</v>
      </c>
      <c r="H532" s="795"/>
      <c r="AK532" s="199"/>
      <c r="AM532" s="11"/>
      <c r="AN532" s="15"/>
      <c r="AO532" s="11"/>
      <c r="AP532" s="11"/>
    </row>
    <row r="533" spans="3:42" outlineLevel="2" x14ac:dyDescent="0.2">
      <c r="C533" s="252">
        <v>4</v>
      </c>
      <c r="D533" s="119" t="s">
        <v>218</v>
      </c>
      <c r="F533" s="761" t="s">
        <v>62</v>
      </c>
      <c r="G533" s="75"/>
      <c r="H533" s="796" t="s">
        <v>580</v>
      </c>
      <c r="I533" s="796" t="s">
        <v>611</v>
      </c>
      <c r="J533" s="75"/>
      <c r="K533" s="741"/>
      <c r="L533" s="75"/>
      <c r="M533" s="75"/>
      <c r="N533" s="75"/>
      <c r="O533" s="75"/>
      <c r="P533" s="75"/>
      <c r="Q533" s="128" t="s">
        <v>110</v>
      </c>
      <c r="R533" s="299">
        <v>0</v>
      </c>
      <c r="S533" s="300">
        <v>0</v>
      </c>
      <c r="T533" s="300">
        <v>0</v>
      </c>
      <c r="U533" s="300">
        <v>0</v>
      </c>
      <c r="V533" s="300">
        <v>0</v>
      </c>
      <c r="W533" s="301">
        <v>0</v>
      </c>
      <c r="X533" s="300">
        <v>0</v>
      </c>
      <c r="Y533" s="300">
        <v>0</v>
      </c>
      <c r="Z533" s="300">
        <v>0</v>
      </c>
      <c r="AA533" s="300">
        <v>0</v>
      </c>
      <c r="AB533" s="302">
        <v>0</v>
      </c>
      <c r="AC533" s="302">
        <v>0</v>
      </c>
      <c r="AD533" s="302">
        <v>0</v>
      </c>
      <c r="AE533" s="302">
        <v>0</v>
      </c>
      <c r="AF533" s="302">
        <v>0</v>
      </c>
      <c r="AG533" s="302">
        <v>0</v>
      </c>
      <c r="AH533" s="348">
        <v>0</v>
      </c>
      <c r="AI533" s="348">
        <v>0</v>
      </c>
      <c r="AK533" s="199"/>
      <c r="AM533" s="11"/>
      <c r="AN533" s="15"/>
      <c r="AO533" s="11"/>
      <c r="AP533" s="11"/>
    </row>
    <row r="534" spans="3:42" outlineLevel="2" x14ac:dyDescent="0.2">
      <c r="C534" s="252">
        <v>4</v>
      </c>
      <c r="D534" s="119" t="s">
        <v>218</v>
      </c>
      <c r="F534" s="767" t="s">
        <v>188</v>
      </c>
      <c r="H534" s="797" t="s">
        <v>580</v>
      </c>
      <c r="I534" s="797" t="s">
        <v>612</v>
      </c>
      <c r="K534" s="164"/>
      <c r="Q534" s="135" t="s">
        <v>110</v>
      </c>
      <c r="R534" s="314">
        <v>0</v>
      </c>
      <c r="S534" s="315">
        <v>0</v>
      </c>
      <c r="T534" s="315">
        <v>0</v>
      </c>
      <c r="U534" s="315">
        <v>0</v>
      </c>
      <c r="V534" s="315">
        <v>0</v>
      </c>
      <c r="W534" s="316">
        <v>0</v>
      </c>
      <c r="X534" s="315">
        <v>0</v>
      </c>
      <c r="Y534" s="315">
        <v>0</v>
      </c>
      <c r="Z534" s="315">
        <v>0</v>
      </c>
      <c r="AA534" s="315">
        <v>0</v>
      </c>
      <c r="AB534" s="5">
        <v>0</v>
      </c>
      <c r="AC534" s="5">
        <v>0</v>
      </c>
      <c r="AD534" s="5">
        <v>0</v>
      </c>
      <c r="AE534" s="5">
        <v>0</v>
      </c>
      <c r="AF534" s="5">
        <v>0</v>
      </c>
      <c r="AG534" s="5">
        <v>0</v>
      </c>
      <c r="AH534" s="350">
        <v>0</v>
      </c>
      <c r="AI534" s="350">
        <v>0</v>
      </c>
      <c r="AK534" s="199"/>
      <c r="AM534" s="11"/>
      <c r="AN534" s="15"/>
      <c r="AO534" s="11"/>
      <c r="AP534" s="11"/>
    </row>
    <row r="535" spans="3:42" outlineLevel="2" x14ac:dyDescent="0.2">
      <c r="C535" s="252">
        <v>4</v>
      </c>
      <c r="D535" s="119" t="s">
        <v>218</v>
      </c>
      <c r="F535" s="767" t="s">
        <v>613</v>
      </c>
      <c r="H535" s="797" t="s">
        <v>580</v>
      </c>
      <c r="I535" s="234" t="s">
        <v>614</v>
      </c>
      <c r="K535" s="164"/>
      <c r="Q535" s="135" t="s">
        <v>110</v>
      </c>
      <c r="R535" s="314">
        <v>0</v>
      </c>
      <c r="S535" s="315">
        <v>0</v>
      </c>
      <c r="T535" s="315">
        <v>0</v>
      </c>
      <c r="U535" s="315">
        <v>0</v>
      </c>
      <c r="V535" s="315">
        <v>0</v>
      </c>
      <c r="W535" s="316">
        <v>0</v>
      </c>
      <c r="X535" s="315">
        <v>0</v>
      </c>
      <c r="Y535" s="315">
        <v>0</v>
      </c>
      <c r="Z535" s="315">
        <v>0</v>
      </c>
      <c r="AA535" s="315">
        <v>0</v>
      </c>
      <c r="AB535" s="5">
        <v>0</v>
      </c>
      <c r="AC535" s="5">
        <v>0</v>
      </c>
      <c r="AD535" s="5">
        <v>0</v>
      </c>
      <c r="AE535" s="5">
        <v>0</v>
      </c>
      <c r="AF535" s="5">
        <v>0</v>
      </c>
      <c r="AG535" s="5">
        <v>0</v>
      </c>
      <c r="AH535" s="350">
        <v>0</v>
      </c>
      <c r="AI535" s="350">
        <v>0</v>
      </c>
      <c r="AK535" s="199"/>
      <c r="AM535" s="11"/>
      <c r="AN535" s="15"/>
      <c r="AO535" s="11"/>
      <c r="AP535" s="11"/>
    </row>
    <row r="536" spans="3:42" outlineLevel="2" x14ac:dyDescent="0.2">
      <c r="C536" s="252">
        <v>4</v>
      </c>
      <c r="D536" s="119" t="s">
        <v>218</v>
      </c>
      <c r="F536" s="783" t="s">
        <v>57</v>
      </c>
      <c r="G536" s="83"/>
      <c r="H536" s="798" t="s">
        <v>580</v>
      </c>
      <c r="I536" s="799"/>
      <c r="J536" s="83"/>
      <c r="K536" s="736"/>
      <c r="L536" s="83"/>
      <c r="M536" s="83"/>
      <c r="N536" s="83"/>
      <c r="O536" s="83"/>
      <c r="P536" s="83"/>
      <c r="Q536" s="143" t="s">
        <v>110</v>
      </c>
      <c r="R536" s="304">
        <v>0</v>
      </c>
      <c r="S536" s="305">
        <v>0</v>
      </c>
      <c r="T536" s="305">
        <v>0</v>
      </c>
      <c r="U536" s="305">
        <v>0</v>
      </c>
      <c r="V536" s="305">
        <v>0</v>
      </c>
      <c r="W536" s="306">
        <v>0</v>
      </c>
      <c r="X536" s="305">
        <v>0</v>
      </c>
      <c r="Y536" s="305">
        <v>0</v>
      </c>
      <c r="Z536" s="305">
        <v>0</v>
      </c>
      <c r="AA536" s="305">
        <v>0</v>
      </c>
      <c r="AB536" s="307">
        <v>0</v>
      </c>
      <c r="AC536" s="307">
        <v>0</v>
      </c>
      <c r="AD536" s="307">
        <v>0</v>
      </c>
      <c r="AE536" s="307">
        <v>0</v>
      </c>
      <c r="AF536" s="307">
        <v>0</v>
      </c>
      <c r="AG536" s="307">
        <v>0</v>
      </c>
      <c r="AH536" s="362">
        <v>0</v>
      </c>
      <c r="AI536" s="362">
        <v>0</v>
      </c>
      <c r="AK536" s="199"/>
      <c r="AM536" s="11"/>
      <c r="AN536" s="15"/>
      <c r="AO536" s="11"/>
      <c r="AP536" s="11"/>
    </row>
    <row r="537" spans="3:42" outlineLevel="2" x14ac:dyDescent="0.2">
      <c r="C537" s="252">
        <v>4</v>
      </c>
      <c r="D537" s="119" t="s">
        <v>218</v>
      </c>
      <c r="F537" s="12"/>
      <c r="H537" s="234"/>
      <c r="K537" s="164"/>
      <c r="Q537" s="16"/>
      <c r="R537" s="800">
        <v>0</v>
      </c>
      <c r="S537" s="800">
        <v>0</v>
      </c>
      <c r="T537" s="800">
        <v>0</v>
      </c>
      <c r="U537" s="800">
        <v>0</v>
      </c>
      <c r="V537" s="800">
        <v>0</v>
      </c>
      <c r="W537" s="800">
        <v>0</v>
      </c>
      <c r="X537" s="800">
        <v>0</v>
      </c>
      <c r="Y537" s="800">
        <v>0</v>
      </c>
      <c r="Z537" s="800">
        <v>0</v>
      </c>
      <c r="AA537" s="800">
        <v>0</v>
      </c>
      <c r="AB537" s="800">
        <v>0</v>
      </c>
      <c r="AC537" s="800">
        <v>0</v>
      </c>
      <c r="AD537" s="800">
        <v>0</v>
      </c>
      <c r="AE537" s="800">
        <v>0</v>
      </c>
      <c r="AF537" s="800">
        <v>0</v>
      </c>
      <c r="AG537" s="800">
        <v>0</v>
      </c>
      <c r="AH537" s="800">
        <v>0</v>
      </c>
      <c r="AI537" s="800">
        <v>0</v>
      </c>
      <c r="AK537" s="199"/>
      <c r="AM537" s="11"/>
      <c r="AN537" s="15"/>
      <c r="AO537" s="11"/>
      <c r="AP537" s="11"/>
    </row>
    <row r="538" spans="3:42" outlineLevel="2" x14ac:dyDescent="0.2">
      <c r="C538" s="252">
        <v>4</v>
      </c>
      <c r="D538" s="119" t="s">
        <v>218</v>
      </c>
      <c r="F538" s="794" t="s">
        <v>615</v>
      </c>
      <c r="AK538" s="199"/>
      <c r="AM538" s="11"/>
      <c r="AN538" s="15"/>
      <c r="AO538" s="11"/>
      <c r="AP538" s="11"/>
    </row>
    <row r="539" spans="3:42" outlineLevel="2" x14ac:dyDescent="0.2">
      <c r="C539" s="252">
        <v>4</v>
      </c>
      <c r="D539" s="119" t="s">
        <v>218</v>
      </c>
      <c r="F539" s="761" t="s">
        <v>48</v>
      </c>
      <c r="G539" s="75"/>
      <c r="H539" s="796" t="s">
        <v>580</v>
      </c>
      <c r="I539" s="801"/>
      <c r="J539" s="75"/>
      <c r="K539" s="741"/>
      <c r="L539" s="75"/>
      <c r="M539" s="75"/>
      <c r="N539" s="75"/>
      <c r="O539" s="75"/>
      <c r="P539" s="75"/>
      <c r="Q539" s="128" t="s">
        <v>110</v>
      </c>
      <c r="R539" s="299">
        <v>0</v>
      </c>
      <c r="S539" s="300">
        <v>0</v>
      </c>
      <c r="T539" s="300">
        <v>0</v>
      </c>
      <c r="U539" s="300">
        <v>0</v>
      </c>
      <c r="V539" s="300">
        <v>0</v>
      </c>
      <c r="W539" s="301">
        <v>0</v>
      </c>
      <c r="X539" s="300">
        <v>0</v>
      </c>
      <c r="Y539" s="300">
        <v>0</v>
      </c>
      <c r="Z539" s="300">
        <v>0</v>
      </c>
      <c r="AA539" s="300">
        <v>0</v>
      </c>
      <c r="AB539" s="302">
        <v>0</v>
      </c>
      <c r="AC539" s="302">
        <v>0</v>
      </c>
      <c r="AD539" s="302">
        <v>0</v>
      </c>
      <c r="AE539" s="302">
        <v>0</v>
      </c>
      <c r="AF539" s="302">
        <v>0</v>
      </c>
      <c r="AG539" s="302">
        <v>0</v>
      </c>
      <c r="AH539" s="348">
        <v>0</v>
      </c>
      <c r="AI539" s="348">
        <v>0</v>
      </c>
      <c r="AK539" s="199"/>
      <c r="AM539" s="11"/>
      <c r="AN539" s="15"/>
      <c r="AO539" s="11"/>
      <c r="AP539" s="11"/>
    </row>
    <row r="540" spans="3:42" outlineLevel="2" x14ac:dyDescent="0.2">
      <c r="C540" s="252">
        <v>4</v>
      </c>
      <c r="D540" s="119" t="s">
        <v>218</v>
      </c>
      <c r="F540" s="767" t="s">
        <v>55</v>
      </c>
      <c r="H540" s="797" t="s">
        <v>580</v>
      </c>
      <c r="K540" s="164"/>
      <c r="Q540" s="135" t="s">
        <v>110</v>
      </c>
      <c r="R540" s="314">
        <v>0</v>
      </c>
      <c r="S540" s="315">
        <v>0</v>
      </c>
      <c r="T540" s="315">
        <v>0</v>
      </c>
      <c r="U540" s="315">
        <v>0</v>
      </c>
      <c r="V540" s="315">
        <v>0</v>
      </c>
      <c r="W540" s="316">
        <v>0</v>
      </c>
      <c r="X540" s="315">
        <v>0</v>
      </c>
      <c r="Y540" s="315">
        <v>0</v>
      </c>
      <c r="Z540" s="315">
        <v>0</v>
      </c>
      <c r="AA540" s="315">
        <v>0</v>
      </c>
      <c r="AB540" s="5">
        <v>0</v>
      </c>
      <c r="AC540" s="5">
        <v>0</v>
      </c>
      <c r="AD540" s="5">
        <v>0</v>
      </c>
      <c r="AE540" s="5">
        <v>0</v>
      </c>
      <c r="AF540" s="5">
        <v>0</v>
      </c>
      <c r="AG540" s="5">
        <v>0</v>
      </c>
      <c r="AH540" s="350">
        <v>0</v>
      </c>
      <c r="AI540" s="350">
        <v>0</v>
      </c>
      <c r="AK540" s="199"/>
      <c r="AM540" s="11"/>
      <c r="AN540" s="15"/>
      <c r="AO540" s="11"/>
      <c r="AP540" s="11"/>
    </row>
    <row r="541" spans="3:42" outlineLevel="2" x14ac:dyDescent="0.2">
      <c r="C541" s="252">
        <v>4</v>
      </c>
      <c r="D541" s="119" t="s">
        <v>218</v>
      </c>
      <c r="F541" s="783" t="s">
        <v>57</v>
      </c>
      <c r="G541" s="83"/>
      <c r="H541" s="798" t="s">
        <v>580</v>
      </c>
      <c r="I541" s="799"/>
      <c r="J541" s="83"/>
      <c r="K541" s="736"/>
      <c r="L541" s="83"/>
      <c r="M541" s="83"/>
      <c r="N541" s="83"/>
      <c r="O541" s="83"/>
      <c r="P541" s="83"/>
      <c r="Q541" s="143" t="s">
        <v>110</v>
      </c>
      <c r="R541" s="304">
        <v>0</v>
      </c>
      <c r="S541" s="305">
        <v>0</v>
      </c>
      <c r="T541" s="305">
        <v>0</v>
      </c>
      <c r="U541" s="305">
        <v>0</v>
      </c>
      <c r="V541" s="305">
        <v>0</v>
      </c>
      <c r="W541" s="306">
        <v>0</v>
      </c>
      <c r="X541" s="305">
        <v>0</v>
      </c>
      <c r="Y541" s="305">
        <v>0</v>
      </c>
      <c r="Z541" s="305">
        <v>0</v>
      </c>
      <c r="AA541" s="305">
        <v>0</v>
      </c>
      <c r="AB541" s="307">
        <v>0</v>
      </c>
      <c r="AC541" s="307">
        <v>0</v>
      </c>
      <c r="AD541" s="307">
        <v>0</v>
      </c>
      <c r="AE541" s="307">
        <v>0</v>
      </c>
      <c r="AF541" s="307">
        <v>0</v>
      </c>
      <c r="AG541" s="307">
        <v>0</v>
      </c>
      <c r="AH541" s="362">
        <v>0</v>
      </c>
      <c r="AI541" s="362">
        <v>0</v>
      </c>
      <c r="AK541" s="199"/>
      <c r="AM541" s="11"/>
      <c r="AN541" s="15"/>
      <c r="AO541" s="11"/>
      <c r="AP541" s="11"/>
    </row>
    <row r="542" spans="3:42" outlineLevel="2" x14ac:dyDescent="0.2">
      <c r="C542" s="252">
        <v>4</v>
      </c>
      <c r="D542" s="119" t="s">
        <v>218</v>
      </c>
      <c r="F542" s="12"/>
      <c r="H542" s="164"/>
      <c r="K542" s="164"/>
      <c r="Q542" s="16"/>
      <c r="R542" s="800">
        <v>0</v>
      </c>
      <c r="S542" s="800">
        <v>0</v>
      </c>
      <c r="T542" s="800">
        <v>0</v>
      </c>
      <c r="U542" s="800">
        <v>0</v>
      </c>
      <c r="V542" s="800">
        <v>0</v>
      </c>
      <c r="W542" s="800">
        <v>0</v>
      </c>
      <c r="X542" s="800">
        <v>0</v>
      </c>
      <c r="Y542" s="800">
        <v>0</v>
      </c>
      <c r="Z542" s="800">
        <v>0</v>
      </c>
      <c r="AA542" s="800">
        <v>0</v>
      </c>
      <c r="AB542" s="800">
        <v>0</v>
      </c>
      <c r="AC542" s="800">
        <v>0</v>
      </c>
      <c r="AD542" s="800">
        <v>0</v>
      </c>
      <c r="AE542" s="800">
        <v>0</v>
      </c>
      <c r="AF542" s="800">
        <v>0</v>
      </c>
      <c r="AG542" s="800">
        <v>0</v>
      </c>
      <c r="AH542" s="800">
        <v>0</v>
      </c>
      <c r="AI542" s="800">
        <v>0</v>
      </c>
      <c r="AK542" s="199"/>
      <c r="AM542" s="11"/>
      <c r="AN542" s="15"/>
      <c r="AO542" s="11"/>
      <c r="AP542" s="11"/>
    </row>
    <row r="543" spans="3:42" outlineLevel="2" x14ac:dyDescent="0.2">
      <c r="C543" s="252">
        <v>4</v>
      </c>
      <c r="D543" s="119" t="s">
        <v>218</v>
      </c>
      <c r="F543" s="794" t="s">
        <v>69</v>
      </c>
      <c r="AK543" s="199"/>
      <c r="AM543" s="11"/>
      <c r="AN543" s="15"/>
      <c r="AO543" s="11"/>
      <c r="AP543" s="11"/>
    </row>
    <row r="544" spans="3:42" outlineLevel="2" x14ac:dyDescent="0.2">
      <c r="C544" s="252">
        <v>4</v>
      </c>
      <c r="D544" s="119" t="s">
        <v>218</v>
      </c>
      <c r="F544" s="761" t="s">
        <v>9</v>
      </c>
      <c r="G544" s="75"/>
      <c r="H544" s="796" t="s">
        <v>580</v>
      </c>
      <c r="I544" s="801"/>
      <c r="J544" s="75"/>
      <c r="K544" s="741"/>
      <c r="L544" s="75"/>
      <c r="M544" s="75"/>
      <c r="N544" s="75"/>
      <c r="O544" s="75"/>
      <c r="P544" s="75"/>
      <c r="Q544" s="128" t="s">
        <v>110</v>
      </c>
      <c r="R544" s="299">
        <v>0</v>
      </c>
      <c r="S544" s="300">
        <v>0</v>
      </c>
      <c r="T544" s="300">
        <v>0</v>
      </c>
      <c r="U544" s="300">
        <v>0</v>
      </c>
      <c r="V544" s="300">
        <v>0</v>
      </c>
      <c r="W544" s="301">
        <v>0</v>
      </c>
      <c r="X544" s="300">
        <v>0</v>
      </c>
      <c r="Y544" s="300">
        <v>0</v>
      </c>
      <c r="Z544" s="300">
        <v>0</v>
      </c>
      <c r="AA544" s="300">
        <v>0</v>
      </c>
      <c r="AB544" s="302">
        <v>0</v>
      </c>
      <c r="AC544" s="302">
        <v>0</v>
      </c>
      <c r="AD544" s="302">
        <v>0</v>
      </c>
      <c r="AE544" s="302">
        <v>0</v>
      </c>
      <c r="AF544" s="302">
        <v>0</v>
      </c>
      <c r="AG544" s="302">
        <v>0</v>
      </c>
      <c r="AH544" s="348">
        <v>0</v>
      </c>
      <c r="AI544" s="348">
        <v>0</v>
      </c>
      <c r="AK544" s="199"/>
      <c r="AM544" s="11"/>
      <c r="AN544" s="15"/>
      <c r="AO544" s="11"/>
      <c r="AP544" s="11"/>
    </row>
    <row r="545" spans="3:42" outlineLevel="2" x14ac:dyDescent="0.2">
      <c r="C545" s="252">
        <v>4</v>
      </c>
      <c r="D545" s="119" t="s">
        <v>218</v>
      </c>
      <c r="F545" s="767" t="s">
        <v>14</v>
      </c>
      <c r="H545" s="797" t="s">
        <v>580</v>
      </c>
      <c r="K545" s="164"/>
      <c r="Q545" s="135" t="s">
        <v>110</v>
      </c>
      <c r="R545" s="314">
        <v>0</v>
      </c>
      <c r="S545" s="315">
        <v>0</v>
      </c>
      <c r="T545" s="315">
        <v>0</v>
      </c>
      <c r="U545" s="315">
        <v>0</v>
      </c>
      <c r="V545" s="315">
        <v>0</v>
      </c>
      <c r="W545" s="316">
        <v>0</v>
      </c>
      <c r="X545" s="315">
        <v>0</v>
      </c>
      <c r="Y545" s="315">
        <v>0</v>
      </c>
      <c r="Z545" s="315">
        <v>0</v>
      </c>
      <c r="AA545" s="315">
        <v>0</v>
      </c>
      <c r="AB545" s="5">
        <v>0</v>
      </c>
      <c r="AC545" s="5">
        <v>0</v>
      </c>
      <c r="AD545" s="5">
        <v>0</v>
      </c>
      <c r="AE545" s="5">
        <v>0</v>
      </c>
      <c r="AF545" s="5">
        <v>0</v>
      </c>
      <c r="AG545" s="5">
        <v>0</v>
      </c>
      <c r="AH545" s="350">
        <v>0</v>
      </c>
      <c r="AI545" s="350">
        <v>0</v>
      </c>
      <c r="AK545" s="199"/>
      <c r="AM545" s="11"/>
      <c r="AN545" s="15"/>
      <c r="AO545" s="11"/>
      <c r="AP545" s="11"/>
    </row>
    <row r="546" spans="3:42" outlineLevel="2" x14ac:dyDescent="0.2">
      <c r="C546" s="252">
        <v>4</v>
      </c>
      <c r="D546" s="119" t="s">
        <v>218</v>
      </c>
      <c r="F546" s="783" t="s">
        <v>16</v>
      </c>
      <c r="G546" s="83"/>
      <c r="H546" s="798" t="s">
        <v>580</v>
      </c>
      <c r="I546" s="799"/>
      <c r="J546" s="83"/>
      <c r="K546" s="736"/>
      <c r="L546" s="83"/>
      <c r="M546" s="83"/>
      <c r="N546" s="83"/>
      <c r="O546" s="83"/>
      <c r="P546" s="83"/>
      <c r="Q546" s="143" t="s">
        <v>110</v>
      </c>
      <c r="R546" s="304">
        <v>0</v>
      </c>
      <c r="S546" s="305">
        <v>0</v>
      </c>
      <c r="T546" s="305">
        <v>0</v>
      </c>
      <c r="U546" s="305">
        <v>0</v>
      </c>
      <c r="V546" s="305">
        <v>0</v>
      </c>
      <c r="W546" s="306">
        <v>0</v>
      </c>
      <c r="X546" s="305">
        <v>0</v>
      </c>
      <c r="Y546" s="305">
        <v>0</v>
      </c>
      <c r="Z546" s="305">
        <v>0</v>
      </c>
      <c r="AA546" s="305">
        <v>0</v>
      </c>
      <c r="AB546" s="307">
        <v>0</v>
      </c>
      <c r="AC546" s="307">
        <v>0</v>
      </c>
      <c r="AD546" s="307">
        <v>0</v>
      </c>
      <c r="AE546" s="307">
        <v>0</v>
      </c>
      <c r="AF546" s="307">
        <v>0</v>
      </c>
      <c r="AG546" s="307">
        <v>0</v>
      </c>
      <c r="AH546" s="362">
        <v>0</v>
      </c>
      <c r="AI546" s="362">
        <v>0</v>
      </c>
      <c r="AK546" s="199"/>
      <c r="AM546" s="11"/>
      <c r="AN546" s="15"/>
      <c r="AO546" s="11"/>
      <c r="AP546" s="11"/>
    </row>
    <row r="547" spans="3:42" outlineLevel="2" x14ac:dyDescent="0.2">
      <c r="C547" s="252">
        <v>4</v>
      </c>
      <c r="D547" s="119" t="s">
        <v>218</v>
      </c>
      <c r="F547" s="12"/>
      <c r="H547" s="797"/>
      <c r="K547" s="164"/>
      <c r="Q547" s="16"/>
      <c r="R547" s="800">
        <v>0</v>
      </c>
      <c r="S547" s="800">
        <v>0</v>
      </c>
      <c r="T547" s="800">
        <v>0</v>
      </c>
      <c r="U547" s="800">
        <v>0</v>
      </c>
      <c r="V547" s="800">
        <v>0</v>
      </c>
      <c r="W547" s="800">
        <v>0</v>
      </c>
      <c r="X547" s="800">
        <v>0</v>
      </c>
      <c r="Y547" s="800">
        <v>0</v>
      </c>
      <c r="Z547" s="800">
        <v>0</v>
      </c>
      <c r="AA547" s="800">
        <v>0</v>
      </c>
      <c r="AB547" s="800">
        <v>0</v>
      </c>
      <c r="AC547" s="800">
        <v>0</v>
      </c>
      <c r="AD547" s="800">
        <v>0</v>
      </c>
      <c r="AE547" s="800">
        <v>0</v>
      </c>
      <c r="AF547" s="800">
        <v>0</v>
      </c>
      <c r="AG547" s="800">
        <v>0</v>
      </c>
      <c r="AH547" s="800">
        <v>0</v>
      </c>
      <c r="AI547" s="800">
        <v>0</v>
      </c>
      <c r="AK547" s="199"/>
      <c r="AM547" s="11"/>
      <c r="AN547" s="15"/>
      <c r="AO547" s="11"/>
      <c r="AP547" s="11"/>
    </row>
    <row r="548" spans="3:42" outlineLevel="2" x14ac:dyDescent="0.2">
      <c r="C548" s="252">
        <v>4</v>
      </c>
      <c r="D548" s="119" t="s">
        <v>218</v>
      </c>
      <c r="F548" s="794" t="s">
        <v>616</v>
      </c>
      <c r="AK548" s="199"/>
      <c r="AM548" s="11"/>
      <c r="AN548" s="15"/>
      <c r="AO548" s="11"/>
      <c r="AP548" s="11"/>
    </row>
    <row r="549" spans="3:42" outlineLevel="2" x14ac:dyDescent="0.2">
      <c r="C549" s="252">
        <v>4</v>
      </c>
      <c r="D549" s="119" t="s">
        <v>218</v>
      </c>
      <c r="F549" s="761" t="s">
        <v>48</v>
      </c>
      <c r="G549" s="75"/>
      <c r="H549" s="796" t="s">
        <v>580</v>
      </c>
      <c r="I549" s="228" t="s">
        <v>617</v>
      </c>
      <c r="J549" s="75"/>
      <c r="K549" s="741"/>
      <c r="L549" s="75"/>
      <c r="M549" s="75"/>
      <c r="N549" s="75"/>
      <c r="O549" s="75"/>
      <c r="P549" s="75"/>
      <c r="Q549" s="128" t="s">
        <v>110</v>
      </c>
      <c r="R549" s="299">
        <v>0</v>
      </c>
      <c r="S549" s="300">
        <v>0</v>
      </c>
      <c r="T549" s="300">
        <v>0</v>
      </c>
      <c r="U549" s="300">
        <v>0</v>
      </c>
      <c r="V549" s="300">
        <v>0</v>
      </c>
      <c r="W549" s="301">
        <v>0</v>
      </c>
      <c r="X549" s="300">
        <v>0</v>
      </c>
      <c r="Y549" s="300">
        <v>0</v>
      </c>
      <c r="Z549" s="300">
        <v>0</v>
      </c>
      <c r="AA549" s="300">
        <v>0</v>
      </c>
      <c r="AB549" s="302">
        <v>0</v>
      </c>
      <c r="AC549" s="302">
        <v>0</v>
      </c>
      <c r="AD549" s="302">
        <v>0</v>
      </c>
      <c r="AE549" s="302">
        <v>0</v>
      </c>
      <c r="AF549" s="302">
        <v>0</v>
      </c>
      <c r="AG549" s="302">
        <v>0</v>
      </c>
      <c r="AH549" s="348">
        <v>0</v>
      </c>
      <c r="AI549" s="348">
        <v>0</v>
      </c>
      <c r="AK549" s="199"/>
      <c r="AM549" s="11"/>
      <c r="AN549" s="15"/>
      <c r="AO549" s="11"/>
      <c r="AP549" s="11"/>
    </row>
    <row r="550" spans="3:42" outlineLevel="2" x14ac:dyDescent="0.2">
      <c r="C550" s="252">
        <v>4</v>
      </c>
      <c r="D550" s="119" t="s">
        <v>218</v>
      </c>
      <c r="F550" s="767" t="s">
        <v>55</v>
      </c>
      <c r="H550" s="797" t="s">
        <v>580</v>
      </c>
      <c r="I550" s="234" t="s">
        <v>617</v>
      </c>
      <c r="K550" s="164"/>
      <c r="Q550" s="135" t="s">
        <v>110</v>
      </c>
      <c r="R550" s="314">
        <v>0</v>
      </c>
      <c r="S550" s="315">
        <v>0</v>
      </c>
      <c r="T550" s="315">
        <v>0</v>
      </c>
      <c r="U550" s="315">
        <v>0</v>
      </c>
      <c r="V550" s="315">
        <v>0</v>
      </c>
      <c r="W550" s="316">
        <v>0</v>
      </c>
      <c r="X550" s="315">
        <v>0</v>
      </c>
      <c r="Y550" s="315">
        <v>0</v>
      </c>
      <c r="Z550" s="315">
        <v>0</v>
      </c>
      <c r="AA550" s="315">
        <v>0</v>
      </c>
      <c r="AB550" s="5">
        <v>0</v>
      </c>
      <c r="AC550" s="5">
        <v>0</v>
      </c>
      <c r="AD550" s="5">
        <v>0</v>
      </c>
      <c r="AE550" s="5">
        <v>0</v>
      </c>
      <c r="AF550" s="5">
        <v>0</v>
      </c>
      <c r="AG550" s="5">
        <v>0</v>
      </c>
      <c r="AH550" s="350">
        <v>0</v>
      </c>
      <c r="AI550" s="350">
        <v>0</v>
      </c>
      <c r="AK550" s="199"/>
      <c r="AM550" s="11"/>
      <c r="AN550" s="15"/>
      <c r="AO550" s="11"/>
      <c r="AP550" s="11"/>
    </row>
    <row r="551" spans="3:42" outlineLevel="2" x14ac:dyDescent="0.2">
      <c r="C551" s="252">
        <v>4</v>
      </c>
      <c r="D551" s="119" t="s">
        <v>218</v>
      </c>
      <c r="F551" s="783" t="s">
        <v>57</v>
      </c>
      <c r="G551" s="83"/>
      <c r="H551" s="798" t="s">
        <v>580</v>
      </c>
      <c r="I551" s="240" t="s">
        <v>617</v>
      </c>
      <c r="J551" s="83"/>
      <c r="K551" s="736"/>
      <c r="L551" s="83"/>
      <c r="M551" s="83"/>
      <c r="N551" s="83"/>
      <c r="O551" s="83"/>
      <c r="P551" s="83"/>
      <c r="Q551" s="143" t="s">
        <v>110</v>
      </c>
      <c r="R551" s="304">
        <v>0</v>
      </c>
      <c r="S551" s="305">
        <v>0</v>
      </c>
      <c r="T551" s="305">
        <v>0</v>
      </c>
      <c r="U551" s="305">
        <v>0</v>
      </c>
      <c r="V551" s="305">
        <v>0</v>
      </c>
      <c r="W551" s="306">
        <v>0</v>
      </c>
      <c r="X551" s="305">
        <v>0</v>
      </c>
      <c r="Y551" s="305">
        <v>0</v>
      </c>
      <c r="Z551" s="305">
        <v>0</v>
      </c>
      <c r="AA551" s="305">
        <v>0</v>
      </c>
      <c r="AB551" s="307">
        <v>0</v>
      </c>
      <c r="AC551" s="307">
        <v>0</v>
      </c>
      <c r="AD551" s="307">
        <v>0</v>
      </c>
      <c r="AE551" s="307">
        <v>0</v>
      </c>
      <c r="AF551" s="307">
        <v>0</v>
      </c>
      <c r="AG551" s="307">
        <v>0</v>
      </c>
      <c r="AH551" s="362">
        <v>0</v>
      </c>
      <c r="AI551" s="362">
        <v>0</v>
      </c>
      <c r="AK551" s="199"/>
      <c r="AM551" s="11"/>
      <c r="AN551" s="15"/>
      <c r="AO551" s="11"/>
      <c r="AP551" s="11"/>
    </row>
    <row r="552" spans="3:42" outlineLevel="2" x14ac:dyDescent="0.2">
      <c r="C552" s="252">
        <v>4</v>
      </c>
      <c r="D552" s="119" t="s">
        <v>218</v>
      </c>
      <c r="F552" s="802" t="s">
        <v>626</v>
      </c>
      <c r="R552" s="800">
        <v>0</v>
      </c>
      <c r="S552" s="800">
        <v>0</v>
      </c>
      <c r="T552" s="800">
        <v>0</v>
      </c>
      <c r="U552" s="800">
        <v>0</v>
      </c>
      <c r="V552" s="800">
        <v>0</v>
      </c>
      <c r="W552" s="800">
        <v>0</v>
      </c>
      <c r="X552" s="800">
        <v>0</v>
      </c>
      <c r="Y552" s="800">
        <v>0</v>
      </c>
      <c r="Z552" s="800">
        <v>0</v>
      </c>
      <c r="AA552" s="800">
        <v>0</v>
      </c>
      <c r="AB552" s="800">
        <v>0</v>
      </c>
      <c r="AC552" s="800">
        <v>0</v>
      </c>
      <c r="AD552" s="800">
        <v>0</v>
      </c>
      <c r="AE552" s="800">
        <v>0</v>
      </c>
      <c r="AF552" s="800">
        <v>0</v>
      </c>
      <c r="AG552" s="800">
        <v>0</v>
      </c>
      <c r="AH552" s="800">
        <v>0</v>
      </c>
      <c r="AI552" s="800">
        <v>0</v>
      </c>
      <c r="AK552" s="199"/>
      <c r="AM552" s="11"/>
      <c r="AN552" s="15"/>
      <c r="AO552" s="11"/>
      <c r="AP552" s="11"/>
    </row>
    <row r="553" spans="3:42" outlineLevel="2" x14ac:dyDescent="0.2">
      <c r="C553" s="252">
        <v>4</v>
      </c>
      <c r="D553" s="119" t="s">
        <v>218</v>
      </c>
      <c r="R553" s="5"/>
      <c r="S553" s="5"/>
      <c r="T553" s="5"/>
      <c r="U553" s="5"/>
      <c r="V553" s="5"/>
      <c r="W553" s="5"/>
      <c r="X553" s="5"/>
      <c r="Y553" s="5"/>
      <c r="AK553" s="199"/>
      <c r="AM553" s="11"/>
      <c r="AN553" s="15"/>
      <c r="AO553" s="11"/>
      <c r="AP553" s="11"/>
    </row>
    <row r="554" spans="3:42" outlineLevel="2" x14ac:dyDescent="0.2">
      <c r="C554" s="252">
        <v>4</v>
      </c>
      <c r="D554" s="119" t="s">
        <v>218</v>
      </c>
      <c r="F554" s="789" t="s">
        <v>631</v>
      </c>
      <c r="G554" s="790"/>
      <c r="H554" s="803"/>
      <c r="I554" s="790"/>
      <c r="J554" s="790"/>
      <c r="K554" s="792"/>
      <c r="L554" s="789"/>
      <c r="M554" s="789"/>
      <c r="N554" s="789"/>
      <c r="O554" s="789"/>
      <c r="P554" s="789"/>
      <c r="Q554" s="792"/>
      <c r="R554" s="793"/>
      <c r="S554" s="793"/>
      <c r="T554" s="793"/>
      <c r="U554" s="793"/>
      <c r="V554" s="793"/>
      <c r="W554" s="793"/>
      <c r="X554" s="793"/>
      <c r="Y554" s="793"/>
      <c r="Z554" s="793"/>
      <c r="AA554" s="793"/>
      <c r="AB554" s="793"/>
      <c r="AC554" s="793"/>
      <c r="AD554" s="793"/>
      <c r="AE554" s="793"/>
      <c r="AF554" s="793"/>
      <c r="AG554" s="793"/>
      <c r="AH554" s="789"/>
      <c r="AI554" s="789"/>
      <c r="AK554" s="199"/>
      <c r="AM554" s="11"/>
      <c r="AN554" s="15"/>
      <c r="AO554" s="11"/>
      <c r="AP554" s="11"/>
    </row>
    <row r="555" spans="3:42" outlineLevel="2" x14ac:dyDescent="0.2">
      <c r="C555" s="252">
        <v>4</v>
      </c>
      <c r="D555" s="119" t="s">
        <v>218</v>
      </c>
      <c r="F555" t="s">
        <v>620</v>
      </c>
      <c r="AK555" s="199"/>
      <c r="AM555" s="11"/>
      <c r="AN555" s="15"/>
      <c r="AO555" s="11"/>
      <c r="AP555" s="11"/>
    </row>
    <row r="556" spans="3:42" outlineLevel="2" x14ac:dyDescent="0.2">
      <c r="C556" s="252">
        <v>4</v>
      </c>
      <c r="D556" s="119" t="s">
        <v>218</v>
      </c>
      <c r="F556" s="761" t="s">
        <v>48</v>
      </c>
      <c r="G556" s="75"/>
      <c r="H556" s="796" t="s">
        <v>632</v>
      </c>
      <c r="I556" s="801"/>
      <c r="J556" s="75"/>
      <c r="K556" s="741"/>
      <c r="L556" s="75"/>
      <c r="M556" s="75"/>
      <c r="N556" s="75"/>
      <c r="O556" s="75"/>
      <c r="P556" s="75"/>
      <c r="Q556" s="128" t="s">
        <v>536</v>
      </c>
      <c r="R556" s="804">
        <v>0</v>
      </c>
      <c r="S556" s="805">
        <v>0</v>
      </c>
      <c r="T556" s="805">
        <v>0</v>
      </c>
      <c r="U556" s="805">
        <v>0</v>
      </c>
      <c r="V556" s="805">
        <v>0</v>
      </c>
      <c r="W556" s="806">
        <v>0</v>
      </c>
      <c r="X556" s="805">
        <v>0</v>
      </c>
      <c r="Y556" s="805">
        <v>0</v>
      </c>
      <c r="Z556" s="805">
        <v>0</v>
      </c>
      <c r="AA556" s="805">
        <v>0</v>
      </c>
      <c r="AB556" s="805">
        <v>0</v>
      </c>
      <c r="AC556" s="805">
        <v>0</v>
      </c>
      <c r="AD556" s="805">
        <v>0</v>
      </c>
      <c r="AE556" s="805">
        <v>0</v>
      </c>
      <c r="AF556" s="805">
        <v>0</v>
      </c>
      <c r="AG556" s="805">
        <v>0</v>
      </c>
      <c r="AH556" s="808">
        <v>0</v>
      </c>
      <c r="AI556" s="808">
        <v>0</v>
      </c>
      <c r="AK556" s="199"/>
      <c r="AM556" s="11"/>
      <c r="AN556" s="15"/>
      <c r="AO556" s="11"/>
      <c r="AP556" s="11"/>
    </row>
    <row r="557" spans="3:42" outlineLevel="2" x14ac:dyDescent="0.2">
      <c r="C557" s="252">
        <v>4</v>
      </c>
      <c r="D557" s="119" t="s">
        <v>218</v>
      </c>
      <c r="F557" s="767" t="s">
        <v>55</v>
      </c>
      <c r="H557" s="797" t="s">
        <v>632</v>
      </c>
      <c r="K557" s="164"/>
      <c r="Q557" s="135" t="s">
        <v>536</v>
      </c>
      <c r="R557" s="809">
        <v>0</v>
      </c>
      <c r="S557" s="810">
        <v>0</v>
      </c>
      <c r="T557" s="810">
        <v>0</v>
      </c>
      <c r="U557" s="810">
        <v>0</v>
      </c>
      <c r="V557" s="810">
        <v>0</v>
      </c>
      <c r="W557" s="811">
        <v>0</v>
      </c>
      <c r="X557" s="810">
        <v>0</v>
      </c>
      <c r="Y557" s="810">
        <v>0</v>
      </c>
      <c r="Z557" s="810">
        <v>0</v>
      </c>
      <c r="AA557" s="810">
        <v>0</v>
      </c>
      <c r="AB557" s="810">
        <v>0</v>
      </c>
      <c r="AC557" s="810">
        <v>0</v>
      </c>
      <c r="AD557" s="810">
        <v>0</v>
      </c>
      <c r="AE557" s="810">
        <v>0</v>
      </c>
      <c r="AF557" s="810">
        <v>0</v>
      </c>
      <c r="AG557" s="810">
        <v>0</v>
      </c>
      <c r="AH557" s="812">
        <v>0</v>
      </c>
      <c r="AI557" s="812">
        <v>0</v>
      </c>
      <c r="AK557" s="199"/>
      <c r="AM557" s="11"/>
      <c r="AN557" s="15"/>
      <c r="AO557" s="11"/>
      <c r="AP557" s="11"/>
    </row>
    <row r="558" spans="3:42" outlineLevel="2" x14ac:dyDescent="0.2">
      <c r="C558" s="252">
        <v>4</v>
      </c>
      <c r="D558" s="119" t="s">
        <v>218</v>
      </c>
      <c r="F558" s="783" t="s">
        <v>57</v>
      </c>
      <c r="G558" s="83"/>
      <c r="H558" s="798" t="s">
        <v>632</v>
      </c>
      <c r="I558" s="799"/>
      <c r="J558" s="83"/>
      <c r="K558" s="736"/>
      <c r="L558" s="83"/>
      <c r="M558" s="83"/>
      <c r="N558" s="83"/>
      <c r="O558" s="83"/>
      <c r="P558" s="83"/>
      <c r="Q558" s="143" t="s">
        <v>536</v>
      </c>
      <c r="R558" s="813">
        <v>0</v>
      </c>
      <c r="S558" s="814">
        <v>0</v>
      </c>
      <c r="T558" s="814">
        <v>0</v>
      </c>
      <c r="U558" s="814">
        <v>0</v>
      </c>
      <c r="V558" s="814">
        <v>0</v>
      </c>
      <c r="W558" s="815">
        <v>0</v>
      </c>
      <c r="X558" s="814">
        <v>0</v>
      </c>
      <c r="Y558" s="814">
        <v>0</v>
      </c>
      <c r="Z558" s="814">
        <v>0</v>
      </c>
      <c r="AA558" s="814">
        <v>0</v>
      </c>
      <c r="AB558" s="814">
        <v>0</v>
      </c>
      <c r="AC558" s="814">
        <v>0</v>
      </c>
      <c r="AD558" s="814">
        <v>0</v>
      </c>
      <c r="AE558" s="814">
        <v>0</v>
      </c>
      <c r="AF558" s="814">
        <v>0</v>
      </c>
      <c r="AG558" s="814">
        <v>0</v>
      </c>
      <c r="AH558" s="816">
        <v>0</v>
      </c>
      <c r="AI558" s="816">
        <v>0</v>
      </c>
      <c r="AK558" s="199"/>
      <c r="AM558" s="11"/>
      <c r="AN558" s="15"/>
      <c r="AO558" s="11"/>
      <c r="AP558" s="11"/>
    </row>
    <row r="559" spans="3:42" outlineLevel="2" x14ac:dyDescent="0.2">
      <c r="C559" s="252">
        <v>4</v>
      </c>
      <c r="D559" s="119" t="s">
        <v>218</v>
      </c>
      <c r="F559" s="12"/>
      <c r="H559" s="817"/>
      <c r="K559" s="16"/>
      <c r="Q559" s="16"/>
      <c r="R559" s="818"/>
      <c r="S559" s="818"/>
      <c r="T559" s="818"/>
      <c r="U559" s="818"/>
      <c r="V559" s="818"/>
      <c r="W559" s="818"/>
      <c r="X559" s="818"/>
      <c r="Y559" s="818"/>
      <c r="Z559" s="818"/>
      <c r="AA559" s="818"/>
      <c r="AB559" s="818"/>
      <c r="AC559" s="818"/>
      <c r="AD559" s="818"/>
      <c r="AE559" s="818"/>
      <c r="AF559" s="818"/>
      <c r="AG559" s="818"/>
      <c r="AH559" s="818"/>
      <c r="AI559" s="818"/>
      <c r="AK559" s="199"/>
      <c r="AM559" s="11"/>
      <c r="AN559" s="15"/>
      <c r="AO559" s="11"/>
      <c r="AP559" s="11"/>
    </row>
    <row r="560" spans="3:42" outlineLevel="2" x14ac:dyDescent="0.2">
      <c r="C560" s="252">
        <v>4</v>
      </c>
      <c r="D560" s="119" t="s">
        <v>218</v>
      </c>
      <c r="F560" s="121" t="s">
        <v>633</v>
      </c>
      <c r="G560" s="756"/>
      <c r="H560" s="757"/>
      <c r="I560" s="788"/>
      <c r="J560" s="756"/>
      <c r="K560" s="758"/>
      <c r="L560" s="759"/>
      <c r="M560" s="759"/>
      <c r="N560" s="759"/>
      <c r="O560" s="759"/>
      <c r="P560" s="759"/>
      <c r="Q560" s="758"/>
      <c r="R560" s="760"/>
      <c r="S560" s="760"/>
      <c r="T560" s="760"/>
      <c r="U560" s="760"/>
      <c r="V560" s="760"/>
      <c r="W560" s="760"/>
      <c r="X560" s="760"/>
      <c r="Y560" s="760"/>
      <c r="Z560" s="760"/>
      <c r="AA560" s="760"/>
      <c r="AB560" s="760"/>
      <c r="AC560" s="760"/>
      <c r="AD560" s="760"/>
      <c r="AE560" s="760"/>
      <c r="AF560" s="760"/>
      <c r="AG560" s="760"/>
      <c r="AH560" s="759"/>
      <c r="AI560" s="759"/>
      <c r="AK560" s="199"/>
      <c r="AM560" s="11"/>
      <c r="AN560" s="15"/>
      <c r="AO560" s="11"/>
      <c r="AP560" s="11"/>
    </row>
    <row r="561" spans="3:42" outlineLevel="2" x14ac:dyDescent="0.2">
      <c r="C561" s="252">
        <v>4</v>
      </c>
      <c r="D561" s="119" t="s">
        <v>218</v>
      </c>
      <c r="F561" s="789" t="s">
        <v>634</v>
      </c>
      <c r="G561" s="790"/>
      <c r="H561" s="803"/>
      <c r="I561" s="791"/>
      <c r="J561" s="790"/>
      <c r="K561" s="792"/>
      <c r="L561" s="789"/>
      <c r="M561" s="789"/>
      <c r="N561" s="789"/>
      <c r="O561" s="789"/>
      <c r="P561" s="789"/>
      <c r="Q561" s="792"/>
      <c r="R561" s="793"/>
      <c r="S561" s="793"/>
      <c r="T561" s="793"/>
      <c r="U561" s="793"/>
      <c r="V561" s="793"/>
      <c r="W561" s="793"/>
      <c r="X561" s="793"/>
      <c r="Y561" s="793"/>
      <c r="Z561" s="793"/>
      <c r="AA561" s="793"/>
      <c r="AB561" s="793"/>
      <c r="AC561" s="793"/>
      <c r="AD561" s="793"/>
      <c r="AE561" s="793"/>
      <c r="AF561" s="793"/>
      <c r="AG561" s="793"/>
      <c r="AH561" s="789"/>
      <c r="AI561" s="789"/>
      <c r="AK561" s="199"/>
      <c r="AM561" s="11"/>
      <c r="AN561" s="15"/>
      <c r="AO561" s="11"/>
      <c r="AP561" s="11"/>
    </row>
    <row r="562" spans="3:42" outlineLevel="2" x14ac:dyDescent="0.2">
      <c r="C562" s="252">
        <v>4</v>
      </c>
      <c r="D562" s="119" t="s">
        <v>218</v>
      </c>
      <c r="F562" s="794" t="s">
        <v>610</v>
      </c>
      <c r="H562" s="795"/>
      <c r="AK562" s="199"/>
      <c r="AM562" s="11"/>
      <c r="AN562" s="15"/>
      <c r="AO562" s="11"/>
      <c r="AP562" s="11"/>
    </row>
    <row r="563" spans="3:42" outlineLevel="2" x14ac:dyDescent="0.2">
      <c r="C563" s="252">
        <v>4</v>
      </c>
      <c r="D563" s="119" t="s">
        <v>218</v>
      </c>
      <c r="F563" s="761" t="s">
        <v>62</v>
      </c>
      <c r="G563" s="75"/>
      <c r="H563" s="796" t="s">
        <v>12</v>
      </c>
      <c r="I563" s="796" t="s">
        <v>611</v>
      </c>
      <c r="J563" s="75"/>
      <c r="K563" s="741"/>
      <c r="L563" s="75"/>
      <c r="M563" s="75"/>
      <c r="N563" s="75"/>
      <c r="O563" s="75"/>
      <c r="P563" s="75"/>
      <c r="Q563" s="128" t="s">
        <v>110</v>
      </c>
      <c r="R563" s="299">
        <v>0</v>
      </c>
      <c r="S563" s="300">
        <v>0</v>
      </c>
      <c r="T563" s="300">
        <v>0</v>
      </c>
      <c r="U563" s="300">
        <v>0</v>
      </c>
      <c r="V563" s="300">
        <v>0</v>
      </c>
      <c r="W563" s="301">
        <v>40.713477108885961</v>
      </c>
      <c r="X563" s="300">
        <v>0</v>
      </c>
      <c r="Y563" s="300">
        <v>0</v>
      </c>
      <c r="Z563" s="300">
        <v>0</v>
      </c>
      <c r="AA563" s="300">
        <v>0</v>
      </c>
      <c r="AB563" s="302">
        <v>0</v>
      </c>
      <c r="AC563" s="302">
        <v>0</v>
      </c>
      <c r="AD563" s="302">
        <v>0</v>
      </c>
      <c r="AE563" s="302">
        <v>0</v>
      </c>
      <c r="AF563" s="302">
        <v>0</v>
      </c>
      <c r="AG563" s="302">
        <v>0</v>
      </c>
      <c r="AH563" s="348">
        <v>283.53527565720498</v>
      </c>
      <c r="AI563" s="348">
        <v>314.29269746515541</v>
      </c>
      <c r="AK563" s="199"/>
      <c r="AM563" s="11"/>
      <c r="AN563" s="15"/>
      <c r="AO563" s="11"/>
      <c r="AP563" s="11"/>
    </row>
    <row r="564" spans="3:42" outlineLevel="2" x14ac:dyDescent="0.2">
      <c r="C564" s="252">
        <v>4</v>
      </c>
      <c r="D564" s="119" t="s">
        <v>218</v>
      </c>
      <c r="F564" s="767" t="s">
        <v>188</v>
      </c>
      <c r="H564" s="797" t="s">
        <v>12</v>
      </c>
      <c r="I564" s="797" t="s">
        <v>612</v>
      </c>
      <c r="K564" s="164"/>
      <c r="Q564" s="135" t="s">
        <v>110</v>
      </c>
      <c r="R564" s="314">
        <v>0</v>
      </c>
      <c r="S564" s="315">
        <v>0</v>
      </c>
      <c r="T564" s="315">
        <v>0</v>
      </c>
      <c r="U564" s="315">
        <v>0</v>
      </c>
      <c r="V564" s="315">
        <v>0</v>
      </c>
      <c r="W564" s="316">
        <v>0</v>
      </c>
      <c r="X564" s="315">
        <v>0</v>
      </c>
      <c r="Y564" s="315">
        <v>0</v>
      </c>
      <c r="Z564" s="315">
        <v>0</v>
      </c>
      <c r="AA564" s="315">
        <v>0</v>
      </c>
      <c r="AB564" s="5">
        <v>0</v>
      </c>
      <c r="AC564" s="5">
        <v>0</v>
      </c>
      <c r="AD564" s="5">
        <v>0</v>
      </c>
      <c r="AE564" s="5">
        <v>0</v>
      </c>
      <c r="AF564" s="5">
        <v>0</v>
      </c>
      <c r="AG564" s="5">
        <v>0</v>
      </c>
      <c r="AH564" s="350">
        <v>0</v>
      </c>
      <c r="AI564" s="350">
        <v>0</v>
      </c>
      <c r="AK564" s="199"/>
      <c r="AM564" s="11"/>
      <c r="AN564" s="15"/>
      <c r="AO564" s="11"/>
      <c r="AP564" s="11"/>
    </row>
    <row r="565" spans="3:42" outlineLevel="2" x14ac:dyDescent="0.2">
      <c r="C565" s="252">
        <v>4</v>
      </c>
      <c r="D565" s="119" t="s">
        <v>218</v>
      </c>
      <c r="F565" s="767" t="s">
        <v>613</v>
      </c>
      <c r="H565" s="797" t="s">
        <v>12</v>
      </c>
      <c r="I565" s="234" t="s">
        <v>614</v>
      </c>
      <c r="K565" s="164"/>
      <c r="Q565" s="135" t="s">
        <v>110</v>
      </c>
      <c r="R565" s="314">
        <v>0</v>
      </c>
      <c r="S565" s="315">
        <v>0</v>
      </c>
      <c r="T565" s="315">
        <v>0</v>
      </c>
      <c r="U565" s="315">
        <v>0</v>
      </c>
      <c r="V565" s="315">
        <v>0</v>
      </c>
      <c r="W565" s="316">
        <v>0</v>
      </c>
      <c r="X565" s="315">
        <v>0</v>
      </c>
      <c r="Y565" s="315">
        <v>0</v>
      </c>
      <c r="Z565" s="315">
        <v>0</v>
      </c>
      <c r="AA565" s="315">
        <v>0</v>
      </c>
      <c r="AB565" s="5">
        <v>0</v>
      </c>
      <c r="AC565" s="5">
        <v>0</v>
      </c>
      <c r="AD565" s="5">
        <v>0</v>
      </c>
      <c r="AE565" s="5">
        <v>0</v>
      </c>
      <c r="AF565" s="5">
        <v>0</v>
      </c>
      <c r="AG565" s="5">
        <v>0</v>
      </c>
      <c r="AH565" s="350">
        <v>0</v>
      </c>
      <c r="AI565" s="350">
        <v>0</v>
      </c>
      <c r="AK565" s="199"/>
      <c r="AM565" s="11"/>
      <c r="AN565" s="15"/>
      <c r="AO565" s="11"/>
      <c r="AP565" s="11"/>
    </row>
    <row r="566" spans="3:42" outlineLevel="2" x14ac:dyDescent="0.2">
      <c r="C566" s="252">
        <v>4</v>
      </c>
      <c r="D566" s="119" t="s">
        <v>218</v>
      </c>
      <c r="F566" s="783" t="s">
        <v>57</v>
      </c>
      <c r="G566" s="83"/>
      <c r="H566" s="798" t="s">
        <v>12</v>
      </c>
      <c r="I566" s="799"/>
      <c r="J566" s="83"/>
      <c r="K566" s="736"/>
      <c r="L566" s="83"/>
      <c r="M566" s="83"/>
      <c r="N566" s="83"/>
      <c r="O566" s="83"/>
      <c r="P566" s="83"/>
      <c r="Q566" s="143" t="s">
        <v>110</v>
      </c>
      <c r="R566" s="304">
        <v>0</v>
      </c>
      <c r="S566" s="305">
        <v>0</v>
      </c>
      <c r="T566" s="305">
        <v>0</v>
      </c>
      <c r="U566" s="305">
        <v>0</v>
      </c>
      <c r="V566" s="305">
        <v>0</v>
      </c>
      <c r="W566" s="306">
        <v>0</v>
      </c>
      <c r="X566" s="305">
        <v>0</v>
      </c>
      <c r="Y566" s="305">
        <v>0</v>
      </c>
      <c r="Z566" s="305">
        <v>0</v>
      </c>
      <c r="AA566" s="305">
        <v>0</v>
      </c>
      <c r="AB566" s="307">
        <v>0</v>
      </c>
      <c r="AC566" s="307">
        <v>0</v>
      </c>
      <c r="AD566" s="307">
        <v>0</v>
      </c>
      <c r="AE566" s="307">
        <v>0</v>
      </c>
      <c r="AF566" s="307">
        <v>0</v>
      </c>
      <c r="AG566" s="307">
        <v>0</v>
      </c>
      <c r="AH566" s="362">
        <v>0</v>
      </c>
      <c r="AI566" s="362">
        <v>0</v>
      </c>
      <c r="AK566" s="199"/>
      <c r="AM566" s="11"/>
      <c r="AN566" s="15"/>
      <c r="AO566" s="11"/>
      <c r="AP566" s="11"/>
    </row>
    <row r="567" spans="3:42" outlineLevel="2" x14ac:dyDescent="0.2">
      <c r="C567" s="252">
        <v>4</v>
      </c>
      <c r="D567" s="119" t="s">
        <v>218</v>
      </c>
      <c r="F567" s="12"/>
      <c r="H567" s="234"/>
      <c r="K567" s="164"/>
      <c r="Q567" s="16"/>
      <c r="R567" s="800">
        <v>0</v>
      </c>
      <c r="S567" s="800">
        <v>0</v>
      </c>
      <c r="T567" s="800">
        <v>0</v>
      </c>
      <c r="U567" s="800">
        <v>0</v>
      </c>
      <c r="V567" s="800">
        <v>0</v>
      </c>
      <c r="W567" s="800">
        <v>40.713477108885961</v>
      </c>
      <c r="X567" s="800">
        <v>0</v>
      </c>
      <c r="Y567" s="800">
        <v>0</v>
      </c>
      <c r="Z567" s="800">
        <v>0</v>
      </c>
      <c r="AA567" s="800">
        <v>0</v>
      </c>
      <c r="AB567" s="800">
        <v>0</v>
      </c>
      <c r="AC567" s="800">
        <v>0</v>
      </c>
      <c r="AD567" s="800">
        <v>0</v>
      </c>
      <c r="AE567" s="800">
        <v>0</v>
      </c>
      <c r="AF567" s="800">
        <v>0</v>
      </c>
      <c r="AG567" s="800">
        <v>0</v>
      </c>
      <c r="AH567" s="800">
        <v>283.53527565720498</v>
      </c>
      <c r="AI567" s="800">
        <v>314.29269746515541</v>
      </c>
      <c r="AK567" s="199"/>
      <c r="AM567" s="11"/>
      <c r="AN567" s="15"/>
      <c r="AO567" s="11"/>
      <c r="AP567" s="11"/>
    </row>
    <row r="568" spans="3:42" outlineLevel="2" x14ac:dyDescent="0.2">
      <c r="C568" s="252">
        <v>4</v>
      </c>
      <c r="D568" s="119" t="s">
        <v>218</v>
      </c>
      <c r="F568" s="794" t="s">
        <v>615</v>
      </c>
      <c r="AK568" s="199"/>
      <c r="AM568" s="11"/>
      <c r="AN568" s="15"/>
      <c r="AO568" s="11"/>
      <c r="AP568" s="11"/>
    </row>
    <row r="569" spans="3:42" outlineLevel="2" x14ac:dyDescent="0.2">
      <c r="C569" s="252">
        <v>4</v>
      </c>
      <c r="D569" s="119" t="s">
        <v>218</v>
      </c>
      <c r="F569" s="761" t="s">
        <v>48</v>
      </c>
      <c r="G569" s="75"/>
      <c r="H569" s="796" t="s">
        <v>12</v>
      </c>
      <c r="I569" s="801"/>
      <c r="J569" s="75"/>
      <c r="K569" s="741"/>
      <c r="L569" s="75"/>
      <c r="M569" s="75"/>
      <c r="N569" s="75"/>
      <c r="O569" s="75"/>
      <c r="P569" s="75"/>
      <c r="Q569" s="128" t="s">
        <v>110</v>
      </c>
      <c r="R569" s="299">
        <v>0</v>
      </c>
      <c r="S569" s="300">
        <v>0</v>
      </c>
      <c r="T569" s="300">
        <v>0</v>
      </c>
      <c r="U569" s="300">
        <v>0</v>
      </c>
      <c r="V569" s="300">
        <v>0</v>
      </c>
      <c r="W569" s="301">
        <v>15.471121301376666</v>
      </c>
      <c r="X569" s="300">
        <v>0</v>
      </c>
      <c r="Y569" s="300">
        <v>0</v>
      </c>
      <c r="Z569" s="300">
        <v>0</v>
      </c>
      <c r="AA569" s="300">
        <v>0</v>
      </c>
      <c r="AB569" s="302">
        <v>0</v>
      </c>
      <c r="AC569" s="302">
        <v>0</v>
      </c>
      <c r="AD569" s="302">
        <v>0</v>
      </c>
      <c r="AE569" s="302">
        <v>0</v>
      </c>
      <c r="AF569" s="302">
        <v>0</v>
      </c>
      <c r="AG569" s="302">
        <v>0</v>
      </c>
      <c r="AH569" s="348">
        <v>107.74340474973789</v>
      </c>
      <c r="AI569" s="348">
        <v>119.43122503675906</v>
      </c>
      <c r="AK569" s="199"/>
      <c r="AM569" s="11"/>
      <c r="AN569" s="15"/>
      <c r="AO569" s="11"/>
      <c r="AP569" s="11"/>
    </row>
    <row r="570" spans="3:42" outlineLevel="2" x14ac:dyDescent="0.2">
      <c r="C570" s="252">
        <v>4</v>
      </c>
      <c r="D570" s="119" t="s">
        <v>218</v>
      </c>
      <c r="F570" s="767" t="s">
        <v>55</v>
      </c>
      <c r="H570" s="797" t="s">
        <v>12</v>
      </c>
      <c r="K570" s="164"/>
      <c r="Q570" s="135" t="s">
        <v>110</v>
      </c>
      <c r="R570" s="314">
        <v>0</v>
      </c>
      <c r="S570" s="315">
        <v>0</v>
      </c>
      <c r="T570" s="315">
        <v>0</v>
      </c>
      <c r="U570" s="315">
        <v>0</v>
      </c>
      <c r="V570" s="315">
        <v>0</v>
      </c>
      <c r="W570" s="316">
        <v>25.242355807509295</v>
      </c>
      <c r="X570" s="315">
        <v>0</v>
      </c>
      <c r="Y570" s="315">
        <v>0</v>
      </c>
      <c r="Z570" s="315">
        <v>0</v>
      </c>
      <c r="AA570" s="315">
        <v>0</v>
      </c>
      <c r="AB570" s="5">
        <v>0</v>
      </c>
      <c r="AC570" s="5">
        <v>0</v>
      </c>
      <c r="AD570" s="5">
        <v>0</v>
      </c>
      <c r="AE570" s="5">
        <v>0</v>
      </c>
      <c r="AF570" s="5">
        <v>0</v>
      </c>
      <c r="AG570" s="5">
        <v>0</v>
      </c>
      <c r="AH570" s="350">
        <v>175.79187090746709</v>
      </c>
      <c r="AI570" s="350">
        <v>194.86147242839635</v>
      </c>
      <c r="AK570" s="199"/>
      <c r="AM570" s="11"/>
      <c r="AN570" s="15"/>
      <c r="AO570" s="11"/>
      <c r="AP570" s="11"/>
    </row>
    <row r="571" spans="3:42" outlineLevel="2" x14ac:dyDescent="0.2">
      <c r="C571" s="252">
        <v>4</v>
      </c>
      <c r="D571" s="119" t="s">
        <v>218</v>
      </c>
      <c r="F571" s="783" t="s">
        <v>57</v>
      </c>
      <c r="G571" s="83"/>
      <c r="H571" s="798" t="s">
        <v>12</v>
      </c>
      <c r="I571" s="799"/>
      <c r="J571" s="83"/>
      <c r="K571" s="736"/>
      <c r="L571" s="83"/>
      <c r="M571" s="83"/>
      <c r="N571" s="83"/>
      <c r="O571" s="83"/>
      <c r="P571" s="83"/>
      <c r="Q571" s="143" t="s">
        <v>110</v>
      </c>
      <c r="R571" s="304">
        <v>0</v>
      </c>
      <c r="S571" s="305">
        <v>0</v>
      </c>
      <c r="T571" s="305">
        <v>0</v>
      </c>
      <c r="U571" s="305">
        <v>0</v>
      </c>
      <c r="V571" s="305">
        <v>0</v>
      </c>
      <c r="W571" s="306">
        <v>0</v>
      </c>
      <c r="X571" s="305">
        <v>0</v>
      </c>
      <c r="Y571" s="305">
        <v>0</v>
      </c>
      <c r="Z571" s="305">
        <v>0</v>
      </c>
      <c r="AA571" s="305">
        <v>0</v>
      </c>
      <c r="AB571" s="307">
        <v>0</v>
      </c>
      <c r="AC571" s="307">
        <v>0</v>
      </c>
      <c r="AD571" s="307">
        <v>0</v>
      </c>
      <c r="AE571" s="307">
        <v>0</v>
      </c>
      <c r="AF571" s="307">
        <v>0</v>
      </c>
      <c r="AG571" s="307">
        <v>0</v>
      </c>
      <c r="AH571" s="362">
        <v>0</v>
      </c>
      <c r="AI571" s="362">
        <v>0</v>
      </c>
      <c r="AK571" s="199"/>
      <c r="AM571" s="11"/>
      <c r="AN571" s="15"/>
      <c r="AO571" s="11"/>
      <c r="AP571" s="11"/>
    </row>
    <row r="572" spans="3:42" outlineLevel="2" x14ac:dyDescent="0.2">
      <c r="C572" s="252">
        <v>4</v>
      </c>
      <c r="D572" s="119" t="s">
        <v>218</v>
      </c>
      <c r="F572" s="12"/>
      <c r="H572" s="164"/>
      <c r="K572" s="164"/>
      <c r="Q572" s="16"/>
      <c r="R572" s="800">
        <v>0</v>
      </c>
      <c r="S572" s="800">
        <v>0</v>
      </c>
      <c r="T572" s="800">
        <v>0</v>
      </c>
      <c r="U572" s="800">
        <v>0</v>
      </c>
      <c r="V572" s="800">
        <v>0</v>
      </c>
      <c r="W572" s="800">
        <v>40.713477108885961</v>
      </c>
      <c r="X572" s="800">
        <v>0</v>
      </c>
      <c r="Y572" s="800">
        <v>0</v>
      </c>
      <c r="Z572" s="800">
        <v>0</v>
      </c>
      <c r="AA572" s="800">
        <v>0</v>
      </c>
      <c r="AB572" s="800">
        <v>0</v>
      </c>
      <c r="AC572" s="800">
        <v>0</v>
      </c>
      <c r="AD572" s="800">
        <v>0</v>
      </c>
      <c r="AE572" s="800">
        <v>0</v>
      </c>
      <c r="AF572" s="800">
        <v>0</v>
      </c>
      <c r="AG572" s="800">
        <v>0</v>
      </c>
      <c r="AH572" s="800">
        <v>283.53527565720498</v>
      </c>
      <c r="AI572" s="800">
        <v>314.29269746515541</v>
      </c>
      <c r="AK572" s="199"/>
      <c r="AM572" s="11"/>
      <c r="AN572" s="15"/>
      <c r="AO572" s="11"/>
      <c r="AP572" s="11"/>
    </row>
    <row r="573" spans="3:42" outlineLevel="2" x14ac:dyDescent="0.2">
      <c r="C573" s="252">
        <v>4</v>
      </c>
      <c r="D573" s="119" t="s">
        <v>218</v>
      </c>
      <c r="F573" s="794" t="s">
        <v>69</v>
      </c>
      <c r="AK573" s="199"/>
      <c r="AM573" s="11"/>
      <c r="AN573" s="15"/>
      <c r="AO573" s="11"/>
      <c r="AP573" s="11"/>
    </row>
    <row r="574" spans="3:42" outlineLevel="2" x14ac:dyDescent="0.2">
      <c r="C574" s="252">
        <v>4</v>
      </c>
      <c r="D574" s="119" t="s">
        <v>218</v>
      </c>
      <c r="F574" s="761" t="s">
        <v>9</v>
      </c>
      <c r="G574" s="75"/>
      <c r="H574" s="796" t="s">
        <v>12</v>
      </c>
      <c r="I574" s="801"/>
      <c r="J574" s="75"/>
      <c r="K574" s="741"/>
      <c r="L574" s="75"/>
      <c r="M574" s="75"/>
      <c r="N574" s="75"/>
      <c r="O574" s="75"/>
      <c r="P574" s="75"/>
      <c r="Q574" s="128" t="s">
        <v>110</v>
      </c>
      <c r="R574" s="299">
        <v>0</v>
      </c>
      <c r="S574" s="300">
        <v>0</v>
      </c>
      <c r="T574" s="300">
        <v>0</v>
      </c>
      <c r="U574" s="300">
        <v>0</v>
      </c>
      <c r="V574" s="300">
        <v>0</v>
      </c>
      <c r="W574" s="301">
        <v>-10.207436013709863</v>
      </c>
      <c r="X574" s="300">
        <v>0</v>
      </c>
      <c r="Y574" s="300">
        <v>0</v>
      </c>
      <c r="Z574" s="300">
        <v>0</v>
      </c>
      <c r="AA574" s="300">
        <v>0</v>
      </c>
      <c r="AB574" s="302">
        <v>0</v>
      </c>
      <c r="AC574" s="302">
        <v>0</v>
      </c>
      <c r="AD574" s="302">
        <v>0</v>
      </c>
      <c r="AE574" s="302">
        <v>0</v>
      </c>
      <c r="AF574" s="302">
        <v>0</v>
      </c>
      <c r="AG574" s="302">
        <v>0</v>
      </c>
      <c r="AH574" s="348">
        <v>-71.086244394214063</v>
      </c>
      <c r="AI574" s="348">
        <v>-78.797558616079343</v>
      </c>
      <c r="AK574" s="199"/>
      <c r="AM574" s="11"/>
      <c r="AN574" s="15"/>
      <c r="AO574" s="11"/>
      <c r="AP574" s="11"/>
    </row>
    <row r="575" spans="3:42" outlineLevel="2" x14ac:dyDescent="0.2">
      <c r="C575" s="252">
        <v>4</v>
      </c>
      <c r="D575" s="119" t="s">
        <v>218</v>
      </c>
      <c r="F575" s="767" t="s">
        <v>14</v>
      </c>
      <c r="H575" s="797" t="s">
        <v>12</v>
      </c>
      <c r="K575" s="164"/>
      <c r="Q575" s="135" t="s">
        <v>110</v>
      </c>
      <c r="R575" s="314">
        <v>0</v>
      </c>
      <c r="S575" s="315">
        <v>0</v>
      </c>
      <c r="T575" s="315">
        <v>0</v>
      </c>
      <c r="U575" s="315">
        <v>0</v>
      </c>
      <c r="V575" s="315">
        <v>0</v>
      </c>
      <c r="W575" s="316">
        <v>-2.1207870470964432</v>
      </c>
      <c r="X575" s="315">
        <v>0</v>
      </c>
      <c r="Y575" s="315">
        <v>0</v>
      </c>
      <c r="Z575" s="315">
        <v>0</v>
      </c>
      <c r="AA575" s="315">
        <v>0</v>
      </c>
      <c r="AB575" s="5">
        <v>0</v>
      </c>
      <c r="AC575" s="5">
        <v>0</v>
      </c>
      <c r="AD575" s="5">
        <v>0</v>
      </c>
      <c r="AE575" s="5">
        <v>0</v>
      </c>
      <c r="AF575" s="5">
        <v>0</v>
      </c>
      <c r="AG575" s="5">
        <v>0</v>
      </c>
      <c r="AH575" s="350">
        <v>-14.769505891145773</v>
      </c>
      <c r="AI575" s="350">
        <v>-16.371676631756532</v>
      </c>
      <c r="AK575" s="199"/>
      <c r="AM575" s="11"/>
      <c r="AN575" s="15"/>
      <c r="AO575" s="11"/>
      <c r="AP575" s="11"/>
    </row>
    <row r="576" spans="3:42" outlineLevel="2" x14ac:dyDescent="0.2">
      <c r="C576" s="252">
        <v>4</v>
      </c>
      <c r="D576" s="119" t="s">
        <v>218</v>
      </c>
      <c r="F576" s="783" t="s">
        <v>16</v>
      </c>
      <c r="G576" s="83"/>
      <c r="H576" s="798" t="s">
        <v>12</v>
      </c>
      <c r="I576" s="799"/>
      <c r="J576" s="83"/>
      <c r="K576" s="736"/>
      <c r="L576" s="83"/>
      <c r="M576" s="83"/>
      <c r="N576" s="83"/>
      <c r="O576" s="83"/>
      <c r="P576" s="83"/>
      <c r="Q576" s="143" t="s">
        <v>110</v>
      </c>
      <c r="R576" s="304">
        <v>0</v>
      </c>
      <c r="S576" s="305">
        <v>0</v>
      </c>
      <c r="T576" s="305">
        <v>0</v>
      </c>
      <c r="U576" s="305">
        <v>0</v>
      </c>
      <c r="V576" s="305">
        <v>0</v>
      </c>
      <c r="W576" s="306">
        <v>0</v>
      </c>
      <c r="X576" s="305">
        <v>0</v>
      </c>
      <c r="Y576" s="305">
        <v>0</v>
      </c>
      <c r="Z576" s="305">
        <v>0</v>
      </c>
      <c r="AA576" s="305">
        <v>0</v>
      </c>
      <c r="AB576" s="307">
        <v>0</v>
      </c>
      <c r="AC576" s="307">
        <v>0</v>
      </c>
      <c r="AD576" s="307">
        <v>0</v>
      </c>
      <c r="AE576" s="307">
        <v>0</v>
      </c>
      <c r="AF576" s="307">
        <v>0</v>
      </c>
      <c r="AG576" s="307">
        <v>0</v>
      </c>
      <c r="AH576" s="362">
        <v>0</v>
      </c>
      <c r="AI576" s="362">
        <v>0</v>
      </c>
      <c r="AK576" s="199"/>
      <c r="AM576" s="11"/>
      <c r="AN576" s="15"/>
      <c r="AO576" s="11"/>
      <c r="AP576" s="11"/>
    </row>
    <row r="577" spans="3:42" outlineLevel="2" x14ac:dyDescent="0.2">
      <c r="C577" s="252">
        <v>4</v>
      </c>
      <c r="D577" s="119" t="s">
        <v>218</v>
      </c>
      <c r="F577" s="12"/>
      <c r="H577" s="797"/>
      <c r="K577" s="164"/>
      <c r="Q577" s="16"/>
      <c r="R577" s="800">
        <v>0</v>
      </c>
      <c r="S577" s="800">
        <v>0</v>
      </c>
      <c r="T577" s="800">
        <v>0</v>
      </c>
      <c r="U577" s="800">
        <v>0</v>
      </c>
      <c r="V577" s="800">
        <v>0</v>
      </c>
      <c r="W577" s="800">
        <v>-12.328223060806305</v>
      </c>
      <c r="X577" s="800">
        <v>0</v>
      </c>
      <c r="Y577" s="800">
        <v>0</v>
      </c>
      <c r="Z577" s="800">
        <v>0</v>
      </c>
      <c r="AA577" s="800">
        <v>0</v>
      </c>
      <c r="AB577" s="800">
        <v>0</v>
      </c>
      <c r="AC577" s="800">
        <v>0</v>
      </c>
      <c r="AD577" s="800">
        <v>0</v>
      </c>
      <c r="AE577" s="800">
        <v>0</v>
      </c>
      <c r="AF577" s="800">
        <v>0</v>
      </c>
      <c r="AG577" s="800">
        <v>0</v>
      </c>
      <c r="AH577" s="800">
        <v>-85.855750285359832</v>
      </c>
      <c r="AI577" s="800">
        <v>-95.169235247835871</v>
      </c>
      <c r="AK577" s="199"/>
      <c r="AM577" s="11"/>
      <c r="AN577" s="15"/>
      <c r="AO577" s="11"/>
      <c r="AP577" s="11"/>
    </row>
    <row r="578" spans="3:42" outlineLevel="2" x14ac:dyDescent="0.2">
      <c r="C578" s="252">
        <v>4</v>
      </c>
      <c r="D578" s="119" t="s">
        <v>218</v>
      </c>
      <c r="F578" s="794" t="s">
        <v>616</v>
      </c>
      <c r="AK578" s="199"/>
      <c r="AM578" s="11"/>
      <c r="AN578" s="15"/>
      <c r="AO578" s="11"/>
      <c r="AP578" s="11"/>
    </row>
    <row r="579" spans="3:42" outlineLevel="2" x14ac:dyDescent="0.2">
      <c r="C579" s="252">
        <v>4</v>
      </c>
      <c r="D579" s="119" t="s">
        <v>218</v>
      </c>
      <c r="F579" s="761" t="s">
        <v>48</v>
      </c>
      <c r="G579" s="75"/>
      <c r="H579" s="796" t="s">
        <v>12</v>
      </c>
      <c r="I579" s="228" t="s">
        <v>617</v>
      </c>
      <c r="J579" s="75"/>
      <c r="K579" s="741"/>
      <c r="L579" s="75"/>
      <c r="M579" s="75"/>
      <c r="N579" s="75"/>
      <c r="O579" s="75"/>
      <c r="P579" s="75"/>
      <c r="Q579" s="128" t="s">
        <v>110</v>
      </c>
      <c r="R579" s="299">
        <v>0</v>
      </c>
      <c r="S579" s="300">
        <v>0</v>
      </c>
      <c r="T579" s="300">
        <v>0</v>
      </c>
      <c r="U579" s="300">
        <v>0</v>
      </c>
      <c r="V579" s="300">
        <v>0</v>
      </c>
      <c r="W579" s="301">
        <v>5.263685287666803</v>
      </c>
      <c r="X579" s="300">
        <v>0</v>
      </c>
      <c r="Y579" s="300">
        <v>0</v>
      </c>
      <c r="Z579" s="300">
        <v>0</v>
      </c>
      <c r="AA579" s="300">
        <v>0</v>
      </c>
      <c r="AB579" s="302">
        <v>0</v>
      </c>
      <c r="AC579" s="302">
        <v>0</v>
      </c>
      <c r="AD579" s="302">
        <v>0</v>
      </c>
      <c r="AE579" s="302">
        <v>0</v>
      </c>
      <c r="AF579" s="302">
        <v>0</v>
      </c>
      <c r="AG579" s="302">
        <v>0</v>
      </c>
      <c r="AH579" s="348">
        <v>36.657160355523828</v>
      </c>
      <c r="AI579" s="348">
        <v>40.633666420679717</v>
      </c>
      <c r="AK579" s="199"/>
      <c r="AM579" s="11"/>
      <c r="AN579" s="15"/>
      <c r="AO579" s="11"/>
      <c r="AP579" s="11"/>
    </row>
    <row r="580" spans="3:42" outlineLevel="2" x14ac:dyDescent="0.2">
      <c r="C580" s="252">
        <v>4</v>
      </c>
      <c r="D580" s="119" t="s">
        <v>218</v>
      </c>
      <c r="F580" s="767" t="s">
        <v>55</v>
      </c>
      <c r="H580" s="797" t="s">
        <v>12</v>
      </c>
      <c r="I580" s="234" t="s">
        <v>617</v>
      </c>
      <c r="K580" s="164"/>
      <c r="Q580" s="135" t="s">
        <v>110</v>
      </c>
      <c r="R580" s="314">
        <v>0</v>
      </c>
      <c r="S580" s="315">
        <v>0</v>
      </c>
      <c r="T580" s="315">
        <v>0</v>
      </c>
      <c r="U580" s="315">
        <v>0</v>
      </c>
      <c r="V580" s="315">
        <v>0</v>
      </c>
      <c r="W580" s="316">
        <v>23.121568760412853</v>
      </c>
      <c r="X580" s="315">
        <v>0</v>
      </c>
      <c r="Y580" s="315">
        <v>0</v>
      </c>
      <c r="Z580" s="315">
        <v>0</v>
      </c>
      <c r="AA580" s="315">
        <v>0</v>
      </c>
      <c r="AB580" s="5">
        <v>0</v>
      </c>
      <c r="AC580" s="5">
        <v>0</v>
      </c>
      <c r="AD580" s="5">
        <v>0</v>
      </c>
      <c r="AE580" s="5">
        <v>0</v>
      </c>
      <c r="AF580" s="5">
        <v>0</v>
      </c>
      <c r="AG580" s="5">
        <v>0</v>
      </c>
      <c r="AH580" s="350">
        <v>161.02236501632132</v>
      </c>
      <c r="AI580" s="350">
        <v>178.48979579663981</v>
      </c>
      <c r="AK580" s="199"/>
      <c r="AM580" s="11"/>
      <c r="AN580" s="15"/>
      <c r="AO580" s="11"/>
      <c r="AP580" s="11"/>
    </row>
    <row r="581" spans="3:42" outlineLevel="2" x14ac:dyDescent="0.2">
      <c r="C581" s="252">
        <v>4</v>
      </c>
      <c r="D581" s="119" t="s">
        <v>218</v>
      </c>
      <c r="F581" s="783" t="s">
        <v>57</v>
      </c>
      <c r="G581" s="83"/>
      <c r="H581" s="798" t="s">
        <v>12</v>
      </c>
      <c r="I581" s="240" t="s">
        <v>617</v>
      </c>
      <c r="J581" s="83"/>
      <c r="K581" s="736"/>
      <c r="L581" s="83"/>
      <c r="M581" s="83"/>
      <c r="N581" s="83"/>
      <c r="O581" s="83"/>
      <c r="P581" s="83"/>
      <c r="Q581" s="143" t="s">
        <v>110</v>
      </c>
      <c r="R581" s="304">
        <v>0</v>
      </c>
      <c r="S581" s="305">
        <v>0</v>
      </c>
      <c r="T581" s="305">
        <v>0</v>
      </c>
      <c r="U581" s="305">
        <v>0</v>
      </c>
      <c r="V581" s="305">
        <v>0</v>
      </c>
      <c r="W581" s="306">
        <v>0</v>
      </c>
      <c r="X581" s="305">
        <v>0</v>
      </c>
      <c r="Y581" s="305">
        <v>0</v>
      </c>
      <c r="Z581" s="305">
        <v>0</v>
      </c>
      <c r="AA581" s="305">
        <v>0</v>
      </c>
      <c r="AB581" s="307">
        <v>0</v>
      </c>
      <c r="AC581" s="307">
        <v>0</v>
      </c>
      <c r="AD581" s="307">
        <v>0</v>
      </c>
      <c r="AE581" s="307">
        <v>0</v>
      </c>
      <c r="AF581" s="307">
        <v>0</v>
      </c>
      <c r="AG581" s="307">
        <v>0</v>
      </c>
      <c r="AH581" s="362">
        <v>0</v>
      </c>
      <c r="AI581" s="362">
        <v>0</v>
      </c>
      <c r="AK581" s="199"/>
      <c r="AM581" s="11"/>
      <c r="AN581" s="15"/>
      <c r="AO581" s="11"/>
      <c r="AP581" s="11"/>
    </row>
    <row r="582" spans="3:42" outlineLevel="2" x14ac:dyDescent="0.2">
      <c r="C582" s="252">
        <v>4</v>
      </c>
      <c r="D582" s="119" t="s">
        <v>218</v>
      </c>
      <c r="F582" s="802" t="s">
        <v>626</v>
      </c>
      <c r="R582" s="800">
        <v>0</v>
      </c>
      <c r="S582" s="800">
        <v>0</v>
      </c>
      <c r="T582" s="800">
        <v>0</v>
      </c>
      <c r="U582" s="800">
        <v>0</v>
      </c>
      <c r="V582" s="800">
        <v>0</v>
      </c>
      <c r="W582" s="800">
        <v>28.385254048079656</v>
      </c>
      <c r="X582" s="800">
        <v>0</v>
      </c>
      <c r="Y582" s="800">
        <v>0</v>
      </c>
      <c r="Z582" s="800">
        <v>0</v>
      </c>
      <c r="AA582" s="800">
        <v>0</v>
      </c>
      <c r="AB582" s="800">
        <v>0</v>
      </c>
      <c r="AC582" s="800">
        <v>0</v>
      </c>
      <c r="AD582" s="800">
        <v>0</v>
      </c>
      <c r="AE582" s="800">
        <v>0</v>
      </c>
      <c r="AF582" s="800">
        <v>0</v>
      </c>
      <c r="AG582" s="800">
        <v>0</v>
      </c>
      <c r="AH582" s="800">
        <v>197.67952537184516</v>
      </c>
      <c r="AI582" s="800">
        <v>219.12346221731951</v>
      </c>
      <c r="AK582" s="199"/>
      <c r="AM582" s="11"/>
      <c r="AN582" s="15"/>
      <c r="AO582" s="11"/>
      <c r="AP582" s="11"/>
    </row>
    <row r="583" spans="3:42" outlineLevel="2" x14ac:dyDescent="0.2">
      <c r="C583" s="252">
        <v>4</v>
      </c>
      <c r="D583" s="119" t="s">
        <v>218</v>
      </c>
      <c r="R583" s="5"/>
      <c r="S583" s="5"/>
      <c r="T583" s="5"/>
      <c r="U583" s="5"/>
      <c r="V583" s="5"/>
      <c r="W583" s="5"/>
      <c r="X583" s="5"/>
      <c r="Y583" s="5"/>
      <c r="AK583" s="199"/>
      <c r="AM583" s="11"/>
      <c r="AN583" s="15"/>
      <c r="AO583" s="11"/>
      <c r="AP583" s="11"/>
    </row>
    <row r="584" spans="3:42" outlineLevel="2" x14ac:dyDescent="0.2">
      <c r="C584" s="252">
        <v>4</v>
      </c>
      <c r="D584" s="119" t="s">
        <v>218</v>
      </c>
      <c r="F584" s="789" t="s">
        <v>635</v>
      </c>
      <c r="G584" s="790"/>
      <c r="H584" s="803"/>
      <c r="I584" s="790"/>
      <c r="J584" s="790"/>
      <c r="K584" s="792"/>
      <c r="L584" s="789"/>
      <c r="M584" s="789"/>
      <c r="N584" s="789"/>
      <c r="O584" s="789"/>
      <c r="P584" s="789"/>
      <c r="Q584" s="792"/>
      <c r="R584" s="793"/>
      <c r="S584" s="793"/>
      <c r="T584" s="793"/>
      <c r="U584" s="793"/>
      <c r="V584" s="793"/>
      <c r="W584" s="793"/>
      <c r="X584" s="793"/>
      <c r="Y584" s="793"/>
      <c r="Z584" s="793"/>
      <c r="AA584" s="793"/>
      <c r="AB584" s="793"/>
      <c r="AC584" s="793"/>
      <c r="AD584" s="793"/>
      <c r="AE584" s="793"/>
      <c r="AF584" s="793"/>
      <c r="AG584" s="793"/>
      <c r="AH584" s="789"/>
      <c r="AI584" s="789"/>
      <c r="AK584" s="199"/>
      <c r="AM584" s="11"/>
      <c r="AN584" s="15"/>
      <c r="AO584" s="11"/>
      <c r="AP584" s="11"/>
    </row>
    <row r="585" spans="3:42" outlineLevel="2" x14ac:dyDescent="0.2">
      <c r="C585" s="252">
        <v>4</v>
      </c>
      <c r="D585" s="119" t="s">
        <v>218</v>
      </c>
      <c r="F585" t="s">
        <v>620</v>
      </c>
      <c r="AK585" s="199"/>
      <c r="AM585" s="11"/>
      <c r="AN585" s="15"/>
      <c r="AO585" s="11"/>
      <c r="AP585" s="11"/>
    </row>
    <row r="586" spans="3:42" outlineLevel="2" x14ac:dyDescent="0.2">
      <c r="C586" s="252">
        <v>4</v>
      </c>
      <c r="D586" s="119" t="s">
        <v>218</v>
      </c>
      <c r="F586" s="761" t="s">
        <v>48</v>
      </c>
      <c r="G586" s="75"/>
      <c r="H586" s="796" t="s">
        <v>636</v>
      </c>
      <c r="I586" s="801"/>
      <c r="J586" s="75"/>
      <c r="K586" s="741"/>
      <c r="L586" s="75"/>
      <c r="M586" s="75"/>
      <c r="N586" s="75"/>
      <c r="O586" s="75"/>
      <c r="P586" s="75"/>
      <c r="Q586" s="128" t="s">
        <v>536</v>
      </c>
      <c r="R586" s="804">
        <v>0</v>
      </c>
      <c r="S586" s="805">
        <v>0</v>
      </c>
      <c r="T586" s="805">
        <v>0</v>
      </c>
      <c r="U586" s="805">
        <v>0</v>
      </c>
      <c r="V586" s="805">
        <v>0</v>
      </c>
      <c r="W586" s="806">
        <v>0.63479079687250395</v>
      </c>
      <c r="X586" s="805">
        <v>0</v>
      </c>
      <c r="Y586" s="805">
        <v>0</v>
      </c>
      <c r="Z586" s="805">
        <v>0</v>
      </c>
      <c r="AA586" s="805">
        <v>0</v>
      </c>
      <c r="AB586" s="805">
        <v>0</v>
      </c>
      <c r="AC586" s="805">
        <v>0</v>
      </c>
      <c r="AD586" s="805">
        <v>0</v>
      </c>
      <c r="AE586" s="805">
        <v>0</v>
      </c>
      <c r="AF586" s="805">
        <v>0</v>
      </c>
      <c r="AG586" s="805">
        <v>0</v>
      </c>
      <c r="AH586" s="808">
        <v>4.420786342923761</v>
      </c>
      <c r="AI586" s="808">
        <v>4.9003456850795599</v>
      </c>
      <c r="AK586" s="199"/>
      <c r="AM586" s="11"/>
      <c r="AN586" s="15"/>
      <c r="AO586" s="11"/>
      <c r="AP586" s="11"/>
    </row>
    <row r="587" spans="3:42" outlineLevel="2" x14ac:dyDescent="0.2">
      <c r="C587" s="252">
        <v>4</v>
      </c>
      <c r="D587" s="119" t="s">
        <v>218</v>
      </c>
      <c r="F587" s="767" t="s">
        <v>55</v>
      </c>
      <c r="H587" s="797" t="s">
        <v>636</v>
      </c>
      <c r="K587" s="164"/>
      <c r="Q587" s="135" t="s">
        <v>536</v>
      </c>
      <c r="R587" s="809">
        <v>0</v>
      </c>
      <c r="S587" s="810">
        <v>0</v>
      </c>
      <c r="T587" s="810">
        <v>0</v>
      </c>
      <c r="U587" s="810">
        <v>0</v>
      </c>
      <c r="V587" s="810">
        <v>0</v>
      </c>
      <c r="W587" s="811">
        <v>0.11909181531314258</v>
      </c>
      <c r="X587" s="810">
        <v>0</v>
      </c>
      <c r="Y587" s="810">
        <v>0</v>
      </c>
      <c r="Z587" s="810">
        <v>0</v>
      </c>
      <c r="AA587" s="810">
        <v>0</v>
      </c>
      <c r="AB587" s="810">
        <v>0</v>
      </c>
      <c r="AC587" s="810">
        <v>0</v>
      </c>
      <c r="AD587" s="810">
        <v>0</v>
      </c>
      <c r="AE587" s="810">
        <v>0</v>
      </c>
      <c r="AF587" s="810">
        <v>0</v>
      </c>
      <c r="AG587" s="810">
        <v>0</v>
      </c>
      <c r="AH587" s="812">
        <v>0.82937476926919207</v>
      </c>
      <c r="AI587" s="812">
        <v>0.91934392586233882</v>
      </c>
      <c r="AK587" s="199"/>
      <c r="AM587" s="11"/>
      <c r="AN587" s="15"/>
      <c r="AO587" s="11"/>
      <c r="AP587" s="11"/>
    </row>
    <row r="588" spans="3:42" outlineLevel="2" x14ac:dyDescent="0.2">
      <c r="C588" s="252">
        <v>4</v>
      </c>
      <c r="D588" s="119" t="s">
        <v>218</v>
      </c>
      <c r="F588" s="783" t="s">
        <v>57</v>
      </c>
      <c r="G588" s="83"/>
      <c r="H588" s="798" t="s">
        <v>636</v>
      </c>
      <c r="I588" s="799"/>
      <c r="J588" s="83"/>
      <c r="K588" s="736"/>
      <c r="L588" s="83"/>
      <c r="M588" s="83"/>
      <c r="N588" s="83"/>
      <c r="O588" s="83"/>
      <c r="P588" s="83"/>
      <c r="Q588" s="143" t="s">
        <v>536</v>
      </c>
      <c r="R588" s="813">
        <v>0</v>
      </c>
      <c r="S588" s="814">
        <v>0</v>
      </c>
      <c r="T588" s="814">
        <v>0</v>
      </c>
      <c r="U588" s="814">
        <v>0</v>
      </c>
      <c r="V588" s="814">
        <v>0</v>
      </c>
      <c r="W588" s="815">
        <v>0</v>
      </c>
      <c r="X588" s="814">
        <v>0</v>
      </c>
      <c r="Y588" s="814">
        <v>0</v>
      </c>
      <c r="Z588" s="814">
        <v>0</v>
      </c>
      <c r="AA588" s="814">
        <v>0</v>
      </c>
      <c r="AB588" s="814">
        <v>0</v>
      </c>
      <c r="AC588" s="814">
        <v>0</v>
      </c>
      <c r="AD588" s="814">
        <v>0</v>
      </c>
      <c r="AE588" s="814">
        <v>0</v>
      </c>
      <c r="AF588" s="814">
        <v>0</v>
      </c>
      <c r="AG588" s="814">
        <v>0</v>
      </c>
      <c r="AH588" s="816">
        <v>0</v>
      </c>
      <c r="AI588" s="816">
        <v>0</v>
      </c>
      <c r="AK588" s="199"/>
      <c r="AM588" s="11"/>
      <c r="AN588" s="15"/>
      <c r="AO588" s="11"/>
      <c r="AP588" s="11"/>
    </row>
    <row r="589" spans="3:42" outlineLevel="2" x14ac:dyDescent="0.2">
      <c r="C589" s="252">
        <v>4</v>
      </c>
      <c r="D589" s="119" t="s">
        <v>218</v>
      </c>
      <c r="F589" s="12"/>
      <c r="H589" s="817"/>
      <c r="K589" s="16"/>
      <c r="Q589" s="16"/>
      <c r="R589" s="818"/>
      <c r="S589" s="818"/>
      <c r="T589" s="818"/>
      <c r="U589" s="818"/>
      <c r="V589" s="818"/>
      <c r="W589" s="818"/>
      <c r="X589" s="818"/>
      <c r="Y589" s="818"/>
      <c r="Z589" s="818"/>
      <c r="AA589" s="818"/>
      <c r="AB589" s="818"/>
      <c r="AC589" s="818"/>
      <c r="AD589" s="818"/>
      <c r="AE589" s="818"/>
      <c r="AF589" s="818"/>
      <c r="AG589" s="818"/>
      <c r="AH589" s="818"/>
      <c r="AI589" s="818"/>
      <c r="AK589" s="199"/>
      <c r="AM589" s="11"/>
      <c r="AN589" s="15"/>
      <c r="AO589" s="11"/>
      <c r="AP589" s="11"/>
    </row>
    <row r="590" spans="3:42" x14ac:dyDescent="0.2">
      <c r="C590" s="252">
        <v>5</v>
      </c>
      <c r="D590" s="754" t="s">
        <v>135</v>
      </c>
      <c r="E590" s="67"/>
      <c r="F590" s="67"/>
      <c r="G590" s="67"/>
      <c r="H590" s="755" t="s">
        <v>152</v>
      </c>
      <c r="I590" s="67"/>
      <c r="J590" s="67"/>
      <c r="K590" s="102"/>
      <c r="L590" s="67"/>
      <c r="M590" s="67"/>
      <c r="N590" s="67"/>
      <c r="O590" s="67"/>
      <c r="P590" s="67"/>
      <c r="Q590" s="102"/>
      <c r="R590" s="67"/>
      <c r="S590" s="67"/>
      <c r="T590" s="67"/>
      <c r="U590" s="67"/>
      <c r="V590" s="67"/>
      <c r="W590" s="67"/>
      <c r="X590" s="67"/>
      <c r="Y590" s="67"/>
      <c r="Z590" s="67"/>
      <c r="AA590" s="67"/>
      <c r="AB590" s="67"/>
      <c r="AC590" s="67"/>
      <c r="AD590" s="67"/>
      <c r="AE590" s="67"/>
      <c r="AF590" s="67"/>
      <c r="AG590" s="67"/>
      <c r="AH590" s="67"/>
      <c r="AI590" s="67"/>
      <c r="AK590" s="199"/>
      <c r="AM590" s="11"/>
      <c r="AN590" s="15"/>
      <c r="AO590" s="11"/>
      <c r="AP590" s="11"/>
    </row>
    <row r="591" spans="3:42" outlineLevel="1" x14ac:dyDescent="0.2">
      <c r="C591" s="252">
        <v>5</v>
      </c>
      <c r="D591" s="119" t="s">
        <v>218</v>
      </c>
      <c r="F591" s="121" t="s">
        <v>597</v>
      </c>
      <c r="G591" s="756"/>
      <c r="H591" s="757"/>
      <c r="I591" s="756"/>
      <c r="J591" s="756"/>
      <c r="K591" s="758"/>
      <c r="L591" s="759"/>
      <c r="M591" s="759"/>
      <c r="N591" s="759"/>
      <c r="O591" s="759"/>
      <c r="P591" s="759"/>
      <c r="Q591" s="758"/>
      <c r="R591" s="760"/>
      <c r="S591" s="760"/>
      <c r="T591" s="760"/>
      <c r="U591" s="760"/>
      <c r="V591" s="760"/>
      <c r="W591" s="760"/>
      <c r="X591" s="760"/>
      <c r="Y591" s="760"/>
      <c r="Z591" s="760"/>
      <c r="AA591" s="760"/>
      <c r="AB591" s="760"/>
      <c r="AC591" s="760"/>
      <c r="AD591" s="760"/>
      <c r="AE591" s="760"/>
      <c r="AF591" s="760"/>
      <c r="AG591" s="760"/>
      <c r="AH591" s="759"/>
      <c r="AI591" s="759"/>
      <c r="AK591" s="199"/>
      <c r="AM591" s="11"/>
      <c r="AN591" s="15"/>
      <c r="AO591" s="11"/>
      <c r="AP591" s="11"/>
    </row>
    <row r="592" spans="3:42" outlineLevel="2" x14ac:dyDescent="0.2">
      <c r="C592" s="252">
        <v>5</v>
      </c>
      <c r="D592" s="119" t="s">
        <v>218</v>
      </c>
      <c r="F592" s="12"/>
      <c r="G592" s="149" t="s">
        <v>598</v>
      </c>
      <c r="H592" s="72" t="s">
        <v>48</v>
      </c>
      <c r="I592" s="8" t="s">
        <v>451</v>
      </c>
      <c r="J592" s="8" t="s">
        <v>599</v>
      </c>
      <c r="K592" s="8" t="s">
        <v>61</v>
      </c>
      <c r="AK592" s="199"/>
      <c r="AM592" s="11"/>
      <c r="AN592" s="15"/>
      <c r="AO592" s="11"/>
      <c r="AP592" s="11"/>
    </row>
    <row r="593" spans="3:42" outlineLevel="2" x14ac:dyDescent="0.2">
      <c r="C593" s="252">
        <v>5</v>
      </c>
      <c r="D593" s="119" t="s">
        <v>218</v>
      </c>
      <c r="F593" s="761" t="s">
        <v>129</v>
      </c>
      <c r="G593" s="762" t="s">
        <v>130</v>
      </c>
      <c r="H593" s="763">
        <v>0.21</v>
      </c>
      <c r="I593" s="764">
        <v>0.79</v>
      </c>
      <c r="J593" s="765">
        <v>1</v>
      </c>
      <c r="K593" s="766"/>
      <c r="AK593" s="199"/>
      <c r="AM593" s="11"/>
      <c r="AN593" s="15"/>
      <c r="AO593" s="11"/>
      <c r="AP593" s="11"/>
    </row>
    <row r="594" spans="3:42" outlineLevel="2" x14ac:dyDescent="0.2">
      <c r="C594" s="252">
        <v>5</v>
      </c>
      <c r="D594" s="119" t="s">
        <v>218</v>
      </c>
      <c r="F594" s="767" t="s">
        <v>128</v>
      </c>
      <c r="G594" s="611" t="s">
        <v>130</v>
      </c>
      <c r="H594" s="768">
        <v>9.2625775582708972E-2</v>
      </c>
      <c r="I594" s="769">
        <v>0.90737422441729099</v>
      </c>
      <c r="J594" s="770">
        <v>1</v>
      </c>
      <c r="K594" s="771"/>
      <c r="AK594" s="199"/>
      <c r="AM594" s="11"/>
      <c r="AN594" s="15"/>
      <c r="AO594" s="11"/>
      <c r="AP594" s="11"/>
    </row>
    <row r="595" spans="3:42" outlineLevel="2" x14ac:dyDescent="0.2">
      <c r="C595" s="252">
        <v>5</v>
      </c>
      <c r="D595" s="119" t="s">
        <v>218</v>
      </c>
      <c r="F595" s="767" t="s">
        <v>600</v>
      </c>
      <c r="G595" s="611" t="s">
        <v>583</v>
      </c>
      <c r="H595" s="772">
        <v>99998.000000000175</v>
      </c>
      <c r="I595" s="773">
        <v>979593.5</v>
      </c>
      <c r="J595" s="774">
        <v>1079591.5000000002</v>
      </c>
      <c r="K595" s="775">
        <v>0.53122581680200343</v>
      </c>
      <c r="AK595" s="199"/>
      <c r="AM595" s="11"/>
      <c r="AN595" s="15"/>
      <c r="AO595" s="11"/>
      <c r="AP595" s="11"/>
    </row>
    <row r="596" spans="3:42" outlineLevel="2" x14ac:dyDescent="0.2">
      <c r="C596" s="252">
        <v>5</v>
      </c>
      <c r="D596" s="119" t="s">
        <v>218</v>
      </c>
      <c r="F596" s="767" t="s">
        <v>64</v>
      </c>
      <c r="G596" s="611" t="s">
        <v>583</v>
      </c>
      <c r="H596" s="776">
        <v>16260</v>
      </c>
      <c r="I596" s="773">
        <v>114286.2</v>
      </c>
      <c r="J596" s="774">
        <v>130546.2</v>
      </c>
      <c r="K596" s="771"/>
      <c r="AK596" s="199"/>
      <c r="AM596" s="11"/>
      <c r="AN596" s="15"/>
      <c r="AO596" s="11"/>
      <c r="AP596" s="11"/>
    </row>
    <row r="597" spans="3:42" outlineLevel="2" x14ac:dyDescent="0.2">
      <c r="C597" s="252">
        <v>5</v>
      </c>
      <c r="D597" s="119" t="s">
        <v>218</v>
      </c>
      <c r="F597" s="767" t="s">
        <v>601</v>
      </c>
      <c r="G597" s="611" t="s">
        <v>583</v>
      </c>
      <c r="H597" s="776">
        <v>83738.000000000175</v>
      </c>
      <c r="I597" s="773">
        <v>865307.3</v>
      </c>
      <c r="J597" s="774">
        <v>949045.30000000028</v>
      </c>
      <c r="K597" s="771"/>
      <c r="AK597" s="199"/>
      <c r="AM597" s="11"/>
      <c r="AN597" s="15"/>
      <c r="AO597" s="11"/>
      <c r="AP597" s="11"/>
    </row>
    <row r="598" spans="3:42" outlineLevel="2" x14ac:dyDescent="0.2">
      <c r="C598" s="252">
        <v>5</v>
      </c>
      <c r="D598" s="119" t="s">
        <v>218</v>
      </c>
      <c r="F598" s="767" t="s">
        <v>602</v>
      </c>
      <c r="G598" s="611" t="s">
        <v>130</v>
      </c>
      <c r="H598" s="778">
        <v>0.162603252065041</v>
      </c>
      <c r="I598" s="769">
        <v>0.11666696440921667</v>
      </c>
      <c r="J598" s="769">
        <v>0.12092184868072782</v>
      </c>
      <c r="K598" s="771"/>
      <c r="AK598" s="199"/>
      <c r="AM598" s="11"/>
      <c r="AN598" s="15"/>
      <c r="AO598" s="11"/>
      <c r="AP598" s="11"/>
    </row>
    <row r="599" spans="3:42" outlineLevel="2" x14ac:dyDescent="0.2">
      <c r="C599" s="252">
        <v>5</v>
      </c>
      <c r="D599" s="119" t="s">
        <v>218</v>
      </c>
      <c r="F599" s="767" t="s">
        <v>603</v>
      </c>
      <c r="G599" s="611" t="s">
        <v>583</v>
      </c>
      <c r="H599" s="776">
        <v>0</v>
      </c>
      <c r="I599" s="773">
        <v>646580.5</v>
      </c>
      <c r="J599" s="774">
        <v>646580.5</v>
      </c>
      <c r="K599" s="771"/>
      <c r="AK599" s="199"/>
      <c r="AM599" s="11"/>
      <c r="AN599" s="15"/>
      <c r="AO599" s="11"/>
      <c r="AP599" s="11"/>
    </row>
    <row r="600" spans="3:42" outlineLevel="2" x14ac:dyDescent="0.2">
      <c r="C600" s="252">
        <v>5</v>
      </c>
      <c r="D600" s="119" t="s">
        <v>218</v>
      </c>
      <c r="F600" s="767" t="s">
        <v>604</v>
      </c>
      <c r="G600" s="611"/>
      <c r="H600" s="773">
        <v>0</v>
      </c>
      <c r="I600" s="773">
        <v>0</v>
      </c>
      <c r="J600" s="773">
        <v>0</v>
      </c>
      <c r="K600" s="771"/>
      <c r="AK600" s="199"/>
      <c r="AM600" s="11"/>
      <c r="AN600" s="15"/>
      <c r="AO600" s="11"/>
      <c r="AP600" s="11"/>
    </row>
    <row r="601" spans="3:42" outlineLevel="2" x14ac:dyDescent="0.2">
      <c r="C601" s="252">
        <v>5</v>
      </c>
      <c r="D601" s="119" t="s">
        <v>218</v>
      </c>
      <c r="F601" s="767" t="s">
        <v>605</v>
      </c>
      <c r="G601" s="611"/>
      <c r="H601" s="779"/>
      <c r="I601" s="780"/>
      <c r="J601" s="781"/>
      <c r="K601" s="782">
        <v>0</v>
      </c>
      <c r="AK601" s="199"/>
      <c r="AM601" s="11"/>
      <c r="AN601" s="15"/>
      <c r="AO601" s="11"/>
      <c r="AP601" s="11"/>
    </row>
    <row r="602" spans="3:42" outlineLevel="2" x14ac:dyDescent="0.2">
      <c r="C602" s="252">
        <v>5</v>
      </c>
      <c r="D602" s="119" t="s">
        <v>218</v>
      </c>
      <c r="F602" s="783" t="s">
        <v>606</v>
      </c>
      <c r="G602" s="619" t="s">
        <v>130</v>
      </c>
      <c r="H602" s="784">
        <v>0</v>
      </c>
      <c r="I602" s="785">
        <v>1</v>
      </c>
      <c r="J602" s="786">
        <v>1</v>
      </c>
      <c r="K602" s="787"/>
      <c r="AK602" s="199"/>
      <c r="AM602" s="11"/>
      <c r="AN602" s="15"/>
      <c r="AO602" s="11"/>
      <c r="AP602" s="11"/>
    </row>
    <row r="603" spans="3:42" outlineLevel="2" x14ac:dyDescent="0.2">
      <c r="C603" s="252">
        <v>5</v>
      </c>
      <c r="D603" s="119" t="s">
        <v>218</v>
      </c>
      <c r="H603"/>
      <c r="I603"/>
      <c r="K603"/>
      <c r="AK603" s="199"/>
      <c r="AM603" s="11"/>
      <c r="AN603" s="15"/>
      <c r="AO603" s="11"/>
      <c r="AP603" s="11"/>
    </row>
    <row r="604" spans="3:42" outlineLevel="1" x14ac:dyDescent="0.2">
      <c r="C604" s="252">
        <v>5</v>
      </c>
      <c r="D604" s="119" t="s">
        <v>218</v>
      </c>
      <c r="F604" s="121" t="s">
        <v>607</v>
      </c>
      <c r="G604" s="756"/>
      <c r="H604" s="757"/>
      <c r="I604" s="788"/>
      <c r="J604" s="756"/>
      <c r="K604" s="758"/>
      <c r="L604" s="759"/>
      <c r="M604" s="759"/>
      <c r="N604" s="759"/>
      <c r="O604" s="759"/>
      <c r="P604" s="759"/>
      <c r="Q604" s="758"/>
      <c r="R604" s="760"/>
      <c r="S604" s="760"/>
      <c r="T604" s="760"/>
      <c r="U604" s="760"/>
      <c r="V604" s="760"/>
      <c r="W604" s="760"/>
      <c r="X604" s="760"/>
      <c r="Y604" s="760"/>
      <c r="Z604" s="760"/>
      <c r="AA604" s="760"/>
      <c r="AB604" s="760"/>
      <c r="AC604" s="760"/>
      <c r="AD604" s="760"/>
      <c r="AE604" s="760"/>
      <c r="AF604" s="760"/>
      <c r="AG604" s="760"/>
      <c r="AH604" s="759"/>
      <c r="AI604" s="759"/>
      <c r="AK604" s="199"/>
      <c r="AM604" s="11"/>
      <c r="AN604" s="15"/>
      <c r="AO604" s="11"/>
      <c r="AP604" s="11"/>
    </row>
    <row r="605" spans="3:42" outlineLevel="2" x14ac:dyDescent="0.2">
      <c r="C605" s="252">
        <v>5</v>
      </c>
      <c r="D605" s="119" t="s">
        <v>218</v>
      </c>
      <c r="F605" s="789" t="s">
        <v>608</v>
      </c>
      <c r="G605" s="790"/>
      <c r="H605" s="791" t="s">
        <v>609</v>
      </c>
      <c r="I605" s="791"/>
      <c r="J605" s="790"/>
      <c r="K605" s="792"/>
      <c r="L605" s="789"/>
      <c r="M605" s="789"/>
      <c r="N605" s="789"/>
      <c r="O605" s="789"/>
      <c r="P605" s="789"/>
      <c r="Q605" s="792"/>
      <c r="R605" s="793"/>
      <c r="S605" s="793"/>
      <c r="T605" s="793"/>
      <c r="U605" s="793"/>
      <c r="V605" s="793"/>
      <c r="W605" s="793"/>
      <c r="X605" s="793"/>
      <c r="Y605" s="793"/>
      <c r="Z605" s="793"/>
      <c r="AA605" s="793"/>
      <c r="AB605" s="793"/>
      <c r="AC605" s="793"/>
      <c r="AD605" s="793"/>
      <c r="AE605" s="793"/>
      <c r="AF605" s="793"/>
      <c r="AG605" s="793"/>
      <c r="AH605" s="789"/>
      <c r="AI605" s="789"/>
      <c r="AK605" s="199"/>
      <c r="AM605" s="11"/>
      <c r="AN605" s="15"/>
      <c r="AO605" s="11"/>
      <c r="AP605" s="11"/>
    </row>
    <row r="606" spans="3:42" ht="14.25" customHeight="1" outlineLevel="2" x14ac:dyDescent="0.2">
      <c r="C606" s="252">
        <v>5</v>
      </c>
      <c r="D606" s="119" t="s">
        <v>218</v>
      </c>
      <c r="F606" s="794" t="s">
        <v>610</v>
      </c>
      <c r="H606" s="795"/>
      <c r="AK606" s="199"/>
      <c r="AM606" s="11"/>
      <c r="AN606" s="15"/>
      <c r="AO606" s="11"/>
      <c r="AP606" s="11"/>
    </row>
    <row r="607" spans="3:42" outlineLevel="2" x14ac:dyDescent="0.2">
      <c r="C607" s="252">
        <v>5</v>
      </c>
      <c r="D607" s="119" t="s">
        <v>218</v>
      </c>
      <c r="F607" s="761" t="s">
        <v>62</v>
      </c>
      <c r="G607" s="75"/>
      <c r="H607" s="796" t="s">
        <v>10</v>
      </c>
      <c r="I607" s="796" t="s">
        <v>611</v>
      </c>
      <c r="J607" s="75"/>
      <c r="K607" s="741"/>
      <c r="L607" s="75"/>
      <c r="M607" s="75"/>
      <c r="N607" s="75"/>
      <c r="O607" s="75"/>
      <c r="P607" s="75"/>
      <c r="Q607" s="128" t="s">
        <v>110</v>
      </c>
      <c r="R607" s="299">
        <v>0</v>
      </c>
      <c r="S607" s="300">
        <v>0</v>
      </c>
      <c r="T607" s="300">
        <v>0</v>
      </c>
      <c r="U607" s="300">
        <v>3274.4505276621539</v>
      </c>
      <c r="V607" s="300">
        <v>3611.8728548708832</v>
      </c>
      <c r="W607" s="301">
        <v>3829.1476238877926</v>
      </c>
      <c r="X607" s="300">
        <v>4356.5095132304023</v>
      </c>
      <c r="Y607" s="300">
        <v>6109.0537942807796</v>
      </c>
      <c r="Z607" s="300">
        <v>4412.4900911009527</v>
      </c>
      <c r="AA607" s="300">
        <v>4696.9441081696477</v>
      </c>
      <c r="AB607" s="302">
        <v>5872.8163589465885</v>
      </c>
      <c r="AC607" s="302">
        <v>6591.9980142055965</v>
      </c>
      <c r="AD607" s="302">
        <v>5997.3764744962054</v>
      </c>
      <c r="AE607" s="302">
        <v>6531.9352740542581</v>
      </c>
      <c r="AF607" s="302">
        <v>5999.5197183473056</v>
      </c>
      <c r="AG607" s="302">
        <v>8254.6290928799008</v>
      </c>
      <c r="AH607" s="348">
        <v>6975.9283635782576</v>
      </c>
      <c r="AI607" s="348">
        <v>5595.4720023233594</v>
      </c>
      <c r="AK607" s="199"/>
      <c r="AM607" s="11"/>
      <c r="AN607" s="15"/>
      <c r="AO607" s="11"/>
      <c r="AP607" s="11"/>
    </row>
    <row r="608" spans="3:42" outlineLevel="2" x14ac:dyDescent="0.2">
      <c r="C608" s="252">
        <v>5</v>
      </c>
      <c r="D608" s="119" t="s">
        <v>218</v>
      </c>
      <c r="F608" s="767" t="s">
        <v>188</v>
      </c>
      <c r="H608" s="797" t="s">
        <v>10</v>
      </c>
      <c r="I608" s="797" t="s">
        <v>612</v>
      </c>
      <c r="K608" s="164"/>
      <c r="Q608" s="135" t="s">
        <v>110</v>
      </c>
      <c r="R608" s="314">
        <v>0</v>
      </c>
      <c r="S608" s="315">
        <v>0</v>
      </c>
      <c r="T608" s="315">
        <v>0</v>
      </c>
      <c r="U608" s="315">
        <v>1209.9084353310916</v>
      </c>
      <c r="V608" s="315">
        <v>1252.9115271267542</v>
      </c>
      <c r="W608" s="316">
        <v>1288.0082096908261</v>
      </c>
      <c r="X608" s="315">
        <v>1390.0511605737877</v>
      </c>
      <c r="Y608" s="315">
        <v>1419.7146160849109</v>
      </c>
      <c r="Z608" s="315">
        <v>1450.0426089117693</v>
      </c>
      <c r="AA608" s="315">
        <v>1479.1830188231929</v>
      </c>
      <c r="AB608" s="5">
        <v>1508.9106178713228</v>
      </c>
      <c r="AC608" s="5">
        <v>1539.2372770853683</v>
      </c>
      <c r="AD608" s="5">
        <v>1570.1751084484247</v>
      </c>
      <c r="AE608" s="5">
        <v>1601.7364698118761</v>
      </c>
      <c r="AF608" s="5">
        <v>1633.9339699106174</v>
      </c>
      <c r="AG608" s="5">
        <v>1666.7804734811609</v>
      </c>
      <c r="AH608" s="350">
        <v>1700.2891064847638</v>
      </c>
      <c r="AI608" s="350">
        <v>1734.4732614377454</v>
      </c>
      <c r="AK608" s="199"/>
      <c r="AM608" s="11"/>
      <c r="AN608" s="15"/>
      <c r="AO608" s="11"/>
      <c r="AP608" s="11"/>
    </row>
    <row r="609" spans="3:42" outlineLevel="2" x14ac:dyDescent="0.2">
      <c r="C609" s="252">
        <v>5</v>
      </c>
      <c r="D609" s="119" t="s">
        <v>218</v>
      </c>
      <c r="F609" s="767" t="s">
        <v>613</v>
      </c>
      <c r="H609" s="797" t="s">
        <v>10</v>
      </c>
      <c r="I609" s="234" t="s">
        <v>614</v>
      </c>
      <c r="K609" s="164"/>
      <c r="Q609" s="135" t="s">
        <v>110</v>
      </c>
      <c r="R609" s="314">
        <v>0</v>
      </c>
      <c r="S609" s="315">
        <v>0</v>
      </c>
      <c r="T609" s="315">
        <v>0</v>
      </c>
      <c r="U609" s="315">
        <v>0</v>
      </c>
      <c r="V609" s="315">
        <v>0</v>
      </c>
      <c r="W609" s="316">
        <v>0</v>
      </c>
      <c r="X609" s="315">
        <v>0</v>
      </c>
      <c r="Y609" s="315">
        <v>0</v>
      </c>
      <c r="Z609" s="315">
        <v>0</v>
      </c>
      <c r="AA609" s="315">
        <v>0</v>
      </c>
      <c r="AB609" s="5">
        <v>0</v>
      </c>
      <c r="AC609" s="5">
        <v>0</v>
      </c>
      <c r="AD609" s="5">
        <v>0</v>
      </c>
      <c r="AE609" s="5">
        <v>0</v>
      </c>
      <c r="AF609" s="5">
        <v>0</v>
      </c>
      <c r="AG609" s="5">
        <v>0</v>
      </c>
      <c r="AH609" s="350">
        <v>0</v>
      </c>
      <c r="AI609" s="350">
        <v>0</v>
      </c>
      <c r="AK609" s="199"/>
      <c r="AM609" s="11"/>
      <c r="AN609" s="15"/>
      <c r="AO609" s="11"/>
      <c r="AP609" s="11"/>
    </row>
    <row r="610" spans="3:42" outlineLevel="2" x14ac:dyDescent="0.2">
      <c r="C610" s="252">
        <v>5</v>
      </c>
      <c r="D610" s="119" t="s">
        <v>218</v>
      </c>
      <c r="F610" s="783" t="s">
        <v>57</v>
      </c>
      <c r="G610" s="83"/>
      <c r="H610" s="798" t="s">
        <v>10</v>
      </c>
      <c r="I610" s="799"/>
      <c r="J610" s="83"/>
      <c r="K610" s="736"/>
      <c r="L610" s="83"/>
      <c r="M610" s="83"/>
      <c r="N610" s="83"/>
      <c r="O610" s="83"/>
      <c r="P610" s="83"/>
      <c r="Q610" s="143" t="s">
        <v>110</v>
      </c>
      <c r="R610" s="304">
        <v>0</v>
      </c>
      <c r="S610" s="305">
        <v>0</v>
      </c>
      <c r="T610" s="305">
        <v>0</v>
      </c>
      <c r="U610" s="305">
        <v>401.22641324831108</v>
      </c>
      <c r="V610" s="305">
        <v>415.42241394315886</v>
      </c>
      <c r="W610" s="306">
        <v>427.03248234155416</v>
      </c>
      <c r="X610" s="305">
        <v>438.70416408218171</v>
      </c>
      <c r="Y610" s="305">
        <v>449.29144247549442</v>
      </c>
      <c r="Z610" s="305">
        <v>458.78786217195648</v>
      </c>
      <c r="AA610" s="305">
        <v>467.89659528377325</v>
      </c>
      <c r="AB610" s="307">
        <v>477.18617269714809</v>
      </c>
      <c r="AC610" s="307">
        <v>486.66018489177782</v>
      </c>
      <c r="AD610" s="307">
        <v>496.32229363281294</v>
      </c>
      <c r="AE610" s="307">
        <v>506.17623338616357</v>
      </c>
      <c r="AF610" s="307">
        <v>516.22581276190374</v>
      </c>
      <c r="AG610" s="307">
        <v>526.47491598633428</v>
      </c>
      <c r="AH610" s="362">
        <v>536.92750440327211</v>
      </c>
      <c r="AI610" s="362">
        <v>547.58761800514503</v>
      </c>
      <c r="AK610" s="199"/>
      <c r="AM610" s="11"/>
      <c r="AN610" s="15"/>
      <c r="AO610" s="11"/>
      <c r="AP610" s="11"/>
    </row>
    <row r="611" spans="3:42" outlineLevel="2" x14ac:dyDescent="0.2">
      <c r="C611" s="252">
        <v>5</v>
      </c>
      <c r="D611" s="119" t="s">
        <v>218</v>
      </c>
      <c r="F611" s="12"/>
      <c r="H611" s="234"/>
      <c r="K611" s="164"/>
      <c r="Q611" s="16"/>
      <c r="R611" s="800">
        <v>0</v>
      </c>
      <c r="S611" s="800">
        <v>0</v>
      </c>
      <c r="T611" s="800">
        <v>0</v>
      </c>
      <c r="U611" s="800">
        <v>4885.5853762415572</v>
      </c>
      <c r="V611" s="800">
        <v>5280.2067959407959</v>
      </c>
      <c r="W611" s="800">
        <v>5544.1883159201725</v>
      </c>
      <c r="X611" s="800">
        <v>6185.2648378863714</v>
      </c>
      <c r="Y611" s="800">
        <v>7978.0598528411847</v>
      </c>
      <c r="Z611" s="800">
        <v>6321.3205621846782</v>
      </c>
      <c r="AA611" s="800">
        <v>6644.0237222766136</v>
      </c>
      <c r="AB611" s="800">
        <v>7858.9131495150596</v>
      </c>
      <c r="AC611" s="800">
        <v>8617.8954761827426</v>
      </c>
      <c r="AD611" s="800">
        <v>8063.8738765774433</v>
      </c>
      <c r="AE611" s="800">
        <v>8639.8479772522987</v>
      </c>
      <c r="AF611" s="800">
        <v>8149.6795010198266</v>
      </c>
      <c r="AG611" s="800">
        <v>10447.884482347397</v>
      </c>
      <c r="AH611" s="800">
        <v>9213.144974466295</v>
      </c>
      <c r="AI611" s="800">
        <v>7877.5328817662503</v>
      </c>
      <c r="AK611" s="199"/>
      <c r="AM611" s="11"/>
      <c r="AN611" s="15"/>
      <c r="AO611" s="11"/>
      <c r="AP611" s="11"/>
    </row>
    <row r="612" spans="3:42" ht="14.25" customHeight="1" outlineLevel="2" x14ac:dyDescent="0.2">
      <c r="C612" s="252">
        <v>5</v>
      </c>
      <c r="D612" s="119" t="s">
        <v>218</v>
      </c>
      <c r="F612" s="794" t="s">
        <v>615</v>
      </c>
      <c r="AK612" s="199"/>
      <c r="AM612" s="11"/>
      <c r="AN612" s="15"/>
      <c r="AO612" s="11"/>
      <c r="AP612" s="11"/>
    </row>
    <row r="613" spans="3:42" outlineLevel="2" x14ac:dyDescent="0.2">
      <c r="C613" s="252">
        <v>5</v>
      </c>
      <c r="D613" s="119" t="s">
        <v>218</v>
      </c>
      <c r="F613" s="761" t="s">
        <v>48</v>
      </c>
      <c r="G613" s="75"/>
      <c r="H613" s="796" t="s">
        <v>10</v>
      </c>
      <c r="I613" s="801"/>
      <c r="J613" s="75"/>
      <c r="K613" s="741"/>
      <c r="L613" s="75"/>
      <c r="M613" s="75"/>
      <c r="N613" s="75"/>
      <c r="O613" s="75"/>
      <c r="P613" s="75"/>
      <c r="Q613" s="128" t="s">
        <v>110</v>
      </c>
      <c r="R613" s="299">
        <v>0</v>
      </c>
      <c r="S613" s="300">
        <v>0</v>
      </c>
      <c r="T613" s="300">
        <v>0</v>
      </c>
      <c r="U613" s="300">
        <v>799.70331801565658</v>
      </c>
      <c r="V613" s="300">
        <v>874.54520145951733</v>
      </c>
      <c r="W613" s="301">
        <v>923.42376039594558</v>
      </c>
      <c r="X613" s="300">
        <v>1043.6215646261762</v>
      </c>
      <c r="Y613" s="300">
        <v>1414.4034642199363</v>
      </c>
      <c r="Z613" s="300">
        <v>1060.9342404096274</v>
      </c>
      <c r="AA613" s="300">
        <v>1123.368737062897</v>
      </c>
      <c r="AB613" s="302">
        <v>1373.0554516440993</v>
      </c>
      <c r="AC613" s="302">
        <v>1526.8926295790245</v>
      </c>
      <c r="AD613" s="302">
        <v>1404.8877468649025</v>
      </c>
      <c r="AE613" s="302">
        <v>1520.0684903468295</v>
      </c>
      <c r="AF613" s="302">
        <v>1411.2435420668398</v>
      </c>
      <c r="AG613" s="302">
        <v>1887.8589435870865</v>
      </c>
      <c r="AH613" s="348">
        <v>1622.4355535544164</v>
      </c>
      <c r="AI613" s="348">
        <v>1335.7060515560472</v>
      </c>
      <c r="AK613" s="199"/>
      <c r="AM613" s="11"/>
      <c r="AN613" s="15"/>
      <c r="AO613" s="11"/>
      <c r="AP613" s="11"/>
    </row>
    <row r="614" spans="3:42" outlineLevel="2" x14ac:dyDescent="0.2">
      <c r="C614" s="252">
        <v>5</v>
      </c>
      <c r="D614" s="119" t="s">
        <v>218</v>
      </c>
      <c r="F614" s="767" t="s">
        <v>55</v>
      </c>
      <c r="H614" s="797" t="s">
        <v>10</v>
      </c>
      <c r="K614" s="164"/>
      <c r="Q614" s="135" t="s">
        <v>110</v>
      </c>
      <c r="R614" s="314">
        <v>0</v>
      </c>
      <c r="S614" s="315">
        <v>0</v>
      </c>
      <c r="T614" s="315">
        <v>0</v>
      </c>
      <c r="U614" s="315">
        <v>3684.655644977589</v>
      </c>
      <c r="V614" s="315">
        <v>3990.2391805381199</v>
      </c>
      <c r="W614" s="316">
        <v>4193.732073182673</v>
      </c>
      <c r="X614" s="315">
        <v>4702.9391091780135</v>
      </c>
      <c r="Y614" s="315">
        <v>6114.3649461457535</v>
      </c>
      <c r="Z614" s="315">
        <v>4801.5984596030949</v>
      </c>
      <c r="AA614" s="315">
        <v>5052.7583899299443</v>
      </c>
      <c r="AB614" s="5">
        <v>6008.6715251738115</v>
      </c>
      <c r="AC614" s="5">
        <v>6604.3426617119403</v>
      </c>
      <c r="AD614" s="5">
        <v>6162.6638360797278</v>
      </c>
      <c r="AE614" s="5">
        <v>6613.6032535193053</v>
      </c>
      <c r="AF614" s="5">
        <v>6222.2101461910834</v>
      </c>
      <c r="AG614" s="5">
        <v>8033.5506227739752</v>
      </c>
      <c r="AH614" s="350">
        <v>7053.7819165086057</v>
      </c>
      <c r="AI614" s="350">
        <v>5994.2392122050569</v>
      </c>
      <c r="AK614" s="199"/>
      <c r="AM614" s="11"/>
      <c r="AN614" s="15"/>
      <c r="AO614" s="11"/>
      <c r="AP614" s="11"/>
    </row>
    <row r="615" spans="3:42" outlineLevel="2" x14ac:dyDescent="0.2">
      <c r="C615" s="252">
        <v>5</v>
      </c>
      <c r="D615" s="119" t="s">
        <v>218</v>
      </c>
      <c r="F615" s="783" t="s">
        <v>57</v>
      </c>
      <c r="G615" s="83"/>
      <c r="H615" s="798" t="s">
        <v>10</v>
      </c>
      <c r="I615" s="799"/>
      <c r="J615" s="83"/>
      <c r="K615" s="736"/>
      <c r="L615" s="83"/>
      <c r="M615" s="83"/>
      <c r="N615" s="83"/>
      <c r="O615" s="83"/>
      <c r="P615" s="83"/>
      <c r="Q615" s="143" t="s">
        <v>110</v>
      </c>
      <c r="R615" s="304">
        <v>0</v>
      </c>
      <c r="S615" s="305">
        <v>0</v>
      </c>
      <c r="T615" s="305">
        <v>0</v>
      </c>
      <c r="U615" s="305">
        <v>401.22641324831108</v>
      </c>
      <c r="V615" s="305">
        <v>415.42241394315886</v>
      </c>
      <c r="W615" s="306">
        <v>427.03248234155416</v>
      </c>
      <c r="X615" s="305">
        <v>438.70416408218171</v>
      </c>
      <c r="Y615" s="305">
        <v>449.29144247549442</v>
      </c>
      <c r="Z615" s="305">
        <v>458.78786217195648</v>
      </c>
      <c r="AA615" s="305">
        <v>467.89659528377325</v>
      </c>
      <c r="AB615" s="307">
        <v>477.18617269714809</v>
      </c>
      <c r="AC615" s="307">
        <v>486.66018489177782</v>
      </c>
      <c r="AD615" s="307">
        <v>496.32229363281294</v>
      </c>
      <c r="AE615" s="307">
        <v>506.17623338616357</v>
      </c>
      <c r="AF615" s="307">
        <v>516.22581276190374</v>
      </c>
      <c r="AG615" s="307">
        <v>526.47491598633428</v>
      </c>
      <c r="AH615" s="362">
        <v>536.92750440327211</v>
      </c>
      <c r="AI615" s="362">
        <v>547.58761800514503</v>
      </c>
      <c r="AK615" s="199"/>
      <c r="AM615" s="11"/>
      <c r="AN615" s="15"/>
      <c r="AO615" s="11"/>
      <c r="AP615" s="11"/>
    </row>
    <row r="616" spans="3:42" outlineLevel="2" x14ac:dyDescent="0.2">
      <c r="C616" s="252">
        <v>5</v>
      </c>
      <c r="D616" s="119" t="s">
        <v>218</v>
      </c>
      <c r="F616" s="12"/>
      <c r="H616" s="164"/>
      <c r="K616" s="164"/>
      <c r="Q616" s="16"/>
      <c r="R616" s="800">
        <v>0</v>
      </c>
      <c r="S616" s="800">
        <v>0</v>
      </c>
      <c r="T616" s="800">
        <v>0</v>
      </c>
      <c r="U616" s="800">
        <v>4885.5853762415572</v>
      </c>
      <c r="V616" s="800">
        <v>5280.2067959407959</v>
      </c>
      <c r="W616" s="800">
        <v>5544.1883159201725</v>
      </c>
      <c r="X616" s="800">
        <v>6185.2648378863714</v>
      </c>
      <c r="Y616" s="800">
        <v>7978.0598528411847</v>
      </c>
      <c r="Z616" s="800">
        <v>6321.3205621846782</v>
      </c>
      <c r="AA616" s="800">
        <v>6644.0237222766145</v>
      </c>
      <c r="AB616" s="800">
        <v>7858.9131495150586</v>
      </c>
      <c r="AC616" s="800">
        <v>8617.8954761827426</v>
      </c>
      <c r="AD616" s="800">
        <v>8063.8738765774433</v>
      </c>
      <c r="AE616" s="800">
        <v>8639.8479772522987</v>
      </c>
      <c r="AF616" s="800">
        <v>8149.6795010198266</v>
      </c>
      <c r="AG616" s="800">
        <v>10447.884482347397</v>
      </c>
      <c r="AH616" s="800">
        <v>9213.144974466295</v>
      </c>
      <c r="AI616" s="800">
        <v>7877.5328817662485</v>
      </c>
      <c r="AK616" s="199"/>
      <c r="AM616" s="11"/>
      <c r="AN616" s="15"/>
      <c r="AO616" s="11"/>
      <c r="AP616" s="11"/>
    </row>
    <row r="617" spans="3:42" ht="15" customHeight="1" outlineLevel="2" x14ac:dyDescent="0.2">
      <c r="C617" s="252">
        <v>5</v>
      </c>
      <c r="D617" s="119" t="s">
        <v>218</v>
      </c>
      <c r="F617" s="794" t="s">
        <v>69</v>
      </c>
      <c r="AK617" s="199"/>
      <c r="AM617" s="11"/>
      <c r="AN617" s="15"/>
      <c r="AO617" s="11"/>
      <c r="AP617" s="11"/>
    </row>
    <row r="618" spans="3:42" outlineLevel="2" x14ac:dyDescent="0.2">
      <c r="C618" s="252">
        <v>5</v>
      </c>
      <c r="D618" s="119" t="s">
        <v>218</v>
      </c>
      <c r="F618" s="761" t="s">
        <v>9</v>
      </c>
      <c r="G618" s="75"/>
      <c r="H618" s="796" t="s">
        <v>10</v>
      </c>
      <c r="I618" s="801"/>
      <c r="J618" s="75"/>
      <c r="K618" s="741"/>
      <c r="L618" s="75"/>
      <c r="M618" s="75"/>
      <c r="N618" s="75"/>
      <c r="O618" s="75"/>
      <c r="P618" s="75"/>
      <c r="Q618" s="128" t="s">
        <v>110</v>
      </c>
      <c r="R618" s="299">
        <v>0</v>
      </c>
      <c r="S618" s="300">
        <v>0</v>
      </c>
      <c r="T618" s="300">
        <v>0</v>
      </c>
      <c r="U618" s="300">
        <v>-130.03436019654944</v>
      </c>
      <c r="V618" s="300">
        <v>-142.20389383519395</v>
      </c>
      <c r="W618" s="301">
        <v>-150.15170647450998</v>
      </c>
      <c r="X618" s="300">
        <v>-169.6962603334226</v>
      </c>
      <c r="Y618" s="300">
        <v>-229.98660301422152</v>
      </c>
      <c r="Z618" s="300">
        <v>-172.51135771775944</v>
      </c>
      <c r="AA618" s="300">
        <v>-182.66340991462502</v>
      </c>
      <c r="AB618" s="302">
        <v>-223.26328170296421</v>
      </c>
      <c r="AC618" s="302">
        <v>-248.27770712369141</v>
      </c>
      <c r="AD618" s="302">
        <v>-228.43931642656125</v>
      </c>
      <c r="AE618" s="302">
        <v>-247.16807989199188</v>
      </c>
      <c r="AF618" s="302">
        <v>-229.47278939585564</v>
      </c>
      <c r="AG618" s="302">
        <v>-306.97200366733307</v>
      </c>
      <c r="AH618" s="348">
        <v>-263.81329727389311</v>
      </c>
      <c r="AI618" s="348">
        <v>-217.19014778596861</v>
      </c>
      <c r="AK618" s="199"/>
      <c r="AM618" s="11"/>
      <c r="AN618" s="15"/>
      <c r="AO618" s="11"/>
      <c r="AP618" s="11"/>
    </row>
    <row r="619" spans="3:42" outlineLevel="2" x14ac:dyDescent="0.2">
      <c r="C619" s="252">
        <v>5</v>
      </c>
      <c r="D619" s="119" t="s">
        <v>218</v>
      </c>
      <c r="F619" s="767" t="s">
        <v>14</v>
      </c>
      <c r="H619" s="797" t="s">
        <v>10</v>
      </c>
      <c r="K619" s="164"/>
      <c r="Q619" s="135" t="s">
        <v>110</v>
      </c>
      <c r="R619" s="314">
        <v>0</v>
      </c>
      <c r="S619" s="315">
        <v>0</v>
      </c>
      <c r="T619" s="315">
        <v>0</v>
      </c>
      <c r="U619" s="315">
        <v>-429.87758899281965</v>
      </c>
      <c r="V619" s="315">
        <v>-465.52909246010273</v>
      </c>
      <c r="W619" s="316">
        <v>-489.26999052379335</v>
      </c>
      <c r="X619" s="315">
        <v>-548.67762966918451</v>
      </c>
      <c r="Y619" s="315">
        <v>-713.34439755694859</v>
      </c>
      <c r="Z619" s="315">
        <v>-560.18791659386386</v>
      </c>
      <c r="AA619" s="315">
        <v>-589.48998324632771</v>
      </c>
      <c r="AB619" s="5">
        <v>-701.01346697412669</v>
      </c>
      <c r="AC619" s="5">
        <v>-770.50861026021823</v>
      </c>
      <c r="AD619" s="5">
        <v>-718.9792824298803</v>
      </c>
      <c r="AE619" s="5">
        <v>-771.58901539501642</v>
      </c>
      <c r="AF619" s="5">
        <v>-725.92636967234205</v>
      </c>
      <c r="AG619" s="5">
        <v>-937.24996458681176</v>
      </c>
      <c r="AH619" s="350">
        <v>-822.94332380368564</v>
      </c>
      <c r="AI619" s="350">
        <v>-699.32969283065836</v>
      </c>
      <c r="AJ619" s="289"/>
      <c r="AK619" s="199"/>
      <c r="AM619" s="11"/>
      <c r="AN619" s="15"/>
      <c r="AO619" s="11"/>
      <c r="AP619" s="11"/>
    </row>
    <row r="620" spans="3:42" outlineLevel="2" x14ac:dyDescent="0.2">
      <c r="C620" s="252">
        <v>5</v>
      </c>
      <c r="D620" s="119" t="s">
        <v>218</v>
      </c>
      <c r="F620" s="783" t="s">
        <v>16</v>
      </c>
      <c r="G620" s="83"/>
      <c r="H620" s="798" t="s">
        <v>10</v>
      </c>
      <c r="I620" s="799"/>
      <c r="J620" s="83"/>
      <c r="K620" s="736"/>
      <c r="L620" s="83"/>
      <c r="M620" s="83"/>
      <c r="N620" s="83"/>
      <c r="O620" s="83"/>
      <c r="P620" s="83"/>
      <c r="Q620" s="143" t="s">
        <v>110</v>
      </c>
      <c r="R620" s="304">
        <v>0</v>
      </c>
      <c r="S620" s="305">
        <v>0</v>
      </c>
      <c r="T620" s="305">
        <v>0</v>
      </c>
      <c r="U620" s="305">
        <v>-48.517039629523438</v>
      </c>
      <c r="V620" s="305">
        <v>-50.233646277417328</v>
      </c>
      <c r="W620" s="306">
        <v>-51.637557211460987</v>
      </c>
      <c r="X620" s="305">
        <v>-53.048918544750762</v>
      </c>
      <c r="Y620" s="305">
        <v>-54.329151820567667</v>
      </c>
      <c r="Z620" s="305">
        <v>-55.477476446111929</v>
      </c>
      <c r="AA620" s="305">
        <v>-56.578921293132176</v>
      </c>
      <c r="AB620" s="307">
        <v>-57.702234167420194</v>
      </c>
      <c r="AC620" s="307">
        <v>-58.847849236418583</v>
      </c>
      <c r="AD620" s="307">
        <v>-60.016209287538764</v>
      </c>
      <c r="AE620" s="307">
        <v>-61.207765899302444</v>
      </c>
      <c r="AF620" s="307">
        <v>-62.422979615880656</v>
      </c>
      <c r="AG620" s="307">
        <v>-63.662320125098404</v>
      </c>
      <c r="AH620" s="362">
        <v>-64.92626643997329</v>
      </c>
      <c r="AI620" s="362">
        <v>-66.215307083858335</v>
      </c>
      <c r="AK620" s="199"/>
      <c r="AM620" s="11"/>
      <c r="AN620" s="15"/>
      <c r="AO620" s="11"/>
      <c r="AP620" s="11"/>
    </row>
    <row r="621" spans="3:42" outlineLevel="2" x14ac:dyDescent="0.2">
      <c r="C621" s="252">
        <v>5</v>
      </c>
      <c r="D621" s="119" t="s">
        <v>218</v>
      </c>
      <c r="F621" s="12"/>
      <c r="H621" s="797"/>
      <c r="K621" s="164"/>
      <c r="Q621" s="16"/>
      <c r="R621" s="800">
        <v>0</v>
      </c>
      <c r="S621" s="800">
        <v>0</v>
      </c>
      <c r="T621" s="800">
        <v>0</v>
      </c>
      <c r="U621" s="800">
        <v>-608.42898881889255</v>
      </c>
      <c r="V621" s="800">
        <v>-657.96663257271393</v>
      </c>
      <c r="W621" s="800">
        <v>-691.05925420976428</v>
      </c>
      <c r="X621" s="800">
        <v>-771.42280854735793</v>
      </c>
      <c r="Y621" s="800">
        <v>-997.66015239173771</v>
      </c>
      <c r="Z621" s="800">
        <v>-788.17675075773525</v>
      </c>
      <c r="AA621" s="800">
        <v>-828.73231445408499</v>
      </c>
      <c r="AB621" s="800">
        <v>-981.97898284451105</v>
      </c>
      <c r="AC621" s="800">
        <v>-1077.6341666203282</v>
      </c>
      <c r="AD621" s="800">
        <v>-1007.4348081439804</v>
      </c>
      <c r="AE621" s="800">
        <v>-1079.9648611863108</v>
      </c>
      <c r="AF621" s="800">
        <v>-1017.8221386840784</v>
      </c>
      <c r="AG621" s="800">
        <v>-1307.8842883792433</v>
      </c>
      <c r="AH621" s="800">
        <v>-1151.682887517552</v>
      </c>
      <c r="AI621" s="800">
        <v>-982.7351477004853</v>
      </c>
      <c r="AK621" s="199"/>
      <c r="AM621" s="11"/>
      <c r="AN621" s="15"/>
      <c r="AO621" s="11"/>
      <c r="AP621" s="11"/>
    </row>
    <row r="622" spans="3:42" ht="17.25" customHeight="1" outlineLevel="2" x14ac:dyDescent="0.2">
      <c r="C622" s="252">
        <v>5</v>
      </c>
      <c r="D622" s="119" t="s">
        <v>218</v>
      </c>
      <c r="F622" s="794" t="s">
        <v>616</v>
      </c>
      <c r="AK622" s="199"/>
      <c r="AM622" s="11"/>
      <c r="AN622" s="15"/>
      <c r="AO622" s="11"/>
      <c r="AP622" s="11"/>
    </row>
    <row r="623" spans="3:42" outlineLevel="2" x14ac:dyDescent="0.2">
      <c r="C623" s="252">
        <v>5</v>
      </c>
      <c r="D623" s="119" t="s">
        <v>218</v>
      </c>
      <c r="F623" s="761" t="s">
        <v>48</v>
      </c>
      <c r="G623" s="75"/>
      <c r="H623" s="796" t="s">
        <v>10</v>
      </c>
      <c r="I623" s="228" t="s">
        <v>617</v>
      </c>
      <c r="J623" s="75"/>
      <c r="K623" s="741"/>
      <c r="L623" s="75"/>
      <c r="M623" s="75"/>
      <c r="N623" s="75"/>
      <c r="O623" s="75"/>
      <c r="P623" s="75"/>
      <c r="Q623" s="128" t="s">
        <v>110</v>
      </c>
      <c r="R623" s="299">
        <v>0</v>
      </c>
      <c r="S623" s="300">
        <v>0</v>
      </c>
      <c r="T623" s="300">
        <v>0</v>
      </c>
      <c r="U623" s="300">
        <v>669.66895781910716</v>
      </c>
      <c r="V623" s="300">
        <v>732.34130762432335</v>
      </c>
      <c r="W623" s="301">
        <v>773.2720539214356</v>
      </c>
      <c r="X623" s="300">
        <v>873.92530429275359</v>
      </c>
      <c r="Y623" s="300">
        <v>1184.4168612057147</v>
      </c>
      <c r="Z623" s="300">
        <v>888.42288269186793</v>
      </c>
      <c r="AA623" s="300">
        <v>940.70532714827198</v>
      </c>
      <c r="AB623" s="302">
        <v>1149.7921699411352</v>
      </c>
      <c r="AC623" s="302">
        <v>1278.614922455333</v>
      </c>
      <c r="AD623" s="302">
        <v>1176.4484304383413</v>
      </c>
      <c r="AE623" s="302">
        <v>1272.9004104548376</v>
      </c>
      <c r="AF623" s="302">
        <v>1181.7707526709842</v>
      </c>
      <c r="AG623" s="302">
        <v>1580.8869399197533</v>
      </c>
      <c r="AH623" s="348">
        <v>1358.6222562805233</v>
      </c>
      <c r="AI623" s="348">
        <v>1118.5159037700787</v>
      </c>
      <c r="AJ623" s="289"/>
      <c r="AK623" s="199"/>
      <c r="AM623" s="11"/>
      <c r="AN623" s="15"/>
      <c r="AO623" s="11"/>
      <c r="AP623" s="11"/>
    </row>
    <row r="624" spans="3:42" outlineLevel="2" x14ac:dyDescent="0.2">
      <c r="C624" s="252">
        <v>5</v>
      </c>
      <c r="D624" s="119" t="s">
        <v>218</v>
      </c>
      <c r="F624" s="767" t="s">
        <v>55</v>
      </c>
      <c r="H624" s="797" t="s">
        <v>10</v>
      </c>
      <c r="I624" s="234" t="s">
        <v>617</v>
      </c>
      <c r="K624" s="164"/>
      <c r="Q624" s="135" t="s">
        <v>110</v>
      </c>
      <c r="R624" s="314">
        <v>0</v>
      </c>
      <c r="S624" s="315">
        <v>0</v>
      </c>
      <c r="T624" s="315">
        <v>0</v>
      </c>
      <c r="U624" s="315">
        <v>3254.7780559847693</v>
      </c>
      <c r="V624" s="315">
        <v>3524.7100880780172</v>
      </c>
      <c r="W624" s="316">
        <v>3704.4620826588798</v>
      </c>
      <c r="X624" s="315">
        <v>4154.2614795088293</v>
      </c>
      <c r="Y624" s="315">
        <v>5401.0205485888046</v>
      </c>
      <c r="Z624" s="315">
        <v>4241.4105430092313</v>
      </c>
      <c r="AA624" s="315">
        <v>4463.2684066836164</v>
      </c>
      <c r="AB624" s="5">
        <v>5307.658058199685</v>
      </c>
      <c r="AC624" s="5">
        <v>5833.8340514517222</v>
      </c>
      <c r="AD624" s="5">
        <v>5443.6845536498477</v>
      </c>
      <c r="AE624" s="5">
        <v>5842.0142381242886</v>
      </c>
      <c r="AF624" s="5">
        <v>5496.2837765187414</v>
      </c>
      <c r="AG624" s="5">
        <v>7096.3006581871632</v>
      </c>
      <c r="AH624" s="350">
        <v>6230.8385927049203</v>
      </c>
      <c r="AI624" s="350">
        <v>5294.9095193743988</v>
      </c>
      <c r="AK624" s="199"/>
      <c r="AM624" s="11"/>
      <c r="AN624" s="15"/>
      <c r="AO624" s="11"/>
      <c r="AP624" s="11"/>
    </row>
    <row r="625" spans="3:42" outlineLevel="2" x14ac:dyDescent="0.2">
      <c r="C625" s="252">
        <v>5</v>
      </c>
      <c r="D625" s="119" t="s">
        <v>218</v>
      </c>
      <c r="F625" s="783" t="s">
        <v>57</v>
      </c>
      <c r="G625" s="83"/>
      <c r="H625" s="798" t="s">
        <v>10</v>
      </c>
      <c r="I625" s="240" t="s">
        <v>617</v>
      </c>
      <c r="J625" s="83"/>
      <c r="K625" s="736"/>
      <c r="L625" s="83"/>
      <c r="M625" s="83"/>
      <c r="N625" s="83"/>
      <c r="O625" s="83"/>
      <c r="P625" s="83"/>
      <c r="Q625" s="143" t="s">
        <v>110</v>
      </c>
      <c r="R625" s="304">
        <v>0</v>
      </c>
      <c r="S625" s="305">
        <v>0</v>
      </c>
      <c r="T625" s="305">
        <v>0</v>
      </c>
      <c r="U625" s="305">
        <v>352.70937361878765</v>
      </c>
      <c r="V625" s="305">
        <v>365.18876766574152</v>
      </c>
      <c r="W625" s="306">
        <v>375.39492513009316</v>
      </c>
      <c r="X625" s="305">
        <v>385.65524553743091</v>
      </c>
      <c r="Y625" s="305">
        <v>394.96229065492673</v>
      </c>
      <c r="Z625" s="305">
        <v>403.31038572584453</v>
      </c>
      <c r="AA625" s="305">
        <v>411.31767399064108</v>
      </c>
      <c r="AB625" s="307">
        <v>419.48393852972788</v>
      </c>
      <c r="AC625" s="307">
        <v>427.81233565535922</v>
      </c>
      <c r="AD625" s="307">
        <v>436.3060843452742</v>
      </c>
      <c r="AE625" s="307">
        <v>444.96846748686113</v>
      </c>
      <c r="AF625" s="307">
        <v>453.80283314602309</v>
      </c>
      <c r="AG625" s="307">
        <v>462.81259586123588</v>
      </c>
      <c r="AH625" s="362">
        <v>472.00123796329882</v>
      </c>
      <c r="AI625" s="362">
        <v>481.37231092128673</v>
      </c>
      <c r="AK625" s="199"/>
      <c r="AM625" s="11"/>
      <c r="AN625" s="15"/>
      <c r="AO625" s="11"/>
      <c r="AP625" s="11"/>
    </row>
    <row r="626" spans="3:42" outlineLevel="2" x14ac:dyDescent="0.2">
      <c r="C626" s="252">
        <v>5</v>
      </c>
      <c r="D626" s="119" t="s">
        <v>218</v>
      </c>
      <c r="F626" s="802" t="s">
        <v>618</v>
      </c>
      <c r="R626" s="800">
        <v>0</v>
      </c>
      <c r="S626" s="800">
        <v>0</v>
      </c>
      <c r="T626" s="800">
        <v>0</v>
      </c>
      <c r="U626" s="800">
        <v>4277.156387422664</v>
      </c>
      <c r="V626" s="800">
        <v>4622.240163368082</v>
      </c>
      <c r="W626" s="800">
        <v>4853.1290617104078</v>
      </c>
      <c r="X626" s="800">
        <v>5413.8420293390145</v>
      </c>
      <c r="Y626" s="800">
        <v>6980.3997004494458</v>
      </c>
      <c r="Z626" s="800">
        <v>5533.143811426944</v>
      </c>
      <c r="AA626" s="800">
        <v>5815.2914078225294</v>
      </c>
      <c r="AB626" s="800">
        <v>6876.9341666705486</v>
      </c>
      <c r="AC626" s="800">
        <v>7540.2613095624147</v>
      </c>
      <c r="AD626" s="800">
        <v>7056.439068433463</v>
      </c>
      <c r="AE626" s="800">
        <v>7559.8831160659875</v>
      </c>
      <c r="AF626" s="800">
        <v>7131.8573623357479</v>
      </c>
      <c r="AG626" s="800">
        <v>9140.0001939681533</v>
      </c>
      <c r="AH626" s="800">
        <v>8061.4620869487426</v>
      </c>
      <c r="AI626" s="800">
        <v>6894.7977340657644</v>
      </c>
      <c r="AK626" s="199"/>
      <c r="AM626" s="11"/>
      <c r="AN626" s="15"/>
      <c r="AO626" s="11"/>
      <c r="AP626" s="11"/>
    </row>
    <row r="627" spans="3:42" outlineLevel="2" x14ac:dyDescent="0.2">
      <c r="C627" s="252">
        <v>5</v>
      </c>
      <c r="D627" s="119" t="s">
        <v>218</v>
      </c>
      <c r="R627" s="5"/>
      <c r="S627" s="5"/>
      <c r="T627" s="5"/>
      <c r="U627" s="5"/>
      <c r="V627" s="5"/>
      <c r="W627" s="5"/>
      <c r="X627" s="5"/>
      <c r="Y627" s="5"/>
      <c r="AK627" s="199"/>
      <c r="AM627" s="11"/>
      <c r="AN627" s="15"/>
      <c r="AO627" s="11"/>
      <c r="AP627" s="11"/>
    </row>
    <row r="628" spans="3:42" outlineLevel="2" x14ac:dyDescent="0.2">
      <c r="C628" s="252">
        <v>5</v>
      </c>
      <c r="D628" s="119" t="s">
        <v>218</v>
      </c>
      <c r="F628" s="789" t="s">
        <v>619</v>
      </c>
      <c r="G628" s="790"/>
      <c r="H628" s="803"/>
      <c r="I628" s="790"/>
      <c r="J628" s="790"/>
      <c r="K628" s="792"/>
      <c r="L628" s="789"/>
      <c r="M628" s="789"/>
      <c r="N628" s="789"/>
      <c r="O628" s="789"/>
      <c r="P628" s="789"/>
      <c r="Q628" s="792"/>
      <c r="R628" s="793"/>
      <c r="S628" s="793"/>
      <c r="T628" s="793"/>
      <c r="U628" s="793"/>
      <c r="V628" s="793"/>
      <c r="W628" s="793"/>
      <c r="X628" s="793"/>
      <c r="Y628" s="793"/>
      <c r="Z628" s="793"/>
      <c r="AA628" s="793"/>
      <c r="AB628" s="793"/>
      <c r="AC628" s="793"/>
      <c r="AD628" s="793"/>
      <c r="AE628" s="793"/>
      <c r="AF628" s="793"/>
      <c r="AG628" s="793"/>
      <c r="AH628" s="789"/>
      <c r="AI628" s="789"/>
      <c r="AK628" s="199"/>
      <c r="AM628" s="11"/>
      <c r="AN628" s="15"/>
      <c r="AO628" s="11"/>
      <c r="AP628" s="11"/>
    </row>
    <row r="629" spans="3:42" outlineLevel="2" x14ac:dyDescent="0.2">
      <c r="C629" s="252">
        <v>5</v>
      </c>
      <c r="D629" s="119" t="s">
        <v>218</v>
      </c>
      <c r="F629" t="s">
        <v>620</v>
      </c>
      <c r="AK629" s="199"/>
      <c r="AM629" s="11"/>
      <c r="AN629" s="15"/>
      <c r="AO629" s="11"/>
      <c r="AP629" s="11"/>
    </row>
    <row r="630" spans="3:42" outlineLevel="2" x14ac:dyDescent="0.2">
      <c r="C630" s="252">
        <v>5</v>
      </c>
      <c r="D630" s="119" t="s">
        <v>218</v>
      </c>
      <c r="F630" s="761" t="s">
        <v>48</v>
      </c>
      <c r="G630" s="75"/>
      <c r="H630" s="796" t="s">
        <v>10</v>
      </c>
      <c r="I630" s="801"/>
      <c r="J630" s="75"/>
      <c r="K630" s="741"/>
      <c r="L630" s="75"/>
      <c r="M630" s="75"/>
      <c r="N630" s="75"/>
      <c r="O630" s="75"/>
      <c r="P630" s="75"/>
      <c r="Q630" s="128" t="s">
        <v>536</v>
      </c>
      <c r="R630" s="804">
        <v>0</v>
      </c>
      <c r="S630" s="805">
        <v>0</v>
      </c>
      <c r="T630" s="805">
        <v>0</v>
      </c>
      <c r="U630" s="805">
        <v>7.9971931240190326</v>
      </c>
      <c r="V630" s="805">
        <v>8.745626927133701</v>
      </c>
      <c r="W630" s="806">
        <v>9.2344222924052879</v>
      </c>
      <c r="X630" s="805">
        <v>10.436424374749238</v>
      </c>
      <c r="Y630" s="805">
        <v>14.144317528549909</v>
      </c>
      <c r="Z630" s="805">
        <v>10.609554595188159</v>
      </c>
      <c r="AA630" s="805">
        <v>11.233912048869927</v>
      </c>
      <c r="AB630" s="805">
        <v>13.730829133023629</v>
      </c>
      <c r="AC630" s="805">
        <v>15.269231680423825</v>
      </c>
      <c r="AD630" s="805">
        <v>14.049158451818039</v>
      </c>
      <c r="AE630" s="805">
        <v>15.200988923246733</v>
      </c>
      <c r="AF630" s="805">
        <v>14.112717675021873</v>
      </c>
      <c r="AG630" s="805">
        <v>18.878967015211135</v>
      </c>
      <c r="AH630" s="808">
        <v>16.224680029144718</v>
      </c>
      <c r="AI630" s="808">
        <v>13.357327662113692</v>
      </c>
      <c r="AJ630" s="289"/>
      <c r="AK630" s="199"/>
      <c r="AM630" s="11"/>
      <c r="AN630" s="15"/>
      <c r="AO630" s="11"/>
      <c r="AP630" s="11"/>
    </row>
    <row r="631" spans="3:42" outlineLevel="2" x14ac:dyDescent="0.2">
      <c r="C631" s="252">
        <v>5</v>
      </c>
      <c r="D631" s="119" t="s">
        <v>218</v>
      </c>
      <c r="F631" s="767" t="s">
        <v>55</v>
      </c>
      <c r="H631" s="797" t="s">
        <v>10</v>
      </c>
      <c r="K631" s="164"/>
      <c r="Q631" s="135" t="s">
        <v>536</v>
      </c>
      <c r="R631" s="809">
        <v>0</v>
      </c>
      <c r="S631" s="810">
        <v>0</v>
      </c>
      <c r="T631" s="810">
        <v>0</v>
      </c>
      <c r="U631" s="810">
        <v>3.7614129176822724</v>
      </c>
      <c r="V631" s="810">
        <v>4.0733622472363482</v>
      </c>
      <c r="W631" s="811">
        <v>4.2810942224327464</v>
      </c>
      <c r="X631" s="810">
        <v>4.800908855742728</v>
      </c>
      <c r="Y631" s="810">
        <v>6.2417369512412577</v>
      </c>
      <c r="Z631" s="810">
        <v>4.9016234382966966</v>
      </c>
      <c r="AA631" s="810">
        <v>5.1580154318397824</v>
      </c>
      <c r="AB631" s="810">
        <v>6.1338417671960981</v>
      </c>
      <c r="AC631" s="810">
        <v>6.741921686609742</v>
      </c>
      <c r="AD631" s="810">
        <v>6.2910419843330194</v>
      </c>
      <c r="AE631" s="810">
        <v>6.7513751913618298</v>
      </c>
      <c r="AF631" s="810">
        <v>6.351828739360851</v>
      </c>
      <c r="AG631" s="810">
        <v>8.2009023362996736</v>
      </c>
      <c r="AH631" s="812">
        <v>7.2007234802074587</v>
      </c>
      <c r="AI631" s="812">
        <v>6.1191088060558361</v>
      </c>
      <c r="AK631" s="199"/>
      <c r="AM631" s="11"/>
      <c r="AN631" s="15"/>
      <c r="AO631" s="11"/>
      <c r="AP631" s="11"/>
    </row>
    <row r="632" spans="3:42" outlineLevel="2" x14ac:dyDescent="0.2">
      <c r="C632" s="252">
        <v>5</v>
      </c>
      <c r="D632" s="119" t="s">
        <v>218</v>
      </c>
      <c r="F632" s="783" t="s">
        <v>57</v>
      </c>
      <c r="G632" s="83"/>
      <c r="H632" s="798" t="s">
        <v>10</v>
      </c>
      <c r="I632" s="799"/>
      <c r="J632" s="83"/>
      <c r="K632" s="736"/>
      <c r="L632" s="83"/>
      <c r="M632" s="83"/>
      <c r="N632" s="83"/>
      <c r="O632" s="83"/>
      <c r="P632" s="83"/>
      <c r="Q632" s="143" t="s">
        <v>536</v>
      </c>
      <c r="R632" s="813">
        <v>0</v>
      </c>
      <c r="S632" s="814">
        <v>0</v>
      </c>
      <c r="T632" s="814">
        <v>0</v>
      </c>
      <c r="U632" s="814">
        <v>0.69960174805030628</v>
      </c>
      <c r="V632" s="814">
        <v>0.72435472186634564</v>
      </c>
      <c r="W632" s="815">
        <v>0.74459871348380224</v>
      </c>
      <c r="X632" s="814">
        <v>0.76495013771413167</v>
      </c>
      <c r="Y632" s="814">
        <v>0.78341073309490705</v>
      </c>
      <c r="Z632" s="814">
        <v>0.79996924370261357</v>
      </c>
      <c r="AA632" s="814">
        <v>0.81585176139620053</v>
      </c>
      <c r="AB632" s="814">
        <v>0.83204960974927877</v>
      </c>
      <c r="AC632" s="814">
        <v>0.84856904933141553</v>
      </c>
      <c r="AD632" s="814">
        <v>0.86541646500964731</v>
      </c>
      <c r="AE632" s="814">
        <v>0.8825983684162908</v>
      </c>
      <c r="AF632" s="814">
        <v>0.90012140046574607</v>
      </c>
      <c r="AG632" s="814">
        <v>0.91799233392127133</v>
      </c>
      <c r="AH632" s="816">
        <v>0.93621807601271845</v>
      </c>
      <c r="AI632" s="816">
        <v>0.95480567110623904</v>
      </c>
      <c r="AK632" s="199"/>
      <c r="AM632" s="11"/>
      <c r="AN632" s="15"/>
      <c r="AO632" s="11"/>
      <c r="AP632" s="11"/>
    </row>
    <row r="633" spans="3:42" outlineLevel="2" x14ac:dyDescent="0.2">
      <c r="C633" s="252">
        <v>5</v>
      </c>
      <c r="D633" s="119" t="s">
        <v>218</v>
      </c>
      <c r="H633" s="798"/>
      <c r="AK633" s="199"/>
      <c r="AM633" s="11"/>
      <c r="AN633" s="15"/>
      <c r="AO633" s="11"/>
      <c r="AP633" s="11"/>
    </row>
    <row r="634" spans="3:42" outlineLevel="2" x14ac:dyDescent="0.2">
      <c r="C634" s="252">
        <v>5</v>
      </c>
      <c r="D634" s="119" t="s">
        <v>218</v>
      </c>
      <c r="F634" s="789" t="s">
        <v>621</v>
      </c>
      <c r="G634" s="790"/>
      <c r="H634" s="803"/>
      <c r="I634" s="790"/>
      <c r="J634" s="790"/>
      <c r="K634" s="792"/>
      <c r="L634" s="789"/>
      <c r="M634" s="789"/>
      <c r="N634" s="789"/>
      <c r="O634" s="789"/>
      <c r="P634" s="789"/>
      <c r="Q634" s="792"/>
      <c r="R634" s="793"/>
      <c r="S634" s="793"/>
      <c r="T634" s="793"/>
      <c r="U634" s="793"/>
      <c r="V634" s="793"/>
      <c r="W634" s="793"/>
      <c r="X634" s="793"/>
      <c r="Y634" s="793"/>
      <c r="Z634" s="793"/>
      <c r="AA634" s="793"/>
      <c r="AB634" s="793"/>
      <c r="AC634" s="793"/>
      <c r="AD634" s="793"/>
      <c r="AE634" s="793"/>
      <c r="AF634" s="793"/>
      <c r="AG634" s="793"/>
      <c r="AH634" s="789"/>
      <c r="AI634" s="789"/>
      <c r="AK634" s="199"/>
      <c r="AM634" s="11"/>
      <c r="AN634" s="15"/>
      <c r="AO634" s="11"/>
      <c r="AP634" s="11"/>
    </row>
    <row r="635" spans="3:42" outlineLevel="2" x14ac:dyDescent="0.2">
      <c r="C635" s="252">
        <v>5</v>
      </c>
      <c r="D635" s="119" t="s">
        <v>218</v>
      </c>
      <c r="F635" s="794" t="s">
        <v>518</v>
      </c>
      <c r="AK635" s="199"/>
      <c r="AM635" s="11"/>
      <c r="AN635" s="15"/>
      <c r="AO635" s="11"/>
      <c r="AP635" s="11"/>
    </row>
    <row r="636" spans="3:42" outlineLevel="2" x14ac:dyDescent="0.2">
      <c r="C636" s="252">
        <v>5</v>
      </c>
      <c r="D636" s="119" t="s">
        <v>218</v>
      </c>
      <c r="F636" s="761" t="s">
        <v>48</v>
      </c>
      <c r="G636" s="75"/>
      <c r="H636" s="796" t="s">
        <v>10</v>
      </c>
      <c r="I636" s="228" t="s">
        <v>518</v>
      </c>
      <c r="J636" s="75"/>
      <c r="K636" s="741"/>
      <c r="L636" s="75"/>
      <c r="M636" s="75"/>
      <c r="N636" s="75"/>
      <c r="O636" s="75"/>
      <c r="P636" s="75"/>
      <c r="Q636" s="128" t="s">
        <v>536</v>
      </c>
      <c r="R636" s="299">
        <v>0</v>
      </c>
      <c r="S636" s="300">
        <v>0</v>
      </c>
      <c r="T636" s="300">
        <v>0</v>
      </c>
      <c r="U636" s="300">
        <v>0</v>
      </c>
      <c r="V636" s="300">
        <v>0</v>
      </c>
      <c r="W636" s="301">
        <v>0</v>
      </c>
      <c r="X636" s="300">
        <v>0</v>
      </c>
      <c r="Y636" s="300">
        <v>0</v>
      </c>
      <c r="Z636" s="300">
        <v>0</v>
      </c>
      <c r="AA636" s="300">
        <v>0</v>
      </c>
      <c r="AB636" s="302">
        <v>0</v>
      </c>
      <c r="AC636" s="302">
        <v>0</v>
      </c>
      <c r="AD636" s="302">
        <v>0</v>
      </c>
      <c r="AE636" s="302">
        <v>0</v>
      </c>
      <c r="AF636" s="302">
        <v>0</v>
      </c>
      <c r="AG636" s="302">
        <v>0</v>
      </c>
      <c r="AH636" s="348">
        <v>0</v>
      </c>
      <c r="AI636" s="348">
        <v>0</v>
      </c>
      <c r="AK636" s="199"/>
      <c r="AM636" s="11"/>
      <c r="AN636" s="15"/>
      <c r="AO636" s="11"/>
      <c r="AP636" s="11"/>
    </row>
    <row r="637" spans="3:42" outlineLevel="2" x14ac:dyDescent="0.2">
      <c r="C637" s="252">
        <v>5</v>
      </c>
      <c r="D637" s="119" t="s">
        <v>218</v>
      </c>
      <c r="F637" s="783" t="s">
        <v>55</v>
      </c>
      <c r="G637" s="83"/>
      <c r="H637" s="798" t="s">
        <v>10</v>
      </c>
      <c r="I637" s="240" t="s">
        <v>518</v>
      </c>
      <c r="J637" s="83"/>
      <c r="K637" s="736"/>
      <c r="L637" s="83"/>
      <c r="M637" s="83"/>
      <c r="N637" s="83"/>
      <c r="O637" s="83"/>
      <c r="P637" s="83"/>
      <c r="Q637" s="143" t="s">
        <v>536</v>
      </c>
      <c r="R637" s="304">
        <v>0</v>
      </c>
      <c r="S637" s="305">
        <v>0</v>
      </c>
      <c r="T637" s="305">
        <v>0</v>
      </c>
      <c r="U637" s="305">
        <v>0</v>
      </c>
      <c r="V637" s="305">
        <v>0</v>
      </c>
      <c r="W637" s="306">
        <v>0</v>
      </c>
      <c r="X637" s="305">
        <v>0.56954916569459391</v>
      </c>
      <c r="Y637" s="305">
        <v>0.58532052550526059</v>
      </c>
      <c r="Z637" s="305">
        <v>0.60152860931669749</v>
      </c>
      <c r="AA637" s="305">
        <v>0.61818551043316872</v>
      </c>
      <c r="AB637" s="307">
        <v>0.63428521825993911</v>
      </c>
      <c r="AC637" s="307">
        <v>0.65080421865784377</v>
      </c>
      <c r="AD637" s="307">
        <v>0.66775343146854038</v>
      </c>
      <c r="AE637" s="307">
        <v>0.68514406092446822</v>
      </c>
      <c r="AF637" s="307">
        <v>0.702987603055376</v>
      </c>
      <c r="AG637" s="307">
        <v>0.72129585328774182</v>
      </c>
      <c r="AH637" s="362">
        <v>0.72129585328774182</v>
      </c>
      <c r="AI637" s="362">
        <v>0.72129585328774182</v>
      </c>
      <c r="AK637" s="199"/>
      <c r="AM637" s="11"/>
      <c r="AN637" s="15"/>
      <c r="AO637" s="11"/>
      <c r="AP637" s="11"/>
    </row>
    <row r="638" spans="3:42" outlineLevel="2" x14ac:dyDescent="0.2">
      <c r="C638" s="252">
        <v>5</v>
      </c>
      <c r="D638" s="119" t="s">
        <v>218</v>
      </c>
      <c r="F638" s="40" t="s">
        <v>622</v>
      </c>
      <c r="AK638" s="199"/>
      <c r="AM638" s="11"/>
      <c r="AN638" s="15"/>
      <c r="AO638" s="11"/>
      <c r="AP638" s="11"/>
    </row>
    <row r="639" spans="3:42" outlineLevel="2" x14ac:dyDescent="0.2">
      <c r="C639" s="252">
        <v>5</v>
      </c>
      <c r="D639" s="119" t="s">
        <v>218</v>
      </c>
      <c r="F639" s="761" t="s">
        <v>48</v>
      </c>
      <c r="G639" s="75"/>
      <c r="H639" s="796" t="s">
        <v>623</v>
      </c>
      <c r="I639" s="801"/>
      <c r="J639" s="75"/>
      <c r="K639" s="741"/>
      <c r="L639" s="75"/>
      <c r="M639" s="75"/>
      <c r="N639" s="75"/>
      <c r="O639" s="75"/>
      <c r="P639" s="75"/>
      <c r="Q639" s="128" t="s">
        <v>536</v>
      </c>
      <c r="R639" s="804">
        <v>0</v>
      </c>
      <c r="S639" s="805">
        <v>0</v>
      </c>
      <c r="T639" s="805">
        <v>0</v>
      </c>
      <c r="U639" s="805">
        <v>7.9971931240190326</v>
      </c>
      <c r="V639" s="805">
        <v>8.745626927133701</v>
      </c>
      <c r="W639" s="806">
        <v>9.2344222924052879</v>
      </c>
      <c r="X639" s="805">
        <v>10.436424374749238</v>
      </c>
      <c r="Y639" s="805">
        <v>14.144317528549909</v>
      </c>
      <c r="Z639" s="805">
        <v>10.609554595188159</v>
      </c>
      <c r="AA639" s="805">
        <v>11.233912048869927</v>
      </c>
      <c r="AB639" s="805">
        <v>13.730829133023629</v>
      </c>
      <c r="AC639" s="805">
        <v>15.269231680423825</v>
      </c>
      <c r="AD639" s="805">
        <v>14.049158451818039</v>
      </c>
      <c r="AE639" s="805">
        <v>15.200988923246733</v>
      </c>
      <c r="AF639" s="805">
        <v>14.112717675021873</v>
      </c>
      <c r="AG639" s="805">
        <v>18.878967015211135</v>
      </c>
      <c r="AH639" s="808">
        <v>16.224680029144718</v>
      </c>
      <c r="AI639" s="808">
        <v>13.357327662113692</v>
      </c>
      <c r="AK639" s="199"/>
      <c r="AM639" s="11"/>
      <c r="AN639" s="15"/>
      <c r="AO639" s="11"/>
      <c r="AP639" s="11"/>
    </row>
    <row r="640" spans="3:42" outlineLevel="2" x14ac:dyDescent="0.2">
      <c r="C640" s="252">
        <v>5</v>
      </c>
      <c r="D640" s="119" t="s">
        <v>218</v>
      </c>
      <c r="F640" s="767" t="s">
        <v>55</v>
      </c>
      <c r="H640" s="797" t="s">
        <v>623</v>
      </c>
      <c r="K640" s="164"/>
      <c r="Q640" s="135" t="s">
        <v>536</v>
      </c>
      <c r="R640" s="809">
        <v>0</v>
      </c>
      <c r="S640" s="810">
        <v>0</v>
      </c>
      <c r="T640" s="810">
        <v>0</v>
      </c>
      <c r="U640" s="810">
        <v>3.7614129176822724</v>
      </c>
      <c r="V640" s="810">
        <v>4.0733622472363482</v>
      </c>
      <c r="W640" s="811">
        <v>4.2810942224327464</v>
      </c>
      <c r="X640" s="810">
        <v>5.3704580214373223</v>
      </c>
      <c r="Y640" s="810">
        <v>6.8270574767465186</v>
      </c>
      <c r="Z640" s="810">
        <v>5.5031520476133942</v>
      </c>
      <c r="AA640" s="810">
        <v>5.7762009422729514</v>
      </c>
      <c r="AB640" s="810">
        <v>6.7681269854560373</v>
      </c>
      <c r="AC640" s="810">
        <v>7.3927259052675858</v>
      </c>
      <c r="AD640" s="810">
        <v>6.9587954158015597</v>
      </c>
      <c r="AE640" s="810">
        <v>7.4365192522862982</v>
      </c>
      <c r="AF640" s="810">
        <v>7.0548163424162267</v>
      </c>
      <c r="AG640" s="810">
        <v>8.9221981895874158</v>
      </c>
      <c r="AH640" s="812">
        <v>7.9220193334952</v>
      </c>
      <c r="AI640" s="812">
        <v>6.8404046593435783</v>
      </c>
      <c r="AJ640" s="280"/>
      <c r="AK640" s="199"/>
      <c r="AM640" s="11"/>
      <c r="AN640" s="15"/>
      <c r="AO640" s="11"/>
      <c r="AP640" s="11"/>
    </row>
    <row r="641" spans="3:42" outlineLevel="2" x14ac:dyDescent="0.2">
      <c r="C641" s="252">
        <v>5</v>
      </c>
      <c r="D641" s="119" t="s">
        <v>218</v>
      </c>
      <c r="F641" s="783" t="s">
        <v>57</v>
      </c>
      <c r="G641" s="83"/>
      <c r="H641" s="798" t="s">
        <v>623</v>
      </c>
      <c r="I641" s="799"/>
      <c r="J641" s="83"/>
      <c r="K641" s="736"/>
      <c r="L641" s="83"/>
      <c r="M641" s="83"/>
      <c r="N641" s="83"/>
      <c r="O641" s="83"/>
      <c r="P641" s="83"/>
      <c r="Q641" s="143" t="s">
        <v>536</v>
      </c>
      <c r="R641" s="813">
        <v>0</v>
      </c>
      <c r="S641" s="814">
        <v>0</v>
      </c>
      <c r="T641" s="814">
        <v>0</v>
      </c>
      <c r="U641" s="814">
        <v>0.69960174805030628</v>
      </c>
      <c r="V641" s="814">
        <v>0.72435472186634564</v>
      </c>
      <c r="W641" s="815">
        <v>0.74459871348380224</v>
      </c>
      <c r="X641" s="814">
        <v>0.76495013771413167</v>
      </c>
      <c r="Y641" s="814">
        <v>0.78341073309490705</v>
      </c>
      <c r="Z641" s="814">
        <v>0.79996924370261357</v>
      </c>
      <c r="AA641" s="814">
        <v>0.81585176139620053</v>
      </c>
      <c r="AB641" s="814">
        <v>0.83204960974927877</v>
      </c>
      <c r="AC641" s="814">
        <v>0.84856904933141553</v>
      </c>
      <c r="AD641" s="814">
        <v>0.86541646500964731</v>
      </c>
      <c r="AE641" s="814">
        <v>0.8825983684162908</v>
      </c>
      <c r="AF641" s="814">
        <v>0.90012140046574607</v>
      </c>
      <c r="AG641" s="814">
        <v>0.91799233392127133</v>
      </c>
      <c r="AH641" s="816">
        <v>0.93621807601271845</v>
      </c>
      <c r="AI641" s="816">
        <v>0.95480567110623904</v>
      </c>
      <c r="AK641" s="199"/>
      <c r="AM641" s="11"/>
      <c r="AN641" s="15"/>
      <c r="AO641" s="11"/>
      <c r="AP641" s="11"/>
    </row>
    <row r="642" spans="3:42" outlineLevel="2" x14ac:dyDescent="0.2">
      <c r="C642" s="252">
        <v>5</v>
      </c>
      <c r="D642" s="119" t="s">
        <v>218</v>
      </c>
      <c r="AK642" s="199"/>
      <c r="AM642" s="11"/>
      <c r="AN642" s="15"/>
      <c r="AO642" s="11"/>
      <c r="AP642" s="11"/>
    </row>
    <row r="643" spans="3:42" outlineLevel="1" x14ac:dyDescent="0.2">
      <c r="C643" s="252">
        <v>5</v>
      </c>
      <c r="D643" s="119" t="s">
        <v>218</v>
      </c>
      <c r="F643" s="121" t="s">
        <v>624</v>
      </c>
      <c r="G643" s="756"/>
      <c r="H643" s="757"/>
      <c r="I643" s="788"/>
      <c r="J643" s="756"/>
      <c r="K643" s="758"/>
      <c r="L643" s="759"/>
      <c r="M643" s="759"/>
      <c r="N643" s="759"/>
      <c r="O643" s="759"/>
      <c r="P643" s="759"/>
      <c r="Q643" s="758"/>
      <c r="R643" s="760"/>
      <c r="S643" s="760"/>
      <c r="T643" s="760"/>
      <c r="U643" s="760"/>
      <c r="V643" s="760"/>
      <c r="W643" s="760"/>
      <c r="X643" s="760"/>
      <c r="Y643" s="760"/>
      <c r="Z643" s="760"/>
      <c r="AA643" s="760"/>
      <c r="AB643" s="760"/>
      <c r="AC643" s="760"/>
      <c r="AD643" s="760"/>
      <c r="AE643" s="760"/>
      <c r="AF643" s="760"/>
      <c r="AG643" s="760"/>
      <c r="AH643" s="759"/>
      <c r="AI643" s="759"/>
      <c r="AK643" s="199"/>
      <c r="AM643" s="11"/>
      <c r="AN643" s="15"/>
      <c r="AO643" s="11"/>
      <c r="AP643" s="11"/>
    </row>
    <row r="644" spans="3:42" outlineLevel="2" x14ac:dyDescent="0.2">
      <c r="C644" s="252">
        <v>5</v>
      </c>
      <c r="D644" s="119" t="s">
        <v>218</v>
      </c>
      <c r="F644" s="789" t="s">
        <v>625</v>
      </c>
      <c r="G644" s="790"/>
      <c r="H644" s="803"/>
      <c r="I644" s="791"/>
      <c r="J644" s="790"/>
      <c r="K644" s="792"/>
      <c r="L644" s="789"/>
      <c r="M644" s="789"/>
      <c r="N644" s="789"/>
      <c r="O644" s="789"/>
      <c r="P644" s="789"/>
      <c r="Q644" s="792"/>
      <c r="R644" s="793"/>
      <c r="S644" s="793"/>
      <c r="T644" s="793"/>
      <c r="U644" s="793"/>
      <c r="V644" s="793"/>
      <c r="W644" s="793"/>
      <c r="X644" s="793"/>
      <c r="Y644" s="793"/>
      <c r="Z644" s="793"/>
      <c r="AA644" s="793"/>
      <c r="AB644" s="793"/>
      <c r="AC644" s="793"/>
      <c r="AD644" s="793"/>
      <c r="AE644" s="793"/>
      <c r="AF644" s="793"/>
      <c r="AG644" s="793"/>
      <c r="AH644" s="789"/>
      <c r="AI644" s="789"/>
      <c r="AK644" s="199"/>
      <c r="AM644" s="11"/>
      <c r="AN644" s="15"/>
      <c r="AO644" s="11"/>
      <c r="AP644" s="11"/>
    </row>
    <row r="645" spans="3:42" outlineLevel="2" x14ac:dyDescent="0.2">
      <c r="C645" s="252">
        <v>5</v>
      </c>
      <c r="D645" s="119" t="s">
        <v>218</v>
      </c>
      <c r="F645" s="794" t="s">
        <v>610</v>
      </c>
      <c r="H645" s="795"/>
      <c r="AK645" s="199"/>
      <c r="AM645" s="11"/>
      <c r="AN645" s="15"/>
      <c r="AO645" s="11"/>
      <c r="AP645" s="11"/>
    </row>
    <row r="646" spans="3:42" outlineLevel="2" x14ac:dyDescent="0.2">
      <c r="C646" s="252">
        <v>5</v>
      </c>
      <c r="D646" s="119" t="s">
        <v>218</v>
      </c>
      <c r="F646" s="761" t="s">
        <v>62</v>
      </c>
      <c r="G646" s="75"/>
      <c r="H646" s="796" t="s">
        <v>11</v>
      </c>
      <c r="I646" s="796" t="s">
        <v>611</v>
      </c>
      <c r="J646" s="75"/>
      <c r="K646" s="741"/>
      <c r="L646" s="75"/>
      <c r="M646" s="75"/>
      <c r="N646" s="75"/>
      <c r="O646" s="75"/>
      <c r="P646" s="75"/>
      <c r="Q646" s="128" t="s">
        <v>110</v>
      </c>
      <c r="R646" s="299">
        <v>0</v>
      </c>
      <c r="S646" s="300">
        <v>0</v>
      </c>
      <c r="T646" s="300">
        <v>0</v>
      </c>
      <c r="U646" s="300">
        <v>0</v>
      </c>
      <c r="V646" s="300">
        <v>0</v>
      </c>
      <c r="W646" s="301">
        <v>0</v>
      </c>
      <c r="X646" s="300">
        <v>146.17233926731916</v>
      </c>
      <c r="Y646" s="300">
        <v>311.59582753468874</v>
      </c>
      <c r="Z646" s="300">
        <v>341.63700514460061</v>
      </c>
      <c r="AA646" s="300">
        <v>382.66985577175444</v>
      </c>
      <c r="AB646" s="302">
        <v>416.54798142301445</v>
      </c>
      <c r="AC646" s="302">
        <v>539.48756323079306</v>
      </c>
      <c r="AD646" s="302">
        <v>566.43900576947885</v>
      </c>
      <c r="AE646" s="302">
        <v>621.8327166858902</v>
      </c>
      <c r="AF646" s="302">
        <v>636.47841867211253</v>
      </c>
      <c r="AG646" s="302">
        <v>622.78131289666635</v>
      </c>
      <c r="AH646" s="348">
        <v>613.22484479325249</v>
      </c>
      <c r="AI646" s="348">
        <v>640.54822376194124</v>
      </c>
      <c r="AK646" s="199"/>
      <c r="AM646" s="11"/>
      <c r="AN646" s="15"/>
      <c r="AO646" s="11"/>
      <c r="AP646" s="11"/>
    </row>
    <row r="647" spans="3:42" outlineLevel="2" x14ac:dyDescent="0.2">
      <c r="C647" s="252">
        <v>5</v>
      </c>
      <c r="D647" s="119" t="s">
        <v>218</v>
      </c>
      <c r="F647" s="767" t="s">
        <v>188</v>
      </c>
      <c r="H647" s="797" t="s">
        <v>11</v>
      </c>
      <c r="I647" s="797" t="s">
        <v>612</v>
      </c>
      <c r="K647" s="164"/>
      <c r="Q647" s="135" t="s">
        <v>110</v>
      </c>
      <c r="R647" s="314">
        <v>0</v>
      </c>
      <c r="S647" s="315">
        <v>0</v>
      </c>
      <c r="T647" s="315">
        <v>0</v>
      </c>
      <c r="U647" s="315">
        <v>0</v>
      </c>
      <c r="V647" s="315">
        <v>0</v>
      </c>
      <c r="W647" s="316">
        <v>0</v>
      </c>
      <c r="X647" s="315">
        <v>0</v>
      </c>
      <c r="Y647" s="315">
        <v>0</v>
      </c>
      <c r="Z647" s="315">
        <v>0</v>
      </c>
      <c r="AA647" s="315">
        <v>0</v>
      </c>
      <c r="AB647" s="5">
        <v>0</v>
      </c>
      <c r="AC647" s="5">
        <v>0</v>
      </c>
      <c r="AD647" s="5">
        <v>0</v>
      </c>
      <c r="AE647" s="5">
        <v>0</v>
      </c>
      <c r="AF647" s="5">
        <v>0</v>
      </c>
      <c r="AG647" s="5">
        <v>0</v>
      </c>
      <c r="AH647" s="350">
        <v>0</v>
      </c>
      <c r="AI647" s="350">
        <v>0</v>
      </c>
      <c r="AK647" s="199"/>
      <c r="AM647" s="11"/>
      <c r="AN647" s="15"/>
      <c r="AO647" s="11"/>
      <c r="AP647" s="11"/>
    </row>
    <row r="648" spans="3:42" outlineLevel="2" x14ac:dyDescent="0.2">
      <c r="C648" s="252">
        <v>5</v>
      </c>
      <c r="D648" s="119" t="s">
        <v>218</v>
      </c>
      <c r="F648" s="767" t="s">
        <v>613</v>
      </c>
      <c r="H648" s="797" t="s">
        <v>11</v>
      </c>
      <c r="I648" s="234" t="s">
        <v>614</v>
      </c>
      <c r="K648" s="164"/>
      <c r="Q648" s="135" t="s">
        <v>110</v>
      </c>
      <c r="R648" s="314">
        <v>0</v>
      </c>
      <c r="S648" s="315">
        <v>0</v>
      </c>
      <c r="T648" s="315">
        <v>0</v>
      </c>
      <c r="U648" s="315">
        <v>0</v>
      </c>
      <c r="V648" s="315">
        <v>0</v>
      </c>
      <c r="W648" s="316">
        <v>0</v>
      </c>
      <c r="X648" s="315">
        <v>0</v>
      </c>
      <c r="Y648" s="315">
        <v>0</v>
      </c>
      <c r="Z648" s="315">
        <v>0</v>
      </c>
      <c r="AA648" s="315">
        <v>0</v>
      </c>
      <c r="AB648" s="5">
        <v>0</v>
      </c>
      <c r="AC648" s="5">
        <v>0</v>
      </c>
      <c r="AD648" s="5">
        <v>0</v>
      </c>
      <c r="AE648" s="5">
        <v>0</v>
      </c>
      <c r="AF648" s="5">
        <v>0</v>
      </c>
      <c r="AG648" s="5">
        <v>0</v>
      </c>
      <c r="AH648" s="350">
        <v>0</v>
      </c>
      <c r="AI648" s="350">
        <v>0</v>
      </c>
      <c r="AK648" s="199"/>
      <c r="AM648" s="11"/>
      <c r="AN648" s="15"/>
      <c r="AO648" s="11"/>
      <c r="AP648" s="11"/>
    </row>
    <row r="649" spans="3:42" outlineLevel="2" x14ac:dyDescent="0.2">
      <c r="C649" s="252">
        <v>5</v>
      </c>
      <c r="D649" s="119" t="s">
        <v>218</v>
      </c>
      <c r="F649" s="783" t="s">
        <v>57</v>
      </c>
      <c r="G649" s="83"/>
      <c r="H649" s="798" t="s">
        <v>11</v>
      </c>
      <c r="I649" s="799"/>
      <c r="J649" s="83"/>
      <c r="K649" s="736"/>
      <c r="L649" s="83"/>
      <c r="M649" s="83"/>
      <c r="N649" s="83"/>
      <c r="O649" s="83"/>
      <c r="P649" s="83"/>
      <c r="Q649" s="143" t="s">
        <v>110</v>
      </c>
      <c r="R649" s="304">
        <v>0</v>
      </c>
      <c r="S649" s="305">
        <v>0</v>
      </c>
      <c r="T649" s="305">
        <v>0</v>
      </c>
      <c r="U649" s="305">
        <v>0</v>
      </c>
      <c r="V649" s="305">
        <v>0</v>
      </c>
      <c r="W649" s="306">
        <v>0</v>
      </c>
      <c r="X649" s="305">
        <v>0</v>
      </c>
      <c r="Y649" s="305">
        <v>0</v>
      </c>
      <c r="Z649" s="305">
        <v>0</v>
      </c>
      <c r="AA649" s="305">
        <v>0</v>
      </c>
      <c r="AB649" s="307">
        <v>0</v>
      </c>
      <c r="AC649" s="307">
        <v>0</v>
      </c>
      <c r="AD649" s="307">
        <v>0</v>
      </c>
      <c r="AE649" s="307">
        <v>0</v>
      </c>
      <c r="AF649" s="307">
        <v>0</v>
      </c>
      <c r="AG649" s="307">
        <v>0</v>
      </c>
      <c r="AH649" s="362">
        <v>0</v>
      </c>
      <c r="AI649" s="362">
        <v>0</v>
      </c>
      <c r="AK649" s="199"/>
      <c r="AM649" s="11"/>
      <c r="AN649" s="15"/>
      <c r="AO649" s="11"/>
      <c r="AP649" s="11"/>
    </row>
    <row r="650" spans="3:42" outlineLevel="2" x14ac:dyDescent="0.2">
      <c r="C650" s="252">
        <v>5</v>
      </c>
      <c r="D650" s="119" t="s">
        <v>218</v>
      </c>
      <c r="F650" s="12"/>
      <c r="H650" s="234"/>
      <c r="K650" s="164"/>
      <c r="Q650" s="16"/>
      <c r="R650" s="800">
        <v>0</v>
      </c>
      <c r="S650" s="800">
        <v>0</v>
      </c>
      <c r="T650" s="800">
        <v>0</v>
      </c>
      <c r="U650" s="800">
        <v>0</v>
      </c>
      <c r="V650" s="800">
        <v>0</v>
      </c>
      <c r="W650" s="800">
        <v>0</v>
      </c>
      <c r="X650" s="800">
        <v>146.17233926731916</v>
      </c>
      <c r="Y650" s="800">
        <v>311.59582753468874</v>
      </c>
      <c r="Z650" s="800">
        <v>341.63700514460061</v>
      </c>
      <c r="AA650" s="800">
        <v>382.66985577175444</v>
      </c>
      <c r="AB650" s="800">
        <v>416.54798142301445</v>
      </c>
      <c r="AC650" s="800">
        <v>539.48756323079306</v>
      </c>
      <c r="AD650" s="800">
        <v>566.43900576947885</v>
      </c>
      <c r="AE650" s="800">
        <v>621.8327166858902</v>
      </c>
      <c r="AF650" s="800">
        <v>636.47841867211253</v>
      </c>
      <c r="AG650" s="800">
        <v>622.78131289666635</v>
      </c>
      <c r="AH650" s="800">
        <v>613.22484479325249</v>
      </c>
      <c r="AI650" s="800">
        <v>640.54822376194124</v>
      </c>
      <c r="AK650" s="199"/>
      <c r="AM650" s="11"/>
      <c r="AN650" s="15"/>
      <c r="AO650" s="11"/>
      <c r="AP650" s="11"/>
    </row>
    <row r="651" spans="3:42" outlineLevel="2" x14ac:dyDescent="0.2">
      <c r="C651" s="252">
        <v>5</v>
      </c>
      <c r="D651" s="119" t="s">
        <v>218</v>
      </c>
      <c r="F651" s="794" t="s">
        <v>615</v>
      </c>
      <c r="AK651" s="199"/>
      <c r="AM651" s="11"/>
      <c r="AN651" s="15"/>
      <c r="AO651" s="11"/>
      <c r="AP651" s="11"/>
    </row>
    <row r="652" spans="3:42" outlineLevel="2" x14ac:dyDescent="0.2">
      <c r="C652" s="252">
        <v>5</v>
      </c>
      <c r="D652" s="119" t="s">
        <v>218</v>
      </c>
      <c r="F652" s="761" t="s">
        <v>48</v>
      </c>
      <c r="G652" s="75"/>
      <c r="H652" s="796" t="s">
        <v>11</v>
      </c>
      <c r="I652" s="801"/>
      <c r="J652" s="75"/>
      <c r="K652" s="741"/>
      <c r="L652" s="75"/>
      <c r="M652" s="75"/>
      <c r="N652" s="75"/>
      <c r="O652" s="75"/>
      <c r="P652" s="75"/>
      <c r="Q652" s="128" t="s">
        <v>110</v>
      </c>
      <c r="R652" s="299">
        <v>0</v>
      </c>
      <c r="S652" s="300">
        <v>0</v>
      </c>
      <c r="T652" s="300">
        <v>0</v>
      </c>
      <c r="U652" s="300">
        <v>0</v>
      </c>
      <c r="V652" s="300">
        <v>0</v>
      </c>
      <c r="W652" s="301">
        <v>0</v>
      </c>
      <c r="X652" s="300">
        <v>30.696191246137023</v>
      </c>
      <c r="Y652" s="300">
        <v>65.435123782284634</v>
      </c>
      <c r="Z652" s="300">
        <v>71.74377108036613</v>
      </c>
      <c r="AA652" s="300">
        <v>80.360669712068429</v>
      </c>
      <c r="AB652" s="302">
        <v>87.475076098833028</v>
      </c>
      <c r="AC652" s="302">
        <v>113.29238827846653</v>
      </c>
      <c r="AD652" s="302">
        <v>118.95219121159056</v>
      </c>
      <c r="AE652" s="302">
        <v>130.58487050403693</v>
      </c>
      <c r="AF652" s="302">
        <v>133.66046792114363</v>
      </c>
      <c r="AG652" s="302">
        <v>130.78407570829992</v>
      </c>
      <c r="AH652" s="348">
        <v>128.77721740658302</v>
      </c>
      <c r="AI652" s="348">
        <v>134.51512699000764</v>
      </c>
      <c r="AK652" s="199"/>
      <c r="AM652" s="11"/>
      <c r="AN652" s="15"/>
      <c r="AO652" s="11"/>
      <c r="AP652" s="11"/>
    </row>
    <row r="653" spans="3:42" outlineLevel="2" x14ac:dyDescent="0.2">
      <c r="C653" s="252">
        <v>5</v>
      </c>
      <c r="D653" s="119" t="s">
        <v>218</v>
      </c>
      <c r="F653" s="767" t="s">
        <v>55</v>
      </c>
      <c r="H653" s="797" t="s">
        <v>11</v>
      </c>
      <c r="K653" s="164"/>
      <c r="Q653" s="135" t="s">
        <v>110</v>
      </c>
      <c r="R653" s="314">
        <v>0</v>
      </c>
      <c r="S653" s="315">
        <v>0</v>
      </c>
      <c r="T653" s="315">
        <v>0</v>
      </c>
      <c r="U653" s="315">
        <v>0</v>
      </c>
      <c r="V653" s="315">
        <v>0</v>
      </c>
      <c r="W653" s="316">
        <v>0</v>
      </c>
      <c r="X653" s="315">
        <v>115.47614802118214</v>
      </c>
      <c r="Y653" s="315">
        <v>246.16070375240412</v>
      </c>
      <c r="Z653" s="315">
        <v>269.89323406423449</v>
      </c>
      <c r="AA653" s="315">
        <v>302.309186059686</v>
      </c>
      <c r="AB653" s="5">
        <v>329.07290532418142</v>
      </c>
      <c r="AC653" s="5">
        <v>426.19517495232651</v>
      </c>
      <c r="AD653" s="5">
        <v>447.48681455788829</v>
      </c>
      <c r="AE653" s="5">
        <v>491.24784618185328</v>
      </c>
      <c r="AF653" s="5">
        <v>502.81795075096892</v>
      </c>
      <c r="AG653" s="5">
        <v>491.99723718836646</v>
      </c>
      <c r="AH653" s="350">
        <v>484.44762738666947</v>
      </c>
      <c r="AI653" s="350">
        <v>506.03309677193363</v>
      </c>
      <c r="AK653" s="199"/>
      <c r="AM653" s="11"/>
      <c r="AN653" s="15"/>
      <c r="AO653" s="11"/>
      <c r="AP653" s="11"/>
    </row>
    <row r="654" spans="3:42" outlineLevel="2" x14ac:dyDescent="0.2">
      <c r="C654" s="252">
        <v>5</v>
      </c>
      <c r="D654" s="119" t="s">
        <v>218</v>
      </c>
      <c r="F654" s="783" t="s">
        <v>57</v>
      </c>
      <c r="G654" s="83"/>
      <c r="H654" s="798" t="s">
        <v>11</v>
      </c>
      <c r="I654" s="799"/>
      <c r="J654" s="83"/>
      <c r="K654" s="736"/>
      <c r="L654" s="83"/>
      <c r="M654" s="83"/>
      <c r="N654" s="83"/>
      <c r="O654" s="83"/>
      <c r="P654" s="83"/>
      <c r="Q654" s="143" t="s">
        <v>110</v>
      </c>
      <c r="R654" s="304">
        <v>0</v>
      </c>
      <c r="S654" s="305">
        <v>0</v>
      </c>
      <c r="T654" s="305">
        <v>0</v>
      </c>
      <c r="U654" s="305">
        <v>0</v>
      </c>
      <c r="V654" s="305">
        <v>0</v>
      </c>
      <c r="W654" s="306">
        <v>0</v>
      </c>
      <c r="X654" s="305">
        <v>0</v>
      </c>
      <c r="Y654" s="305">
        <v>0</v>
      </c>
      <c r="Z654" s="305">
        <v>0</v>
      </c>
      <c r="AA654" s="305">
        <v>0</v>
      </c>
      <c r="AB654" s="307">
        <v>0</v>
      </c>
      <c r="AC654" s="307">
        <v>0</v>
      </c>
      <c r="AD654" s="307">
        <v>0</v>
      </c>
      <c r="AE654" s="307">
        <v>0</v>
      </c>
      <c r="AF654" s="307">
        <v>0</v>
      </c>
      <c r="AG654" s="307">
        <v>0</v>
      </c>
      <c r="AH654" s="362">
        <v>0</v>
      </c>
      <c r="AI654" s="362">
        <v>0</v>
      </c>
      <c r="AK654" s="199"/>
      <c r="AM654" s="11"/>
      <c r="AN654" s="15"/>
      <c r="AO654" s="11"/>
      <c r="AP654" s="11"/>
    </row>
    <row r="655" spans="3:42" outlineLevel="2" x14ac:dyDescent="0.2">
      <c r="C655" s="252">
        <v>5</v>
      </c>
      <c r="D655" s="119" t="s">
        <v>218</v>
      </c>
      <c r="F655" s="12"/>
      <c r="H655" s="164"/>
      <c r="K655" s="164"/>
      <c r="Q655" s="16"/>
      <c r="R655" s="800">
        <v>0</v>
      </c>
      <c r="S655" s="800">
        <v>0</v>
      </c>
      <c r="T655" s="800">
        <v>0</v>
      </c>
      <c r="U655" s="800">
        <v>0</v>
      </c>
      <c r="V655" s="800">
        <v>0</v>
      </c>
      <c r="W655" s="800">
        <v>0</v>
      </c>
      <c r="X655" s="800">
        <v>146.17233926731916</v>
      </c>
      <c r="Y655" s="800">
        <v>311.59582753468874</v>
      </c>
      <c r="Z655" s="800">
        <v>341.63700514460061</v>
      </c>
      <c r="AA655" s="800">
        <v>382.66985577175444</v>
      </c>
      <c r="AB655" s="800">
        <v>416.54798142301445</v>
      </c>
      <c r="AC655" s="800">
        <v>539.48756323079306</v>
      </c>
      <c r="AD655" s="800">
        <v>566.43900576947885</v>
      </c>
      <c r="AE655" s="800">
        <v>621.8327166858902</v>
      </c>
      <c r="AF655" s="800">
        <v>636.47841867211253</v>
      </c>
      <c r="AG655" s="800">
        <v>622.78131289666635</v>
      </c>
      <c r="AH655" s="800">
        <v>613.22484479325249</v>
      </c>
      <c r="AI655" s="800">
        <v>640.54822376194124</v>
      </c>
      <c r="AK655" s="199"/>
      <c r="AM655" s="11"/>
      <c r="AN655" s="15"/>
      <c r="AO655" s="11"/>
      <c r="AP655" s="11"/>
    </row>
    <row r="656" spans="3:42" outlineLevel="2" x14ac:dyDescent="0.2">
      <c r="C656" s="252">
        <v>5</v>
      </c>
      <c r="D656" s="119" t="s">
        <v>218</v>
      </c>
      <c r="F656" s="794" t="s">
        <v>69</v>
      </c>
      <c r="AK656" s="199"/>
      <c r="AM656" s="11"/>
      <c r="AN656" s="15"/>
      <c r="AO656" s="11"/>
      <c r="AP656" s="11"/>
    </row>
    <row r="657" spans="3:42" outlineLevel="2" x14ac:dyDescent="0.2">
      <c r="C657" s="252">
        <v>5</v>
      </c>
      <c r="D657" s="119" t="s">
        <v>218</v>
      </c>
      <c r="F657" s="761" t="s">
        <v>9</v>
      </c>
      <c r="G657" s="75"/>
      <c r="H657" s="796" t="s">
        <v>11</v>
      </c>
      <c r="I657" s="801"/>
      <c r="J657" s="75"/>
      <c r="K657" s="741"/>
      <c r="L657" s="75"/>
      <c r="M657" s="75"/>
      <c r="N657" s="75"/>
      <c r="O657" s="75"/>
      <c r="P657" s="75"/>
      <c r="Q657" s="128" t="s">
        <v>110</v>
      </c>
      <c r="R657" s="299">
        <v>0</v>
      </c>
      <c r="S657" s="300">
        <v>0</v>
      </c>
      <c r="T657" s="300">
        <v>0</v>
      </c>
      <c r="U657" s="300">
        <v>0</v>
      </c>
      <c r="V657" s="300">
        <v>0</v>
      </c>
      <c r="W657" s="301">
        <v>0</v>
      </c>
      <c r="X657" s="300">
        <v>-4.991300522632323</v>
      </c>
      <c r="Y657" s="300">
        <v>-10.639963926277987</v>
      </c>
      <c r="Z657" s="300">
        <v>-11.665770493077373</v>
      </c>
      <c r="AA657" s="300">
        <v>-13.06690623330697</v>
      </c>
      <c r="AB657" s="302">
        <v>-14.223731848307191</v>
      </c>
      <c r="AC657" s="302">
        <v>-18.421710768293991</v>
      </c>
      <c r="AD657" s="302">
        <v>-19.342013131267215</v>
      </c>
      <c r="AE657" s="302">
        <v>-21.233524614448655</v>
      </c>
      <c r="AF657" s="302">
        <v>-21.733626756513047</v>
      </c>
      <c r="AG657" s="302">
        <v>-21.2659160284901</v>
      </c>
      <c r="AH657" s="348">
        <v>-20.939594342197204</v>
      </c>
      <c r="AI657" s="348">
        <v>-21.872597100517215</v>
      </c>
      <c r="AK657" s="199"/>
      <c r="AM657" s="11"/>
      <c r="AN657" s="15"/>
      <c r="AO657" s="11"/>
      <c r="AP657" s="11"/>
    </row>
    <row r="658" spans="3:42" outlineLevel="2" x14ac:dyDescent="0.2">
      <c r="C658" s="252">
        <v>5</v>
      </c>
      <c r="D658" s="119" t="s">
        <v>218</v>
      </c>
      <c r="F658" s="767" t="s">
        <v>14</v>
      </c>
      <c r="H658" s="797" t="s">
        <v>11</v>
      </c>
      <c r="K658" s="164"/>
      <c r="Q658" s="135" t="s">
        <v>110</v>
      </c>
      <c r="R658" s="314">
        <v>0</v>
      </c>
      <c r="S658" s="315">
        <v>0</v>
      </c>
      <c r="T658" s="315">
        <v>0</v>
      </c>
      <c r="U658" s="315">
        <v>0</v>
      </c>
      <c r="V658" s="315">
        <v>0</v>
      </c>
      <c r="W658" s="316">
        <v>0</v>
      </c>
      <c r="X658" s="315">
        <v>-13.472251651300693</v>
      </c>
      <c r="Y658" s="315">
        <v>-28.71882206362946</v>
      </c>
      <c r="Z658" s="315">
        <v>-31.487624332860431</v>
      </c>
      <c r="AA658" s="315">
        <v>-35.269495050604647</v>
      </c>
      <c r="AB658" s="5">
        <v>-38.391936933493803</v>
      </c>
      <c r="AC658" s="5">
        <v>-49.722897307542951</v>
      </c>
      <c r="AD658" s="5">
        <v>-52.206928267618892</v>
      </c>
      <c r="AE658" s="5">
        <v>-57.312394986602619</v>
      </c>
      <c r="AF658" s="5">
        <v>-58.662243964578551</v>
      </c>
      <c r="AG658" s="5">
        <v>-57.39982416048808</v>
      </c>
      <c r="AH658" s="350">
        <v>-56.519034102450028</v>
      </c>
      <c r="AI658" s="350">
        <v>-59.03734529097688</v>
      </c>
      <c r="AK658" s="199"/>
      <c r="AM658" s="11"/>
      <c r="AN658" s="15"/>
      <c r="AO658" s="11"/>
      <c r="AP658" s="11"/>
    </row>
    <row r="659" spans="3:42" outlineLevel="2" x14ac:dyDescent="0.2">
      <c r="C659" s="252">
        <v>5</v>
      </c>
      <c r="D659" s="119" t="s">
        <v>218</v>
      </c>
      <c r="F659" s="783" t="s">
        <v>16</v>
      </c>
      <c r="G659" s="83"/>
      <c r="H659" s="798" t="s">
        <v>11</v>
      </c>
      <c r="I659" s="799"/>
      <c r="J659" s="83"/>
      <c r="K659" s="736"/>
      <c r="L659" s="83"/>
      <c r="M659" s="83"/>
      <c r="N659" s="83"/>
      <c r="O659" s="83"/>
      <c r="P659" s="83"/>
      <c r="Q659" s="143" t="s">
        <v>110</v>
      </c>
      <c r="R659" s="304">
        <v>0</v>
      </c>
      <c r="S659" s="305">
        <v>0</v>
      </c>
      <c r="T659" s="305">
        <v>0</v>
      </c>
      <c r="U659" s="305">
        <v>0</v>
      </c>
      <c r="V659" s="305">
        <v>0</v>
      </c>
      <c r="W659" s="306">
        <v>0</v>
      </c>
      <c r="X659" s="305">
        <v>0</v>
      </c>
      <c r="Y659" s="305">
        <v>0</v>
      </c>
      <c r="Z659" s="305">
        <v>0</v>
      </c>
      <c r="AA659" s="305">
        <v>0</v>
      </c>
      <c r="AB659" s="307">
        <v>0</v>
      </c>
      <c r="AC659" s="307">
        <v>0</v>
      </c>
      <c r="AD659" s="307">
        <v>0</v>
      </c>
      <c r="AE659" s="307">
        <v>0</v>
      </c>
      <c r="AF659" s="307">
        <v>0</v>
      </c>
      <c r="AG659" s="307">
        <v>0</v>
      </c>
      <c r="AH659" s="362">
        <v>0</v>
      </c>
      <c r="AI659" s="362">
        <v>0</v>
      </c>
      <c r="AK659" s="199"/>
      <c r="AM659" s="11"/>
      <c r="AN659" s="15"/>
      <c r="AO659" s="11"/>
      <c r="AP659" s="11"/>
    </row>
    <row r="660" spans="3:42" outlineLevel="2" x14ac:dyDescent="0.2">
      <c r="C660" s="252">
        <v>5</v>
      </c>
      <c r="D660" s="119" t="s">
        <v>218</v>
      </c>
      <c r="F660" s="12"/>
      <c r="H660" s="797"/>
      <c r="K660" s="164"/>
      <c r="Q660" s="16"/>
      <c r="R660" s="800">
        <v>0</v>
      </c>
      <c r="S660" s="800">
        <v>0</v>
      </c>
      <c r="T660" s="800">
        <v>0</v>
      </c>
      <c r="U660" s="800">
        <v>0</v>
      </c>
      <c r="V660" s="800">
        <v>0</v>
      </c>
      <c r="W660" s="800">
        <v>0</v>
      </c>
      <c r="X660" s="800">
        <v>-18.463552173933017</v>
      </c>
      <c r="Y660" s="800">
        <v>-39.358785989907446</v>
      </c>
      <c r="Z660" s="800">
        <v>-43.153394825937802</v>
      </c>
      <c r="AA660" s="800">
        <v>-48.336401283911613</v>
      </c>
      <c r="AB660" s="800">
        <v>-52.615668781800991</v>
      </c>
      <c r="AC660" s="800">
        <v>-68.144608075836942</v>
      </c>
      <c r="AD660" s="800">
        <v>-71.548941398886114</v>
      </c>
      <c r="AE660" s="800">
        <v>-78.545919601051281</v>
      </c>
      <c r="AF660" s="800">
        <v>-80.395870721091597</v>
      </c>
      <c r="AG660" s="800">
        <v>-78.665740188978177</v>
      </c>
      <c r="AH660" s="800">
        <v>-77.458628444647232</v>
      </c>
      <c r="AI660" s="800">
        <v>-80.909942391494099</v>
      </c>
      <c r="AK660" s="199"/>
      <c r="AM660" s="11"/>
      <c r="AN660" s="15"/>
      <c r="AO660" s="11"/>
      <c r="AP660" s="11"/>
    </row>
    <row r="661" spans="3:42" outlineLevel="2" x14ac:dyDescent="0.2">
      <c r="C661" s="252">
        <v>5</v>
      </c>
      <c r="D661" s="119" t="s">
        <v>218</v>
      </c>
      <c r="F661" s="794" t="s">
        <v>616</v>
      </c>
      <c r="AK661" s="199"/>
      <c r="AM661" s="11"/>
      <c r="AN661" s="15"/>
      <c r="AO661" s="11"/>
      <c r="AP661" s="11"/>
    </row>
    <row r="662" spans="3:42" outlineLevel="2" x14ac:dyDescent="0.2">
      <c r="C662" s="252">
        <v>5</v>
      </c>
      <c r="D662" s="119" t="s">
        <v>218</v>
      </c>
      <c r="F662" s="761" t="s">
        <v>48</v>
      </c>
      <c r="G662" s="75"/>
      <c r="H662" s="796" t="s">
        <v>11</v>
      </c>
      <c r="I662" s="228" t="s">
        <v>617</v>
      </c>
      <c r="J662" s="75"/>
      <c r="K662" s="741"/>
      <c r="L662" s="75"/>
      <c r="M662" s="75"/>
      <c r="N662" s="75"/>
      <c r="O662" s="75"/>
      <c r="P662" s="75"/>
      <c r="Q662" s="128" t="s">
        <v>110</v>
      </c>
      <c r="R662" s="299">
        <v>0</v>
      </c>
      <c r="S662" s="300">
        <v>0</v>
      </c>
      <c r="T662" s="300">
        <v>0</v>
      </c>
      <c r="U662" s="300">
        <v>0</v>
      </c>
      <c r="V662" s="300">
        <v>0</v>
      </c>
      <c r="W662" s="301">
        <v>0</v>
      </c>
      <c r="X662" s="300">
        <v>25.7048907235047</v>
      </c>
      <c r="Y662" s="300">
        <v>54.795159856006649</v>
      </c>
      <c r="Z662" s="300">
        <v>60.078000587288756</v>
      </c>
      <c r="AA662" s="300">
        <v>67.293763478761463</v>
      </c>
      <c r="AB662" s="302">
        <v>73.251344250525833</v>
      </c>
      <c r="AC662" s="302">
        <v>94.870677510172541</v>
      </c>
      <c r="AD662" s="302">
        <v>99.610178080323351</v>
      </c>
      <c r="AE662" s="302">
        <v>109.35134588958827</v>
      </c>
      <c r="AF662" s="302">
        <v>111.92684116463059</v>
      </c>
      <c r="AG662" s="302">
        <v>109.51815967980983</v>
      </c>
      <c r="AH662" s="348">
        <v>107.83762306438581</v>
      </c>
      <c r="AI662" s="348">
        <v>112.64252988949043</v>
      </c>
      <c r="AK662" s="199"/>
      <c r="AM662" s="11"/>
      <c r="AN662" s="15"/>
      <c r="AO662" s="11"/>
      <c r="AP662" s="11"/>
    </row>
    <row r="663" spans="3:42" outlineLevel="2" x14ac:dyDescent="0.2">
      <c r="C663" s="252">
        <v>5</v>
      </c>
      <c r="D663" s="119" t="s">
        <v>218</v>
      </c>
      <c r="F663" s="767" t="s">
        <v>55</v>
      </c>
      <c r="H663" s="797" t="s">
        <v>11</v>
      </c>
      <c r="I663" s="234" t="s">
        <v>617</v>
      </c>
      <c r="K663" s="164"/>
      <c r="Q663" s="135" t="s">
        <v>110</v>
      </c>
      <c r="R663" s="314">
        <v>0</v>
      </c>
      <c r="S663" s="315">
        <v>0</v>
      </c>
      <c r="T663" s="315">
        <v>0</v>
      </c>
      <c r="U663" s="315">
        <v>0</v>
      </c>
      <c r="V663" s="315">
        <v>0</v>
      </c>
      <c r="W663" s="316">
        <v>0</v>
      </c>
      <c r="X663" s="315">
        <v>102.00389636988145</v>
      </c>
      <c r="Y663" s="315">
        <v>217.44188168877466</v>
      </c>
      <c r="Z663" s="315">
        <v>238.40560973137406</v>
      </c>
      <c r="AA663" s="315">
        <v>267.03969100908137</v>
      </c>
      <c r="AB663" s="5">
        <v>290.68096839068761</v>
      </c>
      <c r="AC663" s="5">
        <v>376.47227764478356</v>
      </c>
      <c r="AD663" s="5">
        <v>395.27988629026942</v>
      </c>
      <c r="AE663" s="5">
        <v>433.93545119525066</v>
      </c>
      <c r="AF663" s="5">
        <v>444.1557067863904</v>
      </c>
      <c r="AG663" s="5">
        <v>434.59741302787836</v>
      </c>
      <c r="AH663" s="350">
        <v>427.92859328421946</v>
      </c>
      <c r="AI663" s="350">
        <v>446.99575148095676</v>
      </c>
      <c r="AK663" s="199"/>
      <c r="AM663" s="11"/>
      <c r="AN663" s="15"/>
      <c r="AO663" s="11"/>
      <c r="AP663" s="11"/>
    </row>
    <row r="664" spans="3:42" outlineLevel="2" x14ac:dyDescent="0.2">
      <c r="C664" s="252">
        <v>5</v>
      </c>
      <c r="D664" s="119" t="s">
        <v>218</v>
      </c>
      <c r="F664" s="783" t="s">
        <v>57</v>
      </c>
      <c r="G664" s="83"/>
      <c r="H664" s="798" t="s">
        <v>11</v>
      </c>
      <c r="I664" s="240" t="s">
        <v>617</v>
      </c>
      <c r="J664" s="83"/>
      <c r="K664" s="736"/>
      <c r="L664" s="83"/>
      <c r="M664" s="83"/>
      <c r="N664" s="83"/>
      <c r="O664" s="83"/>
      <c r="P664" s="83"/>
      <c r="Q664" s="143" t="s">
        <v>110</v>
      </c>
      <c r="R664" s="304">
        <v>0</v>
      </c>
      <c r="S664" s="305">
        <v>0</v>
      </c>
      <c r="T664" s="305">
        <v>0</v>
      </c>
      <c r="U664" s="305">
        <v>0</v>
      </c>
      <c r="V664" s="305">
        <v>0</v>
      </c>
      <c r="W664" s="306">
        <v>0</v>
      </c>
      <c r="X664" s="305">
        <v>0</v>
      </c>
      <c r="Y664" s="305">
        <v>0</v>
      </c>
      <c r="Z664" s="305">
        <v>0</v>
      </c>
      <c r="AA664" s="305">
        <v>0</v>
      </c>
      <c r="AB664" s="307">
        <v>0</v>
      </c>
      <c r="AC664" s="307">
        <v>0</v>
      </c>
      <c r="AD664" s="307">
        <v>0</v>
      </c>
      <c r="AE664" s="307">
        <v>0</v>
      </c>
      <c r="AF664" s="307">
        <v>0</v>
      </c>
      <c r="AG664" s="307">
        <v>0</v>
      </c>
      <c r="AH664" s="362">
        <v>0</v>
      </c>
      <c r="AI664" s="362">
        <v>0</v>
      </c>
      <c r="AK664" s="199"/>
      <c r="AM664" s="11"/>
      <c r="AN664" s="15"/>
      <c r="AO664" s="11"/>
      <c r="AP664" s="11"/>
    </row>
    <row r="665" spans="3:42" outlineLevel="2" x14ac:dyDescent="0.2">
      <c r="C665" s="252">
        <v>5</v>
      </c>
      <c r="D665" s="119" t="s">
        <v>218</v>
      </c>
      <c r="F665" s="802" t="s">
        <v>626</v>
      </c>
      <c r="R665" s="800">
        <v>0</v>
      </c>
      <c r="S665" s="800">
        <v>0</v>
      </c>
      <c r="T665" s="800">
        <v>0</v>
      </c>
      <c r="U665" s="800">
        <v>0</v>
      </c>
      <c r="V665" s="800">
        <v>0</v>
      </c>
      <c r="W665" s="800">
        <v>0</v>
      </c>
      <c r="X665" s="800">
        <v>127.70878709338615</v>
      </c>
      <c r="Y665" s="800">
        <v>272.23704154478128</v>
      </c>
      <c r="Z665" s="800">
        <v>298.48361031866284</v>
      </c>
      <c r="AA665" s="800">
        <v>334.3334544878428</v>
      </c>
      <c r="AB665" s="800">
        <v>363.93231264121346</v>
      </c>
      <c r="AC665" s="800">
        <v>471.34295515495609</v>
      </c>
      <c r="AD665" s="800">
        <v>494.89006437059277</v>
      </c>
      <c r="AE665" s="800">
        <v>543.28679708483889</v>
      </c>
      <c r="AF665" s="800">
        <v>556.08254795102096</v>
      </c>
      <c r="AG665" s="800">
        <v>544.11557270768822</v>
      </c>
      <c r="AH665" s="800">
        <v>535.76621634860521</v>
      </c>
      <c r="AI665" s="800">
        <v>559.6382813704472</v>
      </c>
      <c r="AK665" s="199"/>
      <c r="AM665" s="11"/>
      <c r="AN665" s="15"/>
      <c r="AO665" s="11"/>
      <c r="AP665" s="11"/>
    </row>
    <row r="666" spans="3:42" outlineLevel="2" x14ac:dyDescent="0.2">
      <c r="C666" s="252">
        <v>5</v>
      </c>
      <c r="D666" s="119" t="s">
        <v>218</v>
      </c>
      <c r="R666" s="5"/>
      <c r="S666" s="5"/>
      <c r="T666" s="5"/>
      <c r="U666" s="5"/>
      <c r="V666" s="5"/>
      <c r="W666" s="5"/>
      <c r="X666" s="5"/>
      <c r="Y666" s="5"/>
      <c r="AK666" s="199"/>
      <c r="AM666" s="11"/>
      <c r="AN666" s="15"/>
      <c r="AO666" s="11"/>
      <c r="AP666" s="11"/>
    </row>
    <row r="667" spans="3:42" outlineLevel="2" x14ac:dyDescent="0.2">
      <c r="C667" s="252">
        <v>5</v>
      </c>
      <c r="D667" s="119" t="s">
        <v>218</v>
      </c>
      <c r="F667" s="789" t="s">
        <v>627</v>
      </c>
      <c r="G667" s="790"/>
      <c r="H667" s="803"/>
      <c r="I667" s="790"/>
      <c r="J667" s="790"/>
      <c r="K667" s="792"/>
      <c r="L667" s="789"/>
      <c r="M667" s="789"/>
      <c r="N667" s="789"/>
      <c r="O667" s="789"/>
      <c r="P667" s="789"/>
      <c r="Q667" s="792"/>
      <c r="R667" s="793"/>
      <c r="S667" s="793"/>
      <c r="T667" s="793"/>
      <c r="U667" s="793"/>
      <c r="V667" s="793"/>
      <c r="W667" s="793"/>
      <c r="X667" s="793"/>
      <c r="Y667" s="793"/>
      <c r="Z667" s="793"/>
      <c r="AA667" s="793"/>
      <c r="AB667" s="793"/>
      <c r="AC667" s="793"/>
      <c r="AD667" s="793"/>
      <c r="AE667" s="793"/>
      <c r="AF667" s="793"/>
      <c r="AG667" s="793"/>
      <c r="AH667" s="789"/>
      <c r="AI667" s="789"/>
      <c r="AK667" s="199"/>
      <c r="AM667" s="11"/>
      <c r="AN667" s="15"/>
      <c r="AO667" s="11"/>
      <c r="AP667" s="11"/>
    </row>
    <row r="668" spans="3:42" outlineLevel="2" x14ac:dyDescent="0.2">
      <c r="C668" s="252">
        <v>5</v>
      </c>
      <c r="D668" s="119" t="s">
        <v>218</v>
      </c>
      <c r="F668" t="s">
        <v>620</v>
      </c>
      <c r="AK668" s="199"/>
      <c r="AM668" s="11"/>
      <c r="AN668" s="15"/>
      <c r="AO668" s="11"/>
      <c r="AP668" s="11"/>
    </row>
    <row r="669" spans="3:42" outlineLevel="2" x14ac:dyDescent="0.2">
      <c r="C669" s="252">
        <v>5</v>
      </c>
      <c r="D669" s="119" t="s">
        <v>218</v>
      </c>
      <c r="F669" s="761" t="s">
        <v>48</v>
      </c>
      <c r="G669" s="75"/>
      <c r="H669" s="796" t="s">
        <v>628</v>
      </c>
      <c r="I669" s="801"/>
      <c r="J669" s="75"/>
      <c r="K669" s="741"/>
      <c r="L669" s="75"/>
      <c r="M669" s="75"/>
      <c r="N669" s="75"/>
      <c r="O669" s="75"/>
      <c r="P669" s="75"/>
      <c r="Q669" s="128" t="s">
        <v>536</v>
      </c>
      <c r="R669" s="804">
        <v>0</v>
      </c>
      <c r="S669" s="805">
        <v>0</v>
      </c>
      <c r="T669" s="805">
        <v>0</v>
      </c>
      <c r="U669" s="805">
        <v>0</v>
      </c>
      <c r="V669" s="805">
        <v>0</v>
      </c>
      <c r="W669" s="806">
        <v>0</v>
      </c>
      <c r="X669" s="805">
        <v>0.30696805182240616</v>
      </c>
      <c r="Y669" s="805">
        <v>0.65436432510934739</v>
      </c>
      <c r="Z669" s="805">
        <v>0.71745205984485694</v>
      </c>
      <c r="AA669" s="805">
        <v>0.80362276957607448</v>
      </c>
      <c r="AB669" s="805">
        <v>0.87476825635345579</v>
      </c>
      <c r="AC669" s="805">
        <v>1.1329465417154976</v>
      </c>
      <c r="AD669" s="805">
        <v>1.1895457030299643</v>
      </c>
      <c r="AE669" s="805">
        <v>1.3058748225368177</v>
      </c>
      <c r="AF669" s="805">
        <v>1.3366314118396709</v>
      </c>
      <c r="AG669" s="805">
        <v>1.3078669144212853</v>
      </c>
      <c r="AH669" s="808">
        <v>1.2877979300244284</v>
      </c>
      <c r="AI669" s="808">
        <v>1.3451781734635435</v>
      </c>
      <c r="AK669" s="199"/>
      <c r="AM669" s="11"/>
      <c r="AN669" s="15"/>
      <c r="AO669" s="11"/>
      <c r="AP669" s="11"/>
    </row>
    <row r="670" spans="3:42" outlineLevel="2" x14ac:dyDescent="0.2">
      <c r="C670" s="252">
        <v>5</v>
      </c>
      <c r="D670" s="119" t="s">
        <v>218</v>
      </c>
      <c r="F670" s="767" t="s">
        <v>55</v>
      </c>
      <c r="H670" s="797" t="s">
        <v>628</v>
      </c>
      <c r="K670" s="164"/>
      <c r="Q670" s="135" t="s">
        <v>536</v>
      </c>
      <c r="R670" s="809">
        <v>0</v>
      </c>
      <c r="S670" s="810">
        <v>0</v>
      </c>
      <c r="T670" s="810">
        <v>0</v>
      </c>
      <c r="U670" s="810">
        <v>0</v>
      </c>
      <c r="V670" s="810">
        <v>0</v>
      </c>
      <c r="W670" s="811">
        <v>0</v>
      </c>
      <c r="X670" s="810">
        <v>0.11788170095165201</v>
      </c>
      <c r="Y670" s="810">
        <v>0.25128862508010119</v>
      </c>
      <c r="Z670" s="810">
        <v>0.27551554197147538</v>
      </c>
      <c r="AA670" s="810">
        <v>0.30860677011401771</v>
      </c>
      <c r="AB670" s="810">
        <v>0.33592802047398379</v>
      </c>
      <c r="AC670" s="810">
        <v>0.4350735023786157</v>
      </c>
      <c r="AD670" s="810">
        <v>0.45680868090477156</v>
      </c>
      <c r="AE670" s="810">
        <v>0.50148132483714247</v>
      </c>
      <c r="AF670" s="810">
        <v>0.51329245319713634</v>
      </c>
      <c r="AG670" s="810">
        <v>0.50224632685738158</v>
      </c>
      <c r="AH670" s="812">
        <v>0.49453944660378968</v>
      </c>
      <c r="AI670" s="812">
        <v>0.51657457585410027</v>
      </c>
      <c r="AK670" s="199"/>
      <c r="AM670" s="11"/>
      <c r="AN670" s="15"/>
      <c r="AO670" s="11"/>
      <c r="AP670" s="11"/>
    </row>
    <row r="671" spans="3:42" outlineLevel="2" x14ac:dyDescent="0.2">
      <c r="C671" s="252">
        <v>5</v>
      </c>
      <c r="D671" s="119" t="s">
        <v>218</v>
      </c>
      <c r="F671" s="783" t="s">
        <v>57</v>
      </c>
      <c r="G671" s="83"/>
      <c r="H671" s="798" t="s">
        <v>628</v>
      </c>
      <c r="I671" s="799"/>
      <c r="J671" s="83"/>
      <c r="K671" s="736"/>
      <c r="L671" s="83"/>
      <c r="M671" s="83"/>
      <c r="N671" s="83"/>
      <c r="O671" s="83"/>
      <c r="P671" s="83"/>
      <c r="Q671" s="143" t="s">
        <v>536</v>
      </c>
      <c r="R671" s="813">
        <v>0</v>
      </c>
      <c r="S671" s="814">
        <v>0</v>
      </c>
      <c r="T671" s="814">
        <v>0</v>
      </c>
      <c r="U671" s="814">
        <v>0</v>
      </c>
      <c r="V671" s="814">
        <v>0</v>
      </c>
      <c r="W671" s="815">
        <v>0</v>
      </c>
      <c r="X671" s="814">
        <v>0</v>
      </c>
      <c r="Y671" s="814">
        <v>0</v>
      </c>
      <c r="Z671" s="814">
        <v>0</v>
      </c>
      <c r="AA671" s="814">
        <v>0</v>
      </c>
      <c r="AB671" s="814">
        <v>0</v>
      </c>
      <c r="AC671" s="814">
        <v>0</v>
      </c>
      <c r="AD671" s="814">
        <v>0</v>
      </c>
      <c r="AE671" s="814">
        <v>0</v>
      </c>
      <c r="AF671" s="814">
        <v>0</v>
      </c>
      <c r="AG671" s="814">
        <v>0</v>
      </c>
      <c r="AH671" s="816">
        <v>0</v>
      </c>
      <c r="AI671" s="816">
        <v>0</v>
      </c>
      <c r="AK671" s="199"/>
      <c r="AM671" s="11"/>
      <c r="AN671" s="15"/>
      <c r="AO671" s="11"/>
      <c r="AP671" s="11"/>
    </row>
    <row r="672" spans="3:42" outlineLevel="2" x14ac:dyDescent="0.2">
      <c r="C672" s="252">
        <v>5</v>
      </c>
      <c r="D672" s="119" t="s">
        <v>218</v>
      </c>
      <c r="AK672" s="199"/>
      <c r="AM672" s="11"/>
      <c r="AN672" s="15"/>
      <c r="AO672" s="11"/>
      <c r="AP672" s="11"/>
    </row>
    <row r="673" spans="3:42" outlineLevel="1" x14ac:dyDescent="0.2">
      <c r="C673" s="252">
        <v>5</v>
      </c>
      <c r="D673" s="119" t="s">
        <v>218</v>
      </c>
      <c r="F673" s="121" t="s">
        <v>629</v>
      </c>
      <c r="G673" s="756"/>
      <c r="H673" s="757"/>
      <c r="I673" s="788"/>
      <c r="J673" s="756"/>
      <c r="K673" s="758"/>
      <c r="L673" s="759"/>
      <c r="M673" s="759"/>
      <c r="N673" s="759"/>
      <c r="O673" s="759"/>
      <c r="P673" s="759"/>
      <c r="Q673" s="758"/>
      <c r="R673" s="760"/>
      <c r="S673" s="760"/>
      <c r="T673" s="760"/>
      <c r="U673" s="760"/>
      <c r="V673" s="760"/>
      <c r="W673" s="760"/>
      <c r="X673" s="760"/>
      <c r="Y673" s="760"/>
      <c r="Z673" s="760"/>
      <c r="AA673" s="760"/>
      <c r="AB673" s="760"/>
      <c r="AC673" s="760"/>
      <c r="AD673" s="760"/>
      <c r="AE673" s="760"/>
      <c r="AF673" s="760"/>
      <c r="AG673" s="760"/>
      <c r="AH673" s="759"/>
      <c r="AI673" s="759"/>
      <c r="AK673" s="199"/>
      <c r="AM673" s="11"/>
      <c r="AN673" s="15"/>
      <c r="AO673" s="11"/>
      <c r="AP673" s="11"/>
    </row>
    <row r="674" spans="3:42" outlineLevel="2" x14ac:dyDescent="0.2">
      <c r="C674" s="252">
        <v>5</v>
      </c>
      <c r="D674" s="119" t="s">
        <v>218</v>
      </c>
      <c r="F674" s="789" t="s">
        <v>630</v>
      </c>
      <c r="G674" s="790"/>
      <c r="H674" s="803"/>
      <c r="I674" s="791"/>
      <c r="J674" s="790"/>
      <c r="K674" s="792"/>
      <c r="L674" s="789"/>
      <c r="M674" s="789"/>
      <c r="N674" s="789"/>
      <c r="O674" s="789"/>
      <c r="P674" s="789"/>
      <c r="Q674" s="792"/>
      <c r="R674" s="793"/>
      <c r="S674" s="793"/>
      <c r="T674" s="793"/>
      <c r="U674" s="793"/>
      <c r="V674" s="793"/>
      <c r="W674" s="793"/>
      <c r="X674" s="793"/>
      <c r="Y674" s="793"/>
      <c r="Z674" s="793"/>
      <c r="AA674" s="793"/>
      <c r="AB674" s="793"/>
      <c r="AC674" s="793"/>
      <c r="AD674" s="793"/>
      <c r="AE674" s="793"/>
      <c r="AF674" s="793"/>
      <c r="AG674" s="793"/>
      <c r="AH674" s="789"/>
      <c r="AI674" s="789"/>
      <c r="AK674" s="199"/>
      <c r="AM674" s="11"/>
      <c r="AN674" s="15"/>
      <c r="AO674" s="11"/>
      <c r="AP674" s="11"/>
    </row>
    <row r="675" spans="3:42" outlineLevel="2" x14ac:dyDescent="0.2">
      <c r="C675" s="252">
        <v>5</v>
      </c>
      <c r="D675" s="119" t="s">
        <v>218</v>
      </c>
      <c r="F675" s="794" t="s">
        <v>610</v>
      </c>
      <c r="H675" s="795"/>
      <c r="AK675" s="199"/>
      <c r="AM675" s="11"/>
      <c r="AN675" s="15"/>
      <c r="AO675" s="11"/>
      <c r="AP675" s="11"/>
    </row>
    <row r="676" spans="3:42" outlineLevel="2" x14ac:dyDescent="0.2">
      <c r="C676" s="252">
        <v>5</v>
      </c>
      <c r="D676" s="119" t="s">
        <v>218</v>
      </c>
      <c r="F676" s="761" t="s">
        <v>62</v>
      </c>
      <c r="G676" s="75"/>
      <c r="H676" s="796" t="s">
        <v>580</v>
      </c>
      <c r="I676" s="796" t="s">
        <v>611</v>
      </c>
      <c r="J676" s="75"/>
      <c r="K676" s="741"/>
      <c r="L676" s="75"/>
      <c r="M676" s="75"/>
      <c r="N676" s="75"/>
      <c r="O676" s="75"/>
      <c r="P676" s="75"/>
      <c r="Q676" s="128" t="s">
        <v>110</v>
      </c>
      <c r="R676" s="299">
        <v>0</v>
      </c>
      <c r="S676" s="300">
        <v>0</v>
      </c>
      <c r="T676" s="300">
        <v>0</v>
      </c>
      <c r="U676" s="300">
        <v>0</v>
      </c>
      <c r="V676" s="300">
        <v>0</v>
      </c>
      <c r="W676" s="301">
        <v>0</v>
      </c>
      <c r="X676" s="300">
        <v>0</v>
      </c>
      <c r="Y676" s="300">
        <v>0</v>
      </c>
      <c r="Z676" s="300">
        <v>0</v>
      </c>
      <c r="AA676" s="300">
        <v>0</v>
      </c>
      <c r="AB676" s="302">
        <v>0</v>
      </c>
      <c r="AC676" s="302">
        <v>0</v>
      </c>
      <c r="AD676" s="302">
        <v>0</v>
      </c>
      <c r="AE676" s="302">
        <v>0</v>
      </c>
      <c r="AF676" s="302">
        <v>0</v>
      </c>
      <c r="AG676" s="302">
        <v>0</v>
      </c>
      <c r="AH676" s="348">
        <v>0</v>
      </c>
      <c r="AI676" s="348">
        <v>0</v>
      </c>
      <c r="AK676" s="199"/>
      <c r="AM676" s="11"/>
      <c r="AN676" s="15"/>
      <c r="AO676" s="11"/>
      <c r="AP676" s="11"/>
    </row>
    <row r="677" spans="3:42" outlineLevel="2" x14ac:dyDescent="0.2">
      <c r="C677" s="252">
        <v>5</v>
      </c>
      <c r="D677" s="119" t="s">
        <v>218</v>
      </c>
      <c r="F677" s="767" t="s">
        <v>188</v>
      </c>
      <c r="H677" s="797" t="s">
        <v>580</v>
      </c>
      <c r="I677" s="797" t="s">
        <v>612</v>
      </c>
      <c r="K677" s="164"/>
      <c r="Q677" s="135" t="s">
        <v>110</v>
      </c>
      <c r="R677" s="314">
        <v>0</v>
      </c>
      <c r="S677" s="315">
        <v>0</v>
      </c>
      <c r="T677" s="315">
        <v>0</v>
      </c>
      <c r="U677" s="315">
        <v>0</v>
      </c>
      <c r="V677" s="315">
        <v>0</v>
      </c>
      <c r="W677" s="316">
        <v>0</v>
      </c>
      <c r="X677" s="315">
        <v>0</v>
      </c>
      <c r="Y677" s="315">
        <v>0</v>
      </c>
      <c r="Z677" s="315">
        <v>0</v>
      </c>
      <c r="AA677" s="315">
        <v>0</v>
      </c>
      <c r="AB677" s="5">
        <v>0</v>
      </c>
      <c r="AC677" s="5">
        <v>0</v>
      </c>
      <c r="AD677" s="5">
        <v>0</v>
      </c>
      <c r="AE677" s="5">
        <v>0</v>
      </c>
      <c r="AF677" s="5">
        <v>0</v>
      </c>
      <c r="AG677" s="5">
        <v>0</v>
      </c>
      <c r="AH677" s="350">
        <v>0</v>
      </c>
      <c r="AI677" s="350">
        <v>0</v>
      </c>
      <c r="AK677" s="199"/>
      <c r="AM677" s="11"/>
      <c r="AN677" s="15"/>
      <c r="AO677" s="11"/>
      <c r="AP677" s="11"/>
    </row>
    <row r="678" spans="3:42" outlineLevel="2" x14ac:dyDescent="0.2">
      <c r="C678" s="252">
        <v>5</v>
      </c>
      <c r="D678" s="119" t="s">
        <v>218</v>
      </c>
      <c r="F678" s="767" t="s">
        <v>613</v>
      </c>
      <c r="H678" s="797" t="s">
        <v>580</v>
      </c>
      <c r="I678" s="234" t="s">
        <v>614</v>
      </c>
      <c r="K678" s="164"/>
      <c r="Q678" s="135" t="s">
        <v>110</v>
      </c>
      <c r="R678" s="314">
        <v>0</v>
      </c>
      <c r="S678" s="315">
        <v>0</v>
      </c>
      <c r="T678" s="315">
        <v>0</v>
      </c>
      <c r="U678" s="315">
        <v>0</v>
      </c>
      <c r="V678" s="315">
        <v>0</v>
      </c>
      <c r="W678" s="316">
        <v>0</v>
      </c>
      <c r="X678" s="315">
        <v>0</v>
      </c>
      <c r="Y678" s="315">
        <v>0</v>
      </c>
      <c r="Z678" s="315">
        <v>0</v>
      </c>
      <c r="AA678" s="315">
        <v>0</v>
      </c>
      <c r="AB678" s="5">
        <v>0</v>
      </c>
      <c r="AC678" s="5">
        <v>0</v>
      </c>
      <c r="AD678" s="5">
        <v>0</v>
      </c>
      <c r="AE678" s="5">
        <v>0</v>
      </c>
      <c r="AF678" s="5">
        <v>0</v>
      </c>
      <c r="AG678" s="5">
        <v>0</v>
      </c>
      <c r="AH678" s="350">
        <v>0</v>
      </c>
      <c r="AI678" s="350">
        <v>0</v>
      </c>
      <c r="AK678" s="199"/>
      <c r="AM678" s="11"/>
      <c r="AN678" s="15"/>
      <c r="AO678" s="11"/>
      <c r="AP678" s="11"/>
    </row>
    <row r="679" spans="3:42" outlineLevel="2" x14ac:dyDescent="0.2">
      <c r="C679" s="252">
        <v>5</v>
      </c>
      <c r="D679" s="119" t="s">
        <v>218</v>
      </c>
      <c r="F679" s="783" t="s">
        <v>57</v>
      </c>
      <c r="G679" s="83"/>
      <c r="H679" s="798" t="s">
        <v>580</v>
      </c>
      <c r="I679" s="799"/>
      <c r="J679" s="83"/>
      <c r="K679" s="736"/>
      <c r="L679" s="83"/>
      <c r="M679" s="83"/>
      <c r="N679" s="83"/>
      <c r="O679" s="83"/>
      <c r="P679" s="83"/>
      <c r="Q679" s="143" t="s">
        <v>110</v>
      </c>
      <c r="R679" s="304">
        <v>0</v>
      </c>
      <c r="S679" s="305">
        <v>0</v>
      </c>
      <c r="T679" s="305">
        <v>0</v>
      </c>
      <c r="U679" s="305">
        <v>0</v>
      </c>
      <c r="V679" s="305">
        <v>0</v>
      </c>
      <c r="W679" s="306">
        <v>0</v>
      </c>
      <c r="X679" s="305">
        <v>0</v>
      </c>
      <c r="Y679" s="305">
        <v>0</v>
      </c>
      <c r="Z679" s="305">
        <v>0</v>
      </c>
      <c r="AA679" s="305">
        <v>0</v>
      </c>
      <c r="AB679" s="307">
        <v>0</v>
      </c>
      <c r="AC679" s="307">
        <v>0</v>
      </c>
      <c r="AD679" s="307">
        <v>0</v>
      </c>
      <c r="AE679" s="307">
        <v>0</v>
      </c>
      <c r="AF679" s="307">
        <v>0</v>
      </c>
      <c r="AG679" s="307">
        <v>0</v>
      </c>
      <c r="AH679" s="362">
        <v>0</v>
      </c>
      <c r="AI679" s="362">
        <v>0</v>
      </c>
      <c r="AK679" s="199"/>
      <c r="AM679" s="11"/>
      <c r="AN679" s="15"/>
      <c r="AO679" s="11"/>
      <c r="AP679" s="11"/>
    </row>
    <row r="680" spans="3:42" outlineLevel="2" x14ac:dyDescent="0.2">
      <c r="C680" s="252">
        <v>5</v>
      </c>
      <c r="D680" s="119" t="s">
        <v>218</v>
      </c>
      <c r="F680" s="12"/>
      <c r="H680" s="234"/>
      <c r="K680" s="164"/>
      <c r="Q680" s="16"/>
      <c r="R680" s="800">
        <v>0</v>
      </c>
      <c r="S680" s="800">
        <v>0</v>
      </c>
      <c r="T680" s="800">
        <v>0</v>
      </c>
      <c r="U680" s="800">
        <v>0</v>
      </c>
      <c r="V680" s="800">
        <v>0</v>
      </c>
      <c r="W680" s="800">
        <v>0</v>
      </c>
      <c r="X680" s="800">
        <v>0</v>
      </c>
      <c r="Y680" s="800">
        <v>0</v>
      </c>
      <c r="Z680" s="800">
        <v>0</v>
      </c>
      <c r="AA680" s="800">
        <v>0</v>
      </c>
      <c r="AB680" s="800">
        <v>0</v>
      </c>
      <c r="AC680" s="800">
        <v>0</v>
      </c>
      <c r="AD680" s="800">
        <v>0</v>
      </c>
      <c r="AE680" s="800">
        <v>0</v>
      </c>
      <c r="AF680" s="800">
        <v>0</v>
      </c>
      <c r="AG680" s="800">
        <v>0</v>
      </c>
      <c r="AH680" s="800">
        <v>0</v>
      </c>
      <c r="AI680" s="800">
        <v>0</v>
      </c>
      <c r="AK680" s="199"/>
      <c r="AM680" s="11"/>
      <c r="AN680" s="15"/>
      <c r="AO680" s="11"/>
      <c r="AP680" s="11"/>
    </row>
    <row r="681" spans="3:42" outlineLevel="2" x14ac:dyDescent="0.2">
      <c r="C681" s="252">
        <v>5</v>
      </c>
      <c r="D681" s="119" t="s">
        <v>218</v>
      </c>
      <c r="F681" s="794" t="s">
        <v>615</v>
      </c>
      <c r="AK681" s="199"/>
      <c r="AM681" s="11"/>
      <c r="AN681" s="15"/>
      <c r="AO681" s="11"/>
      <c r="AP681" s="11"/>
    </row>
    <row r="682" spans="3:42" outlineLevel="2" x14ac:dyDescent="0.2">
      <c r="C682" s="252">
        <v>5</v>
      </c>
      <c r="D682" s="119" t="s">
        <v>218</v>
      </c>
      <c r="F682" s="761" t="s">
        <v>48</v>
      </c>
      <c r="G682" s="75"/>
      <c r="H682" s="796" t="s">
        <v>580</v>
      </c>
      <c r="I682" s="801"/>
      <c r="J682" s="75"/>
      <c r="K682" s="741"/>
      <c r="L682" s="75"/>
      <c r="M682" s="75"/>
      <c r="N682" s="75"/>
      <c r="O682" s="75"/>
      <c r="P682" s="75"/>
      <c r="Q682" s="128" t="s">
        <v>110</v>
      </c>
      <c r="R682" s="299">
        <v>0</v>
      </c>
      <c r="S682" s="300">
        <v>0</v>
      </c>
      <c r="T682" s="300">
        <v>0</v>
      </c>
      <c r="U682" s="300">
        <v>0</v>
      </c>
      <c r="V682" s="300">
        <v>0</v>
      </c>
      <c r="W682" s="301">
        <v>0</v>
      </c>
      <c r="X682" s="300">
        <v>0</v>
      </c>
      <c r="Y682" s="300">
        <v>0</v>
      </c>
      <c r="Z682" s="300">
        <v>0</v>
      </c>
      <c r="AA682" s="300">
        <v>0</v>
      </c>
      <c r="AB682" s="302">
        <v>0</v>
      </c>
      <c r="AC682" s="302">
        <v>0</v>
      </c>
      <c r="AD682" s="302">
        <v>0</v>
      </c>
      <c r="AE682" s="302">
        <v>0</v>
      </c>
      <c r="AF682" s="302">
        <v>0</v>
      </c>
      <c r="AG682" s="302">
        <v>0</v>
      </c>
      <c r="AH682" s="348">
        <v>0</v>
      </c>
      <c r="AI682" s="348">
        <v>0</v>
      </c>
      <c r="AK682" s="199"/>
      <c r="AM682" s="11"/>
      <c r="AN682" s="15"/>
      <c r="AO682" s="11"/>
      <c r="AP682" s="11"/>
    </row>
    <row r="683" spans="3:42" outlineLevel="2" x14ac:dyDescent="0.2">
      <c r="C683" s="252">
        <v>5</v>
      </c>
      <c r="D683" s="119" t="s">
        <v>218</v>
      </c>
      <c r="F683" s="767" t="s">
        <v>55</v>
      </c>
      <c r="H683" s="797" t="s">
        <v>580</v>
      </c>
      <c r="K683" s="164"/>
      <c r="Q683" s="135" t="s">
        <v>110</v>
      </c>
      <c r="R683" s="314">
        <v>0</v>
      </c>
      <c r="S683" s="315">
        <v>0</v>
      </c>
      <c r="T683" s="315">
        <v>0</v>
      </c>
      <c r="U683" s="315">
        <v>0</v>
      </c>
      <c r="V683" s="315">
        <v>0</v>
      </c>
      <c r="W683" s="316">
        <v>0</v>
      </c>
      <c r="X683" s="315">
        <v>0</v>
      </c>
      <c r="Y683" s="315">
        <v>0</v>
      </c>
      <c r="Z683" s="315">
        <v>0</v>
      </c>
      <c r="AA683" s="315">
        <v>0</v>
      </c>
      <c r="AB683" s="5">
        <v>0</v>
      </c>
      <c r="AC683" s="5">
        <v>0</v>
      </c>
      <c r="AD683" s="5">
        <v>0</v>
      </c>
      <c r="AE683" s="5">
        <v>0</v>
      </c>
      <c r="AF683" s="5">
        <v>0</v>
      </c>
      <c r="AG683" s="5">
        <v>0</v>
      </c>
      <c r="AH683" s="350">
        <v>0</v>
      </c>
      <c r="AI683" s="350">
        <v>0</v>
      </c>
      <c r="AK683" s="199"/>
      <c r="AM683" s="11"/>
      <c r="AN683" s="15"/>
      <c r="AO683" s="11"/>
      <c r="AP683" s="11"/>
    </row>
    <row r="684" spans="3:42" outlineLevel="2" x14ac:dyDescent="0.2">
      <c r="C684" s="252">
        <v>5</v>
      </c>
      <c r="D684" s="119" t="s">
        <v>218</v>
      </c>
      <c r="F684" s="783" t="s">
        <v>57</v>
      </c>
      <c r="G684" s="83"/>
      <c r="H684" s="798" t="s">
        <v>580</v>
      </c>
      <c r="I684" s="799"/>
      <c r="J684" s="83"/>
      <c r="K684" s="736"/>
      <c r="L684" s="83"/>
      <c r="M684" s="83"/>
      <c r="N684" s="83"/>
      <c r="O684" s="83"/>
      <c r="P684" s="83"/>
      <c r="Q684" s="143" t="s">
        <v>110</v>
      </c>
      <c r="R684" s="304">
        <v>0</v>
      </c>
      <c r="S684" s="305">
        <v>0</v>
      </c>
      <c r="T684" s="305">
        <v>0</v>
      </c>
      <c r="U684" s="305">
        <v>0</v>
      </c>
      <c r="V684" s="305">
        <v>0</v>
      </c>
      <c r="W684" s="306">
        <v>0</v>
      </c>
      <c r="X684" s="305">
        <v>0</v>
      </c>
      <c r="Y684" s="305">
        <v>0</v>
      </c>
      <c r="Z684" s="305">
        <v>0</v>
      </c>
      <c r="AA684" s="305">
        <v>0</v>
      </c>
      <c r="AB684" s="307">
        <v>0</v>
      </c>
      <c r="AC684" s="307">
        <v>0</v>
      </c>
      <c r="AD684" s="307">
        <v>0</v>
      </c>
      <c r="AE684" s="307">
        <v>0</v>
      </c>
      <c r="AF684" s="307">
        <v>0</v>
      </c>
      <c r="AG684" s="307">
        <v>0</v>
      </c>
      <c r="AH684" s="362">
        <v>0</v>
      </c>
      <c r="AI684" s="362">
        <v>0</v>
      </c>
      <c r="AK684" s="199"/>
      <c r="AM684" s="11"/>
      <c r="AN684" s="15"/>
      <c r="AO684" s="11"/>
      <c r="AP684" s="11"/>
    </row>
    <row r="685" spans="3:42" outlineLevel="2" x14ac:dyDescent="0.2">
      <c r="C685" s="252">
        <v>5</v>
      </c>
      <c r="D685" s="119" t="s">
        <v>218</v>
      </c>
      <c r="F685" s="12"/>
      <c r="H685" s="164"/>
      <c r="K685" s="164"/>
      <c r="Q685" s="16"/>
      <c r="R685" s="800">
        <v>0</v>
      </c>
      <c r="S685" s="800">
        <v>0</v>
      </c>
      <c r="T685" s="800">
        <v>0</v>
      </c>
      <c r="U685" s="800">
        <v>0</v>
      </c>
      <c r="V685" s="800">
        <v>0</v>
      </c>
      <c r="W685" s="800">
        <v>0</v>
      </c>
      <c r="X685" s="800">
        <v>0</v>
      </c>
      <c r="Y685" s="800">
        <v>0</v>
      </c>
      <c r="Z685" s="800">
        <v>0</v>
      </c>
      <c r="AA685" s="800">
        <v>0</v>
      </c>
      <c r="AB685" s="800">
        <v>0</v>
      </c>
      <c r="AC685" s="800">
        <v>0</v>
      </c>
      <c r="AD685" s="800">
        <v>0</v>
      </c>
      <c r="AE685" s="800">
        <v>0</v>
      </c>
      <c r="AF685" s="800">
        <v>0</v>
      </c>
      <c r="AG685" s="800">
        <v>0</v>
      </c>
      <c r="AH685" s="800">
        <v>0</v>
      </c>
      <c r="AI685" s="800">
        <v>0</v>
      </c>
      <c r="AK685" s="199"/>
      <c r="AM685" s="11"/>
      <c r="AN685" s="15"/>
      <c r="AO685" s="11"/>
      <c r="AP685" s="11"/>
    </row>
    <row r="686" spans="3:42" outlineLevel="2" x14ac:dyDescent="0.2">
      <c r="C686" s="252">
        <v>5</v>
      </c>
      <c r="D686" s="119" t="s">
        <v>218</v>
      </c>
      <c r="F686" s="794" t="s">
        <v>69</v>
      </c>
      <c r="AK686" s="199"/>
      <c r="AM686" s="11"/>
      <c r="AN686" s="15"/>
      <c r="AO686" s="11"/>
      <c r="AP686" s="11"/>
    </row>
    <row r="687" spans="3:42" outlineLevel="2" x14ac:dyDescent="0.2">
      <c r="C687" s="252">
        <v>5</v>
      </c>
      <c r="D687" s="119" t="s">
        <v>218</v>
      </c>
      <c r="F687" s="761" t="s">
        <v>9</v>
      </c>
      <c r="G687" s="75"/>
      <c r="H687" s="796" t="s">
        <v>580</v>
      </c>
      <c r="I687" s="801"/>
      <c r="J687" s="75"/>
      <c r="K687" s="741"/>
      <c r="L687" s="75"/>
      <c r="M687" s="75"/>
      <c r="N687" s="75"/>
      <c r="O687" s="75"/>
      <c r="P687" s="75"/>
      <c r="Q687" s="128" t="s">
        <v>110</v>
      </c>
      <c r="R687" s="299">
        <v>0</v>
      </c>
      <c r="S687" s="300">
        <v>0</v>
      </c>
      <c r="T687" s="300">
        <v>0</v>
      </c>
      <c r="U687" s="300">
        <v>0</v>
      </c>
      <c r="V687" s="300">
        <v>0</v>
      </c>
      <c r="W687" s="301">
        <v>0</v>
      </c>
      <c r="X687" s="300">
        <v>0</v>
      </c>
      <c r="Y687" s="300">
        <v>0</v>
      </c>
      <c r="Z687" s="300">
        <v>0</v>
      </c>
      <c r="AA687" s="300">
        <v>0</v>
      </c>
      <c r="AB687" s="302">
        <v>0</v>
      </c>
      <c r="AC687" s="302">
        <v>0</v>
      </c>
      <c r="AD687" s="302">
        <v>0</v>
      </c>
      <c r="AE687" s="302">
        <v>0</v>
      </c>
      <c r="AF687" s="302">
        <v>0</v>
      </c>
      <c r="AG687" s="302">
        <v>0</v>
      </c>
      <c r="AH687" s="348">
        <v>0</v>
      </c>
      <c r="AI687" s="348">
        <v>0</v>
      </c>
      <c r="AK687" s="199"/>
      <c r="AM687" s="11"/>
      <c r="AN687" s="15"/>
      <c r="AO687" s="11"/>
      <c r="AP687" s="11"/>
    </row>
    <row r="688" spans="3:42" outlineLevel="2" x14ac:dyDescent="0.2">
      <c r="C688" s="252">
        <v>5</v>
      </c>
      <c r="D688" s="119" t="s">
        <v>218</v>
      </c>
      <c r="F688" s="767" t="s">
        <v>14</v>
      </c>
      <c r="H688" s="797" t="s">
        <v>580</v>
      </c>
      <c r="K688" s="164"/>
      <c r="Q688" s="135" t="s">
        <v>110</v>
      </c>
      <c r="R688" s="314">
        <v>0</v>
      </c>
      <c r="S688" s="315">
        <v>0</v>
      </c>
      <c r="T688" s="315">
        <v>0</v>
      </c>
      <c r="U688" s="315">
        <v>0</v>
      </c>
      <c r="V688" s="315">
        <v>0</v>
      </c>
      <c r="W688" s="316">
        <v>0</v>
      </c>
      <c r="X688" s="315">
        <v>0</v>
      </c>
      <c r="Y688" s="315">
        <v>0</v>
      </c>
      <c r="Z688" s="315">
        <v>0</v>
      </c>
      <c r="AA688" s="315">
        <v>0</v>
      </c>
      <c r="AB688" s="5">
        <v>0</v>
      </c>
      <c r="AC688" s="5">
        <v>0</v>
      </c>
      <c r="AD688" s="5">
        <v>0</v>
      </c>
      <c r="AE688" s="5">
        <v>0</v>
      </c>
      <c r="AF688" s="5">
        <v>0</v>
      </c>
      <c r="AG688" s="5">
        <v>0</v>
      </c>
      <c r="AH688" s="350">
        <v>0</v>
      </c>
      <c r="AI688" s="350">
        <v>0</v>
      </c>
      <c r="AK688" s="199"/>
      <c r="AM688" s="11"/>
      <c r="AN688" s="15"/>
      <c r="AO688" s="11"/>
      <c r="AP688" s="11"/>
    </row>
    <row r="689" spans="3:42" outlineLevel="2" x14ac:dyDescent="0.2">
      <c r="C689" s="252">
        <v>5</v>
      </c>
      <c r="D689" s="119" t="s">
        <v>218</v>
      </c>
      <c r="F689" s="783" t="s">
        <v>16</v>
      </c>
      <c r="G689" s="83"/>
      <c r="H689" s="798" t="s">
        <v>580</v>
      </c>
      <c r="I689" s="799"/>
      <c r="J689" s="83"/>
      <c r="K689" s="736"/>
      <c r="L689" s="83"/>
      <c r="M689" s="83"/>
      <c r="N689" s="83"/>
      <c r="O689" s="83"/>
      <c r="P689" s="83"/>
      <c r="Q689" s="143" t="s">
        <v>110</v>
      </c>
      <c r="R689" s="304">
        <v>0</v>
      </c>
      <c r="S689" s="305">
        <v>0</v>
      </c>
      <c r="T689" s="305">
        <v>0</v>
      </c>
      <c r="U689" s="305">
        <v>0</v>
      </c>
      <c r="V689" s="305">
        <v>0</v>
      </c>
      <c r="W689" s="306">
        <v>0</v>
      </c>
      <c r="X689" s="305">
        <v>0</v>
      </c>
      <c r="Y689" s="305">
        <v>0</v>
      </c>
      <c r="Z689" s="305">
        <v>0</v>
      </c>
      <c r="AA689" s="305">
        <v>0</v>
      </c>
      <c r="AB689" s="307">
        <v>0</v>
      </c>
      <c r="AC689" s="307">
        <v>0</v>
      </c>
      <c r="AD689" s="307">
        <v>0</v>
      </c>
      <c r="AE689" s="307">
        <v>0</v>
      </c>
      <c r="AF689" s="307">
        <v>0</v>
      </c>
      <c r="AG689" s="307">
        <v>0</v>
      </c>
      <c r="AH689" s="362">
        <v>0</v>
      </c>
      <c r="AI689" s="362">
        <v>0</v>
      </c>
      <c r="AK689" s="199"/>
      <c r="AM689" s="11"/>
      <c r="AN689" s="15"/>
      <c r="AO689" s="11"/>
      <c r="AP689" s="11"/>
    </row>
    <row r="690" spans="3:42" outlineLevel="2" x14ac:dyDescent="0.2">
      <c r="C690" s="252">
        <v>5</v>
      </c>
      <c r="D690" s="119" t="s">
        <v>218</v>
      </c>
      <c r="F690" s="12"/>
      <c r="H690" s="797"/>
      <c r="K690" s="164"/>
      <c r="Q690" s="16"/>
      <c r="R690" s="800">
        <v>0</v>
      </c>
      <c r="S690" s="800">
        <v>0</v>
      </c>
      <c r="T690" s="800">
        <v>0</v>
      </c>
      <c r="U690" s="800">
        <v>0</v>
      </c>
      <c r="V690" s="800">
        <v>0</v>
      </c>
      <c r="W690" s="800">
        <v>0</v>
      </c>
      <c r="X690" s="800">
        <v>0</v>
      </c>
      <c r="Y690" s="800">
        <v>0</v>
      </c>
      <c r="Z690" s="800">
        <v>0</v>
      </c>
      <c r="AA690" s="800">
        <v>0</v>
      </c>
      <c r="AB690" s="800">
        <v>0</v>
      </c>
      <c r="AC690" s="800">
        <v>0</v>
      </c>
      <c r="AD690" s="800">
        <v>0</v>
      </c>
      <c r="AE690" s="800">
        <v>0</v>
      </c>
      <c r="AF690" s="800">
        <v>0</v>
      </c>
      <c r="AG690" s="800">
        <v>0</v>
      </c>
      <c r="AH690" s="800">
        <v>0</v>
      </c>
      <c r="AI690" s="800">
        <v>0</v>
      </c>
      <c r="AK690" s="199"/>
      <c r="AM690" s="11"/>
      <c r="AN690" s="15"/>
      <c r="AO690" s="11"/>
      <c r="AP690" s="11"/>
    </row>
    <row r="691" spans="3:42" outlineLevel="2" x14ac:dyDescent="0.2">
      <c r="C691" s="252">
        <v>5</v>
      </c>
      <c r="D691" s="119" t="s">
        <v>218</v>
      </c>
      <c r="F691" s="794" t="s">
        <v>616</v>
      </c>
      <c r="AK691" s="199"/>
      <c r="AM691" s="11"/>
      <c r="AN691" s="15"/>
      <c r="AO691" s="11"/>
      <c r="AP691" s="11"/>
    </row>
    <row r="692" spans="3:42" outlineLevel="2" x14ac:dyDescent="0.2">
      <c r="C692" s="252">
        <v>5</v>
      </c>
      <c r="D692" s="119" t="s">
        <v>218</v>
      </c>
      <c r="F692" s="761" t="s">
        <v>48</v>
      </c>
      <c r="G692" s="75"/>
      <c r="H692" s="796" t="s">
        <v>580</v>
      </c>
      <c r="I692" s="228" t="s">
        <v>617</v>
      </c>
      <c r="J692" s="75"/>
      <c r="K692" s="741"/>
      <c r="L692" s="75"/>
      <c r="M692" s="75"/>
      <c r="N692" s="75"/>
      <c r="O692" s="75"/>
      <c r="P692" s="75"/>
      <c r="Q692" s="128" t="s">
        <v>110</v>
      </c>
      <c r="R692" s="299">
        <v>0</v>
      </c>
      <c r="S692" s="300">
        <v>0</v>
      </c>
      <c r="T692" s="300">
        <v>0</v>
      </c>
      <c r="U692" s="300">
        <v>0</v>
      </c>
      <c r="V692" s="300">
        <v>0</v>
      </c>
      <c r="W692" s="301">
        <v>0</v>
      </c>
      <c r="X692" s="300">
        <v>0</v>
      </c>
      <c r="Y692" s="300">
        <v>0</v>
      </c>
      <c r="Z692" s="300">
        <v>0</v>
      </c>
      <c r="AA692" s="300">
        <v>0</v>
      </c>
      <c r="AB692" s="302">
        <v>0</v>
      </c>
      <c r="AC692" s="302">
        <v>0</v>
      </c>
      <c r="AD692" s="302">
        <v>0</v>
      </c>
      <c r="AE692" s="302">
        <v>0</v>
      </c>
      <c r="AF692" s="302">
        <v>0</v>
      </c>
      <c r="AG692" s="302">
        <v>0</v>
      </c>
      <c r="AH692" s="348">
        <v>0</v>
      </c>
      <c r="AI692" s="348">
        <v>0</v>
      </c>
      <c r="AK692" s="199"/>
      <c r="AM692" s="11"/>
      <c r="AN692" s="15"/>
      <c r="AO692" s="11"/>
      <c r="AP692" s="11"/>
    </row>
    <row r="693" spans="3:42" outlineLevel="2" x14ac:dyDescent="0.2">
      <c r="C693" s="252">
        <v>5</v>
      </c>
      <c r="D693" s="119" t="s">
        <v>218</v>
      </c>
      <c r="F693" s="767" t="s">
        <v>55</v>
      </c>
      <c r="H693" s="797" t="s">
        <v>580</v>
      </c>
      <c r="I693" s="234" t="s">
        <v>617</v>
      </c>
      <c r="K693" s="164"/>
      <c r="Q693" s="135" t="s">
        <v>110</v>
      </c>
      <c r="R693" s="314">
        <v>0</v>
      </c>
      <c r="S693" s="315">
        <v>0</v>
      </c>
      <c r="T693" s="315">
        <v>0</v>
      </c>
      <c r="U693" s="315">
        <v>0</v>
      </c>
      <c r="V693" s="315">
        <v>0</v>
      </c>
      <c r="W693" s="316">
        <v>0</v>
      </c>
      <c r="X693" s="315">
        <v>0</v>
      </c>
      <c r="Y693" s="315">
        <v>0</v>
      </c>
      <c r="Z693" s="315">
        <v>0</v>
      </c>
      <c r="AA693" s="315">
        <v>0</v>
      </c>
      <c r="AB693" s="5">
        <v>0</v>
      </c>
      <c r="AC693" s="5">
        <v>0</v>
      </c>
      <c r="AD693" s="5">
        <v>0</v>
      </c>
      <c r="AE693" s="5">
        <v>0</v>
      </c>
      <c r="AF693" s="5">
        <v>0</v>
      </c>
      <c r="AG693" s="5">
        <v>0</v>
      </c>
      <c r="AH693" s="350">
        <v>0</v>
      </c>
      <c r="AI693" s="350">
        <v>0</v>
      </c>
      <c r="AK693" s="199"/>
      <c r="AM693" s="11"/>
      <c r="AN693" s="15"/>
      <c r="AO693" s="11"/>
      <c r="AP693" s="11"/>
    </row>
    <row r="694" spans="3:42" outlineLevel="2" x14ac:dyDescent="0.2">
      <c r="C694" s="252">
        <v>5</v>
      </c>
      <c r="D694" s="119" t="s">
        <v>218</v>
      </c>
      <c r="F694" s="783" t="s">
        <v>57</v>
      </c>
      <c r="G694" s="83"/>
      <c r="H694" s="798" t="s">
        <v>580</v>
      </c>
      <c r="I694" s="240" t="s">
        <v>617</v>
      </c>
      <c r="J694" s="83"/>
      <c r="K694" s="736"/>
      <c r="L694" s="83"/>
      <c r="M694" s="83"/>
      <c r="N694" s="83"/>
      <c r="O694" s="83"/>
      <c r="P694" s="83"/>
      <c r="Q694" s="143" t="s">
        <v>110</v>
      </c>
      <c r="R694" s="304">
        <v>0</v>
      </c>
      <c r="S694" s="305">
        <v>0</v>
      </c>
      <c r="T694" s="305">
        <v>0</v>
      </c>
      <c r="U694" s="305">
        <v>0</v>
      </c>
      <c r="V694" s="305">
        <v>0</v>
      </c>
      <c r="W694" s="306">
        <v>0</v>
      </c>
      <c r="X694" s="305">
        <v>0</v>
      </c>
      <c r="Y694" s="305">
        <v>0</v>
      </c>
      <c r="Z694" s="305">
        <v>0</v>
      </c>
      <c r="AA694" s="305">
        <v>0</v>
      </c>
      <c r="AB694" s="307">
        <v>0</v>
      </c>
      <c r="AC694" s="307">
        <v>0</v>
      </c>
      <c r="AD694" s="307">
        <v>0</v>
      </c>
      <c r="AE694" s="307">
        <v>0</v>
      </c>
      <c r="AF694" s="307">
        <v>0</v>
      </c>
      <c r="AG694" s="307">
        <v>0</v>
      </c>
      <c r="AH694" s="362">
        <v>0</v>
      </c>
      <c r="AI694" s="362">
        <v>0</v>
      </c>
      <c r="AK694" s="199"/>
      <c r="AM694" s="11"/>
      <c r="AN694" s="15"/>
      <c r="AO694" s="11"/>
      <c r="AP694" s="11"/>
    </row>
    <row r="695" spans="3:42" outlineLevel="2" x14ac:dyDescent="0.2">
      <c r="C695" s="252">
        <v>5</v>
      </c>
      <c r="D695" s="119" t="s">
        <v>218</v>
      </c>
      <c r="F695" s="802" t="s">
        <v>626</v>
      </c>
      <c r="R695" s="800">
        <v>0</v>
      </c>
      <c r="S695" s="800">
        <v>0</v>
      </c>
      <c r="T695" s="800">
        <v>0</v>
      </c>
      <c r="U695" s="800">
        <v>0</v>
      </c>
      <c r="V695" s="800">
        <v>0</v>
      </c>
      <c r="W695" s="800">
        <v>0</v>
      </c>
      <c r="X695" s="800">
        <v>0</v>
      </c>
      <c r="Y695" s="800">
        <v>0</v>
      </c>
      <c r="Z695" s="800">
        <v>0</v>
      </c>
      <c r="AA695" s="800">
        <v>0</v>
      </c>
      <c r="AB695" s="800">
        <v>0</v>
      </c>
      <c r="AC695" s="800">
        <v>0</v>
      </c>
      <c r="AD695" s="800">
        <v>0</v>
      </c>
      <c r="AE695" s="800">
        <v>0</v>
      </c>
      <c r="AF695" s="800">
        <v>0</v>
      </c>
      <c r="AG695" s="800">
        <v>0</v>
      </c>
      <c r="AH695" s="800">
        <v>0</v>
      </c>
      <c r="AI695" s="800">
        <v>0</v>
      </c>
      <c r="AK695" s="199"/>
      <c r="AM695" s="11"/>
      <c r="AN695" s="15"/>
      <c r="AO695" s="11"/>
      <c r="AP695" s="11"/>
    </row>
    <row r="696" spans="3:42" outlineLevel="2" x14ac:dyDescent="0.2">
      <c r="C696" s="252">
        <v>5</v>
      </c>
      <c r="D696" s="119" t="s">
        <v>218</v>
      </c>
      <c r="R696" s="5"/>
      <c r="S696" s="5"/>
      <c r="T696" s="5"/>
      <c r="U696" s="5"/>
      <c r="V696" s="5"/>
      <c r="W696" s="5"/>
      <c r="X696" s="5"/>
      <c r="Y696" s="5"/>
      <c r="AK696" s="199"/>
      <c r="AM696" s="11"/>
      <c r="AN696" s="15"/>
      <c r="AO696" s="11"/>
      <c r="AP696" s="11"/>
    </row>
    <row r="697" spans="3:42" outlineLevel="2" x14ac:dyDescent="0.2">
      <c r="C697" s="252">
        <v>5</v>
      </c>
      <c r="D697" s="119" t="s">
        <v>218</v>
      </c>
      <c r="F697" s="789" t="s">
        <v>631</v>
      </c>
      <c r="G697" s="790"/>
      <c r="H697" s="803"/>
      <c r="I697" s="790"/>
      <c r="J697" s="790"/>
      <c r="K697" s="792"/>
      <c r="L697" s="789"/>
      <c r="M697" s="789"/>
      <c r="N697" s="789"/>
      <c r="O697" s="789"/>
      <c r="P697" s="789"/>
      <c r="Q697" s="792"/>
      <c r="R697" s="793"/>
      <c r="S697" s="793"/>
      <c r="T697" s="793"/>
      <c r="U697" s="793"/>
      <c r="V697" s="793"/>
      <c r="W697" s="793"/>
      <c r="X697" s="793"/>
      <c r="Y697" s="793"/>
      <c r="Z697" s="793"/>
      <c r="AA697" s="793"/>
      <c r="AB697" s="793"/>
      <c r="AC697" s="793"/>
      <c r="AD697" s="793"/>
      <c r="AE697" s="793"/>
      <c r="AF697" s="793"/>
      <c r="AG697" s="793"/>
      <c r="AH697" s="789"/>
      <c r="AI697" s="789"/>
      <c r="AK697" s="199"/>
      <c r="AM697" s="11"/>
      <c r="AN697" s="15"/>
      <c r="AO697" s="11"/>
      <c r="AP697" s="11"/>
    </row>
    <row r="698" spans="3:42" outlineLevel="2" x14ac:dyDescent="0.2">
      <c r="C698" s="252">
        <v>5</v>
      </c>
      <c r="D698" s="119" t="s">
        <v>218</v>
      </c>
      <c r="F698" t="s">
        <v>620</v>
      </c>
      <c r="AK698" s="199"/>
      <c r="AM698" s="11"/>
      <c r="AN698" s="15"/>
      <c r="AO698" s="11"/>
      <c r="AP698" s="11"/>
    </row>
    <row r="699" spans="3:42" outlineLevel="2" x14ac:dyDescent="0.2">
      <c r="C699" s="252">
        <v>5</v>
      </c>
      <c r="D699" s="119" t="s">
        <v>218</v>
      </c>
      <c r="F699" s="761" t="s">
        <v>48</v>
      </c>
      <c r="G699" s="75"/>
      <c r="H699" s="796" t="s">
        <v>632</v>
      </c>
      <c r="I699" s="801"/>
      <c r="J699" s="75"/>
      <c r="K699" s="741"/>
      <c r="L699" s="75"/>
      <c r="M699" s="75"/>
      <c r="N699" s="75"/>
      <c r="O699" s="75"/>
      <c r="P699" s="75"/>
      <c r="Q699" s="128" t="s">
        <v>536</v>
      </c>
      <c r="R699" s="804">
        <v>0</v>
      </c>
      <c r="S699" s="805">
        <v>0</v>
      </c>
      <c r="T699" s="805">
        <v>0</v>
      </c>
      <c r="U699" s="805">
        <v>0</v>
      </c>
      <c r="V699" s="805">
        <v>0</v>
      </c>
      <c r="W699" s="806">
        <v>0</v>
      </c>
      <c r="X699" s="805">
        <v>0</v>
      </c>
      <c r="Y699" s="805">
        <v>0</v>
      </c>
      <c r="Z699" s="805">
        <v>0</v>
      </c>
      <c r="AA699" s="805">
        <v>0</v>
      </c>
      <c r="AB699" s="805">
        <v>0</v>
      </c>
      <c r="AC699" s="805">
        <v>0</v>
      </c>
      <c r="AD699" s="805">
        <v>0</v>
      </c>
      <c r="AE699" s="805">
        <v>0</v>
      </c>
      <c r="AF699" s="805">
        <v>0</v>
      </c>
      <c r="AG699" s="805">
        <v>0</v>
      </c>
      <c r="AH699" s="808">
        <v>0</v>
      </c>
      <c r="AI699" s="808">
        <v>0</v>
      </c>
      <c r="AK699" s="199"/>
      <c r="AM699" s="11"/>
      <c r="AN699" s="15"/>
      <c r="AO699" s="11"/>
      <c r="AP699" s="11"/>
    </row>
    <row r="700" spans="3:42" outlineLevel="2" x14ac:dyDescent="0.2">
      <c r="C700" s="252">
        <v>5</v>
      </c>
      <c r="D700" s="119" t="s">
        <v>218</v>
      </c>
      <c r="F700" s="767" t="s">
        <v>55</v>
      </c>
      <c r="H700" s="797" t="s">
        <v>632</v>
      </c>
      <c r="K700" s="164"/>
      <c r="Q700" s="135" t="s">
        <v>536</v>
      </c>
      <c r="R700" s="809">
        <v>0</v>
      </c>
      <c r="S700" s="810">
        <v>0</v>
      </c>
      <c r="T700" s="810">
        <v>0</v>
      </c>
      <c r="U700" s="810">
        <v>0</v>
      </c>
      <c r="V700" s="810">
        <v>0</v>
      </c>
      <c r="W700" s="811">
        <v>0</v>
      </c>
      <c r="X700" s="810">
        <v>0</v>
      </c>
      <c r="Y700" s="810">
        <v>0</v>
      </c>
      <c r="Z700" s="810">
        <v>0</v>
      </c>
      <c r="AA700" s="810">
        <v>0</v>
      </c>
      <c r="AB700" s="810">
        <v>0</v>
      </c>
      <c r="AC700" s="810">
        <v>0</v>
      </c>
      <c r="AD700" s="810">
        <v>0</v>
      </c>
      <c r="AE700" s="810">
        <v>0</v>
      </c>
      <c r="AF700" s="810">
        <v>0</v>
      </c>
      <c r="AG700" s="810">
        <v>0</v>
      </c>
      <c r="AH700" s="812">
        <v>0</v>
      </c>
      <c r="AI700" s="812">
        <v>0</v>
      </c>
      <c r="AK700" s="199"/>
      <c r="AM700" s="11"/>
      <c r="AN700" s="15"/>
      <c r="AO700" s="11"/>
      <c r="AP700" s="11"/>
    </row>
    <row r="701" spans="3:42" outlineLevel="2" x14ac:dyDescent="0.2">
      <c r="C701" s="252">
        <v>5</v>
      </c>
      <c r="D701" s="119" t="s">
        <v>218</v>
      </c>
      <c r="F701" s="783" t="s">
        <v>57</v>
      </c>
      <c r="G701" s="83"/>
      <c r="H701" s="798" t="s">
        <v>632</v>
      </c>
      <c r="I701" s="799"/>
      <c r="J701" s="83"/>
      <c r="K701" s="736"/>
      <c r="L701" s="83"/>
      <c r="M701" s="83"/>
      <c r="N701" s="83"/>
      <c r="O701" s="83"/>
      <c r="P701" s="83"/>
      <c r="Q701" s="143" t="s">
        <v>536</v>
      </c>
      <c r="R701" s="813">
        <v>0</v>
      </c>
      <c r="S701" s="814">
        <v>0</v>
      </c>
      <c r="T701" s="814">
        <v>0</v>
      </c>
      <c r="U701" s="814">
        <v>0</v>
      </c>
      <c r="V701" s="814">
        <v>0</v>
      </c>
      <c r="W701" s="815">
        <v>0</v>
      </c>
      <c r="X701" s="814">
        <v>0</v>
      </c>
      <c r="Y701" s="814">
        <v>0</v>
      </c>
      <c r="Z701" s="814">
        <v>0</v>
      </c>
      <c r="AA701" s="814">
        <v>0</v>
      </c>
      <c r="AB701" s="814">
        <v>0</v>
      </c>
      <c r="AC701" s="814">
        <v>0</v>
      </c>
      <c r="AD701" s="814">
        <v>0</v>
      </c>
      <c r="AE701" s="814">
        <v>0</v>
      </c>
      <c r="AF701" s="814">
        <v>0</v>
      </c>
      <c r="AG701" s="814">
        <v>0</v>
      </c>
      <c r="AH701" s="816">
        <v>0</v>
      </c>
      <c r="AI701" s="816">
        <v>0</v>
      </c>
      <c r="AK701" s="199"/>
      <c r="AM701" s="11"/>
      <c r="AN701" s="15"/>
      <c r="AO701" s="11"/>
      <c r="AP701" s="11"/>
    </row>
    <row r="702" spans="3:42" outlineLevel="2" x14ac:dyDescent="0.2">
      <c r="C702" s="252">
        <v>5</v>
      </c>
      <c r="D702" s="119" t="s">
        <v>218</v>
      </c>
      <c r="F702" s="12"/>
      <c r="H702" s="817"/>
      <c r="K702" s="16"/>
      <c r="Q702" s="16"/>
      <c r="R702" s="818"/>
      <c r="S702" s="818"/>
      <c r="T702" s="818"/>
      <c r="U702" s="818"/>
      <c r="V702" s="818"/>
      <c r="W702" s="818"/>
      <c r="X702" s="818"/>
      <c r="Y702" s="818"/>
      <c r="Z702" s="818"/>
      <c r="AA702" s="818"/>
      <c r="AB702" s="818"/>
      <c r="AC702" s="818"/>
      <c r="AD702" s="818"/>
      <c r="AE702" s="818"/>
      <c r="AF702" s="818"/>
      <c r="AG702" s="818"/>
      <c r="AH702" s="818"/>
      <c r="AI702" s="818"/>
      <c r="AK702" s="199"/>
      <c r="AM702" s="11"/>
      <c r="AN702" s="15"/>
      <c r="AO702" s="11"/>
      <c r="AP702" s="11"/>
    </row>
    <row r="703" spans="3:42" outlineLevel="2" x14ac:dyDescent="0.2">
      <c r="C703" s="252">
        <v>5</v>
      </c>
      <c r="D703" s="119" t="s">
        <v>218</v>
      </c>
      <c r="F703" s="121" t="s">
        <v>633</v>
      </c>
      <c r="G703" s="756"/>
      <c r="H703" s="757"/>
      <c r="I703" s="788"/>
      <c r="J703" s="756"/>
      <c r="K703" s="758"/>
      <c r="L703" s="759"/>
      <c r="M703" s="759"/>
      <c r="N703" s="759"/>
      <c r="O703" s="759"/>
      <c r="P703" s="759"/>
      <c r="Q703" s="758"/>
      <c r="R703" s="760"/>
      <c r="S703" s="760"/>
      <c r="T703" s="760"/>
      <c r="U703" s="760"/>
      <c r="V703" s="760"/>
      <c r="W703" s="760"/>
      <c r="X703" s="760"/>
      <c r="Y703" s="760"/>
      <c r="Z703" s="760"/>
      <c r="AA703" s="760"/>
      <c r="AB703" s="760"/>
      <c r="AC703" s="760"/>
      <c r="AD703" s="760"/>
      <c r="AE703" s="760"/>
      <c r="AF703" s="760"/>
      <c r="AG703" s="760"/>
      <c r="AH703" s="759"/>
      <c r="AI703" s="759"/>
      <c r="AK703" s="199"/>
      <c r="AM703" s="11"/>
      <c r="AN703" s="15"/>
      <c r="AO703" s="11"/>
      <c r="AP703" s="11"/>
    </row>
    <row r="704" spans="3:42" outlineLevel="2" x14ac:dyDescent="0.2">
      <c r="C704" s="252">
        <v>5</v>
      </c>
      <c r="D704" s="119" t="s">
        <v>218</v>
      </c>
      <c r="F704" s="789" t="s">
        <v>634</v>
      </c>
      <c r="G704" s="790"/>
      <c r="H704" s="803"/>
      <c r="I704" s="791"/>
      <c r="J704" s="790"/>
      <c r="K704" s="792"/>
      <c r="L704" s="789"/>
      <c r="M704" s="789"/>
      <c r="N704" s="789"/>
      <c r="O704" s="789"/>
      <c r="P704" s="789"/>
      <c r="Q704" s="792"/>
      <c r="R704" s="793"/>
      <c r="S704" s="793"/>
      <c r="T704" s="793"/>
      <c r="U704" s="793"/>
      <c r="V704" s="793"/>
      <c r="W704" s="793"/>
      <c r="X704" s="793"/>
      <c r="Y704" s="793"/>
      <c r="Z704" s="793"/>
      <c r="AA704" s="793"/>
      <c r="AB704" s="793"/>
      <c r="AC704" s="793"/>
      <c r="AD704" s="793"/>
      <c r="AE704" s="793"/>
      <c r="AF704" s="793"/>
      <c r="AG704" s="793"/>
      <c r="AH704" s="789"/>
      <c r="AI704" s="789"/>
      <c r="AK704" s="199"/>
      <c r="AM704" s="11"/>
      <c r="AN704" s="15"/>
      <c r="AO704" s="11"/>
      <c r="AP704" s="11"/>
    </row>
    <row r="705" spans="3:42" outlineLevel="2" x14ac:dyDescent="0.2">
      <c r="C705" s="252">
        <v>5</v>
      </c>
      <c r="D705" s="119" t="s">
        <v>218</v>
      </c>
      <c r="F705" s="794" t="s">
        <v>610</v>
      </c>
      <c r="H705" s="795"/>
      <c r="AK705" s="199"/>
      <c r="AM705" s="11"/>
      <c r="AN705" s="15"/>
      <c r="AO705" s="11"/>
      <c r="AP705" s="11"/>
    </row>
    <row r="706" spans="3:42" outlineLevel="2" x14ac:dyDescent="0.2">
      <c r="C706" s="252">
        <v>5</v>
      </c>
      <c r="D706" s="119" t="s">
        <v>218</v>
      </c>
      <c r="F706" s="761" t="s">
        <v>62</v>
      </c>
      <c r="G706" s="75"/>
      <c r="H706" s="796" t="s">
        <v>12</v>
      </c>
      <c r="I706" s="796" t="s">
        <v>611</v>
      </c>
      <c r="J706" s="75"/>
      <c r="K706" s="741"/>
      <c r="L706" s="75"/>
      <c r="M706" s="75"/>
      <c r="N706" s="75"/>
      <c r="O706" s="75"/>
      <c r="P706" s="75"/>
      <c r="Q706" s="128" t="s">
        <v>110</v>
      </c>
      <c r="R706" s="299">
        <v>0</v>
      </c>
      <c r="S706" s="300">
        <v>0</v>
      </c>
      <c r="T706" s="300">
        <v>0</v>
      </c>
      <c r="U706" s="300">
        <v>0</v>
      </c>
      <c r="V706" s="300">
        <v>0</v>
      </c>
      <c r="W706" s="301">
        <v>0</v>
      </c>
      <c r="X706" s="300">
        <v>0</v>
      </c>
      <c r="Y706" s="300">
        <v>0</v>
      </c>
      <c r="Z706" s="300">
        <v>0</v>
      </c>
      <c r="AA706" s="300">
        <v>0</v>
      </c>
      <c r="AB706" s="302">
        <v>0</v>
      </c>
      <c r="AC706" s="302">
        <v>0</v>
      </c>
      <c r="AD706" s="302">
        <v>0</v>
      </c>
      <c r="AE706" s="302">
        <v>0</v>
      </c>
      <c r="AF706" s="302">
        <v>0</v>
      </c>
      <c r="AG706" s="302">
        <v>0</v>
      </c>
      <c r="AH706" s="348">
        <v>0</v>
      </c>
      <c r="AI706" s="348">
        <v>0</v>
      </c>
      <c r="AK706" s="199"/>
      <c r="AM706" s="11"/>
      <c r="AN706" s="15"/>
      <c r="AO706" s="11"/>
      <c r="AP706" s="11"/>
    </row>
    <row r="707" spans="3:42" outlineLevel="2" x14ac:dyDescent="0.2">
      <c r="C707" s="252">
        <v>5</v>
      </c>
      <c r="D707" s="119" t="s">
        <v>218</v>
      </c>
      <c r="F707" s="767" t="s">
        <v>188</v>
      </c>
      <c r="H707" s="797" t="s">
        <v>12</v>
      </c>
      <c r="I707" s="797" t="s">
        <v>612</v>
      </c>
      <c r="K707" s="164"/>
      <c r="Q707" s="135" t="s">
        <v>110</v>
      </c>
      <c r="R707" s="314">
        <v>0</v>
      </c>
      <c r="S707" s="315">
        <v>0</v>
      </c>
      <c r="T707" s="315">
        <v>0</v>
      </c>
      <c r="U707" s="315">
        <v>0</v>
      </c>
      <c r="V707" s="315">
        <v>0</v>
      </c>
      <c r="W707" s="316">
        <v>0</v>
      </c>
      <c r="X707" s="315">
        <v>0</v>
      </c>
      <c r="Y707" s="315">
        <v>0</v>
      </c>
      <c r="Z707" s="315">
        <v>0</v>
      </c>
      <c r="AA707" s="315">
        <v>0</v>
      </c>
      <c r="AB707" s="5">
        <v>0</v>
      </c>
      <c r="AC707" s="5">
        <v>0</v>
      </c>
      <c r="AD707" s="5">
        <v>0</v>
      </c>
      <c r="AE707" s="5">
        <v>0</v>
      </c>
      <c r="AF707" s="5">
        <v>0</v>
      </c>
      <c r="AG707" s="5">
        <v>0</v>
      </c>
      <c r="AH707" s="350">
        <v>0</v>
      </c>
      <c r="AI707" s="350">
        <v>0</v>
      </c>
      <c r="AK707" s="199"/>
      <c r="AM707" s="11"/>
      <c r="AN707" s="15"/>
      <c r="AO707" s="11"/>
      <c r="AP707" s="11"/>
    </row>
    <row r="708" spans="3:42" outlineLevel="2" x14ac:dyDescent="0.2">
      <c r="C708" s="252">
        <v>5</v>
      </c>
      <c r="D708" s="119" t="s">
        <v>218</v>
      </c>
      <c r="F708" s="767" t="s">
        <v>613</v>
      </c>
      <c r="H708" s="797" t="s">
        <v>12</v>
      </c>
      <c r="I708" s="234" t="s">
        <v>614</v>
      </c>
      <c r="K708" s="164"/>
      <c r="Q708" s="135" t="s">
        <v>110</v>
      </c>
      <c r="R708" s="314">
        <v>0</v>
      </c>
      <c r="S708" s="315">
        <v>0</v>
      </c>
      <c r="T708" s="315">
        <v>0</v>
      </c>
      <c r="U708" s="315">
        <v>0</v>
      </c>
      <c r="V708" s="315">
        <v>0</v>
      </c>
      <c r="W708" s="316">
        <v>0</v>
      </c>
      <c r="X708" s="315">
        <v>0</v>
      </c>
      <c r="Y708" s="315">
        <v>0</v>
      </c>
      <c r="Z708" s="315">
        <v>0</v>
      </c>
      <c r="AA708" s="315">
        <v>0</v>
      </c>
      <c r="AB708" s="5">
        <v>0</v>
      </c>
      <c r="AC708" s="5">
        <v>0</v>
      </c>
      <c r="AD708" s="5">
        <v>0</v>
      </c>
      <c r="AE708" s="5">
        <v>0</v>
      </c>
      <c r="AF708" s="5">
        <v>0</v>
      </c>
      <c r="AG708" s="5">
        <v>0</v>
      </c>
      <c r="AH708" s="350">
        <v>0</v>
      </c>
      <c r="AI708" s="350">
        <v>0</v>
      </c>
      <c r="AK708" s="199"/>
      <c r="AM708" s="11"/>
      <c r="AN708" s="15"/>
      <c r="AO708" s="11"/>
      <c r="AP708" s="11"/>
    </row>
    <row r="709" spans="3:42" outlineLevel="2" x14ac:dyDescent="0.2">
      <c r="C709" s="252">
        <v>5</v>
      </c>
      <c r="D709" s="119" t="s">
        <v>218</v>
      </c>
      <c r="F709" s="783" t="s">
        <v>57</v>
      </c>
      <c r="G709" s="83"/>
      <c r="H709" s="798" t="s">
        <v>12</v>
      </c>
      <c r="I709" s="799"/>
      <c r="J709" s="83"/>
      <c r="K709" s="736"/>
      <c r="L709" s="83"/>
      <c r="M709" s="83"/>
      <c r="N709" s="83"/>
      <c r="O709" s="83"/>
      <c r="P709" s="83"/>
      <c r="Q709" s="143" t="s">
        <v>110</v>
      </c>
      <c r="R709" s="304">
        <v>0</v>
      </c>
      <c r="S709" s="305">
        <v>0</v>
      </c>
      <c r="T709" s="305">
        <v>0</v>
      </c>
      <c r="U709" s="305">
        <v>0</v>
      </c>
      <c r="V709" s="305">
        <v>0</v>
      </c>
      <c r="W709" s="306">
        <v>0</v>
      </c>
      <c r="X709" s="305">
        <v>0</v>
      </c>
      <c r="Y709" s="305">
        <v>0</v>
      </c>
      <c r="Z709" s="305">
        <v>0</v>
      </c>
      <c r="AA709" s="305">
        <v>0</v>
      </c>
      <c r="AB709" s="307">
        <v>0</v>
      </c>
      <c r="AC709" s="307">
        <v>0</v>
      </c>
      <c r="AD709" s="307">
        <v>0</v>
      </c>
      <c r="AE709" s="307">
        <v>0</v>
      </c>
      <c r="AF709" s="307">
        <v>0</v>
      </c>
      <c r="AG709" s="307">
        <v>0</v>
      </c>
      <c r="AH709" s="362">
        <v>0</v>
      </c>
      <c r="AI709" s="362">
        <v>0</v>
      </c>
      <c r="AK709" s="199"/>
      <c r="AM709" s="11"/>
      <c r="AN709" s="15"/>
      <c r="AO709" s="11"/>
      <c r="AP709" s="11"/>
    </row>
    <row r="710" spans="3:42" outlineLevel="2" x14ac:dyDescent="0.2">
      <c r="C710" s="252">
        <v>5</v>
      </c>
      <c r="D710" s="119" t="s">
        <v>218</v>
      </c>
      <c r="F710" s="12"/>
      <c r="H710" s="234"/>
      <c r="K710" s="164"/>
      <c r="Q710" s="16"/>
      <c r="R710" s="800">
        <v>0</v>
      </c>
      <c r="S710" s="800">
        <v>0</v>
      </c>
      <c r="T710" s="800">
        <v>0</v>
      </c>
      <c r="U710" s="800">
        <v>0</v>
      </c>
      <c r="V710" s="800">
        <v>0</v>
      </c>
      <c r="W710" s="800">
        <v>0</v>
      </c>
      <c r="X710" s="800">
        <v>0</v>
      </c>
      <c r="Y710" s="800">
        <v>0</v>
      </c>
      <c r="Z710" s="800">
        <v>0</v>
      </c>
      <c r="AA710" s="800">
        <v>0</v>
      </c>
      <c r="AB710" s="800">
        <v>0</v>
      </c>
      <c r="AC710" s="800">
        <v>0</v>
      </c>
      <c r="AD710" s="800">
        <v>0</v>
      </c>
      <c r="AE710" s="800">
        <v>0</v>
      </c>
      <c r="AF710" s="800">
        <v>0</v>
      </c>
      <c r="AG710" s="800">
        <v>0</v>
      </c>
      <c r="AH710" s="800">
        <v>0</v>
      </c>
      <c r="AI710" s="800">
        <v>0</v>
      </c>
      <c r="AK710" s="199"/>
      <c r="AM710" s="11"/>
      <c r="AN710" s="15"/>
      <c r="AO710" s="11"/>
      <c r="AP710" s="11"/>
    </row>
    <row r="711" spans="3:42" outlineLevel="2" x14ac:dyDescent="0.2">
      <c r="C711" s="252">
        <v>5</v>
      </c>
      <c r="D711" s="119" t="s">
        <v>218</v>
      </c>
      <c r="F711" s="794" t="s">
        <v>615</v>
      </c>
      <c r="AK711" s="199"/>
      <c r="AM711" s="11"/>
      <c r="AN711" s="15"/>
      <c r="AO711" s="11"/>
      <c r="AP711" s="11"/>
    </row>
    <row r="712" spans="3:42" outlineLevel="2" x14ac:dyDescent="0.2">
      <c r="C712" s="252">
        <v>5</v>
      </c>
      <c r="D712" s="119" t="s">
        <v>218</v>
      </c>
      <c r="F712" s="761" t="s">
        <v>48</v>
      </c>
      <c r="G712" s="75"/>
      <c r="H712" s="796" t="s">
        <v>12</v>
      </c>
      <c r="I712" s="801"/>
      <c r="J712" s="75"/>
      <c r="K712" s="741"/>
      <c r="L712" s="75"/>
      <c r="M712" s="75"/>
      <c r="N712" s="75"/>
      <c r="O712" s="75"/>
      <c r="P712" s="75"/>
      <c r="Q712" s="128" t="s">
        <v>110</v>
      </c>
      <c r="R712" s="299">
        <v>0</v>
      </c>
      <c r="S712" s="300">
        <v>0</v>
      </c>
      <c r="T712" s="300">
        <v>0</v>
      </c>
      <c r="U712" s="300">
        <v>0</v>
      </c>
      <c r="V712" s="300">
        <v>0</v>
      </c>
      <c r="W712" s="301">
        <v>0</v>
      </c>
      <c r="X712" s="300">
        <v>0</v>
      </c>
      <c r="Y712" s="300">
        <v>0</v>
      </c>
      <c r="Z712" s="300">
        <v>0</v>
      </c>
      <c r="AA712" s="300">
        <v>0</v>
      </c>
      <c r="AB712" s="302">
        <v>0</v>
      </c>
      <c r="AC712" s="302">
        <v>0</v>
      </c>
      <c r="AD712" s="302">
        <v>0</v>
      </c>
      <c r="AE712" s="302">
        <v>0</v>
      </c>
      <c r="AF712" s="302">
        <v>0</v>
      </c>
      <c r="AG712" s="302">
        <v>0</v>
      </c>
      <c r="AH712" s="348">
        <v>0</v>
      </c>
      <c r="AI712" s="348">
        <v>0</v>
      </c>
      <c r="AK712" s="199"/>
      <c r="AM712" s="11"/>
      <c r="AN712" s="15"/>
      <c r="AO712" s="11"/>
      <c r="AP712" s="11"/>
    </row>
    <row r="713" spans="3:42" outlineLevel="2" x14ac:dyDescent="0.2">
      <c r="C713" s="252">
        <v>5</v>
      </c>
      <c r="D713" s="119" t="s">
        <v>218</v>
      </c>
      <c r="F713" s="767" t="s">
        <v>55</v>
      </c>
      <c r="H713" s="797" t="s">
        <v>12</v>
      </c>
      <c r="K713" s="164"/>
      <c r="Q713" s="135" t="s">
        <v>110</v>
      </c>
      <c r="R713" s="314">
        <v>0</v>
      </c>
      <c r="S713" s="315">
        <v>0</v>
      </c>
      <c r="T713" s="315">
        <v>0</v>
      </c>
      <c r="U713" s="315">
        <v>0</v>
      </c>
      <c r="V713" s="315">
        <v>0</v>
      </c>
      <c r="W713" s="316">
        <v>0</v>
      </c>
      <c r="X713" s="315">
        <v>0</v>
      </c>
      <c r="Y713" s="315">
        <v>0</v>
      </c>
      <c r="Z713" s="315">
        <v>0</v>
      </c>
      <c r="AA713" s="315">
        <v>0</v>
      </c>
      <c r="AB713" s="5">
        <v>0</v>
      </c>
      <c r="AC713" s="5">
        <v>0</v>
      </c>
      <c r="AD713" s="5">
        <v>0</v>
      </c>
      <c r="AE713" s="5">
        <v>0</v>
      </c>
      <c r="AF713" s="5">
        <v>0</v>
      </c>
      <c r="AG713" s="5">
        <v>0</v>
      </c>
      <c r="AH713" s="350">
        <v>0</v>
      </c>
      <c r="AI713" s="350">
        <v>0</v>
      </c>
      <c r="AK713" s="199"/>
      <c r="AM713" s="11"/>
      <c r="AN713" s="15"/>
      <c r="AO713" s="11"/>
      <c r="AP713" s="11"/>
    </row>
    <row r="714" spans="3:42" outlineLevel="2" x14ac:dyDescent="0.2">
      <c r="C714" s="252">
        <v>5</v>
      </c>
      <c r="D714" s="119" t="s">
        <v>218</v>
      </c>
      <c r="F714" s="783" t="s">
        <v>57</v>
      </c>
      <c r="G714" s="83"/>
      <c r="H714" s="798" t="s">
        <v>12</v>
      </c>
      <c r="I714" s="799"/>
      <c r="J714" s="83"/>
      <c r="K714" s="736"/>
      <c r="L714" s="83"/>
      <c r="M714" s="83"/>
      <c r="N714" s="83"/>
      <c r="O714" s="83"/>
      <c r="P714" s="83"/>
      <c r="Q714" s="143" t="s">
        <v>110</v>
      </c>
      <c r="R714" s="304">
        <v>0</v>
      </c>
      <c r="S714" s="305">
        <v>0</v>
      </c>
      <c r="T714" s="305">
        <v>0</v>
      </c>
      <c r="U714" s="305">
        <v>0</v>
      </c>
      <c r="V714" s="305">
        <v>0</v>
      </c>
      <c r="W714" s="306">
        <v>0</v>
      </c>
      <c r="X714" s="305">
        <v>0</v>
      </c>
      <c r="Y714" s="305">
        <v>0</v>
      </c>
      <c r="Z714" s="305">
        <v>0</v>
      </c>
      <c r="AA714" s="305">
        <v>0</v>
      </c>
      <c r="AB714" s="307">
        <v>0</v>
      </c>
      <c r="AC714" s="307">
        <v>0</v>
      </c>
      <c r="AD714" s="307">
        <v>0</v>
      </c>
      <c r="AE714" s="307">
        <v>0</v>
      </c>
      <c r="AF714" s="307">
        <v>0</v>
      </c>
      <c r="AG714" s="307">
        <v>0</v>
      </c>
      <c r="AH714" s="362">
        <v>0</v>
      </c>
      <c r="AI714" s="362">
        <v>0</v>
      </c>
      <c r="AK714" s="199"/>
      <c r="AM714" s="11"/>
      <c r="AN714" s="15"/>
      <c r="AO714" s="11"/>
      <c r="AP714" s="11"/>
    </row>
    <row r="715" spans="3:42" outlineLevel="2" x14ac:dyDescent="0.2">
      <c r="C715" s="252">
        <v>5</v>
      </c>
      <c r="D715" s="119" t="s">
        <v>218</v>
      </c>
      <c r="F715" s="12"/>
      <c r="H715" s="164"/>
      <c r="K715" s="164"/>
      <c r="Q715" s="16"/>
      <c r="R715" s="800">
        <v>0</v>
      </c>
      <c r="S715" s="800">
        <v>0</v>
      </c>
      <c r="T715" s="800">
        <v>0</v>
      </c>
      <c r="U715" s="800">
        <v>0</v>
      </c>
      <c r="V715" s="800">
        <v>0</v>
      </c>
      <c r="W715" s="800">
        <v>0</v>
      </c>
      <c r="X715" s="800">
        <v>0</v>
      </c>
      <c r="Y715" s="800">
        <v>0</v>
      </c>
      <c r="Z715" s="800">
        <v>0</v>
      </c>
      <c r="AA715" s="800">
        <v>0</v>
      </c>
      <c r="AB715" s="800">
        <v>0</v>
      </c>
      <c r="AC715" s="800">
        <v>0</v>
      </c>
      <c r="AD715" s="800">
        <v>0</v>
      </c>
      <c r="AE715" s="800">
        <v>0</v>
      </c>
      <c r="AF715" s="800">
        <v>0</v>
      </c>
      <c r="AG715" s="800">
        <v>0</v>
      </c>
      <c r="AH715" s="800">
        <v>0</v>
      </c>
      <c r="AI715" s="800">
        <v>0</v>
      </c>
      <c r="AK715" s="199"/>
      <c r="AM715" s="11"/>
      <c r="AN715" s="15"/>
      <c r="AO715" s="11"/>
      <c r="AP715" s="11"/>
    </row>
    <row r="716" spans="3:42" outlineLevel="2" x14ac:dyDescent="0.2">
      <c r="C716" s="252">
        <v>5</v>
      </c>
      <c r="D716" s="119" t="s">
        <v>218</v>
      </c>
      <c r="F716" s="794" t="s">
        <v>69</v>
      </c>
      <c r="AK716" s="199"/>
      <c r="AM716" s="11"/>
      <c r="AN716" s="15"/>
      <c r="AO716" s="11"/>
      <c r="AP716" s="11"/>
    </row>
    <row r="717" spans="3:42" outlineLevel="2" x14ac:dyDescent="0.2">
      <c r="C717" s="252">
        <v>5</v>
      </c>
      <c r="D717" s="119" t="s">
        <v>218</v>
      </c>
      <c r="F717" s="761" t="s">
        <v>9</v>
      </c>
      <c r="G717" s="75"/>
      <c r="H717" s="796" t="s">
        <v>12</v>
      </c>
      <c r="I717" s="801"/>
      <c r="J717" s="75"/>
      <c r="K717" s="741"/>
      <c r="L717" s="75"/>
      <c r="M717" s="75"/>
      <c r="N717" s="75"/>
      <c r="O717" s="75"/>
      <c r="P717" s="75"/>
      <c r="Q717" s="128" t="s">
        <v>110</v>
      </c>
      <c r="R717" s="299">
        <v>0</v>
      </c>
      <c r="S717" s="300">
        <v>0</v>
      </c>
      <c r="T717" s="300">
        <v>0</v>
      </c>
      <c r="U717" s="300">
        <v>0</v>
      </c>
      <c r="V717" s="300">
        <v>0</v>
      </c>
      <c r="W717" s="301">
        <v>0</v>
      </c>
      <c r="X717" s="300">
        <v>0</v>
      </c>
      <c r="Y717" s="300">
        <v>0</v>
      </c>
      <c r="Z717" s="300">
        <v>0</v>
      </c>
      <c r="AA717" s="300">
        <v>0</v>
      </c>
      <c r="AB717" s="302">
        <v>0</v>
      </c>
      <c r="AC717" s="302">
        <v>0</v>
      </c>
      <c r="AD717" s="302">
        <v>0</v>
      </c>
      <c r="AE717" s="302">
        <v>0</v>
      </c>
      <c r="AF717" s="302">
        <v>0</v>
      </c>
      <c r="AG717" s="302">
        <v>0</v>
      </c>
      <c r="AH717" s="348">
        <v>0</v>
      </c>
      <c r="AI717" s="348">
        <v>0</v>
      </c>
      <c r="AK717" s="199"/>
      <c r="AM717" s="11"/>
      <c r="AN717" s="15"/>
      <c r="AO717" s="11"/>
      <c r="AP717" s="11"/>
    </row>
    <row r="718" spans="3:42" outlineLevel="2" x14ac:dyDescent="0.2">
      <c r="C718" s="252">
        <v>5</v>
      </c>
      <c r="D718" s="119" t="s">
        <v>218</v>
      </c>
      <c r="F718" s="767" t="s">
        <v>14</v>
      </c>
      <c r="H718" s="797" t="s">
        <v>12</v>
      </c>
      <c r="K718" s="164"/>
      <c r="Q718" s="135" t="s">
        <v>110</v>
      </c>
      <c r="R718" s="314">
        <v>0</v>
      </c>
      <c r="S718" s="315">
        <v>0</v>
      </c>
      <c r="T718" s="315">
        <v>0</v>
      </c>
      <c r="U718" s="315">
        <v>0</v>
      </c>
      <c r="V718" s="315">
        <v>0</v>
      </c>
      <c r="W718" s="316">
        <v>0</v>
      </c>
      <c r="X718" s="315">
        <v>0</v>
      </c>
      <c r="Y718" s="315">
        <v>0</v>
      </c>
      <c r="Z718" s="315">
        <v>0</v>
      </c>
      <c r="AA718" s="315">
        <v>0</v>
      </c>
      <c r="AB718" s="5">
        <v>0</v>
      </c>
      <c r="AC718" s="5">
        <v>0</v>
      </c>
      <c r="AD718" s="5">
        <v>0</v>
      </c>
      <c r="AE718" s="5">
        <v>0</v>
      </c>
      <c r="AF718" s="5">
        <v>0</v>
      </c>
      <c r="AG718" s="5">
        <v>0</v>
      </c>
      <c r="AH718" s="350">
        <v>0</v>
      </c>
      <c r="AI718" s="350">
        <v>0</v>
      </c>
      <c r="AK718" s="199"/>
      <c r="AM718" s="11"/>
      <c r="AN718" s="15"/>
      <c r="AO718" s="11"/>
      <c r="AP718" s="11"/>
    </row>
    <row r="719" spans="3:42" outlineLevel="2" x14ac:dyDescent="0.2">
      <c r="C719" s="252">
        <v>5</v>
      </c>
      <c r="D719" s="119" t="s">
        <v>218</v>
      </c>
      <c r="F719" s="783" t="s">
        <v>16</v>
      </c>
      <c r="G719" s="83"/>
      <c r="H719" s="798" t="s">
        <v>12</v>
      </c>
      <c r="I719" s="799"/>
      <c r="J719" s="83"/>
      <c r="K719" s="736"/>
      <c r="L719" s="83"/>
      <c r="M719" s="83"/>
      <c r="N719" s="83"/>
      <c r="O719" s="83"/>
      <c r="P719" s="83"/>
      <c r="Q719" s="143" t="s">
        <v>110</v>
      </c>
      <c r="R719" s="304">
        <v>0</v>
      </c>
      <c r="S719" s="305">
        <v>0</v>
      </c>
      <c r="T719" s="305">
        <v>0</v>
      </c>
      <c r="U719" s="305">
        <v>0</v>
      </c>
      <c r="V719" s="305">
        <v>0</v>
      </c>
      <c r="W719" s="306">
        <v>0</v>
      </c>
      <c r="X719" s="305">
        <v>0</v>
      </c>
      <c r="Y719" s="305">
        <v>0</v>
      </c>
      <c r="Z719" s="305">
        <v>0</v>
      </c>
      <c r="AA719" s="305">
        <v>0</v>
      </c>
      <c r="AB719" s="307">
        <v>0</v>
      </c>
      <c r="AC719" s="307">
        <v>0</v>
      </c>
      <c r="AD719" s="307">
        <v>0</v>
      </c>
      <c r="AE719" s="307">
        <v>0</v>
      </c>
      <c r="AF719" s="307">
        <v>0</v>
      </c>
      <c r="AG719" s="307">
        <v>0</v>
      </c>
      <c r="AH719" s="362">
        <v>0</v>
      </c>
      <c r="AI719" s="362">
        <v>0</v>
      </c>
      <c r="AK719" s="199"/>
      <c r="AM719" s="11"/>
      <c r="AN719" s="15"/>
      <c r="AO719" s="11"/>
      <c r="AP719" s="11"/>
    </row>
    <row r="720" spans="3:42" outlineLevel="2" x14ac:dyDescent="0.2">
      <c r="C720" s="252">
        <v>5</v>
      </c>
      <c r="D720" s="119" t="s">
        <v>218</v>
      </c>
      <c r="F720" s="12"/>
      <c r="H720" s="797"/>
      <c r="K720" s="164"/>
      <c r="Q720" s="16"/>
      <c r="R720" s="800">
        <v>0</v>
      </c>
      <c r="S720" s="800">
        <v>0</v>
      </c>
      <c r="T720" s="800">
        <v>0</v>
      </c>
      <c r="U720" s="800">
        <v>0</v>
      </c>
      <c r="V720" s="800">
        <v>0</v>
      </c>
      <c r="W720" s="800">
        <v>0</v>
      </c>
      <c r="X720" s="800">
        <v>0</v>
      </c>
      <c r="Y720" s="800">
        <v>0</v>
      </c>
      <c r="Z720" s="800">
        <v>0</v>
      </c>
      <c r="AA720" s="800">
        <v>0</v>
      </c>
      <c r="AB720" s="800">
        <v>0</v>
      </c>
      <c r="AC720" s="800">
        <v>0</v>
      </c>
      <c r="AD720" s="800">
        <v>0</v>
      </c>
      <c r="AE720" s="800">
        <v>0</v>
      </c>
      <c r="AF720" s="800">
        <v>0</v>
      </c>
      <c r="AG720" s="800">
        <v>0</v>
      </c>
      <c r="AH720" s="800">
        <v>0</v>
      </c>
      <c r="AI720" s="800">
        <v>0</v>
      </c>
      <c r="AK720" s="199"/>
      <c r="AM720" s="11"/>
      <c r="AN720" s="15"/>
      <c r="AO720" s="11"/>
      <c r="AP720" s="11"/>
    </row>
    <row r="721" spans="3:42" outlineLevel="2" x14ac:dyDescent="0.2">
      <c r="C721" s="252">
        <v>5</v>
      </c>
      <c r="D721" s="119" t="s">
        <v>218</v>
      </c>
      <c r="F721" s="794" t="s">
        <v>616</v>
      </c>
      <c r="AK721" s="199"/>
      <c r="AM721" s="11"/>
      <c r="AN721" s="15"/>
      <c r="AO721" s="11"/>
      <c r="AP721" s="11"/>
    </row>
    <row r="722" spans="3:42" outlineLevel="2" x14ac:dyDescent="0.2">
      <c r="C722" s="252">
        <v>5</v>
      </c>
      <c r="D722" s="119" t="s">
        <v>218</v>
      </c>
      <c r="F722" s="761" t="s">
        <v>48</v>
      </c>
      <c r="G722" s="75"/>
      <c r="H722" s="796" t="s">
        <v>12</v>
      </c>
      <c r="I722" s="228" t="s">
        <v>617</v>
      </c>
      <c r="J722" s="75"/>
      <c r="K722" s="741"/>
      <c r="L722" s="75"/>
      <c r="M722" s="75"/>
      <c r="N722" s="75"/>
      <c r="O722" s="75"/>
      <c r="P722" s="75"/>
      <c r="Q722" s="128" t="s">
        <v>110</v>
      </c>
      <c r="R722" s="299">
        <v>0</v>
      </c>
      <c r="S722" s="300">
        <v>0</v>
      </c>
      <c r="T722" s="300">
        <v>0</v>
      </c>
      <c r="U722" s="300">
        <v>0</v>
      </c>
      <c r="V722" s="300">
        <v>0</v>
      </c>
      <c r="W722" s="301">
        <v>0</v>
      </c>
      <c r="X722" s="300">
        <v>0</v>
      </c>
      <c r="Y722" s="300">
        <v>0</v>
      </c>
      <c r="Z722" s="300">
        <v>0</v>
      </c>
      <c r="AA722" s="300">
        <v>0</v>
      </c>
      <c r="AB722" s="302">
        <v>0</v>
      </c>
      <c r="AC722" s="302">
        <v>0</v>
      </c>
      <c r="AD722" s="302">
        <v>0</v>
      </c>
      <c r="AE722" s="302">
        <v>0</v>
      </c>
      <c r="AF722" s="302">
        <v>0</v>
      </c>
      <c r="AG722" s="302">
        <v>0</v>
      </c>
      <c r="AH722" s="348">
        <v>0</v>
      </c>
      <c r="AI722" s="348">
        <v>0</v>
      </c>
      <c r="AK722" s="199"/>
      <c r="AM722" s="11"/>
      <c r="AN722" s="15"/>
      <c r="AO722" s="11"/>
      <c r="AP722" s="11"/>
    </row>
    <row r="723" spans="3:42" outlineLevel="2" x14ac:dyDescent="0.2">
      <c r="C723" s="252">
        <v>5</v>
      </c>
      <c r="D723" s="119" t="s">
        <v>218</v>
      </c>
      <c r="F723" s="767" t="s">
        <v>55</v>
      </c>
      <c r="H723" s="797" t="s">
        <v>12</v>
      </c>
      <c r="I723" s="234" t="s">
        <v>617</v>
      </c>
      <c r="K723" s="164"/>
      <c r="Q723" s="135" t="s">
        <v>110</v>
      </c>
      <c r="R723" s="314">
        <v>0</v>
      </c>
      <c r="S723" s="315">
        <v>0</v>
      </c>
      <c r="T723" s="315">
        <v>0</v>
      </c>
      <c r="U723" s="315">
        <v>0</v>
      </c>
      <c r="V723" s="315">
        <v>0</v>
      </c>
      <c r="W723" s="316">
        <v>0</v>
      </c>
      <c r="X723" s="315">
        <v>0</v>
      </c>
      <c r="Y723" s="315">
        <v>0</v>
      </c>
      <c r="Z723" s="315">
        <v>0</v>
      </c>
      <c r="AA723" s="315">
        <v>0</v>
      </c>
      <c r="AB723" s="5">
        <v>0</v>
      </c>
      <c r="AC723" s="5">
        <v>0</v>
      </c>
      <c r="AD723" s="5">
        <v>0</v>
      </c>
      <c r="AE723" s="5">
        <v>0</v>
      </c>
      <c r="AF723" s="5">
        <v>0</v>
      </c>
      <c r="AG723" s="5">
        <v>0</v>
      </c>
      <c r="AH723" s="350">
        <v>0</v>
      </c>
      <c r="AI723" s="350">
        <v>0</v>
      </c>
      <c r="AK723" s="199"/>
      <c r="AM723" s="11"/>
      <c r="AN723" s="15"/>
      <c r="AO723" s="11"/>
      <c r="AP723" s="11"/>
    </row>
    <row r="724" spans="3:42" outlineLevel="2" x14ac:dyDescent="0.2">
      <c r="C724" s="252">
        <v>5</v>
      </c>
      <c r="D724" s="119" t="s">
        <v>218</v>
      </c>
      <c r="F724" s="783" t="s">
        <v>57</v>
      </c>
      <c r="G724" s="83"/>
      <c r="H724" s="798" t="s">
        <v>12</v>
      </c>
      <c r="I724" s="240" t="s">
        <v>617</v>
      </c>
      <c r="J724" s="83"/>
      <c r="K724" s="736"/>
      <c r="L724" s="83"/>
      <c r="M724" s="83"/>
      <c r="N724" s="83"/>
      <c r="O724" s="83"/>
      <c r="P724" s="83"/>
      <c r="Q724" s="143" t="s">
        <v>110</v>
      </c>
      <c r="R724" s="304">
        <v>0</v>
      </c>
      <c r="S724" s="305">
        <v>0</v>
      </c>
      <c r="T724" s="305">
        <v>0</v>
      </c>
      <c r="U724" s="305">
        <v>0</v>
      </c>
      <c r="V724" s="305">
        <v>0</v>
      </c>
      <c r="W724" s="306">
        <v>0</v>
      </c>
      <c r="X724" s="305">
        <v>0</v>
      </c>
      <c r="Y724" s="305">
        <v>0</v>
      </c>
      <c r="Z724" s="305">
        <v>0</v>
      </c>
      <c r="AA724" s="305">
        <v>0</v>
      </c>
      <c r="AB724" s="307">
        <v>0</v>
      </c>
      <c r="AC724" s="307">
        <v>0</v>
      </c>
      <c r="AD724" s="307">
        <v>0</v>
      </c>
      <c r="AE724" s="307">
        <v>0</v>
      </c>
      <c r="AF724" s="307">
        <v>0</v>
      </c>
      <c r="AG724" s="307">
        <v>0</v>
      </c>
      <c r="AH724" s="362">
        <v>0</v>
      </c>
      <c r="AI724" s="362">
        <v>0</v>
      </c>
      <c r="AK724" s="199"/>
      <c r="AM724" s="11"/>
      <c r="AN724" s="15"/>
      <c r="AO724" s="11"/>
      <c r="AP724" s="11"/>
    </row>
    <row r="725" spans="3:42" outlineLevel="2" x14ac:dyDescent="0.2">
      <c r="C725" s="252">
        <v>5</v>
      </c>
      <c r="D725" s="119" t="s">
        <v>218</v>
      </c>
      <c r="F725" s="802" t="s">
        <v>626</v>
      </c>
      <c r="R725" s="800">
        <v>0</v>
      </c>
      <c r="S725" s="800">
        <v>0</v>
      </c>
      <c r="T725" s="800">
        <v>0</v>
      </c>
      <c r="U725" s="800">
        <v>0</v>
      </c>
      <c r="V725" s="800">
        <v>0</v>
      </c>
      <c r="W725" s="800">
        <v>0</v>
      </c>
      <c r="X725" s="800">
        <v>0</v>
      </c>
      <c r="Y725" s="800">
        <v>0</v>
      </c>
      <c r="Z725" s="800">
        <v>0</v>
      </c>
      <c r="AA725" s="800">
        <v>0</v>
      </c>
      <c r="AB725" s="800">
        <v>0</v>
      </c>
      <c r="AC725" s="800">
        <v>0</v>
      </c>
      <c r="AD725" s="800">
        <v>0</v>
      </c>
      <c r="AE725" s="800">
        <v>0</v>
      </c>
      <c r="AF725" s="800">
        <v>0</v>
      </c>
      <c r="AG725" s="800">
        <v>0</v>
      </c>
      <c r="AH725" s="800">
        <v>0</v>
      </c>
      <c r="AI725" s="800">
        <v>0</v>
      </c>
      <c r="AK725" s="199"/>
      <c r="AM725" s="11"/>
      <c r="AN725" s="15"/>
      <c r="AO725" s="11"/>
      <c r="AP725" s="11"/>
    </row>
    <row r="726" spans="3:42" outlineLevel="2" x14ac:dyDescent="0.2">
      <c r="C726" s="252">
        <v>5</v>
      </c>
      <c r="D726" s="119" t="s">
        <v>218</v>
      </c>
      <c r="R726" s="5"/>
      <c r="S726" s="5"/>
      <c r="T726" s="5"/>
      <c r="U726" s="5"/>
      <c r="V726" s="5"/>
      <c r="W726" s="5"/>
      <c r="X726" s="5"/>
      <c r="Y726" s="5"/>
      <c r="AK726" s="199"/>
      <c r="AM726" s="11"/>
      <c r="AN726" s="15"/>
      <c r="AO726" s="11"/>
      <c r="AP726" s="11"/>
    </row>
    <row r="727" spans="3:42" outlineLevel="2" x14ac:dyDescent="0.2">
      <c r="C727" s="252">
        <v>5</v>
      </c>
      <c r="D727" s="119" t="s">
        <v>218</v>
      </c>
      <c r="F727" s="789" t="s">
        <v>635</v>
      </c>
      <c r="G727" s="790"/>
      <c r="H727" s="803"/>
      <c r="I727" s="790"/>
      <c r="J727" s="790"/>
      <c r="K727" s="792"/>
      <c r="L727" s="789"/>
      <c r="M727" s="789"/>
      <c r="N727" s="789"/>
      <c r="O727" s="789"/>
      <c r="P727" s="789"/>
      <c r="Q727" s="792"/>
      <c r="R727" s="793"/>
      <c r="S727" s="793"/>
      <c r="T727" s="793"/>
      <c r="U727" s="793"/>
      <c r="V727" s="793"/>
      <c r="W727" s="793"/>
      <c r="X727" s="793"/>
      <c r="Y727" s="793"/>
      <c r="Z727" s="793"/>
      <c r="AA727" s="793"/>
      <c r="AB727" s="793"/>
      <c r="AC727" s="793"/>
      <c r="AD727" s="793"/>
      <c r="AE727" s="793"/>
      <c r="AF727" s="793"/>
      <c r="AG727" s="793"/>
      <c r="AH727" s="789"/>
      <c r="AI727" s="789"/>
      <c r="AJ727" s="820"/>
      <c r="AK727" s="199"/>
      <c r="AM727" s="11"/>
      <c r="AN727" s="15"/>
      <c r="AO727" s="11"/>
      <c r="AP727" s="11"/>
    </row>
    <row r="728" spans="3:42" outlineLevel="2" x14ac:dyDescent="0.2">
      <c r="C728" s="252">
        <v>5</v>
      </c>
      <c r="D728" s="119" t="s">
        <v>218</v>
      </c>
      <c r="F728" t="s">
        <v>620</v>
      </c>
      <c r="AK728" s="199"/>
      <c r="AM728" s="11"/>
      <c r="AN728" s="15"/>
      <c r="AO728" s="11"/>
      <c r="AP728" s="11"/>
    </row>
    <row r="729" spans="3:42" outlineLevel="2" x14ac:dyDescent="0.2">
      <c r="C729" s="252">
        <v>5</v>
      </c>
      <c r="D729" s="119" t="s">
        <v>218</v>
      </c>
      <c r="F729" s="761" t="s">
        <v>48</v>
      </c>
      <c r="G729" s="75"/>
      <c r="H729" s="796" t="s">
        <v>636</v>
      </c>
      <c r="I729" s="801"/>
      <c r="J729" s="75"/>
      <c r="K729" s="741"/>
      <c r="L729" s="75"/>
      <c r="M729" s="75"/>
      <c r="N729" s="75"/>
      <c r="O729" s="75"/>
      <c r="P729" s="75"/>
      <c r="Q729" s="128" t="s">
        <v>536</v>
      </c>
      <c r="R729" s="804">
        <v>0</v>
      </c>
      <c r="S729" s="805">
        <v>0</v>
      </c>
      <c r="T729" s="805">
        <v>0</v>
      </c>
      <c r="U729" s="805">
        <v>0</v>
      </c>
      <c r="V729" s="805">
        <v>0</v>
      </c>
      <c r="W729" s="806">
        <v>0</v>
      </c>
      <c r="X729" s="805">
        <v>0</v>
      </c>
      <c r="Y729" s="805">
        <v>0</v>
      </c>
      <c r="Z729" s="805">
        <v>0</v>
      </c>
      <c r="AA729" s="805">
        <v>0</v>
      </c>
      <c r="AB729" s="805">
        <v>0</v>
      </c>
      <c r="AC729" s="805">
        <v>0</v>
      </c>
      <c r="AD729" s="805">
        <v>0</v>
      </c>
      <c r="AE729" s="805">
        <v>0</v>
      </c>
      <c r="AF729" s="805">
        <v>0</v>
      </c>
      <c r="AG729" s="805">
        <v>0</v>
      </c>
      <c r="AH729" s="808">
        <v>0</v>
      </c>
      <c r="AI729" s="808">
        <v>0</v>
      </c>
      <c r="AK729" s="199"/>
      <c r="AM729" s="11"/>
      <c r="AN729" s="15"/>
      <c r="AO729" s="11"/>
      <c r="AP729" s="11"/>
    </row>
    <row r="730" spans="3:42" outlineLevel="2" x14ac:dyDescent="0.2">
      <c r="C730" s="252">
        <v>5</v>
      </c>
      <c r="D730" s="119" t="s">
        <v>218</v>
      </c>
      <c r="F730" s="767" t="s">
        <v>55</v>
      </c>
      <c r="H730" s="797" t="s">
        <v>636</v>
      </c>
      <c r="K730" s="164"/>
      <c r="Q730" s="135" t="s">
        <v>536</v>
      </c>
      <c r="R730" s="809">
        <v>0</v>
      </c>
      <c r="S730" s="810">
        <v>0</v>
      </c>
      <c r="T730" s="810">
        <v>0</v>
      </c>
      <c r="U730" s="810">
        <v>0</v>
      </c>
      <c r="V730" s="810">
        <v>0</v>
      </c>
      <c r="W730" s="811">
        <v>0</v>
      </c>
      <c r="X730" s="810">
        <v>0</v>
      </c>
      <c r="Y730" s="810">
        <v>0</v>
      </c>
      <c r="Z730" s="810">
        <v>0</v>
      </c>
      <c r="AA730" s="810">
        <v>0</v>
      </c>
      <c r="AB730" s="810">
        <v>0</v>
      </c>
      <c r="AC730" s="810">
        <v>0</v>
      </c>
      <c r="AD730" s="810">
        <v>0</v>
      </c>
      <c r="AE730" s="810">
        <v>0</v>
      </c>
      <c r="AF730" s="810">
        <v>0</v>
      </c>
      <c r="AG730" s="810">
        <v>0</v>
      </c>
      <c r="AH730" s="812">
        <v>0</v>
      </c>
      <c r="AI730" s="812">
        <v>0</v>
      </c>
      <c r="AK730" s="199"/>
      <c r="AM730" s="11"/>
      <c r="AN730" s="15"/>
      <c r="AO730" s="11"/>
      <c r="AP730" s="11"/>
    </row>
    <row r="731" spans="3:42" outlineLevel="2" x14ac:dyDescent="0.2">
      <c r="C731" s="252">
        <v>5</v>
      </c>
      <c r="D731" s="119" t="s">
        <v>218</v>
      </c>
      <c r="F731" s="783" t="s">
        <v>57</v>
      </c>
      <c r="G731" s="83"/>
      <c r="H731" s="798" t="s">
        <v>636</v>
      </c>
      <c r="I731" s="799"/>
      <c r="J731" s="83"/>
      <c r="K731" s="736"/>
      <c r="L731" s="83"/>
      <c r="M731" s="83"/>
      <c r="N731" s="83"/>
      <c r="O731" s="83"/>
      <c r="P731" s="83"/>
      <c r="Q731" s="143" t="s">
        <v>536</v>
      </c>
      <c r="R731" s="813">
        <v>0</v>
      </c>
      <c r="S731" s="814">
        <v>0</v>
      </c>
      <c r="T731" s="814">
        <v>0</v>
      </c>
      <c r="U731" s="814">
        <v>0</v>
      </c>
      <c r="V731" s="814">
        <v>0</v>
      </c>
      <c r="W731" s="815">
        <v>0</v>
      </c>
      <c r="X731" s="814">
        <v>0</v>
      </c>
      <c r="Y731" s="814">
        <v>0</v>
      </c>
      <c r="Z731" s="814">
        <v>0</v>
      </c>
      <c r="AA731" s="814">
        <v>0</v>
      </c>
      <c r="AB731" s="814">
        <v>0</v>
      </c>
      <c r="AC731" s="814">
        <v>0</v>
      </c>
      <c r="AD731" s="814">
        <v>0</v>
      </c>
      <c r="AE731" s="814">
        <v>0</v>
      </c>
      <c r="AF731" s="814">
        <v>0</v>
      </c>
      <c r="AG731" s="814">
        <v>0</v>
      </c>
      <c r="AH731" s="816">
        <v>0</v>
      </c>
      <c r="AI731" s="816">
        <v>0</v>
      </c>
      <c r="AK731" s="199"/>
      <c r="AM731" s="11"/>
      <c r="AN731" s="15"/>
      <c r="AO731" s="11"/>
      <c r="AP731" s="11"/>
    </row>
    <row r="732" spans="3:42" outlineLevel="2" x14ac:dyDescent="0.2">
      <c r="C732" s="252">
        <v>5</v>
      </c>
      <c r="D732" s="119" t="s">
        <v>218</v>
      </c>
      <c r="F732" s="12"/>
      <c r="H732" s="817"/>
      <c r="K732" s="16"/>
      <c r="Q732" s="16"/>
      <c r="R732" s="818"/>
      <c r="S732" s="818"/>
      <c r="T732" s="818"/>
      <c r="U732" s="818"/>
      <c r="V732" s="818"/>
      <c r="W732" s="818"/>
      <c r="X732" s="818"/>
      <c r="Y732" s="818"/>
      <c r="Z732" s="818"/>
      <c r="AA732" s="818"/>
      <c r="AB732" s="818"/>
      <c r="AC732" s="818"/>
      <c r="AD732" s="818"/>
      <c r="AE732" s="818"/>
      <c r="AF732" s="818"/>
      <c r="AG732" s="818"/>
      <c r="AH732" s="818"/>
      <c r="AI732" s="818"/>
      <c r="AK732" s="199"/>
      <c r="AM732" s="11"/>
      <c r="AN732" s="15"/>
      <c r="AO732" s="11"/>
      <c r="AP732" s="11"/>
    </row>
    <row r="733" spans="3:42" x14ac:dyDescent="0.2">
      <c r="C733" s="252">
        <v>6</v>
      </c>
      <c r="D733" s="754" t="s">
        <v>136</v>
      </c>
      <c r="E733" s="67"/>
      <c r="F733" s="67"/>
      <c r="G733" s="67"/>
      <c r="H733" s="755" t="s">
        <v>152</v>
      </c>
      <c r="I733" s="67"/>
      <c r="J733" s="67"/>
      <c r="K733" s="102"/>
      <c r="L733" s="67"/>
      <c r="M733" s="67"/>
      <c r="N733" s="67"/>
      <c r="O733" s="67"/>
      <c r="P733" s="67"/>
      <c r="Q733" s="102"/>
      <c r="R733" s="67"/>
      <c r="S733" s="67"/>
      <c r="T733" s="67"/>
      <c r="U733" s="67"/>
      <c r="V733" s="67"/>
      <c r="W733" s="67"/>
      <c r="X733" s="67"/>
      <c r="Y733" s="67"/>
      <c r="Z733" s="67"/>
      <c r="AA733" s="67"/>
      <c r="AB733" s="67"/>
      <c r="AC733" s="67"/>
      <c r="AD733" s="67"/>
      <c r="AE733" s="67"/>
      <c r="AF733" s="67"/>
      <c r="AG733" s="67"/>
      <c r="AH733" s="67"/>
      <c r="AI733" s="67"/>
      <c r="AK733" s="199"/>
      <c r="AM733" s="11"/>
      <c r="AN733" s="15"/>
      <c r="AO733" s="11"/>
      <c r="AP733" s="11"/>
    </row>
    <row r="734" spans="3:42" outlineLevel="1" x14ac:dyDescent="0.2">
      <c r="C734" s="252">
        <v>6</v>
      </c>
      <c r="D734" s="119" t="s">
        <v>218</v>
      </c>
      <c r="F734" s="121" t="s">
        <v>597</v>
      </c>
      <c r="G734" s="756"/>
      <c r="H734" s="757"/>
      <c r="I734" s="756"/>
      <c r="J734" s="756"/>
      <c r="K734" s="758"/>
      <c r="L734" s="759"/>
      <c r="M734" s="759"/>
      <c r="N734" s="759"/>
      <c r="O734" s="759"/>
      <c r="P734" s="759"/>
      <c r="Q734" s="758"/>
      <c r="R734" s="760"/>
      <c r="S734" s="760"/>
      <c r="T734" s="760"/>
      <c r="U734" s="760"/>
      <c r="V734" s="760"/>
      <c r="W734" s="760"/>
      <c r="X734" s="760"/>
      <c r="Y734" s="760"/>
      <c r="Z734" s="760"/>
      <c r="AA734" s="760"/>
      <c r="AB734" s="760"/>
      <c r="AC734" s="760"/>
      <c r="AD734" s="760"/>
      <c r="AE734" s="760"/>
      <c r="AF734" s="760"/>
      <c r="AG734" s="760"/>
      <c r="AH734" s="759"/>
      <c r="AI734" s="759"/>
      <c r="AK734" s="199"/>
      <c r="AM734" s="11"/>
      <c r="AN734" s="15"/>
      <c r="AO734" s="11"/>
      <c r="AP734" s="11"/>
    </row>
    <row r="735" spans="3:42" outlineLevel="2" x14ac:dyDescent="0.2">
      <c r="C735" s="252">
        <v>6</v>
      </c>
      <c r="D735" s="119" t="s">
        <v>218</v>
      </c>
      <c r="F735" s="12"/>
      <c r="G735" s="149" t="s">
        <v>598</v>
      </c>
      <c r="H735" s="72" t="s">
        <v>48</v>
      </c>
      <c r="I735" s="8" t="s">
        <v>451</v>
      </c>
      <c r="J735" s="8" t="s">
        <v>599</v>
      </c>
      <c r="K735" s="8" t="s">
        <v>61</v>
      </c>
      <c r="AK735" s="199"/>
      <c r="AM735" s="11"/>
      <c r="AN735" s="15"/>
      <c r="AO735" s="11"/>
      <c r="AP735" s="11"/>
    </row>
    <row r="736" spans="3:42" outlineLevel="2" x14ac:dyDescent="0.2">
      <c r="C736" s="252">
        <v>6</v>
      </c>
      <c r="D736" s="119" t="s">
        <v>218</v>
      </c>
      <c r="F736" s="761" t="s">
        <v>129</v>
      </c>
      <c r="G736" s="762" t="s">
        <v>130</v>
      </c>
      <c r="H736" s="763">
        <v>0.73</v>
      </c>
      <c r="I736" s="764">
        <v>0.27</v>
      </c>
      <c r="J736" s="765">
        <v>1</v>
      </c>
      <c r="K736" s="766"/>
      <c r="AK736" s="199"/>
      <c r="AM736" s="11"/>
      <c r="AN736" s="15"/>
      <c r="AO736" s="11"/>
      <c r="AP736" s="11"/>
    </row>
    <row r="737" spans="3:42" outlineLevel="2" x14ac:dyDescent="0.2">
      <c r="C737" s="252">
        <v>6</v>
      </c>
      <c r="D737" s="119" t="s">
        <v>218</v>
      </c>
      <c r="F737" s="767" t="s">
        <v>128</v>
      </c>
      <c r="G737" s="611" t="s">
        <v>130</v>
      </c>
      <c r="H737" s="768">
        <v>0.2764666563833616</v>
      </c>
      <c r="I737" s="769">
        <v>0.72353334361663846</v>
      </c>
      <c r="J737" s="770">
        <v>1</v>
      </c>
      <c r="K737" s="771"/>
      <c r="AK737" s="199"/>
      <c r="AM737" s="11"/>
      <c r="AN737" s="15"/>
      <c r="AO737" s="11"/>
      <c r="AP737" s="11"/>
    </row>
    <row r="738" spans="3:42" outlineLevel="2" x14ac:dyDescent="0.2">
      <c r="C738" s="252">
        <v>6</v>
      </c>
      <c r="D738" s="119" t="s">
        <v>218</v>
      </c>
      <c r="F738" s="767" t="s">
        <v>600</v>
      </c>
      <c r="G738" s="611" t="s">
        <v>583</v>
      </c>
      <c r="H738" s="772">
        <v>5377</v>
      </c>
      <c r="I738" s="773">
        <v>14072</v>
      </c>
      <c r="J738" s="774">
        <v>19449</v>
      </c>
      <c r="K738" s="775">
        <v>0.63091400843231016</v>
      </c>
      <c r="AK738" s="199"/>
      <c r="AM738" s="11"/>
      <c r="AN738" s="15"/>
      <c r="AO738" s="11"/>
      <c r="AP738" s="11"/>
    </row>
    <row r="739" spans="3:42" outlineLevel="2" x14ac:dyDescent="0.2">
      <c r="C739" s="252">
        <v>6</v>
      </c>
      <c r="D739" s="119" t="s">
        <v>218</v>
      </c>
      <c r="F739" s="767" t="s">
        <v>64</v>
      </c>
      <c r="G739" s="611" t="s">
        <v>583</v>
      </c>
      <c r="H739" s="776">
        <v>0</v>
      </c>
      <c r="I739" s="773">
        <v>0</v>
      </c>
      <c r="J739" s="774">
        <v>0</v>
      </c>
      <c r="K739" s="771"/>
      <c r="AK739" s="199"/>
      <c r="AM739" s="11"/>
      <c r="AN739" s="15"/>
      <c r="AO739" s="11"/>
      <c r="AP739" s="11"/>
    </row>
    <row r="740" spans="3:42" outlineLevel="2" x14ac:dyDescent="0.2">
      <c r="C740" s="252">
        <v>6</v>
      </c>
      <c r="D740" s="119" t="s">
        <v>218</v>
      </c>
      <c r="F740" s="767" t="s">
        <v>601</v>
      </c>
      <c r="G740" s="611" t="s">
        <v>583</v>
      </c>
      <c r="H740" s="776">
        <v>5377</v>
      </c>
      <c r="I740" s="773">
        <v>14072</v>
      </c>
      <c r="J740" s="774">
        <v>19449</v>
      </c>
      <c r="K740" s="771"/>
      <c r="AK740" s="199"/>
      <c r="AM740" s="11"/>
      <c r="AN740" s="15"/>
      <c r="AO740" s="11"/>
      <c r="AP740" s="11"/>
    </row>
    <row r="741" spans="3:42" outlineLevel="2" x14ac:dyDescent="0.2">
      <c r="C741" s="252">
        <v>6</v>
      </c>
      <c r="D741" s="119" t="s">
        <v>218</v>
      </c>
      <c r="F741" s="767" t="s">
        <v>602</v>
      </c>
      <c r="G741" s="611" t="s">
        <v>130</v>
      </c>
      <c r="H741" s="778">
        <v>0</v>
      </c>
      <c r="I741" s="769">
        <v>0</v>
      </c>
      <c r="J741" s="769">
        <v>0</v>
      </c>
      <c r="K741" s="771"/>
      <c r="AK741" s="199"/>
      <c r="AM741" s="11"/>
      <c r="AN741" s="15"/>
      <c r="AO741" s="11"/>
      <c r="AP741" s="11"/>
    </row>
    <row r="742" spans="3:42" outlineLevel="2" x14ac:dyDescent="0.2">
      <c r="C742" s="252">
        <v>6</v>
      </c>
      <c r="D742" s="119" t="s">
        <v>218</v>
      </c>
      <c r="F742" s="767" t="s">
        <v>603</v>
      </c>
      <c r="G742" s="611" t="s">
        <v>583</v>
      </c>
      <c r="H742" s="776">
        <v>79</v>
      </c>
      <c r="I742" s="773">
        <v>13358</v>
      </c>
      <c r="J742" s="774">
        <v>13437</v>
      </c>
      <c r="K742" s="771"/>
      <c r="AK742" s="199"/>
      <c r="AM742" s="11"/>
      <c r="AN742" s="15"/>
      <c r="AO742" s="11"/>
      <c r="AP742" s="11"/>
    </row>
    <row r="743" spans="3:42" outlineLevel="2" x14ac:dyDescent="0.2">
      <c r="C743" s="252">
        <v>6</v>
      </c>
      <c r="D743" s="119" t="s">
        <v>218</v>
      </c>
      <c r="F743" s="767" t="s">
        <v>604</v>
      </c>
      <c r="G743" s="611"/>
      <c r="H743" s="773">
        <v>0</v>
      </c>
      <c r="I743" s="773">
        <v>0</v>
      </c>
      <c r="J743" s="773">
        <v>0</v>
      </c>
      <c r="K743" s="771"/>
      <c r="AK743" s="199"/>
      <c r="AM743" s="11"/>
      <c r="AN743" s="15"/>
      <c r="AO743" s="11"/>
      <c r="AP743" s="11"/>
    </row>
    <row r="744" spans="3:42" outlineLevel="2" x14ac:dyDescent="0.2">
      <c r="C744" s="252">
        <v>6</v>
      </c>
      <c r="D744" s="119" t="s">
        <v>218</v>
      </c>
      <c r="F744" s="767" t="s">
        <v>605</v>
      </c>
      <c r="G744" s="611"/>
      <c r="H744" s="779"/>
      <c r="I744" s="780"/>
      <c r="J744" s="781"/>
      <c r="K744" s="782">
        <v>0</v>
      </c>
      <c r="AK744" s="199"/>
      <c r="AM744" s="11"/>
      <c r="AN744" s="15"/>
      <c r="AO744" s="11"/>
      <c r="AP744" s="11"/>
    </row>
    <row r="745" spans="3:42" outlineLevel="2" x14ac:dyDescent="0.2">
      <c r="C745" s="252">
        <v>6</v>
      </c>
      <c r="D745" s="119" t="s">
        <v>218</v>
      </c>
      <c r="F745" s="783" t="s">
        <v>606</v>
      </c>
      <c r="G745" s="619" t="s">
        <v>130</v>
      </c>
      <c r="H745" s="784">
        <v>5.8792885316662942E-3</v>
      </c>
      <c r="I745" s="785">
        <v>0.9941207114683337</v>
      </c>
      <c r="J745" s="786">
        <v>1</v>
      </c>
      <c r="K745" s="787"/>
      <c r="AK745" s="199"/>
      <c r="AM745" s="11"/>
      <c r="AN745" s="15"/>
      <c r="AO745" s="11"/>
      <c r="AP745" s="11"/>
    </row>
    <row r="746" spans="3:42" outlineLevel="2" x14ac:dyDescent="0.2">
      <c r="C746" s="252">
        <v>6</v>
      </c>
      <c r="D746" s="119" t="s">
        <v>218</v>
      </c>
      <c r="H746"/>
      <c r="I746"/>
      <c r="K746"/>
      <c r="AK746" s="199"/>
      <c r="AM746" s="11"/>
      <c r="AN746" s="15"/>
      <c r="AO746" s="11"/>
      <c r="AP746" s="11"/>
    </row>
    <row r="747" spans="3:42" outlineLevel="1" x14ac:dyDescent="0.2">
      <c r="C747" s="252">
        <v>6</v>
      </c>
      <c r="D747" s="119" t="s">
        <v>218</v>
      </c>
      <c r="F747" s="121" t="s">
        <v>607</v>
      </c>
      <c r="G747" s="756"/>
      <c r="H747" s="757"/>
      <c r="I747" s="788"/>
      <c r="J747" s="756"/>
      <c r="K747" s="758"/>
      <c r="L747" s="759"/>
      <c r="M747" s="759"/>
      <c r="N747" s="759"/>
      <c r="O747" s="759"/>
      <c r="P747" s="759"/>
      <c r="Q747" s="758"/>
      <c r="R747" s="760"/>
      <c r="S747" s="760"/>
      <c r="T747" s="760"/>
      <c r="U747" s="760"/>
      <c r="V747" s="760"/>
      <c r="W747" s="760"/>
      <c r="X747" s="760"/>
      <c r="Y747" s="760"/>
      <c r="Z747" s="760"/>
      <c r="AA747" s="760"/>
      <c r="AB747" s="760"/>
      <c r="AC747" s="760"/>
      <c r="AD747" s="760"/>
      <c r="AE747" s="760"/>
      <c r="AF747" s="760"/>
      <c r="AG747" s="760"/>
      <c r="AH747" s="759"/>
      <c r="AI747" s="759"/>
      <c r="AK747" s="199"/>
      <c r="AM747" s="11"/>
      <c r="AN747" s="15"/>
      <c r="AO747" s="11"/>
      <c r="AP747" s="11"/>
    </row>
    <row r="748" spans="3:42" outlineLevel="2" x14ac:dyDescent="0.2">
      <c r="C748" s="252">
        <v>6</v>
      </c>
      <c r="D748" s="119" t="s">
        <v>218</v>
      </c>
      <c r="F748" s="789" t="s">
        <v>608</v>
      </c>
      <c r="G748" s="790"/>
      <c r="H748" s="791" t="s">
        <v>609</v>
      </c>
      <c r="I748" s="791"/>
      <c r="J748" s="790"/>
      <c r="K748" s="792"/>
      <c r="L748" s="789"/>
      <c r="M748" s="789"/>
      <c r="N748" s="789"/>
      <c r="O748" s="789"/>
      <c r="P748" s="789"/>
      <c r="Q748" s="792"/>
      <c r="R748" s="793"/>
      <c r="S748" s="793"/>
      <c r="T748" s="793"/>
      <c r="U748" s="793"/>
      <c r="V748" s="793"/>
      <c r="W748" s="793"/>
      <c r="X748" s="793"/>
      <c r="Y748" s="793"/>
      <c r="Z748" s="793"/>
      <c r="AA748" s="793"/>
      <c r="AB748" s="793"/>
      <c r="AC748" s="793"/>
      <c r="AD748" s="793"/>
      <c r="AE748" s="793"/>
      <c r="AF748" s="793"/>
      <c r="AG748" s="793"/>
      <c r="AH748" s="789"/>
      <c r="AI748" s="789"/>
      <c r="AK748" s="199"/>
      <c r="AM748" s="11"/>
      <c r="AN748" s="15"/>
      <c r="AO748" s="11"/>
      <c r="AP748" s="11"/>
    </row>
    <row r="749" spans="3:42" ht="14.25" customHeight="1" outlineLevel="2" x14ac:dyDescent="0.2">
      <c r="C749" s="252">
        <v>6</v>
      </c>
      <c r="D749" s="119" t="s">
        <v>218</v>
      </c>
      <c r="F749" s="794" t="s">
        <v>610</v>
      </c>
      <c r="H749" s="795"/>
      <c r="AK749" s="199"/>
      <c r="AM749" s="11"/>
      <c r="AN749" s="15"/>
      <c r="AO749" s="11"/>
      <c r="AP749" s="11"/>
    </row>
    <row r="750" spans="3:42" outlineLevel="2" x14ac:dyDescent="0.2">
      <c r="C750" s="252">
        <v>6</v>
      </c>
      <c r="D750" s="119" t="s">
        <v>218</v>
      </c>
      <c r="F750" s="761" t="s">
        <v>62</v>
      </c>
      <c r="G750" s="75"/>
      <c r="H750" s="796" t="s">
        <v>10</v>
      </c>
      <c r="I750" s="796" t="s">
        <v>611</v>
      </c>
      <c r="J750" s="75"/>
      <c r="K750" s="741"/>
      <c r="L750" s="75"/>
      <c r="M750" s="75"/>
      <c r="N750" s="75"/>
      <c r="O750" s="75"/>
      <c r="P750" s="75"/>
      <c r="Q750" s="128" t="s">
        <v>110</v>
      </c>
      <c r="R750" s="299">
        <v>0</v>
      </c>
      <c r="S750" s="300">
        <v>0</v>
      </c>
      <c r="T750" s="300">
        <v>0</v>
      </c>
      <c r="U750" s="300">
        <v>1448.155931253064</v>
      </c>
      <c r="V750" s="300">
        <v>1587.6379086062384</v>
      </c>
      <c r="W750" s="301">
        <v>1676.3626109370211</v>
      </c>
      <c r="X750" s="300">
        <v>2324.2593614925891</v>
      </c>
      <c r="Y750" s="300">
        <v>2109.2333699015626</v>
      </c>
      <c r="Z750" s="300">
        <v>2449.1084369369396</v>
      </c>
      <c r="AA750" s="300">
        <v>2963.6948965359152</v>
      </c>
      <c r="AB750" s="302">
        <v>3652.2282097133534</v>
      </c>
      <c r="AC750" s="302">
        <v>2187.1937324662317</v>
      </c>
      <c r="AD750" s="302">
        <v>2171.5063169934306</v>
      </c>
      <c r="AE750" s="302">
        <v>2621.5854709470295</v>
      </c>
      <c r="AF750" s="302">
        <v>4080.3206534081069</v>
      </c>
      <c r="AG750" s="302">
        <v>2125.8145635311093</v>
      </c>
      <c r="AH750" s="348">
        <v>2248.2992631137695</v>
      </c>
      <c r="AI750" s="348">
        <v>3188.6787538753301</v>
      </c>
      <c r="AK750" s="199"/>
      <c r="AM750" s="11"/>
      <c r="AN750" s="15"/>
      <c r="AO750" s="11"/>
      <c r="AP750" s="11"/>
    </row>
    <row r="751" spans="3:42" outlineLevel="2" x14ac:dyDescent="0.2">
      <c r="C751" s="252">
        <v>6</v>
      </c>
      <c r="D751" s="119" t="s">
        <v>218</v>
      </c>
      <c r="F751" s="767" t="s">
        <v>188</v>
      </c>
      <c r="H751" s="797" t="s">
        <v>10</v>
      </c>
      <c r="I751" s="797" t="s">
        <v>612</v>
      </c>
      <c r="K751" s="164"/>
      <c r="Q751" s="135" t="s">
        <v>110</v>
      </c>
      <c r="R751" s="314">
        <v>0</v>
      </c>
      <c r="S751" s="315">
        <v>0</v>
      </c>
      <c r="T751" s="315">
        <v>0</v>
      </c>
      <c r="U751" s="315">
        <v>425.18041038676375</v>
      </c>
      <c r="V751" s="315">
        <v>440.28913759555854</v>
      </c>
      <c r="W751" s="316">
        <v>452.62405575783333</v>
      </c>
      <c r="X751" s="315">
        <v>486.43797298136195</v>
      </c>
      <c r="Y751" s="315">
        <v>496.94658585053799</v>
      </c>
      <c r="Z751" s="315">
        <v>507.55905960708151</v>
      </c>
      <c r="AA751" s="315">
        <v>517.75776569698837</v>
      </c>
      <c r="AB751" s="5">
        <v>528.16193383729967</v>
      </c>
      <c r="AC751" s="5">
        <v>538.77571642560974</v>
      </c>
      <c r="AD751" s="5">
        <v>549.60335010479707</v>
      </c>
      <c r="AE751" s="5">
        <v>560.64915748021667</v>
      </c>
      <c r="AF751" s="5">
        <v>571.91754887208936</v>
      </c>
      <c r="AG751" s="5">
        <v>583.41302410381763</v>
      </c>
      <c r="AH751" s="350">
        <v>595.14017432696357</v>
      </c>
      <c r="AI751" s="350">
        <v>607.1036838836518</v>
      </c>
      <c r="AK751" s="199"/>
      <c r="AM751" s="11"/>
      <c r="AN751" s="15"/>
      <c r="AO751" s="11"/>
      <c r="AP751" s="11"/>
    </row>
    <row r="752" spans="3:42" outlineLevel="2" x14ac:dyDescent="0.2">
      <c r="C752" s="252">
        <v>6</v>
      </c>
      <c r="D752" s="119" t="s">
        <v>218</v>
      </c>
      <c r="F752" s="767" t="s">
        <v>613</v>
      </c>
      <c r="H752" s="797" t="s">
        <v>10</v>
      </c>
      <c r="I752" s="234" t="s">
        <v>614</v>
      </c>
      <c r="K752" s="164"/>
      <c r="Q752" s="135" t="s">
        <v>110</v>
      </c>
      <c r="R752" s="314">
        <v>0</v>
      </c>
      <c r="S752" s="315">
        <v>0</v>
      </c>
      <c r="T752" s="315">
        <v>0</v>
      </c>
      <c r="U752" s="315">
        <v>0</v>
      </c>
      <c r="V752" s="315">
        <v>0</v>
      </c>
      <c r="W752" s="316">
        <v>0</v>
      </c>
      <c r="X752" s="315">
        <v>0</v>
      </c>
      <c r="Y752" s="315">
        <v>0</v>
      </c>
      <c r="Z752" s="315">
        <v>0</v>
      </c>
      <c r="AA752" s="315">
        <v>0</v>
      </c>
      <c r="AB752" s="5">
        <v>0</v>
      </c>
      <c r="AC752" s="5">
        <v>0</v>
      </c>
      <c r="AD752" s="5">
        <v>0</v>
      </c>
      <c r="AE752" s="5">
        <v>0</v>
      </c>
      <c r="AF752" s="5">
        <v>0</v>
      </c>
      <c r="AG752" s="5">
        <v>0</v>
      </c>
      <c r="AH752" s="350">
        <v>0</v>
      </c>
      <c r="AI752" s="350">
        <v>0</v>
      </c>
      <c r="AK752" s="199"/>
      <c r="AM752" s="11"/>
      <c r="AN752" s="15"/>
      <c r="AO752" s="11"/>
      <c r="AP752" s="11"/>
    </row>
    <row r="753" spans="3:42" outlineLevel="2" x14ac:dyDescent="0.2">
      <c r="C753" s="252">
        <v>6</v>
      </c>
      <c r="D753" s="119" t="s">
        <v>218</v>
      </c>
      <c r="F753" s="783" t="s">
        <v>57</v>
      </c>
      <c r="G753" s="83"/>
      <c r="H753" s="798" t="s">
        <v>10</v>
      </c>
      <c r="I753" s="799"/>
      <c r="J753" s="83"/>
      <c r="K753" s="736"/>
      <c r="L753" s="83"/>
      <c r="M753" s="83"/>
      <c r="N753" s="83"/>
      <c r="O753" s="83"/>
      <c r="P753" s="83"/>
      <c r="Q753" s="143" t="s">
        <v>110</v>
      </c>
      <c r="R753" s="304">
        <v>0</v>
      </c>
      <c r="S753" s="305">
        <v>0</v>
      </c>
      <c r="T753" s="305">
        <v>0</v>
      </c>
      <c r="U753" s="305">
        <v>150.11347040995685</v>
      </c>
      <c r="V753" s="305">
        <v>155.39413274044901</v>
      </c>
      <c r="W753" s="306">
        <v>159.72298791481342</v>
      </c>
      <c r="X753" s="305">
        <v>164.0698025952116</v>
      </c>
      <c r="Y753" s="305">
        <v>168.02450245710548</v>
      </c>
      <c r="Z753" s="305">
        <v>171.58654418849406</v>
      </c>
      <c r="AA753" s="305">
        <v>174.99436887987565</v>
      </c>
      <c r="AB753" s="307">
        <v>178.46987547614998</v>
      </c>
      <c r="AC753" s="307">
        <v>182.01440819379147</v>
      </c>
      <c r="AD753" s="307">
        <v>185.62933794656402</v>
      </c>
      <c r="AE753" s="307">
        <v>189.31606287575346</v>
      </c>
      <c r="AF753" s="307">
        <v>193.07600889093118</v>
      </c>
      <c r="AG753" s="307">
        <v>196.91063022145764</v>
      </c>
      <c r="AH753" s="362">
        <v>200.8214099789397</v>
      </c>
      <c r="AI753" s="362">
        <v>204.80986073085825</v>
      </c>
      <c r="AK753" s="199"/>
      <c r="AM753" s="11"/>
      <c r="AN753" s="15"/>
      <c r="AO753" s="11"/>
      <c r="AP753" s="11"/>
    </row>
    <row r="754" spans="3:42" outlineLevel="2" x14ac:dyDescent="0.2">
      <c r="C754" s="252">
        <v>6</v>
      </c>
      <c r="D754" s="119" t="s">
        <v>218</v>
      </c>
      <c r="F754" s="12"/>
      <c r="H754" s="234"/>
      <c r="K754" s="164"/>
      <c r="Q754" s="16"/>
      <c r="R754" s="800">
        <v>0</v>
      </c>
      <c r="S754" s="800">
        <v>0</v>
      </c>
      <c r="T754" s="800">
        <v>0</v>
      </c>
      <c r="U754" s="800">
        <v>2023.4498120497844</v>
      </c>
      <c r="V754" s="800">
        <v>2183.3211789422458</v>
      </c>
      <c r="W754" s="800">
        <v>2288.7096546096682</v>
      </c>
      <c r="X754" s="800">
        <v>2974.7671370691623</v>
      </c>
      <c r="Y754" s="800">
        <v>2774.2044582092062</v>
      </c>
      <c r="Z754" s="800">
        <v>3128.254040732515</v>
      </c>
      <c r="AA754" s="800">
        <v>3656.4470311127793</v>
      </c>
      <c r="AB754" s="800">
        <v>4358.8600190268035</v>
      </c>
      <c r="AC754" s="800">
        <v>2907.9838570856327</v>
      </c>
      <c r="AD754" s="800">
        <v>2906.7390050447921</v>
      </c>
      <c r="AE754" s="800">
        <v>3371.5506913029994</v>
      </c>
      <c r="AF754" s="800">
        <v>4845.3142111711268</v>
      </c>
      <c r="AG754" s="800">
        <v>2906.1382178563845</v>
      </c>
      <c r="AH754" s="800">
        <v>3044.2608474196727</v>
      </c>
      <c r="AI754" s="800">
        <v>4000.5922984898402</v>
      </c>
      <c r="AK754" s="199"/>
      <c r="AM754" s="11"/>
      <c r="AN754" s="15"/>
      <c r="AO754" s="11"/>
      <c r="AP754" s="11"/>
    </row>
    <row r="755" spans="3:42" ht="14.25" customHeight="1" outlineLevel="2" x14ac:dyDescent="0.2">
      <c r="C755" s="252">
        <v>6</v>
      </c>
      <c r="D755" s="119" t="s">
        <v>218</v>
      </c>
      <c r="F755" s="794" t="s">
        <v>615</v>
      </c>
      <c r="AK755" s="199"/>
      <c r="AM755" s="11"/>
      <c r="AN755" s="15"/>
      <c r="AO755" s="11"/>
      <c r="AP755" s="11"/>
    </row>
    <row r="756" spans="3:42" outlineLevel="2" x14ac:dyDescent="0.2">
      <c r="C756" s="252">
        <v>6</v>
      </c>
      <c r="D756" s="119" t="s">
        <v>218</v>
      </c>
      <c r="F756" s="761" t="s">
        <v>48</v>
      </c>
      <c r="G756" s="75"/>
      <c r="H756" s="796" t="s">
        <v>10</v>
      </c>
      <c r="I756" s="801"/>
      <c r="J756" s="75"/>
      <c r="K756" s="741"/>
      <c r="L756" s="75"/>
      <c r="M756" s="75"/>
      <c r="N756" s="75"/>
      <c r="O756" s="75"/>
      <c r="P756" s="75"/>
      <c r="Q756" s="128" t="s">
        <v>110</v>
      </c>
      <c r="R756" s="299">
        <v>0</v>
      </c>
      <c r="S756" s="300">
        <v>0</v>
      </c>
      <c r="T756" s="300">
        <v>0</v>
      </c>
      <c r="U756" s="300">
        <v>1174.7020362340706</v>
      </c>
      <c r="V756" s="300">
        <v>1280.7009389955119</v>
      </c>
      <c r="W756" s="301">
        <v>1348.8801652780699</v>
      </c>
      <c r="X756" s="300">
        <v>1831.1932138176471</v>
      </c>
      <c r="Y756" s="300">
        <v>1677.1295210193662</v>
      </c>
      <c r="Z756" s="300">
        <v>1928.1723150906191</v>
      </c>
      <c r="AA756" s="300">
        <v>2306.6400327699844</v>
      </c>
      <c r="AB756" s="302">
        <v>2812.1457569677164</v>
      </c>
      <c r="AC756" s="302">
        <v>1745.6049455610876</v>
      </c>
      <c r="AD756" s="302">
        <v>1737.1466119457716</v>
      </c>
      <c r="AE756" s="302">
        <v>2068.7581917640355</v>
      </c>
      <c r="AF756" s="302">
        <v>3136.7502094515521</v>
      </c>
      <c r="AG756" s="302">
        <v>1713.1388794421978</v>
      </c>
      <c r="AH756" s="348">
        <v>1805.7948761486382</v>
      </c>
      <c r="AI756" s="348">
        <v>2495.5794158903254</v>
      </c>
      <c r="AK756" s="199"/>
      <c r="AM756" s="11"/>
      <c r="AN756" s="15"/>
      <c r="AO756" s="11"/>
      <c r="AP756" s="11"/>
    </row>
    <row r="757" spans="3:42" outlineLevel="2" x14ac:dyDescent="0.2">
      <c r="C757" s="252">
        <v>6</v>
      </c>
      <c r="D757" s="119" t="s">
        <v>218</v>
      </c>
      <c r="F757" s="767" t="s">
        <v>55</v>
      </c>
      <c r="H757" s="797" t="s">
        <v>10</v>
      </c>
      <c r="K757" s="164"/>
      <c r="Q757" s="135" t="s">
        <v>110</v>
      </c>
      <c r="R757" s="314">
        <v>0</v>
      </c>
      <c r="S757" s="315">
        <v>0</v>
      </c>
      <c r="T757" s="315">
        <v>0</v>
      </c>
      <c r="U757" s="315">
        <v>698.634305405757</v>
      </c>
      <c r="V757" s="315">
        <v>747.22610720628506</v>
      </c>
      <c r="W757" s="316">
        <v>780.10650141678468</v>
      </c>
      <c r="X757" s="315">
        <v>979.50412065630394</v>
      </c>
      <c r="Y757" s="315">
        <v>929.05043473273452</v>
      </c>
      <c r="Z757" s="315">
        <v>1028.4951814534022</v>
      </c>
      <c r="AA757" s="315">
        <v>1174.8126294629192</v>
      </c>
      <c r="AB757" s="5">
        <v>1368.2443865829366</v>
      </c>
      <c r="AC757" s="5">
        <v>980.36450333075391</v>
      </c>
      <c r="AD757" s="5">
        <v>983.96305515245604</v>
      </c>
      <c r="AE757" s="5">
        <v>1113.4764366632105</v>
      </c>
      <c r="AF757" s="5">
        <v>1515.4879928286439</v>
      </c>
      <c r="AG757" s="5">
        <v>996.0887081927292</v>
      </c>
      <c r="AH757" s="350">
        <v>1037.6445612920947</v>
      </c>
      <c r="AI757" s="350">
        <v>1300.2030218686564</v>
      </c>
      <c r="AK757" s="199"/>
      <c r="AM757" s="11"/>
      <c r="AN757" s="15"/>
      <c r="AO757" s="11"/>
      <c r="AP757" s="11"/>
    </row>
    <row r="758" spans="3:42" outlineLevel="2" x14ac:dyDescent="0.2">
      <c r="C758" s="252">
        <v>6</v>
      </c>
      <c r="D758" s="119" t="s">
        <v>218</v>
      </c>
      <c r="F758" s="783" t="s">
        <v>57</v>
      </c>
      <c r="G758" s="83"/>
      <c r="H758" s="798" t="s">
        <v>10</v>
      </c>
      <c r="I758" s="799"/>
      <c r="J758" s="83"/>
      <c r="K758" s="736"/>
      <c r="L758" s="83"/>
      <c r="M758" s="83"/>
      <c r="N758" s="83"/>
      <c r="O758" s="83"/>
      <c r="P758" s="83"/>
      <c r="Q758" s="143" t="s">
        <v>110</v>
      </c>
      <c r="R758" s="304">
        <v>0</v>
      </c>
      <c r="S758" s="305">
        <v>0</v>
      </c>
      <c r="T758" s="305">
        <v>0</v>
      </c>
      <c r="U758" s="305">
        <v>150.11347040995685</v>
      </c>
      <c r="V758" s="305">
        <v>155.39413274044901</v>
      </c>
      <c r="W758" s="306">
        <v>159.72298791481342</v>
      </c>
      <c r="X758" s="305">
        <v>164.0698025952116</v>
      </c>
      <c r="Y758" s="305">
        <v>168.02450245710548</v>
      </c>
      <c r="Z758" s="305">
        <v>171.58654418849406</v>
      </c>
      <c r="AA758" s="305">
        <v>174.99436887987565</v>
      </c>
      <c r="AB758" s="307">
        <v>178.46987547614998</v>
      </c>
      <c r="AC758" s="307">
        <v>182.01440819379147</v>
      </c>
      <c r="AD758" s="307">
        <v>185.62933794656402</v>
      </c>
      <c r="AE758" s="307">
        <v>189.31606287575346</v>
      </c>
      <c r="AF758" s="307">
        <v>193.07600889093118</v>
      </c>
      <c r="AG758" s="307">
        <v>196.91063022145764</v>
      </c>
      <c r="AH758" s="362">
        <v>200.8214099789397</v>
      </c>
      <c r="AI758" s="362">
        <v>204.80986073085825</v>
      </c>
      <c r="AK758" s="199"/>
      <c r="AM758" s="11"/>
      <c r="AN758" s="15"/>
      <c r="AO758" s="11"/>
      <c r="AP758" s="11"/>
    </row>
    <row r="759" spans="3:42" outlineLevel="2" x14ac:dyDescent="0.2">
      <c r="C759" s="252">
        <v>6</v>
      </c>
      <c r="D759" s="119" t="s">
        <v>218</v>
      </c>
      <c r="F759" s="12"/>
      <c r="H759" s="164"/>
      <c r="K759" s="164"/>
      <c r="Q759" s="16"/>
      <c r="R759" s="800">
        <v>0</v>
      </c>
      <c r="S759" s="800">
        <v>0</v>
      </c>
      <c r="T759" s="800">
        <v>0</v>
      </c>
      <c r="U759" s="800">
        <v>2023.4498120497844</v>
      </c>
      <c r="V759" s="800">
        <v>2183.3211789422462</v>
      </c>
      <c r="W759" s="800">
        <v>2288.7096546096682</v>
      </c>
      <c r="X759" s="800">
        <v>2974.7671370691623</v>
      </c>
      <c r="Y759" s="800">
        <v>2774.2044582092062</v>
      </c>
      <c r="Z759" s="800">
        <v>3128.2540407325155</v>
      </c>
      <c r="AA759" s="800">
        <v>3656.4470311127793</v>
      </c>
      <c r="AB759" s="800">
        <v>4358.8600190268035</v>
      </c>
      <c r="AC759" s="800">
        <v>2907.9838570856327</v>
      </c>
      <c r="AD759" s="800">
        <v>2906.7390050447921</v>
      </c>
      <c r="AE759" s="800">
        <v>3371.5506913029994</v>
      </c>
      <c r="AF759" s="800">
        <v>4845.3142111711268</v>
      </c>
      <c r="AG759" s="800">
        <v>2906.1382178563845</v>
      </c>
      <c r="AH759" s="800">
        <v>3044.2608474196727</v>
      </c>
      <c r="AI759" s="800">
        <v>4000.5922984898402</v>
      </c>
      <c r="AK759" s="199"/>
      <c r="AM759" s="11"/>
      <c r="AN759" s="15"/>
      <c r="AO759" s="11"/>
      <c r="AP759" s="11"/>
    </row>
    <row r="760" spans="3:42" ht="15" customHeight="1" outlineLevel="2" x14ac:dyDescent="0.2">
      <c r="C760" s="252">
        <v>6</v>
      </c>
      <c r="D760" s="119" t="s">
        <v>218</v>
      </c>
      <c r="F760" s="794" t="s">
        <v>69</v>
      </c>
      <c r="AK760" s="199"/>
      <c r="AM760" s="11"/>
      <c r="AN760" s="15"/>
      <c r="AO760" s="11"/>
      <c r="AP760" s="11"/>
    </row>
    <row r="761" spans="3:42" outlineLevel="2" x14ac:dyDescent="0.2">
      <c r="C761" s="252">
        <v>6</v>
      </c>
      <c r="D761" s="119" t="s">
        <v>218</v>
      </c>
      <c r="F761" s="761" t="s">
        <v>9</v>
      </c>
      <c r="G761" s="75"/>
      <c r="H761" s="796" t="s">
        <v>10</v>
      </c>
      <c r="I761" s="801"/>
      <c r="J761" s="75"/>
      <c r="K761" s="741"/>
      <c r="L761" s="75"/>
      <c r="M761" s="75"/>
      <c r="N761" s="75"/>
      <c r="O761" s="75"/>
      <c r="P761" s="75"/>
      <c r="Q761" s="128" t="s">
        <v>110</v>
      </c>
      <c r="R761" s="299">
        <v>0</v>
      </c>
      <c r="S761" s="300">
        <v>0</v>
      </c>
      <c r="T761" s="300">
        <v>0</v>
      </c>
      <c r="U761" s="300">
        <v>0</v>
      </c>
      <c r="V761" s="300">
        <v>0</v>
      </c>
      <c r="W761" s="301">
        <v>0</v>
      </c>
      <c r="X761" s="300">
        <v>0</v>
      </c>
      <c r="Y761" s="300">
        <v>0</v>
      </c>
      <c r="Z761" s="300">
        <v>0</v>
      </c>
      <c r="AA761" s="300">
        <v>0</v>
      </c>
      <c r="AB761" s="302">
        <v>0</v>
      </c>
      <c r="AC761" s="302">
        <v>0</v>
      </c>
      <c r="AD761" s="302">
        <v>0</v>
      </c>
      <c r="AE761" s="302">
        <v>0</v>
      </c>
      <c r="AF761" s="302">
        <v>0</v>
      </c>
      <c r="AG761" s="302">
        <v>0</v>
      </c>
      <c r="AH761" s="348">
        <v>0</v>
      </c>
      <c r="AI761" s="348">
        <v>0</v>
      </c>
      <c r="AK761" s="199"/>
      <c r="AM761" s="11"/>
      <c r="AN761" s="15"/>
      <c r="AO761" s="11"/>
      <c r="AP761" s="11"/>
    </row>
    <row r="762" spans="3:42" outlineLevel="2" x14ac:dyDescent="0.2">
      <c r="C762" s="252">
        <v>6</v>
      </c>
      <c r="D762" s="119" t="s">
        <v>218</v>
      </c>
      <c r="F762" s="767" t="s">
        <v>14</v>
      </c>
      <c r="H762" s="797" t="s">
        <v>10</v>
      </c>
      <c r="K762" s="164"/>
      <c r="Q762" s="135" t="s">
        <v>110</v>
      </c>
      <c r="R762" s="314">
        <v>0</v>
      </c>
      <c r="S762" s="315">
        <v>0</v>
      </c>
      <c r="T762" s="315">
        <v>0</v>
      </c>
      <c r="U762" s="315">
        <v>0</v>
      </c>
      <c r="V762" s="315">
        <v>0</v>
      </c>
      <c r="W762" s="316">
        <v>0</v>
      </c>
      <c r="X762" s="315">
        <v>0</v>
      </c>
      <c r="Y762" s="315">
        <v>0</v>
      </c>
      <c r="Z762" s="315">
        <v>0</v>
      </c>
      <c r="AA762" s="315">
        <v>0</v>
      </c>
      <c r="AB762" s="5">
        <v>0</v>
      </c>
      <c r="AC762" s="5">
        <v>0</v>
      </c>
      <c r="AD762" s="5">
        <v>0</v>
      </c>
      <c r="AE762" s="5">
        <v>0</v>
      </c>
      <c r="AF762" s="5">
        <v>0</v>
      </c>
      <c r="AG762" s="5">
        <v>0</v>
      </c>
      <c r="AH762" s="350">
        <v>0</v>
      </c>
      <c r="AI762" s="350">
        <v>0</v>
      </c>
      <c r="AJ762" s="289"/>
      <c r="AK762" s="199"/>
      <c r="AM762" s="11"/>
      <c r="AN762" s="15"/>
      <c r="AO762" s="11"/>
      <c r="AP762" s="11"/>
    </row>
    <row r="763" spans="3:42" outlineLevel="2" x14ac:dyDescent="0.2">
      <c r="C763" s="252">
        <v>6</v>
      </c>
      <c r="D763" s="119" t="s">
        <v>218</v>
      </c>
      <c r="F763" s="783" t="s">
        <v>16</v>
      </c>
      <c r="G763" s="83"/>
      <c r="H763" s="798" t="s">
        <v>10</v>
      </c>
      <c r="I763" s="799"/>
      <c r="J763" s="83"/>
      <c r="K763" s="736"/>
      <c r="L763" s="83"/>
      <c r="M763" s="83"/>
      <c r="N763" s="83"/>
      <c r="O763" s="83"/>
      <c r="P763" s="83"/>
      <c r="Q763" s="143" t="s">
        <v>110</v>
      </c>
      <c r="R763" s="304">
        <v>0</v>
      </c>
      <c r="S763" s="305">
        <v>0</v>
      </c>
      <c r="T763" s="305">
        <v>0</v>
      </c>
      <c r="U763" s="305">
        <v>0</v>
      </c>
      <c r="V763" s="305">
        <v>0</v>
      </c>
      <c r="W763" s="306">
        <v>0</v>
      </c>
      <c r="X763" s="305">
        <v>0</v>
      </c>
      <c r="Y763" s="305">
        <v>0</v>
      </c>
      <c r="Z763" s="305">
        <v>0</v>
      </c>
      <c r="AA763" s="305">
        <v>0</v>
      </c>
      <c r="AB763" s="307">
        <v>0</v>
      </c>
      <c r="AC763" s="307">
        <v>0</v>
      </c>
      <c r="AD763" s="307">
        <v>0</v>
      </c>
      <c r="AE763" s="307">
        <v>0</v>
      </c>
      <c r="AF763" s="307">
        <v>0</v>
      </c>
      <c r="AG763" s="307">
        <v>0</v>
      </c>
      <c r="AH763" s="362">
        <v>0</v>
      </c>
      <c r="AI763" s="362">
        <v>0</v>
      </c>
      <c r="AK763" s="199"/>
      <c r="AM763" s="11"/>
      <c r="AN763" s="15"/>
      <c r="AO763" s="11"/>
      <c r="AP763" s="11"/>
    </row>
    <row r="764" spans="3:42" outlineLevel="2" x14ac:dyDescent="0.2">
      <c r="C764" s="252">
        <v>6</v>
      </c>
      <c r="D764" s="119" t="s">
        <v>218</v>
      </c>
      <c r="F764" s="12"/>
      <c r="H764" s="797"/>
      <c r="K764" s="164"/>
      <c r="Q764" s="16"/>
      <c r="R764" s="800">
        <v>0</v>
      </c>
      <c r="S764" s="800">
        <v>0</v>
      </c>
      <c r="T764" s="800">
        <v>0</v>
      </c>
      <c r="U764" s="800">
        <v>0</v>
      </c>
      <c r="V764" s="800">
        <v>0</v>
      </c>
      <c r="W764" s="800">
        <v>0</v>
      </c>
      <c r="X764" s="800">
        <v>0</v>
      </c>
      <c r="Y764" s="800">
        <v>0</v>
      </c>
      <c r="Z764" s="800">
        <v>0</v>
      </c>
      <c r="AA764" s="800">
        <v>0</v>
      </c>
      <c r="AB764" s="800">
        <v>0</v>
      </c>
      <c r="AC764" s="800">
        <v>0</v>
      </c>
      <c r="AD764" s="800">
        <v>0</v>
      </c>
      <c r="AE764" s="800">
        <v>0</v>
      </c>
      <c r="AF764" s="800">
        <v>0</v>
      </c>
      <c r="AG764" s="800">
        <v>0</v>
      </c>
      <c r="AH764" s="800">
        <v>0</v>
      </c>
      <c r="AI764" s="800">
        <v>0</v>
      </c>
      <c r="AK764" s="199"/>
      <c r="AM764" s="11"/>
      <c r="AN764" s="15"/>
      <c r="AO764" s="11"/>
      <c r="AP764" s="11"/>
    </row>
    <row r="765" spans="3:42" ht="17.25" customHeight="1" outlineLevel="2" x14ac:dyDescent="0.2">
      <c r="C765" s="252">
        <v>6</v>
      </c>
      <c r="D765" s="119" t="s">
        <v>218</v>
      </c>
      <c r="F765" s="794" t="s">
        <v>616</v>
      </c>
      <c r="AK765" s="199"/>
      <c r="AM765" s="11"/>
      <c r="AN765" s="15"/>
      <c r="AO765" s="11"/>
      <c r="AP765" s="11"/>
    </row>
    <row r="766" spans="3:42" outlineLevel="2" x14ac:dyDescent="0.2">
      <c r="C766" s="252">
        <v>6</v>
      </c>
      <c r="D766" s="119" t="s">
        <v>218</v>
      </c>
      <c r="F766" s="761" t="s">
        <v>48</v>
      </c>
      <c r="G766" s="75"/>
      <c r="H766" s="796" t="s">
        <v>10</v>
      </c>
      <c r="I766" s="228" t="s">
        <v>617</v>
      </c>
      <c r="J766" s="75"/>
      <c r="K766" s="741"/>
      <c r="L766" s="75"/>
      <c r="M766" s="75"/>
      <c r="N766" s="75"/>
      <c r="O766" s="75"/>
      <c r="P766" s="75"/>
      <c r="Q766" s="128" t="s">
        <v>110</v>
      </c>
      <c r="R766" s="299">
        <v>0</v>
      </c>
      <c r="S766" s="300">
        <v>0</v>
      </c>
      <c r="T766" s="300">
        <v>0</v>
      </c>
      <c r="U766" s="300">
        <v>1174.7020362340706</v>
      </c>
      <c r="V766" s="300">
        <v>1280.7009389955119</v>
      </c>
      <c r="W766" s="301">
        <v>1348.8801652780699</v>
      </c>
      <c r="X766" s="300">
        <v>1831.1932138176471</v>
      </c>
      <c r="Y766" s="300">
        <v>1677.1295210193662</v>
      </c>
      <c r="Z766" s="300">
        <v>1928.1723150906191</v>
      </c>
      <c r="AA766" s="300">
        <v>2306.6400327699844</v>
      </c>
      <c r="AB766" s="302">
        <v>2812.1457569677164</v>
      </c>
      <c r="AC766" s="302">
        <v>1745.6049455610876</v>
      </c>
      <c r="AD766" s="302">
        <v>1737.1466119457716</v>
      </c>
      <c r="AE766" s="302">
        <v>2068.7581917640355</v>
      </c>
      <c r="AF766" s="302">
        <v>3136.7502094515521</v>
      </c>
      <c r="AG766" s="302">
        <v>1713.1388794421978</v>
      </c>
      <c r="AH766" s="348">
        <v>1805.7948761486382</v>
      </c>
      <c r="AI766" s="348">
        <v>2495.5794158903254</v>
      </c>
      <c r="AJ766" s="289"/>
      <c r="AK766" s="199"/>
      <c r="AM766" s="11"/>
      <c r="AN766" s="15"/>
      <c r="AO766" s="11"/>
      <c r="AP766" s="11"/>
    </row>
    <row r="767" spans="3:42" outlineLevel="2" x14ac:dyDescent="0.2">
      <c r="C767" s="252">
        <v>6</v>
      </c>
      <c r="D767" s="119" t="s">
        <v>218</v>
      </c>
      <c r="F767" s="767" t="s">
        <v>55</v>
      </c>
      <c r="H767" s="797" t="s">
        <v>10</v>
      </c>
      <c r="I767" s="234" t="s">
        <v>617</v>
      </c>
      <c r="K767" s="164"/>
      <c r="Q767" s="135" t="s">
        <v>110</v>
      </c>
      <c r="R767" s="314">
        <v>0</v>
      </c>
      <c r="S767" s="315">
        <v>0</v>
      </c>
      <c r="T767" s="315">
        <v>0</v>
      </c>
      <c r="U767" s="315">
        <v>698.634305405757</v>
      </c>
      <c r="V767" s="315">
        <v>747.22610720628506</v>
      </c>
      <c r="W767" s="316">
        <v>780.10650141678468</v>
      </c>
      <c r="X767" s="315">
        <v>979.50412065630394</v>
      </c>
      <c r="Y767" s="315">
        <v>929.05043473273452</v>
      </c>
      <c r="Z767" s="315">
        <v>1028.4951814534022</v>
      </c>
      <c r="AA767" s="315">
        <v>1174.8126294629192</v>
      </c>
      <c r="AB767" s="5">
        <v>1368.2443865829366</v>
      </c>
      <c r="AC767" s="5">
        <v>980.36450333075391</v>
      </c>
      <c r="AD767" s="5">
        <v>983.96305515245604</v>
      </c>
      <c r="AE767" s="5">
        <v>1113.4764366632105</v>
      </c>
      <c r="AF767" s="5">
        <v>1515.4879928286439</v>
      </c>
      <c r="AG767" s="5">
        <v>996.0887081927292</v>
      </c>
      <c r="AH767" s="350">
        <v>1037.6445612920947</v>
      </c>
      <c r="AI767" s="350">
        <v>1300.2030218686564</v>
      </c>
      <c r="AK767" s="199"/>
      <c r="AM767" s="11"/>
      <c r="AN767" s="15"/>
      <c r="AO767" s="11"/>
      <c r="AP767" s="11"/>
    </row>
    <row r="768" spans="3:42" outlineLevel="2" x14ac:dyDescent="0.2">
      <c r="C768" s="252">
        <v>6</v>
      </c>
      <c r="D768" s="119" t="s">
        <v>218</v>
      </c>
      <c r="F768" s="783" t="s">
        <v>57</v>
      </c>
      <c r="G768" s="83"/>
      <c r="H768" s="798" t="s">
        <v>10</v>
      </c>
      <c r="I768" s="240" t="s">
        <v>617</v>
      </c>
      <c r="J768" s="83"/>
      <c r="K768" s="736"/>
      <c r="L768" s="83"/>
      <c r="M768" s="83"/>
      <c r="N768" s="83"/>
      <c r="O768" s="83"/>
      <c r="P768" s="83"/>
      <c r="Q768" s="143" t="s">
        <v>110</v>
      </c>
      <c r="R768" s="304">
        <v>0</v>
      </c>
      <c r="S768" s="305">
        <v>0</v>
      </c>
      <c r="T768" s="305">
        <v>0</v>
      </c>
      <c r="U768" s="305">
        <v>150.11347040995685</v>
      </c>
      <c r="V768" s="305">
        <v>155.39413274044901</v>
      </c>
      <c r="W768" s="306">
        <v>159.72298791481342</v>
      </c>
      <c r="X768" s="305">
        <v>164.0698025952116</v>
      </c>
      <c r="Y768" s="305">
        <v>168.02450245710548</v>
      </c>
      <c r="Z768" s="305">
        <v>171.58654418849406</v>
      </c>
      <c r="AA768" s="305">
        <v>174.99436887987565</v>
      </c>
      <c r="AB768" s="307">
        <v>178.46987547614998</v>
      </c>
      <c r="AC768" s="307">
        <v>182.01440819379147</v>
      </c>
      <c r="AD768" s="307">
        <v>185.62933794656402</v>
      </c>
      <c r="AE768" s="307">
        <v>189.31606287575346</v>
      </c>
      <c r="AF768" s="307">
        <v>193.07600889093118</v>
      </c>
      <c r="AG768" s="307">
        <v>196.91063022145764</v>
      </c>
      <c r="AH768" s="362">
        <v>200.8214099789397</v>
      </c>
      <c r="AI768" s="362">
        <v>204.80986073085825</v>
      </c>
      <c r="AK768" s="199"/>
      <c r="AM768" s="11"/>
      <c r="AN768" s="15"/>
      <c r="AO768" s="11"/>
      <c r="AP768" s="11"/>
    </row>
    <row r="769" spans="3:42" outlineLevel="2" x14ac:dyDescent="0.2">
      <c r="C769" s="252">
        <v>6</v>
      </c>
      <c r="D769" s="119" t="s">
        <v>218</v>
      </c>
      <c r="F769" s="802" t="s">
        <v>618</v>
      </c>
      <c r="R769" s="800">
        <v>0</v>
      </c>
      <c r="S769" s="800">
        <v>0</v>
      </c>
      <c r="T769" s="800">
        <v>0</v>
      </c>
      <c r="U769" s="800">
        <v>2023.4498120497844</v>
      </c>
      <c r="V769" s="800">
        <v>2183.3211789422462</v>
      </c>
      <c r="W769" s="800">
        <v>2288.7096546096682</v>
      </c>
      <c r="X769" s="800">
        <v>2974.7671370691623</v>
      </c>
      <c r="Y769" s="800">
        <v>2774.2044582092062</v>
      </c>
      <c r="Z769" s="800">
        <v>3128.2540407325155</v>
      </c>
      <c r="AA769" s="800">
        <v>3656.4470311127793</v>
      </c>
      <c r="AB769" s="800">
        <v>4358.8600190268035</v>
      </c>
      <c r="AC769" s="800">
        <v>2907.9838570856327</v>
      </c>
      <c r="AD769" s="800">
        <v>2906.7390050447921</v>
      </c>
      <c r="AE769" s="800">
        <v>3371.5506913029994</v>
      </c>
      <c r="AF769" s="800">
        <v>4845.3142111711268</v>
      </c>
      <c r="AG769" s="800">
        <v>2906.1382178563845</v>
      </c>
      <c r="AH769" s="800">
        <v>3044.2608474196727</v>
      </c>
      <c r="AI769" s="800">
        <v>4000.5922984898402</v>
      </c>
      <c r="AK769" s="199"/>
      <c r="AM769" s="11"/>
      <c r="AN769" s="15"/>
      <c r="AO769" s="11"/>
      <c r="AP769" s="11"/>
    </row>
    <row r="770" spans="3:42" outlineLevel="2" x14ac:dyDescent="0.2">
      <c r="C770" s="252">
        <v>6</v>
      </c>
      <c r="D770" s="119" t="s">
        <v>218</v>
      </c>
      <c r="R770" s="5"/>
      <c r="S770" s="5"/>
      <c r="T770" s="5"/>
      <c r="U770" s="5"/>
      <c r="V770" s="5"/>
      <c r="W770" s="5"/>
      <c r="X770" s="5"/>
      <c r="Y770" s="5"/>
      <c r="AK770" s="199"/>
      <c r="AM770" s="11"/>
      <c r="AN770" s="15"/>
      <c r="AO770" s="11"/>
      <c r="AP770" s="11"/>
    </row>
    <row r="771" spans="3:42" outlineLevel="2" x14ac:dyDescent="0.2">
      <c r="C771" s="252">
        <v>6</v>
      </c>
      <c r="D771" s="119" t="s">
        <v>218</v>
      </c>
      <c r="F771" s="789" t="s">
        <v>619</v>
      </c>
      <c r="G771" s="790"/>
      <c r="H771" s="803"/>
      <c r="I771" s="790"/>
      <c r="J771" s="790"/>
      <c r="K771" s="792"/>
      <c r="L771" s="789"/>
      <c r="M771" s="789"/>
      <c r="N771" s="789"/>
      <c r="O771" s="789"/>
      <c r="P771" s="789"/>
      <c r="Q771" s="792"/>
      <c r="R771" s="793"/>
      <c r="S771" s="793"/>
      <c r="T771" s="793"/>
      <c r="U771" s="793"/>
      <c r="V771" s="793"/>
      <c r="W771" s="793"/>
      <c r="X771" s="793"/>
      <c r="Y771" s="793"/>
      <c r="Z771" s="793"/>
      <c r="AA771" s="793"/>
      <c r="AB771" s="793"/>
      <c r="AC771" s="793"/>
      <c r="AD771" s="793"/>
      <c r="AE771" s="793"/>
      <c r="AF771" s="793"/>
      <c r="AG771" s="793"/>
      <c r="AH771" s="789"/>
      <c r="AI771" s="789"/>
      <c r="AK771" s="199"/>
      <c r="AM771" s="11"/>
      <c r="AN771" s="15"/>
      <c r="AO771" s="11"/>
      <c r="AP771" s="11"/>
    </row>
    <row r="772" spans="3:42" outlineLevel="2" x14ac:dyDescent="0.2">
      <c r="C772" s="252">
        <v>6</v>
      </c>
      <c r="D772" s="119" t="s">
        <v>218</v>
      </c>
      <c r="F772" t="s">
        <v>620</v>
      </c>
      <c r="AK772" s="199"/>
      <c r="AM772" s="11"/>
      <c r="AN772" s="15"/>
      <c r="AO772" s="11"/>
      <c r="AP772" s="11"/>
    </row>
    <row r="773" spans="3:42" outlineLevel="2" x14ac:dyDescent="0.2">
      <c r="C773" s="252">
        <v>6</v>
      </c>
      <c r="D773" s="119" t="s">
        <v>218</v>
      </c>
      <c r="F773" s="761" t="s">
        <v>48</v>
      </c>
      <c r="G773" s="75"/>
      <c r="H773" s="796" t="s">
        <v>10</v>
      </c>
      <c r="I773" s="801"/>
      <c r="J773" s="75"/>
      <c r="K773" s="741"/>
      <c r="L773" s="75"/>
      <c r="M773" s="75"/>
      <c r="N773" s="75"/>
      <c r="O773" s="75"/>
      <c r="P773" s="75"/>
      <c r="Q773" s="128" t="s">
        <v>536</v>
      </c>
      <c r="R773" s="804">
        <v>0</v>
      </c>
      <c r="S773" s="805">
        <v>0</v>
      </c>
      <c r="T773" s="805">
        <v>0</v>
      </c>
      <c r="U773" s="805">
        <v>218.46792565260753</v>
      </c>
      <c r="V773" s="805">
        <v>238.18131653254827</v>
      </c>
      <c r="W773" s="806">
        <v>250.86110568682719</v>
      </c>
      <c r="X773" s="805">
        <v>340.56038940257525</v>
      </c>
      <c r="Y773" s="805">
        <v>311.90803812895035</v>
      </c>
      <c r="Z773" s="805">
        <v>358.59630185802848</v>
      </c>
      <c r="AA773" s="805">
        <v>428.98271020457213</v>
      </c>
      <c r="AB773" s="805">
        <v>522.99530536874033</v>
      </c>
      <c r="AC773" s="805">
        <v>324.64291343892279</v>
      </c>
      <c r="AD773" s="805">
        <v>323.069855299567</v>
      </c>
      <c r="AE773" s="805">
        <v>384.74208513372429</v>
      </c>
      <c r="AF773" s="805">
        <v>583.36436850503105</v>
      </c>
      <c r="AG773" s="805">
        <v>318.60496177091272</v>
      </c>
      <c r="AH773" s="808">
        <v>335.83687486491323</v>
      </c>
      <c r="AI773" s="808">
        <v>464.12114857547431</v>
      </c>
      <c r="AJ773" s="289"/>
      <c r="AK773" s="199"/>
      <c r="AM773" s="11"/>
      <c r="AN773" s="15"/>
      <c r="AO773" s="11"/>
      <c r="AP773" s="11"/>
    </row>
    <row r="774" spans="3:42" outlineLevel="2" x14ac:dyDescent="0.2">
      <c r="C774" s="252">
        <v>6</v>
      </c>
      <c r="D774" s="119" t="s">
        <v>218</v>
      </c>
      <c r="F774" s="767" t="s">
        <v>55</v>
      </c>
      <c r="H774" s="797" t="s">
        <v>10</v>
      </c>
      <c r="K774" s="164"/>
      <c r="Q774" s="135" t="s">
        <v>536</v>
      </c>
      <c r="R774" s="809">
        <v>0</v>
      </c>
      <c r="S774" s="810">
        <v>0</v>
      </c>
      <c r="T774" s="810">
        <v>0</v>
      </c>
      <c r="U774" s="810">
        <v>49.647122328436396</v>
      </c>
      <c r="V774" s="810">
        <v>53.100206595102691</v>
      </c>
      <c r="W774" s="811">
        <v>55.43678946964075</v>
      </c>
      <c r="X774" s="810">
        <v>69.60660323026606</v>
      </c>
      <c r="Y774" s="810">
        <v>66.021207698460387</v>
      </c>
      <c r="Z774" s="810">
        <v>73.088060080543087</v>
      </c>
      <c r="AA774" s="810">
        <v>83.485832110781629</v>
      </c>
      <c r="AB774" s="810">
        <v>97.231693190942067</v>
      </c>
      <c r="AC774" s="810">
        <v>69.667744693771596</v>
      </c>
      <c r="AD774" s="810">
        <v>69.923468956257537</v>
      </c>
      <c r="AE774" s="810">
        <v>79.127091860660201</v>
      </c>
      <c r="AF774" s="810">
        <v>107.69528090027315</v>
      </c>
      <c r="AG774" s="810">
        <v>70.785155499767569</v>
      </c>
      <c r="AH774" s="812">
        <v>73.73824341188849</v>
      </c>
      <c r="AI774" s="812">
        <v>92.396462611473595</v>
      </c>
      <c r="AK774" s="199"/>
      <c r="AM774" s="11"/>
      <c r="AN774" s="15"/>
      <c r="AO774" s="11"/>
      <c r="AP774" s="11"/>
    </row>
    <row r="775" spans="3:42" outlineLevel="2" x14ac:dyDescent="0.2">
      <c r="C775" s="252">
        <v>6</v>
      </c>
      <c r="D775" s="119" t="s">
        <v>218</v>
      </c>
      <c r="F775" s="783" t="s">
        <v>57</v>
      </c>
      <c r="G775" s="83"/>
      <c r="H775" s="798" t="s">
        <v>10</v>
      </c>
      <c r="I775" s="799"/>
      <c r="J775" s="83"/>
      <c r="K775" s="736"/>
      <c r="L775" s="83"/>
      <c r="M775" s="83"/>
      <c r="N775" s="83"/>
      <c r="O775" s="83"/>
      <c r="P775" s="83"/>
      <c r="Q775" s="143" t="s">
        <v>536</v>
      </c>
      <c r="R775" s="813">
        <v>0</v>
      </c>
      <c r="S775" s="814">
        <v>0</v>
      </c>
      <c r="T775" s="814">
        <v>0</v>
      </c>
      <c r="U775" s="814">
        <v>12.23354203857798</v>
      </c>
      <c r="V775" s="814">
        <v>12.663891190024458</v>
      </c>
      <c r="W775" s="815">
        <v>13.016672533430068</v>
      </c>
      <c r="X775" s="814">
        <v>13.370917492135865</v>
      </c>
      <c r="Y775" s="814">
        <v>13.6932069367694</v>
      </c>
      <c r="Z775" s="814">
        <v>13.983496589957118</v>
      </c>
      <c r="AA775" s="814">
        <v>14.261218279478165</v>
      </c>
      <c r="AB775" s="814">
        <v>14.544455726022846</v>
      </c>
      <c r="AC775" s="814">
        <v>14.833318476913629</v>
      </c>
      <c r="AD775" s="814">
        <v>15.127918255176541</v>
      </c>
      <c r="AE775" s="814">
        <v>15.428369002752627</v>
      </c>
      <c r="AF775" s="814">
        <v>15.734786924567652</v>
      </c>
      <c r="AG775" s="814">
        <v>16.047290533477035</v>
      </c>
      <c r="AH775" s="816">
        <v>16.366000696103477</v>
      </c>
      <c r="AI775" s="816">
        <v>16.691040679584912</v>
      </c>
      <c r="AK775" s="199"/>
      <c r="AM775" s="11"/>
      <c r="AN775" s="15"/>
      <c r="AO775" s="11"/>
      <c r="AP775" s="11"/>
    </row>
    <row r="776" spans="3:42" outlineLevel="2" x14ac:dyDescent="0.2">
      <c r="C776" s="252">
        <v>6</v>
      </c>
      <c r="D776" s="119" t="s">
        <v>218</v>
      </c>
      <c r="H776" s="798"/>
      <c r="AK776" s="199"/>
      <c r="AM776" s="11"/>
      <c r="AN776" s="15"/>
      <c r="AO776" s="11"/>
      <c r="AP776" s="11"/>
    </row>
    <row r="777" spans="3:42" outlineLevel="2" x14ac:dyDescent="0.2">
      <c r="C777" s="252">
        <v>6</v>
      </c>
      <c r="D777" s="119" t="s">
        <v>218</v>
      </c>
      <c r="F777" s="789" t="s">
        <v>621</v>
      </c>
      <c r="G777" s="790"/>
      <c r="H777" s="803"/>
      <c r="I777" s="790"/>
      <c r="J777" s="790"/>
      <c r="K777" s="792"/>
      <c r="L777" s="789"/>
      <c r="M777" s="789"/>
      <c r="N777" s="789"/>
      <c r="O777" s="789"/>
      <c r="P777" s="789"/>
      <c r="Q777" s="792"/>
      <c r="R777" s="793"/>
      <c r="S777" s="793"/>
      <c r="T777" s="793"/>
      <c r="U777" s="793"/>
      <c r="V777" s="793"/>
      <c r="W777" s="793"/>
      <c r="X777" s="793"/>
      <c r="Y777" s="793"/>
      <c r="Z777" s="793"/>
      <c r="AA777" s="793"/>
      <c r="AB777" s="793"/>
      <c r="AC777" s="793"/>
      <c r="AD777" s="793"/>
      <c r="AE777" s="793"/>
      <c r="AF777" s="793"/>
      <c r="AG777" s="793"/>
      <c r="AH777" s="789"/>
      <c r="AI777" s="789"/>
      <c r="AK777" s="199"/>
      <c r="AM777" s="11"/>
      <c r="AN777" s="15"/>
      <c r="AO777" s="11"/>
      <c r="AP777" s="11"/>
    </row>
    <row r="778" spans="3:42" outlineLevel="2" x14ac:dyDescent="0.2">
      <c r="C778" s="252">
        <v>6</v>
      </c>
      <c r="D778" s="119" t="s">
        <v>218</v>
      </c>
      <c r="F778" s="794" t="s">
        <v>518</v>
      </c>
      <c r="AK778" s="199"/>
      <c r="AM778" s="11"/>
      <c r="AN778" s="15"/>
      <c r="AO778" s="11"/>
      <c r="AP778" s="11"/>
    </row>
    <row r="779" spans="3:42" outlineLevel="2" x14ac:dyDescent="0.2">
      <c r="C779" s="252">
        <v>6</v>
      </c>
      <c r="D779" s="119" t="s">
        <v>218</v>
      </c>
      <c r="F779" s="761" t="s">
        <v>48</v>
      </c>
      <c r="G779" s="75"/>
      <c r="H779" s="796" t="s">
        <v>10</v>
      </c>
      <c r="I779" s="228" t="s">
        <v>518</v>
      </c>
      <c r="J779" s="75"/>
      <c r="K779" s="741"/>
      <c r="L779" s="75"/>
      <c r="M779" s="75"/>
      <c r="N779" s="75"/>
      <c r="O779" s="75"/>
      <c r="P779" s="75"/>
      <c r="Q779" s="128" t="s">
        <v>536</v>
      </c>
      <c r="R779" s="299">
        <v>0</v>
      </c>
      <c r="S779" s="300">
        <v>0</v>
      </c>
      <c r="T779" s="300">
        <v>0</v>
      </c>
      <c r="U779" s="300">
        <v>0</v>
      </c>
      <c r="V779" s="300">
        <v>0</v>
      </c>
      <c r="W779" s="301">
        <v>0</v>
      </c>
      <c r="X779" s="300">
        <v>0.56954916569459391</v>
      </c>
      <c r="Y779" s="300">
        <v>0.58532052550526059</v>
      </c>
      <c r="Z779" s="300">
        <v>0.60152860931669727</v>
      </c>
      <c r="AA779" s="300">
        <v>0.61818551043316861</v>
      </c>
      <c r="AB779" s="302">
        <v>0.63428521825993922</v>
      </c>
      <c r="AC779" s="302">
        <v>0.65080421865784377</v>
      </c>
      <c r="AD779" s="302">
        <v>0.66775343146854038</v>
      </c>
      <c r="AE779" s="302">
        <v>0.68514406092446833</v>
      </c>
      <c r="AF779" s="302">
        <v>0.70298760305537611</v>
      </c>
      <c r="AG779" s="302">
        <v>0.72129585328774182</v>
      </c>
      <c r="AH779" s="348">
        <v>0.72129585328774182</v>
      </c>
      <c r="AI779" s="348">
        <v>0.72129585328774182</v>
      </c>
      <c r="AK779" s="199"/>
      <c r="AM779" s="11"/>
      <c r="AN779" s="15"/>
      <c r="AO779" s="11"/>
      <c r="AP779" s="11"/>
    </row>
    <row r="780" spans="3:42" outlineLevel="2" x14ac:dyDescent="0.2">
      <c r="C780" s="252">
        <v>6</v>
      </c>
      <c r="D780" s="119" t="s">
        <v>218</v>
      </c>
      <c r="F780" s="783" t="s">
        <v>55</v>
      </c>
      <c r="G780" s="83"/>
      <c r="H780" s="798" t="s">
        <v>10</v>
      </c>
      <c r="I780" s="240" t="s">
        <v>518</v>
      </c>
      <c r="J780" s="83"/>
      <c r="K780" s="736"/>
      <c r="L780" s="83"/>
      <c r="M780" s="83"/>
      <c r="N780" s="83"/>
      <c r="O780" s="83"/>
      <c r="P780" s="83"/>
      <c r="Q780" s="143" t="s">
        <v>536</v>
      </c>
      <c r="R780" s="304">
        <v>0</v>
      </c>
      <c r="S780" s="305">
        <v>0</v>
      </c>
      <c r="T780" s="305">
        <v>0</v>
      </c>
      <c r="U780" s="305">
        <v>0</v>
      </c>
      <c r="V780" s="305">
        <v>0</v>
      </c>
      <c r="W780" s="306">
        <v>0</v>
      </c>
      <c r="X780" s="305">
        <v>0.56954916569459391</v>
      </c>
      <c r="Y780" s="305">
        <v>0.58532052550526059</v>
      </c>
      <c r="Z780" s="305">
        <v>0.60152860931669738</v>
      </c>
      <c r="AA780" s="305">
        <v>0.61818551043316861</v>
      </c>
      <c r="AB780" s="307">
        <v>0.63428521825993911</v>
      </c>
      <c r="AC780" s="307">
        <v>0.65080421865784388</v>
      </c>
      <c r="AD780" s="307">
        <v>0.66775343146854049</v>
      </c>
      <c r="AE780" s="307">
        <v>0.68514406092446833</v>
      </c>
      <c r="AF780" s="307">
        <v>0.70298760305537611</v>
      </c>
      <c r="AG780" s="307">
        <v>0.72129585328774193</v>
      </c>
      <c r="AH780" s="362">
        <v>0.72129585328774193</v>
      </c>
      <c r="AI780" s="362">
        <v>0.72129585328774193</v>
      </c>
      <c r="AK780" s="199"/>
      <c r="AM780" s="11"/>
      <c r="AN780" s="15"/>
      <c r="AO780" s="11"/>
      <c r="AP780" s="11"/>
    </row>
    <row r="781" spans="3:42" outlineLevel="2" x14ac:dyDescent="0.2">
      <c r="C781" s="252">
        <v>6</v>
      </c>
      <c r="D781" s="119" t="s">
        <v>218</v>
      </c>
      <c r="F781" s="40" t="s">
        <v>622</v>
      </c>
      <c r="AK781" s="199"/>
      <c r="AM781" s="11"/>
      <c r="AN781" s="15"/>
      <c r="AO781" s="11"/>
      <c r="AP781" s="11"/>
    </row>
    <row r="782" spans="3:42" outlineLevel="2" x14ac:dyDescent="0.2">
      <c r="C782" s="252">
        <v>6</v>
      </c>
      <c r="D782" s="119" t="s">
        <v>218</v>
      </c>
      <c r="F782" s="761" t="s">
        <v>48</v>
      </c>
      <c r="G782" s="75"/>
      <c r="H782" s="796" t="s">
        <v>623</v>
      </c>
      <c r="I782" s="801"/>
      <c r="J782" s="75"/>
      <c r="K782" s="741"/>
      <c r="L782" s="75"/>
      <c r="M782" s="75"/>
      <c r="N782" s="75"/>
      <c r="O782" s="75"/>
      <c r="P782" s="75"/>
      <c r="Q782" s="128" t="s">
        <v>536</v>
      </c>
      <c r="R782" s="804">
        <v>0</v>
      </c>
      <c r="S782" s="805">
        <v>0</v>
      </c>
      <c r="T782" s="805">
        <v>0</v>
      </c>
      <c r="U782" s="805">
        <v>218.46792565260753</v>
      </c>
      <c r="V782" s="805">
        <v>238.18131653254827</v>
      </c>
      <c r="W782" s="806">
        <v>250.86110568682719</v>
      </c>
      <c r="X782" s="805">
        <v>341.12993856826984</v>
      </c>
      <c r="Y782" s="805">
        <v>312.49335865445562</v>
      </c>
      <c r="Z782" s="805">
        <v>359.19783046734517</v>
      </c>
      <c r="AA782" s="805">
        <v>429.60089571500532</v>
      </c>
      <c r="AB782" s="805">
        <v>523.62959058700028</v>
      </c>
      <c r="AC782" s="805">
        <v>325.29371765758066</v>
      </c>
      <c r="AD782" s="805">
        <v>323.73760873103555</v>
      </c>
      <c r="AE782" s="805">
        <v>385.42722919464876</v>
      </c>
      <c r="AF782" s="805">
        <v>584.06735610808641</v>
      </c>
      <c r="AG782" s="805">
        <v>319.32625762420048</v>
      </c>
      <c r="AH782" s="808">
        <v>336.55817071820098</v>
      </c>
      <c r="AI782" s="808">
        <v>464.84244442876206</v>
      </c>
      <c r="AK782" s="199"/>
      <c r="AM782" s="11"/>
      <c r="AN782" s="15"/>
      <c r="AO782" s="11"/>
      <c r="AP782" s="11"/>
    </row>
    <row r="783" spans="3:42" outlineLevel="2" x14ac:dyDescent="0.2">
      <c r="C783" s="252">
        <v>6</v>
      </c>
      <c r="D783" s="119" t="s">
        <v>218</v>
      </c>
      <c r="F783" s="767" t="s">
        <v>55</v>
      </c>
      <c r="H783" s="797" t="s">
        <v>623</v>
      </c>
      <c r="K783" s="164"/>
      <c r="Q783" s="135" t="s">
        <v>536</v>
      </c>
      <c r="R783" s="809">
        <v>0</v>
      </c>
      <c r="S783" s="810">
        <v>0</v>
      </c>
      <c r="T783" s="810">
        <v>0</v>
      </c>
      <c r="U783" s="810">
        <v>49.647122328436396</v>
      </c>
      <c r="V783" s="810">
        <v>53.100206595102691</v>
      </c>
      <c r="W783" s="811">
        <v>55.43678946964075</v>
      </c>
      <c r="X783" s="810">
        <v>70.176152395960656</v>
      </c>
      <c r="Y783" s="810">
        <v>66.606528223965654</v>
      </c>
      <c r="Z783" s="810">
        <v>73.689588689859789</v>
      </c>
      <c r="AA783" s="810">
        <v>84.104017621214794</v>
      </c>
      <c r="AB783" s="810">
        <v>97.865978409202</v>
      </c>
      <c r="AC783" s="810">
        <v>70.318548912429435</v>
      </c>
      <c r="AD783" s="810">
        <v>70.591222387726077</v>
      </c>
      <c r="AE783" s="810">
        <v>79.812235921584673</v>
      </c>
      <c r="AF783" s="810">
        <v>108.39826850332852</v>
      </c>
      <c r="AG783" s="810">
        <v>71.506451353055311</v>
      </c>
      <c r="AH783" s="812">
        <v>74.459539265176232</v>
      </c>
      <c r="AI783" s="812">
        <v>93.117758464761337</v>
      </c>
      <c r="AK783" s="199"/>
      <c r="AM783" s="11"/>
      <c r="AN783" s="15"/>
      <c r="AO783" s="11"/>
      <c r="AP783" s="11"/>
    </row>
    <row r="784" spans="3:42" outlineLevel="2" x14ac:dyDescent="0.2">
      <c r="C784" s="252">
        <v>6</v>
      </c>
      <c r="D784" s="119" t="s">
        <v>218</v>
      </c>
      <c r="F784" s="783" t="s">
        <v>57</v>
      </c>
      <c r="G784" s="83"/>
      <c r="H784" s="798" t="s">
        <v>623</v>
      </c>
      <c r="I784" s="799"/>
      <c r="J784" s="83"/>
      <c r="K784" s="736"/>
      <c r="L784" s="83"/>
      <c r="M784" s="83"/>
      <c r="N784" s="83"/>
      <c r="O784" s="83"/>
      <c r="P784" s="83"/>
      <c r="Q784" s="143" t="s">
        <v>536</v>
      </c>
      <c r="R784" s="813">
        <v>0</v>
      </c>
      <c r="S784" s="814">
        <v>0</v>
      </c>
      <c r="T784" s="814">
        <v>0</v>
      </c>
      <c r="U784" s="814">
        <v>12.23354203857798</v>
      </c>
      <c r="V784" s="814">
        <v>12.663891190024458</v>
      </c>
      <c r="W784" s="815">
        <v>13.016672533430068</v>
      </c>
      <c r="X784" s="814">
        <v>13.370917492135865</v>
      </c>
      <c r="Y784" s="814">
        <v>13.6932069367694</v>
      </c>
      <c r="Z784" s="814">
        <v>13.983496589957118</v>
      </c>
      <c r="AA784" s="814">
        <v>14.261218279478165</v>
      </c>
      <c r="AB784" s="814">
        <v>14.544455726022846</v>
      </c>
      <c r="AC784" s="814">
        <v>14.833318476913629</v>
      </c>
      <c r="AD784" s="814">
        <v>15.127918255176541</v>
      </c>
      <c r="AE784" s="814">
        <v>15.428369002752627</v>
      </c>
      <c r="AF784" s="814">
        <v>15.734786924567652</v>
      </c>
      <c r="AG784" s="814">
        <v>16.047290533477035</v>
      </c>
      <c r="AH784" s="816">
        <v>16.366000696103477</v>
      </c>
      <c r="AI784" s="816">
        <v>16.691040679584912</v>
      </c>
      <c r="AK784" s="199"/>
      <c r="AM784" s="11"/>
      <c r="AN784" s="15"/>
      <c r="AO784" s="11"/>
      <c r="AP784" s="11"/>
    </row>
    <row r="785" spans="3:42" outlineLevel="2" x14ac:dyDescent="0.2">
      <c r="C785" s="252">
        <v>6</v>
      </c>
      <c r="D785" s="119" t="s">
        <v>218</v>
      </c>
      <c r="AK785" s="199"/>
      <c r="AM785" s="11"/>
      <c r="AN785" s="15"/>
      <c r="AO785" s="11"/>
      <c r="AP785" s="11"/>
    </row>
    <row r="786" spans="3:42" outlineLevel="1" x14ac:dyDescent="0.2">
      <c r="C786" s="252">
        <v>6</v>
      </c>
      <c r="D786" s="119" t="s">
        <v>218</v>
      </c>
      <c r="F786" s="121" t="s">
        <v>624</v>
      </c>
      <c r="G786" s="756"/>
      <c r="H786" s="757"/>
      <c r="I786" s="788"/>
      <c r="J786" s="756"/>
      <c r="K786" s="758"/>
      <c r="L786" s="759"/>
      <c r="M786" s="759"/>
      <c r="N786" s="759"/>
      <c r="O786" s="759"/>
      <c r="P786" s="759"/>
      <c r="Q786" s="758"/>
      <c r="R786" s="760"/>
      <c r="S786" s="760"/>
      <c r="T786" s="760"/>
      <c r="U786" s="760"/>
      <c r="V786" s="760"/>
      <c r="W786" s="760"/>
      <c r="X786" s="760"/>
      <c r="Y786" s="760"/>
      <c r="Z786" s="760"/>
      <c r="AA786" s="760"/>
      <c r="AB786" s="760"/>
      <c r="AC786" s="760"/>
      <c r="AD786" s="760"/>
      <c r="AE786" s="760"/>
      <c r="AF786" s="760"/>
      <c r="AG786" s="760"/>
      <c r="AH786" s="759"/>
      <c r="AI786" s="759"/>
      <c r="AK786" s="199"/>
      <c r="AM786" s="11"/>
      <c r="AN786" s="15"/>
      <c r="AO786" s="11"/>
      <c r="AP786" s="11"/>
    </row>
    <row r="787" spans="3:42" outlineLevel="2" x14ac:dyDescent="0.2">
      <c r="C787" s="252">
        <v>6</v>
      </c>
      <c r="D787" s="119" t="s">
        <v>218</v>
      </c>
      <c r="F787" s="789" t="s">
        <v>625</v>
      </c>
      <c r="G787" s="790"/>
      <c r="H787" s="803"/>
      <c r="I787" s="791"/>
      <c r="J787" s="790"/>
      <c r="K787" s="792"/>
      <c r="L787" s="789"/>
      <c r="M787" s="789"/>
      <c r="N787" s="789"/>
      <c r="O787" s="789"/>
      <c r="P787" s="789"/>
      <c r="Q787" s="792"/>
      <c r="R787" s="793"/>
      <c r="S787" s="793"/>
      <c r="T787" s="793"/>
      <c r="U787" s="793"/>
      <c r="V787" s="793"/>
      <c r="W787" s="793"/>
      <c r="X787" s="793"/>
      <c r="Y787" s="793"/>
      <c r="Z787" s="793"/>
      <c r="AA787" s="793"/>
      <c r="AB787" s="793"/>
      <c r="AC787" s="793"/>
      <c r="AD787" s="793"/>
      <c r="AE787" s="793"/>
      <c r="AF787" s="793"/>
      <c r="AG787" s="793"/>
      <c r="AH787" s="789"/>
      <c r="AI787" s="789"/>
      <c r="AK787" s="199"/>
      <c r="AM787" s="11"/>
      <c r="AN787" s="15"/>
      <c r="AO787" s="11"/>
      <c r="AP787" s="11"/>
    </row>
    <row r="788" spans="3:42" outlineLevel="2" x14ac:dyDescent="0.2">
      <c r="C788" s="252">
        <v>6</v>
      </c>
      <c r="D788" s="119" t="s">
        <v>218</v>
      </c>
      <c r="F788" s="794" t="s">
        <v>610</v>
      </c>
      <c r="H788" s="795"/>
      <c r="AK788" s="199"/>
      <c r="AM788" s="11"/>
      <c r="AN788" s="15"/>
      <c r="AO788" s="11"/>
      <c r="AP788" s="11"/>
    </row>
    <row r="789" spans="3:42" outlineLevel="2" x14ac:dyDescent="0.2">
      <c r="C789" s="252">
        <v>6</v>
      </c>
      <c r="D789" s="119" t="s">
        <v>218</v>
      </c>
      <c r="F789" s="761" t="s">
        <v>62</v>
      </c>
      <c r="G789" s="75"/>
      <c r="H789" s="796" t="s">
        <v>11</v>
      </c>
      <c r="I789" s="796" t="s">
        <v>611</v>
      </c>
      <c r="J789" s="75"/>
      <c r="K789" s="741"/>
      <c r="L789" s="75"/>
      <c r="M789" s="75"/>
      <c r="N789" s="75"/>
      <c r="O789" s="75"/>
      <c r="P789" s="75"/>
      <c r="Q789" s="128" t="s">
        <v>110</v>
      </c>
      <c r="R789" s="299">
        <v>0</v>
      </c>
      <c r="S789" s="300">
        <v>0</v>
      </c>
      <c r="T789" s="300">
        <v>0</v>
      </c>
      <c r="U789" s="300">
        <v>0</v>
      </c>
      <c r="V789" s="300">
        <v>0</v>
      </c>
      <c r="W789" s="301">
        <v>320.19341674385345</v>
      </c>
      <c r="X789" s="300">
        <v>1389.0422886343633</v>
      </c>
      <c r="Y789" s="300">
        <v>1808.1875460615793</v>
      </c>
      <c r="Z789" s="300">
        <v>2053.6715036885398</v>
      </c>
      <c r="AA789" s="300">
        <v>2096.3952814953718</v>
      </c>
      <c r="AB789" s="302">
        <v>2133.392629467136</v>
      </c>
      <c r="AC789" s="302">
        <v>3054.1540165881088</v>
      </c>
      <c r="AD789" s="302">
        <v>3025.6397608013099</v>
      </c>
      <c r="AE789" s="302">
        <v>2998.6882616748876</v>
      </c>
      <c r="AF789" s="302">
        <v>2959.7719900039028</v>
      </c>
      <c r="AG789" s="302">
        <v>2915.41155912674</v>
      </c>
      <c r="AH789" s="348">
        <v>2877.685367819231</v>
      </c>
      <c r="AI789" s="348">
        <v>2838.6906699125993</v>
      </c>
      <c r="AK789" s="199"/>
      <c r="AM789" s="11"/>
      <c r="AN789" s="15"/>
      <c r="AO789" s="11"/>
      <c r="AP789" s="11"/>
    </row>
    <row r="790" spans="3:42" outlineLevel="2" x14ac:dyDescent="0.2">
      <c r="C790" s="252">
        <v>6</v>
      </c>
      <c r="D790" s="119" t="s">
        <v>218</v>
      </c>
      <c r="F790" s="767" t="s">
        <v>188</v>
      </c>
      <c r="H790" s="797" t="s">
        <v>11</v>
      </c>
      <c r="I790" s="797" t="s">
        <v>612</v>
      </c>
      <c r="K790" s="164"/>
      <c r="Q790" s="135" t="s">
        <v>110</v>
      </c>
      <c r="R790" s="314">
        <v>0</v>
      </c>
      <c r="S790" s="315">
        <v>0</v>
      </c>
      <c r="T790" s="315">
        <v>0</v>
      </c>
      <c r="U790" s="315">
        <v>0</v>
      </c>
      <c r="V790" s="315">
        <v>0</v>
      </c>
      <c r="W790" s="316">
        <v>0</v>
      </c>
      <c r="X790" s="315">
        <v>0</v>
      </c>
      <c r="Y790" s="315">
        <v>0</v>
      </c>
      <c r="Z790" s="315">
        <v>0</v>
      </c>
      <c r="AA790" s="315">
        <v>0</v>
      </c>
      <c r="AB790" s="5">
        <v>0</v>
      </c>
      <c r="AC790" s="5">
        <v>0</v>
      </c>
      <c r="AD790" s="5">
        <v>0</v>
      </c>
      <c r="AE790" s="5">
        <v>0</v>
      </c>
      <c r="AF790" s="5">
        <v>0</v>
      </c>
      <c r="AG790" s="5">
        <v>0</v>
      </c>
      <c r="AH790" s="350">
        <v>0</v>
      </c>
      <c r="AI790" s="350">
        <v>0</v>
      </c>
      <c r="AK790" s="199"/>
      <c r="AM790" s="11"/>
      <c r="AN790" s="15"/>
      <c r="AO790" s="11"/>
      <c r="AP790" s="11"/>
    </row>
    <row r="791" spans="3:42" outlineLevel="2" x14ac:dyDescent="0.2">
      <c r="C791" s="252">
        <v>6</v>
      </c>
      <c r="D791" s="119" t="s">
        <v>218</v>
      </c>
      <c r="F791" s="767" t="s">
        <v>613</v>
      </c>
      <c r="H791" s="797" t="s">
        <v>11</v>
      </c>
      <c r="I791" s="234" t="s">
        <v>614</v>
      </c>
      <c r="K791" s="164"/>
      <c r="Q791" s="135" t="s">
        <v>110</v>
      </c>
      <c r="R791" s="314">
        <v>0</v>
      </c>
      <c r="S791" s="315">
        <v>0</v>
      </c>
      <c r="T791" s="315">
        <v>0</v>
      </c>
      <c r="U791" s="315">
        <v>0</v>
      </c>
      <c r="V791" s="315">
        <v>0</v>
      </c>
      <c r="W791" s="316">
        <v>0</v>
      </c>
      <c r="X791" s="315">
        <v>0</v>
      </c>
      <c r="Y791" s="315">
        <v>0</v>
      </c>
      <c r="Z791" s="315">
        <v>0</v>
      </c>
      <c r="AA791" s="315">
        <v>0</v>
      </c>
      <c r="AB791" s="5">
        <v>0</v>
      </c>
      <c r="AC791" s="5">
        <v>0</v>
      </c>
      <c r="AD791" s="5">
        <v>0</v>
      </c>
      <c r="AE791" s="5">
        <v>0</v>
      </c>
      <c r="AF791" s="5">
        <v>0</v>
      </c>
      <c r="AG791" s="5">
        <v>0</v>
      </c>
      <c r="AH791" s="350">
        <v>0</v>
      </c>
      <c r="AI791" s="350">
        <v>0</v>
      </c>
      <c r="AK791" s="199"/>
      <c r="AM791" s="11"/>
      <c r="AN791" s="15"/>
      <c r="AO791" s="11"/>
      <c r="AP791" s="11"/>
    </row>
    <row r="792" spans="3:42" outlineLevel="2" x14ac:dyDescent="0.2">
      <c r="C792" s="252">
        <v>6</v>
      </c>
      <c r="D792" s="119" t="s">
        <v>218</v>
      </c>
      <c r="F792" s="783" t="s">
        <v>57</v>
      </c>
      <c r="G792" s="83"/>
      <c r="H792" s="798" t="s">
        <v>11</v>
      </c>
      <c r="I792" s="799"/>
      <c r="J792" s="83"/>
      <c r="K792" s="736"/>
      <c r="L792" s="83"/>
      <c r="M792" s="83"/>
      <c r="N792" s="83"/>
      <c r="O792" s="83"/>
      <c r="P792" s="83"/>
      <c r="Q792" s="143" t="s">
        <v>110</v>
      </c>
      <c r="R792" s="304">
        <v>0</v>
      </c>
      <c r="S792" s="305">
        <v>0</v>
      </c>
      <c r="T792" s="305">
        <v>0</v>
      </c>
      <c r="U792" s="305">
        <v>0</v>
      </c>
      <c r="V792" s="305">
        <v>0</v>
      </c>
      <c r="W792" s="306">
        <v>0</v>
      </c>
      <c r="X792" s="305">
        <v>0</v>
      </c>
      <c r="Y792" s="305">
        <v>0</v>
      </c>
      <c r="Z792" s="305">
        <v>0</v>
      </c>
      <c r="AA792" s="305">
        <v>0</v>
      </c>
      <c r="AB792" s="307">
        <v>0</v>
      </c>
      <c r="AC792" s="307">
        <v>0</v>
      </c>
      <c r="AD792" s="307">
        <v>0</v>
      </c>
      <c r="AE792" s="307">
        <v>0</v>
      </c>
      <c r="AF792" s="307">
        <v>0</v>
      </c>
      <c r="AG792" s="307">
        <v>0</v>
      </c>
      <c r="AH792" s="362">
        <v>0</v>
      </c>
      <c r="AI792" s="362">
        <v>0</v>
      </c>
      <c r="AK792" s="199"/>
      <c r="AM792" s="11"/>
      <c r="AN792" s="15"/>
      <c r="AO792" s="11"/>
      <c r="AP792" s="11"/>
    </row>
    <row r="793" spans="3:42" outlineLevel="2" x14ac:dyDescent="0.2">
      <c r="C793" s="252">
        <v>6</v>
      </c>
      <c r="D793" s="119" t="s">
        <v>218</v>
      </c>
      <c r="F793" s="12"/>
      <c r="H793" s="234"/>
      <c r="K793" s="164"/>
      <c r="Q793" s="16"/>
      <c r="R793" s="800">
        <v>0</v>
      </c>
      <c r="S793" s="800">
        <v>0</v>
      </c>
      <c r="T793" s="800">
        <v>0</v>
      </c>
      <c r="U793" s="800">
        <v>0</v>
      </c>
      <c r="V793" s="800">
        <v>0</v>
      </c>
      <c r="W793" s="800">
        <v>320.19341674385345</v>
      </c>
      <c r="X793" s="800">
        <v>1389.0422886343633</v>
      </c>
      <c r="Y793" s="800">
        <v>1808.1875460615793</v>
      </c>
      <c r="Z793" s="800">
        <v>2053.6715036885398</v>
      </c>
      <c r="AA793" s="800">
        <v>2096.3952814953718</v>
      </c>
      <c r="AB793" s="800">
        <v>2133.392629467136</v>
      </c>
      <c r="AC793" s="800">
        <v>3054.1540165881088</v>
      </c>
      <c r="AD793" s="800">
        <v>3025.6397608013099</v>
      </c>
      <c r="AE793" s="800">
        <v>2998.6882616748876</v>
      </c>
      <c r="AF793" s="800">
        <v>2959.7719900039028</v>
      </c>
      <c r="AG793" s="800">
        <v>2915.41155912674</v>
      </c>
      <c r="AH793" s="800">
        <v>2877.685367819231</v>
      </c>
      <c r="AI793" s="800">
        <v>2838.6906699125993</v>
      </c>
      <c r="AK793" s="199"/>
      <c r="AM793" s="11"/>
      <c r="AN793" s="15"/>
      <c r="AO793" s="11"/>
      <c r="AP793" s="11"/>
    </row>
    <row r="794" spans="3:42" outlineLevel="2" x14ac:dyDescent="0.2">
      <c r="C794" s="252">
        <v>6</v>
      </c>
      <c r="D794" s="119" t="s">
        <v>218</v>
      </c>
      <c r="F794" s="794" t="s">
        <v>615</v>
      </c>
      <c r="AK794" s="199"/>
      <c r="AM794" s="11"/>
      <c r="AN794" s="15"/>
      <c r="AO794" s="11"/>
      <c r="AP794" s="11"/>
    </row>
    <row r="795" spans="3:42" outlineLevel="2" x14ac:dyDescent="0.2">
      <c r="C795" s="252">
        <v>6</v>
      </c>
      <c r="D795" s="119" t="s">
        <v>218</v>
      </c>
      <c r="F795" s="761" t="s">
        <v>48</v>
      </c>
      <c r="G795" s="75"/>
      <c r="H795" s="796" t="s">
        <v>11</v>
      </c>
      <c r="I795" s="801"/>
      <c r="J795" s="75"/>
      <c r="K795" s="741"/>
      <c r="L795" s="75"/>
      <c r="M795" s="75"/>
      <c r="N795" s="75"/>
      <c r="O795" s="75"/>
      <c r="P795" s="75"/>
      <c r="Q795" s="128" t="s">
        <v>110</v>
      </c>
      <c r="R795" s="299">
        <v>0</v>
      </c>
      <c r="S795" s="300">
        <v>0</v>
      </c>
      <c r="T795" s="300">
        <v>0</v>
      </c>
      <c r="U795" s="300">
        <v>0</v>
      </c>
      <c r="V795" s="300">
        <v>0</v>
      </c>
      <c r="W795" s="301">
        <v>233.741194223013</v>
      </c>
      <c r="X795" s="300">
        <v>1014.0008707030852</v>
      </c>
      <c r="Y795" s="300">
        <v>1319.9769086249528</v>
      </c>
      <c r="Z795" s="300">
        <v>1499.180197692634</v>
      </c>
      <c r="AA795" s="300">
        <v>1530.3685554916215</v>
      </c>
      <c r="AB795" s="302">
        <v>1557.3766195110093</v>
      </c>
      <c r="AC795" s="302">
        <v>2229.5324321093194</v>
      </c>
      <c r="AD795" s="302">
        <v>2208.7170253849563</v>
      </c>
      <c r="AE795" s="302">
        <v>2189.0424310226681</v>
      </c>
      <c r="AF795" s="302">
        <v>2160.6335527028491</v>
      </c>
      <c r="AG795" s="302">
        <v>2128.2504381625204</v>
      </c>
      <c r="AH795" s="348">
        <v>2100.7103185080387</v>
      </c>
      <c r="AI795" s="348">
        <v>2072.2441890361974</v>
      </c>
      <c r="AK795" s="199"/>
      <c r="AM795" s="11"/>
      <c r="AN795" s="15"/>
      <c r="AO795" s="11"/>
      <c r="AP795" s="11"/>
    </row>
    <row r="796" spans="3:42" outlineLevel="2" x14ac:dyDescent="0.2">
      <c r="C796" s="252">
        <v>6</v>
      </c>
      <c r="D796" s="119" t="s">
        <v>218</v>
      </c>
      <c r="F796" s="767" t="s">
        <v>55</v>
      </c>
      <c r="H796" s="797" t="s">
        <v>11</v>
      </c>
      <c r="K796" s="164"/>
      <c r="Q796" s="135" t="s">
        <v>110</v>
      </c>
      <c r="R796" s="314">
        <v>0</v>
      </c>
      <c r="S796" s="315">
        <v>0</v>
      </c>
      <c r="T796" s="315">
        <v>0</v>
      </c>
      <c r="U796" s="315">
        <v>0</v>
      </c>
      <c r="V796" s="315">
        <v>0</v>
      </c>
      <c r="W796" s="316">
        <v>86.452222520840436</v>
      </c>
      <c r="X796" s="315">
        <v>375.04141793127815</v>
      </c>
      <c r="Y796" s="315">
        <v>488.21063743662643</v>
      </c>
      <c r="Z796" s="315">
        <v>554.4913059959058</v>
      </c>
      <c r="AA796" s="315">
        <v>566.02672600375047</v>
      </c>
      <c r="AB796" s="5">
        <v>576.01600995612671</v>
      </c>
      <c r="AC796" s="5">
        <v>824.62158447878937</v>
      </c>
      <c r="AD796" s="5">
        <v>816.9227354163537</v>
      </c>
      <c r="AE796" s="5">
        <v>809.64583065221973</v>
      </c>
      <c r="AF796" s="5">
        <v>799.13843730105384</v>
      </c>
      <c r="AG796" s="5">
        <v>787.16112096421989</v>
      </c>
      <c r="AH796" s="350">
        <v>776.97504931119238</v>
      </c>
      <c r="AI796" s="350">
        <v>766.44648087640189</v>
      </c>
      <c r="AK796" s="199"/>
      <c r="AM796" s="11"/>
      <c r="AN796" s="15"/>
      <c r="AO796" s="11"/>
      <c r="AP796" s="11"/>
    </row>
    <row r="797" spans="3:42" outlineLevel="2" x14ac:dyDescent="0.2">
      <c r="C797" s="252">
        <v>6</v>
      </c>
      <c r="D797" s="119" t="s">
        <v>218</v>
      </c>
      <c r="F797" s="783" t="s">
        <v>57</v>
      </c>
      <c r="G797" s="83"/>
      <c r="H797" s="798" t="s">
        <v>11</v>
      </c>
      <c r="I797" s="799"/>
      <c r="J797" s="83"/>
      <c r="K797" s="736"/>
      <c r="L797" s="83"/>
      <c r="M797" s="83"/>
      <c r="N797" s="83"/>
      <c r="O797" s="83"/>
      <c r="P797" s="83"/>
      <c r="Q797" s="143" t="s">
        <v>110</v>
      </c>
      <c r="R797" s="304">
        <v>0</v>
      </c>
      <c r="S797" s="305">
        <v>0</v>
      </c>
      <c r="T797" s="305">
        <v>0</v>
      </c>
      <c r="U797" s="305">
        <v>0</v>
      </c>
      <c r="V797" s="305">
        <v>0</v>
      </c>
      <c r="W797" s="306">
        <v>0</v>
      </c>
      <c r="X797" s="305">
        <v>0</v>
      </c>
      <c r="Y797" s="305">
        <v>0</v>
      </c>
      <c r="Z797" s="305">
        <v>0</v>
      </c>
      <c r="AA797" s="305">
        <v>0</v>
      </c>
      <c r="AB797" s="307">
        <v>0</v>
      </c>
      <c r="AC797" s="307">
        <v>0</v>
      </c>
      <c r="AD797" s="307">
        <v>0</v>
      </c>
      <c r="AE797" s="307">
        <v>0</v>
      </c>
      <c r="AF797" s="307">
        <v>0</v>
      </c>
      <c r="AG797" s="307">
        <v>0</v>
      </c>
      <c r="AH797" s="362">
        <v>0</v>
      </c>
      <c r="AI797" s="362">
        <v>0</v>
      </c>
      <c r="AK797" s="199"/>
      <c r="AM797" s="11"/>
      <c r="AN797" s="15"/>
      <c r="AO797" s="11"/>
      <c r="AP797" s="11"/>
    </row>
    <row r="798" spans="3:42" outlineLevel="2" x14ac:dyDescent="0.2">
      <c r="C798" s="252">
        <v>6</v>
      </c>
      <c r="D798" s="119" t="s">
        <v>218</v>
      </c>
      <c r="F798" s="12"/>
      <c r="H798" s="164"/>
      <c r="K798" s="164"/>
      <c r="Q798" s="16"/>
      <c r="R798" s="800">
        <v>0</v>
      </c>
      <c r="S798" s="800">
        <v>0</v>
      </c>
      <c r="T798" s="800">
        <v>0</v>
      </c>
      <c r="U798" s="800">
        <v>0</v>
      </c>
      <c r="V798" s="800">
        <v>0</v>
      </c>
      <c r="W798" s="800">
        <v>320.19341674385345</v>
      </c>
      <c r="X798" s="800">
        <v>1389.0422886343633</v>
      </c>
      <c r="Y798" s="800">
        <v>1808.1875460615793</v>
      </c>
      <c r="Z798" s="800">
        <v>2053.6715036885398</v>
      </c>
      <c r="AA798" s="800">
        <v>2096.3952814953718</v>
      </c>
      <c r="AB798" s="800">
        <v>2133.392629467136</v>
      </c>
      <c r="AC798" s="800">
        <v>3054.1540165881088</v>
      </c>
      <c r="AD798" s="800">
        <v>3025.6397608013099</v>
      </c>
      <c r="AE798" s="800">
        <v>2998.6882616748881</v>
      </c>
      <c r="AF798" s="800">
        <v>2959.7719900039028</v>
      </c>
      <c r="AG798" s="800">
        <v>2915.41155912674</v>
      </c>
      <c r="AH798" s="800">
        <v>2877.685367819231</v>
      </c>
      <c r="AI798" s="800">
        <v>2838.6906699125993</v>
      </c>
      <c r="AK798" s="199"/>
      <c r="AM798" s="11"/>
      <c r="AN798" s="15"/>
      <c r="AO798" s="11"/>
      <c r="AP798" s="11"/>
    </row>
    <row r="799" spans="3:42" outlineLevel="2" x14ac:dyDescent="0.2">
      <c r="C799" s="252">
        <v>6</v>
      </c>
      <c r="D799" s="119" t="s">
        <v>218</v>
      </c>
      <c r="F799" s="794" t="s">
        <v>69</v>
      </c>
      <c r="AK799" s="199"/>
      <c r="AM799" s="11"/>
      <c r="AN799" s="15"/>
      <c r="AO799" s="11"/>
      <c r="AP799" s="11"/>
    </row>
    <row r="800" spans="3:42" outlineLevel="2" x14ac:dyDescent="0.2">
      <c r="C800" s="252">
        <v>6</v>
      </c>
      <c r="D800" s="119" t="s">
        <v>218</v>
      </c>
      <c r="F800" s="761" t="s">
        <v>9</v>
      </c>
      <c r="G800" s="75"/>
      <c r="H800" s="796" t="s">
        <v>11</v>
      </c>
      <c r="I800" s="801"/>
      <c r="J800" s="75"/>
      <c r="K800" s="741"/>
      <c r="L800" s="75"/>
      <c r="M800" s="75"/>
      <c r="N800" s="75"/>
      <c r="O800" s="75"/>
      <c r="P800" s="75"/>
      <c r="Q800" s="128" t="s">
        <v>110</v>
      </c>
      <c r="R800" s="299">
        <v>0</v>
      </c>
      <c r="S800" s="300">
        <v>0</v>
      </c>
      <c r="T800" s="300">
        <v>0</v>
      </c>
      <c r="U800" s="300">
        <v>0</v>
      </c>
      <c r="V800" s="300">
        <v>0</v>
      </c>
      <c r="W800" s="301">
        <v>0</v>
      </c>
      <c r="X800" s="300">
        <v>0</v>
      </c>
      <c r="Y800" s="300">
        <v>0</v>
      </c>
      <c r="Z800" s="300">
        <v>0</v>
      </c>
      <c r="AA800" s="300">
        <v>0</v>
      </c>
      <c r="AB800" s="302">
        <v>0</v>
      </c>
      <c r="AC800" s="302">
        <v>0</v>
      </c>
      <c r="AD800" s="302">
        <v>0</v>
      </c>
      <c r="AE800" s="302">
        <v>0</v>
      </c>
      <c r="AF800" s="302">
        <v>0</v>
      </c>
      <c r="AG800" s="302">
        <v>0</v>
      </c>
      <c r="AH800" s="348">
        <v>0</v>
      </c>
      <c r="AI800" s="348">
        <v>0</v>
      </c>
      <c r="AK800" s="199"/>
      <c r="AM800" s="11"/>
      <c r="AN800" s="15"/>
      <c r="AO800" s="11"/>
      <c r="AP800" s="11"/>
    </row>
    <row r="801" spans="3:42" outlineLevel="2" x14ac:dyDescent="0.2">
      <c r="C801" s="252">
        <v>6</v>
      </c>
      <c r="D801" s="119" t="s">
        <v>218</v>
      </c>
      <c r="F801" s="767" t="s">
        <v>14</v>
      </c>
      <c r="H801" s="797" t="s">
        <v>11</v>
      </c>
      <c r="K801" s="164"/>
      <c r="Q801" s="135" t="s">
        <v>110</v>
      </c>
      <c r="R801" s="314">
        <v>0</v>
      </c>
      <c r="S801" s="315">
        <v>0</v>
      </c>
      <c r="T801" s="315">
        <v>0</v>
      </c>
      <c r="U801" s="315">
        <v>0</v>
      </c>
      <c r="V801" s="315">
        <v>0</v>
      </c>
      <c r="W801" s="316">
        <v>0</v>
      </c>
      <c r="X801" s="315">
        <v>0</v>
      </c>
      <c r="Y801" s="315">
        <v>0</v>
      </c>
      <c r="Z801" s="315">
        <v>0</v>
      </c>
      <c r="AA801" s="315">
        <v>0</v>
      </c>
      <c r="AB801" s="5">
        <v>0</v>
      </c>
      <c r="AC801" s="5">
        <v>0</v>
      </c>
      <c r="AD801" s="5">
        <v>0</v>
      </c>
      <c r="AE801" s="5">
        <v>0</v>
      </c>
      <c r="AF801" s="5">
        <v>0</v>
      </c>
      <c r="AG801" s="5">
        <v>0</v>
      </c>
      <c r="AH801" s="350">
        <v>0</v>
      </c>
      <c r="AI801" s="350">
        <v>0</v>
      </c>
      <c r="AK801" s="199"/>
      <c r="AM801" s="11"/>
      <c r="AN801" s="15"/>
      <c r="AO801" s="11"/>
      <c r="AP801" s="11"/>
    </row>
    <row r="802" spans="3:42" outlineLevel="2" x14ac:dyDescent="0.2">
      <c r="C802" s="252">
        <v>6</v>
      </c>
      <c r="D802" s="119" t="s">
        <v>218</v>
      </c>
      <c r="F802" s="783" t="s">
        <v>16</v>
      </c>
      <c r="G802" s="83"/>
      <c r="H802" s="798" t="s">
        <v>11</v>
      </c>
      <c r="I802" s="799"/>
      <c r="J802" s="83"/>
      <c r="K802" s="736"/>
      <c r="L802" s="83"/>
      <c r="M802" s="83"/>
      <c r="N802" s="83"/>
      <c r="O802" s="83"/>
      <c r="P802" s="83"/>
      <c r="Q802" s="143" t="s">
        <v>110</v>
      </c>
      <c r="R802" s="304">
        <v>0</v>
      </c>
      <c r="S802" s="305">
        <v>0</v>
      </c>
      <c r="T802" s="305">
        <v>0</v>
      </c>
      <c r="U802" s="305">
        <v>0</v>
      </c>
      <c r="V802" s="305">
        <v>0</v>
      </c>
      <c r="W802" s="306">
        <v>0</v>
      </c>
      <c r="X802" s="305">
        <v>0</v>
      </c>
      <c r="Y802" s="305">
        <v>0</v>
      </c>
      <c r="Z802" s="305">
        <v>0</v>
      </c>
      <c r="AA802" s="305">
        <v>0</v>
      </c>
      <c r="AB802" s="307">
        <v>0</v>
      </c>
      <c r="AC802" s="307">
        <v>0</v>
      </c>
      <c r="AD802" s="307">
        <v>0</v>
      </c>
      <c r="AE802" s="307">
        <v>0</v>
      </c>
      <c r="AF802" s="307">
        <v>0</v>
      </c>
      <c r="AG802" s="307">
        <v>0</v>
      </c>
      <c r="AH802" s="362">
        <v>0</v>
      </c>
      <c r="AI802" s="362">
        <v>0</v>
      </c>
      <c r="AK802" s="199"/>
      <c r="AM802" s="11"/>
      <c r="AN802" s="15"/>
      <c r="AO802" s="11"/>
      <c r="AP802" s="11"/>
    </row>
    <row r="803" spans="3:42" outlineLevel="2" x14ac:dyDescent="0.2">
      <c r="C803" s="252">
        <v>6</v>
      </c>
      <c r="D803" s="119" t="s">
        <v>218</v>
      </c>
      <c r="F803" s="12"/>
      <c r="H803" s="797"/>
      <c r="K803" s="164"/>
      <c r="Q803" s="16"/>
      <c r="R803" s="800">
        <v>0</v>
      </c>
      <c r="S803" s="800">
        <v>0</v>
      </c>
      <c r="T803" s="800">
        <v>0</v>
      </c>
      <c r="U803" s="800">
        <v>0</v>
      </c>
      <c r="V803" s="800">
        <v>0</v>
      </c>
      <c r="W803" s="800">
        <v>0</v>
      </c>
      <c r="X803" s="800">
        <v>0</v>
      </c>
      <c r="Y803" s="800">
        <v>0</v>
      </c>
      <c r="Z803" s="800">
        <v>0</v>
      </c>
      <c r="AA803" s="800">
        <v>0</v>
      </c>
      <c r="AB803" s="800">
        <v>0</v>
      </c>
      <c r="AC803" s="800">
        <v>0</v>
      </c>
      <c r="AD803" s="800">
        <v>0</v>
      </c>
      <c r="AE803" s="800">
        <v>0</v>
      </c>
      <c r="AF803" s="800">
        <v>0</v>
      </c>
      <c r="AG803" s="800">
        <v>0</v>
      </c>
      <c r="AH803" s="800">
        <v>0</v>
      </c>
      <c r="AI803" s="800">
        <v>0</v>
      </c>
      <c r="AK803" s="199"/>
      <c r="AM803" s="11"/>
      <c r="AN803" s="15"/>
      <c r="AO803" s="11"/>
      <c r="AP803" s="11"/>
    </row>
    <row r="804" spans="3:42" outlineLevel="2" x14ac:dyDescent="0.2">
      <c r="C804" s="252">
        <v>6</v>
      </c>
      <c r="D804" s="119" t="s">
        <v>218</v>
      </c>
      <c r="F804" s="794" t="s">
        <v>616</v>
      </c>
      <c r="AK804" s="199"/>
      <c r="AM804" s="11"/>
      <c r="AN804" s="15"/>
      <c r="AO804" s="11"/>
      <c r="AP804" s="11"/>
    </row>
    <row r="805" spans="3:42" outlineLevel="2" x14ac:dyDescent="0.2">
      <c r="C805" s="252">
        <v>6</v>
      </c>
      <c r="D805" s="119" t="s">
        <v>218</v>
      </c>
      <c r="F805" s="761" t="s">
        <v>48</v>
      </c>
      <c r="G805" s="75"/>
      <c r="H805" s="796" t="s">
        <v>11</v>
      </c>
      <c r="I805" s="228" t="s">
        <v>617</v>
      </c>
      <c r="J805" s="75"/>
      <c r="K805" s="741"/>
      <c r="L805" s="75"/>
      <c r="M805" s="75"/>
      <c r="N805" s="75"/>
      <c r="O805" s="75"/>
      <c r="P805" s="75"/>
      <c r="Q805" s="128" t="s">
        <v>110</v>
      </c>
      <c r="R805" s="299">
        <v>0</v>
      </c>
      <c r="S805" s="300">
        <v>0</v>
      </c>
      <c r="T805" s="300">
        <v>0</v>
      </c>
      <c r="U805" s="300">
        <v>0</v>
      </c>
      <c r="V805" s="300">
        <v>0</v>
      </c>
      <c r="W805" s="301">
        <v>233.741194223013</v>
      </c>
      <c r="X805" s="300">
        <v>1014.0008707030852</v>
      </c>
      <c r="Y805" s="300">
        <v>1319.9769086249528</v>
      </c>
      <c r="Z805" s="300">
        <v>1499.180197692634</v>
      </c>
      <c r="AA805" s="300">
        <v>1530.3685554916215</v>
      </c>
      <c r="AB805" s="302">
        <v>1557.3766195110093</v>
      </c>
      <c r="AC805" s="302">
        <v>2229.5324321093194</v>
      </c>
      <c r="AD805" s="302">
        <v>2208.7170253849563</v>
      </c>
      <c r="AE805" s="302">
        <v>2189.0424310226681</v>
      </c>
      <c r="AF805" s="302">
        <v>2160.6335527028491</v>
      </c>
      <c r="AG805" s="302">
        <v>2128.2504381625204</v>
      </c>
      <c r="AH805" s="348">
        <v>2100.7103185080387</v>
      </c>
      <c r="AI805" s="348">
        <v>2072.2441890361974</v>
      </c>
      <c r="AK805" s="199"/>
      <c r="AM805" s="11"/>
      <c r="AN805" s="15"/>
      <c r="AO805" s="11"/>
      <c r="AP805" s="11"/>
    </row>
    <row r="806" spans="3:42" outlineLevel="2" x14ac:dyDescent="0.2">
      <c r="C806" s="252">
        <v>6</v>
      </c>
      <c r="D806" s="119" t="s">
        <v>218</v>
      </c>
      <c r="F806" s="767" t="s">
        <v>55</v>
      </c>
      <c r="H806" s="797" t="s">
        <v>11</v>
      </c>
      <c r="I806" s="234" t="s">
        <v>617</v>
      </c>
      <c r="K806" s="164"/>
      <c r="Q806" s="135" t="s">
        <v>110</v>
      </c>
      <c r="R806" s="314">
        <v>0</v>
      </c>
      <c r="S806" s="315">
        <v>0</v>
      </c>
      <c r="T806" s="315">
        <v>0</v>
      </c>
      <c r="U806" s="315">
        <v>0</v>
      </c>
      <c r="V806" s="315">
        <v>0</v>
      </c>
      <c r="W806" s="316">
        <v>86.452222520840436</v>
      </c>
      <c r="X806" s="315">
        <v>375.04141793127815</v>
      </c>
      <c r="Y806" s="315">
        <v>488.21063743662643</v>
      </c>
      <c r="Z806" s="315">
        <v>554.4913059959058</v>
      </c>
      <c r="AA806" s="315">
        <v>566.02672600375047</v>
      </c>
      <c r="AB806" s="5">
        <v>576.01600995612671</v>
      </c>
      <c r="AC806" s="5">
        <v>824.62158447878937</v>
      </c>
      <c r="AD806" s="5">
        <v>816.9227354163537</v>
      </c>
      <c r="AE806" s="5">
        <v>809.64583065221973</v>
      </c>
      <c r="AF806" s="5">
        <v>799.13843730105384</v>
      </c>
      <c r="AG806" s="5">
        <v>787.16112096421989</v>
      </c>
      <c r="AH806" s="350">
        <v>776.97504931119238</v>
      </c>
      <c r="AI806" s="350">
        <v>766.44648087640189</v>
      </c>
      <c r="AK806" s="199"/>
      <c r="AM806" s="11"/>
      <c r="AN806" s="15"/>
      <c r="AO806" s="11"/>
      <c r="AP806" s="11"/>
    </row>
    <row r="807" spans="3:42" outlineLevel="2" x14ac:dyDescent="0.2">
      <c r="C807" s="252">
        <v>6</v>
      </c>
      <c r="D807" s="119" t="s">
        <v>218</v>
      </c>
      <c r="F807" s="783" t="s">
        <v>57</v>
      </c>
      <c r="G807" s="83"/>
      <c r="H807" s="798" t="s">
        <v>11</v>
      </c>
      <c r="I807" s="240" t="s">
        <v>617</v>
      </c>
      <c r="J807" s="83"/>
      <c r="K807" s="736"/>
      <c r="L807" s="83"/>
      <c r="M807" s="83"/>
      <c r="N807" s="83"/>
      <c r="O807" s="83"/>
      <c r="P807" s="83"/>
      <c r="Q807" s="143" t="s">
        <v>110</v>
      </c>
      <c r="R807" s="304">
        <v>0</v>
      </c>
      <c r="S807" s="305">
        <v>0</v>
      </c>
      <c r="T807" s="305">
        <v>0</v>
      </c>
      <c r="U807" s="305">
        <v>0</v>
      </c>
      <c r="V807" s="305">
        <v>0</v>
      </c>
      <c r="W807" s="306">
        <v>0</v>
      </c>
      <c r="X807" s="305">
        <v>0</v>
      </c>
      <c r="Y807" s="305">
        <v>0</v>
      </c>
      <c r="Z807" s="305">
        <v>0</v>
      </c>
      <c r="AA807" s="305">
        <v>0</v>
      </c>
      <c r="AB807" s="307">
        <v>0</v>
      </c>
      <c r="AC807" s="307">
        <v>0</v>
      </c>
      <c r="AD807" s="307">
        <v>0</v>
      </c>
      <c r="AE807" s="307">
        <v>0</v>
      </c>
      <c r="AF807" s="307">
        <v>0</v>
      </c>
      <c r="AG807" s="307">
        <v>0</v>
      </c>
      <c r="AH807" s="362">
        <v>0</v>
      </c>
      <c r="AI807" s="362">
        <v>0</v>
      </c>
      <c r="AK807" s="199"/>
      <c r="AM807" s="11"/>
      <c r="AN807" s="15"/>
      <c r="AO807" s="11"/>
      <c r="AP807" s="11"/>
    </row>
    <row r="808" spans="3:42" outlineLevel="2" x14ac:dyDescent="0.2">
      <c r="C808" s="252">
        <v>6</v>
      </c>
      <c r="D808" s="119" t="s">
        <v>218</v>
      </c>
      <c r="F808" s="802" t="s">
        <v>626</v>
      </c>
      <c r="R808" s="800">
        <v>0</v>
      </c>
      <c r="S808" s="800">
        <v>0</v>
      </c>
      <c r="T808" s="800">
        <v>0</v>
      </c>
      <c r="U808" s="800">
        <v>0</v>
      </c>
      <c r="V808" s="800">
        <v>0</v>
      </c>
      <c r="W808" s="800">
        <v>320.19341674385345</v>
      </c>
      <c r="X808" s="800">
        <v>1389.0422886343633</v>
      </c>
      <c r="Y808" s="800">
        <v>1808.1875460615793</v>
      </c>
      <c r="Z808" s="800">
        <v>2053.6715036885398</v>
      </c>
      <c r="AA808" s="800">
        <v>2096.3952814953718</v>
      </c>
      <c r="AB808" s="800">
        <v>2133.392629467136</v>
      </c>
      <c r="AC808" s="800">
        <v>3054.1540165881088</v>
      </c>
      <c r="AD808" s="800">
        <v>3025.6397608013099</v>
      </c>
      <c r="AE808" s="800">
        <v>2998.6882616748881</v>
      </c>
      <c r="AF808" s="800">
        <v>2959.7719900039028</v>
      </c>
      <c r="AG808" s="800">
        <v>2915.41155912674</v>
      </c>
      <c r="AH808" s="800">
        <v>2877.685367819231</v>
      </c>
      <c r="AI808" s="800">
        <v>2838.6906699125993</v>
      </c>
      <c r="AK808" s="199"/>
      <c r="AM808" s="11"/>
      <c r="AN808" s="15"/>
      <c r="AO808" s="11"/>
      <c r="AP808" s="11"/>
    </row>
    <row r="809" spans="3:42" outlineLevel="2" x14ac:dyDescent="0.2">
      <c r="C809" s="252">
        <v>6</v>
      </c>
      <c r="D809" s="119" t="s">
        <v>218</v>
      </c>
      <c r="R809" s="5"/>
      <c r="S809" s="5"/>
      <c r="T809" s="5"/>
      <c r="U809" s="5"/>
      <c r="V809" s="5"/>
      <c r="W809" s="5"/>
      <c r="X809" s="5"/>
      <c r="Y809" s="5"/>
      <c r="AK809" s="199"/>
      <c r="AM809" s="11"/>
      <c r="AN809" s="15"/>
      <c r="AO809" s="11"/>
      <c r="AP809" s="11"/>
    </row>
    <row r="810" spans="3:42" outlineLevel="2" x14ac:dyDescent="0.2">
      <c r="C810" s="252">
        <v>6</v>
      </c>
      <c r="D810" s="119" t="s">
        <v>218</v>
      </c>
      <c r="F810" s="789" t="s">
        <v>627</v>
      </c>
      <c r="G810" s="790"/>
      <c r="H810" s="803"/>
      <c r="I810" s="790"/>
      <c r="J810" s="790"/>
      <c r="K810" s="792"/>
      <c r="L810" s="789"/>
      <c r="M810" s="789"/>
      <c r="N810" s="789"/>
      <c r="O810" s="789"/>
      <c r="P810" s="789"/>
      <c r="Q810" s="792"/>
      <c r="R810" s="793"/>
      <c r="S810" s="793"/>
      <c r="T810" s="793"/>
      <c r="U810" s="793"/>
      <c r="V810" s="793"/>
      <c r="W810" s="793"/>
      <c r="X810" s="793"/>
      <c r="Y810" s="793"/>
      <c r="Z810" s="793"/>
      <c r="AA810" s="793"/>
      <c r="AB810" s="793"/>
      <c r="AC810" s="793"/>
      <c r="AD810" s="793"/>
      <c r="AE810" s="793"/>
      <c r="AF810" s="793"/>
      <c r="AG810" s="793"/>
      <c r="AH810" s="789"/>
      <c r="AI810" s="789"/>
      <c r="AK810" s="199"/>
      <c r="AM810" s="11"/>
      <c r="AN810" s="15"/>
      <c r="AO810" s="11"/>
      <c r="AP810" s="11"/>
    </row>
    <row r="811" spans="3:42" outlineLevel="2" x14ac:dyDescent="0.2">
      <c r="C811" s="252">
        <v>6</v>
      </c>
      <c r="D811" s="119" t="s">
        <v>218</v>
      </c>
      <c r="F811" t="s">
        <v>620</v>
      </c>
      <c r="AK811" s="199"/>
      <c r="AM811" s="11"/>
      <c r="AN811" s="15"/>
      <c r="AO811" s="11"/>
      <c r="AP811" s="11"/>
    </row>
    <row r="812" spans="3:42" outlineLevel="2" x14ac:dyDescent="0.2">
      <c r="C812" s="252">
        <v>6</v>
      </c>
      <c r="D812" s="119" t="s">
        <v>218</v>
      </c>
      <c r="F812" s="761" t="s">
        <v>48</v>
      </c>
      <c r="G812" s="75"/>
      <c r="H812" s="796" t="s">
        <v>628</v>
      </c>
      <c r="I812" s="801"/>
      <c r="J812" s="75"/>
      <c r="K812" s="741"/>
      <c r="L812" s="75"/>
      <c r="M812" s="75"/>
      <c r="N812" s="75"/>
      <c r="O812" s="75"/>
      <c r="P812" s="75"/>
      <c r="Q812" s="128" t="s">
        <v>536</v>
      </c>
      <c r="R812" s="804">
        <v>0</v>
      </c>
      <c r="S812" s="805">
        <v>0</v>
      </c>
      <c r="T812" s="805">
        <v>0</v>
      </c>
      <c r="U812" s="805">
        <v>0</v>
      </c>
      <c r="V812" s="805">
        <v>0</v>
      </c>
      <c r="W812" s="806">
        <v>43.470558717316905</v>
      </c>
      <c r="X812" s="805">
        <v>188.58115504985776</v>
      </c>
      <c r="Y812" s="805">
        <v>245.48575574204068</v>
      </c>
      <c r="Z812" s="805">
        <v>278.81350152364405</v>
      </c>
      <c r="AA812" s="805">
        <v>284.61382843437258</v>
      </c>
      <c r="AB812" s="805">
        <v>289.6367155497507</v>
      </c>
      <c r="AC812" s="805">
        <v>414.64244599392214</v>
      </c>
      <c r="AD812" s="805">
        <v>410.77125262878116</v>
      </c>
      <c r="AE812" s="805">
        <v>407.11222447882983</v>
      </c>
      <c r="AF812" s="805">
        <v>401.82881768697212</v>
      </c>
      <c r="AG812" s="805">
        <v>395.80629313046688</v>
      </c>
      <c r="AH812" s="808">
        <v>390.68445573889505</v>
      </c>
      <c r="AI812" s="808">
        <v>385.39040153174585</v>
      </c>
      <c r="AK812" s="199"/>
      <c r="AM812" s="11"/>
      <c r="AN812" s="15"/>
      <c r="AO812" s="11"/>
      <c r="AP812" s="11"/>
    </row>
    <row r="813" spans="3:42" outlineLevel="2" x14ac:dyDescent="0.2">
      <c r="C813" s="252">
        <v>6</v>
      </c>
      <c r="D813" s="119" t="s">
        <v>218</v>
      </c>
      <c r="F813" s="767" t="s">
        <v>55</v>
      </c>
      <c r="H813" s="797" t="s">
        <v>628</v>
      </c>
      <c r="K813" s="164"/>
      <c r="Q813" s="135" t="s">
        <v>536</v>
      </c>
      <c r="R813" s="809">
        <v>0</v>
      </c>
      <c r="S813" s="810">
        <v>0</v>
      </c>
      <c r="T813" s="810">
        <v>0</v>
      </c>
      <c r="U813" s="810">
        <v>0</v>
      </c>
      <c r="V813" s="810">
        <v>0</v>
      </c>
      <c r="W813" s="811">
        <v>6.1435632831751308</v>
      </c>
      <c r="X813" s="810">
        <v>26.651607300403509</v>
      </c>
      <c r="Y813" s="810">
        <v>34.693763319828484</v>
      </c>
      <c r="Z813" s="810">
        <v>39.403873365257667</v>
      </c>
      <c r="AA813" s="810">
        <v>40.223616117378512</v>
      </c>
      <c r="AB813" s="810">
        <v>40.93348564213521</v>
      </c>
      <c r="AC813" s="810">
        <v>58.600169448464278</v>
      </c>
      <c r="AD813" s="810">
        <v>58.053065336579991</v>
      </c>
      <c r="AE813" s="810">
        <v>57.535945896263485</v>
      </c>
      <c r="AF813" s="810">
        <v>56.789257909398373</v>
      </c>
      <c r="AG813" s="810">
        <v>55.93811263247725</v>
      </c>
      <c r="AH813" s="812">
        <v>55.214258762876092</v>
      </c>
      <c r="AI813" s="812">
        <v>54.466066008840386</v>
      </c>
      <c r="AK813" s="199"/>
      <c r="AM813" s="11"/>
      <c r="AN813" s="15"/>
      <c r="AO813" s="11"/>
      <c r="AP813" s="11"/>
    </row>
    <row r="814" spans="3:42" outlineLevel="2" x14ac:dyDescent="0.2">
      <c r="C814" s="252">
        <v>6</v>
      </c>
      <c r="D814" s="119" t="s">
        <v>218</v>
      </c>
      <c r="F814" s="783" t="s">
        <v>57</v>
      </c>
      <c r="G814" s="83"/>
      <c r="H814" s="798" t="s">
        <v>628</v>
      </c>
      <c r="I814" s="799"/>
      <c r="J814" s="83"/>
      <c r="K814" s="736"/>
      <c r="L814" s="83"/>
      <c r="M814" s="83"/>
      <c r="N814" s="83"/>
      <c r="O814" s="83"/>
      <c r="P814" s="83"/>
      <c r="Q814" s="143" t="s">
        <v>536</v>
      </c>
      <c r="R814" s="813">
        <v>0</v>
      </c>
      <c r="S814" s="814">
        <v>0</v>
      </c>
      <c r="T814" s="814">
        <v>0</v>
      </c>
      <c r="U814" s="814">
        <v>0</v>
      </c>
      <c r="V814" s="814">
        <v>0</v>
      </c>
      <c r="W814" s="815">
        <v>0</v>
      </c>
      <c r="X814" s="814">
        <v>0</v>
      </c>
      <c r="Y814" s="814">
        <v>0</v>
      </c>
      <c r="Z814" s="814">
        <v>0</v>
      </c>
      <c r="AA814" s="814">
        <v>0</v>
      </c>
      <c r="AB814" s="814">
        <v>0</v>
      </c>
      <c r="AC814" s="814">
        <v>0</v>
      </c>
      <c r="AD814" s="814">
        <v>0</v>
      </c>
      <c r="AE814" s="814">
        <v>0</v>
      </c>
      <c r="AF814" s="814">
        <v>0</v>
      </c>
      <c r="AG814" s="814">
        <v>0</v>
      </c>
      <c r="AH814" s="816">
        <v>0</v>
      </c>
      <c r="AI814" s="816">
        <v>0</v>
      </c>
      <c r="AK814" s="199"/>
      <c r="AM814" s="11"/>
      <c r="AN814" s="15"/>
      <c r="AO814" s="11"/>
      <c r="AP814" s="11"/>
    </row>
    <row r="815" spans="3:42" outlineLevel="2" x14ac:dyDescent="0.2">
      <c r="C815" s="252">
        <v>6</v>
      </c>
      <c r="D815" s="119" t="s">
        <v>218</v>
      </c>
      <c r="AK815" s="199"/>
      <c r="AM815" s="11"/>
      <c r="AN815" s="15"/>
      <c r="AO815" s="11"/>
      <c r="AP815" s="11"/>
    </row>
    <row r="816" spans="3:42" outlineLevel="1" x14ac:dyDescent="0.2">
      <c r="C816" s="252">
        <v>6</v>
      </c>
      <c r="D816" s="119" t="s">
        <v>218</v>
      </c>
      <c r="F816" s="121" t="s">
        <v>629</v>
      </c>
      <c r="G816" s="756"/>
      <c r="H816" s="757"/>
      <c r="I816" s="788"/>
      <c r="J816" s="756"/>
      <c r="K816" s="758"/>
      <c r="L816" s="759"/>
      <c r="M816" s="759"/>
      <c r="N816" s="759"/>
      <c r="O816" s="759"/>
      <c r="P816" s="759"/>
      <c r="Q816" s="758"/>
      <c r="R816" s="760"/>
      <c r="S816" s="760"/>
      <c r="T816" s="760"/>
      <c r="U816" s="760"/>
      <c r="V816" s="760"/>
      <c r="W816" s="760"/>
      <c r="X816" s="760"/>
      <c r="Y816" s="760"/>
      <c r="Z816" s="760"/>
      <c r="AA816" s="760"/>
      <c r="AB816" s="760"/>
      <c r="AC816" s="760"/>
      <c r="AD816" s="760"/>
      <c r="AE816" s="760"/>
      <c r="AF816" s="760"/>
      <c r="AG816" s="760"/>
      <c r="AH816" s="759"/>
      <c r="AI816" s="759"/>
      <c r="AK816" s="199"/>
      <c r="AM816" s="11"/>
      <c r="AN816" s="15"/>
      <c r="AO816" s="11"/>
      <c r="AP816" s="11"/>
    </row>
    <row r="817" spans="3:42" outlineLevel="2" x14ac:dyDescent="0.2">
      <c r="C817" s="252">
        <v>6</v>
      </c>
      <c r="D817" s="119" t="s">
        <v>218</v>
      </c>
      <c r="F817" s="789" t="s">
        <v>630</v>
      </c>
      <c r="G817" s="790"/>
      <c r="H817" s="803"/>
      <c r="I817" s="791"/>
      <c r="J817" s="790"/>
      <c r="K817" s="792"/>
      <c r="L817" s="789"/>
      <c r="M817" s="789"/>
      <c r="N817" s="789"/>
      <c r="O817" s="789"/>
      <c r="P817" s="789"/>
      <c r="Q817" s="792"/>
      <c r="R817" s="793"/>
      <c r="S817" s="793"/>
      <c r="T817" s="793"/>
      <c r="U817" s="793"/>
      <c r="V817" s="793"/>
      <c r="W817" s="793"/>
      <c r="X817" s="793"/>
      <c r="Y817" s="793"/>
      <c r="Z817" s="793"/>
      <c r="AA817" s="793"/>
      <c r="AB817" s="793"/>
      <c r="AC817" s="793"/>
      <c r="AD817" s="793"/>
      <c r="AE817" s="793"/>
      <c r="AF817" s="793"/>
      <c r="AG817" s="793"/>
      <c r="AH817" s="789"/>
      <c r="AI817" s="789"/>
      <c r="AK817" s="199"/>
      <c r="AM817" s="11"/>
      <c r="AN817" s="15"/>
      <c r="AO817" s="11"/>
      <c r="AP817" s="11"/>
    </row>
    <row r="818" spans="3:42" outlineLevel="2" x14ac:dyDescent="0.2">
      <c r="C818" s="252">
        <v>6</v>
      </c>
      <c r="D818" s="119" t="s">
        <v>218</v>
      </c>
      <c r="F818" s="794" t="s">
        <v>610</v>
      </c>
      <c r="H818" s="795"/>
      <c r="AK818" s="199"/>
      <c r="AM818" s="11"/>
      <c r="AN818" s="15"/>
      <c r="AO818" s="11"/>
      <c r="AP818" s="11"/>
    </row>
    <row r="819" spans="3:42" outlineLevel="2" x14ac:dyDescent="0.2">
      <c r="C819" s="252">
        <v>6</v>
      </c>
      <c r="D819" s="119" t="s">
        <v>218</v>
      </c>
      <c r="F819" s="761" t="s">
        <v>62</v>
      </c>
      <c r="G819" s="75"/>
      <c r="H819" s="796" t="s">
        <v>580</v>
      </c>
      <c r="I819" s="796" t="s">
        <v>611</v>
      </c>
      <c r="J819" s="75"/>
      <c r="K819" s="741"/>
      <c r="L819" s="75"/>
      <c r="M819" s="75"/>
      <c r="N819" s="75"/>
      <c r="O819" s="75"/>
      <c r="P819" s="75"/>
      <c r="Q819" s="128" t="s">
        <v>110</v>
      </c>
      <c r="R819" s="299">
        <v>0</v>
      </c>
      <c r="S819" s="300">
        <v>0</v>
      </c>
      <c r="T819" s="300">
        <v>0</v>
      </c>
      <c r="U819" s="300">
        <v>0</v>
      </c>
      <c r="V819" s="300">
        <v>0</v>
      </c>
      <c r="W819" s="301">
        <v>0</v>
      </c>
      <c r="X819" s="300">
        <v>0</v>
      </c>
      <c r="Y819" s="300">
        <v>0</v>
      </c>
      <c r="Z819" s="300">
        <v>0</v>
      </c>
      <c r="AA819" s="300">
        <v>0</v>
      </c>
      <c r="AB819" s="302">
        <v>0</v>
      </c>
      <c r="AC819" s="302">
        <v>0</v>
      </c>
      <c r="AD819" s="302">
        <v>0</v>
      </c>
      <c r="AE819" s="302">
        <v>0</v>
      </c>
      <c r="AF819" s="302">
        <v>0</v>
      </c>
      <c r="AG819" s="302">
        <v>0</v>
      </c>
      <c r="AH819" s="348">
        <v>0</v>
      </c>
      <c r="AI819" s="348">
        <v>0</v>
      </c>
      <c r="AK819" s="199"/>
      <c r="AM819" s="11"/>
      <c r="AN819" s="15"/>
      <c r="AO819" s="11"/>
      <c r="AP819" s="11"/>
    </row>
    <row r="820" spans="3:42" outlineLevel="2" x14ac:dyDescent="0.2">
      <c r="C820" s="252">
        <v>6</v>
      </c>
      <c r="D820" s="119" t="s">
        <v>218</v>
      </c>
      <c r="F820" s="767" t="s">
        <v>188</v>
      </c>
      <c r="H820" s="797" t="s">
        <v>580</v>
      </c>
      <c r="I820" s="797" t="s">
        <v>612</v>
      </c>
      <c r="K820" s="164"/>
      <c r="Q820" s="135" t="s">
        <v>110</v>
      </c>
      <c r="R820" s="314">
        <v>0</v>
      </c>
      <c r="S820" s="315">
        <v>0</v>
      </c>
      <c r="T820" s="315">
        <v>0</v>
      </c>
      <c r="U820" s="315">
        <v>0</v>
      </c>
      <c r="V820" s="315">
        <v>0</v>
      </c>
      <c r="W820" s="316">
        <v>0</v>
      </c>
      <c r="X820" s="315">
        <v>0</v>
      </c>
      <c r="Y820" s="315">
        <v>0</v>
      </c>
      <c r="Z820" s="315">
        <v>0</v>
      </c>
      <c r="AA820" s="315">
        <v>0</v>
      </c>
      <c r="AB820" s="5">
        <v>0</v>
      </c>
      <c r="AC820" s="5">
        <v>0</v>
      </c>
      <c r="AD820" s="5">
        <v>0</v>
      </c>
      <c r="AE820" s="5">
        <v>0</v>
      </c>
      <c r="AF820" s="5">
        <v>0</v>
      </c>
      <c r="AG820" s="5">
        <v>0</v>
      </c>
      <c r="AH820" s="350">
        <v>0</v>
      </c>
      <c r="AI820" s="350">
        <v>0</v>
      </c>
      <c r="AK820" s="199"/>
      <c r="AM820" s="11"/>
      <c r="AN820" s="15"/>
      <c r="AO820" s="11"/>
      <c r="AP820" s="11"/>
    </row>
    <row r="821" spans="3:42" outlineLevel="2" x14ac:dyDescent="0.2">
      <c r="C821" s="252">
        <v>6</v>
      </c>
      <c r="D821" s="119" t="s">
        <v>218</v>
      </c>
      <c r="F821" s="767" t="s">
        <v>613</v>
      </c>
      <c r="H821" s="797" t="s">
        <v>580</v>
      </c>
      <c r="I821" s="234" t="s">
        <v>614</v>
      </c>
      <c r="K821" s="164"/>
      <c r="Q821" s="135" t="s">
        <v>110</v>
      </c>
      <c r="R821" s="314">
        <v>0</v>
      </c>
      <c r="S821" s="315">
        <v>0</v>
      </c>
      <c r="T821" s="315">
        <v>0</v>
      </c>
      <c r="U821" s="315">
        <v>0</v>
      </c>
      <c r="V821" s="315">
        <v>0</v>
      </c>
      <c r="W821" s="316">
        <v>0</v>
      </c>
      <c r="X821" s="315">
        <v>0</v>
      </c>
      <c r="Y821" s="315">
        <v>0</v>
      </c>
      <c r="Z821" s="315">
        <v>0</v>
      </c>
      <c r="AA821" s="315">
        <v>0</v>
      </c>
      <c r="AB821" s="5">
        <v>0</v>
      </c>
      <c r="AC821" s="5">
        <v>0</v>
      </c>
      <c r="AD821" s="5">
        <v>0</v>
      </c>
      <c r="AE821" s="5">
        <v>0</v>
      </c>
      <c r="AF821" s="5">
        <v>0</v>
      </c>
      <c r="AG821" s="5">
        <v>0</v>
      </c>
      <c r="AH821" s="350">
        <v>0</v>
      </c>
      <c r="AI821" s="350">
        <v>0</v>
      </c>
      <c r="AK821" s="199"/>
      <c r="AM821" s="11"/>
      <c r="AN821" s="15"/>
      <c r="AO821" s="11"/>
      <c r="AP821" s="11"/>
    </row>
    <row r="822" spans="3:42" outlineLevel="2" x14ac:dyDescent="0.2">
      <c r="C822" s="252">
        <v>6</v>
      </c>
      <c r="D822" s="119" t="s">
        <v>218</v>
      </c>
      <c r="F822" s="783" t="s">
        <v>57</v>
      </c>
      <c r="G822" s="83"/>
      <c r="H822" s="798" t="s">
        <v>580</v>
      </c>
      <c r="I822" s="799"/>
      <c r="J822" s="83"/>
      <c r="K822" s="736"/>
      <c r="L822" s="83"/>
      <c r="M822" s="83"/>
      <c r="N822" s="83"/>
      <c r="O822" s="83"/>
      <c r="P822" s="83"/>
      <c r="Q822" s="143" t="s">
        <v>110</v>
      </c>
      <c r="R822" s="304">
        <v>0</v>
      </c>
      <c r="S822" s="305">
        <v>0</v>
      </c>
      <c r="T822" s="305">
        <v>0</v>
      </c>
      <c r="U822" s="305">
        <v>0</v>
      </c>
      <c r="V822" s="305">
        <v>0</v>
      </c>
      <c r="W822" s="306">
        <v>0</v>
      </c>
      <c r="X822" s="305">
        <v>0</v>
      </c>
      <c r="Y822" s="305">
        <v>0</v>
      </c>
      <c r="Z822" s="305">
        <v>0</v>
      </c>
      <c r="AA822" s="305">
        <v>0</v>
      </c>
      <c r="AB822" s="307">
        <v>0</v>
      </c>
      <c r="AC822" s="307">
        <v>0</v>
      </c>
      <c r="AD822" s="307">
        <v>0</v>
      </c>
      <c r="AE822" s="307">
        <v>0</v>
      </c>
      <c r="AF822" s="307">
        <v>0</v>
      </c>
      <c r="AG822" s="307">
        <v>0</v>
      </c>
      <c r="AH822" s="362">
        <v>0</v>
      </c>
      <c r="AI822" s="362">
        <v>0</v>
      </c>
      <c r="AK822" s="199"/>
      <c r="AM822" s="11"/>
      <c r="AN822" s="15"/>
      <c r="AO822" s="11"/>
      <c r="AP822" s="11"/>
    </row>
    <row r="823" spans="3:42" outlineLevel="2" x14ac:dyDescent="0.2">
      <c r="C823" s="252">
        <v>6</v>
      </c>
      <c r="D823" s="119" t="s">
        <v>218</v>
      </c>
      <c r="F823" s="12"/>
      <c r="H823" s="234"/>
      <c r="K823" s="164"/>
      <c r="Q823" s="16"/>
      <c r="R823" s="800">
        <v>0</v>
      </c>
      <c r="S823" s="800">
        <v>0</v>
      </c>
      <c r="T823" s="800">
        <v>0</v>
      </c>
      <c r="U823" s="800">
        <v>0</v>
      </c>
      <c r="V823" s="800">
        <v>0</v>
      </c>
      <c r="W823" s="800">
        <v>0</v>
      </c>
      <c r="X823" s="800">
        <v>0</v>
      </c>
      <c r="Y823" s="800">
        <v>0</v>
      </c>
      <c r="Z823" s="800">
        <v>0</v>
      </c>
      <c r="AA823" s="800">
        <v>0</v>
      </c>
      <c r="AB823" s="800">
        <v>0</v>
      </c>
      <c r="AC823" s="800">
        <v>0</v>
      </c>
      <c r="AD823" s="800">
        <v>0</v>
      </c>
      <c r="AE823" s="800">
        <v>0</v>
      </c>
      <c r="AF823" s="800">
        <v>0</v>
      </c>
      <c r="AG823" s="800">
        <v>0</v>
      </c>
      <c r="AH823" s="800">
        <v>0</v>
      </c>
      <c r="AI823" s="800">
        <v>0</v>
      </c>
      <c r="AK823" s="199"/>
      <c r="AM823" s="11"/>
      <c r="AN823" s="15"/>
      <c r="AO823" s="11"/>
      <c r="AP823" s="11"/>
    </row>
    <row r="824" spans="3:42" outlineLevel="2" x14ac:dyDescent="0.2">
      <c r="C824" s="252">
        <v>6</v>
      </c>
      <c r="D824" s="119" t="s">
        <v>218</v>
      </c>
      <c r="F824" s="794" t="s">
        <v>615</v>
      </c>
      <c r="AK824" s="199"/>
      <c r="AM824" s="11"/>
      <c r="AN824" s="15"/>
      <c r="AO824" s="11"/>
      <c r="AP824" s="11"/>
    </row>
    <row r="825" spans="3:42" outlineLevel="2" x14ac:dyDescent="0.2">
      <c r="C825" s="252">
        <v>6</v>
      </c>
      <c r="D825" s="119" t="s">
        <v>218</v>
      </c>
      <c r="F825" s="761" t="s">
        <v>48</v>
      </c>
      <c r="G825" s="75"/>
      <c r="H825" s="796" t="s">
        <v>580</v>
      </c>
      <c r="I825" s="801"/>
      <c r="J825" s="75"/>
      <c r="K825" s="741"/>
      <c r="L825" s="75"/>
      <c r="M825" s="75"/>
      <c r="N825" s="75"/>
      <c r="O825" s="75"/>
      <c r="P825" s="75"/>
      <c r="Q825" s="128" t="s">
        <v>110</v>
      </c>
      <c r="R825" s="299">
        <v>0</v>
      </c>
      <c r="S825" s="300">
        <v>0</v>
      </c>
      <c r="T825" s="300">
        <v>0</v>
      </c>
      <c r="U825" s="300">
        <v>0</v>
      </c>
      <c r="V825" s="300">
        <v>0</v>
      </c>
      <c r="W825" s="301">
        <v>0</v>
      </c>
      <c r="X825" s="300">
        <v>0</v>
      </c>
      <c r="Y825" s="300">
        <v>0</v>
      </c>
      <c r="Z825" s="300">
        <v>0</v>
      </c>
      <c r="AA825" s="300">
        <v>0</v>
      </c>
      <c r="AB825" s="302">
        <v>0</v>
      </c>
      <c r="AC825" s="302">
        <v>0</v>
      </c>
      <c r="AD825" s="302">
        <v>0</v>
      </c>
      <c r="AE825" s="302">
        <v>0</v>
      </c>
      <c r="AF825" s="302">
        <v>0</v>
      </c>
      <c r="AG825" s="302">
        <v>0</v>
      </c>
      <c r="AH825" s="348">
        <v>0</v>
      </c>
      <c r="AI825" s="348">
        <v>0</v>
      </c>
      <c r="AK825" s="199"/>
      <c r="AM825" s="11"/>
      <c r="AN825" s="15"/>
      <c r="AO825" s="11"/>
      <c r="AP825" s="11"/>
    </row>
    <row r="826" spans="3:42" outlineLevel="2" x14ac:dyDescent="0.2">
      <c r="C826" s="252">
        <v>6</v>
      </c>
      <c r="D826" s="119" t="s">
        <v>218</v>
      </c>
      <c r="F826" s="767" t="s">
        <v>55</v>
      </c>
      <c r="H826" s="797" t="s">
        <v>580</v>
      </c>
      <c r="K826" s="164"/>
      <c r="Q826" s="135" t="s">
        <v>110</v>
      </c>
      <c r="R826" s="314">
        <v>0</v>
      </c>
      <c r="S826" s="315">
        <v>0</v>
      </c>
      <c r="T826" s="315">
        <v>0</v>
      </c>
      <c r="U826" s="315">
        <v>0</v>
      </c>
      <c r="V826" s="315">
        <v>0</v>
      </c>
      <c r="W826" s="316">
        <v>0</v>
      </c>
      <c r="X826" s="315">
        <v>0</v>
      </c>
      <c r="Y826" s="315">
        <v>0</v>
      </c>
      <c r="Z826" s="315">
        <v>0</v>
      </c>
      <c r="AA826" s="315">
        <v>0</v>
      </c>
      <c r="AB826" s="5">
        <v>0</v>
      </c>
      <c r="AC826" s="5">
        <v>0</v>
      </c>
      <c r="AD826" s="5">
        <v>0</v>
      </c>
      <c r="AE826" s="5">
        <v>0</v>
      </c>
      <c r="AF826" s="5">
        <v>0</v>
      </c>
      <c r="AG826" s="5">
        <v>0</v>
      </c>
      <c r="AH826" s="350">
        <v>0</v>
      </c>
      <c r="AI826" s="350">
        <v>0</v>
      </c>
      <c r="AK826" s="199"/>
      <c r="AM826" s="11"/>
      <c r="AN826" s="15"/>
      <c r="AO826" s="11"/>
      <c r="AP826" s="11"/>
    </row>
    <row r="827" spans="3:42" outlineLevel="2" x14ac:dyDescent="0.2">
      <c r="C827" s="252">
        <v>6</v>
      </c>
      <c r="D827" s="119" t="s">
        <v>218</v>
      </c>
      <c r="F827" s="783" t="s">
        <v>57</v>
      </c>
      <c r="G827" s="83"/>
      <c r="H827" s="798" t="s">
        <v>580</v>
      </c>
      <c r="I827" s="799"/>
      <c r="J827" s="83"/>
      <c r="K827" s="736"/>
      <c r="L827" s="83"/>
      <c r="M827" s="83"/>
      <c r="N827" s="83"/>
      <c r="O827" s="83"/>
      <c r="P827" s="83"/>
      <c r="Q827" s="143" t="s">
        <v>110</v>
      </c>
      <c r="R827" s="304">
        <v>0</v>
      </c>
      <c r="S827" s="305">
        <v>0</v>
      </c>
      <c r="T827" s="305">
        <v>0</v>
      </c>
      <c r="U827" s="305">
        <v>0</v>
      </c>
      <c r="V827" s="305">
        <v>0</v>
      </c>
      <c r="W827" s="306">
        <v>0</v>
      </c>
      <c r="X827" s="305">
        <v>0</v>
      </c>
      <c r="Y827" s="305">
        <v>0</v>
      </c>
      <c r="Z827" s="305">
        <v>0</v>
      </c>
      <c r="AA827" s="305">
        <v>0</v>
      </c>
      <c r="AB827" s="307">
        <v>0</v>
      </c>
      <c r="AC827" s="307">
        <v>0</v>
      </c>
      <c r="AD827" s="307">
        <v>0</v>
      </c>
      <c r="AE827" s="307">
        <v>0</v>
      </c>
      <c r="AF827" s="307">
        <v>0</v>
      </c>
      <c r="AG827" s="307">
        <v>0</v>
      </c>
      <c r="AH827" s="362">
        <v>0</v>
      </c>
      <c r="AI827" s="362">
        <v>0</v>
      </c>
      <c r="AK827" s="199"/>
      <c r="AM827" s="11"/>
      <c r="AN827" s="15"/>
      <c r="AO827" s="11"/>
      <c r="AP827" s="11"/>
    </row>
    <row r="828" spans="3:42" outlineLevel="2" x14ac:dyDescent="0.2">
      <c r="C828" s="252">
        <v>6</v>
      </c>
      <c r="D828" s="119" t="s">
        <v>218</v>
      </c>
      <c r="F828" s="12"/>
      <c r="H828" s="164"/>
      <c r="K828" s="164"/>
      <c r="Q828" s="16"/>
      <c r="R828" s="800">
        <v>0</v>
      </c>
      <c r="S828" s="800">
        <v>0</v>
      </c>
      <c r="T828" s="800">
        <v>0</v>
      </c>
      <c r="U828" s="800">
        <v>0</v>
      </c>
      <c r="V828" s="800">
        <v>0</v>
      </c>
      <c r="W828" s="800">
        <v>0</v>
      </c>
      <c r="X828" s="800">
        <v>0</v>
      </c>
      <c r="Y828" s="800">
        <v>0</v>
      </c>
      <c r="Z828" s="800">
        <v>0</v>
      </c>
      <c r="AA828" s="800">
        <v>0</v>
      </c>
      <c r="AB828" s="800">
        <v>0</v>
      </c>
      <c r="AC828" s="800">
        <v>0</v>
      </c>
      <c r="AD828" s="800">
        <v>0</v>
      </c>
      <c r="AE828" s="800">
        <v>0</v>
      </c>
      <c r="AF828" s="800">
        <v>0</v>
      </c>
      <c r="AG828" s="800">
        <v>0</v>
      </c>
      <c r="AH828" s="800">
        <v>0</v>
      </c>
      <c r="AI828" s="800">
        <v>0</v>
      </c>
      <c r="AK828" s="199"/>
      <c r="AM828" s="11"/>
      <c r="AN828" s="15"/>
      <c r="AO828" s="11"/>
      <c r="AP828" s="11"/>
    </row>
    <row r="829" spans="3:42" outlineLevel="2" x14ac:dyDescent="0.2">
      <c r="C829" s="252">
        <v>6</v>
      </c>
      <c r="D829" s="119" t="s">
        <v>218</v>
      </c>
      <c r="F829" s="794" t="s">
        <v>69</v>
      </c>
      <c r="AK829" s="199"/>
      <c r="AM829" s="11"/>
      <c r="AN829" s="15"/>
      <c r="AO829" s="11"/>
      <c r="AP829" s="11"/>
    </row>
    <row r="830" spans="3:42" outlineLevel="2" x14ac:dyDescent="0.2">
      <c r="C830" s="252">
        <v>6</v>
      </c>
      <c r="D830" s="119" t="s">
        <v>218</v>
      </c>
      <c r="F830" s="761" t="s">
        <v>9</v>
      </c>
      <c r="G830" s="75"/>
      <c r="H830" s="796" t="s">
        <v>580</v>
      </c>
      <c r="I830" s="801"/>
      <c r="J830" s="75"/>
      <c r="K830" s="741"/>
      <c r="L830" s="75"/>
      <c r="M830" s="75"/>
      <c r="N830" s="75"/>
      <c r="O830" s="75"/>
      <c r="P830" s="75"/>
      <c r="Q830" s="128" t="s">
        <v>110</v>
      </c>
      <c r="R830" s="299">
        <v>0</v>
      </c>
      <c r="S830" s="300">
        <v>0</v>
      </c>
      <c r="T830" s="300">
        <v>0</v>
      </c>
      <c r="U830" s="300">
        <v>0</v>
      </c>
      <c r="V830" s="300">
        <v>0</v>
      </c>
      <c r="W830" s="301">
        <v>0</v>
      </c>
      <c r="X830" s="300">
        <v>0</v>
      </c>
      <c r="Y830" s="300">
        <v>0</v>
      </c>
      <c r="Z830" s="300">
        <v>0</v>
      </c>
      <c r="AA830" s="300">
        <v>0</v>
      </c>
      <c r="AB830" s="302">
        <v>0</v>
      </c>
      <c r="AC830" s="302">
        <v>0</v>
      </c>
      <c r="AD830" s="302">
        <v>0</v>
      </c>
      <c r="AE830" s="302">
        <v>0</v>
      </c>
      <c r="AF830" s="302">
        <v>0</v>
      </c>
      <c r="AG830" s="302">
        <v>0</v>
      </c>
      <c r="AH830" s="348">
        <v>0</v>
      </c>
      <c r="AI830" s="348">
        <v>0</v>
      </c>
      <c r="AK830" s="199"/>
      <c r="AM830" s="11"/>
      <c r="AN830" s="15"/>
      <c r="AO830" s="11"/>
      <c r="AP830" s="11"/>
    </row>
    <row r="831" spans="3:42" outlineLevel="2" x14ac:dyDescent="0.2">
      <c r="C831" s="252">
        <v>6</v>
      </c>
      <c r="D831" s="119" t="s">
        <v>218</v>
      </c>
      <c r="F831" s="767" t="s">
        <v>14</v>
      </c>
      <c r="H831" s="797" t="s">
        <v>580</v>
      </c>
      <c r="K831" s="164"/>
      <c r="Q831" s="135" t="s">
        <v>110</v>
      </c>
      <c r="R831" s="314">
        <v>0</v>
      </c>
      <c r="S831" s="315">
        <v>0</v>
      </c>
      <c r="T831" s="315">
        <v>0</v>
      </c>
      <c r="U831" s="315">
        <v>0</v>
      </c>
      <c r="V831" s="315">
        <v>0</v>
      </c>
      <c r="W831" s="316">
        <v>0</v>
      </c>
      <c r="X831" s="315">
        <v>0</v>
      </c>
      <c r="Y831" s="315">
        <v>0</v>
      </c>
      <c r="Z831" s="315">
        <v>0</v>
      </c>
      <c r="AA831" s="315">
        <v>0</v>
      </c>
      <c r="AB831" s="5">
        <v>0</v>
      </c>
      <c r="AC831" s="5">
        <v>0</v>
      </c>
      <c r="AD831" s="5">
        <v>0</v>
      </c>
      <c r="AE831" s="5">
        <v>0</v>
      </c>
      <c r="AF831" s="5">
        <v>0</v>
      </c>
      <c r="AG831" s="5">
        <v>0</v>
      </c>
      <c r="AH831" s="350">
        <v>0</v>
      </c>
      <c r="AI831" s="350">
        <v>0</v>
      </c>
      <c r="AK831" s="199"/>
      <c r="AM831" s="11"/>
      <c r="AN831" s="15"/>
      <c r="AO831" s="11"/>
      <c r="AP831" s="11"/>
    </row>
    <row r="832" spans="3:42" outlineLevel="2" x14ac:dyDescent="0.2">
      <c r="C832" s="252">
        <v>6</v>
      </c>
      <c r="D832" s="119" t="s">
        <v>218</v>
      </c>
      <c r="F832" s="783" t="s">
        <v>16</v>
      </c>
      <c r="G832" s="83"/>
      <c r="H832" s="798" t="s">
        <v>580</v>
      </c>
      <c r="I832" s="799"/>
      <c r="J832" s="83"/>
      <c r="K832" s="736"/>
      <c r="L832" s="83"/>
      <c r="M832" s="83"/>
      <c r="N832" s="83"/>
      <c r="O832" s="83"/>
      <c r="P832" s="83"/>
      <c r="Q832" s="143" t="s">
        <v>110</v>
      </c>
      <c r="R832" s="304">
        <v>0</v>
      </c>
      <c r="S832" s="305">
        <v>0</v>
      </c>
      <c r="T832" s="305">
        <v>0</v>
      </c>
      <c r="U832" s="305">
        <v>0</v>
      </c>
      <c r="V832" s="305">
        <v>0</v>
      </c>
      <c r="W832" s="306">
        <v>0</v>
      </c>
      <c r="X832" s="305">
        <v>0</v>
      </c>
      <c r="Y832" s="305">
        <v>0</v>
      </c>
      <c r="Z832" s="305">
        <v>0</v>
      </c>
      <c r="AA832" s="305">
        <v>0</v>
      </c>
      <c r="AB832" s="307">
        <v>0</v>
      </c>
      <c r="AC832" s="307">
        <v>0</v>
      </c>
      <c r="AD832" s="307">
        <v>0</v>
      </c>
      <c r="AE832" s="307">
        <v>0</v>
      </c>
      <c r="AF832" s="307">
        <v>0</v>
      </c>
      <c r="AG832" s="307">
        <v>0</v>
      </c>
      <c r="AH832" s="362">
        <v>0</v>
      </c>
      <c r="AI832" s="362">
        <v>0</v>
      </c>
      <c r="AK832" s="199"/>
      <c r="AM832" s="11"/>
      <c r="AN832" s="15"/>
      <c r="AO832" s="11"/>
      <c r="AP832" s="11"/>
    </row>
    <row r="833" spans="3:42" outlineLevel="2" x14ac:dyDescent="0.2">
      <c r="C833" s="252">
        <v>6</v>
      </c>
      <c r="D833" s="119" t="s">
        <v>218</v>
      </c>
      <c r="F833" s="12"/>
      <c r="H833" s="797"/>
      <c r="K833" s="164"/>
      <c r="Q833" s="16"/>
      <c r="R833" s="800">
        <v>0</v>
      </c>
      <c r="S833" s="800">
        <v>0</v>
      </c>
      <c r="T833" s="800">
        <v>0</v>
      </c>
      <c r="U833" s="800">
        <v>0</v>
      </c>
      <c r="V833" s="800">
        <v>0</v>
      </c>
      <c r="W833" s="800">
        <v>0</v>
      </c>
      <c r="X833" s="800">
        <v>0</v>
      </c>
      <c r="Y833" s="800">
        <v>0</v>
      </c>
      <c r="Z833" s="800">
        <v>0</v>
      </c>
      <c r="AA833" s="800">
        <v>0</v>
      </c>
      <c r="AB833" s="800">
        <v>0</v>
      </c>
      <c r="AC833" s="800">
        <v>0</v>
      </c>
      <c r="AD833" s="800">
        <v>0</v>
      </c>
      <c r="AE833" s="800">
        <v>0</v>
      </c>
      <c r="AF833" s="800">
        <v>0</v>
      </c>
      <c r="AG833" s="800">
        <v>0</v>
      </c>
      <c r="AH833" s="800">
        <v>0</v>
      </c>
      <c r="AI833" s="800">
        <v>0</v>
      </c>
      <c r="AK833" s="199"/>
      <c r="AM833" s="11"/>
      <c r="AN833" s="15"/>
      <c r="AO833" s="11"/>
      <c r="AP833" s="11"/>
    </row>
    <row r="834" spans="3:42" outlineLevel="2" x14ac:dyDescent="0.2">
      <c r="C834" s="252">
        <v>6</v>
      </c>
      <c r="D834" s="119" t="s">
        <v>218</v>
      </c>
      <c r="F834" s="794" t="s">
        <v>616</v>
      </c>
      <c r="AK834" s="199"/>
      <c r="AM834" s="11"/>
      <c r="AN834" s="15"/>
      <c r="AO834" s="11"/>
      <c r="AP834" s="11"/>
    </row>
    <row r="835" spans="3:42" outlineLevel="2" x14ac:dyDescent="0.2">
      <c r="C835" s="252">
        <v>6</v>
      </c>
      <c r="D835" s="119" t="s">
        <v>218</v>
      </c>
      <c r="F835" s="761" t="s">
        <v>48</v>
      </c>
      <c r="G835" s="75"/>
      <c r="H835" s="796" t="s">
        <v>580</v>
      </c>
      <c r="I835" s="228" t="s">
        <v>617</v>
      </c>
      <c r="J835" s="75"/>
      <c r="K835" s="741"/>
      <c r="L835" s="75"/>
      <c r="M835" s="75"/>
      <c r="N835" s="75"/>
      <c r="O835" s="75"/>
      <c r="P835" s="75"/>
      <c r="Q835" s="128" t="s">
        <v>110</v>
      </c>
      <c r="R835" s="299">
        <v>0</v>
      </c>
      <c r="S835" s="300">
        <v>0</v>
      </c>
      <c r="T835" s="300">
        <v>0</v>
      </c>
      <c r="U835" s="300">
        <v>0</v>
      </c>
      <c r="V835" s="300">
        <v>0</v>
      </c>
      <c r="W835" s="301">
        <v>0</v>
      </c>
      <c r="X835" s="300">
        <v>0</v>
      </c>
      <c r="Y835" s="300">
        <v>0</v>
      </c>
      <c r="Z835" s="300">
        <v>0</v>
      </c>
      <c r="AA835" s="300">
        <v>0</v>
      </c>
      <c r="AB835" s="302">
        <v>0</v>
      </c>
      <c r="AC835" s="302">
        <v>0</v>
      </c>
      <c r="AD835" s="302">
        <v>0</v>
      </c>
      <c r="AE835" s="302">
        <v>0</v>
      </c>
      <c r="AF835" s="302">
        <v>0</v>
      </c>
      <c r="AG835" s="302">
        <v>0</v>
      </c>
      <c r="AH835" s="348">
        <v>0</v>
      </c>
      <c r="AI835" s="348">
        <v>0</v>
      </c>
      <c r="AK835" s="199"/>
      <c r="AM835" s="11"/>
      <c r="AN835" s="15"/>
      <c r="AO835" s="11"/>
      <c r="AP835" s="11"/>
    </row>
    <row r="836" spans="3:42" outlineLevel="2" x14ac:dyDescent="0.2">
      <c r="C836" s="252">
        <v>6</v>
      </c>
      <c r="D836" s="119" t="s">
        <v>218</v>
      </c>
      <c r="F836" s="767" t="s">
        <v>55</v>
      </c>
      <c r="H836" s="797" t="s">
        <v>580</v>
      </c>
      <c r="I836" s="234" t="s">
        <v>617</v>
      </c>
      <c r="K836" s="164"/>
      <c r="Q836" s="135" t="s">
        <v>110</v>
      </c>
      <c r="R836" s="314">
        <v>0</v>
      </c>
      <c r="S836" s="315">
        <v>0</v>
      </c>
      <c r="T836" s="315">
        <v>0</v>
      </c>
      <c r="U836" s="315">
        <v>0</v>
      </c>
      <c r="V836" s="315">
        <v>0</v>
      </c>
      <c r="W836" s="316">
        <v>0</v>
      </c>
      <c r="X836" s="315">
        <v>0</v>
      </c>
      <c r="Y836" s="315">
        <v>0</v>
      </c>
      <c r="Z836" s="315">
        <v>0</v>
      </c>
      <c r="AA836" s="315">
        <v>0</v>
      </c>
      <c r="AB836" s="5">
        <v>0</v>
      </c>
      <c r="AC836" s="5">
        <v>0</v>
      </c>
      <c r="AD836" s="5">
        <v>0</v>
      </c>
      <c r="AE836" s="5">
        <v>0</v>
      </c>
      <c r="AF836" s="5">
        <v>0</v>
      </c>
      <c r="AG836" s="5">
        <v>0</v>
      </c>
      <c r="AH836" s="350">
        <v>0</v>
      </c>
      <c r="AI836" s="350">
        <v>0</v>
      </c>
      <c r="AK836" s="199"/>
      <c r="AM836" s="11"/>
      <c r="AN836" s="15"/>
      <c r="AO836" s="11"/>
      <c r="AP836" s="11"/>
    </row>
    <row r="837" spans="3:42" outlineLevel="2" x14ac:dyDescent="0.2">
      <c r="C837" s="252">
        <v>6</v>
      </c>
      <c r="D837" s="119" t="s">
        <v>218</v>
      </c>
      <c r="F837" s="783" t="s">
        <v>57</v>
      </c>
      <c r="G837" s="83"/>
      <c r="H837" s="798" t="s">
        <v>580</v>
      </c>
      <c r="I837" s="240" t="s">
        <v>617</v>
      </c>
      <c r="J837" s="83"/>
      <c r="K837" s="736"/>
      <c r="L837" s="83"/>
      <c r="M837" s="83"/>
      <c r="N837" s="83"/>
      <c r="O837" s="83"/>
      <c r="P837" s="83"/>
      <c r="Q837" s="143" t="s">
        <v>110</v>
      </c>
      <c r="R837" s="304">
        <v>0</v>
      </c>
      <c r="S837" s="305">
        <v>0</v>
      </c>
      <c r="T837" s="305">
        <v>0</v>
      </c>
      <c r="U837" s="305">
        <v>0</v>
      </c>
      <c r="V837" s="305">
        <v>0</v>
      </c>
      <c r="W837" s="306">
        <v>0</v>
      </c>
      <c r="X837" s="305">
        <v>0</v>
      </c>
      <c r="Y837" s="305">
        <v>0</v>
      </c>
      <c r="Z837" s="305">
        <v>0</v>
      </c>
      <c r="AA837" s="305">
        <v>0</v>
      </c>
      <c r="AB837" s="307">
        <v>0</v>
      </c>
      <c r="AC837" s="307">
        <v>0</v>
      </c>
      <c r="AD837" s="307">
        <v>0</v>
      </c>
      <c r="AE837" s="307">
        <v>0</v>
      </c>
      <c r="AF837" s="307">
        <v>0</v>
      </c>
      <c r="AG837" s="307">
        <v>0</v>
      </c>
      <c r="AH837" s="362">
        <v>0</v>
      </c>
      <c r="AI837" s="362">
        <v>0</v>
      </c>
      <c r="AK837" s="199"/>
      <c r="AM837" s="11"/>
      <c r="AN837" s="15"/>
      <c r="AO837" s="11"/>
      <c r="AP837" s="11"/>
    </row>
    <row r="838" spans="3:42" outlineLevel="2" x14ac:dyDescent="0.2">
      <c r="C838" s="252">
        <v>6</v>
      </c>
      <c r="D838" s="119" t="s">
        <v>218</v>
      </c>
      <c r="F838" s="802" t="s">
        <v>626</v>
      </c>
      <c r="R838" s="800">
        <v>0</v>
      </c>
      <c r="S838" s="800">
        <v>0</v>
      </c>
      <c r="T838" s="800">
        <v>0</v>
      </c>
      <c r="U838" s="800">
        <v>0</v>
      </c>
      <c r="V838" s="800">
        <v>0</v>
      </c>
      <c r="W838" s="800">
        <v>0</v>
      </c>
      <c r="X838" s="800">
        <v>0</v>
      </c>
      <c r="Y838" s="800">
        <v>0</v>
      </c>
      <c r="Z838" s="800">
        <v>0</v>
      </c>
      <c r="AA838" s="800">
        <v>0</v>
      </c>
      <c r="AB838" s="800">
        <v>0</v>
      </c>
      <c r="AC838" s="800">
        <v>0</v>
      </c>
      <c r="AD838" s="800">
        <v>0</v>
      </c>
      <c r="AE838" s="800">
        <v>0</v>
      </c>
      <c r="AF838" s="800">
        <v>0</v>
      </c>
      <c r="AG838" s="800">
        <v>0</v>
      </c>
      <c r="AH838" s="800">
        <v>0</v>
      </c>
      <c r="AI838" s="800">
        <v>0</v>
      </c>
      <c r="AK838" s="199"/>
      <c r="AM838" s="11"/>
      <c r="AN838" s="15"/>
      <c r="AO838" s="11"/>
      <c r="AP838" s="11"/>
    </row>
    <row r="839" spans="3:42" outlineLevel="2" x14ac:dyDescent="0.2">
      <c r="C839" s="252">
        <v>6</v>
      </c>
      <c r="D839" s="119" t="s">
        <v>218</v>
      </c>
      <c r="R839" s="5"/>
      <c r="S839" s="5"/>
      <c r="T839" s="5"/>
      <c r="U839" s="5"/>
      <c r="V839" s="5"/>
      <c r="W839" s="5"/>
      <c r="X839" s="5"/>
      <c r="Y839" s="5"/>
      <c r="AK839" s="199"/>
      <c r="AM839" s="11"/>
      <c r="AN839" s="15"/>
      <c r="AO839" s="11"/>
      <c r="AP839" s="11"/>
    </row>
    <row r="840" spans="3:42" outlineLevel="2" x14ac:dyDescent="0.2">
      <c r="C840" s="252">
        <v>6</v>
      </c>
      <c r="D840" s="119" t="s">
        <v>218</v>
      </c>
      <c r="F840" s="789" t="s">
        <v>631</v>
      </c>
      <c r="G840" s="790"/>
      <c r="H840" s="803"/>
      <c r="I840" s="790"/>
      <c r="J840" s="790"/>
      <c r="K840" s="792"/>
      <c r="L840" s="789"/>
      <c r="M840" s="789"/>
      <c r="N840" s="789"/>
      <c r="O840" s="789"/>
      <c r="P840" s="789"/>
      <c r="Q840" s="792"/>
      <c r="R840" s="793"/>
      <c r="S840" s="793"/>
      <c r="T840" s="793"/>
      <c r="U840" s="793"/>
      <c r="V840" s="793"/>
      <c r="W840" s="793"/>
      <c r="X840" s="793"/>
      <c r="Y840" s="793"/>
      <c r="Z840" s="793"/>
      <c r="AA840" s="793"/>
      <c r="AB840" s="793"/>
      <c r="AC840" s="793"/>
      <c r="AD840" s="793"/>
      <c r="AE840" s="793"/>
      <c r="AF840" s="793"/>
      <c r="AG840" s="793"/>
      <c r="AH840" s="789"/>
      <c r="AI840" s="789"/>
      <c r="AK840" s="199"/>
      <c r="AM840" s="11"/>
      <c r="AN840" s="15"/>
      <c r="AO840" s="11"/>
      <c r="AP840" s="11"/>
    </row>
    <row r="841" spans="3:42" outlineLevel="2" x14ac:dyDescent="0.2">
      <c r="C841" s="252">
        <v>6</v>
      </c>
      <c r="D841" s="119" t="s">
        <v>218</v>
      </c>
      <c r="F841" t="s">
        <v>620</v>
      </c>
      <c r="AK841" s="199"/>
      <c r="AM841" s="11"/>
      <c r="AN841" s="15"/>
      <c r="AO841" s="11"/>
      <c r="AP841" s="11"/>
    </row>
    <row r="842" spans="3:42" outlineLevel="2" x14ac:dyDescent="0.2">
      <c r="C842" s="252">
        <v>6</v>
      </c>
      <c r="D842" s="119" t="s">
        <v>218</v>
      </c>
      <c r="F842" s="761" t="s">
        <v>48</v>
      </c>
      <c r="G842" s="75"/>
      <c r="H842" s="796" t="s">
        <v>632</v>
      </c>
      <c r="I842" s="801"/>
      <c r="J842" s="75"/>
      <c r="K842" s="741"/>
      <c r="L842" s="75"/>
      <c r="M842" s="75"/>
      <c r="N842" s="75"/>
      <c r="O842" s="75"/>
      <c r="P842" s="75"/>
      <c r="Q842" s="128" t="s">
        <v>536</v>
      </c>
      <c r="R842" s="804">
        <v>0</v>
      </c>
      <c r="S842" s="805">
        <v>0</v>
      </c>
      <c r="T842" s="805">
        <v>0</v>
      </c>
      <c r="U842" s="805">
        <v>0</v>
      </c>
      <c r="V842" s="805">
        <v>0</v>
      </c>
      <c r="W842" s="806">
        <v>0</v>
      </c>
      <c r="X842" s="805">
        <v>0</v>
      </c>
      <c r="Y842" s="805">
        <v>0</v>
      </c>
      <c r="Z842" s="805">
        <v>0</v>
      </c>
      <c r="AA842" s="805">
        <v>0</v>
      </c>
      <c r="AB842" s="805">
        <v>0</v>
      </c>
      <c r="AC842" s="805">
        <v>0</v>
      </c>
      <c r="AD842" s="805">
        <v>0</v>
      </c>
      <c r="AE842" s="805">
        <v>0</v>
      </c>
      <c r="AF842" s="805">
        <v>0</v>
      </c>
      <c r="AG842" s="805">
        <v>0</v>
      </c>
      <c r="AH842" s="808">
        <v>0</v>
      </c>
      <c r="AI842" s="808">
        <v>0</v>
      </c>
      <c r="AK842" s="199"/>
      <c r="AM842" s="11"/>
      <c r="AN842" s="15"/>
      <c r="AO842" s="11"/>
      <c r="AP842" s="11"/>
    </row>
    <row r="843" spans="3:42" outlineLevel="2" x14ac:dyDescent="0.2">
      <c r="C843" s="252">
        <v>6</v>
      </c>
      <c r="D843" s="119" t="s">
        <v>218</v>
      </c>
      <c r="F843" s="767" t="s">
        <v>55</v>
      </c>
      <c r="H843" s="797" t="s">
        <v>632</v>
      </c>
      <c r="K843" s="164"/>
      <c r="Q843" s="135" t="s">
        <v>536</v>
      </c>
      <c r="R843" s="809">
        <v>0</v>
      </c>
      <c r="S843" s="810">
        <v>0</v>
      </c>
      <c r="T843" s="810">
        <v>0</v>
      </c>
      <c r="U843" s="810">
        <v>0</v>
      </c>
      <c r="V843" s="810">
        <v>0</v>
      </c>
      <c r="W843" s="811">
        <v>0</v>
      </c>
      <c r="X843" s="810">
        <v>0</v>
      </c>
      <c r="Y843" s="810">
        <v>0</v>
      </c>
      <c r="Z843" s="810">
        <v>0</v>
      </c>
      <c r="AA843" s="810">
        <v>0</v>
      </c>
      <c r="AB843" s="810">
        <v>0</v>
      </c>
      <c r="AC843" s="810">
        <v>0</v>
      </c>
      <c r="AD843" s="810">
        <v>0</v>
      </c>
      <c r="AE843" s="810">
        <v>0</v>
      </c>
      <c r="AF843" s="810">
        <v>0</v>
      </c>
      <c r="AG843" s="810">
        <v>0</v>
      </c>
      <c r="AH843" s="812">
        <v>0</v>
      </c>
      <c r="AI843" s="812">
        <v>0</v>
      </c>
      <c r="AK843" s="199"/>
      <c r="AM843" s="11"/>
      <c r="AN843" s="15"/>
      <c r="AO843" s="11"/>
      <c r="AP843" s="11"/>
    </row>
    <row r="844" spans="3:42" outlineLevel="2" x14ac:dyDescent="0.2">
      <c r="C844" s="252">
        <v>6</v>
      </c>
      <c r="D844" s="119" t="s">
        <v>218</v>
      </c>
      <c r="F844" s="783" t="s">
        <v>57</v>
      </c>
      <c r="G844" s="83"/>
      <c r="H844" s="798" t="s">
        <v>632</v>
      </c>
      <c r="I844" s="799"/>
      <c r="J844" s="83"/>
      <c r="K844" s="736"/>
      <c r="L844" s="83"/>
      <c r="M844" s="83"/>
      <c r="N844" s="83"/>
      <c r="O844" s="83"/>
      <c r="P844" s="83"/>
      <c r="Q844" s="143" t="s">
        <v>536</v>
      </c>
      <c r="R844" s="813">
        <v>0</v>
      </c>
      <c r="S844" s="814">
        <v>0</v>
      </c>
      <c r="T844" s="814">
        <v>0</v>
      </c>
      <c r="U844" s="814">
        <v>0</v>
      </c>
      <c r="V844" s="814">
        <v>0</v>
      </c>
      <c r="W844" s="815">
        <v>0</v>
      </c>
      <c r="X844" s="814">
        <v>0</v>
      </c>
      <c r="Y844" s="814">
        <v>0</v>
      </c>
      <c r="Z844" s="814">
        <v>0</v>
      </c>
      <c r="AA844" s="814">
        <v>0</v>
      </c>
      <c r="AB844" s="814">
        <v>0</v>
      </c>
      <c r="AC844" s="814">
        <v>0</v>
      </c>
      <c r="AD844" s="814">
        <v>0</v>
      </c>
      <c r="AE844" s="814">
        <v>0</v>
      </c>
      <c r="AF844" s="814">
        <v>0</v>
      </c>
      <c r="AG844" s="814">
        <v>0</v>
      </c>
      <c r="AH844" s="816">
        <v>0</v>
      </c>
      <c r="AI844" s="816">
        <v>0</v>
      </c>
      <c r="AK844" s="199"/>
      <c r="AM844" s="11"/>
      <c r="AN844" s="15"/>
      <c r="AO844" s="11"/>
      <c r="AP844" s="11"/>
    </row>
    <row r="845" spans="3:42" outlineLevel="2" x14ac:dyDescent="0.2">
      <c r="C845" s="252">
        <v>6</v>
      </c>
      <c r="D845" s="119" t="s">
        <v>218</v>
      </c>
      <c r="F845" s="12"/>
      <c r="H845" s="817"/>
      <c r="K845" s="16"/>
      <c r="Q845" s="16"/>
      <c r="R845" s="818"/>
      <c r="S845" s="818"/>
      <c r="T845" s="818"/>
      <c r="U845" s="818"/>
      <c r="V845" s="818"/>
      <c r="W845" s="818"/>
      <c r="X845" s="818"/>
      <c r="Y845" s="818"/>
      <c r="Z845" s="818"/>
      <c r="AA845" s="818"/>
      <c r="AB845" s="818"/>
      <c r="AC845" s="818"/>
      <c r="AD845" s="818"/>
      <c r="AE845" s="818"/>
      <c r="AF845" s="818"/>
      <c r="AG845" s="818"/>
      <c r="AH845" s="818"/>
      <c r="AI845" s="818"/>
      <c r="AK845" s="199"/>
      <c r="AM845" s="11"/>
      <c r="AN845" s="15"/>
      <c r="AO845" s="11"/>
      <c r="AP845" s="11"/>
    </row>
    <row r="846" spans="3:42" outlineLevel="2" x14ac:dyDescent="0.2">
      <c r="C846" s="252">
        <v>6</v>
      </c>
      <c r="D846" s="119" t="s">
        <v>218</v>
      </c>
      <c r="F846" s="121" t="s">
        <v>633</v>
      </c>
      <c r="G846" s="756"/>
      <c r="H846" s="757"/>
      <c r="I846" s="788"/>
      <c r="J846" s="756"/>
      <c r="K846" s="758"/>
      <c r="L846" s="759"/>
      <c r="M846" s="759"/>
      <c r="N846" s="759"/>
      <c r="O846" s="759"/>
      <c r="P846" s="759"/>
      <c r="Q846" s="758"/>
      <c r="R846" s="760"/>
      <c r="S846" s="760"/>
      <c r="T846" s="760"/>
      <c r="U846" s="760"/>
      <c r="V846" s="760"/>
      <c r="W846" s="760"/>
      <c r="X846" s="760"/>
      <c r="Y846" s="760"/>
      <c r="Z846" s="760"/>
      <c r="AA846" s="760"/>
      <c r="AB846" s="760"/>
      <c r="AC846" s="760"/>
      <c r="AD846" s="760"/>
      <c r="AE846" s="760"/>
      <c r="AF846" s="760"/>
      <c r="AG846" s="760"/>
      <c r="AH846" s="759"/>
      <c r="AI846" s="759"/>
      <c r="AK846" s="199"/>
      <c r="AM846" s="11"/>
      <c r="AN846" s="15"/>
      <c r="AO846" s="11"/>
      <c r="AP846" s="11"/>
    </row>
    <row r="847" spans="3:42" outlineLevel="2" x14ac:dyDescent="0.2">
      <c r="C847" s="252">
        <v>6</v>
      </c>
      <c r="D847" s="119" t="s">
        <v>218</v>
      </c>
      <c r="F847" s="789" t="s">
        <v>634</v>
      </c>
      <c r="G847" s="790"/>
      <c r="H847" s="803"/>
      <c r="I847" s="791"/>
      <c r="J847" s="790"/>
      <c r="K847" s="792"/>
      <c r="L847" s="789"/>
      <c r="M847" s="789"/>
      <c r="N847" s="789"/>
      <c r="O847" s="789"/>
      <c r="P847" s="789"/>
      <c r="Q847" s="792"/>
      <c r="R847" s="793"/>
      <c r="S847" s="793"/>
      <c r="T847" s="793"/>
      <c r="U847" s="793"/>
      <c r="V847" s="793"/>
      <c r="W847" s="793"/>
      <c r="X847" s="793"/>
      <c r="Y847" s="793"/>
      <c r="Z847" s="793"/>
      <c r="AA847" s="793"/>
      <c r="AB847" s="793"/>
      <c r="AC847" s="793"/>
      <c r="AD847" s="793"/>
      <c r="AE847" s="793"/>
      <c r="AF847" s="793"/>
      <c r="AG847" s="793"/>
      <c r="AH847" s="789"/>
      <c r="AI847" s="789"/>
      <c r="AK847" s="199"/>
      <c r="AM847" s="11"/>
      <c r="AN847" s="15"/>
      <c r="AO847" s="11"/>
      <c r="AP847" s="11"/>
    </row>
    <row r="848" spans="3:42" outlineLevel="2" x14ac:dyDescent="0.2">
      <c r="C848" s="252">
        <v>6</v>
      </c>
      <c r="D848" s="119" t="s">
        <v>218</v>
      </c>
      <c r="F848" s="794" t="s">
        <v>610</v>
      </c>
      <c r="H848" s="795"/>
      <c r="AK848" s="199"/>
      <c r="AM848" s="11"/>
      <c r="AN848" s="15"/>
      <c r="AO848" s="11"/>
      <c r="AP848" s="11"/>
    </row>
    <row r="849" spans="3:42" outlineLevel="2" x14ac:dyDescent="0.2">
      <c r="C849" s="252">
        <v>6</v>
      </c>
      <c r="D849" s="119" t="s">
        <v>218</v>
      </c>
      <c r="F849" s="761" t="s">
        <v>62</v>
      </c>
      <c r="G849" s="75"/>
      <c r="H849" s="796" t="s">
        <v>12</v>
      </c>
      <c r="I849" s="796" t="s">
        <v>611</v>
      </c>
      <c r="J849" s="75"/>
      <c r="K849" s="741"/>
      <c r="L849" s="75"/>
      <c r="M849" s="75"/>
      <c r="N849" s="75"/>
      <c r="O849" s="75"/>
      <c r="P849" s="75"/>
      <c r="Q849" s="128" t="s">
        <v>110</v>
      </c>
      <c r="R849" s="299">
        <v>0</v>
      </c>
      <c r="S849" s="300">
        <v>0</v>
      </c>
      <c r="T849" s="300">
        <v>0</v>
      </c>
      <c r="U849" s="300">
        <v>0</v>
      </c>
      <c r="V849" s="300">
        <v>0</v>
      </c>
      <c r="W849" s="301">
        <v>58.644037993313439</v>
      </c>
      <c r="X849" s="300">
        <v>0</v>
      </c>
      <c r="Y849" s="300">
        <v>0</v>
      </c>
      <c r="Z849" s="300">
        <v>0</v>
      </c>
      <c r="AA849" s="300">
        <v>0</v>
      </c>
      <c r="AB849" s="302">
        <v>0</v>
      </c>
      <c r="AC849" s="302">
        <v>0</v>
      </c>
      <c r="AD849" s="302">
        <v>0</v>
      </c>
      <c r="AE849" s="302">
        <v>263.4052551951437</v>
      </c>
      <c r="AF849" s="302">
        <v>338.21710719624895</v>
      </c>
      <c r="AG849" s="302">
        <v>331.201539095128</v>
      </c>
      <c r="AH849" s="348">
        <v>286.52862551622377</v>
      </c>
      <c r="AI849" s="348">
        <v>335.13368844806888</v>
      </c>
      <c r="AK849" s="199"/>
      <c r="AM849" s="11"/>
      <c r="AN849" s="15"/>
      <c r="AO849" s="11"/>
      <c r="AP849" s="11"/>
    </row>
    <row r="850" spans="3:42" outlineLevel="2" x14ac:dyDescent="0.2">
      <c r="C850" s="252">
        <v>6</v>
      </c>
      <c r="D850" s="119" t="s">
        <v>218</v>
      </c>
      <c r="F850" s="767" t="s">
        <v>188</v>
      </c>
      <c r="H850" s="797" t="s">
        <v>12</v>
      </c>
      <c r="I850" s="797" t="s">
        <v>612</v>
      </c>
      <c r="K850" s="164"/>
      <c r="Q850" s="135" t="s">
        <v>110</v>
      </c>
      <c r="R850" s="314">
        <v>0</v>
      </c>
      <c r="S850" s="315">
        <v>0</v>
      </c>
      <c r="T850" s="315">
        <v>0</v>
      </c>
      <c r="U850" s="315">
        <v>0</v>
      </c>
      <c r="V850" s="315">
        <v>0</v>
      </c>
      <c r="W850" s="316">
        <v>0</v>
      </c>
      <c r="X850" s="315">
        <v>0</v>
      </c>
      <c r="Y850" s="315">
        <v>0</v>
      </c>
      <c r="Z850" s="315">
        <v>0</v>
      </c>
      <c r="AA850" s="315">
        <v>0</v>
      </c>
      <c r="AB850" s="5">
        <v>0</v>
      </c>
      <c r="AC850" s="5">
        <v>0</v>
      </c>
      <c r="AD850" s="5">
        <v>0</v>
      </c>
      <c r="AE850" s="5">
        <v>0</v>
      </c>
      <c r="AF850" s="5">
        <v>0</v>
      </c>
      <c r="AG850" s="5">
        <v>0</v>
      </c>
      <c r="AH850" s="350">
        <v>0</v>
      </c>
      <c r="AI850" s="350">
        <v>0</v>
      </c>
      <c r="AK850" s="199"/>
      <c r="AM850" s="11"/>
      <c r="AN850" s="15"/>
      <c r="AO850" s="11"/>
      <c r="AP850" s="11"/>
    </row>
    <row r="851" spans="3:42" outlineLevel="2" x14ac:dyDescent="0.2">
      <c r="C851" s="252">
        <v>6</v>
      </c>
      <c r="D851" s="119" t="s">
        <v>218</v>
      </c>
      <c r="F851" s="767" t="s">
        <v>613</v>
      </c>
      <c r="H851" s="797" t="s">
        <v>12</v>
      </c>
      <c r="I851" s="234" t="s">
        <v>614</v>
      </c>
      <c r="K851" s="164"/>
      <c r="Q851" s="135" t="s">
        <v>110</v>
      </c>
      <c r="R851" s="314">
        <v>0</v>
      </c>
      <c r="S851" s="315">
        <v>0</v>
      </c>
      <c r="T851" s="315">
        <v>0</v>
      </c>
      <c r="U851" s="315">
        <v>0</v>
      </c>
      <c r="V851" s="315">
        <v>0</v>
      </c>
      <c r="W851" s="316">
        <v>0</v>
      </c>
      <c r="X851" s="315">
        <v>0</v>
      </c>
      <c r="Y851" s="315">
        <v>0</v>
      </c>
      <c r="Z851" s="315">
        <v>0</v>
      </c>
      <c r="AA851" s="315">
        <v>0</v>
      </c>
      <c r="AB851" s="5">
        <v>0</v>
      </c>
      <c r="AC851" s="5">
        <v>0</v>
      </c>
      <c r="AD851" s="5">
        <v>0</v>
      </c>
      <c r="AE851" s="5">
        <v>0</v>
      </c>
      <c r="AF851" s="5">
        <v>0</v>
      </c>
      <c r="AG851" s="5">
        <v>0</v>
      </c>
      <c r="AH851" s="350">
        <v>0</v>
      </c>
      <c r="AI851" s="350">
        <v>0</v>
      </c>
      <c r="AK851" s="199"/>
      <c r="AM851" s="11"/>
      <c r="AN851" s="15"/>
      <c r="AO851" s="11"/>
      <c r="AP851" s="11"/>
    </row>
    <row r="852" spans="3:42" outlineLevel="2" x14ac:dyDescent="0.2">
      <c r="C852" s="252">
        <v>6</v>
      </c>
      <c r="D852" s="119" t="s">
        <v>218</v>
      </c>
      <c r="F852" s="783" t="s">
        <v>57</v>
      </c>
      <c r="G852" s="83"/>
      <c r="H852" s="798" t="s">
        <v>12</v>
      </c>
      <c r="I852" s="799"/>
      <c r="J852" s="83"/>
      <c r="K852" s="736"/>
      <c r="L852" s="83"/>
      <c r="M852" s="83"/>
      <c r="N852" s="83"/>
      <c r="O852" s="83"/>
      <c r="P852" s="83"/>
      <c r="Q852" s="143" t="s">
        <v>110</v>
      </c>
      <c r="R852" s="304">
        <v>0</v>
      </c>
      <c r="S852" s="305">
        <v>0</v>
      </c>
      <c r="T852" s="305">
        <v>0</v>
      </c>
      <c r="U852" s="305">
        <v>0</v>
      </c>
      <c r="V852" s="305">
        <v>0</v>
      </c>
      <c r="W852" s="306">
        <v>0</v>
      </c>
      <c r="X852" s="305">
        <v>0</v>
      </c>
      <c r="Y852" s="305">
        <v>0</v>
      </c>
      <c r="Z852" s="305">
        <v>0</v>
      </c>
      <c r="AA852" s="305">
        <v>0</v>
      </c>
      <c r="AB852" s="307">
        <v>0</v>
      </c>
      <c r="AC852" s="307">
        <v>0</v>
      </c>
      <c r="AD852" s="307">
        <v>0</v>
      </c>
      <c r="AE852" s="307">
        <v>0</v>
      </c>
      <c r="AF852" s="307">
        <v>0</v>
      </c>
      <c r="AG852" s="307">
        <v>0</v>
      </c>
      <c r="AH852" s="362">
        <v>0</v>
      </c>
      <c r="AI852" s="362">
        <v>0</v>
      </c>
      <c r="AK852" s="199"/>
      <c r="AM852" s="11"/>
      <c r="AN852" s="15"/>
      <c r="AO852" s="11"/>
      <c r="AP852" s="11"/>
    </row>
    <row r="853" spans="3:42" outlineLevel="2" x14ac:dyDescent="0.2">
      <c r="C853" s="252">
        <v>6</v>
      </c>
      <c r="D853" s="119" t="s">
        <v>218</v>
      </c>
      <c r="F853" s="12"/>
      <c r="H853" s="234"/>
      <c r="K853" s="164"/>
      <c r="Q853" s="16"/>
      <c r="R853" s="800">
        <v>0</v>
      </c>
      <c r="S853" s="800">
        <v>0</v>
      </c>
      <c r="T853" s="800">
        <v>0</v>
      </c>
      <c r="U853" s="800">
        <v>0</v>
      </c>
      <c r="V853" s="800">
        <v>0</v>
      </c>
      <c r="W853" s="800">
        <v>58.644037993313439</v>
      </c>
      <c r="X853" s="800">
        <v>0</v>
      </c>
      <c r="Y853" s="800">
        <v>0</v>
      </c>
      <c r="Z853" s="800">
        <v>0</v>
      </c>
      <c r="AA853" s="800">
        <v>0</v>
      </c>
      <c r="AB853" s="800">
        <v>0</v>
      </c>
      <c r="AC853" s="800">
        <v>0</v>
      </c>
      <c r="AD853" s="800">
        <v>0</v>
      </c>
      <c r="AE853" s="800">
        <v>263.4052551951437</v>
      </c>
      <c r="AF853" s="800">
        <v>338.21710719624895</v>
      </c>
      <c r="AG853" s="800">
        <v>331.201539095128</v>
      </c>
      <c r="AH853" s="800">
        <v>286.52862551622377</v>
      </c>
      <c r="AI853" s="800">
        <v>335.13368844806888</v>
      </c>
      <c r="AK853" s="199"/>
      <c r="AM853" s="11"/>
      <c r="AN853" s="15"/>
      <c r="AO853" s="11"/>
      <c r="AP853" s="11"/>
    </row>
    <row r="854" spans="3:42" outlineLevel="2" x14ac:dyDescent="0.2">
      <c r="C854" s="252">
        <v>6</v>
      </c>
      <c r="D854" s="119" t="s">
        <v>218</v>
      </c>
      <c r="F854" s="794" t="s">
        <v>615</v>
      </c>
      <c r="AK854" s="199"/>
      <c r="AM854" s="11"/>
      <c r="AN854" s="15"/>
      <c r="AO854" s="11"/>
      <c r="AP854" s="11"/>
    </row>
    <row r="855" spans="3:42" outlineLevel="2" x14ac:dyDescent="0.2">
      <c r="C855" s="252">
        <v>6</v>
      </c>
      <c r="D855" s="119" t="s">
        <v>218</v>
      </c>
      <c r="F855" s="761" t="s">
        <v>48</v>
      </c>
      <c r="G855" s="75"/>
      <c r="H855" s="796" t="s">
        <v>12</v>
      </c>
      <c r="I855" s="801"/>
      <c r="J855" s="75"/>
      <c r="K855" s="741"/>
      <c r="L855" s="75"/>
      <c r="M855" s="75"/>
      <c r="N855" s="75"/>
      <c r="O855" s="75"/>
      <c r="P855" s="75"/>
      <c r="Q855" s="128" t="s">
        <v>110</v>
      </c>
      <c r="R855" s="299">
        <v>0</v>
      </c>
      <c r="S855" s="300">
        <v>0</v>
      </c>
      <c r="T855" s="300">
        <v>0</v>
      </c>
      <c r="U855" s="300">
        <v>0</v>
      </c>
      <c r="V855" s="300">
        <v>0</v>
      </c>
      <c r="W855" s="301">
        <v>42.810147735118811</v>
      </c>
      <c r="X855" s="300">
        <v>0</v>
      </c>
      <c r="Y855" s="300">
        <v>0</v>
      </c>
      <c r="Z855" s="300">
        <v>0</v>
      </c>
      <c r="AA855" s="300">
        <v>0</v>
      </c>
      <c r="AB855" s="302">
        <v>0</v>
      </c>
      <c r="AC855" s="302">
        <v>0</v>
      </c>
      <c r="AD855" s="302">
        <v>0</v>
      </c>
      <c r="AE855" s="302">
        <v>192.28583629245489</v>
      </c>
      <c r="AF855" s="302">
        <v>246.89848825326172</v>
      </c>
      <c r="AG855" s="302">
        <v>241.77712353944344</v>
      </c>
      <c r="AH855" s="348">
        <v>209.16589662684333</v>
      </c>
      <c r="AI855" s="348">
        <v>244.64759256709027</v>
      </c>
      <c r="AK855" s="199"/>
      <c r="AM855" s="11"/>
      <c r="AN855" s="15"/>
      <c r="AO855" s="11"/>
      <c r="AP855" s="11"/>
    </row>
    <row r="856" spans="3:42" outlineLevel="2" x14ac:dyDescent="0.2">
      <c r="C856" s="252">
        <v>6</v>
      </c>
      <c r="D856" s="119" t="s">
        <v>218</v>
      </c>
      <c r="F856" s="767" t="s">
        <v>55</v>
      </c>
      <c r="H856" s="797" t="s">
        <v>12</v>
      </c>
      <c r="K856" s="164"/>
      <c r="Q856" s="135" t="s">
        <v>110</v>
      </c>
      <c r="R856" s="314">
        <v>0</v>
      </c>
      <c r="S856" s="315">
        <v>0</v>
      </c>
      <c r="T856" s="315">
        <v>0</v>
      </c>
      <c r="U856" s="315">
        <v>0</v>
      </c>
      <c r="V856" s="315">
        <v>0</v>
      </c>
      <c r="W856" s="316">
        <v>15.83389025819463</v>
      </c>
      <c r="X856" s="315">
        <v>0</v>
      </c>
      <c r="Y856" s="315">
        <v>0</v>
      </c>
      <c r="Z856" s="315">
        <v>0</v>
      </c>
      <c r="AA856" s="315">
        <v>0</v>
      </c>
      <c r="AB856" s="5">
        <v>0</v>
      </c>
      <c r="AC856" s="5">
        <v>0</v>
      </c>
      <c r="AD856" s="5">
        <v>0</v>
      </c>
      <c r="AE856" s="5">
        <v>71.119418902688807</v>
      </c>
      <c r="AF856" s="5">
        <v>91.318618942987229</v>
      </c>
      <c r="AG856" s="5">
        <v>89.424415555684561</v>
      </c>
      <c r="AH856" s="350">
        <v>77.362728889380421</v>
      </c>
      <c r="AI856" s="350">
        <v>90.48609588097861</v>
      </c>
      <c r="AK856" s="199"/>
      <c r="AM856" s="11"/>
      <c r="AN856" s="15"/>
      <c r="AO856" s="11"/>
      <c r="AP856" s="11"/>
    </row>
    <row r="857" spans="3:42" outlineLevel="2" x14ac:dyDescent="0.2">
      <c r="C857" s="252">
        <v>6</v>
      </c>
      <c r="D857" s="119" t="s">
        <v>218</v>
      </c>
      <c r="F857" s="783" t="s">
        <v>57</v>
      </c>
      <c r="G857" s="83"/>
      <c r="H857" s="798" t="s">
        <v>12</v>
      </c>
      <c r="I857" s="799"/>
      <c r="J857" s="83"/>
      <c r="K857" s="736"/>
      <c r="L857" s="83"/>
      <c r="M857" s="83"/>
      <c r="N857" s="83"/>
      <c r="O857" s="83"/>
      <c r="P857" s="83"/>
      <c r="Q857" s="143" t="s">
        <v>110</v>
      </c>
      <c r="R857" s="304">
        <v>0</v>
      </c>
      <c r="S857" s="305">
        <v>0</v>
      </c>
      <c r="T857" s="305">
        <v>0</v>
      </c>
      <c r="U857" s="305">
        <v>0</v>
      </c>
      <c r="V857" s="305">
        <v>0</v>
      </c>
      <c r="W857" s="306">
        <v>0</v>
      </c>
      <c r="X857" s="305">
        <v>0</v>
      </c>
      <c r="Y857" s="305">
        <v>0</v>
      </c>
      <c r="Z857" s="305">
        <v>0</v>
      </c>
      <c r="AA857" s="305">
        <v>0</v>
      </c>
      <c r="AB857" s="307">
        <v>0</v>
      </c>
      <c r="AC857" s="307">
        <v>0</v>
      </c>
      <c r="AD857" s="307">
        <v>0</v>
      </c>
      <c r="AE857" s="307">
        <v>0</v>
      </c>
      <c r="AF857" s="307">
        <v>0</v>
      </c>
      <c r="AG857" s="307">
        <v>0</v>
      </c>
      <c r="AH857" s="362">
        <v>0</v>
      </c>
      <c r="AI857" s="362">
        <v>0</v>
      </c>
      <c r="AK857" s="199"/>
      <c r="AM857" s="11"/>
      <c r="AN857" s="15"/>
      <c r="AO857" s="11"/>
      <c r="AP857" s="11"/>
    </row>
    <row r="858" spans="3:42" outlineLevel="2" x14ac:dyDescent="0.2">
      <c r="C858" s="252">
        <v>6</v>
      </c>
      <c r="D858" s="119" t="s">
        <v>218</v>
      </c>
      <c r="F858" s="12"/>
      <c r="H858" s="164"/>
      <c r="K858" s="164"/>
      <c r="Q858" s="16"/>
      <c r="R858" s="800">
        <v>0</v>
      </c>
      <c r="S858" s="800">
        <v>0</v>
      </c>
      <c r="T858" s="800">
        <v>0</v>
      </c>
      <c r="U858" s="800">
        <v>0</v>
      </c>
      <c r="V858" s="800">
        <v>0</v>
      </c>
      <c r="W858" s="800">
        <v>58.644037993313439</v>
      </c>
      <c r="X858" s="800">
        <v>0</v>
      </c>
      <c r="Y858" s="800">
        <v>0</v>
      </c>
      <c r="Z858" s="800">
        <v>0</v>
      </c>
      <c r="AA858" s="800">
        <v>0</v>
      </c>
      <c r="AB858" s="800">
        <v>0</v>
      </c>
      <c r="AC858" s="800">
        <v>0</v>
      </c>
      <c r="AD858" s="800">
        <v>0</v>
      </c>
      <c r="AE858" s="800">
        <v>263.4052551951437</v>
      </c>
      <c r="AF858" s="800">
        <v>338.21710719624895</v>
      </c>
      <c r="AG858" s="800">
        <v>331.201539095128</v>
      </c>
      <c r="AH858" s="800">
        <v>286.52862551622377</v>
      </c>
      <c r="AI858" s="800">
        <v>335.13368844806888</v>
      </c>
      <c r="AK858" s="199"/>
      <c r="AM858" s="11"/>
      <c r="AN858" s="15"/>
      <c r="AO858" s="11"/>
      <c r="AP858" s="11"/>
    </row>
    <row r="859" spans="3:42" outlineLevel="2" x14ac:dyDescent="0.2">
      <c r="C859" s="252">
        <v>6</v>
      </c>
      <c r="D859" s="119" t="s">
        <v>218</v>
      </c>
      <c r="F859" s="794" t="s">
        <v>69</v>
      </c>
      <c r="AK859" s="199"/>
      <c r="AM859" s="11"/>
      <c r="AN859" s="15"/>
      <c r="AO859" s="11"/>
      <c r="AP859" s="11"/>
    </row>
    <row r="860" spans="3:42" outlineLevel="2" x14ac:dyDescent="0.2">
      <c r="C860" s="252">
        <v>6</v>
      </c>
      <c r="D860" s="119" t="s">
        <v>218</v>
      </c>
      <c r="F860" s="761" t="s">
        <v>9</v>
      </c>
      <c r="G860" s="75"/>
      <c r="H860" s="796" t="s">
        <v>12</v>
      </c>
      <c r="I860" s="801"/>
      <c r="J860" s="75"/>
      <c r="K860" s="741"/>
      <c r="L860" s="75"/>
      <c r="M860" s="75"/>
      <c r="N860" s="75"/>
      <c r="O860" s="75"/>
      <c r="P860" s="75"/>
      <c r="Q860" s="128" t="s">
        <v>110</v>
      </c>
      <c r="R860" s="299">
        <v>0</v>
      </c>
      <c r="S860" s="300">
        <v>0</v>
      </c>
      <c r="T860" s="300">
        <v>0</v>
      </c>
      <c r="U860" s="300">
        <v>0</v>
      </c>
      <c r="V860" s="300">
        <v>0</v>
      </c>
      <c r="W860" s="301">
        <v>0</v>
      </c>
      <c r="X860" s="300">
        <v>0</v>
      </c>
      <c r="Y860" s="300">
        <v>0</v>
      </c>
      <c r="Z860" s="300">
        <v>0</v>
      </c>
      <c r="AA860" s="300">
        <v>0</v>
      </c>
      <c r="AB860" s="302">
        <v>0</v>
      </c>
      <c r="AC860" s="302">
        <v>0</v>
      </c>
      <c r="AD860" s="302">
        <v>0</v>
      </c>
      <c r="AE860" s="302">
        <v>0</v>
      </c>
      <c r="AF860" s="302">
        <v>0</v>
      </c>
      <c r="AG860" s="302">
        <v>0</v>
      </c>
      <c r="AH860" s="348">
        <v>0</v>
      </c>
      <c r="AI860" s="348">
        <v>0</v>
      </c>
      <c r="AK860" s="199"/>
      <c r="AM860" s="11"/>
      <c r="AN860" s="15"/>
      <c r="AO860" s="11"/>
      <c r="AP860" s="11"/>
    </row>
    <row r="861" spans="3:42" outlineLevel="2" x14ac:dyDescent="0.2">
      <c r="C861" s="252">
        <v>6</v>
      </c>
      <c r="D861" s="119" t="s">
        <v>218</v>
      </c>
      <c r="F861" s="767" t="s">
        <v>14</v>
      </c>
      <c r="H861" s="797" t="s">
        <v>12</v>
      </c>
      <c r="K861" s="164"/>
      <c r="Q861" s="135" t="s">
        <v>110</v>
      </c>
      <c r="R861" s="314">
        <v>0</v>
      </c>
      <c r="S861" s="315">
        <v>0</v>
      </c>
      <c r="T861" s="315">
        <v>0</v>
      </c>
      <c r="U861" s="315">
        <v>0</v>
      </c>
      <c r="V861" s="315">
        <v>0</v>
      </c>
      <c r="W861" s="316">
        <v>0</v>
      </c>
      <c r="X861" s="315">
        <v>0</v>
      </c>
      <c r="Y861" s="315">
        <v>0</v>
      </c>
      <c r="Z861" s="315">
        <v>0</v>
      </c>
      <c r="AA861" s="315">
        <v>0</v>
      </c>
      <c r="AB861" s="5">
        <v>0</v>
      </c>
      <c r="AC861" s="5">
        <v>0</v>
      </c>
      <c r="AD861" s="5">
        <v>0</v>
      </c>
      <c r="AE861" s="5">
        <v>0</v>
      </c>
      <c r="AF861" s="5">
        <v>0</v>
      </c>
      <c r="AG861" s="5">
        <v>0</v>
      </c>
      <c r="AH861" s="350">
        <v>0</v>
      </c>
      <c r="AI861" s="350">
        <v>0</v>
      </c>
      <c r="AK861" s="199"/>
      <c r="AM861" s="11"/>
      <c r="AN861" s="15"/>
      <c r="AO861" s="11"/>
      <c r="AP861" s="11"/>
    </row>
    <row r="862" spans="3:42" outlineLevel="2" x14ac:dyDescent="0.2">
      <c r="C862" s="252">
        <v>6</v>
      </c>
      <c r="D862" s="119" t="s">
        <v>218</v>
      </c>
      <c r="F862" s="783" t="s">
        <v>16</v>
      </c>
      <c r="G862" s="83"/>
      <c r="H862" s="798" t="s">
        <v>12</v>
      </c>
      <c r="I862" s="799"/>
      <c r="J862" s="83"/>
      <c r="K862" s="736"/>
      <c r="L862" s="83"/>
      <c r="M862" s="83"/>
      <c r="N862" s="83"/>
      <c r="O862" s="83"/>
      <c r="P862" s="83"/>
      <c r="Q862" s="143" t="s">
        <v>110</v>
      </c>
      <c r="R862" s="304">
        <v>0</v>
      </c>
      <c r="S862" s="305">
        <v>0</v>
      </c>
      <c r="T862" s="305">
        <v>0</v>
      </c>
      <c r="U862" s="305">
        <v>0</v>
      </c>
      <c r="V862" s="305">
        <v>0</v>
      </c>
      <c r="W862" s="306">
        <v>0</v>
      </c>
      <c r="X862" s="305">
        <v>0</v>
      </c>
      <c r="Y862" s="305">
        <v>0</v>
      </c>
      <c r="Z862" s="305">
        <v>0</v>
      </c>
      <c r="AA862" s="305">
        <v>0</v>
      </c>
      <c r="AB862" s="307">
        <v>0</v>
      </c>
      <c r="AC862" s="307">
        <v>0</v>
      </c>
      <c r="AD862" s="307">
        <v>0</v>
      </c>
      <c r="AE862" s="307">
        <v>0</v>
      </c>
      <c r="AF862" s="307">
        <v>0</v>
      </c>
      <c r="AG862" s="307">
        <v>0</v>
      </c>
      <c r="AH862" s="362">
        <v>0</v>
      </c>
      <c r="AI862" s="362">
        <v>0</v>
      </c>
      <c r="AK862" s="199"/>
      <c r="AM862" s="11"/>
      <c r="AN862" s="15"/>
      <c r="AO862" s="11"/>
      <c r="AP862" s="11"/>
    </row>
    <row r="863" spans="3:42" outlineLevel="2" x14ac:dyDescent="0.2">
      <c r="C863" s="252">
        <v>6</v>
      </c>
      <c r="D863" s="119" t="s">
        <v>218</v>
      </c>
      <c r="F863" s="12"/>
      <c r="H863" s="797"/>
      <c r="K863" s="164"/>
      <c r="Q863" s="16"/>
      <c r="R863" s="800">
        <v>0</v>
      </c>
      <c r="S863" s="800">
        <v>0</v>
      </c>
      <c r="T863" s="800">
        <v>0</v>
      </c>
      <c r="U863" s="800">
        <v>0</v>
      </c>
      <c r="V863" s="800">
        <v>0</v>
      </c>
      <c r="W863" s="800">
        <v>0</v>
      </c>
      <c r="X863" s="800">
        <v>0</v>
      </c>
      <c r="Y863" s="800">
        <v>0</v>
      </c>
      <c r="Z863" s="800">
        <v>0</v>
      </c>
      <c r="AA863" s="800">
        <v>0</v>
      </c>
      <c r="AB863" s="800">
        <v>0</v>
      </c>
      <c r="AC863" s="800">
        <v>0</v>
      </c>
      <c r="AD863" s="800">
        <v>0</v>
      </c>
      <c r="AE863" s="800">
        <v>0</v>
      </c>
      <c r="AF863" s="800">
        <v>0</v>
      </c>
      <c r="AG863" s="800">
        <v>0</v>
      </c>
      <c r="AH863" s="800">
        <v>0</v>
      </c>
      <c r="AI863" s="800">
        <v>0</v>
      </c>
      <c r="AK863" s="199"/>
      <c r="AM863" s="11"/>
      <c r="AN863" s="15"/>
      <c r="AO863" s="11"/>
      <c r="AP863" s="11"/>
    </row>
    <row r="864" spans="3:42" outlineLevel="2" x14ac:dyDescent="0.2">
      <c r="C864" s="252">
        <v>6</v>
      </c>
      <c r="D864" s="119" t="s">
        <v>218</v>
      </c>
      <c r="F864" s="794" t="s">
        <v>616</v>
      </c>
      <c r="AK864" s="199"/>
      <c r="AM864" s="11"/>
      <c r="AN864" s="15"/>
      <c r="AO864" s="11"/>
      <c r="AP864" s="11"/>
    </row>
    <row r="865" spans="3:42" outlineLevel="2" x14ac:dyDescent="0.2">
      <c r="C865" s="252">
        <v>6</v>
      </c>
      <c r="D865" s="119" t="s">
        <v>218</v>
      </c>
      <c r="F865" s="761" t="s">
        <v>48</v>
      </c>
      <c r="G865" s="75"/>
      <c r="H865" s="796" t="s">
        <v>12</v>
      </c>
      <c r="I865" s="228" t="s">
        <v>617</v>
      </c>
      <c r="J865" s="75"/>
      <c r="K865" s="741"/>
      <c r="L865" s="75"/>
      <c r="M865" s="75"/>
      <c r="N865" s="75"/>
      <c r="O865" s="75"/>
      <c r="P865" s="75"/>
      <c r="Q865" s="128" t="s">
        <v>110</v>
      </c>
      <c r="R865" s="299">
        <v>0</v>
      </c>
      <c r="S865" s="300">
        <v>0</v>
      </c>
      <c r="T865" s="300">
        <v>0</v>
      </c>
      <c r="U865" s="300">
        <v>0</v>
      </c>
      <c r="V865" s="300">
        <v>0</v>
      </c>
      <c r="W865" s="301">
        <v>42.810147735118811</v>
      </c>
      <c r="X865" s="300">
        <v>0</v>
      </c>
      <c r="Y865" s="300">
        <v>0</v>
      </c>
      <c r="Z865" s="300">
        <v>0</v>
      </c>
      <c r="AA865" s="300">
        <v>0</v>
      </c>
      <c r="AB865" s="302">
        <v>0</v>
      </c>
      <c r="AC865" s="302">
        <v>0</v>
      </c>
      <c r="AD865" s="302">
        <v>0</v>
      </c>
      <c r="AE865" s="302">
        <v>192.28583629245489</v>
      </c>
      <c r="AF865" s="302">
        <v>246.89848825326172</v>
      </c>
      <c r="AG865" s="302">
        <v>241.77712353944344</v>
      </c>
      <c r="AH865" s="348">
        <v>209.16589662684333</v>
      </c>
      <c r="AI865" s="348">
        <v>244.64759256709027</v>
      </c>
      <c r="AK865" s="199"/>
      <c r="AM865" s="11"/>
      <c r="AN865" s="15"/>
      <c r="AO865" s="11"/>
      <c r="AP865" s="11"/>
    </row>
    <row r="866" spans="3:42" outlineLevel="2" x14ac:dyDescent="0.2">
      <c r="C866" s="252">
        <v>6</v>
      </c>
      <c r="D866" s="119" t="s">
        <v>218</v>
      </c>
      <c r="F866" s="767" t="s">
        <v>55</v>
      </c>
      <c r="H866" s="797" t="s">
        <v>12</v>
      </c>
      <c r="I866" s="234" t="s">
        <v>617</v>
      </c>
      <c r="K866" s="164"/>
      <c r="Q866" s="135" t="s">
        <v>110</v>
      </c>
      <c r="R866" s="314">
        <v>0</v>
      </c>
      <c r="S866" s="315">
        <v>0</v>
      </c>
      <c r="T866" s="315">
        <v>0</v>
      </c>
      <c r="U866" s="315">
        <v>0</v>
      </c>
      <c r="V866" s="315">
        <v>0</v>
      </c>
      <c r="W866" s="316">
        <v>15.83389025819463</v>
      </c>
      <c r="X866" s="315">
        <v>0</v>
      </c>
      <c r="Y866" s="315">
        <v>0</v>
      </c>
      <c r="Z866" s="315">
        <v>0</v>
      </c>
      <c r="AA866" s="315">
        <v>0</v>
      </c>
      <c r="AB866" s="5">
        <v>0</v>
      </c>
      <c r="AC866" s="5">
        <v>0</v>
      </c>
      <c r="AD866" s="5">
        <v>0</v>
      </c>
      <c r="AE866" s="5">
        <v>71.119418902688807</v>
      </c>
      <c r="AF866" s="5">
        <v>91.318618942987229</v>
      </c>
      <c r="AG866" s="5">
        <v>89.424415555684561</v>
      </c>
      <c r="AH866" s="350">
        <v>77.362728889380421</v>
      </c>
      <c r="AI866" s="350">
        <v>90.48609588097861</v>
      </c>
      <c r="AK866" s="199"/>
      <c r="AM866" s="11"/>
      <c r="AN866" s="15"/>
      <c r="AO866" s="11"/>
      <c r="AP866" s="11"/>
    </row>
    <row r="867" spans="3:42" outlineLevel="2" x14ac:dyDescent="0.2">
      <c r="C867" s="252">
        <v>6</v>
      </c>
      <c r="D867" s="119" t="s">
        <v>218</v>
      </c>
      <c r="F867" s="783" t="s">
        <v>57</v>
      </c>
      <c r="G867" s="83"/>
      <c r="H867" s="798" t="s">
        <v>12</v>
      </c>
      <c r="I867" s="240" t="s">
        <v>617</v>
      </c>
      <c r="J867" s="83"/>
      <c r="K867" s="736"/>
      <c r="L867" s="83"/>
      <c r="M867" s="83"/>
      <c r="N867" s="83"/>
      <c r="O867" s="83"/>
      <c r="P867" s="83"/>
      <c r="Q867" s="143" t="s">
        <v>110</v>
      </c>
      <c r="R867" s="304">
        <v>0</v>
      </c>
      <c r="S867" s="305">
        <v>0</v>
      </c>
      <c r="T867" s="305">
        <v>0</v>
      </c>
      <c r="U867" s="305">
        <v>0</v>
      </c>
      <c r="V867" s="305">
        <v>0</v>
      </c>
      <c r="W867" s="306">
        <v>0</v>
      </c>
      <c r="X867" s="305">
        <v>0</v>
      </c>
      <c r="Y867" s="305">
        <v>0</v>
      </c>
      <c r="Z867" s="305">
        <v>0</v>
      </c>
      <c r="AA867" s="305">
        <v>0</v>
      </c>
      <c r="AB867" s="307">
        <v>0</v>
      </c>
      <c r="AC867" s="307">
        <v>0</v>
      </c>
      <c r="AD867" s="307">
        <v>0</v>
      </c>
      <c r="AE867" s="307">
        <v>0</v>
      </c>
      <c r="AF867" s="307">
        <v>0</v>
      </c>
      <c r="AG867" s="307">
        <v>0</v>
      </c>
      <c r="AH867" s="362">
        <v>0</v>
      </c>
      <c r="AI867" s="362">
        <v>0</v>
      </c>
      <c r="AK867" s="199"/>
      <c r="AM867" s="11"/>
      <c r="AN867" s="15"/>
      <c r="AO867" s="11"/>
      <c r="AP867" s="11"/>
    </row>
    <row r="868" spans="3:42" outlineLevel="2" x14ac:dyDescent="0.2">
      <c r="C868" s="252">
        <v>6</v>
      </c>
      <c r="D868" s="119" t="s">
        <v>218</v>
      </c>
      <c r="F868" s="802" t="s">
        <v>626</v>
      </c>
      <c r="R868" s="800">
        <v>0</v>
      </c>
      <c r="S868" s="800">
        <v>0</v>
      </c>
      <c r="T868" s="800">
        <v>0</v>
      </c>
      <c r="U868" s="800">
        <v>0</v>
      </c>
      <c r="V868" s="800">
        <v>0</v>
      </c>
      <c r="W868" s="800">
        <v>58.644037993313439</v>
      </c>
      <c r="X868" s="800">
        <v>0</v>
      </c>
      <c r="Y868" s="800">
        <v>0</v>
      </c>
      <c r="Z868" s="800">
        <v>0</v>
      </c>
      <c r="AA868" s="800">
        <v>0</v>
      </c>
      <c r="AB868" s="800">
        <v>0</v>
      </c>
      <c r="AC868" s="800">
        <v>0</v>
      </c>
      <c r="AD868" s="800">
        <v>0</v>
      </c>
      <c r="AE868" s="800">
        <v>263.4052551951437</v>
      </c>
      <c r="AF868" s="800">
        <v>338.21710719624895</v>
      </c>
      <c r="AG868" s="800">
        <v>331.201539095128</v>
      </c>
      <c r="AH868" s="800">
        <v>286.52862551622377</v>
      </c>
      <c r="AI868" s="800">
        <v>335.13368844806888</v>
      </c>
      <c r="AK868" s="199"/>
      <c r="AM868" s="11"/>
      <c r="AN868" s="15"/>
      <c r="AO868" s="11"/>
      <c r="AP868" s="11"/>
    </row>
    <row r="869" spans="3:42" outlineLevel="2" x14ac:dyDescent="0.2">
      <c r="C869" s="252">
        <v>6</v>
      </c>
      <c r="D869" s="119" t="s">
        <v>218</v>
      </c>
      <c r="R869" s="5"/>
      <c r="S869" s="5"/>
      <c r="T869" s="5"/>
      <c r="U869" s="5"/>
      <c r="V869" s="5"/>
      <c r="W869" s="5"/>
      <c r="X869" s="5"/>
      <c r="Y869" s="5"/>
      <c r="AK869" s="199"/>
      <c r="AM869" s="11"/>
      <c r="AN869" s="15"/>
      <c r="AO869" s="11"/>
      <c r="AP869" s="11"/>
    </row>
    <row r="870" spans="3:42" outlineLevel="2" x14ac:dyDescent="0.2">
      <c r="C870" s="252">
        <v>6</v>
      </c>
      <c r="D870" s="119" t="s">
        <v>218</v>
      </c>
      <c r="F870" s="789" t="s">
        <v>635</v>
      </c>
      <c r="G870" s="790"/>
      <c r="H870" s="803"/>
      <c r="I870" s="790"/>
      <c r="J870" s="790"/>
      <c r="K870" s="792"/>
      <c r="L870" s="789"/>
      <c r="M870" s="789"/>
      <c r="N870" s="789"/>
      <c r="O870" s="789"/>
      <c r="P870" s="789"/>
      <c r="Q870" s="792"/>
      <c r="R870" s="793"/>
      <c r="S870" s="793"/>
      <c r="T870" s="793"/>
      <c r="U870" s="793"/>
      <c r="V870" s="793"/>
      <c r="W870" s="793"/>
      <c r="X870" s="793"/>
      <c r="Y870" s="793"/>
      <c r="Z870" s="793"/>
      <c r="AA870" s="793"/>
      <c r="AB870" s="793"/>
      <c r="AC870" s="793"/>
      <c r="AD870" s="793"/>
      <c r="AE870" s="793"/>
      <c r="AF870" s="793"/>
      <c r="AG870" s="793"/>
      <c r="AH870" s="789"/>
      <c r="AI870" s="789"/>
      <c r="AK870" s="199"/>
      <c r="AM870" s="11"/>
      <c r="AN870" s="15"/>
      <c r="AO870" s="11"/>
      <c r="AP870" s="11"/>
    </row>
    <row r="871" spans="3:42" outlineLevel="2" x14ac:dyDescent="0.2">
      <c r="C871" s="252">
        <v>6</v>
      </c>
      <c r="D871" s="119" t="s">
        <v>218</v>
      </c>
      <c r="F871" t="s">
        <v>620</v>
      </c>
      <c r="AK871" s="199"/>
      <c r="AM871" s="11"/>
      <c r="AN871" s="15"/>
      <c r="AO871" s="11"/>
      <c r="AP871" s="11"/>
    </row>
    <row r="872" spans="3:42" outlineLevel="2" x14ac:dyDescent="0.2">
      <c r="C872" s="252">
        <v>6</v>
      </c>
      <c r="D872" s="119" t="s">
        <v>218</v>
      </c>
      <c r="F872" s="761" t="s">
        <v>48</v>
      </c>
      <c r="G872" s="75"/>
      <c r="H872" s="796" t="s">
        <v>636</v>
      </c>
      <c r="I872" s="801"/>
      <c r="J872" s="75"/>
      <c r="K872" s="741"/>
      <c r="L872" s="75"/>
      <c r="M872" s="75"/>
      <c r="N872" s="75"/>
      <c r="O872" s="75"/>
      <c r="P872" s="75"/>
      <c r="Q872" s="128" t="s">
        <v>536</v>
      </c>
      <c r="R872" s="804">
        <v>0</v>
      </c>
      <c r="S872" s="805">
        <v>0</v>
      </c>
      <c r="T872" s="805">
        <v>0</v>
      </c>
      <c r="U872" s="805">
        <v>0</v>
      </c>
      <c r="V872" s="805">
        <v>0</v>
      </c>
      <c r="W872" s="806">
        <v>7.9617161493618758</v>
      </c>
      <c r="X872" s="805">
        <v>0</v>
      </c>
      <c r="Y872" s="805">
        <v>0</v>
      </c>
      <c r="Z872" s="805">
        <v>0</v>
      </c>
      <c r="AA872" s="805">
        <v>0</v>
      </c>
      <c r="AB872" s="805">
        <v>0</v>
      </c>
      <c r="AC872" s="805">
        <v>0</v>
      </c>
      <c r="AD872" s="805">
        <v>0</v>
      </c>
      <c r="AE872" s="805">
        <v>35.760802732463254</v>
      </c>
      <c r="AF872" s="805">
        <v>45.917516878047557</v>
      </c>
      <c r="AG872" s="805">
        <v>44.965059241109067</v>
      </c>
      <c r="AH872" s="808">
        <v>38.900110959055858</v>
      </c>
      <c r="AI872" s="808">
        <v>45.498901351513901</v>
      </c>
      <c r="AK872" s="199"/>
      <c r="AM872" s="11"/>
      <c r="AN872" s="15"/>
      <c r="AO872" s="11"/>
      <c r="AP872" s="11"/>
    </row>
    <row r="873" spans="3:42" outlineLevel="2" x14ac:dyDescent="0.2">
      <c r="C873" s="252">
        <v>6</v>
      </c>
      <c r="D873" s="119" t="s">
        <v>218</v>
      </c>
      <c r="F873" s="767" t="s">
        <v>55</v>
      </c>
      <c r="H873" s="797" t="s">
        <v>636</v>
      </c>
      <c r="K873" s="164"/>
      <c r="Q873" s="135" t="s">
        <v>536</v>
      </c>
      <c r="R873" s="809">
        <v>0</v>
      </c>
      <c r="S873" s="810">
        <v>0</v>
      </c>
      <c r="T873" s="810">
        <v>0</v>
      </c>
      <c r="U873" s="810">
        <v>0</v>
      </c>
      <c r="V873" s="810">
        <v>0</v>
      </c>
      <c r="W873" s="811">
        <v>1.1252053907187769</v>
      </c>
      <c r="X873" s="810">
        <v>0</v>
      </c>
      <c r="Y873" s="810">
        <v>0</v>
      </c>
      <c r="Z873" s="810">
        <v>0</v>
      </c>
      <c r="AA873" s="810">
        <v>0</v>
      </c>
      <c r="AB873" s="810">
        <v>0</v>
      </c>
      <c r="AC873" s="810">
        <v>0</v>
      </c>
      <c r="AD873" s="810">
        <v>0</v>
      </c>
      <c r="AE873" s="810">
        <v>5.0539666644889714</v>
      </c>
      <c r="AF873" s="810">
        <v>6.4893845184044361</v>
      </c>
      <c r="AG873" s="810">
        <v>6.3547765460264749</v>
      </c>
      <c r="AH873" s="812">
        <v>5.497635651604635</v>
      </c>
      <c r="AI873" s="812">
        <v>6.4302228454362291</v>
      </c>
      <c r="AK873" s="199"/>
      <c r="AM873" s="11"/>
      <c r="AN873" s="15"/>
      <c r="AO873" s="11"/>
      <c r="AP873" s="11"/>
    </row>
    <row r="874" spans="3:42" outlineLevel="2" x14ac:dyDescent="0.2">
      <c r="C874" s="252">
        <v>6</v>
      </c>
      <c r="D874" s="119" t="s">
        <v>218</v>
      </c>
      <c r="F874" s="783" t="s">
        <v>57</v>
      </c>
      <c r="G874" s="83"/>
      <c r="H874" s="798" t="s">
        <v>636</v>
      </c>
      <c r="I874" s="799"/>
      <c r="J874" s="83"/>
      <c r="K874" s="736"/>
      <c r="L874" s="83"/>
      <c r="M874" s="83"/>
      <c r="N874" s="83"/>
      <c r="O874" s="83"/>
      <c r="P874" s="83"/>
      <c r="Q874" s="143" t="s">
        <v>536</v>
      </c>
      <c r="R874" s="813">
        <v>0</v>
      </c>
      <c r="S874" s="814">
        <v>0</v>
      </c>
      <c r="T874" s="814">
        <v>0</v>
      </c>
      <c r="U874" s="814">
        <v>0</v>
      </c>
      <c r="V874" s="814">
        <v>0</v>
      </c>
      <c r="W874" s="815">
        <v>0</v>
      </c>
      <c r="X874" s="814">
        <v>0</v>
      </c>
      <c r="Y874" s="814">
        <v>0</v>
      </c>
      <c r="Z874" s="814">
        <v>0</v>
      </c>
      <c r="AA874" s="814">
        <v>0</v>
      </c>
      <c r="AB874" s="814">
        <v>0</v>
      </c>
      <c r="AC874" s="814">
        <v>0</v>
      </c>
      <c r="AD874" s="814">
        <v>0</v>
      </c>
      <c r="AE874" s="814">
        <v>0</v>
      </c>
      <c r="AF874" s="814">
        <v>0</v>
      </c>
      <c r="AG874" s="814">
        <v>0</v>
      </c>
      <c r="AH874" s="816">
        <v>0</v>
      </c>
      <c r="AI874" s="816">
        <v>0</v>
      </c>
      <c r="AK874" s="199"/>
      <c r="AM874" s="11"/>
      <c r="AN874" s="15"/>
      <c r="AO874" s="11"/>
      <c r="AP874" s="11"/>
    </row>
    <row r="875" spans="3:42" outlineLevel="2" x14ac:dyDescent="0.2">
      <c r="C875" s="252">
        <v>6</v>
      </c>
      <c r="D875" s="119" t="s">
        <v>218</v>
      </c>
      <c r="F875" s="12"/>
      <c r="H875" s="817"/>
      <c r="K875" s="16"/>
      <c r="Q875" s="16"/>
      <c r="R875" s="818"/>
      <c r="S875" s="818"/>
      <c r="T875" s="818"/>
      <c r="U875" s="818"/>
      <c r="V875" s="818"/>
      <c r="W875" s="818"/>
      <c r="X875" s="818"/>
      <c r="Y875" s="818"/>
      <c r="Z875" s="818"/>
      <c r="AA875" s="818"/>
      <c r="AB875" s="818"/>
      <c r="AC875" s="818"/>
      <c r="AD875" s="818"/>
      <c r="AE875" s="818"/>
      <c r="AF875" s="818"/>
      <c r="AG875" s="818"/>
      <c r="AH875" s="818"/>
      <c r="AI875" s="818"/>
      <c r="AK875" s="199"/>
      <c r="AM875" s="11"/>
      <c r="AN875" s="15"/>
      <c r="AO875" s="11"/>
      <c r="AP875" s="11"/>
    </row>
    <row r="876" spans="3:42" x14ac:dyDescent="0.2">
      <c r="C876" s="252">
        <v>7</v>
      </c>
      <c r="D876" s="754" t="s">
        <v>137</v>
      </c>
      <c r="E876" s="67"/>
      <c r="F876" s="67"/>
      <c r="G876" s="67"/>
      <c r="H876" s="755" t="s">
        <v>152</v>
      </c>
      <c r="I876" s="67"/>
      <c r="J876" s="67"/>
      <c r="K876" s="102"/>
      <c r="L876" s="67"/>
      <c r="M876" s="67"/>
      <c r="N876" s="67"/>
      <c r="O876" s="67"/>
      <c r="P876" s="67"/>
      <c r="Q876" s="102"/>
      <c r="R876" s="67"/>
      <c r="S876" s="67"/>
      <c r="T876" s="67"/>
      <c r="U876" s="67"/>
      <c r="V876" s="67"/>
      <c r="W876" s="67"/>
      <c r="X876" s="67"/>
      <c r="Y876" s="67"/>
      <c r="Z876" s="67"/>
      <c r="AA876" s="67"/>
      <c r="AB876" s="67"/>
      <c r="AC876" s="67"/>
      <c r="AD876" s="67"/>
      <c r="AE876" s="67"/>
      <c r="AF876" s="67"/>
      <c r="AG876" s="67"/>
      <c r="AH876" s="67"/>
      <c r="AI876" s="67"/>
      <c r="AK876" s="199"/>
      <c r="AM876" s="11"/>
      <c r="AN876" s="15"/>
      <c r="AO876" s="11"/>
      <c r="AP876" s="11"/>
    </row>
    <row r="877" spans="3:42" outlineLevel="1" x14ac:dyDescent="0.2">
      <c r="C877" s="252">
        <v>7</v>
      </c>
      <c r="D877" s="119" t="s">
        <v>218</v>
      </c>
      <c r="F877" s="121" t="s">
        <v>597</v>
      </c>
      <c r="G877" s="756"/>
      <c r="H877" s="757"/>
      <c r="I877" s="756"/>
      <c r="J877" s="756"/>
      <c r="K877" s="758"/>
      <c r="L877" s="759"/>
      <c r="M877" s="759"/>
      <c r="N877" s="759"/>
      <c r="O877" s="759"/>
      <c r="P877" s="759"/>
      <c r="Q877" s="758"/>
      <c r="R877" s="760"/>
      <c r="S877" s="760"/>
      <c r="T877" s="760"/>
      <c r="U877" s="760"/>
      <c r="V877" s="760"/>
      <c r="W877" s="760"/>
      <c r="X877" s="760"/>
      <c r="Y877" s="760"/>
      <c r="Z877" s="760"/>
      <c r="AA877" s="760"/>
      <c r="AB877" s="760"/>
      <c r="AC877" s="760"/>
      <c r="AD877" s="760"/>
      <c r="AE877" s="760"/>
      <c r="AF877" s="760"/>
      <c r="AG877" s="760"/>
      <c r="AH877" s="759"/>
      <c r="AI877" s="759"/>
      <c r="AK877" s="199"/>
      <c r="AM877" s="11"/>
      <c r="AN877" s="15"/>
      <c r="AO877" s="11"/>
      <c r="AP877" s="11"/>
    </row>
    <row r="878" spans="3:42" outlineLevel="2" x14ac:dyDescent="0.2">
      <c r="C878" s="252">
        <v>7</v>
      </c>
      <c r="D878" s="119" t="s">
        <v>218</v>
      </c>
      <c r="F878" s="12"/>
      <c r="G878" s="149" t="s">
        <v>598</v>
      </c>
      <c r="H878" s="72" t="s">
        <v>48</v>
      </c>
      <c r="I878" s="8" t="s">
        <v>451</v>
      </c>
      <c r="J878" s="8" t="s">
        <v>599</v>
      </c>
      <c r="K878" s="8" t="s">
        <v>61</v>
      </c>
      <c r="AK878" s="199"/>
      <c r="AM878" s="11"/>
      <c r="AN878" s="15"/>
      <c r="AO878" s="11"/>
      <c r="AP878" s="11"/>
    </row>
    <row r="879" spans="3:42" outlineLevel="2" x14ac:dyDescent="0.2">
      <c r="C879" s="252">
        <v>7</v>
      </c>
      <c r="D879" s="119" t="s">
        <v>218</v>
      </c>
      <c r="F879" s="761" t="s">
        <v>129</v>
      </c>
      <c r="G879" s="762" t="s">
        <v>130</v>
      </c>
      <c r="H879" s="763">
        <v>0.84</v>
      </c>
      <c r="I879" s="764">
        <v>0.16000000000000003</v>
      </c>
      <c r="J879" s="765">
        <v>1</v>
      </c>
      <c r="K879" s="766"/>
      <c r="AK879" s="199"/>
      <c r="AM879" s="11"/>
      <c r="AN879" s="15"/>
      <c r="AO879" s="11"/>
      <c r="AP879" s="11"/>
    </row>
    <row r="880" spans="3:42" outlineLevel="2" x14ac:dyDescent="0.2">
      <c r="C880" s="252">
        <v>7</v>
      </c>
      <c r="D880" s="119" t="s">
        <v>218</v>
      </c>
      <c r="F880" s="767" t="s">
        <v>128</v>
      </c>
      <c r="G880" s="611" t="s">
        <v>130</v>
      </c>
      <c r="H880" s="768">
        <v>0.28772536428747841</v>
      </c>
      <c r="I880" s="769">
        <v>0.71227463571252159</v>
      </c>
      <c r="J880" s="770">
        <v>1</v>
      </c>
      <c r="K880" s="771"/>
      <c r="AK880" s="199"/>
      <c r="AM880" s="11"/>
      <c r="AN880" s="15"/>
      <c r="AO880" s="11"/>
      <c r="AP880" s="11"/>
    </row>
    <row r="881" spans="3:42" outlineLevel="2" x14ac:dyDescent="0.2">
      <c r="C881" s="252">
        <v>7</v>
      </c>
      <c r="D881" s="119" t="s">
        <v>218</v>
      </c>
      <c r="F881" s="767" t="s">
        <v>600</v>
      </c>
      <c r="G881" s="611" t="s">
        <v>583</v>
      </c>
      <c r="H881" s="772">
        <v>1165</v>
      </c>
      <c r="I881" s="773">
        <v>2884</v>
      </c>
      <c r="J881" s="774">
        <v>4049</v>
      </c>
      <c r="K881" s="775">
        <v>0.55878450234625832</v>
      </c>
      <c r="AK881" s="199"/>
      <c r="AM881" s="11"/>
      <c r="AN881" s="15"/>
      <c r="AO881" s="11"/>
      <c r="AP881" s="11"/>
    </row>
    <row r="882" spans="3:42" outlineLevel="2" x14ac:dyDescent="0.2">
      <c r="C882" s="252">
        <v>7</v>
      </c>
      <c r="D882" s="119" t="s">
        <v>218</v>
      </c>
      <c r="F882" s="767" t="s">
        <v>64</v>
      </c>
      <c r="G882" s="611" t="s">
        <v>583</v>
      </c>
      <c r="H882" s="776">
        <v>0</v>
      </c>
      <c r="I882" s="773">
        <v>0</v>
      </c>
      <c r="J882" s="774">
        <v>0</v>
      </c>
      <c r="K882" s="771"/>
      <c r="AK882" s="199"/>
      <c r="AM882" s="11"/>
      <c r="AN882" s="15"/>
      <c r="AO882" s="11"/>
      <c r="AP882" s="11"/>
    </row>
    <row r="883" spans="3:42" outlineLevel="2" x14ac:dyDescent="0.2">
      <c r="C883" s="252">
        <v>7</v>
      </c>
      <c r="D883" s="119" t="s">
        <v>218</v>
      </c>
      <c r="F883" s="767" t="s">
        <v>601</v>
      </c>
      <c r="G883" s="611" t="s">
        <v>583</v>
      </c>
      <c r="H883" s="776">
        <v>1165</v>
      </c>
      <c r="I883" s="773">
        <v>2884</v>
      </c>
      <c r="J883" s="774">
        <v>4049</v>
      </c>
      <c r="K883" s="771"/>
      <c r="AK883" s="199"/>
      <c r="AM883" s="11"/>
      <c r="AN883" s="15"/>
      <c r="AO883" s="11"/>
      <c r="AP883" s="11"/>
    </row>
    <row r="884" spans="3:42" outlineLevel="2" x14ac:dyDescent="0.2">
      <c r="C884" s="252">
        <v>7</v>
      </c>
      <c r="D884" s="119" t="s">
        <v>218</v>
      </c>
      <c r="F884" s="767" t="s">
        <v>602</v>
      </c>
      <c r="G884" s="611" t="s">
        <v>130</v>
      </c>
      <c r="H884" s="778">
        <v>0</v>
      </c>
      <c r="I884" s="769">
        <v>0</v>
      </c>
      <c r="J884" s="769">
        <v>0</v>
      </c>
      <c r="K884" s="771"/>
      <c r="AK884" s="199"/>
      <c r="AM884" s="11"/>
      <c r="AN884" s="15"/>
      <c r="AO884" s="11"/>
      <c r="AP884" s="11"/>
    </row>
    <row r="885" spans="3:42" outlineLevel="2" x14ac:dyDescent="0.2">
      <c r="C885" s="252">
        <v>7</v>
      </c>
      <c r="D885" s="119" t="s">
        <v>218</v>
      </c>
      <c r="F885" s="767" t="s">
        <v>603</v>
      </c>
      <c r="G885" s="611" t="s">
        <v>583</v>
      </c>
      <c r="H885" s="776">
        <v>0</v>
      </c>
      <c r="I885" s="773">
        <v>2533</v>
      </c>
      <c r="J885" s="774">
        <v>2533</v>
      </c>
      <c r="K885" s="771"/>
      <c r="AK885" s="199"/>
      <c r="AM885" s="11"/>
      <c r="AN885" s="15"/>
      <c r="AO885" s="11"/>
      <c r="AP885" s="11"/>
    </row>
    <row r="886" spans="3:42" outlineLevel="2" x14ac:dyDescent="0.2">
      <c r="C886" s="252">
        <v>7</v>
      </c>
      <c r="D886" s="119" t="s">
        <v>218</v>
      </c>
      <c r="F886" s="767" t="s">
        <v>604</v>
      </c>
      <c r="G886" s="611"/>
      <c r="H886" s="773">
        <v>0</v>
      </c>
      <c r="I886" s="773">
        <v>0</v>
      </c>
      <c r="J886" s="773">
        <v>0</v>
      </c>
      <c r="K886" s="771"/>
      <c r="AK886" s="199"/>
      <c r="AM886" s="11"/>
      <c r="AN886" s="15"/>
      <c r="AO886" s="11"/>
      <c r="AP886" s="11"/>
    </row>
    <row r="887" spans="3:42" outlineLevel="2" x14ac:dyDescent="0.2">
      <c r="C887" s="252">
        <v>7</v>
      </c>
      <c r="D887" s="119" t="s">
        <v>218</v>
      </c>
      <c r="F887" s="767" t="s">
        <v>605</v>
      </c>
      <c r="G887" s="611"/>
      <c r="H887" s="779"/>
      <c r="I887" s="780"/>
      <c r="J887" s="781"/>
      <c r="K887" s="782">
        <v>0</v>
      </c>
      <c r="AK887" s="199"/>
      <c r="AM887" s="11"/>
      <c r="AN887" s="15"/>
      <c r="AO887" s="11"/>
      <c r="AP887" s="11"/>
    </row>
    <row r="888" spans="3:42" outlineLevel="2" x14ac:dyDescent="0.2">
      <c r="C888" s="252">
        <v>7</v>
      </c>
      <c r="D888" s="119" t="s">
        <v>218</v>
      </c>
      <c r="F888" s="783" t="s">
        <v>606</v>
      </c>
      <c r="G888" s="619" t="s">
        <v>130</v>
      </c>
      <c r="H888" s="784">
        <v>0</v>
      </c>
      <c r="I888" s="785">
        <v>1</v>
      </c>
      <c r="J888" s="786">
        <v>1</v>
      </c>
      <c r="K888" s="787"/>
      <c r="AK888" s="199"/>
      <c r="AM888" s="11"/>
      <c r="AN888" s="15"/>
      <c r="AO888" s="11"/>
      <c r="AP888" s="11"/>
    </row>
    <row r="889" spans="3:42" outlineLevel="2" x14ac:dyDescent="0.2">
      <c r="C889" s="252">
        <v>7</v>
      </c>
      <c r="D889" s="119" t="s">
        <v>218</v>
      </c>
      <c r="H889"/>
      <c r="I889"/>
      <c r="K889"/>
      <c r="AK889" s="199"/>
      <c r="AM889" s="11"/>
      <c r="AN889" s="15"/>
      <c r="AO889" s="11"/>
      <c r="AP889" s="11"/>
    </row>
    <row r="890" spans="3:42" outlineLevel="1" x14ac:dyDescent="0.2">
      <c r="C890" s="252">
        <v>7</v>
      </c>
      <c r="D890" s="119" t="s">
        <v>218</v>
      </c>
      <c r="F890" s="121" t="s">
        <v>607</v>
      </c>
      <c r="G890" s="756"/>
      <c r="H890" s="757"/>
      <c r="I890" s="788"/>
      <c r="J890" s="756"/>
      <c r="K890" s="758"/>
      <c r="L890" s="759"/>
      <c r="M890" s="759"/>
      <c r="N890" s="759"/>
      <c r="O890" s="759"/>
      <c r="P890" s="759"/>
      <c r="Q890" s="758"/>
      <c r="R890" s="760"/>
      <c r="S890" s="760"/>
      <c r="T890" s="760"/>
      <c r="U890" s="760"/>
      <c r="V890" s="760"/>
      <c r="W890" s="760"/>
      <c r="X890" s="760"/>
      <c r="Y890" s="760"/>
      <c r="Z890" s="760"/>
      <c r="AA890" s="760"/>
      <c r="AB890" s="760"/>
      <c r="AC890" s="760"/>
      <c r="AD890" s="760"/>
      <c r="AE890" s="760"/>
      <c r="AF890" s="760"/>
      <c r="AG890" s="760"/>
      <c r="AH890" s="759"/>
      <c r="AI890" s="759"/>
      <c r="AK890" s="199"/>
      <c r="AM890" s="11"/>
      <c r="AN890" s="15"/>
      <c r="AO890" s="11"/>
      <c r="AP890" s="11"/>
    </row>
    <row r="891" spans="3:42" outlineLevel="2" x14ac:dyDescent="0.2">
      <c r="C891" s="252">
        <v>7</v>
      </c>
      <c r="D891" s="119" t="s">
        <v>218</v>
      </c>
      <c r="F891" s="789" t="s">
        <v>608</v>
      </c>
      <c r="G891" s="790"/>
      <c r="H891" s="791" t="s">
        <v>609</v>
      </c>
      <c r="I891" s="791"/>
      <c r="J891" s="790"/>
      <c r="K891" s="792"/>
      <c r="L891" s="789"/>
      <c r="M891" s="789"/>
      <c r="N891" s="789"/>
      <c r="O891" s="789"/>
      <c r="P891" s="789"/>
      <c r="Q891" s="792"/>
      <c r="R891" s="793"/>
      <c r="S891" s="793"/>
      <c r="T891" s="793"/>
      <c r="U891" s="793"/>
      <c r="V891" s="793"/>
      <c r="W891" s="793"/>
      <c r="X891" s="793"/>
      <c r="Y891" s="793"/>
      <c r="Z891" s="793"/>
      <c r="AA891" s="793"/>
      <c r="AB891" s="793"/>
      <c r="AC891" s="793"/>
      <c r="AD891" s="793"/>
      <c r="AE891" s="793"/>
      <c r="AF891" s="793"/>
      <c r="AG891" s="793"/>
      <c r="AH891" s="789"/>
      <c r="AI891" s="789"/>
      <c r="AK891" s="199"/>
      <c r="AM891" s="11"/>
      <c r="AN891" s="15"/>
      <c r="AO891" s="11"/>
      <c r="AP891" s="11"/>
    </row>
    <row r="892" spans="3:42" ht="14.25" customHeight="1" outlineLevel="2" x14ac:dyDescent="0.2">
      <c r="C892" s="252">
        <v>7</v>
      </c>
      <c r="D892" s="119" t="s">
        <v>218</v>
      </c>
      <c r="F892" s="794" t="s">
        <v>610</v>
      </c>
      <c r="H892" s="795"/>
      <c r="AK892" s="199"/>
      <c r="AM892" s="11"/>
      <c r="AN892" s="15"/>
      <c r="AO892" s="11"/>
      <c r="AP892" s="11"/>
    </row>
    <row r="893" spans="3:42" outlineLevel="2" x14ac:dyDescent="0.2">
      <c r="C893" s="252">
        <v>7</v>
      </c>
      <c r="D893" s="119" t="s">
        <v>218</v>
      </c>
      <c r="F893" s="761" t="s">
        <v>62</v>
      </c>
      <c r="G893" s="75"/>
      <c r="H893" s="796" t="s">
        <v>10</v>
      </c>
      <c r="I893" s="796" t="s">
        <v>611</v>
      </c>
      <c r="J893" s="75"/>
      <c r="K893" s="741"/>
      <c r="L893" s="75"/>
      <c r="M893" s="75"/>
      <c r="N893" s="75"/>
      <c r="O893" s="75"/>
      <c r="P893" s="75"/>
      <c r="Q893" s="128" t="s">
        <v>110</v>
      </c>
      <c r="R893" s="299">
        <v>0</v>
      </c>
      <c r="S893" s="300">
        <v>0</v>
      </c>
      <c r="T893" s="300">
        <v>0</v>
      </c>
      <c r="U893" s="300">
        <v>79.995574608961974</v>
      </c>
      <c r="V893" s="300">
        <v>85.895689538332448</v>
      </c>
      <c r="W893" s="301">
        <v>89.915000136440838</v>
      </c>
      <c r="X893" s="300">
        <v>106.39545480365985</v>
      </c>
      <c r="Y893" s="300">
        <v>139.23627034881176</v>
      </c>
      <c r="Z893" s="300">
        <v>173.10973589690067</v>
      </c>
      <c r="AA893" s="300">
        <v>444.71465880731256</v>
      </c>
      <c r="AB893" s="302">
        <v>114.22181328304032</v>
      </c>
      <c r="AC893" s="302">
        <v>114.74572650755601</v>
      </c>
      <c r="AD893" s="302">
        <v>151.34014440439464</v>
      </c>
      <c r="AE893" s="302">
        <v>345.8817360648182</v>
      </c>
      <c r="AF893" s="302">
        <v>238.23052754139289</v>
      </c>
      <c r="AG893" s="302">
        <v>587.56730893943859</v>
      </c>
      <c r="AH893" s="348">
        <v>126.94158954557007</v>
      </c>
      <c r="AI893" s="348">
        <v>122.8159844916715</v>
      </c>
      <c r="AK893" s="199"/>
      <c r="AM893" s="11"/>
      <c r="AN893" s="15"/>
      <c r="AO893" s="11"/>
      <c r="AP893" s="11"/>
    </row>
    <row r="894" spans="3:42" outlineLevel="2" x14ac:dyDescent="0.2">
      <c r="C894" s="252">
        <v>7</v>
      </c>
      <c r="D894" s="119" t="s">
        <v>218</v>
      </c>
      <c r="F894" s="767" t="s">
        <v>188</v>
      </c>
      <c r="H894" s="797" t="s">
        <v>10</v>
      </c>
      <c r="I894" s="797" t="s">
        <v>612</v>
      </c>
      <c r="K894" s="164"/>
      <c r="Q894" s="135" t="s">
        <v>110</v>
      </c>
      <c r="R894" s="314">
        <v>0</v>
      </c>
      <c r="S894" s="315">
        <v>0</v>
      </c>
      <c r="T894" s="315">
        <v>0</v>
      </c>
      <c r="U894" s="315">
        <v>37.033227260842324</v>
      </c>
      <c r="V894" s="315">
        <v>38.348718931816329</v>
      </c>
      <c r="W894" s="316">
        <v>39.419586533634245</v>
      </c>
      <c r="X894" s="315">
        <v>46.635175177789044</v>
      </c>
      <c r="Y894" s="315">
        <v>47.391471917436277</v>
      </c>
      <c r="Z894" s="315">
        <v>48.420593845203719</v>
      </c>
      <c r="AA894" s="315">
        <v>49.407517359038032</v>
      </c>
      <c r="AB894" s="5">
        <v>50.414669221762402</v>
      </c>
      <c r="AC894" s="5">
        <v>51.442466785641322</v>
      </c>
      <c r="AD894" s="5">
        <v>52.491336080314994</v>
      </c>
      <c r="AE894" s="5">
        <v>53.561711994817678</v>
      </c>
      <c r="AF894" s="5">
        <v>54.65403846345248</v>
      </c>
      <c r="AG894" s="5">
        <v>55.768768655604987</v>
      </c>
      <c r="AH894" s="350">
        <v>56.906365169580511</v>
      </c>
      <c r="AI894" s="350">
        <v>58.067300230550678</v>
      </c>
      <c r="AK894" s="199"/>
      <c r="AM894" s="11"/>
      <c r="AN894" s="15"/>
      <c r="AO894" s="11"/>
      <c r="AP894" s="11"/>
    </row>
    <row r="895" spans="3:42" outlineLevel="2" x14ac:dyDescent="0.2">
      <c r="C895" s="252">
        <v>7</v>
      </c>
      <c r="D895" s="119" t="s">
        <v>218</v>
      </c>
      <c r="F895" s="767" t="s">
        <v>613</v>
      </c>
      <c r="H895" s="797" t="s">
        <v>10</v>
      </c>
      <c r="I895" s="234" t="s">
        <v>614</v>
      </c>
      <c r="K895" s="164"/>
      <c r="Q895" s="135" t="s">
        <v>110</v>
      </c>
      <c r="R895" s="314">
        <v>0</v>
      </c>
      <c r="S895" s="315">
        <v>0</v>
      </c>
      <c r="T895" s="315">
        <v>0</v>
      </c>
      <c r="U895" s="315">
        <v>0</v>
      </c>
      <c r="V895" s="315">
        <v>0</v>
      </c>
      <c r="W895" s="316">
        <v>0</v>
      </c>
      <c r="X895" s="315">
        <v>0</v>
      </c>
      <c r="Y895" s="315">
        <v>0</v>
      </c>
      <c r="Z895" s="315">
        <v>0</v>
      </c>
      <c r="AA895" s="315">
        <v>0</v>
      </c>
      <c r="AB895" s="5">
        <v>0</v>
      </c>
      <c r="AC895" s="5">
        <v>0</v>
      </c>
      <c r="AD895" s="5">
        <v>0</v>
      </c>
      <c r="AE895" s="5">
        <v>0</v>
      </c>
      <c r="AF895" s="5">
        <v>0</v>
      </c>
      <c r="AG895" s="5">
        <v>0</v>
      </c>
      <c r="AH895" s="350">
        <v>0</v>
      </c>
      <c r="AI895" s="350">
        <v>0</v>
      </c>
      <c r="AK895" s="199"/>
      <c r="AM895" s="11"/>
      <c r="AN895" s="15"/>
      <c r="AO895" s="11"/>
      <c r="AP895" s="11"/>
    </row>
    <row r="896" spans="3:42" outlineLevel="2" x14ac:dyDescent="0.2">
      <c r="C896" s="252">
        <v>7</v>
      </c>
      <c r="D896" s="119" t="s">
        <v>218</v>
      </c>
      <c r="F896" s="783" t="s">
        <v>57</v>
      </c>
      <c r="G896" s="83"/>
      <c r="H896" s="798" t="s">
        <v>10</v>
      </c>
      <c r="I896" s="799"/>
      <c r="J896" s="83"/>
      <c r="K896" s="736"/>
      <c r="L896" s="83"/>
      <c r="M896" s="83"/>
      <c r="N896" s="83"/>
      <c r="O896" s="83"/>
      <c r="P896" s="83"/>
      <c r="Q896" s="143" t="s">
        <v>110</v>
      </c>
      <c r="R896" s="304">
        <v>0</v>
      </c>
      <c r="S896" s="305">
        <v>0</v>
      </c>
      <c r="T896" s="305">
        <v>0</v>
      </c>
      <c r="U896" s="305">
        <v>11.258977967451074</v>
      </c>
      <c r="V896" s="305">
        <v>11.655415490037191</v>
      </c>
      <c r="W896" s="306">
        <v>11.980273329218768</v>
      </c>
      <c r="X896" s="305">
        <v>12.306539365460507</v>
      </c>
      <c r="Y896" s="305">
        <v>12.603231225512577</v>
      </c>
      <c r="Z896" s="305">
        <v>12.870286217832899</v>
      </c>
      <c r="AA896" s="305">
        <v>13.125884801085473</v>
      </c>
      <c r="AB896" s="307">
        <v>13.386559479360638</v>
      </c>
      <c r="AC896" s="307">
        <v>13.652411062309195</v>
      </c>
      <c r="AD896" s="307">
        <v>13.923542361634823</v>
      </c>
      <c r="AE896" s="307">
        <v>14.200058230854424</v>
      </c>
      <c r="AF896" s="307">
        <v>14.482065605848099</v>
      </c>
      <c r="AG896" s="307">
        <v>14.76967354621442</v>
      </c>
      <c r="AH896" s="362">
        <v>15.062993277447031</v>
      </c>
      <c r="AI896" s="362">
        <v>15.362138233948869</v>
      </c>
      <c r="AK896" s="199"/>
      <c r="AM896" s="11"/>
      <c r="AN896" s="15"/>
      <c r="AO896" s="11"/>
      <c r="AP896" s="11"/>
    </row>
    <row r="897" spans="3:42" outlineLevel="2" x14ac:dyDescent="0.2">
      <c r="C897" s="252">
        <v>7</v>
      </c>
      <c r="D897" s="119" t="s">
        <v>218</v>
      </c>
      <c r="F897" s="12"/>
      <c r="H897" s="234"/>
      <c r="K897" s="164"/>
      <c r="Q897" s="16"/>
      <c r="R897" s="800">
        <v>0</v>
      </c>
      <c r="S897" s="800">
        <v>0</v>
      </c>
      <c r="T897" s="800">
        <v>0</v>
      </c>
      <c r="U897" s="800">
        <v>128.28777983725536</v>
      </c>
      <c r="V897" s="800">
        <v>135.89982396018598</v>
      </c>
      <c r="W897" s="800">
        <v>141.31485999929384</v>
      </c>
      <c r="X897" s="800">
        <v>165.33716934690941</v>
      </c>
      <c r="Y897" s="800">
        <v>199.23097349176064</v>
      </c>
      <c r="Z897" s="800">
        <v>234.40061595993728</v>
      </c>
      <c r="AA897" s="800">
        <v>507.24806096743606</v>
      </c>
      <c r="AB897" s="800">
        <v>178.02304198416337</v>
      </c>
      <c r="AC897" s="800">
        <v>179.84060435550654</v>
      </c>
      <c r="AD897" s="800">
        <v>217.75502284634445</v>
      </c>
      <c r="AE897" s="800">
        <v>413.64350629049034</v>
      </c>
      <c r="AF897" s="800">
        <v>307.3666316106935</v>
      </c>
      <c r="AG897" s="800">
        <v>658.105751141258</v>
      </c>
      <c r="AH897" s="800">
        <v>198.91094799259761</v>
      </c>
      <c r="AI897" s="800">
        <v>196.24542295617107</v>
      </c>
      <c r="AK897" s="199"/>
      <c r="AM897" s="11"/>
      <c r="AN897" s="15"/>
      <c r="AO897" s="11"/>
      <c r="AP897" s="11"/>
    </row>
    <row r="898" spans="3:42" ht="14.25" customHeight="1" outlineLevel="2" x14ac:dyDescent="0.2">
      <c r="C898" s="252">
        <v>7</v>
      </c>
      <c r="D898" s="119" t="s">
        <v>218</v>
      </c>
      <c r="F898" s="794" t="s">
        <v>615</v>
      </c>
      <c r="AK898" s="199"/>
      <c r="AM898" s="11"/>
      <c r="AN898" s="15"/>
      <c r="AO898" s="11"/>
      <c r="AP898" s="11"/>
    </row>
    <row r="899" spans="3:42" outlineLevel="2" x14ac:dyDescent="0.2">
      <c r="C899" s="252">
        <v>7</v>
      </c>
      <c r="D899" s="119" t="s">
        <v>218</v>
      </c>
      <c r="F899" s="761" t="s">
        <v>48</v>
      </c>
      <c r="G899" s="75"/>
      <c r="H899" s="796" t="s">
        <v>10</v>
      </c>
      <c r="I899" s="801"/>
      <c r="J899" s="75"/>
      <c r="K899" s="741"/>
      <c r="L899" s="75"/>
      <c r="M899" s="75"/>
      <c r="N899" s="75"/>
      <c r="O899" s="75"/>
      <c r="P899" s="75"/>
      <c r="Q899" s="128" t="s">
        <v>110</v>
      </c>
      <c r="R899" s="299">
        <v>0</v>
      </c>
      <c r="S899" s="300">
        <v>0</v>
      </c>
      <c r="T899" s="300">
        <v>0</v>
      </c>
      <c r="U899" s="300">
        <v>77.851681475894893</v>
      </c>
      <c r="V899" s="300">
        <v>83.186278336814226</v>
      </c>
      <c r="W899" s="301">
        <v>86.870615010061996</v>
      </c>
      <c r="X899" s="300">
        <v>102.79030480171399</v>
      </c>
      <c r="Y899" s="300">
        <v>130.59419561456602</v>
      </c>
      <c r="Z899" s="300">
        <v>159.34401115652383</v>
      </c>
      <c r="AA899" s="300">
        <v>387.77610932881163</v>
      </c>
      <c r="AB899" s="302">
        <v>110.45190222501817</v>
      </c>
      <c r="AC899" s="302">
        <v>111.1877127620922</v>
      </c>
      <c r="AD899" s="302">
        <v>142.22881009533657</v>
      </c>
      <c r="AE899" s="302">
        <v>305.95172139001721</v>
      </c>
      <c r="AF899" s="302">
        <v>215.83899626144876</v>
      </c>
      <c r="AG899" s="302">
        <v>509.60262878642646</v>
      </c>
      <c r="AH899" s="348">
        <v>123.00433986697267</v>
      </c>
      <c r="AI899" s="348">
        <v>119.87286208502964</v>
      </c>
      <c r="AK899" s="199"/>
      <c r="AM899" s="11"/>
      <c r="AN899" s="15"/>
      <c r="AO899" s="11"/>
      <c r="AP899" s="11"/>
    </row>
    <row r="900" spans="3:42" outlineLevel="2" x14ac:dyDescent="0.2">
      <c r="C900" s="252">
        <v>7</v>
      </c>
      <c r="D900" s="119" t="s">
        <v>218</v>
      </c>
      <c r="F900" s="767" t="s">
        <v>55</v>
      </c>
      <c r="H900" s="797" t="s">
        <v>10</v>
      </c>
      <c r="K900" s="164"/>
      <c r="Q900" s="135" t="s">
        <v>110</v>
      </c>
      <c r="R900" s="314">
        <v>0</v>
      </c>
      <c r="S900" s="315">
        <v>0</v>
      </c>
      <c r="T900" s="315">
        <v>0</v>
      </c>
      <c r="U900" s="315">
        <v>39.177120393909412</v>
      </c>
      <c r="V900" s="315">
        <v>41.058130133334551</v>
      </c>
      <c r="W900" s="316">
        <v>42.463971660013094</v>
      </c>
      <c r="X900" s="315">
        <v>50.240325179734896</v>
      </c>
      <c r="Y900" s="315">
        <v>56.033546651682009</v>
      </c>
      <c r="Z900" s="315">
        <v>62.186318585580558</v>
      </c>
      <c r="AA900" s="315">
        <v>106.34606683753893</v>
      </c>
      <c r="AB900" s="5">
        <v>54.184580279784541</v>
      </c>
      <c r="AC900" s="5">
        <v>55.000480531105133</v>
      </c>
      <c r="AD900" s="5">
        <v>61.602670389373046</v>
      </c>
      <c r="AE900" s="5">
        <v>93.491726669618686</v>
      </c>
      <c r="AF900" s="5">
        <v>77.045569743396641</v>
      </c>
      <c r="AG900" s="5">
        <v>133.73344880861714</v>
      </c>
      <c r="AH900" s="350">
        <v>60.843614848177893</v>
      </c>
      <c r="AI900" s="350">
        <v>61.010422637192548</v>
      </c>
      <c r="AK900" s="199"/>
      <c r="AM900" s="11"/>
      <c r="AN900" s="15"/>
      <c r="AO900" s="11"/>
      <c r="AP900" s="11"/>
    </row>
    <row r="901" spans="3:42" outlineLevel="2" x14ac:dyDescent="0.2">
      <c r="C901" s="252">
        <v>7</v>
      </c>
      <c r="D901" s="119" t="s">
        <v>218</v>
      </c>
      <c r="F901" s="783" t="s">
        <v>57</v>
      </c>
      <c r="G901" s="83"/>
      <c r="H901" s="798" t="s">
        <v>10</v>
      </c>
      <c r="I901" s="799"/>
      <c r="J901" s="83"/>
      <c r="K901" s="736"/>
      <c r="L901" s="83"/>
      <c r="M901" s="83"/>
      <c r="N901" s="83"/>
      <c r="O901" s="83"/>
      <c r="P901" s="83"/>
      <c r="Q901" s="143" t="s">
        <v>110</v>
      </c>
      <c r="R901" s="304">
        <v>0</v>
      </c>
      <c r="S901" s="305">
        <v>0</v>
      </c>
      <c r="T901" s="305">
        <v>0</v>
      </c>
      <c r="U901" s="305">
        <v>11.258977967451074</v>
      </c>
      <c r="V901" s="305">
        <v>11.655415490037191</v>
      </c>
      <c r="W901" s="306">
        <v>11.980273329218768</v>
      </c>
      <c r="X901" s="305">
        <v>12.306539365460507</v>
      </c>
      <c r="Y901" s="305">
        <v>12.603231225512577</v>
      </c>
      <c r="Z901" s="305">
        <v>12.870286217832899</v>
      </c>
      <c r="AA901" s="305">
        <v>13.125884801085473</v>
      </c>
      <c r="AB901" s="307">
        <v>13.386559479360638</v>
      </c>
      <c r="AC901" s="307">
        <v>13.652411062309195</v>
      </c>
      <c r="AD901" s="307">
        <v>13.923542361634823</v>
      </c>
      <c r="AE901" s="307">
        <v>14.200058230854424</v>
      </c>
      <c r="AF901" s="307">
        <v>14.482065605848099</v>
      </c>
      <c r="AG901" s="307">
        <v>14.76967354621442</v>
      </c>
      <c r="AH901" s="362">
        <v>15.062993277447031</v>
      </c>
      <c r="AI901" s="362">
        <v>15.362138233948869</v>
      </c>
      <c r="AK901" s="199"/>
      <c r="AM901" s="11"/>
      <c r="AN901" s="15"/>
      <c r="AO901" s="11"/>
      <c r="AP901" s="11"/>
    </row>
    <row r="902" spans="3:42" outlineLevel="2" x14ac:dyDescent="0.2">
      <c r="C902" s="252">
        <v>7</v>
      </c>
      <c r="D902" s="119" t="s">
        <v>218</v>
      </c>
      <c r="F902" s="12"/>
      <c r="H902" s="164"/>
      <c r="K902" s="164"/>
      <c r="Q902" s="16"/>
      <c r="R902" s="800">
        <v>0</v>
      </c>
      <c r="S902" s="800">
        <v>0</v>
      </c>
      <c r="T902" s="800">
        <v>0</v>
      </c>
      <c r="U902" s="800">
        <v>128.28777983725539</v>
      </c>
      <c r="V902" s="800">
        <v>135.89982396018598</v>
      </c>
      <c r="W902" s="800">
        <v>141.31485999929384</v>
      </c>
      <c r="X902" s="800">
        <v>165.33716934690941</v>
      </c>
      <c r="Y902" s="800">
        <v>199.23097349176061</v>
      </c>
      <c r="Z902" s="800">
        <v>234.40061595993728</v>
      </c>
      <c r="AA902" s="800">
        <v>507.248060967436</v>
      </c>
      <c r="AB902" s="800">
        <v>178.02304198416334</v>
      </c>
      <c r="AC902" s="800">
        <v>179.84060435550654</v>
      </c>
      <c r="AD902" s="800">
        <v>217.75502284634445</v>
      </c>
      <c r="AE902" s="800">
        <v>413.64350629049034</v>
      </c>
      <c r="AF902" s="800">
        <v>307.3666316106935</v>
      </c>
      <c r="AG902" s="800">
        <v>658.10575114125811</v>
      </c>
      <c r="AH902" s="800">
        <v>198.91094799259758</v>
      </c>
      <c r="AI902" s="800">
        <v>196.24542295617107</v>
      </c>
      <c r="AK902" s="199"/>
      <c r="AM902" s="11"/>
      <c r="AN902" s="15"/>
      <c r="AO902" s="11"/>
      <c r="AP902" s="11"/>
    </row>
    <row r="903" spans="3:42" ht="15" customHeight="1" outlineLevel="2" x14ac:dyDescent="0.2">
      <c r="C903" s="252">
        <v>7</v>
      </c>
      <c r="D903" s="119" t="s">
        <v>218</v>
      </c>
      <c r="F903" s="794" t="s">
        <v>69</v>
      </c>
      <c r="AK903" s="199"/>
      <c r="AM903" s="11"/>
      <c r="AN903" s="15"/>
      <c r="AO903" s="11"/>
      <c r="AP903" s="11"/>
    </row>
    <row r="904" spans="3:42" outlineLevel="2" x14ac:dyDescent="0.2">
      <c r="C904" s="252">
        <v>7</v>
      </c>
      <c r="D904" s="119" t="s">
        <v>218</v>
      </c>
      <c r="F904" s="761" t="s">
        <v>9</v>
      </c>
      <c r="G904" s="75"/>
      <c r="H904" s="796" t="s">
        <v>10</v>
      </c>
      <c r="I904" s="801"/>
      <c r="J904" s="75"/>
      <c r="K904" s="741"/>
      <c r="L904" s="75"/>
      <c r="M904" s="75"/>
      <c r="N904" s="75"/>
      <c r="O904" s="75"/>
      <c r="P904" s="75"/>
      <c r="Q904" s="128" t="s">
        <v>110</v>
      </c>
      <c r="R904" s="299">
        <v>0</v>
      </c>
      <c r="S904" s="300">
        <v>0</v>
      </c>
      <c r="T904" s="300">
        <v>0</v>
      </c>
      <c r="U904" s="300">
        <v>0</v>
      </c>
      <c r="V904" s="300">
        <v>0</v>
      </c>
      <c r="W904" s="301">
        <v>0</v>
      </c>
      <c r="X904" s="300">
        <v>0</v>
      </c>
      <c r="Y904" s="300">
        <v>0</v>
      </c>
      <c r="Z904" s="300">
        <v>0</v>
      </c>
      <c r="AA904" s="300">
        <v>0</v>
      </c>
      <c r="AB904" s="302">
        <v>0</v>
      </c>
      <c r="AC904" s="302">
        <v>0</v>
      </c>
      <c r="AD904" s="302">
        <v>0</v>
      </c>
      <c r="AE904" s="302">
        <v>0</v>
      </c>
      <c r="AF904" s="302">
        <v>0</v>
      </c>
      <c r="AG904" s="302">
        <v>0</v>
      </c>
      <c r="AH904" s="348">
        <v>0</v>
      </c>
      <c r="AI904" s="348">
        <v>0</v>
      </c>
      <c r="AK904" s="199"/>
      <c r="AM904" s="11"/>
      <c r="AN904" s="15"/>
      <c r="AO904" s="11"/>
      <c r="AP904" s="11"/>
    </row>
    <row r="905" spans="3:42" outlineLevel="2" x14ac:dyDescent="0.2">
      <c r="C905" s="252">
        <v>7</v>
      </c>
      <c r="D905" s="119" t="s">
        <v>218</v>
      </c>
      <c r="F905" s="767" t="s">
        <v>14</v>
      </c>
      <c r="H905" s="797" t="s">
        <v>10</v>
      </c>
      <c r="K905" s="164"/>
      <c r="Q905" s="135" t="s">
        <v>110</v>
      </c>
      <c r="R905" s="314">
        <v>0</v>
      </c>
      <c r="S905" s="315">
        <v>0</v>
      </c>
      <c r="T905" s="315">
        <v>0</v>
      </c>
      <c r="U905" s="315">
        <v>0</v>
      </c>
      <c r="V905" s="315">
        <v>0</v>
      </c>
      <c r="W905" s="316">
        <v>0</v>
      </c>
      <c r="X905" s="315">
        <v>0</v>
      </c>
      <c r="Y905" s="315">
        <v>0</v>
      </c>
      <c r="Z905" s="315">
        <v>0</v>
      </c>
      <c r="AA905" s="315">
        <v>0</v>
      </c>
      <c r="AB905" s="5">
        <v>0</v>
      </c>
      <c r="AC905" s="5">
        <v>0</v>
      </c>
      <c r="AD905" s="5">
        <v>0</v>
      </c>
      <c r="AE905" s="5">
        <v>0</v>
      </c>
      <c r="AF905" s="5">
        <v>0</v>
      </c>
      <c r="AG905" s="5">
        <v>0</v>
      </c>
      <c r="AH905" s="350">
        <v>0</v>
      </c>
      <c r="AI905" s="350">
        <v>0</v>
      </c>
      <c r="AJ905" s="289"/>
      <c r="AK905" s="199"/>
      <c r="AM905" s="11"/>
      <c r="AN905" s="15"/>
      <c r="AO905" s="11"/>
      <c r="AP905" s="11"/>
    </row>
    <row r="906" spans="3:42" outlineLevel="2" x14ac:dyDescent="0.2">
      <c r="C906" s="252">
        <v>7</v>
      </c>
      <c r="D906" s="119" t="s">
        <v>218</v>
      </c>
      <c r="F906" s="783" t="s">
        <v>16</v>
      </c>
      <c r="G906" s="83"/>
      <c r="H906" s="798" t="s">
        <v>10</v>
      </c>
      <c r="I906" s="799"/>
      <c r="J906" s="83"/>
      <c r="K906" s="736"/>
      <c r="L906" s="83"/>
      <c r="M906" s="83"/>
      <c r="N906" s="83"/>
      <c r="O906" s="83"/>
      <c r="P906" s="83"/>
      <c r="Q906" s="143" t="s">
        <v>110</v>
      </c>
      <c r="R906" s="304">
        <v>0</v>
      </c>
      <c r="S906" s="305">
        <v>0</v>
      </c>
      <c r="T906" s="305">
        <v>0</v>
      </c>
      <c r="U906" s="305">
        <v>0</v>
      </c>
      <c r="V906" s="305">
        <v>0</v>
      </c>
      <c r="W906" s="306">
        <v>0</v>
      </c>
      <c r="X906" s="305">
        <v>0</v>
      </c>
      <c r="Y906" s="305">
        <v>0</v>
      </c>
      <c r="Z906" s="305">
        <v>0</v>
      </c>
      <c r="AA906" s="305">
        <v>0</v>
      </c>
      <c r="AB906" s="307">
        <v>0</v>
      </c>
      <c r="AC906" s="307">
        <v>0</v>
      </c>
      <c r="AD906" s="307">
        <v>0</v>
      </c>
      <c r="AE906" s="307">
        <v>0</v>
      </c>
      <c r="AF906" s="307">
        <v>0</v>
      </c>
      <c r="AG906" s="307">
        <v>0</v>
      </c>
      <c r="AH906" s="362">
        <v>0</v>
      </c>
      <c r="AI906" s="362">
        <v>0</v>
      </c>
      <c r="AK906" s="199"/>
      <c r="AM906" s="11"/>
      <c r="AN906" s="15"/>
      <c r="AO906" s="11"/>
      <c r="AP906" s="11"/>
    </row>
    <row r="907" spans="3:42" outlineLevel="2" x14ac:dyDescent="0.2">
      <c r="C907" s="252">
        <v>7</v>
      </c>
      <c r="D907" s="119" t="s">
        <v>218</v>
      </c>
      <c r="F907" s="12"/>
      <c r="H907" s="797"/>
      <c r="K907" s="164"/>
      <c r="Q907" s="16"/>
      <c r="R907" s="800">
        <v>0</v>
      </c>
      <c r="S907" s="800">
        <v>0</v>
      </c>
      <c r="T907" s="800">
        <v>0</v>
      </c>
      <c r="U907" s="800">
        <v>0</v>
      </c>
      <c r="V907" s="800">
        <v>0</v>
      </c>
      <c r="W907" s="800">
        <v>0</v>
      </c>
      <c r="X907" s="800">
        <v>0</v>
      </c>
      <c r="Y907" s="800">
        <v>0</v>
      </c>
      <c r="Z907" s="800">
        <v>0</v>
      </c>
      <c r="AA907" s="800">
        <v>0</v>
      </c>
      <c r="AB907" s="800">
        <v>0</v>
      </c>
      <c r="AC907" s="800">
        <v>0</v>
      </c>
      <c r="AD907" s="800">
        <v>0</v>
      </c>
      <c r="AE907" s="800">
        <v>0</v>
      </c>
      <c r="AF907" s="800">
        <v>0</v>
      </c>
      <c r="AG907" s="800">
        <v>0</v>
      </c>
      <c r="AH907" s="800">
        <v>0</v>
      </c>
      <c r="AI907" s="800">
        <v>0</v>
      </c>
      <c r="AK907" s="199"/>
      <c r="AM907" s="11"/>
      <c r="AN907" s="15"/>
      <c r="AO907" s="11"/>
      <c r="AP907" s="11"/>
    </row>
    <row r="908" spans="3:42" ht="17.25" customHeight="1" outlineLevel="2" x14ac:dyDescent="0.2">
      <c r="C908" s="252">
        <v>7</v>
      </c>
      <c r="D908" s="119" t="s">
        <v>218</v>
      </c>
      <c r="F908" s="794" t="s">
        <v>616</v>
      </c>
      <c r="AK908" s="199"/>
      <c r="AM908" s="11"/>
      <c r="AN908" s="15"/>
      <c r="AO908" s="11"/>
      <c r="AP908" s="11"/>
    </row>
    <row r="909" spans="3:42" outlineLevel="2" x14ac:dyDescent="0.2">
      <c r="C909" s="252">
        <v>7</v>
      </c>
      <c r="D909" s="119" t="s">
        <v>218</v>
      </c>
      <c r="F909" s="761" t="s">
        <v>48</v>
      </c>
      <c r="G909" s="75"/>
      <c r="H909" s="796" t="s">
        <v>10</v>
      </c>
      <c r="I909" s="228" t="s">
        <v>617</v>
      </c>
      <c r="J909" s="75"/>
      <c r="K909" s="741"/>
      <c r="L909" s="75"/>
      <c r="M909" s="75"/>
      <c r="N909" s="75"/>
      <c r="O909" s="75"/>
      <c r="P909" s="75"/>
      <c r="Q909" s="128" t="s">
        <v>110</v>
      </c>
      <c r="R909" s="299">
        <v>0</v>
      </c>
      <c r="S909" s="300">
        <v>0</v>
      </c>
      <c r="T909" s="300">
        <v>0</v>
      </c>
      <c r="U909" s="300">
        <v>77.851681475894893</v>
      </c>
      <c r="V909" s="300">
        <v>83.186278336814226</v>
      </c>
      <c r="W909" s="301">
        <v>86.870615010061996</v>
      </c>
      <c r="X909" s="300">
        <v>102.79030480171399</v>
      </c>
      <c r="Y909" s="300">
        <v>130.59419561456602</v>
      </c>
      <c r="Z909" s="300">
        <v>159.34401115652383</v>
      </c>
      <c r="AA909" s="300">
        <v>387.77610932881163</v>
      </c>
      <c r="AB909" s="302">
        <v>110.45190222501817</v>
      </c>
      <c r="AC909" s="302">
        <v>111.1877127620922</v>
      </c>
      <c r="AD909" s="302">
        <v>142.22881009533657</v>
      </c>
      <c r="AE909" s="302">
        <v>305.95172139001721</v>
      </c>
      <c r="AF909" s="302">
        <v>215.83899626144876</v>
      </c>
      <c r="AG909" s="302">
        <v>509.60262878642646</v>
      </c>
      <c r="AH909" s="348">
        <v>123.00433986697267</v>
      </c>
      <c r="AI909" s="348">
        <v>119.87286208502964</v>
      </c>
      <c r="AJ909" s="289"/>
      <c r="AK909" s="199"/>
      <c r="AM909" s="11"/>
      <c r="AN909" s="15"/>
      <c r="AO909" s="11"/>
      <c r="AP909" s="11"/>
    </row>
    <row r="910" spans="3:42" outlineLevel="2" x14ac:dyDescent="0.2">
      <c r="C910" s="252">
        <v>7</v>
      </c>
      <c r="D910" s="119" t="s">
        <v>218</v>
      </c>
      <c r="F910" s="767" t="s">
        <v>55</v>
      </c>
      <c r="H910" s="797" t="s">
        <v>10</v>
      </c>
      <c r="I910" s="234" t="s">
        <v>617</v>
      </c>
      <c r="K910" s="164"/>
      <c r="Q910" s="135" t="s">
        <v>110</v>
      </c>
      <c r="R910" s="314">
        <v>0</v>
      </c>
      <c r="S910" s="315">
        <v>0</v>
      </c>
      <c r="T910" s="315">
        <v>0</v>
      </c>
      <c r="U910" s="315">
        <v>39.177120393909412</v>
      </c>
      <c r="V910" s="315">
        <v>41.058130133334551</v>
      </c>
      <c r="W910" s="316">
        <v>42.463971660013094</v>
      </c>
      <c r="X910" s="315">
        <v>50.240325179734896</v>
      </c>
      <c r="Y910" s="315">
        <v>56.033546651682009</v>
      </c>
      <c r="Z910" s="315">
        <v>62.186318585580558</v>
      </c>
      <c r="AA910" s="315">
        <v>106.34606683753893</v>
      </c>
      <c r="AB910" s="5">
        <v>54.184580279784541</v>
      </c>
      <c r="AC910" s="5">
        <v>55.000480531105133</v>
      </c>
      <c r="AD910" s="5">
        <v>61.602670389373046</v>
      </c>
      <c r="AE910" s="5">
        <v>93.491726669618686</v>
      </c>
      <c r="AF910" s="5">
        <v>77.045569743396641</v>
      </c>
      <c r="AG910" s="5">
        <v>133.73344880861714</v>
      </c>
      <c r="AH910" s="350">
        <v>60.843614848177893</v>
      </c>
      <c r="AI910" s="350">
        <v>61.010422637192548</v>
      </c>
      <c r="AK910" s="199"/>
      <c r="AM910" s="11"/>
      <c r="AN910" s="15"/>
      <c r="AO910" s="11"/>
      <c r="AP910" s="11"/>
    </row>
    <row r="911" spans="3:42" outlineLevel="2" x14ac:dyDescent="0.2">
      <c r="C911" s="252">
        <v>7</v>
      </c>
      <c r="D911" s="119" t="s">
        <v>218</v>
      </c>
      <c r="F911" s="783" t="s">
        <v>57</v>
      </c>
      <c r="G911" s="83"/>
      <c r="H911" s="798" t="s">
        <v>10</v>
      </c>
      <c r="I911" s="240" t="s">
        <v>617</v>
      </c>
      <c r="J911" s="83"/>
      <c r="K911" s="736"/>
      <c r="L911" s="83"/>
      <c r="M911" s="83"/>
      <c r="N911" s="83"/>
      <c r="O911" s="83"/>
      <c r="P911" s="83"/>
      <c r="Q911" s="143" t="s">
        <v>110</v>
      </c>
      <c r="R911" s="304">
        <v>0</v>
      </c>
      <c r="S911" s="305">
        <v>0</v>
      </c>
      <c r="T911" s="305">
        <v>0</v>
      </c>
      <c r="U911" s="305">
        <v>11.258977967451074</v>
      </c>
      <c r="V911" s="305">
        <v>11.655415490037191</v>
      </c>
      <c r="W911" s="306">
        <v>11.980273329218768</v>
      </c>
      <c r="X911" s="305">
        <v>12.306539365460507</v>
      </c>
      <c r="Y911" s="305">
        <v>12.603231225512577</v>
      </c>
      <c r="Z911" s="305">
        <v>12.870286217832899</v>
      </c>
      <c r="AA911" s="305">
        <v>13.125884801085473</v>
      </c>
      <c r="AB911" s="307">
        <v>13.386559479360638</v>
      </c>
      <c r="AC911" s="307">
        <v>13.652411062309195</v>
      </c>
      <c r="AD911" s="307">
        <v>13.923542361634823</v>
      </c>
      <c r="AE911" s="307">
        <v>14.200058230854424</v>
      </c>
      <c r="AF911" s="307">
        <v>14.482065605848099</v>
      </c>
      <c r="AG911" s="307">
        <v>14.76967354621442</v>
      </c>
      <c r="AH911" s="362">
        <v>15.062993277447031</v>
      </c>
      <c r="AI911" s="362">
        <v>15.362138233948869</v>
      </c>
      <c r="AK911" s="199"/>
      <c r="AM911" s="11"/>
      <c r="AN911" s="15"/>
      <c r="AO911" s="11"/>
      <c r="AP911" s="11"/>
    </row>
    <row r="912" spans="3:42" outlineLevel="2" x14ac:dyDescent="0.2">
      <c r="C912" s="252">
        <v>7</v>
      </c>
      <c r="D912" s="119" t="s">
        <v>218</v>
      </c>
      <c r="F912" s="802" t="s">
        <v>618</v>
      </c>
      <c r="R912" s="800">
        <v>0</v>
      </c>
      <c r="S912" s="800">
        <v>0</v>
      </c>
      <c r="T912" s="800">
        <v>0</v>
      </c>
      <c r="U912" s="800">
        <v>128.28777983725539</v>
      </c>
      <c r="V912" s="800">
        <v>135.89982396018598</v>
      </c>
      <c r="W912" s="800">
        <v>141.31485999929384</v>
      </c>
      <c r="X912" s="800">
        <v>165.33716934690941</v>
      </c>
      <c r="Y912" s="800">
        <v>199.23097349176061</v>
      </c>
      <c r="Z912" s="800">
        <v>234.40061595993728</v>
      </c>
      <c r="AA912" s="800">
        <v>507.248060967436</v>
      </c>
      <c r="AB912" s="800">
        <v>178.02304198416334</v>
      </c>
      <c r="AC912" s="800">
        <v>179.84060435550654</v>
      </c>
      <c r="AD912" s="800">
        <v>217.75502284634445</v>
      </c>
      <c r="AE912" s="800">
        <v>413.64350629049034</v>
      </c>
      <c r="AF912" s="800">
        <v>307.3666316106935</v>
      </c>
      <c r="AG912" s="800">
        <v>658.10575114125811</v>
      </c>
      <c r="AH912" s="800">
        <v>198.91094799259758</v>
      </c>
      <c r="AI912" s="800">
        <v>196.24542295617107</v>
      </c>
      <c r="AK912" s="199"/>
      <c r="AM912" s="11"/>
      <c r="AN912" s="15"/>
      <c r="AO912" s="11"/>
      <c r="AP912" s="11"/>
    </row>
    <row r="913" spans="3:42" outlineLevel="2" x14ac:dyDescent="0.2">
      <c r="C913" s="252">
        <v>7</v>
      </c>
      <c r="D913" s="119" t="s">
        <v>218</v>
      </c>
      <c r="R913" s="5"/>
      <c r="S913" s="5"/>
      <c r="T913" s="5"/>
      <c r="U913" s="5"/>
      <c r="V913" s="5"/>
      <c r="W913" s="5"/>
      <c r="X913" s="5"/>
      <c r="Y913" s="5"/>
      <c r="AK913" s="199"/>
      <c r="AM913" s="11"/>
      <c r="AN913" s="15"/>
      <c r="AO913" s="11"/>
      <c r="AP913" s="11"/>
    </row>
    <row r="914" spans="3:42" outlineLevel="2" x14ac:dyDescent="0.2">
      <c r="C914" s="252">
        <v>7</v>
      </c>
      <c r="D914" s="119" t="s">
        <v>218</v>
      </c>
      <c r="F914" s="789" t="s">
        <v>619</v>
      </c>
      <c r="G914" s="790"/>
      <c r="H914" s="803"/>
      <c r="I914" s="790"/>
      <c r="J914" s="790"/>
      <c r="K914" s="792"/>
      <c r="L914" s="789"/>
      <c r="M914" s="789"/>
      <c r="N914" s="789"/>
      <c r="O914" s="789"/>
      <c r="P914" s="789"/>
      <c r="Q914" s="792"/>
      <c r="R914" s="793"/>
      <c r="S914" s="793"/>
      <c r="T914" s="793"/>
      <c r="U914" s="793"/>
      <c r="V914" s="793"/>
      <c r="W914" s="793"/>
      <c r="X914" s="793"/>
      <c r="Y914" s="793"/>
      <c r="Z914" s="793"/>
      <c r="AA914" s="793"/>
      <c r="AB914" s="793"/>
      <c r="AC914" s="793"/>
      <c r="AD914" s="793"/>
      <c r="AE914" s="793"/>
      <c r="AF914" s="793"/>
      <c r="AG914" s="793"/>
      <c r="AH914" s="789"/>
      <c r="AI914" s="789"/>
      <c r="AK914" s="199"/>
      <c r="AM914" s="11"/>
      <c r="AN914" s="15"/>
      <c r="AO914" s="11"/>
      <c r="AP914" s="11"/>
    </row>
    <row r="915" spans="3:42" outlineLevel="2" x14ac:dyDescent="0.2">
      <c r="C915" s="252">
        <v>7</v>
      </c>
      <c r="D915" s="119" t="s">
        <v>218</v>
      </c>
      <c r="F915" t="s">
        <v>620</v>
      </c>
      <c r="AK915" s="199"/>
      <c r="AM915" s="11"/>
      <c r="AN915" s="15"/>
      <c r="AO915" s="11"/>
      <c r="AP915" s="11"/>
    </row>
    <row r="916" spans="3:42" outlineLevel="2" x14ac:dyDescent="0.2">
      <c r="C916" s="252">
        <v>7</v>
      </c>
      <c r="D916" s="119" t="s">
        <v>218</v>
      </c>
      <c r="F916" s="761" t="s">
        <v>48</v>
      </c>
      <c r="G916" s="75"/>
      <c r="H916" s="796" t="s">
        <v>10</v>
      </c>
      <c r="I916" s="801"/>
      <c r="J916" s="75"/>
      <c r="K916" s="741"/>
      <c r="L916" s="75"/>
      <c r="M916" s="75"/>
      <c r="N916" s="75"/>
      <c r="O916" s="75"/>
      <c r="P916" s="75"/>
      <c r="Q916" s="128" t="s">
        <v>536</v>
      </c>
      <c r="R916" s="804">
        <v>0</v>
      </c>
      <c r="S916" s="805">
        <v>0</v>
      </c>
      <c r="T916" s="805">
        <v>0</v>
      </c>
      <c r="U916" s="805">
        <v>66.825477661712355</v>
      </c>
      <c r="V916" s="805">
        <v>71.404530761213934</v>
      </c>
      <c r="W916" s="806">
        <v>74.567051510782832</v>
      </c>
      <c r="X916" s="805">
        <v>88.232021289024885</v>
      </c>
      <c r="Y916" s="805">
        <v>112.09802198675195</v>
      </c>
      <c r="Z916" s="805">
        <v>136.77597524165137</v>
      </c>
      <c r="AA916" s="805">
        <v>332.85502946679105</v>
      </c>
      <c r="AB916" s="805">
        <v>94.808499763964093</v>
      </c>
      <c r="AC916" s="805">
        <v>95.440096791495449</v>
      </c>
      <c r="AD916" s="805">
        <v>122.08481553247775</v>
      </c>
      <c r="AE916" s="805">
        <v>262.6195033390706</v>
      </c>
      <c r="AF916" s="805">
        <v>185.26952468793883</v>
      </c>
      <c r="AG916" s="805">
        <v>437.42714917289828</v>
      </c>
      <c r="AH916" s="808">
        <v>105.58312434933278</v>
      </c>
      <c r="AI916" s="808">
        <v>102.89516058800827</v>
      </c>
      <c r="AJ916" s="289"/>
      <c r="AK916" s="199"/>
      <c r="AM916" s="11"/>
      <c r="AN916" s="15"/>
      <c r="AO916" s="11"/>
      <c r="AP916" s="11"/>
    </row>
    <row r="917" spans="3:42" outlineLevel="2" x14ac:dyDescent="0.2">
      <c r="C917" s="252">
        <v>7</v>
      </c>
      <c r="D917" s="119" t="s">
        <v>218</v>
      </c>
      <c r="F917" s="767" t="s">
        <v>55</v>
      </c>
      <c r="H917" s="797" t="s">
        <v>10</v>
      </c>
      <c r="K917" s="164"/>
      <c r="Q917" s="135" t="s">
        <v>536</v>
      </c>
      <c r="R917" s="809">
        <v>0</v>
      </c>
      <c r="S917" s="810">
        <v>0</v>
      </c>
      <c r="T917" s="810">
        <v>0</v>
      </c>
      <c r="U917" s="810">
        <v>13.584299720495634</v>
      </c>
      <c r="V917" s="810">
        <v>14.23652223763334</v>
      </c>
      <c r="W917" s="811">
        <v>14.723984625524652</v>
      </c>
      <c r="X917" s="810">
        <v>17.420362406288106</v>
      </c>
      <c r="Y917" s="810">
        <v>19.429107715562417</v>
      </c>
      <c r="Z917" s="810">
        <v>21.562523781407958</v>
      </c>
      <c r="AA917" s="810">
        <v>36.874503064333886</v>
      </c>
      <c r="AB917" s="810">
        <v>18.787995936125014</v>
      </c>
      <c r="AC917" s="810">
        <v>19.070901709814539</v>
      </c>
      <c r="AD917" s="810">
        <v>21.360149233485799</v>
      </c>
      <c r="AE917" s="810">
        <v>32.417380953404539</v>
      </c>
      <c r="AF917" s="810">
        <v>26.714830008112564</v>
      </c>
      <c r="AG917" s="810">
        <v>46.37082136221121</v>
      </c>
      <c r="AH917" s="812">
        <v>21.09695383085225</v>
      </c>
      <c r="AI917" s="812">
        <v>21.154792870039024</v>
      </c>
      <c r="AK917" s="199"/>
      <c r="AM917" s="11"/>
      <c r="AN917" s="15"/>
      <c r="AO917" s="11"/>
      <c r="AP917" s="11"/>
    </row>
    <row r="918" spans="3:42" outlineLevel="2" x14ac:dyDescent="0.2">
      <c r="C918" s="252">
        <v>7</v>
      </c>
      <c r="D918" s="119" t="s">
        <v>218</v>
      </c>
      <c r="F918" s="783" t="s">
        <v>57</v>
      </c>
      <c r="G918" s="83"/>
      <c r="H918" s="798" t="s">
        <v>10</v>
      </c>
      <c r="I918" s="799"/>
      <c r="J918" s="83"/>
      <c r="K918" s="736"/>
      <c r="L918" s="83"/>
      <c r="M918" s="83"/>
      <c r="N918" s="83"/>
      <c r="O918" s="83"/>
      <c r="P918" s="83"/>
      <c r="Q918" s="143" t="s">
        <v>536</v>
      </c>
      <c r="R918" s="813">
        <v>0</v>
      </c>
      <c r="S918" s="814">
        <v>0</v>
      </c>
      <c r="T918" s="814">
        <v>0</v>
      </c>
      <c r="U918" s="814">
        <v>4.9763032727759962</v>
      </c>
      <c r="V918" s="814">
        <v>5.1515228483715534</v>
      </c>
      <c r="W918" s="815">
        <v>5.2951052528295488</v>
      </c>
      <c r="X918" s="814">
        <v>5.4393100597524437</v>
      </c>
      <c r="Y918" s="814">
        <v>5.5704435141788906</v>
      </c>
      <c r="Z918" s="814">
        <v>5.6884779073659706</v>
      </c>
      <c r="AA918" s="814">
        <v>5.8014487356270941</v>
      </c>
      <c r="AB918" s="814">
        <v>5.9166631235032083</v>
      </c>
      <c r="AC918" s="814">
        <v>6.0341656273827047</v>
      </c>
      <c r="AD918" s="814">
        <v>6.1540016885320084</v>
      </c>
      <c r="AE918" s="814">
        <v>6.2762176506690688</v>
      </c>
      <c r="AF918" s="814">
        <v>6.4008607778858551</v>
      </c>
      <c r="AG918" s="814">
        <v>6.5279792729267783</v>
      </c>
      <c r="AH918" s="816">
        <v>6.657622295830131</v>
      </c>
      <c r="AI918" s="816">
        <v>6.7898399829397498</v>
      </c>
      <c r="AK918" s="199"/>
      <c r="AM918" s="11"/>
      <c r="AN918" s="15"/>
      <c r="AO918" s="11"/>
      <c r="AP918" s="11"/>
    </row>
    <row r="919" spans="3:42" outlineLevel="2" x14ac:dyDescent="0.2">
      <c r="C919" s="252">
        <v>7</v>
      </c>
      <c r="D919" s="119" t="s">
        <v>218</v>
      </c>
      <c r="H919" s="798"/>
      <c r="AK919" s="199"/>
      <c r="AM919" s="11"/>
      <c r="AN919" s="15"/>
      <c r="AO919" s="11"/>
      <c r="AP919" s="11"/>
    </row>
    <row r="920" spans="3:42" outlineLevel="2" x14ac:dyDescent="0.2">
      <c r="C920" s="252">
        <v>7</v>
      </c>
      <c r="D920" s="119" t="s">
        <v>218</v>
      </c>
      <c r="F920" s="789" t="s">
        <v>621</v>
      </c>
      <c r="G920" s="790"/>
      <c r="H920" s="803"/>
      <c r="I920" s="790"/>
      <c r="J920" s="790"/>
      <c r="K920" s="792"/>
      <c r="L920" s="789"/>
      <c r="M920" s="789"/>
      <c r="N920" s="789"/>
      <c r="O920" s="789"/>
      <c r="P920" s="789"/>
      <c r="Q920" s="792"/>
      <c r="R920" s="793"/>
      <c r="S920" s="793"/>
      <c r="T920" s="793"/>
      <c r="U920" s="793"/>
      <c r="V920" s="793"/>
      <c r="W920" s="793"/>
      <c r="X920" s="793"/>
      <c r="Y920" s="793"/>
      <c r="Z920" s="793"/>
      <c r="AA920" s="793"/>
      <c r="AB920" s="793"/>
      <c r="AC920" s="793"/>
      <c r="AD920" s="793"/>
      <c r="AE920" s="793"/>
      <c r="AF920" s="793"/>
      <c r="AG920" s="793"/>
      <c r="AH920" s="789"/>
      <c r="AI920" s="789"/>
      <c r="AK920" s="199"/>
      <c r="AM920" s="11"/>
      <c r="AN920" s="15"/>
      <c r="AO920" s="11"/>
      <c r="AP920" s="11"/>
    </row>
    <row r="921" spans="3:42" outlineLevel="2" x14ac:dyDescent="0.2">
      <c r="C921" s="252">
        <v>7</v>
      </c>
      <c r="D921" s="119" t="s">
        <v>218</v>
      </c>
      <c r="F921" s="794" t="s">
        <v>518</v>
      </c>
      <c r="AK921" s="199"/>
      <c r="AM921" s="11"/>
      <c r="AN921" s="15"/>
      <c r="AO921" s="11"/>
      <c r="AP921" s="11"/>
    </row>
    <row r="922" spans="3:42" outlineLevel="2" x14ac:dyDescent="0.2">
      <c r="C922" s="252">
        <v>7</v>
      </c>
      <c r="D922" s="119" t="s">
        <v>218</v>
      </c>
      <c r="F922" s="761" t="s">
        <v>48</v>
      </c>
      <c r="G922" s="75"/>
      <c r="H922" s="796" t="s">
        <v>10</v>
      </c>
      <c r="I922" s="228" t="s">
        <v>518</v>
      </c>
      <c r="J922" s="75"/>
      <c r="K922" s="741"/>
      <c r="L922" s="75"/>
      <c r="M922" s="75"/>
      <c r="N922" s="75"/>
      <c r="O922" s="75"/>
      <c r="P922" s="75"/>
      <c r="Q922" s="128" t="s">
        <v>536</v>
      </c>
      <c r="R922" s="299">
        <v>0</v>
      </c>
      <c r="S922" s="300">
        <v>0</v>
      </c>
      <c r="T922" s="300">
        <v>0</v>
      </c>
      <c r="U922" s="300">
        <v>0</v>
      </c>
      <c r="V922" s="300">
        <v>0</v>
      </c>
      <c r="W922" s="301">
        <v>0</v>
      </c>
      <c r="X922" s="300">
        <v>0</v>
      </c>
      <c r="Y922" s="300">
        <v>0</v>
      </c>
      <c r="Z922" s="300">
        <v>0</v>
      </c>
      <c r="AA922" s="300">
        <v>0</v>
      </c>
      <c r="AB922" s="302">
        <v>0</v>
      </c>
      <c r="AC922" s="302">
        <v>0</v>
      </c>
      <c r="AD922" s="302">
        <v>0</v>
      </c>
      <c r="AE922" s="302">
        <v>0</v>
      </c>
      <c r="AF922" s="302">
        <v>0</v>
      </c>
      <c r="AG922" s="302">
        <v>0</v>
      </c>
      <c r="AH922" s="348">
        <v>0</v>
      </c>
      <c r="AI922" s="348">
        <v>0</v>
      </c>
      <c r="AK922" s="199"/>
      <c r="AM922" s="11"/>
      <c r="AN922" s="15"/>
      <c r="AO922" s="11"/>
      <c r="AP922" s="11"/>
    </row>
    <row r="923" spans="3:42" outlineLevel="2" x14ac:dyDescent="0.2">
      <c r="C923" s="252">
        <v>7</v>
      </c>
      <c r="D923" s="119" t="s">
        <v>218</v>
      </c>
      <c r="F923" s="783" t="s">
        <v>55</v>
      </c>
      <c r="G923" s="83"/>
      <c r="H923" s="798" t="s">
        <v>10</v>
      </c>
      <c r="I923" s="240" t="s">
        <v>518</v>
      </c>
      <c r="J923" s="83"/>
      <c r="K923" s="736"/>
      <c r="L923" s="83"/>
      <c r="M923" s="83"/>
      <c r="N923" s="83"/>
      <c r="O923" s="83"/>
      <c r="P923" s="83"/>
      <c r="Q923" s="143" t="s">
        <v>536</v>
      </c>
      <c r="R923" s="304">
        <v>0</v>
      </c>
      <c r="S923" s="305">
        <v>0</v>
      </c>
      <c r="T923" s="305">
        <v>0</v>
      </c>
      <c r="U923" s="305">
        <v>0</v>
      </c>
      <c r="V923" s="305">
        <v>0</v>
      </c>
      <c r="W923" s="306">
        <v>0</v>
      </c>
      <c r="X923" s="305">
        <v>0.56954916569459391</v>
      </c>
      <c r="Y923" s="305">
        <v>0.5853205255052607</v>
      </c>
      <c r="Z923" s="305">
        <v>0.60152860931669749</v>
      </c>
      <c r="AA923" s="305">
        <v>0.61818551043316872</v>
      </c>
      <c r="AB923" s="307">
        <v>0.63428521825993922</v>
      </c>
      <c r="AC923" s="307">
        <v>0.65080421865784388</v>
      </c>
      <c r="AD923" s="307">
        <v>0.6677534314685406</v>
      </c>
      <c r="AE923" s="307">
        <v>0.68514406092446845</v>
      </c>
      <c r="AF923" s="307">
        <v>0.70298760305537622</v>
      </c>
      <c r="AG923" s="307">
        <v>0.72129585328774204</v>
      </c>
      <c r="AH923" s="362">
        <v>0.72129585328774204</v>
      </c>
      <c r="AI923" s="362">
        <v>0.72129585328774204</v>
      </c>
      <c r="AK923" s="199"/>
      <c r="AM923" s="11"/>
      <c r="AN923" s="15"/>
      <c r="AO923" s="11"/>
      <c r="AP923" s="11"/>
    </row>
    <row r="924" spans="3:42" outlineLevel="2" x14ac:dyDescent="0.2">
      <c r="C924" s="252">
        <v>7</v>
      </c>
      <c r="D924" s="119" t="s">
        <v>218</v>
      </c>
      <c r="F924" s="40" t="s">
        <v>622</v>
      </c>
      <c r="AK924" s="199"/>
      <c r="AM924" s="11"/>
      <c r="AN924" s="15"/>
      <c r="AO924" s="11"/>
      <c r="AP924" s="11"/>
    </row>
    <row r="925" spans="3:42" outlineLevel="2" x14ac:dyDescent="0.2">
      <c r="C925" s="252">
        <v>7</v>
      </c>
      <c r="D925" s="119" t="s">
        <v>218</v>
      </c>
      <c r="F925" s="761" t="s">
        <v>48</v>
      </c>
      <c r="G925" s="75"/>
      <c r="H925" s="796" t="s">
        <v>623</v>
      </c>
      <c r="I925" s="801"/>
      <c r="J925" s="75"/>
      <c r="K925" s="741"/>
      <c r="L925" s="75"/>
      <c r="M925" s="75"/>
      <c r="N925" s="75"/>
      <c r="O925" s="75"/>
      <c r="P925" s="75"/>
      <c r="Q925" s="128" t="s">
        <v>536</v>
      </c>
      <c r="R925" s="804">
        <v>0</v>
      </c>
      <c r="S925" s="805">
        <v>0</v>
      </c>
      <c r="T925" s="805">
        <v>0</v>
      </c>
      <c r="U925" s="805">
        <v>66.825477661712355</v>
      </c>
      <c r="V925" s="805">
        <v>71.404530761213934</v>
      </c>
      <c r="W925" s="806">
        <v>74.567051510782832</v>
      </c>
      <c r="X925" s="805">
        <v>88.232021289024885</v>
      </c>
      <c r="Y925" s="805">
        <v>112.09802198675195</v>
      </c>
      <c r="Z925" s="805">
        <v>136.77597524165137</v>
      </c>
      <c r="AA925" s="805">
        <v>332.85502946679105</v>
      </c>
      <c r="AB925" s="805">
        <v>94.808499763964093</v>
      </c>
      <c r="AC925" s="805">
        <v>95.440096791495449</v>
      </c>
      <c r="AD925" s="805">
        <v>122.08481553247775</v>
      </c>
      <c r="AE925" s="805">
        <v>262.6195033390706</v>
      </c>
      <c r="AF925" s="805">
        <v>185.26952468793883</v>
      </c>
      <c r="AG925" s="805">
        <v>437.42714917289828</v>
      </c>
      <c r="AH925" s="808">
        <v>105.58312434933278</v>
      </c>
      <c r="AI925" s="808">
        <v>102.89516058800827</v>
      </c>
      <c r="AK925" s="199"/>
      <c r="AM925" s="11"/>
      <c r="AN925" s="15"/>
      <c r="AO925" s="11"/>
      <c r="AP925" s="11"/>
    </row>
    <row r="926" spans="3:42" outlineLevel="2" x14ac:dyDescent="0.2">
      <c r="C926" s="252">
        <v>7</v>
      </c>
      <c r="D926" s="119" t="s">
        <v>218</v>
      </c>
      <c r="F926" s="767" t="s">
        <v>55</v>
      </c>
      <c r="H926" s="797" t="s">
        <v>623</v>
      </c>
      <c r="K926" s="164"/>
      <c r="Q926" s="135" t="s">
        <v>536</v>
      </c>
      <c r="R926" s="809">
        <v>0</v>
      </c>
      <c r="S926" s="810">
        <v>0</v>
      </c>
      <c r="T926" s="810">
        <v>0</v>
      </c>
      <c r="U926" s="810">
        <v>13.584299720495634</v>
      </c>
      <c r="V926" s="810">
        <v>14.23652223763334</v>
      </c>
      <c r="W926" s="811">
        <v>14.723984625524652</v>
      </c>
      <c r="X926" s="810">
        <v>17.989911571982699</v>
      </c>
      <c r="Y926" s="810">
        <v>20.014428241067677</v>
      </c>
      <c r="Z926" s="810">
        <v>22.164052390724656</v>
      </c>
      <c r="AA926" s="810">
        <v>37.492688574767058</v>
      </c>
      <c r="AB926" s="810">
        <v>19.422281154384955</v>
      </c>
      <c r="AC926" s="810">
        <v>19.721705928472382</v>
      </c>
      <c r="AD926" s="810">
        <v>22.02790266495434</v>
      </c>
      <c r="AE926" s="810">
        <v>33.102525014329011</v>
      </c>
      <c r="AF926" s="810">
        <v>27.417817611167941</v>
      </c>
      <c r="AG926" s="810">
        <v>47.092117215498952</v>
      </c>
      <c r="AH926" s="812">
        <v>21.818249684139992</v>
      </c>
      <c r="AI926" s="812">
        <v>21.876088723326767</v>
      </c>
      <c r="AK926" s="199"/>
      <c r="AM926" s="11"/>
      <c r="AN926" s="15"/>
      <c r="AO926" s="11"/>
      <c r="AP926" s="11"/>
    </row>
    <row r="927" spans="3:42" outlineLevel="2" x14ac:dyDescent="0.2">
      <c r="C927" s="252">
        <v>7</v>
      </c>
      <c r="D927" s="119" t="s">
        <v>218</v>
      </c>
      <c r="F927" s="783" t="s">
        <v>57</v>
      </c>
      <c r="G927" s="83"/>
      <c r="H927" s="798" t="s">
        <v>623</v>
      </c>
      <c r="I927" s="799"/>
      <c r="J927" s="83"/>
      <c r="K927" s="736"/>
      <c r="L927" s="83"/>
      <c r="M927" s="83"/>
      <c r="N927" s="83"/>
      <c r="O927" s="83"/>
      <c r="P927" s="83"/>
      <c r="Q927" s="143" t="s">
        <v>536</v>
      </c>
      <c r="R927" s="813">
        <v>0</v>
      </c>
      <c r="S927" s="814">
        <v>0</v>
      </c>
      <c r="T927" s="814">
        <v>0</v>
      </c>
      <c r="U927" s="814">
        <v>4.9763032727759962</v>
      </c>
      <c r="V927" s="814">
        <v>5.1515228483715534</v>
      </c>
      <c r="W927" s="815">
        <v>5.2951052528295488</v>
      </c>
      <c r="X927" s="814">
        <v>5.4393100597524437</v>
      </c>
      <c r="Y927" s="814">
        <v>5.5704435141788906</v>
      </c>
      <c r="Z927" s="814">
        <v>5.6884779073659706</v>
      </c>
      <c r="AA927" s="814">
        <v>5.8014487356270941</v>
      </c>
      <c r="AB927" s="814">
        <v>5.9166631235032083</v>
      </c>
      <c r="AC927" s="814">
        <v>6.0341656273827047</v>
      </c>
      <c r="AD927" s="814">
        <v>6.1540016885320084</v>
      </c>
      <c r="AE927" s="814">
        <v>6.2762176506690688</v>
      </c>
      <c r="AF927" s="814">
        <v>6.4008607778858551</v>
      </c>
      <c r="AG927" s="814">
        <v>6.5279792729267783</v>
      </c>
      <c r="AH927" s="816">
        <v>6.657622295830131</v>
      </c>
      <c r="AI927" s="816">
        <v>6.7898399829397498</v>
      </c>
      <c r="AK927" s="199"/>
      <c r="AM927" s="11"/>
      <c r="AN927" s="15"/>
      <c r="AO927" s="11"/>
      <c r="AP927" s="11"/>
    </row>
    <row r="928" spans="3:42" outlineLevel="2" x14ac:dyDescent="0.2">
      <c r="C928" s="252">
        <v>7</v>
      </c>
      <c r="D928" s="119" t="s">
        <v>218</v>
      </c>
      <c r="AK928" s="199"/>
      <c r="AM928" s="11"/>
      <c r="AN928" s="15"/>
      <c r="AO928" s="11"/>
      <c r="AP928" s="11"/>
    </row>
    <row r="929" spans="3:42" outlineLevel="1" x14ac:dyDescent="0.2">
      <c r="C929" s="252">
        <v>7</v>
      </c>
      <c r="D929" s="119" t="s">
        <v>218</v>
      </c>
      <c r="F929" s="121" t="s">
        <v>624</v>
      </c>
      <c r="G929" s="756"/>
      <c r="H929" s="757"/>
      <c r="I929" s="788"/>
      <c r="J929" s="756"/>
      <c r="K929" s="758"/>
      <c r="L929" s="759"/>
      <c r="M929" s="759"/>
      <c r="N929" s="759"/>
      <c r="O929" s="759"/>
      <c r="P929" s="759"/>
      <c r="Q929" s="758"/>
      <c r="R929" s="760"/>
      <c r="S929" s="760"/>
      <c r="T929" s="760"/>
      <c r="U929" s="760"/>
      <c r="V929" s="760"/>
      <c r="W929" s="760"/>
      <c r="X929" s="760"/>
      <c r="Y929" s="760"/>
      <c r="Z929" s="760"/>
      <c r="AA929" s="760"/>
      <c r="AB929" s="760"/>
      <c r="AC929" s="760"/>
      <c r="AD929" s="760"/>
      <c r="AE929" s="760"/>
      <c r="AF929" s="760"/>
      <c r="AG929" s="760"/>
      <c r="AH929" s="759"/>
      <c r="AI929" s="759"/>
      <c r="AK929" s="199"/>
      <c r="AM929" s="11"/>
      <c r="AN929" s="15"/>
      <c r="AO929" s="11"/>
      <c r="AP929" s="11"/>
    </row>
    <row r="930" spans="3:42" outlineLevel="2" x14ac:dyDescent="0.2">
      <c r="C930" s="252">
        <v>7</v>
      </c>
      <c r="D930" s="119" t="s">
        <v>218</v>
      </c>
      <c r="F930" s="789" t="s">
        <v>625</v>
      </c>
      <c r="G930" s="790"/>
      <c r="H930" s="803"/>
      <c r="I930" s="791"/>
      <c r="J930" s="790"/>
      <c r="K930" s="792"/>
      <c r="L930" s="789"/>
      <c r="M930" s="789"/>
      <c r="N930" s="789"/>
      <c r="O930" s="789"/>
      <c r="P930" s="789"/>
      <c r="Q930" s="792"/>
      <c r="R930" s="793"/>
      <c r="S930" s="793"/>
      <c r="T930" s="793"/>
      <c r="U930" s="793"/>
      <c r="V930" s="793"/>
      <c r="W930" s="793"/>
      <c r="X930" s="793"/>
      <c r="Y930" s="793"/>
      <c r="Z930" s="793"/>
      <c r="AA930" s="793"/>
      <c r="AB930" s="793"/>
      <c r="AC930" s="793"/>
      <c r="AD930" s="793"/>
      <c r="AE930" s="793"/>
      <c r="AF930" s="793"/>
      <c r="AG930" s="793"/>
      <c r="AH930" s="789"/>
      <c r="AI930" s="789"/>
      <c r="AK930" s="199"/>
      <c r="AM930" s="11"/>
      <c r="AN930" s="15"/>
      <c r="AO930" s="11"/>
      <c r="AP930" s="11"/>
    </row>
    <row r="931" spans="3:42" outlineLevel="2" x14ac:dyDescent="0.2">
      <c r="C931" s="252">
        <v>7</v>
      </c>
      <c r="D931" s="119" t="s">
        <v>218</v>
      </c>
      <c r="F931" s="794" t="s">
        <v>610</v>
      </c>
      <c r="H931" s="795"/>
      <c r="AK931" s="199"/>
      <c r="AM931" s="11"/>
      <c r="AN931" s="15"/>
      <c r="AO931" s="11"/>
      <c r="AP931" s="11"/>
    </row>
    <row r="932" spans="3:42" outlineLevel="2" x14ac:dyDescent="0.2">
      <c r="C932" s="252">
        <v>7</v>
      </c>
      <c r="D932" s="119" t="s">
        <v>218</v>
      </c>
      <c r="F932" s="761" t="s">
        <v>62</v>
      </c>
      <c r="G932" s="75"/>
      <c r="H932" s="796" t="s">
        <v>11</v>
      </c>
      <c r="I932" s="796" t="s">
        <v>611</v>
      </c>
      <c r="J932" s="75"/>
      <c r="K932" s="741"/>
      <c r="L932" s="75"/>
      <c r="M932" s="75"/>
      <c r="N932" s="75"/>
      <c r="O932" s="75"/>
      <c r="P932" s="75"/>
      <c r="Q932" s="128" t="s">
        <v>110</v>
      </c>
      <c r="R932" s="299">
        <v>0</v>
      </c>
      <c r="S932" s="300">
        <v>0</v>
      </c>
      <c r="T932" s="300">
        <v>0</v>
      </c>
      <c r="U932" s="300">
        <v>0</v>
      </c>
      <c r="V932" s="300">
        <v>0</v>
      </c>
      <c r="W932" s="301">
        <v>23.531500502442004</v>
      </c>
      <c r="X932" s="300">
        <v>106.74569991754674</v>
      </c>
      <c r="Y932" s="300">
        <v>136.16495420440685</v>
      </c>
      <c r="Z932" s="300">
        <v>147.70199147516442</v>
      </c>
      <c r="AA932" s="300">
        <v>151.15035030094316</v>
      </c>
      <c r="AB932" s="302">
        <v>154.6799058371416</v>
      </c>
      <c r="AC932" s="302">
        <v>227.54080429659621</v>
      </c>
      <c r="AD932" s="302">
        <v>225.77343094339642</v>
      </c>
      <c r="AE932" s="302">
        <v>223.99995585500204</v>
      </c>
      <c r="AF932" s="302">
        <v>222.20473483387963</v>
      </c>
      <c r="AG932" s="302">
        <v>220.38873703279143</v>
      </c>
      <c r="AH932" s="348">
        <v>218.59182601581605</v>
      </c>
      <c r="AI932" s="348">
        <v>216.8082833529196</v>
      </c>
      <c r="AK932" s="199"/>
      <c r="AM932" s="11"/>
      <c r="AN932" s="15"/>
      <c r="AO932" s="11"/>
      <c r="AP932" s="11"/>
    </row>
    <row r="933" spans="3:42" outlineLevel="2" x14ac:dyDescent="0.2">
      <c r="C933" s="252">
        <v>7</v>
      </c>
      <c r="D933" s="119" t="s">
        <v>218</v>
      </c>
      <c r="F933" s="767" t="s">
        <v>188</v>
      </c>
      <c r="H933" s="797" t="s">
        <v>11</v>
      </c>
      <c r="I933" s="797" t="s">
        <v>612</v>
      </c>
      <c r="K933" s="164"/>
      <c r="Q933" s="135" t="s">
        <v>110</v>
      </c>
      <c r="R933" s="314">
        <v>0</v>
      </c>
      <c r="S933" s="315">
        <v>0</v>
      </c>
      <c r="T933" s="315">
        <v>0</v>
      </c>
      <c r="U933" s="315">
        <v>0</v>
      </c>
      <c r="V933" s="315">
        <v>0</v>
      </c>
      <c r="W933" s="316">
        <v>0</v>
      </c>
      <c r="X933" s="315">
        <v>0</v>
      </c>
      <c r="Y933" s="315">
        <v>0</v>
      </c>
      <c r="Z933" s="315">
        <v>0</v>
      </c>
      <c r="AA933" s="315">
        <v>0</v>
      </c>
      <c r="AB933" s="5">
        <v>0</v>
      </c>
      <c r="AC933" s="5">
        <v>0</v>
      </c>
      <c r="AD933" s="5">
        <v>0</v>
      </c>
      <c r="AE933" s="5">
        <v>0</v>
      </c>
      <c r="AF933" s="5">
        <v>0</v>
      </c>
      <c r="AG933" s="5">
        <v>0</v>
      </c>
      <c r="AH933" s="350">
        <v>0</v>
      </c>
      <c r="AI933" s="350">
        <v>0</v>
      </c>
      <c r="AK933" s="199"/>
      <c r="AM933" s="11"/>
      <c r="AN933" s="15"/>
      <c r="AO933" s="11"/>
      <c r="AP933" s="11"/>
    </row>
    <row r="934" spans="3:42" outlineLevel="2" x14ac:dyDescent="0.2">
      <c r="C934" s="252">
        <v>7</v>
      </c>
      <c r="D934" s="119" t="s">
        <v>218</v>
      </c>
      <c r="F934" s="767" t="s">
        <v>613</v>
      </c>
      <c r="H934" s="797" t="s">
        <v>11</v>
      </c>
      <c r="I934" s="234" t="s">
        <v>614</v>
      </c>
      <c r="K934" s="164"/>
      <c r="Q934" s="135" t="s">
        <v>110</v>
      </c>
      <c r="R934" s="314">
        <v>0</v>
      </c>
      <c r="S934" s="315">
        <v>0</v>
      </c>
      <c r="T934" s="315">
        <v>0</v>
      </c>
      <c r="U934" s="315">
        <v>0</v>
      </c>
      <c r="V934" s="315">
        <v>0</v>
      </c>
      <c r="W934" s="316">
        <v>0</v>
      </c>
      <c r="X934" s="315">
        <v>0</v>
      </c>
      <c r="Y934" s="315">
        <v>0</v>
      </c>
      <c r="Z934" s="315">
        <v>0</v>
      </c>
      <c r="AA934" s="315">
        <v>0</v>
      </c>
      <c r="AB934" s="5">
        <v>0</v>
      </c>
      <c r="AC934" s="5">
        <v>0</v>
      </c>
      <c r="AD934" s="5">
        <v>0</v>
      </c>
      <c r="AE934" s="5">
        <v>0</v>
      </c>
      <c r="AF934" s="5">
        <v>0</v>
      </c>
      <c r="AG934" s="5">
        <v>0</v>
      </c>
      <c r="AH934" s="350">
        <v>0</v>
      </c>
      <c r="AI934" s="350">
        <v>0</v>
      </c>
      <c r="AK934" s="199"/>
      <c r="AM934" s="11"/>
      <c r="AN934" s="15"/>
      <c r="AO934" s="11"/>
      <c r="AP934" s="11"/>
    </row>
    <row r="935" spans="3:42" outlineLevel="2" x14ac:dyDescent="0.2">
      <c r="C935" s="252">
        <v>7</v>
      </c>
      <c r="D935" s="119" t="s">
        <v>218</v>
      </c>
      <c r="F935" s="783" t="s">
        <v>57</v>
      </c>
      <c r="G935" s="83"/>
      <c r="H935" s="798" t="s">
        <v>11</v>
      </c>
      <c r="I935" s="799"/>
      <c r="J935" s="83"/>
      <c r="K935" s="736"/>
      <c r="L935" s="83"/>
      <c r="M935" s="83"/>
      <c r="N935" s="83"/>
      <c r="O935" s="83"/>
      <c r="P935" s="83"/>
      <c r="Q935" s="143" t="s">
        <v>110</v>
      </c>
      <c r="R935" s="304">
        <v>0</v>
      </c>
      <c r="S935" s="305">
        <v>0</v>
      </c>
      <c r="T935" s="305">
        <v>0</v>
      </c>
      <c r="U935" s="305">
        <v>0</v>
      </c>
      <c r="V935" s="305">
        <v>0</v>
      </c>
      <c r="W935" s="306">
        <v>0</v>
      </c>
      <c r="X935" s="305">
        <v>0</v>
      </c>
      <c r="Y935" s="305">
        <v>0</v>
      </c>
      <c r="Z935" s="305">
        <v>0</v>
      </c>
      <c r="AA935" s="305">
        <v>0</v>
      </c>
      <c r="AB935" s="307">
        <v>0</v>
      </c>
      <c r="AC935" s="307">
        <v>0</v>
      </c>
      <c r="AD935" s="307">
        <v>0</v>
      </c>
      <c r="AE935" s="307">
        <v>0</v>
      </c>
      <c r="AF935" s="307">
        <v>0</v>
      </c>
      <c r="AG935" s="307">
        <v>0</v>
      </c>
      <c r="AH935" s="362">
        <v>0</v>
      </c>
      <c r="AI935" s="362">
        <v>0</v>
      </c>
      <c r="AK935" s="199"/>
      <c r="AM935" s="11"/>
      <c r="AN935" s="15"/>
      <c r="AO935" s="11"/>
      <c r="AP935" s="11"/>
    </row>
    <row r="936" spans="3:42" outlineLevel="2" x14ac:dyDescent="0.2">
      <c r="C936" s="252">
        <v>7</v>
      </c>
      <c r="D936" s="119" t="s">
        <v>218</v>
      </c>
      <c r="F936" s="12"/>
      <c r="H936" s="234"/>
      <c r="K936" s="164"/>
      <c r="Q936" s="16"/>
      <c r="R936" s="800">
        <v>0</v>
      </c>
      <c r="S936" s="800">
        <v>0</v>
      </c>
      <c r="T936" s="800">
        <v>0</v>
      </c>
      <c r="U936" s="800">
        <v>0</v>
      </c>
      <c r="V936" s="800">
        <v>0</v>
      </c>
      <c r="W936" s="800">
        <v>23.531500502442004</v>
      </c>
      <c r="X936" s="800">
        <v>106.74569991754674</v>
      </c>
      <c r="Y936" s="800">
        <v>136.16495420440685</v>
      </c>
      <c r="Z936" s="800">
        <v>147.70199147516442</v>
      </c>
      <c r="AA936" s="800">
        <v>151.15035030094316</v>
      </c>
      <c r="AB936" s="800">
        <v>154.6799058371416</v>
      </c>
      <c r="AC936" s="800">
        <v>227.54080429659621</v>
      </c>
      <c r="AD936" s="800">
        <v>225.77343094339642</v>
      </c>
      <c r="AE936" s="800">
        <v>223.99995585500204</v>
      </c>
      <c r="AF936" s="800">
        <v>222.20473483387963</v>
      </c>
      <c r="AG936" s="800">
        <v>220.38873703279143</v>
      </c>
      <c r="AH936" s="800">
        <v>218.59182601581605</v>
      </c>
      <c r="AI936" s="800">
        <v>216.8082833529196</v>
      </c>
      <c r="AK936" s="199"/>
      <c r="AM936" s="11"/>
      <c r="AN936" s="15"/>
      <c r="AO936" s="11"/>
      <c r="AP936" s="11"/>
    </row>
    <row r="937" spans="3:42" outlineLevel="2" x14ac:dyDescent="0.2">
      <c r="C937" s="252">
        <v>7</v>
      </c>
      <c r="D937" s="119" t="s">
        <v>218</v>
      </c>
      <c r="F937" s="794" t="s">
        <v>615</v>
      </c>
      <c r="AK937" s="199"/>
      <c r="AM937" s="11"/>
      <c r="AN937" s="15"/>
      <c r="AO937" s="11"/>
      <c r="AP937" s="11"/>
    </row>
    <row r="938" spans="3:42" outlineLevel="2" x14ac:dyDescent="0.2">
      <c r="C938" s="252">
        <v>7</v>
      </c>
      <c r="D938" s="119" t="s">
        <v>218</v>
      </c>
      <c r="F938" s="761" t="s">
        <v>48</v>
      </c>
      <c r="G938" s="75"/>
      <c r="H938" s="796" t="s">
        <v>11</v>
      </c>
      <c r="I938" s="801"/>
      <c r="J938" s="75"/>
      <c r="K938" s="741"/>
      <c r="L938" s="75"/>
      <c r="M938" s="75"/>
      <c r="N938" s="75"/>
      <c r="O938" s="75"/>
      <c r="P938" s="75"/>
      <c r="Q938" s="128" t="s">
        <v>110</v>
      </c>
      <c r="R938" s="299">
        <v>0</v>
      </c>
      <c r="S938" s="300">
        <v>0</v>
      </c>
      <c r="T938" s="300">
        <v>0</v>
      </c>
      <c r="U938" s="300">
        <v>0</v>
      </c>
      <c r="V938" s="300">
        <v>0</v>
      </c>
      <c r="W938" s="301">
        <v>19.766460422051281</v>
      </c>
      <c r="X938" s="300">
        <v>89.666387930739262</v>
      </c>
      <c r="Y938" s="300">
        <v>114.37856153170175</v>
      </c>
      <c r="Z938" s="300">
        <v>124.06967283913811</v>
      </c>
      <c r="AA938" s="300">
        <v>126.96629425279225</v>
      </c>
      <c r="AB938" s="302">
        <v>129.93112090319894</v>
      </c>
      <c r="AC938" s="302">
        <v>191.13427560914081</v>
      </c>
      <c r="AD938" s="302">
        <v>189.649681992453</v>
      </c>
      <c r="AE938" s="302">
        <v>188.1599629182017</v>
      </c>
      <c r="AF938" s="302">
        <v>186.65197726045889</v>
      </c>
      <c r="AG938" s="302">
        <v>185.1265391075448</v>
      </c>
      <c r="AH938" s="348">
        <v>183.61713385328548</v>
      </c>
      <c r="AI938" s="348">
        <v>182.11895801645247</v>
      </c>
      <c r="AK938" s="199"/>
      <c r="AM938" s="11"/>
      <c r="AN938" s="15"/>
      <c r="AO938" s="11"/>
      <c r="AP938" s="11"/>
    </row>
    <row r="939" spans="3:42" outlineLevel="2" x14ac:dyDescent="0.2">
      <c r="C939" s="252">
        <v>7</v>
      </c>
      <c r="D939" s="119" t="s">
        <v>218</v>
      </c>
      <c r="F939" s="767" t="s">
        <v>55</v>
      </c>
      <c r="H939" s="797" t="s">
        <v>11</v>
      </c>
      <c r="K939" s="164"/>
      <c r="Q939" s="135" t="s">
        <v>110</v>
      </c>
      <c r="R939" s="314">
        <v>0</v>
      </c>
      <c r="S939" s="315">
        <v>0</v>
      </c>
      <c r="T939" s="315">
        <v>0</v>
      </c>
      <c r="U939" s="315">
        <v>0</v>
      </c>
      <c r="V939" s="315">
        <v>0</v>
      </c>
      <c r="W939" s="316">
        <v>3.7650400803907211</v>
      </c>
      <c r="X939" s="315">
        <v>17.079311986807483</v>
      </c>
      <c r="Y939" s="315">
        <v>21.786392672705102</v>
      </c>
      <c r="Z939" s="315">
        <v>23.632318636026312</v>
      </c>
      <c r="AA939" s="315">
        <v>24.184056048150911</v>
      </c>
      <c r="AB939" s="5">
        <v>24.748784933942662</v>
      </c>
      <c r="AC939" s="5">
        <v>36.406528687455399</v>
      </c>
      <c r="AD939" s="5">
        <v>36.123748950943437</v>
      </c>
      <c r="AE939" s="5">
        <v>35.839992936800336</v>
      </c>
      <c r="AF939" s="5">
        <v>35.552757573420749</v>
      </c>
      <c r="AG939" s="5">
        <v>35.262197925246632</v>
      </c>
      <c r="AH939" s="350">
        <v>34.974692162530573</v>
      </c>
      <c r="AI939" s="350">
        <v>34.689325336467142</v>
      </c>
      <c r="AK939" s="199"/>
      <c r="AM939" s="11"/>
      <c r="AN939" s="15"/>
      <c r="AO939" s="11"/>
      <c r="AP939" s="11"/>
    </row>
    <row r="940" spans="3:42" outlineLevel="2" x14ac:dyDescent="0.2">
      <c r="C940" s="252">
        <v>7</v>
      </c>
      <c r="D940" s="119" t="s">
        <v>218</v>
      </c>
      <c r="F940" s="783" t="s">
        <v>57</v>
      </c>
      <c r="G940" s="83"/>
      <c r="H940" s="798" t="s">
        <v>11</v>
      </c>
      <c r="I940" s="799"/>
      <c r="J940" s="83"/>
      <c r="K940" s="736"/>
      <c r="L940" s="83"/>
      <c r="M940" s="83"/>
      <c r="N940" s="83"/>
      <c r="O940" s="83"/>
      <c r="P940" s="83"/>
      <c r="Q940" s="143" t="s">
        <v>110</v>
      </c>
      <c r="R940" s="304">
        <v>0</v>
      </c>
      <c r="S940" s="305">
        <v>0</v>
      </c>
      <c r="T940" s="305">
        <v>0</v>
      </c>
      <c r="U940" s="305">
        <v>0</v>
      </c>
      <c r="V940" s="305">
        <v>0</v>
      </c>
      <c r="W940" s="306">
        <v>0</v>
      </c>
      <c r="X940" s="305">
        <v>0</v>
      </c>
      <c r="Y940" s="305">
        <v>0</v>
      </c>
      <c r="Z940" s="305">
        <v>0</v>
      </c>
      <c r="AA940" s="305">
        <v>0</v>
      </c>
      <c r="AB940" s="307">
        <v>0</v>
      </c>
      <c r="AC940" s="307">
        <v>0</v>
      </c>
      <c r="AD940" s="307">
        <v>0</v>
      </c>
      <c r="AE940" s="307">
        <v>0</v>
      </c>
      <c r="AF940" s="307">
        <v>0</v>
      </c>
      <c r="AG940" s="307">
        <v>0</v>
      </c>
      <c r="AH940" s="362">
        <v>0</v>
      </c>
      <c r="AI940" s="362">
        <v>0</v>
      </c>
      <c r="AK940" s="199"/>
      <c r="AM940" s="11"/>
      <c r="AN940" s="15"/>
      <c r="AO940" s="11"/>
      <c r="AP940" s="11"/>
    </row>
    <row r="941" spans="3:42" outlineLevel="2" x14ac:dyDescent="0.2">
      <c r="C941" s="252">
        <v>7</v>
      </c>
      <c r="D941" s="119" t="s">
        <v>218</v>
      </c>
      <c r="F941" s="12"/>
      <c r="H941" s="164"/>
      <c r="K941" s="164"/>
      <c r="Q941" s="16"/>
      <c r="R941" s="800">
        <v>0</v>
      </c>
      <c r="S941" s="800">
        <v>0</v>
      </c>
      <c r="T941" s="800">
        <v>0</v>
      </c>
      <c r="U941" s="800">
        <v>0</v>
      </c>
      <c r="V941" s="800">
        <v>0</v>
      </c>
      <c r="W941" s="800">
        <v>23.531500502442004</v>
      </c>
      <c r="X941" s="800">
        <v>106.74569991754674</v>
      </c>
      <c r="Y941" s="800">
        <v>136.16495420440685</v>
      </c>
      <c r="Z941" s="800">
        <v>147.70199147516442</v>
      </c>
      <c r="AA941" s="800">
        <v>151.15035030094316</v>
      </c>
      <c r="AB941" s="800">
        <v>154.6799058371416</v>
      </c>
      <c r="AC941" s="800">
        <v>227.54080429659621</v>
      </c>
      <c r="AD941" s="800">
        <v>225.77343094339642</v>
      </c>
      <c r="AE941" s="800">
        <v>223.99995585500204</v>
      </c>
      <c r="AF941" s="800">
        <v>222.20473483387963</v>
      </c>
      <c r="AG941" s="800">
        <v>220.38873703279143</v>
      </c>
      <c r="AH941" s="800">
        <v>218.59182601581605</v>
      </c>
      <c r="AI941" s="800">
        <v>216.8082833529196</v>
      </c>
      <c r="AK941" s="199"/>
      <c r="AM941" s="11"/>
      <c r="AN941" s="15"/>
      <c r="AO941" s="11"/>
      <c r="AP941" s="11"/>
    </row>
    <row r="942" spans="3:42" outlineLevel="2" x14ac:dyDescent="0.2">
      <c r="C942" s="252">
        <v>7</v>
      </c>
      <c r="D942" s="119" t="s">
        <v>218</v>
      </c>
      <c r="F942" s="794" t="s">
        <v>69</v>
      </c>
      <c r="AK942" s="199"/>
      <c r="AM942" s="11"/>
      <c r="AN942" s="15"/>
      <c r="AO942" s="11"/>
      <c r="AP942" s="11"/>
    </row>
    <row r="943" spans="3:42" outlineLevel="2" x14ac:dyDescent="0.2">
      <c r="C943" s="252">
        <v>7</v>
      </c>
      <c r="D943" s="119" t="s">
        <v>218</v>
      </c>
      <c r="F943" s="761" t="s">
        <v>9</v>
      </c>
      <c r="G943" s="75"/>
      <c r="H943" s="796" t="s">
        <v>11</v>
      </c>
      <c r="I943" s="801"/>
      <c r="J943" s="75"/>
      <c r="K943" s="741"/>
      <c r="L943" s="75"/>
      <c r="M943" s="75"/>
      <c r="N943" s="75"/>
      <c r="O943" s="75"/>
      <c r="P943" s="75"/>
      <c r="Q943" s="128" t="s">
        <v>110</v>
      </c>
      <c r="R943" s="299">
        <v>0</v>
      </c>
      <c r="S943" s="300">
        <v>0</v>
      </c>
      <c r="T943" s="300">
        <v>0</v>
      </c>
      <c r="U943" s="300">
        <v>0</v>
      </c>
      <c r="V943" s="300">
        <v>0</v>
      </c>
      <c r="W943" s="301">
        <v>0</v>
      </c>
      <c r="X943" s="300">
        <v>0</v>
      </c>
      <c r="Y943" s="300">
        <v>0</v>
      </c>
      <c r="Z943" s="300">
        <v>0</v>
      </c>
      <c r="AA943" s="300">
        <v>0</v>
      </c>
      <c r="AB943" s="302">
        <v>0</v>
      </c>
      <c r="AC943" s="302">
        <v>0</v>
      </c>
      <c r="AD943" s="302">
        <v>0</v>
      </c>
      <c r="AE943" s="302">
        <v>0</v>
      </c>
      <c r="AF943" s="302">
        <v>0</v>
      </c>
      <c r="AG943" s="302">
        <v>0</v>
      </c>
      <c r="AH943" s="348">
        <v>0</v>
      </c>
      <c r="AI943" s="348">
        <v>0</v>
      </c>
      <c r="AK943" s="199"/>
      <c r="AM943" s="11"/>
      <c r="AN943" s="15"/>
      <c r="AO943" s="11"/>
      <c r="AP943" s="11"/>
    </row>
    <row r="944" spans="3:42" outlineLevel="2" x14ac:dyDescent="0.2">
      <c r="C944" s="252">
        <v>7</v>
      </c>
      <c r="D944" s="119" t="s">
        <v>218</v>
      </c>
      <c r="F944" s="767" t="s">
        <v>14</v>
      </c>
      <c r="H944" s="797" t="s">
        <v>11</v>
      </c>
      <c r="K944" s="164"/>
      <c r="Q944" s="135" t="s">
        <v>110</v>
      </c>
      <c r="R944" s="314">
        <v>0</v>
      </c>
      <c r="S944" s="315">
        <v>0</v>
      </c>
      <c r="T944" s="315">
        <v>0</v>
      </c>
      <c r="U944" s="315">
        <v>0</v>
      </c>
      <c r="V944" s="315">
        <v>0</v>
      </c>
      <c r="W944" s="316">
        <v>0</v>
      </c>
      <c r="X944" s="315">
        <v>0</v>
      </c>
      <c r="Y944" s="315">
        <v>0</v>
      </c>
      <c r="Z944" s="315">
        <v>0</v>
      </c>
      <c r="AA944" s="315">
        <v>0</v>
      </c>
      <c r="AB944" s="5">
        <v>0</v>
      </c>
      <c r="AC944" s="5">
        <v>0</v>
      </c>
      <c r="AD944" s="5">
        <v>0</v>
      </c>
      <c r="AE944" s="5">
        <v>0</v>
      </c>
      <c r="AF944" s="5">
        <v>0</v>
      </c>
      <c r="AG944" s="5">
        <v>0</v>
      </c>
      <c r="AH944" s="350">
        <v>0</v>
      </c>
      <c r="AI944" s="350">
        <v>0</v>
      </c>
      <c r="AK944" s="199"/>
      <c r="AM944" s="11"/>
      <c r="AN944" s="15"/>
      <c r="AO944" s="11"/>
      <c r="AP944" s="11"/>
    </row>
    <row r="945" spans="3:42" outlineLevel="2" x14ac:dyDescent="0.2">
      <c r="C945" s="252">
        <v>7</v>
      </c>
      <c r="D945" s="119" t="s">
        <v>218</v>
      </c>
      <c r="F945" s="783" t="s">
        <v>16</v>
      </c>
      <c r="G945" s="83"/>
      <c r="H945" s="798" t="s">
        <v>11</v>
      </c>
      <c r="I945" s="799"/>
      <c r="J945" s="83"/>
      <c r="K945" s="736"/>
      <c r="L945" s="83"/>
      <c r="M945" s="83"/>
      <c r="N945" s="83"/>
      <c r="O945" s="83"/>
      <c r="P945" s="83"/>
      <c r="Q945" s="143" t="s">
        <v>110</v>
      </c>
      <c r="R945" s="304">
        <v>0</v>
      </c>
      <c r="S945" s="305">
        <v>0</v>
      </c>
      <c r="T945" s="305">
        <v>0</v>
      </c>
      <c r="U945" s="305">
        <v>0</v>
      </c>
      <c r="V945" s="305">
        <v>0</v>
      </c>
      <c r="W945" s="306">
        <v>0</v>
      </c>
      <c r="X945" s="305">
        <v>0</v>
      </c>
      <c r="Y945" s="305">
        <v>0</v>
      </c>
      <c r="Z945" s="305">
        <v>0</v>
      </c>
      <c r="AA945" s="305">
        <v>0</v>
      </c>
      <c r="AB945" s="307">
        <v>0</v>
      </c>
      <c r="AC945" s="307">
        <v>0</v>
      </c>
      <c r="AD945" s="307">
        <v>0</v>
      </c>
      <c r="AE945" s="307">
        <v>0</v>
      </c>
      <c r="AF945" s="307">
        <v>0</v>
      </c>
      <c r="AG945" s="307">
        <v>0</v>
      </c>
      <c r="AH945" s="362">
        <v>0</v>
      </c>
      <c r="AI945" s="362">
        <v>0</v>
      </c>
      <c r="AK945" s="199"/>
      <c r="AM945" s="11"/>
      <c r="AN945" s="15"/>
      <c r="AO945" s="11"/>
      <c r="AP945" s="11"/>
    </row>
    <row r="946" spans="3:42" outlineLevel="2" x14ac:dyDescent="0.2">
      <c r="C946" s="252">
        <v>7</v>
      </c>
      <c r="D946" s="119" t="s">
        <v>218</v>
      </c>
      <c r="F946" s="12"/>
      <c r="H946" s="797"/>
      <c r="K946" s="164"/>
      <c r="Q946" s="16"/>
      <c r="R946" s="800">
        <v>0</v>
      </c>
      <c r="S946" s="800">
        <v>0</v>
      </c>
      <c r="T946" s="800">
        <v>0</v>
      </c>
      <c r="U946" s="800">
        <v>0</v>
      </c>
      <c r="V946" s="800">
        <v>0</v>
      </c>
      <c r="W946" s="800">
        <v>0</v>
      </c>
      <c r="X946" s="800">
        <v>0</v>
      </c>
      <c r="Y946" s="800">
        <v>0</v>
      </c>
      <c r="Z946" s="800">
        <v>0</v>
      </c>
      <c r="AA946" s="800">
        <v>0</v>
      </c>
      <c r="AB946" s="800">
        <v>0</v>
      </c>
      <c r="AC946" s="800">
        <v>0</v>
      </c>
      <c r="AD946" s="800">
        <v>0</v>
      </c>
      <c r="AE946" s="800">
        <v>0</v>
      </c>
      <c r="AF946" s="800">
        <v>0</v>
      </c>
      <c r="AG946" s="800">
        <v>0</v>
      </c>
      <c r="AH946" s="800">
        <v>0</v>
      </c>
      <c r="AI946" s="800">
        <v>0</v>
      </c>
      <c r="AK946" s="199"/>
      <c r="AM946" s="11"/>
      <c r="AN946" s="15"/>
      <c r="AO946" s="11"/>
      <c r="AP946" s="11"/>
    </row>
    <row r="947" spans="3:42" outlineLevel="2" x14ac:dyDescent="0.2">
      <c r="C947" s="252">
        <v>7</v>
      </c>
      <c r="D947" s="119" t="s">
        <v>218</v>
      </c>
      <c r="F947" s="794" t="s">
        <v>616</v>
      </c>
      <c r="AK947" s="199"/>
      <c r="AM947" s="11"/>
      <c r="AN947" s="15"/>
      <c r="AO947" s="11"/>
      <c r="AP947" s="11"/>
    </row>
    <row r="948" spans="3:42" outlineLevel="2" x14ac:dyDescent="0.2">
      <c r="C948" s="252">
        <v>7</v>
      </c>
      <c r="D948" s="119" t="s">
        <v>218</v>
      </c>
      <c r="F948" s="761" t="s">
        <v>48</v>
      </c>
      <c r="G948" s="75"/>
      <c r="H948" s="796" t="s">
        <v>11</v>
      </c>
      <c r="I948" s="228" t="s">
        <v>617</v>
      </c>
      <c r="J948" s="75"/>
      <c r="K948" s="741"/>
      <c r="L948" s="75"/>
      <c r="M948" s="75"/>
      <c r="N948" s="75"/>
      <c r="O948" s="75"/>
      <c r="P948" s="75"/>
      <c r="Q948" s="128" t="s">
        <v>110</v>
      </c>
      <c r="R948" s="299">
        <v>0</v>
      </c>
      <c r="S948" s="300">
        <v>0</v>
      </c>
      <c r="T948" s="300">
        <v>0</v>
      </c>
      <c r="U948" s="300">
        <v>0</v>
      </c>
      <c r="V948" s="300">
        <v>0</v>
      </c>
      <c r="W948" s="301">
        <v>19.766460422051281</v>
      </c>
      <c r="X948" s="300">
        <v>89.666387930739262</v>
      </c>
      <c r="Y948" s="300">
        <v>114.37856153170175</v>
      </c>
      <c r="Z948" s="300">
        <v>124.06967283913811</v>
      </c>
      <c r="AA948" s="300">
        <v>126.96629425279225</v>
      </c>
      <c r="AB948" s="302">
        <v>129.93112090319894</v>
      </c>
      <c r="AC948" s="302">
        <v>191.13427560914081</v>
      </c>
      <c r="AD948" s="302">
        <v>189.649681992453</v>
      </c>
      <c r="AE948" s="302">
        <v>188.1599629182017</v>
      </c>
      <c r="AF948" s="302">
        <v>186.65197726045889</v>
      </c>
      <c r="AG948" s="302">
        <v>185.1265391075448</v>
      </c>
      <c r="AH948" s="348">
        <v>183.61713385328548</v>
      </c>
      <c r="AI948" s="348">
        <v>182.11895801645247</v>
      </c>
      <c r="AK948" s="199"/>
      <c r="AM948" s="11"/>
      <c r="AN948" s="15"/>
      <c r="AO948" s="11"/>
      <c r="AP948" s="11"/>
    </row>
    <row r="949" spans="3:42" outlineLevel="2" x14ac:dyDescent="0.2">
      <c r="C949" s="252">
        <v>7</v>
      </c>
      <c r="D949" s="119" t="s">
        <v>218</v>
      </c>
      <c r="F949" s="767" t="s">
        <v>55</v>
      </c>
      <c r="H949" s="797" t="s">
        <v>11</v>
      </c>
      <c r="I949" s="234" t="s">
        <v>617</v>
      </c>
      <c r="K949" s="164"/>
      <c r="Q949" s="135" t="s">
        <v>110</v>
      </c>
      <c r="R949" s="314">
        <v>0</v>
      </c>
      <c r="S949" s="315">
        <v>0</v>
      </c>
      <c r="T949" s="315">
        <v>0</v>
      </c>
      <c r="U949" s="315">
        <v>0</v>
      </c>
      <c r="V949" s="315">
        <v>0</v>
      </c>
      <c r="W949" s="316">
        <v>3.7650400803907211</v>
      </c>
      <c r="X949" s="315">
        <v>17.079311986807483</v>
      </c>
      <c r="Y949" s="315">
        <v>21.786392672705102</v>
      </c>
      <c r="Z949" s="315">
        <v>23.632318636026312</v>
      </c>
      <c r="AA949" s="315">
        <v>24.184056048150911</v>
      </c>
      <c r="AB949" s="5">
        <v>24.748784933942662</v>
      </c>
      <c r="AC949" s="5">
        <v>36.406528687455399</v>
      </c>
      <c r="AD949" s="5">
        <v>36.123748950943437</v>
      </c>
      <c r="AE949" s="5">
        <v>35.839992936800336</v>
      </c>
      <c r="AF949" s="5">
        <v>35.552757573420749</v>
      </c>
      <c r="AG949" s="5">
        <v>35.262197925246632</v>
      </c>
      <c r="AH949" s="350">
        <v>34.974692162530573</v>
      </c>
      <c r="AI949" s="350">
        <v>34.689325336467142</v>
      </c>
      <c r="AK949" s="199"/>
      <c r="AM949" s="11"/>
      <c r="AN949" s="15"/>
      <c r="AO949" s="11"/>
      <c r="AP949" s="11"/>
    </row>
    <row r="950" spans="3:42" outlineLevel="2" x14ac:dyDescent="0.2">
      <c r="C950" s="252">
        <v>7</v>
      </c>
      <c r="D950" s="119" t="s">
        <v>218</v>
      </c>
      <c r="F950" s="783" t="s">
        <v>57</v>
      </c>
      <c r="G950" s="83"/>
      <c r="H950" s="798" t="s">
        <v>11</v>
      </c>
      <c r="I950" s="240" t="s">
        <v>617</v>
      </c>
      <c r="J950" s="83"/>
      <c r="K950" s="736"/>
      <c r="L950" s="83"/>
      <c r="M950" s="83"/>
      <c r="N950" s="83"/>
      <c r="O950" s="83"/>
      <c r="P950" s="83"/>
      <c r="Q950" s="143" t="s">
        <v>110</v>
      </c>
      <c r="R950" s="304">
        <v>0</v>
      </c>
      <c r="S950" s="305">
        <v>0</v>
      </c>
      <c r="T950" s="305">
        <v>0</v>
      </c>
      <c r="U950" s="305">
        <v>0</v>
      </c>
      <c r="V950" s="305">
        <v>0</v>
      </c>
      <c r="W950" s="306">
        <v>0</v>
      </c>
      <c r="X950" s="305">
        <v>0</v>
      </c>
      <c r="Y950" s="305">
        <v>0</v>
      </c>
      <c r="Z950" s="305">
        <v>0</v>
      </c>
      <c r="AA950" s="305">
        <v>0</v>
      </c>
      <c r="AB950" s="307">
        <v>0</v>
      </c>
      <c r="AC950" s="307">
        <v>0</v>
      </c>
      <c r="AD950" s="307">
        <v>0</v>
      </c>
      <c r="AE950" s="307">
        <v>0</v>
      </c>
      <c r="AF950" s="307">
        <v>0</v>
      </c>
      <c r="AG950" s="307">
        <v>0</v>
      </c>
      <c r="AH950" s="362">
        <v>0</v>
      </c>
      <c r="AI950" s="362">
        <v>0</v>
      </c>
      <c r="AK950" s="199"/>
      <c r="AM950" s="11"/>
      <c r="AN950" s="15"/>
      <c r="AO950" s="11"/>
      <c r="AP950" s="11"/>
    </row>
    <row r="951" spans="3:42" outlineLevel="2" x14ac:dyDescent="0.2">
      <c r="C951" s="252">
        <v>7</v>
      </c>
      <c r="D951" s="119" t="s">
        <v>218</v>
      </c>
      <c r="F951" s="802" t="s">
        <v>626</v>
      </c>
      <c r="R951" s="800">
        <v>0</v>
      </c>
      <c r="S951" s="800">
        <v>0</v>
      </c>
      <c r="T951" s="800">
        <v>0</v>
      </c>
      <c r="U951" s="800">
        <v>0</v>
      </c>
      <c r="V951" s="800">
        <v>0</v>
      </c>
      <c r="W951" s="800">
        <v>23.531500502442004</v>
      </c>
      <c r="X951" s="800">
        <v>106.74569991754674</v>
      </c>
      <c r="Y951" s="800">
        <v>136.16495420440685</v>
      </c>
      <c r="Z951" s="800">
        <v>147.70199147516442</v>
      </c>
      <c r="AA951" s="800">
        <v>151.15035030094316</v>
      </c>
      <c r="AB951" s="800">
        <v>154.6799058371416</v>
      </c>
      <c r="AC951" s="800">
        <v>227.54080429659621</v>
      </c>
      <c r="AD951" s="800">
        <v>225.77343094339642</v>
      </c>
      <c r="AE951" s="800">
        <v>223.99995585500204</v>
      </c>
      <c r="AF951" s="800">
        <v>222.20473483387963</v>
      </c>
      <c r="AG951" s="800">
        <v>220.38873703279143</v>
      </c>
      <c r="AH951" s="800">
        <v>218.59182601581605</v>
      </c>
      <c r="AI951" s="800">
        <v>216.8082833529196</v>
      </c>
      <c r="AK951" s="199"/>
      <c r="AM951" s="11"/>
      <c r="AN951" s="15"/>
      <c r="AO951" s="11"/>
      <c r="AP951" s="11"/>
    </row>
    <row r="952" spans="3:42" outlineLevel="2" x14ac:dyDescent="0.2">
      <c r="C952" s="252">
        <v>7</v>
      </c>
      <c r="D952" s="119" t="s">
        <v>218</v>
      </c>
      <c r="R952" s="5"/>
      <c r="S952" s="5"/>
      <c r="T952" s="5"/>
      <c r="U952" s="5"/>
      <c r="V952" s="5"/>
      <c r="W952" s="5"/>
      <c r="X952" s="5"/>
      <c r="Y952" s="5"/>
      <c r="AK952" s="199"/>
      <c r="AM952" s="11"/>
      <c r="AN952" s="15"/>
      <c r="AO952" s="11"/>
      <c r="AP952" s="11"/>
    </row>
    <row r="953" spans="3:42" outlineLevel="2" x14ac:dyDescent="0.2">
      <c r="C953" s="252">
        <v>7</v>
      </c>
      <c r="D953" s="119" t="s">
        <v>218</v>
      </c>
      <c r="F953" s="789" t="s">
        <v>627</v>
      </c>
      <c r="G953" s="790"/>
      <c r="H953" s="803"/>
      <c r="I953" s="790"/>
      <c r="J953" s="790"/>
      <c r="K953" s="792"/>
      <c r="L953" s="789"/>
      <c r="M953" s="789"/>
      <c r="N953" s="789"/>
      <c r="O953" s="789"/>
      <c r="P953" s="789"/>
      <c r="Q953" s="792"/>
      <c r="R953" s="793"/>
      <c r="S953" s="793"/>
      <c r="T953" s="793"/>
      <c r="U953" s="793"/>
      <c r="V953" s="793"/>
      <c r="W953" s="793"/>
      <c r="X953" s="793"/>
      <c r="Y953" s="793"/>
      <c r="Z953" s="793"/>
      <c r="AA953" s="793"/>
      <c r="AB953" s="793"/>
      <c r="AC953" s="793"/>
      <c r="AD953" s="793"/>
      <c r="AE953" s="793"/>
      <c r="AF953" s="793"/>
      <c r="AG953" s="793"/>
      <c r="AH953" s="789"/>
      <c r="AI953" s="789"/>
      <c r="AK953" s="199"/>
      <c r="AM953" s="11"/>
      <c r="AN953" s="15"/>
      <c r="AO953" s="11"/>
      <c r="AP953" s="11"/>
    </row>
    <row r="954" spans="3:42" outlineLevel="2" x14ac:dyDescent="0.2">
      <c r="C954" s="252">
        <v>7</v>
      </c>
      <c r="D954" s="119" t="s">
        <v>218</v>
      </c>
      <c r="F954" t="s">
        <v>620</v>
      </c>
      <c r="AK954" s="199"/>
      <c r="AM954" s="11"/>
      <c r="AN954" s="15"/>
      <c r="AO954" s="11"/>
      <c r="AP954" s="11"/>
    </row>
    <row r="955" spans="3:42" outlineLevel="2" x14ac:dyDescent="0.2">
      <c r="C955" s="252">
        <v>7</v>
      </c>
      <c r="D955" s="119" t="s">
        <v>218</v>
      </c>
      <c r="F955" s="761" t="s">
        <v>48</v>
      </c>
      <c r="G955" s="75"/>
      <c r="H955" s="796" t="s">
        <v>628</v>
      </c>
      <c r="I955" s="801"/>
      <c r="J955" s="75"/>
      <c r="K955" s="741"/>
      <c r="L955" s="75"/>
      <c r="M955" s="75"/>
      <c r="N955" s="75"/>
      <c r="O955" s="75"/>
      <c r="P955" s="75"/>
      <c r="Q955" s="128" t="s">
        <v>536</v>
      </c>
      <c r="R955" s="804">
        <v>0</v>
      </c>
      <c r="S955" s="805">
        <v>0</v>
      </c>
      <c r="T955" s="805">
        <v>0</v>
      </c>
      <c r="U955" s="805">
        <v>0</v>
      </c>
      <c r="V955" s="805">
        <v>0</v>
      </c>
      <c r="W955" s="806">
        <v>16.9669188172114</v>
      </c>
      <c r="X955" s="805">
        <v>76.966856592909238</v>
      </c>
      <c r="Y955" s="805">
        <v>98.179022773992912</v>
      </c>
      <c r="Z955" s="805">
        <v>106.49757325247906</v>
      </c>
      <c r="AA955" s="805">
        <v>108.98394356462853</v>
      </c>
      <c r="AB955" s="805">
        <v>111.52885914437678</v>
      </c>
      <c r="AC955" s="805">
        <v>164.06375588767452</v>
      </c>
      <c r="AD955" s="805">
        <v>162.78942660296394</v>
      </c>
      <c r="AE955" s="805">
        <v>161.51069778386412</v>
      </c>
      <c r="AF955" s="805">
        <v>160.21628949395614</v>
      </c>
      <c r="AG955" s="805">
        <v>158.9069005214977</v>
      </c>
      <c r="AH955" s="808">
        <v>157.61127369380728</v>
      </c>
      <c r="AI955" s="808">
        <v>156.32528585103216</v>
      </c>
      <c r="AK955" s="199"/>
      <c r="AM955" s="11"/>
      <c r="AN955" s="15"/>
      <c r="AO955" s="11"/>
      <c r="AP955" s="11"/>
    </row>
    <row r="956" spans="3:42" outlineLevel="2" x14ac:dyDescent="0.2">
      <c r="C956" s="252">
        <v>7</v>
      </c>
      <c r="D956" s="119" t="s">
        <v>218</v>
      </c>
      <c r="F956" s="767" t="s">
        <v>55</v>
      </c>
      <c r="H956" s="797" t="s">
        <v>628</v>
      </c>
      <c r="K956" s="164"/>
      <c r="Q956" s="135" t="s">
        <v>536</v>
      </c>
      <c r="R956" s="809">
        <v>0</v>
      </c>
      <c r="S956" s="810">
        <v>0</v>
      </c>
      <c r="T956" s="810">
        <v>0</v>
      </c>
      <c r="U956" s="810">
        <v>0</v>
      </c>
      <c r="V956" s="810">
        <v>0</v>
      </c>
      <c r="W956" s="811">
        <v>1.305492399580694</v>
      </c>
      <c r="X956" s="810">
        <v>5.9220915349540508</v>
      </c>
      <c r="Y956" s="810">
        <v>7.5542276951127265</v>
      </c>
      <c r="Z956" s="810">
        <v>8.1942852413406086</v>
      </c>
      <c r="AA956" s="810">
        <v>8.3855950236306906</v>
      </c>
      <c r="AB956" s="810">
        <v>8.5814094777887178</v>
      </c>
      <c r="AC956" s="810">
        <v>12.623622984554576</v>
      </c>
      <c r="AD956" s="810">
        <v>12.525571758302164</v>
      </c>
      <c r="AE956" s="810">
        <v>12.42718201692106</v>
      </c>
      <c r="AF956" s="810">
        <v>12.327585843765863</v>
      </c>
      <c r="AG956" s="810">
        <v>12.226837005980109</v>
      </c>
      <c r="AH956" s="812">
        <v>12.127147074386468</v>
      </c>
      <c r="AI956" s="812">
        <v>12.028198799052408</v>
      </c>
      <c r="AK956" s="199"/>
      <c r="AM956" s="11"/>
      <c r="AN956" s="15"/>
      <c r="AO956" s="11"/>
      <c r="AP956" s="11"/>
    </row>
    <row r="957" spans="3:42" outlineLevel="2" x14ac:dyDescent="0.2">
      <c r="C957" s="252">
        <v>7</v>
      </c>
      <c r="D957" s="119" t="s">
        <v>218</v>
      </c>
      <c r="F957" s="783" t="s">
        <v>57</v>
      </c>
      <c r="G957" s="83"/>
      <c r="H957" s="798" t="s">
        <v>628</v>
      </c>
      <c r="I957" s="799"/>
      <c r="J957" s="83"/>
      <c r="K957" s="736"/>
      <c r="L957" s="83"/>
      <c r="M957" s="83"/>
      <c r="N957" s="83"/>
      <c r="O957" s="83"/>
      <c r="P957" s="83"/>
      <c r="Q957" s="143" t="s">
        <v>536</v>
      </c>
      <c r="R957" s="813">
        <v>0</v>
      </c>
      <c r="S957" s="814">
        <v>0</v>
      </c>
      <c r="T957" s="814">
        <v>0</v>
      </c>
      <c r="U957" s="814">
        <v>0</v>
      </c>
      <c r="V957" s="814">
        <v>0</v>
      </c>
      <c r="W957" s="815">
        <v>0</v>
      </c>
      <c r="X957" s="814">
        <v>0</v>
      </c>
      <c r="Y957" s="814">
        <v>0</v>
      </c>
      <c r="Z957" s="814">
        <v>0</v>
      </c>
      <c r="AA957" s="814">
        <v>0</v>
      </c>
      <c r="AB957" s="814">
        <v>0</v>
      </c>
      <c r="AC957" s="814">
        <v>0</v>
      </c>
      <c r="AD957" s="814">
        <v>0</v>
      </c>
      <c r="AE957" s="814">
        <v>0</v>
      </c>
      <c r="AF957" s="814">
        <v>0</v>
      </c>
      <c r="AG957" s="814">
        <v>0</v>
      </c>
      <c r="AH957" s="816">
        <v>0</v>
      </c>
      <c r="AI957" s="816">
        <v>0</v>
      </c>
      <c r="AK957" s="199"/>
      <c r="AM957" s="11"/>
      <c r="AN957" s="15"/>
      <c r="AO957" s="11"/>
      <c r="AP957" s="11"/>
    </row>
    <row r="958" spans="3:42" outlineLevel="2" x14ac:dyDescent="0.2">
      <c r="C958" s="252">
        <v>7</v>
      </c>
      <c r="D958" s="119" t="s">
        <v>218</v>
      </c>
      <c r="AK958" s="199"/>
      <c r="AM958" s="11"/>
      <c r="AN958" s="15"/>
      <c r="AO958" s="11"/>
      <c r="AP958" s="11"/>
    </row>
    <row r="959" spans="3:42" outlineLevel="1" x14ac:dyDescent="0.2">
      <c r="C959" s="252">
        <v>7</v>
      </c>
      <c r="D959" s="119" t="s">
        <v>218</v>
      </c>
      <c r="F959" s="121" t="s">
        <v>629</v>
      </c>
      <c r="G959" s="756"/>
      <c r="H959" s="757"/>
      <c r="I959" s="788"/>
      <c r="J959" s="756"/>
      <c r="K959" s="758"/>
      <c r="L959" s="759"/>
      <c r="M959" s="759"/>
      <c r="N959" s="759"/>
      <c r="O959" s="759"/>
      <c r="P959" s="759"/>
      <c r="Q959" s="758"/>
      <c r="R959" s="760"/>
      <c r="S959" s="760"/>
      <c r="T959" s="760"/>
      <c r="U959" s="760"/>
      <c r="V959" s="760"/>
      <c r="W959" s="760"/>
      <c r="X959" s="760"/>
      <c r="Y959" s="760"/>
      <c r="Z959" s="760"/>
      <c r="AA959" s="760"/>
      <c r="AB959" s="760"/>
      <c r="AC959" s="760"/>
      <c r="AD959" s="760"/>
      <c r="AE959" s="760"/>
      <c r="AF959" s="760"/>
      <c r="AG959" s="760"/>
      <c r="AH959" s="759"/>
      <c r="AI959" s="759"/>
      <c r="AK959" s="199"/>
      <c r="AM959" s="11"/>
      <c r="AN959" s="15"/>
      <c r="AO959" s="11"/>
      <c r="AP959" s="11"/>
    </row>
    <row r="960" spans="3:42" outlineLevel="2" x14ac:dyDescent="0.2">
      <c r="C960" s="252">
        <v>7</v>
      </c>
      <c r="D960" s="119" t="s">
        <v>218</v>
      </c>
      <c r="F960" s="789" t="s">
        <v>630</v>
      </c>
      <c r="G960" s="790"/>
      <c r="H960" s="803"/>
      <c r="I960" s="791"/>
      <c r="J960" s="790"/>
      <c r="K960" s="792"/>
      <c r="L960" s="789"/>
      <c r="M960" s="789"/>
      <c r="N960" s="789"/>
      <c r="O960" s="789"/>
      <c r="P960" s="789"/>
      <c r="Q960" s="792"/>
      <c r="R960" s="793"/>
      <c r="S960" s="793"/>
      <c r="T960" s="793"/>
      <c r="U960" s="793"/>
      <c r="V960" s="793"/>
      <c r="W960" s="793"/>
      <c r="X960" s="793"/>
      <c r="Y960" s="793"/>
      <c r="Z960" s="793"/>
      <c r="AA960" s="793"/>
      <c r="AB960" s="793"/>
      <c r="AC960" s="793"/>
      <c r="AD960" s="793"/>
      <c r="AE960" s="793"/>
      <c r="AF960" s="793"/>
      <c r="AG960" s="793"/>
      <c r="AH960" s="789"/>
      <c r="AI960" s="789"/>
      <c r="AK960" s="199"/>
      <c r="AM960" s="11"/>
      <c r="AN960" s="15"/>
      <c r="AO960" s="11"/>
      <c r="AP960" s="11"/>
    </row>
    <row r="961" spans="3:42" outlineLevel="2" x14ac:dyDescent="0.2">
      <c r="C961" s="252">
        <v>7</v>
      </c>
      <c r="D961" s="119" t="s">
        <v>218</v>
      </c>
      <c r="F961" s="794" t="s">
        <v>610</v>
      </c>
      <c r="H961" s="795"/>
      <c r="AK961" s="199"/>
      <c r="AM961" s="11"/>
      <c r="AN961" s="15"/>
      <c r="AO961" s="11"/>
      <c r="AP961" s="11"/>
    </row>
    <row r="962" spans="3:42" outlineLevel="2" x14ac:dyDescent="0.2">
      <c r="C962" s="252">
        <v>7</v>
      </c>
      <c r="D962" s="119" t="s">
        <v>218</v>
      </c>
      <c r="F962" s="761" t="s">
        <v>62</v>
      </c>
      <c r="G962" s="75"/>
      <c r="H962" s="796" t="s">
        <v>580</v>
      </c>
      <c r="I962" s="796" t="s">
        <v>611</v>
      </c>
      <c r="J962" s="75"/>
      <c r="K962" s="741"/>
      <c r="L962" s="75"/>
      <c r="M962" s="75"/>
      <c r="N962" s="75"/>
      <c r="O962" s="75"/>
      <c r="P962" s="75"/>
      <c r="Q962" s="128" t="s">
        <v>110</v>
      </c>
      <c r="R962" s="299">
        <v>0</v>
      </c>
      <c r="S962" s="300">
        <v>0</v>
      </c>
      <c r="T962" s="300">
        <v>0</v>
      </c>
      <c r="U962" s="300">
        <v>0</v>
      </c>
      <c r="V962" s="300">
        <v>0</v>
      </c>
      <c r="W962" s="301">
        <v>0</v>
      </c>
      <c r="X962" s="300">
        <v>0</v>
      </c>
      <c r="Y962" s="300">
        <v>0</v>
      </c>
      <c r="Z962" s="300">
        <v>0</v>
      </c>
      <c r="AA962" s="300">
        <v>0</v>
      </c>
      <c r="AB962" s="302">
        <v>0</v>
      </c>
      <c r="AC962" s="302">
        <v>0</v>
      </c>
      <c r="AD962" s="302">
        <v>0</v>
      </c>
      <c r="AE962" s="302">
        <v>0</v>
      </c>
      <c r="AF962" s="302">
        <v>0</v>
      </c>
      <c r="AG962" s="302">
        <v>0</v>
      </c>
      <c r="AH962" s="348">
        <v>0</v>
      </c>
      <c r="AI962" s="348">
        <v>0</v>
      </c>
      <c r="AK962" s="199"/>
      <c r="AM962" s="11"/>
      <c r="AN962" s="15"/>
      <c r="AO962" s="11"/>
      <c r="AP962" s="11"/>
    </row>
    <row r="963" spans="3:42" outlineLevel="2" x14ac:dyDescent="0.2">
      <c r="C963" s="252">
        <v>7</v>
      </c>
      <c r="D963" s="119" t="s">
        <v>218</v>
      </c>
      <c r="F963" s="767" t="s">
        <v>188</v>
      </c>
      <c r="H963" s="797" t="s">
        <v>580</v>
      </c>
      <c r="I963" s="797" t="s">
        <v>612</v>
      </c>
      <c r="K963" s="164"/>
      <c r="Q963" s="135" t="s">
        <v>110</v>
      </c>
      <c r="R963" s="314">
        <v>0</v>
      </c>
      <c r="S963" s="315">
        <v>0</v>
      </c>
      <c r="T963" s="315">
        <v>0</v>
      </c>
      <c r="U963" s="315">
        <v>0</v>
      </c>
      <c r="V963" s="315">
        <v>0</v>
      </c>
      <c r="W963" s="316">
        <v>0</v>
      </c>
      <c r="X963" s="315">
        <v>0</v>
      </c>
      <c r="Y963" s="315">
        <v>0</v>
      </c>
      <c r="Z963" s="315">
        <v>0</v>
      </c>
      <c r="AA963" s="315">
        <v>0</v>
      </c>
      <c r="AB963" s="5">
        <v>0</v>
      </c>
      <c r="AC963" s="5">
        <v>0</v>
      </c>
      <c r="AD963" s="5">
        <v>0</v>
      </c>
      <c r="AE963" s="5">
        <v>0</v>
      </c>
      <c r="AF963" s="5">
        <v>0</v>
      </c>
      <c r="AG963" s="5">
        <v>0</v>
      </c>
      <c r="AH963" s="350">
        <v>0</v>
      </c>
      <c r="AI963" s="350">
        <v>0</v>
      </c>
      <c r="AK963" s="199"/>
      <c r="AM963" s="11"/>
      <c r="AN963" s="15"/>
      <c r="AO963" s="11"/>
      <c r="AP963" s="11"/>
    </row>
    <row r="964" spans="3:42" outlineLevel="2" x14ac:dyDescent="0.2">
      <c r="C964" s="252">
        <v>7</v>
      </c>
      <c r="D964" s="119" t="s">
        <v>218</v>
      </c>
      <c r="F964" s="767" t="s">
        <v>613</v>
      </c>
      <c r="H964" s="797" t="s">
        <v>580</v>
      </c>
      <c r="I964" s="234" t="s">
        <v>614</v>
      </c>
      <c r="K964" s="164"/>
      <c r="Q964" s="135" t="s">
        <v>110</v>
      </c>
      <c r="R964" s="314">
        <v>0</v>
      </c>
      <c r="S964" s="315">
        <v>0</v>
      </c>
      <c r="T964" s="315">
        <v>0</v>
      </c>
      <c r="U964" s="315">
        <v>0</v>
      </c>
      <c r="V964" s="315">
        <v>0</v>
      </c>
      <c r="W964" s="316">
        <v>0</v>
      </c>
      <c r="X964" s="315">
        <v>0</v>
      </c>
      <c r="Y964" s="315">
        <v>0</v>
      </c>
      <c r="Z964" s="315">
        <v>0</v>
      </c>
      <c r="AA964" s="315">
        <v>0</v>
      </c>
      <c r="AB964" s="5">
        <v>0</v>
      </c>
      <c r="AC964" s="5">
        <v>0</v>
      </c>
      <c r="AD964" s="5">
        <v>0</v>
      </c>
      <c r="AE964" s="5">
        <v>0</v>
      </c>
      <c r="AF964" s="5">
        <v>0</v>
      </c>
      <c r="AG964" s="5">
        <v>0</v>
      </c>
      <c r="AH964" s="350">
        <v>0</v>
      </c>
      <c r="AI964" s="350">
        <v>0</v>
      </c>
      <c r="AK964" s="199"/>
      <c r="AM964" s="11"/>
      <c r="AN964" s="15"/>
      <c r="AO964" s="11"/>
      <c r="AP964" s="11"/>
    </row>
    <row r="965" spans="3:42" outlineLevel="2" x14ac:dyDescent="0.2">
      <c r="C965" s="252">
        <v>7</v>
      </c>
      <c r="D965" s="119" t="s">
        <v>218</v>
      </c>
      <c r="F965" s="783" t="s">
        <v>57</v>
      </c>
      <c r="G965" s="83"/>
      <c r="H965" s="798" t="s">
        <v>580</v>
      </c>
      <c r="I965" s="799"/>
      <c r="J965" s="83"/>
      <c r="K965" s="736"/>
      <c r="L965" s="83"/>
      <c r="M965" s="83"/>
      <c r="N965" s="83"/>
      <c r="O965" s="83"/>
      <c r="P965" s="83"/>
      <c r="Q965" s="143" t="s">
        <v>110</v>
      </c>
      <c r="R965" s="304">
        <v>0</v>
      </c>
      <c r="S965" s="305">
        <v>0</v>
      </c>
      <c r="T965" s="305">
        <v>0</v>
      </c>
      <c r="U965" s="305">
        <v>0</v>
      </c>
      <c r="V965" s="305">
        <v>0</v>
      </c>
      <c r="W965" s="306">
        <v>0</v>
      </c>
      <c r="X965" s="305">
        <v>0</v>
      </c>
      <c r="Y965" s="305">
        <v>0</v>
      </c>
      <c r="Z965" s="305">
        <v>0</v>
      </c>
      <c r="AA965" s="305">
        <v>0</v>
      </c>
      <c r="AB965" s="307">
        <v>0</v>
      </c>
      <c r="AC965" s="307">
        <v>0</v>
      </c>
      <c r="AD965" s="307">
        <v>0</v>
      </c>
      <c r="AE965" s="307">
        <v>0</v>
      </c>
      <c r="AF965" s="307">
        <v>0</v>
      </c>
      <c r="AG965" s="307">
        <v>0</v>
      </c>
      <c r="AH965" s="362">
        <v>0</v>
      </c>
      <c r="AI965" s="362">
        <v>0</v>
      </c>
      <c r="AK965" s="199"/>
      <c r="AM965" s="11"/>
      <c r="AN965" s="15"/>
      <c r="AO965" s="11"/>
      <c r="AP965" s="11"/>
    </row>
    <row r="966" spans="3:42" outlineLevel="2" x14ac:dyDescent="0.2">
      <c r="C966" s="252">
        <v>7</v>
      </c>
      <c r="D966" s="119" t="s">
        <v>218</v>
      </c>
      <c r="F966" s="12"/>
      <c r="H966" s="234"/>
      <c r="K966" s="164"/>
      <c r="Q966" s="16"/>
      <c r="R966" s="800">
        <v>0</v>
      </c>
      <c r="S966" s="800">
        <v>0</v>
      </c>
      <c r="T966" s="800">
        <v>0</v>
      </c>
      <c r="U966" s="800">
        <v>0</v>
      </c>
      <c r="V966" s="800">
        <v>0</v>
      </c>
      <c r="W966" s="800">
        <v>0</v>
      </c>
      <c r="X966" s="800">
        <v>0</v>
      </c>
      <c r="Y966" s="800">
        <v>0</v>
      </c>
      <c r="Z966" s="800">
        <v>0</v>
      </c>
      <c r="AA966" s="800">
        <v>0</v>
      </c>
      <c r="AB966" s="800">
        <v>0</v>
      </c>
      <c r="AC966" s="800">
        <v>0</v>
      </c>
      <c r="AD966" s="800">
        <v>0</v>
      </c>
      <c r="AE966" s="800">
        <v>0</v>
      </c>
      <c r="AF966" s="800">
        <v>0</v>
      </c>
      <c r="AG966" s="800">
        <v>0</v>
      </c>
      <c r="AH966" s="800">
        <v>0</v>
      </c>
      <c r="AI966" s="800">
        <v>0</v>
      </c>
      <c r="AK966" s="199"/>
      <c r="AM966" s="11"/>
      <c r="AN966" s="15"/>
      <c r="AO966" s="11"/>
      <c r="AP966" s="11"/>
    </row>
    <row r="967" spans="3:42" outlineLevel="2" x14ac:dyDescent="0.2">
      <c r="C967" s="252">
        <v>7</v>
      </c>
      <c r="D967" s="119" t="s">
        <v>218</v>
      </c>
      <c r="F967" s="794" t="s">
        <v>615</v>
      </c>
      <c r="AK967" s="199"/>
      <c r="AM967" s="11"/>
      <c r="AN967" s="15"/>
      <c r="AO967" s="11"/>
      <c r="AP967" s="11"/>
    </row>
    <row r="968" spans="3:42" outlineLevel="2" x14ac:dyDescent="0.2">
      <c r="C968" s="252">
        <v>7</v>
      </c>
      <c r="D968" s="119" t="s">
        <v>218</v>
      </c>
      <c r="F968" s="761" t="s">
        <v>48</v>
      </c>
      <c r="G968" s="75"/>
      <c r="H968" s="796" t="s">
        <v>580</v>
      </c>
      <c r="I968" s="801"/>
      <c r="J968" s="75"/>
      <c r="K968" s="741"/>
      <c r="L968" s="75"/>
      <c r="M968" s="75"/>
      <c r="N968" s="75"/>
      <c r="O968" s="75"/>
      <c r="P968" s="75"/>
      <c r="Q968" s="128" t="s">
        <v>110</v>
      </c>
      <c r="R968" s="299">
        <v>0</v>
      </c>
      <c r="S968" s="300">
        <v>0</v>
      </c>
      <c r="T968" s="300">
        <v>0</v>
      </c>
      <c r="U968" s="300">
        <v>0</v>
      </c>
      <c r="V968" s="300">
        <v>0</v>
      </c>
      <c r="W968" s="301">
        <v>0</v>
      </c>
      <c r="X968" s="300">
        <v>0</v>
      </c>
      <c r="Y968" s="300">
        <v>0</v>
      </c>
      <c r="Z968" s="300">
        <v>0</v>
      </c>
      <c r="AA968" s="300">
        <v>0</v>
      </c>
      <c r="AB968" s="302">
        <v>0</v>
      </c>
      <c r="AC968" s="302">
        <v>0</v>
      </c>
      <c r="AD968" s="302">
        <v>0</v>
      </c>
      <c r="AE968" s="302">
        <v>0</v>
      </c>
      <c r="AF968" s="302">
        <v>0</v>
      </c>
      <c r="AG968" s="302">
        <v>0</v>
      </c>
      <c r="AH968" s="348">
        <v>0</v>
      </c>
      <c r="AI968" s="348">
        <v>0</v>
      </c>
      <c r="AK968" s="199"/>
      <c r="AM968" s="11"/>
      <c r="AN968" s="15"/>
      <c r="AO968" s="11"/>
      <c r="AP968" s="11"/>
    </row>
    <row r="969" spans="3:42" outlineLevel="2" x14ac:dyDescent="0.2">
      <c r="C969" s="252">
        <v>7</v>
      </c>
      <c r="D969" s="119" t="s">
        <v>218</v>
      </c>
      <c r="F969" s="767" t="s">
        <v>55</v>
      </c>
      <c r="H969" s="797" t="s">
        <v>580</v>
      </c>
      <c r="K969" s="164"/>
      <c r="Q969" s="135" t="s">
        <v>110</v>
      </c>
      <c r="R969" s="314">
        <v>0</v>
      </c>
      <c r="S969" s="315">
        <v>0</v>
      </c>
      <c r="T969" s="315">
        <v>0</v>
      </c>
      <c r="U969" s="315">
        <v>0</v>
      </c>
      <c r="V969" s="315">
        <v>0</v>
      </c>
      <c r="W969" s="316">
        <v>0</v>
      </c>
      <c r="X969" s="315">
        <v>0</v>
      </c>
      <c r="Y969" s="315">
        <v>0</v>
      </c>
      <c r="Z969" s="315">
        <v>0</v>
      </c>
      <c r="AA969" s="315">
        <v>0</v>
      </c>
      <c r="AB969" s="5">
        <v>0</v>
      </c>
      <c r="AC969" s="5">
        <v>0</v>
      </c>
      <c r="AD969" s="5">
        <v>0</v>
      </c>
      <c r="AE969" s="5">
        <v>0</v>
      </c>
      <c r="AF969" s="5">
        <v>0</v>
      </c>
      <c r="AG969" s="5">
        <v>0</v>
      </c>
      <c r="AH969" s="350">
        <v>0</v>
      </c>
      <c r="AI969" s="350">
        <v>0</v>
      </c>
      <c r="AK969" s="199"/>
      <c r="AM969" s="11"/>
      <c r="AN969" s="15"/>
      <c r="AO969" s="11"/>
      <c r="AP969" s="11"/>
    </row>
    <row r="970" spans="3:42" outlineLevel="2" x14ac:dyDescent="0.2">
      <c r="C970" s="252">
        <v>7</v>
      </c>
      <c r="D970" s="119" t="s">
        <v>218</v>
      </c>
      <c r="F970" s="783" t="s">
        <v>57</v>
      </c>
      <c r="G970" s="83"/>
      <c r="H970" s="798" t="s">
        <v>580</v>
      </c>
      <c r="I970" s="799"/>
      <c r="J970" s="83"/>
      <c r="K970" s="736"/>
      <c r="L970" s="83"/>
      <c r="M970" s="83"/>
      <c r="N970" s="83"/>
      <c r="O970" s="83"/>
      <c r="P970" s="83"/>
      <c r="Q970" s="143" t="s">
        <v>110</v>
      </c>
      <c r="R970" s="304">
        <v>0</v>
      </c>
      <c r="S970" s="305">
        <v>0</v>
      </c>
      <c r="T970" s="305">
        <v>0</v>
      </c>
      <c r="U970" s="305">
        <v>0</v>
      </c>
      <c r="V970" s="305">
        <v>0</v>
      </c>
      <c r="W970" s="306">
        <v>0</v>
      </c>
      <c r="X970" s="305">
        <v>0</v>
      </c>
      <c r="Y970" s="305">
        <v>0</v>
      </c>
      <c r="Z970" s="305">
        <v>0</v>
      </c>
      <c r="AA970" s="305">
        <v>0</v>
      </c>
      <c r="AB970" s="307">
        <v>0</v>
      </c>
      <c r="AC970" s="307">
        <v>0</v>
      </c>
      <c r="AD970" s="307">
        <v>0</v>
      </c>
      <c r="AE970" s="307">
        <v>0</v>
      </c>
      <c r="AF970" s="307">
        <v>0</v>
      </c>
      <c r="AG970" s="307">
        <v>0</v>
      </c>
      <c r="AH970" s="362">
        <v>0</v>
      </c>
      <c r="AI970" s="362">
        <v>0</v>
      </c>
      <c r="AK970" s="199"/>
      <c r="AM970" s="11"/>
      <c r="AN970" s="15"/>
      <c r="AO970" s="11"/>
      <c r="AP970" s="11"/>
    </row>
    <row r="971" spans="3:42" outlineLevel="2" x14ac:dyDescent="0.2">
      <c r="C971" s="252">
        <v>7</v>
      </c>
      <c r="D971" s="119" t="s">
        <v>218</v>
      </c>
      <c r="F971" s="12"/>
      <c r="H971" s="164"/>
      <c r="K971" s="164"/>
      <c r="Q971" s="16"/>
      <c r="R971" s="800">
        <v>0</v>
      </c>
      <c r="S971" s="800">
        <v>0</v>
      </c>
      <c r="T971" s="800">
        <v>0</v>
      </c>
      <c r="U971" s="800">
        <v>0</v>
      </c>
      <c r="V971" s="800">
        <v>0</v>
      </c>
      <c r="W971" s="800">
        <v>0</v>
      </c>
      <c r="X971" s="800">
        <v>0</v>
      </c>
      <c r="Y971" s="800">
        <v>0</v>
      </c>
      <c r="Z971" s="800">
        <v>0</v>
      </c>
      <c r="AA971" s="800">
        <v>0</v>
      </c>
      <c r="AB971" s="800">
        <v>0</v>
      </c>
      <c r="AC971" s="800">
        <v>0</v>
      </c>
      <c r="AD971" s="800">
        <v>0</v>
      </c>
      <c r="AE971" s="800">
        <v>0</v>
      </c>
      <c r="AF971" s="800">
        <v>0</v>
      </c>
      <c r="AG971" s="800">
        <v>0</v>
      </c>
      <c r="AH971" s="800">
        <v>0</v>
      </c>
      <c r="AI971" s="800">
        <v>0</v>
      </c>
      <c r="AK971" s="199"/>
      <c r="AM971" s="11"/>
      <c r="AN971" s="15"/>
      <c r="AO971" s="11"/>
      <c r="AP971" s="11"/>
    </row>
    <row r="972" spans="3:42" outlineLevel="2" x14ac:dyDescent="0.2">
      <c r="C972" s="252">
        <v>7</v>
      </c>
      <c r="D972" s="119" t="s">
        <v>218</v>
      </c>
      <c r="F972" s="794" t="s">
        <v>69</v>
      </c>
      <c r="AK972" s="199"/>
      <c r="AM972" s="11"/>
      <c r="AN972" s="15"/>
      <c r="AO972" s="11"/>
      <c r="AP972" s="11"/>
    </row>
    <row r="973" spans="3:42" outlineLevel="2" x14ac:dyDescent="0.2">
      <c r="C973" s="252">
        <v>7</v>
      </c>
      <c r="D973" s="119" t="s">
        <v>218</v>
      </c>
      <c r="F973" s="761" t="s">
        <v>9</v>
      </c>
      <c r="G973" s="75"/>
      <c r="H973" s="796" t="s">
        <v>580</v>
      </c>
      <c r="I973" s="801"/>
      <c r="J973" s="75"/>
      <c r="K973" s="741"/>
      <c r="L973" s="75"/>
      <c r="M973" s="75"/>
      <c r="N973" s="75"/>
      <c r="O973" s="75"/>
      <c r="P973" s="75"/>
      <c r="Q973" s="128" t="s">
        <v>110</v>
      </c>
      <c r="R973" s="299">
        <v>0</v>
      </c>
      <c r="S973" s="300">
        <v>0</v>
      </c>
      <c r="T973" s="300">
        <v>0</v>
      </c>
      <c r="U973" s="300">
        <v>0</v>
      </c>
      <c r="V973" s="300">
        <v>0</v>
      </c>
      <c r="W973" s="301">
        <v>0</v>
      </c>
      <c r="X973" s="300">
        <v>0</v>
      </c>
      <c r="Y973" s="300">
        <v>0</v>
      </c>
      <c r="Z973" s="300">
        <v>0</v>
      </c>
      <c r="AA973" s="300">
        <v>0</v>
      </c>
      <c r="AB973" s="302">
        <v>0</v>
      </c>
      <c r="AC973" s="302">
        <v>0</v>
      </c>
      <c r="AD973" s="302">
        <v>0</v>
      </c>
      <c r="AE973" s="302">
        <v>0</v>
      </c>
      <c r="AF973" s="302">
        <v>0</v>
      </c>
      <c r="AG973" s="302">
        <v>0</v>
      </c>
      <c r="AH973" s="348">
        <v>0</v>
      </c>
      <c r="AI973" s="348">
        <v>0</v>
      </c>
      <c r="AK973" s="199"/>
      <c r="AM973" s="11"/>
      <c r="AN973" s="15"/>
      <c r="AO973" s="11"/>
      <c r="AP973" s="11"/>
    </row>
    <row r="974" spans="3:42" outlineLevel="2" x14ac:dyDescent="0.2">
      <c r="C974" s="252">
        <v>7</v>
      </c>
      <c r="D974" s="119" t="s">
        <v>218</v>
      </c>
      <c r="F974" s="767" t="s">
        <v>14</v>
      </c>
      <c r="H974" s="797" t="s">
        <v>580</v>
      </c>
      <c r="K974" s="164"/>
      <c r="Q974" s="135" t="s">
        <v>110</v>
      </c>
      <c r="R974" s="314">
        <v>0</v>
      </c>
      <c r="S974" s="315">
        <v>0</v>
      </c>
      <c r="T974" s="315">
        <v>0</v>
      </c>
      <c r="U974" s="315">
        <v>0</v>
      </c>
      <c r="V974" s="315">
        <v>0</v>
      </c>
      <c r="W974" s="316">
        <v>0</v>
      </c>
      <c r="X974" s="315">
        <v>0</v>
      </c>
      <c r="Y974" s="315">
        <v>0</v>
      </c>
      <c r="Z974" s="315">
        <v>0</v>
      </c>
      <c r="AA974" s="315">
        <v>0</v>
      </c>
      <c r="AB974" s="5">
        <v>0</v>
      </c>
      <c r="AC974" s="5">
        <v>0</v>
      </c>
      <c r="AD974" s="5">
        <v>0</v>
      </c>
      <c r="AE974" s="5">
        <v>0</v>
      </c>
      <c r="AF974" s="5">
        <v>0</v>
      </c>
      <c r="AG974" s="5">
        <v>0</v>
      </c>
      <c r="AH974" s="350">
        <v>0</v>
      </c>
      <c r="AI974" s="350">
        <v>0</v>
      </c>
      <c r="AK974" s="199"/>
      <c r="AM974" s="11"/>
      <c r="AN974" s="15"/>
      <c r="AO974" s="11"/>
      <c r="AP974" s="11"/>
    </row>
    <row r="975" spans="3:42" outlineLevel="2" x14ac:dyDescent="0.2">
      <c r="C975" s="252">
        <v>7</v>
      </c>
      <c r="D975" s="119" t="s">
        <v>218</v>
      </c>
      <c r="F975" s="783" t="s">
        <v>16</v>
      </c>
      <c r="G975" s="83"/>
      <c r="H975" s="798" t="s">
        <v>580</v>
      </c>
      <c r="I975" s="799"/>
      <c r="J975" s="83"/>
      <c r="K975" s="736"/>
      <c r="L975" s="83"/>
      <c r="M975" s="83"/>
      <c r="N975" s="83"/>
      <c r="O975" s="83"/>
      <c r="P975" s="83"/>
      <c r="Q975" s="143" t="s">
        <v>110</v>
      </c>
      <c r="R975" s="304">
        <v>0</v>
      </c>
      <c r="S975" s="305">
        <v>0</v>
      </c>
      <c r="T975" s="305">
        <v>0</v>
      </c>
      <c r="U975" s="305">
        <v>0</v>
      </c>
      <c r="V975" s="305">
        <v>0</v>
      </c>
      <c r="W975" s="306">
        <v>0</v>
      </c>
      <c r="X975" s="305">
        <v>0</v>
      </c>
      <c r="Y975" s="305">
        <v>0</v>
      </c>
      <c r="Z975" s="305">
        <v>0</v>
      </c>
      <c r="AA975" s="305">
        <v>0</v>
      </c>
      <c r="AB975" s="307">
        <v>0</v>
      </c>
      <c r="AC975" s="307">
        <v>0</v>
      </c>
      <c r="AD975" s="307">
        <v>0</v>
      </c>
      <c r="AE975" s="307">
        <v>0</v>
      </c>
      <c r="AF975" s="307">
        <v>0</v>
      </c>
      <c r="AG975" s="307">
        <v>0</v>
      </c>
      <c r="AH975" s="362">
        <v>0</v>
      </c>
      <c r="AI975" s="362">
        <v>0</v>
      </c>
      <c r="AK975" s="199"/>
      <c r="AM975" s="11"/>
      <c r="AN975" s="15"/>
      <c r="AO975" s="11"/>
      <c r="AP975" s="11"/>
    </row>
    <row r="976" spans="3:42" outlineLevel="2" x14ac:dyDescent="0.2">
      <c r="C976" s="252">
        <v>7</v>
      </c>
      <c r="D976" s="119" t="s">
        <v>218</v>
      </c>
      <c r="F976" s="12"/>
      <c r="H976" s="797"/>
      <c r="K976" s="164"/>
      <c r="Q976" s="16"/>
      <c r="R976" s="800">
        <v>0</v>
      </c>
      <c r="S976" s="800">
        <v>0</v>
      </c>
      <c r="T976" s="800">
        <v>0</v>
      </c>
      <c r="U976" s="800">
        <v>0</v>
      </c>
      <c r="V976" s="800">
        <v>0</v>
      </c>
      <c r="W976" s="800">
        <v>0</v>
      </c>
      <c r="X976" s="800">
        <v>0</v>
      </c>
      <c r="Y976" s="800">
        <v>0</v>
      </c>
      <c r="Z976" s="800">
        <v>0</v>
      </c>
      <c r="AA976" s="800">
        <v>0</v>
      </c>
      <c r="AB976" s="800">
        <v>0</v>
      </c>
      <c r="AC976" s="800">
        <v>0</v>
      </c>
      <c r="AD976" s="800">
        <v>0</v>
      </c>
      <c r="AE976" s="800">
        <v>0</v>
      </c>
      <c r="AF976" s="800">
        <v>0</v>
      </c>
      <c r="AG976" s="800">
        <v>0</v>
      </c>
      <c r="AH976" s="800">
        <v>0</v>
      </c>
      <c r="AI976" s="800">
        <v>0</v>
      </c>
      <c r="AK976" s="199"/>
      <c r="AM976" s="11"/>
      <c r="AN976" s="15"/>
      <c r="AO976" s="11"/>
      <c r="AP976" s="11"/>
    </row>
    <row r="977" spans="3:42" outlineLevel="2" x14ac:dyDescent="0.2">
      <c r="C977" s="252">
        <v>7</v>
      </c>
      <c r="D977" s="119" t="s">
        <v>218</v>
      </c>
      <c r="F977" s="794" t="s">
        <v>616</v>
      </c>
      <c r="AK977" s="199"/>
      <c r="AM977" s="11"/>
      <c r="AN977" s="15"/>
      <c r="AO977" s="11"/>
      <c r="AP977" s="11"/>
    </row>
    <row r="978" spans="3:42" outlineLevel="2" x14ac:dyDescent="0.2">
      <c r="C978" s="252">
        <v>7</v>
      </c>
      <c r="D978" s="119" t="s">
        <v>218</v>
      </c>
      <c r="F978" s="761" t="s">
        <v>48</v>
      </c>
      <c r="G978" s="75"/>
      <c r="H978" s="796" t="s">
        <v>580</v>
      </c>
      <c r="I978" s="228" t="s">
        <v>617</v>
      </c>
      <c r="J978" s="75"/>
      <c r="K978" s="741"/>
      <c r="L978" s="75"/>
      <c r="M978" s="75"/>
      <c r="N978" s="75"/>
      <c r="O978" s="75"/>
      <c r="P978" s="75"/>
      <c r="Q978" s="128" t="s">
        <v>110</v>
      </c>
      <c r="R978" s="299">
        <v>0</v>
      </c>
      <c r="S978" s="300">
        <v>0</v>
      </c>
      <c r="T978" s="300">
        <v>0</v>
      </c>
      <c r="U978" s="300">
        <v>0</v>
      </c>
      <c r="V978" s="300">
        <v>0</v>
      </c>
      <c r="W978" s="301">
        <v>0</v>
      </c>
      <c r="X978" s="300">
        <v>0</v>
      </c>
      <c r="Y978" s="300">
        <v>0</v>
      </c>
      <c r="Z978" s="300">
        <v>0</v>
      </c>
      <c r="AA978" s="300">
        <v>0</v>
      </c>
      <c r="AB978" s="302">
        <v>0</v>
      </c>
      <c r="AC978" s="302">
        <v>0</v>
      </c>
      <c r="AD978" s="302">
        <v>0</v>
      </c>
      <c r="AE978" s="302">
        <v>0</v>
      </c>
      <c r="AF978" s="302">
        <v>0</v>
      </c>
      <c r="AG978" s="302">
        <v>0</v>
      </c>
      <c r="AH978" s="348">
        <v>0</v>
      </c>
      <c r="AI978" s="348">
        <v>0</v>
      </c>
      <c r="AK978" s="199"/>
      <c r="AM978" s="11"/>
      <c r="AN978" s="15"/>
      <c r="AO978" s="11"/>
      <c r="AP978" s="11"/>
    </row>
    <row r="979" spans="3:42" outlineLevel="2" x14ac:dyDescent="0.2">
      <c r="C979" s="252">
        <v>7</v>
      </c>
      <c r="D979" s="119" t="s">
        <v>218</v>
      </c>
      <c r="F979" s="767" t="s">
        <v>55</v>
      </c>
      <c r="H979" s="797" t="s">
        <v>580</v>
      </c>
      <c r="I979" s="234" t="s">
        <v>617</v>
      </c>
      <c r="K979" s="164"/>
      <c r="Q979" s="135" t="s">
        <v>110</v>
      </c>
      <c r="R979" s="314">
        <v>0</v>
      </c>
      <c r="S979" s="315">
        <v>0</v>
      </c>
      <c r="T979" s="315">
        <v>0</v>
      </c>
      <c r="U979" s="315">
        <v>0</v>
      </c>
      <c r="V979" s="315">
        <v>0</v>
      </c>
      <c r="W979" s="316">
        <v>0</v>
      </c>
      <c r="X979" s="315">
        <v>0</v>
      </c>
      <c r="Y979" s="315">
        <v>0</v>
      </c>
      <c r="Z979" s="315">
        <v>0</v>
      </c>
      <c r="AA979" s="315">
        <v>0</v>
      </c>
      <c r="AB979" s="5">
        <v>0</v>
      </c>
      <c r="AC979" s="5">
        <v>0</v>
      </c>
      <c r="AD979" s="5">
        <v>0</v>
      </c>
      <c r="AE979" s="5">
        <v>0</v>
      </c>
      <c r="AF979" s="5">
        <v>0</v>
      </c>
      <c r="AG979" s="5">
        <v>0</v>
      </c>
      <c r="AH979" s="350">
        <v>0</v>
      </c>
      <c r="AI979" s="350">
        <v>0</v>
      </c>
      <c r="AK979" s="199"/>
      <c r="AM979" s="11"/>
      <c r="AN979" s="15"/>
      <c r="AO979" s="11"/>
      <c r="AP979" s="11"/>
    </row>
    <row r="980" spans="3:42" outlineLevel="2" x14ac:dyDescent="0.2">
      <c r="C980" s="252">
        <v>7</v>
      </c>
      <c r="D980" s="119" t="s">
        <v>218</v>
      </c>
      <c r="F980" s="783" t="s">
        <v>57</v>
      </c>
      <c r="G980" s="83"/>
      <c r="H980" s="798" t="s">
        <v>580</v>
      </c>
      <c r="I980" s="240" t="s">
        <v>617</v>
      </c>
      <c r="J980" s="83"/>
      <c r="K980" s="736"/>
      <c r="L980" s="83"/>
      <c r="M980" s="83"/>
      <c r="N980" s="83"/>
      <c r="O980" s="83"/>
      <c r="P980" s="83"/>
      <c r="Q980" s="143" t="s">
        <v>110</v>
      </c>
      <c r="R980" s="304">
        <v>0</v>
      </c>
      <c r="S980" s="305">
        <v>0</v>
      </c>
      <c r="T980" s="305">
        <v>0</v>
      </c>
      <c r="U980" s="305">
        <v>0</v>
      </c>
      <c r="V980" s="305">
        <v>0</v>
      </c>
      <c r="W980" s="306">
        <v>0</v>
      </c>
      <c r="X980" s="305">
        <v>0</v>
      </c>
      <c r="Y980" s="305">
        <v>0</v>
      </c>
      <c r="Z980" s="305">
        <v>0</v>
      </c>
      <c r="AA980" s="305">
        <v>0</v>
      </c>
      <c r="AB980" s="307">
        <v>0</v>
      </c>
      <c r="AC980" s="307">
        <v>0</v>
      </c>
      <c r="AD980" s="307">
        <v>0</v>
      </c>
      <c r="AE980" s="307">
        <v>0</v>
      </c>
      <c r="AF980" s="307">
        <v>0</v>
      </c>
      <c r="AG980" s="307">
        <v>0</v>
      </c>
      <c r="AH980" s="362">
        <v>0</v>
      </c>
      <c r="AI980" s="362">
        <v>0</v>
      </c>
      <c r="AK980" s="199"/>
      <c r="AM980" s="11"/>
      <c r="AN980" s="15"/>
      <c r="AO980" s="11"/>
      <c r="AP980" s="11"/>
    </row>
    <row r="981" spans="3:42" outlineLevel="2" x14ac:dyDescent="0.2">
      <c r="C981" s="252">
        <v>7</v>
      </c>
      <c r="D981" s="119" t="s">
        <v>218</v>
      </c>
      <c r="F981" s="802" t="s">
        <v>626</v>
      </c>
      <c r="R981" s="800">
        <v>0</v>
      </c>
      <c r="S981" s="800">
        <v>0</v>
      </c>
      <c r="T981" s="800">
        <v>0</v>
      </c>
      <c r="U981" s="800">
        <v>0</v>
      </c>
      <c r="V981" s="800">
        <v>0</v>
      </c>
      <c r="W981" s="800">
        <v>0</v>
      </c>
      <c r="X981" s="800">
        <v>0</v>
      </c>
      <c r="Y981" s="800">
        <v>0</v>
      </c>
      <c r="Z981" s="800">
        <v>0</v>
      </c>
      <c r="AA981" s="800">
        <v>0</v>
      </c>
      <c r="AB981" s="800">
        <v>0</v>
      </c>
      <c r="AC981" s="800">
        <v>0</v>
      </c>
      <c r="AD981" s="800">
        <v>0</v>
      </c>
      <c r="AE981" s="800">
        <v>0</v>
      </c>
      <c r="AF981" s="800">
        <v>0</v>
      </c>
      <c r="AG981" s="800">
        <v>0</v>
      </c>
      <c r="AH981" s="800">
        <v>0</v>
      </c>
      <c r="AI981" s="800">
        <v>0</v>
      </c>
      <c r="AK981" s="199"/>
      <c r="AM981" s="11"/>
      <c r="AN981" s="15"/>
      <c r="AO981" s="11"/>
      <c r="AP981" s="11"/>
    </row>
    <row r="982" spans="3:42" outlineLevel="2" x14ac:dyDescent="0.2">
      <c r="C982" s="252">
        <v>7</v>
      </c>
      <c r="D982" s="119" t="s">
        <v>218</v>
      </c>
      <c r="R982" s="5"/>
      <c r="S982" s="5"/>
      <c r="T982" s="5"/>
      <c r="U982" s="5"/>
      <c r="V982" s="5"/>
      <c r="W982" s="5"/>
      <c r="X982" s="5"/>
      <c r="Y982" s="5"/>
      <c r="AK982" s="199"/>
      <c r="AM982" s="11"/>
      <c r="AN982" s="15"/>
      <c r="AO982" s="11"/>
      <c r="AP982" s="11"/>
    </row>
    <row r="983" spans="3:42" outlineLevel="2" x14ac:dyDescent="0.2">
      <c r="C983" s="252">
        <v>7</v>
      </c>
      <c r="D983" s="119" t="s">
        <v>218</v>
      </c>
      <c r="F983" s="789" t="s">
        <v>631</v>
      </c>
      <c r="G983" s="790"/>
      <c r="H983" s="803"/>
      <c r="I983" s="790"/>
      <c r="J983" s="790"/>
      <c r="K983" s="792"/>
      <c r="L983" s="789"/>
      <c r="M983" s="789"/>
      <c r="N983" s="789"/>
      <c r="O983" s="789"/>
      <c r="P983" s="789"/>
      <c r="Q983" s="792"/>
      <c r="R983" s="793"/>
      <c r="S983" s="793"/>
      <c r="T983" s="793"/>
      <c r="U983" s="793"/>
      <c r="V983" s="793"/>
      <c r="W983" s="793"/>
      <c r="X983" s="793"/>
      <c r="Y983" s="793"/>
      <c r="Z983" s="793"/>
      <c r="AA983" s="793"/>
      <c r="AB983" s="793"/>
      <c r="AC983" s="793"/>
      <c r="AD983" s="793"/>
      <c r="AE983" s="793"/>
      <c r="AF983" s="793"/>
      <c r="AG983" s="793"/>
      <c r="AH983" s="789"/>
      <c r="AI983" s="789"/>
      <c r="AK983" s="199"/>
      <c r="AM983" s="11"/>
      <c r="AN983" s="15"/>
      <c r="AO983" s="11"/>
      <c r="AP983" s="11"/>
    </row>
    <row r="984" spans="3:42" outlineLevel="2" x14ac:dyDescent="0.2">
      <c r="C984" s="252">
        <v>7</v>
      </c>
      <c r="D984" s="119" t="s">
        <v>218</v>
      </c>
      <c r="F984" t="s">
        <v>620</v>
      </c>
      <c r="AK984" s="199"/>
      <c r="AM984" s="11"/>
      <c r="AN984" s="15"/>
      <c r="AO984" s="11"/>
      <c r="AP984" s="11"/>
    </row>
    <row r="985" spans="3:42" outlineLevel="2" x14ac:dyDescent="0.2">
      <c r="C985" s="252">
        <v>7</v>
      </c>
      <c r="D985" s="119" t="s">
        <v>218</v>
      </c>
      <c r="F985" s="761" t="s">
        <v>48</v>
      </c>
      <c r="G985" s="75"/>
      <c r="H985" s="796" t="s">
        <v>632</v>
      </c>
      <c r="I985" s="801"/>
      <c r="J985" s="75"/>
      <c r="K985" s="741"/>
      <c r="L985" s="75"/>
      <c r="M985" s="75"/>
      <c r="N985" s="75"/>
      <c r="O985" s="75"/>
      <c r="P985" s="75"/>
      <c r="Q985" s="128" t="s">
        <v>536</v>
      </c>
      <c r="R985" s="804">
        <v>0</v>
      </c>
      <c r="S985" s="805">
        <v>0</v>
      </c>
      <c r="T985" s="805">
        <v>0</v>
      </c>
      <c r="U985" s="805">
        <v>0</v>
      </c>
      <c r="V985" s="805">
        <v>0</v>
      </c>
      <c r="W985" s="806">
        <v>0</v>
      </c>
      <c r="X985" s="805">
        <v>0</v>
      </c>
      <c r="Y985" s="805">
        <v>0</v>
      </c>
      <c r="Z985" s="805">
        <v>0</v>
      </c>
      <c r="AA985" s="805">
        <v>0</v>
      </c>
      <c r="AB985" s="805">
        <v>0</v>
      </c>
      <c r="AC985" s="805">
        <v>0</v>
      </c>
      <c r="AD985" s="805">
        <v>0</v>
      </c>
      <c r="AE985" s="805">
        <v>0</v>
      </c>
      <c r="AF985" s="805">
        <v>0</v>
      </c>
      <c r="AG985" s="805">
        <v>0</v>
      </c>
      <c r="AH985" s="808">
        <v>0</v>
      </c>
      <c r="AI985" s="808">
        <v>0</v>
      </c>
      <c r="AK985" s="199"/>
      <c r="AM985" s="11"/>
      <c r="AN985" s="15"/>
      <c r="AO985" s="11"/>
      <c r="AP985" s="11"/>
    </row>
    <row r="986" spans="3:42" outlineLevel="2" x14ac:dyDescent="0.2">
      <c r="C986" s="252">
        <v>7</v>
      </c>
      <c r="D986" s="119" t="s">
        <v>218</v>
      </c>
      <c r="F986" s="767" t="s">
        <v>55</v>
      </c>
      <c r="H986" s="797" t="s">
        <v>632</v>
      </c>
      <c r="K986" s="164"/>
      <c r="Q986" s="135" t="s">
        <v>536</v>
      </c>
      <c r="R986" s="809">
        <v>0</v>
      </c>
      <c r="S986" s="810">
        <v>0</v>
      </c>
      <c r="T986" s="810">
        <v>0</v>
      </c>
      <c r="U986" s="810">
        <v>0</v>
      </c>
      <c r="V986" s="810">
        <v>0</v>
      </c>
      <c r="W986" s="811">
        <v>0</v>
      </c>
      <c r="X986" s="810">
        <v>0</v>
      </c>
      <c r="Y986" s="810">
        <v>0</v>
      </c>
      <c r="Z986" s="810">
        <v>0</v>
      </c>
      <c r="AA986" s="810">
        <v>0</v>
      </c>
      <c r="AB986" s="810">
        <v>0</v>
      </c>
      <c r="AC986" s="810">
        <v>0</v>
      </c>
      <c r="AD986" s="810">
        <v>0</v>
      </c>
      <c r="AE986" s="810">
        <v>0</v>
      </c>
      <c r="AF986" s="810">
        <v>0</v>
      </c>
      <c r="AG986" s="810">
        <v>0</v>
      </c>
      <c r="AH986" s="812">
        <v>0</v>
      </c>
      <c r="AI986" s="812">
        <v>0</v>
      </c>
      <c r="AK986" s="199"/>
      <c r="AM986" s="11"/>
      <c r="AN986" s="15"/>
      <c r="AO986" s="11"/>
      <c r="AP986" s="11"/>
    </row>
    <row r="987" spans="3:42" outlineLevel="2" x14ac:dyDescent="0.2">
      <c r="C987" s="252">
        <v>7</v>
      </c>
      <c r="D987" s="119" t="s">
        <v>218</v>
      </c>
      <c r="F987" s="783" t="s">
        <v>57</v>
      </c>
      <c r="G987" s="83"/>
      <c r="H987" s="798" t="s">
        <v>632</v>
      </c>
      <c r="I987" s="799"/>
      <c r="J987" s="83"/>
      <c r="K987" s="736"/>
      <c r="L987" s="83"/>
      <c r="M987" s="83"/>
      <c r="N987" s="83"/>
      <c r="O987" s="83"/>
      <c r="P987" s="83"/>
      <c r="Q987" s="143" t="s">
        <v>536</v>
      </c>
      <c r="R987" s="813">
        <v>0</v>
      </c>
      <c r="S987" s="814">
        <v>0</v>
      </c>
      <c r="T987" s="814">
        <v>0</v>
      </c>
      <c r="U987" s="814">
        <v>0</v>
      </c>
      <c r="V987" s="814">
        <v>0</v>
      </c>
      <c r="W987" s="815">
        <v>0</v>
      </c>
      <c r="X987" s="814">
        <v>0</v>
      </c>
      <c r="Y987" s="814">
        <v>0</v>
      </c>
      <c r="Z987" s="814">
        <v>0</v>
      </c>
      <c r="AA987" s="814">
        <v>0</v>
      </c>
      <c r="AB987" s="814">
        <v>0</v>
      </c>
      <c r="AC987" s="814">
        <v>0</v>
      </c>
      <c r="AD987" s="814">
        <v>0</v>
      </c>
      <c r="AE987" s="814">
        <v>0</v>
      </c>
      <c r="AF987" s="814">
        <v>0</v>
      </c>
      <c r="AG987" s="814">
        <v>0</v>
      </c>
      <c r="AH987" s="816">
        <v>0</v>
      </c>
      <c r="AI987" s="816">
        <v>0</v>
      </c>
      <c r="AK987" s="199"/>
      <c r="AM987" s="11"/>
      <c r="AN987" s="15"/>
      <c r="AO987" s="11"/>
      <c r="AP987" s="11"/>
    </row>
    <row r="988" spans="3:42" outlineLevel="2" x14ac:dyDescent="0.2">
      <c r="C988" s="252">
        <v>7</v>
      </c>
      <c r="D988" s="119" t="s">
        <v>218</v>
      </c>
      <c r="F988" s="12"/>
      <c r="H988" s="817"/>
      <c r="K988" s="16"/>
      <c r="Q988" s="16"/>
      <c r="R988" s="818"/>
      <c r="S988" s="818"/>
      <c r="T988" s="818"/>
      <c r="U988" s="818"/>
      <c r="V988" s="818"/>
      <c r="W988" s="818"/>
      <c r="X988" s="818"/>
      <c r="Y988" s="818"/>
      <c r="Z988" s="818"/>
      <c r="AA988" s="818"/>
      <c r="AB988" s="818"/>
      <c r="AC988" s="818"/>
      <c r="AD988" s="818"/>
      <c r="AE988" s="818"/>
      <c r="AF988" s="818"/>
      <c r="AG988" s="818"/>
      <c r="AH988" s="818"/>
      <c r="AI988" s="818"/>
      <c r="AK988" s="199"/>
      <c r="AM988" s="11"/>
      <c r="AN988" s="15"/>
      <c r="AO988" s="11"/>
      <c r="AP988" s="11"/>
    </row>
    <row r="989" spans="3:42" outlineLevel="2" x14ac:dyDescent="0.2">
      <c r="C989" s="252">
        <v>7</v>
      </c>
      <c r="D989" s="119" t="s">
        <v>218</v>
      </c>
      <c r="F989" s="121" t="s">
        <v>633</v>
      </c>
      <c r="G989" s="756"/>
      <c r="H989" s="757"/>
      <c r="I989" s="788"/>
      <c r="J989" s="756"/>
      <c r="K989" s="758"/>
      <c r="L989" s="759"/>
      <c r="M989" s="759"/>
      <c r="N989" s="759"/>
      <c r="O989" s="759"/>
      <c r="P989" s="759"/>
      <c r="Q989" s="758"/>
      <c r="R989" s="760"/>
      <c r="S989" s="760"/>
      <c r="T989" s="760"/>
      <c r="U989" s="760"/>
      <c r="V989" s="760"/>
      <c r="W989" s="760"/>
      <c r="X989" s="760"/>
      <c r="Y989" s="760"/>
      <c r="Z989" s="760"/>
      <c r="AA989" s="760"/>
      <c r="AB989" s="760"/>
      <c r="AC989" s="760"/>
      <c r="AD989" s="760"/>
      <c r="AE989" s="760"/>
      <c r="AF989" s="760"/>
      <c r="AG989" s="760"/>
      <c r="AH989" s="759"/>
      <c r="AI989" s="759"/>
      <c r="AK989" s="199"/>
      <c r="AM989" s="11"/>
      <c r="AN989" s="15"/>
      <c r="AO989" s="11"/>
      <c r="AP989" s="11"/>
    </row>
    <row r="990" spans="3:42" outlineLevel="2" x14ac:dyDescent="0.2">
      <c r="C990" s="252">
        <v>7</v>
      </c>
      <c r="D990" s="119" t="s">
        <v>218</v>
      </c>
      <c r="F990" s="789" t="s">
        <v>634</v>
      </c>
      <c r="G990" s="790"/>
      <c r="H990" s="803"/>
      <c r="I990" s="791"/>
      <c r="J990" s="790"/>
      <c r="K990" s="792"/>
      <c r="L990" s="789"/>
      <c r="M990" s="789"/>
      <c r="N990" s="789"/>
      <c r="O990" s="789"/>
      <c r="P990" s="789"/>
      <c r="Q990" s="792"/>
      <c r="R990" s="793"/>
      <c r="S990" s="793"/>
      <c r="T990" s="793"/>
      <c r="U990" s="793"/>
      <c r="V990" s="793"/>
      <c r="W990" s="793"/>
      <c r="X990" s="793"/>
      <c r="Y990" s="793"/>
      <c r="Z990" s="793"/>
      <c r="AA990" s="793"/>
      <c r="AB990" s="793"/>
      <c r="AC990" s="793"/>
      <c r="AD990" s="793"/>
      <c r="AE990" s="793"/>
      <c r="AF990" s="793"/>
      <c r="AG990" s="793"/>
      <c r="AH990" s="789"/>
      <c r="AI990" s="789"/>
      <c r="AK990" s="199"/>
      <c r="AM990" s="11"/>
      <c r="AN990" s="15"/>
      <c r="AO990" s="11"/>
      <c r="AP990" s="11"/>
    </row>
    <row r="991" spans="3:42" outlineLevel="2" x14ac:dyDescent="0.2">
      <c r="C991" s="252">
        <v>7</v>
      </c>
      <c r="D991" s="119" t="s">
        <v>218</v>
      </c>
      <c r="F991" s="794" t="s">
        <v>610</v>
      </c>
      <c r="H991" s="795"/>
      <c r="AK991" s="199"/>
      <c r="AM991" s="11"/>
      <c r="AN991" s="15"/>
      <c r="AO991" s="11"/>
      <c r="AP991" s="11"/>
    </row>
    <row r="992" spans="3:42" outlineLevel="2" x14ac:dyDescent="0.2">
      <c r="C992" s="252">
        <v>7</v>
      </c>
      <c r="D992" s="119" t="s">
        <v>218</v>
      </c>
      <c r="F992" s="761" t="s">
        <v>62</v>
      </c>
      <c r="G992" s="75"/>
      <c r="H992" s="796" t="s">
        <v>12</v>
      </c>
      <c r="I992" s="796" t="s">
        <v>611</v>
      </c>
      <c r="J992" s="75"/>
      <c r="K992" s="741"/>
      <c r="L992" s="75"/>
      <c r="M992" s="75"/>
      <c r="N992" s="75"/>
      <c r="O992" s="75"/>
      <c r="P992" s="75"/>
      <c r="Q992" s="128" t="s">
        <v>110</v>
      </c>
      <c r="R992" s="299">
        <v>0</v>
      </c>
      <c r="S992" s="300">
        <v>0</v>
      </c>
      <c r="T992" s="300">
        <v>0</v>
      </c>
      <c r="U992" s="300">
        <v>0</v>
      </c>
      <c r="V992" s="300">
        <v>0</v>
      </c>
      <c r="W992" s="301">
        <v>4.3098394199929295</v>
      </c>
      <c r="X992" s="300">
        <v>0</v>
      </c>
      <c r="Y992" s="300">
        <v>0</v>
      </c>
      <c r="Z992" s="300">
        <v>0</v>
      </c>
      <c r="AA992" s="300">
        <v>0</v>
      </c>
      <c r="AB992" s="302">
        <v>0</v>
      </c>
      <c r="AC992" s="302">
        <v>0</v>
      </c>
      <c r="AD992" s="302">
        <v>0</v>
      </c>
      <c r="AE992" s="302">
        <v>0</v>
      </c>
      <c r="AF992" s="302">
        <v>18.601948878508384</v>
      </c>
      <c r="AG992" s="302">
        <v>23.17697665632214</v>
      </c>
      <c r="AH992" s="348">
        <v>22.948677811316028</v>
      </c>
      <c r="AI992" s="348">
        <v>22.744388577017055</v>
      </c>
      <c r="AK992" s="199"/>
      <c r="AM992" s="11"/>
      <c r="AN992" s="15"/>
      <c r="AO992" s="11"/>
      <c r="AP992" s="11"/>
    </row>
    <row r="993" spans="3:42" outlineLevel="2" x14ac:dyDescent="0.2">
      <c r="C993" s="252">
        <v>7</v>
      </c>
      <c r="D993" s="119" t="s">
        <v>218</v>
      </c>
      <c r="F993" s="767" t="s">
        <v>188</v>
      </c>
      <c r="H993" s="797" t="s">
        <v>12</v>
      </c>
      <c r="I993" s="797" t="s">
        <v>612</v>
      </c>
      <c r="K993" s="164"/>
      <c r="Q993" s="135" t="s">
        <v>110</v>
      </c>
      <c r="R993" s="314">
        <v>0</v>
      </c>
      <c r="S993" s="315">
        <v>0</v>
      </c>
      <c r="T993" s="315">
        <v>0</v>
      </c>
      <c r="U993" s="315">
        <v>0</v>
      </c>
      <c r="V993" s="315">
        <v>0</v>
      </c>
      <c r="W993" s="316">
        <v>0</v>
      </c>
      <c r="X993" s="315">
        <v>0</v>
      </c>
      <c r="Y993" s="315">
        <v>0</v>
      </c>
      <c r="Z993" s="315">
        <v>0</v>
      </c>
      <c r="AA993" s="315">
        <v>0</v>
      </c>
      <c r="AB993" s="5">
        <v>0</v>
      </c>
      <c r="AC993" s="5">
        <v>0</v>
      </c>
      <c r="AD993" s="5">
        <v>0</v>
      </c>
      <c r="AE993" s="5">
        <v>0</v>
      </c>
      <c r="AF993" s="5">
        <v>0</v>
      </c>
      <c r="AG993" s="5">
        <v>0</v>
      </c>
      <c r="AH993" s="350">
        <v>0</v>
      </c>
      <c r="AI993" s="350">
        <v>0</v>
      </c>
      <c r="AK993" s="199"/>
      <c r="AM993" s="11"/>
      <c r="AN993" s="15"/>
      <c r="AO993" s="11"/>
      <c r="AP993" s="11"/>
    </row>
    <row r="994" spans="3:42" outlineLevel="2" x14ac:dyDescent="0.2">
      <c r="C994" s="252">
        <v>7</v>
      </c>
      <c r="D994" s="119" t="s">
        <v>218</v>
      </c>
      <c r="F994" s="767" t="s">
        <v>613</v>
      </c>
      <c r="H994" s="797" t="s">
        <v>12</v>
      </c>
      <c r="I994" s="234" t="s">
        <v>614</v>
      </c>
      <c r="K994" s="164"/>
      <c r="Q994" s="135" t="s">
        <v>110</v>
      </c>
      <c r="R994" s="314">
        <v>0</v>
      </c>
      <c r="S994" s="315">
        <v>0</v>
      </c>
      <c r="T994" s="315">
        <v>0</v>
      </c>
      <c r="U994" s="315">
        <v>0</v>
      </c>
      <c r="V994" s="315">
        <v>0</v>
      </c>
      <c r="W994" s="316">
        <v>0</v>
      </c>
      <c r="X994" s="315">
        <v>0</v>
      </c>
      <c r="Y994" s="315">
        <v>0</v>
      </c>
      <c r="Z994" s="315">
        <v>0</v>
      </c>
      <c r="AA994" s="315">
        <v>0</v>
      </c>
      <c r="AB994" s="5">
        <v>0</v>
      </c>
      <c r="AC994" s="5">
        <v>0</v>
      </c>
      <c r="AD994" s="5">
        <v>0</v>
      </c>
      <c r="AE994" s="5">
        <v>0</v>
      </c>
      <c r="AF994" s="5">
        <v>0</v>
      </c>
      <c r="AG994" s="5">
        <v>0</v>
      </c>
      <c r="AH994" s="350">
        <v>0</v>
      </c>
      <c r="AI994" s="350">
        <v>0</v>
      </c>
      <c r="AK994" s="199"/>
      <c r="AM994" s="11"/>
      <c r="AN994" s="15"/>
      <c r="AO994" s="11"/>
      <c r="AP994" s="11"/>
    </row>
    <row r="995" spans="3:42" outlineLevel="2" x14ac:dyDescent="0.2">
      <c r="C995" s="252">
        <v>7</v>
      </c>
      <c r="D995" s="119" t="s">
        <v>218</v>
      </c>
      <c r="F995" s="783" t="s">
        <v>57</v>
      </c>
      <c r="G995" s="83"/>
      <c r="H995" s="798" t="s">
        <v>12</v>
      </c>
      <c r="I995" s="799"/>
      <c r="J995" s="83"/>
      <c r="K995" s="736"/>
      <c r="L995" s="83"/>
      <c r="M995" s="83"/>
      <c r="N995" s="83"/>
      <c r="O995" s="83"/>
      <c r="P995" s="83"/>
      <c r="Q995" s="143" t="s">
        <v>110</v>
      </c>
      <c r="R995" s="304">
        <v>0</v>
      </c>
      <c r="S995" s="305">
        <v>0</v>
      </c>
      <c r="T995" s="305">
        <v>0</v>
      </c>
      <c r="U995" s="305">
        <v>0</v>
      </c>
      <c r="V995" s="305">
        <v>0</v>
      </c>
      <c r="W995" s="306">
        <v>0</v>
      </c>
      <c r="X995" s="305">
        <v>0</v>
      </c>
      <c r="Y995" s="305">
        <v>0</v>
      </c>
      <c r="Z995" s="305">
        <v>0</v>
      </c>
      <c r="AA995" s="305">
        <v>0</v>
      </c>
      <c r="AB995" s="307">
        <v>0</v>
      </c>
      <c r="AC995" s="307">
        <v>0</v>
      </c>
      <c r="AD995" s="307">
        <v>0</v>
      </c>
      <c r="AE995" s="307">
        <v>0</v>
      </c>
      <c r="AF995" s="307">
        <v>0</v>
      </c>
      <c r="AG995" s="307">
        <v>0</v>
      </c>
      <c r="AH995" s="362">
        <v>0</v>
      </c>
      <c r="AI995" s="362">
        <v>0</v>
      </c>
      <c r="AK995" s="199"/>
      <c r="AM995" s="11"/>
      <c r="AN995" s="15"/>
      <c r="AO995" s="11"/>
      <c r="AP995" s="11"/>
    </row>
    <row r="996" spans="3:42" outlineLevel="2" x14ac:dyDescent="0.2">
      <c r="C996" s="252">
        <v>7</v>
      </c>
      <c r="D996" s="119" t="s">
        <v>218</v>
      </c>
      <c r="F996" s="12"/>
      <c r="H996" s="234"/>
      <c r="K996" s="164"/>
      <c r="Q996" s="16"/>
      <c r="R996" s="800">
        <v>0</v>
      </c>
      <c r="S996" s="800">
        <v>0</v>
      </c>
      <c r="T996" s="800">
        <v>0</v>
      </c>
      <c r="U996" s="800">
        <v>0</v>
      </c>
      <c r="V996" s="800">
        <v>0</v>
      </c>
      <c r="W996" s="800">
        <v>4.3098394199929295</v>
      </c>
      <c r="X996" s="800">
        <v>0</v>
      </c>
      <c r="Y996" s="800">
        <v>0</v>
      </c>
      <c r="Z996" s="800">
        <v>0</v>
      </c>
      <c r="AA996" s="800">
        <v>0</v>
      </c>
      <c r="AB996" s="800">
        <v>0</v>
      </c>
      <c r="AC996" s="800">
        <v>0</v>
      </c>
      <c r="AD996" s="800">
        <v>0</v>
      </c>
      <c r="AE996" s="800">
        <v>0</v>
      </c>
      <c r="AF996" s="800">
        <v>18.601948878508384</v>
      </c>
      <c r="AG996" s="800">
        <v>23.17697665632214</v>
      </c>
      <c r="AH996" s="800">
        <v>22.948677811316028</v>
      </c>
      <c r="AI996" s="800">
        <v>22.744388577017055</v>
      </c>
      <c r="AK996" s="199"/>
      <c r="AM996" s="11"/>
      <c r="AN996" s="15"/>
      <c r="AO996" s="11"/>
      <c r="AP996" s="11"/>
    </row>
    <row r="997" spans="3:42" outlineLevel="2" x14ac:dyDescent="0.2">
      <c r="C997" s="252">
        <v>7</v>
      </c>
      <c r="D997" s="119" t="s">
        <v>218</v>
      </c>
      <c r="F997" s="794" t="s">
        <v>615</v>
      </c>
      <c r="AK997" s="199"/>
      <c r="AM997" s="11"/>
      <c r="AN997" s="15"/>
      <c r="AO997" s="11"/>
      <c r="AP997" s="11"/>
    </row>
    <row r="998" spans="3:42" outlineLevel="2" x14ac:dyDescent="0.2">
      <c r="C998" s="252">
        <v>7</v>
      </c>
      <c r="D998" s="119" t="s">
        <v>218</v>
      </c>
      <c r="F998" s="761" t="s">
        <v>48</v>
      </c>
      <c r="G998" s="75"/>
      <c r="H998" s="796" t="s">
        <v>12</v>
      </c>
      <c r="I998" s="801"/>
      <c r="J998" s="75"/>
      <c r="K998" s="741"/>
      <c r="L998" s="75"/>
      <c r="M998" s="75"/>
      <c r="N998" s="75"/>
      <c r="O998" s="75"/>
      <c r="P998" s="75"/>
      <c r="Q998" s="128" t="s">
        <v>110</v>
      </c>
      <c r="R998" s="299">
        <v>0</v>
      </c>
      <c r="S998" s="300">
        <v>0</v>
      </c>
      <c r="T998" s="300">
        <v>0</v>
      </c>
      <c r="U998" s="300">
        <v>0</v>
      </c>
      <c r="V998" s="300">
        <v>0</v>
      </c>
      <c r="W998" s="301">
        <v>3.6202651127940606</v>
      </c>
      <c r="X998" s="300">
        <v>0</v>
      </c>
      <c r="Y998" s="300">
        <v>0</v>
      </c>
      <c r="Z998" s="300">
        <v>0</v>
      </c>
      <c r="AA998" s="300">
        <v>0</v>
      </c>
      <c r="AB998" s="302">
        <v>0</v>
      </c>
      <c r="AC998" s="302">
        <v>0</v>
      </c>
      <c r="AD998" s="302">
        <v>0</v>
      </c>
      <c r="AE998" s="302">
        <v>0</v>
      </c>
      <c r="AF998" s="302">
        <v>15.625637057947042</v>
      </c>
      <c r="AG998" s="302">
        <v>19.468660391310596</v>
      </c>
      <c r="AH998" s="348">
        <v>19.276889361505461</v>
      </c>
      <c r="AI998" s="348">
        <v>19.105286404694326</v>
      </c>
      <c r="AK998" s="199"/>
      <c r="AM998" s="11"/>
      <c r="AN998" s="15"/>
      <c r="AO998" s="11"/>
      <c r="AP998" s="11"/>
    </row>
    <row r="999" spans="3:42" outlineLevel="2" x14ac:dyDescent="0.2">
      <c r="C999" s="252">
        <v>7</v>
      </c>
      <c r="D999" s="119" t="s">
        <v>218</v>
      </c>
      <c r="F999" s="767" t="s">
        <v>55</v>
      </c>
      <c r="H999" s="797" t="s">
        <v>12</v>
      </c>
      <c r="K999" s="164"/>
      <c r="Q999" s="135" t="s">
        <v>110</v>
      </c>
      <c r="R999" s="314">
        <v>0</v>
      </c>
      <c r="S999" s="315">
        <v>0</v>
      </c>
      <c r="T999" s="315">
        <v>0</v>
      </c>
      <c r="U999" s="315">
        <v>0</v>
      </c>
      <c r="V999" s="315">
        <v>0</v>
      </c>
      <c r="W999" s="316">
        <v>0.68957430719886881</v>
      </c>
      <c r="X999" s="315">
        <v>0</v>
      </c>
      <c r="Y999" s="315">
        <v>0</v>
      </c>
      <c r="Z999" s="315">
        <v>0</v>
      </c>
      <c r="AA999" s="315">
        <v>0</v>
      </c>
      <c r="AB999" s="5">
        <v>0</v>
      </c>
      <c r="AC999" s="5">
        <v>0</v>
      </c>
      <c r="AD999" s="5">
        <v>0</v>
      </c>
      <c r="AE999" s="5">
        <v>0</v>
      </c>
      <c r="AF999" s="5">
        <v>2.9763118205613419</v>
      </c>
      <c r="AG999" s="5">
        <v>3.7083162650115429</v>
      </c>
      <c r="AH999" s="350">
        <v>3.6717884498105651</v>
      </c>
      <c r="AI999" s="350">
        <v>3.6391021723227297</v>
      </c>
      <c r="AK999" s="199"/>
      <c r="AM999" s="11"/>
      <c r="AN999" s="15"/>
      <c r="AO999" s="11"/>
      <c r="AP999" s="11"/>
    </row>
    <row r="1000" spans="3:42" outlineLevel="2" x14ac:dyDescent="0.2">
      <c r="C1000" s="252">
        <v>7</v>
      </c>
      <c r="D1000" s="119" t="s">
        <v>218</v>
      </c>
      <c r="F1000" s="783" t="s">
        <v>57</v>
      </c>
      <c r="G1000" s="83"/>
      <c r="H1000" s="798" t="s">
        <v>12</v>
      </c>
      <c r="I1000" s="799"/>
      <c r="J1000" s="83"/>
      <c r="K1000" s="736"/>
      <c r="L1000" s="83"/>
      <c r="M1000" s="83"/>
      <c r="N1000" s="83"/>
      <c r="O1000" s="83"/>
      <c r="P1000" s="83"/>
      <c r="Q1000" s="143" t="s">
        <v>110</v>
      </c>
      <c r="R1000" s="304">
        <v>0</v>
      </c>
      <c r="S1000" s="305">
        <v>0</v>
      </c>
      <c r="T1000" s="305">
        <v>0</v>
      </c>
      <c r="U1000" s="305">
        <v>0</v>
      </c>
      <c r="V1000" s="305">
        <v>0</v>
      </c>
      <c r="W1000" s="306">
        <v>0</v>
      </c>
      <c r="X1000" s="305">
        <v>0</v>
      </c>
      <c r="Y1000" s="305">
        <v>0</v>
      </c>
      <c r="Z1000" s="305">
        <v>0</v>
      </c>
      <c r="AA1000" s="305">
        <v>0</v>
      </c>
      <c r="AB1000" s="307">
        <v>0</v>
      </c>
      <c r="AC1000" s="307">
        <v>0</v>
      </c>
      <c r="AD1000" s="307">
        <v>0</v>
      </c>
      <c r="AE1000" s="307">
        <v>0</v>
      </c>
      <c r="AF1000" s="307">
        <v>0</v>
      </c>
      <c r="AG1000" s="307">
        <v>0</v>
      </c>
      <c r="AH1000" s="362">
        <v>0</v>
      </c>
      <c r="AI1000" s="362">
        <v>0</v>
      </c>
      <c r="AK1000" s="199"/>
      <c r="AM1000" s="11"/>
      <c r="AN1000" s="15"/>
      <c r="AO1000" s="11"/>
      <c r="AP1000" s="11"/>
    </row>
    <row r="1001" spans="3:42" outlineLevel="2" x14ac:dyDescent="0.2">
      <c r="C1001" s="252">
        <v>7</v>
      </c>
      <c r="D1001" s="119" t="s">
        <v>218</v>
      </c>
      <c r="F1001" s="12"/>
      <c r="H1001" s="164"/>
      <c r="K1001" s="164"/>
      <c r="Q1001" s="16"/>
      <c r="R1001" s="800">
        <v>0</v>
      </c>
      <c r="S1001" s="800">
        <v>0</v>
      </c>
      <c r="T1001" s="800">
        <v>0</v>
      </c>
      <c r="U1001" s="800">
        <v>0</v>
      </c>
      <c r="V1001" s="800">
        <v>0</v>
      </c>
      <c r="W1001" s="800">
        <v>4.3098394199929295</v>
      </c>
      <c r="X1001" s="800">
        <v>0</v>
      </c>
      <c r="Y1001" s="800">
        <v>0</v>
      </c>
      <c r="Z1001" s="800">
        <v>0</v>
      </c>
      <c r="AA1001" s="800">
        <v>0</v>
      </c>
      <c r="AB1001" s="800">
        <v>0</v>
      </c>
      <c r="AC1001" s="800">
        <v>0</v>
      </c>
      <c r="AD1001" s="800">
        <v>0</v>
      </c>
      <c r="AE1001" s="800">
        <v>0</v>
      </c>
      <c r="AF1001" s="800">
        <v>18.601948878508384</v>
      </c>
      <c r="AG1001" s="800">
        <v>23.17697665632214</v>
      </c>
      <c r="AH1001" s="800">
        <v>22.948677811316024</v>
      </c>
      <c r="AI1001" s="800">
        <v>22.744388577017055</v>
      </c>
      <c r="AK1001" s="199"/>
      <c r="AM1001" s="11"/>
      <c r="AN1001" s="15"/>
      <c r="AO1001" s="11"/>
      <c r="AP1001" s="11"/>
    </row>
    <row r="1002" spans="3:42" outlineLevel="2" x14ac:dyDescent="0.2">
      <c r="C1002" s="252">
        <v>7</v>
      </c>
      <c r="D1002" s="119" t="s">
        <v>218</v>
      </c>
      <c r="F1002" s="794" t="s">
        <v>69</v>
      </c>
      <c r="AK1002" s="199"/>
      <c r="AM1002" s="11"/>
      <c r="AN1002" s="15"/>
      <c r="AO1002" s="11"/>
      <c r="AP1002" s="11"/>
    </row>
    <row r="1003" spans="3:42" outlineLevel="2" x14ac:dyDescent="0.2">
      <c r="C1003" s="252">
        <v>7</v>
      </c>
      <c r="D1003" s="119" t="s">
        <v>218</v>
      </c>
      <c r="F1003" s="761" t="s">
        <v>9</v>
      </c>
      <c r="G1003" s="75"/>
      <c r="H1003" s="796" t="s">
        <v>12</v>
      </c>
      <c r="I1003" s="801"/>
      <c r="J1003" s="75"/>
      <c r="K1003" s="741"/>
      <c r="L1003" s="75"/>
      <c r="M1003" s="75"/>
      <c r="N1003" s="75"/>
      <c r="O1003" s="75"/>
      <c r="P1003" s="75"/>
      <c r="Q1003" s="128" t="s">
        <v>110</v>
      </c>
      <c r="R1003" s="299">
        <v>0</v>
      </c>
      <c r="S1003" s="300">
        <v>0</v>
      </c>
      <c r="T1003" s="300">
        <v>0</v>
      </c>
      <c r="U1003" s="300">
        <v>0</v>
      </c>
      <c r="V1003" s="300">
        <v>0</v>
      </c>
      <c r="W1003" s="301">
        <v>0</v>
      </c>
      <c r="X1003" s="300">
        <v>0</v>
      </c>
      <c r="Y1003" s="300">
        <v>0</v>
      </c>
      <c r="Z1003" s="300">
        <v>0</v>
      </c>
      <c r="AA1003" s="300">
        <v>0</v>
      </c>
      <c r="AB1003" s="302">
        <v>0</v>
      </c>
      <c r="AC1003" s="302">
        <v>0</v>
      </c>
      <c r="AD1003" s="302">
        <v>0</v>
      </c>
      <c r="AE1003" s="302">
        <v>0</v>
      </c>
      <c r="AF1003" s="302">
        <v>0</v>
      </c>
      <c r="AG1003" s="302">
        <v>0</v>
      </c>
      <c r="AH1003" s="348">
        <v>0</v>
      </c>
      <c r="AI1003" s="348">
        <v>0</v>
      </c>
      <c r="AK1003" s="199"/>
      <c r="AM1003" s="11"/>
      <c r="AN1003" s="15"/>
      <c r="AO1003" s="11"/>
      <c r="AP1003" s="11"/>
    </row>
    <row r="1004" spans="3:42" outlineLevel="2" x14ac:dyDescent="0.2">
      <c r="C1004" s="252">
        <v>7</v>
      </c>
      <c r="D1004" s="119" t="s">
        <v>218</v>
      </c>
      <c r="F1004" s="767" t="s">
        <v>14</v>
      </c>
      <c r="H1004" s="797" t="s">
        <v>12</v>
      </c>
      <c r="K1004" s="164"/>
      <c r="Q1004" s="135" t="s">
        <v>110</v>
      </c>
      <c r="R1004" s="314">
        <v>0</v>
      </c>
      <c r="S1004" s="315">
        <v>0</v>
      </c>
      <c r="T1004" s="315">
        <v>0</v>
      </c>
      <c r="U1004" s="315">
        <v>0</v>
      </c>
      <c r="V1004" s="315">
        <v>0</v>
      </c>
      <c r="W1004" s="316">
        <v>0</v>
      </c>
      <c r="X1004" s="315">
        <v>0</v>
      </c>
      <c r="Y1004" s="315">
        <v>0</v>
      </c>
      <c r="Z1004" s="315">
        <v>0</v>
      </c>
      <c r="AA1004" s="315">
        <v>0</v>
      </c>
      <c r="AB1004" s="5">
        <v>0</v>
      </c>
      <c r="AC1004" s="5">
        <v>0</v>
      </c>
      <c r="AD1004" s="5">
        <v>0</v>
      </c>
      <c r="AE1004" s="5">
        <v>0</v>
      </c>
      <c r="AF1004" s="5">
        <v>0</v>
      </c>
      <c r="AG1004" s="5">
        <v>0</v>
      </c>
      <c r="AH1004" s="350">
        <v>0</v>
      </c>
      <c r="AI1004" s="350">
        <v>0</v>
      </c>
      <c r="AK1004" s="199"/>
      <c r="AM1004" s="11"/>
      <c r="AN1004" s="15"/>
      <c r="AO1004" s="11"/>
      <c r="AP1004" s="11"/>
    </row>
    <row r="1005" spans="3:42" outlineLevel="2" x14ac:dyDescent="0.2">
      <c r="C1005" s="252">
        <v>7</v>
      </c>
      <c r="D1005" s="119" t="s">
        <v>218</v>
      </c>
      <c r="F1005" s="783" t="s">
        <v>16</v>
      </c>
      <c r="G1005" s="83"/>
      <c r="H1005" s="798" t="s">
        <v>12</v>
      </c>
      <c r="I1005" s="799"/>
      <c r="J1005" s="83"/>
      <c r="K1005" s="736"/>
      <c r="L1005" s="83"/>
      <c r="M1005" s="83"/>
      <c r="N1005" s="83"/>
      <c r="O1005" s="83"/>
      <c r="P1005" s="83"/>
      <c r="Q1005" s="143" t="s">
        <v>110</v>
      </c>
      <c r="R1005" s="304">
        <v>0</v>
      </c>
      <c r="S1005" s="305">
        <v>0</v>
      </c>
      <c r="T1005" s="305">
        <v>0</v>
      </c>
      <c r="U1005" s="305">
        <v>0</v>
      </c>
      <c r="V1005" s="305">
        <v>0</v>
      </c>
      <c r="W1005" s="306">
        <v>0</v>
      </c>
      <c r="X1005" s="305">
        <v>0</v>
      </c>
      <c r="Y1005" s="305">
        <v>0</v>
      </c>
      <c r="Z1005" s="305">
        <v>0</v>
      </c>
      <c r="AA1005" s="305">
        <v>0</v>
      </c>
      <c r="AB1005" s="307">
        <v>0</v>
      </c>
      <c r="AC1005" s="307">
        <v>0</v>
      </c>
      <c r="AD1005" s="307">
        <v>0</v>
      </c>
      <c r="AE1005" s="307">
        <v>0</v>
      </c>
      <c r="AF1005" s="307">
        <v>0</v>
      </c>
      <c r="AG1005" s="307">
        <v>0</v>
      </c>
      <c r="AH1005" s="362">
        <v>0</v>
      </c>
      <c r="AI1005" s="362">
        <v>0</v>
      </c>
      <c r="AK1005" s="199"/>
      <c r="AM1005" s="11"/>
      <c r="AN1005" s="15"/>
      <c r="AO1005" s="11"/>
      <c r="AP1005" s="11"/>
    </row>
    <row r="1006" spans="3:42" outlineLevel="2" x14ac:dyDescent="0.2">
      <c r="C1006" s="252">
        <v>7</v>
      </c>
      <c r="D1006" s="119" t="s">
        <v>218</v>
      </c>
      <c r="F1006" s="12"/>
      <c r="H1006" s="797"/>
      <c r="K1006" s="164"/>
      <c r="Q1006" s="16"/>
      <c r="R1006" s="800">
        <v>0</v>
      </c>
      <c r="S1006" s="800">
        <v>0</v>
      </c>
      <c r="T1006" s="800">
        <v>0</v>
      </c>
      <c r="U1006" s="800">
        <v>0</v>
      </c>
      <c r="V1006" s="800">
        <v>0</v>
      </c>
      <c r="W1006" s="800">
        <v>0</v>
      </c>
      <c r="X1006" s="800">
        <v>0</v>
      </c>
      <c r="Y1006" s="800">
        <v>0</v>
      </c>
      <c r="Z1006" s="800">
        <v>0</v>
      </c>
      <c r="AA1006" s="800">
        <v>0</v>
      </c>
      <c r="AB1006" s="800">
        <v>0</v>
      </c>
      <c r="AC1006" s="800">
        <v>0</v>
      </c>
      <c r="AD1006" s="800">
        <v>0</v>
      </c>
      <c r="AE1006" s="800">
        <v>0</v>
      </c>
      <c r="AF1006" s="800">
        <v>0</v>
      </c>
      <c r="AG1006" s="800">
        <v>0</v>
      </c>
      <c r="AH1006" s="800">
        <v>0</v>
      </c>
      <c r="AI1006" s="800">
        <v>0</v>
      </c>
      <c r="AK1006" s="199"/>
      <c r="AM1006" s="11"/>
      <c r="AN1006" s="15"/>
      <c r="AO1006" s="11"/>
      <c r="AP1006" s="11"/>
    </row>
    <row r="1007" spans="3:42" outlineLevel="2" x14ac:dyDescent="0.2">
      <c r="C1007" s="252">
        <v>7</v>
      </c>
      <c r="D1007" s="119" t="s">
        <v>218</v>
      </c>
      <c r="F1007" s="794" t="s">
        <v>616</v>
      </c>
      <c r="AK1007" s="199"/>
      <c r="AM1007" s="11"/>
      <c r="AN1007" s="15"/>
      <c r="AO1007" s="11"/>
      <c r="AP1007" s="11"/>
    </row>
    <row r="1008" spans="3:42" outlineLevel="2" x14ac:dyDescent="0.2">
      <c r="C1008" s="252">
        <v>7</v>
      </c>
      <c r="D1008" s="119" t="s">
        <v>218</v>
      </c>
      <c r="F1008" s="761" t="s">
        <v>48</v>
      </c>
      <c r="G1008" s="75"/>
      <c r="H1008" s="796" t="s">
        <v>12</v>
      </c>
      <c r="I1008" s="228" t="s">
        <v>617</v>
      </c>
      <c r="J1008" s="75"/>
      <c r="K1008" s="741"/>
      <c r="L1008" s="75"/>
      <c r="M1008" s="75"/>
      <c r="N1008" s="75"/>
      <c r="O1008" s="75"/>
      <c r="P1008" s="75"/>
      <c r="Q1008" s="128" t="s">
        <v>110</v>
      </c>
      <c r="R1008" s="299">
        <v>0</v>
      </c>
      <c r="S1008" s="300">
        <v>0</v>
      </c>
      <c r="T1008" s="300">
        <v>0</v>
      </c>
      <c r="U1008" s="300">
        <v>0</v>
      </c>
      <c r="V1008" s="300">
        <v>0</v>
      </c>
      <c r="W1008" s="301">
        <v>3.6202651127940606</v>
      </c>
      <c r="X1008" s="300">
        <v>0</v>
      </c>
      <c r="Y1008" s="300">
        <v>0</v>
      </c>
      <c r="Z1008" s="300">
        <v>0</v>
      </c>
      <c r="AA1008" s="300">
        <v>0</v>
      </c>
      <c r="AB1008" s="302">
        <v>0</v>
      </c>
      <c r="AC1008" s="302">
        <v>0</v>
      </c>
      <c r="AD1008" s="302">
        <v>0</v>
      </c>
      <c r="AE1008" s="302">
        <v>0</v>
      </c>
      <c r="AF1008" s="302">
        <v>15.625637057947042</v>
      </c>
      <c r="AG1008" s="302">
        <v>19.468660391310596</v>
      </c>
      <c r="AH1008" s="348">
        <v>19.276889361505461</v>
      </c>
      <c r="AI1008" s="348">
        <v>19.105286404694326</v>
      </c>
      <c r="AK1008" s="199"/>
      <c r="AM1008" s="11"/>
      <c r="AN1008" s="15"/>
      <c r="AO1008" s="11"/>
      <c r="AP1008" s="11"/>
    </row>
    <row r="1009" spans="3:42" outlineLevel="2" x14ac:dyDescent="0.2">
      <c r="C1009" s="252">
        <v>7</v>
      </c>
      <c r="D1009" s="119" t="s">
        <v>218</v>
      </c>
      <c r="F1009" s="767" t="s">
        <v>55</v>
      </c>
      <c r="H1009" s="797" t="s">
        <v>12</v>
      </c>
      <c r="I1009" s="234" t="s">
        <v>617</v>
      </c>
      <c r="K1009" s="164"/>
      <c r="Q1009" s="135" t="s">
        <v>110</v>
      </c>
      <c r="R1009" s="314">
        <v>0</v>
      </c>
      <c r="S1009" s="315">
        <v>0</v>
      </c>
      <c r="T1009" s="315">
        <v>0</v>
      </c>
      <c r="U1009" s="315">
        <v>0</v>
      </c>
      <c r="V1009" s="315">
        <v>0</v>
      </c>
      <c r="W1009" s="316">
        <v>0.68957430719886881</v>
      </c>
      <c r="X1009" s="315">
        <v>0</v>
      </c>
      <c r="Y1009" s="315">
        <v>0</v>
      </c>
      <c r="Z1009" s="315">
        <v>0</v>
      </c>
      <c r="AA1009" s="315">
        <v>0</v>
      </c>
      <c r="AB1009" s="5">
        <v>0</v>
      </c>
      <c r="AC1009" s="5">
        <v>0</v>
      </c>
      <c r="AD1009" s="5">
        <v>0</v>
      </c>
      <c r="AE1009" s="5">
        <v>0</v>
      </c>
      <c r="AF1009" s="5">
        <v>2.9763118205613419</v>
      </c>
      <c r="AG1009" s="5">
        <v>3.7083162650115429</v>
      </c>
      <c r="AH1009" s="350">
        <v>3.6717884498105651</v>
      </c>
      <c r="AI1009" s="350">
        <v>3.6391021723227297</v>
      </c>
      <c r="AK1009" s="199"/>
      <c r="AM1009" s="11"/>
      <c r="AN1009" s="15"/>
      <c r="AO1009" s="11"/>
      <c r="AP1009" s="11"/>
    </row>
    <row r="1010" spans="3:42" outlineLevel="2" x14ac:dyDescent="0.2">
      <c r="C1010" s="252">
        <v>7</v>
      </c>
      <c r="D1010" s="119" t="s">
        <v>218</v>
      </c>
      <c r="F1010" s="783" t="s">
        <v>57</v>
      </c>
      <c r="G1010" s="83"/>
      <c r="H1010" s="798" t="s">
        <v>12</v>
      </c>
      <c r="I1010" s="240" t="s">
        <v>617</v>
      </c>
      <c r="J1010" s="83"/>
      <c r="K1010" s="736"/>
      <c r="L1010" s="83"/>
      <c r="M1010" s="83"/>
      <c r="N1010" s="83"/>
      <c r="O1010" s="83"/>
      <c r="P1010" s="83"/>
      <c r="Q1010" s="143" t="s">
        <v>110</v>
      </c>
      <c r="R1010" s="304">
        <v>0</v>
      </c>
      <c r="S1010" s="305">
        <v>0</v>
      </c>
      <c r="T1010" s="305">
        <v>0</v>
      </c>
      <c r="U1010" s="305">
        <v>0</v>
      </c>
      <c r="V1010" s="305">
        <v>0</v>
      </c>
      <c r="W1010" s="306">
        <v>0</v>
      </c>
      <c r="X1010" s="305">
        <v>0</v>
      </c>
      <c r="Y1010" s="305">
        <v>0</v>
      </c>
      <c r="Z1010" s="305">
        <v>0</v>
      </c>
      <c r="AA1010" s="305">
        <v>0</v>
      </c>
      <c r="AB1010" s="307">
        <v>0</v>
      </c>
      <c r="AC1010" s="307">
        <v>0</v>
      </c>
      <c r="AD1010" s="307">
        <v>0</v>
      </c>
      <c r="AE1010" s="307">
        <v>0</v>
      </c>
      <c r="AF1010" s="307">
        <v>0</v>
      </c>
      <c r="AG1010" s="307">
        <v>0</v>
      </c>
      <c r="AH1010" s="362">
        <v>0</v>
      </c>
      <c r="AI1010" s="362">
        <v>0</v>
      </c>
      <c r="AK1010" s="199"/>
      <c r="AM1010" s="11"/>
      <c r="AN1010" s="15"/>
      <c r="AO1010" s="11"/>
      <c r="AP1010" s="11"/>
    </row>
    <row r="1011" spans="3:42" outlineLevel="2" x14ac:dyDescent="0.2">
      <c r="C1011" s="252">
        <v>7</v>
      </c>
      <c r="D1011" s="119" t="s">
        <v>218</v>
      </c>
      <c r="F1011" s="802" t="s">
        <v>626</v>
      </c>
      <c r="R1011" s="800">
        <v>0</v>
      </c>
      <c r="S1011" s="800">
        <v>0</v>
      </c>
      <c r="T1011" s="800">
        <v>0</v>
      </c>
      <c r="U1011" s="800">
        <v>0</v>
      </c>
      <c r="V1011" s="800">
        <v>0</v>
      </c>
      <c r="W1011" s="800">
        <v>4.3098394199929295</v>
      </c>
      <c r="X1011" s="800">
        <v>0</v>
      </c>
      <c r="Y1011" s="800">
        <v>0</v>
      </c>
      <c r="Z1011" s="800">
        <v>0</v>
      </c>
      <c r="AA1011" s="800">
        <v>0</v>
      </c>
      <c r="AB1011" s="800">
        <v>0</v>
      </c>
      <c r="AC1011" s="800">
        <v>0</v>
      </c>
      <c r="AD1011" s="800">
        <v>0</v>
      </c>
      <c r="AE1011" s="800">
        <v>0</v>
      </c>
      <c r="AF1011" s="800">
        <v>18.601948878508384</v>
      </c>
      <c r="AG1011" s="800">
        <v>23.17697665632214</v>
      </c>
      <c r="AH1011" s="800">
        <v>22.948677811316024</v>
      </c>
      <c r="AI1011" s="800">
        <v>22.744388577017055</v>
      </c>
      <c r="AK1011" s="199"/>
      <c r="AM1011" s="11"/>
      <c r="AN1011" s="15"/>
      <c r="AO1011" s="11"/>
      <c r="AP1011" s="11"/>
    </row>
    <row r="1012" spans="3:42" outlineLevel="2" x14ac:dyDescent="0.2">
      <c r="C1012" s="252">
        <v>7</v>
      </c>
      <c r="D1012" s="119" t="s">
        <v>218</v>
      </c>
      <c r="R1012" s="5"/>
      <c r="S1012" s="5"/>
      <c r="T1012" s="5"/>
      <c r="U1012" s="5"/>
      <c r="V1012" s="5"/>
      <c r="W1012" s="5"/>
      <c r="X1012" s="5"/>
      <c r="Y1012" s="5"/>
      <c r="AK1012" s="199"/>
      <c r="AM1012" s="11"/>
      <c r="AN1012" s="15"/>
      <c r="AO1012" s="11"/>
      <c r="AP1012" s="11"/>
    </row>
    <row r="1013" spans="3:42" outlineLevel="2" x14ac:dyDescent="0.2">
      <c r="C1013" s="252">
        <v>7</v>
      </c>
      <c r="D1013" s="119" t="s">
        <v>218</v>
      </c>
      <c r="F1013" s="789" t="s">
        <v>635</v>
      </c>
      <c r="G1013" s="790"/>
      <c r="H1013" s="803"/>
      <c r="I1013" s="790"/>
      <c r="J1013" s="790"/>
      <c r="K1013" s="792"/>
      <c r="L1013" s="789"/>
      <c r="M1013" s="789"/>
      <c r="N1013" s="789"/>
      <c r="O1013" s="789"/>
      <c r="P1013" s="789"/>
      <c r="Q1013" s="792"/>
      <c r="R1013" s="793"/>
      <c r="S1013" s="793"/>
      <c r="T1013" s="793"/>
      <c r="U1013" s="793"/>
      <c r="V1013" s="793"/>
      <c r="W1013" s="793"/>
      <c r="X1013" s="793"/>
      <c r="Y1013" s="793"/>
      <c r="Z1013" s="793"/>
      <c r="AA1013" s="793"/>
      <c r="AB1013" s="793"/>
      <c r="AC1013" s="793"/>
      <c r="AD1013" s="793"/>
      <c r="AE1013" s="793"/>
      <c r="AF1013" s="793"/>
      <c r="AG1013" s="793"/>
      <c r="AH1013" s="789"/>
      <c r="AI1013" s="789"/>
      <c r="AK1013" s="199"/>
      <c r="AM1013" s="11"/>
      <c r="AN1013" s="15"/>
      <c r="AO1013" s="11"/>
      <c r="AP1013" s="11"/>
    </row>
    <row r="1014" spans="3:42" outlineLevel="2" x14ac:dyDescent="0.2">
      <c r="C1014" s="252">
        <v>7</v>
      </c>
      <c r="D1014" s="119" t="s">
        <v>218</v>
      </c>
      <c r="F1014" t="s">
        <v>620</v>
      </c>
      <c r="AK1014" s="199"/>
      <c r="AM1014" s="11"/>
      <c r="AN1014" s="15"/>
      <c r="AO1014" s="11"/>
      <c r="AP1014" s="11"/>
    </row>
    <row r="1015" spans="3:42" outlineLevel="2" x14ac:dyDescent="0.2">
      <c r="C1015" s="252">
        <v>7</v>
      </c>
      <c r="D1015" s="119" t="s">
        <v>218</v>
      </c>
      <c r="F1015" s="761" t="s">
        <v>48</v>
      </c>
      <c r="G1015" s="75"/>
      <c r="H1015" s="796" t="s">
        <v>636</v>
      </c>
      <c r="I1015" s="801"/>
      <c r="J1015" s="75"/>
      <c r="K1015" s="741"/>
      <c r="L1015" s="75"/>
      <c r="M1015" s="75"/>
      <c r="N1015" s="75"/>
      <c r="O1015" s="75"/>
      <c r="P1015" s="75"/>
      <c r="Q1015" s="128" t="s">
        <v>536</v>
      </c>
      <c r="R1015" s="804">
        <v>0</v>
      </c>
      <c r="S1015" s="805">
        <v>0</v>
      </c>
      <c r="T1015" s="805">
        <v>0</v>
      </c>
      <c r="U1015" s="805">
        <v>0</v>
      </c>
      <c r="V1015" s="805">
        <v>0</v>
      </c>
      <c r="W1015" s="806">
        <v>3.1075237019691508</v>
      </c>
      <c r="X1015" s="805">
        <v>0</v>
      </c>
      <c r="Y1015" s="805">
        <v>0</v>
      </c>
      <c r="Z1015" s="805">
        <v>0</v>
      </c>
      <c r="AA1015" s="805">
        <v>0</v>
      </c>
      <c r="AB1015" s="805">
        <v>0</v>
      </c>
      <c r="AC1015" s="805">
        <v>0</v>
      </c>
      <c r="AD1015" s="805">
        <v>0</v>
      </c>
      <c r="AE1015" s="805">
        <v>0</v>
      </c>
      <c r="AF1015" s="805">
        <v>13.412563998237804</v>
      </c>
      <c r="AG1015" s="805">
        <v>16.711296473227979</v>
      </c>
      <c r="AH1015" s="808">
        <v>16.546686147214988</v>
      </c>
      <c r="AI1015" s="808">
        <v>16.399387471840623</v>
      </c>
      <c r="AK1015" s="199"/>
      <c r="AM1015" s="11"/>
      <c r="AN1015" s="15"/>
      <c r="AO1015" s="11"/>
      <c r="AP1015" s="11"/>
    </row>
    <row r="1016" spans="3:42" outlineLevel="2" x14ac:dyDescent="0.2">
      <c r="C1016" s="252">
        <v>7</v>
      </c>
      <c r="D1016" s="119" t="s">
        <v>218</v>
      </c>
      <c r="F1016" s="767" t="s">
        <v>55</v>
      </c>
      <c r="H1016" s="797" t="s">
        <v>636</v>
      </c>
      <c r="K1016" s="164"/>
      <c r="Q1016" s="135" t="s">
        <v>536</v>
      </c>
      <c r="R1016" s="809">
        <v>0</v>
      </c>
      <c r="S1016" s="810">
        <v>0</v>
      </c>
      <c r="T1016" s="810">
        <v>0</v>
      </c>
      <c r="U1016" s="810">
        <v>0</v>
      </c>
      <c r="V1016" s="810">
        <v>0</v>
      </c>
      <c r="W1016" s="811">
        <v>0.23910343522845659</v>
      </c>
      <c r="X1016" s="810">
        <v>0</v>
      </c>
      <c r="Y1016" s="810">
        <v>0</v>
      </c>
      <c r="Z1016" s="810">
        <v>0</v>
      </c>
      <c r="AA1016" s="810">
        <v>0</v>
      </c>
      <c r="AB1016" s="810">
        <v>0</v>
      </c>
      <c r="AC1016" s="810">
        <v>0</v>
      </c>
      <c r="AD1016" s="810">
        <v>0</v>
      </c>
      <c r="AE1016" s="810">
        <v>0</v>
      </c>
      <c r="AF1016" s="810">
        <v>1.0320082595566373</v>
      </c>
      <c r="AG1016" s="810">
        <v>1.2858239476461661</v>
      </c>
      <c r="AH1016" s="812">
        <v>1.2731582696985317</v>
      </c>
      <c r="AI1016" s="812">
        <v>1.2618246089884637</v>
      </c>
      <c r="AK1016" s="199"/>
      <c r="AM1016" s="11"/>
      <c r="AN1016" s="15"/>
      <c r="AO1016" s="11"/>
      <c r="AP1016" s="11"/>
    </row>
    <row r="1017" spans="3:42" outlineLevel="2" x14ac:dyDescent="0.2">
      <c r="C1017" s="252">
        <v>7</v>
      </c>
      <c r="D1017" s="119" t="s">
        <v>218</v>
      </c>
      <c r="F1017" s="783" t="s">
        <v>57</v>
      </c>
      <c r="G1017" s="83"/>
      <c r="H1017" s="798" t="s">
        <v>636</v>
      </c>
      <c r="I1017" s="799"/>
      <c r="J1017" s="83"/>
      <c r="K1017" s="736"/>
      <c r="L1017" s="83"/>
      <c r="M1017" s="83"/>
      <c r="N1017" s="83"/>
      <c r="O1017" s="83"/>
      <c r="P1017" s="83"/>
      <c r="Q1017" s="143" t="s">
        <v>536</v>
      </c>
      <c r="R1017" s="813">
        <v>0</v>
      </c>
      <c r="S1017" s="814">
        <v>0</v>
      </c>
      <c r="T1017" s="814">
        <v>0</v>
      </c>
      <c r="U1017" s="814">
        <v>0</v>
      </c>
      <c r="V1017" s="814">
        <v>0</v>
      </c>
      <c r="W1017" s="815">
        <v>0</v>
      </c>
      <c r="X1017" s="814">
        <v>0</v>
      </c>
      <c r="Y1017" s="814">
        <v>0</v>
      </c>
      <c r="Z1017" s="814">
        <v>0</v>
      </c>
      <c r="AA1017" s="814">
        <v>0</v>
      </c>
      <c r="AB1017" s="814">
        <v>0</v>
      </c>
      <c r="AC1017" s="814">
        <v>0</v>
      </c>
      <c r="AD1017" s="814">
        <v>0</v>
      </c>
      <c r="AE1017" s="814">
        <v>0</v>
      </c>
      <c r="AF1017" s="814">
        <v>0</v>
      </c>
      <c r="AG1017" s="814">
        <v>0</v>
      </c>
      <c r="AH1017" s="816">
        <v>0</v>
      </c>
      <c r="AI1017" s="816">
        <v>0</v>
      </c>
      <c r="AK1017" s="199"/>
      <c r="AM1017" s="11"/>
      <c r="AN1017" s="15"/>
      <c r="AO1017" s="11"/>
      <c r="AP1017" s="11"/>
    </row>
    <row r="1018" spans="3:42" outlineLevel="2" x14ac:dyDescent="0.2">
      <c r="C1018" s="252">
        <v>7</v>
      </c>
      <c r="D1018" s="119" t="s">
        <v>218</v>
      </c>
      <c r="F1018" s="12"/>
      <c r="H1018" s="817"/>
      <c r="K1018" s="16"/>
      <c r="Q1018" s="16"/>
      <c r="R1018" s="818"/>
      <c r="S1018" s="818"/>
      <c r="T1018" s="818"/>
      <c r="U1018" s="818"/>
      <c r="V1018" s="818"/>
      <c r="W1018" s="818"/>
      <c r="X1018" s="818"/>
      <c r="Y1018" s="818"/>
      <c r="Z1018" s="818"/>
      <c r="AA1018" s="818"/>
      <c r="AB1018" s="818"/>
      <c r="AC1018" s="818"/>
      <c r="AD1018" s="818"/>
      <c r="AE1018" s="818"/>
      <c r="AF1018" s="818"/>
      <c r="AG1018" s="818"/>
      <c r="AH1018" s="818"/>
      <c r="AI1018" s="818"/>
      <c r="AK1018" s="199"/>
      <c r="AM1018" s="11"/>
      <c r="AN1018" s="15"/>
      <c r="AO1018" s="11"/>
      <c r="AP1018" s="11"/>
    </row>
    <row r="1019" spans="3:42" x14ac:dyDescent="0.2">
      <c r="C1019" s="252">
        <v>8</v>
      </c>
      <c r="D1019" s="754" t="s">
        <v>138</v>
      </c>
      <c r="E1019" s="67"/>
      <c r="F1019" s="67"/>
      <c r="G1019" s="67"/>
      <c r="H1019" s="755" t="s">
        <v>152</v>
      </c>
      <c r="I1019" s="67"/>
      <c r="J1019" s="67"/>
      <c r="K1019" s="102"/>
      <c r="L1019" s="67"/>
      <c r="M1019" s="67"/>
      <c r="N1019" s="67"/>
      <c r="O1019" s="67"/>
      <c r="P1019" s="67"/>
      <c r="Q1019" s="102"/>
      <c r="R1019" s="67"/>
      <c r="S1019" s="67"/>
      <c r="T1019" s="67"/>
      <c r="U1019" s="67"/>
      <c r="V1019" s="67"/>
      <c r="W1019" s="67"/>
      <c r="X1019" s="67"/>
      <c r="Y1019" s="67"/>
      <c r="Z1019" s="67"/>
      <c r="AA1019" s="67"/>
      <c r="AB1019" s="67"/>
      <c r="AC1019" s="67"/>
      <c r="AD1019" s="67"/>
      <c r="AE1019" s="67"/>
      <c r="AF1019" s="67"/>
      <c r="AG1019" s="67"/>
      <c r="AH1019" s="67"/>
      <c r="AI1019" s="67"/>
      <c r="AK1019" s="199"/>
      <c r="AM1019" s="11"/>
      <c r="AN1019" s="15"/>
      <c r="AO1019" s="11"/>
      <c r="AP1019" s="11"/>
    </row>
    <row r="1020" spans="3:42" outlineLevel="1" x14ac:dyDescent="0.2">
      <c r="C1020" s="252">
        <v>8</v>
      </c>
      <c r="D1020" s="119" t="s">
        <v>218</v>
      </c>
      <c r="F1020" s="121" t="s">
        <v>597</v>
      </c>
      <c r="G1020" s="756"/>
      <c r="H1020" s="757"/>
      <c r="I1020" s="756"/>
      <c r="J1020" s="756"/>
      <c r="K1020" s="758"/>
      <c r="L1020" s="759"/>
      <c r="M1020" s="759"/>
      <c r="N1020" s="759"/>
      <c r="O1020" s="759"/>
      <c r="P1020" s="759"/>
      <c r="Q1020" s="758"/>
      <c r="R1020" s="760"/>
      <c r="S1020" s="760"/>
      <c r="T1020" s="760"/>
      <c r="U1020" s="760"/>
      <c r="V1020" s="760"/>
      <c r="W1020" s="760"/>
      <c r="X1020" s="760"/>
      <c r="Y1020" s="760"/>
      <c r="Z1020" s="760"/>
      <c r="AA1020" s="760"/>
      <c r="AB1020" s="760"/>
      <c r="AC1020" s="760"/>
      <c r="AD1020" s="760"/>
      <c r="AE1020" s="760"/>
      <c r="AF1020" s="760"/>
      <c r="AG1020" s="760"/>
      <c r="AH1020" s="759"/>
      <c r="AI1020" s="759"/>
      <c r="AK1020" s="199"/>
      <c r="AM1020" s="11"/>
      <c r="AN1020" s="15"/>
      <c r="AO1020" s="11"/>
      <c r="AP1020" s="11"/>
    </row>
    <row r="1021" spans="3:42" outlineLevel="2" x14ac:dyDescent="0.2">
      <c r="C1021" s="252">
        <v>8</v>
      </c>
      <c r="D1021" s="119" t="s">
        <v>218</v>
      </c>
      <c r="F1021" s="12"/>
      <c r="G1021" s="149" t="s">
        <v>598</v>
      </c>
      <c r="H1021" s="72" t="s">
        <v>48</v>
      </c>
      <c r="I1021" s="8" t="s">
        <v>451</v>
      </c>
      <c r="J1021" s="8" t="s">
        <v>599</v>
      </c>
      <c r="K1021" s="8" t="s">
        <v>61</v>
      </c>
      <c r="AK1021" s="199"/>
      <c r="AM1021" s="11"/>
      <c r="AN1021" s="15"/>
      <c r="AO1021" s="11"/>
      <c r="AP1021" s="11"/>
    </row>
    <row r="1022" spans="3:42" outlineLevel="2" x14ac:dyDescent="0.2">
      <c r="C1022" s="252">
        <v>8</v>
      </c>
      <c r="D1022" s="119" t="s">
        <v>218</v>
      </c>
      <c r="F1022" s="761" t="s">
        <v>129</v>
      </c>
      <c r="G1022" s="762" t="s">
        <v>130</v>
      </c>
      <c r="H1022" s="763">
        <v>0</v>
      </c>
      <c r="I1022" s="764">
        <v>1</v>
      </c>
      <c r="J1022" s="765">
        <v>1</v>
      </c>
      <c r="K1022" s="766"/>
      <c r="AK1022" s="199"/>
      <c r="AM1022" s="11"/>
      <c r="AN1022" s="15"/>
      <c r="AO1022" s="11"/>
      <c r="AP1022" s="11"/>
    </row>
    <row r="1023" spans="3:42" outlineLevel="2" x14ac:dyDescent="0.2">
      <c r="C1023" s="252">
        <v>8</v>
      </c>
      <c r="D1023" s="119" t="s">
        <v>218</v>
      </c>
      <c r="F1023" s="767" t="s">
        <v>128</v>
      </c>
      <c r="G1023" s="611" t="s">
        <v>130</v>
      </c>
      <c r="H1023" s="768">
        <v>0</v>
      </c>
      <c r="I1023" s="769">
        <v>1</v>
      </c>
      <c r="J1023" s="770">
        <v>1</v>
      </c>
      <c r="K1023" s="771"/>
      <c r="AK1023" s="199"/>
      <c r="AM1023" s="11"/>
      <c r="AN1023" s="15"/>
      <c r="AO1023" s="11"/>
      <c r="AP1023" s="11"/>
    </row>
    <row r="1024" spans="3:42" outlineLevel="2" x14ac:dyDescent="0.2">
      <c r="C1024" s="252">
        <v>8</v>
      </c>
      <c r="D1024" s="119" t="s">
        <v>218</v>
      </c>
      <c r="F1024" s="767" t="s">
        <v>600</v>
      </c>
      <c r="G1024" s="611" t="s">
        <v>583</v>
      </c>
      <c r="H1024" s="772">
        <v>0</v>
      </c>
      <c r="I1024" s="773">
        <v>2612</v>
      </c>
      <c r="J1024" s="774">
        <v>2612</v>
      </c>
      <c r="K1024" s="775">
        <v>0.60748095329249618</v>
      </c>
      <c r="AK1024" s="199"/>
      <c r="AM1024" s="11"/>
      <c r="AN1024" s="15"/>
      <c r="AO1024" s="11"/>
      <c r="AP1024" s="11"/>
    </row>
    <row r="1025" spans="3:42" outlineLevel="2" x14ac:dyDescent="0.2">
      <c r="C1025" s="252">
        <v>8</v>
      </c>
      <c r="D1025" s="119" t="s">
        <v>218</v>
      </c>
      <c r="F1025" s="767" t="s">
        <v>64</v>
      </c>
      <c r="G1025" s="611" t="s">
        <v>583</v>
      </c>
      <c r="H1025" s="776">
        <v>0</v>
      </c>
      <c r="I1025" s="773">
        <v>0</v>
      </c>
      <c r="J1025" s="774">
        <v>0</v>
      </c>
      <c r="K1025" s="771"/>
      <c r="AK1025" s="199"/>
      <c r="AM1025" s="11"/>
      <c r="AN1025" s="15"/>
      <c r="AO1025" s="11"/>
      <c r="AP1025" s="11"/>
    </row>
    <row r="1026" spans="3:42" outlineLevel="2" x14ac:dyDescent="0.2">
      <c r="C1026" s="252">
        <v>8</v>
      </c>
      <c r="D1026" s="119" t="s">
        <v>218</v>
      </c>
      <c r="F1026" s="767" t="s">
        <v>601</v>
      </c>
      <c r="G1026" s="611" t="s">
        <v>583</v>
      </c>
      <c r="H1026" s="776">
        <v>0</v>
      </c>
      <c r="I1026" s="773">
        <v>2612</v>
      </c>
      <c r="J1026" s="774">
        <v>2612</v>
      </c>
      <c r="K1026" s="771"/>
      <c r="AK1026" s="199"/>
      <c r="AM1026" s="11"/>
      <c r="AN1026" s="15"/>
      <c r="AO1026" s="11"/>
      <c r="AP1026" s="11"/>
    </row>
    <row r="1027" spans="3:42" outlineLevel="2" x14ac:dyDescent="0.2">
      <c r="C1027" s="252">
        <v>8</v>
      </c>
      <c r="D1027" s="119" t="s">
        <v>218</v>
      </c>
      <c r="F1027" s="767" t="s">
        <v>602</v>
      </c>
      <c r="G1027" s="611" t="s">
        <v>130</v>
      </c>
      <c r="H1027" s="778">
        <v>0</v>
      </c>
      <c r="I1027" s="769">
        <v>0</v>
      </c>
      <c r="J1027" s="769">
        <v>0</v>
      </c>
      <c r="K1027" s="771"/>
      <c r="AK1027" s="199"/>
      <c r="AM1027" s="11"/>
      <c r="AN1027" s="15"/>
      <c r="AO1027" s="11"/>
      <c r="AP1027" s="11"/>
    </row>
    <row r="1028" spans="3:42" outlineLevel="2" x14ac:dyDescent="0.2">
      <c r="C1028" s="252">
        <v>8</v>
      </c>
      <c r="D1028" s="119" t="s">
        <v>218</v>
      </c>
      <c r="F1028" s="767" t="s">
        <v>603</v>
      </c>
      <c r="G1028" s="611" t="s">
        <v>583</v>
      </c>
      <c r="H1028" s="776">
        <v>0</v>
      </c>
      <c r="I1028" s="773">
        <v>2412</v>
      </c>
      <c r="J1028" s="774">
        <v>2412</v>
      </c>
      <c r="K1028" s="771"/>
      <c r="AK1028" s="199"/>
      <c r="AM1028" s="11"/>
      <c r="AN1028" s="15"/>
      <c r="AO1028" s="11"/>
      <c r="AP1028" s="11"/>
    </row>
    <row r="1029" spans="3:42" outlineLevel="2" x14ac:dyDescent="0.2">
      <c r="C1029" s="252">
        <v>8</v>
      </c>
      <c r="D1029" s="119" t="s">
        <v>218</v>
      </c>
      <c r="F1029" s="767" t="s">
        <v>604</v>
      </c>
      <c r="G1029" s="611"/>
      <c r="H1029" s="773">
        <v>0</v>
      </c>
      <c r="I1029" s="773">
        <v>0</v>
      </c>
      <c r="J1029" s="773">
        <v>0</v>
      </c>
      <c r="K1029" s="771"/>
      <c r="AK1029" s="199"/>
      <c r="AM1029" s="11"/>
      <c r="AN1029" s="15"/>
      <c r="AO1029" s="11"/>
      <c r="AP1029" s="11"/>
    </row>
    <row r="1030" spans="3:42" outlineLevel="2" x14ac:dyDescent="0.2">
      <c r="C1030" s="252">
        <v>8</v>
      </c>
      <c r="D1030" s="119" t="s">
        <v>218</v>
      </c>
      <c r="F1030" s="767" t="s">
        <v>605</v>
      </c>
      <c r="G1030" s="611"/>
      <c r="H1030" s="779"/>
      <c r="I1030" s="780"/>
      <c r="J1030" s="781"/>
      <c r="K1030" s="782">
        <v>0</v>
      </c>
      <c r="AK1030" s="199"/>
      <c r="AM1030" s="11"/>
      <c r="AN1030" s="15"/>
      <c r="AO1030" s="11"/>
      <c r="AP1030" s="11"/>
    </row>
    <row r="1031" spans="3:42" outlineLevel="2" x14ac:dyDescent="0.2">
      <c r="C1031" s="252">
        <v>8</v>
      </c>
      <c r="D1031" s="119" t="s">
        <v>218</v>
      </c>
      <c r="F1031" s="783" t="s">
        <v>606</v>
      </c>
      <c r="G1031" s="619" t="s">
        <v>130</v>
      </c>
      <c r="H1031" s="784">
        <v>0</v>
      </c>
      <c r="I1031" s="785">
        <v>1</v>
      </c>
      <c r="J1031" s="786">
        <v>1</v>
      </c>
      <c r="K1031" s="787"/>
      <c r="AK1031" s="199"/>
      <c r="AM1031" s="11"/>
      <c r="AN1031" s="15"/>
      <c r="AO1031" s="11"/>
      <c r="AP1031" s="11"/>
    </row>
    <row r="1032" spans="3:42" outlineLevel="2" x14ac:dyDescent="0.2">
      <c r="C1032" s="252">
        <v>8</v>
      </c>
      <c r="D1032" s="119" t="s">
        <v>218</v>
      </c>
      <c r="H1032"/>
      <c r="I1032"/>
      <c r="K1032"/>
      <c r="AK1032" s="199"/>
      <c r="AM1032" s="11"/>
      <c r="AN1032" s="15"/>
      <c r="AO1032" s="11"/>
      <c r="AP1032" s="11"/>
    </row>
    <row r="1033" spans="3:42" outlineLevel="1" x14ac:dyDescent="0.2">
      <c r="C1033" s="252">
        <v>8</v>
      </c>
      <c r="D1033" s="119" t="s">
        <v>218</v>
      </c>
      <c r="F1033" s="121" t="s">
        <v>607</v>
      </c>
      <c r="G1033" s="756"/>
      <c r="H1033" s="757"/>
      <c r="I1033" s="788"/>
      <c r="J1033" s="756"/>
      <c r="K1033" s="758"/>
      <c r="L1033" s="759"/>
      <c r="M1033" s="759"/>
      <c r="N1033" s="759"/>
      <c r="O1033" s="759"/>
      <c r="P1033" s="759"/>
      <c r="Q1033" s="758"/>
      <c r="R1033" s="760"/>
      <c r="S1033" s="760"/>
      <c r="T1033" s="760"/>
      <c r="U1033" s="760"/>
      <c r="V1033" s="760"/>
      <c r="W1033" s="760"/>
      <c r="X1033" s="760"/>
      <c r="Y1033" s="760"/>
      <c r="Z1033" s="760"/>
      <c r="AA1033" s="760"/>
      <c r="AB1033" s="760"/>
      <c r="AC1033" s="760"/>
      <c r="AD1033" s="760"/>
      <c r="AE1033" s="760"/>
      <c r="AF1033" s="760"/>
      <c r="AG1033" s="760"/>
      <c r="AH1033" s="759"/>
      <c r="AI1033" s="759"/>
      <c r="AK1033" s="199"/>
      <c r="AM1033" s="11"/>
      <c r="AN1033" s="15"/>
      <c r="AO1033" s="11"/>
      <c r="AP1033" s="11"/>
    </row>
    <row r="1034" spans="3:42" outlineLevel="2" x14ac:dyDescent="0.2">
      <c r="C1034" s="252">
        <v>8</v>
      </c>
      <c r="D1034" s="119" t="s">
        <v>218</v>
      </c>
      <c r="F1034" s="789" t="s">
        <v>608</v>
      </c>
      <c r="G1034" s="790"/>
      <c r="H1034" s="791" t="s">
        <v>609</v>
      </c>
      <c r="I1034" s="791"/>
      <c r="J1034" s="790"/>
      <c r="K1034" s="792"/>
      <c r="L1034" s="789"/>
      <c r="M1034" s="789"/>
      <c r="N1034" s="789"/>
      <c r="O1034" s="789"/>
      <c r="P1034" s="789"/>
      <c r="Q1034" s="792"/>
      <c r="R1034" s="793"/>
      <c r="S1034" s="793"/>
      <c r="T1034" s="793"/>
      <c r="U1034" s="793"/>
      <c r="V1034" s="793"/>
      <c r="W1034" s="793"/>
      <c r="X1034" s="793"/>
      <c r="Y1034" s="793"/>
      <c r="Z1034" s="793"/>
      <c r="AA1034" s="793"/>
      <c r="AB1034" s="793"/>
      <c r="AC1034" s="793"/>
      <c r="AD1034" s="793"/>
      <c r="AE1034" s="793"/>
      <c r="AF1034" s="793"/>
      <c r="AG1034" s="793"/>
      <c r="AH1034" s="789"/>
      <c r="AI1034" s="789"/>
      <c r="AK1034" s="199"/>
      <c r="AM1034" s="11"/>
      <c r="AN1034" s="15"/>
      <c r="AO1034" s="11"/>
      <c r="AP1034" s="11"/>
    </row>
    <row r="1035" spans="3:42" ht="14.25" customHeight="1" outlineLevel="2" x14ac:dyDescent="0.2">
      <c r="C1035" s="252">
        <v>8</v>
      </c>
      <c r="D1035" s="119" t="s">
        <v>218</v>
      </c>
      <c r="F1035" s="794" t="s">
        <v>610</v>
      </c>
      <c r="H1035" s="795"/>
      <c r="AK1035" s="199"/>
      <c r="AM1035" s="11"/>
      <c r="AN1035" s="15"/>
      <c r="AO1035" s="11"/>
      <c r="AP1035" s="11"/>
    </row>
    <row r="1036" spans="3:42" outlineLevel="2" x14ac:dyDescent="0.2">
      <c r="C1036" s="252">
        <v>8</v>
      </c>
      <c r="D1036" s="119" t="s">
        <v>218</v>
      </c>
      <c r="F1036" s="761" t="s">
        <v>62</v>
      </c>
      <c r="G1036" s="75"/>
      <c r="H1036" s="796" t="s">
        <v>10</v>
      </c>
      <c r="I1036" s="796" t="s">
        <v>611</v>
      </c>
      <c r="J1036" s="75"/>
      <c r="K1036" s="741"/>
      <c r="L1036" s="75"/>
      <c r="M1036" s="75"/>
      <c r="N1036" s="75"/>
      <c r="O1036" s="75"/>
      <c r="P1036" s="75"/>
      <c r="Q1036" s="128" t="s">
        <v>110</v>
      </c>
      <c r="R1036" s="299">
        <v>0</v>
      </c>
      <c r="S1036" s="300">
        <v>0</v>
      </c>
      <c r="T1036" s="300">
        <v>0</v>
      </c>
      <c r="U1036" s="300">
        <v>21.05239473102942</v>
      </c>
      <c r="V1036" s="300">
        <v>23.185919446255852</v>
      </c>
      <c r="W1036" s="301">
        <v>24.567255749142138</v>
      </c>
      <c r="X1036" s="300">
        <v>34.038020203707369</v>
      </c>
      <c r="Y1036" s="300">
        <v>69.314465713586742</v>
      </c>
      <c r="Z1036" s="300">
        <v>71.461415124237192</v>
      </c>
      <c r="AA1036" s="300">
        <v>34.123433696875303</v>
      </c>
      <c r="AB1036" s="302">
        <v>31.371714663774384</v>
      </c>
      <c r="AC1036" s="302">
        <v>69.153899943803395</v>
      </c>
      <c r="AD1036" s="302">
        <v>84.095511317309956</v>
      </c>
      <c r="AE1036" s="302">
        <v>102.21197247921981</v>
      </c>
      <c r="AF1036" s="302">
        <v>34.034047296173704</v>
      </c>
      <c r="AG1036" s="302">
        <v>159.05052014536076</v>
      </c>
      <c r="AH1036" s="348">
        <v>38.139531994357903</v>
      </c>
      <c r="AI1036" s="348">
        <v>50.019102445895847</v>
      </c>
      <c r="AK1036" s="199"/>
      <c r="AM1036" s="11"/>
      <c r="AN1036" s="15"/>
      <c r="AO1036" s="11"/>
      <c r="AP1036" s="11"/>
    </row>
    <row r="1037" spans="3:42" outlineLevel="2" x14ac:dyDescent="0.2">
      <c r="C1037" s="252">
        <v>8</v>
      </c>
      <c r="D1037" s="119" t="s">
        <v>218</v>
      </c>
      <c r="F1037" s="767" t="s">
        <v>188</v>
      </c>
      <c r="H1037" s="797" t="s">
        <v>10</v>
      </c>
      <c r="I1037" s="797" t="s">
        <v>612</v>
      </c>
      <c r="K1037" s="164"/>
      <c r="Q1037" s="135" t="s">
        <v>110</v>
      </c>
      <c r="R1037" s="314">
        <v>0</v>
      </c>
      <c r="S1037" s="315">
        <v>0</v>
      </c>
      <c r="T1037" s="315">
        <v>0</v>
      </c>
      <c r="U1037" s="315">
        <v>10.313585722407588</v>
      </c>
      <c r="V1037" s="315">
        <v>10.680063796707373</v>
      </c>
      <c r="W1037" s="316">
        <v>10.979264733212311</v>
      </c>
      <c r="X1037" s="315">
        <v>15.057291707405664</v>
      </c>
      <c r="Y1037" s="315">
        <v>15.195406802609853</v>
      </c>
      <c r="Z1037" s="315">
        <v>15.539215308936226</v>
      </c>
      <c r="AA1037" s="315">
        <v>15.867298463848378</v>
      </c>
      <c r="AB1037" s="5">
        <v>16.202382977370476</v>
      </c>
      <c r="AC1037" s="5">
        <v>16.544620012644664</v>
      </c>
      <c r="AD1037" s="5">
        <v>16.894164037328856</v>
      </c>
      <c r="AE1037" s="5">
        <v>17.251172896775103</v>
      </c>
      <c r="AF1037" s="5">
        <v>17.615807888849847</v>
      </c>
      <c r="AG1037" s="5">
        <v>17.988233840433377</v>
      </c>
      <c r="AH1037" s="350">
        <v>18.368619185636682</v>
      </c>
      <c r="AI1037" s="350">
        <v>18.757136045774772</v>
      </c>
      <c r="AK1037" s="199"/>
      <c r="AM1037" s="11"/>
      <c r="AN1037" s="15"/>
      <c r="AO1037" s="11"/>
      <c r="AP1037" s="11"/>
    </row>
    <row r="1038" spans="3:42" outlineLevel="2" x14ac:dyDescent="0.2">
      <c r="C1038" s="252">
        <v>8</v>
      </c>
      <c r="D1038" s="119" t="s">
        <v>218</v>
      </c>
      <c r="F1038" s="767" t="s">
        <v>613</v>
      </c>
      <c r="H1038" s="797" t="s">
        <v>10</v>
      </c>
      <c r="I1038" s="234" t="s">
        <v>614</v>
      </c>
      <c r="K1038" s="164"/>
      <c r="Q1038" s="135" t="s">
        <v>110</v>
      </c>
      <c r="R1038" s="314">
        <v>0</v>
      </c>
      <c r="S1038" s="315">
        <v>0</v>
      </c>
      <c r="T1038" s="315">
        <v>0</v>
      </c>
      <c r="U1038" s="315">
        <v>0</v>
      </c>
      <c r="V1038" s="315">
        <v>0</v>
      </c>
      <c r="W1038" s="316">
        <v>0</v>
      </c>
      <c r="X1038" s="315">
        <v>0</v>
      </c>
      <c r="Y1038" s="315">
        <v>0</v>
      </c>
      <c r="Z1038" s="315">
        <v>0</v>
      </c>
      <c r="AA1038" s="315">
        <v>0</v>
      </c>
      <c r="AB1038" s="5">
        <v>0</v>
      </c>
      <c r="AC1038" s="5">
        <v>0</v>
      </c>
      <c r="AD1038" s="5">
        <v>0</v>
      </c>
      <c r="AE1038" s="5">
        <v>0</v>
      </c>
      <c r="AF1038" s="5">
        <v>0</v>
      </c>
      <c r="AG1038" s="5">
        <v>0</v>
      </c>
      <c r="AH1038" s="350">
        <v>0</v>
      </c>
      <c r="AI1038" s="350">
        <v>0</v>
      </c>
      <c r="AK1038" s="199"/>
      <c r="AM1038" s="11"/>
      <c r="AN1038" s="15"/>
      <c r="AO1038" s="11"/>
      <c r="AP1038" s="11"/>
    </row>
    <row r="1039" spans="3:42" outlineLevel="2" x14ac:dyDescent="0.2">
      <c r="C1039" s="252">
        <v>8</v>
      </c>
      <c r="D1039" s="119" t="s">
        <v>218</v>
      </c>
      <c r="F1039" s="783" t="s">
        <v>57</v>
      </c>
      <c r="G1039" s="83"/>
      <c r="H1039" s="798" t="s">
        <v>10</v>
      </c>
      <c r="I1039" s="799"/>
      <c r="J1039" s="83"/>
      <c r="K1039" s="736"/>
      <c r="L1039" s="83"/>
      <c r="M1039" s="83"/>
      <c r="N1039" s="83"/>
      <c r="O1039" s="83"/>
      <c r="P1039" s="83"/>
      <c r="Q1039" s="143" t="s">
        <v>110</v>
      </c>
      <c r="R1039" s="304">
        <v>0</v>
      </c>
      <c r="S1039" s="305">
        <v>0</v>
      </c>
      <c r="T1039" s="305">
        <v>0</v>
      </c>
      <c r="U1039" s="305">
        <v>2.0520026133592522</v>
      </c>
      <c r="V1039" s="305">
        <v>2.1251369769908059</v>
      </c>
      <c r="W1039" s="306">
        <v>2.1847735255436125</v>
      </c>
      <c r="X1039" s="305">
        <v>2.2448137047255936</v>
      </c>
      <c r="Y1039" s="305">
        <v>2.2990715258360108</v>
      </c>
      <c r="Z1039" s="305">
        <v>2.3474814086775049</v>
      </c>
      <c r="AA1039" s="305">
        <v>2.3940679178633069</v>
      </c>
      <c r="AB1039" s="307">
        <v>2.4415789510979384</v>
      </c>
      <c r="AC1039" s="307">
        <v>2.4900328558558495</v>
      </c>
      <c r="AD1039" s="307">
        <v>2.5394483437230004</v>
      </c>
      <c r="AE1039" s="307">
        <v>2.5898444976227708</v>
      </c>
      <c r="AF1039" s="307">
        <v>2.641240779185269</v>
      </c>
      <c r="AG1039" s="307">
        <v>2.6936570362628891</v>
      </c>
      <c r="AH1039" s="362">
        <v>2.7471135105950202</v>
      </c>
      <c r="AI1039" s="362">
        <v>2.8016308456248549</v>
      </c>
      <c r="AK1039" s="199"/>
      <c r="AM1039" s="11"/>
      <c r="AN1039" s="15"/>
      <c r="AO1039" s="11"/>
      <c r="AP1039" s="11"/>
    </row>
    <row r="1040" spans="3:42" outlineLevel="2" x14ac:dyDescent="0.2">
      <c r="C1040" s="252">
        <v>8</v>
      </c>
      <c r="D1040" s="119" t="s">
        <v>218</v>
      </c>
      <c r="F1040" s="12"/>
      <c r="H1040" s="234"/>
      <c r="K1040" s="164"/>
      <c r="Q1040" s="16"/>
      <c r="R1040" s="800">
        <v>0</v>
      </c>
      <c r="S1040" s="800">
        <v>0</v>
      </c>
      <c r="T1040" s="800">
        <v>0</v>
      </c>
      <c r="U1040" s="800">
        <v>33.417983066796261</v>
      </c>
      <c r="V1040" s="800">
        <v>35.991120219954027</v>
      </c>
      <c r="W1040" s="800">
        <v>37.731294007898065</v>
      </c>
      <c r="X1040" s="800">
        <v>51.340125615838623</v>
      </c>
      <c r="Y1040" s="800">
        <v>86.808944042032607</v>
      </c>
      <c r="Z1040" s="800">
        <v>89.348111841850923</v>
      </c>
      <c r="AA1040" s="800">
        <v>52.384800078586991</v>
      </c>
      <c r="AB1040" s="800">
        <v>50.015676592242798</v>
      </c>
      <c r="AC1040" s="800">
        <v>88.188552812303897</v>
      </c>
      <c r="AD1040" s="800">
        <v>103.52912369836181</v>
      </c>
      <c r="AE1040" s="800">
        <v>122.05298987361769</v>
      </c>
      <c r="AF1040" s="800">
        <v>54.291095964208822</v>
      </c>
      <c r="AG1040" s="800">
        <v>179.73241102205702</v>
      </c>
      <c r="AH1040" s="800">
        <v>59.255264690589605</v>
      </c>
      <c r="AI1040" s="800">
        <v>71.577869337295482</v>
      </c>
      <c r="AK1040" s="199"/>
      <c r="AM1040" s="11"/>
      <c r="AN1040" s="15"/>
      <c r="AO1040" s="11"/>
      <c r="AP1040" s="11"/>
    </row>
    <row r="1041" spans="3:42" ht="14.25" customHeight="1" outlineLevel="2" x14ac:dyDescent="0.2">
      <c r="C1041" s="252">
        <v>8</v>
      </c>
      <c r="D1041" s="119" t="s">
        <v>218</v>
      </c>
      <c r="F1041" s="794" t="s">
        <v>615</v>
      </c>
      <c r="AK1041" s="199"/>
      <c r="AM1041" s="11"/>
      <c r="AN1041" s="15"/>
      <c r="AO1041" s="11"/>
      <c r="AP1041" s="11"/>
    </row>
    <row r="1042" spans="3:42" outlineLevel="2" x14ac:dyDescent="0.2">
      <c r="C1042" s="252">
        <v>8</v>
      </c>
      <c r="D1042" s="119" t="s">
        <v>218</v>
      </c>
      <c r="F1042" s="761" t="s">
        <v>48</v>
      </c>
      <c r="G1042" s="75"/>
      <c r="H1042" s="796" t="s">
        <v>10</v>
      </c>
      <c r="I1042" s="801"/>
      <c r="J1042" s="75"/>
      <c r="K1042" s="741"/>
      <c r="L1042" s="75"/>
      <c r="M1042" s="75"/>
      <c r="N1042" s="75"/>
      <c r="O1042" s="75"/>
      <c r="P1042" s="75"/>
      <c r="Q1042" s="128" t="s">
        <v>110</v>
      </c>
      <c r="R1042" s="299">
        <v>0</v>
      </c>
      <c r="S1042" s="300">
        <v>0</v>
      </c>
      <c r="T1042" s="300">
        <v>0</v>
      </c>
      <c r="U1042" s="300">
        <v>0</v>
      </c>
      <c r="V1042" s="300">
        <v>0</v>
      </c>
      <c r="W1042" s="301">
        <v>0</v>
      </c>
      <c r="X1042" s="300">
        <v>0</v>
      </c>
      <c r="Y1042" s="300">
        <v>0</v>
      </c>
      <c r="Z1042" s="300">
        <v>0</v>
      </c>
      <c r="AA1042" s="300">
        <v>0</v>
      </c>
      <c r="AB1042" s="302">
        <v>0</v>
      </c>
      <c r="AC1042" s="302">
        <v>0</v>
      </c>
      <c r="AD1042" s="302">
        <v>0</v>
      </c>
      <c r="AE1042" s="302">
        <v>0</v>
      </c>
      <c r="AF1042" s="302">
        <v>0</v>
      </c>
      <c r="AG1042" s="302">
        <v>0</v>
      </c>
      <c r="AH1042" s="348">
        <v>0</v>
      </c>
      <c r="AI1042" s="348">
        <v>0</v>
      </c>
      <c r="AK1042" s="199"/>
      <c r="AM1042" s="11"/>
      <c r="AN1042" s="15"/>
      <c r="AO1042" s="11"/>
      <c r="AP1042" s="11"/>
    </row>
    <row r="1043" spans="3:42" outlineLevel="2" x14ac:dyDescent="0.2">
      <c r="C1043" s="252">
        <v>8</v>
      </c>
      <c r="D1043" s="119" t="s">
        <v>218</v>
      </c>
      <c r="F1043" s="767" t="s">
        <v>55</v>
      </c>
      <c r="H1043" s="797" t="s">
        <v>10</v>
      </c>
      <c r="K1043" s="164"/>
      <c r="Q1043" s="135" t="s">
        <v>110</v>
      </c>
      <c r="R1043" s="314">
        <v>0</v>
      </c>
      <c r="S1043" s="315">
        <v>0</v>
      </c>
      <c r="T1043" s="315">
        <v>0</v>
      </c>
      <c r="U1043" s="315">
        <v>31.365980453437007</v>
      </c>
      <c r="V1043" s="315">
        <v>33.865983242963225</v>
      </c>
      <c r="W1043" s="316">
        <v>35.546520482354452</v>
      </c>
      <c r="X1043" s="315">
        <v>49.095311911113029</v>
      </c>
      <c r="Y1043" s="315">
        <v>84.509872516196594</v>
      </c>
      <c r="Z1043" s="315">
        <v>87.000630433173413</v>
      </c>
      <c r="AA1043" s="315">
        <v>49.990732160723681</v>
      </c>
      <c r="AB1043" s="5">
        <v>47.57409764114486</v>
      </c>
      <c r="AC1043" s="5">
        <v>85.698519956448052</v>
      </c>
      <c r="AD1043" s="5">
        <v>100.98967535463882</v>
      </c>
      <c r="AE1043" s="5">
        <v>119.46314537599491</v>
      </c>
      <c r="AF1043" s="5">
        <v>51.649855185023554</v>
      </c>
      <c r="AG1043" s="5">
        <v>177.03875398579413</v>
      </c>
      <c r="AH1043" s="350">
        <v>56.508151179994584</v>
      </c>
      <c r="AI1043" s="350">
        <v>68.776238491670625</v>
      </c>
      <c r="AK1043" s="199"/>
      <c r="AM1043" s="11"/>
      <c r="AN1043" s="15"/>
      <c r="AO1043" s="11"/>
      <c r="AP1043" s="11"/>
    </row>
    <row r="1044" spans="3:42" outlineLevel="2" x14ac:dyDescent="0.2">
      <c r="C1044" s="252">
        <v>8</v>
      </c>
      <c r="D1044" s="119" t="s">
        <v>218</v>
      </c>
      <c r="F1044" s="783" t="s">
        <v>57</v>
      </c>
      <c r="G1044" s="83"/>
      <c r="H1044" s="798" t="s">
        <v>10</v>
      </c>
      <c r="I1044" s="799"/>
      <c r="J1044" s="83"/>
      <c r="K1044" s="736"/>
      <c r="L1044" s="83"/>
      <c r="M1044" s="83"/>
      <c r="N1044" s="83"/>
      <c r="O1044" s="83"/>
      <c r="P1044" s="83"/>
      <c r="Q1044" s="143" t="s">
        <v>110</v>
      </c>
      <c r="R1044" s="304">
        <v>0</v>
      </c>
      <c r="S1044" s="305">
        <v>0</v>
      </c>
      <c r="T1044" s="305">
        <v>0</v>
      </c>
      <c r="U1044" s="305">
        <v>2.0520026133592522</v>
      </c>
      <c r="V1044" s="305">
        <v>2.1251369769908059</v>
      </c>
      <c r="W1044" s="306">
        <v>2.1847735255436125</v>
      </c>
      <c r="X1044" s="305">
        <v>2.2448137047255936</v>
      </c>
      <c r="Y1044" s="305">
        <v>2.2990715258360108</v>
      </c>
      <c r="Z1044" s="305">
        <v>2.3474814086775049</v>
      </c>
      <c r="AA1044" s="305">
        <v>2.3940679178633069</v>
      </c>
      <c r="AB1044" s="307">
        <v>2.4415789510979384</v>
      </c>
      <c r="AC1044" s="307">
        <v>2.4900328558558495</v>
      </c>
      <c r="AD1044" s="307">
        <v>2.5394483437230004</v>
      </c>
      <c r="AE1044" s="307">
        <v>2.5898444976227708</v>
      </c>
      <c r="AF1044" s="307">
        <v>2.641240779185269</v>
      </c>
      <c r="AG1044" s="307">
        <v>2.6936570362628891</v>
      </c>
      <c r="AH1044" s="362">
        <v>2.7471135105950202</v>
      </c>
      <c r="AI1044" s="362">
        <v>2.8016308456248549</v>
      </c>
      <c r="AK1044" s="199"/>
      <c r="AM1044" s="11"/>
      <c r="AN1044" s="15"/>
      <c r="AO1044" s="11"/>
      <c r="AP1044" s="11"/>
    </row>
    <row r="1045" spans="3:42" outlineLevel="2" x14ac:dyDescent="0.2">
      <c r="C1045" s="252">
        <v>8</v>
      </c>
      <c r="D1045" s="119" t="s">
        <v>218</v>
      </c>
      <c r="F1045" s="12"/>
      <c r="H1045" s="164"/>
      <c r="K1045" s="164"/>
      <c r="Q1045" s="16"/>
      <c r="R1045" s="800">
        <v>0</v>
      </c>
      <c r="S1045" s="800">
        <v>0</v>
      </c>
      <c r="T1045" s="800">
        <v>0</v>
      </c>
      <c r="U1045" s="800">
        <v>33.417983066796261</v>
      </c>
      <c r="V1045" s="800">
        <v>35.991120219954027</v>
      </c>
      <c r="W1045" s="800">
        <v>37.731294007898065</v>
      </c>
      <c r="X1045" s="800">
        <v>51.340125615838623</v>
      </c>
      <c r="Y1045" s="800">
        <v>86.808944042032607</v>
      </c>
      <c r="Z1045" s="800">
        <v>89.348111841850923</v>
      </c>
      <c r="AA1045" s="800">
        <v>52.384800078586991</v>
      </c>
      <c r="AB1045" s="800">
        <v>50.015676592242798</v>
      </c>
      <c r="AC1045" s="800">
        <v>88.188552812303897</v>
      </c>
      <c r="AD1045" s="800">
        <v>103.52912369836181</v>
      </c>
      <c r="AE1045" s="800">
        <v>122.05298987361769</v>
      </c>
      <c r="AF1045" s="800">
        <v>54.291095964208822</v>
      </c>
      <c r="AG1045" s="800">
        <v>179.73241102205702</v>
      </c>
      <c r="AH1045" s="800">
        <v>59.255264690589605</v>
      </c>
      <c r="AI1045" s="800">
        <v>71.577869337295482</v>
      </c>
      <c r="AK1045" s="199"/>
      <c r="AM1045" s="11"/>
      <c r="AN1045" s="15"/>
      <c r="AO1045" s="11"/>
      <c r="AP1045" s="11"/>
    </row>
    <row r="1046" spans="3:42" ht="15" customHeight="1" outlineLevel="2" x14ac:dyDescent="0.2">
      <c r="C1046" s="252">
        <v>8</v>
      </c>
      <c r="D1046" s="119" t="s">
        <v>218</v>
      </c>
      <c r="F1046" s="794" t="s">
        <v>69</v>
      </c>
      <c r="AK1046" s="199"/>
      <c r="AM1046" s="11"/>
      <c r="AN1046" s="15"/>
      <c r="AO1046" s="11"/>
      <c r="AP1046" s="11"/>
    </row>
    <row r="1047" spans="3:42" outlineLevel="2" x14ac:dyDescent="0.2">
      <c r="C1047" s="252">
        <v>8</v>
      </c>
      <c r="D1047" s="119" t="s">
        <v>218</v>
      </c>
      <c r="F1047" s="761" t="s">
        <v>9</v>
      </c>
      <c r="G1047" s="75"/>
      <c r="H1047" s="796" t="s">
        <v>10</v>
      </c>
      <c r="I1047" s="801"/>
      <c r="J1047" s="75"/>
      <c r="K1047" s="741"/>
      <c r="L1047" s="75"/>
      <c r="M1047" s="75"/>
      <c r="N1047" s="75"/>
      <c r="O1047" s="75"/>
      <c r="P1047" s="75"/>
      <c r="Q1047" s="128" t="s">
        <v>110</v>
      </c>
      <c r="R1047" s="299">
        <v>0</v>
      </c>
      <c r="S1047" s="300">
        <v>0</v>
      </c>
      <c r="T1047" s="300">
        <v>0</v>
      </c>
      <c r="U1047" s="300">
        <v>0</v>
      </c>
      <c r="V1047" s="300">
        <v>0</v>
      </c>
      <c r="W1047" s="301">
        <v>0</v>
      </c>
      <c r="X1047" s="300">
        <v>0</v>
      </c>
      <c r="Y1047" s="300">
        <v>0</v>
      </c>
      <c r="Z1047" s="300">
        <v>0</v>
      </c>
      <c r="AA1047" s="300">
        <v>0</v>
      </c>
      <c r="AB1047" s="302">
        <v>0</v>
      </c>
      <c r="AC1047" s="302">
        <v>0</v>
      </c>
      <c r="AD1047" s="302">
        <v>0</v>
      </c>
      <c r="AE1047" s="302">
        <v>0</v>
      </c>
      <c r="AF1047" s="302">
        <v>0</v>
      </c>
      <c r="AG1047" s="302">
        <v>0</v>
      </c>
      <c r="AH1047" s="348">
        <v>0</v>
      </c>
      <c r="AI1047" s="348">
        <v>0</v>
      </c>
      <c r="AK1047" s="199"/>
      <c r="AM1047" s="11"/>
      <c r="AN1047" s="15"/>
      <c r="AO1047" s="11"/>
      <c r="AP1047" s="11"/>
    </row>
    <row r="1048" spans="3:42" outlineLevel="2" x14ac:dyDescent="0.2">
      <c r="C1048" s="252">
        <v>8</v>
      </c>
      <c r="D1048" s="119" t="s">
        <v>218</v>
      </c>
      <c r="F1048" s="767" t="s">
        <v>14</v>
      </c>
      <c r="H1048" s="797" t="s">
        <v>10</v>
      </c>
      <c r="K1048" s="164"/>
      <c r="Q1048" s="135" t="s">
        <v>110</v>
      </c>
      <c r="R1048" s="314">
        <v>0</v>
      </c>
      <c r="S1048" s="315">
        <v>0</v>
      </c>
      <c r="T1048" s="315">
        <v>0</v>
      </c>
      <c r="U1048" s="315">
        <v>0</v>
      </c>
      <c r="V1048" s="315">
        <v>0</v>
      </c>
      <c r="W1048" s="316">
        <v>0</v>
      </c>
      <c r="X1048" s="315">
        <v>0</v>
      </c>
      <c r="Y1048" s="315">
        <v>0</v>
      </c>
      <c r="Z1048" s="315">
        <v>0</v>
      </c>
      <c r="AA1048" s="315">
        <v>0</v>
      </c>
      <c r="AB1048" s="5">
        <v>0</v>
      </c>
      <c r="AC1048" s="5">
        <v>0</v>
      </c>
      <c r="AD1048" s="5">
        <v>0</v>
      </c>
      <c r="AE1048" s="5">
        <v>0</v>
      </c>
      <c r="AF1048" s="5">
        <v>0</v>
      </c>
      <c r="AG1048" s="5">
        <v>0</v>
      </c>
      <c r="AH1048" s="350">
        <v>0</v>
      </c>
      <c r="AI1048" s="350">
        <v>0</v>
      </c>
      <c r="AJ1048" s="289"/>
      <c r="AK1048" s="199"/>
      <c r="AM1048" s="11"/>
      <c r="AN1048" s="15"/>
      <c r="AO1048" s="11"/>
      <c r="AP1048" s="11"/>
    </row>
    <row r="1049" spans="3:42" outlineLevel="2" x14ac:dyDescent="0.2">
      <c r="C1049" s="252">
        <v>8</v>
      </c>
      <c r="D1049" s="119" t="s">
        <v>218</v>
      </c>
      <c r="F1049" s="783" t="s">
        <v>16</v>
      </c>
      <c r="G1049" s="83"/>
      <c r="H1049" s="798" t="s">
        <v>10</v>
      </c>
      <c r="I1049" s="799"/>
      <c r="J1049" s="83"/>
      <c r="K1049" s="736"/>
      <c r="L1049" s="83"/>
      <c r="M1049" s="83"/>
      <c r="N1049" s="83"/>
      <c r="O1049" s="83"/>
      <c r="P1049" s="83"/>
      <c r="Q1049" s="143" t="s">
        <v>110</v>
      </c>
      <c r="R1049" s="304">
        <v>0</v>
      </c>
      <c r="S1049" s="305">
        <v>0</v>
      </c>
      <c r="T1049" s="305">
        <v>0</v>
      </c>
      <c r="U1049" s="305">
        <v>0</v>
      </c>
      <c r="V1049" s="305">
        <v>0</v>
      </c>
      <c r="W1049" s="306">
        <v>0</v>
      </c>
      <c r="X1049" s="305">
        <v>0</v>
      </c>
      <c r="Y1049" s="305">
        <v>0</v>
      </c>
      <c r="Z1049" s="305">
        <v>0</v>
      </c>
      <c r="AA1049" s="305">
        <v>0</v>
      </c>
      <c r="AB1049" s="307">
        <v>0</v>
      </c>
      <c r="AC1049" s="307">
        <v>0</v>
      </c>
      <c r="AD1049" s="307">
        <v>0</v>
      </c>
      <c r="AE1049" s="307">
        <v>0</v>
      </c>
      <c r="AF1049" s="307">
        <v>0</v>
      </c>
      <c r="AG1049" s="307">
        <v>0</v>
      </c>
      <c r="AH1049" s="362">
        <v>0</v>
      </c>
      <c r="AI1049" s="362">
        <v>0</v>
      </c>
      <c r="AK1049" s="199"/>
      <c r="AM1049" s="11"/>
      <c r="AN1049" s="15"/>
      <c r="AO1049" s="11"/>
      <c r="AP1049" s="11"/>
    </row>
    <row r="1050" spans="3:42" outlineLevel="2" x14ac:dyDescent="0.2">
      <c r="C1050" s="252">
        <v>8</v>
      </c>
      <c r="D1050" s="119" t="s">
        <v>218</v>
      </c>
      <c r="F1050" s="12"/>
      <c r="H1050" s="797"/>
      <c r="K1050" s="164"/>
      <c r="Q1050" s="16"/>
      <c r="R1050" s="800">
        <v>0</v>
      </c>
      <c r="S1050" s="800">
        <v>0</v>
      </c>
      <c r="T1050" s="800">
        <v>0</v>
      </c>
      <c r="U1050" s="800">
        <v>0</v>
      </c>
      <c r="V1050" s="800">
        <v>0</v>
      </c>
      <c r="W1050" s="800">
        <v>0</v>
      </c>
      <c r="X1050" s="800">
        <v>0</v>
      </c>
      <c r="Y1050" s="800">
        <v>0</v>
      </c>
      <c r="Z1050" s="800">
        <v>0</v>
      </c>
      <c r="AA1050" s="800">
        <v>0</v>
      </c>
      <c r="AB1050" s="800">
        <v>0</v>
      </c>
      <c r="AC1050" s="800">
        <v>0</v>
      </c>
      <c r="AD1050" s="800">
        <v>0</v>
      </c>
      <c r="AE1050" s="800">
        <v>0</v>
      </c>
      <c r="AF1050" s="800">
        <v>0</v>
      </c>
      <c r="AG1050" s="800">
        <v>0</v>
      </c>
      <c r="AH1050" s="800">
        <v>0</v>
      </c>
      <c r="AI1050" s="800">
        <v>0</v>
      </c>
      <c r="AK1050" s="199"/>
      <c r="AM1050" s="11"/>
      <c r="AN1050" s="15"/>
      <c r="AO1050" s="11"/>
      <c r="AP1050" s="11"/>
    </row>
    <row r="1051" spans="3:42" ht="17.25" customHeight="1" outlineLevel="2" x14ac:dyDescent="0.2">
      <c r="C1051" s="252">
        <v>8</v>
      </c>
      <c r="D1051" s="119" t="s">
        <v>218</v>
      </c>
      <c r="F1051" s="794" t="s">
        <v>616</v>
      </c>
      <c r="AK1051" s="199"/>
      <c r="AM1051" s="11"/>
      <c r="AN1051" s="15"/>
      <c r="AO1051" s="11"/>
      <c r="AP1051" s="11"/>
    </row>
    <row r="1052" spans="3:42" outlineLevel="2" x14ac:dyDescent="0.2">
      <c r="C1052" s="252">
        <v>8</v>
      </c>
      <c r="D1052" s="119" t="s">
        <v>218</v>
      </c>
      <c r="F1052" s="761" t="s">
        <v>48</v>
      </c>
      <c r="G1052" s="75"/>
      <c r="H1052" s="796" t="s">
        <v>10</v>
      </c>
      <c r="I1052" s="228" t="s">
        <v>617</v>
      </c>
      <c r="J1052" s="75"/>
      <c r="K1052" s="741"/>
      <c r="L1052" s="75"/>
      <c r="M1052" s="75"/>
      <c r="N1052" s="75"/>
      <c r="O1052" s="75"/>
      <c r="P1052" s="75"/>
      <c r="Q1052" s="128" t="s">
        <v>110</v>
      </c>
      <c r="R1052" s="299">
        <v>0</v>
      </c>
      <c r="S1052" s="300">
        <v>0</v>
      </c>
      <c r="T1052" s="300">
        <v>0</v>
      </c>
      <c r="U1052" s="300">
        <v>0</v>
      </c>
      <c r="V1052" s="300">
        <v>0</v>
      </c>
      <c r="W1052" s="301">
        <v>0</v>
      </c>
      <c r="X1052" s="300">
        <v>0</v>
      </c>
      <c r="Y1052" s="300">
        <v>0</v>
      </c>
      <c r="Z1052" s="300">
        <v>0</v>
      </c>
      <c r="AA1052" s="300">
        <v>0</v>
      </c>
      <c r="AB1052" s="302">
        <v>0</v>
      </c>
      <c r="AC1052" s="302">
        <v>0</v>
      </c>
      <c r="AD1052" s="302">
        <v>0</v>
      </c>
      <c r="AE1052" s="302">
        <v>0</v>
      </c>
      <c r="AF1052" s="302">
        <v>0</v>
      </c>
      <c r="AG1052" s="302">
        <v>0</v>
      </c>
      <c r="AH1052" s="348">
        <v>0</v>
      </c>
      <c r="AI1052" s="348">
        <v>0</v>
      </c>
      <c r="AJ1052" s="289"/>
      <c r="AK1052" s="199"/>
      <c r="AM1052" s="11"/>
      <c r="AN1052" s="15"/>
      <c r="AO1052" s="11"/>
      <c r="AP1052" s="11"/>
    </row>
    <row r="1053" spans="3:42" outlineLevel="2" x14ac:dyDescent="0.2">
      <c r="C1053" s="252">
        <v>8</v>
      </c>
      <c r="D1053" s="119" t="s">
        <v>218</v>
      </c>
      <c r="F1053" s="767" t="s">
        <v>55</v>
      </c>
      <c r="H1053" s="797" t="s">
        <v>10</v>
      </c>
      <c r="I1053" s="234" t="s">
        <v>617</v>
      </c>
      <c r="K1053" s="164"/>
      <c r="Q1053" s="135" t="s">
        <v>110</v>
      </c>
      <c r="R1053" s="314">
        <v>0</v>
      </c>
      <c r="S1053" s="315">
        <v>0</v>
      </c>
      <c r="T1053" s="315">
        <v>0</v>
      </c>
      <c r="U1053" s="315">
        <v>31.365980453437007</v>
      </c>
      <c r="V1053" s="315">
        <v>33.865983242963225</v>
      </c>
      <c r="W1053" s="316">
        <v>35.546520482354452</v>
      </c>
      <c r="X1053" s="315">
        <v>49.095311911113029</v>
      </c>
      <c r="Y1053" s="315">
        <v>84.509872516196594</v>
      </c>
      <c r="Z1053" s="315">
        <v>87.000630433173413</v>
      </c>
      <c r="AA1053" s="315">
        <v>49.990732160723681</v>
      </c>
      <c r="AB1053" s="5">
        <v>47.57409764114486</v>
      </c>
      <c r="AC1053" s="5">
        <v>85.698519956448052</v>
      </c>
      <c r="AD1053" s="5">
        <v>100.98967535463882</v>
      </c>
      <c r="AE1053" s="5">
        <v>119.46314537599491</v>
      </c>
      <c r="AF1053" s="5">
        <v>51.649855185023554</v>
      </c>
      <c r="AG1053" s="5">
        <v>177.03875398579413</v>
      </c>
      <c r="AH1053" s="350">
        <v>56.508151179994584</v>
      </c>
      <c r="AI1053" s="350">
        <v>68.776238491670625</v>
      </c>
      <c r="AK1053" s="199"/>
      <c r="AM1053" s="11"/>
      <c r="AN1053" s="15"/>
      <c r="AO1053" s="11"/>
      <c r="AP1053" s="11"/>
    </row>
    <row r="1054" spans="3:42" outlineLevel="2" x14ac:dyDescent="0.2">
      <c r="C1054" s="252">
        <v>8</v>
      </c>
      <c r="D1054" s="119" t="s">
        <v>218</v>
      </c>
      <c r="F1054" s="783" t="s">
        <v>57</v>
      </c>
      <c r="G1054" s="83"/>
      <c r="H1054" s="798" t="s">
        <v>10</v>
      </c>
      <c r="I1054" s="240" t="s">
        <v>617</v>
      </c>
      <c r="J1054" s="83"/>
      <c r="K1054" s="736"/>
      <c r="L1054" s="83"/>
      <c r="M1054" s="83"/>
      <c r="N1054" s="83"/>
      <c r="O1054" s="83"/>
      <c r="P1054" s="83"/>
      <c r="Q1054" s="143" t="s">
        <v>110</v>
      </c>
      <c r="R1054" s="304">
        <v>0</v>
      </c>
      <c r="S1054" s="305">
        <v>0</v>
      </c>
      <c r="T1054" s="305">
        <v>0</v>
      </c>
      <c r="U1054" s="305">
        <v>2.0520026133592522</v>
      </c>
      <c r="V1054" s="305">
        <v>2.1251369769908059</v>
      </c>
      <c r="W1054" s="306">
        <v>2.1847735255436125</v>
      </c>
      <c r="X1054" s="305">
        <v>2.2448137047255936</v>
      </c>
      <c r="Y1054" s="305">
        <v>2.2990715258360108</v>
      </c>
      <c r="Z1054" s="305">
        <v>2.3474814086775049</v>
      </c>
      <c r="AA1054" s="305">
        <v>2.3940679178633069</v>
      </c>
      <c r="AB1054" s="307">
        <v>2.4415789510979384</v>
      </c>
      <c r="AC1054" s="307">
        <v>2.4900328558558495</v>
      </c>
      <c r="AD1054" s="307">
        <v>2.5394483437230004</v>
      </c>
      <c r="AE1054" s="307">
        <v>2.5898444976227708</v>
      </c>
      <c r="AF1054" s="307">
        <v>2.641240779185269</v>
      </c>
      <c r="AG1054" s="307">
        <v>2.6936570362628891</v>
      </c>
      <c r="AH1054" s="362">
        <v>2.7471135105950202</v>
      </c>
      <c r="AI1054" s="362">
        <v>2.8016308456248549</v>
      </c>
      <c r="AK1054" s="199"/>
      <c r="AM1054" s="11"/>
      <c r="AN1054" s="15"/>
      <c r="AO1054" s="11"/>
      <c r="AP1054" s="11"/>
    </row>
    <row r="1055" spans="3:42" outlineLevel="2" x14ac:dyDescent="0.2">
      <c r="C1055" s="252">
        <v>8</v>
      </c>
      <c r="D1055" s="119" t="s">
        <v>218</v>
      </c>
      <c r="F1055" s="802" t="s">
        <v>618</v>
      </c>
      <c r="R1055" s="800">
        <v>0</v>
      </c>
      <c r="S1055" s="800">
        <v>0</v>
      </c>
      <c r="T1055" s="800">
        <v>0</v>
      </c>
      <c r="U1055" s="800">
        <v>33.417983066796261</v>
      </c>
      <c r="V1055" s="800">
        <v>35.991120219954027</v>
      </c>
      <c r="W1055" s="800">
        <v>37.731294007898065</v>
      </c>
      <c r="X1055" s="800">
        <v>51.340125615838623</v>
      </c>
      <c r="Y1055" s="800">
        <v>86.808944042032607</v>
      </c>
      <c r="Z1055" s="800">
        <v>89.348111841850923</v>
      </c>
      <c r="AA1055" s="800">
        <v>52.384800078586991</v>
      </c>
      <c r="AB1055" s="800">
        <v>50.015676592242798</v>
      </c>
      <c r="AC1055" s="800">
        <v>88.188552812303897</v>
      </c>
      <c r="AD1055" s="800">
        <v>103.52912369836181</v>
      </c>
      <c r="AE1055" s="800">
        <v>122.05298987361769</v>
      </c>
      <c r="AF1055" s="800">
        <v>54.291095964208822</v>
      </c>
      <c r="AG1055" s="800">
        <v>179.73241102205702</v>
      </c>
      <c r="AH1055" s="800">
        <v>59.255264690589605</v>
      </c>
      <c r="AI1055" s="800">
        <v>71.577869337295482</v>
      </c>
      <c r="AK1055" s="199"/>
      <c r="AM1055" s="11"/>
      <c r="AN1055" s="15"/>
      <c r="AO1055" s="11"/>
      <c r="AP1055" s="11"/>
    </row>
    <row r="1056" spans="3:42" outlineLevel="2" x14ac:dyDescent="0.2">
      <c r="C1056" s="252">
        <v>8</v>
      </c>
      <c r="D1056" s="119" t="s">
        <v>218</v>
      </c>
      <c r="R1056" s="5"/>
      <c r="S1056" s="5"/>
      <c r="T1056" s="5"/>
      <c r="U1056" s="5"/>
      <c r="V1056" s="5"/>
      <c r="W1056" s="5"/>
      <c r="X1056" s="5"/>
      <c r="Y1056" s="5"/>
      <c r="AK1056" s="199"/>
      <c r="AM1056" s="11"/>
      <c r="AN1056" s="15"/>
      <c r="AO1056" s="11"/>
      <c r="AP1056" s="11"/>
    </row>
    <row r="1057" spans="3:42" outlineLevel="2" x14ac:dyDescent="0.2">
      <c r="C1057" s="252">
        <v>8</v>
      </c>
      <c r="D1057" s="119" t="s">
        <v>218</v>
      </c>
      <c r="F1057" s="789" t="s">
        <v>619</v>
      </c>
      <c r="G1057" s="790"/>
      <c r="H1057" s="803"/>
      <c r="I1057" s="790"/>
      <c r="J1057" s="790"/>
      <c r="K1057" s="792"/>
      <c r="L1057" s="789"/>
      <c r="M1057" s="789"/>
      <c r="N1057" s="789"/>
      <c r="O1057" s="789"/>
      <c r="P1057" s="789"/>
      <c r="Q1057" s="792"/>
      <c r="R1057" s="793"/>
      <c r="S1057" s="793"/>
      <c r="T1057" s="793"/>
      <c r="U1057" s="793"/>
      <c r="V1057" s="793"/>
      <c r="W1057" s="793"/>
      <c r="X1057" s="793"/>
      <c r="Y1057" s="793"/>
      <c r="Z1057" s="793"/>
      <c r="AA1057" s="793"/>
      <c r="AB1057" s="793"/>
      <c r="AC1057" s="793"/>
      <c r="AD1057" s="793"/>
      <c r="AE1057" s="793"/>
      <c r="AF1057" s="793"/>
      <c r="AG1057" s="793"/>
      <c r="AH1057" s="789"/>
      <c r="AI1057" s="789"/>
      <c r="AK1057" s="199"/>
      <c r="AM1057" s="11"/>
      <c r="AN1057" s="15"/>
      <c r="AO1057" s="11"/>
      <c r="AP1057" s="11"/>
    </row>
    <row r="1058" spans="3:42" outlineLevel="2" x14ac:dyDescent="0.2">
      <c r="C1058" s="252">
        <v>8</v>
      </c>
      <c r="D1058" s="119" t="s">
        <v>218</v>
      </c>
      <c r="F1058" t="s">
        <v>620</v>
      </c>
      <c r="AK1058" s="199"/>
      <c r="AM1058" s="11"/>
      <c r="AN1058" s="15"/>
      <c r="AO1058" s="11"/>
      <c r="AP1058" s="11"/>
    </row>
    <row r="1059" spans="3:42" outlineLevel="2" x14ac:dyDescent="0.2">
      <c r="C1059" s="252">
        <v>8</v>
      </c>
      <c r="D1059" s="119" t="s">
        <v>218</v>
      </c>
      <c r="F1059" s="761" t="s">
        <v>48</v>
      </c>
      <c r="G1059" s="75"/>
      <c r="H1059" s="796" t="s">
        <v>10</v>
      </c>
      <c r="I1059" s="801"/>
      <c r="J1059" s="75"/>
      <c r="K1059" s="741"/>
      <c r="L1059" s="75"/>
      <c r="M1059" s="75"/>
      <c r="N1059" s="75"/>
      <c r="O1059" s="75"/>
      <c r="P1059" s="75"/>
      <c r="Q1059" s="128" t="s">
        <v>536</v>
      </c>
      <c r="R1059" s="804">
        <v>0</v>
      </c>
      <c r="S1059" s="805">
        <v>0</v>
      </c>
      <c r="T1059" s="805">
        <v>0</v>
      </c>
      <c r="U1059" s="805">
        <v>0</v>
      </c>
      <c r="V1059" s="805">
        <v>0</v>
      </c>
      <c r="W1059" s="806">
        <v>0</v>
      </c>
      <c r="X1059" s="805">
        <v>0</v>
      </c>
      <c r="Y1059" s="805">
        <v>0</v>
      </c>
      <c r="Z1059" s="805">
        <v>0</v>
      </c>
      <c r="AA1059" s="805">
        <v>0</v>
      </c>
      <c r="AB1059" s="805">
        <v>0</v>
      </c>
      <c r="AC1059" s="805">
        <v>0</v>
      </c>
      <c r="AD1059" s="805">
        <v>0</v>
      </c>
      <c r="AE1059" s="805">
        <v>0</v>
      </c>
      <c r="AF1059" s="805">
        <v>0</v>
      </c>
      <c r="AG1059" s="805">
        <v>0</v>
      </c>
      <c r="AH1059" s="808">
        <v>0</v>
      </c>
      <c r="AI1059" s="808">
        <v>0</v>
      </c>
      <c r="AJ1059" s="289"/>
      <c r="AK1059" s="199"/>
      <c r="AM1059" s="11"/>
      <c r="AN1059" s="15"/>
      <c r="AO1059" s="11"/>
      <c r="AP1059" s="11"/>
    </row>
    <row r="1060" spans="3:42" outlineLevel="2" x14ac:dyDescent="0.2">
      <c r="C1060" s="252">
        <v>8</v>
      </c>
      <c r="D1060" s="119" t="s">
        <v>218</v>
      </c>
      <c r="F1060" s="767" t="s">
        <v>55</v>
      </c>
      <c r="H1060" s="797" t="s">
        <v>10</v>
      </c>
      <c r="K1060" s="164"/>
      <c r="Q1060" s="135" t="s">
        <v>536</v>
      </c>
      <c r="R1060" s="809">
        <v>0</v>
      </c>
      <c r="S1060" s="810">
        <v>0</v>
      </c>
      <c r="T1060" s="810">
        <v>0</v>
      </c>
      <c r="U1060" s="810">
        <v>12.008415181254598</v>
      </c>
      <c r="V1060" s="810">
        <v>12.965537229312107</v>
      </c>
      <c r="W1060" s="811">
        <v>13.608928209170923</v>
      </c>
      <c r="X1060" s="810">
        <v>18.796061221712492</v>
      </c>
      <c r="Y1060" s="810">
        <v>32.354468804056886</v>
      </c>
      <c r="Z1060" s="810">
        <v>33.308051467524272</v>
      </c>
      <c r="AA1060" s="810">
        <v>19.138871424473081</v>
      </c>
      <c r="AB1060" s="810">
        <v>18.213666784511812</v>
      </c>
      <c r="AC1060" s="810">
        <v>32.809540565255766</v>
      </c>
      <c r="AD1060" s="810">
        <v>38.663734821837224</v>
      </c>
      <c r="AE1060" s="810">
        <v>45.736273114852573</v>
      </c>
      <c r="AF1060" s="810">
        <v>19.774064006517442</v>
      </c>
      <c r="AG1060" s="810">
        <v>67.779002291651651</v>
      </c>
      <c r="AH1060" s="812">
        <v>21.634054816230698</v>
      </c>
      <c r="AI1060" s="812">
        <v>26.330872316872366</v>
      </c>
      <c r="AK1060" s="199"/>
      <c r="AM1060" s="11"/>
      <c r="AN1060" s="15"/>
      <c r="AO1060" s="11"/>
      <c r="AP1060" s="11"/>
    </row>
    <row r="1061" spans="3:42" outlineLevel="2" x14ac:dyDescent="0.2">
      <c r="C1061" s="252">
        <v>8</v>
      </c>
      <c r="D1061" s="119" t="s">
        <v>218</v>
      </c>
      <c r="F1061" s="783" t="s">
        <v>57</v>
      </c>
      <c r="G1061" s="83"/>
      <c r="H1061" s="798" t="s">
        <v>10</v>
      </c>
      <c r="I1061" s="799"/>
      <c r="J1061" s="83"/>
      <c r="K1061" s="736"/>
      <c r="L1061" s="83"/>
      <c r="M1061" s="83"/>
      <c r="N1061" s="83"/>
      <c r="O1061" s="83"/>
      <c r="P1061" s="83"/>
      <c r="Q1061" s="143" t="s">
        <v>536</v>
      </c>
      <c r="R1061" s="813">
        <v>0</v>
      </c>
      <c r="S1061" s="814">
        <v>0</v>
      </c>
      <c r="T1061" s="814">
        <v>0</v>
      </c>
      <c r="U1061" s="814">
        <v>1.2932189836107404</v>
      </c>
      <c r="V1061" s="814">
        <v>1.3393099324169826</v>
      </c>
      <c r="W1061" s="815">
        <v>1.3768942494170753</v>
      </c>
      <c r="X1061" s="814">
        <v>1.4147329436721563</v>
      </c>
      <c r="Y1061" s="814">
        <v>1.4489274636072356</v>
      </c>
      <c r="Z1061" s="814">
        <v>1.4794364790818817</v>
      </c>
      <c r="AA1061" s="814">
        <v>1.5087963627716048</v>
      </c>
      <c r="AB1061" s="814">
        <v>1.5387389026640865</v>
      </c>
      <c r="AC1061" s="814">
        <v>1.5692756617573982</v>
      </c>
      <c r="AD1061" s="814">
        <v>1.6004184325210131</v>
      </c>
      <c r="AE1061" s="814">
        <v>1.6321792414497398</v>
      </c>
      <c r="AF1061" s="814">
        <v>1.6645703537080305</v>
      </c>
      <c r="AG1061" s="814">
        <v>1.6976042778664555</v>
      </c>
      <c r="AH1061" s="816">
        <v>1.7312937707321789</v>
      </c>
      <c r="AI1061" s="816">
        <v>1.7656518422752903</v>
      </c>
      <c r="AK1061" s="199"/>
      <c r="AM1061" s="11"/>
      <c r="AN1061" s="15"/>
      <c r="AO1061" s="11"/>
      <c r="AP1061" s="11"/>
    </row>
    <row r="1062" spans="3:42" outlineLevel="2" x14ac:dyDescent="0.2">
      <c r="C1062" s="252">
        <v>8</v>
      </c>
      <c r="D1062" s="119" t="s">
        <v>218</v>
      </c>
      <c r="H1062" s="798"/>
      <c r="AK1062" s="199"/>
      <c r="AM1062" s="11"/>
      <c r="AN1062" s="15"/>
      <c r="AO1062" s="11"/>
      <c r="AP1062" s="11"/>
    </row>
    <row r="1063" spans="3:42" outlineLevel="2" x14ac:dyDescent="0.2">
      <c r="C1063" s="252">
        <v>8</v>
      </c>
      <c r="D1063" s="119" t="s">
        <v>218</v>
      </c>
      <c r="F1063" s="789" t="s">
        <v>621</v>
      </c>
      <c r="G1063" s="790"/>
      <c r="H1063" s="803"/>
      <c r="I1063" s="790"/>
      <c r="J1063" s="790"/>
      <c r="K1063" s="792"/>
      <c r="L1063" s="789"/>
      <c r="M1063" s="789"/>
      <c r="N1063" s="789"/>
      <c r="O1063" s="789"/>
      <c r="P1063" s="789"/>
      <c r="Q1063" s="792"/>
      <c r="R1063" s="793"/>
      <c r="S1063" s="793"/>
      <c r="T1063" s="793"/>
      <c r="U1063" s="793"/>
      <c r="V1063" s="793"/>
      <c r="W1063" s="793"/>
      <c r="X1063" s="793"/>
      <c r="Y1063" s="793"/>
      <c r="Z1063" s="793"/>
      <c r="AA1063" s="793"/>
      <c r="AB1063" s="793"/>
      <c r="AC1063" s="793"/>
      <c r="AD1063" s="793"/>
      <c r="AE1063" s="793"/>
      <c r="AF1063" s="793"/>
      <c r="AG1063" s="793"/>
      <c r="AH1063" s="789"/>
      <c r="AI1063" s="789"/>
      <c r="AK1063" s="199"/>
      <c r="AM1063" s="11"/>
      <c r="AN1063" s="15"/>
      <c r="AO1063" s="11"/>
      <c r="AP1063" s="11"/>
    </row>
    <row r="1064" spans="3:42" outlineLevel="2" x14ac:dyDescent="0.2">
      <c r="C1064" s="252">
        <v>8</v>
      </c>
      <c r="D1064" s="119" t="s">
        <v>218</v>
      </c>
      <c r="F1064" s="794" t="s">
        <v>518</v>
      </c>
      <c r="AK1064" s="199"/>
      <c r="AM1064" s="11"/>
      <c r="AN1064" s="15"/>
      <c r="AO1064" s="11"/>
      <c r="AP1064" s="11"/>
    </row>
    <row r="1065" spans="3:42" outlineLevel="2" x14ac:dyDescent="0.2">
      <c r="C1065" s="252">
        <v>8</v>
      </c>
      <c r="D1065" s="119" t="s">
        <v>218</v>
      </c>
      <c r="F1065" s="761" t="s">
        <v>48</v>
      </c>
      <c r="G1065" s="75"/>
      <c r="H1065" s="796" t="s">
        <v>10</v>
      </c>
      <c r="I1065" s="228" t="s">
        <v>518</v>
      </c>
      <c r="J1065" s="75"/>
      <c r="K1065" s="741"/>
      <c r="L1065" s="75"/>
      <c r="M1065" s="75"/>
      <c r="N1065" s="75"/>
      <c r="O1065" s="75"/>
      <c r="P1065" s="75"/>
      <c r="Q1065" s="128" t="s">
        <v>536</v>
      </c>
      <c r="R1065" s="299">
        <v>0</v>
      </c>
      <c r="S1065" s="300">
        <v>0</v>
      </c>
      <c r="T1065" s="300">
        <v>0</v>
      </c>
      <c r="U1065" s="300">
        <v>0</v>
      </c>
      <c r="V1065" s="300">
        <v>0</v>
      </c>
      <c r="W1065" s="301">
        <v>0</v>
      </c>
      <c r="X1065" s="300">
        <v>0</v>
      </c>
      <c r="Y1065" s="300">
        <v>0</v>
      </c>
      <c r="Z1065" s="300">
        <v>0</v>
      </c>
      <c r="AA1065" s="300">
        <v>0</v>
      </c>
      <c r="AB1065" s="302">
        <v>0</v>
      </c>
      <c r="AC1065" s="302">
        <v>0</v>
      </c>
      <c r="AD1065" s="302">
        <v>0</v>
      </c>
      <c r="AE1065" s="302">
        <v>0</v>
      </c>
      <c r="AF1065" s="302">
        <v>0</v>
      </c>
      <c r="AG1065" s="302">
        <v>0</v>
      </c>
      <c r="AH1065" s="348">
        <v>0</v>
      </c>
      <c r="AI1065" s="348">
        <v>0</v>
      </c>
      <c r="AK1065" s="199"/>
      <c r="AM1065" s="11"/>
      <c r="AN1065" s="15"/>
      <c r="AO1065" s="11"/>
      <c r="AP1065" s="11"/>
    </row>
    <row r="1066" spans="3:42" outlineLevel="2" x14ac:dyDescent="0.2">
      <c r="C1066" s="252">
        <v>8</v>
      </c>
      <c r="D1066" s="119" t="s">
        <v>218</v>
      </c>
      <c r="F1066" s="783" t="s">
        <v>55</v>
      </c>
      <c r="G1066" s="83"/>
      <c r="H1066" s="798" t="s">
        <v>10</v>
      </c>
      <c r="I1066" s="240" t="s">
        <v>518</v>
      </c>
      <c r="J1066" s="83"/>
      <c r="K1066" s="736"/>
      <c r="L1066" s="83"/>
      <c r="M1066" s="83"/>
      <c r="N1066" s="83"/>
      <c r="O1066" s="83"/>
      <c r="P1066" s="83"/>
      <c r="Q1066" s="143" t="s">
        <v>536</v>
      </c>
      <c r="R1066" s="304">
        <v>0</v>
      </c>
      <c r="S1066" s="305">
        <v>0</v>
      </c>
      <c r="T1066" s="305">
        <v>0</v>
      </c>
      <c r="U1066" s="305">
        <v>0</v>
      </c>
      <c r="V1066" s="305">
        <v>0</v>
      </c>
      <c r="W1066" s="306">
        <v>0</v>
      </c>
      <c r="X1066" s="305">
        <v>0.56954916569459391</v>
      </c>
      <c r="Y1066" s="305">
        <v>0.58532052550526059</v>
      </c>
      <c r="Z1066" s="305">
        <v>0.60152860931669738</v>
      </c>
      <c r="AA1066" s="305">
        <v>0.61818551043316861</v>
      </c>
      <c r="AB1066" s="307">
        <v>0.63428521825993911</v>
      </c>
      <c r="AC1066" s="307">
        <v>0.65080421865784377</v>
      </c>
      <c r="AD1066" s="307">
        <v>0.66775343146854049</v>
      </c>
      <c r="AE1066" s="307">
        <v>0.68514406092446833</v>
      </c>
      <c r="AF1066" s="307">
        <v>0.70298760305537611</v>
      </c>
      <c r="AG1066" s="307">
        <v>0.72129585328774193</v>
      </c>
      <c r="AH1066" s="362">
        <v>0.72129585328774193</v>
      </c>
      <c r="AI1066" s="362">
        <v>0.72129585328774193</v>
      </c>
      <c r="AK1066" s="199"/>
      <c r="AM1066" s="11"/>
      <c r="AN1066" s="15"/>
      <c r="AO1066" s="11"/>
      <c r="AP1066" s="11"/>
    </row>
    <row r="1067" spans="3:42" outlineLevel="2" x14ac:dyDescent="0.2">
      <c r="C1067" s="252">
        <v>8</v>
      </c>
      <c r="D1067" s="119" t="s">
        <v>218</v>
      </c>
      <c r="F1067" s="40" t="s">
        <v>622</v>
      </c>
      <c r="AK1067" s="199"/>
      <c r="AM1067" s="11"/>
      <c r="AN1067" s="15"/>
      <c r="AO1067" s="11"/>
      <c r="AP1067" s="11"/>
    </row>
    <row r="1068" spans="3:42" outlineLevel="2" x14ac:dyDescent="0.2">
      <c r="C1068" s="252">
        <v>8</v>
      </c>
      <c r="D1068" s="119" t="s">
        <v>218</v>
      </c>
      <c r="F1068" s="761" t="s">
        <v>48</v>
      </c>
      <c r="G1068" s="75"/>
      <c r="H1068" s="796" t="s">
        <v>623</v>
      </c>
      <c r="I1068" s="801"/>
      <c r="J1068" s="75"/>
      <c r="K1068" s="741"/>
      <c r="L1068" s="75"/>
      <c r="M1068" s="75"/>
      <c r="N1068" s="75"/>
      <c r="O1068" s="75"/>
      <c r="P1068" s="75"/>
      <c r="Q1068" s="128" t="s">
        <v>536</v>
      </c>
      <c r="R1068" s="804">
        <v>0</v>
      </c>
      <c r="S1068" s="805">
        <v>0</v>
      </c>
      <c r="T1068" s="805">
        <v>0</v>
      </c>
      <c r="U1068" s="805">
        <v>0</v>
      </c>
      <c r="V1068" s="805">
        <v>0</v>
      </c>
      <c r="W1068" s="806">
        <v>0</v>
      </c>
      <c r="X1068" s="805">
        <v>0</v>
      </c>
      <c r="Y1068" s="805">
        <v>0</v>
      </c>
      <c r="Z1068" s="805">
        <v>0</v>
      </c>
      <c r="AA1068" s="805">
        <v>0</v>
      </c>
      <c r="AB1068" s="805">
        <v>0</v>
      </c>
      <c r="AC1068" s="805">
        <v>0</v>
      </c>
      <c r="AD1068" s="805">
        <v>0</v>
      </c>
      <c r="AE1068" s="805">
        <v>0</v>
      </c>
      <c r="AF1068" s="805">
        <v>0</v>
      </c>
      <c r="AG1068" s="805">
        <v>0</v>
      </c>
      <c r="AH1068" s="808">
        <v>0</v>
      </c>
      <c r="AI1068" s="808">
        <v>0</v>
      </c>
      <c r="AK1068" s="199"/>
      <c r="AM1068" s="11"/>
      <c r="AN1068" s="15"/>
      <c r="AO1068" s="11"/>
      <c r="AP1068" s="11"/>
    </row>
    <row r="1069" spans="3:42" outlineLevel="2" x14ac:dyDescent="0.2">
      <c r="C1069" s="252">
        <v>8</v>
      </c>
      <c r="D1069" s="119" t="s">
        <v>218</v>
      </c>
      <c r="F1069" s="767" t="s">
        <v>55</v>
      </c>
      <c r="H1069" s="797" t="s">
        <v>623</v>
      </c>
      <c r="K1069" s="164"/>
      <c r="Q1069" s="135" t="s">
        <v>536</v>
      </c>
      <c r="R1069" s="809">
        <v>0</v>
      </c>
      <c r="S1069" s="810">
        <v>0</v>
      </c>
      <c r="T1069" s="810">
        <v>0</v>
      </c>
      <c r="U1069" s="810">
        <v>12.008415181254598</v>
      </c>
      <c r="V1069" s="810">
        <v>12.965537229312107</v>
      </c>
      <c r="W1069" s="811">
        <v>13.608928209170923</v>
      </c>
      <c r="X1069" s="810">
        <v>19.365610387407084</v>
      </c>
      <c r="Y1069" s="810">
        <v>32.939789329562146</v>
      </c>
      <c r="Z1069" s="810">
        <v>33.909580076840967</v>
      </c>
      <c r="AA1069" s="810">
        <v>19.757056934906249</v>
      </c>
      <c r="AB1069" s="810">
        <v>18.847952002771752</v>
      </c>
      <c r="AC1069" s="810">
        <v>33.460344783913612</v>
      </c>
      <c r="AD1069" s="810">
        <v>39.331488253305764</v>
      </c>
      <c r="AE1069" s="810">
        <v>46.421417175777037</v>
      </c>
      <c r="AF1069" s="810">
        <v>20.477051609572818</v>
      </c>
      <c r="AG1069" s="810">
        <v>68.500298144939393</v>
      </c>
      <c r="AH1069" s="812">
        <v>22.35535066951844</v>
      </c>
      <c r="AI1069" s="812">
        <v>27.052168170160108</v>
      </c>
      <c r="AK1069" s="199"/>
      <c r="AM1069" s="11"/>
      <c r="AN1069" s="15"/>
      <c r="AO1069" s="11"/>
      <c r="AP1069" s="11"/>
    </row>
    <row r="1070" spans="3:42" outlineLevel="2" x14ac:dyDescent="0.2">
      <c r="C1070" s="252">
        <v>8</v>
      </c>
      <c r="D1070" s="119" t="s">
        <v>218</v>
      </c>
      <c r="F1070" s="783" t="s">
        <v>57</v>
      </c>
      <c r="G1070" s="83"/>
      <c r="H1070" s="798" t="s">
        <v>623</v>
      </c>
      <c r="I1070" s="799"/>
      <c r="J1070" s="83"/>
      <c r="K1070" s="736"/>
      <c r="L1070" s="83"/>
      <c r="M1070" s="83"/>
      <c r="N1070" s="83"/>
      <c r="O1070" s="83"/>
      <c r="P1070" s="83"/>
      <c r="Q1070" s="143" t="s">
        <v>536</v>
      </c>
      <c r="R1070" s="813">
        <v>0</v>
      </c>
      <c r="S1070" s="814">
        <v>0</v>
      </c>
      <c r="T1070" s="814">
        <v>0</v>
      </c>
      <c r="U1070" s="814">
        <v>1.2932189836107404</v>
      </c>
      <c r="V1070" s="814">
        <v>1.3393099324169826</v>
      </c>
      <c r="W1070" s="815">
        <v>1.3768942494170753</v>
      </c>
      <c r="X1070" s="814">
        <v>1.4147329436721563</v>
      </c>
      <c r="Y1070" s="814">
        <v>1.4489274636072356</v>
      </c>
      <c r="Z1070" s="814">
        <v>1.4794364790818817</v>
      </c>
      <c r="AA1070" s="814">
        <v>1.5087963627716048</v>
      </c>
      <c r="AB1070" s="814">
        <v>1.5387389026640865</v>
      </c>
      <c r="AC1070" s="814">
        <v>1.5692756617573982</v>
      </c>
      <c r="AD1070" s="814">
        <v>1.6004184325210131</v>
      </c>
      <c r="AE1070" s="814">
        <v>1.6321792414497398</v>
      </c>
      <c r="AF1070" s="814">
        <v>1.6645703537080305</v>
      </c>
      <c r="AG1070" s="814">
        <v>1.6976042778664555</v>
      </c>
      <c r="AH1070" s="816">
        <v>1.7312937707321789</v>
      </c>
      <c r="AI1070" s="816">
        <v>1.7656518422752903</v>
      </c>
      <c r="AK1070" s="199"/>
      <c r="AM1070" s="11"/>
      <c r="AN1070" s="15"/>
      <c r="AO1070" s="11"/>
      <c r="AP1070" s="11"/>
    </row>
    <row r="1071" spans="3:42" outlineLevel="2" x14ac:dyDescent="0.2">
      <c r="C1071" s="252">
        <v>8</v>
      </c>
      <c r="D1071" s="119" t="s">
        <v>218</v>
      </c>
      <c r="AK1071" s="199"/>
      <c r="AM1071" s="11"/>
      <c r="AN1071" s="15"/>
      <c r="AO1071" s="11"/>
      <c r="AP1071" s="11"/>
    </row>
    <row r="1072" spans="3:42" outlineLevel="1" x14ac:dyDescent="0.2">
      <c r="C1072" s="252">
        <v>8</v>
      </c>
      <c r="D1072" s="119" t="s">
        <v>218</v>
      </c>
      <c r="F1072" s="121" t="s">
        <v>624</v>
      </c>
      <c r="G1072" s="756"/>
      <c r="H1072" s="757"/>
      <c r="I1072" s="788"/>
      <c r="J1072" s="756"/>
      <c r="K1072" s="758"/>
      <c r="L1072" s="759"/>
      <c r="M1072" s="759"/>
      <c r="N1072" s="759"/>
      <c r="O1072" s="759"/>
      <c r="P1072" s="759"/>
      <c r="Q1072" s="758"/>
      <c r="R1072" s="760"/>
      <c r="S1072" s="760"/>
      <c r="T1072" s="760"/>
      <c r="U1072" s="760"/>
      <c r="V1072" s="760"/>
      <c r="W1072" s="760"/>
      <c r="X1072" s="760"/>
      <c r="Y1072" s="760"/>
      <c r="Z1072" s="760"/>
      <c r="AA1072" s="760"/>
      <c r="AB1072" s="760"/>
      <c r="AC1072" s="760"/>
      <c r="AD1072" s="760"/>
      <c r="AE1072" s="760"/>
      <c r="AF1072" s="760"/>
      <c r="AG1072" s="760"/>
      <c r="AH1072" s="759"/>
      <c r="AI1072" s="759"/>
      <c r="AK1072" s="199"/>
      <c r="AM1072" s="11"/>
      <c r="AN1072" s="15"/>
      <c r="AO1072" s="11"/>
      <c r="AP1072" s="11"/>
    </row>
    <row r="1073" spans="3:42" outlineLevel="2" x14ac:dyDescent="0.2">
      <c r="C1073" s="252">
        <v>8</v>
      </c>
      <c r="D1073" s="119" t="s">
        <v>218</v>
      </c>
      <c r="F1073" s="789" t="s">
        <v>625</v>
      </c>
      <c r="G1073" s="790"/>
      <c r="H1073" s="803"/>
      <c r="I1073" s="791"/>
      <c r="J1073" s="790"/>
      <c r="K1073" s="792"/>
      <c r="L1073" s="789"/>
      <c r="M1073" s="789"/>
      <c r="N1073" s="789"/>
      <c r="O1073" s="789"/>
      <c r="P1073" s="789"/>
      <c r="Q1073" s="792"/>
      <c r="R1073" s="793"/>
      <c r="S1073" s="793"/>
      <c r="T1073" s="793"/>
      <c r="U1073" s="793"/>
      <c r="V1073" s="793"/>
      <c r="W1073" s="793"/>
      <c r="X1073" s="793"/>
      <c r="Y1073" s="793"/>
      <c r="Z1073" s="793"/>
      <c r="AA1073" s="793"/>
      <c r="AB1073" s="793"/>
      <c r="AC1073" s="793"/>
      <c r="AD1073" s="793"/>
      <c r="AE1073" s="793"/>
      <c r="AF1073" s="793"/>
      <c r="AG1073" s="793"/>
      <c r="AH1073" s="789"/>
      <c r="AI1073" s="789"/>
      <c r="AK1073" s="199"/>
      <c r="AM1073" s="11"/>
      <c r="AN1073" s="15"/>
      <c r="AO1073" s="11"/>
      <c r="AP1073" s="11"/>
    </row>
    <row r="1074" spans="3:42" outlineLevel="2" x14ac:dyDescent="0.2">
      <c r="C1074" s="252">
        <v>8</v>
      </c>
      <c r="D1074" s="119" t="s">
        <v>218</v>
      </c>
      <c r="F1074" s="794" t="s">
        <v>610</v>
      </c>
      <c r="H1074" s="795"/>
      <c r="AK1074" s="199"/>
      <c r="AM1074" s="11"/>
      <c r="AN1074" s="15"/>
      <c r="AO1074" s="11"/>
      <c r="AP1074" s="11"/>
    </row>
    <row r="1075" spans="3:42" outlineLevel="2" x14ac:dyDescent="0.2">
      <c r="C1075" s="252">
        <v>8</v>
      </c>
      <c r="D1075" s="119" t="s">
        <v>218</v>
      </c>
      <c r="F1075" s="761" t="s">
        <v>62</v>
      </c>
      <c r="G1075" s="75"/>
      <c r="H1075" s="796" t="s">
        <v>11</v>
      </c>
      <c r="I1075" s="796" t="s">
        <v>611</v>
      </c>
      <c r="J1075" s="75"/>
      <c r="K1075" s="741"/>
      <c r="L1075" s="75"/>
      <c r="M1075" s="75"/>
      <c r="N1075" s="75"/>
      <c r="O1075" s="75"/>
      <c r="P1075" s="75"/>
      <c r="Q1075" s="128" t="s">
        <v>110</v>
      </c>
      <c r="R1075" s="299">
        <v>0</v>
      </c>
      <c r="S1075" s="300">
        <v>0</v>
      </c>
      <c r="T1075" s="300">
        <v>0</v>
      </c>
      <c r="U1075" s="300">
        <v>0</v>
      </c>
      <c r="V1075" s="300">
        <v>0</v>
      </c>
      <c r="W1075" s="301">
        <v>9.3823992373292189</v>
      </c>
      <c r="X1075" s="300">
        <v>38.095421282689536</v>
      </c>
      <c r="Y1075" s="300">
        <v>43.308328450509407</v>
      </c>
      <c r="Z1075" s="300">
        <v>45.592662694952168</v>
      </c>
      <c r="AA1075" s="300">
        <v>46.435265864350498</v>
      </c>
      <c r="AB1075" s="302">
        <v>47.29003037866363</v>
      </c>
      <c r="AC1075" s="302">
        <v>74.27923503794554</v>
      </c>
      <c r="AD1075" s="302">
        <v>73.550643939980844</v>
      </c>
      <c r="AE1075" s="302">
        <v>72.822052842016149</v>
      </c>
      <c r="AF1075" s="302">
        <v>72.093461744051453</v>
      </c>
      <c r="AG1075" s="302">
        <v>71.364870646086757</v>
      </c>
      <c r="AH1075" s="348">
        <v>70.636279548122076</v>
      </c>
      <c r="AI1075" s="348">
        <v>69.90768845015738</v>
      </c>
      <c r="AK1075" s="199"/>
      <c r="AM1075" s="11"/>
      <c r="AN1075" s="15"/>
      <c r="AO1075" s="11"/>
      <c r="AP1075" s="11"/>
    </row>
    <row r="1076" spans="3:42" outlineLevel="2" x14ac:dyDescent="0.2">
      <c r="C1076" s="252">
        <v>8</v>
      </c>
      <c r="D1076" s="119" t="s">
        <v>218</v>
      </c>
      <c r="F1076" s="767" t="s">
        <v>188</v>
      </c>
      <c r="H1076" s="797" t="s">
        <v>11</v>
      </c>
      <c r="I1076" s="797" t="s">
        <v>612</v>
      </c>
      <c r="K1076" s="164"/>
      <c r="Q1076" s="135" t="s">
        <v>110</v>
      </c>
      <c r="R1076" s="314">
        <v>0</v>
      </c>
      <c r="S1076" s="315">
        <v>0</v>
      </c>
      <c r="T1076" s="315">
        <v>0</v>
      </c>
      <c r="U1076" s="315">
        <v>0</v>
      </c>
      <c r="V1076" s="315">
        <v>0</v>
      </c>
      <c r="W1076" s="316">
        <v>0</v>
      </c>
      <c r="X1076" s="315">
        <v>0</v>
      </c>
      <c r="Y1076" s="315">
        <v>0</v>
      </c>
      <c r="Z1076" s="315">
        <v>0</v>
      </c>
      <c r="AA1076" s="315">
        <v>0</v>
      </c>
      <c r="AB1076" s="5">
        <v>0</v>
      </c>
      <c r="AC1076" s="5">
        <v>0</v>
      </c>
      <c r="AD1076" s="5">
        <v>0</v>
      </c>
      <c r="AE1076" s="5">
        <v>0</v>
      </c>
      <c r="AF1076" s="5">
        <v>0</v>
      </c>
      <c r="AG1076" s="5">
        <v>0</v>
      </c>
      <c r="AH1076" s="350">
        <v>0</v>
      </c>
      <c r="AI1076" s="350">
        <v>0</v>
      </c>
      <c r="AK1076" s="199"/>
      <c r="AM1076" s="11"/>
      <c r="AN1076" s="15"/>
      <c r="AO1076" s="11"/>
      <c r="AP1076" s="11"/>
    </row>
    <row r="1077" spans="3:42" outlineLevel="2" x14ac:dyDescent="0.2">
      <c r="C1077" s="252">
        <v>8</v>
      </c>
      <c r="D1077" s="119" t="s">
        <v>218</v>
      </c>
      <c r="F1077" s="767" t="s">
        <v>613</v>
      </c>
      <c r="H1077" s="797" t="s">
        <v>11</v>
      </c>
      <c r="I1077" s="234" t="s">
        <v>614</v>
      </c>
      <c r="K1077" s="164"/>
      <c r="Q1077" s="135" t="s">
        <v>110</v>
      </c>
      <c r="R1077" s="314">
        <v>0</v>
      </c>
      <c r="S1077" s="315">
        <v>0</v>
      </c>
      <c r="T1077" s="315">
        <v>0</v>
      </c>
      <c r="U1077" s="315">
        <v>0</v>
      </c>
      <c r="V1077" s="315">
        <v>0</v>
      </c>
      <c r="W1077" s="316">
        <v>0</v>
      </c>
      <c r="X1077" s="315">
        <v>0</v>
      </c>
      <c r="Y1077" s="315">
        <v>0</v>
      </c>
      <c r="Z1077" s="315">
        <v>0</v>
      </c>
      <c r="AA1077" s="315">
        <v>0</v>
      </c>
      <c r="AB1077" s="5">
        <v>0</v>
      </c>
      <c r="AC1077" s="5">
        <v>0</v>
      </c>
      <c r="AD1077" s="5">
        <v>0</v>
      </c>
      <c r="AE1077" s="5">
        <v>0</v>
      </c>
      <c r="AF1077" s="5">
        <v>0</v>
      </c>
      <c r="AG1077" s="5">
        <v>0</v>
      </c>
      <c r="AH1077" s="350">
        <v>0</v>
      </c>
      <c r="AI1077" s="350">
        <v>0</v>
      </c>
      <c r="AK1077" s="199"/>
      <c r="AM1077" s="11"/>
      <c r="AN1077" s="15"/>
      <c r="AO1077" s="11"/>
      <c r="AP1077" s="11"/>
    </row>
    <row r="1078" spans="3:42" outlineLevel="2" x14ac:dyDescent="0.2">
      <c r="C1078" s="252">
        <v>8</v>
      </c>
      <c r="D1078" s="119" t="s">
        <v>218</v>
      </c>
      <c r="F1078" s="783" t="s">
        <v>57</v>
      </c>
      <c r="G1078" s="83"/>
      <c r="H1078" s="798" t="s">
        <v>11</v>
      </c>
      <c r="I1078" s="799"/>
      <c r="J1078" s="83"/>
      <c r="K1078" s="736"/>
      <c r="L1078" s="83"/>
      <c r="M1078" s="83"/>
      <c r="N1078" s="83"/>
      <c r="O1078" s="83"/>
      <c r="P1078" s="83"/>
      <c r="Q1078" s="143" t="s">
        <v>110</v>
      </c>
      <c r="R1078" s="304">
        <v>0</v>
      </c>
      <c r="S1078" s="305">
        <v>0</v>
      </c>
      <c r="T1078" s="305">
        <v>0</v>
      </c>
      <c r="U1078" s="305">
        <v>0</v>
      </c>
      <c r="V1078" s="305">
        <v>0</v>
      </c>
      <c r="W1078" s="306">
        <v>0</v>
      </c>
      <c r="X1078" s="305">
        <v>0</v>
      </c>
      <c r="Y1078" s="305">
        <v>0</v>
      </c>
      <c r="Z1078" s="305">
        <v>0</v>
      </c>
      <c r="AA1078" s="305">
        <v>0</v>
      </c>
      <c r="AB1078" s="307">
        <v>0</v>
      </c>
      <c r="AC1078" s="307">
        <v>0</v>
      </c>
      <c r="AD1078" s="307">
        <v>0</v>
      </c>
      <c r="AE1078" s="307">
        <v>0</v>
      </c>
      <c r="AF1078" s="307">
        <v>0</v>
      </c>
      <c r="AG1078" s="307">
        <v>0</v>
      </c>
      <c r="AH1078" s="362">
        <v>0</v>
      </c>
      <c r="AI1078" s="362">
        <v>0</v>
      </c>
      <c r="AK1078" s="199"/>
      <c r="AM1078" s="11"/>
      <c r="AN1078" s="15"/>
      <c r="AO1078" s="11"/>
      <c r="AP1078" s="11"/>
    </row>
    <row r="1079" spans="3:42" outlineLevel="2" x14ac:dyDescent="0.2">
      <c r="C1079" s="252">
        <v>8</v>
      </c>
      <c r="D1079" s="119" t="s">
        <v>218</v>
      </c>
      <c r="F1079" s="12"/>
      <c r="H1079" s="234"/>
      <c r="K1079" s="164"/>
      <c r="Q1079" s="16"/>
      <c r="R1079" s="800">
        <v>0</v>
      </c>
      <c r="S1079" s="800">
        <v>0</v>
      </c>
      <c r="T1079" s="800">
        <v>0</v>
      </c>
      <c r="U1079" s="800">
        <v>0</v>
      </c>
      <c r="V1079" s="800">
        <v>0</v>
      </c>
      <c r="W1079" s="800">
        <v>9.3823992373292189</v>
      </c>
      <c r="X1079" s="800">
        <v>38.095421282689536</v>
      </c>
      <c r="Y1079" s="800">
        <v>43.308328450509407</v>
      </c>
      <c r="Z1079" s="800">
        <v>45.592662694952168</v>
      </c>
      <c r="AA1079" s="800">
        <v>46.435265864350498</v>
      </c>
      <c r="AB1079" s="800">
        <v>47.29003037866363</v>
      </c>
      <c r="AC1079" s="800">
        <v>74.27923503794554</v>
      </c>
      <c r="AD1079" s="800">
        <v>73.550643939980844</v>
      </c>
      <c r="AE1079" s="800">
        <v>72.822052842016149</v>
      </c>
      <c r="AF1079" s="800">
        <v>72.093461744051453</v>
      </c>
      <c r="AG1079" s="800">
        <v>71.364870646086757</v>
      </c>
      <c r="AH1079" s="800">
        <v>70.636279548122076</v>
      </c>
      <c r="AI1079" s="800">
        <v>69.90768845015738</v>
      </c>
      <c r="AK1079" s="199"/>
      <c r="AM1079" s="11"/>
      <c r="AN1079" s="15"/>
      <c r="AO1079" s="11"/>
      <c r="AP1079" s="11"/>
    </row>
    <row r="1080" spans="3:42" outlineLevel="2" x14ac:dyDescent="0.2">
      <c r="C1080" s="252">
        <v>8</v>
      </c>
      <c r="D1080" s="119" t="s">
        <v>218</v>
      </c>
      <c r="F1080" s="794" t="s">
        <v>615</v>
      </c>
      <c r="AK1080" s="199"/>
      <c r="AM1080" s="11"/>
      <c r="AN1080" s="15"/>
      <c r="AO1080" s="11"/>
      <c r="AP1080" s="11"/>
    </row>
    <row r="1081" spans="3:42" outlineLevel="2" x14ac:dyDescent="0.2">
      <c r="C1081" s="252">
        <v>8</v>
      </c>
      <c r="D1081" s="119" t="s">
        <v>218</v>
      </c>
      <c r="F1081" s="761" t="s">
        <v>48</v>
      </c>
      <c r="G1081" s="75"/>
      <c r="H1081" s="796" t="s">
        <v>11</v>
      </c>
      <c r="I1081" s="801"/>
      <c r="J1081" s="75"/>
      <c r="K1081" s="741"/>
      <c r="L1081" s="75"/>
      <c r="M1081" s="75"/>
      <c r="N1081" s="75"/>
      <c r="O1081" s="75"/>
      <c r="P1081" s="75"/>
      <c r="Q1081" s="128" t="s">
        <v>110</v>
      </c>
      <c r="R1081" s="299">
        <v>0</v>
      </c>
      <c r="S1081" s="300">
        <v>0</v>
      </c>
      <c r="T1081" s="300">
        <v>0</v>
      </c>
      <c r="U1081" s="300">
        <v>0</v>
      </c>
      <c r="V1081" s="300">
        <v>0</v>
      </c>
      <c r="W1081" s="301">
        <v>0</v>
      </c>
      <c r="X1081" s="300">
        <v>0</v>
      </c>
      <c r="Y1081" s="300">
        <v>0</v>
      </c>
      <c r="Z1081" s="300">
        <v>0</v>
      </c>
      <c r="AA1081" s="300">
        <v>0</v>
      </c>
      <c r="AB1081" s="302">
        <v>0</v>
      </c>
      <c r="AC1081" s="302">
        <v>0</v>
      </c>
      <c r="AD1081" s="302">
        <v>0</v>
      </c>
      <c r="AE1081" s="302">
        <v>0</v>
      </c>
      <c r="AF1081" s="302">
        <v>0</v>
      </c>
      <c r="AG1081" s="302">
        <v>0</v>
      </c>
      <c r="AH1081" s="348">
        <v>0</v>
      </c>
      <c r="AI1081" s="348">
        <v>0</v>
      </c>
      <c r="AK1081" s="199"/>
      <c r="AM1081" s="11"/>
      <c r="AN1081" s="15"/>
      <c r="AO1081" s="11"/>
      <c r="AP1081" s="11"/>
    </row>
    <row r="1082" spans="3:42" outlineLevel="2" x14ac:dyDescent="0.2">
      <c r="C1082" s="252">
        <v>8</v>
      </c>
      <c r="D1082" s="119" t="s">
        <v>218</v>
      </c>
      <c r="F1082" s="767" t="s">
        <v>55</v>
      </c>
      <c r="H1082" s="797" t="s">
        <v>11</v>
      </c>
      <c r="K1082" s="164"/>
      <c r="Q1082" s="135" t="s">
        <v>110</v>
      </c>
      <c r="R1082" s="314">
        <v>0</v>
      </c>
      <c r="S1082" s="315">
        <v>0</v>
      </c>
      <c r="T1082" s="315">
        <v>0</v>
      </c>
      <c r="U1082" s="315">
        <v>0</v>
      </c>
      <c r="V1082" s="315">
        <v>0</v>
      </c>
      <c r="W1082" s="316">
        <v>9.3823992373292189</v>
      </c>
      <c r="X1082" s="315">
        <v>38.095421282689536</v>
      </c>
      <c r="Y1082" s="315">
        <v>43.308328450509407</v>
      </c>
      <c r="Z1082" s="315">
        <v>45.592662694952168</v>
      </c>
      <c r="AA1082" s="315">
        <v>46.435265864350498</v>
      </c>
      <c r="AB1082" s="5">
        <v>47.29003037866363</v>
      </c>
      <c r="AC1082" s="5">
        <v>74.27923503794554</v>
      </c>
      <c r="AD1082" s="5">
        <v>73.550643939980844</v>
      </c>
      <c r="AE1082" s="5">
        <v>72.822052842016149</v>
      </c>
      <c r="AF1082" s="5">
        <v>72.093461744051453</v>
      </c>
      <c r="AG1082" s="5">
        <v>71.364870646086757</v>
      </c>
      <c r="AH1082" s="350">
        <v>70.636279548122076</v>
      </c>
      <c r="AI1082" s="350">
        <v>69.90768845015738</v>
      </c>
      <c r="AK1082" s="199"/>
      <c r="AM1082" s="11"/>
      <c r="AN1082" s="15"/>
      <c r="AO1082" s="11"/>
      <c r="AP1082" s="11"/>
    </row>
    <row r="1083" spans="3:42" outlineLevel="2" x14ac:dyDescent="0.2">
      <c r="C1083" s="252">
        <v>8</v>
      </c>
      <c r="D1083" s="119" t="s">
        <v>218</v>
      </c>
      <c r="F1083" s="783" t="s">
        <v>57</v>
      </c>
      <c r="G1083" s="83"/>
      <c r="H1083" s="798" t="s">
        <v>11</v>
      </c>
      <c r="I1083" s="799"/>
      <c r="J1083" s="83"/>
      <c r="K1083" s="736"/>
      <c r="L1083" s="83"/>
      <c r="M1083" s="83"/>
      <c r="N1083" s="83"/>
      <c r="O1083" s="83"/>
      <c r="P1083" s="83"/>
      <c r="Q1083" s="143" t="s">
        <v>110</v>
      </c>
      <c r="R1083" s="304">
        <v>0</v>
      </c>
      <c r="S1083" s="305">
        <v>0</v>
      </c>
      <c r="T1083" s="305">
        <v>0</v>
      </c>
      <c r="U1083" s="305">
        <v>0</v>
      </c>
      <c r="V1083" s="305">
        <v>0</v>
      </c>
      <c r="W1083" s="306">
        <v>0</v>
      </c>
      <c r="X1083" s="305">
        <v>0</v>
      </c>
      <c r="Y1083" s="305">
        <v>0</v>
      </c>
      <c r="Z1083" s="305">
        <v>0</v>
      </c>
      <c r="AA1083" s="305">
        <v>0</v>
      </c>
      <c r="AB1083" s="307">
        <v>0</v>
      </c>
      <c r="AC1083" s="307">
        <v>0</v>
      </c>
      <c r="AD1083" s="307">
        <v>0</v>
      </c>
      <c r="AE1083" s="307">
        <v>0</v>
      </c>
      <c r="AF1083" s="307">
        <v>0</v>
      </c>
      <c r="AG1083" s="307">
        <v>0</v>
      </c>
      <c r="AH1083" s="362">
        <v>0</v>
      </c>
      <c r="AI1083" s="362">
        <v>0</v>
      </c>
      <c r="AK1083" s="199"/>
      <c r="AM1083" s="11"/>
      <c r="AN1083" s="15"/>
      <c r="AO1083" s="11"/>
      <c r="AP1083" s="11"/>
    </row>
    <row r="1084" spans="3:42" outlineLevel="2" x14ac:dyDescent="0.2">
      <c r="C1084" s="252">
        <v>8</v>
      </c>
      <c r="D1084" s="119" t="s">
        <v>218</v>
      </c>
      <c r="F1084" s="12"/>
      <c r="H1084" s="164"/>
      <c r="K1084" s="164"/>
      <c r="Q1084" s="16"/>
      <c r="R1084" s="800">
        <v>0</v>
      </c>
      <c r="S1084" s="800">
        <v>0</v>
      </c>
      <c r="T1084" s="800">
        <v>0</v>
      </c>
      <c r="U1084" s="800">
        <v>0</v>
      </c>
      <c r="V1084" s="800">
        <v>0</v>
      </c>
      <c r="W1084" s="800">
        <v>9.3823992373292189</v>
      </c>
      <c r="X1084" s="800">
        <v>38.095421282689536</v>
      </c>
      <c r="Y1084" s="800">
        <v>43.308328450509407</v>
      </c>
      <c r="Z1084" s="800">
        <v>45.592662694952168</v>
      </c>
      <c r="AA1084" s="800">
        <v>46.435265864350498</v>
      </c>
      <c r="AB1084" s="800">
        <v>47.29003037866363</v>
      </c>
      <c r="AC1084" s="800">
        <v>74.27923503794554</v>
      </c>
      <c r="AD1084" s="800">
        <v>73.550643939980844</v>
      </c>
      <c r="AE1084" s="800">
        <v>72.822052842016149</v>
      </c>
      <c r="AF1084" s="800">
        <v>72.093461744051453</v>
      </c>
      <c r="AG1084" s="800">
        <v>71.364870646086757</v>
      </c>
      <c r="AH1084" s="800">
        <v>70.636279548122076</v>
      </c>
      <c r="AI1084" s="800">
        <v>69.90768845015738</v>
      </c>
      <c r="AK1084" s="199"/>
      <c r="AM1084" s="11"/>
      <c r="AN1084" s="15"/>
      <c r="AO1084" s="11"/>
      <c r="AP1084" s="11"/>
    </row>
    <row r="1085" spans="3:42" outlineLevel="2" x14ac:dyDescent="0.2">
      <c r="C1085" s="252">
        <v>8</v>
      </c>
      <c r="D1085" s="119" t="s">
        <v>218</v>
      </c>
      <c r="F1085" s="794" t="s">
        <v>69</v>
      </c>
      <c r="AK1085" s="199"/>
      <c r="AM1085" s="11"/>
      <c r="AN1085" s="15"/>
      <c r="AO1085" s="11"/>
      <c r="AP1085" s="11"/>
    </row>
    <row r="1086" spans="3:42" outlineLevel="2" x14ac:dyDescent="0.2">
      <c r="C1086" s="252">
        <v>8</v>
      </c>
      <c r="D1086" s="119" t="s">
        <v>218</v>
      </c>
      <c r="F1086" s="761" t="s">
        <v>9</v>
      </c>
      <c r="G1086" s="75"/>
      <c r="H1086" s="796" t="s">
        <v>11</v>
      </c>
      <c r="I1086" s="801"/>
      <c r="J1086" s="75"/>
      <c r="K1086" s="741"/>
      <c r="L1086" s="75"/>
      <c r="M1086" s="75"/>
      <c r="N1086" s="75"/>
      <c r="O1086" s="75"/>
      <c r="P1086" s="75"/>
      <c r="Q1086" s="128" t="s">
        <v>110</v>
      </c>
      <c r="R1086" s="299">
        <v>0</v>
      </c>
      <c r="S1086" s="300">
        <v>0</v>
      </c>
      <c r="T1086" s="300">
        <v>0</v>
      </c>
      <c r="U1086" s="300">
        <v>0</v>
      </c>
      <c r="V1086" s="300">
        <v>0</v>
      </c>
      <c r="W1086" s="301">
        <v>0</v>
      </c>
      <c r="X1086" s="300">
        <v>0</v>
      </c>
      <c r="Y1086" s="300">
        <v>0</v>
      </c>
      <c r="Z1086" s="300">
        <v>0</v>
      </c>
      <c r="AA1086" s="300">
        <v>0</v>
      </c>
      <c r="AB1086" s="302">
        <v>0</v>
      </c>
      <c r="AC1086" s="302">
        <v>0</v>
      </c>
      <c r="AD1086" s="302">
        <v>0</v>
      </c>
      <c r="AE1086" s="302">
        <v>0</v>
      </c>
      <c r="AF1086" s="302">
        <v>0</v>
      </c>
      <c r="AG1086" s="302">
        <v>0</v>
      </c>
      <c r="AH1086" s="348">
        <v>0</v>
      </c>
      <c r="AI1086" s="348">
        <v>0</v>
      </c>
      <c r="AK1086" s="199"/>
      <c r="AM1086" s="11"/>
      <c r="AN1086" s="15"/>
      <c r="AO1086" s="11"/>
      <c r="AP1086" s="11"/>
    </row>
    <row r="1087" spans="3:42" outlineLevel="2" x14ac:dyDescent="0.2">
      <c r="C1087" s="252">
        <v>8</v>
      </c>
      <c r="D1087" s="119" t="s">
        <v>218</v>
      </c>
      <c r="F1087" s="767" t="s">
        <v>14</v>
      </c>
      <c r="H1087" s="797" t="s">
        <v>11</v>
      </c>
      <c r="K1087" s="164"/>
      <c r="Q1087" s="135" t="s">
        <v>110</v>
      </c>
      <c r="R1087" s="314">
        <v>0</v>
      </c>
      <c r="S1087" s="315">
        <v>0</v>
      </c>
      <c r="T1087" s="315">
        <v>0</v>
      </c>
      <c r="U1087" s="315">
        <v>0</v>
      </c>
      <c r="V1087" s="315">
        <v>0</v>
      </c>
      <c r="W1087" s="316">
        <v>0</v>
      </c>
      <c r="X1087" s="315">
        <v>0</v>
      </c>
      <c r="Y1087" s="315">
        <v>0</v>
      </c>
      <c r="Z1087" s="315">
        <v>0</v>
      </c>
      <c r="AA1087" s="315">
        <v>0</v>
      </c>
      <c r="AB1087" s="5">
        <v>0</v>
      </c>
      <c r="AC1087" s="5">
        <v>0</v>
      </c>
      <c r="AD1087" s="5">
        <v>0</v>
      </c>
      <c r="AE1087" s="5">
        <v>0</v>
      </c>
      <c r="AF1087" s="5">
        <v>0</v>
      </c>
      <c r="AG1087" s="5">
        <v>0</v>
      </c>
      <c r="AH1087" s="350">
        <v>0</v>
      </c>
      <c r="AI1087" s="350">
        <v>0</v>
      </c>
      <c r="AK1087" s="199"/>
      <c r="AM1087" s="11"/>
      <c r="AN1087" s="15"/>
      <c r="AO1087" s="11"/>
      <c r="AP1087" s="11"/>
    </row>
    <row r="1088" spans="3:42" outlineLevel="2" x14ac:dyDescent="0.2">
      <c r="C1088" s="252">
        <v>8</v>
      </c>
      <c r="D1088" s="119" t="s">
        <v>218</v>
      </c>
      <c r="F1088" s="783" t="s">
        <v>16</v>
      </c>
      <c r="G1088" s="83"/>
      <c r="H1088" s="798" t="s">
        <v>11</v>
      </c>
      <c r="I1088" s="799"/>
      <c r="J1088" s="83"/>
      <c r="K1088" s="736"/>
      <c r="L1088" s="83"/>
      <c r="M1088" s="83"/>
      <c r="N1088" s="83"/>
      <c r="O1088" s="83"/>
      <c r="P1088" s="83"/>
      <c r="Q1088" s="143" t="s">
        <v>110</v>
      </c>
      <c r="R1088" s="304">
        <v>0</v>
      </c>
      <c r="S1088" s="305">
        <v>0</v>
      </c>
      <c r="T1088" s="305">
        <v>0</v>
      </c>
      <c r="U1088" s="305">
        <v>0</v>
      </c>
      <c r="V1088" s="305">
        <v>0</v>
      </c>
      <c r="W1088" s="306">
        <v>0</v>
      </c>
      <c r="X1088" s="305">
        <v>0</v>
      </c>
      <c r="Y1088" s="305">
        <v>0</v>
      </c>
      <c r="Z1088" s="305">
        <v>0</v>
      </c>
      <c r="AA1088" s="305">
        <v>0</v>
      </c>
      <c r="AB1088" s="307">
        <v>0</v>
      </c>
      <c r="AC1088" s="307">
        <v>0</v>
      </c>
      <c r="AD1088" s="307">
        <v>0</v>
      </c>
      <c r="AE1088" s="307">
        <v>0</v>
      </c>
      <c r="AF1088" s="307">
        <v>0</v>
      </c>
      <c r="AG1088" s="307">
        <v>0</v>
      </c>
      <c r="AH1088" s="362">
        <v>0</v>
      </c>
      <c r="AI1088" s="362">
        <v>0</v>
      </c>
      <c r="AK1088" s="199"/>
      <c r="AM1088" s="11"/>
      <c r="AN1088" s="15"/>
      <c r="AO1088" s="11"/>
      <c r="AP1088" s="11"/>
    </row>
    <row r="1089" spans="3:42" outlineLevel="2" x14ac:dyDescent="0.2">
      <c r="C1089" s="252">
        <v>8</v>
      </c>
      <c r="D1089" s="119" t="s">
        <v>218</v>
      </c>
      <c r="F1089" s="12"/>
      <c r="H1089" s="797"/>
      <c r="K1089" s="164"/>
      <c r="Q1089" s="16"/>
      <c r="R1089" s="800">
        <v>0</v>
      </c>
      <c r="S1089" s="800">
        <v>0</v>
      </c>
      <c r="T1089" s="800">
        <v>0</v>
      </c>
      <c r="U1089" s="800">
        <v>0</v>
      </c>
      <c r="V1089" s="800">
        <v>0</v>
      </c>
      <c r="W1089" s="800">
        <v>0</v>
      </c>
      <c r="X1089" s="800">
        <v>0</v>
      </c>
      <c r="Y1089" s="800">
        <v>0</v>
      </c>
      <c r="Z1089" s="800">
        <v>0</v>
      </c>
      <c r="AA1089" s="800">
        <v>0</v>
      </c>
      <c r="AB1089" s="800">
        <v>0</v>
      </c>
      <c r="AC1089" s="800">
        <v>0</v>
      </c>
      <c r="AD1089" s="800">
        <v>0</v>
      </c>
      <c r="AE1089" s="800">
        <v>0</v>
      </c>
      <c r="AF1089" s="800">
        <v>0</v>
      </c>
      <c r="AG1089" s="800">
        <v>0</v>
      </c>
      <c r="AH1089" s="800">
        <v>0</v>
      </c>
      <c r="AI1089" s="800">
        <v>0</v>
      </c>
      <c r="AK1089" s="199"/>
      <c r="AM1089" s="11"/>
      <c r="AN1089" s="15"/>
      <c r="AO1089" s="11"/>
      <c r="AP1089" s="11"/>
    </row>
    <row r="1090" spans="3:42" outlineLevel="2" x14ac:dyDescent="0.2">
      <c r="C1090" s="252">
        <v>8</v>
      </c>
      <c r="D1090" s="119" t="s">
        <v>218</v>
      </c>
      <c r="F1090" s="794" t="s">
        <v>616</v>
      </c>
      <c r="AK1090" s="199"/>
      <c r="AM1090" s="11"/>
      <c r="AN1090" s="15"/>
      <c r="AO1090" s="11"/>
      <c r="AP1090" s="11"/>
    </row>
    <row r="1091" spans="3:42" outlineLevel="2" x14ac:dyDescent="0.2">
      <c r="C1091" s="252">
        <v>8</v>
      </c>
      <c r="D1091" s="119" t="s">
        <v>218</v>
      </c>
      <c r="F1091" s="761" t="s">
        <v>48</v>
      </c>
      <c r="G1091" s="75"/>
      <c r="H1091" s="796" t="s">
        <v>11</v>
      </c>
      <c r="I1091" s="228" t="s">
        <v>617</v>
      </c>
      <c r="J1091" s="75"/>
      <c r="K1091" s="741"/>
      <c r="L1091" s="75"/>
      <c r="M1091" s="75"/>
      <c r="N1091" s="75"/>
      <c r="O1091" s="75"/>
      <c r="P1091" s="75"/>
      <c r="Q1091" s="128" t="s">
        <v>110</v>
      </c>
      <c r="R1091" s="299">
        <v>0</v>
      </c>
      <c r="S1091" s="300">
        <v>0</v>
      </c>
      <c r="T1091" s="300">
        <v>0</v>
      </c>
      <c r="U1091" s="300">
        <v>0</v>
      </c>
      <c r="V1091" s="300">
        <v>0</v>
      </c>
      <c r="W1091" s="301">
        <v>0</v>
      </c>
      <c r="X1091" s="300">
        <v>0</v>
      </c>
      <c r="Y1091" s="300">
        <v>0</v>
      </c>
      <c r="Z1091" s="300">
        <v>0</v>
      </c>
      <c r="AA1091" s="300">
        <v>0</v>
      </c>
      <c r="AB1091" s="302">
        <v>0</v>
      </c>
      <c r="AC1091" s="302">
        <v>0</v>
      </c>
      <c r="AD1091" s="302">
        <v>0</v>
      </c>
      <c r="AE1091" s="302">
        <v>0</v>
      </c>
      <c r="AF1091" s="302">
        <v>0</v>
      </c>
      <c r="AG1091" s="302">
        <v>0</v>
      </c>
      <c r="AH1091" s="348">
        <v>0</v>
      </c>
      <c r="AI1091" s="348">
        <v>0</v>
      </c>
      <c r="AK1091" s="199"/>
      <c r="AM1091" s="11"/>
      <c r="AN1091" s="15"/>
      <c r="AO1091" s="11"/>
      <c r="AP1091" s="11"/>
    </row>
    <row r="1092" spans="3:42" outlineLevel="2" x14ac:dyDescent="0.2">
      <c r="C1092" s="252">
        <v>8</v>
      </c>
      <c r="D1092" s="119" t="s">
        <v>218</v>
      </c>
      <c r="F1092" s="767" t="s">
        <v>55</v>
      </c>
      <c r="H1092" s="797" t="s">
        <v>11</v>
      </c>
      <c r="I1092" s="234" t="s">
        <v>617</v>
      </c>
      <c r="K1092" s="164"/>
      <c r="Q1092" s="135" t="s">
        <v>110</v>
      </c>
      <c r="R1092" s="314">
        <v>0</v>
      </c>
      <c r="S1092" s="315">
        <v>0</v>
      </c>
      <c r="T1092" s="315">
        <v>0</v>
      </c>
      <c r="U1092" s="315">
        <v>0</v>
      </c>
      <c r="V1092" s="315">
        <v>0</v>
      </c>
      <c r="W1092" s="316">
        <v>9.3823992373292189</v>
      </c>
      <c r="X1092" s="315">
        <v>38.095421282689536</v>
      </c>
      <c r="Y1092" s="315">
        <v>43.308328450509407</v>
      </c>
      <c r="Z1092" s="315">
        <v>45.592662694952168</v>
      </c>
      <c r="AA1092" s="315">
        <v>46.435265864350498</v>
      </c>
      <c r="AB1092" s="5">
        <v>47.29003037866363</v>
      </c>
      <c r="AC1092" s="5">
        <v>74.27923503794554</v>
      </c>
      <c r="AD1092" s="5">
        <v>73.550643939980844</v>
      </c>
      <c r="AE1092" s="5">
        <v>72.822052842016149</v>
      </c>
      <c r="AF1092" s="5">
        <v>72.093461744051453</v>
      </c>
      <c r="AG1092" s="5">
        <v>71.364870646086757</v>
      </c>
      <c r="AH1092" s="350">
        <v>70.636279548122076</v>
      </c>
      <c r="AI1092" s="350">
        <v>69.90768845015738</v>
      </c>
      <c r="AK1092" s="199"/>
      <c r="AM1092" s="11"/>
      <c r="AN1092" s="15"/>
      <c r="AO1092" s="11"/>
      <c r="AP1092" s="11"/>
    </row>
    <row r="1093" spans="3:42" outlineLevel="2" x14ac:dyDescent="0.2">
      <c r="C1093" s="252">
        <v>8</v>
      </c>
      <c r="D1093" s="119" t="s">
        <v>218</v>
      </c>
      <c r="F1093" s="783" t="s">
        <v>57</v>
      </c>
      <c r="G1093" s="83"/>
      <c r="H1093" s="798" t="s">
        <v>11</v>
      </c>
      <c r="I1093" s="240" t="s">
        <v>617</v>
      </c>
      <c r="J1093" s="83"/>
      <c r="K1093" s="736"/>
      <c r="L1093" s="83"/>
      <c r="M1093" s="83"/>
      <c r="N1093" s="83"/>
      <c r="O1093" s="83"/>
      <c r="P1093" s="83"/>
      <c r="Q1093" s="143" t="s">
        <v>110</v>
      </c>
      <c r="R1093" s="304">
        <v>0</v>
      </c>
      <c r="S1093" s="305">
        <v>0</v>
      </c>
      <c r="T1093" s="305">
        <v>0</v>
      </c>
      <c r="U1093" s="305">
        <v>0</v>
      </c>
      <c r="V1093" s="305">
        <v>0</v>
      </c>
      <c r="W1093" s="306">
        <v>0</v>
      </c>
      <c r="X1093" s="305">
        <v>0</v>
      </c>
      <c r="Y1093" s="305">
        <v>0</v>
      </c>
      <c r="Z1093" s="305">
        <v>0</v>
      </c>
      <c r="AA1093" s="305">
        <v>0</v>
      </c>
      <c r="AB1093" s="307">
        <v>0</v>
      </c>
      <c r="AC1093" s="307">
        <v>0</v>
      </c>
      <c r="AD1093" s="307">
        <v>0</v>
      </c>
      <c r="AE1093" s="307">
        <v>0</v>
      </c>
      <c r="AF1093" s="307">
        <v>0</v>
      </c>
      <c r="AG1093" s="307">
        <v>0</v>
      </c>
      <c r="AH1093" s="362">
        <v>0</v>
      </c>
      <c r="AI1093" s="362">
        <v>0</v>
      </c>
      <c r="AK1093" s="199"/>
      <c r="AM1093" s="11"/>
      <c r="AN1093" s="15"/>
      <c r="AO1093" s="11"/>
      <c r="AP1093" s="11"/>
    </row>
    <row r="1094" spans="3:42" outlineLevel="2" x14ac:dyDescent="0.2">
      <c r="C1094" s="252">
        <v>8</v>
      </c>
      <c r="D1094" s="119" t="s">
        <v>218</v>
      </c>
      <c r="F1094" s="802" t="s">
        <v>626</v>
      </c>
      <c r="R1094" s="800">
        <v>0</v>
      </c>
      <c r="S1094" s="800">
        <v>0</v>
      </c>
      <c r="T1094" s="800">
        <v>0</v>
      </c>
      <c r="U1094" s="800">
        <v>0</v>
      </c>
      <c r="V1094" s="800">
        <v>0</v>
      </c>
      <c r="W1094" s="800">
        <v>9.3823992373292189</v>
      </c>
      <c r="X1094" s="800">
        <v>38.095421282689536</v>
      </c>
      <c r="Y1094" s="800">
        <v>43.308328450509407</v>
      </c>
      <c r="Z1094" s="800">
        <v>45.592662694952168</v>
      </c>
      <c r="AA1094" s="800">
        <v>46.435265864350498</v>
      </c>
      <c r="AB1094" s="800">
        <v>47.29003037866363</v>
      </c>
      <c r="AC1094" s="800">
        <v>74.27923503794554</v>
      </c>
      <c r="AD1094" s="800">
        <v>73.550643939980844</v>
      </c>
      <c r="AE1094" s="800">
        <v>72.822052842016149</v>
      </c>
      <c r="AF1094" s="800">
        <v>72.093461744051453</v>
      </c>
      <c r="AG1094" s="800">
        <v>71.364870646086757</v>
      </c>
      <c r="AH1094" s="800">
        <v>70.636279548122076</v>
      </c>
      <c r="AI1094" s="800">
        <v>69.90768845015738</v>
      </c>
      <c r="AK1094" s="199"/>
      <c r="AM1094" s="11"/>
      <c r="AN1094" s="15"/>
      <c r="AO1094" s="11"/>
      <c r="AP1094" s="11"/>
    </row>
    <row r="1095" spans="3:42" outlineLevel="2" x14ac:dyDescent="0.2">
      <c r="C1095" s="252">
        <v>8</v>
      </c>
      <c r="D1095" s="119" t="s">
        <v>218</v>
      </c>
      <c r="R1095" s="5"/>
      <c r="S1095" s="5"/>
      <c r="T1095" s="5"/>
      <c r="U1095" s="5"/>
      <c r="V1095" s="5"/>
      <c r="W1095" s="5"/>
      <c r="X1095" s="5"/>
      <c r="Y1095" s="5"/>
      <c r="AK1095" s="199"/>
      <c r="AM1095" s="11"/>
      <c r="AN1095" s="15"/>
      <c r="AO1095" s="11"/>
      <c r="AP1095" s="11"/>
    </row>
    <row r="1096" spans="3:42" outlineLevel="2" x14ac:dyDescent="0.2">
      <c r="C1096" s="252">
        <v>8</v>
      </c>
      <c r="D1096" s="119" t="s">
        <v>218</v>
      </c>
      <c r="F1096" s="789" t="s">
        <v>627</v>
      </c>
      <c r="G1096" s="790"/>
      <c r="H1096" s="803"/>
      <c r="I1096" s="790"/>
      <c r="J1096" s="790"/>
      <c r="K1096" s="792"/>
      <c r="L1096" s="789"/>
      <c r="M1096" s="789"/>
      <c r="N1096" s="789"/>
      <c r="O1096" s="789"/>
      <c r="P1096" s="789"/>
      <c r="Q1096" s="792"/>
      <c r="R1096" s="793"/>
      <c r="S1096" s="793"/>
      <c r="T1096" s="793"/>
      <c r="U1096" s="793"/>
      <c r="V1096" s="793"/>
      <c r="W1096" s="793"/>
      <c r="X1096" s="793"/>
      <c r="Y1096" s="793"/>
      <c r="Z1096" s="793"/>
      <c r="AA1096" s="793"/>
      <c r="AB1096" s="793"/>
      <c r="AC1096" s="793"/>
      <c r="AD1096" s="793"/>
      <c r="AE1096" s="793"/>
      <c r="AF1096" s="793"/>
      <c r="AG1096" s="793"/>
      <c r="AH1096" s="789"/>
      <c r="AI1096" s="789"/>
      <c r="AK1096" s="199"/>
      <c r="AM1096" s="11"/>
      <c r="AN1096" s="15"/>
      <c r="AO1096" s="11"/>
      <c r="AP1096" s="11"/>
    </row>
    <row r="1097" spans="3:42" outlineLevel="2" x14ac:dyDescent="0.2">
      <c r="C1097" s="252">
        <v>8</v>
      </c>
      <c r="D1097" s="119" t="s">
        <v>218</v>
      </c>
      <c r="F1097" t="s">
        <v>620</v>
      </c>
      <c r="AK1097" s="199"/>
      <c r="AM1097" s="11"/>
      <c r="AN1097" s="15"/>
      <c r="AO1097" s="11"/>
      <c r="AP1097" s="11"/>
    </row>
    <row r="1098" spans="3:42" outlineLevel="2" x14ac:dyDescent="0.2">
      <c r="C1098" s="252">
        <v>8</v>
      </c>
      <c r="D1098" s="119" t="s">
        <v>218</v>
      </c>
      <c r="F1098" s="761" t="s">
        <v>48</v>
      </c>
      <c r="G1098" s="75"/>
      <c r="H1098" s="796" t="s">
        <v>628</v>
      </c>
      <c r="I1098" s="801"/>
      <c r="J1098" s="75"/>
      <c r="K1098" s="741"/>
      <c r="L1098" s="75"/>
      <c r="M1098" s="75"/>
      <c r="N1098" s="75"/>
      <c r="O1098" s="75"/>
      <c r="P1098" s="75"/>
      <c r="Q1098" s="128" t="s">
        <v>536</v>
      </c>
      <c r="R1098" s="804">
        <v>0</v>
      </c>
      <c r="S1098" s="805">
        <v>0</v>
      </c>
      <c r="T1098" s="805">
        <v>0</v>
      </c>
      <c r="U1098" s="805">
        <v>0</v>
      </c>
      <c r="V1098" s="805">
        <v>0</v>
      </c>
      <c r="W1098" s="806">
        <v>0</v>
      </c>
      <c r="X1098" s="805">
        <v>0</v>
      </c>
      <c r="Y1098" s="805">
        <v>0</v>
      </c>
      <c r="Z1098" s="805">
        <v>0</v>
      </c>
      <c r="AA1098" s="805">
        <v>0</v>
      </c>
      <c r="AB1098" s="805">
        <v>0</v>
      </c>
      <c r="AC1098" s="805">
        <v>0</v>
      </c>
      <c r="AD1098" s="805">
        <v>0</v>
      </c>
      <c r="AE1098" s="805">
        <v>0</v>
      </c>
      <c r="AF1098" s="805">
        <v>0</v>
      </c>
      <c r="AG1098" s="805">
        <v>0</v>
      </c>
      <c r="AH1098" s="808">
        <v>0</v>
      </c>
      <c r="AI1098" s="808">
        <v>0</v>
      </c>
      <c r="AK1098" s="199"/>
      <c r="AM1098" s="11"/>
      <c r="AN1098" s="15"/>
      <c r="AO1098" s="11"/>
      <c r="AP1098" s="11"/>
    </row>
    <row r="1099" spans="3:42" outlineLevel="2" x14ac:dyDescent="0.2">
      <c r="C1099" s="252">
        <v>8</v>
      </c>
      <c r="D1099" s="119" t="s">
        <v>218</v>
      </c>
      <c r="F1099" s="767" t="s">
        <v>55</v>
      </c>
      <c r="H1099" s="797" t="s">
        <v>628</v>
      </c>
      <c r="K1099" s="164"/>
      <c r="Q1099" s="135" t="s">
        <v>536</v>
      </c>
      <c r="R1099" s="809">
        <v>0</v>
      </c>
      <c r="S1099" s="810">
        <v>0</v>
      </c>
      <c r="T1099" s="810">
        <v>0</v>
      </c>
      <c r="U1099" s="810">
        <v>0</v>
      </c>
      <c r="V1099" s="810">
        <v>0</v>
      </c>
      <c r="W1099" s="811">
        <v>3.5920364614583531</v>
      </c>
      <c r="X1099" s="810">
        <v>14.584770782040405</v>
      </c>
      <c r="Y1099" s="810">
        <v>16.580523909077108</v>
      </c>
      <c r="Z1099" s="810">
        <v>17.455077601436511</v>
      </c>
      <c r="AA1099" s="810">
        <v>17.777666869965735</v>
      </c>
      <c r="AB1099" s="810">
        <v>18.104912089840592</v>
      </c>
      <c r="AC1099" s="810">
        <v>28.437685695997526</v>
      </c>
      <c r="AD1099" s="810">
        <v>28.158745765689453</v>
      </c>
      <c r="AE1099" s="810">
        <v>27.879805835381372</v>
      </c>
      <c r="AF1099" s="810">
        <v>27.600865905073295</v>
      </c>
      <c r="AG1099" s="810">
        <v>27.321925974765222</v>
      </c>
      <c r="AH1099" s="812">
        <v>27.042986044457152</v>
      </c>
      <c r="AI1099" s="812">
        <v>26.764046114149071</v>
      </c>
      <c r="AK1099" s="199"/>
      <c r="AM1099" s="11"/>
      <c r="AN1099" s="15"/>
      <c r="AO1099" s="11"/>
      <c r="AP1099" s="11"/>
    </row>
    <row r="1100" spans="3:42" outlineLevel="2" x14ac:dyDescent="0.2">
      <c r="C1100" s="252">
        <v>8</v>
      </c>
      <c r="D1100" s="119" t="s">
        <v>218</v>
      </c>
      <c r="F1100" s="783" t="s">
        <v>57</v>
      </c>
      <c r="G1100" s="83"/>
      <c r="H1100" s="798" t="s">
        <v>628</v>
      </c>
      <c r="I1100" s="799"/>
      <c r="J1100" s="83"/>
      <c r="K1100" s="736"/>
      <c r="L1100" s="83"/>
      <c r="M1100" s="83"/>
      <c r="N1100" s="83"/>
      <c r="O1100" s="83"/>
      <c r="P1100" s="83"/>
      <c r="Q1100" s="143" t="s">
        <v>536</v>
      </c>
      <c r="R1100" s="813">
        <v>0</v>
      </c>
      <c r="S1100" s="814">
        <v>0</v>
      </c>
      <c r="T1100" s="814">
        <v>0</v>
      </c>
      <c r="U1100" s="814">
        <v>0</v>
      </c>
      <c r="V1100" s="814">
        <v>0</v>
      </c>
      <c r="W1100" s="815">
        <v>0</v>
      </c>
      <c r="X1100" s="814">
        <v>0</v>
      </c>
      <c r="Y1100" s="814">
        <v>0</v>
      </c>
      <c r="Z1100" s="814">
        <v>0</v>
      </c>
      <c r="AA1100" s="814">
        <v>0</v>
      </c>
      <c r="AB1100" s="814">
        <v>0</v>
      </c>
      <c r="AC1100" s="814">
        <v>0</v>
      </c>
      <c r="AD1100" s="814">
        <v>0</v>
      </c>
      <c r="AE1100" s="814">
        <v>0</v>
      </c>
      <c r="AF1100" s="814">
        <v>0</v>
      </c>
      <c r="AG1100" s="814">
        <v>0</v>
      </c>
      <c r="AH1100" s="816">
        <v>0</v>
      </c>
      <c r="AI1100" s="816">
        <v>0</v>
      </c>
      <c r="AK1100" s="199"/>
      <c r="AM1100" s="11"/>
      <c r="AN1100" s="15"/>
      <c r="AO1100" s="11"/>
      <c r="AP1100" s="11"/>
    </row>
    <row r="1101" spans="3:42" outlineLevel="2" x14ac:dyDescent="0.2">
      <c r="C1101" s="252">
        <v>8</v>
      </c>
      <c r="D1101" s="119" t="s">
        <v>218</v>
      </c>
      <c r="AK1101" s="199"/>
      <c r="AM1101" s="11"/>
      <c r="AN1101" s="15"/>
      <c r="AO1101" s="11"/>
      <c r="AP1101" s="11"/>
    </row>
    <row r="1102" spans="3:42" outlineLevel="1" x14ac:dyDescent="0.2">
      <c r="C1102" s="252">
        <v>8</v>
      </c>
      <c r="D1102" s="119" t="s">
        <v>218</v>
      </c>
      <c r="F1102" s="121" t="s">
        <v>629</v>
      </c>
      <c r="G1102" s="756"/>
      <c r="H1102" s="757"/>
      <c r="I1102" s="788"/>
      <c r="J1102" s="756"/>
      <c r="K1102" s="758"/>
      <c r="L1102" s="759"/>
      <c r="M1102" s="759"/>
      <c r="N1102" s="759"/>
      <c r="O1102" s="759"/>
      <c r="P1102" s="759"/>
      <c r="Q1102" s="758"/>
      <c r="R1102" s="760"/>
      <c r="S1102" s="760"/>
      <c r="T1102" s="760"/>
      <c r="U1102" s="760"/>
      <c r="V1102" s="760"/>
      <c r="W1102" s="760"/>
      <c r="X1102" s="760"/>
      <c r="Y1102" s="760"/>
      <c r="Z1102" s="760"/>
      <c r="AA1102" s="760"/>
      <c r="AB1102" s="760"/>
      <c r="AC1102" s="760"/>
      <c r="AD1102" s="760"/>
      <c r="AE1102" s="760"/>
      <c r="AF1102" s="760"/>
      <c r="AG1102" s="760"/>
      <c r="AH1102" s="759"/>
      <c r="AI1102" s="759"/>
      <c r="AK1102" s="199"/>
      <c r="AM1102" s="11"/>
      <c r="AN1102" s="15"/>
      <c r="AO1102" s="11"/>
      <c r="AP1102" s="11"/>
    </row>
    <row r="1103" spans="3:42" outlineLevel="2" x14ac:dyDescent="0.2">
      <c r="C1103" s="252">
        <v>8</v>
      </c>
      <c r="D1103" s="119" t="s">
        <v>218</v>
      </c>
      <c r="F1103" s="789" t="s">
        <v>630</v>
      </c>
      <c r="G1103" s="790"/>
      <c r="H1103" s="803"/>
      <c r="I1103" s="791"/>
      <c r="J1103" s="790"/>
      <c r="K1103" s="792"/>
      <c r="L1103" s="789"/>
      <c r="M1103" s="789"/>
      <c r="N1103" s="789"/>
      <c r="O1103" s="789"/>
      <c r="P1103" s="789"/>
      <c r="Q1103" s="792"/>
      <c r="R1103" s="793"/>
      <c r="S1103" s="793"/>
      <c r="T1103" s="793"/>
      <c r="U1103" s="793"/>
      <c r="V1103" s="793"/>
      <c r="W1103" s="793"/>
      <c r="X1103" s="793"/>
      <c r="Y1103" s="793"/>
      <c r="Z1103" s="793"/>
      <c r="AA1103" s="793"/>
      <c r="AB1103" s="793"/>
      <c r="AC1103" s="793"/>
      <c r="AD1103" s="793"/>
      <c r="AE1103" s="793"/>
      <c r="AF1103" s="793"/>
      <c r="AG1103" s="793"/>
      <c r="AH1103" s="789"/>
      <c r="AI1103" s="789"/>
      <c r="AK1103" s="199"/>
      <c r="AM1103" s="11"/>
      <c r="AN1103" s="15"/>
      <c r="AO1103" s="11"/>
      <c r="AP1103" s="11"/>
    </row>
    <row r="1104" spans="3:42" outlineLevel="2" x14ac:dyDescent="0.2">
      <c r="C1104" s="252">
        <v>8</v>
      </c>
      <c r="D1104" s="119" t="s">
        <v>218</v>
      </c>
      <c r="F1104" s="794" t="s">
        <v>610</v>
      </c>
      <c r="H1104" s="795"/>
      <c r="AK1104" s="199"/>
      <c r="AM1104" s="11"/>
      <c r="AN1104" s="15"/>
      <c r="AO1104" s="11"/>
      <c r="AP1104" s="11"/>
    </row>
    <row r="1105" spans="3:42" outlineLevel="2" x14ac:dyDescent="0.2">
      <c r="C1105" s="252">
        <v>8</v>
      </c>
      <c r="D1105" s="119" t="s">
        <v>218</v>
      </c>
      <c r="F1105" s="761" t="s">
        <v>62</v>
      </c>
      <c r="G1105" s="75"/>
      <c r="H1105" s="796" t="s">
        <v>580</v>
      </c>
      <c r="I1105" s="796" t="s">
        <v>611</v>
      </c>
      <c r="J1105" s="75"/>
      <c r="K1105" s="741"/>
      <c r="L1105" s="75"/>
      <c r="M1105" s="75"/>
      <c r="N1105" s="75"/>
      <c r="O1105" s="75"/>
      <c r="P1105" s="75"/>
      <c r="Q1105" s="128" t="s">
        <v>110</v>
      </c>
      <c r="R1105" s="299">
        <v>0</v>
      </c>
      <c r="S1105" s="300">
        <v>0</v>
      </c>
      <c r="T1105" s="300">
        <v>0</v>
      </c>
      <c r="U1105" s="300">
        <v>0</v>
      </c>
      <c r="V1105" s="300">
        <v>0</v>
      </c>
      <c r="W1105" s="301">
        <v>0</v>
      </c>
      <c r="X1105" s="300">
        <v>0</v>
      </c>
      <c r="Y1105" s="300">
        <v>0</v>
      </c>
      <c r="Z1105" s="300">
        <v>0</v>
      </c>
      <c r="AA1105" s="300">
        <v>0</v>
      </c>
      <c r="AB1105" s="302">
        <v>0</v>
      </c>
      <c r="AC1105" s="302">
        <v>0</v>
      </c>
      <c r="AD1105" s="302">
        <v>0</v>
      </c>
      <c r="AE1105" s="302">
        <v>0</v>
      </c>
      <c r="AF1105" s="302">
        <v>0</v>
      </c>
      <c r="AG1105" s="302">
        <v>0</v>
      </c>
      <c r="AH1105" s="348">
        <v>0</v>
      </c>
      <c r="AI1105" s="348">
        <v>0</v>
      </c>
      <c r="AK1105" s="199"/>
      <c r="AM1105" s="11"/>
      <c r="AN1105" s="15"/>
      <c r="AO1105" s="11"/>
      <c r="AP1105" s="11"/>
    </row>
    <row r="1106" spans="3:42" outlineLevel="2" x14ac:dyDescent="0.2">
      <c r="C1106" s="252">
        <v>8</v>
      </c>
      <c r="D1106" s="119" t="s">
        <v>218</v>
      </c>
      <c r="F1106" s="767" t="s">
        <v>188</v>
      </c>
      <c r="H1106" s="797" t="s">
        <v>580</v>
      </c>
      <c r="I1106" s="797" t="s">
        <v>612</v>
      </c>
      <c r="K1106" s="164"/>
      <c r="Q1106" s="135" t="s">
        <v>110</v>
      </c>
      <c r="R1106" s="314">
        <v>0</v>
      </c>
      <c r="S1106" s="315">
        <v>0</v>
      </c>
      <c r="T1106" s="315">
        <v>0</v>
      </c>
      <c r="U1106" s="315">
        <v>0</v>
      </c>
      <c r="V1106" s="315">
        <v>0</v>
      </c>
      <c r="W1106" s="316">
        <v>0</v>
      </c>
      <c r="X1106" s="315">
        <v>0</v>
      </c>
      <c r="Y1106" s="315">
        <v>0</v>
      </c>
      <c r="Z1106" s="315">
        <v>0</v>
      </c>
      <c r="AA1106" s="315">
        <v>0</v>
      </c>
      <c r="AB1106" s="5">
        <v>0</v>
      </c>
      <c r="AC1106" s="5">
        <v>0</v>
      </c>
      <c r="AD1106" s="5">
        <v>0</v>
      </c>
      <c r="AE1106" s="5">
        <v>0</v>
      </c>
      <c r="AF1106" s="5">
        <v>0</v>
      </c>
      <c r="AG1106" s="5">
        <v>0</v>
      </c>
      <c r="AH1106" s="350">
        <v>0</v>
      </c>
      <c r="AI1106" s="350">
        <v>0</v>
      </c>
      <c r="AK1106" s="199"/>
      <c r="AM1106" s="11"/>
      <c r="AN1106" s="15"/>
      <c r="AO1106" s="11"/>
      <c r="AP1106" s="11"/>
    </row>
    <row r="1107" spans="3:42" outlineLevel="2" x14ac:dyDescent="0.2">
      <c r="C1107" s="252">
        <v>8</v>
      </c>
      <c r="D1107" s="119" t="s">
        <v>218</v>
      </c>
      <c r="F1107" s="767" t="s">
        <v>613</v>
      </c>
      <c r="H1107" s="797" t="s">
        <v>580</v>
      </c>
      <c r="I1107" s="234" t="s">
        <v>614</v>
      </c>
      <c r="K1107" s="164"/>
      <c r="Q1107" s="135" t="s">
        <v>110</v>
      </c>
      <c r="R1107" s="314">
        <v>0</v>
      </c>
      <c r="S1107" s="315">
        <v>0</v>
      </c>
      <c r="T1107" s="315">
        <v>0</v>
      </c>
      <c r="U1107" s="315">
        <v>0</v>
      </c>
      <c r="V1107" s="315">
        <v>0</v>
      </c>
      <c r="W1107" s="316">
        <v>0</v>
      </c>
      <c r="X1107" s="315">
        <v>0</v>
      </c>
      <c r="Y1107" s="315">
        <v>0</v>
      </c>
      <c r="Z1107" s="315">
        <v>0</v>
      </c>
      <c r="AA1107" s="315">
        <v>0</v>
      </c>
      <c r="AB1107" s="5">
        <v>0</v>
      </c>
      <c r="AC1107" s="5">
        <v>0</v>
      </c>
      <c r="AD1107" s="5">
        <v>0</v>
      </c>
      <c r="AE1107" s="5">
        <v>0</v>
      </c>
      <c r="AF1107" s="5">
        <v>0</v>
      </c>
      <c r="AG1107" s="5">
        <v>0</v>
      </c>
      <c r="AH1107" s="350">
        <v>0</v>
      </c>
      <c r="AI1107" s="350">
        <v>0</v>
      </c>
      <c r="AK1107" s="199"/>
      <c r="AM1107" s="11"/>
      <c r="AN1107" s="15"/>
      <c r="AO1107" s="11"/>
      <c r="AP1107" s="11"/>
    </row>
    <row r="1108" spans="3:42" outlineLevel="2" x14ac:dyDescent="0.2">
      <c r="C1108" s="252">
        <v>8</v>
      </c>
      <c r="D1108" s="119" t="s">
        <v>218</v>
      </c>
      <c r="F1108" s="783" t="s">
        <v>57</v>
      </c>
      <c r="G1108" s="83"/>
      <c r="H1108" s="798" t="s">
        <v>580</v>
      </c>
      <c r="I1108" s="799"/>
      <c r="J1108" s="83"/>
      <c r="K1108" s="736"/>
      <c r="L1108" s="83"/>
      <c r="M1108" s="83"/>
      <c r="N1108" s="83"/>
      <c r="O1108" s="83"/>
      <c r="P1108" s="83"/>
      <c r="Q1108" s="143" t="s">
        <v>110</v>
      </c>
      <c r="R1108" s="304">
        <v>0</v>
      </c>
      <c r="S1108" s="305">
        <v>0</v>
      </c>
      <c r="T1108" s="305">
        <v>0</v>
      </c>
      <c r="U1108" s="305">
        <v>0</v>
      </c>
      <c r="V1108" s="305">
        <v>0</v>
      </c>
      <c r="W1108" s="306">
        <v>0</v>
      </c>
      <c r="X1108" s="305">
        <v>0</v>
      </c>
      <c r="Y1108" s="305">
        <v>0</v>
      </c>
      <c r="Z1108" s="305">
        <v>0</v>
      </c>
      <c r="AA1108" s="305">
        <v>0</v>
      </c>
      <c r="AB1108" s="307">
        <v>0</v>
      </c>
      <c r="AC1108" s="307">
        <v>0</v>
      </c>
      <c r="AD1108" s="307">
        <v>0</v>
      </c>
      <c r="AE1108" s="307">
        <v>0</v>
      </c>
      <c r="AF1108" s="307">
        <v>0</v>
      </c>
      <c r="AG1108" s="307">
        <v>0</v>
      </c>
      <c r="AH1108" s="362">
        <v>0</v>
      </c>
      <c r="AI1108" s="362">
        <v>0</v>
      </c>
      <c r="AK1108" s="199"/>
      <c r="AM1108" s="11"/>
      <c r="AN1108" s="15"/>
      <c r="AO1108" s="11"/>
      <c r="AP1108" s="11"/>
    </row>
    <row r="1109" spans="3:42" outlineLevel="2" x14ac:dyDescent="0.2">
      <c r="C1109" s="252">
        <v>8</v>
      </c>
      <c r="D1109" s="119" t="s">
        <v>218</v>
      </c>
      <c r="F1109" s="12"/>
      <c r="H1109" s="234"/>
      <c r="K1109" s="164"/>
      <c r="Q1109" s="16"/>
      <c r="R1109" s="800">
        <v>0</v>
      </c>
      <c r="S1109" s="800">
        <v>0</v>
      </c>
      <c r="T1109" s="800">
        <v>0</v>
      </c>
      <c r="U1109" s="800">
        <v>0</v>
      </c>
      <c r="V1109" s="800">
        <v>0</v>
      </c>
      <c r="W1109" s="800">
        <v>0</v>
      </c>
      <c r="X1109" s="800">
        <v>0</v>
      </c>
      <c r="Y1109" s="800">
        <v>0</v>
      </c>
      <c r="Z1109" s="800">
        <v>0</v>
      </c>
      <c r="AA1109" s="800">
        <v>0</v>
      </c>
      <c r="AB1109" s="800">
        <v>0</v>
      </c>
      <c r="AC1109" s="800">
        <v>0</v>
      </c>
      <c r="AD1109" s="800">
        <v>0</v>
      </c>
      <c r="AE1109" s="800">
        <v>0</v>
      </c>
      <c r="AF1109" s="800">
        <v>0</v>
      </c>
      <c r="AG1109" s="800">
        <v>0</v>
      </c>
      <c r="AH1109" s="800">
        <v>0</v>
      </c>
      <c r="AI1109" s="800">
        <v>0</v>
      </c>
      <c r="AK1109" s="199"/>
      <c r="AM1109" s="11"/>
      <c r="AN1109" s="15"/>
      <c r="AO1109" s="11"/>
      <c r="AP1109" s="11"/>
    </row>
    <row r="1110" spans="3:42" outlineLevel="2" x14ac:dyDescent="0.2">
      <c r="C1110" s="252">
        <v>8</v>
      </c>
      <c r="D1110" s="119" t="s">
        <v>218</v>
      </c>
      <c r="F1110" s="794" t="s">
        <v>615</v>
      </c>
      <c r="AK1110" s="199"/>
      <c r="AM1110" s="11"/>
      <c r="AN1110" s="15"/>
      <c r="AO1110" s="11"/>
      <c r="AP1110" s="11"/>
    </row>
    <row r="1111" spans="3:42" outlineLevel="2" x14ac:dyDescent="0.2">
      <c r="C1111" s="252">
        <v>8</v>
      </c>
      <c r="D1111" s="119" t="s">
        <v>218</v>
      </c>
      <c r="F1111" s="761" t="s">
        <v>48</v>
      </c>
      <c r="G1111" s="75"/>
      <c r="H1111" s="796" t="s">
        <v>580</v>
      </c>
      <c r="I1111" s="801"/>
      <c r="J1111" s="75"/>
      <c r="K1111" s="741"/>
      <c r="L1111" s="75"/>
      <c r="M1111" s="75"/>
      <c r="N1111" s="75"/>
      <c r="O1111" s="75"/>
      <c r="P1111" s="75"/>
      <c r="Q1111" s="128" t="s">
        <v>110</v>
      </c>
      <c r="R1111" s="299">
        <v>0</v>
      </c>
      <c r="S1111" s="300">
        <v>0</v>
      </c>
      <c r="T1111" s="300">
        <v>0</v>
      </c>
      <c r="U1111" s="300">
        <v>0</v>
      </c>
      <c r="V1111" s="300">
        <v>0</v>
      </c>
      <c r="W1111" s="301">
        <v>0</v>
      </c>
      <c r="X1111" s="300">
        <v>0</v>
      </c>
      <c r="Y1111" s="300">
        <v>0</v>
      </c>
      <c r="Z1111" s="300">
        <v>0</v>
      </c>
      <c r="AA1111" s="300">
        <v>0</v>
      </c>
      <c r="AB1111" s="302">
        <v>0</v>
      </c>
      <c r="AC1111" s="302">
        <v>0</v>
      </c>
      <c r="AD1111" s="302">
        <v>0</v>
      </c>
      <c r="AE1111" s="302">
        <v>0</v>
      </c>
      <c r="AF1111" s="302">
        <v>0</v>
      </c>
      <c r="AG1111" s="302">
        <v>0</v>
      </c>
      <c r="AH1111" s="348">
        <v>0</v>
      </c>
      <c r="AI1111" s="348">
        <v>0</v>
      </c>
      <c r="AK1111" s="199"/>
      <c r="AM1111" s="11"/>
      <c r="AN1111" s="15"/>
      <c r="AO1111" s="11"/>
      <c r="AP1111" s="11"/>
    </row>
    <row r="1112" spans="3:42" outlineLevel="2" x14ac:dyDescent="0.2">
      <c r="C1112" s="252">
        <v>8</v>
      </c>
      <c r="D1112" s="119" t="s">
        <v>218</v>
      </c>
      <c r="F1112" s="767" t="s">
        <v>55</v>
      </c>
      <c r="H1112" s="797" t="s">
        <v>580</v>
      </c>
      <c r="K1112" s="164"/>
      <c r="Q1112" s="135" t="s">
        <v>110</v>
      </c>
      <c r="R1112" s="314">
        <v>0</v>
      </c>
      <c r="S1112" s="315">
        <v>0</v>
      </c>
      <c r="T1112" s="315">
        <v>0</v>
      </c>
      <c r="U1112" s="315">
        <v>0</v>
      </c>
      <c r="V1112" s="315">
        <v>0</v>
      </c>
      <c r="W1112" s="316">
        <v>0</v>
      </c>
      <c r="X1112" s="315">
        <v>0</v>
      </c>
      <c r="Y1112" s="315">
        <v>0</v>
      </c>
      <c r="Z1112" s="315">
        <v>0</v>
      </c>
      <c r="AA1112" s="315">
        <v>0</v>
      </c>
      <c r="AB1112" s="5">
        <v>0</v>
      </c>
      <c r="AC1112" s="5">
        <v>0</v>
      </c>
      <c r="AD1112" s="5">
        <v>0</v>
      </c>
      <c r="AE1112" s="5">
        <v>0</v>
      </c>
      <c r="AF1112" s="5">
        <v>0</v>
      </c>
      <c r="AG1112" s="5">
        <v>0</v>
      </c>
      <c r="AH1112" s="350">
        <v>0</v>
      </c>
      <c r="AI1112" s="350">
        <v>0</v>
      </c>
      <c r="AK1112" s="199"/>
      <c r="AM1112" s="11"/>
      <c r="AN1112" s="15"/>
      <c r="AO1112" s="11"/>
      <c r="AP1112" s="11"/>
    </row>
    <row r="1113" spans="3:42" outlineLevel="2" x14ac:dyDescent="0.2">
      <c r="C1113" s="252">
        <v>8</v>
      </c>
      <c r="D1113" s="119" t="s">
        <v>218</v>
      </c>
      <c r="F1113" s="783" t="s">
        <v>57</v>
      </c>
      <c r="G1113" s="83"/>
      <c r="H1113" s="798" t="s">
        <v>580</v>
      </c>
      <c r="I1113" s="799"/>
      <c r="J1113" s="83"/>
      <c r="K1113" s="736"/>
      <c r="L1113" s="83"/>
      <c r="M1113" s="83"/>
      <c r="N1113" s="83"/>
      <c r="O1113" s="83"/>
      <c r="P1113" s="83"/>
      <c r="Q1113" s="143" t="s">
        <v>110</v>
      </c>
      <c r="R1113" s="304">
        <v>0</v>
      </c>
      <c r="S1113" s="305">
        <v>0</v>
      </c>
      <c r="T1113" s="305">
        <v>0</v>
      </c>
      <c r="U1113" s="305">
        <v>0</v>
      </c>
      <c r="V1113" s="305">
        <v>0</v>
      </c>
      <c r="W1113" s="306">
        <v>0</v>
      </c>
      <c r="X1113" s="305">
        <v>0</v>
      </c>
      <c r="Y1113" s="305">
        <v>0</v>
      </c>
      <c r="Z1113" s="305">
        <v>0</v>
      </c>
      <c r="AA1113" s="305">
        <v>0</v>
      </c>
      <c r="AB1113" s="307">
        <v>0</v>
      </c>
      <c r="AC1113" s="307">
        <v>0</v>
      </c>
      <c r="AD1113" s="307">
        <v>0</v>
      </c>
      <c r="AE1113" s="307">
        <v>0</v>
      </c>
      <c r="AF1113" s="307">
        <v>0</v>
      </c>
      <c r="AG1113" s="307">
        <v>0</v>
      </c>
      <c r="AH1113" s="362">
        <v>0</v>
      </c>
      <c r="AI1113" s="362">
        <v>0</v>
      </c>
      <c r="AK1113" s="199"/>
      <c r="AM1113" s="11"/>
      <c r="AN1113" s="15"/>
      <c r="AO1113" s="11"/>
      <c r="AP1113" s="11"/>
    </row>
    <row r="1114" spans="3:42" outlineLevel="2" x14ac:dyDescent="0.2">
      <c r="C1114" s="252">
        <v>8</v>
      </c>
      <c r="D1114" s="119" t="s">
        <v>218</v>
      </c>
      <c r="F1114" s="12"/>
      <c r="H1114" s="164"/>
      <c r="K1114" s="164"/>
      <c r="Q1114" s="16"/>
      <c r="R1114" s="800">
        <v>0</v>
      </c>
      <c r="S1114" s="800">
        <v>0</v>
      </c>
      <c r="T1114" s="800">
        <v>0</v>
      </c>
      <c r="U1114" s="800">
        <v>0</v>
      </c>
      <c r="V1114" s="800">
        <v>0</v>
      </c>
      <c r="W1114" s="800">
        <v>0</v>
      </c>
      <c r="X1114" s="800">
        <v>0</v>
      </c>
      <c r="Y1114" s="800">
        <v>0</v>
      </c>
      <c r="Z1114" s="800">
        <v>0</v>
      </c>
      <c r="AA1114" s="800">
        <v>0</v>
      </c>
      <c r="AB1114" s="800">
        <v>0</v>
      </c>
      <c r="AC1114" s="800">
        <v>0</v>
      </c>
      <c r="AD1114" s="800">
        <v>0</v>
      </c>
      <c r="AE1114" s="800">
        <v>0</v>
      </c>
      <c r="AF1114" s="800">
        <v>0</v>
      </c>
      <c r="AG1114" s="800">
        <v>0</v>
      </c>
      <c r="AH1114" s="800">
        <v>0</v>
      </c>
      <c r="AI1114" s="800">
        <v>0</v>
      </c>
      <c r="AK1114" s="199"/>
      <c r="AM1114" s="11"/>
      <c r="AN1114" s="15"/>
      <c r="AO1114" s="11"/>
      <c r="AP1114" s="11"/>
    </row>
    <row r="1115" spans="3:42" outlineLevel="2" x14ac:dyDescent="0.2">
      <c r="C1115" s="252">
        <v>8</v>
      </c>
      <c r="D1115" s="119" t="s">
        <v>218</v>
      </c>
      <c r="F1115" s="794" t="s">
        <v>69</v>
      </c>
      <c r="AK1115" s="199"/>
      <c r="AM1115" s="11"/>
      <c r="AN1115" s="15"/>
      <c r="AO1115" s="11"/>
      <c r="AP1115" s="11"/>
    </row>
    <row r="1116" spans="3:42" outlineLevel="2" x14ac:dyDescent="0.2">
      <c r="C1116" s="252">
        <v>8</v>
      </c>
      <c r="D1116" s="119" t="s">
        <v>218</v>
      </c>
      <c r="F1116" s="761" t="s">
        <v>9</v>
      </c>
      <c r="G1116" s="75"/>
      <c r="H1116" s="796" t="s">
        <v>580</v>
      </c>
      <c r="I1116" s="801"/>
      <c r="J1116" s="75"/>
      <c r="K1116" s="741"/>
      <c r="L1116" s="75"/>
      <c r="M1116" s="75"/>
      <c r="N1116" s="75"/>
      <c r="O1116" s="75"/>
      <c r="P1116" s="75"/>
      <c r="Q1116" s="128" t="s">
        <v>110</v>
      </c>
      <c r="R1116" s="299">
        <v>0</v>
      </c>
      <c r="S1116" s="300">
        <v>0</v>
      </c>
      <c r="T1116" s="300">
        <v>0</v>
      </c>
      <c r="U1116" s="300">
        <v>0</v>
      </c>
      <c r="V1116" s="300">
        <v>0</v>
      </c>
      <c r="W1116" s="301">
        <v>0</v>
      </c>
      <c r="X1116" s="300">
        <v>0</v>
      </c>
      <c r="Y1116" s="300">
        <v>0</v>
      </c>
      <c r="Z1116" s="300">
        <v>0</v>
      </c>
      <c r="AA1116" s="300">
        <v>0</v>
      </c>
      <c r="AB1116" s="302">
        <v>0</v>
      </c>
      <c r="AC1116" s="302">
        <v>0</v>
      </c>
      <c r="AD1116" s="302">
        <v>0</v>
      </c>
      <c r="AE1116" s="302">
        <v>0</v>
      </c>
      <c r="AF1116" s="302">
        <v>0</v>
      </c>
      <c r="AG1116" s="302">
        <v>0</v>
      </c>
      <c r="AH1116" s="348">
        <v>0</v>
      </c>
      <c r="AI1116" s="348">
        <v>0</v>
      </c>
      <c r="AK1116" s="199"/>
      <c r="AM1116" s="11"/>
      <c r="AN1116" s="15"/>
      <c r="AO1116" s="11"/>
      <c r="AP1116" s="11"/>
    </row>
    <row r="1117" spans="3:42" outlineLevel="2" x14ac:dyDescent="0.2">
      <c r="C1117" s="252">
        <v>8</v>
      </c>
      <c r="D1117" s="119" t="s">
        <v>218</v>
      </c>
      <c r="F1117" s="767" t="s">
        <v>14</v>
      </c>
      <c r="H1117" s="797" t="s">
        <v>580</v>
      </c>
      <c r="K1117" s="164"/>
      <c r="Q1117" s="135" t="s">
        <v>110</v>
      </c>
      <c r="R1117" s="314">
        <v>0</v>
      </c>
      <c r="S1117" s="315">
        <v>0</v>
      </c>
      <c r="T1117" s="315">
        <v>0</v>
      </c>
      <c r="U1117" s="315">
        <v>0</v>
      </c>
      <c r="V1117" s="315">
        <v>0</v>
      </c>
      <c r="W1117" s="316">
        <v>0</v>
      </c>
      <c r="X1117" s="315">
        <v>0</v>
      </c>
      <c r="Y1117" s="315">
        <v>0</v>
      </c>
      <c r="Z1117" s="315">
        <v>0</v>
      </c>
      <c r="AA1117" s="315">
        <v>0</v>
      </c>
      <c r="AB1117" s="5">
        <v>0</v>
      </c>
      <c r="AC1117" s="5">
        <v>0</v>
      </c>
      <c r="AD1117" s="5">
        <v>0</v>
      </c>
      <c r="AE1117" s="5">
        <v>0</v>
      </c>
      <c r="AF1117" s="5">
        <v>0</v>
      </c>
      <c r="AG1117" s="5">
        <v>0</v>
      </c>
      <c r="AH1117" s="350">
        <v>0</v>
      </c>
      <c r="AI1117" s="350">
        <v>0</v>
      </c>
      <c r="AK1117" s="199"/>
      <c r="AM1117" s="11"/>
      <c r="AN1117" s="15"/>
      <c r="AO1117" s="11"/>
      <c r="AP1117" s="11"/>
    </row>
    <row r="1118" spans="3:42" outlineLevel="2" x14ac:dyDescent="0.2">
      <c r="C1118" s="252">
        <v>8</v>
      </c>
      <c r="D1118" s="119" t="s">
        <v>218</v>
      </c>
      <c r="F1118" s="783" t="s">
        <v>16</v>
      </c>
      <c r="G1118" s="83"/>
      <c r="H1118" s="798" t="s">
        <v>580</v>
      </c>
      <c r="I1118" s="799"/>
      <c r="J1118" s="83"/>
      <c r="K1118" s="736"/>
      <c r="L1118" s="83"/>
      <c r="M1118" s="83"/>
      <c r="N1118" s="83"/>
      <c r="O1118" s="83"/>
      <c r="P1118" s="83"/>
      <c r="Q1118" s="143" t="s">
        <v>110</v>
      </c>
      <c r="R1118" s="304">
        <v>0</v>
      </c>
      <c r="S1118" s="305">
        <v>0</v>
      </c>
      <c r="T1118" s="305">
        <v>0</v>
      </c>
      <c r="U1118" s="305">
        <v>0</v>
      </c>
      <c r="V1118" s="305">
        <v>0</v>
      </c>
      <c r="W1118" s="306">
        <v>0</v>
      </c>
      <c r="X1118" s="305">
        <v>0</v>
      </c>
      <c r="Y1118" s="305">
        <v>0</v>
      </c>
      <c r="Z1118" s="305">
        <v>0</v>
      </c>
      <c r="AA1118" s="305">
        <v>0</v>
      </c>
      <c r="AB1118" s="307">
        <v>0</v>
      </c>
      <c r="AC1118" s="307">
        <v>0</v>
      </c>
      <c r="AD1118" s="307">
        <v>0</v>
      </c>
      <c r="AE1118" s="307">
        <v>0</v>
      </c>
      <c r="AF1118" s="307">
        <v>0</v>
      </c>
      <c r="AG1118" s="307">
        <v>0</v>
      </c>
      <c r="AH1118" s="362">
        <v>0</v>
      </c>
      <c r="AI1118" s="362">
        <v>0</v>
      </c>
      <c r="AK1118" s="199"/>
      <c r="AM1118" s="11"/>
      <c r="AN1118" s="15"/>
      <c r="AO1118" s="11"/>
      <c r="AP1118" s="11"/>
    </row>
    <row r="1119" spans="3:42" outlineLevel="2" x14ac:dyDescent="0.2">
      <c r="C1119" s="252">
        <v>8</v>
      </c>
      <c r="D1119" s="119" t="s">
        <v>218</v>
      </c>
      <c r="F1119" s="12"/>
      <c r="H1119" s="797"/>
      <c r="K1119" s="164"/>
      <c r="Q1119" s="16"/>
      <c r="R1119" s="800">
        <v>0</v>
      </c>
      <c r="S1119" s="800">
        <v>0</v>
      </c>
      <c r="T1119" s="800">
        <v>0</v>
      </c>
      <c r="U1119" s="800">
        <v>0</v>
      </c>
      <c r="V1119" s="800">
        <v>0</v>
      </c>
      <c r="W1119" s="800">
        <v>0</v>
      </c>
      <c r="X1119" s="800">
        <v>0</v>
      </c>
      <c r="Y1119" s="800">
        <v>0</v>
      </c>
      <c r="Z1119" s="800">
        <v>0</v>
      </c>
      <c r="AA1119" s="800">
        <v>0</v>
      </c>
      <c r="AB1119" s="800">
        <v>0</v>
      </c>
      <c r="AC1119" s="800">
        <v>0</v>
      </c>
      <c r="AD1119" s="800">
        <v>0</v>
      </c>
      <c r="AE1119" s="800">
        <v>0</v>
      </c>
      <c r="AF1119" s="800">
        <v>0</v>
      </c>
      <c r="AG1119" s="800">
        <v>0</v>
      </c>
      <c r="AH1119" s="800">
        <v>0</v>
      </c>
      <c r="AI1119" s="800">
        <v>0</v>
      </c>
      <c r="AK1119" s="199"/>
      <c r="AM1119" s="11"/>
      <c r="AN1119" s="15"/>
      <c r="AO1119" s="11"/>
      <c r="AP1119" s="11"/>
    </row>
    <row r="1120" spans="3:42" outlineLevel="2" x14ac:dyDescent="0.2">
      <c r="C1120" s="252">
        <v>8</v>
      </c>
      <c r="D1120" s="119" t="s">
        <v>218</v>
      </c>
      <c r="F1120" s="794" t="s">
        <v>616</v>
      </c>
      <c r="AK1120" s="199"/>
      <c r="AM1120" s="11"/>
      <c r="AN1120" s="15"/>
      <c r="AO1120" s="11"/>
      <c r="AP1120" s="11"/>
    </row>
    <row r="1121" spans="3:42" outlineLevel="2" x14ac:dyDescent="0.2">
      <c r="C1121" s="252">
        <v>8</v>
      </c>
      <c r="D1121" s="119" t="s">
        <v>218</v>
      </c>
      <c r="F1121" s="761" t="s">
        <v>48</v>
      </c>
      <c r="G1121" s="75"/>
      <c r="H1121" s="796" t="s">
        <v>580</v>
      </c>
      <c r="I1121" s="228" t="s">
        <v>617</v>
      </c>
      <c r="J1121" s="75"/>
      <c r="K1121" s="741"/>
      <c r="L1121" s="75"/>
      <c r="M1121" s="75"/>
      <c r="N1121" s="75"/>
      <c r="O1121" s="75"/>
      <c r="P1121" s="75"/>
      <c r="Q1121" s="128" t="s">
        <v>110</v>
      </c>
      <c r="R1121" s="299">
        <v>0</v>
      </c>
      <c r="S1121" s="300">
        <v>0</v>
      </c>
      <c r="T1121" s="300">
        <v>0</v>
      </c>
      <c r="U1121" s="300">
        <v>0</v>
      </c>
      <c r="V1121" s="300">
        <v>0</v>
      </c>
      <c r="W1121" s="301">
        <v>0</v>
      </c>
      <c r="X1121" s="300">
        <v>0</v>
      </c>
      <c r="Y1121" s="300">
        <v>0</v>
      </c>
      <c r="Z1121" s="300">
        <v>0</v>
      </c>
      <c r="AA1121" s="300">
        <v>0</v>
      </c>
      <c r="AB1121" s="302">
        <v>0</v>
      </c>
      <c r="AC1121" s="302">
        <v>0</v>
      </c>
      <c r="AD1121" s="302">
        <v>0</v>
      </c>
      <c r="AE1121" s="302">
        <v>0</v>
      </c>
      <c r="AF1121" s="302">
        <v>0</v>
      </c>
      <c r="AG1121" s="302">
        <v>0</v>
      </c>
      <c r="AH1121" s="348">
        <v>0</v>
      </c>
      <c r="AI1121" s="348">
        <v>0</v>
      </c>
      <c r="AK1121" s="199"/>
      <c r="AM1121" s="11"/>
      <c r="AN1121" s="15"/>
      <c r="AO1121" s="11"/>
      <c r="AP1121" s="11"/>
    </row>
    <row r="1122" spans="3:42" outlineLevel="2" x14ac:dyDescent="0.2">
      <c r="C1122" s="252">
        <v>8</v>
      </c>
      <c r="D1122" s="119" t="s">
        <v>218</v>
      </c>
      <c r="F1122" s="767" t="s">
        <v>55</v>
      </c>
      <c r="H1122" s="797" t="s">
        <v>580</v>
      </c>
      <c r="I1122" s="234" t="s">
        <v>617</v>
      </c>
      <c r="K1122" s="164"/>
      <c r="Q1122" s="135" t="s">
        <v>110</v>
      </c>
      <c r="R1122" s="314">
        <v>0</v>
      </c>
      <c r="S1122" s="315">
        <v>0</v>
      </c>
      <c r="T1122" s="315">
        <v>0</v>
      </c>
      <c r="U1122" s="315">
        <v>0</v>
      </c>
      <c r="V1122" s="315">
        <v>0</v>
      </c>
      <c r="W1122" s="316">
        <v>0</v>
      </c>
      <c r="X1122" s="315">
        <v>0</v>
      </c>
      <c r="Y1122" s="315">
        <v>0</v>
      </c>
      <c r="Z1122" s="315">
        <v>0</v>
      </c>
      <c r="AA1122" s="315">
        <v>0</v>
      </c>
      <c r="AB1122" s="5">
        <v>0</v>
      </c>
      <c r="AC1122" s="5">
        <v>0</v>
      </c>
      <c r="AD1122" s="5">
        <v>0</v>
      </c>
      <c r="AE1122" s="5">
        <v>0</v>
      </c>
      <c r="AF1122" s="5">
        <v>0</v>
      </c>
      <c r="AG1122" s="5">
        <v>0</v>
      </c>
      <c r="AH1122" s="350">
        <v>0</v>
      </c>
      <c r="AI1122" s="350">
        <v>0</v>
      </c>
      <c r="AK1122" s="199"/>
      <c r="AM1122" s="11"/>
      <c r="AN1122" s="15"/>
      <c r="AO1122" s="11"/>
      <c r="AP1122" s="11"/>
    </row>
    <row r="1123" spans="3:42" outlineLevel="2" x14ac:dyDescent="0.2">
      <c r="C1123" s="252">
        <v>8</v>
      </c>
      <c r="D1123" s="119" t="s">
        <v>218</v>
      </c>
      <c r="F1123" s="783" t="s">
        <v>57</v>
      </c>
      <c r="G1123" s="83"/>
      <c r="H1123" s="798" t="s">
        <v>580</v>
      </c>
      <c r="I1123" s="240" t="s">
        <v>617</v>
      </c>
      <c r="J1123" s="83"/>
      <c r="K1123" s="736"/>
      <c r="L1123" s="83"/>
      <c r="M1123" s="83"/>
      <c r="N1123" s="83"/>
      <c r="O1123" s="83"/>
      <c r="P1123" s="83"/>
      <c r="Q1123" s="143" t="s">
        <v>110</v>
      </c>
      <c r="R1123" s="304">
        <v>0</v>
      </c>
      <c r="S1123" s="305">
        <v>0</v>
      </c>
      <c r="T1123" s="305">
        <v>0</v>
      </c>
      <c r="U1123" s="305">
        <v>0</v>
      </c>
      <c r="V1123" s="305">
        <v>0</v>
      </c>
      <c r="W1123" s="306">
        <v>0</v>
      </c>
      <c r="X1123" s="305">
        <v>0</v>
      </c>
      <c r="Y1123" s="305">
        <v>0</v>
      </c>
      <c r="Z1123" s="305">
        <v>0</v>
      </c>
      <c r="AA1123" s="305">
        <v>0</v>
      </c>
      <c r="AB1123" s="307">
        <v>0</v>
      </c>
      <c r="AC1123" s="307">
        <v>0</v>
      </c>
      <c r="AD1123" s="307">
        <v>0</v>
      </c>
      <c r="AE1123" s="307">
        <v>0</v>
      </c>
      <c r="AF1123" s="307">
        <v>0</v>
      </c>
      <c r="AG1123" s="307">
        <v>0</v>
      </c>
      <c r="AH1123" s="362">
        <v>0</v>
      </c>
      <c r="AI1123" s="362">
        <v>0</v>
      </c>
      <c r="AK1123" s="199"/>
      <c r="AM1123" s="11"/>
      <c r="AN1123" s="15"/>
      <c r="AO1123" s="11"/>
      <c r="AP1123" s="11"/>
    </row>
    <row r="1124" spans="3:42" outlineLevel="2" x14ac:dyDescent="0.2">
      <c r="C1124" s="252">
        <v>8</v>
      </c>
      <c r="D1124" s="119" t="s">
        <v>218</v>
      </c>
      <c r="F1124" s="802" t="s">
        <v>626</v>
      </c>
      <c r="R1124" s="800">
        <v>0</v>
      </c>
      <c r="S1124" s="800">
        <v>0</v>
      </c>
      <c r="T1124" s="800">
        <v>0</v>
      </c>
      <c r="U1124" s="800">
        <v>0</v>
      </c>
      <c r="V1124" s="800">
        <v>0</v>
      </c>
      <c r="W1124" s="800">
        <v>0</v>
      </c>
      <c r="X1124" s="800">
        <v>0</v>
      </c>
      <c r="Y1124" s="800">
        <v>0</v>
      </c>
      <c r="Z1124" s="800">
        <v>0</v>
      </c>
      <c r="AA1124" s="800">
        <v>0</v>
      </c>
      <c r="AB1124" s="800">
        <v>0</v>
      </c>
      <c r="AC1124" s="800">
        <v>0</v>
      </c>
      <c r="AD1124" s="800">
        <v>0</v>
      </c>
      <c r="AE1124" s="800">
        <v>0</v>
      </c>
      <c r="AF1124" s="800">
        <v>0</v>
      </c>
      <c r="AG1124" s="800">
        <v>0</v>
      </c>
      <c r="AH1124" s="800">
        <v>0</v>
      </c>
      <c r="AI1124" s="800">
        <v>0</v>
      </c>
      <c r="AK1124" s="199"/>
      <c r="AM1124" s="11"/>
      <c r="AN1124" s="15"/>
      <c r="AO1124" s="11"/>
      <c r="AP1124" s="11"/>
    </row>
    <row r="1125" spans="3:42" outlineLevel="2" x14ac:dyDescent="0.2">
      <c r="C1125" s="252">
        <v>8</v>
      </c>
      <c r="D1125" s="119" t="s">
        <v>218</v>
      </c>
      <c r="R1125" s="5"/>
      <c r="S1125" s="5"/>
      <c r="T1125" s="5"/>
      <c r="U1125" s="5"/>
      <c r="V1125" s="5"/>
      <c r="W1125" s="5"/>
      <c r="X1125" s="5"/>
      <c r="Y1125" s="5"/>
      <c r="AK1125" s="199"/>
      <c r="AM1125" s="11"/>
      <c r="AN1125" s="15"/>
      <c r="AO1125" s="11"/>
      <c r="AP1125" s="11"/>
    </row>
    <row r="1126" spans="3:42" outlineLevel="2" x14ac:dyDescent="0.2">
      <c r="C1126" s="252">
        <v>8</v>
      </c>
      <c r="D1126" s="119" t="s">
        <v>218</v>
      </c>
      <c r="F1126" s="789" t="s">
        <v>631</v>
      </c>
      <c r="G1126" s="790"/>
      <c r="H1126" s="803"/>
      <c r="I1126" s="790"/>
      <c r="J1126" s="790"/>
      <c r="K1126" s="792"/>
      <c r="L1126" s="789"/>
      <c r="M1126" s="789"/>
      <c r="N1126" s="789"/>
      <c r="O1126" s="789"/>
      <c r="P1126" s="789"/>
      <c r="Q1126" s="792"/>
      <c r="R1126" s="793"/>
      <c r="S1126" s="793"/>
      <c r="T1126" s="793"/>
      <c r="U1126" s="793"/>
      <c r="V1126" s="793"/>
      <c r="W1126" s="793"/>
      <c r="X1126" s="793"/>
      <c r="Y1126" s="793"/>
      <c r="Z1126" s="793"/>
      <c r="AA1126" s="793"/>
      <c r="AB1126" s="793"/>
      <c r="AC1126" s="793"/>
      <c r="AD1126" s="793"/>
      <c r="AE1126" s="793"/>
      <c r="AF1126" s="793"/>
      <c r="AG1126" s="793"/>
      <c r="AH1126" s="789"/>
      <c r="AI1126" s="789"/>
      <c r="AK1126" s="199"/>
      <c r="AM1126" s="11"/>
      <c r="AN1126" s="15"/>
      <c r="AO1126" s="11"/>
      <c r="AP1126" s="11"/>
    </row>
    <row r="1127" spans="3:42" outlineLevel="2" x14ac:dyDescent="0.2">
      <c r="C1127" s="252">
        <v>8</v>
      </c>
      <c r="D1127" s="119" t="s">
        <v>218</v>
      </c>
      <c r="F1127" t="s">
        <v>620</v>
      </c>
      <c r="AK1127" s="199"/>
      <c r="AM1127" s="11"/>
      <c r="AN1127" s="15"/>
      <c r="AO1127" s="11"/>
      <c r="AP1127" s="11"/>
    </row>
    <row r="1128" spans="3:42" outlineLevel="2" x14ac:dyDescent="0.2">
      <c r="C1128" s="252">
        <v>8</v>
      </c>
      <c r="D1128" s="119" t="s">
        <v>218</v>
      </c>
      <c r="F1128" s="761" t="s">
        <v>48</v>
      </c>
      <c r="G1128" s="75"/>
      <c r="H1128" s="796" t="s">
        <v>632</v>
      </c>
      <c r="I1128" s="801"/>
      <c r="J1128" s="75"/>
      <c r="K1128" s="741"/>
      <c r="L1128" s="75"/>
      <c r="M1128" s="75"/>
      <c r="N1128" s="75"/>
      <c r="O1128" s="75"/>
      <c r="P1128" s="75"/>
      <c r="Q1128" s="128" t="s">
        <v>536</v>
      </c>
      <c r="R1128" s="804">
        <v>0</v>
      </c>
      <c r="S1128" s="805">
        <v>0</v>
      </c>
      <c r="T1128" s="805">
        <v>0</v>
      </c>
      <c r="U1128" s="805">
        <v>0</v>
      </c>
      <c r="V1128" s="805">
        <v>0</v>
      </c>
      <c r="W1128" s="806">
        <v>0</v>
      </c>
      <c r="X1128" s="805">
        <v>0</v>
      </c>
      <c r="Y1128" s="805">
        <v>0</v>
      </c>
      <c r="Z1128" s="805">
        <v>0</v>
      </c>
      <c r="AA1128" s="805">
        <v>0</v>
      </c>
      <c r="AB1128" s="805">
        <v>0</v>
      </c>
      <c r="AC1128" s="805">
        <v>0</v>
      </c>
      <c r="AD1128" s="805">
        <v>0</v>
      </c>
      <c r="AE1128" s="805">
        <v>0</v>
      </c>
      <c r="AF1128" s="805">
        <v>0</v>
      </c>
      <c r="AG1128" s="805">
        <v>0</v>
      </c>
      <c r="AH1128" s="808">
        <v>0</v>
      </c>
      <c r="AI1128" s="808">
        <v>0</v>
      </c>
      <c r="AK1128" s="199"/>
      <c r="AM1128" s="11"/>
      <c r="AN1128" s="15"/>
      <c r="AO1128" s="11"/>
      <c r="AP1128" s="11"/>
    </row>
    <row r="1129" spans="3:42" outlineLevel="2" x14ac:dyDescent="0.2">
      <c r="C1129" s="252">
        <v>8</v>
      </c>
      <c r="D1129" s="119" t="s">
        <v>218</v>
      </c>
      <c r="F1129" s="767" t="s">
        <v>55</v>
      </c>
      <c r="H1129" s="797" t="s">
        <v>632</v>
      </c>
      <c r="K1129" s="164"/>
      <c r="Q1129" s="135" t="s">
        <v>536</v>
      </c>
      <c r="R1129" s="809">
        <v>0</v>
      </c>
      <c r="S1129" s="810">
        <v>0</v>
      </c>
      <c r="T1129" s="810">
        <v>0</v>
      </c>
      <c r="U1129" s="810">
        <v>0</v>
      </c>
      <c r="V1129" s="810">
        <v>0</v>
      </c>
      <c r="W1129" s="811">
        <v>0</v>
      </c>
      <c r="X1129" s="810">
        <v>0</v>
      </c>
      <c r="Y1129" s="810">
        <v>0</v>
      </c>
      <c r="Z1129" s="810">
        <v>0</v>
      </c>
      <c r="AA1129" s="810">
        <v>0</v>
      </c>
      <c r="AB1129" s="810">
        <v>0</v>
      </c>
      <c r="AC1129" s="810">
        <v>0</v>
      </c>
      <c r="AD1129" s="810">
        <v>0</v>
      </c>
      <c r="AE1129" s="810">
        <v>0</v>
      </c>
      <c r="AF1129" s="810">
        <v>0</v>
      </c>
      <c r="AG1129" s="810">
        <v>0</v>
      </c>
      <c r="AH1129" s="812">
        <v>0</v>
      </c>
      <c r="AI1129" s="812">
        <v>0</v>
      </c>
      <c r="AK1129" s="199"/>
      <c r="AM1129" s="11"/>
      <c r="AN1129" s="15"/>
      <c r="AO1129" s="11"/>
      <c r="AP1129" s="11"/>
    </row>
    <row r="1130" spans="3:42" outlineLevel="2" x14ac:dyDescent="0.2">
      <c r="C1130" s="252">
        <v>8</v>
      </c>
      <c r="D1130" s="119" t="s">
        <v>218</v>
      </c>
      <c r="F1130" s="783" t="s">
        <v>57</v>
      </c>
      <c r="G1130" s="83"/>
      <c r="H1130" s="798" t="s">
        <v>632</v>
      </c>
      <c r="I1130" s="799"/>
      <c r="J1130" s="83"/>
      <c r="K1130" s="736"/>
      <c r="L1130" s="83"/>
      <c r="M1130" s="83"/>
      <c r="N1130" s="83"/>
      <c r="O1130" s="83"/>
      <c r="P1130" s="83"/>
      <c r="Q1130" s="143" t="s">
        <v>536</v>
      </c>
      <c r="R1130" s="813">
        <v>0</v>
      </c>
      <c r="S1130" s="814">
        <v>0</v>
      </c>
      <c r="T1130" s="814">
        <v>0</v>
      </c>
      <c r="U1130" s="814">
        <v>0</v>
      </c>
      <c r="V1130" s="814">
        <v>0</v>
      </c>
      <c r="W1130" s="815">
        <v>0</v>
      </c>
      <c r="X1130" s="814">
        <v>0</v>
      </c>
      <c r="Y1130" s="814">
        <v>0</v>
      </c>
      <c r="Z1130" s="814">
        <v>0</v>
      </c>
      <c r="AA1130" s="814">
        <v>0</v>
      </c>
      <c r="AB1130" s="814">
        <v>0</v>
      </c>
      <c r="AC1130" s="814">
        <v>0</v>
      </c>
      <c r="AD1130" s="814">
        <v>0</v>
      </c>
      <c r="AE1130" s="814">
        <v>0</v>
      </c>
      <c r="AF1130" s="814">
        <v>0</v>
      </c>
      <c r="AG1130" s="814">
        <v>0</v>
      </c>
      <c r="AH1130" s="816">
        <v>0</v>
      </c>
      <c r="AI1130" s="816">
        <v>0</v>
      </c>
      <c r="AK1130" s="199"/>
      <c r="AM1130" s="11"/>
      <c r="AN1130" s="15"/>
      <c r="AO1130" s="11"/>
      <c r="AP1130" s="11"/>
    </row>
    <row r="1131" spans="3:42" outlineLevel="2" x14ac:dyDescent="0.2">
      <c r="C1131" s="252">
        <v>8</v>
      </c>
      <c r="D1131" s="119" t="s">
        <v>218</v>
      </c>
      <c r="F1131" s="12"/>
      <c r="H1131" s="817"/>
      <c r="K1131" s="16"/>
      <c r="Q1131" s="16"/>
      <c r="R1131" s="818"/>
      <c r="S1131" s="818"/>
      <c r="T1131" s="818"/>
      <c r="U1131" s="818"/>
      <c r="V1131" s="818"/>
      <c r="W1131" s="818"/>
      <c r="X1131" s="818"/>
      <c r="Y1131" s="818"/>
      <c r="Z1131" s="818"/>
      <c r="AA1131" s="818"/>
      <c r="AB1131" s="818"/>
      <c r="AC1131" s="818"/>
      <c r="AD1131" s="818"/>
      <c r="AE1131" s="818"/>
      <c r="AF1131" s="818"/>
      <c r="AG1131" s="818"/>
      <c r="AH1131" s="818"/>
      <c r="AI1131" s="818"/>
      <c r="AK1131" s="199"/>
      <c r="AM1131" s="11"/>
      <c r="AN1131" s="15"/>
      <c r="AO1131" s="11"/>
      <c r="AP1131" s="11"/>
    </row>
    <row r="1132" spans="3:42" outlineLevel="2" x14ac:dyDescent="0.2">
      <c r="C1132" s="252">
        <v>8</v>
      </c>
      <c r="D1132" s="119" t="s">
        <v>218</v>
      </c>
      <c r="F1132" s="121" t="s">
        <v>633</v>
      </c>
      <c r="G1132" s="756"/>
      <c r="H1132" s="757"/>
      <c r="I1132" s="788"/>
      <c r="J1132" s="756"/>
      <c r="K1132" s="758"/>
      <c r="L1132" s="759"/>
      <c r="M1132" s="759"/>
      <c r="N1132" s="759"/>
      <c r="O1132" s="759"/>
      <c r="P1132" s="759"/>
      <c r="Q1132" s="758"/>
      <c r="R1132" s="760"/>
      <c r="S1132" s="760"/>
      <c r="T1132" s="760"/>
      <c r="U1132" s="760"/>
      <c r="V1132" s="760"/>
      <c r="W1132" s="760"/>
      <c r="X1132" s="760"/>
      <c r="Y1132" s="760"/>
      <c r="Z1132" s="760"/>
      <c r="AA1132" s="760"/>
      <c r="AB1132" s="760"/>
      <c r="AC1132" s="760"/>
      <c r="AD1132" s="760"/>
      <c r="AE1132" s="760"/>
      <c r="AF1132" s="760"/>
      <c r="AG1132" s="760"/>
      <c r="AH1132" s="759"/>
      <c r="AI1132" s="759"/>
      <c r="AK1132" s="199"/>
      <c r="AM1132" s="11"/>
      <c r="AN1132" s="15"/>
      <c r="AO1132" s="11"/>
      <c r="AP1132" s="11"/>
    </row>
    <row r="1133" spans="3:42" outlineLevel="2" x14ac:dyDescent="0.2">
      <c r="C1133" s="252">
        <v>8</v>
      </c>
      <c r="D1133" s="119" t="s">
        <v>218</v>
      </c>
      <c r="F1133" s="789" t="s">
        <v>634</v>
      </c>
      <c r="G1133" s="790"/>
      <c r="H1133" s="803"/>
      <c r="I1133" s="791"/>
      <c r="J1133" s="790"/>
      <c r="K1133" s="792"/>
      <c r="L1133" s="789"/>
      <c r="M1133" s="789"/>
      <c r="N1133" s="789"/>
      <c r="O1133" s="789"/>
      <c r="P1133" s="789"/>
      <c r="Q1133" s="792"/>
      <c r="R1133" s="793"/>
      <c r="S1133" s="793"/>
      <c r="T1133" s="793"/>
      <c r="U1133" s="793"/>
      <c r="V1133" s="793"/>
      <c r="W1133" s="793"/>
      <c r="X1133" s="793"/>
      <c r="Y1133" s="793"/>
      <c r="Z1133" s="793"/>
      <c r="AA1133" s="793"/>
      <c r="AB1133" s="793"/>
      <c r="AC1133" s="793"/>
      <c r="AD1133" s="793"/>
      <c r="AE1133" s="793"/>
      <c r="AF1133" s="793"/>
      <c r="AG1133" s="793"/>
      <c r="AH1133" s="789"/>
      <c r="AI1133" s="789"/>
      <c r="AK1133" s="199"/>
      <c r="AM1133" s="11"/>
      <c r="AN1133" s="15"/>
      <c r="AO1133" s="11"/>
      <c r="AP1133" s="11"/>
    </row>
    <row r="1134" spans="3:42" outlineLevel="2" x14ac:dyDescent="0.2">
      <c r="C1134" s="252">
        <v>8</v>
      </c>
      <c r="D1134" s="119" t="s">
        <v>218</v>
      </c>
      <c r="F1134" s="794" t="s">
        <v>610</v>
      </c>
      <c r="H1134" s="795"/>
      <c r="AK1134" s="199"/>
      <c r="AM1134" s="11"/>
      <c r="AN1134" s="15"/>
      <c r="AO1134" s="11"/>
      <c r="AP1134" s="11"/>
    </row>
    <row r="1135" spans="3:42" outlineLevel="2" x14ac:dyDescent="0.2">
      <c r="C1135" s="252">
        <v>8</v>
      </c>
      <c r="D1135" s="119" t="s">
        <v>218</v>
      </c>
      <c r="F1135" s="761" t="s">
        <v>62</v>
      </c>
      <c r="G1135" s="75"/>
      <c r="H1135" s="796" t="s">
        <v>12</v>
      </c>
      <c r="I1135" s="796" t="s">
        <v>611</v>
      </c>
      <c r="J1135" s="75"/>
      <c r="K1135" s="741"/>
      <c r="L1135" s="75"/>
      <c r="M1135" s="75"/>
      <c r="N1135" s="75"/>
      <c r="O1135" s="75"/>
      <c r="P1135" s="75"/>
      <c r="Q1135" s="128" t="s">
        <v>110</v>
      </c>
      <c r="R1135" s="299">
        <v>0</v>
      </c>
      <c r="S1135" s="300">
        <v>0</v>
      </c>
      <c r="T1135" s="300">
        <v>0</v>
      </c>
      <c r="U1135" s="300">
        <v>0</v>
      </c>
      <c r="V1135" s="300">
        <v>0</v>
      </c>
      <c r="W1135" s="301">
        <v>1.7184044036187445</v>
      </c>
      <c r="X1135" s="300">
        <v>0</v>
      </c>
      <c r="Y1135" s="300">
        <v>0</v>
      </c>
      <c r="Z1135" s="300">
        <v>0</v>
      </c>
      <c r="AA1135" s="300">
        <v>0</v>
      </c>
      <c r="AB1135" s="302">
        <v>0</v>
      </c>
      <c r="AC1135" s="302">
        <v>0</v>
      </c>
      <c r="AD1135" s="302">
        <v>0</v>
      </c>
      <c r="AE1135" s="302">
        <v>4.6321765467597249</v>
      </c>
      <c r="AF1135" s="302">
        <v>7.9872399044145679</v>
      </c>
      <c r="AG1135" s="302">
        <v>7.9161183741328625</v>
      </c>
      <c r="AH1135" s="348">
        <v>7.8449968438511624</v>
      </c>
      <c r="AI1135" s="348">
        <v>7.7738753135694649</v>
      </c>
      <c r="AK1135" s="199"/>
      <c r="AM1135" s="11"/>
      <c r="AN1135" s="15"/>
      <c r="AO1135" s="11"/>
      <c r="AP1135" s="11"/>
    </row>
    <row r="1136" spans="3:42" outlineLevel="2" x14ac:dyDescent="0.2">
      <c r="C1136" s="252">
        <v>8</v>
      </c>
      <c r="D1136" s="119" t="s">
        <v>218</v>
      </c>
      <c r="F1136" s="767" t="s">
        <v>188</v>
      </c>
      <c r="H1136" s="797" t="s">
        <v>12</v>
      </c>
      <c r="I1136" s="797" t="s">
        <v>612</v>
      </c>
      <c r="K1136" s="164"/>
      <c r="Q1136" s="135" t="s">
        <v>110</v>
      </c>
      <c r="R1136" s="314">
        <v>0</v>
      </c>
      <c r="S1136" s="315">
        <v>0</v>
      </c>
      <c r="T1136" s="315">
        <v>0</v>
      </c>
      <c r="U1136" s="315">
        <v>0</v>
      </c>
      <c r="V1136" s="315">
        <v>0</v>
      </c>
      <c r="W1136" s="316">
        <v>0</v>
      </c>
      <c r="X1136" s="315">
        <v>0</v>
      </c>
      <c r="Y1136" s="315">
        <v>0</v>
      </c>
      <c r="Z1136" s="315">
        <v>0</v>
      </c>
      <c r="AA1136" s="315">
        <v>0</v>
      </c>
      <c r="AB1136" s="5">
        <v>0</v>
      </c>
      <c r="AC1136" s="5">
        <v>0</v>
      </c>
      <c r="AD1136" s="5">
        <v>0</v>
      </c>
      <c r="AE1136" s="5">
        <v>0</v>
      </c>
      <c r="AF1136" s="5">
        <v>0</v>
      </c>
      <c r="AG1136" s="5">
        <v>0</v>
      </c>
      <c r="AH1136" s="350">
        <v>0</v>
      </c>
      <c r="AI1136" s="350">
        <v>0</v>
      </c>
      <c r="AK1136" s="199"/>
      <c r="AM1136" s="11"/>
      <c r="AN1136" s="15"/>
      <c r="AO1136" s="11"/>
      <c r="AP1136" s="11"/>
    </row>
    <row r="1137" spans="3:42" outlineLevel="2" x14ac:dyDescent="0.2">
      <c r="C1137" s="252">
        <v>8</v>
      </c>
      <c r="D1137" s="119" t="s">
        <v>218</v>
      </c>
      <c r="F1137" s="767" t="s">
        <v>613</v>
      </c>
      <c r="H1137" s="797" t="s">
        <v>12</v>
      </c>
      <c r="I1137" s="234" t="s">
        <v>614</v>
      </c>
      <c r="K1137" s="164"/>
      <c r="Q1137" s="135" t="s">
        <v>110</v>
      </c>
      <c r="R1137" s="314">
        <v>0</v>
      </c>
      <c r="S1137" s="315">
        <v>0</v>
      </c>
      <c r="T1137" s="315">
        <v>0</v>
      </c>
      <c r="U1137" s="315">
        <v>0</v>
      </c>
      <c r="V1137" s="315">
        <v>0</v>
      </c>
      <c r="W1137" s="316">
        <v>0</v>
      </c>
      <c r="X1137" s="315">
        <v>0</v>
      </c>
      <c r="Y1137" s="315">
        <v>0</v>
      </c>
      <c r="Z1137" s="315">
        <v>0</v>
      </c>
      <c r="AA1137" s="315">
        <v>0</v>
      </c>
      <c r="AB1137" s="5">
        <v>0</v>
      </c>
      <c r="AC1137" s="5">
        <v>0</v>
      </c>
      <c r="AD1137" s="5">
        <v>0</v>
      </c>
      <c r="AE1137" s="5">
        <v>0</v>
      </c>
      <c r="AF1137" s="5">
        <v>0</v>
      </c>
      <c r="AG1137" s="5">
        <v>0</v>
      </c>
      <c r="AH1137" s="350">
        <v>0</v>
      </c>
      <c r="AI1137" s="350">
        <v>0</v>
      </c>
      <c r="AK1137" s="199"/>
      <c r="AM1137" s="11"/>
      <c r="AN1137" s="15"/>
      <c r="AO1137" s="11"/>
      <c r="AP1137" s="11"/>
    </row>
    <row r="1138" spans="3:42" outlineLevel="2" x14ac:dyDescent="0.2">
      <c r="C1138" s="252">
        <v>8</v>
      </c>
      <c r="D1138" s="119" t="s">
        <v>218</v>
      </c>
      <c r="F1138" s="783" t="s">
        <v>57</v>
      </c>
      <c r="G1138" s="83"/>
      <c r="H1138" s="798" t="s">
        <v>12</v>
      </c>
      <c r="I1138" s="799"/>
      <c r="J1138" s="83"/>
      <c r="K1138" s="736"/>
      <c r="L1138" s="83"/>
      <c r="M1138" s="83"/>
      <c r="N1138" s="83"/>
      <c r="O1138" s="83"/>
      <c r="P1138" s="83"/>
      <c r="Q1138" s="143" t="s">
        <v>110</v>
      </c>
      <c r="R1138" s="304">
        <v>0</v>
      </c>
      <c r="S1138" s="305">
        <v>0</v>
      </c>
      <c r="T1138" s="305">
        <v>0</v>
      </c>
      <c r="U1138" s="305">
        <v>0</v>
      </c>
      <c r="V1138" s="305">
        <v>0</v>
      </c>
      <c r="W1138" s="306">
        <v>0</v>
      </c>
      <c r="X1138" s="305">
        <v>0</v>
      </c>
      <c r="Y1138" s="305">
        <v>0</v>
      </c>
      <c r="Z1138" s="305">
        <v>0</v>
      </c>
      <c r="AA1138" s="305">
        <v>0</v>
      </c>
      <c r="AB1138" s="307">
        <v>0</v>
      </c>
      <c r="AC1138" s="307">
        <v>0</v>
      </c>
      <c r="AD1138" s="307">
        <v>0</v>
      </c>
      <c r="AE1138" s="307">
        <v>0</v>
      </c>
      <c r="AF1138" s="307">
        <v>0</v>
      </c>
      <c r="AG1138" s="307">
        <v>0</v>
      </c>
      <c r="AH1138" s="362">
        <v>0</v>
      </c>
      <c r="AI1138" s="362">
        <v>0</v>
      </c>
      <c r="AK1138" s="199"/>
      <c r="AM1138" s="11"/>
      <c r="AN1138" s="15"/>
      <c r="AO1138" s="11"/>
      <c r="AP1138" s="11"/>
    </row>
    <row r="1139" spans="3:42" outlineLevel="2" x14ac:dyDescent="0.2">
      <c r="C1139" s="252">
        <v>8</v>
      </c>
      <c r="D1139" s="119" t="s">
        <v>218</v>
      </c>
      <c r="F1139" s="12"/>
      <c r="H1139" s="234"/>
      <c r="K1139" s="164"/>
      <c r="Q1139" s="16"/>
      <c r="R1139" s="800">
        <v>0</v>
      </c>
      <c r="S1139" s="800">
        <v>0</v>
      </c>
      <c r="T1139" s="800">
        <v>0</v>
      </c>
      <c r="U1139" s="800">
        <v>0</v>
      </c>
      <c r="V1139" s="800">
        <v>0</v>
      </c>
      <c r="W1139" s="800">
        <v>1.7184044036187445</v>
      </c>
      <c r="X1139" s="800">
        <v>0</v>
      </c>
      <c r="Y1139" s="800">
        <v>0</v>
      </c>
      <c r="Z1139" s="800">
        <v>0</v>
      </c>
      <c r="AA1139" s="800">
        <v>0</v>
      </c>
      <c r="AB1139" s="800">
        <v>0</v>
      </c>
      <c r="AC1139" s="800">
        <v>0</v>
      </c>
      <c r="AD1139" s="800">
        <v>0</v>
      </c>
      <c r="AE1139" s="800">
        <v>4.6321765467597249</v>
      </c>
      <c r="AF1139" s="800">
        <v>7.9872399044145679</v>
      </c>
      <c r="AG1139" s="800">
        <v>7.9161183741328625</v>
      </c>
      <c r="AH1139" s="800">
        <v>7.8449968438511624</v>
      </c>
      <c r="AI1139" s="800">
        <v>7.7738753135694649</v>
      </c>
      <c r="AK1139" s="199"/>
      <c r="AM1139" s="11"/>
      <c r="AN1139" s="15"/>
      <c r="AO1139" s="11"/>
      <c r="AP1139" s="11"/>
    </row>
    <row r="1140" spans="3:42" outlineLevel="2" x14ac:dyDescent="0.2">
      <c r="C1140" s="252">
        <v>8</v>
      </c>
      <c r="D1140" s="119" t="s">
        <v>218</v>
      </c>
      <c r="F1140" s="794" t="s">
        <v>615</v>
      </c>
      <c r="AK1140" s="199"/>
      <c r="AM1140" s="11"/>
      <c r="AN1140" s="15"/>
      <c r="AO1140" s="11"/>
      <c r="AP1140" s="11"/>
    </row>
    <row r="1141" spans="3:42" outlineLevel="2" x14ac:dyDescent="0.2">
      <c r="C1141" s="252">
        <v>8</v>
      </c>
      <c r="D1141" s="119" t="s">
        <v>218</v>
      </c>
      <c r="F1141" s="761" t="s">
        <v>48</v>
      </c>
      <c r="G1141" s="75"/>
      <c r="H1141" s="796" t="s">
        <v>12</v>
      </c>
      <c r="I1141" s="801"/>
      <c r="J1141" s="75"/>
      <c r="K1141" s="741"/>
      <c r="L1141" s="75"/>
      <c r="M1141" s="75"/>
      <c r="N1141" s="75"/>
      <c r="O1141" s="75"/>
      <c r="P1141" s="75"/>
      <c r="Q1141" s="128" t="s">
        <v>110</v>
      </c>
      <c r="R1141" s="299">
        <v>0</v>
      </c>
      <c r="S1141" s="300">
        <v>0</v>
      </c>
      <c r="T1141" s="300">
        <v>0</v>
      </c>
      <c r="U1141" s="300">
        <v>0</v>
      </c>
      <c r="V1141" s="300">
        <v>0</v>
      </c>
      <c r="W1141" s="301">
        <v>0</v>
      </c>
      <c r="X1141" s="300">
        <v>0</v>
      </c>
      <c r="Y1141" s="300">
        <v>0</v>
      </c>
      <c r="Z1141" s="300">
        <v>0</v>
      </c>
      <c r="AA1141" s="300">
        <v>0</v>
      </c>
      <c r="AB1141" s="302">
        <v>0</v>
      </c>
      <c r="AC1141" s="302">
        <v>0</v>
      </c>
      <c r="AD1141" s="302">
        <v>0</v>
      </c>
      <c r="AE1141" s="302">
        <v>0</v>
      </c>
      <c r="AF1141" s="302">
        <v>0</v>
      </c>
      <c r="AG1141" s="302">
        <v>0</v>
      </c>
      <c r="AH1141" s="348">
        <v>0</v>
      </c>
      <c r="AI1141" s="348">
        <v>0</v>
      </c>
      <c r="AK1141" s="199"/>
      <c r="AM1141" s="11"/>
      <c r="AN1141" s="15"/>
      <c r="AO1141" s="11"/>
      <c r="AP1141" s="11"/>
    </row>
    <row r="1142" spans="3:42" outlineLevel="2" x14ac:dyDescent="0.2">
      <c r="C1142" s="252">
        <v>8</v>
      </c>
      <c r="D1142" s="119" t="s">
        <v>218</v>
      </c>
      <c r="F1142" s="767" t="s">
        <v>55</v>
      </c>
      <c r="H1142" s="797" t="s">
        <v>12</v>
      </c>
      <c r="K1142" s="164"/>
      <c r="Q1142" s="135" t="s">
        <v>110</v>
      </c>
      <c r="R1142" s="314">
        <v>0</v>
      </c>
      <c r="S1142" s="315">
        <v>0</v>
      </c>
      <c r="T1142" s="315">
        <v>0</v>
      </c>
      <c r="U1142" s="315">
        <v>0</v>
      </c>
      <c r="V1142" s="315">
        <v>0</v>
      </c>
      <c r="W1142" s="316">
        <v>1.7184044036187445</v>
      </c>
      <c r="X1142" s="315">
        <v>0</v>
      </c>
      <c r="Y1142" s="315">
        <v>0</v>
      </c>
      <c r="Z1142" s="315">
        <v>0</v>
      </c>
      <c r="AA1142" s="315">
        <v>0</v>
      </c>
      <c r="AB1142" s="5">
        <v>0</v>
      </c>
      <c r="AC1142" s="5">
        <v>0</v>
      </c>
      <c r="AD1142" s="5">
        <v>0</v>
      </c>
      <c r="AE1142" s="5">
        <v>4.6321765467597249</v>
      </c>
      <c r="AF1142" s="5">
        <v>7.9872399044145679</v>
      </c>
      <c r="AG1142" s="5">
        <v>7.9161183741328625</v>
      </c>
      <c r="AH1142" s="350">
        <v>7.8449968438511624</v>
      </c>
      <c r="AI1142" s="350">
        <v>7.7738753135694649</v>
      </c>
      <c r="AK1142" s="199"/>
      <c r="AM1142" s="11"/>
      <c r="AN1142" s="15"/>
      <c r="AO1142" s="11"/>
      <c r="AP1142" s="11"/>
    </row>
    <row r="1143" spans="3:42" outlineLevel="2" x14ac:dyDescent="0.2">
      <c r="C1143" s="252">
        <v>8</v>
      </c>
      <c r="D1143" s="119" t="s">
        <v>218</v>
      </c>
      <c r="F1143" s="783" t="s">
        <v>57</v>
      </c>
      <c r="G1143" s="83"/>
      <c r="H1143" s="798" t="s">
        <v>12</v>
      </c>
      <c r="I1143" s="799"/>
      <c r="J1143" s="83"/>
      <c r="K1143" s="736"/>
      <c r="L1143" s="83"/>
      <c r="M1143" s="83"/>
      <c r="N1143" s="83"/>
      <c r="O1143" s="83"/>
      <c r="P1143" s="83"/>
      <c r="Q1143" s="143" t="s">
        <v>110</v>
      </c>
      <c r="R1143" s="304">
        <v>0</v>
      </c>
      <c r="S1143" s="305">
        <v>0</v>
      </c>
      <c r="T1143" s="305">
        <v>0</v>
      </c>
      <c r="U1143" s="305">
        <v>0</v>
      </c>
      <c r="V1143" s="305">
        <v>0</v>
      </c>
      <c r="W1143" s="306">
        <v>0</v>
      </c>
      <c r="X1143" s="305">
        <v>0</v>
      </c>
      <c r="Y1143" s="305">
        <v>0</v>
      </c>
      <c r="Z1143" s="305">
        <v>0</v>
      </c>
      <c r="AA1143" s="305">
        <v>0</v>
      </c>
      <c r="AB1143" s="307">
        <v>0</v>
      </c>
      <c r="AC1143" s="307">
        <v>0</v>
      </c>
      <c r="AD1143" s="307">
        <v>0</v>
      </c>
      <c r="AE1143" s="307">
        <v>0</v>
      </c>
      <c r="AF1143" s="307">
        <v>0</v>
      </c>
      <c r="AG1143" s="307">
        <v>0</v>
      </c>
      <c r="AH1143" s="362">
        <v>0</v>
      </c>
      <c r="AI1143" s="362">
        <v>0</v>
      </c>
      <c r="AK1143" s="199"/>
      <c r="AM1143" s="11"/>
      <c r="AN1143" s="15"/>
      <c r="AO1143" s="11"/>
      <c r="AP1143" s="11"/>
    </row>
    <row r="1144" spans="3:42" outlineLevel="2" x14ac:dyDescent="0.2">
      <c r="C1144" s="252">
        <v>8</v>
      </c>
      <c r="D1144" s="119" t="s">
        <v>218</v>
      </c>
      <c r="F1144" s="12"/>
      <c r="H1144" s="164"/>
      <c r="K1144" s="164"/>
      <c r="Q1144" s="16"/>
      <c r="R1144" s="800">
        <v>0</v>
      </c>
      <c r="S1144" s="800">
        <v>0</v>
      </c>
      <c r="T1144" s="800">
        <v>0</v>
      </c>
      <c r="U1144" s="800">
        <v>0</v>
      </c>
      <c r="V1144" s="800">
        <v>0</v>
      </c>
      <c r="W1144" s="800">
        <v>1.7184044036187445</v>
      </c>
      <c r="X1144" s="800">
        <v>0</v>
      </c>
      <c r="Y1144" s="800">
        <v>0</v>
      </c>
      <c r="Z1144" s="800">
        <v>0</v>
      </c>
      <c r="AA1144" s="800">
        <v>0</v>
      </c>
      <c r="AB1144" s="800">
        <v>0</v>
      </c>
      <c r="AC1144" s="800">
        <v>0</v>
      </c>
      <c r="AD1144" s="800">
        <v>0</v>
      </c>
      <c r="AE1144" s="800">
        <v>4.6321765467597249</v>
      </c>
      <c r="AF1144" s="800">
        <v>7.9872399044145679</v>
      </c>
      <c r="AG1144" s="800">
        <v>7.9161183741328625</v>
      </c>
      <c r="AH1144" s="800">
        <v>7.8449968438511624</v>
      </c>
      <c r="AI1144" s="800">
        <v>7.7738753135694649</v>
      </c>
      <c r="AK1144" s="199"/>
      <c r="AM1144" s="11"/>
      <c r="AN1144" s="15"/>
      <c r="AO1144" s="11"/>
      <c r="AP1144" s="11"/>
    </row>
    <row r="1145" spans="3:42" outlineLevel="2" x14ac:dyDescent="0.2">
      <c r="C1145" s="252">
        <v>8</v>
      </c>
      <c r="D1145" s="119" t="s">
        <v>218</v>
      </c>
      <c r="F1145" s="794" t="s">
        <v>69</v>
      </c>
      <c r="AK1145" s="199"/>
      <c r="AM1145" s="11"/>
      <c r="AN1145" s="15"/>
      <c r="AO1145" s="11"/>
      <c r="AP1145" s="11"/>
    </row>
    <row r="1146" spans="3:42" outlineLevel="2" x14ac:dyDescent="0.2">
      <c r="C1146" s="252">
        <v>8</v>
      </c>
      <c r="D1146" s="119" t="s">
        <v>218</v>
      </c>
      <c r="F1146" s="761" t="s">
        <v>9</v>
      </c>
      <c r="G1146" s="75"/>
      <c r="H1146" s="796" t="s">
        <v>12</v>
      </c>
      <c r="I1146" s="801"/>
      <c r="J1146" s="75"/>
      <c r="K1146" s="741"/>
      <c r="L1146" s="75"/>
      <c r="M1146" s="75"/>
      <c r="N1146" s="75"/>
      <c r="O1146" s="75"/>
      <c r="P1146" s="75"/>
      <c r="Q1146" s="128" t="s">
        <v>110</v>
      </c>
      <c r="R1146" s="299">
        <v>0</v>
      </c>
      <c r="S1146" s="300">
        <v>0</v>
      </c>
      <c r="T1146" s="300">
        <v>0</v>
      </c>
      <c r="U1146" s="300">
        <v>0</v>
      </c>
      <c r="V1146" s="300">
        <v>0</v>
      </c>
      <c r="W1146" s="301">
        <v>0</v>
      </c>
      <c r="X1146" s="300">
        <v>0</v>
      </c>
      <c r="Y1146" s="300">
        <v>0</v>
      </c>
      <c r="Z1146" s="300">
        <v>0</v>
      </c>
      <c r="AA1146" s="300">
        <v>0</v>
      </c>
      <c r="AB1146" s="302">
        <v>0</v>
      </c>
      <c r="AC1146" s="302">
        <v>0</v>
      </c>
      <c r="AD1146" s="302">
        <v>0</v>
      </c>
      <c r="AE1146" s="302">
        <v>0</v>
      </c>
      <c r="AF1146" s="302">
        <v>0</v>
      </c>
      <c r="AG1146" s="302">
        <v>0</v>
      </c>
      <c r="AH1146" s="348">
        <v>0</v>
      </c>
      <c r="AI1146" s="348">
        <v>0</v>
      </c>
      <c r="AK1146" s="199"/>
      <c r="AM1146" s="11"/>
      <c r="AN1146" s="15"/>
      <c r="AO1146" s="11"/>
      <c r="AP1146" s="11"/>
    </row>
    <row r="1147" spans="3:42" outlineLevel="2" x14ac:dyDescent="0.2">
      <c r="C1147" s="252">
        <v>8</v>
      </c>
      <c r="D1147" s="119" t="s">
        <v>218</v>
      </c>
      <c r="F1147" s="767" t="s">
        <v>14</v>
      </c>
      <c r="H1147" s="797" t="s">
        <v>12</v>
      </c>
      <c r="K1147" s="164"/>
      <c r="Q1147" s="135" t="s">
        <v>110</v>
      </c>
      <c r="R1147" s="314">
        <v>0</v>
      </c>
      <c r="S1147" s="315">
        <v>0</v>
      </c>
      <c r="T1147" s="315">
        <v>0</v>
      </c>
      <c r="U1147" s="315">
        <v>0</v>
      </c>
      <c r="V1147" s="315">
        <v>0</v>
      </c>
      <c r="W1147" s="316">
        <v>0</v>
      </c>
      <c r="X1147" s="315">
        <v>0</v>
      </c>
      <c r="Y1147" s="315">
        <v>0</v>
      </c>
      <c r="Z1147" s="315">
        <v>0</v>
      </c>
      <c r="AA1147" s="315">
        <v>0</v>
      </c>
      <c r="AB1147" s="5">
        <v>0</v>
      </c>
      <c r="AC1147" s="5">
        <v>0</v>
      </c>
      <c r="AD1147" s="5">
        <v>0</v>
      </c>
      <c r="AE1147" s="5">
        <v>0</v>
      </c>
      <c r="AF1147" s="5">
        <v>0</v>
      </c>
      <c r="AG1147" s="5">
        <v>0</v>
      </c>
      <c r="AH1147" s="350">
        <v>0</v>
      </c>
      <c r="AI1147" s="350">
        <v>0</v>
      </c>
      <c r="AK1147" s="199"/>
      <c r="AM1147" s="11"/>
      <c r="AN1147" s="15"/>
      <c r="AO1147" s="11"/>
      <c r="AP1147" s="11"/>
    </row>
    <row r="1148" spans="3:42" outlineLevel="2" x14ac:dyDescent="0.2">
      <c r="C1148" s="252">
        <v>8</v>
      </c>
      <c r="D1148" s="119" t="s">
        <v>218</v>
      </c>
      <c r="F1148" s="783" t="s">
        <v>16</v>
      </c>
      <c r="G1148" s="83"/>
      <c r="H1148" s="798" t="s">
        <v>12</v>
      </c>
      <c r="I1148" s="799"/>
      <c r="J1148" s="83"/>
      <c r="K1148" s="736"/>
      <c r="L1148" s="83"/>
      <c r="M1148" s="83"/>
      <c r="N1148" s="83"/>
      <c r="O1148" s="83"/>
      <c r="P1148" s="83"/>
      <c r="Q1148" s="143" t="s">
        <v>110</v>
      </c>
      <c r="R1148" s="304">
        <v>0</v>
      </c>
      <c r="S1148" s="305">
        <v>0</v>
      </c>
      <c r="T1148" s="305">
        <v>0</v>
      </c>
      <c r="U1148" s="305">
        <v>0</v>
      </c>
      <c r="V1148" s="305">
        <v>0</v>
      </c>
      <c r="W1148" s="306">
        <v>0</v>
      </c>
      <c r="X1148" s="305">
        <v>0</v>
      </c>
      <c r="Y1148" s="305">
        <v>0</v>
      </c>
      <c r="Z1148" s="305">
        <v>0</v>
      </c>
      <c r="AA1148" s="305">
        <v>0</v>
      </c>
      <c r="AB1148" s="307">
        <v>0</v>
      </c>
      <c r="AC1148" s="307">
        <v>0</v>
      </c>
      <c r="AD1148" s="307">
        <v>0</v>
      </c>
      <c r="AE1148" s="307">
        <v>0</v>
      </c>
      <c r="AF1148" s="307">
        <v>0</v>
      </c>
      <c r="AG1148" s="307">
        <v>0</v>
      </c>
      <c r="AH1148" s="362">
        <v>0</v>
      </c>
      <c r="AI1148" s="362">
        <v>0</v>
      </c>
      <c r="AK1148" s="199"/>
      <c r="AM1148" s="11"/>
      <c r="AN1148" s="15"/>
      <c r="AO1148" s="11"/>
      <c r="AP1148" s="11"/>
    </row>
    <row r="1149" spans="3:42" outlineLevel="2" x14ac:dyDescent="0.2">
      <c r="C1149" s="252">
        <v>8</v>
      </c>
      <c r="D1149" s="119" t="s">
        <v>218</v>
      </c>
      <c r="F1149" s="12"/>
      <c r="H1149" s="797"/>
      <c r="K1149" s="164"/>
      <c r="Q1149" s="16"/>
      <c r="R1149" s="800">
        <v>0</v>
      </c>
      <c r="S1149" s="800">
        <v>0</v>
      </c>
      <c r="T1149" s="800">
        <v>0</v>
      </c>
      <c r="U1149" s="800">
        <v>0</v>
      </c>
      <c r="V1149" s="800">
        <v>0</v>
      </c>
      <c r="W1149" s="800">
        <v>0</v>
      </c>
      <c r="X1149" s="800">
        <v>0</v>
      </c>
      <c r="Y1149" s="800">
        <v>0</v>
      </c>
      <c r="Z1149" s="800">
        <v>0</v>
      </c>
      <c r="AA1149" s="800">
        <v>0</v>
      </c>
      <c r="AB1149" s="800">
        <v>0</v>
      </c>
      <c r="AC1149" s="800">
        <v>0</v>
      </c>
      <c r="AD1149" s="800">
        <v>0</v>
      </c>
      <c r="AE1149" s="800">
        <v>0</v>
      </c>
      <c r="AF1149" s="800">
        <v>0</v>
      </c>
      <c r="AG1149" s="800">
        <v>0</v>
      </c>
      <c r="AH1149" s="800">
        <v>0</v>
      </c>
      <c r="AI1149" s="800">
        <v>0</v>
      </c>
      <c r="AK1149" s="199"/>
      <c r="AM1149" s="11"/>
      <c r="AN1149" s="15"/>
      <c r="AO1149" s="11"/>
      <c r="AP1149" s="11"/>
    </row>
    <row r="1150" spans="3:42" outlineLevel="2" x14ac:dyDescent="0.2">
      <c r="C1150" s="252">
        <v>8</v>
      </c>
      <c r="D1150" s="119" t="s">
        <v>218</v>
      </c>
      <c r="F1150" s="794" t="s">
        <v>616</v>
      </c>
      <c r="AK1150" s="199"/>
      <c r="AM1150" s="11"/>
      <c r="AN1150" s="15"/>
      <c r="AO1150" s="11"/>
      <c r="AP1150" s="11"/>
    </row>
    <row r="1151" spans="3:42" outlineLevel="2" x14ac:dyDescent="0.2">
      <c r="C1151" s="252">
        <v>8</v>
      </c>
      <c r="D1151" s="119" t="s">
        <v>218</v>
      </c>
      <c r="F1151" s="761" t="s">
        <v>48</v>
      </c>
      <c r="G1151" s="75"/>
      <c r="H1151" s="796" t="s">
        <v>12</v>
      </c>
      <c r="I1151" s="228" t="s">
        <v>617</v>
      </c>
      <c r="J1151" s="75"/>
      <c r="K1151" s="741"/>
      <c r="L1151" s="75"/>
      <c r="M1151" s="75"/>
      <c r="N1151" s="75"/>
      <c r="O1151" s="75"/>
      <c r="P1151" s="75"/>
      <c r="Q1151" s="128" t="s">
        <v>110</v>
      </c>
      <c r="R1151" s="299">
        <v>0</v>
      </c>
      <c r="S1151" s="300">
        <v>0</v>
      </c>
      <c r="T1151" s="300">
        <v>0</v>
      </c>
      <c r="U1151" s="300">
        <v>0</v>
      </c>
      <c r="V1151" s="300">
        <v>0</v>
      </c>
      <c r="W1151" s="301">
        <v>0</v>
      </c>
      <c r="X1151" s="300">
        <v>0</v>
      </c>
      <c r="Y1151" s="300">
        <v>0</v>
      </c>
      <c r="Z1151" s="300">
        <v>0</v>
      </c>
      <c r="AA1151" s="300">
        <v>0</v>
      </c>
      <c r="AB1151" s="302">
        <v>0</v>
      </c>
      <c r="AC1151" s="302">
        <v>0</v>
      </c>
      <c r="AD1151" s="302">
        <v>0</v>
      </c>
      <c r="AE1151" s="302">
        <v>0</v>
      </c>
      <c r="AF1151" s="302">
        <v>0</v>
      </c>
      <c r="AG1151" s="302">
        <v>0</v>
      </c>
      <c r="AH1151" s="348">
        <v>0</v>
      </c>
      <c r="AI1151" s="348">
        <v>0</v>
      </c>
      <c r="AK1151" s="199"/>
      <c r="AM1151" s="11"/>
      <c r="AN1151" s="15"/>
      <c r="AO1151" s="11"/>
      <c r="AP1151" s="11"/>
    </row>
    <row r="1152" spans="3:42" outlineLevel="2" x14ac:dyDescent="0.2">
      <c r="C1152" s="252">
        <v>8</v>
      </c>
      <c r="D1152" s="119" t="s">
        <v>218</v>
      </c>
      <c r="F1152" s="767" t="s">
        <v>55</v>
      </c>
      <c r="H1152" s="797" t="s">
        <v>12</v>
      </c>
      <c r="I1152" s="234" t="s">
        <v>617</v>
      </c>
      <c r="K1152" s="164"/>
      <c r="Q1152" s="135" t="s">
        <v>110</v>
      </c>
      <c r="R1152" s="314">
        <v>0</v>
      </c>
      <c r="S1152" s="315">
        <v>0</v>
      </c>
      <c r="T1152" s="315">
        <v>0</v>
      </c>
      <c r="U1152" s="315">
        <v>0</v>
      </c>
      <c r="V1152" s="315">
        <v>0</v>
      </c>
      <c r="W1152" s="316">
        <v>1.7184044036187445</v>
      </c>
      <c r="X1152" s="315">
        <v>0</v>
      </c>
      <c r="Y1152" s="315">
        <v>0</v>
      </c>
      <c r="Z1152" s="315">
        <v>0</v>
      </c>
      <c r="AA1152" s="315">
        <v>0</v>
      </c>
      <c r="AB1152" s="5">
        <v>0</v>
      </c>
      <c r="AC1152" s="5">
        <v>0</v>
      </c>
      <c r="AD1152" s="5">
        <v>0</v>
      </c>
      <c r="AE1152" s="5">
        <v>4.6321765467597249</v>
      </c>
      <c r="AF1152" s="5">
        <v>7.9872399044145679</v>
      </c>
      <c r="AG1152" s="5">
        <v>7.9161183741328625</v>
      </c>
      <c r="AH1152" s="350">
        <v>7.8449968438511624</v>
      </c>
      <c r="AI1152" s="350">
        <v>7.7738753135694649</v>
      </c>
      <c r="AK1152" s="199"/>
      <c r="AM1152" s="11"/>
      <c r="AN1152" s="15"/>
      <c r="AO1152" s="11"/>
      <c r="AP1152" s="11"/>
    </row>
    <row r="1153" spans="3:42" outlineLevel="2" x14ac:dyDescent="0.2">
      <c r="C1153" s="252">
        <v>8</v>
      </c>
      <c r="D1153" s="119" t="s">
        <v>218</v>
      </c>
      <c r="F1153" s="783" t="s">
        <v>57</v>
      </c>
      <c r="G1153" s="83"/>
      <c r="H1153" s="798" t="s">
        <v>12</v>
      </c>
      <c r="I1153" s="240" t="s">
        <v>617</v>
      </c>
      <c r="J1153" s="83"/>
      <c r="K1153" s="736"/>
      <c r="L1153" s="83"/>
      <c r="M1153" s="83"/>
      <c r="N1153" s="83"/>
      <c r="O1153" s="83"/>
      <c r="P1153" s="83"/>
      <c r="Q1153" s="143" t="s">
        <v>110</v>
      </c>
      <c r="R1153" s="304">
        <v>0</v>
      </c>
      <c r="S1153" s="305">
        <v>0</v>
      </c>
      <c r="T1153" s="305">
        <v>0</v>
      </c>
      <c r="U1153" s="305">
        <v>0</v>
      </c>
      <c r="V1153" s="305">
        <v>0</v>
      </c>
      <c r="W1153" s="306">
        <v>0</v>
      </c>
      <c r="X1153" s="305">
        <v>0</v>
      </c>
      <c r="Y1153" s="305">
        <v>0</v>
      </c>
      <c r="Z1153" s="305">
        <v>0</v>
      </c>
      <c r="AA1153" s="305">
        <v>0</v>
      </c>
      <c r="AB1153" s="307">
        <v>0</v>
      </c>
      <c r="AC1153" s="307">
        <v>0</v>
      </c>
      <c r="AD1153" s="307">
        <v>0</v>
      </c>
      <c r="AE1153" s="307">
        <v>0</v>
      </c>
      <c r="AF1153" s="307">
        <v>0</v>
      </c>
      <c r="AG1153" s="307">
        <v>0</v>
      </c>
      <c r="AH1153" s="362">
        <v>0</v>
      </c>
      <c r="AI1153" s="362">
        <v>0</v>
      </c>
      <c r="AK1153" s="199"/>
      <c r="AM1153" s="11"/>
      <c r="AN1153" s="15"/>
      <c r="AO1153" s="11"/>
      <c r="AP1153" s="11"/>
    </row>
    <row r="1154" spans="3:42" outlineLevel="2" x14ac:dyDescent="0.2">
      <c r="C1154" s="252">
        <v>8</v>
      </c>
      <c r="D1154" s="119" t="s">
        <v>218</v>
      </c>
      <c r="F1154" s="802" t="s">
        <v>626</v>
      </c>
      <c r="R1154" s="800">
        <v>0</v>
      </c>
      <c r="S1154" s="800">
        <v>0</v>
      </c>
      <c r="T1154" s="800">
        <v>0</v>
      </c>
      <c r="U1154" s="800">
        <v>0</v>
      </c>
      <c r="V1154" s="800">
        <v>0</v>
      </c>
      <c r="W1154" s="800">
        <v>1.7184044036187445</v>
      </c>
      <c r="X1154" s="800">
        <v>0</v>
      </c>
      <c r="Y1154" s="800">
        <v>0</v>
      </c>
      <c r="Z1154" s="800">
        <v>0</v>
      </c>
      <c r="AA1154" s="800">
        <v>0</v>
      </c>
      <c r="AB1154" s="800">
        <v>0</v>
      </c>
      <c r="AC1154" s="800">
        <v>0</v>
      </c>
      <c r="AD1154" s="800">
        <v>0</v>
      </c>
      <c r="AE1154" s="800">
        <v>4.6321765467597249</v>
      </c>
      <c r="AF1154" s="800">
        <v>7.9872399044145679</v>
      </c>
      <c r="AG1154" s="800">
        <v>7.9161183741328625</v>
      </c>
      <c r="AH1154" s="800">
        <v>7.8449968438511624</v>
      </c>
      <c r="AI1154" s="800">
        <v>7.7738753135694649</v>
      </c>
      <c r="AK1154" s="199"/>
      <c r="AM1154" s="11"/>
      <c r="AN1154" s="15"/>
      <c r="AO1154" s="11"/>
      <c r="AP1154" s="11"/>
    </row>
    <row r="1155" spans="3:42" outlineLevel="2" x14ac:dyDescent="0.2">
      <c r="C1155" s="252">
        <v>8</v>
      </c>
      <c r="D1155" s="119" t="s">
        <v>218</v>
      </c>
      <c r="R1155" s="5"/>
      <c r="S1155" s="5"/>
      <c r="T1155" s="5"/>
      <c r="U1155" s="5"/>
      <c r="V1155" s="5"/>
      <c r="W1155" s="5"/>
      <c r="X1155" s="5"/>
      <c r="Y1155" s="5"/>
      <c r="AK1155" s="199"/>
      <c r="AM1155" s="11"/>
      <c r="AN1155" s="15"/>
      <c r="AO1155" s="11"/>
      <c r="AP1155" s="11"/>
    </row>
    <row r="1156" spans="3:42" outlineLevel="2" x14ac:dyDescent="0.2">
      <c r="C1156" s="252">
        <v>8</v>
      </c>
      <c r="D1156" s="119" t="s">
        <v>218</v>
      </c>
      <c r="F1156" s="789" t="s">
        <v>635</v>
      </c>
      <c r="G1156" s="790"/>
      <c r="H1156" s="803"/>
      <c r="I1156" s="790"/>
      <c r="J1156" s="790"/>
      <c r="K1156" s="792"/>
      <c r="L1156" s="789"/>
      <c r="M1156" s="789"/>
      <c r="N1156" s="789"/>
      <c r="O1156" s="789"/>
      <c r="P1156" s="789"/>
      <c r="Q1156" s="792"/>
      <c r="R1156" s="793"/>
      <c r="S1156" s="793"/>
      <c r="T1156" s="793"/>
      <c r="U1156" s="793"/>
      <c r="V1156" s="793"/>
      <c r="W1156" s="793"/>
      <c r="X1156" s="793"/>
      <c r="Y1156" s="793"/>
      <c r="Z1156" s="793"/>
      <c r="AA1156" s="793"/>
      <c r="AB1156" s="793"/>
      <c r="AC1156" s="793"/>
      <c r="AD1156" s="793"/>
      <c r="AE1156" s="793"/>
      <c r="AF1156" s="793"/>
      <c r="AG1156" s="793"/>
      <c r="AH1156" s="789"/>
      <c r="AI1156" s="789"/>
      <c r="AK1156" s="199"/>
      <c r="AM1156" s="11"/>
      <c r="AN1156" s="15"/>
      <c r="AO1156" s="11"/>
      <c r="AP1156" s="11"/>
    </row>
    <row r="1157" spans="3:42" outlineLevel="2" x14ac:dyDescent="0.2">
      <c r="C1157" s="252">
        <v>8</v>
      </c>
      <c r="D1157" s="119" t="s">
        <v>218</v>
      </c>
      <c r="F1157" t="s">
        <v>620</v>
      </c>
      <c r="AK1157" s="199"/>
      <c r="AM1157" s="11"/>
      <c r="AN1157" s="15"/>
      <c r="AO1157" s="11"/>
      <c r="AP1157" s="11"/>
    </row>
    <row r="1158" spans="3:42" outlineLevel="2" x14ac:dyDescent="0.2">
      <c r="C1158" s="252">
        <v>8</v>
      </c>
      <c r="D1158" s="119" t="s">
        <v>218</v>
      </c>
      <c r="F1158" s="761" t="s">
        <v>48</v>
      </c>
      <c r="G1158" s="75"/>
      <c r="H1158" s="796" t="s">
        <v>636</v>
      </c>
      <c r="I1158" s="801"/>
      <c r="J1158" s="75"/>
      <c r="K1158" s="741"/>
      <c r="L1158" s="75"/>
      <c r="M1158" s="75"/>
      <c r="N1158" s="75"/>
      <c r="O1158" s="75"/>
      <c r="P1158" s="75"/>
      <c r="Q1158" s="128" t="s">
        <v>536</v>
      </c>
      <c r="R1158" s="804">
        <v>0</v>
      </c>
      <c r="S1158" s="805">
        <v>0</v>
      </c>
      <c r="T1158" s="805">
        <v>0</v>
      </c>
      <c r="U1158" s="805">
        <v>0</v>
      </c>
      <c r="V1158" s="805">
        <v>0</v>
      </c>
      <c r="W1158" s="806">
        <v>0</v>
      </c>
      <c r="X1158" s="805">
        <v>0</v>
      </c>
      <c r="Y1158" s="805">
        <v>0</v>
      </c>
      <c r="Z1158" s="805">
        <v>0</v>
      </c>
      <c r="AA1158" s="805">
        <v>0</v>
      </c>
      <c r="AB1158" s="805">
        <v>0</v>
      </c>
      <c r="AC1158" s="805">
        <v>0</v>
      </c>
      <c r="AD1158" s="805">
        <v>0</v>
      </c>
      <c r="AE1158" s="805">
        <v>0</v>
      </c>
      <c r="AF1158" s="805">
        <v>0</v>
      </c>
      <c r="AG1158" s="805">
        <v>0</v>
      </c>
      <c r="AH1158" s="808">
        <v>0</v>
      </c>
      <c r="AI1158" s="808">
        <v>0</v>
      </c>
      <c r="AK1158" s="199"/>
      <c r="AM1158" s="11"/>
      <c r="AN1158" s="15"/>
      <c r="AO1158" s="11"/>
      <c r="AP1158" s="11"/>
    </row>
    <row r="1159" spans="3:42" outlineLevel="2" x14ac:dyDescent="0.2">
      <c r="C1159" s="252">
        <v>8</v>
      </c>
      <c r="D1159" s="119" t="s">
        <v>218</v>
      </c>
      <c r="F1159" s="767" t="s">
        <v>55</v>
      </c>
      <c r="H1159" s="797" t="s">
        <v>636</v>
      </c>
      <c r="K1159" s="164"/>
      <c r="Q1159" s="135" t="s">
        <v>536</v>
      </c>
      <c r="R1159" s="809">
        <v>0</v>
      </c>
      <c r="S1159" s="810">
        <v>0</v>
      </c>
      <c r="T1159" s="810">
        <v>0</v>
      </c>
      <c r="U1159" s="810">
        <v>0</v>
      </c>
      <c r="V1159" s="810">
        <v>0</v>
      </c>
      <c r="W1159" s="811">
        <v>0.65788836279431262</v>
      </c>
      <c r="X1159" s="810">
        <v>0</v>
      </c>
      <c r="Y1159" s="810">
        <v>0</v>
      </c>
      <c r="Z1159" s="810">
        <v>0</v>
      </c>
      <c r="AA1159" s="810">
        <v>0</v>
      </c>
      <c r="AB1159" s="810">
        <v>0</v>
      </c>
      <c r="AC1159" s="810">
        <v>0</v>
      </c>
      <c r="AD1159" s="810">
        <v>0</v>
      </c>
      <c r="AE1159" s="810">
        <v>1.773421342557322</v>
      </c>
      <c r="AF1159" s="810">
        <v>3.0579019542169097</v>
      </c>
      <c r="AG1159" s="810">
        <v>3.0306731907093658</v>
      </c>
      <c r="AH1159" s="812">
        <v>3.0034444272018233</v>
      </c>
      <c r="AI1159" s="812">
        <v>2.976215663694282</v>
      </c>
      <c r="AK1159" s="199"/>
      <c r="AM1159" s="11"/>
      <c r="AN1159" s="15"/>
      <c r="AO1159" s="11"/>
      <c r="AP1159" s="11"/>
    </row>
    <row r="1160" spans="3:42" outlineLevel="2" x14ac:dyDescent="0.2">
      <c r="C1160" s="252">
        <v>8</v>
      </c>
      <c r="D1160" s="119" t="s">
        <v>218</v>
      </c>
      <c r="F1160" s="783" t="s">
        <v>57</v>
      </c>
      <c r="G1160" s="83"/>
      <c r="H1160" s="798" t="s">
        <v>636</v>
      </c>
      <c r="I1160" s="799"/>
      <c r="J1160" s="83"/>
      <c r="K1160" s="736"/>
      <c r="L1160" s="83"/>
      <c r="M1160" s="83"/>
      <c r="N1160" s="83"/>
      <c r="O1160" s="83"/>
      <c r="P1160" s="83"/>
      <c r="Q1160" s="143" t="s">
        <v>536</v>
      </c>
      <c r="R1160" s="813">
        <v>0</v>
      </c>
      <c r="S1160" s="814">
        <v>0</v>
      </c>
      <c r="T1160" s="814">
        <v>0</v>
      </c>
      <c r="U1160" s="814">
        <v>0</v>
      </c>
      <c r="V1160" s="814">
        <v>0</v>
      </c>
      <c r="W1160" s="815">
        <v>0</v>
      </c>
      <c r="X1160" s="814">
        <v>0</v>
      </c>
      <c r="Y1160" s="814">
        <v>0</v>
      </c>
      <c r="Z1160" s="814">
        <v>0</v>
      </c>
      <c r="AA1160" s="814">
        <v>0</v>
      </c>
      <c r="AB1160" s="814">
        <v>0</v>
      </c>
      <c r="AC1160" s="814">
        <v>0</v>
      </c>
      <c r="AD1160" s="814">
        <v>0</v>
      </c>
      <c r="AE1160" s="814">
        <v>0</v>
      </c>
      <c r="AF1160" s="814">
        <v>0</v>
      </c>
      <c r="AG1160" s="814">
        <v>0</v>
      </c>
      <c r="AH1160" s="816">
        <v>0</v>
      </c>
      <c r="AI1160" s="816">
        <v>0</v>
      </c>
      <c r="AK1160" s="199"/>
      <c r="AM1160" s="11"/>
      <c r="AN1160" s="15"/>
      <c r="AO1160" s="11"/>
      <c r="AP1160" s="11"/>
    </row>
    <row r="1161" spans="3:42" outlineLevel="2" x14ac:dyDescent="0.2">
      <c r="C1161" s="252">
        <v>8</v>
      </c>
      <c r="D1161" s="119" t="s">
        <v>218</v>
      </c>
      <c r="F1161" s="12"/>
      <c r="H1161" s="817"/>
      <c r="K1161" s="16"/>
      <c r="Q1161" s="16"/>
      <c r="R1161" s="818"/>
      <c r="S1161" s="818"/>
      <c r="T1161" s="818"/>
      <c r="U1161" s="818"/>
      <c r="V1161" s="818"/>
      <c r="W1161" s="818"/>
      <c r="X1161" s="818"/>
      <c r="Y1161" s="818"/>
      <c r="Z1161" s="818"/>
      <c r="AA1161" s="818"/>
      <c r="AB1161" s="818"/>
      <c r="AC1161" s="818"/>
      <c r="AD1161" s="818"/>
      <c r="AE1161" s="818"/>
      <c r="AF1161" s="818"/>
      <c r="AG1161" s="818"/>
      <c r="AH1161" s="818"/>
      <c r="AI1161" s="818"/>
      <c r="AK1161" s="199"/>
      <c r="AM1161" s="11"/>
      <c r="AN1161" s="15"/>
      <c r="AO1161" s="11"/>
      <c r="AP1161" s="11"/>
    </row>
    <row r="1162" spans="3:42" x14ac:dyDescent="0.2">
      <c r="C1162" s="252">
        <v>9</v>
      </c>
      <c r="D1162" s="754" t="s">
        <v>139</v>
      </c>
      <c r="E1162" s="67"/>
      <c r="F1162" s="67"/>
      <c r="G1162" s="67"/>
      <c r="H1162" s="755" t="s">
        <v>152</v>
      </c>
      <c r="I1162" s="67"/>
      <c r="J1162" s="67"/>
      <c r="K1162" s="102"/>
      <c r="L1162" s="67"/>
      <c r="M1162" s="67"/>
      <c r="N1162" s="67"/>
      <c r="O1162" s="67"/>
      <c r="P1162" s="67"/>
      <c r="Q1162" s="102"/>
      <c r="R1162" s="67"/>
      <c r="S1162" s="67"/>
      <c r="T1162" s="67"/>
      <c r="U1162" s="67"/>
      <c r="V1162" s="67"/>
      <c r="W1162" s="67"/>
      <c r="X1162" s="67"/>
      <c r="Y1162" s="67"/>
      <c r="Z1162" s="67"/>
      <c r="AA1162" s="67"/>
      <c r="AB1162" s="67"/>
      <c r="AC1162" s="67"/>
      <c r="AD1162" s="67"/>
      <c r="AE1162" s="67"/>
      <c r="AF1162" s="67"/>
      <c r="AG1162" s="67"/>
      <c r="AH1162" s="67"/>
      <c r="AI1162" s="67"/>
      <c r="AK1162" s="199"/>
      <c r="AM1162" s="11"/>
      <c r="AN1162" s="15"/>
      <c r="AO1162" s="11"/>
      <c r="AP1162" s="11"/>
    </row>
    <row r="1163" spans="3:42" outlineLevel="1" x14ac:dyDescent="0.2">
      <c r="C1163" s="252">
        <v>9</v>
      </c>
      <c r="D1163" s="119" t="s">
        <v>218</v>
      </c>
      <c r="F1163" s="121" t="s">
        <v>597</v>
      </c>
      <c r="G1163" s="756"/>
      <c r="H1163" s="757"/>
      <c r="I1163" s="756"/>
      <c r="J1163" s="756"/>
      <c r="K1163" s="758"/>
      <c r="L1163" s="759"/>
      <c r="M1163" s="759"/>
      <c r="N1163" s="759"/>
      <c r="O1163" s="759"/>
      <c r="P1163" s="759"/>
      <c r="Q1163" s="758"/>
      <c r="R1163" s="760"/>
      <c r="S1163" s="760"/>
      <c r="T1163" s="760"/>
      <c r="U1163" s="760"/>
      <c r="V1163" s="760"/>
      <c r="W1163" s="760"/>
      <c r="X1163" s="760"/>
      <c r="Y1163" s="760"/>
      <c r="Z1163" s="760"/>
      <c r="AA1163" s="760"/>
      <c r="AB1163" s="760"/>
      <c r="AC1163" s="760"/>
      <c r="AD1163" s="760"/>
      <c r="AE1163" s="760"/>
      <c r="AF1163" s="760"/>
      <c r="AG1163" s="760"/>
      <c r="AH1163" s="759"/>
      <c r="AI1163" s="759"/>
      <c r="AK1163" s="199"/>
      <c r="AM1163" s="11"/>
      <c r="AN1163" s="15"/>
      <c r="AO1163" s="11"/>
      <c r="AP1163" s="11"/>
    </row>
    <row r="1164" spans="3:42" outlineLevel="2" x14ac:dyDescent="0.2">
      <c r="C1164" s="252">
        <v>9</v>
      </c>
      <c r="D1164" s="119" t="s">
        <v>218</v>
      </c>
      <c r="F1164" s="12"/>
      <c r="G1164" s="149" t="s">
        <v>598</v>
      </c>
      <c r="H1164" s="72" t="s">
        <v>48</v>
      </c>
      <c r="I1164" s="8" t="s">
        <v>451</v>
      </c>
      <c r="J1164" s="8" t="s">
        <v>599</v>
      </c>
      <c r="K1164" s="8" t="s">
        <v>61</v>
      </c>
      <c r="AK1164" s="199"/>
      <c r="AM1164" s="11"/>
      <c r="AN1164" s="15"/>
      <c r="AO1164" s="11"/>
      <c r="AP1164" s="11"/>
    </row>
    <row r="1165" spans="3:42" outlineLevel="2" x14ac:dyDescent="0.2">
      <c r="C1165" s="252">
        <v>9</v>
      </c>
      <c r="D1165" s="119" t="s">
        <v>218</v>
      </c>
      <c r="F1165" s="761" t="s">
        <v>129</v>
      </c>
      <c r="G1165" s="762" t="s">
        <v>130</v>
      </c>
      <c r="H1165" s="763">
        <v>0.39</v>
      </c>
      <c r="I1165" s="764">
        <v>0.61</v>
      </c>
      <c r="J1165" s="765">
        <v>1</v>
      </c>
      <c r="K1165" s="766"/>
      <c r="AK1165" s="199"/>
      <c r="AM1165" s="11"/>
      <c r="AN1165" s="15"/>
      <c r="AO1165" s="11"/>
      <c r="AP1165" s="11"/>
    </row>
    <row r="1166" spans="3:42" outlineLevel="2" x14ac:dyDescent="0.2">
      <c r="C1166" s="252">
        <v>9</v>
      </c>
      <c r="D1166" s="119" t="s">
        <v>218</v>
      </c>
      <c r="F1166" s="767" t="s">
        <v>128</v>
      </c>
      <c r="G1166" s="611" t="s">
        <v>130</v>
      </c>
      <c r="H1166" s="768">
        <v>9.1986977015404051E-2</v>
      </c>
      <c r="I1166" s="769">
        <v>0.90801302298459596</v>
      </c>
      <c r="J1166" s="770">
        <v>1</v>
      </c>
      <c r="K1166" s="771"/>
      <c r="AK1166" s="199"/>
      <c r="AM1166" s="11"/>
      <c r="AN1166" s="15"/>
      <c r="AO1166" s="11"/>
      <c r="AP1166" s="11"/>
    </row>
    <row r="1167" spans="3:42" outlineLevel="2" x14ac:dyDescent="0.2">
      <c r="C1167" s="252">
        <v>9</v>
      </c>
      <c r="D1167" s="119" t="s">
        <v>218</v>
      </c>
      <c r="F1167" s="767" t="s">
        <v>600</v>
      </c>
      <c r="G1167" s="611" t="s">
        <v>583</v>
      </c>
      <c r="H1167" s="772">
        <v>5679</v>
      </c>
      <c r="I1167" s="773">
        <v>56058</v>
      </c>
      <c r="J1167" s="774">
        <v>61737</v>
      </c>
      <c r="K1167" s="775">
        <v>0.6098156057145635</v>
      </c>
      <c r="AK1167" s="199"/>
      <c r="AM1167" s="11"/>
      <c r="AN1167" s="15"/>
      <c r="AO1167" s="11"/>
      <c r="AP1167" s="11"/>
    </row>
    <row r="1168" spans="3:42" outlineLevel="2" x14ac:dyDescent="0.2">
      <c r="C1168" s="252">
        <v>9</v>
      </c>
      <c r="D1168" s="119" t="s">
        <v>218</v>
      </c>
      <c r="F1168" s="767" t="s">
        <v>64</v>
      </c>
      <c r="G1168" s="611" t="s">
        <v>583</v>
      </c>
      <c r="H1168" s="776">
        <v>0</v>
      </c>
      <c r="I1168" s="773">
        <v>0</v>
      </c>
      <c r="J1168" s="774">
        <v>0</v>
      </c>
      <c r="K1168" s="771"/>
      <c r="AK1168" s="199"/>
      <c r="AM1168" s="11"/>
      <c r="AN1168" s="15"/>
      <c r="AO1168" s="11"/>
      <c r="AP1168" s="11"/>
    </row>
    <row r="1169" spans="3:42" outlineLevel="2" x14ac:dyDescent="0.2">
      <c r="C1169" s="252">
        <v>9</v>
      </c>
      <c r="D1169" s="119" t="s">
        <v>218</v>
      </c>
      <c r="F1169" s="767" t="s">
        <v>601</v>
      </c>
      <c r="G1169" s="611" t="s">
        <v>583</v>
      </c>
      <c r="H1169" s="776">
        <v>5679</v>
      </c>
      <c r="I1169" s="773">
        <v>56058</v>
      </c>
      <c r="J1169" s="774">
        <v>61737</v>
      </c>
      <c r="K1169" s="771"/>
      <c r="AK1169" s="199"/>
      <c r="AM1169" s="11"/>
      <c r="AN1169" s="15"/>
      <c r="AO1169" s="11"/>
      <c r="AP1169" s="11"/>
    </row>
    <row r="1170" spans="3:42" outlineLevel="2" x14ac:dyDescent="0.2">
      <c r="C1170" s="252">
        <v>9</v>
      </c>
      <c r="D1170" s="119" t="s">
        <v>218</v>
      </c>
      <c r="F1170" s="767" t="s">
        <v>602</v>
      </c>
      <c r="G1170" s="611" t="s">
        <v>130</v>
      </c>
      <c r="H1170" s="778">
        <v>0</v>
      </c>
      <c r="I1170" s="769">
        <v>0</v>
      </c>
      <c r="J1170" s="769">
        <v>0</v>
      </c>
      <c r="K1170" s="771"/>
      <c r="AK1170" s="199"/>
      <c r="AM1170" s="11"/>
      <c r="AN1170" s="15"/>
      <c r="AO1170" s="11"/>
      <c r="AP1170" s="11"/>
    </row>
    <row r="1171" spans="3:42" outlineLevel="2" x14ac:dyDescent="0.2">
      <c r="C1171" s="252">
        <v>9</v>
      </c>
      <c r="D1171" s="119" t="s">
        <v>218</v>
      </c>
      <c r="F1171" s="767" t="s">
        <v>603</v>
      </c>
      <c r="G1171" s="611" t="s">
        <v>583</v>
      </c>
      <c r="H1171" s="776">
        <v>711</v>
      </c>
      <c r="I1171" s="773">
        <v>53823</v>
      </c>
      <c r="J1171" s="774">
        <v>54534</v>
      </c>
      <c r="K1171" s="771"/>
      <c r="AK1171" s="199"/>
      <c r="AM1171" s="11"/>
      <c r="AN1171" s="15"/>
      <c r="AO1171" s="11"/>
      <c r="AP1171" s="11"/>
    </row>
    <row r="1172" spans="3:42" outlineLevel="2" x14ac:dyDescent="0.2">
      <c r="C1172" s="252">
        <v>9</v>
      </c>
      <c r="D1172" s="119" t="s">
        <v>218</v>
      </c>
      <c r="F1172" s="767" t="s">
        <v>604</v>
      </c>
      <c r="G1172" s="611"/>
      <c r="H1172" s="773">
        <v>0</v>
      </c>
      <c r="I1172" s="773">
        <v>0</v>
      </c>
      <c r="J1172" s="773">
        <v>0</v>
      </c>
      <c r="K1172" s="771"/>
      <c r="AK1172" s="199"/>
      <c r="AM1172" s="11"/>
      <c r="AN1172" s="15"/>
      <c r="AO1172" s="11"/>
      <c r="AP1172" s="11"/>
    </row>
    <row r="1173" spans="3:42" outlineLevel="2" x14ac:dyDescent="0.2">
      <c r="C1173" s="252">
        <v>9</v>
      </c>
      <c r="D1173" s="119" t="s">
        <v>218</v>
      </c>
      <c r="F1173" s="767" t="s">
        <v>605</v>
      </c>
      <c r="G1173" s="611"/>
      <c r="H1173" s="779"/>
      <c r="I1173" s="780"/>
      <c r="J1173" s="781"/>
      <c r="K1173" s="782">
        <v>0</v>
      </c>
      <c r="AK1173" s="199"/>
      <c r="AM1173" s="11"/>
      <c r="AN1173" s="15"/>
      <c r="AO1173" s="11"/>
      <c r="AP1173" s="11"/>
    </row>
    <row r="1174" spans="3:42" outlineLevel="2" x14ac:dyDescent="0.2">
      <c r="C1174" s="252">
        <v>9</v>
      </c>
      <c r="D1174" s="119" t="s">
        <v>218</v>
      </c>
      <c r="F1174" s="783" t="s">
        <v>606</v>
      </c>
      <c r="G1174" s="619" t="s">
        <v>130</v>
      </c>
      <c r="H1174" s="784">
        <v>1.3037737924964243E-2</v>
      </c>
      <c r="I1174" s="785">
        <v>0.98696226207503579</v>
      </c>
      <c r="J1174" s="786">
        <v>1</v>
      </c>
      <c r="K1174" s="787"/>
      <c r="AK1174" s="199"/>
      <c r="AM1174" s="11"/>
      <c r="AN1174" s="15"/>
      <c r="AO1174" s="11"/>
      <c r="AP1174" s="11"/>
    </row>
    <row r="1175" spans="3:42" outlineLevel="2" x14ac:dyDescent="0.2">
      <c r="C1175" s="252">
        <v>9</v>
      </c>
      <c r="D1175" s="119" t="s">
        <v>218</v>
      </c>
      <c r="H1175"/>
      <c r="I1175"/>
      <c r="K1175"/>
      <c r="AK1175" s="199"/>
      <c r="AM1175" s="11"/>
      <c r="AN1175" s="15"/>
      <c r="AO1175" s="11"/>
      <c r="AP1175" s="11"/>
    </row>
    <row r="1176" spans="3:42" outlineLevel="1" x14ac:dyDescent="0.2">
      <c r="C1176" s="252">
        <v>9</v>
      </c>
      <c r="D1176" s="119" t="s">
        <v>218</v>
      </c>
      <c r="F1176" s="121" t="s">
        <v>607</v>
      </c>
      <c r="G1176" s="756"/>
      <c r="H1176" s="757"/>
      <c r="I1176" s="788"/>
      <c r="J1176" s="756"/>
      <c r="K1176" s="758"/>
      <c r="L1176" s="759"/>
      <c r="M1176" s="759"/>
      <c r="N1176" s="759"/>
      <c r="O1176" s="759"/>
      <c r="P1176" s="759"/>
      <c r="Q1176" s="758"/>
      <c r="R1176" s="760"/>
      <c r="S1176" s="760"/>
      <c r="T1176" s="760"/>
      <c r="U1176" s="760"/>
      <c r="V1176" s="760"/>
      <c r="W1176" s="760"/>
      <c r="X1176" s="760"/>
      <c r="Y1176" s="760"/>
      <c r="Z1176" s="760"/>
      <c r="AA1176" s="760"/>
      <c r="AB1176" s="760"/>
      <c r="AC1176" s="760"/>
      <c r="AD1176" s="760"/>
      <c r="AE1176" s="760"/>
      <c r="AF1176" s="760"/>
      <c r="AG1176" s="760"/>
      <c r="AH1176" s="759"/>
      <c r="AI1176" s="759"/>
      <c r="AK1176" s="199"/>
      <c r="AM1176" s="11"/>
      <c r="AN1176" s="15"/>
      <c r="AO1176" s="11"/>
      <c r="AP1176" s="11"/>
    </row>
    <row r="1177" spans="3:42" outlineLevel="2" x14ac:dyDescent="0.2">
      <c r="C1177" s="252">
        <v>9</v>
      </c>
      <c r="D1177" s="119" t="s">
        <v>218</v>
      </c>
      <c r="F1177" s="789" t="s">
        <v>608</v>
      </c>
      <c r="G1177" s="790"/>
      <c r="H1177" s="791" t="s">
        <v>609</v>
      </c>
      <c r="I1177" s="791"/>
      <c r="J1177" s="790"/>
      <c r="K1177" s="792"/>
      <c r="L1177" s="789"/>
      <c r="M1177" s="789"/>
      <c r="N1177" s="789"/>
      <c r="O1177" s="789"/>
      <c r="P1177" s="789"/>
      <c r="Q1177" s="792"/>
      <c r="R1177" s="793"/>
      <c r="S1177" s="793"/>
      <c r="T1177" s="793"/>
      <c r="U1177" s="793"/>
      <c r="V1177" s="793"/>
      <c r="W1177" s="793"/>
      <c r="X1177" s="793"/>
      <c r="Y1177" s="793"/>
      <c r="Z1177" s="793"/>
      <c r="AA1177" s="793"/>
      <c r="AB1177" s="793"/>
      <c r="AC1177" s="793"/>
      <c r="AD1177" s="793"/>
      <c r="AE1177" s="793"/>
      <c r="AF1177" s="793"/>
      <c r="AG1177" s="793"/>
      <c r="AH1177" s="789"/>
      <c r="AI1177" s="789"/>
      <c r="AK1177" s="199"/>
      <c r="AM1177" s="11"/>
      <c r="AN1177" s="15"/>
      <c r="AO1177" s="11"/>
      <c r="AP1177" s="11"/>
    </row>
    <row r="1178" spans="3:42" ht="14.25" customHeight="1" outlineLevel="2" x14ac:dyDescent="0.2">
      <c r="C1178" s="252">
        <v>9</v>
      </c>
      <c r="D1178" s="119" t="s">
        <v>218</v>
      </c>
      <c r="F1178" s="794" t="s">
        <v>610</v>
      </c>
      <c r="H1178" s="795"/>
      <c r="AK1178" s="199"/>
      <c r="AM1178" s="11"/>
      <c r="AN1178" s="15"/>
      <c r="AO1178" s="11"/>
      <c r="AP1178" s="11"/>
    </row>
    <row r="1179" spans="3:42" outlineLevel="2" x14ac:dyDescent="0.2">
      <c r="C1179" s="252">
        <v>9</v>
      </c>
      <c r="D1179" s="119" t="s">
        <v>218</v>
      </c>
      <c r="F1179" s="761" t="s">
        <v>62</v>
      </c>
      <c r="G1179" s="75"/>
      <c r="H1179" s="796" t="s">
        <v>10</v>
      </c>
      <c r="I1179" s="796" t="s">
        <v>611</v>
      </c>
      <c r="J1179" s="75"/>
      <c r="K1179" s="741"/>
      <c r="L1179" s="75"/>
      <c r="M1179" s="75"/>
      <c r="N1179" s="75"/>
      <c r="O1179" s="75"/>
      <c r="P1179" s="75"/>
      <c r="Q1179" s="128" t="s">
        <v>110</v>
      </c>
      <c r="R1179" s="299">
        <v>0</v>
      </c>
      <c r="S1179" s="300">
        <v>0</v>
      </c>
      <c r="T1179" s="300">
        <v>0</v>
      </c>
      <c r="U1179" s="300">
        <v>783.71679602613176</v>
      </c>
      <c r="V1179" s="300">
        <v>855.13551820462237</v>
      </c>
      <c r="W1179" s="301">
        <v>896.33965122928396</v>
      </c>
      <c r="X1179" s="300">
        <v>363.4562942423546</v>
      </c>
      <c r="Y1179" s="300">
        <v>569.27318166434907</v>
      </c>
      <c r="Z1179" s="300">
        <v>452.44985104171963</v>
      </c>
      <c r="AA1179" s="300">
        <v>943.50900772867033</v>
      </c>
      <c r="AB1179" s="302">
        <v>1571.2161400509299</v>
      </c>
      <c r="AC1179" s="302">
        <v>1932.0890286227482</v>
      </c>
      <c r="AD1179" s="302">
        <v>2960.8880640324051</v>
      </c>
      <c r="AE1179" s="302">
        <v>1989.9121276265714</v>
      </c>
      <c r="AF1179" s="302">
        <v>1485.7536621121199</v>
      </c>
      <c r="AG1179" s="302">
        <v>1538.6304743789494</v>
      </c>
      <c r="AH1179" s="348">
        <v>1313.1029829499691</v>
      </c>
      <c r="AI1179" s="348">
        <v>1704.8761388254736</v>
      </c>
      <c r="AK1179" s="199"/>
      <c r="AM1179" s="11"/>
      <c r="AN1179" s="15"/>
      <c r="AO1179" s="11"/>
      <c r="AP1179" s="11"/>
    </row>
    <row r="1180" spans="3:42" outlineLevel="2" x14ac:dyDescent="0.2">
      <c r="C1180" s="252">
        <v>9</v>
      </c>
      <c r="D1180" s="119" t="s">
        <v>218</v>
      </c>
      <c r="F1180" s="767" t="s">
        <v>188</v>
      </c>
      <c r="H1180" s="797" t="s">
        <v>10</v>
      </c>
      <c r="I1180" s="797" t="s">
        <v>612</v>
      </c>
      <c r="K1180" s="164"/>
      <c r="Q1180" s="135" t="s">
        <v>110</v>
      </c>
      <c r="R1180" s="314">
        <v>0</v>
      </c>
      <c r="S1180" s="315">
        <v>0</v>
      </c>
      <c r="T1180" s="315">
        <v>0</v>
      </c>
      <c r="U1180" s="315">
        <v>305.39793899020106</v>
      </c>
      <c r="V1180" s="315">
        <v>316.24851710881131</v>
      </c>
      <c r="W1180" s="316">
        <v>325.10759553097324</v>
      </c>
      <c r="X1180" s="315">
        <v>361.87629513318666</v>
      </c>
      <c r="Y1180" s="315">
        <v>368.97953648112735</v>
      </c>
      <c r="Z1180" s="315">
        <v>376.93376617603082</v>
      </c>
      <c r="AA1180" s="315">
        <v>384.56953177199864</v>
      </c>
      <c r="AB1180" s="5">
        <v>392.36064935969512</v>
      </c>
      <c r="AC1180" s="5">
        <v>400.31029605877461</v>
      </c>
      <c r="AD1180" s="5">
        <v>408.42171436602723</v>
      </c>
      <c r="AE1180" s="5">
        <v>416.69821351043464</v>
      </c>
      <c r="AF1180" s="5">
        <v>425.14317083654828</v>
      </c>
      <c r="AG1180" s="5">
        <v>433.76003321678593</v>
      </c>
      <c r="AH1180" s="350">
        <v>442.55231849325844</v>
      </c>
      <c r="AI1180" s="350">
        <v>451.52361694974911</v>
      </c>
      <c r="AK1180" s="199"/>
      <c r="AM1180" s="11"/>
      <c r="AN1180" s="15"/>
      <c r="AO1180" s="11"/>
      <c r="AP1180" s="11"/>
    </row>
    <row r="1181" spans="3:42" outlineLevel="2" x14ac:dyDescent="0.2">
      <c r="C1181" s="252">
        <v>9</v>
      </c>
      <c r="D1181" s="119" t="s">
        <v>218</v>
      </c>
      <c r="F1181" s="767" t="s">
        <v>613</v>
      </c>
      <c r="H1181" s="797" t="s">
        <v>10</v>
      </c>
      <c r="I1181" s="234" t="s">
        <v>614</v>
      </c>
      <c r="K1181" s="164"/>
      <c r="Q1181" s="135" t="s">
        <v>110</v>
      </c>
      <c r="R1181" s="314">
        <v>0</v>
      </c>
      <c r="S1181" s="315">
        <v>0</v>
      </c>
      <c r="T1181" s="315">
        <v>0</v>
      </c>
      <c r="U1181" s="315">
        <v>0</v>
      </c>
      <c r="V1181" s="315">
        <v>0</v>
      </c>
      <c r="W1181" s="316">
        <v>0</v>
      </c>
      <c r="X1181" s="315">
        <v>0</v>
      </c>
      <c r="Y1181" s="315">
        <v>0</v>
      </c>
      <c r="Z1181" s="315">
        <v>0</v>
      </c>
      <c r="AA1181" s="315">
        <v>0</v>
      </c>
      <c r="AB1181" s="5">
        <v>0</v>
      </c>
      <c r="AC1181" s="5">
        <v>0</v>
      </c>
      <c r="AD1181" s="5">
        <v>0</v>
      </c>
      <c r="AE1181" s="5">
        <v>0</v>
      </c>
      <c r="AF1181" s="5">
        <v>0</v>
      </c>
      <c r="AG1181" s="5">
        <v>0</v>
      </c>
      <c r="AH1181" s="350">
        <v>0</v>
      </c>
      <c r="AI1181" s="350">
        <v>0</v>
      </c>
      <c r="AK1181" s="199"/>
      <c r="AM1181" s="11"/>
      <c r="AN1181" s="15"/>
      <c r="AO1181" s="11"/>
      <c r="AP1181" s="11"/>
    </row>
    <row r="1182" spans="3:42" outlineLevel="2" x14ac:dyDescent="0.2">
      <c r="C1182" s="252">
        <v>9</v>
      </c>
      <c r="D1182" s="119" t="s">
        <v>218</v>
      </c>
      <c r="F1182" s="783" t="s">
        <v>57</v>
      </c>
      <c r="G1182" s="83"/>
      <c r="H1182" s="798" t="s">
        <v>10</v>
      </c>
      <c r="I1182" s="799"/>
      <c r="J1182" s="83"/>
      <c r="K1182" s="736"/>
      <c r="L1182" s="83"/>
      <c r="M1182" s="83"/>
      <c r="N1182" s="83"/>
      <c r="O1182" s="83"/>
      <c r="P1182" s="83"/>
      <c r="Q1182" s="143" t="s">
        <v>110</v>
      </c>
      <c r="R1182" s="304">
        <v>0</v>
      </c>
      <c r="S1182" s="305">
        <v>0</v>
      </c>
      <c r="T1182" s="305">
        <v>0</v>
      </c>
      <c r="U1182" s="305">
        <v>69.755091254083183</v>
      </c>
      <c r="V1182" s="305">
        <v>72.233807750858375</v>
      </c>
      <c r="W1182" s="306">
        <v>74.257478988409218</v>
      </c>
      <c r="X1182" s="305">
        <v>76.293645899447625</v>
      </c>
      <c r="Y1182" s="305">
        <v>78.136528821474229</v>
      </c>
      <c r="Z1182" s="305">
        <v>79.784344594456982</v>
      </c>
      <c r="AA1182" s="305">
        <v>81.36796959663657</v>
      </c>
      <c r="AB1182" s="307">
        <v>82.983027727656477</v>
      </c>
      <c r="AC1182" s="307">
        <v>84.630142899708204</v>
      </c>
      <c r="AD1182" s="307">
        <v>86.309951408954305</v>
      </c>
      <c r="AE1182" s="307">
        <v>88.023102181336967</v>
      </c>
      <c r="AF1182" s="307">
        <v>89.770257023265629</v>
      </c>
      <c r="AG1182" s="307">
        <v>91.552090877280449</v>
      </c>
      <c r="AH1182" s="362">
        <v>93.369292082790409</v>
      </c>
      <c r="AI1182" s="362">
        <v>95.222562641986798</v>
      </c>
      <c r="AK1182" s="199"/>
      <c r="AM1182" s="11"/>
      <c r="AN1182" s="15"/>
      <c r="AO1182" s="11"/>
      <c r="AP1182" s="11"/>
    </row>
    <row r="1183" spans="3:42" outlineLevel="2" x14ac:dyDescent="0.2">
      <c r="C1183" s="252">
        <v>9</v>
      </c>
      <c r="D1183" s="119" t="s">
        <v>218</v>
      </c>
      <c r="F1183" s="12"/>
      <c r="H1183" s="234"/>
      <c r="K1183" s="164"/>
      <c r="Q1183" s="16"/>
      <c r="R1183" s="800">
        <v>0</v>
      </c>
      <c r="S1183" s="800">
        <v>0</v>
      </c>
      <c r="T1183" s="800">
        <v>0</v>
      </c>
      <c r="U1183" s="800">
        <v>1158.8698262704161</v>
      </c>
      <c r="V1183" s="800">
        <v>1243.6178430642922</v>
      </c>
      <c r="W1183" s="800">
        <v>1295.7047257486665</v>
      </c>
      <c r="X1183" s="800">
        <v>801.62623527498886</v>
      </c>
      <c r="Y1183" s="800">
        <v>1016.3892469669506</v>
      </c>
      <c r="Z1183" s="800">
        <v>909.16796181220752</v>
      </c>
      <c r="AA1183" s="800">
        <v>1409.4465090973056</v>
      </c>
      <c r="AB1183" s="800">
        <v>2046.5598171382815</v>
      </c>
      <c r="AC1183" s="800">
        <v>2417.0294675812306</v>
      </c>
      <c r="AD1183" s="800">
        <v>3455.6197298073866</v>
      </c>
      <c r="AE1183" s="800">
        <v>2494.6334433183429</v>
      </c>
      <c r="AF1183" s="800">
        <v>2000.6670899719338</v>
      </c>
      <c r="AG1183" s="800">
        <v>2063.942598473016</v>
      </c>
      <c r="AH1183" s="800">
        <v>1849.024593526018</v>
      </c>
      <c r="AI1183" s="800">
        <v>2251.6223184172095</v>
      </c>
      <c r="AK1183" s="199"/>
      <c r="AM1183" s="11"/>
      <c r="AN1183" s="15"/>
      <c r="AO1183" s="11"/>
      <c r="AP1183" s="11"/>
    </row>
    <row r="1184" spans="3:42" ht="14.25" customHeight="1" outlineLevel="2" x14ac:dyDescent="0.2">
      <c r="C1184" s="252">
        <v>9</v>
      </c>
      <c r="D1184" s="119" t="s">
        <v>218</v>
      </c>
      <c r="F1184" s="794" t="s">
        <v>615</v>
      </c>
      <c r="AK1184" s="199"/>
      <c r="AM1184" s="11"/>
      <c r="AN1184" s="15"/>
      <c r="AO1184" s="11"/>
      <c r="AP1184" s="11"/>
    </row>
    <row r="1185" spans="3:42" outlineLevel="2" x14ac:dyDescent="0.2">
      <c r="C1185" s="252">
        <v>9</v>
      </c>
      <c r="D1185" s="119" t="s">
        <v>218</v>
      </c>
      <c r="F1185" s="761" t="s">
        <v>48</v>
      </c>
      <c r="G1185" s="75"/>
      <c r="H1185" s="796" t="s">
        <v>10</v>
      </c>
      <c r="I1185" s="801"/>
      <c r="J1185" s="75"/>
      <c r="K1185" s="741"/>
      <c r="L1185" s="75"/>
      <c r="M1185" s="75"/>
      <c r="N1185" s="75"/>
      <c r="O1185" s="75"/>
      <c r="P1185" s="75"/>
      <c r="Q1185" s="128" t="s">
        <v>110</v>
      </c>
      <c r="R1185" s="299">
        <v>0</v>
      </c>
      <c r="S1185" s="300">
        <v>0</v>
      </c>
      <c r="T1185" s="300">
        <v>0</v>
      </c>
      <c r="U1185" s="300">
        <v>333.74218364463479</v>
      </c>
      <c r="V1185" s="300">
        <v>362.59359717424655</v>
      </c>
      <c r="W1185" s="301">
        <v>379.47812889706171</v>
      </c>
      <c r="X1185" s="300">
        <v>175.03586119735431</v>
      </c>
      <c r="Y1185" s="300">
        <v>255.95785299054006</v>
      </c>
      <c r="Z1185" s="300">
        <v>211.1284395918349</v>
      </c>
      <c r="AA1185" s="300">
        <v>403.34390169411699</v>
      </c>
      <c r="AB1185" s="302">
        <v>648.86636465426193</v>
      </c>
      <c r="AC1185" s="302">
        <v>790.33805516545999</v>
      </c>
      <c r="AD1185" s="302">
        <v>1192.3158238246178</v>
      </c>
      <c r="AE1185" s="302">
        <v>814.3965387629072</v>
      </c>
      <c r="AF1185" s="302">
        <v>618.55156330772434</v>
      </c>
      <c r="AG1185" s="302">
        <v>639.9661592135036</v>
      </c>
      <c r="AH1185" s="348">
        <v>552.81921329984107</v>
      </c>
      <c r="AI1185" s="348">
        <v>706.43598671620339</v>
      </c>
      <c r="AK1185" s="199"/>
      <c r="AM1185" s="11"/>
      <c r="AN1185" s="15"/>
      <c r="AO1185" s="11"/>
      <c r="AP1185" s="11"/>
    </row>
    <row r="1186" spans="3:42" outlineLevel="2" x14ac:dyDescent="0.2">
      <c r="C1186" s="252">
        <v>9</v>
      </c>
      <c r="D1186" s="119" t="s">
        <v>218</v>
      </c>
      <c r="F1186" s="767" t="s">
        <v>55</v>
      </c>
      <c r="H1186" s="797" t="s">
        <v>10</v>
      </c>
      <c r="K1186" s="164"/>
      <c r="Q1186" s="135" t="s">
        <v>110</v>
      </c>
      <c r="R1186" s="314">
        <v>0</v>
      </c>
      <c r="S1186" s="315">
        <v>0</v>
      </c>
      <c r="T1186" s="315">
        <v>0</v>
      </c>
      <c r="U1186" s="315">
        <v>755.37255137169802</v>
      </c>
      <c r="V1186" s="315">
        <v>808.79043813918724</v>
      </c>
      <c r="W1186" s="316">
        <v>841.96911786319561</v>
      </c>
      <c r="X1186" s="315">
        <v>550.29672817818698</v>
      </c>
      <c r="Y1186" s="315">
        <v>682.29486515493636</v>
      </c>
      <c r="Z1186" s="315">
        <v>618.25517762591562</v>
      </c>
      <c r="AA1186" s="315">
        <v>924.73463780655197</v>
      </c>
      <c r="AB1186" s="5">
        <v>1314.710424756363</v>
      </c>
      <c r="AC1186" s="5">
        <v>1542.0612695160628</v>
      </c>
      <c r="AD1186" s="5">
        <v>2176.9939545738143</v>
      </c>
      <c r="AE1186" s="5">
        <v>1592.213802374099</v>
      </c>
      <c r="AF1186" s="5">
        <v>1292.3452696409438</v>
      </c>
      <c r="AG1186" s="5">
        <v>1332.4243483822318</v>
      </c>
      <c r="AH1186" s="350">
        <v>1202.8360881433864</v>
      </c>
      <c r="AI1186" s="350">
        <v>1449.9637690590193</v>
      </c>
      <c r="AK1186" s="199"/>
      <c r="AM1186" s="11"/>
      <c r="AN1186" s="15"/>
      <c r="AO1186" s="11"/>
      <c r="AP1186" s="11"/>
    </row>
    <row r="1187" spans="3:42" outlineLevel="2" x14ac:dyDescent="0.2">
      <c r="C1187" s="252">
        <v>9</v>
      </c>
      <c r="D1187" s="119" t="s">
        <v>218</v>
      </c>
      <c r="F1187" s="783" t="s">
        <v>57</v>
      </c>
      <c r="G1187" s="83"/>
      <c r="H1187" s="798" t="s">
        <v>10</v>
      </c>
      <c r="I1187" s="799"/>
      <c r="J1187" s="83"/>
      <c r="K1187" s="736"/>
      <c r="L1187" s="83"/>
      <c r="M1187" s="83"/>
      <c r="N1187" s="83"/>
      <c r="O1187" s="83"/>
      <c r="P1187" s="83"/>
      <c r="Q1187" s="143" t="s">
        <v>110</v>
      </c>
      <c r="R1187" s="304">
        <v>0</v>
      </c>
      <c r="S1187" s="305">
        <v>0</v>
      </c>
      <c r="T1187" s="305">
        <v>0</v>
      </c>
      <c r="U1187" s="305">
        <v>69.755091254083183</v>
      </c>
      <c r="V1187" s="305">
        <v>72.233807750858375</v>
      </c>
      <c r="W1187" s="306">
        <v>74.257478988409218</v>
      </c>
      <c r="X1187" s="305">
        <v>76.293645899447625</v>
      </c>
      <c r="Y1187" s="305">
        <v>78.136528821474229</v>
      </c>
      <c r="Z1187" s="305">
        <v>79.784344594456982</v>
      </c>
      <c r="AA1187" s="305">
        <v>81.36796959663657</v>
      </c>
      <c r="AB1187" s="307">
        <v>82.983027727656477</v>
      </c>
      <c r="AC1187" s="307">
        <v>84.630142899708204</v>
      </c>
      <c r="AD1187" s="307">
        <v>86.309951408954305</v>
      </c>
      <c r="AE1187" s="307">
        <v>88.023102181336967</v>
      </c>
      <c r="AF1187" s="307">
        <v>89.770257023265629</v>
      </c>
      <c r="AG1187" s="307">
        <v>91.552090877280449</v>
      </c>
      <c r="AH1187" s="362">
        <v>93.369292082790409</v>
      </c>
      <c r="AI1187" s="362">
        <v>95.222562641986798</v>
      </c>
      <c r="AK1187" s="199"/>
      <c r="AM1187" s="11"/>
      <c r="AN1187" s="15"/>
      <c r="AO1187" s="11"/>
      <c r="AP1187" s="11"/>
    </row>
    <row r="1188" spans="3:42" outlineLevel="2" x14ac:dyDescent="0.2">
      <c r="C1188" s="252">
        <v>9</v>
      </c>
      <c r="D1188" s="119" t="s">
        <v>218</v>
      </c>
      <c r="F1188" s="12"/>
      <c r="H1188" s="164"/>
      <c r="K1188" s="164"/>
      <c r="Q1188" s="16"/>
      <c r="R1188" s="800">
        <v>0</v>
      </c>
      <c r="S1188" s="800">
        <v>0</v>
      </c>
      <c r="T1188" s="800">
        <v>0</v>
      </c>
      <c r="U1188" s="800">
        <v>1158.8698262704161</v>
      </c>
      <c r="V1188" s="800">
        <v>1243.6178430642922</v>
      </c>
      <c r="W1188" s="800">
        <v>1295.7047257486665</v>
      </c>
      <c r="X1188" s="800">
        <v>801.62623527498886</v>
      </c>
      <c r="Y1188" s="800">
        <v>1016.3892469669506</v>
      </c>
      <c r="Z1188" s="800">
        <v>909.16796181220752</v>
      </c>
      <c r="AA1188" s="800">
        <v>1409.4465090973056</v>
      </c>
      <c r="AB1188" s="800">
        <v>2046.5598171382812</v>
      </c>
      <c r="AC1188" s="800">
        <v>2417.0294675812306</v>
      </c>
      <c r="AD1188" s="800">
        <v>3455.6197298073866</v>
      </c>
      <c r="AE1188" s="800">
        <v>2494.6334433183433</v>
      </c>
      <c r="AF1188" s="800">
        <v>2000.6670899719338</v>
      </c>
      <c r="AG1188" s="800">
        <v>2063.942598473016</v>
      </c>
      <c r="AH1188" s="800">
        <v>1849.024593526018</v>
      </c>
      <c r="AI1188" s="800">
        <v>2251.6223184172095</v>
      </c>
      <c r="AK1188" s="199"/>
      <c r="AM1188" s="11"/>
      <c r="AN1188" s="15"/>
      <c r="AO1188" s="11"/>
      <c r="AP1188" s="11"/>
    </row>
    <row r="1189" spans="3:42" ht="15" customHeight="1" outlineLevel="2" x14ac:dyDescent="0.2">
      <c r="C1189" s="252">
        <v>9</v>
      </c>
      <c r="D1189" s="119" t="s">
        <v>218</v>
      </c>
      <c r="F1189" s="794" t="s">
        <v>69</v>
      </c>
      <c r="AK1189" s="199"/>
      <c r="AM1189" s="11"/>
      <c r="AN1189" s="15"/>
      <c r="AO1189" s="11"/>
      <c r="AP1189" s="11"/>
    </row>
    <row r="1190" spans="3:42" outlineLevel="2" x14ac:dyDescent="0.2">
      <c r="C1190" s="252">
        <v>9</v>
      </c>
      <c r="D1190" s="119" t="s">
        <v>218</v>
      </c>
      <c r="F1190" s="761" t="s">
        <v>9</v>
      </c>
      <c r="G1190" s="75"/>
      <c r="H1190" s="796" t="s">
        <v>10</v>
      </c>
      <c r="I1190" s="801"/>
      <c r="J1190" s="75"/>
      <c r="K1190" s="741"/>
      <c r="L1190" s="75"/>
      <c r="M1190" s="75"/>
      <c r="N1190" s="75"/>
      <c r="O1190" s="75"/>
      <c r="P1190" s="75"/>
      <c r="Q1190" s="128" t="s">
        <v>110</v>
      </c>
      <c r="R1190" s="299">
        <v>0</v>
      </c>
      <c r="S1190" s="300">
        <v>0</v>
      </c>
      <c r="T1190" s="300">
        <v>0</v>
      </c>
      <c r="U1190" s="300">
        <v>0</v>
      </c>
      <c r="V1190" s="300">
        <v>0</v>
      </c>
      <c r="W1190" s="301">
        <v>0</v>
      </c>
      <c r="X1190" s="300">
        <v>0</v>
      </c>
      <c r="Y1190" s="300">
        <v>0</v>
      </c>
      <c r="Z1190" s="300">
        <v>0</v>
      </c>
      <c r="AA1190" s="300">
        <v>0</v>
      </c>
      <c r="AB1190" s="302">
        <v>0</v>
      </c>
      <c r="AC1190" s="302">
        <v>0</v>
      </c>
      <c r="AD1190" s="302">
        <v>0</v>
      </c>
      <c r="AE1190" s="302">
        <v>0</v>
      </c>
      <c r="AF1190" s="302">
        <v>0</v>
      </c>
      <c r="AG1190" s="302">
        <v>0</v>
      </c>
      <c r="AH1190" s="348">
        <v>0</v>
      </c>
      <c r="AI1190" s="348">
        <v>0</v>
      </c>
      <c r="AK1190" s="199"/>
      <c r="AM1190" s="11"/>
      <c r="AN1190" s="15"/>
      <c r="AO1190" s="11"/>
      <c r="AP1190" s="11"/>
    </row>
    <row r="1191" spans="3:42" outlineLevel="2" x14ac:dyDescent="0.2">
      <c r="C1191" s="252">
        <v>9</v>
      </c>
      <c r="D1191" s="119" t="s">
        <v>218</v>
      </c>
      <c r="F1191" s="767" t="s">
        <v>14</v>
      </c>
      <c r="H1191" s="797" t="s">
        <v>10</v>
      </c>
      <c r="K1191" s="164"/>
      <c r="Q1191" s="135" t="s">
        <v>110</v>
      </c>
      <c r="R1191" s="314">
        <v>0</v>
      </c>
      <c r="S1191" s="315">
        <v>0</v>
      </c>
      <c r="T1191" s="315">
        <v>0</v>
      </c>
      <c r="U1191" s="315">
        <v>0</v>
      </c>
      <c r="V1191" s="315">
        <v>0</v>
      </c>
      <c r="W1191" s="316">
        <v>0</v>
      </c>
      <c r="X1191" s="315">
        <v>0</v>
      </c>
      <c r="Y1191" s="315">
        <v>0</v>
      </c>
      <c r="Z1191" s="315">
        <v>0</v>
      </c>
      <c r="AA1191" s="315">
        <v>0</v>
      </c>
      <c r="AB1191" s="5">
        <v>0</v>
      </c>
      <c r="AC1191" s="5">
        <v>0</v>
      </c>
      <c r="AD1191" s="5">
        <v>0</v>
      </c>
      <c r="AE1191" s="5">
        <v>0</v>
      </c>
      <c r="AF1191" s="5">
        <v>0</v>
      </c>
      <c r="AG1191" s="5">
        <v>0</v>
      </c>
      <c r="AH1191" s="350">
        <v>0</v>
      </c>
      <c r="AI1191" s="350">
        <v>0</v>
      </c>
      <c r="AJ1191" s="289"/>
      <c r="AK1191" s="199"/>
      <c r="AM1191" s="11"/>
      <c r="AN1191" s="15"/>
      <c r="AO1191" s="11"/>
      <c r="AP1191" s="11"/>
    </row>
    <row r="1192" spans="3:42" outlineLevel="2" x14ac:dyDescent="0.2">
      <c r="C1192" s="252">
        <v>9</v>
      </c>
      <c r="D1192" s="119" t="s">
        <v>218</v>
      </c>
      <c r="F1192" s="783" t="s">
        <v>16</v>
      </c>
      <c r="G1192" s="83"/>
      <c r="H1192" s="798" t="s">
        <v>10</v>
      </c>
      <c r="I1192" s="799"/>
      <c r="J1192" s="83"/>
      <c r="K1192" s="736"/>
      <c r="L1192" s="83"/>
      <c r="M1192" s="83"/>
      <c r="N1192" s="83"/>
      <c r="O1192" s="83"/>
      <c r="P1192" s="83"/>
      <c r="Q1192" s="143" t="s">
        <v>110</v>
      </c>
      <c r="R1192" s="304">
        <v>0</v>
      </c>
      <c r="S1192" s="305">
        <v>0</v>
      </c>
      <c r="T1192" s="305">
        <v>0</v>
      </c>
      <c r="U1192" s="305">
        <v>0</v>
      </c>
      <c r="V1192" s="305">
        <v>0</v>
      </c>
      <c r="W1192" s="306">
        <v>0</v>
      </c>
      <c r="X1192" s="305">
        <v>0</v>
      </c>
      <c r="Y1192" s="305">
        <v>0</v>
      </c>
      <c r="Z1192" s="305">
        <v>0</v>
      </c>
      <c r="AA1192" s="305">
        <v>0</v>
      </c>
      <c r="AB1192" s="307">
        <v>0</v>
      </c>
      <c r="AC1192" s="307">
        <v>0</v>
      </c>
      <c r="AD1192" s="307">
        <v>0</v>
      </c>
      <c r="AE1192" s="307">
        <v>0</v>
      </c>
      <c r="AF1192" s="307">
        <v>0</v>
      </c>
      <c r="AG1192" s="307">
        <v>0</v>
      </c>
      <c r="AH1192" s="362">
        <v>0</v>
      </c>
      <c r="AI1192" s="362">
        <v>0</v>
      </c>
      <c r="AK1192" s="199"/>
      <c r="AM1192" s="11"/>
      <c r="AN1192" s="15"/>
      <c r="AO1192" s="11"/>
      <c r="AP1192" s="11"/>
    </row>
    <row r="1193" spans="3:42" outlineLevel="2" x14ac:dyDescent="0.2">
      <c r="C1193" s="252">
        <v>9</v>
      </c>
      <c r="D1193" s="119" t="s">
        <v>218</v>
      </c>
      <c r="F1193" s="12"/>
      <c r="H1193" s="797"/>
      <c r="K1193" s="164"/>
      <c r="Q1193" s="16"/>
      <c r="R1193" s="800">
        <v>0</v>
      </c>
      <c r="S1193" s="800">
        <v>0</v>
      </c>
      <c r="T1193" s="800">
        <v>0</v>
      </c>
      <c r="U1193" s="800">
        <v>0</v>
      </c>
      <c r="V1193" s="800">
        <v>0</v>
      </c>
      <c r="W1193" s="800">
        <v>0</v>
      </c>
      <c r="X1193" s="800">
        <v>0</v>
      </c>
      <c r="Y1193" s="800">
        <v>0</v>
      </c>
      <c r="Z1193" s="800">
        <v>0</v>
      </c>
      <c r="AA1193" s="800">
        <v>0</v>
      </c>
      <c r="AB1193" s="800">
        <v>0</v>
      </c>
      <c r="AC1193" s="800">
        <v>0</v>
      </c>
      <c r="AD1193" s="800">
        <v>0</v>
      </c>
      <c r="AE1193" s="800">
        <v>0</v>
      </c>
      <c r="AF1193" s="800">
        <v>0</v>
      </c>
      <c r="AG1193" s="800">
        <v>0</v>
      </c>
      <c r="AH1193" s="800">
        <v>0</v>
      </c>
      <c r="AI1193" s="800">
        <v>0</v>
      </c>
      <c r="AK1193" s="199"/>
      <c r="AM1193" s="11"/>
      <c r="AN1193" s="15"/>
      <c r="AO1193" s="11"/>
      <c r="AP1193" s="11"/>
    </row>
    <row r="1194" spans="3:42" ht="17.25" customHeight="1" outlineLevel="2" x14ac:dyDescent="0.2">
      <c r="C1194" s="252">
        <v>9</v>
      </c>
      <c r="D1194" s="119" t="s">
        <v>218</v>
      </c>
      <c r="F1194" s="794" t="s">
        <v>616</v>
      </c>
      <c r="AK1194" s="199"/>
      <c r="AM1194" s="11"/>
      <c r="AN1194" s="15"/>
      <c r="AO1194" s="11"/>
      <c r="AP1194" s="11"/>
    </row>
    <row r="1195" spans="3:42" outlineLevel="2" x14ac:dyDescent="0.2">
      <c r="C1195" s="252">
        <v>9</v>
      </c>
      <c r="D1195" s="119" t="s">
        <v>218</v>
      </c>
      <c r="F1195" s="761" t="s">
        <v>48</v>
      </c>
      <c r="G1195" s="75"/>
      <c r="H1195" s="796" t="s">
        <v>10</v>
      </c>
      <c r="I1195" s="228" t="s">
        <v>617</v>
      </c>
      <c r="J1195" s="75"/>
      <c r="K1195" s="741"/>
      <c r="L1195" s="75"/>
      <c r="M1195" s="75"/>
      <c r="N1195" s="75"/>
      <c r="O1195" s="75"/>
      <c r="P1195" s="75"/>
      <c r="Q1195" s="128" t="s">
        <v>110</v>
      </c>
      <c r="R1195" s="299">
        <v>0</v>
      </c>
      <c r="S1195" s="300">
        <v>0</v>
      </c>
      <c r="T1195" s="300">
        <v>0</v>
      </c>
      <c r="U1195" s="300">
        <v>333.74218364463479</v>
      </c>
      <c r="V1195" s="300">
        <v>362.59359717424655</v>
      </c>
      <c r="W1195" s="301">
        <v>379.47812889706171</v>
      </c>
      <c r="X1195" s="300">
        <v>175.03586119735431</v>
      </c>
      <c r="Y1195" s="300">
        <v>255.95785299054006</v>
      </c>
      <c r="Z1195" s="300">
        <v>211.1284395918349</v>
      </c>
      <c r="AA1195" s="300">
        <v>403.34390169411699</v>
      </c>
      <c r="AB1195" s="302">
        <v>648.86636465426193</v>
      </c>
      <c r="AC1195" s="302">
        <v>790.33805516545999</v>
      </c>
      <c r="AD1195" s="302">
        <v>1192.3158238246178</v>
      </c>
      <c r="AE1195" s="302">
        <v>814.3965387629072</v>
      </c>
      <c r="AF1195" s="302">
        <v>618.55156330772434</v>
      </c>
      <c r="AG1195" s="302">
        <v>639.9661592135036</v>
      </c>
      <c r="AH1195" s="348">
        <v>552.81921329984107</v>
      </c>
      <c r="AI1195" s="348">
        <v>706.43598671620339</v>
      </c>
      <c r="AJ1195" s="289"/>
      <c r="AK1195" s="199"/>
      <c r="AM1195" s="11"/>
      <c r="AN1195" s="15"/>
      <c r="AO1195" s="11"/>
      <c r="AP1195" s="11"/>
    </row>
    <row r="1196" spans="3:42" outlineLevel="2" x14ac:dyDescent="0.2">
      <c r="C1196" s="252">
        <v>9</v>
      </c>
      <c r="D1196" s="119" t="s">
        <v>218</v>
      </c>
      <c r="F1196" s="767" t="s">
        <v>55</v>
      </c>
      <c r="H1196" s="797" t="s">
        <v>10</v>
      </c>
      <c r="I1196" s="234" t="s">
        <v>617</v>
      </c>
      <c r="K1196" s="164"/>
      <c r="Q1196" s="135" t="s">
        <v>110</v>
      </c>
      <c r="R1196" s="314">
        <v>0</v>
      </c>
      <c r="S1196" s="315">
        <v>0</v>
      </c>
      <c r="T1196" s="315">
        <v>0</v>
      </c>
      <c r="U1196" s="315">
        <v>755.37255137169802</v>
      </c>
      <c r="V1196" s="315">
        <v>808.79043813918724</v>
      </c>
      <c r="W1196" s="316">
        <v>841.96911786319561</v>
      </c>
      <c r="X1196" s="315">
        <v>550.29672817818698</v>
      </c>
      <c r="Y1196" s="315">
        <v>682.29486515493636</v>
      </c>
      <c r="Z1196" s="315">
        <v>618.25517762591562</v>
      </c>
      <c r="AA1196" s="315">
        <v>924.73463780655197</v>
      </c>
      <c r="AB1196" s="5">
        <v>1314.710424756363</v>
      </c>
      <c r="AC1196" s="5">
        <v>1542.0612695160628</v>
      </c>
      <c r="AD1196" s="5">
        <v>2176.9939545738143</v>
      </c>
      <c r="AE1196" s="5">
        <v>1592.213802374099</v>
      </c>
      <c r="AF1196" s="5">
        <v>1292.3452696409438</v>
      </c>
      <c r="AG1196" s="5">
        <v>1332.4243483822318</v>
      </c>
      <c r="AH1196" s="350">
        <v>1202.8360881433864</v>
      </c>
      <c r="AI1196" s="350">
        <v>1449.9637690590193</v>
      </c>
      <c r="AK1196" s="199"/>
      <c r="AM1196" s="11"/>
      <c r="AN1196" s="15"/>
      <c r="AO1196" s="11"/>
      <c r="AP1196" s="11"/>
    </row>
    <row r="1197" spans="3:42" outlineLevel="2" x14ac:dyDescent="0.2">
      <c r="C1197" s="252">
        <v>9</v>
      </c>
      <c r="D1197" s="119" t="s">
        <v>218</v>
      </c>
      <c r="F1197" s="783" t="s">
        <v>57</v>
      </c>
      <c r="G1197" s="83"/>
      <c r="H1197" s="798" t="s">
        <v>10</v>
      </c>
      <c r="I1197" s="240" t="s">
        <v>617</v>
      </c>
      <c r="J1197" s="83"/>
      <c r="K1197" s="736"/>
      <c r="L1197" s="83"/>
      <c r="M1197" s="83"/>
      <c r="N1197" s="83"/>
      <c r="O1197" s="83"/>
      <c r="P1197" s="83"/>
      <c r="Q1197" s="143" t="s">
        <v>110</v>
      </c>
      <c r="R1197" s="304">
        <v>0</v>
      </c>
      <c r="S1197" s="305">
        <v>0</v>
      </c>
      <c r="T1197" s="305">
        <v>0</v>
      </c>
      <c r="U1197" s="305">
        <v>69.755091254083183</v>
      </c>
      <c r="V1197" s="305">
        <v>72.233807750858375</v>
      </c>
      <c r="W1197" s="306">
        <v>74.257478988409218</v>
      </c>
      <c r="X1197" s="305">
        <v>76.293645899447625</v>
      </c>
      <c r="Y1197" s="305">
        <v>78.136528821474229</v>
      </c>
      <c r="Z1197" s="305">
        <v>79.784344594456982</v>
      </c>
      <c r="AA1197" s="305">
        <v>81.36796959663657</v>
      </c>
      <c r="AB1197" s="307">
        <v>82.983027727656477</v>
      </c>
      <c r="AC1197" s="307">
        <v>84.630142899708204</v>
      </c>
      <c r="AD1197" s="307">
        <v>86.309951408954305</v>
      </c>
      <c r="AE1197" s="307">
        <v>88.023102181336967</v>
      </c>
      <c r="AF1197" s="307">
        <v>89.770257023265629</v>
      </c>
      <c r="AG1197" s="307">
        <v>91.552090877280449</v>
      </c>
      <c r="AH1197" s="362">
        <v>93.369292082790409</v>
      </c>
      <c r="AI1197" s="362">
        <v>95.222562641986798</v>
      </c>
      <c r="AK1197" s="199"/>
      <c r="AM1197" s="11"/>
      <c r="AN1197" s="15"/>
      <c r="AO1197" s="11"/>
      <c r="AP1197" s="11"/>
    </row>
    <row r="1198" spans="3:42" outlineLevel="2" x14ac:dyDescent="0.2">
      <c r="C1198" s="252">
        <v>9</v>
      </c>
      <c r="D1198" s="119" t="s">
        <v>218</v>
      </c>
      <c r="F1198" s="802" t="s">
        <v>618</v>
      </c>
      <c r="R1198" s="800">
        <v>0</v>
      </c>
      <c r="S1198" s="800">
        <v>0</v>
      </c>
      <c r="T1198" s="800">
        <v>0</v>
      </c>
      <c r="U1198" s="800">
        <v>1158.8698262704161</v>
      </c>
      <c r="V1198" s="800">
        <v>1243.6178430642922</v>
      </c>
      <c r="W1198" s="800">
        <v>1295.7047257486665</v>
      </c>
      <c r="X1198" s="800">
        <v>801.62623527498886</v>
      </c>
      <c r="Y1198" s="800">
        <v>1016.3892469669506</v>
      </c>
      <c r="Z1198" s="800">
        <v>909.16796181220752</v>
      </c>
      <c r="AA1198" s="800">
        <v>1409.4465090973056</v>
      </c>
      <c r="AB1198" s="800">
        <v>2046.5598171382812</v>
      </c>
      <c r="AC1198" s="800">
        <v>2417.0294675812306</v>
      </c>
      <c r="AD1198" s="800">
        <v>3455.6197298073866</v>
      </c>
      <c r="AE1198" s="800">
        <v>2494.6334433183433</v>
      </c>
      <c r="AF1198" s="800">
        <v>2000.6670899719338</v>
      </c>
      <c r="AG1198" s="800">
        <v>2063.942598473016</v>
      </c>
      <c r="AH1198" s="800">
        <v>1849.024593526018</v>
      </c>
      <c r="AI1198" s="800">
        <v>2251.6223184172095</v>
      </c>
      <c r="AK1198" s="199"/>
      <c r="AM1198" s="11"/>
      <c r="AN1198" s="15"/>
      <c r="AO1198" s="11"/>
      <c r="AP1198" s="11"/>
    </row>
    <row r="1199" spans="3:42" outlineLevel="2" x14ac:dyDescent="0.2">
      <c r="C1199" s="252">
        <v>9</v>
      </c>
      <c r="D1199" s="119" t="s">
        <v>218</v>
      </c>
      <c r="R1199" s="5"/>
      <c r="S1199" s="5"/>
      <c r="T1199" s="5"/>
      <c r="U1199" s="5"/>
      <c r="V1199" s="5"/>
      <c r="W1199" s="5"/>
      <c r="X1199" s="5"/>
      <c r="Y1199" s="5"/>
      <c r="AK1199" s="199"/>
      <c r="AM1199" s="11"/>
      <c r="AN1199" s="15"/>
      <c r="AO1199" s="11"/>
      <c r="AP1199" s="11"/>
    </row>
    <row r="1200" spans="3:42" outlineLevel="2" x14ac:dyDescent="0.2">
      <c r="C1200" s="252">
        <v>9</v>
      </c>
      <c r="D1200" s="119" t="s">
        <v>218</v>
      </c>
      <c r="F1200" s="789" t="s">
        <v>619</v>
      </c>
      <c r="G1200" s="790"/>
      <c r="H1200" s="803"/>
      <c r="I1200" s="790"/>
      <c r="J1200" s="790"/>
      <c r="K1200" s="792"/>
      <c r="L1200" s="789"/>
      <c r="M1200" s="789"/>
      <c r="N1200" s="789"/>
      <c r="O1200" s="789"/>
      <c r="P1200" s="789"/>
      <c r="Q1200" s="792"/>
      <c r="R1200" s="793"/>
      <c r="S1200" s="793"/>
      <c r="T1200" s="793"/>
      <c r="U1200" s="793"/>
      <c r="V1200" s="793"/>
      <c r="W1200" s="793"/>
      <c r="X1200" s="793"/>
      <c r="Y1200" s="793"/>
      <c r="Z1200" s="793"/>
      <c r="AA1200" s="793"/>
      <c r="AB1200" s="793"/>
      <c r="AC1200" s="793"/>
      <c r="AD1200" s="793"/>
      <c r="AE1200" s="793"/>
      <c r="AF1200" s="793"/>
      <c r="AG1200" s="793"/>
      <c r="AH1200" s="789"/>
      <c r="AI1200" s="789"/>
      <c r="AK1200" s="199"/>
      <c r="AM1200" s="11"/>
      <c r="AN1200" s="15"/>
      <c r="AO1200" s="11"/>
      <c r="AP1200" s="11"/>
    </row>
    <row r="1201" spans="3:42" outlineLevel="2" x14ac:dyDescent="0.2">
      <c r="C1201" s="252">
        <v>9</v>
      </c>
      <c r="D1201" s="119" t="s">
        <v>218</v>
      </c>
      <c r="F1201" t="s">
        <v>620</v>
      </c>
      <c r="AK1201" s="199"/>
      <c r="AM1201" s="11"/>
      <c r="AN1201" s="15"/>
      <c r="AO1201" s="11"/>
      <c r="AP1201" s="11"/>
    </row>
    <row r="1202" spans="3:42" outlineLevel="2" x14ac:dyDescent="0.2">
      <c r="C1202" s="252">
        <v>9</v>
      </c>
      <c r="D1202" s="119" t="s">
        <v>218</v>
      </c>
      <c r="F1202" s="761" t="s">
        <v>48</v>
      </c>
      <c r="G1202" s="75"/>
      <c r="H1202" s="796" t="s">
        <v>10</v>
      </c>
      <c r="I1202" s="801"/>
      <c r="J1202" s="75"/>
      <c r="K1202" s="741"/>
      <c r="L1202" s="75"/>
      <c r="M1202" s="75"/>
      <c r="N1202" s="75"/>
      <c r="O1202" s="75"/>
      <c r="P1202" s="75"/>
      <c r="Q1202" s="128" t="s">
        <v>536</v>
      </c>
      <c r="R1202" s="804">
        <v>0</v>
      </c>
      <c r="S1202" s="805">
        <v>0</v>
      </c>
      <c r="T1202" s="805">
        <v>0</v>
      </c>
      <c r="U1202" s="805">
        <v>58.767773136931645</v>
      </c>
      <c r="V1202" s="805">
        <v>63.848141780990773</v>
      </c>
      <c r="W1202" s="806">
        <v>66.821294047730532</v>
      </c>
      <c r="X1202" s="805">
        <v>30.821599083879963</v>
      </c>
      <c r="Y1202" s="805">
        <v>45.07093731124143</v>
      </c>
      <c r="Z1202" s="805">
        <v>37.177045182573494</v>
      </c>
      <c r="AA1202" s="805">
        <v>71.02375448038687</v>
      </c>
      <c r="AB1202" s="805">
        <v>114.25715172640639</v>
      </c>
      <c r="AC1202" s="805">
        <v>139.16852529766859</v>
      </c>
      <c r="AD1202" s="805">
        <v>209.95172104677192</v>
      </c>
      <c r="AE1202" s="805">
        <v>143.40491966242422</v>
      </c>
      <c r="AF1202" s="805">
        <v>108.91909901527106</v>
      </c>
      <c r="AG1202" s="805">
        <v>112.68993823093918</v>
      </c>
      <c r="AH1202" s="808">
        <v>97.344464395111999</v>
      </c>
      <c r="AI1202" s="808">
        <v>124.39443330096908</v>
      </c>
      <c r="AJ1202" s="289"/>
      <c r="AK1202" s="199"/>
      <c r="AM1202" s="11"/>
      <c r="AN1202" s="15"/>
      <c r="AO1202" s="11"/>
      <c r="AP1202" s="11"/>
    </row>
    <row r="1203" spans="3:42" outlineLevel="2" x14ac:dyDescent="0.2">
      <c r="C1203" s="252">
        <v>9</v>
      </c>
      <c r="D1203" s="119" t="s">
        <v>218</v>
      </c>
      <c r="F1203" s="767" t="s">
        <v>55</v>
      </c>
      <c r="H1203" s="797" t="s">
        <v>10</v>
      </c>
      <c r="K1203" s="164"/>
      <c r="Q1203" s="135" t="s">
        <v>536</v>
      </c>
      <c r="R1203" s="809">
        <v>0</v>
      </c>
      <c r="S1203" s="810">
        <v>0</v>
      </c>
      <c r="T1203" s="810">
        <v>0</v>
      </c>
      <c r="U1203" s="810">
        <v>13.47483947646541</v>
      </c>
      <c r="V1203" s="810">
        <v>14.427743375418089</v>
      </c>
      <c r="W1203" s="811">
        <v>15.019606797659488</v>
      </c>
      <c r="X1203" s="810">
        <v>9.8165601373253946</v>
      </c>
      <c r="Y1203" s="810">
        <v>12.171230959986733</v>
      </c>
      <c r="Z1203" s="810">
        <v>11.028848293301859</v>
      </c>
      <c r="AA1203" s="810">
        <v>16.496033354856614</v>
      </c>
      <c r="AB1203" s="810">
        <v>23.452681593284865</v>
      </c>
      <c r="AC1203" s="810">
        <v>27.508317626673495</v>
      </c>
      <c r="AD1203" s="810">
        <v>38.834670423022843</v>
      </c>
      <c r="AE1203" s="810">
        <v>28.402971964288756</v>
      </c>
      <c r="AF1203" s="810">
        <v>23.05371703665746</v>
      </c>
      <c r="AG1203" s="810">
        <v>23.768674379789356</v>
      </c>
      <c r="AH1203" s="812">
        <v>21.456992545994975</v>
      </c>
      <c r="AI1203" s="812">
        <v>25.865420975757598</v>
      </c>
      <c r="AK1203" s="199"/>
      <c r="AM1203" s="11"/>
      <c r="AN1203" s="15"/>
      <c r="AO1203" s="11"/>
      <c r="AP1203" s="11"/>
    </row>
    <row r="1204" spans="3:42" outlineLevel="2" x14ac:dyDescent="0.2">
      <c r="C1204" s="252">
        <v>9</v>
      </c>
      <c r="D1204" s="119" t="s">
        <v>218</v>
      </c>
      <c r="F1204" s="783" t="s">
        <v>57</v>
      </c>
      <c r="G1204" s="83"/>
      <c r="H1204" s="798" t="s">
        <v>10</v>
      </c>
      <c r="I1204" s="799"/>
      <c r="J1204" s="83"/>
      <c r="K1204" s="736"/>
      <c r="L1204" s="83"/>
      <c r="M1204" s="83"/>
      <c r="N1204" s="83"/>
      <c r="O1204" s="83"/>
      <c r="P1204" s="83"/>
      <c r="Q1204" s="143" t="s">
        <v>536</v>
      </c>
      <c r="R1204" s="813">
        <v>0</v>
      </c>
      <c r="S1204" s="814">
        <v>0</v>
      </c>
      <c r="T1204" s="814">
        <v>0</v>
      </c>
      <c r="U1204" s="814">
        <v>1.8528141345626179</v>
      </c>
      <c r="V1204" s="814">
        <v>1.9186530701618854</v>
      </c>
      <c r="W1204" s="815">
        <v>1.9724052279647404</v>
      </c>
      <c r="X1204" s="814">
        <v>2.0264892921566831</v>
      </c>
      <c r="Y1204" s="814">
        <v>2.0754394041110573</v>
      </c>
      <c r="Z1204" s="814">
        <v>2.1192082000576753</v>
      </c>
      <c r="AA1204" s="814">
        <v>2.1612719797063518</v>
      </c>
      <c r="AB1204" s="814">
        <v>2.2041706768407896</v>
      </c>
      <c r="AC1204" s="814">
        <v>2.2479208636323715</v>
      </c>
      <c r="AD1204" s="814">
        <v>2.2925394411918631</v>
      </c>
      <c r="AE1204" s="814">
        <v>2.3380436460985075</v>
      </c>
      <c r="AF1204" s="814">
        <v>2.3844510570587136</v>
      </c>
      <c r="AG1204" s="814">
        <v>2.4317796016969173</v>
      </c>
      <c r="AH1204" s="816">
        <v>2.4800475634812265</v>
      </c>
      <c r="AI1204" s="816">
        <v>2.5292735887865385</v>
      </c>
      <c r="AK1204" s="199"/>
      <c r="AM1204" s="11"/>
      <c r="AN1204" s="15"/>
      <c r="AO1204" s="11"/>
      <c r="AP1204" s="11"/>
    </row>
    <row r="1205" spans="3:42" outlineLevel="2" x14ac:dyDescent="0.2">
      <c r="C1205" s="252">
        <v>9</v>
      </c>
      <c r="D1205" s="119" t="s">
        <v>218</v>
      </c>
      <c r="H1205" s="798"/>
      <c r="AK1205" s="199"/>
      <c r="AM1205" s="11"/>
      <c r="AN1205" s="15"/>
      <c r="AO1205" s="11"/>
      <c r="AP1205" s="11"/>
    </row>
    <row r="1206" spans="3:42" outlineLevel="2" x14ac:dyDescent="0.2">
      <c r="C1206" s="252">
        <v>9</v>
      </c>
      <c r="D1206" s="119" t="s">
        <v>218</v>
      </c>
      <c r="F1206" s="789" t="s">
        <v>621</v>
      </c>
      <c r="G1206" s="790"/>
      <c r="H1206" s="803"/>
      <c r="I1206" s="790"/>
      <c r="J1206" s="790"/>
      <c r="K1206" s="792"/>
      <c r="L1206" s="789"/>
      <c r="M1206" s="789"/>
      <c r="N1206" s="789"/>
      <c r="O1206" s="789"/>
      <c r="P1206" s="789"/>
      <c r="Q1206" s="792"/>
      <c r="R1206" s="793"/>
      <c r="S1206" s="793"/>
      <c r="T1206" s="793"/>
      <c r="U1206" s="793"/>
      <c r="V1206" s="793"/>
      <c r="W1206" s="793"/>
      <c r="X1206" s="793"/>
      <c r="Y1206" s="793"/>
      <c r="Z1206" s="793"/>
      <c r="AA1206" s="793"/>
      <c r="AB1206" s="793"/>
      <c r="AC1206" s="793"/>
      <c r="AD1206" s="793"/>
      <c r="AE1206" s="793"/>
      <c r="AF1206" s="793"/>
      <c r="AG1206" s="793"/>
      <c r="AH1206" s="789"/>
      <c r="AI1206" s="789"/>
      <c r="AK1206" s="199"/>
      <c r="AM1206" s="11"/>
      <c r="AN1206" s="15"/>
      <c r="AO1206" s="11"/>
      <c r="AP1206" s="11"/>
    </row>
    <row r="1207" spans="3:42" outlineLevel="2" x14ac:dyDescent="0.2">
      <c r="C1207" s="252">
        <v>9</v>
      </c>
      <c r="D1207" s="119" t="s">
        <v>218</v>
      </c>
      <c r="F1207" s="794" t="s">
        <v>518</v>
      </c>
      <c r="AK1207" s="199"/>
      <c r="AM1207" s="11"/>
      <c r="AN1207" s="15"/>
      <c r="AO1207" s="11"/>
      <c r="AP1207" s="11"/>
    </row>
    <row r="1208" spans="3:42" outlineLevel="2" x14ac:dyDescent="0.2">
      <c r="C1208" s="252">
        <v>9</v>
      </c>
      <c r="D1208" s="119" t="s">
        <v>218</v>
      </c>
      <c r="F1208" s="761" t="s">
        <v>48</v>
      </c>
      <c r="G1208" s="75"/>
      <c r="H1208" s="796" t="s">
        <v>10</v>
      </c>
      <c r="I1208" s="228" t="s">
        <v>518</v>
      </c>
      <c r="J1208" s="75"/>
      <c r="K1208" s="741"/>
      <c r="L1208" s="75"/>
      <c r="M1208" s="75"/>
      <c r="N1208" s="75"/>
      <c r="O1208" s="75"/>
      <c r="P1208" s="75"/>
      <c r="Q1208" s="128" t="s">
        <v>536</v>
      </c>
      <c r="R1208" s="299">
        <v>0</v>
      </c>
      <c r="S1208" s="300">
        <v>0</v>
      </c>
      <c r="T1208" s="300">
        <v>0</v>
      </c>
      <c r="U1208" s="300">
        <v>0</v>
      </c>
      <c r="V1208" s="300">
        <v>0</v>
      </c>
      <c r="W1208" s="301">
        <v>0</v>
      </c>
      <c r="X1208" s="300">
        <v>0.56954916569459391</v>
      </c>
      <c r="Y1208" s="300">
        <v>0.58532052550526059</v>
      </c>
      <c r="Z1208" s="300">
        <v>0.60152860931669738</v>
      </c>
      <c r="AA1208" s="300">
        <v>0.61818551043316872</v>
      </c>
      <c r="AB1208" s="302">
        <v>0.63428521825993922</v>
      </c>
      <c r="AC1208" s="302">
        <v>0.65080421865784388</v>
      </c>
      <c r="AD1208" s="302">
        <v>0.6677534314685406</v>
      </c>
      <c r="AE1208" s="302">
        <v>0.68514406092446845</v>
      </c>
      <c r="AF1208" s="302">
        <v>0.70298760305537622</v>
      </c>
      <c r="AG1208" s="302">
        <v>0.72129585328774204</v>
      </c>
      <c r="AH1208" s="348">
        <v>0.72129585328774204</v>
      </c>
      <c r="AI1208" s="348">
        <v>0.72129585328774204</v>
      </c>
      <c r="AK1208" s="199"/>
      <c r="AM1208" s="11"/>
      <c r="AN1208" s="15"/>
      <c r="AO1208" s="11"/>
      <c r="AP1208" s="11"/>
    </row>
    <row r="1209" spans="3:42" outlineLevel="2" x14ac:dyDescent="0.2">
      <c r="C1209" s="252">
        <v>9</v>
      </c>
      <c r="D1209" s="119" t="s">
        <v>218</v>
      </c>
      <c r="F1209" s="783" t="s">
        <v>55</v>
      </c>
      <c r="G1209" s="83"/>
      <c r="H1209" s="798" t="s">
        <v>10</v>
      </c>
      <c r="I1209" s="240" t="s">
        <v>518</v>
      </c>
      <c r="J1209" s="83"/>
      <c r="K1209" s="736"/>
      <c r="L1209" s="83"/>
      <c r="M1209" s="83"/>
      <c r="N1209" s="83"/>
      <c r="O1209" s="83"/>
      <c r="P1209" s="83"/>
      <c r="Q1209" s="143" t="s">
        <v>536</v>
      </c>
      <c r="R1209" s="304">
        <v>0</v>
      </c>
      <c r="S1209" s="305">
        <v>0</v>
      </c>
      <c r="T1209" s="305">
        <v>0</v>
      </c>
      <c r="U1209" s="305">
        <v>0</v>
      </c>
      <c r="V1209" s="305">
        <v>0</v>
      </c>
      <c r="W1209" s="306">
        <v>0</v>
      </c>
      <c r="X1209" s="305">
        <v>0.56954916569459391</v>
      </c>
      <c r="Y1209" s="305">
        <v>0.58532052550526059</v>
      </c>
      <c r="Z1209" s="305">
        <v>0.60152860931669738</v>
      </c>
      <c r="AA1209" s="305">
        <v>0.61818551043316883</v>
      </c>
      <c r="AB1209" s="307">
        <v>0.63428521825993933</v>
      </c>
      <c r="AC1209" s="307">
        <v>0.65080421865784388</v>
      </c>
      <c r="AD1209" s="307">
        <v>0.66775343146854049</v>
      </c>
      <c r="AE1209" s="307">
        <v>0.68514406092446845</v>
      </c>
      <c r="AF1209" s="307">
        <v>0.70298760305537622</v>
      </c>
      <c r="AG1209" s="307">
        <v>0.72129585328774193</v>
      </c>
      <c r="AH1209" s="362">
        <v>0.72129585328774193</v>
      </c>
      <c r="AI1209" s="362">
        <v>0.72129585328774193</v>
      </c>
      <c r="AK1209" s="199"/>
      <c r="AM1209" s="11"/>
      <c r="AN1209" s="15"/>
      <c r="AO1209" s="11"/>
      <c r="AP1209" s="11"/>
    </row>
    <row r="1210" spans="3:42" outlineLevel="2" x14ac:dyDescent="0.2">
      <c r="C1210" s="252">
        <v>9</v>
      </c>
      <c r="D1210" s="119" t="s">
        <v>218</v>
      </c>
      <c r="F1210" s="40" t="s">
        <v>622</v>
      </c>
      <c r="AK1210" s="199"/>
      <c r="AM1210" s="11"/>
      <c r="AN1210" s="15"/>
      <c r="AO1210" s="11"/>
      <c r="AP1210" s="11"/>
    </row>
    <row r="1211" spans="3:42" outlineLevel="2" x14ac:dyDescent="0.2">
      <c r="C1211" s="252">
        <v>9</v>
      </c>
      <c r="D1211" s="119" t="s">
        <v>218</v>
      </c>
      <c r="F1211" s="761" t="s">
        <v>48</v>
      </c>
      <c r="G1211" s="75"/>
      <c r="H1211" s="796" t="s">
        <v>623</v>
      </c>
      <c r="I1211" s="801"/>
      <c r="J1211" s="75"/>
      <c r="K1211" s="741"/>
      <c r="L1211" s="75"/>
      <c r="M1211" s="75"/>
      <c r="N1211" s="75"/>
      <c r="O1211" s="75"/>
      <c r="P1211" s="75"/>
      <c r="Q1211" s="128" t="s">
        <v>536</v>
      </c>
      <c r="R1211" s="804">
        <v>0</v>
      </c>
      <c r="S1211" s="805">
        <v>0</v>
      </c>
      <c r="T1211" s="805">
        <v>0</v>
      </c>
      <c r="U1211" s="805">
        <v>58.767773136931645</v>
      </c>
      <c r="V1211" s="805">
        <v>63.848141780990773</v>
      </c>
      <c r="W1211" s="806">
        <v>66.821294047730532</v>
      </c>
      <c r="X1211" s="805">
        <v>31.391148249574556</v>
      </c>
      <c r="Y1211" s="805">
        <v>45.65625783674669</v>
      </c>
      <c r="Z1211" s="805">
        <v>37.778573791890189</v>
      </c>
      <c r="AA1211" s="805">
        <v>71.641939990820035</v>
      </c>
      <c r="AB1211" s="805">
        <v>114.89143694466632</v>
      </c>
      <c r="AC1211" s="805">
        <v>139.81932951632643</v>
      </c>
      <c r="AD1211" s="805">
        <v>210.61947447824048</v>
      </c>
      <c r="AE1211" s="805">
        <v>144.09006372334869</v>
      </c>
      <c r="AF1211" s="805">
        <v>109.62208661832643</v>
      </c>
      <c r="AG1211" s="805">
        <v>113.41123408422692</v>
      </c>
      <c r="AH1211" s="808">
        <v>98.065760248399741</v>
      </c>
      <c r="AI1211" s="808">
        <v>125.11572915425683</v>
      </c>
      <c r="AK1211" s="199"/>
      <c r="AM1211" s="11"/>
      <c r="AN1211" s="15"/>
      <c r="AO1211" s="11"/>
      <c r="AP1211" s="11"/>
    </row>
    <row r="1212" spans="3:42" outlineLevel="2" x14ac:dyDescent="0.2">
      <c r="C1212" s="252">
        <v>9</v>
      </c>
      <c r="D1212" s="119" t="s">
        <v>218</v>
      </c>
      <c r="F1212" s="767" t="s">
        <v>55</v>
      </c>
      <c r="H1212" s="797" t="s">
        <v>623</v>
      </c>
      <c r="K1212" s="164"/>
      <c r="Q1212" s="135" t="s">
        <v>536</v>
      </c>
      <c r="R1212" s="809">
        <v>0</v>
      </c>
      <c r="S1212" s="810">
        <v>0</v>
      </c>
      <c r="T1212" s="810">
        <v>0</v>
      </c>
      <c r="U1212" s="810">
        <v>13.47483947646541</v>
      </c>
      <c r="V1212" s="810">
        <v>14.427743375418089</v>
      </c>
      <c r="W1212" s="811">
        <v>15.019606797659488</v>
      </c>
      <c r="X1212" s="810">
        <v>10.386109303019989</v>
      </c>
      <c r="Y1212" s="810">
        <v>12.756551485491993</v>
      </c>
      <c r="Z1212" s="810">
        <v>11.630376902618556</v>
      </c>
      <c r="AA1212" s="810">
        <v>17.114218865289782</v>
      </c>
      <c r="AB1212" s="810">
        <v>24.086966811544805</v>
      </c>
      <c r="AC1212" s="810">
        <v>28.159121845331338</v>
      </c>
      <c r="AD1212" s="810">
        <v>39.502423854491383</v>
      </c>
      <c r="AE1212" s="810">
        <v>29.088116025213225</v>
      </c>
      <c r="AF1212" s="810">
        <v>23.756704639712837</v>
      </c>
      <c r="AG1212" s="810">
        <v>24.489970233077099</v>
      </c>
      <c r="AH1212" s="812">
        <v>22.178288399282717</v>
      </c>
      <c r="AI1212" s="812">
        <v>26.58671682904534</v>
      </c>
      <c r="AK1212" s="199"/>
      <c r="AM1212" s="11"/>
      <c r="AN1212" s="15"/>
      <c r="AO1212" s="11"/>
      <c r="AP1212" s="11"/>
    </row>
    <row r="1213" spans="3:42" outlineLevel="2" x14ac:dyDescent="0.2">
      <c r="C1213" s="252">
        <v>9</v>
      </c>
      <c r="D1213" s="119" t="s">
        <v>218</v>
      </c>
      <c r="F1213" s="783" t="s">
        <v>57</v>
      </c>
      <c r="G1213" s="83"/>
      <c r="H1213" s="798" t="s">
        <v>623</v>
      </c>
      <c r="I1213" s="799"/>
      <c r="J1213" s="83"/>
      <c r="K1213" s="736"/>
      <c r="L1213" s="83"/>
      <c r="M1213" s="83"/>
      <c r="N1213" s="83"/>
      <c r="O1213" s="83"/>
      <c r="P1213" s="83"/>
      <c r="Q1213" s="143" t="s">
        <v>536</v>
      </c>
      <c r="R1213" s="813">
        <v>0</v>
      </c>
      <c r="S1213" s="814">
        <v>0</v>
      </c>
      <c r="T1213" s="814">
        <v>0</v>
      </c>
      <c r="U1213" s="814">
        <v>1.8528141345626179</v>
      </c>
      <c r="V1213" s="814">
        <v>1.9186530701618854</v>
      </c>
      <c r="W1213" s="815">
        <v>1.9724052279647404</v>
      </c>
      <c r="X1213" s="814">
        <v>2.0264892921566831</v>
      </c>
      <c r="Y1213" s="814">
        <v>2.0754394041110573</v>
      </c>
      <c r="Z1213" s="814">
        <v>2.1192082000576753</v>
      </c>
      <c r="AA1213" s="814">
        <v>2.1612719797063518</v>
      </c>
      <c r="AB1213" s="814">
        <v>2.2041706768407896</v>
      </c>
      <c r="AC1213" s="814">
        <v>2.2479208636323715</v>
      </c>
      <c r="AD1213" s="814">
        <v>2.2925394411918631</v>
      </c>
      <c r="AE1213" s="814">
        <v>2.3380436460985075</v>
      </c>
      <c r="AF1213" s="814">
        <v>2.3844510570587136</v>
      </c>
      <c r="AG1213" s="814">
        <v>2.4317796016969173</v>
      </c>
      <c r="AH1213" s="816">
        <v>2.4800475634812265</v>
      </c>
      <c r="AI1213" s="816">
        <v>2.5292735887865385</v>
      </c>
      <c r="AK1213" s="199"/>
      <c r="AM1213" s="11"/>
      <c r="AN1213" s="15"/>
      <c r="AO1213" s="11"/>
      <c r="AP1213" s="11"/>
    </row>
    <row r="1214" spans="3:42" outlineLevel="2" x14ac:dyDescent="0.2">
      <c r="C1214" s="252">
        <v>9</v>
      </c>
      <c r="D1214" s="119" t="s">
        <v>218</v>
      </c>
      <c r="AK1214" s="199"/>
      <c r="AM1214" s="11"/>
      <c r="AN1214" s="15"/>
      <c r="AO1214" s="11"/>
      <c r="AP1214" s="11"/>
    </row>
    <row r="1215" spans="3:42" outlineLevel="1" x14ac:dyDescent="0.2">
      <c r="C1215" s="252">
        <v>9</v>
      </c>
      <c r="D1215" s="119" t="s">
        <v>218</v>
      </c>
      <c r="F1215" s="121" t="s">
        <v>624</v>
      </c>
      <c r="G1215" s="756"/>
      <c r="H1215" s="757"/>
      <c r="I1215" s="788"/>
      <c r="J1215" s="756"/>
      <c r="K1215" s="758"/>
      <c r="L1215" s="759"/>
      <c r="M1215" s="759"/>
      <c r="N1215" s="759"/>
      <c r="O1215" s="759"/>
      <c r="P1215" s="759"/>
      <c r="Q1215" s="758"/>
      <c r="R1215" s="760"/>
      <c r="S1215" s="760"/>
      <c r="T1215" s="760"/>
      <c r="U1215" s="760"/>
      <c r="V1215" s="760"/>
      <c r="W1215" s="760"/>
      <c r="X1215" s="760"/>
      <c r="Y1215" s="760"/>
      <c r="Z1215" s="760"/>
      <c r="AA1215" s="760"/>
      <c r="AB1215" s="760"/>
      <c r="AC1215" s="760"/>
      <c r="AD1215" s="760"/>
      <c r="AE1215" s="760"/>
      <c r="AF1215" s="760"/>
      <c r="AG1215" s="760"/>
      <c r="AH1215" s="759"/>
      <c r="AI1215" s="759"/>
      <c r="AK1215" s="199"/>
      <c r="AM1215" s="11"/>
      <c r="AN1215" s="15"/>
      <c r="AO1215" s="11"/>
      <c r="AP1215" s="11"/>
    </row>
    <row r="1216" spans="3:42" outlineLevel="2" x14ac:dyDescent="0.2">
      <c r="C1216" s="252">
        <v>9</v>
      </c>
      <c r="D1216" s="119" t="s">
        <v>218</v>
      </c>
      <c r="F1216" s="789" t="s">
        <v>625</v>
      </c>
      <c r="G1216" s="790"/>
      <c r="H1216" s="803"/>
      <c r="I1216" s="791"/>
      <c r="J1216" s="790"/>
      <c r="K1216" s="792"/>
      <c r="L1216" s="789"/>
      <c r="M1216" s="789"/>
      <c r="N1216" s="789"/>
      <c r="O1216" s="789"/>
      <c r="P1216" s="789"/>
      <c r="Q1216" s="792"/>
      <c r="R1216" s="793"/>
      <c r="S1216" s="793"/>
      <c r="T1216" s="793"/>
      <c r="U1216" s="793"/>
      <c r="V1216" s="793"/>
      <c r="W1216" s="793"/>
      <c r="X1216" s="793"/>
      <c r="Y1216" s="793"/>
      <c r="Z1216" s="793"/>
      <c r="AA1216" s="793"/>
      <c r="AB1216" s="793"/>
      <c r="AC1216" s="793"/>
      <c r="AD1216" s="793"/>
      <c r="AE1216" s="793"/>
      <c r="AF1216" s="793"/>
      <c r="AG1216" s="793"/>
      <c r="AH1216" s="789"/>
      <c r="AI1216" s="789"/>
      <c r="AK1216" s="199"/>
      <c r="AM1216" s="11"/>
      <c r="AN1216" s="15"/>
      <c r="AO1216" s="11"/>
      <c r="AP1216" s="11"/>
    </row>
    <row r="1217" spans="3:42" outlineLevel="2" x14ac:dyDescent="0.2">
      <c r="C1217" s="252">
        <v>9</v>
      </c>
      <c r="D1217" s="119" t="s">
        <v>218</v>
      </c>
      <c r="F1217" s="794" t="s">
        <v>610</v>
      </c>
      <c r="H1217" s="795"/>
      <c r="AK1217" s="199"/>
      <c r="AM1217" s="11"/>
      <c r="AN1217" s="15"/>
      <c r="AO1217" s="11"/>
      <c r="AP1217" s="11"/>
    </row>
    <row r="1218" spans="3:42" outlineLevel="2" x14ac:dyDescent="0.2">
      <c r="C1218" s="252">
        <v>9</v>
      </c>
      <c r="D1218" s="119" t="s">
        <v>218</v>
      </c>
      <c r="F1218" s="761" t="s">
        <v>62</v>
      </c>
      <c r="G1218" s="75"/>
      <c r="H1218" s="796" t="s">
        <v>11</v>
      </c>
      <c r="I1218" s="796" t="s">
        <v>611</v>
      </c>
      <c r="J1218" s="75"/>
      <c r="K1218" s="741"/>
      <c r="L1218" s="75"/>
      <c r="M1218" s="75"/>
      <c r="N1218" s="75"/>
      <c r="O1218" s="75"/>
      <c r="P1218" s="75"/>
      <c r="Q1218" s="128" t="s">
        <v>110</v>
      </c>
      <c r="R1218" s="299">
        <v>0</v>
      </c>
      <c r="S1218" s="300">
        <v>0</v>
      </c>
      <c r="T1218" s="300">
        <v>0</v>
      </c>
      <c r="U1218" s="300">
        <v>0</v>
      </c>
      <c r="V1218" s="300">
        <v>0</v>
      </c>
      <c r="W1218" s="301">
        <v>0</v>
      </c>
      <c r="X1218" s="300">
        <v>37.262506430672374</v>
      </c>
      <c r="Y1218" s="300">
        <v>96.09095165646265</v>
      </c>
      <c r="Z1218" s="300">
        <v>156.41803410758075</v>
      </c>
      <c r="AA1218" s="300">
        <v>241.7219238188963</v>
      </c>
      <c r="AB1218" s="302">
        <v>296.9917063605638</v>
      </c>
      <c r="AC1218" s="302">
        <v>531.5826378734431</v>
      </c>
      <c r="AD1218" s="302">
        <v>542.09664026537598</v>
      </c>
      <c r="AE1218" s="302">
        <v>573.44281104031654</v>
      </c>
      <c r="AF1218" s="302">
        <v>608.36220867164002</v>
      </c>
      <c r="AG1218" s="302">
        <v>625.34098182583307</v>
      </c>
      <c r="AH1218" s="348">
        <v>650.48035733381084</v>
      </c>
      <c r="AI1218" s="348">
        <v>672.95725468645765</v>
      </c>
      <c r="AK1218" s="199"/>
      <c r="AM1218" s="11"/>
      <c r="AN1218" s="15"/>
      <c r="AO1218" s="11"/>
      <c r="AP1218" s="11"/>
    </row>
    <row r="1219" spans="3:42" outlineLevel="2" x14ac:dyDescent="0.2">
      <c r="C1219" s="252">
        <v>9</v>
      </c>
      <c r="D1219" s="119" t="s">
        <v>218</v>
      </c>
      <c r="F1219" s="767" t="s">
        <v>188</v>
      </c>
      <c r="H1219" s="797" t="s">
        <v>11</v>
      </c>
      <c r="I1219" s="797" t="s">
        <v>612</v>
      </c>
      <c r="K1219" s="164"/>
      <c r="Q1219" s="135" t="s">
        <v>110</v>
      </c>
      <c r="R1219" s="314">
        <v>0</v>
      </c>
      <c r="S1219" s="315">
        <v>0</v>
      </c>
      <c r="T1219" s="315">
        <v>0</v>
      </c>
      <c r="U1219" s="315">
        <v>0</v>
      </c>
      <c r="V1219" s="315">
        <v>0</v>
      </c>
      <c r="W1219" s="316">
        <v>0</v>
      </c>
      <c r="X1219" s="315">
        <v>0</v>
      </c>
      <c r="Y1219" s="315">
        <v>0</v>
      </c>
      <c r="Z1219" s="315">
        <v>0</v>
      </c>
      <c r="AA1219" s="315">
        <v>0</v>
      </c>
      <c r="AB1219" s="5">
        <v>0</v>
      </c>
      <c r="AC1219" s="5">
        <v>0</v>
      </c>
      <c r="AD1219" s="5">
        <v>0</v>
      </c>
      <c r="AE1219" s="5">
        <v>0</v>
      </c>
      <c r="AF1219" s="5">
        <v>0</v>
      </c>
      <c r="AG1219" s="5">
        <v>0</v>
      </c>
      <c r="AH1219" s="350">
        <v>0</v>
      </c>
      <c r="AI1219" s="350">
        <v>0</v>
      </c>
      <c r="AK1219" s="199"/>
      <c r="AM1219" s="11"/>
      <c r="AN1219" s="15"/>
      <c r="AO1219" s="11"/>
      <c r="AP1219" s="11"/>
    </row>
    <row r="1220" spans="3:42" outlineLevel="2" x14ac:dyDescent="0.2">
      <c r="C1220" s="252">
        <v>9</v>
      </c>
      <c r="D1220" s="119" t="s">
        <v>218</v>
      </c>
      <c r="F1220" s="767" t="s">
        <v>613</v>
      </c>
      <c r="H1220" s="797" t="s">
        <v>11</v>
      </c>
      <c r="I1220" s="234" t="s">
        <v>614</v>
      </c>
      <c r="K1220" s="164"/>
      <c r="Q1220" s="135" t="s">
        <v>110</v>
      </c>
      <c r="R1220" s="314">
        <v>0</v>
      </c>
      <c r="S1220" s="315">
        <v>0</v>
      </c>
      <c r="T1220" s="315">
        <v>0</v>
      </c>
      <c r="U1220" s="315">
        <v>0</v>
      </c>
      <c r="V1220" s="315">
        <v>0</v>
      </c>
      <c r="W1220" s="316">
        <v>0</v>
      </c>
      <c r="X1220" s="315">
        <v>0</v>
      </c>
      <c r="Y1220" s="315">
        <v>0</v>
      </c>
      <c r="Z1220" s="315">
        <v>0</v>
      </c>
      <c r="AA1220" s="315">
        <v>0</v>
      </c>
      <c r="AB1220" s="5">
        <v>0</v>
      </c>
      <c r="AC1220" s="5">
        <v>0</v>
      </c>
      <c r="AD1220" s="5">
        <v>0</v>
      </c>
      <c r="AE1220" s="5">
        <v>0</v>
      </c>
      <c r="AF1220" s="5">
        <v>0</v>
      </c>
      <c r="AG1220" s="5">
        <v>0</v>
      </c>
      <c r="AH1220" s="350">
        <v>0</v>
      </c>
      <c r="AI1220" s="350">
        <v>0</v>
      </c>
      <c r="AK1220" s="199"/>
      <c r="AM1220" s="11"/>
      <c r="AN1220" s="15"/>
      <c r="AO1220" s="11"/>
      <c r="AP1220" s="11"/>
    </row>
    <row r="1221" spans="3:42" outlineLevel="2" x14ac:dyDescent="0.2">
      <c r="C1221" s="252">
        <v>9</v>
      </c>
      <c r="D1221" s="119" t="s">
        <v>218</v>
      </c>
      <c r="F1221" s="783" t="s">
        <v>57</v>
      </c>
      <c r="G1221" s="83"/>
      <c r="H1221" s="798" t="s">
        <v>11</v>
      </c>
      <c r="I1221" s="799"/>
      <c r="J1221" s="83"/>
      <c r="K1221" s="736"/>
      <c r="L1221" s="83"/>
      <c r="M1221" s="83"/>
      <c r="N1221" s="83"/>
      <c r="O1221" s="83"/>
      <c r="P1221" s="83"/>
      <c r="Q1221" s="143" t="s">
        <v>110</v>
      </c>
      <c r="R1221" s="304">
        <v>0</v>
      </c>
      <c r="S1221" s="305">
        <v>0</v>
      </c>
      <c r="T1221" s="305">
        <v>0</v>
      </c>
      <c r="U1221" s="305">
        <v>0</v>
      </c>
      <c r="V1221" s="305">
        <v>0</v>
      </c>
      <c r="W1221" s="306">
        <v>0</v>
      </c>
      <c r="X1221" s="305">
        <v>0</v>
      </c>
      <c r="Y1221" s="305">
        <v>0</v>
      </c>
      <c r="Z1221" s="305">
        <v>0</v>
      </c>
      <c r="AA1221" s="305">
        <v>0</v>
      </c>
      <c r="AB1221" s="307">
        <v>0</v>
      </c>
      <c r="AC1221" s="307">
        <v>0</v>
      </c>
      <c r="AD1221" s="307">
        <v>0</v>
      </c>
      <c r="AE1221" s="307">
        <v>0</v>
      </c>
      <c r="AF1221" s="307">
        <v>0</v>
      </c>
      <c r="AG1221" s="307">
        <v>0</v>
      </c>
      <c r="AH1221" s="362">
        <v>0</v>
      </c>
      <c r="AI1221" s="362">
        <v>0</v>
      </c>
      <c r="AK1221" s="199"/>
      <c r="AM1221" s="11"/>
      <c r="AN1221" s="15"/>
      <c r="AO1221" s="11"/>
      <c r="AP1221" s="11"/>
    </row>
    <row r="1222" spans="3:42" outlineLevel="2" x14ac:dyDescent="0.2">
      <c r="C1222" s="252">
        <v>9</v>
      </c>
      <c r="D1222" s="119" t="s">
        <v>218</v>
      </c>
      <c r="F1222" s="12"/>
      <c r="H1222" s="234"/>
      <c r="K1222" s="164"/>
      <c r="Q1222" s="16"/>
      <c r="R1222" s="800">
        <v>0</v>
      </c>
      <c r="S1222" s="800">
        <v>0</v>
      </c>
      <c r="T1222" s="800">
        <v>0</v>
      </c>
      <c r="U1222" s="800">
        <v>0</v>
      </c>
      <c r="V1222" s="800">
        <v>0</v>
      </c>
      <c r="W1222" s="800">
        <v>0</v>
      </c>
      <c r="X1222" s="800">
        <v>37.262506430672374</v>
      </c>
      <c r="Y1222" s="800">
        <v>96.09095165646265</v>
      </c>
      <c r="Z1222" s="800">
        <v>156.41803410758075</v>
      </c>
      <c r="AA1222" s="800">
        <v>241.7219238188963</v>
      </c>
      <c r="AB1222" s="800">
        <v>296.9917063605638</v>
      </c>
      <c r="AC1222" s="800">
        <v>531.5826378734431</v>
      </c>
      <c r="AD1222" s="800">
        <v>542.09664026537598</v>
      </c>
      <c r="AE1222" s="800">
        <v>573.44281104031654</v>
      </c>
      <c r="AF1222" s="800">
        <v>608.36220867164002</v>
      </c>
      <c r="AG1222" s="800">
        <v>625.34098182583307</v>
      </c>
      <c r="AH1222" s="800">
        <v>650.48035733381084</v>
      </c>
      <c r="AI1222" s="800">
        <v>672.95725468645765</v>
      </c>
      <c r="AK1222" s="199"/>
      <c r="AM1222" s="11"/>
      <c r="AN1222" s="15"/>
      <c r="AO1222" s="11"/>
      <c r="AP1222" s="11"/>
    </row>
    <row r="1223" spans="3:42" outlineLevel="2" x14ac:dyDescent="0.2">
      <c r="C1223" s="252">
        <v>9</v>
      </c>
      <c r="D1223" s="119" t="s">
        <v>218</v>
      </c>
      <c r="F1223" s="794" t="s">
        <v>615</v>
      </c>
      <c r="AK1223" s="199"/>
      <c r="AM1223" s="11"/>
      <c r="AN1223" s="15"/>
      <c r="AO1223" s="11"/>
      <c r="AP1223" s="11"/>
    </row>
    <row r="1224" spans="3:42" outlineLevel="2" x14ac:dyDescent="0.2">
      <c r="C1224" s="252">
        <v>9</v>
      </c>
      <c r="D1224" s="119" t="s">
        <v>218</v>
      </c>
      <c r="F1224" s="761" t="s">
        <v>48</v>
      </c>
      <c r="G1224" s="75"/>
      <c r="H1224" s="796" t="s">
        <v>11</v>
      </c>
      <c r="I1224" s="801"/>
      <c r="J1224" s="75"/>
      <c r="K1224" s="741"/>
      <c r="L1224" s="75"/>
      <c r="M1224" s="75"/>
      <c r="N1224" s="75"/>
      <c r="O1224" s="75"/>
      <c r="P1224" s="75"/>
      <c r="Q1224" s="128" t="s">
        <v>110</v>
      </c>
      <c r="R1224" s="299">
        <v>0</v>
      </c>
      <c r="S1224" s="300">
        <v>0</v>
      </c>
      <c r="T1224" s="300">
        <v>0</v>
      </c>
      <c r="U1224" s="300">
        <v>0</v>
      </c>
      <c r="V1224" s="300">
        <v>0</v>
      </c>
      <c r="W1224" s="301">
        <v>0</v>
      </c>
      <c r="X1224" s="300">
        <v>14.532377507962227</v>
      </c>
      <c r="Y1224" s="300">
        <v>37.475471146020432</v>
      </c>
      <c r="Z1224" s="300">
        <v>61.003033301956492</v>
      </c>
      <c r="AA1224" s="300">
        <v>94.271550289369557</v>
      </c>
      <c r="AB1224" s="302">
        <v>115.82676548061988</v>
      </c>
      <c r="AC1224" s="302">
        <v>207.31722877064283</v>
      </c>
      <c r="AD1224" s="302">
        <v>211.41768970349665</v>
      </c>
      <c r="AE1224" s="302">
        <v>223.64269630572346</v>
      </c>
      <c r="AF1224" s="302">
        <v>237.26126138193962</v>
      </c>
      <c r="AG1224" s="302">
        <v>243.88298291207491</v>
      </c>
      <c r="AH1224" s="348">
        <v>253.68733936018623</v>
      </c>
      <c r="AI1224" s="348">
        <v>262.45332932771851</v>
      </c>
      <c r="AK1224" s="199"/>
      <c r="AM1224" s="11"/>
      <c r="AN1224" s="15"/>
      <c r="AO1224" s="11"/>
      <c r="AP1224" s="11"/>
    </row>
    <row r="1225" spans="3:42" outlineLevel="2" x14ac:dyDescent="0.2">
      <c r="C1225" s="252">
        <v>9</v>
      </c>
      <c r="D1225" s="119" t="s">
        <v>218</v>
      </c>
      <c r="F1225" s="767" t="s">
        <v>55</v>
      </c>
      <c r="H1225" s="797" t="s">
        <v>11</v>
      </c>
      <c r="K1225" s="164"/>
      <c r="Q1225" s="135" t="s">
        <v>110</v>
      </c>
      <c r="R1225" s="314">
        <v>0</v>
      </c>
      <c r="S1225" s="315">
        <v>0</v>
      </c>
      <c r="T1225" s="315">
        <v>0</v>
      </c>
      <c r="U1225" s="315">
        <v>0</v>
      </c>
      <c r="V1225" s="315">
        <v>0</v>
      </c>
      <c r="W1225" s="316">
        <v>0</v>
      </c>
      <c r="X1225" s="315">
        <v>22.730128922710147</v>
      </c>
      <c r="Y1225" s="315">
        <v>58.615480510442218</v>
      </c>
      <c r="Z1225" s="315">
        <v>95.41500080562426</v>
      </c>
      <c r="AA1225" s="315">
        <v>147.45037352952673</v>
      </c>
      <c r="AB1225" s="5">
        <v>181.16494087994391</v>
      </c>
      <c r="AC1225" s="5">
        <v>324.26540910280028</v>
      </c>
      <c r="AD1225" s="5">
        <v>330.67895056187933</v>
      </c>
      <c r="AE1225" s="5">
        <v>349.80011473459308</v>
      </c>
      <c r="AF1225" s="5">
        <v>371.1009472897004</v>
      </c>
      <c r="AG1225" s="5">
        <v>381.45799891375816</v>
      </c>
      <c r="AH1225" s="350">
        <v>396.79301797362461</v>
      </c>
      <c r="AI1225" s="350">
        <v>410.50392535873914</v>
      </c>
      <c r="AK1225" s="199"/>
      <c r="AM1225" s="11"/>
      <c r="AN1225" s="15"/>
      <c r="AO1225" s="11"/>
      <c r="AP1225" s="11"/>
    </row>
    <row r="1226" spans="3:42" outlineLevel="2" x14ac:dyDescent="0.2">
      <c r="C1226" s="252">
        <v>9</v>
      </c>
      <c r="D1226" s="119" t="s">
        <v>218</v>
      </c>
      <c r="F1226" s="783" t="s">
        <v>57</v>
      </c>
      <c r="G1226" s="83"/>
      <c r="H1226" s="798" t="s">
        <v>11</v>
      </c>
      <c r="I1226" s="799"/>
      <c r="J1226" s="83"/>
      <c r="K1226" s="736"/>
      <c r="L1226" s="83"/>
      <c r="M1226" s="83"/>
      <c r="N1226" s="83"/>
      <c r="O1226" s="83"/>
      <c r="P1226" s="83"/>
      <c r="Q1226" s="143" t="s">
        <v>110</v>
      </c>
      <c r="R1226" s="304">
        <v>0</v>
      </c>
      <c r="S1226" s="305">
        <v>0</v>
      </c>
      <c r="T1226" s="305">
        <v>0</v>
      </c>
      <c r="U1226" s="305">
        <v>0</v>
      </c>
      <c r="V1226" s="305">
        <v>0</v>
      </c>
      <c r="W1226" s="306">
        <v>0</v>
      </c>
      <c r="X1226" s="305">
        <v>0</v>
      </c>
      <c r="Y1226" s="305">
        <v>0</v>
      </c>
      <c r="Z1226" s="305">
        <v>0</v>
      </c>
      <c r="AA1226" s="305">
        <v>0</v>
      </c>
      <c r="AB1226" s="307">
        <v>0</v>
      </c>
      <c r="AC1226" s="307">
        <v>0</v>
      </c>
      <c r="AD1226" s="307">
        <v>0</v>
      </c>
      <c r="AE1226" s="307">
        <v>0</v>
      </c>
      <c r="AF1226" s="307">
        <v>0</v>
      </c>
      <c r="AG1226" s="307">
        <v>0</v>
      </c>
      <c r="AH1226" s="362">
        <v>0</v>
      </c>
      <c r="AI1226" s="362">
        <v>0</v>
      </c>
      <c r="AK1226" s="199"/>
      <c r="AM1226" s="11"/>
      <c r="AN1226" s="15"/>
      <c r="AO1226" s="11"/>
      <c r="AP1226" s="11"/>
    </row>
    <row r="1227" spans="3:42" outlineLevel="2" x14ac:dyDescent="0.2">
      <c r="C1227" s="252">
        <v>9</v>
      </c>
      <c r="D1227" s="119" t="s">
        <v>218</v>
      </c>
      <c r="F1227" s="12"/>
      <c r="H1227" s="164"/>
      <c r="K1227" s="164"/>
      <c r="Q1227" s="16"/>
      <c r="R1227" s="800">
        <v>0</v>
      </c>
      <c r="S1227" s="800">
        <v>0</v>
      </c>
      <c r="T1227" s="800">
        <v>0</v>
      </c>
      <c r="U1227" s="800">
        <v>0</v>
      </c>
      <c r="V1227" s="800">
        <v>0</v>
      </c>
      <c r="W1227" s="800">
        <v>0</v>
      </c>
      <c r="X1227" s="800">
        <v>37.262506430672374</v>
      </c>
      <c r="Y1227" s="800">
        <v>96.09095165646265</v>
      </c>
      <c r="Z1227" s="800">
        <v>156.41803410758075</v>
      </c>
      <c r="AA1227" s="800">
        <v>241.7219238188963</v>
      </c>
      <c r="AB1227" s="800">
        <v>296.9917063605638</v>
      </c>
      <c r="AC1227" s="800">
        <v>531.5826378734431</v>
      </c>
      <c r="AD1227" s="800">
        <v>542.09664026537598</v>
      </c>
      <c r="AE1227" s="800">
        <v>573.44281104031654</v>
      </c>
      <c r="AF1227" s="800">
        <v>608.36220867164002</v>
      </c>
      <c r="AG1227" s="800">
        <v>625.34098182583307</v>
      </c>
      <c r="AH1227" s="800">
        <v>650.48035733381084</v>
      </c>
      <c r="AI1227" s="800">
        <v>672.95725468645765</v>
      </c>
      <c r="AK1227" s="199"/>
      <c r="AM1227" s="11"/>
      <c r="AN1227" s="15"/>
      <c r="AO1227" s="11"/>
      <c r="AP1227" s="11"/>
    </row>
    <row r="1228" spans="3:42" outlineLevel="2" x14ac:dyDescent="0.2">
      <c r="C1228" s="252">
        <v>9</v>
      </c>
      <c r="D1228" s="119" t="s">
        <v>218</v>
      </c>
      <c r="F1228" s="794" t="s">
        <v>69</v>
      </c>
      <c r="AK1228" s="199"/>
      <c r="AM1228" s="11"/>
      <c r="AN1228" s="15"/>
      <c r="AO1228" s="11"/>
      <c r="AP1228" s="11"/>
    </row>
    <row r="1229" spans="3:42" outlineLevel="2" x14ac:dyDescent="0.2">
      <c r="C1229" s="252">
        <v>9</v>
      </c>
      <c r="D1229" s="119" t="s">
        <v>218</v>
      </c>
      <c r="F1229" s="761" t="s">
        <v>9</v>
      </c>
      <c r="G1229" s="75"/>
      <c r="H1229" s="796" t="s">
        <v>11</v>
      </c>
      <c r="I1229" s="801"/>
      <c r="J1229" s="75"/>
      <c r="K1229" s="741"/>
      <c r="L1229" s="75"/>
      <c r="M1229" s="75"/>
      <c r="N1229" s="75"/>
      <c r="O1229" s="75"/>
      <c r="P1229" s="75"/>
      <c r="Q1229" s="128" t="s">
        <v>110</v>
      </c>
      <c r="R1229" s="299">
        <v>0</v>
      </c>
      <c r="S1229" s="300">
        <v>0</v>
      </c>
      <c r="T1229" s="300">
        <v>0</v>
      </c>
      <c r="U1229" s="300">
        <v>0</v>
      </c>
      <c r="V1229" s="300">
        <v>0</v>
      </c>
      <c r="W1229" s="301">
        <v>0</v>
      </c>
      <c r="X1229" s="300">
        <v>0</v>
      </c>
      <c r="Y1229" s="300">
        <v>0</v>
      </c>
      <c r="Z1229" s="300">
        <v>0</v>
      </c>
      <c r="AA1229" s="300">
        <v>0</v>
      </c>
      <c r="AB1229" s="302">
        <v>0</v>
      </c>
      <c r="AC1229" s="302">
        <v>0</v>
      </c>
      <c r="AD1229" s="302">
        <v>0</v>
      </c>
      <c r="AE1229" s="302">
        <v>0</v>
      </c>
      <c r="AF1229" s="302">
        <v>0</v>
      </c>
      <c r="AG1229" s="302">
        <v>0</v>
      </c>
      <c r="AH1229" s="348">
        <v>0</v>
      </c>
      <c r="AI1229" s="348">
        <v>0</v>
      </c>
      <c r="AK1229" s="199"/>
      <c r="AM1229" s="11"/>
      <c r="AN1229" s="15"/>
      <c r="AO1229" s="11"/>
      <c r="AP1229" s="11"/>
    </row>
    <row r="1230" spans="3:42" outlineLevel="2" x14ac:dyDescent="0.2">
      <c r="C1230" s="252">
        <v>9</v>
      </c>
      <c r="D1230" s="119" t="s">
        <v>218</v>
      </c>
      <c r="F1230" s="767" t="s">
        <v>14</v>
      </c>
      <c r="H1230" s="797" t="s">
        <v>11</v>
      </c>
      <c r="K1230" s="164"/>
      <c r="Q1230" s="135" t="s">
        <v>110</v>
      </c>
      <c r="R1230" s="314">
        <v>0</v>
      </c>
      <c r="S1230" s="315">
        <v>0</v>
      </c>
      <c r="T1230" s="315">
        <v>0</v>
      </c>
      <c r="U1230" s="315">
        <v>0</v>
      </c>
      <c r="V1230" s="315">
        <v>0</v>
      </c>
      <c r="W1230" s="316">
        <v>0</v>
      </c>
      <c r="X1230" s="315">
        <v>0</v>
      </c>
      <c r="Y1230" s="315">
        <v>0</v>
      </c>
      <c r="Z1230" s="315">
        <v>0</v>
      </c>
      <c r="AA1230" s="315">
        <v>0</v>
      </c>
      <c r="AB1230" s="5">
        <v>0</v>
      </c>
      <c r="AC1230" s="5">
        <v>0</v>
      </c>
      <c r="AD1230" s="5">
        <v>0</v>
      </c>
      <c r="AE1230" s="5">
        <v>0</v>
      </c>
      <c r="AF1230" s="5">
        <v>0</v>
      </c>
      <c r="AG1230" s="5">
        <v>0</v>
      </c>
      <c r="AH1230" s="350">
        <v>0</v>
      </c>
      <c r="AI1230" s="350">
        <v>0</v>
      </c>
      <c r="AK1230" s="199"/>
      <c r="AM1230" s="11"/>
      <c r="AN1230" s="15"/>
      <c r="AO1230" s="11"/>
      <c r="AP1230" s="11"/>
    </row>
    <row r="1231" spans="3:42" outlineLevel="2" x14ac:dyDescent="0.2">
      <c r="C1231" s="252">
        <v>9</v>
      </c>
      <c r="D1231" s="119" t="s">
        <v>218</v>
      </c>
      <c r="F1231" s="783" t="s">
        <v>16</v>
      </c>
      <c r="G1231" s="83"/>
      <c r="H1231" s="798" t="s">
        <v>11</v>
      </c>
      <c r="I1231" s="799"/>
      <c r="J1231" s="83"/>
      <c r="K1231" s="736"/>
      <c r="L1231" s="83"/>
      <c r="M1231" s="83"/>
      <c r="N1231" s="83"/>
      <c r="O1231" s="83"/>
      <c r="P1231" s="83"/>
      <c r="Q1231" s="143" t="s">
        <v>110</v>
      </c>
      <c r="R1231" s="304">
        <v>0</v>
      </c>
      <c r="S1231" s="305">
        <v>0</v>
      </c>
      <c r="T1231" s="305">
        <v>0</v>
      </c>
      <c r="U1231" s="305">
        <v>0</v>
      </c>
      <c r="V1231" s="305">
        <v>0</v>
      </c>
      <c r="W1231" s="306">
        <v>0</v>
      </c>
      <c r="X1231" s="305">
        <v>0</v>
      </c>
      <c r="Y1231" s="305">
        <v>0</v>
      </c>
      <c r="Z1231" s="305">
        <v>0</v>
      </c>
      <c r="AA1231" s="305">
        <v>0</v>
      </c>
      <c r="AB1231" s="307">
        <v>0</v>
      </c>
      <c r="AC1231" s="307">
        <v>0</v>
      </c>
      <c r="AD1231" s="307">
        <v>0</v>
      </c>
      <c r="AE1231" s="307">
        <v>0</v>
      </c>
      <c r="AF1231" s="307">
        <v>0</v>
      </c>
      <c r="AG1231" s="307">
        <v>0</v>
      </c>
      <c r="AH1231" s="362">
        <v>0</v>
      </c>
      <c r="AI1231" s="362">
        <v>0</v>
      </c>
      <c r="AK1231" s="199"/>
      <c r="AM1231" s="11"/>
      <c r="AN1231" s="15"/>
      <c r="AO1231" s="11"/>
      <c r="AP1231" s="11"/>
    </row>
    <row r="1232" spans="3:42" outlineLevel="2" x14ac:dyDescent="0.2">
      <c r="C1232" s="252">
        <v>9</v>
      </c>
      <c r="D1232" s="119" t="s">
        <v>218</v>
      </c>
      <c r="F1232" s="12"/>
      <c r="H1232" s="797"/>
      <c r="K1232" s="164"/>
      <c r="Q1232" s="16"/>
      <c r="R1232" s="800">
        <v>0</v>
      </c>
      <c r="S1232" s="800">
        <v>0</v>
      </c>
      <c r="T1232" s="800">
        <v>0</v>
      </c>
      <c r="U1232" s="800">
        <v>0</v>
      </c>
      <c r="V1232" s="800">
        <v>0</v>
      </c>
      <c r="W1232" s="800">
        <v>0</v>
      </c>
      <c r="X1232" s="800">
        <v>0</v>
      </c>
      <c r="Y1232" s="800">
        <v>0</v>
      </c>
      <c r="Z1232" s="800">
        <v>0</v>
      </c>
      <c r="AA1232" s="800">
        <v>0</v>
      </c>
      <c r="AB1232" s="800">
        <v>0</v>
      </c>
      <c r="AC1232" s="800">
        <v>0</v>
      </c>
      <c r="AD1232" s="800">
        <v>0</v>
      </c>
      <c r="AE1232" s="800">
        <v>0</v>
      </c>
      <c r="AF1232" s="800">
        <v>0</v>
      </c>
      <c r="AG1232" s="800">
        <v>0</v>
      </c>
      <c r="AH1232" s="800">
        <v>0</v>
      </c>
      <c r="AI1232" s="800">
        <v>0</v>
      </c>
      <c r="AK1232" s="199"/>
      <c r="AM1232" s="11"/>
      <c r="AN1232" s="15"/>
      <c r="AO1232" s="11"/>
      <c r="AP1232" s="11"/>
    </row>
    <row r="1233" spans="3:42" outlineLevel="2" x14ac:dyDescent="0.2">
      <c r="C1233" s="252">
        <v>9</v>
      </c>
      <c r="D1233" s="119" t="s">
        <v>218</v>
      </c>
      <c r="F1233" s="794" t="s">
        <v>616</v>
      </c>
      <c r="AK1233" s="199"/>
      <c r="AM1233" s="11"/>
      <c r="AN1233" s="15"/>
      <c r="AO1233" s="11"/>
      <c r="AP1233" s="11"/>
    </row>
    <row r="1234" spans="3:42" outlineLevel="2" x14ac:dyDescent="0.2">
      <c r="C1234" s="252">
        <v>9</v>
      </c>
      <c r="D1234" s="119" t="s">
        <v>218</v>
      </c>
      <c r="F1234" s="761" t="s">
        <v>48</v>
      </c>
      <c r="G1234" s="75"/>
      <c r="H1234" s="796" t="s">
        <v>11</v>
      </c>
      <c r="I1234" s="228" t="s">
        <v>617</v>
      </c>
      <c r="J1234" s="75"/>
      <c r="K1234" s="741"/>
      <c r="L1234" s="75"/>
      <c r="M1234" s="75"/>
      <c r="N1234" s="75"/>
      <c r="O1234" s="75"/>
      <c r="P1234" s="75"/>
      <c r="Q1234" s="128" t="s">
        <v>110</v>
      </c>
      <c r="R1234" s="299">
        <v>0</v>
      </c>
      <c r="S1234" s="300">
        <v>0</v>
      </c>
      <c r="T1234" s="300">
        <v>0</v>
      </c>
      <c r="U1234" s="300">
        <v>0</v>
      </c>
      <c r="V1234" s="300">
        <v>0</v>
      </c>
      <c r="W1234" s="301">
        <v>0</v>
      </c>
      <c r="X1234" s="300">
        <v>14.532377507962227</v>
      </c>
      <c r="Y1234" s="300">
        <v>37.475471146020432</v>
      </c>
      <c r="Z1234" s="300">
        <v>61.003033301956492</v>
      </c>
      <c r="AA1234" s="300">
        <v>94.271550289369557</v>
      </c>
      <c r="AB1234" s="302">
        <v>115.82676548061988</v>
      </c>
      <c r="AC1234" s="302">
        <v>207.31722877064283</v>
      </c>
      <c r="AD1234" s="302">
        <v>211.41768970349665</v>
      </c>
      <c r="AE1234" s="302">
        <v>223.64269630572346</v>
      </c>
      <c r="AF1234" s="302">
        <v>237.26126138193962</v>
      </c>
      <c r="AG1234" s="302">
        <v>243.88298291207491</v>
      </c>
      <c r="AH1234" s="348">
        <v>253.68733936018623</v>
      </c>
      <c r="AI1234" s="348">
        <v>262.45332932771851</v>
      </c>
      <c r="AK1234" s="199"/>
      <c r="AM1234" s="11"/>
      <c r="AN1234" s="15"/>
      <c r="AO1234" s="11"/>
      <c r="AP1234" s="11"/>
    </row>
    <row r="1235" spans="3:42" outlineLevel="2" x14ac:dyDescent="0.2">
      <c r="C1235" s="252">
        <v>9</v>
      </c>
      <c r="D1235" s="119" t="s">
        <v>218</v>
      </c>
      <c r="F1235" s="767" t="s">
        <v>55</v>
      </c>
      <c r="H1235" s="797" t="s">
        <v>11</v>
      </c>
      <c r="I1235" s="234" t="s">
        <v>617</v>
      </c>
      <c r="K1235" s="164"/>
      <c r="Q1235" s="135" t="s">
        <v>110</v>
      </c>
      <c r="R1235" s="314">
        <v>0</v>
      </c>
      <c r="S1235" s="315">
        <v>0</v>
      </c>
      <c r="T1235" s="315">
        <v>0</v>
      </c>
      <c r="U1235" s="315">
        <v>0</v>
      </c>
      <c r="V1235" s="315">
        <v>0</v>
      </c>
      <c r="W1235" s="316">
        <v>0</v>
      </c>
      <c r="X1235" s="315">
        <v>22.730128922710147</v>
      </c>
      <c r="Y1235" s="315">
        <v>58.615480510442218</v>
      </c>
      <c r="Z1235" s="315">
        <v>95.41500080562426</v>
      </c>
      <c r="AA1235" s="315">
        <v>147.45037352952673</v>
      </c>
      <c r="AB1235" s="5">
        <v>181.16494087994391</v>
      </c>
      <c r="AC1235" s="5">
        <v>324.26540910280028</v>
      </c>
      <c r="AD1235" s="5">
        <v>330.67895056187933</v>
      </c>
      <c r="AE1235" s="5">
        <v>349.80011473459308</v>
      </c>
      <c r="AF1235" s="5">
        <v>371.1009472897004</v>
      </c>
      <c r="AG1235" s="5">
        <v>381.45799891375816</v>
      </c>
      <c r="AH1235" s="350">
        <v>396.79301797362461</v>
      </c>
      <c r="AI1235" s="350">
        <v>410.50392535873914</v>
      </c>
      <c r="AK1235" s="199"/>
      <c r="AM1235" s="11"/>
      <c r="AN1235" s="15"/>
      <c r="AO1235" s="11"/>
      <c r="AP1235" s="11"/>
    </row>
    <row r="1236" spans="3:42" outlineLevel="2" x14ac:dyDescent="0.2">
      <c r="C1236" s="252">
        <v>9</v>
      </c>
      <c r="D1236" s="119" t="s">
        <v>218</v>
      </c>
      <c r="F1236" s="783" t="s">
        <v>57</v>
      </c>
      <c r="G1236" s="83"/>
      <c r="H1236" s="798" t="s">
        <v>11</v>
      </c>
      <c r="I1236" s="240" t="s">
        <v>617</v>
      </c>
      <c r="J1236" s="83"/>
      <c r="K1236" s="736"/>
      <c r="L1236" s="83"/>
      <c r="M1236" s="83"/>
      <c r="N1236" s="83"/>
      <c r="O1236" s="83"/>
      <c r="P1236" s="83"/>
      <c r="Q1236" s="143" t="s">
        <v>110</v>
      </c>
      <c r="R1236" s="304">
        <v>0</v>
      </c>
      <c r="S1236" s="305">
        <v>0</v>
      </c>
      <c r="T1236" s="305">
        <v>0</v>
      </c>
      <c r="U1236" s="305">
        <v>0</v>
      </c>
      <c r="V1236" s="305">
        <v>0</v>
      </c>
      <c r="W1236" s="306">
        <v>0</v>
      </c>
      <c r="X1236" s="305">
        <v>0</v>
      </c>
      <c r="Y1236" s="305">
        <v>0</v>
      </c>
      <c r="Z1236" s="305">
        <v>0</v>
      </c>
      <c r="AA1236" s="305">
        <v>0</v>
      </c>
      <c r="AB1236" s="307">
        <v>0</v>
      </c>
      <c r="AC1236" s="307">
        <v>0</v>
      </c>
      <c r="AD1236" s="307">
        <v>0</v>
      </c>
      <c r="AE1236" s="307">
        <v>0</v>
      </c>
      <c r="AF1236" s="307">
        <v>0</v>
      </c>
      <c r="AG1236" s="307">
        <v>0</v>
      </c>
      <c r="AH1236" s="362">
        <v>0</v>
      </c>
      <c r="AI1236" s="362">
        <v>0</v>
      </c>
      <c r="AK1236" s="199"/>
      <c r="AM1236" s="11"/>
      <c r="AN1236" s="15"/>
      <c r="AO1236" s="11"/>
      <c r="AP1236" s="11"/>
    </row>
    <row r="1237" spans="3:42" outlineLevel="2" x14ac:dyDescent="0.2">
      <c r="C1237" s="252">
        <v>9</v>
      </c>
      <c r="D1237" s="119" t="s">
        <v>218</v>
      </c>
      <c r="F1237" s="802" t="s">
        <v>626</v>
      </c>
      <c r="R1237" s="800">
        <v>0</v>
      </c>
      <c r="S1237" s="800">
        <v>0</v>
      </c>
      <c r="T1237" s="800">
        <v>0</v>
      </c>
      <c r="U1237" s="800">
        <v>0</v>
      </c>
      <c r="V1237" s="800">
        <v>0</v>
      </c>
      <c r="W1237" s="800">
        <v>0</v>
      </c>
      <c r="X1237" s="800">
        <v>37.262506430672374</v>
      </c>
      <c r="Y1237" s="800">
        <v>96.09095165646265</v>
      </c>
      <c r="Z1237" s="800">
        <v>156.41803410758075</v>
      </c>
      <c r="AA1237" s="800">
        <v>241.7219238188963</v>
      </c>
      <c r="AB1237" s="800">
        <v>296.9917063605638</v>
      </c>
      <c r="AC1237" s="800">
        <v>531.5826378734431</v>
      </c>
      <c r="AD1237" s="800">
        <v>542.09664026537598</v>
      </c>
      <c r="AE1237" s="800">
        <v>573.44281104031654</v>
      </c>
      <c r="AF1237" s="800">
        <v>608.36220867164002</v>
      </c>
      <c r="AG1237" s="800">
        <v>625.34098182583307</v>
      </c>
      <c r="AH1237" s="800">
        <v>650.48035733381084</v>
      </c>
      <c r="AI1237" s="800">
        <v>672.95725468645765</v>
      </c>
      <c r="AK1237" s="199"/>
      <c r="AM1237" s="11"/>
      <c r="AN1237" s="15"/>
      <c r="AO1237" s="11"/>
      <c r="AP1237" s="11"/>
    </row>
    <row r="1238" spans="3:42" outlineLevel="2" x14ac:dyDescent="0.2">
      <c r="C1238" s="252">
        <v>9</v>
      </c>
      <c r="D1238" s="119" t="s">
        <v>218</v>
      </c>
      <c r="R1238" s="5"/>
      <c r="S1238" s="5"/>
      <c r="T1238" s="5"/>
      <c r="U1238" s="5"/>
      <c r="V1238" s="5"/>
      <c r="W1238" s="5"/>
      <c r="X1238" s="5"/>
      <c r="Y1238" s="5"/>
      <c r="AK1238" s="199"/>
      <c r="AM1238" s="11"/>
      <c r="AN1238" s="15"/>
      <c r="AO1238" s="11"/>
      <c r="AP1238" s="11"/>
    </row>
    <row r="1239" spans="3:42" outlineLevel="2" x14ac:dyDescent="0.2">
      <c r="C1239" s="252">
        <v>9</v>
      </c>
      <c r="D1239" s="119" t="s">
        <v>218</v>
      </c>
      <c r="F1239" s="789" t="s">
        <v>627</v>
      </c>
      <c r="G1239" s="790"/>
      <c r="H1239" s="803"/>
      <c r="I1239" s="790"/>
      <c r="J1239" s="790"/>
      <c r="K1239" s="792"/>
      <c r="L1239" s="789"/>
      <c r="M1239" s="789"/>
      <c r="N1239" s="789"/>
      <c r="O1239" s="789"/>
      <c r="P1239" s="789"/>
      <c r="Q1239" s="792"/>
      <c r="R1239" s="793"/>
      <c r="S1239" s="793"/>
      <c r="T1239" s="793"/>
      <c r="U1239" s="793"/>
      <c r="V1239" s="793"/>
      <c r="W1239" s="793"/>
      <c r="X1239" s="793"/>
      <c r="Y1239" s="793"/>
      <c r="Z1239" s="793"/>
      <c r="AA1239" s="793"/>
      <c r="AB1239" s="793"/>
      <c r="AC1239" s="793"/>
      <c r="AD1239" s="793"/>
      <c r="AE1239" s="793"/>
      <c r="AF1239" s="793"/>
      <c r="AG1239" s="793"/>
      <c r="AH1239" s="789"/>
      <c r="AI1239" s="789"/>
      <c r="AK1239" s="199"/>
      <c r="AM1239" s="11"/>
      <c r="AN1239" s="15"/>
      <c r="AO1239" s="11"/>
      <c r="AP1239" s="11"/>
    </row>
    <row r="1240" spans="3:42" outlineLevel="2" x14ac:dyDescent="0.2">
      <c r="C1240" s="252">
        <v>9</v>
      </c>
      <c r="D1240" s="119" t="s">
        <v>218</v>
      </c>
      <c r="F1240" t="s">
        <v>620</v>
      </c>
      <c r="AK1240" s="199"/>
      <c r="AM1240" s="11"/>
      <c r="AN1240" s="15"/>
      <c r="AO1240" s="11"/>
      <c r="AP1240" s="11"/>
    </row>
    <row r="1241" spans="3:42" outlineLevel="2" x14ac:dyDescent="0.2">
      <c r="C1241" s="252">
        <v>9</v>
      </c>
      <c r="D1241" s="119" t="s">
        <v>218</v>
      </c>
      <c r="F1241" s="761" t="s">
        <v>48</v>
      </c>
      <c r="G1241" s="75"/>
      <c r="H1241" s="796" t="s">
        <v>628</v>
      </c>
      <c r="I1241" s="801"/>
      <c r="J1241" s="75"/>
      <c r="K1241" s="741"/>
      <c r="L1241" s="75"/>
      <c r="M1241" s="75"/>
      <c r="N1241" s="75"/>
      <c r="O1241" s="75"/>
      <c r="P1241" s="75"/>
      <c r="Q1241" s="128" t="s">
        <v>536</v>
      </c>
      <c r="R1241" s="804">
        <v>0</v>
      </c>
      <c r="S1241" s="805">
        <v>0</v>
      </c>
      <c r="T1241" s="805">
        <v>0</v>
      </c>
      <c r="U1241" s="805">
        <v>0</v>
      </c>
      <c r="V1241" s="805">
        <v>0</v>
      </c>
      <c r="W1241" s="806">
        <v>0</v>
      </c>
      <c r="X1241" s="805">
        <v>2.5589676893752822</v>
      </c>
      <c r="Y1241" s="805">
        <v>6.598956003877519</v>
      </c>
      <c r="Z1241" s="805">
        <v>10.74186182460935</v>
      </c>
      <c r="AA1241" s="805">
        <v>16.600026464055215</v>
      </c>
      <c r="AB1241" s="805">
        <v>20.395626955559056</v>
      </c>
      <c r="AC1241" s="805">
        <v>36.505939209481035</v>
      </c>
      <c r="AD1241" s="805">
        <v>37.227978465134115</v>
      </c>
      <c r="AE1241" s="805">
        <v>39.380647350893376</v>
      </c>
      <c r="AF1241" s="805">
        <v>41.778704240524675</v>
      </c>
      <c r="AG1241" s="805">
        <v>42.944705566486164</v>
      </c>
      <c r="AH1241" s="808">
        <v>44.671128607181942</v>
      </c>
      <c r="AI1241" s="808">
        <v>46.214708457073165</v>
      </c>
      <c r="AK1241" s="199"/>
      <c r="AM1241" s="11"/>
      <c r="AN1241" s="15"/>
      <c r="AO1241" s="11"/>
      <c r="AP1241" s="11"/>
    </row>
    <row r="1242" spans="3:42" outlineLevel="2" x14ac:dyDescent="0.2">
      <c r="C1242" s="252">
        <v>9</v>
      </c>
      <c r="D1242" s="119" t="s">
        <v>218</v>
      </c>
      <c r="F1242" s="767" t="s">
        <v>55</v>
      </c>
      <c r="H1242" s="797" t="s">
        <v>628</v>
      </c>
      <c r="K1242" s="164"/>
      <c r="Q1242" s="135" t="s">
        <v>536</v>
      </c>
      <c r="R1242" s="809">
        <v>0</v>
      </c>
      <c r="S1242" s="810">
        <v>0</v>
      </c>
      <c r="T1242" s="810">
        <v>0</v>
      </c>
      <c r="U1242" s="810">
        <v>0</v>
      </c>
      <c r="V1242" s="810">
        <v>0</v>
      </c>
      <c r="W1242" s="811">
        <v>0</v>
      </c>
      <c r="X1242" s="810">
        <v>0.40547520287399025</v>
      </c>
      <c r="Y1242" s="810">
        <v>1.0456220434272043</v>
      </c>
      <c r="Z1242" s="810">
        <v>1.7020764352210971</v>
      </c>
      <c r="AA1242" s="810">
        <v>2.6303181263963524</v>
      </c>
      <c r="AB1242" s="810">
        <v>3.2317410696054782</v>
      </c>
      <c r="AC1242" s="810">
        <v>5.7844626833422579</v>
      </c>
      <c r="AD1242" s="810">
        <v>5.8988717143294327</v>
      </c>
      <c r="AE1242" s="810">
        <v>6.2399677964713876</v>
      </c>
      <c r="AF1242" s="810">
        <v>6.6199462572639121</v>
      </c>
      <c r="AG1242" s="810">
        <v>6.8047022532690811</v>
      </c>
      <c r="AH1242" s="812">
        <v>7.0782585531703699</v>
      </c>
      <c r="AI1242" s="812">
        <v>7.3228428655809905</v>
      </c>
      <c r="AK1242" s="199"/>
      <c r="AM1242" s="11"/>
      <c r="AN1242" s="15"/>
      <c r="AO1242" s="11"/>
      <c r="AP1242" s="11"/>
    </row>
    <row r="1243" spans="3:42" outlineLevel="2" x14ac:dyDescent="0.2">
      <c r="C1243" s="252">
        <v>9</v>
      </c>
      <c r="D1243" s="119" t="s">
        <v>218</v>
      </c>
      <c r="F1243" s="783" t="s">
        <v>57</v>
      </c>
      <c r="G1243" s="83"/>
      <c r="H1243" s="798" t="s">
        <v>628</v>
      </c>
      <c r="I1243" s="799"/>
      <c r="J1243" s="83"/>
      <c r="K1243" s="736"/>
      <c r="L1243" s="83"/>
      <c r="M1243" s="83"/>
      <c r="N1243" s="83"/>
      <c r="O1243" s="83"/>
      <c r="P1243" s="83"/>
      <c r="Q1243" s="143" t="s">
        <v>536</v>
      </c>
      <c r="R1243" s="813">
        <v>0</v>
      </c>
      <c r="S1243" s="814">
        <v>0</v>
      </c>
      <c r="T1243" s="814">
        <v>0</v>
      </c>
      <c r="U1243" s="814">
        <v>0</v>
      </c>
      <c r="V1243" s="814">
        <v>0</v>
      </c>
      <c r="W1243" s="815">
        <v>0</v>
      </c>
      <c r="X1243" s="814">
        <v>0</v>
      </c>
      <c r="Y1243" s="814">
        <v>0</v>
      </c>
      <c r="Z1243" s="814">
        <v>0</v>
      </c>
      <c r="AA1243" s="814">
        <v>0</v>
      </c>
      <c r="AB1243" s="814">
        <v>0</v>
      </c>
      <c r="AC1243" s="814">
        <v>0</v>
      </c>
      <c r="AD1243" s="814">
        <v>0</v>
      </c>
      <c r="AE1243" s="814">
        <v>0</v>
      </c>
      <c r="AF1243" s="814">
        <v>0</v>
      </c>
      <c r="AG1243" s="814">
        <v>0</v>
      </c>
      <c r="AH1243" s="816">
        <v>0</v>
      </c>
      <c r="AI1243" s="816">
        <v>0</v>
      </c>
      <c r="AK1243" s="199"/>
      <c r="AM1243" s="11"/>
      <c r="AN1243" s="15"/>
      <c r="AO1243" s="11"/>
      <c r="AP1243" s="11"/>
    </row>
    <row r="1244" spans="3:42" outlineLevel="2" x14ac:dyDescent="0.2">
      <c r="C1244" s="252">
        <v>9</v>
      </c>
      <c r="D1244" s="119" t="s">
        <v>218</v>
      </c>
      <c r="AK1244" s="199"/>
      <c r="AM1244" s="11"/>
      <c r="AN1244" s="15"/>
      <c r="AO1244" s="11"/>
      <c r="AP1244" s="11"/>
    </row>
    <row r="1245" spans="3:42" outlineLevel="1" x14ac:dyDescent="0.2">
      <c r="C1245" s="252">
        <v>9</v>
      </c>
      <c r="D1245" s="119" t="s">
        <v>218</v>
      </c>
      <c r="F1245" s="121" t="s">
        <v>629</v>
      </c>
      <c r="G1245" s="756"/>
      <c r="H1245" s="757"/>
      <c r="I1245" s="788"/>
      <c r="J1245" s="756"/>
      <c r="K1245" s="758"/>
      <c r="L1245" s="759"/>
      <c r="M1245" s="759"/>
      <c r="N1245" s="759"/>
      <c r="O1245" s="759"/>
      <c r="P1245" s="759"/>
      <c r="Q1245" s="758"/>
      <c r="R1245" s="760"/>
      <c r="S1245" s="760"/>
      <c r="T1245" s="760"/>
      <c r="U1245" s="760"/>
      <c r="V1245" s="760"/>
      <c r="W1245" s="760"/>
      <c r="X1245" s="760"/>
      <c r="Y1245" s="760"/>
      <c r="Z1245" s="760"/>
      <c r="AA1245" s="760"/>
      <c r="AB1245" s="760"/>
      <c r="AC1245" s="760"/>
      <c r="AD1245" s="760"/>
      <c r="AE1245" s="760"/>
      <c r="AF1245" s="760"/>
      <c r="AG1245" s="760"/>
      <c r="AH1245" s="759"/>
      <c r="AI1245" s="759"/>
      <c r="AK1245" s="199"/>
      <c r="AM1245" s="11"/>
      <c r="AN1245" s="15"/>
      <c r="AO1245" s="11"/>
      <c r="AP1245" s="11"/>
    </row>
    <row r="1246" spans="3:42" outlineLevel="2" x14ac:dyDescent="0.2">
      <c r="C1246" s="252">
        <v>9</v>
      </c>
      <c r="D1246" s="119" t="s">
        <v>218</v>
      </c>
      <c r="F1246" s="789" t="s">
        <v>630</v>
      </c>
      <c r="G1246" s="790"/>
      <c r="H1246" s="803"/>
      <c r="I1246" s="791"/>
      <c r="J1246" s="790"/>
      <c r="K1246" s="792"/>
      <c r="L1246" s="789"/>
      <c r="M1246" s="789"/>
      <c r="N1246" s="789"/>
      <c r="O1246" s="789"/>
      <c r="P1246" s="789"/>
      <c r="Q1246" s="792"/>
      <c r="R1246" s="793"/>
      <c r="S1246" s="793"/>
      <c r="T1246" s="793"/>
      <c r="U1246" s="793"/>
      <c r="V1246" s="793"/>
      <c r="W1246" s="793"/>
      <c r="X1246" s="793"/>
      <c r="Y1246" s="793"/>
      <c r="Z1246" s="793"/>
      <c r="AA1246" s="793"/>
      <c r="AB1246" s="793"/>
      <c r="AC1246" s="793"/>
      <c r="AD1246" s="793"/>
      <c r="AE1246" s="793"/>
      <c r="AF1246" s="793"/>
      <c r="AG1246" s="793"/>
      <c r="AH1246" s="789"/>
      <c r="AI1246" s="789"/>
      <c r="AK1246" s="199"/>
      <c r="AM1246" s="11"/>
      <c r="AN1246" s="15"/>
      <c r="AO1246" s="11"/>
      <c r="AP1246" s="11"/>
    </row>
    <row r="1247" spans="3:42" outlineLevel="2" x14ac:dyDescent="0.2">
      <c r="C1247" s="252">
        <v>9</v>
      </c>
      <c r="D1247" s="119" t="s">
        <v>218</v>
      </c>
      <c r="F1247" s="794" t="s">
        <v>610</v>
      </c>
      <c r="H1247" s="795"/>
      <c r="AK1247" s="199"/>
      <c r="AM1247" s="11"/>
      <c r="AN1247" s="15"/>
      <c r="AO1247" s="11"/>
      <c r="AP1247" s="11"/>
    </row>
    <row r="1248" spans="3:42" outlineLevel="2" x14ac:dyDescent="0.2">
      <c r="C1248" s="252">
        <v>9</v>
      </c>
      <c r="D1248" s="119" t="s">
        <v>218</v>
      </c>
      <c r="F1248" s="761" t="s">
        <v>62</v>
      </c>
      <c r="G1248" s="75"/>
      <c r="H1248" s="796" t="s">
        <v>580</v>
      </c>
      <c r="I1248" s="796" t="s">
        <v>611</v>
      </c>
      <c r="J1248" s="75"/>
      <c r="K1248" s="741"/>
      <c r="L1248" s="75"/>
      <c r="M1248" s="75"/>
      <c r="N1248" s="75"/>
      <c r="O1248" s="75"/>
      <c r="P1248" s="75"/>
      <c r="Q1248" s="128" t="s">
        <v>110</v>
      </c>
      <c r="R1248" s="299">
        <v>0</v>
      </c>
      <c r="S1248" s="300">
        <v>0</v>
      </c>
      <c r="T1248" s="300">
        <v>0</v>
      </c>
      <c r="U1248" s="300">
        <v>0</v>
      </c>
      <c r="V1248" s="300">
        <v>0</v>
      </c>
      <c r="W1248" s="301">
        <v>0</v>
      </c>
      <c r="X1248" s="300">
        <v>0</v>
      </c>
      <c r="Y1248" s="300">
        <v>0</v>
      </c>
      <c r="Z1248" s="300">
        <v>0</v>
      </c>
      <c r="AA1248" s="300">
        <v>0</v>
      </c>
      <c r="AB1248" s="302">
        <v>0</v>
      </c>
      <c r="AC1248" s="302">
        <v>0</v>
      </c>
      <c r="AD1248" s="302">
        <v>0</v>
      </c>
      <c r="AE1248" s="302">
        <v>0</v>
      </c>
      <c r="AF1248" s="302">
        <v>0</v>
      </c>
      <c r="AG1248" s="302">
        <v>0</v>
      </c>
      <c r="AH1248" s="348">
        <v>0</v>
      </c>
      <c r="AI1248" s="348">
        <v>0</v>
      </c>
      <c r="AK1248" s="199"/>
      <c r="AM1248" s="11"/>
      <c r="AN1248" s="15"/>
      <c r="AO1248" s="11"/>
      <c r="AP1248" s="11"/>
    </row>
    <row r="1249" spans="3:42" outlineLevel="2" x14ac:dyDescent="0.2">
      <c r="C1249" s="252">
        <v>9</v>
      </c>
      <c r="D1249" s="119" t="s">
        <v>218</v>
      </c>
      <c r="F1249" s="767" t="s">
        <v>188</v>
      </c>
      <c r="H1249" s="797" t="s">
        <v>580</v>
      </c>
      <c r="I1249" s="797" t="s">
        <v>612</v>
      </c>
      <c r="K1249" s="164"/>
      <c r="Q1249" s="135" t="s">
        <v>110</v>
      </c>
      <c r="R1249" s="314">
        <v>0</v>
      </c>
      <c r="S1249" s="315">
        <v>0</v>
      </c>
      <c r="T1249" s="315">
        <v>0</v>
      </c>
      <c r="U1249" s="315">
        <v>0</v>
      </c>
      <c r="V1249" s="315">
        <v>0</v>
      </c>
      <c r="W1249" s="316">
        <v>0</v>
      </c>
      <c r="X1249" s="315">
        <v>0</v>
      </c>
      <c r="Y1249" s="315">
        <v>0</v>
      </c>
      <c r="Z1249" s="315">
        <v>0</v>
      </c>
      <c r="AA1249" s="315">
        <v>0</v>
      </c>
      <c r="AB1249" s="5">
        <v>0</v>
      </c>
      <c r="AC1249" s="5">
        <v>0</v>
      </c>
      <c r="AD1249" s="5">
        <v>0</v>
      </c>
      <c r="AE1249" s="5">
        <v>0</v>
      </c>
      <c r="AF1249" s="5">
        <v>0</v>
      </c>
      <c r="AG1249" s="5">
        <v>0</v>
      </c>
      <c r="AH1249" s="350">
        <v>0</v>
      </c>
      <c r="AI1249" s="350">
        <v>0</v>
      </c>
      <c r="AK1249" s="199"/>
      <c r="AM1249" s="11"/>
      <c r="AN1249" s="15"/>
      <c r="AO1249" s="11"/>
      <c r="AP1249" s="11"/>
    </row>
    <row r="1250" spans="3:42" outlineLevel="2" x14ac:dyDescent="0.2">
      <c r="C1250" s="252">
        <v>9</v>
      </c>
      <c r="D1250" s="119" t="s">
        <v>218</v>
      </c>
      <c r="F1250" s="767" t="s">
        <v>613</v>
      </c>
      <c r="H1250" s="797" t="s">
        <v>580</v>
      </c>
      <c r="I1250" s="234" t="s">
        <v>614</v>
      </c>
      <c r="K1250" s="164"/>
      <c r="Q1250" s="135" t="s">
        <v>110</v>
      </c>
      <c r="R1250" s="314">
        <v>0</v>
      </c>
      <c r="S1250" s="315">
        <v>0</v>
      </c>
      <c r="T1250" s="315">
        <v>0</v>
      </c>
      <c r="U1250" s="315">
        <v>0</v>
      </c>
      <c r="V1250" s="315">
        <v>0</v>
      </c>
      <c r="W1250" s="316">
        <v>0</v>
      </c>
      <c r="X1250" s="315">
        <v>0</v>
      </c>
      <c r="Y1250" s="315">
        <v>0</v>
      </c>
      <c r="Z1250" s="315">
        <v>0</v>
      </c>
      <c r="AA1250" s="315">
        <v>0</v>
      </c>
      <c r="AB1250" s="5">
        <v>0</v>
      </c>
      <c r="AC1250" s="5">
        <v>0</v>
      </c>
      <c r="AD1250" s="5">
        <v>0</v>
      </c>
      <c r="AE1250" s="5">
        <v>0</v>
      </c>
      <c r="AF1250" s="5">
        <v>0</v>
      </c>
      <c r="AG1250" s="5">
        <v>0</v>
      </c>
      <c r="AH1250" s="350">
        <v>0</v>
      </c>
      <c r="AI1250" s="350">
        <v>0</v>
      </c>
      <c r="AK1250" s="199"/>
      <c r="AM1250" s="11"/>
      <c r="AN1250" s="15"/>
      <c r="AO1250" s="11"/>
      <c r="AP1250" s="11"/>
    </row>
    <row r="1251" spans="3:42" outlineLevel="2" x14ac:dyDescent="0.2">
      <c r="C1251" s="252">
        <v>9</v>
      </c>
      <c r="D1251" s="119" t="s">
        <v>218</v>
      </c>
      <c r="F1251" s="783" t="s">
        <v>57</v>
      </c>
      <c r="G1251" s="83"/>
      <c r="H1251" s="798" t="s">
        <v>580</v>
      </c>
      <c r="I1251" s="799"/>
      <c r="J1251" s="83"/>
      <c r="K1251" s="736"/>
      <c r="L1251" s="83"/>
      <c r="M1251" s="83"/>
      <c r="N1251" s="83"/>
      <c r="O1251" s="83"/>
      <c r="P1251" s="83"/>
      <c r="Q1251" s="143" t="s">
        <v>110</v>
      </c>
      <c r="R1251" s="304">
        <v>0</v>
      </c>
      <c r="S1251" s="305">
        <v>0</v>
      </c>
      <c r="T1251" s="305">
        <v>0</v>
      </c>
      <c r="U1251" s="305">
        <v>0</v>
      </c>
      <c r="V1251" s="305">
        <v>0</v>
      </c>
      <c r="W1251" s="306">
        <v>0</v>
      </c>
      <c r="X1251" s="305">
        <v>0</v>
      </c>
      <c r="Y1251" s="305">
        <v>0</v>
      </c>
      <c r="Z1251" s="305">
        <v>0</v>
      </c>
      <c r="AA1251" s="305">
        <v>0</v>
      </c>
      <c r="AB1251" s="307">
        <v>0</v>
      </c>
      <c r="AC1251" s="307">
        <v>0</v>
      </c>
      <c r="AD1251" s="307">
        <v>0</v>
      </c>
      <c r="AE1251" s="307">
        <v>0</v>
      </c>
      <c r="AF1251" s="307">
        <v>0</v>
      </c>
      <c r="AG1251" s="307">
        <v>0</v>
      </c>
      <c r="AH1251" s="362">
        <v>0</v>
      </c>
      <c r="AI1251" s="362">
        <v>0</v>
      </c>
      <c r="AK1251" s="199"/>
      <c r="AM1251" s="11"/>
      <c r="AN1251" s="15"/>
      <c r="AO1251" s="11"/>
      <c r="AP1251" s="11"/>
    </row>
    <row r="1252" spans="3:42" outlineLevel="2" x14ac:dyDescent="0.2">
      <c r="C1252" s="252">
        <v>9</v>
      </c>
      <c r="D1252" s="119" t="s">
        <v>218</v>
      </c>
      <c r="F1252" s="12"/>
      <c r="H1252" s="234"/>
      <c r="K1252" s="164"/>
      <c r="Q1252" s="16"/>
      <c r="R1252" s="800">
        <v>0</v>
      </c>
      <c r="S1252" s="800">
        <v>0</v>
      </c>
      <c r="T1252" s="800">
        <v>0</v>
      </c>
      <c r="U1252" s="800">
        <v>0</v>
      </c>
      <c r="V1252" s="800">
        <v>0</v>
      </c>
      <c r="W1252" s="800">
        <v>0</v>
      </c>
      <c r="X1252" s="800">
        <v>0</v>
      </c>
      <c r="Y1252" s="800">
        <v>0</v>
      </c>
      <c r="Z1252" s="800">
        <v>0</v>
      </c>
      <c r="AA1252" s="800">
        <v>0</v>
      </c>
      <c r="AB1252" s="800">
        <v>0</v>
      </c>
      <c r="AC1252" s="800">
        <v>0</v>
      </c>
      <c r="AD1252" s="800">
        <v>0</v>
      </c>
      <c r="AE1252" s="800">
        <v>0</v>
      </c>
      <c r="AF1252" s="800">
        <v>0</v>
      </c>
      <c r="AG1252" s="800">
        <v>0</v>
      </c>
      <c r="AH1252" s="800">
        <v>0</v>
      </c>
      <c r="AI1252" s="800">
        <v>0</v>
      </c>
      <c r="AK1252" s="199"/>
      <c r="AM1252" s="11"/>
      <c r="AN1252" s="15"/>
      <c r="AO1252" s="11"/>
      <c r="AP1252" s="11"/>
    </row>
    <row r="1253" spans="3:42" outlineLevel="2" x14ac:dyDescent="0.2">
      <c r="C1253" s="252">
        <v>9</v>
      </c>
      <c r="D1253" s="119" t="s">
        <v>218</v>
      </c>
      <c r="F1253" s="794" t="s">
        <v>615</v>
      </c>
      <c r="AK1253" s="199"/>
      <c r="AM1253" s="11"/>
      <c r="AN1253" s="15"/>
      <c r="AO1253" s="11"/>
      <c r="AP1253" s="11"/>
    </row>
    <row r="1254" spans="3:42" outlineLevel="2" x14ac:dyDescent="0.2">
      <c r="C1254" s="252">
        <v>9</v>
      </c>
      <c r="D1254" s="119" t="s">
        <v>218</v>
      </c>
      <c r="F1254" s="761" t="s">
        <v>48</v>
      </c>
      <c r="G1254" s="75"/>
      <c r="H1254" s="796" t="s">
        <v>580</v>
      </c>
      <c r="I1254" s="801"/>
      <c r="J1254" s="75"/>
      <c r="K1254" s="741"/>
      <c r="L1254" s="75"/>
      <c r="M1254" s="75"/>
      <c r="N1254" s="75"/>
      <c r="O1254" s="75"/>
      <c r="P1254" s="75"/>
      <c r="Q1254" s="128" t="s">
        <v>110</v>
      </c>
      <c r="R1254" s="299">
        <v>0</v>
      </c>
      <c r="S1254" s="300">
        <v>0</v>
      </c>
      <c r="T1254" s="300">
        <v>0</v>
      </c>
      <c r="U1254" s="300">
        <v>0</v>
      </c>
      <c r="V1254" s="300">
        <v>0</v>
      </c>
      <c r="W1254" s="301">
        <v>0</v>
      </c>
      <c r="X1254" s="300">
        <v>0</v>
      </c>
      <c r="Y1254" s="300">
        <v>0</v>
      </c>
      <c r="Z1254" s="300">
        <v>0</v>
      </c>
      <c r="AA1254" s="300">
        <v>0</v>
      </c>
      <c r="AB1254" s="302">
        <v>0</v>
      </c>
      <c r="AC1254" s="302">
        <v>0</v>
      </c>
      <c r="AD1254" s="302">
        <v>0</v>
      </c>
      <c r="AE1254" s="302">
        <v>0</v>
      </c>
      <c r="AF1254" s="302">
        <v>0</v>
      </c>
      <c r="AG1254" s="302">
        <v>0</v>
      </c>
      <c r="AH1254" s="348">
        <v>0</v>
      </c>
      <c r="AI1254" s="348">
        <v>0</v>
      </c>
      <c r="AK1254" s="199"/>
      <c r="AM1254" s="11"/>
      <c r="AN1254" s="15"/>
      <c r="AO1254" s="11"/>
      <c r="AP1254" s="11"/>
    </row>
    <row r="1255" spans="3:42" outlineLevel="2" x14ac:dyDescent="0.2">
      <c r="C1255" s="252">
        <v>9</v>
      </c>
      <c r="D1255" s="119" t="s">
        <v>218</v>
      </c>
      <c r="F1255" s="767" t="s">
        <v>55</v>
      </c>
      <c r="H1255" s="797" t="s">
        <v>580</v>
      </c>
      <c r="K1255" s="164"/>
      <c r="Q1255" s="135" t="s">
        <v>110</v>
      </c>
      <c r="R1255" s="314">
        <v>0</v>
      </c>
      <c r="S1255" s="315">
        <v>0</v>
      </c>
      <c r="T1255" s="315">
        <v>0</v>
      </c>
      <c r="U1255" s="315">
        <v>0</v>
      </c>
      <c r="V1255" s="315">
        <v>0</v>
      </c>
      <c r="W1255" s="316">
        <v>0</v>
      </c>
      <c r="X1255" s="315">
        <v>0</v>
      </c>
      <c r="Y1255" s="315">
        <v>0</v>
      </c>
      <c r="Z1255" s="315">
        <v>0</v>
      </c>
      <c r="AA1255" s="315">
        <v>0</v>
      </c>
      <c r="AB1255" s="5">
        <v>0</v>
      </c>
      <c r="AC1255" s="5">
        <v>0</v>
      </c>
      <c r="AD1255" s="5">
        <v>0</v>
      </c>
      <c r="AE1255" s="5">
        <v>0</v>
      </c>
      <c r="AF1255" s="5">
        <v>0</v>
      </c>
      <c r="AG1255" s="5">
        <v>0</v>
      </c>
      <c r="AH1255" s="350">
        <v>0</v>
      </c>
      <c r="AI1255" s="350">
        <v>0</v>
      </c>
      <c r="AK1255" s="199"/>
      <c r="AM1255" s="11"/>
      <c r="AN1255" s="15"/>
      <c r="AO1255" s="11"/>
      <c r="AP1255" s="11"/>
    </row>
    <row r="1256" spans="3:42" outlineLevel="2" x14ac:dyDescent="0.2">
      <c r="C1256" s="252">
        <v>9</v>
      </c>
      <c r="D1256" s="119" t="s">
        <v>218</v>
      </c>
      <c r="F1256" s="783" t="s">
        <v>57</v>
      </c>
      <c r="G1256" s="83"/>
      <c r="H1256" s="798" t="s">
        <v>580</v>
      </c>
      <c r="I1256" s="799"/>
      <c r="J1256" s="83"/>
      <c r="K1256" s="736"/>
      <c r="L1256" s="83"/>
      <c r="M1256" s="83"/>
      <c r="N1256" s="83"/>
      <c r="O1256" s="83"/>
      <c r="P1256" s="83"/>
      <c r="Q1256" s="143" t="s">
        <v>110</v>
      </c>
      <c r="R1256" s="304">
        <v>0</v>
      </c>
      <c r="S1256" s="305">
        <v>0</v>
      </c>
      <c r="T1256" s="305">
        <v>0</v>
      </c>
      <c r="U1256" s="305">
        <v>0</v>
      </c>
      <c r="V1256" s="305">
        <v>0</v>
      </c>
      <c r="W1256" s="306">
        <v>0</v>
      </c>
      <c r="X1256" s="305">
        <v>0</v>
      </c>
      <c r="Y1256" s="305">
        <v>0</v>
      </c>
      <c r="Z1256" s="305">
        <v>0</v>
      </c>
      <c r="AA1256" s="305">
        <v>0</v>
      </c>
      <c r="AB1256" s="307">
        <v>0</v>
      </c>
      <c r="AC1256" s="307">
        <v>0</v>
      </c>
      <c r="AD1256" s="307">
        <v>0</v>
      </c>
      <c r="AE1256" s="307">
        <v>0</v>
      </c>
      <c r="AF1256" s="307">
        <v>0</v>
      </c>
      <c r="AG1256" s="307">
        <v>0</v>
      </c>
      <c r="AH1256" s="362">
        <v>0</v>
      </c>
      <c r="AI1256" s="362">
        <v>0</v>
      </c>
      <c r="AK1256" s="199"/>
      <c r="AM1256" s="11"/>
      <c r="AN1256" s="15"/>
      <c r="AO1256" s="11"/>
      <c r="AP1256" s="11"/>
    </row>
    <row r="1257" spans="3:42" outlineLevel="2" x14ac:dyDescent="0.2">
      <c r="C1257" s="252">
        <v>9</v>
      </c>
      <c r="D1257" s="119" t="s">
        <v>218</v>
      </c>
      <c r="F1257" s="12"/>
      <c r="H1257" s="164"/>
      <c r="K1257" s="164"/>
      <c r="Q1257" s="16"/>
      <c r="R1257" s="800">
        <v>0</v>
      </c>
      <c r="S1257" s="800">
        <v>0</v>
      </c>
      <c r="T1257" s="800">
        <v>0</v>
      </c>
      <c r="U1257" s="800">
        <v>0</v>
      </c>
      <c r="V1257" s="800">
        <v>0</v>
      </c>
      <c r="W1257" s="800">
        <v>0</v>
      </c>
      <c r="X1257" s="800">
        <v>0</v>
      </c>
      <c r="Y1257" s="800">
        <v>0</v>
      </c>
      <c r="Z1257" s="800">
        <v>0</v>
      </c>
      <c r="AA1257" s="800">
        <v>0</v>
      </c>
      <c r="AB1257" s="800">
        <v>0</v>
      </c>
      <c r="AC1257" s="800">
        <v>0</v>
      </c>
      <c r="AD1257" s="800">
        <v>0</v>
      </c>
      <c r="AE1257" s="800">
        <v>0</v>
      </c>
      <c r="AF1257" s="800">
        <v>0</v>
      </c>
      <c r="AG1257" s="800">
        <v>0</v>
      </c>
      <c r="AH1257" s="800">
        <v>0</v>
      </c>
      <c r="AI1257" s="800">
        <v>0</v>
      </c>
      <c r="AK1257" s="199"/>
      <c r="AM1257" s="11"/>
      <c r="AN1257" s="15"/>
      <c r="AO1257" s="11"/>
      <c r="AP1257" s="11"/>
    </row>
    <row r="1258" spans="3:42" outlineLevel="2" x14ac:dyDescent="0.2">
      <c r="C1258" s="252">
        <v>9</v>
      </c>
      <c r="D1258" s="119" t="s">
        <v>218</v>
      </c>
      <c r="F1258" s="794" t="s">
        <v>69</v>
      </c>
      <c r="AK1258" s="199"/>
      <c r="AM1258" s="11"/>
      <c r="AN1258" s="15"/>
      <c r="AO1258" s="11"/>
      <c r="AP1258" s="11"/>
    </row>
    <row r="1259" spans="3:42" outlineLevel="2" x14ac:dyDescent="0.2">
      <c r="C1259" s="252">
        <v>9</v>
      </c>
      <c r="D1259" s="119" t="s">
        <v>218</v>
      </c>
      <c r="F1259" s="761" t="s">
        <v>9</v>
      </c>
      <c r="G1259" s="75"/>
      <c r="H1259" s="796" t="s">
        <v>580</v>
      </c>
      <c r="I1259" s="801"/>
      <c r="J1259" s="75"/>
      <c r="K1259" s="741"/>
      <c r="L1259" s="75"/>
      <c r="M1259" s="75"/>
      <c r="N1259" s="75"/>
      <c r="O1259" s="75"/>
      <c r="P1259" s="75"/>
      <c r="Q1259" s="128" t="s">
        <v>110</v>
      </c>
      <c r="R1259" s="299">
        <v>0</v>
      </c>
      <c r="S1259" s="300">
        <v>0</v>
      </c>
      <c r="T1259" s="300">
        <v>0</v>
      </c>
      <c r="U1259" s="300">
        <v>0</v>
      </c>
      <c r="V1259" s="300">
        <v>0</v>
      </c>
      <c r="W1259" s="301">
        <v>0</v>
      </c>
      <c r="X1259" s="300">
        <v>0</v>
      </c>
      <c r="Y1259" s="300">
        <v>0</v>
      </c>
      <c r="Z1259" s="300">
        <v>0</v>
      </c>
      <c r="AA1259" s="300">
        <v>0</v>
      </c>
      <c r="AB1259" s="302">
        <v>0</v>
      </c>
      <c r="AC1259" s="302">
        <v>0</v>
      </c>
      <c r="AD1259" s="302">
        <v>0</v>
      </c>
      <c r="AE1259" s="302">
        <v>0</v>
      </c>
      <c r="AF1259" s="302">
        <v>0</v>
      </c>
      <c r="AG1259" s="302">
        <v>0</v>
      </c>
      <c r="AH1259" s="348">
        <v>0</v>
      </c>
      <c r="AI1259" s="348">
        <v>0</v>
      </c>
      <c r="AK1259" s="199"/>
      <c r="AM1259" s="11"/>
      <c r="AN1259" s="15"/>
      <c r="AO1259" s="11"/>
      <c r="AP1259" s="11"/>
    </row>
    <row r="1260" spans="3:42" outlineLevel="2" x14ac:dyDescent="0.2">
      <c r="C1260" s="252">
        <v>9</v>
      </c>
      <c r="D1260" s="119" t="s">
        <v>218</v>
      </c>
      <c r="F1260" s="767" t="s">
        <v>14</v>
      </c>
      <c r="H1260" s="797" t="s">
        <v>580</v>
      </c>
      <c r="K1260" s="164"/>
      <c r="Q1260" s="135" t="s">
        <v>110</v>
      </c>
      <c r="R1260" s="314">
        <v>0</v>
      </c>
      <c r="S1260" s="315">
        <v>0</v>
      </c>
      <c r="T1260" s="315">
        <v>0</v>
      </c>
      <c r="U1260" s="315">
        <v>0</v>
      </c>
      <c r="V1260" s="315">
        <v>0</v>
      </c>
      <c r="W1260" s="316">
        <v>0</v>
      </c>
      <c r="X1260" s="315">
        <v>0</v>
      </c>
      <c r="Y1260" s="315">
        <v>0</v>
      </c>
      <c r="Z1260" s="315">
        <v>0</v>
      </c>
      <c r="AA1260" s="315">
        <v>0</v>
      </c>
      <c r="AB1260" s="5">
        <v>0</v>
      </c>
      <c r="AC1260" s="5">
        <v>0</v>
      </c>
      <c r="AD1260" s="5">
        <v>0</v>
      </c>
      <c r="AE1260" s="5">
        <v>0</v>
      </c>
      <c r="AF1260" s="5">
        <v>0</v>
      </c>
      <c r="AG1260" s="5">
        <v>0</v>
      </c>
      <c r="AH1260" s="350">
        <v>0</v>
      </c>
      <c r="AI1260" s="350">
        <v>0</v>
      </c>
      <c r="AK1260" s="199"/>
      <c r="AM1260" s="11"/>
      <c r="AN1260" s="15"/>
      <c r="AO1260" s="11"/>
      <c r="AP1260" s="11"/>
    </row>
    <row r="1261" spans="3:42" outlineLevel="2" x14ac:dyDescent="0.2">
      <c r="C1261" s="252">
        <v>9</v>
      </c>
      <c r="D1261" s="119" t="s">
        <v>218</v>
      </c>
      <c r="F1261" s="783" t="s">
        <v>16</v>
      </c>
      <c r="G1261" s="83"/>
      <c r="H1261" s="798" t="s">
        <v>580</v>
      </c>
      <c r="I1261" s="799"/>
      <c r="J1261" s="83"/>
      <c r="K1261" s="736"/>
      <c r="L1261" s="83"/>
      <c r="M1261" s="83"/>
      <c r="N1261" s="83"/>
      <c r="O1261" s="83"/>
      <c r="P1261" s="83"/>
      <c r="Q1261" s="143" t="s">
        <v>110</v>
      </c>
      <c r="R1261" s="304">
        <v>0</v>
      </c>
      <c r="S1261" s="305">
        <v>0</v>
      </c>
      <c r="T1261" s="305">
        <v>0</v>
      </c>
      <c r="U1261" s="305">
        <v>0</v>
      </c>
      <c r="V1261" s="305">
        <v>0</v>
      </c>
      <c r="W1261" s="306">
        <v>0</v>
      </c>
      <c r="X1261" s="305">
        <v>0</v>
      </c>
      <c r="Y1261" s="305">
        <v>0</v>
      </c>
      <c r="Z1261" s="305">
        <v>0</v>
      </c>
      <c r="AA1261" s="305">
        <v>0</v>
      </c>
      <c r="AB1261" s="307">
        <v>0</v>
      </c>
      <c r="AC1261" s="307">
        <v>0</v>
      </c>
      <c r="AD1261" s="307">
        <v>0</v>
      </c>
      <c r="AE1261" s="307">
        <v>0</v>
      </c>
      <c r="AF1261" s="307">
        <v>0</v>
      </c>
      <c r="AG1261" s="307">
        <v>0</v>
      </c>
      <c r="AH1261" s="362">
        <v>0</v>
      </c>
      <c r="AI1261" s="362">
        <v>0</v>
      </c>
      <c r="AK1261" s="199"/>
      <c r="AM1261" s="11"/>
      <c r="AN1261" s="15"/>
      <c r="AO1261" s="11"/>
      <c r="AP1261" s="11"/>
    </row>
    <row r="1262" spans="3:42" outlineLevel="2" x14ac:dyDescent="0.2">
      <c r="C1262" s="252">
        <v>9</v>
      </c>
      <c r="D1262" s="119" t="s">
        <v>218</v>
      </c>
      <c r="F1262" s="12"/>
      <c r="H1262" s="797"/>
      <c r="K1262" s="164"/>
      <c r="Q1262" s="16"/>
      <c r="R1262" s="800">
        <v>0</v>
      </c>
      <c r="S1262" s="800">
        <v>0</v>
      </c>
      <c r="T1262" s="800">
        <v>0</v>
      </c>
      <c r="U1262" s="800">
        <v>0</v>
      </c>
      <c r="V1262" s="800">
        <v>0</v>
      </c>
      <c r="W1262" s="800">
        <v>0</v>
      </c>
      <c r="X1262" s="800">
        <v>0</v>
      </c>
      <c r="Y1262" s="800">
        <v>0</v>
      </c>
      <c r="Z1262" s="800">
        <v>0</v>
      </c>
      <c r="AA1262" s="800">
        <v>0</v>
      </c>
      <c r="AB1262" s="800">
        <v>0</v>
      </c>
      <c r="AC1262" s="800">
        <v>0</v>
      </c>
      <c r="AD1262" s="800">
        <v>0</v>
      </c>
      <c r="AE1262" s="800">
        <v>0</v>
      </c>
      <c r="AF1262" s="800">
        <v>0</v>
      </c>
      <c r="AG1262" s="800">
        <v>0</v>
      </c>
      <c r="AH1262" s="800">
        <v>0</v>
      </c>
      <c r="AI1262" s="800">
        <v>0</v>
      </c>
      <c r="AK1262" s="199"/>
      <c r="AM1262" s="11"/>
      <c r="AN1262" s="15"/>
      <c r="AO1262" s="11"/>
      <c r="AP1262" s="11"/>
    </row>
    <row r="1263" spans="3:42" outlineLevel="2" x14ac:dyDescent="0.2">
      <c r="C1263" s="252">
        <v>9</v>
      </c>
      <c r="D1263" s="119" t="s">
        <v>218</v>
      </c>
      <c r="F1263" s="794" t="s">
        <v>616</v>
      </c>
      <c r="AK1263" s="199"/>
      <c r="AM1263" s="11"/>
      <c r="AN1263" s="15"/>
      <c r="AO1263" s="11"/>
      <c r="AP1263" s="11"/>
    </row>
    <row r="1264" spans="3:42" outlineLevel="2" x14ac:dyDescent="0.2">
      <c r="C1264" s="252">
        <v>9</v>
      </c>
      <c r="D1264" s="119" t="s">
        <v>218</v>
      </c>
      <c r="F1264" s="761" t="s">
        <v>48</v>
      </c>
      <c r="G1264" s="75"/>
      <c r="H1264" s="796" t="s">
        <v>580</v>
      </c>
      <c r="I1264" s="228" t="s">
        <v>617</v>
      </c>
      <c r="J1264" s="75"/>
      <c r="K1264" s="741"/>
      <c r="L1264" s="75"/>
      <c r="M1264" s="75"/>
      <c r="N1264" s="75"/>
      <c r="O1264" s="75"/>
      <c r="P1264" s="75"/>
      <c r="Q1264" s="128" t="s">
        <v>110</v>
      </c>
      <c r="R1264" s="299">
        <v>0</v>
      </c>
      <c r="S1264" s="300">
        <v>0</v>
      </c>
      <c r="T1264" s="300">
        <v>0</v>
      </c>
      <c r="U1264" s="300">
        <v>0</v>
      </c>
      <c r="V1264" s="300">
        <v>0</v>
      </c>
      <c r="W1264" s="301">
        <v>0</v>
      </c>
      <c r="X1264" s="300">
        <v>0</v>
      </c>
      <c r="Y1264" s="300">
        <v>0</v>
      </c>
      <c r="Z1264" s="300">
        <v>0</v>
      </c>
      <c r="AA1264" s="300">
        <v>0</v>
      </c>
      <c r="AB1264" s="302">
        <v>0</v>
      </c>
      <c r="AC1264" s="302">
        <v>0</v>
      </c>
      <c r="AD1264" s="302">
        <v>0</v>
      </c>
      <c r="AE1264" s="302">
        <v>0</v>
      </c>
      <c r="AF1264" s="302">
        <v>0</v>
      </c>
      <c r="AG1264" s="302">
        <v>0</v>
      </c>
      <c r="AH1264" s="348">
        <v>0</v>
      </c>
      <c r="AI1264" s="348">
        <v>0</v>
      </c>
      <c r="AK1264" s="199"/>
      <c r="AM1264" s="11"/>
      <c r="AN1264" s="15"/>
      <c r="AO1264" s="11"/>
      <c r="AP1264" s="11"/>
    </row>
    <row r="1265" spans="3:42" outlineLevel="2" x14ac:dyDescent="0.2">
      <c r="C1265" s="252">
        <v>9</v>
      </c>
      <c r="D1265" s="119" t="s">
        <v>218</v>
      </c>
      <c r="F1265" s="767" t="s">
        <v>55</v>
      </c>
      <c r="H1265" s="797" t="s">
        <v>580</v>
      </c>
      <c r="I1265" s="234" t="s">
        <v>617</v>
      </c>
      <c r="K1265" s="164"/>
      <c r="Q1265" s="135" t="s">
        <v>110</v>
      </c>
      <c r="R1265" s="314">
        <v>0</v>
      </c>
      <c r="S1265" s="315">
        <v>0</v>
      </c>
      <c r="T1265" s="315">
        <v>0</v>
      </c>
      <c r="U1265" s="315">
        <v>0</v>
      </c>
      <c r="V1265" s="315">
        <v>0</v>
      </c>
      <c r="W1265" s="316">
        <v>0</v>
      </c>
      <c r="X1265" s="315">
        <v>0</v>
      </c>
      <c r="Y1265" s="315">
        <v>0</v>
      </c>
      <c r="Z1265" s="315">
        <v>0</v>
      </c>
      <c r="AA1265" s="315">
        <v>0</v>
      </c>
      <c r="AB1265" s="5">
        <v>0</v>
      </c>
      <c r="AC1265" s="5">
        <v>0</v>
      </c>
      <c r="AD1265" s="5">
        <v>0</v>
      </c>
      <c r="AE1265" s="5">
        <v>0</v>
      </c>
      <c r="AF1265" s="5">
        <v>0</v>
      </c>
      <c r="AG1265" s="5">
        <v>0</v>
      </c>
      <c r="AH1265" s="350">
        <v>0</v>
      </c>
      <c r="AI1265" s="350">
        <v>0</v>
      </c>
      <c r="AK1265" s="199"/>
      <c r="AM1265" s="11"/>
      <c r="AN1265" s="15"/>
      <c r="AO1265" s="11"/>
      <c r="AP1265" s="11"/>
    </row>
    <row r="1266" spans="3:42" outlineLevel="2" x14ac:dyDescent="0.2">
      <c r="C1266" s="252">
        <v>9</v>
      </c>
      <c r="D1266" s="119" t="s">
        <v>218</v>
      </c>
      <c r="F1266" s="783" t="s">
        <v>57</v>
      </c>
      <c r="G1266" s="83"/>
      <c r="H1266" s="798" t="s">
        <v>580</v>
      </c>
      <c r="I1266" s="240" t="s">
        <v>617</v>
      </c>
      <c r="J1266" s="83"/>
      <c r="K1266" s="736"/>
      <c r="L1266" s="83"/>
      <c r="M1266" s="83"/>
      <c r="N1266" s="83"/>
      <c r="O1266" s="83"/>
      <c r="P1266" s="83"/>
      <c r="Q1266" s="143" t="s">
        <v>110</v>
      </c>
      <c r="R1266" s="304">
        <v>0</v>
      </c>
      <c r="S1266" s="305">
        <v>0</v>
      </c>
      <c r="T1266" s="305">
        <v>0</v>
      </c>
      <c r="U1266" s="305">
        <v>0</v>
      </c>
      <c r="V1266" s="305">
        <v>0</v>
      </c>
      <c r="W1266" s="306">
        <v>0</v>
      </c>
      <c r="X1266" s="305">
        <v>0</v>
      </c>
      <c r="Y1266" s="305">
        <v>0</v>
      </c>
      <c r="Z1266" s="305">
        <v>0</v>
      </c>
      <c r="AA1266" s="305">
        <v>0</v>
      </c>
      <c r="AB1266" s="307">
        <v>0</v>
      </c>
      <c r="AC1266" s="307">
        <v>0</v>
      </c>
      <c r="AD1266" s="307">
        <v>0</v>
      </c>
      <c r="AE1266" s="307">
        <v>0</v>
      </c>
      <c r="AF1266" s="307">
        <v>0</v>
      </c>
      <c r="AG1266" s="307">
        <v>0</v>
      </c>
      <c r="AH1266" s="362">
        <v>0</v>
      </c>
      <c r="AI1266" s="362">
        <v>0</v>
      </c>
      <c r="AK1266" s="199"/>
      <c r="AM1266" s="11"/>
      <c r="AN1266" s="15"/>
      <c r="AO1266" s="11"/>
      <c r="AP1266" s="11"/>
    </row>
    <row r="1267" spans="3:42" outlineLevel="2" x14ac:dyDescent="0.2">
      <c r="C1267" s="252">
        <v>9</v>
      </c>
      <c r="D1267" s="119" t="s">
        <v>218</v>
      </c>
      <c r="F1267" s="802" t="s">
        <v>626</v>
      </c>
      <c r="R1267" s="800">
        <v>0</v>
      </c>
      <c r="S1267" s="800">
        <v>0</v>
      </c>
      <c r="T1267" s="800">
        <v>0</v>
      </c>
      <c r="U1267" s="800">
        <v>0</v>
      </c>
      <c r="V1267" s="800">
        <v>0</v>
      </c>
      <c r="W1267" s="800">
        <v>0</v>
      </c>
      <c r="X1267" s="800">
        <v>0</v>
      </c>
      <c r="Y1267" s="800">
        <v>0</v>
      </c>
      <c r="Z1267" s="800">
        <v>0</v>
      </c>
      <c r="AA1267" s="800">
        <v>0</v>
      </c>
      <c r="AB1267" s="800">
        <v>0</v>
      </c>
      <c r="AC1267" s="800">
        <v>0</v>
      </c>
      <c r="AD1267" s="800">
        <v>0</v>
      </c>
      <c r="AE1267" s="800">
        <v>0</v>
      </c>
      <c r="AF1267" s="800">
        <v>0</v>
      </c>
      <c r="AG1267" s="800">
        <v>0</v>
      </c>
      <c r="AH1267" s="800">
        <v>0</v>
      </c>
      <c r="AI1267" s="800">
        <v>0</v>
      </c>
      <c r="AK1267" s="199"/>
      <c r="AM1267" s="11"/>
      <c r="AN1267" s="15"/>
      <c r="AO1267" s="11"/>
      <c r="AP1267" s="11"/>
    </row>
    <row r="1268" spans="3:42" outlineLevel="2" x14ac:dyDescent="0.2">
      <c r="C1268" s="252">
        <v>9</v>
      </c>
      <c r="D1268" s="119" t="s">
        <v>218</v>
      </c>
      <c r="R1268" s="5"/>
      <c r="S1268" s="5"/>
      <c r="T1268" s="5"/>
      <c r="U1268" s="5"/>
      <c r="V1268" s="5"/>
      <c r="W1268" s="5"/>
      <c r="X1268" s="5"/>
      <c r="Y1268" s="5"/>
      <c r="AK1268" s="199"/>
      <c r="AM1268" s="11"/>
      <c r="AN1268" s="15"/>
      <c r="AO1268" s="11"/>
      <c r="AP1268" s="11"/>
    </row>
    <row r="1269" spans="3:42" outlineLevel="2" x14ac:dyDescent="0.2">
      <c r="C1269" s="252">
        <v>9</v>
      </c>
      <c r="D1269" s="119" t="s">
        <v>218</v>
      </c>
      <c r="F1269" s="789" t="s">
        <v>631</v>
      </c>
      <c r="G1269" s="790"/>
      <c r="H1269" s="803"/>
      <c r="I1269" s="790"/>
      <c r="J1269" s="790"/>
      <c r="K1269" s="792"/>
      <c r="L1269" s="789"/>
      <c r="M1269" s="789"/>
      <c r="N1269" s="789"/>
      <c r="O1269" s="789"/>
      <c r="P1269" s="789"/>
      <c r="Q1269" s="792"/>
      <c r="R1269" s="793"/>
      <c r="S1269" s="793"/>
      <c r="T1269" s="793"/>
      <c r="U1269" s="793"/>
      <c r="V1269" s="793"/>
      <c r="W1269" s="793"/>
      <c r="X1269" s="793"/>
      <c r="Y1269" s="793"/>
      <c r="Z1269" s="793"/>
      <c r="AA1269" s="793"/>
      <c r="AB1269" s="793"/>
      <c r="AC1269" s="793"/>
      <c r="AD1269" s="793"/>
      <c r="AE1269" s="793"/>
      <c r="AF1269" s="793"/>
      <c r="AG1269" s="793"/>
      <c r="AH1269" s="789"/>
      <c r="AI1269" s="789"/>
      <c r="AK1269" s="199"/>
      <c r="AM1269" s="11"/>
      <c r="AN1269" s="15"/>
      <c r="AO1269" s="11"/>
      <c r="AP1269" s="11"/>
    </row>
    <row r="1270" spans="3:42" outlineLevel="2" x14ac:dyDescent="0.2">
      <c r="C1270" s="252">
        <v>9</v>
      </c>
      <c r="D1270" s="119" t="s">
        <v>218</v>
      </c>
      <c r="F1270" t="s">
        <v>620</v>
      </c>
      <c r="AK1270" s="199"/>
      <c r="AM1270" s="11"/>
      <c r="AN1270" s="15"/>
      <c r="AO1270" s="11"/>
      <c r="AP1270" s="11"/>
    </row>
    <row r="1271" spans="3:42" outlineLevel="2" x14ac:dyDescent="0.2">
      <c r="C1271" s="252">
        <v>9</v>
      </c>
      <c r="D1271" s="119" t="s">
        <v>218</v>
      </c>
      <c r="F1271" s="761" t="s">
        <v>48</v>
      </c>
      <c r="G1271" s="75"/>
      <c r="H1271" s="796" t="s">
        <v>632</v>
      </c>
      <c r="I1271" s="801"/>
      <c r="J1271" s="75"/>
      <c r="K1271" s="741"/>
      <c r="L1271" s="75"/>
      <c r="M1271" s="75"/>
      <c r="N1271" s="75"/>
      <c r="O1271" s="75"/>
      <c r="P1271" s="75"/>
      <c r="Q1271" s="128" t="s">
        <v>536</v>
      </c>
      <c r="R1271" s="804">
        <v>0</v>
      </c>
      <c r="S1271" s="805">
        <v>0</v>
      </c>
      <c r="T1271" s="805">
        <v>0</v>
      </c>
      <c r="U1271" s="805">
        <v>0</v>
      </c>
      <c r="V1271" s="805">
        <v>0</v>
      </c>
      <c r="W1271" s="806">
        <v>0</v>
      </c>
      <c r="X1271" s="805">
        <v>0</v>
      </c>
      <c r="Y1271" s="805">
        <v>0</v>
      </c>
      <c r="Z1271" s="805">
        <v>0</v>
      </c>
      <c r="AA1271" s="805">
        <v>0</v>
      </c>
      <c r="AB1271" s="805">
        <v>0</v>
      </c>
      <c r="AC1271" s="805">
        <v>0</v>
      </c>
      <c r="AD1271" s="805">
        <v>0</v>
      </c>
      <c r="AE1271" s="805">
        <v>0</v>
      </c>
      <c r="AF1271" s="805">
        <v>0</v>
      </c>
      <c r="AG1271" s="805">
        <v>0</v>
      </c>
      <c r="AH1271" s="808">
        <v>0</v>
      </c>
      <c r="AI1271" s="808">
        <v>0</v>
      </c>
      <c r="AK1271" s="199"/>
      <c r="AM1271" s="11"/>
      <c r="AN1271" s="15"/>
      <c r="AO1271" s="11"/>
      <c r="AP1271" s="11"/>
    </row>
    <row r="1272" spans="3:42" outlineLevel="2" x14ac:dyDescent="0.2">
      <c r="C1272" s="252">
        <v>9</v>
      </c>
      <c r="D1272" s="119" t="s">
        <v>218</v>
      </c>
      <c r="F1272" s="767" t="s">
        <v>55</v>
      </c>
      <c r="H1272" s="797" t="s">
        <v>632</v>
      </c>
      <c r="K1272" s="164"/>
      <c r="Q1272" s="135" t="s">
        <v>536</v>
      </c>
      <c r="R1272" s="809">
        <v>0</v>
      </c>
      <c r="S1272" s="810">
        <v>0</v>
      </c>
      <c r="T1272" s="810">
        <v>0</v>
      </c>
      <c r="U1272" s="810">
        <v>0</v>
      </c>
      <c r="V1272" s="810">
        <v>0</v>
      </c>
      <c r="W1272" s="811">
        <v>0</v>
      </c>
      <c r="X1272" s="810">
        <v>0</v>
      </c>
      <c r="Y1272" s="810">
        <v>0</v>
      </c>
      <c r="Z1272" s="810">
        <v>0</v>
      </c>
      <c r="AA1272" s="810">
        <v>0</v>
      </c>
      <c r="AB1272" s="810">
        <v>0</v>
      </c>
      <c r="AC1272" s="810">
        <v>0</v>
      </c>
      <c r="AD1272" s="810">
        <v>0</v>
      </c>
      <c r="AE1272" s="810">
        <v>0</v>
      </c>
      <c r="AF1272" s="810">
        <v>0</v>
      </c>
      <c r="AG1272" s="810">
        <v>0</v>
      </c>
      <c r="AH1272" s="812">
        <v>0</v>
      </c>
      <c r="AI1272" s="812">
        <v>0</v>
      </c>
      <c r="AK1272" s="199"/>
      <c r="AM1272" s="11"/>
      <c r="AN1272" s="15"/>
      <c r="AO1272" s="11"/>
      <c r="AP1272" s="11"/>
    </row>
    <row r="1273" spans="3:42" outlineLevel="2" x14ac:dyDescent="0.2">
      <c r="C1273" s="252">
        <v>9</v>
      </c>
      <c r="D1273" s="119" t="s">
        <v>218</v>
      </c>
      <c r="F1273" s="783" t="s">
        <v>57</v>
      </c>
      <c r="G1273" s="83"/>
      <c r="H1273" s="798" t="s">
        <v>632</v>
      </c>
      <c r="I1273" s="799"/>
      <c r="J1273" s="83"/>
      <c r="K1273" s="736"/>
      <c r="L1273" s="83"/>
      <c r="M1273" s="83"/>
      <c r="N1273" s="83"/>
      <c r="O1273" s="83"/>
      <c r="P1273" s="83"/>
      <c r="Q1273" s="143" t="s">
        <v>536</v>
      </c>
      <c r="R1273" s="813">
        <v>0</v>
      </c>
      <c r="S1273" s="814">
        <v>0</v>
      </c>
      <c r="T1273" s="814">
        <v>0</v>
      </c>
      <c r="U1273" s="814">
        <v>0</v>
      </c>
      <c r="V1273" s="814">
        <v>0</v>
      </c>
      <c r="W1273" s="815">
        <v>0</v>
      </c>
      <c r="X1273" s="814">
        <v>0</v>
      </c>
      <c r="Y1273" s="814">
        <v>0</v>
      </c>
      <c r="Z1273" s="814">
        <v>0</v>
      </c>
      <c r="AA1273" s="814">
        <v>0</v>
      </c>
      <c r="AB1273" s="814">
        <v>0</v>
      </c>
      <c r="AC1273" s="814">
        <v>0</v>
      </c>
      <c r="AD1273" s="814">
        <v>0</v>
      </c>
      <c r="AE1273" s="814">
        <v>0</v>
      </c>
      <c r="AF1273" s="814">
        <v>0</v>
      </c>
      <c r="AG1273" s="814">
        <v>0</v>
      </c>
      <c r="AH1273" s="816">
        <v>0</v>
      </c>
      <c r="AI1273" s="816">
        <v>0</v>
      </c>
      <c r="AK1273" s="199"/>
      <c r="AM1273" s="11"/>
      <c r="AN1273" s="15"/>
      <c r="AO1273" s="11"/>
      <c r="AP1273" s="11"/>
    </row>
    <row r="1274" spans="3:42" outlineLevel="2" x14ac:dyDescent="0.2">
      <c r="C1274" s="252">
        <v>9</v>
      </c>
      <c r="D1274" s="119" t="s">
        <v>218</v>
      </c>
      <c r="F1274" s="12"/>
      <c r="H1274" s="817"/>
      <c r="K1274" s="16"/>
      <c r="Q1274" s="16"/>
      <c r="R1274" s="818"/>
      <c r="S1274" s="818"/>
      <c r="T1274" s="818"/>
      <c r="U1274" s="818"/>
      <c r="V1274" s="818"/>
      <c r="W1274" s="818"/>
      <c r="X1274" s="818"/>
      <c r="Y1274" s="818"/>
      <c r="Z1274" s="818"/>
      <c r="AA1274" s="818"/>
      <c r="AB1274" s="818"/>
      <c r="AC1274" s="818"/>
      <c r="AD1274" s="818"/>
      <c r="AE1274" s="818"/>
      <c r="AF1274" s="818"/>
      <c r="AG1274" s="818"/>
      <c r="AH1274" s="818"/>
      <c r="AI1274" s="818"/>
      <c r="AK1274" s="199"/>
      <c r="AM1274" s="11"/>
      <c r="AN1274" s="15"/>
      <c r="AO1274" s="11"/>
      <c r="AP1274" s="11"/>
    </row>
    <row r="1275" spans="3:42" outlineLevel="2" x14ac:dyDescent="0.2">
      <c r="C1275" s="252">
        <v>9</v>
      </c>
      <c r="D1275" s="119" t="s">
        <v>218</v>
      </c>
      <c r="F1275" s="121" t="s">
        <v>633</v>
      </c>
      <c r="G1275" s="756"/>
      <c r="H1275" s="757"/>
      <c r="I1275" s="788"/>
      <c r="J1275" s="756"/>
      <c r="K1275" s="758"/>
      <c r="L1275" s="759"/>
      <c r="M1275" s="759"/>
      <c r="N1275" s="759"/>
      <c r="O1275" s="759"/>
      <c r="P1275" s="759"/>
      <c r="Q1275" s="758"/>
      <c r="R1275" s="760"/>
      <c r="S1275" s="760"/>
      <c r="T1275" s="760"/>
      <c r="U1275" s="760"/>
      <c r="V1275" s="760"/>
      <c r="W1275" s="760"/>
      <c r="X1275" s="760"/>
      <c r="Y1275" s="760"/>
      <c r="Z1275" s="760"/>
      <c r="AA1275" s="760"/>
      <c r="AB1275" s="760"/>
      <c r="AC1275" s="760"/>
      <c r="AD1275" s="760"/>
      <c r="AE1275" s="760"/>
      <c r="AF1275" s="760"/>
      <c r="AG1275" s="760"/>
      <c r="AH1275" s="759"/>
      <c r="AI1275" s="759"/>
      <c r="AK1275" s="199"/>
      <c r="AM1275" s="11"/>
      <c r="AN1275" s="15"/>
      <c r="AO1275" s="11"/>
      <c r="AP1275" s="11"/>
    </row>
    <row r="1276" spans="3:42" outlineLevel="2" x14ac:dyDescent="0.2">
      <c r="C1276" s="252">
        <v>9</v>
      </c>
      <c r="D1276" s="119" t="s">
        <v>218</v>
      </c>
      <c r="F1276" s="789" t="s">
        <v>634</v>
      </c>
      <c r="G1276" s="790"/>
      <c r="H1276" s="803"/>
      <c r="I1276" s="791"/>
      <c r="J1276" s="790"/>
      <c r="K1276" s="792"/>
      <c r="L1276" s="789"/>
      <c r="M1276" s="789"/>
      <c r="N1276" s="789"/>
      <c r="O1276" s="789"/>
      <c r="P1276" s="789"/>
      <c r="Q1276" s="792"/>
      <c r="R1276" s="793"/>
      <c r="S1276" s="793"/>
      <c r="T1276" s="793"/>
      <c r="U1276" s="793"/>
      <c r="V1276" s="793"/>
      <c r="W1276" s="793"/>
      <c r="X1276" s="793"/>
      <c r="Y1276" s="793"/>
      <c r="Z1276" s="793"/>
      <c r="AA1276" s="793"/>
      <c r="AB1276" s="793"/>
      <c r="AC1276" s="793"/>
      <c r="AD1276" s="793"/>
      <c r="AE1276" s="793"/>
      <c r="AF1276" s="793"/>
      <c r="AG1276" s="793"/>
      <c r="AH1276" s="789"/>
      <c r="AI1276" s="789"/>
      <c r="AK1276" s="199"/>
      <c r="AM1276" s="11"/>
      <c r="AN1276" s="15"/>
      <c r="AO1276" s="11"/>
      <c r="AP1276" s="11"/>
    </row>
    <row r="1277" spans="3:42" outlineLevel="2" x14ac:dyDescent="0.2">
      <c r="C1277" s="252">
        <v>9</v>
      </c>
      <c r="D1277" s="119" t="s">
        <v>218</v>
      </c>
      <c r="F1277" s="794" t="s">
        <v>610</v>
      </c>
      <c r="H1277" s="795"/>
      <c r="AK1277" s="199"/>
      <c r="AM1277" s="11"/>
      <c r="AN1277" s="15"/>
      <c r="AO1277" s="11"/>
      <c r="AP1277" s="11"/>
    </row>
    <row r="1278" spans="3:42" outlineLevel="2" x14ac:dyDescent="0.2">
      <c r="C1278" s="252">
        <v>9</v>
      </c>
      <c r="D1278" s="119" t="s">
        <v>218</v>
      </c>
      <c r="F1278" s="761" t="s">
        <v>62</v>
      </c>
      <c r="G1278" s="75"/>
      <c r="H1278" s="796" t="s">
        <v>12</v>
      </c>
      <c r="I1278" s="796" t="s">
        <v>611</v>
      </c>
      <c r="J1278" s="75"/>
      <c r="K1278" s="741"/>
      <c r="L1278" s="75"/>
      <c r="M1278" s="75"/>
      <c r="N1278" s="75"/>
      <c r="O1278" s="75"/>
      <c r="P1278" s="75"/>
      <c r="Q1278" s="128" t="s">
        <v>110</v>
      </c>
      <c r="R1278" s="299">
        <v>0</v>
      </c>
      <c r="S1278" s="300">
        <v>0</v>
      </c>
      <c r="T1278" s="300">
        <v>0</v>
      </c>
      <c r="U1278" s="300">
        <v>0</v>
      </c>
      <c r="V1278" s="300">
        <v>0</v>
      </c>
      <c r="W1278" s="301">
        <v>0</v>
      </c>
      <c r="X1278" s="300">
        <v>0</v>
      </c>
      <c r="Y1278" s="300">
        <v>0</v>
      </c>
      <c r="Z1278" s="300">
        <v>0</v>
      </c>
      <c r="AA1278" s="300">
        <v>0</v>
      </c>
      <c r="AB1278" s="302">
        <v>0</v>
      </c>
      <c r="AC1278" s="302">
        <v>0</v>
      </c>
      <c r="AD1278" s="302">
        <v>0</v>
      </c>
      <c r="AE1278" s="302">
        <v>0</v>
      </c>
      <c r="AF1278" s="302">
        <v>0</v>
      </c>
      <c r="AG1278" s="302">
        <v>0</v>
      </c>
      <c r="AH1278" s="348">
        <v>0</v>
      </c>
      <c r="AI1278" s="348">
        <v>0</v>
      </c>
      <c r="AK1278" s="199"/>
      <c r="AM1278" s="11"/>
      <c r="AN1278" s="15"/>
      <c r="AO1278" s="11"/>
      <c r="AP1278" s="11"/>
    </row>
    <row r="1279" spans="3:42" outlineLevel="2" x14ac:dyDescent="0.2">
      <c r="C1279" s="252">
        <v>9</v>
      </c>
      <c r="D1279" s="119" t="s">
        <v>218</v>
      </c>
      <c r="F1279" s="767" t="s">
        <v>188</v>
      </c>
      <c r="H1279" s="797" t="s">
        <v>12</v>
      </c>
      <c r="I1279" s="797" t="s">
        <v>612</v>
      </c>
      <c r="K1279" s="164"/>
      <c r="Q1279" s="135" t="s">
        <v>110</v>
      </c>
      <c r="R1279" s="314">
        <v>0</v>
      </c>
      <c r="S1279" s="315">
        <v>0</v>
      </c>
      <c r="T1279" s="315">
        <v>0</v>
      </c>
      <c r="U1279" s="315">
        <v>0</v>
      </c>
      <c r="V1279" s="315">
        <v>0</v>
      </c>
      <c r="W1279" s="316">
        <v>0</v>
      </c>
      <c r="X1279" s="315">
        <v>0</v>
      </c>
      <c r="Y1279" s="315">
        <v>0</v>
      </c>
      <c r="Z1279" s="315">
        <v>0</v>
      </c>
      <c r="AA1279" s="315">
        <v>0</v>
      </c>
      <c r="AB1279" s="5">
        <v>0</v>
      </c>
      <c r="AC1279" s="5">
        <v>0</v>
      </c>
      <c r="AD1279" s="5">
        <v>0</v>
      </c>
      <c r="AE1279" s="5">
        <v>0</v>
      </c>
      <c r="AF1279" s="5">
        <v>0</v>
      </c>
      <c r="AG1279" s="5">
        <v>0</v>
      </c>
      <c r="AH1279" s="350">
        <v>0</v>
      </c>
      <c r="AI1279" s="350">
        <v>0</v>
      </c>
      <c r="AK1279" s="199"/>
      <c r="AM1279" s="11"/>
      <c r="AN1279" s="15"/>
      <c r="AO1279" s="11"/>
      <c r="AP1279" s="11"/>
    </row>
    <row r="1280" spans="3:42" outlineLevel="2" x14ac:dyDescent="0.2">
      <c r="C1280" s="252">
        <v>9</v>
      </c>
      <c r="D1280" s="119" t="s">
        <v>218</v>
      </c>
      <c r="F1280" s="767" t="s">
        <v>613</v>
      </c>
      <c r="H1280" s="797" t="s">
        <v>12</v>
      </c>
      <c r="I1280" s="234" t="s">
        <v>614</v>
      </c>
      <c r="K1280" s="164"/>
      <c r="Q1280" s="135" t="s">
        <v>110</v>
      </c>
      <c r="R1280" s="314">
        <v>0</v>
      </c>
      <c r="S1280" s="315">
        <v>0</v>
      </c>
      <c r="T1280" s="315">
        <v>0</v>
      </c>
      <c r="U1280" s="315">
        <v>0</v>
      </c>
      <c r="V1280" s="315">
        <v>0</v>
      </c>
      <c r="W1280" s="316">
        <v>0</v>
      </c>
      <c r="X1280" s="315">
        <v>0</v>
      </c>
      <c r="Y1280" s="315">
        <v>0</v>
      </c>
      <c r="Z1280" s="315">
        <v>0</v>
      </c>
      <c r="AA1280" s="315">
        <v>0</v>
      </c>
      <c r="AB1280" s="5">
        <v>0</v>
      </c>
      <c r="AC1280" s="5">
        <v>0</v>
      </c>
      <c r="AD1280" s="5">
        <v>0</v>
      </c>
      <c r="AE1280" s="5">
        <v>0</v>
      </c>
      <c r="AF1280" s="5">
        <v>0</v>
      </c>
      <c r="AG1280" s="5">
        <v>0</v>
      </c>
      <c r="AH1280" s="350">
        <v>0</v>
      </c>
      <c r="AI1280" s="350">
        <v>0</v>
      </c>
      <c r="AK1280" s="199"/>
      <c r="AM1280" s="11"/>
      <c r="AN1280" s="15"/>
      <c r="AO1280" s="11"/>
      <c r="AP1280" s="11"/>
    </row>
    <row r="1281" spans="3:42" outlineLevel="2" x14ac:dyDescent="0.2">
      <c r="C1281" s="252">
        <v>9</v>
      </c>
      <c r="D1281" s="119" t="s">
        <v>218</v>
      </c>
      <c r="F1281" s="783" t="s">
        <v>57</v>
      </c>
      <c r="G1281" s="83"/>
      <c r="H1281" s="798" t="s">
        <v>12</v>
      </c>
      <c r="I1281" s="799"/>
      <c r="J1281" s="83"/>
      <c r="K1281" s="736"/>
      <c r="L1281" s="83"/>
      <c r="M1281" s="83"/>
      <c r="N1281" s="83"/>
      <c r="O1281" s="83"/>
      <c r="P1281" s="83"/>
      <c r="Q1281" s="143" t="s">
        <v>110</v>
      </c>
      <c r="R1281" s="304">
        <v>0</v>
      </c>
      <c r="S1281" s="305">
        <v>0</v>
      </c>
      <c r="T1281" s="305">
        <v>0</v>
      </c>
      <c r="U1281" s="305">
        <v>0</v>
      </c>
      <c r="V1281" s="305">
        <v>0</v>
      </c>
      <c r="W1281" s="306">
        <v>0</v>
      </c>
      <c r="X1281" s="305">
        <v>0</v>
      </c>
      <c r="Y1281" s="305">
        <v>0</v>
      </c>
      <c r="Z1281" s="305">
        <v>0</v>
      </c>
      <c r="AA1281" s="305">
        <v>0</v>
      </c>
      <c r="AB1281" s="307">
        <v>0</v>
      </c>
      <c r="AC1281" s="307">
        <v>0</v>
      </c>
      <c r="AD1281" s="307">
        <v>0</v>
      </c>
      <c r="AE1281" s="307">
        <v>0</v>
      </c>
      <c r="AF1281" s="307">
        <v>0</v>
      </c>
      <c r="AG1281" s="307">
        <v>0</v>
      </c>
      <c r="AH1281" s="362">
        <v>0</v>
      </c>
      <c r="AI1281" s="362">
        <v>0</v>
      </c>
      <c r="AK1281" s="199"/>
      <c r="AM1281" s="11"/>
      <c r="AN1281" s="15"/>
      <c r="AO1281" s="11"/>
      <c r="AP1281" s="11"/>
    </row>
    <row r="1282" spans="3:42" outlineLevel="2" x14ac:dyDescent="0.2">
      <c r="C1282" s="252">
        <v>9</v>
      </c>
      <c r="D1282" s="119" t="s">
        <v>218</v>
      </c>
      <c r="F1282" s="12"/>
      <c r="H1282" s="234"/>
      <c r="K1282" s="164"/>
      <c r="Q1282" s="16"/>
      <c r="R1282" s="800">
        <v>0</v>
      </c>
      <c r="S1282" s="800">
        <v>0</v>
      </c>
      <c r="T1282" s="800">
        <v>0</v>
      </c>
      <c r="U1282" s="800">
        <v>0</v>
      </c>
      <c r="V1282" s="800">
        <v>0</v>
      </c>
      <c r="W1282" s="800">
        <v>0</v>
      </c>
      <c r="X1282" s="800">
        <v>0</v>
      </c>
      <c r="Y1282" s="800">
        <v>0</v>
      </c>
      <c r="Z1282" s="800">
        <v>0</v>
      </c>
      <c r="AA1282" s="800">
        <v>0</v>
      </c>
      <c r="AB1282" s="800">
        <v>0</v>
      </c>
      <c r="AC1282" s="800">
        <v>0</v>
      </c>
      <c r="AD1282" s="800">
        <v>0</v>
      </c>
      <c r="AE1282" s="800">
        <v>0</v>
      </c>
      <c r="AF1282" s="800">
        <v>0</v>
      </c>
      <c r="AG1282" s="800">
        <v>0</v>
      </c>
      <c r="AH1282" s="800">
        <v>0</v>
      </c>
      <c r="AI1282" s="800">
        <v>0</v>
      </c>
      <c r="AK1282" s="199"/>
      <c r="AM1282" s="11"/>
      <c r="AN1282" s="15"/>
      <c r="AO1282" s="11"/>
      <c r="AP1282" s="11"/>
    </row>
    <row r="1283" spans="3:42" outlineLevel="2" x14ac:dyDescent="0.2">
      <c r="C1283" s="252">
        <v>9</v>
      </c>
      <c r="D1283" s="119" t="s">
        <v>218</v>
      </c>
      <c r="F1283" s="794" t="s">
        <v>615</v>
      </c>
      <c r="AK1283" s="199"/>
      <c r="AM1283" s="11"/>
      <c r="AN1283" s="15"/>
      <c r="AO1283" s="11"/>
      <c r="AP1283" s="11"/>
    </row>
    <row r="1284" spans="3:42" outlineLevel="2" x14ac:dyDescent="0.2">
      <c r="C1284" s="252">
        <v>9</v>
      </c>
      <c r="D1284" s="119" t="s">
        <v>218</v>
      </c>
      <c r="F1284" s="761" t="s">
        <v>48</v>
      </c>
      <c r="G1284" s="75"/>
      <c r="H1284" s="796" t="s">
        <v>12</v>
      </c>
      <c r="I1284" s="801"/>
      <c r="J1284" s="75"/>
      <c r="K1284" s="741"/>
      <c r="L1284" s="75"/>
      <c r="M1284" s="75"/>
      <c r="N1284" s="75"/>
      <c r="O1284" s="75"/>
      <c r="P1284" s="75"/>
      <c r="Q1284" s="128" t="s">
        <v>110</v>
      </c>
      <c r="R1284" s="299">
        <v>0</v>
      </c>
      <c r="S1284" s="300">
        <v>0</v>
      </c>
      <c r="T1284" s="300">
        <v>0</v>
      </c>
      <c r="U1284" s="300">
        <v>0</v>
      </c>
      <c r="V1284" s="300">
        <v>0</v>
      </c>
      <c r="W1284" s="301">
        <v>0</v>
      </c>
      <c r="X1284" s="300">
        <v>0</v>
      </c>
      <c r="Y1284" s="300">
        <v>0</v>
      </c>
      <c r="Z1284" s="300">
        <v>0</v>
      </c>
      <c r="AA1284" s="300">
        <v>0</v>
      </c>
      <c r="AB1284" s="302">
        <v>0</v>
      </c>
      <c r="AC1284" s="302">
        <v>0</v>
      </c>
      <c r="AD1284" s="302">
        <v>0</v>
      </c>
      <c r="AE1284" s="302">
        <v>0</v>
      </c>
      <c r="AF1284" s="302">
        <v>0</v>
      </c>
      <c r="AG1284" s="302">
        <v>0</v>
      </c>
      <c r="AH1284" s="348">
        <v>0</v>
      </c>
      <c r="AI1284" s="348">
        <v>0</v>
      </c>
      <c r="AK1284" s="199"/>
      <c r="AM1284" s="11"/>
      <c r="AN1284" s="15"/>
      <c r="AO1284" s="11"/>
      <c r="AP1284" s="11"/>
    </row>
    <row r="1285" spans="3:42" outlineLevel="2" x14ac:dyDescent="0.2">
      <c r="C1285" s="252">
        <v>9</v>
      </c>
      <c r="D1285" s="119" t="s">
        <v>218</v>
      </c>
      <c r="F1285" s="767" t="s">
        <v>55</v>
      </c>
      <c r="H1285" s="797" t="s">
        <v>12</v>
      </c>
      <c r="K1285" s="164"/>
      <c r="Q1285" s="135" t="s">
        <v>110</v>
      </c>
      <c r="R1285" s="314">
        <v>0</v>
      </c>
      <c r="S1285" s="315">
        <v>0</v>
      </c>
      <c r="T1285" s="315">
        <v>0</v>
      </c>
      <c r="U1285" s="315">
        <v>0</v>
      </c>
      <c r="V1285" s="315">
        <v>0</v>
      </c>
      <c r="W1285" s="316">
        <v>0</v>
      </c>
      <c r="X1285" s="315">
        <v>0</v>
      </c>
      <c r="Y1285" s="315">
        <v>0</v>
      </c>
      <c r="Z1285" s="315">
        <v>0</v>
      </c>
      <c r="AA1285" s="315">
        <v>0</v>
      </c>
      <c r="AB1285" s="5">
        <v>0</v>
      </c>
      <c r="AC1285" s="5">
        <v>0</v>
      </c>
      <c r="AD1285" s="5">
        <v>0</v>
      </c>
      <c r="AE1285" s="5">
        <v>0</v>
      </c>
      <c r="AF1285" s="5">
        <v>0</v>
      </c>
      <c r="AG1285" s="5">
        <v>0</v>
      </c>
      <c r="AH1285" s="350">
        <v>0</v>
      </c>
      <c r="AI1285" s="350">
        <v>0</v>
      </c>
      <c r="AK1285" s="199"/>
      <c r="AM1285" s="11"/>
      <c r="AN1285" s="15"/>
      <c r="AO1285" s="11"/>
      <c r="AP1285" s="11"/>
    </row>
    <row r="1286" spans="3:42" outlineLevel="2" x14ac:dyDescent="0.2">
      <c r="C1286" s="252">
        <v>9</v>
      </c>
      <c r="D1286" s="119" t="s">
        <v>218</v>
      </c>
      <c r="F1286" s="783" t="s">
        <v>57</v>
      </c>
      <c r="G1286" s="83"/>
      <c r="H1286" s="798" t="s">
        <v>12</v>
      </c>
      <c r="I1286" s="799"/>
      <c r="J1286" s="83"/>
      <c r="K1286" s="736"/>
      <c r="L1286" s="83"/>
      <c r="M1286" s="83"/>
      <c r="N1286" s="83"/>
      <c r="O1286" s="83"/>
      <c r="P1286" s="83"/>
      <c r="Q1286" s="143" t="s">
        <v>110</v>
      </c>
      <c r="R1286" s="304">
        <v>0</v>
      </c>
      <c r="S1286" s="305">
        <v>0</v>
      </c>
      <c r="T1286" s="305">
        <v>0</v>
      </c>
      <c r="U1286" s="305">
        <v>0</v>
      </c>
      <c r="V1286" s="305">
        <v>0</v>
      </c>
      <c r="W1286" s="306">
        <v>0</v>
      </c>
      <c r="X1286" s="305">
        <v>0</v>
      </c>
      <c r="Y1286" s="305">
        <v>0</v>
      </c>
      <c r="Z1286" s="305">
        <v>0</v>
      </c>
      <c r="AA1286" s="305">
        <v>0</v>
      </c>
      <c r="AB1286" s="307">
        <v>0</v>
      </c>
      <c r="AC1286" s="307">
        <v>0</v>
      </c>
      <c r="AD1286" s="307">
        <v>0</v>
      </c>
      <c r="AE1286" s="307">
        <v>0</v>
      </c>
      <c r="AF1286" s="307">
        <v>0</v>
      </c>
      <c r="AG1286" s="307">
        <v>0</v>
      </c>
      <c r="AH1286" s="362">
        <v>0</v>
      </c>
      <c r="AI1286" s="362">
        <v>0</v>
      </c>
      <c r="AK1286" s="199"/>
      <c r="AM1286" s="11"/>
      <c r="AN1286" s="15"/>
      <c r="AO1286" s="11"/>
      <c r="AP1286" s="11"/>
    </row>
    <row r="1287" spans="3:42" outlineLevel="2" x14ac:dyDescent="0.2">
      <c r="C1287" s="252">
        <v>9</v>
      </c>
      <c r="D1287" s="119" t="s">
        <v>218</v>
      </c>
      <c r="F1287" s="12"/>
      <c r="H1287" s="164"/>
      <c r="K1287" s="164"/>
      <c r="Q1287" s="16"/>
      <c r="R1287" s="800">
        <v>0</v>
      </c>
      <c r="S1287" s="800">
        <v>0</v>
      </c>
      <c r="T1287" s="800">
        <v>0</v>
      </c>
      <c r="U1287" s="800">
        <v>0</v>
      </c>
      <c r="V1287" s="800">
        <v>0</v>
      </c>
      <c r="W1287" s="800">
        <v>0</v>
      </c>
      <c r="X1287" s="800">
        <v>0</v>
      </c>
      <c r="Y1287" s="800">
        <v>0</v>
      </c>
      <c r="Z1287" s="800">
        <v>0</v>
      </c>
      <c r="AA1287" s="800">
        <v>0</v>
      </c>
      <c r="AB1287" s="800">
        <v>0</v>
      </c>
      <c r="AC1287" s="800">
        <v>0</v>
      </c>
      <c r="AD1287" s="800">
        <v>0</v>
      </c>
      <c r="AE1287" s="800">
        <v>0</v>
      </c>
      <c r="AF1287" s="800">
        <v>0</v>
      </c>
      <c r="AG1287" s="800">
        <v>0</v>
      </c>
      <c r="AH1287" s="800">
        <v>0</v>
      </c>
      <c r="AI1287" s="800">
        <v>0</v>
      </c>
      <c r="AK1287" s="199"/>
      <c r="AM1287" s="11"/>
      <c r="AN1287" s="15"/>
      <c r="AO1287" s="11"/>
      <c r="AP1287" s="11"/>
    </row>
    <row r="1288" spans="3:42" outlineLevel="2" x14ac:dyDescent="0.2">
      <c r="C1288" s="252">
        <v>9</v>
      </c>
      <c r="D1288" s="119" t="s">
        <v>218</v>
      </c>
      <c r="F1288" s="794" t="s">
        <v>69</v>
      </c>
      <c r="AK1288" s="199"/>
      <c r="AM1288" s="11"/>
      <c r="AN1288" s="15"/>
      <c r="AO1288" s="11"/>
      <c r="AP1288" s="11"/>
    </row>
    <row r="1289" spans="3:42" outlineLevel="2" x14ac:dyDescent="0.2">
      <c r="C1289" s="252">
        <v>9</v>
      </c>
      <c r="D1289" s="119" t="s">
        <v>218</v>
      </c>
      <c r="F1289" s="761" t="s">
        <v>9</v>
      </c>
      <c r="G1289" s="75"/>
      <c r="H1289" s="796" t="s">
        <v>12</v>
      </c>
      <c r="I1289" s="801"/>
      <c r="J1289" s="75"/>
      <c r="K1289" s="741"/>
      <c r="L1289" s="75"/>
      <c r="M1289" s="75"/>
      <c r="N1289" s="75"/>
      <c r="O1289" s="75"/>
      <c r="P1289" s="75"/>
      <c r="Q1289" s="128" t="s">
        <v>110</v>
      </c>
      <c r="R1289" s="299">
        <v>0</v>
      </c>
      <c r="S1289" s="300">
        <v>0</v>
      </c>
      <c r="T1289" s="300">
        <v>0</v>
      </c>
      <c r="U1289" s="300">
        <v>0</v>
      </c>
      <c r="V1289" s="300">
        <v>0</v>
      </c>
      <c r="W1289" s="301">
        <v>0</v>
      </c>
      <c r="X1289" s="300">
        <v>0</v>
      </c>
      <c r="Y1289" s="300">
        <v>0</v>
      </c>
      <c r="Z1289" s="300">
        <v>0</v>
      </c>
      <c r="AA1289" s="300">
        <v>0</v>
      </c>
      <c r="AB1289" s="302">
        <v>0</v>
      </c>
      <c r="AC1289" s="302">
        <v>0</v>
      </c>
      <c r="AD1289" s="302">
        <v>0</v>
      </c>
      <c r="AE1289" s="302">
        <v>0</v>
      </c>
      <c r="AF1289" s="302">
        <v>0</v>
      </c>
      <c r="AG1289" s="302">
        <v>0</v>
      </c>
      <c r="AH1289" s="348">
        <v>0</v>
      </c>
      <c r="AI1289" s="348">
        <v>0</v>
      </c>
      <c r="AK1289" s="199"/>
      <c r="AM1289" s="11"/>
      <c r="AN1289" s="15"/>
      <c r="AO1289" s="11"/>
      <c r="AP1289" s="11"/>
    </row>
    <row r="1290" spans="3:42" outlineLevel="2" x14ac:dyDescent="0.2">
      <c r="C1290" s="252">
        <v>9</v>
      </c>
      <c r="D1290" s="119" t="s">
        <v>218</v>
      </c>
      <c r="F1290" s="767" t="s">
        <v>14</v>
      </c>
      <c r="H1290" s="797" t="s">
        <v>12</v>
      </c>
      <c r="K1290" s="164"/>
      <c r="Q1290" s="135" t="s">
        <v>110</v>
      </c>
      <c r="R1290" s="314">
        <v>0</v>
      </c>
      <c r="S1290" s="315">
        <v>0</v>
      </c>
      <c r="T1290" s="315">
        <v>0</v>
      </c>
      <c r="U1290" s="315">
        <v>0</v>
      </c>
      <c r="V1290" s="315">
        <v>0</v>
      </c>
      <c r="W1290" s="316">
        <v>0</v>
      </c>
      <c r="X1290" s="315">
        <v>0</v>
      </c>
      <c r="Y1290" s="315">
        <v>0</v>
      </c>
      <c r="Z1290" s="315">
        <v>0</v>
      </c>
      <c r="AA1290" s="315">
        <v>0</v>
      </c>
      <c r="AB1290" s="5">
        <v>0</v>
      </c>
      <c r="AC1290" s="5">
        <v>0</v>
      </c>
      <c r="AD1290" s="5">
        <v>0</v>
      </c>
      <c r="AE1290" s="5">
        <v>0</v>
      </c>
      <c r="AF1290" s="5">
        <v>0</v>
      </c>
      <c r="AG1290" s="5">
        <v>0</v>
      </c>
      <c r="AH1290" s="350">
        <v>0</v>
      </c>
      <c r="AI1290" s="350">
        <v>0</v>
      </c>
      <c r="AK1290" s="199"/>
      <c r="AM1290" s="11"/>
      <c r="AN1290" s="15"/>
      <c r="AO1290" s="11"/>
      <c r="AP1290" s="11"/>
    </row>
    <row r="1291" spans="3:42" outlineLevel="2" x14ac:dyDescent="0.2">
      <c r="C1291" s="252">
        <v>9</v>
      </c>
      <c r="D1291" s="119" t="s">
        <v>218</v>
      </c>
      <c r="F1291" s="783" t="s">
        <v>16</v>
      </c>
      <c r="G1291" s="83"/>
      <c r="H1291" s="798" t="s">
        <v>12</v>
      </c>
      <c r="I1291" s="799"/>
      <c r="J1291" s="83"/>
      <c r="K1291" s="736"/>
      <c r="L1291" s="83"/>
      <c r="M1291" s="83"/>
      <c r="N1291" s="83"/>
      <c r="O1291" s="83"/>
      <c r="P1291" s="83"/>
      <c r="Q1291" s="143" t="s">
        <v>110</v>
      </c>
      <c r="R1291" s="304">
        <v>0</v>
      </c>
      <c r="S1291" s="305">
        <v>0</v>
      </c>
      <c r="T1291" s="305">
        <v>0</v>
      </c>
      <c r="U1291" s="305">
        <v>0</v>
      </c>
      <c r="V1291" s="305">
        <v>0</v>
      </c>
      <c r="W1291" s="306">
        <v>0</v>
      </c>
      <c r="X1291" s="305">
        <v>0</v>
      </c>
      <c r="Y1291" s="305">
        <v>0</v>
      </c>
      <c r="Z1291" s="305">
        <v>0</v>
      </c>
      <c r="AA1291" s="305">
        <v>0</v>
      </c>
      <c r="AB1291" s="307">
        <v>0</v>
      </c>
      <c r="AC1291" s="307">
        <v>0</v>
      </c>
      <c r="AD1291" s="307">
        <v>0</v>
      </c>
      <c r="AE1291" s="307">
        <v>0</v>
      </c>
      <c r="AF1291" s="307">
        <v>0</v>
      </c>
      <c r="AG1291" s="307">
        <v>0</v>
      </c>
      <c r="AH1291" s="362">
        <v>0</v>
      </c>
      <c r="AI1291" s="362">
        <v>0</v>
      </c>
      <c r="AK1291" s="199"/>
      <c r="AM1291" s="11"/>
      <c r="AN1291" s="15"/>
      <c r="AO1291" s="11"/>
      <c r="AP1291" s="11"/>
    </row>
    <row r="1292" spans="3:42" outlineLevel="2" x14ac:dyDescent="0.2">
      <c r="C1292" s="252">
        <v>9</v>
      </c>
      <c r="D1292" s="119" t="s">
        <v>218</v>
      </c>
      <c r="F1292" s="12"/>
      <c r="H1292" s="797"/>
      <c r="K1292" s="164"/>
      <c r="Q1292" s="16"/>
      <c r="R1292" s="800">
        <v>0</v>
      </c>
      <c r="S1292" s="800">
        <v>0</v>
      </c>
      <c r="T1292" s="800">
        <v>0</v>
      </c>
      <c r="U1292" s="800">
        <v>0</v>
      </c>
      <c r="V1292" s="800">
        <v>0</v>
      </c>
      <c r="W1292" s="800">
        <v>0</v>
      </c>
      <c r="X1292" s="800">
        <v>0</v>
      </c>
      <c r="Y1292" s="800">
        <v>0</v>
      </c>
      <c r="Z1292" s="800">
        <v>0</v>
      </c>
      <c r="AA1292" s="800">
        <v>0</v>
      </c>
      <c r="AB1292" s="800">
        <v>0</v>
      </c>
      <c r="AC1292" s="800">
        <v>0</v>
      </c>
      <c r="AD1292" s="800">
        <v>0</v>
      </c>
      <c r="AE1292" s="800">
        <v>0</v>
      </c>
      <c r="AF1292" s="800">
        <v>0</v>
      </c>
      <c r="AG1292" s="800">
        <v>0</v>
      </c>
      <c r="AH1292" s="800">
        <v>0</v>
      </c>
      <c r="AI1292" s="800">
        <v>0</v>
      </c>
      <c r="AK1292" s="199"/>
      <c r="AM1292" s="11"/>
      <c r="AN1292" s="15"/>
      <c r="AO1292" s="11"/>
      <c r="AP1292" s="11"/>
    </row>
    <row r="1293" spans="3:42" outlineLevel="2" x14ac:dyDescent="0.2">
      <c r="C1293" s="252">
        <v>9</v>
      </c>
      <c r="D1293" s="119" t="s">
        <v>218</v>
      </c>
      <c r="F1293" s="794" t="s">
        <v>616</v>
      </c>
      <c r="AK1293" s="199"/>
      <c r="AM1293" s="11"/>
      <c r="AN1293" s="15"/>
      <c r="AO1293" s="11"/>
      <c r="AP1293" s="11"/>
    </row>
    <row r="1294" spans="3:42" outlineLevel="2" x14ac:dyDescent="0.2">
      <c r="C1294" s="252">
        <v>9</v>
      </c>
      <c r="D1294" s="119" t="s">
        <v>218</v>
      </c>
      <c r="F1294" s="761" t="s">
        <v>48</v>
      </c>
      <c r="G1294" s="75"/>
      <c r="H1294" s="796" t="s">
        <v>12</v>
      </c>
      <c r="I1294" s="228" t="s">
        <v>617</v>
      </c>
      <c r="J1294" s="75"/>
      <c r="K1294" s="741"/>
      <c r="L1294" s="75"/>
      <c r="M1294" s="75"/>
      <c r="N1294" s="75"/>
      <c r="O1294" s="75"/>
      <c r="P1294" s="75"/>
      <c r="Q1294" s="128" t="s">
        <v>110</v>
      </c>
      <c r="R1294" s="299">
        <v>0</v>
      </c>
      <c r="S1294" s="300">
        <v>0</v>
      </c>
      <c r="T1294" s="300">
        <v>0</v>
      </c>
      <c r="U1294" s="300">
        <v>0</v>
      </c>
      <c r="V1294" s="300">
        <v>0</v>
      </c>
      <c r="W1294" s="301">
        <v>0</v>
      </c>
      <c r="X1294" s="300">
        <v>0</v>
      </c>
      <c r="Y1294" s="300">
        <v>0</v>
      </c>
      <c r="Z1294" s="300">
        <v>0</v>
      </c>
      <c r="AA1294" s="300">
        <v>0</v>
      </c>
      <c r="AB1294" s="302">
        <v>0</v>
      </c>
      <c r="AC1294" s="302">
        <v>0</v>
      </c>
      <c r="AD1294" s="302">
        <v>0</v>
      </c>
      <c r="AE1294" s="302">
        <v>0</v>
      </c>
      <c r="AF1294" s="302">
        <v>0</v>
      </c>
      <c r="AG1294" s="302">
        <v>0</v>
      </c>
      <c r="AH1294" s="348">
        <v>0</v>
      </c>
      <c r="AI1294" s="348">
        <v>0</v>
      </c>
      <c r="AK1294" s="199"/>
      <c r="AM1294" s="11"/>
      <c r="AN1294" s="15"/>
      <c r="AO1294" s="11"/>
      <c r="AP1294" s="11"/>
    </row>
    <row r="1295" spans="3:42" outlineLevel="2" x14ac:dyDescent="0.2">
      <c r="C1295" s="252">
        <v>9</v>
      </c>
      <c r="D1295" s="119" t="s">
        <v>218</v>
      </c>
      <c r="F1295" s="767" t="s">
        <v>55</v>
      </c>
      <c r="H1295" s="797" t="s">
        <v>12</v>
      </c>
      <c r="I1295" s="234" t="s">
        <v>617</v>
      </c>
      <c r="K1295" s="164"/>
      <c r="Q1295" s="135" t="s">
        <v>110</v>
      </c>
      <c r="R1295" s="314">
        <v>0</v>
      </c>
      <c r="S1295" s="315">
        <v>0</v>
      </c>
      <c r="T1295" s="315">
        <v>0</v>
      </c>
      <c r="U1295" s="315">
        <v>0</v>
      </c>
      <c r="V1295" s="315">
        <v>0</v>
      </c>
      <c r="W1295" s="316">
        <v>0</v>
      </c>
      <c r="X1295" s="315">
        <v>0</v>
      </c>
      <c r="Y1295" s="315">
        <v>0</v>
      </c>
      <c r="Z1295" s="315">
        <v>0</v>
      </c>
      <c r="AA1295" s="315">
        <v>0</v>
      </c>
      <c r="AB1295" s="5">
        <v>0</v>
      </c>
      <c r="AC1295" s="5">
        <v>0</v>
      </c>
      <c r="AD1295" s="5">
        <v>0</v>
      </c>
      <c r="AE1295" s="5">
        <v>0</v>
      </c>
      <c r="AF1295" s="5">
        <v>0</v>
      </c>
      <c r="AG1295" s="5">
        <v>0</v>
      </c>
      <c r="AH1295" s="350">
        <v>0</v>
      </c>
      <c r="AI1295" s="350">
        <v>0</v>
      </c>
      <c r="AK1295" s="199"/>
      <c r="AM1295" s="11"/>
      <c r="AN1295" s="15"/>
      <c r="AO1295" s="11"/>
      <c r="AP1295" s="11"/>
    </row>
    <row r="1296" spans="3:42" outlineLevel="2" x14ac:dyDescent="0.2">
      <c r="C1296" s="252">
        <v>9</v>
      </c>
      <c r="D1296" s="119" t="s">
        <v>218</v>
      </c>
      <c r="F1296" s="783" t="s">
        <v>57</v>
      </c>
      <c r="G1296" s="83"/>
      <c r="H1296" s="798" t="s">
        <v>12</v>
      </c>
      <c r="I1296" s="240" t="s">
        <v>617</v>
      </c>
      <c r="J1296" s="83"/>
      <c r="K1296" s="736"/>
      <c r="L1296" s="83"/>
      <c r="M1296" s="83"/>
      <c r="N1296" s="83"/>
      <c r="O1296" s="83"/>
      <c r="P1296" s="83"/>
      <c r="Q1296" s="143" t="s">
        <v>110</v>
      </c>
      <c r="R1296" s="304">
        <v>0</v>
      </c>
      <c r="S1296" s="305">
        <v>0</v>
      </c>
      <c r="T1296" s="305">
        <v>0</v>
      </c>
      <c r="U1296" s="305">
        <v>0</v>
      </c>
      <c r="V1296" s="305">
        <v>0</v>
      </c>
      <c r="W1296" s="306">
        <v>0</v>
      </c>
      <c r="X1296" s="305">
        <v>0</v>
      </c>
      <c r="Y1296" s="305">
        <v>0</v>
      </c>
      <c r="Z1296" s="305">
        <v>0</v>
      </c>
      <c r="AA1296" s="305">
        <v>0</v>
      </c>
      <c r="AB1296" s="307">
        <v>0</v>
      </c>
      <c r="AC1296" s="307">
        <v>0</v>
      </c>
      <c r="AD1296" s="307">
        <v>0</v>
      </c>
      <c r="AE1296" s="307">
        <v>0</v>
      </c>
      <c r="AF1296" s="307">
        <v>0</v>
      </c>
      <c r="AG1296" s="307">
        <v>0</v>
      </c>
      <c r="AH1296" s="362">
        <v>0</v>
      </c>
      <c r="AI1296" s="362">
        <v>0</v>
      </c>
      <c r="AK1296" s="199"/>
      <c r="AM1296" s="11"/>
      <c r="AN1296" s="15"/>
      <c r="AO1296" s="11"/>
      <c r="AP1296" s="11"/>
    </row>
    <row r="1297" spans="3:42" outlineLevel="2" x14ac:dyDescent="0.2">
      <c r="C1297" s="252">
        <v>9</v>
      </c>
      <c r="D1297" s="119" t="s">
        <v>218</v>
      </c>
      <c r="F1297" s="802" t="s">
        <v>626</v>
      </c>
      <c r="R1297" s="800">
        <v>0</v>
      </c>
      <c r="S1297" s="800">
        <v>0</v>
      </c>
      <c r="T1297" s="800">
        <v>0</v>
      </c>
      <c r="U1297" s="800">
        <v>0</v>
      </c>
      <c r="V1297" s="800">
        <v>0</v>
      </c>
      <c r="W1297" s="800">
        <v>0</v>
      </c>
      <c r="X1297" s="800">
        <v>0</v>
      </c>
      <c r="Y1297" s="800">
        <v>0</v>
      </c>
      <c r="Z1297" s="800">
        <v>0</v>
      </c>
      <c r="AA1297" s="800">
        <v>0</v>
      </c>
      <c r="AB1297" s="800">
        <v>0</v>
      </c>
      <c r="AC1297" s="800">
        <v>0</v>
      </c>
      <c r="AD1297" s="800">
        <v>0</v>
      </c>
      <c r="AE1297" s="800">
        <v>0</v>
      </c>
      <c r="AF1297" s="800">
        <v>0</v>
      </c>
      <c r="AG1297" s="800">
        <v>0</v>
      </c>
      <c r="AH1297" s="800">
        <v>0</v>
      </c>
      <c r="AI1297" s="800">
        <v>0</v>
      </c>
      <c r="AK1297" s="199"/>
      <c r="AM1297" s="11"/>
      <c r="AN1297" s="15"/>
      <c r="AO1297" s="11"/>
      <c r="AP1297" s="11"/>
    </row>
    <row r="1298" spans="3:42" outlineLevel="2" x14ac:dyDescent="0.2">
      <c r="C1298" s="252">
        <v>9</v>
      </c>
      <c r="D1298" s="119" t="s">
        <v>218</v>
      </c>
      <c r="R1298" s="5"/>
      <c r="S1298" s="5"/>
      <c r="T1298" s="5"/>
      <c r="U1298" s="5"/>
      <c r="V1298" s="5"/>
      <c r="W1298" s="5"/>
      <c r="X1298" s="5"/>
      <c r="Y1298" s="5"/>
      <c r="AK1298" s="199"/>
      <c r="AM1298" s="11"/>
      <c r="AN1298" s="15"/>
      <c r="AO1298" s="11"/>
      <c r="AP1298" s="11"/>
    </row>
    <row r="1299" spans="3:42" outlineLevel="2" x14ac:dyDescent="0.2">
      <c r="C1299" s="252">
        <v>9</v>
      </c>
      <c r="D1299" s="119" t="s">
        <v>218</v>
      </c>
      <c r="F1299" s="789" t="s">
        <v>635</v>
      </c>
      <c r="G1299" s="790"/>
      <c r="H1299" s="803"/>
      <c r="I1299" s="790"/>
      <c r="J1299" s="790"/>
      <c r="K1299" s="792"/>
      <c r="L1299" s="789"/>
      <c r="M1299" s="789"/>
      <c r="N1299" s="789"/>
      <c r="O1299" s="789"/>
      <c r="P1299" s="789"/>
      <c r="Q1299" s="792"/>
      <c r="R1299" s="793"/>
      <c r="S1299" s="793"/>
      <c r="T1299" s="793"/>
      <c r="U1299" s="793"/>
      <c r="V1299" s="793"/>
      <c r="W1299" s="793"/>
      <c r="X1299" s="793"/>
      <c r="Y1299" s="793"/>
      <c r="Z1299" s="793"/>
      <c r="AA1299" s="793"/>
      <c r="AB1299" s="793"/>
      <c r="AC1299" s="793"/>
      <c r="AD1299" s="793"/>
      <c r="AE1299" s="793"/>
      <c r="AF1299" s="793"/>
      <c r="AG1299" s="793"/>
      <c r="AH1299" s="789"/>
      <c r="AI1299" s="789"/>
      <c r="AK1299" s="199"/>
      <c r="AM1299" s="11"/>
      <c r="AN1299" s="15"/>
      <c r="AO1299" s="11"/>
      <c r="AP1299" s="11"/>
    </row>
    <row r="1300" spans="3:42" outlineLevel="2" x14ac:dyDescent="0.2">
      <c r="C1300" s="252">
        <v>9</v>
      </c>
      <c r="D1300" s="119" t="s">
        <v>218</v>
      </c>
      <c r="F1300" t="s">
        <v>620</v>
      </c>
      <c r="AK1300" s="199"/>
      <c r="AM1300" s="11"/>
      <c r="AN1300" s="15"/>
      <c r="AO1300" s="11"/>
      <c r="AP1300" s="11"/>
    </row>
    <row r="1301" spans="3:42" outlineLevel="2" x14ac:dyDescent="0.2">
      <c r="C1301" s="252">
        <v>9</v>
      </c>
      <c r="D1301" s="119" t="s">
        <v>218</v>
      </c>
      <c r="F1301" s="761" t="s">
        <v>48</v>
      </c>
      <c r="G1301" s="75"/>
      <c r="H1301" s="796" t="s">
        <v>636</v>
      </c>
      <c r="I1301" s="801"/>
      <c r="J1301" s="75"/>
      <c r="K1301" s="741"/>
      <c r="L1301" s="75"/>
      <c r="M1301" s="75"/>
      <c r="N1301" s="75"/>
      <c r="O1301" s="75"/>
      <c r="P1301" s="75"/>
      <c r="Q1301" s="128" t="s">
        <v>536</v>
      </c>
      <c r="R1301" s="804">
        <v>0</v>
      </c>
      <c r="S1301" s="805">
        <v>0</v>
      </c>
      <c r="T1301" s="805">
        <v>0</v>
      </c>
      <c r="U1301" s="805">
        <v>0</v>
      </c>
      <c r="V1301" s="805">
        <v>0</v>
      </c>
      <c r="W1301" s="806">
        <v>0</v>
      </c>
      <c r="X1301" s="805">
        <v>0</v>
      </c>
      <c r="Y1301" s="805">
        <v>0</v>
      </c>
      <c r="Z1301" s="805">
        <v>0</v>
      </c>
      <c r="AA1301" s="805">
        <v>0</v>
      </c>
      <c r="AB1301" s="805">
        <v>0</v>
      </c>
      <c r="AC1301" s="805">
        <v>0</v>
      </c>
      <c r="AD1301" s="805">
        <v>0</v>
      </c>
      <c r="AE1301" s="805">
        <v>0</v>
      </c>
      <c r="AF1301" s="805">
        <v>0</v>
      </c>
      <c r="AG1301" s="805">
        <v>0</v>
      </c>
      <c r="AH1301" s="808">
        <v>0</v>
      </c>
      <c r="AI1301" s="808">
        <v>0</v>
      </c>
      <c r="AK1301" s="199"/>
      <c r="AM1301" s="11"/>
      <c r="AN1301" s="15"/>
      <c r="AO1301" s="11"/>
      <c r="AP1301" s="11"/>
    </row>
    <row r="1302" spans="3:42" outlineLevel="2" x14ac:dyDescent="0.2">
      <c r="C1302" s="252">
        <v>9</v>
      </c>
      <c r="D1302" s="119" t="s">
        <v>218</v>
      </c>
      <c r="F1302" s="767" t="s">
        <v>55</v>
      </c>
      <c r="H1302" s="797" t="s">
        <v>636</v>
      </c>
      <c r="K1302" s="164"/>
      <c r="Q1302" s="135" t="s">
        <v>536</v>
      </c>
      <c r="R1302" s="809">
        <v>0</v>
      </c>
      <c r="S1302" s="810">
        <v>0</v>
      </c>
      <c r="T1302" s="810">
        <v>0</v>
      </c>
      <c r="U1302" s="810">
        <v>0</v>
      </c>
      <c r="V1302" s="810">
        <v>0</v>
      </c>
      <c r="W1302" s="811">
        <v>0</v>
      </c>
      <c r="X1302" s="810">
        <v>0</v>
      </c>
      <c r="Y1302" s="810">
        <v>0</v>
      </c>
      <c r="Z1302" s="810">
        <v>0</v>
      </c>
      <c r="AA1302" s="810">
        <v>0</v>
      </c>
      <c r="AB1302" s="810">
        <v>0</v>
      </c>
      <c r="AC1302" s="810">
        <v>0</v>
      </c>
      <c r="AD1302" s="810">
        <v>0</v>
      </c>
      <c r="AE1302" s="810">
        <v>0</v>
      </c>
      <c r="AF1302" s="810">
        <v>0</v>
      </c>
      <c r="AG1302" s="810">
        <v>0</v>
      </c>
      <c r="AH1302" s="812">
        <v>0</v>
      </c>
      <c r="AI1302" s="812">
        <v>0</v>
      </c>
      <c r="AK1302" s="199"/>
      <c r="AM1302" s="11"/>
      <c r="AN1302" s="15"/>
      <c r="AO1302" s="11"/>
      <c r="AP1302" s="11"/>
    </row>
    <row r="1303" spans="3:42" outlineLevel="2" x14ac:dyDescent="0.2">
      <c r="C1303" s="252">
        <v>9</v>
      </c>
      <c r="D1303" s="119" t="s">
        <v>218</v>
      </c>
      <c r="F1303" s="783" t="s">
        <v>57</v>
      </c>
      <c r="G1303" s="83"/>
      <c r="H1303" s="798" t="s">
        <v>636</v>
      </c>
      <c r="I1303" s="799"/>
      <c r="J1303" s="83"/>
      <c r="K1303" s="736"/>
      <c r="L1303" s="83"/>
      <c r="M1303" s="83"/>
      <c r="N1303" s="83"/>
      <c r="O1303" s="83"/>
      <c r="P1303" s="83"/>
      <c r="Q1303" s="143" t="s">
        <v>536</v>
      </c>
      <c r="R1303" s="813">
        <v>0</v>
      </c>
      <c r="S1303" s="814">
        <v>0</v>
      </c>
      <c r="T1303" s="814">
        <v>0</v>
      </c>
      <c r="U1303" s="814">
        <v>0</v>
      </c>
      <c r="V1303" s="814">
        <v>0</v>
      </c>
      <c r="W1303" s="815">
        <v>0</v>
      </c>
      <c r="X1303" s="814">
        <v>0</v>
      </c>
      <c r="Y1303" s="814">
        <v>0</v>
      </c>
      <c r="Z1303" s="814">
        <v>0</v>
      </c>
      <c r="AA1303" s="814">
        <v>0</v>
      </c>
      <c r="AB1303" s="814">
        <v>0</v>
      </c>
      <c r="AC1303" s="814">
        <v>0</v>
      </c>
      <c r="AD1303" s="814">
        <v>0</v>
      </c>
      <c r="AE1303" s="814">
        <v>0</v>
      </c>
      <c r="AF1303" s="814">
        <v>0</v>
      </c>
      <c r="AG1303" s="814">
        <v>0</v>
      </c>
      <c r="AH1303" s="816">
        <v>0</v>
      </c>
      <c r="AI1303" s="816">
        <v>0</v>
      </c>
      <c r="AK1303" s="199"/>
      <c r="AM1303" s="11"/>
      <c r="AN1303" s="15"/>
      <c r="AO1303" s="11"/>
      <c r="AP1303" s="11"/>
    </row>
    <row r="1304" spans="3:42" outlineLevel="2" x14ac:dyDescent="0.2">
      <c r="C1304" s="252">
        <v>9</v>
      </c>
      <c r="D1304" s="119" t="s">
        <v>218</v>
      </c>
      <c r="F1304" s="12"/>
      <c r="H1304" s="817"/>
      <c r="K1304" s="16"/>
      <c r="Q1304" s="16"/>
      <c r="R1304" s="818"/>
      <c r="S1304" s="818"/>
      <c r="T1304" s="818"/>
      <c r="U1304" s="818"/>
      <c r="V1304" s="818"/>
      <c r="W1304" s="818"/>
      <c r="X1304" s="818"/>
      <c r="Y1304" s="818"/>
      <c r="Z1304" s="818"/>
      <c r="AA1304" s="818"/>
      <c r="AB1304" s="818"/>
      <c r="AC1304" s="818"/>
      <c r="AD1304" s="818"/>
      <c r="AE1304" s="818"/>
      <c r="AF1304" s="818"/>
      <c r="AG1304" s="818"/>
      <c r="AH1304" s="818"/>
      <c r="AI1304" s="818"/>
      <c r="AK1304" s="199"/>
      <c r="AM1304" s="11"/>
      <c r="AN1304" s="15"/>
      <c r="AO1304" s="11"/>
      <c r="AP1304" s="11"/>
    </row>
    <row r="1305" spans="3:42" x14ac:dyDescent="0.2">
      <c r="C1305" s="252">
        <v>10</v>
      </c>
      <c r="D1305" s="754" t="s">
        <v>140</v>
      </c>
      <c r="E1305" s="67"/>
      <c r="F1305" s="67"/>
      <c r="G1305" s="67"/>
      <c r="H1305" s="755" t="s">
        <v>152</v>
      </c>
      <c r="I1305" s="67"/>
      <c r="J1305" s="67"/>
      <c r="K1305" s="102"/>
      <c r="L1305" s="67"/>
      <c r="M1305" s="67"/>
      <c r="N1305" s="67"/>
      <c r="O1305" s="67"/>
      <c r="P1305" s="67"/>
      <c r="Q1305" s="102"/>
      <c r="R1305" s="67"/>
      <c r="S1305" s="67"/>
      <c r="T1305" s="67"/>
      <c r="U1305" s="67"/>
      <c r="V1305" s="67"/>
      <c r="W1305" s="67"/>
      <c r="X1305" s="67"/>
      <c r="Y1305" s="67"/>
      <c r="Z1305" s="67"/>
      <c r="AA1305" s="67"/>
      <c r="AB1305" s="67"/>
      <c r="AC1305" s="67"/>
      <c r="AD1305" s="67"/>
      <c r="AE1305" s="67"/>
      <c r="AF1305" s="67"/>
      <c r="AG1305" s="67"/>
      <c r="AH1305" s="67"/>
      <c r="AI1305" s="67"/>
      <c r="AK1305" s="199"/>
      <c r="AM1305" s="11"/>
      <c r="AN1305" s="15"/>
      <c r="AO1305" s="11"/>
      <c r="AP1305" s="11"/>
    </row>
    <row r="1306" spans="3:42" outlineLevel="1" x14ac:dyDescent="0.2">
      <c r="C1306" s="252">
        <v>10</v>
      </c>
      <c r="D1306" s="119" t="s">
        <v>218</v>
      </c>
      <c r="F1306" s="121" t="s">
        <v>597</v>
      </c>
      <c r="G1306" s="756"/>
      <c r="H1306" s="757"/>
      <c r="I1306" s="756"/>
      <c r="J1306" s="756"/>
      <c r="K1306" s="758"/>
      <c r="L1306" s="759"/>
      <c r="M1306" s="759"/>
      <c r="N1306" s="759"/>
      <c r="O1306" s="759"/>
      <c r="P1306" s="759"/>
      <c r="Q1306" s="758"/>
      <c r="R1306" s="760"/>
      <c r="S1306" s="760"/>
      <c r="T1306" s="760"/>
      <c r="U1306" s="760"/>
      <c r="V1306" s="760"/>
      <c r="W1306" s="760"/>
      <c r="X1306" s="760"/>
      <c r="Y1306" s="760"/>
      <c r="Z1306" s="760"/>
      <c r="AA1306" s="760"/>
      <c r="AB1306" s="760"/>
      <c r="AC1306" s="760"/>
      <c r="AD1306" s="760"/>
      <c r="AE1306" s="760"/>
      <c r="AF1306" s="760"/>
      <c r="AG1306" s="760"/>
      <c r="AH1306" s="759"/>
      <c r="AI1306" s="759"/>
      <c r="AK1306" s="199"/>
      <c r="AM1306" s="11"/>
      <c r="AN1306" s="15"/>
      <c r="AO1306" s="11"/>
      <c r="AP1306" s="11"/>
    </row>
    <row r="1307" spans="3:42" outlineLevel="2" x14ac:dyDescent="0.2">
      <c r="C1307" s="252">
        <v>10</v>
      </c>
      <c r="D1307" s="119" t="s">
        <v>218</v>
      </c>
      <c r="F1307" s="12"/>
      <c r="G1307" s="149" t="s">
        <v>598</v>
      </c>
      <c r="H1307" s="72" t="s">
        <v>48</v>
      </c>
      <c r="I1307" s="8" t="s">
        <v>451</v>
      </c>
      <c r="J1307" s="8" t="s">
        <v>599</v>
      </c>
      <c r="K1307" s="8" t="s">
        <v>61</v>
      </c>
      <c r="AK1307" s="199"/>
      <c r="AM1307" s="11"/>
      <c r="AN1307" s="15"/>
      <c r="AO1307" s="11"/>
      <c r="AP1307" s="11"/>
    </row>
    <row r="1308" spans="3:42" outlineLevel="2" x14ac:dyDescent="0.2">
      <c r="C1308" s="252">
        <v>10</v>
      </c>
      <c r="D1308" s="119" t="s">
        <v>218</v>
      </c>
      <c r="F1308" s="761" t="s">
        <v>129</v>
      </c>
      <c r="G1308" s="762" t="s">
        <v>130</v>
      </c>
      <c r="H1308" s="763">
        <v>0.21</v>
      </c>
      <c r="I1308" s="764">
        <v>0.79</v>
      </c>
      <c r="J1308" s="765">
        <v>1</v>
      </c>
      <c r="K1308" s="766"/>
      <c r="AK1308" s="199"/>
      <c r="AM1308" s="11"/>
      <c r="AN1308" s="15"/>
      <c r="AO1308" s="11"/>
      <c r="AP1308" s="11"/>
    </row>
    <row r="1309" spans="3:42" outlineLevel="2" x14ac:dyDescent="0.2">
      <c r="C1309" s="252">
        <v>10</v>
      </c>
      <c r="D1309" s="119" t="s">
        <v>218</v>
      </c>
      <c r="F1309" s="767" t="s">
        <v>128</v>
      </c>
      <c r="G1309" s="611" t="s">
        <v>130</v>
      </c>
      <c r="H1309" s="768">
        <v>6.0374003327023466E-2</v>
      </c>
      <c r="I1309" s="769">
        <v>0.93962599667297653</v>
      </c>
      <c r="J1309" s="770">
        <v>1</v>
      </c>
      <c r="K1309" s="771"/>
      <c r="AK1309" s="199"/>
      <c r="AM1309" s="11"/>
      <c r="AN1309" s="15"/>
      <c r="AO1309" s="11"/>
      <c r="AP1309" s="11"/>
    </row>
    <row r="1310" spans="3:42" outlineLevel="2" x14ac:dyDescent="0.2">
      <c r="C1310" s="252">
        <v>10</v>
      </c>
      <c r="D1310" s="119" t="s">
        <v>218</v>
      </c>
      <c r="F1310" s="767" t="s">
        <v>600</v>
      </c>
      <c r="G1310" s="611" t="s">
        <v>583</v>
      </c>
      <c r="H1310" s="772">
        <v>3789</v>
      </c>
      <c r="I1310" s="773">
        <v>58969.799999999996</v>
      </c>
      <c r="J1310" s="774">
        <v>62758.799999999996</v>
      </c>
      <c r="K1310" s="775">
        <v>0.3588041242246629</v>
      </c>
      <c r="AK1310" s="199"/>
      <c r="AM1310" s="11"/>
      <c r="AN1310" s="15"/>
      <c r="AO1310" s="11"/>
      <c r="AP1310" s="11"/>
    </row>
    <row r="1311" spans="3:42" outlineLevel="2" x14ac:dyDescent="0.2">
      <c r="C1311" s="252">
        <v>10</v>
      </c>
      <c r="D1311" s="119" t="s">
        <v>218</v>
      </c>
      <c r="F1311" s="767" t="s">
        <v>64</v>
      </c>
      <c r="G1311" s="611" t="s">
        <v>583</v>
      </c>
      <c r="H1311" s="776">
        <v>0</v>
      </c>
      <c r="I1311" s="773">
        <v>0</v>
      </c>
      <c r="J1311" s="774">
        <v>0</v>
      </c>
      <c r="K1311" s="771"/>
      <c r="AK1311" s="199"/>
      <c r="AM1311" s="11"/>
      <c r="AN1311" s="15"/>
      <c r="AO1311" s="11"/>
      <c r="AP1311" s="11"/>
    </row>
    <row r="1312" spans="3:42" outlineLevel="2" x14ac:dyDescent="0.2">
      <c r="C1312" s="252">
        <v>10</v>
      </c>
      <c r="D1312" s="119" t="s">
        <v>218</v>
      </c>
      <c r="F1312" s="767" t="s">
        <v>601</v>
      </c>
      <c r="G1312" s="611" t="s">
        <v>583</v>
      </c>
      <c r="H1312" s="776">
        <v>3789</v>
      </c>
      <c r="I1312" s="773">
        <v>58969.799999999996</v>
      </c>
      <c r="J1312" s="774">
        <v>62758.799999999996</v>
      </c>
      <c r="K1312" s="771"/>
      <c r="AK1312" s="199"/>
      <c r="AM1312" s="11"/>
      <c r="AN1312" s="15"/>
      <c r="AO1312" s="11"/>
      <c r="AP1312" s="11"/>
    </row>
    <row r="1313" spans="3:42" outlineLevel="2" x14ac:dyDescent="0.2">
      <c r="C1313" s="252">
        <v>10</v>
      </c>
      <c r="D1313" s="119" t="s">
        <v>218</v>
      </c>
      <c r="F1313" s="767" t="s">
        <v>602</v>
      </c>
      <c r="G1313" s="611" t="s">
        <v>130</v>
      </c>
      <c r="H1313" s="778">
        <v>0</v>
      </c>
      <c r="I1313" s="769">
        <v>0</v>
      </c>
      <c r="J1313" s="769">
        <v>0</v>
      </c>
      <c r="K1313" s="771"/>
      <c r="AK1313" s="199"/>
      <c r="AM1313" s="11"/>
      <c r="AN1313" s="15"/>
      <c r="AO1313" s="11"/>
      <c r="AP1313" s="11"/>
    </row>
    <row r="1314" spans="3:42" outlineLevel="2" x14ac:dyDescent="0.2">
      <c r="C1314" s="252">
        <v>10</v>
      </c>
      <c r="D1314" s="119" t="s">
        <v>218</v>
      </c>
      <c r="F1314" s="767" t="s">
        <v>603</v>
      </c>
      <c r="G1314" s="611" t="s">
        <v>583</v>
      </c>
      <c r="H1314" s="776">
        <v>3089</v>
      </c>
      <c r="I1314" s="773">
        <v>58422.799999999996</v>
      </c>
      <c r="J1314" s="774">
        <v>61511.799999999996</v>
      </c>
      <c r="K1314" s="771"/>
      <c r="AK1314" s="199"/>
      <c r="AM1314" s="11"/>
      <c r="AN1314" s="15"/>
      <c r="AO1314" s="11"/>
      <c r="AP1314" s="11"/>
    </row>
    <row r="1315" spans="3:42" outlineLevel="2" x14ac:dyDescent="0.2">
      <c r="C1315" s="252">
        <v>10</v>
      </c>
      <c r="D1315" s="119" t="s">
        <v>218</v>
      </c>
      <c r="F1315" s="767" t="s">
        <v>604</v>
      </c>
      <c r="G1315" s="611"/>
      <c r="H1315" s="773">
        <v>0</v>
      </c>
      <c r="I1315" s="773">
        <v>0</v>
      </c>
      <c r="J1315" s="773">
        <v>0</v>
      </c>
      <c r="K1315" s="771"/>
      <c r="AK1315" s="199"/>
      <c r="AM1315" s="11"/>
      <c r="AN1315" s="15"/>
      <c r="AO1315" s="11"/>
      <c r="AP1315" s="11"/>
    </row>
    <row r="1316" spans="3:42" outlineLevel="2" x14ac:dyDescent="0.2">
      <c r="C1316" s="252">
        <v>10</v>
      </c>
      <c r="D1316" s="119" t="s">
        <v>218</v>
      </c>
      <c r="F1316" s="767" t="s">
        <v>605</v>
      </c>
      <c r="G1316" s="611"/>
      <c r="H1316" s="779"/>
      <c r="I1316" s="780"/>
      <c r="J1316" s="781"/>
      <c r="K1316" s="782">
        <v>0</v>
      </c>
      <c r="AK1316" s="199"/>
      <c r="AM1316" s="11"/>
      <c r="AN1316" s="15"/>
      <c r="AO1316" s="11"/>
      <c r="AP1316" s="11"/>
    </row>
    <row r="1317" spans="3:42" outlineLevel="2" x14ac:dyDescent="0.2">
      <c r="C1317" s="252">
        <v>10</v>
      </c>
      <c r="D1317" s="119" t="s">
        <v>218</v>
      </c>
      <c r="F1317" s="783" t="s">
        <v>606</v>
      </c>
      <c r="G1317" s="619" t="s">
        <v>130</v>
      </c>
      <c r="H1317" s="784">
        <v>5.0218006951511747E-2</v>
      </c>
      <c r="I1317" s="785">
        <v>0.9497819930484882</v>
      </c>
      <c r="J1317" s="786">
        <v>1</v>
      </c>
      <c r="K1317" s="787"/>
      <c r="AK1317" s="199"/>
      <c r="AM1317" s="11"/>
      <c r="AN1317" s="15"/>
      <c r="AO1317" s="11"/>
      <c r="AP1317" s="11"/>
    </row>
    <row r="1318" spans="3:42" outlineLevel="2" x14ac:dyDescent="0.2">
      <c r="C1318" s="252">
        <v>10</v>
      </c>
      <c r="D1318" s="119" t="s">
        <v>218</v>
      </c>
      <c r="H1318"/>
      <c r="I1318"/>
      <c r="K1318"/>
      <c r="AK1318" s="199"/>
      <c r="AM1318" s="11"/>
      <c r="AN1318" s="15"/>
      <c r="AO1318" s="11"/>
      <c r="AP1318" s="11"/>
    </row>
    <row r="1319" spans="3:42" outlineLevel="1" x14ac:dyDescent="0.2">
      <c r="C1319" s="252">
        <v>10</v>
      </c>
      <c r="D1319" s="119" t="s">
        <v>218</v>
      </c>
      <c r="F1319" s="121" t="s">
        <v>607</v>
      </c>
      <c r="G1319" s="756"/>
      <c r="H1319" s="757"/>
      <c r="I1319" s="788"/>
      <c r="J1319" s="756"/>
      <c r="K1319" s="758"/>
      <c r="L1319" s="759"/>
      <c r="M1319" s="759"/>
      <c r="N1319" s="759"/>
      <c r="O1319" s="759"/>
      <c r="P1319" s="759"/>
      <c r="Q1319" s="758"/>
      <c r="R1319" s="760"/>
      <c r="S1319" s="760"/>
      <c r="T1319" s="760"/>
      <c r="U1319" s="760"/>
      <c r="V1319" s="760"/>
      <c r="W1319" s="760"/>
      <c r="X1319" s="760"/>
      <c r="Y1319" s="760"/>
      <c r="Z1319" s="760"/>
      <c r="AA1319" s="760"/>
      <c r="AB1319" s="760"/>
      <c r="AC1319" s="760"/>
      <c r="AD1319" s="760"/>
      <c r="AE1319" s="760"/>
      <c r="AF1319" s="760"/>
      <c r="AG1319" s="760"/>
      <c r="AH1319" s="759"/>
      <c r="AI1319" s="759"/>
      <c r="AK1319" s="199"/>
      <c r="AM1319" s="11"/>
      <c r="AN1319" s="15"/>
      <c r="AO1319" s="11"/>
      <c r="AP1319" s="11"/>
    </row>
    <row r="1320" spans="3:42" outlineLevel="2" x14ac:dyDescent="0.2">
      <c r="C1320" s="252">
        <v>10</v>
      </c>
      <c r="D1320" s="119" t="s">
        <v>218</v>
      </c>
      <c r="F1320" s="789" t="s">
        <v>608</v>
      </c>
      <c r="G1320" s="790"/>
      <c r="H1320" s="791" t="s">
        <v>609</v>
      </c>
      <c r="I1320" s="791"/>
      <c r="J1320" s="790"/>
      <c r="K1320" s="792"/>
      <c r="L1320" s="789"/>
      <c r="M1320" s="789"/>
      <c r="N1320" s="789"/>
      <c r="O1320" s="789"/>
      <c r="P1320" s="789"/>
      <c r="Q1320" s="792"/>
      <c r="R1320" s="793"/>
      <c r="S1320" s="793"/>
      <c r="T1320" s="793"/>
      <c r="U1320" s="793"/>
      <c r="V1320" s="793"/>
      <c r="W1320" s="793"/>
      <c r="X1320" s="793"/>
      <c r="Y1320" s="793"/>
      <c r="Z1320" s="793"/>
      <c r="AA1320" s="793"/>
      <c r="AB1320" s="793"/>
      <c r="AC1320" s="793"/>
      <c r="AD1320" s="793"/>
      <c r="AE1320" s="793"/>
      <c r="AF1320" s="793"/>
      <c r="AG1320" s="793"/>
      <c r="AH1320" s="789"/>
      <c r="AI1320" s="789"/>
      <c r="AK1320" s="199"/>
      <c r="AM1320" s="11"/>
      <c r="AN1320" s="15"/>
      <c r="AO1320" s="11"/>
      <c r="AP1320" s="11"/>
    </row>
    <row r="1321" spans="3:42" ht="14.25" customHeight="1" outlineLevel="2" x14ac:dyDescent="0.2">
      <c r="C1321" s="252">
        <v>10</v>
      </c>
      <c r="D1321" s="119" t="s">
        <v>218</v>
      </c>
      <c r="F1321" s="794" t="s">
        <v>610</v>
      </c>
      <c r="H1321" s="795"/>
      <c r="AK1321" s="199"/>
      <c r="AM1321" s="11"/>
      <c r="AN1321" s="15"/>
      <c r="AO1321" s="11"/>
      <c r="AP1321" s="11"/>
    </row>
    <row r="1322" spans="3:42" outlineLevel="2" x14ac:dyDescent="0.2">
      <c r="C1322" s="252">
        <v>10</v>
      </c>
      <c r="D1322" s="119" t="s">
        <v>218</v>
      </c>
      <c r="F1322" s="761" t="s">
        <v>62</v>
      </c>
      <c r="G1322" s="75"/>
      <c r="H1322" s="796" t="s">
        <v>10</v>
      </c>
      <c r="I1322" s="796" t="s">
        <v>611</v>
      </c>
      <c r="J1322" s="75"/>
      <c r="K1322" s="741"/>
      <c r="L1322" s="75"/>
      <c r="M1322" s="75"/>
      <c r="N1322" s="75"/>
      <c r="O1322" s="75"/>
      <c r="P1322" s="75"/>
      <c r="Q1322" s="128" t="s">
        <v>110</v>
      </c>
      <c r="R1322" s="299">
        <v>0</v>
      </c>
      <c r="S1322" s="300">
        <v>0</v>
      </c>
      <c r="T1322" s="300">
        <v>0</v>
      </c>
      <c r="U1322" s="300">
        <v>1327.8956991185519</v>
      </c>
      <c r="V1322" s="300">
        <v>1425.675809490459</v>
      </c>
      <c r="W1322" s="301">
        <v>1488.6620431069041</v>
      </c>
      <c r="X1322" s="300">
        <v>1874.9387578574663</v>
      </c>
      <c r="Y1322" s="300">
        <v>1852.9981796341799</v>
      </c>
      <c r="Z1322" s="300">
        <v>4253.0442928138436</v>
      </c>
      <c r="AA1322" s="300">
        <v>2730.7412704650092</v>
      </c>
      <c r="AB1322" s="302">
        <v>1840.0159437368904</v>
      </c>
      <c r="AC1322" s="302">
        <v>1941.2401284626765</v>
      </c>
      <c r="AD1322" s="302">
        <v>2172.106350244143</v>
      </c>
      <c r="AE1322" s="302">
        <v>2619.1423870871727</v>
      </c>
      <c r="AF1322" s="302">
        <v>2250.2297951645305</v>
      </c>
      <c r="AG1322" s="302">
        <v>2218.5952789927669</v>
      </c>
      <c r="AH1322" s="348">
        <v>2114.9307724108698</v>
      </c>
      <c r="AI1322" s="348">
        <v>2218.2672507069879</v>
      </c>
      <c r="AK1322" s="199"/>
      <c r="AM1322" s="11"/>
      <c r="AN1322" s="15"/>
      <c r="AO1322" s="11"/>
      <c r="AP1322" s="11"/>
    </row>
    <row r="1323" spans="3:42" outlineLevel="2" x14ac:dyDescent="0.2">
      <c r="C1323" s="252">
        <v>10</v>
      </c>
      <c r="D1323" s="119" t="s">
        <v>218</v>
      </c>
      <c r="F1323" s="767" t="s">
        <v>188</v>
      </c>
      <c r="H1323" s="797" t="s">
        <v>10</v>
      </c>
      <c r="I1323" s="797" t="s">
        <v>612</v>
      </c>
      <c r="K1323" s="164"/>
      <c r="Q1323" s="135" t="s">
        <v>110</v>
      </c>
      <c r="R1323" s="314">
        <v>0</v>
      </c>
      <c r="S1323" s="315">
        <v>0</v>
      </c>
      <c r="T1323" s="315">
        <v>0</v>
      </c>
      <c r="U1323" s="315">
        <v>286.3131657808932</v>
      </c>
      <c r="V1323" s="315">
        <v>296.48829200471164</v>
      </c>
      <c r="W1323" s="316">
        <v>304.79503113955718</v>
      </c>
      <c r="X1323" s="315">
        <v>365.7045302981382</v>
      </c>
      <c r="Y1323" s="315">
        <v>371.2942272617064</v>
      </c>
      <c r="Z1323" s="315">
        <v>379.38962332912331</v>
      </c>
      <c r="AA1323" s="315">
        <v>387.18752054839445</v>
      </c>
      <c r="AB1323" s="5">
        <v>395.20833929752979</v>
      </c>
      <c r="AC1323" s="5">
        <v>403.32906578870512</v>
      </c>
      <c r="AD1323" s="5">
        <v>411.62945203338739</v>
      </c>
      <c r="AE1323" s="5">
        <v>420.10188459615415</v>
      </c>
      <c r="AF1323" s="5">
        <v>428.68116692398593</v>
      </c>
      <c r="AG1323" s="5">
        <v>437.4783552340798</v>
      </c>
      <c r="AH1323" s="350">
        <v>446.48606383938903</v>
      </c>
      <c r="AI1323" s="350">
        <v>455.6805865962873</v>
      </c>
      <c r="AK1323" s="199"/>
      <c r="AM1323" s="11"/>
      <c r="AN1323" s="15"/>
      <c r="AO1323" s="11"/>
      <c r="AP1323" s="11"/>
    </row>
    <row r="1324" spans="3:42" outlineLevel="2" x14ac:dyDescent="0.2">
      <c r="C1324" s="252">
        <v>10</v>
      </c>
      <c r="D1324" s="119" t="s">
        <v>218</v>
      </c>
      <c r="F1324" s="767" t="s">
        <v>613</v>
      </c>
      <c r="H1324" s="797" t="s">
        <v>10</v>
      </c>
      <c r="I1324" s="234" t="s">
        <v>614</v>
      </c>
      <c r="K1324" s="164"/>
      <c r="Q1324" s="135" t="s">
        <v>110</v>
      </c>
      <c r="R1324" s="314">
        <v>0</v>
      </c>
      <c r="S1324" s="315">
        <v>0</v>
      </c>
      <c r="T1324" s="315">
        <v>0</v>
      </c>
      <c r="U1324" s="315">
        <v>0</v>
      </c>
      <c r="V1324" s="315">
        <v>0</v>
      </c>
      <c r="W1324" s="316">
        <v>0</v>
      </c>
      <c r="X1324" s="315">
        <v>0</v>
      </c>
      <c r="Y1324" s="315">
        <v>0</v>
      </c>
      <c r="Z1324" s="315">
        <v>0</v>
      </c>
      <c r="AA1324" s="315">
        <v>0</v>
      </c>
      <c r="AB1324" s="5">
        <v>0</v>
      </c>
      <c r="AC1324" s="5">
        <v>0</v>
      </c>
      <c r="AD1324" s="5">
        <v>0</v>
      </c>
      <c r="AE1324" s="5">
        <v>0</v>
      </c>
      <c r="AF1324" s="5">
        <v>0</v>
      </c>
      <c r="AG1324" s="5">
        <v>0</v>
      </c>
      <c r="AH1324" s="350">
        <v>0</v>
      </c>
      <c r="AI1324" s="350">
        <v>0</v>
      </c>
      <c r="AK1324" s="199"/>
      <c r="AM1324" s="11"/>
      <c r="AN1324" s="15"/>
      <c r="AO1324" s="11"/>
      <c r="AP1324" s="11"/>
    </row>
    <row r="1325" spans="3:42" outlineLevel="2" x14ac:dyDescent="0.2">
      <c r="C1325" s="252">
        <v>10</v>
      </c>
      <c r="D1325" s="119" t="s">
        <v>218</v>
      </c>
      <c r="F1325" s="783" t="s">
        <v>57</v>
      </c>
      <c r="G1325" s="83"/>
      <c r="H1325" s="798" t="s">
        <v>10</v>
      </c>
      <c r="I1325" s="799"/>
      <c r="J1325" s="83"/>
      <c r="K1325" s="736"/>
      <c r="L1325" s="83"/>
      <c r="M1325" s="83"/>
      <c r="N1325" s="83"/>
      <c r="O1325" s="83"/>
      <c r="P1325" s="83"/>
      <c r="Q1325" s="143" t="s">
        <v>110</v>
      </c>
      <c r="R1325" s="304">
        <v>0</v>
      </c>
      <c r="S1325" s="305">
        <v>0</v>
      </c>
      <c r="T1325" s="305">
        <v>0</v>
      </c>
      <c r="U1325" s="305">
        <v>113.64066372486128</v>
      </c>
      <c r="V1325" s="305">
        <v>117.66359482886848</v>
      </c>
      <c r="W1325" s="306">
        <v>120.95301465384102</v>
      </c>
      <c r="X1325" s="305">
        <v>124.2602574521524</v>
      </c>
      <c r="Y1325" s="305">
        <v>127.25938721884707</v>
      </c>
      <c r="Z1325" s="305">
        <v>129.94842756374675</v>
      </c>
      <c r="AA1325" s="305">
        <v>132.52832812759044</v>
      </c>
      <c r="AB1325" s="307">
        <v>135.15944826901011</v>
      </c>
      <c r="AC1325" s="307">
        <v>137.84280486894269</v>
      </c>
      <c r="AD1325" s="307">
        <v>140.57943499688355</v>
      </c>
      <c r="AE1325" s="307">
        <v>143.37039631169941</v>
      </c>
      <c r="AF1325" s="307">
        <v>146.21676747039862</v>
      </c>
      <c r="AG1325" s="307">
        <v>149.11964854501716</v>
      </c>
      <c r="AH1325" s="362">
        <v>152.08016144778097</v>
      </c>
      <c r="AI1325" s="362">
        <v>155.09945036470984</v>
      </c>
      <c r="AK1325" s="199"/>
      <c r="AM1325" s="11"/>
      <c r="AN1325" s="15"/>
      <c r="AO1325" s="11"/>
      <c r="AP1325" s="11"/>
    </row>
    <row r="1326" spans="3:42" outlineLevel="2" x14ac:dyDescent="0.2">
      <c r="C1326" s="252">
        <v>10</v>
      </c>
      <c r="D1326" s="119" t="s">
        <v>218</v>
      </c>
      <c r="F1326" s="12"/>
      <c r="H1326" s="234"/>
      <c r="K1326" s="164"/>
      <c r="Q1326" s="16"/>
      <c r="R1326" s="800">
        <v>0</v>
      </c>
      <c r="S1326" s="800">
        <v>0</v>
      </c>
      <c r="T1326" s="800">
        <v>0</v>
      </c>
      <c r="U1326" s="800">
        <v>1727.8495286243062</v>
      </c>
      <c r="V1326" s="800">
        <v>1839.8276963240392</v>
      </c>
      <c r="W1326" s="800">
        <v>1914.4100889003021</v>
      </c>
      <c r="X1326" s="800">
        <v>2364.9035456077568</v>
      </c>
      <c r="Y1326" s="800">
        <v>2351.5517941147336</v>
      </c>
      <c r="Z1326" s="800">
        <v>4762.382343706714</v>
      </c>
      <c r="AA1326" s="800">
        <v>3250.4571191409941</v>
      </c>
      <c r="AB1326" s="800">
        <v>2370.3837313034305</v>
      </c>
      <c r="AC1326" s="800">
        <v>2482.4119991203243</v>
      </c>
      <c r="AD1326" s="800">
        <v>2724.3152372744139</v>
      </c>
      <c r="AE1326" s="800">
        <v>3182.6146679950261</v>
      </c>
      <c r="AF1326" s="800">
        <v>2825.1277295589152</v>
      </c>
      <c r="AG1326" s="800">
        <v>2805.1932827718638</v>
      </c>
      <c r="AH1326" s="800">
        <v>2713.4969976980396</v>
      </c>
      <c r="AI1326" s="800">
        <v>2829.0472876679851</v>
      </c>
      <c r="AK1326" s="199"/>
      <c r="AM1326" s="11"/>
      <c r="AN1326" s="15"/>
      <c r="AO1326" s="11"/>
      <c r="AP1326" s="11"/>
    </row>
    <row r="1327" spans="3:42" ht="14.25" customHeight="1" outlineLevel="2" x14ac:dyDescent="0.2">
      <c r="C1327" s="252">
        <v>10</v>
      </c>
      <c r="D1327" s="119" t="s">
        <v>218</v>
      </c>
      <c r="F1327" s="794" t="s">
        <v>615</v>
      </c>
      <c r="AK1327" s="199"/>
      <c r="AM1327" s="11"/>
      <c r="AN1327" s="15"/>
      <c r="AO1327" s="11"/>
      <c r="AP1327" s="11"/>
    </row>
    <row r="1328" spans="3:42" outlineLevel="2" x14ac:dyDescent="0.2">
      <c r="C1328" s="252">
        <v>10</v>
      </c>
      <c r="D1328" s="119" t="s">
        <v>218</v>
      </c>
      <c r="F1328" s="761" t="s">
        <v>48</v>
      </c>
      <c r="G1328" s="75"/>
      <c r="H1328" s="796" t="s">
        <v>10</v>
      </c>
      <c r="I1328" s="801"/>
      <c r="J1328" s="75"/>
      <c r="K1328" s="741"/>
      <c r="L1328" s="75"/>
      <c r="M1328" s="75"/>
      <c r="N1328" s="75"/>
      <c r="O1328" s="75"/>
      <c r="P1328" s="75"/>
      <c r="Q1328" s="128" t="s">
        <v>110</v>
      </c>
      <c r="R1328" s="299">
        <v>0</v>
      </c>
      <c r="S1328" s="300">
        <v>0</v>
      </c>
      <c r="T1328" s="300">
        <v>0</v>
      </c>
      <c r="U1328" s="300">
        <v>296.14396883832217</v>
      </c>
      <c r="V1328" s="300">
        <v>317.29210512091231</v>
      </c>
      <c r="W1328" s="301">
        <v>331.02072527652967</v>
      </c>
      <c r="X1328" s="300">
        <v>415.81618567899523</v>
      </c>
      <c r="Y1328" s="300">
        <v>411.54613663518063</v>
      </c>
      <c r="Z1328" s="300">
        <v>916.04457187201774</v>
      </c>
      <c r="AA1328" s="300">
        <v>596.83172745142269</v>
      </c>
      <c r="AB1328" s="302">
        <v>410.26365777636346</v>
      </c>
      <c r="AC1328" s="302">
        <v>432.01101733697459</v>
      </c>
      <c r="AD1328" s="302">
        <v>480.99405145783459</v>
      </c>
      <c r="AE1328" s="302">
        <v>575.3831338666032</v>
      </c>
      <c r="AF1328" s="302">
        <v>498.42945518265242</v>
      </c>
      <c r="AG1328" s="302">
        <v>492.31732826288413</v>
      </c>
      <c r="AH1328" s="348">
        <v>471.09161330999149</v>
      </c>
      <c r="AI1328" s="348">
        <v>493.34738389969169</v>
      </c>
      <c r="AK1328" s="199"/>
      <c r="AM1328" s="11"/>
      <c r="AN1328" s="15"/>
      <c r="AO1328" s="11"/>
      <c r="AP1328" s="11"/>
    </row>
    <row r="1329" spans="3:42" outlineLevel="2" x14ac:dyDescent="0.2">
      <c r="C1329" s="252">
        <v>10</v>
      </c>
      <c r="D1329" s="119" t="s">
        <v>218</v>
      </c>
      <c r="F1329" s="767" t="s">
        <v>55</v>
      </c>
      <c r="H1329" s="797" t="s">
        <v>10</v>
      </c>
      <c r="K1329" s="164"/>
      <c r="Q1329" s="135" t="s">
        <v>110</v>
      </c>
      <c r="R1329" s="314">
        <v>0</v>
      </c>
      <c r="S1329" s="315">
        <v>0</v>
      </c>
      <c r="T1329" s="315">
        <v>0</v>
      </c>
      <c r="U1329" s="315">
        <v>1318.0648960611229</v>
      </c>
      <c r="V1329" s="315">
        <v>1404.8719963742583</v>
      </c>
      <c r="W1329" s="316">
        <v>1462.4363489699317</v>
      </c>
      <c r="X1329" s="315">
        <v>1824.8271024766093</v>
      </c>
      <c r="Y1329" s="315">
        <v>1812.7462702607058</v>
      </c>
      <c r="Z1329" s="315">
        <v>3716.3893442709491</v>
      </c>
      <c r="AA1329" s="315">
        <v>2521.097063561981</v>
      </c>
      <c r="AB1329" s="5">
        <v>1824.960625258057</v>
      </c>
      <c r="AC1329" s="5">
        <v>1912.5581769144071</v>
      </c>
      <c r="AD1329" s="5">
        <v>2102.7417508196959</v>
      </c>
      <c r="AE1329" s="5">
        <v>2463.8611378167234</v>
      </c>
      <c r="AF1329" s="5">
        <v>2180.4815069058641</v>
      </c>
      <c r="AG1329" s="5">
        <v>2163.7563059639624</v>
      </c>
      <c r="AH1329" s="350">
        <v>2090.3252229402674</v>
      </c>
      <c r="AI1329" s="350">
        <v>2180.6004534035837</v>
      </c>
      <c r="AK1329" s="199"/>
      <c r="AM1329" s="11"/>
      <c r="AN1329" s="15"/>
      <c r="AO1329" s="11"/>
      <c r="AP1329" s="11"/>
    </row>
    <row r="1330" spans="3:42" outlineLevel="2" x14ac:dyDescent="0.2">
      <c r="C1330" s="252">
        <v>10</v>
      </c>
      <c r="D1330" s="119" t="s">
        <v>218</v>
      </c>
      <c r="F1330" s="783" t="s">
        <v>57</v>
      </c>
      <c r="G1330" s="83"/>
      <c r="H1330" s="798" t="s">
        <v>10</v>
      </c>
      <c r="I1330" s="799"/>
      <c r="J1330" s="83"/>
      <c r="K1330" s="736"/>
      <c r="L1330" s="83"/>
      <c r="M1330" s="83"/>
      <c r="N1330" s="83"/>
      <c r="O1330" s="83"/>
      <c r="P1330" s="83"/>
      <c r="Q1330" s="143" t="s">
        <v>110</v>
      </c>
      <c r="R1330" s="304">
        <v>0</v>
      </c>
      <c r="S1330" s="305">
        <v>0</v>
      </c>
      <c r="T1330" s="305">
        <v>0</v>
      </c>
      <c r="U1330" s="305">
        <v>113.64066372486128</v>
      </c>
      <c r="V1330" s="305">
        <v>117.66359482886848</v>
      </c>
      <c r="W1330" s="306">
        <v>120.95301465384102</v>
      </c>
      <c r="X1330" s="305">
        <v>124.2602574521524</v>
      </c>
      <c r="Y1330" s="305">
        <v>127.25938721884707</v>
      </c>
      <c r="Z1330" s="305">
        <v>129.94842756374675</v>
      </c>
      <c r="AA1330" s="305">
        <v>132.52832812759044</v>
      </c>
      <c r="AB1330" s="307">
        <v>135.15944826901011</v>
      </c>
      <c r="AC1330" s="307">
        <v>137.84280486894269</v>
      </c>
      <c r="AD1330" s="307">
        <v>140.57943499688355</v>
      </c>
      <c r="AE1330" s="307">
        <v>143.37039631169941</v>
      </c>
      <c r="AF1330" s="307">
        <v>146.21676747039862</v>
      </c>
      <c r="AG1330" s="307">
        <v>149.11964854501716</v>
      </c>
      <c r="AH1330" s="362">
        <v>152.08016144778097</v>
      </c>
      <c r="AI1330" s="362">
        <v>155.09945036470984</v>
      </c>
      <c r="AK1330" s="199"/>
      <c r="AM1330" s="11"/>
      <c r="AN1330" s="15"/>
      <c r="AO1330" s="11"/>
      <c r="AP1330" s="11"/>
    </row>
    <row r="1331" spans="3:42" outlineLevel="2" x14ac:dyDescent="0.2">
      <c r="C1331" s="252">
        <v>10</v>
      </c>
      <c r="D1331" s="119" t="s">
        <v>218</v>
      </c>
      <c r="F1331" s="12"/>
      <c r="H1331" s="164"/>
      <c r="K1331" s="164"/>
      <c r="Q1331" s="16"/>
      <c r="R1331" s="800">
        <v>0</v>
      </c>
      <c r="S1331" s="800">
        <v>0</v>
      </c>
      <c r="T1331" s="800">
        <v>0</v>
      </c>
      <c r="U1331" s="800">
        <v>1727.8495286243062</v>
      </c>
      <c r="V1331" s="800">
        <v>1839.8276963240392</v>
      </c>
      <c r="W1331" s="800">
        <v>1914.4100889003025</v>
      </c>
      <c r="X1331" s="800">
        <v>2364.9035456077572</v>
      </c>
      <c r="Y1331" s="800">
        <v>2351.5517941147336</v>
      </c>
      <c r="Z1331" s="800">
        <v>4762.382343706714</v>
      </c>
      <c r="AA1331" s="800">
        <v>3250.4571191409941</v>
      </c>
      <c r="AB1331" s="800">
        <v>2370.3837313034305</v>
      </c>
      <c r="AC1331" s="800">
        <v>2482.4119991203243</v>
      </c>
      <c r="AD1331" s="800">
        <v>2724.3152372744144</v>
      </c>
      <c r="AE1331" s="800">
        <v>3182.6146679950261</v>
      </c>
      <c r="AF1331" s="800">
        <v>2825.1277295589152</v>
      </c>
      <c r="AG1331" s="800">
        <v>2805.1932827718638</v>
      </c>
      <c r="AH1331" s="800">
        <v>2713.4969976980396</v>
      </c>
      <c r="AI1331" s="800">
        <v>2829.0472876679851</v>
      </c>
      <c r="AK1331" s="199"/>
      <c r="AM1331" s="11"/>
      <c r="AN1331" s="15"/>
      <c r="AO1331" s="11"/>
      <c r="AP1331" s="11"/>
    </row>
    <row r="1332" spans="3:42" ht="15" customHeight="1" outlineLevel="2" x14ac:dyDescent="0.2">
      <c r="C1332" s="252">
        <v>10</v>
      </c>
      <c r="D1332" s="119" t="s">
        <v>218</v>
      </c>
      <c r="F1332" s="794" t="s">
        <v>69</v>
      </c>
      <c r="AK1332" s="199"/>
      <c r="AM1332" s="11"/>
      <c r="AN1332" s="15"/>
      <c r="AO1332" s="11"/>
      <c r="AP1332" s="11"/>
    </row>
    <row r="1333" spans="3:42" outlineLevel="2" x14ac:dyDescent="0.2">
      <c r="C1333" s="252">
        <v>10</v>
      </c>
      <c r="D1333" s="119" t="s">
        <v>218</v>
      </c>
      <c r="F1333" s="761" t="s">
        <v>9</v>
      </c>
      <c r="G1333" s="75"/>
      <c r="H1333" s="796" t="s">
        <v>10</v>
      </c>
      <c r="I1333" s="801"/>
      <c r="J1333" s="75"/>
      <c r="K1333" s="741"/>
      <c r="L1333" s="75"/>
      <c r="M1333" s="75"/>
      <c r="N1333" s="75"/>
      <c r="O1333" s="75"/>
      <c r="P1333" s="75"/>
      <c r="Q1333" s="128" t="s">
        <v>110</v>
      </c>
      <c r="R1333" s="299">
        <v>0</v>
      </c>
      <c r="S1333" s="300">
        <v>0</v>
      </c>
      <c r="T1333" s="300">
        <v>0</v>
      </c>
      <c r="U1333" s="300">
        <v>0</v>
      </c>
      <c r="V1333" s="300">
        <v>0</v>
      </c>
      <c r="W1333" s="301">
        <v>0</v>
      </c>
      <c r="X1333" s="300">
        <v>0</v>
      </c>
      <c r="Y1333" s="300">
        <v>0</v>
      </c>
      <c r="Z1333" s="300">
        <v>0</v>
      </c>
      <c r="AA1333" s="300">
        <v>0</v>
      </c>
      <c r="AB1333" s="302">
        <v>0</v>
      </c>
      <c r="AC1333" s="302">
        <v>0</v>
      </c>
      <c r="AD1333" s="302">
        <v>0</v>
      </c>
      <c r="AE1333" s="302">
        <v>0</v>
      </c>
      <c r="AF1333" s="302">
        <v>0</v>
      </c>
      <c r="AG1333" s="302">
        <v>0</v>
      </c>
      <c r="AH1333" s="348">
        <v>0</v>
      </c>
      <c r="AI1333" s="348">
        <v>0</v>
      </c>
      <c r="AK1333" s="199"/>
      <c r="AM1333" s="11"/>
      <c r="AN1333" s="15"/>
      <c r="AO1333" s="11"/>
      <c r="AP1333" s="11"/>
    </row>
    <row r="1334" spans="3:42" outlineLevel="2" x14ac:dyDescent="0.2">
      <c r="C1334" s="252">
        <v>10</v>
      </c>
      <c r="D1334" s="119" t="s">
        <v>218</v>
      </c>
      <c r="F1334" s="767" t="s">
        <v>14</v>
      </c>
      <c r="H1334" s="797" t="s">
        <v>10</v>
      </c>
      <c r="K1334" s="164"/>
      <c r="Q1334" s="135" t="s">
        <v>110</v>
      </c>
      <c r="R1334" s="314">
        <v>0</v>
      </c>
      <c r="S1334" s="315">
        <v>0</v>
      </c>
      <c r="T1334" s="315">
        <v>0</v>
      </c>
      <c r="U1334" s="315">
        <v>0</v>
      </c>
      <c r="V1334" s="315">
        <v>0</v>
      </c>
      <c r="W1334" s="316">
        <v>0</v>
      </c>
      <c r="X1334" s="315">
        <v>0</v>
      </c>
      <c r="Y1334" s="315">
        <v>0</v>
      </c>
      <c r="Z1334" s="315">
        <v>0</v>
      </c>
      <c r="AA1334" s="315">
        <v>0</v>
      </c>
      <c r="AB1334" s="5">
        <v>0</v>
      </c>
      <c r="AC1334" s="5">
        <v>0</v>
      </c>
      <c r="AD1334" s="5">
        <v>0</v>
      </c>
      <c r="AE1334" s="5">
        <v>0</v>
      </c>
      <c r="AF1334" s="5">
        <v>0</v>
      </c>
      <c r="AG1334" s="5">
        <v>0</v>
      </c>
      <c r="AH1334" s="350">
        <v>0</v>
      </c>
      <c r="AI1334" s="350">
        <v>0</v>
      </c>
      <c r="AJ1334" s="289"/>
      <c r="AK1334" s="199"/>
      <c r="AM1334" s="11"/>
      <c r="AN1334" s="15"/>
      <c r="AO1334" s="11"/>
      <c r="AP1334" s="11"/>
    </row>
    <row r="1335" spans="3:42" outlineLevel="2" x14ac:dyDescent="0.2">
      <c r="C1335" s="252">
        <v>10</v>
      </c>
      <c r="D1335" s="119" t="s">
        <v>218</v>
      </c>
      <c r="F1335" s="783" t="s">
        <v>16</v>
      </c>
      <c r="G1335" s="83"/>
      <c r="H1335" s="798" t="s">
        <v>10</v>
      </c>
      <c r="I1335" s="799"/>
      <c r="J1335" s="83"/>
      <c r="K1335" s="736"/>
      <c r="L1335" s="83"/>
      <c r="M1335" s="83"/>
      <c r="N1335" s="83"/>
      <c r="O1335" s="83"/>
      <c r="P1335" s="83"/>
      <c r="Q1335" s="143" t="s">
        <v>110</v>
      </c>
      <c r="R1335" s="304">
        <v>0</v>
      </c>
      <c r="S1335" s="305">
        <v>0</v>
      </c>
      <c r="T1335" s="305">
        <v>0</v>
      </c>
      <c r="U1335" s="305">
        <v>0</v>
      </c>
      <c r="V1335" s="305">
        <v>0</v>
      </c>
      <c r="W1335" s="306">
        <v>0</v>
      </c>
      <c r="X1335" s="305">
        <v>0</v>
      </c>
      <c r="Y1335" s="305">
        <v>0</v>
      </c>
      <c r="Z1335" s="305">
        <v>0</v>
      </c>
      <c r="AA1335" s="305">
        <v>0</v>
      </c>
      <c r="AB1335" s="307">
        <v>0</v>
      </c>
      <c r="AC1335" s="307">
        <v>0</v>
      </c>
      <c r="AD1335" s="307">
        <v>0</v>
      </c>
      <c r="AE1335" s="307">
        <v>0</v>
      </c>
      <c r="AF1335" s="307">
        <v>0</v>
      </c>
      <c r="AG1335" s="307">
        <v>0</v>
      </c>
      <c r="AH1335" s="362">
        <v>0</v>
      </c>
      <c r="AI1335" s="362">
        <v>0</v>
      </c>
      <c r="AK1335" s="199"/>
      <c r="AM1335" s="11"/>
      <c r="AN1335" s="15"/>
      <c r="AO1335" s="11"/>
      <c r="AP1335" s="11"/>
    </row>
    <row r="1336" spans="3:42" outlineLevel="2" x14ac:dyDescent="0.2">
      <c r="C1336" s="252">
        <v>10</v>
      </c>
      <c r="D1336" s="119" t="s">
        <v>218</v>
      </c>
      <c r="F1336" s="12"/>
      <c r="H1336" s="797"/>
      <c r="K1336" s="164"/>
      <c r="Q1336" s="16"/>
      <c r="R1336" s="800">
        <v>0</v>
      </c>
      <c r="S1336" s="800">
        <v>0</v>
      </c>
      <c r="T1336" s="800">
        <v>0</v>
      </c>
      <c r="U1336" s="800">
        <v>0</v>
      </c>
      <c r="V1336" s="800">
        <v>0</v>
      </c>
      <c r="W1336" s="800">
        <v>0</v>
      </c>
      <c r="X1336" s="800">
        <v>0</v>
      </c>
      <c r="Y1336" s="800">
        <v>0</v>
      </c>
      <c r="Z1336" s="800">
        <v>0</v>
      </c>
      <c r="AA1336" s="800">
        <v>0</v>
      </c>
      <c r="AB1336" s="800">
        <v>0</v>
      </c>
      <c r="AC1336" s="800">
        <v>0</v>
      </c>
      <c r="AD1336" s="800">
        <v>0</v>
      </c>
      <c r="AE1336" s="800">
        <v>0</v>
      </c>
      <c r="AF1336" s="800">
        <v>0</v>
      </c>
      <c r="AG1336" s="800">
        <v>0</v>
      </c>
      <c r="AH1336" s="800">
        <v>0</v>
      </c>
      <c r="AI1336" s="800">
        <v>0</v>
      </c>
      <c r="AK1336" s="199"/>
      <c r="AM1336" s="11"/>
      <c r="AN1336" s="15"/>
      <c r="AO1336" s="11"/>
      <c r="AP1336" s="11"/>
    </row>
    <row r="1337" spans="3:42" ht="17.25" customHeight="1" outlineLevel="2" x14ac:dyDescent="0.2">
      <c r="C1337" s="252">
        <v>10</v>
      </c>
      <c r="D1337" s="119" t="s">
        <v>218</v>
      </c>
      <c r="F1337" s="794" t="s">
        <v>616</v>
      </c>
      <c r="AK1337" s="199"/>
      <c r="AM1337" s="11"/>
      <c r="AN1337" s="15"/>
      <c r="AO1337" s="11"/>
      <c r="AP1337" s="11"/>
    </row>
    <row r="1338" spans="3:42" outlineLevel="2" x14ac:dyDescent="0.2">
      <c r="C1338" s="252">
        <v>10</v>
      </c>
      <c r="D1338" s="119" t="s">
        <v>218</v>
      </c>
      <c r="F1338" s="761" t="s">
        <v>48</v>
      </c>
      <c r="G1338" s="75"/>
      <c r="H1338" s="796" t="s">
        <v>10</v>
      </c>
      <c r="I1338" s="228" t="s">
        <v>617</v>
      </c>
      <c r="J1338" s="75"/>
      <c r="K1338" s="741"/>
      <c r="L1338" s="75"/>
      <c r="M1338" s="75"/>
      <c r="N1338" s="75"/>
      <c r="O1338" s="75"/>
      <c r="P1338" s="75"/>
      <c r="Q1338" s="128" t="s">
        <v>110</v>
      </c>
      <c r="R1338" s="299">
        <v>0</v>
      </c>
      <c r="S1338" s="300">
        <v>0</v>
      </c>
      <c r="T1338" s="300">
        <v>0</v>
      </c>
      <c r="U1338" s="300">
        <v>296.14396883832217</v>
      </c>
      <c r="V1338" s="300">
        <v>317.29210512091231</v>
      </c>
      <c r="W1338" s="301">
        <v>331.02072527652967</v>
      </c>
      <c r="X1338" s="300">
        <v>415.81618567899523</v>
      </c>
      <c r="Y1338" s="300">
        <v>411.54613663518063</v>
      </c>
      <c r="Z1338" s="300">
        <v>916.04457187201774</v>
      </c>
      <c r="AA1338" s="300">
        <v>596.83172745142269</v>
      </c>
      <c r="AB1338" s="302">
        <v>410.26365777636346</v>
      </c>
      <c r="AC1338" s="302">
        <v>432.01101733697459</v>
      </c>
      <c r="AD1338" s="302">
        <v>480.99405145783459</v>
      </c>
      <c r="AE1338" s="302">
        <v>575.3831338666032</v>
      </c>
      <c r="AF1338" s="302">
        <v>498.42945518265242</v>
      </c>
      <c r="AG1338" s="302">
        <v>492.31732826288413</v>
      </c>
      <c r="AH1338" s="348">
        <v>471.09161330999149</v>
      </c>
      <c r="AI1338" s="348">
        <v>493.34738389969169</v>
      </c>
      <c r="AJ1338" s="289"/>
      <c r="AK1338" s="199"/>
      <c r="AM1338" s="11"/>
      <c r="AN1338" s="15"/>
      <c r="AO1338" s="11"/>
      <c r="AP1338" s="11"/>
    </row>
    <row r="1339" spans="3:42" outlineLevel="2" x14ac:dyDescent="0.2">
      <c r="C1339" s="252">
        <v>10</v>
      </c>
      <c r="D1339" s="119" t="s">
        <v>218</v>
      </c>
      <c r="F1339" s="767" t="s">
        <v>55</v>
      </c>
      <c r="H1339" s="797" t="s">
        <v>10</v>
      </c>
      <c r="I1339" s="234" t="s">
        <v>617</v>
      </c>
      <c r="K1339" s="164"/>
      <c r="Q1339" s="135" t="s">
        <v>110</v>
      </c>
      <c r="R1339" s="314">
        <v>0</v>
      </c>
      <c r="S1339" s="315">
        <v>0</v>
      </c>
      <c r="T1339" s="315">
        <v>0</v>
      </c>
      <c r="U1339" s="315">
        <v>1318.0648960611229</v>
      </c>
      <c r="V1339" s="315">
        <v>1404.8719963742583</v>
      </c>
      <c r="W1339" s="316">
        <v>1462.4363489699317</v>
      </c>
      <c r="X1339" s="315">
        <v>1824.8271024766093</v>
      </c>
      <c r="Y1339" s="315">
        <v>1812.7462702607058</v>
      </c>
      <c r="Z1339" s="315">
        <v>3716.3893442709491</v>
      </c>
      <c r="AA1339" s="315">
        <v>2521.097063561981</v>
      </c>
      <c r="AB1339" s="5">
        <v>1824.960625258057</v>
      </c>
      <c r="AC1339" s="5">
        <v>1912.5581769144071</v>
      </c>
      <c r="AD1339" s="5">
        <v>2102.7417508196959</v>
      </c>
      <c r="AE1339" s="5">
        <v>2463.8611378167234</v>
      </c>
      <c r="AF1339" s="5">
        <v>2180.4815069058641</v>
      </c>
      <c r="AG1339" s="5">
        <v>2163.7563059639624</v>
      </c>
      <c r="AH1339" s="350">
        <v>2090.3252229402674</v>
      </c>
      <c r="AI1339" s="350">
        <v>2180.6004534035837</v>
      </c>
      <c r="AK1339" s="199"/>
      <c r="AM1339" s="11"/>
      <c r="AN1339" s="15"/>
      <c r="AO1339" s="11"/>
      <c r="AP1339" s="11"/>
    </row>
    <row r="1340" spans="3:42" outlineLevel="2" x14ac:dyDescent="0.2">
      <c r="C1340" s="252">
        <v>10</v>
      </c>
      <c r="D1340" s="119" t="s">
        <v>218</v>
      </c>
      <c r="F1340" s="783" t="s">
        <v>57</v>
      </c>
      <c r="G1340" s="83"/>
      <c r="H1340" s="798" t="s">
        <v>10</v>
      </c>
      <c r="I1340" s="240" t="s">
        <v>617</v>
      </c>
      <c r="J1340" s="83"/>
      <c r="K1340" s="736"/>
      <c r="L1340" s="83"/>
      <c r="M1340" s="83"/>
      <c r="N1340" s="83"/>
      <c r="O1340" s="83"/>
      <c r="P1340" s="83"/>
      <c r="Q1340" s="143" t="s">
        <v>110</v>
      </c>
      <c r="R1340" s="304">
        <v>0</v>
      </c>
      <c r="S1340" s="305">
        <v>0</v>
      </c>
      <c r="T1340" s="305">
        <v>0</v>
      </c>
      <c r="U1340" s="305">
        <v>113.64066372486128</v>
      </c>
      <c r="V1340" s="305">
        <v>117.66359482886848</v>
      </c>
      <c r="W1340" s="306">
        <v>120.95301465384102</v>
      </c>
      <c r="X1340" s="305">
        <v>124.2602574521524</v>
      </c>
      <c r="Y1340" s="305">
        <v>127.25938721884707</v>
      </c>
      <c r="Z1340" s="305">
        <v>129.94842756374675</v>
      </c>
      <c r="AA1340" s="305">
        <v>132.52832812759044</v>
      </c>
      <c r="AB1340" s="307">
        <v>135.15944826901011</v>
      </c>
      <c r="AC1340" s="307">
        <v>137.84280486894269</v>
      </c>
      <c r="AD1340" s="307">
        <v>140.57943499688355</v>
      </c>
      <c r="AE1340" s="307">
        <v>143.37039631169941</v>
      </c>
      <c r="AF1340" s="307">
        <v>146.21676747039862</v>
      </c>
      <c r="AG1340" s="307">
        <v>149.11964854501716</v>
      </c>
      <c r="AH1340" s="362">
        <v>152.08016144778097</v>
      </c>
      <c r="AI1340" s="362">
        <v>155.09945036470984</v>
      </c>
      <c r="AK1340" s="199"/>
      <c r="AM1340" s="11"/>
      <c r="AN1340" s="15"/>
      <c r="AO1340" s="11"/>
      <c r="AP1340" s="11"/>
    </row>
    <row r="1341" spans="3:42" outlineLevel="2" x14ac:dyDescent="0.2">
      <c r="C1341" s="252">
        <v>10</v>
      </c>
      <c r="D1341" s="119" t="s">
        <v>218</v>
      </c>
      <c r="F1341" s="802" t="s">
        <v>618</v>
      </c>
      <c r="R1341" s="800">
        <v>0</v>
      </c>
      <c r="S1341" s="800">
        <v>0</v>
      </c>
      <c r="T1341" s="800">
        <v>0</v>
      </c>
      <c r="U1341" s="800">
        <v>1727.8495286243062</v>
      </c>
      <c r="V1341" s="800">
        <v>1839.8276963240392</v>
      </c>
      <c r="W1341" s="800">
        <v>1914.4100889003025</v>
      </c>
      <c r="X1341" s="800">
        <v>2364.9035456077572</v>
      </c>
      <c r="Y1341" s="800">
        <v>2351.5517941147336</v>
      </c>
      <c r="Z1341" s="800">
        <v>4762.382343706714</v>
      </c>
      <c r="AA1341" s="800">
        <v>3250.4571191409941</v>
      </c>
      <c r="AB1341" s="800">
        <v>2370.3837313034305</v>
      </c>
      <c r="AC1341" s="800">
        <v>2482.4119991203243</v>
      </c>
      <c r="AD1341" s="800">
        <v>2724.3152372744144</v>
      </c>
      <c r="AE1341" s="800">
        <v>3182.6146679950261</v>
      </c>
      <c r="AF1341" s="800">
        <v>2825.1277295589152</v>
      </c>
      <c r="AG1341" s="800">
        <v>2805.1932827718638</v>
      </c>
      <c r="AH1341" s="800">
        <v>2713.4969976980396</v>
      </c>
      <c r="AI1341" s="800">
        <v>2829.0472876679851</v>
      </c>
      <c r="AK1341" s="199"/>
      <c r="AM1341" s="11"/>
      <c r="AN1341" s="15"/>
      <c r="AO1341" s="11"/>
      <c r="AP1341" s="11"/>
    </row>
    <row r="1342" spans="3:42" outlineLevel="2" x14ac:dyDescent="0.2">
      <c r="C1342" s="252">
        <v>10</v>
      </c>
      <c r="D1342" s="119" t="s">
        <v>218</v>
      </c>
      <c r="R1342" s="5"/>
      <c r="S1342" s="5"/>
      <c r="T1342" s="5"/>
      <c r="U1342" s="5"/>
      <c r="V1342" s="5"/>
      <c r="W1342" s="5"/>
      <c r="X1342" s="5"/>
      <c r="Y1342" s="5"/>
      <c r="AK1342" s="199"/>
      <c r="AM1342" s="11"/>
      <c r="AN1342" s="15"/>
      <c r="AO1342" s="11"/>
      <c r="AP1342" s="11"/>
    </row>
    <row r="1343" spans="3:42" outlineLevel="2" x14ac:dyDescent="0.2">
      <c r="C1343" s="252">
        <v>10</v>
      </c>
      <c r="D1343" s="119" t="s">
        <v>218</v>
      </c>
      <c r="F1343" s="789" t="s">
        <v>619</v>
      </c>
      <c r="G1343" s="790"/>
      <c r="H1343" s="803"/>
      <c r="I1343" s="790"/>
      <c r="J1343" s="790"/>
      <c r="K1343" s="792"/>
      <c r="L1343" s="789"/>
      <c r="M1343" s="789"/>
      <c r="N1343" s="789"/>
      <c r="O1343" s="789"/>
      <c r="P1343" s="789"/>
      <c r="Q1343" s="792"/>
      <c r="R1343" s="793"/>
      <c r="S1343" s="793"/>
      <c r="T1343" s="793"/>
      <c r="U1343" s="793"/>
      <c r="V1343" s="793"/>
      <c r="W1343" s="793"/>
      <c r="X1343" s="793"/>
      <c r="Y1343" s="793"/>
      <c r="Z1343" s="793"/>
      <c r="AA1343" s="793"/>
      <c r="AB1343" s="793"/>
      <c r="AC1343" s="793"/>
      <c r="AD1343" s="793"/>
      <c r="AE1343" s="793"/>
      <c r="AF1343" s="793"/>
      <c r="AG1343" s="793"/>
      <c r="AH1343" s="789"/>
      <c r="AI1343" s="789"/>
      <c r="AK1343" s="199"/>
      <c r="AM1343" s="11"/>
      <c r="AN1343" s="15"/>
      <c r="AO1343" s="11"/>
      <c r="AP1343" s="11"/>
    </row>
    <row r="1344" spans="3:42" outlineLevel="2" x14ac:dyDescent="0.2">
      <c r="C1344" s="252">
        <v>10</v>
      </c>
      <c r="D1344" s="119" t="s">
        <v>218</v>
      </c>
      <c r="F1344" t="s">
        <v>620</v>
      </c>
      <c r="AK1344" s="199"/>
      <c r="AM1344" s="11"/>
      <c r="AN1344" s="15"/>
      <c r="AO1344" s="11"/>
      <c r="AP1344" s="11"/>
    </row>
    <row r="1345" spans="3:42" outlineLevel="2" x14ac:dyDescent="0.2">
      <c r="C1345" s="252">
        <v>10</v>
      </c>
      <c r="D1345" s="119" t="s">
        <v>218</v>
      </c>
      <c r="F1345" s="761" t="s">
        <v>48</v>
      </c>
      <c r="G1345" s="75"/>
      <c r="H1345" s="796" t="s">
        <v>10</v>
      </c>
      <c r="I1345" s="801"/>
      <c r="J1345" s="75"/>
      <c r="K1345" s="741"/>
      <c r="L1345" s="75"/>
      <c r="M1345" s="75"/>
      <c r="N1345" s="75"/>
      <c r="O1345" s="75"/>
      <c r="P1345" s="75"/>
      <c r="Q1345" s="128" t="s">
        <v>536</v>
      </c>
      <c r="R1345" s="804">
        <v>0</v>
      </c>
      <c r="S1345" s="805">
        <v>0</v>
      </c>
      <c r="T1345" s="805">
        <v>0</v>
      </c>
      <c r="U1345" s="805">
        <v>78.158872746983945</v>
      </c>
      <c r="V1345" s="805">
        <v>83.74032861465092</v>
      </c>
      <c r="W1345" s="806">
        <v>87.363611843898042</v>
      </c>
      <c r="X1345" s="805">
        <v>109.74298909448277</v>
      </c>
      <c r="Y1345" s="805">
        <v>108.61602972688853</v>
      </c>
      <c r="Z1345" s="805">
        <v>241.76420476960089</v>
      </c>
      <c r="AA1345" s="805">
        <v>157.51695102967082</v>
      </c>
      <c r="AB1345" s="805">
        <v>108.27755549653298</v>
      </c>
      <c r="AC1345" s="805">
        <v>114.01715949774996</v>
      </c>
      <c r="AD1345" s="805">
        <v>126.94485390811153</v>
      </c>
      <c r="AE1345" s="805">
        <v>151.85619790620299</v>
      </c>
      <c r="AF1345" s="805">
        <v>131.54643842244721</v>
      </c>
      <c r="AG1345" s="805">
        <v>129.93331440033893</v>
      </c>
      <c r="AH1345" s="808">
        <v>124.33138382422578</v>
      </c>
      <c r="AI1345" s="808">
        <v>130.20516861960721</v>
      </c>
      <c r="AJ1345" s="289"/>
      <c r="AK1345" s="199"/>
      <c r="AM1345" s="11"/>
      <c r="AN1345" s="15"/>
      <c r="AO1345" s="11"/>
      <c r="AP1345" s="11"/>
    </row>
    <row r="1346" spans="3:42" outlineLevel="2" x14ac:dyDescent="0.2">
      <c r="C1346" s="252">
        <v>10</v>
      </c>
      <c r="D1346" s="119" t="s">
        <v>218</v>
      </c>
      <c r="F1346" s="767" t="s">
        <v>55</v>
      </c>
      <c r="H1346" s="797" t="s">
        <v>10</v>
      </c>
      <c r="K1346" s="164"/>
      <c r="Q1346" s="135" t="s">
        <v>536</v>
      </c>
      <c r="R1346" s="809">
        <v>0</v>
      </c>
      <c r="S1346" s="810">
        <v>0</v>
      </c>
      <c r="T1346" s="810">
        <v>0</v>
      </c>
      <c r="U1346" s="810">
        <v>22.351523933625739</v>
      </c>
      <c r="V1346" s="810">
        <v>23.823584213856218</v>
      </c>
      <c r="W1346" s="811">
        <v>24.799750871970598</v>
      </c>
      <c r="X1346" s="810">
        <v>30.945112625048914</v>
      </c>
      <c r="Y1346" s="810">
        <v>30.740247894018736</v>
      </c>
      <c r="Z1346" s="810">
        <v>63.021908574744181</v>
      </c>
      <c r="AA1346" s="810">
        <v>42.752342106671236</v>
      </c>
      <c r="AB1346" s="810">
        <v>30.94737688203211</v>
      </c>
      <c r="AC1346" s="810">
        <v>32.432841503861425</v>
      </c>
      <c r="AD1346" s="810">
        <v>35.657942723558435</v>
      </c>
      <c r="AE1346" s="810">
        <v>41.781744856125066</v>
      </c>
      <c r="AF1346" s="810">
        <v>36.976240497777916</v>
      </c>
      <c r="AG1346" s="810">
        <v>36.692617339111926</v>
      </c>
      <c r="AH1346" s="812">
        <v>35.44738532164375</v>
      </c>
      <c r="AI1346" s="812">
        <v>36.978257572580951</v>
      </c>
      <c r="AK1346" s="199"/>
      <c r="AM1346" s="11"/>
      <c r="AN1346" s="15"/>
      <c r="AO1346" s="11"/>
      <c r="AP1346" s="11"/>
    </row>
    <row r="1347" spans="3:42" outlineLevel="2" x14ac:dyDescent="0.2">
      <c r="C1347" s="252">
        <v>10</v>
      </c>
      <c r="D1347" s="119" t="s">
        <v>218</v>
      </c>
      <c r="F1347" s="783" t="s">
        <v>57</v>
      </c>
      <c r="G1347" s="83"/>
      <c r="H1347" s="798" t="s">
        <v>10</v>
      </c>
      <c r="I1347" s="799"/>
      <c r="J1347" s="83"/>
      <c r="K1347" s="736"/>
      <c r="L1347" s="83"/>
      <c r="M1347" s="83"/>
      <c r="N1347" s="83"/>
      <c r="O1347" s="83"/>
      <c r="P1347" s="83"/>
      <c r="Q1347" s="143" t="s">
        <v>536</v>
      </c>
      <c r="R1347" s="813">
        <v>0</v>
      </c>
      <c r="S1347" s="814">
        <v>0</v>
      </c>
      <c r="T1347" s="814">
        <v>0</v>
      </c>
      <c r="U1347" s="814">
        <v>5.0466327802579807</v>
      </c>
      <c r="V1347" s="814">
        <v>5.2252858725292173</v>
      </c>
      <c r="W1347" s="815">
        <v>5.3713646912602373</v>
      </c>
      <c r="X1347" s="814">
        <v>5.5182350048536186</v>
      </c>
      <c r="Y1347" s="814">
        <v>5.6514224229550631</v>
      </c>
      <c r="Z1347" s="814">
        <v>5.7708391766697646</v>
      </c>
      <c r="AA1347" s="814">
        <v>5.8854091758984053</v>
      </c>
      <c r="AB1347" s="814">
        <v>6.0022537693674654</v>
      </c>
      <c r="AC1347" s="814">
        <v>6.1214181154252119</v>
      </c>
      <c r="AD1347" s="814">
        <v>6.2429482689673055</v>
      </c>
      <c r="AE1347" s="814">
        <v>6.3668911992363784</v>
      </c>
      <c r="AF1347" s="814">
        <v>6.4932948079749808</v>
      </c>
      <c r="AG1347" s="814">
        <v>6.6222079479389411</v>
      </c>
      <c r="AH1347" s="816">
        <v>6.7536804417782736</v>
      </c>
      <c r="AI1347" s="816">
        <v>6.8877631012929541</v>
      </c>
      <c r="AK1347" s="199"/>
      <c r="AM1347" s="11"/>
      <c r="AN1347" s="15"/>
      <c r="AO1347" s="11"/>
      <c r="AP1347" s="11"/>
    </row>
    <row r="1348" spans="3:42" outlineLevel="2" x14ac:dyDescent="0.2">
      <c r="C1348" s="252">
        <v>10</v>
      </c>
      <c r="D1348" s="119" t="s">
        <v>218</v>
      </c>
      <c r="H1348" s="798"/>
      <c r="AK1348" s="199"/>
      <c r="AM1348" s="11"/>
      <c r="AN1348" s="15"/>
      <c r="AO1348" s="11"/>
      <c r="AP1348" s="11"/>
    </row>
    <row r="1349" spans="3:42" outlineLevel="2" x14ac:dyDescent="0.2">
      <c r="C1349" s="252">
        <v>10</v>
      </c>
      <c r="D1349" s="119" t="s">
        <v>218</v>
      </c>
      <c r="F1349" s="789" t="s">
        <v>621</v>
      </c>
      <c r="G1349" s="790"/>
      <c r="H1349" s="803"/>
      <c r="I1349" s="790"/>
      <c r="J1349" s="790"/>
      <c r="K1349" s="792"/>
      <c r="L1349" s="789"/>
      <c r="M1349" s="789"/>
      <c r="N1349" s="789"/>
      <c r="O1349" s="789"/>
      <c r="P1349" s="789"/>
      <c r="Q1349" s="792"/>
      <c r="R1349" s="793"/>
      <c r="S1349" s="793"/>
      <c r="T1349" s="793"/>
      <c r="U1349" s="793"/>
      <c r="V1349" s="793"/>
      <c r="W1349" s="793"/>
      <c r="X1349" s="793"/>
      <c r="Y1349" s="793"/>
      <c r="Z1349" s="793"/>
      <c r="AA1349" s="793"/>
      <c r="AB1349" s="793"/>
      <c r="AC1349" s="793"/>
      <c r="AD1349" s="793"/>
      <c r="AE1349" s="793"/>
      <c r="AF1349" s="793"/>
      <c r="AG1349" s="793"/>
      <c r="AH1349" s="789"/>
      <c r="AI1349" s="789"/>
      <c r="AK1349" s="199"/>
      <c r="AM1349" s="11"/>
      <c r="AN1349" s="15"/>
      <c r="AO1349" s="11"/>
      <c r="AP1349" s="11"/>
    </row>
    <row r="1350" spans="3:42" outlineLevel="2" x14ac:dyDescent="0.2">
      <c r="C1350" s="252">
        <v>10</v>
      </c>
      <c r="D1350" s="119" t="s">
        <v>218</v>
      </c>
      <c r="F1350" s="794" t="s">
        <v>518</v>
      </c>
      <c r="AK1350" s="199"/>
      <c r="AM1350" s="11"/>
      <c r="AN1350" s="15"/>
      <c r="AO1350" s="11"/>
      <c r="AP1350" s="11"/>
    </row>
    <row r="1351" spans="3:42" outlineLevel="2" x14ac:dyDescent="0.2">
      <c r="C1351" s="252">
        <v>10</v>
      </c>
      <c r="D1351" s="119" t="s">
        <v>218</v>
      </c>
      <c r="F1351" s="761" t="s">
        <v>48</v>
      </c>
      <c r="G1351" s="75"/>
      <c r="H1351" s="796" t="s">
        <v>10</v>
      </c>
      <c r="I1351" s="228" t="s">
        <v>518</v>
      </c>
      <c r="J1351" s="75"/>
      <c r="K1351" s="741"/>
      <c r="L1351" s="75"/>
      <c r="M1351" s="75"/>
      <c r="N1351" s="75"/>
      <c r="O1351" s="75"/>
      <c r="P1351" s="75"/>
      <c r="Q1351" s="128" t="s">
        <v>536</v>
      </c>
      <c r="R1351" s="299">
        <v>0</v>
      </c>
      <c r="S1351" s="300">
        <v>0</v>
      </c>
      <c r="T1351" s="300">
        <v>0</v>
      </c>
      <c r="U1351" s="300">
        <v>0</v>
      </c>
      <c r="V1351" s="300">
        <v>0</v>
      </c>
      <c r="W1351" s="301">
        <v>0</v>
      </c>
      <c r="X1351" s="300">
        <v>0.56954916569459402</v>
      </c>
      <c r="Y1351" s="300">
        <v>0.5853205255052607</v>
      </c>
      <c r="Z1351" s="300">
        <v>0.60152860931669749</v>
      </c>
      <c r="AA1351" s="300">
        <v>0.61818551043316883</v>
      </c>
      <c r="AB1351" s="302">
        <v>0.63428521825993922</v>
      </c>
      <c r="AC1351" s="302">
        <v>0.65080421865784388</v>
      </c>
      <c r="AD1351" s="302">
        <v>0.66775343146854049</v>
      </c>
      <c r="AE1351" s="302">
        <v>0.68514406092446845</v>
      </c>
      <c r="AF1351" s="302">
        <v>0.70298760305537622</v>
      </c>
      <c r="AG1351" s="302">
        <v>0.72129585328774193</v>
      </c>
      <c r="AH1351" s="348">
        <v>0.72129585328774193</v>
      </c>
      <c r="AI1351" s="348">
        <v>0.72129585328774193</v>
      </c>
      <c r="AK1351" s="199"/>
      <c r="AM1351" s="11"/>
      <c r="AN1351" s="15"/>
      <c r="AO1351" s="11"/>
      <c r="AP1351" s="11"/>
    </row>
    <row r="1352" spans="3:42" outlineLevel="2" x14ac:dyDescent="0.2">
      <c r="C1352" s="252">
        <v>10</v>
      </c>
      <c r="D1352" s="119" t="s">
        <v>218</v>
      </c>
      <c r="F1352" s="783" t="s">
        <v>55</v>
      </c>
      <c r="G1352" s="83"/>
      <c r="H1352" s="798" t="s">
        <v>10</v>
      </c>
      <c r="I1352" s="240" t="s">
        <v>518</v>
      </c>
      <c r="J1352" s="83"/>
      <c r="K1352" s="736"/>
      <c r="L1352" s="83"/>
      <c r="M1352" s="83"/>
      <c r="N1352" s="83"/>
      <c r="O1352" s="83"/>
      <c r="P1352" s="83"/>
      <c r="Q1352" s="143" t="s">
        <v>536</v>
      </c>
      <c r="R1352" s="304">
        <v>0</v>
      </c>
      <c r="S1352" s="305">
        <v>0</v>
      </c>
      <c r="T1352" s="305">
        <v>0</v>
      </c>
      <c r="U1352" s="305">
        <v>0</v>
      </c>
      <c r="V1352" s="305">
        <v>0</v>
      </c>
      <c r="W1352" s="306">
        <v>0</v>
      </c>
      <c r="X1352" s="305">
        <v>0.56954916569459402</v>
      </c>
      <c r="Y1352" s="305">
        <v>0.58532052550526059</v>
      </c>
      <c r="Z1352" s="305">
        <v>0.60152860931669749</v>
      </c>
      <c r="AA1352" s="305">
        <v>0.61818551043316872</v>
      </c>
      <c r="AB1352" s="307">
        <v>0.63428521825993922</v>
      </c>
      <c r="AC1352" s="307">
        <v>0.65080421865784388</v>
      </c>
      <c r="AD1352" s="307">
        <v>0.66775343146854049</v>
      </c>
      <c r="AE1352" s="307">
        <v>0.68514406092446833</v>
      </c>
      <c r="AF1352" s="307">
        <v>0.70298760305537622</v>
      </c>
      <c r="AG1352" s="307">
        <v>0.72129585328774204</v>
      </c>
      <c r="AH1352" s="362">
        <v>0.72129585328774204</v>
      </c>
      <c r="AI1352" s="362">
        <v>0.72129585328774204</v>
      </c>
      <c r="AK1352" s="199"/>
      <c r="AM1352" s="11"/>
      <c r="AN1352" s="15"/>
      <c r="AO1352" s="11"/>
      <c r="AP1352" s="11"/>
    </row>
    <row r="1353" spans="3:42" outlineLevel="2" x14ac:dyDescent="0.2">
      <c r="C1353" s="252">
        <v>10</v>
      </c>
      <c r="D1353" s="119" t="s">
        <v>218</v>
      </c>
      <c r="F1353" s="40" t="s">
        <v>622</v>
      </c>
      <c r="AK1353" s="199"/>
      <c r="AM1353" s="11"/>
      <c r="AN1353" s="15"/>
      <c r="AO1353" s="11"/>
      <c r="AP1353" s="11"/>
    </row>
    <row r="1354" spans="3:42" outlineLevel="2" x14ac:dyDescent="0.2">
      <c r="C1354" s="252">
        <v>10</v>
      </c>
      <c r="D1354" s="119" t="s">
        <v>218</v>
      </c>
      <c r="F1354" s="761" t="s">
        <v>48</v>
      </c>
      <c r="G1354" s="75"/>
      <c r="H1354" s="796" t="s">
        <v>623</v>
      </c>
      <c r="I1354" s="801"/>
      <c r="J1354" s="75"/>
      <c r="K1354" s="741"/>
      <c r="L1354" s="75"/>
      <c r="M1354" s="75"/>
      <c r="N1354" s="75"/>
      <c r="O1354" s="75"/>
      <c r="P1354" s="75"/>
      <c r="Q1354" s="128" t="s">
        <v>536</v>
      </c>
      <c r="R1354" s="804">
        <v>0</v>
      </c>
      <c r="S1354" s="805">
        <v>0</v>
      </c>
      <c r="T1354" s="805">
        <v>0</v>
      </c>
      <c r="U1354" s="805">
        <v>78.158872746983945</v>
      </c>
      <c r="V1354" s="805">
        <v>83.74032861465092</v>
      </c>
      <c r="W1354" s="806">
        <v>87.363611843898042</v>
      </c>
      <c r="X1354" s="805">
        <v>110.31253826017736</v>
      </c>
      <c r="Y1354" s="805">
        <v>109.20135025239379</v>
      </c>
      <c r="Z1354" s="805">
        <v>242.36573337891758</v>
      </c>
      <c r="AA1354" s="805">
        <v>158.13513654010399</v>
      </c>
      <c r="AB1354" s="805">
        <v>108.91184071479292</v>
      </c>
      <c r="AC1354" s="805">
        <v>114.6679637164078</v>
      </c>
      <c r="AD1354" s="805">
        <v>127.61260733958007</v>
      </c>
      <c r="AE1354" s="805">
        <v>152.54134196712747</v>
      </c>
      <c r="AF1354" s="805">
        <v>132.24942602550257</v>
      </c>
      <c r="AG1354" s="805">
        <v>130.65461025362666</v>
      </c>
      <c r="AH1354" s="808">
        <v>125.05267967751352</v>
      </c>
      <c r="AI1354" s="808">
        <v>130.92646447289493</v>
      </c>
      <c r="AK1354" s="199"/>
      <c r="AM1354" s="11"/>
      <c r="AN1354" s="15"/>
      <c r="AO1354" s="11"/>
      <c r="AP1354" s="11"/>
    </row>
    <row r="1355" spans="3:42" outlineLevel="2" x14ac:dyDescent="0.2">
      <c r="C1355" s="252">
        <v>10</v>
      </c>
      <c r="D1355" s="119" t="s">
        <v>218</v>
      </c>
      <c r="F1355" s="767" t="s">
        <v>55</v>
      </c>
      <c r="H1355" s="797" t="s">
        <v>623</v>
      </c>
      <c r="K1355" s="164"/>
      <c r="Q1355" s="135" t="s">
        <v>536</v>
      </c>
      <c r="R1355" s="809">
        <v>0</v>
      </c>
      <c r="S1355" s="810">
        <v>0</v>
      </c>
      <c r="T1355" s="810">
        <v>0</v>
      </c>
      <c r="U1355" s="810">
        <v>22.351523933625739</v>
      </c>
      <c r="V1355" s="810">
        <v>23.823584213856218</v>
      </c>
      <c r="W1355" s="811">
        <v>24.799750871970598</v>
      </c>
      <c r="X1355" s="810">
        <v>31.514661790743506</v>
      </c>
      <c r="Y1355" s="810">
        <v>31.325568419523997</v>
      </c>
      <c r="Z1355" s="810">
        <v>63.623437184060876</v>
      </c>
      <c r="AA1355" s="810">
        <v>43.370527617104408</v>
      </c>
      <c r="AB1355" s="810">
        <v>31.58166210029205</v>
      </c>
      <c r="AC1355" s="810">
        <v>33.083645722519272</v>
      </c>
      <c r="AD1355" s="810">
        <v>36.325696155026975</v>
      </c>
      <c r="AE1355" s="810">
        <v>42.466888917049531</v>
      </c>
      <c r="AF1355" s="810">
        <v>37.679228100833292</v>
      </c>
      <c r="AG1355" s="810">
        <v>37.413913192399669</v>
      </c>
      <c r="AH1355" s="812">
        <v>36.168681174931493</v>
      </c>
      <c r="AI1355" s="812">
        <v>37.699553425868693</v>
      </c>
      <c r="AK1355" s="199"/>
      <c r="AM1355" s="11"/>
      <c r="AN1355" s="15"/>
      <c r="AO1355" s="11"/>
      <c r="AP1355" s="11"/>
    </row>
    <row r="1356" spans="3:42" outlineLevel="2" x14ac:dyDescent="0.2">
      <c r="C1356" s="252">
        <v>10</v>
      </c>
      <c r="D1356" s="119" t="s">
        <v>218</v>
      </c>
      <c r="F1356" s="783" t="s">
        <v>57</v>
      </c>
      <c r="G1356" s="83"/>
      <c r="H1356" s="798" t="s">
        <v>623</v>
      </c>
      <c r="I1356" s="799"/>
      <c r="J1356" s="83"/>
      <c r="K1356" s="736"/>
      <c r="L1356" s="83"/>
      <c r="M1356" s="83"/>
      <c r="N1356" s="83"/>
      <c r="O1356" s="83"/>
      <c r="P1356" s="83"/>
      <c r="Q1356" s="143" t="s">
        <v>536</v>
      </c>
      <c r="R1356" s="813">
        <v>0</v>
      </c>
      <c r="S1356" s="814">
        <v>0</v>
      </c>
      <c r="T1356" s="814">
        <v>0</v>
      </c>
      <c r="U1356" s="814">
        <v>5.0466327802579807</v>
      </c>
      <c r="V1356" s="814">
        <v>5.2252858725292173</v>
      </c>
      <c r="W1356" s="815">
        <v>5.3713646912602373</v>
      </c>
      <c r="X1356" s="814">
        <v>5.5182350048536186</v>
      </c>
      <c r="Y1356" s="814">
        <v>5.6514224229550631</v>
      </c>
      <c r="Z1356" s="814">
        <v>5.7708391766697646</v>
      </c>
      <c r="AA1356" s="814">
        <v>5.8854091758984053</v>
      </c>
      <c r="AB1356" s="814">
        <v>6.0022537693674654</v>
      </c>
      <c r="AC1356" s="814">
        <v>6.1214181154252119</v>
      </c>
      <c r="AD1356" s="814">
        <v>6.2429482689673055</v>
      </c>
      <c r="AE1356" s="814">
        <v>6.3668911992363784</v>
      </c>
      <c r="AF1356" s="814">
        <v>6.4932948079749808</v>
      </c>
      <c r="AG1356" s="814">
        <v>6.6222079479389411</v>
      </c>
      <c r="AH1356" s="816">
        <v>6.7536804417782736</v>
      </c>
      <c r="AI1356" s="816">
        <v>6.8877631012929541</v>
      </c>
      <c r="AK1356" s="199"/>
      <c r="AM1356" s="11"/>
      <c r="AN1356" s="15"/>
      <c r="AO1356" s="11"/>
      <c r="AP1356" s="11"/>
    </row>
    <row r="1357" spans="3:42" outlineLevel="2" x14ac:dyDescent="0.2">
      <c r="C1357" s="252">
        <v>10</v>
      </c>
      <c r="D1357" s="119" t="s">
        <v>218</v>
      </c>
      <c r="AK1357" s="199"/>
      <c r="AM1357" s="11"/>
      <c r="AN1357" s="15"/>
      <c r="AO1357" s="11"/>
      <c r="AP1357" s="11"/>
    </row>
    <row r="1358" spans="3:42" outlineLevel="1" x14ac:dyDescent="0.2">
      <c r="C1358" s="252">
        <v>10</v>
      </c>
      <c r="D1358" s="119" t="s">
        <v>218</v>
      </c>
      <c r="F1358" s="121" t="s">
        <v>624</v>
      </c>
      <c r="G1358" s="756"/>
      <c r="H1358" s="757"/>
      <c r="I1358" s="788"/>
      <c r="J1358" s="756"/>
      <c r="K1358" s="758"/>
      <c r="L1358" s="759"/>
      <c r="M1358" s="759"/>
      <c r="N1358" s="759"/>
      <c r="O1358" s="759"/>
      <c r="P1358" s="759"/>
      <c r="Q1358" s="758"/>
      <c r="R1358" s="760"/>
      <c r="S1358" s="760"/>
      <c r="T1358" s="760"/>
      <c r="U1358" s="760"/>
      <c r="V1358" s="760"/>
      <c r="W1358" s="760"/>
      <c r="X1358" s="760"/>
      <c r="Y1358" s="760"/>
      <c r="Z1358" s="760"/>
      <c r="AA1358" s="760"/>
      <c r="AB1358" s="760"/>
      <c r="AC1358" s="760"/>
      <c r="AD1358" s="760"/>
      <c r="AE1358" s="760"/>
      <c r="AF1358" s="760"/>
      <c r="AG1358" s="760"/>
      <c r="AH1358" s="759"/>
      <c r="AI1358" s="759"/>
      <c r="AK1358" s="199"/>
      <c r="AM1358" s="11"/>
      <c r="AN1358" s="15"/>
      <c r="AO1358" s="11"/>
      <c r="AP1358" s="11"/>
    </row>
    <row r="1359" spans="3:42" outlineLevel="2" x14ac:dyDescent="0.2">
      <c r="C1359" s="252">
        <v>10</v>
      </c>
      <c r="D1359" s="119" t="s">
        <v>218</v>
      </c>
      <c r="F1359" s="789" t="s">
        <v>625</v>
      </c>
      <c r="G1359" s="790"/>
      <c r="H1359" s="803"/>
      <c r="I1359" s="791"/>
      <c r="J1359" s="790"/>
      <c r="K1359" s="792"/>
      <c r="L1359" s="789"/>
      <c r="M1359" s="789"/>
      <c r="N1359" s="789"/>
      <c r="O1359" s="789"/>
      <c r="P1359" s="789"/>
      <c r="Q1359" s="792"/>
      <c r="R1359" s="793"/>
      <c r="S1359" s="793"/>
      <c r="T1359" s="793"/>
      <c r="U1359" s="793"/>
      <c r="V1359" s="793"/>
      <c r="W1359" s="793"/>
      <c r="X1359" s="793"/>
      <c r="Y1359" s="793"/>
      <c r="Z1359" s="793"/>
      <c r="AA1359" s="793"/>
      <c r="AB1359" s="793"/>
      <c r="AC1359" s="793"/>
      <c r="AD1359" s="793"/>
      <c r="AE1359" s="793"/>
      <c r="AF1359" s="793"/>
      <c r="AG1359" s="793"/>
      <c r="AH1359" s="789"/>
      <c r="AI1359" s="789"/>
      <c r="AK1359" s="199"/>
      <c r="AM1359" s="11"/>
      <c r="AN1359" s="15"/>
      <c r="AO1359" s="11"/>
      <c r="AP1359" s="11"/>
    </row>
    <row r="1360" spans="3:42" outlineLevel="2" x14ac:dyDescent="0.2">
      <c r="C1360" s="252">
        <v>10</v>
      </c>
      <c r="D1360" s="119" t="s">
        <v>218</v>
      </c>
      <c r="F1360" s="794" t="s">
        <v>610</v>
      </c>
      <c r="H1360" s="795"/>
      <c r="AK1360" s="199"/>
      <c r="AM1360" s="11"/>
      <c r="AN1360" s="15"/>
      <c r="AO1360" s="11"/>
      <c r="AP1360" s="11"/>
    </row>
    <row r="1361" spans="3:42" outlineLevel="2" x14ac:dyDescent="0.2">
      <c r="C1361" s="252">
        <v>10</v>
      </c>
      <c r="D1361" s="119" t="s">
        <v>218</v>
      </c>
      <c r="F1361" s="761" t="s">
        <v>62</v>
      </c>
      <c r="G1361" s="75"/>
      <c r="H1361" s="796" t="s">
        <v>11</v>
      </c>
      <c r="I1361" s="796" t="s">
        <v>611</v>
      </c>
      <c r="J1361" s="75"/>
      <c r="K1361" s="741"/>
      <c r="L1361" s="75"/>
      <c r="M1361" s="75"/>
      <c r="N1361" s="75"/>
      <c r="O1361" s="75"/>
      <c r="P1361" s="75"/>
      <c r="Q1361" s="128" t="s">
        <v>110</v>
      </c>
      <c r="R1361" s="299">
        <v>0</v>
      </c>
      <c r="S1361" s="300">
        <v>0</v>
      </c>
      <c r="T1361" s="300">
        <v>0</v>
      </c>
      <c r="U1361" s="300">
        <v>0</v>
      </c>
      <c r="V1361" s="300">
        <v>0</v>
      </c>
      <c r="W1361" s="301">
        <v>15.762224718670618</v>
      </c>
      <c r="X1361" s="300">
        <v>129.81834618682115</v>
      </c>
      <c r="Y1361" s="300">
        <v>265.3635074033823</v>
      </c>
      <c r="Z1361" s="300">
        <v>339.31500066881478</v>
      </c>
      <c r="AA1361" s="300">
        <v>349.05376201973547</v>
      </c>
      <c r="AB1361" s="302">
        <v>359.26589636997016</v>
      </c>
      <c r="AC1361" s="302">
        <v>619.03434287420271</v>
      </c>
      <c r="AD1361" s="302">
        <v>629.98342616499099</v>
      </c>
      <c r="AE1361" s="302">
        <v>650.67146066615737</v>
      </c>
      <c r="AF1361" s="302">
        <v>663.64920092178761</v>
      </c>
      <c r="AG1361" s="302">
        <v>664.47398165616005</v>
      </c>
      <c r="AH1361" s="348">
        <v>673.28817287718539</v>
      </c>
      <c r="AI1361" s="348">
        <v>681.0314844410882</v>
      </c>
      <c r="AK1361" s="199"/>
      <c r="AM1361" s="11"/>
      <c r="AN1361" s="15"/>
      <c r="AO1361" s="11"/>
      <c r="AP1361" s="11"/>
    </row>
    <row r="1362" spans="3:42" outlineLevel="2" x14ac:dyDescent="0.2">
      <c r="C1362" s="252">
        <v>10</v>
      </c>
      <c r="D1362" s="119" t="s">
        <v>218</v>
      </c>
      <c r="F1362" s="767" t="s">
        <v>188</v>
      </c>
      <c r="H1362" s="797" t="s">
        <v>11</v>
      </c>
      <c r="I1362" s="797" t="s">
        <v>612</v>
      </c>
      <c r="K1362" s="164"/>
      <c r="Q1362" s="135" t="s">
        <v>110</v>
      </c>
      <c r="R1362" s="314">
        <v>0</v>
      </c>
      <c r="S1362" s="315">
        <v>0</v>
      </c>
      <c r="T1362" s="315">
        <v>0</v>
      </c>
      <c r="U1362" s="315">
        <v>0</v>
      </c>
      <c r="V1362" s="315">
        <v>0</v>
      </c>
      <c r="W1362" s="316">
        <v>0</v>
      </c>
      <c r="X1362" s="315">
        <v>0</v>
      </c>
      <c r="Y1362" s="315">
        <v>0</v>
      </c>
      <c r="Z1362" s="315">
        <v>0</v>
      </c>
      <c r="AA1362" s="315">
        <v>0</v>
      </c>
      <c r="AB1362" s="5">
        <v>0</v>
      </c>
      <c r="AC1362" s="5">
        <v>0</v>
      </c>
      <c r="AD1362" s="5">
        <v>0</v>
      </c>
      <c r="AE1362" s="5">
        <v>0</v>
      </c>
      <c r="AF1362" s="5">
        <v>0</v>
      </c>
      <c r="AG1362" s="5">
        <v>0</v>
      </c>
      <c r="AH1362" s="350">
        <v>0</v>
      </c>
      <c r="AI1362" s="350">
        <v>0</v>
      </c>
      <c r="AK1362" s="199"/>
      <c r="AM1362" s="11"/>
      <c r="AN1362" s="15"/>
      <c r="AO1362" s="11"/>
      <c r="AP1362" s="11"/>
    </row>
    <row r="1363" spans="3:42" outlineLevel="2" x14ac:dyDescent="0.2">
      <c r="C1363" s="252">
        <v>10</v>
      </c>
      <c r="D1363" s="119" t="s">
        <v>218</v>
      </c>
      <c r="F1363" s="767" t="s">
        <v>613</v>
      </c>
      <c r="H1363" s="797" t="s">
        <v>11</v>
      </c>
      <c r="I1363" s="234" t="s">
        <v>614</v>
      </c>
      <c r="K1363" s="164"/>
      <c r="Q1363" s="135" t="s">
        <v>110</v>
      </c>
      <c r="R1363" s="314">
        <v>0</v>
      </c>
      <c r="S1363" s="315">
        <v>0</v>
      </c>
      <c r="T1363" s="315">
        <v>0</v>
      </c>
      <c r="U1363" s="315">
        <v>0</v>
      </c>
      <c r="V1363" s="315">
        <v>0</v>
      </c>
      <c r="W1363" s="316">
        <v>0</v>
      </c>
      <c r="X1363" s="315">
        <v>0</v>
      </c>
      <c r="Y1363" s="315">
        <v>0</v>
      </c>
      <c r="Z1363" s="315">
        <v>0</v>
      </c>
      <c r="AA1363" s="315">
        <v>0</v>
      </c>
      <c r="AB1363" s="5">
        <v>0</v>
      </c>
      <c r="AC1363" s="5">
        <v>0</v>
      </c>
      <c r="AD1363" s="5">
        <v>0</v>
      </c>
      <c r="AE1363" s="5">
        <v>0</v>
      </c>
      <c r="AF1363" s="5">
        <v>0</v>
      </c>
      <c r="AG1363" s="5">
        <v>0</v>
      </c>
      <c r="AH1363" s="350">
        <v>0</v>
      </c>
      <c r="AI1363" s="350">
        <v>0</v>
      </c>
      <c r="AK1363" s="199"/>
      <c r="AM1363" s="11"/>
      <c r="AN1363" s="15"/>
      <c r="AO1363" s="11"/>
      <c r="AP1363" s="11"/>
    </row>
    <row r="1364" spans="3:42" outlineLevel="2" x14ac:dyDescent="0.2">
      <c r="C1364" s="252">
        <v>10</v>
      </c>
      <c r="D1364" s="119" t="s">
        <v>218</v>
      </c>
      <c r="F1364" s="783" t="s">
        <v>57</v>
      </c>
      <c r="G1364" s="83"/>
      <c r="H1364" s="798" t="s">
        <v>11</v>
      </c>
      <c r="I1364" s="799"/>
      <c r="J1364" s="83"/>
      <c r="K1364" s="736"/>
      <c r="L1364" s="83"/>
      <c r="M1364" s="83"/>
      <c r="N1364" s="83"/>
      <c r="O1364" s="83"/>
      <c r="P1364" s="83"/>
      <c r="Q1364" s="143" t="s">
        <v>110</v>
      </c>
      <c r="R1364" s="304">
        <v>0</v>
      </c>
      <c r="S1364" s="305">
        <v>0</v>
      </c>
      <c r="T1364" s="305">
        <v>0</v>
      </c>
      <c r="U1364" s="305">
        <v>0</v>
      </c>
      <c r="V1364" s="305">
        <v>0</v>
      </c>
      <c r="W1364" s="306">
        <v>0</v>
      </c>
      <c r="X1364" s="305">
        <v>0</v>
      </c>
      <c r="Y1364" s="305">
        <v>0</v>
      </c>
      <c r="Z1364" s="305">
        <v>0</v>
      </c>
      <c r="AA1364" s="305">
        <v>0</v>
      </c>
      <c r="AB1364" s="307">
        <v>0</v>
      </c>
      <c r="AC1364" s="307">
        <v>0</v>
      </c>
      <c r="AD1364" s="307">
        <v>0</v>
      </c>
      <c r="AE1364" s="307">
        <v>0</v>
      </c>
      <c r="AF1364" s="307">
        <v>0</v>
      </c>
      <c r="AG1364" s="307">
        <v>0</v>
      </c>
      <c r="AH1364" s="362">
        <v>0</v>
      </c>
      <c r="AI1364" s="362">
        <v>0</v>
      </c>
      <c r="AK1364" s="199"/>
      <c r="AM1364" s="11"/>
      <c r="AN1364" s="15"/>
      <c r="AO1364" s="11"/>
      <c r="AP1364" s="11"/>
    </row>
    <row r="1365" spans="3:42" outlineLevel="2" x14ac:dyDescent="0.2">
      <c r="C1365" s="252">
        <v>10</v>
      </c>
      <c r="D1365" s="119" t="s">
        <v>218</v>
      </c>
      <c r="F1365" s="12"/>
      <c r="H1365" s="234"/>
      <c r="K1365" s="164"/>
      <c r="Q1365" s="16"/>
      <c r="R1365" s="800">
        <v>0</v>
      </c>
      <c r="S1365" s="800">
        <v>0</v>
      </c>
      <c r="T1365" s="800">
        <v>0</v>
      </c>
      <c r="U1365" s="800">
        <v>0</v>
      </c>
      <c r="V1365" s="800">
        <v>0</v>
      </c>
      <c r="W1365" s="800">
        <v>15.762224718670618</v>
      </c>
      <c r="X1365" s="800">
        <v>129.81834618682115</v>
      </c>
      <c r="Y1365" s="800">
        <v>265.3635074033823</v>
      </c>
      <c r="Z1365" s="800">
        <v>339.31500066881478</v>
      </c>
      <c r="AA1365" s="800">
        <v>349.05376201973547</v>
      </c>
      <c r="AB1365" s="800">
        <v>359.26589636997016</v>
      </c>
      <c r="AC1365" s="800">
        <v>619.03434287420271</v>
      </c>
      <c r="AD1365" s="800">
        <v>629.98342616499099</v>
      </c>
      <c r="AE1365" s="800">
        <v>650.67146066615737</v>
      </c>
      <c r="AF1365" s="800">
        <v>663.64920092178761</v>
      </c>
      <c r="AG1365" s="800">
        <v>664.47398165616005</v>
      </c>
      <c r="AH1365" s="800">
        <v>673.28817287718539</v>
      </c>
      <c r="AI1365" s="800">
        <v>681.0314844410882</v>
      </c>
      <c r="AK1365" s="199"/>
      <c r="AM1365" s="11"/>
      <c r="AN1365" s="15"/>
      <c r="AO1365" s="11"/>
      <c r="AP1365" s="11"/>
    </row>
    <row r="1366" spans="3:42" outlineLevel="2" x14ac:dyDescent="0.2">
      <c r="C1366" s="252">
        <v>10</v>
      </c>
      <c r="D1366" s="119" t="s">
        <v>218</v>
      </c>
      <c r="F1366" s="794" t="s">
        <v>615</v>
      </c>
      <c r="AK1366" s="199"/>
      <c r="AM1366" s="11"/>
      <c r="AN1366" s="15"/>
      <c r="AO1366" s="11"/>
      <c r="AP1366" s="11"/>
    </row>
    <row r="1367" spans="3:42" outlineLevel="2" x14ac:dyDescent="0.2">
      <c r="C1367" s="252">
        <v>10</v>
      </c>
      <c r="D1367" s="119" t="s">
        <v>218</v>
      </c>
      <c r="F1367" s="761" t="s">
        <v>48</v>
      </c>
      <c r="G1367" s="75"/>
      <c r="H1367" s="796" t="s">
        <v>11</v>
      </c>
      <c r="I1367" s="801"/>
      <c r="J1367" s="75"/>
      <c r="K1367" s="741"/>
      <c r="L1367" s="75"/>
      <c r="M1367" s="75"/>
      <c r="N1367" s="75"/>
      <c r="O1367" s="75"/>
      <c r="P1367" s="75"/>
      <c r="Q1367" s="128" t="s">
        <v>110</v>
      </c>
      <c r="R1367" s="299">
        <v>0</v>
      </c>
      <c r="S1367" s="300">
        <v>0</v>
      </c>
      <c r="T1367" s="300">
        <v>0</v>
      </c>
      <c r="U1367" s="300">
        <v>0</v>
      </c>
      <c r="V1367" s="300">
        <v>0</v>
      </c>
      <c r="W1367" s="301">
        <v>3.3100671909208295</v>
      </c>
      <c r="X1367" s="300">
        <v>27.261852699232438</v>
      </c>
      <c r="Y1367" s="300">
        <v>55.726336554710279</v>
      </c>
      <c r="Z1367" s="300">
        <v>71.256150140451098</v>
      </c>
      <c r="AA1367" s="300">
        <v>73.30129002414445</v>
      </c>
      <c r="AB1367" s="302">
        <v>75.445838237693735</v>
      </c>
      <c r="AC1367" s="302">
        <v>129.99721200358258</v>
      </c>
      <c r="AD1367" s="302">
        <v>132.29651949464809</v>
      </c>
      <c r="AE1367" s="302">
        <v>136.64100673989304</v>
      </c>
      <c r="AF1367" s="302">
        <v>139.3663321935754</v>
      </c>
      <c r="AG1367" s="302">
        <v>139.5395361477936</v>
      </c>
      <c r="AH1367" s="348">
        <v>141.39051630420892</v>
      </c>
      <c r="AI1367" s="348">
        <v>143.01661173262852</v>
      </c>
      <c r="AK1367" s="199"/>
      <c r="AM1367" s="11"/>
      <c r="AN1367" s="15"/>
      <c r="AO1367" s="11"/>
      <c r="AP1367" s="11"/>
    </row>
    <row r="1368" spans="3:42" outlineLevel="2" x14ac:dyDescent="0.2">
      <c r="C1368" s="252">
        <v>10</v>
      </c>
      <c r="D1368" s="119" t="s">
        <v>218</v>
      </c>
      <c r="F1368" s="767" t="s">
        <v>55</v>
      </c>
      <c r="H1368" s="797" t="s">
        <v>11</v>
      </c>
      <c r="K1368" s="164"/>
      <c r="Q1368" s="135" t="s">
        <v>110</v>
      </c>
      <c r="R1368" s="314">
        <v>0</v>
      </c>
      <c r="S1368" s="315">
        <v>0</v>
      </c>
      <c r="T1368" s="315">
        <v>0</v>
      </c>
      <c r="U1368" s="315">
        <v>0</v>
      </c>
      <c r="V1368" s="315">
        <v>0</v>
      </c>
      <c r="W1368" s="316">
        <v>12.452157527749788</v>
      </c>
      <c r="X1368" s="315">
        <v>102.55649348758871</v>
      </c>
      <c r="Y1368" s="315">
        <v>209.63717084867201</v>
      </c>
      <c r="Z1368" s="315">
        <v>268.05885052836368</v>
      </c>
      <c r="AA1368" s="315">
        <v>275.75247199559101</v>
      </c>
      <c r="AB1368" s="5">
        <v>283.82005813227642</v>
      </c>
      <c r="AC1368" s="5">
        <v>489.03713087062016</v>
      </c>
      <c r="AD1368" s="5">
        <v>497.68690667034292</v>
      </c>
      <c r="AE1368" s="5">
        <v>514.03045392626439</v>
      </c>
      <c r="AF1368" s="5">
        <v>524.28286872821218</v>
      </c>
      <c r="AG1368" s="5">
        <v>524.93444550836648</v>
      </c>
      <c r="AH1368" s="350">
        <v>531.89765657297653</v>
      </c>
      <c r="AI1368" s="350">
        <v>538.01487270845973</v>
      </c>
      <c r="AK1368" s="199"/>
      <c r="AM1368" s="11"/>
      <c r="AN1368" s="15"/>
      <c r="AO1368" s="11"/>
      <c r="AP1368" s="11"/>
    </row>
    <row r="1369" spans="3:42" outlineLevel="2" x14ac:dyDescent="0.2">
      <c r="C1369" s="252">
        <v>10</v>
      </c>
      <c r="D1369" s="119" t="s">
        <v>218</v>
      </c>
      <c r="F1369" s="783" t="s">
        <v>57</v>
      </c>
      <c r="G1369" s="83"/>
      <c r="H1369" s="798" t="s">
        <v>11</v>
      </c>
      <c r="I1369" s="799"/>
      <c r="J1369" s="83"/>
      <c r="K1369" s="736"/>
      <c r="L1369" s="83"/>
      <c r="M1369" s="83"/>
      <c r="N1369" s="83"/>
      <c r="O1369" s="83"/>
      <c r="P1369" s="83"/>
      <c r="Q1369" s="143" t="s">
        <v>110</v>
      </c>
      <c r="R1369" s="304">
        <v>0</v>
      </c>
      <c r="S1369" s="305">
        <v>0</v>
      </c>
      <c r="T1369" s="305">
        <v>0</v>
      </c>
      <c r="U1369" s="305">
        <v>0</v>
      </c>
      <c r="V1369" s="305">
        <v>0</v>
      </c>
      <c r="W1369" s="306">
        <v>0</v>
      </c>
      <c r="X1369" s="305">
        <v>0</v>
      </c>
      <c r="Y1369" s="305">
        <v>0</v>
      </c>
      <c r="Z1369" s="305">
        <v>0</v>
      </c>
      <c r="AA1369" s="305">
        <v>0</v>
      </c>
      <c r="AB1369" s="307">
        <v>0</v>
      </c>
      <c r="AC1369" s="307">
        <v>0</v>
      </c>
      <c r="AD1369" s="307">
        <v>0</v>
      </c>
      <c r="AE1369" s="307">
        <v>0</v>
      </c>
      <c r="AF1369" s="307">
        <v>0</v>
      </c>
      <c r="AG1369" s="307">
        <v>0</v>
      </c>
      <c r="AH1369" s="362">
        <v>0</v>
      </c>
      <c r="AI1369" s="362">
        <v>0</v>
      </c>
      <c r="AK1369" s="199"/>
      <c r="AM1369" s="11"/>
      <c r="AN1369" s="15"/>
      <c r="AO1369" s="11"/>
      <c r="AP1369" s="11"/>
    </row>
    <row r="1370" spans="3:42" outlineLevel="2" x14ac:dyDescent="0.2">
      <c r="C1370" s="252">
        <v>10</v>
      </c>
      <c r="D1370" s="119" t="s">
        <v>218</v>
      </c>
      <c r="F1370" s="12"/>
      <c r="H1370" s="164"/>
      <c r="K1370" s="164"/>
      <c r="Q1370" s="16"/>
      <c r="R1370" s="800">
        <v>0</v>
      </c>
      <c r="S1370" s="800">
        <v>0</v>
      </c>
      <c r="T1370" s="800">
        <v>0</v>
      </c>
      <c r="U1370" s="800">
        <v>0</v>
      </c>
      <c r="V1370" s="800">
        <v>0</v>
      </c>
      <c r="W1370" s="800">
        <v>15.762224718670618</v>
      </c>
      <c r="X1370" s="800">
        <v>129.81834618682115</v>
      </c>
      <c r="Y1370" s="800">
        <v>265.3635074033823</v>
      </c>
      <c r="Z1370" s="800">
        <v>339.31500066881478</v>
      </c>
      <c r="AA1370" s="800">
        <v>349.05376201973547</v>
      </c>
      <c r="AB1370" s="800">
        <v>359.26589636997016</v>
      </c>
      <c r="AC1370" s="800">
        <v>619.03434287420271</v>
      </c>
      <c r="AD1370" s="800">
        <v>629.98342616499099</v>
      </c>
      <c r="AE1370" s="800">
        <v>650.67146066615737</v>
      </c>
      <c r="AF1370" s="800">
        <v>663.64920092178761</v>
      </c>
      <c r="AG1370" s="800">
        <v>664.47398165616005</v>
      </c>
      <c r="AH1370" s="800">
        <v>673.28817287718539</v>
      </c>
      <c r="AI1370" s="800">
        <v>681.0314844410882</v>
      </c>
      <c r="AK1370" s="199"/>
      <c r="AM1370" s="11"/>
      <c r="AN1370" s="15"/>
      <c r="AO1370" s="11"/>
      <c r="AP1370" s="11"/>
    </row>
    <row r="1371" spans="3:42" outlineLevel="2" x14ac:dyDescent="0.2">
      <c r="C1371" s="252">
        <v>10</v>
      </c>
      <c r="D1371" s="119" t="s">
        <v>218</v>
      </c>
      <c r="F1371" s="794" t="s">
        <v>69</v>
      </c>
      <c r="AK1371" s="199"/>
      <c r="AM1371" s="11"/>
      <c r="AN1371" s="15"/>
      <c r="AO1371" s="11"/>
      <c r="AP1371" s="11"/>
    </row>
    <row r="1372" spans="3:42" outlineLevel="2" x14ac:dyDescent="0.2">
      <c r="C1372" s="252">
        <v>10</v>
      </c>
      <c r="D1372" s="119" t="s">
        <v>218</v>
      </c>
      <c r="F1372" s="761" t="s">
        <v>9</v>
      </c>
      <c r="G1372" s="75"/>
      <c r="H1372" s="796" t="s">
        <v>11</v>
      </c>
      <c r="I1372" s="801"/>
      <c r="J1372" s="75"/>
      <c r="K1372" s="741"/>
      <c r="L1372" s="75"/>
      <c r="M1372" s="75"/>
      <c r="N1372" s="75"/>
      <c r="O1372" s="75"/>
      <c r="P1372" s="75"/>
      <c r="Q1372" s="128" t="s">
        <v>110</v>
      </c>
      <c r="R1372" s="299">
        <v>0</v>
      </c>
      <c r="S1372" s="300">
        <v>0</v>
      </c>
      <c r="T1372" s="300">
        <v>0</v>
      </c>
      <c r="U1372" s="300">
        <v>0</v>
      </c>
      <c r="V1372" s="300">
        <v>0</v>
      </c>
      <c r="W1372" s="301">
        <v>0</v>
      </c>
      <c r="X1372" s="300">
        <v>0</v>
      </c>
      <c r="Y1372" s="300">
        <v>0</v>
      </c>
      <c r="Z1372" s="300">
        <v>0</v>
      </c>
      <c r="AA1372" s="300">
        <v>0</v>
      </c>
      <c r="AB1372" s="302">
        <v>0</v>
      </c>
      <c r="AC1372" s="302">
        <v>0</v>
      </c>
      <c r="AD1372" s="302">
        <v>0</v>
      </c>
      <c r="AE1372" s="302">
        <v>0</v>
      </c>
      <c r="AF1372" s="302">
        <v>0</v>
      </c>
      <c r="AG1372" s="302">
        <v>0</v>
      </c>
      <c r="AH1372" s="348">
        <v>0</v>
      </c>
      <c r="AI1372" s="348">
        <v>0</v>
      </c>
      <c r="AK1372" s="199"/>
      <c r="AM1372" s="11"/>
      <c r="AN1372" s="15"/>
      <c r="AO1372" s="11"/>
      <c r="AP1372" s="11"/>
    </row>
    <row r="1373" spans="3:42" outlineLevel="2" x14ac:dyDescent="0.2">
      <c r="C1373" s="252">
        <v>10</v>
      </c>
      <c r="D1373" s="119" t="s">
        <v>218</v>
      </c>
      <c r="F1373" s="767" t="s">
        <v>14</v>
      </c>
      <c r="H1373" s="797" t="s">
        <v>11</v>
      </c>
      <c r="K1373" s="164"/>
      <c r="Q1373" s="135" t="s">
        <v>110</v>
      </c>
      <c r="R1373" s="314">
        <v>0</v>
      </c>
      <c r="S1373" s="315">
        <v>0</v>
      </c>
      <c r="T1373" s="315">
        <v>0</v>
      </c>
      <c r="U1373" s="315">
        <v>0</v>
      </c>
      <c r="V1373" s="315">
        <v>0</v>
      </c>
      <c r="W1373" s="316">
        <v>0</v>
      </c>
      <c r="X1373" s="315">
        <v>0</v>
      </c>
      <c r="Y1373" s="315">
        <v>0</v>
      </c>
      <c r="Z1373" s="315">
        <v>0</v>
      </c>
      <c r="AA1373" s="315">
        <v>0</v>
      </c>
      <c r="AB1373" s="5">
        <v>0</v>
      </c>
      <c r="AC1373" s="5">
        <v>0</v>
      </c>
      <c r="AD1373" s="5">
        <v>0</v>
      </c>
      <c r="AE1373" s="5">
        <v>0</v>
      </c>
      <c r="AF1373" s="5">
        <v>0</v>
      </c>
      <c r="AG1373" s="5">
        <v>0</v>
      </c>
      <c r="AH1373" s="350">
        <v>0</v>
      </c>
      <c r="AI1373" s="350">
        <v>0</v>
      </c>
      <c r="AK1373" s="199"/>
      <c r="AM1373" s="11"/>
      <c r="AN1373" s="15"/>
      <c r="AO1373" s="11"/>
      <c r="AP1373" s="11"/>
    </row>
    <row r="1374" spans="3:42" outlineLevel="2" x14ac:dyDescent="0.2">
      <c r="C1374" s="252">
        <v>10</v>
      </c>
      <c r="D1374" s="119" t="s">
        <v>218</v>
      </c>
      <c r="F1374" s="783" t="s">
        <v>16</v>
      </c>
      <c r="G1374" s="83"/>
      <c r="H1374" s="798" t="s">
        <v>11</v>
      </c>
      <c r="I1374" s="799"/>
      <c r="J1374" s="83"/>
      <c r="K1374" s="736"/>
      <c r="L1374" s="83"/>
      <c r="M1374" s="83"/>
      <c r="N1374" s="83"/>
      <c r="O1374" s="83"/>
      <c r="P1374" s="83"/>
      <c r="Q1374" s="143" t="s">
        <v>110</v>
      </c>
      <c r="R1374" s="304">
        <v>0</v>
      </c>
      <c r="S1374" s="305">
        <v>0</v>
      </c>
      <c r="T1374" s="305">
        <v>0</v>
      </c>
      <c r="U1374" s="305">
        <v>0</v>
      </c>
      <c r="V1374" s="305">
        <v>0</v>
      </c>
      <c r="W1374" s="306">
        <v>0</v>
      </c>
      <c r="X1374" s="305">
        <v>0</v>
      </c>
      <c r="Y1374" s="305">
        <v>0</v>
      </c>
      <c r="Z1374" s="305">
        <v>0</v>
      </c>
      <c r="AA1374" s="305">
        <v>0</v>
      </c>
      <c r="AB1374" s="307">
        <v>0</v>
      </c>
      <c r="AC1374" s="307">
        <v>0</v>
      </c>
      <c r="AD1374" s="307">
        <v>0</v>
      </c>
      <c r="AE1374" s="307">
        <v>0</v>
      </c>
      <c r="AF1374" s="307">
        <v>0</v>
      </c>
      <c r="AG1374" s="307">
        <v>0</v>
      </c>
      <c r="AH1374" s="362">
        <v>0</v>
      </c>
      <c r="AI1374" s="362">
        <v>0</v>
      </c>
      <c r="AK1374" s="199"/>
      <c r="AM1374" s="11"/>
      <c r="AN1374" s="15"/>
      <c r="AO1374" s="11"/>
      <c r="AP1374" s="11"/>
    </row>
    <row r="1375" spans="3:42" outlineLevel="2" x14ac:dyDescent="0.2">
      <c r="C1375" s="252">
        <v>10</v>
      </c>
      <c r="D1375" s="119" t="s">
        <v>218</v>
      </c>
      <c r="F1375" s="12"/>
      <c r="H1375" s="797"/>
      <c r="K1375" s="164"/>
      <c r="Q1375" s="16"/>
      <c r="R1375" s="800">
        <v>0</v>
      </c>
      <c r="S1375" s="800">
        <v>0</v>
      </c>
      <c r="T1375" s="800">
        <v>0</v>
      </c>
      <c r="U1375" s="800">
        <v>0</v>
      </c>
      <c r="V1375" s="800">
        <v>0</v>
      </c>
      <c r="W1375" s="800">
        <v>0</v>
      </c>
      <c r="X1375" s="800">
        <v>0</v>
      </c>
      <c r="Y1375" s="800">
        <v>0</v>
      </c>
      <c r="Z1375" s="800">
        <v>0</v>
      </c>
      <c r="AA1375" s="800">
        <v>0</v>
      </c>
      <c r="AB1375" s="800">
        <v>0</v>
      </c>
      <c r="AC1375" s="800">
        <v>0</v>
      </c>
      <c r="AD1375" s="800">
        <v>0</v>
      </c>
      <c r="AE1375" s="800">
        <v>0</v>
      </c>
      <c r="AF1375" s="800">
        <v>0</v>
      </c>
      <c r="AG1375" s="800">
        <v>0</v>
      </c>
      <c r="AH1375" s="800">
        <v>0</v>
      </c>
      <c r="AI1375" s="800">
        <v>0</v>
      </c>
      <c r="AK1375" s="199"/>
      <c r="AM1375" s="11"/>
      <c r="AN1375" s="15"/>
      <c r="AO1375" s="11"/>
      <c r="AP1375" s="11"/>
    </row>
    <row r="1376" spans="3:42" outlineLevel="2" x14ac:dyDescent="0.2">
      <c r="C1376" s="252">
        <v>10</v>
      </c>
      <c r="D1376" s="119" t="s">
        <v>218</v>
      </c>
      <c r="F1376" s="794" t="s">
        <v>616</v>
      </c>
      <c r="AK1376" s="199"/>
      <c r="AM1376" s="11"/>
      <c r="AN1376" s="15"/>
      <c r="AO1376" s="11"/>
      <c r="AP1376" s="11"/>
    </row>
    <row r="1377" spans="3:42" outlineLevel="2" x14ac:dyDescent="0.2">
      <c r="C1377" s="252">
        <v>10</v>
      </c>
      <c r="D1377" s="119" t="s">
        <v>218</v>
      </c>
      <c r="F1377" s="761" t="s">
        <v>48</v>
      </c>
      <c r="G1377" s="75"/>
      <c r="H1377" s="796" t="s">
        <v>11</v>
      </c>
      <c r="I1377" s="228" t="s">
        <v>617</v>
      </c>
      <c r="J1377" s="75"/>
      <c r="K1377" s="741"/>
      <c r="L1377" s="75"/>
      <c r="M1377" s="75"/>
      <c r="N1377" s="75"/>
      <c r="O1377" s="75"/>
      <c r="P1377" s="75"/>
      <c r="Q1377" s="128" t="s">
        <v>110</v>
      </c>
      <c r="R1377" s="299">
        <v>0</v>
      </c>
      <c r="S1377" s="300">
        <v>0</v>
      </c>
      <c r="T1377" s="300">
        <v>0</v>
      </c>
      <c r="U1377" s="300">
        <v>0</v>
      </c>
      <c r="V1377" s="300">
        <v>0</v>
      </c>
      <c r="W1377" s="301">
        <v>3.3100671909208295</v>
      </c>
      <c r="X1377" s="300">
        <v>27.261852699232438</v>
      </c>
      <c r="Y1377" s="300">
        <v>55.726336554710279</v>
      </c>
      <c r="Z1377" s="300">
        <v>71.256150140451098</v>
      </c>
      <c r="AA1377" s="300">
        <v>73.30129002414445</v>
      </c>
      <c r="AB1377" s="302">
        <v>75.445838237693735</v>
      </c>
      <c r="AC1377" s="302">
        <v>129.99721200358258</v>
      </c>
      <c r="AD1377" s="302">
        <v>132.29651949464809</v>
      </c>
      <c r="AE1377" s="302">
        <v>136.64100673989304</v>
      </c>
      <c r="AF1377" s="302">
        <v>139.3663321935754</v>
      </c>
      <c r="AG1377" s="302">
        <v>139.5395361477936</v>
      </c>
      <c r="AH1377" s="348">
        <v>141.39051630420892</v>
      </c>
      <c r="AI1377" s="348">
        <v>143.01661173262852</v>
      </c>
      <c r="AK1377" s="199"/>
      <c r="AM1377" s="11"/>
      <c r="AN1377" s="15"/>
      <c r="AO1377" s="11"/>
      <c r="AP1377" s="11"/>
    </row>
    <row r="1378" spans="3:42" outlineLevel="2" x14ac:dyDescent="0.2">
      <c r="C1378" s="252">
        <v>10</v>
      </c>
      <c r="D1378" s="119" t="s">
        <v>218</v>
      </c>
      <c r="F1378" s="767" t="s">
        <v>55</v>
      </c>
      <c r="H1378" s="797" t="s">
        <v>11</v>
      </c>
      <c r="I1378" s="234" t="s">
        <v>617</v>
      </c>
      <c r="K1378" s="164"/>
      <c r="Q1378" s="135" t="s">
        <v>110</v>
      </c>
      <c r="R1378" s="314">
        <v>0</v>
      </c>
      <c r="S1378" s="315">
        <v>0</v>
      </c>
      <c r="T1378" s="315">
        <v>0</v>
      </c>
      <c r="U1378" s="315">
        <v>0</v>
      </c>
      <c r="V1378" s="315">
        <v>0</v>
      </c>
      <c r="W1378" s="316">
        <v>12.452157527749788</v>
      </c>
      <c r="X1378" s="315">
        <v>102.55649348758871</v>
      </c>
      <c r="Y1378" s="315">
        <v>209.63717084867201</v>
      </c>
      <c r="Z1378" s="315">
        <v>268.05885052836368</v>
      </c>
      <c r="AA1378" s="315">
        <v>275.75247199559101</v>
      </c>
      <c r="AB1378" s="5">
        <v>283.82005813227642</v>
      </c>
      <c r="AC1378" s="5">
        <v>489.03713087062016</v>
      </c>
      <c r="AD1378" s="5">
        <v>497.68690667034292</v>
      </c>
      <c r="AE1378" s="5">
        <v>514.03045392626439</v>
      </c>
      <c r="AF1378" s="5">
        <v>524.28286872821218</v>
      </c>
      <c r="AG1378" s="5">
        <v>524.93444550836648</v>
      </c>
      <c r="AH1378" s="350">
        <v>531.89765657297653</v>
      </c>
      <c r="AI1378" s="350">
        <v>538.01487270845973</v>
      </c>
      <c r="AK1378" s="199"/>
      <c r="AM1378" s="11"/>
      <c r="AN1378" s="15"/>
      <c r="AO1378" s="11"/>
      <c r="AP1378" s="11"/>
    </row>
    <row r="1379" spans="3:42" outlineLevel="2" x14ac:dyDescent="0.2">
      <c r="C1379" s="252">
        <v>10</v>
      </c>
      <c r="D1379" s="119" t="s">
        <v>218</v>
      </c>
      <c r="F1379" s="783" t="s">
        <v>57</v>
      </c>
      <c r="G1379" s="83"/>
      <c r="H1379" s="798" t="s">
        <v>11</v>
      </c>
      <c r="I1379" s="240" t="s">
        <v>617</v>
      </c>
      <c r="J1379" s="83"/>
      <c r="K1379" s="736"/>
      <c r="L1379" s="83"/>
      <c r="M1379" s="83"/>
      <c r="N1379" s="83"/>
      <c r="O1379" s="83"/>
      <c r="P1379" s="83"/>
      <c r="Q1379" s="143" t="s">
        <v>110</v>
      </c>
      <c r="R1379" s="304">
        <v>0</v>
      </c>
      <c r="S1379" s="305">
        <v>0</v>
      </c>
      <c r="T1379" s="305">
        <v>0</v>
      </c>
      <c r="U1379" s="305">
        <v>0</v>
      </c>
      <c r="V1379" s="305">
        <v>0</v>
      </c>
      <c r="W1379" s="306">
        <v>0</v>
      </c>
      <c r="X1379" s="305">
        <v>0</v>
      </c>
      <c r="Y1379" s="305">
        <v>0</v>
      </c>
      <c r="Z1379" s="305">
        <v>0</v>
      </c>
      <c r="AA1379" s="305">
        <v>0</v>
      </c>
      <c r="AB1379" s="307">
        <v>0</v>
      </c>
      <c r="AC1379" s="307">
        <v>0</v>
      </c>
      <c r="AD1379" s="307">
        <v>0</v>
      </c>
      <c r="AE1379" s="307">
        <v>0</v>
      </c>
      <c r="AF1379" s="307">
        <v>0</v>
      </c>
      <c r="AG1379" s="307">
        <v>0</v>
      </c>
      <c r="AH1379" s="362">
        <v>0</v>
      </c>
      <c r="AI1379" s="362">
        <v>0</v>
      </c>
      <c r="AK1379" s="199"/>
      <c r="AM1379" s="11"/>
      <c r="AN1379" s="15"/>
      <c r="AO1379" s="11"/>
      <c r="AP1379" s="11"/>
    </row>
    <row r="1380" spans="3:42" outlineLevel="2" x14ac:dyDescent="0.2">
      <c r="C1380" s="252">
        <v>10</v>
      </c>
      <c r="D1380" s="119" t="s">
        <v>218</v>
      </c>
      <c r="F1380" s="802" t="s">
        <v>626</v>
      </c>
      <c r="R1380" s="800">
        <v>0</v>
      </c>
      <c r="S1380" s="800">
        <v>0</v>
      </c>
      <c r="T1380" s="800">
        <v>0</v>
      </c>
      <c r="U1380" s="800">
        <v>0</v>
      </c>
      <c r="V1380" s="800">
        <v>0</v>
      </c>
      <c r="W1380" s="800">
        <v>15.762224718670618</v>
      </c>
      <c r="X1380" s="800">
        <v>129.81834618682115</v>
      </c>
      <c r="Y1380" s="800">
        <v>265.3635074033823</v>
      </c>
      <c r="Z1380" s="800">
        <v>339.31500066881478</v>
      </c>
      <c r="AA1380" s="800">
        <v>349.05376201973547</v>
      </c>
      <c r="AB1380" s="800">
        <v>359.26589636997016</v>
      </c>
      <c r="AC1380" s="800">
        <v>619.03434287420271</v>
      </c>
      <c r="AD1380" s="800">
        <v>629.98342616499099</v>
      </c>
      <c r="AE1380" s="800">
        <v>650.67146066615737</v>
      </c>
      <c r="AF1380" s="800">
        <v>663.64920092178761</v>
      </c>
      <c r="AG1380" s="800">
        <v>664.47398165616005</v>
      </c>
      <c r="AH1380" s="800">
        <v>673.28817287718539</v>
      </c>
      <c r="AI1380" s="800">
        <v>681.0314844410882</v>
      </c>
      <c r="AK1380" s="199"/>
      <c r="AM1380" s="11"/>
      <c r="AN1380" s="15"/>
      <c r="AO1380" s="11"/>
      <c r="AP1380" s="11"/>
    </row>
    <row r="1381" spans="3:42" outlineLevel="2" x14ac:dyDescent="0.2">
      <c r="C1381" s="252">
        <v>10</v>
      </c>
      <c r="D1381" s="119" t="s">
        <v>218</v>
      </c>
      <c r="R1381" s="5"/>
      <c r="S1381" s="5"/>
      <c r="T1381" s="5"/>
      <c r="U1381" s="5"/>
      <c r="V1381" s="5"/>
      <c r="W1381" s="5"/>
      <c r="X1381" s="5"/>
      <c r="Y1381" s="5"/>
      <c r="AK1381" s="199"/>
      <c r="AM1381" s="11"/>
      <c r="AN1381" s="15"/>
      <c r="AO1381" s="11"/>
      <c r="AP1381" s="11"/>
    </row>
    <row r="1382" spans="3:42" outlineLevel="2" x14ac:dyDescent="0.2">
      <c r="C1382" s="252">
        <v>10</v>
      </c>
      <c r="D1382" s="119" t="s">
        <v>218</v>
      </c>
      <c r="F1382" s="789" t="s">
        <v>627</v>
      </c>
      <c r="G1382" s="790"/>
      <c r="H1382" s="803"/>
      <c r="I1382" s="790"/>
      <c r="J1382" s="790"/>
      <c r="K1382" s="792"/>
      <c r="L1382" s="789"/>
      <c r="M1382" s="789"/>
      <c r="N1382" s="789"/>
      <c r="O1382" s="789"/>
      <c r="P1382" s="789"/>
      <c r="Q1382" s="792"/>
      <c r="R1382" s="793"/>
      <c r="S1382" s="793"/>
      <c r="T1382" s="793"/>
      <c r="U1382" s="793"/>
      <c r="V1382" s="793"/>
      <c r="W1382" s="793"/>
      <c r="X1382" s="793"/>
      <c r="Y1382" s="793"/>
      <c r="Z1382" s="793"/>
      <c r="AA1382" s="793"/>
      <c r="AB1382" s="793"/>
      <c r="AC1382" s="793"/>
      <c r="AD1382" s="793"/>
      <c r="AE1382" s="793"/>
      <c r="AF1382" s="793"/>
      <c r="AG1382" s="793"/>
      <c r="AH1382" s="789"/>
      <c r="AI1382" s="789"/>
      <c r="AK1382" s="199"/>
      <c r="AM1382" s="11"/>
      <c r="AN1382" s="15"/>
      <c r="AO1382" s="11"/>
      <c r="AP1382" s="11"/>
    </row>
    <row r="1383" spans="3:42" outlineLevel="2" x14ac:dyDescent="0.2">
      <c r="C1383" s="252">
        <v>10</v>
      </c>
      <c r="D1383" s="119" t="s">
        <v>218</v>
      </c>
      <c r="F1383" t="s">
        <v>620</v>
      </c>
      <c r="AK1383" s="199"/>
      <c r="AM1383" s="11"/>
      <c r="AN1383" s="15"/>
      <c r="AO1383" s="11"/>
      <c r="AP1383" s="11"/>
    </row>
    <row r="1384" spans="3:42" outlineLevel="2" x14ac:dyDescent="0.2">
      <c r="C1384" s="252">
        <v>10</v>
      </c>
      <c r="D1384" s="119" t="s">
        <v>218</v>
      </c>
      <c r="F1384" s="761" t="s">
        <v>48</v>
      </c>
      <c r="G1384" s="75"/>
      <c r="H1384" s="796" t="s">
        <v>628</v>
      </c>
      <c r="I1384" s="801"/>
      <c r="J1384" s="75"/>
      <c r="K1384" s="741"/>
      <c r="L1384" s="75"/>
      <c r="M1384" s="75"/>
      <c r="N1384" s="75"/>
      <c r="O1384" s="75"/>
      <c r="P1384" s="75"/>
      <c r="Q1384" s="128" t="s">
        <v>536</v>
      </c>
      <c r="R1384" s="804">
        <v>0</v>
      </c>
      <c r="S1384" s="805">
        <v>0</v>
      </c>
      <c r="T1384" s="805">
        <v>0</v>
      </c>
      <c r="U1384" s="805">
        <v>0</v>
      </c>
      <c r="V1384" s="805">
        <v>0</v>
      </c>
      <c r="W1384" s="806">
        <v>0.8735991530537951</v>
      </c>
      <c r="X1384" s="805">
        <v>7.1949993927771017</v>
      </c>
      <c r="Y1384" s="805">
        <v>14.707399460203293</v>
      </c>
      <c r="Z1384" s="805">
        <v>18.806057044194006</v>
      </c>
      <c r="AA1384" s="805">
        <v>19.345814205369347</v>
      </c>
      <c r="AB1384" s="805">
        <v>19.911807399760818</v>
      </c>
      <c r="AC1384" s="805">
        <v>34.309108472837842</v>
      </c>
      <c r="AD1384" s="805">
        <v>34.915946026563233</v>
      </c>
      <c r="AE1384" s="805">
        <v>36.062551264157577</v>
      </c>
      <c r="AF1384" s="805">
        <v>36.781824279117288</v>
      </c>
      <c r="AG1384" s="805">
        <v>36.827536592186227</v>
      </c>
      <c r="AH1384" s="808">
        <v>37.316050753288181</v>
      </c>
      <c r="AI1384" s="808">
        <v>37.745212914391274</v>
      </c>
      <c r="AK1384" s="199"/>
      <c r="AM1384" s="11"/>
      <c r="AN1384" s="15"/>
      <c r="AO1384" s="11"/>
      <c r="AP1384" s="11"/>
    </row>
    <row r="1385" spans="3:42" outlineLevel="2" x14ac:dyDescent="0.2">
      <c r="C1385" s="252">
        <v>10</v>
      </c>
      <c r="D1385" s="119" t="s">
        <v>218</v>
      </c>
      <c r="F1385" s="767" t="s">
        <v>55</v>
      </c>
      <c r="H1385" s="797" t="s">
        <v>628</v>
      </c>
      <c r="K1385" s="164"/>
      <c r="Q1385" s="135" t="s">
        <v>536</v>
      </c>
      <c r="R1385" s="809">
        <v>0</v>
      </c>
      <c r="S1385" s="810">
        <v>0</v>
      </c>
      <c r="T1385" s="810">
        <v>0</v>
      </c>
      <c r="U1385" s="810">
        <v>0</v>
      </c>
      <c r="V1385" s="810">
        <v>0</v>
      </c>
      <c r="W1385" s="811">
        <v>0.21116160352841268</v>
      </c>
      <c r="X1385" s="810">
        <v>1.7391358540742672</v>
      </c>
      <c r="Y1385" s="810">
        <v>3.5549920611681238</v>
      </c>
      <c r="Z1385" s="810">
        <v>4.5456971285024483</v>
      </c>
      <c r="AA1385" s="810">
        <v>4.676164273841712</v>
      </c>
      <c r="AB1385" s="810">
        <v>4.8129730494639027</v>
      </c>
      <c r="AC1385" s="810">
        <v>8.2930098265658039</v>
      </c>
      <c r="AD1385" s="810">
        <v>8.4396912770662773</v>
      </c>
      <c r="AE1385" s="810">
        <v>8.7168424163938898</v>
      </c>
      <c r="AF1385" s="810">
        <v>8.8907011508977849</v>
      </c>
      <c r="AG1385" s="810">
        <v>8.9017504808964336</v>
      </c>
      <c r="AH1385" s="812">
        <v>9.0198314488598665</v>
      </c>
      <c r="AI1385" s="812">
        <v>9.1235661763896054</v>
      </c>
      <c r="AK1385" s="199"/>
      <c r="AM1385" s="11"/>
      <c r="AN1385" s="15"/>
      <c r="AO1385" s="11"/>
      <c r="AP1385" s="11"/>
    </row>
    <row r="1386" spans="3:42" outlineLevel="2" x14ac:dyDescent="0.2">
      <c r="C1386" s="252">
        <v>10</v>
      </c>
      <c r="D1386" s="119" t="s">
        <v>218</v>
      </c>
      <c r="F1386" s="783" t="s">
        <v>57</v>
      </c>
      <c r="G1386" s="83"/>
      <c r="H1386" s="798" t="s">
        <v>628</v>
      </c>
      <c r="I1386" s="799"/>
      <c r="J1386" s="83"/>
      <c r="K1386" s="736"/>
      <c r="L1386" s="83"/>
      <c r="M1386" s="83"/>
      <c r="N1386" s="83"/>
      <c r="O1386" s="83"/>
      <c r="P1386" s="83"/>
      <c r="Q1386" s="143" t="s">
        <v>536</v>
      </c>
      <c r="R1386" s="813">
        <v>0</v>
      </c>
      <c r="S1386" s="814">
        <v>0</v>
      </c>
      <c r="T1386" s="814">
        <v>0</v>
      </c>
      <c r="U1386" s="814">
        <v>0</v>
      </c>
      <c r="V1386" s="814">
        <v>0</v>
      </c>
      <c r="W1386" s="815">
        <v>0</v>
      </c>
      <c r="X1386" s="814">
        <v>0</v>
      </c>
      <c r="Y1386" s="814">
        <v>0</v>
      </c>
      <c r="Z1386" s="814">
        <v>0</v>
      </c>
      <c r="AA1386" s="814">
        <v>0</v>
      </c>
      <c r="AB1386" s="814">
        <v>0</v>
      </c>
      <c r="AC1386" s="814">
        <v>0</v>
      </c>
      <c r="AD1386" s="814">
        <v>0</v>
      </c>
      <c r="AE1386" s="814">
        <v>0</v>
      </c>
      <c r="AF1386" s="814">
        <v>0</v>
      </c>
      <c r="AG1386" s="814">
        <v>0</v>
      </c>
      <c r="AH1386" s="816">
        <v>0</v>
      </c>
      <c r="AI1386" s="816">
        <v>0</v>
      </c>
      <c r="AK1386" s="199"/>
      <c r="AM1386" s="11"/>
      <c r="AN1386" s="15"/>
      <c r="AO1386" s="11"/>
      <c r="AP1386" s="11"/>
    </row>
    <row r="1387" spans="3:42" outlineLevel="2" x14ac:dyDescent="0.2">
      <c r="C1387" s="252">
        <v>10</v>
      </c>
      <c r="D1387" s="119" t="s">
        <v>218</v>
      </c>
      <c r="AK1387" s="199"/>
      <c r="AM1387" s="11"/>
      <c r="AN1387" s="15"/>
      <c r="AO1387" s="11"/>
      <c r="AP1387" s="11"/>
    </row>
    <row r="1388" spans="3:42" outlineLevel="1" x14ac:dyDescent="0.2">
      <c r="C1388" s="252">
        <v>10</v>
      </c>
      <c r="D1388" s="119" t="s">
        <v>218</v>
      </c>
      <c r="F1388" s="121" t="s">
        <v>629</v>
      </c>
      <c r="G1388" s="756"/>
      <c r="H1388" s="757"/>
      <c r="I1388" s="788"/>
      <c r="J1388" s="756"/>
      <c r="K1388" s="758"/>
      <c r="L1388" s="759"/>
      <c r="M1388" s="759"/>
      <c r="N1388" s="759"/>
      <c r="O1388" s="759"/>
      <c r="P1388" s="759"/>
      <c r="Q1388" s="758"/>
      <c r="R1388" s="760"/>
      <c r="S1388" s="760"/>
      <c r="T1388" s="760"/>
      <c r="U1388" s="760"/>
      <c r="V1388" s="760"/>
      <c r="W1388" s="760"/>
      <c r="X1388" s="760"/>
      <c r="Y1388" s="760"/>
      <c r="Z1388" s="760"/>
      <c r="AA1388" s="760"/>
      <c r="AB1388" s="760"/>
      <c r="AC1388" s="760"/>
      <c r="AD1388" s="760"/>
      <c r="AE1388" s="760"/>
      <c r="AF1388" s="760"/>
      <c r="AG1388" s="760"/>
      <c r="AH1388" s="759"/>
      <c r="AI1388" s="759"/>
      <c r="AK1388" s="199"/>
      <c r="AM1388" s="11"/>
      <c r="AN1388" s="15"/>
      <c r="AO1388" s="11"/>
      <c r="AP1388" s="11"/>
    </row>
    <row r="1389" spans="3:42" outlineLevel="2" x14ac:dyDescent="0.2">
      <c r="C1389" s="252">
        <v>10</v>
      </c>
      <c r="D1389" s="119" t="s">
        <v>218</v>
      </c>
      <c r="F1389" s="789" t="s">
        <v>630</v>
      </c>
      <c r="G1389" s="790"/>
      <c r="H1389" s="803"/>
      <c r="I1389" s="791"/>
      <c r="J1389" s="790"/>
      <c r="K1389" s="792"/>
      <c r="L1389" s="789"/>
      <c r="M1389" s="789"/>
      <c r="N1389" s="789"/>
      <c r="O1389" s="789"/>
      <c r="P1389" s="789"/>
      <c r="Q1389" s="792"/>
      <c r="R1389" s="793"/>
      <c r="S1389" s="793"/>
      <c r="T1389" s="793"/>
      <c r="U1389" s="793"/>
      <c r="V1389" s="793"/>
      <c r="W1389" s="793"/>
      <c r="X1389" s="793"/>
      <c r="Y1389" s="793"/>
      <c r="Z1389" s="793"/>
      <c r="AA1389" s="793"/>
      <c r="AB1389" s="793"/>
      <c r="AC1389" s="793"/>
      <c r="AD1389" s="793"/>
      <c r="AE1389" s="793"/>
      <c r="AF1389" s="793"/>
      <c r="AG1389" s="793"/>
      <c r="AH1389" s="789"/>
      <c r="AI1389" s="789"/>
      <c r="AK1389" s="199"/>
      <c r="AM1389" s="11"/>
      <c r="AN1389" s="15"/>
      <c r="AO1389" s="11"/>
      <c r="AP1389" s="11"/>
    </row>
    <row r="1390" spans="3:42" outlineLevel="2" x14ac:dyDescent="0.2">
      <c r="C1390" s="252">
        <v>10</v>
      </c>
      <c r="D1390" s="119" t="s">
        <v>218</v>
      </c>
      <c r="F1390" s="794" t="s">
        <v>610</v>
      </c>
      <c r="H1390" s="795"/>
      <c r="AK1390" s="199"/>
      <c r="AM1390" s="11"/>
      <c r="AN1390" s="15"/>
      <c r="AO1390" s="11"/>
      <c r="AP1390" s="11"/>
    </row>
    <row r="1391" spans="3:42" outlineLevel="2" x14ac:dyDescent="0.2">
      <c r="C1391" s="252">
        <v>10</v>
      </c>
      <c r="D1391" s="119" t="s">
        <v>218</v>
      </c>
      <c r="F1391" s="761" t="s">
        <v>62</v>
      </c>
      <c r="G1391" s="75"/>
      <c r="H1391" s="796" t="s">
        <v>580</v>
      </c>
      <c r="I1391" s="796" t="s">
        <v>611</v>
      </c>
      <c r="J1391" s="75"/>
      <c r="K1391" s="741"/>
      <c r="L1391" s="75"/>
      <c r="M1391" s="75"/>
      <c r="N1391" s="75"/>
      <c r="O1391" s="75"/>
      <c r="P1391" s="75"/>
      <c r="Q1391" s="128" t="s">
        <v>110</v>
      </c>
      <c r="R1391" s="299">
        <v>0</v>
      </c>
      <c r="S1391" s="300">
        <v>0</v>
      </c>
      <c r="T1391" s="300">
        <v>0</v>
      </c>
      <c r="U1391" s="300">
        <v>0</v>
      </c>
      <c r="V1391" s="300">
        <v>0</v>
      </c>
      <c r="W1391" s="301">
        <v>0</v>
      </c>
      <c r="X1391" s="300">
        <v>0</v>
      </c>
      <c r="Y1391" s="300">
        <v>0</v>
      </c>
      <c r="Z1391" s="300">
        <v>0</v>
      </c>
      <c r="AA1391" s="300">
        <v>0</v>
      </c>
      <c r="AB1391" s="302">
        <v>0</v>
      </c>
      <c r="AC1391" s="302">
        <v>0</v>
      </c>
      <c r="AD1391" s="302">
        <v>0</v>
      </c>
      <c r="AE1391" s="302">
        <v>0</v>
      </c>
      <c r="AF1391" s="302">
        <v>0</v>
      </c>
      <c r="AG1391" s="302">
        <v>0</v>
      </c>
      <c r="AH1391" s="348">
        <v>0</v>
      </c>
      <c r="AI1391" s="348">
        <v>0</v>
      </c>
      <c r="AK1391" s="199"/>
      <c r="AM1391" s="11"/>
      <c r="AN1391" s="15"/>
      <c r="AO1391" s="11"/>
      <c r="AP1391" s="11"/>
    </row>
    <row r="1392" spans="3:42" outlineLevel="2" x14ac:dyDescent="0.2">
      <c r="C1392" s="252">
        <v>10</v>
      </c>
      <c r="D1392" s="119" t="s">
        <v>218</v>
      </c>
      <c r="F1392" s="767" t="s">
        <v>188</v>
      </c>
      <c r="H1392" s="797" t="s">
        <v>580</v>
      </c>
      <c r="I1392" s="797" t="s">
        <v>612</v>
      </c>
      <c r="K1392" s="164"/>
      <c r="Q1392" s="135" t="s">
        <v>110</v>
      </c>
      <c r="R1392" s="314">
        <v>0</v>
      </c>
      <c r="S1392" s="315">
        <v>0</v>
      </c>
      <c r="T1392" s="315">
        <v>0</v>
      </c>
      <c r="U1392" s="315">
        <v>0</v>
      </c>
      <c r="V1392" s="315">
        <v>0</v>
      </c>
      <c r="W1392" s="316">
        <v>0</v>
      </c>
      <c r="X1392" s="315">
        <v>0</v>
      </c>
      <c r="Y1392" s="315">
        <v>0</v>
      </c>
      <c r="Z1392" s="315">
        <v>0</v>
      </c>
      <c r="AA1392" s="315">
        <v>0</v>
      </c>
      <c r="AB1392" s="5">
        <v>0</v>
      </c>
      <c r="AC1392" s="5">
        <v>0</v>
      </c>
      <c r="AD1392" s="5">
        <v>0</v>
      </c>
      <c r="AE1392" s="5">
        <v>0</v>
      </c>
      <c r="AF1392" s="5">
        <v>0</v>
      </c>
      <c r="AG1392" s="5">
        <v>0</v>
      </c>
      <c r="AH1392" s="350">
        <v>0</v>
      </c>
      <c r="AI1392" s="350">
        <v>0</v>
      </c>
      <c r="AK1392" s="199"/>
      <c r="AM1392" s="11"/>
      <c r="AN1392" s="15"/>
      <c r="AO1392" s="11"/>
      <c r="AP1392" s="11"/>
    </row>
    <row r="1393" spans="3:42" outlineLevel="2" x14ac:dyDescent="0.2">
      <c r="C1393" s="252">
        <v>10</v>
      </c>
      <c r="D1393" s="119" t="s">
        <v>218</v>
      </c>
      <c r="F1393" s="767" t="s">
        <v>613</v>
      </c>
      <c r="H1393" s="797" t="s">
        <v>580</v>
      </c>
      <c r="I1393" s="234" t="s">
        <v>614</v>
      </c>
      <c r="K1393" s="164"/>
      <c r="Q1393" s="135" t="s">
        <v>110</v>
      </c>
      <c r="R1393" s="314">
        <v>0</v>
      </c>
      <c r="S1393" s="315">
        <v>0</v>
      </c>
      <c r="T1393" s="315">
        <v>0</v>
      </c>
      <c r="U1393" s="315">
        <v>0</v>
      </c>
      <c r="V1393" s="315">
        <v>0</v>
      </c>
      <c r="W1393" s="316">
        <v>0</v>
      </c>
      <c r="X1393" s="315">
        <v>0</v>
      </c>
      <c r="Y1393" s="315">
        <v>0</v>
      </c>
      <c r="Z1393" s="315">
        <v>0</v>
      </c>
      <c r="AA1393" s="315">
        <v>0</v>
      </c>
      <c r="AB1393" s="5">
        <v>0</v>
      </c>
      <c r="AC1393" s="5">
        <v>0</v>
      </c>
      <c r="AD1393" s="5">
        <v>0</v>
      </c>
      <c r="AE1393" s="5">
        <v>0</v>
      </c>
      <c r="AF1393" s="5">
        <v>0</v>
      </c>
      <c r="AG1393" s="5">
        <v>0</v>
      </c>
      <c r="AH1393" s="350">
        <v>0</v>
      </c>
      <c r="AI1393" s="350">
        <v>0</v>
      </c>
      <c r="AK1393" s="199"/>
      <c r="AM1393" s="11"/>
      <c r="AN1393" s="15"/>
      <c r="AO1393" s="11"/>
      <c r="AP1393" s="11"/>
    </row>
    <row r="1394" spans="3:42" outlineLevel="2" x14ac:dyDescent="0.2">
      <c r="C1394" s="252">
        <v>10</v>
      </c>
      <c r="D1394" s="119" t="s">
        <v>218</v>
      </c>
      <c r="F1394" s="783" t="s">
        <v>57</v>
      </c>
      <c r="G1394" s="83"/>
      <c r="H1394" s="798" t="s">
        <v>580</v>
      </c>
      <c r="I1394" s="799"/>
      <c r="J1394" s="83"/>
      <c r="K1394" s="736"/>
      <c r="L1394" s="83"/>
      <c r="M1394" s="83"/>
      <c r="N1394" s="83"/>
      <c r="O1394" s="83"/>
      <c r="P1394" s="83"/>
      <c r="Q1394" s="143" t="s">
        <v>110</v>
      </c>
      <c r="R1394" s="304">
        <v>0</v>
      </c>
      <c r="S1394" s="305">
        <v>0</v>
      </c>
      <c r="T1394" s="305">
        <v>0</v>
      </c>
      <c r="U1394" s="305">
        <v>0</v>
      </c>
      <c r="V1394" s="305">
        <v>0</v>
      </c>
      <c r="W1394" s="306">
        <v>0</v>
      </c>
      <c r="X1394" s="305">
        <v>0</v>
      </c>
      <c r="Y1394" s="305">
        <v>0</v>
      </c>
      <c r="Z1394" s="305">
        <v>0</v>
      </c>
      <c r="AA1394" s="305">
        <v>0</v>
      </c>
      <c r="AB1394" s="307">
        <v>0</v>
      </c>
      <c r="AC1394" s="307">
        <v>0</v>
      </c>
      <c r="AD1394" s="307">
        <v>0</v>
      </c>
      <c r="AE1394" s="307">
        <v>0</v>
      </c>
      <c r="AF1394" s="307">
        <v>0</v>
      </c>
      <c r="AG1394" s="307">
        <v>0</v>
      </c>
      <c r="AH1394" s="362">
        <v>0</v>
      </c>
      <c r="AI1394" s="362">
        <v>0</v>
      </c>
      <c r="AK1394" s="199"/>
      <c r="AM1394" s="11"/>
      <c r="AN1394" s="15"/>
      <c r="AO1394" s="11"/>
      <c r="AP1394" s="11"/>
    </row>
    <row r="1395" spans="3:42" outlineLevel="2" x14ac:dyDescent="0.2">
      <c r="C1395" s="252">
        <v>10</v>
      </c>
      <c r="D1395" s="119" t="s">
        <v>218</v>
      </c>
      <c r="F1395" s="12"/>
      <c r="H1395" s="234"/>
      <c r="K1395" s="164"/>
      <c r="Q1395" s="16"/>
      <c r="R1395" s="800">
        <v>0</v>
      </c>
      <c r="S1395" s="800">
        <v>0</v>
      </c>
      <c r="T1395" s="800">
        <v>0</v>
      </c>
      <c r="U1395" s="800">
        <v>0</v>
      </c>
      <c r="V1395" s="800">
        <v>0</v>
      </c>
      <c r="W1395" s="800">
        <v>0</v>
      </c>
      <c r="X1395" s="800">
        <v>0</v>
      </c>
      <c r="Y1395" s="800">
        <v>0</v>
      </c>
      <c r="Z1395" s="800">
        <v>0</v>
      </c>
      <c r="AA1395" s="800">
        <v>0</v>
      </c>
      <c r="AB1395" s="800">
        <v>0</v>
      </c>
      <c r="AC1395" s="800">
        <v>0</v>
      </c>
      <c r="AD1395" s="800">
        <v>0</v>
      </c>
      <c r="AE1395" s="800">
        <v>0</v>
      </c>
      <c r="AF1395" s="800">
        <v>0</v>
      </c>
      <c r="AG1395" s="800">
        <v>0</v>
      </c>
      <c r="AH1395" s="800">
        <v>0</v>
      </c>
      <c r="AI1395" s="800">
        <v>0</v>
      </c>
      <c r="AK1395" s="199"/>
      <c r="AM1395" s="11"/>
      <c r="AN1395" s="15"/>
      <c r="AO1395" s="11"/>
      <c r="AP1395" s="11"/>
    </row>
    <row r="1396" spans="3:42" outlineLevel="2" x14ac:dyDescent="0.2">
      <c r="C1396" s="252">
        <v>10</v>
      </c>
      <c r="D1396" s="119" t="s">
        <v>218</v>
      </c>
      <c r="F1396" s="794" t="s">
        <v>615</v>
      </c>
      <c r="AK1396" s="199"/>
      <c r="AM1396" s="11"/>
      <c r="AN1396" s="15"/>
      <c r="AO1396" s="11"/>
      <c r="AP1396" s="11"/>
    </row>
    <row r="1397" spans="3:42" outlineLevel="2" x14ac:dyDescent="0.2">
      <c r="C1397" s="252">
        <v>10</v>
      </c>
      <c r="D1397" s="119" t="s">
        <v>218</v>
      </c>
      <c r="F1397" s="761" t="s">
        <v>48</v>
      </c>
      <c r="G1397" s="75"/>
      <c r="H1397" s="796" t="s">
        <v>580</v>
      </c>
      <c r="I1397" s="801"/>
      <c r="J1397" s="75"/>
      <c r="K1397" s="741"/>
      <c r="L1397" s="75"/>
      <c r="M1397" s="75"/>
      <c r="N1397" s="75"/>
      <c r="O1397" s="75"/>
      <c r="P1397" s="75"/>
      <c r="Q1397" s="128" t="s">
        <v>110</v>
      </c>
      <c r="R1397" s="299">
        <v>0</v>
      </c>
      <c r="S1397" s="300">
        <v>0</v>
      </c>
      <c r="T1397" s="300">
        <v>0</v>
      </c>
      <c r="U1397" s="300">
        <v>0</v>
      </c>
      <c r="V1397" s="300">
        <v>0</v>
      </c>
      <c r="W1397" s="301">
        <v>0</v>
      </c>
      <c r="X1397" s="300">
        <v>0</v>
      </c>
      <c r="Y1397" s="300">
        <v>0</v>
      </c>
      <c r="Z1397" s="300">
        <v>0</v>
      </c>
      <c r="AA1397" s="300">
        <v>0</v>
      </c>
      <c r="AB1397" s="302">
        <v>0</v>
      </c>
      <c r="AC1397" s="302">
        <v>0</v>
      </c>
      <c r="AD1397" s="302">
        <v>0</v>
      </c>
      <c r="AE1397" s="302">
        <v>0</v>
      </c>
      <c r="AF1397" s="302">
        <v>0</v>
      </c>
      <c r="AG1397" s="302">
        <v>0</v>
      </c>
      <c r="AH1397" s="348">
        <v>0</v>
      </c>
      <c r="AI1397" s="348">
        <v>0</v>
      </c>
      <c r="AK1397" s="199"/>
      <c r="AM1397" s="11"/>
      <c r="AN1397" s="15"/>
      <c r="AO1397" s="11"/>
      <c r="AP1397" s="11"/>
    </row>
    <row r="1398" spans="3:42" outlineLevel="2" x14ac:dyDescent="0.2">
      <c r="C1398" s="252">
        <v>10</v>
      </c>
      <c r="D1398" s="119" t="s">
        <v>218</v>
      </c>
      <c r="F1398" s="767" t="s">
        <v>55</v>
      </c>
      <c r="H1398" s="797" t="s">
        <v>580</v>
      </c>
      <c r="K1398" s="164"/>
      <c r="Q1398" s="135" t="s">
        <v>110</v>
      </c>
      <c r="R1398" s="314">
        <v>0</v>
      </c>
      <c r="S1398" s="315">
        <v>0</v>
      </c>
      <c r="T1398" s="315">
        <v>0</v>
      </c>
      <c r="U1398" s="315">
        <v>0</v>
      </c>
      <c r="V1398" s="315">
        <v>0</v>
      </c>
      <c r="W1398" s="316">
        <v>0</v>
      </c>
      <c r="X1398" s="315">
        <v>0</v>
      </c>
      <c r="Y1398" s="315">
        <v>0</v>
      </c>
      <c r="Z1398" s="315">
        <v>0</v>
      </c>
      <c r="AA1398" s="315">
        <v>0</v>
      </c>
      <c r="AB1398" s="5">
        <v>0</v>
      </c>
      <c r="AC1398" s="5">
        <v>0</v>
      </c>
      <c r="AD1398" s="5">
        <v>0</v>
      </c>
      <c r="AE1398" s="5">
        <v>0</v>
      </c>
      <c r="AF1398" s="5">
        <v>0</v>
      </c>
      <c r="AG1398" s="5">
        <v>0</v>
      </c>
      <c r="AH1398" s="350">
        <v>0</v>
      </c>
      <c r="AI1398" s="350">
        <v>0</v>
      </c>
      <c r="AK1398" s="199"/>
      <c r="AM1398" s="11"/>
      <c r="AN1398" s="15"/>
      <c r="AO1398" s="11"/>
      <c r="AP1398" s="11"/>
    </row>
    <row r="1399" spans="3:42" outlineLevel="2" x14ac:dyDescent="0.2">
      <c r="C1399" s="252">
        <v>10</v>
      </c>
      <c r="D1399" s="119" t="s">
        <v>218</v>
      </c>
      <c r="F1399" s="783" t="s">
        <v>57</v>
      </c>
      <c r="G1399" s="83"/>
      <c r="H1399" s="798" t="s">
        <v>580</v>
      </c>
      <c r="I1399" s="799"/>
      <c r="J1399" s="83"/>
      <c r="K1399" s="736"/>
      <c r="L1399" s="83"/>
      <c r="M1399" s="83"/>
      <c r="N1399" s="83"/>
      <c r="O1399" s="83"/>
      <c r="P1399" s="83"/>
      <c r="Q1399" s="143" t="s">
        <v>110</v>
      </c>
      <c r="R1399" s="304">
        <v>0</v>
      </c>
      <c r="S1399" s="305">
        <v>0</v>
      </c>
      <c r="T1399" s="305">
        <v>0</v>
      </c>
      <c r="U1399" s="305">
        <v>0</v>
      </c>
      <c r="V1399" s="305">
        <v>0</v>
      </c>
      <c r="W1399" s="306">
        <v>0</v>
      </c>
      <c r="X1399" s="305">
        <v>0</v>
      </c>
      <c r="Y1399" s="305">
        <v>0</v>
      </c>
      <c r="Z1399" s="305">
        <v>0</v>
      </c>
      <c r="AA1399" s="305">
        <v>0</v>
      </c>
      <c r="AB1399" s="307">
        <v>0</v>
      </c>
      <c r="AC1399" s="307">
        <v>0</v>
      </c>
      <c r="AD1399" s="307">
        <v>0</v>
      </c>
      <c r="AE1399" s="307">
        <v>0</v>
      </c>
      <c r="AF1399" s="307">
        <v>0</v>
      </c>
      <c r="AG1399" s="307">
        <v>0</v>
      </c>
      <c r="AH1399" s="362">
        <v>0</v>
      </c>
      <c r="AI1399" s="362">
        <v>0</v>
      </c>
      <c r="AK1399" s="199"/>
      <c r="AM1399" s="11"/>
      <c r="AN1399" s="15"/>
      <c r="AO1399" s="11"/>
      <c r="AP1399" s="11"/>
    </row>
    <row r="1400" spans="3:42" outlineLevel="2" x14ac:dyDescent="0.2">
      <c r="C1400" s="252">
        <v>10</v>
      </c>
      <c r="D1400" s="119" t="s">
        <v>218</v>
      </c>
      <c r="F1400" s="12"/>
      <c r="H1400" s="164"/>
      <c r="K1400" s="164"/>
      <c r="Q1400" s="16"/>
      <c r="R1400" s="800">
        <v>0</v>
      </c>
      <c r="S1400" s="800">
        <v>0</v>
      </c>
      <c r="T1400" s="800">
        <v>0</v>
      </c>
      <c r="U1400" s="800">
        <v>0</v>
      </c>
      <c r="V1400" s="800">
        <v>0</v>
      </c>
      <c r="W1400" s="800">
        <v>0</v>
      </c>
      <c r="X1400" s="800">
        <v>0</v>
      </c>
      <c r="Y1400" s="800">
        <v>0</v>
      </c>
      <c r="Z1400" s="800">
        <v>0</v>
      </c>
      <c r="AA1400" s="800">
        <v>0</v>
      </c>
      <c r="AB1400" s="800">
        <v>0</v>
      </c>
      <c r="AC1400" s="800">
        <v>0</v>
      </c>
      <c r="AD1400" s="800">
        <v>0</v>
      </c>
      <c r="AE1400" s="800">
        <v>0</v>
      </c>
      <c r="AF1400" s="800">
        <v>0</v>
      </c>
      <c r="AG1400" s="800">
        <v>0</v>
      </c>
      <c r="AH1400" s="800">
        <v>0</v>
      </c>
      <c r="AI1400" s="800">
        <v>0</v>
      </c>
      <c r="AK1400" s="199"/>
      <c r="AM1400" s="11"/>
      <c r="AN1400" s="15"/>
      <c r="AO1400" s="11"/>
      <c r="AP1400" s="11"/>
    </row>
    <row r="1401" spans="3:42" outlineLevel="2" x14ac:dyDescent="0.2">
      <c r="C1401" s="252">
        <v>10</v>
      </c>
      <c r="D1401" s="119" t="s">
        <v>218</v>
      </c>
      <c r="F1401" s="794" t="s">
        <v>69</v>
      </c>
      <c r="AK1401" s="199"/>
      <c r="AM1401" s="11"/>
      <c r="AN1401" s="15"/>
      <c r="AO1401" s="11"/>
      <c r="AP1401" s="11"/>
    </row>
    <row r="1402" spans="3:42" outlineLevel="2" x14ac:dyDescent="0.2">
      <c r="C1402" s="252">
        <v>10</v>
      </c>
      <c r="D1402" s="119" t="s">
        <v>218</v>
      </c>
      <c r="F1402" s="761" t="s">
        <v>9</v>
      </c>
      <c r="G1402" s="75"/>
      <c r="H1402" s="796" t="s">
        <v>580</v>
      </c>
      <c r="I1402" s="801"/>
      <c r="J1402" s="75"/>
      <c r="K1402" s="741"/>
      <c r="L1402" s="75"/>
      <c r="M1402" s="75"/>
      <c r="N1402" s="75"/>
      <c r="O1402" s="75"/>
      <c r="P1402" s="75"/>
      <c r="Q1402" s="128" t="s">
        <v>110</v>
      </c>
      <c r="R1402" s="299">
        <v>0</v>
      </c>
      <c r="S1402" s="300">
        <v>0</v>
      </c>
      <c r="T1402" s="300">
        <v>0</v>
      </c>
      <c r="U1402" s="300">
        <v>0</v>
      </c>
      <c r="V1402" s="300">
        <v>0</v>
      </c>
      <c r="W1402" s="301">
        <v>0</v>
      </c>
      <c r="X1402" s="300">
        <v>0</v>
      </c>
      <c r="Y1402" s="300">
        <v>0</v>
      </c>
      <c r="Z1402" s="300">
        <v>0</v>
      </c>
      <c r="AA1402" s="300">
        <v>0</v>
      </c>
      <c r="AB1402" s="302">
        <v>0</v>
      </c>
      <c r="AC1402" s="302">
        <v>0</v>
      </c>
      <c r="AD1402" s="302">
        <v>0</v>
      </c>
      <c r="AE1402" s="302">
        <v>0</v>
      </c>
      <c r="AF1402" s="302">
        <v>0</v>
      </c>
      <c r="AG1402" s="302">
        <v>0</v>
      </c>
      <c r="AH1402" s="348">
        <v>0</v>
      </c>
      <c r="AI1402" s="348">
        <v>0</v>
      </c>
      <c r="AK1402" s="199"/>
      <c r="AM1402" s="11"/>
      <c r="AN1402" s="15"/>
      <c r="AO1402" s="11"/>
      <c r="AP1402" s="11"/>
    </row>
    <row r="1403" spans="3:42" outlineLevel="2" x14ac:dyDescent="0.2">
      <c r="C1403" s="252">
        <v>10</v>
      </c>
      <c r="D1403" s="119" t="s">
        <v>218</v>
      </c>
      <c r="F1403" s="767" t="s">
        <v>14</v>
      </c>
      <c r="H1403" s="797" t="s">
        <v>580</v>
      </c>
      <c r="K1403" s="164"/>
      <c r="Q1403" s="135" t="s">
        <v>110</v>
      </c>
      <c r="R1403" s="314">
        <v>0</v>
      </c>
      <c r="S1403" s="315">
        <v>0</v>
      </c>
      <c r="T1403" s="315">
        <v>0</v>
      </c>
      <c r="U1403" s="315">
        <v>0</v>
      </c>
      <c r="V1403" s="315">
        <v>0</v>
      </c>
      <c r="W1403" s="316">
        <v>0</v>
      </c>
      <c r="X1403" s="315">
        <v>0</v>
      </c>
      <c r="Y1403" s="315">
        <v>0</v>
      </c>
      <c r="Z1403" s="315">
        <v>0</v>
      </c>
      <c r="AA1403" s="315">
        <v>0</v>
      </c>
      <c r="AB1403" s="5">
        <v>0</v>
      </c>
      <c r="AC1403" s="5">
        <v>0</v>
      </c>
      <c r="AD1403" s="5">
        <v>0</v>
      </c>
      <c r="AE1403" s="5">
        <v>0</v>
      </c>
      <c r="AF1403" s="5">
        <v>0</v>
      </c>
      <c r="AG1403" s="5">
        <v>0</v>
      </c>
      <c r="AH1403" s="350">
        <v>0</v>
      </c>
      <c r="AI1403" s="350">
        <v>0</v>
      </c>
      <c r="AK1403" s="199"/>
      <c r="AM1403" s="11"/>
      <c r="AN1403" s="15"/>
      <c r="AO1403" s="11"/>
      <c r="AP1403" s="11"/>
    </row>
    <row r="1404" spans="3:42" outlineLevel="2" x14ac:dyDescent="0.2">
      <c r="C1404" s="252">
        <v>10</v>
      </c>
      <c r="D1404" s="119" t="s">
        <v>218</v>
      </c>
      <c r="F1404" s="783" t="s">
        <v>16</v>
      </c>
      <c r="G1404" s="83"/>
      <c r="H1404" s="798" t="s">
        <v>580</v>
      </c>
      <c r="I1404" s="799"/>
      <c r="J1404" s="83"/>
      <c r="K1404" s="736"/>
      <c r="L1404" s="83"/>
      <c r="M1404" s="83"/>
      <c r="N1404" s="83"/>
      <c r="O1404" s="83"/>
      <c r="P1404" s="83"/>
      <c r="Q1404" s="143" t="s">
        <v>110</v>
      </c>
      <c r="R1404" s="304">
        <v>0</v>
      </c>
      <c r="S1404" s="305">
        <v>0</v>
      </c>
      <c r="T1404" s="305">
        <v>0</v>
      </c>
      <c r="U1404" s="305">
        <v>0</v>
      </c>
      <c r="V1404" s="305">
        <v>0</v>
      </c>
      <c r="W1404" s="306">
        <v>0</v>
      </c>
      <c r="X1404" s="305">
        <v>0</v>
      </c>
      <c r="Y1404" s="305">
        <v>0</v>
      </c>
      <c r="Z1404" s="305">
        <v>0</v>
      </c>
      <c r="AA1404" s="305">
        <v>0</v>
      </c>
      <c r="AB1404" s="307">
        <v>0</v>
      </c>
      <c r="AC1404" s="307">
        <v>0</v>
      </c>
      <c r="AD1404" s="307">
        <v>0</v>
      </c>
      <c r="AE1404" s="307">
        <v>0</v>
      </c>
      <c r="AF1404" s="307">
        <v>0</v>
      </c>
      <c r="AG1404" s="307">
        <v>0</v>
      </c>
      <c r="AH1404" s="362">
        <v>0</v>
      </c>
      <c r="AI1404" s="362">
        <v>0</v>
      </c>
      <c r="AK1404" s="199"/>
      <c r="AM1404" s="11"/>
      <c r="AN1404" s="15"/>
      <c r="AO1404" s="11"/>
      <c r="AP1404" s="11"/>
    </row>
    <row r="1405" spans="3:42" outlineLevel="2" x14ac:dyDescent="0.2">
      <c r="C1405" s="252">
        <v>10</v>
      </c>
      <c r="D1405" s="119" t="s">
        <v>218</v>
      </c>
      <c r="F1405" s="12"/>
      <c r="H1405" s="797"/>
      <c r="K1405" s="164"/>
      <c r="Q1405" s="16"/>
      <c r="R1405" s="800">
        <v>0</v>
      </c>
      <c r="S1405" s="800">
        <v>0</v>
      </c>
      <c r="T1405" s="800">
        <v>0</v>
      </c>
      <c r="U1405" s="800">
        <v>0</v>
      </c>
      <c r="V1405" s="800">
        <v>0</v>
      </c>
      <c r="W1405" s="800">
        <v>0</v>
      </c>
      <c r="X1405" s="800">
        <v>0</v>
      </c>
      <c r="Y1405" s="800">
        <v>0</v>
      </c>
      <c r="Z1405" s="800">
        <v>0</v>
      </c>
      <c r="AA1405" s="800">
        <v>0</v>
      </c>
      <c r="AB1405" s="800">
        <v>0</v>
      </c>
      <c r="AC1405" s="800">
        <v>0</v>
      </c>
      <c r="AD1405" s="800">
        <v>0</v>
      </c>
      <c r="AE1405" s="800">
        <v>0</v>
      </c>
      <c r="AF1405" s="800">
        <v>0</v>
      </c>
      <c r="AG1405" s="800">
        <v>0</v>
      </c>
      <c r="AH1405" s="800">
        <v>0</v>
      </c>
      <c r="AI1405" s="800">
        <v>0</v>
      </c>
      <c r="AK1405" s="199"/>
      <c r="AM1405" s="11"/>
      <c r="AN1405" s="15"/>
      <c r="AO1405" s="11"/>
      <c r="AP1405" s="11"/>
    </row>
    <row r="1406" spans="3:42" outlineLevel="2" x14ac:dyDescent="0.2">
      <c r="C1406" s="252">
        <v>10</v>
      </c>
      <c r="D1406" s="119" t="s">
        <v>218</v>
      </c>
      <c r="F1406" s="794" t="s">
        <v>616</v>
      </c>
      <c r="AK1406" s="199"/>
      <c r="AM1406" s="11"/>
      <c r="AN1406" s="15"/>
      <c r="AO1406" s="11"/>
      <c r="AP1406" s="11"/>
    </row>
    <row r="1407" spans="3:42" outlineLevel="2" x14ac:dyDescent="0.2">
      <c r="C1407" s="252">
        <v>10</v>
      </c>
      <c r="D1407" s="119" t="s">
        <v>218</v>
      </c>
      <c r="F1407" s="761" t="s">
        <v>48</v>
      </c>
      <c r="G1407" s="75"/>
      <c r="H1407" s="796" t="s">
        <v>580</v>
      </c>
      <c r="I1407" s="228" t="s">
        <v>617</v>
      </c>
      <c r="J1407" s="75"/>
      <c r="K1407" s="741"/>
      <c r="L1407" s="75"/>
      <c r="M1407" s="75"/>
      <c r="N1407" s="75"/>
      <c r="O1407" s="75"/>
      <c r="P1407" s="75"/>
      <c r="Q1407" s="128" t="s">
        <v>110</v>
      </c>
      <c r="R1407" s="299">
        <v>0</v>
      </c>
      <c r="S1407" s="300">
        <v>0</v>
      </c>
      <c r="T1407" s="300">
        <v>0</v>
      </c>
      <c r="U1407" s="300">
        <v>0</v>
      </c>
      <c r="V1407" s="300">
        <v>0</v>
      </c>
      <c r="W1407" s="301">
        <v>0</v>
      </c>
      <c r="X1407" s="300">
        <v>0</v>
      </c>
      <c r="Y1407" s="300">
        <v>0</v>
      </c>
      <c r="Z1407" s="300">
        <v>0</v>
      </c>
      <c r="AA1407" s="300">
        <v>0</v>
      </c>
      <c r="AB1407" s="302">
        <v>0</v>
      </c>
      <c r="AC1407" s="302">
        <v>0</v>
      </c>
      <c r="AD1407" s="302">
        <v>0</v>
      </c>
      <c r="AE1407" s="302">
        <v>0</v>
      </c>
      <c r="AF1407" s="302">
        <v>0</v>
      </c>
      <c r="AG1407" s="302">
        <v>0</v>
      </c>
      <c r="AH1407" s="348">
        <v>0</v>
      </c>
      <c r="AI1407" s="348">
        <v>0</v>
      </c>
      <c r="AK1407" s="199"/>
      <c r="AM1407" s="11"/>
      <c r="AN1407" s="15"/>
      <c r="AO1407" s="11"/>
      <c r="AP1407" s="11"/>
    </row>
    <row r="1408" spans="3:42" outlineLevel="2" x14ac:dyDescent="0.2">
      <c r="C1408" s="252">
        <v>10</v>
      </c>
      <c r="D1408" s="119" t="s">
        <v>218</v>
      </c>
      <c r="F1408" s="767" t="s">
        <v>55</v>
      </c>
      <c r="H1408" s="797" t="s">
        <v>580</v>
      </c>
      <c r="I1408" s="234" t="s">
        <v>617</v>
      </c>
      <c r="K1408" s="164"/>
      <c r="Q1408" s="135" t="s">
        <v>110</v>
      </c>
      <c r="R1408" s="314">
        <v>0</v>
      </c>
      <c r="S1408" s="315">
        <v>0</v>
      </c>
      <c r="T1408" s="315">
        <v>0</v>
      </c>
      <c r="U1408" s="315">
        <v>0</v>
      </c>
      <c r="V1408" s="315">
        <v>0</v>
      </c>
      <c r="W1408" s="316">
        <v>0</v>
      </c>
      <c r="X1408" s="315">
        <v>0</v>
      </c>
      <c r="Y1408" s="315">
        <v>0</v>
      </c>
      <c r="Z1408" s="315">
        <v>0</v>
      </c>
      <c r="AA1408" s="315">
        <v>0</v>
      </c>
      <c r="AB1408" s="5">
        <v>0</v>
      </c>
      <c r="AC1408" s="5">
        <v>0</v>
      </c>
      <c r="AD1408" s="5">
        <v>0</v>
      </c>
      <c r="AE1408" s="5">
        <v>0</v>
      </c>
      <c r="AF1408" s="5">
        <v>0</v>
      </c>
      <c r="AG1408" s="5">
        <v>0</v>
      </c>
      <c r="AH1408" s="350">
        <v>0</v>
      </c>
      <c r="AI1408" s="350">
        <v>0</v>
      </c>
      <c r="AK1408" s="199"/>
      <c r="AM1408" s="11"/>
      <c r="AN1408" s="15"/>
      <c r="AO1408" s="11"/>
      <c r="AP1408" s="11"/>
    </row>
    <row r="1409" spans="3:42" outlineLevel="2" x14ac:dyDescent="0.2">
      <c r="C1409" s="252">
        <v>10</v>
      </c>
      <c r="D1409" s="119" t="s">
        <v>218</v>
      </c>
      <c r="F1409" s="783" t="s">
        <v>57</v>
      </c>
      <c r="G1409" s="83"/>
      <c r="H1409" s="798" t="s">
        <v>580</v>
      </c>
      <c r="I1409" s="240" t="s">
        <v>617</v>
      </c>
      <c r="J1409" s="83"/>
      <c r="K1409" s="736"/>
      <c r="L1409" s="83"/>
      <c r="M1409" s="83"/>
      <c r="N1409" s="83"/>
      <c r="O1409" s="83"/>
      <c r="P1409" s="83"/>
      <c r="Q1409" s="143" t="s">
        <v>110</v>
      </c>
      <c r="R1409" s="304">
        <v>0</v>
      </c>
      <c r="S1409" s="305">
        <v>0</v>
      </c>
      <c r="T1409" s="305">
        <v>0</v>
      </c>
      <c r="U1409" s="305">
        <v>0</v>
      </c>
      <c r="V1409" s="305">
        <v>0</v>
      </c>
      <c r="W1409" s="306">
        <v>0</v>
      </c>
      <c r="X1409" s="305">
        <v>0</v>
      </c>
      <c r="Y1409" s="305">
        <v>0</v>
      </c>
      <c r="Z1409" s="305">
        <v>0</v>
      </c>
      <c r="AA1409" s="305">
        <v>0</v>
      </c>
      <c r="AB1409" s="307">
        <v>0</v>
      </c>
      <c r="AC1409" s="307">
        <v>0</v>
      </c>
      <c r="AD1409" s="307">
        <v>0</v>
      </c>
      <c r="AE1409" s="307">
        <v>0</v>
      </c>
      <c r="AF1409" s="307">
        <v>0</v>
      </c>
      <c r="AG1409" s="307">
        <v>0</v>
      </c>
      <c r="AH1409" s="362">
        <v>0</v>
      </c>
      <c r="AI1409" s="362">
        <v>0</v>
      </c>
      <c r="AK1409" s="199"/>
      <c r="AM1409" s="11"/>
      <c r="AN1409" s="15"/>
      <c r="AO1409" s="11"/>
      <c r="AP1409" s="11"/>
    </row>
    <row r="1410" spans="3:42" outlineLevel="2" x14ac:dyDescent="0.2">
      <c r="C1410" s="252">
        <v>10</v>
      </c>
      <c r="D1410" s="119" t="s">
        <v>218</v>
      </c>
      <c r="F1410" s="802" t="s">
        <v>626</v>
      </c>
      <c r="R1410" s="800">
        <v>0</v>
      </c>
      <c r="S1410" s="800">
        <v>0</v>
      </c>
      <c r="T1410" s="800">
        <v>0</v>
      </c>
      <c r="U1410" s="800">
        <v>0</v>
      </c>
      <c r="V1410" s="800">
        <v>0</v>
      </c>
      <c r="W1410" s="800">
        <v>0</v>
      </c>
      <c r="X1410" s="800">
        <v>0</v>
      </c>
      <c r="Y1410" s="800">
        <v>0</v>
      </c>
      <c r="Z1410" s="800">
        <v>0</v>
      </c>
      <c r="AA1410" s="800">
        <v>0</v>
      </c>
      <c r="AB1410" s="800">
        <v>0</v>
      </c>
      <c r="AC1410" s="800">
        <v>0</v>
      </c>
      <c r="AD1410" s="800">
        <v>0</v>
      </c>
      <c r="AE1410" s="800">
        <v>0</v>
      </c>
      <c r="AF1410" s="800">
        <v>0</v>
      </c>
      <c r="AG1410" s="800">
        <v>0</v>
      </c>
      <c r="AH1410" s="800">
        <v>0</v>
      </c>
      <c r="AI1410" s="800">
        <v>0</v>
      </c>
      <c r="AK1410" s="199"/>
      <c r="AM1410" s="11"/>
      <c r="AN1410" s="15"/>
      <c r="AO1410" s="11"/>
      <c r="AP1410" s="11"/>
    </row>
    <row r="1411" spans="3:42" outlineLevel="2" x14ac:dyDescent="0.2">
      <c r="C1411" s="252">
        <v>10</v>
      </c>
      <c r="D1411" s="119" t="s">
        <v>218</v>
      </c>
      <c r="R1411" s="5"/>
      <c r="S1411" s="5"/>
      <c r="T1411" s="5"/>
      <c r="U1411" s="5"/>
      <c r="V1411" s="5"/>
      <c r="W1411" s="5"/>
      <c r="X1411" s="5"/>
      <c r="Y1411" s="5"/>
      <c r="AK1411" s="199"/>
      <c r="AM1411" s="11"/>
      <c r="AN1411" s="15"/>
      <c r="AO1411" s="11"/>
      <c r="AP1411" s="11"/>
    </row>
    <row r="1412" spans="3:42" outlineLevel="2" x14ac:dyDescent="0.2">
      <c r="C1412" s="252">
        <v>10</v>
      </c>
      <c r="D1412" s="119" t="s">
        <v>218</v>
      </c>
      <c r="F1412" s="789" t="s">
        <v>631</v>
      </c>
      <c r="G1412" s="790"/>
      <c r="H1412" s="803"/>
      <c r="I1412" s="790"/>
      <c r="J1412" s="790"/>
      <c r="K1412" s="792"/>
      <c r="L1412" s="789"/>
      <c r="M1412" s="789"/>
      <c r="N1412" s="789"/>
      <c r="O1412" s="789"/>
      <c r="P1412" s="789"/>
      <c r="Q1412" s="792"/>
      <c r="R1412" s="793"/>
      <c r="S1412" s="793"/>
      <c r="T1412" s="793"/>
      <c r="U1412" s="793"/>
      <c r="V1412" s="793"/>
      <c r="W1412" s="793"/>
      <c r="X1412" s="793"/>
      <c r="Y1412" s="793"/>
      <c r="Z1412" s="793"/>
      <c r="AA1412" s="793"/>
      <c r="AB1412" s="793"/>
      <c r="AC1412" s="793"/>
      <c r="AD1412" s="793"/>
      <c r="AE1412" s="793"/>
      <c r="AF1412" s="793"/>
      <c r="AG1412" s="793"/>
      <c r="AH1412" s="789"/>
      <c r="AI1412" s="789"/>
      <c r="AK1412" s="199"/>
      <c r="AM1412" s="11"/>
      <c r="AN1412" s="15"/>
      <c r="AO1412" s="11"/>
      <c r="AP1412" s="11"/>
    </row>
    <row r="1413" spans="3:42" outlineLevel="2" x14ac:dyDescent="0.2">
      <c r="C1413" s="252">
        <v>10</v>
      </c>
      <c r="D1413" s="119" t="s">
        <v>218</v>
      </c>
      <c r="F1413" t="s">
        <v>620</v>
      </c>
      <c r="AK1413" s="199"/>
      <c r="AM1413" s="11"/>
      <c r="AN1413" s="15"/>
      <c r="AO1413" s="11"/>
      <c r="AP1413" s="11"/>
    </row>
    <row r="1414" spans="3:42" outlineLevel="2" x14ac:dyDescent="0.2">
      <c r="C1414" s="252">
        <v>10</v>
      </c>
      <c r="D1414" s="119" t="s">
        <v>218</v>
      </c>
      <c r="F1414" s="761" t="s">
        <v>48</v>
      </c>
      <c r="G1414" s="75"/>
      <c r="H1414" s="796" t="s">
        <v>632</v>
      </c>
      <c r="I1414" s="801"/>
      <c r="J1414" s="75"/>
      <c r="K1414" s="741"/>
      <c r="L1414" s="75"/>
      <c r="M1414" s="75"/>
      <c r="N1414" s="75"/>
      <c r="O1414" s="75"/>
      <c r="P1414" s="75"/>
      <c r="Q1414" s="128" t="s">
        <v>536</v>
      </c>
      <c r="R1414" s="804">
        <v>0</v>
      </c>
      <c r="S1414" s="805">
        <v>0</v>
      </c>
      <c r="T1414" s="805">
        <v>0</v>
      </c>
      <c r="U1414" s="805">
        <v>0</v>
      </c>
      <c r="V1414" s="805">
        <v>0</v>
      </c>
      <c r="W1414" s="806">
        <v>0</v>
      </c>
      <c r="X1414" s="805">
        <v>0</v>
      </c>
      <c r="Y1414" s="805">
        <v>0</v>
      </c>
      <c r="Z1414" s="805">
        <v>0</v>
      </c>
      <c r="AA1414" s="805">
        <v>0</v>
      </c>
      <c r="AB1414" s="805">
        <v>0</v>
      </c>
      <c r="AC1414" s="805">
        <v>0</v>
      </c>
      <c r="AD1414" s="805">
        <v>0</v>
      </c>
      <c r="AE1414" s="805">
        <v>0</v>
      </c>
      <c r="AF1414" s="805">
        <v>0</v>
      </c>
      <c r="AG1414" s="805">
        <v>0</v>
      </c>
      <c r="AH1414" s="808">
        <v>0</v>
      </c>
      <c r="AI1414" s="808">
        <v>0</v>
      </c>
      <c r="AK1414" s="199"/>
      <c r="AM1414" s="11"/>
      <c r="AN1414" s="15"/>
      <c r="AO1414" s="11"/>
      <c r="AP1414" s="11"/>
    </row>
    <row r="1415" spans="3:42" outlineLevel="2" x14ac:dyDescent="0.2">
      <c r="C1415" s="252">
        <v>10</v>
      </c>
      <c r="D1415" s="119" t="s">
        <v>218</v>
      </c>
      <c r="F1415" s="767" t="s">
        <v>55</v>
      </c>
      <c r="H1415" s="797" t="s">
        <v>632</v>
      </c>
      <c r="K1415" s="164"/>
      <c r="Q1415" s="135" t="s">
        <v>536</v>
      </c>
      <c r="R1415" s="809">
        <v>0</v>
      </c>
      <c r="S1415" s="810">
        <v>0</v>
      </c>
      <c r="T1415" s="810">
        <v>0</v>
      </c>
      <c r="U1415" s="810">
        <v>0</v>
      </c>
      <c r="V1415" s="810">
        <v>0</v>
      </c>
      <c r="W1415" s="811">
        <v>0</v>
      </c>
      <c r="X1415" s="810">
        <v>0</v>
      </c>
      <c r="Y1415" s="810">
        <v>0</v>
      </c>
      <c r="Z1415" s="810">
        <v>0</v>
      </c>
      <c r="AA1415" s="810">
        <v>0</v>
      </c>
      <c r="AB1415" s="810">
        <v>0</v>
      </c>
      <c r="AC1415" s="810">
        <v>0</v>
      </c>
      <c r="AD1415" s="810">
        <v>0</v>
      </c>
      <c r="AE1415" s="810">
        <v>0</v>
      </c>
      <c r="AF1415" s="810">
        <v>0</v>
      </c>
      <c r="AG1415" s="810">
        <v>0</v>
      </c>
      <c r="AH1415" s="812">
        <v>0</v>
      </c>
      <c r="AI1415" s="812">
        <v>0</v>
      </c>
      <c r="AK1415" s="199"/>
      <c r="AM1415" s="11"/>
      <c r="AN1415" s="15"/>
      <c r="AO1415" s="11"/>
      <c r="AP1415" s="11"/>
    </row>
    <row r="1416" spans="3:42" outlineLevel="2" x14ac:dyDescent="0.2">
      <c r="C1416" s="252">
        <v>10</v>
      </c>
      <c r="D1416" s="119" t="s">
        <v>218</v>
      </c>
      <c r="F1416" s="783" t="s">
        <v>57</v>
      </c>
      <c r="G1416" s="83"/>
      <c r="H1416" s="798" t="s">
        <v>632</v>
      </c>
      <c r="I1416" s="799"/>
      <c r="J1416" s="83"/>
      <c r="K1416" s="736"/>
      <c r="L1416" s="83"/>
      <c r="M1416" s="83"/>
      <c r="N1416" s="83"/>
      <c r="O1416" s="83"/>
      <c r="P1416" s="83"/>
      <c r="Q1416" s="143" t="s">
        <v>536</v>
      </c>
      <c r="R1416" s="813">
        <v>0</v>
      </c>
      <c r="S1416" s="814">
        <v>0</v>
      </c>
      <c r="T1416" s="814">
        <v>0</v>
      </c>
      <c r="U1416" s="814">
        <v>0</v>
      </c>
      <c r="V1416" s="814">
        <v>0</v>
      </c>
      <c r="W1416" s="815">
        <v>0</v>
      </c>
      <c r="X1416" s="814">
        <v>0</v>
      </c>
      <c r="Y1416" s="814">
        <v>0</v>
      </c>
      <c r="Z1416" s="814">
        <v>0</v>
      </c>
      <c r="AA1416" s="814">
        <v>0</v>
      </c>
      <c r="AB1416" s="814">
        <v>0</v>
      </c>
      <c r="AC1416" s="814">
        <v>0</v>
      </c>
      <c r="AD1416" s="814">
        <v>0</v>
      </c>
      <c r="AE1416" s="814">
        <v>0</v>
      </c>
      <c r="AF1416" s="814">
        <v>0</v>
      </c>
      <c r="AG1416" s="814">
        <v>0</v>
      </c>
      <c r="AH1416" s="816">
        <v>0</v>
      </c>
      <c r="AI1416" s="816">
        <v>0</v>
      </c>
      <c r="AK1416" s="199"/>
      <c r="AM1416" s="11"/>
      <c r="AN1416" s="15"/>
      <c r="AO1416" s="11"/>
      <c r="AP1416" s="11"/>
    </row>
    <row r="1417" spans="3:42" outlineLevel="2" x14ac:dyDescent="0.2">
      <c r="C1417" s="252">
        <v>10</v>
      </c>
      <c r="D1417" s="119" t="s">
        <v>218</v>
      </c>
      <c r="F1417" s="12"/>
      <c r="H1417" s="817"/>
      <c r="K1417" s="16"/>
      <c r="Q1417" s="16"/>
      <c r="R1417" s="818"/>
      <c r="S1417" s="818"/>
      <c r="T1417" s="818"/>
      <c r="U1417" s="818"/>
      <c r="V1417" s="818"/>
      <c r="W1417" s="818"/>
      <c r="X1417" s="818"/>
      <c r="Y1417" s="818"/>
      <c r="Z1417" s="818"/>
      <c r="AA1417" s="818"/>
      <c r="AB1417" s="818"/>
      <c r="AC1417" s="818"/>
      <c r="AD1417" s="818"/>
      <c r="AE1417" s="818"/>
      <c r="AF1417" s="818"/>
      <c r="AG1417" s="818"/>
      <c r="AH1417" s="818"/>
      <c r="AI1417" s="818"/>
      <c r="AK1417" s="199"/>
      <c r="AM1417" s="11"/>
      <c r="AN1417" s="15"/>
      <c r="AO1417" s="11"/>
      <c r="AP1417" s="11"/>
    </row>
    <row r="1418" spans="3:42" outlineLevel="2" x14ac:dyDescent="0.2">
      <c r="C1418" s="252">
        <v>10</v>
      </c>
      <c r="D1418" s="119" t="s">
        <v>218</v>
      </c>
      <c r="F1418" s="121" t="s">
        <v>633</v>
      </c>
      <c r="G1418" s="756"/>
      <c r="H1418" s="757"/>
      <c r="I1418" s="788"/>
      <c r="J1418" s="756"/>
      <c r="K1418" s="758"/>
      <c r="L1418" s="759"/>
      <c r="M1418" s="759"/>
      <c r="N1418" s="759"/>
      <c r="O1418" s="759"/>
      <c r="P1418" s="759"/>
      <c r="Q1418" s="758"/>
      <c r="R1418" s="760"/>
      <c r="S1418" s="760"/>
      <c r="T1418" s="760"/>
      <c r="U1418" s="760"/>
      <c r="V1418" s="760"/>
      <c r="W1418" s="760"/>
      <c r="X1418" s="760"/>
      <c r="Y1418" s="760"/>
      <c r="Z1418" s="760"/>
      <c r="AA1418" s="760"/>
      <c r="AB1418" s="760"/>
      <c r="AC1418" s="760"/>
      <c r="AD1418" s="760"/>
      <c r="AE1418" s="760"/>
      <c r="AF1418" s="760"/>
      <c r="AG1418" s="760"/>
      <c r="AH1418" s="759"/>
      <c r="AI1418" s="759"/>
      <c r="AK1418" s="199"/>
      <c r="AM1418" s="11"/>
      <c r="AN1418" s="15"/>
      <c r="AO1418" s="11"/>
      <c r="AP1418" s="11"/>
    </row>
    <row r="1419" spans="3:42" outlineLevel="2" x14ac:dyDescent="0.2">
      <c r="C1419" s="252">
        <v>10</v>
      </c>
      <c r="D1419" s="119" t="s">
        <v>218</v>
      </c>
      <c r="F1419" s="789" t="s">
        <v>634</v>
      </c>
      <c r="G1419" s="790"/>
      <c r="H1419" s="803"/>
      <c r="I1419" s="791"/>
      <c r="J1419" s="790"/>
      <c r="K1419" s="792"/>
      <c r="L1419" s="789"/>
      <c r="M1419" s="789"/>
      <c r="N1419" s="789"/>
      <c r="O1419" s="789"/>
      <c r="P1419" s="789"/>
      <c r="Q1419" s="792"/>
      <c r="R1419" s="793"/>
      <c r="S1419" s="793"/>
      <c r="T1419" s="793"/>
      <c r="U1419" s="793"/>
      <c r="V1419" s="793"/>
      <c r="W1419" s="793"/>
      <c r="X1419" s="793"/>
      <c r="Y1419" s="793"/>
      <c r="Z1419" s="793"/>
      <c r="AA1419" s="793"/>
      <c r="AB1419" s="793"/>
      <c r="AC1419" s="793"/>
      <c r="AD1419" s="793"/>
      <c r="AE1419" s="793"/>
      <c r="AF1419" s="793"/>
      <c r="AG1419" s="793"/>
      <c r="AH1419" s="789"/>
      <c r="AI1419" s="789"/>
      <c r="AK1419" s="199"/>
      <c r="AM1419" s="11"/>
      <c r="AN1419" s="15"/>
      <c r="AO1419" s="11"/>
      <c r="AP1419" s="11"/>
    </row>
    <row r="1420" spans="3:42" outlineLevel="2" x14ac:dyDescent="0.2">
      <c r="C1420" s="252">
        <v>10</v>
      </c>
      <c r="D1420" s="119" t="s">
        <v>218</v>
      </c>
      <c r="F1420" s="794" t="s">
        <v>610</v>
      </c>
      <c r="H1420" s="795"/>
      <c r="AK1420" s="199"/>
      <c r="AM1420" s="11"/>
      <c r="AN1420" s="15"/>
      <c r="AO1420" s="11"/>
      <c r="AP1420" s="11"/>
    </row>
    <row r="1421" spans="3:42" outlineLevel="2" x14ac:dyDescent="0.2">
      <c r="C1421" s="252">
        <v>10</v>
      </c>
      <c r="D1421" s="119" t="s">
        <v>218</v>
      </c>
      <c r="F1421" s="761" t="s">
        <v>62</v>
      </c>
      <c r="G1421" s="75"/>
      <c r="H1421" s="796" t="s">
        <v>12</v>
      </c>
      <c r="I1421" s="796" t="s">
        <v>611</v>
      </c>
      <c r="J1421" s="75"/>
      <c r="K1421" s="741"/>
      <c r="L1421" s="75"/>
      <c r="M1421" s="75"/>
      <c r="N1421" s="75"/>
      <c r="O1421" s="75"/>
      <c r="P1421" s="75"/>
      <c r="Q1421" s="128" t="s">
        <v>110</v>
      </c>
      <c r="R1421" s="299">
        <v>0</v>
      </c>
      <c r="S1421" s="300">
        <v>0</v>
      </c>
      <c r="T1421" s="300">
        <v>0</v>
      </c>
      <c r="U1421" s="300">
        <v>0</v>
      </c>
      <c r="V1421" s="300">
        <v>0</v>
      </c>
      <c r="W1421" s="301">
        <v>2.8868816687768906</v>
      </c>
      <c r="X1421" s="300">
        <v>0</v>
      </c>
      <c r="Y1421" s="300">
        <v>0</v>
      </c>
      <c r="Z1421" s="300">
        <v>0</v>
      </c>
      <c r="AA1421" s="300">
        <v>0</v>
      </c>
      <c r="AB1421" s="302">
        <v>0</v>
      </c>
      <c r="AC1421" s="302">
        <v>0</v>
      </c>
      <c r="AD1421" s="302">
        <v>0</v>
      </c>
      <c r="AE1421" s="302">
        <v>0</v>
      </c>
      <c r="AF1421" s="302">
        <v>0</v>
      </c>
      <c r="AG1421" s="302">
        <v>0</v>
      </c>
      <c r="AH1421" s="348">
        <v>0</v>
      </c>
      <c r="AI1421" s="348">
        <v>0</v>
      </c>
      <c r="AK1421" s="199"/>
      <c r="AM1421" s="11"/>
      <c r="AN1421" s="15"/>
      <c r="AO1421" s="11"/>
      <c r="AP1421" s="11"/>
    </row>
    <row r="1422" spans="3:42" outlineLevel="2" x14ac:dyDescent="0.2">
      <c r="C1422" s="252">
        <v>10</v>
      </c>
      <c r="D1422" s="119" t="s">
        <v>218</v>
      </c>
      <c r="F1422" s="767" t="s">
        <v>188</v>
      </c>
      <c r="H1422" s="797" t="s">
        <v>12</v>
      </c>
      <c r="I1422" s="797" t="s">
        <v>612</v>
      </c>
      <c r="K1422" s="164"/>
      <c r="Q1422" s="135" t="s">
        <v>110</v>
      </c>
      <c r="R1422" s="314">
        <v>0</v>
      </c>
      <c r="S1422" s="315">
        <v>0</v>
      </c>
      <c r="T1422" s="315">
        <v>0</v>
      </c>
      <c r="U1422" s="315">
        <v>0</v>
      </c>
      <c r="V1422" s="315">
        <v>0</v>
      </c>
      <c r="W1422" s="316">
        <v>0</v>
      </c>
      <c r="X1422" s="315">
        <v>0</v>
      </c>
      <c r="Y1422" s="315">
        <v>0</v>
      </c>
      <c r="Z1422" s="315">
        <v>0</v>
      </c>
      <c r="AA1422" s="315">
        <v>0</v>
      </c>
      <c r="AB1422" s="5">
        <v>0</v>
      </c>
      <c r="AC1422" s="5">
        <v>0</v>
      </c>
      <c r="AD1422" s="5">
        <v>0</v>
      </c>
      <c r="AE1422" s="5">
        <v>0</v>
      </c>
      <c r="AF1422" s="5">
        <v>0</v>
      </c>
      <c r="AG1422" s="5">
        <v>0</v>
      </c>
      <c r="AH1422" s="350">
        <v>0</v>
      </c>
      <c r="AI1422" s="350">
        <v>0</v>
      </c>
      <c r="AK1422" s="199"/>
      <c r="AM1422" s="11"/>
      <c r="AN1422" s="15"/>
      <c r="AO1422" s="11"/>
      <c r="AP1422" s="11"/>
    </row>
    <row r="1423" spans="3:42" outlineLevel="2" x14ac:dyDescent="0.2">
      <c r="C1423" s="252">
        <v>10</v>
      </c>
      <c r="D1423" s="119" t="s">
        <v>218</v>
      </c>
      <c r="F1423" s="767" t="s">
        <v>613</v>
      </c>
      <c r="H1423" s="797" t="s">
        <v>12</v>
      </c>
      <c r="I1423" s="234" t="s">
        <v>614</v>
      </c>
      <c r="K1423" s="164"/>
      <c r="Q1423" s="135" t="s">
        <v>110</v>
      </c>
      <c r="R1423" s="314">
        <v>0</v>
      </c>
      <c r="S1423" s="315">
        <v>0</v>
      </c>
      <c r="T1423" s="315">
        <v>0</v>
      </c>
      <c r="U1423" s="315">
        <v>0</v>
      </c>
      <c r="V1423" s="315">
        <v>0</v>
      </c>
      <c r="W1423" s="316">
        <v>0</v>
      </c>
      <c r="X1423" s="315">
        <v>0</v>
      </c>
      <c r="Y1423" s="315">
        <v>0</v>
      </c>
      <c r="Z1423" s="315">
        <v>0</v>
      </c>
      <c r="AA1423" s="315">
        <v>0</v>
      </c>
      <c r="AB1423" s="5">
        <v>0</v>
      </c>
      <c r="AC1423" s="5">
        <v>0</v>
      </c>
      <c r="AD1423" s="5">
        <v>0</v>
      </c>
      <c r="AE1423" s="5">
        <v>0</v>
      </c>
      <c r="AF1423" s="5">
        <v>0</v>
      </c>
      <c r="AG1423" s="5">
        <v>0</v>
      </c>
      <c r="AH1423" s="350">
        <v>0</v>
      </c>
      <c r="AI1423" s="350">
        <v>0</v>
      </c>
      <c r="AK1423" s="199"/>
      <c r="AM1423" s="11"/>
      <c r="AN1423" s="15"/>
      <c r="AO1423" s="11"/>
      <c r="AP1423" s="11"/>
    </row>
    <row r="1424" spans="3:42" outlineLevel="2" x14ac:dyDescent="0.2">
      <c r="C1424" s="252">
        <v>10</v>
      </c>
      <c r="D1424" s="119" t="s">
        <v>218</v>
      </c>
      <c r="F1424" s="783" t="s">
        <v>57</v>
      </c>
      <c r="G1424" s="83"/>
      <c r="H1424" s="798" t="s">
        <v>12</v>
      </c>
      <c r="I1424" s="799"/>
      <c r="J1424" s="83"/>
      <c r="K1424" s="736"/>
      <c r="L1424" s="83"/>
      <c r="M1424" s="83"/>
      <c r="N1424" s="83"/>
      <c r="O1424" s="83"/>
      <c r="P1424" s="83"/>
      <c r="Q1424" s="143" t="s">
        <v>110</v>
      </c>
      <c r="R1424" s="304">
        <v>0</v>
      </c>
      <c r="S1424" s="305">
        <v>0</v>
      </c>
      <c r="T1424" s="305">
        <v>0</v>
      </c>
      <c r="U1424" s="305">
        <v>0</v>
      </c>
      <c r="V1424" s="305">
        <v>0</v>
      </c>
      <c r="W1424" s="306">
        <v>0</v>
      </c>
      <c r="X1424" s="305">
        <v>0</v>
      </c>
      <c r="Y1424" s="305">
        <v>0</v>
      </c>
      <c r="Z1424" s="305">
        <v>0</v>
      </c>
      <c r="AA1424" s="305">
        <v>0</v>
      </c>
      <c r="AB1424" s="307">
        <v>0</v>
      </c>
      <c r="AC1424" s="307">
        <v>0</v>
      </c>
      <c r="AD1424" s="307">
        <v>0</v>
      </c>
      <c r="AE1424" s="307">
        <v>0</v>
      </c>
      <c r="AF1424" s="307">
        <v>0</v>
      </c>
      <c r="AG1424" s="307">
        <v>0</v>
      </c>
      <c r="AH1424" s="362">
        <v>0</v>
      </c>
      <c r="AI1424" s="362">
        <v>0</v>
      </c>
      <c r="AK1424" s="199"/>
      <c r="AM1424" s="11"/>
      <c r="AN1424" s="15"/>
      <c r="AO1424" s="11"/>
      <c r="AP1424" s="11"/>
    </row>
    <row r="1425" spans="3:42" outlineLevel="2" x14ac:dyDescent="0.2">
      <c r="C1425" s="252">
        <v>10</v>
      </c>
      <c r="D1425" s="119" t="s">
        <v>218</v>
      </c>
      <c r="F1425" s="12"/>
      <c r="H1425" s="234"/>
      <c r="K1425" s="164"/>
      <c r="Q1425" s="16"/>
      <c r="R1425" s="800">
        <v>0</v>
      </c>
      <c r="S1425" s="800">
        <v>0</v>
      </c>
      <c r="T1425" s="800">
        <v>0</v>
      </c>
      <c r="U1425" s="800">
        <v>0</v>
      </c>
      <c r="V1425" s="800">
        <v>0</v>
      </c>
      <c r="W1425" s="800">
        <v>2.8868816687768906</v>
      </c>
      <c r="X1425" s="800">
        <v>0</v>
      </c>
      <c r="Y1425" s="800">
        <v>0</v>
      </c>
      <c r="Z1425" s="800">
        <v>0</v>
      </c>
      <c r="AA1425" s="800">
        <v>0</v>
      </c>
      <c r="AB1425" s="800">
        <v>0</v>
      </c>
      <c r="AC1425" s="800">
        <v>0</v>
      </c>
      <c r="AD1425" s="800">
        <v>0</v>
      </c>
      <c r="AE1425" s="800">
        <v>0</v>
      </c>
      <c r="AF1425" s="800">
        <v>0</v>
      </c>
      <c r="AG1425" s="800">
        <v>0</v>
      </c>
      <c r="AH1425" s="800">
        <v>0</v>
      </c>
      <c r="AI1425" s="800">
        <v>0</v>
      </c>
      <c r="AK1425" s="199"/>
      <c r="AM1425" s="11"/>
      <c r="AN1425" s="15"/>
      <c r="AO1425" s="11"/>
      <c r="AP1425" s="11"/>
    </row>
    <row r="1426" spans="3:42" outlineLevel="2" x14ac:dyDescent="0.2">
      <c r="C1426" s="252">
        <v>10</v>
      </c>
      <c r="D1426" s="119" t="s">
        <v>218</v>
      </c>
      <c r="F1426" s="794" t="s">
        <v>615</v>
      </c>
      <c r="AK1426" s="199"/>
      <c r="AM1426" s="11"/>
      <c r="AN1426" s="15"/>
      <c r="AO1426" s="11"/>
      <c r="AP1426" s="11"/>
    </row>
    <row r="1427" spans="3:42" outlineLevel="2" x14ac:dyDescent="0.2">
      <c r="C1427" s="252">
        <v>10</v>
      </c>
      <c r="D1427" s="119" t="s">
        <v>218</v>
      </c>
      <c r="F1427" s="761" t="s">
        <v>48</v>
      </c>
      <c r="G1427" s="75"/>
      <c r="H1427" s="796" t="s">
        <v>12</v>
      </c>
      <c r="I1427" s="801"/>
      <c r="J1427" s="75"/>
      <c r="K1427" s="741"/>
      <c r="L1427" s="75"/>
      <c r="M1427" s="75"/>
      <c r="N1427" s="75"/>
      <c r="O1427" s="75"/>
      <c r="P1427" s="75"/>
      <c r="Q1427" s="128" t="s">
        <v>110</v>
      </c>
      <c r="R1427" s="299">
        <v>0</v>
      </c>
      <c r="S1427" s="300">
        <v>0</v>
      </c>
      <c r="T1427" s="300">
        <v>0</v>
      </c>
      <c r="U1427" s="300">
        <v>0</v>
      </c>
      <c r="V1427" s="300">
        <v>0</v>
      </c>
      <c r="W1427" s="301">
        <v>0.60624515044314697</v>
      </c>
      <c r="X1427" s="300">
        <v>0</v>
      </c>
      <c r="Y1427" s="300">
        <v>0</v>
      </c>
      <c r="Z1427" s="300">
        <v>0</v>
      </c>
      <c r="AA1427" s="300">
        <v>0</v>
      </c>
      <c r="AB1427" s="302">
        <v>0</v>
      </c>
      <c r="AC1427" s="302">
        <v>0</v>
      </c>
      <c r="AD1427" s="302">
        <v>0</v>
      </c>
      <c r="AE1427" s="302">
        <v>0</v>
      </c>
      <c r="AF1427" s="302">
        <v>0</v>
      </c>
      <c r="AG1427" s="302">
        <v>0</v>
      </c>
      <c r="AH1427" s="348">
        <v>0</v>
      </c>
      <c r="AI1427" s="348">
        <v>0</v>
      </c>
      <c r="AK1427" s="199"/>
      <c r="AM1427" s="11"/>
      <c r="AN1427" s="15"/>
      <c r="AO1427" s="11"/>
      <c r="AP1427" s="11"/>
    </row>
    <row r="1428" spans="3:42" outlineLevel="2" x14ac:dyDescent="0.2">
      <c r="C1428" s="252">
        <v>10</v>
      </c>
      <c r="D1428" s="119" t="s">
        <v>218</v>
      </c>
      <c r="F1428" s="767" t="s">
        <v>55</v>
      </c>
      <c r="H1428" s="797" t="s">
        <v>12</v>
      </c>
      <c r="K1428" s="164"/>
      <c r="Q1428" s="135" t="s">
        <v>110</v>
      </c>
      <c r="R1428" s="314">
        <v>0</v>
      </c>
      <c r="S1428" s="315">
        <v>0</v>
      </c>
      <c r="T1428" s="315">
        <v>0</v>
      </c>
      <c r="U1428" s="315">
        <v>0</v>
      </c>
      <c r="V1428" s="315">
        <v>0</v>
      </c>
      <c r="W1428" s="316">
        <v>2.2806365183337438</v>
      </c>
      <c r="X1428" s="315">
        <v>0</v>
      </c>
      <c r="Y1428" s="315">
        <v>0</v>
      </c>
      <c r="Z1428" s="315">
        <v>0</v>
      </c>
      <c r="AA1428" s="315">
        <v>0</v>
      </c>
      <c r="AB1428" s="5">
        <v>0</v>
      </c>
      <c r="AC1428" s="5">
        <v>0</v>
      </c>
      <c r="AD1428" s="5">
        <v>0</v>
      </c>
      <c r="AE1428" s="5">
        <v>0</v>
      </c>
      <c r="AF1428" s="5">
        <v>0</v>
      </c>
      <c r="AG1428" s="5">
        <v>0</v>
      </c>
      <c r="AH1428" s="350">
        <v>0</v>
      </c>
      <c r="AI1428" s="350">
        <v>0</v>
      </c>
      <c r="AK1428" s="199"/>
      <c r="AM1428" s="11"/>
      <c r="AN1428" s="15"/>
      <c r="AO1428" s="11"/>
      <c r="AP1428" s="11"/>
    </row>
    <row r="1429" spans="3:42" outlineLevel="2" x14ac:dyDescent="0.2">
      <c r="C1429" s="252">
        <v>10</v>
      </c>
      <c r="D1429" s="119" t="s">
        <v>218</v>
      </c>
      <c r="F1429" s="783" t="s">
        <v>57</v>
      </c>
      <c r="G1429" s="83"/>
      <c r="H1429" s="798" t="s">
        <v>12</v>
      </c>
      <c r="I1429" s="799"/>
      <c r="J1429" s="83"/>
      <c r="K1429" s="736"/>
      <c r="L1429" s="83"/>
      <c r="M1429" s="83"/>
      <c r="N1429" s="83"/>
      <c r="O1429" s="83"/>
      <c r="P1429" s="83"/>
      <c r="Q1429" s="143" t="s">
        <v>110</v>
      </c>
      <c r="R1429" s="304">
        <v>0</v>
      </c>
      <c r="S1429" s="305">
        <v>0</v>
      </c>
      <c r="T1429" s="305">
        <v>0</v>
      </c>
      <c r="U1429" s="305">
        <v>0</v>
      </c>
      <c r="V1429" s="305">
        <v>0</v>
      </c>
      <c r="W1429" s="306">
        <v>0</v>
      </c>
      <c r="X1429" s="305">
        <v>0</v>
      </c>
      <c r="Y1429" s="305">
        <v>0</v>
      </c>
      <c r="Z1429" s="305">
        <v>0</v>
      </c>
      <c r="AA1429" s="305">
        <v>0</v>
      </c>
      <c r="AB1429" s="307">
        <v>0</v>
      </c>
      <c r="AC1429" s="307">
        <v>0</v>
      </c>
      <c r="AD1429" s="307">
        <v>0</v>
      </c>
      <c r="AE1429" s="307">
        <v>0</v>
      </c>
      <c r="AF1429" s="307">
        <v>0</v>
      </c>
      <c r="AG1429" s="307">
        <v>0</v>
      </c>
      <c r="AH1429" s="362">
        <v>0</v>
      </c>
      <c r="AI1429" s="362">
        <v>0</v>
      </c>
      <c r="AK1429" s="199"/>
      <c r="AM1429" s="11"/>
      <c r="AN1429" s="15"/>
      <c r="AO1429" s="11"/>
      <c r="AP1429" s="11"/>
    </row>
    <row r="1430" spans="3:42" outlineLevel="2" x14ac:dyDescent="0.2">
      <c r="C1430" s="252">
        <v>10</v>
      </c>
      <c r="D1430" s="119" t="s">
        <v>218</v>
      </c>
      <c r="F1430" s="12"/>
      <c r="H1430" s="164"/>
      <c r="K1430" s="164"/>
      <c r="Q1430" s="16"/>
      <c r="R1430" s="800">
        <v>0</v>
      </c>
      <c r="S1430" s="800">
        <v>0</v>
      </c>
      <c r="T1430" s="800">
        <v>0</v>
      </c>
      <c r="U1430" s="800">
        <v>0</v>
      </c>
      <c r="V1430" s="800">
        <v>0</v>
      </c>
      <c r="W1430" s="800">
        <v>2.8868816687768906</v>
      </c>
      <c r="X1430" s="800">
        <v>0</v>
      </c>
      <c r="Y1430" s="800">
        <v>0</v>
      </c>
      <c r="Z1430" s="800">
        <v>0</v>
      </c>
      <c r="AA1430" s="800">
        <v>0</v>
      </c>
      <c r="AB1430" s="800">
        <v>0</v>
      </c>
      <c r="AC1430" s="800">
        <v>0</v>
      </c>
      <c r="AD1430" s="800">
        <v>0</v>
      </c>
      <c r="AE1430" s="800">
        <v>0</v>
      </c>
      <c r="AF1430" s="800">
        <v>0</v>
      </c>
      <c r="AG1430" s="800">
        <v>0</v>
      </c>
      <c r="AH1430" s="800">
        <v>0</v>
      </c>
      <c r="AI1430" s="800">
        <v>0</v>
      </c>
      <c r="AK1430" s="199"/>
      <c r="AM1430" s="11"/>
      <c r="AN1430" s="15"/>
      <c r="AO1430" s="11"/>
      <c r="AP1430" s="11"/>
    </row>
    <row r="1431" spans="3:42" outlineLevel="2" x14ac:dyDescent="0.2">
      <c r="C1431" s="252">
        <v>10</v>
      </c>
      <c r="D1431" s="119" t="s">
        <v>218</v>
      </c>
      <c r="F1431" s="794" t="s">
        <v>69</v>
      </c>
      <c r="AK1431" s="199"/>
      <c r="AM1431" s="11"/>
      <c r="AN1431" s="15"/>
      <c r="AO1431" s="11"/>
      <c r="AP1431" s="11"/>
    </row>
    <row r="1432" spans="3:42" outlineLevel="2" x14ac:dyDescent="0.2">
      <c r="C1432" s="252">
        <v>10</v>
      </c>
      <c r="D1432" s="119" t="s">
        <v>218</v>
      </c>
      <c r="F1432" s="761" t="s">
        <v>9</v>
      </c>
      <c r="G1432" s="75"/>
      <c r="H1432" s="796" t="s">
        <v>12</v>
      </c>
      <c r="I1432" s="801"/>
      <c r="J1432" s="75"/>
      <c r="K1432" s="741"/>
      <c r="L1432" s="75"/>
      <c r="M1432" s="75"/>
      <c r="N1432" s="75"/>
      <c r="O1432" s="75"/>
      <c r="P1432" s="75"/>
      <c r="Q1432" s="128" t="s">
        <v>110</v>
      </c>
      <c r="R1432" s="299">
        <v>0</v>
      </c>
      <c r="S1432" s="300">
        <v>0</v>
      </c>
      <c r="T1432" s="300">
        <v>0</v>
      </c>
      <c r="U1432" s="300">
        <v>0</v>
      </c>
      <c r="V1432" s="300">
        <v>0</v>
      </c>
      <c r="W1432" s="301">
        <v>0</v>
      </c>
      <c r="X1432" s="300">
        <v>0</v>
      </c>
      <c r="Y1432" s="300">
        <v>0</v>
      </c>
      <c r="Z1432" s="300">
        <v>0</v>
      </c>
      <c r="AA1432" s="300">
        <v>0</v>
      </c>
      <c r="AB1432" s="302">
        <v>0</v>
      </c>
      <c r="AC1432" s="302">
        <v>0</v>
      </c>
      <c r="AD1432" s="302">
        <v>0</v>
      </c>
      <c r="AE1432" s="302">
        <v>0</v>
      </c>
      <c r="AF1432" s="302">
        <v>0</v>
      </c>
      <c r="AG1432" s="302">
        <v>0</v>
      </c>
      <c r="AH1432" s="348">
        <v>0</v>
      </c>
      <c r="AI1432" s="348">
        <v>0</v>
      </c>
      <c r="AK1432" s="199"/>
      <c r="AM1432" s="11"/>
      <c r="AN1432" s="15"/>
      <c r="AO1432" s="11"/>
      <c r="AP1432" s="11"/>
    </row>
    <row r="1433" spans="3:42" outlineLevel="2" x14ac:dyDescent="0.2">
      <c r="C1433" s="252">
        <v>10</v>
      </c>
      <c r="D1433" s="119" t="s">
        <v>218</v>
      </c>
      <c r="F1433" s="767" t="s">
        <v>14</v>
      </c>
      <c r="H1433" s="797" t="s">
        <v>12</v>
      </c>
      <c r="K1433" s="164"/>
      <c r="Q1433" s="135" t="s">
        <v>110</v>
      </c>
      <c r="R1433" s="314">
        <v>0</v>
      </c>
      <c r="S1433" s="315">
        <v>0</v>
      </c>
      <c r="T1433" s="315">
        <v>0</v>
      </c>
      <c r="U1433" s="315">
        <v>0</v>
      </c>
      <c r="V1433" s="315">
        <v>0</v>
      </c>
      <c r="W1433" s="316">
        <v>0</v>
      </c>
      <c r="X1433" s="315">
        <v>0</v>
      </c>
      <c r="Y1433" s="315">
        <v>0</v>
      </c>
      <c r="Z1433" s="315">
        <v>0</v>
      </c>
      <c r="AA1433" s="315">
        <v>0</v>
      </c>
      <c r="AB1433" s="5">
        <v>0</v>
      </c>
      <c r="AC1433" s="5">
        <v>0</v>
      </c>
      <c r="AD1433" s="5">
        <v>0</v>
      </c>
      <c r="AE1433" s="5">
        <v>0</v>
      </c>
      <c r="AF1433" s="5">
        <v>0</v>
      </c>
      <c r="AG1433" s="5">
        <v>0</v>
      </c>
      <c r="AH1433" s="350">
        <v>0</v>
      </c>
      <c r="AI1433" s="350">
        <v>0</v>
      </c>
      <c r="AK1433" s="199"/>
      <c r="AM1433" s="11"/>
      <c r="AN1433" s="15"/>
      <c r="AO1433" s="11"/>
      <c r="AP1433" s="11"/>
    </row>
    <row r="1434" spans="3:42" outlineLevel="2" x14ac:dyDescent="0.2">
      <c r="C1434" s="252">
        <v>10</v>
      </c>
      <c r="D1434" s="119" t="s">
        <v>218</v>
      </c>
      <c r="F1434" s="783" t="s">
        <v>16</v>
      </c>
      <c r="G1434" s="83"/>
      <c r="H1434" s="798" t="s">
        <v>12</v>
      </c>
      <c r="I1434" s="799"/>
      <c r="J1434" s="83"/>
      <c r="K1434" s="736"/>
      <c r="L1434" s="83"/>
      <c r="M1434" s="83"/>
      <c r="N1434" s="83"/>
      <c r="O1434" s="83"/>
      <c r="P1434" s="83"/>
      <c r="Q1434" s="143" t="s">
        <v>110</v>
      </c>
      <c r="R1434" s="304">
        <v>0</v>
      </c>
      <c r="S1434" s="305">
        <v>0</v>
      </c>
      <c r="T1434" s="305">
        <v>0</v>
      </c>
      <c r="U1434" s="305">
        <v>0</v>
      </c>
      <c r="V1434" s="305">
        <v>0</v>
      </c>
      <c r="W1434" s="306">
        <v>0</v>
      </c>
      <c r="X1434" s="305">
        <v>0</v>
      </c>
      <c r="Y1434" s="305">
        <v>0</v>
      </c>
      <c r="Z1434" s="305">
        <v>0</v>
      </c>
      <c r="AA1434" s="305">
        <v>0</v>
      </c>
      <c r="AB1434" s="307">
        <v>0</v>
      </c>
      <c r="AC1434" s="307">
        <v>0</v>
      </c>
      <c r="AD1434" s="307">
        <v>0</v>
      </c>
      <c r="AE1434" s="307">
        <v>0</v>
      </c>
      <c r="AF1434" s="307">
        <v>0</v>
      </c>
      <c r="AG1434" s="307">
        <v>0</v>
      </c>
      <c r="AH1434" s="362">
        <v>0</v>
      </c>
      <c r="AI1434" s="362">
        <v>0</v>
      </c>
      <c r="AK1434" s="199"/>
      <c r="AM1434" s="11"/>
      <c r="AN1434" s="15"/>
      <c r="AO1434" s="11"/>
      <c r="AP1434" s="11"/>
    </row>
    <row r="1435" spans="3:42" outlineLevel="2" x14ac:dyDescent="0.2">
      <c r="C1435" s="252">
        <v>10</v>
      </c>
      <c r="D1435" s="119" t="s">
        <v>218</v>
      </c>
      <c r="F1435" s="12"/>
      <c r="H1435" s="797"/>
      <c r="K1435" s="164"/>
      <c r="Q1435" s="16"/>
      <c r="R1435" s="800">
        <v>0</v>
      </c>
      <c r="S1435" s="800">
        <v>0</v>
      </c>
      <c r="T1435" s="800">
        <v>0</v>
      </c>
      <c r="U1435" s="800">
        <v>0</v>
      </c>
      <c r="V1435" s="800">
        <v>0</v>
      </c>
      <c r="W1435" s="800">
        <v>0</v>
      </c>
      <c r="X1435" s="800">
        <v>0</v>
      </c>
      <c r="Y1435" s="800">
        <v>0</v>
      </c>
      <c r="Z1435" s="800">
        <v>0</v>
      </c>
      <c r="AA1435" s="800">
        <v>0</v>
      </c>
      <c r="AB1435" s="800">
        <v>0</v>
      </c>
      <c r="AC1435" s="800">
        <v>0</v>
      </c>
      <c r="AD1435" s="800">
        <v>0</v>
      </c>
      <c r="AE1435" s="800">
        <v>0</v>
      </c>
      <c r="AF1435" s="800">
        <v>0</v>
      </c>
      <c r="AG1435" s="800">
        <v>0</v>
      </c>
      <c r="AH1435" s="800">
        <v>0</v>
      </c>
      <c r="AI1435" s="800">
        <v>0</v>
      </c>
      <c r="AK1435" s="199"/>
      <c r="AM1435" s="11"/>
      <c r="AN1435" s="15"/>
      <c r="AO1435" s="11"/>
      <c r="AP1435" s="11"/>
    </row>
    <row r="1436" spans="3:42" outlineLevel="2" x14ac:dyDescent="0.2">
      <c r="C1436" s="252">
        <v>10</v>
      </c>
      <c r="D1436" s="119" t="s">
        <v>218</v>
      </c>
      <c r="F1436" s="794" t="s">
        <v>616</v>
      </c>
      <c r="AK1436" s="199"/>
      <c r="AM1436" s="11"/>
      <c r="AN1436" s="15"/>
      <c r="AO1436" s="11"/>
      <c r="AP1436" s="11"/>
    </row>
    <row r="1437" spans="3:42" outlineLevel="2" x14ac:dyDescent="0.2">
      <c r="C1437" s="252">
        <v>10</v>
      </c>
      <c r="D1437" s="119" t="s">
        <v>218</v>
      </c>
      <c r="F1437" s="761" t="s">
        <v>48</v>
      </c>
      <c r="G1437" s="75"/>
      <c r="H1437" s="796" t="s">
        <v>12</v>
      </c>
      <c r="I1437" s="228" t="s">
        <v>617</v>
      </c>
      <c r="J1437" s="75"/>
      <c r="K1437" s="741"/>
      <c r="L1437" s="75"/>
      <c r="M1437" s="75"/>
      <c r="N1437" s="75"/>
      <c r="O1437" s="75"/>
      <c r="P1437" s="75"/>
      <c r="Q1437" s="128" t="s">
        <v>110</v>
      </c>
      <c r="R1437" s="299">
        <v>0</v>
      </c>
      <c r="S1437" s="300">
        <v>0</v>
      </c>
      <c r="T1437" s="300">
        <v>0</v>
      </c>
      <c r="U1437" s="300">
        <v>0</v>
      </c>
      <c r="V1437" s="300">
        <v>0</v>
      </c>
      <c r="W1437" s="301">
        <v>0.60624515044314697</v>
      </c>
      <c r="X1437" s="300">
        <v>0</v>
      </c>
      <c r="Y1437" s="300">
        <v>0</v>
      </c>
      <c r="Z1437" s="300">
        <v>0</v>
      </c>
      <c r="AA1437" s="300">
        <v>0</v>
      </c>
      <c r="AB1437" s="302">
        <v>0</v>
      </c>
      <c r="AC1437" s="302">
        <v>0</v>
      </c>
      <c r="AD1437" s="302">
        <v>0</v>
      </c>
      <c r="AE1437" s="302">
        <v>0</v>
      </c>
      <c r="AF1437" s="302">
        <v>0</v>
      </c>
      <c r="AG1437" s="302">
        <v>0</v>
      </c>
      <c r="AH1437" s="348">
        <v>0</v>
      </c>
      <c r="AI1437" s="348">
        <v>0</v>
      </c>
      <c r="AK1437" s="199"/>
      <c r="AM1437" s="11"/>
      <c r="AN1437" s="15"/>
      <c r="AO1437" s="11"/>
      <c r="AP1437" s="11"/>
    </row>
    <row r="1438" spans="3:42" outlineLevel="2" x14ac:dyDescent="0.2">
      <c r="C1438" s="252">
        <v>10</v>
      </c>
      <c r="D1438" s="119" t="s">
        <v>218</v>
      </c>
      <c r="F1438" s="767" t="s">
        <v>55</v>
      </c>
      <c r="H1438" s="797" t="s">
        <v>12</v>
      </c>
      <c r="I1438" s="234" t="s">
        <v>617</v>
      </c>
      <c r="K1438" s="164"/>
      <c r="Q1438" s="135" t="s">
        <v>110</v>
      </c>
      <c r="R1438" s="314">
        <v>0</v>
      </c>
      <c r="S1438" s="315">
        <v>0</v>
      </c>
      <c r="T1438" s="315">
        <v>0</v>
      </c>
      <c r="U1438" s="315">
        <v>0</v>
      </c>
      <c r="V1438" s="315">
        <v>0</v>
      </c>
      <c r="W1438" s="316">
        <v>2.2806365183337438</v>
      </c>
      <c r="X1438" s="315">
        <v>0</v>
      </c>
      <c r="Y1438" s="315">
        <v>0</v>
      </c>
      <c r="Z1438" s="315">
        <v>0</v>
      </c>
      <c r="AA1438" s="315">
        <v>0</v>
      </c>
      <c r="AB1438" s="5">
        <v>0</v>
      </c>
      <c r="AC1438" s="5">
        <v>0</v>
      </c>
      <c r="AD1438" s="5">
        <v>0</v>
      </c>
      <c r="AE1438" s="5">
        <v>0</v>
      </c>
      <c r="AF1438" s="5">
        <v>0</v>
      </c>
      <c r="AG1438" s="5">
        <v>0</v>
      </c>
      <c r="AH1438" s="350">
        <v>0</v>
      </c>
      <c r="AI1438" s="350">
        <v>0</v>
      </c>
      <c r="AK1438" s="199"/>
      <c r="AM1438" s="11"/>
      <c r="AN1438" s="15"/>
      <c r="AO1438" s="11"/>
      <c r="AP1438" s="11"/>
    </row>
    <row r="1439" spans="3:42" outlineLevel="2" x14ac:dyDescent="0.2">
      <c r="C1439" s="252">
        <v>10</v>
      </c>
      <c r="D1439" s="119" t="s">
        <v>218</v>
      </c>
      <c r="F1439" s="783" t="s">
        <v>57</v>
      </c>
      <c r="G1439" s="83"/>
      <c r="H1439" s="798" t="s">
        <v>12</v>
      </c>
      <c r="I1439" s="240" t="s">
        <v>617</v>
      </c>
      <c r="J1439" s="83"/>
      <c r="K1439" s="736"/>
      <c r="L1439" s="83"/>
      <c r="M1439" s="83"/>
      <c r="N1439" s="83"/>
      <c r="O1439" s="83"/>
      <c r="P1439" s="83"/>
      <c r="Q1439" s="143" t="s">
        <v>110</v>
      </c>
      <c r="R1439" s="304">
        <v>0</v>
      </c>
      <c r="S1439" s="305">
        <v>0</v>
      </c>
      <c r="T1439" s="305">
        <v>0</v>
      </c>
      <c r="U1439" s="305">
        <v>0</v>
      </c>
      <c r="V1439" s="305">
        <v>0</v>
      </c>
      <c r="W1439" s="306">
        <v>0</v>
      </c>
      <c r="X1439" s="305">
        <v>0</v>
      </c>
      <c r="Y1439" s="305">
        <v>0</v>
      </c>
      <c r="Z1439" s="305">
        <v>0</v>
      </c>
      <c r="AA1439" s="305">
        <v>0</v>
      </c>
      <c r="AB1439" s="307">
        <v>0</v>
      </c>
      <c r="AC1439" s="307">
        <v>0</v>
      </c>
      <c r="AD1439" s="307">
        <v>0</v>
      </c>
      <c r="AE1439" s="307">
        <v>0</v>
      </c>
      <c r="AF1439" s="307">
        <v>0</v>
      </c>
      <c r="AG1439" s="307">
        <v>0</v>
      </c>
      <c r="AH1439" s="362">
        <v>0</v>
      </c>
      <c r="AI1439" s="362">
        <v>0</v>
      </c>
      <c r="AK1439" s="199"/>
      <c r="AM1439" s="11"/>
      <c r="AN1439" s="15"/>
      <c r="AO1439" s="11"/>
      <c r="AP1439" s="11"/>
    </row>
    <row r="1440" spans="3:42" outlineLevel="2" x14ac:dyDescent="0.2">
      <c r="C1440" s="252">
        <v>10</v>
      </c>
      <c r="D1440" s="119" t="s">
        <v>218</v>
      </c>
      <c r="F1440" s="802" t="s">
        <v>626</v>
      </c>
      <c r="R1440" s="800">
        <v>0</v>
      </c>
      <c r="S1440" s="800">
        <v>0</v>
      </c>
      <c r="T1440" s="800">
        <v>0</v>
      </c>
      <c r="U1440" s="800">
        <v>0</v>
      </c>
      <c r="V1440" s="800">
        <v>0</v>
      </c>
      <c r="W1440" s="800">
        <v>2.8868816687768906</v>
      </c>
      <c r="X1440" s="800">
        <v>0</v>
      </c>
      <c r="Y1440" s="800">
        <v>0</v>
      </c>
      <c r="Z1440" s="800">
        <v>0</v>
      </c>
      <c r="AA1440" s="800">
        <v>0</v>
      </c>
      <c r="AB1440" s="800">
        <v>0</v>
      </c>
      <c r="AC1440" s="800">
        <v>0</v>
      </c>
      <c r="AD1440" s="800">
        <v>0</v>
      </c>
      <c r="AE1440" s="800">
        <v>0</v>
      </c>
      <c r="AF1440" s="800">
        <v>0</v>
      </c>
      <c r="AG1440" s="800">
        <v>0</v>
      </c>
      <c r="AH1440" s="800">
        <v>0</v>
      </c>
      <c r="AI1440" s="800">
        <v>0</v>
      </c>
      <c r="AK1440" s="199"/>
      <c r="AM1440" s="11"/>
      <c r="AN1440" s="15"/>
      <c r="AO1440" s="11"/>
      <c r="AP1440" s="11"/>
    </row>
    <row r="1441" spans="3:42" outlineLevel="2" x14ac:dyDescent="0.2">
      <c r="C1441" s="252">
        <v>10</v>
      </c>
      <c r="D1441" s="119" t="s">
        <v>218</v>
      </c>
      <c r="R1441" s="5"/>
      <c r="S1441" s="5"/>
      <c r="T1441" s="5"/>
      <c r="U1441" s="5"/>
      <c r="V1441" s="5"/>
      <c r="W1441" s="5"/>
      <c r="X1441" s="5"/>
      <c r="Y1441" s="5"/>
      <c r="AK1441" s="199"/>
      <c r="AM1441" s="11"/>
      <c r="AN1441" s="15"/>
      <c r="AO1441" s="11"/>
      <c r="AP1441" s="11"/>
    </row>
    <row r="1442" spans="3:42" outlineLevel="2" x14ac:dyDescent="0.2">
      <c r="C1442" s="252">
        <v>10</v>
      </c>
      <c r="D1442" s="119" t="s">
        <v>218</v>
      </c>
      <c r="F1442" s="789" t="s">
        <v>635</v>
      </c>
      <c r="G1442" s="790"/>
      <c r="H1442" s="803"/>
      <c r="I1442" s="790"/>
      <c r="J1442" s="790"/>
      <c r="K1442" s="792"/>
      <c r="L1442" s="789"/>
      <c r="M1442" s="789"/>
      <c r="N1442" s="789"/>
      <c r="O1442" s="789"/>
      <c r="P1442" s="789"/>
      <c r="Q1442" s="792"/>
      <c r="R1442" s="793"/>
      <c r="S1442" s="793"/>
      <c r="T1442" s="793"/>
      <c r="U1442" s="793"/>
      <c r="V1442" s="793"/>
      <c r="W1442" s="793"/>
      <c r="X1442" s="793"/>
      <c r="Y1442" s="793"/>
      <c r="Z1442" s="793"/>
      <c r="AA1442" s="793"/>
      <c r="AB1442" s="793"/>
      <c r="AC1442" s="793"/>
      <c r="AD1442" s="793"/>
      <c r="AE1442" s="793"/>
      <c r="AF1442" s="793"/>
      <c r="AG1442" s="793"/>
      <c r="AH1442" s="789"/>
      <c r="AI1442" s="789"/>
      <c r="AK1442" s="199"/>
      <c r="AM1442" s="11"/>
      <c r="AN1442" s="15"/>
      <c r="AO1442" s="11"/>
      <c r="AP1442" s="11"/>
    </row>
    <row r="1443" spans="3:42" outlineLevel="2" x14ac:dyDescent="0.2">
      <c r="C1443" s="252">
        <v>10</v>
      </c>
      <c r="D1443" s="119" t="s">
        <v>218</v>
      </c>
      <c r="F1443" t="s">
        <v>620</v>
      </c>
      <c r="AK1443" s="199"/>
      <c r="AM1443" s="11"/>
      <c r="AN1443" s="15"/>
      <c r="AO1443" s="11"/>
      <c r="AP1443" s="11"/>
    </row>
    <row r="1444" spans="3:42" outlineLevel="2" x14ac:dyDescent="0.2">
      <c r="C1444" s="252">
        <v>10</v>
      </c>
      <c r="D1444" s="119" t="s">
        <v>218</v>
      </c>
      <c r="F1444" s="761" t="s">
        <v>48</v>
      </c>
      <c r="G1444" s="75"/>
      <c r="H1444" s="796" t="s">
        <v>636</v>
      </c>
      <c r="I1444" s="801"/>
      <c r="J1444" s="75"/>
      <c r="K1444" s="741"/>
      <c r="L1444" s="75"/>
      <c r="M1444" s="75"/>
      <c r="N1444" s="75"/>
      <c r="O1444" s="75"/>
      <c r="P1444" s="75"/>
      <c r="Q1444" s="128" t="s">
        <v>536</v>
      </c>
      <c r="R1444" s="804">
        <v>0</v>
      </c>
      <c r="S1444" s="805">
        <v>0</v>
      </c>
      <c r="T1444" s="805">
        <v>0</v>
      </c>
      <c r="U1444" s="805">
        <v>0</v>
      </c>
      <c r="V1444" s="805">
        <v>0</v>
      </c>
      <c r="W1444" s="806">
        <v>0.16000135931463366</v>
      </c>
      <c r="X1444" s="805">
        <v>0</v>
      </c>
      <c r="Y1444" s="805">
        <v>0</v>
      </c>
      <c r="Z1444" s="805">
        <v>0</v>
      </c>
      <c r="AA1444" s="805">
        <v>0</v>
      </c>
      <c r="AB1444" s="805">
        <v>0</v>
      </c>
      <c r="AC1444" s="805">
        <v>0</v>
      </c>
      <c r="AD1444" s="805">
        <v>0</v>
      </c>
      <c r="AE1444" s="805">
        <v>0</v>
      </c>
      <c r="AF1444" s="805">
        <v>0</v>
      </c>
      <c r="AG1444" s="805">
        <v>0</v>
      </c>
      <c r="AH1444" s="808">
        <v>0</v>
      </c>
      <c r="AI1444" s="808">
        <v>0</v>
      </c>
      <c r="AK1444" s="199"/>
      <c r="AM1444" s="11"/>
      <c r="AN1444" s="15"/>
      <c r="AO1444" s="11"/>
      <c r="AP1444" s="11"/>
    </row>
    <row r="1445" spans="3:42" outlineLevel="2" x14ac:dyDescent="0.2">
      <c r="C1445" s="252">
        <v>10</v>
      </c>
      <c r="D1445" s="119" t="s">
        <v>218</v>
      </c>
      <c r="F1445" s="767" t="s">
        <v>55</v>
      </c>
      <c r="H1445" s="797" t="s">
        <v>636</v>
      </c>
      <c r="K1445" s="164"/>
      <c r="Q1445" s="135" t="s">
        <v>536</v>
      </c>
      <c r="R1445" s="809">
        <v>0</v>
      </c>
      <c r="S1445" s="810">
        <v>0</v>
      </c>
      <c r="T1445" s="810">
        <v>0</v>
      </c>
      <c r="U1445" s="810">
        <v>0</v>
      </c>
      <c r="V1445" s="810">
        <v>0</v>
      </c>
      <c r="W1445" s="811">
        <v>3.8674652420963677E-2</v>
      </c>
      <c r="X1445" s="810">
        <v>0</v>
      </c>
      <c r="Y1445" s="810">
        <v>0</v>
      </c>
      <c r="Z1445" s="810">
        <v>0</v>
      </c>
      <c r="AA1445" s="810">
        <v>0</v>
      </c>
      <c r="AB1445" s="810">
        <v>0</v>
      </c>
      <c r="AC1445" s="810">
        <v>0</v>
      </c>
      <c r="AD1445" s="810">
        <v>0</v>
      </c>
      <c r="AE1445" s="810">
        <v>0</v>
      </c>
      <c r="AF1445" s="810">
        <v>0</v>
      </c>
      <c r="AG1445" s="810">
        <v>0</v>
      </c>
      <c r="AH1445" s="812">
        <v>0</v>
      </c>
      <c r="AI1445" s="812">
        <v>0</v>
      </c>
      <c r="AK1445" s="199"/>
      <c r="AM1445" s="11"/>
      <c r="AN1445" s="15"/>
      <c r="AO1445" s="11"/>
      <c r="AP1445" s="11"/>
    </row>
    <row r="1446" spans="3:42" outlineLevel="2" x14ac:dyDescent="0.2">
      <c r="C1446" s="252">
        <v>10</v>
      </c>
      <c r="D1446" s="119" t="s">
        <v>218</v>
      </c>
      <c r="F1446" s="783" t="s">
        <v>57</v>
      </c>
      <c r="G1446" s="83"/>
      <c r="H1446" s="798" t="s">
        <v>636</v>
      </c>
      <c r="I1446" s="799"/>
      <c r="J1446" s="83"/>
      <c r="K1446" s="736"/>
      <c r="L1446" s="83"/>
      <c r="M1446" s="83"/>
      <c r="N1446" s="83"/>
      <c r="O1446" s="83"/>
      <c r="P1446" s="83"/>
      <c r="Q1446" s="143" t="s">
        <v>536</v>
      </c>
      <c r="R1446" s="813">
        <v>0</v>
      </c>
      <c r="S1446" s="814">
        <v>0</v>
      </c>
      <c r="T1446" s="814">
        <v>0</v>
      </c>
      <c r="U1446" s="814">
        <v>0</v>
      </c>
      <c r="V1446" s="814">
        <v>0</v>
      </c>
      <c r="W1446" s="815">
        <v>0</v>
      </c>
      <c r="X1446" s="814">
        <v>0</v>
      </c>
      <c r="Y1446" s="814">
        <v>0</v>
      </c>
      <c r="Z1446" s="814">
        <v>0</v>
      </c>
      <c r="AA1446" s="814">
        <v>0</v>
      </c>
      <c r="AB1446" s="814">
        <v>0</v>
      </c>
      <c r="AC1446" s="814">
        <v>0</v>
      </c>
      <c r="AD1446" s="814">
        <v>0</v>
      </c>
      <c r="AE1446" s="814">
        <v>0</v>
      </c>
      <c r="AF1446" s="814">
        <v>0</v>
      </c>
      <c r="AG1446" s="814">
        <v>0</v>
      </c>
      <c r="AH1446" s="816">
        <v>0</v>
      </c>
      <c r="AI1446" s="816">
        <v>0</v>
      </c>
      <c r="AK1446" s="199"/>
      <c r="AM1446" s="11"/>
      <c r="AN1446" s="15"/>
      <c r="AO1446" s="11"/>
      <c r="AP1446" s="11"/>
    </row>
    <row r="1447" spans="3:42" outlineLevel="2" x14ac:dyDescent="0.2">
      <c r="C1447" s="252">
        <v>10</v>
      </c>
      <c r="D1447" s="119" t="s">
        <v>218</v>
      </c>
      <c r="F1447" s="12"/>
      <c r="H1447" s="817"/>
      <c r="K1447" s="16"/>
      <c r="Q1447" s="16"/>
      <c r="R1447" s="818"/>
      <c r="S1447" s="818"/>
      <c r="T1447" s="818"/>
      <c r="U1447" s="818"/>
      <c r="V1447" s="818"/>
      <c r="W1447" s="818"/>
      <c r="X1447" s="818"/>
      <c r="Y1447" s="818"/>
      <c r="Z1447" s="818"/>
      <c r="AA1447" s="818"/>
      <c r="AB1447" s="818"/>
      <c r="AC1447" s="818"/>
      <c r="AD1447" s="818"/>
      <c r="AE1447" s="818"/>
      <c r="AF1447" s="818"/>
      <c r="AG1447" s="818"/>
      <c r="AH1447" s="818"/>
      <c r="AI1447" s="818"/>
      <c r="AK1447" s="199"/>
      <c r="AM1447" s="11"/>
      <c r="AN1447" s="15"/>
      <c r="AO1447" s="11"/>
      <c r="AP1447" s="11"/>
    </row>
    <row r="1448" spans="3:42" x14ac:dyDescent="0.2">
      <c r="C1448" s="252">
        <v>11</v>
      </c>
      <c r="D1448" s="754" t="s">
        <v>141</v>
      </c>
      <c r="E1448" s="67"/>
      <c r="F1448" s="67"/>
      <c r="G1448" s="67"/>
      <c r="H1448" s="755" t="s">
        <v>152</v>
      </c>
      <c r="I1448" s="67"/>
      <c r="J1448" s="67"/>
      <c r="K1448" s="102"/>
      <c r="L1448" s="67"/>
      <c r="M1448" s="67"/>
      <c r="N1448" s="67"/>
      <c r="O1448" s="67"/>
      <c r="P1448" s="67"/>
      <c r="Q1448" s="102"/>
      <c r="R1448" s="67"/>
      <c r="S1448" s="67"/>
      <c r="T1448" s="67"/>
      <c r="U1448" s="67"/>
      <c r="V1448" s="67"/>
      <c r="W1448" s="67"/>
      <c r="X1448" s="67"/>
      <c r="Y1448" s="67"/>
      <c r="Z1448" s="67"/>
      <c r="AA1448" s="67"/>
      <c r="AB1448" s="67"/>
      <c r="AC1448" s="67"/>
      <c r="AD1448" s="67"/>
      <c r="AE1448" s="67"/>
      <c r="AF1448" s="67"/>
      <c r="AG1448" s="67"/>
      <c r="AH1448" s="67"/>
      <c r="AI1448" s="67"/>
      <c r="AK1448" s="199"/>
      <c r="AM1448" s="11"/>
      <c r="AN1448" s="15"/>
      <c r="AO1448" s="11"/>
      <c r="AP1448" s="11"/>
    </row>
    <row r="1449" spans="3:42" outlineLevel="1" x14ac:dyDescent="0.2">
      <c r="C1449" s="252">
        <v>11</v>
      </c>
      <c r="D1449" s="119" t="s">
        <v>218</v>
      </c>
      <c r="F1449" s="121" t="s">
        <v>597</v>
      </c>
      <c r="G1449" s="756"/>
      <c r="H1449" s="757"/>
      <c r="I1449" s="756"/>
      <c r="J1449" s="756"/>
      <c r="K1449" s="758"/>
      <c r="L1449" s="759"/>
      <c r="M1449" s="759"/>
      <c r="N1449" s="759"/>
      <c r="O1449" s="759"/>
      <c r="P1449" s="759"/>
      <c r="Q1449" s="758"/>
      <c r="R1449" s="760"/>
      <c r="S1449" s="760"/>
      <c r="T1449" s="760"/>
      <c r="U1449" s="760"/>
      <c r="V1449" s="760"/>
      <c r="W1449" s="760"/>
      <c r="X1449" s="760"/>
      <c r="Y1449" s="760"/>
      <c r="Z1449" s="760"/>
      <c r="AA1449" s="760"/>
      <c r="AB1449" s="760"/>
      <c r="AC1449" s="760"/>
      <c r="AD1449" s="760"/>
      <c r="AE1449" s="760"/>
      <c r="AF1449" s="760"/>
      <c r="AG1449" s="760"/>
      <c r="AH1449" s="759"/>
      <c r="AI1449" s="759"/>
      <c r="AK1449" s="199"/>
      <c r="AM1449" s="11"/>
      <c r="AN1449" s="15"/>
      <c r="AO1449" s="11"/>
      <c r="AP1449" s="11"/>
    </row>
    <row r="1450" spans="3:42" outlineLevel="2" x14ac:dyDescent="0.2">
      <c r="C1450" s="252">
        <v>11</v>
      </c>
      <c r="D1450" s="119" t="s">
        <v>218</v>
      </c>
      <c r="F1450" s="12"/>
      <c r="G1450" s="149" t="s">
        <v>598</v>
      </c>
      <c r="H1450" s="72" t="s">
        <v>48</v>
      </c>
      <c r="I1450" s="8" t="s">
        <v>451</v>
      </c>
      <c r="J1450" s="8" t="s">
        <v>599</v>
      </c>
      <c r="K1450" s="8" t="s">
        <v>61</v>
      </c>
      <c r="AK1450" s="199"/>
      <c r="AM1450" s="11"/>
      <c r="AN1450" s="15"/>
      <c r="AO1450" s="11"/>
      <c r="AP1450" s="11"/>
    </row>
    <row r="1451" spans="3:42" outlineLevel="2" x14ac:dyDescent="0.2">
      <c r="C1451" s="252">
        <v>11</v>
      </c>
      <c r="D1451" s="119" t="s">
        <v>218</v>
      </c>
      <c r="F1451" s="761" t="s">
        <v>129</v>
      </c>
      <c r="G1451" s="762" t="s">
        <v>130</v>
      </c>
      <c r="H1451" s="763">
        <v>0.9</v>
      </c>
      <c r="I1451" s="764">
        <v>9.9999999999999978E-2</v>
      </c>
      <c r="J1451" s="765">
        <v>1</v>
      </c>
      <c r="K1451" s="766"/>
      <c r="AK1451" s="199"/>
      <c r="AM1451" s="11"/>
      <c r="AN1451" s="15"/>
      <c r="AO1451" s="11"/>
      <c r="AP1451" s="11"/>
    </row>
    <row r="1452" spans="3:42" outlineLevel="2" x14ac:dyDescent="0.2">
      <c r="C1452" s="252">
        <v>11</v>
      </c>
      <c r="D1452" s="119" t="s">
        <v>218</v>
      </c>
      <c r="F1452" s="767" t="s">
        <v>128</v>
      </c>
      <c r="G1452" s="611" t="s">
        <v>130</v>
      </c>
      <c r="H1452" s="768">
        <v>0.891652982076098</v>
      </c>
      <c r="I1452" s="769">
        <v>0.108347017923902</v>
      </c>
      <c r="J1452" s="770">
        <v>1</v>
      </c>
      <c r="K1452" s="771"/>
      <c r="AK1452" s="199"/>
      <c r="AM1452" s="11"/>
      <c r="AN1452" s="15"/>
      <c r="AO1452" s="11"/>
      <c r="AP1452" s="11"/>
    </row>
    <row r="1453" spans="3:42" outlineLevel="2" x14ac:dyDescent="0.2">
      <c r="C1453" s="252">
        <v>11</v>
      </c>
      <c r="D1453" s="119" t="s">
        <v>218</v>
      </c>
      <c r="F1453" s="767" t="s">
        <v>600</v>
      </c>
      <c r="G1453" s="611" t="s">
        <v>583</v>
      </c>
      <c r="H1453" s="772">
        <v>25520</v>
      </c>
      <c r="I1453" s="773">
        <v>3101</v>
      </c>
      <c r="J1453" s="774">
        <v>28621</v>
      </c>
      <c r="K1453" s="775">
        <v>0.64987701512875162</v>
      </c>
      <c r="AK1453" s="199"/>
      <c r="AM1453" s="11"/>
      <c r="AN1453" s="15"/>
      <c r="AO1453" s="11"/>
      <c r="AP1453" s="11"/>
    </row>
    <row r="1454" spans="3:42" outlineLevel="2" x14ac:dyDescent="0.2">
      <c r="C1454" s="252">
        <v>11</v>
      </c>
      <c r="D1454" s="119" t="s">
        <v>218</v>
      </c>
      <c r="F1454" s="767" t="s">
        <v>64</v>
      </c>
      <c r="G1454" s="611" t="s">
        <v>583</v>
      </c>
      <c r="H1454" s="776">
        <v>1275</v>
      </c>
      <c r="I1454" s="773">
        <v>0</v>
      </c>
      <c r="J1454" s="774">
        <v>1275</v>
      </c>
      <c r="K1454" s="771"/>
      <c r="AK1454" s="199"/>
      <c r="AM1454" s="11"/>
      <c r="AN1454" s="15"/>
      <c r="AO1454" s="11"/>
      <c r="AP1454" s="11"/>
    </row>
    <row r="1455" spans="3:42" outlineLevel="2" x14ac:dyDescent="0.2">
      <c r="C1455" s="252">
        <v>11</v>
      </c>
      <c r="D1455" s="119" t="s">
        <v>218</v>
      </c>
      <c r="F1455" s="767" t="s">
        <v>601</v>
      </c>
      <c r="G1455" s="611" t="s">
        <v>583</v>
      </c>
      <c r="H1455" s="776">
        <v>24245</v>
      </c>
      <c r="I1455" s="773">
        <v>3101</v>
      </c>
      <c r="J1455" s="774">
        <v>27346</v>
      </c>
      <c r="K1455" s="771"/>
      <c r="AK1455" s="199"/>
      <c r="AM1455" s="11"/>
      <c r="AN1455" s="15"/>
      <c r="AO1455" s="11"/>
      <c r="AP1455" s="11"/>
    </row>
    <row r="1456" spans="3:42" outlineLevel="2" x14ac:dyDescent="0.2">
      <c r="C1456" s="252">
        <v>11</v>
      </c>
      <c r="D1456" s="119" t="s">
        <v>218</v>
      </c>
      <c r="F1456" s="767" t="s">
        <v>602</v>
      </c>
      <c r="G1456" s="611" t="s">
        <v>130</v>
      </c>
      <c r="H1456" s="778">
        <v>4.9960815047021941E-2</v>
      </c>
      <c r="I1456" s="769">
        <v>0</v>
      </c>
      <c r="J1456" s="769">
        <v>4.4547709723629501E-2</v>
      </c>
      <c r="K1456" s="771"/>
      <c r="AK1456" s="199"/>
      <c r="AM1456" s="11"/>
      <c r="AN1456" s="15"/>
      <c r="AO1456" s="11"/>
      <c r="AP1456" s="11"/>
    </row>
    <row r="1457" spans="3:42" outlineLevel="2" x14ac:dyDescent="0.2">
      <c r="C1457" s="252">
        <v>11</v>
      </c>
      <c r="D1457" s="119" t="s">
        <v>218</v>
      </c>
      <c r="F1457" s="767" t="s">
        <v>603</v>
      </c>
      <c r="G1457" s="611" t="s">
        <v>583</v>
      </c>
      <c r="H1457" s="776">
        <v>0</v>
      </c>
      <c r="I1457" s="773">
        <v>3101</v>
      </c>
      <c r="J1457" s="774">
        <v>3101</v>
      </c>
      <c r="K1457" s="771"/>
      <c r="AK1457" s="199"/>
      <c r="AM1457" s="11"/>
      <c r="AN1457" s="15"/>
      <c r="AO1457" s="11"/>
      <c r="AP1457" s="11"/>
    </row>
    <row r="1458" spans="3:42" outlineLevel="2" x14ac:dyDescent="0.2">
      <c r="C1458" s="252">
        <v>11</v>
      </c>
      <c r="D1458" s="119" t="s">
        <v>218</v>
      </c>
      <c r="F1458" s="767" t="s">
        <v>604</v>
      </c>
      <c r="G1458" s="611"/>
      <c r="H1458" s="773">
        <v>0</v>
      </c>
      <c r="I1458" s="773">
        <v>0</v>
      </c>
      <c r="J1458" s="773">
        <v>0</v>
      </c>
      <c r="K1458" s="771"/>
      <c r="AK1458" s="199"/>
      <c r="AM1458" s="11"/>
      <c r="AN1458" s="15"/>
      <c r="AO1458" s="11"/>
      <c r="AP1458" s="11"/>
    </row>
    <row r="1459" spans="3:42" outlineLevel="2" x14ac:dyDescent="0.2">
      <c r="C1459" s="252">
        <v>11</v>
      </c>
      <c r="D1459" s="119" t="s">
        <v>218</v>
      </c>
      <c r="F1459" s="767" t="s">
        <v>605</v>
      </c>
      <c r="G1459" s="611"/>
      <c r="H1459" s="779"/>
      <c r="I1459" s="780"/>
      <c r="J1459" s="781"/>
      <c r="K1459" s="782">
        <v>0</v>
      </c>
      <c r="AK1459" s="199"/>
      <c r="AM1459" s="11"/>
      <c r="AN1459" s="15"/>
      <c r="AO1459" s="11"/>
      <c r="AP1459" s="11"/>
    </row>
    <row r="1460" spans="3:42" outlineLevel="2" x14ac:dyDescent="0.2">
      <c r="C1460" s="252">
        <v>11</v>
      </c>
      <c r="D1460" s="119" t="s">
        <v>218</v>
      </c>
      <c r="F1460" s="783" t="s">
        <v>606</v>
      </c>
      <c r="G1460" s="619" t="s">
        <v>130</v>
      </c>
      <c r="H1460" s="784">
        <v>0</v>
      </c>
      <c r="I1460" s="785">
        <v>1</v>
      </c>
      <c r="J1460" s="786">
        <v>1</v>
      </c>
      <c r="K1460" s="787"/>
      <c r="AK1460" s="199"/>
      <c r="AM1460" s="11"/>
      <c r="AN1460" s="15"/>
      <c r="AO1460" s="11"/>
      <c r="AP1460" s="11"/>
    </row>
    <row r="1461" spans="3:42" outlineLevel="2" x14ac:dyDescent="0.2">
      <c r="C1461" s="252">
        <v>11</v>
      </c>
      <c r="D1461" s="119" t="s">
        <v>218</v>
      </c>
      <c r="H1461"/>
      <c r="I1461"/>
      <c r="K1461"/>
      <c r="AK1461" s="199"/>
      <c r="AM1461" s="11"/>
      <c r="AN1461" s="15"/>
      <c r="AO1461" s="11"/>
      <c r="AP1461" s="11"/>
    </row>
    <row r="1462" spans="3:42" outlineLevel="1" x14ac:dyDescent="0.2">
      <c r="C1462" s="252">
        <v>11</v>
      </c>
      <c r="D1462" s="119" t="s">
        <v>218</v>
      </c>
      <c r="F1462" s="121" t="s">
        <v>607</v>
      </c>
      <c r="G1462" s="756"/>
      <c r="H1462" s="757"/>
      <c r="I1462" s="788"/>
      <c r="J1462" s="756"/>
      <c r="K1462" s="758"/>
      <c r="L1462" s="759"/>
      <c r="M1462" s="759"/>
      <c r="N1462" s="759"/>
      <c r="O1462" s="759"/>
      <c r="P1462" s="759"/>
      <c r="Q1462" s="758"/>
      <c r="R1462" s="760"/>
      <c r="S1462" s="760"/>
      <c r="T1462" s="760"/>
      <c r="U1462" s="760"/>
      <c r="V1462" s="760"/>
      <c r="W1462" s="760"/>
      <c r="X1462" s="760"/>
      <c r="Y1462" s="760"/>
      <c r="Z1462" s="760"/>
      <c r="AA1462" s="760"/>
      <c r="AB1462" s="760"/>
      <c r="AC1462" s="760"/>
      <c r="AD1462" s="760"/>
      <c r="AE1462" s="760"/>
      <c r="AF1462" s="760"/>
      <c r="AG1462" s="760"/>
      <c r="AH1462" s="759"/>
      <c r="AI1462" s="759"/>
      <c r="AK1462" s="199"/>
      <c r="AM1462" s="11"/>
      <c r="AN1462" s="15"/>
      <c r="AO1462" s="11"/>
      <c r="AP1462" s="11"/>
    </row>
    <row r="1463" spans="3:42" outlineLevel="2" x14ac:dyDescent="0.2">
      <c r="C1463" s="252">
        <v>11</v>
      </c>
      <c r="D1463" s="119" t="s">
        <v>218</v>
      </c>
      <c r="F1463" s="789" t="s">
        <v>608</v>
      </c>
      <c r="G1463" s="790"/>
      <c r="H1463" s="791" t="s">
        <v>609</v>
      </c>
      <c r="I1463" s="791"/>
      <c r="J1463" s="790"/>
      <c r="K1463" s="792"/>
      <c r="L1463" s="789"/>
      <c r="M1463" s="789"/>
      <c r="N1463" s="789"/>
      <c r="O1463" s="789"/>
      <c r="P1463" s="789"/>
      <c r="Q1463" s="792"/>
      <c r="R1463" s="793"/>
      <c r="S1463" s="793"/>
      <c r="T1463" s="793"/>
      <c r="U1463" s="793"/>
      <c r="V1463" s="793"/>
      <c r="W1463" s="793"/>
      <c r="X1463" s="793"/>
      <c r="Y1463" s="793"/>
      <c r="Z1463" s="793"/>
      <c r="AA1463" s="793"/>
      <c r="AB1463" s="793"/>
      <c r="AC1463" s="793"/>
      <c r="AD1463" s="793"/>
      <c r="AE1463" s="793"/>
      <c r="AF1463" s="793"/>
      <c r="AG1463" s="793"/>
      <c r="AH1463" s="789"/>
      <c r="AI1463" s="789"/>
      <c r="AK1463" s="199"/>
      <c r="AM1463" s="11"/>
      <c r="AN1463" s="15"/>
      <c r="AO1463" s="11"/>
      <c r="AP1463" s="11"/>
    </row>
    <row r="1464" spans="3:42" ht="14.25" customHeight="1" outlineLevel="2" x14ac:dyDescent="0.2">
      <c r="C1464" s="252">
        <v>11</v>
      </c>
      <c r="D1464" s="119" t="s">
        <v>218</v>
      </c>
      <c r="F1464" s="794" t="s">
        <v>610</v>
      </c>
      <c r="H1464" s="795"/>
      <c r="AK1464" s="199"/>
      <c r="AM1464" s="11"/>
      <c r="AN1464" s="15"/>
      <c r="AO1464" s="11"/>
      <c r="AP1464" s="11"/>
    </row>
    <row r="1465" spans="3:42" outlineLevel="2" x14ac:dyDescent="0.2">
      <c r="C1465" s="252">
        <v>11</v>
      </c>
      <c r="D1465" s="119" t="s">
        <v>218</v>
      </c>
      <c r="F1465" s="761" t="s">
        <v>62</v>
      </c>
      <c r="G1465" s="75"/>
      <c r="H1465" s="796" t="s">
        <v>10</v>
      </c>
      <c r="I1465" s="796" t="s">
        <v>611</v>
      </c>
      <c r="J1465" s="75"/>
      <c r="K1465" s="741"/>
      <c r="L1465" s="75"/>
      <c r="M1465" s="75"/>
      <c r="N1465" s="75"/>
      <c r="O1465" s="75"/>
      <c r="P1465" s="75"/>
      <c r="Q1465" s="128" t="s">
        <v>110</v>
      </c>
      <c r="R1465" s="299">
        <v>0</v>
      </c>
      <c r="S1465" s="300">
        <v>0</v>
      </c>
      <c r="T1465" s="300">
        <v>0</v>
      </c>
      <c r="U1465" s="300">
        <v>203.23861853772306</v>
      </c>
      <c r="V1465" s="300">
        <v>216.2130739706104</v>
      </c>
      <c r="W1465" s="301">
        <v>225.06362226886094</v>
      </c>
      <c r="X1465" s="300">
        <v>301.07892340840544</v>
      </c>
      <c r="Y1465" s="300">
        <v>349.96954182733066</v>
      </c>
      <c r="Z1465" s="300">
        <v>327.68939174475457</v>
      </c>
      <c r="AA1465" s="300">
        <v>346.90295782058183</v>
      </c>
      <c r="AB1465" s="302">
        <v>342.87417025928812</v>
      </c>
      <c r="AC1465" s="302">
        <v>268.29056389293436</v>
      </c>
      <c r="AD1465" s="302">
        <v>456.90149721765329</v>
      </c>
      <c r="AE1465" s="302">
        <v>300.93392913544807</v>
      </c>
      <c r="AF1465" s="302">
        <v>336.34881094474486</v>
      </c>
      <c r="AG1465" s="302">
        <v>299.03537374082896</v>
      </c>
      <c r="AH1465" s="348">
        <v>442.9145390576723</v>
      </c>
      <c r="AI1465" s="348">
        <v>1053.1622534141877</v>
      </c>
      <c r="AK1465" s="199"/>
      <c r="AM1465" s="11"/>
      <c r="AN1465" s="15"/>
      <c r="AO1465" s="11"/>
      <c r="AP1465" s="11"/>
    </row>
    <row r="1466" spans="3:42" outlineLevel="2" x14ac:dyDescent="0.2">
      <c r="C1466" s="252">
        <v>11</v>
      </c>
      <c r="D1466" s="119" t="s">
        <v>218</v>
      </c>
      <c r="F1466" s="767" t="s">
        <v>188</v>
      </c>
      <c r="H1466" s="797" t="s">
        <v>10</v>
      </c>
      <c r="I1466" s="797" t="s">
        <v>612</v>
      </c>
      <c r="K1466" s="164"/>
      <c r="Q1466" s="135" t="s">
        <v>110</v>
      </c>
      <c r="R1466" s="314">
        <v>0</v>
      </c>
      <c r="S1466" s="315">
        <v>0</v>
      </c>
      <c r="T1466" s="315">
        <v>0</v>
      </c>
      <c r="U1466" s="315">
        <v>94.555001155622818</v>
      </c>
      <c r="V1466" s="315">
        <v>97.915166532772503</v>
      </c>
      <c r="W1466" s="316">
        <v>100.65838501028949</v>
      </c>
      <c r="X1466" s="315">
        <v>108.29715711483905</v>
      </c>
      <c r="Y1466" s="315">
        <v>110.62962000562479</v>
      </c>
      <c r="Z1466" s="315">
        <v>112.99280157649171</v>
      </c>
      <c r="AA1466" s="315">
        <v>115.26370462892258</v>
      </c>
      <c r="AB1466" s="5">
        <v>117.58036917254228</v>
      </c>
      <c r="AC1466" s="5">
        <v>119.94372035947944</v>
      </c>
      <c r="AD1466" s="5">
        <v>122.35470211952428</v>
      </c>
      <c r="AE1466" s="5">
        <v>124.81427754307505</v>
      </c>
      <c r="AF1466" s="5">
        <v>127.32342927193893</v>
      </c>
      <c r="AG1466" s="5">
        <v>129.88315989814927</v>
      </c>
      <c r="AH1466" s="350">
        <v>132.49449237096479</v>
      </c>
      <c r="AI1466" s="350">
        <v>135.1584704122198</v>
      </c>
      <c r="AK1466" s="199"/>
      <c r="AM1466" s="11"/>
      <c r="AN1466" s="15"/>
      <c r="AO1466" s="11"/>
      <c r="AP1466" s="11"/>
    </row>
    <row r="1467" spans="3:42" outlineLevel="2" x14ac:dyDescent="0.2">
      <c r="C1467" s="252">
        <v>11</v>
      </c>
      <c r="D1467" s="119" t="s">
        <v>218</v>
      </c>
      <c r="F1467" s="767" t="s">
        <v>613</v>
      </c>
      <c r="H1467" s="797" t="s">
        <v>10</v>
      </c>
      <c r="I1467" s="234" t="s">
        <v>614</v>
      </c>
      <c r="K1467" s="164"/>
      <c r="Q1467" s="135" t="s">
        <v>110</v>
      </c>
      <c r="R1467" s="314">
        <v>0</v>
      </c>
      <c r="S1467" s="315">
        <v>0</v>
      </c>
      <c r="T1467" s="315">
        <v>0</v>
      </c>
      <c r="U1467" s="315">
        <v>0</v>
      </c>
      <c r="V1467" s="315">
        <v>0</v>
      </c>
      <c r="W1467" s="316">
        <v>0</v>
      </c>
      <c r="X1467" s="315">
        <v>0</v>
      </c>
      <c r="Y1467" s="315">
        <v>0</v>
      </c>
      <c r="Z1467" s="315">
        <v>0</v>
      </c>
      <c r="AA1467" s="315">
        <v>0</v>
      </c>
      <c r="AB1467" s="5">
        <v>0</v>
      </c>
      <c r="AC1467" s="5">
        <v>0</v>
      </c>
      <c r="AD1467" s="5">
        <v>0</v>
      </c>
      <c r="AE1467" s="5">
        <v>0</v>
      </c>
      <c r="AF1467" s="5">
        <v>0</v>
      </c>
      <c r="AG1467" s="5">
        <v>0</v>
      </c>
      <c r="AH1467" s="350">
        <v>0</v>
      </c>
      <c r="AI1467" s="350">
        <v>0</v>
      </c>
      <c r="AK1467" s="199"/>
      <c r="AM1467" s="11"/>
      <c r="AN1467" s="15"/>
      <c r="AO1467" s="11"/>
      <c r="AP1467" s="11"/>
    </row>
    <row r="1468" spans="3:42" outlineLevel="2" x14ac:dyDescent="0.2">
      <c r="C1468" s="252">
        <v>11</v>
      </c>
      <c r="D1468" s="119" t="s">
        <v>218</v>
      </c>
      <c r="F1468" s="783" t="s">
        <v>57</v>
      </c>
      <c r="G1468" s="83"/>
      <c r="H1468" s="798" t="s">
        <v>10</v>
      </c>
      <c r="I1468" s="799"/>
      <c r="J1468" s="83"/>
      <c r="K1468" s="736"/>
      <c r="L1468" s="83"/>
      <c r="M1468" s="83"/>
      <c r="N1468" s="83"/>
      <c r="O1468" s="83"/>
      <c r="P1468" s="83"/>
      <c r="Q1468" s="143" t="s">
        <v>110</v>
      </c>
      <c r="R1468" s="304">
        <v>0</v>
      </c>
      <c r="S1468" s="305">
        <v>0</v>
      </c>
      <c r="T1468" s="305">
        <v>0</v>
      </c>
      <c r="U1468" s="305">
        <v>29.725472423336466</v>
      </c>
      <c r="V1468" s="305">
        <v>30.770871318345712</v>
      </c>
      <c r="W1468" s="306">
        <v>31.627934004622599</v>
      </c>
      <c r="X1468" s="305">
        <v>32.488504914887343</v>
      </c>
      <c r="Y1468" s="305">
        <v>33.271555133720724</v>
      </c>
      <c r="Z1468" s="305">
        <v>33.97699626328469</v>
      </c>
      <c r="AA1468" s="305">
        <v>34.651813212519762</v>
      </c>
      <c r="AB1468" s="307">
        <v>35.34003273339026</v>
      </c>
      <c r="AC1468" s="307">
        <v>36.041921015720433</v>
      </c>
      <c r="AD1468" s="307">
        <v>36.757749536171559</v>
      </c>
      <c r="AE1468" s="307">
        <v>37.487795163244854</v>
      </c>
      <c r="AF1468" s="307">
        <v>38.232340264369981</v>
      </c>
      <c r="AG1468" s="307">
        <v>38.991672815120367</v>
      </c>
      <c r="AH1468" s="362">
        <v>39.766086510597766</v>
      </c>
      <c r="AI1468" s="362">
        <v>40.555880879028997</v>
      </c>
      <c r="AK1468" s="199"/>
      <c r="AM1468" s="11"/>
      <c r="AN1468" s="15"/>
      <c r="AO1468" s="11"/>
      <c r="AP1468" s="11"/>
    </row>
    <row r="1469" spans="3:42" outlineLevel="2" x14ac:dyDescent="0.2">
      <c r="C1469" s="252">
        <v>11</v>
      </c>
      <c r="D1469" s="119" t="s">
        <v>218</v>
      </c>
      <c r="F1469" s="12"/>
      <c r="H1469" s="234"/>
      <c r="K1469" s="164"/>
      <c r="Q1469" s="16"/>
      <c r="R1469" s="800">
        <v>0</v>
      </c>
      <c r="S1469" s="800">
        <v>0</v>
      </c>
      <c r="T1469" s="800">
        <v>0</v>
      </c>
      <c r="U1469" s="800">
        <v>327.51909211668232</v>
      </c>
      <c r="V1469" s="800">
        <v>344.89911182172864</v>
      </c>
      <c r="W1469" s="800">
        <v>357.34994128377303</v>
      </c>
      <c r="X1469" s="800">
        <v>441.86458543813183</v>
      </c>
      <c r="Y1469" s="800">
        <v>493.87071696667618</v>
      </c>
      <c r="Z1469" s="800">
        <v>474.65918958453096</v>
      </c>
      <c r="AA1469" s="800">
        <v>496.81847566202418</v>
      </c>
      <c r="AB1469" s="800">
        <v>495.7945721652207</v>
      </c>
      <c r="AC1469" s="800">
        <v>424.27620526813422</v>
      </c>
      <c r="AD1469" s="800">
        <v>616.01394887334914</v>
      </c>
      <c r="AE1469" s="800">
        <v>463.23600184176797</v>
      </c>
      <c r="AF1469" s="800">
        <v>501.90458048105381</v>
      </c>
      <c r="AG1469" s="800">
        <v>467.91020645409861</v>
      </c>
      <c r="AH1469" s="800">
        <v>615.17511793923484</v>
      </c>
      <c r="AI1469" s="800">
        <v>1228.8766047054366</v>
      </c>
      <c r="AK1469" s="199"/>
      <c r="AM1469" s="11"/>
      <c r="AN1469" s="15"/>
      <c r="AO1469" s="11"/>
      <c r="AP1469" s="11"/>
    </row>
    <row r="1470" spans="3:42" ht="14.25" customHeight="1" outlineLevel="2" x14ac:dyDescent="0.2">
      <c r="C1470" s="252">
        <v>11</v>
      </c>
      <c r="D1470" s="119" t="s">
        <v>218</v>
      </c>
      <c r="F1470" s="794" t="s">
        <v>615</v>
      </c>
      <c r="AK1470" s="199"/>
      <c r="AM1470" s="11"/>
      <c r="AN1470" s="15"/>
      <c r="AO1470" s="11"/>
      <c r="AP1470" s="11"/>
    </row>
    <row r="1471" spans="3:42" outlineLevel="2" x14ac:dyDescent="0.2">
      <c r="C1471" s="252">
        <v>11</v>
      </c>
      <c r="D1471" s="119" t="s">
        <v>218</v>
      </c>
      <c r="F1471" s="761" t="s">
        <v>48</v>
      </c>
      <c r="G1471" s="75"/>
      <c r="H1471" s="796" t="s">
        <v>10</v>
      </c>
      <c r="I1471" s="801"/>
      <c r="J1471" s="75"/>
      <c r="K1471" s="741"/>
      <c r="L1471" s="75"/>
      <c r="M1471" s="75"/>
      <c r="N1471" s="75"/>
      <c r="O1471" s="75"/>
      <c r="P1471" s="75"/>
      <c r="Q1471" s="128" t="s">
        <v>110</v>
      </c>
      <c r="R1471" s="299">
        <v>0</v>
      </c>
      <c r="S1471" s="300">
        <v>0</v>
      </c>
      <c r="T1471" s="300">
        <v>0</v>
      </c>
      <c r="U1471" s="300">
        <v>267.22500543457073</v>
      </c>
      <c r="V1471" s="300">
        <v>281.89811680297373</v>
      </c>
      <c r="W1471" s="301">
        <v>292.30960920736345</v>
      </c>
      <c r="X1471" s="300">
        <v>367.53451415937491</v>
      </c>
      <c r="Y1471" s="300">
        <v>413.61581822855845</v>
      </c>
      <c r="Z1471" s="300">
        <v>395.67082104909076</v>
      </c>
      <c r="AA1471" s="300">
        <v>414.98788799604102</v>
      </c>
      <c r="AB1471" s="302">
        <v>413.42764003966516</v>
      </c>
      <c r="AC1471" s="302">
        <v>348.40968344347232</v>
      </c>
      <c r="AD1471" s="302">
        <v>520.30928251179444</v>
      </c>
      <c r="AE1471" s="302">
        <v>382.13155899885987</v>
      </c>
      <c r="AF1471" s="302">
        <v>416.2422452487499</v>
      </c>
      <c r="AG1471" s="302">
        <v>384.94254321139755</v>
      </c>
      <c r="AH1471" s="348">
        <v>516.76219438313467</v>
      </c>
      <c r="AI1471" s="348">
        <v>1068.3604812686688</v>
      </c>
      <c r="AK1471" s="199"/>
      <c r="AM1471" s="11"/>
      <c r="AN1471" s="15"/>
      <c r="AO1471" s="11"/>
      <c r="AP1471" s="11"/>
    </row>
    <row r="1472" spans="3:42" outlineLevel="2" x14ac:dyDescent="0.2">
      <c r="C1472" s="252">
        <v>11</v>
      </c>
      <c r="D1472" s="119" t="s">
        <v>218</v>
      </c>
      <c r="F1472" s="767" t="s">
        <v>55</v>
      </c>
      <c r="H1472" s="797" t="s">
        <v>10</v>
      </c>
      <c r="K1472" s="164"/>
      <c r="Q1472" s="135" t="s">
        <v>110</v>
      </c>
      <c r="R1472" s="314">
        <v>0</v>
      </c>
      <c r="S1472" s="315">
        <v>0</v>
      </c>
      <c r="T1472" s="315">
        <v>0</v>
      </c>
      <c r="U1472" s="315">
        <v>30.568614258775142</v>
      </c>
      <c r="V1472" s="315">
        <v>32.230123700409187</v>
      </c>
      <c r="W1472" s="316">
        <v>33.412398071786953</v>
      </c>
      <c r="X1472" s="315">
        <v>41.841566363869639</v>
      </c>
      <c r="Y1472" s="315">
        <v>46.98334360439695</v>
      </c>
      <c r="Z1472" s="315">
        <v>45.011372272155498</v>
      </c>
      <c r="AA1472" s="315">
        <v>47.178774453463404</v>
      </c>
      <c r="AB1472" s="5">
        <v>47.026899392165255</v>
      </c>
      <c r="AC1472" s="5">
        <v>39.82460080894144</v>
      </c>
      <c r="AD1472" s="5">
        <v>58.946916825383099</v>
      </c>
      <c r="AE1472" s="5">
        <v>43.616647679663231</v>
      </c>
      <c r="AF1472" s="5">
        <v>47.429994967933915</v>
      </c>
      <c r="AG1472" s="5">
        <v>43.975990427580697</v>
      </c>
      <c r="AH1472" s="350">
        <v>58.646837045502437</v>
      </c>
      <c r="AI1472" s="350">
        <v>119.9602425577387</v>
      </c>
      <c r="AK1472" s="199"/>
      <c r="AM1472" s="11"/>
      <c r="AN1472" s="15"/>
      <c r="AO1472" s="11"/>
      <c r="AP1472" s="11"/>
    </row>
    <row r="1473" spans="3:42" outlineLevel="2" x14ac:dyDescent="0.2">
      <c r="C1473" s="252">
        <v>11</v>
      </c>
      <c r="D1473" s="119" t="s">
        <v>218</v>
      </c>
      <c r="F1473" s="783" t="s">
        <v>57</v>
      </c>
      <c r="G1473" s="83"/>
      <c r="H1473" s="798" t="s">
        <v>10</v>
      </c>
      <c r="I1473" s="799"/>
      <c r="J1473" s="83"/>
      <c r="K1473" s="736"/>
      <c r="L1473" s="83"/>
      <c r="M1473" s="83"/>
      <c r="N1473" s="83"/>
      <c r="O1473" s="83"/>
      <c r="P1473" s="83"/>
      <c r="Q1473" s="143" t="s">
        <v>110</v>
      </c>
      <c r="R1473" s="304">
        <v>0</v>
      </c>
      <c r="S1473" s="305">
        <v>0</v>
      </c>
      <c r="T1473" s="305">
        <v>0</v>
      </c>
      <c r="U1473" s="305">
        <v>29.725472423336466</v>
      </c>
      <c r="V1473" s="305">
        <v>30.770871318345712</v>
      </c>
      <c r="W1473" s="306">
        <v>31.627934004622599</v>
      </c>
      <c r="X1473" s="305">
        <v>32.488504914887343</v>
      </c>
      <c r="Y1473" s="305">
        <v>33.271555133720724</v>
      </c>
      <c r="Z1473" s="305">
        <v>33.97699626328469</v>
      </c>
      <c r="AA1473" s="305">
        <v>34.651813212519762</v>
      </c>
      <c r="AB1473" s="307">
        <v>35.34003273339026</v>
      </c>
      <c r="AC1473" s="307">
        <v>36.041921015720433</v>
      </c>
      <c r="AD1473" s="307">
        <v>36.757749536171559</v>
      </c>
      <c r="AE1473" s="307">
        <v>37.487795163244854</v>
      </c>
      <c r="AF1473" s="307">
        <v>38.232340264369981</v>
      </c>
      <c r="AG1473" s="307">
        <v>38.991672815120367</v>
      </c>
      <c r="AH1473" s="362">
        <v>39.766086510597766</v>
      </c>
      <c r="AI1473" s="362">
        <v>40.555880879028997</v>
      </c>
      <c r="AK1473" s="199"/>
      <c r="AM1473" s="11"/>
      <c r="AN1473" s="15"/>
      <c r="AO1473" s="11"/>
      <c r="AP1473" s="11"/>
    </row>
    <row r="1474" spans="3:42" outlineLevel="2" x14ac:dyDescent="0.2">
      <c r="C1474" s="252">
        <v>11</v>
      </c>
      <c r="D1474" s="119" t="s">
        <v>218</v>
      </c>
      <c r="F1474" s="12"/>
      <c r="H1474" s="164"/>
      <c r="K1474" s="164"/>
      <c r="Q1474" s="16"/>
      <c r="R1474" s="800">
        <v>0</v>
      </c>
      <c r="S1474" s="800">
        <v>0</v>
      </c>
      <c r="T1474" s="800">
        <v>0</v>
      </c>
      <c r="U1474" s="800">
        <v>327.51909211668232</v>
      </c>
      <c r="V1474" s="800">
        <v>344.89911182172864</v>
      </c>
      <c r="W1474" s="800">
        <v>357.34994128377298</v>
      </c>
      <c r="X1474" s="800">
        <v>441.86458543813188</v>
      </c>
      <c r="Y1474" s="800">
        <v>493.87071696667613</v>
      </c>
      <c r="Z1474" s="800">
        <v>474.65918958453096</v>
      </c>
      <c r="AA1474" s="800">
        <v>496.81847566202418</v>
      </c>
      <c r="AB1474" s="800">
        <v>495.7945721652207</v>
      </c>
      <c r="AC1474" s="800">
        <v>424.27620526813422</v>
      </c>
      <c r="AD1474" s="800">
        <v>616.01394887334914</v>
      </c>
      <c r="AE1474" s="800">
        <v>463.23600184176797</v>
      </c>
      <c r="AF1474" s="800">
        <v>501.90458048105381</v>
      </c>
      <c r="AG1474" s="800">
        <v>467.91020645409861</v>
      </c>
      <c r="AH1474" s="800">
        <v>615.17511793923495</v>
      </c>
      <c r="AI1474" s="800">
        <v>1228.8766047054364</v>
      </c>
      <c r="AK1474" s="199"/>
      <c r="AM1474" s="11"/>
      <c r="AN1474" s="15"/>
      <c r="AO1474" s="11"/>
      <c r="AP1474" s="11"/>
    </row>
    <row r="1475" spans="3:42" ht="15" customHeight="1" outlineLevel="2" x14ac:dyDescent="0.2">
      <c r="C1475" s="252">
        <v>11</v>
      </c>
      <c r="D1475" s="119" t="s">
        <v>218</v>
      </c>
      <c r="F1475" s="794" t="s">
        <v>69</v>
      </c>
      <c r="AK1475" s="199"/>
      <c r="AM1475" s="11"/>
      <c r="AN1475" s="15"/>
      <c r="AO1475" s="11"/>
      <c r="AP1475" s="11"/>
    </row>
    <row r="1476" spans="3:42" outlineLevel="2" x14ac:dyDescent="0.2">
      <c r="C1476" s="252">
        <v>11</v>
      </c>
      <c r="D1476" s="119" t="s">
        <v>218</v>
      </c>
      <c r="F1476" s="761" t="s">
        <v>9</v>
      </c>
      <c r="G1476" s="75"/>
      <c r="H1476" s="796" t="s">
        <v>10</v>
      </c>
      <c r="I1476" s="801"/>
      <c r="J1476" s="75"/>
      <c r="K1476" s="741"/>
      <c r="L1476" s="75"/>
      <c r="M1476" s="75"/>
      <c r="N1476" s="75"/>
      <c r="O1476" s="75"/>
      <c r="P1476" s="75"/>
      <c r="Q1476" s="128" t="s">
        <v>110</v>
      </c>
      <c r="R1476" s="299">
        <v>0</v>
      </c>
      <c r="S1476" s="300">
        <v>0</v>
      </c>
      <c r="T1476" s="300">
        <v>0</v>
      </c>
      <c r="U1476" s="300">
        <v>-13.350779072456021</v>
      </c>
      <c r="V1476" s="300">
        <v>-14.083859675697159</v>
      </c>
      <c r="W1476" s="301">
        <v>-14.604026322076347</v>
      </c>
      <c r="X1476" s="300">
        <v>-18.362323885313597</v>
      </c>
      <c r="Y1476" s="300">
        <v>-20.664583395039656</v>
      </c>
      <c r="Z1476" s="300">
        <v>-19.76803670993694</v>
      </c>
      <c r="AA1476" s="300">
        <v>-20.733133118924464</v>
      </c>
      <c r="AB1476" s="302">
        <v>-20.655181859348474</v>
      </c>
      <c r="AC1476" s="302">
        <v>-17.406831755110783</v>
      </c>
      <c r="AD1476" s="302">
        <v>-25.995075830820451</v>
      </c>
      <c r="AE1476" s="302">
        <v>-19.091604142772191</v>
      </c>
      <c r="AF1476" s="302">
        <v>-20.795801829629941</v>
      </c>
      <c r="AG1476" s="302">
        <v>-19.232043205114884</v>
      </c>
      <c r="AH1476" s="348">
        <v>-25.817860416868992</v>
      </c>
      <c r="AI1476" s="348">
        <v>-53.376160408211305</v>
      </c>
      <c r="AK1476" s="199"/>
      <c r="AM1476" s="11"/>
      <c r="AN1476" s="15"/>
      <c r="AO1476" s="11"/>
      <c r="AP1476" s="11"/>
    </row>
    <row r="1477" spans="3:42" outlineLevel="2" x14ac:dyDescent="0.2">
      <c r="C1477" s="252">
        <v>11</v>
      </c>
      <c r="D1477" s="119" t="s">
        <v>218</v>
      </c>
      <c r="F1477" s="767" t="s">
        <v>14</v>
      </c>
      <c r="H1477" s="797" t="s">
        <v>10</v>
      </c>
      <c r="K1477" s="164"/>
      <c r="Q1477" s="135" t="s">
        <v>110</v>
      </c>
      <c r="R1477" s="314">
        <v>0</v>
      </c>
      <c r="S1477" s="315">
        <v>0</v>
      </c>
      <c r="T1477" s="315">
        <v>0</v>
      </c>
      <c r="U1477" s="315">
        <v>0</v>
      </c>
      <c r="V1477" s="315">
        <v>0</v>
      </c>
      <c r="W1477" s="316">
        <v>0</v>
      </c>
      <c r="X1477" s="315">
        <v>0</v>
      </c>
      <c r="Y1477" s="315">
        <v>0</v>
      </c>
      <c r="Z1477" s="315">
        <v>0</v>
      </c>
      <c r="AA1477" s="315">
        <v>0</v>
      </c>
      <c r="AB1477" s="5">
        <v>0</v>
      </c>
      <c r="AC1477" s="5">
        <v>0</v>
      </c>
      <c r="AD1477" s="5">
        <v>0</v>
      </c>
      <c r="AE1477" s="5">
        <v>0</v>
      </c>
      <c r="AF1477" s="5">
        <v>0</v>
      </c>
      <c r="AG1477" s="5">
        <v>0</v>
      </c>
      <c r="AH1477" s="350">
        <v>0</v>
      </c>
      <c r="AI1477" s="350">
        <v>0</v>
      </c>
      <c r="AJ1477" s="289"/>
      <c r="AK1477" s="199"/>
      <c r="AM1477" s="11"/>
      <c r="AN1477" s="15"/>
      <c r="AO1477" s="11"/>
      <c r="AP1477" s="11"/>
    </row>
    <row r="1478" spans="3:42" outlineLevel="2" x14ac:dyDescent="0.2">
      <c r="C1478" s="252">
        <v>11</v>
      </c>
      <c r="D1478" s="119" t="s">
        <v>218</v>
      </c>
      <c r="F1478" s="783" t="s">
        <v>16</v>
      </c>
      <c r="G1478" s="83"/>
      <c r="H1478" s="798" t="s">
        <v>10</v>
      </c>
      <c r="I1478" s="799"/>
      <c r="J1478" s="83"/>
      <c r="K1478" s="736"/>
      <c r="L1478" s="83"/>
      <c r="M1478" s="83"/>
      <c r="N1478" s="83"/>
      <c r="O1478" s="83"/>
      <c r="P1478" s="83"/>
      <c r="Q1478" s="143" t="s">
        <v>110</v>
      </c>
      <c r="R1478" s="304">
        <v>0</v>
      </c>
      <c r="S1478" s="305">
        <v>0</v>
      </c>
      <c r="T1478" s="305">
        <v>0</v>
      </c>
      <c r="U1478" s="305">
        <v>-1.3242017169125464</v>
      </c>
      <c r="V1478" s="305">
        <v>-1.3707718434328213</v>
      </c>
      <c r="W1478" s="306">
        <v>-1.4089520231960384</v>
      </c>
      <c r="X1478" s="305">
        <v>-1.4472884863031117</v>
      </c>
      <c r="Y1478" s="305">
        <v>-1.4821715801507258</v>
      </c>
      <c r="Z1478" s="305">
        <v>-1.5135973668176506</v>
      </c>
      <c r="AA1478" s="305">
        <v>-1.54365891638876</v>
      </c>
      <c r="AB1478" s="307">
        <v>-1.5743175198306341</v>
      </c>
      <c r="AC1478" s="307">
        <v>-1.6055850352902956</v>
      </c>
      <c r="AD1478" s="307">
        <v>-1.6374735564312475</v>
      </c>
      <c r="AE1478" s="307">
        <v>-1.6699954171111138</v>
      </c>
      <c r="AF1478" s="307">
        <v>-1.7031631961521863</v>
      </c>
      <c r="AG1478" s="307">
        <v>-1.7369897222067177</v>
      </c>
      <c r="AH1478" s="362">
        <v>-1.7714880787188481</v>
      </c>
      <c r="AI1478" s="362">
        <v>-1.8066716089850798</v>
      </c>
      <c r="AK1478" s="199"/>
      <c r="AM1478" s="11"/>
      <c r="AN1478" s="15"/>
      <c r="AO1478" s="11"/>
      <c r="AP1478" s="11"/>
    </row>
    <row r="1479" spans="3:42" outlineLevel="2" x14ac:dyDescent="0.2">
      <c r="C1479" s="252">
        <v>11</v>
      </c>
      <c r="D1479" s="119" t="s">
        <v>218</v>
      </c>
      <c r="F1479" s="12"/>
      <c r="H1479" s="797"/>
      <c r="K1479" s="164"/>
      <c r="Q1479" s="16"/>
      <c r="R1479" s="800">
        <v>0</v>
      </c>
      <c r="S1479" s="800">
        <v>0</v>
      </c>
      <c r="T1479" s="800">
        <v>0</v>
      </c>
      <c r="U1479" s="800">
        <v>-14.674980789368567</v>
      </c>
      <c r="V1479" s="800">
        <v>-15.454631519129981</v>
      </c>
      <c r="W1479" s="800">
        <v>-16.012978345272387</v>
      </c>
      <c r="X1479" s="800">
        <v>-19.809612371616709</v>
      </c>
      <c r="Y1479" s="800">
        <v>-22.146754975190383</v>
      </c>
      <c r="Z1479" s="800">
        <v>-21.281634076754589</v>
      </c>
      <c r="AA1479" s="800">
        <v>-22.276792035313225</v>
      </c>
      <c r="AB1479" s="800">
        <v>-22.229499379179106</v>
      </c>
      <c r="AC1479" s="800">
        <v>-19.01241679040108</v>
      </c>
      <c r="AD1479" s="800">
        <v>-27.632549387251697</v>
      </c>
      <c r="AE1479" s="800">
        <v>-20.761599559883305</v>
      </c>
      <c r="AF1479" s="800">
        <v>-22.498965025782127</v>
      </c>
      <c r="AG1479" s="800">
        <v>-20.969032927321603</v>
      </c>
      <c r="AH1479" s="800">
        <v>-27.589348495587842</v>
      </c>
      <c r="AI1479" s="800">
        <v>-55.182832017196382</v>
      </c>
      <c r="AK1479" s="199"/>
      <c r="AM1479" s="11"/>
      <c r="AN1479" s="15"/>
      <c r="AO1479" s="11"/>
      <c r="AP1479" s="11"/>
    </row>
    <row r="1480" spans="3:42" ht="17.25" customHeight="1" outlineLevel="2" x14ac:dyDescent="0.2">
      <c r="C1480" s="252">
        <v>11</v>
      </c>
      <c r="D1480" s="119" t="s">
        <v>218</v>
      </c>
      <c r="F1480" s="794" t="s">
        <v>616</v>
      </c>
      <c r="AK1480" s="199"/>
      <c r="AM1480" s="11"/>
      <c r="AN1480" s="15"/>
      <c r="AO1480" s="11"/>
      <c r="AP1480" s="11"/>
    </row>
    <row r="1481" spans="3:42" outlineLevel="2" x14ac:dyDescent="0.2">
      <c r="C1481" s="252">
        <v>11</v>
      </c>
      <c r="D1481" s="119" t="s">
        <v>218</v>
      </c>
      <c r="F1481" s="761" t="s">
        <v>48</v>
      </c>
      <c r="G1481" s="75"/>
      <c r="H1481" s="796" t="s">
        <v>10</v>
      </c>
      <c r="I1481" s="228" t="s">
        <v>617</v>
      </c>
      <c r="J1481" s="75"/>
      <c r="K1481" s="741"/>
      <c r="L1481" s="75"/>
      <c r="M1481" s="75"/>
      <c r="N1481" s="75"/>
      <c r="O1481" s="75"/>
      <c r="P1481" s="75"/>
      <c r="Q1481" s="128" t="s">
        <v>110</v>
      </c>
      <c r="R1481" s="299">
        <v>0</v>
      </c>
      <c r="S1481" s="300">
        <v>0</v>
      </c>
      <c r="T1481" s="300">
        <v>0</v>
      </c>
      <c r="U1481" s="300">
        <v>253.87422636211471</v>
      </c>
      <c r="V1481" s="300">
        <v>267.81425712727656</v>
      </c>
      <c r="W1481" s="301">
        <v>277.70558288528713</v>
      </c>
      <c r="X1481" s="300">
        <v>349.17219027406134</v>
      </c>
      <c r="Y1481" s="300">
        <v>392.95123483351881</v>
      </c>
      <c r="Z1481" s="300">
        <v>375.90278433915381</v>
      </c>
      <c r="AA1481" s="300">
        <v>394.25475487711657</v>
      </c>
      <c r="AB1481" s="302">
        <v>392.77245818031668</v>
      </c>
      <c r="AC1481" s="302">
        <v>331.00285168836155</v>
      </c>
      <c r="AD1481" s="302">
        <v>494.314206680974</v>
      </c>
      <c r="AE1481" s="302">
        <v>363.03995485608766</v>
      </c>
      <c r="AF1481" s="302">
        <v>395.44644341911993</v>
      </c>
      <c r="AG1481" s="302">
        <v>365.71050000628264</v>
      </c>
      <c r="AH1481" s="348">
        <v>490.94433396626567</v>
      </c>
      <c r="AI1481" s="348">
        <v>1014.9843208604575</v>
      </c>
      <c r="AJ1481" s="289"/>
      <c r="AK1481" s="199"/>
      <c r="AM1481" s="11"/>
      <c r="AN1481" s="15"/>
      <c r="AO1481" s="11"/>
      <c r="AP1481" s="11"/>
    </row>
    <row r="1482" spans="3:42" outlineLevel="2" x14ac:dyDescent="0.2">
      <c r="C1482" s="252">
        <v>11</v>
      </c>
      <c r="D1482" s="119" t="s">
        <v>218</v>
      </c>
      <c r="F1482" s="767" t="s">
        <v>55</v>
      </c>
      <c r="H1482" s="797" t="s">
        <v>10</v>
      </c>
      <c r="I1482" s="234" t="s">
        <v>617</v>
      </c>
      <c r="K1482" s="164"/>
      <c r="Q1482" s="135" t="s">
        <v>110</v>
      </c>
      <c r="R1482" s="314">
        <v>0</v>
      </c>
      <c r="S1482" s="315">
        <v>0</v>
      </c>
      <c r="T1482" s="315">
        <v>0</v>
      </c>
      <c r="U1482" s="315">
        <v>30.568614258775142</v>
      </c>
      <c r="V1482" s="315">
        <v>32.230123700409187</v>
      </c>
      <c r="W1482" s="316">
        <v>33.412398071786953</v>
      </c>
      <c r="X1482" s="315">
        <v>41.841566363869639</v>
      </c>
      <c r="Y1482" s="315">
        <v>46.98334360439695</v>
      </c>
      <c r="Z1482" s="315">
        <v>45.011372272155498</v>
      </c>
      <c r="AA1482" s="315">
        <v>47.178774453463404</v>
      </c>
      <c r="AB1482" s="5">
        <v>47.026899392165255</v>
      </c>
      <c r="AC1482" s="5">
        <v>39.82460080894144</v>
      </c>
      <c r="AD1482" s="5">
        <v>58.946916825383099</v>
      </c>
      <c r="AE1482" s="5">
        <v>43.616647679663231</v>
      </c>
      <c r="AF1482" s="5">
        <v>47.429994967933915</v>
      </c>
      <c r="AG1482" s="5">
        <v>43.975990427580697</v>
      </c>
      <c r="AH1482" s="350">
        <v>58.646837045502437</v>
      </c>
      <c r="AI1482" s="350">
        <v>119.9602425577387</v>
      </c>
      <c r="AK1482" s="199"/>
      <c r="AM1482" s="11"/>
      <c r="AN1482" s="15"/>
      <c r="AO1482" s="11"/>
      <c r="AP1482" s="11"/>
    </row>
    <row r="1483" spans="3:42" outlineLevel="2" x14ac:dyDescent="0.2">
      <c r="C1483" s="252">
        <v>11</v>
      </c>
      <c r="D1483" s="119" t="s">
        <v>218</v>
      </c>
      <c r="F1483" s="783" t="s">
        <v>57</v>
      </c>
      <c r="G1483" s="83"/>
      <c r="H1483" s="798" t="s">
        <v>10</v>
      </c>
      <c r="I1483" s="240" t="s">
        <v>617</v>
      </c>
      <c r="J1483" s="83"/>
      <c r="K1483" s="736"/>
      <c r="L1483" s="83"/>
      <c r="M1483" s="83"/>
      <c r="N1483" s="83"/>
      <c r="O1483" s="83"/>
      <c r="P1483" s="83"/>
      <c r="Q1483" s="143" t="s">
        <v>110</v>
      </c>
      <c r="R1483" s="304">
        <v>0</v>
      </c>
      <c r="S1483" s="305">
        <v>0</v>
      </c>
      <c r="T1483" s="305">
        <v>0</v>
      </c>
      <c r="U1483" s="305">
        <v>28.401270706423919</v>
      </c>
      <c r="V1483" s="305">
        <v>29.400099474912892</v>
      </c>
      <c r="W1483" s="306">
        <v>30.218981981426559</v>
      </c>
      <c r="X1483" s="305">
        <v>31.041216428584232</v>
      </c>
      <c r="Y1483" s="305">
        <v>31.789383553569998</v>
      </c>
      <c r="Z1483" s="305">
        <v>32.463398896467041</v>
      </c>
      <c r="AA1483" s="305">
        <v>33.108154296131005</v>
      </c>
      <c r="AB1483" s="307">
        <v>33.765715213559623</v>
      </c>
      <c r="AC1483" s="307">
        <v>34.436335980430137</v>
      </c>
      <c r="AD1483" s="307">
        <v>35.120275979740313</v>
      </c>
      <c r="AE1483" s="307">
        <v>35.817799746133744</v>
      </c>
      <c r="AF1483" s="307">
        <v>36.529177068217791</v>
      </c>
      <c r="AG1483" s="307">
        <v>37.254683092913652</v>
      </c>
      <c r="AH1483" s="362">
        <v>37.99459843187892</v>
      </c>
      <c r="AI1483" s="362">
        <v>38.74920927004392</v>
      </c>
      <c r="AK1483" s="199"/>
      <c r="AM1483" s="11"/>
      <c r="AN1483" s="15"/>
      <c r="AO1483" s="11"/>
      <c r="AP1483" s="11"/>
    </row>
    <row r="1484" spans="3:42" outlineLevel="2" x14ac:dyDescent="0.2">
      <c r="C1484" s="252">
        <v>11</v>
      </c>
      <c r="D1484" s="119" t="s">
        <v>218</v>
      </c>
      <c r="F1484" s="802" t="s">
        <v>618</v>
      </c>
      <c r="R1484" s="800">
        <v>0</v>
      </c>
      <c r="S1484" s="800">
        <v>0</v>
      </c>
      <c r="T1484" s="800">
        <v>0</v>
      </c>
      <c r="U1484" s="800">
        <v>312.84411132731378</v>
      </c>
      <c r="V1484" s="800">
        <v>329.44448030259866</v>
      </c>
      <c r="W1484" s="800">
        <v>341.33696293850068</v>
      </c>
      <c r="X1484" s="800">
        <v>422.05497306651517</v>
      </c>
      <c r="Y1484" s="800">
        <v>471.72396199148579</v>
      </c>
      <c r="Z1484" s="800">
        <v>453.37755550777632</v>
      </c>
      <c r="AA1484" s="800">
        <v>474.54168362671101</v>
      </c>
      <c r="AB1484" s="800">
        <v>473.56507278604158</v>
      </c>
      <c r="AC1484" s="800">
        <v>405.26378847773316</v>
      </c>
      <c r="AD1484" s="800">
        <v>588.38139948609739</v>
      </c>
      <c r="AE1484" s="800">
        <v>442.47440228188464</v>
      </c>
      <c r="AF1484" s="800">
        <v>479.40561545527163</v>
      </c>
      <c r="AG1484" s="800">
        <v>446.94117352677699</v>
      </c>
      <c r="AH1484" s="800">
        <v>587.585769443647</v>
      </c>
      <c r="AI1484" s="800">
        <v>1173.69377268824</v>
      </c>
      <c r="AK1484" s="199"/>
      <c r="AM1484" s="11"/>
      <c r="AN1484" s="15"/>
      <c r="AO1484" s="11"/>
      <c r="AP1484" s="11"/>
    </row>
    <row r="1485" spans="3:42" outlineLevel="2" x14ac:dyDescent="0.2">
      <c r="C1485" s="252">
        <v>11</v>
      </c>
      <c r="D1485" s="119" t="s">
        <v>218</v>
      </c>
      <c r="R1485" s="5"/>
      <c r="S1485" s="5"/>
      <c r="T1485" s="5"/>
      <c r="U1485" s="5"/>
      <c r="V1485" s="5"/>
      <c r="W1485" s="5"/>
      <c r="X1485" s="5"/>
      <c r="Y1485" s="5"/>
      <c r="AK1485" s="199"/>
      <c r="AM1485" s="11"/>
      <c r="AN1485" s="15"/>
      <c r="AO1485" s="11"/>
      <c r="AP1485" s="11"/>
    </row>
    <row r="1486" spans="3:42" outlineLevel="2" x14ac:dyDescent="0.2">
      <c r="C1486" s="252">
        <v>11</v>
      </c>
      <c r="D1486" s="119" t="s">
        <v>218</v>
      </c>
      <c r="F1486" s="789" t="s">
        <v>619</v>
      </c>
      <c r="G1486" s="790"/>
      <c r="H1486" s="803"/>
      <c r="I1486" s="790"/>
      <c r="J1486" s="790"/>
      <c r="K1486" s="792"/>
      <c r="L1486" s="789"/>
      <c r="M1486" s="789"/>
      <c r="N1486" s="789"/>
      <c r="O1486" s="789"/>
      <c r="P1486" s="789"/>
      <c r="Q1486" s="792"/>
      <c r="R1486" s="793"/>
      <c r="S1486" s="793"/>
      <c r="T1486" s="793"/>
      <c r="U1486" s="793"/>
      <c r="V1486" s="793"/>
      <c r="W1486" s="793"/>
      <c r="X1486" s="793"/>
      <c r="Y1486" s="793"/>
      <c r="Z1486" s="793"/>
      <c r="AA1486" s="793"/>
      <c r="AB1486" s="793"/>
      <c r="AC1486" s="793"/>
      <c r="AD1486" s="793"/>
      <c r="AE1486" s="793"/>
      <c r="AF1486" s="793"/>
      <c r="AG1486" s="793"/>
      <c r="AH1486" s="789"/>
      <c r="AI1486" s="789"/>
      <c r="AK1486" s="199"/>
      <c r="AM1486" s="11"/>
      <c r="AN1486" s="15"/>
      <c r="AO1486" s="11"/>
      <c r="AP1486" s="11"/>
    </row>
    <row r="1487" spans="3:42" outlineLevel="2" x14ac:dyDescent="0.2">
      <c r="C1487" s="252">
        <v>11</v>
      </c>
      <c r="D1487" s="119" t="s">
        <v>218</v>
      </c>
      <c r="F1487" t="s">
        <v>620</v>
      </c>
      <c r="AK1487" s="199"/>
      <c r="AM1487" s="11"/>
      <c r="AN1487" s="15"/>
      <c r="AO1487" s="11"/>
      <c r="AP1487" s="11"/>
    </row>
    <row r="1488" spans="3:42" outlineLevel="2" x14ac:dyDescent="0.2">
      <c r="C1488" s="252">
        <v>11</v>
      </c>
      <c r="D1488" s="119" t="s">
        <v>218</v>
      </c>
      <c r="F1488" s="761" t="s">
        <v>48</v>
      </c>
      <c r="G1488" s="75"/>
      <c r="H1488" s="796" t="s">
        <v>10</v>
      </c>
      <c r="I1488" s="801"/>
      <c r="J1488" s="75"/>
      <c r="K1488" s="741"/>
      <c r="L1488" s="75"/>
      <c r="M1488" s="75"/>
      <c r="N1488" s="75"/>
      <c r="O1488" s="75"/>
      <c r="P1488" s="75"/>
      <c r="Q1488" s="128" t="s">
        <v>536</v>
      </c>
      <c r="R1488" s="804">
        <v>0</v>
      </c>
      <c r="S1488" s="805">
        <v>0</v>
      </c>
      <c r="T1488" s="805">
        <v>0</v>
      </c>
      <c r="U1488" s="805">
        <v>10.471199272514527</v>
      </c>
      <c r="V1488" s="805">
        <v>11.046164451527183</v>
      </c>
      <c r="W1488" s="806">
        <v>11.454138291824588</v>
      </c>
      <c r="X1488" s="805">
        <v>14.401822655147921</v>
      </c>
      <c r="Y1488" s="805">
        <v>16.207516388266395</v>
      </c>
      <c r="Z1488" s="805">
        <v>15.5043425175976</v>
      </c>
      <c r="AA1488" s="805">
        <v>16.261280877587815</v>
      </c>
      <c r="AB1488" s="805">
        <v>16.200142634783116</v>
      </c>
      <c r="AC1488" s="805">
        <v>13.652417062831988</v>
      </c>
      <c r="AD1488" s="805">
        <v>20.388294769270942</v>
      </c>
      <c r="AE1488" s="805">
        <v>14.973807170801718</v>
      </c>
      <c r="AF1488" s="805">
        <v>16.310432807552896</v>
      </c>
      <c r="AG1488" s="805">
        <v>15.083955454992067</v>
      </c>
      <c r="AH1488" s="808">
        <v>20.249302287740388</v>
      </c>
      <c r="AI1488" s="808">
        <v>41.863655222126518</v>
      </c>
      <c r="AJ1488" s="289"/>
      <c r="AK1488" s="199"/>
      <c r="AM1488" s="11"/>
      <c r="AN1488" s="15"/>
      <c r="AO1488" s="11"/>
      <c r="AP1488" s="11"/>
    </row>
    <row r="1489" spans="3:42" outlineLevel="2" x14ac:dyDescent="0.2">
      <c r="C1489" s="252">
        <v>11</v>
      </c>
      <c r="D1489" s="119" t="s">
        <v>218</v>
      </c>
      <c r="F1489" s="767" t="s">
        <v>55</v>
      </c>
      <c r="H1489" s="797" t="s">
        <v>10</v>
      </c>
      <c r="K1489" s="164"/>
      <c r="Q1489" s="135" t="s">
        <v>536</v>
      </c>
      <c r="R1489" s="809">
        <v>0</v>
      </c>
      <c r="S1489" s="810">
        <v>0</v>
      </c>
      <c r="T1489" s="810">
        <v>0</v>
      </c>
      <c r="U1489" s="810">
        <v>9.8576634178571894</v>
      </c>
      <c r="V1489" s="810">
        <v>10.393461367432824</v>
      </c>
      <c r="W1489" s="811">
        <v>10.774717211153483</v>
      </c>
      <c r="X1489" s="810">
        <v>13.49292691514661</v>
      </c>
      <c r="Y1489" s="810">
        <v>15.151029862752965</v>
      </c>
      <c r="Z1489" s="810">
        <v>14.515115211917283</v>
      </c>
      <c r="AA1489" s="810">
        <v>15.214051742490616</v>
      </c>
      <c r="AB1489" s="810">
        <v>15.165075585993309</v>
      </c>
      <c r="AC1489" s="810">
        <v>12.842502679439356</v>
      </c>
      <c r="AD1489" s="810">
        <v>19.009002523503096</v>
      </c>
      <c r="AE1489" s="810">
        <v>14.065349138878823</v>
      </c>
      <c r="AF1489" s="810">
        <v>15.295064484983525</v>
      </c>
      <c r="AG1489" s="810">
        <v>14.181228773808673</v>
      </c>
      <c r="AH1489" s="812">
        <v>18.912233810223295</v>
      </c>
      <c r="AI1489" s="812">
        <v>38.684373607784167</v>
      </c>
      <c r="AK1489" s="199"/>
      <c r="AM1489" s="11"/>
      <c r="AN1489" s="15"/>
      <c r="AO1489" s="11"/>
      <c r="AP1489" s="11"/>
    </row>
    <row r="1490" spans="3:42" outlineLevel="2" x14ac:dyDescent="0.2">
      <c r="C1490" s="252">
        <v>11</v>
      </c>
      <c r="D1490" s="119" t="s">
        <v>218</v>
      </c>
      <c r="F1490" s="783" t="s">
        <v>57</v>
      </c>
      <c r="G1490" s="83"/>
      <c r="H1490" s="798" t="s">
        <v>10</v>
      </c>
      <c r="I1490" s="799"/>
      <c r="J1490" s="83"/>
      <c r="K1490" s="736"/>
      <c r="L1490" s="83"/>
      <c r="M1490" s="83"/>
      <c r="N1490" s="83"/>
      <c r="O1490" s="83"/>
      <c r="P1490" s="83"/>
      <c r="Q1490" s="143" t="s">
        <v>536</v>
      </c>
      <c r="R1490" s="813">
        <v>0</v>
      </c>
      <c r="S1490" s="814">
        <v>0</v>
      </c>
      <c r="T1490" s="814">
        <v>0</v>
      </c>
      <c r="U1490" s="814">
        <v>1.5981325046346366</v>
      </c>
      <c r="V1490" s="814">
        <v>1.6543363533281163</v>
      </c>
      <c r="W1490" s="815">
        <v>1.700414670198642</v>
      </c>
      <c r="X1490" s="814">
        <v>1.7466815999432941</v>
      </c>
      <c r="Y1490" s="814">
        <v>1.7887807797193722</v>
      </c>
      <c r="Z1490" s="814">
        <v>1.8267074569881672</v>
      </c>
      <c r="AA1490" s="814">
        <v>1.862987684460828</v>
      </c>
      <c r="AB1490" s="814">
        <v>1.8999884752628522</v>
      </c>
      <c r="AC1490" s="814">
        <v>1.9377241405750512</v>
      </c>
      <c r="AD1490" s="814">
        <v>1.9762092758147982</v>
      </c>
      <c r="AE1490" s="814">
        <v>2.0154587662813066</v>
      </c>
      <c r="AF1490" s="814">
        <v>2.0554877929130382</v>
      </c>
      <c r="AG1490" s="814">
        <v>2.0963118381594525</v>
      </c>
      <c r="AH1490" s="816">
        <v>2.1379466919693808</v>
      </c>
      <c r="AI1490" s="816">
        <v>2.180408457898336</v>
      </c>
      <c r="AK1490" s="199"/>
      <c r="AM1490" s="11"/>
      <c r="AN1490" s="15"/>
      <c r="AO1490" s="11"/>
      <c r="AP1490" s="11"/>
    </row>
    <row r="1491" spans="3:42" outlineLevel="2" x14ac:dyDescent="0.2">
      <c r="C1491" s="252">
        <v>11</v>
      </c>
      <c r="D1491" s="119" t="s">
        <v>218</v>
      </c>
      <c r="H1491" s="798"/>
      <c r="AK1491" s="199"/>
      <c r="AM1491" s="11"/>
      <c r="AN1491" s="15"/>
      <c r="AO1491" s="11"/>
      <c r="AP1491" s="11"/>
    </row>
    <row r="1492" spans="3:42" outlineLevel="2" x14ac:dyDescent="0.2">
      <c r="C1492" s="252">
        <v>11</v>
      </c>
      <c r="D1492" s="119" t="s">
        <v>218</v>
      </c>
      <c r="F1492" s="789" t="s">
        <v>621</v>
      </c>
      <c r="G1492" s="790"/>
      <c r="H1492" s="803"/>
      <c r="I1492" s="790"/>
      <c r="J1492" s="790"/>
      <c r="K1492" s="792"/>
      <c r="L1492" s="789"/>
      <c r="M1492" s="789"/>
      <c r="N1492" s="789"/>
      <c r="O1492" s="789"/>
      <c r="P1492" s="789"/>
      <c r="Q1492" s="792"/>
      <c r="R1492" s="793"/>
      <c r="S1492" s="793"/>
      <c r="T1492" s="793"/>
      <c r="U1492" s="793"/>
      <c r="V1492" s="793"/>
      <c r="W1492" s="793"/>
      <c r="X1492" s="793"/>
      <c r="Y1492" s="793"/>
      <c r="Z1492" s="793"/>
      <c r="AA1492" s="793"/>
      <c r="AB1492" s="793"/>
      <c r="AC1492" s="793"/>
      <c r="AD1492" s="793"/>
      <c r="AE1492" s="793"/>
      <c r="AF1492" s="793"/>
      <c r="AG1492" s="793"/>
      <c r="AH1492" s="789"/>
      <c r="AI1492" s="789"/>
      <c r="AK1492" s="199"/>
      <c r="AM1492" s="11"/>
      <c r="AN1492" s="15"/>
      <c r="AO1492" s="11"/>
      <c r="AP1492" s="11"/>
    </row>
    <row r="1493" spans="3:42" outlineLevel="2" x14ac:dyDescent="0.2">
      <c r="C1493" s="252">
        <v>11</v>
      </c>
      <c r="D1493" s="119" t="s">
        <v>218</v>
      </c>
      <c r="F1493" s="794" t="s">
        <v>518</v>
      </c>
      <c r="AK1493" s="199"/>
      <c r="AM1493" s="11"/>
      <c r="AN1493" s="15"/>
      <c r="AO1493" s="11"/>
      <c r="AP1493" s="11"/>
    </row>
    <row r="1494" spans="3:42" outlineLevel="2" x14ac:dyDescent="0.2">
      <c r="C1494" s="252">
        <v>11</v>
      </c>
      <c r="D1494" s="119" t="s">
        <v>218</v>
      </c>
      <c r="F1494" s="761" t="s">
        <v>48</v>
      </c>
      <c r="G1494" s="75"/>
      <c r="H1494" s="796" t="s">
        <v>10</v>
      </c>
      <c r="I1494" s="228" t="s">
        <v>518</v>
      </c>
      <c r="J1494" s="75"/>
      <c r="K1494" s="741"/>
      <c r="L1494" s="75"/>
      <c r="M1494" s="75"/>
      <c r="N1494" s="75"/>
      <c r="O1494" s="75"/>
      <c r="P1494" s="75"/>
      <c r="Q1494" s="128" t="s">
        <v>536</v>
      </c>
      <c r="R1494" s="299">
        <v>0</v>
      </c>
      <c r="S1494" s="300">
        <v>0</v>
      </c>
      <c r="T1494" s="300">
        <v>0</v>
      </c>
      <c r="U1494" s="300">
        <v>0</v>
      </c>
      <c r="V1494" s="300">
        <v>0</v>
      </c>
      <c r="W1494" s="301">
        <v>0</v>
      </c>
      <c r="X1494" s="300">
        <v>0</v>
      </c>
      <c r="Y1494" s="300">
        <v>0</v>
      </c>
      <c r="Z1494" s="300">
        <v>0</v>
      </c>
      <c r="AA1494" s="300">
        <v>0</v>
      </c>
      <c r="AB1494" s="302">
        <v>0</v>
      </c>
      <c r="AC1494" s="302">
        <v>0</v>
      </c>
      <c r="AD1494" s="302">
        <v>0</v>
      </c>
      <c r="AE1494" s="302">
        <v>0</v>
      </c>
      <c r="AF1494" s="302">
        <v>0</v>
      </c>
      <c r="AG1494" s="302">
        <v>0</v>
      </c>
      <c r="AH1494" s="348">
        <v>0</v>
      </c>
      <c r="AI1494" s="348">
        <v>0</v>
      </c>
      <c r="AK1494" s="199"/>
      <c r="AM1494" s="11"/>
      <c r="AN1494" s="15"/>
      <c r="AO1494" s="11"/>
      <c r="AP1494" s="11"/>
    </row>
    <row r="1495" spans="3:42" outlineLevel="2" x14ac:dyDescent="0.2">
      <c r="C1495" s="252">
        <v>11</v>
      </c>
      <c r="D1495" s="119" t="s">
        <v>218</v>
      </c>
      <c r="F1495" s="783" t="s">
        <v>55</v>
      </c>
      <c r="G1495" s="83"/>
      <c r="H1495" s="798" t="s">
        <v>10</v>
      </c>
      <c r="I1495" s="240" t="s">
        <v>518</v>
      </c>
      <c r="J1495" s="83"/>
      <c r="K1495" s="736"/>
      <c r="L1495" s="83"/>
      <c r="M1495" s="83"/>
      <c r="N1495" s="83"/>
      <c r="O1495" s="83"/>
      <c r="P1495" s="83"/>
      <c r="Q1495" s="143" t="s">
        <v>536</v>
      </c>
      <c r="R1495" s="304">
        <v>0</v>
      </c>
      <c r="S1495" s="305">
        <v>0</v>
      </c>
      <c r="T1495" s="305">
        <v>0</v>
      </c>
      <c r="U1495" s="305">
        <v>0</v>
      </c>
      <c r="V1495" s="305">
        <v>0</v>
      </c>
      <c r="W1495" s="306">
        <v>0</v>
      </c>
      <c r="X1495" s="305">
        <v>0.56954916569459391</v>
      </c>
      <c r="Y1495" s="305">
        <v>0.58532052550526059</v>
      </c>
      <c r="Z1495" s="305">
        <v>0.60152860931669738</v>
      </c>
      <c r="AA1495" s="305">
        <v>0.61818551043316872</v>
      </c>
      <c r="AB1495" s="307">
        <v>0.63428521825993911</v>
      </c>
      <c r="AC1495" s="307">
        <v>0.65080421865784388</v>
      </c>
      <c r="AD1495" s="307">
        <v>0.66775343146854049</v>
      </c>
      <c r="AE1495" s="307">
        <v>0.68514406092446822</v>
      </c>
      <c r="AF1495" s="307">
        <v>0.702987603055376</v>
      </c>
      <c r="AG1495" s="307">
        <v>0.72129585328774182</v>
      </c>
      <c r="AH1495" s="362">
        <v>0.72129585328774182</v>
      </c>
      <c r="AI1495" s="362">
        <v>0.72129585328774182</v>
      </c>
      <c r="AK1495" s="199"/>
      <c r="AM1495" s="11"/>
      <c r="AN1495" s="15"/>
      <c r="AO1495" s="11"/>
      <c r="AP1495" s="11"/>
    </row>
    <row r="1496" spans="3:42" outlineLevel="2" x14ac:dyDescent="0.2">
      <c r="C1496" s="252">
        <v>11</v>
      </c>
      <c r="D1496" s="119" t="s">
        <v>218</v>
      </c>
      <c r="F1496" s="40" t="s">
        <v>622</v>
      </c>
      <c r="AK1496" s="199"/>
      <c r="AM1496" s="11"/>
      <c r="AN1496" s="15"/>
      <c r="AO1496" s="11"/>
      <c r="AP1496" s="11"/>
    </row>
    <row r="1497" spans="3:42" outlineLevel="2" x14ac:dyDescent="0.2">
      <c r="C1497" s="252">
        <v>11</v>
      </c>
      <c r="D1497" s="119" t="s">
        <v>218</v>
      </c>
      <c r="F1497" s="761" t="s">
        <v>48</v>
      </c>
      <c r="G1497" s="75"/>
      <c r="H1497" s="796" t="s">
        <v>623</v>
      </c>
      <c r="I1497" s="801"/>
      <c r="J1497" s="75"/>
      <c r="K1497" s="741"/>
      <c r="L1497" s="75"/>
      <c r="M1497" s="75"/>
      <c r="N1497" s="75"/>
      <c r="O1497" s="75"/>
      <c r="P1497" s="75"/>
      <c r="Q1497" s="128" t="s">
        <v>536</v>
      </c>
      <c r="R1497" s="804">
        <v>0</v>
      </c>
      <c r="S1497" s="805">
        <v>0</v>
      </c>
      <c r="T1497" s="805">
        <v>0</v>
      </c>
      <c r="U1497" s="805">
        <v>10.471199272514527</v>
      </c>
      <c r="V1497" s="805">
        <v>11.046164451527183</v>
      </c>
      <c r="W1497" s="806">
        <v>11.454138291824588</v>
      </c>
      <c r="X1497" s="805">
        <v>14.401822655147921</v>
      </c>
      <c r="Y1497" s="805">
        <v>16.207516388266395</v>
      </c>
      <c r="Z1497" s="805">
        <v>15.5043425175976</v>
      </c>
      <c r="AA1497" s="805">
        <v>16.261280877587815</v>
      </c>
      <c r="AB1497" s="805">
        <v>16.200142634783116</v>
      </c>
      <c r="AC1497" s="805">
        <v>13.652417062831988</v>
      </c>
      <c r="AD1497" s="805">
        <v>20.388294769270942</v>
      </c>
      <c r="AE1497" s="805">
        <v>14.973807170801718</v>
      </c>
      <c r="AF1497" s="805">
        <v>16.310432807552896</v>
      </c>
      <c r="AG1497" s="805">
        <v>15.083955454992067</v>
      </c>
      <c r="AH1497" s="808">
        <v>20.249302287740388</v>
      </c>
      <c r="AI1497" s="808">
        <v>41.863655222126518</v>
      </c>
      <c r="AK1497" s="199"/>
      <c r="AM1497" s="11"/>
      <c r="AN1497" s="15"/>
      <c r="AO1497" s="11"/>
      <c r="AP1497" s="11"/>
    </row>
    <row r="1498" spans="3:42" outlineLevel="2" x14ac:dyDescent="0.2">
      <c r="C1498" s="252">
        <v>11</v>
      </c>
      <c r="D1498" s="119" t="s">
        <v>218</v>
      </c>
      <c r="F1498" s="767" t="s">
        <v>55</v>
      </c>
      <c r="H1498" s="797" t="s">
        <v>623</v>
      </c>
      <c r="K1498" s="164"/>
      <c r="Q1498" s="135" t="s">
        <v>536</v>
      </c>
      <c r="R1498" s="809">
        <v>0</v>
      </c>
      <c r="S1498" s="810">
        <v>0</v>
      </c>
      <c r="T1498" s="810">
        <v>0</v>
      </c>
      <c r="U1498" s="810">
        <v>9.8576634178571894</v>
      </c>
      <c r="V1498" s="810">
        <v>10.393461367432824</v>
      </c>
      <c r="W1498" s="811">
        <v>10.774717211153483</v>
      </c>
      <c r="X1498" s="810">
        <v>14.062476080841204</v>
      </c>
      <c r="Y1498" s="810">
        <v>15.736350388258225</v>
      </c>
      <c r="Z1498" s="810">
        <v>15.11664382123398</v>
      </c>
      <c r="AA1498" s="810">
        <v>15.832237252923784</v>
      </c>
      <c r="AB1498" s="810">
        <v>15.799360804253247</v>
      </c>
      <c r="AC1498" s="810">
        <v>13.493306898097201</v>
      </c>
      <c r="AD1498" s="810">
        <v>19.676755954971636</v>
      </c>
      <c r="AE1498" s="810">
        <v>14.750493199803291</v>
      </c>
      <c r="AF1498" s="810">
        <v>15.998052088038902</v>
      </c>
      <c r="AG1498" s="810">
        <v>14.902524627096415</v>
      </c>
      <c r="AH1498" s="812">
        <v>19.633529663511037</v>
      </c>
      <c r="AI1498" s="812">
        <v>39.405669461071909</v>
      </c>
      <c r="AK1498" s="199"/>
      <c r="AM1498" s="11"/>
      <c r="AN1498" s="15"/>
      <c r="AO1498" s="11"/>
      <c r="AP1498" s="11"/>
    </row>
    <row r="1499" spans="3:42" outlineLevel="2" x14ac:dyDescent="0.2">
      <c r="C1499" s="252">
        <v>11</v>
      </c>
      <c r="D1499" s="119" t="s">
        <v>218</v>
      </c>
      <c r="F1499" s="783" t="s">
        <v>57</v>
      </c>
      <c r="G1499" s="83"/>
      <c r="H1499" s="798" t="s">
        <v>623</v>
      </c>
      <c r="I1499" s="799"/>
      <c r="J1499" s="83"/>
      <c r="K1499" s="736"/>
      <c r="L1499" s="83"/>
      <c r="M1499" s="83"/>
      <c r="N1499" s="83"/>
      <c r="O1499" s="83"/>
      <c r="P1499" s="83"/>
      <c r="Q1499" s="143" t="s">
        <v>536</v>
      </c>
      <c r="R1499" s="813">
        <v>0</v>
      </c>
      <c r="S1499" s="814">
        <v>0</v>
      </c>
      <c r="T1499" s="814">
        <v>0</v>
      </c>
      <c r="U1499" s="814">
        <v>1.5981325046346366</v>
      </c>
      <c r="V1499" s="814">
        <v>1.6543363533281163</v>
      </c>
      <c r="W1499" s="815">
        <v>1.700414670198642</v>
      </c>
      <c r="X1499" s="814">
        <v>1.7466815999432941</v>
      </c>
      <c r="Y1499" s="814">
        <v>1.7887807797193722</v>
      </c>
      <c r="Z1499" s="814">
        <v>1.8267074569881672</v>
      </c>
      <c r="AA1499" s="814">
        <v>1.862987684460828</v>
      </c>
      <c r="AB1499" s="814">
        <v>1.8999884752628522</v>
      </c>
      <c r="AC1499" s="814">
        <v>1.9377241405750512</v>
      </c>
      <c r="AD1499" s="814">
        <v>1.9762092758147982</v>
      </c>
      <c r="AE1499" s="814">
        <v>2.0154587662813066</v>
      </c>
      <c r="AF1499" s="814">
        <v>2.0554877929130382</v>
      </c>
      <c r="AG1499" s="814">
        <v>2.0963118381594525</v>
      </c>
      <c r="AH1499" s="816">
        <v>2.1379466919693808</v>
      </c>
      <c r="AI1499" s="816">
        <v>2.180408457898336</v>
      </c>
      <c r="AK1499" s="199"/>
      <c r="AM1499" s="11"/>
      <c r="AN1499" s="15"/>
      <c r="AO1499" s="11"/>
      <c r="AP1499" s="11"/>
    </row>
    <row r="1500" spans="3:42" outlineLevel="2" x14ac:dyDescent="0.2">
      <c r="C1500" s="252">
        <v>11</v>
      </c>
      <c r="D1500" s="119" t="s">
        <v>218</v>
      </c>
      <c r="AK1500" s="199"/>
      <c r="AM1500" s="11"/>
      <c r="AN1500" s="15"/>
      <c r="AO1500" s="11"/>
      <c r="AP1500" s="11"/>
    </row>
    <row r="1501" spans="3:42" outlineLevel="1" x14ac:dyDescent="0.2">
      <c r="C1501" s="252">
        <v>11</v>
      </c>
      <c r="D1501" s="119" t="s">
        <v>218</v>
      </c>
      <c r="F1501" s="121" t="s">
        <v>624</v>
      </c>
      <c r="G1501" s="756"/>
      <c r="H1501" s="757"/>
      <c r="I1501" s="788"/>
      <c r="J1501" s="756"/>
      <c r="K1501" s="758"/>
      <c r="L1501" s="759"/>
      <c r="M1501" s="759"/>
      <c r="N1501" s="759"/>
      <c r="O1501" s="759"/>
      <c r="P1501" s="759"/>
      <c r="Q1501" s="758"/>
      <c r="R1501" s="760"/>
      <c r="S1501" s="760"/>
      <c r="T1501" s="760"/>
      <c r="U1501" s="760"/>
      <c r="V1501" s="760"/>
      <c r="W1501" s="760"/>
      <c r="X1501" s="760"/>
      <c r="Y1501" s="760"/>
      <c r="Z1501" s="760"/>
      <c r="AA1501" s="760"/>
      <c r="AB1501" s="760"/>
      <c r="AC1501" s="760"/>
      <c r="AD1501" s="760"/>
      <c r="AE1501" s="760"/>
      <c r="AF1501" s="760"/>
      <c r="AG1501" s="760"/>
      <c r="AH1501" s="759"/>
      <c r="AI1501" s="759"/>
      <c r="AK1501" s="199"/>
      <c r="AM1501" s="11"/>
      <c r="AN1501" s="15"/>
      <c r="AO1501" s="11"/>
      <c r="AP1501" s="11"/>
    </row>
    <row r="1502" spans="3:42" outlineLevel="2" x14ac:dyDescent="0.2">
      <c r="C1502" s="252">
        <v>11</v>
      </c>
      <c r="D1502" s="119" t="s">
        <v>218</v>
      </c>
      <c r="F1502" s="789" t="s">
        <v>625</v>
      </c>
      <c r="G1502" s="790"/>
      <c r="H1502" s="803"/>
      <c r="I1502" s="791"/>
      <c r="J1502" s="790"/>
      <c r="K1502" s="792"/>
      <c r="L1502" s="789"/>
      <c r="M1502" s="789"/>
      <c r="N1502" s="789"/>
      <c r="O1502" s="789"/>
      <c r="P1502" s="789"/>
      <c r="Q1502" s="792"/>
      <c r="R1502" s="793"/>
      <c r="S1502" s="793"/>
      <c r="T1502" s="793"/>
      <c r="U1502" s="793"/>
      <c r="V1502" s="793"/>
      <c r="W1502" s="793"/>
      <c r="X1502" s="793"/>
      <c r="Y1502" s="793"/>
      <c r="Z1502" s="793"/>
      <c r="AA1502" s="793"/>
      <c r="AB1502" s="793"/>
      <c r="AC1502" s="793"/>
      <c r="AD1502" s="793"/>
      <c r="AE1502" s="793"/>
      <c r="AF1502" s="793"/>
      <c r="AG1502" s="793"/>
      <c r="AH1502" s="789"/>
      <c r="AI1502" s="789"/>
      <c r="AK1502" s="199"/>
      <c r="AM1502" s="11"/>
      <c r="AN1502" s="15"/>
      <c r="AO1502" s="11"/>
      <c r="AP1502" s="11"/>
    </row>
    <row r="1503" spans="3:42" outlineLevel="2" x14ac:dyDescent="0.2">
      <c r="C1503" s="252">
        <v>11</v>
      </c>
      <c r="D1503" s="119" t="s">
        <v>218</v>
      </c>
      <c r="F1503" s="794" t="s">
        <v>610</v>
      </c>
      <c r="H1503" s="795"/>
      <c r="AK1503" s="199"/>
      <c r="AM1503" s="11"/>
      <c r="AN1503" s="15"/>
      <c r="AO1503" s="11"/>
      <c r="AP1503" s="11"/>
    </row>
    <row r="1504" spans="3:42" outlineLevel="2" x14ac:dyDescent="0.2">
      <c r="C1504" s="252">
        <v>11</v>
      </c>
      <c r="D1504" s="119" t="s">
        <v>218</v>
      </c>
      <c r="F1504" s="761" t="s">
        <v>62</v>
      </c>
      <c r="G1504" s="75"/>
      <c r="H1504" s="796" t="s">
        <v>11</v>
      </c>
      <c r="I1504" s="796" t="s">
        <v>611</v>
      </c>
      <c r="J1504" s="75"/>
      <c r="K1504" s="741"/>
      <c r="L1504" s="75"/>
      <c r="M1504" s="75"/>
      <c r="N1504" s="75"/>
      <c r="O1504" s="75"/>
      <c r="P1504" s="75"/>
      <c r="Q1504" s="128" t="s">
        <v>110</v>
      </c>
      <c r="R1504" s="299">
        <v>0</v>
      </c>
      <c r="S1504" s="300">
        <v>0</v>
      </c>
      <c r="T1504" s="300">
        <v>0</v>
      </c>
      <c r="U1504" s="300">
        <v>0</v>
      </c>
      <c r="V1504" s="300">
        <v>0</v>
      </c>
      <c r="W1504" s="301">
        <v>1.2482642165008899</v>
      </c>
      <c r="X1504" s="300">
        <v>11.787287630769445</v>
      </c>
      <c r="Y1504" s="300">
        <v>21.288698158876116</v>
      </c>
      <c r="Z1504" s="300">
        <v>23.973818207603664</v>
      </c>
      <c r="AA1504" s="300">
        <v>24.571775099976641</v>
      </c>
      <c r="AB1504" s="302">
        <v>26.268006652468216</v>
      </c>
      <c r="AC1504" s="302">
        <v>47.275668161471046</v>
      </c>
      <c r="AD1504" s="302">
        <v>47.684523222812579</v>
      </c>
      <c r="AE1504" s="302">
        <v>47.587589147311718</v>
      </c>
      <c r="AF1504" s="302">
        <v>47.49065507181087</v>
      </c>
      <c r="AG1504" s="302">
        <v>47.393720996310016</v>
      </c>
      <c r="AH1504" s="348">
        <v>47.854018196842581</v>
      </c>
      <c r="AI1504" s="348">
        <v>48.329640297233063</v>
      </c>
      <c r="AK1504" s="199"/>
      <c r="AM1504" s="11"/>
      <c r="AN1504" s="15"/>
      <c r="AO1504" s="11"/>
      <c r="AP1504" s="11"/>
    </row>
    <row r="1505" spans="3:42" outlineLevel="2" x14ac:dyDescent="0.2">
      <c r="C1505" s="252">
        <v>11</v>
      </c>
      <c r="D1505" s="119" t="s">
        <v>218</v>
      </c>
      <c r="F1505" s="767" t="s">
        <v>188</v>
      </c>
      <c r="H1505" s="797" t="s">
        <v>11</v>
      </c>
      <c r="I1505" s="797" t="s">
        <v>612</v>
      </c>
      <c r="K1505" s="164"/>
      <c r="Q1505" s="135" t="s">
        <v>110</v>
      </c>
      <c r="R1505" s="314">
        <v>0</v>
      </c>
      <c r="S1505" s="315">
        <v>0</v>
      </c>
      <c r="T1505" s="315">
        <v>0</v>
      </c>
      <c r="U1505" s="315">
        <v>0</v>
      </c>
      <c r="V1505" s="315">
        <v>0</v>
      </c>
      <c r="W1505" s="316">
        <v>0</v>
      </c>
      <c r="X1505" s="315">
        <v>0</v>
      </c>
      <c r="Y1505" s="315">
        <v>0</v>
      </c>
      <c r="Z1505" s="315">
        <v>0</v>
      </c>
      <c r="AA1505" s="315">
        <v>0</v>
      </c>
      <c r="AB1505" s="5">
        <v>0</v>
      </c>
      <c r="AC1505" s="5">
        <v>0</v>
      </c>
      <c r="AD1505" s="5">
        <v>0</v>
      </c>
      <c r="AE1505" s="5">
        <v>0</v>
      </c>
      <c r="AF1505" s="5">
        <v>0</v>
      </c>
      <c r="AG1505" s="5">
        <v>0</v>
      </c>
      <c r="AH1505" s="350">
        <v>0</v>
      </c>
      <c r="AI1505" s="350">
        <v>0</v>
      </c>
      <c r="AK1505" s="199"/>
      <c r="AM1505" s="11"/>
      <c r="AN1505" s="15"/>
      <c r="AO1505" s="11"/>
      <c r="AP1505" s="11"/>
    </row>
    <row r="1506" spans="3:42" outlineLevel="2" x14ac:dyDescent="0.2">
      <c r="C1506" s="252">
        <v>11</v>
      </c>
      <c r="D1506" s="119" t="s">
        <v>218</v>
      </c>
      <c r="F1506" s="767" t="s">
        <v>613</v>
      </c>
      <c r="H1506" s="797" t="s">
        <v>11</v>
      </c>
      <c r="I1506" s="234" t="s">
        <v>614</v>
      </c>
      <c r="K1506" s="164"/>
      <c r="Q1506" s="135" t="s">
        <v>110</v>
      </c>
      <c r="R1506" s="314">
        <v>0</v>
      </c>
      <c r="S1506" s="315">
        <v>0</v>
      </c>
      <c r="T1506" s="315">
        <v>0</v>
      </c>
      <c r="U1506" s="315">
        <v>0</v>
      </c>
      <c r="V1506" s="315">
        <v>0</v>
      </c>
      <c r="W1506" s="316">
        <v>0</v>
      </c>
      <c r="X1506" s="315">
        <v>0</v>
      </c>
      <c r="Y1506" s="315">
        <v>0</v>
      </c>
      <c r="Z1506" s="315">
        <v>0</v>
      </c>
      <c r="AA1506" s="315">
        <v>0</v>
      </c>
      <c r="AB1506" s="5">
        <v>0</v>
      </c>
      <c r="AC1506" s="5">
        <v>0</v>
      </c>
      <c r="AD1506" s="5">
        <v>0</v>
      </c>
      <c r="AE1506" s="5">
        <v>0</v>
      </c>
      <c r="AF1506" s="5">
        <v>0</v>
      </c>
      <c r="AG1506" s="5">
        <v>0</v>
      </c>
      <c r="AH1506" s="350">
        <v>0</v>
      </c>
      <c r="AI1506" s="350">
        <v>0</v>
      </c>
      <c r="AK1506" s="199"/>
      <c r="AM1506" s="11"/>
      <c r="AN1506" s="15"/>
      <c r="AO1506" s="11"/>
      <c r="AP1506" s="11"/>
    </row>
    <row r="1507" spans="3:42" outlineLevel="2" x14ac:dyDescent="0.2">
      <c r="C1507" s="252">
        <v>11</v>
      </c>
      <c r="D1507" s="119" t="s">
        <v>218</v>
      </c>
      <c r="F1507" s="783" t="s">
        <v>57</v>
      </c>
      <c r="G1507" s="83"/>
      <c r="H1507" s="798" t="s">
        <v>11</v>
      </c>
      <c r="I1507" s="799"/>
      <c r="J1507" s="83"/>
      <c r="K1507" s="736"/>
      <c r="L1507" s="83"/>
      <c r="M1507" s="83"/>
      <c r="N1507" s="83"/>
      <c r="O1507" s="83"/>
      <c r="P1507" s="83"/>
      <c r="Q1507" s="143" t="s">
        <v>110</v>
      </c>
      <c r="R1507" s="304">
        <v>0</v>
      </c>
      <c r="S1507" s="305">
        <v>0</v>
      </c>
      <c r="T1507" s="305">
        <v>0</v>
      </c>
      <c r="U1507" s="305">
        <v>0</v>
      </c>
      <c r="V1507" s="305">
        <v>0</v>
      </c>
      <c r="W1507" s="306">
        <v>0</v>
      </c>
      <c r="X1507" s="305">
        <v>0</v>
      </c>
      <c r="Y1507" s="305">
        <v>0</v>
      </c>
      <c r="Z1507" s="305">
        <v>0</v>
      </c>
      <c r="AA1507" s="305">
        <v>0</v>
      </c>
      <c r="AB1507" s="307">
        <v>0</v>
      </c>
      <c r="AC1507" s="307">
        <v>0</v>
      </c>
      <c r="AD1507" s="307">
        <v>0</v>
      </c>
      <c r="AE1507" s="307">
        <v>0</v>
      </c>
      <c r="AF1507" s="307">
        <v>0</v>
      </c>
      <c r="AG1507" s="307">
        <v>0</v>
      </c>
      <c r="AH1507" s="362">
        <v>0</v>
      </c>
      <c r="AI1507" s="362">
        <v>0</v>
      </c>
      <c r="AK1507" s="199"/>
      <c r="AM1507" s="11"/>
      <c r="AN1507" s="15"/>
      <c r="AO1507" s="11"/>
      <c r="AP1507" s="11"/>
    </row>
    <row r="1508" spans="3:42" outlineLevel="2" x14ac:dyDescent="0.2">
      <c r="C1508" s="252">
        <v>11</v>
      </c>
      <c r="D1508" s="119" t="s">
        <v>218</v>
      </c>
      <c r="F1508" s="12"/>
      <c r="H1508" s="234"/>
      <c r="K1508" s="164"/>
      <c r="Q1508" s="16"/>
      <c r="R1508" s="800">
        <v>0</v>
      </c>
      <c r="S1508" s="800">
        <v>0</v>
      </c>
      <c r="T1508" s="800">
        <v>0</v>
      </c>
      <c r="U1508" s="800">
        <v>0</v>
      </c>
      <c r="V1508" s="800">
        <v>0</v>
      </c>
      <c r="W1508" s="800">
        <v>1.2482642165008899</v>
      </c>
      <c r="X1508" s="800">
        <v>11.787287630769445</v>
      </c>
      <c r="Y1508" s="800">
        <v>21.288698158876116</v>
      </c>
      <c r="Z1508" s="800">
        <v>23.973818207603664</v>
      </c>
      <c r="AA1508" s="800">
        <v>24.571775099976641</v>
      </c>
      <c r="AB1508" s="800">
        <v>26.268006652468216</v>
      </c>
      <c r="AC1508" s="800">
        <v>47.275668161471046</v>
      </c>
      <c r="AD1508" s="800">
        <v>47.684523222812579</v>
      </c>
      <c r="AE1508" s="800">
        <v>47.587589147311718</v>
      </c>
      <c r="AF1508" s="800">
        <v>47.49065507181087</v>
      </c>
      <c r="AG1508" s="800">
        <v>47.393720996310016</v>
      </c>
      <c r="AH1508" s="800">
        <v>47.854018196842581</v>
      </c>
      <c r="AI1508" s="800">
        <v>48.329640297233063</v>
      </c>
      <c r="AK1508" s="199"/>
      <c r="AM1508" s="11"/>
      <c r="AN1508" s="15"/>
      <c r="AO1508" s="11"/>
      <c r="AP1508" s="11"/>
    </row>
    <row r="1509" spans="3:42" outlineLevel="2" x14ac:dyDescent="0.2">
      <c r="C1509" s="252">
        <v>11</v>
      </c>
      <c r="D1509" s="119" t="s">
        <v>218</v>
      </c>
      <c r="F1509" s="794" t="s">
        <v>615</v>
      </c>
      <c r="AK1509" s="199"/>
      <c r="AM1509" s="11"/>
      <c r="AN1509" s="15"/>
      <c r="AO1509" s="11"/>
      <c r="AP1509" s="11"/>
    </row>
    <row r="1510" spans="3:42" outlineLevel="2" x14ac:dyDescent="0.2">
      <c r="C1510" s="252">
        <v>11</v>
      </c>
      <c r="D1510" s="119" t="s">
        <v>218</v>
      </c>
      <c r="F1510" s="761" t="s">
        <v>48</v>
      </c>
      <c r="G1510" s="75"/>
      <c r="H1510" s="796" t="s">
        <v>11</v>
      </c>
      <c r="I1510" s="801"/>
      <c r="J1510" s="75"/>
      <c r="K1510" s="741"/>
      <c r="L1510" s="75"/>
      <c r="M1510" s="75"/>
      <c r="N1510" s="75"/>
      <c r="O1510" s="75"/>
      <c r="P1510" s="75"/>
      <c r="Q1510" s="128" t="s">
        <v>110</v>
      </c>
      <c r="R1510" s="299">
        <v>0</v>
      </c>
      <c r="S1510" s="300">
        <v>0</v>
      </c>
      <c r="T1510" s="300">
        <v>0</v>
      </c>
      <c r="U1510" s="300">
        <v>0</v>
      </c>
      <c r="V1510" s="300">
        <v>0</v>
      </c>
      <c r="W1510" s="301">
        <v>1.123437794850801</v>
      </c>
      <c r="X1510" s="300">
        <v>10.608558867692501</v>
      </c>
      <c r="Y1510" s="300">
        <v>19.159828342988504</v>
      </c>
      <c r="Z1510" s="300">
        <v>21.576436386843298</v>
      </c>
      <c r="AA1510" s="300">
        <v>22.114597589978978</v>
      </c>
      <c r="AB1510" s="302">
        <v>23.641205987221394</v>
      </c>
      <c r="AC1510" s="302">
        <v>42.548101345323943</v>
      </c>
      <c r="AD1510" s="302">
        <v>42.916070900531324</v>
      </c>
      <c r="AE1510" s="302">
        <v>42.82883023258055</v>
      </c>
      <c r="AF1510" s="302">
        <v>42.741589564629784</v>
      </c>
      <c r="AG1510" s="302">
        <v>42.654348896679018</v>
      </c>
      <c r="AH1510" s="348">
        <v>43.068616377158321</v>
      </c>
      <c r="AI1510" s="348">
        <v>43.496676267509756</v>
      </c>
      <c r="AK1510" s="199"/>
      <c r="AM1510" s="11"/>
      <c r="AN1510" s="15"/>
      <c r="AO1510" s="11"/>
      <c r="AP1510" s="11"/>
    </row>
    <row r="1511" spans="3:42" outlineLevel="2" x14ac:dyDescent="0.2">
      <c r="C1511" s="252">
        <v>11</v>
      </c>
      <c r="D1511" s="119" t="s">
        <v>218</v>
      </c>
      <c r="F1511" s="767" t="s">
        <v>55</v>
      </c>
      <c r="H1511" s="797" t="s">
        <v>11</v>
      </c>
      <c r="K1511" s="164"/>
      <c r="Q1511" s="135" t="s">
        <v>110</v>
      </c>
      <c r="R1511" s="314">
        <v>0</v>
      </c>
      <c r="S1511" s="315">
        <v>0</v>
      </c>
      <c r="T1511" s="315">
        <v>0</v>
      </c>
      <c r="U1511" s="315">
        <v>0</v>
      </c>
      <c r="V1511" s="315">
        <v>0</v>
      </c>
      <c r="W1511" s="316">
        <v>0.12482642165008896</v>
      </c>
      <c r="X1511" s="315">
        <v>1.1787287630769443</v>
      </c>
      <c r="Y1511" s="315">
        <v>2.1288698158876111</v>
      </c>
      <c r="Z1511" s="315">
        <v>2.3973818207603657</v>
      </c>
      <c r="AA1511" s="315">
        <v>2.4571775099976634</v>
      </c>
      <c r="AB1511" s="5">
        <v>2.626800665246821</v>
      </c>
      <c r="AC1511" s="5">
        <v>4.7275668161471032</v>
      </c>
      <c r="AD1511" s="5">
        <v>4.7684523222812567</v>
      </c>
      <c r="AE1511" s="5">
        <v>4.7587589147311711</v>
      </c>
      <c r="AF1511" s="5">
        <v>4.7490655071810863</v>
      </c>
      <c r="AG1511" s="5">
        <v>4.7393720996310007</v>
      </c>
      <c r="AH1511" s="350">
        <v>4.7854018196842567</v>
      </c>
      <c r="AI1511" s="350">
        <v>4.8329640297233052</v>
      </c>
      <c r="AK1511" s="199"/>
      <c r="AM1511" s="11"/>
      <c r="AN1511" s="15"/>
      <c r="AO1511" s="11"/>
      <c r="AP1511" s="11"/>
    </row>
    <row r="1512" spans="3:42" outlineLevel="2" x14ac:dyDescent="0.2">
      <c r="C1512" s="252">
        <v>11</v>
      </c>
      <c r="D1512" s="119" t="s">
        <v>218</v>
      </c>
      <c r="F1512" s="783" t="s">
        <v>57</v>
      </c>
      <c r="G1512" s="83"/>
      <c r="H1512" s="798" t="s">
        <v>11</v>
      </c>
      <c r="I1512" s="799"/>
      <c r="J1512" s="83"/>
      <c r="K1512" s="736"/>
      <c r="L1512" s="83"/>
      <c r="M1512" s="83"/>
      <c r="N1512" s="83"/>
      <c r="O1512" s="83"/>
      <c r="P1512" s="83"/>
      <c r="Q1512" s="143" t="s">
        <v>110</v>
      </c>
      <c r="R1512" s="304">
        <v>0</v>
      </c>
      <c r="S1512" s="305">
        <v>0</v>
      </c>
      <c r="T1512" s="305">
        <v>0</v>
      </c>
      <c r="U1512" s="305">
        <v>0</v>
      </c>
      <c r="V1512" s="305">
        <v>0</v>
      </c>
      <c r="W1512" s="306">
        <v>0</v>
      </c>
      <c r="X1512" s="305">
        <v>0</v>
      </c>
      <c r="Y1512" s="305">
        <v>0</v>
      </c>
      <c r="Z1512" s="305">
        <v>0</v>
      </c>
      <c r="AA1512" s="305">
        <v>0</v>
      </c>
      <c r="AB1512" s="307">
        <v>0</v>
      </c>
      <c r="AC1512" s="307">
        <v>0</v>
      </c>
      <c r="AD1512" s="307">
        <v>0</v>
      </c>
      <c r="AE1512" s="307">
        <v>0</v>
      </c>
      <c r="AF1512" s="307">
        <v>0</v>
      </c>
      <c r="AG1512" s="307">
        <v>0</v>
      </c>
      <c r="AH1512" s="362">
        <v>0</v>
      </c>
      <c r="AI1512" s="362">
        <v>0</v>
      </c>
      <c r="AK1512" s="199"/>
      <c r="AM1512" s="11"/>
      <c r="AN1512" s="15"/>
      <c r="AO1512" s="11"/>
      <c r="AP1512" s="11"/>
    </row>
    <row r="1513" spans="3:42" outlineLevel="2" x14ac:dyDescent="0.2">
      <c r="C1513" s="252">
        <v>11</v>
      </c>
      <c r="D1513" s="119" t="s">
        <v>218</v>
      </c>
      <c r="F1513" s="12"/>
      <c r="H1513" s="164"/>
      <c r="K1513" s="164"/>
      <c r="Q1513" s="16"/>
      <c r="R1513" s="800">
        <v>0</v>
      </c>
      <c r="S1513" s="800">
        <v>0</v>
      </c>
      <c r="T1513" s="800">
        <v>0</v>
      </c>
      <c r="U1513" s="800">
        <v>0</v>
      </c>
      <c r="V1513" s="800">
        <v>0</v>
      </c>
      <c r="W1513" s="800">
        <v>1.2482642165008899</v>
      </c>
      <c r="X1513" s="800">
        <v>11.787287630769445</v>
      </c>
      <c r="Y1513" s="800">
        <v>21.288698158876116</v>
      </c>
      <c r="Z1513" s="800">
        <v>23.973818207603664</v>
      </c>
      <c r="AA1513" s="800">
        <v>24.571775099976641</v>
      </c>
      <c r="AB1513" s="800">
        <v>26.268006652468216</v>
      </c>
      <c r="AC1513" s="800">
        <v>47.275668161471046</v>
      </c>
      <c r="AD1513" s="800">
        <v>47.684523222812579</v>
      </c>
      <c r="AE1513" s="800">
        <v>47.587589147311718</v>
      </c>
      <c r="AF1513" s="800">
        <v>47.49065507181087</v>
      </c>
      <c r="AG1513" s="800">
        <v>47.393720996310016</v>
      </c>
      <c r="AH1513" s="800">
        <v>47.854018196842574</v>
      </c>
      <c r="AI1513" s="800">
        <v>48.329640297233063</v>
      </c>
      <c r="AK1513" s="199"/>
      <c r="AM1513" s="11"/>
      <c r="AN1513" s="15"/>
      <c r="AO1513" s="11"/>
      <c r="AP1513" s="11"/>
    </row>
    <row r="1514" spans="3:42" outlineLevel="2" x14ac:dyDescent="0.2">
      <c r="C1514" s="252">
        <v>11</v>
      </c>
      <c r="D1514" s="119" t="s">
        <v>218</v>
      </c>
      <c r="F1514" s="794" t="s">
        <v>69</v>
      </c>
      <c r="AK1514" s="199"/>
      <c r="AM1514" s="11"/>
      <c r="AN1514" s="15"/>
      <c r="AO1514" s="11"/>
      <c r="AP1514" s="11"/>
    </row>
    <row r="1515" spans="3:42" outlineLevel="2" x14ac:dyDescent="0.2">
      <c r="C1515" s="252">
        <v>11</v>
      </c>
      <c r="D1515" s="119" t="s">
        <v>218</v>
      </c>
      <c r="F1515" s="761" t="s">
        <v>9</v>
      </c>
      <c r="G1515" s="75"/>
      <c r="H1515" s="796" t="s">
        <v>11</v>
      </c>
      <c r="I1515" s="801"/>
      <c r="J1515" s="75"/>
      <c r="K1515" s="741"/>
      <c r="L1515" s="75"/>
      <c r="M1515" s="75"/>
      <c r="N1515" s="75"/>
      <c r="O1515" s="75"/>
      <c r="P1515" s="75"/>
      <c r="Q1515" s="128" t="s">
        <v>110</v>
      </c>
      <c r="R1515" s="299">
        <v>0</v>
      </c>
      <c r="S1515" s="300">
        <v>0</v>
      </c>
      <c r="T1515" s="300">
        <v>0</v>
      </c>
      <c r="U1515" s="300">
        <v>0</v>
      </c>
      <c r="V1515" s="300">
        <v>0</v>
      </c>
      <c r="W1515" s="301">
        <v>-5.6127867885375042E-2</v>
      </c>
      <c r="X1515" s="300">
        <v>-0.53001224750422959</v>
      </c>
      <c r="Y1515" s="300">
        <v>-0.95724064017673749</v>
      </c>
      <c r="Z1515" s="300">
        <v>-1.0779763476969124</v>
      </c>
      <c r="AA1515" s="300">
        <v>-1.1048633200322568</v>
      </c>
      <c r="AB1515" s="302">
        <v>-1.1811339198161157</v>
      </c>
      <c r="AC1515" s="302">
        <v>-2.1257378219156751</v>
      </c>
      <c r="AD1515" s="302">
        <v>-2.1441218808063258</v>
      </c>
      <c r="AE1515" s="302">
        <v>-2.1397632659302586</v>
      </c>
      <c r="AF1515" s="302">
        <v>-2.1354046510541917</v>
      </c>
      <c r="AG1515" s="302">
        <v>-2.1310460361781249</v>
      </c>
      <c r="AH1515" s="348">
        <v>-2.151743177150347</v>
      </c>
      <c r="AI1515" s="348">
        <v>-2.1731293981612434</v>
      </c>
      <c r="AK1515" s="199"/>
      <c r="AM1515" s="11"/>
      <c r="AN1515" s="15"/>
      <c r="AO1515" s="11"/>
      <c r="AP1515" s="11"/>
    </row>
    <row r="1516" spans="3:42" outlineLevel="2" x14ac:dyDescent="0.2">
      <c r="C1516" s="252">
        <v>11</v>
      </c>
      <c r="D1516" s="119" t="s">
        <v>218</v>
      </c>
      <c r="F1516" s="767" t="s">
        <v>14</v>
      </c>
      <c r="H1516" s="797" t="s">
        <v>11</v>
      </c>
      <c r="K1516" s="164"/>
      <c r="Q1516" s="135" t="s">
        <v>110</v>
      </c>
      <c r="R1516" s="314">
        <v>0</v>
      </c>
      <c r="S1516" s="315">
        <v>0</v>
      </c>
      <c r="T1516" s="315">
        <v>0</v>
      </c>
      <c r="U1516" s="315">
        <v>0</v>
      </c>
      <c r="V1516" s="315">
        <v>0</v>
      </c>
      <c r="W1516" s="316">
        <v>0</v>
      </c>
      <c r="X1516" s="315">
        <v>0</v>
      </c>
      <c r="Y1516" s="315">
        <v>0</v>
      </c>
      <c r="Z1516" s="315">
        <v>0</v>
      </c>
      <c r="AA1516" s="315">
        <v>0</v>
      </c>
      <c r="AB1516" s="5">
        <v>0</v>
      </c>
      <c r="AC1516" s="5">
        <v>0</v>
      </c>
      <c r="AD1516" s="5">
        <v>0</v>
      </c>
      <c r="AE1516" s="5">
        <v>0</v>
      </c>
      <c r="AF1516" s="5">
        <v>0</v>
      </c>
      <c r="AG1516" s="5">
        <v>0</v>
      </c>
      <c r="AH1516" s="350">
        <v>0</v>
      </c>
      <c r="AI1516" s="350">
        <v>0</v>
      </c>
      <c r="AK1516" s="199"/>
      <c r="AM1516" s="11"/>
      <c r="AN1516" s="15"/>
      <c r="AO1516" s="11"/>
      <c r="AP1516" s="11"/>
    </row>
    <row r="1517" spans="3:42" outlineLevel="2" x14ac:dyDescent="0.2">
      <c r="C1517" s="252">
        <v>11</v>
      </c>
      <c r="D1517" s="119" t="s">
        <v>218</v>
      </c>
      <c r="F1517" s="783" t="s">
        <v>16</v>
      </c>
      <c r="G1517" s="83"/>
      <c r="H1517" s="798" t="s">
        <v>11</v>
      </c>
      <c r="I1517" s="799"/>
      <c r="J1517" s="83"/>
      <c r="K1517" s="736"/>
      <c r="L1517" s="83"/>
      <c r="M1517" s="83"/>
      <c r="N1517" s="83"/>
      <c r="O1517" s="83"/>
      <c r="P1517" s="83"/>
      <c r="Q1517" s="143" t="s">
        <v>110</v>
      </c>
      <c r="R1517" s="304">
        <v>0</v>
      </c>
      <c r="S1517" s="305">
        <v>0</v>
      </c>
      <c r="T1517" s="305">
        <v>0</v>
      </c>
      <c r="U1517" s="305">
        <v>0</v>
      </c>
      <c r="V1517" s="305">
        <v>0</v>
      </c>
      <c r="W1517" s="306">
        <v>0</v>
      </c>
      <c r="X1517" s="305">
        <v>0</v>
      </c>
      <c r="Y1517" s="305">
        <v>0</v>
      </c>
      <c r="Z1517" s="305">
        <v>0</v>
      </c>
      <c r="AA1517" s="305">
        <v>0</v>
      </c>
      <c r="AB1517" s="307">
        <v>0</v>
      </c>
      <c r="AC1517" s="307">
        <v>0</v>
      </c>
      <c r="AD1517" s="307">
        <v>0</v>
      </c>
      <c r="AE1517" s="307">
        <v>0</v>
      </c>
      <c r="AF1517" s="307">
        <v>0</v>
      </c>
      <c r="AG1517" s="307">
        <v>0</v>
      </c>
      <c r="AH1517" s="362">
        <v>0</v>
      </c>
      <c r="AI1517" s="362">
        <v>0</v>
      </c>
      <c r="AK1517" s="199"/>
      <c r="AM1517" s="11"/>
      <c r="AN1517" s="15"/>
      <c r="AO1517" s="11"/>
      <c r="AP1517" s="11"/>
    </row>
    <row r="1518" spans="3:42" outlineLevel="2" x14ac:dyDescent="0.2">
      <c r="C1518" s="252">
        <v>11</v>
      </c>
      <c r="D1518" s="119" t="s">
        <v>218</v>
      </c>
      <c r="F1518" s="12"/>
      <c r="H1518" s="797"/>
      <c r="K1518" s="164"/>
      <c r="Q1518" s="16"/>
      <c r="R1518" s="800">
        <v>0</v>
      </c>
      <c r="S1518" s="800">
        <v>0</v>
      </c>
      <c r="T1518" s="800">
        <v>0</v>
      </c>
      <c r="U1518" s="800">
        <v>0</v>
      </c>
      <c r="V1518" s="800">
        <v>0</v>
      </c>
      <c r="W1518" s="800">
        <v>-5.6127867885375042E-2</v>
      </c>
      <c r="X1518" s="800">
        <v>-0.53001224750422959</v>
      </c>
      <c r="Y1518" s="800">
        <v>-0.95724064017673749</v>
      </c>
      <c r="Z1518" s="800">
        <v>-1.0779763476969124</v>
      </c>
      <c r="AA1518" s="800">
        <v>-1.1048633200322568</v>
      </c>
      <c r="AB1518" s="800">
        <v>-1.1811339198161157</v>
      </c>
      <c r="AC1518" s="800">
        <v>-2.1257378219156751</v>
      </c>
      <c r="AD1518" s="800">
        <v>-2.1441218808063258</v>
      </c>
      <c r="AE1518" s="800">
        <v>-2.1397632659302586</v>
      </c>
      <c r="AF1518" s="800">
        <v>-2.1354046510541917</v>
      </c>
      <c r="AG1518" s="800">
        <v>-2.1310460361781249</v>
      </c>
      <c r="AH1518" s="800">
        <v>-2.151743177150347</v>
      </c>
      <c r="AI1518" s="800">
        <v>-2.1731293981612434</v>
      </c>
      <c r="AK1518" s="199"/>
      <c r="AM1518" s="11"/>
      <c r="AN1518" s="15"/>
      <c r="AO1518" s="11"/>
      <c r="AP1518" s="11"/>
    </row>
    <row r="1519" spans="3:42" outlineLevel="2" x14ac:dyDescent="0.2">
      <c r="C1519" s="252">
        <v>11</v>
      </c>
      <c r="D1519" s="119" t="s">
        <v>218</v>
      </c>
      <c r="F1519" s="794" t="s">
        <v>616</v>
      </c>
      <c r="AK1519" s="199"/>
      <c r="AM1519" s="11"/>
      <c r="AN1519" s="15"/>
      <c r="AO1519" s="11"/>
      <c r="AP1519" s="11"/>
    </row>
    <row r="1520" spans="3:42" outlineLevel="2" x14ac:dyDescent="0.2">
      <c r="C1520" s="252">
        <v>11</v>
      </c>
      <c r="D1520" s="119" t="s">
        <v>218</v>
      </c>
      <c r="F1520" s="761" t="s">
        <v>48</v>
      </c>
      <c r="G1520" s="75"/>
      <c r="H1520" s="796" t="s">
        <v>11</v>
      </c>
      <c r="I1520" s="228" t="s">
        <v>617</v>
      </c>
      <c r="J1520" s="75"/>
      <c r="K1520" s="741"/>
      <c r="L1520" s="75"/>
      <c r="M1520" s="75"/>
      <c r="N1520" s="75"/>
      <c r="O1520" s="75"/>
      <c r="P1520" s="75"/>
      <c r="Q1520" s="128" t="s">
        <v>110</v>
      </c>
      <c r="R1520" s="299">
        <v>0</v>
      </c>
      <c r="S1520" s="300">
        <v>0</v>
      </c>
      <c r="T1520" s="300">
        <v>0</v>
      </c>
      <c r="U1520" s="300">
        <v>0</v>
      </c>
      <c r="V1520" s="300">
        <v>0</v>
      </c>
      <c r="W1520" s="301">
        <v>1.067309926965426</v>
      </c>
      <c r="X1520" s="300">
        <v>10.078546620188272</v>
      </c>
      <c r="Y1520" s="300">
        <v>18.202587702811766</v>
      </c>
      <c r="Z1520" s="300">
        <v>20.498460039146387</v>
      </c>
      <c r="AA1520" s="300">
        <v>21.009734269946719</v>
      </c>
      <c r="AB1520" s="302">
        <v>22.460072067405278</v>
      </c>
      <c r="AC1520" s="302">
        <v>40.422363523408265</v>
      </c>
      <c r="AD1520" s="302">
        <v>40.771949019725</v>
      </c>
      <c r="AE1520" s="302">
        <v>40.689066966650294</v>
      </c>
      <c r="AF1520" s="302">
        <v>40.606184913575589</v>
      </c>
      <c r="AG1520" s="302">
        <v>40.523302860500891</v>
      </c>
      <c r="AH1520" s="348">
        <v>40.916873200007977</v>
      </c>
      <c r="AI1520" s="348">
        <v>41.323546869348512</v>
      </c>
      <c r="AK1520" s="199"/>
      <c r="AM1520" s="11"/>
      <c r="AN1520" s="15"/>
      <c r="AO1520" s="11"/>
      <c r="AP1520" s="11"/>
    </row>
    <row r="1521" spans="3:42" outlineLevel="2" x14ac:dyDescent="0.2">
      <c r="C1521" s="252">
        <v>11</v>
      </c>
      <c r="D1521" s="119" t="s">
        <v>218</v>
      </c>
      <c r="F1521" s="767" t="s">
        <v>55</v>
      </c>
      <c r="H1521" s="797" t="s">
        <v>11</v>
      </c>
      <c r="I1521" s="234" t="s">
        <v>617</v>
      </c>
      <c r="K1521" s="164"/>
      <c r="Q1521" s="135" t="s">
        <v>110</v>
      </c>
      <c r="R1521" s="314">
        <v>0</v>
      </c>
      <c r="S1521" s="315">
        <v>0</v>
      </c>
      <c r="T1521" s="315">
        <v>0</v>
      </c>
      <c r="U1521" s="315">
        <v>0</v>
      </c>
      <c r="V1521" s="315">
        <v>0</v>
      </c>
      <c r="W1521" s="316">
        <v>0.12482642165008896</v>
      </c>
      <c r="X1521" s="315">
        <v>1.1787287630769443</v>
      </c>
      <c r="Y1521" s="315">
        <v>2.1288698158876111</v>
      </c>
      <c r="Z1521" s="315">
        <v>2.3973818207603657</v>
      </c>
      <c r="AA1521" s="315">
        <v>2.4571775099976634</v>
      </c>
      <c r="AB1521" s="5">
        <v>2.626800665246821</v>
      </c>
      <c r="AC1521" s="5">
        <v>4.7275668161471032</v>
      </c>
      <c r="AD1521" s="5">
        <v>4.7684523222812567</v>
      </c>
      <c r="AE1521" s="5">
        <v>4.7587589147311711</v>
      </c>
      <c r="AF1521" s="5">
        <v>4.7490655071810863</v>
      </c>
      <c r="AG1521" s="5">
        <v>4.7393720996310007</v>
      </c>
      <c r="AH1521" s="350">
        <v>4.7854018196842567</v>
      </c>
      <c r="AI1521" s="350">
        <v>4.8329640297233052</v>
      </c>
      <c r="AK1521" s="199"/>
      <c r="AM1521" s="11"/>
      <c r="AN1521" s="15"/>
      <c r="AO1521" s="11"/>
      <c r="AP1521" s="11"/>
    </row>
    <row r="1522" spans="3:42" outlineLevel="2" x14ac:dyDescent="0.2">
      <c r="C1522" s="252">
        <v>11</v>
      </c>
      <c r="D1522" s="119" t="s">
        <v>218</v>
      </c>
      <c r="F1522" s="783" t="s">
        <v>57</v>
      </c>
      <c r="G1522" s="83"/>
      <c r="H1522" s="798" t="s">
        <v>11</v>
      </c>
      <c r="I1522" s="240" t="s">
        <v>617</v>
      </c>
      <c r="J1522" s="83"/>
      <c r="K1522" s="736"/>
      <c r="L1522" s="83"/>
      <c r="M1522" s="83"/>
      <c r="N1522" s="83"/>
      <c r="O1522" s="83"/>
      <c r="P1522" s="83"/>
      <c r="Q1522" s="143" t="s">
        <v>110</v>
      </c>
      <c r="R1522" s="304">
        <v>0</v>
      </c>
      <c r="S1522" s="305">
        <v>0</v>
      </c>
      <c r="T1522" s="305">
        <v>0</v>
      </c>
      <c r="U1522" s="305">
        <v>0</v>
      </c>
      <c r="V1522" s="305">
        <v>0</v>
      </c>
      <c r="W1522" s="306">
        <v>0</v>
      </c>
      <c r="X1522" s="305">
        <v>0</v>
      </c>
      <c r="Y1522" s="305">
        <v>0</v>
      </c>
      <c r="Z1522" s="305">
        <v>0</v>
      </c>
      <c r="AA1522" s="305">
        <v>0</v>
      </c>
      <c r="AB1522" s="307">
        <v>0</v>
      </c>
      <c r="AC1522" s="307">
        <v>0</v>
      </c>
      <c r="AD1522" s="307">
        <v>0</v>
      </c>
      <c r="AE1522" s="307">
        <v>0</v>
      </c>
      <c r="AF1522" s="307">
        <v>0</v>
      </c>
      <c r="AG1522" s="307">
        <v>0</v>
      </c>
      <c r="AH1522" s="362">
        <v>0</v>
      </c>
      <c r="AI1522" s="362">
        <v>0</v>
      </c>
      <c r="AK1522" s="199"/>
      <c r="AM1522" s="11"/>
      <c r="AN1522" s="15"/>
      <c r="AO1522" s="11"/>
      <c r="AP1522" s="11"/>
    </row>
    <row r="1523" spans="3:42" outlineLevel="2" x14ac:dyDescent="0.2">
      <c r="C1523" s="252">
        <v>11</v>
      </c>
      <c r="D1523" s="119" t="s">
        <v>218</v>
      </c>
      <c r="F1523" s="802" t="s">
        <v>626</v>
      </c>
      <c r="R1523" s="800">
        <v>0</v>
      </c>
      <c r="S1523" s="800">
        <v>0</v>
      </c>
      <c r="T1523" s="800">
        <v>0</v>
      </c>
      <c r="U1523" s="800">
        <v>0</v>
      </c>
      <c r="V1523" s="800">
        <v>0</v>
      </c>
      <c r="W1523" s="800">
        <v>1.192136348615515</v>
      </c>
      <c r="X1523" s="800">
        <v>11.257275383265217</v>
      </c>
      <c r="Y1523" s="800">
        <v>20.331457518699377</v>
      </c>
      <c r="Z1523" s="800">
        <v>22.895841859906753</v>
      </c>
      <c r="AA1523" s="800">
        <v>23.466911779944382</v>
      </c>
      <c r="AB1523" s="800">
        <v>25.0868727326521</v>
      </c>
      <c r="AC1523" s="800">
        <v>45.149930339555368</v>
      </c>
      <c r="AD1523" s="800">
        <v>45.540401342006255</v>
      </c>
      <c r="AE1523" s="800">
        <v>45.447825881381462</v>
      </c>
      <c r="AF1523" s="800">
        <v>45.355250420756676</v>
      </c>
      <c r="AG1523" s="800">
        <v>45.262674960131889</v>
      </c>
      <c r="AH1523" s="800">
        <v>45.702275019692237</v>
      </c>
      <c r="AI1523" s="800">
        <v>46.156510899071819</v>
      </c>
      <c r="AK1523" s="199"/>
      <c r="AM1523" s="11"/>
      <c r="AN1523" s="15"/>
      <c r="AO1523" s="11"/>
      <c r="AP1523" s="11"/>
    </row>
    <row r="1524" spans="3:42" outlineLevel="2" x14ac:dyDescent="0.2">
      <c r="C1524" s="252">
        <v>11</v>
      </c>
      <c r="D1524" s="119" t="s">
        <v>218</v>
      </c>
      <c r="R1524" s="5"/>
      <c r="S1524" s="5"/>
      <c r="T1524" s="5"/>
      <c r="U1524" s="5"/>
      <c r="V1524" s="5"/>
      <c r="W1524" s="5"/>
      <c r="X1524" s="5"/>
      <c r="Y1524" s="5"/>
      <c r="AK1524" s="199"/>
      <c r="AM1524" s="11"/>
      <c r="AN1524" s="15"/>
      <c r="AO1524" s="11"/>
      <c r="AP1524" s="11"/>
    </row>
    <row r="1525" spans="3:42" outlineLevel="2" x14ac:dyDescent="0.2">
      <c r="C1525" s="252">
        <v>11</v>
      </c>
      <c r="D1525" s="119" t="s">
        <v>218</v>
      </c>
      <c r="F1525" s="789" t="s">
        <v>627</v>
      </c>
      <c r="G1525" s="790"/>
      <c r="H1525" s="803"/>
      <c r="I1525" s="790"/>
      <c r="J1525" s="790"/>
      <c r="K1525" s="792"/>
      <c r="L1525" s="789"/>
      <c r="M1525" s="789"/>
      <c r="N1525" s="789"/>
      <c r="O1525" s="789"/>
      <c r="P1525" s="789"/>
      <c r="Q1525" s="792"/>
      <c r="R1525" s="793"/>
      <c r="S1525" s="793"/>
      <c r="T1525" s="793"/>
      <c r="U1525" s="793"/>
      <c r="V1525" s="793"/>
      <c r="W1525" s="793"/>
      <c r="X1525" s="793"/>
      <c r="Y1525" s="793"/>
      <c r="Z1525" s="793"/>
      <c r="AA1525" s="793"/>
      <c r="AB1525" s="793"/>
      <c r="AC1525" s="793"/>
      <c r="AD1525" s="793"/>
      <c r="AE1525" s="793"/>
      <c r="AF1525" s="793"/>
      <c r="AG1525" s="793"/>
      <c r="AH1525" s="789"/>
      <c r="AI1525" s="789"/>
      <c r="AK1525" s="199"/>
      <c r="AM1525" s="11"/>
      <c r="AN1525" s="15"/>
      <c r="AO1525" s="11"/>
      <c r="AP1525" s="11"/>
    </row>
    <row r="1526" spans="3:42" outlineLevel="2" x14ac:dyDescent="0.2">
      <c r="C1526" s="252">
        <v>11</v>
      </c>
      <c r="D1526" s="119" t="s">
        <v>218</v>
      </c>
      <c r="F1526" t="s">
        <v>620</v>
      </c>
      <c r="AK1526" s="199"/>
      <c r="AM1526" s="11"/>
      <c r="AN1526" s="15"/>
      <c r="AO1526" s="11"/>
      <c r="AP1526" s="11"/>
    </row>
    <row r="1527" spans="3:42" outlineLevel="2" x14ac:dyDescent="0.2">
      <c r="C1527" s="252">
        <v>11</v>
      </c>
      <c r="D1527" s="119" t="s">
        <v>218</v>
      </c>
      <c r="F1527" s="761" t="s">
        <v>48</v>
      </c>
      <c r="G1527" s="75"/>
      <c r="H1527" s="796" t="s">
        <v>628</v>
      </c>
      <c r="I1527" s="801"/>
      <c r="J1527" s="75"/>
      <c r="K1527" s="741"/>
      <c r="L1527" s="75"/>
      <c r="M1527" s="75"/>
      <c r="N1527" s="75"/>
      <c r="O1527" s="75"/>
      <c r="P1527" s="75"/>
      <c r="Q1527" s="128" t="s">
        <v>536</v>
      </c>
      <c r="R1527" s="804">
        <v>0</v>
      </c>
      <c r="S1527" s="805">
        <v>0</v>
      </c>
      <c r="T1527" s="805">
        <v>0</v>
      </c>
      <c r="U1527" s="805">
        <v>0</v>
      </c>
      <c r="V1527" s="805">
        <v>0</v>
      </c>
      <c r="W1527" s="806">
        <v>4.4021857165000039E-2</v>
      </c>
      <c r="X1527" s="805">
        <v>0.41569588039547417</v>
      </c>
      <c r="Y1527" s="805">
        <v>0.75077697268763721</v>
      </c>
      <c r="Z1527" s="805">
        <v>0.84547164525248042</v>
      </c>
      <c r="AA1527" s="805">
        <v>0.86655946669196615</v>
      </c>
      <c r="AB1527" s="805">
        <v>0.92637954495381636</v>
      </c>
      <c r="AC1527" s="805">
        <v>1.6672453505220981</v>
      </c>
      <c r="AD1527" s="805">
        <v>1.6816642202402559</v>
      </c>
      <c r="AE1527" s="805">
        <v>1.6782456987688303</v>
      </c>
      <c r="AF1527" s="805">
        <v>1.674827177297405</v>
      </c>
      <c r="AG1527" s="805">
        <v>1.6714086558259802</v>
      </c>
      <c r="AH1527" s="808">
        <v>1.6876417075688999</v>
      </c>
      <c r="AI1527" s="808">
        <v>1.7044152142441127</v>
      </c>
      <c r="AK1527" s="199"/>
      <c r="AM1527" s="11"/>
      <c r="AN1527" s="15"/>
      <c r="AO1527" s="11"/>
      <c r="AP1527" s="11"/>
    </row>
    <row r="1528" spans="3:42" outlineLevel="2" x14ac:dyDescent="0.2">
      <c r="C1528" s="252">
        <v>11</v>
      </c>
      <c r="D1528" s="119" t="s">
        <v>218</v>
      </c>
      <c r="F1528" s="767" t="s">
        <v>55</v>
      </c>
      <c r="H1528" s="797" t="s">
        <v>628</v>
      </c>
      <c r="K1528" s="164"/>
      <c r="Q1528" s="135" t="s">
        <v>536</v>
      </c>
      <c r="R1528" s="809">
        <v>0</v>
      </c>
      <c r="S1528" s="810">
        <v>0</v>
      </c>
      <c r="T1528" s="810">
        <v>0</v>
      </c>
      <c r="U1528" s="810">
        <v>0</v>
      </c>
      <c r="V1528" s="810">
        <v>0</v>
      </c>
      <c r="W1528" s="811">
        <v>4.0253602595965485E-2</v>
      </c>
      <c r="X1528" s="810">
        <v>0.38011246793838899</v>
      </c>
      <c r="Y1528" s="810">
        <v>0.68651074359484399</v>
      </c>
      <c r="Z1528" s="810">
        <v>0.77309958747512597</v>
      </c>
      <c r="AA1528" s="810">
        <v>0.79238229925755033</v>
      </c>
      <c r="AB1528" s="810">
        <v>0.84708180111151921</v>
      </c>
      <c r="AC1528" s="810">
        <v>1.5245297697991305</v>
      </c>
      <c r="AD1528" s="810">
        <v>1.5377143896424563</v>
      </c>
      <c r="AE1528" s="810">
        <v>1.5345884923351083</v>
      </c>
      <c r="AF1528" s="810">
        <v>1.5314625950277609</v>
      </c>
      <c r="AG1528" s="810">
        <v>1.5283366977204131</v>
      </c>
      <c r="AH1528" s="812">
        <v>1.5431802062832172</v>
      </c>
      <c r="AI1528" s="812">
        <v>1.5585179070375057</v>
      </c>
      <c r="AK1528" s="199"/>
      <c r="AM1528" s="11"/>
      <c r="AN1528" s="15"/>
      <c r="AO1528" s="11"/>
      <c r="AP1528" s="11"/>
    </row>
    <row r="1529" spans="3:42" outlineLevel="2" x14ac:dyDescent="0.2">
      <c r="C1529" s="252">
        <v>11</v>
      </c>
      <c r="D1529" s="119" t="s">
        <v>218</v>
      </c>
      <c r="F1529" s="783" t="s">
        <v>57</v>
      </c>
      <c r="G1529" s="83"/>
      <c r="H1529" s="798" t="s">
        <v>628</v>
      </c>
      <c r="I1529" s="799"/>
      <c r="J1529" s="83"/>
      <c r="K1529" s="736"/>
      <c r="L1529" s="83"/>
      <c r="M1529" s="83"/>
      <c r="N1529" s="83"/>
      <c r="O1529" s="83"/>
      <c r="P1529" s="83"/>
      <c r="Q1529" s="143" t="s">
        <v>536</v>
      </c>
      <c r="R1529" s="813">
        <v>0</v>
      </c>
      <c r="S1529" s="814">
        <v>0</v>
      </c>
      <c r="T1529" s="814">
        <v>0</v>
      </c>
      <c r="U1529" s="814">
        <v>0</v>
      </c>
      <c r="V1529" s="814">
        <v>0</v>
      </c>
      <c r="W1529" s="815">
        <v>0</v>
      </c>
      <c r="X1529" s="814">
        <v>0</v>
      </c>
      <c r="Y1529" s="814">
        <v>0</v>
      </c>
      <c r="Z1529" s="814">
        <v>0</v>
      </c>
      <c r="AA1529" s="814">
        <v>0</v>
      </c>
      <c r="AB1529" s="814">
        <v>0</v>
      </c>
      <c r="AC1529" s="814">
        <v>0</v>
      </c>
      <c r="AD1529" s="814">
        <v>0</v>
      </c>
      <c r="AE1529" s="814">
        <v>0</v>
      </c>
      <c r="AF1529" s="814">
        <v>0</v>
      </c>
      <c r="AG1529" s="814">
        <v>0</v>
      </c>
      <c r="AH1529" s="816">
        <v>0</v>
      </c>
      <c r="AI1529" s="816">
        <v>0</v>
      </c>
      <c r="AK1529" s="199"/>
      <c r="AM1529" s="11"/>
      <c r="AN1529" s="15"/>
      <c r="AO1529" s="11"/>
      <c r="AP1529" s="11"/>
    </row>
    <row r="1530" spans="3:42" outlineLevel="2" x14ac:dyDescent="0.2">
      <c r="C1530" s="252">
        <v>11</v>
      </c>
      <c r="D1530" s="119" t="s">
        <v>218</v>
      </c>
      <c r="AK1530" s="199"/>
      <c r="AM1530" s="11"/>
      <c r="AN1530" s="15"/>
      <c r="AO1530" s="11"/>
      <c r="AP1530" s="11"/>
    </row>
    <row r="1531" spans="3:42" outlineLevel="1" x14ac:dyDescent="0.2">
      <c r="C1531" s="252">
        <v>11</v>
      </c>
      <c r="D1531" s="119" t="s">
        <v>218</v>
      </c>
      <c r="F1531" s="121" t="s">
        <v>629</v>
      </c>
      <c r="G1531" s="756"/>
      <c r="H1531" s="757"/>
      <c r="I1531" s="788"/>
      <c r="J1531" s="756"/>
      <c r="K1531" s="758"/>
      <c r="L1531" s="759"/>
      <c r="M1531" s="759"/>
      <c r="N1531" s="759"/>
      <c r="O1531" s="759"/>
      <c r="P1531" s="759"/>
      <c r="Q1531" s="758"/>
      <c r="R1531" s="760"/>
      <c r="S1531" s="760"/>
      <c r="T1531" s="760"/>
      <c r="U1531" s="760"/>
      <c r="V1531" s="760"/>
      <c r="W1531" s="760"/>
      <c r="X1531" s="760"/>
      <c r="Y1531" s="760"/>
      <c r="Z1531" s="760"/>
      <c r="AA1531" s="760"/>
      <c r="AB1531" s="760"/>
      <c r="AC1531" s="760"/>
      <c r="AD1531" s="760"/>
      <c r="AE1531" s="760"/>
      <c r="AF1531" s="760"/>
      <c r="AG1531" s="760"/>
      <c r="AH1531" s="759"/>
      <c r="AI1531" s="759"/>
      <c r="AK1531" s="199"/>
      <c r="AM1531" s="11"/>
      <c r="AN1531" s="15"/>
      <c r="AO1531" s="11"/>
      <c r="AP1531" s="11"/>
    </row>
    <row r="1532" spans="3:42" outlineLevel="2" x14ac:dyDescent="0.2">
      <c r="C1532" s="252">
        <v>11</v>
      </c>
      <c r="D1532" s="119" t="s">
        <v>218</v>
      </c>
      <c r="F1532" s="789" t="s">
        <v>630</v>
      </c>
      <c r="G1532" s="790"/>
      <c r="H1532" s="803"/>
      <c r="I1532" s="791"/>
      <c r="J1532" s="790"/>
      <c r="K1532" s="792"/>
      <c r="L1532" s="789"/>
      <c r="M1532" s="789"/>
      <c r="N1532" s="789"/>
      <c r="O1532" s="789"/>
      <c r="P1532" s="789"/>
      <c r="Q1532" s="792"/>
      <c r="R1532" s="793"/>
      <c r="S1532" s="793"/>
      <c r="T1532" s="793"/>
      <c r="U1532" s="793"/>
      <c r="V1532" s="793"/>
      <c r="W1532" s="793"/>
      <c r="X1532" s="793"/>
      <c r="Y1532" s="793"/>
      <c r="Z1532" s="793"/>
      <c r="AA1532" s="793"/>
      <c r="AB1532" s="793"/>
      <c r="AC1532" s="793"/>
      <c r="AD1532" s="793"/>
      <c r="AE1532" s="793"/>
      <c r="AF1532" s="793"/>
      <c r="AG1532" s="793"/>
      <c r="AH1532" s="789"/>
      <c r="AI1532" s="789"/>
      <c r="AK1532" s="199"/>
      <c r="AM1532" s="11"/>
      <c r="AN1532" s="15"/>
      <c r="AO1532" s="11"/>
      <c r="AP1532" s="11"/>
    </row>
    <row r="1533" spans="3:42" outlineLevel="2" x14ac:dyDescent="0.2">
      <c r="C1533" s="252">
        <v>11</v>
      </c>
      <c r="D1533" s="119" t="s">
        <v>218</v>
      </c>
      <c r="F1533" s="794" t="s">
        <v>610</v>
      </c>
      <c r="H1533" s="795"/>
      <c r="AK1533" s="199"/>
      <c r="AM1533" s="11"/>
      <c r="AN1533" s="15"/>
      <c r="AO1533" s="11"/>
      <c r="AP1533" s="11"/>
    </row>
    <row r="1534" spans="3:42" outlineLevel="2" x14ac:dyDescent="0.2">
      <c r="C1534" s="252">
        <v>11</v>
      </c>
      <c r="D1534" s="119" t="s">
        <v>218</v>
      </c>
      <c r="F1534" s="761" t="s">
        <v>62</v>
      </c>
      <c r="G1534" s="75"/>
      <c r="H1534" s="796" t="s">
        <v>580</v>
      </c>
      <c r="I1534" s="796" t="s">
        <v>611</v>
      </c>
      <c r="J1534" s="75"/>
      <c r="K1534" s="741"/>
      <c r="L1534" s="75"/>
      <c r="M1534" s="75"/>
      <c r="N1534" s="75"/>
      <c r="O1534" s="75"/>
      <c r="P1534" s="75"/>
      <c r="Q1534" s="128" t="s">
        <v>110</v>
      </c>
      <c r="R1534" s="299">
        <v>0</v>
      </c>
      <c r="S1534" s="300">
        <v>0</v>
      </c>
      <c r="T1534" s="300">
        <v>0</v>
      </c>
      <c r="U1534" s="300">
        <v>0</v>
      </c>
      <c r="V1534" s="300">
        <v>0</v>
      </c>
      <c r="W1534" s="301">
        <v>0</v>
      </c>
      <c r="X1534" s="300">
        <v>0</v>
      </c>
      <c r="Y1534" s="300">
        <v>0</v>
      </c>
      <c r="Z1534" s="300">
        <v>0</v>
      </c>
      <c r="AA1534" s="300">
        <v>0</v>
      </c>
      <c r="AB1534" s="302">
        <v>0</v>
      </c>
      <c r="AC1534" s="302">
        <v>0</v>
      </c>
      <c r="AD1534" s="302">
        <v>0</v>
      </c>
      <c r="AE1534" s="302">
        <v>0</v>
      </c>
      <c r="AF1534" s="302">
        <v>0</v>
      </c>
      <c r="AG1534" s="302">
        <v>0</v>
      </c>
      <c r="AH1534" s="348">
        <v>0</v>
      </c>
      <c r="AI1534" s="348">
        <v>0</v>
      </c>
      <c r="AK1534" s="199"/>
      <c r="AM1534" s="11"/>
      <c r="AN1534" s="15"/>
      <c r="AO1534" s="11"/>
      <c r="AP1534" s="11"/>
    </row>
    <row r="1535" spans="3:42" outlineLevel="2" x14ac:dyDescent="0.2">
      <c r="C1535" s="252">
        <v>11</v>
      </c>
      <c r="D1535" s="119" t="s">
        <v>218</v>
      </c>
      <c r="F1535" s="767" t="s">
        <v>188</v>
      </c>
      <c r="H1535" s="797" t="s">
        <v>580</v>
      </c>
      <c r="I1535" s="797" t="s">
        <v>612</v>
      </c>
      <c r="K1535" s="164"/>
      <c r="Q1535" s="135" t="s">
        <v>110</v>
      </c>
      <c r="R1535" s="314">
        <v>0</v>
      </c>
      <c r="S1535" s="315">
        <v>0</v>
      </c>
      <c r="T1535" s="315">
        <v>0</v>
      </c>
      <c r="U1535" s="315">
        <v>0</v>
      </c>
      <c r="V1535" s="315">
        <v>0</v>
      </c>
      <c r="W1535" s="316">
        <v>0</v>
      </c>
      <c r="X1535" s="315">
        <v>0</v>
      </c>
      <c r="Y1535" s="315">
        <v>0</v>
      </c>
      <c r="Z1535" s="315">
        <v>0</v>
      </c>
      <c r="AA1535" s="315">
        <v>0</v>
      </c>
      <c r="AB1535" s="5">
        <v>0</v>
      </c>
      <c r="AC1535" s="5">
        <v>0</v>
      </c>
      <c r="AD1535" s="5">
        <v>0</v>
      </c>
      <c r="AE1535" s="5">
        <v>0</v>
      </c>
      <c r="AF1535" s="5">
        <v>0</v>
      </c>
      <c r="AG1535" s="5">
        <v>0</v>
      </c>
      <c r="AH1535" s="350">
        <v>0</v>
      </c>
      <c r="AI1535" s="350">
        <v>0</v>
      </c>
      <c r="AK1535" s="199"/>
      <c r="AM1535" s="11"/>
      <c r="AN1535" s="15"/>
      <c r="AO1535" s="11"/>
      <c r="AP1535" s="11"/>
    </row>
    <row r="1536" spans="3:42" outlineLevel="2" x14ac:dyDescent="0.2">
      <c r="C1536" s="252">
        <v>11</v>
      </c>
      <c r="D1536" s="119" t="s">
        <v>218</v>
      </c>
      <c r="F1536" s="767" t="s">
        <v>613</v>
      </c>
      <c r="H1536" s="797" t="s">
        <v>580</v>
      </c>
      <c r="I1536" s="234" t="s">
        <v>614</v>
      </c>
      <c r="K1536" s="164"/>
      <c r="Q1536" s="135" t="s">
        <v>110</v>
      </c>
      <c r="R1536" s="314">
        <v>0</v>
      </c>
      <c r="S1536" s="315">
        <v>0</v>
      </c>
      <c r="T1536" s="315">
        <v>0</v>
      </c>
      <c r="U1536" s="315">
        <v>0</v>
      </c>
      <c r="V1536" s="315">
        <v>0</v>
      </c>
      <c r="W1536" s="316">
        <v>0</v>
      </c>
      <c r="X1536" s="315">
        <v>0</v>
      </c>
      <c r="Y1536" s="315">
        <v>0</v>
      </c>
      <c r="Z1536" s="315">
        <v>0</v>
      </c>
      <c r="AA1536" s="315">
        <v>0</v>
      </c>
      <c r="AB1536" s="5">
        <v>0</v>
      </c>
      <c r="AC1536" s="5">
        <v>0</v>
      </c>
      <c r="AD1536" s="5">
        <v>0</v>
      </c>
      <c r="AE1536" s="5">
        <v>0</v>
      </c>
      <c r="AF1536" s="5">
        <v>0</v>
      </c>
      <c r="AG1536" s="5">
        <v>0</v>
      </c>
      <c r="AH1536" s="350">
        <v>0</v>
      </c>
      <c r="AI1536" s="350">
        <v>0</v>
      </c>
      <c r="AK1536" s="199"/>
      <c r="AM1536" s="11"/>
      <c r="AN1536" s="15"/>
      <c r="AO1536" s="11"/>
      <c r="AP1536" s="11"/>
    </row>
    <row r="1537" spans="3:42" outlineLevel="2" x14ac:dyDescent="0.2">
      <c r="C1537" s="252">
        <v>11</v>
      </c>
      <c r="D1537" s="119" t="s">
        <v>218</v>
      </c>
      <c r="F1537" s="783" t="s">
        <v>57</v>
      </c>
      <c r="G1537" s="83"/>
      <c r="H1537" s="798" t="s">
        <v>580</v>
      </c>
      <c r="I1537" s="799"/>
      <c r="J1537" s="83"/>
      <c r="K1537" s="736"/>
      <c r="L1537" s="83"/>
      <c r="M1537" s="83"/>
      <c r="N1537" s="83"/>
      <c r="O1537" s="83"/>
      <c r="P1537" s="83"/>
      <c r="Q1537" s="143" t="s">
        <v>110</v>
      </c>
      <c r="R1537" s="304">
        <v>0</v>
      </c>
      <c r="S1537" s="305">
        <v>0</v>
      </c>
      <c r="T1537" s="305">
        <v>0</v>
      </c>
      <c r="U1537" s="305">
        <v>0</v>
      </c>
      <c r="V1537" s="305">
        <v>0</v>
      </c>
      <c r="W1537" s="306">
        <v>0</v>
      </c>
      <c r="X1537" s="305">
        <v>0</v>
      </c>
      <c r="Y1537" s="305">
        <v>0</v>
      </c>
      <c r="Z1537" s="305">
        <v>0</v>
      </c>
      <c r="AA1537" s="305">
        <v>0</v>
      </c>
      <c r="AB1537" s="307">
        <v>0</v>
      </c>
      <c r="AC1537" s="307">
        <v>0</v>
      </c>
      <c r="AD1537" s="307">
        <v>0</v>
      </c>
      <c r="AE1537" s="307">
        <v>0</v>
      </c>
      <c r="AF1537" s="307">
        <v>0</v>
      </c>
      <c r="AG1537" s="307">
        <v>0</v>
      </c>
      <c r="AH1537" s="362">
        <v>0</v>
      </c>
      <c r="AI1537" s="362">
        <v>0</v>
      </c>
      <c r="AK1537" s="199"/>
      <c r="AM1537" s="11"/>
      <c r="AN1537" s="15"/>
      <c r="AO1537" s="11"/>
      <c r="AP1537" s="11"/>
    </row>
    <row r="1538" spans="3:42" outlineLevel="2" x14ac:dyDescent="0.2">
      <c r="C1538" s="252">
        <v>11</v>
      </c>
      <c r="D1538" s="119" t="s">
        <v>218</v>
      </c>
      <c r="F1538" s="12"/>
      <c r="H1538" s="234"/>
      <c r="K1538" s="164"/>
      <c r="Q1538" s="16"/>
      <c r="R1538" s="800">
        <v>0</v>
      </c>
      <c r="S1538" s="800">
        <v>0</v>
      </c>
      <c r="T1538" s="800">
        <v>0</v>
      </c>
      <c r="U1538" s="800">
        <v>0</v>
      </c>
      <c r="V1538" s="800">
        <v>0</v>
      </c>
      <c r="W1538" s="800">
        <v>0</v>
      </c>
      <c r="X1538" s="800">
        <v>0</v>
      </c>
      <c r="Y1538" s="800">
        <v>0</v>
      </c>
      <c r="Z1538" s="800">
        <v>0</v>
      </c>
      <c r="AA1538" s="800">
        <v>0</v>
      </c>
      <c r="AB1538" s="800">
        <v>0</v>
      </c>
      <c r="AC1538" s="800">
        <v>0</v>
      </c>
      <c r="AD1538" s="800">
        <v>0</v>
      </c>
      <c r="AE1538" s="800">
        <v>0</v>
      </c>
      <c r="AF1538" s="800">
        <v>0</v>
      </c>
      <c r="AG1538" s="800">
        <v>0</v>
      </c>
      <c r="AH1538" s="800">
        <v>0</v>
      </c>
      <c r="AI1538" s="800">
        <v>0</v>
      </c>
      <c r="AK1538" s="199"/>
      <c r="AM1538" s="11"/>
      <c r="AN1538" s="15"/>
      <c r="AO1538" s="11"/>
      <c r="AP1538" s="11"/>
    </row>
    <row r="1539" spans="3:42" outlineLevel="2" x14ac:dyDescent="0.2">
      <c r="C1539" s="252">
        <v>11</v>
      </c>
      <c r="D1539" s="119" t="s">
        <v>218</v>
      </c>
      <c r="F1539" s="794" t="s">
        <v>615</v>
      </c>
      <c r="AK1539" s="199"/>
      <c r="AM1539" s="11"/>
      <c r="AN1539" s="15"/>
      <c r="AO1539" s="11"/>
      <c r="AP1539" s="11"/>
    </row>
    <row r="1540" spans="3:42" outlineLevel="2" x14ac:dyDescent="0.2">
      <c r="C1540" s="252">
        <v>11</v>
      </c>
      <c r="D1540" s="119" t="s">
        <v>218</v>
      </c>
      <c r="F1540" s="761" t="s">
        <v>48</v>
      </c>
      <c r="G1540" s="75"/>
      <c r="H1540" s="796" t="s">
        <v>580</v>
      </c>
      <c r="I1540" s="801"/>
      <c r="J1540" s="75"/>
      <c r="K1540" s="741"/>
      <c r="L1540" s="75"/>
      <c r="M1540" s="75"/>
      <c r="N1540" s="75"/>
      <c r="O1540" s="75"/>
      <c r="P1540" s="75"/>
      <c r="Q1540" s="128" t="s">
        <v>110</v>
      </c>
      <c r="R1540" s="299">
        <v>0</v>
      </c>
      <c r="S1540" s="300">
        <v>0</v>
      </c>
      <c r="T1540" s="300">
        <v>0</v>
      </c>
      <c r="U1540" s="300">
        <v>0</v>
      </c>
      <c r="V1540" s="300">
        <v>0</v>
      </c>
      <c r="W1540" s="301">
        <v>0</v>
      </c>
      <c r="X1540" s="300">
        <v>0</v>
      </c>
      <c r="Y1540" s="300">
        <v>0</v>
      </c>
      <c r="Z1540" s="300">
        <v>0</v>
      </c>
      <c r="AA1540" s="300">
        <v>0</v>
      </c>
      <c r="AB1540" s="302">
        <v>0</v>
      </c>
      <c r="AC1540" s="302">
        <v>0</v>
      </c>
      <c r="AD1540" s="302">
        <v>0</v>
      </c>
      <c r="AE1540" s="302">
        <v>0</v>
      </c>
      <c r="AF1540" s="302">
        <v>0</v>
      </c>
      <c r="AG1540" s="302">
        <v>0</v>
      </c>
      <c r="AH1540" s="348">
        <v>0</v>
      </c>
      <c r="AI1540" s="348">
        <v>0</v>
      </c>
      <c r="AK1540" s="199"/>
      <c r="AM1540" s="11"/>
      <c r="AN1540" s="15"/>
      <c r="AO1540" s="11"/>
      <c r="AP1540" s="11"/>
    </row>
    <row r="1541" spans="3:42" outlineLevel="2" x14ac:dyDescent="0.2">
      <c r="C1541" s="252">
        <v>11</v>
      </c>
      <c r="D1541" s="119" t="s">
        <v>218</v>
      </c>
      <c r="F1541" s="767" t="s">
        <v>55</v>
      </c>
      <c r="H1541" s="797" t="s">
        <v>580</v>
      </c>
      <c r="K1541" s="164"/>
      <c r="Q1541" s="135" t="s">
        <v>110</v>
      </c>
      <c r="R1541" s="314">
        <v>0</v>
      </c>
      <c r="S1541" s="315">
        <v>0</v>
      </c>
      <c r="T1541" s="315">
        <v>0</v>
      </c>
      <c r="U1541" s="315">
        <v>0</v>
      </c>
      <c r="V1541" s="315">
        <v>0</v>
      </c>
      <c r="W1541" s="316">
        <v>0</v>
      </c>
      <c r="X1541" s="315">
        <v>0</v>
      </c>
      <c r="Y1541" s="315">
        <v>0</v>
      </c>
      <c r="Z1541" s="315">
        <v>0</v>
      </c>
      <c r="AA1541" s="315">
        <v>0</v>
      </c>
      <c r="AB1541" s="5">
        <v>0</v>
      </c>
      <c r="AC1541" s="5">
        <v>0</v>
      </c>
      <c r="AD1541" s="5">
        <v>0</v>
      </c>
      <c r="AE1541" s="5">
        <v>0</v>
      </c>
      <c r="AF1541" s="5">
        <v>0</v>
      </c>
      <c r="AG1541" s="5">
        <v>0</v>
      </c>
      <c r="AH1541" s="350">
        <v>0</v>
      </c>
      <c r="AI1541" s="350">
        <v>0</v>
      </c>
      <c r="AK1541" s="199"/>
      <c r="AM1541" s="11"/>
      <c r="AN1541" s="15"/>
      <c r="AO1541" s="11"/>
      <c r="AP1541" s="11"/>
    </row>
    <row r="1542" spans="3:42" outlineLevel="2" x14ac:dyDescent="0.2">
      <c r="C1542" s="252">
        <v>11</v>
      </c>
      <c r="D1542" s="119" t="s">
        <v>218</v>
      </c>
      <c r="F1542" s="783" t="s">
        <v>57</v>
      </c>
      <c r="G1542" s="83"/>
      <c r="H1542" s="798" t="s">
        <v>580</v>
      </c>
      <c r="I1542" s="799"/>
      <c r="J1542" s="83"/>
      <c r="K1542" s="736"/>
      <c r="L1542" s="83"/>
      <c r="M1542" s="83"/>
      <c r="N1542" s="83"/>
      <c r="O1542" s="83"/>
      <c r="P1542" s="83"/>
      <c r="Q1542" s="143" t="s">
        <v>110</v>
      </c>
      <c r="R1542" s="304">
        <v>0</v>
      </c>
      <c r="S1542" s="305">
        <v>0</v>
      </c>
      <c r="T1542" s="305">
        <v>0</v>
      </c>
      <c r="U1542" s="305">
        <v>0</v>
      </c>
      <c r="V1542" s="305">
        <v>0</v>
      </c>
      <c r="W1542" s="306">
        <v>0</v>
      </c>
      <c r="X1542" s="305">
        <v>0</v>
      </c>
      <c r="Y1542" s="305">
        <v>0</v>
      </c>
      <c r="Z1542" s="305">
        <v>0</v>
      </c>
      <c r="AA1542" s="305">
        <v>0</v>
      </c>
      <c r="AB1542" s="307">
        <v>0</v>
      </c>
      <c r="AC1542" s="307">
        <v>0</v>
      </c>
      <c r="AD1542" s="307">
        <v>0</v>
      </c>
      <c r="AE1542" s="307">
        <v>0</v>
      </c>
      <c r="AF1542" s="307">
        <v>0</v>
      </c>
      <c r="AG1542" s="307">
        <v>0</v>
      </c>
      <c r="AH1542" s="362">
        <v>0</v>
      </c>
      <c r="AI1542" s="362">
        <v>0</v>
      </c>
      <c r="AK1542" s="199"/>
      <c r="AM1542" s="11"/>
      <c r="AN1542" s="15"/>
      <c r="AO1542" s="11"/>
      <c r="AP1542" s="11"/>
    </row>
    <row r="1543" spans="3:42" outlineLevel="2" x14ac:dyDescent="0.2">
      <c r="C1543" s="252">
        <v>11</v>
      </c>
      <c r="D1543" s="119" t="s">
        <v>218</v>
      </c>
      <c r="F1543" s="12"/>
      <c r="H1543" s="164"/>
      <c r="K1543" s="164"/>
      <c r="Q1543" s="16"/>
      <c r="R1543" s="800">
        <v>0</v>
      </c>
      <c r="S1543" s="800">
        <v>0</v>
      </c>
      <c r="T1543" s="800">
        <v>0</v>
      </c>
      <c r="U1543" s="800">
        <v>0</v>
      </c>
      <c r="V1543" s="800">
        <v>0</v>
      </c>
      <c r="W1543" s="800">
        <v>0</v>
      </c>
      <c r="X1543" s="800">
        <v>0</v>
      </c>
      <c r="Y1543" s="800">
        <v>0</v>
      </c>
      <c r="Z1543" s="800">
        <v>0</v>
      </c>
      <c r="AA1543" s="800">
        <v>0</v>
      </c>
      <c r="AB1543" s="800">
        <v>0</v>
      </c>
      <c r="AC1543" s="800">
        <v>0</v>
      </c>
      <c r="AD1543" s="800">
        <v>0</v>
      </c>
      <c r="AE1543" s="800">
        <v>0</v>
      </c>
      <c r="AF1543" s="800">
        <v>0</v>
      </c>
      <c r="AG1543" s="800">
        <v>0</v>
      </c>
      <c r="AH1543" s="800">
        <v>0</v>
      </c>
      <c r="AI1543" s="800">
        <v>0</v>
      </c>
      <c r="AK1543" s="199"/>
      <c r="AM1543" s="11"/>
      <c r="AN1543" s="15"/>
      <c r="AO1543" s="11"/>
      <c r="AP1543" s="11"/>
    </row>
    <row r="1544" spans="3:42" outlineLevel="2" x14ac:dyDescent="0.2">
      <c r="C1544" s="252">
        <v>11</v>
      </c>
      <c r="D1544" s="119" t="s">
        <v>218</v>
      </c>
      <c r="F1544" s="794" t="s">
        <v>69</v>
      </c>
      <c r="AK1544" s="199"/>
      <c r="AM1544" s="11"/>
      <c r="AN1544" s="15"/>
      <c r="AO1544" s="11"/>
      <c r="AP1544" s="11"/>
    </row>
    <row r="1545" spans="3:42" outlineLevel="2" x14ac:dyDescent="0.2">
      <c r="C1545" s="252">
        <v>11</v>
      </c>
      <c r="D1545" s="119" t="s">
        <v>218</v>
      </c>
      <c r="F1545" s="761" t="s">
        <v>9</v>
      </c>
      <c r="G1545" s="75"/>
      <c r="H1545" s="796" t="s">
        <v>580</v>
      </c>
      <c r="I1545" s="801"/>
      <c r="J1545" s="75"/>
      <c r="K1545" s="741"/>
      <c r="L1545" s="75"/>
      <c r="M1545" s="75"/>
      <c r="N1545" s="75"/>
      <c r="O1545" s="75"/>
      <c r="P1545" s="75"/>
      <c r="Q1545" s="128" t="s">
        <v>110</v>
      </c>
      <c r="R1545" s="299">
        <v>0</v>
      </c>
      <c r="S1545" s="300">
        <v>0</v>
      </c>
      <c r="T1545" s="300">
        <v>0</v>
      </c>
      <c r="U1545" s="300">
        <v>0</v>
      </c>
      <c r="V1545" s="300">
        <v>0</v>
      </c>
      <c r="W1545" s="301">
        <v>0</v>
      </c>
      <c r="X1545" s="300">
        <v>0</v>
      </c>
      <c r="Y1545" s="300">
        <v>0</v>
      </c>
      <c r="Z1545" s="300">
        <v>0</v>
      </c>
      <c r="AA1545" s="300">
        <v>0</v>
      </c>
      <c r="AB1545" s="302">
        <v>0</v>
      </c>
      <c r="AC1545" s="302">
        <v>0</v>
      </c>
      <c r="AD1545" s="302">
        <v>0</v>
      </c>
      <c r="AE1545" s="302">
        <v>0</v>
      </c>
      <c r="AF1545" s="302">
        <v>0</v>
      </c>
      <c r="AG1545" s="302">
        <v>0</v>
      </c>
      <c r="AH1545" s="348">
        <v>0</v>
      </c>
      <c r="AI1545" s="348">
        <v>0</v>
      </c>
      <c r="AK1545" s="199"/>
      <c r="AM1545" s="11"/>
      <c r="AN1545" s="15"/>
      <c r="AO1545" s="11"/>
      <c r="AP1545" s="11"/>
    </row>
    <row r="1546" spans="3:42" outlineLevel="2" x14ac:dyDescent="0.2">
      <c r="C1546" s="252">
        <v>11</v>
      </c>
      <c r="D1546" s="119" t="s">
        <v>218</v>
      </c>
      <c r="F1546" s="767" t="s">
        <v>14</v>
      </c>
      <c r="H1546" s="797" t="s">
        <v>580</v>
      </c>
      <c r="K1546" s="164"/>
      <c r="Q1546" s="135" t="s">
        <v>110</v>
      </c>
      <c r="R1546" s="314">
        <v>0</v>
      </c>
      <c r="S1546" s="315">
        <v>0</v>
      </c>
      <c r="T1546" s="315">
        <v>0</v>
      </c>
      <c r="U1546" s="315">
        <v>0</v>
      </c>
      <c r="V1546" s="315">
        <v>0</v>
      </c>
      <c r="W1546" s="316">
        <v>0</v>
      </c>
      <c r="X1546" s="315">
        <v>0</v>
      </c>
      <c r="Y1546" s="315">
        <v>0</v>
      </c>
      <c r="Z1546" s="315">
        <v>0</v>
      </c>
      <c r="AA1546" s="315">
        <v>0</v>
      </c>
      <c r="AB1546" s="5">
        <v>0</v>
      </c>
      <c r="AC1546" s="5">
        <v>0</v>
      </c>
      <c r="AD1546" s="5">
        <v>0</v>
      </c>
      <c r="AE1546" s="5">
        <v>0</v>
      </c>
      <c r="AF1546" s="5">
        <v>0</v>
      </c>
      <c r="AG1546" s="5">
        <v>0</v>
      </c>
      <c r="AH1546" s="350">
        <v>0</v>
      </c>
      <c r="AI1546" s="350">
        <v>0</v>
      </c>
      <c r="AK1546" s="199"/>
      <c r="AM1546" s="11"/>
      <c r="AN1546" s="15"/>
      <c r="AO1546" s="11"/>
      <c r="AP1546" s="11"/>
    </row>
    <row r="1547" spans="3:42" outlineLevel="2" x14ac:dyDescent="0.2">
      <c r="C1547" s="252">
        <v>11</v>
      </c>
      <c r="D1547" s="119" t="s">
        <v>218</v>
      </c>
      <c r="F1547" s="783" t="s">
        <v>16</v>
      </c>
      <c r="G1547" s="83"/>
      <c r="H1547" s="798" t="s">
        <v>580</v>
      </c>
      <c r="I1547" s="799"/>
      <c r="J1547" s="83"/>
      <c r="K1547" s="736"/>
      <c r="L1547" s="83"/>
      <c r="M1547" s="83"/>
      <c r="N1547" s="83"/>
      <c r="O1547" s="83"/>
      <c r="P1547" s="83"/>
      <c r="Q1547" s="143" t="s">
        <v>110</v>
      </c>
      <c r="R1547" s="304">
        <v>0</v>
      </c>
      <c r="S1547" s="305">
        <v>0</v>
      </c>
      <c r="T1547" s="305">
        <v>0</v>
      </c>
      <c r="U1547" s="305">
        <v>0</v>
      </c>
      <c r="V1547" s="305">
        <v>0</v>
      </c>
      <c r="W1547" s="306">
        <v>0</v>
      </c>
      <c r="X1547" s="305">
        <v>0</v>
      </c>
      <c r="Y1547" s="305">
        <v>0</v>
      </c>
      <c r="Z1547" s="305">
        <v>0</v>
      </c>
      <c r="AA1547" s="305">
        <v>0</v>
      </c>
      <c r="AB1547" s="307">
        <v>0</v>
      </c>
      <c r="AC1547" s="307">
        <v>0</v>
      </c>
      <c r="AD1547" s="307">
        <v>0</v>
      </c>
      <c r="AE1547" s="307">
        <v>0</v>
      </c>
      <c r="AF1547" s="307">
        <v>0</v>
      </c>
      <c r="AG1547" s="307">
        <v>0</v>
      </c>
      <c r="AH1547" s="362">
        <v>0</v>
      </c>
      <c r="AI1547" s="362">
        <v>0</v>
      </c>
      <c r="AK1547" s="199"/>
      <c r="AM1547" s="11"/>
      <c r="AN1547" s="15"/>
      <c r="AO1547" s="11"/>
      <c r="AP1547" s="11"/>
    </row>
    <row r="1548" spans="3:42" outlineLevel="2" x14ac:dyDescent="0.2">
      <c r="C1548" s="252">
        <v>11</v>
      </c>
      <c r="D1548" s="119" t="s">
        <v>218</v>
      </c>
      <c r="F1548" s="12"/>
      <c r="H1548" s="797"/>
      <c r="K1548" s="164"/>
      <c r="Q1548" s="16"/>
      <c r="R1548" s="800">
        <v>0</v>
      </c>
      <c r="S1548" s="800">
        <v>0</v>
      </c>
      <c r="T1548" s="800">
        <v>0</v>
      </c>
      <c r="U1548" s="800">
        <v>0</v>
      </c>
      <c r="V1548" s="800">
        <v>0</v>
      </c>
      <c r="W1548" s="800">
        <v>0</v>
      </c>
      <c r="X1548" s="800">
        <v>0</v>
      </c>
      <c r="Y1548" s="800">
        <v>0</v>
      </c>
      <c r="Z1548" s="800">
        <v>0</v>
      </c>
      <c r="AA1548" s="800">
        <v>0</v>
      </c>
      <c r="AB1548" s="800">
        <v>0</v>
      </c>
      <c r="AC1548" s="800">
        <v>0</v>
      </c>
      <c r="AD1548" s="800">
        <v>0</v>
      </c>
      <c r="AE1548" s="800">
        <v>0</v>
      </c>
      <c r="AF1548" s="800">
        <v>0</v>
      </c>
      <c r="AG1548" s="800">
        <v>0</v>
      </c>
      <c r="AH1548" s="800">
        <v>0</v>
      </c>
      <c r="AI1548" s="800">
        <v>0</v>
      </c>
      <c r="AK1548" s="199"/>
      <c r="AM1548" s="11"/>
      <c r="AN1548" s="15"/>
      <c r="AO1548" s="11"/>
      <c r="AP1548" s="11"/>
    </row>
    <row r="1549" spans="3:42" outlineLevel="2" x14ac:dyDescent="0.2">
      <c r="C1549" s="252">
        <v>11</v>
      </c>
      <c r="D1549" s="119" t="s">
        <v>218</v>
      </c>
      <c r="F1549" s="794" t="s">
        <v>616</v>
      </c>
      <c r="AK1549" s="199"/>
      <c r="AM1549" s="11"/>
      <c r="AN1549" s="15"/>
      <c r="AO1549" s="11"/>
      <c r="AP1549" s="11"/>
    </row>
    <row r="1550" spans="3:42" outlineLevel="2" x14ac:dyDescent="0.2">
      <c r="C1550" s="252">
        <v>11</v>
      </c>
      <c r="D1550" s="119" t="s">
        <v>218</v>
      </c>
      <c r="F1550" s="761" t="s">
        <v>48</v>
      </c>
      <c r="G1550" s="75"/>
      <c r="H1550" s="796" t="s">
        <v>580</v>
      </c>
      <c r="I1550" s="228" t="s">
        <v>617</v>
      </c>
      <c r="J1550" s="75"/>
      <c r="K1550" s="741"/>
      <c r="L1550" s="75"/>
      <c r="M1550" s="75"/>
      <c r="N1550" s="75"/>
      <c r="O1550" s="75"/>
      <c r="P1550" s="75"/>
      <c r="Q1550" s="128" t="s">
        <v>110</v>
      </c>
      <c r="R1550" s="299">
        <v>0</v>
      </c>
      <c r="S1550" s="300">
        <v>0</v>
      </c>
      <c r="T1550" s="300">
        <v>0</v>
      </c>
      <c r="U1550" s="300">
        <v>0</v>
      </c>
      <c r="V1550" s="300">
        <v>0</v>
      </c>
      <c r="W1550" s="301">
        <v>0</v>
      </c>
      <c r="X1550" s="300">
        <v>0</v>
      </c>
      <c r="Y1550" s="300">
        <v>0</v>
      </c>
      <c r="Z1550" s="300">
        <v>0</v>
      </c>
      <c r="AA1550" s="300">
        <v>0</v>
      </c>
      <c r="AB1550" s="302">
        <v>0</v>
      </c>
      <c r="AC1550" s="302">
        <v>0</v>
      </c>
      <c r="AD1550" s="302">
        <v>0</v>
      </c>
      <c r="AE1550" s="302">
        <v>0</v>
      </c>
      <c r="AF1550" s="302">
        <v>0</v>
      </c>
      <c r="AG1550" s="302">
        <v>0</v>
      </c>
      <c r="AH1550" s="348">
        <v>0</v>
      </c>
      <c r="AI1550" s="348">
        <v>0</v>
      </c>
      <c r="AK1550" s="199"/>
      <c r="AM1550" s="11"/>
      <c r="AN1550" s="15"/>
      <c r="AO1550" s="11"/>
      <c r="AP1550" s="11"/>
    </row>
    <row r="1551" spans="3:42" outlineLevel="2" x14ac:dyDescent="0.2">
      <c r="C1551" s="252">
        <v>11</v>
      </c>
      <c r="D1551" s="119" t="s">
        <v>218</v>
      </c>
      <c r="F1551" s="767" t="s">
        <v>55</v>
      </c>
      <c r="H1551" s="797" t="s">
        <v>580</v>
      </c>
      <c r="I1551" s="234" t="s">
        <v>617</v>
      </c>
      <c r="K1551" s="164"/>
      <c r="Q1551" s="135" t="s">
        <v>110</v>
      </c>
      <c r="R1551" s="314">
        <v>0</v>
      </c>
      <c r="S1551" s="315">
        <v>0</v>
      </c>
      <c r="T1551" s="315">
        <v>0</v>
      </c>
      <c r="U1551" s="315">
        <v>0</v>
      </c>
      <c r="V1551" s="315">
        <v>0</v>
      </c>
      <c r="W1551" s="316">
        <v>0</v>
      </c>
      <c r="X1551" s="315">
        <v>0</v>
      </c>
      <c r="Y1551" s="315">
        <v>0</v>
      </c>
      <c r="Z1551" s="315">
        <v>0</v>
      </c>
      <c r="AA1551" s="315">
        <v>0</v>
      </c>
      <c r="AB1551" s="5">
        <v>0</v>
      </c>
      <c r="AC1551" s="5">
        <v>0</v>
      </c>
      <c r="AD1551" s="5">
        <v>0</v>
      </c>
      <c r="AE1551" s="5">
        <v>0</v>
      </c>
      <c r="AF1551" s="5">
        <v>0</v>
      </c>
      <c r="AG1551" s="5">
        <v>0</v>
      </c>
      <c r="AH1551" s="350">
        <v>0</v>
      </c>
      <c r="AI1551" s="350">
        <v>0</v>
      </c>
      <c r="AK1551" s="199"/>
      <c r="AM1551" s="11"/>
      <c r="AN1551" s="15"/>
      <c r="AO1551" s="11"/>
      <c r="AP1551" s="11"/>
    </row>
    <row r="1552" spans="3:42" outlineLevel="2" x14ac:dyDescent="0.2">
      <c r="C1552" s="252">
        <v>11</v>
      </c>
      <c r="D1552" s="119" t="s">
        <v>218</v>
      </c>
      <c r="F1552" s="783" t="s">
        <v>57</v>
      </c>
      <c r="G1552" s="83"/>
      <c r="H1552" s="798" t="s">
        <v>580</v>
      </c>
      <c r="I1552" s="240" t="s">
        <v>617</v>
      </c>
      <c r="J1552" s="83"/>
      <c r="K1552" s="736"/>
      <c r="L1552" s="83"/>
      <c r="M1552" s="83"/>
      <c r="N1552" s="83"/>
      <c r="O1552" s="83"/>
      <c r="P1552" s="83"/>
      <c r="Q1552" s="143" t="s">
        <v>110</v>
      </c>
      <c r="R1552" s="304">
        <v>0</v>
      </c>
      <c r="S1552" s="305">
        <v>0</v>
      </c>
      <c r="T1552" s="305">
        <v>0</v>
      </c>
      <c r="U1552" s="305">
        <v>0</v>
      </c>
      <c r="V1552" s="305">
        <v>0</v>
      </c>
      <c r="W1552" s="306">
        <v>0</v>
      </c>
      <c r="X1552" s="305">
        <v>0</v>
      </c>
      <c r="Y1552" s="305">
        <v>0</v>
      </c>
      <c r="Z1552" s="305">
        <v>0</v>
      </c>
      <c r="AA1552" s="305">
        <v>0</v>
      </c>
      <c r="AB1552" s="307">
        <v>0</v>
      </c>
      <c r="AC1552" s="307">
        <v>0</v>
      </c>
      <c r="AD1552" s="307">
        <v>0</v>
      </c>
      <c r="AE1552" s="307">
        <v>0</v>
      </c>
      <c r="AF1552" s="307">
        <v>0</v>
      </c>
      <c r="AG1552" s="307">
        <v>0</v>
      </c>
      <c r="AH1552" s="362">
        <v>0</v>
      </c>
      <c r="AI1552" s="362">
        <v>0</v>
      </c>
      <c r="AK1552" s="199"/>
      <c r="AM1552" s="11"/>
      <c r="AN1552" s="15"/>
      <c r="AO1552" s="11"/>
      <c r="AP1552" s="11"/>
    </row>
    <row r="1553" spans="3:42" outlineLevel="2" x14ac:dyDescent="0.2">
      <c r="C1553" s="252">
        <v>11</v>
      </c>
      <c r="D1553" s="119" t="s">
        <v>218</v>
      </c>
      <c r="F1553" s="802" t="s">
        <v>626</v>
      </c>
      <c r="R1553" s="800">
        <v>0</v>
      </c>
      <c r="S1553" s="800">
        <v>0</v>
      </c>
      <c r="T1553" s="800">
        <v>0</v>
      </c>
      <c r="U1553" s="800">
        <v>0</v>
      </c>
      <c r="V1553" s="800">
        <v>0</v>
      </c>
      <c r="W1553" s="800">
        <v>0</v>
      </c>
      <c r="X1553" s="800">
        <v>0</v>
      </c>
      <c r="Y1553" s="800">
        <v>0</v>
      </c>
      <c r="Z1553" s="800">
        <v>0</v>
      </c>
      <c r="AA1553" s="800">
        <v>0</v>
      </c>
      <c r="AB1553" s="800">
        <v>0</v>
      </c>
      <c r="AC1553" s="800">
        <v>0</v>
      </c>
      <c r="AD1553" s="800">
        <v>0</v>
      </c>
      <c r="AE1553" s="800">
        <v>0</v>
      </c>
      <c r="AF1553" s="800">
        <v>0</v>
      </c>
      <c r="AG1553" s="800">
        <v>0</v>
      </c>
      <c r="AH1553" s="800">
        <v>0</v>
      </c>
      <c r="AI1553" s="800">
        <v>0</v>
      </c>
      <c r="AK1553" s="199"/>
      <c r="AM1553" s="11"/>
      <c r="AN1553" s="15"/>
      <c r="AO1553" s="11"/>
      <c r="AP1553" s="11"/>
    </row>
    <row r="1554" spans="3:42" outlineLevel="2" x14ac:dyDescent="0.2">
      <c r="C1554" s="252">
        <v>11</v>
      </c>
      <c r="D1554" s="119" t="s">
        <v>218</v>
      </c>
      <c r="R1554" s="5"/>
      <c r="S1554" s="5"/>
      <c r="T1554" s="5"/>
      <c r="U1554" s="5"/>
      <c r="V1554" s="5"/>
      <c r="W1554" s="5"/>
      <c r="X1554" s="5"/>
      <c r="Y1554" s="5"/>
      <c r="AK1554" s="199"/>
      <c r="AM1554" s="11"/>
      <c r="AN1554" s="15"/>
      <c r="AO1554" s="11"/>
      <c r="AP1554" s="11"/>
    </row>
    <row r="1555" spans="3:42" outlineLevel="2" x14ac:dyDescent="0.2">
      <c r="C1555" s="252">
        <v>11</v>
      </c>
      <c r="D1555" s="119" t="s">
        <v>218</v>
      </c>
      <c r="F1555" s="789" t="s">
        <v>631</v>
      </c>
      <c r="G1555" s="790"/>
      <c r="H1555" s="803"/>
      <c r="I1555" s="790"/>
      <c r="J1555" s="790"/>
      <c r="K1555" s="792"/>
      <c r="L1555" s="789"/>
      <c r="M1555" s="789"/>
      <c r="N1555" s="789"/>
      <c r="O1555" s="789"/>
      <c r="P1555" s="789"/>
      <c r="Q1555" s="792"/>
      <c r="R1555" s="793"/>
      <c r="S1555" s="793"/>
      <c r="T1555" s="793"/>
      <c r="U1555" s="793"/>
      <c r="V1555" s="793"/>
      <c r="W1555" s="793"/>
      <c r="X1555" s="793"/>
      <c r="Y1555" s="793"/>
      <c r="Z1555" s="793"/>
      <c r="AA1555" s="793"/>
      <c r="AB1555" s="793"/>
      <c r="AC1555" s="793"/>
      <c r="AD1555" s="793"/>
      <c r="AE1555" s="793"/>
      <c r="AF1555" s="793"/>
      <c r="AG1555" s="793"/>
      <c r="AH1555" s="789"/>
      <c r="AI1555" s="789"/>
      <c r="AK1555" s="199"/>
      <c r="AM1555" s="11"/>
      <c r="AN1555" s="15"/>
      <c r="AO1555" s="11"/>
      <c r="AP1555" s="11"/>
    </row>
    <row r="1556" spans="3:42" outlineLevel="2" x14ac:dyDescent="0.2">
      <c r="C1556" s="252">
        <v>11</v>
      </c>
      <c r="D1556" s="119" t="s">
        <v>218</v>
      </c>
      <c r="F1556" t="s">
        <v>620</v>
      </c>
      <c r="AK1556" s="199"/>
      <c r="AM1556" s="11"/>
      <c r="AN1556" s="15"/>
      <c r="AO1556" s="11"/>
      <c r="AP1556" s="11"/>
    </row>
    <row r="1557" spans="3:42" outlineLevel="2" x14ac:dyDescent="0.2">
      <c r="C1557" s="252">
        <v>11</v>
      </c>
      <c r="D1557" s="119" t="s">
        <v>218</v>
      </c>
      <c r="F1557" s="761" t="s">
        <v>48</v>
      </c>
      <c r="G1557" s="75"/>
      <c r="H1557" s="796" t="s">
        <v>632</v>
      </c>
      <c r="I1557" s="801"/>
      <c r="J1557" s="75"/>
      <c r="K1557" s="741"/>
      <c r="L1557" s="75"/>
      <c r="M1557" s="75"/>
      <c r="N1557" s="75"/>
      <c r="O1557" s="75"/>
      <c r="P1557" s="75"/>
      <c r="Q1557" s="128" t="s">
        <v>536</v>
      </c>
      <c r="R1557" s="804">
        <v>0</v>
      </c>
      <c r="S1557" s="805">
        <v>0</v>
      </c>
      <c r="T1557" s="805">
        <v>0</v>
      </c>
      <c r="U1557" s="805">
        <v>0</v>
      </c>
      <c r="V1557" s="805">
        <v>0</v>
      </c>
      <c r="W1557" s="806">
        <v>0</v>
      </c>
      <c r="X1557" s="805">
        <v>0</v>
      </c>
      <c r="Y1557" s="805">
        <v>0</v>
      </c>
      <c r="Z1557" s="805">
        <v>0</v>
      </c>
      <c r="AA1557" s="805">
        <v>0</v>
      </c>
      <c r="AB1557" s="805">
        <v>0</v>
      </c>
      <c r="AC1557" s="805">
        <v>0</v>
      </c>
      <c r="AD1557" s="805">
        <v>0</v>
      </c>
      <c r="AE1557" s="805">
        <v>0</v>
      </c>
      <c r="AF1557" s="805">
        <v>0</v>
      </c>
      <c r="AG1557" s="805">
        <v>0</v>
      </c>
      <c r="AH1557" s="808">
        <v>0</v>
      </c>
      <c r="AI1557" s="808">
        <v>0</v>
      </c>
      <c r="AK1557" s="199"/>
      <c r="AM1557" s="11"/>
      <c r="AN1557" s="15"/>
      <c r="AO1557" s="11"/>
      <c r="AP1557" s="11"/>
    </row>
    <row r="1558" spans="3:42" outlineLevel="2" x14ac:dyDescent="0.2">
      <c r="C1558" s="252">
        <v>11</v>
      </c>
      <c r="D1558" s="119" t="s">
        <v>218</v>
      </c>
      <c r="F1558" s="767" t="s">
        <v>55</v>
      </c>
      <c r="H1558" s="797" t="s">
        <v>632</v>
      </c>
      <c r="K1558" s="164"/>
      <c r="Q1558" s="135" t="s">
        <v>536</v>
      </c>
      <c r="R1558" s="809">
        <v>0</v>
      </c>
      <c r="S1558" s="810">
        <v>0</v>
      </c>
      <c r="T1558" s="810">
        <v>0</v>
      </c>
      <c r="U1558" s="810">
        <v>0</v>
      </c>
      <c r="V1558" s="810">
        <v>0</v>
      </c>
      <c r="W1558" s="811">
        <v>0</v>
      </c>
      <c r="X1558" s="810">
        <v>0</v>
      </c>
      <c r="Y1558" s="810">
        <v>0</v>
      </c>
      <c r="Z1558" s="810">
        <v>0</v>
      </c>
      <c r="AA1558" s="810">
        <v>0</v>
      </c>
      <c r="AB1558" s="810">
        <v>0</v>
      </c>
      <c r="AC1558" s="810">
        <v>0</v>
      </c>
      <c r="AD1558" s="810">
        <v>0</v>
      </c>
      <c r="AE1558" s="810">
        <v>0</v>
      </c>
      <c r="AF1558" s="810">
        <v>0</v>
      </c>
      <c r="AG1558" s="810">
        <v>0</v>
      </c>
      <c r="AH1558" s="812">
        <v>0</v>
      </c>
      <c r="AI1558" s="812">
        <v>0</v>
      </c>
      <c r="AK1558" s="199"/>
      <c r="AM1558" s="11"/>
      <c r="AN1558" s="15"/>
      <c r="AO1558" s="11"/>
      <c r="AP1558" s="11"/>
    </row>
    <row r="1559" spans="3:42" outlineLevel="2" x14ac:dyDescent="0.2">
      <c r="C1559" s="252">
        <v>11</v>
      </c>
      <c r="D1559" s="119" t="s">
        <v>218</v>
      </c>
      <c r="F1559" s="783" t="s">
        <v>57</v>
      </c>
      <c r="G1559" s="83"/>
      <c r="H1559" s="798" t="s">
        <v>632</v>
      </c>
      <c r="I1559" s="799"/>
      <c r="J1559" s="83"/>
      <c r="K1559" s="736"/>
      <c r="L1559" s="83"/>
      <c r="M1559" s="83"/>
      <c r="N1559" s="83"/>
      <c r="O1559" s="83"/>
      <c r="P1559" s="83"/>
      <c r="Q1559" s="143" t="s">
        <v>536</v>
      </c>
      <c r="R1559" s="813">
        <v>0</v>
      </c>
      <c r="S1559" s="814">
        <v>0</v>
      </c>
      <c r="T1559" s="814">
        <v>0</v>
      </c>
      <c r="U1559" s="814">
        <v>0</v>
      </c>
      <c r="V1559" s="814">
        <v>0</v>
      </c>
      <c r="W1559" s="815">
        <v>0</v>
      </c>
      <c r="X1559" s="814">
        <v>0</v>
      </c>
      <c r="Y1559" s="814">
        <v>0</v>
      </c>
      <c r="Z1559" s="814">
        <v>0</v>
      </c>
      <c r="AA1559" s="814">
        <v>0</v>
      </c>
      <c r="AB1559" s="814">
        <v>0</v>
      </c>
      <c r="AC1559" s="814">
        <v>0</v>
      </c>
      <c r="AD1559" s="814">
        <v>0</v>
      </c>
      <c r="AE1559" s="814">
        <v>0</v>
      </c>
      <c r="AF1559" s="814">
        <v>0</v>
      </c>
      <c r="AG1559" s="814">
        <v>0</v>
      </c>
      <c r="AH1559" s="816">
        <v>0</v>
      </c>
      <c r="AI1559" s="816">
        <v>0</v>
      </c>
      <c r="AK1559" s="199"/>
      <c r="AM1559" s="11"/>
      <c r="AN1559" s="15"/>
      <c r="AO1559" s="11"/>
      <c r="AP1559" s="11"/>
    </row>
    <row r="1560" spans="3:42" outlineLevel="2" x14ac:dyDescent="0.2">
      <c r="C1560" s="252">
        <v>11</v>
      </c>
      <c r="D1560" s="119" t="s">
        <v>218</v>
      </c>
      <c r="F1560" s="12"/>
      <c r="H1560" s="817"/>
      <c r="K1560" s="16"/>
      <c r="Q1560" s="16"/>
      <c r="R1560" s="818"/>
      <c r="S1560" s="818"/>
      <c r="T1560" s="818"/>
      <c r="U1560" s="818"/>
      <c r="V1560" s="818"/>
      <c r="W1560" s="818"/>
      <c r="X1560" s="818"/>
      <c r="Y1560" s="818"/>
      <c r="Z1560" s="818"/>
      <c r="AA1560" s="818"/>
      <c r="AB1560" s="818"/>
      <c r="AC1560" s="818"/>
      <c r="AD1560" s="818"/>
      <c r="AE1560" s="818"/>
      <c r="AF1560" s="818"/>
      <c r="AG1560" s="818"/>
      <c r="AH1560" s="818"/>
      <c r="AI1560" s="818"/>
      <c r="AK1560" s="199"/>
      <c r="AM1560" s="11"/>
      <c r="AN1560" s="15"/>
      <c r="AO1560" s="11"/>
      <c r="AP1560" s="11"/>
    </row>
    <row r="1561" spans="3:42" outlineLevel="2" x14ac:dyDescent="0.2">
      <c r="C1561" s="252">
        <v>11</v>
      </c>
      <c r="D1561" s="119" t="s">
        <v>218</v>
      </c>
      <c r="F1561" s="121" t="s">
        <v>633</v>
      </c>
      <c r="G1561" s="756"/>
      <c r="H1561" s="757"/>
      <c r="I1561" s="788"/>
      <c r="J1561" s="756"/>
      <c r="K1561" s="758"/>
      <c r="L1561" s="759"/>
      <c r="M1561" s="759"/>
      <c r="N1561" s="759"/>
      <c r="O1561" s="759"/>
      <c r="P1561" s="759"/>
      <c r="Q1561" s="758"/>
      <c r="R1561" s="760"/>
      <c r="S1561" s="760"/>
      <c r="T1561" s="760"/>
      <c r="U1561" s="760"/>
      <c r="V1561" s="760"/>
      <c r="W1561" s="760"/>
      <c r="X1561" s="760"/>
      <c r="Y1561" s="760"/>
      <c r="Z1561" s="760"/>
      <c r="AA1561" s="760"/>
      <c r="AB1561" s="760"/>
      <c r="AC1561" s="760"/>
      <c r="AD1561" s="760"/>
      <c r="AE1561" s="760"/>
      <c r="AF1561" s="760"/>
      <c r="AG1561" s="760"/>
      <c r="AH1561" s="759"/>
      <c r="AI1561" s="759"/>
      <c r="AK1561" s="199"/>
      <c r="AM1561" s="11"/>
      <c r="AN1561" s="15"/>
      <c r="AO1561" s="11"/>
      <c r="AP1561" s="11"/>
    </row>
    <row r="1562" spans="3:42" outlineLevel="2" x14ac:dyDescent="0.2">
      <c r="C1562" s="252">
        <v>11</v>
      </c>
      <c r="D1562" s="119" t="s">
        <v>218</v>
      </c>
      <c r="F1562" s="789" t="s">
        <v>634</v>
      </c>
      <c r="G1562" s="790"/>
      <c r="H1562" s="803"/>
      <c r="I1562" s="791"/>
      <c r="J1562" s="790"/>
      <c r="K1562" s="792"/>
      <c r="L1562" s="789"/>
      <c r="M1562" s="789"/>
      <c r="N1562" s="789"/>
      <c r="O1562" s="789"/>
      <c r="P1562" s="789"/>
      <c r="Q1562" s="792"/>
      <c r="R1562" s="793"/>
      <c r="S1562" s="793"/>
      <c r="T1562" s="793"/>
      <c r="U1562" s="793"/>
      <c r="V1562" s="793"/>
      <c r="W1562" s="793"/>
      <c r="X1562" s="793"/>
      <c r="Y1562" s="793"/>
      <c r="Z1562" s="793"/>
      <c r="AA1562" s="793"/>
      <c r="AB1562" s="793"/>
      <c r="AC1562" s="793"/>
      <c r="AD1562" s="793"/>
      <c r="AE1562" s="793"/>
      <c r="AF1562" s="793"/>
      <c r="AG1562" s="793"/>
      <c r="AH1562" s="789"/>
      <c r="AI1562" s="789"/>
      <c r="AK1562" s="199"/>
      <c r="AM1562" s="11"/>
      <c r="AN1562" s="15"/>
      <c r="AO1562" s="11"/>
      <c r="AP1562" s="11"/>
    </row>
    <row r="1563" spans="3:42" outlineLevel="2" x14ac:dyDescent="0.2">
      <c r="C1563" s="252">
        <v>11</v>
      </c>
      <c r="D1563" s="119" t="s">
        <v>218</v>
      </c>
      <c r="F1563" s="794" t="s">
        <v>610</v>
      </c>
      <c r="H1563" s="795"/>
      <c r="AK1563" s="199"/>
      <c r="AM1563" s="11"/>
      <c r="AN1563" s="15"/>
      <c r="AO1563" s="11"/>
      <c r="AP1563" s="11"/>
    </row>
    <row r="1564" spans="3:42" outlineLevel="2" x14ac:dyDescent="0.2">
      <c r="C1564" s="252">
        <v>11</v>
      </c>
      <c r="D1564" s="119" t="s">
        <v>218</v>
      </c>
      <c r="F1564" s="761" t="s">
        <v>62</v>
      </c>
      <c r="G1564" s="75"/>
      <c r="H1564" s="796" t="s">
        <v>12</v>
      </c>
      <c r="I1564" s="796" t="s">
        <v>611</v>
      </c>
      <c r="J1564" s="75"/>
      <c r="K1564" s="741"/>
      <c r="L1564" s="75"/>
      <c r="M1564" s="75"/>
      <c r="N1564" s="75"/>
      <c r="O1564" s="75"/>
      <c r="P1564" s="75"/>
      <c r="Q1564" s="128" t="s">
        <v>110</v>
      </c>
      <c r="R1564" s="299">
        <v>0</v>
      </c>
      <c r="S1564" s="300">
        <v>0</v>
      </c>
      <c r="T1564" s="300">
        <v>0</v>
      </c>
      <c r="U1564" s="300">
        <v>0</v>
      </c>
      <c r="V1564" s="300">
        <v>0</v>
      </c>
      <c r="W1564" s="301">
        <v>0.22862198380778428</v>
      </c>
      <c r="X1564" s="300">
        <v>0</v>
      </c>
      <c r="Y1564" s="300">
        <v>0</v>
      </c>
      <c r="Z1564" s="300">
        <v>0</v>
      </c>
      <c r="AA1564" s="300">
        <v>0</v>
      </c>
      <c r="AB1564" s="302">
        <v>0</v>
      </c>
      <c r="AC1564" s="302">
        <v>0</v>
      </c>
      <c r="AD1564" s="302">
        <v>0</v>
      </c>
      <c r="AE1564" s="302">
        <v>0</v>
      </c>
      <c r="AF1564" s="302">
        <v>0</v>
      </c>
      <c r="AG1564" s="302">
        <v>0</v>
      </c>
      <c r="AH1564" s="348">
        <v>0</v>
      </c>
      <c r="AI1564" s="348">
        <v>0</v>
      </c>
      <c r="AK1564" s="199"/>
      <c r="AM1564" s="11"/>
      <c r="AN1564" s="15"/>
      <c r="AO1564" s="11"/>
      <c r="AP1564" s="11"/>
    </row>
    <row r="1565" spans="3:42" outlineLevel="2" x14ac:dyDescent="0.2">
      <c r="C1565" s="252">
        <v>11</v>
      </c>
      <c r="D1565" s="119" t="s">
        <v>218</v>
      </c>
      <c r="F1565" s="767" t="s">
        <v>188</v>
      </c>
      <c r="H1565" s="797" t="s">
        <v>12</v>
      </c>
      <c r="I1565" s="797" t="s">
        <v>612</v>
      </c>
      <c r="K1565" s="164"/>
      <c r="Q1565" s="135" t="s">
        <v>110</v>
      </c>
      <c r="R1565" s="314">
        <v>0</v>
      </c>
      <c r="S1565" s="315">
        <v>0</v>
      </c>
      <c r="T1565" s="315">
        <v>0</v>
      </c>
      <c r="U1565" s="315">
        <v>0</v>
      </c>
      <c r="V1565" s="315">
        <v>0</v>
      </c>
      <c r="W1565" s="316">
        <v>0</v>
      </c>
      <c r="X1565" s="315">
        <v>0</v>
      </c>
      <c r="Y1565" s="315">
        <v>0</v>
      </c>
      <c r="Z1565" s="315">
        <v>0</v>
      </c>
      <c r="AA1565" s="315">
        <v>0</v>
      </c>
      <c r="AB1565" s="5">
        <v>0</v>
      </c>
      <c r="AC1565" s="5">
        <v>0</v>
      </c>
      <c r="AD1565" s="5">
        <v>0</v>
      </c>
      <c r="AE1565" s="5">
        <v>0</v>
      </c>
      <c r="AF1565" s="5">
        <v>0</v>
      </c>
      <c r="AG1565" s="5">
        <v>0</v>
      </c>
      <c r="AH1565" s="350">
        <v>0</v>
      </c>
      <c r="AI1565" s="350">
        <v>0</v>
      </c>
      <c r="AK1565" s="199"/>
      <c r="AM1565" s="11"/>
      <c r="AN1565" s="15"/>
      <c r="AO1565" s="11"/>
      <c r="AP1565" s="11"/>
    </row>
    <row r="1566" spans="3:42" outlineLevel="2" x14ac:dyDescent="0.2">
      <c r="C1566" s="252">
        <v>11</v>
      </c>
      <c r="D1566" s="119" t="s">
        <v>218</v>
      </c>
      <c r="F1566" s="767" t="s">
        <v>613</v>
      </c>
      <c r="H1566" s="797" t="s">
        <v>12</v>
      </c>
      <c r="I1566" s="234" t="s">
        <v>614</v>
      </c>
      <c r="K1566" s="164"/>
      <c r="Q1566" s="135" t="s">
        <v>110</v>
      </c>
      <c r="R1566" s="314">
        <v>0</v>
      </c>
      <c r="S1566" s="315">
        <v>0</v>
      </c>
      <c r="T1566" s="315">
        <v>0</v>
      </c>
      <c r="U1566" s="315">
        <v>0</v>
      </c>
      <c r="V1566" s="315">
        <v>0</v>
      </c>
      <c r="W1566" s="316">
        <v>0</v>
      </c>
      <c r="X1566" s="315">
        <v>0</v>
      </c>
      <c r="Y1566" s="315">
        <v>0</v>
      </c>
      <c r="Z1566" s="315">
        <v>0</v>
      </c>
      <c r="AA1566" s="315">
        <v>0</v>
      </c>
      <c r="AB1566" s="5">
        <v>0</v>
      </c>
      <c r="AC1566" s="5">
        <v>0</v>
      </c>
      <c r="AD1566" s="5">
        <v>0</v>
      </c>
      <c r="AE1566" s="5">
        <v>0</v>
      </c>
      <c r="AF1566" s="5">
        <v>0</v>
      </c>
      <c r="AG1566" s="5">
        <v>0</v>
      </c>
      <c r="AH1566" s="350">
        <v>0</v>
      </c>
      <c r="AI1566" s="350">
        <v>0</v>
      </c>
      <c r="AK1566" s="199"/>
      <c r="AM1566" s="11"/>
      <c r="AN1566" s="15"/>
      <c r="AO1566" s="11"/>
      <c r="AP1566" s="11"/>
    </row>
    <row r="1567" spans="3:42" outlineLevel="2" x14ac:dyDescent="0.2">
      <c r="C1567" s="252">
        <v>11</v>
      </c>
      <c r="D1567" s="119" t="s">
        <v>218</v>
      </c>
      <c r="F1567" s="783" t="s">
        <v>57</v>
      </c>
      <c r="G1567" s="83"/>
      <c r="H1567" s="798" t="s">
        <v>12</v>
      </c>
      <c r="I1567" s="799"/>
      <c r="J1567" s="83"/>
      <c r="K1567" s="736"/>
      <c r="L1567" s="83"/>
      <c r="M1567" s="83"/>
      <c r="N1567" s="83"/>
      <c r="O1567" s="83"/>
      <c r="P1567" s="83"/>
      <c r="Q1567" s="143" t="s">
        <v>110</v>
      </c>
      <c r="R1567" s="304">
        <v>0</v>
      </c>
      <c r="S1567" s="305">
        <v>0</v>
      </c>
      <c r="T1567" s="305">
        <v>0</v>
      </c>
      <c r="U1567" s="305">
        <v>0</v>
      </c>
      <c r="V1567" s="305">
        <v>0</v>
      </c>
      <c r="W1567" s="306">
        <v>0</v>
      </c>
      <c r="X1567" s="305">
        <v>0</v>
      </c>
      <c r="Y1567" s="305">
        <v>0</v>
      </c>
      <c r="Z1567" s="305">
        <v>0</v>
      </c>
      <c r="AA1567" s="305">
        <v>0</v>
      </c>
      <c r="AB1567" s="307">
        <v>0</v>
      </c>
      <c r="AC1567" s="307">
        <v>0</v>
      </c>
      <c r="AD1567" s="307">
        <v>0</v>
      </c>
      <c r="AE1567" s="307">
        <v>0</v>
      </c>
      <c r="AF1567" s="307">
        <v>0</v>
      </c>
      <c r="AG1567" s="307">
        <v>0</v>
      </c>
      <c r="AH1567" s="362">
        <v>0</v>
      </c>
      <c r="AI1567" s="362">
        <v>0</v>
      </c>
      <c r="AK1567" s="199"/>
      <c r="AM1567" s="11"/>
      <c r="AN1567" s="15"/>
      <c r="AO1567" s="11"/>
      <c r="AP1567" s="11"/>
    </row>
    <row r="1568" spans="3:42" outlineLevel="2" x14ac:dyDescent="0.2">
      <c r="C1568" s="252">
        <v>11</v>
      </c>
      <c r="D1568" s="119" t="s">
        <v>218</v>
      </c>
      <c r="F1568" s="12"/>
      <c r="H1568" s="234"/>
      <c r="K1568" s="164"/>
      <c r="Q1568" s="16"/>
      <c r="R1568" s="800">
        <v>0</v>
      </c>
      <c r="S1568" s="800">
        <v>0</v>
      </c>
      <c r="T1568" s="800">
        <v>0</v>
      </c>
      <c r="U1568" s="800">
        <v>0</v>
      </c>
      <c r="V1568" s="800">
        <v>0</v>
      </c>
      <c r="W1568" s="800">
        <v>0.22862198380778428</v>
      </c>
      <c r="X1568" s="800">
        <v>0</v>
      </c>
      <c r="Y1568" s="800">
        <v>0</v>
      </c>
      <c r="Z1568" s="800">
        <v>0</v>
      </c>
      <c r="AA1568" s="800">
        <v>0</v>
      </c>
      <c r="AB1568" s="800">
        <v>0</v>
      </c>
      <c r="AC1568" s="800">
        <v>0</v>
      </c>
      <c r="AD1568" s="800">
        <v>0</v>
      </c>
      <c r="AE1568" s="800">
        <v>0</v>
      </c>
      <c r="AF1568" s="800">
        <v>0</v>
      </c>
      <c r="AG1568" s="800">
        <v>0</v>
      </c>
      <c r="AH1568" s="800">
        <v>0</v>
      </c>
      <c r="AI1568" s="800">
        <v>0</v>
      </c>
      <c r="AK1568" s="199"/>
      <c r="AM1568" s="11"/>
      <c r="AN1568" s="15"/>
      <c r="AO1568" s="11"/>
      <c r="AP1568" s="11"/>
    </row>
    <row r="1569" spans="3:42" outlineLevel="2" x14ac:dyDescent="0.2">
      <c r="C1569" s="252">
        <v>11</v>
      </c>
      <c r="D1569" s="119" t="s">
        <v>218</v>
      </c>
      <c r="F1569" s="794" t="s">
        <v>615</v>
      </c>
      <c r="AK1569" s="199"/>
      <c r="AM1569" s="11"/>
      <c r="AN1569" s="15"/>
      <c r="AO1569" s="11"/>
      <c r="AP1569" s="11"/>
    </row>
    <row r="1570" spans="3:42" outlineLevel="2" x14ac:dyDescent="0.2">
      <c r="C1570" s="252">
        <v>11</v>
      </c>
      <c r="D1570" s="119" t="s">
        <v>218</v>
      </c>
      <c r="F1570" s="761" t="s">
        <v>48</v>
      </c>
      <c r="G1570" s="75"/>
      <c r="H1570" s="796" t="s">
        <v>12</v>
      </c>
      <c r="I1570" s="801"/>
      <c r="J1570" s="75"/>
      <c r="K1570" s="741"/>
      <c r="L1570" s="75"/>
      <c r="M1570" s="75"/>
      <c r="N1570" s="75"/>
      <c r="O1570" s="75"/>
      <c r="P1570" s="75"/>
      <c r="Q1570" s="128" t="s">
        <v>110</v>
      </c>
      <c r="R1570" s="299">
        <v>0</v>
      </c>
      <c r="S1570" s="300">
        <v>0</v>
      </c>
      <c r="T1570" s="300">
        <v>0</v>
      </c>
      <c r="U1570" s="300">
        <v>0</v>
      </c>
      <c r="V1570" s="300">
        <v>0</v>
      </c>
      <c r="W1570" s="301">
        <v>0.20575978542700585</v>
      </c>
      <c r="X1570" s="300">
        <v>0</v>
      </c>
      <c r="Y1570" s="300">
        <v>0</v>
      </c>
      <c r="Z1570" s="300">
        <v>0</v>
      </c>
      <c r="AA1570" s="300">
        <v>0</v>
      </c>
      <c r="AB1570" s="302">
        <v>0</v>
      </c>
      <c r="AC1570" s="302">
        <v>0</v>
      </c>
      <c r="AD1570" s="302">
        <v>0</v>
      </c>
      <c r="AE1570" s="302">
        <v>0</v>
      </c>
      <c r="AF1570" s="302">
        <v>0</v>
      </c>
      <c r="AG1570" s="302">
        <v>0</v>
      </c>
      <c r="AH1570" s="348">
        <v>0</v>
      </c>
      <c r="AI1570" s="348">
        <v>0</v>
      </c>
      <c r="AK1570" s="199"/>
      <c r="AM1570" s="11"/>
      <c r="AN1570" s="15"/>
      <c r="AO1570" s="11"/>
      <c r="AP1570" s="11"/>
    </row>
    <row r="1571" spans="3:42" outlineLevel="2" x14ac:dyDescent="0.2">
      <c r="C1571" s="252">
        <v>11</v>
      </c>
      <c r="D1571" s="119" t="s">
        <v>218</v>
      </c>
      <c r="F1571" s="767" t="s">
        <v>55</v>
      </c>
      <c r="H1571" s="797" t="s">
        <v>12</v>
      </c>
      <c r="K1571" s="164"/>
      <c r="Q1571" s="135" t="s">
        <v>110</v>
      </c>
      <c r="R1571" s="314">
        <v>0</v>
      </c>
      <c r="S1571" s="315">
        <v>0</v>
      </c>
      <c r="T1571" s="315">
        <v>0</v>
      </c>
      <c r="U1571" s="315">
        <v>0</v>
      </c>
      <c r="V1571" s="315">
        <v>0</v>
      </c>
      <c r="W1571" s="316">
        <v>2.2862198380778423E-2</v>
      </c>
      <c r="X1571" s="315">
        <v>0</v>
      </c>
      <c r="Y1571" s="315">
        <v>0</v>
      </c>
      <c r="Z1571" s="315">
        <v>0</v>
      </c>
      <c r="AA1571" s="315">
        <v>0</v>
      </c>
      <c r="AB1571" s="5">
        <v>0</v>
      </c>
      <c r="AC1571" s="5">
        <v>0</v>
      </c>
      <c r="AD1571" s="5">
        <v>0</v>
      </c>
      <c r="AE1571" s="5">
        <v>0</v>
      </c>
      <c r="AF1571" s="5">
        <v>0</v>
      </c>
      <c r="AG1571" s="5">
        <v>0</v>
      </c>
      <c r="AH1571" s="350">
        <v>0</v>
      </c>
      <c r="AI1571" s="350">
        <v>0</v>
      </c>
      <c r="AK1571" s="199"/>
      <c r="AM1571" s="11"/>
      <c r="AN1571" s="15"/>
      <c r="AO1571" s="11"/>
      <c r="AP1571" s="11"/>
    </row>
    <row r="1572" spans="3:42" outlineLevel="2" x14ac:dyDescent="0.2">
      <c r="C1572" s="252">
        <v>11</v>
      </c>
      <c r="D1572" s="119" t="s">
        <v>218</v>
      </c>
      <c r="F1572" s="783" t="s">
        <v>57</v>
      </c>
      <c r="G1572" s="83"/>
      <c r="H1572" s="798" t="s">
        <v>12</v>
      </c>
      <c r="I1572" s="799"/>
      <c r="J1572" s="83"/>
      <c r="K1572" s="736"/>
      <c r="L1572" s="83"/>
      <c r="M1572" s="83"/>
      <c r="N1572" s="83"/>
      <c r="O1572" s="83"/>
      <c r="P1572" s="83"/>
      <c r="Q1572" s="143" t="s">
        <v>110</v>
      </c>
      <c r="R1572" s="304">
        <v>0</v>
      </c>
      <c r="S1572" s="305">
        <v>0</v>
      </c>
      <c r="T1572" s="305">
        <v>0</v>
      </c>
      <c r="U1572" s="305">
        <v>0</v>
      </c>
      <c r="V1572" s="305">
        <v>0</v>
      </c>
      <c r="W1572" s="306">
        <v>0</v>
      </c>
      <c r="X1572" s="305">
        <v>0</v>
      </c>
      <c r="Y1572" s="305">
        <v>0</v>
      </c>
      <c r="Z1572" s="305">
        <v>0</v>
      </c>
      <c r="AA1572" s="305">
        <v>0</v>
      </c>
      <c r="AB1572" s="307">
        <v>0</v>
      </c>
      <c r="AC1572" s="307">
        <v>0</v>
      </c>
      <c r="AD1572" s="307">
        <v>0</v>
      </c>
      <c r="AE1572" s="307">
        <v>0</v>
      </c>
      <c r="AF1572" s="307">
        <v>0</v>
      </c>
      <c r="AG1572" s="307">
        <v>0</v>
      </c>
      <c r="AH1572" s="362">
        <v>0</v>
      </c>
      <c r="AI1572" s="362">
        <v>0</v>
      </c>
      <c r="AK1572" s="199"/>
      <c r="AM1572" s="11"/>
      <c r="AN1572" s="15"/>
      <c r="AO1572" s="11"/>
      <c r="AP1572" s="11"/>
    </row>
    <row r="1573" spans="3:42" outlineLevel="2" x14ac:dyDescent="0.2">
      <c r="C1573" s="252">
        <v>11</v>
      </c>
      <c r="D1573" s="119" t="s">
        <v>218</v>
      </c>
      <c r="F1573" s="12"/>
      <c r="H1573" s="164"/>
      <c r="K1573" s="164"/>
      <c r="Q1573" s="16"/>
      <c r="R1573" s="800">
        <v>0</v>
      </c>
      <c r="S1573" s="800">
        <v>0</v>
      </c>
      <c r="T1573" s="800">
        <v>0</v>
      </c>
      <c r="U1573" s="800">
        <v>0</v>
      </c>
      <c r="V1573" s="800">
        <v>0</v>
      </c>
      <c r="W1573" s="800">
        <v>0.22862198380778426</v>
      </c>
      <c r="X1573" s="800">
        <v>0</v>
      </c>
      <c r="Y1573" s="800">
        <v>0</v>
      </c>
      <c r="Z1573" s="800">
        <v>0</v>
      </c>
      <c r="AA1573" s="800">
        <v>0</v>
      </c>
      <c r="AB1573" s="800">
        <v>0</v>
      </c>
      <c r="AC1573" s="800">
        <v>0</v>
      </c>
      <c r="AD1573" s="800">
        <v>0</v>
      </c>
      <c r="AE1573" s="800">
        <v>0</v>
      </c>
      <c r="AF1573" s="800">
        <v>0</v>
      </c>
      <c r="AG1573" s="800">
        <v>0</v>
      </c>
      <c r="AH1573" s="800">
        <v>0</v>
      </c>
      <c r="AI1573" s="800">
        <v>0</v>
      </c>
      <c r="AK1573" s="199"/>
      <c r="AM1573" s="11"/>
      <c r="AN1573" s="15"/>
      <c r="AO1573" s="11"/>
      <c r="AP1573" s="11"/>
    </row>
    <row r="1574" spans="3:42" outlineLevel="2" x14ac:dyDescent="0.2">
      <c r="C1574" s="252">
        <v>11</v>
      </c>
      <c r="D1574" s="119" t="s">
        <v>218</v>
      </c>
      <c r="F1574" s="794" t="s">
        <v>69</v>
      </c>
      <c r="AK1574" s="199"/>
      <c r="AM1574" s="11"/>
      <c r="AN1574" s="15"/>
      <c r="AO1574" s="11"/>
      <c r="AP1574" s="11"/>
    </row>
    <row r="1575" spans="3:42" outlineLevel="2" x14ac:dyDescent="0.2">
      <c r="C1575" s="252">
        <v>11</v>
      </c>
      <c r="D1575" s="119" t="s">
        <v>218</v>
      </c>
      <c r="F1575" s="761" t="s">
        <v>9</v>
      </c>
      <c r="G1575" s="75"/>
      <c r="H1575" s="796" t="s">
        <v>12</v>
      </c>
      <c r="I1575" s="801"/>
      <c r="J1575" s="75"/>
      <c r="K1575" s="741"/>
      <c r="L1575" s="75"/>
      <c r="M1575" s="75"/>
      <c r="N1575" s="75"/>
      <c r="O1575" s="75"/>
      <c r="P1575" s="75"/>
      <c r="Q1575" s="128" t="s">
        <v>110</v>
      </c>
      <c r="R1575" s="299">
        <v>0</v>
      </c>
      <c r="S1575" s="300">
        <v>0</v>
      </c>
      <c r="T1575" s="300">
        <v>0</v>
      </c>
      <c r="U1575" s="300">
        <v>0</v>
      </c>
      <c r="V1575" s="300">
        <v>0</v>
      </c>
      <c r="W1575" s="301">
        <v>-1.027992658383356E-2</v>
      </c>
      <c r="X1575" s="300">
        <v>0</v>
      </c>
      <c r="Y1575" s="300">
        <v>0</v>
      </c>
      <c r="Z1575" s="300">
        <v>0</v>
      </c>
      <c r="AA1575" s="300">
        <v>0</v>
      </c>
      <c r="AB1575" s="302">
        <v>0</v>
      </c>
      <c r="AC1575" s="302">
        <v>0</v>
      </c>
      <c r="AD1575" s="302">
        <v>0</v>
      </c>
      <c r="AE1575" s="302">
        <v>0</v>
      </c>
      <c r="AF1575" s="302">
        <v>0</v>
      </c>
      <c r="AG1575" s="302">
        <v>0</v>
      </c>
      <c r="AH1575" s="348">
        <v>0</v>
      </c>
      <c r="AI1575" s="348">
        <v>0</v>
      </c>
      <c r="AK1575" s="199"/>
      <c r="AM1575" s="11"/>
      <c r="AN1575" s="15"/>
      <c r="AO1575" s="11"/>
      <c r="AP1575" s="11"/>
    </row>
    <row r="1576" spans="3:42" outlineLevel="2" x14ac:dyDescent="0.2">
      <c r="C1576" s="252">
        <v>11</v>
      </c>
      <c r="D1576" s="119" t="s">
        <v>218</v>
      </c>
      <c r="F1576" s="767" t="s">
        <v>14</v>
      </c>
      <c r="H1576" s="797" t="s">
        <v>12</v>
      </c>
      <c r="K1576" s="164"/>
      <c r="Q1576" s="135" t="s">
        <v>110</v>
      </c>
      <c r="R1576" s="314">
        <v>0</v>
      </c>
      <c r="S1576" s="315">
        <v>0</v>
      </c>
      <c r="T1576" s="315">
        <v>0</v>
      </c>
      <c r="U1576" s="315">
        <v>0</v>
      </c>
      <c r="V1576" s="315">
        <v>0</v>
      </c>
      <c r="W1576" s="316">
        <v>0</v>
      </c>
      <c r="X1576" s="315">
        <v>0</v>
      </c>
      <c r="Y1576" s="315">
        <v>0</v>
      </c>
      <c r="Z1576" s="315">
        <v>0</v>
      </c>
      <c r="AA1576" s="315">
        <v>0</v>
      </c>
      <c r="AB1576" s="5">
        <v>0</v>
      </c>
      <c r="AC1576" s="5">
        <v>0</v>
      </c>
      <c r="AD1576" s="5">
        <v>0</v>
      </c>
      <c r="AE1576" s="5">
        <v>0</v>
      </c>
      <c r="AF1576" s="5">
        <v>0</v>
      </c>
      <c r="AG1576" s="5">
        <v>0</v>
      </c>
      <c r="AH1576" s="350">
        <v>0</v>
      </c>
      <c r="AI1576" s="350">
        <v>0</v>
      </c>
      <c r="AK1576" s="199"/>
      <c r="AM1576" s="11"/>
      <c r="AN1576" s="15"/>
      <c r="AO1576" s="11"/>
      <c r="AP1576" s="11"/>
    </row>
    <row r="1577" spans="3:42" outlineLevel="2" x14ac:dyDescent="0.2">
      <c r="C1577" s="252">
        <v>11</v>
      </c>
      <c r="D1577" s="119" t="s">
        <v>218</v>
      </c>
      <c r="F1577" s="783" t="s">
        <v>16</v>
      </c>
      <c r="G1577" s="83"/>
      <c r="H1577" s="798" t="s">
        <v>12</v>
      </c>
      <c r="I1577" s="799"/>
      <c r="J1577" s="83"/>
      <c r="K1577" s="736"/>
      <c r="L1577" s="83"/>
      <c r="M1577" s="83"/>
      <c r="N1577" s="83"/>
      <c r="O1577" s="83"/>
      <c r="P1577" s="83"/>
      <c r="Q1577" s="143" t="s">
        <v>110</v>
      </c>
      <c r="R1577" s="304">
        <v>0</v>
      </c>
      <c r="S1577" s="305">
        <v>0</v>
      </c>
      <c r="T1577" s="305">
        <v>0</v>
      </c>
      <c r="U1577" s="305">
        <v>0</v>
      </c>
      <c r="V1577" s="305">
        <v>0</v>
      </c>
      <c r="W1577" s="306">
        <v>0</v>
      </c>
      <c r="X1577" s="305">
        <v>0</v>
      </c>
      <c r="Y1577" s="305">
        <v>0</v>
      </c>
      <c r="Z1577" s="305">
        <v>0</v>
      </c>
      <c r="AA1577" s="305">
        <v>0</v>
      </c>
      <c r="AB1577" s="307">
        <v>0</v>
      </c>
      <c r="AC1577" s="307">
        <v>0</v>
      </c>
      <c r="AD1577" s="307">
        <v>0</v>
      </c>
      <c r="AE1577" s="307">
        <v>0</v>
      </c>
      <c r="AF1577" s="307">
        <v>0</v>
      </c>
      <c r="AG1577" s="307">
        <v>0</v>
      </c>
      <c r="AH1577" s="362">
        <v>0</v>
      </c>
      <c r="AI1577" s="362">
        <v>0</v>
      </c>
      <c r="AK1577" s="199"/>
      <c r="AM1577" s="11"/>
      <c r="AN1577" s="15"/>
      <c r="AO1577" s="11"/>
      <c r="AP1577" s="11"/>
    </row>
    <row r="1578" spans="3:42" outlineLevel="2" x14ac:dyDescent="0.2">
      <c r="C1578" s="252">
        <v>11</v>
      </c>
      <c r="D1578" s="119" t="s">
        <v>218</v>
      </c>
      <c r="F1578" s="12"/>
      <c r="H1578" s="797"/>
      <c r="K1578" s="164"/>
      <c r="Q1578" s="16"/>
      <c r="R1578" s="800">
        <v>0</v>
      </c>
      <c r="S1578" s="800">
        <v>0</v>
      </c>
      <c r="T1578" s="800">
        <v>0</v>
      </c>
      <c r="U1578" s="800">
        <v>0</v>
      </c>
      <c r="V1578" s="800">
        <v>0</v>
      </c>
      <c r="W1578" s="800">
        <v>-1.027992658383356E-2</v>
      </c>
      <c r="X1578" s="800">
        <v>0</v>
      </c>
      <c r="Y1578" s="800">
        <v>0</v>
      </c>
      <c r="Z1578" s="800">
        <v>0</v>
      </c>
      <c r="AA1578" s="800">
        <v>0</v>
      </c>
      <c r="AB1578" s="800">
        <v>0</v>
      </c>
      <c r="AC1578" s="800">
        <v>0</v>
      </c>
      <c r="AD1578" s="800">
        <v>0</v>
      </c>
      <c r="AE1578" s="800">
        <v>0</v>
      </c>
      <c r="AF1578" s="800">
        <v>0</v>
      </c>
      <c r="AG1578" s="800">
        <v>0</v>
      </c>
      <c r="AH1578" s="800">
        <v>0</v>
      </c>
      <c r="AI1578" s="800">
        <v>0</v>
      </c>
      <c r="AK1578" s="199"/>
      <c r="AM1578" s="11"/>
      <c r="AN1578" s="15"/>
      <c r="AO1578" s="11"/>
      <c r="AP1578" s="11"/>
    </row>
    <row r="1579" spans="3:42" outlineLevel="2" x14ac:dyDescent="0.2">
      <c r="C1579" s="252">
        <v>11</v>
      </c>
      <c r="D1579" s="119" t="s">
        <v>218</v>
      </c>
      <c r="F1579" s="794" t="s">
        <v>616</v>
      </c>
      <c r="AK1579" s="199"/>
      <c r="AM1579" s="11"/>
      <c r="AN1579" s="15"/>
      <c r="AO1579" s="11"/>
      <c r="AP1579" s="11"/>
    </row>
    <row r="1580" spans="3:42" outlineLevel="2" x14ac:dyDescent="0.2">
      <c r="C1580" s="252">
        <v>11</v>
      </c>
      <c r="D1580" s="119" t="s">
        <v>218</v>
      </c>
      <c r="F1580" s="761" t="s">
        <v>48</v>
      </c>
      <c r="G1580" s="75"/>
      <c r="H1580" s="796" t="s">
        <v>12</v>
      </c>
      <c r="I1580" s="228" t="s">
        <v>617</v>
      </c>
      <c r="J1580" s="75"/>
      <c r="K1580" s="741"/>
      <c r="L1580" s="75"/>
      <c r="M1580" s="75"/>
      <c r="N1580" s="75"/>
      <c r="O1580" s="75"/>
      <c r="P1580" s="75"/>
      <c r="Q1580" s="128" t="s">
        <v>110</v>
      </c>
      <c r="R1580" s="299">
        <v>0</v>
      </c>
      <c r="S1580" s="300">
        <v>0</v>
      </c>
      <c r="T1580" s="300">
        <v>0</v>
      </c>
      <c r="U1580" s="300">
        <v>0</v>
      </c>
      <c r="V1580" s="300">
        <v>0</v>
      </c>
      <c r="W1580" s="301">
        <v>0.19547985884317229</v>
      </c>
      <c r="X1580" s="300">
        <v>0</v>
      </c>
      <c r="Y1580" s="300">
        <v>0</v>
      </c>
      <c r="Z1580" s="300">
        <v>0</v>
      </c>
      <c r="AA1580" s="300">
        <v>0</v>
      </c>
      <c r="AB1580" s="302">
        <v>0</v>
      </c>
      <c r="AC1580" s="302">
        <v>0</v>
      </c>
      <c r="AD1580" s="302">
        <v>0</v>
      </c>
      <c r="AE1580" s="302">
        <v>0</v>
      </c>
      <c r="AF1580" s="302">
        <v>0</v>
      </c>
      <c r="AG1580" s="302">
        <v>0</v>
      </c>
      <c r="AH1580" s="348">
        <v>0</v>
      </c>
      <c r="AI1580" s="348">
        <v>0</v>
      </c>
      <c r="AK1580" s="199"/>
      <c r="AM1580" s="11"/>
      <c r="AN1580" s="15"/>
      <c r="AO1580" s="11"/>
      <c r="AP1580" s="11"/>
    </row>
    <row r="1581" spans="3:42" outlineLevel="2" x14ac:dyDescent="0.2">
      <c r="C1581" s="252">
        <v>11</v>
      </c>
      <c r="D1581" s="119" t="s">
        <v>218</v>
      </c>
      <c r="F1581" s="767" t="s">
        <v>55</v>
      </c>
      <c r="H1581" s="797" t="s">
        <v>12</v>
      </c>
      <c r="I1581" s="234" t="s">
        <v>617</v>
      </c>
      <c r="K1581" s="164"/>
      <c r="Q1581" s="135" t="s">
        <v>110</v>
      </c>
      <c r="R1581" s="314">
        <v>0</v>
      </c>
      <c r="S1581" s="315">
        <v>0</v>
      </c>
      <c r="T1581" s="315">
        <v>0</v>
      </c>
      <c r="U1581" s="315">
        <v>0</v>
      </c>
      <c r="V1581" s="315">
        <v>0</v>
      </c>
      <c r="W1581" s="316">
        <v>2.2862198380778423E-2</v>
      </c>
      <c r="X1581" s="315">
        <v>0</v>
      </c>
      <c r="Y1581" s="315">
        <v>0</v>
      </c>
      <c r="Z1581" s="315">
        <v>0</v>
      </c>
      <c r="AA1581" s="315">
        <v>0</v>
      </c>
      <c r="AB1581" s="5">
        <v>0</v>
      </c>
      <c r="AC1581" s="5">
        <v>0</v>
      </c>
      <c r="AD1581" s="5">
        <v>0</v>
      </c>
      <c r="AE1581" s="5">
        <v>0</v>
      </c>
      <c r="AF1581" s="5">
        <v>0</v>
      </c>
      <c r="AG1581" s="5">
        <v>0</v>
      </c>
      <c r="AH1581" s="350">
        <v>0</v>
      </c>
      <c r="AI1581" s="350">
        <v>0</v>
      </c>
      <c r="AK1581" s="199"/>
      <c r="AM1581" s="11"/>
      <c r="AN1581" s="15"/>
      <c r="AO1581" s="11"/>
      <c r="AP1581" s="11"/>
    </row>
    <row r="1582" spans="3:42" outlineLevel="2" x14ac:dyDescent="0.2">
      <c r="C1582" s="252">
        <v>11</v>
      </c>
      <c r="D1582" s="119" t="s">
        <v>218</v>
      </c>
      <c r="F1582" s="783" t="s">
        <v>57</v>
      </c>
      <c r="G1582" s="83"/>
      <c r="H1582" s="798" t="s">
        <v>12</v>
      </c>
      <c r="I1582" s="240" t="s">
        <v>617</v>
      </c>
      <c r="J1582" s="83"/>
      <c r="K1582" s="736"/>
      <c r="L1582" s="83"/>
      <c r="M1582" s="83"/>
      <c r="N1582" s="83"/>
      <c r="O1582" s="83"/>
      <c r="P1582" s="83"/>
      <c r="Q1582" s="143" t="s">
        <v>110</v>
      </c>
      <c r="R1582" s="304">
        <v>0</v>
      </c>
      <c r="S1582" s="305">
        <v>0</v>
      </c>
      <c r="T1582" s="305">
        <v>0</v>
      </c>
      <c r="U1582" s="305">
        <v>0</v>
      </c>
      <c r="V1582" s="305">
        <v>0</v>
      </c>
      <c r="W1582" s="306">
        <v>0</v>
      </c>
      <c r="X1582" s="305">
        <v>0</v>
      </c>
      <c r="Y1582" s="305">
        <v>0</v>
      </c>
      <c r="Z1582" s="305">
        <v>0</v>
      </c>
      <c r="AA1582" s="305">
        <v>0</v>
      </c>
      <c r="AB1582" s="307">
        <v>0</v>
      </c>
      <c r="AC1582" s="307">
        <v>0</v>
      </c>
      <c r="AD1582" s="307">
        <v>0</v>
      </c>
      <c r="AE1582" s="307">
        <v>0</v>
      </c>
      <c r="AF1582" s="307">
        <v>0</v>
      </c>
      <c r="AG1582" s="307">
        <v>0</v>
      </c>
      <c r="AH1582" s="362">
        <v>0</v>
      </c>
      <c r="AI1582" s="362">
        <v>0</v>
      </c>
      <c r="AK1582" s="199"/>
      <c r="AM1582" s="11"/>
      <c r="AN1582" s="15"/>
      <c r="AO1582" s="11"/>
      <c r="AP1582" s="11"/>
    </row>
    <row r="1583" spans="3:42" outlineLevel="2" x14ac:dyDescent="0.2">
      <c r="C1583" s="252">
        <v>11</v>
      </c>
      <c r="D1583" s="119" t="s">
        <v>218</v>
      </c>
      <c r="F1583" s="802" t="s">
        <v>626</v>
      </c>
      <c r="R1583" s="800">
        <v>0</v>
      </c>
      <c r="S1583" s="800">
        <v>0</v>
      </c>
      <c r="T1583" s="800">
        <v>0</v>
      </c>
      <c r="U1583" s="800">
        <v>0</v>
      </c>
      <c r="V1583" s="800">
        <v>0</v>
      </c>
      <c r="W1583" s="800">
        <v>0.21834205722395073</v>
      </c>
      <c r="X1583" s="800">
        <v>0</v>
      </c>
      <c r="Y1583" s="800">
        <v>0</v>
      </c>
      <c r="Z1583" s="800">
        <v>0</v>
      </c>
      <c r="AA1583" s="800">
        <v>0</v>
      </c>
      <c r="AB1583" s="800">
        <v>0</v>
      </c>
      <c r="AC1583" s="800">
        <v>0</v>
      </c>
      <c r="AD1583" s="800">
        <v>0</v>
      </c>
      <c r="AE1583" s="800">
        <v>0</v>
      </c>
      <c r="AF1583" s="800">
        <v>0</v>
      </c>
      <c r="AG1583" s="800">
        <v>0</v>
      </c>
      <c r="AH1583" s="800">
        <v>0</v>
      </c>
      <c r="AI1583" s="800">
        <v>0</v>
      </c>
      <c r="AK1583" s="199"/>
      <c r="AM1583" s="11"/>
      <c r="AN1583" s="15"/>
      <c r="AO1583" s="11"/>
      <c r="AP1583" s="11"/>
    </row>
    <row r="1584" spans="3:42" outlineLevel="2" x14ac:dyDescent="0.2">
      <c r="C1584" s="252">
        <v>11</v>
      </c>
      <c r="D1584" s="119" t="s">
        <v>218</v>
      </c>
      <c r="R1584" s="5"/>
      <c r="S1584" s="5"/>
      <c r="T1584" s="5"/>
      <c r="U1584" s="5"/>
      <c r="V1584" s="5"/>
      <c r="W1584" s="5"/>
      <c r="X1584" s="5"/>
      <c r="Y1584" s="5"/>
      <c r="AK1584" s="199"/>
      <c r="AM1584" s="11"/>
      <c r="AN1584" s="15"/>
      <c r="AO1584" s="11"/>
      <c r="AP1584" s="11"/>
    </row>
    <row r="1585" spans="3:42" outlineLevel="2" x14ac:dyDescent="0.2">
      <c r="C1585" s="252">
        <v>11</v>
      </c>
      <c r="D1585" s="119" t="s">
        <v>218</v>
      </c>
      <c r="F1585" s="789" t="s">
        <v>635</v>
      </c>
      <c r="G1585" s="790"/>
      <c r="H1585" s="803"/>
      <c r="I1585" s="790"/>
      <c r="J1585" s="790"/>
      <c r="K1585" s="792"/>
      <c r="L1585" s="789"/>
      <c r="M1585" s="789"/>
      <c r="N1585" s="789"/>
      <c r="O1585" s="789"/>
      <c r="P1585" s="789"/>
      <c r="Q1585" s="792"/>
      <c r="R1585" s="793"/>
      <c r="S1585" s="793"/>
      <c r="T1585" s="793"/>
      <c r="U1585" s="793"/>
      <c r="V1585" s="793"/>
      <c r="W1585" s="793"/>
      <c r="X1585" s="793"/>
      <c r="Y1585" s="793"/>
      <c r="Z1585" s="793"/>
      <c r="AA1585" s="793"/>
      <c r="AB1585" s="793"/>
      <c r="AC1585" s="793"/>
      <c r="AD1585" s="793"/>
      <c r="AE1585" s="793"/>
      <c r="AF1585" s="793"/>
      <c r="AG1585" s="793"/>
      <c r="AH1585" s="789"/>
      <c r="AI1585" s="789"/>
      <c r="AK1585" s="199"/>
      <c r="AM1585" s="11"/>
      <c r="AN1585" s="15"/>
      <c r="AO1585" s="11"/>
      <c r="AP1585" s="11"/>
    </row>
    <row r="1586" spans="3:42" outlineLevel="2" x14ac:dyDescent="0.2">
      <c r="C1586" s="252">
        <v>11</v>
      </c>
      <c r="D1586" s="119" t="s">
        <v>218</v>
      </c>
      <c r="F1586" t="s">
        <v>620</v>
      </c>
      <c r="AK1586" s="199"/>
      <c r="AM1586" s="11"/>
      <c r="AN1586" s="15"/>
      <c r="AO1586" s="11"/>
      <c r="AP1586" s="11"/>
    </row>
    <row r="1587" spans="3:42" outlineLevel="2" x14ac:dyDescent="0.2">
      <c r="C1587" s="252">
        <v>11</v>
      </c>
      <c r="D1587" s="119" t="s">
        <v>218</v>
      </c>
      <c r="F1587" s="761" t="s">
        <v>48</v>
      </c>
      <c r="G1587" s="75"/>
      <c r="H1587" s="796" t="s">
        <v>636</v>
      </c>
      <c r="I1587" s="801"/>
      <c r="J1587" s="75"/>
      <c r="K1587" s="741"/>
      <c r="L1587" s="75"/>
      <c r="M1587" s="75"/>
      <c r="N1587" s="75"/>
      <c r="O1587" s="75"/>
      <c r="P1587" s="75"/>
      <c r="Q1587" s="128" t="s">
        <v>536</v>
      </c>
      <c r="R1587" s="804">
        <v>0</v>
      </c>
      <c r="S1587" s="805">
        <v>0</v>
      </c>
      <c r="T1587" s="805">
        <v>0</v>
      </c>
      <c r="U1587" s="805">
        <v>0</v>
      </c>
      <c r="V1587" s="805">
        <v>0</v>
      </c>
      <c r="W1587" s="806">
        <v>8.0626875167322046E-3</v>
      </c>
      <c r="X1587" s="805">
        <v>0</v>
      </c>
      <c r="Y1587" s="805">
        <v>0</v>
      </c>
      <c r="Z1587" s="805">
        <v>0</v>
      </c>
      <c r="AA1587" s="805">
        <v>0</v>
      </c>
      <c r="AB1587" s="805">
        <v>0</v>
      </c>
      <c r="AC1587" s="805">
        <v>0</v>
      </c>
      <c r="AD1587" s="805">
        <v>0</v>
      </c>
      <c r="AE1587" s="805">
        <v>0</v>
      </c>
      <c r="AF1587" s="805">
        <v>0</v>
      </c>
      <c r="AG1587" s="805">
        <v>0</v>
      </c>
      <c r="AH1587" s="808">
        <v>0</v>
      </c>
      <c r="AI1587" s="808">
        <v>0</v>
      </c>
      <c r="AK1587" s="199"/>
      <c r="AM1587" s="11"/>
      <c r="AN1587" s="15"/>
      <c r="AO1587" s="11"/>
      <c r="AP1587" s="11"/>
    </row>
    <row r="1588" spans="3:42" outlineLevel="2" x14ac:dyDescent="0.2">
      <c r="C1588" s="252">
        <v>11</v>
      </c>
      <c r="D1588" s="119" t="s">
        <v>218</v>
      </c>
      <c r="F1588" s="767" t="s">
        <v>55</v>
      </c>
      <c r="H1588" s="797" t="s">
        <v>636</v>
      </c>
      <c r="K1588" s="164"/>
      <c r="Q1588" s="135" t="s">
        <v>536</v>
      </c>
      <c r="R1588" s="809">
        <v>0</v>
      </c>
      <c r="S1588" s="810">
        <v>0</v>
      </c>
      <c r="T1588" s="810">
        <v>0</v>
      </c>
      <c r="U1588" s="810">
        <v>0</v>
      </c>
      <c r="V1588" s="810">
        <v>0</v>
      </c>
      <c r="W1588" s="811">
        <v>7.3725244697769822E-3</v>
      </c>
      <c r="X1588" s="810">
        <v>0</v>
      </c>
      <c r="Y1588" s="810">
        <v>0</v>
      </c>
      <c r="Z1588" s="810">
        <v>0</v>
      </c>
      <c r="AA1588" s="810">
        <v>0</v>
      </c>
      <c r="AB1588" s="810">
        <v>0</v>
      </c>
      <c r="AC1588" s="810">
        <v>0</v>
      </c>
      <c r="AD1588" s="810">
        <v>0</v>
      </c>
      <c r="AE1588" s="810">
        <v>0</v>
      </c>
      <c r="AF1588" s="810">
        <v>0</v>
      </c>
      <c r="AG1588" s="810">
        <v>0</v>
      </c>
      <c r="AH1588" s="812">
        <v>0</v>
      </c>
      <c r="AI1588" s="812">
        <v>0</v>
      </c>
      <c r="AK1588" s="199"/>
      <c r="AM1588" s="11"/>
      <c r="AN1588" s="15"/>
      <c r="AO1588" s="11"/>
      <c r="AP1588" s="11"/>
    </row>
    <row r="1589" spans="3:42" outlineLevel="2" x14ac:dyDescent="0.2">
      <c r="C1589" s="252">
        <v>11</v>
      </c>
      <c r="D1589" s="119" t="s">
        <v>218</v>
      </c>
      <c r="F1589" s="783" t="s">
        <v>57</v>
      </c>
      <c r="G1589" s="83"/>
      <c r="H1589" s="798" t="s">
        <v>636</v>
      </c>
      <c r="I1589" s="799"/>
      <c r="J1589" s="83"/>
      <c r="K1589" s="736"/>
      <c r="L1589" s="83"/>
      <c r="M1589" s="83"/>
      <c r="N1589" s="83"/>
      <c r="O1589" s="83"/>
      <c r="P1589" s="83"/>
      <c r="Q1589" s="143" t="s">
        <v>536</v>
      </c>
      <c r="R1589" s="813">
        <v>0</v>
      </c>
      <c r="S1589" s="814">
        <v>0</v>
      </c>
      <c r="T1589" s="814">
        <v>0</v>
      </c>
      <c r="U1589" s="814">
        <v>0</v>
      </c>
      <c r="V1589" s="814">
        <v>0</v>
      </c>
      <c r="W1589" s="815">
        <v>0</v>
      </c>
      <c r="X1589" s="814">
        <v>0</v>
      </c>
      <c r="Y1589" s="814">
        <v>0</v>
      </c>
      <c r="Z1589" s="814">
        <v>0</v>
      </c>
      <c r="AA1589" s="814">
        <v>0</v>
      </c>
      <c r="AB1589" s="814">
        <v>0</v>
      </c>
      <c r="AC1589" s="814">
        <v>0</v>
      </c>
      <c r="AD1589" s="814">
        <v>0</v>
      </c>
      <c r="AE1589" s="814">
        <v>0</v>
      </c>
      <c r="AF1589" s="814">
        <v>0</v>
      </c>
      <c r="AG1589" s="814">
        <v>0</v>
      </c>
      <c r="AH1589" s="816">
        <v>0</v>
      </c>
      <c r="AI1589" s="816">
        <v>0</v>
      </c>
      <c r="AK1589" s="199"/>
      <c r="AM1589" s="11"/>
      <c r="AN1589" s="15"/>
      <c r="AO1589" s="11"/>
      <c r="AP1589" s="11"/>
    </row>
    <row r="1590" spans="3:42" outlineLevel="2" x14ac:dyDescent="0.2">
      <c r="C1590" s="252">
        <v>11</v>
      </c>
      <c r="D1590" s="119" t="s">
        <v>218</v>
      </c>
      <c r="F1590" s="12"/>
      <c r="H1590" s="817"/>
      <c r="K1590" s="16"/>
      <c r="Q1590" s="16"/>
      <c r="R1590" s="818"/>
      <c r="S1590" s="818"/>
      <c r="T1590" s="818"/>
      <c r="U1590" s="818"/>
      <c r="V1590" s="818"/>
      <c r="W1590" s="818"/>
      <c r="X1590" s="818"/>
      <c r="Y1590" s="818"/>
      <c r="Z1590" s="818"/>
      <c r="AA1590" s="818"/>
      <c r="AB1590" s="818"/>
      <c r="AC1590" s="818"/>
      <c r="AD1590" s="818"/>
      <c r="AE1590" s="818"/>
      <c r="AF1590" s="818"/>
      <c r="AG1590" s="818"/>
      <c r="AH1590" s="818"/>
      <c r="AI1590" s="818"/>
      <c r="AK1590" s="199"/>
      <c r="AM1590" s="11"/>
      <c r="AN1590" s="15"/>
      <c r="AO1590" s="11"/>
      <c r="AP1590" s="11"/>
    </row>
    <row r="1591" spans="3:42" x14ac:dyDescent="0.2">
      <c r="C1591" s="252">
        <v>12</v>
      </c>
      <c r="D1591" s="754" t="s">
        <v>142</v>
      </c>
      <c r="E1591" s="67"/>
      <c r="F1591" s="67"/>
      <c r="G1591" s="67"/>
      <c r="H1591" s="755" t="s">
        <v>152</v>
      </c>
      <c r="I1591" s="67"/>
      <c r="J1591" s="67"/>
      <c r="K1591" s="102"/>
      <c r="L1591" s="67"/>
      <c r="M1591" s="67"/>
      <c r="N1591" s="67"/>
      <c r="O1591" s="67"/>
      <c r="P1591" s="67"/>
      <c r="Q1591" s="102"/>
      <c r="R1591" s="67"/>
      <c r="S1591" s="67"/>
      <c r="T1591" s="67"/>
      <c r="U1591" s="67"/>
      <c r="V1591" s="67"/>
      <c r="W1591" s="67"/>
      <c r="X1591" s="67"/>
      <c r="Y1591" s="67"/>
      <c r="Z1591" s="67"/>
      <c r="AA1591" s="67"/>
      <c r="AB1591" s="67"/>
      <c r="AC1591" s="67"/>
      <c r="AD1591" s="67"/>
      <c r="AE1591" s="67"/>
      <c r="AF1591" s="67"/>
      <c r="AG1591" s="67"/>
      <c r="AH1591" s="67"/>
      <c r="AI1591" s="67"/>
      <c r="AK1591" s="199"/>
      <c r="AM1591" s="11"/>
      <c r="AN1591" s="15"/>
      <c r="AO1591" s="11"/>
      <c r="AP1591" s="11"/>
    </row>
    <row r="1592" spans="3:42" outlineLevel="1" x14ac:dyDescent="0.2">
      <c r="C1592" s="252">
        <v>12</v>
      </c>
      <c r="D1592" s="119" t="s">
        <v>218</v>
      </c>
      <c r="F1592" s="121" t="s">
        <v>597</v>
      </c>
      <c r="G1592" s="756"/>
      <c r="H1592" s="757"/>
      <c r="I1592" s="756"/>
      <c r="J1592" s="756"/>
      <c r="K1592" s="758"/>
      <c r="L1592" s="759"/>
      <c r="M1592" s="759"/>
      <c r="N1592" s="759"/>
      <c r="O1592" s="759"/>
      <c r="P1592" s="759"/>
      <c r="Q1592" s="758"/>
      <c r="R1592" s="760"/>
      <c r="S1592" s="760"/>
      <c r="T1592" s="760"/>
      <c r="U1592" s="760"/>
      <c r="V1592" s="760"/>
      <c r="W1592" s="760"/>
      <c r="X1592" s="760"/>
      <c r="Y1592" s="760"/>
      <c r="Z1592" s="760"/>
      <c r="AA1592" s="760"/>
      <c r="AB1592" s="760"/>
      <c r="AC1592" s="760"/>
      <c r="AD1592" s="760"/>
      <c r="AE1592" s="760"/>
      <c r="AF1592" s="760"/>
      <c r="AG1592" s="760"/>
      <c r="AH1592" s="759"/>
      <c r="AI1592" s="759"/>
      <c r="AK1592" s="199"/>
      <c r="AM1592" s="11"/>
      <c r="AN1592" s="15"/>
      <c r="AO1592" s="11"/>
      <c r="AP1592" s="11"/>
    </row>
    <row r="1593" spans="3:42" outlineLevel="2" x14ac:dyDescent="0.2">
      <c r="C1593" s="252">
        <v>12</v>
      </c>
      <c r="D1593" s="119" t="s">
        <v>218</v>
      </c>
      <c r="F1593" s="12"/>
      <c r="G1593" s="149" t="s">
        <v>598</v>
      </c>
      <c r="H1593" s="72" t="s">
        <v>48</v>
      </c>
      <c r="I1593" s="8" t="s">
        <v>451</v>
      </c>
      <c r="J1593" s="8" t="s">
        <v>599</v>
      </c>
      <c r="K1593" s="8" t="s">
        <v>61</v>
      </c>
      <c r="AK1593" s="199"/>
      <c r="AM1593" s="11"/>
      <c r="AN1593" s="15"/>
      <c r="AO1593" s="11"/>
      <c r="AP1593" s="11"/>
    </row>
    <row r="1594" spans="3:42" outlineLevel="2" x14ac:dyDescent="0.2">
      <c r="C1594" s="252">
        <v>12</v>
      </c>
      <c r="D1594" s="119" t="s">
        <v>218</v>
      </c>
      <c r="F1594" s="761" t="s">
        <v>129</v>
      </c>
      <c r="G1594" s="762" t="s">
        <v>130</v>
      </c>
      <c r="H1594" s="763">
        <v>0.52</v>
      </c>
      <c r="I1594" s="764">
        <v>0.48</v>
      </c>
      <c r="J1594" s="765">
        <v>1</v>
      </c>
      <c r="K1594" s="766"/>
      <c r="AK1594" s="199"/>
      <c r="AM1594" s="11"/>
      <c r="AN1594" s="15"/>
      <c r="AO1594" s="11"/>
      <c r="AP1594" s="11"/>
    </row>
    <row r="1595" spans="3:42" outlineLevel="2" x14ac:dyDescent="0.2">
      <c r="C1595" s="252">
        <v>12</v>
      </c>
      <c r="D1595" s="119" t="s">
        <v>218</v>
      </c>
      <c r="F1595" s="767" t="s">
        <v>128</v>
      </c>
      <c r="G1595" s="611" t="s">
        <v>130</v>
      </c>
      <c r="H1595" s="768">
        <v>5.2802693837266684E-2</v>
      </c>
      <c r="I1595" s="769">
        <v>0.94719730616273334</v>
      </c>
      <c r="J1595" s="770">
        <v>1</v>
      </c>
      <c r="K1595" s="771"/>
      <c r="AK1595" s="199"/>
      <c r="AM1595" s="11"/>
      <c r="AN1595" s="15"/>
      <c r="AO1595" s="11"/>
      <c r="AP1595" s="11"/>
    </row>
    <row r="1596" spans="3:42" outlineLevel="2" x14ac:dyDescent="0.2">
      <c r="C1596" s="252">
        <v>12</v>
      </c>
      <c r="D1596" s="119" t="s">
        <v>218</v>
      </c>
      <c r="F1596" s="767" t="s">
        <v>600</v>
      </c>
      <c r="G1596" s="611" t="s">
        <v>583</v>
      </c>
      <c r="H1596" s="772">
        <v>1819</v>
      </c>
      <c r="I1596" s="773">
        <v>32630</v>
      </c>
      <c r="J1596" s="774">
        <v>34449</v>
      </c>
      <c r="K1596" s="775">
        <v>0.25832316758106189</v>
      </c>
      <c r="AK1596" s="199"/>
      <c r="AM1596" s="11"/>
      <c r="AN1596" s="15"/>
      <c r="AO1596" s="11"/>
      <c r="AP1596" s="11"/>
    </row>
    <row r="1597" spans="3:42" outlineLevel="2" x14ac:dyDescent="0.2">
      <c r="C1597" s="252">
        <v>12</v>
      </c>
      <c r="D1597" s="119" t="s">
        <v>218</v>
      </c>
      <c r="F1597" s="767" t="s">
        <v>64</v>
      </c>
      <c r="G1597" s="611" t="s">
        <v>583</v>
      </c>
      <c r="H1597" s="776">
        <v>324</v>
      </c>
      <c r="I1597" s="773">
        <v>4588</v>
      </c>
      <c r="J1597" s="774">
        <v>4912</v>
      </c>
      <c r="K1597" s="771"/>
      <c r="AK1597" s="199"/>
      <c r="AM1597" s="11"/>
      <c r="AN1597" s="15"/>
      <c r="AO1597" s="11"/>
      <c r="AP1597" s="11"/>
    </row>
    <row r="1598" spans="3:42" outlineLevel="2" x14ac:dyDescent="0.2">
      <c r="C1598" s="252">
        <v>12</v>
      </c>
      <c r="D1598" s="119" t="s">
        <v>218</v>
      </c>
      <c r="F1598" s="767" t="s">
        <v>601</v>
      </c>
      <c r="G1598" s="611" t="s">
        <v>583</v>
      </c>
      <c r="H1598" s="776">
        <v>1495</v>
      </c>
      <c r="I1598" s="773">
        <v>28042</v>
      </c>
      <c r="J1598" s="774">
        <v>29537</v>
      </c>
      <c r="K1598" s="771"/>
      <c r="AK1598" s="199"/>
      <c r="AM1598" s="11"/>
      <c r="AN1598" s="15"/>
      <c r="AO1598" s="11"/>
      <c r="AP1598" s="11"/>
    </row>
    <row r="1599" spans="3:42" outlineLevel="2" x14ac:dyDescent="0.2">
      <c r="C1599" s="252">
        <v>12</v>
      </c>
      <c r="D1599" s="119" t="s">
        <v>218</v>
      </c>
      <c r="F1599" s="767" t="s">
        <v>602</v>
      </c>
      <c r="G1599" s="611" t="s">
        <v>130</v>
      </c>
      <c r="H1599" s="778">
        <v>0.17811984606926884</v>
      </c>
      <c r="I1599" s="769">
        <v>0.14060680355501073</v>
      </c>
      <c r="J1599" s="769">
        <v>0.14258759325379547</v>
      </c>
      <c r="K1599" s="771"/>
      <c r="AK1599" s="199"/>
      <c r="AM1599" s="11"/>
      <c r="AN1599" s="15"/>
      <c r="AO1599" s="11"/>
      <c r="AP1599" s="11"/>
    </row>
    <row r="1600" spans="3:42" outlineLevel="2" x14ac:dyDescent="0.2">
      <c r="C1600" s="252">
        <v>12</v>
      </c>
      <c r="D1600" s="119" t="s">
        <v>218</v>
      </c>
      <c r="F1600" s="767" t="s">
        <v>603</v>
      </c>
      <c r="G1600" s="611" t="s">
        <v>583</v>
      </c>
      <c r="H1600" s="776">
        <v>0</v>
      </c>
      <c r="I1600" s="773">
        <v>22577</v>
      </c>
      <c r="J1600" s="774">
        <v>22577</v>
      </c>
      <c r="K1600" s="771"/>
      <c r="AK1600" s="199"/>
      <c r="AM1600" s="11"/>
      <c r="AN1600" s="15"/>
      <c r="AO1600" s="11"/>
      <c r="AP1600" s="11"/>
    </row>
    <row r="1601" spans="3:42" outlineLevel="2" x14ac:dyDescent="0.2">
      <c r="C1601" s="252">
        <v>12</v>
      </c>
      <c r="D1601" s="119" t="s">
        <v>218</v>
      </c>
      <c r="F1601" s="767" t="s">
        <v>604</v>
      </c>
      <c r="G1601" s="611"/>
      <c r="H1601" s="773">
        <v>0</v>
      </c>
      <c r="I1601" s="773">
        <v>0</v>
      </c>
      <c r="J1601" s="773">
        <v>0</v>
      </c>
      <c r="K1601" s="771"/>
      <c r="AK1601" s="199"/>
      <c r="AM1601" s="11"/>
      <c r="AN1601" s="15"/>
      <c r="AO1601" s="11"/>
      <c r="AP1601" s="11"/>
    </row>
    <row r="1602" spans="3:42" outlineLevel="2" x14ac:dyDescent="0.2">
      <c r="C1602" s="252">
        <v>12</v>
      </c>
      <c r="D1602" s="119" t="s">
        <v>218</v>
      </c>
      <c r="F1602" s="767" t="s">
        <v>605</v>
      </c>
      <c r="G1602" s="611"/>
      <c r="H1602" s="779"/>
      <c r="I1602" s="780"/>
      <c r="J1602" s="781"/>
      <c r="K1602" s="782">
        <v>0</v>
      </c>
      <c r="AK1602" s="199"/>
      <c r="AM1602" s="11"/>
      <c r="AN1602" s="15"/>
      <c r="AO1602" s="11"/>
      <c r="AP1602" s="11"/>
    </row>
    <row r="1603" spans="3:42" outlineLevel="2" x14ac:dyDescent="0.2">
      <c r="C1603" s="252">
        <v>12</v>
      </c>
      <c r="D1603" s="119" t="s">
        <v>218</v>
      </c>
      <c r="F1603" s="783" t="s">
        <v>606</v>
      </c>
      <c r="G1603" s="619" t="s">
        <v>130</v>
      </c>
      <c r="H1603" s="784">
        <v>0</v>
      </c>
      <c r="I1603" s="785">
        <v>1</v>
      </c>
      <c r="J1603" s="786">
        <v>1</v>
      </c>
      <c r="K1603" s="787"/>
      <c r="AK1603" s="199"/>
      <c r="AM1603" s="11"/>
      <c r="AN1603" s="15"/>
      <c r="AO1603" s="11"/>
      <c r="AP1603" s="11"/>
    </row>
    <row r="1604" spans="3:42" outlineLevel="2" x14ac:dyDescent="0.2">
      <c r="C1604" s="252">
        <v>12</v>
      </c>
      <c r="D1604" s="119" t="s">
        <v>218</v>
      </c>
      <c r="H1604"/>
      <c r="I1604"/>
      <c r="K1604"/>
      <c r="AK1604" s="199"/>
      <c r="AM1604" s="11"/>
      <c r="AN1604" s="15"/>
      <c r="AO1604" s="11"/>
      <c r="AP1604" s="11"/>
    </row>
    <row r="1605" spans="3:42" outlineLevel="1" x14ac:dyDescent="0.2">
      <c r="C1605" s="252">
        <v>12</v>
      </c>
      <c r="D1605" s="119" t="s">
        <v>218</v>
      </c>
      <c r="F1605" s="121" t="s">
        <v>607</v>
      </c>
      <c r="G1605" s="756"/>
      <c r="H1605" s="757"/>
      <c r="I1605" s="788"/>
      <c r="J1605" s="756"/>
      <c r="K1605" s="758"/>
      <c r="L1605" s="759"/>
      <c r="M1605" s="759"/>
      <c r="N1605" s="759"/>
      <c r="O1605" s="759"/>
      <c r="P1605" s="759"/>
      <c r="Q1605" s="758"/>
      <c r="R1605" s="760"/>
      <c r="S1605" s="760"/>
      <c r="T1605" s="760"/>
      <c r="U1605" s="760"/>
      <c r="V1605" s="760"/>
      <c r="W1605" s="760"/>
      <c r="X1605" s="760"/>
      <c r="Y1605" s="760"/>
      <c r="Z1605" s="760"/>
      <c r="AA1605" s="760"/>
      <c r="AB1605" s="760"/>
      <c r="AC1605" s="760"/>
      <c r="AD1605" s="760"/>
      <c r="AE1605" s="760"/>
      <c r="AF1605" s="760"/>
      <c r="AG1605" s="760"/>
      <c r="AH1605" s="759"/>
      <c r="AI1605" s="759"/>
      <c r="AK1605" s="199"/>
      <c r="AM1605" s="11"/>
      <c r="AN1605" s="15"/>
      <c r="AO1605" s="11"/>
      <c r="AP1605" s="11"/>
    </row>
    <row r="1606" spans="3:42" outlineLevel="2" x14ac:dyDescent="0.2">
      <c r="C1606" s="252">
        <v>12</v>
      </c>
      <c r="D1606" s="119" t="s">
        <v>218</v>
      </c>
      <c r="F1606" s="789" t="s">
        <v>608</v>
      </c>
      <c r="G1606" s="790"/>
      <c r="H1606" s="791" t="s">
        <v>609</v>
      </c>
      <c r="I1606" s="791"/>
      <c r="J1606" s="790"/>
      <c r="K1606" s="792"/>
      <c r="L1606" s="789"/>
      <c r="M1606" s="789"/>
      <c r="N1606" s="789"/>
      <c r="O1606" s="789"/>
      <c r="P1606" s="789"/>
      <c r="Q1606" s="792"/>
      <c r="R1606" s="793"/>
      <c r="S1606" s="793"/>
      <c r="T1606" s="793"/>
      <c r="U1606" s="793"/>
      <c r="V1606" s="793"/>
      <c r="W1606" s="793"/>
      <c r="X1606" s="793"/>
      <c r="Y1606" s="793"/>
      <c r="Z1606" s="793"/>
      <c r="AA1606" s="793"/>
      <c r="AB1606" s="793"/>
      <c r="AC1606" s="793"/>
      <c r="AD1606" s="793"/>
      <c r="AE1606" s="793"/>
      <c r="AF1606" s="793"/>
      <c r="AG1606" s="793"/>
      <c r="AH1606" s="789"/>
      <c r="AI1606" s="789"/>
      <c r="AK1606" s="199"/>
      <c r="AM1606" s="11"/>
      <c r="AN1606" s="15"/>
      <c r="AO1606" s="11"/>
      <c r="AP1606" s="11"/>
    </row>
    <row r="1607" spans="3:42" ht="14.25" customHeight="1" outlineLevel="2" x14ac:dyDescent="0.2">
      <c r="C1607" s="252">
        <v>12</v>
      </c>
      <c r="D1607" s="119" t="s">
        <v>218</v>
      </c>
      <c r="F1607" s="794" t="s">
        <v>610</v>
      </c>
      <c r="H1607" s="795"/>
      <c r="AK1607" s="199"/>
      <c r="AM1607" s="11"/>
      <c r="AN1607" s="15"/>
      <c r="AO1607" s="11"/>
      <c r="AP1607" s="11"/>
    </row>
    <row r="1608" spans="3:42" outlineLevel="2" x14ac:dyDescent="0.2">
      <c r="C1608" s="252">
        <v>12</v>
      </c>
      <c r="D1608" s="119" t="s">
        <v>218</v>
      </c>
      <c r="F1608" s="761" t="s">
        <v>62</v>
      </c>
      <c r="G1608" s="75"/>
      <c r="H1608" s="796" t="s">
        <v>10</v>
      </c>
      <c r="I1608" s="796" t="s">
        <v>611</v>
      </c>
      <c r="J1608" s="75"/>
      <c r="K1608" s="741"/>
      <c r="L1608" s="75"/>
      <c r="M1608" s="75"/>
      <c r="N1608" s="75"/>
      <c r="O1608" s="75"/>
      <c r="P1608" s="75"/>
      <c r="Q1608" s="128" t="s">
        <v>110</v>
      </c>
      <c r="R1608" s="299">
        <v>0</v>
      </c>
      <c r="S1608" s="300">
        <v>0</v>
      </c>
      <c r="T1608" s="300">
        <v>0</v>
      </c>
      <c r="U1608" s="300">
        <v>90.735583968287358</v>
      </c>
      <c r="V1608" s="300">
        <v>96.52787101129077</v>
      </c>
      <c r="W1608" s="301">
        <v>100.58958323719365</v>
      </c>
      <c r="X1608" s="300">
        <v>176.93837677597259</v>
      </c>
      <c r="Y1608" s="300">
        <v>216.51604481035935</v>
      </c>
      <c r="Z1608" s="300">
        <v>144.09697926474061</v>
      </c>
      <c r="AA1608" s="300">
        <v>163.67408838543611</v>
      </c>
      <c r="AB1608" s="302">
        <v>217.01501561191668</v>
      </c>
      <c r="AC1608" s="302">
        <v>193.46627304908537</v>
      </c>
      <c r="AD1608" s="302">
        <v>202.78428261879387</v>
      </c>
      <c r="AE1608" s="302">
        <v>171.69570468294438</v>
      </c>
      <c r="AF1608" s="302">
        <v>171.08181991380266</v>
      </c>
      <c r="AG1608" s="302">
        <v>205.92807941131997</v>
      </c>
      <c r="AH1608" s="348">
        <v>167.40049125796247</v>
      </c>
      <c r="AI1608" s="348">
        <v>253.39512022854967</v>
      </c>
      <c r="AK1608" s="199"/>
      <c r="AM1608" s="11"/>
      <c r="AN1608" s="15"/>
      <c r="AO1608" s="11"/>
      <c r="AP1608" s="11"/>
    </row>
    <row r="1609" spans="3:42" outlineLevel="2" x14ac:dyDescent="0.2">
      <c r="C1609" s="252">
        <v>12</v>
      </c>
      <c r="D1609" s="119" t="s">
        <v>218</v>
      </c>
      <c r="F1609" s="767" t="s">
        <v>188</v>
      </c>
      <c r="H1609" s="797" t="s">
        <v>10</v>
      </c>
      <c r="I1609" s="797" t="s">
        <v>612</v>
      </c>
      <c r="K1609" s="164"/>
      <c r="Q1609" s="135" t="s">
        <v>110</v>
      </c>
      <c r="R1609" s="314">
        <v>0</v>
      </c>
      <c r="S1609" s="315">
        <v>0</v>
      </c>
      <c r="T1609" s="315">
        <v>0</v>
      </c>
      <c r="U1609" s="315">
        <v>51.328413552586142</v>
      </c>
      <c r="V1609" s="315">
        <v>53.151804577384304</v>
      </c>
      <c r="W1609" s="316">
        <v>54.640622307486083</v>
      </c>
      <c r="X1609" s="315">
        <v>83.836404505062589</v>
      </c>
      <c r="Y1609" s="315">
        <v>84.20540106550672</v>
      </c>
      <c r="Z1609" s="315">
        <v>86.152615735716608</v>
      </c>
      <c r="AA1609" s="315">
        <v>88.006172937470382</v>
      </c>
      <c r="AB1609" s="5">
        <v>89.900098152994218</v>
      </c>
      <c r="AC1609" s="5">
        <v>91.835281845187225</v>
      </c>
      <c r="AD1609" s="5">
        <v>93.812634377308768</v>
      </c>
      <c r="AE1609" s="5">
        <v>95.833086463532368</v>
      </c>
      <c r="AF1609" s="5">
        <v>97.897589629829696</v>
      </c>
      <c r="AG1609" s="5">
        <v>100.00711668542431</v>
      </c>
      <c r="AH1609" s="350">
        <v>102.16266220506054</v>
      </c>
      <c r="AI1609" s="350">
        <v>104.36524302233848</v>
      </c>
      <c r="AK1609" s="199"/>
      <c r="AM1609" s="11"/>
      <c r="AN1609" s="15"/>
      <c r="AO1609" s="11"/>
      <c r="AP1609" s="11"/>
    </row>
    <row r="1610" spans="3:42" outlineLevel="2" x14ac:dyDescent="0.2">
      <c r="C1610" s="252">
        <v>12</v>
      </c>
      <c r="D1610" s="119" t="s">
        <v>218</v>
      </c>
      <c r="F1610" s="767" t="s">
        <v>613</v>
      </c>
      <c r="H1610" s="797" t="s">
        <v>10</v>
      </c>
      <c r="I1610" s="234" t="s">
        <v>614</v>
      </c>
      <c r="K1610" s="164"/>
      <c r="Q1610" s="135" t="s">
        <v>110</v>
      </c>
      <c r="R1610" s="314">
        <v>0</v>
      </c>
      <c r="S1610" s="315">
        <v>0</v>
      </c>
      <c r="T1610" s="315">
        <v>0</v>
      </c>
      <c r="U1610" s="315">
        <v>0</v>
      </c>
      <c r="V1610" s="315">
        <v>0</v>
      </c>
      <c r="W1610" s="316">
        <v>0</v>
      </c>
      <c r="X1610" s="315">
        <v>0</v>
      </c>
      <c r="Y1610" s="315">
        <v>0</v>
      </c>
      <c r="Z1610" s="315">
        <v>0</v>
      </c>
      <c r="AA1610" s="315">
        <v>0</v>
      </c>
      <c r="AB1610" s="5">
        <v>0</v>
      </c>
      <c r="AC1610" s="5">
        <v>0</v>
      </c>
      <c r="AD1610" s="5">
        <v>0</v>
      </c>
      <c r="AE1610" s="5">
        <v>0</v>
      </c>
      <c r="AF1610" s="5">
        <v>0</v>
      </c>
      <c r="AG1610" s="5">
        <v>0</v>
      </c>
      <c r="AH1610" s="350">
        <v>0</v>
      </c>
      <c r="AI1610" s="350">
        <v>0</v>
      </c>
      <c r="AK1610" s="199"/>
      <c r="AM1610" s="11"/>
      <c r="AN1610" s="15"/>
      <c r="AO1610" s="11"/>
      <c r="AP1610" s="11"/>
    </row>
    <row r="1611" spans="3:42" outlineLevel="2" x14ac:dyDescent="0.2">
      <c r="C1611" s="252">
        <v>12</v>
      </c>
      <c r="D1611" s="119" t="s">
        <v>218</v>
      </c>
      <c r="F1611" s="783" t="s">
        <v>57</v>
      </c>
      <c r="G1611" s="83"/>
      <c r="H1611" s="798" t="s">
        <v>10</v>
      </c>
      <c r="I1611" s="799"/>
      <c r="J1611" s="83"/>
      <c r="K1611" s="736"/>
      <c r="L1611" s="83"/>
      <c r="M1611" s="83"/>
      <c r="N1611" s="83"/>
      <c r="O1611" s="83"/>
      <c r="P1611" s="83"/>
      <c r="Q1611" s="143" t="s">
        <v>110</v>
      </c>
      <c r="R1611" s="304">
        <v>0</v>
      </c>
      <c r="S1611" s="305">
        <v>0</v>
      </c>
      <c r="T1611" s="305">
        <v>0</v>
      </c>
      <c r="U1611" s="305">
        <v>9.6394593802183728</v>
      </c>
      <c r="V1611" s="305">
        <v>9.979032832168766</v>
      </c>
      <c r="W1611" s="306">
        <v>10.257240413634921</v>
      </c>
      <c r="X1611" s="305">
        <v>10.536680274694612</v>
      </c>
      <c r="Y1611" s="305">
        <v>10.79072871689616</v>
      </c>
      <c r="Z1611" s="305">
        <v>11.01932233823228</v>
      </c>
      <c r="AA1611" s="305">
        <v>11.238155461042233</v>
      </c>
      <c r="AB1611" s="307">
        <v>11.461334408805547</v>
      </c>
      <c r="AC1611" s="307">
        <v>11.688945485816056</v>
      </c>
      <c r="AD1611" s="307">
        <v>11.921076710299571</v>
      </c>
      <c r="AE1611" s="307">
        <v>12.157817848451243</v>
      </c>
      <c r="AF1611" s="307">
        <v>12.399260449148846</v>
      </c>
      <c r="AG1611" s="307">
        <v>12.645497879355503</v>
      </c>
      <c r="AH1611" s="362">
        <v>12.896625360225419</v>
      </c>
      <c r="AI1611" s="362">
        <v>13.152740003926695</v>
      </c>
      <c r="AK1611" s="199"/>
      <c r="AM1611" s="11"/>
      <c r="AN1611" s="15"/>
      <c r="AO1611" s="11"/>
      <c r="AP1611" s="11"/>
    </row>
    <row r="1612" spans="3:42" outlineLevel="2" x14ac:dyDescent="0.2">
      <c r="C1612" s="252">
        <v>12</v>
      </c>
      <c r="D1612" s="119" t="s">
        <v>218</v>
      </c>
      <c r="F1612" s="12"/>
      <c r="H1612" s="234"/>
      <c r="K1612" s="164"/>
      <c r="Q1612" s="16"/>
      <c r="R1612" s="800">
        <v>0</v>
      </c>
      <c r="S1612" s="800">
        <v>0</v>
      </c>
      <c r="T1612" s="800">
        <v>0</v>
      </c>
      <c r="U1612" s="800">
        <v>151.70345690109187</v>
      </c>
      <c r="V1612" s="800">
        <v>159.65870842084385</v>
      </c>
      <c r="W1612" s="800">
        <v>165.48744595831465</v>
      </c>
      <c r="X1612" s="800">
        <v>271.31146155572981</v>
      </c>
      <c r="Y1612" s="800">
        <v>311.51217459276222</v>
      </c>
      <c r="Z1612" s="800">
        <v>241.2689173386895</v>
      </c>
      <c r="AA1612" s="800">
        <v>262.91841678394871</v>
      </c>
      <c r="AB1612" s="800">
        <v>318.37644817371643</v>
      </c>
      <c r="AC1612" s="800">
        <v>296.99050038008869</v>
      </c>
      <c r="AD1612" s="800">
        <v>308.51799370640225</v>
      </c>
      <c r="AE1612" s="800">
        <v>279.68660899492801</v>
      </c>
      <c r="AF1612" s="800">
        <v>281.37866999278123</v>
      </c>
      <c r="AG1612" s="800">
        <v>318.58069397609978</v>
      </c>
      <c r="AH1612" s="800">
        <v>282.45977882324843</v>
      </c>
      <c r="AI1612" s="800">
        <v>370.91310325481481</v>
      </c>
      <c r="AK1612" s="199"/>
      <c r="AM1612" s="11"/>
      <c r="AN1612" s="15"/>
      <c r="AO1612" s="11"/>
      <c r="AP1612" s="11"/>
    </row>
    <row r="1613" spans="3:42" ht="14.25" customHeight="1" outlineLevel="2" x14ac:dyDescent="0.2">
      <c r="C1613" s="252">
        <v>12</v>
      </c>
      <c r="D1613" s="119" t="s">
        <v>218</v>
      </c>
      <c r="F1613" s="794" t="s">
        <v>615</v>
      </c>
      <c r="AK1613" s="199"/>
      <c r="AM1613" s="11"/>
      <c r="AN1613" s="15"/>
      <c r="AO1613" s="11"/>
      <c r="AP1613" s="11"/>
    </row>
    <row r="1614" spans="3:42" outlineLevel="2" x14ac:dyDescent="0.2">
      <c r="C1614" s="252">
        <v>12</v>
      </c>
      <c r="D1614" s="119" t="s">
        <v>218</v>
      </c>
      <c r="F1614" s="761" t="s">
        <v>48</v>
      </c>
      <c r="G1614" s="75"/>
      <c r="H1614" s="796" t="s">
        <v>10</v>
      </c>
      <c r="I1614" s="801"/>
      <c r="J1614" s="75"/>
      <c r="K1614" s="741"/>
      <c r="L1614" s="75"/>
      <c r="M1614" s="75"/>
      <c r="N1614" s="75"/>
      <c r="O1614" s="75"/>
      <c r="P1614" s="75"/>
      <c r="Q1614" s="128" t="s">
        <v>110</v>
      </c>
      <c r="R1614" s="299">
        <v>0</v>
      </c>
      <c r="S1614" s="300">
        <v>0</v>
      </c>
      <c r="T1614" s="300">
        <v>0</v>
      </c>
      <c r="U1614" s="300">
        <v>49.892782169479247</v>
      </c>
      <c r="V1614" s="300">
        <v>53.001051389869055</v>
      </c>
      <c r="W1614" s="301">
        <v>55.191755334120614</v>
      </c>
      <c r="X1614" s="300">
        <v>96.434743923003808</v>
      </c>
      <c r="Y1614" s="300">
        <v>117.03461531329307</v>
      </c>
      <c r="Z1614" s="300">
        <v>79.479519409637845</v>
      </c>
      <c r="AA1614" s="300">
        <v>89.757488965833574</v>
      </c>
      <c r="AB1614" s="302">
        <v>117.59477547690946</v>
      </c>
      <c r="AC1614" s="302">
        <v>105.45161225625492</v>
      </c>
      <c r="AD1614" s="302">
        <v>110.40138677286529</v>
      </c>
      <c r="AE1614" s="302">
        <v>94.342011559145277</v>
      </c>
      <c r="AF1614" s="302">
        <v>94.131802807807645</v>
      </c>
      <c r="AG1614" s="302">
        <v>112.36324645777465</v>
      </c>
      <c r="AH1614" s="348">
        <v>92.442719228154402</v>
      </c>
      <c r="AI1614" s="348">
        <v>137.27622849340631</v>
      </c>
      <c r="AK1614" s="199"/>
      <c r="AM1614" s="11"/>
      <c r="AN1614" s="15"/>
      <c r="AO1614" s="11"/>
      <c r="AP1614" s="11"/>
    </row>
    <row r="1615" spans="3:42" outlineLevel="2" x14ac:dyDescent="0.2">
      <c r="C1615" s="252">
        <v>12</v>
      </c>
      <c r="D1615" s="119" t="s">
        <v>218</v>
      </c>
      <c r="F1615" s="767" t="s">
        <v>55</v>
      </c>
      <c r="H1615" s="797" t="s">
        <v>10</v>
      </c>
      <c r="K1615" s="164"/>
      <c r="Q1615" s="135" t="s">
        <v>110</v>
      </c>
      <c r="R1615" s="314">
        <v>0</v>
      </c>
      <c r="S1615" s="315">
        <v>0</v>
      </c>
      <c r="T1615" s="315">
        <v>0</v>
      </c>
      <c r="U1615" s="315">
        <v>92.171215351394252</v>
      </c>
      <c r="V1615" s="315">
        <v>96.67862419880602</v>
      </c>
      <c r="W1615" s="316">
        <v>100.03845021055912</v>
      </c>
      <c r="X1615" s="315">
        <v>164.34003735803137</v>
      </c>
      <c r="Y1615" s="315">
        <v>183.68683056257299</v>
      </c>
      <c r="Z1615" s="315">
        <v>150.77007559081937</v>
      </c>
      <c r="AA1615" s="315">
        <v>161.92277235707292</v>
      </c>
      <c r="AB1615" s="5">
        <v>189.32033828800144</v>
      </c>
      <c r="AC1615" s="5">
        <v>179.84994263801769</v>
      </c>
      <c r="AD1615" s="5">
        <v>186.19553022323734</v>
      </c>
      <c r="AE1615" s="5">
        <v>173.18677958733147</v>
      </c>
      <c r="AF1615" s="5">
        <v>174.84760673582471</v>
      </c>
      <c r="AG1615" s="5">
        <v>193.57194963896961</v>
      </c>
      <c r="AH1615" s="350">
        <v>177.12043423486864</v>
      </c>
      <c r="AI1615" s="350">
        <v>220.48413475748185</v>
      </c>
      <c r="AK1615" s="199"/>
      <c r="AM1615" s="11"/>
      <c r="AN1615" s="15"/>
      <c r="AO1615" s="11"/>
      <c r="AP1615" s="11"/>
    </row>
    <row r="1616" spans="3:42" outlineLevel="2" x14ac:dyDescent="0.2">
      <c r="C1616" s="252">
        <v>12</v>
      </c>
      <c r="D1616" s="119" t="s">
        <v>218</v>
      </c>
      <c r="F1616" s="783" t="s">
        <v>57</v>
      </c>
      <c r="G1616" s="83"/>
      <c r="H1616" s="798" t="s">
        <v>10</v>
      </c>
      <c r="I1616" s="799"/>
      <c r="J1616" s="83"/>
      <c r="K1616" s="736"/>
      <c r="L1616" s="83"/>
      <c r="M1616" s="83"/>
      <c r="N1616" s="83"/>
      <c r="O1616" s="83"/>
      <c r="P1616" s="83"/>
      <c r="Q1616" s="143" t="s">
        <v>110</v>
      </c>
      <c r="R1616" s="304">
        <v>0</v>
      </c>
      <c r="S1616" s="305">
        <v>0</v>
      </c>
      <c r="T1616" s="305">
        <v>0</v>
      </c>
      <c r="U1616" s="305">
        <v>9.6394593802183728</v>
      </c>
      <c r="V1616" s="305">
        <v>9.979032832168766</v>
      </c>
      <c r="W1616" s="306">
        <v>10.257240413634921</v>
      </c>
      <c r="X1616" s="305">
        <v>10.536680274694612</v>
      </c>
      <c r="Y1616" s="305">
        <v>10.79072871689616</v>
      </c>
      <c r="Z1616" s="305">
        <v>11.01932233823228</v>
      </c>
      <c r="AA1616" s="305">
        <v>11.238155461042233</v>
      </c>
      <c r="AB1616" s="307">
        <v>11.461334408805547</v>
      </c>
      <c r="AC1616" s="307">
        <v>11.688945485816056</v>
      </c>
      <c r="AD1616" s="307">
        <v>11.921076710299571</v>
      </c>
      <c r="AE1616" s="307">
        <v>12.157817848451243</v>
      </c>
      <c r="AF1616" s="307">
        <v>12.399260449148846</v>
      </c>
      <c r="AG1616" s="307">
        <v>12.645497879355503</v>
      </c>
      <c r="AH1616" s="362">
        <v>12.896625360225419</v>
      </c>
      <c r="AI1616" s="362">
        <v>13.152740003926695</v>
      </c>
      <c r="AK1616" s="199"/>
      <c r="AM1616" s="11"/>
      <c r="AN1616" s="15"/>
      <c r="AO1616" s="11"/>
      <c r="AP1616" s="11"/>
    </row>
    <row r="1617" spans="3:42" outlineLevel="2" x14ac:dyDescent="0.2">
      <c r="C1617" s="252">
        <v>12</v>
      </c>
      <c r="D1617" s="119" t="s">
        <v>218</v>
      </c>
      <c r="F1617" s="12"/>
      <c r="H1617" s="164"/>
      <c r="K1617" s="164"/>
      <c r="Q1617" s="16"/>
      <c r="R1617" s="800">
        <v>0</v>
      </c>
      <c r="S1617" s="800">
        <v>0</v>
      </c>
      <c r="T1617" s="800">
        <v>0</v>
      </c>
      <c r="U1617" s="800">
        <v>151.70345690109187</v>
      </c>
      <c r="V1617" s="800">
        <v>159.65870842084385</v>
      </c>
      <c r="W1617" s="800">
        <v>165.48744595831465</v>
      </c>
      <c r="X1617" s="800">
        <v>271.31146155572981</v>
      </c>
      <c r="Y1617" s="800">
        <v>311.51217459276222</v>
      </c>
      <c r="Z1617" s="800">
        <v>241.2689173386895</v>
      </c>
      <c r="AA1617" s="800">
        <v>262.91841678394871</v>
      </c>
      <c r="AB1617" s="800">
        <v>318.37644817371643</v>
      </c>
      <c r="AC1617" s="800">
        <v>296.99050038008869</v>
      </c>
      <c r="AD1617" s="800">
        <v>308.51799370640225</v>
      </c>
      <c r="AE1617" s="800">
        <v>279.68660899492801</v>
      </c>
      <c r="AF1617" s="800">
        <v>281.37866999278123</v>
      </c>
      <c r="AG1617" s="800">
        <v>318.58069397609978</v>
      </c>
      <c r="AH1617" s="800">
        <v>282.45977882324843</v>
      </c>
      <c r="AI1617" s="800">
        <v>370.91310325481487</v>
      </c>
      <c r="AK1617" s="199"/>
      <c r="AM1617" s="11"/>
      <c r="AN1617" s="15"/>
      <c r="AO1617" s="11"/>
      <c r="AP1617" s="11"/>
    </row>
    <row r="1618" spans="3:42" ht="15" customHeight="1" outlineLevel="2" x14ac:dyDescent="0.2">
      <c r="C1618" s="252">
        <v>12</v>
      </c>
      <c r="D1618" s="119" t="s">
        <v>218</v>
      </c>
      <c r="F1618" s="794" t="s">
        <v>69</v>
      </c>
      <c r="AK1618" s="199"/>
      <c r="AM1618" s="11"/>
      <c r="AN1618" s="15"/>
      <c r="AO1618" s="11"/>
      <c r="AP1618" s="11"/>
    </row>
    <row r="1619" spans="3:42" outlineLevel="2" x14ac:dyDescent="0.2">
      <c r="C1619" s="252">
        <v>12</v>
      </c>
      <c r="D1619" s="119" t="s">
        <v>218</v>
      </c>
      <c r="F1619" s="761" t="s">
        <v>9</v>
      </c>
      <c r="G1619" s="75"/>
      <c r="H1619" s="796" t="s">
        <v>10</v>
      </c>
      <c r="I1619" s="801"/>
      <c r="J1619" s="75"/>
      <c r="K1619" s="741"/>
      <c r="L1619" s="75"/>
      <c r="M1619" s="75"/>
      <c r="N1619" s="75"/>
      <c r="O1619" s="75"/>
      <c r="P1619" s="75"/>
      <c r="Q1619" s="128" t="s">
        <v>110</v>
      </c>
      <c r="R1619" s="299">
        <v>0</v>
      </c>
      <c r="S1619" s="300">
        <v>0</v>
      </c>
      <c r="T1619" s="300">
        <v>0</v>
      </c>
      <c r="U1619" s="300">
        <v>-8.8868946799952049</v>
      </c>
      <c r="V1619" s="300">
        <v>-9.4405391150728839</v>
      </c>
      <c r="W1619" s="301">
        <v>-9.8307469644063108</v>
      </c>
      <c r="X1619" s="300">
        <v>-17.176941743294798</v>
      </c>
      <c r="Y1619" s="300">
        <v>-20.846187664379855</v>
      </c>
      <c r="Z1619" s="300">
        <v>-14.156879762904158</v>
      </c>
      <c r="AA1619" s="300">
        <v>-15.987590118158373</v>
      </c>
      <c r="AB1619" s="302">
        <v>-20.945963306497344</v>
      </c>
      <c r="AC1619" s="302">
        <v>-18.783024942840349</v>
      </c>
      <c r="AD1619" s="302">
        <v>-19.664678017816581</v>
      </c>
      <c r="AE1619" s="302">
        <v>-16.804184576780138</v>
      </c>
      <c r="AF1619" s="302">
        <v>-16.766742226349464</v>
      </c>
      <c r="AG1619" s="302">
        <v>-20.014124162902139</v>
      </c>
      <c r="AH1619" s="348">
        <v>-16.4658829191435</v>
      </c>
      <c r="AI1619" s="348">
        <v>-24.451620688215307</v>
      </c>
      <c r="AK1619" s="199"/>
      <c r="AM1619" s="11"/>
      <c r="AN1619" s="15"/>
      <c r="AO1619" s="11"/>
      <c r="AP1619" s="11"/>
    </row>
    <row r="1620" spans="3:42" outlineLevel="2" x14ac:dyDescent="0.2">
      <c r="C1620" s="252">
        <v>12</v>
      </c>
      <c r="D1620" s="119" t="s">
        <v>218</v>
      </c>
      <c r="F1620" s="767" t="s">
        <v>14</v>
      </c>
      <c r="H1620" s="797" t="s">
        <v>10</v>
      </c>
      <c r="K1620" s="164"/>
      <c r="Q1620" s="135" t="s">
        <v>110</v>
      </c>
      <c r="R1620" s="314">
        <v>0</v>
      </c>
      <c r="S1620" s="315">
        <v>0</v>
      </c>
      <c r="T1620" s="315">
        <v>0</v>
      </c>
      <c r="U1620" s="315">
        <v>-12.959899970340082</v>
      </c>
      <c r="V1620" s="315">
        <v>-13.593672320690224</v>
      </c>
      <c r="W1620" s="316">
        <v>-14.066086716703808</v>
      </c>
      <c r="X1620" s="315">
        <v>-23.107327349023841</v>
      </c>
      <c r="Y1620" s="315">
        <v>-25.827618100554243</v>
      </c>
      <c r="Z1620" s="315">
        <v>-21.199298400572459</v>
      </c>
      <c r="AA1620" s="315">
        <v>-22.767443443893672</v>
      </c>
      <c r="AB1620" s="5">
        <v>-26.619727614629195</v>
      </c>
      <c r="AC1620" s="5">
        <v>-25.288125553883702</v>
      </c>
      <c r="AD1620" s="5">
        <v>-26.180358340919796</v>
      </c>
      <c r="AE1620" s="5">
        <v>-24.351239495760858</v>
      </c>
      <c r="AF1620" s="5">
        <v>-24.584763092367876</v>
      </c>
      <c r="AG1620" s="5">
        <v>-27.217533096647031</v>
      </c>
      <c r="AH1620" s="350">
        <v>-24.904338102040374</v>
      </c>
      <c r="AI1620" s="350">
        <v>-31.001569422841765</v>
      </c>
      <c r="AJ1620" s="289"/>
      <c r="AK1620" s="199"/>
      <c r="AM1620" s="11"/>
      <c r="AN1620" s="15"/>
      <c r="AO1620" s="11"/>
      <c r="AP1620" s="11"/>
    </row>
    <row r="1621" spans="3:42" outlineLevel="2" x14ac:dyDescent="0.2">
      <c r="C1621" s="252">
        <v>12</v>
      </c>
      <c r="D1621" s="119" t="s">
        <v>218</v>
      </c>
      <c r="F1621" s="783" t="s">
        <v>16</v>
      </c>
      <c r="G1621" s="83"/>
      <c r="H1621" s="798" t="s">
        <v>10</v>
      </c>
      <c r="I1621" s="799"/>
      <c r="J1621" s="83"/>
      <c r="K1621" s="736"/>
      <c r="L1621" s="83"/>
      <c r="M1621" s="83"/>
      <c r="N1621" s="83"/>
      <c r="O1621" s="83"/>
      <c r="P1621" s="83"/>
      <c r="Q1621" s="143" t="s">
        <v>110</v>
      </c>
      <c r="R1621" s="304">
        <v>0</v>
      </c>
      <c r="S1621" s="305">
        <v>0</v>
      </c>
      <c r="T1621" s="305">
        <v>0</v>
      </c>
      <c r="U1621" s="305">
        <v>-1.3744673132930607</v>
      </c>
      <c r="V1621" s="305">
        <v>-1.4228862745395507</v>
      </c>
      <c r="W1621" s="306">
        <v>-1.4625552240057689</v>
      </c>
      <c r="X1621" s="305">
        <v>-1.5023998812534454</v>
      </c>
      <c r="Y1621" s="305">
        <v>-1.5386240371968398</v>
      </c>
      <c r="Z1621" s="305">
        <v>-1.5712186514963269</v>
      </c>
      <c r="AA1621" s="305">
        <v>-1.6024215398020101</v>
      </c>
      <c r="AB1621" s="307">
        <v>-1.6342440888284957</v>
      </c>
      <c r="AC1621" s="307">
        <v>-1.6666986044973284</v>
      </c>
      <c r="AD1621" s="307">
        <v>-1.6997976371154895</v>
      </c>
      <c r="AE1621" s="307">
        <v>-1.7335539862287006</v>
      </c>
      <c r="AF1621" s="307">
        <v>-1.767980705571109</v>
      </c>
      <c r="AG1621" s="307">
        <v>-1.8030911081132757</v>
      </c>
      <c r="AH1621" s="362">
        <v>-1.8388987712104057</v>
      </c>
      <c r="AI1621" s="362">
        <v>-1.8754175418528238</v>
      </c>
      <c r="AK1621" s="199"/>
      <c r="AM1621" s="11"/>
      <c r="AN1621" s="15"/>
      <c r="AO1621" s="11"/>
      <c r="AP1621" s="11"/>
    </row>
    <row r="1622" spans="3:42" outlineLevel="2" x14ac:dyDescent="0.2">
      <c r="C1622" s="252">
        <v>12</v>
      </c>
      <c r="D1622" s="119" t="s">
        <v>218</v>
      </c>
      <c r="F1622" s="12"/>
      <c r="H1622" s="797"/>
      <c r="K1622" s="164"/>
      <c r="Q1622" s="16"/>
      <c r="R1622" s="800">
        <v>0</v>
      </c>
      <c r="S1622" s="800">
        <v>0</v>
      </c>
      <c r="T1622" s="800">
        <v>0</v>
      </c>
      <c r="U1622" s="800">
        <v>-23.221261963628347</v>
      </c>
      <c r="V1622" s="800">
        <v>-24.457097710302659</v>
      </c>
      <c r="W1622" s="800">
        <v>-25.359388905115885</v>
      </c>
      <c r="X1622" s="800">
        <v>-41.786668973572084</v>
      </c>
      <c r="Y1622" s="800">
        <v>-48.212429802130941</v>
      </c>
      <c r="Z1622" s="800">
        <v>-36.927396814972937</v>
      </c>
      <c r="AA1622" s="800">
        <v>-40.357455101854057</v>
      </c>
      <c r="AB1622" s="800">
        <v>-49.199935009955034</v>
      </c>
      <c r="AC1622" s="800">
        <v>-45.737849101221379</v>
      </c>
      <c r="AD1622" s="800">
        <v>-47.544833995851867</v>
      </c>
      <c r="AE1622" s="800">
        <v>-42.888978058769695</v>
      </c>
      <c r="AF1622" s="800">
        <v>-43.119486024288456</v>
      </c>
      <c r="AG1622" s="800">
        <v>-49.034748367662445</v>
      </c>
      <c r="AH1622" s="800">
        <v>-43.209119792394276</v>
      </c>
      <c r="AI1622" s="800">
        <v>-57.328607652909895</v>
      </c>
      <c r="AK1622" s="199"/>
      <c r="AM1622" s="11"/>
      <c r="AN1622" s="15"/>
      <c r="AO1622" s="11"/>
      <c r="AP1622" s="11"/>
    </row>
    <row r="1623" spans="3:42" ht="17.25" customHeight="1" outlineLevel="2" x14ac:dyDescent="0.2">
      <c r="C1623" s="252">
        <v>12</v>
      </c>
      <c r="D1623" s="119" t="s">
        <v>218</v>
      </c>
      <c r="F1623" s="794" t="s">
        <v>616</v>
      </c>
      <c r="AK1623" s="199"/>
      <c r="AM1623" s="11"/>
      <c r="AN1623" s="15"/>
      <c r="AO1623" s="11"/>
      <c r="AP1623" s="11"/>
    </row>
    <row r="1624" spans="3:42" outlineLevel="2" x14ac:dyDescent="0.2">
      <c r="C1624" s="252">
        <v>12</v>
      </c>
      <c r="D1624" s="119" t="s">
        <v>218</v>
      </c>
      <c r="F1624" s="761" t="s">
        <v>48</v>
      </c>
      <c r="G1624" s="75"/>
      <c r="H1624" s="796" t="s">
        <v>10</v>
      </c>
      <c r="I1624" s="228" t="s">
        <v>617</v>
      </c>
      <c r="J1624" s="75"/>
      <c r="K1624" s="741"/>
      <c r="L1624" s="75"/>
      <c r="M1624" s="75"/>
      <c r="N1624" s="75"/>
      <c r="O1624" s="75"/>
      <c r="P1624" s="75"/>
      <c r="Q1624" s="128" t="s">
        <v>110</v>
      </c>
      <c r="R1624" s="299">
        <v>0</v>
      </c>
      <c r="S1624" s="300">
        <v>0</v>
      </c>
      <c r="T1624" s="300">
        <v>0</v>
      </c>
      <c r="U1624" s="300">
        <v>41.005887489484039</v>
      </c>
      <c r="V1624" s="300">
        <v>43.560512274796167</v>
      </c>
      <c r="W1624" s="301">
        <v>45.361008369714305</v>
      </c>
      <c r="X1624" s="300">
        <v>79.257802179709017</v>
      </c>
      <c r="Y1624" s="300">
        <v>96.188427648913219</v>
      </c>
      <c r="Z1624" s="300">
        <v>65.322639646733691</v>
      </c>
      <c r="AA1624" s="300">
        <v>73.769898847675194</v>
      </c>
      <c r="AB1624" s="302">
        <v>96.648812170412114</v>
      </c>
      <c r="AC1624" s="302">
        <v>86.668587313414577</v>
      </c>
      <c r="AD1624" s="302">
        <v>90.73670875504871</v>
      </c>
      <c r="AE1624" s="302">
        <v>77.537826982365146</v>
      </c>
      <c r="AF1624" s="302">
        <v>77.365060581458181</v>
      </c>
      <c r="AG1624" s="302">
        <v>92.349122294872515</v>
      </c>
      <c r="AH1624" s="348">
        <v>75.976836309010906</v>
      </c>
      <c r="AI1624" s="348">
        <v>112.82460780519099</v>
      </c>
      <c r="AJ1624" s="289"/>
      <c r="AK1624" s="199"/>
      <c r="AM1624" s="11"/>
      <c r="AN1624" s="15"/>
      <c r="AO1624" s="11"/>
      <c r="AP1624" s="11"/>
    </row>
    <row r="1625" spans="3:42" outlineLevel="2" x14ac:dyDescent="0.2">
      <c r="C1625" s="252">
        <v>12</v>
      </c>
      <c r="D1625" s="119" t="s">
        <v>218</v>
      </c>
      <c r="F1625" s="767" t="s">
        <v>55</v>
      </c>
      <c r="H1625" s="797" t="s">
        <v>10</v>
      </c>
      <c r="I1625" s="234" t="s">
        <v>617</v>
      </c>
      <c r="K1625" s="164"/>
      <c r="Q1625" s="135" t="s">
        <v>110</v>
      </c>
      <c r="R1625" s="314">
        <v>0</v>
      </c>
      <c r="S1625" s="315">
        <v>0</v>
      </c>
      <c r="T1625" s="315">
        <v>0</v>
      </c>
      <c r="U1625" s="315">
        <v>79.211315381054163</v>
      </c>
      <c r="V1625" s="315">
        <v>83.084951878115788</v>
      </c>
      <c r="W1625" s="316">
        <v>85.972363493855312</v>
      </c>
      <c r="X1625" s="315">
        <v>141.23271000900752</v>
      </c>
      <c r="Y1625" s="315">
        <v>157.85921246201875</v>
      </c>
      <c r="Z1625" s="315">
        <v>129.57077719024693</v>
      </c>
      <c r="AA1625" s="315">
        <v>139.15532891317923</v>
      </c>
      <c r="AB1625" s="5">
        <v>162.70061067337224</v>
      </c>
      <c r="AC1625" s="5">
        <v>154.56181708413399</v>
      </c>
      <c r="AD1625" s="5">
        <v>160.01517188231753</v>
      </c>
      <c r="AE1625" s="5">
        <v>148.83554009157061</v>
      </c>
      <c r="AF1625" s="5">
        <v>150.26284364345685</v>
      </c>
      <c r="AG1625" s="5">
        <v>166.35441654232258</v>
      </c>
      <c r="AH1625" s="350">
        <v>152.21609613282826</v>
      </c>
      <c r="AI1625" s="350">
        <v>189.4825653346401</v>
      </c>
      <c r="AK1625" s="199"/>
      <c r="AM1625" s="11"/>
      <c r="AN1625" s="15"/>
      <c r="AO1625" s="11"/>
      <c r="AP1625" s="11"/>
    </row>
    <row r="1626" spans="3:42" outlineLevel="2" x14ac:dyDescent="0.2">
      <c r="C1626" s="252">
        <v>12</v>
      </c>
      <c r="D1626" s="119" t="s">
        <v>218</v>
      </c>
      <c r="F1626" s="783" t="s">
        <v>57</v>
      </c>
      <c r="G1626" s="83"/>
      <c r="H1626" s="798" t="s">
        <v>10</v>
      </c>
      <c r="I1626" s="240" t="s">
        <v>617</v>
      </c>
      <c r="J1626" s="83"/>
      <c r="K1626" s="736"/>
      <c r="L1626" s="83"/>
      <c r="M1626" s="83"/>
      <c r="N1626" s="83"/>
      <c r="O1626" s="83"/>
      <c r="P1626" s="83"/>
      <c r="Q1626" s="143" t="s">
        <v>110</v>
      </c>
      <c r="R1626" s="304">
        <v>0</v>
      </c>
      <c r="S1626" s="305">
        <v>0</v>
      </c>
      <c r="T1626" s="305">
        <v>0</v>
      </c>
      <c r="U1626" s="305">
        <v>8.2649920669253127</v>
      </c>
      <c r="V1626" s="305">
        <v>8.5561465576292157</v>
      </c>
      <c r="W1626" s="306">
        <v>8.7946851896291527</v>
      </c>
      <c r="X1626" s="305">
        <v>9.0342803934411666</v>
      </c>
      <c r="Y1626" s="305">
        <v>9.25210467969932</v>
      </c>
      <c r="Z1626" s="305">
        <v>9.4481036867359531</v>
      </c>
      <c r="AA1626" s="305">
        <v>9.635733921240222</v>
      </c>
      <c r="AB1626" s="307">
        <v>9.8270903199770512</v>
      </c>
      <c r="AC1626" s="307">
        <v>10.022246881318727</v>
      </c>
      <c r="AD1626" s="307">
        <v>10.221279073184082</v>
      </c>
      <c r="AE1626" s="307">
        <v>10.424263862222542</v>
      </c>
      <c r="AF1626" s="307">
        <v>10.631279743577737</v>
      </c>
      <c r="AG1626" s="307">
        <v>10.842406771242228</v>
      </c>
      <c r="AH1626" s="362">
        <v>11.057726589015013</v>
      </c>
      <c r="AI1626" s="362">
        <v>11.277322462073871</v>
      </c>
      <c r="AK1626" s="199"/>
      <c r="AM1626" s="11"/>
      <c r="AN1626" s="15"/>
      <c r="AO1626" s="11"/>
      <c r="AP1626" s="11"/>
    </row>
    <row r="1627" spans="3:42" outlineLevel="2" x14ac:dyDescent="0.2">
      <c r="C1627" s="252">
        <v>12</v>
      </c>
      <c r="D1627" s="119" t="s">
        <v>218</v>
      </c>
      <c r="F1627" s="802" t="s">
        <v>618</v>
      </c>
      <c r="R1627" s="800">
        <v>0</v>
      </c>
      <c r="S1627" s="800">
        <v>0</v>
      </c>
      <c r="T1627" s="800">
        <v>0</v>
      </c>
      <c r="U1627" s="800">
        <v>128.4821949374635</v>
      </c>
      <c r="V1627" s="800">
        <v>135.20161071054116</v>
      </c>
      <c r="W1627" s="800">
        <v>140.12805705319877</v>
      </c>
      <c r="X1627" s="800">
        <v>229.52479258215772</v>
      </c>
      <c r="Y1627" s="800">
        <v>263.29974479063128</v>
      </c>
      <c r="Z1627" s="800">
        <v>204.34152052371658</v>
      </c>
      <c r="AA1627" s="800">
        <v>222.56096168209464</v>
      </c>
      <c r="AB1627" s="800">
        <v>269.1765131637614</v>
      </c>
      <c r="AC1627" s="800">
        <v>251.25265127886729</v>
      </c>
      <c r="AD1627" s="800">
        <v>260.97315971055031</v>
      </c>
      <c r="AE1627" s="800">
        <v>236.7976309361583</v>
      </c>
      <c r="AF1627" s="800">
        <v>238.25918396849278</v>
      </c>
      <c r="AG1627" s="800">
        <v>269.54594560843731</v>
      </c>
      <c r="AH1627" s="800">
        <v>239.25065903085417</v>
      </c>
      <c r="AI1627" s="800">
        <v>313.58449560190496</v>
      </c>
      <c r="AK1627" s="199"/>
      <c r="AM1627" s="11"/>
      <c r="AN1627" s="15"/>
      <c r="AO1627" s="11"/>
      <c r="AP1627" s="11"/>
    </row>
    <row r="1628" spans="3:42" outlineLevel="2" x14ac:dyDescent="0.2">
      <c r="C1628" s="252">
        <v>12</v>
      </c>
      <c r="D1628" s="119" t="s">
        <v>218</v>
      </c>
      <c r="R1628" s="5"/>
      <c r="S1628" s="5"/>
      <c r="T1628" s="5"/>
      <c r="U1628" s="5"/>
      <c r="V1628" s="5"/>
      <c r="W1628" s="5"/>
      <c r="X1628" s="5"/>
      <c r="Y1628" s="5"/>
      <c r="AK1628" s="199"/>
      <c r="AM1628" s="11"/>
      <c r="AN1628" s="15"/>
      <c r="AO1628" s="11"/>
      <c r="AP1628" s="11"/>
    </row>
    <row r="1629" spans="3:42" outlineLevel="2" x14ac:dyDescent="0.2">
      <c r="C1629" s="252">
        <v>12</v>
      </c>
      <c r="D1629" s="119" t="s">
        <v>218</v>
      </c>
      <c r="F1629" s="789" t="s">
        <v>619</v>
      </c>
      <c r="G1629" s="790"/>
      <c r="H1629" s="803"/>
      <c r="I1629" s="790"/>
      <c r="J1629" s="790"/>
      <c r="K1629" s="792"/>
      <c r="L1629" s="789"/>
      <c r="M1629" s="789"/>
      <c r="N1629" s="789"/>
      <c r="O1629" s="789"/>
      <c r="P1629" s="789"/>
      <c r="Q1629" s="792"/>
      <c r="R1629" s="793"/>
      <c r="S1629" s="793"/>
      <c r="T1629" s="793"/>
      <c r="U1629" s="793"/>
      <c r="V1629" s="793"/>
      <c r="W1629" s="793"/>
      <c r="X1629" s="793"/>
      <c r="Y1629" s="793"/>
      <c r="Z1629" s="793"/>
      <c r="AA1629" s="793"/>
      <c r="AB1629" s="793"/>
      <c r="AC1629" s="793"/>
      <c r="AD1629" s="793"/>
      <c r="AE1629" s="793"/>
      <c r="AF1629" s="793"/>
      <c r="AG1629" s="793"/>
      <c r="AH1629" s="789"/>
      <c r="AI1629" s="789"/>
      <c r="AK1629" s="199"/>
      <c r="AM1629" s="11"/>
      <c r="AN1629" s="15"/>
      <c r="AO1629" s="11"/>
      <c r="AP1629" s="11"/>
    </row>
    <row r="1630" spans="3:42" outlineLevel="2" x14ac:dyDescent="0.2">
      <c r="C1630" s="252">
        <v>12</v>
      </c>
      <c r="D1630" s="119" t="s">
        <v>218</v>
      </c>
      <c r="F1630" t="s">
        <v>620</v>
      </c>
      <c r="AK1630" s="199"/>
      <c r="AM1630" s="11"/>
      <c r="AN1630" s="15"/>
      <c r="AO1630" s="11"/>
      <c r="AP1630" s="11"/>
    </row>
    <row r="1631" spans="3:42" outlineLevel="2" x14ac:dyDescent="0.2">
      <c r="C1631" s="252">
        <v>12</v>
      </c>
      <c r="D1631" s="119" t="s">
        <v>218</v>
      </c>
      <c r="F1631" s="761" t="s">
        <v>48</v>
      </c>
      <c r="G1631" s="75"/>
      <c r="H1631" s="796" t="s">
        <v>10</v>
      </c>
      <c r="I1631" s="801"/>
      <c r="J1631" s="75"/>
      <c r="K1631" s="741"/>
      <c r="L1631" s="75"/>
      <c r="M1631" s="75"/>
      <c r="N1631" s="75"/>
      <c r="O1631" s="75"/>
      <c r="P1631" s="75"/>
      <c r="Q1631" s="128" t="s">
        <v>536</v>
      </c>
      <c r="R1631" s="804">
        <v>0</v>
      </c>
      <c r="S1631" s="805">
        <v>0</v>
      </c>
      <c r="T1631" s="805">
        <v>0</v>
      </c>
      <c r="U1631" s="805">
        <v>27.428687283935812</v>
      </c>
      <c r="V1631" s="805">
        <v>29.137466404545933</v>
      </c>
      <c r="W1631" s="806">
        <v>30.341811618537999</v>
      </c>
      <c r="X1631" s="805">
        <v>53.01525229411974</v>
      </c>
      <c r="Y1631" s="805">
        <v>64.340085383888436</v>
      </c>
      <c r="Z1631" s="805">
        <v>43.694073342296782</v>
      </c>
      <c r="AA1631" s="805">
        <v>49.344413944933237</v>
      </c>
      <c r="AB1631" s="805">
        <v>64.648034896596741</v>
      </c>
      <c r="AC1631" s="805">
        <v>57.972299206297372</v>
      </c>
      <c r="AD1631" s="805">
        <v>60.693450672273386</v>
      </c>
      <c r="AE1631" s="805">
        <v>51.864767212284377</v>
      </c>
      <c r="AF1631" s="805">
        <v>51.749204402313161</v>
      </c>
      <c r="AG1631" s="805">
        <v>61.771988157105362</v>
      </c>
      <c r="AH1631" s="808">
        <v>50.820626293652786</v>
      </c>
      <c r="AI1631" s="808">
        <v>75.467965087084281</v>
      </c>
      <c r="AJ1631" s="289"/>
      <c r="AK1631" s="199"/>
      <c r="AM1631" s="11"/>
      <c r="AN1631" s="15"/>
      <c r="AO1631" s="11"/>
      <c r="AP1631" s="11"/>
    </row>
    <row r="1632" spans="3:42" outlineLevel="2" x14ac:dyDescent="0.2">
      <c r="C1632" s="252">
        <v>12</v>
      </c>
      <c r="D1632" s="119" t="s">
        <v>218</v>
      </c>
      <c r="F1632" s="767" t="s">
        <v>55</v>
      </c>
      <c r="H1632" s="797" t="s">
        <v>10</v>
      </c>
      <c r="K1632" s="164"/>
      <c r="Q1632" s="135" t="s">
        <v>536</v>
      </c>
      <c r="R1632" s="809">
        <v>0</v>
      </c>
      <c r="S1632" s="810">
        <v>0</v>
      </c>
      <c r="T1632" s="810">
        <v>0</v>
      </c>
      <c r="U1632" s="810">
        <v>2.8247384416608718</v>
      </c>
      <c r="V1632" s="810">
        <v>2.9628753968374508</v>
      </c>
      <c r="W1632" s="811">
        <v>3.0658427891682232</v>
      </c>
      <c r="X1632" s="810">
        <v>5.0364706514873241</v>
      </c>
      <c r="Y1632" s="810">
        <v>5.6293849390920316</v>
      </c>
      <c r="Z1632" s="810">
        <v>4.6205968615022792</v>
      </c>
      <c r="AA1632" s="810">
        <v>4.9623895910840607</v>
      </c>
      <c r="AB1632" s="810">
        <v>5.8020330459087166</v>
      </c>
      <c r="AC1632" s="810">
        <v>5.511797200061836</v>
      </c>
      <c r="AD1632" s="810">
        <v>5.7062681649781588</v>
      </c>
      <c r="AE1632" s="810">
        <v>5.3075936128511021</v>
      </c>
      <c r="AF1632" s="810">
        <v>5.3584923915361546</v>
      </c>
      <c r="AG1632" s="810">
        <v>5.9323306662264672</v>
      </c>
      <c r="AH1632" s="812">
        <v>5.4281469272101939</v>
      </c>
      <c r="AI1632" s="812">
        <v>6.7570988279951534</v>
      </c>
      <c r="AK1632" s="199"/>
      <c r="AM1632" s="11"/>
      <c r="AN1632" s="15"/>
      <c r="AO1632" s="11"/>
      <c r="AP1632" s="11"/>
    </row>
    <row r="1633" spans="3:42" outlineLevel="2" x14ac:dyDescent="0.2">
      <c r="C1633" s="252">
        <v>12</v>
      </c>
      <c r="D1633" s="119" t="s">
        <v>218</v>
      </c>
      <c r="F1633" s="783" t="s">
        <v>57</v>
      </c>
      <c r="G1633" s="83"/>
      <c r="H1633" s="798" t="s">
        <v>10</v>
      </c>
      <c r="I1633" s="799"/>
      <c r="J1633" s="83"/>
      <c r="K1633" s="736"/>
      <c r="L1633" s="83"/>
      <c r="M1633" s="83"/>
      <c r="N1633" s="83"/>
      <c r="O1633" s="83"/>
      <c r="P1633" s="83"/>
      <c r="Q1633" s="143" t="s">
        <v>536</v>
      </c>
      <c r="R1633" s="813">
        <v>0</v>
      </c>
      <c r="S1633" s="814">
        <v>0</v>
      </c>
      <c r="T1633" s="814">
        <v>0</v>
      </c>
      <c r="U1633" s="814">
        <v>1.0832100996868057</v>
      </c>
      <c r="V1633" s="814">
        <v>1.1213688156717518</v>
      </c>
      <c r="W1633" s="815">
        <v>1.1526316956909375</v>
      </c>
      <c r="X1633" s="814">
        <v>1.1840330500424174</v>
      </c>
      <c r="Y1633" s="814">
        <v>1.2125811073086936</v>
      </c>
      <c r="Z1633" s="814">
        <v>1.2382687428480277</v>
      </c>
      <c r="AA1633" s="814">
        <v>1.2628595668168687</v>
      </c>
      <c r="AB1633" s="814">
        <v>1.2879387419779575</v>
      </c>
      <c r="AC1633" s="814">
        <v>1.3135159665601093</v>
      </c>
      <c r="AD1633" s="814">
        <v>1.3396011313909519</v>
      </c>
      <c r="AE1633" s="814">
        <v>1.3662043237217889</v>
      </c>
      <c r="AF1633" s="814">
        <v>1.3933358311284176</v>
      </c>
      <c r="AG1633" s="814">
        <v>1.4210061454894223</v>
      </c>
      <c r="AH1633" s="816">
        <v>1.4492259670434642</v>
      </c>
      <c r="AI1633" s="816">
        <v>1.4780062085271546</v>
      </c>
      <c r="AK1633" s="199"/>
      <c r="AM1633" s="11"/>
      <c r="AN1633" s="15"/>
      <c r="AO1633" s="11"/>
      <c r="AP1633" s="11"/>
    </row>
    <row r="1634" spans="3:42" outlineLevel="2" x14ac:dyDescent="0.2">
      <c r="C1634" s="252">
        <v>12</v>
      </c>
      <c r="D1634" s="119" t="s">
        <v>218</v>
      </c>
      <c r="H1634" s="798"/>
      <c r="AK1634" s="199"/>
      <c r="AM1634" s="11"/>
      <c r="AN1634" s="15"/>
      <c r="AO1634" s="11"/>
      <c r="AP1634" s="11"/>
    </row>
    <row r="1635" spans="3:42" outlineLevel="2" x14ac:dyDescent="0.2">
      <c r="C1635" s="252">
        <v>12</v>
      </c>
      <c r="D1635" s="119" t="s">
        <v>218</v>
      </c>
      <c r="F1635" s="789" t="s">
        <v>621</v>
      </c>
      <c r="G1635" s="790"/>
      <c r="H1635" s="803"/>
      <c r="I1635" s="790"/>
      <c r="J1635" s="790"/>
      <c r="K1635" s="792"/>
      <c r="L1635" s="789"/>
      <c r="M1635" s="789"/>
      <c r="N1635" s="789"/>
      <c r="O1635" s="789"/>
      <c r="P1635" s="789"/>
      <c r="Q1635" s="792"/>
      <c r="R1635" s="793"/>
      <c r="S1635" s="793"/>
      <c r="T1635" s="793"/>
      <c r="U1635" s="793"/>
      <c r="V1635" s="793"/>
      <c r="W1635" s="793"/>
      <c r="X1635" s="793"/>
      <c r="Y1635" s="793"/>
      <c r="Z1635" s="793"/>
      <c r="AA1635" s="793"/>
      <c r="AB1635" s="793"/>
      <c r="AC1635" s="793"/>
      <c r="AD1635" s="793"/>
      <c r="AE1635" s="793"/>
      <c r="AF1635" s="793"/>
      <c r="AG1635" s="793"/>
      <c r="AH1635" s="789"/>
      <c r="AI1635" s="789"/>
      <c r="AK1635" s="199"/>
      <c r="AM1635" s="11"/>
      <c r="AN1635" s="15"/>
      <c r="AO1635" s="11"/>
      <c r="AP1635" s="11"/>
    </row>
    <row r="1636" spans="3:42" outlineLevel="2" x14ac:dyDescent="0.2">
      <c r="C1636" s="252">
        <v>12</v>
      </c>
      <c r="D1636" s="119" t="s">
        <v>218</v>
      </c>
      <c r="F1636" s="794" t="s">
        <v>518</v>
      </c>
      <c r="AK1636" s="199"/>
      <c r="AM1636" s="11"/>
      <c r="AN1636" s="15"/>
      <c r="AO1636" s="11"/>
      <c r="AP1636" s="11"/>
    </row>
    <row r="1637" spans="3:42" outlineLevel="2" x14ac:dyDescent="0.2">
      <c r="C1637" s="252">
        <v>12</v>
      </c>
      <c r="D1637" s="119" t="s">
        <v>218</v>
      </c>
      <c r="F1637" s="761" t="s">
        <v>48</v>
      </c>
      <c r="G1637" s="75"/>
      <c r="H1637" s="796" t="s">
        <v>10</v>
      </c>
      <c r="I1637" s="228" t="s">
        <v>518</v>
      </c>
      <c r="J1637" s="75"/>
      <c r="K1637" s="741"/>
      <c r="L1637" s="75"/>
      <c r="M1637" s="75"/>
      <c r="N1637" s="75"/>
      <c r="O1637" s="75"/>
      <c r="P1637" s="75"/>
      <c r="Q1637" s="128" t="s">
        <v>536</v>
      </c>
      <c r="R1637" s="299">
        <v>0</v>
      </c>
      <c r="S1637" s="300">
        <v>0</v>
      </c>
      <c r="T1637" s="300">
        <v>0</v>
      </c>
      <c r="U1637" s="300">
        <v>0</v>
      </c>
      <c r="V1637" s="300">
        <v>0</v>
      </c>
      <c r="W1637" s="301">
        <v>0</v>
      </c>
      <c r="X1637" s="300">
        <v>0</v>
      </c>
      <c r="Y1637" s="300">
        <v>0</v>
      </c>
      <c r="Z1637" s="300">
        <v>0</v>
      </c>
      <c r="AA1637" s="300">
        <v>0</v>
      </c>
      <c r="AB1637" s="302">
        <v>0</v>
      </c>
      <c r="AC1637" s="302">
        <v>0</v>
      </c>
      <c r="AD1637" s="302">
        <v>0</v>
      </c>
      <c r="AE1637" s="302">
        <v>0</v>
      </c>
      <c r="AF1637" s="302">
        <v>0</v>
      </c>
      <c r="AG1637" s="302">
        <v>0</v>
      </c>
      <c r="AH1637" s="348">
        <v>0</v>
      </c>
      <c r="AI1637" s="348">
        <v>0</v>
      </c>
      <c r="AK1637" s="199"/>
      <c r="AM1637" s="11"/>
      <c r="AN1637" s="15"/>
      <c r="AO1637" s="11"/>
      <c r="AP1637" s="11"/>
    </row>
    <row r="1638" spans="3:42" outlineLevel="2" x14ac:dyDescent="0.2">
      <c r="C1638" s="252">
        <v>12</v>
      </c>
      <c r="D1638" s="119" t="s">
        <v>218</v>
      </c>
      <c r="F1638" s="783" t="s">
        <v>55</v>
      </c>
      <c r="G1638" s="83"/>
      <c r="H1638" s="798" t="s">
        <v>10</v>
      </c>
      <c r="I1638" s="240" t="s">
        <v>518</v>
      </c>
      <c r="J1638" s="83"/>
      <c r="K1638" s="736"/>
      <c r="L1638" s="83"/>
      <c r="M1638" s="83"/>
      <c r="N1638" s="83"/>
      <c r="O1638" s="83"/>
      <c r="P1638" s="83"/>
      <c r="Q1638" s="143" t="s">
        <v>536</v>
      </c>
      <c r="R1638" s="304">
        <v>0</v>
      </c>
      <c r="S1638" s="305">
        <v>0</v>
      </c>
      <c r="T1638" s="305">
        <v>0</v>
      </c>
      <c r="U1638" s="305">
        <v>0</v>
      </c>
      <c r="V1638" s="305">
        <v>0</v>
      </c>
      <c r="W1638" s="306">
        <v>0</v>
      </c>
      <c r="X1638" s="305">
        <v>0.56954916569459391</v>
      </c>
      <c r="Y1638" s="305">
        <v>0.58532052550526059</v>
      </c>
      <c r="Z1638" s="305">
        <v>0.60152860931669738</v>
      </c>
      <c r="AA1638" s="305">
        <v>0.61818551043316872</v>
      </c>
      <c r="AB1638" s="307">
        <v>0.63428521825993922</v>
      </c>
      <c r="AC1638" s="307">
        <v>0.65080421865784388</v>
      </c>
      <c r="AD1638" s="307">
        <v>0.6677534314685406</v>
      </c>
      <c r="AE1638" s="307">
        <v>0.68514406092446845</v>
      </c>
      <c r="AF1638" s="307">
        <v>0.70298760305537622</v>
      </c>
      <c r="AG1638" s="307">
        <v>0.72129585328774193</v>
      </c>
      <c r="AH1638" s="362">
        <v>0.72129585328774193</v>
      </c>
      <c r="AI1638" s="362">
        <v>0.72129585328774193</v>
      </c>
      <c r="AK1638" s="199"/>
      <c r="AM1638" s="11"/>
      <c r="AN1638" s="15"/>
      <c r="AO1638" s="11"/>
      <c r="AP1638" s="11"/>
    </row>
    <row r="1639" spans="3:42" outlineLevel="2" x14ac:dyDescent="0.2">
      <c r="C1639" s="252">
        <v>12</v>
      </c>
      <c r="D1639" s="119" t="s">
        <v>218</v>
      </c>
      <c r="F1639" s="40" t="s">
        <v>622</v>
      </c>
      <c r="AK1639" s="199"/>
      <c r="AM1639" s="11"/>
      <c r="AN1639" s="15"/>
      <c r="AO1639" s="11"/>
      <c r="AP1639" s="11"/>
    </row>
    <row r="1640" spans="3:42" outlineLevel="2" x14ac:dyDescent="0.2">
      <c r="C1640" s="252">
        <v>12</v>
      </c>
      <c r="D1640" s="119" t="s">
        <v>218</v>
      </c>
      <c r="F1640" s="761" t="s">
        <v>48</v>
      </c>
      <c r="G1640" s="75"/>
      <c r="H1640" s="796" t="s">
        <v>623</v>
      </c>
      <c r="I1640" s="801"/>
      <c r="J1640" s="75"/>
      <c r="K1640" s="741"/>
      <c r="L1640" s="75"/>
      <c r="M1640" s="75"/>
      <c r="N1640" s="75"/>
      <c r="O1640" s="75"/>
      <c r="P1640" s="75"/>
      <c r="Q1640" s="128" t="s">
        <v>536</v>
      </c>
      <c r="R1640" s="804">
        <v>0</v>
      </c>
      <c r="S1640" s="805">
        <v>0</v>
      </c>
      <c r="T1640" s="805">
        <v>0</v>
      </c>
      <c r="U1640" s="805">
        <v>27.428687283935812</v>
      </c>
      <c r="V1640" s="805">
        <v>29.137466404545933</v>
      </c>
      <c r="W1640" s="806">
        <v>30.341811618537999</v>
      </c>
      <c r="X1640" s="805">
        <v>53.01525229411974</v>
      </c>
      <c r="Y1640" s="805">
        <v>64.340085383888436</v>
      </c>
      <c r="Z1640" s="805">
        <v>43.694073342296782</v>
      </c>
      <c r="AA1640" s="805">
        <v>49.344413944933237</v>
      </c>
      <c r="AB1640" s="805">
        <v>64.648034896596741</v>
      </c>
      <c r="AC1640" s="805">
        <v>57.972299206297372</v>
      </c>
      <c r="AD1640" s="805">
        <v>60.693450672273386</v>
      </c>
      <c r="AE1640" s="805">
        <v>51.864767212284377</v>
      </c>
      <c r="AF1640" s="805">
        <v>51.749204402313161</v>
      </c>
      <c r="AG1640" s="805">
        <v>61.771988157105362</v>
      </c>
      <c r="AH1640" s="808">
        <v>50.820626293652786</v>
      </c>
      <c r="AI1640" s="808">
        <v>75.467965087084281</v>
      </c>
      <c r="AK1640" s="199"/>
      <c r="AM1640" s="11"/>
      <c r="AN1640" s="15"/>
      <c r="AO1640" s="11"/>
      <c r="AP1640" s="11"/>
    </row>
    <row r="1641" spans="3:42" outlineLevel="2" x14ac:dyDescent="0.2">
      <c r="C1641" s="252">
        <v>12</v>
      </c>
      <c r="D1641" s="119" t="s">
        <v>218</v>
      </c>
      <c r="F1641" s="767" t="s">
        <v>55</v>
      </c>
      <c r="H1641" s="797" t="s">
        <v>623</v>
      </c>
      <c r="K1641" s="164"/>
      <c r="Q1641" s="135" t="s">
        <v>536</v>
      </c>
      <c r="R1641" s="809">
        <v>0</v>
      </c>
      <c r="S1641" s="810">
        <v>0</v>
      </c>
      <c r="T1641" s="810">
        <v>0</v>
      </c>
      <c r="U1641" s="810">
        <v>2.8247384416608718</v>
      </c>
      <c r="V1641" s="810">
        <v>2.9628753968374508</v>
      </c>
      <c r="W1641" s="811">
        <v>3.0658427891682232</v>
      </c>
      <c r="X1641" s="810">
        <v>5.6060198171819184</v>
      </c>
      <c r="Y1641" s="810">
        <v>6.2147054645972926</v>
      </c>
      <c r="Z1641" s="810">
        <v>5.2221254708189768</v>
      </c>
      <c r="AA1641" s="810">
        <v>5.5805751015172298</v>
      </c>
      <c r="AB1641" s="810">
        <v>6.4363182641686558</v>
      </c>
      <c r="AC1641" s="810">
        <v>6.1626014187196798</v>
      </c>
      <c r="AD1641" s="810">
        <v>6.3740215964466991</v>
      </c>
      <c r="AE1641" s="810">
        <v>5.9927376737755704</v>
      </c>
      <c r="AF1641" s="810">
        <v>6.0614799945915312</v>
      </c>
      <c r="AG1641" s="810">
        <v>6.6536265195142095</v>
      </c>
      <c r="AH1641" s="812">
        <v>6.1494427804979361</v>
      </c>
      <c r="AI1641" s="812">
        <v>7.4783946812828956</v>
      </c>
      <c r="AK1641" s="199"/>
      <c r="AM1641" s="11"/>
      <c r="AN1641" s="15"/>
      <c r="AO1641" s="11"/>
      <c r="AP1641" s="11"/>
    </row>
    <row r="1642" spans="3:42" outlineLevel="2" x14ac:dyDescent="0.2">
      <c r="C1642" s="252">
        <v>12</v>
      </c>
      <c r="D1642" s="119" t="s">
        <v>218</v>
      </c>
      <c r="F1642" s="783" t="s">
        <v>57</v>
      </c>
      <c r="G1642" s="83"/>
      <c r="H1642" s="798" t="s">
        <v>623</v>
      </c>
      <c r="I1642" s="799"/>
      <c r="J1642" s="83"/>
      <c r="K1642" s="736"/>
      <c r="L1642" s="83"/>
      <c r="M1642" s="83"/>
      <c r="N1642" s="83"/>
      <c r="O1642" s="83"/>
      <c r="P1642" s="83"/>
      <c r="Q1642" s="143" t="s">
        <v>536</v>
      </c>
      <c r="R1642" s="813">
        <v>0</v>
      </c>
      <c r="S1642" s="814">
        <v>0</v>
      </c>
      <c r="T1642" s="814">
        <v>0</v>
      </c>
      <c r="U1642" s="814">
        <v>1.0832100996868057</v>
      </c>
      <c r="V1642" s="814">
        <v>1.1213688156717518</v>
      </c>
      <c r="W1642" s="815">
        <v>1.1526316956909375</v>
      </c>
      <c r="X1642" s="814">
        <v>1.1840330500424174</v>
      </c>
      <c r="Y1642" s="814">
        <v>1.2125811073086936</v>
      </c>
      <c r="Z1642" s="814">
        <v>1.2382687428480277</v>
      </c>
      <c r="AA1642" s="814">
        <v>1.2628595668168687</v>
      </c>
      <c r="AB1642" s="814">
        <v>1.2879387419779575</v>
      </c>
      <c r="AC1642" s="814">
        <v>1.3135159665601093</v>
      </c>
      <c r="AD1642" s="814">
        <v>1.3396011313909519</v>
      </c>
      <c r="AE1642" s="814">
        <v>1.3662043237217889</v>
      </c>
      <c r="AF1642" s="814">
        <v>1.3933358311284176</v>
      </c>
      <c r="AG1642" s="814">
        <v>1.4210061454894223</v>
      </c>
      <c r="AH1642" s="816">
        <v>1.4492259670434642</v>
      </c>
      <c r="AI1642" s="816">
        <v>1.4780062085271546</v>
      </c>
      <c r="AK1642" s="199"/>
      <c r="AM1642" s="11"/>
      <c r="AN1642" s="15"/>
      <c r="AO1642" s="11"/>
      <c r="AP1642" s="11"/>
    </row>
    <row r="1643" spans="3:42" outlineLevel="2" x14ac:dyDescent="0.2">
      <c r="C1643" s="252">
        <v>12</v>
      </c>
      <c r="D1643" s="119" t="s">
        <v>218</v>
      </c>
      <c r="AK1643" s="199"/>
      <c r="AM1643" s="11"/>
      <c r="AN1643" s="15"/>
      <c r="AO1643" s="11"/>
      <c r="AP1643" s="11"/>
    </row>
    <row r="1644" spans="3:42" outlineLevel="1" x14ac:dyDescent="0.2">
      <c r="C1644" s="252">
        <v>12</v>
      </c>
      <c r="D1644" s="119" t="s">
        <v>218</v>
      </c>
      <c r="F1644" s="121" t="s">
        <v>624</v>
      </c>
      <c r="G1644" s="756"/>
      <c r="H1644" s="757"/>
      <c r="I1644" s="788"/>
      <c r="J1644" s="756"/>
      <c r="K1644" s="758"/>
      <c r="L1644" s="759"/>
      <c r="M1644" s="759"/>
      <c r="N1644" s="759"/>
      <c r="O1644" s="759"/>
      <c r="P1644" s="759"/>
      <c r="Q1644" s="758"/>
      <c r="R1644" s="760"/>
      <c r="S1644" s="760"/>
      <c r="T1644" s="760"/>
      <c r="U1644" s="760"/>
      <c r="V1644" s="760"/>
      <c r="W1644" s="760"/>
      <c r="X1644" s="760"/>
      <c r="Y1644" s="760"/>
      <c r="Z1644" s="760"/>
      <c r="AA1644" s="760"/>
      <c r="AB1644" s="760"/>
      <c r="AC1644" s="760"/>
      <c r="AD1644" s="760"/>
      <c r="AE1644" s="760"/>
      <c r="AF1644" s="760"/>
      <c r="AG1644" s="760"/>
      <c r="AH1644" s="759"/>
      <c r="AI1644" s="759"/>
      <c r="AK1644" s="199"/>
      <c r="AM1644" s="11"/>
      <c r="AN1644" s="15"/>
      <c r="AO1644" s="11"/>
      <c r="AP1644" s="11"/>
    </row>
    <row r="1645" spans="3:42" outlineLevel="2" x14ac:dyDescent="0.2">
      <c r="C1645" s="252">
        <v>12</v>
      </c>
      <c r="D1645" s="119" t="s">
        <v>218</v>
      </c>
      <c r="F1645" s="789" t="s">
        <v>625</v>
      </c>
      <c r="G1645" s="790"/>
      <c r="H1645" s="803"/>
      <c r="I1645" s="791"/>
      <c r="J1645" s="790"/>
      <c r="K1645" s="792"/>
      <c r="L1645" s="789"/>
      <c r="M1645" s="789"/>
      <c r="N1645" s="789"/>
      <c r="O1645" s="789"/>
      <c r="P1645" s="789"/>
      <c r="Q1645" s="792"/>
      <c r="R1645" s="793"/>
      <c r="S1645" s="793"/>
      <c r="T1645" s="793"/>
      <c r="U1645" s="793"/>
      <c r="V1645" s="793"/>
      <c r="W1645" s="793"/>
      <c r="X1645" s="793"/>
      <c r="Y1645" s="793"/>
      <c r="Z1645" s="793"/>
      <c r="AA1645" s="793"/>
      <c r="AB1645" s="793"/>
      <c r="AC1645" s="793"/>
      <c r="AD1645" s="793"/>
      <c r="AE1645" s="793"/>
      <c r="AF1645" s="793"/>
      <c r="AG1645" s="793"/>
      <c r="AH1645" s="789"/>
      <c r="AI1645" s="789"/>
      <c r="AK1645" s="199"/>
      <c r="AM1645" s="11"/>
      <c r="AN1645" s="15"/>
      <c r="AO1645" s="11"/>
      <c r="AP1645" s="11"/>
    </row>
    <row r="1646" spans="3:42" outlineLevel="2" x14ac:dyDescent="0.2">
      <c r="C1646" s="252">
        <v>12</v>
      </c>
      <c r="D1646" s="119" t="s">
        <v>218</v>
      </c>
      <c r="F1646" s="794" t="s">
        <v>610</v>
      </c>
      <c r="H1646" s="795"/>
      <c r="AK1646" s="199"/>
      <c r="AM1646" s="11"/>
      <c r="AN1646" s="15"/>
      <c r="AO1646" s="11"/>
      <c r="AP1646" s="11"/>
    </row>
    <row r="1647" spans="3:42" outlineLevel="2" x14ac:dyDescent="0.2">
      <c r="C1647" s="252">
        <v>12</v>
      </c>
      <c r="D1647" s="119" t="s">
        <v>218</v>
      </c>
      <c r="F1647" s="761" t="s">
        <v>62</v>
      </c>
      <c r="G1647" s="75"/>
      <c r="H1647" s="796" t="s">
        <v>11</v>
      </c>
      <c r="I1647" s="796" t="s">
        <v>611</v>
      </c>
      <c r="J1647" s="75"/>
      <c r="K1647" s="741"/>
      <c r="L1647" s="75"/>
      <c r="M1647" s="75"/>
      <c r="N1647" s="75"/>
      <c r="O1647" s="75"/>
      <c r="P1647" s="75"/>
      <c r="Q1647" s="128" t="s">
        <v>110</v>
      </c>
      <c r="R1647" s="299">
        <v>0</v>
      </c>
      <c r="S1647" s="300">
        <v>0</v>
      </c>
      <c r="T1647" s="300">
        <v>0</v>
      </c>
      <c r="U1647" s="300">
        <v>0</v>
      </c>
      <c r="V1647" s="300">
        <v>0</v>
      </c>
      <c r="W1647" s="301">
        <v>29.870058592642518</v>
      </c>
      <c r="X1647" s="300">
        <v>136.18319549877748</v>
      </c>
      <c r="Y1647" s="300">
        <v>171.23812766009326</v>
      </c>
      <c r="Z1647" s="300">
        <v>184.16040804220344</v>
      </c>
      <c r="AA1647" s="300">
        <v>191.31101116434098</v>
      </c>
      <c r="AB1647" s="302">
        <v>198.80149530254891</v>
      </c>
      <c r="AC1647" s="302">
        <v>327.27333017512512</v>
      </c>
      <c r="AD1647" s="302">
        <v>331.37822172927071</v>
      </c>
      <c r="AE1647" s="302">
        <v>335.64607319411266</v>
      </c>
      <c r="AF1647" s="302">
        <v>340.03049208695978</v>
      </c>
      <c r="AG1647" s="302">
        <v>344.5365665146432</v>
      </c>
      <c r="AH1647" s="348">
        <v>349.30150165171193</v>
      </c>
      <c r="AI1647" s="348">
        <v>354.31377787077929</v>
      </c>
      <c r="AK1647" s="199"/>
      <c r="AM1647" s="11"/>
      <c r="AN1647" s="15"/>
      <c r="AO1647" s="11"/>
      <c r="AP1647" s="11"/>
    </row>
    <row r="1648" spans="3:42" outlineLevel="2" x14ac:dyDescent="0.2">
      <c r="C1648" s="252">
        <v>12</v>
      </c>
      <c r="D1648" s="119" t="s">
        <v>218</v>
      </c>
      <c r="F1648" s="767" t="s">
        <v>188</v>
      </c>
      <c r="H1648" s="797" t="s">
        <v>11</v>
      </c>
      <c r="I1648" s="797" t="s">
        <v>612</v>
      </c>
      <c r="K1648" s="164"/>
      <c r="Q1648" s="135" t="s">
        <v>110</v>
      </c>
      <c r="R1648" s="314">
        <v>0</v>
      </c>
      <c r="S1648" s="315">
        <v>0</v>
      </c>
      <c r="T1648" s="315">
        <v>0</v>
      </c>
      <c r="U1648" s="315">
        <v>0</v>
      </c>
      <c r="V1648" s="315">
        <v>0</v>
      </c>
      <c r="W1648" s="316">
        <v>0</v>
      </c>
      <c r="X1648" s="315">
        <v>0</v>
      </c>
      <c r="Y1648" s="315">
        <v>0</v>
      </c>
      <c r="Z1648" s="315">
        <v>0</v>
      </c>
      <c r="AA1648" s="315">
        <v>0</v>
      </c>
      <c r="AB1648" s="5">
        <v>0</v>
      </c>
      <c r="AC1648" s="5">
        <v>0</v>
      </c>
      <c r="AD1648" s="5">
        <v>0</v>
      </c>
      <c r="AE1648" s="5">
        <v>0</v>
      </c>
      <c r="AF1648" s="5">
        <v>0</v>
      </c>
      <c r="AG1648" s="5">
        <v>0</v>
      </c>
      <c r="AH1648" s="350">
        <v>0</v>
      </c>
      <c r="AI1648" s="350">
        <v>0</v>
      </c>
      <c r="AK1648" s="199"/>
      <c r="AM1648" s="11"/>
      <c r="AN1648" s="15"/>
      <c r="AO1648" s="11"/>
      <c r="AP1648" s="11"/>
    </row>
    <row r="1649" spans="3:42" outlineLevel="2" x14ac:dyDescent="0.2">
      <c r="C1649" s="252">
        <v>12</v>
      </c>
      <c r="D1649" s="119" t="s">
        <v>218</v>
      </c>
      <c r="F1649" s="767" t="s">
        <v>613</v>
      </c>
      <c r="H1649" s="797" t="s">
        <v>11</v>
      </c>
      <c r="I1649" s="234" t="s">
        <v>614</v>
      </c>
      <c r="K1649" s="164"/>
      <c r="Q1649" s="135" t="s">
        <v>110</v>
      </c>
      <c r="R1649" s="314">
        <v>0</v>
      </c>
      <c r="S1649" s="315">
        <v>0</v>
      </c>
      <c r="T1649" s="315">
        <v>0</v>
      </c>
      <c r="U1649" s="315">
        <v>0</v>
      </c>
      <c r="V1649" s="315">
        <v>0</v>
      </c>
      <c r="W1649" s="316">
        <v>0</v>
      </c>
      <c r="X1649" s="315">
        <v>0</v>
      </c>
      <c r="Y1649" s="315">
        <v>0</v>
      </c>
      <c r="Z1649" s="315">
        <v>0</v>
      </c>
      <c r="AA1649" s="315">
        <v>0</v>
      </c>
      <c r="AB1649" s="5">
        <v>0</v>
      </c>
      <c r="AC1649" s="5">
        <v>0</v>
      </c>
      <c r="AD1649" s="5">
        <v>0</v>
      </c>
      <c r="AE1649" s="5">
        <v>0</v>
      </c>
      <c r="AF1649" s="5">
        <v>0</v>
      </c>
      <c r="AG1649" s="5">
        <v>0</v>
      </c>
      <c r="AH1649" s="350">
        <v>0</v>
      </c>
      <c r="AI1649" s="350">
        <v>0</v>
      </c>
      <c r="AK1649" s="199"/>
      <c r="AM1649" s="11"/>
      <c r="AN1649" s="15"/>
      <c r="AO1649" s="11"/>
      <c r="AP1649" s="11"/>
    </row>
    <row r="1650" spans="3:42" outlineLevel="2" x14ac:dyDescent="0.2">
      <c r="C1650" s="252">
        <v>12</v>
      </c>
      <c r="D1650" s="119" t="s">
        <v>218</v>
      </c>
      <c r="F1650" s="783" t="s">
        <v>57</v>
      </c>
      <c r="G1650" s="83"/>
      <c r="H1650" s="798" t="s">
        <v>11</v>
      </c>
      <c r="I1650" s="799"/>
      <c r="J1650" s="83"/>
      <c r="K1650" s="736"/>
      <c r="L1650" s="83"/>
      <c r="M1650" s="83"/>
      <c r="N1650" s="83"/>
      <c r="O1650" s="83"/>
      <c r="P1650" s="83"/>
      <c r="Q1650" s="143" t="s">
        <v>110</v>
      </c>
      <c r="R1650" s="304">
        <v>0</v>
      </c>
      <c r="S1650" s="305">
        <v>0</v>
      </c>
      <c r="T1650" s="305">
        <v>0</v>
      </c>
      <c r="U1650" s="305">
        <v>0</v>
      </c>
      <c r="V1650" s="305">
        <v>0</v>
      </c>
      <c r="W1650" s="306">
        <v>0</v>
      </c>
      <c r="X1650" s="305">
        <v>0</v>
      </c>
      <c r="Y1650" s="305">
        <v>0</v>
      </c>
      <c r="Z1650" s="305">
        <v>0</v>
      </c>
      <c r="AA1650" s="305">
        <v>0</v>
      </c>
      <c r="AB1650" s="307">
        <v>0</v>
      </c>
      <c r="AC1650" s="307">
        <v>0</v>
      </c>
      <c r="AD1650" s="307">
        <v>0</v>
      </c>
      <c r="AE1650" s="307">
        <v>0</v>
      </c>
      <c r="AF1650" s="307">
        <v>0</v>
      </c>
      <c r="AG1650" s="307">
        <v>0</v>
      </c>
      <c r="AH1650" s="362">
        <v>0</v>
      </c>
      <c r="AI1650" s="362">
        <v>0</v>
      </c>
      <c r="AK1650" s="199"/>
      <c r="AM1650" s="11"/>
      <c r="AN1650" s="15"/>
      <c r="AO1650" s="11"/>
      <c r="AP1650" s="11"/>
    </row>
    <row r="1651" spans="3:42" outlineLevel="2" x14ac:dyDescent="0.2">
      <c r="C1651" s="252">
        <v>12</v>
      </c>
      <c r="D1651" s="119" t="s">
        <v>218</v>
      </c>
      <c r="F1651" s="12"/>
      <c r="H1651" s="234"/>
      <c r="K1651" s="164"/>
      <c r="Q1651" s="16"/>
      <c r="R1651" s="800">
        <v>0</v>
      </c>
      <c r="S1651" s="800">
        <v>0</v>
      </c>
      <c r="T1651" s="800">
        <v>0</v>
      </c>
      <c r="U1651" s="800">
        <v>0</v>
      </c>
      <c r="V1651" s="800">
        <v>0</v>
      </c>
      <c r="W1651" s="800">
        <v>29.870058592642518</v>
      </c>
      <c r="X1651" s="800">
        <v>136.18319549877748</v>
      </c>
      <c r="Y1651" s="800">
        <v>171.23812766009326</v>
      </c>
      <c r="Z1651" s="800">
        <v>184.16040804220344</v>
      </c>
      <c r="AA1651" s="800">
        <v>191.31101116434098</v>
      </c>
      <c r="AB1651" s="800">
        <v>198.80149530254891</v>
      </c>
      <c r="AC1651" s="800">
        <v>327.27333017512512</v>
      </c>
      <c r="AD1651" s="800">
        <v>331.37822172927071</v>
      </c>
      <c r="AE1651" s="800">
        <v>335.64607319411266</v>
      </c>
      <c r="AF1651" s="800">
        <v>340.03049208695978</v>
      </c>
      <c r="AG1651" s="800">
        <v>344.5365665146432</v>
      </c>
      <c r="AH1651" s="800">
        <v>349.30150165171193</v>
      </c>
      <c r="AI1651" s="800">
        <v>354.31377787077929</v>
      </c>
      <c r="AK1651" s="199"/>
      <c r="AM1651" s="11"/>
      <c r="AN1651" s="15"/>
      <c r="AO1651" s="11"/>
      <c r="AP1651" s="11"/>
    </row>
    <row r="1652" spans="3:42" outlineLevel="2" x14ac:dyDescent="0.2">
      <c r="C1652" s="252">
        <v>12</v>
      </c>
      <c r="D1652" s="119" t="s">
        <v>218</v>
      </c>
      <c r="F1652" s="794" t="s">
        <v>615</v>
      </c>
      <c r="AK1652" s="199"/>
      <c r="AM1652" s="11"/>
      <c r="AN1652" s="15"/>
      <c r="AO1652" s="11"/>
      <c r="AP1652" s="11"/>
    </row>
    <row r="1653" spans="3:42" outlineLevel="2" x14ac:dyDescent="0.2">
      <c r="C1653" s="252">
        <v>12</v>
      </c>
      <c r="D1653" s="119" t="s">
        <v>218</v>
      </c>
      <c r="F1653" s="761" t="s">
        <v>48</v>
      </c>
      <c r="G1653" s="75"/>
      <c r="H1653" s="796" t="s">
        <v>11</v>
      </c>
      <c r="I1653" s="801"/>
      <c r="J1653" s="75"/>
      <c r="K1653" s="741"/>
      <c r="L1653" s="75"/>
      <c r="M1653" s="75"/>
      <c r="N1653" s="75"/>
      <c r="O1653" s="75"/>
      <c r="P1653" s="75"/>
      <c r="Q1653" s="128" t="s">
        <v>110</v>
      </c>
      <c r="R1653" s="299">
        <v>0</v>
      </c>
      <c r="S1653" s="300">
        <v>0</v>
      </c>
      <c r="T1653" s="300">
        <v>0</v>
      </c>
      <c r="U1653" s="300">
        <v>0</v>
      </c>
      <c r="V1653" s="300">
        <v>0</v>
      </c>
      <c r="W1653" s="301">
        <v>15.532430468174111</v>
      </c>
      <c r="X1653" s="300">
        <v>70.815261659364296</v>
      </c>
      <c r="Y1653" s="300">
        <v>89.043826383248501</v>
      </c>
      <c r="Z1653" s="300">
        <v>95.763412181945796</v>
      </c>
      <c r="AA1653" s="300">
        <v>99.481725805457316</v>
      </c>
      <c r="AB1653" s="302">
        <v>103.37677755732544</v>
      </c>
      <c r="AC1653" s="302">
        <v>170.18213169106508</v>
      </c>
      <c r="AD1653" s="302">
        <v>172.31667529922078</v>
      </c>
      <c r="AE1653" s="302">
        <v>174.53595806093858</v>
      </c>
      <c r="AF1653" s="302">
        <v>176.81585588521909</v>
      </c>
      <c r="AG1653" s="302">
        <v>179.15901458761448</v>
      </c>
      <c r="AH1653" s="348">
        <v>181.63678085889021</v>
      </c>
      <c r="AI1653" s="348">
        <v>184.24316449280525</v>
      </c>
      <c r="AK1653" s="199"/>
      <c r="AM1653" s="11"/>
      <c r="AN1653" s="15"/>
      <c r="AO1653" s="11"/>
      <c r="AP1653" s="11"/>
    </row>
    <row r="1654" spans="3:42" outlineLevel="2" x14ac:dyDescent="0.2">
      <c r="C1654" s="252">
        <v>12</v>
      </c>
      <c r="D1654" s="119" t="s">
        <v>218</v>
      </c>
      <c r="F1654" s="767" t="s">
        <v>55</v>
      </c>
      <c r="H1654" s="797" t="s">
        <v>11</v>
      </c>
      <c r="K1654" s="164"/>
      <c r="Q1654" s="135" t="s">
        <v>110</v>
      </c>
      <c r="R1654" s="314">
        <v>0</v>
      </c>
      <c r="S1654" s="315">
        <v>0</v>
      </c>
      <c r="T1654" s="315">
        <v>0</v>
      </c>
      <c r="U1654" s="315">
        <v>0</v>
      </c>
      <c r="V1654" s="315">
        <v>0</v>
      </c>
      <c r="W1654" s="316">
        <v>14.337628124468408</v>
      </c>
      <c r="X1654" s="315">
        <v>65.367933839413183</v>
      </c>
      <c r="Y1654" s="315">
        <v>82.194301276844755</v>
      </c>
      <c r="Z1654" s="315">
        <v>88.396995860257647</v>
      </c>
      <c r="AA1654" s="315">
        <v>91.829285358883666</v>
      </c>
      <c r="AB1654" s="5">
        <v>95.424717745223475</v>
      </c>
      <c r="AC1654" s="5">
        <v>157.09119848406004</v>
      </c>
      <c r="AD1654" s="5">
        <v>159.06154643004993</v>
      </c>
      <c r="AE1654" s="5">
        <v>161.11011513317408</v>
      </c>
      <c r="AF1654" s="5">
        <v>163.21463620174069</v>
      </c>
      <c r="AG1654" s="5">
        <v>165.37755192702872</v>
      </c>
      <c r="AH1654" s="350">
        <v>167.66472079282173</v>
      </c>
      <c r="AI1654" s="350">
        <v>170.07061337797404</v>
      </c>
      <c r="AK1654" s="199"/>
      <c r="AM1654" s="11"/>
      <c r="AN1654" s="15"/>
      <c r="AO1654" s="11"/>
      <c r="AP1654" s="11"/>
    </row>
    <row r="1655" spans="3:42" outlineLevel="2" x14ac:dyDescent="0.2">
      <c r="C1655" s="252">
        <v>12</v>
      </c>
      <c r="D1655" s="119" t="s">
        <v>218</v>
      </c>
      <c r="F1655" s="783" t="s">
        <v>57</v>
      </c>
      <c r="G1655" s="83"/>
      <c r="H1655" s="798" t="s">
        <v>11</v>
      </c>
      <c r="I1655" s="799"/>
      <c r="J1655" s="83"/>
      <c r="K1655" s="736"/>
      <c r="L1655" s="83"/>
      <c r="M1655" s="83"/>
      <c r="N1655" s="83"/>
      <c r="O1655" s="83"/>
      <c r="P1655" s="83"/>
      <c r="Q1655" s="143" t="s">
        <v>110</v>
      </c>
      <c r="R1655" s="304">
        <v>0</v>
      </c>
      <c r="S1655" s="305">
        <v>0</v>
      </c>
      <c r="T1655" s="305">
        <v>0</v>
      </c>
      <c r="U1655" s="305">
        <v>0</v>
      </c>
      <c r="V1655" s="305">
        <v>0</v>
      </c>
      <c r="W1655" s="306">
        <v>0</v>
      </c>
      <c r="X1655" s="305">
        <v>0</v>
      </c>
      <c r="Y1655" s="305">
        <v>0</v>
      </c>
      <c r="Z1655" s="305">
        <v>0</v>
      </c>
      <c r="AA1655" s="305">
        <v>0</v>
      </c>
      <c r="AB1655" s="307">
        <v>0</v>
      </c>
      <c r="AC1655" s="307">
        <v>0</v>
      </c>
      <c r="AD1655" s="307">
        <v>0</v>
      </c>
      <c r="AE1655" s="307">
        <v>0</v>
      </c>
      <c r="AF1655" s="307">
        <v>0</v>
      </c>
      <c r="AG1655" s="307">
        <v>0</v>
      </c>
      <c r="AH1655" s="362">
        <v>0</v>
      </c>
      <c r="AI1655" s="362">
        <v>0</v>
      </c>
      <c r="AK1655" s="199"/>
      <c r="AM1655" s="11"/>
      <c r="AN1655" s="15"/>
      <c r="AO1655" s="11"/>
      <c r="AP1655" s="11"/>
    </row>
    <row r="1656" spans="3:42" outlineLevel="2" x14ac:dyDescent="0.2">
      <c r="C1656" s="252">
        <v>12</v>
      </c>
      <c r="D1656" s="119" t="s">
        <v>218</v>
      </c>
      <c r="F1656" s="12"/>
      <c r="H1656" s="164"/>
      <c r="K1656" s="164"/>
      <c r="Q1656" s="16"/>
      <c r="R1656" s="800">
        <v>0</v>
      </c>
      <c r="S1656" s="800">
        <v>0</v>
      </c>
      <c r="T1656" s="800">
        <v>0</v>
      </c>
      <c r="U1656" s="800">
        <v>0</v>
      </c>
      <c r="V1656" s="800">
        <v>0</v>
      </c>
      <c r="W1656" s="800">
        <v>29.870058592642518</v>
      </c>
      <c r="X1656" s="800">
        <v>136.18319549877748</v>
      </c>
      <c r="Y1656" s="800">
        <v>171.23812766009326</v>
      </c>
      <c r="Z1656" s="800">
        <v>184.16040804220344</v>
      </c>
      <c r="AA1656" s="800">
        <v>191.31101116434098</v>
      </c>
      <c r="AB1656" s="800">
        <v>198.80149530254891</v>
      </c>
      <c r="AC1656" s="800">
        <v>327.27333017512512</v>
      </c>
      <c r="AD1656" s="800">
        <v>331.37822172927071</v>
      </c>
      <c r="AE1656" s="800">
        <v>335.64607319411266</v>
      </c>
      <c r="AF1656" s="800">
        <v>340.03049208695978</v>
      </c>
      <c r="AG1656" s="800">
        <v>344.5365665146432</v>
      </c>
      <c r="AH1656" s="800">
        <v>349.30150165171193</v>
      </c>
      <c r="AI1656" s="800">
        <v>354.31377787077929</v>
      </c>
      <c r="AK1656" s="199"/>
      <c r="AM1656" s="11"/>
      <c r="AN1656" s="15"/>
      <c r="AO1656" s="11"/>
      <c r="AP1656" s="11"/>
    </row>
    <row r="1657" spans="3:42" outlineLevel="2" x14ac:dyDescent="0.2">
      <c r="C1657" s="252">
        <v>12</v>
      </c>
      <c r="D1657" s="119" t="s">
        <v>218</v>
      </c>
      <c r="F1657" s="794" t="s">
        <v>69</v>
      </c>
      <c r="AK1657" s="199"/>
      <c r="AM1657" s="11"/>
      <c r="AN1657" s="15"/>
      <c r="AO1657" s="11"/>
      <c r="AP1657" s="11"/>
    </row>
    <row r="1658" spans="3:42" outlineLevel="2" x14ac:dyDescent="0.2">
      <c r="C1658" s="252">
        <v>12</v>
      </c>
      <c r="D1658" s="119" t="s">
        <v>218</v>
      </c>
      <c r="F1658" s="761" t="s">
        <v>9</v>
      </c>
      <c r="G1658" s="75"/>
      <c r="H1658" s="796" t="s">
        <v>11</v>
      </c>
      <c r="I1658" s="801"/>
      <c r="J1658" s="75"/>
      <c r="K1658" s="741"/>
      <c r="L1658" s="75"/>
      <c r="M1658" s="75"/>
      <c r="N1658" s="75"/>
      <c r="O1658" s="75"/>
      <c r="P1658" s="75"/>
      <c r="Q1658" s="128" t="s">
        <v>110</v>
      </c>
      <c r="R1658" s="299">
        <v>0</v>
      </c>
      <c r="S1658" s="300">
        <v>0</v>
      </c>
      <c r="T1658" s="300">
        <v>0</v>
      </c>
      <c r="U1658" s="300">
        <v>0</v>
      </c>
      <c r="V1658" s="300">
        <v>0</v>
      </c>
      <c r="W1658" s="301">
        <v>-2.7666341240727941</v>
      </c>
      <c r="X1658" s="300">
        <v>-12.613603506120963</v>
      </c>
      <c r="Y1658" s="300">
        <v>-15.860472648802922</v>
      </c>
      <c r="Z1658" s="300">
        <v>-17.057364236916129</v>
      </c>
      <c r="AA1658" s="300">
        <v>-17.719669687173266</v>
      </c>
      <c r="AB1658" s="302">
        <v>-18.413455705647852</v>
      </c>
      <c r="AC1658" s="302">
        <v>-30.312815100552552</v>
      </c>
      <c r="AD1658" s="302">
        <v>-30.693019679465383</v>
      </c>
      <c r="AE1658" s="302">
        <v>-31.088317983366743</v>
      </c>
      <c r="AF1658" s="302">
        <v>-31.494413032881248</v>
      </c>
      <c r="AG1658" s="302">
        <v>-31.911776100267783</v>
      </c>
      <c r="AH1658" s="348">
        <v>-32.353115447103043</v>
      </c>
      <c r="AI1658" s="348">
        <v>-32.817364098773446</v>
      </c>
      <c r="AK1658" s="199"/>
      <c r="AM1658" s="11"/>
      <c r="AN1658" s="15"/>
      <c r="AO1658" s="11"/>
      <c r="AP1658" s="11"/>
    </row>
    <row r="1659" spans="3:42" outlineLevel="2" x14ac:dyDescent="0.2">
      <c r="C1659" s="252">
        <v>12</v>
      </c>
      <c r="D1659" s="119" t="s">
        <v>218</v>
      </c>
      <c r="F1659" s="767" t="s">
        <v>14</v>
      </c>
      <c r="H1659" s="797" t="s">
        <v>11</v>
      </c>
      <c r="K1659" s="164"/>
      <c r="Q1659" s="135" t="s">
        <v>110</v>
      </c>
      <c r="R1659" s="314">
        <v>0</v>
      </c>
      <c r="S1659" s="315">
        <v>0</v>
      </c>
      <c r="T1659" s="315">
        <v>0</v>
      </c>
      <c r="U1659" s="315">
        <v>0</v>
      </c>
      <c r="V1659" s="315">
        <v>0</v>
      </c>
      <c r="W1659" s="316">
        <v>-2.0159680611419262</v>
      </c>
      <c r="X1659" s="315">
        <v>-9.1911762321553088</v>
      </c>
      <c r="Y1659" s="315">
        <v>-11.557077972974678</v>
      </c>
      <c r="Z1659" s="315">
        <v>-12.429219031776345</v>
      </c>
      <c r="AA1659" s="315">
        <v>-12.91182228705358</v>
      </c>
      <c r="AB1659" s="5">
        <v>-13.417364542294983</v>
      </c>
      <c r="AC1659" s="5">
        <v>-22.088091285469432</v>
      </c>
      <c r="AD1659" s="5">
        <v>-22.365135612046249</v>
      </c>
      <c r="AE1659" s="5">
        <v>-22.65317830925537</v>
      </c>
      <c r="AF1659" s="5">
        <v>-22.949088289720695</v>
      </c>
      <c r="AG1659" s="5">
        <v>-23.253208956212315</v>
      </c>
      <c r="AH1659" s="350">
        <v>-23.574800459622008</v>
      </c>
      <c r="AI1659" s="350">
        <v>-23.913085325716978</v>
      </c>
      <c r="AK1659" s="199"/>
      <c r="AM1659" s="11"/>
      <c r="AN1659" s="15"/>
      <c r="AO1659" s="11"/>
      <c r="AP1659" s="11"/>
    </row>
    <row r="1660" spans="3:42" outlineLevel="2" x14ac:dyDescent="0.2">
      <c r="C1660" s="252">
        <v>12</v>
      </c>
      <c r="D1660" s="119" t="s">
        <v>218</v>
      </c>
      <c r="F1660" s="783" t="s">
        <v>16</v>
      </c>
      <c r="G1660" s="83"/>
      <c r="H1660" s="798" t="s">
        <v>11</v>
      </c>
      <c r="I1660" s="799"/>
      <c r="J1660" s="83"/>
      <c r="K1660" s="736"/>
      <c r="L1660" s="83"/>
      <c r="M1660" s="83"/>
      <c r="N1660" s="83"/>
      <c r="O1660" s="83"/>
      <c r="P1660" s="83"/>
      <c r="Q1660" s="143" t="s">
        <v>110</v>
      </c>
      <c r="R1660" s="304">
        <v>0</v>
      </c>
      <c r="S1660" s="305">
        <v>0</v>
      </c>
      <c r="T1660" s="305">
        <v>0</v>
      </c>
      <c r="U1660" s="305">
        <v>0</v>
      </c>
      <c r="V1660" s="305">
        <v>0</v>
      </c>
      <c r="W1660" s="306">
        <v>0</v>
      </c>
      <c r="X1660" s="305">
        <v>0</v>
      </c>
      <c r="Y1660" s="305">
        <v>0</v>
      </c>
      <c r="Z1660" s="305">
        <v>0</v>
      </c>
      <c r="AA1660" s="305">
        <v>0</v>
      </c>
      <c r="AB1660" s="307">
        <v>0</v>
      </c>
      <c r="AC1660" s="307">
        <v>0</v>
      </c>
      <c r="AD1660" s="307">
        <v>0</v>
      </c>
      <c r="AE1660" s="307">
        <v>0</v>
      </c>
      <c r="AF1660" s="307">
        <v>0</v>
      </c>
      <c r="AG1660" s="307">
        <v>0</v>
      </c>
      <c r="AH1660" s="362">
        <v>0</v>
      </c>
      <c r="AI1660" s="362">
        <v>0</v>
      </c>
      <c r="AK1660" s="199"/>
      <c r="AM1660" s="11"/>
      <c r="AN1660" s="15"/>
      <c r="AO1660" s="11"/>
      <c r="AP1660" s="11"/>
    </row>
    <row r="1661" spans="3:42" outlineLevel="2" x14ac:dyDescent="0.2">
      <c r="C1661" s="252">
        <v>12</v>
      </c>
      <c r="D1661" s="119" t="s">
        <v>218</v>
      </c>
      <c r="F1661" s="12"/>
      <c r="H1661" s="797"/>
      <c r="K1661" s="164"/>
      <c r="Q1661" s="16"/>
      <c r="R1661" s="800">
        <v>0</v>
      </c>
      <c r="S1661" s="800">
        <v>0</v>
      </c>
      <c r="T1661" s="800">
        <v>0</v>
      </c>
      <c r="U1661" s="800">
        <v>0</v>
      </c>
      <c r="V1661" s="800">
        <v>0</v>
      </c>
      <c r="W1661" s="800">
        <v>-4.7826021852147207</v>
      </c>
      <c r="X1661" s="800">
        <v>-21.804779738276274</v>
      </c>
      <c r="Y1661" s="800">
        <v>-27.4175506217776</v>
      </c>
      <c r="Z1661" s="800">
        <v>-29.486583268692474</v>
      </c>
      <c r="AA1661" s="800">
        <v>-30.631491974226847</v>
      </c>
      <c r="AB1661" s="800">
        <v>-31.830820247942835</v>
      </c>
      <c r="AC1661" s="800">
        <v>-52.400906386021987</v>
      </c>
      <c r="AD1661" s="800">
        <v>-53.058155291511632</v>
      </c>
      <c r="AE1661" s="800">
        <v>-53.741496292622116</v>
      </c>
      <c r="AF1661" s="800">
        <v>-54.443501322601946</v>
      </c>
      <c r="AG1661" s="800">
        <v>-55.164985056480099</v>
      </c>
      <c r="AH1661" s="800">
        <v>-55.927915906725048</v>
      </c>
      <c r="AI1661" s="800">
        <v>-56.730449424490423</v>
      </c>
      <c r="AK1661" s="199"/>
      <c r="AM1661" s="11"/>
      <c r="AN1661" s="15"/>
      <c r="AO1661" s="11"/>
      <c r="AP1661" s="11"/>
    </row>
    <row r="1662" spans="3:42" outlineLevel="2" x14ac:dyDescent="0.2">
      <c r="C1662" s="252">
        <v>12</v>
      </c>
      <c r="D1662" s="119" t="s">
        <v>218</v>
      </c>
      <c r="F1662" s="794" t="s">
        <v>616</v>
      </c>
      <c r="AK1662" s="199"/>
      <c r="AM1662" s="11"/>
      <c r="AN1662" s="15"/>
      <c r="AO1662" s="11"/>
      <c r="AP1662" s="11"/>
    </row>
    <row r="1663" spans="3:42" outlineLevel="2" x14ac:dyDescent="0.2">
      <c r="C1663" s="252">
        <v>12</v>
      </c>
      <c r="D1663" s="119" t="s">
        <v>218</v>
      </c>
      <c r="F1663" s="761" t="s">
        <v>48</v>
      </c>
      <c r="G1663" s="75"/>
      <c r="H1663" s="796" t="s">
        <v>11</v>
      </c>
      <c r="I1663" s="228" t="s">
        <v>617</v>
      </c>
      <c r="J1663" s="75"/>
      <c r="K1663" s="741"/>
      <c r="L1663" s="75"/>
      <c r="M1663" s="75"/>
      <c r="N1663" s="75"/>
      <c r="O1663" s="75"/>
      <c r="P1663" s="75"/>
      <c r="Q1663" s="128" t="s">
        <v>110</v>
      </c>
      <c r="R1663" s="299">
        <v>0</v>
      </c>
      <c r="S1663" s="300">
        <v>0</v>
      </c>
      <c r="T1663" s="300">
        <v>0</v>
      </c>
      <c r="U1663" s="300">
        <v>0</v>
      </c>
      <c r="V1663" s="300">
        <v>0</v>
      </c>
      <c r="W1663" s="301">
        <v>12.765796344101316</v>
      </c>
      <c r="X1663" s="300">
        <v>58.201658153243329</v>
      </c>
      <c r="Y1663" s="300">
        <v>73.183353734445575</v>
      </c>
      <c r="Z1663" s="300">
        <v>78.706047945029667</v>
      </c>
      <c r="AA1663" s="300">
        <v>81.76205611828405</v>
      </c>
      <c r="AB1663" s="302">
        <v>84.963321851677591</v>
      </c>
      <c r="AC1663" s="302">
        <v>139.86931659051254</v>
      </c>
      <c r="AD1663" s="302">
        <v>141.6236556197554</v>
      </c>
      <c r="AE1663" s="302">
        <v>143.44764007757183</v>
      </c>
      <c r="AF1663" s="302">
        <v>145.32144285233784</v>
      </c>
      <c r="AG1663" s="302">
        <v>147.24723848734669</v>
      </c>
      <c r="AH1663" s="348">
        <v>149.28366541178715</v>
      </c>
      <c r="AI1663" s="348">
        <v>151.4258003940318</v>
      </c>
      <c r="AK1663" s="199"/>
      <c r="AM1663" s="11"/>
      <c r="AN1663" s="15"/>
      <c r="AO1663" s="11"/>
      <c r="AP1663" s="11"/>
    </row>
    <row r="1664" spans="3:42" outlineLevel="2" x14ac:dyDescent="0.2">
      <c r="C1664" s="252">
        <v>12</v>
      </c>
      <c r="D1664" s="119" t="s">
        <v>218</v>
      </c>
      <c r="F1664" s="767" t="s">
        <v>55</v>
      </c>
      <c r="H1664" s="797" t="s">
        <v>11</v>
      </c>
      <c r="I1664" s="234" t="s">
        <v>617</v>
      </c>
      <c r="K1664" s="164"/>
      <c r="Q1664" s="135" t="s">
        <v>110</v>
      </c>
      <c r="R1664" s="314">
        <v>0</v>
      </c>
      <c r="S1664" s="315">
        <v>0</v>
      </c>
      <c r="T1664" s="315">
        <v>0</v>
      </c>
      <c r="U1664" s="315">
        <v>0</v>
      </c>
      <c r="V1664" s="315">
        <v>0</v>
      </c>
      <c r="W1664" s="316">
        <v>12.321660063326481</v>
      </c>
      <c r="X1664" s="315">
        <v>56.176757607257876</v>
      </c>
      <c r="Y1664" s="315">
        <v>70.637223303870073</v>
      </c>
      <c r="Z1664" s="315">
        <v>75.967776828481306</v>
      </c>
      <c r="AA1664" s="315">
        <v>78.917463071830085</v>
      </c>
      <c r="AB1664" s="5">
        <v>82.007353202928499</v>
      </c>
      <c r="AC1664" s="5">
        <v>135.00310719859061</v>
      </c>
      <c r="AD1664" s="5">
        <v>136.69641081800367</v>
      </c>
      <c r="AE1664" s="5">
        <v>138.45693682391871</v>
      </c>
      <c r="AF1664" s="5">
        <v>140.26554791202</v>
      </c>
      <c r="AG1664" s="5">
        <v>142.1243429708164</v>
      </c>
      <c r="AH1664" s="350">
        <v>144.08992033319973</v>
      </c>
      <c r="AI1664" s="350">
        <v>146.15752805225708</v>
      </c>
      <c r="AK1664" s="199"/>
      <c r="AM1664" s="11"/>
      <c r="AN1664" s="15"/>
      <c r="AO1664" s="11"/>
      <c r="AP1664" s="11"/>
    </row>
    <row r="1665" spans="3:42" outlineLevel="2" x14ac:dyDescent="0.2">
      <c r="C1665" s="252">
        <v>12</v>
      </c>
      <c r="D1665" s="119" t="s">
        <v>218</v>
      </c>
      <c r="F1665" s="783" t="s">
        <v>57</v>
      </c>
      <c r="G1665" s="83"/>
      <c r="H1665" s="798" t="s">
        <v>11</v>
      </c>
      <c r="I1665" s="240" t="s">
        <v>617</v>
      </c>
      <c r="J1665" s="83"/>
      <c r="K1665" s="736"/>
      <c r="L1665" s="83"/>
      <c r="M1665" s="83"/>
      <c r="N1665" s="83"/>
      <c r="O1665" s="83"/>
      <c r="P1665" s="83"/>
      <c r="Q1665" s="143" t="s">
        <v>110</v>
      </c>
      <c r="R1665" s="304">
        <v>0</v>
      </c>
      <c r="S1665" s="305">
        <v>0</v>
      </c>
      <c r="T1665" s="305">
        <v>0</v>
      </c>
      <c r="U1665" s="305">
        <v>0</v>
      </c>
      <c r="V1665" s="305">
        <v>0</v>
      </c>
      <c r="W1665" s="306">
        <v>0</v>
      </c>
      <c r="X1665" s="305">
        <v>0</v>
      </c>
      <c r="Y1665" s="305">
        <v>0</v>
      </c>
      <c r="Z1665" s="305">
        <v>0</v>
      </c>
      <c r="AA1665" s="305">
        <v>0</v>
      </c>
      <c r="AB1665" s="307">
        <v>0</v>
      </c>
      <c r="AC1665" s="307">
        <v>0</v>
      </c>
      <c r="AD1665" s="307">
        <v>0</v>
      </c>
      <c r="AE1665" s="307">
        <v>0</v>
      </c>
      <c r="AF1665" s="307">
        <v>0</v>
      </c>
      <c r="AG1665" s="307">
        <v>0</v>
      </c>
      <c r="AH1665" s="362">
        <v>0</v>
      </c>
      <c r="AI1665" s="362">
        <v>0</v>
      </c>
      <c r="AK1665" s="199"/>
      <c r="AM1665" s="11"/>
      <c r="AN1665" s="15"/>
      <c r="AO1665" s="11"/>
      <c r="AP1665" s="11"/>
    </row>
    <row r="1666" spans="3:42" outlineLevel="2" x14ac:dyDescent="0.2">
      <c r="C1666" s="252">
        <v>12</v>
      </c>
      <c r="D1666" s="119" t="s">
        <v>218</v>
      </c>
      <c r="F1666" s="802" t="s">
        <v>626</v>
      </c>
      <c r="R1666" s="800">
        <v>0</v>
      </c>
      <c r="S1666" s="800">
        <v>0</v>
      </c>
      <c r="T1666" s="800">
        <v>0</v>
      </c>
      <c r="U1666" s="800">
        <v>0</v>
      </c>
      <c r="V1666" s="800">
        <v>0</v>
      </c>
      <c r="W1666" s="800">
        <v>25.087456407427798</v>
      </c>
      <c r="X1666" s="800">
        <v>114.37841576050121</v>
      </c>
      <c r="Y1666" s="800">
        <v>143.82057703831566</v>
      </c>
      <c r="Z1666" s="800">
        <v>154.67382477351097</v>
      </c>
      <c r="AA1666" s="800">
        <v>160.67951919011415</v>
      </c>
      <c r="AB1666" s="800">
        <v>166.97067505460609</v>
      </c>
      <c r="AC1666" s="800">
        <v>274.87242378910315</v>
      </c>
      <c r="AD1666" s="800">
        <v>278.32006643775907</v>
      </c>
      <c r="AE1666" s="800">
        <v>281.90457690149054</v>
      </c>
      <c r="AF1666" s="800">
        <v>285.58699076435784</v>
      </c>
      <c r="AG1666" s="800">
        <v>289.37158145816306</v>
      </c>
      <c r="AH1666" s="800">
        <v>293.37358574498688</v>
      </c>
      <c r="AI1666" s="800">
        <v>297.58332844628887</v>
      </c>
      <c r="AK1666" s="199"/>
      <c r="AM1666" s="11"/>
      <c r="AN1666" s="15"/>
      <c r="AO1666" s="11"/>
      <c r="AP1666" s="11"/>
    </row>
    <row r="1667" spans="3:42" outlineLevel="2" x14ac:dyDescent="0.2">
      <c r="C1667" s="252">
        <v>12</v>
      </c>
      <c r="D1667" s="119" t="s">
        <v>218</v>
      </c>
      <c r="R1667" s="5"/>
      <c r="S1667" s="5"/>
      <c r="T1667" s="5"/>
      <c r="U1667" s="5"/>
      <c r="V1667" s="5"/>
      <c r="W1667" s="5"/>
      <c r="X1667" s="5"/>
      <c r="Y1667" s="5"/>
      <c r="AK1667" s="199"/>
      <c r="AM1667" s="11"/>
      <c r="AN1667" s="15"/>
      <c r="AO1667" s="11"/>
      <c r="AP1667" s="11"/>
    </row>
    <row r="1668" spans="3:42" outlineLevel="2" x14ac:dyDescent="0.2">
      <c r="C1668" s="252">
        <v>12</v>
      </c>
      <c r="D1668" s="119" t="s">
        <v>218</v>
      </c>
      <c r="F1668" s="789" t="s">
        <v>627</v>
      </c>
      <c r="G1668" s="790"/>
      <c r="H1668" s="803"/>
      <c r="I1668" s="790"/>
      <c r="J1668" s="790"/>
      <c r="K1668" s="792"/>
      <c r="L1668" s="789"/>
      <c r="M1668" s="789"/>
      <c r="N1668" s="789"/>
      <c r="O1668" s="789"/>
      <c r="P1668" s="789"/>
      <c r="Q1668" s="792"/>
      <c r="R1668" s="793"/>
      <c r="S1668" s="793"/>
      <c r="T1668" s="793"/>
      <c r="U1668" s="793"/>
      <c r="V1668" s="793"/>
      <c r="W1668" s="793"/>
      <c r="X1668" s="793"/>
      <c r="Y1668" s="793"/>
      <c r="Z1668" s="793"/>
      <c r="AA1668" s="793"/>
      <c r="AB1668" s="793"/>
      <c r="AC1668" s="793"/>
      <c r="AD1668" s="793"/>
      <c r="AE1668" s="793"/>
      <c r="AF1668" s="793"/>
      <c r="AG1668" s="793"/>
      <c r="AH1668" s="789"/>
      <c r="AI1668" s="789"/>
      <c r="AK1668" s="199"/>
      <c r="AM1668" s="11"/>
      <c r="AN1668" s="15"/>
      <c r="AO1668" s="11"/>
      <c r="AP1668" s="11"/>
    </row>
    <row r="1669" spans="3:42" outlineLevel="2" x14ac:dyDescent="0.2">
      <c r="C1669" s="252">
        <v>12</v>
      </c>
      <c r="D1669" s="119" t="s">
        <v>218</v>
      </c>
      <c r="F1669" t="s">
        <v>620</v>
      </c>
      <c r="AK1669" s="199"/>
      <c r="AM1669" s="11"/>
      <c r="AN1669" s="15"/>
      <c r="AO1669" s="11"/>
      <c r="AP1669" s="11"/>
    </row>
    <row r="1670" spans="3:42" outlineLevel="2" x14ac:dyDescent="0.2">
      <c r="C1670" s="252">
        <v>12</v>
      </c>
      <c r="D1670" s="119" t="s">
        <v>218</v>
      </c>
      <c r="F1670" s="761" t="s">
        <v>48</v>
      </c>
      <c r="G1670" s="75"/>
      <c r="H1670" s="796" t="s">
        <v>628</v>
      </c>
      <c r="I1670" s="801"/>
      <c r="J1670" s="75"/>
      <c r="K1670" s="741"/>
      <c r="L1670" s="75"/>
      <c r="M1670" s="75"/>
      <c r="N1670" s="75"/>
      <c r="O1670" s="75"/>
      <c r="P1670" s="75"/>
      <c r="Q1670" s="128" t="s">
        <v>536</v>
      </c>
      <c r="R1670" s="804">
        <v>0</v>
      </c>
      <c r="S1670" s="805">
        <v>0</v>
      </c>
      <c r="T1670" s="805">
        <v>0</v>
      </c>
      <c r="U1670" s="805">
        <v>0</v>
      </c>
      <c r="V1670" s="805">
        <v>0</v>
      </c>
      <c r="W1670" s="806">
        <v>8.5389942101012153</v>
      </c>
      <c r="X1670" s="805">
        <v>38.930875018891854</v>
      </c>
      <c r="Y1670" s="805">
        <v>48.952076076552224</v>
      </c>
      <c r="Z1670" s="805">
        <v>52.646185916407802</v>
      </c>
      <c r="AA1670" s="805">
        <v>54.690338540658225</v>
      </c>
      <c r="AB1670" s="805">
        <v>56.831653412493367</v>
      </c>
      <c r="AC1670" s="805">
        <v>93.558071298001693</v>
      </c>
      <c r="AD1670" s="805">
        <v>94.73154222057218</v>
      </c>
      <c r="AE1670" s="805">
        <v>95.951598714094871</v>
      </c>
      <c r="AF1670" s="805">
        <v>97.204978496547056</v>
      </c>
      <c r="AG1670" s="805">
        <v>98.493136111937588</v>
      </c>
      <c r="AH1670" s="808">
        <v>99.855294589824183</v>
      </c>
      <c r="AI1670" s="808">
        <v>101.28816079868348</v>
      </c>
      <c r="AK1670" s="199"/>
      <c r="AM1670" s="11"/>
      <c r="AN1670" s="15"/>
      <c r="AO1670" s="11"/>
      <c r="AP1670" s="11"/>
    </row>
    <row r="1671" spans="3:42" outlineLevel="2" x14ac:dyDescent="0.2">
      <c r="C1671" s="252">
        <v>12</v>
      </c>
      <c r="D1671" s="119" t="s">
        <v>218</v>
      </c>
      <c r="F1671" s="767" t="s">
        <v>55</v>
      </c>
      <c r="H1671" s="797" t="s">
        <v>628</v>
      </c>
      <c r="K1671" s="164"/>
      <c r="Q1671" s="135" t="s">
        <v>536</v>
      </c>
      <c r="R1671" s="809">
        <v>0</v>
      </c>
      <c r="S1671" s="810">
        <v>0</v>
      </c>
      <c r="T1671" s="810">
        <v>0</v>
      </c>
      <c r="U1671" s="810">
        <v>0</v>
      </c>
      <c r="V1671" s="810">
        <v>0</v>
      </c>
      <c r="W1671" s="811">
        <v>0.4394001876944042</v>
      </c>
      <c r="X1671" s="810">
        <v>2.0033078099728221</v>
      </c>
      <c r="Y1671" s="810">
        <v>2.5189795058793978</v>
      </c>
      <c r="Z1671" s="810">
        <v>2.7090712798117575</v>
      </c>
      <c r="AA1671" s="810">
        <v>2.8142594348416692</v>
      </c>
      <c r="AB1671" s="810">
        <v>2.9244473719038764</v>
      </c>
      <c r="AC1671" s="810">
        <v>4.8143180657082452</v>
      </c>
      <c r="AD1671" s="810">
        <v>4.8747026181443429</v>
      </c>
      <c r="AE1671" s="810">
        <v>4.9374843742928007</v>
      </c>
      <c r="AF1671" s="810">
        <v>5.0019808826766985</v>
      </c>
      <c r="AG1671" s="810">
        <v>5.0682669913278788</v>
      </c>
      <c r="AH1671" s="812">
        <v>5.1383610417659131</v>
      </c>
      <c r="AI1671" s="812">
        <v>5.212093575788356</v>
      </c>
      <c r="AK1671" s="199"/>
      <c r="AM1671" s="11"/>
      <c r="AN1671" s="15"/>
      <c r="AO1671" s="11"/>
      <c r="AP1671" s="11"/>
    </row>
    <row r="1672" spans="3:42" outlineLevel="2" x14ac:dyDescent="0.2">
      <c r="C1672" s="252">
        <v>12</v>
      </c>
      <c r="D1672" s="119" t="s">
        <v>218</v>
      </c>
      <c r="F1672" s="783" t="s">
        <v>57</v>
      </c>
      <c r="G1672" s="83"/>
      <c r="H1672" s="798" t="s">
        <v>628</v>
      </c>
      <c r="I1672" s="799"/>
      <c r="J1672" s="83"/>
      <c r="K1672" s="736"/>
      <c r="L1672" s="83"/>
      <c r="M1672" s="83"/>
      <c r="N1672" s="83"/>
      <c r="O1672" s="83"/>
      <c r="P1672" s="83"/>
      <c r="Q1672" s="143" t="s">
        <v>536</v>
      </c>
      <c r="R1672" s="813">
        <v>0</v>
      </c>
      <c r="S1672" s="814">
        <v>0</v>
      </c>
      <c r="T1672" s="814">
        <v>0</v>
      </c>
      <c r="U1672" s="814">
        <v>0</v>
      </c>
      <c r="V1672" s="814">
        <v>0</v>
      </c>
      <c r="W1672" s="815">
        <v>0</v>
      </c>
      <c r="X1672" s="814">
        <v>0</v>
      </c>
      <c r="Y1672" s="814">
        <v>0</v>
      </c>
      <c r="Z1672" s="814">
        <v>0</v>
      </c>
      <c r="AA1672" s="814">
        <v>0</v>
      </c>
      <c r="AB1672" s="814">
        <v>0</v>
      </c>
      <c r="AC1672" s="814">
        <v>0</v>
      </c>
      <c r="AD1672" s="814">
        <v>0</v>
      </c>
      <c r="AE1672" s="814">
        <v>0</v>
      </c>
      <c r="AF1672" s="814">
        <v>0</v>
      </c>
      <c r="AG1672" s="814">
        <v>0</v>
      </c>
      <c r="AH1672" s="816">
        <v>0</v>
      </c>
      <c r="AI1672" s="816">
        <v>0</v>
      </c>
      <c r="AK1672" s="199"/>
      <c r="AM1672" s="11"/>
      <c r="AN1672" s="15"/>
      <c r="AO1672" s="11"/>
      <c r="AP1672" s="11"/>
    </row>
    <row r="1673" spans="3:42" outlineLevel="2" x14ac:dyDescent="0.2">
      <c r="C1673" s="252">
        <v>12</v>
      </c>
      <c r="D1673" s="119" t="s">
        <v>218</v>
      </c>
      <c r="AK1673" s="199"/>
      <c r="AM1673" s="11"/>
      <c r="AN1673" s="15"/>
      <c r="AO1673" s="11"/>
      <c r="AP1673" s="11"/>
    </row>
    <row r="1674" spans="3:42" outlineLevel="1" x14ac:dyDescent="0.2">
      <c r="C1674" s="252">
        <v>12</v>
      </c>
      <c r="D1674" s="119" t="s">
        <v>218</v>
      </c>
      <c r="F1674" s="121" t="s">
        <v>629</v>
      </c>
      <c r="G1674" s="756"/>
      <c r="H1674" s="757"/>
      <c r="I1674" s="788"/>
      <c r="J1674" s="756"/>
      <c r="K1674" s="758"/>
      <c r="L1674" s="759"/>
      <c r="M1674" s="759"/>
      <c r="N1674" s="759"/>
      <c r="O1674" s="759"/>
      <c r="P1674" s="759"/>
      <c r="Q1674" s="758"/>
      <c r="R1674" s="760"/>
      <c r="S1674" s="760"/>
      <c r="T1674" s="760"/>
      <c r="U1674" s="760"/>
      <c r="V1674" s="760"/>
      <c r="W1674" s="760"/>
      <c r="X1674" s="760"/>
      <c r="Y1674" s="760"/>
      <c r="Z1674" s="760"/>
      <c r="AA1674" s="760"/>
      <c r="AB1674" s="760"/>
      <c r="AC1674" s="760"/>
      <c r="AD1674" s="760"/>
      <c r="AE1674" s="760"/>
      <c r="AF1674" s="760"/>
      <c r="AG1674" s="760"/>
      <c r="AH1674" s="759"/>
      <c r="AI1674" s="759"/>
      <c r="AK1674" s="199"/>
      <c r="AM1674" s="11"/>
      <c r="AN1674" s="15"/>
      <c r="AO1674" s="11"/>
      <c r="AP1674" s="11"/>
    </row>
    <row r="1675" spans="3:42" outlineLevel="2" x14ac:dyDescent="0.2">
      <c r="C1675" s="252">
        <v>12</v>
      </c>
      <c r="D1675" s="119" t="s">
        <v>218</v>
      </c>
      <c r="F1675" s="789" t="s">
        <v>630</v>
      </c>
      <c r="G1675" s="790"/>
      <c r="H1675" s="803"/>
      <c r="I1675" s="791"/>
      <c r="J1675" s="790"/>
      <c r="K1675" s="792"/>
      <c r="L1675" s="789"/>
      <c r="M1675" s="789"/>
      <c r="N1675" s="789"/>
      <c r="O1675" s="789"/>
      <c r="P1675" s="789"/>
      <c r="Q1675" s="792"/>
      <c r="R1675" s="793"/>
      <c r="S1675" s="793"/>
      <c r="T1675" s="793"/>
      <c r="U1675" s="793"/>
      <c r="V1675" s="793"/>
      <c r="W1675" s="793"/>
      <c r="X1675" s="793"/>
      <c r="Y1675" s="793"/>
      <c r="Z1675" s="793"/>
      <c r="AA1675" s="793"/>
      <c r="AB1675" s="793"/>
      <c r="AC1675" s="793"/>
      <c r="AD1675" s="793"/>
      <c r="AE1675" s="793"/>
      <c r="AF1675" s="793"/>
      <c r="AG1675" s="793"/>
      <c r="AH1675" s="789"/>
      <c r="AI1675" s="789"/>
      <c r="AK1675" s="199"/>
      <c r="AM1675" s="11"/>
      <c r="AN1675" s="15"/>
      <c r="AO1675" s="11"/>
      <c r="AP1675" s="11"/>
    </row>
    <row r="1676" spans="3:42" outlineLevel="2" x14ac:dyDescent="0.2">
      <c r="C1676" s="252">
        <v>12</v>
      </c>
      <c r="D1676" s="119" t="s">
        <v>218</v>
      </c>
      <c r="F1676" s="794" t="s">
        <v>610</v>
      </c>
      <c r="H1676" s="795"/>
      <c r="AK1676" s="199"/>
      <c r="AM1676" s="11"/>
      <c r="AN1676" s="15"/>
      <c r="AO1676" s="11"/>
      <c r="AP1676" s="11"/>
    </row>
    <row r="1677" spans="3:42" outlineLevel="2" x14ac:dyDescent="0.2">
      <c r="C1677" s="252">
        <v>12</v>
      </c>
      <c r="D1677" s="119" t="s">
        <v>218</v>
      </c>
      <c r="F1677" s="761" t="s">
        <v>62</v>
      </c>
      <c r="G1677" s="75"/>
      <c r="H1677" s="796" t="s">
        <v>580</v>
      </c>
      <c r="I1677" s="796" t="s">
        <v>611</v>
      </c>
      <c r="J1677" s="75"/>
      <c r="K1677" s="741"/>
      <c r="L1677" s="75"/>
      <c r="M1677" s="75"/>
      <c r="N1677" s="75"/>
      <c r="O1677" s="75"/>
      <c r="P1677" s="75"/>
      <c r="Q1677" s="128" t="s">
        <v>110</v>
      </c>
      <c r="R1677" s="299">
        <v>0</v>
      </c>
      <c r="S1677" s="300">
        <v>0</v>
      </c>
      <c r="T1677" s="300">
        <v>0</v>
      </c>
      <c r="U1677" s="300">
        <v>0</v>
      </c>
      <c r="V1677" s="300">
        <v>0</v>
      </c>
      <c r="W1677" s="301">
        <v>0</v>
      </c>
      <c r="X1677" s="300">
        <v>0</v>
      </c>
      <c r="Y1677" s="300">
        <v>0</v>
      </c>
      <c r="Z1677" s="300">
        <v>0</v>
      </c>
      <c r="AA1677" s="300">
        <v>0</v>
      </c>
      <c r="AB1677" s="302">
        <v>0</v>
      </c>
      <c r="AC1677" s="302">
        <v>0</v>
      </c>
      <c r="AD1677" s="302">
        <v>0</v>
      </c>
      <c r="AE1677" s="302">
        <v>0</v>
      </c>
      <c r="AF1677" s="302">
        <v>0</v>
      </c>
      <c r="AG1677" s="302">
        <v>0</v>
      </c>
      <c r="AH1677" s="348">
        <v>0</v>
      </c>
      <c r="AI1677" s="348">
        <v>0</v>
      </c>
      <c r="AK1677" s="199"/>
      <c r="AM1677" s="11"/>
      <c r="AN1677" s="15"/>
      <c r="AO1677" s="11"/>
      <c r="AP1677" s="11"/>
    </row>
    <row r="1678" spans="3:42" outlineLevel="2" x14ac:dyDescent="0.2">
      <c r="C1678" s="252">
        <v>12</v>
      </c>
      <c r="D1678" s="119" t="s">
        <v>218</v>
      </c>
      <c r="F1678" s="767" t="s">
        <v>188</v>
      </c>
      <c r="H1678" s="797" t="s">
        <v>580</v>
      </c>
      <c r="I1678" s="797" t="s">
        <v>612</v>
      </c>
      <c r="K1678" s="164"/>
      <c r="Q1678" s="135" t="s">
        <v>110</v>
      </c>
      <c r="R1678" s="314">
        <v>0</v>
      </c>
      <c r="S1678" s="315">
        <v>0</v>
      </c>
      <c r="T1678" s="315">
        <v>0</v>
      </c>
      <c r="U1678" s="315">
        <v>0</v>
      </c>
      <c r="V1678" s="315">
        <v>0</v>
      </c>
      <c r="W1678" s="316">
        <v>0</v>
      </c>
      <c r="X1678" s="315">
        <v>0</v>
      </c>
      <c r="Y1678" s="315">
        <v>0</v>
      </c>
      <c r="Z1678" s="315">
        <v>0</v>
      </c>
      <c r="AA1678" s="315">
        <v>0</v>
      </c>
      <c r="AB1678" s="5">
        <v>0</v>
      </c>
      <c r="AC1678" s="5">
        <v>0</v>
      </c>
      <c r="AD1678" s="5">
        <v>0</v>
      </c>
      <c r="AE1678" s="5">
        <v>0</v>
      </c>
      <c r="AF1678" s="5">
        <v>0</v>
      </c>
      <c r="AG1678" s="5">
        <v>0</v>
      </c>
      <c r="AH1678" s="350">
        <v>0</v>
      </c>
      <c r="AI1678" s="350">
        <v>0</v>
      </c>
      <c r="AK1678" s="199"/>
      <c r="AM1678" s="11"/>
      <c r="AN1678" s="15"/>
      <c r="AO1678" s="11"/>
      <c r="AP1678" s="11"/>
    </row>
    <row r="1679" spans="3:42" outlineLevel="2" x14ac:dyDescent="0.2">
      <c r="C1679" s="252">
        <v>12</v>
      </c>
      <c r="D1679" s="119" t="s">
        <v>218</v>
      </c>
      <c r="F1679" s="767" t="s">
        <v>613</v>
      </c>
      <c r="H1679" s="797" t="s">
        <v>580</v>
      </c>
      <c r="I1679" s="234" t="s">
        <v>614</v>
      </c>
      <c r="K1679" s="164"/>
      <c r="Q1679" s="135" t="s">
        <v>110</v>
      </c>
      <c r="R1679" s="314">
        <v>0</v>
      </c>
      <c r="S1679" s="315">
        <v>0</v>
      </c>
      <c r="T1679" s="315">
        <v>0</v>
      </c>
      <c r="U1679" s="315">
        <v>0</v>
      </c>
      <c r="V1679" s="315">
        <v>0</v>
      </c>
      <c r="W1679" s="316">
        <v>0</v>
      </c>
      <c r="X1679" s="315">
        <v>0</v>
      </c>
      <c r="Y1679" s="315">
        <v>0</v>
      </c>
      <c r="Z1679" s="315">
        <v>0</v>
      </c>
      <c r="AA1679" s="315">
        <v>0</v>
      </c>
      <c r="AB1679" s="5">
        <v>0</v>
      </c>
      <c r="AC1679" s="5">
        <v>0</v>
      </c>
      <c r="AD1679" s="5">
        <v>0</v>
      </c>
      <c r="AE1679" s="5">
        <v>0</v>
      </c>
      <c r="AF1679" s="5">
        <v>0</v>
      </c>
      <c r="AG1679" s="5">
        <v>0</v>
      </c>
      <c r="AH1679" s="350">
        <v>0</v>
      </c>
      <c r="AI1679" s="350">
        <v>0</v>
      </c>
      <c r="AK1679" s="199"/>
      <c r="AM1679" s="11"/>
      <c r="AN1679" s="15"/>
      <c r="AO1679" s="11"/>
      <c r="AP1679" s="11"/>
    </row>
    <row r="1680" spans="3:42" outlineLevel="2" x14ac:dyDescent="0.2">
      <c r="C1680" s="252">
        <v>12</v>
      </c>
      <c r="D1680" s="119" t="s">
        <v>218</v>
      </c>
      <c r="F1680" s="783" t="s">
        <v>57</v>
      </c>
      <c r="G1680" s="83"/>
      <c r="H1680" s="798" t="s">
        <v>580</v>
      </c>
      <c r="I1680" s="799"/>
      <c r="J1680" s="83"/>
      <c r="K1680" s="736"/>
      <c r="L1680" s="83"/>
      <c r="M1680" s="83"/>
      <c r="N1680" s="83"/>
      <c r="O1680" s="83"/>
      <c r="P1680" s="83"/>
      <c r="Q1680" s="143" t="s">
        <v>110</v>
      </c>
      <c r="R1680" s="304">
        <v>0</v>
      </c>
      <c r="S1680" s="305">
        <v>0</v>
      </c>
      <c r="T1680" s="305">
        <v>0</v>
      </c>
      <c r="U1680" s="305">
        <v>0</v>
      </c>
      <c r="V1680" s="305">
        <v>0</v>
      </c>
      <c r="W1680" s="306">
        <v>0</v>
      </c>
      <c r="X1680" s="305">
        <v>0</v>
      </c>
      <c r="Y1680" s="305">
        <v>0</v>
      </c>
      <c r="Z1680" s="305">
        <v>0</v>
      </c>
      <c r="AA1680" s="305">
        <v>0</v>
      </c>
      <c r="AB1680" s="307">
        <v>0</v>
      </c>
      <c r="AC1680" s="307">
        <v>0</v>
      </c>
      <c r="AD1680" s="307">
        <v>0</v>
      </c>
      <c r="AE1680" s="307">
        <v>0</v>
      </c>
      <c r="AF1680" s="307">
        <v>0</v>
      </c>
      <c r="AG1680" s="307">
        <v>0</v>
      </c>
      <c r="AH1680" s="362">
        <v>0</v>
      </c>
      <c r="AI1680" s="362">
        <v>0</v>
      </c>
      <c r="AK1680" s="199"/>
      <c r="AM1680" s="11"/>
      <c r="AN1680" s="15"/>
      <c r="AO1680" s="11"/>
      <c r="AP1680" s="11"/>
    </row>
    <row r="1681" spans="3:42" outlineLevel="2" x14ac:dyDescent="0.2">
      <c r="C1681" s="252">
        <v>12</v>
      </c>
      <c r="D1681" s="119" t="s">
        <v>218</v>
      </c>
      <c r="F1681" s="12"/>
      <c r="H1681" s="234"/>
      <c r="K1681" s="164"/>
      <c r="Q1681" s="16"/>
      <c r="R1681" s="800">
        <v>0</v>
      </c>
      <c r="S1681" s="800">
        <v>0</v>
      </c>
      <c r="T1681" s="800">
        <v>0</v>
      </c>
      <c r="U1681" s="800">
        <v>0</v>
      </c>
      <c r="V1681" s="800">
        <v>0</v>
      </c>
      <c r="W1681" s="800">
        <v>0</v>
      </c>
      <c r="X1681" s="800">
        <v>0</v>
      </c>
      <c r="Y1681" s="800">
        <v>0</v>
      </c>
      <c r="Z1681" s="800">
        <v>0</v>
      </c>
      <c r="AA1681" s="800">
        <v>0</v>
      </c>
      <c r="AB1681" s="800">
        <v>0</v>
      </c>
      <c r="AC1681" s="800">
        <v>0</v>
      </c>
      <c r="AD1681" s="800">
        <v>0</v>
      </c>
      <c r="AE1681" s="800">
        <v>0</v>
      </c>
      <c r="AF1681" s="800">
        <v>0</v>
      </c>
      <c r="AG1681" s="800">
        <v>0</v>
      </c>
      <c r="AH1681" s="800">
        <v>0</v>
      </c>
      <c r="AI1681" s="800">
        <v>0</v>
      </c>
      <c r="AK1681" s="199"/>
      <c r="AM1681" s="11"/>
      <c r="AN1681" s="15"/>
      <c r="AO1681" s="11"/>
      <c r="AP1681" s="11"/>
    </row>
    <row r="1682" spans="3:42" outlineLevel="2" x14ac:dyDescent="0.2">
      <c r="C1682" s="252">
        <v>12</v>
      </c>
      <c r="D1682" s="119" t="s">
        <v>218</v>
      </c>
      <c r="F1682" s="794" t="s">
        <v>615</v>
      </c>
      <c r="AK1682" s="199"/>
      <c r="AM1682" s="11"/>
      <c r="AN1682" s="15"/>
      <c r="AO1682" s="11"/>
      <c r="AP1682" s="11"/>
    </row>
    <row r="1683" spans="3:42" outlineLevel="2" x14ac:dyDescent="0.2">
      <c r="C1683" s="252">
        <v>12</v>
      </c>
      <c r="D1683" s="119" t="s">
        <v>218</v>
      </c>
      <c r="F1683" s="761" t="s">
        <v>48</v>
      </c>
      <c r="G1683" s="75"/>
      <c r="H1683" s="796" t="s">
        <v>580</v>
      </c>
      <c r="I1683" s="801"/>
      <c r="J1683" s="75"/>
      <c r="K1683" s="741"/>
      <c r="L1683" s="75"/>
      <c r="M1683" s="75"/>
      <c r="N1683" s="75"/>
      <c r="O1683" s="75"/>
      <c r="P1683" s="75"/>
      <c r="Q1683" s="128" t="s">
        <v>110</v>
      </c>
      <c r="R1683" s="299">
        <v>0</v>
      </c>
      <c r="S1683" s="300">
        <v>0</v>
      </c>
      <c r="T1683" s="300">
        <v>0</v>
      </c>
      <c r="U1683" s="300">
        <v>0</v>
      </c>
      <c r="V1683" s="300">
        <v>0</v>
      </c>
      <c r="W1683" s="301">
        <v>0</v>
      </c>
      <c r="X1683" s="300">
        <v>0</v>
      </c>
      <c r="Y1683" s="300">
        <v>0</v>
      </c>
      <c r="Z1683" s="300">
        <v>0</v>
      </c>
      <c r="AA1683" s="300">
        <v>0</v>
      </c>
      <c r="AB1683" s="302">
        <v>0</v>
      </c>
      <c r="AC1683" s="302">
        <v>0</v>
      </c>
      <c r="AD1683" s="302">
        <v>0</v>
      </c>
      <c r="AE1683" s="302">
        <v>0</v>
      </c>
      <c r="AF1683" s="302">
        <v>0</v>
      </c>
      <c r="AG1683" s="302">
        <v>0</v>
      </c>
      <c r="AH1683" s="348">
        <v>0</v>
      </c>
      <c r="AI1683" s="348">
        <v>0</v>
      </c>
      <c r="AK1683" s="199"/>
      <c r="AM1683" s="11"/>
      <c r="AN1683" s="15"/>
      <c r="AO1683" s="11"/>
      <c r="AP1683" s="11"/>
    </row>
    <row r="1684" spans="3:42" outlineLevel="2" x14ac:dyDescent="0.2">
      <c r="C1684" s="252">
        <v>12</v>
      </c>
      <c r="D1684" s="119" t="s">
        <v>218</v>
      </c>
      <c r="F1684" s="767" t="s">
        <v>55</v>
      </c>
      <c r="H1684" s="797" t="s">
        <v>580</v>
      </c>
      <c r="K1684" s="164"/>
      <c r="Q1684" s="135" t="s">
        <v>110</v>
      </c>
      <c r="R1684" s="314">
        <v>0</v>
      </c>
      <c r="S1684" s="315">
        <v>0</v>
      </c>
      <c r="T1684" s="315">
        <v>0</v>
      </c>
      <c r="U1684" s="315">
        <v>0</v>
      </c>
      <c r="V1684" s="315">
        <v>0</v>
      </c>
      <c r="W1684" s="316">
        <v>0</v>
      </c>
      <c r="X1684" s="315">
        <v>0</v>
      </c>
      <c r="Y1684" s="315">
        <v>0</v>
      </c>
      <c r="Z1684" s="315">
        <v>0</v>
      </c>
      <c r="AA1684" s="315">
        <v>0</v>
      </c>
      <c r="AB1684" s="5">
        <v>0</v>
      </c>
      <c r="AC1684" s="5">
        <v>0</v>
      </c>
      <c r="AD1684" s="5">
        <v>0</v>
      </c>
      <c r="AE1684" s="5">
        <v>0</v>
      </c>
      <c r="AF1684" s="5">
        <v>0</v>
      </c>
      <c r="AG1684" s="5">
        <v>0</v>
      </c>
      <c r="AH1684" s="350">
        <v>0</v>
      </c>
      <c r="AI1684" s="350">
        <v>0</v>
      </c>
      <c r="AK1684" s="199"/>
      <c r="AM1684" s="11"/>
      <c r="AN1684" s="15"/>
      <c r="AO1684" s="11"/>
      <c r="AP1684" s="11"/>
    </row>
    <row r="1685" spans="3:42" outlineLevel="2" x14ac:dyDescent="0.2">
      <c r="C1685" s="252">
        <v>12</v>
      </c>
      <c r="D1685" s="119" t="s">
        <v>218</v>
      </c>
      <c r="F1685" s="783" t="s">
        <v>57</v>
      </c>
      <c r="G1685" s="83"/>
      <c r="H1685" s="798" t="s">
        <v>580</v>
      </c>
      <c r="I1685" s="799"/>
      <c r="J1685" s="83"/>
      <c r="K1685" s="736"/>
      <c r="L1685" s="83"/>
      <c r="M1685" s="83"/>
      <c r="N1685" s="83"/>
      <c r="O1685" s="83"/>
      <c r="P1685" s="83"/>
      <c r="Q1685" s="143" t="s">
        <v>110</v>
      </c>
      <c r="R1685" s="304">
        <v>0</v>
      </c>
      <c r="S1685" s="305">
        <v>0</v>
      </c>
      <c r="T1685" s="305">
        <v>0</v>
      </c>
      <c r="U1685" s="305">
        <v>0</v>
      </c>
      <c r="V1685" s="305">
        <v>0</v>
      </c>
      <c r="W1685" s="306">
        <v>0</v>
      </c>
      <c r="X1685" s="305">
        <v>0</v>
      </c>
      <c r="Y1685" s="305">
        <v>0</v>
      </c>
      <c r="Z1685" s="305">
        <v>0</v>
      </c>
      <c r="AA1685" s="305">
        <v>0</v>
      </c>
      <c r="AB1685" s="307">
        <v>0</v>
      </c>
      <c r="AC1685" s="307">
        <v>0</v>
      </c>
      <c r="AD1685" s="307">
        <v>0</v>
      </c>
      <c r="AE1685" s="307">
        <v>0</v>
      </c>
      <c r="AF1685" s="307">
        <v>0</v>
      </c>
      <c r="AG1685" s="307">
        <v>0</v>
      </c>
      <c r="AH1685" s="362">
        <v>0</v>
      </c>
      <c r="AI1685" s="362">
        <v>0</v>
      </c>
      <c r="AK1685" s="199"/>
      <c r="AM1685" s="11"/>
      <c r="AN1685" s="15"/>
      <c r="AO1685" s="11"/>
      <c r="AP1685" s="11"/>
    </row>
    <row r="1686" spans="3:42" outlineLevel="2" x14ac:dyDescent="0.2">
      <c r="C1686" s="252">
        <v>12</v>
      </c>
      <c r="D1686" s="119" t="s">
        <v>218</v>
      </c>
      <c r="F1686" s="12"/>
      <c r="H1686" s="164"/>
      <c r="K1686" s="164"/>
      <c r="Q1686" s="16"/>
      <c r="R1686" s="800">
        <v>0</v>
      </c>
      <c r="S1686" s="800">
        <v>0</v>
      </c>
      <c r="T1686" s="800">
        <v>0</v>
      </c>
      <c r="U1686" s="800">
        <v>0</v>
      </c>
      <c r="V1686" s="800">
        <v>0</v>
      </c>
      <c r="W1686" s="800">
        <v>0</v>
      </c>
      <c r="X1686" s="800">
        <v>0</v>
      </c>
      <c r="Y1686" s="800">
        <v>0</v>
      </c>
      <c r="Z1686" s="800">
        <v>0</v>
      </c>
      <c r="AA1686" s="800">
        <v>0</v>
      </c>
      <c r="AB1686" s="800">
        <v>0</v>
      </c>
      <c r="AC1686" s="800">
        <v>0</v>
      </c>
      <c r="AD1686" s="800">
        <v>0</v>
      </c>
      <c r="AE1686" s="800">
        <v>0</v>
      </c>
      <c r="AF1686" s="800">
        <v>0</v>
      </c>
      <c r="AG1686" s="800">
        <v>0</v>
      </c>
      <c r="AH1686" s="800">
        <v>0</v>
      </c>
      <c r="AI1686" s="800">
        <v>0</v>
      </c>
      <c r="AK1686" s="199"/>
      <c r="AM1686" s="11"/>
      <c r="AN1686" s="15"/>
      <c r="AO1686" s="11"/>
      <c r="AP1686" s="11"/>
    </row>
    <row r="1687" spans="3:42" outlineLevel="2" x14ac:dyDescent="0.2">
      <c r="C1687" s="252">
        <v>12</v>
      </c>
      <c r="D1687" s="119" t="s">
        <v>218</v>
      </c>
      <c r="F1687" s="794" t="s">
        <v>69</v>
      </c>
      <c r="AK1687" s="199"/>
      <c r="AM1687" s="11"/>
      <c r="AN1687" s="15"/>
      <c r="AO1687" s="11"/>
      <c r="AP1687" s="11"/>
    </row>
    <row r="1688" spans="3:42" outlineLevel="2" x14ac:dyDescent="0.2">
      <c r="C1688" s="252">
        <v>12</v>
      </c>
      <c r="D1688" s="119" t="s">
        <v>218</v>
      </c>
      <c r="F1688" s="761" t="s">
        <v>9</v>
      </c>
      <c r="G1688" s="75"/>
      <c r="H1688" s="796" t="s">
        <v>580</v>
      </c>
      <c r="I1688" s="801"/>
      <c r="J1688" s="75"/>
      <c r="K1688" s="741"/>
      <c r="L1688" s="75"/>
      <c r="M1688" s="75"/>
      <c r="N1688" s="75"/>
      <c r="O1688" s="75"/>
      <c r="P1688" s="75"/>
      <c r="Q1688" s="128" t="s">
        <v>110</v>
      </c>
      <c r="R1688" s="299">
        <v>0</v>
      </c>
      <c r="S1688" s="300">
        <v>0</v>
      </c>
      <c r="T1688" s="300">
        <v>0</v>
      </c>
      <c r="U1688" s="300">
        <v>0</v>
      </c>
      <c r="V1688" s="300">
        <v>0</v>
      </c>
      <c r="W1688" s="301">
        <v>0</v>
      </c>
      <c r="X1688" s="300">
        <v>0</v>
      </c>
      <c r="Y1688" s="300">
        <v>0</v>
      </c>
      <c r="Z1688" s="300">
        <v>0</v>
      </c>
      <c r="AA1688" s="300">
        <v>0</v>
      </c>
      <c r="AB1688" s="302">
        <v>0</v>
      </c>
      <c r="AC1688" s="302">
        <v>0</v>
      </c>
      <c r="AD1688" s="302">
        <v>0</v>
      </c>
      <c r="AE1688" s="302">
        <v>0</v>
      </c>
      <c r="AF1688" s="302">
        <v>0</v>
      </c>
      <c r="AG1688" s="302">
        <v>0</v>
      </c>
      <c r="AH1688" s="348">
        <v>0</v>
      </c>
      <c r="AI1688" s="348">
        <v>0</v>
      </c>
      <c r="AK1688" s="199"/>
      <c r="AM1688" s="11"/>
      <c r="AN1688" s="15"/>
      <c r="AO1688" s="11"/>
      <c r="AP1688" s="11"/>
    </row>
    <row r="1689" spans="3:42" outlineLevel="2" x14ac:dyDescent="0.2">
      <c r="C1689" s="252">
        <v>12</v>
      </c>
      <c r="D1689" s="119" t="s">
        <v>218</v>
      </c>
      <c r="F1689" s="767" t="s">
        <v>14</v>
      </c>
      <c r="H1689" s="797" t="s">
        <v>580</v>
      </c>
      <c r="K1689" s="164"/>
      <c r="Q1689" s="135" t="s">
        <v>110</v>
      </c>
      <c r="R1689" s="314">
        <v>0</v>
      </c>
      <c r="S1689" s="315">
        <v>0</v>
      </c>
      <c r="T1689" s="315">
        <v>0</v>
      </c>
      <c r="U1689" s="315">
        <v>0</v>
      </c>
      <c r="V1689" s="315">
        <v>0</v>
      </c>
      <c r="W1689" s="316">
        <v>0</v>
      </c>
      <c r="X1689" s="315">
        <v>0</v>
      </c>
      <c r="Y1689" s="315">
        <v>0</v>
      </c>
      <c r="Z1689" s="315">
        <v>0</v>
      </c>
      <c r="AA1689" s="315">
        <v>0</v>
      </c>
      <c r="AB1689" s="5">
        <v>0</v>
      </c>
      <c r="AC1689" s="5">
        <v>0</v>
      </c>
      <c r="AD1689" s="5">
        <v>0</v>
      </c>
      <c r="AE1689" s="5">
        <v>0</v>
      </c>
      <c r="AF1689" s="5">
        <v>0</v>
      </c>
      <c r="AG1689" s="5">
        <v>0</v>
      </c>
      <c r="AH1689" s="350">
        <v>0</v>
      </c>
      <c r="AI1689" s="350">
        <v>0</v>
      </c>
      <c r="AK1689" s="199"/>
      <c r="AM1689" s="11"/>
      <c r="AN1689" s="15"/>
      <c r="AO1689" s="11"/>
      <c r="AP1689" s="11"/>
    </row>
    <row r="1690" spans="3:42" outlineLevel="2" x14ac:dyDescent="0.2">
      <c r="C1690" s="252">
        <v>12</v>
      </c>
      <c r="D1690" s="119" t="s">
        <v>218</v>
      </c>
      <c r="F1690" s="783" t="s">
        <v>16</v>
      </c>
      <c r="G1690" s="83"/>
      <c r="H1690" s="798" t="s">
        <v>580</v>
      </c>
      <c r="I1690" s="799"/>
      <c r="J1690" s="83"/>
      <c r="K1690" s="736"/>
      <c r="L1690" s="83"/>
      <c r="M1690" s="83"/>
      <c r="N1690" s="83"/>
      <c r="O1690" s="83"/>
      <c r="P1690" s="83"/>
      <c r="Q1690" s="143" t="s">
        <v>110</v>
      </c>
      <c r="R1690" s="304">
        <v>0</v>
      </c>
      <c r="S1690" s="305">
        <v>0</v>
      </c>
      <c r="T1690" s="305">
        <v>0</v>
      </c>
      <c r="U1690" s="305">
        <v>0</v>
      </c>
      <c r="V1690" s="305">
        <v>0</v>
      </c>
      <c r="W1690" s="306">
        <v>0</v>
      </c>
      <c r="X1690" s="305">
        <v>0</v>
      </c>
      <c r="Y1690" s="305">
        <v>0</v>
      </c>
      <c r="Z1690" s="305">
        <v>0</v>
      </c>
      <c r="AA1690" s="305">
        <v>0</v>
      </c>
      <c r="AB1690" s="307">
        <v>0</v>
      </c>
      <c r="AC1690" s="307">
        <v>0</v>
      </c>
      <c r="AD1690" s="307">
        <v>0</v>
      </c>
      <c r="AE1690" s="307">
        <v>0</v>
      </c>
      <c r="AF1690" s="307">
        <v>0</v>
      </c>
      <c r="AG1690" s="307">
        <v>0</v>
      </c>
      <c r="AH1690" s="362">
        <v>0</v>
      </c>
      <c r="AI1690" s="362">
        <v>0</v>
      </c>
      <c r="AK1690" s="199"/>
      <c r="AM1690" s="11"/>
      <c r="AN1690" s="15"/>
      <c r="AO1690" s="11"/>
      <c r="AP1690" s="11"/>
    </row>
    <row r="1691" spans="3:42" outlineLevel="2" x14ac:dyDescent="0.2">
      <c r="C1691" s="252">
        <v>12</v>
      </c>
      <c r="D1691" s="119" t="s">
        <v>218</v>
      </c>
      <c r="F1691" s="12"/>
      <c r="H1691" s="797"/>
      <c r="K1691" s="164"/>
      <c r="Q1691" s="16"/>
      <c r="R1691" s="800">
        <v>0</v>
      </c>
      <c r="S1691" s="800">
        <v>0</v>
      </c>
      <c r="T1691" s="800">
        <v>0</v>
      </c>
      <c r="U1691" s="800">
        <v>0</v>
      </c>
      <c r="V1691" s="800">
        <v>0</v>
      </c>
      <c r="W1691" s="800">
        <v>0</v>
      </c>
      <c r="X1691" s="800">
        <v>0</v>
      </c>
      <c r="Y1691" s="800">
        <v>0</v>
      </c>
      <c r="Z1691" s="800">
        <v>0</v>
      </c>
      <c r="AA1691" s="800">
        <v>0</v>
      </c>
      <c r="AB1691" s="800">
        <v>0</v>
      </c>
      <c r="AC1691" s="800">
        <v>0</v>
      </c>
      <c r="AD1691" s="800">
        <v>0</v>
      </c>
      <c r="AE1691" s="800">
        <v>0</v>
      </c>
      <c r="AF1691" s="800">
        <v>0</v>
      </c>
      <c r="AG1691" s="800">
        <v>0</v>
      </c>
      <c r="AH1691" s="800">
        <v>0</v>
      </c>
      <c r="AI1691" s="800">
        <v>0</v>
      </c>
      <c r="AK1691" s="199"/>
      <c r="AM1691" s="11"/>
      <c r="AN1691" s="15"/>
      <c r="AO1691" s="11"/>
      <c r="AP1691" s="11"/>
    </row>
    <row r="1692" spans="3:42" outlineLevel="2" x14ac:dyDescent="0.2">
      <c r="C1692" s="252">
        <v>12</v>
      </c>
      <c r="D1692" s="119" t="s">
        <v>218</v>
      </c>
      <c r="F1692" s="794" t="s">
        <v>616</v>
      </c>
      <c r="AK1692" s="199"/>
      <c r="AM1692" s="11"/>
      <c r="AN1692" s="15"/>
      <c r="AO1692" s="11"/>
      <c r="AP1692" s="11"/>
    </row>
    <row r="1693" spans="3:42" outlineLevel="2" x14ac:dyDescent="0.2">
      <c r="C1693" s="252">
        <v>12</v>
      </c>
      <c r="D1693" s="119" t="s">
        <v>218</v>
      </c>
      <c r="F1693" s="761" t="s">
        <v>48</v>
      </c>
      <c r="G1693" s="75"/>
      <c r="H1693" s="796" t="s">
        <v>580</v>
      </c>
      <c r="I1693" s="228" t="s">
        <v>617</v>
      </c>
      <c r="J1693" s="75"/>
      <c r="K1693" s="741"/>
      <c r="L1693" s="75"/>
      <c r="M1693" s="75"/>
      <c r="N1693" s="75"/>
      <c r="O1693" s="75"/>
      <c r="P1693" s="75"/>
      <c r="Q1693" s="128" t="s">
        <v>110</v>
      </c>
      <c r="R1693" s="299">
        <v>0</v>
      </c>
      <c r="S1693" s="300">
        <v>0</v>
      </c>
      <c r="T1693" s="300">
        <v>0</v>
      </c>
      <c r="U1693" s="300">
        <v>0</v>
      </c>
      <c r="V1693" s="300">
        <v>0</v>
      </c>
      <c r="W1693" s="301">
        <v>0</v>
      </c>
      <c r="X1693" s="300">
        <v>0</v>
      </c>
      <c r="Y1693" s="300">
        <v>0</v>
      </c>
      <c r="Z1693" s="300">
        <v>0</v>
      </c>
      <c r="AA1693" s="300">
        <v>0</v>
      </c>
      <c r="AB1693" s="302">
        <v>0</v>
      </c>
      <c r="AC1693" s="302">
        <v>0</v>
      </c>
      <c r="AD1693" s="302">
        <v>0</v>
      </c>
      <c r="AE1693" s="302">
        <v>0</v>
      </c>
      <c r="AF1693" s="302">
        <v>0</v>
      </c>
      <c r="AG1693" s="302">
        <v>0</v>
      </c>
      <c r="AH1693" s="348">
        <v>0</v>
      </c>
      <c r="AI1693" s="348">
        <v>0</v>
      </c>
      <c r="AK1693" s="199"/>
      <c r="AM1693" s="11"/>
      <c r="AN1693" s="15"/>
      <c r="AO1693" s="11"/>
      <c r="AP1693" s="11"/>
    </row>
    <row r="1694" spans="3:42" outlineLevel="2" x14ac:dyDescent="0.2">
      <c r="C1694" s="252">
        <v>12</v>
      </c>
      <c r="D1694" s="119" t="s">
        <v>218</v>
      </c>
      <c r="F1694" s="767" t="s">
        <v>55</v>
      </c>
      <c r="H1694" s="797" t="s">
        <v>580</v>
      </c>
      <c r="I1694" s="234" t="s">
        <v>617</v>
      </c>
      <c r="K1694" s="164"/>
      <c r="Q1694" s="135" t="s">
        <v>110</v>
      </c>
      <c r="R1694" s="314">
        <v>0</v>
      </c>
      <c r="S1694" s="315">
        <v>0</v>
      </c>
      <c r="T1694" s="315">
        <v>0</v>
      </c>
      <c r="U1694" s="315">
        <v>0</v>
      </c>
      <c r="V1694" s="315">
        <v>0</v>
      </c>
      <c r="W1694" s="316">
        <v>0</v>
      </c>
      <c r="X1694" s="315">
        <v>0</v>
      </c>
      <c r="Y1694" s="315">
        <v>0</v>
      </c>
      <c r="Z1694" s="315">
        <v>0</v>
      </c>
      <c r="AA1694" s="315">
        <v>0</v>
      </c>
      <c r="AB1694" s="5">
        <v>0</v>
      </c>
      <c r="AC1694" s="5">
        <v>0</v>
      </c>
      <c r="AD1694" s="5">
        <v>0</v>
      </c>
      <c r="AE1694" s="5">
        <v>0</v>
      </c>
      <c r="AF1694" s="5">
        <v>0</v>
      </c>
      <c r="AG1694" s="5">
        <v>0</v>
      </c>
      <c r="AH1694" s="350">
        <v>0</v>
      </c>
      <c r="AI1694" s="350">
        <v>0</v>
      </c>
      <c r="AK1694" s="199"/>
      <c r="AM1694" s="11"/>
      <c r="AN1694" s="15"/>
      <c r="AO1694" s="11"/>
      <c r="AP1694" s="11"/>
    </row>
    <row r="1695" spans="3:42" outlineLevel="2" x14ac:dyDescent="0.2">
      <c r="C1695" s="252">
        <v>12</v>
      </c>
      <c r="D1695" s="119" t="s">
        <v>218</v>
      </c>
      <c r="F1695" s="783" t="s">
        <v>57</v>
      </c>
      <c r="G1695" s="83"/>
      <c r="H1695" s="798" t="s">
        <v>580</v>
      </c>
      <c r="I1695" s="240" t="s">
        <v>617</v>
      </c>
      <c r="J1695" s="83"/>
      <c r="K1695" s="736"/>
      <c r="L1695" s="83"/>
      <c r="M1695" s="83"/>
      <c r="N1695" s="83"/>
      <c r="O1695" s="83"/>
      <c r="P1695" s="83"/>
      <c r="Q1695" s="143" t="s">
        <v>110</v>
      </c>
      <c r="R1695" s="304">
        <v>0</v>
      </c>
      <c r="S1695" s="305">
        <v>0</v>
      </c>
      <c r="T1695" s="305">
        <v>0</v>
      </c>
      <c r="U1695" s="305">
        <v>0</v>
      </c>
      <c r="V1695" s="305">
        <v>0</v>
      </c>
      <c r="W1695" s="306">
        <v>0</v>
      </c>
      <c r="X1695" s="305">
        <v>0</v>
      </c>
      <c r="Y1695" s="305">
        <v>0</v>
      </c>
      <c r="Z1695" s="305">
        <v>0</v>
      </c>
      <c r="AA1695" s="305">
        <v>0</v>
      </c>
      <c r="AB1695" s="307">
        <v>0</v>
      </c>
      <c r="AC1695" s="307">
        <v>0</v>
      </c>
      <c r="AD1695" s="307">
        <v>0</v>
      </c>
      <c r="AE1695" s="307">
        <v>0</v>
      </c>
      <c r="AF1695" s="307">
        <v>0</v>
      </c>
      <c r="AG1695" s="307">
        <v>0</v>
      </c>
      <c r="AH1695" s="362">
        <v>0</v>
      </c>
      <c r="AI1695" s="362">
        <v>0</v>
      </c>
      <c r="AK1695" s="199"/>
      <c r="AM1695" s="11"/>
      <c r="AN1695" s="15"/>
      <c r="AO1695" s="11"/>
      <c r="AP1695" s="11"/>
    </row>
    <row r="1696" spans="3:42" outlineLevel="2" x14ac:dyDescent="0.2">
      <c r="C1696" s="252">
        <v>12</v>
      </c>
      <c r="D1696" s="119" t="s">
        <v>218</v>
      </c>
      <c r="F1696" s="802" t="s">
        <v>626</v>
      </c>
      <c r="R1696" s="800">
        <v>0</v>
      </c>
      <c r="S1696" s="800">
        <v>0</v>
      </c>
      <c r="T1696" s="800">
        <v>0</v>
      </c>
      <c r="U1696" s="800">
        <v>0</v>
      </c>
      <c r="V1696" s="800">
        <v>0</v>
      </c>
      <c r="W1696" s="800">
        <v>0</v>
      </c>
      <c r="X1696" s="800">
        <v>0</v>
      </c>
      <c r="Y1696" s="800">
        <v>0</v>
      </c>
      <c r="Z1696" s="800">
        <v>0</v>
      </c>
      <c r="AA1696" s="800">
        <v>0</v>
      </c>
      <c r="AB1696" s="800">
        <v>0</v>
      </c>
      <c r="AC1696" s="800">
        <v>0</v>
      </c>
      <c r="AD1696" s="800">
        <v>0</v>
      </c>
      <c r="AE1696" s="800">
        <v>0</v>
      </c>
      <c r="AF1696" s="800">
        <v>0</v>
      </c>
      <c r="AG1696" s="800">
        <v>0</v>
      </c>
      <c r="AH1696" s="800">
        <v>0</v>
      </c>
      <c r="AI1696" s="800">
        <v>0</v>
      </c>
      <c r="AK1696" s="199"/>
      <c r="AM1696" s="11"/>
      <c r="AN1696" s="15"/>
      <c r="AO1696" s="11"/>
      <c r="AP1696" s="11"/>
    </row>
    <row r="1697" spans="3:42" outlineLevel="2" x14ac:dyDescent="0.2">
      <c r="C1697" s="252">
        <v>12</v>
      </c>
      <c r="D1697" s="119" t="s">
        <v>218</v>
      </c>
      <c r="R1697" s="5"/>
      <c r="S1697" s="5"/>
      <c r="T1697" s="5"/>
      <c r="U1697" s="5"/>
      <c r="V1697" s="5"/>
      <c r="W1697" s="5"/>
      <c r="X1697" s="5"/>
      <c r="Y1697" s="5"/>
      <c r="AK1697" s="199"/>
      <c r="AM1697" s="11"/>
      <c r="AN1697" s="15"/>
      <c r="AO1697" s="11"/>
      <c r="AP1697" s="11"/>
    </row>
    <row r="1698" spans="3:42" outlineLevel="2" x14ac:dyDescent="0.2">
      <c r="C1698" s="252">
        <v>12</v>
      </c>
      <c r="D1698" s="119" t="s">
        <v>218</v>
      </c>
      <c r="F1698" s="789" t="s">
        <v>631</v>
      </c>
      <c r="G1698" s="790"/>
      <c r="H1698" s="803"/>
      <c r="I1698" s="790"/>
      <c r="J1698" s="790"/>
      <c r="K1698" s="792"/>
      <c r="L1698" s="789"/>
      <c r="M1698" s="789"/>
      <c r="N1698" s="789"/>
      <c r="O1698" s="789"/>
      <c r="P1698" s="789"/>
      <c r="Q1698" s="792"/>
      <c r="R1698" s="793"/>
      <c r="S1698" s="793"/>
      <c r="T1698" s="793"/>
      <c r="U1698" s="793"/>
      <c r="V1698" s="793"/>
      <c r="W1698" s="793"/>
      <c r="X1698" s="793"/>
      <c r="Y1698" s="793"/>
      <c r="Z1698" s="793"/>
      <c r="AA1698" s="793"/>
      <c r="AB1698" s="793"/>
      <c r="AC1698" s="793"/>
      <c r="AD1698" s="793"/>
      <c r="AE1698" s="793"/>
      <c r="AF1698" s="793"/>
      <c r="AG1698" s="793"/>
      <c r="AH1698" s="789"/>
      <c r="AI1698" s="789"/>
      <c r="AK1698" s="199"/>
      <c r="AM1698" s="11"/>
      <c r="AN1698" s="15"/>
      <c r="AO1698" s="11"/>
      <c r="AP1698" s="11"/>
    </row>
    <row r="1699" spans="3:42" outlineLevel="2" x14ac:dyDescent="0.2">
      <c r="C1699" s="252">
        <v>12</v>
      </c>
      <c r="D1699" s="119" t="s">
        <v>218</v>
      </c>
      <c r="F1699" t="s">
        <v>620</v>
      </c>
      <c r="AK1699" s="199"/>
      <c r="AM1699" s="11"/>
      <c r="AN1699" s="15"/>
      <c r="AO1699" s="11"/>
      <c r="AP1699" s="11"/>
    </row>
    <row r="1700" spans="3:42" outlineLevel="2" x14ac:dyDescent="0.2">
      <c r="C1700" s="252">
        <v>12</v>
      </c>
      <c r="D1700" s="119" t="s">
        <v>218</v>
      </c>
      <c r="F1700" s="761" t="s">
        <v>48</v>
      </c>
      <c r="G1700" s="75"/>
      <c r="H1700" s="796" t="s">
        <v>632</v>
      </c>
      <c r="I1700" s="801"/>
      <c r="J1700" s="75"/>
      <c r="K1700" s="741"/>
      <c r="L1700" s="75"/>
      <c r="M1700" s="75"/>
      <c r="N1700" s="75"/>
      <c r="O1700" s="75"/>
      <c r="P1700" s="75"/>
      <c r="Q1700" s="128" t="s">
        <v>536</v>
      </c>
      <c r="R1700" s="804">
        <v>0</v>
      </c>
      <c r="S1700" s="805">
        <v>0</v>
      </c>
      <c r="T1700" s="805">
        <v>0</v>
      </c>
      <c r="U1700" s="805">
        <v>0</v>
      </c>
      <c r="V1700" s="805">
        <v>0</v>
      </c>
      <c r="W1700" s="806">
        <v>0</v>
      </c>
      <c r="X1700" s="805">
        <v>0</v>
      </c>
      <c r="Y1700" s="805">
        <v>0</v>
      </c>
      <c r="Z1700" s="805">
        <v>0</v>
      </c>
      <c r="AA1700" s="805">
        <v>0</v>
      </c>
      <c r="AB1700" s="805">
        <v>0</v>
      </c>
      <c r="AC1700" s="805">
        <v>0</v>
      </c>
      <c r="AD1700" s="805">
        <v>0</v>
      </c>
      <c r="AE1700" s="805">
        <v>0</v>
      </c>
      <c r="AF1700" s="805">
        <v>0</v>
      </c>
      <c r="AG1700" s="805">
        <v>0</v>
      </c>
      <c r="AH1700" s="808">
        <v>0</v>
      </c>
      <c r="AI1700" s="808">
        <v>0</v>
      </c>
      <c r="AK1700" s="199"/>
      <c r="AM1700" s="11"/>
      <c r="AN1700" s="15"/>
      <c r="AO1700" s="11"/>
      <c r="AP1700" s="11"/>
    </row>
    <row r="1701" spans="3:42" outlineLevel="2" x14ac:dyDescent="0.2">
      <c r="C1701" s="252">
        <v>12</v>
      </c>
      <c r="D1701" s="119" t="s">
        <v>218</v>
      </c>
      <c r="F1701" s="767" t="s">
        <v>55</v>
      </c>
      <c r="H1701" s="797" t="s">
        <v>632</v>
      </c>
      <c r="K1701" s="164"/>
      <c r="Q1701" s="135" t="s">
        <v>536</v>
      </c>
      <c r="R1701" s="809">
        <v>0</v>
      </c>
      <c r="S1701" s="810">
        <v>0</v>
      </c>
      <c r="T1701" s="810">
        <v>0</v>
      </c>
      <c r="U1701" s="810">
        <v>0</v>
      </c>
      <c r="V1701" s="810">
        <v>0</v>
      </c>
      <c r="W1701" s="811">
        <v>0</v>
      </c>
      <c r="X1701" s="810">
        <v>0</v>
      </c>
      <c r="Y1701" s="810">
        <v>0</v>
      </c>
      <c r="Z1701" s="810">
        <v>0</v>
      </c>
      <c r="AA1701" s="810">
        <v>0</v>
      </c>
      <c r="AB1701" s="810">
        <v>0</v>
      </c>
      <c r="AC1701" s="810">
        <v>0</v>
      </c>
      <c r="AD1701" s="810">
        <v>0</v>
      </c>
      <c r="AE1701" s="810">
        <v>0</v>
      </c>
      <c r="AF1701" s="810">
        <v>0</v>
      </c>
      <c r="AG1701" s="810">
        <v>0</v>
      </c>
      <c r="AH1701" s="812">
        <v>0</v>
      </c>
      <c r="AI1701" s="812">
        <v>0</v>
      </c>
      <c r="AK1701" s="199"/>
      <c r="AM1701" s="11"/>
      <c r="AN1701" s="15"/>
      <c r="AO1701" s="11"/>
      <c r="AP1701" s="11"/>
    </row>
    <row r="1702" spans="3:42" outlineLevel="2" x14ac:dyDescent="0.2">
      <c r="C1702" s="252">
        <v>12</v>
      </c>
      <c r="D1702" s="119" t="s">
        <v>218</v>
      </c>
      <c r="F1702" s="783" t="s">
        <v>57</v>
      </c>
      <c r="G1702" s="83"/>
      <c r="H1702" s="798" t="s">
        <v>632</v>
      </c>
      <c r="I1702" s="799"/>
      <c r="J1702" s="83"/>
      <c r="K1702" s="736"/>
      <c r="L1702" s="83"/>
      <c r="M1702" s="83"/>
      <c r="N1702" s="83"/>
      <c r="O1702" s="83"/>
      <c r="P1702" s="83"/>
      <c r="Q1702" s="143" t="s">
        <v>536</v>
      </c>
      <c r="R1702" s="813">
        <v>0</v>
      </c>
      <c r="S1702" s="814">
        <v>0</v>
      </c>
      <c r="T1702" s="814">
        <v>0</v>
      </c>
      <c r="U1702" s="814">
        <v>0</v>
      </c>
      <c r="V1702" s="814">
        <v>0</v>
      </c>
      <c r="W1702" s="815">
        <v>0</v>
      </c>
      <c r="X1702" s="814">
        <v>0</v>
      </c>
      <c r="Y1702" s="814">
        <v>0</v>
      </c>
      <c r="Z1702" s="814">
        <v>0</v>
      </c>
      <c r="AA1702" s="814">
        <v>0</v>
      </c>
      <c r="AB1702" s="814">
        <v>0</v>
      </c>
      <c r="AC1702" s="814">
        <v>0</v>
      </c>
      <c r="AD1702" s="814">
        <v>0</v>
      </c>
      <c r="AE1702" s="814">
        <v>0</v>
      </c>
      <c r="AF1702" s="814">
        <v>0</v>
      </c>
      <c r="AG1702" s="814">
        <v>0</v>
      </c>
      <c r="AH1702" s="816">
        <v>0</v>
      </c>
      <c r="AI1702" s="816">
        <v>0</v>
      </c>
      <c r="AK1702" s="199"/>
      <c r="AM1702" s="11"/>
      <c r="AN1702" s="15"/>
      <c r="AO1702" s="11"/>
      <c r="AP1702" s="11"/>
    </row>
    <row r="1703" spans="3:42" outlineLevel="2" x14ac:dyDescent="0.2">
      <c r="C1703" s="252">
        <v>12</v>
      </c>
      <c r="D1703" s="119" t="s">
        <v>218</v>
      </c>
      <c r="F1703" s="12"/>
      <c r="H1703" s="817"/>
      <c r="K1703" s="16"/>
      <c r="Q1703" s="16"/>
      <c r="R1703" s="818"/>
      <c r="S1703" s="818"/>
      <c r="T1703" s="818"/>
      <c r="U1703" s="818"/>
      <c r="V1703" s="818"/>
      <c r="W1703" s="818"/>
      <c r="X1703" s="818"/>
      <c r="Y1703" s="818"/>
      <c r="Z1703" s="818"/>
      <c r="AA1703" s="818"/>
      <c r="AB1703" s="818"/>
      <c r="AC1703" s="818"/>
      <c r="AD1703" s="818"/>
      <c r="AE1703" s="818"/>
      <c r="AF1703" s="818"/>
      <c r="AG1703" s="818"/>
      <c r="AH1703" s="818"/>
      <c r="AI1703" s="818"/>
      <c r="AK1703" s="199"/>
      <c r="AM1703" s="11"/>
      <c r="AN1703" s="15"/>
      <c r="AO1703" s="11"/>
      <c r="AP1703" s="11"/>
    </row>
    <row r="1704" spans="3:42" outlineLevel="2" x14ac:dyDescent="0.2">
      <c r="C1704" s="252">
        <v>12</v>
      </c>
      <c r="D1704" s="119" t="s">
        <v>218</v>
      </c>
      <c r="F1704" s="121" t="s">
        <v>633</v>
      </c>
      <c r="G1704" s="756"/>
      <c r="H1704" s="757"/>
      <c r="I1704" s="788"/>
      <c r="J1704" s="756"/>
      <c r="K1704" s="758"/>
      <c r="L1704" s="759"/>
      <c r="M1704" s="759"/>
      <c r="N1704" s="759"/>
      <c r="O1704" s="759"/>
      <c r="P1704" s="759"/>
      <c r="Q1704" s="758"/>
      <c r="R1704" s="760"/>
      <c r="S1704" s="760"/>
      <c r="T1704" s="760"/>
      <c r="U1704" s="760"/>
      <c r="V1704" s="760"/>
      <c r="W1704" s="760"/>
      <c r="X1704" s="760"/>
      <c r="Y1704" s="760"/>
      <c r="Z1704" s="760"/>
      <c r="AA1704" s="760"/>
      <c r="AB1704" s="760"/>
      <c r="AC1704" s="760"/>
      <c r="AD1704" s="760"/>
      <c r="AE1704" s="760"/>
      <c r="AF1704" s="760"/>
      <c r="AG1704" s="760"/>
      <c r="AH1704" s="759"/>
      <c r="AI1704" s="759"/>
      <c r="AK1704" s="199"/>
      <c r="AM1704" s="11"/>
      <c r="AN1704" s="15"/>
      <c r="AO1704" s="11"/>
      <c r="AP1704" s="11"/>
    </row>
    <row r="1705" spans="3:42" outlineLevel="2" x14ac:dyDescent="0.2">
      <c r="C1705" s="252">
        <v>12</v>
      </c>
      <c r="D1705" s="119" t="s">
        <v>218</v>
      </c>
      <c r="F1705" s="789" t="s">
        <v>634</v>
      </c>
      <c r="G1705" s="790"/>
      <c r="H1705" s="803"/>
      <c r="I1705" s="791"/>
      <c r="J1705" s="790"/>
      <c r="K1705" s="792"/>
      <c r="L1705" s="789"/>
      <c r="M1705" s="789"/>
      <c r="N1705" s="789"/>
      <c r="O1705" s="789"/>
      <c r="P1705" s="789"/>
      <c r="Q1705" s="792"/>
      <c r="R1705" s="793"/>
      <c r="S1705" s="793"/>
      <c r="T1705" s="793"/>
      <c r="U1705" s="793"/>
      <c r="V1705" s="793"/>
      <c r="W1705" s="793"/>
      <c r="X1705" s="793"/>
      <c r="Y1705" s="793"/>
      <c r="Z1705" s="793"/>
      <c r="AA1705" s="793"/>
      <c r="AB1705" s="793"/>
      <c r="AC1705" s="793"/>
      <c r="AD1705" s="793"/>
      <c r="AE1705" s="793"/>
      <c r="AF1705" s="793"/>
      <c r="AG1705" s="793"/>
      <c r="AH1705" s="789"/>
      <c r="AI1705" s="789"/>
      <c r="AK1705" s="199"/>
      <c r="AM1705" s="11"/>
      <c r="AN1705" s="15"/>
      <c r="AO1705" s="11"/>
      <c r="AP1705" s="11"/>
    </row>
    <row r="1706" spans="3:42" outlineLevel="2" x14ac:dyDescent="0.2">
      <c r="C1706" s="252">
        <v>12</v>
      </c>
      <c r="D1706" s="119" t="s">
        <v>218</v>
      </c>
      <c r="F1706" s="794" t="s">
        <v>610</v>
      </c>
      <c r="H1706" s="795"/>
      <c r="AK1706" s="199"/>
      <c r="AM1706" s="11"/>
      <c r="AN1706" s="15"/>
      <c r="AO1706" s="11"/>
      <c r="AP1706" s="11"/>
    </row>
    <row r="1707" spans="3:42" outlineLevel="2" x14ac:dyDescent="0.2">
      <c r="C1707" s="252">
        <v>12</v>
      </c>
      <c r="D1707" s="119" t="s">
        <v>218</v>
      </c>
      <c r="F1707" s="761" t="s">
        <v>62</v>
      </c>
      <c r="G1707" s="75"/>
      <c r="H1707" s="796" t="s">
        <v>12</v>
      </c>
      <c r="I1707" s="796" t="s">
        <v>611</v>
      </c>
      <c r="J1707" s="75"/>
      <c r="K1707" s="741"/>
      <c r="L1707" s="75"/>
      <c r="M1707" s="75"/>
      <c r="N1707" s="75"/>
      <c r="O1707" s="75"/>
      <c r="P1707" s="75"/>
      <c r="Q1707" s="128" t="s">
        <v>110</v>
      </c>
      <c r="R1707" s="299">
        <v>0</v>
      </c>
      <c r="S1707" s="300">
        <v>0</v>
      </c>
      <c r="T1707" s="300">
        <v>0</v>
      </c>
      <c r="U1707" s="300">
        <v>0</v>
      </c>
      <c r="V1707" s="300">
        <v>0</v>
      </c>
      <c r="W1707" s="301">
        <v>5.4707584833661409</v>
      </c>
      <c r="X1707" s="300">
        <v>0</v>
      </c>
      <c r="Y1707" s="300">
        <v>0</v>
      </c>
      <c r="Z1707" s="300">
        <v>0</v>
      </c>
      <c r="AA1707" s="300">
        <v>0</v>
      </c>
      <c r="AB1707" s="302">
        <v>0</v>
      </c>
      <c r="AC1707" s="302">
        <v>0</v>
      </c>
      <c r="AD1707" s="302">
        <v>0</v>
      </c>
      <c r="AE1707" s="302">
        <v>0</v>
      </c>
      <c r="AF1707" s="302">
        <v>17.513029121029426</v>
      </c>
      <c r="AG1707" s="302">
        <v>38.434743083559887</v>
      </c>
      <c r="AH1707" s="348">
        <v>42.394354503168486</v>
      </c>
      <c r="AI1707" s="348">
        <v>34.868204287728332</v>
      </c>
      <c r="AK1707" s="199"/>
      <c r="AM1707" s="11"/>
      <c r="AN1707" s="15"/>
      <c r="AO1707" s="11"/>
      <c r="AP1707" s="11"/>
    </row>
    <row r="1708" spans="3:42" outlineLevel="2" x14ac:dyDescent="0.2">
      <c r="C1708" s="252">
        <v>12</v>
      </c>
      <c r="D1708" s="119" t="s">
        <v>218</v>
      </c>
      <c r="F1708" s="767" t="s">
        <v>188</v>
      </c>
      <c r="H1708" s="797" t="s">
        <v>12</v>
      </c>
      <c r="I1708" s="797" t="s">
        <v>612</v>
      </c>
      <c r="K1708" s="164"/>
      <c r="Q1708" s="135" t="s">
        <v>110</v>
      </c>
      <c r="R1708" s="314">
        <v>0</v>
      </c>
      <c r="S1708" s="315">
        <v>0</v>
      </c>
      <c r="T1708" s="315">
        <v>0</v>
      </c>
      <c r="U1708" s="315">
        <v>0</v>
      </c>
      <c r="V1708" s="315">
        <v>0</v>
      </c>
      <c r="W1708" s="316">
        <v>0</v>
      </c>
      <c r="X1708" s="315">
        <v>0</v>
      </c>
      <c r="Y1708" s="315">
        <v>0</v>
      </c>
      <c r="Z1708" s="315">
        <v>0</v>
      </c>
      <c r="AA1708" s="315">
        <v>0</v>
      </c>
      <c r="AB1708" s="5">
        <v>0</v>
      </c>
      <c r="AC1708" s="5">
        <v>0</v>
      </c>
      <c r="AD1708" s="5">
        <v>0</v>
      </c>
      <c r="AE1708" s="5">
        <v>0</v>
      </c>
      <c r="AF1708" s="5">
        <v>0</v>
      </c>
      <c r="AG1708" s="5">
        <v>0</v>
      </c>
      <c r="AH1708" s="350">
        <v>0</v>
      </c>
      <c r="AI1708" s="350">
        <v>0</v>
      </c>
      <c r="AK1708" s="199"/>
      <c r="AM1708" s="11"/>
      <c r="AN1708" s="15"/>
      <c r="AO1708" s="11"/>
      <c r="AP1708" s="11"/>
    </row>
    <row r="1709" spans="3:42" outlineLevel="2" x14ac:dyDescent="0.2">
      <c r="C1709" s="252">
        <v>12</v>
      </c>
      <c r="D1709" s="119" t="s">
        <v>218</v>
      </c>
      <c r="F1709" s="767" t="s">
        <v>613</v>
      </c>
      <c r="H1709" s="797" t="s">
        <v>12</v>
      </c>
      <c r="I1709" s="234" t="s">
        <v>614</v>
      </c>
      <c r="K1709" s="164"/>
      <c r="Q1709" s="135" t="s">
        <v>110</v>
      </c>
      <c r="R1709" s="314">
        <v>0</v>
      </c>
      <c r="S1709" s="315">
        <v>0</v>
      </c>
      <c r="T1709" s="315">
        <v>0</v>
      </c>
      <c r="U1709" s="315">
        <v>0</v>
      </c>
      <c r="V1709" s="315">
        <v>0</v>
      </c>
      <c r="W1709" s="316">
        <v>0</v>
      </c>
      <c r="X1709" s="315">
        <v>0</v>
      </c>
      <c r="Y1709" s="315">
        <v>0</v>
      </c>
      <c r="Z1709" s="315">
        <v>0</v>
      </c>
      <c r="AA1709" s="315">
        <v>0</v>
      </c>
      <c r="AB1709" s="5">
        <v>0</v>
      </c>
      <c r="AC1709" s="5">
        <v>0</v>
      </c>
      <c r="AD1709" s="5">
        <v>0</v>
      </c>
      <c r="AE1709" s="5">
        <v>0</v>
      </c>
      <c r="AF1709" s="5">
        <v>0</v>
      </c>
      <c r="AG1709" s="5">
        <v>0</v>
      </c>
      <c r="AH1709" s="350">
        <v>0</v>
      </c>
      <c r="AI1709" s="350">
        <v>0</v>
      </c>
      <c r="AK1709" s="199"/>
      <c r="AM1709" s="11"/>
      <c r="AN1709" s="15"/>
      <c r="AO1709" s="11"/>
      <c r="AP1709" s="11"/>
    </row>
    <row r="1710" spans="3:42" outlineLevel="2" x14ac:dyDescent="0.2">
      <c r="C1710" s="252">
        <v>12</v>
      </c>
      <c r="D1710" s="119" t="s">
        <v>218</v>
      </c>
      <c r="F1710" s="783" t="s">
        <v>57</v>
      </c>
      <c r="G1710" s="83"/>
      <c r="H1710" s="798" t="s">
        <v>12</v>
      </c>
      <c r="I1710" s="799"/>
      <c r="J1710" s="83"/>
      <c r="K1710" s="736"/>
      <c r="L1710" s="83"/>
      <c r="M1710" s="83"/>
      <c r="N1710" s="83"/>
      <c r="O1710" s="83"/>
      <c r="P1710" s="83"/>
      <c r="Q1710" s="143" t="s">
        <v>110</v>
      </c>
      <c r="R1710" s="304">
        <v>0</v>
      </c>
      <c r="S1710" s="305">
        <v>0</v>
      </c>
      <c r="T1710" s="305">
        <v>0</v>
      </c>
      <c r="U1710" s="305">
        <v>0</v>
      </c>
      <c r="V1710" s="305">
        <v>0</v>
      </c>
      <c r="W1710" s="306">
        <v>0</v>
      </c>
      <c r="X1710" s="305">
        <v>0</v>
      </c>
      <c r="Y1710" s="305">
        <v>0</v>
      </c>
      <c r="Z1710" s="305">
        <v>0</v>
      </c>
      <c r="AA1710" s="305">
        <v>0</v>
      </c>
      <c r="AB1710" s="307">
        <v>0</v>
      </c>
      <c r="AC1710" s="307">
        <v>0</v>
      </c>
      <c r="AD1710" s="307">
        <v>0</v>
      </c>
      <c r="AE1710" s="307">
        <v>0</v>
      </c>
      <c r="AF1710" s="307">
        <v>0</v>
      </c>
      <c r="AG1710" s="307">
        <v>0</v>
      </c>
      <c r="AH1710" s="362">
        <v>0</v>
      </c>
      <c r="AI1710" s="362">
        <v>0</v>
      </c>
      <c r="AK1710" s="199"/>
      <c r="AM1710" s="11"/>
      <c r="AN1710" s="15"/>
      <c r="AO1710" s="11"/>
      <c r="AP1710" s="11"/>
    </row>
    <row r="1711" spans="3:42" outlineLevel="2" x14ac:dyDescent="0.2">
      <c r="C1711" s="252">
        <v>12</v>
      </c>
      <c r="D1711" s="119" t="s">
        <v>218</v>
      </c>
      <c r="F1711" s="12"/>
      <c r="H1711" s="234"/>
      <c r="K1711" s="164"/>
      <c r="Q1711" s="16"/>
      <c r="R1711" s="800">
        <v>0</v>
      </c>
      <c r="S1711" s="800">
        <v>0</v>
      </c>
      <c r="T1711" s="800">
        <v>0</v>
      </c>
      <c r="U1711" s="800">
        <v>0</v>
      </c>
      <c r="V1711" s="800">
        <v>0</v>
      </c>
      <c r="W1711" s="800">
        <v>5.4707584833661409</v>
      </c>
      <c r="X1711" s="800">
        <v>0</v>
      </c>
      <c r="Y1711" s="800">
        <v>0</v>
      </c>
      <c r="Z1711" s="800">
        <v>0</v>
      </c>
      <c r="AA1711" s="800">
        <v>0</v>
      </c>
      <c r="AB1711" s="800">
        <v>0</v>
      </c>
      <c r="AC1711" s="800">
        <v>0</v>
      </c>
      <c r="AD1711" s="800">
        <v>0</v>
      </c>
      <c r="AE1711" s="800">
        <v>0</v>
      </c>
      <c r="AF1711" s="800">
        <v>17.513029121029426</v>
      </c>
      <c r="AG1711" s="800">
        <v>38.434743083559887</v>
      </c>
      <c r="AH1711" s="800">
        <v>42.394354503168486</v>
      </c>
      <c r="AI1711" s="800">
        <v>34.868204287728332</v>
      </c>
      <c r="AK1711" s="199"/>
      <c r="AM1711" s="11"/>
      <c r="AN1711" s="15"/>
      <c r="AO1711" s="11"/>
      <c r="AP1711" s="11"/>
    </row>
    <row r="1712" spans="3:42" outlineLevel="2" x14ac:dyDescent="0.2">
      <c r="C1712" s="252">
        <v>12</v>
      </c>
      <c r="D1712" s="119" t="s">
        <v>218</v>
      </c>
      <c r="F1712" s="794" t="s">
        <v>615</v>
      </c>
      <c r="AK1712" s="199"/>
      <c r="AM1712" s="11"/>
      <c r="AN1712" s="15"/>
      <c r="AO1712" s="11"/>
      <c r="AP1712" s="11"/>
    </row>
    <row r="1713" spans="3:42" outlineLevel="2" x14ac:dyDescent="0.2">
      <c r="C1713" s="252">
        <v>12</v>
      </c>
      <c r="D1713" s="119" t="s">
        <v>218</v>
      </c>
      <c r="F1713" s="761" t="s">
        <v>48</v>
      </c>
      <c r="G1713" s="75"/>
      <c r="H1713" s="796" t="s">
        <v>12</v>
      </c>
      <c r="I1713" s="801"/>
      <c r="J1713" s="75"/>
      <c r="K1713" s="741"/>
      <c r="L1713" s="75"/>
      <c r="M1713" s="75"/>
      <c r="N1713" s="75"/>
      <c r="O1713" s="75"/>
      <c r="P1713" s="75"/>
      <c r="Q1713" s="128" t="s">
        <v>110</v>
      </c>
      <c r="R1713" s="299">
        <v>0</v>
      </c>
      <c r="S1713" s="300">
        <v>0</v>
      </c>
      <c r="T1713" s="300">
        <v>0</v>
      </c>
      <c r="U1713" s="300">
        <v>0</v>
      </c>
      <c r="V1713" s="300">
        <v>0</v>
      </c>
      <c r="W1713" s="301">
        <v>2.8447944113503936</v>
      </c>
      <c r="X1713" s="300">
        <v>0</v>
      </c>
      <c r="Y1713" s="300">
        <v>0</v>
      </c>
      <c r="Z1713" s="300">
        <v>0</v>
      </c>
      <c r="AA1713" s="300">
        <v>0</v>
      </c>
      <c r="AB1713" s="302">
        <v>0</v>
      </c>
      <c r="AC1713" s="302">
        <v>0</v>
      </c>
      <c r="AD1713" s="302">
        <v>0</v>
      </c>
      <c r="AE1713" s="302">
        <v>0</v>
      </c>
      <c r="AF1713" s="302">
        <v>9.1067751429353017</v>
      </c>
      <c r="AG1713" s="302">
        <v>19.986066403451144</v>
      </c>
      <c r="AH1713" s="348">
        <v>22.045064341647613</v>
      </c>
      <c r="AI1713" s="348">
        <v>18.131466229618734</v>
      </c>
      <c r="AK1713" s="199"/>
      <c r="AM1713" s="11"/>
      <c r="AN1713" s="15"/>
      <c r="AO1713" s="11"/>
      <c r="AP1713" s="11"/>
    </row>
    <row r="1714" spans="3:42" outlineLevel="2" x14ac:dyDescent="0.2">
      <c r="C1714" s="252">
        <v>12</v>
      </c>
      <c r="D1714" s="119" t="s">
        <v>218</v>
      </c>
      <c r="F1714" s="767" t="s">
        <v>55</v>
      </c>
      <c r="H1714" s="797" t="s">
        <v>12</v>
      </c>
      <c r="K1714" s="164"/>
      <c r="Q1714" s="135" t="s">
        <v>110</v>
      </c>
      <c r="R1714" s="314">
        <v>0</v>
      </c>
      <c r="S1714" s="315">
        <v>0</v>
      </c>
      <c r="T1714" s="315">
        <v>0</v>
      </c>
      <c r="U1714" s="315">
        <v>0</v>
      </c>
      <c r="V1714" s="315">
        <v>0</v>
      </c>
      <c r="W1714" s="316">
        <v>2.6259640720157473</v>
      </c>
      <c r="X1714" s="315">
        <v>0</v>
      </c>
      <c r="Y1714" s="315">
        <v>0</v>
      </c>
      <c r="Z1714" s="315">
        <v>0</v>
      </c>
      <c r="AA1714" s="315">
        <v>0</v>
      </c>
      <c r="AB1714" s="5">
        <v>0</v>
      </c>
      <c r="AC1714" s="5">
        <v>0</v>
      </c>
      <c r="AD1714" s="5">
        <v>0</v>
      </c>
      <c r="AE1714" s="5">
        <v>0</v>
      </c>
      <c r="AF1714" s="5">
        <v>8.4062539780941243</v>
      </c>
      <c r="AG1714" s="5">
        <v>18.448676680108743</v>
      </c>
      <c r="AH1714" s="350">
        <v>20.349290161520873</v>
      </c>
      <c r="AI1714" s="350">
        <v>16.736738058109598</v>
      </c>
      <c r="AK1714" s="199"/>
      <c r="AM1714" s="11"/>
      <c r="AN1714" s="15"/>
      <c r="AO1714" s="11"/>
      <c r="AP1714" s="11"/>
    </row>
    <row r="1715" spans="3:42" outlineLevel="2" x14ac:dyDescent="0.2">
      <c r="C1715" s="252">
        <v>12</v>
      </c>
      <c r="D1715" s="119" t="s">
        <v>218</v>
      </c>
      <c r="F1715" s="783" t="s">
        <v>57</v>
      </c>
      <c r="G1715" s="83"/>
      <c r="H1715" s="798" t="s">
        <v>12</v>
      </c>
      <c r="I1715" s="799"/>
      <c r="J1715" s="83"/>
      <c r="K1715" s="736"/>
      <c r="L1715" s="83"/>
      <c r="M1715" s="83"/>
      <c r="N1715" s="83"/>
      <c r="O1715" s="83"/>
      <c r="P1715" s="83"/>
      <c r="Q1715" s="143" t="s">
        <v>110</v>
      </c>
      <c r="R1715" s="304">
        <v>0</v>
      </c>
      <c r="S1715" s="305">
        <v>0</v>
      </c>
      <c r="T1715" s="305">
        <v>0</v>
      </c>
      <c r="U1715" s="305">
        <v>0</v>
      </c>
      <c r="V1715" s="305">
        <v>0</v>
      </c>
      <c r="W1715" s="306">
        <v>0</v>
      </c>
      <c r="X1715" s="305">
        <v>0</v>
      </c>
      <c r="Y1715" s="305">
        <v>0</v>
      </c>
      <c r="Z1715" s="305">
        <v>0</v>
      </c>
      <c r="AA1715" s="305">
        <v>0</v>
      </c>
      <c r="AB1715" s="307">
        <v>0</v>
      </c>
      <c r="AC1715" s="307">
        <v>0</v>
      </c>
      <c r="AD1715" s="307">
        <v>0</v>
      </c>
      <c r="AE1715" s="307">
        <v>0</v>
      </c>
      <c r="AF1715" s="307">
        <v>0</v>
      </c>
      <c r="AG1715" s="307">
        <v>0</v>
      </c>
      <c r="AH1715" s="362">
        <v>0</v>
      </c>
      <c r="AI1715" s="362">
        <v>0</v>
      </c>
      <c r="AK1715" s="199"/>
      <c r="AM1715" s="11"/>
      <c r="AN1715" s="15"/>
      <c r="AO1715" s="11"/>
      <c r="AP1715" s="11"/>
    </row>
    <row r="1716" spans="3:42" outlineLevel="2" x14ac:dyDescent="0.2">
      <c r="C1716" s="252">
        <v>12</v>
      </c>
      <c r="D1716" s="119" t="s">
        <v>218</v>
      </c>
      <c r="F1716" s="12"/>
      <c r="H1716" s="164"/>
      <c r="K1716" s="164"/>
      <c r="Q1716" s="16"/>
      <c r="R1716" s="800">
        <v>0</v>
      </c>
      <c r="S1716" s="800">
        <v>0</v>
      </c>
      <c r="T1716" s="800">
        <v>0</v>
      </c>
      <c r="U1716" s="800">
        <v>0</v>
      </c>
      <c r="V1716" s="800">
        <v>0</v>
      </c>
      <c r="W1716" s="800">
        <v>5.4707584833661409</v>
      </c>
      <c r="X1716" s="800">
        <v>0</v>
      </c>
      <c r="Y1716" s="800">
        <v>0</v>
      </c>
      <c r="Z1716" s="800">
        <v>0</v>
      </c>
      <c r="AA1716" s="800">
        <v>0</v>
      </c>
      <c r="AB1716" s="800">
        <v>0</v>
      </c>
      <c r="AC1716" s="800">
        <v>0</v>
      </c>
      <c r="AD1716" s="800">
        <v>0</v>
      </c>
      <c r="AE1716" s="800">
        <v>0</v>
      </c>
      <c r="AF1716" s="800">
        <v>17.513029121029426</v>
      </c>
      <c r="AG1716" s="800">
        <v>38.434743083559887</v>
      </c>
      <c r="AH1716" s="800">
        <v>42.394354503168486</v>
      </c>
      <c r="AI1716" s="800">
        <v>34.868204287728332</v>
      </c>
      <c r="AK1716" s="199"/>
      <c r="AM1716" s="11"/>
      <c r="AN1716" s="15"/>
      <c r="AO1716" s="11"/>
      <c r="AP1716" s="11"/>
    </row>
    <row r="1717" spans="3:42" outlineLevel="2" x14ac:dyDescent="0.2">
      <c r="C1717" s="252">
        <v>12</v>
      </c>
      <c r="D1717" s="119" t="s">
        <v>218</v>
      </c>
      <c r="F1717" s="794" t="s">
        <v>69</v>
      </c>
      <c r="AK1717" s="199"/>
      <c r="AM1717" s="11"/>
      <c r="AN1717" s="15"/>
      <c r="AO1717" s="11"/>
      <c r="AP1717" s="11"/>
    </row>
    <row r="1718" spans="3:42" outlineLevel="2" x14ac:dyDescent="0.2">
      <c r="C1718" s="252">
        <v>12</v>
      </c>
      <c r="D1718" s="119" t="s">
        <v>218</v>
      </c>
      <c r="F1718" s="761" t="s">
        <v>9</v>
      </c>
      <c r="G1718" s="75"/>
      <c r="H1718" s="796" t="s">
        <v>12</v>
      </c>
      <c r="I1718" s="801"/>
      <c r="J1718" s="75"/>
      <c r="K1718" s="741"/>
      <c r="L1718" s="75"/>
      <c r="M1718" s="75"/>
      <c r="N1718" s="75"/>
      <c r="O1718" s="75"/>
      <c r="P1718" s="75"/>
      <c r="Q1718" s="128" t="s">
        <v>110</v>
      </c>
      <c r="R1718" s="299">
        <v>0</v>
      </c>
      <c r="S1718" s="300">
        <v>0</v>
      </c>
      <c r="T1718" s="300">
        <v>0</v>
      </c>
      <c r="U1718" s="300">
        <v>0</v>
      </c>
      <c r="V1718" s="300">
        <v>0</v>
      </c>
      <c r="W1718" s="301">
        <v>-0.50671434264844839</v>
      </c>
      <c r="X1718" s="300">
        <v>0</v>
      </c>
      <c r="Y1718" s="300">
        <v>0</v>
      </c>
      <c r="Z1718" s="300">
        <v>0</v>
      </c>
      <c r="AA1718" s="300">
        <v>0</v>
      </c>
      <c r="AB1718" s="302">
        <v>0</v>
      </c>
      <c r="AC1718" s="302">
        <v>0</v>
      </c>
      <c r="AD1718" s="302">
        <v>0</v>
      </c>
      <c r="AE1718" s="302">
        <v>0</v>
      </c>
      <c r="AF1718" s="302">
        <v>-1.6220973866470796</v>
      </c>
      <c r="AG1718" s="302">
        <v>-3.5599150713129033</v>
      </c>
      <c r="AH1718" s="348">
        <v>-3.9266634671214002</v>
      </c>
      <c r="AI1718" s="348">
        <v>-3.2295739738298352</v>
      </c>
      <c r="AK1718" s="199"/>
      <c r="AM1718" s="11"/>
      <c r="AN1718" s="15"/>
      <c r="AO1718" s="11"/>
      <c r="AP1718" s="11"/>
    </row>
    <row r="1719" spans="3:42" outlineLevel="2" x14ac:dyDescent="0.2">
      <c r="C1719" s="252">
        <v>12</v>
      </c>
      <c r="D1719" s="119" t="s">
        <v>218</v>
      </c>
      <c r="F1719" s="767" t="s">
        <v>14</v>
      </c>
      <c r="H1719" s="797" t="s">
        <v>12</v>
      </c>
      <c r="K1719" s="164"/>
      <c r="Q1719" s="135" t="s">
        <v>110</v>
      </c>
      <c r="R1719" s="314">
        <v>0</v>
      </c>
      <c r="S1719" s="315">
        <v>0</v>
      </c>
      <c r="T1719" s="315">
        <v>0</v>
      </c>
      <c r="U1719" s="315">
        <v>0</v>
      </c>
      <c r="V1719" s="315">
        <v>0</v>
      </c>
      <c r="W1719" s="316">
        <v>-0.36922841441643423</v>
      </c>
      <c r="X1719" s="315">
        <v>0</v>
      </c>
      <c r="Y1719" s="315">
        <v>0</v>
      </c>
      <c r="Z1719" s="315">
        <v>0</v>
      </c>
      <c r="AA1719" s="315">
        <v>0</v>
      </c>
      <c r="AB1719" s="5">
        <v>0</v>
      </c>
      <c r="AC1719" s="5">
        <v>0</v>
      </c>
      <c r="AD1719" s="5">
        <v>0</v>
      </c>
      <c r="AE1719" s="5">
        <v>0</v>
      </c>
      <c r="AF1719" s="5">
        <v>-1.1819765017314081</v>
      </c>
      <c r="AG1719" s="5">
        <v>-2.5940094578099577</v>
      </c>
      <c r="AH1719" s="350">
        <v>-2.8612486442248781</v>
      </c>
      <c r="AI1719" s="350">
        <v>-2.3532992402882882</v>
      </c>
      <c r="AK1719" s="199"/>
      <c r="AM1719" s="11"/>
      <c r="AN1719" s="15"/>
      <c r="AO1719" s="11"/>
      <c r="AP1719" s="11"/>
    </row>
    <row r="1720" spans="3:42" outlineLevel="2" x14ac:dyDescent="0.2">
      <c r="C1720" s="252">
        <v>12</v>
      </c>
      <c r="D1720" s="119" t="s">
        <v>218</v>
      </c>
      <c r="F1720" s="783" t="s">
        <v>16</v>
      </c>
      <c r="G1720" s="83"/>
      <c r="H1720" s="798" t="s">
        <v>12</v>
      </c>
      <c r="I1720" s="799"/>
      <c r="J1720" s="83"/>
      <c r="K1720" s="736"/>
      <c r="L1720" s="83"/>
      <c r="M1720" s="83"/>
      <c r="N1720" s="83"/>
      <c r="O1720" s="83"/>
      <c r="P1720" s="83"/>
      <c r="Q1720" s="143" t="s">
        <v>110</v>
      </c>
      <c r="R1720" s="304">
        <v>0</v>
      </c>
      <c r="S1720" s="305">
        <v>0</v>
      </c>
      <c r="T1720" s="305">
        <v>0</v>
      </c>
      <c r="U1720" s="305">
        <v>0</v>
      </c>
      <c r="V1720" s="305">
        <v>0</v>
      </c>
      <c r="W1720" s="306">
        <v>0</v>
      </c>
      <c r="X1720" s="305">
        <v>0</v>
      </c>
      <c r="Y1720" s="305">
        <v>0</v>
      </c>
      <c r="Z1720" s="305">
        <v>0</v>
      </c>
      <c r="AA1720" s="305">
        <v>0</v>
      </c>
      <c r="AB1720" s="307">
        <v>0</v>
      </c>
      <c r="AC1720" s="307">
        <v>0</v>
      </c>
      <c r="AD1720" s="307">
        <v>0</v>
      </c>
      <c r="AE1720" s="307">
        <v>0</v>
      </c>
      <c r="AF1720" s="307">
        <v>0</v>
      </c>
      <c r="AG1720" s="307">
        <v>0</v>
      </c>
      <c r="AH1720" s="362">
        <v>0</v>
      </c>
      <c r="AI1720" s="362">
        <v>0</v>
      </c>
      <c r="AK1720" s="199"/>
      <c r="AM1720" s="11"/>
      <c r="AN1720" s="15"/>
      <c r="AO1720" s="11"/>
      <c r="AP1720" s="11"/>
    </row>
    <row r="1721" spans="3:42" outlineLevel="2" x14ac:dyDescent="0.2">
      <c r="C1721" s="252">
        <v>12</v>
      </c>
      <c r="D1721" s="119" t="s">
        <v>218</v>
      </c>
      <c r="F1721" s="12"/>
      <c r="H1721" s="797"/>
      <c r="K1721" s="164"/>
      <c r="Q1721" s="16"/>
      <c r="R1721" s="800">
        <v>0</v>
      </c>
      <c r="S1721" s="800">
        <v>0</v>
      </c>
      <c r="T1721" s="800">
        <v>0</v>
      </c>
      <c r="U1721" s="800">
        <v>0</v>
      </c>
      <c r="V1721" s="800">
        <v>0</v>
      </c>
      <c r="W1721" s="800">
        <v>-0.87594275706488256</v>
      </c>
      <c r="X1721" s="800">
        <v>0</v>
      </c>
      <c r="Y1721" s="800">
        <v>0</v>
      </c>
      <c r="Z1721" s="800">
        <v>0</v>
      </c>
      <c r="AA1721" s="800">
        <v>0</v>
      </c>
      <c r="AB1721" s="800">
        <v>0</v>
      </c>
      <c r="AC1721" s="800">
        <v>0</v>
      </c>
      <c r="AD1721" s="800">
        <v>0</v>
      </c>
      <c r="AE1721" s="800">
        <v>0</v>
      </c>
      <c r="AF1721" s="800">
        <v>-2.8040738883784879</v>
      </c>
      <c r="AG1721" s="800">
        <v>-6.153924529122861</v>
      </c>
      <c r="AH1721" s="800">
        <v>-6.7879121113462784</v>
      </c>
      <c r="AI1721" s="800">
        <v>-5.5828732141181234</v>
      </c>
      <c r="AK1721" s="199"/>
      <c r="AM1721" s="11"/>
      <c r="AN1721" s="15"/>
      <c r="AO1721" s="11"/>
      <c r="AP1721" s="11"/>
    </row>
    <row r="1722" spans="3:42" outlineLevel="2" x14ac:dyDescent="0.2">
      <c r="C1722" s="252">
        <v>12</v>
      </c>
      <c r="D1722" s="119" t="s">
        <v>218</v>
      </c>
      <c r="F1722" s="794" t="s">
        <v>616</v>
      </c>
      <c r="AK1722" s="199"/>
      <c r="AM1722" s="11"/>
      <c r="AN1722" s="15"/>
      <c r="AO1722" s="11"/>
      <c r="AP1722" s="11"/>
    </row>
    <row r="1723" spans="3:42" outlineLevel="2" x14ac:dyDescent="0.2">
      <c r="C1723" s="252">
        <v>12</v>
      </c>
      <c r="D1723" s="119" t="s">
        <v>218</v>
      </c>
      <c r="F1723" s="761" t="s">
        <v>48</v>
      </c>
      <c r="G1723" s="75"/>
      <c r="H1723" s="796" t="s">
        <v>12</v>
      </c>
      <c r="I1723" s="228" t="s">
        <v>617</v>
      </c>
      <c r="J1723" s="75"/>
      <c r="K1723" s="741"/>
      <c r="L1723" s="75"/>
      <c r="M1723" s="75"/>
      <c r="N1723" s="75"/>
      <c r="O1723" s="75"/>
      <c r="P1723" s="75"/>
      <c r="Q1723" s="128" t="s">
        <v>110</v>
      </c>
      <c r="R1723" s="299">
        <v>0</v>
      </c>
      <c r="S1723" s="300">
        <v>0</v>
      </c>
      <c r="T1723" s="300">
        <v>0</v>
      </c>
      <c r="U1723" s="300">
        <v>0</v>
      </c>
      <c r="V1723" s="300">
        <v>0</v>
      </c>
      <c r="W1723" s="301">
        <v>2.3380800687019452</v>
      </c>
      <c r="X1723" s="300">
        <v>0</v>
      </c>
      <c r="Y1723" s="300">
        <v>0</v>
      </c>
      <c r="Z1723" s="300">
        <v>0</v>
      </c>
      <c r="AA1723" s="300">
        <v>0</v>
      </c>
      <c r="AB1723" s="302">
        <v>0</v>
      </c>
      <c r="AC1723" s="302">
        <v>0</v>
      </c>
      <c r="AD1723" s="302">
        <v>0</v>
      </c>
      <c r="AE1723" s="302">
        <v>0</v>
      </c>
      <c r="AF1723" s="302">
        <v>7.4846777562882219</v>
      </c>
      <c r="AG1723" s="302">
        <v>16.42615133213824</v>
      </c>
      <c r="AH1723" s="348">
        <v>18.118400874526213</v>
      </c>
      <c r="AI1723" s="348">
        <v>14.9018922557889</v>
      </c>
      <c r="AK1723" s="199"/>
      <c r="AM1723" s="11"/>
      <c r="AN1723" s="15"/>
      <c r="AO1723" s="11"/>
      <c r="AP1723" s="11"/>
    </row>
    <row r="1724" spans="3:42" outlineLevel="2" x14ac:dyDescent="0.2">
      <c r="C1724" s="252">
        <v>12</v>
      </c>
      <c r="D1724" s="119" t="s">
        <v>218</v>
      </c>
      <c r="F1724" s="767" t="s">
        <v>55</v>
      </c>
      <c r="H1724" s="797" t="s">
        <v>12</v>
      </c>
      <c r="I1724" s="234" t="s">
        <v>617</v>
      </c>
      <c r="K1724" s="164"/>
      <c r="Q1724" s="135" t="s">
        <v>110</v>
      </c>
      <c r="R1724" s="314">
        <v>0</v>
      </c>
      <c r="S1724" s="315">
        <v>0</v>
      </c>
      <c r="T1724" s="315">
        <v>0</v>
      </c>
      <c r="U1724" s="315">
        <v>0</v>
      </c>
      <c r="V1724" s="315">
        <v>0</v>
      </c>
      <c r="W1724" s="316">
        <v>2.2567356575993132</v>
      </c>
      <c r="X1724" s="315">
        <v>0</v>
      </c>
      <c r="Y1724" s="315">
        <v>0</v>
      </c>
      <c r="Z1724" s="315">
        <v>0</v>
      </c>
      <c r="AA1724" s="315">
        <v>0</v>
      </c>
      <c r="AB1724" s="5">
        <v>0</v>
      </c>
      <c r="AC1724" s="5">
        <v>0</v>
      </c>
      <c r="AD1724" s="5">
        <v>0</v>
      </c>
      <c r="AE1724" s="5">
        <v>0</v>
      </c>
      <c r="AF1724" s="5">
        <v>7.2242774763627162</v>
      </c>
      <c r="AG1724" s="5">
        <v>15.854667222298787</v>
      </c>
      <c r="AH1724" s="350">
        <v>17.488041517295994</v>
      </c>
      <c r="AI1724" s="350">
        <v>14.383438817821309</v>
      </c>
      <c r="AK1724" s="199"/>
      <c r="AM1724" s="11"/>
      <c r="AN1724" s="15"/>
      <c r="AO1724" s="11"/>
      <c r="AP1724" s="11"/>
    </row>
    <row r="1725" spans="3:42" outlineLevel="2" x14ac:dyDescent="0.2">
      <c r="C1725" s="252">
        <v>12</v>
      </c>
      <c r="D1725" s="119" t="s">
        <v>218</v>
      </c>
      <c r="F1725" s="783" t="s">
        <v>57</v>
      </c>
      <c r="G1725" s="83"/>
      <c r="H1725" s="798" t="s">
        <v>12</v>
      </c>
      <c r="I1725" s="240" t="s">
        <v>617</v>
      </c>
      <c r="J1725" s="83"/>
      <c r="K1725" s="736"/>
      <c r="L1725" s="83"/>
      <c r="M1725" s="83"/>
      <c r="N1725" s="83"/>
      <c r="O1725" s="83"/>
      <c r="P1725" s="83"/>
      <c r="Q1725" s="143" t="s">
        <v>110</v>
      </c>
      <c r="R1725" s="304">
        <v>0</v>
      </c>
      <c r="S1725" s="305">
        <v>0</v>
      </c>
      <c r="T1725" s="305">
        <v>0</v>
      </c>
      <c r="U1725" s="305">
        <v>0</v>
      </c>
      <c r="V1725" s="305">
        <v>0</v>
      </c>
      <c r="W1725" s="306">
        <v>0</v>
      </c>
      <c r="X1725" s="305">
        <v>0</v>
      </c>
      <c r="Y1725" s="305">
        <v>0</v>
      </c>
      <c r="Z1725" s="305">
        <v>0</v>
      </c>
      <c r="AA1725" s="305">
        <v>0</v>
      </c>
      <c r="AB1725" s="307">
        <v>0</v>
      </c>
      <c r="AC1725" s="307">
        <v>0</v>
      </c>
      <c r="AD1725" s="307">
        <v>0</v>
      </c>
      <c r="AE1725" s="307">
        <v>0</v>
      </c>
      <c r="AF1725" s="307">
        <v>0</v>
      </c>
      <c r="AG1725" s="307">
        <v>0</v>
      </c>
      <c r="AH1725" s="362">
        <v>0</v>
      </c>
      <c r="AI1725" s="362">
        <v>0</v>
      </c>
      <c r="AK1725" s="199"/>
      <c r="AM1725" s="11"/>
      <c r="AN1725" s="15"/>
      <c r="AO1725" s="11"/>
      <c r="AP1725" s="11"/>
    </row>
    <row r="1726" spans="3:42" outlineLevel="2" x14ac:dyDescent="0.2">
      <c r="C1726" s="252">
        <v>12</v>
      </c>
      <c r="D1726" s="119" t="s">
        <v>218</v>
      </c>
      <c r="F1726" s="802" t="s">
        <v>626</v>
      </c>
      <c r="R1726" s="800">
        <v>0</v>
      </c>
      <c r="S1726" s="800">
        <v>0</v>
      </c>
      <c r="T1726" s="800">
        <v>0</v>
      </c>
      <c r="U1726" s="800">
        <v>0</v>
      </c>
      <c r="V1726" s="800">
        <v>0</v>
      </c>
      <c r="W1726" s="800">
        <v>4.5948157263012579</v>
      </c>
      <c r="X1726" s="800">
        <v>0</v>
      </c>
      <c r="Y1726" s="800">
        <v>0</v>
      </c>
      <c r="Z1726" s="800">
        <v>0</v>
      </c>
      <c r="AA1726" s="800">
        <v>0</v>
      </c>
      <c r="AB1726" s="800">
        <v>0</v>
      </c>
      <c r="AC1726" s="800">
        <v>0</v>
      </c>
      <c r="AD1726" s="800">
        <v>0</v>
      </c>
      <c r="AE1726" s="800">
        <v>0</v>
      </c>
      <c r="AF1726" s="800">
        <v>14.708955232650938</v>
      </c>
      <c r="AG1726" s="800">
        <v>32.280818554437026</v>
      </c>
      <c r="AH1726" s="800">
        <v>35.606442391822206</v>
      </c>
      <c r="AI1726" s="800">
        <v>29.285331073610209</v>
      </c>
      <c r="AK1726" s="199"/>
      <c r="AM1726" s="11"/>
      <c r="AN1726" s="15"/>
      <c r="AO1726" s="11"/>
      <c r="AP1726" s="11"/>
    </row>
    <row r="1727" spans="3:42" outlineLevel="2" x14ac:dyDescent="0.2">
      <c r="C1727" s="252">
        <v>12</v>
      </c>
      <c r="D1727" s="119" t="s">
        <v>218</v>
      </c>
      <c r="R1727" s="5"/>
      <c r="S1727" s="5"/>
      <c r="T1727" s="5"/>
      <c r="U1727" s="5"/>
      <c r="V1727" s="5"/>
      <c r="W1727" s="5"/>
      <c r="X1727" s="5"/>
      <c r="Y1727" s="5"/>
      <c r="AK1727" s="199"/>
      <c r="AM1727" s="11"/>
      <c r="AN1727" s="15"/>
      <c r="AO1727" s="11"/>
      <c r="AP1727" s="11"/>
    </row>
    <row r="1728" spans="3:42" outlineLevel="2" x14ac:dyDescent="0.2">
      <c r="C1728" s="252">
        <v>12</v>
      </c>
      <c r="D1728" s="119" t="s">
        <v>218</v>
      </c>
      <c r="F1728" s="789" t="s">
        <v>635</v>
      </c>
      <c r="G1728" s="790"/>
      <c r="H1728" s="803"/>
      <c r="I1728" s="790"/>
      <c r="J1728" s="790"/>
      <c r="K1728" s="792"/>
      <c r="L1728" s="789"/>
      <c r="M1728" s="789"/>
      <c r="N1728" s="789"/>
      <c r="O1728" s="789"/>
      <c r="P1728" s="789"/>
      <c r="Q1728" s="792"/>
      <c r="R1728" s="793"/>
      <c r="S1728" s="793"/>
      <c r="T1728" s="793"/>
      <c r="U1728" s="793"/>
      <c r="V1728" s="793"/>
      <c r="W1728" s="793"/>
      <c r="X1728" s="793"/>
      <c r="Y1728" s="793"/>
      <c r="Z1728" s="793"/>
      <c r="AA1728" s="793"/>
      <c r="AB1728" s="793"/>
      <c r="AC1728" s="793"/>
      <c r="AD1728" s="793"/>
      <c r="AE1728" s="793"/>
      <c r="AF1728" s="793"/>
      <c r="AG1728" s="793"/>
      <c r="AH1728" s="789"/>
      <c r="AI1728" s="789"/>
      <c r="AK1728" s="199"/>
      <c r="AM1728" s="11"/>
      <c r="AN1728" s="15"/>
      <c r="AO1728" s="11"/>
      <c r="AP1728" s="11"/>
    </row>
    <row r="1729" spans="3:42" outlineLevel="2" x14ac:dyDescent="0.2">
      <c r="C1729" s="252">
        <v>12</v>
      </c>
      <c r="D1729" s="119" t="s">
        <v>218</v>
      </c>
      <c r="F1729" t="s">
        <v>620</v>
      </c>
      <c r="AK1729" s="199"/>
      <c r="AM1729" s="11"/>
      <c r="AN1729" s="15"/>
      <c r="AO1729" s="11"/>
      <c r="AP1729" s="11"/>
    </row>
    <row r="1730" spans="3:42" outlineLevel="2" x14ac:dyDescent="0.2">
      <c r="C1730" s="252">
        <v>12</v>
      </c>
      <c r="D1730" s="119" t="s">
        <v>218</v>
      </c>
      <c r="F1730" s="761" t="s">
        <v>48</v>
      </c>
      <c r="G1730" s="75"/>
      <c r="H1730" s="796" t="s">
        <v>636</v>
      </c>
      <c r="I1730" s="801"/>
      <c r="J1730" s="75"/>
      <c r="K1730" s="741"/>
      <c r="L1730" s="75"/>
      <c r="M1730" s="75"/>
      <c r="N1730" s="75"/>
      <c r="O1730" s="75"/>
      <c r="P1730" s="75"/>
      <c r="Q1730" s="128" t="s">
        <v>536</v>
      </c>
      <c r="R1730" s="804">
        <v>0</v>
      </c>
      <c r="S1730" s="805">
        <v>0</v>
      </c>
      <c r="T1730" s="805">
        <v>0</v>
      </c>
      <c r="U1730" s="805">
        <v>0</v>
      </c>
      <c r="V1730" s="805">
        <v>0</v>
      </c>
      <c r="W1730" s="806">
        <v>1.5639331563223713</v>
      </c>
      <c r="X1730" s="805">
        <v>0</v>
      </c>
      <c r="Y1730" s="805">
        <v>0</v>
      </c>
      <c r="Z1730" s="805">
        <v>0</v>
      </c>
      <c r="AA1730" s="805">
        <v>0</v>
      </c>
      <c r="AB1730" s="805">
        <v>0</v>
      </c>
      <c r="AC1730" s="805">
        <v>0</v>
      </c>
      <c r="AD1730" s="805">
        <v>0</v>
      </c>
      <c r="AE1730" s="805">
        <v>0</v>
      </c>
      <c r="AF1730" s="805">
        <v>5.006473415577406</v>
      </c>
      <c r="AG1730" s="805">
        <v>10.987392195410193</v>
      </c>
      <c r="AH1730" s="808">
        <v>12.119331688646296</v>
      </c>
      <c r="AI1730" s="808">
        <v>9.9678209068822063</v>
      </c>
      <c r="AK1730" s="199"/>
      <c r="AM1730" s="11"/>
      <c r="AN1730" s="15"/>
      <c r="AO1730" s="11"/>
      <c r="AP1730" s="11"/>
    </row>
    <row r="1731" spans="3:42" outlineLevel="2" x14ac:dyDescent="0.2">
      <c r="C1731" s="252">
        <v>12</v>
      </c>
      <c r="D1731" s="119" t="s">
        <v>218</v>
      </c>
      <c r="F1731" s="767" t="s">
        <v>55</v>
      </c>
      <c r="H1731" s="797" t="s">
        <v>636</v>
      </c>
      <c r="K1731" s="164"/>
      <c r="Q1731" s="135" t="s">
        <v>536</v>
      </c>
      <c r="R1731" s="809">
        <v>0</v>
      </c>
      <c r="S1731" s="810">
        <v>0</v>
      </c>
      <c r="T1731" s="810">
        <v>0</v>
      </c>
      <c r="U1731" s="810">
        <v>0</v>
      </c>
      <c r="V1731" s="810">
        <v>0</v>
      </c>
      <c r="W1731" s="811">
        <v>8.0476986577252455E-2</v>
      </c>
      <c r="X1731" s="810">
        <v>0</v>
      </c>
      <c r="Y1731" s="810">
        <v>0</v>
      </c>
      <c r="Z1731" s="810">
        <v>0</v>
      </c>
      <c r="AA1731" s="810">
        <v>0</v>
      </c>
      <c r="AB1731" s="810">
        <v>0</v>
      </c>
      <c r="AC1731" s="810">
        <v>0</v>
      </c>
      <c r="AD1731" s="810">
        <v>0</v>
      </c>
      <c r="AE1731" s="810">
        <v>0</v>
      </c>
      <c r="AF1731" s="810">
        <v>0.25762347465810986</v>
      </c>
      <c r="AG1731" s="810">
        <v>0.56539003003704391</v>
      </c>
      <c r="AH1731" s="812">
        <v>0.62363745514927582</v>
      </c>
      <c r="AI1731" s="812">
        <v>0.51292485620930417</v>
      </c>
      <c r="AK1731" s="199"/>
      <c r="AM1731" s="11"/>
      <c r="AN1731" s="15"/>
      <c r="AO1731" s="11"/>
      <c r="AP1731" s="11"/>
    </row>
    <row r="1732" spans="3:42" outlineLevel="2" x14ac:dyDescent="0.2">
      <c r="C1732" s="252">
        <v>12</v>
      </c>
      <c r="D1732" s="119" t="s">
        <v>218</v>
      </c>
      <c r="F1732" s="783" t="s">
        <v>57</v>
      </c>
      <c r="G1732" s="83"/>
      <c r="H1732" s="798" t="s">
        <v>636</v>
      </c>
      <c r="I1732" s="799"/>
      <c r="J1732" s="83"/>
      <c r="K1732" s="736"/>
      <c r="L1732" s="83"/>
      <c r="M1732" s="83"/>
      <c r="N1732" s="83"/>
      <c r="O1732" s="83"/>
      <c r="P1732" s="83"/>
      <c r="Q1732" s="143" t="s">
        <v>536</v>
      </c>
      <c r="R1732" s="813">
        <v>0</v>
      </c>
      <c r="S1732" s="814">
        <v>0</v>
      </c>
      <c r="T1732" s="814">
        <v>0</v>
      </c>
      <c r="U1732" s="814">
        <v>0</v>
      </c>
      <c r="V1732" s="814">
        <v>0</v>
      </c>
      <c r="W1732" s="815">
        <v>0</v>
      </c>
      <c r="X1732" s="814">
        <v>0</v>
      </c>
      <c r="Y1732" s="814">
        <v>0</v>
      </c>
      <c r="Z1732" s="814">
        <v>0</v>
      </c>
      <c r="AA1732" s="814">
        <v>0</v>
      </c>
      <c r="AB1732" s="814">
        <v>0</v>
      </c>
      <c r="AC1732" s="814">
        <v>0</v>
      </c>
      <c r="AD1732" s="814">
        <v>0</v>
      </c>
      <c r="AE1732" s="814">
        <v>0</v>
      </c>
      <c r="AF1732" s="814">
        <v>0</v>
      </c>
      <c r="AG1732" s="814">
        <v>0</v>
      </c>
      <c r="AH1732" s="816">
        <v>0</v>
      </c>
      <c r="AI1732" s="816">
        <v>0</v>
      </c>
      <c r="AK1732" s="199"/>
      <c r="AM1732" s="11"/>
      <c r="AN1732" s="15"/>
      <c r="AO1732" s="11"/>
      <c r="AP1732" s="11"/>
    </row>
    <row r="1733" spans="3:42" outlineLevel="2" x14ac:dyDescent="0.2">
      <c r="C1733" s="252">
        <v>12</v>
      </c>
      <c r="D1733" s="119" t="s">
        <v>218</v>
      </c>
      <c r="F1733" s="12"/>
      <c r="H1733" s="817"/>
      <c r="K1733" s="16"/>
      <c r="Q1733" s="16"/>
      <c r="R1733" s="818"/>
      <c r="S1733" s="818"/>
      <c r="T1733" s="818"/>
      <c r="U1733" s="818"/>
      <c r="V1733" s="818"/>
      <c r="W1733" s="818"/>
      <c r="X1733" s="818"/>
      <c r="Y1733" s="818"/>
      <c r="Z1733" s="818"/>
      <c r="AA1733" s="818"/>
      <c r="AB1733" s="818"/>
      <c r="AC1733" s="818"/>
      <c r="AD1733" s="818"/>
      <c r="AE1733" s="818"/>
      <c r="AF1733" s="818"/>
      <c r="AG1733" s="818"/>
      <c r="AH1733" s="818"/>
      <c r="AI1733" s="818"/>
      <c r="AK1733" s="199"/>
      <c r="AM1733" s="11"/>
      <c r="AN1733" s="15"/>
      <c r="AO1733" s="11"/>
      <c r="AP1733" s="11"/>
    </row>
    <row r="1734" spans="3:42" x14ac:dyDescent="0.2">
      <c r="C1734" s="252">
        <v>13</v>
      </c>
      <c r="D1734" s="754" t="s">
        <v>143</v>
      </c>
      <c r="E1734" s="67"/>
      <c r="F1734" s="67"/>
      <c r="G1734" s="67"/>
      <c r="H1734" s="755" t="s">
        <v>152</v>
      </c>
      <c r="I1734" s="67"/>
      <c r="J1734" s="67"/>
      <c r="K1734" s="102"/>
      <c r="L1734" s="67"/>
      <c r="M1734" s="67"/>
      <c r="N1734" s="67"/>
      <c r="O1734" s="67"/>
      <c r="P1734" s="67"/>
      <c r="Q1734" s="102"/>
      <c r="R1734" s="67"/>
      <c r="S1734" s="67"/>
      <c r="T1734" s="67"/>
      <c r="U1734" s="67"/>
      <c r="V1734" s="67"/>
      <c r="W1734" s="67"/>
      <c r="X1734" s="67"/>
      <c r="Y1734" s="67"/>
      <c r="Z1734" s="67"/>
      <c r="AA1734" s="67"/>
      <c r="AB1734" s="67"/>
      <c r="AC1734" s="67"/>
      <c r="AD1734" s="67"/>
      <c r="AE1734" s="67"/>
      <c r="AF1734" s="67"/>
      <c r="AG1734" s="67"/>
      <c r="AH1734" s="67"/>
      <c r="AI1734" s="67"/>
      <c r="AK1734" s="199"/>
      <c r="AM1734" s="11"/>
      <c r="AN1734" s="15"/>
      <c r="AO1734" s="11"/>
      <c r="AP1734" s="11"/>
    </row>
    <row r="1735" spans="3:42" outlineLevel="1" x14ac:dyDescent="0.2">
      <c r="C1735" s="252">
        <v>13</v>
      </c>
      <c r="D1735" s="119" t="s">
        <v>218</v>
      </c>
      <c r="F1735" s="121" t="s">
        <v>597</v>
      </c>
      <c r="G1735" s="756"/>
      <c r="H1735" s="757"/>
      <c r="I1735" s="756"/>
      <c r="J1735" s="756"/>
      <c r="K1735" s="758"/>
      <c r="L1735" s="759"/>
      <c r="M1735" s="759"/>
      <c r="N1735" s="759"/>
      <c r="O1735" s="759"/>
      <c r="P1735" s="759"/>
      <c r="Q1735" s="758"/>
      <c r="R1735" s="760"/>
      <c r="S1735" s="760"/>
      <c r="T1735" s="760"/>
      <c r="U1735" s="760"/>
      <c r="V1735" s="760"/>
      <c r="W1735" s="760"/>
      <c r="X1735" s="760"/>
      <c r="Y1735" s="760"/>
      <c r="Z1735" s="760"/>
      <c r="AA1735" s="760"/>
      <c r="AB1735" s="760"/>
      <c r="AC1735" s="760"/>
      <c r="AD1735" s="760"/>
      <c r="AE1735" s="760"/>
      <c r="AF1735" s="760"/>
      <c r="AG1735" s="760"/>
      <c r="AH1735" s="759"/>
      <c r="AI1735" s="759"/>
      <c r="AK1735" s="199"/>
      <c r="AM1735" s="11"/>
      <c r="AN1735" s="15"/>
      <c r="AO1735" s="11"/>
      <c r="AP1735" s="11"/>
    </row>
    <row r="1736" spans="3:42" outlineLevel="2" x14ac:dyDescent="0.2">
      <c r="C1736" s="252">
        <v>13</v>
      </c>
      <c r="D1736" s="119" t="s">
        <v>218</v>
      </c>
      <c r="F1736" s="12"/>
      <c r="G1736" s="149" t="s">
        <v>598</v>
      </c>
      <c r="H1736" s="72" t="s">
        <v>48</v>
      </c>
      <c r="I1736" s="8" t="s">
        <v>451</v>
      </c>
      <c r="J1736" s="8" t="s">
        <v>599</v>
      </c>
      <c r="K1736" s="8" t="s">
        <v>61</v>
      </c>
      <c r="AK1736" s="199"/>
      <c r="AM1736" s="11"/>
      <c r="AN1736" s="15"/>
      <c r="AO1736" s="11"/>
      <c r="AP1736" s="11"/>
    </row>
    <row r="1737" spans="3:42" outlineLevel="2" x14ac:dyDescent="0.2">
      <c r="C1737" s="252">
        <v>13</v>
      </c>
      <c r="D1737" s="119" t="s">
        <v>218</v>
      </c>
      <c r="F1737" s="761" t="s">
        <v>129</v>
      </c>
      <c r="G1737" s="762" t="s">
        <v>130</v>
      </c>
      <c r="H1737" s="763">
        <v>0.13</v>
      </c>
      <c r="I1737" s="764">
        <v>0.87</v>
      </c>
      <c r="J1737" s="765">
        <v>1</v>
      </c>
      <c r="K1737" s="766"/>
      <c r="AK1737" s="199"/>
      <c r="AM1737" s="11"/>
      <c r="AN1737" s="15"/>
      <c r="AO1737" s="11"/>
      <c r="AP1737" s="11"/>
    </row>
    <row r="1738" spans="3:42" outlineLevel="2" x14ac:dyDescent="0.2">
      <c r="C1738" s="252">
        <v>13</v>
      </c>
      <c r="D1738" s="119" t="s">
        <v>218</v>
      </c>
      <c r="F1738" s="767" t="s">
        <v>128</v>
      </c>
      <c r="G1738" s="611" t="s">
        <v>130</v>
      </c>
      <c r="H1738" s="768">
        <v>1.9522342681121733E-2</v>
      </c>
      <c r="I1738" s="769">
        <v>0.98047765731887826</v>
      </c>
      <c r="J1738" s="770">
        <v>1</v>
      </c>
      <c r="K1738" s="771"/>
      <c r="AK1738" s="199"/>
      <c r="AM1738" s="11"/>
      <c r="AN1738" s="15"/>
      <c r="AO1738" s="11"/>
      <c r="AP1738" s="11"/>
    </row>
    <row r="1739" spans="3:42" outlineLevel="2" x14ac:dyDescent="0.2">
      <c r="C1739" s="252">
        <v>13</v>
      </c>
      <c r="D1739" s="119" t="s">
        <v>218</v>
      </c>
      <c r="F1739" s="767" t="s">
        <v>600</v>
      </c>
      <c r="G1739" s="611" t="s">
        <v>583</v>
      </c>
      <c r="H1739" s="772">
        <v>488</v>
      </c>
      <c r="I1739" s="773">
        <v>24509</v>
      </c>
      <c r="J1739" s="774">
        <v>24997</v>
      </c>
      <c r="K1739" s="775">
        <v>0.53603072368684246</v>
      </c>
      <c r="AK1739" s="199"/>
      <c r="AM1739" s="11"/>
      <c r="AN1739" s="15"/>
      <c r="AO1739" s="11"/>
      <c r="AP1739" s="11"/>
    </row>
    <row r="1740" spans="3:42" outlineLevel="2" x14ac:dyDescent="0.2">
      <c r="C1740" s="252">
        <v>13</v>
      </c>
      <c r="D1740" s="119" t="s">
        <v>218</v>
      </c>
      <c r="F1740" s="767" t="s">
        <v>64</v>
      </c>
      <c r="G1740" s="611" t="s">
        <v>583</v>
      </c>
      <c r="H1740" s="776">
        <v>0</v>
      </c>
      <c r="I1740" s="773">
        <v>0</v>
      </c>
      <c r="J1740" s="774">
        <v>0</v>
      </c>
      <c r="K1740" s="771"/>
      <c r="AK1740" s="199"/>
      <c r="AM1740" s="11"/>
      <c r="AN1740" s="15"/>
      <c r="AO1740" s="11"/>
      <c r="AP1740" s="11"/>
    </row>
    <row r="1741" spans="3:42" outlineLevel="2" x14ac:dyDescent="0.2">
      <c r="C1741" s="252">
        <v>13</v>
      </c>
      <c r="D1741" s="119" t="s">
        <v>218</v>
      </c>
      <c r="F1741" s="767" t="s">
        <v>601</v>
      </c>
      <c r="G1741" s="611" t="s">
        <v>583</v>
      </c>
      <c r="H1741" s="776">
        <v>488</v>
      </c>
      <c r="I1741" s="773">
        <v>24509</v>
      </c>
      <c r="J1741" s="774">
        <v>24997</v>
      </c>
      <c r="K1741" s="771"/>
      <c r="AK1741" s="199"/>
      <c r="AM1741" s="11"/>
      <c r="AN1741" s="15"/>
      <c r="AO1741" s="11"/>
      <c r="AP1741" s="11"/>
    </row>
    <row r="1742" spans="3:42" outlineLevel="2" x14ac:dyDescent="0.2">
      <c r="C1742" s="252">
        <v>13</v>
      </c>
      <c r="D1742" s="119" t="s">
        <v>218</v>
      </c>
      <c r="F1742" s="767" t="s">
        <v>602</v>
      </c>
      <c r="G1742" s="611" t="s">
        <v>130</v>
      </c>
      <c r="H1742" s="778">
        <v>0</v>
      </c>
      <c r="I1742" s="769">
        <v>0</v>
      </c>
      <c r="J1742" s="769">
        <v>0</v>
      </c>
      <c r="K1742" s="771"/>
      <c r="AK1742" s="199"/>
      <c r="AM1742" s="11"/>
      <c r="AN1742" s="15"/>
      <c r="AO1742" s="11"/>
      <c r="AP1742" s="11"/>
    </row>
    <row r="1743" spans="3:42" outlineLevel="2" x14ac:dyDescent="0.2">
      <c r="C1743" s="252">
        <v>13</v>
      </c>
      <c r="D1743" s="119" t="s">
        <v>218</v>
      </c>
      <c r="F1743" s="767" t="s">
        <v>603</v>
      </c>
      <c r="G1743" s="611" t="s">
        <v>583</v>
      </c>
      <c r="H1743" s="776">
        <v>0</v>
      </c>
      <c r="I1743" s="773">
        <v>17902</v>
      </c>
      <c r="J1743" s="774">
        <v>17902</v>
      </c>
      <c r="K1743" s="771"/>
      <c r="AK1743" s="199"/>
      <c r="AM1743" s="11"/>
      <c r="AN1743" s="15"/>
      <c r="AO1743" s="11"/>
      <c r="AP1743" s="11"/>
    </row>
    <row r="1744" spans="3:42" outlineLevel="2" x14ac:dyDescent="0.2">
      <c r="C1744" s="252">
        <v>13</v>
      </c>
      <c r="D1744" s="119" t="s">
        <v>218</v>
      </c>
      <c r="F1744" s="767" t="s">
        <v>604</v>
      </c>
      <c r="G1744" s="611"/>
      <c r="H1744" s="773">
        <v>0</v>
      </c>
      <c r="I1744" s="773">
        <v>0</v>
      </c>
      <c r="J1744" s="773">
        <v>0</v>
      </c>
      <c r="K1744" s="771"/>
      <c r="AK1744" s="199"/>
      <c r="AM1744" s="11"/>
      <c r="AN1744" s="15"/>
      <c r="AO1744" s="11"/>
      <c r="AP1744" s="11"/>
    </row>
    <row r="1745" spans="3:42" outlineLevel="2" x14ac:dyDescent="0.2">
      <c r="C1745" s="252">
        <v>13</v>
      </c>
      <c r="D1745" s="119" t="s">
        <v>218</v>
      </c>
      <c r="F1745" s="767" t="s">
        <v>605</v>
      </c>
      <c r="G1745" s="611"/>
      <c r="H1745" s="779"/>
      <c r="I1745" s="780"/>
      <c r="J1745" s="781"/>
      <c r="K1745" s="782">
        <v>0</v>
      </c>
      <c r="AK1745" s="199"/>
      <c r="AM1745" s="11"/>
      <c r="AN1745" s="15"/>
      <c r="AO1745" s="11"/>
      <c r="AP1745" s="11"/>
    </row>
    <row r="1746" spans="3:42" outlineLevel="2" x14ac:dyDescent="0.2">
      <c r="C1746" s="252">
        <v>13</v>
      </c>
      <c r="D1746" s="119" t="s">
        <v>218</v>
      </c>
      <c r="F1746" s="783" t="s">
        <v>606</v>
      </c>
      <c r="G1746" s="619" t="s">
        <v>130</v>
      </c>
      <c r="H1746" s="784">
        <v>0</v>
      </c>
      <c r="I1746" s="785">
        <v>1</v>
      </c>
      <c r="J1746" s="786">
        <v>1</v>
      </c>
      <c r="K1746" s="787"/>
      <c r="AK1746" s="199"/>
      <c r="AM1746" s="11"/>
      <c r="AN1746" s="15"/>
      <c r="AO1746" s="11"/>
      <c r="AP1746" s="11"/>
    </row>
    <row r="1747" spans="3:42" outlineLevel="2" x14ac:dyDescent="0.2">
      <c r="C1747" s="252">
        <v>13</v>
      </c>
      <c r="D1747" s="119" t="s">
        <v>218</v>
      </c>
      <c r="H1747"/>
      <c r="I1747"/>
      <c r="K1747"/>
      <c r="AK1747" s="199"/>
      <c r="AM1747" s="11"/>
      <c r="AN1747" s="15"/>
      <c r="AO1747" s="11"/>
      <c r="AP1747" s="11"/>
    </row>
    <row r="1748" spans="3:42" outlineLevel="1" x14ac:dyDescent="0.2">
      <c r="C1748" s="252">
        <v>13</v>
      </c>
      <c r="D1748" s="119" t="s">
        <v>218</v>
      </c>
      <c r="F1748" s="121" t="s">
        <v>607</v>
      </c>
      <c r="G1748" s="756"/>
      <c r="H1748" s="757"/>
      <c r="I1748" s="788"/>
      <c r="J1748" s="756"/>
      <c r="K1748" s="758"/>
      <c r="L1748" s="759"/>
      <c r="M1748" s="759"/>
      <c r="N1748" s="759"/>
      <c r="O1748" s="759"/>
      <c r="P1748" s="759"/>
      <c r="Q1748" s="758"/>
      <c r="R1748" s="760"/>
      <c r="S1748" s="760"/>
      <c r="T1748" s="760"/>
      <c r="U1748" s="760"/>
      <c r="V1748" s="760"/>
      <c r="W1748" s="760"/>
      <c r="X1748" s="760"/>
      <c r="Y1748" s="760"/>
      <c r="Z1748" s="760"/>
      <c r="AA1748" s="760"/>
      <c r="AB1748" s="760"/>
      <c r="AC1748" s="760"/>
      <c r="AD1748" s="760"/>
      <c r="AE1748" s="760"/>
      <c r="AF1748" s="760"/>
      <c r="AG1748" s="760"/>
      <c r="AH1748" s="759"/>
      <c r="AI1748" s="759"/>
      <c r="AK1748" s="199"/>
      <c r="AM1748" s="11"/>
      <c r="AN1748" s="15"/>
      <c r="AO1748" s="11"/>
      <c r="AP1748" s="11"/>
    </row>
    <row r="1749" spans="3:42" outlineLevel="2" x14ac:dyDescent="0.2">
      <c r="C1749" s="252">
        <v>13</v>
      </c>
      <c r="D1749" s="119" t="s">
        <v>218</v>
      </c>
      <c r="F1749" s="789" t="s">
        <v>608</v>
      </c>
      <c r="G1749" s="790"/>
      <c r="H1749" s="791" t="s">
        <v>609</v>
      </c>
      <c r="I1749" s="791"/>
      <c r="J1749" s="790"/>
      <c r="K1749" s="792"/>
      <c r="L1749" s="789"/>
      <c r="M1749" s="789"/>
      <c r="N1749" s="789"/>
      <c r="O1749" s="789"/>
      <c r="P1749" s="789"/>
      <c r="Q1749" s="792"/>
      <c r="R1749" s="793"/>
      <c r="S1749" s="793"/>
      <c r="T1749" s="793"/>
      <c r="U1749" s="793"/>
      <c r="V1749" s="793"/>
      <c r="W1749" s="793"/>
      <c r="X1749" s="793"/>
      <c r="Y1749" s="793"/>
      <c r="Z1749" s="793"/>
      <c r="AA1749" s="793"/>
      <c r="AB1749" s="793"/>
      <c r="AC1749" s="793"/>
      <c r="AD1749" s="793"/>
      <c r="AE1749" s="793"/>
      <c r="AF1749" s="793"/>
      <c r="AG1749" s="793"/>
      <c r="AH1749" s="789"/>
      <c r="AI1749" s="789"/>
      <c r="AK1749" s="199"/>
      <c r="AM1749" s="11"/>
      <c r="AN1749" s="15"/>
      <c r="AO1749" s="11"/>
      <c r="AP1749" s="11"/>
    </row>
    <row r="1750" spans="3:42" ht="14.25" customHeight="1" outlineLevel="2" x14ac:dyDescent="0.2">
      <c r="C1750" s="252">
        <v>13</v>
      </c>
      <c r="D1750" s="119" t="s">
        <v>218</v>
      </c>
      <c r="F1750" s="794" t="s">
        <v>610</v>
      </c>
      <c r="H1750" s="795"/>
      <c r="AK1750" s="199"/>
      <c r="AM1750" s="11"/>
      <c r="AN1750" s="15"/>
      <c r="AO1750" s="11"/>
      <c r="AP1750" s="11"/>
    </row>
    <row r="1751" spans="3:42" outlineLevel="2" x14ac:dyDescent="0.2">
      <c r="C1751" s="252">
        <v>13</v>
      </c>
      <c r="D1751" s="119" t="s">
        <v>218</v>
      </c>
      <c r="F1751" s="761" t="s">
        <v>62</v>
      </c>
      <c r="G1751" s="75"/>
      <c r="H1751" s="796" t="s">
        <v>10</v>
      </c>
      <c r="I1751" s="796" t="s">
        <v>611</v>
      </c>
      <c r="J1751" s="75"/>
      <c r="K1751" s="741"/>
      <c r="L1751" s="75"/>
      <c r="M1751" s="75"/>
      <c r="N1751" s="75"/>
      <c r="O1751" s="75"/>
      <c r="P1751" s="75"/>
      <c r="Q1751" s="128" t="s">
        <v>110</v>
      </c>
      <c r="R1751" s="299">
        <v>0</v>
      </c>
      <c r="S1751" s="300">
        <v>0</v>
      </c>
      <c r="T1751" s="300">
        <v>0</v>
      </c>
      <c r="U1751" s="300">
        <v>951.37218875892586</v>
      </c>
      <c r="V1751" s="300">
        <v>1025.9344724767129</v>
      </c>
      <c r="W1751" s="301">
        <v>1075.2645080112163</v>
      </c>
      <c r="X1751" s="300">
        <v>1819.6523514970168</v>
      </c>
      <c r="Y1751" s="300">
        <v>2243.3100629590531</v>
      </c>
      <c r="Z1751" s="300">
        <v>1972.34059223997</v>
      </c>
      <c r="AA1751" s="300">
        <v>2573.4725612753518</v>
      </c>
      <c r="AB1751" s="302">
        <v>1482.2843722142027</v>
      </c>
      <c r="AC1751" s="302">
        <v>1593.0431550032235</v>
      </c>
      <c r="AD1751" s="302">
        <v>2189.3523123874184</v>
      </c>
      <c r="AE1751" s="302">
        <v>1419.7485228954629</v>
      </c>
      <c r="AF1751" s="302">
        <v>2120.0681621839108</v>
      </c>
      <c r="AG1751" s="302">
        <v>1520.7746903780094</v>
      </c>
      <c r="AH1751" s="348">
        <v>1749.7230551472735</v>
      </c>
      <c r="AI1751" s="348">
        <v>1943.294413053</v>
      </c>
      <c r="AK1751" s="199"/>
      <c r="AM1751" s="11"/>
      <c r="AN1751" s="15"/>
      <c r="AO1751" s="11"/>
      <c r="AP1751" s="11"/>
    </row>
    <row r="1752" spans="3:42" outlineLevel="2" x14ac:dyDescent="0.2">
      <c r="C1752" s="252">
        <v>13</v>
      </c>
      <c r="D1752" s="119" t="s">
        <v>218</v>
      </c>
      <c r="F1752" s="767" t="s">
        <v>188</v>
      </c>
      <c r="H1752" s="797" t="s">
        <v>10</v>
      </c>
      <c r="I1752" s="797" t="s">
        <v>612</v>
      </c>
      <c r="K1752" s="164"/>
      <c r="Q1752" s="135" t="s">
        <v>110</v>
      </c>
      <c r="R1752" s="314">
        <v>0</v>
      </c>
      <c r="S1752" s="315">
        <v>0</v>
      </c>
      <c r="T1752" s="315">
        <v>0</v>
      </c>
      <c r="U1752" s="315">
        <v>443.66426312761735</v>
      </c>
      <c r="V1752" s="315">
        <v>459.42719485401574</v>
      </c>
      <c r="W1752" s="316">
        <v>472.2947162495505</v>
      </c>
      <c r="X1752" s="315">
        <v>500.03480227877628</v>
      </c>
      <c r="Y1752" s="315">
        <v>511.27006908833181</v>
      </c>
      <c r="Z1752" s="315">
        <v>522.13860275653451</v>
      </c>
      <c r="AA1752" s="315">
        <v>532.59023499355089</v>
      </c>
      <c r="AB1752" s="5">
        <v>543.25142698719969</v>
      </c>
      <c r="AC1752" s="5">
        <v>554.12638918504547</v>
      </c>
      <c r="AD1752" s="5">
        <v>565.21941684566139</v>
      </c>
      <c r="AE1752" s="5">
        <v>576.53489175230254</v>
      </c>
      <c r="AF1752" s="5">
        <v>588.07728396133405</v>
      </c>
      <c r="AG1752" s="5">
        <v>599.85115358612575</v>
      </c>
      <c r="AH1752" s="350">
        <v>611.86115261713655</v>
      </c>
      <c r="AI1752" s="350">
        <v>624.11202677892197</v>
      </c>
      <c r="AK1752" s="199"/>
      <c r="AM1752" s="11"/>
      <c r="AN1752" s="15"/>
      <c r="AO1752" s="11"/>
      <c r="AP1752" s="11"/>
    </row>
    <row r="1753" spans="3:42" outlineLevel="2" x14ac:dyDescent="0.2">
      <c r="C1753" s="252">
        <v>13</v>
      </c>
      <c r="D1753" s="119" t="s">
        <v>218</v>
      </c>
      <c r="F1753" s="767" t="s">
        <v>613</v>
      </c>
      <c r="H1753" s="797" t="s">
        <v>10</v>
      </c>
      <c r="I1753" s="234" t="s">
        <v>614</v>
      </c>
      <c r="K1753" s="164"/>
      <c r="Q1753" s="135" t="s">
        <v>110</v>
      </c>
      <c r="R1753" s="314">
        <v>0</v>
      </c>
      <c r="S1753" s="315">
        <v>0</v>
      </c>
      <c r="T1753" s="315">
        <v>0</v>
      </c>
      <c r="U1753" s="315">
        <v>0</v>
      </c>
      <c r="V1753" s="315">
        <v>0</v>
      </c>
      <c r="W1753" s="316">
        <v>0</v>
      </c>
      <c r="X1753" s="315">
        <v>0</v>
      </c>
      <c r="Y1753" s="315">
        <v>0</v>
      </c>
      <c r="Z1753" s="315">
        <v>0</v>
      </c>
      <c r="AA1753" s="315">
        <v>0</v>
      </c>
      <c r="AB1753" s="5">
        <v>0</v>
      </c>
      <c r="AC1753" s="5">
        <v>0</v>
      </c>
      <c r="AD1753" s="5">
        <v>0</v>
      </c>
      <c r="AE1753" s="5">
        <v>0</v>
      </c>
      <c r="AF1753" s="5">
        <v>0</v>
      </c>
      <c r="AG1753" s="5">
        <v>0</v>
      </c>
      <c r="AH1753" s="350">
        <v>0</v>
      </c>
      <c r="AI1753" s="350">
        <v>0</v>
      </c>
      <c r="AK1753" s="199"/>
      <c r="AM1753" s="11"/>
      <c r="AN1753" s="15"/>
      <c r="AO1753" s="11"/>
      <c r="AP1753" s="11"/>
    </row>
    <row r="1754" spans="3:42" outlineLevel="2" x14ac:dyDescent="0.2">
      <c r="C1754" s="252">
        <v>13</v>
      </c>
      <c r="D1754" s="119" t="s">
        <v>218</v>
      </c>
      <c r="F1754" s="783" t="s">
        <v>57</v>
      </c>
      <c r="G1754" s="83"/>
      <c r="H1754" s="798" t="s">
        <v>10</v>
      </c>
      <c r="I1754" s="799"/>
      <c r="J1754" s="83"/>
      <c r="K1754" s="736"/>
      <c r="L1754" s="83"/>
      <c r="M1754" s="83"/>
      <c r="N1754" s="83"/>
      <c r="O1754" s="83"/>
      <c r="P1754" s="83"/>
      <c r="Q1754" s="143" t="s">
        <v>110</v>
      </c>
      <c r="R1754" s="304">
        <v>0</v>
      </c>
      <c r="S1754" s="305">
        <v>0</v>
      </c>
      <c r="T1754" s="305">
        <v>0</v>
      </c>
      <c r="U1754" s="305">
        <v>98.710052971635733</v>
      </c>
      <c r="V1754" s="305">
        <v>102.2279103801821</v>
      </c>
      <c r="W1754" s="306">
        <v>105.09658763787669</v>
      </c>
      <c r="X1754" s="305">
        <v>107.98465586627759</v>
      </c>
      <c r="Y1754" s="305">
        <v>110.59465111916688</v>
      </c>
      <c r="Z1754" s="305">
        <v>112.92341928351345</v>
      </c>
      <c r="AA1754" s="305">
        <v>115.16442667132637</v>
      </c>
      <c r="AB1754" s="307">
        <v>117.44990772296953</v>
      </c>
      <c r="AC1754" s="307">
        <v>119.78074503632915</v>
      </c>
      <c r="AD1754" s="307">
        <v>122.1578387248185</v>
      </c>
      <c r="AE1754" s="307">
        <v>124.58210676498126</v>
      </c>
      <c r="AF1754" s="307">
        <v>127.05448535099316</v>
      </c>
      <c r="AG1754" s="307">
        <v>129.57592925619892</v>
      </c>
      <c r="AH1754" s="362">
        <v>132.14741220182384</v>
      </c>
      <c r="AI1754" s="362">
        <v>134.7699272330031</v>
      </c>
      <c r="AK1754" s="199"/>
      <c r="AM1754" s="11"/>
      <c r="AN1754" s="15"/>
      <c r="AO1754" s="11"/>
      <c r="AP1754" s="11"/>
    </row>
    <row r="1755" spans="3:42" outlineLevel="2" x14ac:dyDescent="0.2">
      <c r="C1755" s="252">
        <v>13</v>
      </c>
      <c r="D1755" s="119" t="s">
        <v>218</v>
      </c>
      <c r="F1755" s="12"/>
      <c r="H1755" s="234"/>
      <c r="K1755" s="164"/>
      <c r="Q1755" s="16"/>
      <c r="R1755" s="800">
        <v>0</v>
      </c>
      <c r="S1755" s="800">
        <v>0</v>
      </c>
      <c r="T1755" s="800">
        <v>0</v>
      </c>
      <c r="U1755" s="800">
        <v>1493.7465048581789</v>
      </c>
      <c r="V1755" s="800">
        <v>1587.5895777109108</v>
      </c>
      <c r="W1755" s="800">
        <v>1652.6558118986434</v>
      </c>
      <c r="X1755" s="800">
        <v>2427.6718096420705</v>
      </c>
      <c r="Y1755" s="800">
        <v>2865.1747831665516</v>
      </c>
      <c r="Z1755" s="800">
        <v>2607.402614280018</v>
      </c>
      <c r="AA1755" s="800">
        <v>3221.2272229402292</v>
      </c>
      <c r="AB1755" s="800">
        <v>2142.9857069243717</v>
      </c>
      <c r="AC1755" s="800">
        <v>2266.9502892245982</v>
      </c>
      <c r="AD1755" s="800">
        <v>2876.7295679578983</v>
      </c>
      <c r="AE1755" s="800">
        <v>2120.8655214127466</v>
      </c>
      <c r="AF1755" s="800">
        <v>2835.1999314962382</v>
      </c>
      <c r="AG1755" s="800">
        <v>2250.201773220334</v>
      </c>
      <c r="AH1755" s="800">
        <v>2493.7316199662341</v>
      </c>
      <c r="AI1755" s="800">
        <v>2702.1763670649252</v>
      </c>
      <c r="AK1755" s="199"/>
      <c r="AM1755" s="11"/>
      <c r="AN1755" s="15"/>
      <c r="AO1755" s="11"/>
      <c r="AP1755" s="11"/>
    </row>
    <row r="1756" spans="3:42" ht="14.25" customHeight="1" outlineLevel="2" x14ac:dyDescent="0.2">
      <c r="C1756" s="252">
        <v>13</v>
      </c>
      <c r="D1756" s="119" t="s">
        <v>218</v>
      </c>
      <c r="F1756" s="794" t="s">
        <v>615</v>
      </c>
      <c r="AK1756" s="199"/>
      <c r="AM1756" s="11"/>
      <c r="AN1756" s="15"/>
      <c r="AO1756" s="11"/>
      <c r="AP1756" s="11"/>
    </row>
    <row r="1757" spans="3:42" outlineLevel="2" x14ac:dyDescent="0.2">
      <c r="C1757" s="252">
        <v>13</v>
      </c>
      <c r="D1757" s="119" t="s">
        <v>218</v>
      </c>
      <c r="F1757" s="761" t="s">
        <v>48</v>
      </c>
      <c r="G1757" s="75"/>
      <c r="H1757" s="796" t="s">
        <v>10</v>
      </c>
      <c r="I1757" s="801"/>
      <c r="J1757" s="75"/>
      <c r="K1757" s="741"/>
      <c r="L1757" s="75"/>
      <c r="M1757" s="75"/>
      <c r="N1757" s="75"/>
      <c r="O1757" s="75"/>
      <c r="P1757" s="75"/>
      <c r="Q1757" s="128" t="s">
        <v>110</v>
      </c>
      <c r="R1757" s="299">
        <v>0</v>
      </c>
      <c r="S1757" s="300">
        <v>0</v>
      </c>
      <c r="T1757" s="300">
        <v>0</v>
      </c>
      <c r="U1757" s="300">
        <v>132.33975031880507</v>
      </c>
      <c r="V1757" s="300">
        <v>142.34057655693925</v>
      </c>
      <c r="W1757" s="301">
        <v>149.00468533856503</v>
      </c>
      <c r="X1757" s="300">
        <v>246.31665645718542</v>
      </c>
      <c r="Y1757" s="300">
        <v>301.61149767602006</v>
      </c>
      <c r="Z1757" s="300">
        <v>266.5976457212513</v>
      </c>
      <c r="AA1757" s="300">
        <v>344.94884204195898</v>
      </c>
      <c r="AB1757" s="302">
        <v>203.30250890749886</v>
      </c>
      <c r="AC1757" s="302">
        <v>217.91345540874215</v>
      </c>
      <c r="AD1757" s="302">
        <v>295.65020775604916</v>
      </c>
      <c r="AE1757" s="302">
        <v>195.82261970082206</v>
      </c>
      <c r="AF1757" s="302">
        <v>287.08950734438491</v>
      </c>
      <c r="AG1757" s="302">
        <v>209.41120952711574</v>
      </c>
      <c r="AH1757" s="348">
        <v>239.40896026380341</v>
      </c>
      <c r="AI1757" s="348">
        <v>264.81240255507754</v>
      </c>
      <c r="AK1757" s="199"/>
      <c r="AM1757" s="11"/>
      <c r="AN1757" s="15"/>
      <c r="AO1757" s="11"/>
      <c r="AP1757" s="11"/>
    </row>
    <row r="1758" spans="3:42" outlineLevel="2" x14ac:dyDescent="0.2">
      <c r="C1758" s="252">
        <v>13</v>
      </c>
      <c r="D1758" s="119" t="s">
        <v>218</v>
      </c>
      <c r="F1758" s="767" t="s">
        <v>55</v>
      </c>
      <c r="H1758" s="797" t="s">
        <v>10</v>
      </c>
      <c r="K1758" s="164"/>
      <c r="Q1758" s="135" t="s">
        <v>110</v>
      </c>
      <c r="R1758" s="314">
        <v>0</v>
      </c>
      <c r="S1758" s="315">
        <v>0</v>
      </c>
      <c r="T1758" s="315">
        <v>0</v>
      </c>
      <c r="U1758" s="315">
        <v>1262.6967015677383</v>
      </c>
      <c r="V1758" s="315">
        <v>1343.0210907737894</v>
      </c>
      <c r="W1758" s="316">
        <v>1398.5545389222018</v>
      </c>
      <c r="X1758" s="315">
        <v>2073.3704973186077</v>
      </c>
      <c r="Y1758" s="315">
        <v>2452.9686343713647</v>
      </c>
      <c r="Z1758" s="315">
        <v>2227.8815492752533</v>
      </c>
      <c r="AA1758" s="315">
        <v>2761.1139542269439</v>
      </c>
      <c r="AB1758" s="5">
        <v>1822.2332902939036</v>
      </c>
      <c r="AC1758" s="5">
        <v>1929.2560887795266</v>
      </c>
      <c r="AD1758" s="5">
        <v>2458.9215214770306</v>
      </c>
      <c r="AE1758" s="5">
        <v>1800.4607949469435</v>
      </c>
      <c r="AF1758" s="5">
        <v>2421.0559388008601</v>
      </c>
      <c r="AG1758" s="5">
        <v>1911.2146344370194</v>
      </c>
      <c r="AH1758" s="350">
        <v>2122.1752475006065</v>
      </c>
      <c r="AI1758" s="350">
        <v>2302.5940372768446</v>
      </c>
      <c r="AK1758" s="199"/>
      <c r="AM1758" s="11"/>
      <c r="AN1758" s="15"/>
      <c r="AO1758" s="11"/>
      <c r="AP1758" s="11"/>
    </row>
    <row r="1759" spans="3:42" outlineLevel="2" x14ac:dyDescent="0.2">
      <c r="C1759" s="252">
        <v>13</v>
      </c>
      <c r="D1759" s="119" t="s">
        <v>218</v>
      </c>
      <c r="F1759" s="783" t="s">
        <v>57</v>
      </c>
      <c r="G1759" s="83"/>
      <c r="H1759" s="798" t="s">
        <v>10</v>
      </c>
      <c r="I1759" s="799"/>
      <c r="J1759" s="83"/>
      <c r="K1759" s="736"/>
      <c r="L1759" s="83"/>
      <c r="M1759" s="83"/>
      <c r="N1759" s="83"/>
      <c r="O1759" s="83"/>
      <c r="P1759" s="83"/>
      <c r="Q1759" s="143" t="s">
        <v>110</v>
      </c>
      <c r="R1759" s="304">
        <v>0</v>
      </c>
      <c r="S1759" s="305">
        <v>0</v>
      </c>
      <c r="T1759" s="305">
        <v>0</v>
      </c>
      <c r="U1759" s="305">
        <v>98.710052971635733</v>
      </c>
      <c r="V1759" s="305">
        <v>102.2279103801821</v>
      </c>
      <c r="W1759" s="306">
        <v>105.09658763787669</v>
      </c>
      <c r="X1759" s="305">
        <v>107.98465586627759</v>
      </c>
      <c r="Y1759" s="305">
        <v>110.59465111916688</v>
      </c>
      <c r="Z1759" s="305">
        <v>112.92341928351345</v>
      </c>
      <c r="AA1759" s="305">
        <v>115.16442667132637</v>
      </c>
      <c r="AB1759" s="307">
        <v>117.44990772296953</v>
      </c>
      <c r="AC1759" s="307">
        <v>119.78074503632915</v>
      </c>
      <c r="AD1759" s="307">
        <v>122.1578387248185</v>
      </c>
      <c r="AE1759" s="307">
        <v>124.58210676498126</v>
      </c>
      <c r="AF1759" s="307">
        <v>127.05448535099316</v>
      </c>
      <c r="AG1759" s="307">
        <v>129.57592925619892</v>
      </c>
      <c r="AH1759" s="362">
        <v>132.14741220182384</v>
      </c>
      <c r="AI1759" s="362">
        <v>134.7699272330031</v>
      </c>
      <c r="AK1759" s="199"/>
      <c r="AM1759" s="11"/>
      <c r="AN1759" s="15"/>
      <c r="AO1759" s="11"/>
      <c r="AP1759" s="11"/>
    </row>
    <row r="1760" spans="3:42" outlineLevel="2" x14ac:dyDescent="0.2">
      <c r="C1760" s="252">
        <v>13</v>
      </c>
      <c r="D1760" s="119" t="s">
        <v>218</v>
      </c>
      <c r="F1760" s="12"/>
      <c r="H1760" s="164"/>
      <c r="K1760" s="164"/>
      <c r="Q1760" s="16"/>
      <c r="R1760" s="800">
        <v>0</v>
      </c>
      <c r="S1760" s="800">
        <v>0</v>
      </c>
      <c r="T1760" s="800">
        <v>0</v>
      </c>
      <c r="U1760" s="800">
        <v>1493.7465048581792</v>
      </c>
      <c r="V1760" s="800">
        <v>1587.5895777109108</v>
      </c>
      <c r="W1760" s="800">
        <v>1652.6558118986434</v>
      </c>
      <c r="X1760" s="800">
        <v>2427.6718096420705</v>
      </c>
      <c r="Y1760" s="800">
        <v>2865.1747831665516</v>
      </c>
      <c r="Z1760" s="800">
        <v>2607.402614280018</v>
      </c>
      <c r="AA1760" s="800">
        <v>3221.2272229402292</v>
      </c>
      <c r="AB1760" s="800">
        <v>2142.9857069243717</v>
      </c>
      <c r="AC1760" s="800">
        <v>2266.9502892245982</v>
      </c>
      <c r="AD1760" s="800">
        <v>2876.7295679578983</v>
      </c>
      <c r="AE1760" s="800">
        <v>2120.8655214127466</v>
      </c>
      <c r="AF1760" s="800">
        <v>2835.1999314962382</v>
      </c>
      <c r="AG1760" s="800">
        <v>2250.201773220334</v>
      </c>
      <c r="AH1760" s="800">
        <v>2493.7316199662337</v>
      </c>
      <c r="AI1760" s="800">
        <v>2702.1763670649252</v>
      </c>
      <c r="AK1760" s="199"/>
      <c r="AM1760" s="11"/>
      <c r="AN1760" s="15"/>
      <c r="AO1760" s="11"/>
      <c r="AP1760" s="11"/>
    </row>
    <row r="1761" spans="3:42" ht="15" customHeight="1" outlineLevel="2" x14ac:dyDescent="0.2">
      <c r="C1761" s="252">
        <v>13</v>
      </c>
      <c r="D1761" s="119" t="s">
        <v>218</v>
      </c>
      <c r="F1761" s="794" t="s">
        <v>69</v>
      </c>
      <c r="AK1761" s="199"/>
      <c r="AM1761" s="11"/>
      <c r="AN1761" s="15"/>
      <c r="AO1761" s="11"/>
      <c r="AP1761" s="11"/>
    </row>
    <row r="1762" spans="3:42" outlineLevel="2" x14ac:dyDescent="0.2">
      <c r="C1762" s="252">
        <v>13</v>
      </c>
      <c r="D1762" s="119" t="s">
        <v>218</v>
      </c>
      <c r="F1762" s="761" t="s">
        <v>9</v>
      </c>
      <c r="G1762" s="75"/>
      <c r="H1762" s="796" t="s">
        <v>10</v>
      </c>
      <c r="I1762" s="801"/>
      <c r="J1762" s="75"/>
      <c r="K1762" s="741"/>
      <c r="L1762" s="75"/>
      <c r="M1762" s="75"/>
      <c r="N1762" s="75"/>
      <c r="O1762" s="75"/>
      <c r="P1762" s="75"/>
      <c r="Q1762" s="128" t="s">
        <v>110</v>
      </c>
      <c r="R1762" s="299">
        <v>0</v>
      </c>
      <c r="S1762" s="300">
        <v>0</v>
      </c>
      <c r="T1762" s="300">
        <v>0</v>
      </c>
      <c r="U1762" s="300">
        <v>0</v>
      </c>
      <c r="V1762" s="300">
        <v>0</v>
      </c>
      <c r="W1762" s="301">
        <v>0</v>
      </c>
      <c r="X1762" s="300">
        <v>0</v>
      </c>
      <c r="Y1762" s="300">
        <v>0</v>
      </c>
      <c r="Z1762" s="300">
        <v>0</v>
      </c>
      <c r="AA1762" s="300">
        <v>0</v>
      </c>
      <c r="AB1762" s="302">
        <v>0</v>
      </c>
      <c r="AC1762" s="302">
        <v>0</v>
      </c>
      <c r="AD1762" s="302">
        <v>0</v>
      </c>
      <c r="AE1762" s="302">
        <v>0</v>
      </c>
      <c r="AF1762" s="302">
        <v>0</v>
      </c>
      <c r="AG1762" s="302">
        <v>0</v>
      </c>
      <c r="AH1762" s="348">
        <v>0</v>
      </c>
      <c r="AI1762" s="348">
        <v>0</v>
      </c>
      <c r="AK1762" s="199"/>
      <c r="AM1762" s="11"/>
      <c r="AN1762" s="15"/>
      <c r="AO1762" s="11"/>
      <c r="AP1762" s="11"/>
    </row>
    <row r="1763" spans="3:42" outlineLevel="2" x14ac:dyDescent="0.2">
      <c r="C1763" s="252">
        <v>13</v>
      </c>
      <c r="D1763" s="119" t="s">
        <v>218</v>
      </c>
      <c r="F1763" s="767" t="s">
        <v>14</v>
      </c>
      <c r="H1763" s="797" t="s">
        <v>10</v>
      </c>
      <c r="K1763" s="164"/>
      <c r="Q1763" s="135" t="s">
        <v>110</v>
      </c>
      <c r="R1763" s="314">
        <v>0</v>
      </c>
      <c r="S1763" s="315">
        <v>0</v>
      </c>
      <c r="T1763" s="315">
        <v>0</v>
      </c>
      <c r="U1763" s="315">
        <v>0</v>
      </c>
      <c r="V1763" s="315">
        <v>0</v>
      </c>
      <c r="W1763" s="316">
        <v>0</v>
      </c>
      <c r="X1763" s="315">
        <v>0</v>
      </c>
      <c r="Y1763" s="315">
        <v>0</v>
      </c>
      <c r="Z1763" s="315">
        <v>0</v>
      </c>
      <c r="AA1763" s="315">
        <v>0</v>
      </c>
      <c r="AB1763" s="5">
        <v>0</v>
      </c>
      <c r="AC1763" s="5">
        <v>0</v>
      </c>
      <c r="AD1763" s="5">
        <v>0</v>
      </c>
      <c r="AE1763" s="5">
        <v>0</v>
      </c>
      <c r="AF1763" s="5">
        <v>0</v>
      </c>
      <c r="AG1763" s="5">
        <v>0</v>
      </c>
      <c r="AH1763" s="350">
        <v>0</v>
      </c>
      <c r="AI1763" s="350">
        <v>0</v>
      </c>
      <c r="AJ1763" s="289"/>
      <c r="AK1763" s="199"/>
      <c r="AM1763" s="11"/>
      <c r="AN1763" s="15"/>
      <c r="AO1763" s="11"/>
      <c r="AP1763" s="11"/>
    </row>
    <row r="1764" spans="3:42" outlineLevel="2" x14ac:dyDescent="0.2">
      <c r="C1764" s="252">
        <v>13</v>
      </c>
      <c r="D1764" s="119" t="s">
        <v>218</v>
      </c>
      <c r="F1764" s="783" t="s">
        <v>16</v>
      </c>
      <c r="G1764" s="83"/>
      <c r="H1764" s="798" t="s">
        <v>10</v>
      </c>
      <c r="I1764" s="799"/>
      <c r="J1764" s="83"/>
      <c r="K1764" s="736"/>
      <c r="L1764" s="83"/>
      <c r="M1764" s="83"/>
      <c r="N1764" s="83"/>
      <c r="O1764" s="83"/>
      <c r="P1764" s="83"/>
      <c r="Q1764" s="143" t="s">
        <v>110</v>
      </c>
      <c r="R1764" s="304">
        <v>0</v>
      </c>
      <c r="S1764" s="305">
        <v>0</v>
      </c>
      <c r="T1764" s="305">
        <v>0</v>
      </c>
      <c r="U1764" s="305">
        <v>0</v>
      </c>
      <c r="V1764" s="305">
        <v>0</v>
      </c>
      <c r="W1764" s="306">
        <v>0</v>
      </c>
      <c r="X1764" s="305">
        <v>0</v>
      </c>
      <c r="Y1764" s="305">
        <v>0</v>
      </c>
      <c r="Z1764" s="305">
        <v>0</v>
      </c>
      <c r="AA1764" s="305">
        <v>0</v>
      </c>
      <c r="AB1764" s="307">
        <v>0</v>
      </c>
      <c r="AC1764" s="307">
        <v>0</v>
      </c>
      <c r="AD1764" s="307">
        <v>0</v>
      </c>
      <c r="AE1764" s="307">
        <v>0</v>
      </c>
      <c r="AF1764" s="307">
        <v>0</v>
      </c>
      <c r="AG1764" s="307">
        <v>0</v>
      </c>
      <c r="AH1764" s="362">
        <v>0</v>
      </c>
      <c r="AI1764" s="362">
        <v>0</v>
      </c>
      <c r="AK1764" s="199"/>
      <c r="AM1764" s="11"/>
      <c r="AN1764" s="15"/>
      <c r="AO1764" s="11"/>
      <c r="AP1764" s="11"/>
    </row>
    <row r="1765" spans="3:42" outlineLevel="2" x14ac:dyDescent="0.2">
      <c r="C1765" s="252">
        <v>13</v>
      </c>
      <c r="D1765" s="119" t="s">
        <v>218</v>
      </c>
      <c r="F1765" s="12"/>
      <c r="H1765" s="797"/>
      <c r="K1765" s="164"/>
      <c r="Q1765" s="16"/>
      <c r="R1765" s="800">
        <v>0</v>
      </c>
      <c r="S1765" s="800">
        <v>0</v>
      </c>
      <c r="T1765" s="800">
        <v>0</v>
      </c>
      <c r="U1765" s="800">
        <v>0</v>
      </c>
      <c r="V1765" s="800">
        <v>0</v>
      </c>
      <c r="W1765" s="800">
        <v>0</v>
      </c>
      <c r="X1765" s="800">
        <v>0</v>
      </c>
      <c r="Y1765" s="800">
        <v>0</v>
      </c>
      <c r="Z1765" s="800">
        <v>0</v>
      </c>
      <c r="AA1765" s="800">
        <v>0</v>
      </c>
      <c r="AB1765" s="800">
        <v>0</v>
      </c>
      <c r="AC1765" s="800">
        <v>0</v>
      </c>
      <c r="AD1765" s="800">
        <v>0</v>
      </c>
      <c r="AE1765" s="800">
        <v>0</v>
      </c>
      <c r="AF1765" s="800">
        <v>0</v>
      </c>
      <c r="AG1765" s="800">
        <v>0</v>
      </c>
      <c r="AH1765" s="800">
        <v>0</v>
      </c>
      <c r="AI1765" s="800">
        <v>0</v>
      </c>
      <c r="AK1765" s="199"/>
      <c r="AM1765" s="11"/>
      <c r="AN1765" s="15"/>
      <c r="AO1765" s="11"/>
      <c r="AP1765" s="11"/>
    </row>
    <row r="1766" spans="3:42" ht="17.25" customHeight="1" outlineLevel="2" x14ac:dyDescent="0.2">
      <c r="C1766" s="252">
        <v>13</v>
      </c>
      <c r="D1766" s="119" t="s">
        <v>218</v>
      </c>
      <c r="F1766" s="794" t="s">
        <v>616</v>
      </c>
      <c r="AK1766" s="199"/>
      <c r="AM1766" s="11"/>
      <c r="AN1766" s="15"/>
      <c r="AO1766" s="11"/>
      <c r="AP1766" s="11"/>
    </row>
    <row r="1767" spans="3:42" outlineLevel="2" x14ac:dyDescent="0.2">
      <c r="C1767" s="252">
        <v>13</v>
      </c>
      <c r="D1767" s="119" t="s">
        <v>218</v>
      </c>
      <c r="F1767" s="761" t="s">
        <v>48</v>
      </c>
      <c r="G1767" s="75"/>
      <c r="H1767" s="796" t="s">
        <v>10</v>
      </c>
      <c r="I1767" s="228" t="s">
        <v>617</v>
      </c>
      <c r="J1767" s="75"/>
      <c r="K1767" s="741"/>
      <c r="L1767" s="75"/>
      <c r="M1767" s="75"/>
      <c r="N1767" s="75"/>
      <c r="O1767" s="75"/>
      <c r="P1767" s="75"/>
      <c r="Q1767" s="128" t="s">
        <v>110</v>
      </c>
      <c r="R1767" s="299">
        <v>0</v>
      </c>
      <c r="S1767" s="300">
        <v>0</v>
      </c>
      <c r="T1767" s="300">
        <v>0</v>
      </c>
      <c r="U1767" s="300">
        <v>132.33975031880507</v>
      </c>
      <c r="V1767" s="300">
        <v>142.34057655693925</v>
      </c>
      <c r="W1767" s="301">
        <v>149.00468533856503</v>
      </c>
      <c r="X1767" s="300">
        <v>246.31665645718542</v>
      </c>
      <c r="Y1767" s="300">
        <v>301.61149767602006</v>
      </c>
      <c r="Z1767" s="300">
        <v>266.5976457212513</v>
      </c>
      <c r="AA1767" s="300">
        <v>344.94884204195898</v>
      </c>
      <c r="AB1767" s="302">
        <v>203.30250890749886</v>
      </c>
      <c r="AC1767" s="302">
        <v>217.91345540874215</v>
      </c>
      <c r="AD1767" s="302">
        <v>295.65020775604916</v>
      </c>
      <c r="AE1767" s="302">
        <v>195.82261970082206</v>
      </c>
      <c r="AF1767" s="302">
        <v>287.08950734438491</v>
      </c>
      <c r="AG1767" s="302">
        <v>209.41120952711574</v>
      </c>
      <c r="AH1767" s="348">
        <v>239.40896026380341</v>
      </c>
      <c r="AI1767" s="348">
        <v>264.81240255507754</v>
      </c>
      <c r="AJ1767" s="289"/>
      <c r="AK1767" s="199"/>
      <c r="AM1767" s="11"/>
      <c r="AN1767" s="15"/>
      <c r="AO1767" s="11"/>
      <c r="AP1767" s="11"/>
    </row>
    <row r="1768" spans="3:42" outlineLevel="2" x14ac:dyDescent="0.2">
      <c r="C1768" s="252">
        <v>13</v>
      </c>
      <c r="D1768" s="119" t="s">
        <v>218</v>
      </c>
      <c r="F1768" s="767" t="s">
        <v>55</v>
      </c>
      <c r="H1768" s="797" t="s">
        <v>10</v>
      </c>
      <c r="I1768" s="234" t="s">
        <v>617</v>
      </c>
      <c r="K1768" s="164"/>
      <c r="Q1768" s="135" t="s">
        <v>110</v>
      </c>
      <c r="R1768" s="314">
        <v>0</v>
      </c>
      <c r="S1768" s="315">
        <v>0</v>
      </c>
      <c r="T1768" s="315">
        <v>0</v>
      </c>
      <c r="U1768" s="315">
        <v>1262.6967015677383</v>
      </c>
      <c r="V1768" s="315">
        <v>1343.0210907737894</v>
      </c>
      <c r="W1768" s="316">
        <v>1398.5545389222018</v>
      </c>
      <c r="X1768" s="315">
        <v>2073.3704973186077</v>
      </c>
      <c r="Y1768" s="315">
        <v>2452.9686343713647</v>
      </c>
      <c r="Z1768" s="315">
        <v>2227.8815492752533</v>
      </c>
      <c r="AA1768" s="315">
        <v>2761.1139542269439</v>
      </c>
      <c r="AB1768" s="5">
        <v>1822.2332902939036</v>
      </c>
      <c r="AC1768" s="5">
        <v>1929.2560887795266</v>
      </c>
      <c r="AD1768" s="5">
        <v>2458.9215214770306</v>
      </c>
      <c r="AE1768" s="5">
        <v>1800.4607949469435</v>
      </c>
      <c r="AF1768" s="5">
        <v>2421.0559388008601</v>
      </c>
      <c r="AG1768" s="5">
        <v>1911.2146344370194</v>
      </c>
      <c r="AH1768" s="350">
        <v>2122.1752475006065</v>
      </c>
      <c r="AI1768" s="350">
        <v>2302.5940372768446</v>
      </c>
      <c r="AK1768" s="199"/>
      <c r="AM1768" s="11"/>
      <c r="AN1768" s="15"/>
      <c r="AO1768" s="11"/>
      <c r="AP1768" s="11"/>
    </row>
    <row r="1769" spans="3:42" outlineLevel="2" x14ac:dyDescent="0.2">
      <c r="C1769" s="252">
        <v>13</v>
      </c>
      <c r="D1769" s="119" t="s">
        <v>218</v>
      </c>
      <c r="F1769" s="783" t="s">
        <v>57</v>
      </c>
      <c r="G1769" s="83"/>
      <c r="H1769" s="798" t="s">
        <v>10</v>
      </c>
      <c r="I1769" s="240" t="s">
        <v>617</v>
      </c>
      <c r="J1769" s="83"/>
      <c r="K1769" s="736"/>
      <c r="L1769" s="83"/>
      <c r="M1769" s="83"/>
      <c r="N1769" s="83"/>
      <c r="O1769" s="83"/>
      <c r="P1769" s="83"/>
      <c r="Q1769" s="143" t="s">
        <v>110</v>
      </c>
      <c r="R1769" s="304">
        <v>0</v>
      </c>
      <c r="S1769" s="305">
        <v>0</v>
      </c>
      <c r="T1769" s="305">
        <v>0</v>
      </c>
      <c r="U1769" s="305">
        <v>98.710052971635733</v>
      </c>
      <c r="V1769" s="305">
        <v>102.2279103801821</v>
      </c>
      <c r="W1769" s="306">
        <v>105.09658763787669</v>
      </c>
      <c r="X1769" s="305">
        <v>107.98465586627759</v>
      </c>
      <c r="Y1769" s="305">
        <v>110.59465111916688</v>
      </c>
      <c r="Z1769" s="305">
        <v>112.92341928351345</v>
      </c>
      <c r="AA1769" s="305">
        <v>115.16442667132637</v>
      </c>
      <c r="AB1769" s="307">
        <v>117.44990772296953</v>
      </c>
      <c r="AC1769" s="307">
        <v>119.78074503632915</v>
      </c>
      <c r="AD1769" s="307">
        <v>122.1578387248185</v>
      </c>
      <c r="AE1769" s="307">
        <v>124.58210676498126</v>
      </c>
      <c r="AF1769" s="307">
        <v>127.05448535099316</v>
      </c>
      <c r="AG1769" s="307">
        <v>129.57592925619892</v>
      </c>
      <c r="AH1769" s="362">
        <v>132.14741220182384</v>
      </c>
      <c r="AI1769" s="362">
        <v>134.7699272330031</v>
      </c>
      <c r="AK1769" s="199"/>
      <c r="AM1769" s="11"/>
      <c r="AN1769" s="15"/>
      <c r="AO1769" s="11"/>
      <c r="AP1769" s="11"/>
    </row>
    <row r="1770" spans="3:42" outlineLevel="2" x14ac:dyDescent="0.2">
      <c r="C1770" s="252">
        <v>13</v>
      </c>
      <c r="D1770" s="119" t="s">
        <v>218</v>
      </c>
      <c r="F1770" s="802" t="s">
        <v>618</v>
      </c>
      <c r="R1770" s="800">
        <v>0</v>
      </c>
      <c r="S1770" s="800">
        <v>0</v>
      </c>
      <c r="T1770" s="800">
        <v>0</v>
      </c>
      <c r="U1770" s="800">
        <v>1493.7465048581792</v>
      </c>
      <c r="V1770" s="800">
        <v>1587.5895777109108</v>
      </c>
      <c r="W1770" s="800">
        <v>1652.6558118986434</v>
      </c>
      <c r="X1770" s="800">
        <v>2427.6718096420705</v>
      </c>
      <c r="Y1770" s="800">
        <v>2865.1747831665516</v>
      </c>
      <c r="Z1770" s="800">
        <v>2607.402614280018</v>
      </c>
      <c r="AA1770" s="800">
        <v>3221.2272229402292</v>
      </c>
      <c r="AB1770" s="800">
        <v>2142.9857069243717</v>
      </c>
      <c r="AC1770" s="800">
        <v>2266.9502892245982</v>
      </c>
      <c r="AD1770" s="800">
        <v>2876.7295679578983</v>
      </c>
      <c r="AE1770" s="800">
        <v>2120.8655214127466</v>
      </c>
      <c r="AF1770" s="800">
        <v>2835.1999314962382</v>
      </c>
      <c r="AG1770" s="800">
        <v>2250.201773220334</v>
      </c>
      <c r="AH1770" s="800">
        <v>2493.7316199662337</v>
      </c>
      <c r="AI1770" s="800">
        <v>2702.1763670649252</v>
      </c>
      <c r="AK1770" s="199"/>
      <c r="AM1770" s="11"/>
      <c r="AN1770" s="15"/>
      <c r="AO1770" s="11"/>
      <c r="AP1770" s="11"/>
    </row>
    <row r="1771" spans="3:42" outlineLevel="2" x14ac:dyDescent="0.2">
      <c r="C1771" s="252">
        <v>13</v>
      </c>
      <c r="D1771" s="119" t="s">
        <v>218</v>
      </c>
      <c r="R1771" s="5"/>
      <c r="S1771" s="5"/>
      <c r="T1771" s="5"/>
      <c r="U1771" s="5"/>
      <c r="V1771" s="5"/>
      <c r="W1771" s="5"/>
      <c r="X1771" s="5"/>
      <c r="Y1771" s="5"/>
      <c r="AK1771" s="199"/>
      <c r="AM1771" s="11"/>
      <c r="AN1771" s="15"/>
      <c r="AO1771" s="11"/>
      <c r="AP1771" s="11"/>
    </row>
    <row r="1772" spans="3:42" outlineLevel="2" x14ac:dyDescent="0.2">
      <c r="C1772" s="252">
        <v>13</v>
      </c>
      <c r="D1772" s="119" t="s">
        <v>218</v>
      </c>
      <c r="F1772" s="789" t="s">
        <v>619</v>
      </c>
      <c r="G1772" s="790"/>
      <c r="H1772" s="803"/>
      <c r="I1772" s="790"/>
      <c r="J1772" s="790"/>
      <c r="K1772" s="792"/>
      <c r="L1772" s="789"/>
      <c r="M1772" s="789"/>
      <c r="N1772" s="789"/>
      <c r="O1772" s="789"/>
      <c r="P1772" s="789"/>
      <c r="Q1772" s="792"/>
      <c r="R1772" s="793"/>
      <c r="S1772" s="793"/>
      <c r="T1772" s="793"/>
      <c r="U1772" s="793"/>
      <c r="V1772" s="793"/>
      <c r="W1772" s="793"/>
      <c r="X1772" s="793"/>
      <c r="Y1772" s="793"/>
      <c r="Z1772" s="793"/>
      <c r="AA1772" s="793"/>
      <c r="AB1772" s="793"/>
      <c r="AC1772" s="793"/>
      <c r="AD1772" s="793"/>
      <c r="AE1772" s="793"/>
      <c r="AF1772" s="793"/>
      <c r="AG1772" s="793"/>
      <c r="AH1772" s="789"/>
      <c r="AI1772" s="789"/>
      <c r="AK1772" s="199"/>
      <c r="AM1772" s="11"/>
      <c r="AN1772" s="15"/>
      <c r="AO1772" s="11"/>
      <c r="AP1772" s="11"/>
    </row>
    <row r="1773" spans="3:42" outlineLevel="2" x14ac:dyDescent="0.2">
      <c r="C1773" s="252">
        <v>13</v>
      </c>
      <c r="D1773" s="119" t="s">
        <v>218</v>
      </c>
      <c r="F1773" t="s">
        <v>620</v>
      </c>
      <c r="AK1773" s="199"/>
      <c r="AM1773" s="11"/>
      <c r="AN1773" s="15"/>
      <c r="AO1773" s="11"/>
      <c r="AP1773" s="11"/>
    </row>
    <row r="1774" spans="3:42" outlineLevel="2" x14ac:dyDescent="0.2">
      <c r="C1774" s="252">
        <v>13</v>
      </c>
      <c r="D1774" s="119" t="s">
        <v>218</v>
      </c>
      <c r="F1774" s="761" t="s">
        <v>48</v>
      </c>
      <c r="G1774" s="75"/>
      <c r="H1774" s="796" t="s">
        <v>10</v>
      </c>
      <c r="I1774" s="801"/>
      <c r="J1774" s="75"/>
      <c r="K1774" s="741"/>
      <c r="L1774" s="75"/>
      <c r="M1774" s="75"/>
      <c r="N1774" s="75"/>
      <c r="O1774" s="75"/>
      <c r="P1774" s="75"/>
      <c r="Q1774" s="128" t="s">
        <v>536</v>
      </c>
      <c r="R1774" s="804">
        <v>0</v>
      </c>
      <c r="S1774" s="805">
        <v>0</v>
      </c>
      <c r="T1774" s="805">
        <v>0</v>
      </c>
      <c r="U1774" s="805">
        <v>271.18801294837101</v>
      </c>
      <c r="V1774" s="805">
        <v>291.68150933799024</v>
      </c>
      <c r="W1774" s="806">
        <v>305.33746995607584</v>
      </c>
      <c r="X1774" s="805">
        <v>504.74724683849468</v>
      </c>
      <c r="Y1774" s="805">
        <v>618.05634769676249</v>
      </c>
      <c r="Z1774" s="805">
        <v>546.30665106813797</v>
      </c>
      <c r="AA1774" s="805">
        <v>706.86238123352257</v>
      </c>
      <c r="AB1774" s="805">
        <v>416.60350185962881</v>
      </c>
      <c r="AC1774" s="805">
        <v>446.5439660015208</v>
      </c>
      <c r="AD1774" s="805">
        <v>605.84058966403518</v>
      </c>
      <c r="AE1774" s="805">
        <v>401.27586004266811</v>
      </c>
      <c r="AF1774" s="805">
        <v>588.29817078767394</v>
      </c>
      <c r="AG1774" s="805">
        <v>429.121330998188</v>
      </c>
      <c r="AH1774" s="808">
        <v>490.5921316881217</v>
      </c>
      <c r="AI1774" s="808">
        <v>542.64836589155232</v>
      </c>
      <c r="AJ1774" s="289"/>
      <c r="AK1774" s="199"/>
      <c r="AM1774" s="11"/>
      <c r="AN1774" s="15"/>
      <c r="AO1774" s="11"/>
      <c r="AP1774" s="11"/>
    </row>
    <row r="1775" spans="3:42" outlineLevel="2" x14ac:dyDescent="0.2">
      <c r="C1775" s="252">
        <v>13</v>
      </c>
      <c r="D1775" s="119" t="s">
        <v>218</v>
      </c>
      <c r="F1775" s="767" t="s">
        <v>55</v>
      </c>
      <c r="H1775" s="797" t="s">
        <v>10</v>
      </c>
      <c r="K1775" s="164"/>
      <c r="Q1775" s="135" t="s">
        <v>536</v>
      </c>
      <c r="R1775" s="809">
        <v>0</v>
      </c>
      <c r="S1775" s="810">
        <v>0</v>
      </c>
      <c r="T1775" s="810">
        <v>0</v>
      </c>
      <c r="U1775" s="810">
        <v>51.519715270624602</v>
      </c>
      <c r="V1775" s="810">
        <v>54.79705784706799</v>
      </c>
      <c r="W1775" s="811">
        <v>57.062896851042552</v>
      </c>
      <c r="X1775" s="810">
        <v>84.596291048945602</v>
      </c>
      <c r="Y1775" s="810">
        <v>100.08440305077175</v>
      </c>
      <c r="Z1775" s="810">
        <v>90.900548748429287</v>
      </c>
      <c r="AA1775" s="810">
        <v>112.65714448679847</v>
      </c>
      <c r="AB1775" s="810">
        <v>74.349556909457888</v>
      </c>
      <c r="AC1775" s="810">
        <v>78.716230314558999</v>
      </c>
      <c r="AD1775" s="810">
        <v>100.32728881133586</v>
      </c>
      <c r="AE1775" s="810">
        <v>73.46120996152203</v>
      </c>
      <c r="AF1775" s="810">
        <v>98.78232236324861</v>
      </c>
      <c r="AG1775" s="810">
        <v>77.9801148327969</v>
      </c>
      <c r="AH1775" s="812">
        <v>86.587590170982352</v>
      </c>
      <c r="AI1775" s="812">
        <v>93.948918245413708</v>
      </c>
      <c r="AK1775" s="199"/>
      <c r="AM1775" s="11"/>
      <c r="AN1775" s="15"/>
      <c r="AO1775" s="11"/>
      <c r="AP1775" s="11"/>
    </row>
    <row r="1776" spans="3:42" outlineLevel="2" x14ac:dyDescent="0.2">
      <c r="C1776" s="252">
        <v>13</v>
      </c>
      <c r="D1776" s="119" t="s">
        <v>218</v>
      </c>
      <c r="F1776" s="783" t="s">
        <v>57</v>
      </c>
      <c r="G1776" s="83"/>
      <c r="H1776" s="798" t="s">
        <v>10</v>
      </c>
      <c r="I1776" s="799"/>
      <c r="J1776" s="83"/>
      <c r="K1776" s="736"/>
      <c r="L1776" s="83"/>
      <c r="M1776" s="83"/>
      <c r="N1776" s="83"/>
      <c r="O1776" s="83"/>
      <c r="P1776" s="83"/>
      <c r="Q1776" s="143" t="s">
        <v>536</v>
      </c>
      <c r="R1776" s="813">
        <v>0</v>
      </c>
      <c r="S1776" s="814">
        <v>0</v>
      </c>
      <c r="T1776" s="814">
        <v>0</v>
      </c>
      <c r="U1776" s="814">
        <v>7.3668836682027621</v>
      </c>
      <c r="V1776" s="814">
        <v>7.6294267984099067</v>
      </c>
      <c r="W1776" s="815">
        <v>7.8435206115813738</v>
      </c>
      <c r="X1776" s="814">
        <v>8.059061602837609</v>
      </c>
      <c r="Y1776" s="814">
        <v>8.2538495785681238</v>
      </c>
      <c r="Z1776" s="814">
        <v>8.4276491424472457</v>
      </c>
      <c r="AA1776" s="814">
        <v>8.5948989840651464</v>
      </c>
      <c r="AB1776" s="814">
        <v>8.7654679638850119</v>
      </c>
      <c r="AC1776" s="814">
        <v>8.9394219515498836</v>
      </c>
      <c r="AD1776" s="814">
        <v>9.1168281239136242</v>
      </c>
      <c r="AE1776" s="814">
        <v>9.2977549909831101</v>
      </c>
      <c r="AF1776" s="814">
        <v>9.4822724223752193</v>
      </c>
      <c r="AG1776" s="814">
        <v>9.6704516742989028</v>
      </c>
      <c r="AH1776" s="816">
        <v>9.8623654170726986</v>
      </c>
      <c r="AI1776" s="816">
        <v>10.05808776318837</v>
      </c>
      <c r="AK1776" s="199"/>
      <c r="AM1776" s="11"/>
      <c r="AN1776" s="15"/>
      <c r="AO1776" s="11"/>
      <c r="AP1776" s="11"/>
    </row>
    <row r="1777" spans="3:42" outlineLevel="2" x14ac:dyDescent="0.2">
      <c r="C1777" s="252">
        <v>13</v>
      </c>
      <c r="D1777" s="119" t="s">
        <v>218</v>
      </c>
      <c r="H1777" s="798"/>
      <c r="AK1777" s="199"/>
      <c r="AM1777" s="11"/>
      <c r="AN1777" s="15"/>
      <c r="AO1777" s="11"/>
      <c r="AP1777" s="11"/>
    </row>
    <row r="1778" spans="3:42" outlineLevel="2" x14ac:dyDescent="0.2">
      <c r="C1778" s="252">
        <v>13</v>
      </c>
      <c r="D1778" s="119" t="s">
        <v>218</v>
      </c>
      <c r="F1778" s="789" t="s">
        <v>621</v>
      </c>
      <c r="G1778" s="790"/>
      <c r="H1778" s="803"/>
      <c r="I1778" s="790"/>
      <c r="J1778" s="790"/>
      <c r="K1778" s="792"/>
      <c r="L1778" s="789"/>
      <c r="M1778" s="789"/>
      <c r="N1778" s="789"/>
      <c r="O1778" s="789"/>
      <c r="P1778" s="789"/>
      <c r="Q1778" s="792"/>
      <c r="R1778" s="793"/>
      <c r="S1778" s="793"/>
      <c r="T1778" s="793"/>
      <c r="U1778" s="793"/>
      <c r="V1778" s="793"/>
      <c r="W1778" s="793"/>
      <c r="X1778" s="793"/>
      <c r="Y1778" s="793"/>
      <c r="Z1778" s="793"/>
      <c r="AA1778" s="793"/>
      <c r="AB1778" s="793"/>
      <c r="AC1778" s="793"/>
      <c r="AD1778" s="793"/>
      <c r="AE1778" s="793"/>
      <c r="AF1778" s="793"/>
      <c r="AG1778" s="793"/>
      <c r="AH1778" s="789"/>
      <c r="AI1778" s="789"/>
      <c r="AK1778" s="199"/>
      <c r="AM1778" s="11"/>
      <c r="AN1778" s="15"/>
      <c r="AO1778" s="11"/>
      <c r="AP1778" s="11"/>
    </row>
    <row r="1779" spans="3:42" outlineLevel="2" x14ac:dyDescent="0.2">
      <c r="C1779" s="252">
        <v>13</v>
      </c>
      <c r="D1779" s="119" t="s">
        <v>218</v>
      </c>
      <c r="F1779" s="794" t="s">
        <v>518</v>
      </c>
      <c r="AK1779" s="199"/>
      <c r="AM1779" s="11"/>
      <c r="AN1779" s="15"/>
      <c r="AO1779" s="11"/>
      <c r="AP1779" s="11"/>
    </row>
    <row r="1780" spans="3:42" outlineLevel="2" x14ac:dyDescent="0.2">
      <c r="C1780" s="252">
        <v>13</v>
      </c>
      <c r="D1780" s="119" t="s">
        <v>218</v>
      </c>
      <c r="F1780" s="761" t="s">
        <v>48</v>
      </c>
      <c r="G1780" s="75"/>
      <c r="H1780" s="796" t="s">
        <v>10</v>
      </c>
      <c r="I1780" s="228" t="s">
        <v>518</v>
      </c>
      <c r="J1780" s="75"/>
      <c r="K1780" s="741"/>
      <c r="L1780" s="75"/>
      <c r="M1780" s="75"/>
      <c r="N1780" s="75"/>
      <c r="O1780" s="75"/>
      <c r="P1780" s="75"/>
      <c r="Q1780" s="128" t="s">
        <v>536</v>
      </c>
      <c r="R1780" s="299">
        <v>0</v>
      </c>
      <c r="S1780" s="300">
        <v>0</v>
      </c>
      <c r="T1780" s="300">
        <v>0</v>
      </c>
      <c r="U1780" s="300">
        <v>0</v>
      </c>
      <c r="V1780" s="300">
        <v>0</v>
      </c>
      <c r="W1780" s="301">
        <v>0</v>
      </c>
      <c r="X1780" s="300">
        <v>0</v>
      </c>
      <c r="Y1780" s="300">
        <v>0</v>
      </c>
      <c r="Z1780" s="300">
        <v>0</v>
      </c>
      <c r="AA1780" s="300">
        <v>0</v>
      </c>
      <c r="AB1780" s="302">
        <v>0</v>
      </c>
      <c r="AC1780" s="302">
        <v>0</v>
      </c>
      <c r="AD1780" s="302">
        <v>0</v>
      </c>
      <c r="AE1780" s="302">
        <v>0</v>
      </c>
      <c r="AF1780" s="302">
        <v>0</v>
      </c>
      <c r="AG1780" s="302">
        <v>0</v>
      </c>
      <c r="AH1780" s="348">
        <v>0</v>
      </c>
      <c r="AI1780" s="348">
        <v>0</v>
      </c>
      <c r="AK1780" s="199"/>
      <c r="AM1780" s="11"/>
      <c r="AN1780" s="15"/>
      <c r="AO1780" s="11"/>
      <c r="AP1780" s="11"/>
    </row>
    <row r="1781" spans="3:42" outlineLevel="2" x14ac:dyDescent="0.2">
      <c r="C1781" s="252">
        <v>13</v>
      </c>
      <c r="D1781" s="119" t="s">
        <v>218</v>
      </c>
      <c r="F1781" s="783" t="s">
        <v>55</v>
      </c>
      <c r="G1781" s="83"/>
      <c r="H1781" s="798" t="s">
        <v>10</v>
      </c>
      <c r="I1781" s="240" t="s">
        <v>518</v>
      </c>
      <c r="J1781" s="83"/>
      <c r="K1781" s="736"/>
      <c r="L1781" s="83"/>
      <c r="M1781" s="83"/>
      <c r="N1781" s="83"/>
      <c r="O1781" s="83"/>
      <c r="P1781" s="83"/>
      <c r="Q1781" s="143" t="s">
        <v>536</v>
      </c>
      <c r="R1781" s="304">
        <v>0</v>
      </c>
      <c r="S1781" s="305">
        <v>0</v>
      </c>
      <c r="T1781" s="305">
        <v>0</v>
      </c>
      <c r="U1781" s="305">
        <v>0</v>
      </c>
      <c r="V1781" s="305">
        <v>0</v>
      </c>
      <c r="W1781" s="306">
        <v>0</v>
      </c>
      <c r="X1781" s="305">
        <v>0.56954916569459391</v>
      </c>
      <c r="Y1781" s="305">
        <v>0.58532052550526059</v>
      </c>
      <c r="Z1781" s="305">
        <v>0.60152860931669738</v>
      </c>
      <c r="AA1781" s="305">
        <v>0.61818551043316872</v>
      </c>
      <c r="AB1781" s="307">
        <v>0.63428521825993922</v>
      </c>
      <c r="AC1781" s="307">
        <v>0.65080421865784388</v>
      </c>
      <c r="AD1781" s="307">
        <v>0.66775343146854049</v>
      </c>
      <c r="AE1781" s="307">
        <v>0.68514406092446845</v>
      </c>
      <c r="AF1781" s="307">
        <v>0.70298760305537622</v>
      </c>
      <c r="AG1781" s="307">
        <v>0.72129585328774204</v>
      </c>
      <c r="AH1781" s="362">
        <v>0.72129585328774204</v>
      </c>
      <c r="AI1781" s="362">
        <v>0.72129585328774204</v>
      </c>
      <c r="AK1781" s="199"/>
      <c r="AM1781" s="11"/>
      <c r="AN1781" s="15"/>
      <c r="AO1781" s="11"/>
      <c r="AP1781" s="11"/>
    </row>
    <row r="1782" spans="3:42" outlineLevel="2" x14ac:dyDescent="0.2">
      <c r="C1782" s="252">
        <v>13</v>
      </c>
      <c r="D1782" s="119" t="s">
        <v>218</v>
      </c>
      <c r="F1782" s="40" t="s">
        <v>622</v>
      </c>
      <c r="AK1782" s="199"/>
      <c r="AM1782" s="11"/>
      <c r="AN1782" s="15"/>
      <c r="AO1782" s="11"/>
      <c r="AP1782" s="11"/>
    </row>
    <row r="1783" spans="3:42" outlineLevel="2" x14ac:dyDescent="0.2">
      <c r="C1783" s="252">
        <v>13</v>
      </c>
      <c r="D1783" s="119" t="s">
        <v>218</v>
      </c>
      <c r="F1783" s="761" t="s">
        <v>48</v>
      </c>
      <c r="G1783" s="75"/>
      <c r="H1783" s="796" t="s">
        <v>623</v>
      </c>
      <c r="I1783" s="801"/>
      <c r="J1783" s="75"/>
      <c r="K1783" s="741"/>
      <c r="L1783" s="75"/>
      <c r="M1783" s="75"/>
      <c r="N1783" s="75"/>
      <c r="O1783" s="75"/>
      <c r="P1783" s="75"/>
      <c r="Q1783" s="128" t="s">
        <v>536</v>
      </c>
      <c r="R1783" s="804">
        <v>0</v>
      </c>
      <c r="S1783" s="805">
        <v>0</v>
      </c>
      <c r="T1783" s="805">
        <v>0</v>
      </c>
      <c r="U1783" s="805">
        <v>271.18801294837101</v>
      </c>
      <c r="V1783" s="805">
        <v>291.68150933799024</v>
      </c>
      <c r="W1783" s="806">
        <v>305.33746995607584</v>
      </c>
      <c r="X1783" s="805">
        <v>504.74724683849468</v>
      </c>
      <c r="Y1783" s="805">
        <v>618.05634769676249</v>
      </c>
      <c r="Z1783" s="805">
        <v>546.30665106813797</v>
      </c>
      <c r="AA1783" s="805">
        <v>706.86238123352257</v>
      </c>
      <c r="AB1783" s="805">
        <v>416.60350185962881</v>
      </c>
      <c r="AC1783" s="805">
        <v>446.5439660015208</v>
      </c>
      <c r="AD1783" s="805">
        <v>605.84058966403518</v>
      </c>
      <c r="AE1783" s="805">
        <v>401.27586004266811</v>
      </c>
      <c r="AF1783" s="805">
        <v>588.29817078767394</v>
      </c>
      <c r="AG1783" s="805">
        <v>429.121330998188</v>
      </c>
      <c r="AH1783" s="808">
        <v>490.5921316881217</v>
      </c>
      <c r="AI1783" s="808">
        <v>542.64836589155232</v>
      </c>
      <c r="AK1783" s="199"/>
      <c r="AM1783" s="11"/>
      <c r="AN1783" s="15"/>
      <c r="AO1783" s="11"/>
      <c r="AP1783" s="11"/>
    </row>
    <row r="1784" spans="3:42" outlineLevel="2" x14ac:dyDescent="0.2">
      <c r="C1784" s="252">
        <v>13</v>
      </c>
      <c r="D1784" s="119" t="s">
        <v>218</v>
      </c>
      <c r="F1784" s="767" t="s">
        <v>55</v>
      </c>
      <c r="H1784" s="797" t="s">
        <v>623</v>
      </c>
      <c r="K1784" s="164"/>
      <c r="Q1784" s="135" t="s">
        <v>536</v>
      </c>
      <c r="R1784" s="809">
        <v>0</v>
      </c>
      <c r="S1784" s="810">
        <v>0</v>
      </c>
      <c r="T1784" s="810">
        <v>0</v>
      </c>
      <c r="U1784" s="810">
        <v>51.519715270624602</v>
      </c>
      <c r="V1784" s="810">
        <v>54.79705784706799</v>
      </c>
      <c r="W1784" s="811">
        <v>57.062896851042552</v>
      </c>
      <c r="X1784" s="810">
        <v>85.165840214640198</v>
      </c>
      <c r="Y1784" s="810">
        <v>100.66972357627702</v>
      </c>
      <c r="Z1784" s="810">
        <v>91.502077357745989</v>
      </c>
      <c r="AA1784" s="810">
        <v>113.27532999723164</v>
      </c>
      <c r="AB1784" s="810">
        <v>74.983842127717821</v>
      </c>
      <c r="AC1784" s="810">
        <v>79.367034533216838</v>
      </c>
      <c r="AD1784" s="810">
        <v>100.9950422428044</v>
      </c>
      <c r="AE1784" s="810">
        <v>74.146354022446502</v>
      </c>
      <c r="AF1784" s="810">
        <v>99.485309966303987</v>
      </c>
      <c r="AG1784" s="810">
        <v>78.701410686084643</v>
      </c>
      <c r="AH1784" s="812">
        <v>87.308886024270095</v>
      </c>
      <c r="AI1784" s="812">
        <v>94.67021409870145</v>
      </c>
      <c r="AK1784" s="199"/>
      <c r="AM1784" s="11"/>
      <c r="AN1784" s="15"/>
      <c r="AO1784" s="11"/>
      <c r="AP1784" s="11"/>
    </row>
    <row r="1785" spans="3:42" outlineLevel="2" x14ac:dyDescent="0.2">
      <c r="C1785" s="252">
        <v>13</v>
      </c>
      <c r="D1785" s="119" t="s">
        <v>218</v>
      </c>
      <c r="F1785" s="783" t="s">
        <v>57</v>
      </c>
      <c r="G1785" s="83"/>
      <c r="H1785" s="798" t="s">
        <v>623</v>
      </c>
      <c r="I1785" s="799"/>
      <c r="J1785" s="83"/>
      <c r="K1785" s="736"/>
      <c r="L1785" s="83"/>
      <c r="M1785" s="83"/>
      <c r="N1785" s="83"/>
      <c r="O1785" s="83"/>
      <c r="P1785" s="83"/>
      <c r="Q1785" s="143" t="s">
        <v>536</v>
      </c>
      <c r="R1785" s="813">
        <v>0</v>
      </c>
      <c r="S1785" s="814">
        <v>0</v>
      </c>
      <c r="T1785" s="814">
        <v>0</v>
      </c>
      <c r="U1785" s="814">
        <v>7.3668836682027621</v>
      </c>
      <c r="V1785" s="814">
        <v>7.6294267984099067</v>
      </c>
      <c r="W1785" s="815">
        <v>7.8435206115813738</v>
      </c>
      <c r="X1785" s="814">
        <v>8.059061602837609</v>
      </c>
      <c r="Y1785" s="814">
        <v>8.2538495785681238</v>
      </c>
      <c r="Z1785" s="814">
        <v>8.4276491424472457</v>
      </c>
      <c r="AA1785" s="814">
        <v>8.5948989840651464</v>
      </c>
      <c r="AB1785" s="814">
        <v>8.7654679638850119</v>
      </c>
      <c r="AC1785" s="814">
        <v>8.9394219515498836</v>
      </c>
      <c r="AD1785" s="814">
        <v>9.1168281239136242</v>
      </c>
      <c r="AE1785" s="814">
        <v>9.2977549909831101</v>
      </c>
      <c r="AF1785" s="814">
        <v>9.4822724223752193</v>
      </c>
      <c r="AG1785" s="814">
        <v>9.6704516742989028</v>
      </c>
      <c r="AH1785" s="816">
        <v>9.8623654170726986</v>
      </c>
      <c r="AI1785" s="816">
        <v>10.05808776318837</v>
      </c>
      <c r="AK1785" s="199"/>
      <c r="AM1785" s="11"/>
      <c r="AN1785" s="15"/>
      <c r="AO1785" s="11"/>
      <c r="AP1785" s="11"/>
    </row>
    <row r="1786" spans="3:42" outlineLevel="2" x14ac:dyDescent="0.2">
      <c r="C1786" s="252">
        <v>13</v>
      </c>
      <c r="D1786" s="119" t="s">
        <v>218</v>
      </c>
      <c r="AK1786" s="199"/>
      <c r="AM1786" s="11"/>
      <c r="AN1786" s="15"/>
      <c r="AO1786" s="11"/>
      <c r="AP1786" s="11"/>
    </row>
    <row r="1787" spans="3:42" outlineLevel="1" x14ac:dyDescent="0.2">
      <c r="C1787" s="252">
        <v>13</v>
      </c>
      <c r="D1787" s="119" t="s">
        <v>218</v>
      </c>
      <c r="F1787" s="121" t="s">
        <v>624</v>
      </c>
      <c r="G1787" s="756"/>
      <c r="H1787" s="757"/>
      <c r="I1787" s="788"/>
      <c r="J1787" s="756"/>
      <c r="K1787" s="758"/>
      <c r="L1787" s="759"/>
      <c r="M1787" s="759"/>
      <c r="N1787" s="759"/>
      <c r="O1787" s="759"/>
      <c r="P1787" s="759"/>
      <c r="Q1787" s="758"/>
      <c r="R1787" s="760"/>
      <c r="S1787" s="760"/>
      <c r="T1787" s="760"/>
      <c r="U1787" s="760"/>
      <c r="V1787" s="760"/>
      <c r="W1787" s="760"/>
      <c r="X1787" s="760"/>
      <c r="Y1787" s="760"/>
      <c r="Z1787" s="760"/>
      <c r="AA1787" s="760"/>
      <c r="AB1787" s="760"/>
      <c r="AC1787" s="760"/>
      <c r="AD1787" s="760"/>
      <c r="AE1787" s="760"/>
      <c r="AF1787" s="760"/>
      <c r="AG1787" s="760"/>
      <c r="AH1787" s="759"/>
      <c r="AI1787" s="759"/>
      <c r="AK1787" s="199"/>
      <c r="AM1787" s="11"/>
      <c r="AN1787" s="15"/>
      <c r="AO1787" s="11"/>
      <c r="AP1787" s="11"/>
    </row>
    <row r="1788" spans="3:42" outlineLevel="2" x14ac:dyDescent="0.2">
      <c r="C1788" s="252">
        <v>13</v>
      </c>
      <c r="D1788" s="119" t="s">
        <v>218</v>
      </c>
      <c r="F1788" s="789" t="s">
        <v>625</v>
      </c>
      <c r="G1788" s="790"/>
      <c r="H1788" s="803"/>
      <c r="I1788" s="791"/>
      <c r="J1788" s="790"/>
      <c r="K1788" s="792"/>
      <c r="L1788" s="789"/>
      <c r="M1788" s="789"/>
      <c r="N1788" s="789"/>
      <c r="O1788" s="789"/>
      <c r="P1788" s="789"/>
      <c r="Q1788" s="792"/>
      <c r="R1788" s="793"/>
      <c r="S1788" s="793"/>
      <c r="T1788" s="793"/>
      <c r="U1788" s="793"/>
      <c r="V1788" s="793"/>
      <c r="W1788" s="793"/>
      <c r="X1788" s="793"/>
      <c r="Y1788" s="793"/>
      <c r="Z1788" s="793"/>
      <c r="AA1788" s="793"/>
      <c r="AB1788" s="793"/>
      <c r="AC1788" s="793"/>
      <c r="AD1788" s="793"/>
      <c r="AE1788" s="793"/>
      <c r="AF1788" s="793"/>
      <c r="AG1788" s="793"/>
      <c r="AH1788" s="789"/>
      <c r="AI1788" s="789"/>
      <c r="AK1788" s="199"/>
      <c r="AM1788" s="11"/>
      <c r="AN1788" s="15"/>
      <c r="AO1788" s="11"/>
      <c r="AP1788" s="11"/>
    </row>
    <row r="1789" spans="3:42" outlineLevel="2" x14ac:dyDescent="0.2">
      <c r="C1789" s="252">
        <v>13</v>
      </c>
      <c r="D1789" s="119" t="s">
        <v>218</v>
      </c>
      <c r="F1789" s="794" t="s">
        <v>610</v>
      </c>
      <c r="H1789" s="795"/>
      <c r="AK1789" s="199"/>
      <c r="AM1789" s="11"/>
      <c r="AN1789" s="15"/>
      <c r="AO1789" s="11"/>
      <c r="AP1789" s="11"/>
    </row>
    <row r="1790" spans="3:42" outlineLevel="2" x14ac:dyDescent="0.2">
      <c r="C1790" s="252">
        <v>13</v>
      </c>
      <c r="D1790" s="119" t="s">
        <v>218</v>
      </c>
      <c r="F1790" s="761" t="s">
        <v>62</v>
      </c>
      <c r="G1790" s="75"/>
      <c r="H1790" s="796" t="s">
        <v>11</v>
      </c>
      <c r="I1790" s="796" t="s">
        <v>611</v>
      </c>
      <c r="J1790" s="75"/>
      <c r="K1790" s="741"/>
      <c r="L1790" s="75"/>
      <c r="M1790" s="75"/>
      <c r="N1790" s="75"/>
      <c r="O1790" s="75"/>
      <c r="P1790" s="75"/>
      <c r="Q1790" s="128" t="s">
        <v>110</v>
      </c>
      <c r="R1790" s="299">
        <v>0</v>
      </c>
      <c r="S1790" s="300">
        <v>0</v>
      </c>
      <c r="T1790" s="300">
        <v>0</v>
      </c>
      <c r="U1790" s="300">
        <v>0</v>
      </c>
      <c r="V1790" s="300">
        <v>0</v>
      </c>
      <c r="W1790" s="301">
        <v>233.83829767462313</v>
      </c>
      <c r="X1790" s="300">
        <v>889.66573908020018</v>
      </c>
      <c r="Y1790" s="300">
        <v>955.1774753040861</v>
      </c>
      <c r="Z1790" s="300">
        <v>1068.3596760207015</v>
      </c>
      <c r="AA1790" s="300">
        <v>1154.9448392766133</v>
      </c>
      <c r="AB1790" s="302">
        <v>1182.4715717803829</v>
      </c>
      <c r="AC1790" s="302">
        <v>1864.6312516234011</v>
      </c>
      <c r="AD1790" s="302">
        <v>1851.3923795256228</v>
      </c>
      <c r="AE1790" s="302">
        <v>1838.2781191307045</v>
      </c>
      <c r="AF1790" s="302">
        <v>1826.3474965270257</v>
      </c>
      <c r="AG1790" s="302">
        <v>1815.5637031106003</v>
      </c>
      <c r="AH1790" s="348">
        <v>1804.2050737803511</v>
      </c>
      <c r="AI1790" s="348">
        <v>1791.9919014444395</v>
      </c>
      <c r="AK1790" s="199"/>
      <c r="AM1790" s="11"/>
      <c r="AN1790" s="15"/>
      <c r="AO1790" s="11"/>
      <c r="AP1790" s="11"/>
    </row>
    <row r="1791" spans="3:42" outlineLevel="2" x14ac:dyDescent="0.2">
      <c r="C1791" s="252">
        <v>13</v>
      </c>
      <c r="D1791" s="119" t="s">
        <v>218</v>
      </c>
      <c r="F1791" s="767" t="s">
        <v>188</v>
      </c>
      <c r="H1791" s="797" t="s">
        <v>11</v>
      </c>
      <c r="I1791" s="797" t="s">
        <v>612</v>
      </c>
      <c r="K1791" s="164"/>
      <c r="Q1791" s="135" t="s">
        <v>110</v>
      </c>
      <c r="R1791" s="314">
        <v>0</v>
      </c>
      <c r="S1791" s="315">
        <v>0</v>
      </c>
      <c r="T1791" s="315">
        <v>0</v>
      </c>
      <c r="U1791" s="315">
        <v>0</v>
      </c>
      <c r="V1791" s="315">
        <v>0</v>
      </c>
      <c r="W1791" s="316">
        <v>0</v>
      </c>
      <c r="X1791" s="315">
        <v>0</v>
      </c>
      <c r="Y1791" s="315">
        <v>0</v>
      </c>
      <c r="Z1791" s="315">
        <v>0</v>
      </c>
      <c r="AA1791" s="315">
        <v>0</v>
      </c>
      <c r="AB1791" s="5">
        <v>0</v>
      </c>
      <c r="AC1791" s="5">
        <v>0</v>
      </c>
      <c r="AD1791" s="5">
        <v>0</v>
      </c>
      <c r="AE1791" s="5">
        <v>0</v>
      </c>
      <c r="AF1791" s="5">
        <v>0</v>
      </c>
      <c r="AG1791" s="5">
        <v>0</v>
      </c>
      <c r="AH1791" s="350">
        <v>0</v>
      </c>
      <c r="AI1791" s="350">
        <v>0</v>
      </c>
      <c r="AK1791" s="199"/>
      <c r="AM1791" s="11"/>
      <c r="AN1791" s="15"/>
      <c r="AO1791" s="11"/>
      <c r="AP1791" s="11"/>
    </row>
    <row r="1792" spans="3:42" outlineLevel="2" x14ac:dyDescent="0.2">
      <c r="C1792" s="252">
        <v>13</v>
      </c>
      <c r="D1792" s="119" t="s">
        <v>218</v>
      </c>
      <c r="F1792" s="767" t="s">
        <v>613</v>
      </c>
      <c r="H1792" s="797" t="s">
        <v>11</v>
      </c>
      <c r="I1792" s="234" t="s">
        <v>614</v>
      </c>
      <c r="K1792" s="164"/>
      <c r="Q1792" s="135" t="s">
        <v>110</v>
      </c>
      <c r="R1792" s="314">
        <v>0</v>
      </c>
      <c r="S1792" s="315">
        <v>0</v>
      </c>
      <c r="T1792" s="315">
        <v>0</v>
      </c>
      <c r="U1792" s="315">
        <v>0</v>
      </c>
      <c r="V1792" s="315">
        <v>0</v>
      </c>
      <c r="W1792" s="316">
        <v>0</v>
      </c>
      <c r="X1792" s="315">
        <v>0</v>
      </c>
      <c r="Y1792" s="315">
        <v>0</v>
      </c>
      <c r="Z1792" s="315">
        <v>0</v>
      </c>
      <c r="AA1792" s="315">
        <v>0</v>
      </c>
      <c r="AB1792" s="5">
        <v>0</v>
      </c>
      <c r="AC1792" s="5">
        <v>0</v>
      </c>
      <c r="AD1792" s="5">
        <v>0</v>
      </c>
      <c r="AE1792" s="5">
        <v>0</v>
      </c>
      <c r="AF1792" s="5">
        <v>0</v>
      </c>
      <c r="AG1792" s="5">
        <v>0</v>
      </c>
      <c r="AH1792" s="350">
        <v>0</v>
      </c>
      <c r="AI1792" s="350">
        <v>0</v>
      </c>
      <c r="AK1792" s="199"/>
      <c r="AM1792" s="11"/>
      <c r="AN1792" s="15"/>
      <c r="AO1792" s="11"/>
      <c r="AP1792" s="11"/>
    </row>
    <row r="1793" spans="3:42" outlineLevel="2" x14ac:dyDescent="0.2">
      <c r="C1793" s="252">
        <v>13</v>
      </c>
      <c r="D1793" s="119" t="s">
        <v>218</v>
      </c>
      <c r="F1793" s="783" t="s">
        <v>57</v>
      </c>
      <c r="G1793" s="83"/>
      <c r="H1793" s="798" t="s">
        <v>11</v>
      </c>
      <c r="I1793" s="799"/>
      <c r="J1793" s="83"/>
      <c r="K1793" s="736"/>
      <c r="L1793" s="83"/>
      <c r="M1793" s="83"/>
      <c r="N1793" s="83"/>
      <c r="O1793" s="83"/>
      <c r="P1793" s="83"/>
      <c r="Q1793" s="143" t="s">
        <v>110</v>
      </c>
      <c r="R1793" s="304">
        <v>0</v>
      </c>
      <c r="S1793" s="305">
        <v>0</v>
      </c>
      <c r="T1793" s="305">
        <v>0</v>
      </c>
      <c r="U1793" s="305">
        <v>0</v>
      </c>
      <c r="V1793" s="305">
        <v>0</v>
      </c>
      <c r="W1793" s="306">
        <v>0</v>
      </c>
      <c r="X1793" s="305">
        <v>0</v>
      </c>
      <c r="Y1793" s="305">
        <v>0</v>
      </c>
      <c r="Z1793" s="305">
        <v>0</v>
      </c>
      <c r="AA1793" s="305">
        <v>0</v>
      </c>
      <c r="AB1793" s="307">
        <v>0</v>
      </c>
      <c r="AC1793" s="307">
        <v>0</v>
      </c>
      <c r="AD1793" s="307">
        <v>0</v>
      </c>
      <c r="AE1793" s="307">
        <v>0</v>
      </c>
      <c r="AF1793" s="307">
        <v>0</v>
      </c>
      <c r="AG1793" s="307">
        <v>0</v>
      </c>
      <c r="AH1793" s="362">
        <v>0</v>
      </c>
      <c r="AI1793" s="362">
        <v>0</v>
      </c>
      <c r="AK1793" s="199"/>
      <c r="AM1793" s="11"/>
      <c r="AN1793" s="15"/>
      <c r="AO1793" s="11"/>
      <c r="AP1793" s="11"/>
    </row>
    <row r="1794" spans="3:42" outlineLevel="2" x14ac:dyDescent="0.2">
      <c r="C1794" s="252">
        <v>13</v>
      </c>
      <c r="D1794" s="119" t="s">
        <v>218</v>
      </c>
      <c r="F1794" s="12"/>
      <c r="H1794" s="234"/>
      <c r="K1794" s="164"/>
      <c r="Q1794" s="16"/>
      <c r="R1794" s="800">
        <v>0</v>
      </c>
      <c r="S1794" s="800">
        <v>0</v>
      </c>
      <c r="T1794" s="800">
        <v>0</v>
      </c>
      <c r="U1794" s="800">
        <v>0</v>
      </c>
      <c r="V1794" s="800">
        <v>0</v>
      </c>
      <c r="W1794" s="800">
        <v>233.83829767462313</v>
      </c>
      <c r="X1794" s="800">
        <v>889.66573908020018</v>
      </c>
      <c r="Y1794" s="800">
        <v>955.1774753040861</v>
      </c>
      <c r="Z1794" s="800">
        <v>1068.3596760207015</v>
      </c>
      <c r="AA1794" s="800">
        <v>1154.9448392766133</v>
      </c>
      <c r="AB1794" s="800">
        <v>1182.4715717803829</v>
      </c>
      <c r="AC1794" s="800">
        <v>1864.6312516234011</v>
      </c>
      <c r="AD1794" s="800">
        <v>1851.3923795256228</v>
      </c>
      <c r="AE1794" s="800">
        <v>1838.2781191307045</v>
      </c>
      <c r="AF1794" s="800">
        <v>1826.3474965270257</v>
      </c>
      <c r="AG1794" s="800">
        <v>1815.5637031106003</v>
      </c>
      <c r="AH1794" s="800">
        <v>1804.2050737803511</v>
      </c>
      <c r="AI1794" s="800">
        <v>1791.9919014444395</v>
      </c>
      <c r="AK1794" s="199"/>
      <c r="AM1794" s="11"/>
      <c r="AN1794" s="15"/>
      <c r="AO1794" s="11"/>
      <c r="AP1794" s="11"/>
    </row>
    <row r="1795" spans="3:42" outlineLevel="2" x14ac:dyDescent="0.2">
      <c r="C1795" s="252">
        <v>13</v>
      </c>
      <c r="D1795" s="119" t="s">
        <v>218</v>
      </c>
      <c r="F1795" s="794" t="s">
        <v>615</v>
      </c>
      <c r="AK1795" s="199"/>
      <c r="AM1795" s="11"/>
      <c r="AN1795" s="15"/>
      <c r="AO1795" s="11"/>
      <c r="AP1795" s="11"/>
    </row>
    <row r="1796" spans="3:42" outlineLevel="2" x14ac:dyDescent="0.2">
      <c r="C1796" s="252">
        <v>13</v>
      </c>
      <c r="D1796" s="119" t="s">
        <v>218</v>
      </c>
      <c r="F1796" s="761" t="s">
        <v>48</v>
      </c>
      <c r="G1796" s="75"/>
      <c r="H1796" s="796" t="s">
        <v>11</v>
      </c>
      <c r="I1796" s="801"/>
      <c r="J1796" s="75"/>
      <c r="K1796" s="741"/>
      <c r="L1796" s="75"/>
      <c r="M1796" s="75"/>
      <c r="N1796" s="75"/>
      <c r="O1796" s="75"/>
      <c r="P1796" s="75"/>
      <c r="Q1796" s="128" t="s">
        <v>110</v>
      </c>
      <c r="R1796" s="299">
        <v>0</v>
      </c>
      <c r="S1796" s="300">
        <v>0</v>
      </c>
      <c r="T1796" s="300">
        <v>0</v>
      </c>
      <c r="U1796" s="300">
        <v>0</v>
      </c>
      <c r="V1796" s="300">
        <v>0</v>
      </c>
      <c r="W1796" s="301">
        <v>30.398978697701008</v>
      </c>
      <c r="X1796" s="300">
        <v>115.65654608042603</v>
      </c>
      <c r="Y1796" s="300">
        <v>124.17307178953119</v>
      </c>
      <c r="Z1796" s="300">
        <v>138.8867578826912</v>
      </c>
      <c r="AA1796" s="300">
        <v>150.14282910595972</v>
      </c>
      <c r="AB1796" s="302">
        <v>153.72130433144977</v>
      </c>
      <c r="AC1796" s="302">
        <v>242.40206271104216</v>
      </c>
      <c r="AD1796" s="302">
        <v>240.68100933833097</v>
      </c>
      <c r="AE1796" s="302">
        <v>238.97615548699159</v>
      </c>
      <c r="AF1796" s="302">
        <v>237.42517454851335</v>
      </c>
      <c r="AG1796" s="302">
        <v>236.02328140437805</v>
      </c>
      <c r="AH1796" s="348">
        <v>234.54665959144566</v>
      </c>
      <c r="AI1796" s="348">
        <v>232.95894718777714</v>
      </c>
      <c r="AK1796" s="199"/>
      <c r="AM1796" s="11"/>
      <c r="AN1796" s="15"/>
      <c r="AO1796" s="11"/>
      <c r="AP1796" s="11"/>
    </row>
    <row r="1797" spans="3:42" outlineLevel="2" x14ac:dyDescent="0.2">
      <c r="C1797" s="252">
        <v>13</v>
      </c>
      <c r="D1797" s="119" t="s">
        <v>218</v>
      </c>
      <c r="F1797" s="767" t="s">
        <v>55</v>
      </c>
      <c r="H1797" s="797" t="s">
        <v>11</v>
      </c>
      <c r="K1797" s="164"/>
      <c r="Q1797" s="135" t="s">
        <v>110</v>
      </c>
      <c r="R1797" s="314">
        <v>0</v>
      </c>
      <c r="S1797" s="315">
        <v>0</v>
      </c>
      <c r="T1797" s="315">
        <v>0</v>
      </c>
      <c r="U1797" s="315">
        <v>0</v>
      </c>
      <c r="V1797" s="315">
        <v>0</v>
      </c>
      <c r="W1797" s="316">
        <v>203.43931897692212</v>
      </c>
      <c r="X1797" s="315">
        <v>774.0091929997742</v>
      </c>
      <c r="Y1797" s="315">
        <v>831.00440351455495</v>
      </c>
      <c r="Z1797" s="315">
        <v>929.4729181380103</v>
      </c>
      <c r="AA1797" s="315">
        <v>1004.8020101706535</v>
      </c>
      <c r="AB1797" s="5">
        <v>1028.7502674489331</v>
      </c>
      <c r="AC1797" s="5">
        <v>1622.2291889123589</v>
      </c>
      <c r="AD1797" s="5">
        <v>1610.7113701872918</v>
      </c>
      <c r="AE1797" s="5">
        <v>1599.301963643713</v>
      </c>
      <c r="AF1797" s="5">
        <v>1588.9223219785124</v>
      </c>
      <c r="AG1797" s="5">
        <v>1579.5404217062223</v>
      </c>
      <c r="AH1797" s="350">
        <v>1569.6584141889055</v>
      </c>
      <c r="AI1797" s="350">
        <v>1559.0329542566624</v>
      </c>
      <c r="AK1797" s="199"/>
      <c r="AM1797" s="11"/>
      <c r="AN1797" s="15"/>
      <c r="AO1797" s="11"/>
      <c r="AP1797" s="11"/>
    </row>
    <row r="1798" spans="3:42" outlineLevel="2" x14ac:dyDescent="0.2">
      <c r="C1798" s="252">
        <v>13</v>
      </c>
      <c r="D1798" s="119" t="s">
        <v>218</v>
      </c>
      <c r="F1798" s="783" t="s">
        <v>57</v>
      </c>
      <c r="G1798" s="83"/>
      <c r="H1798" s="798" t="s">
        <v>11</v>
      </c>
      <c r="I1798" s="799"/>
      <c r="J1798" s="83"/>
      <c r="K1798" s="736"/>
      <c r="L1798" s="83"/>
      <c r="M1798" s="83"/>
      <c r="N1798" s="83"/>
      <c r="O1798" s="83"/>
      <c r="P1798" s="83"/>
      <c r="Q1798" s="143" t="s">
        <v>110</v>
      </c>
      <c r="R1798" s="304">
        <v>0</v>
      </c>
      <c r="S1798" s="305">
        <v>0</v>
      </c>
      <c r="T1798" s="305">
        <v>0</v>
      </c>
      <c r="U1798" s="305">
        <v>0</v>
      </c>
      <c r="V1798" s="305">
        <v>0</v>
      </c>
      <c r="W1798" s="306">
        <v>0</v>
      </c>
      <c r="X1798" s="305">
        <v>0</v>
      </c>
      <c r="Y1798" s="305">
        <v>0</v>
      </c>
      <c r="Z1798" s="305">
        <v>0</v>
      </c>
      <c r="AA1798" s="305">
        <v>0</v>
      </c>
      <c r="AB1798" s="307">
        <v>0</v>
      </c>
      <c r="AC1798" s="307">
        <v>0</v>
      </c>
      <c r="AD1798" s="307">
        <v>0</v>
      </c>
      <c r="AE1798" s="307">
        <v>0</v>
      </c>
      <c r="AF1798" s="307">
        <v>0</v>
      </c>
      <c r="AG1798" s="307">
        <v>0</v>
      </c>
      <c r="AH1798" s="362">
        <v>0</v>
      </c>
      <c r="AI1798" s="362">
        <v>0</v>
      </c>
      <c r="AK1798" s="199"/>
      <c r="AM1798" s="11"/>
      <c r="AN1798" s="15"/>
      <c r="AO1798" s="11"/>
      <c r="AP1798" s="11"/>
    </row>
    <row r="1799" spans="3:42" outlineLevel="2" x14ac:dyDescent="0.2">
      <c r="C1799" s="252">
        <v>13</v>
      </c>
      <c r="D1799" s="119" t="s">
        <v>218</v>
      </c>
      <c r="F1799" s="12"/>
      <c r="H1799" s="164"/>
      <c r="K1799" s="164"/>
      <c r="Q1799" s="16"/>
      <c r="R1799" s="800">
        <v>0</v>
      </c>
      <c r="S1799" s="800">
        <v>0</v>
      </c>
      <c r="T1799" s="800">
        <v>0</v>
      </c>
      <c r="U1799" s="800">
        <v>0</v>
      </c>
      <c r="V1799" s="800">
        <v>0</v>
      </c>
      <c r="W1799" s="800">
        <v>233.83829767462313</v>
      </c>
      <c r="X1799" s="800">
        <v>889.66573908020018</v>
      </c>
      <c r="Y1799" s="800">
        <v>955.1774753040861</v>
      </c>
      <c r="Z1799" s="800">
        <v>1068.3596760207015</v>
      </c>
      <c r="AA1799" s="800">
        <v>1154.9448392766133</v>
      </c>
      <c r="AB1799" s="800">
        <v>1182.4715717803829</v>
      </c>
      <c r="AC1799" s="800">
        <v>1864.6312516234011</v>
      </c>
      <c r="AD1799" s="800">
        <v>1851.3923795256228</v>
      </c>
      <c r="AE1799" s="800">
        <v>1838.2781191307045</v>
      </c>
      <c r="AF1799" s="800">
        <v>1826.3474965270257</v>
      </c>
      <c r="AG1799" s="800">
        <v>1815.5637031106003</v>
      </c>
      <c r="AH1799" s="800">
        <v>1804.2050737803511</v>
      </c>
      <c r="AI1799" s="800">
        <v>1791.9919014444395</v>
      </c>
      <c r="AK1799" s="199"/>
      <c r="AM1799" s="11"/>
      <c r="AN1799" s="15"/>
      <c r="AO1799" s="11"/>
      <c r="AP1799" s="11"/>
    </row>
    <row r="1800" spans="3:42" outlineLevel="2" x14ac:dyDescent="0.2">
      <c r="C1800" s="252">
        <v>13</v>
      </c>
      <c r="D1800" s="119" t="s">
        <v>218</v>
      </c>
      <c r="F1800" s="794" t="s">
        <v>69</v>
      </c>
      <c r="AK1800" s="199"/>
      <c r="AM1800" s="11"/>
      <c r="AN1800" s="15"/>
      <c r="AO1800" s="11"/>
      <c r="AP1800" s="11"/>
    </row>
    <row r="1801" spans="3:42" outlineLevel="2" x14ac:dyDescent="0.2">
      <c r="C1801" s="252">
        <v>13</v>
      </c>
      <c r="D1801" s="119" t="s">
        <v>218</v>
      </c>
      <c r="F1801" s="761" t="s">
        <v>9</v>
      </c>
      <c r="G1801" s="75"/>
      <c r="H1801" s="796" t="s">
        <v>11</v>
      </c>
      <c r="I1801" s="801"/>
      <c r="J1801" s="75"/>
      <c r="K1801" s="741"/>
      <c r="L1801" s="75"/>
      <c r="M1801" s="75"/>
      <c r="N1801" s="75"/>
      <c r="O1801" s="75"/>
      <c r="P1801" s="75"/>
      <c r="Q1801" s="128" t="s">
        <v>110</v>
      </c>
      <c r="R1801" s="299">
        <v>0</v>
      </c>
      <c r="S1801" s="300">
        <v>0</v>
      </c>
      <c r="T1801" s="300">
        <v>0</v>
      </c>
      <c r="U1801" s="300">
        <v>0</v>
      </c>
      <c r="V1801" s="300">
        <v>0</v>
      </c>
      <c r="W1801" s="301">
        <v>0</v>
      </c>
      <c r="X1801" s="300">
        <v>0</v>
      </c>
      <c r="Y1801" s="300">
        <v>0</v>
      </c>
      <c r="Z1801" s="300">
        <v>0</v>
      </c>
      <c r="AA1801" s="300">
        <v>0</v>
      </c>
      <c r="AB1801" s="302">
        <v>0</v>
      </c>
      <c r="AC1801" s="302">
        <v>0</v>
      </c>
      <c r="AD1801" s="302">
        <v>0</v>
      </c>
      <c r="AE1801" s="302">
        <v>0</v>
      </c>
      <c r="AF1801" s="302">
        <v>0</v>
      </c>
      <c r="AG1801" s="302">
        <v>0</v>
      </c>
      <c r="AH1801" s="348">
        <v>0</v>
      </c>
      <c r="AI1801" s="348">
        <v>0</v>
      </c>
      <c r="AK1801" s="199"/>
      <c r="AM1801" s="11"/>
      <c r="AN1801" s="15"/>
      <c r="AO1801" s="11"/>
      <c r="AP1801" s="11"/>
    </row>
    <row r="1802" spans="3:42" outlineLevel="2" x14ac:dyDescent="0.2">
      <c r="C1802" s="252">
        <v>13</v>
      </c>
      <c r="D1802" s="119" t="s">
        <v>218</v>
      </c>
      <c r="F1802" s="767" t="s">
        <v>14</v>
      </c>
      <c r="H1802" s="797" t="s">
        <v>11</v>
      </c>
      <c r="K1802" s="164"/>
      <c r="Q1802" s="135" t="s">
        <v>110</v>
      </c>
      <c r="R1802" s="314">
        <v>0</v>
      </c>
      <c r="S1802" s="315">
        <v>0</v>
      </c>
      <c r="T1802" s="315">
        <v>0</v>
      </c>
      <c r="U1802" s="315">
        <v>0</v>
      </c>
      <c r="V1802" s="315">
        <v>0</v>
      </c>
      <c r="W1802" s="316">
        <v>0</v>
      </c>
      <c r="X1802" s="315">
        <v>0</v>
      </c>
      <c r="Y1802" s="315">
        <v>0</v>
      </c>
      <c r="Z1802" s="315">
        <v>0</v>
      </c>
      <c r="AA1802" s="315">
        <v>0</v>
      </c>
      <c r="AB1802" s="5">
        <v>0</v>
      </c>
      <c r="AC1802" s="5">
        <v>0</v>
      </c>
      <c r="AD1802" s="5">
        <v>0</v>
      </c>
      <c r="AE1802" s="5">
        <v>0</v>
      </c>
      <c r="AF1802" s="5">
        <v>0</v>
      </c>
      <c r="AG1802" s="5">
        <v>0</v>
      </c>
      <c r="AH1802" s="350">
        <v>0</v>
      </c>
      <c r="AI1802" s="350">
        <v>0</v>
      </c>
      <c r="AK1802" s="199"/>
      <c r="AM1802" s="11"/>
      <c r="AN1802" s="15"/>
      <c r="AO1802" s="11"/>
      <c r="AP1802" s="11"/>
    </row>
    <row r="1803" spans="3:42" outlineLevel="2" x14ac:dyDescent="0.2">
      <c r="C1803" s="252">
        <v>13</v>
      </c>
      <c r="D1803" s="119" t="s">
        <v>218</v>
      </c>
      <c r="F1803" s="783" t="s">
        <v>16</v>
      </c>
      <c r="G1803" s="83"/>
      <c r="H1803" s="798" t="s">
        <v>11</v>
      </c>
      <c r="I1803" s="799"/>
      <c r="J1803" s="83"/>
      <c r="K1803" s="736"/>
      <c r="L1803" s="83"/>
      <c r="M1803" s="83"/>
      <c r="N1803" s="83"/>
      <c r="O1803" s="83"/>
      <c r="P1803" s="83"/>
      <c r="Q1803" s="143" t="s">
        <v>110</v>
      </c>
      <c r="R1803" s="304">
        <v>0</v>
      </c>
      <c r="S1803" s="305">
        <v>0</v>
      </c>
      <c r="T1803" s="305">
        <v>0</v>
      </c>
      <c r="U1803" s="305">
        <v>0</v>
      </c>
      <c r="V1803" s="305">
        <v>0</v>
      </c>
      <c r="W1803" s="306">
        <v>0</v>
      </c>
      <c r="X1803" s="305">
        <v>0</v>
      </c>
      <c r="Y1803" s="305">
        <v>0</v>
      </c>
      <c r="Z1803" s="305">
        <v>0</v>
      </c>
      <c r="AA1803" s="305">
        <v>0</v>
      </c>
      <c r="AB1803" s="307">
        <v>0</v>
      </c>
      <c r="AC1803" s="307">
        <v>0</v>
      </c>
      <c r="AD1803" s="307">
        <v>0</v>
      </c>
      <c r="AE1803" s="307">
        <v>0</v>
      </c>
      <c r="AF1803" s="307">
        <v>0</v>
      </c>
      <c r="AG1803" s="307">
        <v>0</v>
      </c>
      <c r="AH1803" s="362">
        <v>0</v>
      </c>
      <c r="AI1803" s="362">
        <v>0</v>
      </c>
      <c r="AK1803" s="199"/>
      <c r="AM1803" s="11"/>
      <c r="AN1803" s="15"/>
      <c r="AO1803" s="11"/>
      <c r="AP1803" s="11"/>
    </row>
    <row r="1804" spans="3:42" outlineLevel="2" x14ac:dyDescent="0.2">
      <c r="C1804" s="252">
        <v>13</v>
      </c>
      <c r="D1804" s="119" t="s">
        <v>218</v>
      </c>
      <c r="F1804" s="12"/>
      <c r="H1804" s="797"/>
      <c r="K1804" s="164"/>
      <c r="Q1804" s="16"/>
      <c r="R1804" s="800">
        <v>0</v>
      </c>
      <c r="S1804" s="800">
        <v>0</v>
      </c>
      <c r="T1804" s="800">
        <v>0</v>
      </c>
      <c r="U1804" s="800">
        <v>0</v>
      </c>
      <c r="V1804" s="800">
        <v>0</v>
      </c>
      <c r="W1804" s="800">
        <v>0</v>
      </c>
      <c r="X1804" s="800">
        <v>0</v>
      </c>
      <c r="Y1804" s="800">
        <v>0</v>
      </c>
      <c r="Z1804" s="800">
        <v>0</v>
      </c>
      <c r="AA1804" s="800">
        <v>0</v>
      </c>
      <c r="AB1804" s="800">
        <v>0</v>
      </c>
      <c r="AC1804" s="800">
        <v>0</v>
      </c>
      <c r="AD1804" s="800">
        <v>0</v>
      </c>
      <c r="AE1804" s="800">
        <v>0</v>
      </c>
      <c r="AF1804" s="800">
        <v>0</v>
      </c>
      <c r="AG1804" s="800">
        <v>0</v>
      </c>
      <c r="AH1804" s="800">
        <v>0</v>
      </c>
      <c r="AI1804" s="800">
        <v>0</v>
      </c>
      <c r="AK1804" s="199"/>
      <c r="AM1804" s="11"/>
      <c r="AN1804" s="15"/>
      <c r="AO1804" s="11"/>
      <c r="AP1804" s="11"/>
    </row>
    <row r="1805" spans="3:42" outlineLevel="2" x14ac:dyDescent="0.2">
      <c r="C1805" s="252">
        <v>13</v>
      </c>
      <c r="D1805" s="119" t="s">
        <v>218</v>
      </c>
      <c r="F1805" s="794" t="s">
        <v>616</v>
      </c>
      <c r="AK1805" s="199"/>
      <c r="AM1805" s="11"/>
      <c r="AN1805" s="15"/>
      <c r="AO1805" s="11"/>
      <c r="AP1805" s="11"/>
    </row>
    <row r="1806" spans="3:42" outlineLevel="2" x14ac:dyDescent="0.2">
      <c r="C1806" s="252">
        <v>13</v>
      </c>
      <c r="D1806" s="119" t="s">
        <v>218</v>
      </c>
      <c r="F1806" s="761" t="s">
        <v>48</v>
      </c>
      <c r="G1806" s="75"/>
      <c r="H1806" s="796" t="s">
        <v>11</v>
      </c>
      <c r="I1806" s="228" t="s">
        <v>617</v>
      </c>
      <c r="J1806" s="75"/>
      <c r="K1806" s="741"/>
      <c r="L1806" s="75"/>
      <c r="M1806" s="75"/>
      <c r="N1806" s="75"/>
      <c r="O1806" s="75"/>
      <c r="P1806" s="75"/>
      <c r="Q1806" s="128" t="s">
        <v>110</v>
      </c>
      <c r="R1806" s="299">
        <v>0</v>
      </c>
      <c r="S1806" s="300">
        <v>0</v>
      </c>
      <c r="T1806" s="300">
        <v>0</v>
      </c>
      <c r="U1806" s="300">
        <v>0</v>
      </c>
      <c r="V1806" s="300">
        <v>0</v>
      </c>
      <c r="W1806" s="301">
        <v>30.398978697701008</v>
      </c>
      <c r="X1806" s="300">
        <v>115.65654608042603</v>
      </c>
      <c r="Y1806" s="300">
        <v>124.17307178953119</v>
      </c>
      <c r="Z1806" s="300">
        <v>138.8867578826912</v>
      </c>
      <c r="AA1806" s="300">
        <v>150.14282910595972</v>
      </c>
      <c r="AB1806" s="302">
        <v>153.72130433144977</v>
      </c>
      <c r="AC1806" s="302">
        <v>242.40206271104216</v>
      </c>
      <c r="AD1806" s="302">
        <v>240.68100933833097</v>
      </c>
      <c r="AE1806" s="302">
        <v>238.97615548699159</v>
      </c>
      <c r="AF1806" s="302">
        <v>237.42517454851335</v>
      </c>
      <c r="AG1806" s="302">
        <v>236.02328140437805</v>
      </c>
      <c r="AH1806" s="348">
        <v>234.54665959144566</v>
      </c>
      <c r="AI1806" s="348">
        <v>232.95894718777714</v>
      </c>
      <c r="AK1806" s="199"/>
      <c r="AM1806" s="11"/>
      <c r="AN1806" s="15"/>
      <c r="AO1806" s="11"/>
      <c r="AP1806" s="11"/>
    </row>
    <row r="1807" spans="3:42" outlineLevel="2" x14ac:dyDescent="0.2">
      <c r="C1807" s="252">
        <v>13</v>
      </c>
      <c r="D1807" s="119" t="s">
        <v>218</v>
      </c>
      <c r="F1807" s="767" t="s">
        <v>55</v>
      </c>
      <c r="H1807" s="797" t="s">
        <v>11</v>
      </c>
      <c r="I1807" s="234" t="s">
        <v>617</v>
      </c>
      <c r="K1807" s="164"/>
      <c r="Q1807" s="135" t="s">
        <v>110</v>
      </c>
      <c r="R1807" s="314">
        <v>0</v>
      </c>
      <c r="S1807" s="315">
        <v>0</v>
      </c>
      <c r="T1807" s="315">
        <v>0</v>
      </c>
      <c r="U1807" s="315">
        <v>0</v>
      </c>
      <c r="V1807" s="315">
        <v>0</v>
      </c>
      <c r="W1807" s="316">
        <v>203.43931897692212</v>
      </c>
      <c r="X1807" s="315">
        <v>774.0091929997742</v>
      </c>
      <c r="Y1807" s="315">
        <v>831.00440351455495</v>
      </c>
      <c r="Z1807" s="315">
        <v>929.4729181380103</v>
      </c>
      <c r="AA1807" s="315">
        <v>1004.8020101706535</v>
      </c>
      <c r="AB1807" s="5">
        <v>1028.7502674489331</v>
      </c>
      <c r="AC1807" s="5">
        <v>1622.2291889123589</v>
      </c>
      <c r="AD1807" s="5">
        <v>1610.7113701872918</v>
      </c>
      <c r="AE1807" s="5">
        <v>1599.301963643713</v>
      </c>
      <c r="AF1807" s="5">
        <v>1588.9223219785124</v>
      </c>
      <c r="AG1807" s="5">
        <v>1579.5404217062223</v>
      </c>
      <c r="AH1807" s="350">
        <v>1569.6584141889055</v>
      </c>
      <c r="AI1807" s="350">
        <v>1559.0329542566624</v>
      </c>
      <c r="AK1807" s="199"/>
      <c r="AM1807" s="11"/>
      <c r="AN1807" s="15"/>
      <c r="AO1807" s="11"/>
      <c r="AP1807" s="11"/>
    </row>
    <row r="1808" spans="3:42" outlineLevel="2" x14ac:dyDescent="0.2">
      <c r="C1808" s="252">
        <v>13</v>
      </c>
      <c r="D1808" s="119" t="s">
        <v>218</v>
      </c>
      <c r="F1808" s="783" t="s">
        <v>57</v>
      </c>
      <c r="G1808" s="83"/>
      <c r="H1808" s="798" t="s">
        <v>11</v>
      </c>
      <c r="I1808" s="240" t="s">
        <v>617</v>
      </c>
      <c r="J1808" s="83"/>
      <c r="K1808" s="736"/>
      <c r="L1808" s="83"/>
      <c r="M1808" s="83"/>
      <c r="N1808" s="83"/>
      <c r="O1808" s="83"/>
      <c r="P1808" s="83"/>
      <c r="Q1808" s="143" t="s">
        <v>110</v>
      </c>
      <c r="R1808" s="304">
        <v>0</v>
      </c>
      <c r="S1808" s="305">
        <v>0</v>
      </c>
      <c r="T1808" s="305">
        <v>0</v>
      </c>
      <c r="U1808" s="305">
        <v>0</v>
      </c>
      <c r="V1808" s="305">
        <v>0</v>
      </c>
      <c r="W1808" s="306">
        <v>0</v>
      </c>
      <c r="X1808" s="305">
        <v>0</v>
      </c>
      <c r="Y1808" s="305">
        <v>0</v>
      </c>
      <c r="Z1808" s="305">
        <v>0</v>
      </c>
      <c r="AA1808" s="305">
        <v>0</v>
      </c>
      <c r="AB1808" s="307">
        <v>0</v>
      </c>
      <c r="AC1808" s="307">
        <v>0</v>
      </c>
      <c r="AD1808" s="307">
        <v>0</v>
      </c>
      <c r="AE1808" s="307">
        <v>0</v>
      </c>
      <c r="AF1808" s="307">
        <v>0</v>
      </c>
      <c r="AG1808" s="307">
        <v>0</v>
      </c>
      <c r="AH1808" s="362">
        <v>0</v>
      </c>
      <c r="AI1808" s="362">
        <v>0</v>
      </c>
      <c r="AK1808" s="199"/>
      <c r="AM1808" s="11"/>
      <c r="AN1808" s="15"/>
      <c r="AO1808" s="11"/>
      <c r="AP1808" s="11"/>
    </row>
    <row r="1809" spans="3:42" outlineLevel="2" x14ac:dyDescent="0.2">
      <c r="C1809" s="252">
        <v>13</v>
      </c>
      <c r="D1809" s="119" t="s">
        <v>218</v>
      </c>
      <c r="F1809" s="802" t="s">
        <v>626</v>
      </c>
      <c r="R1809" s="800">
        <v>0</v>
      </c>
      <c r="S1809" s="800">
        <v>0</v>
      </c>
      <c r="T1809" s="800">
        <v>0</v>
      </c>
      <c r="U1809" s="800">
        <v>0</v>
      </c>
      <c r="V1809" s="800">
        <v>0</v>
      </c>
      <c r="W1809" s="800">
        <v>233.83829767462313</v>
      </c>
      <c r="X1809" s="800">
        <v>889.66573908020018</v>
      </c>
      <c r="Y1809" s="800">
        <v>955.1774753040861</v>
      </c>
      <c r="Z1809" s="800">
        <v>1068.3596760207015</v>
      </c>
      <c r="AA1809" s="800">
        <v>1154.9448392766133</v>
      </c>
      <c r="AB1809" s="800">
        <v>1182.4715717803829</v>
      </c>
      <c r="AC1809" s="800">
        <v>1864.6312516234011</v>
      </c>
      <c r="AD1809" s="800">
        <v>1851.3923795256228</v>
      </c>
      <c r="AE1809" s="800">
        <v>1838.2781191307045</v>
      </c>
      <c r="AF1809" s="800">
        <v>1826.3474965270257</v>
      </c>
      <c r="AG1809" s="800">
        <v>1815.5637031106003</v>
      </c>
      <c r="AH1809" s="800">
        <v>1804.2050737803511</v>
      </c>
      <c r="AI1809" s="800">
        <v>1791.9919014444395</v>
      </c>
      <c r="AK1809" s="199"/>
      <c r="AM1809" s="11"/>
      <c r="AN1809" s="15"/>
      <c r="AO1809" s="11"/>
      <c r="AP1809" s="11"/>
    </row>
    <row r="1810" spans="3:42" outlineLevel="2" x14ac:dyDescent="0.2">
      <c r="C1810" s="252">
        <v>13</v>
      </c>
      <c r="D1810" s="119" t="s">
        <v>218</v>
      </c>
      <c r="R1810" s="5"/>
      <c r="S1810" s="5"/>
      <c r="T1810" s="5"/>
      <c r="U1810" s="5"/>
      <c r="V1810" s="5"/>
      <c r="W1810" s="5"/>
      <c r="X1810" s="5"/>
      <c r="Y1810" s="5"/>
      <c r="AK1810" s="199"/>
      <c r="AM1810" s="11"/>
      <c r="AN1810" s="15"/>
      <c r="AO1810" s="11"/>
      <c r="AP1810" s="11"/>
    </row>
    <row r="1811" spans="3:42" outlineLevel="2" x14ac:dyDescent="0.2">
      <c r="C1811" s="252">
        <v>13</v>
      </c>
      <c r="D1811" s="119" t="s">
        <v>218</v>
      </c>
      <c r="F1811" s="789" t="s">
        <v>627</v>
      </c>
      <c r="G1811" s="790"/>
      <c r="H1811" s="803"/>
      <c r="I1811" s="790"/>
      <c r="J1811" s="790"/>
      <c r="K1811" s="792"/>
      <c r="L1811" s="789"/>
      <c r="M1811" s="789"/>
      <c r="N1811" s="789"/>
      <c r="O1811" s="789"/>
      <c r="P1811" s="789"/>
      <c r="Q1811" s="792"/>
      <c r="R1811" s="793"/>
      <c r="S1811" s="793"/>
      <c r="T1811" s="793"/>
      <c r="U1811" s="793"/>
      <c r="V1811" s="793"/>
      <c r="W1811" s="793"/>
      <c r="X1811" s="793"/>
      <c r="Y1811" s="793"/>
      <c r="Z1811" s="793"/>
      <c r="AA1811" s="793"/>
      <c r="AB1811" s="793"/>
      <c r="AC1811" s="793"/>
      <c r="AD1811" s="793"/>
      <c r="AE1811" s="793"/>
      <c r="AF1811" s="793"/>
      <c r="AG1811" s="793"/>
      <c r="AH1811" s="789"/>
      <c r="AI1811" s="789"/>
      <c r="AK1811" s="199"/>
      <c r="AM1811" s="11"/>
      <c r="AN1811" s="15"/>
      <c r="AO1811" s="11"/>
      <c r="AP1811" s="11"/>
    </row>
    <row r="1812" spans="3:42" outlineLevel="2" x14ac:dyDescent="0.2">
      <c r="C1812" s="252">
        <v>13</v>
      </c>
      <c r="D1812" s="119" t="s">
        <v>218</v>
      </c>
      <c r="F1812" t="s">
        <v>620</v>
      </c>
      <c r="AK1812" s="199"/>
      <c r="AM1812" s="11"/>
      <c r="AN1812" s="15"/>
      <c r="AO1812" s="11"/>
      <c r="AP1812" s="11"/>
    </row>
    <row r="1813" spans="3:42" outlineLevel="2" x14ac:dyDescent="0.2">
      <c r="C1813" s="252">
        <v>13</v>
      </c>
      <c r="D1813" s="119" t="s">
        <v>218</v>
      </c>
      <c r="F1813" s="761" t="s">
        <v>48</v>
      </c>
      <c r="G1813" s="75"/>
      <c r="H1813" s="796" t="s">
        <v>628</v>
      </c>
      <c r="I1813" s="801"/>
      <c r="J1813" s="75"/>
      <c r="K1813" s="741"/>
      <c r="L1813" s="75"/>
      <c r="M1813" s="75"/>
      <c r="N1813" s="75"/>
      <c r="O1813" s="75"/>
      <c r="P1813" s="75"/>
      <c r="Q1813" s="128" t="s">
        <v>536</v>
      </c>
      <c r="R1813" s="804">
        <v>0</v>
      </c>
      <c r="S1813" s="805">
        <v>0</v>
      </c>
      <c r="T1813" s="805">
        <v>0</v>
      </c>
      <c r="U1813" s="805">
        <v>0</v>
      </c>
      <c r="V1813" s="805">
        <v>0</v>
      </c>
      <c r="W1813" s="806">
        <v>62.292989134633217</v>
      </c>
      <c r="X1813" s="805">
        <v>237.00111901726646</v>
      </c>
      <c r="Y1813" s="805">
        <v>254.4530159621541</v>
      </c>
      <c r="Z1813" s="805">
        <v>284.60401205469509</v>
      </c>
      <c r="AA1813" s="805">
        <v>307.66973177450762</v>
      </c>
      <c r="AB1813" s="805">
        <v>315.00267281034786</v>
      </c>
      <c r="AC1813" s="805">
        <v>496.7255383422995</v>
      </c>
      <c r="AD1813" s="805">
        <v>493.19878962772742</v>
      </c>
      <c r="AE1813" s="805">
        <v>489.70523665367125</v>
      </c>
      <c r="AF1813" s="805">
        <v>486.52699702564212</v>
      </c>
      <c r="AG1813" s="805">
        <v>483.65426517290581</v>
      </c>
      <c r="AH1813" s="808">
        <v>480.62840080214278</v>
      </c>
      <c r="AI1813" s="808">
        <v>477.37489177823181</v>
      </c>
      <c r="AK1813" s="199"/>
      <c r="AM1813" s="11"/>
      <c r="AN1813" s="15"/>
      <c r="AO1813" s="11"/>
      <c r="AP1813" s="11"/>
    </row>
    <row r="1814" spans="3:42" outlineLevel="2" x14ac:dyDescent="0.2">
      <c r="C1814" s="252">
        <v>13</v>
      </c>
      <c r="D1814" s="119" t="s">
        <v>218</v>
      </c>
      <c r="F1814" s="767" t="s">
        <v>55</v>
      </c>
      <c r="H1814" s="797" t="s">
        <v>628</v>
      </c>
      <c r="K1814" s="164"/>
      <c r="Q1814" s="135" t="s">
        <v>536</v>
      </c>
      <c r="R1814" s="809">
        <v>0</v>
      </c>
      <c r="S1814" s="810">
        <v>0</v>
      </c>
      <c r="T1814" s="810">
        <v>0</v>
      </c>
      <c r="U1814" s="810">
        <v>0</v>
      </c>
      <c r="V1814" s="810">
        <v>0</v>
      </c>
      <c r="W1814" s="811">
        <v>8.3005964738227647</v>
      </c>
      <c r="X1814" s="810">
        <v>31.58061091842891</v>
      </c>
      <c r="Y1814" s="810">
        <v>33.906091783204332</v>
      </c>
      <c r="Z1814" s="810">
        <v>37.923738958668665</v>
      </c>
      <c r="AA1814" s="810">
        <v>40.997266725311256</v>
      </c>
      <c r="AB1814" s="810">
        <v>41.974387671832105</v>
      </c>
      <c r="AC1814" s="810">
        <v>66.189121910822919</v>
      </c>
      <c r="AD1814" s="810">
        <v>65.719179492728856</v>
      </c>
      <c r="AE1814" s="810">
        <v>65.253660436725809</v>
      </c>
      <c r="AF1814" s="810">
        <v>64.830157165878347</v>
      </c>
      <c r="AG1814" s="810">
        <v>64.447363079122866</v>
      </c>
      <c r="AH1814" s="812">
        <v>64.044163947484819</v>
      </c>
      <c r="AI1814" s="812">
        <v>63.610630962367395</v>
      </c>
      <c r="AK1814" s="199"/>
      <c r="AM1814" s="11"/>
      <c r="AN1814" s="15"/>
      <c r="AO1814" s="11"/>
      <c r="AP1814" s="11"/>
    </row>
    <row r="1815" spans="3:42" outlineLevel="2" x14ac:dyDescent="0.2">
      <c r="C1815" s="252">
        <v>13</v>
      </c>
      <c r="D1815" s="119" t="s">
        <v>218</v>
      </c>
      <c r="F1815" s="783" t="s">
        <v>57</v>
      </c>
      <c r="G1815" s="83"/>
      <c r="H1815" s="798" t="s">
        <v>628</v>
      </c>
      <c r="I1815" s="799"/>
      <c r="J1815" s="83"/>
      <c r="K1815" s="736"/>
      <c r="L1815" s="83"/>
      <c r="M1815" s="83"/>
      <c r="N1815" s="83"/>
      <c r="O1815" s="83"/>
      <c r="P1815" s="83"/>
      <c r="Q1815" s="143" t="s">
        <v>536</v>
      </c>
      <c r="R1815" s="813">
        <v>0</v>
      </c>
      <c r="S1815" s="814">
        <v>0</v>
      </c>
      <c r="T1815" s="814">
        <v>0</v>
      </c>
      <c r="U1815" s="814">
        <v>0</v>
      </c>
      <c r="V1815" s="814">
        <v>0</v>
      </c>
      <c r="W1815" s="815">
        <v>0</v>
      </c>
      <c r="X1815" s="814">
        <v>0</v>
      </c>
      <c r="Y1815" s="814">
        <v>0</v>
      </c>
      <c r="Z1815" s="814">
        <v>0</v>
      </c>
      <c r="AA1815" s="814">
        <v>0</v>
      </c>
      <c r="AB1815" s="814">
        <v>0</v>
      </c>
      <c r="AC1815" s="814">
        <v>0</v>
      </c>
      <c r="AD1815" s="814">
        <v>0</v>
      </c>
      <c r="AE1815" s="814">
        <v>0</v>
      </c>
      <c r="AF1815" s="814">
        <v>0</v>
      </c>
      <c r="AG1815" s="814">
        <v>0</v>
      </c>
      <c r="AH1815" s="816">
        <v>0</v>
      </c>
      <c r="AI1815" s="816">
        <v>0</v>
      </c>
      <c r="AK1815" s="199"/>
      <c r="AM1815" s="11"/>
      <c r="AN1815" s="15"/>
      <c r="AO1815" s="11"/>
      <c r="AP1815" s="11"/>
    </row>
    <row r="1816" spans="3:42" outlineLevel="2" x14ac:dyDescent="0.2">
      <c r="C1816" s="252">
        <v>13</v>
      </c>
      <c r="D1816" s="119" t="s">
        <v>218</v>
      </c>
      <c r="AK1816" s="199"/>
      <c r="AM1816" s="11"/>
      <c r="AN1816" s="15"/>
      <c r="AO1816" s="11"/>
      <c r="AP1816" s="11"/>
    </row>
    <row r="1817" spans="3:42" outlineLevel="1" x14ac:dyDescent="0.2">
      <c r="C1817" s="252">
        <v>13</v>
      </c>
      <c r="D1817" s="119" t="s">
        <v>218</v>
      </c>
      <c r="F1817" s="121" t="s">
        <v>629</v>
      </c>
      <c r="G1817" s="756"/>
      <c r="H1817" s="757"/>
      <c r="I1817" s="788"/>
      <c r="J1817" s="756"/>
      <c r="K1817" s="758"/>
      <c r="L1817" s="759"/>
      <c r="M1817" s="759"/>
      <c r="N1817" s="759"/>
      <c r="O1817" s="759"/>
      <c r="P1817" s="759"/>
      <c r="Q1817" s="758"/>
      <c r="R1817" s="760"/>
      <c r="S1817" s="760"/>
      <c r="T1817" s="760"/>
      <c r="U1817" s="760"/>
      <c r="V1817" s="760"/>
      <c r="W1817" s="760"/>
      <c r="X1817" s="760"/>
      <c r="Y1817" s="760"/>
      <c r="Z1817" s="760"/>
      <c r="AA1817" s="760"/>
      <c r="AB1817" s="760"/>
      <c r="AC1817" s="760"/>
      <c r="AD1817" s="760"/>
      <c r="AE1817" s="760"/>
      <c r="AF1817" s="760"/>
      <c r="AG1817" s="760"/>
      <c r="AH1817" s="759"/>
      <c r="AI1817" s="759"/>
      <c r="AK1817" s="199"/>
      <c r="AM1817" s="11"/>
      <c r="AN1817" s="15"/>
      <c r="AO1817" s="11"/>
      <c r="AP1817" s="11"/>
    </row>
    <row r="1818" spans="3:42" outlineLevel="2" x14ac:dyDescent="0.2">
      <c r="C1818" s="252">
        <v>13</v>
      </c>
      <c r="D1818" s="119" t="s">
        <v>218</v>
      </c>
      <c r="F1818" s="789" t="s">
        <v>630</v>
      </c>
      <c r="G1818" s="790"/>
      <c r="H1818" s="803"/>
      <c r="I1818" s="791"/>
      <c r="J1818" s="790"/>
      <c r="K1818" s="792"/>
      <c r="L1818" s="789"/>
      <c r="M1818" s="789"/>
      <c r="N1818" s="789"/>
      <c r="O1818" s="789"/>
      <c r="P1818" s="789"/>
      <c r="Q1818" s="792"/>
      <c r="R1818" s="793"/>
      <c r="S1818" s="793"/>
      <c r="T1818" s="793"/>
      <c r="U1818" s="793"/>
      <c r="V1818" s="793"/>
      <c r="W1818" s="793"/>
      <c r="X1818" s="793"/>
      <c r="Y1818" s="793"/>
      <c r="Z1818" s="793"/>
      <c r="AA1818" s="793"/>
      <c r="AB1818" s="793"/>
      <c r="AC1818" s="793"/>
      <c r="AD1818" s="793"/>
      <c r="AE1818" s="793"/>
      <c r="AF1818" s="793"/>
      <c r="AG1818" s="793"/>
      <c r="AH1818" s="789"/>
      <c r="AI1818" s="789"/>
      <c r="AK1818" s="199"/>
      <c r="AM1818" s="11"/>
      <c r="AN1818" s="15"/>
      <c r="AO1818" s="11"/>
      <c r="AP1818" s="11"/>
    </row>
    <row r="1819" spans="3:42" outlineLevel="2" x14ac:dyDescent="0.2">
      <c r="C1819" s="252">
        <v>13</v>
      </c>
      <c r="D1819" s="119" t="s">
        <v>218</v>
      </c>
      <c r="F1819" s="794" t="s">
        <v>610</v>
      </c>
      <c r="H1819" s="795"/>
      <c r="AK1819" s="199"/>
      <c r="AM1819" s="11"/>
      <c r="AN1819" s="15"/>
      <c r="AO1819" s="11"/>
      <c r="AP1819" s="11"/>
    </row>
    <row r="1820" spans="3:42" outlineLevel="2" x14ac:dyDescent="0.2">
      <c r="C1820" s="252">
        <v>13</v>
      </c>
      <c r="D1820" s="119" t="s">
        <v>218</v>
      </c>
      <c r="F1820" s="761" t="s">
        <v>62</v>
      </c>
      <c r="G1820" s="75"/>
      <c r="H1820" s="796" t="s">
        <v>580</v>
      </c>
      <c r="I1820" s="796" t="s">
        <v>611</v>
      </c>
      <c r="J1820" s="75"/>
      <c r="K1820" s="741"/>
      <c r="L1820" s="75"/>
      <c r="M1820" s="75"/>
      <c r="N1820" s="75"/>
      <c r="O1820" s="75"/>
      <c r="P1820" s="75"/>
      <c r="Q1820" s="128" t="s">
        <v>110</v>
      </c>
      <c r="R1820" s="299">
        <v>0</v>
      </c>
      <c r="S1820" s="300">
        <v>0</v>
      </c>
      <c r="T1820" s="300">
        <v>0</v>
      </c>
      <c r="U1820" s="300">
        <v>0</v>
      </c>
      <c r="V1820" s="300">
        <v>0</v>
      </c>
      <c r="W1820" s="301">
        <v>0</v>
      </c>
      <c r="X1820" s="300">
        <v>0</v>
      </c>
      <c r="Y1820" s="300">
        <v>0</v>
      </c>
      <c r="Z1820" s="300">
        <v>0</v>
      </c>
      <c r="AA1820" s="300">
        <v>0</v>
      </c>
      <c r="AB1820" s="302">
        <v>0</v>
      </c>
      <c r="AC1820" s="302">
        <v>0</v>
      </c>
      <c r="AD1820" s="302">
        <v>0</v>
      </c>
      <c r="AE1820" s="302">
        <v>0</v>
      </c>
      <c r="AF1820" s="302">
        <v>0</v>
      </c>
      <c r="AG1820" s="302">
        <v>0</v>
      </c>
      <c r="AH1820" s="348">
        <v>0</v>
      </c>
      <c r="AI1820" s="348">
        <v>0</v>
      </c>
      <c r="AK1820" s="199"/>
      <c r="AM1820" s="11"/>
      <c r="AN1820" s="15"/>
      <c r="AO1820" s="11"/>
      <c r="AP1820" s="11"/>
    </row>
    <row r="1821" spans="3:42" outlineLevel="2" x14ac:dyDescent="0.2">
      <c r="C1821" s="252">
        <v>13</v>
      </c>
      <c r="D1821" s="119" t="s">
        <v>218</v>
      </c>
      <c r="F1821" s="767" t="s">
        <v>188</v>
      </c>
      <c r="H1821" s="797" t="s">
        <v>580</v>
      </c>
      <c r="I1821" s="797" t="s">
        <v>612</v>
      </c>
      <c r="K1821" s="164"/>
      <c r="Q1821" s="135" t="s">
        <v>110</v>
      </c>
      <c r="R1821" s="314">
        <v>0</v>
      </c>
      <c r="S1821" s="315">
        <v>0</v>
      </c>
      <c r="T1821" s="315">
        <v>0</v>
      </c>
      <c r="U1821" s="315">
        <v>0</v>
      </c>
      <c r="V1821" s="315">
        <v>0</v>
      </c>
      <c r="W1821" s="316">
        <v>0</v>
      </c>
      <c r="X1821" s="315">
        <v>0</v>
      </c>
      <c r="Y1821" s="315">
        <v>0</v>
      </c>
      <c r="Z1821" s="315">
        <v>0</v>
      </c>
      <c r="AA1821" s="315">
        <v>0</v>
      </c>
      <c r="AB1821" s="5">
        <v>0</v>
      </c>
      <c r="AC1821" s="5">
        <v>0</v>
      </c>
      <c r="AD1821" s="5">
        <v>0</v>
      </c>
      <c r="AE1821" s="5">
        <v>0</v>
      </c>
      <c r="AF1821" s="5">
        <v>0</v>
      </c>
      <c r="AG1821" s="5">
        <v>0</v>
      </c>
      <c r="AH1821" s="350">
        <v>0</v>
      </c>
      <c r="AI1821" s="350">
        <v>0</v>
      </c>
      <c r="AK1821" s="199"/>
      <c r="AM1821" s="11"/>
      <c r="AN1821" s="15"/>
      <c r="AO1821" s="11"/>
      <c r="AP1821" s="11"/>
    </row>
    <row r="1822" spans="3:42" outlineLevel="2" x14ac:dyDescent="0.2">
      <c r="C1822" s="252">
        <v>13</v>
      </c>
      <c r="D1822" s="119" t="s">
        <v>218</v>
      </c>
      <c r="F1822" s="767" t="s">
        <v>613</v>
      </c>
      <c r="H1822" s="797" t="s">
        <v>580</v>
      </c>
      <c r="I1822" s="234" t="s">
        <v>614</v>
      </c>
      <c r="K1822" s="164"/>
      <c r="Q1822" s="135" t="s">
        <v>110</v>
      </c>
      <c r="R1822" s="314">
        <v>0</v>
      </c>
      <c r="S1822" s="315">
        <v>0</v>
      </c>
      <c r="T1822" s="315">
        <v>0</v>
      </c>
      <c r="U1822" s="315">
        <v>0</v>
      </c>
      <c r="V1822" s="315">
        <v>0</v>
      </c>
      <c r="W1822" s="316">
        <v>0</v>
      </c>
      <c r="X1822" s="315">
        <v>0</v>
      </c>
      <c r="Y1822" s="315">
        <v>0</v>
      </c>
      <c r="Z1822" s="315">
        <v>0</v>
      </c>
      <c r="AA1822" s="315">
        <v>0</v>
      </c>
      <c r="AB1822" s="5">
        <v>0</v>
      </c>
      <c r="AC1822" s="5">
        <v>0</v>
      </c>
      <c r="AD1822" s="5">
        <v>0</v>
      </c>
      <c r="AE1822" s="5">
        <v>0</v>
      </c>
      <c r="AF1822" s="5">
        <v>0</v>
      </c>
      <c r="AG1822" s="5">
        <v>0</v>
      </c>
      <c r="AH1822" s="350">
        <v>0</v>
      </c>
      <c r="AI1822" s="350">
        <v>0</v>
      </c>
      <c r="AK1822" s="199"/>
      <c r="AM1822" s="11"/>
      <c r="AN1822" s="15"/>
      <c r="AO1822" s="11"/>
      <c r="AP1822" s="11"/>
    </row>
    <row r="1823" spans="3:42" outlineLevel="2" x14ac:dyDescent="0.2">
      <c r="C1823" s="252">
        <v>13</v>
      </c>
      <c r="D1823" s="119" t="s">
        <v>218</v>
      </c>
      <c r="F1823" s="783" t="s">
        <v>57</v>
      </c>
      <c r="G1823" s="83"/>
      <c r="H1823" s="798" t="s">
        <v>580</v>
      </c>
      <c r="I1823" s="799"/>
      <c r="J1823" s="83"/>
      <c r="K1823" s="736"/>
      <c r="L1823" s="83"/>
      <c r="M1823" s="83"/>
      <c r="N1823" s="83"/>
      <c r="O1823" s="83"/>
      <c r="P1823" s="83"/>
      <c r="Q1823" s="143" t="s">
        <v>110</v>
      </c>
      <c r="R1823" s="304">
        <v>0</v>
      </c>
      <c r="S1823" s="305">
        <v>0</v>
      </c>
      <c r="T1823" s="305">
        <v>0</v>
      </c>
      <c r="U1823" s="305">
        <v>0</v>
      </c>
      <c r="V1823" s="305">
        <v>0</v>
      </c>
      <c r="W1823" s="306">
        <v>0</v>
      </c>
      <c r="X1823" s="305">
        <v>0</v>
      </c>
      <c r="Y1823" s="305">
        <v>0</v>
      </c>
      <c r="Z1823" s="305">
        <v>0</v>
      </c>
      <c r="AA1823" s="305">
        <v>0</v>
      </c>
      <c r="AB1823" s="307">
        <v>0</v>
      </c>
      <c r="AC1823" s="307">
        <v>0</v>
      </c>
      <c r="AD1823" s="307">
        <v>0</v>
      </c>
      <c r="AE1823" s="307">
        <v>0</v>
      </c>
      <c r="AF1823" s="307">
        <v>0</v>
      </c>
      <c r="AG1823" s="307">
        <v>0</v>
      </c>
      <c r="AH1823" s="362">
        <v>0</v>
      </c>
      <c r="AI1823" s="362">
        <v>0</v>
      </c>
      <c r="AK1823" s="199"/>
      <c r="AM1823" s="11"/>
      <c r="AN1823" s="15"/>
      <c r="AO1823" s="11"/>
      <c r="AP1823" s="11"/>
    </row>
    <row r="1824" spans="3:42" outlineLevel="2" x14ac:dyDescent="0.2">
      <c r="C1824" s="252">
        <v>13</v>
      </c>
      <c r="D1824" s="119" t="s">
        <v>218</v>
      </c>
      <c r="F1824" s="12"/>
      <c r="H1824" s="234"/>
      <c r="K1824" s="164"/>
      <c r="Q1824" s="16"/>
      <c r="R1824" s="800">
        <v>0</v>
      </c>
      <c r="S1824" s="800">
        <v>0</v>
      </c>
      <c r="T1824" s="800">
        <v>0</v>
      </c>
      <c r="U1824" s="800">
        <v>0</v>
      </c>
      <c r="V1824" s="800">
        <v>0</v>
      </c>
      <c r="W1824" s="800">
        <v>0</v>
      </c>
      <c r="X1824" s="800">
        <v>0</v>
      </c>
      <c r="Y1824" s="800">
        <v>0</v>
      </c>
      <c r="Z1824" s="800">
        <v>0</v>
      </c>
      <c r="AA1824" s="800">
        <v>0</v>
      </c>
      <c r="AB1824" s="800">
        <v>0</v>
      </c>
      <c r="AC1824" s="800">
        <v>0</v>
      </c>
      <c r="AD1824" s="800">
        <v>0</v>
      </c>
      <c r="AE1824" s="800">
        <v>0</v>
      </c>
      <c r="AF1824" s="800">
        <v>0</v>
      </c>
      <c r="AG1824" s="800">
        <v>0</v>
      </c>
      <c r="AH1824" s="800">
        <v>0</v>
      </c>
      <c r="AI1824" s="800">
        <v>0</v>
      </c>
      <c r="AK1824" s="199"/>
      <c r="AM1824" s="11"/>
      <c r="AN1824" s="15"/>
      <c r="AO1824" s="11"/>
      <c r="AP1824" s="11"/>
    </row>
    <row r="1825" spans="3:42" outlineLevel="2" x14ac:dyDescent="0.2">
      <c r="C1825" s="252">
        <v>13</v>
      </c>
      <c r="D1825" s="119" t="s">
        <v>218</v>
      </c>
      <c r="F1825" s="794" t="s">
        <v>615</v>
      </c>
      <c r="AK1825" s="199"/>
      <c r="AM1825" s="11"/>
      <c r="AN1825" s="15"/>
      <c r="AO1825" s="11"/>
      <c r="AP1825" s="11"/>
    </row>
    <row r="1826" spans="3:42" outlineLevel="2" x14ac:dyDescent="0.2">
      <c r="C1826" s="252">
        <v>13</v>
      </c>
      <c r="D1826" s="119" t="s">
        <v>218</v>
      </c>
      <c r="F1826" s="761" t="s">
        <v>48</v>
      </c>
      <c r="G1826" s="75"/>
      <c r="H1826" s="796" t="s">
        <v>580</v>
      </c>
      <c r="I1826" s="801"/>
      <c r="J1826" s="75"/>
      <c r="K1826" s="741"/>
      <c r="L1826" s="75"/>
      <c r="M1826" s="75"/>
      <c r="N1826" s="75"/>
      <c r="O1826" s="75"/>
      <c r="P1826" s="75"/>
      <c r="Q1826" s="128" t="s">
        <v>110</v>
      </c>
      <c r="R1826" s="299">
        <v>0</v>
      </c>
      <c r="S1826" s="300">
        <v>0</v>
      </c>
      <c r="T1826" s="300">
        <v>0</v>
      </c>
      <c r="U1826" s="300">
        <v>0</v>
      </c>
      <c r="V1826" s="300">
        <v>0</v>
      </c>
      <c r="W1826" s="301">
        <v>0</v>
      </c>
      <c r="X1826" s="300">
        <v>0</v>
      </c>
      <c r="Y1826" s="300">
        <v>0</v>
      </c>
      <c r="Z1826" s="300">
        <v>0</v>
      </c>
      <c r="AA1826" s="300">
        <v>0</v>
      </c>
      <c r="AB1826" s="302">
        <v>0</v>
      </c>
      <c r="AC1826" s="302">
        <v>0</v>
      </c>
      <c r="AD1826" s="302">
        <v>0</v>
      </c>
      <c r="AE1826" s="302">
        <v>0</v>
      </c>
      <c r="AF1826" s="302">
        <v>0</v>
      </c>
      <c r="AG1826" s="302">
        <v>0</v>
      </c>
      <c r="AH1826" s="348">
        <v>0</v>
      </c>
      <c r="AI1826" s="348">
        <v>0</v>
      </c>
      <c r="AK1826" s="199"/>
      <c r="AM1826" s="11"/>
      <c r="AN1826" s="15"/>
      <c r="AO1826" s="11"/>
      <c r="AP1826" s="11"/>
    </row>
    <row r="1827" spans="3:42" outlineLevel="2" x14ac:dyDescent="0.2">
      <c r="C1827" s="252">
        <v>13</v>
      </c>
      <c r="D1827" s="119" t="s">
        <v>218</v>
      </c>
      <c r="F1827" s="767" t="s">
        <v>55</v>
      </c>
      <c r="H1827" s="797" t="s">
        <v>580</v>
      </c>
      <c r="K1827" s="164"/>
      <c r="Q1827" s="135" t="s">
        <v>110</v>
      </c>
      <c r="R1827" s="314">
        <v>0</v>
      </c>
      <c r="S1827" s="315">
        <v>0</v>
      </c>
      <c r="T1827" s="315">
        <v>0</v>
      </c>
      <c r="U1827" s="315">
        <v>0</v>
      </c>
      <c r="V1827" s="315">
        <v>0</v>
      </c>
      <c r="W1827" s="316">
        <v>0</v>
      </c>
      <c r="X1827" s="315">
        <v>0</v>
      </c>
      <c r="Y1827" s="315">
        <v>0</v>
      </c>
      <c r="Z1827" s="315">
        <v>0</v>
      </c>
      <c r="AA1827" s="315">
        <v>0</v>
      </c>
      <c r="AB1827" s="5">
        <v>0</v>
      </c>
      <c r="AC1827" s="5">
        <v>0</v>
      </c>
      <c r="AD1827" s="5">
        <v>0</v>
      </c>
      <c r="AE1827" s="5">
        <v>0</v>
      </c>
      <c r="AF1827" s="5">
        <v>0</v>
      </c>
      <c r="AG1827" s="5">
        <v>0</v>
      </c>
      <c r="AH1827" s="350">
        <v>0</v>
      </c>
      <c r="AI1827" s="350">
        <v>0</v>
      </c>
      <c r="AK1827" s="199"/>
      <c r="AM1827" s="11"/>
      <c r="AN1827" s="15"/>
      <c r="AO1827" s="11"/>
      <c r="AP1827" s="11"/>
    </row>
    <row r="1828" spans="3:42" outlineLevel="2" x14ac:dyDescent="0.2">
      <c r="C1828" s="252">
        <v>13</v>
      </c>
      <c r="D1828" s="119" t="s">
        <v>218</v>
      </c>
      <c r="F1828" s="783" t="s">
        <v>57</v>
      </c>
      <c r="G1828" s="83"/>
      <c r="H1828" s="798" t="s">
        <v>580</v>
      </c>
      <c r="I1828" s="799"/>
      <c r="J1828" s="83"/>
      <c r="K1828" s="736"/>
      <c r="L1828" s="83"/>
      <c r="M1828" s="83"/>
      <c r="N1828" s="83"/>
      <c r="O1828" s="83"/>
      <c r="P1828" s="83"/>
      <c r="Q1828" s="143" t="s">
        <v>110</v>
      </c>
      <c r="R1828" s="304">
        <v>0</v>
      </c>
      <c r="S1828" s="305">
        <v>0</v>
      </c>
      <c r="T1828" s="305">
        <v>0</v>
      </c>
      <c r="U1828" s="305">
        <v>0</v>
      </c>
      <c r="V1828" s="305">
        <v>0</v>
      </c>
      <c r="W1828" s="306">
        <v>0</v>
      </c>
      <c r="X1828" s="305">
        <v>0</v>
      </c>
      <c r="Y1828" s="305">
        <v>0</v>
      </c>
      <c r="Z1828" s="305">
        <v>0</v>
      </c>
      <c r="AA1828" s="305">
        <v>0</v>
      </c>
      <c r="AB1828" s="307">
        <v>0</v>
      </c>
      <c r="AC1828" s="307">
        <v>0</v>
      </c>
      <c r="AD1828" s="307">
        <v>0</v>
      </c>
      <c r="AE1828" s="307">
        <v>0</v>
      </c>
      <c r="AF1828" s="307">
        <v>0</v>
      </c>
      <c r="AG1828" s="307">
        <v>0</v>
      </c>
      <c r="AH1828" s="362">
        <v>0</v>
      </c>
      <c r="AI1828" s="362">
        <v>0</v>
      </c>
      <c r="AK1828" s="199"/>
      <c r="AM1828" s="11"/>
      <c r="AN1828" s="15"/>
      <c r="AO1828" s="11"/>
      <c r="AP1828" s="11"/>
    </row>
    <row r="1829" spans="3:42" outlineLevel="2" x14ac:dyDescent="0.2">
      <c r="C1829" s="252">
        <v>13</v>
      </c>
      <c r="D1829" s="119" t="s">
        <v>218</v>
      </c>
      <c r="F1829" s="12"/>
      <c r="H1829" s="164"/>
      <c r="K1829" s="164"/>
      <c r="Q1829" s="16"/>
      <c r="R1829" s="800">
        <v>0</v>
      </c>
      <c r="S1829" s="800">
        <v>0</v>
      </c>
      <c r="T1829" s="800">
        <v>0</v>
      </c>
      <c r="U1829" s="800">
        <v>0</v>
      </c>
      <c r="V1829" s="800">
        <v>0</v>
      </c>
      <c r="W1829" s="800">
        <v>0</v>
      </c>
      <c r="X1829" s="800">
        <v>0</v>
      </c>
      <c r="Y1829" s="800">
        <v>0</v>
      </c>
      <c r="Z1829" s="800">
        <v>0</v>
      </c>
      <c r="AA1829" s="800">
        <v>0</v>
      </c>
      <c r="AB1829" s="800">
        <v>0</v>
      </c>
      <c r="AC1829" s="800">
        <v>0</v>
      </c>
      <c r="AD1829" s="800">
        <v>0</v>
      </c>
      <c r="AE1829" s="800">
        <v>0</v>
      </c>
      <c r="AF1829" s="800">
        <v>0</v>
      </c>
      <c r="AG1829" s="800">
        <v>0</v>
      </c>
      <c r="AH1829" s="800">
        <v>0</v>
      </c>
      <c r="AI1829" s="800">
        <v>0</v>
      </c>
      <c r="AK1829" s="199"/>
      <c r="AM1829" s="11"/>
      <c r="AN1829" s="15"/>
      <c r="AO1829" s="11"/>
      <c r="AP1829" s="11"/>
    </row>
    <row r="1830" spans="3:42" outlineLevel="2" x14ac:dyDescent="0.2">
      <c r="C1830" s="252">
        <v>13</v>
      </c>
      <c r="D1830" s="119" t="s">
        <v>218</v>
      </c>
      <c r="F1830" s="794" t="s">
        <v>69</v>
      </c>
      <c r="AK1830" s="199"/>
      <c r="AM1830" s="11"/>
      <c r="AN1830" s="15"/>
      <c r="AO1830" s="11"/>
      <c r="AP1830" s="11"/>
    </row>
    <row r="1831" spans="3:42" outlineLevel="2" x14ac:dyDescent="0.2">
      <c r="C1831" s="252">
        <v>13</v>
      </c>
      <c r="D1831" s="119" t="s">
        <v>218</v>
      </c>
      <c r="F1831" s="761" t="s">
        <v>9</v>
      </c>
      <c r="G1831" s="75"/>
      <c r="H1831" s="796" t="s">
        <v>580</v>
      </c>
      <c r="I1831" s="801"/>
      <c r="J1831" s="75"/>
      <c r="K1831" s="741"/>
      <c r="L1831" s="75"/>
      <c r="M1831" s="75"/>
      <c r="N1831" s="75"/>
      <c r="O1831" s="75"/>
      <c r="P1831" s="75"/>
      <c r="Q1831" s="128" t="s">
        <v>110</v>
      </c>
      <c r="R1831" s="299">
        <v>0</v>
      </c>
      <c r="S1831" s="300">
        <v>0</v>
      </c>
      <c r="T1831" s="300">
        <v>0</v>
      </c>
      <c r="U1831" s="300">
        <v>0</v>
      </c>
      <c r="V1831" s="300">
        <v>0</v>
      </c>
      <c r="W1831" s="301">
        <v>0</v>
      </c>
      <c r="X1831" s="300">
        <v>0</v>
      </c>
      <c r="Y1831" s="300">
        <v>0</v>
      </c>
      <c r="Z1831" s="300">
        <v>0</v>
      </c>
      <c r="AA1831" s="300">
        <v>0</v>
      </c>
      <c r="AB1831" s="302">
        <v>0</v>
      </c>
      <c r="AC1831" s="302">
        <v>0</v>
      </c>
      <c r="AD1831" s="302">
        <v>0</v>
      </c>
      <c r="AE1831" s="302">
        <v>0</v>
      </c>
      <c r="AF1831" s="302">
        <v>0</v>
      </c>
      <c r="AG1831" s="302">
        <v>0</v>
      </c>
      <c r="AH1831" s="348">
        <v>0</v>
      </c>
      <c r="AI1831" s="348">
        <v>0</v>
      </c>
      <c r="AK1831" s="199"/>
      <c r="AM1831" s="11"/>
      <c r="AN1831" s="15"/>
      <c r="AO1831" s="11"/>
      <c r="AP1831" s="11"/>
    </row>
    <row r="1832" spans="3:42" outlineLevel="2" x14ac:dyDescent="0.2">
      <c r="C1832" s="252">
        <v>13</v>
      </c>
      <c r="D1832" s="119" t="s">
        <v>218</v>
      </c>
      <c r="F1832" s="767" t="s">
        <v>14</v>
      </c>
      <c r="H1832" s="797" t="s">
        <v>580</v>
      </c>
      <c r="K1832" s="164"/>
      <c r="Q1832" s="135" t="s">
        <v>110</v>
      </c>
      <c r="R1832" s="314">
        <v>0</v>
      </c>
      <c r="S1832" s="315">
        <v>0</v>
      </c>
      <c r="T1832" s="315">
        <v>0</v>
      </c>
      <c r="U1832" s="315">
        <v>0</v>
      </c>
      <c r="V1832" s="315">
        <v>0</v>
      </c>
      <c r="W1832" s="316">
        <v>0</v>
      </c>
      <c r="X1832" s="315">
        <v>0</v>
      </c>
      <c r="Y1832" s="315">
        <v>0</v>
      </c>
      <c r="Z1832" s="315">
        <v>0</v>
      </c>
      <c r="AA1832" s="315">
        <v>0</v>
      </c>
      <c r="AB1832" s="5">
        <v>0</v>
      </c>
      <c r="AC1832" s="5">
        <v>0</v>
      </c>
      <c r="AD1832" s="5">
        <v>0</v>
      </c>
      <c r="AE1832" s="5">
        <v>0</v>
      </c>
      <c r="AF1832" s="5">
        <v>0</v>
      </c>
      <c r="AG1832" s="5">
        <v>0</v>
      </c>
      <c r="AH1832" s="350">
        <v>0</v>
      </c>
      <c r="AI1832" s="350">
        <v>0</v>
      </c>
      <c r="AK1832" s="199"/>
      <c r="AM1832" s="11"/>
      <c r="AN1832" s="15"/>
      <c r="AO1832" s="11"/>
      <c r="AP1832" s="11"/>
    </row>
    <row r="1833" spans="3:42" outlineLevel="2" x14ac:dyDescent="0.2">
      <c r="C1833" s="252">
        <v>13</v>
      </c>
      <c r="D1833" s="119" t="s">
        <v>218</v>
      </c>
      <c r="F1833" s="783" t="s">
        <v>16</v>
      </c>
      <c r="G1833" s="83"/>
      <c r="H1833" s="798" t="s">
        <v>580</v>
      </c>
      <c r="I1833" s="799"/>
      <c r="J1833" s="83"/>
      <c r="K1833" s="736"/>
      <c r="L1833" s="83"/>
      <c r="M1833" s="83"/>
      <c r="N1833" s="83"/>
      <c r="O1833" s="83"/>
      <c r="P1833" s="83"/>
      <c r="Q1833" s="143" t="s">
        <v>110</v>
      </c>
      <c r="R1833" s="304">
        <v>0</v>
      </c>
      <c r="S1833" s="305">
        <v>0</v>
      </c>
      <c r="T1833" s="305">
        <v>0</v>
      </c>
      <c r="U1833" s="305">
        <v>0</v>
      </c>
      <c r="V1833" s="305">
        <v>0</v>
      </c>
      <c r="W1833" s="306">
        <v>0</v>
      </c>
      <c r="X1833" s="305">
        <v>0</v>
      </c>
      <c r="Y1833" s="305">
        <v>0</v>
      </c>
      <c r="Z1833" s="305">
        <v>0</v>
      </c>
      <c r="AA1833" s="305">
        <v>0</v>
      </c>
      <c r="AB1833" s="307">
        <v>0</v>
      </c>
      <c r="AC1833" s="307">
        <v>0</v>
      </c>
      <c r="AD1833" s="307">
        <v>0</v>
      </c>
      <c r="AE1833" s="307">
        <v>0</v>
      </c>
      <c r="AF1833" s="307">
        <v>0</v>
      </c>
      <c r="AG1833" s="307">
        <v>0</v>
      </c>
      <c r="AH1833" s="362">
        <v>0</v>
      </c>
      <c r="AI1833" s="362">
        <v>0</v>
      </c>
      <c r="AK1833" s="199"/>
      <c r="AM1833" s="11"/>
      <c r="AN1833" s="15"/>
      <c r="AO1833" s="11"/>
      <c r="AP1833" s="11"/>
    </row>
    <row r="1834" spans="3:42" outlineLevel="2" x14ac:dyDescent="0.2">
      <c r="C1834" s="252">
        <v>13</v>
      </c>
      <c r="D1834" s="119" t="s">
        <v>218</v>
      </c>
      <c r="F1834" s="12"/>
      <c r="H1834" s="797"/>
      <c r="K1834" s="164"/>
      <c r="Q1834" s="16"/>
      <c r="R1834" s="800">
        <v>0</v>
      </c>
      <c r="S1834" s="800">
        <v>0</v>
      </c>
      <c r="T1834" s="800">
        <v>0</v>
      </c>
      <c r="U1834" s="800">
        <v>0</v>
      </c>
      <c r="V1834" s="800">
        <v>0</v>
      </c>
      <c r="W1834" s="800">
        <v>0</v>
      </c>
      <c r="X1834" s="800">
        <v>0</v>
      </c>
      <c r="Y1834" s="800">
        <v>0</v>
      </c>
      <c r="Z1834" s="800">
        <v>0</v>
      </c>
      <c r="AA1834" s="800">
        <v>0</v>
      </c>
      <c r="AB1834" s="800">
        <v>0</v>
      </c>
      <c r="AC1834" s="800">
        <v>0</v>
      </c>
      <c r="AD1834" s="800">
        <v>0</v>
      </c>
      <c r="AE1834" s="800">
        <v>0</v>
      </c>
      <c r="AF1834" s="800">
        <v>0</v>
      </c>
      <c r="AG1834" s="800">
        <v>0</v>
      </c>
      <c r="AH1834" s="800">
        <v>0</v>
      </c>
      <c r="AI1834" s="800">
        <v>0</v>
      </c>
      <c r="AK1834" s="199"/>
      <c r="AM1834" s="11"/>
      <c r="AN1834" s="15"/>
      <c r="AO1834" s="11"/>
      <c r="AP1834" s="11"/>
    </row>
    <row r="1835" spans="3:42" outlineLevel="2" x14ac:dyDescent="0.2">
      <c r="C1835" s="252">
        <v>13</v>
      </c>
      <c r="D1835" s="119" t="s">
        <v>218</v>
      </c>
      <c r="F1835" s="794" t="s">
        <v>616</v>
      </c>
      <c r="AK1835" s="199"/>
      <c r="AM1835" s="11"/>
      <c r="AN1835" s="15"/>
      <c r="AO1835" s="11"/>
      <c r="AP1835" s="11"/>
    </row>
    <row r="1836" spans="3:42" outlineLevel="2" x14ac:dyDescent="0.2">
      <c r="C1836" s="252">
        <v>13</v>
      </c>
      <c r="D1836" s="119" t="s">
        <v>218</v>
      </c>
      <c r="F1836" s="761" t="s">
        <v>48</v>
      </c>
      <c r="G1836" s="75"/>
      <c r="H1836" s="796" t="s">
        <v>580</v>
      </c>
      <c r="I1836" s="228" t="s">
        <v>617</v>
      </c>
      <c r="J1836" s="75"/>
      <c r="K1836" s="741"/>
      <c r="L1836" s="75"/>
      <c r="M1836" s="75"/>
      <c r="N1836" s="75"/>
      <c r="O1836" s="75"/>
      <c r="P1836" s="75"/>
      <c r="Q1836" s="128" t="s">
        <v>110</v>
      </c>
      <c r="R1836" s="299">
        <v>0</v>
      </c>
      <c r="S1836" s="300">
        <v>0</v>
      </c>
      <c r="T1836" s="300">
        <v>0</v>
      </c>
      <c r="U1836" s="300">
        <v>0</v>
      </c>
      <c r="V1836" s="300">
        <v>0</v>
      </c>
      <c r="W1836" s="301">
        <v>0</v>
      </c>
      <c r="X1836" s="300">
        <v>0</v>
      </c>
      <c r="Y1836" s="300">
        <v>0</v>
      </c>
      <c r="Z1836" s="300">
        <v>0</v>
      </c>
      <c r="AA1836" s="300">
        <v>0</v>
      </c>
      <c r="AB1836" s="302">
        <v>0</v>
      </c>
      <c r="AC1836" s="302">
        <v>0</v>
      </c>
      <c r="AD1836" s="302">
        <v>0</v>
      </c>
      <c r="AE1836" s="302">
        <v>0</v>
      </c>
      <c r="AF1836" s="302">
        <v>0</v>
      </c>
      <c r="AG1836" s="302">
        <v>0</v>
      </c>
      <c r="AH1836" s="348">
        <v>0</v>
      </c>
      <c r="AI1836" s="348">
        <v>0</v>
      </c>
      <c r="AK1836" s="199"/>
      <c r="AM1836" s="11"/>
      <c r="AN1836" s="15"/>
      <c r="AO1836" s="11"/>
      <c r="AP1836" s="11"/>
    </row>
    <row r="1837" spans="3:42" outlineLevel="2" x14ac:dyDescent="0.2">
      <c r="C1837" s="252">
        <v>13</v>
      </c>
      <c r="D1837" s="119" t="s">
        <v>218</v>
      </c>
      <c r="F1837" s="767" t="s">
        <v>55</v>
      </c>
      <c r="H1837" s="797" t="s">
        <v>580</v>
      </c>
      <c r="I1837" s="234" t="s">
        <v>617</v>
      </c>
      <c r="K1837" s="164"/>
      <c r="Q1837" s="135" t="s">
        <v>110</v>
      </c>
      <c r="R1837" s="314">
        <v>0</v>
      </c>
      <c r="S1837" s="315">
        <v>0</v>
      </c>
      <c r="T1837" s="315">
        <v>0</v>
      </c>
      <c r="U1837" s="315">
        <v>0</v>
      </c>
      <c r="V1837" s="315">
        <v>0</v>
      </c>
      <c r="W1837" s="316">
        <v>0</v>
      </c>
      <c r="X1837" s="315">
        <v>0</v>
      </c>
      <c r="Y1837" s="315">
        <v>0</v>
      </c>
      <c r="Z1837" s="315">
        <v>0</v>
      </c>
      <c r="AA1837" s="315">
        <v>0</v>
      </c>
      <c r="AB1837" s="5">
        <v>0</v>
      </c>
      <c r="AC1837" s="5">
        <v>0</v>
      </c>
      <c r="AD1837" s="5">
        <v>0</v>
      </c>
      <c r="AE1837" s="5">
        <v>0</v>
      </c>
      <c r="AF1837" s="5">
        <v>0</v>
      </c>
      <c r="AG1837" s="5">
        <v>0</v>
      </c>
      <c r="AH1837" s="350">
        <v>0</v>
      </c>
      <c r="AI1837" s="350">
        <v>0</v>
      </c>
      <c r="AK1837" s="199"/>
      <c r="AM1837" s="11"/>
      <c r="AN1837" s="15"/>
      <c r="AO1837" s="11"/>
      <c r="AP1837" s="11"/>
    </row>
    <row r="1838" spans="3:42" outlineLevel="2" x14ac:dyDescent="0.2">
      <c r="C1838" s="252">
        <v>13</v>
      </c>
      <c r="D1838" s="119" t="s">
        <v>218</v>
      </c>
      <c r="F1838" s="783" t="s">
        <v>57</v>
      </c>
      <c r="G1838" s="83"/>
      <c r="H1838" s="798" t="s">
        <v>580</v>
      </c>
      <c r="I1838" s="240" t="s">
        <v>617</v>
      </c>
      <c r="J1838" s="83"/>
      <c r="K1838" s="736"/>
      <c r="L1838" s="83"/>
      <c r="M1838" s="83"/>
      <c r="N1838" s="83"/>
      <c r="O1838" s="83"/>
      <c r="P1838" s="83"/>
      <c r="Q1838" s="143" t="s">
        <v>110</v>
      </c>
      <c r="R1838" s="304">
        <v>0</v>
      </c>
      <c r="S1838" s="305">
        <v>0</v>
      </c>
      <c r="T1838" s="305">
        <v>0</v>
      </c>
      <c r="U1838" s="305">
        <v>0</v>
      </c>
      <c r="V1838" s="305">
        <v>0</v>
      </c>
      <c r="W1838" s="306">
        <v>0</v>
      </c>
      <c r="X1838" s="305">
        <v>0</v>
      </c>
      <c r="Y1838" s="305">
        <v>0</v>
      </c>
      <c r="Z1838" s="305">
        <v>0</v>
      </c>
      <c r="AA1838" s="305">
        <v>0</v>
      </c>
      <c r="AB1838" s="307">
        <v>0</v>
      </c>
      <c r="AC1838" s="307">
        <v>0</v>
      </c>
      <c r="AD1838" s="307">
        <v>0</v>
      </c>
      <c r="AE1838" s="307">
        <v>0</v>
      </c>
      <c r="AF1838" s="307">
        <v>0</v>
      </c>
      <c r="AG1838" s="307">
        <v>0</v>
      </c>
      <c r="AH1838" s="362">
        <v>0</v>
      </c>
      <c r="AI1838" s="362">
        <v>0</v>
      </c>
      <c r="AK1838" s="199"/>
      <c r="AM1838" s="11"/>
      <c r="AN1838" s="15"/>
      <c r="AO1838" s="11"/>
      <c r="AP1838" s="11"/>
    </row>
    <row r="1839" spans="3:42" outlineLevel="2" x14ac:dyDescent="0.2">
      <c r="C1839" s="252">
        <v>13</v>
      </c>
      <c r="D1839" s="119" t="s">
        <v>218</v>
      </c>
      <c r="F1839" s="802" t="s">
        <v>626</v>
      </c>
      <c r="R1839" s="800">
        <v>0</v>
      </c>
      <c r="S1839" s="800">
        <v>0</v>
      </c>
      <c r="T1839" s="800">
        <v>0</v>
      </c>
      <c r="U1839" s="800">
        <v>0</v>
      </c>
      <c r="V1839" s="800">
        <v>0</v>
      </c>
      <c r="W1839" s="800">
        <v>0</v>
      </c>
      <c r="X1839" s="800">
        <v>0</v>
      </c>
      <c r="Y1839" s="800">
        <v>0</v>
      </c>
      <c r="Z1839" s="800">
        <v>0</v>
      </c>
      <c r="AA1839" s="800">
        <v>0</v>
      </c>
      <c r="AB1839" s="800">
        <v>0</v>
      </c>
      <c r="AC1839" s="800">
        <v>0</v>
      </c>
      <c r="AD1839" s="800">
        <v>0</v>
      </c>
      <c r="AE1839" s="800">
        <v>0</v>
      </c>
      <c r="AF1839" s="800">
        <v>0</v>
      </c>
      <c r="AG1839" s="800">
        <v>0</v>
      </c>
      <c r="AH1839" s="800">
        <v>0</v>
      </c>
      <c r="AI1839" s="800">
        <v>0</v>
      </c>
      <c r="AK1839" s="199"/>
      <c r="AM1839" s="11"/>
      <c r="AN1839" s="15"/>
      <c r="AO1839" s="11"/>
      <c r="AP1839" s="11"/>
    </row>
    <row r="1840" spans="3:42" outlineLevel="2" x14ac:dyDescent="0.2">
      <c r="C1840" s="252">
        <v>13</v>
      </c>
      <c r="D1840" s="119" t="s">
        <v>218</v>
      </c>
      <c r="R1840" s="5"/>
      <c r="S1840" s="5"/>
      <c r="T1840" s="5"/>
      <c r="U1840" s="5"/>
      <c r="V1840" s="5"/>
      <c r="W1840" s="5"/>
      <c r="X1840" s="5"/>
      <c r="Y1840" s="5"/>
      <c r="AK1840" s="199"/>
      <c r="AM1840" s="11"/>
      <c r="AN1840" s="15"/>
      <c r="AO1840" s="11"/>
      <c r="AP1840" s="11"/>
    </row>
    <row r="1841" spans="3:42" outlineLevel="2" x14ac:dyDescent="0.2">
      <c r="C1841" s="252">
        <v>13</v>
      </c>
      <c r="D1841" s="119" t="s">
        <v>218</v>
      </c>
      <c r="F1841" s="789" t="s">
        <v>631</v>
      </c>
      <c r="G1841" s="790"/>
      <c r="H1841" s="803"/>
      <c r="I1841" s="790"/>
      <c r="J1841" s="790"/>
      <c r="K1841" s="792"/>
      <c r="L1841" s="789"/>
      <c r="M1841" s="789"/>
      <c r="N1841" s="789"/>
      <c r="O1841" s="789"/>
      <c r="P1841" s="789"/>
      <c r="Q1841" s="792"/>
      <c r="R1841" s="793"/>
      <c r="S1841" s="793"/>
      <c r="T1841" s="793"/>
      <c r="U1841" s="793"/>
      <c r="V1841" s="793"/>
      <c r="W1841" s="793"/>
      <c r="X1841" s="793"/>
      <c r="Y1841" s="793"/>
      <c r="Z1841" s="793"/>
      <c r="AA1841" s="793"/>
      <c r="AB1841" s="793"/>
      <c r="AC1841" s="793"/>
      <c r="AD1841" s="793"/>
      <c r="AE1841" s="793"/>
      <c r="AF1841" s="793"/>
      <c r="AG1841" s="793"/>
      <c r="AH1841" s="789"/>
      <c r="AI1841" s="789"/>
      <c r="AK1841" s="199"/>
      <c r="AM1841" s="11"/>
      <c r="AN1841" s="15"/>
      <c r="AO1841" s="11"/>
      <c r="AP1841" s="11"/>
    </row>
    <row r="1842" spans="3:42" outlineLevel="2" x14ac:dyDescent="0.2">
      <c r="C1842" s="252">
        <v>13</v>
      </c>
      <c r="D1842" s="119" t="s">
        <v>218</v>
      </c>
      <c r="F1842" t="s">
        <v>620</v>
      </c>
      <c r="AK1842" s="199"/>
      <c r="AM1842" s="11"/>
      <c r="AN1842" s="15"/>
      <c r="AO1842" s="11"/>
      <c r="AP1842" s="11"/>
    </row>
    <row r="1843" spans="3:42" outlineLevel="2" x14ac:dyDescent="0.2">
      <c r="C1843" s="252">
        <v>13</v>
      </c>
      <c r="D1843" s="119" t="s">
        <v>218</v>
      </c>
      <c r="F1843" s="761" t="s">
        <v>48</v>
      </c>
      <c r="G1843" s="75"/>
      <c r="H1843" s="796" t="s">
        <v>632</v>
      </c>
      <c r="I1843" s="801"/>
      <c r="J1843" s="75"/>
      <c r="K1843" s="741"/>
      <c r="L1843" s="75"/>
      <c r="M1843" s="75"/>
      <c r="N1843" s="75"/>
      <c r="O1843" s="75"/>
      <c r="P1843" s="75"/>
      <c r="Q1843" s="128" t="s">
        <v>536</v>
      </c>
      <c r="R1843" s="804">
        <v>0</v>
      </c>
      <c r="S1843" s="805">
        <v>0</v>
      </c>
      <c r="T1843" s="805">
        <v>0</v>
      </c>
      <c r="U1843" s="805">
        <v>0</v>
      </c>
      <c r="V1843" s="805">
        <v>0</v>
      </c>
      <c r="W1843" s="806">
        <v>0</v>
      </c>
      <c r="X1843" s="805">
        <v>0</v>
      </c>
      <c r="Y1843" s="805">
        <v>0</v>
      </c>
      <c r="Z1843" s="805">
        <v>0</v>
      </c>
      <c r="AA1843" s="805">
        <v>0</v>
      </c>
      <c r="AB1843" s="805">
        <v>0</v>
      </c>
      <c r="AC1843" s="805">
        <v>0</v>
      </c>
      <c r="AD1843" s="805">
        <v>0</v>
      </c>
      <c r="AE1843" s="805">
        <v>0</v>
      </c>
      <c r="AF1843" s="805">
        <v>0</v>
      </c>
      <c r="AG1843" s="805">
        <v>0</v>
      </c>
      <c r="AH1843" s="808">
        <v>0</v>
      </c>
      <c r="AI1843" s="808">
        <v>0</v>
      </c>
      <c r="AK1843" s="199"/>
      <c r="AM1843" s="11"/>
      <c r="AN1843" s="15"/>
      <c r="AO1843" s="11"/>
      <c r="AP1843" s="11"/>
    </row>
    <row r="1844" spans="3:42" outlineLevel="2" x14ac:dyDescent="0.2">
      <c r="C1844" s="252">
        <v>13</v>
      </c>
      <c r="D1844" s="119" t="s">
        <v>218</v>
      </c>
      <c r="F1844" s="767" t="s">
        <v>55</v>
      </c>
      <c r="H1844" s="797" t="s">
        <v>632</v>
      </c>
      <c r="K1844" s="164"/>
      <c r="Q1844" s="135" t="s">
        <v>536</v>
      </c>
      <c r="R1844" s="809">
        <v>0</v>
      </c>
      <c r="S1844" s="810">
        <v>0</v>
      </c>
      <c r="T1844" s="810">
        <v>0</v>
      </c>
      <c r="U1844" s="810">
        <v>0</v>
      </c>
      <c r="V1844" s="810">
        <v>0</v>
      </c>
      <c r="W1844" s="811">
        <v>0</v>
      </c>
      <c r="X1844" s="810">
        <v>0</v>
      </c>
      <c r="Y1844" s="810">
        <v>0</v>
      </c>
      <c r="Z1844" s="810">
        <v>0</v>
      </c>
      <c r="AA1844" s="810">
        <v>0</v>
      </c>
      <c r="AB1844" s="810">
        <v>0</v>
      </c>
      <c r="AC1844" s="810">
        <v>0</v>
      </c>
      <c r="AD1844" s="810">
        <v>0</v>
      </c>
      <c r="AE1844" s="810">
        <v>0</v>
      </c>
      <c r="AF1844" s="810">
        <v>0</v>
      </c>
      <c r="AG1844" s="810">
        <v>0</v>
      </c>
      <c r="AH1844" s="812">
        <v>0</v>
      </c>
      <c r="AI1844" s="812">
        <v>0</v>
      </c>
      <c r="AK1844" s="199"/>
      <c r="AM1844" s="11"/>
      <c r="AN1844" s="15"/>
      <c r="AO1844" s="11"/>
      <c r="AP1844" s="11"/>
    </row>
    <row r="1845" spans="3:42" outlineLevel="2" x14ac:dyDescent="0.2">
      <c r="C1845" s="252">
        <v>13</v>
      </c>
      <c r="D1845" s="119" t="s">
        <v>218</v>
      </c>
      <c r="F1845" s="783" t="s">
        <v>57</v>
      </c>
      <c r="G1845" s="83"/>
      <c r="H1845" s="798" t="s">
        <v>632</v>
      </c>
      <c r="I1845" s="799"/>
      <c r="J1845" s="83"/>
      <c r="K1845" s="736"/>
      <c r="L1845" s="83"/>
      <c r="M1845" s="83"/>
      <c r="N1845" s="83"/>
      <c r="O1845" s="83"/>
      <c r="P1845" s="83"/>
      <c r="Q1845" s="143" t="s">
        <v>536</v>
      </c>
      <c r="R1845" s="813">
        <v>0</v>
      </c>
      <c r="S1845" s="814">
        <v>0</v>
      </c>
      <c r="T1845" s="814">
        <v>0</v>
      </c>
      <c r="U1845" s="814">
        <v>0</v>
      </c>
      <c r="V1845" s="814">
        <v>0</v>
      </c>
      <c r="W1845" s="815">
        <v>0</v>
      </c>
      <c r="X1845" s="814">
        <v>0</v>
      </c>
      <c r="Y1845" s="814">
        <v>0</v>
      </c>
      <c r="Z1845" s="814">
        <v>0</v>
      </c>
      <c r="AA1845" s="814">
        <v>0</v>
      </c>
      <c r="AB1845" s="814">
        <v>0</v>
      </c>
      <c r="AC1845" s="814">
        <v>0</v>
      </c>
      <c r="AD1845" s="814">
        <v>0</v>
      </c>
      <c r="AE1845" s="814">
        <v>0</v>
      </c>
      <c r="AF1845" s="814">
        <v>0</v>
      </c>
      <c r="AG1845" s="814">
        <v>0</v>
      </c>
      <c r="AH1845" s="816">
        <v>0</v>
      </c>
      <c r="AI1845" s="816">
        <v>0</v>
      </c>
      <c r="AK1845" s="199"/>
      <c r="AM1845" s="11"/>
      <c r="AN1845" s="15"/>
      <c r="AO1845" s="11"/>
      <c r="AP1845" s="11"/>
    </row>
    <row r="1846" spans="3:42" outlineLevel="2" x14ac:dyDescent="0.2">
      <c r="C1846" s="252">
        <v>13</v>
      </c>
      <c r="D1846" s="119" t="s">
        <v>218</v>
      </c>
      <c r="F1846" s="12"/>
      <c r="H1846" s="817"/>
      <c r="K1846" s="16"/>
      <c r="Q1846" s="16"/>
      <c r="R1846" s="818"/>
      <c r="S1846" s="818"/>
      <c r="T1846" s="818"/>
      <c r="U1846" s="818"/>
      <c r="V1846" s="818"/>
      <c r="W1846" s="818"/>
      <c r="X1846" s="818"/>
      <c r="Y1846" s="818"/>
      <c r="Z1846" s="818"/>
      <c r="AA1846" s="818"/>
      <c r="AB1846" s="818"/>
      <c r="AC1846" s="818"/>
      <c r="AD1846" s="818"/>
      <c r="AE1846" s="818"/>
      <c r="AF1846" s="818"/>
      <c r="AG1846" s="818"/>
      <c r="AH1846" s="818"/>
      <c r="AI1846" s="818"/>
      <c r="AK1846" s="199"/>
      <c r="AM1846" s="11"/>
      <c r="AN1846" s="15"/>
      <c r="AO1846" s="11"/>
      <c r="AP1846" s="11"/>
    </row>
    <row r="1847" spans="3:42" outlineLevel="2" x14ac:dyDescent="0.2">
      <c r="C1847" s="252">
        <v>13</v>
      </c>
      <c r="D1847" s="119" t="s">
        <v>218</v>
      </c>
      <c r="F1847" s="121" t="s">
        <v>633</v>
      </c>
      <c r="G1847" s="756"/>
      <c r="H1847" s="757"/>
      <c r="I1847" s="788"/>
      <c r="J1847" s="756"/>
      <c r="K1847" s="758"/>
      <c r="L1847" s="759"/>
      <c r="M1847" s="759"/>
      <c r="N1847" s="759"/>
      <c r="O1847" s="759"/>
      <c r="P1847" s="759"/>
      <c r="Q1847" s="758"/>
      <c r="R1847" s="760"/>
      <c r="S1847" s="760"/>
      <c r="T1847" s="760"/>
      <c r="U1847" s="760"/>
      <c r="V1847" s="760"/>
      <c r="W1847" s="760"/>
      <c r="X1847" s="760"/>
      <c r="Y1847" s="760"/>
      <c r="Z1847" s="760"/>
      <c r="AA1847" s="760"/>
      <c r="AB1847" s="760"/>
      <c r="AC1847" s="760"/>
      <c r="AD1847" s="760"/>
      <c r="AE1847" s="760"/>
      <c r="AF1847" s="760"/>
      <c r="AG1847" s="760"/>
      <c r="AH1847" s="759"/>
      <c r="AI1847" s="759"/>
      <c r="AK1847" s="199"/>
      <c r="AM1847" s="11"/>
      <c r="AN1847" s="15"/>
      <c r="AO1847" s="11"/>
      <c r="AP1847" s="11"/>
    </row>
    <row r="1848" spans="3:42" outlineLevel="2" x14ac:dyDescent="0.2">
      <c r="C1848" s="252">
        <v>13</v>
      </c>
      <c r="D1848" s="119" t="s">
        <v>218</v>
      </c>
      <c r="F1848" s="789" t="s">
        <v>634</v>
      </c>
      <c r="G1848" s="790"/>
      <c r="H1848" s="803"/>
      <c r="I1848" s="791"/>
      <c r="J1848" s="790"/>
      <c r="K1848" s="792"/>
      <c r="L1848" s="789"/>
      <c r="M1848" s="789"/>
      <c r="N1848" s="789"/>
      <c r="O1848" s="789"/>
      <c r="P1848" s="789"/>
      <c r="Q1848" s="792"/>
      <c r="R1848" s="793"/>
      <c r="S1848" s="793"/>
      <c r="T1848" s="793"/>
      <c r="U1848" s="793"/>
      <c r="V1848" s="793"/>
      <c r="W1848" s="793"/>
      <c r="X1848" s="793"/>
      <c r="Y1848" s="793"/>
      <c r="Z1848" s="793"/>
      <c r="AA1848" s="793"/>
      <c r="AB1848" s="793"/>
      <c r="AC1848" s="793"/>
      <c r="AD1848" s="793"/>
      <c r="AE1848" s="793"/>
      <c r="AF1848" s="793"/>
      <c r="AG1848" s="793"/>
      <c r="AH1848" s="789"/>
      <c r="AI1848" s="789"/>
      <c r="AK1848" s="199"/>
      <c r="AM1848" s="11"/>
      <c r="AN1848" s="15"/>
      <c r="AO1848" s="11"/>
      <c r="AP1848" s="11"/>
    </row>
    <row r="1849" spans="3:42" outlineLevel="2" x14ac:dyDescent="0.2">
      <c r="C1849" s="252">
        <v>13</v>
      </c>
      <c r="D1849" s="119" t="s">
        <v>218</v>
      </c>
      <c r="F1849" s="794" t="s">
        <v>610</v>
      </c>
      <c r="H1849" s="795"/>
      <c r="AK1849" s="199"/>
      <c r="AM1849" s="11"/>
      <c r="AN1849" s="15"/>
      <c r="AO1849" s="11"/>
      <c r="AP1849" s="11"/>
    </row>
    <row r="1850" spans="3:42" outlineLevel="2" x14ac:dyDescent="0.2">
      <c r="C1850" s="252">
        <v>13</v>
      </c>
      <c r="D1850" s="119" t="s">
        <v>218</v>
      </c>
      <c r="F1850" s="761" t="s">
        <v>62</v>
      </c>
      <c r="G1850" s="75"/>
      <c r="H1850" s="796" t="s">
        <v>12</v>
      </c>
      <c r="I1850" s="796" t="s">
        <v>611</v>
      </c>
      <c r="J1850" s="75"/>
      <c r="K1850" s="741"/>
      <c r="L1850" s="75"/>
      <c r="M1850" s="75"/>
      <c r="N1850" s="75"/>
      <c r="O1850" s="75"/>
      <c r="P1850" s="75"/>
      <c r="Q1850" s="128" t="s">
        <v>110</v>
      </c>
      <c r="R1850" s="299">
        <v>0</v>
      </c>
      <c r="S1850" s="300">
        <v>0</v>
      </c>
      <c r="T1850" s="300">
        <v>0</v>
      </c>
      <c r="U1850" s="300">
        <v>0</v>
      </c>
      <c r="V1850" s="300">
        <v>0</v>
      </c>
      <c r="W1850" s="301">
        <v>42.827932418399982</v>
      </c>
      <c r="X1850" s="300">
        <v>0</v>
      </c>
      <c r="Y1850" s="300">
        <v>0</v>
      </c>
      <c r="Z1850" s="300">
        <v>0</v>
      </c>
      <c r="AA1850" s="300">
        <v>0</v>
      </c>
      <c r="AB1850" s="302">
        <v>0</v>
      </c>
      <c r="AC1850" s="302">
        <v>0</v>
      </c>
      <c r="AD1850" s="302">
        <v>0</v>
      </c>
      <c r="AE1850" s="302">
        <v>1.6621018047993366</v>
      </c>
      <c r="AF1850" s="302">
        <v>180.76434684235642</v>
      </c>
      <c r="AG1850" s="302">
        <v>179.58205134455289</v>
      </c>
      <c r="AH1850" s="348">
        <v>181.96488311834739</v>
      </c>
      <c r="AI1850" s="348">
        <v>182.17762148339239</v>
      </c>
      <c r="AK1850" s="199"/>
      <c r="AM1850" s="11"/>
      <c r="AN1850" s="15"/>
      <c r="AO1850" s="11"/>
      <c r="AP1850" s="11"/>
    </row>
    <row r="1851" spans="3:42" outlineLevel="2" x14ac:dyDescent="0.2">
      <c r="C1851" s="252">
        <v>13</v>
      </c>
      <c r="D1851" s="119" t="s">
        <v>218</v>
      </c>
      <c r="F1851" s="767" t="s">
        <v>188</v>
      </c>
      <c r="H1851" s="797" t="s">
        <v>12</v>
      </c>
      <c r="I1851" s="797" t="s">
        <v>612</v>
      </c>
      <c r="K1851" s="164"/>
      <c r="Q1851" s="135" t="s">
        <v>110</v>
      </c>
      <c r="R1851" s="314">
        <v>0</v>
      </c>
      <c r="S1851" s="315">
        <v>0</v>
      </c>
      <c r="T1851" s="315">
        <v>0</v>
      </c>
      <c r="U1851" s="315">
        <v>0</v>
      </c>
      <c r="V1851" s="315">
        <v>0</v>
      </c>
      <c r="W1851" s="316">
        <v>0</v>
      </c>
      <c r="X1851" s="315">
        <v>0</v>
      </c>
      <c r="Y1851" s="315">
        <v>0</v>
      </c>
      <c r="Z1851" s="315">
        <v>0</v>
      </c>
      <c r="AA1851" s="315">
        <v>0</v>
      </c>
      <c r="AB1851" s="5">
        <v>0</v>
      </c>
      <c r="AC1851" s="5">
        <v>0</v>
      </c>
      <c r="AD1851" s="5">
        <v>0</v>
      </c>
      <c r="AE1851" s="5">
        <v>0</v>
      </c>
      <c r="AF1851" s="5">
        <v>0</v>
      </c>
      <c r="AG1851" s="5">
        <v>0</v>
      </c>
      <c r="AH1851" s="350">
        <v>0</v>
      </c>
      <c r="AI1851" s="350">
        <v>0</v>
      </c>
      <c r="AK1851" s="199"/>
      <c r="AM1851" s="11"/>
      <c r="AN1851" s="15"/>
      <c r="AO1851" s="11"/>
      <c r="AP1851" s="11"/>
    </row>
    <row r="1852" spans="3:42" outlineLevel="2" x14ac:dyDescent="0.2">
      <c r="C1852" s="252">
        <v>13</v>
      </c>
      <c r="D1852" s="119" t="s">
        <v>218</v>
      </c>
      <c r="F1852" s="767" t="s">
        <v>613</v>
      </c>
      <c r="H1852" s="797" t="s">
        <v>12</v>
      </c>
      <c r="I1852" s="234" t="s">
        <v>614</v>
      </c>
      <c r="K1852" s="164"/>
      <c r="Q1852" s="135" t="s">
        <v>110</v>
      </c>
      <c r="R1852" s="314">
        <v>0</v>
      </c>
      <c r="S1852" s="315">
        <v>0</v>
      </c>
      <c r="T1852" s="315">
        <v>0</v>
      </c>
      <c r="U1852" s="315">
        <v>0</v>
      </c>
      <c r="V1852" s="315">
        <v>0</v>
      </c>
      <c r="W1852" s="316">
        <v>0</v>
      </c>
      <c r="X1852" s="315">
        <v>0</v>
      </c>
      <c r="Y1852" s="315">
        <v>0</v>
      </c>
      <c r="Z1852" s="315">
        <v>0</v>
      </c>
      <c r="AA1852" s="315">
        <v>0</v>
      </c>
      <c r="AB1852" s="5">
        <v>0</v>
      </c>
      <c r="AC1852" s="5">
        <v>0</v>
      </c>
      <c r="AD1852" s="5">
        <v>0</v>
      </c>
      <c r="AE1852" s="5">
        <v>0</v>
      </c>
      <c r="AF1852" s="5">
        <v>0</v>
      </c>
      <c r="AG1852" s="5">
        <v>0</v>
      </c>
      <c r="AH1852" s="350">
        <v>0</v>
      </c>
      <c r="AI1852" s="350">
        <v>0</v>
      </c>
      <c r="AK1852" s="199"/>
      <c r="AM1852" s="11"/>
      <c r="AN1852" s="15"/>
      <c r="AO1852" s="11"/>
      <c r="AP1852" s="11"/>
    </row>
    <row r="1853" spans="3:42" outlineLevel="2" x14ac:dyDescent="0.2">
      <c r="C1853" s="252">
        <v>13</v>
      </c>
      <c r="D1853" s="119" t="s">
        <v>218</v>
      </c>
      <c r="F1853" s="783" t="s">
        <v>57</v>
      </c>
      <c r="G1853" s="83"/>
      <c r="H1853" s="798" t="s">
        <v>12</v>
      </c>
      <c r="I1853" s="799"/>
      <c r="J1853" s="83"/>
      <c r="K1853" s="736"/>
      <c r="L1853" s="83"/>
      <c r="M1853" s="83"/>
      <c r="N1853" s="83"/>
      <c r="O1853" s="83"/>
      <c r="P1853" s="83"/>
      <c r="Q1853" s="143" t="s">
        <v>110</v>
      </c>
      <c r="R1853" s="304">
        <v>0</v>
      </c>
      <c r="S1853" s="305">
        <v>0</v>
      </c>
      <c r="T1853" s="305">
        <v>0</v>
      </c>
      <c r="U1853" s="305">
        <v>0</v>
      </c>
      <c r="V1853" s="305">
        <v>0</v>
      </c>
      <c r="W1853" s="306">
        <v>0</v>
      </c>
      <c r="X1853" s="305">
        <v>0</v>
      </c>
      <c r="Y1853" s="305">
        <v>0</v>
      </c>
      <c r="Z1853" s="305">
        <v>0</v>
      </c>
      <c r="AA1853" s="305">
        <v>0</v>
      </c>
      <c r="AB1853" s="307">
        <v>0</v>
      </c>
      <c r="AC1853" s="307">
        <v>0</v>
      </c>
      <c r="AD1853" s="307">
        <v>0</v>
      </c>
      <c r="AE1853" s="307">
        <v>0</v>
      </c>
      <c r="AF1853" s="307">
        <v>0</v>
      </c>
      <c r="AG1853" s="307">
        <v>0</v>
      </c>
      <c r="AH1853" s="362">
        <v>0</v>
      </c>
      <c r="AI1853" s="362">
        <v>0</v>
      </c>
      <c r="AK1853" s="199"/>
      <c r="AM1853" s="11"/>
      <c r="AN1853" s="15"/>
      <c r="AO1853" s="11"/>
      <c r="AP1853" s="11"/>
    </row>
    <row r="1854" spans="3:42" outlineLevel="2" x14ac:dyDescent="0.2">
      <c r="C1854" s="252">
        <v>13</v>
      </c>
      <c r="D1854" s="119" t="s">
        <v>218</v>
      </c>
      <c r="F1854" s="12"/>
      <c r="H1854" s="234"/>
      <c r="K1854" s="164"/>
      <c r="Q1854" s="16"/>
      <c r="R1854" s="800">
        <v>0</v>
      </c>
      <c r="S1854" s="800">
        <v>0</v>
      </c>
      <c r="T1854" s="800">
        <v>0</v>
      </c>
      <c r="U1854" s="800">
        <v>0</v>
      </c>
      <c r="V1854" s="800">
        <v>0</v>
      </c>
      <c r="W1854" s="800">
        <v>42.827932418399982</v>
      </c>
      <c r="X1854" s="800">
        <v>0</v>
      </c>
      <c r="Y1854" s="800">
        <v>0</v>
      </c>
      <c r="Z1854" s="800">
        <v>0</v>
      </c>
      <c r="AA1854" s="800">
        <v>0</v>
      </c>
      <c r="AB1854" s="800">
        <v>0</v>
      </c>
      <c r="AC1854" s="800">
        <v>0</v>
      </c>
      <c r="AD1854" s="800">
        <v>0</v>
      </c>
      <c r="AE1854" s="800">
        <v>1.6621018047993366</v>
      </c>
      <c r="AF1854" s="800">
        <v>180.76434684235642</v>
      </c>
      <c r="AG1854" s="800">
        <v>179.58205134455289</v>
      </c>
      <c r="AH1854" s="800">
        <v>181.96488311834739</v>
      </c>
      <c r="AI1854" s="800">
        <v>182.17762148339239</v>
      </c>
      <c r="AK1854" s="199"/>
      <c r="AM1854" s="11"/>
      <c r="AN1854" s="15"/>
      <c r="AO1854" s="11"/>
      <c r="AP1854" s="11"/>
    </row>
    <row r="1855" spans="3:42" outlineLevel="2" x14ac:dyDescent="0.2">
      <c r="C1855" s="252">
        <v>13</v>
      </c>
      <c r="D1855" s="119" t="s">
        <v>218</v>
      </c>
      <c r="F1855" s="794" t="s">
        <v>615</v>
      </c>
      <c r="AK1855" s="199"/>
      <c r="AM1855" s="11"/>
      <c r="AN1855" s="15"/>
      <c r="AO1855" s="11"/>
      <c r="AP1855" s="11"/>
    </row>
    <row r="1856" spans="3:42" outlineLevel="2" x14ac:dyDescent="0.2">
      <c r="C1856" s="252">
        <v>13</v>
      </c>
      <c r="D1856" s="119" t="s">
        <v>218</v>
      </c>
      <c r="F1856" s="761" t="s">
        <v>48</v>
      </c>
      <c r="G1856" s="75"/>
      <c r="H1856" s="796" t="s">
        <v>12</v>
      </c>
      <c r="I1856" s="801"/>
      <c r="J1856" s="75"/>
      <c r="K1856" s="741"/>
      <c r="L1856" s="75"/>
      <c r="M1856" s="75"/>
      <c r="N1856" s="75"/>
      <c r="O1856" s="75"/>
      <c r="P1856" s="75"/>
      <c r="Q1856" s="128" t="s">
        <v>110</v>
      </c>
      <c r="R1856" s="299">
        <v>0</v>
      </c>
      <c r="S1856" s="300">
        <v>0</v>
      </c>
      <c r="T1856" s="300">
        <v>0</v>
      </c>
      <c r="U1856" s="300">
        <v>0</v>
      </c>
      <c r="V1856" s="300">
        <v>0</v>
      </c>
      <c r="W1856" s="301">
        <v>5.5676312143919979</v>
      </c>
      <c r="X1856" s="300">
        <v>0</v>
      </c>
      <c r="Y1856" s="300">
        <v>0</v>
      </c>
      <c r="Z1856" s="300">
        <v>0</v>
      </c>
      <c r="AA1856" s="300">
        <v>0</v>
      </c>
      <c r="AB1856" s="302">
        <v>0</v>
      </c>
      <c r="AC1856" s="302">
        <v>0</v>
      </c>
      <c r="AD1856" s="302">
        <v>0</v>
      </c>
      <c r="AE1856" s="302">
        <v>0.21607323462391376</v>
      </c>
      <c r="AF1856" s="302">
        <v>23.499365089506334</v>
      </c>
      <c r="AG1856" s="302">
        <v>23.345666674791879</v>
      </c>
      <c r="AH1856" s="348">
        <v>23.655434805385163</v>
      </c>
      <c r="AI1856" s="348">
        <v>23.683090792841011</v>
      </c>
      <c r="AK1856" s="199"/>
      <c r="AM1856" s="11"/>
      <c r="AN1856" s="15"/>
      <c r="AO1856" s="11"/>
      <c r="AP1856" s="11"/>
    </row>
    <row r="1857" spans="3:42" outlineLevel="2" x14ac:dyDescent="0.2">
      <c r="C1857" s="252">
        <v>13</v>
      </c>
      <c r="D1857" s="119" t="s">
        <v>218</v>
      </c>
      <c r="F1857" s="767" t="s">
        <v>55</v>
      </c>
      <c r="H1857" s="797" t="s">
        <v>12</v>
      </c>
      <c r="K1857" s="164"/>
      <c r="Q1857" s="135" t="s">
        <v>110</v>
      </c>
      <c r="R1857" s="314">
        <v>0</v>
      </c>
      <c r="S1857" s="315">
        <v>0</v>
      </c>
      <c r="T1857" s="315">
        <v>0</v>
      </c>
      <c r="U1857" s="315">
        <v>0</v>
      </c>
      <c r="V1857" s="315">
        <v>0</v>
      </c>
      <c r="W1857" s="316">
        <v>37.260301204007988</v>
      </c>
      <c r="X1857" s="315">
        <v>0</v>
      </c>
      <c r="Y1857" s="315">
        <v>0</v>
      </c>
      <c r="Z1857" s="315">
        <v>0</v>
      </c>
      <c r="AA1857" s="315">
        <v>0</v>
      </c>
      <c r="AB1857" s="5">
        <v>0</v>
      </c>
      <c r="AC1857" s="5">
        <v>0</v>
      </c>
      <c r="AD1857" s="5">
        <v>0</v>
      </c>
      <c r="AE1857" s="5">
        <v>1.4460285701754227</v>
      </c>
      <c r="AF1857" s="5">
        <v>157.26498175285008</v>
      </c>
      <c r="AG1857" s="5">
        <v>156.23638466976101</v>
      </c>
      <c r="AH1857" s="350">
        <v>158.30944831296222</v>
      </c>
      <c r="AI1857" s="350">
        <v>158.49453069055139</v>
      </c>
      <c r="AK1857" s="199"/>
      <c r="AM1857" s="11"/>
      <c r="AN1857" s="15"/>
      <c r="AO1857" s="11"/>
      <c r="AP1857" s="11"/>
    </row>
    <row r="1858" spans="3:42" outlineLevel="2" x14ac:dyDescent="0.2">
      <c r="C1858" s="252">
        <v>13</v>
      </c>
      <c r="D1858" s="119" t="s">
        <v>218</v>
      </c>
      <c r="F1858" s="783" t="s">
        <v>57</v>
      </c>
      <c r="G1858" s="83"/>
      <c r="H1858" s="798" t="s">
        <v>12</v>
      </c>
      <c r="I1858" s="799"/>
      <c r="J1858" s="83"/>
      <c r="K1858" s="736"/>
      <c r="L1858" s="83"/>
      <c r="M1858" s="83"/>
      <c r="N1858" s="83"/>
      <c r="O1858" s="83"/>
      <c r="P1858" s="83"/>
      <c r="Q1858" s="143" t="s">
        <v>110</v>
      </c>
      <c r="R1858" s="304">
        <v>0</v>
      </c>
      <c r="S1858" s="305">
        <v>0</v>
      </c>
      <c r="T1858" s="305">
        <v>0</v>
      </c>
      <c r="U1858" s="305">
        <v>0</v>
      </c>
      <c r="V1858" s="305">
        <v>0</v>
      </c>
      <c r="W1858" s="306">
        <v>0</v>
      </c>
      <c r="X1858" s="305">
        <v>0</v>
      </c>
      <c r="Y1858" s="305">
        <v>0</v>
      </c>
      <c r="Z1858" s="305">
        <v>0</v>
      </c>
      <c r="AA1858" s="305">
        <v>0</v>
      </c>
      <c r="AB1858" s="307">
        <v>0</v>
      </c>
      <c r="AC1858" s="307">
        <v>0</v>
      </c>
      <c r="AD1858" s="307">
        <v>0</v>
      </c>
      <c r="AE1858" s="307">
        <v>0</v>
      </c>
      <c r="AF1858" s="307">
        <v>0</v>
      </c>
      <c r="AG1858" s="307">
        <v>0</v>
      </c>
      <c r="AH1858" s="362">
        <v>0</v>
      </c>
      <c r="AI1858" s="362">
        <v>0</v>
      </c>
      <c r="AK1858" s="199"/>
      <c r="AM1858" s="11"/>
      <c r="AN1858" s="15"/>
      <c r="AO1858" s="11"/>
      <c r="AP1858" s="11"/>
    </row>
    <row r="1859" spans="3:42" outlineLevel="2" x14ac:dyDescent="0.2">
      <c r="C1859" s="252">
        <v>13</v>
      </c>
      <c r="D1859" s="119" t="s">
        <v>218</v>
      </c>
      <c r="F1859" s="12"/>
      <c r="H1859" s="164"/>
      <c r="K1859" s="164"/>
      <c r="Q1859" s="16"/>
      <c r="R1859" s="800">
        <v>0</v>
      </c>
      <c r="S1859" s="800">
        <v>0</v>
      </c>
      <c r="T1859" s="800">
        <v>0</v>
      </c>
      <c r="U1859" s="800">
        <v>0</v>
      </c>
      <c r="V1859" s="800">
        <v>0</v>
      </c>
      <c r="W1859" s="800">
        <v>42.827932418399982</v>
      </c>
      <c r="X1859" s="800">
        <v>0</v>
      </c>
      <c r="Y1859" s="800">
        <v>0</v>
      </c>
      <c r="Z1859" s="800">
        <v>0</v>
      </c>
      <c r="AA1859" s="800">
        <v>0</v>
      </c>
      <c r="AB1859" s="800">
        <v>0</v>
      </c>
      <c r="AC1859" s="800">
        <v>0</v>
      </c>
      <c r="AD1859" s="800">
        <v>0</v>
      </c>
      <c r="AE1859" s="800">
        <v>1.6621018047993366</v>
      </c>
      <c r="AF1859" s="800">
        <v>180.76434684235642</v>
      </c>
      <c r="AG1859" s="800">
        <v>179.58205134455289</v>
      </c>
      <c r="AH1859" s="800">
        <v>181.96488311834739</v>
      </c>
      <c r="AI1859" s="800">
        <v>182.17762148339239</v>
      </c>
      <c r="AK1859" s="199"/>
      <c r="AM1859" s="11"/>
      <c r="AN1859" s="15"/>
      <c r="AO1859" s="11"/>
      <c r="AP1859" s="11"/>
    </row>
    <row r="1860" spans="3:42" outlineLevel="2" x14ac:dyDescent="0.2">
      <c r="C1860" s="252">
        <v>13</v>
      </c>
      <c r="D1860" s="119" t="s">
        <v>218</v>
      </c>
      <c r="F1860" s="794" t="s">
        <v>69</v>
      </c>
      <c r="AK1860" s="199"/>
      <c r="AM1860" s="11"/>
      <c r="AN1860" s="15"/>
      <c r="AO1860" s="11"/>
      <c r="AP1860" s="11"/>
    </row>
    <row r="1861" spans="3:42" outlineLevel="2" x14ac:dyDescent="0.2">
      <c r="C1861" s="252">
        <v>13</v>
      </c>
      <c r="D1861" s="119" t="s">
        <v>218</v>
      </c>
      <c r="F1861" s="761" t="s">
        <v>9</v>
      </c>
      <c r="G1861" s="75"/>
      <c r="H1861" s="796" t="s">
        <v>12</v>
      </c>
      <c r="I1861" s="801"/>
      <c r="J1861" s="75"/>
      <c r="K1861" s="741"/>
      <c r="L1861" s="75"/>
      <c r="M1861" s="75"/>
      <c r="N1861" s="75"/>
      <c r="O1861" s="75"/>
      <c r="P1861" s="75"/>
      <c r="Q1861" s="128" t="s">
        <v>110</v>
      </c>
      <c r="R1861" s="299">
        <v>0</v>
      </c>
      <c r="S1861" s="300">
        <v>0</v>
      </c>
      <c r="T1861" s="300">
        <v>0</v>
      </c>
      <c r="U1861" s="300">
        <v>0</v>
      </c>
      <c r="V1861" s="300">
        <v>0</v>
      </c>
      <c r="W1861" s="301">
        <v>0</v>
      </c>
      <c r="X1861" s="300">
        <v>0</v>
      </c>
      <c r="Y1861" s="300">
        <v>0</v>
      </c>
      <c r="Z1861" s="300">
        <v>0</v>
      </c>
      <c r="AA1861" s="300">
        <v>0</v>
      </c>
      <c r="AB1861" s="302">
        <v>0</v>
      </c>
      <c r="AC1861" s="302">
        <v>0</v>
      </c>
      <c r="AD1861" s="302">
        <v>0</v>
      </c>
      <c r="AE1861" s="302">
        <v>0</v>
      </c>
      <c r="AF1861" s="302">
        <v>0</v>
      </c>
      <c r="AG1861" s="302">
        <v>0</v>
      </c>
      <c r="AH1861" s="348">
        <v>0</v>
      </c>
      <c r="AI1861" s="348">
        <v>0</v>
      </c>
      <c r="AK1861" s="199"/>
      <c r="AM1861" s="11"/>
      <c r="AN1861" s="15"/>
      <c r="AO1861" s="11"/>
      <c r="AP1861" s="11"/>
    </row>
    <row r="1862" spans="3:42" outlineLevel="2" x14ac:dyDescent="0.2">
      <c r="C1862" s="252">
        <v>13</v>
      </c>
      <c r="D1862" s="119" t="s">
        <v>218</v>
      </c>
      <c r="F1862" s="767" t="s">
        <v>14</v>
      </c>
      <c r="H1862" s="797" t="s">
        <v>12</v>
      </c>
      <c r="K1862" s="164"/>
      <c r="Q1862" s="135" t="s">
        <v>110</v>
      </c>
      <c r="R1862" s="314">
        <v>0</v>
      </c>
      <c r="S1862" s="315">
        <v>0</v>
      </c>
      <c r="T1862" s="315">
        <v>0</v>
      </c>
      <c r="U1862" s="315">
        <v>0</v>
      </c>
      <c r="V1862" s="315">
        <v>0</v>
      </c>
      <c r="W1862" s="316">
        <v>0</v>
      </c>
      <c r="X1862" s="315">
        <v>0</v>
      </c>
      <c r="Y1862" s="315">
        <v>0</v>
      </c>
      <c r="Z1862" s="315">
        <v>0</v>
      </c>
      <c r="AA1862" s="315">
        <v>0</v>
      </c>
      <c r="AB1862" s="5">
        <v>0</v>
      </c>
      <c r="AC1862" s="5">
        <v>0</v>
      </c>
      <c r="AD1862" s="5">
        <v>0</v>
      </c>
      <c r="AE1862" s="5">
        <v>0</v>
      </c>
      <c r="AF1862" s="5">
        <v>0</v>
      </c>
      <c r="AG1862" s="5">
        <v>0</v>
      </c>
      <c r="AH1862" s="350">
        <v>0</v>
      </c>
      <c r="AI1862" s="350">
        <v>0</v>
      </c>
      <c r="AK1862" s="199"/>
      <c r="AM1862" s="11"/>
      <c r="AN1862" s="15"/>
      <c r="AO1862" s="11"/>
      <c r="AP1862" s="11"/>
    </row>
    <row r="1863" spans="3:42" outlineLevel="2" x14ac:dyDescent="0.2">
      <c r="C1863" s="252">
        <v>13</v>
      </c>
      <c r="D1863" s="119" t="s">
        <v>218</v>
      </c>
      <c r="F1863" s="783" t="s">
        <v>16</v>
      </c>
      <c r="G1863" s="83"/>
      <c r="H1863" s="798" t="s">
        <v>12</v>
      </c>
      <c r="I1863" s="799"/>
      <c r="J1863" s="83"/>
      <c r="K1863" s="736"/>
      <c r="L1863" s="83"/>
      <c r="M1863" s="83"/>
      <c r="N1863" s="83"/>
      <c r="O1863" s="83"/>
      <c r="P1863" s="83"/>
      <c r="Q1863" s="143" t="s">
        <v>110</v>
      </c>
      <c r="R1863" s="304">
        <v>0</v>
      </c>
      <c r="S1863" s="305">
        <v>0</v>
      </c>
      <c r="T1863" s="305">
        <v>0</v>
      </c>
      <c r="U1863" s="305">
        <v>0</v>
      </c>
      <c r="V1863" s="305">
        <v>0</v>
      </c>
      <c r="W1863" s="306">
        <v>0</v>
      </c>
      <c r="X1863" s="305">
        <v>0</v>
      </c>
      <c r="Y1863" s="305">
        <v>0</v>
      </c>
      <c r="Z1863" s="305">
        <v>0</v>
      </c>
      <c r="AA1863" s="305">
        <v>0</v>
      </c>
      <c r="AB1863" s="307">
        <v>0</v>
      </c>
      <c r="AC1863" s="307">
        <v>0</v>
      </c>
      <c r="AD1863" s="307">
        <v>0</v>
      </c>
      <c r="AE1863" s="307">
        <v>0</v>
      </c>
      <c r="AF1863" s="307">
        <v>0</v>
      </c>
      <c r="AG1863" s="307">
        <v>0</v>
      </c>
      <c r="AH1863" s="362">
        <v>0</v>
      </c>
      <c r="AI1863" s="362">
        <v>0</v>
      </c>
      <c r="AK1863" s="199"/>
      <c r="AM1863" s="11"/>
      <c r="AN1863" s="15"/>
      <c r="AO1863" s="11"/>
      <c r="AP1863" s="11"/>
    </row>
    <row r="1864" spans="3:42" outlineLevel="2" x14ac:dyDescent="0.2">
      <c r="C1864" s="252">
        <v>13</v>
      </c>
      <c r="D1864" s="119" t="s">
        <v>218</v>
      </c>
      <c r="F1864" s="12"/>
      <c r="H1864" s="797"/>
      <c r="K1864" s="164"/>
      <c r="Q1864" s="16"/>
      <c r="R1864" s="800">
        <v>0</v>
      </c>
      <c r="S1864" s="800">
        <v>0</v>
      </c>
      <c r="T1864" s="800">
        <v>0</v>
      </c>
      <c r="U1864" s="800">
        <v>0</v>
      </c>
      <c r="V1864" s="800">
        <v>0</v>
      </c>
      <c r="W1864" s="800">
        <v>0</v>
      </c>
      <c r="X1864" s="800">
        <v>0</v>
      </c>
      <c r="Y1864" s="800">
        <v>0</v>
      </c>
      <c r="Z1864" s="800">
        <v>0</v>
      </c>
      <c r="AA1864" s="800">
        <v>0</v>
      </c>
      <c r="AB1864" s="800">
        <v>0</v>
      </c>
      <c r="AC1864" s="800">
        <v>0</v>
      </c>
      <c r="AD1864" s="800">
        <v>0</v>
      </c>
      <c r="AE1864" s="800">
        <v>0</v>
      </c>
      <c r="AF1864" s="800">
        <v>0</v>
      </c>
      <c r="AG1864" s="800">
        <v>0</v>
      </c>
      <c r="AH1864" s="800">
        <v>0</v>
      </c>
      <c r="AI1864" s="800">
        <v>0</v>
      </c>
      <c r="AK1864" s="199"/>
      <c r="AM1864" s="11"/>
      <c r="AN1864" s="15"/>
      <c r="AO1864" s="11"/>
      <c r="AP1864" s="11"/>
    </row>
    <row r="1865" spans="3:42" outlineLevel="2" x14ac:dyDescent="0.2">
      <c r="C1865" s="252">
        <v>13</v>
      </c>
      <c r="D1865" s="119" t="s">
        <v>218</v>
      </c>
      <c r="F1865" s="794" t="s">
        <v>616</v>
      </c>
      <c r="AK1865" s="199"/>
      <c r="AM1865" s="11"/>
      <c r="AN1865" s="15"/>
      <c r="AO1865" s="11"/>
      <c r="AP1865" s="11"/>
    </row>
    <row r="1866" spans="3:42" outlineLevel="2" x14ac:dyDescent="0.2">
      <c r="C1866" s="252">
        <v>13</v>
      </c>
      <c r="D1866" s="119" t="s">
        <v>218</v>
      </c>
      <c r="F1866" s="761" t="s">
        <v>48</v>
      </c>
      <c r="G1866" s="75"/>
      <c r="H1866" s="796" t="s">
        <v>12</v>
      </c>
      <c r="I1866" s="228" t="s">
        <v>617</v>
      </c>
      <c r="J1866" s="75"/>
      <c r="K1866" s="741"/>
      <c r="L1866" s="75"/>
      <c r="M1866" s="75"/>
      <c r="N1866" s="75"/>
      <c r="O1866" s="75"/>
      <c r="P1866" s="75"/>
      <c r="Q1866" s="128" t="s">
        <v>110</v>
      </c>
      <c r="R1866" s="299">
        <v>0</v>
      </c>
      <c r="S1866" s="300">
        <v>0</v>
      </c>
      <c r="T1866" s="300">
        <v>0</v>
      </c>
      <c r="U1866" s="300">
        <v>0</v>
      </c>
      <c r="V1866" s="300">
        <v>0</v>
      </c>
      <c r="W1866" s="301">
        <v>5.5676312143919979</v>
      </c>
      <c r="X1866" s="300">
        <v>0</v>
      </c>
      <c r="Y1866" s="300">
        <v>0</v>
      </c>
      <c r="Z1866" s="300">
        <v>0</v>
      </c>
      <c r="AA1866" s="300">
        <v>0</v>
      </c>
      <c r="AB1866" s="302">
        <v>0</v>
      </c>
      <c r="AC1866" s="302">
        <v>0</v>
      </c>
      <c r="AD1866" s="302">
        <v>0</v>
      </c>
      <c r="AE1866" s="302">
        <v>0.21607323462391376</v>
      </c>
      <c r="AF1866" s="302">
        <v>23.499365089506334</v>
      </c>
      <c r="AG1866" s="302">
        <v>23.345666674791879</v>
      </c>
      <c r="AH1866" s="348">
        <v>23.655434805385163</v>
      </c>
      <c r="AI1866" s="348">
        <v>23.683090792841011</v>
      </c>
      <c r="AK1866" s="199"/>
      <c r="AM1866" s="11"/>
      <c r="AN1866" s="15"/>
      <c r="AO1866" s="11"/>
      <c r="AP1866" s="11"/>
    </row>
    <row r="1867" spans="3:42" outlineLevel="2" x14ac:dyDescent="0.2">
      <c r="C1867" s="252">
        <v>13</v>
      </c>
      <c r="D1867" s="119" t="s">
        <v>218</v>
      </c>
      <c r="F1867" s="767" t="s">
        <v>55</v>
      </c>
      <c r="H1867" s="797" t="s">
        <v>12</v>
      </c>
      <c r="I1867" s="234" t="s">
        <v>617</v>
      </c>
      <c r="K1867" s="164"/>
      <c r="Q1867" s="135" t="s">
        <v>110</v>
      </c>
      <c r="R1867" s="314">
        <v>0</v>
      </c>
      <c r="S1867" s="315">
        <v>0</v>
      </c>
      <c r="T1867" s="315">
        <v>0</v>
      </c>
      <c r="U1867" s="315">
        <v>0</v>
      </c>
      <c r="V1867" s="315">
        <v>0</v>
      </c>
      <c r="W1867" s="316">
        <v>37.260301204007988</v>
      </c>
      <c r="X1867" s="315">
        <v>0</v>
      </c>
      <c r="Y1867" s="315">
        <v>0</v>
      </c>
      <c r="Z1867" s="315">
        <v>0</v>
      </c>
      <c r="AA1867" s="315">
        <v>0</v>
      </c>
      <c r="AB1867" s="5">
        <v>0</v>
      </c>
      <c r="AC1867" s="5">
        <v>0</v>
      </c>
      <c r="AD1867" s="5">
        <v>0</v>
      </c>
      <c r="AE1867" s="5">
        <v>1.4460285701754227</v>
      </c>
      <c r="AF1867" s="5">
        <v>157.26498175285008</v>
      </c>
      <c r="AG1867" s="5">
        <v>156.23638466976101</v>
      </c>
      <c r="AH1867" s="350">
        <v>158.30944831296222</v>
      </c>
      <c r="AI1867" s="350">
        <v>158.49453069055139</v>
      </c>
      <c r="AK1867" s="199"/>
      <c r="AM1867" s="11"/>
      <c r="AN1867" s="15"/>
      <c r="AO1867" s="11"/>
      <c r="AP1867" s="11"/>
    </row>
    <row r="1868" spans="3:42" outlineLevel="2" x14ac:dyDescent="0.2">
      <c r="C1868" s="252">
        <v>13</v>
      </c>
      <c r="D1868" s="119" t="s">
        <v>218</v>
      </c>
      <c r="F1868" s="783" t="s">
        <v>57</v>
      </c>
      <c r="G1868" s="83"/>
      <c r="H1868" s="798" t="s">
        <v>12</v>
      </c>
      <c r="I1868" s="240" t="s">
        <v>617</v>
      </c>
      <c r="J1868" s="83"/>
      <c r="K1868" s="736"/>
      <c r="L1868" s="83"/>
      <c r="M1868" s="83"/>
      <c r="N1868" s="83"/>
      <c r="O1868" s="83"/>
      <c r="P1868" s="83"/>
      <c r="Q1868" s="143" t="s">
        <v>110</v>
      </c>
      <c r="R1868" s="304">
        <v>0</v>
      </c>
      <c r="S1868" s="305">
        <v>0</v>
      </c>
      <c r="T1868" s="305">
        <v>0</v>
      </c>
      <c r="U1868" s="305">
        <v>0</v>
      </c>
      <c r="V1868" s="305">
        <v>0</v>
      </c>
      <c r="W1868" s="306">
        <v>0</v>
      </c>
      <c r="X1868" s="305">
        <v>0</v>
      </c>
      <c r="Y1868" s="305">
        <v>0</v>
      </c>
      <c r="Z1868" s="305">
        <v>0</v>
      </c>
      <c r="AA1868" s="305">
        <v>0</v>
      </c>
      <c r="AB1868" s="307">
        <v>0</v>
      </c>
      <c r="AC1868" s="307">
        <v>0</v>
      </c>
      <c r="AD1868" s="307">
        <v>0</v>
      </c>
      <c r="AE1868" s="307">
        <v>0</v>
      </c>
      <c r="AF1868" s="307">
        <v>0</v>
      </c>
      <c r="AG1868" s="307">
        <v>0</v>
      </c>
      <c r="AH1868" s="362">
        <v>0</v>
      </c>
      <c r="AI1868" s="362">
        <v>0</v>
      </c>
      <c r="AK1868" s="199"/>
      <c r="AM1868" s="11"/>
      <c r="AN1868" s="15"/>
      <c r="AO1868" s="11"/>
      <c r="AP1868" s="11"/>
    </row>
    <row r="1869" spans="3:42" outlineLevel="2" x14ac:dyDescent="0.2">
      <c r="C1869" s="252">
        <v>13</v>
      </c>
      <c r="D1869" s="119" t="s">
        <v>218</v>
      </c>
      <c r="F1869" s="802" t="s">
        <v>626</v>
      </c>
      <c r="R1869" s="800">
        <v>0</v>
      </c>
      <c r="S1869" s="800">
        <v>0</v>
      </c>
      <c r="T1869" s="800">
        <v>0</v>
      </c>
      <c r="U1869" s="800">
        <v>0</v>
      </c>
      <c r="V1869" s="800">
        <v>0</v>
      </c>
      <c r="W1869" s="800">
        <v>42.827932418399982</v>
      </c>
      <c r="X1869" s="800">
        <v>0</v>
      </c>
      <c r="Y1869" s="800">
        <v>0</v>
      </c>
      <c r="Z1869" s="800">
        <v>0</v>
      </c>
      <c r="AA1869" s="800">
        <v>0</v>
      </c>
      <c r="AB1869" s="800">
        <v>0</v>
      </c>
      <c r="AC1869" s="800">
        <v>0</v>
      </c>
      <c r="AD1869" s="800">
        <v>0</v>
      </c>
      <c r="AE1869" s="800">
        <v>1.6621018047993366</v>
      </c>
      <c r="AF1869" s="800">
        <v>180.76434684235642</v>
      </c>
      <c r="AG1869" s="800">
        <v>179.58205134455289</v>
      </c>
      <c r="AH1869" s="800">
        <v>181.96488311834739</v>
      </c>
      <c r="AI1869" s="800">
        <v>182.17762148339239</v>
      </c>
      <c r="AK1869" s="199"/>
      <c r="AM1869" s="11"/>
      <c r="AN1869" s="15"/>
      <c r="AO1869" s="11"/>
      <c r="AP1869" s="11"/>
    </row>
    <row r="1870" spans="3:42" outlineLevel="2" x14ac:dyDescent="0.2">
      <c r="C1870" s="252">
        <v>13</v>
      </c>
      <c r="D1870" s="119" t="s">
        <v>218</v>
      </c>
      <c r="R1870" s="5"/>
      <c r="S1870" s="5"/>
      <c r="T1870" s="5"/>
      <c r="U1870" s="5"/>
      <c r="V1870" s="5"/>
      <c r="W1870" s="5"/>
      <c r="X1870" s="5"/>
      <c r="Y1870" s="5"/>
      <c r="AK1870" s="199"/>
      <c r="AM1870" s="11"/>
      <c r="AN1870" s="15"/>
      <c r="AO1870" s="11"/>
      <c r="AP1870" s="11"/>
    </row>
    <row r="1871" spans="3:42" outlineLevel="2" x14ac:dyDescent="0.2">
      <c r="C1871" s="252">
        <v>13</v>
      </c>
      <c r="D1871" s="119" t="s">
        <v>218</v>
      </c>
      <c r="F1871" s="789" t="s">
        <v>635</v>
      </c>
      <c r="G1871" s="790"/>
      <c r="H1871" s="803"/>
      <c r="I1871" s="790"/>
      <c r="J1871" s="790"/>
      <c r="K1871" s="792"/>
      <c r="L1871" s="789"/>
      <c r="M1871" s="789"/>
      <c r="N1871" s="789"/>
      <c r="O1871" s="789"/>
      <c r="P1871" s="789"/>
      <c r="Q1871" s="792"/>
      <c r="R1871" s="793"/>
      <c r="S1871" s="793"/>
      <c r="T1871" s="793"/>
      <c r="U1871" s="793"/>
      <c r="V1871" s="793"/>
      <c r="W1871" s="793"/>
      <c r="X1871" s="793"/>
      <c r="Y1871" s="793"/>
      <c r="Z1871" s="793"/>
      <c r="AA1871" s="793"/>
      <c r="AB1871" s="793"/>
      <c r="AC1871" s="793"/>
      <c r="AD1871" s="793"/>
      <c r="AE1871" s="793"/>
      <c r="AF1871" s="793"/>
      <c r="AG1871" s="793"/>
      <c r="AH1871" s="789"/>
      <c r="AI1871" s="789"/>
      <c r="AK1871" s="199"/>
      <c r="AM1871" s="11"/>
      <c r="AN1871" s="15"/>
      <c r="AO1871" s="11"/>
      <c r="AP1871" s="11"/>
    </row>
    <row r="1872" spans="3:42" outlineLevel="2" x14ac:dyDescent="0.2">
      <c r="C1872" s="252">
        <v>13</v>
      </c>
      <c r="D1872" s="119" t="s">
        <v>218</v>
      </c>
      <c r="F1872" t="s">
        <v>620</v>
      </c>
      <c r="AK1872" s="199"/>
      <c r="AM1872" s="11"/>
      <c r="AN1872" s="15"/>
      <c r="AO1872" s="11"/>
      <c r="AP1872" s="11"/>
    </row>
    <row r="1873" spans="3:42" outlineLevel="2" x14ac:dyDescent="0.2">
      <c r="C1873" s="252">
        <v>13</v>
      </c>
      <c r="D1873" s="119" t="s">
        <v>218</v>
      </c>
      <c r="F1873" s="761" t="s">
        <v>48</v>
      </c>
      <c r="G1873" s="75"/>
      <c r="H1873" s="796" t="s">
        <v>636</v>
      </c>
      <c r="I1873" s="801"/>
      <c r="J1873" s="75"/>
      <c r="K1873" s="741"/>
      <c r="L1873" s="75"/>
      <c r="M1873" s="75"/>
      <c r="N1873" s="75"/>
      <c r="O1873" s="75"/>
      <c r="P1873" s="75"/>
      <c r="Q1873" s="128" t="s">
        <v>536</v>
      </c>
      <c r="R1873" s="804">
        <v>0</v>
      </c>
      <c r="S1873" s="805">
        <v>0</v>
      </c>
      <c r="T1873" s="805">
        <v>0</v>
      </c>
      <c r="U1873" s="805">
        <v>0</v>
      </c>
      <c r="V1873" s="805">
        <v>0</v>
      </c>
      <c r="W1873" s="806">
        <v>11.409080357360653</v>
      </c>
      <c r="X1873" s="805">
        <v>0</v>
      </c>
      <c r="Y1873" s="805">
        <v>0</v>
      </c>
      <c r="Z1873" s="805">
        <v>0</v>
      </c>
      <c r="AA1873" s="805">
        <v>0</v>
      </c>
      <c r="AB1873" s="805">
        <v>0</v>
      </c>
      <c r="AC1873" s="805">
        <v>0</v>
      </c>
      <c r="AD1873" s="805">
        <v>0</v>
      </c>
      <c r="AE1873" s="805">
        <v>0.44277302177031508</v>
      </c>
      <c r="AF1873" s="805">
        <v>48.154436658824459</v>
      </c>
      <c r="AG1873" s="805">
        <v>47.839480890966961</v>
      </c>
      <c r="AH1873" s="808">
        <v>48.474251650379436</v>
      </c>
      <c r="AI1873" s="808">
        <v>48.530923755821739</v>
      </c>
      <c r="AK1873" s="199"/>
      <c r="AM1873" s="11"/>
      <c r="AN1873" s="15"/>
      <c r="AO1873" s="11"/>
      <c r="AP1873" s="11"/>
    </row>
    <row r="1874" spans="3:42" outlineLevel="2" x14ac:dyDescent="0.2">
      <c r="C1874" s="252">
        <v>13</v>
      </c>
      <c r="D1874" s="119" t="s">
        <v>218</v>
      </c>
      <c r="F1874" s="767" t="s">
        <v>55</v>
      </c>
      <c r="H1874" s="797" t="s">
        <v>636</v>
      </c>
      <c r="K1874" s="164"/>
      <c r="Q1874" s="135" t="s">
        <v>536</v>
      </c>
      <c r="R1874" s="809">
        <v>0</v>
      </c>
      <c r="S1874" s="810">
        <v>0</v>
      </c>
      <c r="T1874" s="810">
        <v>0</v>
      </c>
      <c r="U1874" s="810">
        <v>0</v>
      </c>
      <c r="V1874" s="810">
        <v>0</v>
      </c>
      <c r="W1874" s="811">
        <v>1.5202701539845767</v>
      </c>
      <c r="X1874" s="810">
        <v>0</v>
      </c>
      <c r="Y1874" s="810">
        <v>0</v>
      </c>
      <c r="Z1874" s="810">
        <v>0</v>
      </c>
      <c r="AA1874" s="810">
        <v>0</v>
      </c>
      <c r="AB1874" s="810">
        <v>0</v>
      </c>
      <c r="AC1874" s="810">
        <v>0</v>
      </c>
      <c r="AD1874" s="810">
        <v>0</v>
      </c>
      <c r="AE1874" s="810">
        <v>5.8999900859905453E-2</v>
      </c>
      <c r="AF1874" s="810">
        <v>6.4166217207087231</v>
      </c>
      <c r="AG1874" s="810">
        <v>6.3746535831637772</v>
      </c>
      <c r="AH1874" s="812">
        <v>6.4592373541540749</v>
      </c>
      <c r="AI1874" s="812">
        <v>6.4667889628524788</v>
      </c>
      <c r="AK1874" s="199"/>
      <c r="AM1874" s="11"/>
      <c r="AN1874" s="15"/>
      <c r="AO1874" s="11"/>
      <c r="AP1874" s="11"/>
    </row>
    <row r="1875" spans="3:42" outlineLevel="2" x14ac:dyDescent="0.2">
      <c r="C1875" s="252">
        <v>13</v>
      </c>
      <c r="D1875" s="119" t="s">
        <v>218</v>
      </c>
      <c r="F1875" s="783" t="s">
        <v>57</v>
      </c>
      <c r="G1875" s="83"/>
      <c r="H1875" s="798" t="s">
        <v>636</v>
      </c>
      <c r="I1875" s="799"/>
      <c r="J1875" s="83"/>
      <c r="K1875" s="736"/>
      <c r="L1875" s="83"/>
      <c r="M1875" s="83"/>
      <c r="N1875" s="83"/>
      <c r="O1875" s="83"/>
      <c r="P1875" s="83"/>
      <c r="Q1875" s="143" t="s">
        <v>536</v>
      </c>
      <c r="R1875" s="813">
        <v>0</v>
      </c>
      <c r="S1875" s="814">
        <v>0</v>
      </c>
      <c r="T1875" s="814">
        <v>0</v>
      </c>
      <c r="U1875" s="814">
        <v>0</v>
      </c>
      <c r="V1875" s="814">
        <v>0</v>
      </c>
      <c r="W1875" s="815">
        <v>0</v>
      </c>
      <c r="X1875" s="814">
        <v>0</v>
      </c>
      <c r="Y1875" s="814">
        <v>0</v>
      </c>
      <c r="Z1875" s="814">
        <v>0</v>
      </c>
      <c r="AA1875" s="814">
        <v>0</v>
      </c>
      <c r="AB1875" s="814">
        <v>0</v>
      </c>
      <c r="AC1875" s="814">
        <v>0</v>
      </c>
      <c r="AD1875" s="814">
        <v>0</v>
      </c>
      <c r="AE1875" s="814">
        <v>0</v>
      </c>
      <c r="AF1875" s="814">
        <v>0</v>
      </c>
      <c r="AG1875" s="814">
        <v>0</v>
      </c>
      <c r="AH1875" s="816">
        <v>0</v>
      </c>
      <c r="AI1875" s="816">
        <v>0</v>
      </c>
      <c r="AK1875" s="199"/>
      <c r="AM1875" s="11"/>
      <c r="AN1875" s="15"/>
      <c r="AO1875" s="11"/>
      <c r="AP1875" s="11"/>
    </row>
    <row r="1876" spans="3:42" outlineLevel="2" x14ac:dyDescent="0.2">
      <c r="C1876" s="252">
        <v>13</v>
      </c>
      <c r="D1876" s="119" t="s">
        <v>218</v>
      </c>
      <c r="F1876" s="12"/>
      <c r="H1876" s="817"/>
      <c r="K1876" s="16"/>
      <c r="Q1876" s="16"/>
      <c r="R1876" s="818"/>
      <c r="S1876" s="818"/>
      <c r="T1876" s="818"/>
      <c r="U1876" s="818"/>
      <c r="V1876" s="818"/>
      <c r="W1876" s="818"/>
      <c r="X1876" s="818"/>
      <c r="Y1876" s="818"/>
      <c r="Z1876" s="818"/>
      <c r="AA1876" s="818"/>
      <c r="AB1876" s="818"/>
      <c r="AC1876" s="818"/>
      <c r="AD1876" s="818"/>
      <c r="AE1876" s="818"/>
      <c r="AF1876" s="818"/>
      <c r="AG1876" s="818"/>
      <c r="AH1876" s="818"/>
      <c r="AI1876" s="818"/>
      <c r="AK1876" s="199"/>
      <c r="AM1876" s="11"/>
      <c r="AN1876" s="15"/>
      <c r="AO1876" s="11"/>
      <c r="AP1876" s="11"/>
    </row>
    <row r="1877" spans="3:42" x14ac:dyDescent="0.2">
      <c r="C1877" s="252">
        <v>14</v>
      </c>
      <c r="D1877" s="754" t="s">
        <v>144</v>
      </c>
      <c r="E1877" s="67"/>
      <c r="F1877" s="67"/>
      <c r="G1877" s="67"/>
      <c r="H1877" s="755" t="s">
        <v>152</v>
      </c>
      <c r="I1877" s="67"/>
      <c r="J1877" s="67"/>
      <c r="K1877" s="102"/>
      <c r="L1877" s="67"/>
      <c r="M1877" s="67"/>
      <c r="N1877" s="67"/>
      <c r="O1877" s="67"/>
      <c r="P1877" s="67"/>
      <c r="Q1877" s="102"/>
      <c r="R1877" s="67"/>
      <c r="S1877" s="67"/>
      <c r="T1877" s="67"/>
      <c r="U1877" s="67"/>
      <c r="V1877" s="67"/>
      <c r="W1877" s="67"/>
      <c r="X1877" s="67"/>
      <c r="Y1877" s="67"/>
      <c r="Z1877" s="67"/>
      <c r="AA1877" s="67"/>
      <c r="AB1877" s="67"/>
      <c r="AC1877" s="67"/>
      <c r="AD1877" s="67"/>
      <c r="AE1877" s="67"/>
      <c r="AF1877" s="67"/>
      <c r="AG1877" s="67"/>
      <c r="AH1877" s="67"/>
      <c r="AI1877" s="67"/>
      <c r="AK1877" s="199"/>
      <c r="AM1877" s="11"/>
      <c r="AN1877" s="15"/>
      <c r="AO1877" s="11"/>
      <c r="AP1877" s="11"/>
    </row>
    <row r="1878" spans="3:42" outlineLevel="1" x14ac:dyDescent="0.2">
      <c r="C1878" s="252">
        <v>14</v>
      </c>
      <c r="D1878" s="119" t="s">
        <v>218</v>
      </c>
      <c r="F1878" s="121" t="s">
        <v>597</v>
      </c>
      <c r="G1878" s="756"/>
      <c r="H1878" s="757"/>
      <c r="I1878" s="756"/>
      <c r="J1878" s="756"/>
      <c r="K1878" s="758"/>
      <c r="L1878" s="759"/>
      <c r="M1878" s="759"/>
      <c r="N1878" s="759"/>
      <c r="O1878" s="759"/>
      <c r="P1878" s="759"/>
      <c r="Q1878" s="758"/>
      <c r="R1878" s="760"/>
      <c r="S1878" s="760"/>
      <c r="T1878" s="760"/>
      <c r="U1878" s="760"/>
      <c r="V1878" s="760"/>
      <c r="W1878" s="760"/>
      <c r="X1878" s="760"/>
      <c r="Y1878" s="760"/>
      <c r="Z1878" s="760"/>
      <c r="AA1878" s="760"/>
      <c r="AB1878" s="760"/>
      <c r="AC1878" s="760"/>
      <c r="AD1878" s="760"/>
      <c r="AE1878" s="760"/>
      <c r="AF1878" s="760"/>
      <c r="AG1878" s="760"/>
      <c r="AH1878" s="759"/>
      <c r="AI1878" s="759"/>
      <c r="AK1878" s="199"/>
      <c r="AM1878" s="11"/>
      <c r="AN1878" s="15"/>
      <c r="AO1878" s="11"/>
      <c r="AP1878" s="11"/>
    </row>
    <row r="1879" spans="3:42" outlineLevel="2" x14ac:dyDescent="0.2">
      <c r="C1879" s="252">
        <v>14</v>
      </c>
      <c r="D1879" s="119" t="s">
        <v>218</v>
      </c>
      <c r="F1879" s="12"/>
      <c r="G1879" s="149" t="s">
        <v>598</v>
      </c>
      <c r="H1879" s="72" t="s">
        <v>48</v>
      </c>
      <c r="I1879" s="8" t="s">
        <v>451</v>
      </c>
      <c r="J1879" s="8" t="s">
        <v>599</v>
      </c>
      <c r="K1879" s="8" t="s">
        <v>61</v>
      </c>
      <c r="AK1879" s="199"/>
      <c r="AM1879" s="11"/>
      <c r="AN1879" s="15"/>
      <c r="AO1879" s="11"/>
      <c r="AP1879" s="11"/>
    </row>
    <row r="1880" spans="3:42" outlineLevel="2" x14ac:dyDescent="0.2">
      <c r="C1880" s="252">
        <v>14</v>
      </c>
      <c r="D1880" s="119" t="s">
        <v>218</v>
      </c>
      <c r="F1880" s="761" t="s">
        <v>129</v>
      </c>
      <c r="G1880" s="762" t="s">
        <v>130</v>
      </c>
      <c r="H1880" s="763">
        <v>0</v>
      </c>
      <c r="I1880" s="764">
        <v>1</v>
      </c>
      <c r="J1880" s="765">
        <v>1</v>
      </c>
      <c r="K1880" s="766"/>
      <c r="AK1880" s="199"/>
      <c r="AM1880" s="11"/>
      <c r="AN1880" s="15"/>
      <c r="AO1880" s="11"/>
      <c r="AP1880" s="11"/>
    </row>
    <row r="1881" spans="3:42" outlineLevel="2" x14ac:dyDescent="0.2">
      <c r="C1881" s="252">
        <v>14</v>
      </c>
      <c r="D1881" s="119" t="s">
        <v>218</v>
      </c>
      <c r="F1881" s="767" t="s">
        <v>128</v>
      </c>
      <c r="G1881" s="611" t="s">
        <v>130</v>
      </c>
      <c r="H1881" s="768">
        <v>0</v>
      </c>
      <c r="I1881" s="769">
        <v>1</v>
      </c>
      <c r="J1881" s="770">
        <v>1</v>
      </c>
      <c r="K1881" s="771"/>
      <c r="AK1881" s="199"/>
      <c r="AM1881" s="11"/>
      <c r="AN1881" s="15"/>
      <c r="AO1881" s="11"/>
      <c r="AP1881" s="11"/>
    </row>
    <row r="1882" spans="3:42" outlineLevel="2" x14ac:dyDescent="0.2">
      <c r="C1882" s="252">
        <v>14</v>
      </c>
      <c r="D1882" s="119" t="s">
        <v>218</v>
      </c>
      <c r="F1882" s="767" t="s">
        <v>600</v>
      </c>
      <c r="G1882" s="611" t="s">
        <v>583</v>
      </c>
      <c r="H1882" s="772">
        <v>0</v>
      </c>
      <c r="I1882" s="773">
        <v>805</v>
      </c>
      <c r="J1882" s="774">
        <v>805</v>
      </c>
      <c r="K1882" s="775">
        <v>2.8385093167701866E-2</v>
      </c>
      <c r="AK1882" s="199"/>
      <c r="AM1882" s="11"/>
      <c r="AN1882" s="15"/>
      <c r="AO1882" s="11"/>
      <c r="AP1882" s="11"/>
    </row>
    <row r="1883" spans="3:42" outlineLevel="2" x14ac:dyDescent="0.2">
      <c r="C1883" s="252">
        <v>14</v>
      </c>
      <c r="D1883" s="119" t="s">
        <v>218</v>
      </c>
      <c r="F1883" s="767" t="s">
        <v>64</v>
      </c>
      <c r="G1883" s="611" t="s">
        <v>583</v>
      </c>
      <c r="H1883" s="776">
        <v>0</v>
      </c>
      <c r="I1883" s="773">
        <v>0</v>
      </c>
      <c r="J1883" s="774">
        <v>0</v>
      </c>
      <c r="K1883" s="771"/>
      <c r="AK1883" s="199"/>
      <c r="AM1883" s="11"/>
      <c r="AN1883" s="15"/>
      <c r="AO1883" s="11"/>
      <c r="AP1883" s="11"/>
    </row>
    <row r="1884" spans="3:42" outlineLevel="2" x14ac:dyDescent="0.2">
      <c r="C1884" s="252">
        <v>14</v>
      </c>
      <c r="D1884" s="119" t="s">
        <v>218</v>
      </c>
      <c r="F1884" s="767" t="s">
        <v>601</v>
      </c>
      <c r="G1884" s="611" t="s">
        <v>583</v>
      </c>
      <c r="H1884" s="776">
        <v>0</v>
      </c>
      <c r="I1884" s="773">
        <v>805</v>
      </c>
      <c r="J1884" s="774">
        <v>805</v>
      </c>
      <c r="K1884" s="771"/>
      <c r="AK1884" s="199"/>
      <c r="AM1884" s="11"/>
      <c r="AN1884" s="15"/>
      <c r="AO1884" s="11"/>
      <c r="AP1884" s="11"/>
    </row>
    <row r="1885" spans="3:42" outlineLevel="2" x14ac:dyDescent="0.2">
      <c r="C1885" s="252">
        <v>14</v>
      </c>
      <c r="D1885" s="119" t="s">
        <v>218</v>
      </c>
      <c r="F1885" s="767" t="s">
        <v>602</v>
      </c>
      <c r="G1885" s="611" t="s">
        <v>130</v>
      </c>
      <c r="H1885" s="778">
        <v>0</v>
      </c>
      <c r="I1885" s="769">
        <v>0</v>
      </c>
      <c r="J1885" s="769">
        <v>0</v>
      </c>
      <c r="K1885" s="771"/>
      <c r="AK1885" s="199"/>
      <c r="AM1885" s="11"/>
      <c r="AN1885" s="15"/>
      <c r="AO1885" s="11"/>
      <c r="AP1885" s="11"/>
    </row>
    <row r="1886" spans="3:42" outlineLevel="2" x14ac:dyDescent="0.2">
      <c r="C1886" s="252">
        <v>14</v>
      </c>
      <c r="D1886" s="119" t="s">
        <v>218</v>
      </c>
      <c r="F1886" s="767" t="s">
        <v>603</v>
      </c>
      <c r="G1886" s="611" t="s">
        <v>583</v>
      </c>
      <c r="H1886" s="776">
        <v>0</v>
      </c>
      <c r="I1886" s="773">
        <v>800</v>
      </c>
      <c r="J1886" s="774">
        <v>800</v>
      </c>
      <c r="K1886" s="771"/>
      <c r="AK1886" s="199"/>
      <c r="AM1886" s="11"/>
      <c r="AN1886" s="15"/>
      <c r="AO1886" s="11"/>
      <c r="AP1886" s="11"/>
    </row>
    <row r="1887" spans="3:42" outlineLevel="2" x14ac:dyDescent="0.2">
      <c r="C1887" s="252">
        <v>14</v>
      </c>
      <c r="D1887" s="119" t="s">
        <v>218</v>
      </c>
      <c r="F1887" s="767" t="s">
        <v>604</v>
      </c>
      <c r="G1887" s="611"/>
      <c r="H1887" s="773">
        <v>0</v>
      </c>
      <c r="I1887" s="773">
        <v>0</v>
      </c>
      <c r="J1887" s="773">
        <v>0</v>
      </c>
      <c r="K1887" s="771"/>
      <c r="AK1887" s="199"/>
      <c r="AM1887" s="11"/>
      <c r="AN1887" s="15"/>
      <c r="AO1887" s="11"/>
      <c r="AP1887" s="11"/>
    </row>
    <row r="1888" spans="3:42" outlineLevel="2" x14ac:dyDescent="0.2">
      <c r="C1888" s="252">
        <v>14</v>
      </c>
      <c r="D1888" s="119" t="s">
        <v>218</v>
      </c>
      <c r="F1888" s="767" t="s">
        <v>605</v>
      </c>
      <c r="G1888" s="611"/>
      <c r="H1888" s="779"/>
      <c r="I1888" s="780"/>
      <c r="J1888" s="781"/>
      <c r="K1888" s="782">
        <v>0</v>
      </c>
      <c r="AK1888" s="199"/>
      <c r="AM1888" s="11"/>
      <c r="AN1888" s="15"/>
      <c r="AO1888" s="11"/>
      <c r="AP1888" s="11"/>
    </row>
    <row r="1889" spans="3:42" outlineLevel="2" x14ac:dyDescent="0.2">
      <c r="C1889" s="252">
        <v>14</v>
      </c>
      <c r="D1889" s="119" t="s">
        <v>218</v>
      </c>
      <c r="F1889" s="783" t="s">
        <v>606</v>
      </c>
      <c r="G1889" s="619" t="s">
        <v>130</v>
      </c>
      <c r="H1889" s="784">
        <v>0</v>
      </c>
      <c r="I1889" s="785">
        <v>1</v>
      </c>
      <c r="J1889" s="786">
        <v>1</v>
      </c>
      <c r="K1889" s="787"/>
      <c r="AK1889" s="199"/>
      <c r="AM1889" s="11"/>
      <c r="AN1889" s="15"/>
      <c r="AO1889" s="11"/>
      <c r="AP1889" s="11"/>
    </row>
    <row r="1890" spans="3:42" outlineLevel="2" x14ac:dyDescent="0.2">
      <c r="C1890" s="252">
        <v>14</v>
      </c>
      <c r="D1890" s="119" t="s">
        <v>218</v>
      </c>
      <c r="H1890"/>
      <c r="I1890"/>
      <c r="K1890"/>
      <c r="AK1890" s="199"/>
      <c r="AM1890" s="11"/>
      <c r="AN1890" s="15"/>
      <c r="AO1890" s="11"/>
      <c r="AP1890" s="11"/>
    </row>
    <row r="1891" spans="3:42" outlineLevel="1" x14ac:dyDescent="0.2">
      <c r="C1891" s="252">
        <v>14</v>
      </c>
      <c r="D1891" s="119" t="s">
        <v>218</v>
      </c>
      <c r="F1891" s="121" t="s">
        <v>607</v>
      </c>
      <c r="G1891" s="756"/>
      <c r="H1891" s="757"/>
      <c r="I1891" s="788"/>
      <c r="J1891" s="756"/>
      <c r="K1891" s="758"/>
      <c r="L1891" s="759"/>
      <c r="M1891" s="759"/>
      <c r="N1891" s="759"/>
      <c r="O1891" s="759"/>
      <c r="P1891" s="759"/>
      <c r="Q1891" s="758"/>
      <c r="R1891" s="760"/>
      <c r="S1891" s="760"/>
      <c r="T1891" s="760"/>
      <c r="U1891" s="760"/>
      <c r="V1891" s="760"/>
      <c r="W1891" s="760"/>
      <c r="X1891" s="760"/>
      <c r="Y1891" s="760"/>
      <c r="Z1891" s="760"/>
      <c r="AA1891" s="760"/>
      <c r="AB1891" s="760"/>
      <c r="AC1891" s="760"/>
      <c r="AD1891" s="760"/>
      <c r="AE1891" s="760"/>
      <c r="AF1891" s="760"/>
      <c r="AG1891" s="760"/>
      <c r="AH1891" s="759"/>
      <c r="AI1891" s="759"/>
      <c r="AK1891" s="199"/>
      <c r="AM1891" s="11"/>
      <c r="AN1891" s="15"/>
      <c r="AO1891" s="11"/>
      <c r="AP1891" s="11"/>
    </row>
    <row r="1892" spans="3:42" outlineLevel="2" x14ac:dyDescent="0.2">
      <c r="C1892" s="252">
        <v>14</v>
      </c>
      <c r="D1892" s="119" t="s">
        <v>218</v>
      </c>
      <c r="F1892" s="789" t="s">
        <v>608</v>
      </c>
      <c r="G1892" s="790"/>
      <c r="H1892" s="791" t="s">
        <v>609</v>
      </c>
      <c r="I1892" s="791"/>
      <c r="J1892" s="790"/>
      <c r="K1892" s="792"/>
      <c r="L1892" s="789"/>
      <c r="M1892" s="789"/>
      <c r="N1892" s="789"/>
      <c r="O1892" s="789"/>
      <c r="P1892" s="789"/>
      <c r="Q1892" s="792"/>
      <c r="R1892" s="793"/>
      <c r="S1892" s="793"/>
      <c r="T1892" s="793"/>
      <c r="U1892" s="793"/>
      <c r="V1892" s="793"/>
      <c r="W1892" s="793"/>
      <c r="X1892" s="793"/>
      <c r="Y1892" s="793"/>
      <c r="Z1892" s="793"/>
      <c r="AA1892" s="793"/>
      <c r="AB1892" s="793"/>
      <c r="AC1892" s="793"/>
      <c r="AD1892" s="793"/>
      <c r="AE1892" s="793"/>
      <c r="AF1892" s="793"/>
      <c r="AG1892" s="793"/>
      <c r="AH1892" s="789"/>
      <c r="AI1892" s="789"/>
      <c r="AK1892" s="199"/>
      <c r="AM1892" s="11"/>
      <c r="AN1892" s="15"/>
      <c r="AO1892" s="11"/>
      <c r="AP1892" s="11"/>
    </row>
    <row r="1893" spans="3:42" ht="14.25" customHeight="1" outlineLevel="2" x14ac:dyDescent="0.2">
      <c r="C1893" s="252">
        <v>14</v>
      </c>
      <c r="D1893" s="119" t="s">
        <v>218</v>
      </c>
      <c r="F1893" s="794" t="s">
        <v>610</v>
      </c>
      <c r="H1893" s="795"/>
      <c r="AK1893" s="199"/>
      <c r="AM1893" s="11"/>
      <c r="AN1893" s="15"/>
      <c r="AO1893" s="11"/>
      <c r="AP1893" s="11"/>
    </row>
    <row r="1894" spans="3:42" outlineLevel="2" x14ac:dyDescent="0.2">
      <c r="C1894" s="252">
        <v>14</v>
      </c>
      <c r="D1894" s="119" t="s">
        <v>218</v>
      </c>
      <c r="F1894" s="761" t="s">
        <v>62</v>
      </c>
      <c r="G1894" s="75"/>
      <c r="H1894" s="796" t="s">
        <v>10</v>
      </c>
      <c r="I1894" s="796" t="s">
        <v>611</v>
      </c>
      <c r="J1894" s="75"/>
      <c r="K1894" s="741"/>
      <c r="L1894" s="75"/>
      <c r="M1894" s="75"/>
      <c r="N1894" s="75"/>
      <c r="O1894" s="75"/>
      <c r="P1894" s="75"/>
      <c r="Q1894" s="128" t="s">
        <v>110</v>
      </c>
      <c r="R1894" s="299">
        <v>0</v>
      </c>
      <c r="S1894" s="300">
        <v>0</v>
      </c>
      <c r="T1894" s="300">
        <v>0</v>
      </c>
      <c r="U1894" s="300">
        <v>33.751585357528079</v>
      </c>
      <c r="V1894" s="300">
        <v>38.198385575969233</v>
      </c>
      <c r="W1894" s="301">
        <v>40.983783048971809</v>
      </c>
      <c r="X1894" s="300">
        <v>48.224665761133302</v>
      </c>
      <c r="Y1894" s="300">
        <v>214.32250929530383</v>
      </c>
      <c r="Z1894" s="300">
        <v>47.96739910875305</v>
      </c>
      <c r="AA1894" s="300">
        <v>48.944588494544995</v>
      </c>
      <c r="AB1894" s="302">
        <v>92.572836313981767</v>
      </c>
      <c r="AC1894" s="302">
        <v>50.447636755131519</v>
      </c>
      <c r="AD1894" s="302">
        <v>70.787118920291775</v>
      </c>
      <c r="AE1894" s="302">
        <v>49.441680243179974</v>
      </c>
      <c r="AF1894" s="302">
        <v>56.671970125785158</v>
      </c>
      <c r="AG1894" s="302">
        <v>102.82528126789593</v>
      </c>
      <c r="AH1894" s="348">
        <v>59.99188179120199</v>
      </c>
      <c r="AI1894" s="348">
        <v>53.526589689642478</v>
      </c>
      <c r="AK1894" s="199"/>
      <c r="AM1894" s="11"/>
      <c r="AN1894" s="15"/>
      <c r="AO1894" s="11"/>
      <c r="AP1894" s="11"/>
    </row>
    <row r="1895" spans="3:42" outlineLevel="2" x14ac:dyDescent="0.2">
      <c r="C1895" s="252">
        <v>14</v>
      </c>
      <c r="D1895" s="119" t="s">
        <v>218</v>
      </c>
      <c r="F1895" s="767" t="s">
        <v>188</v>
      </c>
      <c r="H1895" s="797" t="s">
        <v>10</v>
      </c>
      <c r="I1895" s="797" t="s">
        <v>612</v>
      </c>
      <c r="K1895" s="164"/>
      <c r="Q1895" s="135" t="s">
        <v>110</v>
      </c>
      <c r="R1895" s="314">
        <v>0</v>
      </c>
      <c r="S1895" s="315">
        <v>0</v>
      </c>
      <c r="T1895" s="315">
        <v>0</v>
      </c>
      <c r="U1895" s="315">
        <v>5.8864671176284897</v>
      </c>
      <c r="V1895" s="315">
        <v>6.095763547885646</v>
      </c>
      <c r="W1895" s="316">
        <v>6.2665953630045461</v>
      </c>
      <c r="X1895" s="315">
        <v>7.2253724645465605</v>
      </c>
      <c r="Y1895" s="315">
        <v>7.3530776188448854</v>
      </c>
      <c r="Z1895" s="315">
        <v>7.5129690431218217</v>
      </c>
      <c r="AA1895" s="315">
        <v>7.6662353880528409</v>
      </c>
      <c r="AB1895" s="5">
        <v>7.8226468094806183</v>
      </c>
      <c r="AC1895" s="5">
        <v>7.9822682935560572</v>
      </c>
      <c r="AD1895" s="5">
        <v>8.1451661800737369</v>
      </c>
      <c r="AE1895" s="5">
        <v>8.3114081909286561</v>
      </c>
      <c r="AF1895" s="5">
        <v>8.4810634591774132</v>
      </c>
      <c r="AG1895" s="5">
        <v>8.6542025587168379</v>
      </c>
      <c r="AH1895" s="350">
        <v>8.8308975345932943</v>
      </c>
      <c r="AI1895" s="350">
        <v>9.0112219339562625</v>
      </c>
      <c r="AK1895" s="199"/>
      <c r="AM1895" s="11"/>
      <c r="AN1895" s="15"/>
      <c r="AO1895" s="11"/>
      <c r="AP1895" s="11"/>
    </row>
    <row r="1896" spans="3:42" outlineLevel="2" x14ac:dyDescent="0.2">
      <c r="C1896" s="252">
        <v>14</v>
      </c>
      <c r="D1896" s="119" t="s">
        <v>218</v>
      </c>
      <c r="F1896" s="767" t="s">
        <v>613</v>
      </c>
      <c r="H1896" s="797" t="s">
        <v>10</v>
      </c>
      <c r="I1896" s="234" t="s">
        <v>614</v>
      </c>
      <c r="K1896" s="164"/>
      <c r="Q1896" s="135" t="s">
        <v>110</v>
      </c>
      <c r="R1896" s="314">
        <v>0</v>
      </c>
      <c r="S1896" s="315">
        <v>0</v>
      </c>
      <c r="T1896" s="315">
        <v>0</v>
      </c>
      <c r="U1896" s="315">
        <v>0</v>
      </c>
      <c r="V1896" s="315">
        <v>0</v>
      </c>
      <c r="W1896" s="316">
        <v>0</v>
      </c>
      <c r="X1896" s="315">
        <v>0</v>
      </c>
      <c r="Y1896" s="315">
        <v>0</v>
      </c>
      <c r="Z1896" s="315">
        <v>0</v>
      </c>
      <c r="AA1896" s="315">
        <v>0</v>
      </c>
      <c r="AB1896" s="5">
        <v>0</v>
      </c>
      <c r="AC1896" s="5">
        <v>0</v>
      </c>
      <c r="AD1896" s="5">
        <v>0</v>
      </c>
      <c r="AE1896" s="5">
        <v>0</v>
      </c>
      <c r="AF1896" s="5">
        <v>0</v>
      </c>
      <c r="AG1896" s="5">
        <v>0</v>
      </c>
      <c r="AH1896" s="350">
        <v>0</v>
      </c>
      <c r="AI1896" s="350">
        <v>0</v>
      </c>
      <c r="AK1896" s="199"/>
      <c r="AM1896" s="11"/>
      <c r="AN1896" s="15"/>
      <c r="AO1896" s="11"/>
      <c r="AP1896" s="11"/>
    </row>
    <row r="1897" spans="3:42" outlineLevel="2" x14ac:dyDescent="0.2">
      <c r="C1897" s="252">
        <v>14</v>
      </c>
      <c r="D1897" s="119" t="s">
        <v>218</v>
      </c>
      <c r="F1897" s="783" t="s">
        <v>57</v>
      </c>
      <c r="G1897" s="83"/>
      <c r="H1897" s="798" t="s">
        <v>10</v>
      </c>
      <c r="I1897" s="799"/>
      <c r="J1897" s="83"/>
      <c r="K1897" s="736"/>
      <c r="L1897" s="83"/>
      <c r="M1897" s="83"/>
      <c r="N1897" s="83"/>
      <c r="O1897" s="83"/>
      <c r="P1897" s="83"/>
      <c r="Q1897" s="143" t="s">
        <v>110</v>
      </c>
      <c r="R1897" s="304">
        <v>0</v>
      </c>
      <c r="S1897" s="305">
        <v>0</v>
      </c>
      <c r="T1897" s="305">
        <v>0</v>
      </c>
      <c r="U1897" s="305">
        <v>2.2263331187891398</v>
      </c>
      <c r="V1897" s="305">
        <v>2.3058502459637165</v>
      </c>
      <c r="W1897" s="306">
        <v>2.3706361290490841</v>
      </c>
      <c r="X1897" s="305">
        <v>2.4358884076818192</v>
      </c>
      <c r="Y1897" s="305">
        <v>2.4947913803941293</v>
      </c>
      <c r="Z1897" s="305">
        <v>2.5472632303884186</v>
      </c>
      <c r="AA1897" s="305">
        <v>2.5978080014532998</v>
      </c>
      <c r="AB1897" s="307">
        <v>2.6493557212191736</v>
      </c>
      <c r="AC1897" s="307">
        <v>2.701926290978677</v>
      </c>
      <c r="AD1897" s="307">
        <v>2.7555400069215317</v>
      </c>
      <c r="AE1897" s="307">
        <v>2.8102175679704096</v>
      </c>
      <c r="AF1897" s="307">
        <v>2.8659800837722726</v>
      </c>
      <c r="AG1897" s="307">
        <v>2.9228490828482911</v>
      </c>
      <c r="AH1897" s="362">
        <v>2.9808465209054766</v>
      </c>
      <c r="AI1897" s="362">
        <v>3.0399947893132389</v>
      </c>
      <c r="AK1897" s="199"/>
      <c r="AM1897" s="11"/>
      <c r="AN1897" s="15"/>
      <c r="AO1897" s="11"/>
      <c r="AP1897" s="11"/>
    </row>
    <row r="1898" spans="3:42" outlineLevel="2" x14ac:dyDescent="0.2">
      <c r="C1898" s="252">
        <v>14</v>
      </c>
      <c r="D1898" s="119" t="s">
        <v>218</v>
      </c>
      <c r="F1898" s="12"/>
      <c r="H1898" s="234"/>
      <c r="K1898" s="164"/>
      <c r="Q1898" s="16"/>
      <c r="R1898" s="800">
        <v>0</v>
      </c>
      <c r="S1898" s="800">
        <v>0</v>
      </c>
      <c r="T1898" s="800">
        <v>0</v>
      </c>
      <c r="U1898" s="800">
        <v>41.864385593945713</v>
      </c>
      <c r="V1898" s="800">
        <v>46.599999369818597</v>
      </c>
      <c r="W1898" s="800">
        <v>49.621014541025438</v>
      </c>
      <c r="X1898" s="800">
        <v>57.885926633361677</v>
      </c>
      <c r="Y1898" s="800">
        <v>224.17037829454284</v>
      </c>
      <c r="Z1898" s="800">
        <v>58.027631382263287</v>
      </c>
      <c r="AA1898" s="800">
        <v>59.208631884051137</v>
      </c>
      <c r="AB1898" s="800">
        <v>103.04483884468156</v>
      </c>
      <c r="AC1898" s="800">
        <v>61.131831339666249</v>
      </c>
      <c r="AD1898" s="800">
        <v>81.68782510728704</v>
      </c>
      <c r="AE1898" s="800">
        <v>60.563306002079045</v>
      </c>
      <c r="AF1898" s="800">
        <v>68.019013668734843</v>
      </c>
      <c r="AG1898" s="800">
        <v>114.40233290946105</v>
      </c>
      <c r="AH1898" s="800">
        <v>71.803625846700754</v>
      </c>
      <c r="AI1898" s="800">
        <v>65.577806412911983</v>
      </c>
      <c r="AK1898" s="199"/>
      <c r="AM1898" s="11"/>
      <c r="AN1898" s="15"/>
      <c r="AO1898" s="11"/>
      <c r="AP1898" s="11"/>
    </row>
    <row r="1899" spans="3:42" ht="14.25" customHeight="1" outlineLevel="2" x14ac:dyDescent="0.2">
      <c r="C1899" s="252">
        <v>14</v>
      </c>
      <c r="D1899" s="119" t="s">
        <v>218</v>
      </c>
      <c r="F1899" s="794" t="s">
        <v>615</v>
      </c>
      <c r="AK1899" s="199"/>
      <c r="AM1899" s="11"/>
      <c r="AN1899" s="15"/>
      <c r="AO1899" s="11"/>
      <c r="AP1899" s="11"/>
    </row>
    <row r="1900" spans="3:42" outlineLevel="2" x14ac:dyDescent="0.2">
      <c r="C1900" s="252">
        <v>14</v>
      </c>
      <c r="D1900" s="119" t="s">
        <v>218</v>
      </c>
      <c r="F1900" s="761" t="s">
        <v>48</v>
      </c>
      <c r="G1900" s="75"/>
      <c r="H1900" s="796" t="s">
        <v>10</v>
      </c>
      <c r="I1900" s="801"/>
      <c r="J1900" s="75"/>
      <c r="K1900" s="741"/>
      <c r="L1900" s="75"/>
      <c r="M1900" s="75"/>
      <c r="N1900" s="75"/>
      <c r="O1900" s="75"/>
      <c r="P1900" s="75"/>
      <c r="Q1900" s="128" t="s">
        <v>110</v>
      </c>
      <c r="R1900" s="299">
        <v>0</v>
      </c>
      <c r="S1900" s="300">
        <v>0</v>
      </c>
      <c r="T1900" s="300">
        <v>0</v>
      </c>
      <c r="U1900" s="300">
        <v>0</v>
      </c>
      <c r="V1900" s="300">
        <v>0</v>
      </c>
      <c r="W1900" s="301">
        <v>0</v>
      </c>
      <c r="X1900" s="300">
        <v>0</v>
      </c>
      <c r="Y1900" s="300">
        <v>0</v>
      </c>
      <c r="Z1900" s="300">
        <v>0</v>
      </c>
      <c r="AA1900" s="300">
        <v>0</v>
      </c>
      <c r="AB1900" s="302">
        <v>0</v>
      </c>
      <c r="AC1900" s="302">
        <v>0</v>
      </c>
      <c r="AD1900" s="302">
        <v>0</v>
      </c>
      <c r="AE1900" s="302">
        <v>0</v>
      </c>
      <c r="AF1900" s="302">
        <v>0</v>
      </c>
      <c r="AG1900" s="302">
        <v>0</v>
      </c>
      <c r="AH1900" s="348">
        <v>0</v>
      </c>
      <c r="AI1900" s="348">
        <v>0</v>
      </c>
      <c r="AK1900" s="199"/>
      <c r="AM1900" s="11"/>
      <c r="AN1900" s="15"/>
      <c r="AO1900" s="11"/>
      <c r="AP1900" s="11"/>
    </row>
    <row r="1901" spans="3:42" outlineLevel="2" x14ac:dyDescent="0.2">
      <c r="C1901" s="252">
        <v>14</v>
      </c>
      <c r="D1901" s="119" t="s">
        <v>218</v>
      </c>
      <c r="F1901" s="767" t="s">
        <v>55</v>
      </c>
      <c r="H1901" s="797" t="s">
        <v>10</v>
      </c>
      <c r="K1901" s="164"/>
      <c r="Q1901" s="135" t="s">
        <v>110</v>
      </c>
      <c r="R1901" s="314">
        <v>0</v>
      </c>
      <c r="S1901" s="315">
        <v>0</v>
      </c>
      <c r="T1901" s="315">
        <v>0</v>
      </c>
      <c r="U1901" s="315">
        <v>39.63805247515657</v>
      </c>
      <c r="V1901" s="315">
        <v>44.294149123854879</v>
      </c>
      <c r="W1901" s="316">
        <v>47.250378411976357</v>
      </c>
      <c r="X1901" s="315">
        <v>55.450038225679862</v>
      </c>
      <c r="Y1901" s="315">
        <v>221.67558691414871</v>
      </c>
      <c r="Z1901" s="315">
        <v>55.48036815187487</v>
      </c>
      <c r="AA1901" s="315">
        <v>56.610823882597835</v>
      </c>
      <c r="AB1901" s="5">
        <v>100.39548312346238</v>
      </c>
      <c r="AC1901" s="5">
        <v>58.429905048687573</v>
      </c>
      <c r="AD1901" s="5">
        <v>78.932285100365505</v>
      </c>
      <c r="AE1901" s="5">
        <v>57.753088434108633</v>
      </c>
      <c r="AF1901" s="5">
        <v>65.153033584962571</v>
      </c>
      <c r="AG1901" s="5">
        <v>111.47948382661276</v>
      </c>
      <c r="AH1901" s="350">
        <v>68.822779325795281</v>
      </c>
      <c r="AI1901" s="350">
        <v>62.537811623598742</v>
      </c>
      <c r="AK1901" s="199"/>
      <c r="AM1901" s="11"/>
      <c r="AN1901" s="15"/>
      <c r="AO1901" s="11"/>
      <c r="AP1901" s="11"/>
    </row>
    <row r="1902" spans="3:42" outlineLevel="2" x14ac:dyDescent="0.2">
      <c r="C1902" s="252">
        <v>14</v>
      </c>
      <c r="D1902" s="119" t="s">
        <v>218</v>
      </c>
      <c r="F1902" s="783" t="s">
        <v>57</v>
      </c>
      <c r="G1902" s="83"/>
      <c r="H1902" s="798" t="s">
        <v>10</v>
      </c>
      <c r="I1902" s="799"/>
      <c r="J1902" s="83"/>
      <c r="K1902" s="736"/>
      <c r="L1902" s="83"/>
      <c r="M1902" s="83"/>
      <c r="N1902" s="83"/>
      <c r="O1902" s="83"/>
      <c r="P1902" s="83"/>
      <c r="Q1902" s="143" t="s">
        <v>110</v>
      </c>
      <c r="R1902" s="304">
        <v>0</v>
      </c>
      <c r="S1902" s="305">
        <v>0</v>
      </c>
      <c r="T1902" s="305">
        <v>0</v>
      </c>
      <c r="U1902" s="305">
        <v>2.2263331187891398</v>
      </c>
      <c r="V1902" s="305">
        <v>2.3058502459637165</v>
      </c>
      <c r="W1902" s="306">
        <v>2.3706361290490841</v>
      </c>
      <c r="X1902" s="305">
        <v>2.4358884076818192</v>
      </c>
      <c r="Y1902" s="305">
        <v>2.4947913803941293</v>
      </c>
      <c r="Z1902" s="305">
        <v>2.5472632303884186</v>
      </c>
      <c r="AA1902" s="305">
        <v>2.5978080014532998</v>
      </c>
      <c r="AB1902" s="307">
        <v>2.6493557212191736</v>
      </c>
      <c r="AC1902" s="307">
        <v>2.701926290978677</v>
      </c>
      <c r="AD1902" s="307">
        <v>2.7555400069215317</v>
      </c>
      <c r="AE1902" s="307">
        <v>2.8102175679704096</v>
      </c>
      <c r="AF1902" s="307">
        <v>2.8659800837722726</v>
      </c>
      <c r="AG1902" s="307">
        <v>2.9228490828482911</v>
      </c>
      <c r="AH1902" s="362">
        <v>2.9808465209054766</v>
      </c>
      <c r="AI1902" s="362">
        <v>3.0399947893132389</v>
      </c>
      <c r="AK1902" s="199"/>
      <c r="AM1902" s="11"/>
      <c r="AN1902" s="15"/>
      <c r="AO1902" s="11"/>
      <c r="AP1902" s="11"/>
    </row>
    <row r="1903" spans="3:42" outlineLevel="2" x14ac:dyDescent="0.2">
      <c r="C1903" s="252">
        <v>14</v>
      </c>
      <c r="D1903" s="119" t="s">
        <v>218</v>
      </c>
      <c r="F1903" s="12"/>
      <c r="H1903" s="164"/>
      <c r="K1903" s="164"/>
      <c r="Q1903" s="16"/>
      <c r="R1903" s="800">
        <v>0</v>
      </c>
      <c r="S1903" s="800">
        <v>0</v>
      </c>
      <c r="T1903" s="800">
        <v>0</v>
      </c>
      <c r="U1903" s="800">
        <v>41.864385593945713</v>
      </c>
      <c r="V1903" s="800">
        <v>46.599999369818597</v>
      </c>
      <c r="W1903" s="800">
        <v>49.621014541025438</v>
      </c>
      <c r="X1903" s="800">
        <v>57.885926633361677</v>
      </c>
      <c r="Y1903" s="800">
        <v>224.17037829454284</v>
      </c>
      <c r="Z1903" s="800">
        <v>58.027631382263287</v>
      </c>
      <c r="AA1903" s="800">
        <v>59.208631884051137</v>
      </c>
      <c r="AB1903" s="800">
        <v>103.04483884468156</v>
      </c>
      <c r="AC1903" s="800">
        <v>61.131831339666249</v>
      </c>
      <c r="AD1903" s="800">
        <v>81.68782510728704</v>
      </c>
      <c r="AE1903" s="800">
        <v>60.563306002079045</v>
      </c>
      <c r="AF1903" s="800">
        <v>68.019013668734843</v>
      </c>
      <c r="AG1903" s="800">
        <v>114.40233290946105</v>
      </c>
      <c r="AH1903" s="800">
        <v>71.803625846700754</v>
      </c>
      <c r="AI1903" s="800">
        <v>65.577806412911983</v>
      </c>
      <c r="AK1903" s="199"/>
      <c r="AM1903" s="11"/>
      <c r="AN1903" s="15"/>
      <c r="AO1903" s="11"/>
      <c r="AP1903" s="11"/>
    </row>
    <row r="1904" spans="3:42" ht="15" customHeight="1" outlineLevel="2" x14ac:dyDescent="0.2">
      <c r="C1904" s="252">
        <v>14</v>
      </c>
      <c r="D1904" s="119" t="s">
        <v>218</v>
      </c>
      <c r="F1904" s="794" t="s">
        <v>69</v>
      </c>
      <c r="AK1904" s="199"/>
      <c r="AM1904" s="11"/>
      <c r="AN1904" s="15"/>
      <c r="AO1904" s="11"/>
      <c r="AP1904" s="11"/>
    </row>
    <row r="1905" spans="3:42" outlineLevel="2" x14ac:dyDescent="0.2">
      <c r="C1905" s="252">
        <v>14</v>
      </c>
      <c r="D1905" s="119" t="s">
        <v>218</v>
      </c>
      <c r="F1905" s="761" t="s">
        <v>9</v>
      </c>
      <c r="G1905" s="75"/>
      <c r="H1905" s="796" t="s">
        <v>10</v>
      </c>
      <c r="I1905" s="801"/>
      <c r="J1905" s="75"/>
      <c r="K1905" s="741"/>
      <c r="L1905" s="75"/>
      <c r="M1905" s="75"/>
      <c r="N1905" s="75"/>
      <c r="O1905" s="75"/>
      <c r="P1905" s="75"/>
      <c r="Q1905" s="128" t="s">
        <v>110</v>
      </c>
      <c r="R1905" s="299">
        <v>0</v>
      </c>
      <c r="S1905" s="300">
        <v>0</v>
      </c>
      <c r="T1905" s="300">
        <v>0</v>
      </c>
      <c r="U1905" s="300">
        <v>0</v>
      </c>
      <c r="V1905" s="300">
        <v>0</v>
      </c>
      <c r="W1905" s="301">
        <v>0</v>
      </c>
      <c r="X1905" s="300">
        <v>0</v>
      </c>
      <c r="Y1905" s="300">
        <v>0</v>
      </c>
      <c r="Z1905" s="300">
        <v>0</v>
      </c>
      <c r="AA1905" s="300">
        <v>0</v>
      </c>
      <c r="AB1905" s="302">
        <v>0</v>
      </c>
      <c r="AC1905" s="302">
        <v>0</v>
      </c>
      <c r="AD1905" s="302">
        <v>0</v>
      </c>
      <c r="AE1905" s="302">
        <v>0</v>
      </c>
      <c r="AF1905" s="302">
        <v>0</v>
      </c>
      <c r="AG1905" s="302">
        <v>0</v>
      </c>
      <c r="AH1905" s="348">
        <v>0</v>
      </c>
      <c r="AI1905" s="348">
        <v>0</v>
      </c>
      <c r="AK1905" s="199"/>
      <c r="AM1905" s="11"/>
      <c r="AN1905" s="15"/>
      <c r="AO1905" s="11"/>
      <c r="AP1905" s="11"/>
    </row>
    <row r="1906" spans="3:42" outlineLevel="2" x14ac:dyDescent="0.2">
      <c r="C1906" s="252">
        <v>14</v>
      </c>
      <c r="D1906" s="119" t="s">
        <v>218</v>
      </c>
      <c r="F1906" s="767" t="s">
        <v>14</v>
      </c>
      <c r="H1906" s="797" t="s">
        <v>10</v>
      </c>
      <c r="K1906" s="164"/>
      <c r="Q1906" s="135" t="s">
        <v>110</v>
      </c>
      <c r="R1906" s="314">
        <v>0</v>
      </c>
      <c r="S1906" s="315">
        <v>0</v>
      </c>
      <c r="T1906" s="315">
        <v>0</v>
      </c>
      <c r="U1906" s="315">
        <v>0</v>
      </c>
      <c r="V1906" s="315">
        <v>0</v>
      </c>
      <c r="W1906" s="316">
        <v>0</v>
      </c>
      <c r="X1906" s="315">
        <v>0</v>
      </c>
      <c r="Y1906" s="315">
        <v>0</v>
      </c>
      <c r="Z1906" s="315">
        <v>0</v>
      </c>
      <c r="AA1906" s="315">
        <v>0</v>
      </c>
      <c r="AB1906" s="5">
        <v>0</v>
      </c>
      <c r="AC1906" s="5">
        <v>0</v>
      </c>
      <c r="AD1906" s="5">
        <v>0</v>
      </c>
      <c r="AE1906" s="5">
        <v>0</v>
      </c>
      <c r="AF1906" s="5">
        <v>0</v>
      </c>
      <c r="AG1906" s="5">
        <v>0</v>
      </c>
      <c r="AH1906" s="350">
        <v>0</v>
      </c>
      <c r="AI1906" s="350">
        <v>0</v>
      </c>
      <c r="AJ1906" s="289"/>
      <c r="AK1906" s="199"/>
      <c r="AM1906" s="11"/>
      <c r="AN1906" s="15"/>
      <c r="AO1906" s="11"/>
      <c r="AP1906" s="11"/>
    </row>
    <row r="1907" spans="3:42" outlineLevel="2" x14ac:dyDescent="0.2">
      <c r="C1907" s="252">
        <v>14</v>
      </c>
      <c r="D1907" s="119" t="s">
        <v>218</v>
      </c>
      <c r="F1907" s="783" t="s">
        <v>16</v>
      </c>
      <c r="G1907" s="83"/>
      <c r="H1907" s="798" t="s">
        <v>10</v>
      </c>
      <c r="I1907" s="799"/>
      <c r="J1907" s="83"/>
      <c r="K1907" s="736"/>
      <c r="L1907" s="83"/>
      <c r="M1907" s="83"/>
      <c r="N1907" s="83"/>
      <c r="O1907" s="83"/>
      <c r="P1907" s="83"/>
      <c r="Q1907" s="143" t="s">
        <v>110</v>
      </c>
      <c r="R1907" s="304">
        <v>0</v>
      </c>
      <c r="S1907" s="305">
        <v>0</v>
      </c>
      <c r="T1907" s="305">
        <v>0</v>
      </c>
      <c r="U1907" s="305">
        <v>0</v>
      </c>
      <c r="V1907" s="305">
        <v>0</v>
      </c>
      <c r="W1907" s="306">
        <v>0</v>
      </c>
      <c r="X1907" s="305">
        <v>0</v>
      </c>
      <c r="Y1907" s="305">
        <v>0</v>
      </c>
      <c r="Z1907" s="305">
        <v>0</v>
      </c>
      <c r="AA1907" s="305">
        <v>0</v>
      </c>
      <c r="AB1907" s="307">
        <v>0</v>
      </c>
      <c r="AC1907" s="307">
        <v>0</v>
      </c>
      <c r="AD1907" s="307">
        <v>0</v>
      </c>
      <c r="AE1907" s="307">
        <v>0</v>
      </c>
      <c r="AF1907" s="307">
        <v>0</v>
      </c>
      <c r="AG1907" s="307">
        <v>0</v>
      </c>
      <c r="AH1907" s="362">
        <v>0</v>
      </c>
      <c r="AI1907" s="362">
        <v>0</v>
      </c>
      <c r="AK1907" s="199"/>
      <c r="AM1907" s="11"/>
      <c r="AN1907" s="15"/>
      <c r="AO1907" s="11"/>
      <c r="AP1907" s="11"/>
    </row>
    <row r="1908" spans="3:42" outlineLevel="2" x14ac:dyDescent="0.2">
      <c r="C1908" s="252">
        <v>14</v>
      </c>
      <c r="D1908" s="119" t="s">
        <v>218</v>
      </c>
      <c r="F1908" s="12"/>
      <c r="H1908" s="797"/>
      <c r="K1908" s="164"/>
      <c r="Q1908" s="16"/>
      <c r="R1908" s="800">
        <v>0</v>
      </c>
      <c r="S1908" s="800">
        <v>0</v>
      </c>
      <c r="T1908" s="800">
        <v>0</v>
      </c>
      <c r="U1908" s="800">
        <v>0</v>
      </c>
      <c r="V1908" s="800">
        <v>0</v>
      </c>
      <c r="W1908" s="800">
        <v>0</v>
      </c>
      <c r="X1908" s="800">
        <v>0</v>
      </c>
      <c r="Y1908" s="800">
        <v>0</v>
      </c>
      <c r="Z1908" s="800">
        <v>0</v>
      </c>
      <c r="AA1908" s="800">
        <v>0</v>
      </c>
      <c r="AB1908" s="800">
        <v>0</v>
      </c>
      <c r="AC1908" s="800">
        <v>0</v>
      </c>
      <c r="AD1908" s="800">
        <v>0</v>
      </c>
      <c r="AE1908" s="800">
        <v>0</v>
      </c>
      <c r="AF1908" s="800">
        <v>0</v>
      </c>
      <c r="AG1908" s="800">
        <v>0</v>
      </c>
      <c r="AH1908" s="800">
        <v>0</v>
      </c>
      <c r="AI1908" s="800">
        <v>0</v>
      </c>
      <c r="AK1908" s="199"/>
      <c r="AM1908" s="11"/>
      <c r="AN1908" s="15"/>
      <c r="AO1908" s="11"/>
      <c r="AP1908" s="11"/>
    </row>
    <row r="1909" spans="3:42" ht="17.25" customHeight="1" outlineLevel="2" x14ac:dyDescent="0.2">
      <c r="C1909" s="252">
        <v>14</v>
      </c>
      <c r="D1909" s="119" t="s">
        <v>218</v>
      </c>
      <c r="F1909" s="794" t="s">
        <v>616</v>
      </c>
      <c r="AK1909" s="199"/>
      <c r="AM1909" s="11"/>
      <c r="AN1909" s="15"/>
      <c r="AO1909" s="11"/>
      <c r="AP1909" s="11"/>
    </row>
    <row r="1910" spans="3:42" outlineLevel="2" x14ac:dyDescent="0.2">
      <c r="C1910" s="252">
        <v>14</v>
      </c>
      <c r="D1910" s="119" t="s">
        <v>218</v>
      </c>
      <c r="F1910" s="761" t="s">
        <v>48</v>
      </c>
      <c r="G1910" s="75"/>
      <c r="H1910" s="796" t="s">
        <v>10</v>
      </c>
      <c r="I1910" s="228" t="s">
        <v>617</v>
      </c>
      <c r="J1910" s="75"/>
      <c r="K1910" s="741"/>
      <c r="L1910" s="75"/>
      <c r="M1910" s="75"/>
      <c r="N1910" s="75"/>
      <c r="O1910" s="75"/>
      <c r="P1910" s="75"/>
      <c r="Q1910" s="128" t="s">
        <v>110</v>
      </c>
      <c r="R1910" s="299">
        <v>0</v>
      </c>
      <c r="S1910" s="300">
        <v>0</v>
      </c>
      <c r="T1910" s="300">
        <v>0</v>
      </c>
      <c r="U1910" s="300">
        <v>0</v>
      </c>
      <c r="V1910" s="300">
        <v>0</v>
      </c>
      <c r="W1910" s="301">
        <v>0</v>
      </c>
      <c r="X1910" s="300">
        <v>0</v>
      </c>
      <c r="Y1910" s="300">
        <v>0</v>
      </c>
      <c r="Z1910" s="300">
        <v>0</v>
      </c>
      <c r="AA1910" s="300">
        <v>0</v>
      </c>
      <c r="AB1910" s="302">
        <v>0</v>
      </c>
      <c r="AC1910" s="302">
        <v>0</v>
      </c>
      <c r="AD1910" s="302">
        <v>0</v>
      </c>
      <c r="AE1910" s="302">
        <v>0</v>
      </c>
      <c r="AF1910" s="302">
        <v>0</v>
      </c>
      <c r="AG1910" s="302">
        <v>0</v>
      </c>
      <c r="AH1910" s="348">
        <v>0</v>
      </c>
      <c r="AI1910" s="348">
        <v>0</v>
      </c>
      <c r="AJ1910" s="289"/>
      <c r="AK1910" s="199"/>
      <c r="AM1910" s="11"/>
      <c r="AN1910" s="15"/>
      <c r="AO1910" s="11"/>
      <c r="AP1910" s="11"/>
    </row>
    <row r="1911" spans="3:42" outlineLevel="2" x14ac:dyDescent="0.2">
      <c r="C1911" s="252">
        <v>14</v>
      </c>
      <c r="D1911" s="119" t="s">
        <v>218</v>
      </c>
      <c r="F1911" s="767" t="s">
        <v>55</v>
      </c>
      <c r="H1911" s="797" t="s">
        <v>10</v>
      </c>
      <c r="I1911" s="234" t="s">
        <v>617</v>
      </c>
      <c r="K1911" s="164"/>
      <c r="Q1911" s="135" t="s">
        <v>110</v>
      </c>
      <c r="R1911" s="314">
        <v>0</v>
      </c>
      <c r="S1911" s="315">
        <v>0</v>
      </c>
      <c r="T1911" s="315">
        <v>0</v>
      </c>
      <c r="U1911" s="315">
        <v>39.63805247515657</v>
      </c>
      <c r="V1911" s="315">
        <v>44.294149123854879</v>
      </c>
      <c r="W1911" s="316">
        <v>47.250378411976357</v>
      </c>
      <c r="X1911" s="315">
        <v>55.450038225679862</v>
      </c>
      <c r="Y1911" s="315">
        <v>221.67558691414871</v>
      </c>
      <c r="Z1911" s="315">
        <v>55.48036815187487</v>
      </c>
      <c r="AA1911" s="315">
        <v>56.610823882597835</v>
      </c>
      <c r="AB1911" s="5">
        <v>100.39548312346238</v>
      </c>
      <c r="AC1911" s="5">
        <v>58.429905048687573</v>
      </c>
      <c r="AD1911" s="5">
        <v>78.932285100365505</v>
      </c>
      <c r="AE1911" s="5">
        <v>57.753088434108633</v>
      </c>
      <c r="AF1911" s="5">
        <v>65.153033584962571</v>
      </c>
      <c r="AG1911" s="5">
        <v>111.47948382661276</v>
      </c>
      <c r="AH1911" s="350">
        <v>68.822779325795281</v>
      </c>
      <c r="AI1911" s="350">
        <v>62.537811623598742</v>
      </c>
      <c r="AK1911" s="199"/>
      <c r="AM1911" s="11"/>
      <c r="AN1911" s="15"/>
      <c r="AO1911" s="11"/>
      <c r="AP1911" s="11"/>
    </row>
    <row r="1912" spans="3:42" outlineLevel="2" x14ac:dyDescent="0.2">
      <c r="C1912" s="252">
        <v>14</v>
      </c>
      <c r="D1912" s="119" t="s">
        <v>218</v>
      </c>
      <c r="F1912" s="783" t="s">
        <v>57</v>
      </c>
      <c r="G1912" s="83"/>
      <c r="H1912" s="798" t="s">
        <v>10</v>
      </c>
      <c r="I1912" s="240" t="s">
        <v>617</v>
      </c>
      <c r="J1912" s="83"/>
      <c r="K1912" s="736"/>
      <c r="L1912" s="83"/>
      <c r="M1912" s="83"/>
      <c r="N1912" s="83"/>
      <c r="O1912" s="83"/>
      <c r="P1912" s="83"/>
      <c r="Q1912" s="143" t="s">
        <v>110</v>
      </c>
      <c r="R1912" s="304">
        <v>0</v>
      </c>
      <c r="S1912" s="305">
        <v>0</v>
      </c>
      <c r="T1912" s="305">
        <v>0</v>
      </c>
      <c r="U1912" s="305">
        <v>2.2263331187891398</v>
      </c>
      <c r="V1912" s="305">
        <v>2.3058502459637165</v>
      </c>
      <c r="W1912" s="306">
        <v>2.3706361290490841</v>
      </c>
      <c r="X1912" s="305">
        <v>2.4358884076818192</v>
      </c>
      <c r="Y1912" s="305">
        <v>2.4947913803941293</v>
      </c>
      <c r="Z1912" s="305">
        <v>2.5472632303884186</v>
      </c>
      <c r="AA1912" s="305">
        <v>2.5978080014532998</v>
      </c>
      <c r="AB1912" s="307">
        <v>2.6493557212191736</v>
      </c>
      <c r="AC1912" s="307">
        <v>2.701926290978677</v>
      </c>
      <c r="AD1912" s="307">
        <v>2.7555400069215317</v>
      </c>
      <c r="AE1912" s="307">
        <v>2.8102175679704096</v>
      </c>
      <c r="AF1912" s="307">
        <v>2.8659800837722726</v>
      </c>
      <c r="AG1912" s="307">
        <v>2.9228490828482911</v>
      </c>
      <c r="AH1912" s="362">
        <v>2.9808465209054766</v>
      </c>
      <c r="AI1912" s="362">
        <v>3.0399947893132389</v>
      </c>
      <c r="AK1912" s="199"/>
      <c r="AM1912" s="11"/>
      <c r="AN1912" s="15"/>
      <c r="AO1912" s="11"/>
      <c r="AP1912" s="11"/>
    </row>
    <row r="1913" spans="3:42" outlineLevel="2" x14ac:dyDescent="0.2">
      <c r="C1913" s="252">
        <v>14</v>
      </c>
      <c r="D1913" s="119" t="s">
        <v>218</v>
      </c>
      <c r="F1913" s="802" t="s">
        <v>618</v>
      </c>
      <c r="R1913" s="800">
        <v>0</v>
      </c>
      <c r="S1913" s="800">
        <v>0</v>
      </c>
      <c r="T1913" s="800">
        <v>0</v>
      </c>
      <c r="U1913" s="800">
        <v>41.864385593945713</v>
      </c>
      <c r="V1913" s="800">
        <v>46.599999369818597</v>
      </c>
      <c r="W1913" s="800">
        <v>49.621014541025438</v>
      </c>
      <c r="X1913" s="800">
        <v>57.885926633361677</v>
      </c>
      <c r="Y1913" s="800">
        <v>224.17037829454284</v>
      </c>
      <c r="Z1913" s="800">
        <v>58.027631382263287</v>
      </c>
      <c r="AA1913" s="800">
        <v>59.208631884051137</v>
      </c>
      <c r="AB1913" s="800">
        <v>103.04483884468156</v>
      </c>
      <c r="AC1913" s="800">
        <v>61.131831339666249</v>
      </c>
      <c r="AD1913" s="800">
        <v>81.68782510728704</v>
      </c>
      <c r="AE1913" s="800">
        <v>60.563306002079045</v>
      </c>
      <c r="AF1913" s="800">
        <v>68.019013668734843</v>
      </c>
      <c r="AG1913" s="800">
        <v>114.40233290946105</v>
      </c>
      <c r="AH1913" s="800">
        <v>71.803625846700754</v>
      </c>
      <c r="AI1913" s="800">
        <v>65.577806412911983</v>
      </c>
      <c r="AK1913" s="199"/>
      <c r="AM1913" s="11"/>
      <c r="AN1913" s="15"/>
      <c r="AO1913" s="11"/>
      <c r="AP1913" s="11"/>
    </row>
    <row r="1914" spans="3:42" outlineLevel="2" x14ac:dyDescent="0.2">
      <c r="C1914" s="252">
        <v>14</v>
      </c>
      <c r="D1914" s="119" t="s">
        <v>218</v>
      </c>
      <c r="R1914" s="5"/>
      <c r="S1914" s="5"/>
      <c r="T1914" s="5"/>
      <c r="U1914" s="5"/>
      <c r="V1914" s="5"/>
      <c r="W1914" s="5"/>
      <c r="X1914" s="5"/>
      <c r="Y1914" s="5"/>
      <c r="AK1914" s="199"/>
      <c r="AM1914" s="11"/>
      <c r="AN1914" s="15"/>
      <c r="AO1914" s="11"/>
      <c r="AP1914" s="11"/>
    </row>
    <row r="1915" spans="3:42" outlineLevel="2" x14ac:dyDescent="0.2">
      <c r="C1915" s="252">
        <v>14</v>
      </c>
      <c r="D1915" s="119" t="s">
        <v>218</v>
      </c>
      <c r="F1915" s="789" t="s">
        <v>619</v>
      </c>
      <c r="G1915" s="790"/>
      <c r="H1915" s="803"/>
      <c r="I1915" s="790"/>
      <c r="J1915" s="790"/>
      <c r="K1915" s="792"/>
      <c r="L1915" s="789"/>
      <c r="M1915" s="789"/>
      <c r="N1915" s="789"/>
      <c r="O1915" s="789"/>
      <c r="P1915" s="789"/>
      <c r="Q1915" s="792"/>
      <c r="R1915" s="793"/>
      <c r="S1915" s="793"/>
      <c r="T1915" s="793"/>
      <c r="U1915" s="793"/>
      <c r="V1915" s="793"/>
      <c r="W1915" s="793"/>
      <c r="X1915" s="793"/>
      <c r="Y1915" s="793"/>
      <c r="Z1915" s="793"/>
      <c r="AA1915" s="793"/>
      <c r="AB1915" s="793"/>
      <c r="AC1915" s="793"/>
      <c r="AD1915" s="793"/>
      <c r="AE1915" s="793"/>
      <c r="AF1915" s="793"/>
      <c r="AG1915" s="793"/>
      <c r="AH1915" s="789"/>
      <c r="AI1915" s="789"/>
      <c r="AK1915" s="199"/>
      <c r="AM1915" s="11"/>
      <c r="AN1915" s="15"/>
      <c r="AO1915" s="11"/>
      <c r="AP1915" s="11"/>
    </row>
    <row r="1916" spans="3:42" outlineLevel="2" x14ac:dyDescent="0.2">
      <c r="C1916" s="252">
        <v>14</v>
      </c>
      <c r="D1916" s="119" t="s">
        <v>218</v>
      </c>
      <c r="F1916" t="s">
        <v>620</v>
      </c>
      <c r="AK1916" s="199"/>
      <c r="AM1916" s="11"/>
      <c r="AN1916" s="15"/>
      <c r="AO1916" s="11"/>
      <c r="AP1916" s="11"/>
    </row>
    <row r="1917" spans="3:42" outlineLevel="2" x14ac:dyDescent="0.2">
      <c r="C1917" s="252">
        <v>14</v>
      </c>
      <c r="D1917" s="119" t="s">
        <v>218</v>
      </c>
      <c r="F1917" s="761" t="s">
        <v>48</v>
      </c>
      <c r="G1917" s="75"/>
      <c r="H1917" s="796" t="s">
        <v>10</v>
      </c>
      <c r="I1917" s="801"/>
      <c r="J1917" s="75"/>
      <c r="K1917" s="741"/>
      <c r="L1917" s="75"/>
      <c r="M1917" s="75"/>
      <c r="N1917" s="75"/>
      <c r="O1917" s="75"/>
      <c r="P1917" s="75"/>
      <c r="Q1917" s="128" t="s">
        <v>536</v>
      </c>
      <c r="R1917" s="804">
        <v>0</v>
      </c>
      <c r="S1917" s="805">
        <v>0</v>
      </c>
      <c r="T1917" s="805">
        <v>0</v>
      </c>
      <c r="U1917" s="805">
        <v>0</v>
      </c>
      <c r="V1917" s="805">
        <v>0</v>
      </c>
      <c r="W1917" s="806">
        <v>0</v>
      </c>
      <c r="X1917" s="805">
        <v>0</v>
      </c>
      <c r="Y1917" s="805">
        <v>0</v>
      </c>
      <c r="Z1917" s="805">
        <v>0</v>
      </c>
      <c r="AA1917" s="805">
        <v>0</v>
      </c>
      <c r="AB1917" s="805">
        <v>0</v>
      </c>
      <c r="AC1917" s="805">
        <v>0</v>
      </c>
      <c r="AD1917" s="805">
        <v>0</v>
      </c>
      <c r="AE1917" s="805">
        <v>0</v>
      </c>
      <c r="AF1917" s="805">
        <v>0</v>
      </c>
      <c r="AG1917" s="805">
        <v>0</v>
      </c>
      <c r="AH1917" s="808">
        <v>0</v>
      </c>
      <c r="AI1917" s="808">
        <v>0</v>
      </c>
      <c r="AJ1917" s="289"/>
      <c r="AK1917" s="199"/>
      <c r="AM1917" s="11"/>
      <c r="AN1917" s="15"/>
      <c r="AO1917" s="11"/>
      <c r="AP1917" s="11"/>
    </row>
    <row r="1918" spans="3:42" outlineLevel="2" x14ac:dyDescent="0.2">
      <c r="C1918" s="252">
        <v>14</v>
      </c>
      <c r="D1918" s="119" t="s">
        <v>218</v>
      </c>
      <c r="F1918" s="767" t="s">
        <v>55</v>
      </c>
      <c r="H1918" s="797" t="s">
        <v>10</v>
      </c>
      <c r="K1918" s="164"/>
      <c r="Q1918" s="135" t="s">
        <v>536</v>
      </c>
      <c r="R1918" s="809">
        <v>0</v>
      </c>
      <c r="S1918" s="810">
        <v>0</v>
      </c>
      <c r="T1918" s="810">
        <v>0</v>
      </c>
      <c r="U1918" s="810">
        <v>49.239816739324937</v>
      </c>
      <c r="V1918" s="810">
        <v>55.023787731496739</v>
      </c>
      <c r="W1918" s="811">
        <v>58.696122250902306</v>
      </c>
      <c r="X1918" s="810">
        <v>68.882035062956362</v>
      </c>
      <c r="Y1918" s="810">
        <v>275.37339989335243</v>
      </c>
      <c r="Z1918" s="810">
        <v>68.919711989906659</v>
      </c>
      <c r="AA1918" s="810">
        <v>70.324004823102896</v>
      </c>
      <c r="AB1918" s="810">
        <v>124.71488586765514</v>
      </c>
      <c r="AC1918" s="810">
        <v>72.583732979736112</v>
      </c>
      <c r="AD1918" s="810">
        <v>98.052528074988203</v>
      </c>
      <c r="AE1918" s="810">
        <v>71.742966998892712</v>
      </c>
      <c r="AF1918" s="810">
        <v>80.935445447158472</v>
      </c>
      <c r="AG1918" s="810">
        <v>138.48383084051275</v>
      </c>
      <c r="AH1918" s="812">
        <v>85.494135808441342</v>
      </c>
      <c r="AI1918" s="812">
        <v>77.686722513787259</v>
      </c>
      <c r="AK1918" s="199"/>
      <c r="AM1918" s="11"/>
      <c r="AN1918" s="15"/>
      <c r="AO1918" s="11"/>
      <c r="AP1918" s="11"/>
    </row>
    <row r="1919" spans="3:42" outlineLevel="2" x14ac:dyDescent="0.2">
      <c r="C1919" s="252">
        <v>14</v>
      </c>
      <c r="D1919" s="119" t="s">
        <v>218</v>
      </c>
      <c r="F1919" s="783" t="s">
        <v>57</v>
      </c>
      <c r="G1919" s="83"/>
      <c r="H1919" s="798" t="s">
        <v>10</v>
      </c>
      <c r="I1919" s="799"/>
      <c r="J1919" s="83"/>
      <c r="K1919" s="736"/>
      <c r="L1919" s="83"/>
      <c r="M1919" s="83"/>
      <c r="N1919" s="83"/>
      <c r="O1919" s="83"/>
      <c r="P1919" s="83"/>
      <c r="Q1919" s="143" t="s">
        <v>536</v>
      </c>
      <c r="R1919" s="813">
        <v>0</v>
      </c>
      <c r="S1919" s="814">
        <v>0</v>
      </c>
      <c r="T1919" s="814">
        <v>0</v>
      </c>
      <c r="U1919" s="814">
        <v>97.43252161002799</v>
      </c>
      <c r="V1919" s="814">
        <v>100.91248341197884</v>
      </c>
      <c r="W1919" s="815">
        <v>103.74775181834066</v>
      </c>
      <c r="X1919" s="814">
        <v>106.60343140839471</v>
      </c>
      <c r="Y1919" s="814">
        <v>109.18124203037765</v>
      </c>
      <c r="Z1919" s="814">
        <v>111.47760308045595</v>
      </c>
      <c r="AA1919" s="814">
        <v>113.68962807235447</v>
      </c>
      <c r="AB1919" s="814">
        <v>115.94554578639708</v>
      </c>
      <c r="AC1919" s="814">
        <v>118.24622717630972</v>
      </c>
      <c r="AD1919" s="814">
        <v>120.59256047796636</v>
      </c>
      <c r="AE1919" s="814">
        <v>122.98545155231551</v>
      </c>
      <c r="AF1919" s="814">
        <v>125.4258242351104</v>
      </c>
      <c r="AG1919" s="814">
        <v>127.91462069357948</v>
      </c>
      <c r="AH1919" s="816">
        <v>130.45280179017402</v>
      </c>
      <c r="AI1919" s="816">
        <v>133.0413474535334</v>
      </c>
      <c r="AK1919" s="199"/>
      <c r="AM1919" s="11"/>
      <c r="AN1919" s="15"/>
      <c r="AO1919" s="11"/>
      <c r="AP1919" s="11"/>
    </row>
    <row r="1920" spans="3:42" outlineLevel="2" x14ac:dyDescent="0.2">
      <c r="C1920" s="252">
        <v>14</v>
      </c>
      <c r="D1920" s="119" t="s">
        <v>218</v>
      </c>
      <c r="H1920" s="798"/>
      <c r="AK1920" s="199"/>
      <c r="AM1920" s="11"/>
      <c r="AN1920" s="15"/>
      <c r="AO1920" s="11"/>
      <c r="AP1920" s="11"/>
    </row>
    <row r="1921" spans="3:42" outlineLevel="2" x14ac:dyDescent="0.2">
      <c r="C1921" s="252">
        <v>14</v>
      </c>
      <c r="D1921" s="119" t="s">
        <v>218</v>
      </c>
      <c r="F1921" s="789" t="s">
        <v>621</v>
      </c>
      <c r="G1921" s="790"/>
      <c r="H1921" s="803"/>
      <c r="I1921" s="790"/>
      <c r="J1921" s="790"/>
      <c r="K1921" s="792"/>
      <c r="L1921" s="789"/>
      <c r="M1921" s="789"/>
      <c r="N1921" s="789"/>
      <c r="O1921" s="789"/>
      <c r="P1921" s="789"/>
      <c r="Q1921" s="792"/>
      <c r="R1921" s="793"/>
      <c r="S1921" s="793"/>
      <c r="T1921" s="793"/>
      <c r="U1921" s="793"/>
      <c r="V1921" s="793"/>
      <c r="W1921" s="793"/>
      <c r="X1921" s="793"/>
      <c r="Y1921" s="793"/>
      <c r="Z1921" s="793"/>
      <c r="AA1921" s="793"/>
      <c r="AB1921" s="793"/>
      <c r="AC1921" s="793"/>
      <c r="AD1921" s="793"/>
      <c r="AE1921" s="793"/>
      <c r="AF1921" s="793"/>
      <c r="AG1921" s="793"/>
      <c r="AH1921" s="789"/>
      <c r="AI1921" s="789"/>
      <c r="AK1921" s="199"/>
      <c r="AM1921" s="11"/>
      <c r="AN1921" s="15"/>
      <c r="AO1921" s="11"/>
      <c r="AP1921" s="11"/>
    </row>
    <row r="1922" spans="3:42" outlineLevel="2" x14ac:dyDescent="0.2">
      <c r="C1922" s="252">
        <v>14</v>
      </c>
      <c r="D1922" s="119" t="s">
        <v>218</v>
      </c>
      <c r="F1922" s="794" t="s">
        <v>518</v>
      </c>
      <c r="AK1922" s="199"/>
      <c r="AM1922" s="11"/>
      <c r="AN1922" s="15"/>
      <c r="AO1922" s="11"/>
      <c r="AP1922" s="11"/>
    </row>
    <row r="1923" spans="3:42" outlineLevel="2" x14ac:dyDescent="0.2">
      <c r="C1923" s="252">
        <v>14</v>
      </c>
      <c r="D1923" s="119" t="s">
        <v>218</v>
      </c>
      <c r="F1923" s="761" t="s">
        <v>48</v>
      </c>
      <c r="G1923" s="75"/>
      <c r="H1923" s="796" t="s">
        <v>10</v>
      </c>
      <c r="I1923" s="228" t="s">
        <v>518</v>
      </c>
      <c r="J1923" s="75"/>
      <c r="K1923" s="741"/>
      <c r="L1923" s="75"/>
      <c r="M1923" s="75"/>
      <c r="N1923" s="75"/>
      <c r="O1923" s="75"/>
      <c r="P1923" s="75"/>
      <c r="Q1923" s="128" t="s">
        <v>536</v>
      </c>
      <c r="R1923" s="299">
        <v>0</v>
      </c>
      <c r="S1923" s="300">
        <v>0</v>
      </c>
      <c r="T1923" s="300">
        <v>0</v>
      </c>
      <c r="U1923" s="300">
        <v>0</v>
      </c>
      <c r="V1923" s="300">
        <v>0</v>
      </c>
      <c r="W1923" s="301">
        <v>0</v>
      </c>
      <c r="X1923" s="300">
        <v>0</v>
      </c>
      <c r="Y1923" s="300">
        <v>0</v>
      </c>
      <c r="Z1923" s="300">
        <v>0</v>
      </c>
      <c r="AA1923" s="300">
        <v>0</v>
      </c>
      <c r="AB1923" s="302">
        <v>0</v>
      </c>
      <c r="AC1923" s="302">
        <v>0</v>
      </c>
      <c r="AD1923" s="302">
        <v>0</v>
      </c>
      <c r="AE1923" s="302">
        <v>0</v>
      </c>
      <c r="AF1923" s="302">
        <v>0</v>
      </c>
      <c r="AG1923" s="302">
        <v>0</v>
      </c>
      <c r="AH1923" s="348">
        <v>0</v>
      </c>
      <c r="AI1923" s="348">
        <v>0</v>
      </c>
      <c r="AK1923" s="199"/>
      <c r="AM1923" s="11"/>
      <c r="AN1923" s="15"/>
      <c r="AO1923" s="11"/>
      <c r="AP1923" s="11"/>
    </row>
    <row r="1924" spans="3:42" outlineLevel="2" x14ac:dyDescent="0.2">
      <c r="C1924" s="252">
        <v>14</v>
      </c>
      <c r="D1924" s="119" t="s">
        <v>218</v>
      </c>
      <c r="F1924" s="783" t="s">
        <v>55</v>
      </c>
      <c r="G1924" s="83"/>
      <c r="H1924" s="798" t="s">
        <v>10</v>
      </c>
      <c r="I1924" s="240" t="s">
        <v>518</v>
      </c>
      <c r="J1924" s="83"/>
      <c r="K1924" s="736"/>
      <c r="L1924" s="83"/>
      <c r="M1924" s="83"/>
      <c r="N1924" s="83"/>
      <c r="O1924" s="83"/>
      <c r="P1924" s="83"/>
      <c r="Q1924" s="143" t="s">
        <v>536</v>
      </c>
      <c r="R1924" s="304">
        <v>0</v>
      </c>
      <c r="S1924" s="305">
        <v>0</v>
      </c>
      <c r="T1924" s="305">
        <v>0</v>
      </c>
      <c r="U1924" s="305">
        <v>0</v>
      </c>
      <c r="V1924" s="305">
        <v>0</v>
      </c>
      <c r="W1924" s="306">
        <v>0</v>
      </c>
      <c r="X1924" s="305">
        <v>0.56954916569459391</v>
      </c>
      <c r="Y1924" s="305">
        <v>0.5853205255052607</v>
      </c>
      <c r="Z1924" s="305">
        <v>0.60152860931669738</v>
      </c>
      <c r="AA1924" s="305">
        <v>0.61818551043316872</v>
      </c>
      <c r="AB1924" s="307">
        <v>0.63428521825993922</v>
      </c>
      <c r="AC1924" s="307">
        <v>0.65080421865784388</v>
      </c>
      <c r="AD1924" s="307">
        <v>0.6677534314685406</v>
      </c>
      <c r="AE1924" s="307">
        <v>0.68514406092446856</v>
      </c>
      <c r="AF1924" s="307">
        <v>0.70298760305537644</v>
      </c>
      <c r="AG1924" s="307">
        <v>0.72129585328774226</v>
      </c>
      <c r="AH1924" s="362">
        <v>0.72129585328774226</v>
      </c>
      <c r="AI1924" s="362">
        <v>0.72129585328774226</v>
      </c>
      <c r="AK1924" s="199"/>
      <c r="AM1924" s="11"/>
      <c r="AN1924" s="15"/>
      <c r="AO1924" s="11"/>
      <c r="AP1924" s="11"/>
    </row>
    <row r="1925" spans="3:42" outlineLevel="2" x14ac:dyDescent="0.2">
      <c r="C1925" s="252">
        <v>14</v>
      </c>
      <c r="D1925" s="119" t="s">
        <v>218</v>
      </c>
      <c r="F1925" s="40" t="s">
        <v>622</v>
      </c>
      <c r="AK1925" s="199"/>
      <c r="AM1925" s="11"/>
      <c r="AN1925" s="15"/>
      <c r="AO1925" s="11"/>
      <c r="AP1925" s="11"/>
    </row>
    <row r="1926" spans="3:42" outlineLevel="2" x14ac:dyDescent="0.2">
      <c r="C1926" s="252">
        <v>14</v>
      </c>
      <c r="D1926" s="119" t="s">
        <v>218</v>
      </c>
      <c r="F1926" s="761" t="s">
        <v>48</v>
      </c>
      <c r="G1926" s="75"/>
      <c r="H1926" s="796" t="s">
        <v>623</v>
      </c>
      <c r="I1926" s="801"/>
      <c r="J1926" s="75"/>
      <c r="K1926" s="741"/>
      <c r="L1926" s="75"/>
      <c r="M1926" s="75"/>
      <c r="N1926" s="75"/>
      <c r="O1926" s="75"/>
      <c r="P1926" s="75"/>
      <c r="Q1926" s="128" t="s">
        <v>536</v>
      </c>
      <c r="R1926" s="804">
        <v>0</v>
      </c>
      <c r="S1926" s="805">
        <v>0</v>
      </c>
      <c r="T1926" s="805">
        <v>0</v>
      </c>
      <c r="U1926" s="805">
        <v>0</v>
      </c>
      <c r="V1926" s="805">
        <v>0</v>
      </c>
      <c r="W1926" s="806">
        <v>0</v>
      </c>
      <c r="X1926" s="805">
        <v>0</v>
      </c>
      <c r="Y1926" s="805">
        <v>0</v>
      </c>
      <c r="Z1926" s="805">
        <v>0</v>
      </c>
      <c r="AA1926" s="805">
        <v>0</v>
      </c>
      <c r="AB1926" s="805">
        <v>0</v>
      </c>
      <c r="AC1926" s="805">
        <v>0</v>
      </c>
      <c r="AD1926" s="805">
        <v>0</v>
      </c>
      <c r="AE1926" s="805">
        <v>0</v>
      </c>
      <c r="AF1926" s="805">
        <v>0</v>
      </c>
      <c r="AG1926" s="805">
        <v>0</v>
      </c>
      <c r="AH1926" s="808">
        <v>0</v>
      </c>
      <c r="AI1926" s="808">
        <v>0</v>
      </c>
      <c r="AK1926" s="199"/>
      <c r="AM1926" s="11"/>
      <c r="AN1926" s="15"/>
      <c r="AO1926" s="11"/>
      <c r="AP1926" s="11"/>
    </row>
    <row r="1927" spans="3:42" outlineLevel="2" x14ac:dyDescent="0.2">
      <c r="C1927" s="252">
        <v>14</v>
      </c>
      <c r="D1927" s="119" t="s">
        <v>218</v>
      </c>
      <c r="F1927" s="767" t="s">
        <v>55</v>
      </c>
      <c r="H1927" s="797" t="s">
        <v>623</v>
      </c>
      <c r="K1927" s="164"/>
      <c r="Q1927" s="135" t="s">
        <v>536</v>
      </c>
      <c r="R1927" s="809">
        <v>0</v>
      </c>
      <c r="S1927" s="810">
        <v>0</v>
      </c>
      <c r="T1927" s="810">
        <v>0</v>
      </c>
      <c r="U1927" s="810">
        <v>49.239816739324937</v>
      </c>
      <c r="V1927" s="810">
        <v>55.023787731496739</v>
      </c>
      <c r="W1927" s="811">
        <v>58.696122250902306</v>
      </c>
      <c r="X1927" s="810">
        <v>69.451584228650958</v>
      </c>
      <c r="Y1927" s="810">
        <v>275.95872041885769</v>
      </c>
      <c r="Z1927" s="810">
        <v>69.521240599223361</v>
      </c>
      <c r="AA1927" s="810">
        <v>70.942190333536061</v>
      </c>
      <c r="AB1927" s="810">
        <v>125.34917108591507</v>
      </c>
      <c r="AC1927" s="810">
        <v>73.234537198393951</v>
      </c>
      <c r="AD1927" s="810">
        <v>98.720281506456743</v>
      </c>
      <c r="AE1927" s="810">
        <v>72.428111059817184</v>
      </c>
      <c r="AF1927" s="810">
        <v>81.638433050213848</v>
      </c>
      <c r="AG1927" s="810">
        <v>139.20512669380048</v>
      </c>
      <c r="AH1927" s="812">
        <v>86.215431661729085</v>
      </c>
      <c r="AI1927" s="812">
        <v>78.408018367075002</v>
      </c>
      <c r="AK1927" s="199"/>
      <c r="AM1927" s="11"/>
      <c r="AN1927" s="15"/>
      <c r="AO1927" s="11"/>
      <c r="AP1927" s="11"/>
    </row>
    <row r="1928" spans="3:42" outlineLevel="2" x14ac:dyDescent="0.2">
      <c r="C1928" s="252">
        <v>14</v>
      </c>
      <c r="D1928" s="119" t="s">
        <v>218</v>
      </c>
      <c r="F1928" s="783" t="s">
        <v>57</v>
      </c>
      <c r="G1928" s="83"/>
      <c r="H1928" s="798" t="s">
        <v>623</v>
      </c>
      <c r="I1928" s="799"/>
      <c r="J1928" s="83"/>
      <c r="K1928" s="736"/>
      <c r="L1928" s="83"/>
      <c r="M1928" s="83"/>
      <c r="N1928" s="83"/>
      <c r="O1928" s="83"/>
      <c r="P1928" s="83"/>
      <c r="Q1928" s="143" t="s">
        <v>536</v>
      </c>
      <c r="R1928" s="813">
        <v>0</v>
      </c>
      <c r="S1928" s="814">
        <v>0</v>
      </c>
      <c r="T1928" s="814">
        <v>0</v>
      </c>
      <c r="U1928" s="814">
        <v>97.43252161002799</v>
      </c>
      <c r="V1928" s="814">
        <v>100.91248341197884</v>
      </c>
      <c r="W1928" s="815">
        <v>103.74775181834066</v>
      </c>
      <c r="X1928" s="814">
        <v>106.60343140839471</v>
      </c>
      <c r="Y1928" s="814">
        <v>109.18124203037765</v>
      </c>
      <c r="Z1928" s="814">
        <v>111.47760308045595</v>
      </c>
      <c r="AA1928" s="814">
        <v>113.68962807235447</v>
      </c>
      <c r="AB1928" s="814">
        <v>115.94554578639708</v>
      </c>
      <c r="AC1928" s="814">
        <v>118.24622717630972</v>
      </c>
      <c r="AD1928" s="814">
        <v>120.59256047796636</v>
      </c>
      <c r="AE1928" s="814">
        <v>122.98545155231551</v>
      </c>
      <c r="AF1928" s="814">
        <v>125.4258242351104</v>
      </c>
      <c r="AG1928" s="814">
        <v>127.91462069357948</v>
      </c>
      <c r="AH1928" s="816">
        <v>130.45280179017402</v>
      </c>
      <c r="AI1928" s="816">
        <v>133.0413474535334</v>
      </c>
      <c r="AK1928" s="199"/>
      <c r="AM1928" s="11"/>
      <c r="AN1928" s="15"/>
      <c r="AO1928" s="11"/>
      <c r="AP1928" s="11"/>
    </row>
    <row r="1929" spans="3:42" outlineLevel="2" x14ac:dyDescent="0.2">
      <c r="C1929" s="252">
        <v>14</v>
      </c>
      <c r="D1929" s="119" t="s">
        <v>218</v>
      </c>
      <c r="AK1929" s="199"/>
      <c r="AM1929" s="11"/>
      <c r="AN1929" s="15"/>
      <c r="AO1929" s="11"/>
      <c r="AP1929" s="11"/>
    </row>
    <row r="1930" spans="3:42" outlineLevel="1" x14ac:dyDescent="0.2">
      <c r="C1930" s="252">
        <v>14</v>
      </c>
      <c r="D1930" s="119" t="s">
        <v>218</v>
      </c>
      <c r="F1930" s="121" t="s">
        <v>624</v>
      </c>
      <c r="G1930" s="756"/>
      <c r="H1930" s="757"/>
      <c r="I1930" s="788"/>
      <c r="J1930" s="756"/>
      <c r="K1930" s="758"/>
      <c r="L1930" s="759"/>
      <c r="M1930" s="759"/>
      <c r="N1930" s="759"/>
      <c r="O1930" s="759"/>
      <c r="P1930" s="759"/>
      <c r="Q1930" s="758"/>
      <c r="R1930" s="760"/>
      <c r="S1930" s="760"/>
      <c r="T1930" s="760"/>
      <c r="U1930" s="760"/>
      <c r="V1930" s="760"/>
      <c r="W1930" s="760"/>
      <c r="X1930" s="760"/>
      <c r="Y1930" s="760"/>
      <c r="Z1930" s="760"/>
      <c r="AA1930" s="760"/>
      <c r="AB1930" s="760"/>
      <c r="AC1930" s="760"/>
      <c r="AD1930" s="760"/>
      <c r="AE1930" s="760"/>
      <c r="AF1930" s="760"/>
      <c r="AG1930" s="760"/>
      <c r="AH1930" s="759"/>
      <c r="AI1930" s="759"/>
      <c r="AK1930" s="199"/>
      <c r="AM1930" s="11"/>
      <c r="AN1930" s="15"/>
      <c r="AO1930" s="11"/>
      <c r="AP1930" s="11"/>
    </row>
    <row r="1931" spans="3:42" outlineLevel="2" x14ac:dyDescent="0.2">
      <c r="C1931" s="252">
        <v>14</v>
      </c>
      <c r="D1931" s="119" t="s">
        <v>218</v>
      </c>
      <c r="F1931" s="789" t="s">
        <v>625</v>
      </c>
      <c r="G1931" s="790"/>
      <c r="H1931" s="803"/>
      <c r="I1931" s="791"/>
      <c r="J1931" s="790"/>
      <c r="K1931" s="792"/>
      <c r="L1931" s="789"/>
      <c r="M1931" s="789"/>
      <c r="N1931" s="789"/>
      <c r="O1931" s="789"/>
      <c r="P1931" s="789"/>
      <c r="Q1931" s="792"/>
      <c r="R1931" s="793"/>
      <c r="S1931" s="793"/>
      <c r="T1931" s="793"/>
      <c r="U1931" s="793"/>
      <c r="V1931" s="793"/>
      <c r="W1931" s="793"/>
      <c r="X1931" s="793"/>
      <c r="Y1931" s="793"/>
      <c r="Z1931" s="793"/>
      <c r="AA1931" s="793"/>
      <c r="AB1931" s="793"/>
      <c r="AC1931" s="793"/>
      <c r="AD1931" s="793"/>
      <c r="AE1931" s="793"/>
      <c r="AF1931" s="793"/>
      <c r="AG1931" s="793"/>
      <c r="AH1931" s="789"/>
      <c r="AI1931" s="789"/>
      <c r="AK1931" s="199"/>
      <c r="AM1931" s="11"/>
      <c r="AN1931" s="15"/>
      <c r="AO1931" s="11"/>
      <c r="AP1931" s="11"/>
    </row>
    <row r="1932" spans="3:42" outlineLevel="2" x14ac:dyDescent="0.2">
      <c r="C1932" s="252">
        <v>14</v>
      </c>
      <c r="D1932" s="119" t="s">
        <v>218</v>
      </c>
      <c r="F1932" s="794" t="s">
        <v>610</v>
      </c>
      <c r="H1932" s="795"/>
      <c r="AK1932" s="199"/>
      <c r="AM1932" s="11"/>
      <c r="AN1932" s="15"/>
      <c r="AO1932" s="11"/>
      <c r="AP1932" s="11"/>
    </row>
    <row r="1933" spans="3:42" outlineLevel="2" x14ac:dyDescent="0.2">
      <c r="C1933" s="252">
        <v>14</v>
      </c>
      <c r="D1933" s="119" t="s">
        <v>218</v>
      </c>
      <c r="F1933" s="761" t="s">
        <v>62</v>
      </c>
      <c r="G1933" s="75"/>
      <c r="H1933" s="796" t="s">
        <v>11</v>
      </c>
      <c r="I1933" s="796" t="s">
        <v>611</v>
      </c>
      <c r="J1933" s="75"/>
      <c r="K1933" s="741"/>
      <c r="L1933" s="75"/>
      <c r="M1933" s="75"/>
      <c r="N1933" s="75"/>
      <c r="O1933" s="75"/>
      <c r="P1933" s="75"/>
      <c r="Q1933" s="128" t="s">
        <v>110</v>
      </c>
      <c r="R1933" s="299">
        <v>0</v>
      </c>
      <c r="S1933" s="300">
        <v>0</v>
      </c>
      <c r="T1933" s="300">
        <v>0</v>
      </c>
      <c r="U1933" s="300">
        <v>0</v>
      </c>
      <c r="V1933" s="300">
        <v>0</v>
      </c>
      <c r="W1933" s="301">
        <v>0</v>
      </c>
      <c r="X1933" s="300">
        <v>0.67592288176888171</v>
      </c>
      <c r="Y1933" s="300">
        <v>1.4436581839123552</v>
      </c>
      <c r="Z1933" s="300">
        <v>1.5467865769327251</v>
      </c>
      <c r="AA1933" s="300">
        <v>1.5887517223392167</v>
      </c>
      <c r="AB1933" s="302">
        <v>1.6318554045388578</v>
      </c>
      <c r="AC1933" s="302">
        <v>2.8578030516538808</v>
      </c>
      <c r="AD1933" s="302">
        <v>2.8578030516538808</v>
      </c>
      <c r="AE1933" s="302">
        <v>2.8578030516538808</v>
      </c>
      <c r="AF1933" s="302">
        <v>2.8578030516538808</v>
      </c>
      <c r="AG1933" s="302">
        <v>2.8578030516538808</v>
      </c>
      <c r="AH1933" s="348">
        <v>2.8578030516538808</v>
      </c>
      <c r="AI1933" s="348">
        <v>2.8578030516538808</v>
      </c>
      <c r="AK1933" s="199"/>
      <c r="AM1933" s="11"/>
      <c r="AN1933" s="15"/>
      <c r="AO1933" s="11"/>
      <c r="AP1933" s="11"/>
    </row>
    <row r="1934" spans="3:42" outlineLevel="2" x14ac:dyDescent="0.2">
      <c r="C1934" s="252">
        <v>14</v>
      </c>
      <c r="D1934" s="119" t="s">
        <v>218</v>
      </c>
      <c r="F1934" s="767" t="s">
        <v>188</v>
      </c>
      <c r="H1934" s="797" t="s">
        <v>11</v>
      </c>
      <c r="I1934" s="797" t="s">
        <v>612</v>
      </c>
      <c r="K1934" s="164"/>
      <c r="Q1934" s="135" t="s">
        <v>110</v>
      </c>
      <c r="R1934" s="314">
        <v>0</v>
      </c>
      <c r="S1934" s="315">
        <v>0</v>
      </c>
      <c r="T1934" s="315">
        <v>0</v>
      </c>
      <c r="U1934" s="315">
        <v>0</v>
      </c>
      <c r="V1934" s="315">
        <v>0</v>
      </c>
      <c r="W1934" s="316">
        <v>0</v>
      </c>
      <c r="X1934" s="315">
        <v>0</v>
      </c>
      <c r="Y1934" s="315">
        <v>0</v>
      </c>
      <c r="Z1934" s="315">
        <v>0</v>
      </c>
      <c r="AA1934" s="315">
        <v>0</v>
      </c>
      <c r="AB1934" s="5">
        <v>0</v>
      </c>
      <c r="AC1934" s="5">
        <v>0</v>
      </c>
      <c r="AD1934" s="5">
        <v>0</v>
      </c>
      <c r="AE1934" s="5">
        <v>0</v>
      </c>
      <c r="AF1934" s="5">
        <v>0</v>
      </c>
      <c r="AG1934" s="5">
        <v>0</v>
      </c>
      <c r="AH1934" s="350">
        <v>0</v>
      </c>
      <c r="AI1934" s="350">
        <v>0</v>
      </c>
      <c r="AK1934" s="199"/>
      <c r="AM1934" s="11"/>
      <c r="AN1934" s="15"/>
      <c r="AO1934" s="11"/>
      <c r="AP1934" s="11"/>
    </row>
    <row r="1935" spans="3:42" outlineLevel="2" x14ac:dyDescent="0.2">
      <c r="C1935" s="252">
        <v>14</v>
      </c>
      <c r="D1935" s="119" t="s">
        <v>218</v>
      </c>
      <c r="F1935" s="767" t="s">
        <v>613</v>
      </c>
      <c r="H1935" s="797" t="s">
        <v>11</v>
      </c>
      <c r="I1935" s="234" t="s">
        <v>614</v>
      </c>
      <c r="K1935" s="164"/>
      <c r="Q1935" s="135" t="s">
        <v>110</v>
      </c>
      <c r="R1935" s="314">
        <v>0</v>
      </c>
      <c r="S1935" s="315">
        <v>0</v>
      </c>
      <c r="T1935" s="315">
        <v>0</v>
      </c>
      <c r="U1935" s="315">
        <v>0</v>
      </c>
      <c r="V1935" s="315">
        <v>0</v>
      </c>
      <c r="W1935" s="316">
        <v>0</v>
      </c>
      <c r="X1935" s="315">
        <v>0</v>
      </c>
      <c r="Y1935" s="315">
        <v>0</v>
      </c>
      <c r="Z1935" s="315">
        <v>0</v>
      </c>
      <c r="AA1935" s="315">
        <v>0</v>
      </c>
      <c r="AB1935" s="5">
        <v>0</v>
      </c>
      <c r="AC1935" s="5">
        <v>0</v>
      </c>
      <c r="AD1935" s="5">
        <v>0</v>
      </c>
      <c r="AE1935" s="5">
        <v>0</v>
      </c>
      <c r="AF1935" s="5">
        <v>0</v>
      </c>
      <c r="AG1935" s="5">
        <v>0</v>
      </c>
      <c r="AH1935" s="350">
        <v>0</v>
      </c>
      <c r="AI1935" s="350">
        <v>0</v>
      </c>
      <c r="AK1935" s="199"/>
      <c r="AM1935" s="11"/>
      <c r="AN1935" s="15"/>
      <c r="AO1935" s="11"/>
      <c r="AP1935" s="11"/>
    </row>
    <row r="1936" spans="3:42" outlineLevel="2" x14ac:dyDescent="0.2">
      <c r="C1936" s="252">
        <v>14</v>
      </c>
      <c r="D1936" s="119" t="s">
        <v>218</v>
      </c>
      <c r="F1936" s="783" t="s">
        <v>57</v>
      </c>
      <c r="G1936" s="83"/>
      <c r="H1936" s="798" t="s">
        <v>11</v>
      </c>
      <c r="I1936" s="799"/>
      <c r="J1936" s="83"/>
      <c r="K1936" s="736"/>
      <c r="L1936" s="83"/>
      <c r="M1936" s="83"/>
      <c r="N1936" s="83"/>
      <c r="O1936" s="83"/>
      <c r="P1936" s="83"/>
      <c r="Q1936" s="143" t="s">
        <v>110</v>
      </c>
      <c r="R1936" s="304">
        <v>0</v>
      </c>
      <c r="S1936" s="305">
        <v>0</v>
      </c>
      <c r="T1936" s="305">
        <v>0</v>
      </c>
      <c r="U1936" s="305">
        <v>0</v>
      </c>
      <c r="V1936" s="305">
        <v>0</v>
      </c>
      <c r="W1936" s="306">
        <v>0</v>
      </c>
      <c r="X1936" s="305">
        <v>0</v>
      </c>
      <c r="Y1936" s="305">
        <v>0</v>
      </c>
      <c r="Z1936" s="305">
        <v>0</v>
      </c>
      <c r="AA1936" s="305">
        <v>0</v>
      </c>
      <c r="AB1936" s="307">
        <v>0</v>
      </c>
      <c r="AC1936" s="307">
        <v>0</v>
      </c>
      <c r="AD1936" s="307">
        <v>0</v>
      </c>
      <c r="AE1936" s="307">
        <v>0</v>
      </c>
      <c r="AF1936" s="307">
        <v>0</v>
      </c>
      <c r="AG1936" s="307">
        <v>0</v>
      </c>
      <c r="AH1936" s="362">
        <v>0</v>
      </c>
      <c r="AI1936" s="362">
        <v>0</v>
      </c>
      <c r="AK1936" s="199"/>
      <c r="AM1936" s="11"/>
      <c r="AN1936" s="15"/>
      <c r="AO1936" s="11"/>
      <c r="AP1936" s="11"/>
    </row>
    <row r="1937" spans="3:42" outlineLevel="2" x14ac:dyDescent="0.2">
      <c r="C1937" s="252">
        <v>14</v>
      </c>
      <c r="D1937" s="119" t="s">
        <v>218</v>
      </c>
      <c r="F1937" s="12"/>
      <c r="H1937" s="234"/>
      <c r="K1937" s="164"/>
      <c r="Q1937" s="16"/>
      <c r="R1937" s="800">
        <v>0</v>
      </c>
      <c r="S1937" s="800">
        <v>0</v>
      </c>
      <c r="T1937" s="800">
        <v>0</v>
      </c>
      <c r="U1937" s="800">
        <v>0</v>
      </c>
      <c r="V1937" s="800">
        <v>0</v>
      </c>
      <c r="W1937" s="800">
        <v>0</v>
      </c>
      <c r="X1937" s="800">
        <v>0.67592288176888171</v>
      </c>
      <c r="Y1937" s="800">
        <v>1.4436581839123552</v>
      </c>
      <c r="Z1937" s="800">
        <v>1.5467865769327251</v>
      </c>
      <c r="AA1937" s="800">
        <v>1.5887517223392167</v>
      </c>
      <c r="AB1937" s="800">
        <v>1.6318554045388578</v>
      </c>
      <c r="AC1937" s="800">
        <v>2.8578030516538808</v>
      </c>
      <c r="AD1937" s="800">
        <v>2.8578030516538808</v>
      </c>
      <c r="AE1937" s="800">
        <v>2.8578030516538808</v>
      </c>
      <c r="AF1937" s="800">
        <v>2.8578030516538808</v>
      </c>
      <c r="AG1937" s="800">
        <v>2.8578030516538808</v>
      </c>
      <c r="AH1937" s="800">
        <v>2.8578030516538808</v>
      </c>
      <c r="AI1937" s="800">
        <v>2.8578030516538808</v>
      </c>
      <c r="AK1937" s="199"/>
      <c r="AM1937" s="11"/>
      <c r="AN1937" s="15"/>
      <c r="AO1937" s="11"/>
      <c r="AP1937" s="11"/>
    </row>
    <row r="1938" spans="3:42" outlineLevel="2" x14ac:dyDescent="0.2">
      <c r="C1938" s="252">
        <v>14</v>
      </c>
      <c r="D1938" s="119" t="s">
        <v>218</v>
      </c>
      <c r="F1938" s="794" t="s">
        <v>615</v>
      </c>
      <c r="AK1938" s="199"/>
      <c r="AM1938" s="11"/>
      <c r="AN1938" s="15"/>
      <c r="AO1938" s="11"/>
      <c r="AP1938" s="11"/>
    </row>
    <row r="1939" spans="3:42" outlineLevel="2" x14ac:dyDescent="0.2">
      <c r="C1939" s="252">
        <v>14</v>
      </c>
      <c r="D1939" s="119" t="s">
        <v>218</v>
      </c>
      <c r="F1939" s="761" t="s">
        <v>48</v>
      </c>
      <c r="G1939" s="75"/>
      <c r="H1939" s="796" t="s">
        <v>11</v>
      </c>
      <c r="I1939" s="801"/>
      <c r="J1939" s="75"/>
      <c r="K1939" s="741"/>
      <c r="L1939" s="75"/>
      <c r="M1939" s="75"/>
      <c r="N1939" s="75"/>
      <c r="O1939" s="75"/>
      <c r="P1939" s="75"/>
      <c r="Q1939" s="128" t="s">
        <v>110</v>
      </c>
      <c r="R1939" s="299">
        <v>0</v>
      </c>
      <c r="S1939" s="300">
        <v>0</v>
      </c>
      <c r="T1939" s="300">
        <v>0</v>
      </c>
      <c r="U1939" s="300">
        <v>0</v>
      </c>
      <c r="V1939" s="300">
        <v>0</v>
      </c>
      <c r="W1939" s="301">
        <v>0</v>
      </c>
      <c r="X1939" s="300">
        <v>0</v>
      </c>
      <c r="Y1939" s="300">
        <v>0</v>
      </c>
      <c r="Z1939" s="300">
        <v>0</v>
      </c>
      <c r="AA1939" s="300">
        <v>0</v>
      </c>
      <c r="AB1939" s="302">
        <v>0</v>
      </c>
      <c r="AC1939" s="302">
        <v>0</v>
      </c>
      <c r="AD1939" s="302">
        <v>0</v>
      </c>
      <c r="AE1939" s="302">
        <v>0</v>
      </c>
      <c r="AF1939" s="302">
        <v>0</v>
      </c>
      <c r="AG1939" s="302">
        <v>0</v>
      </c>
      <c r="AH1939" s="348">
        <v>0</v>
      </c>
      <c r="AI1939" s="348">
        <v>0</v>
      </c>
      <c r="AK1939" s="199"/>
      <c r="AM1939" s="11"/>
      <c r="AN1939" s="15"/>
      <c r="AO1939" s="11"/>
      <c r="AP1939" s="11"/>
    </row>
    <row r="1940" spans="3:42" outlineLevel="2" x14ac:dyDescent="0.2">
      <c r="C1940" s="252">
        <v>14</v>
      </c>
      <c r="D1940" s="119" t="s">
        <v>218</v>
      </c>
      <c r="F1940" s="767" t="s">
        <v>55</v>
      </c>
      <c r="H1940" s="797" t="s">
        <v>11</v>
      </c>
      <c r="K1940" s="164"/>
      <c r="Q1940" s="135" t="s">
        <v>110</v>
      </c>
      <c r="R1940" s="314">
        <v>0</v>
      </c>
      <c r="S1940" s="315">
        <v>0</v>
      </c>
      <c r="T1940" s="315">
        <v>0</v>
      </c>
      <c r="U1940" s="315">
        <v>0</v>
      </c>
      <c r="V1940" s="315">
        <v>0</v>
      </c>
      <c r="W1940" s="316">
        <v>0</v>
      </c>
      <c r="X1940" s="315">
        <v>0.67592288176888171</v>
      </c>
      <c r="Y1940" s="315">
        <v>1.4436581839123552</v>
      </c>
      <c r="Z1940" s="315">
        <v>1.5467865769327251</v>
      </c>
      <c r="AA1940" s="315">
        <v>1.5887517223392167</v>
      </c>
      <c r="AB1940" s="5">
        <v>1.6318554045388578</v>
      </c>
      <c r="AC1940" s="5">
        <v>2.8578030516538808</v>
      </c>
      <c r="AD1940" s="5">
        <v>2.8578030516538808</v>
      </c>
      <c r="AE1940" s="5">
        <v>2.8578030516538808</v>
      </c>
      <c r="AF1940" s="5">
        <v>2.8578030516538808</v>
      </c>
      <c r="AG1940" s="5">
        <v>2.8578030516538808</v>
      </c>
      <c r="AH1940" s="350">
        <v>2.8578030516538808</v>
      </c>
      <c r="AI1940" s="350">
        <v>2.8578030516538808</v>
      </c>
      <c r="AK1940" s="199"/>
      <c r="AM1940" s="11"/>
      <c r="AN1940" s="15"/>
      <c r="AO1940" s="11"/>
      <c r="AP1940" s="11"/>
    </row>
    <row r="1941" spans="3:42" outlineLevel="2" x14ac:dyDescent="0.2">
      <c r="C1941" s="252">
        <v>14</v>
      </c>
      <c r="D1941" s="119" t="s">
        <v>218</v>
      </c>
      <c r="F1941" s="783" t="s">
        <v>57</v>
      </c>
      <c r="G1941" s="83"/>
      <c r="H1941" s="798" t="s">
        <v>11</v>
      </c>
      <c r="I1941" s="799"/>
      <c r="J1941" s="83"/>
      <c r="K1941" s="736"/>
      <c r="L1941" s="83"/>
      <c r="M1941" s="83"/>
      <c r="N1941" s="83"/>
      <c r="O1941" s="83"/>
      <c r="P1941" s="83"/>
      <c r="Q1941" s="143" t="s">
        <v>110</v>
      </c>
      <c r="R1941" s="304">
        <v>0</v>
      </c>
      <c r="S1941" s="305">
        <v>0</v>
      </c>
      <c r="T1941" s="305">
        <v>0</v>
      </c>
      <c r="U1941" s="305">
        <v>0</v>
      </c>
      <c r="V1941" s="305">
        <v>0</v>
      </c>
      <c r="W1941" s="306">
        <v>0</v>
      </c>
      <c r="X1941" s="305">
        <v>0</v>
      </c>
      <c r="Y1941" s="305">
        <v>0</v>
      </c>
      <c r="Z1941" s="305">
        <v>0</v>
      </c>
      <c r="AA1941" s="305">
        <v>0</v>
      </c>
      <c r="AB1941" s="307">
        <v>0</v>
      </c>
      <c r="AC1941" s="307">
        <v>0</v>
      </c>
      <c r="AD1941" s="307">
        <v>0</v>
      </c>
      <c r="AE1941" s="307">
        <v>0</v>
      </c>
      <c r="AF1941" s="307">
        <v>0</v>
      </c>
      <c r="AG1941" s="307">
        <v>0</v>
      </c>
      <c r="AH1941" s="362">
        <v>0</v>
      </c>
      <c r="AI1941" s="362">
        <v>0</v>
      </c>
      <c r="AK1941" s="199"/>
      <c r="AM1941" s="11"/>
      <c r="AN1941" s="15"/>
      <c r="AO1941" s="11"/>
      <c r="AP1941" s="11"/>
    </row>
    <row r="1942" spans="3:42" outlineLevel="2" x14ac:dyDescent="0.2">
      <c r="C1942" s="252">
        <v>14</v>
      </c>
      <c r="D1942" s="119" t="s">
        <v>218</v>
      </c>
      <c r="F1942" s="12"/>
      <c r="H1942" s="164"/>
      <c r="K1942" s="164"/>
      <c r="Q1942" s="16"/>
      <c r="R1942" s="800">
        <v>0</v>
      </c>
      <c r="S1942" s="800">
        <v>0</v>
      </c>
      <c r="T1942" s="800">
        <v>0</v>
      </c>
      <c r="U1942" s="800">
        <v>0</v>
      </c>
      <c r="V1942" s="800">
        <v>0</v>
      </c>
      <c r="W1942" s="800">
        <v>0</v>
      </c>
      <c r="X1942" s="800">
        <v>0.67592288176888171</v>
      </c>
      <c r="Y1942" s="800">
        <v>1.4436581839123552</v>
      </c>
      <c r="Z1942" s="800">
        <v>1.5467865769327251</v>
      </c>
      <c r="AA1942" s="800">
        <v>1.5887517223392167</v>
      </c>
      <c r="AB1942" s="800">
        <v>1.6318554045388578</v>
      </c>
      <c r="AC1942" s="800">
        <v>2.8578030516538808</v>
      </c>
      <c r="AD1942" s="800">
        <v>2.8578030516538808</v>
      </c>
      <c r="AE1942" s="800">
        <v>2.8578030516538808</v>
      </c>
      <c r="AF1942" s="800">
        <v>2.8578030516538808</v>
      </c>
      <c r="AG1942" s="800">
        <v>2.8578030516538808</v>
      </c>
      <c r="AH1942" s="800">
        <v>2.8578030516538808</v>
      </c>
      <c r="AI1942" s="800">
        <v>2.8578030516538808</v>
      </c>
      <c r="AK1942" s="199"/>
      <c r="AM1942" s="11"/>
      <c r="AN1942" s="15"/>
      <c r="AO1942" s="11"/>
      <c r="AP1942" s="11"/>
    </row>
    <row r="1943" spans="3:42" outlineLevel="2" x14ac:dyDescent="0.2">
      <c r="C1943" s="252">
        <v>14</v>
      </c>
      <c r="D1943" s="119" t="s">
        <v>218</v>
      </c>
      <c r="F1943" s="794" t="s">
        <v>69</v>
      </c>
      <c r="AK1943" s="199"/>
      <c r="AM1943" s="11"/>
      <c r="AN1943" s="15"/>
      <c r="AO1943" s="11"/>
      <c r="AP1943" s="11"/>
    </row>
    <row r="1944" spans="3:42" outlineLevel="2" x14ac:dyDescent="0.2">
      <c r="C1944" s="252">
        <v>14</v>
      </c>
      <c r="D1944" s="119" t="s">
        <v>218</v>
      </c>
      <c r="F1944" s="761" t="s">
        <v>9</v>
      </c>
      <c r="G1944" s="75"/>
      <c r="H1944" s="796" t="s">
        <v>11</v>
      </c>
      <c r="I1944" s="801"/>
      <c r="J1944" s="75"/>
      <c r="K1944" s="741"/>
      <c r="L1944" s="75"/>
      <c r="M1944" s="75"/>
      <c r="N1944" s="75"/>
      <c r="O1944" s="75"/>
      <c r="P1944" s="75"/>
      <c r="Q1944" s="128" t="s">
        <v>110</v>
      </c>
      <c r="R1944" s="299">
        <v>0</v>
      </c>
      <c r="S1944" s="300">
        <v>0</v>
      </c>
      <c r="T1944" s="300">
        <v>0</v>
      </c>
      <c r="U1944" s="300">
        <v>0</v>
      </c>
      <c r="V1944" s="300">
        <v>0</v>
      </c>
      <c r="W1944" s="301">
        <v>0</v>
      </c>
      <c r="X1944" s="300">
        <v>0</v>
      </c>
      <c r="Y1944" s="300">
        <v>0</v>
      </c>
      <c r="Z1944" s="300">
        <v>0</v>
      </c>
      <c r="AA1944" s="300">
        <v>0</v>
      </c>
      <c r="AB1944" s="302">
        <v>0</v>
      </c>
      <c r="AC1944" s="302">
        <v>0</v>
      </c>
      <c r="AD1944" s="302">
        <v>0</v>
      </c>
      <c r="AE1944" s="302">
        <v>0</v>
      </c>
      <c r="AF1944" s="302">
        <v>0</v>
      </c>
      <c r="AG1944" s="302">
        <v>0</v>
      </c>
      <c r="AH1944" s="348">
        <v>0</v>
      </c>
      <c r="AI1944" s="348">
        <v>0</v>
      </c>
      <c r="AK1944" s="199"/>
      <c r="AM1944" s="11"/>
      <c r="AN1944" s="15"/>
      <c r="AO1944" s="11"/>
      <c r="AP1944" s="11"/>
    </row>
    <row r="1945" spans="3:42" outlineLevel="2" x14ac:dyDescent="0.2">
      <c r="C1945" s="252">
        <v>14</v>
      </c>
      <c r="D1945" s="119" t="s">
        <v>218</v>
      </c>
      <c r="F1945" s="767" t="s">
        <v>14</v>
      </c>
      <c r="H1945" s="797" t="s">
        <v>11</v>
      </c>
      <c r="K1945" s="164"/>
      <c r="Q1945" s="135" t="s">
        <v>110</v>
      </c>
      <c r="R1945" s="314">
        <v>0</v>
      </c>
      <c r="S1945" s="315">
        <v>0</v>
      </c>
      <c r="T1945" s="315">
        <v>0</v>
      </c>
      <c r="U1945" s="315">
        <v>0</v>
      </c>
      <c r="V1945" s="315">
        <v>0</v>
      </c>
      <c r="W1945" s="316">
        <v>0</v>
      </c>
      <c r="X1945" s="315">
        <v>0</v>
      </c>
      <c r="Y1945" s="315">
        <v>0</v>
      </c>
      <c r="Z1945" s="315">
        <v>0</v>
      </c>
      <c r="AA1945" s="315">
        <v>0</v>
      </c>
      <c r="AB1945" s="5">
        <v>0</v>
      </c>
      <c r="AC1945" s="5">
        <v>0</v>
      </c>
      <c r="AD1945" s="5">
        <v>0</v>
      </c>
      <c r="AE1945" s="5">
        <v>0</v>
      </c>
      <c r="AF1945" s="5">
        <v>0</v>
      </c>
      <c r="AG1945" s="5">
        <v>0</v>
      </c>
      <c r="AH1945" s="350">
        <v>0</v>
      </c>
      <c r="AI1945" s="350">
        <v>0</v>
      </c>
      <c r="AK1945" s="199"/>
      <c r="AM1945" s="11"/>
      <c r="AN1945" s="15"/>
      <c r="AO1945" s="11"/>
      <c r="AP1945" s="11"/>
    </row>
    <row r="1946" spans="3:42" outlineLevel="2" x14ac:dyDescent="0.2">
      <c r="C1946" s="252">
        <v>14</v>
      </c>
      <c r="D1946" s="119" t="s">
        <v>218</v>
      </c>
      <c r="F1946" s="783" t="s">
        <v>16</v>
      </c>
      <c r="G1946" s="83"/>
      <c r="H1946" s="798" t="s">
        <v>11</v>
      </c>
      <c r="I1946" s="799"/>
      <c r="J1946" s="83"/>
      <c r="K1946" s="736"/>
      <c r="L1946" s="83"/>
      <c r="M1946" s="83"/>
      <c r="N1946" s="83"/>
      <c r="O1946" s="83"/>
      <c r="P1946" s="83"/>
      <c r="Q1946" s="143" t="s">
        <v>110</v>
      </c>
      <c r="R1946" s="304">
        <v>0</v>
      </c>
      <c r="S1946" s="305">
        <v>0</v>
      </c>
      <c r="T1946" s="305">
        <v>0</v>
      </c>
      <c r="U1946" s="305">
        <v>0</v>
      </c>
      <c r="V1946" s="305">
        <v>0</v>
      </c>
      <c r="W1946" s="306">
        <v>0</v>
      </c>
      <c r="X1946" s="305">
        <v>0</v>
      </c>
      <c r="Y1946" s="305">
        <v>0</v>
      </c>
      <c r="Z1946" s="305">
        <v>0</v>
      </c>
      <c r="AA1946" s="305">
        <v>0</v>
      </c>
      <c r="AB1946" s="307">
        <v>0</v>
      </c>
      <c r="AC1946" s="307">
        <v>0</v>
      </c>
      <c r="AD1946" s="307">
        <v>0</v>
      </c>
      <c r="AE1946" s="307">
        <v>0</v>
      </c>
      <c r="AF1946" s="307">
        <v>0</v>
      </c>
      <c r="AG1946" s="307">
        <v>0</v>
      </c>
      <c r="AH1946" s="362">
        <v>0</v>
      </c>
      <c r="AI1946" s="362">
        <v>0</v>
      </c>
      <c r="AK1946" s="199"/>
      <c r="AM1946" s="11"/>
      <c r="AN1946" s="15"/>
      <c r="AO1946" s="11"/>
      <c r="AP1946" s="11"/>
    </row>
    <row r="1947" spans="3:42" outlineLevel="2" x14ac:dyDescent="0.2">
      <c r="C1947" s="252">
        <v>14</v>
      </c>
      <c r="D1947" s="119" t="s">
        <v>218</v>
      </c>
      <c r="F1947" s="12"/>
      <c r="H1947" s="797"/>
      <c r="K1947" s="164"/>
      <c r="Q1947" s="16"/>
      <c r="R1947" s="800">
        <v>0</v>
      </c>
      <c r="S1947" s="800">
        <v>0</v>
      </c>
      <c r="T1947" s="800">
        <v>0</v>
      </c>
      <c r="U1947" s="800">
        <v>0</v>
      </c>
      <c r="V1947" s="800">
        <v>0</v>
      </c>
      <c r="W1947" s="800">
        <v>0</v>
      </c>
      <c r="X1947" s="800">
        <v>0</v>
      </c>
      <c r="Y1947" s="800">
        <v>0</v>
      </c>
      <c r="Z1947" s="800">
        <v>0</v>
      </c>
      <c r="AA1947" s="800">
        <v>0</v>
      </c>
      <c r="AB1947" s="800">
        <v>0</v>
      </c>
      <c r="AC1947" s="800">
        <v>0</v>
      </c>
      <c r="AD1947" s="800">
        <v>0</v>
      </c>
      <c r="AE1947" s="800">
        <v>0</v>
      </c>
      <c r="AF1947" s="800">
        <v>0</v>
      </c>
      <c r="AG1947" s="800">
        <v>0</v>
      </c>
      <c r="AH1947" s="800">
        <v>0</v>
      </c>
      <c r="AI1947" s="800">
        <v>0</v>
      </c>
      <c r="AK1947" s="199"/>
      <c r="AM1947" s="11"/>
      <c r="AN1947" s="15"/>
      <c r="AO1947" s="11"/>
      <c r="AP1947" s="11"/>
    </row>
    <row r="1948" spans="3:42" outlineLevel="2" x14ac:dyDescent="0.2">
      <c r="C1948" s="252">
        <v>14</v>
      </c>
      <c r="D1948" s="119" t="s">
        <v>218</v>
      </c>
      <c r="F1948" s="794" t="s">
        <v>616</v>
      </c>
      <c r="AK1948" s="199"/>
      <c r="AM1948" s="11"/>
      <c r="AN1948" s="15"/>
      <c r="AO1948" s="11"/>
      <c r="AP1948" s="11"/>
    </row>
    <row r="1949" spans="3:42" outlineLevel="2" x14ac:dyDescent="0.2">
      <c r="C1949" s="252">
        <v>14</v>
      </c>
      <c r="D1949" s="119" t="s">
        <v>218</v>
      </c>
      <c r="F1949" s="761" t="s">
        <v>48</v>
      </c>
      <c r="G1949" s="75"/>
      <c r="H1949" s="796" t="s">
        <v>11</v>
      </c>
      <c r="I1949" s="228" t="s">
        <v>617</v>
      </c>
      <c r="J1949" s="75"/>
      <c r="K1949" s="741"/>
      <c r="L1949" s="75"/>
      <c r="M1949" s="75"/>
      <c r="N1949" s="75"/>
      <c r="O1949" s="75"/>
      <c r="P1949" s="75"/>
      <c r="Q1949" s="128" t="s">
        <v>110</v>
      </c>
      <c r="R1949" s="299">
        <v>0</v>
      </c>
      <c r="S1949" s="300">
        <v>0</v>
      </c>
      <c r="T1949" s="300">
        <v>0</v>
      </c>
      <c r="U1949" s="300">
        <v>0</v>
      </c>
      <c r="V1949" s="300">
        <v>0</v>
      </c>
      <c r="W1949" s="301">
        <v>0</v>
      </c>
      <c r="X1949" s="300">
        <v>0</v>
      </c>
      <c r="Y1949" s="300">
        <v>0</v>
      </c>
      <c r="Z1949" s="300">
        <v>0</v>
      </c>
      <c r="AA1949" s="300">
        <v>0</v>
      </c>
      <c r="AB1949" s="302">
        <v>0</v>
      </c>
      <c r="AC1949" s="302">
        <v>0</v>
      </c>
      <c r="AD1949" s="302">
        <v>0</v>
      </c>
      <c r="AE1949" s="302">
        <v>0</v>
      </c>
      <c r="AF1949" s="302">
        <v>0</v>
      </c>
      <c r="AG1949" s="302">
        <v>0</v>
      </c>
      <c r="AH1949" s="348">
        <v>0</v>
      </c>
      <c r="AI1949" s="348">
        <v>0</v>
      </c>
      <c r="AK1949" s="199"/>
      <c r="AM1949" s="11"/>
      <c r="AN1949" s="15"/>
      <c r="AO1949" s="11"/>
      <c r="AP1949" s="11"/>
    </row>
    <row r="1950" spans="3:42" outlineLevel="2" x14ac:dyDescent="0.2">
      <c r="C1950" s="252">
        <v>14</v>
      </c>
      <c r="D1950" s="119" t="s">
        <v>218</v>
      </c>
      <c r="F1950" s="767" t="s">
        <v>55</v>
      </c>
      <c r="H1950" s="797" t="s">
        <v>11</v>
      </c>
      <c r="I1950" s="234" t="s">
        <v>617</v>
      </c>
      <c r="K1950" s="164"/>
      <c r="Q1950" s="135" t="s">
        <v>110</v>
      </c>
      <c r="R1950" s="314">
        <v>0</v>
      </c>
      <c r="S1950" s="315">
        <v>0</v>
      </c>
      <c r="T1950" s="315">
        <v>0</v>
      </c>
      <c r="U1950" s="315">
        <v>0</v>
      </c>
      <c r="V1950" s="315">
        <v>0</v>
      </c>
      <c r="W1950" s="316">
        <v>0</v>
      </c>
      <c r="X1950" s="315">
        <v>0.67592288176888171</v>
      </c>
      <c r="Y1950" s="315">
        <v>1.4436581839123552</v>
      </c>
      <c r="Z1950" s="315">
        <v>1.5467865769327251</v>
      </c>
      <c r="AA1950" s="315">
        <v>1.5887517223392167</v>
      </c>
      <c r="AB1950" s="5">
        <v>1.6318554045388578</v>
      </c>
      <c r="AC1950" s="5">
        <v>2.8578030516538808</v>
      </c>
      <c r="AD1950" s="5">
        <v>2.8578030516538808</v>
      </c>
      <c r="AE1950" s="5">
        <v>2.8578030516538808</v>
      </c>
      <c r="AF1950" s="5">
        <v>2.8578030516538808</v>
      </c>
      <c r="AG1950" s="5">
        <v>2.8578030516538808</v>
      </c>
      <c r="AH1950" s="350">
        <v>2.8578030516538808</v>
      </c>
      <c r="AI1950" s="350">
        <v>2.8578030516538808</v>
      </c>
      <c r="AK1950" s="199"/>
      <c r="AM1950" s="11"/>
      <c r="AN1950" s="15"/>
      <c r="AO1950" s="11"/>
      <c r="AP1950" s="11"/>
    </row>
    <row r="1951" spans="3:42" outlineLevel="2" x14ac:dyDescent="0.2">
      <c r="C1951" s="252">
        <v>14</v>
      </c>
      <c r="D1951" s="119" t="s">
        <v>218</v>
      </c>
      <c r="F1951" s="783" t="s">
        <v>57</v>
      </c>
      <c r="G1951" s="83"/>
      <c r="H1951" s="798" t="s">
        <v>11</v>
      </c>
      <c r="I1951" s="240" t="s">
        <v>617</v>
      </c>
      <c r="J1951" s="83"/>
      <c r="K1951" s="736"/>
      <c r="L1951" s="83"/>
      <c r="M1951" s="83"/>
      <c r="N1951" s="83"/>
      <c r="O1951" s="83"/>
      <c r="P1951" s="83"/>
      <c r="Q1951" s="143" t="s">
        <v>110</v>
      </c>
      <c r="R1951" s="304">
        <v>0</v>
      </c>
      <c r="S1951" s="305">
        <v>0</v>
      </c>
      <c r="T1951" s="305">
        <v>0</v>
      </c>
      <c r="U1951" s="305">
        <v>0</v>
      </c>
      <c r="V1951" s="305">
        <v>0</v>
      </c>
      <c r="W1951" s="306">
        <v>0</v>
      </c>
      <c r="X1951" s="305">
        <v>0</v>
      </c>
      <c r="Y1951" s="305">
        <v>0</v>
      </c>
      <c r="Z1951" s="305">
        <v>0</v>
      </c>
      <c r="AA1951" s="305">
        <v>0</v>
      </c>
      <c r="AB1951" s="307">
        <v>0</v>
      </c>
      <c r="AC1951" s="307">
        <v>0</v>
      </c>
      <c r="AD1951" s="307">
        <v>0</v>
      </c>
      <c r="AE1951" s="307">
        <v>0</v>
      </c>
      <c r="AF1951" s="307">
        <v>0</v>
      </c>
      <c r="AG1951" s="307">
        <v>0</v>
      </c>
      <c r="AH1951" s="362">
        <v>0</v>
      </c>
      <c r="AI1951" s="362">
        <v>0</v>
      </c>
      <c r="AK1951" s="199"/>
      <c r="AM1951" s="11"/>
      <c r="AN1951" s="15"/>
      <c r="AO1951" s="11"/>
      <c r="AP1951" s="11"/>
    </row>
    <row r="1952" spans="3:42" outlineLevel="2" x14ac:dyDescent="0.2">
      <c r="C1952" s="252">
        <v>14</v>
      </c>
      <c r="D1952" s="119" t="s">
        <v>218</v>
      </c>
      <c r="F1952" s="802" t="s">
        <v>626</v>
      </c>
      <c r="R1952" s="800">
        <v>0</v>
      </c>
      <c r="S1952" s="800">
        <v>0</v>
      </c>
      <c r="T1952" s="800">
        <v>0</v>
      </c>
      <c r="U1952" s="800">
        <v>0</v>
      </c>
      <c r="V1952" s="800">
        <v>0</v>
      </c>
      <c r="W1952" s="800">
        <v>0</v>
      </c>
      <c r="X1952" s="800">
        <v>0.67592288176888171</v>
      </c>
      <c r="Y1952" s="800">
        <v>1.4436581839123552</v>
      </c>
      <c r="Z1952" s="800">
        <v>1.5467865769327251</v>
      </c>
      <c r="AA1952" s="800">
        <v>1.5887517223392167</v>
      </c>
      <c r="AB1952" s="800">
        <v>1.6318554045388578</v>
      </c>
      <c r="AC1952" s="800">
        <v>2.8578030516538808</v>
      </c>
      <c r="AD1952" s="800">
        <v>2.8578030516538808</v>
      </c>
      <c r="AE1952" s="800">
        <v>2.8578030516538808</v>
      </c>
      <c r="AF1952" s="800">
        <v>2.8578030516538808</v>
      </c>
      <c r="AG1952" s="800">
        <v>2.8578030516538808</v>
      </c>
      <c r="AH1952" s="800">
        <v>2.8578030516538808</v>
      </c>
      <c r="AI1952" s="800">
        <v>2.8578030516538808</v>
      </c>
      <c r="AK1952" s="199"/>
      <c r="AM1952" s="11"/>
      <c r="AN1952" s="15"/>
      <c r="AO1952" s="11"/>
      <c r="AP1952" s="11"/>
    </row>
    <row r="1953" spans="3:42" outlineLevel="2" x14ac:dyDescent="0.2">
      <c r="C1953" s="252">
        <v>14</v>
      </c>
      <c r="D1953" s="119" t="s">
        <v>218</v>
      </c>
      <c r="R1953" s="5"/>
      <c r="S1953" s="5"/>
      <c r="T1953" s="5"/>
      <c r="U1953" s="5"/>
      <c r="V1953" s="5"/>
      <c r="W1953" s="5"/>
      <c r="X1953" s="5"/>
      <c r="Y1953" s="5"/>
      <c r="AK1953" s="199"/>
      <c r="AM1953" s="11"/>
      <c r="AN1953" s="15"/>
      <c r="AO1953" s="11"/>
      <c r="AP1953" s="11"/>
    </row>
    <row r="1954" spans="3:42" outlineLevel="2" x14ac:dyDescent="0.2">
      <c r="C1954" s="252">
        <v>14</v>
      </c>
      <c r="D1954" s="119" t="s">
        <v>218</v>
      </c>
      <c r="F1954" s="789" t="s">
        <v>627</v>
      </c>
      <c r="G1954" s="790"/>
      <c r="H1954" s="803"/>
      <c r="I1954" s="790"/>
      <c r="J1954" s="790"/>
      <c r="K1954" s="792"/>
      <c r="L1954" s="789"/>
      <c r="M1954" s="789"/>
      <c r="N1954" s="789"/>
      <c r="O1954" s="789"/>
      <c r="P1954" s="789"/>
      <c r="Q1954" s="792"/>
      <c r="R1954" s="793"/>
      <c r="S1954" s="793"/>
      <c r="T1954" s="793"/>
      <c r="U1954" s="793"/>
      <c r="V1954" s="793"/>
      <c r="W1954" s="793"/>
      <c r="X1954" s="793"/>
      <c r="Y1954" s="793"/>
      <c r="Z1954" s="793"/>
      <c r="AA1954" s="793"/>
      <c r="AB1954" s="793"/>
      <c r="AC1954" s="793"/>
      <c r="AD1954" s="793"/>
      <c r="AE1954" s="793"/>
      <c r="AF1954" s="793"/>
      <c r="AG1954" s="793"/>
      <c r="AH1954" s="789"/>
      <c r="AI1954" s="789"/>
      <c r="AK1954" s="199"/>
      <c r="AM1954" s="11"/>
      <c r="AN1954" s="15"/>
      <c r="AO1954" s="11"/>
      <c r="AP1954" s="11"/>
    </row>
    <row r="1955" spans="3:42" outlineLevel="2" x14ac:dyDescent="0.2">
      <c r="C1955" s="252">
        <v>14</v>
      </c>
      <c r="D1955" s="119" t="s">
        <v>218</v>
      </c>
      <c r="F1955" t="s">
        <v>620</v>
      </c>
      <c r="AK1955" s="199"/>
      <c r="AM1955" s="11"/>
      <c r="AN1955" s="15"/>
      <c r="AO1955" s="11"/>
      <c r="AP1955" s="11"/>
    </row>
    <row r="1956" spans="3:42" outlineLevel="2" x14ac:dyDescent="0.2">
      <c r="C1956" s="252">
        <v>14</v>
      </c>
      <c r="D1956" s="119" t="s">
        <v>218</v>
      </c>
      <c r="F1956" s="761" t="s">
        <v>48</v>
      </c>
      <c r="G1956" s="75"/>
      <c r="H1956" s="796" t="s">
        <v>628</v>
      </c>
      <c r="I1956" s="801"/>
      <c r="J1956" s="75"/>
      <c r="K1956" s="741"/>
      <c r="L1956" s="75"/>
      <c r="M1956" s="75"/>
      <c r="N1956" s="75"/>
      <c r="O1956" s="75"/>
      <c r="P1956" s="75"/>
      <c r="Q1956" s="128" t="s">
        <v>536</v>
      </c>
      <c r="R1956" s="804">
        <v>0</v>
      </c>
      <c r="S1956" s="805">
        <v>0</v>
      </c>
      <c r="T1956" s="805">
        <v>0</v>
      </c>
      <c r="U1956" s="805">
        <v>0</v>
      </c>
      <c r="V1956" s="805">
        <v>0</v>
      </c>
      <c r="W1956" s="806">
        <v>0</v>
      </c>
      <c r="X1956" s="805">
        <v>0</v>
      </c>
      <c r="Y1956" s="805">
        <v>0</v>
      </c>
      <c r="Z1956" s="805">
        <v>0</v>
      </c>
      <c r="AA1956" s="805">
        <v>0</v>
      </c>
      <c r="AB1956" s="805">
        <v>0</v>
      </c>
      <c r="AC1956" s="805">
        <v>0</v>
      </c>
      <c r="AD1956" s="805">
        <v>0</v>
      </c>
      <c r="AE1956" s="805">
        <v>0</v>
      </c>
      <c r="AF1956" s="805">
        <v>0</v>
      </c>
      <c r="AG1956" s="805">
        <v>0</v>
      </c>
      <c r="AH1956" s="808">
        <v>0</v>
      </c>
      <c r="AI1956" s="808">
        <v>0</v>
      </c>
      <c r="AK1956" s="199"/>
      <c r="AM1956" s="11"/>
      <c r="AN1956" s="15"/>
      <c r="AO1956" s="11"/>
      <c r="AP1956" s="11"/>
    </row>
    <row r="1957" spans="3:42" outlineLevel="2" x14ac:dyDescent="0.2">
      <c r="C1957" s="252">
        <v>14</v>
      </c>
      <c r="D1957" s="119" t="s">
        <v>218</v>
      </c>
      <c r="F1957" s="767" t="s">
        <v>55</v>
      </c>
      <c r="H1957" s="797" t="s">
        <v>628</v>
      </c>
      <c r="K1957" s="164"/>
      <c r="Q1957" s="135" t="s">
        <v>536</v>
      </c>
      <c r="R1957" s="809">
        <v>0</v>
      </c>
      <c r="S1957" s="810">
        <v>0</v>
      </c>
      <c r="T1957" s="810">
        <v>0</v>
      </c>
      <c r="U1957" s="810">
        <v>0</v>
      </c>
      <c r="V1957" s="810">
        <v>0</v>
      </c>
      <c r="W1957" s="811">
        <v>0</v>
      </c>
      <c r="X1957" s="810">
        <v>0.83965575375016366</v>
      </c>
      <c r="Y1957" s="810">
        <v>1.7933642036178326</v>
      </c>
      <c r="Z1957" s="810">
        <v>1.921474008612081</v>
      </c>
      <c r="AA1957" s="810">
        <v>1.9736046240238716</v>
      </c>
      <c r="AB1957" s="810">
        <v>2.0271495708557241</v>
      </c>
      <c r="AC1957" s="810">
        <v>3.5500659026756285</v>
      </c>
      <c r="AD1957" s="810">
        <v>3.5500659026756285</v>
      </c>
      <c r="AE1957" s="810">
        <v>3.5500659026756285</v>
      </c>
      <c r="AF1957" s="810">
        <v>3.5500659026756285</v>
      </c>
      <c r="AG1957" s="810">
        <v>3.5500659026756285</v>
      </c>
      <c r="AH1957" s="812">
        <v>3.5500659026756285</v>
      </c>
      <c r="AI1957" s="812">
        <v>3.5500659026756285</v>
      </c>
      <c r="AK1957" s="199"/>
      <c r="AM1957" s="11"/>
      <c r="AN1957" s="15"/>
      <c r="AO1957" s="11"/>
      <c r="AP1957" s="11"/>
    </row>
    <row r="1958" spans="3:42" outlineLevel="2" x14ac:dyDescent="0.2">
      <c r="C1958" s="252">
        <v>14</v>
      </c>
      <c r="D1958" s="119" t="s">
        <v>218</v>
      </c>
      <c r="F1958" s="783" t="s">
        <v>57</v>
      </c>
      <c r="G1958" s="83"/>
      <c r="H1958" s="798" t="s">
        <v>628</v>
      </c>
      <c r="I1958" s="799"/>
      <c r="J1958" s="83"/>
      <c r="K1958" s="736"/>
      <c r="L1958" s="83"/>
      <c r="M1958" s="83"/>
      <c r="N1958" s="83"/>
      <c r="O1958" s="83"/>
      <c r="P1958" s="83"/>
      <c r="Q1958" s="143" t="s">
        <v>536</v>
      </c>
      <c r="R1958" s="813">
        <v>0</v>
      </c>
      <c r="S1958" s="814">
        <v>0</v>
      </c>
      <c r="T1958" s="814">
        <v>0</v>
      </c>
      <c r="U1958" s="814">
        <v>0</v>
      </c>
      <c r="V1958" s="814">
        <v>0</v>
      </c>
      <c r="W1958" s="815">
        <v>0</v>
      </c>
      <c r="X1958" s="814">
        <v>0</v>
      </c>
      <c r="Y1958" s="814">
        <v>0</v>
      </c>
      <c r="Z1958" s="814">
        <v>0</v>
      </c>
      <c r="AA1958" s="814">
        <v>0</v>
      </c>
      <c r="AB1958" s="814">
        <v>0</v>
      </c>
      <c r="AC1958" s="814">
        <v>0</v>
      </c>
      <c r="AD1958" s="814">
        <v>0</v>
      </c>
      <c r="AE1958" s="814">
        <v>0</v>
      </c>
      <c r="AF1958" s="814">
        <v>0</v>
      </c>
      <c r="AG1958" s="814">
        <v>0</v>
      </c>
      <c r="AH1958" s="816">
        <v>0</v>
      </c>
      <c r="AI1958" s="816">
        <v>0</v>
      </c>
      <c r="AK1958" s="199"/>
      <c r="AM1958" s="11"/>
      <c r="AN1958" s="15"/>
      <c r="AO1958" s="11"/>
      <c r="AP1958" s="11"/>
    </row>
    <row r="1959" spans="3:42" outlineLevel="2" x14ac:dyDescent="0.2">
      <c r="C1959" s="252">
        <v>14</v>
      </c>
      <c r="D1959" s="119" t="s">
        <v>218</v>
      </c>
      <c r="AK1959" s="199"/>
      <c r="AM1959" s="11"/>
      <c r="AN1959" s="15"/>
      <c r="AO1959" s="11"/>
      <c r="AP1959" s="11"/>
    </row>
    <row r="1960" spans="3:42" outlineLevel="1" x14ac:dyDescent="0.2">
      <c r="C1960" s="252">
        <v>14</v>
      </c>
      <c r="D1960" s="119" t="s">
        <v>218</v>
      </c>
      <c r="F1960" s="121" t="s">
        <v>629</v>
      </c>
      <c r="G1960" s="756"/>
      <c r="H1960" s="757"/>
      <c r="I1960" s="788"/>
      <c r="J1960" s="756"/>
      <c r="K1960" s="758"/>
      <c r="L1960" s="759"/>
      <c r="M1960" s="759"/>
      <c r="N1960" s="759"/>
      <c r="O1960" s="759"/>
      <c r="P1960" s="759"/>
      <c r="Q1960" s="758"/>
      <c r="R1960" s="760"/>
      <c r="S1960" s="760"/>
      <c r="T1960" s="760"/>
      <c r="U1960" s="760"/>
      <c r="V1960" s="760"/>
      <c r="W1960" s="760"/>
      <c r="X1960" s="760"/>
      <c r="Y1960" s="760"/>
      <c r="Z1960" s="760"/>
      <c r="AA1960" s="760"/>
      <c r="AB1960" s="760"/>
      <c r="AC1960" s="760"/>
      <c r="AD1960" s="760"/>
      <c r="AE1960" s="760"/>
      <c r="AF1960" s="760"/>
      <c r="AG1960" s="760"/>
      <c r="AH1960" s="759"/>
      <c r="AI1960" s="759"/>
      <c r="AK1960" s="199"/>
      <c r="AM1960" s="11"/>
      <c r="AN1960" s="15"/>
      <c r="AO1960" s="11"/>
      <c r="AP1960" s="11"/>
    </row>
    <row r="1961" spans="3:42" outlineLevel="2" x14ac:dyDescent="0.2">
      <c r="C1961" s="252">
        <v>14</v>
      </c>
      <c r="D1961" s="119" t="s">
        <v>218</v>
      </c>
      <c r="F1961" s="789" t="s">
        <v>630</v>
      </c>
      <c r="G1961" s="790"/>
      <c r="H1961" s="803"/>
      <c r="I1961" s="791"/>
      <c r="J1961" s="790"/>
      <c r="K1961" s="792"/>
      <c r="L1961" s="789"/>
      <c r="M1961" s="789"/>
      <c r="N1961" s="789"/>
      <c r="O1961" s="789"/>
      <c r="P1961" s="789"/>
      <c r="Q1961" s="792"/>
      <c r="R1961" s="793"/>
      <c r="S1961" s="793"/>
      <c r="T1961" s="793"/>
      <c r="U1961" s="793"/>
      <c r="V1961" s="793"/>
      <c r="W1961" s="793"/>
      <c r="X1961" s="793"/>
      <c r="Y1961" s="793"/>
      <c r="Z1961" s="793"/>
      <c r="AA1961" s="793"/>
      <c r="AB1961" s="793"/>
      <c r="AC1961" s="793"/>
      <c r="AD1961" s="793"/>
      <c r="AE1961" s="793"/>
      <c r="AF1961" s="793"/>
      <c r="AG1961" s="793"/>
      <c r="AH1961" s="789"/>
      <c r="AI1961" s="789"/>
      <c r="AK1961" s="199"/>
      <c r="AM1961" s="11"/>
      <c r="AN1961" s="15"/>
      <c r="AO1961" s="11"/>
      <c r="AP1961" s="11"/>
    </row>
    <row r="1962" spans="3:42" outlineLevel="2" x14ac:dyDescent="0.2">
      <c r="C1962" s="252">
        <v>14</v>
      </c>
      <c r="D1962" s="119" t="s">
        <v>218</v>
      </c>
      <c r="F1962" s="794" t="s">
        <v>610</v>
      </c>
      <c r="H1962" s="795"/>
      <c r="AK1962" s="199"/>
      <c r="AM1962" s="11"/>
      <c r="AN1962" s="15"/>
      <c r="AO1962" s="11"/>
      <c r="AP1962" s="11"/>
    </row>
    <row r="1963" spans="3:42" outlineLevel="2" x14ac:dyDescent="0.2">
      <c r="C1963" s="252">
        <v>14</v>
      </c>
      <c r="D1963" s="119" t="s">
        <v>218</v>
      </c>
      <c r="F1963" s="761" t="s">
        <v>62</v>
      </c>
      <c r="G1963" s="75"/>
      <c r="H1963" s="796" t="s">
        <v>580</v>
      </c>
      <c r="I1963" s="796" t="s">
        <v>611</v>
      </c>
      <c r="J1963" s="75"/>
      <c r="K1963" s="741"/>
      <c r="L1963" s="75"/>
      <c r="M1963" s="75"/>
      <c r="N1963" s="75"/>
      <c r="O1963" s="75"/>
      <c r="P1963" s="75"/>
      <c r="Q1963" s="128" t="s">
        <v>110</v>
      </c>
      <c r="R1963" s="299">
        <v>0</v>
      </c>
      <c r="S1963" s="300">
        <v>0</v>
      </c>
      <c r="T1963" s="300">
        <v>0</v>
      </c>
      <c r="U1963" s="300">
        <v>0</v>
      </c>
      <c r="V1963" s="300">
        <v>0</v>
      </c>
      <c r="W1963" s="301">
        <v>0</v>
      </c>
      <c r="X1963" s="300">
        <v>0</v>
      </c>
      <c r="Y1963" s="300">
        <v>0</v>
      </c>
      <c r="Z1963" s="300">
        <v>0</v>
      </c>
      <c r="AA1963" s="300">
        <v>0</v>
      </c>
      <c r="AB1963" s="302">
        <v>0</v>
      </c>
      <c r="AC1963" s="302">
        <v>0</v>
      </c>
      <c r="AD1963" s="302">
        <v>0</v>
      </c>
      <c r="AE1963" s="302">
        <v>0</v>
      </c>
      <c r="AF1963" s="302">
        <v>0</v>
      </c>
      <c r="AG1963" s="302">
        <v>0</v>
      </c>
      <c r="AH1963" s="348">
        <v>0</v>
      </c>
      <c r="AI1963" s="348">
        <v>0</v>
      </c>
      <c r="AK1963" s="199"/>
      <c r="AM1963" s="11"/>
      <c r="AN1963" s="15"/>
      <c r="AO1963" s="11"/>
      <c r="AP1963" s="11"/>
    </row>
    <row r="1964" spans="3:42" outlineLevel="2" x14ac:dyDescent="0.2">
      <c r="C1964" s="252">
        <v>14</v>
      </c>
      <c r="D1964" s="119" t="s">
        <v>218</v>
      </c>
      <c r="F1964" s="767" t="s">
        <v>188</v>
      </c>
      <c r="H1964" s="797" t="s">
        <v>580</v>
      </c>
      <c r="I1964" s="797" t="s">
        <v>612</v>
      </c>
      <c r="K1964" s="164"/>
      <c r="Q1964" s="135" t="s">
        <v>110</v>
      </c>
      <c r="R1964" s="314">
        <v>0</v>
      </c>
      <c r="S1964" s="315">
        <v>0</v>
      </c>
      <c r="T1964" s="315">
        <v>0</v>
      </c>
      <c r="U1964" s="315">
        <v>0</v>
      </c>
      <c r="V1964" s="315">
        <v>0</v>
      </c>
      <c r="W1964" s="316">
        <v>0</v>
      </c>
      <c r="X1964" s="315">
        <v>0</v>
      </c>
      <c r="Y1964" s="315">
        <v>0</v>
      </c>
      <c r="Z1964" s="315">
        <v>0</v>
      </c>
      <c r="AA1964" s="315">
        <v>0</v>
      </c>
      <c r="AB1964" s="5">
        <v>0</v>
      </c>
      <c r="AC1964" s="5">
        <v>0</v>
      </c>
      <c r="AD1964" s="5">
        <v>0</v>
      </c>
      <c r="AE1964" s="5">
        <v>0</v>
      </c>
      <c r="AF1964" s="5">
        <v>0</v>
      </c>
      <c r="AG1964" s="5">
        <v>0</v>
      </c>
      <c r="AH1964" s="350">
        <v>0</v>
      </c>
      <c r="AI1964" s="350">
        <v>0</v>
      </c>
      <c r="AK1964" s="199"/>
      <c r="AM1964" s="11"/>
      <c r="AN1964" s="15"/>
      <c r="AO1964" s="11"/>
      <c r="AP1964" s="11"/>
    </row>
    <row r="1965" spans="3:42" outlineLevel="2" x14ac:dyDescent="0.2">
      <c r="C1965" s="252">
        <v>14</v>
      </c>
      <c r="D1965" s="119" t="s">
        <v>218</v>
      </c>
      <c r="F1965" s="767" t="s">
        <v>613</v>
      </c>
      <c r="H1965" s="797" t="s">
        <v>580</v>
      </c>
      <c r="I1965" s="234" t="s">
        <v>614</v>
      </c>
      <c r="K1965" s="164"/>
      <c r="Q1965" s="135" t="s">
        <v>110</v>
      </c>
      <c r="R1965" s="314">
        <v>0</v>
      </c>
      <c r="S1965" s="315">
        <v>0</v>
      </c>
      <c r="T1965" s="315">
        <v>0</v>
      </c>
      <c r="U1965" s="315">
        <v>0</v>
      </c>
      <c r="V1965" s="315">
        <v>0</v>
      </c>
      <c r="W1965" s="316">
        <v>0</v>
      </c>
      <c r="X1965" s="315">
        <v>0</v>
      </c>
      <c r="Y1965" s="315">
        <v>0</v>
      </c>
      <c r="Z1965" s="315">
        <v>0</v>
      </c>
      <c r="AA1965" s="315">
        <v>0</v>
      </c>
      <c r="AB1965" s="5">
        <v>0</v>
      </c>
      <c r="AC1965" s="5">
        <v>0</v>
      </c>
      <c r="AD1965" s="5">
        <v>0</v>
      </c>
      <c r="AE1965" s="5">
        <v>0</v>
      </c>
      <c r="AF1965" s="5">
        <v>0</v>
      </c>
      <c r="AG1965" s="5">
        <v>0</v>
      </c>
      <c r="AH1965" s="350">
        <v>0</v>
      </c>
      <c r="AI1965" s="350">
        <v>0</v>
      </c>
      <c r="AK1965" s="199"/>
      <c r="AM1965" s="11"/>
      <c r="AN1965" s="15"/>
      <c r="AO1965" s="11"/>
      <c r="AP1965" s="11"/>
    </row>
    <row r="1966" spans="3:42" outlineLevel="2" x14ac:dyDescent="0.2">
      <c r="C1966" s="252">
        <v>14</v>
      </c>
      <c r="D1966" s="119" t="s">
        <v>218</v>
      </c>
      <c r="F1966" s="783" t="s">
        <v>57</v>
      </c>
      <c r="G1966" s="83"/>
      <c r="H1966" s="798" t="s">
        <v>580</v>
      </c>
      <c r="I1966" s="799"/>
      <c r="J1966" s="83"/>
      <c r="K1966" s="736"/>
      <c r="L1966" s="83"/>
      <c r="M1966" s="83"/>
      <c r="N1966" s="83"/>
      <c r="O1966" s="83"/>
      <c r="P1966" s="83"/>
      <c r="Q1966" s="143" t="s">
        <v>110</v>
      </c>
      <c r="R1966" s="304">
        <v>0</v>
      </c>
      <c r="S1966" s="305">
        <v>0</v>
      </c>
      <c r="T1966" s="305">
        <v>0</v>
      </c>
      <c r="U1966" s="305">
        <v>0</v>
      </c>
      <c r="V1966" s="305">
        <v>0</v>
      </c>
      <c r="W1966" s="306">
        <v>0</v>
      </c>
      <c r="X1966" s="305">
        <v>0</v>
      </c>
      <c r="Y1966" s="305">
        <v>0</v>
      </c>
      <c r="Z1966" s="305">
        <v>0</v>
      </c>
      <c r="AA1966" s="305">
        <v>0</v>
      </c>
      <c r="AB1966" s="307">
        <v>0</v>
      </c>
      <c r="AC1966" s="307">
        <v>0</v>
      </c>
      <c r="AD1966" s="307">
        <v>0</v>
      </c>
      <c r="AE1966" s="307">
        <v>0</v>
      </c>
      <c r="AF1966" s="307">
        <v>0</v>
      </c>
      <c r="AG1966" s="307">
        <v>0</v>
      </c>
      <c r="AH1966" s="362">
        <v>0</v>
      </c>
      <c r="AI1966" s="362">
        <v>0</v>
      </c>
      <c r="AK1966" s="199"/>
      <c r="AM1966" s="11"/>
      <c r="AN1966" s="15"/>
      <c r="AO1966" s="11"/>
      <c r="AP1966" s="11"/>
    </row>
    <row r="1967" spans="3:42" outlineLevel="2" x14ac:dyDescent="0.2">
      <c r="C1967" s="252">
        <v>14</v>
      </c>
      <c r="D1967" s="119" t="s">
        <v>218</v>
      </c>
      <c r="F1967" s="12"/>
      <c r="H1967" s="234"/>
      <c r="K1967" s="164"/>
      <c r="Q1967" s="16"/>
      <c r="R1967" s="800">
        <v>0</v>
      </c>
      <c r="S1967" s="800">
        <v>0</v>
      </c>
      <c r="T1967" s="800">
        <v>0</v>
      </c>
      <c r="U1967" s="800">
        <v>0</v>
      </c>
      <c r="V1967" s="800">
        <v>0</v>
      </c>
      <c r="W1967" s="800">
        <v>0</v>
      </c>
      <c r="X1967" s="800">
        <v>0</v>
      </c>
      <c r="Y1967" s="800">
        <v>0</v>
      </c>
      <c r="Z1967" s="800">
        <v>0</v>
      </c>
      <c r="AA1967" s="800">
        <v>0</v>
      </c>
      <c r="AB1967" s="800">
        <v>0</v>
      </c>
      <c r="AC1967" s="800">
        <v>0</v>
      </c>
      <c r="AD1967" s="800">
        <v>0</v>
      </c>
      <c r="AE1967" s="800">
        <v>0</v>
      </c>
      <c r="AF1967" s="800">
        <v>0</v>
      </c>
      <c r="AG1967" s="800">
        <v>0</v>
      </c>
      <c r="AH1967" s="800">
        <v>0</v>
      </c>
      <c r="AI1967" s="800">
        <v>0</v>
      </c>
      <c r="AK1967" s="199"/>
      <c r="AM1967" s="11"/>
      <c r="AN1967" s="15"/>
      <c r="AO1967" s="11"/>
      <c r="AP1967" s="11"/>
    </row>
    <row r="1968" spans="3:42" outlineLevel="2" x14ac:dyDescent="0.2">
      <c r="C1968" s="252">
        <v>14</v>
      </c>
      <c r="D1968" s="119" t="s">
        <v>218</v>
      </c>
      <c r="F1968" s="794" t="s">
        <v>615</v>
      </c>
      <c r="AK1968" s="199"/>
      <c r="AM1968" s="11"/>
      <c r="AN1968" s="15"/>
      <c r="AO1968" s="11"/>
      <c r="AP1968" s="11"/>
    </row>
    <row r="1969" spans="3:42" outlineLevel="2" x14ac:dyDescent="0.2">
      <c r="C1969" s="252">
        <v>14</v>
      </c>
      <c r="D1969" s="119" t="s">
        <v>218</v>
      </c>
      <c r="F1969" s="761" t="s">
        <v>48</v>
      </c>
      <c r="G1969" s="75"/>
      <c r="H1969" s="796" t="s">
        <v>580</v>
      </c>
      <c r="I1969" s="801"/>
      <c r="J1969" s="75"/>
      <c r="K1969" s="741"/>
      <c r="L1969" s="75"/>
      <c r="M1969" s="75"/>
      <c r="N1969" s="75"/>
      <c r="O1969" s="75"/>
      <c r="P1969" s="75"/>
      <c r="Q1969" s="128" t="s">
        <v>110</v>
      </c>
      <c r="R1969" s="299">
        <v>0</v>
      </c>
      <c r="S1969" s="300">
        <v>0</v>
      </c>
      <c r="T1969" s="300">
        <v>0</v>
      </c>
      <c r="U1969" s="300">
        <v>0</v>
      </c>
      <c r="V1969" s="300">
        <v>0</v>
      </c>
      <c r="W1969" s="301">
        <v>0</v>
      </c>
      <c r="X1969" s="300">
        <v>0</v>
      </c>
      <c r="Y1969" s="300">
        <v>0</v>
      </c>
      <c r="Z1969" s="300">
        <v>0</v>
      </c>
      <c r="AA1969" s="300">
        <v>0</v>
      </c>
      <c r="AB1969" s="302">
        <v>0</v>
      </c>
      <c r="AC1969" s="302">
        <v>0</v>
      </c>
      <c r="AD1969" s="302">
        <v>0</v>
      </c>
      <c r="AE1969" s="302">
        <v>0</v>
      </c>
      <c r="AF1969" s="302">
        <v>0</v>
      </c>
      <c r="AG1969" s="302">
        <v>0</v>
      </c>
      <c r="AH1969" s="348">
        <v>0</v>
      </c>
      <c r="AI1969" s="348">
        <v>0</v>
      </c>
      <c r="AK1969" s="199"/>
      <c r="AM1969" s="11"/>
      <c r="AN1969" s="15"/>
      <c r="AO1969" s="11"/>
      <c r="AP1969" s="11"/>
    </row>
    <row r="1970" spans="3:42" outlineLevel="2" x14ac:dyDescent="0.2">
      <c r="C1970" s="252">
        <v>14</v>
      </c>
      <c r="D1970" s="119" t="s">
        <v>218</v>
      </c>
      <c r="F1970" s="767" t="s">
        <v>55</v>
      </c>
      <c r="H1970" s="797" t="s">
        <v>580</v>
      </c>
      <c r="K1970" s="164"/>
      <c r="Q1970" s="135" t="s">
        <v>110</v>
      </c>
      <c r="R1970" s="314">
        <v>0</v>
      </c>
      <c r="S1970" s="315">
        <v>0</v>
      </c>
      <c r="T1970" s="315">
        <v>0</v>
      </c>
      <c r="U1970" s="315">
        <v>0</v>
      </c>
      <c r="V1970" s="315">
        <v>0</v>
      </c>
      <c r="W1970" s="316">
        <v>0</v>
      </c>
      <c r="X1970" s="315">
        <v>0</v>
      </c>
      <c r="Y1970" s="315">
        <v>0</v>
      </c>
      <c r="Z1970" s="315">
        <v>0</v>
      </c>
      <c r="AA1970" s="315">
        <v>0</v>
      </c>
      <c r="AB1970" s="5">
        <v>0</v>
      </c>
      <c r="AC1970" s="5">
        <v>0</v>
      </c>
      <c r="AD1970" s="5">
        <v>0</v>
      </c>
      <c r="AE1970" s="5">
        <v>0</v>
      </c>
      <c r="AF1970" s="5">
        <v>0</v>
      </c>
      <c r="AG1970" s="5">
        <v>0</v>
      </c>
      <c r="AH1970" s="350">
        <v>0</v>
      </c>
      <c r="AI1970" s="350">
        <v>0</v>
      </c>
      <c r="AK1970" s="199"/>
      <c r="AM1970" s="11"/>
      <c r="AN1970" s="15"/>
      <c r="AO1970" s="11"/>
      <c r="AP1970" s="11"/>
    </row>
    <row r="1971" spans="3:42" outlineLevel="2" x14ac:dyDescent="0.2">
      <c r="C1971" s="252">
        <v>14</v>
      </c>
      <c r="D1971" s="119" t="s">
        <v>218</v>
      </c>
      <c r="F1971" s="783" t="s">
        <v>57</v>
      </c>
      <c r="G1971" s="83"/>
      <c r="H1971" s="798" t="s">
        <v>580</v>
      </c>
      <c r="I1971" s="799"/>
      <c r="J1971" s="83"/>
      <c r="K1971" s="736"/>
      <c r="L1971" s="83"/>
      <c r="M1971" s="83"/>
      <c r="N1971" s="83"/>
      <c r="O1971" s="83"/>
      <c r="P1971" s="83"/>
      <c r="Q1971" s="143" t="s">
        <v>110</v>
      </c>
      <c r="R1971" s="304">
        <v>0</v>
      </c>
      <c r="S1971" s="305">
        <v>0</v>
      </c>
      <c r="T1971" s="305">
        <v>0</v>
      </c>
      <c r="U1971" s="305">
        <v>0</v>
      </c>
      <c r="V1971" s="305">
        <v>0</v>
      </c>
      <c r="W1971" s="306">
        <v>0</v>
      </c>
      <c r="X1971" s="305">
        <v>0</v>
      </c>
      <c r="Y1971" s="305">
        <v>0</v>
      </c>
      <c r="Z1971" s="305">
        <v>0</v>
      </c>
      <c r="AA1971" s="305">
        <v>0</v>
      </c>
      <c r="AB1971" s="307">
        <v>0</v>
      </c>
      <c r="AC1971" s="307">
        <v>0</v>
      </c>
      <c r="AD1971" s="307">
        <v>0</v>
      </c>
      <c r="AE1971" s="307">
        <v>0</v>
      </c>
      <c r="AF1971" s="307">
        <v>0</v>
      </c>
      <c r="AG1971" s="307">
        <v>0</v>
      </c>
      <c r="AH1971" s="362">
        <v>0</v>
      </c>
      <c r="AI1971" s="362">
        <v>0</v>
      </c>
      <c r="AK1971" s="199"/>
      <c r="AM1971" s="11"/>
      <c r="AN1971" s="15"/>
      <c r="AO1971" s="11"/>
      <c r="AP1971" s="11"/>
    </row>
    <row r="1972" spans="3:42" outlineLevel="2" x14ac:dyDescent="0.2">
      <c r="C1972" s="252">
        <v>14</v>
      </c>
      <c r="D1972" s="119" t="s">
        <v>218</v>
      </c>
      <c r="F1972" s="12"/>
      <c r="H1972" s="164"/>
      <c r="K1972" s="164"/>
      <c r="Q1972" s="16"/>
      <c r="R1972" s="800">
        <v>0</v>
      </c>
      <c r="S1972" s="800">
        <v>0</v>
      </c>
      <c r="T1972" s="800">
        <v>0</v>
      </c>
      <c r="U1972" s="800">
        <v>0</v>
      </c>
      <c r="V1972" s="800">
        <v>0</v>
      </c>
      <c r="W1972" s="800">
        <v>0</v>
      </c>
      <c r="X1972" s="800">
        <v>0</v>
      </c>
      <c r="Y1972" s="800">
        <v>0</v>
      </c>
      <c r="Z1972" s="800">
        <v>0</v>
      </c>
      <c r="AA1972" s="800">
        <v>0</v>
      </c>
      <c r="AB1972" s="800">
        <v>0</v>
      </c>
      <c r="AC1972" s="800">
        <v>0</v>
      </c>
      <c r="AD1972" s="800">
        <v>0</v>
      </c>
      <c r="AE1972" s="800">
        <v>0</v>
      </c>
      <c r="AF1972" s="800">
        <v>0</v>
      </c>
      <c r="AG1972" s="800">
        <v>0</v>
      </c>
      <c r="AH1972" s="800">
        <v>0</v>
      </c>
      <c r="AI1972" s="800">
        <v>0</v>
      </c>
      <c r="AK1972" s="199"/>
      <c r="AM1972" s="11"/>
      <c r="AN1972" s="15"/>
      <c r="AO1972" s="11"/>
      <c r="AP1972" s="11"/>
    </row>
    <row r="1973" spans="3:42" outlineLevel="2" x14ac:dyDescent="0.2">
      <c r="C1973" s="252">
        <v>14</v>
      </c>
      <c r="D1973" s="119" t="s">
        <v>218</v>
      </c>
      <c r="F1973" s="794" t="s">
        <v>69</v>
      </c>
      <c r="AK1973" s="199"/>
      <c r="AM1973" s="11"/>
      <c r="AN1973" s="15"/>
      <c r="AO1973" s="11"/>
      <c r="AP1973" s="11"/>
    </row>
    <row r="1974" spans="3:42" outlineLevel="2" x14ac:dyDescent="0.2">
      <c r="C1974" s="252">
        <v>14</v>
      </c>
      <c r="D1974" s="119" t="s">
        <v>218</v>
      </c>
      <c r="F1974" s="761" t="s">
        <v>9</v>
      </c>
      <c r="G1974" s="75"/>
      <c r="H1974" s="796" t="s">
        <v>580</v>
      </c>
      <c r="I1974" s="801"/>
      <c r="J1974" s="75"/>
      <c r="K1974" s="741"/>
      <c r="L1974" s="75"/>
      <c r="M1974" s="75"/>
      <c r="N1974" s="75"/>
      <c r="O1974" s="75"/>
      <c r="P1974" s="75"/>
      <c r="Q1974" s="128" t="s">
        <v>110</v>
      </c>
      <c r="R1974" s="299">
        <v>0</v>
      </c>
      <c r="S1974" s="300">
        <v>0</v>
      </c>
      <c r="T1974" s="300">
        <v>0</v>
      </c>
      <c r="U1974" s="300">
        <v>0</v>
      </c>
      <c r="V1974" s="300">
        <v>0</v>
      </c>
      <c r="W1974" s="301">
        <v>0</v>
      </c>
      <c r="X1974" s="300">
        <v>0</v>
      </c>
      <c r="Y1974" s="300">
        <v>0</v>
      </c>
      <c r="Z1974" s="300">
        <v>0</v>
      </c>
      <c r="AA1974" s="300">
        <v>0</v>
      </c>
      <c r="AB1974" s="302">
        <v>0</v>
      </c>
      <c r="AC1974" s="302">
        <v>0</v>
      </c>
      <c r="AD1974" s="302">
        <v>0</v>
      </c>
      <c r="AE1974" s="302">
        <v>0</v>
      </c>
      <c r="AF1974" s="302">
        <v>0</v>
      </c>
      <c r="AG1974" s="302">
        <v>0</v>
      </c>
      <c r="AH1974" s="348">
        <v>0</v>
      </c>
      <c r="AI1974" s="348">
        <v>0</v>
      </c>
      <c r="AK1974" s="199"/>
      <c r="AM1974" s="11"/>
      <c r="AN1974" s="15"/>
      <c r="AO1974" s="11"/>
      <c r="AP1974" s="11"/>
    </row>
    <row r="1975" spans="3:42" outlineLevel="2" x14ac:dyDescent="0.2">
      <c r="C1975" s="252">
        <v>14</v>
      </c>
      <c r="D1975" s="119" t="s">
        <v>218</v>
      </c>
      <c r="F1975" s="767" t="s">
        <v>14</v>
      </c>
      <c r="H1975" s="797" t="s">
        <v>580</v>
      </c>
      <c r="K1975" s="164"/>
      <c r="Q1975" s="135" t="s">
        <v>110</v>
      </c>
      <c r="R1975" s="314">
        <v>0</v>
      </c>
      <c r="S1975" s="315">
        <v>0</v>
      </c>
      <c r="T1975" s="315">
        <v>0</v>
      </c>
      <c r="U1975" s="315">
        <v>0</v>
      </c>
      <c r="V1975" s="315">
        <v>0</v>
      </c>
      <c r="W1975" s="316">
        <v>0</v>
      </c>
      <c r="X1975" s="315">
        <v>0</v>
      </c>
      <c r="Y1975" s="315">
        <v>0</v>
      </c>
      <c r="Z1975" s="315">
        <v>0</v>
      </c>
      <c r="AA1975" s="315">
        <v>0</v>
      </c>
      <c r="AB1975" s="5">
        <v>0</v>
      </c>
      <c r="AC1975" s="5">
        <v>0</v>
      </c>
      <c r="AD1975" s="5">
        <v>0</v>
      </c>
      <c r="AE1975" s="5">
        <v>0</v>
      </c>
      <c r="AF1975" s="5">
        <v>0</v>
      </c>
      <c r="AG1975" s="5">
        <v>0</v>
      </c>
      <c r="AH1975" s="350">
        <v>0</v>
      </c>
      <c r="AI1975" s="350">
        <v>0</v>
      </c>
      <c r="AK1975" s="199"/>
      <c r="AM1975" s="11"/>
      <c r="AN1975" s="15"/>
      <c r="AO1975" s="11"/>
      <c r="AP1975" s="11"/>
    </row>
    <row r="1976" spans="3:42" outlineLevel="2" x14ac:dyDescent="0.2">
      <c r="C1976" s="252">
        <v>14</v>
      </c>
      <c r="D1976" s="119" t="s">
        <v>218</v>
      </c>
      <c r="F1976" s="783" t="s">
        <v>16</v>
      </c>
      <c r="G1976" s="83"/>
      <c r="H1976" s="798" t="s">
        <v>580</v>
      </c>
      <c r="I1976" s="799"/>
      <c r="J1976" s="83"/>
      <c r="K1976" s="736"/>
      <c r="L1976" s="83"/>
      <c r="M1976" s="83"/>
      <c r="N1976" s="83"/>
      <c r="O1976" s="83"/>
      <c r="P1976" s="83"/>
      <c r="Q1976" s="143" t="s">
        <v>110</v>
      </c>
      <c r="R1976" s="304">
        <v>0</v>
      </c>
      <c r="S1976" s="305">
        <v>0</v>
      </c>
      <c r="T1976" s="305">
        <v>0</v>
      </c>
      <c r="U1976" s="305">
        <v>0</v>
      </c>
      <c r="V1976" s="305">
        <v>0</v>
      </c>
      <c r="W1976" s="306">
        <v>0</v>
      </c>
      <c r="X1976" s="305">
        <v>0</v>
      </c>
      <c r="Y1976" s="305">
        <v>0</v>
      </c>
      <c r="Z1976" s="305">
        <v>0</v>
      </c>
      <c r="AA1976" s="305">
        <v>0</v>
      </c>
      <c r="AB1976" s="307">
        <v>0</v>
      </c>
      <c r="AC1976" s="307">
        <v>0</v>
      </c>
      <c r="AD1976" s="307">
        <v>0</v>
      </c>
      <c r="AE1976" s="307">
        <v>0</v>
      </c>
      <c r="AF1976" s="307">
        <v>0</v>
      </c>
      <c r="AG1976" s="307">
        <v>0</v>
      </c>
      <c r="AH1976" s="362">
        <v>0</v>
      </c>
      <c r="AI1976" s="362">
        <v>0</v>
      </c>
      <c r="AK1976" s="199"/>
      <c r="AM1976" s="11"/>
      <c r="AN1976" s="15"/>
      <c r="AO1976" s="11"/>
      <c r="AP1976" s="11"/>
    </row>
    <row r="1977" spans="3:42" outlineLevel="2" x14ac:dyDescent="0.2">
      <c r="C1977" s="252">
        <v>14</v>
      </c>
      <c r="D1977" s="119" t="s">
        <v>218</v>
      </c>
      <c r="F1977" s="12"/>
      <c r="H1977" s="797"/>
      <c r="K1977" s="164"/>
      <c r="Q1977" s="16"/>
      <c r="R1977" s="800">
        <v>0</v>
      </c>
      <c r="S1977" s="800">
        <v>0</v>
      </c>
      <c r="T1977" s="800">
        <v>0</v>
      </c>
      <c r="U1977" s="800">
        <v>0</v>
      </c>
      <c r="V1977" s="800">
        <v>0</v>
      </c>
      <c r="W1977" s="800">
        <v>0</v>
      </c>
      <c r="X1977" s="800">
        <v>0</v>
      </c>
      <c r="Y1977" s="800">
        <v>0</v>
      </c>
      <c r="Z1977" s="800">
        <v>0</v>
      </c>
      <c r="AA1977" s="800">
        <v>0</v>
      </c>
      <c r="AB1977" s="800">
        <v>0</v>
      </c>
      <c r="AC1977" s="800">
        <v>0</v>
      </c>
      <c r="AD1977" s="800">
        <v>0</v>
      </c>
      <c r="AE1977" s="800">
        <v>0</v>
      </c>
      <c r="AF1977" s="800">
        <v>0</v>
      </c>
      <c r="AG1977" s="800">
        <v>0</v>
      </c>
      <c r="AH1977" s="800">
        <v>0</v>
      </c>
      <c r="AI1977" s="800">
        <v>0</v>
      </c>
      <c r="AK1977" s="199"/>
      <c r="AM1977" s="11"/>
      <c r="AN1977" s="15"/>
      <c r="AO1977" s="11"/>
      <c r="AP1977" s="11"/>
    </row>
    <row r="1978" spans="3:42" outlineLevel="2" x14ac:dyDescent="0.2">
      <c r="C1978" s="252">
        <v>14</v>
      </c>
      <c r="D1978" s="119" t="s">
        <v>218</v>
      </c>
      <c r="F1978" s="794" t="s">
        <v>616</v>
      </c>
      <c r="AK1978" s="199"/>
      <c r="AM1978" s="11"/>
      <c r="AN1978" s="15"/>
      <c r="AO1978" s="11"/>
      <c r="AP1978" s="11"/>
    </row>
    <row r="1979" spans="3:42" outlineLevel="2" x14ac:dyDescent="0.2">
      <c r="C1979" s="252">
        <v>14</v>
      </c>
      <c r="D1979" s="119" t="s">
        <v>218</v>
      </c>
      <c r="F1979" s="761" t="s">
        <v>48</v>
      </c>
      <c r="G1979" s="75"/>
      <c r="H1979" s="796" t="s">
        <v>580</v>
      </c>
      <c r="I1979" s="228" t="s">
        <v>617</v>
      </c>
      <c r="J1979" s="75"/>
      <c r="K1979" s="741"/>
      <c r="L1979" s="75"/>
      <c r="M1979" s="75"/>
      <c r="N1979" s="75"/>
      <c r="O1979" s="75"/>
      <c r="P1979" s="75"/>
      <c r="Q1979" s="128" t="s">
        <v>110</v>
      </c>
      <c r="R1979" s="299">
        <v>0</v>
      </c>
      <c r="S1979" s="300">
        <v>0</v>
      </c>
      <c r="T1979" s="300">
        <v>0</v>
      </c>
      <c r="U1979" s="300">
        <v>0</v>
      </c>
      <c r="V1979" s="300">
        <v>0</v>
      </c>
      <c r="W1979" s="301">
        <v>0</v>
      </c>
      <c r="X1979" s="300">
        <v>0</v>
      </c>
      <c r="Y1979" s="300">
        <v>0</v>
      </c>
      <c r="Z1979" s="300">
        <v>0</v>
      </c>
      <c r="AA1979" s="300">
        <v>0</v>
      </c>
      <c r="AB1979" s="302">
        <v>0</v>
      </c>
      <c r="AC1979" s="302">
        <v>0</v>
      </c>
      <c r="AD1979" s="302">
        <v>0</v>
      </c>
      <c r="AE1979" s="302">
        <v>0</v>
      </c>
      <c r="AF1979" s="302">
        <v>0</v>
      </c>
      <c r="AG1979" s="302">
        <v>0</v>
      </c>
      <c r="AH1979" s="348">
        <v>0</v>
      </c>
      <c r="AI1979" s="348">
        <v>0</v>
      </c>
      <c r="AK1979" s="199"/>
      <c r="AM1979" s="11"/>
      <c r="AN1979" s="15"/>
      <c r="AO1979" s="11"/>
      <c r="AP1979" s="11"/>
    </row>
    <row r="1980" spans="3:42" outlineLevel="2" x14ac:dyDescent="0.2">
      <c r="C1980" s="252">
        <v>14</v>
      </c>
      <c r="D1980" s="119" t="s">
        <v>218</v>
      </c>
      <c r="F1980" s="767" t="s">
        <v>55</v>
      </c>
      <c r="H1980" s="797" t="s">
        <v>580</v>
      </c>
      <c r="I1980" s="234" t="s">
        <v>617</v>
      </c>
      <c r="K1980" s="164"/>
      <c r="Q1980" s="135" t="s">
        <v>110</v>
      </c>
      <c r="R1980" s="314">
        <v>0</v>
      </c>
      <c r="S1980" s="315">
        <v>0</v>
      </c>
      <c r="T1980" s="315">
        <v>0</v>
      </c>
      <c r="U1980" s="315">
        <v>0</v>
      </c>
      <c r="V1980" s="315">
        <v>0</v>
      </c>
      <c r="W1980" s="316">
        <v>0</v>
      </c>
      <c r="X1980" s="315">
        <v>0</v>
      </c>
      <c r="Y1980" s="315">
        <v>0</v>
      </c>
      <c r="Z1980" s="315">
        <v>0</v>
      </c>
      <c r="AA1980" s="315">
        <v>0</v>
      </c>
      <c r="AB1980" s="5">
        <v>0</v>
      </c>
      <c r="AC1980" s="5">
        <v>0</v>
      </c>
      <c r="AD1980" s="5">
        <v>0</v>
      </c>
      <c r="AE1980" s="5">
        <v>0</v>
      </c>
      <c r="AF1980" s="5">
        <v>0</v>
      </c>
      <c r="AG1980" s="5">
        <v>0</v>
      </c>
      <c r="AH1980" s="350">
        <v>0</v>
      </c>
      <c r="AI1980" s="350">
        <v>0</v>
      </c>
      <c r="AK1980" s="199"/>
      <c r="AM1980" s="11"/>
      <c r="AN1980" s="15"/>
      <c r="AO1980" s="11"/>
      <c r="AP1980" s="11"/>
    </row>
    <row r="1981" spans="3:42" outlineLevel="2" x14ac:dyDescent="0.2">
      <c r="C1981" s="252">
        <v>14</v>
      </c>
      <c r="D1981" s="119" t="s">
        <v>218</v>
      </c>
      <c r="F1981" s="783" t="s">
        <v>57</v>
      </c>
      <c r="G1981" s="83"/>
      <c r="H1981" s="798" t="s">
        <v>580</v>
      </c>
      <c r="I1981" s="240" t="s">
        <v>617</v>
      </c>
      <c r="J1981" s="83"/>
      <c r="K1981" s="736"/>
      <c r="L1981" s="83"/>
      <c r="M1981" s="83"/>
      <c r="N1981" s="83"/>
      <c r="O1981" s="83"/>
      <c r="P1981" s="83"/>
      <c r="Q1981" s="143" t="s">
        <v>110</v>
      </c>
      <c r="R1981" s="304">
        <v>0</v>
      </c>
      <c r="S1981" s="305">
        <v>0</v>
      </c>
      <c r="T1981" s="305">
        <v>0</v>
      </c>
      <c r="U1981" s="305">
        <v>0</v>
      </c>
      <c r="V1981" s="305">
        <v>0</v>
      </c>
      <c r="W1981" s="306">
        <v>0</v>
      </c>
      <c r="X1981" s="305">
        <v>0</v>
      </c>
      <c r="Y1981" s="305">
        <v>0</v>
      </c>
      <c r="Z1981" s="305">
        <v>0</v>
      </c>
      <c r="AA1981" s="305">
        <v>0</v>
      </c>
      <c r="AB1981" s="307">
        <v>0</v>
      </c>
      <c r="AC1981" s="307">
        <v>0</v>
      </c>
      <c r="AD1981" s="307">
        <v>0</v>
      </c>
      <c r="AE1981" s="307">
        <v>0</v>
      </c>
      <c r="AF1981" s="307">
        <v>0</v>
      </c>
      <c r="AG1981" s="307">
        <v>0</v>
      </c>
      <c r="AH1981" s="362">
        <v>0</v>
      </c>
      <c r="AI1981" s="362">
        <v>0</v>
      </c>
      <c r="AK1981" s="199"/>
      <c r="AM1981" s="11"/>
      <c r="AN1981" s="15"/>
      <c r="AO1981" s="11"/>
      <c r="AP1981" s="11"/>
    </row>
    <row r="1982" spans="3:42" outlineLevel="2" x14ac:dyDescent="0.2">
      <c r="C1982" s="252">
        <v>14</v>
      </c>
      <c r="D1982" s="119" t="s">
        <v>218</v>
      </c>
      <c r="F1982" s="802" t="s">
        <v>626</v>
      </c>
      <c r="R1982" s="800">
        <v>0</v>
      </c>
      <c r="S1982" s="800">
        <v>0</v>
      </c>
      <c r="T1982" s="800">
        <v>0</v>
      </c>
      <c r="U1982" s="800">
        <v>0</v>
      </c>
      <c r="V1982" s="800">
        <v>0</v>
      </c>
      <c r="W1982" s="800">
        <v>0</v>
      </c>
      <c r="X1982" s="800">
        <v>0</v>
      </c>
      <c r="Y1982" s="800">
        <v>0</v>
      </c>
      <c r="Z1982" s="800">
        <v>0</v>
      </c>
      <c r="AA1982" s="800">
        <v>0</v>
      </c>
      <c r="AB1982" s="800">
        <v>0</v>
      </c>
      <c r="AC1982" s="800">
        <v>0</v>
      </c>
      <c r="AD1982" s="800">
        <v>0</v>
      </c>
      <c r="AE1982" s="800">
        <v>0</v>
      </c>
      <c r="AF1982" s="800">
        <v>0</v>
      </c>
      <c r="AG1982" s="800">
        <v>0</v>
      </c>
      <c r="AH1982" s="800">
        <v>0</v>
      </c>
      <c r="AI1982" s="800">
        <v>0</v>
      </c>
      <c r="AK1982" s="199"/>
      <c r="AM1982" s="11"/>
      <c r="AN1982" s="15"/>
      <c r="AO1982" s="11"/>
      <c r="AP1982" s="11"/>
    </row>
    <row r="1983" spans="3:42" outlineLevel="2" x14ac:dyDescent="0.2">
      <c r="C1983" s="252">
        <v>14</v>
      </c>
      <c r="D1983" s="119" t="s">
        <v>218</v>
      </c>
      <c r="R1983" s="5"/>
      <c r="S1983" s="5"/>
      <c r="T1983" s="5"/>
      <c r="U1983" s="5"/>
      <c r="V1983" s="5"/>
      <c r="W1983" s="5"/>
      <c r="X1983" s="5"/>
      <c r="Y1983" s="5"/>
      <c r="AK1983" s="199"/>
      <c r="AM1983" s="11"/>
      <c r="AN1983" s="15"/>
      <c r="AO1983" s="11"/>
      <c r="AP1983" s="11"/>
    </row>
    <row r="1984" spans="3:42" outlineLevel="2" x14ac:dyDescent="0.2">
      <c r="C1984" s="252">
        <v>14</v>
      </c>
      <c r="D1984" s="119" t="s">
        <v>218</v>
      </c>
      <c r="F1984" s="789" t="s">
        <v>631</v>
      </c>
      <c r="G1984" s="790"/>
      <c r="H1984" s="803"/>
      <c r="I1984" s="790"/>
      <c r="J1984" s="790"/>
      <c r="K1984" s="792"/>
      <c r="L1984" s="789"/>
      <c r="M1984" s="789"/>
      <c r="N1984" s="789"/>
      <c r="O1984" s="789"/>
      <c r="P1984" s="789"/>
      <c r="Q1984" s="792"/>
      <c r="R1984" s="793"/>
      <c r="S1984" s="793"/>
      <c r="T1984" s="793"/>
      <c r="U1984" s="793"/>
      <c r="V1984" s="793"/>
      <c r="W1984" s="793"/>
      <c r="X1984" s="793"/>
      <c r="Y1984" s="793"/>
      <c r="Z1984" s="793"/>
      <c r="AA1984" s="793"/>
      <c r="AB1984" s="793"/>
      <c r="AC1984" s="793"/>
      <c r="AD1984" s="793"/>
      <c r="AE1984" s="793"/>
      <c r="AF1984" s="793"/>
      <c r="AG1984" s="793"/>
      <c r="AH1984" s="789"/>
      <c r="AI1984" s="789"/>
      <c r="AK1984" s="199"/>
      <c r="AM1984" s="11"/>
      <c r="AN1984" s="15"/>
      <c r="AO1984" s="11"/>
      <c r="AP1984" s="11"/>
    </row>
    <row r="1985" spans="3:42" outlineLevel="2" x14ac:dyDescent="0.2">
      <c r="C1985" s="252">
        <v>14</v>
      </c>
      <c r="D1985" s="119" t="s">
        <v>218</v>
      </c>
      <c r="F1985" t="s">
        <v>620</v>
      </c>
      <c r="AK1985" s="199"/>
      <c r="AM1985" s="11"/>
      <c r="AN1985" s="15"/>
      <c r="AO1985" s="11"/>
      <c r="AP1985" s="11"/>
    </row>
    <row r="1986" spans="3:42" outlineLevel="2" x14ac:dyDescent="0.2">
      <c r="C1986" s="252">
        <v>14</v>
      </c>
      <c r="D1986" s="119" t="s">
        <v>218</v>
      </c>
      <c r="F1986" s="761" t="s">
        <v>48</v>
      </c>
      <c r="G1986" s="75"/>
      <c r="H1986" s="796" t="s">
        <v>632</v>
      </c>
      <c r="I1986" s="801"/>
      <c r="J1986" s="75"/>
      <c r="K1986" s="741"/>
      <c r="L1986" s="75"/>
      <c r="M1986" s="75"/>
      <c r="N1986" s="75"/>
      <c r="O1986" s="75"/>
      <c r="P1986" s="75"/>
      <c r="Q1986" s="128" t="s">
        <v>536</v>
      </c>
      <c r="R1986" s="804">
        <v>0</v>
      </c>
      <c r="S1986" s="805">
        <v>0</v>
      </c>
      <c r="T1986" s="805">
        <v>0</v>
      </c>
      <c r="U1986" s="805">
        <v>0</v>
      </c>
      <c r="V1986" s="805">
        <v>0</v>
      </c>
      <c r="W1986" s="806">
        <v>0</v>
      </c>
      <c r="X1986" s="805">
        <v>0</v>
      </c>
      <c r="Y1986" s="805">
        <v>0</v>
      </c>
      <c r="Z1986" s="805">
        <v>0</v>
      </c>
      <c r="AA1986" s="805">
        <v>0</v>
      </c>
      <c r="AB1986" s="805">
        <v>0</v>
      </c>
      <c r="AC1986" s="805">
        <v>0</v>
      </c>
      <c r="AD1986" s="805">
        <v>0</v>
      </c>
      <c r="AE1986" s="805">
        <v>0</v>
      </c>
      <c r="AF1986" s="805">
        <v>0</v>
      </c>
      <c r="AG1986" s="805">
        <v>0</v>
      </c>
      <c r="AH1986" s="808">
        <v>0</v>
      </c>
      <c r="AI1986" s="808">
        <v>0</v>
      </c>
      <c r="AK1986" s="199"/>
      <c r="AM1986" s="11"/>
      <c r="AN1986" s="15"/>
      <c r="AO1986" s="11"/>
      <c r="AP1986" s="11"/>
    </row>
    <row r="1987" spans="3:42" outlineLevel="2" x14ac:dyDescent="0.2">
      <c r="C1987" s="252">
        <v>14</v>
      </c>
      <c r="D1987" s="119" t="s">
        <v>218</v>
      </c>
      <c r="F1987" s="767" t="s">
        <v>55</v>
      </c>
      <c r="H1987" s="797" t="s">
        <v>632</v>
      </c>
      <c r="K1987" s="164"/>
      <c r="Q1987" s="135" t="s">
        <v>536</v>
      </c>
      <c r="R1987" s="809">
        <v>0</v>
      </c>
      <c r="S1987" s="810">
        <v>0</v>
      </c>
      <c r="T1987" s="810">
        <v>0</v>
      </c>
      <c r="U1987" s="810">
        <v>0</v>
      </c>
      <c r="V1987" s="810">
        <v>0</v>
      </c>
      <c r="W1987" s="811">
        <v>0</v>
      </c>
      <c r="X1987" s="810">
        <v>0</v>
      </c>
      <c r="Y1987" s="810">
        <v>0</v>
      </c>
      <c r="Z1987" s="810">
        <v>0</v>
      </c>
      <c r="AA1987" s="810">
        <v>0</v>
      </c>
      <c r="AB1987" s="810">
        <v>0</v>
      </c>
      <c r="AC1987" s="810">
        <v>0</v>
      </c>
      <c r="AD1987" s="810">
        <v>0</v>
      </c>
      <c r="AE1987" s="810">
        <v>0</v>
      </c>
      <c r="AF1987" s="810">
        <v>0</v>
      </c>
      <c r="AG1987" s="810">
        <v>0</v>
      </c>
      <c r="AH1987" s="812">
        <v>0</v>
      </c>
      <c r="AI1987" s="812">
        <v>0</v>
      </c>
      <c r="AK1987" s="199"/>
      <c r="AM1987" s="11"/>
      <c r="AN1987" s="15"/>
      <c r="AO1987" s="11"/>
      <c r="AP1987" s="11"/>
    </row>
    <row r="1988" spans="3:42" outlineLevel="2" x14ac:dyDescent="0.2">
      <c r="C1988" s="252">
        <v>14</v>
      </c>
      <c r="D1988" s="119" t="s">
        <v>218</v>
      </c>
      <c r="F1988" s="783" t="s">
        <v>57</v>
      </c>
      <c r="G1988" s="83"/>
      <c r="H1988" s="798" t="s">
        <v>632</v>
      </c>
      <c r="I1988" s="799"/>
      <c r="J1988" s="83"/>
      <c r="K1988" s="736"/>
      <c r="L1988" s="83"/>
      <c r="M1988" s="83"/>
      <c r="N1988" s="83"/>
      <c r="O1988" s="83"/>
      <c r="P1988" s="83"/>
      <c r="Q1988" s="143" t="s">
        <v>536</v>
      </c>
      <c r="R1988" s="813">
        <v>0</v>
      </c>
      <c r="S1988" s="814">
        <v>0</v>
      </c>
      <c r="T1988" s="814">
        <v>0</v>
      </c>
      <c r="U1988" s="814">
        <v>0</v>
      </c>
      <c r="V1988" s="814">
        <v>0</v>
      </c>
      <c r="W1988" s="815">
        <v>0</v>
      </c>
      <c r="X1988" s="814">
        <v>0</v>
      </c>
      <c r="Y1988" s="814">
        <v>0</v>
      </c>
      <c r="Z1988" s="814">
        <v>0</v>
      </c>
      <c r="AA1988" s="814">
        <v>0</v>
      </c>
      <c r="AB1988" s="814">
        <v>0</v>
      </c>
      <c r="AC1988" s="814">
        <v>0</v>
      </c>
      <c r="AD1988" s="814">
        <v>0</v>
      </c>
      <c r="AE1988" s="814">
        <v>0</v>
      </c>
      <c r="AF1988" s="814">
        <v>0</v>
      </c>
      <c r="AG1988" s="814">
        <v>0</v>
      </c>
      <c r="AH1988" s="816">
        <v>0</v>
      </c>
      <c r="AI1988" s="816">
        <v>0</v>
      </c>
      <c r="AK1988" s="199"/>
      <c r="AM1988" s="11"/>
      <c r="AN1988" s="15"/>
      <c r="AO1988" s="11"/>
      <c r="AP1988" s="11"/>
    </row>
    <row r="1989" spans="3:42" outlineLevel="2" x14ac:dyDescent="0.2">
      <c r="C1989" s="252">
        <v>14</v>
      </c>
      <c r="D1989" s="119" t="s">
        <v>218</v>
      </c>
      <c r="F1989" s="12"/>
      <c r="H1989" s="817"/>
      <c r="K1989" s="16"/>
      <c r="Q1989" s="16"/>
      <c r="R1989" s="818"/>
      <c r="S1989" s="818"/>
      <c r="T1989" s="818"/>
      <c r="U1989" s="818"/>
      <c r="V1989" s="818"/>
      <c r="W1989" s="818"/>
      <c r="X1989" s="818"/>
      <c r="Y1989" s="818"/>
      <c r="Z1989" s="818"/>
      <c r="AA1989" s="818"/>
      <c r="AB1989" s="818"/>
      <c r="AC1989" s="818"/>
      <c r="AD1989" s="818"/>
      <c r="AE1989" s="818"/>
      <c r="AF1989" s="818"/>
      <c r="AG1989" s="818"/>
      <c r="AH1989" s="818"/>
      <c r="AI1989" s="818"/>
      <c r="AK1989" s="199"/>
      <c r="AM1989" s="11"/>
      <c r="AN1989" s="15"/>
      <c r="AO1989" s="11"/>
      <c r="AP1989" s="11"/>
    </row>
    <row r="1990" spans="3:42" outlineLevel="2" x14ac:dyDescent="0.2">
      <c r="C1990" s="252">
        <v>14</v>
      </c>
      <c r="D1990" s="119" t="s">
        <v>218</v>
      </c>
      <c r="F1990" s="121" t="s">
        <v>633</v>
      </c>
      <c r="G1990" s="756"/>
      <c r="H1990" s="757"/>
      <c r="I1990" s="788"/>
      <c r="J1990" s="756"/>
      <c r="K1990" s="758"/>
      <c r="L1990" s="759"/>
      <c r="M1990" s="759"/>
      <c r="N1990" s="759"/>
      <c r="O1990" s="759"/>
      <c r="P1990" s="759"/>
      <c r="Q1990" s="758"/>
      <c r="R1990" s="760"/>
      <c r="S1990" s="760"/>
      <c r="T1990" s="760"/>
      <c r="U1990" s="760"/>
      <c r="V1990" s="760"/>
      <c r="W1990" s="760"/>
      <c r="X1990" s="760"/>
      <c r="Y1990" s="760"/>
      <c r="Z1990" s="760"/>
      <c r="AA1990" s="760"/>
      <c r="AB1990" s="760"/>
      <c r="AC1990" s="760"/>
      <c r="AD1990" s="760"/>
      <c r="AE1990" s="760"/>
      <c r="AF1990" s="760"/>
      <c r="AG1990" s="760"/>
      <c r="AH1990" s="759"/>
      <c r="AI1990" s="759"/>
      <c r="AK1990" s="199"/>
      <c r="AM1990" s="11"/>
      <c r="AN1990" s="15"/>
      <c r="AO1990" s="11"/>
      <c r="AP1990" s="11"/>
    </row>
    <row r="1991" spans="3:42" outlineLevel="2" x14ac:dyDescent="0.2">
      <c r="C1991" s="252">
        <v>14</v>
      </c>
      <c r="D1991" s="119" t="s">
        <v>218</v>
      </c>
      <c r="F1991" s="789" t="s">
        <v>634</v>
      </c>
      <c r="G1991" s="790"/>
      <c r="H1991" s="803"/>
      <c r="I1991" s="791"/>
      <c r="J1991" s="790"/>
      <c r="K1991" s="792"/>
      <c r="L1991" s="789"/>
      <c r="M1991" s="789"/>
      <c r="N1991" s="789"/>
      <c r="O1991" s="789"/>
      <c r="P1991" s="789"/>
      <c r="Q1991" s="792"/>
      <c r="R1991" s="793"/>
      <c r="S1991" s="793"/>
      <c r="T1991" s="793"/>
      <c r="U1991" s="793"/>
      <c r="V1991" s="793"/>
      <c r="W1991" s="793"/>
      <c r="X1991" s="793"/>
      <c r="Y1991" s="793"/>
      <c r="Z1991" s="793"/>
      <c r="AA1991" s="793"/>
      <c r="AB1991" s="793"/>
      <c r="AC1991" s="793"/>
      <c r="AD1991" s="793"/>
      <c r="AE1991" s="793"/>
      <c r="AF1991" s="793"/>
      <c r="AG1991" s="793"/>
      <c r="AH1991" s="789"/>
      <c r="AI1991" s="789"/>
      <c r="AK1991" s="199"/>
      <c r="AM1991" s="11"/>
      <c r="AN1991" s="15"/>
      <c r="AO1991" s="11"/>
      <c r="AP1991" s="11"/>
    </row>
    <row r="1992" spans="3:42" outlineLevel="2" x14ac:dyDescent="0.2">
      <c r="C1992" s="252">
        <v>14</v>
      </c>
      <c r="D1992" s="119" t="s">
        <v>218</v>
      </c>
      <c r="F1992" s="794" t="s">
        <v>610</v>
      </c>
      <c r="H1992" s="795"/>
      <c r="AK1992" s="199"/>
      <c r="AM1992" s="11"/>
      <c r="AN1992" s="15"/>
      <c r="AO1992" s="11"/>
      <c r="AP1992" s="11"/>
    </row>
    <row r="1993" spans="3:42" outlineLevel="2" x14ac:dyDescent="0.2">
      <c r="C1993" s="252">
        <v>14</v>
      </c>
      <c r="D1993" s="119" t="s">
        <v>218</v>
      </c>
      <c r="F1993" s="761" t="s">
        <v>62</v>
      </c>
      <c r="G1993" s="75"/>
      <c r="H1993" s="796" t="s">
        <v>12</v>
      </c>
      <c r="I1993" s="796" t="s">
        <v>611</v>
      </c>
      <c r="J1993" s="75"/>
      <c r="K1993" s="741"/>
      <c r="L1993" s="75"/>
      <c r="M1993" s="75"/>
      <c r="N1993" s="75"/>
      <c r="O1993" s="75"/>
      <c r="P1993" s="75"/>
      <c r="Q1993" s="128" t="s">
        <v>110</v>
      </c>
      <c r="R1993" s="299">
        <v>0</v>
      </c>
      <c r="S1993" s="300">
        <v>0</v>
      </c>
      <c r="T1993" s="300">
        <v>0</v>
      </c>
      <c r="U1993" s="300">
        <v>0</v>
      </c>
      <c r="V1993" s="300">
        <v>0</v>
      </c>
      <c r="W1993" s="301">
        <v>0</v>
      </c>
      <c r="X1993" s="300">
        <v>0</v>
      </c>
      <c r="Y1993" s="300">
        <v>0</v>
      </c>
      <c r="Z1993" s="300">
        <v>0</v>
      </c>
      <c r="AA1993" s="300">
        <v>0</v>
      </c>
      <c r="AB1993" s="302">
        <v>0</v>
      </c>
      <c r="AC1993" s="302">
        <v>0</v>
      </c>
      <c r="AD1993" s="302">
        <v>0</v>
      </c>
      <c r="AE1993" s="302">
        <v>0</v>
      </c>
      <c r="AF1993" s="302">
        <v>0</v>
      </c>
      <c r="AG1993" s="302">
        <v>0</v>
      </c>
      <c r="AH1993" s="348">
        <v>0</v>
      </c>
      <c r="AI1993" s="348">
        <v>0</v>
      </c>
      <c r="AK1993" s="199"/>
      <c r="AM1993" s="11"/>
      <c r="AN1993" s="15"/>
      <c r="AO1993" s="11"/>
      <c r="AP1993" s="11"/>
    </row>
    <row r="1994" spans="3:42" outlineLevel="2" x14ac:dyDescent="0.2">
      <c r="C1994" s="252">
        <v>14</v>
      </c>
      <c r="D1994" s="119" t="s">
        <v>218</v>
      </c>
      <c r="F1994" s="767" t="s">
        <v>188</v>
      </c>
      <c r="H1994" s="797" t="s">
        <v>12</v>
      </c>
      <c r="I1994" s="797" t="s">
        <v>612</v>
      </c>
      <c r="K1994" s="164"/>
      <c r="Q1994" s="135" t="s">
        <v>110</v>
      </c>
      <c r="R1994" s="314">
        <v>0</v>
      </c>
      <c r="S1994" s="315">
        <v>0</v>
      </c>
      <c r="T1994" s="315">
        <v>0</v>
      </c>
      <c r="U1994" s="315">
        <v>0</v>
      </c>
      <c r="V1994" s="315">
        <v>0</v>
      </c>
      <c r="W1994" s="316">
        <v>0</v>
      </c>
      <c r="X1994" s="315">
        <v>0</v>
      </c>
      <c r="Y1994" s="315">
        <v>0</v>
      </c>
      <c r="Z1994" s="315">
        <v>0</v>
      </c>
      <c r="AA1994" s="315">
        <v>0</v>
      </c>
      <c r="AB1994" s="5">
        <v>0</v>
      </c>
      <c r="AC1994" s="5">
        <v>0</v>
      </c>
      <c r="AD1994" s="5">
        <v>0</v>
      </c>
      <c r="AE1994" s="5">
        <v>0</v>
      </c>
      <c r="AF1994" s="5">
        <v>0</v>
      </c>
      <c r="AG1994" s="5">
        <v>0</v>
      </c>
      <c r="AH1994" s="350">
        <v>0</v>
      </c>
      <c r="AI1994" s="350">
        <v>0</v>
      </c>
      <c r="AK1994" s="199"/>
      <c r="AM1994" s="11"/>
      <c r="AN1994" s="15"/>
      <c r="AO1994" s="11"/>
      <c r="AP1994" s="11"/>
    </row>
    <row r="1995" spans="3:42" outlineLevel="2" x14ac:dyDescent="0.2">
      <c r="C1995" s="252">
        <v>14</v>
      </c>
      <c r="D1995" s="119" t="s">
        <v>218</v>
      </c>
      <c r="F1995" s="767" t="s">
        <v>613</v>
      </c>
      <c r="H1995" s="797" t="s">
        <v>12</v>
      </c>
      <c r="I1995" s="234" t="s">
        <v>614</v>
      </c>
      <c r="K1995" s="164"/>
      <c r="Q1995" s="135" t="s">
        <v>110</v>
      </c>
      <c r="R1995" s="314">
        <v>0</v>
      </c>
      <c r="S1995" s="315">
        <v>0</v>
      </c>
      <c r="T1995" s="315">
        <v>0</v>
      </c>
      <c r="U1995" s="315">
        <v>0</v>
      </c>
      <c r="V1995" s="315">
        <v>0</v>
      </c>
      <c r="W1995" s="316">
        <v>0</v>
      </c>
      <c r="X1995" s="315">
        <v>0</v>
      </c>
      <c r="Y1995" s="315">
        <v>0</v>
      </c>
      <c r="Z1995" s="315">
        <v>0</v>
      </c>
      <c r="AA1995" s="315">
        <v>0</v>
      </c>
      <c r="AB1995" s="5">
        <v>0</v>
      </c>
      <c r="AC1995" s="5">
        <v>0</v>
      </c>
      <c r="AD1995" s="5">
        <v>0</v>
      </c>
      <c r="AE1995" s="5">
        <v>0</v>
      </c>
      <c r="AF1995" s="5">
        <v>0</v>
      </c>
      <c r="AG1995" s="5">
        <v>0</v>
      </c>
      <c r="AH1995" s="350">
        <v>0</v>
      </c>
      <c r="AI1995" s="350">
        <v>0</v>
      </c>
      <c r="AK1995" s="199"/>
      <c r="AM1995" s="11"/>
      <c r="AN1995" s="15"/>
      <c r="AO1995" s="11"/>
      <c r="AP1995" s="11"/>
    </row>
    <row r="1996" spans="3:42" outlineLevel="2" x14ac:dyDescent="0.2">
      <c r="C1996" s="252">
        <v>14</v>
      </c>
      <c r="D1996" s="119" t="s">
        <v>218</v>
      </c>
      <c r="F1996" s="783" t="s">
        <v>57</v>
      </c>
      <c r="G1996" s="83"/>
      <c r="H1996" s="798" t="s">
        <v>12</v>
      </c>
      <c r="I1996" s="799"/>
      <c r="J1996" s="83"/>
      <c r="K1996" s="736"/>
      <c r="L1996" s="83"/>
      <c r="M1996" s="83"/>
      <c r="N1996" s="83"/>
      <c r="O1996" s="83"/>
      <c r="P1996" s="83"/>
      <c r="Q1996" s="143" t="s">
        <v>110</v>
      </c>
      <c r="R1996" s="304">
        <v>0</v>
      </c>
      <c r="S1996" s="305">
        <v>0</v>
      </c>
      <c r="T1996" s="305">
        <v>0</v>
      </c>
      <c r="U1996" s="305">
        <v>0</v>
      </c>
      <c r="V1996" s="305">
        <v>0</v>
      </c>
      <c r="W1996" s="306">
        <v>0</v>
      </c>
      <c r="X1996" s="305">
        <v>0</v>
      </c>
      <c r="Y1996" s="305">
        <v>0</v>
      </c>
      <c r="Z1996" s="305">
        <v>0</v>
      </c>
      <c r="AA1996" s="305">
        <v>0</v>
      </c>
      <c r="AB1996" s="307">
        <v>0</v>
      </c>
      <c r="AC1996" s="307">
        <v>0</v>
      </c>
      <c r="AD1996" s="307">
        <v>0</v>
      </c>
      <c r="AE1996" s="307">
        <v>0</v>
      </c>
      <c r="AF1996" s="307">
        <v>0</v>
      </c>
      <c r="AG1996" s="307">
        <v>0</v>
      </c>
      <c r="AH1996" s="362">
        <v>0</v>
      </c>
      <c r="AI1996" s="362">
        <v>0</v>
      </c>
      <c r="AK1996" s="199"/>
      <c r="AM1996" s="11"/>
      <c r="AN1996" s="15"/>
      <c r="AO1996" s="11"/>
      <c r="AP1996" s="11"/>
    </row>
    <row r="1997" spans="3:42" outlineLevel="2" x14ac:dyDescent="0.2">
      <c r="C1997" s="252">
        <v>14</v>
      </c>
      <c r="D1997" s="119" t="s">
        <v>218</v>
      </c>
      <c r="F1997" s="12"/>
      <c r="H1997" s="234"/>
      <c r="K1997" s="164"/>
      <c r="Q1997" s="16"/>
      <c r="R1997" s="800">
        <v>0</v>
      </c>
      <c r="S1997" s="800">
        <v>0</v>
      </c>
      <c r="T1997" s="800">
        <v>0</v>
      </c>
      <c r="U1997" s="800">
        <v>0</v>
      </c>
      <c r="V1997" s="800">
        <v>0</v>
      </c>
      <c r="W1997" s="800">
        <v>0</v>
      </c>
      <c r="X1997" s="800">
        <v>0</v>
      </c>
      <c r="Y1997" s="800">
        <v>0</v>
      </c>
      <c r="Z1997" s="800">
        <v>0</v>
      </c>
      <c r="AA1997" s="800">
        <v>0</v>
      </c>
      <c r="AB1997" s="800">
        <v>0</v>
      </c>
      <c r="AC1997" s="800">
        <v>0</v>
      </c>
      <c r="AD1997" s="800">
        <v>0</v>
      </c>
      <c r="AE1997" s="800">
        <v>0</v>
      </c>
      <c r="AF1997" s="800">
        <v>0</v>
      </c>
      <c r="AG1997" s="800">
        <v>0</v>
      </c>
      <c r="AH1997" s="800">
        <v>0</v>
      </c>
      <c r="AI1997" s="800">
        <v>0</v>
      </c>
      <c r="AK1997" s="199"/>
      <c r="AM1997" s="11"/>
      <c r="AN1997" s="15"/>
      <c r="AO1997" s="11"/>
      <c r="AP1997" s="11"/>
    </row>
    <row r="1998" spans="3:42" outlineLevel="2" x14ac:dyDescent="0.2">
      <c r="C1998" s="252">
        <v>14</v>
      </c>
      <c r="D1998" s="119" t="s">
        <v>218</v>
      </c>
      <c r="F1998" s="794" t="s">
        <v>615</v>
      </c>
      <c r="AK1998" s="199"/>
      <c r="AM1998" s="11"/>
      <c r="AN1998" s="15"/>
      <c r="AO1998" s="11"/>
      <c r="AP1998" s="11"/>
    </row>
    <row r="1999" spans="3:42" outlineLevel="2" x14ac:dyDescent="0.2">
      <c r="C1999" s="252">
        <v>14</v>
      </c>
      <c r="D1999" s="119" t="s">
        <v>218</v>
      </c>
      <c r="F1999" s="761" t="s">
        <v>48</v>
      </c>
      <c r="G1999" s="75"/>
      <c r="H1999" s="796" t="s">
        <v>12</v>
      </c>
      <c r="I1999" s="801"/>
      <c r="J1999" s="75"/>
      <c r="K1999" s="741"/>
      <c r="L1999" s="75"/>
      <c r="M1999" s="75"/>
      <c r="N1999" s="75"/>
      <c r="O1999" s="75"/>
      <c r="P1999" s="75"/>
      <c r="Q1999" s="128" t="s">
        <v>110</v>
      </c>
      <c r="R1999" s="299">
        <v>0</v>
      </c>
      <c r="S1999" s="300">
        <v>0</v>
      </c>
      <c r="T1999" s="300">
        <v>0</v>
      </c>
      <c r="U1999" s="300">
        <v>0</v>
      </c>
      <c r="V1999" s="300">
        <v>0</v>
      </c>
      <c r="W1999" s="301">
        <v>0</v>
      </c>
      <c r="X1999" s="300">
        <v>0</v>
      </c>
      <c r="Y1999" s="300">
        <v>0</v>
      </c>
      <c r="Z1999" s="300">
        <v>0</v>
      </c>
      <c r="AA1999" s="300">
        <v>0</v>
      </c>
      <c r="AB1999" s="302">
        <v>0</v>
      </c>
      <c r="AC1999" s="302">
        <v>0</v>
      </c>
      <c r="AD1999" s="302">
        <v>0</v>
      </c>
      <c r="AE1999" s="302">
        <v>0</v>
      </c>
      <c r="AF1999" s="302">
        <v>0</v>
      </c>
      <c r="AG1999" s="302">
        <v>0</v>
      </c>
      <c r="AH1999" s="348">
        <v>0</v>
      </c>
      <c r="AI1999" s="348">
        <v>0</v>
      </c>
      <c r="AK1999" s="199"/>
      <c r="AM1999" s="11"/>
      <c r="AN1999" s="15"/>
      <c r="AO1999" s="11"/>
      <c r="AP1999" s="11"/>
    </row>
    <row r="2000" spans="3:42" outlineLevel="2" x14ac:dyDescent="0.2">
      <c r="C2000" s="252">
        <v>14</v>
      </c>
      <c r="D2000" s="119" t="s">
        <v>218</v>
      </c>
      <c r="F2000" s="767" t="s">
        <v>55</v>
      </c>
      <c r="H2000" s="797" t="s">
        <v>12</v>
      </c>
      <c r="K2000" s="164"/>
      <c r="Q2000" s="135" t="s">
        <v>110</v>
      </c>
      <c r="R2000" s="314">
        <v>0</v>
      </c>
      <c r="S2000" s="315">
        <v>0</v>
      </c>
      <c r="T2000" s="315">
        <v>0</v>
      </c>
      <c r="U2000" s="315">
        <v>0</v>
      </c>
      <c r="V2000" s="315">
        <v>0</v>
      </c>
      <c r="W2000" s="316">
        <v>0</v>
      </c>
      <c r="X2000" s="315">
        <v>0</v>
      </c>
      <c r="Y2000" s="315">
        <v>0</v>
      </c>
      <c r="Z2000" s="315">
        <v>0</v>
      </c>
      <c r="AA2000" s="315">
        <v>0</v>
      </c>
      <c r="AB2000" s="5">
        <v>0</v>
      </c>
      <c r="AC2000" s="5">
        <v>0</v>
      </c>
      <c r="AD2000" s="5">
        <v>0</v>
      </c>
      <c r="AE2000" s="5">
        <v>0</v>
      </c>
      <c r="AF2000" s="5">
        <v>0</v>
      </c>
      <c r="AG2000" s="5">
        <v>0</v>
      </c>
      <c r="AH2000" s="350">
        <v>0</v>
      </c>
      <c r="AI2000" s="350">
        <v>0</v>
      </c>
      <c r="AK2000" s="199"/>
      <c r="AM2000" s="11"/>
      <c r="AN2000" s="15"/>
      <c r="AO2000" s="11"/>
      <c r="AP2000" s="11"/>
    </row>
    <row r="2001" spans="3:42" outlineLevel="2" x14ac:dyDescent="0.2">
      <c r="C2001" s="252">
        <v>14</v>
      </c>
      <c r="D2001" s="119" t="s">
        <v>218</v>
      </c>
      <c r="F2001" s="783" t="s">
        <v>57</v>
      </c>
      <c r="G2001" s="83"/>
      <c r="H2001" s="798" t="s">
        <v>12</v>
      </c>
      <c r="I2001" s="799"/>
      <c r="J2001" s="83"/>
      <c r="K2001" s="736"/>
      <c r="L2001" s="83"/>
      <c r="M2001" s="83"/>
      <c r="N2001" s="83"/>
      <c r="O2001" s="83"/>
      <c r="P2001" s="83"/>
      <c r="Q2001" s="143" t="s">
        <v>110</v>
      </c>
      <c r="R2001" s="304">
        <v>0</v>
      </c>
      <c r="S2001" s="305">
        <v>0</v>
      </c>
      <c r="T2001" s="305">
        <v>0</v>
      </c>
      <c r="U2001" s="305">
        <v>0</v>
      </c>
      <c r="V2001" s="305">
        <v>0</v>
      </c>
      <c r="W2001" s="306">
        <v>0</v>
      </c>
      <c r="X2001" s="305">
        <v>0</v>
      </c>
      <c r="Y2001" s="305">
        <v>0</v>
      </c>
      <c r="Z2001" s="305">
        <v>0</v>
      </c>
      <c r="AA2001" s="305">
        <v>0</v>
      </c>
      <c r="AB2001" s="307">
        <v>0</v>
      </c>
      <c r="AC2001" s="307">
        <v>0</v>
      </c>
      <c r="AD2001" s="307">
        <v>0</v>
      </c>
      <c r="AE2001" s="307">
        <v>0</v>
      </c>
      <c r="AF2001" s="307">
        <v>0</v>
      </c>
      <c r="AG2001" s="307">
        <v>0</v>
      </c>
      <c r="AH2001" s="362">
        <v>0</v>
      </c>
      <c r="AI2001" s="362">
        <v>0</v>
      </c>
      <c r="AK2001" s="199"/>
      <c r="AM2001" s="11"/>
      <c r="AN2001" s="15"/>
      <c r="AO2001" s="11"/>
      <c r="AP2001" s="11"/>
    </row>
    <row r="2002" spans="3:42" outlineLevel="2" x14ac:dyDescent="0.2">
      <c r="C2002" s="252">
        <v>14</v>
      </c>
      <c r="D2002" s="119" t="s">
        <v>218</v>
      </c>
      <c r="F2002" s="12"/>
      <c r="H2002" s="164"/>
      <c r="K2002" s="164"/>
      <c r="Q2002" s="16"/>
      <c r="R2002" s="800">
        <v>0</v>
      </c>
      <c r="S2002" s="800">
        <v>0</v>
      </c>
      <c r="T2002" s="800">
        <v>0</v>
      </c>
      <c r="U2002" s="800">
        <v>0</v>
      </c>
      <c r="V2002" s="800">
        <v>0</v>
      </c>
      <c r="W2002" s="800">
        <v>0</v>
      </c>
      <c r="X2002" s="800">
        <v>0</v>
      </c>
      <c r="Y2002" s="800">
        <v>0</v>
      </c>
      <c r="Z2002" s="800">
        <v>0</v>
      </c>
      <c r="AA2002" s="800">
        <v>0</v>
      </c>
      <c r="AB2002" s="800">
        <v>0</v>
      </c>
      <c r="AC2002" s="800">
        <v>0</v>
      </c>
      <c r="AD2002" s="800">
        <v>0</v>
      </c>
      <c r="AE2002" s="800">
        <v>0</v>
      </c>
      <c r="AF2002" s="800">
        <v>0</v>
      </c>
      <c r="AG2002" s="800">
        <v>0</v>
      </c>
      <c r="AH2002" s="800">
        <v>0</v>
      </c>
      <c r="AI2002" s="800">
        <v>0</v>
      </c>
      <c r="AK2002" s="199"/>
      <c r="AM2002" s="11"/>
      <c r="AN2002" s="15"/>
      <c r="AO2002" s="11"/>
      <c r="AP2002" s="11"/>
    </row>
    <row r="2003" spans="3:42" outlineLevel="2" x14ac:dyDescent="0.2">
      <c r="C2003" s="252">
        <v>14</v>
      </c>
      <c r="D2003" s="119" t="s">
        <v>218</v>
      </c>
      <c r="F2003" s="794" t="s">
        <v>69</v>
      </c>
      <c r="AK2003" s="199"/>
      <c r="AM2003" s="11"/>
      <c r="AN2003" s="15"/>
      <c r="AO2003" s="11"/>
      <c r="AP2003" s="11"/>
    </row>
    <row r="2004" spans="3:42" outlineLevel="2" x14ac:dyDescent="0.2">
      <c r="C2004" s="252">
        <v>14</v>
      </c>
      <c r="D2004" s="119" t="s">
        <v>218</v>
      </c>
      <c r="F2004" s="761" t="s">
        <v>9</v>
      </c>
      <c r="G2004" s="75"/>
      <c r="H2004" s="796" t="s">
        <v>12</v>
      </c>
      <c r="I2004" s="801"/>
      <c r="J2004" s="75"/>
      <c r="K2004" s="741"/>
      <c r="L2004" s="75"/>
      <c r="M2004" s="75"/>
      <c r="N2004" s="75"/>
      <c r="O2004" s="75"/>
      <c r="P2004" s="75"/>
      <c r="Q2004" s="128" t="s">
        <v>110</v>
      </c>
      <c r="R2004" s="299">
        <v>0</v>
      </c>
      <c r="S2004" s="300">
        <v>0</v>
      </c>
      <c r="T2004" s="300">
        <v>0</v>
      </c>
      <c r="U2004" s="300">
        <v>0</v>
      </c>
      <c r="V2004" s="300">
        <v>0</v>
      </c>
      <c r="W2004" s="301">
        <v>0</v>
      </c>
      <c r="X2004" s="300">
        <v>0</v>
      </c>
      <c r="Y2004" s="300">
        <v>0</v>
      </c>
      <c r="Z2004" s="300">
        <v>0</v>
      </c>
      <c r="AA2004" s="300">
        <v>0</v>
      </c>
      <c r="AB2004" s="302">
        <v>0</v>
      </c>
      <c r="AC2004" s="302">
        <v>0</v>
      </c>
      <c r="AD2004" s="302">
        <v>0</v>
      </c>
      <c r="AE2004" s="302">
        <v>0</v>
      </c>
      <c r="AF2004" s="302">
        <v>0</v>
      </c>
      <c r="AG2004" s="302">
        <v>0</v>
      </c>
      <c r="AH2004" s="348">
        <v>0</v>
      </c>
      <c r="AI2004" s="348">
        <v>0</v>
      </c>
      <c r="AK2004" s="199"/>
      <c r="AM2004" s="11"/>
      <c r="AN2004" s="15"/>
      <c r="AO2004" s="11"/>
      <c r="AP2004" s="11"/>
    </row>
    <row r="2005" spans="3:42" outlineLevel="2" x14ac:dyDescent="0.2">
      <c r="C2005" s="252">
        <v>14</v>
      </c>
      <c r="D2005" s="119" t="s">
        <v>218</v>
      </c>
      <c r="F2005" s="767" t="s">
        <v>14</v>
      </c>
      <c r="H2005" s="797" t="s">
        <v>12</v>
      </c>
      <c r="K2005" s="164"/>
      <c r="Q2005" s="135" t="s">
        <v>110</v>
      </c>
      <c r="R2005" s="314">
        <v>0</v>
      </c>
      <c r="S2005" s="315">
        <v>0</v>
      </c>
      <c r="T2005" s="315">
        <v>0</v>
      </c>
      <c r="U2005" s="315">
        <v>0</v>
      </c>
      <c r="V2005" s="315">
        <v>0</v>
      </c>
      <c r="W2005" s="316">
        <v>0</v>
      </c>
      <c r="X2005" s="315">
        <v>0</v>
      </c>
      <c r="Y2005" s="315">
        <v>0</v>
      </c>
      <c r="Z2005" s="315">
        <v>0</v>
      </c>
      <c r="AA2005" s="315">
        <v>0</v>
      </c>
      <c r="AB2005" s="5">
        <v>0</v>
      </c>
      <c r="AC2005" s="5">
        <v>0</v>
      </c>
      <c r="AD2005" s="5">
        <v>0</v>
      </c>
      <c r="AE2005" s="5">
        <v>0</v>
      </c>
      <c r="AF2005" s="5">
        <v>0</v>
      </c>
      <c r="AG2005" s="5">
        <v>0</v>
      </c>
      <c r="AH2005" s="350">
        <v>0</v>
      </c>
      <c r="AI2005" s="350">
        <v>0</v>
      </c>
      <c r="AK2005" s="199"/>
      <c r="AM2005" s="11"/>
      <c r="AN2005" s="15"/>
      <c r="AO2005" s="11"/>
      <c r="AP2005" s="11"/>
    </row>
    <row r="2006" spans="3:42" outlineLevel="2" x14ac:dyDescent="0.2">
      <c r="C2006" s="252">
        <v>14</v>
      </c>
      <c r="D2006" s="119" t="s">
        <v>218</v>
      </c>
      <c r="F2006" s="783" t="s">
        <v>16</v>
      </c>
      <c r="G2006" s="83"/>
      <c r="H2006" s="798" t="s">
        <v>12</v>
      </c>
      <c r="I2006" s="799"/>
      <c r="J2006" s="83"/>
      <c r="K2006" s="736"/>
      <c r="L2006" s="83"/>
      <c r="M2006" s="83"/>
      <c r="N2006" s="83"/>
      <c r="O2006" s="83"/>
      <c r="P2006" s="83"/>
      <c r="Q2006" s="143" t="s">
        <v>110</v>
      </c>
      <c r="R2006" s="304">
        <v>0</v>
      </c>
      <c r="S2006" s="305">
        <v>0</v>
      </c>
      <c r="T2006" s="305">
        <v>0</v>
      </c>
      <c r="U2006" s="305">
        <v>0</v>
      </c>
      <c r="V2006" s="305">
        <v>0</v>
      </c>
      <c r="W2006" s="306">
        <v>0</v>
      </c>
      <c r="X2006" s="305">
        <v>0</v>
      </c>
      <c r="Y2006" s="305">
        <v>0</v>
      </c>
      <c r="Z2006" s="305">
        <v>0</v>
      </c>
      <c r="AA2006" s="305">
        <v>0</v>
      </c>
      <c r="AB2006" s="307">
        <v>0</v>
      </c>
      <c r="AC2006" s="307">
        <v>0</v>
      </c>
      <c r="AD2006" s="307">
        <v>0</v>
      </c>
      <c r="AE2006" s="307">
        <v>0</v>
      </c>
      <c r="AF2006" s="307">
        <v>0</v>
      </c>
      <c r="AG2006" s="307">
        <v>0</v>
      </c>
      <c r="AH2006" s="362">
        <v>0</v>
      </c>
      <c r="AI2006" s="362">
        <v>0</v>
      </c>
      <c r="AK2006" s="199"/>
      <c r="AM2006" s="11"/>
      <c r="AN2006" s="15"/>
      <c r="AO2006" s="11"/>
      <c r="AP2006" s="11"/>
    </row>
    <row r="2007" spans="3:42" outlineLevel="2" x14ac:dyDescent="0.2">
      <c r="C2007" s="252">
        <v>14</v>
      </c>
      <c r="D2007" s="119" t="s">
        <v>218</v>
      </c>
      <c r="F2007" s="12"/>
      <c r="H2007" s="797"/>
      <c r="K2007" s="164"/>
      <c r="Q2007" s="16"/>
      <c r="R2007" s="800">
        <v>0</v>
      </c>
      <c r="S2007" s="800">
        <v>0</v>
      </c>
      <c r="T2007" s="800">
        <v>0</v>
      </c>
      <c r="U2007" s="800">
        <v>0</v>
      </c>
      <c r="V2007" s="800">
        <v>0</v>
      </c>
      <c r="W2007" s="800">
        <v>0</v>
      </c>
      <c r="X2007" s="800">
        <v>0</v>
      </c>
      <c r="Y2007" s="800">
        <v>0</v>
      </c>
      <c r="Z2007" s="800">
        <v>0</v>
      </c>
      <c r="AA2007" s="800">
        <v>0</v>
      </c>
      <c r="AB2007" s="800">
        <v>0</v>
      </c>
      <c r="AC2007" s="800">
        <v>0</v>
      </c>
      <c r="AD2007" s="800">
        <v>0</v>
      </c>
      <c r="AE2007" s="800">
        <v>0</v>
      </c>
      <c r="AF2007" s="800">
        <v>0</v>
      </c>
      <c r="AG2007" s="800">
        <v>0</v>
      </c>
      <c r="AH2007" s="800">
        <v>0</v>
      </c>
      <c r="AI2007" s="800">
        <v>0</v>
      </c>
      <c r="AK2007" s="199"/>
      <c r="AM2007" s="11"/>
      <c r="AN2007" s="15"/>
      <c r="AO2007" s="11"/>
      <c r="AP2007" s="11"/>
    </row>
    <row r="2008" spans="3:42" outlineLevel="2" x14ac:dyDescent="0.2">
      <c r="C2008" s="252">
        <v>14</v>
      </c>
      <c r="D2008" s="119" t="s">
        <v>218</v>
      </c>
      <c r="F2008" s="794" t="s">
        <v>616</v>
      </c>
      <c r="AK2008" s="199"/>
      <c r="AM2008" s="11"/>
      <c r="AN2008" s="15"/>
      <c r="AO2008" s="11"/>
      <c r="AP2008" s="11"/>
    </row>
    <row r="2009" spans="3:42" outlineLevel="2" x14ac:dyDescent="0.2">
      <c r="C2009" s="252">
        <v>14</v>
      </c>
      <c r="D2009" s="119" t="s">
        <v>218</v>
      </c>
      <c r="F2009" s="761" t="s">
        <v>48</v>
      </c>
      <c r="G2009" s="75"/>
      <c r="H2009" s="796" t="s">
        <v>12</v>
      </c>
      <c r="I2009" s="228" t="s">
        <v>617</v>
      </c>
      <c r="J2009" s="75"/>
      <c r="K2009" s="741"/>
      <c r="L2009" s="75"/>
      <c r="M2009" s="75"/>
      <c r="N2009" s="75"/>
      <c r="O2009" s="75"/>
      <c r="P2009" s="75"/>
      <c r="Q2009" s="128" t="s">
        <v>110</v>
      </c>
      <c r="R2009" s="299">
        <v>0</v>
      </c>
      <c r="S2009" s="300">
        <v>0</v>
      </c>
      <c r="T2009" s="300">
        <v>0</v>
      </c>
      <c r="U2009" s="300">
        <v>0</v>
      </c>
      <c r="V2009" s="300">
        <v>0</v>
      </c>
      <c r="W2009" s="301">
        <v>0</v>
      </c>
      <c r="X2009" s="300">
        <v>0</v>
      </c>
      <c r="Y2009" s="300">
        <v>0</v>
      </c>
      <c r="Z2009" s="300">
        <v>0</v>
      </c>
      <c r="AA2009" s="300">
        <v>0</v>
      </c>
      <c r="AB2009" s="302">
        <v>0</v>
      </c>
      <c r="AC2009" s="302">
        <v>0</v>
      </c>
      <c r="AD2009" s="302">
        <v>0</v>
      </c>
      <c r="AE2009" s="302">
        <v>0</v>
      </c>
      <c r="AF2009" s="302">
        <v>0</v>
      </c>
      <c r="AG2009" s="302">
        <v>0</v>
      </c>
      <c r="AH2009" s="348">
        <v>0</v>
      </c>
      <c r="AI2009" s="348">
        <v>0</v>
      </c>
      <c r="AK2009" s="199"/>
      <c r="AM2009" s="11"/>
      <c r="AN2009" s="15"/>
      <c r="AO2009" s="11"/>
      <c r="AP2009" s="11"/>
    </row>
    <row r="2010" spans="3:42" outlineLevel="2" x14ac:dyDescent="0.2">
      <c r="C2010" s="252">
        <v>14</v>
      </c>
      <c r="D2010" s="119" t="s">
        <v>218</v>
      </c>
      <c r="F2010" s="767" t="s">
        <v>55</v>
      </c>
      <c r="H2010" s="797" t="s">
        <v>12</v>
      </c>
      <c r="I2010" s="234" t="s">
        <v>617</v>
      </c>
      <c r="K2010" s="164"/>
      <c r="Q2010" s="135" t="s">
        <v>110</v>
      </c>
      <c r="R2010" s="314">
        <v>0</v>
      </c>
      <c r="S2010" s="315">
        <v>0</v>
      </c>
      <c r="T2010" s="315">
        <v>0</v>
      </c>
      <c r="U2010" s="315">
        <v>0</v>
      </c>
      <c r="V2010" s="315">
        <v>0</v>
      </c>
      <c r="W2010" s="316">
        <v>0</v>
      </c>
      <c r="X2010" s="315">
        <v>0</v>
      </c>
      <c r="Y2010" s="315">
        <v>0</v>
      </c>
      <c r="Z2010" s="315">
        <v>0</v>
      </c>
      <c r="AA2010" s="315">
        <v>0</v>
      </c>
      <c r="AB2010" s="5">
        <v>0</v>
      </c>
      <c r="AC2010" s="5">
        <v>0</v>
      </c>
      <c r="AD2010" s="5">
        <v>0</v>
      </c>
      <c r="AE2010" s="5">
        <v>0</v>
      </c>
      <c r="AF2010" s="5">
        <v>0</v>
      </c>
      <c r="AG2010" s="5">
        <v>0</v>
      </c>
      <c r="AH2010" s="350">
        <v>0</v>
      </c>
      <c r="AI2010" s="350">
        <v>0</v>
      </c>
      <c r="AK2010" s="199"/>
      <c r="AM2010" s="11"/>
      <c r="AN2010" s="15"/>
      <c r="AO2010" s="11"/>
      <c r="AP2010" s="11"/>
    </row>
    <row r="2011" spans="3:42" outlineLevel="2" x14ac:dyDescent="0.2">
      <c r="C2011" s="252">
        <v>14</v>
      </c>
      <c r="D2011" s="119" t="s">
        <v>218</v>
      </c>
      <c r="F2011" s="783" t="s">
        <v>57</v>
      </c>
      <c r="G2011" s="83"/>
      <c r="H2011" s="798" t="s">
        <v>12</v>
      </c>
      <c r="I2011" s="240" t="s">
        <v>617</v>
      </c>
      <c r="J2011" s="83"/>
      <c r="K2011" s="736"/>
      <c r="L2011" s="83"/>
      <c r="M2011" s="83"/>
      <c r="N2011" s="83"/>
      <c r="O2011" s="83"/>
      <c r="P2011" s="83"/>
      <c r="Q2011" s="143" t="s">
        <v>110</v>
      </c>
      <c r="R2011" s="304">
        <v>0</v>
      </c>
      <c r="S2011" s="305">
        <v>0</v>
      </c>
      <c r="T2011" s="305">
        <v>0</v>
      </c>
      <c r="U2011" s="305">
        <v>0</v>
      </c>
      <c r="V2011" s="305">
        <v>0</v>
      </c>
      <c r="W2011" s="306">
        <v>0</v>
      </c>
      <c r="X2011" s="305">
        <v>0</v>
      </c>
      <c r="Y2011" s="305">
        <v>0</v>
      </c>
      <c r="Z2011" s="305">
        <v>0</v>
      </c>
      <c r="AA2011" s="305">
        <v>0</v>
      </c>
      <c r="AB2011" s="307">
        <v>0</v>
      </c>
      <c r="AC2011" s="307">
        <v>0</v>
      </c>
      <c r="AD2011" s="307">
        <v>0</v>
      </c>
      <c r="AE2011" s="307">
        <v>0</v>
      </c>
      <c r="AF2011" s="307">
        <v>0</v>
      </c>
      <c r="AG2011" s="307">
        <v>0</v>
      </c>
      <c r="AH2011" s="362">
        <v>0</v>
      </c>
      <c r="AI2011" s="362">
        <v>0</v>
      </c>
      <c r="AK2011" s="199"/>
      <c r="AM2011" s="11"/>
      <c r="AN2011" s="15"/>
      <c r="AO2011" s="11"/>
      <c r="AP2011" s="11"/>
    </row>
    <row r="2012" spans="3:42" outlineLevel="2" x14ac:dyDescent="0.2">
      <c r="C2012" s="252">
        <v>14</v>
      </c>
      <c r="D2012" s="119" t="s">
        <v>218</v>
      </c>
      <c r="F2012" s="802" t="s">
        <v>626</v>
      </c>
      <c r="R2012" s="800">
        <v>0</v>
      </c>
      <c r="S2012" s="800">
        <v>0</v>
      </c>
      <c r="T2012" s="800">
        <v>0</v>
      </c>
      <c r="U2012" s="800">
        <v>0</v>
      </c>
      <c r="V2012" s="800">
        <v>0</v>
      </c>
      <c r="W2012" s="800">
        <v>0</v>
      </c>
      <c r="X2012" s="800">
        <v>0</v>
      </c>
      <c r="Y2012" s="800">
        <v>0</v>
      </c>
      <c r="Z2012" s="800">
        <v>0</v>
      </c>
      <c r="AA2012" s="800">
        <v>0</v>
      </c>
      <c r="AB2012" s="800">
        <v>0</v>
      </c>
      <c r="AC2012" s="800">
        <v>0</v>
      </c>
      <c r="AD2012" s="800">
        <v>0</v>
      </c>
      <c r="AE2012" s="800">
        <v>0</v>
      </c>
      <c r="AF2012" s="800">
        <v>0</v>
      </c>
      <c r="AG2012" s="800">
        <v>0</v>
      </c>
      <c r="AH2012" s="800">
        <v>0</v>
      </c>
      <c r="AI2012" s="800">
        <v>0</v>
      </c>
      <c r="AK2012" s="199"/>
      <c r="AM2012" s="11"/>
      <c r="AN2012" s="15"/>
      <c r="AO2012" s="11"/>
      <c r="AP2012" s="11"/>
    </row>
    <row r="2013" spans="3:42" outlineLevel="2" x14ac:dyDescent="0.2">
      <c r="C2013" s="252">
        <v>14</v>
      </c>
      <c r="D2013" s="119" t="s">
        <v>218</v>
      </c>
      <c r="R2013" s="5"/>
      <c r="S2013" s="5"/>
      <c r="T2013" s="5"/>
      <c r="U2013" s="5"/>
      <c r="V2013" s="5"/>
      <c r="W2013" s="5"/>
      <c r="X2013" s="5"/>
      <c r="Y2013" s="5"/>
      <c r="AK2013" s="199"/>
      <c r="AM2013" s="11"/>
      <c r="AN2013" s="15"/>
      <c r="AO2013" s="11"/>
      <c r="AP2013" s="11"/>
    </row>
    <row r="2014" spans="3:42" outlineLevel="2" x14ac:dyDescent="0.2">
      <c r="C2014" s="252">
        <v>14</v>
      </c>
      <c r="D2014" s="119" t="s">
        <v>218</v>
      </c>
      <c r="F2014" s="789" t="s">
        <v>635</v>
      </c>
      <c r="G2014" s="790"/>
      <c r="H2014" s="803"/>
      <c r="I2014" s="790"/>
      <c r="J2014" s="790"/>
      <c r="K2014" s="792"/>
      <c r="L2014" s="789"/>
      <c r="M2014" s="789"/>
      <c r="N2014" s="789"/>
      <c r="O2014" s="789"/>
      <c r="P2014" s="789"/>
      <c r="Q2014" s="792"/>
      <c r="R2014" s="793"/>
      <c r="S2014" s="793"/>
      <c r="T2014" s="793"/>
      <c r="U2014" s="793"/>
      <c r="V2014" s="793"/>
      <c r="W2014" s="793"/>
      <c r="X2014" s="793"/>
      <c r="Y2014" s="793"/>
      <c r="Z2014" s="793"/>
      <c r="AA2014" s="793"/>
      <c r="AB2014" s="793"/>
      <c r="AC2014" s="793"/>
      <c r="AD2014" s="793"/>
      <c r="AE2014" s="793"/>
      <c r="AF2014" s="793"/>
      <c r="AG2014" s="793"/>
      <c r="AH2014" s="789"/>
      <c r="AI2014" s="789"/>
      <c r="AK2014" s="199"/>
      <c r="AM2014" s="11"/>
      <c r="AN2014" s="15"/>
      <c r="AO2014" s="11"/>
      <c r="AP2014" s="11"/>
    </row>
    <row r="2015" spans="3:42" outlineLevel="2" x14ac:dyDescent="0.2">
      <c r="C2015" s="252">
        <v>14</v>
      </c>
      <c r="D2015" s="119" t="s">
        <v>218</v>
      </c>
      <c r="F2015" t="s">
        <v>620</v>
      </c>
      <c r="AK2015" s="199"/>
      <c r="AM2015" s="11"/>
      <c r="AN2015" s="15"/>
      <c r="AO2015" s="11"/>
      <c r="AP2015" s="11"/>
    </row>
    <row r="2016" spans="3:42" outlineLevel="2" x14ac:dyDescent="0.2">
      <c r="C2016" s="252">
        <v>14</v>
      </c>
      <c r="D2016" s="119" t="s">
        <v>218</v>
      </c>
      <c r="F2016" s="761" t="s">
        <v>48</v>
      </c>
      <c r="G2016" s="75"/>
      <c r="H2016" s="796" t="s">
        <v>636</v>
      </c>
      <c r="I2016" s="801"/>
      <c r="J2016" s="75"/>
      <c r="K2016" s="741"/>
      <c r="L2016" s="75"/>
      <c r="M2016" s="75"/>
      <c r="N2016" s="75"/>
      <c r="O2016" s="75"/>
      <c r="P2016" s="75"/>
      <c r="Q2016" s="128" t="s">
        <v>536</v>
      </c>
      <c r="R2016" s="804">
        <v>0</v>
      </c>
      <c r="S2016" s="805">
        <v>0</v>
      </c>
      <c r="T2016" s="805">
        <v>0</v>
      </c>
      <c r="U2016" s="805">
        <v>0</v>
      </c>
      <c r="V2016" s="805">
        <v>0</v>
      </c>
      <c r="W2016" s="806">
        <v>0</v>
      </c>
      <c r="X2016" s="805">
        <v>0</v>
      </c>
      <c r="Y2016" s="805">
        <v>0</v>
      </c>
      <c r="Z2016" s="805">
        <v>0</v>
      </c>
      <c r="AA2016" s="805">
        <v>0</v>
      </c>
      <c r="AB2016" s="805">
        <v>0</v>
      </c>
      <c r="AC2016" s="805">
        <v>0</v>
      </c>
      <c r="AD2016" s="805">
        <v>0</v>
      </c>
      <c r="AE2016" s="805">
        <v>0</v>
      </c>
      <c r="AF2016" s="805">
        <v>0</v>
      </c>
      <c r="AG2016" s="805">
        <v>0</v>
      </c>
      <c r="AH2016" s="808">
        <v>0</v>
      </c>
      <c r="AI2016" s="808">
        <v>0</v>
      </c>
      <c r="AK2016" s="199"/>
      <c r="AM2016" s="11"/>
      <c r="AN2016" s="15"/>
      <c r="AO2016" s="11"/>
      <c r="AP2016" s="11"/>
    </row>
    <row r="2017" spans="3:42" outlineLevel="2" x14ac:dyDescent="0.2">
      <c r="C2017" s="252">
        <v>14</v>
      </c>
      <c r="D2017" s="119" t="s">
        <v>218</v>
      </c>
      <c r="F2017" s="767" t="s">
        <v>55</v>
      </c>
      <c r="H2017" s="797" t="s">
        <v>636</v>
      </c>
      <c r="K2017" s="164"/>
      <c r="Q2017" s="135" t="s">
        <v>536</v>
      </c>
      <c r="R2017" s="809">
        <v>0</v>
      </c>
      <c r="S2017" s="810">
        <v>0</v>
      </c>
      <c r="T2017" s="810">
        <v>0</v>
      </c>
      <c r="U2017" s="810">
        <v>0</v>
      </c>
      <c r="V2017" s="810">
        <v>0</v>
      </c>
      <c r="W2017" s="811">
        <v>0</v>
      </c>
      <c r="X2017" s="810">
        <v>0</v>
      </c>
      <c r="Y2017" s="810">
        <v>0</v>
      </c>
      <c r="Z2017" s="810">
        <v>0</v>
      </c>
      <c r="AA2017" s="810">
        <v>0</v>
      </c>
      <c r="AB2017" s="810">
        <v>0</v>
      </c>
      <c r="AC2017" s="810">
        <v>0</v>
      </c>
      <c r="AD2017" s="810">
        <v>0</v>
      </c>
      <c r="AE2017" s="810">
        <v>0</v>
      </c>
      <c r="AF2017" s="810">
        <v>0</v>
      </c>
      <c r="AG2017" s="810">
        <v>0</v>
      </c>
      <c r="AH2017" s="812">
        <v>0</v>
      </c>
      <c r="AI2017" s="812">
        <v>0</v>
      </c>
      <c r="AK2017" s="199"/>
      <c r="AM2017" s="11"/>
      <c r="AN2017" s="15"/>
      <c r="AO2017" s="11"/>
      <c r="AP2017" s="11"/>
    </row>
    <row r="2018" spans="3:42" outlineLevel="2" x14ac:dyDescent="0.2">
      <c r="C2018" s="252">
        <v>14</v>
      </c>
      <c r="D2018" s="119" t="s">
        <v>218</v>
      </c>
      <c r="F2018" s="783" t="s">
        <v>57</v>
      </c>
      <c r="G2018" s="83"/>
      <c r="H2018" s="798" t="s">
        <v>636</v>
      </c>
      <c r="I2018" s="799"/>
      <c r="J2018" s="83"/>
      <c r="K2018" s="736"/>
      <c r="L2018" s="83"/>
      <c r="M2018" s="83"/>
      <c r="N2018" s="83"/>
      <c r="O2018" s="83"/>
      <c r="P2018" s="83"/>
      <c r="Q2018" s="143" t="s">
        <v>536</v>
      </c>
      <c r="R2018" s="813">
        <v>0</v>
      </c>
      <c r="S2018" s="814">
        <v>0</v>
      </c>
      <c r="T2018" s="814">
        <v>0</v>
      </c>
      <c r="U2018" s="814">
        <v>0</v>
      </c>
      <c r="V2018" s="814">
        <v>0</v>
      </c>
      <c r="W2018" s="815">
        <v>0</v>
      </c>
      <c r="X2018" s="814">
        <v>0</v>
      </c>
      <c r="Y2018" s="814">
        <v>0</v>
      </c>
      <c r="Z2018" s="814">
        <v>0</v>
      </c>
      <c r="AA2018" s="814">
        <v>0</v>
      </c>
      <c r="AB2018" s="814">
        <v>0</v>
      </c>
      <c r="AC2018" s="814">
        <v>0</v>
      </c>
      <c r="AD2018" s="814">
        <v>0</v>
      </c>
      <c r="AE2018" s="814">
        <v>0</v>
      </c>
      <c r="AF2018" s="814">
        <v>0</v>
      </c>
      <c r="AG2018" s="814">
        <v>0</v>
      </c>
      <c r="AH2018" s="816">
        <v>0</v>
      </c>
      <c r="AI2018" s="816">
        <v>0</v>
      </c>
      <c r="AK2018" s="199"/>
      <c r="AM2018" s="11"/>
      <c r="AN2018" s="15"/>
      <c r="AO2018" s="11"/>
      <c r="AP2018" s="11"/>
    </row>
    <row r="2019" spans="3:42" outlineLevel="2" x14ac:dyDescent="0.2">
      <c r="C2019" s="252">
        <v>14</v>
      </c>
      <c r="D2019" s="119" t="s">
        <v>218</v>
      </c>
      <c r="F2019" s="12"/>
      <c r="H2019" s="817"/>
      <c r="K2019" s="16"/>
      <c r="Q2019" s="16"/>
      <c r="R2019" s="818"/>
      <c r="S2019" s="818"/>
      <c r="T2019" s="818"/>
      <c r="U2019" s="818"/>
      <c r="V2019" s="818"/>
      <c r="W2019" s="818"/>
      <c r="X2019" s="818"/>
      <c r="Y2019" s="818"/>
      <c r="Z2019" s="818"/>
      <c r="AA2019" s="818"/>
      <c r="AB2019" s="818"/>
      <c r="AC2019" s="818"/>
      <c r="AD2019" s="818"/>
      <c r="AE2019" s="818"/>
      <c r="AF2019" s="818"/>
      <c r="AG2019" s="818"/>
      <c r="AH2019" s="818"/>
      <c r="AI2019" s="818"/>
      <c r="AK2019" s="199"/>
      <c r="AM2019" s="11"/>
      <c r="AN2019" s="15"/>
      <c r="AO2019" s="11"/>
      <c r="AP2019" s="11"/>
    </row>
    <row r="2020" spans="3:42" x14ac:dyDescent="0.2">
      <c r="C2020" s="252">
        <v>15</v>
      </c>
      <c r="D2020" s="754" t="s">
        <v>145</v>
      </c>
      <c r="E2020" s="67"/>
      <c r="F2020" s="67"/>
      <c r="G2020" s="67"/>
      <c r="H2020" s="755" t="s">
        <v>152</v>
      </c>
      <c r="I2020" s="67"/>
      <c r="J2020" s="67"/>
      <c r="K2020" s="102"/>
      <c r="L2020" s="67"/>
      <c r="M2020" s="67"/>
      <c r="N2020" s="67"/>
      <c r="O2020" s="67"/>
      <c r="P2020" s="67"/>
      <c r="Q2020" s="102"/>
      <c r="R2020" s="67"/>
      <c r="S2020" s="67"/>
      <c r="T2020" s="67"/>
      <c r="U2020" s="67"/>
      <c r="V2020" s="67"/>
      <c r="W2020" s="67"/>
      <c r="X2020" s="67"/>
      <c r="Y2020" s="67"/>
      <c r="Z2020" s="67"/>
      <c r="AA2020" s="67"/>
      <c r="AB2020" s="67"/>
      <c r="AC2020" s="67"/>
      <c r="AD2020" s="67"/>
      <c r="AE2020" s="67"/>
      <c r="AF2020" s="67"/>
      <c r="AG2020" s="67"/>
      <c r="AH2020" s="67"/>
      <c r="AI2020" s="67"/>
      <c r="AK2020" s="199"/>
      <c r="AM2020" s="11"/>
      <c r="AN2020" s="15"/>
      <c r="AO2020" s="11"/>
      <c r="AP2020" s="11"/>
    </row>
    <row r="2021" spans="3:42" outlineLevel="1" x14ac:dyDescent="0.2">
      <c r="C2021" s="252">
        <v>15</v>
      </c>
      <c r="D2021" s="119" t="s">
        <v>218</v>
      </c>
      <c r="F2021" s="121" t="s">
        <v>597</v>
      </c>
      <c r="G2021" s="756"/>
      <c r="H2021" s="757"/>
      <c r="I2021" s="756"/>
      <c r="J2021" s="756"/>
      <c r="K2021" s="758"/>
      <c r="L2021" s="759"/>
      <c r="M2021" s="759"/>
      <c r="N2021" s="759"/>
      <c r="O2021" s="759"/>
      <c r="P2021" s="759"/>
      <c r="Q2021" s="758"/>
      <c r="R2021" s="760"/>
      <c r="S2021" s="760"/>
      <c r="T2021" s="760"/>
      <c r="U2021" s="760"/>
      <c r="V2021" s="760"/>
      <c r="W2021" s="760"/>
      <c r="X2021" s="760"/>
      <c r="Y2021" s="760"/>
      <c r="Z2021" s="760"/>
      <c r="AA2021" s="760"/>
      <c r="AB2021" s="760"/>
      <c r="AC2021" s="760"/>
      <c r="AD2021" s="760"/>
      <c r="AE2021" s="760"/>
      <c r="AF2021" s="760"/>
      <c r="AG2021" s="760"/>
      <c r="AH2021" s="759"/>
      <c r="AI2021" s="759"/>
      <c r="AK2021" s="199"/>
      <c r="AM2021" s="11"/>
      <c r="AN2021" s="15"/>
      <c r="AO2021" s="11"/>
      <c r="AP2021" s="11"/>
    </row>
    <row r="2022" spans="3:42" outlineLevel="2" x14ac:dyDescent="0.2">
      <c r="C2022" s="252">
        <v>15</v>
      </c>
      <c r="D2022" s="119" t="s">
        <v>218</v>
      </c>
      <c r="F2022" s="12"/>
      <c r="G2022" s="149" t="s">
        <v>598</v>
      </c>
      <c r="H2022" s="72" t="s">
        <v>48</v>
      </c>
      <c r="I2022" s="8" t="s">
        <v>451</v>
      </c>
      <c r="J2022" s="8" t="s">
        <v>599</v>
      </c>
      <c r="K2022" s="8" t="s">
        <v>61</v>
      </c>
      <c r="AK2022" s="199"/>
      <c r="AM2022" s="11"/>
      <c r="AN2022" s="15"/>
      <c r="AO2022" s="11"/>
      <c r="AP2022" s="11"/>
    </row>
    <row r="2023" spans="3:42" outlineLevel="2" x14ac:dyDescent="0.2">
      <c r="C2023" s="252">
        <v>15</v>
      </c>
      <c r="D2023" s="119" t="s">
        <v>218</v>
      </c>
      <c r="F2023" s="761" t="s">
        <v>129</v>
      </c>
      <c r="G2023" s="762" t="s">
        <v>130</v>
      </c>
      <c r="H2023" s="763">
        <v>0.66</v>
      </c>
      <c r="I2023" s="764">
        <v>0.33999999999999997</v>
      </c>
      <c r="J2023" s="765">
        <v>1</v>
      </c>
      <c r="K2023" s="766"/>
      <c r="AK2023" s="199"/>
      <c r="AM2023" s="11"/>
      <c r="AN2023" s="15"/>
      <c r="AO2023" s="11"/>
      <c r="AP2023" s="11"/>
    </row>
    <row r="2024" spans="3:42" outlineLevel="2" x14ac:dyDescent="0.2">
      <c r="C2024" s="252">
        <v>15</v>
      </c>
      <c r="D2024" s="119" t="s">
        <v>218</v>
      </c>
      <c r="F2024" s="767" t="s">
        <v>128</v>
      </c>
      <c r="G2024" s="611" t="s">
        <v>130</v>
      </c>
      <c r="H2024" s="768">
        <v>6.8658292741687957E-2</v>
      </c>
      <c r="I2024" s="769">
        <v>0.931341707258312</v>
      </c>
      <c r="J2024" s="770">
        <v>1</v>
      </c>
      <c r="K2024" s="771"/>
      <c r="AK2024" s="199"/>
      <c r="AM2024" s="11"/>
      <c r="AN2024" s="15"/>
      <c r="AO2024" s="11"/>
      <c r="AP2024" s="11"/>
    </row>
    <row r="2025" spans="3:42" outlineLevel="2" x14ac:dyDescent="0.2">
      <c r="C2025" s="252">
        <v>15</v>
      </c>
      <c r="D2025" s="119" t="s">
        <v>218</v>
      </c>
      <c r="F2025" s="767" t="s">
        <v>600</v>
      </c>
      <c r="G2025" s="611" t="s">
        <v>583</v>
      </c>
      <c r="H2025" s="772">
        <v>14035.420000000004</v>
      </c>
      <c r="I2025" s="773">
        <v>190388.83</v>
      </c>
      <c r="J2025" s="774">
        <v>204424.25</v>
      </c>
      <c r="K2025" s="775">
        <v>0.61956089823002891</v>
      </c>
      <c r="AK2025" s="199"/>
      <c r="AM2025" s="11"/>
      <c r="AN2025" s="15"/>
      <c r="AO2025" s="11"/>
      <c r="AP2025" s="11"/>
    </row>
    <row r="2026" spans="3:42" outlineLevel="2" x14ac:dyDescent="0.2">
      <c r="C2026" s="252">
        <v>15</v>
      </c>
      <c r="D2026" s="119" t="s">
        <v>218</v>
      </c>
      <c r="F2026" s="767" t="s">
        <v>64</v>
      </c>
      <c r="G2026" s="611" t="s">
        <v>583</v>
      </c>
      <c r="H2026" s="776">
        <v>8000</v>
      </c>
      <c r="I2026" s="773">
        <v>24892</v>
      </c>
      <c r="J2026" s="774">
        <v>32892</v>
      </c>
      <c r="K2026" s="771"/>
      <c r="AK2026" s="199"/>
      <c r="AM2026" s="11"/>
      <c r="AN2026" s="15"/>
      <c r="AO2026" s="11"/>
      <c r="AP2026" s="11"/>
    </row>
    <row r="2027" spans="3:42" outlineLevel="2" x14ac:dyDescent="0.2">
      <c r="C2027" s="252">
        <v>15</v>
      </c>
      <c r="D2027" s="119" t="s">
        <v>218</v>
      </c>
      <c r="F2027" s="767" t="s">
        <v>601</v>
      </c>
      <c r="G2027" s="611" t="s">
        <v>583</v>
      </c>
      <c r="H2027" s="776">
        <v>6035.4200000000037</v>
      </c>
      <c r="I2027" s="773">
        <v>165496.82999999999</v>
      </c>
      <c r="J2027" s="774">
        <v>171532.25</v>
      </c>
      <c r="K2027" s="771"/>
      <c r="AK2027" s="199"/>
      <c r="AM2027" s="11"/>
      <c r="AN2027" s="15"/>
      <c r="AO2027" s="11"/>
      <c r="AP2027" s="11"/>
    </row>
    <row r="2028" spans="3:42" outlineLevel="2" x14ac:dyDescent="0.2">
      <c r="C2028" s="252">
        <v>15</v>
      </c>
      <c r="D2028" s="119" t="s">
        <v>218</v>
      </c>
      <c r="F2028" s="767" t="s">
        <v>602</v>
      </c>
      <c r="G2028" s="611" t="s">
        <v>130</v>
      </c>
      <c r="H2028" s="778">
        <v>0.56998650556948049</v>
      </c>
      <c r="I2028" s="769">
        <v>0.13074296427999479</v>
      </c>
      <c r="J2028" s="769">
        <v>0.16090067592274401</v>
      </c>
      <c r="K2028" s="771"/>
      <c r="AK2028" s="199"/>
      <c r="AM2028" s="11"/>
      <c r="AN2028" s="15"/>
      <c r="AO2028" s="11"/>
      <c r="AP2028" s="11"/>
    </row>
    <row r="2029" spans="3:42" outlineLevel="2" x14ac:dyDescent="0.2">
      <c r="C2029" s="252">
        <v>15</v>
      </c>
      <c r="D2029" s="119" t="s">
        <v>218</v>
      </c>
      <c r="F2029" s="767" t="s">
        <v>603</v>
      </c>
      <c r="G2029" s="611" t="s">
        <v>583</v>
      </c>
      <c r="H2029" s="776">
        <v>0</v>
      </c>
      <c r="I2029" s="773">
        <v>162347.25</v>
      </c>
      <c r="J2029" s="774">
        <v>162347.25</v>
      </c>
      <c r="K2029" s="771"/>
      <c r="AK2029" s="199"/>
      <c r="AM2029" s="11"/>
      <c r="AN2029" s="15"/>
      <c r="AO2029" s="11"/>
      <c r="AP2029" s="11"/>
    </row>
    <row r="2030" spans="3:42" outlineLevel="2" x14ac:dyDescent="0.2">
      <c r="C2030" s="252">
        <v>15</v>
      </c>
      <c r="D2030" s="119" t="s">
        <v>218</v>
      </c>
      <c r="F2030" s="767" t="s">
        <v>604</v>
      </c>
      <c r="G2030" s="611"/>
      <c r="H2030" s="773">
        <v>0</v>
      </c>
      <c r="I2030" s="773">
        <v>0</v>
      </c>
      <c r="J2030" s="773">
        <v>0</v>
      </c>
      <c r="K2030" s="771"/>
      <c r="AK2030" s="199"/>
      <c r="AM2030" s="11"/>
      <c r="AN2030" s="15"/>
      <c r="AO2030" s="11"/>
      <c r="AP2030" s="11"/>
    </row>
    <row r="2031" spans="3:42" outlineLevel="2" x14ac:dyDescent="0.2">
      <c r="C2031" s="252">
        <v>15</v>
      </c>
      <c r="D2031" s="119" t="s">
        <v>218</v>
      </c>
      <c r="F2031" s="767" t="s">
        <v>605</v>
      </c>
      <c r="G2031" s="611"/>
      <c r="H2031" s="779"/>
      <c r="I2031" s="780"/>
      <c r="J2031" s="781"/>
      <c r="K2031" s="782">
        <v>0</v>
      </c>
      <c r="AK2031" s="199"/>
      <c r="AM2031" s="11"/>
      <c r="AN2031" s="15"/>
      <c r="AO2031" s="11"/>
      <c r="AP2031" s="11"/>
    </row>
    <row r="2032" spans="3:42" outlineLevel="2" x14ac:dyDescent="0.2">
      <c r="C2032" s="252">
        <v>15</v>
      </c>
      <c r="D2032" s="119" t="s">
        <v>218</v>
      </c>
      <c r="F2032" s="783" t="s">
        <v>606</v>
      </c>
      <c r="G2032" s="619" t="s">
        <v>130</v>
      </c>
      <c r="H2032" s="784">
        <v>0</v>
      </c>
      <c r="I2032" s="785">
        <v>1</v>
      </c>
      <c r="J2032" s="786">
        <v>1</v>
      </c>
      <c r="K2032" s="787"/>
      <c r="AK2032" s="199"/>
      <c r="AM2032" s="11"/>
      <c r="AN2032" s="15"/>
      <c r="AO2032" s="11"/>
      <c r="AP2032" s="11"/>
    </row>
    <row r="2033" spans="3:42" outlineLevel="2" x14ac:dyDescent="0.2">
      <c r="C2033" s="252">
        <v>15</v>
      </c>
      <c r="D2033" s="119" t="s">
        <v>218</v>
      </c>
      <c r="H2033"/>
      <c r="I2033"/>
      <c r="K2033"/>
      <c r="AK2033" s="199"/>
      <c r="AM2033" s="11"/>
      <c r="AN2033" s="15"/>
      <c r="AO2033" s="11"/>
      <c r="AP2033" s="11"/>
    </row>
    <row r="2034" spans="3:42" outlineLevel="1" x14ac:dyDescent="0.2">
      <c r="C2034" s="252">
        <v>15</v>
      </c>
      <c r="D2034" s="119" t="s">
        <v>218</v>
      </c>
      <c r="F2034" s="121" t="s">
        <v>607</v>
      </c>
      <c r="G2034" s="756"/>
      <c r="H2034" s="757"/>
      <c r="I2034" s="788"/>
      <c r="J2034" s="756"/>
      <c r="K2034" s="758"/>
      <c r="L2034" s="759"/>
      <c r="M2034" s="759"/>
      <c r="N2034" s="759"/>
      <c r="O2034" s="759"/>
      <c r="P2034" s="759"/>
      <c r="Q2034" s="758"/>
      <c r="R2034" s="760"/>
      <c r="S2034" s="760"/>
      <c r="T2034" s="760"/>
      <c r="U2034" s="760"/>
      <c r="V2034" s="760"/>
      <c r="W2034" s="760"/>
      <c r="X2034" s="760"/>
      <c r="Y2034" s="760"/>
      <c r="Z2034" s="760"/>
      <c r="AA2034" s="760"/>
      <c r="AB2034" s="760"/>
      <c r="AC2034" s="760"/>
      <c r="AD2034" s="760"/>
      <c r="AE2034" s="760"/>
      <c r="AF2034" s="760"/>
      <c r="AG2034" s="760"/>
      <c r="AH2034" s="759"/>
      <c r="AI2034" s="759"/>
      <c r="AK2034" s="199"/>
      <c r="AM2034" s="11"/>
      <c r="AN2034" s="15"/>
      <c r="AO2034" s="11"/>
      <c r="AP2034" s="11"/>
    </row>
    <row r="2035" spans="3:42" outlineLevel="2" x14ac:dyDescent="0.2">
      <c r="C2035" s="252">
        <v>15</v>
      </c>
      <c r="D2035" s="119" t="s">
        <v>218</v>
      </c>
      <c r="F2035" s="789" t="s">
        <v>608</v>
      </c>
      <c r="G2035" s="790"/>
      <c r="H2035" s="791" t="s">
        <v>609</v>
      </c>
      <c r="I2035" s="791"/>
      <c r="J2035" s="790"/>
      <c r="K2035" s="792"/>
      <c r="L2035" s="789"/>
      <c r="M2035" s="789"/>
      <c r="N2035" s="789"/>
      <c r="O2035" s="789"/>
      <c r="P2035" s="789"/>
      <c r="Q2035" s="792"/>
      <c r="R2035" s="793"/>
      <c r="S2035" s="793"/>
      <c r="T2035" s="793"/>
      <c r="U2035" s="793"/>
      <c r="V2035" s="793"/>
      <c r="W2035" s="793"/>
      <c r="X2035" s="793"/>
      <c r="Y2035" s="793"/>
      <c r="Z2035" s="793"/>
      <c r="AA2035" s="793"/>
      <c r="AB2035" s="793"/>
      <c r="AC2035" s="793"/>
      <c r="AD2035" s="793"/>
      <c r="AE2035" s="793"/>
      <c r="AF2035" s="793"/>
      <c r="AG2035" s="793"/>
      <c r="AH2035" s="789"/>
      <c r="AI2035" s="789"/>
      <c r="AK2035" s="199"/>
      <c r="AM2035" s="11"/>
      <c r="AN2035" s="15"/>
      <c r="AO2035" s="11"/>
      <c r="AP2035" s="11"/>
    </row>
    <row r="2036" spans="3:42" ht="14.25" customHeight="1" outlineLevel="2" x14ac:dyDescent="0.2">
      <c r="C2036" s="252">
        <v>15</v>
      </c>
      <c r="D2036" s="119" t="s">
        <v>218</v>
      </c>
      <c r="F2036" s="794" t="s">
        <v>610</v>
      </c>
      <c r="H2036" s="795"/>
      <c r="AK2036" s="199"/>
      <c r="AM2036" s="11"/>
      <c r="AN2036" s="15"/>
      <c r="AO2036" s="11"/>
      <c r="AP2036" s="11"/>
    </row>
    <row r="2037" spans="3:42" outlineLevel="2" x14ac:dyDescent="0.2">
      <c r="C2037" s="252">
        <v>15</v>
      </c>
      <c r="D2037" s="119" t="s">
        <v>218</v>
      </c>
      <c r="F2037" s="761" t="s">
        <v>62</v>
      </c>
      <c r="G2037" s="75"/>
      <c r="H2037" s="796" t="s">
        <v>10</v>
      </c>
      <c r="I2037" s="796" t="s">
        <v>611</v>
      </c>
      <c r="J2037" s="75"/>
      <c r="K2037" s="741"/>
      <c r="L2037" s="75"/>
      <c r="M2037" s="75"/>
      <c r="N2037" s="75"/>
      <c r="O2037" s="75"/>
      <c r="P2037" s="75"/>
      <c r="Q2037" s="128" t="s">
        <v>110</v>
      </c>
      <c r="R2037" s="299">
        <v>0</v>
      </c>
      <c r="S2037" s="300">
        <v>0</v>
      </c>
      <c r="T2037" s="300">
        <v>0</v>
      </c>
      <c r="U2037" s="300">
        <v>991.41795392207337</v>
      </c>
      <c r="V2037" s="300">
        <v>1068.0054744851095</v>
      </c>
      <c r="W2037" s="301">
        <v>1119.1377633893403</v>
      </c>
      <c r="X2037" s="300">
        <v>1490.7416891244968</v>
      </c>
      <c r="Y2037" s="300">
        <v>1829.7417012924325</v>
      </c>
      <c r="Z2037" s="300">
        <v>2221.4692594225344</v>
      </c>
      <c r="AA2037" s="300">
        <v>1566.6227551917227</v>
      </c>
      <c r="AB2037" s="302">
        <v>1827.1312902721527</v>
      </c>
      <c r="AC2037" s="302">
        <v>1799.0909439328482</v>
      </c>
      <c r="AD2037" s="302">
        <v>2023.8592467853171</v>
      </c>
      <c r="AE2037" s="302">
        <v>2033.9368997932454</v>
      </c>
      <c r="AF2037" s="302">
        <v>1848.5226961027029</v>
      </c>
      <c r="AG2037" s="302">
        <v>2185.8882298247272</v>
      </c>
      <c r="AH2037" s="348">
        <v>2186.6177597801288</v>
      </c>
      <c r="AI2037" s="348">
        <v>2734.6505002231411</v>
      </c>
      <c r="AK2037" s="199"/>
      <c r="AM2037" s="11"/>
      <c r="AN2037" s="15"/>
      <c r="AO2037" s="11"/>
      <c r="AP2037" s="11"/>
    </row>
    <row r="2038" spans="3:42" outlineLevel="2" x14ac:dyDescent="0.2">
      <c r="C2038" s="252">
        <v>15</v>
      </c>
      <c r="D2038" s="119" t="s">
        <v>218</v>
      </c>
      <c r="F2038" s="767" t="s">
        <v>188</v>
      </c>
      <c r="H2038" s="797" t="s">
        <v>10</v>
      </c>
      <c r="I2038" s="797" t="s">
        <v>612</v>
      </c>
      <c r="K2038" s="164"/>
      <c r="Q2038" s="135" t="s">
        <v>110</v>
      </c>
      <c r="R2038" s="314">
        <v>0</v>
      </c>
      <c r="S2038" s="315">
        <v>0</v>
      </c>
      <c r="T2038" s="315">
        <v>0</v>
      </c>
      <c r="U2038" s="315">
        <v>388.49257776105992</v>
      </c>
      <c r="V2038" s="315">
        <v>402.27534286006312</v>
      </c>
      <c r="W2038" s="316">
        <v>313.49831327196665</v>
      </c>
      <c r="X2038" s="315">
        <v>453.1675727902288</v>
      </c>
      <c r="Y2038" s="315">
        <v>456.13483011865571</v>
      </c>
      <c r="Z2038" s="315">
        <v>466.35196953166377</v>
      </c>
      <c r="AA2038" s="315">
        <v>476.11457541264002</v>
      </c>
      <c r="AB2038" s="5">
        <v>486.08354009232943</v>
      </c>
      <c r="AC2038" s="5">
        <v>496.26327273808846</v>
      </c>
      <c r="AD2038" s="5">
        <v>506.65827783637525</v>
      </c>
      <c r="AE2038" s="5">
        <v>517.27315727923474</v>
      </c>
      <c r="AF2038" s="5">
        <v>528.11261249704978</v>
      </c>
      <c r="AG2038" s="5">
        <v>539.18144663859778</v>
      </c>
      <c r="AH2038" s="350">
        <v>550.48456679947685</v>
      </c>
      <c r="AI2038" s="350">
        <v>562.02698629998724</v>
      </c>
      <c r="AK2038" s="199"/>
      <c r="AM2038" s="11"/>
      <c r="AN2038" s="15"/>
      <c r="AO2038" s="11"/>
      <c r="AP2038" s="11"/>
    </row>
    <row r="2039" spans="3:42" outlineLevel="2" x14ac:dyDescent="0.2">
      <c r="C2039" s="252">
        <v>15</v>
      </c>
      <c r="D2039" s="119" t="s">
        <v>218</v>
      </c>
      <c r="F2039" s="767" t="s">
        <v>613</v>
      </c>
      <c r="H2039" s="797" t="s">
        <v>10</v>
      </c>
      <c r="I2039" s="234" t="s">
        <v>614</v>
      </c>
      <c r="K2039" s="164"/>
      <c r="Q2039" s="135" t="s">
        <v>110</v>
      </c>
      <c r="R2039" s="314">
        <v>0</v>
      </c>
      <c r="S2039" s="315">
        <v>0</v>
      </c>
      <c r="T2039" s="315">
        <v>0</v>
      </c>
      <c r="U2039" s="315">
        <v>0</v>
      </c>
      <c r="V2039" s="315">
        <v>0</v>
      </c>
      <c r="W2039" s="316">
        <v>0</v>
      </c>
      <c r="X2039" s="315">
        <v>0</v>
      </c>
      <c r="Y2039" s="315">
        <v>0</v>
      </c>
      <c r="Z2039" s="315">
        <v>0</v>
      </c>
      <c r="AA2039" s="315">
        <v>0</v>
      </c>
      <c r="AB2039" s="5">
        <v>0</v>
      </c>
      <c r="AC2039" s="5">
        <v>0</v>
      </c>
      <c r="AD2039" s="5">
        <v>0</v>
      </c>
      <c r="AE2039" s="5">
        <v>0</v>
      </c>
      <c r="AF2039" s="5">
        <v>0</v>
      </c>
      <c r="AG2039" s="5">
        <v>0</v>
      </c>
      <c r="AH2039" s="350">
        <v>0</v>
      </c>
      <c r="AI2039" s="350">
        <v>0</v>
      </c>
      <c r="AK2039" s="199"/>
      <c r="AM2039" s="11"/>
      <c r="AN2039" s="15"/>
      <c r="AO2039" s="11"/>
      <c r="AP2039" s="11"/>
    </row>
    <row r="2040" spans="3:42" outlineLevel="2" x14ac:dyDescent="0.2">
      <c r="C2040" s="252">
        <v>15</v>
      </c>
      <c r="D2040" s="119" t="s">
        <v>218</v>
      </c>
      <c r="F2040" s="783" t="s">
        <v>57</v>
      </c>
      <c r="G2040" s="83"/>
      <c r="H2040" s="798" t="s">
        <v>10</v>
      </c>
      <c r="I2040" s="799"/>
      <c r="J2040" s="83"/>
      <c r="K2040" s="736"/>
      <c r="L2040" s="83"/>
      <c r="M2040" s="83"/>
      <c r="N2040" s="83"/>
      <c r="O2040" s="83"/>
      <c r="P2040" s="83"/>
      <c r="Q2040" s="143" t="s">
        <v>110</v>
      </c>
      <c r="R2040" s="304">
        <v>0</v>
      </c>
      <c r="S2040" s="305">
        <v>0</v>
      </c>
      <c r="T2040" s="305">
        <v>0</v>
      </c>
      <c r="U2040" s="305">
        <v>92.505537920783311</v>
      </c>
      <c r="V2040" s="305">
        <v>95.80249411504316</v>
      </c>
      <c r="W2040" s="306">
        <v>74.685614804282721</v>
      </c>
      <c r="X2040" s="305">
        <v>76.738094713990009</v>
      </c>
      <c r="Y2040" s="305">
        <v>78.592887705066261</v>
      </c>
      <c r="Z2040" s="305">
        <v>80.247737319699212</v>
      </c>
      <c r="AA2040" s="305">
        <v>81.840276693009542</v>
      </c>
      <c r="AB2040" s="307">
        <v>83.464420504588588</v>
      </c>
      <c r="AC2040" s="307">
        <v>85.120795955070321</v>
      </c>
      <c r="AD2040" s="307">
        <v>86.810042692109661</v>
      </c>
      <c r="AE2040" s="307">
        <v>88.5328130573983</v>
      </c>
      <c r="AF2040" s="307">
        <v>90.289772338582722</v>
      </c>
      <c r="AG2040" s="307">
        <v>92.081599026181593</v>
      </c>
      <c r="AH2040" s="362">
        <v>93.908985075601862</v>
      </c>
      <c r="AI2040" s="362">
        <v>95.772636174354545</v>
      </c>
      <c r="AK2040" s="199"/>
      <c r="AM2040" s="11"/>
      <c r="AN2040" s="15"/>
      <c r="AO2040" s="11"/>
      <c r="AP2040" s="11"/>
    </row>
    <row r="2041" spans="3:42" outlineLevel="2" x14ac:dyDescent="0.2">
      <c r="C2041" s="252">
        <v>15</v>
      </c>
      <c r="D2041" s="119" t="s">
        <v>218</v>
      </c>
      <c r="F2041" s="12"/>
      <c r="H2041" s="234"/>
      <c r="K2041" s="164"/>
      <c r="Q2041" s="16"/>
      <c r="R2041" s="800">
        <v>0</v>
      </c>
      <c r="S2041" s="800">
        <v>0</v>
      </c>
      <c r="T2041" s="800">
        <v>0</v>
      </c>
      <c r="U2041" s="800">
        <v>1472.4160696039166</v>
      </c>
      <c r="V2041" s="800">
        <v>1566.0833114602158</v>
      </c>
      <c r="W2041" s="800">
        <v>1507.3216914655898</v>
      </c>
      <c r="X2041" s="800">
        <v>2020.6473566287157</v>
      </c>
      <c r="Y2041" s="800">
        <v>2364.4694191161548</v>
      </c>
      <c r="Z2041" s="800">
        <v>2768.0689662738973</v>
      </c>
      <c r="AA2041" s="800">
        <v>2124.5776072973722</v>
      </c>
      <c r="AB2041" s="800">
        <v>2396.6792508690705</v>
      </c>
      <c r="AC2041" s="800">
        <v>2380.4750126260069</v>
      </c>
      <c r="AD2041" s="800">
        <v>2617.3275673138019</v>
      </c>
      <c r="AE2041" s="800">
        <v>2639.7428701298786</v>
      </c>
      <c r="AF2041" s="800">
        <v>2466.9250809383352</v>
      </c>
      <c r="AG2041" s="800">
        <v>2817.1512754895066</v>
      </c>
      <c r="AH2041" s="800">
        <v>2831.0113116552075</v>
      </c>
      <c r="AI2041" s="800">
        <v>3392.4501226974826</v>
      </c>
      <c r="AK2041" s="199"/>
      <c r="AM2041" s="11"/>
      <c r="AN2041" s="15"/>
      <c r="AO2041" s="11"/>
      <c r="AP2041" s="11"/>
    </row>
    <row r="2042" spans="3:42" ht="14.25" customHeight="1" outlineLevel="2" x14ac:dyDescent="0.2">
      <c r="C2042" s="252">
        <v>15</v>
      </c>
      <c r="D2042" s="119" t="s">
        <v>218</v>
      </c>
      <c r="F2042" s="794" t="s">
        <v>615</v>
      </c>
      <c r="AK2042" s="199"/>
      <c r="AM2042" s="11"/>
      <c r="AN2042" s="15"/>
      <c r="AO2042" s="11"/>
      <c r="AP2042" s="11"/>
    </row>
    <row r="2043" spans="3:42" outlineLevel="2" x14ac:dyDescent="0.2">
      <c r="C2043" s="252">
        <v>15</v>
      </c>
      <c r="D2043" s="119" t="s">
        <v>218</v>
      </c>
      <c r="F2043" s="761" t="s">
        <v>48</v>
      </c>
      <c r="G2043" s="75"/>
      <c r="H2043" s="796" t="s">
        <v>10</v>
      </c>
      <c r="I2043" s="801"/>
      <c r="J2043" s="75"/>
      <c r="K2043" s="741"/>
      <c r="L2043" s="75"/>
      <c r="M2043" s="75"/>
      <c r="N2043" s="75"/>
      <c r="O2043" s="75"/>
      <c r="P2043" s="75"/>
      <c r="Q2043" s="128" t="s">
        <v>110</v>
      </c>
      <c r="R2043" s="299">
        <v>0</v>
      </c>
      <c r="S2043" s="300">
        <v>0</v>
      </c>
      <c r="T2043" s="300">
        <v>0</v>
      </c>
      <c r="U2043" s="300">
        <v>681.00908672046023</v>
      </c>
      <c r="V2043" s="300">
        <v>732.50315141302144</v>
      </c>
      <c r="W2043" s="301">
        <v>760.15518280361664</v>
      </c>
      <c r="X2043" s="300">
        <v>1015.0032266958397</v>
      </c>
      <c r="Y2043" s="300">
        <v>1238.9469615489722</v>
      </c>
      <c r="Z2043" s="300">
        <v>1498.1886412636406</v>
      </c>
      <c r="AA2043" s="300">
        <v>1066.6602323238026</v>
      </c>
      <c r="AB2043" s="302">
        <v>1239.2803175721958</v>
      </c>
      <c r="AC2043" s="302">
        <v>1221.4726120522796</v>
      </c>
      <c r="AD2043" s="302">
        <v>1370.5333952379985</v>
      </c>
      <c r="AE2043" s="302">
        <v>1377.913445723437</v>
      </c>
      <c r="AF2043" s="302">
        <v>1256.2842897771841</v>
      </c>
      <c r="AG2043" s="302">
        <v>1479.7055092885198</v>
      </c>
      <c r="AH2043" s="348">
        <v>1480.9630519919849</v>
      </c>
      <c r="AI2043" s="348">
        <v>1843.4571435013863</v>
      </c>
      <c r="AK2043" s="199"/>
      <c r="AM2043" s="11"/>
      <c r="AN2043" s="15"/>
      <c r="AO2043" s="11"/>
      <c r="AP2043" s="11"/>
    </row>
    <row r="2044" spans="3:42" outlineLevel="2" x14ac:dyDescent="0.2">
      <c r="C2044" s="252">
        <v>15</v>
      </c>
      <c r="D2044" s="119" t="s">
        <v>218</v>
      </c>
      <c r="F2044" s="767" t="s">
        <v>55</v>
      </c>
      <c r="H2044" s="797" t="s">
        <v>10</v>
      </c>
      <c r="K2044" s="164"/>
      <c r="Q2044" s="135" t="s">
        <v>110</v>
      </c>
      <c r="R2044" s="314">
        <v>0</v>
      </c>
      <c r="S2044" s="315">
        <v>0</v>
      </c>
      <c r="T2044" s="315">
        <v>0</v>
      </c>
      <c r="U2044" s="315">
        <v>698.90144496267294</v>
      </c>
      <c r="V2044" s="315">
        <v>737.77766593215119</v>
      </c>
      <c r="W2044" s="316">
        <v>672.48089385769026</v>
      </c>
      <c r="X2044" s="315">
        <v>928.90603521888602</v>
      </c>
      <c r="Y2044" s="315">
        <v>1046.9295698621158</v>
      </c>
      <c r="Z2044" s="315">
        <v>1189.6325876905576</v>
      </c>
      <c r="AA2044" s="315">
        <v>976.07709828056022</v>
      </c>
      <c r="AB2044" s="5">
        <v>1073.9345127922861</v>
      </c>
      <c r="AC2044" s="5">
        <v>1073.8816046186571</v>
      </c>
      <c r="AD2044" s="5">
        <v>1159.9841293836937</v>
      </c>
      <c r="AE2044" s="5">
        <v>1173.2966113490431</v>
      </c>
      <c r="AF2044" s="5">
        <v>1120.3510188225687</v>
      </c>
      <c r="AG2044" s="5">
        <v>1245.3641671748053</v>
      </c>
      <c r="AH2044" s="350">
        <v>1256.139274587621</v>
      </c>
      <c r="AI2044" s="350">
        <v>1453.2203430217419</v>
      </c>
      <c r="AK2044" s="199"/>
      <c r="AM2044" s="11"/>
      <c r="AN2044" s="15"/>
      <c r="AO2044" s="11"/>
      <c r="AP2044" s="11"/>
    </row>
    <row r="2045" spans="3:42" outlineLevel="2" x14ac:dyDescent="0.2">
      <c r="C2045" s="252">
        <v>15</v>
      </c>
      <c r="D2045" s="119" t="s">
        <v>218</v>
      </c>
      <c r="F2045" s="783" t="s">
        <v>57</v>
      </c>
      <c r="G2045" s="83"/>
      <c r="H2045" s="798" t="s">
        <v>10</v>
      </c>
      <c r="I2045" s="799"/>
      <c r="J2045" s="83"/>
      <c r="K2045" s="736"/>
      <c r="L2045" s="83"/>
      <c r="M2045" s="83"/>
      <c r="N2045" s="83"/>
      <c r="O2045" s="83"/>
      <c r="P2045" s="83"/>
      <c r="Q2045" s="143" t="s">
        <v>110</v>
      </c>
      <c r="R2045" s="304">
        <v>0</v>
      </c>
      <c r="S2045" s="305">
        <v>0</v>
      </c>
      <c r="T2045" s="305">
        <v>0</v>
      </c>
      <c r="U2045" s="305">
        <v>92.505537920783311</v>
      </c>
      <c r="V2045" s="305">
        <v>95.80249411504316</v>
      </c>
      <c r="W2045" s="306">
        <v>74.685614804282721</v>
      </c>
      <c r="X2045" s="305">
        <v>76.738094713990009</v>
      </c>
      <c r="Y2045" s="305">
        <v>78.592887705066261</v>
      </c>
      <c r="Z2045" s="305">
        <v>80.247737319699212</v>
      </c>
      <c r="AA2045" s="305">
        <v>81.840276693009542</v>
      </c>
      <c r="AB2045" s="307">
        <v>83.464420504588588</v>
      </c>
      <c r="AC2045" s="307">
        <v>85.120795955070321</v>
      </c>
      <c r="AD2045" s="307">
        <v>86.810042692109661</v>
      </c>
      <c r="AE2045" s="307">
        <v>88.5328130573983</v>
      </c>
      <c r="AF2045" s="307">
        <v>90.289772338582722</v>
      </c>
      <c r="AG2045" s="307">
        <v>92.081599026181593</v>
      </c>
      <c r="AH2045" s="362">
        <v>93.908985075601862</v>
      </c>
      <c r="AI2045" s="362">
        <v>95.772636174354545</v>
      </c>
      <c r="AK2045" s="199"/>
      <c r="AM2045" s="11"/>
      <c r="AN2045" s="15"/>
      <c r="AO2045" s="11"/>
      <c r="AP2045" s="11"/>
    </row>
    <row r="2046" spans="3:42" outlineLevel="2" x14ac:dyDescent="0.2">
      <c r="C2046" s="252">
        <v>15</v>
      </c>
      <c r="D2046" s="119" t="s">
        <v>218</v>
      </c>
      <c r="F2046" s="12"/>
      <c r="H2046" s="164"/>
      <c r="K2046" s="164"/>
      <c r="Q2046" s="16"/>
      <c r="R2046" s="800">
        <v>0</v>
      </c>
      <c r="S2046" s="800">
        <v>0</v>
      </c>
      <c r="T2046" s="800">
        <v>0</v>
      </c>
      <c r="U2046" s="800">
        <v>1472.4160696039166</v>
      </c>
      <c r="V2046" s="800">
        <v>1566.0833114602158</v>
      </c>
      <c r="W2046" s="800">
        <v>1507.3216914655898</v>
      </c>
      <c r="X2046" s="800">
        <v>2020.6473566287157</v>
      </c>
      <c r="Y2046" s="800">
        <v>2364.4694191161543</v>
      </c>
      <c r="Z2046" s="800">
        <v>2768.0689662738973</v>
      </c>
      <c r="AA2046" s="800">
        <v>2124.5776072973722</v>
      </c>
      <c r="AB2046" s="800">
        <v>2396.6792508690705</v>
      </c>
      <c r="AC2046" s="800">
        <v>2380.4750126260069</v>
      </c>
      <c r="AD2046" s="800">
        <v>2617.3275673138019</v>
      </c>
      <c r="AE2046" s="800">
        <v>2639.7428701298786</v>
      </c>
      <c r="AF2046" s="800">
        <v>2466.9250809383352</v>
      </c>
      <c r="AG2046" s="800">
        <v>2817.1512754895066</v>
      </c>
      <c r="AH2046" s="800">
        <v>2831.0113116552075</v>
      </c>
      <c r="AI2046" s="800">
        <v>3392.4501226974826</v>
      </c>
      <c r="AK2046" s="199"/>
      <c r="AM2046" s="11"/>
      <c r="AN2046" s="15"/>
      <c r="AO2046" s="11"/>
      <c r="AP2046" s="11"/>
    </row>
    <row r="2047" spans="3:42" ht="15" customHeight="1" outlineLevel="2" x14ac:dyDescent="0.2">
      <c r="C2047" s="252">
        <v>15</v>
      </c>
      <c r="D2047" s="119" t="s">
        <v>218</v>
      </c>
      <c r="F2047" s="794" t="s">
        <v>69</v>
      </c>
      <c r="AK2047" s="199"/>
      <c r="AM2047" s="11"/>
      <c r="AN2047" s="15"/>
      <c r="AO2047" s="11"/>
      <c r="AP2047" s="11"/>
    </row>
    <row r="2048" spans="3:42" outlineLevel="2" x14ac:dyDescent="0.2">
      <c r="C2048" s="252">
        <v>15</v>
      </c>
      <c r="D2048" s="119" t="s">
        <v>218</v>
      </c>
      <c r="F2048" s="761" t="s">
        <v>9</v>
      </c>
      <c r="G2048" s="75"/>
      <c r="H2048" s="796" t="s">
        <v>10</v>
      </c>
      <c r="I2048" s="801"/>
      <c r="J2048" s="75"/>
      <c r="K2048" s="741"/>
      <c r="L2048" s="75"/>
      <c r="M2048" s="75"/>
      <c r="N2048" s="75"/>
      <c r="O2048" s="75"/>
      <c r="P2048" s="75"/>
      <c r="Q2048" s="128" t="s">
        <v>110</v>
      </c>
      <c r="R2048" s="299">
        <v>0</v>
      </c>
      <c r="S2048" s="300">
        <v>0</v>
      </c>
      <c r="T2048" s="300">
        <v>0</v>
      </c>
      <c r="U2048" s="300">
        <v>-388.16598960085844</v>
      </c>
      <c r="V2048" s="300">
        <v>-417.51691159254017</v>
      </c>
      <c r="W2048" s="301">
        <v>-433.27819633676307</v>
      </c>
      <c r="X2048" s="300">
        <v>-578.53814232610887</v>
      </c>
      <c r="Y2048" s="300">
        <v>-706.18304919922423</v>
      </c>
      <c r="Z2048" s="300">
        <v>-853.94730831775053</v>
      </c>
      <c r="AA2048" s="300">
        <v>-607.9819384521744</v>
      </c>
      <c r="AB2048" s="302">
        <v>-706.37305763401196</v>
      </c>
      <c r="AC2048" s="302">
        <v>-696.22290579250455</v>
      </c>
      <c r="AD2048" s="302">
        <v>-781.18554071798246</v>
      </c>
      <c r="AE2048" s="302">
        <v>-785.39206990510388</v>
      </c>
      <c r="AF2048" s="302">
        <v>-716.06509233193378</v>
      </c>
      <c r="AG2048" s="302">
        <v>-843.41217251127182</v>
      </c>
      <c r="AH2048" s="348">
        <v>-844.1289548824243</v>
      </c>
      <c r="AI2048" s="348">
        <v>-1050.7456953914516</v>
      </c>
      <c r="AK2048" s="199"/>
      <c r="AM2048" s="11"/>
      <c r="AN2048" s="15"/>
      <c r="AO2048" s="11"/>
      <c r="AP2048" s="11"/>
    </row>
    <row r="2049" spans="3:42" outlineLevel="2" x14ac:dyDescent="0.2">
      <c r="C2049" s="252">
        <v>15</v>
      </c>
      <c r="D2049" s="119" t="s">
        <v>218</v>
      </c>
      <c r="F2049" s="767" t="s">
        <v>14</v>
      </c>
      <c r="H2049" s="797" t="s">
        <v>10</v>
      </c>
      <c r="K2049" s="164"/>
      <c r="Q2049" s="135" t="s">
        <v>110</v>
      </c>
      <c r="R2049" s="314">
        <v>0</v>
      </c>
      <c r="S2049" s="315">
        <v>0</v>
      </c>
      <c r="T2049" s="315">
        <v>0</v>
      </c>
      <c r="U2049" s="315">
        <v>-91.376446653991493</v>
      </c>
      <c r="V2049" s="315">
        <v>-96.45923902354518</v>
      </c>
      <c r="W2049" s="316">
        <v>-87.922145484614973</v>
      </c>
      <c r="X2049" s="315">
        <v>-121.44792858209441</v>
      </c>
      <c r="Y2049" s="315">
        <v>-136.87867535615294</v>
      </c>
      <c r="Z2049" s="315">
        <v>-155.53609091874435</v>
      </c>
      <c r="AA2049" s="315">
        <v>-127.61521319501625</v>
      </c>
      <c r="AB2049" s="5">
        <v>-140.40938164505548</v>
      </c>
      <c r="AC2049" s="5">
        <v>-140.40246427360057</v>
      </c>
      <c r="AD2049" s="5">
        <v>-151.65976359337313</v>
      </c>
      <c r="AE2049" s="5">
        <v>-153.40027694744688</v>
      </c>
      <c r="AF2049" s="5">
        <v>-146.47801323497487</v>
      </c>
      <c r="AG2049" s="5">
        <v>-162.82260282452103</v>
      </c>
      <c r="AH2049" s="350">
        <v>-164.23137230810789</v>
      </c>
      <c r="AI2049" s="350">
        <v>-189.99833539865338</v>
      </c>
      <c r="AJ2049" s="289"/>
      <c r="AK2049" s="199"/>
      <c r="AM2049" s="11"/>
      <c r="AN2049" s="15"/>
      <c r="AO2049" s="11"/>
      <c r="AP2049" s="11"/>
    </row>
    <row r="2050" spans="3:42" outlineLevel="2" x14ac:dyDescent="0.2">
      <c r="C2050" s="252">
        <v>15</v>
      </c>
      <c r="D2050" s="119" t="s">
        <v>218</v>
      </c>
      <c r="F2050" s="783" t="s">
        <v>16</v>
      </c>
      <c r="G2050" s="83"/>
      <c r="H2050" s="798" t="s">
        <v>10</v>
      </c>
      <c r="I2050" s="799"/>
      <c r="J2050" s="83"/>
      <c r="K2050" s="736"/>
      <c r="L2050" s="83"/>
      <c r="M2050" s="83"/>
      <c r="N2050" s="83"/>
      <c r="O2050" s="83"/>
      <c r="P2050" s="83"/>
      <c r="Q2050" s="143" t="s">
        <v>110</v>
      </c>
      <c r="R2050" s="304">
        <v>0</v>
      </c>
      <c r="S2050" s="305">
        <v>0</v>
      </c>
      <c r="T2050" s="305">
        <v>0</v>
      </c>
      <c r="U2050" s="305">
        <v>-14.884203578051062</v>
      </c>
      <c r="V2050" s="305">
        <v>-15.41468605819515</v>
      </c>
      <c r="W2050" s="306">
        <v>-12.016965903714787</v>
      </c>
      <c r="X2050" s="305">
        <v>-12.347211308504543</v>
      </c>
      <c r="Y2050" s="305">
        <v>-12.645648754465478</v>
      </c>
      <c r="Z2050" s="305">
        <v>-12.911915176010414</v>
      </c>
      <c r="AA2050" s="305">
        <v>-13.168155837609628</v>
      </c>
      <c r="AB2050" s="307">
        <v>-13.429481674688439</v>
      </c>
      <c r="AC2050" s="307">
        <v>-13.69599360425279</v>
      </c>
      <c r="AD2050" s="307">
        <v>-13.967794546042709</v>
      </c>
      <c r="AE2050" s="307">
        <v>-14.244989462277324</v>
      </c>
      <c r="AF2050" s="307">
        <v>-14.527685398188636</v>
      </c>
      <c r="AG2050" s="307">
        <v>-14.815991523359704</v>
      </c>
      <c r="AH2050" s="362">
        <v>-15.11001917388322</v>
      </c>
      <c r="AI2050" s="362">
        <v>-15.409881895356691</v>
      </c>
      <c r="AK2050" s="199"/>
      <c r="AM2050" s="11"/>
      <c r="AN2050" s="15"/>
      <c r="AO2050" s="11"/>
      <c r="AP2050" s="11"/>
    </row>
    <row r="2051" spans="3:42" outlineLevel="2" x14ac:dyDescent="0.2">
      <c r="C2051" s="252">
        <v>15</v>
      </c>
      <c r="D2051" s="119" t="s">
        <v>218</v>
      </c>
      <c r="F2051" s="12"/>
      <c r="H2051" s="797"/>
      <c r="K2051" s="164"/>
      <c r="Q2051" s="16"/>
      <c r="R2051" s="800">
        <v>0</v>
      </c>
      <c r="S2051" s="800">
        <v>0</v>
      </c>
      <c r="T2051" s="800">
        <v>0</v>
      </c>
      <c r="U2051" s="800">
        <v>-494.426639832901</v>
      </c>
      <c r="V2051" s="800">
        <v>-529.39083667428042</v>
      </c>
      <c r="W2051" s="800">
        <v>-533.21730772509284</v>
      </c>
      <c r="X2051" s="800">
        <v>-712.33328221670786</v>
      </c>
      <c r="Y2051" s="800">
        <v>-855.70737330984264</v>
      </c>
      <c r="Z2051" s="800">
        <v>-1022.3953144125053</v>
      </c>
      <c r="AA2051" s="800">
        <v>-748.76530748480036</v>
      </c>
      <c r="AB2051" s="800">
        <v>-860.21192095375579</v>
      </c>
      <c r="AC2051" s="800">
        <v>-850.32136367035787</v>
      </c>
      <c r="AD2051" s="800">
        <v>-946.81309885739824</v>
      </c>
      <c r="AE2051" s="800">
        <v>-953.03733631482805</v>
      </c>
      <c r="AF2051" s="800">
        <v>-877.07079096509733</v>
      </c>
      <c r="AG2051" s="800">
        <v>-1021.0507668591525</v>
      </c>
      <c r="AH2051" s="800">
        <v>-1023.4703463644154</v>
      </c>
      <c r="AI2051" s="800">
        <v>-1256.1539126854616</v>
      </c>
      <c r="AK2051" s="199"/>
      <c r="AM2051" s="11"/>
      <c r="AN2051" s="15"/>
      <c r="AO2051" s="11"/>
      <c r="AP2051" s="11"/>
    </row>
    <row r="2052" spans="3:42" ht="17.25" customHeight="1" outlineLevel="2" x14ac:dyDescent="0.2">
      <c r="C2052" s="252">
        <v>15</v>
      </c>
      <c r="D2052" s="119" t="s">
        <v>218</v>
      </c>
      <c r="F2052" s="794" t="s">
        <v>616</v>
      </c>
      <c r="AK2052" s="199"/>
      <c r="AM2052" s="11"/>
      <c r="AN2052" s="15"/>
      <c r="AO2052" s="11"/>
      <c r="AP2052" s="11"/>
    </row>
    <row r="2053" spans="3:42" outlineLevel="2" x14ac:dyDescent="0.2">
      <c r="C2053" s="252">
        <v>15</v>
      </c>
      <c r="D2053" s="119" t="s">
        <v>218</v>
      </c>
      <c r="F2053" s="761" t="s">
        <v>48</v>
      </c>
      <c r="G2053" s="75"/>
      <c r="H2053" s="796" t="s">
        <v>10</v>
      </c>
      <c r="I2053" s="228" t="s">
        <v>617</v>
      </c>
      <c r="J2053" s="75"/>
      <c r="K2053" s="741"/>
      <c r="L2053" s="75"/>
      <c r="M2053" s="75"/>
      <c r="N2053" s="75"/>
      <c r="O2053" s="75"/>
      <c r="P2053" s="75"/>
      <c r="Q2053" s="128" t="s">
        <v>110</v>
      </c>
      <c r="R2053" s="299">
        <v>0</v>
      </c>
      <c r="S2053" s="300">
        <v>0</v>
      </c>
      <c r="T2053" s="300">
        <v>0</v>
      </c>
      <c r="U2053" s="300">
        <v>292.84309711960179</v>
      </c>
      <c r="V2053" s="300">
        <v>314.98623982048127</v>
      </c>
      <c r="W2053" s="301">
        <v>326.87698646685357</v>
      </c>
      <c r="X2053" s="300">
        <v>436.46508436973079</v>
      </c>
      <c r="Y2053" s="300">
        <v>532.76391234974801</v>
      </c>
      <c r="Z2053" s="300">
        <v>644.24133294589012</v>
      </c>
      <c r="AA2053" s="300">
        <v>458.67829387162817</v>
      </c>
      <c r="AB2053" s="302">
        <v>532.90725993818387</v>
      </c>
      <c r="AC2053" s="302">
        <v>525.24970625977505</v>
      </c>
      <c r="AD2053" s="302">
        <v>589.34785452001609</v>
      </c>
      <c r="AE2053" s="302">
        <v>592.52137581833313</v>
      </c>
      <c r="AF2053" s="302">
        <v>540.2191974452503</v>
      </c>
      <c r="AG2053" s="302">
        <v>636.29333677724799</v>
      </c>
      <c r="AH2053" s="348">
        <v>636.83409710956062</v>
      </c>
      <c r="AI2053" s="348">
        <v>792.71144810993474</v>
      </c>
      <c r="AJ2053" s="289"/>
      <c r="AK2053" s="199"/>
      <c r="AM2053" s="11"/>
      <c r="AN2053" s="15"/>
      <c r="AO2053" s="11"/>
      <c r="AP2053" s="11"/>
    </row>
    <row r="2054" spans="3:42" outlineLevel="2" x14ac:dyDescent="0.2">
      <c r="C2054" s="252">
        <v>15</v>
      </c>
      <c r="D2054" s="119" t="s">
        <v>218</v>
      </c>
      <c r="F2054" s="767" t="s">
        <v>55</v>
      </c>
      <c r="H2054" s="797" t="s">
        <v>10</v>
      </c>
      <c r="I2054" s="234" t="s">
        <v>617</v>
      </c>
      <c r="K2054" s="164"/>
      <c r="Q2054" s="135" t="s">
        <v>110</v>
      </c>
      <c r="R2054" s="314">
        <v>0</v>
      </c>
      <c r="S2054" s="315">
        <v>0</v>
      </c>
      <c r="T2054" s="315">
        <v>0</v>
      </c>
      <c r="U2054" s="315">
        <v>607.52499830868146</v>
      </c>
      <c r="V2054" s="315">
        <v>641.31842690860606</v>
      </c>
      <c r="W2054" s="316">
        <v>584.55874837307533</v>
      </c>
      <c r="X2054" s="315">
        <v>807.45810663679163</v>
      </c>
      <c r="Y2054" s="315">
        <v>910.0508945059629</v>
      </c>
      <c r="Z2054" s="315">
        <v>1034.0964967718132</v>
      </c>
      <c r="AA2054" s="315">
        <v>848.46188508554394</v>
      </c>
      <c r="AB2054" s="5">
        <v>933.5251311472307</v>
      </c>
      <c r="AC2054" s="5">
        <v>933.47914034505652</v>
      </c>
      <c r="AD2054" s="5">
        <v>1008.3243657903206</v>
      </c>
      <c r="AE2054" s="5">
        <v>1019.8963344015963</v>
      </c>
      <c r="AF2054" s="5">
        <v>973.87300558759375</v>
      </c>
      <c r="AG2054" s="5">
        <v>1082.5415643502843</v>
      </c>
      <c r="AH2054" s="350">
        <v>1091.9079022795131</v>
      </c>
      <c r="AI2054" s="350">
        <v>1263.2220076230885</v>
      </c>
      <c r="AK2054" s="199"/>
      <c r="AM2054" s="11"/>
      <c r="AN2054" s="15"/>
      <c r="AO2054" s="11"/>
      <c r="AP2054" s="11"/>
    </row>
    <row r="2055" spans="3:42" outlineLevel="2" x14ac:dyDescent="0.2">
      <c r="C2055" s="252">
        <v>15</v>
      </c>
      <c r="D2055" s="119" t="s">
        <v>218</v>
      </c>
      <c r="F2055" s="783" t="s">
        <v>57</v>
      </c>
      <c r="G2055" s="83"/>
      <c r="H2055" s="798" t="s">
        <v>10</v>
      </c>
      <c r="I2055" s="240" t="s">
        <v>617</v>
      </c>
      <c r="J2055" s="83"/>
      <c r="K2055" s="736"/>
      <c r="L2055" s="83"/>
      <c r="M2055" s="83"/>
      <c r="N2055" s="83"/>
      <c r="O2055" s="83"/>
      <c r="P2055" s="83"/>
      <c r="Q2055" s="143" t="s">
        <v>110</v>
      </c>
      <c r="R2055" s="304">
        <v>0</v>
      </c>
      <c r="S2055" s="305">
        <v>0</v>
      </c>
      <c r="T2055" s="305">
        <v>0</v>
      </c>
      <c r="U2055" s="305">
        <v>77.621334342732254</v>
      </c>
      <c r="V2055" s="305">
        <v>80.387808056848016</v>
      </c>
      <c r="W2055" s="306">
        <v>62.668648900567931</v>
      </c>
      <c r="X2055" s="305">
        <v>64.390883405485468</v>
      </c>
      <c r="Y2055" s="305">
        <v>65.947238950600777</v>
      </c>
      <c r="Z2055" s="305">
        <v>67.335822143688802</v>
      </c>
      <c r="AA2055" s="305">
        <v>68.672120855399911</v>
      </c>
      <c r="AB2055" s="307">
        <v>70.034938829900142</v>
      </c>
      <c r="AC2055" s="307">
        <v>71.424802350817529</v>
      </c>
      <c r="AD2055" s="307">
        <v>72.84224814606695</v>
      </c>
      <c r="AE2055" s="307">
        <v>74.287823595120983</v>
      </c>
      <c r="AF2055" s="307">
        <v>75.762086940394084</v>
      </c>
      <c r="AG2055" s="307">
        <v>77.265607502821894</v>
      </c>
      <c r="AH2055" s="362">
        <v>78.798965901718645</v>
      </c>
      <c r="AI2055" s="362">
        <v>80.362754278997855</v>
      </c>
      <c r="AK2055" s="199"/>
      <c r="AM2055" s="11"/>
      <c r="AN2055" s="15"/>
      <c r="AO2055" s="11"/>
      <c r="AP2055" s="11"/>
    </row>
    <row r="2056" spans="3:42" outlineLevel="2" x14ac:dyDescent="0.2">
      <c r="C2056" s="252">
        <v>15</v>
      </c>
      <c r="D2056" s="119" t="s">
        <v>218</v>
      </c>
      <c r="F2056" s="802" t="s">
        <v>618</v>
      </c>
      <c r="R2056" s="800">
        <v>0</v>
      </c>
      <c r="S2056" s="800">
        <v>0</v>
      </c>
      <c r="T2056" s="800">
        <v>0</v>
      </c>
      <c r="U2056" s="800">
        <v>977.98942977101547</v>
      </c>
      <c r="V2056" s="800">
        <v>1036.6924747859352</v>
      </c>
      <c r="W2056" s="800">
        <v>974.10438374049693</v>
      </c>
      <c r="X2056" s="800">
        <v>1308.3140744120078</v>
      </c>
      <c r="Y2056" s="800">
        <v>1508.7620458063118</v>
      </c>
      <c r="Z2056" s="800">
        <v>1745.673651861392</v>
      </c>
      <c r="AA2056" s="800">
        <v>1375.8122998125721</v>
      </c>
      <c r="AB2056" s="800">
        <v>1536.4673299153146</v>
      </c>
      <c r="AC2056" s="800">
        <v>1530.1536489556493</v>
      </c>
      <c r="AD2056" s="800">
        <v>1670.5144684564038</v>
      </c>
      <c r="AE2056" s="800">
        <v>1686.7055338150503</v>
      </c>
      <c r="AF2056" s="800">
        <v>1589.8542899732381</v>
      </c>
      <c r="AG2056" s="800">
        <v>1796.1005086303542</v>
      </c>
      <c r="AH2056" s="800">
        <v>1807.5409652907924</v>
      </c>
      <c r="AI2056" s="800">
        <v>2136.2962100120208</v>
      </c>
      <c r="AK2056" s="199"/>
      <c r="AM2056" s="11"/>
      <c r="AN2056" s="15"/>
      <c r="AO2056" s="11"/>
      <c r="AP2056" s="11"/>
    </row>
    <row r="2057" spans="3:42" outlineLevel="2" x14ac:dyDescent="0.2">
      <c r="C2057" s="252">
        <v>15</v>
      </c>
      <c r="D2057" s="119" t="s">
        <v>218</v>
      </c>
      <c r="R2057" s="5"/>
      <c r="S2057" s="5"/>
      <c r="T2057" s="5"/>
      <c r="U2057" s="5"/>
      <c r="V2057" s="5"/>
      <c r="W2057" s="5"/>
      <c r="X2057" s="5"/>
      <c r="Y2057" s="5"/>
      <c r="AK2057" s="199"/>
      <c r="AM2057" s="11"/>
      <c r="AN2057" s="15"/>
      <c r="AO2057" s="11"/>
      <c r="AP2057" s="11"/>
    </row>
    <row r="2058" spans="3:42" outlineLevel="2" x14ac:dyDescent="0.2">
      <c r="C2058" s="252">
        <v>15</v>
      </c>
      <c r="D2058" s="119" t="s">
        <v>218</v>
      </c>
      <c r="F2058" s="789" t="s">
        <v>619</v>
      </c>
      <c r="G2058" s="790"/>
      <c r="H2058" s="803"/>
      <c r="I2058" s="790"/>
      <c r="J2058" s="790"/>
      <c r="K2058" s="792"/>
      <c r="L2058" s="789"/>
      <c r="M2058" s="789"/>
      <c r="N2058" s="789"/>
      <c r="O2058" s="789"/>
      <c r="P2058" s="789"/>
      <c r="Q2058" s="792"/>
      <c r="R2058" s="793"/>
      <c r="S2058" s="793"/>
      <c r="T2058" s="793"/>
      <c r="U2058" s="793"/>
      <c r="V2058" s="793"/>
      <c r="W2058" s="793"/>
      <c r="X2058" s="793"/>
      <c r="Y2058" s="793"/>
      <c r="Z2058" s="793"/>
      <c r="AA2058" s="793"/>
      <c r="AB2058" s="793"/>
      <c r="AC2058" s="793"/>
      <c r="AD2058" s="793"/>
      <c r="AE2058" s="793"/>
      <c r="AF2058" s="793"/>
      <c r="AG2058" s="793"/>
      <c r="AH2058" s="789"/>
      <c r="AI2058" s="789"/>
      <c r="AK2058" s="199"/>
      <c r="AM2058" s="11"/>
      <c r="AN2058" s="15"/>
      <c r="AO2058" s="11"/>
      <c r="AP2058" s="11"/>
    </row>
    <row r="2059" spans="3:42" outlineLevel="2" x14ac:dyDescent="0.2">
      <c r="C2059" s="252">
        <v>15</v>
      </c>
      <c r="D2059" s="119" t="s">
        <v>218</v>
      </c>
      <c r="F2059" t="s">
        <v>620</v>
      </c>
      <c r="AK2059" s="199"/>
      <c r="AM2059" s="11"/>
      <c r="AN2059" s="15"/>
      <c r="AO2059" s="11"/>
      <c r="AP2059" s="11"/>
    </row>
    <row r="2060" spans="3:42" outlineLevel="2" x14ac:dyDescent="0.2">
      <c r="C2060" s="252">
        <v>15</v>
      </c>
      <c r="D2060" s="119" t="s">
        <v>218</v>
      </c>
      <c r="F2060" s="761" t="s">
        <v>48</v>
      </c>
      <c r="G2060" s="75"/>
      <c r="H2060" s="796" t="s">
        <v>10</v>
      </c>
      <c r="I2060" s="801"/>
      <c r="J2060" s="75"/>
      <c r="K2060" s="741"/>
      <c r="L2060" s="75"/>
      <c r="M2060" s="75"/>
      <c r="N2060" s="75"/>
      <c r="O2060" s="75"/>
      <c r="P2060" s="75"/>
      <c r="Q2060" s="128" t="s">
        <v>536</v>
      </c>
      <c r="R2060" s="804">
        <v>0</v>
      </c>
      <c r="S2060" s="805">
        <v>0</v>
      </c>
      <c r="T2060" s="805">
        <v>0</v>
      </c>
      <c r="U2060" s="805">
        <v>48.520748700107298</v>
      </c>
      <c r="V2060" s="805">
        <v>52.189613949067514</v>
      </c>
      <c r="W2060" s="806">
        <v>54.159774542095391</v>
      </c>
      <c r="X2060" s="805">
        <v>72.317267790763609</v>
      </c>
      <c r="Y2060" s="805">
        <v>88.272881149903014</v>
      </c>
      <c r="Z2060" s="805">
        <v>106.74341353971882</v>
      </c>
      <c r="AA2060" s="805">
        <v>75.997742306521815</v>
      </c>
      <c r="AB2060" s="805">
        <v>88.296632204251495</v>
      </c>
      <c r="AC2060" s="805">
        <v>87.027863224063069</v>
      </c>
      <c r="AD2060" s="805">
        <v>97.648192589747808</v>
      </c>
      <c r="AE2060" s="805">
        <v>98.174008738137985</v>
      </c>
      <c r="AF2060" s="805">
        <v>89.508136541491723</v>
      </c>
      <c r="AG2060" s="805">
        <v>105.42652156390898</v>
      </c>
      <c r="AH2060" s="808">
        <v>105.51611936030304</v>
      </c>
      <c r="AI2060" s="808">
        <v>131.34321192393145</v>
      </c>
      <c r="AJ2060" s="289"/>
      <c r="AK2060" s="199"/>
      <c r="AM2060" s="11"/>
      <c r="AN2060" s="15"/>
      <c r="AO2060" s="11"/>
      <c r="AP2060" s="11"/>
    </row>
    <row r="2061" spans="3:42" outlineLevel="2" x14ac:dyDescent="0.2">
      <c r="C2061" s="252">
        <v>15</v>
      </c>
      <c r="D2061" s="119" t="s">
        <v>218</v>
      </c>
      <c r="F2061" s="767" t="s">
        <v>55</v>
      </c>
      <c r="H2061" s="797" t="s">
        <v>10</v>
      </c>
      <c r="K2061" s="164"/>
      <c r="Q2061" s="135" t="s">
        <v>536</v>
      </c>
      <c r="R2061" s="809">
        <v>0</v>
      </c>
      <c r="S2061" s="810">
        <v>0</v>
      </c>
      <c r="T2061" s="810">
        <v>0</v>
      </c>
      <c r="U2061" s="810">
        <v>3.6709162242484128</v>
      </c>
      <c r="V2061" s="810">
        <v>3.8751100362986177</v>
      </c>
      <c r="W2061" s="811">
        <v>3.5321446844212994</v>
      </c>
      <c r="X2061" s="810">
        <v>4.8789943990878362</v>
      </c>
      <c r="Y2061" s="810">
        <v>5.4989022720614225</v>
      </c>
      <c r="Z2061" s="810">
        <v>6.2484368840890383</v>
      </c>
      <c r="AA2061" s="810">
        <v>5.1267561142140545</v>
      </c>
      <c r="AB2061" s="810">
        <v>5.6407432767578127</v>
      </c>
      <c r="AC2061" s="810">
        <v>5.6404653813916354</v>
      </c>
      <c r="AD2061" s="810">
        <v>6.0927110554946626</v>
      </c>
      <c r="AE2061" s="810">
        <v>6.1626336552887224</v>
      </c>
      <c r="AF2061" s="810">
        <v>5.8845417497579495</v>
      </c>
      <c r="AG2061" s="810">
        <v>6.5411619325293682</v>
      </c>
      <c r="AH2061" s="812">
        <v>6.5977572034431908</v>
      </c>
      <c r="AI2061" s="812">
        <v>7.6329075766773817</v>
      </c>
      <c r="AK2061" s="199"/>
      <c r="AM2061" s="11"/>
      <c r="AN2061" s="15"/>
      <c r="AO2061" s="11"/>
      <c r="AP2061" s="11"/>
    </row>
    <row r="2062" spans="3:42" outlineLevel="2" x14ac:dyDescent="0.2">
      <c r="C2062" s="252">
        <v>15</v>
      </c>
      <c r="D2062" s="119" t="s">
        <v>218</v>
      </c>
      <c r="F2062" s="783" t="s">
        <v>57</v>
      </c>
      <c r="G2062" s="83"/>
      <c r="H2062" s="798" t="s">
        <v>10</v>
      </c>
      <c r="I2062" s="799"/>
      <c r="J2062" s="83"/>
      <c r="K2062" s="736"/>
      <c r="L2062" s="83"/>
      <c r="M2062" s="83"/>
      <c r="N2062" s="83"/>
      <c r="O2062" s="83"/>
      <c r="P2062" s="83"/>
      <c r="Q2062" s="143" t="s">
        <v>536</v>
      </c>
      <c r="R2062" s="813">
        <v>0</v>
      </c>
      <c r="S2062" s="814">
        <v>0</v>
      </c>
      <c r="T2062" s="814">
        <v>0</v>
      </c>
      <c r="U2062" s="814">
        <v>0.73038411480836063</v>
      </c>
      <c r="V2062" s="814">
        <v>0.75641546909947932</v>
      </c>
      <c r="W2062" s="815">
        <v>0.58968563270727825</v>
      </c>
      <c r="X2062" s="814">
        <v>0.60589113516376092</v>
      </c>
      <c r="Y2062" s="814">
        <v>0.62053578636399576</v>
      </c>
      <c r="Z2062" s="814">
        <v>0.63360177028335529</v>
      </c>
      <c r="AA2062" s="814">
        <v>0.64617577921965041</v>
      </c>
      <c r="AB2062" s="814">
        <v>0.65899932326689958</v>
      </c>
      <c r="AC2062" s="814">
        <v>0.67207735453272932</v>
      </c>
      <c r="AD2062" s="814">
        <v>0.68541492340111365</v>
      </c>
      <c r="AE2062" s="814">
        <v>0.69901718048270545</v>
      </c>
      <c r="AF2062" s="814">
        <v>0.71288937860387214</v>
      </c>
      <c r="AG2062" s="814">
        <v>0.72703687483520718</v>
      </c>
      <c r="AH2062" s="816">
        <v>0.74146513256029523</v>
      </c>
      <c r="AI2062" s="816">
        <v>0.75617972358553476</v>
      </c>
      <c r="AK2062" s="199"/>
      <c r="AM2062" s="11"/>
      <c r="AN2062" s="15"/>
      <c r="AO2062" s="11"/>
      <c r="AP2062" s="11"/>
    </row>
    <row r="2063" spans="3:42" outlineLevel="2" x14ac:dyDescent="0.2">
      <c r="C2063" s="252">
        <v>15</v>
      </c>
      <c r="D2063" s="119" t="s">
        <v>218</v>
      </c>
      <c r="H2063" s="798"/>
      <c r="AK2063" s="199"/>
      <c r="AM2063" s="11"/>
      <c r="AN2063" s="15"/>
      <c r="AO2063" s="11"/>
      <c r="AP2063" s="11"/>
    </row>
    <row r="2064" spans="3:42" outlineLevel="2" x14ac:dyDescent="0.2">
      <c r="C2064" s="252">
        <v>15</v>
      </c>
      <c r="D2064" s="119" t="s">
        <v>218</v>
      </c>
      <c r="F2064" s="789" t="s">
        <v>621</v>
      </c>
      <c r="G2064" s="790"/>
      <c r="H2064" s="803"/>
      <c r="I2064" s="790"/>
      <c r="J2064" s="790"/>
      <c r="K2064" s="792"/>
      <c r="L2064" s="789"/>
      <c r="M2064" s="789"/>
      <c r="N2064" s="789"/>
      <c r="O2064" s="789"/>
      <c r="P2064" s="789"/>
      <c r="Q2064" s="792"/>
      <c r="R2064" s="793"/>
      <c r="S2064" s="793"/>
      <c r="T2064" s="793"/>
      <c r="U2064" s="793"/>
      <c r="V2064" s="793"/>
      <c r="W2064" s="793"/>
      <c r="X2064" s="793"/>
      <c r="Y2064" s="793"/>
      <c r="Z2064" s="793"/>
      <c r="AA2064" s="793"/>
      <c r="AB2064" s="793"/>
      <c r="AC2064" s="793"/>
      <c r="AD2064" s="793"/>
      <c r="AE2064" s="793"/>
      <c r="AF2064" s="793"/>
      <c r="AG2064" s="793"/>
      <c r="AH2064" s="789"/>
      <c r="AI2064" s="789"/>
      <c r="AK2064" s="199"/>
      <c r="AM2064" s="11"/>
      <c r="AN2064" s="15"/>
      <c r="AO2064" s="11"/>
      <c r="AP2064" s="11"/>
    </row>
    <row r="2065" spans="3:42" outlineLevel="2" x14ac:dyDescent="0.2">
      <c r="C2065" s="252">
        <v>15</v>
      </c>
      <c r="D2065" s="119" t="s">
        <v>218</v>
      </c>
      <c r="F2065" s="794" t="s">
        <v>518</v>
      </c>
      <c r="AK2065" s="199"/>
      <c r="AM2065" s="11"/>
      <c r="AN2065" s="15"/>
      <c r="AO2065" s="11"/>
      <c r="AP2065" s="11"/>
    </row>
    <row r="2066" spans="3:42" outlineLevel="2" x14ac:dyDescent="0.2">
      <c r="C2066" s="252">
        <v>15</v>
      </c>
      <c r="D2066" s="119" t="s">
        <v>218</v>
      </c>
      <c r="F2066" s="761" t="s">
        <v>48</v>
      </c>
      <c r="G2066" s="75"/>
      <c r="H2066" s="796" t="s">
        <v>10</v>
      </c>
      <c r="I2066" s="228" t="s">
        <v>518</v>
      </c>
      <c r="J2066" s="75"/>
      <c r="K2066" s="741"/>
      <c r="L2066" s="75"/>
      <c r="M2066" s="75"/>
      <c r="N2066" s="75"/>
      <c r="O2066" s="75"/>
      <c r="P2066" s="75"/>
      <c r="Q2066" s="128" t="s">
        <v>536</v>
      </c>
      <c r="R2066" s="299">
        <v>0</v>
      </c>
      <c r="S2066" s="300">
        <v>0</v>
      </c>
      <c r="T2066" s="300">
        <v>0</v>
      </c>
      <c r="U2066" s="300">
        <v>0</v>
      </c>
      <c r="V2066" s="300">
        <v>0</v>
      </c>
      <c r="W2066" s="301">
        <v>0</v>
      </c>
      <c r="X2066" s="300">
        <v>0</v>
      </c>
      <c r="Y2066" s="300">
        <v>0</v>
      </c>
      <c r="Z2066" s="300">
        <v>0</v>
      </c>
      <c r="AA2066" s="300">
        <v>0</v>
      </c>
      <c r="AB2066" s="302">
        <v>0</v>
      </c>
      <c r="AC2066" s="302">
        <v>0</v>
      </c>
      <c r="AD2066" s="302">
        <v>0</v>
      </c>
      <c r="AE2066" s="302">
        <v>0</v>
      </c>
      <c r="AF2066" s="302">
        <v>0</v>
      </c>
      <c r="AG2066" s="302">
        <v>0</v>
      </c>
      <c r="AH2066" s="348">
        <v>0</v>
      </c>
      <c r="AI2066" s="348">
        <v>0</v>
      </c>
      <c r="AK2066" s="199"/>
      <c r="AM2066" s="11"/>
      <c r="AN2066" s="15"/>
      <c r="AO2066" s="11"/>
      <c r="AP2066" s="11"/>
    </row>
    <row r="2067" spans="3:42" outlineLevel="2" x14ac:dyDescent="0.2">
      <c r="C2067" s="252">
        <v>15</v>
      </c>
      <c r="D2067" s="119" t="s">
        <v>218</v>
      </c>
      <c r="F2067" s="783" t="s">
        <v>55</v>
      </c>
      <c r="G2067" s="83"/>
      <c r="H2067" s="798" t="s">
        <v>10</v>
      </c>
      <c r="I2067" s="240" t="s">
        <v>518</v>
      </c>
      <c r="J2067" s="83"/>
      <c r="K2067" s="736"/>
      <c r="L2067" s="83"/>
      <c r="M2067" s="83"/>
      <c r="N2067" s="83"/>
      <c r="O2067" s="83"/>
      <c r="P2067" s="83"/>
      <c r="Q2067" s="143" t="s">
        <v>536</v>
      </c>
      <c r="R2067" s="304">
        <v>0</v>
      </c>
      <c r="S2067" s="305">
        <v>0</v>
      </c>
      <c r="T2067" s="305">
        <v>0</v>
      </c>
      <c r="U2067" s="305">
        <v>0</v>
      </c>
      <c r="V2067" s="305">
        <v>0</v>
      </c>
      <c r="W2067" s="306">
        <v>0</v>
      </c>
      <c r="X2067" s="305">
        <v>0.56954916569459391</v>
      </c>
      <c r="Y2067" s="305">
        <v>0.5853205255052607</v>
      </c>
      <c r="Z2067" s="305">
        <v>0.60152860931669749</v>
      </c>
      <c r="AA2067" s="305">
        <v>0.61818551043316872</v>
      </c>
      <c r="AB2067" s="307">
        <v>0.63428521825993922</v>
      </c>
      <c r="AC2067" s="307">
        <v>0.65080421865784388</v>
      </c>
      <c r="AD2067" s="307">
        <v>0.6677534314685406</v>
      </c>
      <c r="AE2067" s="307">
        <v>0.68514406092446845</v>
      </c>
      <c r="AF2067" s="307">
        <v>0.70298760305537622</v>
      </c>
      <c r="AG2067" s="307">
        <v>0.72129585328774193</v>
      </c>
      <c r="AH2067" s="362">
        <v>0.72129585328774193</v>
      </c>
      <c r="AI2067" s="362">
        <v>0.72129585328774193</v>
      </c>
      <c r="AK2067" s="199"/>
      <c r="AM2067" s="11"/>
      <c r="AN2067" s="15"/>
      <c r="AO2067" s="11"/>
      <c r="AP2067" s="11"/>
    </row>
    <row r="2068" spans="3:42" outlineLevel="2" x14ac:dyDescent="0.2">
      <c r="C2068" s="252">
        <v>15</v>
      </c>
      <c r="D2068" s="119" t="s">
        <v>218</v>
      </c>
      <c r="F2068" s="40" t="s">
        <v>622</v>
      </c>
      <c r="AK2068" s="199"/>
      <c r="AM2068" s="11"/>
      <c r="AN2068" s="15"/>
      <c r="AO2068" s="11"/>
      <c r="AP2068" s="11"/>
    </row>
    <row r="2069" spans="3:42" outlineLevel="2" x14ac:dyDescent="0.2">
      <c r="C2069" s="252">
        <v>15</v>
      </c>
      <c r="D2069" s="119" t="s">
        <v>218</v>
      </c>
      <c r="F2069" s="761" t="s">
        <v>48</v>
      </c>
      <c r="G2069" s="75"/>
      <c r="H2069" s="796" t="s">
        <v>623</v>
      </c>
      <c r="I2069" s="801"/>
      <c r="J2069" s="75"/>
      <c r="K2069" s="741"/>
      <c r="L2069" s="75"/>
      <c r="M2069" s="75"/>
      <c r="N2069" s="75"/>
      <c r="O2069" s="75"/>
      <c r="P2069" s="75"/>
      <c r="Q2069" s="128" t="s">
        <v>536</v>
      </c>
      <c r="R2069" s="804">
        <v>0</v>
      </c>
      <c r="S2069" s="805">
        <v>0</v>
      </c>
      <c r="T2069" s="805">
        <v>0</v>
      </c>
      <c r="U2069" s="805">
        <v>48.520748700107298</v>
      </c>
      <c r="V2069" s="805">
        <v>52.189613949067514</v>
      </c>
      <c r="W2069" s="806">
        <v>54.159774542095391</v>
      </c>
      <c r="X2069" s="805">
        <v>72.317267790763609</v>
      </c>
      <c r="Y2069" s="805">
        <v>88.272881149903014</v>
      </c>
      <c r="Z2069" s="805">
        <v>106.74341353971882</v>
      </c>
      <c r="AA2069" s="805">
        <v>75.997742306521815</v>
      </c>
      <c r="AB2069" s="805">
        <v>88.296632204251495</v>
      </c>
      <c r="AC2069" s="805">
        <v>87.027863224063069</v>
      </c>
      <c r="AD2069" s="805">
        <v>97.648192589747808</v>
      </c>
      <c r="AE2069" s="805">
        <v>98.174008738137985</v>
      </c>
      <c r="AF2069" s="805">
        <v>89.508136541491723</v>
      </c>
      <c r="AG2069" s="805">
        <v>105.42652156390898</v>
      </c>
      <c r="AH2069" s="808">
        <v>105.51611936030304</v>
      </c>
      <c r="AI2069" s="808">
        <v>131.34321192393145</v>
      </c>
      <c r="AK2069" s="199"/>
      <c r="AM2069" s="11"/>
      <c r="AN2069" s="15"/>
      <c r="AO2069" s="11"/>
      <c r="AP2069" s="11"/>
    </row>
    <row r="2070" spans="3:42" outlineLevel="2" x14ac:dyDescent="0.2">
      <c r="C2070" s="252">
        <v>15</v>
      </c>
      <c r="D2070" s="119" t="s">
        <v>218</v>
      </c>
      <c r="F2070" s="767" t="s">
        <v>55</v>
      </c>
      <c r="H2070" s="797" t="s">
        <v>623</v>
      </c>
      <c r="K2070" s="164"/>
      <c r="Q2070" s="135" t="s">
        <v>536</v>
      </c>
      <c r="R2070" s="809">
        <v>0</v>
      </c>
      <c r="S2070" s="810">
        <v>0</v>
      </c>
      <c r="T2070" s="810">
        <v>0</v>
      </c>
      <c r="U2070" s="810">
        <v>3.6709162242484128</v>
      </c>
      <c r="V2070" s="810">
        <v>3.8751100362986177</v>
      </c>
      <c r="W2070" s="811">
        <v>3.5321446844212994</v>
      </c>
      <c r="X2070" s="810">
        <v>5.4485435647824296</v>
      </c>
      <c r="Y2070" s="810">
        <v>6.0842227975666834</v>
      </c>
      <c r="Z2070" s="810">
        <v>6.8499654934057359</v>
      </c>
      <c r="AA2070" s="810">
        <v>5.7449416246472236</v>
      </c>
      <c r="AB2070" s="810">
        <v>6.275028495017752</v>
      </c>
      <c r="AC2070" s="810">
        <v>6.2912696000494792</v>
      </c>
      <c r="AD2070" s="810">
        <v>6.7604644869632029</v>
      </c>
      <c r="AE2070" s="810">
        <v>6.8477777162131908</v>
      </c>
      <c r="AF2070" s="810">
        <v>6.5875293528133261</v>
      </c>
      <c r="AG2070" s="810">
        <v>7.2624577858171104</v>
      </c>
      <c r="AH2070" s="812">
        <v>7.3190530567309331</v>
      </c>
      <c r="AI2070" s="812">
        <v>8.3542034299651231</v>
      </c>
      <c r="AK2070" s="199"/>
      <c r="AM2070" s="11"/>
      <c r="AN2070" s="15"/>
      <c r="AO2070" s="11"/>
      <c r="AP2070" s="11"/>
    </row>
    <row r="2071" spans="3:42" outlineLevel="2" x14ac:dyDescent="0.2">
      <c r="C2071" s="252">
        <v>15</v>
      </c>
      <c r="D2071" s="119" t="s">
        <v>218</v>
      </c>
      <c r="F2071" s="783" t="s">
        <v>57</v>
      </c>
      <c r="G2071" s="83"/>
      <c r="H2071" s="798" t="s">
        <v>623</v>
      </c>
      <c r="I2071" s="799"/>
      <c r="J2071" s="83"/>
      <c r="K2071" s="736"/>
      <c r="L2071" s="83"/>
      <c r="M2071" s="83"/>
      <c r="N2071" s="83"/>
      <c r="O2071" s="83"/>
      <c r="P2071" s="83"/>
      <c r="Q2071" s="143" t="s">
        <v>536</v>
      </c>
      <c r="R2071" s="813">
        <v>0</v>
      </c>
      <c r="S2071" s="814">
        <v>0</v>
      </c>
      <c r="T2071" s="814">
        <v>0</v>
      </c>
      <c r="U2071" s="814">
        <v>0.73038411480836063</v>
      </c>
      <c r="V2071" s="814">
        <v>0.75641546909947932</v>
      </c>
      <c r="W2071" s="815">
        <v>0.58968563270727825</v>
      </c>
      <c r="X2071" s="814">
        <v>0.60589113516376092</v>
      </c>
      <c r="Y2071" s="814">
        <v>0.62053578636399576</v>
      </c>
      <c r="Z2071" s="814">
        <v>0.63360177028335529</v>
      </c>
      <c r="AA2071" s="814">
        <v>0.64617577921965041</v>
      </c>
      <c r="AB2071" s="814">
        <v>0.65899932326689958</v>
      </c>
      <c r="AC2071" s="814">
        <v>0.67207735453272932</v>
      </c>
      <c r="AD2071" s="814">
        <v>0.68541492340111365</v>
      </c>
      <c r="AE2071" s="814">
        <v>0.69901718048270545</v>
      </c>
      <c r="AF2071" s="814">
        <v>0.71288937860387214</v>
      </c>
      <c r="AG2071" s="814">
        <v>0.72703687483520718</v>
      </c>
      <c r="AH2071" s="816">
        <v>0.74146513256029523</v>
      </c>
      <c r="AI2071" s="816">
        <v>0.75617972358553476</v>
      </c>
      <c r="AK2071" s="199"/>
      <c r="AM2071" s="11"/>
      <c r="AN2071" s="15"/>
      <c r="AO2071" s="11"/>
      <c r="AP2071" s="11"/>
    </row>
    <row r="2072" spans="3:42" outlineLevel="2" x14ac:dyDescent="0.2">
      <c r="C2072" s="252">
        <v>15</v>
      </c>
      <c r="D2072" s="119" t="s">
        <v>218</v>
      </c>
      <c r="AK2072" s="199"/>
      <c r="AM2072" s="11"/>
      <c r="AN2072" s="15"/>
      <c r="AO2072" s="11"/>
      <c r="AP2072" s="11"/>
    </row>
    <row r="2073" spans="3:42" outlineLevel="1" x14ac:dyDescent="0.2">
      <c r="C2073" s="252">
        <v>15</v>
      </c>
      <c r="D2073" s="119" t="s">
        <v>218</v>
      </c>
      <c r="F2073" s="121" t="s">
        <v>624</v>
      </c>
      <c r="G2073" s="756"/>
      <c r="H2073" s="757"/>
      <c r="I2073" s="788"/>
      <c r="J2073" s="756"/>
      <c r="K2073" s="758"/>
      <c r="L2073" s="759"/>
      <c r="M2073" s="759"/>
      <c r="N2073" s="759"/>
      <c r="O2073" s="759"/>
      <c r="P2073" s="759"/>
      <c r="Q2073" s="758"/>
      <c r="R2073" s="760"/>
      <c r="S2073" s="760"/>
      <c r="T2073" s="760"/>
      <c r="U2073" s="760"/>
      <c r="V2073" s="760"/>
      <c r="W2073" s="760"/>
      <c r="X2073" s="760"/>
      <c r="Y2073" s="760"/>
      <c r="Z2073" s="760"/>
      <c r="AA2073" s="760"/>
      <c r="AB2073" s="760"/>
      <c r="AC2073" s="760"/>
      <c r="AD2073" s="760"/>
      <c r="AE2073" s="760"/>
      <c r="AF2073" s="760"/>
      <c r="AG2073" s="760"/>
      <c r="AH2073" s="759"/>
      <c r="AI2073" s="759"/>
      <c r="AK2073" s="199"/>
      <c r="AM2073" s="11"/>
      <c r="AN2073" s="15"/>
      <c r="AO2073" s="11"/>
      <c r="AP2073" s="11"/>
    </row>
    <row r="2074" spans="3:42" outlineLevel="2" x14ac:dyDescent="0.2">
      <c r="C2074" s="252">
        <v>15</v>
      </c>
      <c r="D2074" s="119" t="s">
        <v>218</v>
      </c>
      <c r="F2074" s="789" t="s">
        <v>625</v>
      </c>
      <c r="G2074" s="790"/>
      <c r="H2074" s="803"/>
      <c r="I2074" s="791"/>
      <c r="J2074" s="790"/>
      <c r="K2074" s="792"/>
      <c r="L2074" s="789"/>
      <c r="M2074" s="789"/>
      <c r="N2074" s="789"/>
      <c r="O2074" s="789"/>
      <c r="P2074" s="789"/>
      <c r="Q2074" s="792"/>
      <c r="R2074" s="793"/>
      <c r="S2074" s="793"/>
      <c r="T2074" s="793"/>
      <c r="U2074" s="793"/>
      <c r="V2074" s="793"/>
      <c r="W2074" s="793"/>
      <c r="X2074" s="793"/>
      <c r="Y2074" s="793"/>
      <c r="Z2074" s="793"/>
      <c r="AA2074" s="793"/>
      <c r="AB2074" s="793"/>
      <c r="AC2074" s="793"/>
      <c r="AD2074" s="793"/>
      <c r="AE2074" s="793"/>
      <c r="AF2074" s="793"/>
      <c r="AG2074" s="793"/>
      <c r="AH2074" s="789"/>
      <c r="AI2074" s="789"/>
      <c r="AK2074" s="199"/>
      <c r="AM2074" s="11"/>
      <c r="AN2074" s="15"/>
      <c r="AO2074" s="11"/>
      <c r="AP2074" s="11"/>
    </row>
    <row r="2075" spans="3:42" outlineLevel="2" x14ac:dyDescent="0.2">
      <c r="C2075" s="252">
        <v>15</v>
      </c>
      <c r="D2075" s="119" t="s">
        <v>218</v>
      </c>
      <c r="F2075" s="794" t="s">
        <v>610</v>
      </c>
      <c r="H2075" s="795"/>
      <c r="AK2075" s="199"/>
      <c r="AM2075" s="11"/>
      <c r="AN2075" s="15"/>
      <c r="AO2075" s="11"/>
      <c r="AP2075" s="11"/>
    </row>
    <row r="2076" spans="3:42" outlineLevel="2" x14ac:dyDescent="0.2">
      <c r="C2076" s="252">
        <v>15</v>
      </c>
      <c r="D2076" s="119" t="s">
        <v>218</v>
      </c>
      <c r="F2076" s="761" t="s">
        <v>62</v>
      </c>
      <c r="G2076" s="75"/>
      <c r="H2076" s="796" t="s">
        <v>11</v>
      </c>
      <c r="I2076" s="796" t="s">
        <v>611</v>
      </c>
      <c r="J2076" s="75"/>
      <c r="K2076" s="741"/>
      <c r="L2076" s="75"/>
      <c r="M2076" s="75"/>
      <c r="N2076" s="75"/>
      <c r="O2076" s="75"/>
      <c r="P2076" s="75"/>
      <c r="Q2076" s="128" t="s">
        <v>110</v>
      </c>
      <c r="R2076" s="299">
        <v>0</v>
      </c>
      <c r="S2076" s="300">
        <v>0</v>
      </c>
      <c r="T2076" s="300">
        <v>0</v>
      </c>
      <c r="U2076" s="300">
        <v>0</v>
      </c>
      <c r="V2076" s="300">
        <v>0</v>
      </c>
      <c r="W2076" s="301">
        <v>1.8322010050852791</v>
      </c>
      <c r="X2076" s="300">
        <v>179.79223253177048</v>
      </c>
      <c r="Y2076" s="300">
        <v>379.75775329555586</v>
      </c>
      <c r="Z2076" s="300">
        <v>456.02585787673843</v>
      </c>
      <c r="AA2076" s="300">
        <v>524.17721364300792</v>
      </c>
      <c r="AB2076" s="302">
        <v>555.36941476604659</v>
      </c>
      <c r="AC2076" s="302">
        <v>985.91918365976687</v>
      </c>
      <c r="AD2076" s="302">
        <v>991.65131860055362</v>
      </c>
      <c r="AE2076" s="302">
        <v>997.54501090649239</v>
      </c>
      <c r="AF2076" s="302">
        <v>997.40273116458195</v>
      </c>
      <c r="AG2076" s="302">
        <v>998.87966590091185</v>
      </c>
      <c r="AH2076" s="348">
        <v>1002.0962943471601</v>
      </c>
      <c r="AI2076" s="348">
        <v>1005.4905478315113</v>
      </c>
      <c r="AK2076" s="199"/>
      <c r="AM2076" s="11"/>
      <c r="AN2076" s="15"/>
      <c r="AO2076" s="11"/>
      <c r="AP2076" s="11"/>
    </row>
    <row r="2077" spans="3:42" outlineLevel="2" x14ac:dyDescent="0.2">
      <c r="C2077" s="252">
        <v>15</v>
      </c>
      <c r="D2077" s="119" t="s">
        <v>218</v>
      </c>
      <c r="F2077" s="767" t="s">
        <v>188</v>
      </c>
      <c r="H2077" s="797" t="s">
        <v>11</v>
      </c>
      <c r="I2077" s="797" t="s">
        <v>612</v>
      </c>
      <c r="K2077" s="164"/>
      <c r="Q2077" s="135" t="s">
        <v>110</v>
      </c>
      <c r="R2077" s="314">
        <v>0</v>
      </c>
      <c r="S2077" s="315">
        <v>0</v>
      </c>
      <c r="T2077" s="315">
        <v>0</v>
      </c>
      <c r="U2077" s="315">
        <v>0</v>
      </c>
      <c r="V2077" s="315">
        <v>0</v>
      </c>
      <c r="W2077" s="316">
        <v>0</v>
      </c>
      <c r="X2077" s="315">
        <v>0</v>
      </c>
      <c r="Y2077" s="315">
        <v>0</v>
      </c>
      <c r="Z2077" s="315">
        <v>0</v>
      </c>
      <c r="AA2077" s="315">
        <v>0</v>
      </c>
      <c r="AB2077" s="5">
        <v>0</v>
      </c>
      <c r="AC2077" s="5">
        <v>0</v>
      </c>
      <c r="AD2077" s="5">
        <v>0</v>
      </c>
      <c r="AE2077" s="5">
        <v>0</v>
      </c>
      <c r="AF2077" s="5">
        <v>0</v>
      </c>
      <c r="AG2077" s="5">
        <v>0</v>
      </c>
      <c r="AH2077" s="350">
        <v>0</v>
      </c>
      <c r="AI2077" s="350">
        <v>0</v>
      </c>
      <c r="AK2077" s="199"/>
      <c r="AM2077" s="11"/>
      <c r="AN2077" s="15"/>
      <c r="AO2077" s="11"/>
      <c r="AP2077" s="11"/>
    </row>
    <row r="2078" spans="3:42" outlineLevel="2" x14ac:dyDescent="0.2">
      <c r="C2078" s="252">
        <v>15</v>
      </c>
      <c r="D2078" s="119" t="s">
        <v>218</v>
      </c>
      <c r="F2078" s="767" t="s">
        <v>613</v>
      </c>
      <c r="H2078" s="797" t="s">
        <v>11</v>
      </c>
      <c r="I2078" s="234" t="s">
        <v>614</v>
      </c>
      <c r="K2078" s="164"/>
      <c r="Q2078" s="135" t="s">
        <v>110</v>
      </c>
      <c r="R2078" s="314">
        <v>0</v>
      </c>
      <c r="S2078" s="315">
        <v>0</v>
      </c>
      <c r="T2078" s="315">
        <v>0</v>
      </c>
      <c r="U2078" s="315">
        <v>0</v>
      </c>
      <c r="V2078" s="315">
        <v>0</v>
      </c>
      <c r="W2078" s="316">
        <v>0</v>
      </c>
      <c r="X2078" s="315">
        <v>0</v>
      </c>
      <c r="Y2078" s="315">
        <v>0</v>
      </c>
      <c r="Z2078" s="315">
        <v>0</v>
      </c>
      <c r="AA2078" s="315">
        <v>0</v>
      </c>
      <c r="AB2078" s="5">
        <v>0</v>
      </c>
      <c r="AC2078" s="5">
        <v>0</v>
      </c>
      <c r="AD2078" s="5">
        <v>0</v>
      </c>
      <c r="AE2078" s="5">
        <v>0</v>
      </c>
      <c r="AF2078" s="5">
        <v>0</v>
      </c>
      <c r="AG2078" s="5">
        <v>0</v>
      </c>
      <c r="AH2078" s="350">
        <v>0</v>
      </c>
      <c r="AI2078" s="350">
        <v>0</v>
      </c>
      <c r="AK2078" s="199"/>
      <c r="AM2078" s="11"/>
      <c r="AN2078" s="15"/>
      <c r="AO2078" s="11"/>
      <c r="AP2078" s="11"/>
    </row>
    <row r="2079" spans="3:42" outlineLevel="2" x14ac:dyDescent="0.2">
      <c r="C2079" s="252">
        <v>15</v>
      </c>
      <c r="D2079" s="119" t="s">
        <v>218</v>
      </c>
      <c r="F2079" s="783" t="s">
        <v>57</v>
      </c>
      <c r="G2079" s="83"/>
      <c r="H2079" s="798" t="s">
        <v>11</v>
      </c>
      <c r="I2079" s="799"/>
      <c r="J2079" s="83"/>
      <c r="K2079" s="736"/>
      <c r="L2079" s="83"/>
      <c r="M2079" s="83"/>
      <c r="N2079" s="83"/>
      <c r="O2079" s="83"/>
      <c r="P2079" s="83"/>
      <c r="Q2079" s="143" t="s">
        <v>110</v>
      </c>
      <c r="R2079" s="304">
        <v>0</v>
      </c>
      <c r="S2079" s="305">
        <v>0</v>
      </c>
      <c r="T2079" s="305">
        <v>0</v>
      </c>
      <c r="U2079" s="305">
        <v>0</v>
      </c>
      <c r="V2079" s="305">
        <v>0</v>
      </c>
      <c r="W2079" s="306">
        <v>0</v>
      </c>
      <c r="X2079" s="305">
        <v>0</v>
      </c>
      <c r="Y2079" s="305">
        <v>0</v>
      </c>
      <c r="Z2079" s="305">
        <v>0</v>
      </c>
      <c r="AA2079" s="305">
        <v>0</v>
      </c>
      <c r="AB2079" s="307">
        <v>0</v>
      </c>
      <c r="AC2079" s="307">
        <v>0</v>
      </c>
      <c r="AD2079" s="307">
        <v>0</v>
      </c>
      <c r="AE2079" s="307">
        <v>0</v>
      </c>
      <c r="AF2079" s="307">
        <v>0</v>
      </c>
      <c r="AG2079" s="307">
        <v>0</v>
      </c>
      <c r="AH2079" s="362">
        <v>0</v>
      </c>
      <c r="AI2079" s="362">
        <v>0</v>
      </c>
      <c r="AK2079" s="199"/>
      <c r="AM2079" s="11"/>
      <c r="AN2079" s="15"/>
      <c r="AO2079" s="11"/>
      <c r="AP2079" s="11"/>
    </row>
    <row r="2080" spans="3:42" outlineLevel="2" x14ac:dyDescent="0.2">
      <c r="C2080" s="252">
        <v>15</v>
      </c>
      <c r="D2080" s="119" t="s">
        <v>218</v>
      </c>
      <c r="F2080" s="12"/>
      <c r="H2080" s="234"/>
      <c r="K2080" s="164"/>
      <c r="Q2080" s="16"/>
      <c r="R2080" s="800">
        <v>0</v>
      </c>
      <c r="S2080" s="800">
        <v>0</v>
      </c>
      <c r="T2080" s="800">
        <v>0</v>
      </c>
      <c r="U2080" s="800">
        <v>0</v>
      </c>
      <c r="V2080" s="800">
        <v>0</v>
      </c>
      <c r="W2080" s="800">
        <v>1.8322010050852791</v>
      </c>
      <c r="X2080" s="800">
        <v>179.79223253177048</v>
      </c>
      <c r="Y2080" s="800">
        <v>379.75775329555586</v>
      </c>
      <c r="Z2080" s="800">
        <v>456.02585787673843</v>
      </c>
      <c r="AA2080" s="800">
        <v>524.17721364300792</v>
      </c>
      <c r="AB2080" s="800">
        <v>555.36941476604659</v>
      </c>
      <c r="AC2080" s="800">
        <v>985.91918365976687</v>
      </c>
      <c r="AD2080" s="800">
        <v>991.65131860055362</v>
      </c>
      <c r="AE2080" s="800">
        <v>997.54501090649239</v>
      </c>
      <c r="AF2080" s="800">
        <v>997.40273116458195</v>
      </c>
      <c r="AG2080" s="800">
        <v>998.87966590091185</v>
      </c>
      <c r="AH2080" s="800">
        <v>1002.0962943471601</v>
      </c>
      <c r="AI2080" s="800">
        <v>1005.4905478315113</v>
      </c>
      <c r="AK2080" s="199"/>
      <c r="AM2080" s="11"/>
      <c r="AN2080" s="15"/>
      <c r="AO2080" s="11"/>
      <c r="AP2080" s="11"/>
    </row>
    <row r="2081" spans="3:42" outlineLevel="2" x14ac:dyDescent="0.2">
      <c r="C2081" s="252">
        <v>15</v>
      </c>
      <c r="D2081" s="119" t="s">
        <v>218</v>
      </c>
      <c r="F2081" s="794" t="s">
        <v>615</v>
      </c>
      <c r="AK2081" s="199"/>
      <c r="AM2081" s="11"/>
      <c r="AN2081" s="15"/>
      <c r="AO2081" s="11"/>
      <c r="AP2081" s="11"/>
    </row>
    <row r="2082" spans="3:42" outlineLevel="2" x14ac:dyDescent="0.2">
      <c r="C2082" s="252">
        <v>15</v>
      </c>
      <c r="D2082" s="119" t="s">
        <v>218</v>
      </c>
      <c r="F2082" s="761" t="s">
        <v>48</v>
      </c>
      <c r="G2082" s="75"/>
      <c r="H2082" s="796" t="s">
        <v>11</v>
      </c>
      <c r="I2082" s="801"/>
      <c r="J2082" s="75"/>
      <c r="K2082" s="741"/>
      <c r="L2082" s="75"/>
      <c r="M2082" s="75"/>
      <c r="N2082" s="75"/>
      <c r="O2082" s="75"/>
      <c r="P2082" s="75"/>
      <c r="Q2082" s="128" t="s">
        <v>110</v>
      </c>
      <c r="R2082" s="299">
        <v>0</v>
      </c>
      <c r="S2082" s="300">
        <v>0</v>
      </c>
      <c r="T2082" s="300">
        <v>0</v>
      </c>
      <c r="U2082" s="300">
        <v>0</v>
      </c>
      <c r="V2082" s="300">
        <v>0</v>
      </c>
      <c r="W2082" s="301">
        <v>1.2092526633562843</v>
      </c>
      <c r="X2082" s="300">
        <v>118.66287347096852</v>
      </c>
      <c r="Y2082" s="300">
        <v>250.64011717506688</v>
      </c>
      <c r="Z2082" s="300">
        <v>300.97706619864738</v>
      </c>
      <c r="AA2082" s="300">
        <v>345.95696100438522</v>
      </c>
      <c r="AB2082" s="302">
        <v>366.54381374559074</v>
      </c>
      <c r="AC2082" s="302">
        <v>650.70666121544616</v>
      </c>
      <c r="AD2082" s="302">
        <v>654.48987027636542</v>
      </c>
      <c r="AE2082" s="302">
        <v>658.37970719828502</v>
      </c>
      <c r="AF2082" s="302">
        <v>658.28580256862415</v>
      </c>
      <c r="AG2082" s="302">
        <v>659.26057949460187</v>
      </c>
      <c r="AH2082" s="348">
        <v>661.38355426912574</v>
      </c>
      <c r="AI2082" s="348">
        <v>663.62376156879748</v>
      </c>
      <c r="AK2082" s="199"/>
      <c r="AM2082" s="11"/>
      <c r="AN2082" s="15"/>
      <c r="AO2082" s="11"/>
      <c r="AP2082" s="11"/>
    </row>
    <row r="2083" spans="3:42" outlineLevel="2" x14ac:dyDescent="0.2">
      <c r="C2083" s="252">
        <v>15</v>
      </c>
      <c r="D2083" s="119" t="s">
        <v>218</v>
      </c>
      <c r="F2083" s="767" t="s">
        <v>55</v>
      </c>
      <c r="H2083" s="797" t="s">
        <v>11</v>
      </c>
      <c r="K2083" s="164"/>
      <c r="Q2083" s="135" t="s">
        <v>110</v>
      </c>
      <c r="R2083" s="314">
        <v>0</v>
      </c>
      <c r="S2083" s="315">
        <v>0</v>
      </c>
      <c r="T2083" s="315">
        <v>0</v>
      </c>
      <c r="U2083" s="315">
        <v>0</v>
      </c>
      <c r="V2083" s="315">
        <v>0</v>
      </c>
      <c r="W2083" s="316">
        <v>0.62294834172899483</v>
      </c>
      <c r="X2083" s="315">
        <v>61.12935906080196</v>
      </c>
      <c r="Y2083" s="315">
        <v>129.11763612048898</v>
      </c>
      <c r="Z2083" s="315">
        <v>155.04879167809105</v>
      </c>
      <c r="AA2083" s="315">
        <v>178.22025263862267</v>
      </c>
      <c r="AB2083" s="5">
        <v>188.82560102045582</v>
      </c>
      <c r="AC2083" s="5">
        <v>335.21252244432071</v>
      </c>
      <c r="AD2083" s="5">
        <v>337.1614483241882</v>
      </c>
      <c r="AE2083" s="5">
        <v>339.16530370820738</v>
      </c>
      <c r="AF2083" s="5">
        <v>339.11692859595786</v>
      </c>
      <c r="AG2083" s="5">
        <v>339.61908640630998</v>
      </c>
      <c r="AH2083" s="350">
        <v>340.71274007803441</v>
      </c>
      <c r="AI2083" s="350">
        <v>341.86678626271384</v>
      </c>
      <c r="AK2083" s="199"/>
      <c r="AM2083" s="11"/>
      <c r="AN2083" s="15"/>
      <c r="AO2083" s="11"/>
      <c r="AP2083" s="11"/>
    </row>
    <row r="2084" spans="3:42" outlineLevel="2" x14ac:dyDescent="0.2">
      <c r="C2084" s="252">
        <v>15</v>
      </c>
      <c r="D2084" s="119" t="s">
        <v>218</v>
      </c>
      <c r="F2084" s="783" t="s">
        <v>57</v>
      </c>
      <c r="G2084" s="83"/>
      <c r="H2084" s="798" t="s">
        <v>11</v>
      </c>
      <c r="I2084" s="799"/>
      <c r="J2084" s="83"/>
      <c r="K2084" s="736"/>
      <c r="L2084" s="83"/>
      <c r="M2084" s="83"/>
      <c r="N2084" s="83"/>
      <c r="O2084" s="83"/>
      <c r="P2084" s="83"/>
      <c r="Q2084" s="143" t="s">
        <v>110</v>
      </c>
      <c r="R2084" s="304">
        <v>0</v>
      </c>
      <c r="S2084" s="305">
        <v>0</v>
      </c>
      <c r="T2084" s="305">
        <v>0</v>
      </c>
      <c r="U2084" s="305">
        <v>0</v>
      </c>
      <c r="V2084" s="305">
        <v>0</v>
      </c>
      <c r="W2084" s="306">
        <v>0</v>
      </c>
      <c r="X2084" s="305">
        <v>0</v>
      </c>
      <c r="Y2084" s="305">
        <v>0</v>
      </c>
      <c r="Z2084" s="305">
        <v>0</v>
      </c>
      <c r="AA2084" s="305">
        <v>0</v>
      </c>
      <c r="AB2084" s="307">
        <v>0</v>
      </c>
      <c r="AC2084" s="307">
        <v>0</v>
      </c>
      <c r="AD2084" s="307">
        <v>0</v>
      </c>
      <c r="AE2084" s="307">
        <v>0</v>
      </c>
      <c r="AF2084" s="307">
        <v>0</v>
      </c>
      <c r="AG2084" s="307">
        <v>0</v>
      </c>
      <c r="AH2084" s="362">
        <v>0</v>
      </c>
      <c r="AI2084" s="362">
        <v>0</v>
      </c>
      <c r="AK2084" s="199"/>
      <c r="AM2084" s="11"/>
      <c r="AN2084" s="15"/>
      <c r="AO2084" s="11"/>
      <c r="AP2084" s="11"/>
    </row>
    <row r="2085" spans="3:42" outlineLevel="2" x14ac:dyDescent="0.2">
      <c r="C2085" s="252">
        <v>15</v>
      </c>
      <c r="D2085" s="119" t="s">
        <v>218</v>
      </c>
      <c r="F2085" s="12"/>
      <c r="H2085" s="164"/>
      <c r="K2085" s="164"/>
      <c r="Q2085" s="16"/>
      <c r="R2085" s="800">
        <v>0</v>
      </c>
      <c r="S2085" s="800">
        <v>0</v>
      </c>
      <c r="T2085" s="800">
        <v>0</v>
      </c>
      <c r="U2085" s="800">
        <v>0</v>
      </c>
      <c r="V2085" s="800">
        <v>0</v>
      </c>
      <c r="W2085" s="800">
        <v>1.8322010050852793</v>
      </c>
      <c r="X2085" s="800">
        <v>179.79223253177048</v>
      </c>
      <c r="Y2085" s="800">
        <v>379.75775329555586</v>
      </c>
      <c r="Z2085" s="800">
        <v>456.02585787673843</v>
      </c>
      <c r="AA2085" s="800">
        <v>524.17721364300792</v>
      </c>
      <c r="AB2085" s="800">
        <v>555.36941476604659</v>
      </c>
      <c r="AC2085" s="800">
        <v>985.91918365976687</v>
      </c>
      <c r="AD2085" s="800">
        <v>991.65131860055362</v>
      </c>
      <c r="AE2085" s="800">
        <v>997.54501090649239</v>
      </c>
      <c r="AF2085" s="800">
        <v>997.40273116458206</v>
      </c>
      <c r="AG2085" s="800">
        <v>998.87966590091185</v>
      </c>
      <c r="AH2085" s="800">
        <v>1002.0962943471602</v>
      </c>
      <c r="AI2085" s="800">
        <v>1005.4905478315113</v>
      </c>
      <c r="AK2085" s="199"/>
      <c r="AM2085" s="11"/>
      <c r="AN2085" s="15"/>
      <c r="AO2085" s="11"/>
      <c r="AP2085" s="11"/>
    </row>
    <row r="2086" spans="3:42" outlineLevel="2" x14ac:dyDescent="0.2">
      <c r="C2086" s="252">
        <v>15</v>
      </c>
      <c r="D2086" s="119" t="s">
        <v>218</v>
      </c>
      <c r="F2086" s="794" t="s">
        <v>69</v>
      </c>
      <c r="AK2086" s="199"/>
      <c r="AM2086" s="11"/>
      <c r="AN2086" s="15"/>
      <c r="AO2086" s="11"/>
      <c r="AP2086" s="11"/>
    </row>
    <row r="2087" spans="3:42" outlineLevel="2" x14ac:dyDescent="0.2">
      <c r="C2087" s="252">
        <v>15</v>
      </c>
      <c r="D2087" s="119" t="s">
        <v>218</v>
      </c>
      <c r="F2087" s="761" t="s">
        <v>9</v>
      </c>
      <c r="G2087" s="75"/>
      <c r="H2087" s="796" t="s">
        <v>11</v>
      </c>
      <c r="I2087" s="801"/>
      <c r="J2087" s="75"/>
      <c r="K2087" s="741"/>
      <c r="L2087" s="75"/>
      <c r="M2087" s="75"/>
      <c r="N2087" s="75"/>
      <c r="O2087" s="75"/>
      <c r="P2087" s="75"/>
      <c r="Q2087" s="128" t="s">
        <v>110</v>
      </c>
      <c r="R2087" s="299">
        <v>0</v>
      </c>
      <c r="S2087" s="300">
        <v>0</v>
      </c>
      <c r="T2087" s="300">
        <v>0</v>
      </c>
      <c r="U2087" s="300">
        <v>0</v>
      </c>
      <c r="V2087" s="300">
        <v>0</v>
      </c>
      <c r="W2087" s="301">
        <v>-0.68925769993703589</v>
      </c>
      <c r="X2087" s="300">
        <v>-67.636236590550752</v>
      </c>
      <c r="Y2087" s="300">
        <v>-142.86148454414149</v>
      </c>
      <c r="Z2087" s="300">
        <v>-171.55286621912123</v>
      </c>
      <c r="AA2087" s="300">
        <v>-197.19079928032656</v>
      </c>
      <c r="AB2087" s="302">
        <v>-208.92502753495978</v>
      </c>
      <c r="AC2087" s="302">
        <v>-370.89401597697594</v>
      </c>
      <c r="AD2087" s="302">
        <v>-373.0503940894481</v>
      </c>
      <c r="AE2087" s="302">
        <v>-375.2675486438082</v>
      </c>
      <c r="AF2087" s="302">
        <v>-375.21402427209102</v>
      </c>
      <c r="AG2087" s="302">
        <v>-375.76963396583881</v>
      </c>
      <c r="AH2087" s="348">
        <v>-376.97970093898186</v>
      </c>
      <c r="AI2087" s="348">
        <v>-378.25658886947298</v>
      </c>
      <c r="AK2087" s="199"/>
      <c r="AM2087" s="11"/>
      <c r="AN2087" s="15"/>
      <c r="AO2087" s="11"/>
      <c r="AP2087" s="11"/>
    </row>
    <row r="2088" spans="3:42" outlineLevel="2" x14ac:dyDescent="0.2">
      <c r="C2088" s="252">
        <v>15</v>
      </c>
      <c r="D2088" s="119" t="s">
        <v>218</v>
      </c>
      <c r="F2088" s="767" t="s">
        <v>14</v>
      </c>
      <c r="H2088" s="797" t="s">
        <v>11</v>
      </c>
      <c r="K2088" s="164"/>
      <c r="Q2088" s="135" t="s">
        <v>110</v>
      </c>
      <c r="R2088" s="314">
        <v>0</v>
      </c>
      <c r="S2088" s="315">
        <v>0</v>
      </c>
      <c r="T2088" s="315">
        <v>0</v>
      </c>
      <c r="U2088" s="315">
        <v>0</v>
      </c>
      <c r="V2088" s="315">
        <v>0</v>
      </c>
      <c r="W2088" s="316">
        <v>-8.1446112790955955E-2</v>
      </c>
      <c r="X2088" s="315">
        <v>-7.9922336081454066</v>
      </c>
      <c r="Y2088" s="315">
        <v>-16.881222487218455</v>
      </c>
      <c r="Z2088" s="315">
        <v>-20.271538632025013</v>
      </c>
      <c r="AA2088" s="315">
        <v>-23.30104412470309</v>
      </c>
      <c r="AB2088" s="5">
        <v>-24.687618809366004</v>
      </c>
      <c r="AC2088" s="5">
        <v>-43.826678848144773</v>
      </c>
      <c r="AD2088" s="5">
        <v>-44.081487194840648</v>
      </c>
      <c r="AE2088" s="5">
        <v>-44.343477187735743</v>
      </c>
      <c r="AF2088" s="5">
        <v>-44.337152482162864</v>
      </c>
      <c r="AG2088" s="5">
        <v>-44.402806082824654</v>
      </c>
      <c r="AH2088" s="350">
        <v>-44.545793605761602</v>
      </c>
      <c r="AI2088" s="350">
        <v>-44.696677024862609</v>
      </c>
      <c r="AK2088" s="199"/>
      <c r="AM2088" s="11"/>
      <c r="AN2088" s="15"/>
      <c r="AO2088" s="11"/>
      <c r="AP2088" s="11"/>
    </row>
    <row r="2089" spans="3:42" outlineLevel="2" x14ac:dyDescent="0.2">
      <c r="C2089" s="252">
        <v>15</v>
      </c>
      <c r="D2089" s="119" t="s">
        <v>218</v>
      </c>
      <c r="F2089" s="783" t="s">
        <v>16</v>
      </c>
      <c r="G2089" s="83"/>
      <c r="H2089" s="798" t="s">
        <v>11</v>
      </c>
      <c r="I2089" s="799"/>
      <c r="J2089" s="83"/>
      <c r="K2089" s="736"/>
      <c r="L2089" s="83"/>
      <c r="M2089" s="83"/>
      <c r="N2089" s="83"/>
      <c r="O2089" s="83"/>
      <c r="P2089" s="83"/>
      <c r="Q2089" s="143" t="s">
        <v>110</v>
      </c>
      <c r="R2089" s="304">
        <v>0</v>
      </c>
      <c r="S2089" s="305">
        <v>0</v>
      </c>
      <c r="T2089" s="305">
        <v>0</v>
      </c>
      <c r="U2089" s="305">
        <v>0</v>
      </c>
      <c r="V2089" s="305">
        <v>0</v>
      </c>
      <c r="W2089" s="306">
        <v>0</v>
      </c>
      <c r="X2089" s="305">
        <v>0</v>
      </c>
      <c r="Y2089" s="305">
        <v>0</v>
      </c>
      <c r="Z2089" s="305">
        <v>0</v>
      </c>
      <c r="AA2089" s="305">
        <v>0</v>
      </c>
      <c r="AB2089" s="307">
        <v>0</v>
      </c>
      <c r="AC2089" s="307">
        <v>0</v>
      </c>
      <c r="AD2089" s="307">
        <v>0</v>
      </c>
      <c r="AE2089" s="307">
        <v>0</v>
      </c>
      <c r="AF2089" s="307">
        <v>0</v>
      </c>
      <c r="AG2089" s="307">
        <v>0</v>
      </c>
      <c r="AH2089" s="362">
        <v>0</v>
      </c>
      <c r="AI2089" s="362">
        <v>0</v>
      </c>
      <c r="AK2089" s="199"/>
      <c r="AM2089" s="11"/>
      <c r="AN2089" s="15"/>
      <c r="AO2089" s="11"/>
      <c r="AP2089" s="11"/>
    </row>
    <row r="2090" spans="3:42" outlineLevel="2" x14ac:dyDescent="0.2">
      <c r="C2090" s="252">
        <v>15</v>
      </c>
      <c r="D2090" s="119" t="s">
        <v>218</v>
      </c>
      <c r="F2090" s="12"/>
      <c r="H2090" s="797"/>
      <c r="K2090" s="164"/>
      <c r="Q2090" s="16"/>
      <c r="R2090" s="800">
        <v>0</v>
      </c>
      <c r="S2090" s="800">
        <v>0</v>
      </c>
      <c r="T2090" s="800">
        <v>0</v>
      </c>
      <c r="U2090" s="800">
        <v>0</v>
      </c>
      <c r="V2090" s="800">
        <v>0</v>
      </c>
      <c r="W2090" s="800">
        <v>-0.77070381272799182</v>
      </c>
      <c r="X2090" s="800">
        <v>-75.628470198696164</v>
      </c>
      <c r="Y2090" s="800">
        <v>-159.74270703135994</v>
      </c>
      <c r="Z2090" s="800">
        <v>-191.82440485114626</v>
      </c>
      <c r="AA2090" s="800">
        <v>-220.49184340502964</v>
      </c>
      <c r="AB2090" s="800">
        <v>-233.61264634432578</v>
      </c>
      <c r="AC2090" s="800">
        <v>-414.72069482512069</v>
      </c>
      <c r="AD2090" s="800">
        <v>-417.13188128428874</v>
      </c>
      <c r="AE2090" s="800">
        <v>-419.61102583154394</v>
      </c>
      <c r="AF2090" s="800">
        <v>-419.5511767542539</v>
      </c>
      <c r="AG2090" s="800">
        <v>-420.17244004866347</v>
      </c>
      <c r="AH2090" s="800">
        <v>-421.52549454474348</v>
      </c>
      <c r="AI2090" s="800">
        <v>-422.95326589433557</v>
      </c>
      <c r="AK2090" s="199"/>
      <c r="AM2090" s="11"/>
      <c r="AN2090" s="15"/>
      <c r="AO2090" s="11"/>
      <c r="AP2090" s="11"/>
    </row>
    <row r="2091" spans="3:42" outlineLevel="2" x14ac:dyDescent="0.2">
      <c r="C2091" s="252">
        <v>15</v>
      </c>
      <c r="D2091" s="119" t="s">
        <v>218</v>
      </c>
      <c r="F2091" s="794" t="s">
        <v>616</v>
      </c>
      <c r="AK2091" s="199"/>
      <c r="AM2091" s="11"/>
      <c r="AN2091" s="15"/>
      <c r="AO2091" s="11"/>
      <c r="AP2091" s="11"/>
    </row>
    <row r="2092" spans="3:42" outlineLevel="2" x14ac:dyDescent="0.2">
      <c r="C2092" s="252">
        <v>15</v>
      </c>
      <c r="D2092" s="119" t="s">
        <v>218</v>
      </c>
      <c r="F2092" s="761" t="s">
        <v>48</v>
      </c>
      <c r="G2092" s="75"/>
      <c r="H2092" s="796" t="s">
        <v>11</v>
      </c>
      <c r="I2092" s="228" t="s">
        <v>617</v>
      </c>
      <c r="J2092" s="75"/>
      <c r="K2092" s="741"/>
      <c r="L2092" s="75"/>
      <c r="M2092" s="75"/>
      <c r="N2092" s="75"/>
      <c r="O2092" s="75"/>
      <c r="P2092" s="75"/>
      <c r="Q2092" s="128" t="s">
        <v>110</v>
      </c>
      <c r="R2092" s="299">
        <v>0</v>
      </c>
      <c r="S2092" s="300">
        <v>0</v>
      </c>
      <c r="T2092" s="300">
        <v>0</v>
      </c>
      <c r="U2092" s="300">
        <v>0</v>
      </c>
      <c r="V2092" s="300">
        <v>0</v>
      </c>
      <c r="W2092" s="301">
        <v>0.51999496341924845</v>
      </c>
      <c r="X2092" s="300">
        <v>51.026636880417769</v>
      </c>
      <c r="Y2092" s="300">
        <v>107.77863263092539</v>
      </c>
      <c r="Z2092" s="300">
        <v>129.42419997952615</v>
      </c>
      <c r="AA2092" s="300">
        <v>148.76616172405866</v>
      </c>
      <c r="AB2092" s="302">
        <v>157.61878621063096</v>
      </c>
      <c r="AC2092" s="302">
        <v>279.81264523847022</v>
      </c>
      <c r="AD2092" s="302">
        <v>281.43947618691732</v>
      </c>
      <c r="AE2092" s="302">
        <v>283.11215855447682</v>
      </c>
      <c r="AF2092" s="302">
        <v>283.07177829653313</v>
      </c>
      <c r="AG2092" s="302">
        <v>283.49094552876306</v>
      </c>
      <c r="AH2092" s="348">
        <v>284.40385333014387</v>
      </c>
      <c r="AI2092" s="348">
        <v>285.3671726993245</v>
      </c>
      <c r="AK2092" s="199"/>
      <c r="AM2092" s="11"/>
      <c r="AN2092" s="15"/>
      <c r="AO2092" s="11"/>
      <c r="AP2092" s="11"/>
    </row>
    <row r="2093" spans="3:42" outlineLevel="2" x14ac:dyDescent="0.2">
      <c r="C2093" s="252">
        <v>15</v>
      </c>
      <c r="D2093" s="119" t="s">
        <v>218</v>
      </c>
      <c r="F2093" s="767" t="s">
        <v>55</v>
      </c>
      <c r="H2093" s="797" t="s">
        <v>11</v>
      </c>
      <c r="I2093" s="234" t="s">
        <v>617</v>
      </c>
      <c r="K2093" s="164"/>
      <c r="Q2093" s="135" t="s">
        <v>110</v>
      </c>
      <c r="R2093" s="314">
        <v>0</v>
      </c>
      <c r="S2093" s="315">
        <v>0</v>
      </c>
      <c r="T2093" s="315">
        <v>0</v>
      </c>
      <c r="U2093" s="315">
        <v>0</v>
      </c>
      <c r="V2093" s="315">
        <v>0</v>
      </c>
      <c r="W2093" s="316">
        <v>0.5415022289380389</v>
      </c>
      <c r="X2093" s="315">
        <v>53.137125452656555</v>
      </c>
      <c r="Y2093" s="315">
        <v>112.23641363327053</v>
      </c>
      <c r="Z2093" s="315">
        <v>134.77725304606605</v>
      </c>
      <c r="AA2093" s="315">
        <v>154.91920851391959</v>
      </c>
      <c r="AB2093" s="5">
        <v>164.13798221108982</v>
      </c>
      <c r="AC2093" s="5">
        <v>291.38584359617596</v>
      </c>
      <c r="AD2093" s="5">
        <v>293.07996112934757</v>
      </c>
      <c r="AE2093" s="5">
        <v>294.82182652047163</v>
      </c>
      <c r="AF2093" s="5">
        <v>294.77977611379498</v>
      </c>
      <c r="AG2093" s="5">
        <v>295.21628032348531</v>
      </c>
      <c r="AH2093" s="350">
        <v>296.1669464722728</v>
      </c>
      <c r="AI2093" s="350">
        <v>297.17010923785125</v>
      </c>
      <c r="AK2093" s="199"/>
      <c r="AM2093" s="11"/>
      <c r="AN2093" s="15"/>
      <c r="AO2093" s="11"/>
      <c r="AP2093" s="11"/>
    </row>
    <row r="2094" spans="3:42" outlineLevel="2" x14ac:dyDescent="0.2">
      <c r="C2094" s="252">
        <v>15</v>
      </c>
      <c r="D2094" s="119" t="s">
        <v>218</v>
      </c>
      <c r="F2094" s="783" t="s">
        <v>57</v>
      </c>
      <c r="G2094" s="83"/>
      <c r="H2094" s="798" t="s">
        <v>11</v>
      </c>
      <c r="I2094" s="240" t="s">
        <v>617</v>
      </c>
      <c r="J2094" s="83"/>
      <c r="K2094" s="736"/>
      <c r="L2094" s="83"/>
      <c r="M2094" s="83"/>
      <c r="N2094" s="83"/>
      <c r="O2094" s="83"/>
      <c r="P2094" s="83"/>
      <c r="Q2094" s="143" t="s">
        <v>110</v>
      </c>
      <c r="R2094" s="304">
        <v>0</v>
      </c>
      <c r="S2094" s="305">
        <v>0</v>
      </c>
      <c r="T2094" s="305">
        <v>0</v>
      </c>
      <c r="U2094" s="305">
        <v>0</v>
      </c>
      <c r="V2094" s="305">
        <v>0</v>
      </c>
      <c r="W2094" s="306">
        <v>0</v>
      </c>
      <c r="X2094" s="305">
        <v>0</v>
      </c>
      <c r="Y2094" s="305">
        <v>0</v>
      </c>
      <c r="Z2094" s="305">
        <v>0</v>
      </c>
      <c r="AA2094" s="305">
        <v>0</v>
      </c>
      <c r="AB2094" s="307">
        <v>0</v>
      </c>
      <c r="AC2094" s="307">
        <v>0</v>
      </c>
      <c r="AD2094" s="307">
        <v>0</v>
      </c>
      <c r="AE2094" s="307">
        <v>0</v>
      </c>
      <c r="AF2094" s="307">
        <v>0</v>
      </c>
      <c r="AG2094" s="307">
        <v>0</v>
      </c>
      <c r="AH2094" s="362">
        <v>0</v>
      </c>
      <c r="AI2094" s="362">
        <v>0</v>
      </c>
      <c r="AK2094" s="199"/>
      <c r="AM2094" s="11"/>
      <c r="AN2094" s="15"/>
      <c r="AO2094" s="11"/>
      <c r="AP2094" s="11"/>
    </row>
    <row r="2095" spans="3:42" outlineLevel="2" x14ac:dyDescent="0.2">
      <c r="C2095" s="252">
        <v>15</v>
      </c>
      <c r="D2095" s="119" t="s">
        <v>218</v>
      </c>
      <c r="F2095" s="802" t="s">
        <v>626</v>
      </c>
      <c r="R2095" s="800">
        <v>0</v>
      </c>
      <c r="S2095" s="800">
        <v>0</v>
      </c>
      <c r="T2095" s="800">
        <v>0</v>
      </c>
      <c r="U2095" s="800">
        <v>0</v>
      </c>
      <c r="V2095" s="800">
        <v>0</v>
      </c>
      <c r="W2095" s="800">
        <v>1.0614971923572873</v>
      </c>
      <c r="X2095" s="800">
        <v>104.16376233307432</v>
      </c>
      <c r="Y2095" s="800">
        <v>220.01504626419592</v>
      </c>
      <c r="Z2095" s="800">
        <v>264.20145302559217</v>
      </c>
      <c r="AA2095" s="800">
        <v>303.68537023797825</v>
      </c>
      <c r="AB2095" s="800">
        <v>321.75676842172078</v>
      </c>
      <c r="AC2095" s="800">
        <v>571.19848883464624</v>
      </c>
      <c r="AD2095" s="800">
        <v>574.51943731626488</v>
      </c>
      <c r="AE2095" s="800">
        <v>577.9339850749484</v>
      </c>
      <c r="AF2095" s="800">
        <v>577.85155441032816</v>
      </c>
      <c r="AG2095" s="800">
        <v>578.70722585224837</v>
      </c>
      <c r="AH2095" s="800">
        <v>580.57079980241667</v>
      </c>
      <c r="AI2095" s="800">
        <v>582.53728193717575</v>
      </c>
      <c r="AK2095" s="199"/>
      <c r="AM2095" s="11"/>
      <c r="AN2095" s="15"/>
      <c r="AO2095" s="11"/>
      <c r="AP2095" s="11"/>
    </row>
    <row r="2096" spans="3:42" outlineLevel="2" x14ac:dyDescent="0.2">
      <c r="C2096" s="252">
        <v>15</v>
      </c>
      <c r="D2096" s="119" t="s">
        <v>218</v>
      </c>
      <c r="R2096" s="5"/>
      <c r="S2096" s="5"/>
      <c r="T2096" s="5"/>
      <c r="U2096" s="5"/>
      <c r="V2096" s="5"/>
      <c r="W2096" s="5"/>
      <c r="X2096" s="5"/>
      <c r="Y2096" s="5"/>
      <c r="AK2096" s="199"/>
      <c r="AM2096" s="11"/>
      <c r="AN2096" s="15"/>
      <c r="AO2096" s="11"/>
      <c r="AP2096" s="11"/>
    </row>
    <row r="2097" spans="3:42" outlineLevel="2" x14ac:dyDescent="0.2">
      <c r="C2097" s="252">
        <v>15</v>
      </c>
      <c r="D2097" s="119" t="s">
        <v>218</v>
      </c>
      <c r="F2097" s="789" t="s">
        <v>627</v>
      </c>
      <c r="G2097" s="790"/>
      <c r="H2097" s="803"/>
      <c r="I2097" s="790"/>
      <c r="J2097" s="790"/>
      <c r="K2097" s="792"/>
      <c r="L2097" s="789"/>
      <c r="M2097" s="789"/>
      <c r="N2097" s="789"/>
      <c r="O2097" s="789"/>
      <c r="P2097" s="789"/>
      <c r="Q2097" s="792"/>
      <c r="R2097" s="793"/>
      <c r="S2097" s="793"/>
      <c r="T2097" s="793"/>
      <c r="U2097" s="793"/>
      <c r="V2097" s="793"/>
      <c r="W2097" s="793"/>
      <c r="X2097" s="793"/>
      <c r="Y2097" s="793"/>
      <c r="Z2097" s="793"/>
      <c r="AA2097" s="793"/>
      <c r="AB2097" s="793"/>
      <c r="AC2097" s="793"/>
      <c r="AD2097" s="793"/>
      <c r="AE2097" s="793"/>
      <c r="AF2097" s="793"/>
      <c r="AG2097" s="793"/>
      <c r="AH2097" s="789"/>
      <c r="AI2097" s="789"/>
      <c r="AK2097" s="199"/>
      <c r="AM2097" s="11"/>
      <c r="AN2097" s="15"/>
      <c r="AO2097" s="11"/>
      <c r="AP2097" s="11"/>
    </row>
    <row r="2098" spans="3:42" outlineLevel="2" x14ac:dyDescent="0.2">
      <c r="C2098" s="252">
        <v>15</v>
      </c>
      <c r="D2098" s="119" t="s">
        <v>218</v>
      </c>
      <c r="F2098" t="s">
        <v>620</v>
      </c>
      <c r="AK2098" s="199"/>
      <c r="AM2098" s="11"/>
      <c r="AN2098" s="15"/>
      <c r="AO2098" s="11"/>
      <c r="AP2098" s="11"/>
    </row>
    <row r="2099" spans="3:42" outlineLevel="2" x14ac:dyDescent="0.2">
      <c r="C2099" s="252">
        <v>15</v>
      </c>
      <c r="D2099" s="119" t="s">
        <v>218</v>
      </c>
      <c r="F2099" s="761" t="s">
        <v>48</v>
      </c>
      <c r="G2099" s="75"/>
      <c r="H2099" s="796" t="s">
        <v>628</v>
      </c>
      <c r="I2099" s="801"/>
      <c r="J2099" s="75"/>
      <c r="K2099" s="741"/>
      <c r="L2099" s="75"/>
      <c r="M2099" s="75"/>
      <c r="N2099" s="75"/>
      <c r="O2099" s="75"/>
      <c r="P2099" s="75"/>
      <c r="Q2099" s="128" t="s">
        <v>536</v>
      </c>
      <c r="R2099" s="804">
        <v>0</v>
      </c>
      <c r="S2099" s="805">
        <v>0</v>
      </c>
      <c r="T2099" s="805">
        <v>0</v>
      </c>
      <c r="U2099" s="805">
        <v>0</v>
      </c>
      <c r="V2099" s="805">
        <v>0</v>
      </c>
      <c r="W2099" s="806">
        <v>8.6157212492129473E-2</v>
      </c>
      <c r="X2099" s="805">
        <v>8.4545295738188457</v>
      </c>
      <c r="Y2099" s="805">
        <v>17.85768556801769</v>
      </c>
      <c r="Z2099" s="805">
        <v>21.444108277390153</v>
      </c>
      <c r="AA2099" s="805">
        <v>24.64884991004082</v>
      </c>
      <c r="AB2099" s="805">
        <v>26.115628441869969</v>
      </c>
      <c r="AC2099" s="805">
        <v>46.361751997121999</v>
      </c>
      <c r="AD2099" s="805">
        <v>46.63129926118102</v>
      </c>
      <c r="AE2099" s="805">
        <v>46.908443580476032</v>
      </c>
      <c r="AF2099" s="805">
        <v>46.901753034011378</v>
      </c>
      <c r="AG2099" s="805">
        <v>46.971204245729858</v>
      </c>
      <c r="AH2099" s="808">
        <v>47.122462617372726</v>
      </c>
      <c r="AI2099" s="808">
        <v>47.282073608684122</v>
      </c>
      <c r="AK2099" s="199"/>
      <c r="AM2099" s="11"/>
      <c r="AN2099" s="15"/>
      <c r="AO2099" s="11"/>
      <c r="AP2099" s="11"/>
    </row>
    <row r="2100" spans="3:42" outlineLevel="2" x14ac:dyDescent="0.2">
      <c r="C2100" s="252">
        <v>15</v>
      </c>
      <c r="D2100" s="119" t="s">
        <v>218</v>
      </c>
      <c r="F2100" s="767" t="s">
        <v>55</v>
      </c>
      <c r="H2100" s="797" t="s">
        <v>628</v>
      </c>
      <c r="K2100" s="164"/>
      <c r="Q2100" s="135" t="s">
        <v>536</v>
      </c>
      <c r="R2100" s="809">
        <v>0</v>
      </c>
      <c r="S2100" s="810">
        <v>0</v>
      </c>
      <c r="T2100" s="810">
        <v>0</v>
      </c>
      <c r="U2100" s="810">
        <v>0</v>
      </c>
      <c r="V2100" s="810">
        <v>0</v>
      </c>
      <c r="W2100" s="811">
        <v>3.271979462918045E-3</v>
      </c>
      <c r="X2100" s="810">
        <v>0.32107639434940571</v>
      </c>
      <c r="Y2100" s="810">
        <v>0.6781786311754161</v>
      </c>
      <c r="Z2100" s="810">
        <v>0.81437966543568274</v>
      </c>
      <c r="AA2100" s="810">
        <v>0.93608565501780061</v>
      </c>
      <c r="AB2100" s="810">
        <v>0.9917892820731965</v>
      </c>
      <c r="AC2100" s="810">
        <v>1.7606732624194432</v>
      </c>
      <c r="AD2100" s="810">
        <v>1.7709098182082859</v>
      </c>
      <c r="AE2100" s="810">
        <v>1.781434886217891</v>
      </c>
      <c r="AF2100" s="810">
        <v>1.7811808003440006</v>
      </c>
      <c r="AG2100" s="810">
        <v>1.7838183385354591</v>
      </c>
      <c r="AH2100" s="812">
        <v>1.7895626548996306</v>
      </c>
      <c r="AI2100" s="812">
        <v>1.79562417744105</v>
      </c>
      <c r="AK2100" s="199"/>
      <c r="AM2100" s="11"/>
      <c r="AN2100" s="15"/>
      <c r="AO2100" s="11"/>
      <c r="AP2100" s="11"/>
    </row>
    <row r="2101" spans="3:42" outlineLevel="2" x14ac:dyDescent="0.2">
      <c r="C2101" s="252">
        <v>15</v>
      </c>
      <c r="D2101" s="119" t="s">
        <v>218</v>
      </c>
      <c r="F2101" s="783" t="s">
        <v>57</v>
      </c>
      <c r="G2101" s="83"/>
      <c r="H2101" s="798" t="s">
        <v>628</v>
      </c>
      <c r="I2101" s="799"/>
      <c r="J2101" s="83"/>
      <c r="K2101" s="736"/>
      <c r="L2101" s="83"/>
      <c r="M2101" s="83"/>
      <c r="N2101" s="83"/>
      <c r="O2101" s="83"/>
      <c r="P2101" s="83"/>
      <c r="Q2101" s="143" t="s">
        <v>536</v>
      </c>
      <c r="R2101" s="813">
        <v>0</v>
      </c>
      <c r="S2101" s="814">
        <v>0</v>
      </c>
      <c r="T2101" s="814">
        <v>0</v>
      </c>
      <c r="U2101" s="814">
        <v>0</v>
      </c>
      <c r="V2101" s="814">
        <v>0</v>
      </c>
      <c r="W2101" s="815">
        <v>0</v>
      </c>
      <c r="X2101" s="814">
        <v>0</v>
      </c>
      <c r="Y2101" s="814">
        <v>0</v>
      </c>
      <c r="Z2101" s="814">
        <v>0</v>
      </c>
      <c r="AA2101" s="814">
        <v>0</v>
      </c>
      <c r="AB2101" s="814">
        <v>0</v>
      </c>
      <c r="AC2101" s="814">
        <v>0</v>
      </c>
      <c r="AD2101" s="814">
        <v>0</v>
      </c>
      <c r="AE2101" s="814">
        <v>0</v>
      </c>
      <c r="AF2101" s="814">
        <v>0</v>
      </c>
      <c r="AG2101" s="814">
        <v>0</v>
      </c>
      <c r="AH2101" s="816">
        <v>0</v>
      </c>
      <c r="AI2101" s="816">
        <v>0</v>
      </c>
      <c r="AK2101" s="199"/>
      <c r="AM2101" s="11"/>
      <c r="AN2101" s="15"/>
      <c r="AO2101" s="11"/>
      <c r="AP2101" s="11"/>
    </row>
    <row r="2102" spans="3:42" outlineLevel="2" x14ac:dyDescent="0.2">
      <c r="C2102" s="252">
        <v>15</v>
      </c>
      <c r="D2102" s="119" t="s">
        <v>218</v>
      </c>
      <c r="AK2102" s="199"/>
      <c r="AM2102" s="11"/>
      <c r="AN2102" s="15"/>
      <c r="AO2102" s="11"/>
      <c r="AP2102" s="11"/>
    </row>
    <row r="2103" spans="3:42" outlineLevel="1" x14ac:dyDescent="0.2">
      <c r="C2103" s="252">
        <v>15</v>
      </c>
      <c r="D2103" s="119" t="s">
        <v>218</v>
      </c>
      <c r="F2103" s="121" t="s">
        <v>629</v>
      </c>
      <c r="G2103" s="756"/>
      <c r="H2103" s="757"/>
      <c r="I2103" s="788"/>
      <c r="J2103" s="756"/>
      <c r="K2103" s="758"/>
      <c r="L2103" s="759"/>
      <c r="M2103" s="759"/>
      <c r="N2103" s="759"/>
      <c r="O2103" s="759"/>
      <c r="P2103" s="759"/>
      <c r="Q2103" s="758"/>
      <c r="R2103" s="760"/>
      <c r="S2103" s="760"/>
      <c r="T2103" s="760"/>
      <c r="U2103" s="760"/>
      <c r="V2103" s="760"/>
      <c r="W2103" s="760"/>
      <c r="X2103" s="760"/>
      <c r="Y2103" s="760"/>
      <c r="Z2103" s="760"/>
      <c r="AA2103" s="760"/>
      <c r="AB2103" s="760"/>
      <c r="AC2103" s="760"/>
      <c r="AD2103" s="760"/>
      <c r="AE2103" s="760"/>
      <c r="AF2103" s="760"/>
      <c r="AG2103" s="760"/>
      <c r="AH2103" s="759"/>
      <c r="AI2103" s="759"/>
      <c r="AK2103" s="199"/>
      <c r="AM2103" s="11"/>
      <c r="AN2103" s="15"/>
      <c r="AO2103" s="11"/>
      <c r="AP2103" s="11"/>
    </row>
    <row r="2104" spans="3:42" outlineLevel="2" x14ac:dyDescent="0.2">
      <c r="C2104" s="252">
        <v>15</v>
      </c>
      <c r="D2104" s="119" t="s">
        <v>218</v>
      </c>
      <c r="F2104" s="789" t="s">
        <v>630</v>
      </c>
      <c r="G2104" s="790"/>
      <c r="H2104" s="803"/>
      <c r="I2104" s="791"/>
      <c r="J2104" s="790"/>
      <c r="K2104" s="792"/>
      <c r="L2104" s="789"/>
      <c r="M2104" s="789"/>
      <c r="N2104" s="789"/>
      <c r="O2104" s="789"/>
      <c r="P2104" s="789"/>
      <c r="Q2104" s="792"/>
      <c r="R2104" s="793"/>
      <c r="S2104" s="793"/>
      <c r="T2104" s="793"/>
      <c r="U2104" s="793"/>
      <c r="V2104" s="793"/>
      <c r="W2104" s="793"/>
      <c r="X2104" s="793"/>
      <c r="Y2104" s="793"/>
      <c r="Z2104" s="793"/>
      <c r="AA2104" s="793"/>
      <c r="AB2104" s="793"/>
      <c r="AC2104" s="793"/>
      <c r="AD2104" s="793"/>
      <c r="AE2104" s="793"/>
      <c r="AF2104" s="793"/>
      <c r="AG2104" s="793"/>
      <c r="AH2104" s="789"/>
      <c r="AI2104" s="789"/>
      <c r="AK2104" s="199"/>
      <c r="AM2104" s="11"/>
      <c r="AN2104" s="15"/>
      <c r="AO2104" s="11"/>
      <c r="AP2104" s="11"/>
    </row>
    <row r="2105" spans="3:42" outlineLevel="2" x14ac:dyDescent="0.2">
      <c r="C2105" s="252">
        <v>15</v>
      </c>
      <c r="D2105" s="119" t="s">
        <v>218</v>
      </c>
      <c r="F2105" s="794" t="s">
        <v>610</v>
      </c>
      <c r="H2105" s="795"/>
      <c r="AK2105" s="199"/>
      <c r="AM2105" s="11"/>
      <c r="AN2105" s="15"/>
      <c r="AO2105" s="11"/>
      <c r="AP2105" s="11"/>
    </row>
    <row r="2106" spans="3:42" outlineLevel="2" x14ac:dyDescent="0.2">
      <c r="C2106" s="252">
        <v>15</v>
      </c>
      <c r="D2106" s="119" t="s">
        <v>218</v>
      </c>
      <c r="F2106" s="761" t="s">
        <v>62</v>
      </c>
      <c r="G2106" s="75"/>
      <c r="H2106" s="796" t="s">
        <v>580</v>
      </c>
      <c r="I2106" s="796" t="s">
        <v>611</v>
      </c>
      <c r="J2106" s="75"/>
      <c r="K2106" s="741"/>
      <c r="L2106" s="75"/>
      <c r="M2106" s="75"/>
      <c r="N2106" s="75"/>
      <c r="O2106" s="75"/>
      <c r="P2106" s="75"/>
      <c r="Q2106" s="128" t="s">
        <v>110</v>
      </c>
      <c r="R2106" s="299">
        <v>0</v>
      </c>
      <c r="S2106" s="300">
        <v>0</v>
      </c>
      <c r="T2106" s="300">
        <v>0</v>
      </c>
      <c r="U2106" s="300">
        <v>0</v>
      </c>
      <c r="V2106" s="300">
        <v>0</v>
      </c>
      <c r="W2106" s="301">
        <v>0</v>
      </c>
      <c r="X2106" s="300">
        <v>0</v>
      </c>
      <c r="Y2106" s="300">
        <v>0</v>
      </c>
      <c r="Z2106" s="300">
        <v>0</v>
      </c>
      <c r="AA2106" s="300">
        <v>0</v>
      </c>
      <c r="AB2106" s="302">
        <v>0</v>
      </c>
      <c r="AC2106" s="302">
        <v>0</v>
      </c>
      <c r="AD2106" s="302">
        <v>0</v>
      </c>
      <c r="AE2106" s="302">
        <v>0</v>
      </c>
      <c r="AF2106" s="302">
        <v>0</v>
      </c>
      <c r="AG2106" s="302">
        <v>0</v>
      </c>
      <c r="AH2106" s="348">
        <v>0</v>
      </c>
      <c r="AI2106" s="348">
        <v>0</v>
      </c>
      <c r="AK2106" s="199"/>
      <c r="AM2106" s="11"/>
      <c r="AN2106" s="15"/>
      <c r="AO2106" s="11"/>
      <c r="AP2106" s="11"/>
    </row>
    <row r="2107" spans="3:42" outlineLevel="2" x14ac:dyDescent="0.2">
      <c r="C2107" s="252">
        <v>15</v>
      </c>
      <c r="D2107" s="119" t="s">
        <v>218</v>
      </c>
      <c r="F2107" s="767" t="s">
        <v>188</v>
      </c>
      <c r="H2107" s="797" t="s">
        <v>580</v>
      </c>
      <c r="I2107" s="797" t="s">
        <v>612</v>
      </c>
      <c r="K2107" s="164"/>
      <c r="Q2107" s="135" t="s">
        <v>110</v>
      </c>
      <c r="R2107" s="314">
        <v>0</v>
      </c>
      <c r="S2107" s="315">
        <v>0</v>
      </c>
      <c r="T2107" s="315">
        <v>0</v>
      </c>
      <c r="U2107" s="315">
        <v>0</v>
      </c>
      <c r="V2107" s="315">
        <v>0</v>
      </c>
      <c r="W2107" s="316">
        <v>0</v>
      </c>
      <c r="X2107" s="315">
        <v>0</v>
      </c>
      <c r="Y2107" s="315">
        <v>0</v>
      </c>
      <c r="Z2107" s="315">
        <v>0</v>
      </c>
      <c r="AA2107" s="315">
        <v>0</v>
      </c>
      <c r="AB2107" s="5">
        <v>0</v>
      </c>
      <c r="AC2107" s="5">
        <v>0</v>
      </c>
      <c r="AD2107" s="5">
        <v>0</v>
      </c>
      <c r="AE2107" s="5">
        <v>0</v>
      </c>
      <c r="AF2107" s="5">
        <v>0</v>
      </c>
      <c r="AG2107" s="5">
        <v>0</v>
      </c>
      <c r="AH2107" s="350">
        <v>0</v>
      </c>
      <c r="AI2107" s="350">
        <v>0</v>
      </c>
      <c r="AK2107" s="199"/>
      <c r="AM2107" s="11"/>
      <c r="AN2107" s="15"/>
      <c r="AO2107" s="11"/>
      <c r="AP2107" s="11"/>
    </row>
    <row r="2108" spans="3:42" outlineLevel="2" x14ac:dyDescent="0.2">
      <c r="C2108" s="252">
        <v>15</v>
      </c>
      <c r="D2108" s="119" t="s">
        <v>218</v>
      </c>
      <c r="F2108" s="767" t="s">
        <v>613</v>
      </c>
      <c r="H2108" s="797" t="s">
        <v>580</v>
      </c>
      <c r="I2108" s="234" t="s">
        <v>614</v>
      </c>
      <c r="K2108" s="164"/>
      <c r="Q2108" s="135" t="s">
        <v>110</v>
      </c>
      <c r="R2108" s="314">
        <v>0</v>
      </c>
      <c r="S2108" s="315">
        <v>0</v>
      </c>
      <c r="T2108" s="315">
        <v>0</v>
      </c>
      <c r="U2108" s="315">
        <v>0</v>
      </c>
      <c r="V2108" s="315">
        <v>0</v>
      </c>
      <c r="W2108" s="316">
        <v>0</v>
      </c>
      <c r="X2108" s="315">
        <v>0</v>
      </c>
      <c r="Y2108" s="315">
        <v>0</v>
      </c>
      <c r="Z2108" s="315">
        <v>0</v>
      </c>
      <c r="AA2108" s="315">
        <v>0</v>
      </c>
      <c r="AB2108" s="5">
        <v>0</v>
      </c>
      <c r="AC2108" s="5">
        <v>0</v>
      </c>
      <c r="AD2108" s="5">
        <v>0</v>
      </c>
      <c r="AE2108" s="5">
        <v>0</v>
      </c>
      <c r="AF2108" s="5">
        <v>0</v>
      </c>
      <c r="AG2108" s="5">
        <v>0</v>
      </c>
      <c r="AH2108" s="350">
        <v>0</v>
      </c>
      <c r="AI2108" s="350">
        <v>0</v>
      </c>
      <c r="AK2108" s="199"/>
      <c r="AM2108" s="11"/>
      <c r="AN2108" s="15"/>
      <c r="AO2108" s="11"/>
      <c r="AP2108" s="11"/>
    </row>
    <row r="2109" spans="3:42" outlineLevel="2" x14ac:dyDescent="0.2">
      <c r="C2109" s="252">
        <v>15</v>
      </c>
      <c r="D2109" s="119" t="s">
        <v>218</v>
      </c>
      <c r="F2109" s="783" t="s">
        <v>57</v>
      </c>
      <c r="G2109" s="83"/>
      <c r="H2109" s="798" t="s">
        <v>580</v>
      </c>
      <c r="I2109" s="799"/>
      <c r="J2109" s="83"/>
      <c r="K2109" s="736"/>
      <c r="L2109" s="83"/>
      <c r="M2109" s="83"/>
      <c r="N2109" s="83"/>
      <c r="O2109" s="83"/>
      <c r="P2109" s="83"/>
      <c r="Q2109" s="143" t="s">
        <v>110</v>
      </c>
      <c r="R2109" s="304">
        <v>0</v>
      </c>
      <c r="S2109" s="305">
        <v>0</v>
      </c>
      <c r="T2109" s="305">
        <v>0</v>
      </c>
      <c r="U2109" s="305">
        <v>0</v>
      </c>
      <c r="V2109" s="305">
        <v>0</v>
      </c>
      <c r="W2109" s="306">
        <v>0</v>
      </c>
      <c r="X2109" s="305">
        <v>0</v>
      </c>
      <c r="Y2109" s="305">
        <v>0</v>
      </c>
      <c r="Z2109" s="305">
        <v>0</v>
      </c>
      <c r="AA2109" s="305">
        <v>0</v>
      </c>
      <c r="AB2109" s="307">
        <v>0</v>
      </c>
      <c r="AC2109" s="307">
        <v>0</v>
      </c>
      <c r="AD2109" s="307">
        <v>0</v>
      </c>
      <c r="AE2109" s="307">
        <v>0</v>
      </c>
      <c r="AF2109" s="307">
        <v>0</v>
      </c>
      <c r="AG2109" s="307">
        <v>0</v>
      </c>
      <c r="AH2109" s="362">
        <v>0</v>
      </c>
      <c r="AI2109" s="362">
        <v>0</v>
      </c>
      <c r="AK2109" s="199"/>
      <c r="AM2109" s="11"/>
      <c r="AN2109" s="15"/>
      <c r="AO2109" s="11"/>
      <c r="AP2109" s="11"/>
    </row>
    <row r="2110" spans="3:42" outlineLevel="2" x14ac:dyDescent="0.2">
      <c r="C2110" s="252">
        <v>15</v>
      </c>
      <c r="D2110" s="119" t="s">
        <v>218</v>
      </c>
      <c r="F2110" s="12"/>
      <c r="H2110" s="234"/>
      <c r="K2110" s="164"/>
      <c r="Q2110" s="16"/>
      <c r="R2110" s="800">
        <v>0</v>
      </c>
      <c r="S2110" s="800">
        <v>0</v>
      </c>
      <c r="T2110" s="800">
        <v>0</v>
      </c>
      <c r="U2110" s="800">
        <v>0</v>
      </c>
      <c r="V2110" s="800">
        <v>0</v>
      </c>
      <c r="W2110" s="800">
        <v>0</v>
      </c>
      <c r="X2110" s="800">
        <v>0</v>
      </c>
      <c r="Y2110" s="800">
        <v>0</v>
      </c>
      <c r="Z2110" s="800">
        <v>0</v>
      </c>
      <c r="AA2110" s="800">
        <v>0</v>
      </c>
      <c r="AB2110" s="800">
        <v>0</v>
      </c>
      <c r="AC2110" s="800">
        <v>0</v>
      </c>
      <c r="AD2110" s="800">
        <v>0</v>
      </c>
      <c r="AE2110" s="800">
        <v>0</v>
      </c>
      <c r="AF2110" s="800">
        <v>0</v>
      </c>
      <c r="AG2110" s="800">
        <v>0</v>
      </c>
      <c r="AH2110" s="800">
        <v>0</v>
      </c>
      <c r="AI2110" s="800">
        <v>0</v>
      </c>
      <c r="AK2110" s="199"/>
      <c r="AM2110" s="11"/>
      <c r="AN2110" s="15"/>
      <c r="AO2110" s="11"/>
      <c r="AP2110" s="11"/>
    </row>
    <row r="2111" spans="3:42" outlineLevel="2" x14ac:dyDescent="0.2">
      <c r="C2111" s="252">
        <v>15</v>
      </c>
      <c r="D2111" s="119" t="s">
        <v>218</v>
      </c>
      <c r="F2111" s="794" t="s">
        <v>615</v>
      </c>
      <c r="AK2111" s="199"/>
      <c r="AM2111" s="11"/>
      <c r="AN2111" s="15"/>
      <c r="AO2111" s="11"/>
      <c r="AP2111" s="11"/>
    </row>
    <row r="2112" spans="3:42" outlineLevel="2" x14ac:dyDescent="0.2">
      <c r="C2112" s="252">
        <v>15</v>
      </c>
      <c r="D2112" s="119" t="s">
        <v>218</v>
      </c>
      <c r="F2112" s="761" t="s">
        <v>48</v>
      </c>
      <c r="G2112" s="75"/>
      <c r="H2112" s="796" t="s">
        <v>580</v>
      </c>
      <c r="I2112" s="801"/>
      <c r="J2112" s="75"/>
      <c r="K2112" s="741"/>
      <c r="L2112" s="75"/>
      <c r="M2112" s="75"/>
      <c r="N2112" s="75"/>
      <c r="O2112" s="75"/>
      <c r="P2112" s="75"/>
      <c r="Q2112" s="128" t="s">
        <v>110</v>
      </c>
      <c r="R2112" s="299">
        <v>0</v>
      </c>
      <c r="S2112" s="300">
        <v>0</v>
      </c>
      <c r="T2112" s="300">
        <v>0</v>
      </c>
      <c r="U2112" s="300">
        <v>0</v>
      </c>
      <c r="V2112" s="300">
        <v>0</v>
      </c>
      <c r="W2112" s="301">
        <v>0</v>
      </c>
      <c r="X2112" s="300">
        <v>0</v>
      </c>
      <c r="Y2112" s="300">
        <v>0</v>
      </c>
      <c r="Z2112" s="300">
        <v>0</v>
      </c>
      <c r="AA2112" s="300">
        <v>0</v>
      </c>
      <c r="AB2112" s="302">
        <v>0</v>
      </c>
      <c r="AC2112" s="302">
        <v>0</v>
      </c>
      <c r="AD2112" s="302">
        <v>0</v>
      </c>
      <c r="AE2112" s="302">
        <v>0</v>
      </c>
      <c r="AF2112" s="302">
        <v>0</v>
      </c>
      <c r="AG2112" s="302">
        <v>0</v>
      </c>
      <c r="AH2112" s="348">
        <v>0</v>
      </c>
      <c r="AI2112" s="348">
        <v>0</v>
      </c>
      <c r="AK2112" s="199"/>
      <c r="AM2112" s="11"/>
      <c r="AN2112" s="15"/>
      <c r="AO2112" s="11"/>
      <c r="AP2112" s="11"/>
    </row>
    <row r="2113" spans="3:42" outlineLevel="2" x14ac:dyDescent="0.2">
      <c r="C2113" s="252">
        <v>15</v>
      </c>
      <c r="D2113" s="119" t="s">
        <v>218</v>
      </c>
      <c r="F2113" s="767" t="s">
        <v>55</v>
      </c>
      <c r="H2113" s="797" t="s">
        <v>580</v>
      </c>
      <c r="K2113" s="164"/>
      <c r="Q2113" s="135" t="s">
        <v>110</v>
      </c>
      <c r="R2113" s="314">
        <v>0</v>
      </c>
      <c r="S2113" s="315">
        <v>0</v>
      </c>
      <c r="T2113" s="315">
        <v>0</v>
      </c>
      <c r="U2113" s="315">
        <v>0</v>
      </c>
      <c r="V2113" s="315">
        <v>0</v>
      </c>
      <c r="W2113" s="316">
        <v>0</v>
      </c>
      <c r="X2113" s="315">
        <v>0</v>
      </c>
      <c r="Y2113" s="315">
        <v>0</v>
      </c>
      <c r="Z2113" s="315">
        <v>0</v>
      </c>
      <c r="AA2113" s="315">
        <v>0</v>
      </c>
      <c r="AB2113" s="5">
        <v>0</v>
      </c>
      <c r="AC2113" s="5">
        <v>0</v>
      </c>
      <c r="AD2113" s="5">
        <v>0</v>
      </c>
      <c r="AE2113" s="5">
        <v>0</v>
      </c>
      <c r="AF2113" s="5">
        <v>0</v>
      </c>
      <c r="AG2113" s="5">
        <v>0</v>
      </c>
      <c r="AH2113" s="350">
        <v>0</v>
      </c>
      <c r="AI2113" s="350">
        <v>0</v>
      </c>
      <c r="AK2113" s="199"/>
      <c r="AM2113" s="11"/>
      <c r="AN2113" s="15"/>
      <c r="AO2113" s="11"/>
      <c r="AP2113" s="11"/>
    </row>
    <row r="2114" spans="3:42" outlineLevel="2" x14ac:dyDescent="0.2">
      <c r="C2114" s="252">
        <v>15</v>
      </c>
      <c r="D2114" s="119" t="s">
        <v>218</v>
      </c>
      <c r="F2114" s="783" t="s">
        <v>57</v>
      </c>
      <c r="G2114" s="83"/>
      <c r="H2114" s="798" t="s">
        <v>580</v>
      </c>
      <c r="I2114" s="799"/>
      <c r="J2114" s="83"/>
      <c r="K2114" s="736"/>
      <c r="L2114" s="83"/>
      <c r="M2114" s="83"/>
      <c r="N2114" s="83"/>
      <c r="O2114" s="83"/>
      <c r="P2114" s="83"/>
      <c r="Q2114" s="143" t="s">
        <v>110</v>
      </c>
      <c r="R2114" s="304">
        <v>0</v>
      </c>
      <c r="S2114" s="305">
        <v>0</v>
      </c>
      <c r="T2114" s="305">
        <v>0</v>
      </c>
      <c r="U2114" s="305">
        <v>0</v>
      </c>
      <c r="V2114" s="305">
        <v>0</v>
      </c>
      <c r="W2114" s="306">
        <v>0</v>
      </c>
      <c r="X2114" s="305">
        <v>0</v>
      </c>
      <c r="Y2114" s="305">
        <v>0</v>
      </c>
      <c r="Z2114" s="305">
        <v>0</v>
      </c>
      <c r="AA2114" s="305">
        <v>0</v>
      </c>
      <c r="AB2114" s="307">
        <v>0</v>
      </c>
      <c r="AC2114" s="307">
        <v>0</v>
      </c>
      <c r="AD2114" s="307">
        <v>0</v>
      </c>
      <c r="AE2114" s="307">
        <v>0</v>
      </c>
      <c r="AF2114" s="307">
        <v>0</v>
      </c>
      <c r="AG2114" s="307">
        <v>0</v>
      </c>
      <c r="AH2114" s="362">
        <v>0</v>
      </c>
      <c r="AI2114" s="362">
        <v>0</v>
      </c>
      <c r="AK2114" s="199"/>
      <c r="AM2114" s="11"/>
      <c r="AN2114" s="15"/>
      <c r="AO2114" s="11"/>
      <c r="AP2114" s="11"/>
    </row>
    <row r="2115" spans="3:42" outlineLevel="2" x14ac:dyDescent="0.2">
      <c r="C2115" s="252">
        <v>15</v>
      </c>
      <c r="D2115" s="119" t="s">
        <v>218</v>
      </c>
      <c r="F2115" s="12"/>
      <c r="H2115" s="164"/>
      <c r="K2115" s="164"/>
      <c r="Q2115" s="16"/>
      <c r="R2115" s="800">
        <v>0</v>
      </c>
      <c r="S2115" s="800">
        <v>0</v>
      </c>
      <c r="T2115" s="800">
        <v>0</v>
      </c>
      <c r="U2115" s="800">
        <v>0</v>
      </c>
      <c r="V2115" s="800">
        <v>0</v>
      </c>
      <c r="W2115" s="800">
        <v>0</v>
      </c>
      <c r="X2115" s="800">
        <v>0</v>
      </c>
      <c r="Y2115" s="800">
        <v>0</v>
      </c>
      <c r="Z2115" s="800">
        <v>0</v>
      </c>
      <c r="AA2115" s="800">
        <v>0</v>
      </c>
      <c r="AB2115" s="800">
        <v>0</v>
      </c>
      <c r="AC2115" s="800">
        <v>0</v>
      </c>
      <c r="AD2115" s="800">
        <v>0</v>
      </c>
      <c r="AE2115" s="800">
        <v>0</v>
      </c>
      <c r="AF2115" s="800">
        <v>0</v>
      </c>
      <c r="AG2115" s="800">
        <v>0</v>
      </c>
      <c r="AH2115" s="800">
        <v>0</v>
      </c>
      <c r="AI2115" s="800">
        <v>0</v>
      </c>
      <c r="AK2115" s="199"/>
      <c r="AM2115" s="11"/>
      <c r="AN2115" s="15"/>
      <c r="AO2115" s="11"/>
      <c r="AP2115" s="11"/>
    </row>
    <row r="2116" spans="3:42" outlineLevel="2" x14ac:dyDescent="0.2">
      <c r="C2116" s="252">
        <v>15</v>
      </c>
      <c r="D2116" s="119" t="s">
        <v>218</v>
      </c>
      <c r="F2116" s="794" t="s">
        <v>69</v>
      </c>
      <c r="AK2116" s="199"/>
      <c r="AM2116" s="11"/>
      <c r="AN2116" s="15"/>
      <c r="AO2116" s="11"/>
      <c r="AP2116" s="11"/>
    </row>
    <row r="2117" spans="3:42" outlineLevel="2" x14ac:dyDescent="0.2">
      <c r="C2117" s="252">
        <v>15</v>
      </c>
      <c r="D2117" s="119" t="s">
        <v>218</v>
      </c>
      <c r="F2117" s="761" t="s">
        <v>9</v>
      </c>
      <c r="G2117" s="75"/>
      <c r="H2117" s="796" t="s">
        <v>580</v>
      </c>
      <c r="I2117" s="801"/>
      <c r="J2117" s="75"/>
      <c r="K2117" s="741"/>
      <c r="L2117" s="75"/>
      <c r="M2117" s="75"/>
      <c r="N2117" s="75"/>
      <c r="O2117" s="75"/>
      <c r="P2117" s="75"/>
      <c r="Q2117" s="128" t="s">
        <v>110</v>
      </c>
      <c r="R2117" s="299">
        <v>0</v>
      </c>
      <c r="S2117" s="300">
        <v>0</v>
      </c>
      <c r="T2117" s="300">
        <v>0</v>
      </c>
      <c r="U2117" s="300">
        <v>0</v>
      </c>
      <c r="V2117" s="300">
        <v>0</v>
      </c>
      <c r="W2117" s="301">
        <v>0</v>
      </c>
      <c r="X2117" s="300">
        <v>0</v>
      </c>
      <c r="Y2117" s="300">
        <v>0</v>
      </c>
      <c r="Z2117" s="300">
        <v>0</v>
      </c>
      <c r="AA2117" s="300">
        <v>0</v>
      </c>
      <c r="AB2117" s="302">
        <v>0</v>
      </c>
      <c r="AC2117" s="302">
        <v>0</v>
      </c>
      <c r="AD2117" s="302">
        <v>0</v>
      </c>
      <c r="AE2117" s="302">
        <v>0</v>
      </c>
      <c r="AF2117" s="302">
        <v>0</v>
      </c>
      <c r="AG2117" s="302">
        <v>0</v>
      </c>
      <c r="AH2117" s="348">
        <v>0</v>
      </c>
      <c r="AI2117" s="348">
        <v>0</v>
      </c>
      <c r="AK2117" s="199"/>
      <c r="AM2117" s="11"/>
      <c r="AN2117" s="15"/>
      <c r="AO2117" s="11"/>
      <c r="AP2117" s="11"/>
    </row>
    <row r="2118" spans="3:42" outlineLevel="2" x14ac:dyDescent="0.2">
      <c r="C2118" s="252">
        <v>15</v>
      </c>
      <c r="D2118" s="119" t="s">
        <v>218</v>
      </c>
      <c r="F2118" s="767" t="s">
        <v>14</v>
      </c>
      <c r="H2118" s="797" t="s">
        <v>580</v>
      </c>
      <c r="K2118" s="164"/>
      <c r="Q2118" s="135" t="s">
        <v>110</v>
      </c>
      <c r="R2118" s="314">
        <v>0</v>
      </c>
      <c r="S2118" s="315">
        <v>0</v>
      </c>
      <c r="T2118" s="315">
        <v>0</v>
      </c>
      <c r="U2118" s="315">
        <v>0</v>
      </c>
      <c r="V2118" s="315">
        <v>0</v>
      </c>
      <c r="W2118" s="316">
        <v>0</v>
      </c>
      <c r="X2118" s="315">
        <v>0</v>
      </c>
      <c r="Y2118" s="315">
        <v>0</v>
      </c>
      <c r="Z2118" s="315">
        <v>0</v>
      </c>
      <c r="AA2118" s="315">
        <v>0</v>
      </c>
      <c r="AB2118" s="5">
        <v>0</v>
      </c>
      <c r="AC2118" s="5">
        <v>0</v>
      </c>
      <c r="AD2118" s="5">
        <v>0</v>
      </c>
      <c r="AE2118" s="5">
        <v>0</v>
      </c>
      <c r="AF2118" s="5">
        <v>0</v>
      </c>
      <c r="AG2118" s="5">
        <v>0</v>
      </c>
      <c r="AH2118" s="350">
        <v>0</v>
      </c>
      <c r="AI2118" s="350">
        <v>0</v>
      </c>
      <c r="AK2118" s="199"/>
      <c r="AM2118" s="11"/>
      <c r="AN2118" s="15"/>
      <c r="AO2118" s="11"/>
      <c r="AP2118" s="11"/>
    </row>
    <row r="2119" spans="3:42" outlineLevel="2" x14ac:dyDescent="0.2">
      <c r="C2119" s="252">
        <v>15</v>
      </c>
      <c r="D2119" s="119" t="s">
        <v>218</v>
      </c>
      <c r="F2119" s="783" t="s">
        <v>16</v>
      </c>
      <c r="G2119" s="83"/>
      <c r="H2119" s="798" t="s">
        <v>580</v>
      </c>
      <c r="I2119" s="799"/>
      <c r="J2119" s="83"/>
      <c r="K2119" s="736"/>
      <c r="L2119" s="83"/>
      <c r="M2119" s="83"/>
      <c r="N2119" s="83"/>
      <c r="O2119" s="83"/>
      <c r="P2119" s="83"/>
      <c r="Q2119" s="143" t="s">
        <v>110</v>
      </c>
      <c r="R2119" s="304">
        <v>0</v>
      </c>
      <c r="S2119" s="305">
        <v>0</v>
      </c>
      <c r="T2119" s="305">
        <v>0</v>
      </c>
      <c r="U2119" s="305">
        <v>0</v>
      </c>
      <c r="V2119" s="305">
        <v>0</v>
      </c>
      <c r="W2119" s="306">
        <v>0</v>
      </c>
      <c r="X2119" s="305">
        <v>0</v>
      </c>
      <c r="Y2119" s="305">
        <v>0</v>
      </c>
      <c r="Z2119" s="305">
        <v>0</v>
      </c>
      <c r="AA2119" s="305">
        <v>0</v>
      </c>
      <c r="AB2119" s="307">
        <v>0</v>
      </c>
      <c r="AC2119" s="307">
        <v>0</v>
      </c>
      <c r="AD2119" s="307">
        <v>0</v>
      </c>
      <c r="AE2119" s="307">
        <v>0</v>
      </c>
      <c r="AF2119" s="307">
        <v>0</v>
      </c>
      <c r="AG2119" s="307">
        <v>0</v>
      </c>
      <c r="AH2119" s="362">
        <v>0</v>
      </c>
      <c r="AI2119" s="362">
        <v>0</v>
      </c>
      <c r="AK2119" s="199"/>
      <c r="AM2119" s="11"/>
      <c r="AN2119" s="15"/>
      <c r="AO2119" s="11"/>
      <c r="AP2119" s="11"/>
    </row>
    <row r="2120" spans="3:42" outlineLevel="2" x14ac:dyDescent="0.2">
      <c r="C2120" s="252">
        <v>15</v>
      </c>
      <c r="D2120" s="119" t="s">
        <v>218</v>
      </c>
      <c r="F2120" s="12"/>
      <c r="H2120" s="797"/>
      <c r="K2120" s="164"/>
      <c r="Q2120" s="16"/>
      <c r="R2120" s="800">
        <v>0</v>
      </c>
      <c r="S2120" s="800">
        <v>0</v>
      </c>
      <c r="T2120" s="800">
        <v>0</v>
      </c>
      <c r="U2120" s="800">
        <v>0</v>
      </c>
      <c r="V2120" s="800">
        <v>0</v>
      </c>
      <c r="W2120" s="800">
        <v>0</v>
      </c>
      <c r="X2120" s="800">
        <v>0</v>
      </c>
      <c r="Y2120" s="800">
        <v>0</v>
      </c>
      <c r="Z2120" s="800">
        <v>0</v>
      </c>
      <c r="AA2120" s="800">
        <v>0</v>
      </c>
      <c r="AB2120" s="800">
        <v>0</v>
      </c>
      <c r="AC2120" s="800">
        <v>0</v>
      </c>
      <c r="AD2120" s="800">
        <v>0</v>
      </c>
      <c r="AE2120" s="800">
        <v>0</v>
      </c>
      <c r="AF2120" s="800">
        <v>0</v>
      </c>
      <c r="AG2120" s="800">
        <v>0</v>
      </c>
      <c r="AH2120" s="800">
        <v>0</v>
      </c>
      <c r="AI2120" s="800">
        <v>0</v>
      </c>
      <c r="AK2120" s="199"/>
      <c r="AM2120" s="11"/>
      <c r="AN2120" s="15"/>
      <c r="AO2120" s="11"/>
      <c r="AP2120" s="11"/>
    </row>
    <row r="2121" spans="3:42" outlineLevel="2" x14ac:dyDescent="0.2">
      <c r="C2121" s="252">
        <v>15</v>
      </c>
      <c r="D2121" s="119" t="s">
        <v>218</v>
      </c>
      <c r="F2121" s="794" t="s">
        <v>616</v>
      </c>
      <c r="AK2121" s="199"/>
      <c r="AM2121" s="11"/>
      <c r="AN2121" s="15"/>
      <c r="AO2121" s="11"/>
      <c r="AP2121" s="11"/>
    </row>
    <row r="2122" spans="3:42" outlineLevel="2" x14ac:dyDescent="0.2">
      <c r="C2122" s="252">
        <v>15</v>
      </c>
      <c r="D2122" s="119" t="s">
        <v>218</v>
      </c>
      <c r="F2122" s="761" t="s">
        <v>48</v>
      </c>
      <c r="G2122" s="75"/>
      <c r="H2122" s="796" t="s">
        <v>580</v>
      </c>
      <c r="I2122" s="228" t="s">
        <v>617</v>
      </c>
      <c r="J2122" s="75"/>
      <c r="K2122" s="741"/>
      <c r="L2122" s="75"/>
      <c r="M2122" s="75"/>
      <c r="N2122" s="75"/>
      <c r="O2122" s="75"/>
      <c r="P2122" s="75"/>
      <c r="Q2122" s="128" t="s">
        <v>110</v>
      </c>
      <c r="R2122" s="299">
        <v>0</v>
      </c>
      <c r="S2122" s="300">
        <v>0</v>
      </c>
      <c r="T2122" s="300">
        <v>0</v>
      </c>
      <c r="U2122" s="300">
        <v>0</v>
      </c>
      <c r="V2122" s="300">
        <v>0</v>
      </c>
      <c r="W2122" s="301">
        <v>0</v>
      </c>
      <c r="X2122" s="300">
        <v>0</v>
      </c>
      <c r="Y2122" s="300">
        <v>0</v>
      </c>
      <c r="Z2122" s="300">
        <v>0</v>
      </c>
      <c r="AA2122" s="300">
        <v>0</v>
      </c>
      <c r="AB2122" s="302">
        <v>0</v>
      </c>
      <c r="AC2122" s="302">
        <v>0</v>
      </c>
      <c r="AD2122" s="302">
        <v>0</v>
      </c>
      <c r="AE2122" s="302">
        <v>0</v>
      </c>
      <c r="AF2122" s="302">
        <v>0</v>
      </c>
      <c r="AG2122" s="302">
        <v>0</v>
      </c>
      <c r="AH2122" s="348">
        <v>0</v>
      </c>
      <c r="AI2122" s="348">
        <v>0</v>
      </c>
      <c r="AK2122" s="199"/>
      <c r="AM2122" s="11"/>
      <c r="AN2122" s="15"/>
      <c r="AO2122" s="11"/>
      <c r="AP2122" s="11"/>
    </row>
    <row r="2123" spans="3:42" outlineLevel="2" x14ac:dyDescent="0.2">
      <c r="C2123" s="252">
        <v>15</v>
      </c>
      <c r="D2123" s="119" t="s">
        <v>218</v>
      </c>
      <c r="F2123" s="767" t="s">
        <v>55</v>
      </c>
      <c r="H2123" s="797" t="s">
        <v>580</v>
      </c>
      <c r="I2123" s="234" t="s">
        <v>617</v>
      </c>
      <c r="K2123" s="164"/>
      <c r="Q2123" s="135" t="s">
        <v>110</v>
      </c>
      <c r="R2123" s="314">
        <v>0</v>
      </c>
      <c r="S2123" s="315">
        <v>0</v>
      </c>
      <c r="T2123" s="315">
        <v>0</v>
      </c>
      <c r="U2123" s="315">
        <v>0</v>
      </c>
      <c r="V2123" s="315">
        <v>0</v>
      </c>
      <c r="W2123" s="316">
        <v>0</v>
      </c>
      <c r="X2123" s="315">
        <v>0</v>
      </c>
      <c r="Y2123" s="315">
        <v>0</v>
      </c>
      <c r="Z2123" s="315">
        <v>0</v>
      </c>
      <c r="AA2123" s="315">
        <v>0</v>
      </c>
      <c r="AB2123" s="5">
        <v>0</v>
      </c>
      <c r="AC2123" s="5">
        <v>0</v>
      </c>
      <c r="AD2123" s="5">
        <v>0</v>
      </c>
      <c r="AE2123" s="5">
        <v>0</v>
      </c>
      <c r="AF2123" s="5">
        <v>0</v>
      </c>
      <c r="AG2123" s="5">
        <v>0</v>
      </c>
      <c r="AH2123" s="350">
        <v>0</v>
      </c>
      <c r="AI2123" s="350">
        <v>0</v>
      </c>
      <c r="AK2123" s="199"/>
      <c r="AM2123" s="11"/>
      <c r="AN2123" s="15"/>
      <c r="AO2123" s="11"/>
      <c r="AP2123" s="11"/>
    </row>
    <row r="2124" spans="3:42" outlineLevel="2" x14ac:dyDescent="0.2">
      <c r="C2124" s="252">
        <v>15</v>
      </c>
      <c r="D2124" s="119" t="s">
        <v>218</v>
      </c>
      <c r="F2124" s="783" t="s">
        <v>57</v>
      </c>
      <c r="G2124" s="83"/>
      <c r="H2124" s="798" t="s">
        <v>580</v>
      </c>
      <c r="I2124" s="240" t="s">
        <v>617</v>
      </c>
      <c r="J2124" s="83"/>
      <c r="K2124" s="736"/>
      <c r="L2124" s="83"/>
      <c r="M2124" s="83"/>
      <c r="N2124" s="83"/>
      <c r="O2124" s="83"/>
      <c r="P2124" s="83"/>
      <c r="Q2124" s="143" t="s">
        <v>110</v>
      </c>
      <c r="R2124" s="304">
        <v>0</v>
      </c>
      <c r="S2124" s="305">
        <v>0</v>
      </c>
      <c r="T2124" s="305">
        <v>0</v>
      </c>
      <c r="U2124" s="305">
        <v>0</v>
      </c>
      <c r="V2124" s="305">
        <v>0</v>
      </c>
      <c r="W2124" s="306">
        <v>0</v>
      </c>
      <c r="X2124" s="305">
        <v>0</v>
      </c>
      <c r="Y2124" s="305">
        <v>0</v>
      </c>
      <c r="Z2124" s="305">
        <v>0</v>
      </c>
      <c r="AA2124" s="305">
        <v>0</v>
      </c>
      <c r="AB2124" s="307">
        <v>0</v>
      </c>
      <c r="AC2124" s="307">
        <v>0</v>
      </c>
      <c r="AD2124" s="307">
        <v>0</v>
      </c>
      <c r="AE2124" s="307">
        <v>0</v>
      </c>
      <c r="AF2124" s="307">
        <v>0</v>
      </c>
      <c r="AG2124" s="307">
        <v>0</v>
      </c>
      <c r="AH2124" s="362">
        <v>0</v>
      </c>
      <c r="AI2124" s="362">
        <v>0</v>
      </c>
      <c r="AK2124" s="199"/>
      <c r="AM2124" s="11"/>
      <c r="AN2124" s="15"/>
      <c r="AO2124" s="11"/>
      <c r="AP2124" s="11"/>
    </row>
    <row r="2125" spans="3:42" outlineLevel="2" x14ac:dyDescent="0.2">
      <c r="C2125" s="252">
        <v>15</v>
      </c>
      <c r="D2125" s="119" t="s">
        <v>218</v>
      </c>
      <c r="F2125" s="802" t="s">
        <v>626</v>
      </c>
      <c r="R2125" s="800">
        <v>0</v>
      </c>
      <c r="S2125" s="800">
        <v>0</v>
      </c>
      <c r="T2125" s="800">
        <v>0</v>
      </c>
      <c r="U2125" s="800">
        <v>0</v>
      </c>
      <c r="V2125" s="800">
        <v>0</v>
      </c>
      <c r="W2125" s="800">
        <v>0</v>
      </c>
      <c r="X2125" s="800">
        <v>0</v>
      </c>
      <c r="Y2125" s="800">
        <v>0</v>
      </c>
      <c r="Z2125" s="800">
        <v>0</v>
      </c>
      <c r="AA2125" s="800">
        <v>0</v>
      </c>
      <c r="AB2125" s="800">
        <v>0</v>
      </c>
      <c r="AC2125" s="800">
        <v>0</v>
      </c>
      <c r="AD2125" s="800">
        <v>0</v>
      </c>
      <c r="AE2125" s="800">
        <v>0</v>
      </c>
      <c r="AF2125" s="800">
        <v>0</v>
      </c>
      <c r="AG2125" s="800">
        <v>0</v>
      </c>
      <c r="AH2125" s="800">
        <v>0</v>
      </c>
      <c r="AI2125" s="800">
        <v>0</v>
      </c>
      <c r="AK2125" s="199"/>
      <c r="AM2125" s="11"/>
      <c r="AN2125" s="15"/>
      <c r="AO2125" s="11"/>
      <c r="AP2125" s="11"/>
    </row>
    <row r="2126" spans="3:42" outlineLevel="2" x14ac:dyDescent="0.2">
      <c r="C2126" s="252">
        <v>15</v>
      </c>
      <c r="D2126" s="119" t="s">
        <v>218</v>
      </c>
      <c r="R2126" s="5"/>
      <c r="S2126" s="5"/>
      <c r="T2126" s="5"/>
      <c r="U2126" s="5"/>
      <c r="V2126" s="5"/>
      <c r="W2126" s="5"/>
      <c r="X2126" s="5"/>
      <c r="Y2126" s="5"/>
      <c r="AK2126" s="199"/>
      <c r="AM2126" s="11"/>
      <c r="AN2126" s="15"/>
      <c r="AO2126" s="11"/>
      <c r="AP2126" s="11"/>
    </row>
    <row r="2127" spans="3:42" outlineLevel="2" x14ac:dyDescent="0.2">
      <c r="C2127" s="252">
        <v>15</v>
      </c>
      <c r="D2127" s="119" t="s">
        <v>218</v>
      </c>
      <c r="F2127" s="789" t="s">
        <v>631</v>
      </c>
      <c r="G2127" s="790"/>
      <c r="H2127" s="803"/>
      <c r="I2127" s="790"/>
      <c r="J2127" s="790"/>
      <c r="K2127" s="792"/>
      <c r="L2127" s="789"/>
      <c r="M2127" s="789"/>
      <c r="N2127" s="789"/>
      <c r="O2127" s="789"/>
      <c r="P2127" s="789"/>
      <c r="Q2127" s="792"/>
      <c r="R2127" s="793"/>
      <c r="S2127" s="793"/>
      <c r="T2127" s="793"/>
      <c r="U2127" s="793"/>
      <c r="V2127" s="793"/>
      <c r="W2127" s="793"/>
      <c r="X2127" s="793"/>
      <c r="Y2127" s="793"/>
      <c r="Z2127" s="793"/>
      <c r="AA2127" s="793"/>
      <c r="AB2127" s="793"/>
      <c r="AC2127" s="793"/>
      <c r="AD2127" s="793"/>
      <c r="AE2127" s="793"/>
      <c r="AF2127" s="793"/>
      <c r="AG2127" s="793"/>
      <c r="AH2127" s="789"/>
      <c r="AI2127" s="789"/>
      <c r="AK2127" s="199"/>
      <c r="AM2127" s="11"/>
      <c r="AN2127" s="15"/>
      <c r="AO2127" s="11"/>
      <c r="AP2127" s="11"/>
    </row>
    <row r="2128" spans="3:42" outlineLevel="2" x14ac:dyDescent="0.2">
      <c r="C2128" s="252">
        <v>15</v>
      </c>
      <c r="D2128" s="119" t="s">
        <v>218</v>
      </c>
      <c r="F2128" t="s">
        <v>620</v>
      </c>
      <c r="AK2128" s="199"/>
      <c r="AM2128" s="11"/>
      <c r="AN2128" s="15"/>
      <c r="AO2128" s="11"/>
      <c r="AP2128" s="11"/>
    </row>
    <row r="2129" spans="3:42" outlineLevel="2" x14ac:dyDescent="0.2">
      <c r="C2129" s="252">
        <v>15</v>
      </c>
      <c r="D2129" s="119" t="s">
        <v>218</v>
      </c>
      <c r="F2129" s="761" t="s">
        <v>48</v>
      </c>
      <c r="G2129" s="75"/>
      <c r="H2129" s="796" t="s">
        <v>632</v>
      </c>
      <c r="I2129" s="801"/>
      <c r="J2129" s="75"/>
      <c r="K2129" s="741"/>
      <c r="L2129" s="75"/>
      <c r="M2129" s="75"/>
      <c r="N2129" s="75"/>
      <c r="O2129" s="75"/>
      <c r="P2129" s="75"/>
      <c r="Q2129" s="128" t="s">
        <v>536</v>
      </c>
      <c r="R2129" s="804">
        <v>0</v>
      </c>
      <c r="S2129" s="805">
        <v>0</v>
      </c>
      <c r="T2129" s="805">
        <v>0</v>
      </c>
      <c r="U2129" s="805">
        <v>0</v>
      </c>
      <c r="V2129" s="805">
        <v>0</v>
      </c>
      <c r="W2129" s="806">
        <v>0</v>
      </c>
      <c r="X2129" s="805">
        <v>0</v>
      </c>
      <c r="Y2129" s="805">
        <v>0</v>
      </c>
      <c r="Z2129" s="805">
        <v>0</v>
      </c>
      <c r="AA2129" s="805">
        <v>0</v>
      </c>
      <c r="AB2129" s="805">
        <v>0</v>
      </c>
      <c r="AC2129" s="805">
        <v>0</v>
      </c>
      <c r="AD2129" s="805">
        <v>0</v>
      </c>
      <c r="AE2129" s="805">
        <v>0</v>
      </c>
      <c r="AF2129" s="805">
        <v>0</v>
      </c>
      <c r="AG2129" s="805">
        <v>0</v>
      </c>
      <c r="AH2129" s="808">
        <v>0</v>
      </c>
      <c r="AI2129" s="808">
        <v>0</v>
      </c>
      <c r="AK2129" s="199"/>
      <c r="AM2129" s="11"/>
      <c r="AN2129" s="15"/>
      <c r="AO2129" s="11"/>
      <c r="AP2129" s="11"/>
    </row>
    <row r="2130" spans="3:42" outlineLevel="2" x14ac:dyDescent="0.2">
      <c r="C2130" s="252">
        <v>15</v>
      </c>
      <c r="D2130" s="119" t="s">
        <v>218</v>
      </c>
      <c r="F2130" s="767" t="s">
        <v>55</v>
      </c>
      <c r="H2130" s="797" t="s">
        <v>632</v>
      </c>
      <c r="K2130" s="164"/>
      <c r="Q2130" s="135" t="s">
        <v>536</v>
      </c>
      <c r="R2130" s="809">
        <v>0</v>
      </c>
      <c r="S2130" s="810">
        <v>0</v>
      </c>
      <c r="T2130" s="810">
        <v>0</v>
      </c>
      <c r="U2130" s="810">
        <v>0</v>
      </c>
      <c r="V2130" s="810">
        <v>0</v>
      </c>
      <c r="W2130" s="811">
        <v>0</v>
      </c>
      <c r="X2130" s="810">
        <v>0</v>
      </c>
      <c r="Y2130" s="810">
        <v>0</v>
      </c>
      <c r="Z2130" s="810">
        <v>0</v>
      </c>
      <c r="AA2130" s="810">
        <v>0</v>
      </c>
      <c r="AB2130" s="810">
        <v>0</v>
      </c>
      <c r="AC2130" s="810">
        <v>0</v>
      </c>
      <c r="AD2130" s="810">
        <v>0</v>
      </c>
      <c r="AE2130" s="810">
        <v>0</v>
      </c>
      <c r="AF2130" s="810">
        <v>0</v>
      </c>
      <c r="AG2130" s="810">
        <v>0</v>
      </c>
      <c r="AH2130" s="812">
        <v>0</v>
      </c>
      <c r="AI2130" s="812">
        <v>0</v>
      </c>
      <c r="AK2130" s="199"/>
      <c r="AM2130" s="11"/>
      <c r="AN2130" s="15"/>
      <c r="AO2130" s="11"/>
      <c r="AP2130" s="11"/>
    </row>
    <row r="2131" spans="3:42" outlineLevel="2" x14ac:dyDescent="0.2">
      <c r="C2131" s="252">
        <v>15</v>
      </c>
      <c r="D2131" s="119" t="s">
        <v>218</v>
      </c>
      <c r="F2131" s="783" t="s">
        <v>57</v>
      </c>
      <c r="G2131" s="83"/>
      <c r="H2131" s="798" t="s">
        <v>632</v>
      </c>
      <c r="I2131" s="799"/>
      <c r="J2131" s="83"/>
      <c r="K2131" s="736"/>
      <c r="L2131" s="83"/>
      <c r="M2131" s="83"/>
      <c r="N2131" s="83"/>
      <c r="O2131" s="83"/>
      <c r="P2131" s="83"/>
      <c r="Q2131" s="143" t="s">
        <v>536</v>
      </c>
      <c r="R2131" s="813">
        <v>0</v>
      </c>
      <c r="S2131" s="814">
        <v>0</v>
      </c>
      <c r="T2131" s="814">
        <v>0</v>
      </c>
      <c r="U2131" s="814">
        <v>0</v>
      </c>
      <c r="V2131" s="814">
        <v>0</v>
      </c>
      <c r="W2131" s="815">
        <v>0</v>
      </c>
      <c r="X2131" s="814">
        <v>0</v>
      </c>
      <c r="Y2131" s="814">
        <v>0</v>
      </c>
      <c r="Z2131" s="814">
        <v>0</v>
      </c>
      <c r="AA2131" s="814">
        <v>0</v>
      </c>
      <c r="AB2131" s="814">
        <v>0</v>
      </c>
      <c r="AC2131" s="814">
        <v>0</v>
      </c>
      <c r="AD2131" s="814">
        <v>0</v>
      </c>
      <c r="AE2131" s="814">
        <v>0</v>
      </c>
      <c r="AF2131" s="814">
        <v>0</v>
      </c>
      <c r="AG2131" s="814">
        <v>0</v>
      </c>
      <c r="AH2131" s="816">
        <v>0</v>
      </c>
      <c r="AI2131" s="816">
        <v>0</v>
      </c>
      <c r="AK2131" s="199"/>
      <c r="AM2131" s="11"/>
      <c r="AN2131" s="15"/>
      <c r="AO2131" s="11"/>
      <c r="AP2131" s="11"/>
    </row>
    <row r="2132" spans="3:42" outlineLevel="2" x14ac:dyDescent="0.2">
      <c r="C2132" s="252">
        <v>15</v>
      </c>
      <c r="D2132" s="119" t="s">
        <v>218</v>
      </c>
      <c r="F2132" s="12"/>
      <c r="H2132" s="817"/>
      <c r="K2132" s="16"/>
      <c r="Q2132" s="16"/>
      <c r="R2132" s="818"/>
      <c r="S2132" s="818"/>
      <c r="T2132" s="818"/>
      <c r="U2132" s="818"/>
      <c r="V2132" s="818"/>
      <c r="W2132" s="818"/>
      <c r="X2132" s="818"/>
      <c r="Y2132" s="818"/>
      <c r="Z2132" s="818"/>
      <c r="AA2132" s="818"/>
      <c r="AB2132" s="818"/>
      <c r="AC2132" s="818"/>
      <c r="AD2132" s="818"/>
      <c r="AE2132" s="818"/>
      <c r="AF2132" s="818"/>
      <c r="AG2132" s="818"/>
      <c r="AH2132" s="818"/>
      <c r="AI2132" s="818"/>
      <c r="AK2132" s="199"/>
      <c r="AM2132" s="11"/>
      <c r="AN2132" s="15"/>
      <c r="AO2132" s="11"/>
      <c r="AP2132" s="11"/>
    </row>
    <row r="2133" spans="3:42" outlineLevel="2" x14ac:dyDescent="0.2">
      <c r="C2133" s="252">
        <v>15</v>
      </c>
      <c r="D2133" s="119" t="s">
        <v>218</v>
      </c>
      <c r="F2133" s="121" t="s">
        <v>633</v>
      </c>
      <c r="G2133" s="756"/>
      <c r="H2133" s="757"/>
      <c r="I2133" s="788"/>
      <c r="J2133" s="756"/>
      <c r="K2133" s="758"/>
      <c r="L2133" s="759"/>
      <c r="M2133" s="759"/>
      <c r="N2133" s="759"/>
      <c r="O2133" s="759"/>
      <c r="P2133" s="759"/>
      <c r="Q2133" s="758"/>
      <c r="R2133" s="760"/>
      <c r="S2133" s="760"/>
      <c r="T2133" s="760"/>
      <c r="U2133" s="760"/>
      <c r="V2133" s="760"/>
      <c r="W2133" s="760"/>
      <c r="X2133" s="760"/>
      <c r="Y2133" s="760"/>
      <c r="Z2133" s="760"/>
      <c r="AA2133" s="760"/>
      <c r="AB2133" s="760"/>
      <c r="AC2133" s="760"/>
      <c r="AD2133" s="760"/>
      <c r="AE2133" s="760"/>
      <c r="AF2133" s="760"/>
      <c r="AG2133" s="760"/>
      <c r="AH2133" s="759"/>
      <c r="AI2133" s="759"/>
      <c r="AK2133" s="199"/>
      <c r="AM2133" s="11"/>
      <c r="AN2133" s="15"/>
      <c r="AO2133" s="11"/>
      <c r="AP2133" s="11"/>
    </row>
    <row r="2134" spans="3:42" outlineLevel="2" x14ac:dyDescent="0.2">
      <c r="C2134" s="252">
        <v>15</v>
      </c>
      <c r="D2134" s="119" t="s">
        <v>218</v>
      </c>
      <c r="F2134" s="789" t="s">
        <v>634</v>
      </c>
      <c r="G2134" s="790"/>
      <c r="H2134" s="803"/>
      <c r="I2134" s="791"/>
      <c r="J2134" s="790"/>
      <c r="K2134" s="792"/>
      <c r="L2134" s="789"/>
      <c r="M2134" s="789"/>
      <c r="N2134" s="789"/>
      <c r="O2134" s="789"/>
      <c r="P2134" s="789"/>
      <c r="Q2134" s="792"/>
      <c r="R2134" s="793"/>
      <c r="S2134" s="793"/>
      <c r="T2134" s="793"/>
      <c r="U2134" s="793"/>
      <c r="V2134" s="793"/>
      <c r="W2134" s="793"/>
      <c r="X2134" s="793"/>
      <c r="Y2134" s="793"/>
      <c r="Z2134" s="793"/>
      <c r="AA2134" s="793"/>
      <c r="AB2134" s="793"/>
      <c r="AC2134" s="793"/>
      <c r="AD2134" s="793"/>
      <c r="AE2134" s="793"/>
      <c r="AF2134" s="793"/>
      <c r="AG2134" s="793"/>
      <c r="AH2134" s="789"/>
      <c r="AI2134" s="789"/>
      <c r="AK2134" s="199"/>
      <c r="AM2134" s="11"/>
      <c r="AN2134" s="15"/>
      <c r="AO2134" s="11"/>
      <c r="AP2134" s="11"/>
    </row>
    <row r="2135" spans="3:42" outlineLevel="2" x14ac:dyDescent="0.2">
      <c r="C2135" s="252">
        <v>15</v>
      </c>
      <c r="D2135" s="119" t="s">
        <v>218</v>
      </c>
      <c r="F2135" s="794" t="s">
        <v>610</v>
      </c>
      <c r="H2135" s="795"/>
      <c r="AK2135" s="199"/>
      <c r="AM2135" s="11"/>
      <c r="AN2135" s="15"/>
      <c r="AO2135" s="11"/>
      <c r="AP2135" s="11"/>
    </row>
    <row r="2136" spans="3:42" outlineLevel="2" x14ac:dyDescent="0.2">
      <c r="C2136" s="252">
        <v>15</v>
      </c>
      <c r="D2136" s="119" t="s">
        <v>218</v>
      </c>
      <c r="F2136" s="761" t="s">
        <v>62</v>
      </c>
      <c r="G2136" s="75"/>
      <c r="H2136" s="796" t="s">
        <v>12</v>
      </c>
      <c r="I2136" s="796" t="s">
        <v>611</v>
      </c>
      <c r="J2136" s="75"/>
      <c r="K2136" s="741"/>
      <c r="L2136" s="75"/>
      <c r="M2136" s="75"/>
      <c r="N2136" s="75"/>
      <c r="O2136" s="75"/>
      <c r="P2136" s="75"/>
      <c r="Q2136" s="128" t="s">
        <v>110</v>
      </c>
      <c r="R2136" s="299">
        <v>0</v>
      </c>
      <c r="S2136" s="300">
        <v>0</v>
      </c>
      <c r="T2136" s="300">
        <v>0</v>
      </c>
      <c r="U2136" s="300">
        <v>0</v>
      </c>
      <c r="V2136" s="300">
        <v>0</v>
      </c>
      <c r="W2136" s="301">
        <v>0.33557112587219795</v>
      </c>
      <c r="X2136" s="300">
        <v>0</v>
      </c>
      <c r="Y2136" s="300">
        <v>0</v>
      </c>
      <c r="Z2136" s="300">
        <v>0</v>
      </c>
      <c r="AA2136" s="300">
        <v>0</v>
      </c>
      <c r="AB2136" s="302">
        <v>0</v>
      </c>
      <c r="AC2136" s="302">
        <v>0</v>
      </c>
      <c r="AD2136" s="302">
        <v>0</v>
      </c>
      <c r="AE2136" s="302">
        <v>0</v>
      </c>
      <c r="AF2136" s="302">
        <v>0</v>
      </c>
      <c r="AG2136" s="302">
        <v>0</v>
      </c>
      <c r="AH2136" s="348">
        <v>0</v>
      </c>
      <c r="AI2136" s="348">
        <v>0</v>
      </c>
      <c r="AK2136" s="199"/>
      <c r="AM2136" s="11"/>
      <c r="AN2136" s="15"/>
      <c r="AO2136" s="11"/>
      <c r="AP2136" s="11"/>
    </row>
    <row r="2137" spans="3:42" outlineLevel="2" x14ac:dyDescent="0.2">
      <c r="C2137" s="252">
        <v>15</v>
      </c>
      <c r="D2137" s="119" t="s">
        <v>218</v>
      </c>
      <c r="F2137" s="767" t="s">
        <v>188</v>
      </c>
      <c r="H2137" s="797" t="s">
        <v>12</v>
      </c>
      <c r="I2137" s="797" t="s">
        <v>612</v>
      </c>
      <c r="K2137" s="164"/>
      <c r="Q2137" s="135" t="s">
        <v>110</v>
      </c>
      <c r="R2137" s="314">
        <v>0</v>
      </c>
      <c r="S2137" s="315">
        <v>0</v>
      </c>
      <c r="T2137" s="315">
        <v>0</v>
      </c>
      <c r="U2137" s="315">
        <v>0</v>
      </c>
      <c r="V2137" s="315">
        <v>0</v>
      </c>
      <c r="W2137" s="316">
        <v>0</v>
      </c>
      <c r="X2137" s="315">
        <v>0</v>
      </c>
      <c r="Y2137" s="315">
        <v>0</v>
      </c>
      <c r="Z2137" s="315">
        <v>0</v>
      </c>
      <c r="AA2137" s="315">
        <v>0</v>
      </c>
      <c r="AB2137" s="5">
        <v>0</v>
      </c>
      <c r="AC2137" s="5">
        <v>0</v>
      </c>
      <c r="AD2137" s="5">
        <v>0</v>
      </c>
      <c r="AE2137" s="5">
        <v>0</v>
      </c>
      <c r="AF2137" s="5">
        <v>0</v>
      </c>
      <c r="AG2137" s="5">
        <v>0</v>
      </c>
      <c r="AH2137" s="350">
        <v>0</v>
      </c>
      <c r="AI2137" s="350">
        <v>0</v>
      </c>
      <c r="AK2137" s="199"/>
      <c r="AM2137" s="11"/>
      <c r="AN2137" s="15"/>
      <c r="AO2137" s="11"/>
      <c r="AP2137" s="11"/>
    </row>
    <row r="2138" spans="3:42" outlineLevel="2" x14ac:dyDescent="0.2">
      <c r="C2138" s="252">
        <v>15</v>
      </c>
      <c r="D2138" s="119" t="s">
        <v>218</v>
      </c>
      <c r="F2138" s="767" t="s">
        <v>613</v>
      </c>
      <c r="H2138" s="797" t="s">
        <v>12</v>
      </c>
      <c r="I2138" s="234" t="s">
        <v>614</v>
      </c>
      <c r="K2138" s="164"/>
      <c r="Q2138" s="135" t="s">
        <v>110</v>
      </c>
      <c r="R2138" s="314">
        <v>0</v>
      </c>
      <c r="S2138" s="315">
        <v>0</v>
      </c>
      <c r="T2138" s="315">
        <v>0</v>
      </c>
      <c r="U2138" s="315">
        <v>0</v>
      </c>
      <c r="V2138" s="315">
        <v>0</v>
      </c>
      <c r="W2138" s="316">
        <v>0</v>
      </c>
      <c r="X2138" s="315">
        <v>0</v>
      </c>
      <c r="Y2138" s="315">
        <v>0</v>
      </c>
      <c r="Z2138" s="315">
        <v>0</v>
      </c>
      <c r="AA2138" s="315">
        <v>0</v>
      </c>
      <c r="AB2138" s="5">
        <v>0</v>
      </c>
      <c r="AC2138" s="5">
        <v>0</v>
      </c>
      <c r="AD2138" s="5">
        <v>0</v>
      </c>
      <c r="AE2138" s="5">
        <v>0</v>
      </c>
      <c r="AF2138" s="5">
        <v>0</v>
      </c>
      <c r="AG2138" s="5">
        <v>0</v>
      </c>
      <c r="AH2138" s="350">
        <v>0</v>
      </c>
      <c r="AI2138" s="350">
        <v>0</v>
      </c>
      <c r="AK2138" s="199"/>
      <c r="AM2138" s="11"/>
      <c r="AN2138" s="15"/>
      <c r="AO2138" s="11"/>
      <c r="AP2138" s="11"/>
    </row>
    <row r="2139" spans="3:42" outlineLevel="2" x14ac:dyDescent="0.2">
      <c r="C2139" s="252">
        <v>15</v>
      </c>
      <c r="D2139" s="119" t="s">
        <v>218</v>
      </c>
      <c r="F2139" s="783" t="s">
        <v>57</v>
      </c>
      <c r="G2139" s="83"/>
      <c r="H2139" s="798" t="s">
        <v>12</v>
      </c>
      <c r="I2139" s="799"/>
      <c r="J2139" s="83"/>
      <c r="K2139" s="736"/>
      <c r="L2139" s="83"/>
      <c r="M2139" s="83"/>
      <c r="N2139" s="83"/>
      <c r="O2139" s="83"/>
      <c r="P2139" s="83"/>
      <c r="Q2139" s="143" t="s">
        <v>110</v>
      </c>
      <c r="R2139" s="304">
        <v>0</v>
      </c>
      <c r="S2139" s="305">
        <v>0</v>
      </c>
      <c r="T2139" s="305">
        <v>0</v>
      </c>
      <c r="U2139" s="305">
        <v>0</v>
      </c>
      <c r="V2139" s="305">
        <v>0</v>
      </c>
      <c r="W2139" s="306">
        <v>0</v>
      </c>
      <c r="X2139" s="305">
        <v>0</v>
      </c>
      <c r="Y2139" s="305">
        <v>0</v>
      </c>
      <c r="Z2139" s="305">
        <v>0</v>
      </c>
      <c r="AA2139" s="305">
        <v>0</v>
      </c>
      <c r="AB2139" s="307">
        <v>0</v>
      </c>
      <c r="AC2139" s="307">
        <v>0</v>
      </c>
      <c r="AD2139" s="307">
        <v>0</v>
      </c>
      <c r="AE2139" s="307">
        <v>0</v>
      </c>
      <c r="AF2139" s="307">
        <v>0</v>
      </c>
      <c r="AG2139" s="307">
        <v>0</v>
      </c>
      <c r="AH2139" s="362">
        <v>0</v>
      </c>
      <c r="AI2139" s="362">
        <v>0</v>
      </c>
      <c r="AK2139" s="199"/>
      <c r="AM2139" s="11"/>
      <c r="AN2139" s="15"/>
      <c r="AO2139" s="11"/>
      <c r="AP2139" s="11"/>
    </row>
    <row r="2140" spans="3:42" outlineLevel="2" x14ac:dyDescent="0.2">
      <c r="C2140" s="252">
        <v>15</v>
      </c>
      <c r="D2140" s="119" t="s">
        <v>218</v>
      </c>
      <c r="F2140" s="12"/>
      <c r="H2140" s="234"/>
      <c r="K2140" s="164"/>
      <c r="Q2140" s="16"/>
      <c r="R2140" s="800">
        <v>0</v>
      </c>
      <c r="S2140" s="800">
        <v>0</v>
      </c>
      <c r="T2140" s="800">
        <v>0</v>
      </c>
      <c r="U2140" s="800">
        <v>0</v>
      </c>
      <c r="V2140" s="800">
        <v>0</v>
      </c>
      <c r="W2140" s="800">
        <v>0.33557112587219795</v>
      </c>
      <c r="X2140" s="800">
        <v>0</v>
      </c>
      <c r="Y2140" s="800">
        <v>0</v>
      </c>
      <c r="Z2140" s="800">
        <v>0</v>
      </c>
      <c r="AA2140" s="800">
        <v>0</v>
      </c>
      <c r="AB2140" s="800">
        <v>0</v>
      </c>
      <c r="AC2140" s="800">
        <v>0</v>
      </c>
      <c r="AD2140" s="800">
        <v>0</v>
      </c>
      <c r="AE2140" s="800">
        <v>0</v>
      </c>
      <c r="AF2140" s="800">
        <v>0</v>
      </c>
      <c r="AG2140" s="800">
        <v>0</v>
      </c>
      <c r="AH2140" s="800">
        <v>0</v>
      </c>
      <c r="AI2140" s="800">
        <v>0</v>
      </c>
      <c r="AK2140" s="199"/>
      <c r="AM2140" s="11"/>
      <c r="AN2140" s="15"/>
      <c r="AO2140" s="11"/>
      <c r="AP2140" s="11"/>
    </row>
    <row r="2141" spans="3:42" outlineLevel="2" x14ac:dyDescent="0.2">
      <c r="C2141" s="252">
        <v>15</v>
      </c>
      <c r="D2141" s="119" t="s">
        <v>218</v>
      </c>
      <c r="F2141" s="794" t="s">
        <v>615</v>
      </c>
      <c r="AK2141" s="199"/>
      <c r="AM2141" s="11"/>
      <c r="AN2141" s="15"/>
      <c r="AO2141" s="11"/>
      <c r="AP2141" s="11"/>
    </row>
    <row r="2142" spans="3:42" outlineLevel="2" x14ac:dyDescent="0.2">
      <c r="C2142" s="252">
        <v>15</v>
      </c>
      <c r="D2142" s="119" t="s">
        <v>218</v>
      </c>
      <c r="F2142" s="761" t="s">
        <v>48</v>
      </c>
      <c r="G2142" s="75"/>
      <c r="H2142" s="796" t="s">
        <v>12</v>
      </c>
      <c r="I2142" s="801"/>
      <c r="J2142" s="75"/>
      <c r="K2142" s="741"/>
      <c r="L2142" s="75"/>
      <c r="M2142" s="75"/>
      <c r="N2142" s="75"/>
      <c r="O2142" s="75"/>
      <c r="P2142" s="75"/>
      <c r="Q2142" s="128" t="s">
        <v>110</v>
      </c>
      <c r="R2142" s="299">
        <v>0</v>
      </c>
      <c r="S2142" s="300">
        <v>0</v>
      </c>
      <c r="T2142" s="300">
        <v>0</v>
      </c>
      <c r="U2142" s="300">
        <v>0</v>
      </c>
      <c r="V2142" s="300">
        <v>0</v>
      </c>
      <c r="W2142" s="301">
        <v>0.22147694307565066</v>
      </c>
      <c r="X2142" s="300">
        <v>0</v>
      </c>
      <c r="Y2142" s="300">
        <v>0</v>
      </c>
      <c r="Z2142" s="300">
        <v>0</v>
      </c>
      <c r="AA2142" s="300">
        <v>0</v>
      </c>
      <c r="AB2142" s="302">
        <v>0</v>
      </c>
      <c r="AC2142" s="302">
        <v>0</v>
      </c>
      <c r="AD2142" s="302">
        <v>0</v>
      </c>
      <c r="AE2142" s="302">
        <v>0</v>
      </c>
      <c r="AF2142" s="302">
        <v>0</v>
      </c>
      <c r="AG2142" s="302">
        <v>0</v>
      </c>
      <c r="AH2142" s="348">
        <v>0</v>
      </c>
      <c r="AI2142" s="348">
        <v>0</v>
      </c>
      <c r="AK2142" s="199"/>
      <c r="AM2142" s="11"/>
      <c r="AN2142" s="15"/>
      <c r="AO2142" s="11"/>
      <c r="AP2142" s="11"/>
    </row>
    <row r="2143" spans="3:42" outlineLevel="2" x14ac:dyDescent="0.2">
      <c r="C2143" s="252">
        <v>15</v>
      </c>
      <c r="D2143" s="119" t="s">
        <v>218</v>
      </c>
      <c r="F2143" s="767" t="s">
        <v>55</v>
      </c>
      <c r="H2143" s="797" t="s">
        <v>12</v>
      </c>
      <c r="K2143" s="164"/>
      <c r="Q2143" s="135" t="s">
        <v>110</v>
      </c>
      <c r="R2143" s="314">
        <v>0</v>
      </c>
      <c r="S2143" s="315">
        <v>0</v>
      </c>
      <c r="T2143" s="315">
        <v>0</v>
      </c>
      <c r="U2143" s="315">
        <v>0</v>
      </c>
      <c r="V2143" s="315">
        <v>0</v>
      </c>
      <c r="W2143" s="316">
        <v>0.11409418279654729</v>
      </c>
      <c r="X2143" s="315">
        <v>0</v>
      </c>
      <c r="Y2143" s="315">
        <v>0</v>
      </c>
      <c r="Z2143" s="315">
        <v>0</v>
      </c>
      <c r="AA2143" s="315">
        <v>0</v>
      </c>
      <c r="AB2143" s="5">
        <v>0</v>
      </c>
      <c r="AC2143" s="5">
        <v>0</v>
      </c>
      <c r="AD2143" s="5">
        <v>0</v>
      </c>
      <c r="AE2143" s="5">
        <v>0</v>
      </c>
      <c r="AF2143" s="5">
        <v>0</v>
      </c>
      <c r="AG2143" s="5">
        <v>0</v>
      </c>
      <c r="AH2143" s="350">
        <v>0</v>
      </c>
      <c r="AI2143" s="350">
        <v>0</v>
      </c>
      <c r="AK2143" s="199"/>
      <c r="AM2143" s="11"/>
      <c r="AN2143" s="15"/>
      <c r="AO2143" s="11"/>
      <c r="AP2143" s="11"/>
    </row>
    <row r="2144" spans="3:42" outlineLevel="2" x14ac:dyDescent="0.2">
      <c r="C2144" s="252">
        <v>15</v>
      </c>
      <c r="D2144" s="119" t="s">
        <v>218</v>
      </c>
      <c r="F2144" s="783" t="s">
        <v>57</v>
      </c>
      <c r="G2144" s="83"/>
      <c r="H2144" s="798" t="s">
        <v>12</v>
      </c>
      <c r="I2144" s="799"/>
      <c r="J2144" s="83"/>
      <c r="K2144" s="736"/>
      <c r="L2144" s="83"/>
      <c r="M2144" s="83"/>
      <c r="N2144" s="83"/>
      <c r="O2144" s="83"/>
      <c r="P2144" s="83"/>
      <c r="Q2144" s="143" t="s">
        <v>110</v>
      </c>
      <c r="R2144" s="304">
        <v>0</v>
      </c>
      <c r="S2144" s="305">
        <v>0</v>
      </c>
      <c r="T2144" s="305">
        <v>0</v>
      </c>
      <c r="U2144" s="305">
        <v>0</v>
      </c>
      <c r="V2144" s="305">
        <v>0</v>
      </c>
      <c r="W2144" s="306">
        <v>0</v>
      </c>
      <c r="X2144" s="305">
        <v>0</v>
      </c>
      <c r="Y2144" s="305">
        <v>0</v>
      </c>
      <c r="Z2144" s="305">
        <v>0</v>
      </c>
      <c r="AA2144" s="305">
        <v>0</v>
      </c>
      <c r="AB2144" s="307">
        <v>0</v>
      </c>
      <c r="AC2144" s="307">
        <v>0</v>
      </c>
      <c r="AD2144" s="307">
        <v>0</v>
      </c>
      <c r="AE2144" s="307">
        <v>0</v>
      </c>
      <c r="AF2144" s="307">
        <v>0</v>
      </c>
      <c r="AG2144" s="307">
        <v>0</v>
      </c>
      <c r="AH2144" s="362">
        <v>0</v>
      </c>
      <c r="AI2144" s="362">
        <v>0</v>
      </c>
      <c r="AK2144" s="199"/>
      <c r="AM2144" s="11"/>
      <c r="AN2144" s="15"/>
      <c r="AO2144" s="11"/>
      <c r="AP2144" s="11"/>
    </row>
    <row r="2145" spans="3:42" outlineLevel="2" x14ac:dyDescent="0.2">
      <c r="C2145" s="252">
        <v>15</v>
      </c>
      <c r="D2145" s="119" t="s">
        <v>218</v>
      </c>
      <c r="F2145" s="12"/>
      <c r="H2145" s="164"/>
      <c r="K2145" s="164"/>
      <c r="Q2145" s="16"/>
      <c r="R2145" s="800">
        <v>0</v>
      </c>
      <c r="S2145" s="800">
        <v>0</v>
      </c>
      <c r="T2145" s="800">
        <v>0</v>
      </c>
      <c r="U2145" s="800">
        <v>0</v>
      </c>
      <c r="V2145" s="800">
        <v>0</v>
      </c>
      <c r="W2145" s="800">
        <v>0.33557112587219795</v>
      </c>
      <c r="X2145" s="800">
        <v>0</v>
      </c>
      <c r="Y2145" s="800">
        <v>0</v>
      </c>
      <c r="Z2145" s="800">
        <v>0</v>
      </c>
      <c r="AA2145" s="800">
        <v>0</v>
      </c>
      <c r="AB2145" s="800">
        <v>0</v>
      </c>
      <c r="AC2145" s="800">
        <v>0</v>
      </c>
      <c r="AD2145" s="800">
        <v>0</v>
      </c>
      <c r="AE2145" s="800">
        <v>0</v>
      </c>
      <c r="AF2145" s="800">
        <v>0</v>
      </c>
      <c r="AG2145" s="800">
        <v>0</v>
      </c>
      <c r="AH2145" s="800">
        <v>0</v>
      </c>
      <c r="AI2145" s="800">
        <v>0</v>
      </c>
      <c r="AK2145" s="199"/>
      <c r="AM2145" s="11"/>
      <c r="AN2145" s="15"/>
      <c r="AO2145" s="11"/>
      <c r="AP2145" s="11"/>
    </row>
    <row r="2146" spans="3:42" outlineLevel="2" x14ac:dyDescent="0.2">
      <c r="C2146" s="252">
        <v>15</v>
      </c>
      <c r="D2146" s="119" t="s">
        <v>218</v>
      </c>
      <c r="F2146" s="794" t="s">
        <v>69</v>
      </c>
      <c r="AK2146" s="199"/>
      <c r="AM2146" s="11"/>
      <c r="AN2146" s="15"/>
      <c r="AO2146" s="11"/>
      <c r="AP2146" s="11"/>
    </row>
    <row r="2147" spans="3:42" outlineLevel="2" x14ac:dyDescent="0.2">
      <c r="C2147" s="252">
        <v>15</v>
      </c>
      <c r="D2147" s="119" t="s">
        <v>218</v>
      </c>
      <c r="F2147" s="761" t="s">
        <v>9</v>
      </c>
      <c r="G2147" s="75"/>
      <c r="H2147" s="796" t="s">
        <v>12</v>
      </c>
      <c r="I2147" s="801"/>
      <c r="J2147" s="75"/>
      <c r="K2147" s="741"/>
      <c r="L2147" s="75"/>
      <c r="M2147" s="75"/>
      <c r="N2147" s="75"/>
      <c r="O2147" s="75"/>
      <c r="P2147" s="75"/>
      <c r="Q2147" s="128" t="s">
        <v>110</v>
      </c>
      <c r="R2147" s="299">
        <v>0</v>
      </c>
      <c r="S2147" s="300">
        <v>0</v>
      </c>
      <c r="T2147" s="300">
        <v>0</v>
      </c>
      <c r="U2147" s="300">
        <v>0</v>
      </c>
      <c r="V2147" s="300">
        <v>0</v>
      </c>
      <c r="W2147" s="301">
        <v>-0.12623886884790086</v>
      </c>
      <c r="X2147" s="300">
        <v>0</v>
      </c>
      <c r="Y2147" s="300">
        <v>0</v>
      </c>
      <c r="Z2147" s="300">
        <v>0</v>
      </c>
      <c r="AA2147" s="300">
        <v>0</v>
      </c>
      <c r="AB2147" s="302">
        <v>0</v>
      </c>
      <c r="AC2147" s="302">
        <v>0</v>
      </c>
      <c r="AD2147" s="302">
        <v>0</v>
      </c>
      <c r="AE2147" s="302">
        <v>0</v>
      </c>
      <c r="AF2147" s="302">
        <v>0</v>
      </c>
      <c r="AG2147" s="302">
        <v>0</v>
      </c>
      <c r="AH2147" s="348">
        <v>0</v>
      </c>
      <c r="AI2147" s="348">
        <v>0</v>
      </c>
      <c r="AK2147" s="199"/>
      <c r="AM2147" s="11"/>
      <c r="AN2147" s="15"/>
      <c r="AO2147" s="11"/>
      <c r="AP2147" s="11"/>
    </row>
    <row r="2148" spans="3:42" outlineLevel="2" x14ac:dyDescent="0.2">
      <c r="C2148" s="252">
        <v>15</v>
      </c>
      <c r="D2148" s="119" t="s">
        <v>218</v>
      </c>
      <c r="F2148" s="767" t="s">
        <v>14</v>
      </c>
      <c r="H2148" s="797" t="s">
        <v>12</v>
      </c>
      <c r="K2148" s="164"/>
      <c r="Q2148" s="135" t="s">
        <v>110</v>
      </c>
      <c r="R2148" s="314">
        <v>0</v>
      </c>
      <c r="S2148" s="315">
        <v>0</v>
      </c>
      <c r="T2148" s="315">
        <v>0</v>
      </c>
      <c r="U2148" s="315">
        <v>0</v>
      </c>
      <c r="V2148" s="315">
        <v>0</v>
      </c>
      <c r="W2148" s="316">
        <v>-1.491701166592418E-2</v>
      </c>
      <c r="X2148" s="315">
        <v>0</v>
      </c>
      <c r="Y2148" s="315">
        <v>0</v>
      </c>
      <c r="Z2148" s="315">
        <v>0</v>
      </c>
      <c r="AA2148" s="315">
        <v>0</v>
      </c>
      <c r="AB2148" s="5">
        <v>0</v>
      </c>
      <c r="AC2148" s="5">
        <v>0</v>
      </c>
      <c r="AD2148" s="5">
        <v>0</v>
      </c>
      <c r="AE2148" s="5">
        <v>0</v>
      </c>
      <c r="AF2148" s="5">
        <v>0</v>
      </c>
      <c r="AG2148" s="5">
        <v>0</v>
      </c>
      <c r="AH2148" s="350">
        <v>0</v>
      </c>
      <c r="AI2148" s="350">
        <v>0</v>
      </c>
      <c r="AK2148" s="199"/>
      <c r="AM2148" s="11"/>
      <c r="AN2148" s="15"/>
      <c r="AO2148" s="11"/>
      <c r="AP2148" s="11"/>
    </row>
    <row r="2149" spans="3:42" outlineLevel="2" x14ac:dyDescent="0.2">
      <c r="C2149" s="252">
        <v>15</v>
      </c>
      <c r="D2149" s="119" t="s">
        <v>218</v>
      </c>
      <c r="F2149" s="783" t="s">
        <v>16</v>
      </c>
      <c r="G2149" s="83"/>
      <c r="H2149" s="798" t="s">
        <v>12</v>
      </c>
      <c r="I2149" s="799"/>
      <c r="J2149" s="83"/>
      <c r="K2149" s="736"/>
      <c r="L2149" s="83"/>
      <c r="M2149" s="83"/>
      <c r="N2149" s="83"/>
      <c r="O2149" s="83"/>
      <c r="P2149" s="83"/>
      <c r="Q2149" s="143" t="s">
        <v>110</v>
      </c>
      <c r="R2149" s="304">
        <v>0</v>
      </c>
      <c r="S2149" s="305">
        <v>0</v>
      </c>
      <c r="T2149" s="305">
        <v>0</v>
      </c>
      <c r="U2149" s="305">
        <v>0</v>
      </c>
      <c r="V2149" s="305">
        <v>0</v>
      </c>
      <c r="W2149" s="306">
        <v>0</v>
      </c>
      <c r="X2149" s="305">
        <v>0</v>
      </c>
      <c r="Y2149" s="305">
        <v>0</v>
      </c>
      <c r="Z2149" s="305">
        <v>0</v>
      </c>
      <c r="AA2149" s="305">
        <v>0</v>
      </c>
      <c r="AB2149" s="307">
        <v>0</v>
      </c>
      <c r="AC2149" s="307">
        <v>0</v>
      </c>
      <c r="AD2149" s="307">
        <v>0</v>
      </c>
      <c r="AE2149" s="307">
        <v>0</v>
      </c>
      <c r="AF2149" s="307">
        <v>0</v>
      </c>
      <c r="AG2149" s="307">
        <v>0</v>
      </c>
      <c r="AH2149" s="362">
        <v>0</v>
      </c>
      <c r="AI2149" s="362">
        <v>0</v>
      </c>
      <c r="AK2149" s="199"/>
      <c r="AM2149" s="11"/>
      <c r="AN2149" s="15"/>
      <c r="AO2149" s="11"/>
      <c r="AP2149" s="11"/>
    </row>
    <row r="2150" spans="3:42" outlineLevel="2" x14ac:dyDescent="0.2">
      <c r="C2150" s="252">
        <v>15</v>
      </c>
      <c r="D2150" s="119" t="s">
        <v>218</v>
      </c>
      <c r="F2150" s="12"/>
      <c r="H2150" s="797"/>
      <c r="K2150" s="164"/>
      <c r="Q2150" s="16"/>
      <c r="R2150" s="800">
        <v>0</v>
      </c>
      <c r="S2150" s="800">
        <v>0</v>
      </c>
      <c r="T2150" s="800">
        <v>0</v>
      </c>
      <c r="U2150" s="800">
        <v>0</v>
      </c>
      <c r="V2150" s="800">
        <v>0</v>
      </c>
      <c r="W2150" s="800">
        <v>-0.14115588051382505</v>
      </c>
      <c r="X2150" s="800">
        <v>0</v>
      </c>
      <c r="Y2150" s="800">
        <v>0</v>
      </c>
      <c r="Z2150" s="800">
        <v>0</v>
      </c>
      <c r="AA2150" s="800">
        <v>0</v>
      </c>
      <c r="AB2150" s="800">
        <v>0</v>
      </c>
      <c r="AC2150" s="800">
        <v>0</v>
      </c>
      <c r="AD2150" s="800">
        <v>0</v>
      </c>
      <c r="AE2150" s="800">
        <v>0</v>
      </c>
      <c r="AF2150" s="800">
        <v>0</v>
      </c>
      <c r="AG2150" s="800">
        <v>0</v>
      </c>
      <c r="AH2150" s="800">
        <v>0</v>
      </c>
      <c r="AI2150" s="800">
        <v>0</v>
      </c>
      <c r="AK2150" s="199"/>
      <c r="AM2150" s="11"/>
      <c r="AN2150" s="15"/>
      <c r="AO2150" s="11"/>
      <c r="AP2150" s="11"/>
    </row>
    <row r="2151" spans="3:42" outlineLevel="2" x14ac:dyDescent="0.2">
      <c r="C2151" s="252">
        <v>15</v>
      </c>
      <c r="D2151" s="119" t="s">
        <v>218</v>
      </c>
      <c r="F2151" s="794" t="s">
        <v>616</v>
      </c>
      <c r="AK2151" s="199"/>
      <c r="AM2151" s="11"/>
      <c r="AN2151" s="15"/>
      <c r="AO2151" s="11"/>
      <c r="AP2151" s="11"/>
    </row>
    <row r="2152" spans="3:42" outlineLevel="2" x14ac:dyDescent="0.2">
      <c r="C2152" s="252">
        <v>15</v>
      </c>
      <c r="D2152" s="119" t="s">
        <v>218</v>
      </c>
      <c r="F2152" s="761" t="s">
        <v>48</v>
      </c>
      <c r="G2152" s="75"/>
      <c r="H2152" s="796" t="s">
        <v>12</v>
      </c>
      <c r="I2152" s="228" t="s">
        <v>617</v>
      </c>
      <c r="J2152" s="75"/>
      <c r="K2152" s="741"/>
      <c r="L2152" s="75"/>
      <c r="M2152" s="75"/>
      <c r="N2152" s="75"/>
      <c r="O2152" s="75"/>
      <c r="P2152" s="75"/>
      <c r="Q2152" s="128" t="s">
        <v>110</v>
      </c>
      <c r="R2152" s="299">
        <v>0</v>
      </c>
      <c r="S2152" s="300">
        <v>0</v>
      </c>
      <c r="T2152" s="300">
        <v>0</v>
      </c>
      <c r="U2152" s="300">
        <v>0</v>
      </c>
      <c r="V2152" s="300">
        <v>0</v>
      </c>
      <c r="W2152" s="301">
        <v>9.5238074227749797E-2</v>
      </c>
      <c r="X2152" s="300">
        <v>0</v>
      </c>
      <c r="Y2152" s="300">
        <v>0</v>
      </c>
      <c r="Z2152" s="300">
        <v>0</v>
      </c>
      <c r="AA2152" s="300">
        <v>0</v>
      </c>
      <c r="AB2152" s="302">
        <v>0</v>
      </c>
      <c r="AC2152" s="302">
        <v>0</v>
      </c>
      <c r="AD2152" s="302">
        <v>0</v>
      </c>
      <c r="AE2152" s="302">
        <v>0</v>
      </c>
      <c r="AF2152" s="302">
        <v>0</v>
      </c>
      <c r="AG2152" s="302">
        <v>0</v>
      </c>
      <c r="AH2152" s="348">
        <v>0</v>
      </c>
      <c r="AI2152" s="348">
        <v>0</v>
      </c>
      <c r="AK2152" s="199"/>
      <c r="AM2152" s="11"/>
      <c r="AN2152" s="15"/>
      <c r="AO2152" s="11"/>
      <c r="AP2152" s="11"/>
    </row>
    <row r="2153" spans="3:42" outlineLevel="2" x14ac:dyDescent="0.2">
      <c r="C2153" s="252">
        <v>15</v>
      </c>
      <c r="D2153" s="119" t="s">
        <v>218</v>
      </c>
      <c r="F2153" s="767" t="s">
        <v>55</v>
      </c>
      <c r="H2153" s="797" t="s">
        <v>12</v>
      </c>
      <c r="I2153" s="234" t="s">
        <v>617</v>
      </c>
      <c r="K2153" s="164"/>
      <c r="Q2153" s="135" t="s">
        <v>110</v>
      </c>
      <c r="R2153" s="314">
        <v>0</v>
      </c>
      <c r="S2153" s="315">
        <v>0</v>
      </c>
      <c r="T2153" s="315">
        <v>0</v>
      </c>
      <c r="U2153" s="315">
        <v>0</v>
      </c>
      <c r="V2153" s="315">
        <v>0</v>
      </c>
      <c r="W2153" s="316">
        <v>9.9177171130623104E-2</v>
      </c>
      <c r="X2153" s="315">
        <v>0</v>
      </c>
      <c r="Y2153" s="315">
        <v>0</v>
      </c>
      <c r="Z2153" s="315">
        <v>0</v>
      </c>
      <c r="AA2153" s="315">
        <v>0</v>
      </c>
      <c r="AB2153" s="5">
        <v>0</v>
      </c>
      <c r="AC2153" s="5">
        <v>0</v>
      </c>
      <c r="AD2153" s="5">
        <v>0</v>
      </c>
      <c r="AE2153" s="5">
        <v>0</v>
      </c>
      <c r="AF2153" s="5">
        <v>0</v>
      </c>
      <c r="AG2153" s="5">
        <v>0</v>
      </c>
      <c r="AH2153" s="350">
        <v>0</v>
      </c>
      <c r="AI2153" s="350">
        <v>0</v>
      </c>
      <c r="AK2153" s="199"/>
      <c r="AM2153" s="11"/>
      <c r="AN2153" s="15"/>
      <c r="AO2153" s="11"/>
      <c r="AP2153" s="11"/>
    </row>
    <row r="2154" spans="3:42" outlineLevel="2" x14ac:dyDescent="0.2">
      <c r="C2154" s="252">
        <v>15</v>
      </c>
      <c r="D2154" s="119" t="s">
        <v>218</v>
      </c>
      <c r="F2154" s="783" t="s">
        <v>57</v>
      </c>
      <c r="G2154" s="83"/>
      <c r="H2154" s="798" t="s">
        <v>12</v>
      </c>
      <c r="I2154" s="240" t="s">
        <v>617</v>
      </c>
      <c r="J2154" s="83"/>
      <c r="K2154" s="736"/>
      <c r="L2154" s="83"/>
      <c r="M2154" s="83"/>
      <c r="N2154" s="83"/>
      <c r="O2154" s="83"/>
      <c r="P2154" s="83"/>
      <c r="Q2154" s="143" t="s">
        <v>110</v>
      </c>
      <c r="R2154" s="304">
        <v>0</v>
      </c>
      <c r="S2154" s="305">
        <v>0</v>
      </c>
      <c r="T2154" s="305">
        <v>0</v>
      </c>
      <c r="U2154" s="305">
        <v>0</v>
      </c>
      <c r="V2154" s="305">
        <v>0</v>
      </c>
      <c r="W2154" s="306">
        <v>0</v>
      </c>
      <c r="X2154" s="305">
        <v>0</v>
      </c>
      <c r="Y2154" s="305">
        <v>0</v>
      </c>
      <c r="Z2154" s="305">
        <v>0</v>
      </c>
      <c r="AA2154" s="305">
        <v>0</v>
      </c>
      <c r="AB2154" s="307">
        <v>0</v>
      </c>
      <c r="AC2154" s="307">
        <v>0</v>
      </c>
      <c r="AD2154" s="307">
        <v>0</v>
      </c>
      <c r="AE2154" s="307">
        <v>0</v>
      </c>
      <c r="AF2154" s="307">
        <v>0</v>
      </c>
      <c r="AG2154" s="307">
        <v>0</v>
      </c>
      <c r="AH2154" s="362">
        <v>0</v>
      </c>
      <c r="AI2154" s="362">
        <v>0</v>
      </c>
      <c r="AK2154" s="199"/>
      <c r="AM2154" s="11"/>
      <c r="AN2154" s="15"/>
      <c r="AO2154" s="11"/>
      <c r="AP2154" s="11"/>
    </row>
    <row r="2155" spans="3:42" outlineLevel="2" x14ac:dyDescent="0.2">
      <c r="C2155" s="252">
        <v>15</v>
      </c>
      <c r="D2155" s="119" t="s">
        <v>218</v>
      </c>
      <c r="F2155" s="802" t="s">
        <v>626</v>
      </c>
      <c r="R2155" s="800">
        <v>0</v>
      </c>
      <c r="S2155" s="800">
        <v>0</v>
      </c>
      <c r="T2155" s="800">
        <v>0</v>
      </c>
      <c r="U2155" s="800">
        <v>0</v>
      </c>
      <c r="V2155" s="800">
        <v>0</v>
      </c>
      <c r="W2155" s="800">
        <v>0.1944152453583729</v>
      </c>
      <c r="X2155" s="800">
        <v>0</v>
      </c>
      <c r="Y2155" s="800">
        <v>0</v>
      </c>
      <c r="Z2155" s="800">
        <v>0</v>
      </c>
      <c r="AA2155" s="800">
        <v>0</v>
      </c>
      <c r="AB2155" s="800">
        <v>0</v>
      </c>
      <c r="AC2155" s="800">
        <v>0</v>
      </c>
      <c r="AD2155" s="800">
        <v>0</v>
      </c>
      <c r="AE2155" s="800">
        <v>0</v>
      </c>
      <c r="AF2155" s="800">
        <v>0</v>
      </c>
      <c r="AG2155" s="800">
        <v>0</v>
      </c>
      <c r="AH2155" s="800">
        <v>0</v>
      </c>
      <c r="AI2155" s="800">
        <v>0</v>
      </c>
      <c r="AK2155" s="199"/>
      <c r="AM2155" s="11"/>
      <c r="AN2155" s="15"/>
      <c r="AO2155" s="11"/>
      <c r="AP2155" s="11"/>
    </row>
    <row r="2156" spans="3:42" outlineLevel="2" x14ac:dyDescent="0.2">
      <c r="C2156" s="252">
        <v>15</v>
      </c>
      <c r="D2156" s="119" t="s">
        <v>218</v>
      </c>
      <c r="R2156" s="5"/>
      <c r="S2156" s="5"/>
      <c r="T2156" s="5"/>
      <c r="U2156" s="5"/>
      <c r="V2156" s="5"/>
      <c r="W2156" s="5"/>
      <c r="X2156" s="5"/>
      <c r="Y2156" s="5"/>
      <c r="AK2156" s="199"/>
      <c r="AM2156" s="11"/>
      <c r="AN2156" s="15"/>
      <c r="AO2156" s="11"/>
      <c r="AP2156" s="11"/>
    </row>
    <row r="2157" spans="3:42" outlineLevel="2" x14ac:dyDescent="0.2">
      <c r="C2157" s="252">
        <v>15</v>
      </c>
      <c r="D2157" s="119" t="s">
        <v>218</v>
      </c>
      <c r="F2157" s="789" t="s">
        <v>635</v>
      </c>
      <c r="G2157" s="790"/>
      <c r="H2157" s="803"/>
      <c r="I2157" s="790"/>
      <c r="J2157" s="790"/>
      <c r="K2157" s="792"/>
      <c r="L2157" s="789"/>
      <c r="M2157" s="789"/>
      <c r="N2157" s="789"/>
      <c r="O2157" s="789"/>
      <c r="P2157" s="789"/>
      <c r="Q2157" s="792"/>
      <c r="R2157" s="793"/>
      <c r="S2157" s="793"/>
      <c r="T2157" s="793"/>
      <c r="U2157" s="793"/>
      <c r="V2157" s="793"/>
      <c r="W2157" s="793"/>
      <c r="X2157" s="793"/>
      <c r="Y2157" s="793"/>
      <c r="Z2157" s="793"/>
      <c r="AA2157" s="793"/>
      <c r="AB2157" s="793"/>
      <c r="AC2157" s="793"/>
      <c r="AD2157" s="793"/>
      <c r="AE2157" s="793"/>
      <c r="AF2157" s="793"/>
      <c r="AG2157" s="793"/>
      <c r="AH2157" s="789"/>
      <c r="AI2157" s="789"/>
      <c r="AK2157" s="199"/>
      <c r="AM2157" s="11"/>
      <c r="AN2157" s="15"/>
      <c r="AO2157" s="11"/>
      <c r="AP2157" s="11"/>
    </row>
    <row r="2158" spans="3:42" outlineLevel="2" x14ac:dyDescent="0.2">
      <c r="C2158" s="252">
        <v>15</v>
      </c>
      <c r="D2158" s="119" t="s">
        <v>218</v>
      </c>
      <c r="F2158" t="s">
        <v>620</v>
      </c>
      <c r="AK2158" s="199"/>
      <c r="AM2158" s="11"/>
      <c r="AN2158" s="15"/>
      <c r="AO2158" s="11"/>
      <c r="AP2158" s="11"/>
    </row>
    <row r="2159" spans="3:42" outlineLevel="2" x14ac:dyDescent="0.2">
      <c r="C2159" s="252">
        <v>15</v>
      </c>
      <c r="D2159" s="119" t="s">
        <v>218</v>
      </c>
      <c r="F2159" s="761" t="s">
        <v>48</v>
      </c>
      <c r="G2159" s="75"/>
      <c r="H2159" s="796" t="s">
        <v>636</v>
      </c>
      <c r="I2159" s="801"/>
      <c r="J2159" s="75"/>
      <c r="K2159" s="741"/>
      <c r="L2159" s="75"/>
      <c r="M2159" s="75"/>
      <c r="N2159" s="75"/>
      <c r="O2159" s="75"/>
      <c r="P2159" s="75"/>
      <c r="Q2159" s="128" t="s">
        <v>536</v>
      </c>
      <c r="R2159" s="804">
        <v>0</v>
      </c>
      <c r="S2159" s="805">
        <v>0</v>
      </c>
      <c r="T2159" s="805">
        <v>0</v>
      </c>
      <c r="U2159" s="805">
        <v>0</v>
      </c>
      <c r="V2159" s="805">
        <v>0</v>
      </c>
      <c r="W2159" s="806">
        <v>1.5779858605987612E-2</v>
      </c>
      <c r="X2159" s="805">
        <v>0</v>
      </c>
      <c r="Y2159" s="805">
        <v>0</v>
      </c>
      <c r="Z2159" s="805">
        <v>0</v>
      </c>
      <c r="AA2159" s="805">
        <v>0</v>
      </c>
      <c r="AB2159" s="805">
        <v>0</v>
      </c>
      <c r="AC2159" s="805">
        <v>0</v>
      </c>
      <c r="AD2159" s="805">
        <v>0</v>
      </c>
      <c r="AE2159" s="805">
        <v>0</v>
      </c>
      <c r="AF2159" s="805">
        <v>0</v>
      </c>
      <c r="AG2159" s="805">
        <v>0</v>
      </c>
      <c r="AH2159" s="808">
        <v>0</v>
      </c>
      <c r="AI2159" s="808">
        <v>0</v>
      </c>
      <c r="AK2159" s="199"/>
      <c r="AM2159" s="11"/>
      <c r="AN2159" s="15"/>
      <c r="AO2159" s="11"/>
      <c r="AP2159" s="11"/>
    </row>
    <row r="2160" spans="3:42" outlineLevel="2" x14ac:dyDescent="0.2">
      <c r="C2160" s="252">
        <v>15</v>
      </c>
      <c r="D2160" s="119" t="s">
        <v>218</v>
      </c>
      <c r="F2160" s="767" t="s">
        <v>55</v>
      </c>
      <c r="H2160" s="797" t="s">
        <v>636</v>
      </c>
      <c r="K2160" s="164"/>
      <c r="Q2160" s="135" t="s">
        <v>536</v>
      </c>
      <c r="R2160" s="809">
        <v>0</v>
      </c>
      <c r="S2160" s="810">
        <v>0</v>
      </c>
      <c r="T2160" s="810">
        <v>0</v>
      </c>
      <c r="U2160" s="810">
        <v>0</v>
      </c>
      <c r="V2160" s="810">
        <v>0</v>
      </c>
      <c r="W2160" s="811">
        <v>5.9926931005641081E-4</v>
      </c>
      <c r="X2160" s="810">
        <v>0</v>
      </c>
      <c r="Y2160" s="810">
        <v>0</v>
      </c>
      <c r="Z2160" s="810">
        <v>0</v>
      </c>
      <c r="AA2160" s="810">
        <v>0</v>
      </c>
      <c r="AB2160" s="810">
        <v>0</v>
      </c>
      <c r="AC2160" s="810">
        <v>0</v>
      </c>
      <c r="AD2160" s="810">
        <v>0</v>
      </c>
      <c r="AE2160" s="810">
        <v>0</v>
      </c>
      <c r="AF2160" s="810">
        <v>0</v>
      </c>
      <c r="AG2160" s="810">
        <v>0</v>
      </c>
      <c r="AH2160" s="812">
        <v>0</v>
      </c>
      <c r="AI2160" s="812">
        <v>0</v>
      </c>
      <c r="AK2160" s="199"/>
      <c r="AM2160" s="11"/>
      <c r="AN2160" s="15"/>
      <c r="AO2160" s="11"/>
      <c r="AP2160" s="11"/>
    </row>
    <row r="2161" spans="3:42" outlineLevel="2" x14ac:dyDescent="0.2">
      <c r="C2161" s="252">
        <v>15</v>
      </c>
      <c r="D2161" s="119" t="s">
        <v>218</v>
      </c>
      <c r="F2161" s="783" t="s">
        <v>57</v>
      </c>
      <c r="G2161" s="83"/>
      <c r="H2161" s="798" t="s">
        <v>636</v>
      </c>
      <c r="I2161" s="799"/>
      <c r="J2161" s="83"/>
      <c r="K2161" s="736"/>
      <c r="L2161" s="83"/>
      <c r="M2161" s="83"/>
      <c r="N2161" s="83"/>
      <c r="O2161" s="83"/>
      <c r="P2161" s="83"/>
      <c r="Q2161" s="143" t="s">
        <v>536</v>
      </c>
      <c r="R2161" s="813">
        <v>0</v>
      </c>
      <c r="S2161" s="814">
        <v>0</v>
      </c>
      <c r="T2161" s="814">
        <v>0</v>
      </c>
      <c r="U2161" s="814">
        <v>0</v>
      </c>
      <c r="V2161" s="814">
        <v>0</v>
      </c>
      <c r="W2161" s="815">
        <v>0</v>
      </c>
      <c r="X2161" s="814">
        <v>0</v>
      </c>
      <c r="Y2161" s="814">
        <v>0</v>
      </c>
      <c r="Z2161" s="814">
        <v>0</v>
      </c>
      <c r="AA2161" s="814">
        <v>0</v>
      </c>
      <c r="AB2161" s="814">
        <v>0</v>
      </c>
      <c r="AC2161" s="814">
        <v>0</v>
      </c>
      <c r="AD2161" s="814">
        <v>0</v>
      </c>
      <c r="AE2161" s="814">
        <v>0</v>
      </c>
      <c r="AF2161" s="814">
        <v>0</v>
      </c>
      <c r="AG2161" s="814">
        <v>0</v>
      </c>
      <c r="AH2161" s="816">
        <v>0</v>
      </c>
      <c r="AI2161" s="816">
        <v>0</v>
      </c>
      <c r="AK2161" s="199"/>
      <c r="AM2161" s="11"/>
      <c r="AN2161" s="15"/>
      <c r="AO2161" s="11"/>
      <c r="AP2161" s="11"/>
    </row>
    <row r="2162" spans="3:42" outlineLevel="2" x14ac:dyDescent="0.2">
      <c r="C2162" s="252">
        <v>15</v>
      </c>
      <c r="D2162" s="119" t="s">
        <v>218</v>
      </c>
      <c r="F2162" s="12"/>
      <c r="H2162" s="817"/>
      <c r="K2162" s="16"/>
      <c r="Q2162" s="16"/>
      <c r="R2162" s="818"/>
      <c r="S2162" s="818"/>
      <c r="T2162" s="818"/>
      <c r="U2162" s="818"/>
      <c r="V2162" s="818"/>
      <c r="W2162" s="818"/>
      <c r="X2162" s="818"/>
      <c r="Y2162" s="818"/>
      <c r="Z2162" s="818"/>
      <c r="AA2162" s="818"/>
      <c r="AB2162" s="818"/>
      <c r="AC2162" s="818"/>
      <c r="AD2162" s="818"/>
      <c r="AE2162" s="818"/>
      <c r="AF2162" s="818"/>
      <c r="AG2162" s="818"/>
      <c r="AH2162" s="818"/>
      <c r="AI2162" s="818"/>
      <c r="AK2162" s="199"/>
      <c r="AM2162" s="11"/>
      <c r="AN2162" s="15"/>
      <c r="AO2162" s="11"/>
      <c r="AP2162" s="11"/>
    </row>
    <row r="2163" spans="3:42" x14ac:dyDescent="0.2">
      <c r="C2163" s="252">
        <v>16</v>
      </c>
      <c r="D2163" s="754" t="s">
        <v>146</v>
      </c>
      <c r="E2163" s="67"/>
      <c r="F2163" s="67"/>
      <c r="G2163" s="67"/>
      <c r="H2163" s="755" t="s">
        <v>152</v>
      </c>
      <c r="I2163" s="67"/>
      <c r="J2163" s="67"/>
      <c r="K2163" s="102"/>
      <c r="L2163" s="67"/>
      <c r="M2163" s="67"/>
      <c r="N2163" s="67"/>
      <c r="O2163" s="67"/>
      <c r="P2163" s="67"/>
      <c r="Q2163" s="102"/>
      <c r="R2163" s="67"/>
      <c r="S2163" s="67"/>
      <c r="T2163" s="67"/>
      <c r="U2163" s="67"/>
      <c r="V2163" s="67"/>
      <c r="W2163" s="67"/>
      <c r="X2163" s="67"/>
      <c r="Y2163" s="67"/>
      <c r="Z2163" s="67"/>
      <c r="AA2163" s="67"/>
      <c r="AB2163" s="67"/>
      <c r="AC2163" s="67"/>
      <c r="AD2163" s="67"/>
      <c r="AE2163" s="67"/>
      <c r="AF2163" s="67"/>
      <c r="AG2163" s="67"/>
      <c r="AH2163" s="67"/>
      <c r="AI2163" s="67"/>
      <c r="AK2163" s="199"/>
      <c r="AM2163" s="11"/>
      <c r="AN2163" s="15"/>
      <c r="AO2163" s="11"/>
      <c r="AP2163" s="11"/>
    </row>
    <row r="2164" spans="3:42" outlineLevel="1" x14ac:dyDescent="0.2">
      <c r="C2164" s="252">
        <v>16</v>
      </c>
      <c r="D2164" s="119" t="s">
        <v>218</v>
      </c>
      <c r="F2164" s="121" t="s">
        <v>597</v>
      </c>
      <c r="G2164" s="756"/>
      <c r="H2164" s="757"/>
      <c r="I2164" s="756"/>
      <c r="J2164" s="756"/>
      <c r="K2164" s="758"/>
      <c r="L2164" s="759"/>
      <c r="M2164" s="759"/>
      <c r="N2164" s="759"/>
      <c r="O2164" s="759"/>
      <c r="P2164" s="759"/>
      <c r="Q2164" s="758"/>
      <c r="R2164" s="760"/>
      <c r="S2164" s="760"/>
      <c r="T2164" s="760"/>
      <c r="U2164" s="760"/>
      <c r="V2164" s="760"/>
      <c r="W2164" s="760"/>
      <c r="X2164" s="760"/>
      <c r="Y2164" s="760"/>
      <c r="Z2164" s="760"/>
      <c r="AA2164" s="760"/>
      <c r="AB2164" s="760"/>
      <c r="AC2164" s="760"/>
      <c r="AD2164" s="760"/>
      <c r="AE2164" s="760"/>
      <c r="AF2164" s="760"/>
      <c r="AG2164" s="760"/>
      <c r="AH2164" s="759"/>
      <c r="AI2164" s="759"/>
      <c r="AK2164" s="199"/>
      <c r="AM2164" s="11"/>
      <c r="AN2164" s="15"/>
      <c r="AO2164" s="11"/>
      <c r="AP2164" s="11"/>
    </row>
    <row r="2165" spans="3:42" outlineLevel="2" x14ac:dyDescent="0.2">
      <c r="C2165" s="252">
        <v>16</v>
      </c>
      <c r="D2165" s="119" t="s">
        <v>218</v>
      </c>
      <c r="F2165" s="12"/>
      <c r="G2165" s="149" t="s">
        <v>598</v>
      </c>
      <c r="H2165" s="72" t="s">
        <v>48</v>
      </c>
      <c r="I2165" s="8" t="s">
        <v>451</v>
      </c>
      <c r="J2165" s="8" t="s">
        <v>599</v>
      </c>
      <c r="K2165" s="8" t="s">
        <v>61</v>
      </c>
      <c r="AK2165" s="199"/>
      <c r="AM2165" s="11"/>
      <c r="AN2165" s="15"/>
      <c r="AO2165" s="11"/>
      <c r="AP2165" s="11"/>
    </row>
    <row r="2166" spans="3:42" outlineLevel="2" x14ac:dyDescent="0.2">
      <c r="C2166" s="252">
        <v>16</v>
      </c>
      <c r="D2166" s="119" t="s">
        <v>218</v>
      </c>
      <c r="F2166" s="761" t="s">
        <v>129</v>
      </c>
      <c r="G2166" s="762" t="s">
        <v>130</v>
      </c>
      <c r="H2166" s="763">
        <v>0.72</v>
      </c>
      <c r="I2166" s="764">
        <v>0.28000000000000003</v>
      </c>
      <c r="J2166" s="765">
        <v>1</v>
      </c>
      <c r="K2166" s="766"/>
      <c r="AK2166" s="199"/>
      <c r="AM2166" s="11"/>
      <c r="AN2166" s="15"/>
      <c r="AO2166" s="11"/>
      <c r="AP2166" s="11"/>
    </row>
    <row r="2167" spans="3:42" outlineLevel="2" x14ac:dyDescent="0.2">
      <c r="C2167" s="252">
        <v>16</v>
      </c>
      <c r="D2167" s="119" t="s">
        <v>218</v>
      </c>
      <c r="F2167" s="767" t="s">
        <v>128</v>
      </c>
      <c r="G2167" s="611" t="s">
        <v>130</v>
      </c>
      <c r="H2167" s="768">
        <v>0.19894427171007886</v>
      </c>
      <c r="I2167" s="769">
        <v>0.80105572828992111</v>
      </c>
      <c r="J2167" s="770">
        <v>1</v>
      </c>
      <c r="K2167" s="771"/>
      <c r="AK2167" s="199"/>
      <c r="AM2167" s="11"/>
      <c r="AN2167" s="15"/>
      <c r="AO2167" s="11"/>
      <c r="AP2167" s="11"/>
    </row>
    <row r="2168" spans="3:42" outlineLevel="2" x14ac:dyDescent="0.2">
      <c r="C2168" s="252">
        <v>16</v>
      </c>
      <c r="D2168" s="119" t="s">
        <v>218</v>
      </c>
      <c r="F2168" s="767" t="s">
        <v>600</v>
      </c>
      <c r="G2168" s="611" t="s">
        <v>583</v>
      </c>
      <c r="H2168" s="772">
        <v>46127</v>
      </c>
      <c r="I2168" s="773">
        <v>185731.9</v>
      </c>
      <c r="J2168" s="774">
        <v>231858.9</v>
      </c>
      <c r="K2168" s="775">
        <v>0.63509174621372388</v>
      </c>
      <c r="AK2168" s="199"/>
      <c r="AM2168" s="11"/>
      <c r="AN2168" s="15"/>
      <c r="AO2168" s="11"/>
      <c r="AP2168" s="11"/>
    </row>
    <row r="2169" spans="3:42" outlineLevel="2" x14ac:dyDescent="0.2">
      <c r="C2169" s="252">
        <v>16</v>
      </c>
      <c r="D2169" s="119" t="s">
        <v>218</v>
      </c>
      <c r="F2169" s="767" t="s">
        <v>64</v>
      </c>
      <c r="G2169" s="611" t="s">
        <v>583</v>
      </c>
      <c r="H2169" s="776">
        <v>313</v>
      </c>
      <c r="I2169" s="773">
        <v>0</v>
      </c>
      <c r="J2169" s="774">
        <v>313</v>
      </c>
      <c r="K2169" s="771"/>
      <c r="AK2169" s="199"/>
      <c r="AM2169" s="11"/>
      <c r="AN2169" s="15"/>
      <c r="AO2169" s="11"/>
      <c r="AP2169" s="11"/>
    </row>
    <row r="2170" spans="3:42" outlineLevel="2" x14ac:dyDescent="0.2">
      <c r="C2170" s="252">
        <v>16</v>
      </c>
      <c r="D2170" s="119" t="s">
        <v>218</v>
      </c>
      <c r="F2170" s="767" t="s">
        <v>601</v>
      </c>
      <c r="G2170" s="611" t="s">
        <v>583</v>
      </c>
      <c r="H2170" s="776">
        <v>45814</v>
      </c>
      <c r="I2170" s="773">
        <v>185731.9</v>
      </c>
      <c r="J2170" s="774">
        <v>231545.9</v>
      </c>
      <c r="K2170" s="771"/>
      <c r="AK2170" s="199"/>
      <c r="AM2170" s="11"/>
      <c r="AN2170" s="15"/>
      <c r="AO2170" s="11"/>
      <c r="AP2170" s="11"/>
    </row>
    <row r="2171" spans="3:42" outlineLevel="2" x14ac:dyDescent="0.2">
      <c r="C2171" s="252">
        <v>16</v>
      </c>
      <c r="D2171" s="119" t="s">
        <v>218</v>
      </c>
      <c r="F2171" s="767" t="s">
        <v>602</v>
      </c>
      <c r="G2171" s="611" t="s">
        <v>130</v>
      </c>
      <c r="H2171" s="778">
        <v>6.7856136319292392E-3</v>
      </c>
      <c r="I2171" s="769">
        <v>0</v>
      </c>
      <c r="J2171" s="769">
        <v>1.3499589621101455E-3</v>
      </c>
      <c r="K2171" s="771"/>
      <c r="AK2171" s="199"/>
      <c r="AM2171" s="11"/>
      <c r="AN2171" s="15"/>
      <c r="AO2171" s="11"/>
      <c r="AP2171" s="11"/>
    </row>
    <row r="2172" spans="3:42" outlineLevel="2" x14ac:dyDescent="0.2">
      <c r="C2172" s="252">
        <v>16</v>
      </c>
      <c r="D2172" s="119" t="s">
        <v>218</v>
      </c>
      <c r="F2172" s="767" t="s">
        <v>603</v>
      </c>
      <c r="G2172" s="611" t="s">
        <v>583</v>
      </c>
      <c r="H2172" s="776">
        <v>9341</v>
      </c>
      <c r="I2172" s="773">
        <v>183021.4</v>
      </c>
      <c r="J2172" s="774">
        <v>192362.4</v>
      </c>
      <c r="K2172" s="771"/>
      <c r="AK2172" s="199"/>
      <c r="AM2172" s="11"/>
      <c r="AN2172" s="15"/>
      <c r="AO2172" s="11"/>
      <c r="AP2172" s="11"/>
    </row>
    <row r="2173" spans="3:42" outlineLevel="2" x14ac:dyDescent="0.2">
      <c r="C2173" s="252">
        <v>16</v>
      </c>
      <c r="D2173" s="119" t="s">
        <v>218</v>
      </c>
      <c r="F2173" s="767" t="s">
        <v>604</v>
      </c>
      <c r="G2173" s="611"/>
      <c r="H2173" s="773">
        <v>0</v>
      </c>
      <c r="I2173" s="773">
        <v>0</v>
      </c>
      <c r="J2173" s="773">
        <v>0</v>
      </c>
      <c r="K2173" s="771"/>
      <c r="AK2173" s="199"/>
      <c r="AM2173" s="11"/>
      <c r="AN2173" s="15"/>
      <c r="AO2173" s="11"/>
      <c r="AP2173" s="11"/>
    </row>
    <row r="2174" spans="3:42" outlineLevel="2" x14ac:dyDescent="0.2">
      <c r="C2174" s="252">
        <v>16</v>
      </c>
      <c r="D2174" s="119" t="s">
        <v>218</v>
      </c>
      <c r="F2174" s="767" t="s">
        <v>605</v>
      </c>
      <c r="G2174" s="611"/>
      <c r="H2174" s="779"/>
      <c r="I2174" s="780"/>
      <c r="J2174" s="781"/>
      <c r="K2174" s="782">
        <v>0</v>
      </c>
      <c r="AK2174" s="199"/>
      <c r="AM2174" s="11"/>
      <c r="AN2174" s="15"/>
      <c r="AO2174" s="11"/>
      <c r="AP2174" s="11"/>
    </row>
    <row r="2175" spans="3:42" outlineLevel="2" x14ac:dyDescent="0.2">
      <c r="C2175" s="252">
        <v>16</v>
      </c>
      <c r="D2175" s="119" t="s">
        <v>218</v>
      </c>
      <c r="F2175" s="783" t="s">
        <v>606</v>
      </c>
      <c r="G2175" s="619" t="s">
        <v>130</v>
      </c>
      <c r="H2175" s="784">
        <v>4.8559385825920245E-2</v>
      </c>
      <c r="I2175" s="785">
        <v>0.95144061417407977</v>
      </c>
      <c r="J2175" s="786">
        <v>1</v>
      </c>
      <c r="K2175" s="787"/>
      <c r="AK2175" s="199"/>
      <c r="AM2175" s="11"/>
      <c r="AN2175" s="15"/>
      <c r="AO2175" s="11"/>
      <c r="AP2175" s="11"/>
    </row>
    <row r="2176" spans="3:42" outlineLevel="2" x14ac:dyDescent="0.2">
      <c r="C2176" s="252">
        <v>16</v>
      </c>
      <c r="D2176" s="119" t="s">
        <v>218</v>
      </c>
      <c r="H2176"/>
      <c r="I2176"/>
      <c r="K2176"/>
      <c r="AK2176" s="199"/>
      <c r="AM2176" s="11"/>
      <c r="AN2176" s="15"/>
      <c r="AO2176" s="11"/>
      <c r="AP2176" s="11"/>
    </row>
    <row r="2177" spans="3:42" outlineLevel="1" x14ac:dyDescent="0.2">
      <c r="C2177" s="252">
        <v>16</v>
      </c>
      <c r="D2177" s="119" t="s">
        <v>218</v>
      </c>
      <c r="F2177" s="121" t="s">
        <v>607</v>
      </c>
      <c r="G2177" s="756"/>
      <c r="H2177" s="757"/>
      <c r="I2177" s="788"/>
      <c r="J2177" s="756"/>
      <c r="K2177" s="758"/>
      <c r="L2177" s="759"/>
      <c r="M2177" s="759"/>
      <c r="N2177" s="759"/>
      <c r="O2177" s="759"/>
      <c r="P2177" s="759"/>
      <c r="Q2177" s="758"/>
      <c r="R2177" s="760"/>
      <c r="S2177" s="760"/>
      <c r="T2177" s="760"/>
      <c r="U2177" s="760"/>
      <c r="V2177" s="760"/>
      <c r="W2177" s="760"/>
      <c r="X2177" s="760"/>
      <c r="Y2177" s="760"/>
      <c r="Z2177" s="760"/>
      <c r="AA2177" s="760"/>
      <c r="AB2177" s="760"/>
      <c r="AC2177" s="760"/>
      <c r="AD2177" s="760"/>
      <c r="AE2177" s="760"/>
      <c r="AF2177" s="760"/>
      <c r="AG2177" s="760"/>
      <c r="AH2177" s="759"/>
      <c r="AI2177" s="759"/>
      <c r="AK2177" s="199"/>
      <c r="AM2177" s="11"/>
      <c r="AN2177" s="15"/>
      <c r="AO2177" s="11"/>
      <c r="AP2177" s="11"/>
    </row>
    <row r="2178" spans="3:42" outlineLevel="2" x14ac:dyDescent="0.2">
      <c r="C2178" s="252">
        <v>16</v>
      </c>
      <c r="D2178" s="119" t="s">
        <v>218</v>
      </c>
      <c r="F2178" s="789" t="s">
        <v>608</v>
      </c>
      <c r="G2178" s="790"/>
      <c r="H2178" s="791" t="s">
        <v>609</v>
      </c>
      <c r="I2178" s="791"/>
      <c r="J2178" s="790"/>
      <c r="K2178" s="792"/>
      <c r="L2178" s="789"/>
      <c r="M2178" s="789"/>
      <c r="N2178" s="789"/>
      <c r="O2178" s="789"/>
      <c r="P2178" s="789"/>
      <c r="Q2178" s="792"/>
      <c r="R2178" s="793"/>
      <c r="S2178" s="793"/>
      <c r="T2178" s="793"/>
      <c r="U2178" s="793"/>
      <c r="V2178" s="793"/>
      <c r="W2178" s="793"/>
      <c r="X2178" s="793"/>
      <c r="Y2178" s="793"/>
      <c r="Z2178" s="793"/>
      <c r="AA2178" s="793"/>
      <c r="AB2178" s="793"/>
      <c r="AC2178" s="793"/>
      <c r="AD2178" s="793"/>
      <c r="AE2178" s="793"/>
      <c r="AF2178" s="793"/>
      <c r="AG2178" s="793"/>
      <c r="AH2178" s="789"/>
      <c r="AI2178" s="789"/>
      <c r="AK2178" s="199"/>
      <c r="AM2178" s="11"/>
      <c r="AN2178" s="15"/>
      <c r="AO2178" s="11"/>
      <c r="AP2178" s="11"/>
    </row>
    <row r="2179" spans="3:42" ht="14.25" customHeight="1" outlineLevel="2" x14ac:dyDescent="0.2">
      <c r="C2179" s="252">
        <v>16</v>
      </c>
      <c r="D2179" s="119" t="s">
        <v>218</v>
      </c>
      <c r="F2179" s="794" t="s">
        <v>610</v>
      </c>
      <c r="H2179" s="795"/>
      <c r="AK2179" s="199"/>
      <c r="AM2179" s="11"/>
      <c r="AN2179" s="15"/>
      <c r="AO2179" s="11"/>
      <c r="AP2179" s="11"/>
    </row>
    <row r="2180" spans="3:42" outlineLevel="2" x14ac:dyDescent="0.2">
      <c r="C2180" s="252">
        <v>16</v>
      </c>
      <c r="D2180" s="119" t="s">
        <v>218</v>
      </c>
      <c r="F2180" s="761" t="s">
        <v>62</v>
      </c>
      <c r="G2180" s="75"/>
      <c r="H2180" s="796" t="s">
        <v>10</v>
      </c>
      <c r="I2180" s="796" t="s">
        <v>611</v>
      </c>
      <c r="J2180" s="75"/>
      <c r="K2180" s="741"/>
      <c r="L2180" s="75"/>
      <c r="M2180" s="75"/>
      <c r="N2180" s="75"/>
      <c r="O2180" s="75"/>
      <c r="P2180" s="75"/>
      <c r="Q2180" s="128" t="s">
        <v>110</v>
      </c>
      <c r="R2180" s="299">
        <v>0</v>
      </c>
      <c r="S2180" s="300">
        <v>0</v>
      </c>
      <c r="T2180" s="300">
        <v>0</v>
      </c>
      <c r="U2180" s="300">
        <v>2330.7475607117203</v>
      </c>
      <c r="V2180" s="300">
        <v>2556.2577493078061</v>
      </c>
      <c r="W2180" s="301">
        <v>2700.6940897044697</v>
      </c>
      <c r="X2180" s="300">
        <v>3551.7225814183412</v>
      </c>
      <c r="Y2180" s="300">
        <v>4585.0875110343231</v>
      </c>
      <c r="Z2180" s="300">
        <v>4982.3068802936068</v>
      </c>
      <c r="AA2180" s="300">
        <v>5097.2726188681645</v>
      </c>
      <c r="AB2180" s="302">
        <v>4453.6112261894477</v>
      </c>
      <c r="AC2180" s="302">
        <v>3795.9498475406576</v>
      </c>
      <c r="AD2180" s="302">
        <v>3459.0824229412524</v>
      </c>
      <c r="AE2180" s="302">
        <v>4557.0800275007869</v>
      </c>
      <c r="AF2180" s="302">
        <v>4865.1623962805897</v>
      </c>
      <c r="AG2180" s="302">
        <v>3711.6691929200729</v>
      </c>
      <c r="AH2180" s="348">
        <v>4952.7646082368383</v>
      </c>
      <c r="AI2180" s="348">
        <v>4901.6162465091656</v>
      </c>
      <c r="AK2180" s="199"/>
      <c r="AM2180" s="11"/>
      <c r="AN2180" s="15"/>
      <c r="AO2180" s="11"/>
      <c r="AP2180" s="11"/>
    </row>
    <row r="2181" spans="3:42" outlineLevel="2" x14ac:dyDescent="0.2">
      <c r="C2181" s="252">
        <v>16</v>
      </c>
      <c r="D2181" s="119" t="s">
        <v>218</v>
      </c>
      <c r="F2181" s="767" t="s">
        <v>188</v>
      </c>
      <c r="H2181" s="797" t="s">
        <v>10</v>
      </c>
      <c r="I2181" s="797" t="s">
        <v>612</v>
      </c>
      <c r="K2181" s="164"/>
      <c r="Q2181" s="135" t="s">
        <v>110</v>
      </c>
      <c r="R2181" s="314">
        <v>0</v>
      </c>
      <c r="S2181" s="315">
        <v>0</v>
      </c>
      <c r="T2181" s="315">
        <v>0</v>
      </c>
      <c r="U2181" s="315">
        <v>899.02055386889049</v>
      </c>
      <c r="V2181" s="315">
        <v>930.94391538198147</v>
      </c>
      <c r="W2181" s="316">
        <v>956.87306743314423</v>
      </c>
      <c r="X2181" s="315">
        <v>1053.645149287559</v>
      </c>
      <c r="Y2181" s="315">
        <v>1074.7091261839589</v>
      </c>
      <c r="Z2181" s="315">
        <v>1097.4552754600359</v>
      </c>
      <c r="AA2181" s="315">
        <v>1119.339394164494</v>
      </c>
      <c r="AB2181" s="5">
        <v>1141.6602375916834</v>
      </c>
      <c r="AC2181" s="5">
        <v>1164.4265295513387</v>
      </c>
      <c r="AD2181" s="5">
        <v>1187.647168325738</v>
      </c>
      <c r="AE2181" s="5">
        <v>1211.3312301642975</v>
      </c>
      <c r="AF2181" s="5">
        <v>1235.4879728482927</v>
      </c>
      <c r="AG2181" s="5">
        <v>1260.126839327113</v>
      </c>
      <c r="AH2181" s="350">
        <v>1285.257461427492</v>
      </c>
      <c r="AI2181" s="350">
        <v>1310.8896636371774</v>
      </c>
      <c r="AK2181" s="199"/>
      <c r="AM2181" s="11"/>
      <c r="AN2181" s="15"/>
      <c r="AO2181" s="11"/>
      <c r="AP2181" s="11"/>
    </row>
    <row r="2182" spans="3:42" outlineLevel="2" x14ac:dyDescent="0.2">
      <c r="C2182" s="252">
        <v>16</v>
      </c>
      <c r="D2182" s="119" t="s">
        <v>218</v>
      </c>
      <c r="F2182" s="767" t="s">
        <v>613</v>
      </c>
      <c r="H2182" s="797" t="s">
        <v>10</v>
      </c>
      <c r="I2182" s="234" t="s">
        <v>614</v>
      </c>
      <c r="K2182" s="164"/>
      <c r="Q2182" s="135" t="s">
        <v>110</v>
      </c>
      <c r="R2182" s="314">
        <v>0</v>
      </c>
      <c r="S2182" s="315">
        <v>0</v>
      </c>
      <c r="T2182" s="315">
        <v>0</v>
      </c>
      <c r="U2182" s="315">
        <v>0</v>
      </c>
      <c r="V2182" s="315">
        <v>0</v>
      </c>
      <c r="W2182" s="316">
        <v>0</v>
      </c>
      <c r="X2182" s="315">
        <v>0</v>
      </c>
      <c r="Y2182" s="315">
        <v>0</v>
      </c>
      <c r="Z2182" s="315">
        <v>0</v>
      </c>
      <c r="AA2182" s="315">
        <v>0</v>
      </c>
      <c r="AB2182" s="5">
        <v>0</v>
      </c>
      <c r="AC2182" s="5">
        <v>0</v>
      </c>
      <c r="AD2182" s="5">
        <v>0</v>
      </c>
      <c r="AE2182" s="5">
        <v>0</v>
      </c>
      <c r="AF2182" s="5">
        <v>0</v>
      </c>
      <c r="AG2182" s="5">
        <v>0</v>
      </c>
      <c r="AH2182" s="350">
        <v>0</v>
      </c>
      <c r="AI2182" s="350">
        <v>0</v>
      </c>
      <c r="AK2182" s="199"/>
      <c r="AM2182" s="11"/>
      <c r="AN2182" s="15"/>
      <c r="AO2182" s="11"/>
      <c r="AP2182" s="11"/>
    </row>
    <row r="2183" spans="3:42" outlineLevel="2" x14ac:dyDescent="0.2">
      <c r="C2183" s="252">
        <v>16</v>
      </c>
      <c r="D2183" s="119" t="s">
        <v>218</v>
      </c>
      <c r="F2183" s="783" t="s">
        <v>57</v>
      </c>
      <c r="G2183" s="83"/>
      <c r="H2183" s="798" t="s">
        <v>10</v>
      </c>
      <c r="I2183" s="799"/>
      <c r="J2183" s="83"/>
      <c r="K2183" s="736"/>
      <c r="L2183" s="83"/>
      <c r="M2183" s="83"/>
      <c r="N2183" s="83"/>
      <c r="O2183" s="83"/>
      <c r="P2183" s="83"/>
      <c r="Q2183" s="143" t="s">
        <v>110</v>
      </c>
      <c r="R2183" s="304">
        <v>0</v>
      </c>
      <c r="S2183" s="305">
        <v>0</v>
      </c>
      <c r="T2183" s="305">
        <v>0</v>
      </c>
      <c r="U2183" s="305">
        <v>270.23043114515275</v>
      </c>
      <c r="V2183" s="305">
        <v>279.76921677203643</v>
      </c>
      <c r="W2183" s="306">
        <v>287.57782372613491</v>
      </c>
      <c r="X2183" s="305">
        <v>295.42419938853084</v>
      </c>
      <c r="Y2183" s="305">
        <v>302.55017226148624</v>
      </c>
      <c r="Z2183" s="305">
        <v>308.95276694030292</v>
      </c>
      <c r="AA2183" s="305">
        <v>315.08753729398052</v>
      </c>
      <c r="AB2183" s="307">
        <v>321.34412398130695</v>
      </c>
      <c r="AC2183" s="307">
        <v>327.72494587899405</v>
      </c>
      <c r="AD2183" s="307">
        <v>334.2324698948986</v>
      </c>
      <c r="AE2183" s="307">
        <v>340.86921192176931</v>
      </c>
      <c r="AF2183" s="307">
        <v>347.63773780993199</v>
      </c>
      <c r="AG2183" s="307">
        <v>354.54066435928979</v>
      </c>
      <c r="AH2183" s="362">
        <v>361.58066033102057</v>
      </c>
      <c r="AI2183" s="362">
        <v>368.76044747936442</v>
      </c>
      <c r="AK2183" s="199"/>
      <c r="AM2183" s="11"/>
      <c r="AN2183" s="15"/>
      <c r="AO2183" s="11"/>
      <c r="AP2183" s="11"/>
    </row>
    <row r="2184" spans="3:42" outlineLevel="2" x14ac:dyDescent="0.2">
      <c r="C2184" s="252">
        <v>16</v>
      </c>
      <c r="D2184" s="119" t="s">
        <v>218</v>
      </c>
      <c r="F2184" s="12"/>
      <c r="H2184" s="234"/>
      <c r="K2184" s="164"/>
      <c r="Q2184" s="16"/>
      <c r="R2184" s="800">
        <v>0</v>
      </c>
      <c r="S2184" s="800">
        <v>0</v>
      </c>
      <c r="T2184" s="800">
        <v>0</v>
      </c>
      <c r="U2184" s="800">
        <v>3499.9985457257635</v>
      </c>
      <c r="V2184" s="800">
        <v>3766.9708814618239</v>
      </c>
      <c r="W2184" s="800">
        <v>3945.1449808637485</v>
      </c>
      <c r="X2184" s="800">
        <v>4900.7919300944313</v>
      </c>
      <c r="Y2184" s="800">
        <v>5962.3468094797681</v>
      </c>
      <c r="Z2184" s="800">
        <v>6388.7149226939455</v>
      </c>
      <c r="AA2184" s="800">
        <v>6531.6995503266389</v>
      </c>
      <c r="AB2184" s="800">
        <v>5916.6155877624387</v>
      </c>
      <c r="AC2184" s="800">
        <v>5288.1013229709897</v>
      </c>
      <c r="AD2184" s="800">
        <v>4980.9620611618893</v>
      </c>
      <c r="AE2184" s="800">
        <v>6109.2804695868535</v>
      </c>
      <c r="AF2184" s="800">
        <v>6448.288106938815</v>
      </c>
      <c r="AG2184" s="800">
        <v>5326.3366966064759</v>
      </c>
      <c r="AH2184" s="800">
        <v>6599.6027299953503</v>
      </c>
      <c r="AI2184" s="800">
        <v>6581.2663576257073</v>
      </c>
      <c r="AK2184" s="199"/>
      <c r="AM2184" s="11"/>
      <c r="AN2184" s="15"/>
      <c r="AO2184" s="11"/>
      <c r="AP2184" s="11"/>
    </row>
    <row r="2185" spans="3:42" ht="14.25" customHeight="1" outlineLevel="2" x14ac:dyDescent="0.2">
      <c r="C2185" s="252">
        <v>16</v>
      </c>
      <c r="D2185" s="119" t="s">
        <v>218</v>
      </c>
      <c r="F2185" s="794" t="s">
        <v>615</v>
      </c>
      <c r="AK2185" s="199"/>
      <c r="AM2185" s="11"/>
      <c r="AN2185" s="15"/>
      <c r="AO2185" s="11"/>
      <c r="AP2185" s="11"/>
    </row>
    <row r="2186" spans="3:42" outlineLevel="2" x14ac:dyDescent="0.2">
      <c r="C2186" s="252">
        <v>16</v>
      </c>
      <c r="D2186" s="119" t="s">
        <v>218</v>
      </c>
      <c r="F2186" s="761" t="s">
        <v>48</v>
      </c>
      <c r="G2186" s="75"/>
      <c r="H2186" s="796" t="s">
        <v>10</v>
      </c>
      <c r="I2186" s="801"/>
      <c r="J2186" s="75"/>
      <c r="K2186" s="741"/>
      <c r="L2186" s="75"/>
      <c r="M2186" s="75"/>
      <c r="N2186" s="75"/>
      <c r="O2186" s="75"/>
      <c r="P2186" s="75"/>
      <c r="Q2186" s="128" t="s">
        <v>110</v>
      </c>
      <c r="R2186" s="299">
        <v>0</v>
      </c>
      <c r="S2186" s="300">
        <v>0</v>
      </c>
      <c r="T2186" s="300">
        <v>0</v>
      </c>
      <c r="U2186" s="300">
        <v>1856.9932330542767</v>
      </c>
      <c r="V2186" s="300">
        <v>2025.7115387502179</v>
      </c>
      <c r="W2186" s="301">
        <v>2134.8641601066943</v>
      </c>
      <c r="X2186" s="300">
        <v>2766.8569254870763</v>
      </c>
      <c r="Y2186" s="300">
        <v>3515.0702323535556</v>
      </c>
      <c r="Z2186" s="300">
        <v>3805.5933943221776</v>
      </c>
      <c r="AA2186" s="300">
        <v>3892.7224461535347</v>
      </c>
      <c r="AB2186" s="302">
        <v>3433.7268473644353</v>
      </c>
      <c r="AC2186" s="302">
        <v>2964.739878110759</v>
      </c>
      <c r="AD2186" s="302">
        <v>2726.8149454688028</v>
      </c>
      <c r="AE2186" s="302">
        <v>3522.0850291852767</v>
      </c>
      <c r="AF2186" s="302">
        <v>3748.7101802868897</v>
      </c>
      <c r="AG2186" s="302">
        <v>2923.0968352147083</v>
      </c>
      <c r="AH2186" s="348">
        <v>3821.6851275541603</v>
      </c>
      <c r="AI2186" s="348">
        <v>3789.9576869111679</v>
      </c>
      <c r="AK2186" s="199"/>
      <c r="AM2186" s="11"/>
      <c r="AN2186" s="15"/>
      <c r="AO2186" s="11"/>
      <c r="AP2186" s="11"/>
    </row>
    <row r="2187" spans="3:42" outlineLevel="2" x14ac:dyDescent="0.2">
      <c r="C2187" s="252">
        <v>16</v>
      </c>
      <c r="D2187" s="119" t="s">
        <v>218</v>
      </c>
      <c r="F2187" s="767" t="s">
        <v>55</v>
      </c>
      <c r="H2187" s="797" t="s">
        <v>10</v>
      </c>
      <c r="K2187" s="164"/>
      <c r="Q2187" s="135" t="s">
        <v>110</v>
      </c>
      <c r="R2187" s="314">
        <v>0</v>
      </c>
      <c r="S2187" s="315">
        <v>0</v>
      </c>
      <c r="T2187" s="315">
        <v>0</v>
      </c>
      <c r="U2187" s="315">
        <v>1372.774881526334</v>
      </c>
      <c r="V2187" s="315">
        <v>1461.4901259395697</v>
      </c>
      <c r="W2187" s="316">
        <v>1522.7029970309197</v>
      </c>
      <c r="X2187" s="315">
        <v>1838.5108052188239</v>
      </c>
      <c r="Y2187" s="315">
        <v>2144.7264048647266</v>
      </c>
      <c r="Z2187" s="315">
        <v>2274.1687614314651</v>
      </c>
      <c r="AA2187" s="315">
        <v>2323.8895668791238</v>
      </c>
      <c r="AB2187" s="5">
        <v>2161.544616416696</v>
      </c>
      <c r="AC2187" s="5">
        <v>1995.6364989812371</v>
      </c>
      <c r="AD2187" s="5">
        <v>1919.9146457981874</v>
      </c>
      <c r="AE2187" s="5">
        <v>2246.3262284798079</v>
      </c>
      <c r="AF2187" s="5">
        <v>2351.9401888419925</v>
      </c>
      <c r="AG2187" s="5">
        <v>2048.6991970324775</v>
      </c>
      <c r="AH2187" s="350">
        <v>2416.3369421101697</v>
      </c>
      <c r="AI2187" s="350">
        <v>2422.5482232351751</v>
      </c>
      <c r="AK2187" s="199"/>
      <c r="AM2187" s="11"/>
      <c r="AN2187" s="15"/>
      <c r="AO2187" s="11"/>
      <c r="AP2187" s="11"/>
    </row>
    <row r="2188" spans="3:42" outlineLevel="2" x14ac:dyDescent="0.2">
      <c r="C2188" s="252">
        <v>16</v>
      </c>
      <c r="D2188" s="119" t="s">
        <v>218</v>
      </c>
      <c r="F2188" s="783" t="s">
        <v>57</v>
      </c>
      <c r="G2188" s="83"/>
      <c r="H2188" s="798" t="s">
        <v>10</v>
      </c>
      <c r="I2188" s="799"/>
      <c r="J2188" s="83"/>
      <c r="K2188" s="736"/>
      <c r="L2188" s="83"/>
      <c r="M2188" s="83"/>
      <c r="N2188" s="83"/>
      <c r="O2188" s="83"/>
      <c r="P2188" s="83"/>
      <c r="Q2188" s="143" t="s">
        <v>110</v>
      </c>
      <c r="R2188" s="304">
        <v>0</v>
      </c>
      <c r="S2188" s="305">
        <v>0</v>
      </c>
      <c r="T2188" s="305">
        <v>0</v>
      </c>
      <c r="U2188" s="305">
        <v>270.23043114515275</v>
      </c>
      <c r="V2188" s="305">
        <v>279.76921677203643</v>
      </c>
      <c r="W2188" s="306">
        <v>287.57782372613491</v>
      </c>
      <c r="X2188" s="305">
        <v>295.42419938853084</v>
      </c>
      <c r="Y2188" s="305">
        <v>302.55017226148624</v>
      </c>
      <c r="Z2188" s="305">
        <v>308.95276694030292</v>
      </c>
      <c r="AA2188" s="305">
        <v>315.08753729398052</v>
      </c>
      <c r="AB2188" s="307">
        <v>321.34412398130695</v>
      </c>
      <c r="AC2188" s="307">
        <v>327.72494587899405</v>
      </c>
      <c r="AD2188" s="307">
        <v>334.2324698948986</v>
      </c>
      <c r="AE2188" s="307">
        <v>340.86921192176931</v>
      </c>
      <c r="AF2188" s="307">
        <v>347.63773780993199</v>
      </c>
      <c r="AG2188" s="307">
        <v>354.54066435928979</v>
      </c>
      <c r="AH2188" s="362">
        <v>361.58066033102057</v>
      </c>
      <c r="AI2188" s="362">
        <v>368.76044747936442</v>
      </c>
      <c r="AK2188" s="199"/>
      <c r="AM2188" s="11"/>
      <c r="AN2188" s="15"/>
      <c r="AO2188" s="11"/>
      <c r="AP2188" s="11"/>
    </row>
    <row r="2189" spans="3:42" outlineLevel="2" x14ac:dyDescent="0.2">
      <c r="C2189" s="252">
        <v>16</v>
      </c>
      <c r="D2189" s="119" t="s">
        <v>218</v>
      </c>
      <c r="F2189" s="12"/>
      <c r="H2189" s="164"/>
      <c r="K2189" s="164"/>
      <c r="Q2189" s="16"/>
      <c r="R2189" s="800">
        <v>0</v>
      </c>
      <c r="S2189" s="800">
        <v>0</v>
      </c>
      <c r="T2189" s="800">
        <v>0</v>
      </c>
      <c r="U2189" s="800">
        <v>3499.9985457257635</v>
      </c>
      <c r="V2189" s="800">
        <v>3766.9708814618239</v>
      </c>
      <c r="W2189" s="800">
        <v>3945.144980863749</v>
      </c>
      <c r="X2189" s="800">
        <v>4900.7919300944313</v>
      </c>
      <c r="Y2189" s="800">
        <v>5962.3468094797681</v>
      </c>
      <c r="Z2189" s="800">
        <v>6388.7149226939455</v>
      </c>
      <c r="AA2189" s="800">
        <v>6531.6995503266389</v>
      </c>
      <c r="AB2189" s="800">
        <v>5916.6155877624387</v>
      </c>
      <c r="AC2189" s="800">
        <v>5288.1013229709897</v>
      </c>
      <c r="AD2189" s="800">
        <v>4980.9620611618893</v>
      </c>
      <c r="AE2189" s="800">
        <v>6109.2804695868535</v>
      </c>
      <c r="AF2189" s="800">
        <v>6448.2881069388141</v>
      </c>
      <c r="AG2189" s="800">
        <v>5326.3366966064759</v>
      </c>
      <c r="AH2189" s="800">
        <v>6599.6027299953503</v>
      </c>
      <c r="AI2189" s="800">
        <v>6581.2663576257073</v>
      </c>
      <c r="AK2189" s="199"/>
      <c r="AM2189" s="11"/>
      <c r="AN2189" s="15"/>
      <c r="AO2189" s="11"/>
      <c r="AP2189" s="11"/>
    </row>
    <row r="2190" spans="3:42" ht="15" customHeight="1" outlineLevel="2" x14ac:dyDescent="0.2">
      <c r="C2190" s="252">
        <v>16</v>
      </c>
      <c r="D2190" s="119" t="s">
        <v>218</v>
      </c>
      <c r="F2190" s="794" t="s">
        <v>69</v>
      </c>
      <c r="AK2190" s="199"/>
      <c r="AM2190" s="11"/>
      <c r="AN2190" s="15"/>
      <c r="AO2190" s="11"/>
      <c r="AP2190" s="11"/>
    </row>
    <row r="2191" spans="3:42" outlineLevel="2" x14ac:dyDescent="0.2">
      <c r="C2191" s="252">
        <v>16</v>
      </c>
      <c r="D2191" s="119" t="s">
        <v>218</v>
      </c>
      <c r="F2191" s="761" t="s">
        <v>9</v>
      </c>
      <c r="G2191" s="75"/>
      <c r="H2191" s="796" t="s">
        <v>10</v>
      </c>
      <c r="I2191" s="801"/>
      <c r="J2191" s="75"/>
      <c r="K2191" s="741"/>
      <c r="L2191" s="75"/>
      <c r="M2191" s="75"/>
      <c r="N2191" s="75"/>
      <c r="O2191" s="75"/>
      <c r="P2191" s="75"/>
      <c r="Q2191" s="128" t="s">
        <v>110</v>
      </c>
      <c r="R2191" s="299">
        <v>0</v>
      </c>
      <c r="S2191" s="300">
        <v>0</v>
      </c>
      <c r="T2191" s="300">
        <v>0</v>
      </c>
      <c r="U2191" s="300">
        <v>-12.600838596613452</v>
      </c>
      <c r="V2191" s="300">
        <v>-13.745695831699834</v>
      </c>
      <c r="W2191" s="301">
        <v>-14.48636334713715</v>
      </c>
      <c r="X2191" s="300">
        <v>-18.774822071182928</v>
      </c>
      <c r="Y2191" s="300">
        <v>-23.851908485846966</v>
      </c>
      <c r="Z2191" s="300">
        <v>-25.823286414092433</v>
      </c>
      <c r="AA2191" s="300">
        <v>-26.414510495936359</v>
      </c>
      <c r="AB2191" s="302">
        <v>-23.299943703797524</v>
      </c>
      <c r="AC2191" s="302">
        <v>-20.117579332032598</v>
      </c>
      <c r="AD2191" s="302">
        <v>-18.503112665721492</v>
      </c>
      <c r="AE2191" s="302">
        <v>-23.899508186853506</v>
      </c>
      <c r="AF2191" s="302">
        <v>-25.437298901506633</v>
      </c>
      <c r="AG2191" s="302">
        <v>-19.835005732482141</v>
      </c>
      <c r="AH2191" s="348">
        <v>-25.932478698472742</v>
      </c>
      <c r="AI2191" s="348">
        <v>-25.717188544739429</v>
      </c>
      <c r="AK2191" s="199"/>
      <c r="AM2191" s="11"/>
      <c r="AN2191" s="15"/>
      <c r="AO2191" s="11"/>
      <c r="AP2191" s="11"/>
    </row>
    <row r="2192" spans="3:42" outlineLevel="2" x14ac:dyDescent="0.2">
      <c r="C2192" s="252">
        <v>16</v>
      </c>
      <c r="D2192" s="119" t="s">
        <v>218</v>
      </c>
      <c r="F2192" s="767" t="s">
        <v>14</v>
      </c>
      <c r="H2192" s="797" t="s">
        <v>10</v>
      </c>
      <c r="K2192" s="164"/>
      <c r="Q2192" s="135" t="s">
        <v>110</v>
      </c>
      <c r="R2192" s="314">
        <v>0</v>
      </c>
      <c r="S2192" s="315">
        <v>0</v>
      </c>
      <c r="T2192" s="315">
        <v>0</v>
      </c>
      <c r="U2192" s="315">
        <v>0</v>
      </c>
      <c r="V2192" s="315">
        <v>0</v>
      </c>
      <c r="W2192" s="316">
        <v>0</v>
      </c>
      <c r="X2192" s="315">
        <v>0</v>
      </c>
      <c r="Y2192" s="315">
        <v>0</v>
      </c>
      <c r="Z2192" s="315">
        <v>0</v>
      </c>
      <c r="AA2192" s="315">
        <v>0</v>
      </c>
      <c r="AB2192" s="5">
        <v>0</v>
      </c>
      <c r="AC2192" s="5">
        <v>0</v>
      </c>
      <c r="AD2192" s="5">
        <v>0</v>
      </c>
      <c r="AE2192" s="5">
        <v>0</v>
      </c>
      <c r="AF2192" s="5">
        <v>0</v>
      </c>
      <c r="AG2192" s="5">
        <v>0</v>
      </c>
      <c r="AH2192" s="350">
        <v>0</v>
      </c>
      <c r="AI2192" s="350">
        <v>0</v>
      </c>
      <c r="AJ2192" s="289"/>
      <c r="AK2192" s="199"/>
      <c r="AM2192" s="11"/>
      <c r="AN2192" s="15"/>
      <c r="AO2192" s="11"/>
      <c r="AP2192" s="11"/>
    </row>
    <row r="2193" spans="3:42" outlineLevel="2" x14ac:dyDescent="0.2">
      <c r="C2193" s="252">
        <v>16</v>
      </c>
      <c r="D2193" s="119" t="s">
        <v>218</v>
      </c>
      <c r="F2193" s="783" t="s">
        <v>16</v>
      </c>
      <c r="G2193" s="83"/>
      <c r="H2193" s="798" t="s">
        <v>10</v>
      </c>
      <c r="I2193" s="799"/>
      <c r="J2193" s="83"/>
      <c r="K2193" s="736"/>
      <c r="L2193" s="83"/>
      <c r="M2193" s="83"/>
      <c r="N2193" s="83"/>
      <c r="O2193" s="83"/>
      <c r="P2193" s="83"/>
      <c r="Q2193" s="143" t="s">
        <v>110</v>
      </c>
      <c r="R2193" s="304">
        <v>0</v>
      </c>
      <c r="S2193" s="305">
        <v>0</v>
      </c>
      <c r="T2193" s="305">
        <v>0</v>
      </c>
      <c r="U2193" s="305">
        <v>-0.36479999235928756</v>
      </c>
      <c r="V2193" s="305">
        <v>-0.37767696150394664</v>
      </c>
      <c r="W2193" s="306">
        <v>-0.38821826044322744</v>
      </c>
      <c r="X2193" s="305">
        <v>-0.39881054558876178</v>
      </c>
      <c r="Y2193" s="305">
        <v>-0.40843031653236173</v>
      </c>
      <c r="Z2193" s="305">
        <v>-0.41707355659978901</v>
      </c>
      <c r="AA2193" s="305">
        <v>-0.42535524481922371</v>
      </c>
      <c r="AB2193" s="307">
        <v>-0.43380138008999908</v>
      </c>
      <c r="AC2193" s="307">
        <v>-0.4424152277964104</v>
      </c>
      <c r="AD2193" s="307">
        <v>-0.45120011816282779</v>
      </c>
      <c r="AE2193" s="307">
        <v>-0.46015944754121496</v>
      </c>
      <c r="AF2193" s="307">
        <v>-0.46929667972421468</v>
      </c>
      <c r="AG2193" s="307">
        <v>-0.47861534728430832</v>
      </c>
      <c r="AH2193" s="362">
        <v>-0.48811905293956559</v>
      </c>
      <c r="AI2193" s="362">
        <v>-0.49781147094651562</v>
      </c>
      <c r="AK2193" s="199"/>
      <c r="AM2193" s="11"/>
      <c r="AN2193" s="15"/>
      <c r="AO2193" s="11"/>
      <c r="AP2193" s="11"/>
    </row>
    <row r="2194" spans="3:42" outlineLevel="2" x14ac:dyDescent="0.2">
      <c r="C2194" s="252">
        <v>16</v>
      </c>
      <c r="D2194" s="119" t="s">
        <v>218</v>
      </c>
      <c r="F2194" s="12"/>
      <c r="H2194" s="797"/>
      <c r="K2194" s="164"/>
      <c r="Q2194" s="16"/>
      <c r="R2194" s="800">
        <v>0</v>
      </c>
      <c r="S2194" s="800">
        <v>0</v>
      </c>
      <c r="T2194" s="800">
        <v>0</v>
      </c>
      <c r="U2194" s="800">
        <v>-12.965638588972739</v>
      </c>
      <c r="V2194" s="800">
        <v>-14.12337279320378</v>
      </c>
      <c r="W2194" s="800">
        <v>-14.874581607580378</v>
      </c>
      <c r="X2194" s="800">
        <v>-19.173632616771691</v>
      </c>
      <c r="Y2194" s="800">
        <v>-24.260338802379326</v>
      </c>
      <c r="Z2194" s="800">
        <v>-26.240359970692221</v>
      </c>
      <c r="AA2194" s="800">
        <v>-26.839865740755581</v>
      </c>
      <c r="AB2194" s="800">
        <v>-23.733745083887523</v>
      </c>
      <c r="AC2194" s="800">
        <v>-20.559994559829008</v>
      </c>
      <c r="AD2194" s="800">
        <v>-18.954312783884319</v>
      </c>
      <c r="AE2194" s="800">
        <v>-24.359667634394722</v>
      </c>
      <c r="AF2194" s="800">
        <v>-25.906595581230849</v>
      </c>
      <c r="AG2194" s="800">
        <v>-20.313621079766449</v>
      </c>
      <c r="AH2194" s="800">
        <v>-26.420597751412309</v>
      </c>
      <c r="AI2194" s="800">
        <v>-26.215000015685945</v>
      </c>
      <c r="AK2194" s="199"/>
      <c r="AM2194" s="11"/>
      <c r="AN2194" s="15"/>
      <c r="AO2194" s="11"/>
      <c r="AP2194" s="11"/>
    </row>
    <row r="2195" spans="3:42" ht="17.25" customHeight="1" outlineLevel="2" x14ac:dyDescent="0.2">
      <c r="C2195" s="252">
        <v>16</v>
      </c>
      <c r="D2195" s="119" t="s">
        <v>218</v>
      </c>
      <c r="F2195" s="794" t="s">
        <v>616</v>
      </c>
      <c r="AK2195" s="199"/>
      <c r="AM2195" s="11"/>
      <c r="AN2195" s="15"/>
      <c r="AO2195" s="11"/>
      <c r="AP2195" s="11"/>
    </row>
    <row r="2196" spans="3:42" outlineLevel="2" x14ac:dyDescent="0.2">
      <c r="C2196" s="252">
        <v>16</v>
      </c>
      <c r="D2196" s="119" t="s">
        <v>218</v>
      </c>
      <c r="F2196" s="761" t="s">
        <v>48</v>
      </c>
      <c r="G2196" s="75"/>
      <c r="H2196" s="796" t="s">
        <v>10</v>
      </c>
      <c r="I2196" s="228" t="s">
        <v>617</v>
      </c>
      <c r="J2196" s="75"/>
      <c r="K2196" s="741"/>
      <c r="L2196" s="75"/>
      <c r="M2196" s="75"/>
      <c r="N2196" s="75"/>
      <c r="O2196" s="75"/>
      <c r="P2196" s="75"/>
      <c r="Q2196" s="128" t="s">
        <v>110</v>
      </c>
      <c r="R2196" s="299">
        <v>0</v>
      </c>
      <c r="S2196" s="300">
        <v>0</v>
      </c>
      <c r="T2196" s="300">
        <v>0</v>
      </c>
      <c r="U2196" s="300">
        <v>1844.3923944576634</v>
      </c>
      <c r="V2196" s="300">
        <v>2011.9658429185181</v>
      </c>
      <c r="W2196" s="301">
        <v>2120.377796759557</v>
      </c>
      <c r="X2196" s="300">
        <v>2748.0821034158935</v>
      </c>
      <c r="Y2196" s="300">
        <v>3491.2183238677085</v>
      </c>
      <c r="Z2196" s="300">
        <v>3779.7701079080853</v>
      </c>
      <c r="AA2196" s="300">
        <v>3866.3079356575986</v>
      </c>
      <c r="AB2196" s="302">
        <v>3410.4269036606379</v>
      </c>
      <c r="AC2196" s="302">
        <v>2944.6222987787264</v>
      </c>
      <c r="AD2196" s="302">
        <v>2708.3118328030814</v>
      </c>
      <c r="AE2196" s="302">
        <v>3498.1855209984233</v>
      </c>
      <c r="AF2196" s="302">
        <v>3723.2728813853832</v>
      </c>
      <c r="AG2196" s="302">
        <v>2903.2618294822264</v>
      </c>
      <c r="AH2196" s="348">
        <v>3795.7526488556878</v>
      </c>
      <c r="AI2196" s="348">
        <v>3764.2404983664283</v>
      </c>
      <c r="AJ2196" s="289"/>
      <c r="AK2196" s="199"/>
      <c r="AM2196" s="11"/>
      <c r="AN2196" s="15"/>
      <c r="AO2196" s="11"/>
      <c r="AP2196" s="11"/>
    </row>
    <row r="2197" spans="3:42" outlineLevel="2" x14ac:dyDescent="0.2">
      <c r="C2197" s="252">
        <v>16</v>
      </c>
      <c r="D2197" s="119" t="s">
        <v>218</v>
      </c>
      <c r="F2197" s="767" t="s">
        <v>55</v>
      </c>
      <c r="H2197" s="797" t="s">
        <v>10</v>
      </c>
      <c r="I2197" s="234" t="s">
        <v>617</v>
      </c>
      <c r="K2197" s="164"/>
      <c r="Q2197" s="135" t="s">
        <v>110</v>
      </c>
      <c r="R2197" s="314">
        <v>0</v>
      </c>
      <c r="S2197" s="315">
        <v>0</v>
      </c>
      <c r="T2197" s="315">
        <v>0</v>
      </c>
      <c r="U2197" s="315">
        <v>1372.774881526334</v>
      </c>
      <c r="V2197" s="315">
        <v>1461.4901259395697</v>
      </c>
      <c r="W2197" s="316">
        <v>1522.7029970309197</v>
      </c>
      <c r="X2197" s="315">
        <v>1838.5108052188239</v>
      </c>
      <c r="Y2197" s="315">
        <v>2144.7264048647266</v>
      </c>
      <c r="Z2197" s="315">
        <v>2274.1687614314651</v>
      </c>
      <c r="AA2197" s="315">
        <v>2323.8895668791238</v>
      </c>
      <c r="AB2197" s="5">
        <v>2161.544616416696</v>
      </c>
      <c r="AC2197" s="5">
        <v>1995.6364989812371</v>
      </c>
      <c r="AD2197" s="5">
        <v>1919.9146457981874</v>
      </c>
      <c r="AE2197" s="5">
        <v>2246.3262284798079</v>
      </c>
      <c r="AF2197" s="5">
        <v>2351.9401888419925</v>
      </c>
      <c r="AG2197" s="5">
        <v>2048.6991970324775</v>
      </c>
      <c r="AH2197" s="350">
        <v>2416.3369421101697</v>
      </c>
      <c r="AI2197" s="350">
        <v>2422.5482232351751</v>
      </c>
      <c r="AK2197" s="199"/>
      <c r="AM2197" s="11"/>
      <c r="AN2197" s="15"/>
      <c r="AO2197" s="11"/>
      <c r="AP2197" s="11"/>
    </row>
    <row r="2198" spans="3:42" outlineLevel="2" x14ac:dyDescent="0.2">
      <c r="C2198" s="252">
        <v>16</v>
      </c>
      <c r="D2198" s="119" t="s">
        <v>218</v>
      </c>
      <c r="F2198" s="783" t="s">
        <v>57</v>
      </c>
      <c r="G2198" s="83"/>
      <c r="H2198" s="798" t="s">
        <v>10</v>
      </c>
      <c r="I2198" s="240" t="s">
        <v>617</v>
      </c>
      <c r="J2198" s="83"/>
      <c r="K2198" s="736"/>
      <c r="L2198" s="83"/>
      <c r="M2198" s="83"/>
      <c r="N2198" s="83"/>
      <c r="O2198" s="83"/>
      <c r="P2198" s="83"/>
      <c r="Q2198" s="143" t="s">
        <v>110</v>
      </c>
      <c r="R2198" s="304">
        <v>0</v>
      </c>
      <c r="S2198" s="305">
        <v>0</v>
      </c>
      <c r="T2198" s="305">
        <v>0</v>
      </c>
      <c r="U2198" s="305">
        <v>269.86563115279347</v>
      </c>
      <c r="V2198" s="305">
        <v>279.39153981053249</v>
      </c>
      <c r="W2198" s="306">
        <v>287.18960546569167</v>
      </c>
      <c r="X2198" s="305">
        <v>295.02538884294205</v>
      </c>
      <c r="Y2198" s="305">
        <v>302.14174194495388</v>
      </c>
      <c r="Z2198" s="305">
        <v>308.53569338370312</v>
      </c>
      <c r="AA2198" s="305">
        <v>314.66218204916129</v>
      </c>
      <c r="AB2198" s="307">
        <v>320.91032260121693</v>
      </c>
      <c r="AC2198" s="307">
        <v>327.28253065119765</v>
      </c>
      <c r="AD2198" s="307">
        <v>333.78126977673577</v>
      </c>
      <c r="AE2198" s="307">
        <v>340.40905247422808</v>
      </c>
      <c r="AF2198" s="307">
        <v>347.16844113020778</v>
      </c>
      <c r="AG2198" s="307">
        <v>354.0620490120055</v>
      </c>
      <c r="AH2198" s="362">
        <v>361.092541278081</v>
      </c>
      <c r="AI2198" s="362">
        <v>368.26263600841793</v>
      </c>
      <c r="AK2198" s="199"/>
      <c r="AM2198" s="11"/>
      <c r="AN2198" s="15"/>
      <c r="AO2198" s="11"/>
      <c r="AP2198" s="11"/>
    </row>
    <row r="2199" spans="3:42" outlineLevel="2" x14ac:dyDescent="0.2">
      <c r="C2199" s="252">
        <v>16</v>
      </c>
      <c r="D2199" s="119" t="s">
        <v>218</v>
      </c>
      <c r="F2199" s="802" t="s">
        <v>618</v>
      </c>
      <c r="R2199" s="800">
        <v>0</v>
      </c>
      <c r="S2199" s="800">
        <v>0</v>
      </c>
      <c r="T2199" s="800">
        <v>0</v>
      </c>
      <c r="U2199" s="800">
        <v>3487.032907136791</v>
      </c>
      <c r="V2199" s="800">
        <v>3752.8475086686199</v>
      </c>
      <c r="W2199" s="800">
        <v>3930.2703992561683</v>
      </c>
      <c r="X2199" s="800">
        <v>4881.6182974776593</v>
      </c>
      <c r="Y2199" s="800">
        <v>5938.0864706773882</v>
      </c>
      <c r="Z2199" s="800">
        <v>6362.4745627232533</v>
      </c>
      <c r="AA2199" s="800">
        <v>6504.8596845858838</v>
      </c>
      <c r="AB2199" s="800">
        <v>5892.8818426785501</v>
      </c>
      <c r="AC2199" s="800">
        <v>5267.541328411161</v>
      </c>
      <c r="AD2199" s="800">
        <v>4962.0077483780051</v>
      </c>
      <c r="AE2199" s="800">
        <v>6084.9208019524594</v>
      </c>
      <c r="AF2199" s="800">
        <v>6422.3815113575829</v>
      </c>
      <c r="AG2199" s="800">
        <v>5306.0230755267094</v>
      </c>
      <c r="AH2199" s="800">
        <v>6573.1821322439382</v>
      </c>
      <c r="AI2199" s="800">
        <v>6555.0513576100211</v>
      </c>
      <c r="AK2199" s="199"/>
      <c r="AM2199" s="11"/>
      <c r="AN2199" s="15"/>
      <c r="AO2199" s="11"/>
      <c r="AP2199" s="11"/>
    </row>
    <row r="2200" spans="3:42" outlineLevel="2" x14ac:dyDescent="0.2">
      <c r="C2200" s="252">
        <v>16</v>
      </c>
      <c r="D2200" s="119" t="s">
        <v>218</v>
      </c>
      <c r="R2200" s="5"/>
      <c r="S2200" s="5"/>
      <c r="T2200" s="5"/>
      <c r="U2200" s="5"/>
      <c r="V2200" s="5"/>
      <c r="W2200" s="5"/>
      <c r="X2200" s="5"/>
      <c r="Y2200" s="5"/>
      <c r="AK2200" s="199"/>
      <c r="AM2200" s="11"/>
      <c r="AN2200" s="15"/>
      <c r="AO2200" s="11"/>
      <c r="AP2200" s="11"/>
    </row>
    <row r="2201" spans="3:42" outlineLevel="2" x14ac:dyDescent="0.2">
      <c r="C2201" s="252">
        <v>16</v>
      </c>
      <c r="D2201" s="119" t="s">
        <v>218</v>
      </c>
      <c r="F2201" s="789" t="s">
        <v>619</v>
      </c>
      <c r="G2201" s="790"/>
      <c r="H2201" s="803"/>
      <c r="I2201" s="790"/>
      <c r="J2201" s="790"/>
      <c r="K2201" s="792"/>
      <c r="L2201" s="789"/>
      <c r="M2201" s="789"/>
      <c r="N2201" s="789"/>
      <c r="O2201" s="789"/>
      <c r="P2201" s="789"/>
      <c r="Q2201" s="792"/>
      <c r="R2201" s="793"/>
      <c r="S2201" s="793"/>
      <c r="T2201" s="793"/>
      <c r="U2201" s="793"/>
      <c r="V2201" s="793"/>
      <c r="W2201" s="793"/>
      <c r="X2201" s="793"/>
      <c r="Y2201" s="793"/>
      <c r="Z2201" s="793"/>
      <c r="AA2201" s="793"/>
      <c r="AB2201" s="793"/>
      <c r="AC2201" s="793"/>
      <c r="AD2201" s="793"/>
      <c r="AE2201" s="793"/>
      <c r="AF2201" s="793"/>
      <c r="AG2201" s="793"/>
      <c r="AH2201" s="789"/>
      <c r="AI2201" s="789"/>
      <c r="AK2201" s="199"/>
      <c r="AM2201" s="11"/>
      <c r="AN2201" s="15"/>
      <c r="AO2201" s="11"/>
      <c r="AP2201" s="11"/>
    </row>
    <row r="2202" spans="3:42" outlineLevel="2" x14ac:dyDescent="0.2">
      <c r="C2202" s="252">
        <v>16</v>
      </c>
      <c r="D2202" s="119" t="s">
        <v>218</v>
      </c>
      <c r="F2202" t="s">
        <v>620</v>
      </c>
      <c r="AK2202" s="199"/>
      <c r="AM2202" s="11"/>
      <c r="AN2202" s="15"/>
      <c r="AO2202" s="11"/>
      <c r="AP2202" s="11"/>
    </row>
    <row r="2203" spans="3:42" outlineLevel="2" x14ac:dyDescent="0.2">
      <c r="C2203" s="252">
        <v>16</v>
      </c>
      <c r="D2203" s="119" t="s">
        <v>218</v>
      </c>
      <c r="F2203" s="761" t="s">
        <v>48</v>
      </c>
      <c r="G2203" s="75"/>
      <c r="H2203" s="796" t="s">
        <v>10</v>
      </c>
      <c r="I2203" s="801"/>
      <c r="J2203" s="75"/>
      <c r="K2203" s="741"/>
      <c r="L2203" s="75"/>
      <c r="M2203" s="75"/>
      <c r="N2203" s="75"/>
      <c r="O2203" s="75"/>
      <c r="P2203" s="75"/>
      <c r="Q2203" s="128" t="s">
        <v>536</v>
      </c>
      <c r="R2203" s="804">
        <v>0</v>
      </c>
      <c r="S2203" s="805">
        <v>0</v>
      </c>
      <c r="T2203" s="805">
        <v>0</v>
      </c>
      <c r="U2203" s="805">
        <v>40.258270276720289</v>
      </c>
      <c r="V2203" s="805">
        <v>43.915961123641644</v>
      </c>
      <c r="W2203" s="806">
        <v>46.282311013217722</v>
      </c>
      <c r="X2203" s="805">
        <v>59.983457096431081</v>
      </c>
      <c r="Y2203" s="805">
        <v>76.20418046596474</v>
      </c>
      <c r="Z2203" s="805">
        <v>82.502512505087637</v>
      </c>
      <c r="AA2203" s="805">
        <v>84.391407335259927</v>
      </c>
      <c r="AB2203" s="805">
        <v>74.440714708618273</v>
      </c>
      <c r="AC2203" s="805">
        <v>64.273416396270278</v>
      </c>
      <c r="AD2203" s="805">
        <v>59.115375928822665</v>
      </c>
      <c r="AE2203" s="805">
        <v>76.356256188030372</v>
      </c>
      <c r="AF2203" s="805">
        <v>81.269325563918954</v>
      </c>
      <c r="AG2203" s="805">
        <v>63.370625343393428</v>
      </c>
      <c r="AH2203" s="808">
        <v>82.851369643682887</v>
      </c>
      <c r="AI2203" s="808">
        <v>82.163541676483788</v>
      </c>
      <c r="AJ2203" s="289"/>
      <c r="AK2203" s="199"/>
      <c r="AM2203" s="11"/>
      <c r="AN2203" s="15"/>
      <c r="AO2203" s="11"/>
      <c r="AP2203" s="11"/>
    </row>
    <row r="2204" spans="3:42" outlineLevel="2" x14ac:dyDescent="0.2">
      <c r="C2204" s="252">
        <v>16</v>
      </c>
      <c r="D2204" s="119" t="s">
        <v>218</v>
      </c>
      <c r="F2204" s="767" t="s">
        <v>55</v>
      </c>
      <c r="H2204" s="797" t="s">
        <v>10</v>
      </c>
      <c r="K2204" s="164"/>
      <c r="Q2204" s="135" t="s">
        <v>536</v>
      </c>
      <c r="R2204" s="809">
        <v>0</v>
      </c>
      <c r="S2204" s="810">
        <v>0</v>
      </c>
      <c r="T2204" s="810">
        <v>0</v>
      </c>
      <c r="U2204" s="810">
        <v>7.3911637232286642</v>
      </c>
      <c r="V2204" s="810">
        <v>7.8688158896752238</v>
      </c>
      <c r="W2204" s="811">
        <v>8.1983923980259696</v>
      </c>
      <c r="X2204" s="810">
        <v>9.8987347096477443</v>
      </c>
      <c r="Y2204" s="810">
        <v>11.547431565954618</v>
      </c>
      <c r="Z2204" s="810">
        <v>12.244362769300617</v>
      </c>
      <c r="AA2204" s="810">
        <v>12.512064792742249</v>
      </c>
      <c r="AB2204" s="810">
        <v>11.637982578203831</v>
      </c>
      <c r="AC2204" s="810">
        <v>10.744715899537113</v>
      </c>
      <c r="AD2204" s="810">
        <v>10.337021512180662</v>
      </c>
      <c r="AE2204" s="810">
        <v>12.09445565613558</v>
      </c>
      <c r="AF2204" s="810">
        <v>12.66309227893535</v>
      </c>
      <c r="AG2204" s="810">
        <v>11.030411022729416</v>
      </c>
      <c r="AH2204" s="812">
        <v>13.009811142351797</v>
      </c>
      <c r="AI2204" s="812">
        <v>13.043253330392762</v>
      </c>
      <c r="AK2204" s="199"/>
      <c r="AM2204" s="11"/>
      <c r="AN2204" s="15"/>
      <c r="AO2204" s="11"/>
      <c r="AP2204" s="11"/>
    </row>
    <row r="2205" spans="3:42" outlineLevel="2" x14ac:dyDescent="0.2">
      <c r="C2205" s="252">
        <v>16</v>
      </c>
      <c r="D2205" s="119" t="s">
        <v>218</v>
      </c>
      <c r="F2205" s="783" t="s">
        <v>57</v>
      </c>
      <c r="G2205" s="83"/>
      <c r="H2205" s="798" t="s">
        <v>10</v>
      </c>
      <c r="I2205" s="799"/>
      <c r="J2205" s="83"/>
      <c r="K2205" s="736"/>
      <c r="L2205" s="83"/>
      <c r="M2205" s="83"/>
      <c r="N2205" s="83"/>
      <c r="O2205" s="83"/>
      <c r="P2205" s="83"/>
      <c r="Q2205" s="143" t="s">
        <v>536</v>
      </c>
      <c r="R2205" s="813">
        <v>0</v>
      </c>
      <c r="S2205" s="814">
        <v>0</v>
      </c>
      <c r="T2205" s="814">
        <v>0</v>
      </c>
      <c r="U2205" s="814">
        <v>1.8351603373920911</v>
      </c>
      <c r="V2205" s="814">
        <v>1.899939129977223</v>
      </c>
      <c r="W2205" s="815">
        <v>1.952968116060394</v>
      </c>
      <c r="X2205" s="814">
        <v>2.0062535930027483</v>
      </c>
      <c r="Y2205" s="814">
        <v>2.0546467466766787</v>
      </c>
      <c r="Z2205" s="814">
        <v>2.0981273708283332</v>
      </c>
      <c r="AA2205" s="814">
        <v>2.1397891747353501</v>
      </c>
      <c r="AB2205" s="814">
        <v>2.1822782448499942</v>
      </c>
      <c r="AC2205" s="814">
        <v>2.2256110079920863</v>
      </c>
      <c r="AD2205" s="814">
        <v>2.2698042171654818</v>
      </c>
      <c r="AE2205" s="814">
        <v>2.3148749580350549</v>
      </c>
      <c r="AF2205" s="814">
        <v>2.3608406555322983</v>
      </c>
      <c r="AG2205" s="814">
        <v>2.4077190805920869</v>
      </c>
      <c r="AH2205" s="816">
        <v>2.4555283570232103</v>
      </c>
      <c r="AI2205" s="816">
        <v>2.5042869685153435</v>
      </c>
      <c r="AK2205" s="199"/>
      <c r="AM2205" s="11"/>
      <c r="AN2205" s="15"/>
      <c r="AO2205" s="11"/>
      <c r="AP2205" s="11"/>
    </row>
    <row r="2206" spans="3:42" outlineLevel="2" x14ac:dyDescent="0.2">
      <c r="C2206" s="252">
        <v>16</v>
      </c>
      <c r="D2206" s="119" t="s">
        <v>218</v>
      </c>
      <c r="H2206" s="798"/>
      <c r="AK2206" s="199"/>
      <c r="AM2206" s="11"/>
      <c r="AN2206" s="15"/>
      <c r="AO2206" s="11"/>
      <c r="AP2206" s="11"/>
    </row>
    <row r="2207" spans="3:42" outlineLevel="2" x14ac:dyDescent="0.2">
      <c r="C2207" s="252">
        <v>16</v>
      </c>
      <c r="D2207" s="119" t="s">
        <v>218</v>
      </c>
      <c r="F2207" s="789" t="s">
        <v>621</v>
      </c>
      <c r="G2207" s="790"/>
      <c r="H2207" s="803"/>
      <c r="I2207" s="790"/>
      <c r="J2207" s="790"/>
      <c r="K2207" s="792"/>
      <c r="L2207" s="789"/>
      <c r="M2207" s="789"/>
      <c r="N2207" s="789"/>
      <c r="O2207" s="789"/>
      <c r="P2207" s="789"/>
      <c r="Q2207" s="792"/>
      <c r="R2207" s="793"/>
      <c r="S2207" s="793"/>
      <c r="T2207" s="793"/>
      <c r="U2207" s="793"/>
      <c r="V2207" s="793"/>
      <c r="W2207" s="793"/>
      <c r="X2207" s="793"/>
      <c r="Y2207" s="793"/>
      <c r="Z2207" s="793"/>
      <c r="AA2207" s="793"/>
      <c r="AB2207" s="793"/>
      <c r="AC2207" s="793"/>
      <c r="AD2207" s="793"/>
      <c r="AE2207" s="793"/>
      <c r="AF2207" s="793"/>
      <c r="AG2207" s="793"/>
      <c r="AH2207" s="789"/>
      <c r="AI2207" s="789"/>
      <c r="AK2207" s="199"/>
      <c r="AM2207" s="11"/>
      <c r="AN2207" s="15"/>
      <c r="AO2207" s="11"/>
      <c r="AP2207" s="11"/>
    </row>
    <row r="2208" spans="3:42" outlineLevel="2" x14ac:dyDescent="0.2">
      <c r="C2208" s="252">
        <v>16</v>
      </c>
      <c r="D2208" s="119" t="s">
        <v>218</v>
      </c>
      <c r="F2208" s="794" t="s">
        <v>518</v>
      </c>
      <c r="AK2208" s="199"/>
      <c r="AM2208" s="11"/>
      <c r="AN2208" s="15"/>
      <c r="AO2208" s="11"/>
      <c r="AP2208" s="11"/>
    </row>
    <row r="2209" spans="3:42" outlineLevel="2" x14ac:dyDescent="0.2">
      <c r="C2209" s="252">
        <v>16</v>
      </c>
      <c r="D2209" s="119" t="s">
        <v>218</v>
      </c>
      <c r="F2209" s="761" t="s">
        <v>48</v>
      </c>
      <c r="G2209" s="75"/>
      <c r="H2209" s="796" t="s">
        <v>10</v>
      </c>
      <c r="I2209" s="228" t="s">
        <v>518</v>
      </c>
      <c r="J2209" s="75"/>
      <c r="K2209" s="741"/>
      <c r="L2209" s="75"/>
      <c r="M2209" s="75"/>
      <c r="N2209" s="75"/>
      <c r="O2209" s="75"/>
      <c r="P2209" s="75"/>
      <c r="Q2209" s="128" t="s">
        <v>536</v>
      </c>
      <c r="R2209" s="299">
        <v>0</v>
      </c>
      <c r="S2209" s="300">
        <v>0</v>
      </c>
      <c r="T2209" s="300">
        <v>0</v>
      </c>
      <c r="U2209" s="300">
        <v>0</v>
      </c>
      <c r="V2209" s="300">
        <v>0</v>
      </c>
      <c r="W2209" s="301">
        <v>0</v>
      </c>
      <c r="X2209" s="300">
        <v>0.56954916569459391</v>
      </c>
      <c r="Y2209" s="300">
        <v>0.58532052550526059</v>
      </c>
      <c r="Z2209" s="300">
        <v>0.60152860931669749</v>
      </c>
      <c r="AA2209" s="300">
        <v>0.61818551043316883</v>
      </c>
      <c r="AB2209" s="302">
        <v>0.63428521825993922</v>
      </c>
      <c r="AC2209" s="302">
        <v>0.65080421865784388</v>
      </c>
      <c r="AD2209" s="302">
        <v>0.66775343146854038</v>
      </c>
      <c r="AE2209" s="302">
        <v>0.68514406092446822</v>
      </c>
      <c r="AF2209" s="302">
        <v>0.70298760305537611</v>
      </c>
      <c r="AG2209" s="302">
        <v>0.72129585328774193</v>
      </c>
      <c r="AH2209" s="348">
        <v>0.72129585328774193</v>
      </c>
      <c r="AI2209" s="348">
        <v>0.72129585328774193</v>
      </c>
      <c r="AK2209" s="199"/>
      <c r="AM2209" s="11"/>
      <c r="AN2209" s="15"/>
      <c r="AO2209" s="11"/>
      <c r="AP2209" s="11"/>
    </row>
    <row r="2210" spans="3:42" outlineLevel="2" x14ac:dyDescent="0.2">
      <c r="C2210" s="252">
        <v>16</v>
      </c>
      <c r="D2210" s="119" t="s">
        <v>218</v>
      </c>
      <c r="F2210" s="783" t="s">
        <v>55</v>
      </c>
      <c r="G2210" s="83"/>
      <c r="H2210" s="798" t="s">
        <v>10</v>
      </c>
      <c r="I2210" s="240" t="s">
        <v>518</v>
      </c>
      <c r="J2210" s="83"/>
      <c r="K2210" s="736"/>
      <c r="L2210" s="83"/>
      <c r="M2210" s="83"/>
      <c r="N2210" s="83"/>
      <c r="O2210" s="83"/>
      <c r="P2210" s="83"/>
      <c r="Q2210" s="143" t="s">
        <v>536</v>
      </c>
      <c r="R2210" s="304">
        <v>0</v>
      </c>
      <c r="S2210" s="305">
        <v>0</v>
      </c>
      <c r="T2210" s="305">
        <v>0</v>
      </c>
      <c r="U2210" s="305">
        <v>0</v>
      </c>
      <c r="V2210" s="305">
        <v>0</v>
      </c>
      <c r="W2210" s="306">
        <v>0</v>
      </c>
      <c r="X2210" s="305">
        <v>0.56954916569459391</v>
      </c>
      <c r="Y2210" s="305">
        <v>0.5853205255052607</v>
      </c>
      <c r="Z2210" s="305">
        <v>0.60152860931669749</v>
      </c>
      <c r="AA2210" s="305">
        <v>0.61818551043316872</v>
      </c>
      <c r="AB2210" s="307">
        <v>0.63428521825993922</v>
      </c>
      <c r="AC2210" s="307">
        <v>0.65080421865784377</v>
      </c>
      <c r="AD2210" s="307">
        <v>0.66775343146854038</v>
      </c>
      <c r="AE2210" s="307">
        <v>0.68514406092446822</v>
      </c>
      <c r="AF2210" s="307">
        <v>0.70298760305537611</v>
      </c>
      <c r="AG2210" s="307">
        <v>0.72129585328774193</v>
      </c>
      <c r="AH2210" s="362">
        <v>0.72129585328774193</v>
      </c>
      <c r="AI2210" s="362">
        <v>0.72129585328774193</v>
      </c>
      <c r="AK2210" s="199"/>
      <c r="AM2210" s="11"/>
      <c r="AN2210" s="15"/>
      <c r="AO2210" s="11"/>
      <c r="AP2210" s="11"/>
    </row>
    <row r="2211" spans="3:42" outlineLevel="2" x14ac:dyDescent="0.2">
      <c r="C2211" s="252">
        <v>16</v>
      </c>
      <c r="D2211" s="119" t="s">
        <v>218</v>
      </c>
      <c r="F2211" s="40" t="s">
        <v>622</v>
      </c>
      <c r="AK2211" s="199"/>
      <c r="AM2211" s="11"/>
      <c r="AN2211" s="15"/>
      <c r="AO2211" s="11"/>
      <c r="AP2211" s="11"/>
    </row>
    <row r="2212" spans="3:42" outlineLevel="2" x14ac:dyDescent="0.2">
      <c r="C2212" s="252">
        <v>16</v>
      </c>
      <c r="D2212" s="119" t="s">
        <v>218</v>
      </c>
      <c r="F2212" s="761" t="s">
        <v>48</v>
      </c>
      <c r="G2212" s="75"/>
      <c r="H2212" s="796" t="s">
        <v>623</v>
      </c>
      <c r="I2212" s="801"/>
      <c r="J2212" s="75"/>
      <c r="K2212" s="741"/>
      <c r="L2212" s="75"/>
      <c r="M2212" s="75"/>
      <c r="N2212" s="75"/>
      <c r="O2212" s="75"/>
      <c r="P2212" s="75"/>
      <c r="Q2212" s="128" t="s">
        <v>536</v>
      </c>
      <c r="R2212" s="804">
        <v>0</v>
      </c>
      <c r="S2212" s="805">
        <v>0</v>
      </c>
      <c r="T2212" s="805">
        <v>0</v>
      </c>
      <c r="U2212" s="805">
        <v>40.258270276720289</v>
      </c>
      <c r="V2212" s="805">
        <v>43.915961123641644</v>
      </c>
      <c r="W2212" s="806">
        <v>46.282311013217722</v>
      </c>
      <c r="X2212" s="805">
        <v>60.553006262125677</v>
      </c>
      <c r="Y2212" s="805">
        <v>76.789500991470007</v>
      </c>
      <c r="Z2212" s="805">
        <v>83.104041114404339</v>
      </c>
      <c r="AA2212" s="805">
        <v>85.009592845693092</v>
      </c>
      <c r="AB2212" s="805">
        <v>75.074999926878206</v>
      </c>
      <c r="AC2212" s="805">
        <v>64.924220614928117</v>
      </c>
      <c r="AD2212" s="805">
        <v>59.783129360291206</v>
      </c>
      <c r="AE2212" s="805">
        <v>77.041400248954844</v>
      </c>
      <c r="AF2212" s="805">
        <v>81.972313166974331</v>
      </c>
      <c r="AG2212" s="805">
        <v>64.09192119668117</v>
      </c>
      <c r="AH2212" s="808">
        <v>83.572665496970629</v>
      </c>
      <c r="AI2212" s="808">
        <v>82.884837529771531</v>
      </c>
      <c r="AK2212" s="199"/>
      <c r="AM2212" s="11"/>
      <c r="AN2212" s="15"/>
      <c r="AO2212" s="11"/>
      <c r="AP2212" s="11"/>
    </row>
    <row r="2213" spans="3:42" outlineLevel="2" x14ac:dyDescent="0.2">
      <c r="C2213" s="252">
        <v>16</v>
      </c>
      <c r="D2213" s="119" t="s">
        <v>218</v>
      </c>
      <c r="F2213" s="767" t="s">
        <v>55</v>
      </c>
      <c r="H2213" s="797" t="s">
        <v>623</v>
      </c>
      <c r="K2213" s="164"/>
      <c r="Q2213" s="135" t="s">
        <v>536</v>
      </c>
      <c r="R2213" s="809">
        <v>0</v>
      </c>
      <c r="S2213" s="810">
        <v>0</v>
      </c>
      <c r="T2213" s="810">
        <v>0</v>
      </c>
      <c r="U2213" s="810">
        <v>7.3911637232286642</v>
      </c>
      <c r="V2213" s="810">
        <v>7.8688158896752238</v>
      </c>
      <c r="W2213" s="811">
        <v>8.1983923980259696</v>
      </c>
      <c r="X2213" s="810">
        <v>10.468283875342339</v>
      </c>
      <c r="Y2213" s="810">
        <v>12.132752091459878</v>
      </c>
      <c r="Z2213" s="810">
        <v>12.845891378617313</v>
      </c>
      <c r="AA2213" s="810">
        <v>13.130250303175417</v>
      </c>
      <c r="AB2213" s="810">
        <v>12.272267796463769</v>
      </c>
      <c r="AC2213" s="810">
        <v>11.395520118194955</v>
      </c>
      <c r="AD2213" s="810">
        <v>11.004774943649203</v>
      </c>
      <c r="AE2213" s="810">
        <v>12.779599717060048</v>
      </c>
      <c r="AF2213" s="810">
        <v>13.366079881990727</v>
      </c>
      <c r="AG2213" s="810">
        <v>11.751706876017158</v>
      </c>
      <c r="AH2213" s="812">
        <v>13.731106995639539</v>
      </c>
      <c r="AI2213" s="812">
        <v>13.764549183680504</v>
      </c>
      <c r="AK2213" s="199"/>
      <c r="AM2213" s="11"/>
      <c r="AN2213" s="15"/>
      <c r="AO2213" s="11"/>
      <c r="AP2213" s="11"/>
    </row>
    <row r="2214" spans="3:42" outlineLevel="2" x14ac:dyDescent="0.2">
      <c r="C2214" s="252">
        <v>16</v>
      </c>
      <c r="D2214" s="119" t="s">
        <v>218</v>
      </c>
      <c r="F2214" s="783" t="s">
        <v>57</v>
      </c>
      <c r="G2214" s="83"/>
      <c r="H2214" s="798" t="s">
        <v>623</v>
      </c>
      <c r="I2214" s="799"/>
      <c r="J2214" s="83"/>
      <c r="K2214" s="736"/>
      <c r="L2214" s="83"/>
      <c r="M2214" s="83"/>
      <c r="N2214" s="83"/>
      <c r="O2214" s="83"/>
      <c r="P2214" s="83"/>
      <c r="Q2214" s="143" t="s">
        <v>536</v>
      </c>
      <c r="R2214" s="813">
        <v>0</v>
      </c>
      <c r="S2214" s="814">
        <v>0</v>
      </c>
      <c r="T2214" s="814">
        <v>0</v>
      </c>
      <c r="U2214" s="814">
        <v>1.8351603373920911</v>
      </c>
      <c r="V2214" s="814">
        <v>1.899939129977223</v>
      </c>
      <c r="W2214" s="815">
        <v>1.952968116060394</v>
      </c>
      <c r="X2214" s="814">
        <v>2.0062535930027483</v>
      </c>
      <c r="Y2214" s="814">
        <v>2.0546467466766787</v>
      </c>
      <c r="Z2214" s="814">
        <v>2.0981273708283332</v>
      </c>
      <c r="AA2214" s="814">
        <v>2.1397891747353501</v>
      </c>
      <c r="AB2214" s="814">
        <v>2.1822782448499942</v>
      </c>
      <c r="AC2214" s="814">
        <v>2.2256110079920863</v>
      </c>
      <c r="AD2214" s="814">
        <v>2.2698042171654818</v>
      </c>
      <c r="AE2214" s="814">
        <v>2.3148749580350549</v>
      </c>
      <c r="AF2214" s="814">
        <v>2.3608406555322983</v>
      </c>
      <c r="AG2214" s="814">
        <v>2.4077190805920869</v>
      </c>
      <c r="AH2214" s="816">
        <v>2.4555283570232103</v>
      </c>
      <c r="AI2214" s="816">
        <v>2.5042869685153435</v>
      </c>
      <c r="AK2214" s="199"/>
      <c r="AM2214" s="11"/>
      <c r="AN2214" s="15"/>
      <c r="AO2214" s="11"/>
      <c r="AP2214" s="11"/>
    </row>
    <row r="2215" spans="3:42" outlineLevel="2" x14ac:dyDescent="0.2">
      <c r="C2215" s="252">
        <v>16</v>
      </c>
      <c r="D2215" s="119" t="s">
        <v>218</v>
      </c>
      <c r="AK2215" s="199"/>
      <c r="AM2215" s="11"/>
      <c r="AN2215" s="15"/>
      <c r="AO2215" s="11"/>
      <c r="AP2215" s="11"/>
    </row>
    <row r="2216" spans="3:42" outlineLevel="1" x14ac:dyDescent="0.2">
      <c r="C2216" s="252">
        <v>16</v>
      </c>
      <c r="D2216" s="119" t="s">
        <v>218</v>
      </c>
      <c r="F2216" s="121" t="s">
        <v>624</v>
      </c>
      <c r="G2216" s="756"/>
      <c r="H2216" s="757"/>
      <c r="I2216" s="788"/>
      <c r="J2216" s="756"/>
      <c r="K2216" s="758"/>
      <c r="L2216" s="759"/>
      <c r="M2216" s="759"/>
      <c r="N2216" s="759"/>
      <c r="O2216" s="759"/>
      <c r="P2216" s="759"/>
      <c r="Q2216" s="758"/>
      <c r="R2216" s="760"/>
      <c r="S2216" s="760"/>
      <c r="T2216" s="760"/>
      <c r="U2216" s="760"/>
      <c r="V2216" s="760"/>
      <c r="W2216" s="760"/>
      <c r="X2216" s="760"/>
      <c r="Y2216" s="760"/>
      <c r="Z2216" s="760"/>
      <c r="AA2216" s="760"/>
      <c r="AB2216" s="760"/>
      <c r="AC2216" s="760"/>
      <c r="AD2216" s="760"/>
      <c r="AE2216" s="760"/>
      <c r="AF2216" s="760"/>
      <c r="AG2216" s="760"/>
      <c r="AH2216" s="759"/>
      <c r="AI2216" s="759"/>
      <c r="AK2216" s="199"/>
      <c r="AM2216" s="11"/>
      <c r="AN2216" s="15"/>
      <c r="AO2216" s="11"/>
      <c r="AP2216" s="11"/>
    </row>
    <row r="2217" spans="3:42" outlineLevel="2" x14ac:dyDescent="0.2">
      <c r="C2217" s="252">
        <v>16</v>
      </c>
      <c r="D2217" s="119" t="s">
        <v>218</v>
      </c>
      <c r="F2217" s="789" t="s">
        <v>625</v>
      </c>
      <c r="G2217" s="790"/>
      <c r="H2217" s="803"/>
      <c r="I2217" s="791"/>
      <c r="J2217" s="790"/>
      <c r="K2217" s="792"/>
      <c r="L2217" s="789"/>
      <c r="M2217" s="789"/>
      <c r="N2217" s="789"/>
      <c r="O2217" s="789"/>
      <c r="P2217" s="789"/>
      <c r="Q2217" s="792"/>
      <c r="R2217" s="793"/>
      <c r="S2217" s="793"/>
      <c r="T2217" s="793"/>
      <c r="U2217" s="793"/>
      <c r="V2217" s="793"/>
      <c r="W2217" s="793"/>
      <c r="X2217" s="793"/>
      <c r="Y2217" s="793"/>
      <c r="Z2217" s="793"/>
      <c r="AA2217" s="793"/>
      <c r="AB2217" s="793"/>
      <c r="AC2217" s="793"/>
      <c r="AD2217" s="793"/>
      <c r="AE2217" s="793"/>
      <c r="AF2217" s="793"/>
      <c r="AG2217" s="793"/>
      <c r="AH2217" s="789"/>
      <c r="AI2217" s="789"/>
      <c r="AK2217" s="199"/>
      <c r="AM2217" s="11"/>
      <c r="AN2217" s="15"/>
      <c r="AO2217" s="11"/>
      <c r="AP2217" s="11"/>
    </row>
    <row r="2218" spans="3:42" outlineLevel="2" x14ac:dyDescent="0.2">
      <c r="C2218" s="252">
        <v>16</v>
      </c>
      <c r="D2218" s="119" t="s">
        <v>218</v>
      </c>
      <c r="F2218" s="794" t="s">
        <v>610</v>
      </c>
      <c r="H2218" s="795"/>
      <c r="AK2218" s="199"/>
      <c r="AM2218" s="11"/>
      <c r="AN2218" s="15"/>
      <c r="AO2218" s="11"/>
      <c r="AP2218" s="11"/>
    </row>
    <row r="2219" spans="3:42" outlineLevel="2" x14ac:dyDescent="0.2">
      <c r="C2219" s="252">
        <v>16</v>
      </c>
      <c r="D2219" s="119" t="s">
        <v>218</v>
      </c>
      <c r="F2219" s="761" t="s">
        <v>62</v>
      </c>
      <c r="G2219" s="75"/>
      <c r="H2219" s="796" t="s">
        <v>11</v>
      </c>
      <c r="I2219" s="796" t="s">
        <v>611</v>
      </c>
      <c r="J2219" s="75"/>
      <c r="K2219" s="741"/>
      <c r="L2219" s="75"/>
      <c r="M2219" s="75"/>
      <c r="N2219" s="75"/>
      <c r="O2219" s="75"/>
      <c r="P2219" s="75"/>
      <c r="Q2219" s="128" t="s">
        <v>110</v>
      </c>
      <c r="R2219" s="299">
        <v>0</v>
      </c>
      <c r="S2219" s="300">
        <v>0</v>
      </c>
      <c r="T2219" s="300">
        <v>0</v>
      </c>
      <c r="U2219" s="300">
        <v>0</v>
      </c>
      <c r="V2219" s="300">
        <v>0</v>
      </c>
      <c r="W2219" s="301">
        <v>88.759013452921266</v>
      </c>
      <c r="X2219" s="300">
        <v>450.58957839685831</v>
      </c>
      <c r="Y2219" s="300">
        <v>620.78449355058501</v>
      </c>
      <c r="Z2219" s="300">
        <v>693.619121645071</v>
      </c>
      <c r="AA2219" s="300">
        <v>764.55995708714477</v>
      </c>
      <c r="AB2219" s="302">
        <v>825.15765996548316</v>
      </c>
      <c r="AC2219" s="302">
        <v>1386.7343994070313</v>
      </c>
      <c r="AD2219" s="302">
        <v>1410.6491633358692</v>
      </c>
      <c r="AE2219" s="302">
        <v>1433.4017891650369</v>
      </c>
      <c r="AF2219" s="302">
        <v>1454.4111401057619</v>
      </c>
      <c r="AG2219" s="302">
        <v>1464.2206518381822</v>
      </c>
      <c r="AH2219" s="348">
        <v>1471.7117163463267</v>
      </c>
      <c r="AI2219" s="348">
        <v>1489.3812544013917</v>
      </c>
      <c r="AK2219" s="199"/>
      <c r="AM2219" s="11"/>
      <c r="AN2219" s="15"/>
      <c r="AO2219" s="11"/>
      <c r="AP2219" s="11"/>
    </row>
    <row r="2220" spans="3:42" outlineLevel="2" x14ac:dyDescent="0.2">
      <c r="C2220" s="252">
        <v>16</v>
      </c>
      <c r="D2220" s="119" t="s">
        <v>218</v>
      </c>
      <c r="F2220" s="767" t="s">
        <v>188</v>
      </c>
      <c r="H2220" s="797" t="s">
        <v>11</v>
      </c>
      <c r="I2220" s="797" t="s">
        <v>612</v>
      </c>
      <c r="K2220" s="164"/>
      <c r="Q2220" s="135" t="s">
        <v>110</v>
      </c>
      <c r="R2220" s="314">
        <v>0</v>
      </c>
      <c r="S2220" s="315">
        <v>0</v>
      </c>
      <c r="T2220" s="315">
        <v>0</v>
      </c>
      <c r="U2220" s="315">
        <v>0</v>
      </c>
      <c r="V2220" s="315">
        <v>0</v>
      </c>
      <c r="W2220" s="316">
        <v>0</v>
      </c>
      <c r="X2220" s="315">
        <v>0</v>
      </c>
      <c r="Y2220" s="315">
        <v>0</v>
      </c>
      <c r="Z2220" s="315">
        <v>0</v>
      </c>
      <c r="AA2220" s="315">
        <v>0</v>
      </c>
      <c r="AB2220" s="5">
        <v>0</v>
      </c>
      <c r="AC2220" s="5">
        <v>0</v>
      </c>
      <c r="AD2220" s="5">
        <v>0</v>
      </c>
      <c r="AE2220" s="5">
        <v>0</v>
      </c>
      <c r="AF2220" s="5">
        <v>0</v>
      </c>
      <c r="AG2220" s="5">
        <v>0</v>
      </c>
      <c r="AH2220" s="350">
        <v>0</v>
      </c>
      <c r="AI2220" s="350">
        <v>0</v>
      </c>
      <c r="AK2220" s="199"/>
      <c r="AM2220" s="11"/>
      <c r="AN2220" s="15"/>
      <c r="AO2220" s="11"/>
      <c r="AP2220" s="11"/>
    </row>
    <row r="2221" spans="3:42" outlineLevel="2" x14ac:dyDescent="0.2">
      <c r="C2221" s="252">
        <v>16</v>
      </c>
      <c r="D2221" s="119" t="s">
        <v>218</v>
      </c>
      <c r="F2221" s="767" t="s">
        <v>613</v>
      </c>
      <c r="H2221" s="797" t="s">
        <v>11</v>
      </c>
      <c r="I2221" s="234" t="s">
        <v>614</v>
      </c>
      <c r="K2221" s="164"/>
      <c r="Q2221" s="135" t="s">
        <v>110</v>
      </c>
      <c r="R2221" s="314">
        <v>0</v>
      </c>
      <c r="S2221" s="315">
        <v>0</v>
      </c>
      <c r="T2221" s="315">
        <v>0</v>
      </c>
      <c r="U2221" s="315">
        <v>0</v>
      </c>
      <c r="V2221" s="315">
        <v>0</v>
      </c>
      <c r="W2221" s="316">
        <v>0</v>
      </c>
      <c r="X2221" s="315">
        <v>0</v>
      </c>
      <c r="Y2221" s="315">
        <v>0</v>
      </c>
      <c r="Z2221" s="315">
        <v>0</v>
      </c>
      <c r="AA2221" s="315">
        <v>0</v>
      </c>
      <c r="AB2221" s="5">
        <v>0</v>
      </c>
      <c r="AC2221" s="5">
        <v>0</v>
      </c>
      <c r="AD2221" s="5">
        <v>0</v>
      </c>
      <c r="AE2221" s="5">
        <v>0</v>
      </c>
      <c r="AF2221" s="5">
        <v>0</v>
      </c>
      <c r="AG2221" s="5">
        <v>0</v>
      </c>
      <c r="AH2221" s="350">
        <v>0</v>
      </c>
      <c r="AI2221" s="350">
        <v>0</v>
      </c>
      <c r="AK2221" s="199"/>
      <c r="AM2221" s="11"/>
      <c r="AN2221" s="15"/>
      <c r="AO2221" s="11"/>
      <c r="AP2221" s="11"/>
    </row>
    <row r="2222" spans="3:42" outlineLevel="2" x14ac:dyDescent="0.2">
      <c r="C2222" s="252">
        <v>16</v>
      </c>
      <c r="D2222" s="119" t="s">
        <v>218</v>
      </c>
      <c r="F2222" s="783" t="s">
        <v>57</v>
      </c>
      <c r="G2222" s="83"/>
      <c r="H2222" s="798" t="s">
        <v>11</v>
      </c>
      <c r="I2222" s="799"/>
      <c r="J2222" s="83"/>
      <c r="K2222" s="736"/>
      <c r="L2222" s="83"/>
      <c r="M2222" s="83"/>
      <c r="N2222" s="83"/>
      <c r="O2222" s="83"/>
      <c r="P2222" s="83"/>
      <c r="Q2222" s="143" t="s">
        <v>110</v>
      </c>
      <c r="R2222" s="304">
        <v>0</v>
      </c>
      <c r="S2222" s="305">
        <v>0</v>
      </c>
      <c r="T2222" s="305">
        <v>0</v>
      </c>
      <c r="U2222" s="305">
        <v>0</v>
      </c>
      <c r="V2222" s="305">
        <v>0</v>
      </c>
      <c r="W2222" s="306">
        <v>0</v>
      </c>
      <c r="X2222" s="305">
        <v>0</v>
      </c>
      <c r="Y2222" s="305">
        <v>0</v>
      </c>
      <c r="Z2222" s="305">
        <v>0</v>
      </c>
      <c r="AA2222" s="305">
        <v>0</v>
      </c>
      <c r="AB2222" s="307">
        <v>0</v>
      </c>
      <c r="AC2222" s="307">
        <v>0</v>
      </c>
      <c r="AD2222" s="307">
        <v>0</v>
      </c>
      <c r="AE2222" s="307">
        <v>0</v>
      </c>
      <c r="AF2222" s="307">
        <v>0</v>
      </c>
      <c r="AG2222" s="307">
        <v>0</v>
      </c>
      <c r="AH2222" s="362">
        <v>0</v>
      </c>
      <c r="AI2222" s="362">
        <v>0</v>
      </c>
      <c r="AK2222" s="199"/>
      <c r="AM2222" s="11"/>
      <c r="AN2222" s="15"/>
      <c r="AO2222" s="11"/>
      <c r="AP2222" s="11"/>
    </row>
    <row r="2223" spans="3:42" outlineLevel="2" x14ac:dyDescent="0.2">
      <c r="C2223" s="252">
        <v>16</v>
      </c>
      <c r="D2223" s="119" t="s">
        <v>218</v>
      </c>
      <c r="F2223" s="12"/>
      <c r="H2223" s="234"/>
      <c r="K2223" s="164"/>
      <c r="Q2223" s="16"/>
      <c r="R2223" s="800">
        <v>0</v>
      </c>
      <c r="S2223" s="800">
        <v>0</v>
      </c>
      <c r="T2223" s="800">
        <v>0</v>
      </c>
      <c r="U2223" s="800">
        <v>0</v>
      </c>
      <c r="V2223" s="800">
        <v>0</v>
      </c>
      <c r="W2223" s="800">
        <v>88.759013452921266</v>
      </c>
      <c r="X2223" s="800">
        <v>450.58957839685831</v>
      </c>
      <c r="Y2223" s="800">
        <v>620.78449355058501</v>
      </c>
      <c r="Z2223" s="800">
        <v>693.619121645071</v>
      </c>
      <c r="AA2223" s="800">
        <v>764.55995708714477</v>
      </c>
      <c r="AB2223" s="800">
        <v>825.15765996548316</v>
      </c>
      <c r="AC2223" s="800">
        <v>1386.7343994070313</v>
      </c>
      <c r="AD2223" s="800">
        <v>1410.6491633358692</v>
      </c>
      <c r="AE2223" s="800">
        <v>1433.4017891650369</v>
      </c>
      <c r="AF2223" s="800">
        <v>1454.4111401057619</v>
      </c>
      <c r="AG2223" s="800">
        <v>1464.2206518381822</v>
      </c>
      <c r="AH2223" s="800">
        <v>1471.7117163463267</v>
      </c>
      <c r="AI2223" s="800">
        <v>1489.3812544013917</v>
      </c>
      <c r="AK2223" s="199"/>
      <c r="AM2223" s="11"/>
      <c r="AN2223" s="15"/>
      <c r="AO2223" s="11"/>
      <c r="AP2223" s="11"/>
    </row>
    <row r="2224" spans="3:42" outlineLevel="2" x14ac:dyDescent="0.2">
      <c r="C2224" s="252">
        <v>16</v>
      </c>
      <c r="D2224" s="119" t="s">
        <v>218</v>
      </c>
      <c r="F2224" s="794" t="s">
        <v>615</v>
      </c>
      <c r="AK2224" s="199"/>
      <c r="AM2224" s="11"/>
      <c r="AN2224" s="15"/>
      <c r="AO2224" s="11"/>
      <c r="AP2224" s="11"/>
    </row>
    <row r="2225" spans="3:42" outlineLevel="2" x14ac:dyDescent="0.2">
      <c r="C2225" s="252">
        <v>16</v>
      </c>
      <c r="D2225" s="119" t="s">
        <v>218</v>
      </c>
      <c r="F2225" s="761" t="s">
        <v>48</v>
      </c>
      <c r="G2225" s="75"/>
      <c r="H2225" s="796" t="s">
        <v>11</v>
      </c>
      <c r="I2225" s="801"/>
      <c r="J2225" s="75"/>
      <c r="K2225" s="741"/>
      <c r="L2225" s="75"/>
      <c r="M2225" s="75"/>
      <c r="N2225" s="75"/>
      <c r="O2225" s="75"/>
      <c r="P2225" s="75"/>
      <c r="Q2225" s="128" t="s">
        <v>110</v>
      </c>
      <c r="R2225" s="299">
        <v>0</v>
      </c>
      <c r="S2225" s="300">
        <v>0</v>
      </c>
      <c r="T2225" s="300">
        <v>0</v>
      </c>
      <c r="U2225" s="300">
        <v>0</v>
      </c>
      <c r="V2225" s="300">
        <v>0</v>
      </c>
      <c r="W2225" s="301">
        <v>63.906489686103306</v>
      </c>
      <c r="X2225" s="300">
        <v>324.42449644573799</v>
      </c>
      <c r="Y2225" s="300">
        <v>446.96483535642119</v>
      </c>
      <c r="Z2225" s="300">
        <v>499.4057675844511</v>
      </c>
      <c r="AA2225" s="300">
        <v>550.48316910274423</v>
      </c>
      <c r="AB2225" s="302">
        <v>594.11351517514788</v>
      </c>
      <c r="AC2225" s="302">
        <v>998.44876757306247</v>
      </c>
      <c r="AD2225" s="302">
        <v>1015.6673976018258</v>
      </c>
      <c r="AE2225" s="302">
        <v>1032.0492881988266</v>
      </c>
      <c r="AF2225" s="302">
        <v>1047.1760208761484</v>
      </c>
      <c r="AG2225" s="302">
        <v>1054.2388693234911</v>
      </c>
      <c r="AH2225" s="348">
        <v>1059.6324357693552</v>
      </c>
      <c r="AI2225" s="348">
        <v>1072.3545031690021</v>
      </c>
      <c r="AK2225" s="199"/>
      <c r="AM2225" s="11"/>
      <c r="AN2225" s="15"/>
      <c r="AO2225" s="11"/>
      <c r="AP2225" s="11"/>
    </row>
    <row r="2226" spans="3:42" outlineLevel="2" x14ac:dyDescent="0.2">
      <c r="C2226" s="252">
        <v>16</v>
      </c>
      <c r="D2226" s="119" t="s">
        <v>218</v>
      </c>
      <c r="F2226" s="767" t="s">
        <v>55</v>
      </c>
      <c r="H2226" s="797" t="s">
        <v>11</v>
      </c>
      <c r="K2226" s="164"/>
      <c r="Q2226" s="135" t="s">
        <v>110</v>
      </c>
      <c r="R2226" s="314">
        <v>0</v>
      </c>
      <c r="S2226" s="315">
        <v>0</v>
      </c>
      <c r="T2226" s="315">
        <v>0</v>
      </c>
      <c r="U2226" s="315">
        <v>0</v>
      </c>
      <c r="V2226" s="315">
        <v>0</v>
      </c>
      <c r="W2226" s="316">
        <v>24.852523766817956</v>
      </c>
      <c r="X2226" s="315">
        <v>126.16508195112034</v>
      </c>
      <c r="Y2226" s="315">
        <v>173.81965819416382</v>
      </c>
      <c r="Z2226" s="315">
        <v>194.21335406061991</v>
      </c>
      <c r="AA2226" s="315">
        <v>214.07678798440057</v>
      </c>
      <c r="AB2226" s="5">
        <v>231.04414479033531</v>
      </c>
      <c r="AC2226" s="5">
        <v>388.28563183396881</v>
      </c>
      <c r="AD2226" s="5">
        <v>394.98176573404339</v>
      </c>
      <c r="AE2226" s="5">
        <v>401.35250096621036</v>
      </c>
      <c r="AF2226" s="5">
        <v>407.23511922961336</v>
      </c>
      <c r="AG2226" s="5">
        <v>409.98178251469108</v>
      </c>
      <c r="AH2226" s="350">
        <v>412.07928057697154</v>
      </c>
      <c r="AI2226" s="350">
        <v>417.0267512323897</v>
      </c>
      <c r="AK2226" s="199"/>
      <c r="AM2226" s="11"/>
      <c r="AN2226" s="15"/>
      <c r="AO2226" s="11"/>
      <c r="AP2226" s="11"/>
    </row>
    <row r="2227" spans="3:42" outlineLevel="2" x14ac:dyDescent="0.2">
      <c r="C2227" s="252">
        <v>16</v>
      </c>
      <c r="D2227" s="119" t="s">
        <v>218</v>
      </c>
      <c r="F2227" s="783" t="s">
        <v>57</v>
      </c>
      <c r="G2227" s="83"/>
      <c r="H2227" s="798" t="s">
        <v>11</v>
      </c>
      <c r="I2227" s="799"/>
      <c r="J2227" s="83"/>
      <c r="K2227" s="736"/>
      <c r="L2227" s="83"/>
      <c r="M2227" s="83"/>
      <c r="N2227" s="83"/>
      <c r="O2227" s="83"/>
      <c r="P2227" s="83"/>
      <c r="Q2227" s="143" t="s">
        <v>110</v>
      </c>
      <c r="R2227" s="304">
        <v>0</v>
      </c>
      <c r="S2227" s="305">
        <v>0</v>
      </c>
      <c r="T2227" s="305">
        <v>0</v>
      </c>
      <c r="U2227" s="305">
        <v>0</v>
      </c>
      <c r="V2227" s="305">
        <v>0</v>
      </c>
      <c r="W2227" s="306">
        <v>0</v>
      </c>
      <c r="X2227" s="305">
        <v>0</v>
      </c>
      <c r="Y2227" s="305">
        <v>0</v>
      </c>
      <c r="Z2227" s="305">
        <v>0</v>
      </c>
      <c r="AA2227" s="305">
        <v>0</v>
      </c>
      <c r="AB2227" s="307">
        <v>0</v>
      </c>
      <c r="AC2227" s="307">
        <v>0</v>
      </c>
      <c r="AD2227" s="307">
        <v>0</v>
      </c>
      <c r="AE2227" s="307">
        <v>0</v>
      </c>
      <c r="AF2227" s="307">
        <v>0</v>
      </c>
      <c r="AG2227" s="307">
        <v>0</v>
      </c>
      <c r="AH2227" s="362">
        <v>0</v>
      </c>
      <c r="AI2227" s="362">
        <v>0</v>
      </c>
      <c r="AK2227" s="199"/>
      <c r="AM2227" s="11"/>
      <c r="AN2227" s="15"/>
      <c r="AO2227" s="11"/>
      <c r="AP2227" s="11"/>
    </row>
    <row r="2228" spans="3:42" outlineLevel="2" x14ac:dyDescent="0.2">
      <c r="C2228" s="252">
        <v>16</v>
      </c>
      <c r="D2228" s="119" t="s">
        <v>218</v>
      </c>
      <c r="F2228" s="12"/>
      <c r="H2228" s="164"/>
      <c r="K2228" s="164"/>
      <c r="Q2228" s="16"/>
      <c r="R2228" s="800">
        <v>0</v>
      </c>
      <c r="S2228" s="800">
        <v>0</v>
      </c>
      <c r="T2228" s="800">
        <v>0</v>
      </c>
      <c r="U2228" s="800">
        <v>0</v>
      </c>
      <c r="V2228" s="800">
        <v>0</v>
      </c>
      <c r="W2228" s="800">
        <v>88.759013452921266</v>
      </c>
      <c r="X2228" s="800">
        <v>450.58957839685831</v>
      </c>
      <c r="Y2228" s="800">
        <v>620.78449355058501</v>
      </c>
      <c r="Z2228" s="800">
        <v>693.619121645071</v>
      </c>
      <c r="AA2228" s="800">
        <v>764.55995708714477</v>
      </c>
      <c r="AB2228" s="800">
        <v>825.15765996548316</v>
      </c>
      <c r="AC2228" s="800">
        <v>1386.7343994070313</v>
      </c>
      <c r="AD2228" s="800">
        <v>1410.6491633358692</v>
      </c>
      <c r="AE2228" s="800">
        <v>1433.4017891650369</v>
      </c>
      <c r="AF2228" s="800">
        <v>1454.4111401057617</v>
      </c>
      <c r="AG2228" s="800">
        <v>1464.2206518381822</v>
      </c>
      <c r="AH2228" s="800">
        <v>1471.7117163463267</v>
      </c>
      <c r="AI2228" s="800">
        <v>1489.3812544013917</v>
      </c>
      <c r="AK2228" s="199"/>
      <c r="AM2228" s="11"/>
      <c r="AN2228" s="15"/>
      <c r="AO2228" s="11"/>
      <c r="AP2228" s="11"/>
    </row>
    <row r="2229" spans="3:42" outlineLevel="2" x14ac:dyDescent="0.2">
      <c r="C2229" s="252">
        <v>16</v>
      </c>
      <c r="D2229" s="119" t="s">
        <v>218</v>
      </c>
      <c r="F2229" s="794" t="s">
        <v>69</v>
      </c>
      <c r="AK2229" s="199"/>
      <c r="AM2229" s="11"/>
      <c r="AN2229" s="15"/>
      <c r="AO2229" s="11"/>
      <c r="AP2229" s="11"/>
    </row>
    <row r="2230" spans="3:42" outlineLevel="2" x14ac:dyDescent="0.2">
      <c r="C2230" s="252">
        <v>16</v>
      </c>
      <c r="D2230" s="119" t="s">
        <v>218</v>
      </c>
      <c r="F2230" s="761" t="s">
        <v>9</v>
      </c>
      <c r="G2230" s="75"/>
      <c r="H2230" s="796" t="s">
        <v>11</v>
      </c>
      <c r="I2230" s="801"/>
      <c r="J2230" s="75"/>
      <c r="K2230" s="741"/>
      <c r="L2230" s="75"/>
      <c r="M2230" s="75"/>
      <c r="N2230" s="75"/>
      <c r="O2230" s="75"/>
      <c r="P2230" s="75"/>
      <c r="Q2230" s="128" t="s">
        <v>110</v>
      </c>
      <c r="R2230" s="299">
        <v>0</v>
      </c>
      <c r="S2230" s="300">
        <v>0</v>
      </c>
      <c r="T2230" s="300">
        <v>0</v>
      </c>
      <c r="U2230" s="300">
        <v>0</v>
      </c>
      <c r="V2230" s="300">
        <v>0</v>
      </c>
      <c r="W2230" s="301">
        <v>-0.43364474758276794</v>
      </c>
      <c r="X2230" s="300">
        <v>-2.2014192856139787</v>
      </c>
      <c r="Y2230" s="300">
        <v>-3.0329306797875395</v>
      </c>
      <c r="Z2230" s="300">
        <v>-3.3887745843851369</v>
      </c>
      <c r="AA2230" s="300">
        <v>-3.7353660964111897</v>
      </c>
      <c r="AB2230" s="302">
        <v>-4.0314247674858823</v>
      </c>
      <c r="AC2230" s="302">
        <v>-6.7750875680267209</v>
      </c>
      <c r="AD2230" s="302">
        <v>-6.8919265386730437</v>
      </c>
      <c r="AE2230" s="302">
        <v>-7.0030877188248262</v>
      </c>
      <c r="AF2230" s="302">
        <v>-7.1057318822866105</v>
      </c>
      <c r="AG2230" s="302">
        <v>-7.1536576429911491</v>
      </c>
      <c r="AH2230" s="348">
        <v>-7.1902563009909208</v>
      </c>
      <c r="AI2230" s="348">
        <v>-7.276583334964287</v>
      </c>
      <c r="AK2230" s="199"/>
      <c r="AM2230" s="11"/>
      <c r="AN2230" s="15"/>
      <c r="AO2230" s="11"/>
      <c r="AP2230" s="11"/>
    </row>
    <row r="2231" spans="3:42" outlineLevel="2" x14ac:dyDescent="0.2">
      <c r="C2231" s="252">
        <v>16</v>
      </c>
      <c r="D2231" s="119" t="s">
        <v>218</v>
      </c>
      <c r="F2231" s="767" t="s">
        <v>14</v>
      </c>
      <c r="H2231" s="797" t="s">
        <v>11</v>
      </c>
      <c r="K2231" s="164"/>
      <c r="Q2231" s="135" t="s">
        <v>110</v>
      </c>
      <c r="R2231" s="314">
        <v>0</v>
      </c>
      <c r="S2231" s="315">
        <v>0</v>
      </c>
      <c r="T2231" s="315">
        <v>0</v>
      </c>
      <c r="U2231" s="315">
        <v>0</v>
      </c>
      <c r="V2231" s="315">
        <v>0</v>
      </c>
      <c r="W2231" s="316">
        <v>0</v>
      </c>
      <c r="X2231" s="315">
        <v>0</v>
      </c>
      <c r="Y2231" s="315">
        <v>0</v>
      </c>
      <c r="Z2231" s="315">
        <v>0</v>
      </c>
      <c r="AA2231" s="315">
        <v>0</v>
      </c>
      <c r="AB2231" s="5">
        <v>0</v>
      </c>
      <c r="AC2231" s="5">
        <v>0</v>
      </c>
      <c r="AD2231" s="5">
        <v>0</v>
      </c>
      <c r="AE2231" s="5">
        <v>0</v>
      </c>
      <c r="AF2231" s="5">
        <v>0</v>
      </c>
      <c r="AG2231" s="5">
        <v>0</v>
      </c>
      <c r="AH2231" s="350">
        <v>0</v>
      </c>
      <c r="AI2231" s="350">
        <v>0</v>
      </c>
      <c r="AK2231" s="199"/>
      <c r="AM2231" s="11"/>
      <c r="AN2231" s="15"/>
      <c r="AO2231" s="11"/>
      <c r="AP2231" s="11"/>
    </row>
    <row r="2232" spans="3:42" outlineLevel="2" x14ac:dyDescent="0.2">
      <c r="C2232" s="252">
        <v>16</v>
      </c>
      <c r="D2232" s="119" t="s">
        <v>218</v>
      </c>
      <c r="F2232" s="783" t="s">
        <v>16</v>
      </c>
      <c r="G2232" s="83"/>
      <c r="H2232" s="798" t="s">
        <v>11</v>
      </c>
      <c r="I2232" s="799"/>
      <c r="J2232" s="83"/>
      <c r="K2232" s="736"/>
      <c r="L2232" s="83"/>
      <c r="M2232" s="83"/>
      <c r="N2232" s="83"/>
      <c r="O2232" s="83"/>
      <c r="P2232" s="83"/>
      <c r="Q2232" s="143" t="s">
        <v>110</v>
      </c>
      <c r="R2232" s="304">
        <v>0</v>
      </c>
      <c r="S2232" s="305">
        <v>0</v>
      </c>
      <c r="T2232" s="305">
        <v>0</v>
      </c>
      <c r="U2232" s="305">
        <v>0</v>
      </c>
      <c r="V2232" s="305">
        <v>0</v>
      </c>
      <c r="W2232" s="306">
        <v>0</v>
      </c>
      <c r="X2232" s="305">
        <v>0</v>
      </c>
      <c r="Y2232" s="305">
        <v>0</v>
      </c>
      <c r="Z2232" s="305">
        <v>0</v>
      </c>
      <c r="AA2232" s="305">
        <v>0</v>
      </c>
      <c r="AB2232" s="307">
        <v>0</v>
      </c>
      <c r="AC2232" s="307">
        <v>0</v>
      </c>
      <c r="AD2232" s="307">
        <v>0</v>
      </c>
      <c r="AE2232" s="307">
        <v>0</v>
      </c>
      <c r="AF2232" s="307">
        <v>0</v>
      </c>
      <c r="AG2232" s="307">
        <v>0</v>
      </c>
      <c r="AH2232" s="362">
        <v>0</v>
      </c>
      <c r="AI2232" s="362">
        <v>0</v>
      </c>
      <c r="AK2232" s="199"/>
      <c r="AM2232" s="11"/>
      <c r="AN2232" s="15"/>
      <c r="AO2232" s="11"/>
      <c r="AP2232" s="11"/>
    </row>
    <row r="2233" spans="3:42" outlineLevel="2" x14ac:dyDescent="0.2">
      <c r="C2233" s="252">
        <v>16</v>
      </c>
      <c r="D2233" s="119" t="s">
        <v>218</v>
      </c>
      <c r="F2233" s="12"/>
      <c r="H2233" s="797"/>
      <c r="K2233" s="164"/>
      <c r="Q2233" s="16"/>
      <c r="R2233" s="800">
        <v>0</v>
      </c>
      <c r="S2233" s="800">
        <v>0</v>
      </c>
      <c r="T2233" s="800">
        <v>0</v>
      </c>
      <c r="U2233" s="800">
        <v>0</v>
      </c>
      <c r="V2233" s="800">
        <v>0</v>
      </c>
      <c r="W2233" s="800">
        <v>-0.43364474758276794</v>
      </c>
      <c r="X2233" s="800">
        <v>-2.2014192856139787</v>
      </c>
      <c r="Y2233" s="800">
        <v>-3.0329306797875395</v>
      </c>
      <c r="Z2233" s="800">
        <v>-3.3887745843851369</v>
      </c>
      <c r="AA2233" s="800">
        <v>-3.7353660964111897</v>
      </c>
      <c r="AB2233" s="800">
        <v>-4.0314247674858823</v>
      </c>
      <c r="AC2233" s="800">
        <v>-6.7750875680267209</v>
      </c>
      <c r="AD2233" s="800">
        <v>-6.8919265386730437</v>
      </c>
      <c r="AE2233" s="800">
        <v>-7.0030877188248262</v>
      </c>
      <c r="AF2233" s="800">
        <v>-7.1057318822866105</v>
      </c>
      <c r="AG2233" s="800">
        <v>-7.1536576429911491</v>
      </c>
      <c r="AH2233" s="800">
        <v>-7.1902563009909208</v>
      </c>
      <c r="AI2233" s="800">
        <v>-7.276583334964287</v>
      </c>
      <c r="AK2233" s="199"/>
      <c r="AM2233" s="11"/>
      <c r="AN2233" s="15"/>
      <c r="AO2233" s="11"/>
      <c r="AP2233" s="11"/>
    </row>
    <row r="2234" spans="3:42" outlineLevel="2" x14ac:dyDescent="0.2">
      <c r="C2234" s="252">
        <v>16</v>
      </c>
      <c r="D2234" s="119" t="s">
        <v>218</v>
      </c>
      <c r="F2234" s="794" t="s">
        <v>616</v>
      </c>
      <c r="AK2234" s="199"/>
      <c r="AM2234" s="11"/>
      <c r="AN2234" s="15"/>
      <c r="AO2234" s="11"/>
      <c r="AP2234" s="11"/>
    </row>
    <row r="2235" spans="3:42" outlineLevel="2" x14ac:dyDescent="0.2">
      <c r="C2235" s="252">
        <v>16</v>
      </c>
      <c r="D2235" s="119" t="s">
        <v>218</v>
      </c>
      <c r="F2235" s="761" t="s">
        <v>48</v>
      </c>
      <c r="G2235" s="75"/>
      <c r="H2235" s="796" t="s">
        <v>11</v>
      </c>
      <c r="I2235" s="228" t="s">
        <v>617</v>
      </c>
      <c r="J2235" s="75"/>
      <c r="K2235" s="741"/>
      <c r="L2235" s="75"/>
      <c r="M2235" s="75"/>
      <c r="N2235" s="75"/>
      <c r="O2235" s="75"/>
      <c r="P2235" s="75"/>
      <c r="Q2235" s="128" t="s">
        <v>110</v>
      </c>
      <c r="R2235" s="299">
        <v>0</v>
      </c>
      <c r="S2235" s="300">
        <v>0</v>
      </c>
      <c r="T2235" s="300">
        <v>0</v>
      </c>
      <c r="U2235" s="300">
        <v>0</v>
      </c>
      <c r="V2235" s="300">
        <v>0</v>
      </c>
      <c r="W2235" s="301">
        <v>63.472844938520538</v>
      </c>
      <c r="X2235" s="300">
        <v>322.22307716012403</v>
      </c>
      <c r="Y2235" s="300">
        <v>443.93190467663368</v>
      </c>
      <c r="Z2235" s="300">
        <v>496.01699300006595</v>
      </c>
      <c r="AA2235" s="300">
        <v>546.74780300633302</v>
      </c>
      <c r="AB2235" s="302">
        <v>590.08209040766201</v>
      </c>
      <c r="AC2235" s="302">
        <v>991.67368000503575</v>
      </c>
      <c r="AD2235" s="302">
        <v>1008.7754710631527</v>
      </c>
      <c r="AE2235" s="302">
        <v>1025.0462004800017</v>
      </c>
      <c r="AF2235" s="302">
        <v>1040.0702889938618</v>
      </c>
      <c r="AG2235" s="302">
        <v>1047.0852116804999</v>
      </c>
      <c r="AH2235" s="348">
        <v>1052.4421794683642</v>
      </c>
      <c r="AI2235" s="348">
        <v>1065.0779198340379</v>
      </c>
      <c r="AK2235" s="199"/>
      <c r="AM2235" s="11"/>
      <c r="AN2235" s="15"/>
      <c r="AO2235" s="11"/>
      <c r="AP2235" s="11"/>
    </row>
    <row r="2236" spans="3:42" outlineLevel="2" x14ac:dyDescent="0.2">
      <c r="C2236" s="252">
        <v>16</v>
      </c>
      <c r="D2236" s="119" t="s">
        <v>218</v>
      </c>
      <c r="F2236" s="767" t="s">
        <v>55</v>
      </c>
      <c r="H2236" s="797" t="s">
        <v>11</v>
      </c>
      <c r="I2236" s="234" t="s">
        <v>617</v>
      </c>
      <c r="K2236" s="164"/>
      <c r="Q2236" s="135" t="s">
        <v>110</v>
      </c>
      <c r="R2236" s="314">
        <v>0</v>
      </c>
      <c r="S2236" s="315">
        <v>0</v>
      </c>
      <c r="T2236" s="315">
        <v>0</v>
      </c>
      <c r="U2236" s="315">
        <v>0</v>
      </c>
      <c r="V2236" s="315">
        <v>0</v>
      </c>
      <c r="W2236" s="316">
        <v>24.852523766817956</v>
      </c>
      <c r="X2236" s="315">
        <v>126.16508195112034</v>
      </c>
      <c r="Y2236" s="315">
        <v>173.81965819416382</v>
      </c>
      <c r="Z2236" s="315">
        <v>194.21335406061991</v>
      </c>
      <c r="AA2236" s="315">
        <v>214.07678798440057</v>
      </c>
      <c r="AB2236" s="5">
        <v>231.04414479033531</v>
      </c>
      <c r="AC2236" s="5">
        <v>388.28563183396881</v>
      </c>
      <c r="AD2236" s="5">
        <v>394.98176573404339</v>
      </c>
      <c r="AE2236" s="5">
        <v>401.35250096621036</v>
      </c>
      <c r="AF2236" s="5">
        <v>407.23511922961336</v>
      </c>
      <c r="AG2236" s="5">
        <v>409.98178251469108</v>
      </c>
      <c r="AH2236" s="350">
        <v>412.07928057697154</v>
      </c>
      <c r="AI2236" s="350">
        <v>417.0267512323897</v>
      </c>
      <c r="AK2236" s="199"/>
      <c r="AM2236" s="11"/>
      <c r="AN2236" s="15"/>
      <c r="AO2236" s="11"/>
      <c r="AP2236" s="11"/>
    </row>
    <row r="2237" spans="3:42" outlineLevel="2" x14ac:dyDescent="0.2">
      <c r="C2237" s="252">
        <v>16</v>
      </c>
      <c r="D2237" s="119" t="s">
        <v>218</v>
      </c>
      <c r="F2237" s="783" t="s">
        <v>57</v>
      </c>
      <c r="G2237" s="83"/>
      <c r="H2237" s="798" t="s">
        <v>11</v>
      </c>
      <c r="I2237" s="240" t="s">
        <v>617</v>
      </c>
      <c r="J2237" s="83"/>
      <c r="K2237" s="736"/>
      <c r="L2237" s="83"/>
      <c r="M2237" s="83"/>
      <c r="N2237" s="83"/>
      <c r="O2237" s="83"/>
      <c r="P2237" s="83"/>
      <c r="Q2237" s="143" t="s">
        <v>110</v>
      </c>
      <c r="R2237" s="304">
        <v>0</v>
      </c>
      <c r="S2237" s="305">
        <v>0</v>
      </c>
      <c r="T2237" s="305">
        <v>0</v>
      </c>
      <c r="U2237" s="305">
        <v>0</v>
      </c>
      <c r="V2237" s="305">
        <v>0</v>
      </c>
      <c r="W2237" s="306">
        <v>0</v>
      </c>
      <c r="X2237" s="305">
        <v>0</v>
      </c>
      <c r="Y2237" s="305">
        <v>0</v>
      </c>
      <c r="Z2237" s="305">
        <v>0</v>
      </c>
      <c r="AA2237" s="305">
        <v>0</v>
      </c>
      <c r="AB2237" s="307">
        <v>0</v>
      </c>
      <c r="AC2237" s="307">
        <v>0</v>
      </c>
      <c r="AD2237" s="307">
        <v>0</v>
      </c>
      <c r="AE2237" s="307">
        <v>0</v>
      </c>
      <c r="AF2237" s="307">
        <v>0</v>
      </c>
      <c r="AG2237" s="307">
        <v>0</v>
      </c>
      <c r="AH2237" s="362">
        <v>0</v>
      </c>
      <c r="AI2237" s="362">
        <v>0</v>
      </c>
      <c r="AK2237" s="199"/>
      <c r="AM2237" s="11"/>
      <c r="AN2237" s="15"/>
      <c r="AO2237" s="11"/>
      <c r="AP2237" s="11"/>
    </row>
    <row r="2238" spans="3:42" outlineLevel="2" x14ac:dyDescent="0.2">
      <c r="C2238" s="252">
        <v>16</v>
      </c>
      <c r="D2238" s="119" t="s">
        <v>218</v>
      </c>
      <c r="F2238" s="802" t="s">
        <v>626</v>
      </c>
      <c r="R2238" s="800">
        <v>0</v>
      </c>
      <c r="S2238" s="800">
        <v>0</v>
      </c>
      <c r="T2238" s="800">
        <v>0</v>
      </c>
      <c r="U2238" s="800">
        <v>0</v>
      </c>
      <c r="V2238" s="800">
        <v>0</v>
      </c>
      <c r="W2238" s="800">
        <v>88.325368705338491</v>
      </c>
      <c r="X2238" s="800">
        <v>448.38815911124436</v>
      </c>
      <c r="Y2238" s="800">
        <v>617.75156287079744</v>
      </c>
      <c r="Z2238" s="800">
        <v>690.23034706068586</v>
      </c>
      <c r="AA2238" s="800">
        <v>760.82459099073355</v>
      </c>
      <c r="AB2238" s="800">
        <v>821.12623519799729</v>
      </c>
      <c r="AC2238" s="800">
        <v>1379.9593118390046</v>
      </c>
      <c r="AD2238" s="800">
        <v>1403.7572367971961</v>
      </c>
      <c r="AE2238" s="800">
        <v>1426.398701446212</v>
      </c>
      <c r="AF2238" s="800">
        <v>1447.3054082234753</v>
      </c>
      <c r="AG2238" s="800">
        <v>1457.066994195191</v>
      </c>
      <c r="AH2238" s="800">
        <v>1464.5214600453357</v>
      </c>
      <c r="AI2238" s="800">
        <v>1482.1046710664275</v>
      </c>
      <c r="AK2238" s="199"/>
      <c r="AM2238" s="11"/>
      <c r="AN2238" s="15"/>
      <c r="AO2238" s="11"/>
      <c r="AP2238" s="11"/>
    </row>
    <row r="2239" spans="3:42" outlineLevel="2" x14ac:dyDescent="0.2">
      <c r="C2239" s="252">
        <v>16</v>
      </c>
      <c r="D2239" s="119" t="s">
        <v>218</v>
      </c>
      <c r="R2239" s="5"/>
      <c r="S2239" s="5"/>
      <c r="T2239" s="5"/>
      <c r="U2239" s="5"/>
      <c r="V2239" s="5"/>
      <c r="W2239" s="5"/>
      <c r="X2239" s="5"/>
      <c r="Y2239" s="5"/>
      <c r="AK2239" s="199"/>
      <c r="AM2239" s="11"/>
      <c r="AN2239" s="15"/>
      <c r="AO2239" s="11"/>
      <c r="AP2239" s="11"/>
    </row>
    <row r="2240" spans="3:42" outlineLevel="2" x14ac:dyDescent="0.2">
      <c r="C2240" s="252">
        <v>16</v>
      </c>
      <c r="D2240" s="119" t="s">
        <v>218</v>
      </c>
      <c r="F2240" s="789" t="s">
        <v>627</v>
      </c>
      <c r="G2240" s="790"/>
      <c r="H2240" s="803"/>
      <c r="I2240" s="790"/>
      <c r="J2240" s="790"/>
      <c r="K2240" s="792"/>
      <c r="L2240" s="789"/>
      <c r="M2240" s="789"/>
      <c r="N2240" s="789"/>
      <c r="O2240" s="789"/>
      <c r="P2240" s="789"/>
      <c r="Q2240" s="792"/>
      <c r="R2240" s="793"/>
      <c r="S2240" s="793"/>
      <c r="T2240" s="793"/>
      <c r="U2240" s="793"/>
      <c r="V2240" s="793"/>
      <c r="W2240" s="793"/>
      <c r="X2240" s="793"/>
      <c r="Y2240" s="793"/>
      <c r="Z2240" s="793"/>
      <c r="AA2240" s="793"/>
      <c r="AB2240" s="793"/>
      <c r="AC2240" s="793"/>
      <c r="AD2240" s="793"/>
      <c r="AE2240" s="793"/>
      <c r="AF2240" s="793"/>
      <c r="AG2240" s="793"/>
      <c r="AH2240" s="789"/>
      <c r="AI2240" s="789"/>
      <c r="AK2240" s="199"/>
      <c r="AM2240" s="11"/>
      <c r="AN2240" s="15"/>
      <c r="AO2240" s="11"/>
      <c r="AP2240" s="11"/>
    </row>
    <row r="2241" spans="3:42" outlineLevel="2" x14ac:dyDescent="0.2">
      <c r="C2241" s="252">
        <v>16</v>
      </c>
      <c r="D2241" s="119" t="s">
        <v>218</v>
      </c>
      <c r="F2241" t="s">
        <v>620</v>
      </c>
      <c r="AK2241" s="199"/>
      <c r="AM2241" s="11"/>
      <c r="AN2241" s="15"/>
      <c r="AO2241" s="11"/>
      <c r="AP2241" s="11"/>
    </row>
    <row r="2242" spans="3:42" outlineLevel="2" x14ac:dyDescent="0.2">
      <c r="C2242" s="252">
        <v>16</v>
      </c>
      <c r="D2242" s="119" t="s">
        <v>218</v>
      </c>
      <c r="F2242" s="761" t="s">
        <v>48</v>
      </c>
      <c r="G2242" s="75"/>
      <c r="H2242" s="796" t="s">
        <v>628</v>
      </c>
      <c r="I2242" s="801"/>
      <c r="J2242" s="75"/>
      <c r="K2242" s="741"/>
      <c r="L2242" s="75"/>
      <c r="M2242" s="75"/>
      <c r="N2242" s="75"/>
      <c r="O2242" s="75"/>
      <c r="P2242" s="75"/>
      <c r="Q2242" s="128" t="s">
        <v>536</v>
      </c>
      <c r="R2242" s="804">
        <v>0</v>
      </c>
      <c r="S2242" s="805">
        <v>0</v>
      </c>
      <c r="T2242" s="805">
        <v>0</v>
      </c>
      <c r="U2242" s="805">
        <v>0</v>
      </c>
      <c r="V2242" s="805">
        <v>0</v>
      </c>
      <c r="W2242" s="806">
        <v>1.3854464779002169</v>
      </c>
      <c r="X2242" s="805">
        <v>7.0332884524408268</v>
      </c>
      <c r="Y2242" s="805">
        <v>9.6898743763180182</v>
      </c>
      <c r="Z2242" s="805">
        <v>10.826755860655387</v>
      </c>
      <c r="AA2242" s="805">
        <v>11.934076985339264</v>
      </c>
      <c r="AB2242" s="805">
        <v>12.87995133382071</v>
      </c>
      <c r="AC2242" s="805">
        <v>21.645647182193997</v>
      </c>
      <c r="AD2242" s="805">
        <v>22.018934628348379</v>
      </c>
      <c r="AE2242" s="805">
        <v>22.374082168769409</v>
      </c>
      <c r="AF2242" s="805">
        <v>22.702018793247955</v>
      </c>
      <c r="AG2242" s="805">
        <v>22.855136239588333</v>
      </c>
      <c r="AH2242" s="808">
        <v>22.97206485939591</v>
      </c>
      <c r="AI2242" s="808">
        <v>23.247870079758108</v>
      </c>
      <c r="AK2242" s="199"/>
      <c r="AM2242" s="11"/>
      <c r="AN2242" s="15"/>
      <c r="AO2242" s="11"/>
      <c r="AP2242" s="11"/>
    </row>
    <row r="2243" spans="3:42" outlineLevel="2" x14ac:dyDescent="0.2">
      <c r="C2243" s="252">
        <v>16</v>
      </c>
      <c r="D2243" s="119" t="s">
        <v>218</v>
      </c>
      <c r="F2243" s="767" t="s">
        <v>55</v>
      </c>
      <c r="H2243" s="797" t="s">
        <v>628</v>
      </c>
      <c r="K2243" s="164"/>
      <c r="Q2243" s="135" t="s">
        <v>536</v>
      </c>
      <c r="R2243" s="809">
        <v>0</v>
      </c>
      <c r="S2243" s="810">
        <v>0</v>
      </c>
      <c r="T2243" s="810">
        <v>0</v>
      </c>
      <c r="U2243" s="810">
        <v>0</v>
      </c>
      <c r="V2243" s="810">
        <v>0</v>
      </c>
      <c r="W2243" s="811">
        <v>0.13380859059115832</v>
      </c>
      <c r="X2243" s="810">
        <v>0.67928601360951102</v>
      </c>
      <c r="Y2243" s="810">
        <v>0.93586324263179255</v>
      </c>
      <c r="Z2243" s="810">
        <v>1.0456650368656106</v>
      </c>
      <c r="AA2243" s="810">
        <v>1.152611845269448</v>
      </c>
      <c r="AB2243" s="810">
        <v>1.2439658711849464</v>
      </c>
      <c r="AC2243" s="810">
        <v>2.0905705042266236</v>
      </c>
      <c r="AD2243" s="810">
        <v>2.1266231903837918</v>
      </c>
      <c r="AE2243" s="810">
        <v>2.1609238960362243</v>
      </c>
      <c r="AF2243" s="810">
        <v>2.1925965288117624</v>
      </c>
      <c r="AG2243" s="810">
        <v>2.2073848515774137</v>
      </c>
      <c r="AH2243" s="812">
        <v>2.2186780008010016</v>
      </c>
      <c r="AI2243" s="812">
        <v>2.2453157009236953</v>
      </c>
      <c r="AK2243" s="199"/>
      <c r="AM2243" s="11"/>
      <c r="AN2243" s="15"/>
      <c r="AO2243" s="11"/>
      <c r="AP2243" s="11"/>
    </row>
    <row r="2244" spans="3:42" outlineLevel="2" x14ac:dyDescent="0.2">
      <c r="C2244" s="252">
        <v>16</v>
      </c>
      <c r="D2244" s="119" t="s">
        <v>218</v>
      </c>
      <c r="F2244" s="783" t="s">
        <v>57</v>
      </c>
      <c r="G2244" s="83"/>
      <c r="H2244" s="798" t="s">
        <v>628</v>
      </c>
      <c r="I2244" s="799"/>
      <c r="J2244" s="83"/>
      <c r="K2244" s="736"/>
      <c r="L2244" s="83"/>
      <c r="M2244" s="83"/>
      <c r="N2244" s="83"/>
      <c r="O2244" s="83"/>
      <c r="P2244" s="83"/>
      <c r="Q2244" s="143" t="s">
        <v>536</v>
      </c>
      <c r="R2244" s="813">
        <v>0</v>
      </c>
      <c r="S2244" s="814">
        <v>0</v>
      </c>
      <c r="T2244" s="814">
        <v>0</v>
      </c>
      <c r="U2244" s="814">
        <v>0</v>
      </c>
      <c r="V2244" s="814">
        <v>0</v>
      </c>
      <c r="W2244" s="815">
        <v>0</v>
      </c>
      <c r="X2244" s="814">
        <v>0</v>
      </c>
      <c r="Y2244" s="814">
        <v>0</v>
      </c>
      <c r="Z2244" s="814">
        <v>0</v>
      </c>
      <c r="AA2244" s="814">
        <v>0</v>
      </c>
      <c r="AB2244" s="814">
        <v>0</v>
      </c>
      <c r="AC2244" s="814">
        <v>0</v>
      </c>
      <c r="AD2244" s="814">
        <v>0</v>
      </c>
      <c r="AE2244" s="814">
        <v>0</v>
      </c>
      <c r="AF2244" s="814">
        <v>0</v>
      </c>
      <c r="AG2244" s="814">
        <v>0</v>
      </c>
      <c r="AH2244" s="816">
        <v>0</v>
      </c>
      <c r="AI2244" s="816">
        <v>0</v>
      </c>
      <c r="AK2244" s="199"/>
      <c r="AM2244" s="11"/>
      <c r="AN2244" s="15"/>
      <c r="AO2244" s="11"/>
      <c r="AP2244" s="11"/>
    </row>
    <row r="2245" spans="3:42" outlineLevel="2" x14ac:dyDescent="0.2">
      <c r="C2245" s="252">
        <v>16</v>
      </c>
      <c r="D2245" s="119" t="s">
        <v>218</v>
      </c>
      <c r="AK2245" s="199"/>
      <c r="AM2245" s="11"/>
      <c r="AN2245" s="15"/>
      <c r="AO2245" s="11"/>
      <c r="AP2245" s="11"/>
    </row>
    <row r="2246" spans="3:42" outlineLevel="1" x14ac:dyDescent="0.2">
      <c r="C2246" s="252">
        <v>16</v>
      </c>
      <c r="D2246" s="119" t="s">
        <v>218</v>
      </c>
      <c r="F2246" s="121" t="s">
        <v>629</v>
      </c>
      <c r="G2246" s="756"/>
      <c r="H2246" s="757"/>
      <c r="I2246" s="788"/>
      <c r="J2246" s="756"/>
      <c r="K2246" s="758"/>
      <c r="L2246" s="759"/>
      <c r="M2246" s="759"/>
      <c r="N2246" s="759"/>
      <c r="O2246" s="759"/>
      <c r="P2246" s="759"/>
      <c r="Q2246" s="758"/>
      <c r="R2246" s="760"/>
      <c r="S2246" s="760"/>
      <c r="T2246" s="760"/>
      <c r="U2246" s="760"/>
      <c r="V2246" s="760"/>
      <c r="W2246" s="760"/>
      <c r="X2246" s="760"/>
      <c r="Y2246" s="760"/>
      <c r="Z2246" s="760"/>
      <c r="AA2246" s="760"/>
      <c r="AB2246" s="760"/>
      <c r="AC2246" s="760"/>
      <c r="AD2246" s="760"/>
      <c r="AE2246" s="760"/>
      <c r="AF2246" s="760"/>
      <c r="AG2246" s="760"/>
      <c r="AH2246" s="759"/>
      <c r="AI2246" s="759"/>
      <c r="AK2246" s="199"/>
      <c r="AM2246" s="11"/>
      <c r="AN2246" s="15"/>
      <c r="AO2246" s="11"/>
      <c r="AP2246" s="11"/>
    </row>
    <row r="2247" spans="3:42" outlineLevel="2" x14ac:dyDescent="0.2">
      <c r="C2247" s="252">
        <v>16</v>
      </c>
      <c r="D2247" s="119" t="s">
        <v>218</v>
      </c>
      <c r="F2247" s="789" t="s">
        <v>630</v>
      </c>
      <c r="G2247" s="790"/>
      <c r="H2247" s="803"/>
      <c r="I2247" s="791"/>
      <c r="J2247" s="790"/>
      <c r="K2247" s="792"/>
      <c r="L2247" s="789"/>
      <c r="M2247" s="789"/>
      <c r="N2247" s="789"/>
      <c r="O2247" s="789"/>
      <c r="P2247" s="789"/>
      <c r="Q2247" s="792"/>
      <c r="R2247" s="793"/>
      <c r="S2247" s="793"/>
      <c r="T2247" s="793"/>
      <c r="U2247" s="793"/>
      <c r="V2247" s="793"/>
      <c r="W2247" s="793"/>
      <c r="X2247" s="793"/>
      <c r="Y2247" s="793"/>
      <c r="Z2247" s="793"/>
      <c r="AA2247" s="793"/>
      <c r="AB2247" s="793"/>
      <c r="AC2247" s="793"/>
      <c r="AD2247" s="793"/>
      <c r="AE2247" s="793"/>
      <c r="AF2247" s="793"/>
      <c r="AG2247" s="793"/>
      <c r="AH2247" s="789"/>
      <c r="AI2247" s="789"/>
      <c r="AK2247" s="199"/>
      <c r="AM2247" s="11"/>
      <c r="AN2247" s="15"/>
      <c r="AO2247" s="11"/>
      <c r="AP2247" s="11"/>
    </row>
    <row r="2248" spans="3:42" outlineLevel="2" x14ac:dyDescent="0.2">
      <c r="C2248" s="252">
        <v>16</v>
      </c>
      <c r="D2248" s="119" t="s">
        <v>218</v>
      </c>
      <c r="F2248" s="794" t="s">
        <v>610</v>
      </c>
      <c r="H2248" s="795"/>
      <c r="AK2248" s="199"/>
      <c r="AM2248" s="11"/>
      <c r="AN2248" s="15"/>
      <c r="AO2248" s="11"/>
      <c r="AP2248" s="11"/>
    </row>
    <row r="2249" spans="3:42" outlineLevel="2" x14ac:dyDescent="0.2">
      <c r="C2249" s="252">
        <v>16</v>
      </c>
      <c r="D2249" s="119" t="s">
        <v>218</v>
      </c>
      <c r="F2249" s="761" t="s">
        <v>62</v>
      </c>
      <c r="G2249" s="75"/>
      <c r="H2249" s="796" t="s">
        <v>580</v>
      </c>
      <c r="I2249" s="796" t="s">
        <v>611</v>
      </c>
      <c r="J2249" s="75"/>
      <c r="K2249" s="741"/>
      <c r="L2249" s="75"/>
      <c r="M2249" s="75"/>
      <c r="N2249" s="75"/>
      <c r="O2249" s="75"/>
      <c r="P2249" s="75"/>
      <c r="Q2249" s="128" t="s">
        <v>110</v>
      </c>
      <c r="R2249" s="299">
        <v>0</v>
      </c>
      <c r="S2249" s="300">
        <v>0</v>
      </c>
      <c r="T2249" s="300">
        <v>0</v>
      </c>
      <c r="U2249" s="300">
        <v>0</v>
      </c>
      <c r="V2249" s="300">
        <v>0</v>
      </c>
      <c r="W2249" s="301">
        <v>0</v>
      </c>
      <c r="X2249" s="300">
        <v>0</v>
      </c>
      <c r="Y2249" s="300">
        <v>0</v>
      </c>
      <c r="Z2249" s="300">
        <v>0</v>
      </c>
      <c r="AA2249" s="300">
        <v>0</v>
      </c>
      <c r="AB2249" s="302">
        <v>0</v>
      </c>
      <c r="AC2249" s="302">
        <v>0</v>
      </c>
      <c r="AD2249" s="302">
        <v>0</v>
      </c>
      <c r="AE2249" s="302">
        <v>0</v>
      </c>
      <c r="AF2249" s="302">
        <v>0</v>
      </c>
      <c r="AG2249" s="302">
        <v>0</v>
      </c>
      <c r="AH2249" s="348">
        <v>0</v>
      </c>
      <c r="AI2249" s="348">
        <v>0</v>
      </c>
      <c r="AK2249" s="199"/>
      <c r="AM2249" s="11"/>
      <c r="AN2249" s="15"/>
      <c r="AO2249" s="11"/>
      <c r="AP2249" s="11"/>
    </row>
    <row r="2250" spans="3:42" outlineLevel="2" x14ac:dyDescent="0.2">
      <c r="C2250" s="252">
        <v>16</v>
      </c>
      <c r="D2250" s="119" t="s">
        <v>218</v>
      </c>
      <c r="F2250" s="767" t="s">
        <v>188</v>
      </c>
      <c r="H2250" s="797" t="s">
        <v>580</v>
      </c>
      <c r="I2250" s="797" t="s">
        <v>612</v>
      </c>
      <c r="K2250" s="164"/>
      <c r="Q2250" s="135" t="s">
        <v>110</v>
      </c>
      <c r="R2250" s="314">
        <v>0</v>
      </c>
      <c r="S2250" s="315">
        <v>0</v>
      </c>
      <c r="T2250" s="315">
        <v>0</v>
      </c>
      <c r="U2250" s="315">
        <v>0</v>
      </c>
      <c r="V2250" s="315">
        <v>0</v>
      </c>
      <c r="W2250" s="316">
        <v>0</v>
      </c>
      <c r="X2250" s="315">
        <v>0</v>
      </c>
      <c r="Y2250" s="315">
        <v>0</v>
      </c>
      <c r="Z2250" s="315">
        <v>0</v>
      </c>
      <c r="AA2250" s="315">
        <v>0</v>
      </c>
      <c r="AB2250" s="5">
        <v>0</v>
      </c>
      <c r="AC2250" s="5">
        <v>0</v>
      </c>
      <c r="AD2250" s="5">
        <v>0</v>
      </c>
      <c r="AE2250" s="5">
        <v>0</v>
      </c>
      <c r="AF2250" s="5">
        <v>0</v>
      </c>
      <c r="AG2250" s="5">
        <v>0</v>
      </c>
      <c r="AH2250" s="350">
        <v>0</v>
      </c>
      <c r="AI2250" s="350">
        <v>0</v>
      </c>
      <c r="AK2250" s="199"/>
      <c r="AM2250" s="11"/>
      <c r="AN2250" s="15"/>
      <c r="AO2250" s="11"/>
      <c r="AP2250" s="11"/>
    </row>
    <row r="2251" spans="3:42" outlineLevel="2" x14ac:dyDescent="0.2">
      <c r="C2251" s="252">
        <v>16</v>
      </c>
      <c r="D2251" s="119" t="s">
        <v>218</v>
      </c>
      <c r="F2251" s="767" t="s">
        <v>613</v>
      </c>
      <c r="H2251" s="797" t="s">
        <v>580</v>
      </c>
      <c r="I2251" s="234" t="s">
        <v>614</v>
      </c>
      <c r="K2251" s="164"/>
      <c r="Q2251" s="135" t="s">
        <v>110</v>
      </c>
      <c r="R2251" s="314">
        <v>0</v>
      </c>
      <c r="S2251" s="315">
        <v>0</v>
      </c>
      <c r="T2251" s="315">
        <v>0</v>
      </c>
      <c r="U2251" s="315">
        <v>0</v>
      </c>
      <c r="V2251" s="315">
        <v>0</v>
      </c>
      <c r="W2251" s="316">
        <v>0</v>
      </c>
      <c r="X2251" s="315">
        <v>0</v>
      </c>
      <c r="Y2251" s="315">
        <v>0</v>
      </c>
      <c r="Z2251" s="315">
        <v>0</v>
      </c>
      <c r="AA2251" s="315">
        <v>0</v>
      </c>
      <c r="AB2251" s="5">
        <v>0</v>
      </c>
      <c r="AC2251" s="5">
        <v>0</v>
      </c>
      <c r="AD2251" s="5">
        <v>0</v>
      </c>
      <c r="AE2251" s="5">
        <v>0</v>
      </c>
      <c r="AF2251" s="5">
        <v>0</v>
      </c>
      <c r="AG2251" s="5">
        <v>0</v>
      </c>
      <c r="AH2251" s="350">
        <v>0</v>
      </c>
      <c r="AI2251" s="350">
        <v>0</v>
      </c>
      <c r="AK2251" s="199"/>
      <c r="AM2251" s="11"/>
      <c r="AN2251" s="15"/>
      <c r="AO2251" s="11"/>
      <c r="AP2251" s="11"/>
    </row>
    <row r="2252" spans="3:42" outlineLevel="2" x14ac:dyDescent="0.2">
      <c r="C2252" s="252">
        <v>16</v>
      </c>
      <c r="D2252" s="119" t="s">
        <v>218</v>
      </c>
      <c r="F2252" s="783" t="s">
        <v>57</v>
      </c>
      <c r="G2252" s="83"/>
      <c r="H2252" s="798" t="s">
        <v>580</v>
      </c>
      <c r="I2252" s="799"/>
      <c r="J2252" s="83"/>
      <c r="K2252" s="736"/>
      <c r="L2252" s="83"/>
      <c r="M2252" s="83"/>
      <c r="N2252" s="83"/>
      <c r="O2252" s="83"/>
      <c r="P2252" s="83"/>
      <c r="Q2252" s="143" t="s">
        <v>110</v>
      </c>
      <c r="R2252" s="304">
        <v>0</v>
      </c>
      <c r="S2252" s="305">
        <v>0</v>
      </c>
      <c r="T2252" s="305">
        <v>0</v>
      </c>
      <c r="U2252" s="305">
        <v>0</v>
      </c>
      <c r="V2252" s="305">
        <v>0</v>
      </c>
      <c r="W2252" s="306">
        <v>0</v>
      </c>
      <c r="X2252" s="305">
        <v>0</v>
      </c>
      <c r="Y2252" s="305">
        <v>0</v>
      </c>
      <c r="Z2252" s="305">
        <v>0</v>
      </c>
      <c r="AA2252" s="305">
        <v>0</v>
      </c>
      <c r="AB2252" s="307">
        <v>0</v>
      </c>
      <c r="AC2252" s="307">
        <v>0</v>
      </c>
      <c r="AD2252" s="307">
        <v>0</v>
      </c>
      <c r="AE2252" s="307">
        <v>0</v>
      </c>
      <c r="AF2252" s="307">
        <v>0</v>
      </c>
      <c r="AG2252" s="307">
        <v>0</v>
      </c>
      <c r="AH2252" s="362">
        <v>0</v>
      </c>
      <c r="AI2252" s="362">
        <v>0</v>
      </c>
      <c r="AK2252" s="199"/>
      <c r="AM2252" s="11"/>
      <c r="AN2252" s="15"/>
      <c r="AO2252" s="11"/>
      <c r="AP2252" s="11"/>
    </row>
    <row r="2253" spans="3:42" outlineLevel="2" x14ac:dyDescent="0.2">
      <c r="C2253" s="252">
        <v>16</v>
      </c>
      <c r="D2253" s="119" t="s">
        <v>218</v>
      </c>
      <c r="F2253" s="12"/>
      <c r="H2253" s="234"/>
      <c r="K2253" s="164"/>
      <c r="Q2253" s="16"/>
      <c r="R2253" s="800">
        <v>0</v>
      </c>
      <c r="S2253" s="800">
        <v>0</v>
      </c>
      <c r="T2253" s="800">
        <v>0</v>
      </c>
      <c r="U2253" s="800">
        <v>0</v>
      </c>
      <c r="V2253" s="800">
        <v>0</v>
      </c>
      <c r="W2253" s="800">
        <v>0</v>
      </c>
      <c r="X2253" s="800">
        <v>0</v>
      </c>
      <c r="Y2253" s="800">
        <v>0</v>
      </c>
      <c r="Z2253" s="800">
        <v>0</v>
      </c>
      <c r="AA2253" s="800">
        <v>0</v>
      </c>
      <c r="AB2253" s="800">
        <v>0</v>
      </c>
      <c r="AC2253" s="800">
        <v>0</v>
      </c>
      <c r="AD2253" s="800">
        <v>0</v>
      </c>
      <c r="AE2253" s="800">
        <v>0</v>
      </c>
      <c r="AF2253" s="800">
        <v>0</v>
      </c>
      <c r="AG2253" s="800">
        <v>0</v>
      </c>
      <c r="AH2253" s="800">
        <v>0</v>
      </c>
      <c r="AI2253" s="800">
        <v>0</v>
      </c>
      <c r="AK2253" s="199"/>
      <c r="AM2253" s="11"/>
      <c r="AN2253" s="15"/>
      <c r="AO2253" s="11"/>
      <c r="AP2253" s="11"/>
    </row>
    <row r="2254" spans="3:42" outlineLevel="2" x14ac:dyDescent="0.2">
      <c r="C2254" s="252">
        <v>16</v>
      </c>
      <c r="D2254" s="119" t="s">
        <v>218</v>
      </c>
      <c r="F2254" s="794" t="s">
        <v>615</v>
      </c>
      <c r="AK2254" s="199"/>
      <c r="AM2254" s="11"/>
      <c r="AN2254" s="15"/>
      <c r="AO2254" s="11"/>
      <c r="AP2254" s="11"/>
    </row>
    <row r="2255" spans="3:42" outlineLevel="2" x14ac:dyDescent="0.2">
      <c r="C2255" s="252">
        <v>16</v>
      </c>
      <c r="D2255" s="119" t="s">
        <v>218</v>
      </c>
      <c r="F2255" s="761" t="s">
        <v>48</v>
      </c>
      <c r="G2255" s="75"/>
      <c r="H2255" s="796" t="s">
        <v>580</v>
      </c>
      <c r="I2255" s="801"/>
      <c r="J2255" s="75"/>
      <c r="K2255" s="741"/>
      <c r="L2255" s="75"/>
      <c r="M2255" s="75"/>
      <c r="N2255" s="75"/>
      <c r="O2255" s="75"/>
      <c r="P2255" s="75"/>
      <c r="Q2255" s="128" t="s">
        <v>110</v>
      </c>
      <c r="R2255" s="299">
        <v>0</v>
      </c>
      <c r="S2255" s="300">
        <v>0</v>
      </c>
      <c r="T2255" s="300">
        <v>0</v>
      </c>
      <c r="U2255" s="300">
        <v>0</v>
      </c>
      <c r="V2255" s="300">
        <v>0</v>
      </c>
      <c r="W2255" s="301">
        <v>0</v>
      </c>
      <c r="X2255" s="300">
        <v>0</v>
      </c>
      <c r="Y2255" s="300">
        <v>0</v>
      </c>
      <c r="Z2255" s="300">
        <v>0</v>
      </c>
      <c r="AA2255" s="300">
        <v>0</v>
      </c>
      <c r="AB2255" s="302">
        <v>0</v>
      </c>
      <c r="AC2255" s="302">
        <v>0</v>
      </c>
      <c r="AD2255" s="302">
        <v>0</v>
      </c>
      <c r="AE2255" s="302">
        <v>0</v>
      </c>
      <c r="AF2255" s="302">
        <v>0</v>
      </c>
      <c r="AG2255" s="302">
        <v>0</v>
      </c>
      <c r="AH2255" s="348">
        <v>0</v>
      </c>
      <c r="AI2255" s="348">
        <v>0</v>
      </c>
      <c r="AK2255" s="199"/>
      <c r="AM2255" s="11"/>
      <c r="AN2255" s="15"/>
      <c r="AO2255" s="11"/>
      <c r="AP2255" s="11"/>
    </row>
    <row r="2256" spans="3:42" outlineLevel="2" x14ac:dyDescent="0.2">
      <c r="C2256" s="252">
        <v>16</v>
      </c>
      <c r="D2256" s="119" t="s">
        <v>218</v>
      </c>
      <c r="F2256" s="767" t="s">
        <v>55</v>
      </c>
      <c r="H2256" s="797" t="s">
        <v>580</v>
      </c>
      <c r="K2256" s="164"/>
      <c r="Q2256" s="135" t="s">
        <v>110</v>
      </c>
      <c r="R2256" s="314">
        <v>0</v>
      </c>
      <c r="S2256" s="315">
        <v>0</v>
      </c>
      <c r="T2256" s="315">
        <v>0</v>
      </c>
      <c r="U2256" s="315">
        <v>0</v>
      </c>
      <c r="V2256" s="315">
        <v>0</v>
      </c>
      <c r="W2256" s="316">
        <v>0</v>
      </c>
      <c r="X2256" s="315">
        <v>0</v>
      </c>
      <c r="Y2256" s="315">
        <v>0</v>
      </c>
      <c r="Z2256" s="315">
        <v>0</v>
      </c>
      <c r="AA2256" s="315">
        <v>0</v>
      </c>
      <c r="AB2256" s="5">
        <v>0</v>
      </c>
      <c r="AC2256" s="5">
        <v>0</v>
      </c>
      <c r="AD2256" s="5">
        <v>0</v>
      </c>
      <c r="AE2256" s="5">
        <v>0</v>
      </c>
      <c r="AF2256" s="5">
        <v>0</v>
      </c>
      <c r="AG2256" s="5">
        <v>0</v>
      </c>
      <c r="AH2256" s="350">
        <v>0</v>
      </c>
      <c r="AI2256" s="350">
        <v>0</v>
      </c>
      <c r="AK2256" s="199"/>
      <c r="AM2256" s="11"/>
      <c r="AN2256" s="15"/>
      <c r="AO2256" s="11"/>
      <c r="AP2256" s="11"/>
    </row>
    <row r="2257" spans="3:42" outlineLevel="2" x14ac:dyDescent="0.2">
      <c r="C2257" s="252">
        <v>16</v>
      </c>
      <c r="D2257" s="119" t="s">
        <v>218</v>
      </c>
      <c r="F2257" s="783" t="s">
        <v>57</v>
      </c>
      <c r="G2257" s="83"/>
      <c r="H2257" s="798" t="s">
        <v>580</v>
      </c>
      <c r="I2257" s="799"/>
      <c r="J2257" s="83"/>
      <c r="K2257" s="736"/>
      <c r="L2257" s="83"/>
      <c r="M2257" s="83"/>
      <c r="N2257" s="83"/>
      <c r="O2257" s="83"/>
      <c r="P2257" s="83"/>
      <c r="Q2257" s="143" t="s">
        <v>110</v>
      </c>
      <c r="R2257" s="304">
        <v>0</v>
      </c>
      <c r="S2257" s="305">
        <v>0</v>
      </c>
      <c r="T2257" s="305">
        <v>0</v>
      </c>
      <c r="U2257" s="305">
        <v>0</v>
      </c>
      <c r="V2257" s="305">
        <v>0</v>
      </c>
      <c r="W2257" s="306">
        <v>0</v>
      </c>
      <c r="X2257" s="305">
        <v>0</v>
      </c>
      <c r="Y2257" s="305">
        <v>0</v>
      </c>
      <c r="Z2257" s="305">
        <v>0</v>
      </c>
      <c r="AA2257" s="305">
        <v>0</v>
      </c>
      <c r="AB2257" s="307">
        <v>0</v>
      </c>
      <c r="AC2257" s="307">
        <v>0</v>
      </c>
      <c r="AD2257" s="307">
        <v>0</v>
      </c>
      <c r="AE2257" s="307">
        <v>0</v>
      </c>
      <c r="AF2257" s="307">
        <v>0</v>
      </c>
      <c r="AG2257" s="307">
        <v>0</v>
      </c>
      <c r="AH2257" s="362">
        <v>0</v>
      </c>
      <c r="AI2257" s="362">
        <v>0</v>
      </c>
      <c r="AK2257" s="199"/>
      <c r="AM2257" s="11"/>
      <c r="AN2257" s="15"/>
      <c r="AO2257" s="11"/>
      <c r="AP2257" s="11"/>
    </row>
    <row r="2258" spans="3:42" outlineLevel="2" x14ac:dyDescent="0.2">
      <c r="C2258" s="252">
        <v>16</v>
      </c>
      <c r="D2258" s="119" t="s">
        <v>218</v>
      </c>
      <c r="F2258" s="12"/>
      <c r="H2258" s="164"/>
      <c r="K2258" s="164"/>
      <c r="Q2258" s="16"/>
      <c r="R2258" s="800">
        <v>0</v>
      </c>
      <c r="S2258" s="800">
        <v>0</v>
      </c>
      <c r="T2258" s="800">
        <v>0</v>
      </c>
      <c r="U2258" s="800">
        <v>0</v>
      </c>
      <c r="V2258" s="800">
        <v>0</v>
      </c>
      <c r="W2258" s="800">
        <v>0</v>
      </c>
      <c r="X2258" s="800">
        <v>0</v>
      </c>
      <c r="Y2258" s="800">
        <v>0</v>
      </c>
      <c r="Z2258" s="800">
        <v>0</v>
      </c>
      <c r="AA2258" s="800">
        <v>0</v>
      </c>
      <c r="AB2258" s="800">
        <v>0</v>
      </c>
      <c r="AC2258" s="800">
        <v>0</v>
      </c>
      <c r="AD2258" s="800">
        <v>0</v>
      </c>
      <c r="AE2258" s="800">
        <v>0</v>
      </c>
      <c r="AF2258" s="800">
        <v>0</v>
      </c>
      <c r="AG2258" s="800">
        <v>0</v>
      </c>
      <c r="AH2258" s="800">
        <v>0</v>
      </c>
      <c r="AI2258" s="800">
        <v>0</v>
      </c>
      <c r="AK2258" s="199"/>
      <c r="AM2258" s="11"/>
      <c r="AN2258" s="15"/>
      <c r="AO2258" s="11"/>
      <c r="AP2258" s="11"/>
    </row>
    <row r="2259" spans="3:42" outlineLevel="2" x14ac:dyDescent="0.2">
      <c r="C2259" s="252">
        <v>16</v>
      </c>
      <c r="D2259" s="119" t="s">
        <v>218</v>
      </c>
      <c r="F2259" s="794" t="s">
        <v>69</v>
      </c>
      <c r="AK2259" s="199"/>
      <c r="AM2259" s="11"/>
      <c r="AN2259" s="15"/>
      <c r="AO2259" s="11"/>
      <c r="AP2259" s="11"/>
    </row>
    <row r="2260" spans="3:42" outlineLevel="2" x14ac:dyDescent="0.2">
      <c r="C2260" s="252">
        <v>16</v>
      </c>
      <c r="D2260" s="119" t="s">
        <v>218</v>
      </c>
      <c r="F2260" s="761" t="s">
        <v>9</v>
      </c>
      <c r="G2260" s="75"/>
      <c r="H2260" s="796" t="s">
        <v>580</v>
      </c>
      <c r="I2260" s="801"/>
      <c r="J2260" s="75"/>
      <c r="K2260" s="741"/>
      <c r="L2260" s="75"/>
      <c r="M2260" s="75"/>
      <c r="N2260" s="75"/>
      <c r="O2260" s="75"/>
      <c r="P2260" s="75"/>
      <c r="Q2260" s="128" t="s">
        <v>110</v>
      </c>
      <c r="R2260" s="299">
        <v>0</v>
      </c>
      <c r="S2260" s="300">
        <v>0</v>
      </c>
      <c r="T2260" s="300">
        <v>0</v>
      </c>
      <c r="U2260" s="300">
        <v>0</v>
      </c>
      <c r="V2260" s="300">
        <v>0</v>
      </c>
      <c r="W2260" s="301">
        <v>0</v>
      </c>
      <c r="X2260" s="300">
        <v>0</v>
      </c>
      <c r="Y2260" s="300">
        <v>0</v>
      </c>
      <c r="Z2260" s="300">
        <v>0</v>
      </c>
      <c r="AA2260" s="300">
        <v>0</v>
      </c>
      <c r="AB2260" s="302">
        <v>0</v>
      </c>
      <c r="AC2260" s="302">
        <v>0</v>
      </c>
      <c r="AD2260" s="302">
        <v>0</v>
      </c>
      <c r="AE2260" s="302">
        <v>0</v>
      </c>
      <c r="AF2260" s="302">
        <v>0</v>
      </c>
      <c r="AG2260" s="302">
        <v>0</v>
      </c>
      <c r="AH2260" s="348">
        <v>0</v>
      </c>
      <c r="AI2260" s="348">
        <v>0</v>
      </c>
      <c r="AK2260" s="199"/>
      <c r="AM2260" s="11"/>
      <c r="AN2260" s="15"/>
      <c r="AO2260" s="11"/>
      <c r="AP2260" s="11"/>
    </row>
    <row r="2261" spans="3:42" outlineLevel="2" x14ac:dyDescent="0.2">
      <c r="C2261" s="252">
        <v>16</v>
      </c>
      <c r="D2261" s="119" t="s">
        <v>218</v>
      </c>
      <c r="F2261" s="767" t="s">
        <v>14</v>
      </c>
      <c r="H2261" s="797" t="s">
        <v>580</v>
      </c>
      <c r="K2261" s="164"/>
      <c r="Q2261" s="135" t="s">
        <v>110</v>
      </c>
      <c r="R2261" s="314">
        <v>0</v>
      </c>
      <c r="S2261" s="315">
        <v>0</v>
      </c>
      <c r="T2261" s="315">
        <v>0</v>
      </c>
      <c r="U2261" s="315">
        <v>0</v>
      </c>
      <c r="V2261" s="315">
        <v>0</v>
      </c>
      <c r="W2261" s="316">
        <v>0</v>
      </c>
      <c r="X2261" s="315">
        <v>0</v>
      </c>
      <c r="Y2261" s="315">
        <v>0</v>
      </c>
      <c r="Z2261" s="315">
        <v>0</v>
      </c>
      <c r="AA2261" s="315">
        <v>0</v>
      </c>
      <c r="AB2261" s="5">
        <v>0</v>
      </c>
      <c r="AC2261" s="5">
        <v>0</v>
      </c>
      <c r="AD2261" s="5">
        <v>0</v>
      </c>
      <c r="AE2261" s="5">
        <v>0</v>
      </c>
      <c r="AF2261" s="5">
        <v>0</v>
      </c>
      <c r="AG2261" s="5">
        <v>0</v>
      </c>
      <c r="AH2261" s="350">
        <v>0</v>
      </c>
      <c r="AI2261" s="350">
        <v>0</v>
      </c>
      <c r="AK2261" s="199"/>
      <c r="AM2261" s="11"/>
      <c r="AN2261" s="15"/>
      <c r="AO2261" s="11"/>
      <c r="AP2261" s="11"/>
    </row>
    <row r="2262" spans="3:42" outlineLevel="2" x14ac:dyDescent="0.2">
      <c r="C2262" s="252">
        <v>16</v>
      </c>
      <c r="D2262" s="119" t="s">
        <v>218</v>
      </c>
      <c r="F2262" s="783" t="s">
        <v>16</v>
      </c>
      <c r="G2262" s="83"/>
      <c r="H2262" s="798" t="s">
        <v>580</v>
      </c>
      <c r="I2262" s="799"/>
      <c r="J2262" s="83"/>
      <c r="K2262" s="736"/>
      <c r="L2262" s="83"/>
      <c r="M2262" s="83"/>
      <c r="N2262" s="83"/>
      <c r="O2262" s="83"/>
      <c r="P2262" s="83"/>
      <c r="Q2262" s="143" t="s">
        <v>110</v>
      </c>
      <c r="R2262" s="304">
        <v>0</v>
      </c>
      <c r="S2262" s="305">
        <v>0</v>
      </c>
      <c r="T2262" s="305">
        <v>0</v>
      </c>
      <c r="U2262" s="305">
        <v>0</v>
      </c>
      <c r="V2262" s="305">
        <v>0</v>
      </c>
      <c r="W2262" s="306">
        <v>0</v>
      </c>
      <c r="X2262" s="305">
        <v>0</v>
      </c>
      <c r="Y2262" s="305">
        <v>0</v>
      </c>
      <c r="Z2262" s="305">
        <v>0</v>
      </c>
      <c r="AA2262" s="305">
        <v>0</v>
      </c>
      <c r="AB2262" s="307">
        <v>0</v>
      </c>
      <c r="AC2262" s="307">
        <v>0</v>
      </c>
      <c r="AD2262" s="307">
        <v>0</v>
      </c>
      <c r="AE2262" s="307">
        <v>0</v>
      </c>
      <c r="AF2262" s="307">
        <v>0</v>
      </c>
      <c r="AG2262" s="307">
        <v>0</v>
      </c>
      <c r="AH2262" s="362">
        <v>0</v>
      </c>
      <c r="AI2262" s="362">
        <v>0</v>
      </c>
      <c r="AK2262" s="199"/>
      <c r="AM2262" s="11"/>
      <c r="AN2262" s="15"/>
      <c r="AO2262" s="11"/>
      <c r="AP2262" s="11"/>
    </row>
    <row r="2263" spans="3:42" outlineLevel="2" x14ac:dyDescent="0.2">
      <c r="C2263" s="252">
        <v>16</v>
      </c>
      <c r="D2263" s="119" t="s">
        <v>218</v>
      </c>
      <c r="F2263" s="12"/>
      <c r="H2263" s="797"/>
      <c r="K2263" s="164"/>
      <c r="Q2263" s="16"/>
      <c r="R2263" s="800">
        <v>0</v>
      </c>
      <c r="S2263" s="800">
        <v>0</v>
      </c>
      <c r="T2263" s="800">
        <v>0</v>
      </c>
      <c r="U2263" s="800">
        <v>0</v>
      </c>
      <c r="V2263" s="800">
        <v>0</v>
      </c>
      <c r="W2263" s="800">
        <v>0</v>
      </c>
      <c r="X2263" s="800">
        <v>0</v>
      </c>
      <c r="Y2263" s="800">
        <v>0</v>
      </c>
      <c r="Z2263" s="800">
        <v>0</v>
      </c>
      <c r="AA2263" s="800">
        <v>0</v>
      </c>
      <c r="AB2263" s="800">
        <v>0</v>
      </c>
      <c r="AC2263" s="800">
        <v>0</v>
      </c>
      <c r="AD2263" s="800">
        <v>0</v>
      </c>
      <c r="AE2263" s="800">
        <v>0</v>
      </c>
      <c r="AF2263" s="800">
        <v>0</v>
      </c>
      <c r="AG2263" s="800">
        <v>0</v>
      </c>
      <c r="AH2263" s="800">
        <v>0</v>
      </c>
      <c r="AI2263" s="800">
        <v>0</v>
      </c>
      <c r="AK2263" s="199"/>
      <c r="AM2263" s="11"/>
      <c r="AN2263" s="15"/>
      <c r="AO2263" s="11"/>
      <c r="AP2263" s="11"/>
    </row>
    <row r="2264" spans="3:42" outlineLevel="2" x14ac:dyDescent="0.2">
      <c r="C2264" s="252">
        <v>16</v>
      </c>
      <c r="D2264" s="119" t="s">
        <v>218</v>
      </c>
      <c r="F2264" s="794" t="s">
        <v>616</v>
      </c>
      <c r="AK2264" s="199"/>
      <c r="AM2264" s="11"/>
      <c r="AN2264" s="15"/>
      <c r="AO2264" s="11"/>
      <c r="AP2264" s="11"/>
    </row>
    <row r="2265" spans="3:42" outlineLevel="2" x14ac:dyDescent="0.2">
      <c r="C2265" s="252">
        <v>16</v>
      </c>
      <c r="D2265" s="119" t="s">
        <v>218</v>
      </c>
      <c r="F2265" s="761" t="s">
        <v>48</v>
      </c>
      <c r="G2265" s="75"/>
      <c r="H2265" s="796" t="s">
        <v>580</v>
      </c>
      <c r="I2265" s="228" t="s">
        <v>617</v>
      </c>
      <c r="J2265" s="75"/>
      <c r="K2265" s="741"/>
      <c r="L2265" s="75"/>
      <c r="M2265" s="75"/>
      <c r="N2265" s="75"/>
      <c r="O2265" s="75"/>
      <c r="P2265" s="75"/>
      <c r="Q2265" s="128" t="s">
        <v>110</v>
      </c>
      <c r="R2265" s="299">
        <v>0</v>
      </c>
      <c r="S2265" s="300">
        <v>0</v>
      </c>
      <c r="T2265" s="300">
        <v>0</v>
      </c>
      <c r="U2265" s="300">
        <v>0</v>
      </c>
      <c r="V2265" s="300">
        <v>0</v>
      </c>
      <c r="W2265" s="301">
        <v>0</v>
      </c>
      <c r="X2265" s="300">
        <v>0</v>
      </c>
      <c r="Y2265" s="300">
        <v>0</v>
      </c>
      <c r="Z2265" s="300">
        <v>0</v>
      </c>
      <c r="AA2265" s="300">
        <v>0</v>
      </c>
      <c r="AB2265" s="302">
        <v>0</v>
      </c>
      <c r="AC2265" s="302">
        <v>0</v>
      </c>
      <c r="AD2265" s="302">
        <v>0</v>
      </c>
      <c r="AE2265" s="302">
        <v>0</v>
      </c>
      <c r="AF2265" s="302">
        <v>0</v>
      </c>
      <c r="AG2265" s="302">
        <v>0</v>
      </c>
      <c r="AH2265" s="348">
        <v>0</v>
      </c>
      <c r="AI2265" s="348">
        <v>0</v>
      </c>
      <c r="AK2265" s="199"/>
      <c r="AM2265" s="11"/>
      <c r="AN2265" s="15"/>
      <c r="AO2265" s="11"/>
      <c r="AP2265" s="11"/>
    </row>
    <row r="2266" spans="3:42" outlineLevel="2" x14ac:dyDescent="0.2">
      <c r="C2266" s="252">
        <v>16</v>
      </c>
      <c r="D2266" s="119" t="s">
        <v>218</v>
      </c>
      <c r="F2266" s="767" t="s">
        <v>55</v>
      </c>
      <c r="H2266" s="797" t="s">
        <v>580</v>
      </c>
      <c r="I2266" s="234" t="s">
        <v>617</v>
      </c>
      <c r="K2266" s="164"/>
      <c r="Q2266" s="135" t="s">
        <v>110</v>
      </c>
      <c r="R2266" s="314">
        <v>0</v>
      </c>
      <c r="S2266" s="315">
        <v>0</v>
      </c>
      <c r="T2266" s="315">
        <v>0</v>
      </c>
      <c r="U2266" s="315">
        <v>0</v>
      </c>
      <c r="V2266" s="315">
        <v>0</v>
      </c>
      <c r="W2266" s="316">
        <v>0</v>
      </c>
      <c r="X2266" s="315">
        <v>0</v>
      </c>
      <c r="Y2266" s="315">
        <v>0</v>
      </c>
      <c r="Z2266" s="315">
        <v>0</v>
      </c>
      <c r="AA2266" s="315">
        <v>0</v>
      </c>
      <c r="AB2266" s="5">
        <v>0</v>
      </c>
      <c r="AC2266" s="5">
        <v>0</v>
      </c>
      <c r="AD2266" s="5">
        <v>0</v>
      </c>
      <c r="AE2266" s="5">
        <v>0</v>
      </c>
      <c r="AF2266" s="5">
        <v>0</v>
      </c>
      <c r="AG2266" s="5">
        <v>0</v>
      </c>
      <c r="AH2266" s="350">
        <v>0</v>
      </c>
      <c r="AI2266" s="350">
        <v>0</v>
      </c>
      <c r="AK2266" s="199"/>
      <c r="AM2266" s="11"/>
      <c r="AN2266" s="15"/>
      <c r="AO2266" s="11"/>
      <c r="AP2266" s="11"/>
    </row>
    <row r="2267" spans="3:42" outlineLevel="2" x14ac:dyDescent="0.2">
      <c r="C2267" s="252">
        <v>16</v>
      </c>
      <c r="D2267" s="119" t="s">
        <v>218</v>
      </c>
      <c r="F2267" s="783" t="s">
        <v>57</v>
      </c>
      <c r="G2267" s="83"/>
      <c r="H2267" s="798" t="s">
        <v>580</v>
      </c>
      <c r="I2267" s="240" t="s">
        <v>617</v>
      </c>
      <c r="J2267" s="83"/>
      <c r="K2267" s="736"/>
      <c r="L2267" s="83"/>
      <c r="M2267" s="83"/>
      <c r="N2267" s="83"/>
      <c r="O2267" s="83"/>
      <c r="P2267" s="83"/>
      <c r="Q2267" s="143" t="s">
        <v>110</v>
      </c>
      <c r="R2267" s="304">
        <v>0</v>
      </c>
      <c r="S2267" s="305">
        <v>0</v>
      </c>
      <c r="T2267" s="305">
        <v>0</v>
      </c>
      <c r="U2267" s="305">
        <v>0</v>
      </c>
      <c r="V2267" s="305">
        <v>0</v>
      </c>
      <c r="W2267" s="306">
        <v>0</v>
      </c>
      <c r="X2267" s="305">
        <v>0</v>
      </c>
      <c r="Y2267" s="305">
        <v>0</v>
      </c>
      <c r="Z2267" s="305">
        <v>0</v>
      </c>
      <c r="AA2267" s="305">
        <v>0</v>
      </c>
      <c r="AB2267" s="307">
        <v>0</v>
      </c>
      <c r="AC2267" s="307">
        <v>0</v>
      </c>
      <c r="AD2267" s="307">
        <v>0</v>
      </c>
      <c r="AE2267" s="307">
        <v>0</v>
      </c>
      <c r="AF2267" s="307">
        <v>0</v>
      </c>
      <c r="AG2267" s="307">
        <v>0</v>
      </c>
      <c r="AH2267" s="362">
        <v>0</v>
      </c>
      <c r="AI2267" s="362">
        <v>0</v>
      </c>
      <c r="AK2267" s="199"/>
      <c r="AM2267" s="11"/>
      <c r="AN2267" s="15"/>
      <c r="AO2267" s="11"/>
      <c r="AP2267" s="11"/>
    </row>
    <row r="2268" spans="3:42" outlineLevel="2" x14ac:dyDescent="0.2">
      <c r="C2268" s="252">
        <v>16</v>
      </c>
      <c r="D2268" s="119" t="s">
        <v>218</v>
      </c>
      <c r="F2268" s="802" t="s">
        <v>626</v>
      </c>
      <c r="R2268" s="800">
        <v>0</v>
      </c>
      <c r="S2268" s="800">
        <v>0</v>
      </c>
      <c r="T2268" s="800">
        <v>0</v>
      </c>
      <c r="U2268" s="800">
        <v>0</v>
      </c>
      <c r="V2268" s="800">
        <v>0</v>
      </c>
      <c r="W2268" s="800">
        <v>0</v>
      </c>
      <c r="X2268" s="800">
        <v>0</v>
      </c>
      <c r="Y2268" s="800">
        <v>0</v>
      </c>
      <c r="Z2268" s="800">
        <v>0</v>
      </c>
      <c r="AA2268" s="800">
        <v>0</v>
      </c>
      <c r="AB2268" s="800">
        <v>0</v>
      </c>
      <c r="AC2268" s="800">
        <v>0</v>
      </c>
      <c r="AD2268" s="800">
        <v>0</v>
      </c>
      <c r="AE2268" s="800">
        <v>0</v>
      </c>
      <c r="AF2268" s="800">
        <v>0</v>
      </c>
      <c r="AG2268" s="800">
        <v>0</v>
      </c>
      <c r="AH2268" s="800">
        <v>0</v>
      </c>
      <c r="AI2268" s="800">
        <v>0</v>
      </c>
      <c r="AK2268" s="199"/>
      <c r="AM2268" s="11"/>
      <c r="AN2268" s="15"/>
      <c r="AO2268" s="11"/>
      <c r="AP2268" s="11"/>
    </row>
    <row r="2269" spans="3:42" outlineLevel="2" x14ac:dyDescent="0.2">
      <c r="C2269" s="252">
        <v>16</v>
      </c>
      <c r="D2269" s="119" t="s">
        <v>218</v>
      </c>
      <c r="R2269" s="5"/>
      <c r="S2269" s="5"/>
      <c r="T2269" s="5"/>
      <c r="U2269" s="5"/>
      <c r="V2269" s="5"/>
      <c r="W2269" s="5"/>
      <c r="X2269" s="5"/>
      <c r="Y2269" s="5"/>
      <c r="AK2269" s="199"/>
      <c r="AM2269" s="11"/>
      <c r="AN2269" s="15"/>
      <c r="AO2269" s="11"/>
      <c r="AP2269" s="11"/>
    </row>
    <row r="2270" spans="3:42" outlineLevel="2" x14ac:dyDescent="0.2">
      <c r="C2270" s="252">
        <v>16</v>
      </c>
      <c r="D2270" s="119" t="s">
        <v>218</v>
      </c>
      <c r="F2270" s="789" t="s">
        <v>631</v>
      </c>
      <c r="G2270" s="790"/>
      <c r="H2270" s="803"/>
      <c r="I2270" s="790"/>
      <c r="J2270" s="790"/>
      <c r="K2270" s="792"/>
      <c r="L2270" s="789"/>
      <c r="M2270" s="789"/>
      <c r="N2270" s="789"/>
      <c r="O2270" s="789"/>
      <c r="P2270" s="789"/>
      <c r="Q2270" s="792"/>
      <c r="R2270" s="793"/>
      <c r="S2270" s="793"/>
      <c r="T2270" s="793"/>
      <c r="U2270" s="793"/>
      <c r="V2270" s="793"/>
      <c r="W2270" s="793"/>
      <c r="X2270" s="793"/>
      <c r="Y2270" s="793"/>
      <c r="Z2270" s="793"/>
      <c r="AA2270" s="793"/>
      <c r="AB2270" s="793"/>
      <c r="AC2270" s="793"/>
      <c r="AD2270" s="793"/>
      <c r="AE2270" s="793"/>
      <c r="AF2270" s="793"/>
      <c r="AG2270" s="793"/>
      <c r="AH2270" s="789"/>
      <c r="AI2270" s="789"/>
      <c r="AK2270" s="199"/>
      <c r="AM2270" s="11"/>
      <c r="AN2270" s="15"/>
      <c r="AO2270" s="11"/>
      <c r="AP2270" s="11"/>
    </row>
    <row r="2271" spans="3:42" outlineLevel="2" x14ac:dyDescent="0.2">
      <c r="C2271" s="252">
        <v>16</v>
      </c>
      <c r="D2271" s="119" t="s">
        <v>218</v>
      </c>
      <c r="F2271" t="s">
        <v>620</v>
      </c>
      <c r="AK2271" s="199"/>
      <c r="AM2271" s="11"/>
      <c r="AN2271" s="15"/>
      <c r="AO2271" s="11"/>
      <c r="AP2271" s="11"/>
    </row>
    <row r="2272" spans="3:42" outlineLevel="2" x14ac:dyDescent="0.2">
      <c r="C2272" s="252">
        <v>16</v>
      </c>
      <c r="D2272" s="119" t="s">
        <v>218</v>
      </c>
      <c r="F2272" s="761" t="s">
        <v>48</v>
      </c>
      <c r="G2272" s="75"/>
      <c r="H2272" s="796" t="s">
        <v>632</v>
      </c>
      <c r="I2272" s="801"/>
      <c r="J2272" s="75"/>
      <c r="K2272" s="741"/>
      <c r="L2272" s="75"/>
      <c r="M2272" s="75"/>
      <c r="N2272" s="75"/>
      <c r="O2272" s="75"/>
      <c r="P2272" s="75"/>
      <c r="Q2272" s="128" t="s">
        <v>536</v>
      </c>
      <c r="R2272" s="804">
        <v>0</v>
      </c>
      <c r="S2272" s="805">
        <v>0</v>
      </c>
      <c r="T2272" s="805">
        <v>0</v>
      </c>
      <c r="U2272" s="805">
        <v>0</v>
      </c>
      <c r="V2272" s="805">
        <v>0</v>
      </c>
      <c r="W2272" s="806">
        <v>0</v>
      </c>
      <c r="X2272" s="805">
        <v>0</v>
      </c>
      <c r="Y2272" s="805">
        <v>0</v>
      </c>
      <c r="Z2272" s="805">
        <v>0</v>
      </c>
      <c r="AA2272" s="805">
        <v>0</v>
      </c>
      <c r="AB2272" s="805">
        <v>0</v>
      </c>
      <c r="AC2272" s="805">
        <v>0</v>
      </c>
      <c r="AD2272" s="805">
        <v>0</v>
      </c>
      <c r="AE2272" s="805">
        <v>0</v>
      </c>
      <c r="AF2272" s="805">
        <v>0</v>
      </c>
      <c r="AG2272" s="805">
        <v>0</v>
      </c>
      <c r="AH2272" s="808">
        <v>0</v>
      </c>
      <c r="AI2272" s="808">
        <v>0</v>
      </c>
      <c r="AK2272" s="199"/>
      <c r="AM2272" s="11"/>
      <c r="AN2272" s="15"/>
      <c r="AO2272" s="11"/>
      <c r="AP2272" s="11"/>
    </row>
    <row r="2273" spans="3:42" outlineLevel="2" x14ac:dyDescent="0.2">
      <c r="C2273" s="252">
        <v>16</v>
      </c>
      <c r="D2273" s="119" t="s">
        <v>218</v>
      </c>
      <c r="F2273" s="767" t="s">
        <v>55</v>
      </c>
      <c r="H2273" s="797" t="s">
        <v>632</v>
      </c>
      <c r="K2273" s="164"/>
      <c r="Q2273" s="135" t="s">
        <v>536</v>
      </c>
      <c r="R2273" s="809">
        <v>0</v>
      </c>
      <c r="S2273" s="810">
        <v>0</v>
      </c>
      <c r="T2273" s="810">
        <v>0</v>
      </c>
      <c r="U2273" s="810">
        <v>0</v>
      </c>
      <c r="V2273" s="810">
        <v>0</v>
      </c>
      <c r="W2273" s="811">
        <v>0</v>
      </c>
      <c r="X2273" s="810">
        <v>0</v>
      </c>
      <c r="Y2273" s="810">
        <v>0</v>
      </c>
      <c r="Z2273" s="810">
        <v>0</v>
      </c>
      <c r="AA2273" s="810">
        <v>0</v>
      </c>
      <c r="AB2273" s="810">
        <v>0</v>
      </c>
      <c r="AC2273" s="810">
        <v>0</v>
      </c>
      <c r="AD2273" s="810">
        <v>0</v>
      </c>
      <c r="AE2273" s="810">
        <v>0</v>
      </c>
      <c r="AF2273" s="810">
        <v>0</v>
      </c>
      <c r="AG2273" s="810">
        <v>0</v>
      </c>
      <c r="AH2273" s="812">
        <v>0</v>
      </c>
      <c r="AI2273" s="812">
        <v>0</v>
      </c>
      <c r="AK2273" s="199"/>
      <c r="AM2273" s="11"/>
      <c r="AN2273" s="15"/>
      <c r="AO2273" s="11"/>
      <c r="AP2273" s="11"/>
    </row>
    <row r="2274" spans="3:42" outlineLevel="2" x14ac:dyDescent="0.2">
      <c r="C2274" s="252">
        <v>16</v>
      </c>
      <c r="D2274" s="119" t="s">
        <v>218</v>
      </c>
      <c r="F2274" s="783" t="s">
        <v>57</v>
      </c>
      <c r="G2274" s="83"/>
      <c r="H2274" s="798" t="s">
        <v>632</v>
      </c>
      <c r="I2274" s="799"/>
      <c r="J2274" s="83"/>
      <c r="K2274" s="736"/>
      <c r="L2274" s="83"/>
      <c r="M2274" s="83"/>
      <c r="N2274" s="83"/>
      <c r="O2274" s="83"/>
      <c r="P2274" s="83"/>
      <c r="Q2274" s="143" t="s">
        <v>536</v>
      </c>
      <c r="R2274" s="813">
        <v>0</v>
      </c>
      <c r="S2274" s="814">
        <v>0</v>
      </c>
      <c r="T2274" s="814">
        <v>0</v>
      </c>
      <c r="U2274" s="814">
        <v>0</v>
      </c>
      <c r="V2274" s="814">
        <v>0</v>
      </c>
      <c r="W2274" s="815">
        <v>0</v>
      </c>
      <c r="X2274" s="814">
        <v>0</v>
      </c>
      <c r="Y2274" s="814">
        <v>0</v>
      </c>
      <c r="Z2274" s="814">
        <v>0</v>
      </c>
      <c r="AA2274" s="814">
        <v>0</v>
      </c>
      <c r="AB2274" s="814">
        <v>0</v>
      </c>
      <c r="AC2274" s="814">
        <v>0</v>
      </c>
      <c r="AD2274" s="814">
        <v>0</v>
      </c>
      <c r="AE2274" s="814">
        <v>0</v>
      </c>
      <c r="AF2274" s="814">
        <v>0</v>
      </c>
      <c r="AG2274" s="814">
        <v>0</v>
      </c>
      <c r="AH2274" s="816">
        <v>0</v>
      </c>
      <c r="AI2274" s="816">
        <v>0</v>
      </c>
      <c r="AK2274" s="199"/>
      <c r="AM2274" s="11"/>
      <c r="AN2274" s="15"/>
      <c r="AO2274" s="11"/>
      <c r="AP2274" s="11"/>
    </row>
    <row r="2275" spans="3:42" outlineLevel="2" x14ac:dyDescent="0.2">
      <c r="C2275" s="252">
        <v>16</v>
      </c>
      <c r="D2275" s="119" t="s">
        <v>218</v>
      </c>
      <c r="F2275" s="12"/>
      <c r="H2275" s="817"/>
      <c r="K2275" s="16"/>
      <c r="Q2275" s="16"/>
      <c r="R2275" s="818"/>
      <c r="S2275" s="818"/>
      <c r="T2275" s="818"/>
      <c r="U2275" s="818"/>
      <c r="V2275" s="818"/>
      <c r="W2275" s="818"/>
      <c r="X2275" s="818"/>
      <c r="Y2275" s="818"/>
      <c r="Z2275" s="818"/>
      <c r="AA2275" s="818"/>
      <c r="AB2275" s="818"/>
      <c r="AC2275" s="818"/>
      <c r="AD2275" s="818"/>
      <c r="AE2275" s="818"/>
      <c r="AF2275" s="818"/>
      <c r="AG2275" s="818"/>
      <c r="AH2275" s="818"/>
      <c r="AI2275" s="818"/>
      <c r="AK2275" s="199"/>
      <c r="AM2275" s="11"/>
      <c r="AN2275" s="15"/>
      <c r="AO2275" s="11"/>
      <c r="AP2275" s="11"/>
    </row>
    <row r="2276" spans="3:42" outlineLevel="2" x14ac:dyDescent="0.2">
      <c r="C2276" s="252">
        <v>16</v>
      </c>
      <c r="D2276" s="119" t="s">
        <v>218</v>
      </c>
      <c r="F2276" s="121" t="s">
        <v>633</v>
      </c>
      <c r="G2276" s="756"/>
      <c r="H2276" s="757"/>
      <c r="I2276" s="788"/>
      <c r="J2276" s="756"/>
      <c r="K2276" s="758"/>
      <c r="L2276" s="759"/>
      <c r="M2276" s="759"/>
      <c r="N2276" s="759"/>
      <c r="O2276" s="759"/>
      <c r="P2276" s="759"/>
      <c r="Q2276" s="758"/>
      <c r="R2276" s="760"/>
      <c r="S2276" s="760"/>
      <c r="T2276" s="760"/>
      <c r="U2276" s="760"/>
      <c r="V2276" s="760"/>
      <c r="W2276" s="760"/>
      <c r="X2276" s="760"/>
      <c r="Y2276" s="760"/>
      <c r="Z2276" s="760"/>
      <c r="AA2276" s="760"/>
      <c r="AB2276" s="760"/>
      <c r="AC2276" s="760"/>
      <c r="AD2276" s="760"/>
      <c r="AE2276" s="760"/>
      <c r="AF2276" s="760"/>
      <c r="AG2276" s="760"/>
      <c r="AH2276" s="759"/>
      <c r="AI2276" s="759"/>
      <c r="AK2276" s="199"/>
      <c r="AM2276" s="11"/>
      <c r="AN2276" s="15"/>
      <c r="AO2276" s="11"/>
      <c r="AP2276" s="11"/>
    </row>
    <row r="2277" spans="3:42" outlineLevel="2" x14ac:dyDescent="0.2">
      <c r="C2277" s="252">
        <v>16</v>
      </c>
      <c r="D2277" s="119" t="s">
        <v>218</v>
      </c>
      <c r="F2277" s="789" t="s">
        <v>634</v>
      </c>
      <c r="G2277" s="790"/>
      <c r="H2277" s="803"/>
      <c r="I2277" s="791"/>
      <c r="J2277" s="790"/>
      <c r="K2277" s="792"/>
      <c r="L2277" s="789"/>
      <c r="M2277" s="789"/>
      <c r="N2277" s="789"/>
      <c r="O2277" s="789"/>
      <c r="P2277" s="789"/>
      <c r="Q2277" s="792"/>
      <c r="R2277" s="793"/>
      <c r="S2277" s="793"/>
      <c r="T2277" s="793"/>
      <c r="U2277" s="793"/>
      <c r="V2277" s="793"/>
      <c r="W2277" s="793"/>
      <c r="X2277" s="793"/>
      <c r="Y2277" s="793"/>
      <c r="Z2277" s="793"/>
      <c r="AA2277" s="793"/>
      <c r="AB2277" s="793"/>
      <c r="AC2277" s="793"/>
      <c r="AD2277" s="793"/>
      <c r="AE2277" s="793"/>
      <c r="AF2277" s="793"/>
      <c r="AG2277" s="793"/>
      <c r="AH2277" s="789"/>
      <c r="AI2277" s="789"/>
      <c r="AK2277" s="199"/>
      <c r="AM2277" s="11"/>
      <c r="AN2277" s="15"/>
      <c r="AO2277" s="11"/>
      <c r="AP2277" s="11"/>
    </row>
    <row r="2278" spans="3:42" outlineLevel="2" x14ac:dyDescent="0.2">
      <c r="C2278" s="252">
        <v>16</v>
      </c>
      <c r="D2278" s="119" t="s">
        <v>218</v>
      </c>
      <c r="F2278" s="794" t="s">
        <v>610</v>
      </c>
      <c r="H2278" s="795"/>
      <c r="AK2278" s="199"/>
      <c r="AM2278" s="11"/>
      <c r="AN2278" s="15"/>
      <c r="AO2278" s="11"/>
      <c r="AP2278" s="11"/>
    </row>
    <row r="2279" spans="3:42" outlineLevel="2" x14ac:dyDescent="0.2">
      <c r="C2279" s="252">
        <v>16</v>
      </c>
      <c r="D2279" s="119" t="s">
        <v>218</v>
      </c>
      <c r="F2279" s="761" t="s">
        <v>62</v>
      </c>
      <c r="G2279" s="75"/>
      <c r="H2279" s="796" t="s">
        <v>12</v>
      </c>
      <c r="I2279" s="796" t="s">
        <v>611</v>
      </c>
      <c r="J2279" s="75"/>
      <c r="K2279" s="741"/>
      <c r="L2279" s="75"/>
      <c r="M2279" s="75"/>
      <c r="N2279" s="75"/>
      <c r="O2279" s="75"/>
      <c r="P2279" s="75"/>
      <c r="Q2279" s="128" t="s">
        <v>110</v>
      </c>
      <c r="R2279" s="299">
        <v>0</v>
      </c>
      <c r="S2279" s="300">
        <v>0</v>
      </c>
      <c r="T2279" s="300">
        <v>0</v>
      </c>
      <c r="U2279" s="300">
        <v>0</v>
      </c>
      <c r="V2279" s="300">
        <v>0</v>
      </c>
      <c r="W2279" s="301">
        <v>16.256383438845436</v>
      </c>
      <c r="X2279" s="300">
        <v>0</v>
      </c>
      <c r="Y2279" s="300">
        <v>0</v>
      </c>
      <c r="Z2279" s="300">
        <v>0</v>
      </c>
      <c r="AA2279" s="300">
        <v>0</v>
      </c>
      <c r="AB2279" s="302">
        <v>0</v>
      </c>
      <c r="AC2279" s="302">
        <v>0</v>
      </c>
      <c r="AD2279" s="302">
        <v>0</v>
      </c>
      <c r="AE2279" s="302">
        <v>0</v>
      </c>
      <c r="AF2279" s="302">
        <v>0</v>
      </c>
      <c r="AG2279" s="302">
        <v>0</v>
      </c>
      <c r="AH2279" s="348">
        <v>0</v>
      </c>
      <c r="AI2279" s="348">
        <v>0</v>
      </c>
      <c r="AK2279" s="199"/>
      <c r="AM2279" s="11"/>
      <c r="AN2279" s="15"/>
      <c r="AO2279" s="11"/>
      <c r="AP2279" s="11"/>
    </row>
    <row r="2280" spans="3:42" outlineLevel="2" x14ac:dyDescent="0.2">
      <c r="C2280" s="252">
        <v>16</v>
      </c>
      <c r="D2280" s="119" t="s">
        <v>218</v>
      </c>
      <c r="F2280" s="767" t="s">
        <v>188</v>
      </c>
      <c r="H2280" s="797" t="s">
        <v>12</v>
      </c>
      <c r="I2280" s="797" t="s">
        <v>612</v>
      </c>
      <c r="K2280" s="164"/>
      <c r="Q2280" s="135" t="s">
        <v>110</v>
      </c>
      <c r="R2280" s="314">
        <v>0</v>
      </c>
      <c r="S2280" s="315">
        <v>0</v>
      </c>
      <c r="T2280" s="315">
        <v>0</v>
      </c>
      <c r="U2280" s="315">
        <v>0</v>
      </c>
      <c r="V2280" s="315">
        <v>0</v>
      </c>
      <c r="W2280" s="316">
        <v>0</v>
      </c>
      <c r="X2280" s="315">
        <v>0</v>
      </c>
      <c r="Y2280" s="315">
        <v>0</v>
      </c>
      <c r="Z2280" s="315">
        <v>0</v>
      </c>
      <c r="AA2280" s="315">
        <v>0</v>
      </c>
      <c r="AB2280" s="5">
        <v>0</v>
      </c>
      <c r="AC2280" s="5">
        <v>0</v>
      </c>
      <c r="AD2280" s="5">
        <v>0</v>
      </c>
      <c r="AE2280" s="5">
        <v>0</v>
      </c>
      <c r="AF2280" s="5">
        <v>0</v>
      </c>
      <c r="AG2280" s="5">
        <v>0</v>
      </c>
      <c r="AH2280" s="350">
        <v>0</v>
      </c>
      <c r="AI2280" s="350">
        <v>0</v>
      </c>
      <c r="AK2280" s="199"/>
      <c r="AM2280" s="11"/>
      <c r="AN2280" s="15"/>
      <c r="AO2280" s="11"/>
      <c r="AP2280" s="11"/>
    </row>
    <row r="2281" spans="3:42" outlineLevel="2" x14ac:dyDescent="0.2">
      <c r="C2281" s="252">
        <v>16</v>
      </c>
      <c r="D2281" s="119" t="s">
        <v>218</v>
      </c>
      <c r="F2281" s="767" t="s">
        <v>613</v>
      </c>
      <c r="H2281" s="797" t="s">
        <v>12</v>
      </c>
      <c r="I2281" s="234" t="s">
        <v>614</v>
      </c>
      <c r="K2281" s="164"/>
      <c r="Q2281" s="135" t="s">
        <v>110</v>
      </c>
      <c r="R2281" s="314">
        <v>0</v>
      </c>
      <c r="S2281" s="315">
        <v>0</v>
      </c>
      <c r="T2281" s="315">
        <v>0</v>
      </c>
      <c r="U2281" s="315">
        <v>0</v>
      </c>
      <c r="V2281" s="315">
        <v>0</v>
      </c>
      <c r="W2281" s="316">
        <v>0</v>
      </c>
      <c r="X2281" s="315">
        <v>0</v>
      </c>
      <c r="Y2281" s="315">
        <v>0</v>
      </c>
      <c r="Z2281" s="315">
        <v>0</v>
      </c>
      <c r="AA2281" s="315">
        <v>0</v>
      </c>
      <c r="AB2281" s="5">
        <v>0</v>
      </c>
      <c r="AC2281" s="5">
        <v>0</v>
      </c>
      <c r="AD2281" s="5">
        <v>0</v>
      </c>
      <c r="AE2281" s="5">
        <v>0</v>
      </c>
      <c r="AF2281" s="5">
        <v>0</v>
      </c>
      <c r="AG2281" s="5">
        <v>0</v>
      </c>
      <c r="AH2281" s="350">
        <v>0</v>
      </c>
      <c r="AI2281" s="350">
        <v>0</v>
      </c>
      <c r="AK2281" s="199"/>
      <c r="AM2281" s="11"/>
      <c r="AN2281" s="15"/>
      <c r="AO2281" s="11"/>
      <c r="AP2281" s="11"/>
    </row>
    <row r="2282" spans="3:42" outlineLevel="2" x14ac:dyDescent="0.2">
      <c r="C2282" s="252">
        <v>16</v>
      </c>
      <c r="D2282" s="119" t="s">
        <v>218</v>
      </c>
      <c r="F2282" s="783" t="s">
        <v>57</v>
      </c>
      <c r="G2282" s="83"/>
      <c r="H2282" s="798" t="s">
        <v>12</v>
      </c>
      <c r="I2282" s="799"/>
      <c r="J2282" s="83"/>
      <c r="K2282" s="736"/>
      <c r="L2282" s="83"/>
      <c r="M2282" s="83"/>
      <c r="N2282" s="83"/>
      <c r="O2282" s="83"/>
      <c r="P2282" s="83"/>
      <c r="Q2282" s="143" t="s">
        <v>110</v>
      </c>
      <c r="R2282" s="304">
        <v>0</v>
      </c>
      <c r="S2282" s="305">
        <v>0</v>
      </c>
      <c r="T2282" s="305">
        <v>0</v>
      </c>
      <c r="U2282" s="305">
        <v>0</v>
      </c>
      <c r="V2282" s="305">
        <v>0</v>
      </c>
      <c r="W2282" s="306">
        <v>0</v>
      </c>
      <c r="X2282" s="305">
        <v>0</v>
      </c>
      <c r="Y2282" s="305">
        <v>0</v>
      </c>
      <c r="Z2282" s="305">
        <v>0</v>
      </c>
      <c r="AA2282" s="305">
        <v>0</v>
      </c>
      <c r="AB2282" s="307">
        <v>0</v>
      </c>
      <c r="AC2282" s="307">
        <v>0</v>
      </c>
      <c r="AD2282" s="307">
        <v>0</v>
      </c>
      <c r="AE2282" s="307">
        <v>0</v>
      </c>
      <c r="AF2282" s="307">
        <v>0</v>
      </c>
      <c r="AG2282" s="307">
        <v>0</v>
      </c>
      <c r="AH2282" s="362">
        <v>0</v>
      </c>
      <c r="AI2282" s="362">
        <v>0</v>
      </c>
      <c r="AK2282" s="199"/>
      <c r="AM2282" s="11"/>
      <c r="AN2282" s="15"/>
      <c r="AO2282" s="11"/>
      <c r="AP2282" s="11"/>
    </row>
    <row r="2283" spans="3:42" outlineLevel="2" x14ac:dyDescent="0.2">
      <c r="C2283" s="252">
        <v>16</v>
      </c>
      <c r="D2283" s="119" t="s">
        <v>218</v>
      </c>
      <c r="F2283" s="12"/>
      <c r="H2283" s="234"/>
      <c r="K2283" s="164"/>
      <c r="Q2283" s="16"/>
      <c r="R2283" s="800">
        <v>0</v>
      </c>
      <c r="S2283" s="800">
        <v>0</v>
      </c>
      <c r="T2283" s="800">
        <v>0</v>
      </c>
      <c r="U2283" s="800">
        <v>0</v>
      </c>
      <c r="V2283" s="800">
        <v>0</v>
      </c>
      <c r="W2283" s="800">
        <v>16.256383438845436</v>
      </c>
      <c r="X2283" s="800">
        <v>0</v>
      </c>
      <c r="Y2283" s="800">
        <v>0</v>
      </c>
      <c r="Z2283" s="800">
        <v>0</v>
      </c>
      <c r="AA2283" s="800">
        <v>0</v>
      </c>
      <c r="AB2283" s="800">
        <v>0</v>
      </c>
      <c r="AC2283" s="800">
        <v>0</v>
      </c>
      <c r="AD2283" s="800">
        <v>0</v>
      </c>
      <c r="AE2283" s="800">
        <v>0</v>
      </c>
      <c r="AF2283" s="800">
        <v>0</v>
      </c>
      <c r="AG2283" s="800">
        <v>0</v>
      </c>
      <c r="AH2283" s="800">
        <v>0</v>
      </c>
      <c r="AI2283" s="800">
        <v>0</v>
      </c>
      <c r="AK2283" s="199"/>
      <c r="AM2283" s="11"/>
      <c r="AN2283" s="15"/>
      <c r="AO2283" s="11"/>
      <c r="AP2283" s="11"/>
    </row>
    <row r="2284" spans="3:42" outlineLevel="2" x14ac:dyDescent="0.2">
      <c r="C2284" s="252">
        <v>16</v>
      </c>
      <c r="D2284" s="119" t="s">
        <v>218</v>
      </c>
      <c r="F2284" s="794" t="s">
        <v>615</v>
      </c>
      <c r="AK2284" s="199"/>
      <c r="AM2284" s="11"/>
      <c r="AN2284" s="15"/>
      <c r="AO2284" s="11"/>
      <c r="AP2284" s="11"/>
    </row>
    <row r="2285" spans="3:42" outlineLevel="2" x14ac:dyDescent="0.2">
      <c r="C2285" s="252">
        <v>16</v>
      </c>
      <c r="D2285" s="119" t="s">
        <v>218</v>
      </c>
      <c r="F2285" s="761" t="s">
        <v>48</v>
      </c>
      <c r="G2285" s="75"/>
      <c r="H2285" s="796" t="s">
        <v>12</v>
      </c>
      <c r="I2285" s="801"/>
      <c r="J2285" s="75"/>
      <c r="K2285" s="741"/>
      <c r="L2285" s="75"/>
      <c r="M2285" s="75"/>
      <c r="N2285" s="75"/>
      <c r="O2285" s="75"/>
      <c r="P2285" s="75"/>
      <c r="Q2285" s="128" t="s">
        <v>110</v>
      </c>
      <c r="R2285" s="299">
        <v>0</v>
      </c>
      <c r="S2285" s="300">
        <v>0</v>
      </c>
      <c r="T2285" s="300">
        <v>0</v>
      </c>
      <c r="U2285" s="300">
        <v>0</v>
      </c>
      <c r="V2285" s="300">
        <v>0</v>
      </c>
      <c r="W2285" s="301">
        <v>11.704596075968713</v>
      </c>
      <c r="X2285" s="300">
        <v>0</v>
      </c>
      <c r="Y2285" s="300">
        <v>0</v>
      </c>
      <c r="Z2285" s="300">
        <v>0</v>
      </c>
      <c r="AA2285" s="300">
        <v>0</v>
      </c>
      <c r="AB2285" s="302">
        <v>0</v>
      </c>
      <c r="AC2285" s="302">
        <v>0</v>
      </c>
      <c r="AD2285" s="302">
        <v>0</v>
      </c>
      <c r="AE2285" s="302">
        <v>0</v>
      </c>
      <c r="AF2285" s="302">
        <v>0</v>
      </c>
      <c r="AG2285" s="302">
        <v>0</v>
      </c>
      <c r="AH2285" s="348">
        <v>0</v>
      </c>
      <c r="AI2285" s="348">
        <v>0</v>
      </c>
      <c r="AK2285" s="199"/>
      <c r="AM2285" s="11"/>
      <c r="AN2285" s="15"/>
      <c r="AO2285" s="11"/>
      <c r="AP2285" s="11"/>
    </row>
    <row r="2286" spans="3:42" outlineLevel="2" x14ac:dyDescent="0.2">
      <c r="C2286" s="252">
        <v>16</v>
      </c>
      <c r="D2286" s="119" t="s">
        <v>218</v>
      </c>
      <c r="F2286" s="767" t="s">
        <v>55</v>
      </c>
      <c r="H2286" s="797" t="s">
        <v>12</v>
      </c>
      <c r="K2286" s="164"/>
      <c r="Q2286" s="135" t="s">
        <v>110</v>
      </c>
      <c r="R2286" s="314">
        <v>0</v>
      </c>
      <c r="S2286" s="315">
        <v>0</v>
      </c>
      <c r="T2286" s="315">
        <v>0</v>
      </c>
      <c r="U2286" s="315">
        <v>0</v>
      </c>
      <c r="V2286" s="315">
        <v>0</v>
      </c>
      <c r="W2286" s="316">
        <v>4.5517873628767225</v>
      </c>
      <c r="X2286" s="315">
        <v>0</v>
      </c>
      <c r="Y2286" s="315">
        <v>0</v>
      </c>
      <c r="Z2286" s="315">
        <v>0</v>
      </c>
      <c r="AA2286" s="315">
        <v>0</v>
      </c>
      <c r="AB2286" s="5">
        <v>0</v>
      </c>
      <c r="AC2286" s="5">
        <v>0</v>
      </c>
      <c r="AD2286" s="5">
        <v>0</v>
      </c>
      <c r="AE2286" s="5">
        <v>0</v>
      </c>
      <c r="AF2286" s="5">
        <v>0</v>
      </c>
      <c r="AG2286" s="5">
        <v>0</v>
      </c>
      <c r="AH2286" s="350">
        <v>0</v>
      </c>
      <c r="AI2286" s="350">
        <v>0</v>
      </c>
      <c r="AK2286" s="199"/>
      <c r="AM2286" s="11"/>
      <c r="AN2286" s="15"/>
      <c r="AO2286" s="11"/>
      <c r="AP2286" s="11"/>
    </row>
    <row r="2287" spans="3:42" outlineLevel="2" x14ac:dyDescent="0.2">
      <c r="C2287" s="252">
        <v>16</v>
      </c>
      <c r="D2287" s="119" t="s">
        <v>218</v>
      </c>
      <c r="F2287" s="783" t="s">
        <v>57</v>
      </c>
      <c r="G2287" s="83"/>
      <c r="H2287" s="798" t="s">
        <v>12</v>
      </c>
      <c r="I2287" s="799"/>
      <c r="J2287" s="83"/>
      <c r="K2287" s="736"/>
      <c r="L2287" s="83"/>
      <c r="M2287" s="83"/>
      <c r="N2287" s="83"/>
      <c r="O2287" s="83"/>
      <c r="P2287" s="83"/>
      <c r="Q2287" s="143" t="s">
        <v>110</v>
      </c>
      <c r="R2287" s="304">
        <v>0</v>
      </c>
      <c r="S2287" s="305">
        <v>0</v>
      </c>
      <c r="T2287" s="305">
        <v>0</v>
      </c>
      <c r="U2287" s="305">
        <v>0</v>
      </c>
      <c r="V2287" s="305">
        <v>0</v>
      </c>
      <c r="W2287" s="306">
        <v>0</v>
      </c>
      <c r="X2287" s="305">
        <v>0</v>
      </c>
      <c r="Y2287" s="305">
        <v>0</v>
      </c>
      <c r="Z2287" s="305">
        <v>0</v>
      </c>
      <c r="AA2287" s="305">
        <v>0</v>
      </c>
      <c r="AB2287" s="307">
        <v>0</v>
      </c>
      <c r="AC2287" s="307">
        <v>0</v>
      </c>
      <c r="AD2287" s="307">
        <v>0</v>
      </c>
      <c r="AE2287" s="307">
        <v>0</v>
      </c>
      <c r="AF2287" s="307">
        <v>0</v>
      </c>
      <c r="AG2287" s="307">
        <v>0</v>
      </c>
      <c r="AH2287" s="362">
        <v>0</v>
      </c>
      <c r="AI2287" s="362">
        <v>0</v>
      </c>
      <c r="AK2287" s="199"/>
      <c r="AM2287" s="11"/>
      <c r="AN2287" s="15"/>
      <c r="AO2287" s="11"/>
      <c r="AP2287" s="11"/>
    </row>
    <row r="2288" spans="3:42" outlineLevel="2" x14ac:dyDescent="0.2">
      <c r="C2288" s="252">
        <v>16</v>
      </c>
      <c r="D2288" s="119" t="s">
        <v>218</v>
      </c>
      <c r="F2288" s="12"/>
      <c r="H2288" s="164"/>
      <c r="K2288" s="164"/>
      <c r="Q2288" s="16"/>
      <c r="R2288" s="800">
        <v>0</v>
      </c>
      <c r="S2288" s="800">
        <v>0</v>
      </c>
      <c r="T2288" s="800">
        <v>0</v>
      </c>
      <c r="U2288" s="800">
        <v>0</v>
      </c>
      <c r="V2288" s="800">
        <v>0</v>
      </c>
      <c r="W2288" s="800">
        <v>16.256383438845436</v>
      </c>
      <c r="X2288" s="800">
        <v>0</v>
      </c>
      <c r="Y2288" s="800">
        <v>0</v>
      </c>
      <c r="Z2288" s="800">
        <v>0</v>
      </c>
      <c r="AA2288" s="800">
        <v>0</v>
      </c>
      <c r="AB2288" s="800">
        <v>0</v>
      </c>
      <c r="AC2288" s="800">
        <v>0</v>
      </c>
      <c r="AD2288" s="800">
        <v>0</v>
      </c>
      <c r="AE2288" s="800">
        <v>0</v>
      </c>
      <c r="AF2288" s="800">
        <v>0</v>
      </c>
      <c r="AG2288" s="800">
        <v>0</v>
      </c>
      <c r="AH2288" s="800">
        <v>0</v>
      </c>
      <c r="AI2288" s="800">
        <v>0</v>
      </c>
      <c r="AK2288" s="199"/>
      <c r="AM2288" s="11"/>
      <c r="AN2288" s="15"/>
      <c r="AO2288" s="11"/>
      <c r="AP2288" s="11"/>
    </row>
    <row r="2289" spans="3:42" outlineLevel="2" x14ac:dyDescent="0.2">
      <c r="C2289" s="252">
        <v>16</v>
      </c>
      <c r="D2289" s="119" t="s">
        <v>218</v>
      </c>
      <c r="F2289" s="794" t="s">
        <v>69</v>
      </c>
      <c r="AK2289" s="199"/>
      <c r="AM2289" s="11"/>
      <c r="AN2289" s="15"/>
      <c r="AO2289" s="11"/>
      <c r="AP2289" s="11"/>
    </row>
    <row r="2290" spans="3:42" outlineLevel="2" x14ac:dyDescent="0.2">
      <c r="C2290" s="252">
        <v>16</v>
      </c>
      <c r="D2290" s="119" t="s">
        <v>218</v>
      </c>
      <c r="F2290" s="761" t="s">
        <v>9</v>
      </c>
      <c r="G2290" s="75"/>
      <c r="H2290" s="796" t="s">
        <v>12</v>
      </c>
      <c r="I2290" s="801"/>
      <c r="J2290" s="75"/>
      <c r="K2290" s="741"/>
      <c r="L2290" s="75"/>
      <c r="M2290" s="75"/>
      <c r="N2290" s="75"/>
      <c r="O2290" s="75"/>
      <c r="P2290" s="75"/>
      <c r="Q2290" s="128" t="s">
        <v>110</v>
      </c>
      <c r="R2290" s="299">
        <v>0</v>
      </c>
      <c r="S2290" s="300">
        <v>0</v>
      </c>
      <c r="T2290" s="300">
        <v>0</v>
      </c>
      <c r="U2290" s="300">
        <v>0</v>
      </c>
      <c r="V2290" s="300">
        <v>0</v>
      </c>
      <c r="W2290" s="301">
        <v>-7.9422866689318777E-2</v>
      </c>
      <c r="X2290" s="300">
        <v>0</v>
      </c>
      <c r="Y2290" s="300">
        <v>0</v>
      </c>
      <c r="Z2290" s="300">
        <v>0</v>
      </c>
      <c r="AA2290" s="300">
        <v>0</v>
      </c>
      <c r="AB2290" s="302">
        <v>0</v>
      </c>
      <c r="AC2290" s="302">
        <v>0</v>
      </c>
      <c r="AD2290" s="302">
        <v>0</v>
      </c>
      <c r="AE2290" s="302">
        <v>0</v>
      </c>
      <c r="AF2290" s="302">
        <v>0</v>
      </c>
      <c r="AG2290" s="302">
        <v>0</v>
      </c>
      <c r="AH2290" s="348">
        <v>0</v>
      </c>
      <c r="AI2290" s="348">
        <v>0</v>
      </c>
      <c r="AK2290" s="199"/>
      <c r="AM2290" s="11"/>
      <c r="AN2290" s="15"/>
      <c r="AO2290" s="11"/>
      <c r="AP2290" s="11"/>
    </row>
    <row r="2291" spans="3:42" outlineLevel="2" x14ac:dyDescent="0.2">
      <c r="C2291" s="252">
        <v>16</v>
      </c>
      <c r="D2291" s="119" t="s">
        <v>218</v>
      </c>
      <c r="F2291" s="767" t="s">
        <v>14</v>
      </c>
      <c r="H2291" s="797" t="s">
        <v>12</v>
      </c>
      <c r="K2291" s="164"/>
      <c r="Q2291" s="135" t="s">
        <v>110</v>
      </c>
      <c r="R2291" s="314">
        <v>0</v>
      </c>
      <c r="S2291" s="315">
        <v>0</v>
      </c>
      <c r="T2291" s="315">
        <v>0</v>
      </c>
      <c r="U2291" s="315">
        <v>0</v>
      </c>
      <c r="V2291" s="315">
        <v>0</v>
      </c>
      <c r="W2291" s="316">
        <v>0</v>
      </c>
      <c r="X2291" s="315">
        <v>0</v>
      </c>
      <c r="Y2291" s="315">
        <v>0</v>
      </c>
      <c r="Z2291" s="315">
        <v>0</v>
      </c>
      <c r="AA2291" s="315">
        <v>0</v>
      </c>
      <c r="AB2291" s="5">
        <v>0</v>
      </c>
      <c r="AC2291" s="5">
        <v>0</v>
      </c>
      <c r="AD2291" s="5">
        <v>0</v>
      </c>
      <c r="AE2291" s="5">
        <v>0</v>
      </c>
      <c r="AF2291" s="5">
        <v>0</v>
      </c>
      <c r="AG2291" s="5">
        <v>0</v>
      </c>
      <c r="AH2291" s="350">
        <v>0</v>
      </c>
      <c r="AI2291" s="350">
        <v>0</v>
      </c>
      <c r="AK2291" s="199"/>
      <c r="AM2291" s="11"/>
      <c r="AN2291" s="15"/>
      <c r="AO2291" s="11"/>
      <c r="AP2291" s="11"/>
    </row>
    <row r="2292" spans="3:42" outlineLevel="2" x14ac:dyDescent="0.2">
      <c r="C2292" s="252">
        <v>16</v>
      </c>
      <c r="D2292" s="119" t="s">
        <v>218</v>
      </c>
      <c r="F2292" s="783" t="s">
        <v>16</v>
      </c>
      <c r="G2292" s="83"/>
      <c r="H2292" s="798" t="s">
        <v>12</v>
      </c>
      <c r="I2292" s="799"/>
      <c r="J2292" s="83"/>
      <c r="K2292" s="736"/>
      <c r="L2292" s="83"/>
      <c r="M2292" s="83"/>
      <c r="N2292" s="83"/>
      <c r="O2292" s="83"/>
      <c r="P2292" s="83"/>
      <c r="Q2292" s="143" t="s">
        <v>110</v>
      </c>
      <c r="R2292" s="304">
        <v>0</v>
      </c>
      <c r="S2292" s="305">
        <v>0</v>
      </c>
      <c r="T2292" s="305">
        <v>0</v>
      </c>
      <c r="U2292" s="305">
        <v>0</v>
      </c>
      <c r="V2292" s="305">
        <v>0</v>
      </c>
      <c r="W2292" s="306">
        <v>0</v>
      </c>
      <c r="X2292" s="305">
        <v>0</v>
      </c>
      <c r="Y2292" s="305">
        <v>0</v>
      </c>
      <c r="Z2292" s="305">
        <v>0</v>
      </c>
      <c r="AA2292" s="305">
        <v>0</v>
      </c>
      <c r="AB2292" s="307">
        <v>0</v>
      </c>
      <c r="AC2292" s="307">
        <v>0</v>
      </c>
      <c r="AD2292" s="307">
        <v>0</v>
      </c>
      <c r="AE2292" s="307">
        <v>0</v>
      </c>
      <c r="AF2292" s="307">
        <v>0</v>
      </c>
      <c r="AG2292" s="307">
        <v>0</v>
      </c>
      <c r="AH2292" s="362">
        <v>0</v>
      </c>
      <c r="AI2292" s="362">
        <v>0</v>
      </c>
      <c r="AK2292" s="199"/>
      <c r="AM2292" s="11"/>
      <c r="AN2292" s="15"/>
      <c r="AO2292" s="11"/>
      <c r="AP2292" s="11"/>
    </row>
    <row r="2293" spans="3:42" outlineLevel="2" x14ac:dyDescent="0.2">
      <c r="C2293" s="252">
        <v>16</v>
      </c>
      <c r="D2293" s="119" t="s">
        <v>218</v>
      </c>
      <c r="F2293" s="12"/>
      <c r="H2293" s="797"/>
      <c r="K2293" s="164"/>
      <c r="Q2293" s="16"/>
      <c r="R2293" s="800">
        <v>0</v>
      </c>
      <c r="S2293" s="800">
        <v>0</v>
      </c>
      <c r="T2293" s="800">
        <v>0</v>
      </c>
      <c r="U2293" s="800">
        <v>0</v>
      </c>
      <c r="V2293" s="800">
        <v>0</v>
      </c>
      <c r="W2293" s="800">
        <v>-7.9422866689318777E-2</v>
      </c>
      <c r="X2293" s="800">
        <v>0</v>
      </c>
      <c r="Y2293" s="800">
        <v>0</v>
      </c>
      <c r="Z2293" s="800">
        <v>0</v>
      </c>
      <c r="AA2293" s="800">
        <v>0</v>
      </c>
      <c r="AB2293" s="800">
        <v>0</v>
      </c>
      <c r="AC2293" s="800">
        <v>0</v>
      </c>
      <c r="AD2293" s="800">
        <v>0</v>
      </c>
      <c r="AE2293" s="800">
        <v>0</v>
      </c>
      <c r="AF2293" s="800">
        <v>0</v>
      </c>
      <c r="AG2293" s="800">
        <v>0</v>
      </c>
      <c r="AH2293" s="800">
        <v>0</v>
      </c>
      <c r="AI2293" s="800">
        <v>0</v>
      </c>
      <c r="AK2293" s="199"/>
      <c r="AM2293" s="11"/>
      <c r="AN2293" s="15"/>
      <c r="AO2293" s="11"/>
      <c r="AP2293" s="11"/>
    </row>
    <row r="2294" spans="3:42" outlineLevel="2" x14ac:dyDescent="0.2">
      <c r="C2294" s="252">
        <v>16</v>
      </c>
      <c r="D2294" s="119" t="s">
        <v>218</v>
      </c>
      <c r="F2294" s="794" t="s">
        <v>616</v>
      </c>
      <c r="AK2294" s="199"/>
      <c r="AM2294" s="11"/>
      <c r="AN2294" s="15"/>
      <c r="AO2294" s="11"/>
      <c r="AP2294" s="11"/>
    </row>
    <row r="2295" spans="3:42" outlineLevel="2" x14ac:dyDescent="0.2">
      <c r="C2295" s="252">
        <v>16</v>
      </c>
      <c r="D2295" s="119" t="s">
        <v>218</v>
      </c>
      <c r="F2295" s="761" t="s">
        <v>48</v>
      </c>
      <c r="G2295" s="75"/>
      <c r="H2295" s="796" t="s">
        <v>12</v>
      </c>
      <c r="I2295" s="228" t="s">
        <v>617</v>
      </c>
      <c r="J2295" s="75"/>
      <c r="K2295" s="741"/>
      <c r="L2295" s="75"/>
      <c r="M2295" s="75"/>
      <c r="N2295" s="75"/>
      <c r="O2295" s="75"/>
      <c r="P2295" s="75"/>
      <c r="Q2295" s="128" t="s">
        <v>110</v>
      </c>
      <c r="R2295" s="299">
        <v>0</v>
      </c>
      <c r="S2295" s="300">
        <v>0</v>
      </c>
      <c r="T2295" s="300">
        <v>0</v>
      </c>
      <c r="U2295" s="300">
        <v>0</v>
      </c>
      <c r="V2295" s="300">
        <v>0</v>
      </c>
      <c r="W2295" s="301">
        <v>11.625173209279394</v>
      </c>
      <c r="X2295" s="300">
        <v>0</v>
      </c>
      <c r="Y2295" s="300">
        <v>0</v>
      </c>
      <c r="Z2295" s="300">
        <v>0</v>
      </c>
      <c r="AA2295" s="300">
        <v>0</v>
      </c>
      <c r="AB2295" s="302">
        <v>0</v>
      </c>
      <c r="AC2295" s="302">
        <v>0</v>
      </c>
      <c r="AD2295" s="302">
        <v>0</v>
      </c>
      <c r="AE2295" s="302">
        <v>0</v>
      </c>
      <c r="AF2295" s="302">
        <v>0</v>
      </c>
      <c r="AG2295" s="302">
        <v>0</v>
      </c>
      <c r="AH2295" s="348">
        <v>0</v>
      </c>
      <c r="AI2295" s="348">
        <v>0</v>
      </c>
      <c r="AK2295" s="199"/>
      <c r="AM2295" s="11"/>
      <c r="AN2295" s="15"/>
      <c r="AO2295" s="11"/>
      <c r="AP2295" s="11"/>
    </row>
    <row r="2296" spans="3:42" outlineLevel="2" x14ac:dyDescent="0.2">
      <c r="C2296" s="252">
        <v>16</v>
      </c>
      <c r="D2296" s="119" t="s">
        <v>218</v>
      </c>
      <c r="F2296" s="767" t="s">
        <v>55</v>
      </c>
      <c r="H2296" s="797" t="s">
        <v>12</v>
      </c>
      <c r="I2296" s="234" t="s">
        <v>617</v>
      </c>
      <c r="K2296" s="164"/>
      <c r="Q2296" s="135" t="s">
        <v>110</v>
      </c>
      <c r="R2296" s="314">
        <v>0</v>
      </c>
      <c r="S2296" s="315">
        <v>0</v>
      </c>
      <c r="T2296" s="315">
        <v>0</v>
      </c>
      <c r="U2296" s="315">
        <v>0</v>
      </c>
      <c r="V2296" s="315">
        <v>0</v>
      </c>
      <c r="W2296" s="316">
        <v>4.5517873628767225</v>
      </c>
      <c r="X2296" s="315">
        <v>0</v>
      </c>
      <c r="Y2296" s="315">
        <v>0</v>
      </c>
      <c r="Z2296" s="315">
        <v>0</v>
      </c>
      <c r="AA2296" s="315">
        <v>0</v>
      </c>
      <c r="AB2296" s="5">
        <v>0</v>
      </c>
      <c r="AC2296" s="5">
        <v>0</v>
      </c>
      <c r="AD2296" s="5">
        <v>0</v>
      </c>
      <c r="AE2296" s="5">
        <v>0</v>
      </c>
      <c r="AF2296" s="5">
        <v>0</v>
      </c>
      <c r="AG2296" s="5">
        <v>0</v>
      </c>
      <c r="AH2296" s="350">
        <v>0</v>
      </c>
      <c r="AI2296" s="350">
        <v>0</v>
      </c>
      <c r="AK2296" s="199"/>
      <c r="AM2296" s="11"/>
      <c r="AN2296" s="15"/>
      <c r="AO2296" s="11"/>
      <c r="AP2296" s="11"/>
    </row>
    <row r="2297" spans="3:42" outlineLevel="2" x14ac:dyDescent="0.2">
      <c r="C2297" s="252">
        <v>16</v>
      </c>
      <c r="D2297" s="119" t="s">
        <v>218</v>
      </c>
      <c r="F2297" s="783" t="s">
        <v>57</v>
      </c>
      <c r="G2297" s="83"/>
      <c r="H2297" s="798" t="s">
        <v>12</v>
      </c>
      <c r="I2297" s="240" t="s">
        <v>617</v>
      </c>
      <c r="J2297" s="83"/>
      <c r="K2297" s="736"/>
      <c r="L2297" s="83"/>
      <c r="M2297" s="83"/>
      <c r="N2297" s="83"/>
      <c r="O2297" s="83"/>
      <c r="P2297" s="83"/>
      <c r="Q2297" s="143" t="s">
        <v>110</v>
      </c>
      <c r="R2297" s="304">
        <v>0</v>
      </c>
      <c r="S2297" s="305">
        <v>0</v>
      </c>
      <c r="T2297" s="305">
        <v>0</v>
      </c>
      <c r="U2297" s="305">
        <v>0</v>
      </c>
      <c r="V2297" s="305">
        <v>0</v>
      </c>
      <c r="W2297" s="306">
        <v>0</v>
      </c>
      <c r="X2297" s="305">
        <v>0</v>
      </c>
      <c r="Y2297" s="305">
        <v>0</v>
      </c>
      <c r="Z2297" s="305">
        <v>0</v>
      </c>
      <c r="AA2297" s="305">
        <v>0</v>
      </c>
      <c r="AB2297" s="307">
        <v>0</v>
      </c>
      <c r="AC2297" s="307">
        <v>0</v>
      </c>
      <c r="AD2297" s="307">
        <v>0</v>
      </c>
      <c r="AE2297" s="307">
        <v>0</v>
      </c>
      <c r="AF2297" s="307">
        <v>0</v>
      </c>
      <c r="AG2297" s="307">
        <v>0</v>
      </c>
      <c r="AH2297" s="362">
        <v>0</v>
      </c>
      <c r="AI2297" s="362">
        <v>0</v>
      </c>
      <c r="AK2297" s="199"/>
      <c r="AM2297" s="11"/>
      <c r="AN2297" s="15"/>
      <c r="AO2297" s="11"/>
      <c r="AP2297" s="11"/>
    </row>
    <row r="2298" spans="3:42" outlineLevel="2" x14ac:dyDescent="0.2">
      <c r="C2298" s="252">
        <v>16</v>
      </c>
      <c r="D2298" s="119" t="s">
        <v>218</v>
      </c>
      <c r="F2298" s="802" t="s">
        <v>626</v>
      </c>
      <c r="R2298" s="800">
        <v>0</v>
      </c>
      <c r="S2298" s="800">
        <v>0</v>
      </c>
      <c r="T2298" s="800">
        <v>0</v>
      </c>
      <c r="U2298" s="800">
        <v>0</v>
      </c>
      <c r="V2298" s="800">
        <v>0</v>
      </c>
      <c r="W2298" s="800">
        <v>16.176960572156116</v>
      </c>
      <c r="X2298" s="800">
        <v>0</v>
      </c>
      <c r="Y2298" s="800">
        <v>0</v>
      </c>
      <c r="Z2298" s="800">
        <v>0</v>
      </c>
      <c r="AA2298" s="800">
        <v>0</v>
      </c>
      <c r="AB2298" s="800">
        <v>0</v>
      </c>
      <c r="AC2298" s="800">
        <v>0</v>
      </c>
      <c r="AD2298" s="800">
        <v>0</v>
      </c>
      <c r="AE2298" s="800">
        <v>0</v>
      </c>
      <c r="AF2298" s="800">
        <v>0</v>
      </c>
      <c r="AG2298" s="800">
        <v>0</v>
      </c>
      <c r="AH2298" s="800">
        <v>0</v>
      </c>
      <c r="AI2298" s="800">
        <v>0</v>
      </c>
      <c r="AK2298" s="199"/>
      <c r="AM2298" s="11"/>
      <c r="AN2298" s="15"/>
      <c r="AO2298" s="11"/>
      <c r="AP2298" s="11"/>
    </row>
    <row r="2299" spans="3:42" outlineLevel="2" x14ac:dyDescent="0.2">
      <c r="C2299" s="252">
        <v>16</v>
      </c>
      <c r="D2299" s="119" t="s">
        <v>218</v>
      </c>
      <c r="R2299" s="5"/>
      <c r="S2299" s="5"/>
      <c r="T2299" s="5"/>
      <c r="U2299" s="5"/>
      <c r="V2299" s="5"/>
      <c r="W2299" s="5"/>
      <c r="X2299" s="5"/>
      <c r="Y2299" s="5"/>
      <c r="AK2299" s="199"/>
      <c r="AM2299" s="11"/>
      <c r="AN2299" s="15"/>
      <c r="AO2299" s="11"/>
      <c r="AP2299" s="11"/>
    </row>
    <row r="2300" spans="3:42" outlineLevel="2" x14ac:dyDescent="0.2">
      <c r="C2300" s="252">
        <v>16</v>
      </c>
      <c r="D2300" s="119" t="s">
        <v>218</v>
      </c>
      <c r="F2300" s="789" t="s">
        <v>635</v>
      </c>
      <c r="G2300" s="790"/>
      <c r="H2300" s="803"/>
      <c r="I2300" s="790"/>
      <c r="J2300" s="790"/>
      <c r="K2300" s="792"/>
      <c r="L2300" s="789"/>
      <c r="M2300" s="789"/>
      <c r="N2300" s="789"/>
      <c r="O2300" s="789"/>
      <c r="P2300" s="789"/>
      <c r="Q2300" s="792"/>
      <c r="R2300" s="793"/>
      <c r="S2300" s="793"/>
      <c r="T2300" s="793"/>
      <c r="U2300" s="793"/>
      <c r="V2300" s="793"/>
      <c r="W2300" s="793"/>
      <c r="X2300" s="793"/>
      <c r="Y2300" s="793"/>
      <c r="Z2300" s="793"/>
      <c r="AA2300" s="793"/>
      <c r="AB2300" s="793"/>
      <c r="AC2300" s="793"/>
      <c r="AD2300" s="793"/>
      <c r="AE2300" s="793"/>
      <c r="AF2300" s="793"/>
      <c r="AG2300" s="793"/>
      <c r="AH2300" s="789"/>
      <c r="AI2300" s="789"/>
      <c r="AK2300" s="199"/>
      <c r="AM2300" s="11"/>
      <c r="AN2300" s="15"/>
      <c r="AO2300" s="11"/>
      <c r="AP2300" s="11"/>
    </row>
    <row r="2301" spans="3:42" outlineLevel="2" x14ac:dyDescent="0.2">
      <c r="C2301" s="252">
        <v>16</v>
      </c>
      <c r="D2301" s="119" t="s">
        <v>218</v>
      </c>
      <c r="F2301" t="s">
        <v>620</v>
      </c>
      <c r="AK2301" s="199"/>
      <c r="AM2301" s="11"/>
      <c r="AN2301" s="15"/>
      <c r="AO2301" s="11"/>
      <c r="AP2301" s="11"/>
    </row>
    <row r="2302" spans="3:42" outlineLevel="2" x14ac:dyDescent="0.2">
      <c r="C2302" s="252">
        <v>16</v>
      </c>
      <c r="D2302" s="119" t="s">
        <v>218</v>
      </c>
      <c r="F2302" s="761" t="s">
        <v>48</v>
      </c>
      <c r="G2302" s="75"/>
      <c r="H2302" s="796" t="s">
        <v>636</v>
      </c>
      <c r="I2302" s="801"/>
      <c r="J2302" s="75"/>
      <c r="K2302" s="741"/>
      <c r="L2302" s="75"/>
      <c r="M2302" s="75"/>
      <c r="N2302" s="75"/>
      <c r="O2302" s="75"/>
      <c r="P2302" s="75"/>
      <c r="Q2302" s="128" t="s">
        <v>536</v>
      </c>
      <c r="R2302" s="804">
        <v>0</v>
      </c>
      <c r="S2302" s="805">
        <v>0</v>
      </c>
      <c r="T2302" s="805">
        <v>0</v>
      </c>
      <c r="U2302" s="805">
        <v>0</v>
      </c>
      <c r="V2302" s="805">
        <v>0</v>
      </c>
      <c r="W2302" s="806">
        <v>0.25374717792114626</v>
      </c>
      <c r="X2302" s="805">
        <v>0</v>
      </c>
      <c r="Y2302" s="805">
        <v>0</v>
      </c>
      <c r="Z2302" s="805">
        <v>0</v>
      </c>
      <c r="AA2302" s="805">
        <v>0</v>
      </c>
      <c r="AB2302" s="805">
        <v>0</v>
      </c>
      <c r="AC2302" s="805">
        <v>0</v>
      </c>
      <c r="AD2302" s="805">
        <v>0</v>
      </c>
      <c r="AE2302" s="805">
        <v>0</v>
      </c>
      <c r="AF2302" s="805">
        <v>0</v>
      </c>
      <c r="AG2302" s="805">
        <v>0</v>
      </c>
      <c r="AH2302" s="808">
        <v>0</v>
      </c>
      <c r="AI2302" s="808">
        <v>0</v>
      </c>
      <c r="AK2302" s="199"/>
      <c r="AM2302" s="11"/>
      <c r="AN2302" s="15"/>
      <c r="AO2302" s="11"/>
      <c r="AP2302" s="11"/>
    </row>
    <row r="2303" spans="3:42" outlineLevel="2" x14ac:dyDescent="0.2">
      <c r="C2303" s="252">
        <v>16</v>
      </c>
      <c r="D2303" s="119" t="s">
        <v>218</v>
      </c>
      <c r="F2303" s="767" t="s">
        <v>55</v>
      </c>
      <c r="H2303" s="797" t="s">
        <v>636</v>
      </c>
      <c r="K2303" s="164"/>
      <c r="Q2303" s="135" t="s">
        <v>536</v>
      </c>
      <c r="R2303" s="809">
        <v>0</v>
      </c>
      <c r="S2303" s="810">
        <v>0</v>
      </c>
      <c r="T2303" s="810">
        <v>0</v>
      </c>
      <c r="U2303" s="810">
        <v>0</v>
      </c>
      <c r="V2303" s="810">
        <v>0</v>
      </c>
      <c r="W2303" s="811">
        <v>2.4507299838513054E-2</v>
      </c>
      <c r="X2303" s="810">
        <v>0</v>
      </c>
      <c r="Y2303" s="810">
        <v>0</v>
      </c>
      <c r="Z2303" s="810">
        <v>0</v>
      </c>
      <c r="AA2303" s="810">
        <v>0</v>
      </c>
      <c r="AB2303" s="810">
        <v>0</v>
      </c>
      <c r="AC2303" s="810">
        <v>0</v>
      </c>
      <c r="AD2303" s="810">
        <v>0</v>
      </c>
      <c r="AE2303" s="810">
        <v>0</v>
      </c>
      <c r="AF2303" s="810">
        <v>0</v>
      </c>
      <c r="AG2303" s="810">
        <v>0</v>
      </c>
      <c r="AH2303" s="812">
        <v>0</v>
      </c>
      <c r="AI2303" s="812">
        <v>0</v>
      </c>
      <c r="AK2303" s="199"/>
      <c r="AM2303" s="11"/>
      <c r="AN2303" s="15"/>
      <c r="AO2303" s="11"/>
      <c r="AP2303" s="11"/>
    </row>
    <row r="2304" spans="3:42" outlineLevel="2" x14ac:dyDescent="0.2">
      <c r="C2304" s="252">
        <v>16</v>
      </c>
      <c r="D2304" s="119" t="s">
        <v>218</v>
      </c>
      <c r="F2304" s="783" t="s">
        <v>57</v>
      </c>
      <c r="G2304" s="83"/>
      <c r="H2304" s="798" t="s">
        <v>636</v>
      </c>
      <c r="I2304" s="799"/>
      <c r="J2304" s="83"/>
      <c r="K2304" s="736"/>
      <c r="L2304" s="83"/>
      <c r="M2304" s="83"/>
      <c r="N2304" s="83"/>
      <c r="O2304" s="83"/>
      <c r="P2304" s="83"/>
      <c r="Q2304" s="143" t="s">
        <v>536</v>
      </c>
      <c r="R2304" s="813">
        <v>0</v>
      </c>
      <c r="S2304" s="814">
        <v>0</v>
      </c>
      <c r="T2304" s="814">
        <v>0</v>
      </c>
      <c r="U2304" s="814">
        <v>0</v>
      </c>
      <c r="V2304" s="814">
        <v>0</v>
      </c>
      <c r="W2304" s="815">
        <v>0</v>
      </c>
      <c r="X2304" s="814">
        <v>0</v>
      </c>
      <c r="Y2304" s="814">
        <v>0</v>
      </c>
      <c r="Z2304" s="814">
        <v>0</v>
      </c>
      <c r="AA2304" s="814">
        <v>0</v>
      </c>
      <c r="AB2304" s="814">
        <v>0</v>
      </c>
      <c r="AC2304" s="814">
        <v>0</v>
      </c>
      <c r="AD2304" s="814">
        <v>0</v>
      </c>
      <c r="AE2304" s="814">
        <v>0</v>
      </c>
      <c r="AF2304" s="814">
        <v>0</v>
      </c>
      <c r="AG2304" s="814">
        <v>0</v>
      </c>
      <c r="AH2304" s="816">
        <v>0</v>
      </c>
      <c r="AI2304" s="816">
        <v>0</v>
      </c>
      <c r="AK2304" s="199"/>
      <c r="AM2304" s="11"/>
      <c r="AN2304" s="15"/>
      <c r="AO2304" s="11"/>
      <c r="AP2304" s="11"/>
    </row>
    <row r="2305" spans="3:42" outlineLevel="2" x14ac:dyDescent="0.2">
      <c r="C2305" s="252">
        <v>16</v>
      </c>
      <c r="D2305" s="119" t="s">
        <v>218</v>
      </c>
      <c r="F2305" s="12"/>
      <c r="H2305" s="817"/>
      <c r="K2305" s="16"/>
      <c r="Q2305" s="16"/>
      <c r="R2305" s="818"/>
      <c r="S2305" s="818"/>
      <c r="T2305" s="818"/>
      <c r="U2305" s="818"/>
      <c r="V2305" s="818"/>
      <c r="W2305" s="818"/>
      <c r="X2305" s="818"/>
      <c r="Y2305" s="818"/>
      <c r="Z2305" s="818"/>
      <c r="AA2305" s="818"/>
      <c r="AB2305" s="818"/>
      <c r="AC2305" s="818"/>
      <c r="AD2305" s="818"/>
      <c r="AE2305" s="818"/>
      <c r="AF2305" s="818"/>
      <c r="AG2305" s="818"/>
      <c r="AH2305" s="818"/>
      <c r="AI2305" s="818"/>
      <c r="AK2305" s="199"/>
      <c r="AM2305" s="11"/>
      <c r="AN2305" s="15"/>
      <c r="AO2305" s="11"/>
      <c r="AP2305" s="11"/>
    </row>
    <row r="2306" spans="3:42" x14ac:dyDescent="0.2">
      <c r="C2306" s="252">
        <v>17</v>
      </c>
      <c r="D2306" s="754" t="s">
        <v>147</v>
      </c>
      <c r="E2306" s="67"/>
      <c r="F2306" s="67"/>
      <c r="G2306" s="67"/>
      <c r="H2306" s="755" t="s">
        <v>152</v>
      </c>
      <c r="I2306" s="67"/>
      <c r="J2306" s="67"/>
      <c r="K2306" s="102"/>
      <c r="L2306" s="67"/>
      <c r="M2306" s="67"/>
      <c r="N2306" s="67"/>
      <c r="O2306" s="67"/>
      <c r="P2306" s="67"/>
      <c r="Q2306" s="102"/>
      <c r="R2306" s="67"/>
      <c r="S2306" s="67"/>
      <c r="T2306" s="67"/>
      <c r="U2306" s="67"/>
      <c r="V2306" s="67"/>
      <c r="W2306" s="67"/>
      <c r="X2306" s="67"/>
      <c r="Y2306" s="67"/>
      <c r="Z2306" s="67"/>
      <c r="AA2306" s="67"/>
      <c r="AB2306" s="67"/>
      <c r="AC2306" s="67"/>
      <c r="AD2306" s="67"/>
      <c r="AE2306" s="67"/>
      <c r="AF2306" s="67"/>
      <c r="AG2306" s="67"/>
      <c r="AH2306" s="67"/>
      <c r="AI2306" s="67"/>
      <c r="AK2306" s="199"/>
      <c r="AM2306" s="11"/>
      <c r="AN2306" s="15"/>
      <c r="AO2306" s="11"/>
      <c r="AP2306" s="11"/>
    </row>
    <row r="2307" spans="3:42" outlineLevel="1" x14ac:dyDescent="0.2">
      <c r="C2307" s="252">
        <v>17</v>
      </c>
      <c r="D2307" s="119" t="s">
        <v>218</v>
      </c>
      <c r="F2307" s="121" t="s">
        <v>597</v>
      </c>
      <c r="G2307" s="756"/>
      <c r="H2307" s="757"/>
      <c r="I2307" s="756"/>
      <c r="J2307" s="756"/>
      <c r="K2307" s="758"/>
      <c r="L2307" s="759"/>
      <c r="M2307" s="759"/>
      <c r="N2307" s="759"/>
      <c r="O2307" s="759"/>
      <c r="P2307" s="759"/>
      <c r="Q2307" s="758"/>
      <c r="R2307" s="760"/>
      <c r="S2307" s="760"/>
      <c r="T2307" s="760"/>
      <c r="U2307" s="760"/>
      <c r="V2307" s="760"/>
      <c r="W2307" s="760"/>
      <c r="X2307" s="760"/>
      <c r="Y2307" s="760"/>
      <c r="Z2307" s="760"/>
      <c r="AA2307" s="760"/>
      <c r="AB2307" s="760"/>
      <c r="AC2307" s="760"/>
      <c r="AD2307" s="760"/>
      <c r="AE2307" s="760"/>
      <c r="AF2307" s="760"/>
      <c r="AG2307" s="760"/>
      <c r="AH2307" s="759"/>
      <c r="AI2307" s="759"/>
      <c r="AK2307" s="199"/>
      <c r="AM2307" s="11"/>
      <c r="AN2307" s="15"/>
      <c r="AO2307" s="11"/>
      <c r="AP2307" s="11"/>
    </row>
    <row r="2308" spans="3:42" outlineLevel="2" x14ac:dyDescent="0.2">
      <c r="C2308" s="252">
        <v>17</v>
      </c>
      <c r="D2308" s="119" t="s">
        <v>218</v>
      </c>
      <c r="F2308" s="12"/>
      <c r="G2308" s="149" t="s">
        <v>598</v>
      </c>
      <c r="H2308" s="72" t="s">
        <v>48</v>
      </c>
      <c r="I2308" s="8" t="s">
        <v>451</v>
      </c>
      <c r="J2308" s="8" t="s">
        <v>599</v>
      </c>
      <c r="K2308" s="8" t="s">
        <v>61</v>
      </c>
      <c r="AK2308" s="199"/>
      <c r="AM2308" s="11"/>
      <c r="AN2308" s="15"/>
      <c r="AO2308" s="11"/>
      <c r="AP2308" s="11"/>
    </row>
    <row r="2309" spans="3:42" outlineLevel="2" x14ac:dyDescent="0.2">
      <c r="C2309" s="252">
        <v>17</v>
      </c>
      <c r="D2309" s="119" t="s">
        <v>218</v>
      </c>
      <c r="F2309" s="761" t="s">
        <v>129</v>
      </c>
      <c r="G2309" s="762" t="s">
        <v>130</v>
      </c>
      <c r="H2309" s="763">
        <v>0.62</v>
      </c>
      <c r="I2309" s="764">
        <v>0.38</v>
      </c>
      <c r="J2309" s="765">
        <v>1</v>
      </c>
      <c r="K2309" s="766"/>
      <c r="AK2309" s="199"/>
      <c r="AM2309" s="11"/>
      <c r="AN2309" s="15"/>
      <c r="AO2309" s="11"/>
      <c r="AP2309" s="11"/>
    </row>
    <row r="2310" spans="3:42" outlineLevel="2" x14ac:dyDescent="0.2">
      <c r="C2310" s="252">
        <v>17</v>
      </c>
      <c r="D2310" s="119" t="s">
        <v>218</v>
      </c>
      <c r="F2310" s="767" t="s">
        <v>128</v>
      </c>
      <c r="G2310" s="611" t="s">
        <v>130</v>
      </c>
      <c r="H2310" s="768">
        <v>0.39371399308667265</v>
      </c>
      <c r="I2310" s="769">
        <v>0.60628600691332735</v>
      </c>
      <c r="J2310" s="770">
        <v>1</v>
      </c>
      <c r="K2310" s="771"/>
      <c r="AK2310" s="199"/>
      <c r="AM2310" s="11"/>
      <c r="AN2310" s="15"/>
      <c r="AO2310" s="11"/>
      <c r="AP2310" s="11"/>
    </row>
    <row r="2311" spans="3:42" outlineLevel="2" x14ac:dyDescent="0.2">
      <c r="C2311" s="252">
        <v>17</v>
      </c>
      <c r="D2311" s="119" t="s">
        <v>218</v>
      </c>
      <c r="F2311" s="767" t="s">
        <v>600</v>
      </c>
      <c r="G2311" s="611" t="s">
        <v>583</v>
      </c>
      <c r="H2311" s="772">
        <v>30753</v>
      </c>
      <c r="I2311" s="773">
        <v>47357</v>
      </c>
      <c r="J2311" s="774">
        <v>78110</v>
      </c>
      <c r="K2311" s="775">
        <v>0.30101449366278327</v>
      </c>
      <c r="AK2311" s="199"/>
      <c r="AM2311" s="11"/>
      <c r="AN2311" s="15"/>
      <c r="AO2311" s="11"/>
      <c r="AP2311" s="11"/>
    </row>
    <row r="2312" spans="3:42" outlineLevel="2" x14ac:dyDescent="0.2">
      <c r="C2312" s="252">
        <v>17</v>
      </c>
      <c r="D2312" s="119" t="s">
        <v>218</v>
      </c>
      <c r="F2312" s="767" t="s">
        <v>64</v>
      </c>
      <c r="G2312" s="611" t="s">
        <v>583</v>
      </c>
      <c r="H2312" s="776">
        <v>0</v>
      </c>
      <c r="I2312" s="773">
        <v>0</v>
      </c>
      <c r="J2312" s="774">
        <v>0</v>
      </c>
      <c r="K2312" s="771"/>
      <c r="AK2312" s="199"/>
      <c r="AM2312" s="11"/>
      <c r="AN2312" s="15"/>
      <c r="AO2312" s="11"/>
      <c r="AP2312" s="11"/>
    </row>
    <row r="2313" spans="3:42" outlineLevel="2" x14ac:dyDescent="0.2">
      <c r="C2313" s="252">
        <v>17</v>
      </c>
      <c r="D2313" s="119" t="s">
        <v>218</v>
      </c>
      <c r="F2313" s="767" t="s">
        <v>601</v>
      </c>
      <c r="G2313" s="611" t="s">
        <v>583</v>
      </c>
      <c r="H2313" s="776">
        <v>30753</v>
      </c>
      <c r="I2313" s="773">
        <v>47357</v>
      </c>
      <c r="J2313" s="774">
        <v>78110</v>
      </c>
      <c r="K2313" s="771"/>
      <c r="AK2313" s="199"/>
      <c r="AM2313" s="11"/>
      <c r="AN2313" s="15"/>
      <c r="AO2313" s="11"/>
      <c r="AP2313" s="11"/>
    </row>
    <row r="2314" spans="3:42" outlineLevel="2" x14ac:dyDescent="0.2">
      <c r="C2314" s="252">
        <v>17</v>
      </c>
      <c r="D2314" s="119" t="s">
        <v>218</v>
      </c>
      <c r="F2314" s="767" t="s">
        <v>602</v>
      </c>
      <c r="G2314" s="611" t="s">
        <v>130</v>
      </c>
      <c r="H2314" s="778">
        <v>0</v>
      </c>
      <c r="I2314" s="769">
        <v>0</v>
      </c>
      <c r="J2314" s="769">
        <v>0</v>
      </c>
      <c r="K2314" s="771"/>
      <c r="AK2314" s="199"/>
      <c r="AM2314" s="11"/>
      <c r="AN2314" s="15"/>
      <c r="AO2314" s="11"/>
      <c r="AP2314" s="11"/>
    </row>
    <row r="2315" spans="3:42" outlineLevel="2" x14ac:dyDescent="0.2">
      <c r="C2315" s="252">
        <v>17</v>
      </c>
      <c r="D2315" s="119" t="s">
        <v>218</v>
      </c>
      <c r="F2315" s="767" t="s">
        <v>603</v>
      </c>
      <c r="G2315" s="611" t="s">
        <v>583</v>
      </c>
      <c r="H2315" s="776">
        <v>33</v>
      </c>
      <c r="I2315" s="773">
        <v>47357</v>
      </c>
      <c r="J2315" s="774">
        <v>47390</v>
      </c>
      <c r="K2315" s="771"/>
      <c r="AK2315" s="199"/>
      <c r="AM2315" s="11"/>
      <c r="AN2315" s="15"/>
      <c r="AO2315" s="11"/>
      <c r="AP2315" s="11"/>
    </row>
    <row r="2316" spans="3:42" outlineLevel="2" x14ac:dyDescent="0.2">
      <c r="C2316" s="252">
        <v>17</v>
      </c>
      <c r="D2316" s="119" t="s">
        <v>218</v>
      </c>
      <c r="F2316" s="767" t="s">
        <v>604</v>
      </c>
      <c r="G2316" s="611"/>
      <c r="H2316" s="773">
        <v>0</v>
      </c>
      <c r="I2316" s="773">
        <v>0</v>
      </c>
      <c r="J2316" s="773">
        <v>0</v>
      </c>
      <c r="K2316" s="771"/>
      <c r="AK2316" s="199"/>
      <c r="AM2316" s="11"/>
      <c r="AN2316" s="15"/>
      <c r="AO2316" s="11"/>
      <c r="AP2316" s="11"/>
    </row>
    <row r="2317" spans="3:42" outlineLevel="2" x14ac:dyDescent="0.2">
      <c r="C2317" s="252">
        <v>17</v>
      </c>
      <c r="D2317" s="119" t="s">
        <v>218</v>
      </c>
      <c r="F2317" s="767" t="s">
        <v>605</v>
      </c>
      <c r="G2317" s="611"/>
      <c r="H2317" s="779"/>
      <c r="I2317" s="780"/>
      <c r="J2317" s="781"/>
      <c r="K2317" s="782">
        <v>0</v>
      </c>
      <c r="AK2317" s="199"/>
      <c r="AM2317" s="11"/>
      <c r="AN2317" s="15"/>
      <c r="AO2317" s="11"/>
      <c r="AP2317" s="11"/>
    </row>
    <row r="2318" spans="3:42" outlineLevel="2" x14ac:dyDescent="0.2">
      <c r="C2318" s="252">
        <v>17</v>
      </c>
      <c r="D2318" s="119" t="s">
        <v>218</v>
      </c>
      <c r="F2318" s="783" t="s">
        <v>606</v>
      </c>
      <c r="G2318" s="619" t="s">
        <v>130</v>
      </c>
      <c r="H2318" s="784">
        <v>6.9634944081029752E-4</v>
      </c>
      <c r="I2318" s="785">
        <v>0.99930365055918968</v>
      </c>
      <c r="J2318" s="786">
        <v>1</v>
      </c>
      <c r="K2318" s="787"/>
      <c r="AK2318" s="199"/>
      <c r="AM2318" s="11"/>
      <c r="AN2318" s="15"/>
      <c r="AO2318" s="11"/>
      <c r="AP2318" s="11"/>
    </row>
    <row r="2319" spans="3:42" outlineLevel="2" x14ac:dyDescent="0.2">
      <c r="C2319" s="252">
        <v>17</v>
      </c>
      <c r="D2319" s="119" t="s">
        <v>218</v>
      </c>
      <c r="H2319"/>
      <c r="I2319"/>
      <c r="K2319"/>
      <c r="AK2319" s="199"/>
      <c r="AM2319" s="11"/>
      <c r="AN2319" s="15"/>
      <c r="AO2319" s="11"/>
      <c r="AP2319" s="11"/>
    </row>
    <row r="2320" spans="3:42" outlineLevel="1" x14ac:dyDescent="0.2">
      <c r="C2320" s="252">
        <v>17</v>
      </c>
      <c r="D2320" s="119" t="s">
        <v>218</v>
      </c>
      <c r="F2320" s="121" t="s">
        <v>607</v>
      </c>
      <c r="G2320" s="756"/>
      <c r="H2320" s="757"/>
      <c r="I2320" s="788"/>
      <c r="J2320" s="756"/>
      <c r="K2320" s="758"/>
      <c r="L2320" s="759"/>
      <c r="M2320" s="759"/>
      <c r="N2320" s="759"/>
      <c r="O2320" s="759"/>
      <c r="P2320" s="759"/>
      <c r="Q2320" s="758"/>
      <c r="R2320" s="760"/>
      <c r="S2320" s="760"/>
      <c r="T2320" s="760"/>
      <c r="U2320" s="760"/>
      <c r="V2320" s="760"/>
      <c r="W2320" s="760"/>
      <c r="X2320" s="760"/>
      <c r="Y2320" s="760"/>
      <c r="Z2320" s="760"/>
      <c r="AA2320" s="760"/>
      <c r="AB2320" s="760"/>
      <c r="AC2320" s="760"/>
      <c r="AD2320" s="760"/>
      <c r="AE2320" s="760"/>
      <c r="AF2320" s="760"/>
      <c r="AG2320" s="760"/>
      <c r="AH2320" s="759"/>
      <c r="AI2320" s="759"/>
      <c r="AK2320" s="199"/>
      <c r="AM2320" s="11"/>
      <c r="AN2320" s="15"/>
      <c r="AO2320" s="11"/>
      <c r="AP2320" s="11"/>
    </row>
    <row r="2321" spans="3:42" outlineLevel="2" x14ac:dyDescent="0.2">
      <c r="C2321" s="252">
        <v>17</v>
      </c>
      <c r="D2321" s="119" t="s">
        <v>218</v>
      </c>
      <c r="F2321" s="789" t="s">
        <v>608</v>
      </c>
      <c r="G2321" s="790"/>
      <c r="H2321" s="791" t="s">
        <v>609</v>
      </c>
      <c r="I2321" s="791"/>
      <c r="J2321" s="790"/>
      <c r="K2321" s="792"/>
      <c r="L2321" s="789"/>
      <c r="M2321" s="789"/>
      <c r="N2321" s="789"/>
      <c r="O2321" s="789"/>
      <c r="P2321" s="789"/>
      <c r="Q2321" s="792"/>
      <c r="R2321" s="793"/>
      <c r="S2321" s="793"/>
      <c r="T2321" s="793"/>
      <c r="U2321" s="793"/>
      <c r="V2321" s="793"/>
      <c r="W2321" s="793"/>
      <c r="X2321" s="793"/>
      <c r="Y2321" s="793"/>
      <c r="Z2321" s="793"/>
      <c r="AA2321" s="793"/>
      <c r="AB2321" s="793"/>
      <c r="AC2321" s="793"/>
      <c r="AD2321" s="793"/>
      <c r="AE2321" s="793"/>
      <c r="AF2321" s="793"/>
      <c r="AG2321" s="793"/>
      <c r="AH2321" s="789"/>
      <c r="AI2321" s="789"/>
      <c r="AK2321" s="199"/>
      <c r="AM2321" s="11"/>
      <c r="AN2321" s="15"/>
      <c r="AO2321" s="11"/>
      <c r="AP2321" s="11"/>
    </row>
    <row r="2322" spans="3:42" ht="14.25" customHeight="1" outlineLevel="2" x14ac:dyDescent="0.2">
      <c r="C2322" s="252">
        <v>17</v>
      </c>
      <c r="D2322" s="119" t="s">
        <v>218</v>
      </c>
      <c r="F2322" s="794" t="s">
        <v>610</v>
      </c>
      <c r="H2322" s="795"/>
      <c r="AK2322" s="199"/>
      <c r="AM2322" s="11"/>
      <c r="AN2322" s="15"/>
      <c r="AO2322" s="11"/>
      <c r="AP2322" s="11"/>
    </row>
    <row r="2323" spans="3:42" outlineLevel="2" x14ac:dyDescent="0.2">
      <c r="C2323" s="252">
        <v>17</v>
      </c>
      <c r="D2323" s="119" t="s">
        <v>218</v>
      </c>
      <c r="F2323" s="761" t="s">
        <v>62</v>
      </c>
      <c r="G2323" s="75"/>
      <c r="H2323" s="796" t="s">
        <v>10</v>
      </c>
      <c r="I2323" s="796" t="s">
        <v>611</v>
      </c>
      <c r="J2323" s="75"/>
      <c r="K2323" s="741"/>
      <c r="L2323" s="75"/>
      <c r="M2323" s="75"/>
      <c r="N2323" s="75"/>
      <c r="O2323" s="75"/>
      <c r="P2323" s="75"/>
      <c r="Q2323" s="128" t="s">
        <v>110</v>
      </c>
      <c r="R2323" s="299">
        <v>0</v>
      </c>
      <c r="S2323" s="300">
        <v>0</v>
      </c>
      <c r="T2323" s="300">
        <v>0</v>
      </c>
      <c r="U2323" s="300">
        <v>1133.9452647980024</v>
      </c>
      <c r="V2323" s="300">
        <v>1260.839807414769</v>
      </c>
      <c r="W2323" s="301">
        <v>1340.8436247737013</v>
      </c>
      <c r="X2323" s="300">
        <v>2367.1865421103362</v>
      </c>
      <c r="Y2323" s="300">
        <v>2227.7840271040773</v>
      </c>
      <c r="Z2323" s="300">
        <v>2236.8182715891053</v>
      </c>
      <c r="AA2323" s="300">
        <v>2201.7850945443251</v>
      </c>
      <c r="AB2323" s="302">
        <v>1544.3332311488109</v>
      </c>
      <c r="AC2323" s="302">
        <v>1986.9031890464175</v>
      </c>
      <c r="AD2323" s="302">
        <v>1879.6812491512749</v>
      </c>
      <c r="AE2323" s="302">
        <v>1737.091412968527</v>
      </c>
      <c r="AF2323" s="302">
        <v>2029.0203939698165</v>
      </c>
      <c r="AG2323" s="302">
        <v>2003.7942184254121</v>
      </c>
      <c r="AH2323" s="348">
        <v>2127.4902138323891</v>
      </c>
      <c r="AI2323" s="348">
        <v>2372.909792773984</v>
      </c>
      <c r="AK2323" s="199"/>
      <c r="AM2323" s="11"/>
      <c r="AN2323" s="15"/>
      <c r="AO2323" s="11"/>
      <c r="AP2323" s="11"/>
    </row>
    <row r="2324" spans="3:42" outlineLevel="2" x14ac:dyDescent="0.2">
      <c r="C2324" s="252">
        <v>17</v>
      </c>
      <c r="D2324" s="119" t="s">
        <v>218</v>
      </c>
      <c r="F2324" s="767" t="s">
        <v>188</v>
      </c>
      <c r="H2324" s="797" t="s">
        <v>10</v>
      </c>
      <c r="I2324" s="797" t="s">
        <v>612</v>
      </c>
      <c r="K2324" s="164"/>
      <c r="Q2324" s="135" t="s">
        <v>110</v>
      </c>
      <c r="R2324" s="314">
        <v>0</v>
      </c>
      <c r="S2324" s="315">
        <v>0</v>
      </c>
      <c r="T2324" s="315">
        <v>0</v>
      </c>
      <c r="U2324" s="315">
        <v>216.8682285785014</v>
      </c>
      <c r="V2324" s="315">
        <v>224.575632482543</v>
      </c>
      <c r="W2324" s="316">
        <v>230.86565940254221</v>
      </c>
      <c r="X2324" s="315">
        <v>241.12938909159669</v>
      </c>
      <c r="Y2324" s="315">
        <v>246.73409639571702</v>
      </c>
      <c r="Z2324" s="315">
        <v>251.95621322238679</v>
      </c>
      <c r="AA2324" s="315">
        <v>256.97987419089725</v>
      </c>
      <c r="AB2324" s="5">
        <v>262.10377993474265</v>
      </c>
      <c r="AC2324" s="5">
        <v>267.32993278059701</v>
      </c>
      <c r="AD2324" s="5">
        <v>272.66037509988524</v>
      </c>
      <c r="AE2324" s="5">
        <v>278.09719011087401</v>
      </c>
      <c r="AF2324" s="5">
        <v>283.64250269685959</v>
      </c>
      <c r="AG2324" s="5">
        <v>289.29848024077535</v>
      </c>
      <c r="AH2324" s="350">
        <v>295.06733347654978</v>
      </c>
      <c r="AI2324" s="350">
        <v>300.95131735755211</v>
      </c>
      <c r="AK2324" s="199"/>
      <c r="AM2324" s="11"/>
      <c r="AN2324" s="15"/>
      <c r="AO2324" s="11"/>
      <c r="AP2324" s="11"/>
    </row>
    <row r="2325" spans="3:42" outlineLevel="2" x14ac:dyDescent="0.2">
      <c r="C2325" s="252">
        <v>17</v>
      </c>
      <c r="D2325" s="119" t="s">
        <v>218</v>
      </c>
      <c r="F2325" s="767" t="s">
        <v>613</v>
      </c>
      <c r="H2325" s="797" t="s">
        <v>10</v>
      </c>
      <c r="I2325" s="234" t="s">
        <v>614</v>
      </c>
      <c r="K2325" s="164"/>
      <c r="Q2325" s="135" t="s">
        <v>110</v>
      </c>
      <c r="R2325" s="314">
        <v>0</v>
      </c>
      <c r="S2325" s="315">
        <v>0</v>
      </c>
      <c r="T2325" s="315">
        <v>0</v>
      </c>
      <c r="U2325" s="315">
        <v>0</v>
      </c>
      <c r="V2325" s="315">
        <v>0</v>
      </c>
      <c r="W2325" s="316">
        <v>0</v>
      </c>
      <c r="X2325" s="315">
        <v>0</v>
      </c>
      <c r="Y2325" s="315">
        <v>0</v>
      </c>
      <c r="Z2325" s="315">
        <v>0</v>
      </c>
      <c r="AA2325" s="315">
        <v>0</v>
      </c>
      <c r="AB2325" s="5">
        <v>0</v>
      </c>
      <c r="AC2325" s="5">
        <v>0</v>
      </c>
      <c r="AD2325" s="5">
        <v>0</v>
      </c>
      <c r="AE2325" s="5">
        <v>0</v>
      </c>
      <c r="AF2325" s="5">
        <v>0</v>
      </c>
      <c r="AG2325" s="5">
        <v>0</v>
      </c>
      <c r="AH2325" s="350">
        <v>0</v>
      </c>
      <c r="AI2325" s="350">
        <v>0</v>
      </c>
      <c r="AK2325" s="199"/>
      <c r="AM2325" s="11"/>
      <c r="AN2325" s="15"/>
      <c r="AO2325" s="11"/>
      <c r="AP2325" s="11"/>
    </row>
    <row r="2326" spans="3:42" outlineLevel="2" x14ac:dyDescent="0.2">
      <c r="C2326" s="252">
        <v>17</v>
      </c>
      <c r="D2326" s="119" t="s">
        <v>218</v>
      </c>
      <c r="F2326" s="783" t="s">
        <v>57</v>
      </c>
      <c r="G2326" s="83"/>
      <c r="H2326" s="798" t="s">
        <v>10</v>
      </c>
      <c r="I2326" s="799"/>
      <c r="J2326" s="83"/>
      <c r="K2326" s="736"/>
      <c r="L2326" s="83"/>
      <c r="M2326" s="83"/>
      <c r="N2326" s="83"/>
      <c r="O2326" s="83"/>
      <c r="P2326" s="83"/>
      <c r="Q2326" s="143" t="s">
        <v>110</v>
      </c>
      <c r="R2326" s="304">
        <v>0</v>
      </c>
      <c r="S2326" s="305">
        <v>0</v>
      </c>
      <c r="T2326" s="305">
        <v>0</v>
      </c>
      <c r="U2326" s="305">
        <v>92.233153344125995</v>
      </c>
      <c r="V2326" s="305">
        <v>95.492444984328003</v>
      </c>
      <c r="W2326" s="306">
        <v>98.159377106295892</v>
      </c>
      <c r="X2326" s="305">
        <v>100.83980526211238</v>
      </c>
      <c r="Y2326" s="305">
        <v>103.27274728802543</v>
      </c>
      <c r="Z2326" s="305">
        <v>105.45695792932581</v>
      </c>
      <c r="AA2326" s="305">
        <v>107.550843641204</v>
      </c>
      <c r="AB2326" s="307">
        <v>109.686304316337</v>
      </c>
      <c r="AC2326" s="307">
        <v>111.86416544496609</v>
      </c>
      <c r="AD2326" s="307">
        <v>114.08526890786963</v>
      </c>
      <c r="AE2326" s="307">
        <v>116.35047330180653</v>
      </c>
      <c r="AF2326" s="307">
        <v>118.66065427142158</v>
      </c>
      <c r="AG2326" s="307">
        <v>121.01670484774121</v>
      </c>
      <c r="AH2326" s="362">
        <v>123.41953579338985</v>
      </c>
      <c r="AI2326" s="362">
        <v>125.87007595466119</v>
      </c>
      <c r="AK2326" s="199"/>
      <c r="AM2326" s="11"/>
      <c r="AN2326" s="15"/>
      <c r="AO2326" s="11"/>
      <c r="AP2326" s="11"/>
    </row>
    <row r="2327" spans="3:42" outlineLevel="2" x14ac:dyDescent="0.2">
      <c r="C2327" s="252">
        <v>17</v>
      </c>
      <c r="D2327" s="119" t="s">
        <v>218</v>
      </c>
      <c r="F2327" s="12"/>
      <c r="H2327" s="234"/>
      <c r="K2327" s="164"/>
      <c r="Q2327" s="16"/>
      <c r="R2327" s="800">
        <v>0</v>
      </c>
      <c r="S2327" s="800">
        <v>0</v>
      </c>
      <c r="T2327" s="800">
        <v>0</v>
      </c>
      <c r="U2327" s="800">
        <v>1443.04664672063</v>
      </c>
      <c r="V2327" s="800">
        <v>1580.9078848816398</v>
      </c>
      <c r="W2327" s="800">
        <v>1669.8686612825395</v>
      </c>
      <c r="X2327" s="800">
        <v>2709.1557364640453</v>
      </c>
      <c r="Y2327" s="800">
        <v>2577.79087078782</v>
      </c>
      <c r="Z2327" s="800">
        <v>2594.2314427408178</v>
      </c>
      <c r="AA2327" s="800">
        <v>2566.3158123764265</v>
      </c>
      <c r="AB2327" s="800">
        <v>1916.1233153998905</v>
      </c>
      <c r="AC2327" s="800">
        <v>2366.0972872719808</v>
      </c>
      <c r="AD2327" s="800">
        <v>2266.42689315903</v>
      </c>
      <c r="AE2327" s="800">
        <v>2131.5390763812075</v>
      </c>
      <c r="AF2327" s="800">
        <v>2431.3235509380979</v>
      </c>
      <c r="AG2327" s="800">
        <v>2414.1094035139286</v>
      </c>
      <c r="AH2327" s="800">
        <v>2545.9770831023288</v>
      </c>
      <c r="AI2327" s="800">
        <v>2799.7311860861973</v>
      </c>
      <c r="AK2327" s="199"/>
      <c r="AM2327" s="11"/>
      <c r="AN2327" s="15"/>
      <c r="AO2327" s="11"/>
      <c r="AP2327" s="11"/>
    </row>
    <row r="2328" spans="3:42" ht="14.25" customHeight="1" outlineLevel="2" x14ac:dyDescent="0.2">
      <c r="C2328" s="252">
        <v>17</v>
      </c>
      <c r="D2328" s="119" t="s">
        <v>218</v>
      </c>
      <c r="F2328" s="794" t="s">
        <v>615</v>
      </c>
      <c r="AK2328" s="199"/>
      <c r="AM2328" s="11"/>
      <c r="AN2328" s="15"/>
      <c r="AO2328" s="11"/>
      <c r="AP2328" s="11"/>
    </row>
    <row r="2329" spans="3:42" outlineLevel="2" x14ac:dyDescent="0.2">
      <c r="C2329" s="252">
        <v>17</v>
      </c>
      <c r="D2329" s="119" t="s">
        <v>218</v>
      </c>
      <c r="F2329" s="761" t="s">
        <v>48</v>
      </c>
      <c r="G2329" s="75"/>
      <c r="H2329" s="796" t="s">
        <v>10</v>
      </c>
      <c r="I2329" s="801"/>
      <c r="J2329" s="75"/>
      <c r="K2329" s="741"/>
      <c r="L2329" s="75"/>
      <c r="M2329" s="75"/>
      <c r="N2329" s="75"/>
      <c r="O2329" s="75"/>
      <c r="P2329" s="75"/>
      <c r="Q2329" s="128" t="s">
        <v>110</v>
      </c>
      <c r="R2329" s="299">
        <v>0</v>
      </c>
      <c r="S2329" s="300">
        <v>0</v>
      </c>
      <c r="T2329" s="300">
        <v>0</v>
      </c>
      <c r="U2329" s="300">
        <v>788.43012042203645</v>
      </c>
      <c r="V2329" s="300">
        <v>870.13924961182374</v>
      </c>
      <c r="W2329" s="301">
        <v>922.21808798965742</v>
      </c>
      <c r="X2329" s="300">
        <v>1562.591670738211</v>
      </c>
      <c r="Y2329" s="300">
        <v>1478.3687631271177</v>
      </c>
      <c r="Z2329" s="300">
        <v>1486.0260151760283</v>
      </c>
      <c r="AA2329" s="300">
        <v>1466.2833310280905</v>
      </c>
      <c r="AB2329" s="302">
        <v>1060.6805291134808</v>
      </c>
      <c r="AC2329" s="302">
        <v>1337.1315125154194</v>
      </c>
      <c r="AD2329" s="302">
        <v>1272.7525795108761</v>
      </c>
      <c r="AE2329" s="302">
        <v>1186.4874312252225</v>
      </c>
      <c r="AF2329" s="302">
        <v>1369.666666607164</v>
      </c>
      <c r="AG2329" s="302">
        <v>1356.253275273257</v>
      </c>
      <c r="AH2329" s="348">
        <v>1435.2160706685704</v>
      </c>
      <c r="AI2329" s="348">
        <v>1589.6928164014064</v>
      </c>
      <c r="AK2329" s="199"/>
      <c r="AM2329" s="11"/>
      <c r="AN2329" s="15"/>
      <c r="AO2329" s="11"/>
      <c r="AP2329" s="11"/>
    </row>
    <row r="2330" spans="3:42" outlineLevel="2" x14ac:dyDescent="0.2">
      <c r="C2330" s="252">
        <v>17</v>
      </c>
      <c r="D2330" s="119" t="s">
        <v>218</v>
      </c>
      <c r="F2330" s="767" t="s">
        <v>55</v>
      </c>
      <c r="H2330" s="797" t="s">
        <v>10</v>
      </c>
      <c r="K2330" s="164"/>
      <c r="Q2330" s="135" t="s">
        <v>110</v>
      </c>
      <c r="R2330" s="314">
        <v>0</v>
      </c>
      <c r="S2330" s="315">
        <v>0</v>
      </c>
      <c r="T2330" s="315">
        <v>0</v>
      </c>
      <c r="U2330" s="315">
        <v>562.38337295446729</v>
      </c>
      <c r="V2330" s="315">
        <v>615.27619028548816</v>
      </c>
      <c r="W2330" s="316">
        <v>649.49119618658608</v>
      </c>
      <c r="X2330" s="315">
        <v>1045.724260463722</v>
      </c>
      <c r="Y2330" s="315">
        <v>996.14936037267671</v>
      </c>
      <c r="Z2330" s="315">
        <v>1002.7484696354638</v>
      </c>
      <c r="AA2330" s="315">
        <v>992.48163770713188</v>
      </c>
      <c r="AB2330" s="5">
        <v>745.75648197007274</v>
      </c>
      <c r="AC2330" s="5">
        <v>917.10160931159498</v>
      </c>
      <c r="AD2330" s="5">
        <v>879.58904474028395</v>
      </c>
      <c r="AE2330" s="5">
        <v>828.7011718541786</v>
      </c>
      <c r="AF2330" s="5">
        <v>942.99623005951184</v>
      </c>
      <c r="AG2330" s="5">
        <v>936.83942339293037</v>
      </c>
      <c r="AH2330" s="350">
        <v>987.34147664036846</v>
      </c>
      <c r="AI2330" s="350">
        <v>1084.1682937301298</v>
      </c>
      <c r="AK2330" s="199"/>
      <c r="AM2330" s="11"/>
      <c r="AN2330" s="15"/>
      <c r="AO2330" s="11"/>
      <c r="AP2330" s="11"/>
    </row>
    <row r="2331" spans="3:42" outlineLevel="2" x14ac:dyDescent="0.2">
      <c r="C2331" s="252">
        <v>17</v>
      </c>
      <c r="D2331" s="119" t="s">
        <v>218</v>
      </c>
      <c r="F2331" s="783" t="s">
        <v>57</v>
      </c>
      <c r="G2331" s="83"/>
      <c r="H2331" s="798" t="s">
        <v>10</v>
      </c>
      <c r="I2331" s="799"/>
      <c r="J2331" s="83"/>
      <c r="K2331" s="736"/>
      <c r="L2331" s="83"/>
      <c r="M2331" s="83"/>
      <c r="N2331" s="83"/>
      <c r="O2331" s="83"/>
      <c r="P2331" s="83"/>
      <c r="Q2331" s="143" t="s">
        <v>110</v>
      </c>
      <c r="R2331" s="304">
        <v>0</v>
      </c>
      <c r="S2331" s="305">
        <v>0</v>
      </c>
      <c r="T2331" s="305">
        <v>0</v>
      </c>
      <c r="U2331" s="305">
        <v>92.233153344125995</v>
      </c>
      <c r="V2331" s="305">
        <v>95.492444984328003</v>
      </c>
      <c r="W2331" s="306">
        <v>98.159377106295892</v>
      </c>
      <c r="X2331" s="305">
        <v>100.83980526211238</v>
      </c>
      <c r="Y2331" s="305">
        <v>103.27274728802543</v>
      </c>
      <c r="Z2331" s="305">
        <v>105.45695792932581</v>
      </c>
      <c r="AA2331" s="305">
        <v>107.550843641204</v>
      </c>
      <c r="AB2331" s="307">
        <v>109.686304316337</v>
      </c>
      <c r="AC2331" s="307">
        <v>111.86416544496609</v>
      </c>
      <c r="AD2331" s="307">
        <v>114.08526890786963</v>
      </c>
      <c r="AE2331" s="307">
        <v>116.35047330180653</v>
      </c>
      <c r="AF2331" s="307">
        <v>118.66065427142158</v>
      </c>
      <c r="AG2331" s="307">
        <v>121.01670484774121</v>
      </c>
      <c r="AH2331" s="362">
        <v>123.41953579338985</v>
      </c>
      <c r="AI2331" s="362">
        <v>125.87007595466119</v>
      </c>
      <c r="AK2331" s="199"/>
      <c r="AM2331" s="11"/>
      <c r="AN2331" s="15"/>
      <c r="AO2331" s="11"/>
      <c r="AP2331" s="11"/>
    </row>
    <row r="2332" spans="3:42" outlineLevel="2" x14ac:dyDescent="0.2">
      <c r="C2332" s="252">
        <v>17</v>
      </c>
      <c r="D2332" s="119" t="s">
        <v>218</v>
      </c>
      <c r="F2332" s="12"/>
      <c r="H2332" s="164"/>
      <c r="K2332" s="164"/>
      <c r="Q2332" s="16"/>
      <c r="R2332" s="800">
        <v>0</v>
      </c>
      <c r="S2332" s="800">
        <v>0</v>
      </c>
      <c r="T2332" s="800">
        <v>0</v>
      </c>
      <c r="U2332" s="800">
        <v>1443.0466467206297</v>
      </c>
      <c r="V2332" s="800">
        <v>1580.9078848816398</v>
      </c>
      <c r="W2332" s="800">
        <v>1669.8686612825395</v>
      </c>
      <c r="X2332" s="800">
        <v>2709.1557364640453</v>
      </c>
      <c r="Y2332" s="800">
        <v>2577.79087078782</v>
      </c>
      <c r="Z2332" s="800">
        <v>2594.2314427408178</v>
      </c>
      <c r="AA2332" s="800">
        <v>2566.3158123764265</v>
      </c>
      <c r="AB2332" s="800">
        <v>1916.1233153998905</v>
      </c>
      <c r="AC2332" s="800">
        <v>2366.0972872719808</v>
      </c>
      <c r="AD2332" s="800">
        <v>2266.42689315903</v>
      </c>
      <c r="AE2332" s="800">
        <v>2131.5390763812079</v>
      </c>
      <c r="AF2332" s="800">
        <v>2431.3235509380975</v>
      </c>
      <c r="AG2332" s="800">
        <v>2414.1094035139286</v>
      </c>
      <c r="AH2332" s="800">
        <v>2545.9770831023288</v>
      </c>
      <c r="AI2332" s="800">
        <v>2799.7311860861978</v>
      </c>
      <c r="AK2332" s="199"/>
      <c r="AM2332" s="11"/>
      <c r="AN2332" s="15"/>
      <c r="AO2332" s="11"/>
      <c r="AP2332" s="11"/>
    </row>
    <row r="2333" spans="3:42" ht="15" customHeight="1" outlineLevel="2" x14ac:dyDescent="0.2">
      <c r="C2333" s="252">
        <v>17</v>
      </c>
      <c r="D2333" s="119" t="s">
        <v>218</v>
      </c>
      <c r="F2333" s="794" t="s">
        <v>69</v>
      </c>
      <c r="AK2333" s="199"/>
      <c r="AM2333" s="11"/>
      <c r="AN2333" s="15"/>
      <c r="AO2333" s="11"/>
      <c r="AP2333" s="11"/>
    </row>
    <row r="2334" spans="3:42" outlineLevel="2" x14ac:dyDescent="0.2">
      <c r="C2334" s="252">
        <v>17</v>
      </c>
      <c r="D2334" s="119" t="s">
        <v>218</v>
      </c>
      <c r="F2334" s="761" t="s">
        <v>9</v>
      </c>
      <c r="G2334" s="75"/>
      <c r="H2334" s="796" t="s">
        <v>10</v>
      </c>
      <c r="I2334" s="801"/>
      <c r="J2334" s="75"/>
      <c r="K2334" s="741"/>
      <c r="L2334" s="75"/>
      <c r="M2334" s="75"/>
      <c r="N2334" s="75"/>
      <c r="O2334" s="75"/>
      <c r="P2334" s="75"/>
      <c r="Q2334" s="128" t="s">
        <v>110</v>
      </c>
      <c r="R2334" s="299">
        <v>0</v>
      </c>
      <c r="S2334" s="300">
        <v>0</v>
      </c>
      <c r="T2334" s="300">
        <v>0</v>
      </c>
      <c r="U2334" s="300">
        <v>0</v>
      </c>
      <c r="V2334" s="300">
        <v>0</v>
      </c>
      <c r="W2334" s="301">
        <v>0</v>
      </c>
      <c r="X2334" s="300">
        <v>0</v>
      </c>
      <c r="Y2334" s="300">
        <v>0</v>
      </c>
      <c r="Z2334" s="300">
        <v>0</v>
      </c>
      <c r="AA2334" s="300">
        <v>0</v>
      </c>
      <c r="AB2334" s="302">
        <v>0</v>
      </c>
      <c r="AC2334" s="302">
        <v>0</v>
      </c>
      <c r="AD2334" s="302">
        <v>0</v>
      </c>
      <c r="AE2334" s="302">
        <v>0</v>
      </c>
      <c r="AF2334" s="302">
        <v>0</v>
      </c>
      <c r="AG2334" s="302">
        <v>0</v>
      </c>
      <c r="AH2334" s="348">
        <v>0</v>
      </c>
      <c r="AI2334" s="348">
        <v>0</v>
      </c>
      <c r="AK2334" s="199"/>
      <c r="AM2334" s="11"/>
      <c r="AN2334" s="15"/>
      <c r="AO2334" s="11"/>
      <c r="AP2334" s="11"/>
    </row>
    <row r="2335" spans="3:42" outlineLevel="2" x14ac:dyDescent="0.2">
      <c r="C2335" s="252">
        <v>17</v>
      </c>
      <c r="D2335" s="119" t="s">
        <v>218</v>
      </c>
      <c r="F2335" s="767" t="s">
        <v>14</v>
      </c>
      <c r="H2335" s="797" t="s">
        <v>10</v>
      </c>
      <c r="K2335" s="164"/>
      <c r="Q2335" s="135" t="s">
        <v>110</v>
      </c>
      <c r="R2335" s="314">
        <v>0</v>
      </c>
      <c r="S2335" s="315">
        <v>0</v>
      </c>
      <c r="T2335" s="315">
        <v>0</v>
      </c>
      <c r="U2335" s="315">
        <v>0</v>
      </c>
      <c r="V2335" s="315">
        <v>0</v>
      </c>
      <c r="W2335" s="316">
        <v>0</v>
      </c>
      <c r="X2335" s="315">
        <v>0</v>
      </c>
      <c r="Y2335" s="315">
        <v>0</v>
      </c>
      <c r="Z2335" s="315">
        <v>0</v>
      </c>
      <c r="AA2335" s="315">
        <v>0</v>
      </c>
      <c r="AB2335" s="5">
        <v>0</v>
      </c>
      <c r="AC2335" s="5">
        <v>0</v>
      </c>
      <c r="AD2335" s="5">
        <v>0</v>
      </c>
      <c r="AE2335" s="5">
        <v>0</v>
      </c>
      <c r="AF2335" s="5">
        <v>0</v>
      </c>
      <c r="AG2335" s="5">
        <v>0</v>
      </c>
      <c r="AH2335" s="350">
        <v>0</v>
      </c>
      <c r="AI2335" s="350">
        <v>0</v>
      </c>
      <c r="AJ2335" s="289"/>
      <c r="AK2335" s="199"/>
      <c r="AM2335" s="11"/>
      <c r="AN2335" s="15"/>
      <c r="AO2335" s="11"/>
      <c r="AP2335" s="11"/>
    </row>
    <row r="2336" spans="3:42" outlineLevel="2" x14ac:dyDescent="0.2">
      <c r="C2336" s="252">
        <v>17</v>
      </c>
      <c r="D2336" s="119" t="s">
        <v>218</v>
      </c>
      <c r="F2336" s="783" t="s">
        <v>16</v>
      </c>
      <c r="G2336" s="83"/>
      <c r="H2336" s="798" t="s">
        <v>10</v>
      </c>
      <c r="I2336" s="799"/>
      <c r="J2336" s="83"/>
      <c r="K2336" s="736"/>
      <c r="L2336" s="83"/>
      <c r="M2336" s="83"/>
      <c r="N2336" s="83"/>
      <c r="O2336" s="83"/>
      <c r="P2336" s="83"/>
      <c r="Q2336" s="143" t="s">
        <v>110</v>
      </c>
      <c r="R2336" s="304">
        <v>0</v>
      </c>
      <c r="S2336" s="305">
        <v>0</v>
      </c>
      <c r="T2336" s="305">
        <v>0</v>
      </c>
      <c r="U2336" s="305">
        <v>0</v>
      </c>
      <c r="V2336" s="305">
        <v>0</v>
      </c>
      <c r="W2336" s="306">
        <v>0</v>
      </c>
      <c r="X2336" s="305">
        <v>0</v>
      </c>
      <c r="Y2336" s="305">
        <v>0</v>
      </c>
      <c r="Z2336" s="305">
        <v>0</v>
      </c>
      <c r="AA2336" s="305">
        <v>0</v>
      </c>
      <c r="AB2336" s="307">
        <v>0</v>
      </c>
      <c r="AC2336" s="307">
        <v>0</v>
      </c>
      <c r="AD2336" s="307">
        <v>0</v>
      </c>
      <c r="AE2336" s="307">
        <v>0</v>
      </c>
      <c r="AF2336" s="307">
        <v>0</v>
      </c>
      <c r="AG2336" s="307">
        <v>0</v>
      </c>
      <c r="AH2336" s="362">
        <v>0</v>
      </c>
      <c r="AI2336" s="362">
        <v>0</v>
      </c>
      <c r="AK2336" s="199"/>
      <c r="AM2336" s="11"/>
      <c r="AN2336" s="15"/>
      <c r="AO2336" s="11"/>
      <c r="AP2336" s="11"/>
    </row>
    <row r="2337" spans="3:42" outlineLevel="2" x14ac:dyDescent="0.2">
      <c r="C2337" s="252">
        <v>17</v>
      </c>
      <c r="D2337" s="119" t="s">
        <v>218</v>
      </c>
      <c r="F2337" s="12"/>
      <c r="H2337" s="797"/>
      <c r="K2337" s="164"/>
      <c r="Q2337" s="16"/>
      <c r="R2337" s="800">
        <v>0</v>
      </c>
      <c r="S2337" s="800">
        <v>0</v>
      </c>
      <c r="T2337" s="800">
        <v>0</v>
      </c>
      <c r="U2337" s="800">
        <v>0</v>
      </c>
      <c r="V2337" s="800">
        <v>0</v>
      </c>
      <c r="W2337" s="800">
        <v>0</v>
      </c>
      <c r="X2337" s="800">
        <v>0</v>
      </c>
      <c r="Y2337" s="800">
        <v>0</v>
      </c>
      <c r="Z2337" s="800">
        <v>0</v>
      </c>
      <c r="AA2337" s="800">
        <v>0</v>
      </c>
      <c r="AB2337" s="800">
        <v>0</v>
      </c>
      <c r="AC2337" s="800">
        <v>0</v>
      </c>
      <c r="AD2337" s="800">
        <v>0</v>
      </c>
      <c r="AE2337" s="800">
        <v>0</v>
      </c>
      <c r="AF2337" s="800">
        <v>0</v>
      </c>
      <c r="AG2337" s="800">
        <v>0</v>
      </c>
      <c r="AH2337" s="800">
        <v>0</v>
      </c>
      <c r="AI2337" s="800">
        <v>0</v>
      </c>
      <c r="AK2337" s="199"/>
      <c r="AM2337" s="11"/>
      <c r="AN2337" s="15"/>
      <c r="AO2337" s="11"/>
      <c r="AP2337" s="11"/>
    </row>
    <row r="2338" spans="3:42" ht="17.25" customHeight="1" outlineLevel="2" x14ac:dyDescent="0.2">
      <c r="C2338" s="252">
        <v>17</v>
      </c>
      <c r="D2338" s="119" t="s">
        <v>218</v>
      </c>
      <c r="F2338" s="794" t="s">
        <v>616</v>
      </c>
      <c r="AK2338" s="199"/>
      <c r="AM2338" s="11"/>
      <c r="AN2338" s="15"/>
      <c r="AO2338" s="11"/>
      <c r="AP2338" s="11"/>
    </row>
    <row r="2339" spans="3:42" outlineLevel="2" x14ac:dyDescent="0.2">
      <c r="C2339" s="252">
        <v>17</v>
      </c>
      <c r="D2339" s="119" t="s">
        <v>218</v>
      </c>
      <c r="F2339" s="761" t="s">
        <v>48</v>
      </c>
      <c r="G2339" s="75"/>
      <c r="H2339" s="796" t="s">
        <v>10</v>
      </c>
      <c r="I2339" s="228" t="s">
        <v>617</v>
      </c>
      <c r="J2339" s="75"/>
      <c r="K2339" s="741"/>
      <c r="L2339" s="75"/>
      <c r="M2339" s="75"/>
      <c r="N2339" s="75"/>
      <c r="O2339" s="75"/>
      <c r="P2339" s="75"/>
      <c r="Q2339" s="128" t="s">
        <v>110</v>
      </c>
      <c r="R2339" s="299">
        <v>0</v>
      </c>
      <c r="S2339" s="300">
        <v>0</v>
      </c>
      <c r="T2339" s="300">
        <v>0</v>
      </c>
      <c r="U2339" s="300">
        <v>788.43012042203645</v>
      </c>
      <c r="V2339" s="300">
        <v>870.13924961182374</v>
      </c>
      <c r="W2339" s="301">
        <v>922.21808798965742</v>
      </c>
      <c r="X2339" s="300">
        <v>1562.591670738211</v>
      </c>
      <c r="Y2339" s="300">
        <v>1478.3687631271177</v>
      </c>
      <c r="Z2339" s="300">
        <v>1486.0260151760283</v>
      </c>
      <c r="AA2339" s="300">
        <v>1466.2833310280905</v>
      </c>
      <c r="AB2339" s="302">
        <v>1060.6805291134808</v>
      </c>
      <c r="AC2339" s="302">
        <v>1337.1315125154194</v>
      </c>
      <c r="AD2339" s="302">
        <v>1272.7525795108761</v>
      </c>
      <c r="AE2339" s="302">
        <v>1186.4874312252225</v>
      </c>
      <c r="AF2339" s="302">
        <v>1369.666666607164</v>
      </c>
      <c r="AG2339" s="302">
        <v>1356.253275273257</v>
      </c>
      <c r="AH2339" s="348">
        <v>1435.2160706685704</v>
      </c>
      <c r="AI2339" s="348">
        <v>1589.6928164014064</v>
      </c>
      <c r="AJ2339" s="289"/>
      <c r="AK2339" s="199"/>
      <c r="AM2339" s="11"/>
      <c r="AN2339" s="15"/>
      <c r="AO2339" s="11"/>
      <c r="AP2339" s="11"/>
    </row>
    <row r="2340" spans="3:42" outlineLevel="2" x14ac:dyDescent="0.2">
      <c r="C2340" s="252">
        <v>17</v>
      </c>
      <c r="D2340" s="119" t="s">
        <v>218</v>
      </c>
      <c r="F2340" s="767" t="s">
        <v>55</v>
      </c>
      <c r="H2340" s="797" t="s">
        <v>10</v>
      </c>
      <c r="I2340" s="234" t="s">
        <v>617</v>
      </c>
      <c r="K2340" s="164"/>
      <c r="Q2340" s="135" t="s">
        <v>110</v>
      </c>
      <c r="R2340" s="314">
        <v>0</v>
      </c>
      <c r="S2340" s="315">
        <v>0</v>
      </c>
      <c r="T2340" s="315">
        <v>0</v>
      </c>
      <c r="U2340" s="315">
        <v>562.38337295446729</v>
      </c>
      <c r="V2340" s="315">
        <v>615.27619028548816</v>
      </c>
      <c r="W2340" s="316">
        <v>649.49119618658608</v>
      </c>
      <c r="X2340" s="315">
        <v>1045.724260463722</v>
      </c>
      <c r="Y2340" s="315">
        <v>996.14936037267671</v>
      </c>
      <c r="Z2340" s="315">
        <v>1002.7484696354638</v>
      </c>
      <c r="AA2340" s="315">
        <v>992.48163770713188</v>
      </c>
      <c r="AB2340" s="5">
        <v>745.75648197007274</v>
      </c>
      <c r="AC2340" s="5">
        <v>917.10160931159498</v>
      </c>
      <c r="AD2340" s="5">
        <v>879.58904474028395</v>
      </c>
      <c r="AE2340" s="5">
        <v>828.7011718541786</v>
      </c>
      <c r="AF2340" s="5">
        <v>942.99623005951184</v>
      </c>
      <c r="AG2340" s="5">
        <v>936.83942339293037</v>
      </c>
      <c r="AH2340" s="350">
        <v>987.34147664036846</v>
      </c>
      <c r="AI2340" s="350">
        <v>1084.1682937301298</v>
      </c>
      <c r="AK2340" s="199"/>
      <c r="AM2340" s="11"/>
      <c r="AN2340" s="15"/>
      <c r="AO2340" s="11"/>
      <c r="AP2340" s="11"/>
    </row>
    <row r="2341" spans="3:42" outlineLevel="2" x14ac:dyDescent="0.2">
      <c r="C2341" s="252">
        <v>17</v>
      </c>
      <c r="D2341" s="119" t="s">
        <v>218</v>
      </c>
      <c r="F2341" s="783" t="s">
        <v>57</v>
      </c>
      <c r="G2341" s="83"/>
      <c r="H2341" s="798" t="s">
        <v>10</v>
      </c>
      <c r="I2341" s="240" t="s">
        <v>617</v>
      </c>
      <c r="J2341" s="83"/>
      <c r="K2341" s="736"/>
      <c r="L2341" s="83"/>
      <c r="M2341" s="83"/>
      <c r="N2341" s="83"/>
      <c r="O2341" s="83"/>
      <c r="P2341" s="83"/>
      <c r="Q2341" s="143" t="s">
        <v>110</v>
      </c>
      <c r="R2341" s="304">
        <v>0</v>
      </c>
      <c r="S2341" s="305">
        <v>0</v>
      </c>
      <c r="T2341" s="305">
        <v>0</v>
      </c>
      <c r="U2341" s="305">
        <v>92.233153344125995</v>
      </c>
      <c r="V2341" s="305">
        <v>95.492444984328003</v>
      </c>
      <c r="W2341" s="306">
        <v>98.159377106295892</v>
      </c>
      <c r="X2341" s="305">
        <v>100.83980526211238</v>
      </c>
      <c r="Y2341" s="305">
        <v>103.27274728802543</v>
      </c>
      <c r="Z2341" s="305">
        <v>105.45695792932581</v>
      </c>
      <c r="AA2341" s="305">
        <v>107.550843641204</v>
      </c>
      <c r="AB2341" s="307">
        <v>109.686304316337</v>
      </c>
      <c r="AC2341" s="307">
        <v>111.86416544496609</v>
      </c>
      <c r="AD2341" s="307">
        <v>114.08526890786963</v>
      </c>
      <c r="AE2341" s="307">
        <v>116.35047330180653</v>
      </c>
      <c r="AF2341" s="307">
        <v>118.66065427142158</v>
      </c>
      <c r="AG2341" s="307">
        <v>121.01670484774121</v>
      </c>
      <c r="AH2341" s="362">
        <v>123.41953579338985</v>
      </c>
      <c r="AI2341" s="362">
        <v>125.87007595466119</v>
      </c>
      <c r="AK2341" s="199"/>
      <c r="AM2341" s="11"/>
      <c r="AN2341" s="15"/>
      <c r="AO2341" s="11"/>
      <c r="AP2341" s="11"/>
    </row>
    <row r="2342" spans="3:42" outlineLevel="2" x14ac:dyDescent="0.2">
      <c r="C2342" s="252">
        <v>17</v>
      </c>
      <c r="D2342" s="119" t="s">
        <v>218</v>
      </c>
      <c r="F2342" s="802" t="s">
        <v>618</v>
      </c>
      <c r="R2342" s="800">
        <v>0</v>
      </c>
      <c r="S2342" s="800">
        <v>0</v>
      </c>
      <c r="T2342" s="800">
        <v>0</v>
      </c>
      <c r="U2342" s="800">
        <v>1443.0466467206297</v>
      </c>
      <c r="V2342" s="800">
        <v>1580.9078848816398</v>
      </c>
      <c r="W2342" s="800">
        <v>1669.8686612825395</v>
      </c>
      <c r="X2342" s="800">
        <v>2709.1557364640453</v>
      </c>
      <c r="Y2342" s="800">
        <v>2577.79087078782</v>
      </c>
      <c r="Z2342" s="800">
        <v>2594.2314427408178</v>
      </c>
      <c r="AA2342" s="800">
        <v>2566.3158123764265</v>
      </c>
      <c r="AB2342" s="800">
        <v>1916.1233153998905</v>
      </c>
      <c r="AC2342" s="800">
        <v>2366.0972872719808</v>
      </c>
      <c r="AD2342" s="800">
        <v>2266.42689315903</v>
      </c>
      <c r="AE2342" s="800">
        <v>2131.5390763812079</v>
      </c>
      <c r="AF2342" s="800">
        <v>2431.3235509380975</v>
      </c>
      <c r="AG2342" s="800">
        <v>2414.1094035139286</v>
      </c>
      <c r="AH2342" s="800">
        <v>2545.9770831023288</v>
      </c>
      <c r="AI2342" s="800">
        <v>2799.7311860861978</v>
      </c>
      <c r="AK2342" s="199"/>
      <c r="AM2342" s="11"/>
      <c r="AN2342" s="15"/>
      <c r="AO2342" s="11"/>
      <c r="AP2342" s="11"/>
    </row>
    <row r="2343" spans="3:42" outlineLevel="2" x14ac:dyDescent="0.2">
      <c r="C2343" s="252">
        <v>17</v>
      </c>
      <c r="D2343" s="119" t="s">
        <v>218</v>
      </c>
      <c r="R2343" s="5"/>
      <c r="S2343" s="5"/>
      <c r="T2343" s="5"/>
      <c r="U2343" s="5"/>
      <c r="V2343" s="5"/>
      <c r="W2343" s="5"/>
      <c r="X2343" s="5"/>
      <c r="Y2343" s="5"/>
      <c r="AK2343" s="199"/>
      <c r="AM2343" s="11"/>
      <c r="AN2343" s="15"/>
      <c r="AO2343" s="11"/>
      <c r="AP2343" s="11"/>
    </row>
    <row r="2344" spans="3:42" outlineLevel="2" x14ac:dyDescent="0.2">
      <c r="C2344" s="252">
        <v>17</v>
      </c>
      <c r="D2344" s="119" t="s">
        <v>218</v>
      </c>
      <c r="F2344" s="789" t="s">
        <v>619</v>
      </c>
      <c r="G2344" s="790"/>
      <c r="H2344" s="803"/>
      <c r="I2344" s="790"/>
      <c r="J2344" s="790"/>
      <c r="K2344" s="792"/>
      <c r="L2344" s="789"/>
      <c r="M2344" s="789"/>
      <c r="N2344" s="789"/>
      <c r="O2344" s="789"/>
      <c r="P2344" s="789"/>
      <c r="Q2344" s="792"/>
      <c r="R2344" s="793"/>
      <c r="S2344" s="793"/>
      <c r="T2344" s="793"/>
      <c r="U2344" s="793"/>
      <c r="V2344" s="793"/>
      <c r="W2344" s="793"/>
      <c r="X2344" s="793"/>
      <c r="Y2344" s="793"/>
      <c r="Z2344" s="793"/>
      <c r="AA2344" s="793"/>
      <c r="AB2344" s="793"/>
      <c r="AC2344" s="793"/>
      <c r="AD2344" s="793"/>
      <c r="AE2344" s="793"/>
      <c r="AF2344" s="793"/>
      <c r="AG2344" s="793"/>
      <c r="AH2344" s="789"/>
      <c r="AI2344" s="789"/>
      <c r="AK2344" s="199"/>
      <c r="AM2344" s="11"/>
      <c r="AN2344" s="15"/>
      <c r="AO2344" s="11"/>
      <c r="AP2344" s="11"/>
    </row>
    <row r="2345" spans="3:42" outlineLevel="2" x14ac:dyDescent="0.2">
      <c r="C2345" s="252">
        <v>17</v>
      </c>
      <c r="D2345" s="119" t="s">
        <v>218</v>
      </c>
      <c r="F2345" t="s">
        <v>620</v>
      </c>
      <c r="AK2345" s="199"/>
      <c r="AM2345" s="11"/>
      <c r="AN2345" s="15"/>
      <c r="AO2345" s="11"/>
      <c r="AP2345" s="11"/>
    </row>
    <row r="2346" spans="3:42" outlineLevel="2" x14ac:dyDescent="0.2">
      <c r="C2346" s="252">
        <v>17</v>
      </c>
      <c r="D2346" s="119" t="s">
        <v>218</v>
      </c>
      <c r="F2346" s="761" t="s">
        <v>48</v>
      </c>
      <c r="G2346" s="75"/>
      <c r="H2346" s="796" t="s">
        <v>10</v>
      </c>
      <c r="I2346" s="801"/>
      <c r="J2346" s="75"/>
      <c r="K2346" s="741"/>
      <c r="L2346" s="75"/>
      <c r="M2346" s="75"/>
      <c r="N2346" s="75"/>
      <c r="O2346" s="75"/>
      <c r="P2346" s="75"/>
      <c r="Q2346" s="128" t="s">
        <v>536</v>
      </c>
      <c r="R2346" s="804">
        <v>0</v>
      </c>
      <c r="S2346" s="805">
        <v>0</v>
      </c>
      <c r="T2346" s="805">
        <v>0</v>
      </c>
      <c r="U2346" s="805">
        <v>25.63750269638853</v>
      </c>
      <c r="V2346" s="805">
        <v>28.294450935252616</v>
      </c>
      <c r="W2346" s="806">
        <v>29.987906480332242</v>
      </c>
      <c r="X2346" s="805">
        <v>50.811032118434333</v>
      </c>
      <c r="Y2346" s="805">
        <v>48.07234296254407</v>
      </c>
      <c r="Z2346" s="805">
        <v>48.321334997432068</v>
      </c>
      <c r="AA2346" s="805">
        <v>47.67935912034892</v>
      </c>
      <c r="AB2346" s="805">
        <v>34.490310835153672</v>
      </c>
      <c r="AC2346" s="805">
        <v>43.47970970361979</v>
      </c>
      <c r="AD2346" s="805">
        <v>41.386290102132349</v>
      </c>
      <c r="AE2346" s="805">
        <v>38.581193094176911</v>
      </c>
      <c r="AF2346" s="805">
        <v>44.537660280530808</v>
      </c>
      <c r="AG2346" s="805">
        <v>44.101494984985429</v>
      </c>
      <c r="AH2346" s="808">
        <v>46.669140268220026</v>
      </c>
      <c r="AI2346" s="808">
        <v>51.692284212968048</v>
      </c>
      <c r="AJ2346" s="289"/>
      <c r="AK2346" s="199"/>
      <c r="AM2346" s="11"/>
      <c r="AN2346" s="15"/>
      <c r="AO2346" s="11"/>
      <c r="AP2346" s="11"/>
    </row>
    <row r="2347" spans="3:42" outlineLevel="2" x14ac:dyDescent="0.2">
      <c r="C2347" s="252">
        <v>17</v>
      </c>
      <c r="D2347" s="119" t="s">
        <v>218</v>
      </c>
      <c r="F2347" s="767" t="s">
        <v>55</v>
      </c>
      <c r="H2347" s="797" t="s">
        <v>10</v>
      </c>
      <c r="K2347" s="164"/>
      <c r="Q2347" s="135" t="s">
        <v>536</v>
      </c>
      <c r="R2347" s="809">
        <v>0</v>
      </c>
      <c r="S2347" s="810">
        <v>0</v>
      </c>
      <c r="T2347" s="810">
        <v>0</v>
      </c>
      <c r="U2347" s="810">
        <v>11.875401164652898</v>
      </c>
      <c r="V2347" s="810">
        <v>12.99229660420821</v>
      </c>
      <c r="W2347" s="811">
        <v>13.714787596059423</v>
      </c>
      <c r="X2347" s="805">
        <v>22.081725203533203</v>
      </c>
      <c r="Y2347" s="810">
        <v>21.034891576169873</v>
      </c>
      <c r="Z2347" s="810">
        <v>21.174239703432729</v>
      </c>
      <c r="AA2347" s="810">
        <v>20.957443201789218</v>
      </c>
      <c r="AB2347" s="810">
        <v>15.747544860740179</v>
      </c>
      <c r="AC2347" s="810">
        <v>19.365703260586503</v>
      </c>
      <c r="AD2347" s="810">
        <v>18.573580352224251</v>
      </c>
      <c r="AE2347" s="810">
        <v>17.499021725493137</v>
      </c>
      <c r="AF2347" s="810">
        <v>19.912499314980085</v>
      </c>
      <c r="AG2347" s="810">
        <v>19.782490938888241</v>
      </c>
      <c r="AH2347" s="812">
        <v>20.848902520015383</v>
      </c>
      <c r="AI2347" s="812">
        <v>22.893517193448268</v>
      </c>
      <c r="AK2347" s="199"/>
      <c r="AM2347" s="11"/>
      <c r="AN2347" s="15"/>
      <c r="AO2347" s="11"/>
      <c r="AP2347" s="11"/>
    </row>
    <row r="2348" spans="3:42" outlineLevel="2" x14ac:dyDescent="0.2">
      <c r="C2348" s="252">
        <v>17</v>
      </c>
      <c r="D2348" s="119" t="s">
        <v>218</v>
      </c>
      <c r="F2348" s="783" t="s">
        <v>57</v>
      </c>
      <c r="G2348" s="83"/>
      <c r="H2348" s="798" t="s">
        <v>10</v>
      </c>
      <c r="I2348" s="799"/>
      <c r="J2348" s="83"/>
      <c r="K2348" s="736"/>
      <c r="L2348" s="83"/>
      <c r="M2348" s="83"/>
      <c r="N2348" s="83"/>
      <c r="O2348" s="83"/>
      <c r="P2348" s="83"/>
      <c r="Q2348" s="143" t="s">
        <v>536</v>
      </c>
      <c r="R2348" s="813">
        <v>0</v>
      </c>
      <c r="S2348" s="814">
        <v>0</v>
      </c>
      <c r="T2348" s="814">
        <v>0</v>
      </c>
      <c r="U2348" s="814">
        <v>3.9227715056628303</v>
      </c>
      <c r="V2348" s="814">
        <v>4.0613925536403013</v>
      </c>
      <c r="W2348" s="815">
        <v>4.174819938005653</v>
      </c>
      <c r="X2348" s="814">
        <v>4.288821322663753</v>
      </c>
      <c r="Y2348" s="814">
        <v>4.392296865981379</v>
      </c>
      <c r="Z2348" s="814">
        <v>4.485193605986467</v>
      </c>
      <c r="AA2348" s="814">
        <v>4.5742487332249784</v>
      </c>
      <c r="AB2348" s="814">
        <v>4.6650720866955098</v>
      </c>
      <c r="AC2348" s="814">
        <v>4.7576987753526954</v>
      </c>
      <c r="AD2348" s="814">
        <v>4.8521646052576859</v>
      </c>
      <c r="AE2348" s="814">
        <v>4.9485060934195868</v>
      </c>
      <c r="AF2348" s="814">
        <v>5.0467604819117433</v>
      </c>
      <c r="AG2348" s="814">
        <v>5.1469657522683132</v>
      </c>
      <c r="AH2348" s="816">
        <v>5.2491606401666759</v>
      </c>
      <c r="AI2348" s="816">
        <v>5.3533846504013836</v>
      </c>
      <c r="AK2348" s="199"/>
      <c r="AM2348" s="11"/>
      <c r="AN2348" s="15"/>
      <c r="AO2348" s="11"/>
      <c r="AP2348" s="11"/>
    </row>
    <row r="2349" spans="3:42" outlineLevel="2" x14ac:dyDescent="0.2">
      <c r="C2349" s="252">
        <v>17</v>
      </c>
      <c r="D2349" s="119" t="s">
        <v>218</v>
      </c>
      <c r="H2349" s="798"/>
      <c r="AK2349" s="199"/>
      <c r="AM2349" s="11"/>
      <c r="AN2349" s="15"/>
      <c r="AO2349" s="11"/>
      <c r="AP2349" s="11"/>
    </row>
    <row r="2350" spans="3:42" outlineLevel="2" x14ac:dyDescent="0.2">
      <c r="C2350" s="252">
        <v>17</v>
      </c>
      <c r="D2350" s="119" t="s">
        <v>218</v>
      </c>
      <c r="F2350" s="789" t="s">
        <v>621</v>
      </c>
      <c r="G2350" s="790"/>
      <c r="H2350" s="803"/>
      <c r="I2350" s="790"/>
      <c r="J2350" s="790"/>
      <c r="K2350" s="792"/>
      <c r="L2350" s="789"/>
      <c r="M2350" s="789"/>
      <c r="N2350" s="789"/>
      <c r="O2350" s="789"/>
      <c r="P2350" s="789"/>
      <c r="Q2350" s="792"/>
      <c r="R2350" s="793"/>
      <c r="S2350" s="793"/>
      <c r="T2350" s="793"/>
      <c r="U2350" s="793"/>
      <c r="V2350" s="793"/>
      <c r="W2350" s="793"/>
      <c r="X2350" s="793"/>
      <c r="Y2350" s="793"/>
      <c r="Z2350" s="793"/>
      <c r="AA2350" s="793"/>
      <c r="AB2350" s="793"/>
      <c r="AC2350" s="793"/>
      <c r="AD2350" s="793"/>
      <c r="AE2350" s="793"/>
      <c r="AF2350" s="793"/>
      <c r="AG2350" s="793"/>
      <c r="AH2350" s="789"/>
      <c r="AI2350" s="789"/>
      <c r="AK2350" s="199"/>
      <c r="AM2350" s="11"/>
      <c r="AN2350" s="15"/>
      <c r="AO2350" s="11"/>
      <c r="AP2350" s="11"/>
    </row>
    <row r="2351" spans="3:42" outlineLevel="2" x14ac:dyDescent="0.2">
      <c r="C2351" s="252">
        <v>17</v>
      </c>
      <c r="D2351" s="119" t="s">
        <v>218</v>
      </c>
      <c r="F2351" s="794" t="s">
        <v>518</v>
      </c>
      <c r="AK2351" s="199"/>
      <c r="AM2351" s="11"/>
      <c r="AN2351" s="15"/>
      <c r="AO2351" s="11"/>
      <c r="AP2351" s="11"/>
    </row>
    <row r="2352" spans="3:42" outlineLevel="2" x14ac:dyDescent="0.2">
      <c r="C2352" s="252">
        <v>17</v>
      </c>
      <c r="D2352" s="119" t="s">
        <v>218</v>
      </c>
      <c r="F2352" s="761" t="s">
        <v>48</v>
      </c>
      <c r="G2352" s="75"/>
      <c r="H2352" s="796" t="s">
        <v>10</v>
      </c>
      <c r="I2352" s="228" t="s">
        <v>518</v>
      </c>
      <c r="J2352" s="75"/>
      <c r="K2352" s="741"/>
      <c r="L2352" s="75"/>
      <c r="M2352" s="75"/>
      <c r="N2352" s="75"/>
      <c r="O2352" s="75"/>
      <c r="P2352" s="75"/>
      <c r="Q2352" s="128" t="s">
        <v>536</v>
      </c>
      <c r="R2352" s="299">
        <v>0</v>
      </c>
      <c r="S2352" s="300">
        <v>0</v>
      </c>
      <c r="T2352" s="300">
        <v>0</v>
      </c>
      <c r="U2352" s="300">
        <v>0</v>
      </c>
      <c r="V2352" s="300">
        <v>0</v>
      </c>
      <c r="W2352" s="301">
        <v>0</v>
      </c>
      <c r="X2352" s="300">
        <v>0.56954916569459391</v>
      </c>
      <c r="Y2352" s="300">
        <v>0.58532052550526059</v>
      </c>
      <c r="Z2352" s="300">
        <v>0.60152860931669749</v>
      </c>
      <c r="AA2352" s="300">
        <v>0.61818551043316872</v>
      </c>
      <c r="AB2352" s="302">
        <v>0.63428521825993922</v>
      </c>
      <c r="AC2352" s="302">
        <v>0.65080421865784388</v>
      </c>
      <c r="AD2352" s="302">
        <v>0.66775343146854049</v>
      </c>
      <c r="AE2352" s="302">
        <v>0.68514406092446845</v>
      </c>
      <c r="AF2352" s="302">
        <v>0.70298760305537611</v>
      </c>
      <c r="AG2352" s="302">
        <v>0.72129585328774193</v>
      </c>
      <c r="AH2352" s="348">
        <v>0.72129585328774193</v>
      </c>
      <c r="AI2352" s="348">
        <v>0.72129585328774193</v>
      </c>
      <c r="AK2352" s="199"/>
      <c r="AM2352" s="11"/>
      <c r="AN2352" s="15"/>
      <c r="AO2352" s="11"/>
      <c r="AP2352" s="11"/>
    </row>
    <row r="2353" spans="3:42" outlineLevel="2" x14ac:dyDescent="0.2">
      <c r="C2353" s="252">
        <v>17</v>
      </c>
      <c r="D2353" s="119" t="s">
        <v>218</v>
      </c>
      <c r="F2353" s="783" t="s">
        <v>55</v>
      </c>
      <c r="G2353" s="83"/>
      <c r="H2353" s="798" t="s">
        <v>10</v>
      </c>
      <c r="I2353" s="240" t="s">
        <v>518</v>
      </c>
      <c r="J2353" s="83"/>
      <c r="K2353" s="736"/>
      <c r="L2353" s="83"/>
      <c r="M2353" s="83"/>
      <c r="N2353" s="83"/>
      <c r="O2353" s="83"/>
      <c r="P2353" s="83"/>
      <c r="Q2353" s="143" t="s">
        <v>536</v>
      </c>
      <c r="R2353" s="304">
        <v>0</v>
      </c>
      <c r="S2353" s="305">
        <v>0</v>
      </c>
      <c r="T2353" s="305">
        <v>0</v>
      </c>
      <c r="U2353" s="305">
        <v>0</v>
      </c>
      <c r="V2353" s="305">
        <v>0</v>
      </c>
      <c r="W2353" s="306">
        <v>0</v>
      </c>
      <c r="X2353" s="305">
        <v>0.56954916569459391</v>
      </c>
      <c r="Y2353" s="305">
        <v>0.58532052550526059</v>
      </c>
      <c r="Z2353" s="305">
        <v>0.60152860931669749</v>
      </c>
      <c r="AA2353" s="305">
        <v>0.61818551043316872</v>
      </c>
      <c r="AB2353" s="307">
        <v>0.63428521825993922</v>
      </c>
      <c r="AC2353" s="307">
        <v>0.65080421865784388</v>
      </c>
      <c r="AD2353" s="307">
        <v>0.66775343146854049</v>
      </c>
      <c r="AE2353" s="307">
        <v>0.68514406092446833</v>
      </c>
      <c r="AF2353" s="307">
        <v>0.70298760305537611</v>
      </c>
      <c r="AG2353" s="307">
        <v>0.72129585328774204</v>
      </c>
      <c r="AH2353" s="362">
        <v>0.72129585328774204</v>
      </c>
      <c r="AI2353" s="362">
        <v>0.72129585328774204</v>
      </c>
      <c r="AK2353" s="199"/>
      <c r="AM2353" s="11"/>
      <c r="AN2353" s="15"/>
      <c r="AO2353" s="11"/>
      <c r="AP2353" s="11"/>
    </row>
    <row r="2354" spans="3:42" outlineLevel="2" x14ac:dyDescent="0.2">
      <c r="C2354" s="252">
        <v>17</v>
      </c>
      <c r="D2354" s="119" t="s">
        <v>218</v>
      </c>
      <c r="F2354" s="40" t="s">
        <v>622</v>
      </c>
      <c r="AK2354" s="199"/>
      <c r="AM2354" s="11"/>
      <c r="AN2354" s="15"/>
      <c r="AO2354" s="11"/>
      <c r="AP2354" s="11"/>
    </row>
    <row r="2355" spans="3:42" outlineLevel="2" x14ac:dyDescent="0.2">
      <c r="C2355" s="252">
        <v>17</v>
      </c>
      <c r="D2355" s="119" t="s">
        <v>218</v>
      </c>
      <c r="F2355" s="761" t="s">
        <v>48</v>
      </c>
      <c r="G2355" s="75"/>
      <c r="H2355" s="796" t="s">
        <v>623</v>
      </c>
      <c r="I2355" s="801"/>
      <c r="J2355" s="75"/>
      <c r="K2355" s="741"/>
      <c r="L2355" s="75"/>
      <c r="M2355" s="75"/>
      <c r="N2355" s="75"/>
      <c r="O2355" s="75"/>
      <c r="P2355" s="75"/>
      <c r="Q2355" s="128" t="s">
        <v>536</v>
      </c>
      <c r="R2355" s="804">
        <v>0</v>
      </c>
      <c r="S2355" s="805">
        <v>0</v>
      </c>
      <c r="T2355" s="805">
        <v>0</v>
      </c>
      <c r="U2355" s="805">
        <v>25.63750269638853</v>
      </c>
      <c r="V2355" s="805">
        <v>28.294450935252616</v>
      </c>
      <c r="W2355" s="806">
        <v>29.987906480332242</v>
      </c>
      <c r="X2355" s="805">
        <v>51.38058128412893</v>
      </c>
      <c r="Y2355" s="805">
        <v>48.65766348804933</v>
      </c>
      <c r="Z2355" s="805">
        <v>48.922863606748763</v>
      </c>
      <c r="AA2355" s="805">
        <v>48.297544630782092</v>
      </c>
      <c r="AB2355" s="805">
        <v>35.124596053413612</v>
      </c>
      <c r="AC2355" s="805">
        <v>44.130513922277636</v>
      </c>
      <c r="AD2355" s="805">
        <v>42.05404353360089</v>
      </c>
      <c r="AE2355" s="805">
        <v>39.266337155101382</v>
      </c>
      <c r="AF2355" s="805">
        <v>45.240647883586185</v>
      </c>
      <c r="AG2355" s="805">
        <v>44.822790838273171</v>
      </c>
      <c r="AH2355" s="808">
        <v>47.390436121507769</v>
      </c>
      <c r="AI2355" s="808">
        <v>52.41358006625579</v>
      </c>
      <c r="AK2355" s="199"/>
      <c r="AM2355" s="11"/>
      <c r="AN2355" s="15"/>
      <c r="AO2355" s="11"/>
      <c r="AP2355" s="11"/>
    </row>
    <row r="2356" spans="3:42" outlineLevel="2" x14ac:dyDescent="0.2">
      <c r="C2356" s="252">
        <v>17</v>
      </c>
      <c r="D2356" s="119" t="s">
        <v>218</v>
      </c>
      <c r="F2356" s="767" t="s">
        <v>55</v>
      </c>
      <c r="H2356" s="797" t="s">
        <v>623</v>
      </c>
      <c r="K2356" s="164"/>
      <c r="Q2356" s="135" t="s">
        <v>536</v>
      </c>
      <c r="R2356" s="809">
        <v>0</v>
      </c>
      <c r="S2356" s="810">
        <v>0</v>
      </c>
      <c r="T2356" s="810">
        <v>0</v>
      </c>
      <c r="U2356" s="810">
        <v>11.875401164652898</v>
      </c>
      <c r="V2356" s="810">
        <v>12.99229660420821</v>
      </c>
      <c r="W2356" s="811">
        <v>13.714787596059423</v>
      </c>
      <c r="X2356" s="810">
        <v>22.651274369227796</v>
      </c>
      <c r="Y2356" s="810">
        <v>21.620212101675133</v>
      </c>
      <c r="Z2356" s="810">
        <v>21.775768312749427</v>
      </c>
      <c r="AA2356" s="810">
        <v>21.575628712222386</v>
      </c>
      <c r="AB2356" s="810">
        <v>16.381830079000117</v>
      </c>
      <c r="AC2356" s="810">
        <v>20.016507479244346</v>
      </c>
      <c r="AD2356" s="810">
        <v>19.241333783692792</v>
      </c>
      <c r="AE2356" s="810">
        <v>18.184165786417605</v>
      </c>
      <c r="AF2356" s="810">
        <v>20.615486918035462</v>
      </c>
      <c r="AG2356" s="810">
        <v>20.503786792175983</v>
      </c>
      <c r="AH2356" s="812">
        <v>21.570198373303125</v>
      </c>
      <c r="AI2356" s="812">
        <v>23.61481304673601</v>
      </c>
      <c r="AK2356" s="199"/>
      <c r="AM2356" s="11"/>
      <c r="AN2356" s="15"/>
      <c r="AO2356" s="11"/>
      <c r="AP2356" s="11"/>
    </row>
    <row r="2357" spans="3:42" outlineLevel="2" x14ac:dyDescent="0.2">
      <c r="C2357" s="252">
        <v>17</v>
      </c>
      <c r="D2357" s="119" t="s">
        <v>218</v>
      </c>
      <c r="F2357" s="783" t="s">
        <v>57</v>
      </c>
      <c r="G2357" s="83"/>
      <c r="H2357" s="798" t="s">
        <v>623</v>
      </c>
      <c r="I2357" s="799"/>
      <c r="J2357" s="83"/>
      <c r="K2357" s="736"/>
      <c r="L2357" s="83"/>
      <c r="M2357" s="83"/>
      <c r="N2357" s="83"/>
      <c r="O2357" s="83"/>
      <c r="P2357" s="83"/>
      <c r="Q2357" s="143" t="s">
        <v>536</v>
      </c>
      <c r="R2357" s="813">
        <v>0</v>
      </c>
      <c r="S2357" s="814">
        <v>0</v>
      </c>
      <c r="T2357" s="814">
        <v>0</v>
      </c>
      <c r="U2357" s="814">
        <v>3.9227715056628303</v>
      </c>
      <c r="V2357" s="814">
        <v>4.0613925536403013</v>
      </c>
      <c r="W2357" s="815">
        <v>4.174819938005653</v>
      </c>
      <c r="X2357" s="814">
        <v>4.288821322663753</v>
      </c>
      <c r="Y2357" s="814">
        <v>4.392296865981379</v>
      </c>
      <c r="Z2357" s="814">
        <v>4.485193605986467</v>
      </c>
      <c r="AA2357" s="814">
        <v>4.5742487332249784</v>
      </c>
      <c r="AB2357" s="814">
        <v>4.6650720866955098</v>
      </c>
      <c r="AC2357" s="814">
        <v>4.7576987753526954</v>
      </c>
      <c r="AD2357" s="814">
        <v>4.8521646052576859</v>
      </c>
      <c r="AE2357" s="814">
        <v>4.9485060934195868</v>
      </c>
      <c r="AF2357" s="814">
        <v>5.0467604819117433</v>
      </c>
      <c r="AG2357" s="814">
        <v>5.1469657522683132</v>
      </c>
      <c r="AH2357" s="816">
        <v>5.2491606401666759</v>
      </c>
      <c r="AI2357" s="816">
        <v>5.3533846504013836</v>
      </c>
      <c r="AK2357" s="199"/>
      <c r="AM2357" s="11"/>
      <c r="AN2357" s="15"/>
      <c r="AO2357" s="11"/>
      <c r="AP2357" s="11"/>
    </row>
    <row r="2358" spans="3:42" outlineLevel="2" x14ac:dyDescent="0.2">
      <c r="C2358" s="252">
        <v>17</v>
      </c>
      <c r="D2358" s="119" t="s">
        <v>218</v>
      </c>
      <c r="AK2358" s="199"/>
      <c r="AM2358" s="11"/>
      <c r="AN2358" s="15"/>
      <c r="AO2358" s="11"/>
      <c r="AP2358" s="11"/>
    </row>
    <row r="2359" spans="3:42" outlineLevel="1" x14ac:dyDescent="0.2">
      <c r="C2359" s="252">
        <v>17</v>
      </c>
      <c r="D2359" s="119" t="s">
        <v>218</v>
      </c>
      <c r="F2359" s="121" t="s">
        <v>624</v>
      </c>
      <c r="G2359" s="756"/>
      <c r="H2359" s="757"/>
      <c r="I2359" s="788"/>
      <c r="J2359" s="756"/>
      <c r="K2359" s="758"/>
      <c r="L2359" s="759"/>
      <c r="M2359" s="759"/>
      <c r="N2359" s="759"/>
      <c r="O2359" s="759"/>
      <c r="P2359" s="759"/>
      <c r="Q2359" s="758"/>
      <c r="R2359" s="760"/>
      <c r="S2359" s="760"/>
      <c r="T2359" s="760"/>
      <c r="U2359" s="760"/>
      <c r="V2359" s="760"/>
      <c r="W2359" s="760"/>
      <c r="X2359" s="760"/>
      <c r="Y2359" s="760"/>
      <c r="Z2359" s="760"/>
      <c r="AA2359" s="760"/>
      <c r="AB2359" s="760"/>
      <c r="AC2359" s="760"/>
      <c r="AD2359" s="760"/>
      <c r="AE2359" s="760"/>
      <c r="AF2359" s="760"/>
      <c r="AG2359" s="760"/>
      <c r="AH2359" s="759"/>
      <c r="AI2359" s="759"/>
      <c r="AK2359" s="199"/>
      <c r="AM2359" s="11"/>
      <c r="AN2359" s="15"/>
      <c r="AO2359" s="11"/>
      <c r="AP2359" s="11"/>
    </row>
    <row r="2360" spans="3:42" outlineLevel="2" x14ac:dyDescent="0.2">
      <c r="C2360" s="252">
        <v>17</v>
      </c>
      <c r="D2360" s="119" t="s">
        <v>218</v>
      </c>
      <c r="F2360" s="789" t="s">
        <v>625</v>
      </c>
      <c r="G2360" s="790"/>
      <c r="H2360" s="803"/>
      <c r="I2360" s="791"/>
      <c r="J2360" s="790"/>
      <c r="K2360" s="792"/>
      <c r="L2360" s="789"/>
      <c r="M2360" s="789"/>
      <c r="N2360" s="789"/>
      <c r="O2360" s="789"/>
      <c r="P2360" s="789"/>
      <c r="Q2360" s="792"/>
      <c r="R2360" s="793"/>
      <c r="S2360" s="793"/>
      <c r="T2360" s="793"/>
      <c r="U2360" s="793"/>
      <c r="V2360" s="793"/>
      <c r="W2360" s="793"/>
      <c r="X2360" s="793"/>
      <c r="Y2360" s="793"/>
      <c r="Z2360" s="793"/>
      <c r="AA2360" s="793"/>
      <c r="AB2360" s="793"/>
      <c r="AC2360" s="793"/>
      <c r="AD2360" s="793"/>
      <c r="AE2360" s="793"/>
      <c r="AF2360" s="793"/>
      <c r="AG2360" s="793"/>
      <c r="AH2360" s="789"/>
      <c r="AI2360" s="789"/>
      <c r="AK2360" s="199"/>
      <c r="AM2360" s="11"/>
      <c r="AN2360" s="15"/>
      <c r="AO2360" s="11"/>
      <c r="AP2360" s="11"/>
    </row>
    <row r="2361" spans="3:42" outlineLevel="2" x14ac:dyDescent="0.2">
      <c r="C2361" s="252">
        <v>17</v>
      </c>
      <c r="D2361" s="119" t="s">
        <v>218</v>
      </c>
      <c r="F2361" s="794" t="s">
        <v>610</v>
      </c>
      <c r="H2361" s="795"/>
      <c r="AK2361" s="199"/>
      <c r="AM2361" s="11"/>
      <c r="AN2361" s="15"/>
      <c r="AO2361" s="11"/>
      <c r="AP2361" s="11"/>
    </row>
    <row r="2362" spans="3:42" outlineLevel="2" x14ac:dyDescent="0.2">
      <c r="C2362" s="252">
        <v>17</v>
      </c>
      <c r="D2362" s="119" t="s">
        <v>218</v>
      </c>
      <c r="F2362" s="761" t="s">
        <v>62</v>
      </c>
      <c r="G2362" s="75"/>
      <c r="H2362" s="796" t="s">
        <v>11</v>
      </c>
      <c r="I2362" s="796" t="s">
        <v>611</v>
      </c>
      <c r="J2362" s="75"/>
      <c r="K2362" s="741"/>
      <c r="L2362" s="75"/>
      <c r="M2362" s="75"/>
      <c r="N2362" s="75"/>
      <c r="O2362" s="75"/>
      <c r="P2362" s="75"/>
      <c r="Q2362" s="128" t="s">
        <v>110</v>
      </c>
      <c r="R2362" s="299">
        <v>0</v>
      </c>
      <c r="S2362" s="300">
        <v>0</v>
      </c>
      <c r="T2362" s="300">
        <v>0</v>
      </c>
      <c r="U2362" s="300">
        <v>0</v>
      </c>
      <c r="V2362" s="300">
        <v>0</v>
      </c>
      <c r="W2362" s="301">
        <v>77.999711153136246</v>
      </c>
      <c r="X2362" s="300">
        <v>299.03201946378482</v>
      </c>
      <c r="Y2362" s="300">
        <v>370.91633720244539</v>
      </c>
      <c r="Z2362" s="300">
        <v>445.06888031762423</v>
      </c>
      <c r="AA2362" s="300">
        <v>460.69684778595882</v>
      </c>
      <c r="AB2362" s="302">
        <v>474.97094375061818</v>
      </c>
      <c r="AC2362" s="302">
        <v>761.38067124632494</v>
      </c>
      <c r="AD2362" s="302">
        <v>766.55147365757739</v>
      </c>
      <c r="AE2362" s="302">
        <v>779.92282198253122</v>
      </c>
      <c r="AF2362" s="302">
        <v>798.15358419464826</v>
      </c>
      <c r="AG2362" s="302">
        <v>811.32134990302075</v>
      </c>
      <c r="AH2362" s="348">
        <v>810.7077812903924</v>
      </c>
      <c r="AI2362" s="348">
        <v>812.00302960976626</v>
      </c>
      <c r="AK2362" s="199"/>
      <c r="AM2362" s="11"/>
      <c r="AN2362" s="15"/>
      <c r="AO2362" s="11"/>
      <c r="AP2362" s="11"/>
    </row>
    <row r="2363" spans="3:42" outlineLevel="2" x14ac:dyDescent="0.2">
      <c r="C2363" s="252">
        <v>17</v>
      </c>
      <c r="D2363" s="119" t="s">
        <v>218</v>
      </c>
      <c r="F2363" s="767" t="s">
        <v>188</v>
      </c>
      <c r="H2363" s="797" t="s">
        <v>11</v>
      </c>
      <c r="I2363" s="797" t="s">
        <v>612</v>
      </c>
      <c r="K2363" s="164"/>
      <c r="Q2363" s="135" t="s">
        <v>110</v>
      </c>
      <c r="R2363" s="314">
        <v>0</v>
      </c>
      <c r="S2363" s="315">
        <v>0</v>
      </c>
      <c r="T2363" s="315">
        <v>0</v>
      </c>
      <c r="U2363" s="315">
        <v>0</v>
      </c>
      <c r="V2363" s="315">
        <v>0</v>
      </c>
      <c r="W2363" s="316">
        <v>0</v>
      </c>
      <c r="X2363" s="315">
        <v>0</v>
      </c>
      <c r="Y2363" s="315">
        <v>0</v>
      </c>
      <c r="Z2363" s="315">
        <v>0</v>
      </c>
      <c r="AA2363" s="315">
        <v>0</v>
      </c>
      <c r="AB2363" s="5">
        <v>0</v>
      </c>
      <c r="AC2363" s="5">
        <v>0</v>
      </c>
      <c r="AD2363" s="5">
        <v>0</v>
      </c>
      <c r="AE2363" s="5">
        <v>0</v>
      </c>
      <c r="AF2363" s="5">
        <v>0</v>
      </c>
      <c r="AG2363" s="5">
        <v>0</v>
      </c>
      <c r="AH2363" s="350">
        <v>0</v>
      </c>
      <c r="AI2363" s="350">
        <v>0</v>
      </c>
      <c r="AK2363" s="199"/>
      <c r="AM2363" s="11"/>
      <c r="AN2363" s="15"/>
      <c r="AO2363" s="11"/>
      <c r="AP2363" s="11"/>
    </row>
    <row r="2364" spans="3:42" outlineLevel="2" x14ac:dyDescent="0.2">
      <c r="C2364" s="252">
        <v>17</v>
      </c>
      <c r="D2364" s="119" t="s">
        <v>218</v>
      </c>
      <c r="F2364" s="767" t="s">
        <v>613</v>
      </c>
      <c r="H2364" s="797" t="s">
        <v>11</v>
      </c>
      <c r="I2364" s="234" t="s">
        <v>614</v>
      </c>
      <c r="K2364" s="164"/>
      <c r="Q2364" s="135" t="s">
        <v>110</v>
      </c>
      <c r="R2364" s="314">
        <v>0</v>
      </c>
      <c r="S2364" s="315">
        <v>0</v>
      </c>
      <c r="T2364" s="315">
        <v>0</v>
      </c>
      <c r="U2364" s="315">
        <v>0</v>
      </c>
      <c r="V2364" s="315">
        <v>0</v>
      </c>
      <c r="W2364" s="316">
        <v>0</v>
      </c>
      <c r="X2364" s="315">
        <v>0</v>
      </c>
      <c r="Y2364" s="315">
        <v>0</v>
      </c>
      <c r="Z2364" s="315">
        <v>0</v>
      </c>
      <c r="AA2364" s="315">
        <v>0</v>
      </c>
      <c r="AB2364" s="5">
        <v>0</v>
      </c>
      <c r="AC2364" s="5">
        <v>0</v>
      </c>
      <c r="AD2364" s="5">
        <v>0</v>
      </c>
      <c r="AE2364" s="5">
        <v>0</v>
      </c>
      <c r="AF2364" s="5">
        <v>0</v>
      </c>
      <c r="AG2364" s="5">
        <v>0</v>
      </c>
      <c r="AH2364" s="350">
        <v>0</v>
      </c>
      <c r="AI2364" s="350">
        <v>0</v>
      </c>
      <c r="AK2364" s="199"/>
      <c r="AM2364" s="11"/>
      <c r="AN2364" s="15"/>
      <c r="AO2364" s="11"/>
      <c r="AP2364" s="11"/>
    </row>
    <row r="2365" spans="3:42" outlineLevel="2" x14ac:dyDescent="0.2">
      <c r="C2365" s="252">
        <v>17</v>
      </c>
      <c r="D2365" s="119" t="s">
        <v>218</v>
      </c>
      <c r="F2365" s="783" t="s">
        <v>57</v>
      </c>
      <c r="G2365" s="83"/>
      <c r="H2365" s="798" t="s">
        <v>11</v>
      </c>
      <c r="I2365" s="799"/>
      <c r="J2365" s="83"/>
      <c r="K2365" s="736"/>
      <c r="L2365" s="83"/>
      <c r="M2365" s="83"/>
      <c r="N2365" s="83"/>
      <c r="O2365" s="83"/>
      <c r="P2365" s="83"/>
      <c r="Q2365" s="143" t="s">
        <v>110</v>
      </c>
      <c r="R2365" s="304">
        <v>0</v>
      </c>
      <c r="S2365" s="305">
        <v>0</v>
      </c>
      <c r="T2365" s="305">
        <v>0</v>
      </c>
      <c r="U2365" s="305">
        <v>0</v>
      </c>
      <c r="V2365" s="305">
        <v>0</v>
      </c>
      <c r="W2365" s="306">
        <v>0</v>
      </c>
      <c r="X2365" s="305">
        <v>0</v>
      </c>
      <c r="Y2365" s="305">
        <v>0</v>
      </c>
      <c r="Z2365" s="305">
        <v>0</v>
      </c>
      <c r="AA2365" s="305">
        <v>0</v>
      </c>
      <c r="AB2365" s="307">
        <v>0</v>
      </c>
      <c r="AC2365" s="307">
        <v>0</v>
      </c>
      <c r="AD2365" s="307">
        <v>0</v>
      </c>
      <c r="AE2365" s="307">
        <v>0</v>
      </c>
      <c r="AF2365" s="307">
        <v>0</v>
      </c>
      <c r="AG2365" s="307">
        <v>0</v>
      </c>
      <c r="AH2365" s="362">
        <v>0</v>
      </c>
      <c r="AI2365" s="362">
        <v>0</v>
      </c>
      <c r="AK2365" s="199"/>
      <c r="AM2365" s="11"/>
      <c r="AN2365" s="15"/>
      <c r="AO2365" s="11"/>
      <c r="AP2365" s="11"/>
    </row>
    <row r="2366" spans="3:42" outlineLevel="2" x14ac:dyDescent="0.2">
      <c r="C2366" s="252">
        <v>17</v>
      </c>
      <c r="D2366" s="119" t="s">
        <v>218</v>
      </c>
      <c r="F2366" s="12"/>
      <c r="H2366" s="234"/>
      <c r="K2366" s="164"/>
      <c r="Q2366" s="16"/>
      <c r="R2366" s="800">
        <v>0</v>
      </c>
      <c r="S2366" s="800">
        <v>0</v>
      </c>
      <c r="T2366" s="800">
        <v>0</v>
      </c>
      <c r="U2366" s="800">
        <v>0</v>
      </c>
      <c r="V2366" s="800">
        <v>0</v>
      </c>
      <c r="W2366" s="800">
        <v>77.999711153136246</v>
      </c>
      <c r="X2366" s="800">
        <v>299.03201946378482</v>
      </c>
      <c r="Y2366" s="800">
        <v>370.91633720244539</v>
      </c>
      <c r="Z2366" s="800">
        <v>445.06888031762423</v>
      </c>
      <c r="AA2366" s="800">
        <v>460.69684778595882</v>
      </c>
      <c r="AB2366" s="800">
        <v>474.97094375061818</v>
      </c>
      <c r="AC2366" s="800">
        <v>761.38067124632494</v>
      </c>
      <c r="AD2366" s="800">
        <v>766.55147365757739</v>
      </c>
      <c r="AE2366" s="800">
        <v>779.92282198253122</v>
      </c>
      <c r="AF2366" s="800">
        <v>798.15358419464826</v>
      </c>
      <c r="AG2366" s="800">
        <v>811.32134990302075</v>
      </c>
      <c r="AH2366" s="800">
        <v>810.7077812903924</v>
      </c>
      <c r="AI2366" s="800">
        <v>812.00302960976626</v>
      </c>
      <c r="AK2366" s="199"/>
      <c r="AM2366" s="11"/>
      <c r="AN2366" s="15"/>
      <c r="AO2366" s="11"/>
      <c r="AP2366" s="11"/>
    </row>
    <row r="2367" spans="3:42" outlineLevel="2" x14ac:dyDescent="0.2">
      <c r="C2367" s="252">
        <v>17</v>
      </c>
      <c r="D2367" s="119" t="s">
        <v>218</v>
      </c>
      <c r="F2367" s="794" t="s">
        <v>615</v>
      </c>
      <c r="AK2367" s="199"/>
      <c r="AM2367" s="11"/>
      <c r="AN2367" s="15"/>
      <c r="AO2367" s="11"/>
      <c r="AP2367" s="11"/>
    </row>
    <row r="2368" spans="3:42" outlineLevel="2" x14ac:dyDescent="0.2">
      <c r="C2368" s="252">
        <v>17</v>
      </c>
      <c r="D2368" s="119" t="s">
        <v>218</v>
      </c>
      <c r="F2368" s="761" t="s">
        <v>48</v>
      </c>
      <c r="G2368" s="75"/>
      <c r="H2368" s="796" t="s">
        <v>11</v>
      </c>
      <c r="I2368" s="801"/>
      <c r="J2368" s="75"/>
      <c r="K2368" s="741"/>
      <c r="L2368" s="75"/>
      <c r="M2368" s="75"/>
      <c r="N2368" s="75"/>
      <c r="O2368" s="75"/>
      <c r="P2368" s="75"/>
      <c r="Q2368" s="128" t="s">
        <v>110</v>
      </c>
      <c r="R2368" s="299">
        <v>0</v>
      </c>
      <c r="S2368" s="300">
        <v>0</v>
      </c>
      <c r="T2368" s="300">
        <v>0</v>
      </c>
      <c r="U2368" s="300">
        <v>0</v>
      </c>
      <c r="V2368" s="300">
        <v>0</v>
      </c>
      <c r="W2368" s="301">
        <v>48.359820914944471</v>
      </c>
      <c r="X2368" s="300">
        <v>185.39985206754659</v>
      </c>
      <c r="Y2368" s="300">
        <v>229.96812906551614</v>
      </c>
      <c r="Z2368" s="300">
        <v>275.94270579692704</v>
      </c>
      <c r="AA2368" s="300">
        <v>285.63204562729447</v>
      </c>
      <c r="AB2368" s="302">
        <v>294.48198512538329</v>
      </c>
      <c r="AC2368" s="302">
        <v>472.05601617272146</v>
      </c>
      <c r="AD2368" s="302">
        <v>475.26191366769797</v>
      </c>
      <c r="AE2368" s="302">
        <v>483.55214962916938</v>
      </c>
      <c r="AF2368" s="302">
        <v>494.85522220068191</v>
      </c>
      <c r="AG2368" s="302">
        <v>503.01923693987288</v>
      </c>
      <c r="AH2368" s="348">
        <v>502.63882440004329</v>
      </c>
      <c r="AI2368" s="348">
        <v>503.44187835805508</v>
      </c>
      <c r="AK2368" s="199"/>
      <c r="AM2368" s="11"/>
      <c r="AN2368" s="15"/>
      <c r="AO2368" s="11"/>
      <c r="AP2368" s="11"/>
    </row>
    <row r="2369" spans="3:42" outlineLevel="2" x14ac:dyDescent="0.2">
      <c r="C2369" s="252">
        <v>17</v>
      </c>
      <c r="D2369" s="119" t="s">
        <v>218</v>
      </c>
      <c r="F2369" s="767" t="s">
        <v>55</v>
      </c>
      <c r="H2369" s="797" t="s">
        <v>11</v>
      </c>
      <c r="K2369" s="164"/>
      <c r="Q2369" s="135" t="s">
        <v>110</v>
      </c>
      <c r="R2369" s="314">
        <v>0</v>
      </c>
      <c r="S2369" s="315">
        <v>0</v>
      </c>
      <c r="T2369" s="315">
        <v>0</v>
      </c>
      <c r="U2369" s="315">
        <v>0</v>
      </c>
      <c r="V2369" s="315">
        <v>0</v>
      </c>
      <c r="W2369" s="316">
        <v>29.639890238191775</v>
      </c>
      <c r="X2369" s="315">
        <v>113.63216739623823</v>
      </c>
      <c r="Y2369" s="315">
        <v>140.94820813692925</v>
      </c>
      <c r="Z2369" s="315">
        <v>169.12617452069722</v>
      </c>
      <c r="AA2369" s="315">
        <v>175.06480215866435</v>
      </c>
      <c r="AB2369" s="5">
        <v>180.48895862523491</v>
      </c>
      <c r="AC2369" s="5">
        <v>289.32465507360348</v>
      </c>
      <c r="AD2369" s="5">
        <v>291.28955998987942</v>
      </c>
      <c r="AE2369" s="5">
        <v>296.37067235336184</v>
      </c>
      <c r="AF2369" s="5">
        <v>303.29836199396635</v>
      </c>
      <c r="AG2369" s="5">
        <v>308.30211296314786</v>
      </c>
      <c r="AH2369" s="350">
        <v>308.06895689034911</v>
      </c>
      <c r="AI2369" s="350">
        <v>308.56115125171118</v>
      </c>
      <c r="AK2369" s="199"/>
      <c r="AM2369" s="11"/>
      <c r="AN2369" s="15"/>
      <c r="AO2369" s="11"/>
      <c r="AP2369" s="11"/>
    </row>
    <row r="2370" spans="3:42" outlineLevel="2" x14ac:dyDescent="0.2">
      <c r="C2370" s="252">
        <v>17</v>
      </c>
      <c r="D2370" s="119" t="s">
        <v>218</v>
      </c>
      <c r="F2370" s="783" t="s">
        <v>57</v>
      </c>
      <c r="G2370" s="83"/>
      <c r="H2370" s="798" t="s">
        <v>11</v>
      </c>
      <c r="I2370" s="799"/>
      <c r="J2370" s="83"/>
      <c r="K2370" s="736"/>
      <c r="L2370" s="83"/>
      <c r="M2370" s="83"/>
      <c r="N2370" s="83"/>
      <c r="O2370" s="83"/>
      <c r="P2370" s="83"/>
      <c r="Q2370" s="143" t="s">
        <v>110</v>
      </c>
      <c r="R2370" s="304">
        <v>0</v>
      </c>
      <c r="S2370" s="305">
        <v>0</v>
      </c>
      <c r="T2370" s="305">
        <v>0</v>
      </c>
      <c r="U2370" s="305">
        <v>0</v>
      </c>
      <c r="V2370" s="305">
        <v>0</v>
      </c>
      <c r="W2370" s="306">
        <v>0</v>
      </c>
      <c r="X2370" s="305">
        <v>0</v>
      </c>
      <c r="Y2370" s="305">
        <v>0</v>
      </c>
      <c r="Z2370" s="305">
        <v>0</v>
      </c>
      <c r="AA2370" s="305">
        <v>0</v>
      </c>
      <c r="AB2370" s="307">
        <v>0</v>
      </c>
      <c r="AC2370" s="307">
        <v>0</v>
      </c>
      <c r="AD2370" s="307">
        <v>0</v>
      </c>
      <c r="AE2370" s="307">
        <v>0</v>
      </c>
      <c r="AF2370" s="307">
        <v>0</v>
      </c>
      <c r="AG2370" s="307">
        <v>0</v>
      </c>
      <c r="AH2370" s="362">
        <v>0</v>
      </c>
      <c r="AI2370" s="362">
        <v>0</v>
      </c>
      <c r="AK2370" s="199"/>
      <c r="AM2370" s="11"/>
      <c r="AN2370" s="15"/>
      <c r="AO2370" s="11"/>
      <c r="AP2370" s="11"/>
    </row>
    <row r="2371" spans="3:42" outlineLevel="2" x14ac:dyDescent="0.2">
      <c r="C2371" s="252">
        <v>17</v>
      </c>
      <c r="D2371" s="119" t="s">
        <v>218</v>
      </c>
      <c r="F2371" s="12"/>
      <c r="H2371" s="164"/>
      <c r="K2371" s="164"/>
      <c r="Q2371" s="16"/>
      <c r="R2371" s="800">
        <v>0</v>
      </c>
      <c r="S2371" s="800">
        <v>0</v>
      </c>
      <c r="T2371" s="800">
        <v>0</v>
      </c>
      <c r="U2371" s="800">
        <v>0</v>
      </c>
      <c r="V2371" s="800">
        <v>0</v>
      </c>
      <c r="W2371" s="800">
        <v>77.999711153136246</v>
      </c>
      <c r="X2371" s="800">
        <v>299.03201946378482</v>
      </c>
      <c r="Y2371" s="800">
        <v>370.91633720244539</v>
      </c>
      <c r="Z2371" s="800">
        <v>445.06888031762423</v>
      </c>
      <c r="AA2371" s="800">
        <v>460.69684778595882</v>
      </c>
      <c r="AB2371" s="800">
        <v>474.97094375061818</v>
      </c>
      <c r="AC2371" s="800">
        <v>761.38067124632494</v>
      </c>
      <c r="AD2371" s="800">
        <v>766.55147365757739</v>
      </c>
      <c r="AE2371" s="800">
        <v>779.92282198253122</v>
      </c>
      <c r="AF2371" s="800">
        <v>798.15358419464826</v>
      </c>
      <c r="AG2371" s="800">
        <v>811.32134990302075</v>
      </c>
      <c r="AH2371" s="800">
        <v>810.7077812903924</v>
      </c>
      <c r="AI2371" s="800">
        <v>812.00302960976626</v>
      </c>
      <c r="AK2371" s="199"/>
      <c r="AM2371" s="11"/>
      <c r="AN2371" s="15"/>
      <c r="AO2371" s="11"/>
      <c r="AP2371" s="11"/>
    </row>
    <row r="2372" spans="3:42" outlineLevel="2" x14ac:dyDescent="0.2">
      <c r="C2372" s="252">
        <v>17</v>
      </c>
      <c r="D2372" s="119" t="s">
        <v>218</v>
      </c>
      <c r="F2372" s="794" t="s">
        <v>69</v>
      </c>
      <c r="AK2372" s="199"/>
      <c r="AM2372" s="11"/>
      <c r="AN2372" s="15"/>
      <c r="AO2372" s="11"/>
      <c r="AP2372" s="11"/>
    </row>
    <row r="2373" spans="3:42" outlineLevel="2" x14ac:dyDescent="0.2">
      <c r="C2373" s="252">
        <v>17</v>
      </c>
      <c r="D2373" s="119" t="s">
        <v>218</v>
      </c>
      <c r="F2373" s="761" t="s">
        <v>9</v>
      </c>
      <c r="G2373" s="75"/>
      <c r="H2373" s="796" t="s">
        <v>11</v>
      </c>
      <c r="I2373" s="801"/>
      <c r="J2373" s="75"/>
      <c r="K2373" s="741"/>
      <c r="L2373" s="75"/>
      <c r="M2373" s="75"/>
      <c r="N2373" s="75"/>
      <c r="O2373" s="75"/>
      <c r="P2373" s="75"/>
      <c r="Q2373" s="128" t="s">
        <v>110</v>
      </c>
      <c r="R2373" s="299">
        <v>0</v>
      </c>
      <c r="S2373" s="300">
        <v>0</v>
      </c>
      <c r="T2373" s="300">
        <v>0</v>
      </c>
      <c r="U2373" s="300">
        <v>0</v>
      </c>
      <c r="V2373" s="300">
        <v>0</v>
      </c>
      <c r="W2373" s="301">
        <v>0</v>
      </c>
      <c r="X2373" s="300">
        <v>0</v>
      </c>
      <c r="Y2373" s="300">
        <v>0</v>
      </c>
      <c r="Z2373" s="300">
        <v>0</v>
      </c>
      <c r="AA2373" s="300">
        <v>0</v>
      </c>
      <c r="AB2373" s="302">
        <v>0</v>
      </c>
      <c r="AC2373" s="302">
        <v>0</v>
      </c>
      <c r="AD2373" s="302">
        <v>0</v>
      </c>
      <c r="AE2373" s="302">
        <v>0</v>
      </c>
      <c r="AF2373" s="302">
        <v>0</v>
      </c>
      <c r="AG2373" s="302">
        <v>0</v>
      </c>
      <c r="AH2373" s="348">
        <v>0</v>
      </c>
      <c r="AI2373" s="348">
        <v>0</v>
      </c>
      <c r="AK2373" s="199"/>
      <c r="AM2373" s="11"/>
      <c r="AN2373" s="15"/>
      <c r="AO2373" s="11"/>
      <c r="AP2373" s="11"/>
    </row>
    <row r="2374" spans="3:42" outlineLevel="2" x14ac:dyDescent="0.2">
      <c r="C2374" s="252">
        <v>17</v>
      </c>
      <c r="D2374" s="119" t="s">
        <v>218</v>
      </c>
      <c r="F2374" s="767" t="s">
        <v>14</v>
      </c>
      <c r="H2374" s="797" t="s">
        <v>11</v>
      </c>
      <c r="K2374" s="164"/>
      <c r="Q2374" s="135" t="s">
        <v>110</v>
      </c>
      <c r="R2374" s="314">
        <v>0</v>
      </c>
      <c r="S2374" s="315">
        <v>0</v>
      </c>
      <c r="T2374" s="315">
        <v>0</v>
      </c>
      <c r="U2374" s="315">
        <v>0</v>
      </c>
      <c r="V2374" s="315">
        <v>0</v>
      </c>
      <c r="W2374" s="316">
        <v>0</v>
      </c>
      <c r="X2374" s="315">
        <v>0</v>
      </c>
      <c r="Y2374" s="315">
        <v>0</v>
      </c>
      <c r="Z2374" s="315">
        <v>0</v>
      </c>
      <c r="AA2374" s="315">
        <v>0</v>
      </c>
      <c r="AB2374" s="5">
        <v>0</v>
      </c>
      <c r="AC2374" s="5">
        <v>0</v>
      </c>
      <c r="AD2374" s="5">
        <v>0</v>
      </c>
      <c r="AE2374" s="5">
        <v>0</v>
      </c>
      <c r="AF2374" s="5">
        <v>0</v>
      </c>
      <c r="AG2374" s="5">
        <v>0</v>
      </c>
      <c r="AH2374" s="350">
        <v>0</v>
      </c>
      <c r="AI2374" s="350">
        <v>0</v>
      </c>
      <c r="AK2374" s="199"/>
      <c r="AM2374" s="11"/>
      <c r="AN2374" s="15"/>
      <c r="AO2374" s="11"/>
      <c r="AP2374" s="11"/>
    </row>
    <row r="2375" spans="3:42" outlineLevel="2" x14ac:dyDescent="0.2">
      <c r="C2375" s="252">
        <v>17</v>
      </c>
      <c r="D2375" s="119" t="s">
        <v>218</v>
      </c>
      <c r="F2375" s="783" t="s">
        <v>16</v>
      </c>
      <c r="G2375" s="83"/>
      <c r="H2375" s="798" t="s">
        <v>11</v>
      </c>
      <c r="I2375" s="799"/>
      <c r="J2375" s="83"/>
      <c r="K2375" s="736"/>
      <c r="L2375" s="83"/>
      <c r="M2375" s="83"/>
      <c r="N2375" s="83"/>
      <c r="O2375" s="83"/>
      <c r="P2375" s="83"/>
      <c r="Q2375" s="143" t="s">
        <v>110</v>
      </c>
      <c r="R2375" s="304">
        <v>0</v>
      </c>
      <c r="S2375" s="305">
        <v>0</v>
      </c>
      <c r="T2375" s="305">
        <v>0</v>
      </c>
      <c r="U2375" s="305">
        <v>0</v>
      </c>
      <c r="V2375" s="305">
        <v>0</v>
      </c>
      <c r="W2375" s="306">
        <v>0</v>
      </c>
      <c r="X2375" s="305">
        <v>0</v>
      </c>
      <c r="Y2375" s="305">
        <v>0</v>
      </c>
      <c r="Z2375" s="305">
        <v>0</v>
      </c>
      <c r="AA2375" s="305">
        <v>0</v>
      </c>
      <c r="AB2375" s="307">
        <v>0</v>
      </c>
      <c r="AC2375" s="307">
        <v>0</v>
      </c>
      <c r="AD2375" s="307">
        <v>0</v>
      </c>
      <c r="AE2375" s="307">
        <v>0</v>
      </c>
      <c r="AF2375" s="307">
        <v>0</v>
      </c>
      <c r="AG2375" s="307">
        <v>0</v>
      </c>
      <c r="AH2375" s="362">
        <v>0</v>
      </c>
      <c r="AI2375" s="362">
        <v>0</v>
      </c>
      <c r="AK2375" s="199"/>
      <c r="AM2375" s="11"/>
      <c r="AN2375" s="15"/>
      <c r="AO2375" s="11"/>
      <c r="AP2375" s="11"/>
    </row>
    <row r="2376" spans="3:42" outlineLevel="2" x14ac:dyDescent="0.2">
      <c r="C2376" s="252">
        <v>17</v>
      </c>
      <c r="D2376" s="119" t="s">
        <v>218</v>
      </c>
      <c r="F2376" s="12"/>
      <c r="H2376" s="797"/>
      <c r="K2376" s="164"/>
      <c r="Q2376" s="16"/>
      <c r="R2376" s="800">
        <v>0</v>
      </c>
      <c r="S2376" s="800">
        <v>0</v>
      </c>
      <c r="T2376" s="800">
        <v>0</v>
      </c>
      <c r="U2376" s="800">
        <v>0</v>
      </c>
      <c r="V2376" s="800">
        <v>0</v>
      </c>
      <c r="W2376" s="800">
        <v>0</v>
      </c>
      <c r="X2376" s="800">
        <v>0</v>
      </c>
      <c r="Y2376" s="800">
        <v>0</v>
      </c>
      <c r="Z2376" s="800">
        <v>0</v>
      </c>
      <c r="AA2376" s="800">
        <v>0</v>
      </c>
      <c r="AB2376" s="800">
        <v>0</v>
      </c>
      <c r="AC2376" s="800">
        <v>0</v>
      </c>
      <c r="AD2376" s="800">
        <v>0</v>
      </c>
      <c r="AE2376" s="800">
        <v>0</v>
      </c>
      <c r="AF2376" s="800">
        <v>0</v>
      </c>
      <c r="AG2376" s="800">
        <v>0</v>
      </c>
      <c r="AH2376" s="800">
        <v>0</v>
      </c>
      <c r="AI2376" s="800">
        <v>0</v>
      </c>
      <c r="AK2376" s="199"/>
      <c r="AM2376" s="11"/>
      <c r="AN2376" s="15"/>
      <c r="AO2376" s="11"/>
      <c r="AP2376" s="11"/>
    </row>
    <row r="2377" spans="3:42" outlineLevel="2" x14ac:dyDescent="0.2">
      <c r="C2377" s="252">
        <v>17</v>
      </c>
      <c r="D2377" s="119" t="s">
        <v>218</v>
      </c>
      <c r="F2377" s="794" t="s">
        <v>616</v>
      </c>
      <c r="AK2377" s="199"/>
      <c r="AM2377" s="11"/>
      <c r="AN2377" s="15"/>
      <c r="AO2377" s="11"/>
      <c r="AP2377" s="11"/>
    </row>
    <row r="2378" spans="3:42" outlineLevel="2" x14ac:dyDescent="0.2">
      <c r="C2378" s="252">
        <v>17</v>
      </c>
      <c r="D2378" s="119" t="s">
        <v>218</v>
      </c>
      <c r="F2378" s="761" t="s">
        <v>48</v>
      </c>
      <c r="G2378" s="75"/>
      <c r="H2378" s="796" t="s">
        <v>11</v>
      </c>
      <c r="I2378" s="228" t="s">
        <v>617</v>
      </c>
      <c r="J2378" s="75"/>
      <c r="K2378" s="741"/>
      <c r="L2378" s="75"/>
      <c r="M2378" s="75"/>
      <c r="N2378" s="75"/>
      <c r="O2378" s="75"/>
      <c r="P2378" s="75"/>
      <c r="Q2378" s="128" t="s">
        <v>110</v>
      </c>
      <c r="R2378" s="299">
        <v>0</v>
      </c>
      <c r="S2378" s="300">
        <v>0</v>
      </c>
      <c r="T2378" s="300">
        <v>0</v>
      </c>
      <c r="U2378" s="300">
        <v>0</v>
      </c>
      <c r="V2378" s="300">
        <v>0</v>
      </c>
      <c r="W2378" s="301">
        <v>48.359820914944471</v>
      </c>
      <c r="X2378" s="300">
        <v>185.39985206754659</v>
      </c>
      <c r="Y2378" s="300">
        <v>229.96812906551614</v>
      </c>
      <c r="Z2378" s="300">
        <v>275.94270579692704</v>
      </c>
      <c r="AA2378" s="300">
        <v>285.63204562729447</v>
      </c>
      <c r="AB2378" s="302">
        <v>294.48198512538329</v>
      </c>
      <c r="AC2378" s="302">
        <v>472.05601617272146</v>
      </c>
      <c r="AD2378" s="302">
        <v>475.26191366769797</v>
      </c>
      <c r="AE2378" s="302">
        <v>483.55214962916938</v>
      </c>
      <c r="AF2378" s="302">
        <v>494.85522220068191</v>
      </c>
      <c r="AG2378" s="302">
        <v>503.01923693987288</v>
      </c>
      <c r="AH2378" s="348">
        <v>502.63882440004329</v>
      </c>
      <c r="AI2378" s="348">
        <v>503.44187835805508</v>
      </c>
      <c r="AK2378" s="199"/>
      <c r="AM2378" s="11"/>
      <c r="AN2378" s="15"/>
      <c r="AO2378" s="11"/>
      <c r="AP2378" s="11"/>
    </row>
    <row r="2379" spans="3:42" outlineLevel="2" x14ac:dyDescent="0.2">
      <c r="C2379" s="252">
        <v>17</v>
      </c>
      <c r="D2379" s="119" t="s">
        <v>218</v>
      </c>
      <c r="F2379" s="767" t="s">
        <v>55</v>
      </c>
      <c r="H2379" s="797" t="s">
        <v>11</v>
      </c>
      <c r="I2379" s="234" t="s">
        <v>617</v>
      </c>
      <c r="K2379" s="164"/>
      <c r="Q2379" s="135" t="s">
        <v>110</v>
      </c>
      <c r="R2379" s="314">
        <v>0</v>
      </c>
      <c r="S2379" s="315">
        <v>0</v>
      </c>
      <c r="T2379" s="315">
        <v>0</v>
      </c>
      <c r="U2379" s="315">
        <v>0</v>
      </c>
      <c r="V2379" s="315">
        <v>0</v>
      </c>
      <c r="W2379" s="316">
        <v>29.639890238191775</v>
      </c>
      <c r="X2379" s="315">
        <v>113.63216739623823</v>
      </c>
      <c r="Y2379" s="315">
        <v>140.94820813692925</v>
      </c>
      <c r="Z2379" s="315">
        <v>169.12617452069722</v>
      </c>
      <c r="AA2379" s="315">
        <v>175.06480215866435</v>
      </c>
      <c r="AB2379" s="5">
        <v>180.48895862523491</v>
      </c>
      <c r="AC2379" s="5">
        <v>289.32465507360348</v>
      </c>
      <c r="AD2379" s="5">
        <v>291.28955998987942</v>
      </c>
      <c r="AE2379" s="5">
        <v>296.37067235336184</v>
      </c>
      <c r="AF2379" s="5">
        <v>303.29836199396635</v>
      </c>
      <c r="AG2379" s="5">
        <v>308.30211296314786</v>
      </c>
      <c r="AH2379" s="350">
        <v>308.06895689034911</v>
      </c>
      <c r="AI2379" s="350">
        <v>308.56115125171118</v>
      </c>
      <c r="AK2379" s="199"/>
      <c r="AM2379" s="11"/>
      <c r="AN2379" s="15"/>
      <c r="AO2379" s="11"/>
      <c r="AP2379" s="11"/>
    </row>
    <row r="2380" spans="3:42" outlineLevel="2" x14ac:dyDescent="0.2">
      <c r="C2380" s="252">
        <v>17</v>
      </c>
      <c r="D2380" s="119" t="s">
        <v>218</v>
      </c>
      <c r="F2380" s="783" t="s">
        <v>57</v>
      </c>
      <c r="G2380" s="83"/>
      <c r="H2380" s="798" t="s">
        <v>11</v>
      </c>
      <c r="I2380" s="240" t="s">
        <v>617</v>
      </c>
      <c r="J2380" s="83"/>
      <c r="K2380" s="736"/>
      <c r="L2380" s="83"/>
      <c r="M2380" s="83"/>
      <c r="N2380" s="83"/>
      <c r="O2380" s="83"/>
      <c r="P2380" s="83"/>
      <c r="Q2380" s="143" t="s">
        <v>110</v>
      </c>
      <c r="R2380" s="304">
        <v>0</v>
      </c>
      <c r="S2380" s="305">
        <v>0</v>
      </c>
      <c r="T2380" s="305">
        <v>0</v>
      </c>
      <c r="U2380" s="305">
        <v>0</v>
      </c>
      <c r="V2380" s="305">
        <v>0</v>
      </c>
      <c r="W2380" s="306">
        <v>0</v>
      </c>
      <c r="X2380" s="305">
        <v>0</v>
      </c>
      <c r="Y2380" s="305">
        <v>0</v>
      </c>
      <c r="Z2380" s="305">
        <v>0</v>
      </c>
      <c r="AA2380" s="305">
        <v>0</v>
      </c>
      <c r="AB2380" s="307">
        <v>0</v>
      </c>
      <c r="AC2380" s="307">
        <v>0</v>
      </c>
      <c r="AD2380" s="307">
        <v>0</v>
      </c>
      <c r="AE2380" s="307">
        <v>0</v>
      </c>
      <c r="AF2380" s="307">
        <v>0</v>
      </c>
      <c r="AG2380" s="307">
        <v>0</v>
      </c>
      <c r="AH2380" s="362">
        <v>0</v>
      </c>
      <c r="AI2380" s="362">
        <v>0</v>
      </c>
      <c r="AK2380" s="199"/>
      <c r="AM2380" s="11"/>
      <c r="AN2380" s="15"/>
      <c r="AO2380" s="11"/>
      <c r="AP2380" s="11"/>
    </row>
    <row r="2381" spans="3:42" outlineLevel="2" x14ac:dyDescent="0.2">
      <c r="C2381" s="252">
        <v>17</v>
      </c>
      <c r="D2381" s="119" t="s">
        <v>218</v>
      </c>
      <c r="F2381" s="802" t="s">
        <v>626</v>
      </c>
      <c r="R2381" s="800">
        <v>0</v>
      </c>
      <c r="S2381" s="800">
        <v>0</v>
      </c>
      <c r="T2381" s="800">
        <v>0</v>
      </c>
      <c r="U2381" s="800">
        <v>0</v>
      </c>
      <c r="V2381" s="800">
        <v>0</v>
      </c>
      <c r="W2381" s="800">
        <v>77.999711153136246</v>
      </c>
      <c r="X2381" s="800">
        <v>299.03201946378482</v>
      </c>
      <c r="Y2381" s="800">
        <v>370.91633720244539</v>
      </c>
      <c r="Z2381" s="800">
        <v>445.06888031762423</v>
      </c>
      <c r="AA2381" s="800">
        <v>460.69684778595882</v>
      </c>
      <c r="AB2381" s="800">
        <v>474.97094375061818</v>
      </c>
      <c r="AC2381" s="800">
        <v>761.38067124632494</v>
      </c>
      <c r="AD2381" s="800">
        <v>766.55147365757739</v>
      </c>
      <c r="AE2381" s="800">
        <v>779.92282198253122</v>
      </c>
      <c r="AF2381" s="800">
        <v>798.15358419464826</v>
      </c>
      <c r="AG2381" s="800">
        <v>811.32134990302075</v>
      </c>
      <c r="AH2381" s="800">
        <v>810.7077812903924</v>
      </c>
      <c r="AI2381" s="800">
        <v>812.00302960976626</v>
      </c>
      <c r="AK2381" s="199"/>
      <c r="AM2381" s="11"/>
      <c r="AN2381" s="15"/>
      <c r="AO2381" s="11"/>
      <c r="AP2381" s="11"/>
    </row>
    <row r="2382" spans="3:42" outlineLevel="2" x14ac:dyDescent="0.2">
      <c r="C2382" s="252">
        <v>17</v>
      </c>
      <c r="D2382" s="119" t="s">
        <v>218</v>
      </c>
      <c r="R2382" s="5"/>
      <c r="S2382" s="5"/>
      <c r="T2382" s="5"/>
      <c r="U2382" s="5"/>
      <c r="V2382" s="5"/>
      <c r="W2382" s="5"/>
      <c r="X2382" s="5"/>
      <c r="Y2382" s="5"/>
      <c r="AK2382" s="199"/>
      <c r="AM2382" s="11"/>
      <c r="AN2382" s="15"/>
      <c r="AO2382" s="11"/>
      <c r="AP2382" s="11"/>
    </row>
    <row r="2383" spans="3:42" outlineLevel="2" x14ac:dyDescent="0.2">
      <c r="C2383" s="252">
        <v>17</v>
      </c>
      <c r="D2383" s="119" t="s">
        <v>218</v>
      </c>
      <c r="F2383" s="789" t="s">
        <v>627</v>
      </c>
      <c r="G2383" s="790"/>
      <c r="H2383" s="803"/>
      <c r="I2383" s="790"/>
      <c r="J2383" s="790"/>
      <c r="K2383" s="792"/>
      <c r="L2383" s="789"/>
      <c r="M2383" s="789"/>
      <c r="N2383" s="789"/>
      <c r="O2383" s="789"/>
      <c r="P2383" s="789"/>
      <c r="Q2383" s="792"/>
      <c r="R2383" s="793"/>
      <c r="S2383" s="793"/>
      <c r="T2383" s="793"/>
      <c r="U2383" s="793"/>
      <c r="V2383" s="793"/>
      <c r="W2383" s="793"/>
      <c r="X2383" s="793"/>
      <c r="Y2383" s="793"/>
      <c r="Z2383" s="793"/>
      <c r="AA2383" s="793"/>
      <c r="AB2383" s="793"/>
      <c r="AC2383" s="793"/>
      <c r="AD2383" s="793"/>
      <c r="AE2383" s="793"/>
      <c r="AF2383" s="793"/>
      <c r="AG2383" s="793"/>
      <c r="AH2383" s="789"/>
      <c r="AI2383" s="789"/>
      <c r="AK2383" s="199"/>
      <c r="AM2383" s="11"/>
      <c r="AN2383" s="15"/>
      <c r="AO2383" s="11"/>
      <c r="AP2383" s="11"/>
    </row>
    <row r="2384" spans="3:42" outlineLevel="2" x14ac:dyDescent="0.2">
      <c r="C2384" s="252">
        <v>17</v>
      </c>
      <c r="D2384" s="119" t="s">
        <v>218</v>
      </c>
      <c r="F2384" t="s">
        <v>620</v>
      </c>
      <c r="AK2384" s="199"/>
      <c r="AM2384" s="11"/>
      <c r="AN2384" s="15"/>
      <c r="AO2384" s="11"/>
      <c r="AP2384" s="11"/>
    </row>
    <row r="2385" spans="3:42" outlineLevel="2" x14ac:dyDescent="0.2">
      <c r="C2385" s="252">
        <v>17</v>
      </c>
      <c r="D2385" s="119" t="s">
        <v>218</v>
      </c>
      <c r="F2385" s="761" t="s">
        <v>48</v>
      </c>
      <c r="G2385" s="75"/>
      <c r="H2385" s="796" t="s">
        <v>628</v>
      </c>
      <c r="I2385" s="801"/>
      <c r="J2385" s="75"/>
      <c r="K2385" s="741"/>
      <c r="L2385" s="75"/>
      <c r="M2385" s="75"/>
      <c r="N2385" s="75"/>
      <c r="O2385" s="75"/>
      <c r="P2385" s="75"/>
      <c r="Q2385" s="128" t="s">
        <v>536</v>
      </c>
      <c r="R2385" s="804">
        <v>0</v>
      </c>
      <c r="S2385" s="805">
        <v>0</v>
      </c>
      <c r="T2385" s="805">
        <v>0</v>
      </c>
      <c r="U2385" s="805">
        <v>0</v>
      </c>
      <c r="V2385" s="805">
        <v>0</v>
      </c>
      <c r="W2385" s="806">
        <v>1.5725236859800498</v>
      </c>
      <c r="X2385" s="805">
        <v>6.0286753184257336</v>
      </c>
      <c r="Y2385" s="805">
        <v>7.477908791516799</v>
      </c>
      <c r="Z2385" s="805">
        <v>8.9728711279201079</v>
      </c>
      <c r="AA2385" s="805">
        <v>9.2879408716968896</v>
      </c>
      <c r="AB2385" s="805">
        <v>9.575715706610195</v>
      </c>
      <c r="AC2385" s="805">
        <v>15.34991760715122</v>
      </c>
      <c r="AD2385" s="805">
        <v>15.454164265850419</v>
      </c>
      <c r="AE2385" s="805">
        <v>15.723739135341898</v>
      </c>
      <c r="AF2385" s="805">
        <v>16.091282873237798</v>
      </c>
      <c r="AG2385" s="805">
        <v>16.356753387958019</v>
      </c>
      <c r="AH2385" s="808">
        <v>16.344383455274066</v>
      </c>
      <c r="AI2385" s="808">
        <v>16.370496483531852</v>
      </c>
      <c r="AK2385" s="199"/>
      <c r="AM2385" s="11"/>
      <c r="AN2385" s="15"/>
      <c r="AO2385" s="11"/>
      <c r="AP2385" s="11"/>
    </row>
    <row r="2386" spans="3:42" outlineLevel="2" x14ac:dyDescent="0.2">
      <c r="C2386" s="252">
        <v>17</v>
      </c>
      <c r="D2386" s="119" t="s">
        <v>218</v>
      </c>
      <c r="F2386" s="767" t="s">
        <v>55</v>
      </c>
      <c r="H2386" s="797" t="s">
        <v>628</v>
      </c>
      <c r="K2386" s="164"/>
      <c r="Q2386" s="135" t="s">
        <v>536</v>
      </c>
      <c r="R2386" s="809">
        <v>0</v>
      </c>
      <c r="S2386" s="810">
        <v>0</v>
      </c>
      <c r="T2386" s="810">
        <v>0</v>
      </c>
      <c r="U2386" s="810">
        <v>0</v>
      </c>
      <c r="V2386" s="810">
        <v>0</v>
      </c>
      <c r="W2386" s="811">
        <v>0.62588192322553737</v>
      </c>
      <c r="X2386" s="810">
        <v>2.3994798529517962</v>
      </c>
      <c r="Y2386" s="810">
        <v>2.976290899696544</v>
      </c>
      <c r="Z2386" s="810">
        <v>3.5713025428278233</v>
      </c>
      <c r="AA2386" s="810">
        <v>3.6967038063784519</v>
      </c>
      <c r="AB2386" s="810">
        <v>3.8112413925129318</v>
      </c>
      <c r="AC2386" s="810">
        <v>6.1094379938256962</v>
      </c>
      <c r="AD2386" s="810">
        <v>6.1509293238566514</v>
      </c>
      <c r="AE2386" s="810">
        <v>6.2582231212568757</v>
      </c>
      <c r="AF2386" s="810">
        <v>6.4045096183028134</v>
      </c>
      <c r="AG2386" s="810">
        <v>6.5101698368382257</v>
      </c>
      <c r="AH2386" s="812">
        <v>6.5052464659997273</v>
      </c>
      <c r="AI2386" s="812">
        <v>6.5156397417849776</v>
      </c>
      <c r="AK2386" s="199"/>
      <c r="AM2386" s="11"/>
      <c r="AN2386" s="15"/>
      <c r="AO2386" s="11"/>
      <c r="AP2386" s="11"/>
    </row>
    <row r="2387" spans="3:42" outlineLevel="2" x14ac:dyDescent="0.2">
      <c r="C2387" s="252">
        <v>17</v>
      </c>
      <c r="D2387" s="119" t="s">
        <v>218</v>
      </c>
      <c r="F2387" s="783" t="s">
        <v>57</v>
      </c>
      <c r="G2387" s="83"/>
      <c r="H2387" s="798" t="s">
        <v>628</v>
      </c>
      <c r="I2387" s="799"/>
      <c r="J2387" s="83"/>
      <c r="K2387" s="736"/>
      <c r="L2387" s="83"/>
      <c r="M2387" s="83"/>
      <c r="N2387" s="83"/>
      <c r="O2387" s="83"/>
      <c r="P2387" s="83"/>
      <c r="Q2387" s="143" t="s">
        <v>536</v>
      </c>
      <c r="R2387" s="813">
        <v>0</v>
      </c>
      <c r="S2387" s="814">
        <v>0</v>
      </c>
      <c r="T2387" s="814">
        <v>0</v>
      </c>
      <c r="U2387" s="814">
        <v>0</v>
      </c>
      <c r="V2387" s="814">
        <v>0</v>
      </c>
      <c r="W2387" s="815">
        <v>0</v>
      </c>
      <c r="X2387" s="814">
        <v>0</v>
      </c>
      <c r="Y2387" s="814">
        <v>0</v>
      </c>
      <c r="Z2387" s="814">
        <v>0</v>
      </c>
      <c r="AA2387" s="814">
        <v>0</v>
      </c>
      <c r="AB2387" s="814">
        <v>0</v>
      </c>
      <c r="AC2387" s="814">
        <v>0</v>
      </c>
      <c r="AD2387" s="814">
        <v>0</v>
      </c>
      <c r="AE2387" s="814">
        <v>0</v>
      </c>
      <c r="AF2387" s="814">
        <v>0</v>
      </c>
      <c r="AG2387" s="814">
        <v>0</v>
      </c>
      <c r="AH2387" s="816">
        <v>0</v>
      </c>
      <c r="AI2387" s="816">
        <v>0</v>
      </c>
      <c r="AK2387" s="199"/>
      <c r="AM2387" s="11"/>
      <c r="AN2387" s="15"/>
      <c r="AO2387" s="11"/>
      <c r="AP2387" s="11"/>
    </row>
    <row r="2388" spans="3:42" outlineLevel="2" x14ac:dyDescent="0.2">
      <c r="C2388" s="252">
        <v>17</v>
      </c>
      <c r="D2388" s="119" t="s">
        <v>218</v>
      </c>
      <c r="AK2388" s="199"/>
      <c r="AM2388" s="11"/>
      <c r="AN2388" s="15"/>
      <c r="AO2388" s="11"/>
      <c r="AP2388" s="11"/>
    </row>
    <row r="2389" spans="3:42" outlineLevel="1" x14ac:dyDescent="0.2">
      <c r="C2389" s="252">
        <v>17</v>
      </c>
      <c r="D2389" s="119" t="s">
        <v>218</v>
      </c>
      <c r="F2389" s="121" t="s">
        <v>629</v>
      </c>
      <c r="G2389" s="756"/>
      <c r="H2389" s="757"/>
      <c r="I2389" s="788"/>
      <c r="J2389" s="756"/>
      <c r="K2389" s="758"/>
      <c r="L2389" s="759"/>
      <c r="M2389" s="759"/>
      <c r="N2389" s="759"/>
      <c r="O2389" s="759"/>
      <c r="P2389" s="759"/>
      <c r="Q2389" s="758"/>
      <c r="R2389" s="760"/>
      <c r="S2389" s="760"/>
      <c r="T2389" s="760"/>
      <c r="U2389" s="760"/>
      <c r="V2389" s="760"/>
      <c r="W2389" s="760"/>
      <c r="X2389" s="760"/>
      <c r="Y2389" s="760"/>
      <c r="Z2389" s="760"/>
      <c r="AA2389" s="760"/>
      <c r="AB2389" s="760"/>
      <c r="AC2389" s="760"/>
      <c r="AD2389" s="760"/>
      <c r="AE2389" s="760"/>
      <c r="AF2389" s="760"/>
      <c r="AG2389" s="760"/>
      <c r="AH2389" s="759"/>
      <c r="AI2389" s="759"/>
      <c r="AK2389" s="199"/>
      <c r="AM2389" s="11"/>
      <c r="AN2389" s="15"/>
      <c r="AO2389" s="11"/>
      <c r="AP2389" s="11"/>
    </row>
    <row r="2390" spans="3:42" outlineLevel="2" x14ac:dyDescent="0.2">
      <c r="C2390" s="252">
        <v>17</v>
      </c>
      <c r="D2390" s="119" t="s">
        <v>218</v>
      </c>
      <c r="F2390" s="789" t="s">
        <v>630</v>
      </c>
      <c r="G2390" s="790"/>
      <c r="H2390" s="803"/>
      <c r="I2390" s="791"/>
      <c r="J2390" s="790"/>
      <c r="K2390" s="792"/>
      <c r="L2390" s="789"/>
      <c r="M2390" s="789"/>
      <c r="N2390" s="789"/>
      <c r="O2390" s="789"/>
      <c r="P2390" s="789"/>
      <c r="Q2390" s="792"/>
      <c r="R2390" s="793"/>
      <c r="S2390" s="793"/>
      <c r="T2390" s="793"/>
      <c r="U2390" s="793"/>
      <c r="V2390" s="793"/>
      <c r="W2390" s="793"/>
      <c r="X2390" s="793"/>
      <c r="Y2390" s="793"/>
      <c r="Z2390" s="793"/>
      <c r="AA2390" s="793"/>
      <c r="AB2390" s="793"/>
      <c r="AC2390" s="793"/>
      <c r="AD2390" s="793"/>
      <c r="AE2390" s="793"/>
      <c r="AF2390" s="793"/>
      <c r="AG2390" s="793"/>
      <c r="AH2390" s="789"/>
      <c r="AI2390" s="789"/>
      <c r="AK2390" s="199"/>
      <c r="AM2390" s="11"/>
      <c r="AN2390" s="15"/>
      <c r="AO2390" s="11"/>
      <c r="AP2390" s="11"/>
    </row>
    <row r="2391" spans="3:42" outlineLevel="2" x14ac:dyDescent="0.2">
      <c r="C2391" s="252">
        <v>17</v>
      </c>
      <c r="D2391" s="119" t="s">
        <v>218</v>
      </c>
      <c r="F2391" s="794" t="s">
        <v>610</v>
      </c>
      <c r="H2391" s="795"/>
      <c r="AK2391" s="199"/>
      <c r="AM2391" s="11"/>
      <c r="AN2391" s="15"/>
      <c r="AO2391" s="11"/>
      <c r="AP2391" s="11"/>
    </row>
    <row r="2392" spans="3:42" outlineLevel="2" x14ac:dyDescent="0.2">
      <c r="C2392" s="252">
        <v>17</v>
      </c>
      <c r="D2392" s="119" t="s">
        <v>218</v>
      </c>
      <c r="F2392" s="761" t="s">
        <v>62</v>
      </c>
      <c r="G2392" s="75"/>
      <c r="H2392" s="796" t="s">
        <v>580</v>
      </c>
      <c r="I2392" s="796" t="s">
        <v>611</v>
      </c>
      <c r="J2392" s="75"/>
      <c r="K2392" s="741"/>
      <c r="L2392" s="75"/>
      <c r="M2392" s="75"/>
      <c r="N2392" s="75"/>
      <c r="O2392" s="75"/>
      <c r="P2392" s="75"/>
      <c r="Q2392" s="128" t="s">
        <v>110</v>
      </c>
      <c r="R2392" s="299">
        <v>0</v>
      </c>
      <c r="S2392" s="300">
        <v>0</v>
      </c>
      <c r="T2392" s="300">
        <v>0</v>
      </c>
      <c r="U2392" s="300">
        <v>0</v>
      </c>
      <c r="V2392" s="300">
        <v>0</v>
      </c>
      <c r="W2392" s="301">
        <v>0</v>
      </c>
      <c r="X2392" s="300">
        <v>0</v>
      </c>
      <c r="Y2392" s="300">
        <v>0</v>
      </c>
      <c r="Z2392" s="300">
        <v>0</v>
      </c>
      <c r="AA2392" s="300">
        <v>0</v>
      </c>
      <c r="AB2392" s="302">
        <v>0</v>
      </c>
      <c r="AC2392" s="302">
        <v>0</v>
      </c>
      <c r="AD2392" s="302">
        <v>0</v>
      </c>
      <c r="AE2392" s="302">
        <v>0</v>
      </c>
      <c r="AF2392" s="302">
        <v>0</v>
      </c>
      <c r="AG2392" s="302">
        <v>0</v>
      </c>
      <c r="AH2392" s="348">
        <v>0</v>
      </c>
      <c r="AI2392" s="348">
        <v>0</v>
      </c>
      <c r="AK2392" s="199"/>
      <c r="AM2392" s="11"/>
      <c r="AN2392" s="15"/>
      <c r="AO2392" s="11"/>
      <c r="AP2392" s="11"/>
    </row>
    <row r="2393" spans="3:42" outlineLevel="2" x14ac:dyDescent="0.2">
      <c r="C2393" s="252">
        <v>17</v>
      </c>
      <c r="D2393" s="119" t="s">
        <v>218</v>
      </c>
      <c r="F2393" s="767" t="s">
        <v>188</v>
      </c>
      <c r="H2393" s="797" t="s">
        <v>580</v>
      </c>
      <c r="I2393" s="797" t="s">
        <v>612</v>
      </c>
      <c r="K2393" s="164"/>
      <c r="Q2393" s="135" t="s">
        <v>110</v>
      </c>
      <c r="R2393" s="314">
        <v>0</v>
      </c>
      <c r="S2393" s="315">
        <v>0</v>
      </c>
      <c r="T2393" s="315">
        <v>0</v>
      </c>
      <c r="U2393" s="315">
        <v>0</v>
      </c>
      <c r="V2393" s="315">
        <v>0</v>
      </c>
      <c r="W2393" s="316">
        <v>0</v>
      </c>
      <c r="X2393" s="315">
        <v>0</v>
      </c>
      <c r="Y2393" s="315">
        <v>0</v>
      </c>
      <c r="Z2393" s="315">
        <v>0</v>
      </c>
      <c r="AA2393" s="315">
        <v>0</v>
      </c>
      <c r="AB2393" s="5">
        <v>0</v>
      </c>
      <c r="AC2393" s="5">
        <v>0</v>
      </c>
      <c r="AD2393" s="5">
        <v>0</v>
      </c>
      <c r="AE2393" s="5">
        <v>0</v>
      </c>
      <c r="AF2393" s="5">
        <v>0</v>
      </c>
      <c r="AG2393" s="5">
        <v>0</v>
      </c>
      <c r="AH2393" s="350">
        <v>0</v>
      </c>
      <c r="AI2393" s="350">
        <v>0</v>
      </c>
      <c r="AK2393" s="199"/>
      <c r="AM2393" s="11"/>
      <c r="AN2393" s="15"/>
      <c r="AO2393" s="11"/>
      <c r="AP2393" s="11"/>
    </row>
    <row r="2394" spans="3:42" outlineLevel="2" x14ac:dyDescent="0.2">
      <c r="C2394" s="252">
        <v>17</v>
      </c>
      <c r="D2394" s="119" t="s">
        <v>218</v>
      </c>
      <c r="F2394" s="767" t="s">
        <v>613</v>
      </c>
      <c r="H2394" s="797" t="s">
        <v>580</v>
      </c>
      <c r="I2394" s="234" t="s">
        <v>614</v>
      </c>
      <c r="K2394" s="164"/>
      <c r="Q2394" s="135" t="s">
        <v>110</v>
      </c>
      <c r="R2394" s="314">
        <v>0</v>
      </c>
      <c r="S2394" s="315">
        <v>0</v>
      </c>
      <c r="T2394" s="315">
        <v>0</v>
      </c>
      <c r="U2394" s="315">
        <v>0</v>
      </c>
      <c r="V2394" s="315">
        <v>0</v>
      </c>
      <c r="W2394" s="316">
        <v>0</v>
      </c>
      <c r="X2394" s="315">
        <v>0</v>
      </c>
      <c r="Y2394" s="315">
        <v>0</v>
      </c>
      <c r="Z2394" s="315">
        <v>0</v>
      </c>
      <c r="AA2394" s="315">
        <v>0</v>
      </c>
      <c r="AB2394" s="5">
        <v>0</v>
      </c>
      <c r="AC2394" s="5">
        <v>0</v>
      </c>
      <c r="AD2394" s="5">
        <v>0</v>
      </c>
      <c r="AE2394" s="5">
        <v>0</v>
      </c>
      <c r="AF2394" s="5">
        <v>0</v>
      </c>
      <c r="AG2394" s="5">
        <v>0</v>
      </c>
      <c r="AH2394" s="350">
        <v>0</v>
      </c>
      <c r="AI2394" s="350">
        <v>0</v>
      </c>
      <c r="AK2394" s="199"/>
      <c r="AM2394" s="11"/>
      <c r="AN2394" s="15"/>
      <c r="AO2394" s="11"/>
      <c r="AP2394" s="11"/>
    </row>
    <row r="2395" spans="3:42" outlineLevel="2" x14ac:dyDescent="0.2">
      <c r="C2395" s="252">
        <v>17</v>
      </c>
      <c r="D2395" s="119" t="s">
        <v>218</v>
      </c>
      <c r="F2395" s="783" t="s">
        <v>57</v>
      </c>
      <c r="G2395" s="83"/>
      <c r="H2395" s="798" t="s">
        <v>580</v>
      </c>
      <c r="I2395" s="799"/>
      <c r="J2395" s="83"/>
      <c r="K2395" s="736"/>
      <c r="L2395" s="83"/>
      <c r="M2395" s="83"/>
      <c r="N2395" s="83"/>
      <c r="O2395" s="83"/>
      <c r="P2395" s="83"/>
      <c r="Q2395" s="143" t="s">
        <v>110</v>
      </c>
      <c r="R2395" s="304">
        <v>0</v>
      </c>
      <c r="S2395" s="305">
        <v>0</v>
      </c>
      <c r="T2395" s="305">
        <v>0</v>
      </c>
      <c r="U2395" s="305">
        <v>0</v>
      </c>
      <c r="V2395" s="305">
        <v>0</v>
      </c>
      <c r="W2395" s="306">
        <v>0</v>
      </c>
      <c r="X2395" s="305">
        <v>0</v>
      </c>
      <c r="Y2395" s="305">
        <v>0</v>
      </c>
      <c r="Z2395" s="305">
        <v>0</v>
      </c>
      <c r="AA2395" s="305">
        <v>0</v>
      </c>
      <c r="AB2395" s="307">
        <v>0</v>
      </c>
      <c r="AC2395" s="307">
        <v>0</v>
      </c>
      <c r="AD2395" s="307">
        <v>0</v>
      </c>
      <c r="AE2395" s="307">
        <v>0</v>
      </c>
      <c r="AF2395" s="307">
        <v>0</v>
      </c>
      <c r="AG2395" s="307">
        <v>0</v>
      </c>
      <c r="AH2395" s="362">
        <v>0</v>
      </c>
      <c r="AI2395" s="362">
        <v>0</v>
      </c>
      <c r="AK2395" s="199"/>
      <c r="AM2395" s="11"/>
      <c r="AN2395" s="15"/>
      <c r="AO2395" s="11"/>
      <c r="AP2395" s="11"/>
    </row>
    <row r="2396" spans="3:42" outlineLevel="2" x14ac:dyDescent="0.2">
      <c r="C2396" s="252">
        <v>17</v>
      </c>
      <c r="D2396" s="119" t="s">
        <v>218</v>
      </c>
      <c r="F2396" s="12"/>
      <c r="H2396" s="234"/>
      <c r="K2396" s="164"/>
      <c r="Q2396" s="16"/>
      <c r="R2396" s="800">
        <v>0</v>
      </c>
      <c r="S2396" s="800">
        <v>0</v>
      </c>
      <c r="T2396" s="800">
        <v>0</v>
      </c>
      <c r="U2396" s="800">
        <v>0</v>
      </c>
      <c r="V2396" s="800">
        <v>0</v>
      </c>
      <c r="W2396" s="800">
        <v>0</v>
      </c>
      <c r="X2396" s="800">
        <v>0</v>
      </c>
      <c r="Y2396" s="800">
        <v>0</v>
      </c>
      <c r="Z2396" s="800">
        <v>0</v>
      </c>
      <c r="AA2396" s="800">
        <v>0</v>
      </c>
      <c r="AB2396" s="800">
        <v>0</v>
      </c>
      <c r="AC2396" s="800">
        <v>0</v>
      </c>
      <c r="AD2396" s="800">
        <v>0</v>
      </c>
      <c r="AE2396" s="800">
        <v>0</v>
      </c>
      <c r="AF2396" s="800">
        <v>0</v>
      </c>
      <c r="AG2396" s="800">
        <v>0</v>
      </c>
      <c r="AH2396" s="800">
        <v>0</v>
      </c>
      <c r="AI2396" s="800">
        <v>0</v>
      </c>
      <c r="AK2396" s="199"/>
      <c r="AM2396" s="11"/>
      <c r="AN2396" s="15"/>
      <c r="AO2396" s="11"/>
      <c r="AP2396" s="11"/>
    </row>
    <row r="2397" spans="3:42" outlineLevel="2" x14ac:dyDescent="0.2">
      <c r="C2397" s="252">
        <v>17</v>
      </c>
      <c r="D2397" s="119" t="s">
        <v>218</v>
      </c>
      <c r="F2397" s="794" t="s">
        <v>615</v>
      </c>
      <c r="AK2397" s="199"/>
      <c r="AM2397" s="11"/>
      <c r="AN2397" s="15"/>
      <c r="AO2397" s="11"/>
      <c r="AP2397" s="11"/>
    </row>
    <row r="2398" spans="3:42" outlineLevel="2" x14ac:dyDescent="0.2">
      <c r="C2398" s="252">
        <v>17</v>
      </c>
      <c r="D2398" s="119" t="s">
        <v>218</v>
      </c>
      <c r="F2398" s="761" t="s">
        <v>48</v>
      </c>
      <c r="G2398" s="75"/>
      <c r="H2398" s="796" t="s">
        <v>580</v>
      </c>
      <c r="I2398" s="801"/>
      <c r="J2398" s="75"/>
      <c r="K2398" s="741"/>
      <c r="L2398" s="75"/>
      <c r="M2398" s="75"/>
      <c r="N2398" s="75"/>
      <c r="O2398" s="75"/>
      <c r="P2398" s="75"/>
      <c r="Q2398" s="128" t="s">
        <v>110</v>
      </c>
      <c r="R2398" s="299">
        <v>0</v>
      </c>
      <c r="S2398" s="300">
        <v>0</v>
      </c>
      <c r="T2398" s="300">
        <v>0</v>
      </c>
      <c r="U2398" s="300">
        <v>0</v>
      </c>
      <c r="V2398" s="300">
        <v>0</v>
      </c>
      <c r="W2398" s="301">
        <v>0</v>
      </c>
      <c r="X2398" s="300">
        <v>0</v>
      </c>
      <c r="Y2398" s="300">
        <v>0</v>
      </c>
      <c r="Z2398" s="300">
        <v>0</v>
      </c>
      <c r="AA2398" s="300">
        <v>0</v>
      </c>
      <c r="AB2398" s="302">
        <v>0</v>
      </c>
      <c r="AC2398" s="302">
        <v>0</v>
      </c>
      <c r="AD2398" s="302">
        <v>0</v>
      </c>
      <c r="AE2398" s="302">
        <v>0</v>
      </c>
      <c r="AF2398" s="302">
        <v>0</v>
      </c>
      <c r="AG2398" s="302">
        <v>0</v>
      </c>
      <c r="AH2398" s="348">
        <v>0</v>
      </c>
      <c r="AI2398" s="348">
        <v>0</v>
      </c>
      <c r="AK2398" s="199"/>
      <c r="AM2398" s="11"/>
      <c r="AN2398" s="15"/>
      <c r="AO2398" s="11"/>
      <c r="AP2398" s="11"/>
    </row>
    <row r="2399" spans="3:42" outlineLevel="2" x14ac:dyDescent="0.2">
      <c r="C2399" s="252">
        <v>17</v>
      </c>
      <c r="D2399" s="119" t="s">
        <v>218</v>
      </c>
      <c r="F2399" s="767" t="s">
        <v>55</v>
      </c>
      <c r="H2399" s="797" t="s">
        <v>580</v>
      </c>
      <c r="K2399" s="164"/>
      <c r="Q2399" s="135" t="s">
        <v>110</v>
      </c>
      <c r="R2399" s="314">
        <v>0</v>
      </c>
      <c r="S2399" s="315">
        <v>0</v>
      </c>
      <c r="T2399" s="315">
        <v>0</v>
      </c>
      <c r="U2399" s="315">
        <v>0</v>
      </c>
      <c r="V2399" s="315">
        <v>0</v>
      </c>
      <c r="W2399" s="316">
        <v>0</v>
      </c>
      <c r="X2399" s="315">
        <v>0</v>
      </c>
      <c r="Y2399" s="315">
        <v>0</v>
      </c>
      <c r="Z2399" s="315">
        <v>0</v>
      </c>
      <c r="AA2399" s="315">
        <v>0</v>
      </c>
      <c r="AB2399" s="5">
        <v>0</v>
      </c>
      <c r="AC2399" s="5">
        <v>0</v>
      </c>
      <c r="AD2399" s="5">
        <v>0</v>
      </c>
      <c r="AE2399" s="5">
        <v>0</v>
      </c>
      <c r="AF2399" s="5">
        <v>0</v>
      </c>
      <c r="AG2399" s="5">
        <v>0</v>
      </c>
      <c r="AH2399" s="350">
        <v>0</v>
      </c>
      <c r="AI2399" s="350">
        <v>0</v>
      </c>
      <c r="AK2399" s="199"/>
      <c r="AM2399" s="11"/>
      <c r="AN2399" s="15"/>
      <c r="AO2399" s="11"/>
      <c r="AP2399" s="11"/>
    </row>
    <row r="2400" spans="3:42" outlineLevel="2" x14ac:dyDescent="0.2">
      <c r="C2400" s="252">
        <v>17</v>
      </c>
      <c r="D2400" s="119" t="s">
        <v>218</v>
      </c>
      <c r="F2400" s="783" t="s">
        <v>57</v>
      </c>
      <c r="G2400" s="83"/>
      <c r="H2400" s="798" t="s">
        <v>580</v>
      </c>
      <c r="I2400" s="799"/>
      <c r="J2400" s="83"/>
      <c r="K2400" s="736"/>
      <c r="L2400" s="83"/>
      <c r="M2400" s="83"/>
      <c r="N2400" s="83"/>
      <c r="O2400" s="83"/>
      <c r="P2400" s="83"/>
      <c r="Q2400" s="143" t="s">
        <v>110</v>
      </c>
      <c r="R2400" s="304">
        <v>0</v>
      </c>
      <c r="S2400" s="305">
        <v>0</v>
      </c>
      <c r="T2400" s="305">
        <v>0</v>
      </c>
      <c r="U2400" s="305">
        <v>0</v>
      </c>
      <c r="V2400" s="305">
        <v>0</v>
      </c>
      <c r="W2400" s="306">
        <v>0</v>
      </c>
      <c r="X2400" s="305">
        <v>0</v>
      </c>
      <c r="Y2400" s="305">
        <v>0</v>
      </c>
      <c r="Z2400" s="305">
        <v>0</v>
      </c>
      <c r="AA2400" s="305">
        <v>0</v>
      </c>
      <c r="AB2400" s="307">
        <v>0</v>
      </c>
      <c r="AC2400" s="307">
        <v>0</v>
      </c>
      <c r="AD2400" s="307">
        <v>0</v>
      </c>
      <c r="AE2400" s="307">
        <v>0</v>
      </c>
      <c r="AF2400" s="307">
        <v>0</v>
      </c>
      <c r="AG2400" s="307">
        <v>0</v>
      </c>
      <c r="AH2400" s="362">
        <v>0</v>
      </c>
      <c r="AI2400" s="362">
        <v>0</v>
      </c>
      <c r="AK2400" s="199"/>
      <c r="AM2400" s="11"/>
      <c r="AN2400" s="15"/>
      <c r="AO2400" s="11"/>
      <c r="AP2400" s="11"/>
    </row>
    <row r="2401" spans="3:42" outlineLevel="2" x14ac:dyDescent="0.2">
      <c r="C2401" s="252">
        <v>17</v>
      </c>
      <c r="D2401" s="119" t="s">
        <v>218</v>
      </c>
      <c r="F2401" s="12"/>
      <c r="H2401" s="164"/>
      <c r="K2401" s="164"/>
      <c r="Q2401" s="16"/>
      <c r="R2401" s="800">
        <v>0</v>
      </c>
      <c r="S2401" s="800">
        <v>0</v>
      </c>
      <c r="T2401" s="800">
        <v>0</v>
      </c>
      <c r="U2401" s="800">
        <v>0</v>
      </c>
      <c r="V2401" s="800">
        <v>0</v>
      </c>
      <c r="W2401" s="800">
        <v>0</v>
      </c>
      <c r="X2401" s="800">
        <v>0</v>
      </c>
      <c r="Y2401" s="800">
        <v>0</v>
      </c>
      <c r="Z2401" s="800">
        <v>0</v>
      </c>
      <c r="AA2401" s="800">
        <v>0</v>
      </c>
      <c r="AB2401" s="800">
        <v>0</v>
      </c>
      <c r="AC2401" s="800">
        <v>0</v>
      </c>
      <c r="AD2401" s="800">
        <v>0</v>
      </c>
      <c r="AE2401" s="800">
        <v>0</v>
      </c>
      <c r="AF2401" s="800">
        <v>0</v>
      </c>
      <c r="AG2401" s="800">
        <v>0</v>
      </c>
      <c r="AH2401" s="800">
        <v>0</v>
      </c>
      <c r="AI2401" s="800">
        <v>0</v>
      </c>
      <c r="AK2401" s="199"/>
      <c r="AM2401" s="11"/>
      <c r="AN2401" s="15"/>
      <c r="AO2401" s="11"/>
      <c r="AP2401" s="11"/>
    </row>
    <row r="2402" spans="3:42" outlineLevel="2" x14ac:dyDescent="0.2">
      <c r="C2402" s="252">
        <v>17</v>
      </c>
      <c r="D2402" s="119" t="s">
        <v>218</v>
      </c>
      <c r="F2402" s="794" t="s">
        <v>69</v>
      </c>
      <c r="AK2402" s="199"/>
      <c r="AM2402" s="11"/>
      <c r="AN2402" s="15"/>
      <c r="AO2402" s="11"/>
      <c r="AP2402" s="11"/>
    </row>
    <row r="2403" spans="3:42" outlineLevel="2" x14ac:dyDescent="0.2">
      <c r="C2403" s="252">
        <v>17</v>
      </c>
      <c r="D2403" s="119" t="s">
        <v>218</v>
      </c>
      <c r="F2403" s="761" t="s">
        <v>9</v>
      </c>
      <c r="G2403" s="75"/>
      <c r="H2403" s="796" t="s">
        <v>580</v>
      </c>
      <c r="I2403" s="801"/>
      <c r="J2403" s="75"/>
      <c r="K2403" s="741"/>
      <c r="L2403" s="75"/>
      <c r="M2403" s="75"/>
      <c r="N2403" s="75"/>
      <c r="O2403" s="75"/>
      <c r="P2403" s="75"/>
      <c r="Q2403" s="128" t="s">
        <v>110</v>
      </c>
      <c r="R2403" s="299">
        <v>0</v>
      </c>
      <c r="S2403" s="300">
        <v>0</v>
      </c>
      <c r="T2403" s="300">
        <v>0</v>
      </c>
      <c r="U2403" s="300">
        <v>0</v>
      </c>
      <c r="V2403" s="300">
        <v>0</v>
      </c>
      <c r="W2403" s="301">
        <v>0</v>
      </c>
      <c r="X2403" s="300">
        <v>0</v>
      </c>
      <c r="Y2403" s="300">
        <v>0</v>
      </c>
      <c r="Z2403" s="300">
        <v>0</v>
      </c>
      <c r="AA2403" s="300">
        <v>0</v>
      </c>
      <c r="AB2403" s="302">
        <v>0</v>
      </c>
      <c r="AC2403" s="302">
        <v>0</v>
      </c>
      <c r="AD2403" s="302">
        <v>0</v>
      </c>
      <c r="AE2403" s="302">
        <v>0</v>
      </c>
      <c r="AF2403" s="302">
        <v>0</v>
      </c>
      <c r="AG2403" s="302">
        <v>0</v>
      </c>
      <c r="AH2403" s="348">
        <v>0</v>
      </c>
      <c r="AI2403" s="348">
        <v>0</v>
      </c>
      <c r="AK2403" s="199"/>
      <c r="AM2403" s="11"/>
      <c r="AN2403" s="15"/>
      <c r="AO2403" s="11"/>
      <c r="AP2403" s="11"/>
    </row>
    <row r="2404" spans="3:42" outlineLevel="2" x14ac:dyDescent="0.2">
      <c r="C2404" s="252">
        <v>17</v>
      </c>
      <c r="D2404" s="119" t="s">
        <v>218</v>
      </c>
      <c r="F2404" s="767" t="s">
        <v>14</v>
      </c>
      <c r="H2404" s="797" t="s">
        <v>580</v>
      </c>
      <c r="K2404" s="164"/>
      <c r="Q2404" s="135" t="s">
        <v>110</v>
      </c>
      <c r="R2404" s="314">
        <v>0</v>
      </c>
      <c r="S2404" s="315">
        <v>0</v>
      </c>
      <c r="T2404" s="315">
        <v>0</v>
      </c>
      <c r="U2404" s="315">
        <v>0</v>
      </c>
      <c r="V2404" s="315">
        <v>0</v>
      </c>
      <c r="W2404" s="316">
        <v>0</v>
      </c>
      <c r="X2404" s="315">
        <v>0</v>
      </c>
      <c r="Y2404" s="315">
        <v>0</v>
      </c>
      <c r="Z2404" s="315">
        <v>0</v>
      </c>
      <c r="AA2404" s="315">
        <v>0</v>
      </c>
      <c r="AB2404" s="5">
        <v>0</v>
      </c>
      <c r="AC2404" s="5">
        <v>0</v>
      </c>
      <c r="AD2404" s="5">
        <v>0</v>
      </c>
      <c r="AE2404" s="5">
        <v>0</v>
      </c>
      <c r="AF2404" s="5">
        <v>0</v>
      </c>
      <c r="AG2404" s="5">
        <v>0</v>
      </c>
      <c r="AH2404" s="350">
        <v>0</v>
      </c>
      <c r="AI2404" s="350">
        <v>0</v>
      </c>
      <c r="AK2404" s="199"/>
      <c r="AM2404" s="11"/>
      <c r="AN2404" s="15"/>
      <c r="AO2404" s="11"/>
      <c r="AP2404" s="11"/>
    </row>
    <row r="2405" spans="3:42" outlineLevel="2" x14ac:dyDescent="0.2">
      <c r="C2405" s="252">
        <v>17</v>
      </c>
      <c r="D2405" s="119" t="s">
        <v>218</v>
      </c>
      <c r="F2405" s="783" t="s">
        <v>16</v>
      </c>
      <c r="G2405" s="83"/>
      <c r="H2405" s="798" t="s">
        <v>580</v>
      </c>
      <c r="I2405" s="799"/>
      <c r="J2405" s="83"/>
      <c r="K2405" s="736"/>
      <c r="L2405" s="83"/>
      <c r="M2405" s="83"/>
      <c r="N2405" s="83"/>
      <c r="O2405" s="83"/>
      <c r="P2405" s="83"/>
      <c r="Q2405" s="143" t="s">
        <v>110</v>
      </c>
      <c r="R2405" s="304">
        <v>0</v>
      </c>
      <c r="S2405" s="305">
        <v>0</v>
      </c>
      <c r="T2405" s="305">
        <v>0</v>
      </c>
      <c r="U2405" s="305">
        <v>0</v>
      </c>
      <c r="V2405" s="305">
        <v>0</v>
      </c>
      <c r="W2405" s="306">
        <v>0</v>
      </c>
      <c r="X2405" s="305">
        <v>0</v>
      </c>
      <c r="Y2405" s="305">
        <v>0</v>
      </c>
      <c r="Z2405" s="305">
        <v>0</v>
      </c>
      <c r="AA2405" s="305">
        <v>0</v>
      </c>
      <c r="AB2405" s="307">
        <v>0</v>
      </c>
      <c r="AC2405" s="307">
        <v>0</v>
      </c>
      <c r="AD2405" s="307">
        <v>0</v>
      </c>
      <c r="AE2405" s="307">
        <v>0</v>
      </c>
      <c r="AF2405" s="307">
        <v>0</v>
      </c>
      <c r="AG2405" s="307">
        <v>0</v>
      </c>
      <c r="AH2405" s="362">
        <v>0</v>
      </c>
      <c r="AI2405" s="362">
        <v>0</v>
      </c>
      <c r="AK2405" s="199"/>
      <c r="AM2405" s="11"/>
      <c r="AN2405" s="15"/>
      <c r="AO2405" s="11"/>
      <c r="AP2405" s="11"/>
    </row>
    <row r="2406" spans="3:42" outlineLevel="2" x14ac:dyDescent="0.2">
      <c r="C2406" s="252">
        <v>17</v>
      </c>
      <c r="D2406" s="119" t="s">
        <v>218</v>
      </c>
      <c r="F2406" s="12"/>
      <c r="H2406" s="797"/>
      <c r="K2406" s="164"/>
      <c r="Q2406" s="16"/>
      <c r="R2406" s="800">
        <v>0</v>
      </c>
      <c r="S2406" s="800">
        <v>0</v>
      </c>
      <c r="T2406" s="800">
        <v>0</v>
      </c>
      <c r="U2406" s="800">
        <v>0</v>
      </c>
      <c r="V2406" s="800">
        <v>0</v>
      </c>
      <c r="W2406" s="800">
        <v>0</v>
      </c>
      <c r="X2406" s="800">
        <v>0</v>
      </c>
      <c r="Y2406" s="800">
        <v>0</v>
      </c>
      <c r="Z2406" s="800">
        <v>0</v>
      </c>
      <c r="AA2406" s="800">
        <v>0</v>
      </c>
      <c r="AB2406" s="800">
        <v>0</v>
      </c>
      <c r="AC2406" s="800">
        <v>0</v>
      </c>
      <c r="AD2406" s="800">
        <v>0</v>
      </c>
      <c r="AE2406" s="800">
        <v>0</v>
      </c>
      <c r="AF2406" s="800">
        <v>0</v>
      </c>
      <c r="AG2406" s="800">
        <v>0</v>
      </c>
      <c r="AH2406" s="800">
        <v>0</v>
      </c>
      <c r="AI2406" s="800">
        <v>0</v>
      </c>
      <c r="AK2406" s="199"/>
      <c r="AM2406" s="11"/>
      <c r="AN2406" s="15"/>
      <c r="AO2406" s="11"/>
      <c r="AP2406" s="11"/>
    </row>
    <row r="2407" spans="3:42" outlineLevel="2" x14ac:dyDescent="0.2">
      <c r="C2407" s="252">
        <v>17</v>
      </c>
      <c r="D2407" s="119" t="s">
        <v>218</v>
      </c>
      <c r="F2407" s="794" t="s">
        <v>616</v>
      </c>
      <c r="AK2407" s="199"/>
      <c r="AM2407" s="11"/>
      <c r="AN2407" s="15"/>
      <c r="AO2407" s="11"/>
      <c r="AP2407" s="11"/>
    </row>
    <row r="2408" spans="3:42" outlineLevel="2" x14ac:dyDescent="0.2">
      <c r="C2408" s="252">
        <v>17</v>
      </c>
      <c r="D2408" s="119" t="s">
        <v>218</v>
      </c>
      <c r="F2408" s="761" t="s">
        <v>48</v>
      </c>
      <c r="G2408" s="75"/>
      <c r="H2408" s="796" t="s">
        <v>580</v>
      </c>
      <c r="I2408" s="228" t="s">
        <v>617</v>
      </c>
      <c r="J2408" s="75"/>
      <c r="K2408" s="741"/>
      <c r="L2408" s="75"/>
      <c r="M2408" s="75"/>
      <c r="N2408" s="75"/>
      <c r="O2408" s="75"/>
      <c r="P2408" s="75"/>
      <c r="Q2408" s="128" t="s">
        <v>110</v>
      </c>
      <c r="R2408" s="299">
        <v>0</v>
      </c>
      <c r="S2408" s="300">
        <v>0</v>
      </c>
      <c r="T2408" s="300">
        <v>0</v>
      </c>
      <c r="U2408" s="300">
        <v>0</v>
      </c>
      <c r="V2408" s="300">
        <v>0</v>
      </c>
      <c r="W2408" s="301">
        <v>0</v>
      </c>
      <c r="X2408" s="300">
        <v>0</v>
      </c>
      <c r="Y2408" s="300">
        <v>0</v>
      </c>
      <c r="Z2408" s="300">
        <v>0</v>
      </c>
      <c r="AA2408" s="300">
        <v>0</v>
      </c>
      <c r="AB2408" s="302">
        <v>0</v>
      </c>
      <c r="AC2408" s="302">
        <v>0</v>
      </c>
      <c r="AD2408" s="302">
        <v>0</v>
      </c>
      <c r="AE2408" s="302">
        <v>0</v>
      </c>
      <c r="AF2408" s="302">
        <v>0</v>
      </c>
      <c r="AG2408" s="302">
        <v>0</v>
      </c>
      <c r="AH2408" s="348">
        <v>0</v>
      </c>
      <c r="AI2408" s="348">
        <v>0</v>
      </c>
      <c r="AK2408" s="199"/>
      <c r="AM2408" s="11"/>
      <c r="AN2408" s="15"/>
      <c r="AO2408" s="11"/>
      <c r="AP2408" s="11"/>
    </row>
    <row r="2409" spans="3:42" outlineLevel="2" x14ac:dyDescent="0.2">
      <c r="C2409" s="252">
        <v>17</v>
      </c>
      <c r="D2409" s="119" t="s">
        <v>218</v>
      </c>
      <c r="F2409" s="767" t="s">
        <v>55</v>
      </c>
      <c r="H2409" s="797" t="s">
        <v>580</v>
      </c>
      <c r="I2409" s="234" t="s">
        <v>617</v>
      </c>
      <c r="K2409" s="164"/>
      <c r="Q2409" s="135" t="s">
        <v>110</v>
      </c>
      <c r="R2409" s="314">
        <v>0</v>
      </c>
      <c r="S2409" s="315">
        <v>0</v>
      </c>
      <c r="T2409" s="315">
        <v>0</v>
      </c>
      <c r="U2409" s="315">
        <v>0</v>
      </c>
      <c r="V2409" s="315">
        <v>0</v>
      </c>
      <c r="W2409" s="316">
        <v>0</v>
      </c>
      <c r="X2409" s="315">
        <v>0</v>
      </c>
      <c r="Y2409" s="315">
        <v>0</v>
      </c>
      <c r="Z2409" s="315">
        <v>0</v>
      </c>
      <c r="AA2409" s="315">
        <v>0</v>
      </c>
      <c r="AB2409" s="5">
        <v>0</v>
      </c>
      <c r="AC2409" s="5">
        <v>0</v>
      </c>
      <c r="AD2409" s="5">
        <v>0</v>
      </c>
      <c r="AE2409" s="5">
        <v>0</v>
      </c>
      <c r="AF2409" s="5">
        <v>0</v>
      </c>
      <c r="AG2409" s="5">
        <v>0</v>
      </c>
      <c r="AH2409" s="350">
        <v>0</v>
      </c>
      <c r="AI2409" s="350">
        <v>0</v>
      </c>
      <c r="AK2409" s="199"/>
      <c r="AM2409" s="11"/>
      <c r="AN2409" s="15"/>
      <c r="AO2409" s="11"/>
      <c r="AP2409" s="11"/>
    </row>
    <row r="2410" spans="3:42" outlineLevel="2" x14ac:dyDescent="0.2">
      <c r="C2410" s="252">
        <v>17</v>
      </c>
      <c r="D2410" s="119" t="s">
        <v>218</v>
      </c>
      <c r="F2410" s="783" t="s">
        <v>57</v>
      </c>
      <c r="G2410" s="83"/>
      <c r="H2410" s="798" t="s">
        <v>580</v>
      </c>
      <c r="I2410" s="240" t="s">
        <v>617</v>
      </c>
      <c r="J2410" s="83"/>
      <c r="K2410" s="736"/>
      <c r="L2410" s="83"/>
      <c r="M2410" s="83"/>
      <c r="N2410" s="83"/>
      <c r="O2410" s="83"/>
      <c r="P2410" s="83"/>
      <c r="Q2410" s="143" t="s">
        <v>110</v>
      </c>
      <c r="R2410" s="304">
        <v>0</v>
      </c>
      <c r="S2410" s="305">
        <v>0</v>
      </c>
      <c r="T2410" s="305">
        <v>0</v>
      </c>
      <c r="U2410" s="305">
        <v>0</v>
      </c>
      <c r="V2410" s="305">
        <v>0</v>
      </c>
      <c r="W2410" s="306">
        <v>0</v>
      </c>
      <c r="X2410" s="305">
        <v>0</v>
      </c>
      <c r="Y2410" s="305">
        <v>0</v>
      </c>
      <c r="Z2410" s="305">
        <v>0</v>
      </c>
      <c r="AA2410" s="305">
        <v>0</v>
      </c>
      <c r="AB2410" s="307">
        <v>0</v>
      </c>
      <c r="AC2410" s="307">
        <v>0</v>
      </c>
      <c r="AD2410" s="307">
        <v>0</v>
      </c>
      <c r="AE2410" s="307">
        <v>0</v>
      </c>
      <c r="AF2410" s="307">
        <v>0</v>
      </c>
      <c r="AG2410" s="307">
        <v>0</v>
      </c>
      <c r="AH2410" s="362">
        <v>0</v>
      </c>
      <c r="AI2410" s="362">
        <v>0</v>
      </c>
      <c r="AK2410" s="199"/>
      <c r="AM2410" s="11"/>
      <c r="AN2410" s="15"/>
      <c r="AO2410" s="11"/>
      <c r="AP2410" s="11"/>
    </row>
    <row r="2411" spans="3:42" outlineLevel="2" x14ac:dyDescent="0.2">
      <c r="C2411" s="252">
        <v>17</v>
      </c>
      <c r="D2411" s="119" t="s">
        <v>218</v>
      </c>
      <c r="F2411" s="802" t="s">
        <v>626</v>
      </c>
      <c r="R2411" s="800">
        <v>0</v>
      </c>
      <c r="S2411" s="800">
        <v>0</v>
      </c>
      <c r="T2411" s="800">
        <v>0</v>
      </c>
      <c r="U2411" s="800">
        <v>0</v>
      </c>
      <c r="V2411" s="800">
        <v>0</v>
      </c>
      <c r="W2411" s="800">
        <v>0</v>
      </c>
      <c r="X2411" s="800">
        <v>0</v>
      </c>
      <c r="Y2411" s="800">
        <v>0</v>
      </c>
      <c r="Z2411" s="800">
        <v>0</v>
      </c>
      <c r="AA2411" s="800">
        <v>0</v>
      </c>
      <c r="AB2411" s="800">
        <v>0</v>
      </c>
      <c r="AC2411" s="800">
        <v>0</v>
      </c>
      <c r="AD2411" s="800">
        <v>0</v>
      </c>
      <c r="AE2411" s="800">
        <v>0</v>
      </c>
      <c r="AF2411" s="800">
        <v>0</v>
      </c>
      <c r="AG2411" s="800">
        <v>0</v>
      </c>
      <c r="AH2411" s="800">
        <v>0</v>
      </c>
      <c r="AI2411" s="800">
        <v>0</v>
      </c>
      <c r="AK2411" s="199"/>
      <c r="AM2411" s="11"/>
      <c r="AN2411" s="15"/>
      <c r="AO2411" s="11"/>
      <c r="AP2411" s="11"/>
    </row>
    <row r="2412" spans="3:42" outlineLevel="2" x14ac:dyDescent="0.2">
      <c r="C2412" s="252">
        <v>17</v>
      </c>
      <c r="D2412" s="119" t="s">
        <v>218</v>
      </c>
      <c r="R2412" s="5"/>
      <c r="S2412" s="5"/>
      <c r="T2412" s="5"/>
      <c r="U2412" s="5"/>
      <c r="V2412" s="5"/>
      <c r="W2412" s="5"/>
      <c r="X2412" s="5"/>
      <c r="Y2412" s="5"/>
      <c r="AK2412" s="199"/>
      <c r="AM2412" s="11"/>
      <c r="AN2412" s="15"/>
      <c r="AO2412" s="11"/>
      <c r="AP2412" s="11"/>
    </row>
    <row r="2413" spans="3:42" outlineLevel="2" x14ac:dyDescent="0.2">
      <c r="C2413" s="252">
        <v>17</v>
      </c>
      <c r="D2413" s="119" t="s">
        <v>218</v>
      </c>
      <c r="F2413" s="789" t="s">
        <v>631</v>
      </c>
      <c r="G2413" s="790"/>
      <c r="H2413" s="803"/>
      <c r="I2413" s="790"/>
      <c r="J2413" s="790"/>
      <c r="K2413" s="792"/>
      <c r="L2413" s="789"/>
      <c r="M2413" s="789"/>
      <c r="N2413" s="789"/>
      <c r="O2413" s="789"/>
      <c r="P2413" s="789"/>
      <c r="Q2413" s="792"/>
      <c r="R2413" s="793"/>
      <c r="S2413" s="793"/>
      <c r="T2413" s="793"/>
      <c r="U2413" s="793"/>
      <c r="V2413" s="793"/>
      <c r="W2413" s="793"/>
      <c r="X2413" s="793"/>
      <c r="Y2413" s="793"/>
      <c r="Z2413" s="793"/>
      <c r="AA2413" s="793"/>
      <c r="AB2413" s="793"/>
      <c r="AC2413" s="793"/>
      <c r="AD2413" s="793"/>
      <c r="AE2413" s="793"/>
      <c r="AF2413" s="793"/>
      <c r="AG2413" s="793"/>
      <c r="AH2413" s="789"/>
      <c r="AI2413" s="789"/>
      <c r="AK2413" s="199"/>
      <c r="AM2413" s="11"/>
      <c r="AN2413" s="15"/>
      <c r="AO2413" s="11"/>
      <c r="AP2413" s="11"/>
    </row>
    <row r="2414" spans="3:42" outlineLevel="2" x14ac:dyDescent="0.2">
      <c r="C2414" s="252">
        <v>17</v>
      </c>
      <c r="D2414" s="119" t="s">
        <v>218</v>
      </c>
      <c r="F2414" t="s">
        <v>620</v>
      </c>
      <c r="AK2414" s="199"/>
      <c r="AM2414" s="11"/>
      <c r="AN2414" s="15"/>
      <c r="AO2414" s="11"/>
      <c r="AP2414" s="11"/>
    </row>
    <row r="2415" spans="3:42" outlineLevel="2" x14ac:dyDescent="0.2">
      <c r="C2415" s="252">
        <v>17</v>
      </c>
      <c r="D2415" s="119" t="s">
        <v>218</v>
      </c>
      <c r="F2415" s="761" t="s">
        <v>48</v>
      </c>
      <c r="G2415" s="75"/>
      <c r="H2415" s="796" t="s">
        <v>632</v>
      </c>
      <c r="I2415" s="801"/>
      <c r="J2415" s="75"/>
      <c r="K2415" s="741"/>
      <c r="L2415" s="75"/>
      <c r="M2415" s="75"/>
      <c r="N2415" s="75"/>
      <c r="O2415" s="75"/>
      <c r="P2415" s="75"/>
      <c r="Q2415" s="128" t="s">
        <v>536</v>
      </c>
      <c r="R2415" s="804">
        <v>0</v>
      </c>
      <c r="S2415" s="805">
        <v>0</v>
      </c>
      <c r="T2415" s="805">
        <v>0</v>
      </c>
      <c r="U2415" s="805">
        <v>0</v>
      </c>
      <c r="V2415" s="805">
        <v>0</v>
      </c>
      <c r="W2415" s="806">
        <v>0</v>
      </c>
      <c r="X2415" s="805">
        <v>0</v>
      </c>
      <c r="Y2415" s="805">
        <v>0</v>
      </c>
      <c r="Z2415" s="805">
        <v>0</v>
      </c>
      <c r="AA2415" s="805">
        <v>0</v>
      </c>
      <c r="AB2415" s="805">
        <v>0</v>
      </c>
      <c r="AC2415" s="805">
        <v>0</v>
      </c>
      <c r="AD2415" s="805">
        <v>0</v>
      </c>
      <c r="AE2415" s="805">
        <v>0</v>
      </c>
      <c r="AF2415" s="805">
        <v>0</v>
      </c>
      <c r="AG2415" s="805">
        <v>0</v>
      </c>
      <c r="AH2415" s="808">
        <v>0</v>
      </c>
      <c r="AI2415" s="808">
        <v>0</v>
      </c>
      <c r="AK2415" s="199"/>
      <c r="AM2415" s="11"/>
      <c r="AN2415" s="15"/>
      <c r="AO2415" s="11"/>
      <c r="AP2415" s="11"/>
    </row>
    <row r="2416" spans="3:42" outlineLevel="2" x14ac:dyDescent="0.2">
      <c r="C2416" s="252">
        <v>17</v>
      </c>
      <c r="D2416" s="119" t="s">
        <v>218</v>
      </c>
      <c r="F2416" s="767" t="s">
        <v>55</v>
      </c>
      <c r="H2416" s="797" t="s">
        <v>632</v>
      </c>
      <c r="K2416" s="164"/>
      <c r="Q2416" s="135" t="s">
        <v>536</v>
      </c>
      <c r="R2416" s="809">
        <v>0</v>
      </c>
      <c r="S2416" s="810">
        <v>0</v>
      </c>
      <c r="T2416" s="810">
        <v>0</v>
      </c>
      <c r="U2416" s="810">
        <v>0</v>
      </c>
      <c r="V2416" s="810">
        <v>0</v>
      </c>
      <c r="W2416" s="811">
        <v>0</v>
      </c>
      <c r="X2416" s="810">
        <v>0</v>
      </c>
      <c r="Y2416" s="810">
        <v>0</v>
      </c>
      <c r="Z2416" s="810">
        <v>0</v>
      </c>
      <c r="AA2416" s="810">
        <v>0</v>
      </c>
      <c r="AB2416" s="810">
        <v>0</v>
      </c>
      <c r="AC2416" s="810">
        <v>0</v>
      </c>
      <c r="AD2416" s="810">
        <v>0</v>
      </c>
      <c r="AE2416" s="810">
        <v>0</v>
      </c>
      <c r="AF2416" s="810">
        <v>0</v>
      </c>
      <c r="AG2416" s="810">
        <v>0</v>
      </c>
      <c r="AH2416" s="812">
        <v>0</v>
      </c>
      <c r="AI2416" s="812">
        <v>0</v>
      </c>
      <c r="AK2416" s="199"/>
      <c r="AM2416" s="11"/>
      <c r="AN2416" s="15"/>
      <c r="AO2416" s="11"/>
      <c r="AP2416" s="11"/>
    </row>
    <row r="2417" spans="3:42" outlineLevel="2" x14ac:dyDescent="0.2">
      <c r="C2417" s="252">
        <v>17</v>
      </c>
      <c r="D2417" s="119" t="s">
        <v>218</v>
      </c>
      <c r="F2417" s="783" t="s">
        <v>57</v>
      </c>
      <c r="G2417" s="83"/>
      <c r="H2417" s="798" t="s">
        <v>632</v>
      </c>
      <c r="I2417" s="799"/>
      <c r="J2417" s="83"/>
      <c r="K2417" s="736"/>
      <c r="L2417" s="83"/>
      <c r="M2417" s="83"/>
      <c r="N2417" s="83"/>
      <c r="O2417" s="83"/>
      <c r="P2417" s="83"/>
      <c r="Q2417" s="143" t="s">
        <v>536</v>
      </c>
      <c r="R2417" s="813">
        <v>0</v>
      </c>
      <c r="S2417" s="814">
        <v>0</v>
      </c>
      <c r="T2417" s="814">
        <v>0</v>
      </c>
      <c r="U2417" s="814">
        <v>0</v>
      </c>
      <c r="V2417" s="814">
        <v>0</v>
      </c>
      <c r="W2417" s="815">
        <v>0</v>
      </c>
      <c r="X2417" s="814">
        <v>0</v>
      </c>
      <c r="Y2417" s="814">
        <v>0</v>
      </c>
      <c r="Z2417" s="814">
        <v>0</v>
      </c>
      <c r="AA2417" s="814">
        <v>0</v>
      </c>
      <c r="AB2417" s="814">
        <v>0</v>
      </c>
      <c r="AC2417" s="814">
        <v>0</v>
      </c>
      <c r="AD2417" s="814">
        <v>0</v>
      </c>
      <c r="AE2417" s="814">
        <v>0</v>
      </c>
      <c r="AF2417" s="814">
        <v>0</v>
      </c>
      <c r="AG2417" s="814">
        <v>0</v>
      </c>
      <c r="AH2417" s="816">
        <v>0</v>
      </c>
      <c r="AI2417" s="816">
        <v>0</v>
      </c>
      <c r="AK2417" s="199"/>
      <c r="AM2417" s="11"/>
      <c r="AN2417" s="15"/>
      <c r="AO2417" s="11"/>
      <c r="AP2417" s="11"/>
    </row>
    <row r="2418" spans="3:42" outlineLevel="2" x14ac:dyDescent="0.2">
      <c r="C2418" s="252">
        <v>17</v>
      </c>
      <c r="D2418" s="119" t="s">
        <v>218</v>
      </c>
      <c r="F2418" s="12"/>
      <c r="H2418" s="817"/>
      <c r="K2418" s="16"/>
      <c r="Q2418" s="16"/>
      <c r="R2418" s="818"/>
      <c r="S2418" s="818"/>
      <c r="T2418" s="818"/>
      <c r="U2418" s="818"/>
      <c r="V2418" s="818"/>
      <c r="W2418" s="818"/>
      <c r="X2418" s="818"/>
      <c r="Y2418" s="818"/>
      <c r="Z2418" s="818"/>
      <c r="AA2418" s="818"/>
      <c r="AB2418" s="818"/>
      <c r="AC2418" s="818"/>
      <c r="AD2418" s="818"/>
      <c r="AE2418" s="818"/>
      <c r="AF2418" s="818"/>
      <c r="AG2418" s="818"/>
      <c r="AH2418" s="818"/>
      <c r="AI2418" s="818"/>
      <c r="AK2418" s="199"/>
      <c r="AM2418" s="11"/>
      <c r="AN2418" s="15"/>
      <c r="AO2418" s="11"/>
      <c r="AP2418" s="11"/>
    </row>
    <row r="2419" spans="3:42" outlineLevel="2" x14ac:dyDescent="0.2">
      <c r="C2419" s="252">
        <v>17</v>
      </c>
      <c r="D2419" s="119" t="s">
        <v>218</v>
      </c>
      <c r="F2419" s="121" t="s">
        <v>633</v>
      </c>
      <c r="G2419" s="756"/>
      <c r="H2419" s="757"/>
      <c r="I2419" s="788"/>
      <c r="J2419" s="756"/>
      <c r="K2419" s="758"/>
      <c r="L2419" s="759"/>
      <c r="M2419" s="759"/>
      <c r="N2419" s="759"/>
      <c r="O2419" s="759"/>
      <c r="P2419" s="759"/>
      <c r="Q2419" s="758"/>
      <c r="R2419" s="760"/>
      <c r="S2419" s="760"/>
      <c r="T2419" s="760"/>
      <c r="U2419" s="760"/>
      <c r="V2419" s="760"/>
      <c r="W2419" s="760"/>
      <c r="X2419" s="760"/>
      <c r="Y2419" s="760"/>
      <c r="Z2419" s="760"/>
      <c r="AA2419" s="760"/>
      <c r="AB2419" s="760"/>
      <c r="AC2419" s="760"/>
      <c r="AD2419" s="760"/>
      <c r="AE2419" s="760"/>
      <c r="AF2419" s="760"/>
      <c r="AG2419" s="760"/>
      <c r="AH2419" s="759"/>
      <c r="AI2419" s="759"/>
      <c r="AK2419" s="199"/>
      <c r="AM2419" s="11"/>
      <c r="AN2419" s="15"/>
      <c r="AO2419" s="11"/>
      <c r="AP2419" s="11"/>
    </row>
    <row r="2420" spans="3:42" outlineLevel="2" x14ac:dyDescent="0.2">
      <c r="C2420" s="252">
        <v>17</v>
      </c>
      <c r="D2420" s="119" t="s">
        <v>218</v>
      </c>
      <c r="F2420" s="789" t="s">
        <v>634</v>
      </c>
      <c r="G2420" s="790"/>
      <c r="H2420" s="803"/>
      <c r="I2420" s="791"/>
      <c r="J2420" s="790"/>
      <c r="K2420" s="792"/>
      <c r="L2420" s="789"/>
      <c r="M2420" s="789"/>
      <c r="N2420" s="789"/>
      <c r="O2420" s="789"/>
      <c r="P2420" s="789"/>
      <c r="Q2420" s="792"/>
      <c r="R2420" s="793"/>
      <c r="S2420" s="793"/>
      <c r="T2420" s="793"/>
      <c r="U2420" s="793"/>
      <c r="V2420" s="793"/>
      <c r="W2420" s="793"/>
      <c r="X2420" s="793"/>
      <c r="Y2420" s="793"/>
      <c r="Z2420" s="793"/>
      <c r="AA2420" s="793"/>
      <c r="AB2420" s="793"/>
      <c r="AC2420" s="793"/>
      <c r="AD2420" s="793"/>
      <c r="AE2420" s="793"/>
      <c r="AF2420" s="793"/>
      <c r="AG2420" s="793"/>
      <c r="AH2420" s="789"/>
      <c r="AI2420" s="789"/>
      <c r="AK2420" s="199"/>
      <c r="AM2420" s="11"/>
      <c r="AN2420" s="15"/>
      <c r="AO2420" s="11"/>
      <c r="AP2420" s="11"/>
    </row>
    <row r="2421" spans="3:42" outlineLevel="2" x14ac:dyDescent="0.2">
      <c r="C2421" s="252">
        <v>17</v>
      </c>
      <c r="D2421" s="119" t="s">
        <v>218</v>
      </c>
      <c r="F2421" s="794" t="s">
        <v>610</v>
      </c>
      <c r="H2421" s="795"/>
      <c r="AK2421" s="199"/>
      <c r="AM2421" s="11"/>
      <c r="AN2421" s="15"/>
      <c r="AO2421" s="11"/>
      <c r="AP2421" s="11"/>
    </row>
    <row r="2422" spans="3:42" outlineLevel="2" x14ac:dyDescent="0.2">
      <c r="C2422" s="252">
        <v>17</v>
      </c>
      <c r="D2422" s="119" t="s">
        <v>218</v>
      </c>
      <c r="F2422" s="761" t="s">
        <v>62</v>
      </c>
      <c r="G2422" s="75"/>
      <c r="H2422" s="796" t="s">
        <v>12</v>
      </c>
      <c r="I2422" s="796" t="s">
        <v>611</v>
      </c>
      <c r="J2422" s="75"/>
      <c r="K2422" s="741"/>
      <c r="L2422" s="75"/>
      <c r="M2422" s="75"/>
      <c r="N2422" s="75"/>
      <c r="O2422" s="75"/>
      <c r="P2422" s="75"/>
      <c r="Q2422" s="128" t="s">
        <v>110</v>
      </c>
      <c r="R2422" s="299">
        <v>0</v>
      </c>
      <c r="S2422" s="300">
        <v>0</v>
      </c>
      <c r="T2422" s="300">
        <v>0</v>
      </c>
      <c r="U2422" s="300">
        <v>0</v>
      </c>
      <c r="V2422" s="300">
        <v>0</v>
      </c>
      <c r="W2422" s="301">
        <v>14.285796600219479</v>
      </c>
      <c r="X2422" s="300">
        <v>0</v>
      </c>
      <c r="Y2422" s="300">
        <v>0</v>
      </c>
      <c r="Z2422" s="300">
        <v>0</v>
      </c>
      <c r="AA2422" s="300">
        <v>0</v>
      </c>
      <c r="AB2422" s="302">
        <v>0</v>
      </c>
      <c r="AC2422" s="302">
        <v>0</v>
      </c>
      <c r="AD2422" s="302">
        <v>0</v>
      </c>
      <c r="AE2422" s="302">
        <v>0</v>
      </c>
      <c r="AF2422" s="302">
        <v>0</v>
      </c>
      <c r="AG2422" s="302">
        <v>0</v>
      </c>
      <c r="AH2422" s="348">
        <v>0</v>
      </c>
      <c r="AI2422" s="348">
        <v>0</v>
      </c>
      <c r="AK2422" s="199"/>
      <c r="AM2422" s="11"/>
      <c r="AN2422" s="15"/>
      <c r="AO2422" s="11"/>
      <c r="AP2422" s="11"/>
    </row>
    <row r="2423" spans="3:42" outlineLevel="2" x14ac:dyDescent="0.2">
      <c r="C2423" s="252">
        <v>17</v>
      </c>
      <c r="D2423" s="119" t="s">
        <v>218</v>
      </c>
      <c r="F2423" s="767" t="s">
        <v>188</v>
      </c>
      <c r="H2423" s="797" t="s">
        <v>12</v>
      </c>
      <c r="I2423" s="797" t="s">
        <v>612</v>
      </c>
      <c r="K2423" s="164"/>
      <c r="Q2423" s="135" t="s">
        <v>110</v>
      </c>
      <c r="R2423" s="314">
        <v>0</v>
      </c>
      <c r="S2423" s="315">
        <v>0</v>
      </c>
      <c r="T2423" s="315">
        <v>0</v>
      </c>
      <c r="U2423" s="315">
        <v>0</v>
      </c>
      <c r="V2423" s="315">
        <v>0</v>
      </c>
      <c r="W2423" s="316">
        <v>0</v>
      </c>
      <c r="X2423" s="315">
        <v>0</v>
      </c>
      <c r="Y2423" s="315">
        <v>0</v>
      </c>
      <c r="Z2423" s="315">
        <v>0</v>
      </c>
      <c r="AA2423" s="315">
        <v>0</v>
      </c>
      <c r="AB2423" s="5">
        <v>0</v>
      </c>
      <c r="AC2423" s="5">
        <v>0</v>
      </c>
      <c r="AD2423" s="5">
        <v>0</v>
      </c>
      <c r="AE2423" s="5">
        <v>0</v>
      </c>
      <c r="AF2423" s="5">
        <v>0</v>
      </c>
      <c r="AG2423" s="5">
        <v>0</v>
      </c>
      <c r="AH2423" s="350">
        <v>0</v>
      </c>
      <c r="AI2423" s="350">
        <v>0</v>
      </c>
      <c r="AK2423" s="199"/>
      <c r="AM2423" s="11"/>
      <c r="AN2423" s="15"/>
      <c r="AO2423" s="11"/>
      <c r="AP2423" s="11"/>
    </row>
    <row r="2424" spans="3:42" outlineLevel="2" x14ac:dyDescent="0.2">
      <c r="C2424" s="252">
        <v>17</v>
      </c>
      <c r="D2424" s="119" t="s">
        <v>218</v>
      </c>
      <c r="F2424" s="767" t="s">
        <v>613</v>
      </c>
      <c r="H2424" s="797" t="s">
        <v>12</v>
      </c>
      <c r="I2424" s="234" t="s">
        <v>614</v>
      </c>
      <c r="K2424" s="164"/>
      <c r="Q2424" s="135" t="s">
        <v>110</v>
      </c>
      <c r="R2424" s="314">
        <v>0</v>
      </c>
      <c r="S2424" s="315">
        <v>0</v>
      </c>
      <c r="T2424" s="315">
        <v>0</v>
      </c>
      <c r="U2424" s="315">
        <v>0</v>
      </c>
      <c r="V2424" s="315">
        <v>0</v>
      </c>
      <c r="W2424" s="316">
        <v>0</v>
      </c>
      <c r="X2424" s="315">
        <v>0</v>
      </c>
      <c r="Y2424" s="315">
        <v>0</v>
      </c>
      <c r="Z2424" s="315">
        <v>0</v>
      </c>
      <c r="AA2424" s="315">
        <v>0</v>
      </c>
      <c r="AB2424" s="5">
        <v>0</v>
      </c>
      <c r="AC2424" s="5">
        <v>0</v>
      </c>
      <c r="AD2424" s="5">
        <v>0</v>
      </c>
      <c r="AE2424" s="5">
        <v>0</v>
      </c>
      <c r="AF2424" s="5">
        <v>0</v>
      </c>
      <c r="AG2424" s="5">
        <v>0</v>
      </c>
      <c r="AH2424" s="350">
        <v>0</v>
      </c>
      <c r="AI2424" s="350">
        <v>0</v>
      </c>
      <c r="AK2424" s="199"/>
      <c r="AM2424" s="11"/>
      <c r="AN2424" s="15"/>
      <c r="AO2424" s="11"/>
      <c r="AP2424" s="11"/>
    </row>
    <row r="2425" spans="3:42" outlineLevel="2" x14ac:dyDescent="0.2">
      <c r="C2425" s="252">
        <v>17</v>
      </c>
      <c r="D2425" s="119" t="s">
        <v>218</v>
      </c>
      <c r="F2425" s="783" t="s">
        <v>57</v>
      </c>
      <c r="G2425" s="83"/>
      <c r="H2425" s="798" t="s">
        <v>12</v>
      </c>
      <c r="I2425" s="799"/>
      <c r="J2425" s="83"/>
      <c r="K2425" s="736"/>
      <c r="L2425" s="83"/>
      <c r="M2425" s="83"/>
      <c r="N2425" s="83"/>
      <c r="O2425" s="83"/>
      <c r="P2425" s="83"/>
      <c r="Q2425" s="143" t="s">
        <v>110</v>
      </c>
      <c r="R2425" s="304">
        <v>0</v>
      </c>
      <c r="S2425" s="305">
        <v>0</v>
      </c>
      <c r="T2425" s="305">
        <v>0</v>
      </c>
      <c r="U2425" s="305">
        <v>0</v>
      </c>
      <c r="V2425" s="305">
        <v>0</v>
      </c>
      <c r="W2425" s="306">
        <v>0</v>
      </c>
      <c r="X2425" s="305">
        <v>0</v>
      </c>
      <c r="Y2425" s="305">
        <v>0</v>
      </c>
      <c r="Z2425" s="305">
        <v>0</v>
      </c>
      <c r="AA2425" s="305">
        <v>0</v>
      </c>
      <c r="AB2425" s="307">
        <v>0</v>
      </c>
      <c r="AC2425" s="307">
        <v>0</v>
      </c>
      <c r="AD2425" s="307">
        <v>0</v>
      </c>
      <c r="AE2425" s="307">
        <v>0</v>
      </c>
      <c r="AF2425" s="307">
        <v>0</v>
      </c>
      <c r="AG2425" s="307">
        <v>0</v>
      </c>
      <c r="AH2425" s="362">
        <v>0</v>
      </c>
      <c r="AI2425" s="362">
        <v>0</v>
      </c>
      <c r="AK2425" s="199"/>
      <c r="AM2425" s="11"/>
      <c r="AN2425" s="15"/>
      <c r="AO2425" s="11"/>
      <c r="AP2425" s="11"/>
    </row>
    <row r="2426" spans="3:42" outlineLevel="2" x14ac:dyDescent="0.2">
      <c r="C2426" s="252">
        <v>17</v>
      </c>
      <c r="D2426" s="119" t="s">
        <v>218</v>
      </c>
      <c r="F2426" s="12"/>
      <c r="H2426" s="234"/>
      <c r="K2426" s="164"/>
      <c r="Q2426" s="16"/>
      <c r="R2426" s="800">
        <v>0</v>
      </c>
      <c r="S2426" s="800">
        <v>0</v>
      </c>
      <c r="T2426" s="800">
        <v>0</v>
      </c>
      <c r="U2426" s="800">
        <v>0</v>
      </c>
      <c r="V2426" s="800">
        <v>0</v>
      </c>
      <c r="W2426" s="800">
        <v>14.285796600219479</v>
      </c>
      <c r="X2426" s="800">
        <v>0</v>
      </c>
      <c r="Y2426" s="800">
        <v>0</v>
      </c>
      <c r="Z2426" s="800">
        <v>0</v>
      </c>
      <c r="AA2426" s="800">
        <v>0</v>
      </c>
      <c r="AB2426" s="800">
        <v>0</v>
      </c>
      <c r="AC2426" s="800">
        <v>0</v>
      </c>
      <c r="AD2426" s="800">
        <v>0</v>
      </c>
      <c r="AE2426" s="800">
        <v>0</v>
      </c>
      <c r="AF2426" s="800">
        <v>0</v>
      </c>
      <c r="AG2426" s="800">
        <v>0</v>
      </c>
      <c r="AH2426" s="800">
        <v>0</v>
      </c>
      <c r="AI2426" s="800">
        <v>0</v>
      </c>
      <c r="AK2426" s="199"/>
      <c r="AM2426" s="11"/>
      <c r="AN2426" s="15"/>
      <c r="AO2426" s="11"/>
      <c r="AP2426" s="11"/>
    </row>
    <row r="2427" spans="3:42" outlineLevel="2" x14ac:dyDescent="0.2">
      <c r="C2427" s="252">
        <v>17</v>
      </c>
      <c r="D2427" s="119" t="s">
        <v>218</v>
      </c>
      <c r="F2427" s="794" t="s">
        <v>615</v>
      </c>
      <c r="AK2427" s="199"/>
      <c r="AM2427" s="11"/>
      <c r="AN2427" s="15"/>
      <c r="AO2427" s="11"/>
      <c r="AP2427" s="11"/>
    </row>
    <row r="2428" spans="3:42" outlineLevel="2" x14ac:dyDescent="0.2">
      <c r="C2428" s="252">
        <v>17</v>
      </c>
      <c r="D2428" s="119" t="s">
        <v>218</v>
      </c>
      <c r="F2428" s="761" t="s">
        <v>48</v>
      </c>
      <c r="G2428" s="75"/>
      <c r="H2428" s="796" t="s">
        <v>12</v>
      </c>
      <c r="I2428" s="801"/>
      <c r="J2428" s="75"/>
      <c r="K2428" s="741"/>
      <c r="L2428" s="75"/>
      <c r="M2428" s="75"/>
      <c r="N2428" s="75"/>
      <c r="O2428" s="75"/>
      <c r="P2428" s="75"/>
      <c r="Q2428" s="128" t="s">
        <v>110</v>
      </c>
      <c r="R2428" s="299">
        <v>0</v>
      </c>
      <c r="S2428" s="300">
        <v>0</v>
      </c>
      <c r="T2428" s="300">
        <v>0</v>
      </c>
      <c r="U2428" s="300">
        <v>0</v>
      </c>
      <c r="V2428" s="300">
        <v>0</v>
      </c>
      <c r="W2428" s="301">
        <v>8.8571938921360776</v>
      </c>
      <c r="X2428" s="300">
        <v>0</v>
      </c>
      <c r="Y2428" s="300">
        <v>0</v>
      </c>
      <c r="Z2428" s="300">
        <v>0</v>
      </c>
      <c r="AA2428" s="300">
        <v>0</v>
      </c>
      <c r="AB2428" s="302">
        <v>0</v>
      </c>
      <c r="AC2428" s="302">
        <v>0</v>
      </c>
      <c r="AD2428" s="302">
        <v>0</v>
      </c>
      <c r="AE2428" s="302">
        <v>0</v>
      </c>
      <c r="AF2428" s="302">
        <v>0</v>
      </c>
      <c r="AG2428" s="302">
        <v>0</v>
      </c>
      <c r="AH2428" s="348">
        <v>0</v>
      </c>
      <c r="AI2428" s="348">
        <v>0</v>
      </c>
      <c r="AK2428" s="199"/>
      <c r="AM2428" s="11"/>
      <c r="AN2428" s="15"/>
      <c r="AO2428" s="11"/>
      <c r="AP2428" s="11"/>
    </row>
    <row r="2429" spans="3:42" outlineLevel="2" x14ac:dyDescent="0.2">
      <c r="C2429" s="252">
        <v>17</v>
      </c>
      <c r="D2429" s="119" t="s">
        <v>218</v>
      </c>
      <c r="F2429" s="767" t="s">
        <v>55</v>
      </c>
      <c r="H2429" s="797" t="s">
        <v>12</v>
      </c>
      <c r="K2429" s="164"/>
      <c r="Q2429" s="135" t="s">
        <v>110</v>
      </c>
      <c r="R2429" s="314">
        <v>0</v>
      </c>
      <c r="S2429" s="315">
        <v>0</v>
      </c>
      <c r="T2429" s="315">
        <v>0</v>
      </c>
      <c r="U2429" s="315">
        <v>0</v>
      </c>
      <c r="V2429" s="315">
        <v>0</v>
      </c>
      <c r="W2429" s="316">
        <v>5.4286027080834023</v>
      </c>
      <c r="X2429" s="315">
        <v>0</v>
      </c>
      <c r="Y2429" s="315">
        <v>0</v>
      </c>
      <c r="Z2429" s="315">
        <v>0</v>
      </c>
      <c r="AA2429" s="315">
        <v>0</v>
      </c>
      <c r="AB2429" s="5">
        <v>0</v>
      </c>
      <c r="AC2429" s="5">
        <v>0</v>
      </c>
      <c r="AD2429" s="5">
        <v>0</v>
      </c>
      <c r="AE2429" s="5">
        <v>0</v>
      </c>
      <c r="AF2429" s="5">
        <v>0</v>
      </c>
      <c r="AG2429" s="5">
        <v>0</v>
      </c>
      <c r="AH2429" s="350">
        <v>0</v>
      </c>
      <c r="AI2429" s="350">
        <v>0</v>
      </c>
      <c r="AK2429" s="199"/>
      <c r="AM2429" s="11"/>
      <c r="AN2429" s="15"/>
      <c r="AO2429" s="11"/>
      <c r="AP2429" s="11"/>
    </row>
    <row r="2430" spans="3:42" outlineLevel="2" x14ac:dyDescent="0.2">
      <c r="C2430" s="252">
        <v>17</v>
      </c>
      <c r="D2430" s="119" t="s">
        <v>218</v>
      </c>
      <c r="F2430" s="783" t="s">
        <v>57</v>
      </c>
      <c r="G2430" s="83"/>
      <c r="H2430" s="798" t="s">
        <v>12</v>
      </c>
      <c r="I2430" s="799"/>
      <c r="J2430" s="83"/>
      <c r="K2430" s="736"/>
      <c r="L2430" s="83"/>
      <c r="M2430" s="83"/>
      <c r="N2430" s="83"/>
      <c r="O2430" s="83"/>
      <c r="P2430" s="83"/>
      <c r="Q2430" s="143" t="s">
        <v>110</v>
      </c>
      <c r="R2430" s="304">
        <v>0</v>
      </c>
      <c r="S2430" s="305">
        <v>0</v>
      </c>
      <c r="T2430" s="305">
        <v>0</v>
      </c>
      <c r="U2430" s="305">
        <v>0</v>
      </c>
      <c r="V2430" s="305">
        <v>0</v>
      </c>
      <c r="W2430" s="306">
        <v>0</v>
      </c>
      <c r="X2430" s="305">
        <v>0</v>
      </c>
      <c r="Y2430" s="305">
        <v>0</v>
      </c>
      <c r="Z2430" s="305">
        <v>0</v>
      </c>
      <c r="AA2430" s="305">
        <v>0</v>
      </c>
      <c r="AB2430" s="307">
        <v>0</v>
      </c>
      <c r="AC2430" s="307">
        <v>0</v>
      </c>
      <c r="AD2430" s="307">
        <v>0</v>
      </c>
      <c r="AE2430" s="307">
        <v>0</v>
      </c>
      <c r="AF2430" s="307">
        <v>0</v>
      </c>
      <c r="AG2430" s="307">
        <v>0</v>
      </c>
      <c r="AH2430" s="362">
        <v>0</v>
      </c>
      <c r="AI2430" s="362">
        <v>0</v>
      </c>
      <c r="AK2430" s="199"/>
      <c r="AM2430" s="11"/>
      <c r="AN2430" s="15"/>
      <c r="AO2430" s="11"/>
      <c r="AP2430" s="11"/>
    </row>
    <row r="2431" spans="3:42" outlineLevel="2" x14ac:dyDescent="0.2">
      <c r="C2431" s="252">
        <v>17</v>
      </c>
      <c r="D2431" s="119" t="s">
        <v>218</v>
      </c>
      <c r="F2431" s="12"/>
      <c r="H2431" s="164"/>
      <c r="K2431" s="164"/>
      <c r="Q2431" s="16"/>
      <c r="R2431" s="800">
        <v>0</v>
      </c>
      <c r="S2431" s="800">
        <v>0</v>
      </c>
      <c r="T2431" s="800">
        <v>0</v>
      </c>
      <c r="U2431" s="800">
        <v>0</v>
      </c>
      <c r="V2431" s="800">
        <v>0</v>
      </c>
      <c r="W2431" s="800">
        <v>14.285796600219481</v>
      </c>
      <c r="X2431" s="800">
        <v>0</v>
      </c>
      <c r="Y2431" s="800">
        <v>0</v>
      </c>
      <c r="Z2431" s="800">
        <v>0</v>
      </c>
      <c r="AA2431" s="800">
        <v>0</v>
      </c>
      <c r="AB2431" s="800">
        <v>0</v>
      </c>
      <c r="AC2431" s="800">
        <v>0</v>
      </c>
      <c r="AD2431" s="800">
        <v>0</v>
      </c>
      <c r="AE2431" s="800">
        <v>0</v>
      </c>
      <c r="AF2431" s="800">
        <v>0</v>
      </c>
      <c r="AG2431" s="800">
        <v>0</v>
      </c>
      <c r="AH2431" s="800">
        <v>0</v>
      </c>
      <c r="AI2431" s="800">
        <v>0</v>
      </c>
      <c r="AK2431" s="199"/>
      <c r="AM2431" s="11"/>
      <c r="AN2431" s="15"/>
      <c r="AO2431" s="11"/>
      <c r="AP2431" s="11"/>
    </row>
    <row r="2432" spans="3:42" outlineLevel="2" x14ac:dyDescent="0.2">
      <c r="C2432" s="252">
        <v>17</v>
      </c>
      <c r="D2432" s="119" t="s">
        <v>218</v>
      </c>
      <c r="F2432" s="794" t="s">
        <v>69</v>
      </c>
      <c r="AK2432" s="199"/>
      <c r="AM2432" s="11"/>
      <c r="AN2432" s="15"/>
      <c r="AO2432" s="11"/>
      <c r="AP2432" s="11"/>
    </row>
    <row r="2433" spans="3:42" outlineLevel="2" x14ac:dyDescent="0.2">
      <c r="C2433" s="252">
        <v>17</v>
      </c>
      <c r="D2433" s="119" t="s">
        <v>218</v>
      </c>
      <c r="F2433" s="761" t="s">
        <v>9</v>
      </c>
      <c r="G2433" s="75"/>
      <c r="H2433" s="796" t="s">
        <v>12</v>
      </c>
      <c r="I2433" s="801"/>
      <c r="J2433" s="75"/>
      <c r="K2433" s="741"/>
      <c r="L2433" s="75"/>
      <c r="M2433" s="75"/>
      <c r="N2433" s="75"/>
      <c r="O2433" s="75"/>
      <c r="P2433" s="75"/>
      <c r="Q2433" s="128" t="s">
        <v>110</v>
      </c>
      <c r="R2433" s="299">
        <v>0</v>
      </c>
      <c r="S2433" s="300">
        <v>0</v>
      </c>
      <c r="T2433" s="300">
        <v>0</v>
      </c>
      <c r="U2433" s="300">
        <v>0</v>
      </c>
      <c r="V2433" s="300">
        <v>0</v>
      </c>
      <c r="W2433" s="301">
        <v>0</v>
      </c>
      <c r="X2433" s="300">
        <v>0</v>
      </c>
      <c r="Y2433" s="300">
        <v>0</v>
      </c>
      <c r="Z2433" s="300">
        <v>0</v>
      </c>
      <c r="AA2433" s="300">
        <v>0</v>
      </c>
      <c r="AB2433" s="302">
        <v>0</v>
      </c>
      <c r="AC2433" s="302">
        <v>0</v>
      </c>
      <c r="AD2433" s="302">
        <v>0</v>
      </c>
      <c r="AE2433" s="302">
        <v>0</v>
      </c>
      <c r="AF2433" s="302">
        <v>0</v>
      </c>
      <c r="AG2433" s="302">
        <v>0</v>
      </c>
      <c r="AH2433" s="348">
        <v>0</v>
      </c>
      <c r="AI2433" s="348">
        <v>0</v>
      </c>
      <c r="AK2433" s="199"/>
      <c r="AM2433" s="11"/>
      <c r="AN2433" s="15"/>
      <c r="AO2433" s="11"/>
      <c r="AP2433" s="11"/>
    </row>
    <row r="2434" spans="3:42" outlineLevel="2" x14ac:dyDescent="0.2">
      <c r="C2434" s="252">
        <v>17</v>
      </c>
      <c r="D2434" s="119" t="s">
        <v>218</v>
      </c>
      <c r="F2434" s="767" t="s">
        <v>14</v>
      </c>
      <c r="H2434" s="797" t="s">
        <v>12</v>
      </c>
      <c r="K2434" s="164"/>
      <c r="Q2434" s="135" t="s">
        <v>110</v>
      </c>
      <c r="R2434" s="314">
        <v>0</v>
      </c>
      <c r="S2434" s="315">
        <v>0</v>
      </c>
      <c r="T2434" s="315">
        <v>0</v>
      </c>
      <c r="U2434" s="315">
        <v>0</v>
      </c>
      <c r="V2434" s="315">
        <v>0</v>
      </c>
      <c r="W2434" s="316">
        <v>0</v>
      </c>
      <c r="X2434" s="315">
        <v>0</v>
      </c>
      <c r="Y2434" s="315">
        <v>0</v>
      </c>
      <c r="Z2434" s="315">
        <v>0</v>
      </c>
      <c r="AA2434" s="315">
        <v>0</v>
      </c>
      <c r="AB2434" s="5">
        <v>0</v>
      </c>
      <c r="AC2434" s="5">
        <v>0</v>
      </c>
      <c r="AD2434" s="5">
        <v>0</v>
      </c>
      <c r="AE2434" s="5">
        <v>0</v>
      </c>
      <c r="AF2434" s="5">
        <v>0</v>
      </c>
      <c r="AG2434" s="5">
        <v>0</v>
      </c>
      <c r="AH2434" s="350">
        <v>0</v>
      </c>
      <c r="AI2434" s="350">
        <v>0</v>
      </c>
      <c r="AK2434" s="199"/>
      <c r="AM2434" s="11"/>
      <c r="AN2434" s="15"/>
      <c r="AO2434" s="11"/>
      <c r="AP2434" s="11"/>
    </row>
    <row r="2435" spans="3:42" outlineLevel="2" x14ac:dyDescent="0.2">
      <c r="C2435" s="252">
        <v>17</v>
      </c>
      <c r="D2435" s="119" t="s">
        <v>218</v>
      </c>
      <c r="F2435" s="783" t="s">
        <v>16</v>
      </c>
      <c r="G2435" s="83"/>
      <c r="H2435" s="798" t="s">
        <v>12</v>
      </c>
      <c r="I2435" s="799"/>
      <c r="J2435" s="83"/>
      <c r="K2435" s="736"/>
      <c r="L2435" s="83"/>
      <c r="M2435" s="83"/>
      <c r="N2435" s="83"/>
      <c r="O2435" s="83"/>
      <c r="P2435" s="83"/>
      <c r="Q2435" s="143" t="s">
        <v>110</v>
      </c>
      <c r="R2435" s="304">
        <v>0</v>
      </c>
      <c r="S2435" s="305">
        <v>0</v>
      </c>
      <c r="T2435" s="305">
        <v>0</v>
      </c>
      <c r="U2435" s="305">
        <v>0</v>
      </c>
      <c r="V2435" s="305">
        <v>0</v>
      </c>
      <c r="W2435" s="306">
        <v>0</v>
      </c>
      <c r="X2435" s="305">
        <v>0</v>
      </c>
      <c r="Y2435" s="305">
        <v>0</v>
      </c>
      <c r="Z2435" s="305">
        <v>0</v>
      </c>
      <c r="AA2435" s="305">
        <v>0</v>
      </c>
      <c r="AB2435" s="307">
        <v>0</v>
      </c>
      <c r="AC2435" s="307">
        <v>0</v>
      </c>
      <c r="AD2435" s="307">
        <v>0</v>
      </c>
      <c r="AE2435" s="307">
        <v>0</v>
      </c>
      <c r="AF2435" s="307">
        <v>0</v>
      </c>
      <c r="AG2435" s="307">
        <v>0</v>
      </c>
      <c r="AH2435" s="362">
        <v>0</v>
      </c>
      <c r="AI2435" s="362">
        <v>0</v>
      </c>
      <c r="AK2435" s="199"/>
      <c r="AM2435" s="11"/>
      <c r="AN2435" s="15"/>
      <c r="AO2435" s="11"/>
      <c r="AP2435" s="11"/>
    </row>
    <row r="2436" spans="3:42" outlineLevel="2" x14ac:dyDescent="0.2">
      <c r="C2436" s="252">
        <v>17</v>
      </c>
      <c r="D2436" s="119" t="s">
        <v>218</v>
      </c>
      <c r="F2436" s="12"/>
      <c r="H2436" s="797"/>
      <c r="K2436" s="164"/>
      <c r="Q2436" s="16"/>
      <c r="R2436" s="800">
        <v>0</v>
      </c>
      <c r="S2436" s="800">
        <v>0</v>
      </c>
      <c r="T2436" s="800">
        <v>0</v>
      </c>
      <c r="U2436" s="800">
        <v>0</v>
      </c>
      <c r="V2436" s="800">
        <v>0</v>
      </c>
      <c r="W2436" s="800">
        <v>0</v>
      </c>
      <c r="X2436" s="800">
        <v>0</v>
      </c>
      <c r="Y2436" s="800">
        <v>0</v>
      </c>
      <c r="Z2436" s="800">
        <v>0</v>
      </c>
      <c r="AA2436" s="800">
        <v>0</v>
      </c>
      <c r="AB2436" s="800">
        <v>0</v>
      </c>
      <c r="AC2436" s="800">
        <v>0</v>
      </c>
      <c r="AD2436" s="800">
        <v>0</v>
      </c>
      <c r="AE2436" s="800">
        <v>0</v>
      </c>
      <c r="AF2436" s="800">
        <v>0</v>
      </c>
      <c r="AG2436" s="800">
        <v>0</v>
      </c>
      <c r="AH2436" s="800">
        <v>0</v>
      </c>
      <c r="AI2436" s="800">
        <v>0</v>
      </c>
      <c r="AK2436" s="199"/>
      <c r="AM2436" s="11"/>
      <c r="AN2436" s="15"/>
      <c r="AO2436" s="11"/>
      <c r="AP2436" s="11"/>
    </row>
    <row r="2437" spans="3:42" outlineLevel="2" x14ac:dyDescent="0.2">
      <c r="C2437" s="252">
        <v>17</v>
      </c>
      <c r="D2437" s="119" t="s">
        <v>218</v>
      </c>
      <c r="F2437" s="794" t="s">
        <v>616</v>
      </c>
      <c r="AK2437" s="199"/>
      <c r="AM2437" s="11"/>
      <c r="AN2437" s="15"/>
      <c r="AO2437" s="11"/>
      <c r="AP2437" s="11"/>
    </row>
    <row r="2438" spans="3:42" outlineLevel="2" x14ac:dyDescent="0.2">
      <c r="C2438" s="252">
        <v>17</v>
      </c>
      <c r="D2438" s="119" t="s">
        <v>218</v>
      </c>
      <c r="F2438" s="761" t="s">
        <v>48</v>
      </c>
      <c r="G2438" s="75"/>
      <c r="H2438" s="796" t="s">
        <v>12</v>
      </c>
      <c r="I2438" s="228" t="s">
        <v>617</v>
      </c>
      <c r="J2438" s="75"/>
      <c r="K2438" s="741"/>
      <c r="L2438" s="75"/>
      <c r="M2438" s="75"/>
      <c r="N2438" s="75"/>
      <c r="O2438" s="75"/>
      <c r="P2438" s="75"/>
      <c r="Q2438" s="128" t="s">
        <v>110</v>
      </c>
      <c r="R2438" s="299">
        <v>0</v>
      </c>
      <c r="S2438" s="300">
        <v>0</v>
      </c>
      <c r="T2438" s="300">
        <v>0</v>
      </c>
      <c r="U2438" s="300">
        <v>0</v>
      </c>
      <c r="V2438" s="300">
        <v>0</v>
      </c>
      <c r="W2438" s="301">
        <v>8.8571938921360776</v>
      </c>
      <c r="X2438" s="300">
        <v>0</v>
      </c>
      <c r="Y2438" s="300">
        <v>0</v>
      </c>
      <c r="Z2438" s="300">
        <v>0</v>
      </c>
      <c r="AA2438" s="300">
        <v>0</v>
      </c>
      <c r="AB2438" s="302">
        <v>0</v>
      </c>
      <c r="AC2438" s="302">
        <v>0</v>
      </c>
      <c r="AD2438" s="302">
        <v>0</v>
      </c>
      <c r="AE2438" s="302">
        <v>0</v>
      </c>
      <c r="AF2438" s="302">
        <v>0</v>
      </c>
      <c r="AG2438" s="302">
        <v>0</v>
      </c>
      <c r="AH2438" s="348">
        <v>0</v>
      </c>
      <c r="AI2438" s="348">
        <v>0</v>
      </c>
      <c r="AK2438" s="199"/>
      <c r="AM2438" s="11"/>
      <c r="AN2438" s="15"/>
      <c r="AO2438" s="11"/>
      <c r="AP2438" s="11"/>
    </row>
    <row r="2439" spans="3:42" outlineLevel="2" x14ac:dyDescent="0.2">
      <c r="C2439" s="252">
        <v>17</v>
      </c>
      <c r="D2439" s="119" t="s">
        <v>218</v>
      </c>
      <c r="F2439" s="767" t="s">
        <v>55</v>
      </c>
      <c r="H2439" s="797" t="s">
        <v>12</v>
      </c>
      <c r="I2439" s="234" t="s">
        <v>617</v>
      </c>
      <c r="K2439" s="164"/>
      <c r="Q2439" s="135" t="s">
        <v>110</v>
      </c>
      <c r="R2439" s="314">
        <v>0</v>
      </c>
      <c r="S2439" s="315">
        <v>0</v>
      </c>
      <c r="T2439" s="315">
        <v>0</v>
      </c>
      <c r="U2439" s="315">
        <v>0</v>
      </c>
      <c r="V2439" s="315">
        <v>0</v>
      </c>
      <c r="W2439" s="316">
        <v>5.4286027080834023</v>
      </c>
      <c r="X2439" s="315">
        <v>0</v>
      </c>
      <c r="Y2439" s="315">
        <v>0</v>
      </c>
      <c r="Z2439" s="315">
        <v>0</v>
      </c>
      <c r="AA2439" s="315">
        <v>0</v>
      </c>
      <c r="AB2439" s="5">
        <v>0</v>
      </c>
      <c r="AC2439" s="5">
        <v>0</v>
      </c>
      <c r="AD2439" s="5">
        <v>0</v>
      </c>
      <c r="AE2439" s="5">
        <v>0</v>
      </c>
      <c r="AF2439" s="5">
        <v>0</v>
      </c>
      <c r="AG2439" s="5">
        <v>0</v>
      </c>
      <c r="AH2439" s="350">
        <v>0</v>
      </c>
      <c r="AI2439" s="350">
        <v>0</v>
      </c>
      <c r="AK2439" s="199"/>
      <c r="AM2439" s="11"/>
      <c r="AN2439" s="15"/>
      <c r="AO2439" s="11"/>
      <c r="AP2439" s="11"/>
    </row>
    <row r="2440" spans="3:42" outlineLevel="2" x14ac:dyDescent="0.2">
      <c r="C2440" s="252">
        <v>17</v>
      </c>
      <c r="D2440" s="119" t="s">
        <v>218</v>
      </c>
      <c r="F2440" s="783" t="s">
        <v>57</v>
      </c>
      <c r="G2440" s="83"/>
      <c r="H2440" s="798" t="s">
        <v>12</v>
      </c>
      <c r="I2440" s="240" t="s">
        <v>617</v>
      </c>
      <c r="J2440" s="83"/>
      <c r="K2440" s="736"/>
      <c r="L2440" s="83"/>
      <c r="M2440" s="83"/>
      <c r="N2440" s="83"/>
      <c r="O2440" s="83"/>
      <c r="P2440" s="83"/>
      <c r="Q2440" s="143" t="s">
        <v>110</v>
      </c>
      <c r="R2440" s="304">
        <v>0</v>
      </c>
      <c r="S2440" s="305">
        <v>0</v>
      </c>
      <c r="T2440" s="305">
        <v>0</v>
      </c>
      <c r="U2440" s="305">
        <v>0</v>
      </c>
      <c r="V2440" s="305">
        <v>0</v>
      </c>
      <c r="W2440" s="306">
        <v>0</v>
      </c>
      <c r="X2440" s="305">
        <v>0</v>
      </c>
      <c r="Y2440" s="305">
        <v>0</v>
      </c>
      <c r="Z2440" s="305">
        <v>0</v>
      </c>
      <c r="AA2440" s="305">
        <v>0</v>
      </c>
      <c r="AB2440" s="307">
        <v>0</v>
      </c>
      <c r="AC2440" s="307">
        <v>0</v>
      </c>
      <c r="AD2440" s="307">
        <v>0</v>
      </c>
      <c r="AE2440" s="307">
        <v>0</v>
      </c>
      <c r="AF2440" s="307">
        <v>0</v>
      </c>
      <c r="AG2440" s="307">
        <v>0</v>
      </c>
      <c r="AH2440" s="362">
        <v>0</v>
      </c>
      <c r="AI2440" s="362">
        <v>0</v>
      </c>
      <c r="AK2440" s="199"/>
      <c r="AM2440" s="11"/>
      <c r="AN2440" s="15"/>
      <c r="AO2440" s="11"/>
      <c r="AP2440" s="11"/>
    </row>
    <row r="2441" spans="3:42" outlineLevel="2" x14ac:dyDescent="0.2">
      <c r="C2441" s="252">
        <v>17</v>
      </c>
      <c r="D2441" s="119" t="s">
        <v>218</v>
      </c>
      <c r="F2441" s="802" t="s">
        <v>626</v>
      </c>
      <c r="R2441" s="800">
        <v>0</v>
      </c>
      <c r="S2441" s="800">
        <v>0</v>
      </c>
      <c r="T2441" s="800">
        <v>0</v>
      </c>
      <c r="U2441" s="800">
        <v>0</v>
      </c>
      <c r="V2441" s="800">
        <v>0</v>
      </c>
      <c r="W2441" s="800">
        <v>14.285796600219481</v>
      </c>
      <c r="X2441" s="800">
        <v>0</v>
      </c>
      <c r="Y2441" s="800">
        <v>0</v>
      </c>
      <c r="Z2441" s="800">
        <v>0</v>
      </c>
      <c r="AA2441" s="800">
        <v>0</v>
      </c>
      <c r="AB2441" s="800">
        <v>0</v>
      </c>
      <c r="AC2441" s="800">
        <v>0</v>
      </c>
      <c r="AD2441" s="800">
        <v>0</v>
      </c>
      <c r="AE2441" s="800">
        <v>0</v>
      </c>
      <c r="AF2441" s="800">
        <v>0</v>
      </c>
      <c r="AG2441" s="800">
        <v>0</v>
      </c>
      <c r="AH2441" s="800">
        <v>0</v>
      </c>
      <c r="AI2441" s="800">
        <v>0</v>
      </c>
      <c r="AK2441" s="199"/>
      <c r="AM2441" s="11"/>
      <c r="AN2441" s="15"/>
      <c r="AO2441" s="11"/>
      <c r="AP2441" s="11"/>
    </row>
    <row r="2442" spans="3:42" outlineLevel="2" x14ac:dyDescent="0.2">
      <c r="C2442" s="252">
        <v>17</v>
      </c>
      <c r="D2442" s="119" t="s">
        <v>218</v>
      </c>
      <c r="R2442" s="5"/>
      <c r="S2442" s="5"/>
      <c r="T2442" s="5"/>
      <c r="U2442" s="5"/>
      <c r="V2442" s="5"/>
      <c r="W2442" s="5"/>
      <c r="X2442" s="5"/>
      <c r="Y2442" s="5"/>
      <c r="AK2442" s="199"/>
      <c r="AM2442" s="11"/>
      <c r="AN2442" s="15"/>
      <c r="AO2442" s="11"/>
      <c r="AP2442" s="11"/>
    </row>
    <row r="2443" spans="3:42" outlineLevel="2" x14ac:dyDescent="0.2">
      <c r="C2443" s="252">
        <v>17</v>
      </c>
      <c r="D2443" s="119" t="s">
        <v>218</v>
      </c>
      <c r="F2443" s="789" t="s">
        <v>635</v>
      </c>
      <c r="G2443" s="790"/>
      <c r="H2443" s="803"/>
      <c r="I2443" s="790"/>
      <c r="J2443" s="790"/>
      <c r="K2443" s="792"/>
      <c r="L2443" s="789"/>
      <c r="M2443" s="789"/>
      <c r="N2443" s="789"/>
      <c r="O2443" s="789"/>
      <c r="P2443" s="789"/>
      <c r="Q2443" s="792"/>
      <c r="R2443" s="793"/>
      <c r="S2443" s="793"/>
      <c r="T2443" s="793"/>
      <c r="U2443" s="793"/>
      <c r="V2443" s="793"/>
      <c r="W2443" s="793"/>
      <c r="X2443" s="793"/>
      <c r="Y2443" s="793"/>
      <c r="Z2443" s="793"/>
      <c r="AA2443" s="793"/>
      <c r="AB2443" s="793"/>
      <c r="AC2443" s="793"/>
      <c r="AD2443" s="793"/>
      <c r="AE2443" s="793"/>
      <c r="AF2443" s="793"/>
      <c r="AG2443" s="793"/>
      <c r="AH2443" s="789"/>
      <c r="AI2443" s="789"/>
      <c r="AK2443" s="199"/>
      <c r="AM2443" s="11"/>
      <c r="AN2443" s="15"/>
      <c r="AO2443" s="11"/>
      <c r="AP2443" s="11"/>
    </row>
    <row r="2444" spans="3:42" outlineLevel="2" x14ac:dyDescent="0.2">
      <c r="C2444" s="252">
        <v>17</v>
      </c>
      <c r="D2444" s="119" t="s">
        <v>218</v>
      </c>
      <c r="F2444" t="s">
        <v>620</v>
      </c>
      <c r="AK2444" s="199"/>
      <c r="AM2444" s="11"/>
      <c r="AN2444" s="15"/>
      <c r="AO2444" s="11"/>
      <c r="AP2444" s="11"/>
    </row>
    <row r="2445" spans="3:42" outlineLevel="2" x14ac:dyDescent="0.2">
      <c r="C2445" s="252">
        <v>17</v>
      </c>
      <c r="D2445" s="119" t="s">
        <v>218</v>
      </c>
      <c r="F2445" s="761" t="s">
        <v>48</v>
      </c>
      <c r="G2445" s="75"/>
      <c r="H2445" s="796" t="s">
        <v>636</v>
      </c>
      <c r="I2445" s="801"/>
      <c r="J2445" s="75"/>
      <c r="K2445" s="741"/>
      <c r="L2445" s="75"/>
      <c r="M2445" s="75"/>
      <c r="N2445" s="75"/>
      <c r="O2445" s="75"/>
      <c r="P2445" s="75"/>
      <c r="Q2445" s="128" t="s">
        <v>536</v>
      </c>
      <c r="R2445" s="804">
        <v>0</v>
      </c>
      <c r="S2445" s="805">
        <v>0</v>
      </c>
      <c r="T2445" s="805">
        <v>0</v>
      </c>
      <c r="U2445" s="805">
        <v>0</v>
      </c>
      <c r="V2445" s="805">
        <v>0</v>
      </c>
      <c r="W2445" s="806">
        <v>0.28801072715299575</v>
      </c>
      <c r="X2445" s="805">
        <v>0</v>
      </c>
      <c r="Y2445" s="805">
        <v>0</v>
      </c>
      <c r="Z2445" s="805">
        <v>0</v>
      </c>
      <c r="AA2445" s="805">
        <v>0</v>
      </c>
      <c r="AB2445" s="805">
        <v>0</v>
      </c>
      <c r="AC2445" s="805">
        <v>0</v>
      </c>
      <c r="AD2445" s="805">
        <v>0</v>
      </c>
      <c r="AE2445" s="805">
        <v>0</v>
      </c>
      <c r="AF2445" s="805">
        <v>0</v>
      </c>
      <c r="AG2445" s="805">
        <v>0</v>
      </c>
      <c r="AH2445" s="808">
        <v>0</v>
      </c>
      <c r="AI2445" s="808">
        <v>0</v>
      </c>
      <c r="AK2445" s="199"/>
      <c r="AM2445" s="11"/>
      <c r="AN2445" s="15"/>
      <c r="AO2445" s="11"/>
      <c r="AP2445" s="11"/>
    </row>
    <row r="2446" spans="3:42" outlineLevel="2" x14ac:dyDescent="0.2">
      <c r="C2446" s="252">
        <v>17</v>
      </c>
      <c r="D2446" s="119" t="s">
        <v>218</v>
      </c>
      <c r="F2446" s="767" t="s">
        <v>55</v>
      </c>
      <c r="H2446" s="797" t="s">
        <v>636</v>
      </c>
      <c r="K2446" s="164"/>
      <c r="Q2446" s="135" t="s">
        <v>536</v>
      </c>
      <c r="R2446" s="809">
        <v>0</v>
      </c>
      <c r="S2446" s="810">
        <v>0</v>
      </c>
      <c r="T2446" s="810">
        <v>0</v>
      </c>
      <c r="U2446" s="810">
        <v>0</v>
      </c>
      <c r="V2446" s="810">
        <v>0</v>
      </c>
      <c r="W2446" s="811">
        <v>0.11463147387046059</v>
      </c>
      <c r="X2446" s="810">
        <v>0</v>
      </c>
      <c r="Y2446" s="810">
        <v>0</v>
      </c>
      <c r="Z2446" s="810">
        <v>0</v>
      </c>
      <c r="AA2446" s="810">
        <v>0</v>
      </c>
      <c r="AB2446" s="810">
        <v>0</v>
      </c>
      <c r="AC2446" s="810">
        <v>0</v>
      </c>
      <c r="AD2446" s="810">
        <v>0</v>
      </c>
      <c r="AE2446" s="810">
        <v>0</v>
      </c>
      <c r="AF2446" s="810">
        <v>0</v>
      </c>
      <c r="AG2446" s="810">
        <v>0</v>
      </c>
      <c r="AH2446" s="812">
        <v>0</v>
      </c>
      <c r="AI2446" s="812">
        <v>0</v>
      </c>
      <c r="AK2446" s="199"/>
      <c r="AM2446" s="11"/>
      <c r="AN2446" s="15"/>
      <c r="AO2446" s="11"/>
      <c r="AP2446" s="11"/>
    </row>
    <row r="2447" spans="3:42" outlineLevel="2" x14ac:dyDescent="0.2">
      <c r="C2447" s="252">
        <v>17</v>
      </c>
      <c r="D2447" s="119" t="s">
        <v>218</v>
      </c>
      <c r="F2447" s="783" t="s">
        <v>57</v>
      </c>
      <c r="G2447" s="83"/>
      <c r="H2447" s="798" t="s">
        <v>636</v>
      </c>
      <c r="I2447" s="799"/>
      <c r="J2447" s="83"/>
      <c r="K2447" s="736"/>
      <c r="L2447" s="83"/>
      <c r="M2447" s="83"/>
      <c r="N2447" s="83"/>
      <c r="O2447" s="83"/>
      <c r="P2447" s="83"/>
      <c r="Q2447" s="143" t="s">
        <v>536</v>
      </c>
      <c r="R2447" s="813">
        <v>0</v>
      </c>
      <c r="S2447" s="814">
        <v>0</v>
      </c>
      <c r="T2447" s="814">
        <v>0</v>
      </c>
      <c r="U2447" s="814">
        <v>0</v>
      </c>
      <c r="V2447" s="814">
        <v>0</v>
      </c>
      <c r="W2447" s="815">
        <v>0</v>
      </c>
      <c r="X2447" s="814">
        <v>0</v>
      </c>
      <c r="Y2447" s="814">
        <v>0</v>
      </c>
      <c r="Z2447" s="814">
        <v>0</v>
      </c>
      <c r="AA2447" s="814">
        <v>0</v>
      </c>
      <c r="AB2447" s="814">
        <v>0</v>
      </c>
      <c r="AC2447" s="814">
        <v>0</v>
      </c>
      <c r="AD2447" s="814">
        <v>0</v>
      </c>
      <c r="AE2447" s="814">
        <v>0</v>
      </c>
      <c r="AF2447" s="814">
        <v>0</v>
      </c>
      <c r="AG2447" s="814">
        <v>0</v>
      </c>
      <c r="AH2447" s="816">
        <v>0</v>
      </c>
      <c r="AI2447" s="816">
        <v>0</v>
      </c>
      <c r="AK2447" s="199"/>
      <c r="AM2447" s="11"/>
      <c r="AN2447" s="15"/>
      <c r="AO2447" s="11"/>
      <c r="AP2447" s="11"/>
    </row>
    <row r="2448" spans="3:42" outlineLevel="2" x14ac:dyDescent="0.2">
      <c r="C2448" s="252">
        <v>17</v>
      </c>
      <c r="D2448" s="119" t="s">
        <v>218</v>
      </c>
      <c r="F2448" s="12"/>
      <c r="H2448" s="817"/>
      <c r="K2448" s="16"/>
      <c r="Q2448" s="16"/>
      <c r="R2448" s="818"/>
      <c r="S2448" s="818"/>
      <c r="T2448" s="818"/>
      <c r="U2448" s="818"/>
      <c r="V2448" s="818"/>
      <c r="W2448" s="818"/>
      <c r="X2448" s="818"/>
      <c r="Y2448" s="818"/>
      <c r="Z2448" s="818"/>
      <c r="AA2448" s="818"/>
      <c r="AB2448" s="818"/>
      <c r="AC2448" s="818"/>
      <c r="AD2448" s="818"/>
      <c r="AE2448" s="818"/>
      <c r="AF2448" s="818"/>
      <c r="AG2448" s="818"/>
      <c r="AH2448" s="818"/>
      <c r="AI2448" s="818"/>
      <c r="AK2448" s="199"/>
      <c r="AM2448" s="11"/>
      <c r="AN2448" s="15"/>
      <c r="AO2448" s="11"/>
      <c r="AP2448" s="11"/>
    </row>
    <row r="2449" spans="3:42" x14ac:dyDescent="0.2">
      <c r="C2449" s="252">
        <v>18</v>
      </c>
      <c r="D2449" s="754" t="s">
        <v>148</v>
      </c>
      <c r="E2449" s="67"/>
      <c r="F2449" s="67"/>
      <c r="G2449" s="67"/>
      <c r="H2449" s="755" t="s">
        <v>152</v>
      </c>
      <c r="I2449" s="67"/>
      <c r="J2449" s="67"/>
      <c r="K2449" s="102"/>
      <c r="L2449" s="67"/>
      <c r="M2449" s="67"/>
      <c r="N2449" s="67"/>
      <c r="O2449" s="67"/>
      <c r="P2449" s="67"/>
      <c r="Q2449" s="102"/>
      <c r="R2449" s="67"/>
      <c r="S2449" s="67"/>
      <c r="T2449" s="67"/>
      <c r="U2449" s="67"/>
      <c r="V2449" s="67"/>
      <c r="W2449" s="67"/>
      <c r="X2449" s="67"/>
      <c r="Y2449" s="67"/>
      <c r="Z2449" s="67"/>
      <c r="AA2449" s="67"/>
      <c r="AB2449" s="67"/>
      <c r="AC2449" s="67"/>
      <c r="AD2449" s="67"/>
      <c r="AE2449" s="67"/>
      <c r="AF2449" s="67"/>
      <c r="AG2449" s="67"/>
      <c r="AH2449" s="67"/>
      <c r="AI2449" s="67"/>
      <c r="AK2449" s="199"/>
      <c r="AM2449" s="11"/>
      <c r="AN2449" s="15"/>
      <c r="AO2449" s="11"/>
      <c r="AP2449" s="11"/>
    </row>
    <row r="2450" spans="3:42" outlineLevel="1" x14ac:dyDescent="0.2">
      <c r="C2450" s="252">
        <v>18</v>
      </c>
      <c r="D2450" s="119" t="s">
        <v>218</v>
      </c>
      <c r="F2450" s="121" t="s">
        <v>597</v>
      </c>
      <c r="G2450" s="756"/>
      <c r="H2450" s="757"/>
      <c r="I2450" s="756"/>
      <c r="J2450" s="756"/>
      <c r="K2450" s="758"/>
      <c r="L2450" s="759"/>
      <c r="M2450" s="759"/>
      <c r="N2450" s="759"/>
      <c r="O2450" s="759"/>
      <c r="P2450" s="759"/>
      <c r="Q2450" s="758"/>
      <c r="R2450" s="760"/>
      <c r="S2450" s="760"/>
      <c r="T2450" s="760"/>
      <c r="U2450" s="760"/>
      <c r="V2450" s="760"/>
      <c r="W2450" s="760"/>
      <c r="X2450" s="760"/>
      <c r="Y2450" s="760"/>
      <c r="Z2450" s="760"/>
      <c r="AA2450" s="760"/>
      <c r="AB2450" s="760"/>
      <c r="AC2450" s="760"/>
      <c r="AD2450" s="760"/>
      <c r="AE2450" s="760"/>
      <c r="AF2450" s="760"/>
      <c r="AG2450" s="760"/>
      <c r="AH2450" s="759"/>
      <c r="AI2450" s="759"/>
      <c r="AK2450" s="199"/>
      <c r="AM2450" s="11"/>
      <c r="AN2450" s="15"/>
      <c r="AO2450" s="11"/>
      <c r="AP2450" s="11"/>
    </row>
    <row r="2451" spans="3:42" outlineLevel="2" x14ac:dyDescent="0.2">
      <c r="C2451" s="252">
        <v>18</v>
      </c>
      <c r="D2451" s="119" t="s">
        <v>218</v>
      </c>
      <c r="F2451" s="12"/>
      <c r="G2451" s="149" t="s">
        <v>598</v>
      </c>
      <c r="H2451" s="72" t="s">
        <v>48</v>
      </c>
      <c r="I2451" s="8" t="s">
        <v>451</v>
      </c>
      <c r="J2451" s="8" t="s">
        <v>599</v>
      </c>
      <c r="K2451" s="8" t="s">
        <v>61</v>
      </c>
      <c r="AK2451" s="199"/>
      <c r="AM2451" s="11"/>
      <c r="AN2451" s="15"/>
      <c r="AO2451" s="11"/>
      <c r="AP2451" s="11"/>
    </row>
    <row r="2452" spans="3:42" outlineLevel="2" x14ac:dyDescent="0.2">
      <c r="C2452" s="252">
        <v>18</v>
      </c>
      <c r="D2452" s="119" t="s">
        <v>218</v>
      </c>
      <c r="F2452" s="761" t="s">
        <v>129</v>
      </c>
      <c r="G2452" s="762" t="s">
        <v>130</v>
      </c>
      <c r="H2452" s="763">
        <v>0.71</v>
      </c>
      <c r="I2452" s="764">
        <v>0.29000000000000004</v>
      </c>
      <c r="J2452" s="765">
        <v>1</v>
      </c>
      <c r="K2452" s="766"/>
      <c r="AK2452" s="199"/>
      <c r="AM2452" s="11"/>
      <c r="AN2452" s="15"/>
      <c r="AO2452" s="11"/>
      <c r="AP2452" s="11"/>
    </row>
    <row r="2453" spans="3:42" outlineLevel="2" x14ac:dyDescent="0.2">
      <c r="C2453" s="252">
        <v>18</v>
      </c>
      <c r="D2453" s="119" t="s">
        <v>218</v>
      </c>
      <c r="F2453" s="767" t="s">
        <v>128</v>
      </c>
      <c r="G2453" s="611" t="s">
        <v>130</v>
      </c>
      <c r="H2453" s="768">
        <v>0.34989503149055284</v>
      </c>
      <c r="I2453" s="769">
        <v>0.6501049685094471</v>
      </c>
      <c r="J2453" s="770">
        <v>1</v>
      </c>
      <c r="K2453" s="771"/>
      <c r="AK2453" s="199"/>
      <c r="AM2453" s="11"/>
      <c r="AN2453" s="15"/>
      <c r="AO2453" s="11"/>
      <c r="AP2453" s="11"/>
    </row>
    <row r="2454" spans="3:42" outlineLevel="2" x14ac:dyDescent="0.2">
      <c r="C2454" s="252">
        <v>18</v>
      </c>
      <c r="D2454" s="119" t="s">
        <v>218</v>
      </c>
      <c r="F2454" s="767" t="s">
        <v>600</v>
      </c>
      <c r="G2454" s="611" t="s">
        <v>583</v>
      </c>
      <c r="H2454" s="772">
        <v>22000</v>
      </c>
      <c r="I2454" s="773">
        <v>40876</v>
      </c>
      <c r="J2454" s="774">
        <v>62876</v>
      </c>
      <c r="K2454" s="775">
        <v>0.38525815971117755</v>
      </c>
      <c r="AK2454" s="199"/>
      <c r="AM2454" s="11"/>
      <c r="AN2454" s="15"/>
      <c r="AO2454" s="11"/>
      <c r="AP2454" s="11"/>
    </row>
    <row r="2455" spans="3:42" outlineLevel="2" x14ac:dyDescent="0.2">
      <c r="C2455" s="252">
        <v>18</v>
      </c>
      <c r="D2455" s="119" t="s">
        <v>218</v>
      </c>
      <c r="F2455" s="767" t="s">
        <v>64</v>
      </c>
      <c r="G2455" s="611" t="s">
        <v>583</v>
      </c>
      <c r="H2455" s="776">
        <v>0</v>
      </c>
      <c r="I2455" s="773">
        <v>0</v>
      </c>
      <c r="J2455" s="774">
        <v>0</v>
      </c>
      <c r="K2455" s="771"/>
      <c r="AK2455" s="199"/>
      <c r="AM2455" s="11"/>
      <c r="AN2455" s="15"/>
      <c r="AO2455" s="11"/>
      <c r="AP2455" s="11"/>
    </row>
    <row r="2456" spans="3:42" outlineLevel="2" x14ac:dyDescent="0.2">
      <c r="C2456" s="252">
        <v>18</v>
      </c>
      <c r="D2456" s="119" t="s">
        <v>218</v>
      </c>
      <c r="F2456" s="767" t="s">
        <v>601</v>
      </c>
      <c r="G2456" s="611" t="s">
        <v>583</v>
      </c>
      <c r="H2456" s="776">
        <v>22000</v>
      </c>
      <c r="I2456" s="773">
        <v>40876</v>
      </c>
      <c r="J2456" s="774">
        <v>62876</v>
      </c>
      <c r="K2456" s="771"/>
      <c r="AK2456" s="199"/>
      <c r="AM2456" s="11"/>
      <c r="AN2456" s="15"/>
      <c r="AO2456" s="11"/>
      <c r="AP2456" s="11"/>
    </row>
    <row r="2457" spans="3:42" outlineLevel="2" x14ac:dyDescent="0.2">
      <c r="C2457" s="252">
        <v>18</v>
      </c>
      <c r="D2457" s="119" t="s">
        <v>218</v>
      </c>
      <c r="F2457" s="767" t="s">
        <v>602</v>
      </c>
      <c r="G2457" s="611" t="s">
        <v>130</v>
      </c>
      <c r="H2457" s="778">
        <v>0</v>
      </c>
      <c r="I2457" s="769">
        <v>0</v>
      </c>
      <c r="J2457" s="769">
        <v>0</v>
      </c>
      <c r="K2457" s="771"/>
      <c r="AK2457" s="199"/>
      <c r="AM2457" s="11"/>
      <c r="AN2457" s="15"/>
      <c r="AO2457" s="11"/>
      <c r="AP2457" s="11"/>
    </row>
    <row r="2458" spans="3:42" outlineLevel="2" x14ac:dyDescent="0.2">
      <c r="C2458" s="252">
        <v>18</v>
      </c>
      <c r="D2458" s="119" t="s">
        <v>218</v>
      </c>
      <c r="F2458" s="767" t="s">
        <v>603</v>
      </c>
      <c r="G2458" s="611" t="s">
        <v>583</v>
      </c>
      <c r="H2458" s="776">
        <v>0</v>
      </c>
      <c r="I2458" s="773">
        <v>40817</v>
      </c>
      <c r="J2458" s="774">
        <v>40817</v>
      </c>
      <c r="K2458" s="771"/>
      <c r="AK2458" s="199"/>
      <c r="AM2458" s="11"/>
      <c r="AN2458" s="15"/>
      <c r="AO2458" s="11"/>
      <c r="AP2458" s="11"/>
    </row>
    <row r="2459" spans="3:42" outlineLevel="2" x14ac:dyDescent="0.2">
      <c r="C2459" s="252">
        <v>18</v>
      </c>
      <c r="D2459" s="119" t="s">
        <v>218</v>
      </c>
      <c r="F2459" s="767" t="s">
        <v>604</v>
      </c>
      <c r="G2459" s="611"/>
      <c r="H2459" s="773">
        <v>0</v>
      </c>
      <c r="I2459" s="773">
        <v>0</v>
      </c>
      <c r="J2459" s="773">
        <v>0</v>
      </c>
      <c r="K2459" s="771"/>
      <c r="AK2459" s="199"/>
      <c r="AM2459" s="11"/>
      <c r="AN2459" s="15"/>
      <c r="AO2459" s="11"/>
      <c r="AP2459" s="11"/>
    </row>
    <row r="2460" spans="3:42" outlineLevel="2" x14ac:dyDescent="0.2">
      <c r="C2460" s="252">
        <v>18</v>
      </c>
      <c r="D2460" s="119" t="s">
        <v>218</v>
      </c>
      <c r="F2460" s="767" t="s">
        <v>605</v>
      </c>
      <c r="G2460" s="611"/>
      <c r="H2460" s="779"/>
      <c r="I2460" s="780"/>
      <c r="J2460" s="781"/>
      <c r="K2460" s="782">
        <v>0</v>
      </c>
      <c r="AK2460" s="199"/>
      <c r="AM2460" s="11"/>
      <c r="AN2460" s="15"/>
      <c r="AO2460" s="11"/>
      <c r="AP2460" s="11"/>
    </row>
    <row r="2461" spans="3:42" outlineLevel="2" x14ac:dyDescent="0.2">
      <c r="C2461" s="252">
        <v>18</v>
      </c>
      <c r="D2461" s="119" t="s">
        <v>218</v>
      </c>
      <c r="F2461" s="783" t="s">
        <v>606</v>
      </c>
      <c r="G2461" s="619" t="s">
        <v>130</v>
      </c>
      <c r="H2461" s="784">
        <v>0</v>
      </c>
      <c r="I2461" s="785">
        <v>1</v>
      </c>
      <c r="J2461" s="786">
        <v>1</v>
      </c>
      <c r="K2461" s="787"/>
      <c r="AK2461" s="199"/>
      <c r="AM2461" s="11"/>
      <c r="AN2461" s="15"/>
      <c r="AO2461" s="11"/>
      <c r="AP2461" s="11"/>
    </row>
    <row r="2462" spans="3:42" outlineLevel="2" x14ac:dyDescent="0.2">
      <c r="C2462" s="252">
        <v>18</v>
      </c>
      <c r="D2462" s="119" t="s">
        <v>218</v>
      </c>
      <c r="H2462"/>
      <c r="I2462"/>
      <c r="K2462"/>
      <c r="AK2462" s="199"/>
      <c r="AM2462" s="11"/>
      <c r="AN2462" s="15"/>
      <c r="AO2462" s="11"/>
      <c r="AP2462" s="11"/>
    </row>
    <row r="2463" spans="3:42" outlineLevel="1" x14ac:dyDescent="0.2">
      <c r="C2463" s="252">
        <v>18</v>
      </c>
      <c r="D2463" s="119" t="s">
        <v>218</v>
      </c>
      <c r="F2463" s="121" t="s">
        <v>607</v>
      </c>
      <c r="G2463" s="756"/>
      <c r="H2463" s="757"/>
      <c r="I2463" s="788"/>
      <c r="J2463" s="756"/>
      <c r="K2463" s="758"/>
      <c r="L2463" s="759"/>
      <c r="M2463" s="759"/>
      <c r="N2463" s="759"/>
      <c r="O2463" s="759"/>
      <c r="P2463" s="759"/>
      <c r="Q2463" s="758"/>
      <c r="R2463" s="760"/>
      <c r="S2463" s="760"/>
      <c r="T2463" s="760"/>
      <c r="U2463" s="760"/>
      <c r="V2463" s="760"/>
      <c r="W2463" s="760"/>
      <c r="X2463" s="760"/>
      <c r="Y2463" s="760"/>
      <c r="Z2463" s="760"/>
      <c r="AA2463" s="760"/>
      <c r="AB2463" s="760"/>
      <c r="AC2463" s="760"/>
      <c r="AD2463" s="760"/>
      <c r="AE2463" s="760"/>
      <c r="AF2463" s="760"/>
      <c r="AG2463" s="760"/>
      <c r="AH2463" s="759"/>
      <c r="AI2463" s="759"/>
      <c r="AK2463" s="199"/>
      <c r="AM2463" s="11"/>
      <c r="AN2463" s="15"/>
      <c r="AO2463" s="11"/>
      <c r="AP2463" s="11"/>
    </row>
    <row r="2464" spans="3:42" outlineLevel="2" x14ac:dyDescent="0.2">
      <c r="C2464" s="252">
        <v>18</v>
      </c>
      <c r="D2464" s="119" t="s">
        <v>218</v>
      </c>
      <c r="F2464" s="789" t="s">
        <v>608</v>
      </c>
      <c r="G2464" s="790"/>
      <c r="H2464" s="791" t="s">
        <v>609</v>
      </c>
      <c r="I2464" s="791"/>
      <c r="J2464" s="790"/>
      <c r="K2464" s="792"/>
      <c r="L2464" s="789"/>
      <c r="M2464" s="789"/>
      <c r="N2464" s="789"/>
      <c r="O2464" s="789"/>
      <c r="P2464" s="789"/>
      <c r="Q2464" s="792"/>
      <c r="R2464" s="793"/>
      <c r="S2464" s="793"/>
      <c r="T2464" s="793"/>
      <c r="U2464" s="793"/>
      <c r="V2464" s="793"/>
      <c r="W2464" s="793"/>
      <c r="X2464" s="793"/>
      <c r="Y2464" s="793"/>
      <c r="Z2464" s="793"/>
      <c r="AA2464" s="793"/>
      <c r="AB2464" s="793"/>
      <c r="AC2464" s="793"/>
      <c r="AD2464" s="793"/>
      <c r="AE2464" s="793"/>
      <c r="AF2464" s="793"/>
      <c r="AG2464" s="793"/>
      <c r="AH2464" s="789"/>
      <c r="AI2464" s="789"/>
      <c r="AK2464" s="199"/>
      <c r="AM2464" s="11"/>
      <c r="AN2464" s="15"/>
      <c r="AO2464" s="11"/>
      <c r="AP2464" s="11"/>
    </row>
    <row r="2465" spans="3:42" ht="14.25" customHeight="1" outlineLevel="2" x14ac:dyDescent="0.2">
      <c r="C2465" s="252">
        <v>18</v>
      </c>
      <c r="D2465" s="119" t="s">
        <v>218</v>
      </c>
      <c r="F2465" s="794" t="s">
        <v>610</v>
      </c>
      <c r="H2465" s="795"/>
      <c r="AK2465" s="199"/>
      <c r="AM2465" s="11"/>
      <c r="AN2465" s="15"/>
      <c r="AO2465" s="11"/>
      <c r="AP2465" s="11"/>
    </row>
    <row r="2466" spans="3:42" outlineLevel="2" x14ac:dyDescent="0.2">
      <c r="C2466" s="252">
        <v>18</v>
      </c>
      <c r="D2466" s="119" t="s">
        <v>218</v>
      </c>
      <c r="F2466" s="761" t="s">
        <v>62</v>
      </c>
      <c r="G2466" s="75"/>
      <c r="H2466" s="796" t="s">
        <v>10</v>
      </c>
      <c r="I2466" s="796" t="s">
        <v>611</v>
      </c>
      <c r="J2466" s="75"/>
      <c r="K2466" s="741"/>
      <c r="L2466" s="75"/>
      <c r="M2466" s="75"/>
      <c r="N2466" s="75"/>
      <c r="O2466" s="75"/>
      <c r="P2466" s="75"/>
      <c r="Q2466" s="128" t="s">
        <v>110</v>
      </c>
      <c r="R2466" s="299">
        <v>0</v>
      </c>
      <c r="S2466" s="300">
        <v>0</v>
      </c>
      <c r="T2466" s="300">
        <v>0</v>
      </c>
      <c r="U2466" s="300">
        <v>1027.1610433772098</v>
      </c>
      <c r="V2466" s="300">
        <v>1111.6125757587795</v>
      </c>
      <c r="W2466" s="301">
        <v>1168.0838951355699</v>
      </c>
      <c r="X2466" s="300">
        <v>1368.1604679288582</v>
      </c>
      <c r="Y2466" s="300">
        <v>1538.6591571735355</v>
      </c>
      <c r="Z2466" s="300">
        <v>1889.7154306353536</v>
      </c>
      <c r="AA2466" s="300">
        <v>1666.0392065966637</v>
      </c>
      <c r="AB2466" s="302">
        <v>1717.5086498931321</v>
      </c>
      <c r="AC2466" s="302">
        <v>1765.7266794815446</v>
      </c>
      <c r="AD2466" s="302">
        <v>1751.1042470437903</v>
      </c>
      <c r="AE2466" s="302">
        <v>1733.9366054251061</v>
      </c>
      <c r="AF2466" s="302">
        <v>1652.3212011186556</v>
      </c>
      <c r="AG2466" s="302">
        <v>1540.0574083813094</v>
      </c>
      <c r="AH2466" s="348">
        <v>1727.8528622486392</v>
      </c>
      <c r="AI2466" s="348">
        <v>1668.4226009686167</v>
      </c>
      <c r="AK2466" s="199"/>
      <c r="AM2466" s="11"/>
      <c r="AN2466" s="15"/>
      <c r="AO2466" s="11"/>
      <c r="AP2466" s="11"/>
    </row>
    <row r="2467" spans="3:42" outlineLevel="2" x14ac:dyDescent="0.2">
      <c r="C2467" s="252">
        <v>18</v>
      </c>
      <c r="D2467" s="119" t="s">
        <v>218</v>
      </c>
      <c r="F2467" s="767" t="s">
        <v>188</v>
      </c>
      <c r="H2467" s="797" t="s">
        <v>10</v>
      </c>
      <c r="I2467" s="797" t="s">
        <v>612</v>
      </c>
      <c r="K2467" s="164"/>
      <c r="Q2467" s="135" t="s">
        <v>110</v>
      </c>
      <c r="R2467" s="314">
        <v>0</v>
      </c>
      <c r="S2467" s="315">
        <v>0</v>
      </c>
      <c r="T2467" s="315">
        <v>0</v>
      </c>
      <c r="U2467" s="315">
        <v>388.20276652867148</v>
      </c>
      <c r="V2467" s="315">
        <v>401.99759510782599</v>
      </c>
      <c r="W2467" s="316">
        <v>413.25980132170082</v>
      </c>
      <c r="X2467" s="315">
        <v>438.59781400364034</v>
      </c>
      <c r="Y2467" s="315">
        <v>448.39081917095746</v>
      </c>
      <c r="Z2467" s="315">
        <v>457.93354100037544</v>
      </c>
      <c r="AA2467" s="315">
        <v>467.10812171584064</v>
      </c>
      <c r="AB2467" s="5">
        <v>476.46686586343935</v>
      </c>
      <c r="AC2467" s="5">
        <v>486.01347895411516</v>
      </c>
      <c r="AD2467" s="5">
        <v>495.75174127333889</v>
      </c>
      <c r="AE2467" s="5">
        <v>505.68550939535771</v>
      </c>
      <c r="AF2467" s="5">
        <v>515.81871772824206</v>
      </c>
      <c r="AG2467" s="5">
        <v>526.15538009035765</v>
      </c>
      <c r="AH2467" s="350">
        <v>536.69959131890755</v>
      </c>
      <c r="AI2467" s="350">
        <v>547.4555289111978</v>
      </c>
      <c r="AK2467" s="199"/>
      <c r="AM2467" s="11"/>
      <c r="AN2467" s="15"/>
      <c r="AO2467" s="11"/>
      <c r="AP2467" s="11"/>
    </row>
    <row r="2468" spans="3:42" outlineLevel="2" x14ac:dyDescent="0.2">
      <c r="C2468" s="252">
        <v>18</v>
      </c>
      <c r="D2468" s="119" t="s">
        <v>218</v>
      </c>
      <c r="F2468" s="767" t="s">
        <v>613</v>
      </c>
      <c r="H2468" s="797" t="s">
        <v>10</v>
      </c>
      <c r="I2468" s="234" t="s">
        <v>614</v>
      </c>
      <c r="K2468" s="164"/>
      <c r="Q2468" s="135" t="s">
        <v>110</v>
      </c>
      <c r="R2468" s="314">
        <v>0</v>
      </c>
      <c r="S2468" s="315">
        <v>0</v>
      </c>
      <c r="T2468" s="315">
        <v>0</v>
      </c>
      <c r="U2468" s="315">
        <v>0</v>
      </c>
      <c r="V2468" s="315">
        <v>0</v>
      </c>
      <c r="W2468" s="316">
        <v>0</v>
      </c>
      <c r="X2468" s="315">
        <v>0</v>
      </c>
      <c r="Y2468" s="315">
        <v>0</v>
      </c>
      <c r="Z2468" s="315">
        <v>0</v>
      </c>
      <c r="AA2468" s="315">
        <v>0</v>
      </c>
      <c r="AB2468" s="5">
        <v>0</v>
      </c>
      <c r="AC2468" s="5">
        <v>0</v>
      </c>
      <c r="AD2468" s="5">
        <v>0</v>
      </c>
      <c r="AE2468" s="5">
        <v>0</v>
      </c>
      <c r="AF2468" s="5">
        <v>0</v>
      </c>
      <c r="AG2468" s="5">
        <v>0</v>
      </c>
      <c r="AH2468" s="350">
        <v>0</v>
      </c>
      <c r="AI2468" s="350">
        <v>0</v>
      </c>
      <c r="AK2468" s="199"/>
      <c r="AM2468" s="11"/>
      <c r="AN2468" s="15"/>
      <c r="AO2468" s="11"/>
      <c r="AP2468" s="11"/>
    </row>
    <row r="2469" spans="3:42" outlineLevel="2" x14ac:dyDescent="0.2">
      <c r="C2469" s="252">
        <v>18</v>
      </c>
      <c r="D2469" s="119" t="s">
        <v>218</v>
      </c>
      <c r="F2469" s="783" t="s">
        <v>57</v>
      </c>
      <c r="G2469" s="83"/>
      <c r="H2469" s="798" t="s">
        <v>10</v>
      </c>
      <c r="I2469" s="799"/>
      <c r="J2469" s="83"/>
      <c r="K2469" s="736"/>
      <c r="L2469" s="83"/>
      <c r="M2469" s="83"/>
      <c r="N2469" s="83"/>
      <c r="O2469" s="83"/>
      <c r="P2469" s="83"/>
      <c r="Q2469" s="143" t="s">
        <v>110</v>
      </c>
      <c r="R2469" s="304">
        <v>0</v>
      </c>
      <c r="S2469" s="305">
        <v>0</v>
      </c>
      <c r="T2469" s="305">
        <v>0</v>
      </c>
      <c r="U2469" s="305">
        <v>105.21408247647037</v>
      </c>
      <c r="V2469" s="305">
        <v>108.95723959165134</v>
      </c>
      <c r="W2469" s="306">
        <v>112.0117702267377</v>
      </c>
      <c r="X2469" s="305">
        <v>115.08588658165527</v>
      </c>
      <c r="Y2469" s="305">
        <v>117.86649737000796</v>
      </c>
      <c r="Z2469" s="305">
        <v>120.35064015514889</v>
      </c>
      <c r="AA2469" s="305">
        <v>122.73929013913799</v>
      </c>
      <c r="AB2469" s="307">
        <v>125.17534872395285</v>
      </c>
      <c r="AC2469" s="307">
        <v>127.65975685033328</v>
      </c>
      <c r="AD2469" s="307">
        <v>130.19347413433334</v>
      </c>
      <c r="AE2469" s="307">
        <v>132.77747923798006</v>
      </c>
      <c r="AF2469" s="307">
        <v>135.41277024728871</v>
      </c>
      <c r="AG2469" s="307">
        <v>138.10036505778066</v>
      </c>
      <c r="AH2469" s="362">
        <v>140.84130176765291</v>
      </c>
      <c r="AI2469" s="362">
        <v>143.63663907875113</v>
      </c>
      <c r="AK2469" s="199"/>
      <c r="AM2469" s="11"/>
      <c r="AN2469" s="15"/>
      <c r="AO2469" s="11"/>
      <c r="AP2469" s="11"/>
    </row>
    <row r="2470" spans="3:42" outlineLevel="2" x14ac:dyDescent="0.2">
      <c r="C2470" s="252">
        <v>18</v>
      </c>
      <c r="D2470" s="119" t="s">
        <v>218</v>
      </c>
      <c r="F2470" s="12"/>
      <c r="H2470" s="234"/>
      <c r="K2470" s="164"/>
      <c r="Q2470" s="16"/>
      <c r="R2470" s="800">
        <v>0</v>
      </c>
      <c r="S2470" s="800">
        <v>0</v>
      </c>
      <c r="T2470" s="800">
        <v>0</v>
      </c>
      <c r="U2470" s="800">
        <v>1520.5778923823516</v>
      </c>
      <c r="V2470" s="800">
        <v>1622.567410458257</v>
      </c>
      <c r="W2470" s="800">
        <v>1693.3554666840084</v>
      </c>
      <c r="X2470" s="800">
        <v>1921.8441685141538</v>
      </c>
      <c r="Y2470" s="800">
        <v>2104.9164737145011</v>
      </c>
      <c r="Z2470" s="800">
        <v>2467.9996117908781</v>
      </c>
      <c r="AA2470" s="800">
        <v>2255.8866184516423</v>
      </c>
      <c r="AB2470" s="800">
        <v>2319.1508644805244</v>
      </c>
      <c r="AC2470" s="800">
        <v>2379.3999152859933</v>
      </c>
      <c r="AD2470" s="800">
        <v>2377.0494624514627</v>
      </c>
      <c r="AE2470" s="800">
        <v>2372.3995940584441</v>
      </c>
      <c r="AF2470" s="800">
        <v>2303.5526890941865</v>
      </c>
      <c r="AG2470" s="800">
        <v>2204.3131535294478</v>
      </c>
      <c r="AH2470" s="800">
        <v>2405.3937553351998</v>
      </c>
      <c r="AI2470" s="800">
        <v>2359.5147689585656</v>
      </c>
      <c r="AK2470" s="199"/>
      <c r="AM2470" s="11"/>
      <c r="AN2470" s="15"/>
      <c r="AO2470" s="11"/>
      <c r="AP2470" s="11"/>
    </row>
    <row r="2471" spans="3:42" ht="14.25" customHeight="1" outlineLevel="2" x14ac:dyDescent="0.2">
      <c r="C2471" s="252">
        <v>18</v>
      </c>
      <c r="D2471" s="119" t="s">
        <v>218</v>
      </c>
      <c r="F2471" s="794" t="s">
        <v>615</v>
      </c>
      <c r="AK2471" s="199"/>
      <c r="AM2471" s="11"/>
      <c r="AN2471" s="15"/>
      <c r="AO2471" s="11"/>
      <c r="AP2471" s="11"/>
    </row>
    <row r="2472" spans="3:42" outlineLevel="2" x14ac:dyDescent="0.2">
      <c r="C2472" s="252">
        <v>18</v>
      </c>
      <c r="D2472" s="119" t="s">
        <v>218</v>
      </c>
      <c r="F2472" s="761" t="s">
        <v>48</v>
      </c>
      <c r="G2472" s="75"/>
      <c r="H2472" s="796" t="s">
        <v>10</v>
      </c>
      <c r="I2472" s="801"/>
      <c r="J2472" s="75"/>
      <c r="K2472" s="741"/>
      <c r="L2472" s="75"/>
      <c r="M2472" s="75"/>
      <c r="N2472" s="75"/>
      <c r="O2472" s="75"/>
      <c r="P2472" s="75"/>
      <c r="Q2472" s="128" t="s">
        <v>110</v>
      </c>
      <c r="R2472" s="299">
        <v>0</v>
      </c>
      <c r="S2472" s="300">
        <v>0</v>
      </c>
      <c r="T2472" s="300">
        <v>0</v>
      </c>
      <c r="U2472" s="300">
        <v>865.11456001708814</v>
      </c>
      <c r="V2472" s="300">
        <v>929.90188998811277</v>
      </c>
      <c r="W2472" s="301">
        <v>973.93711674349083</v>
      </c>
      <c r="X2472" s="300">
        <v>1124.8571281719808</v>
      </c>
      <c r="Y2472" s="300">
        <v>1249.3377213871072</v>
      </c>
      <c r="Z2472" s="300">
        <v>1501.9266265000078</v>
      </c>
      <c r="AA2472" s="300">
        <v>1346.3266476408883</v>
      </c>
      <c r="AB2472" s="302">
        <v>1386.1445304596168</v>
      </c>
      <c r="AC2472" s="302">
        <v>1423.71964395538</v>
      </c>
      <c r="AD2472" s="302">
        <v>1416.7450865254223</v>
      </c>
      <c r="AE2472" s="302">
        <v>1408.03183708603</v>
      </c>
      <c r="AF2472" s="302">
        <v>1353.6304592771853</v>
      </c>
      <c r="AG2472" s="302">
        <v>1277.5399132363691</v>
      </c>
      <c r="AH2472" s="348">
        <v>1414.5640526020297</v>
      </c>
      <c r="AI2472" s="348">
        <v>1376.1320162157788</v>
      </c>
      <c r="AK2472" s="199"/>
      <c r="AM2472" s="11"/>
      <c r="AN2472" s="15"/>
      <c r="AO2472" s="11"/>
      <c r="AP2472" s="11"/>
    </row>
    <row r="2473" spans="3:42" outlineLevel="2" x14ac:dyDescent="0.2">
      <c r="C2473" s="252">
        <v>18</v>
      </c>
      <c r="D2473" s="119" t="s">
        <v>218</v>
      </c>
      <c r="F2473" s="767" t="s">
        <v>55</v>
      </c>
      <c r="H2473" s="797" t="s">
        <v>10</v>
      </c>
      <c r="K2473" s="164"/>
      <c r="Q2473" s="135" t="s">
        <v>110</v>
      </c>
      <c r="R2473" s="314">
        <v>0</v>
      </c>
      <c r="S2473" s="315">
        <v>0</v>
      </c>
      <c r="T2473" s="315">
        <v>0</v>
      </c>
      <c r="U2473" s="315">
        <v>550.24924988879309</v>
      </c>
      <c r="V2473" s="315">
        <v>583.70828087849281</v>
      </c>
      <c r="W2473" s="316">
        <v>607.40657971378005</v>
      </c>
      <c r="X2473" s="315">
        <v>681.9011537605179</v>
      </c>
      <c r="Y2473" s="315">
        <v>737.71225495738577</v>
      </c>
      <c r="Z2473" s="315">
        <v>845.7223451357213</v>
      </c>
      <c r="AA2473" s="315">
        <v>786.82068067161606</v>
      </c>
      <c r="AB2473" s="5">
        <v>807.83098529695462</v>
      </c>
      <c r="AC2473" s="5">
        <v>828.02051448027987</v>
      </c>
      <c r="AD2473" s="5">
        <v>830.11090179170674</v>
      </c>
      <c r="AE2473" s="5">
        <v>831.59027773443358</v>
      </c>
      <c r="AF2473" s="5">
        <v>814.50945956971236</v>
      </c>
      <c r="AG2473" s="5">
        <v>788.67287523529785</v>
      </c>
      <c r="AH2473" s="350">
        <v>849.98840096551703</v>
      </c>
      <c r="AI2473" s="350">
        <v>839.74611366403587</v>
      </c>
      <c r="AK2473" s="199"/>
      <c r="AM2473" s="11"/>
      <c r="AN2473" s="15"/>
      <c r="AO2473" s="11"/>
      <c r="AP2473" s="11"/>
    </row>
    <row r="2474" spans="3:42" outlineLevel="2" x14ac:dyDescent="0.2">
      <c r="C2474" s="252">
        <v>18</v>
      </c>
      <c r="D2474" s="119" t="s">
        <v>218</v>
      </c>
      <c r="F2474" s="783" t="s">
        <v>57</v>
      </c>
      <c r="G2474" s="83"/>
      <c r="H2474" s="798" t="s">
        <v>10</v>
      </c>
      <c r="I2474" s="799"/>
      <c r="J2474" s="83"/>
      <c r="K2474" s="736"/>
      <c r="L2474" s="83"/>
      <c r="M2474" s="83"/>
      <c r="N2474" s="83"/>
      <c r="O2474" s="83"/>
      <c r="P2474" s="83"/>
      <c r="Q2474" s="143" t="s">
        <v>110</v>
      </c>
      <c r="R2474" s="304">
        <v>0</v>
      </c>
      <c r="S2474" s="305">
        <v>0</v>
      </c>
      <c r="T2474" s="305">
        <v>0</v>
      </c>
      <c r="U2474" s="305">
        <v>105.21408247647037</v>
      </c>
      <c r="V2474" s="305">
        <v>108.95723959165134</v>
      </c>
      <c r="W2474" s="306">
        <v>112.0117702267377</v>
      </c>
      <c r="X2474" s="305">
        <v>115.08588658165527</v>
      </c>
      <c r="Y2474" s="305">
        <v>117.86649737000796</v>
      </c>
      <c r="Z2474" s="305">
        <v>120.35064015514889</v>
      </c>
      <c r="AA2474" s="305">
        <v>122.73929013913799</v>
      </c>
      <c r="AB2474" s="307">
        <v>125.17534872395285</v>
      </c>
      <c r="AC2474" s="307">
        <v>127.65975685033328</v>
      </c>
      <c r="AD2474" s="307">
        <v>130.19347413433334</v>
      </c>
      <c r="AE2474" s="307">
        <v>132.77747923798006</v>
      </c>
      <c r="AF2474" s="307">
        <v>135.41277024728871</v>
      </c>
      <c r="AG2474" s="307">
        <v>138.10036505778066</v>
      </c>
      <c r="AH2474" s="362">
        <v>140.84130176765291</v>
      </c>
      <c r="AI2474" s="362">
        <v>143.63663907875113</v>
      </c>
      <c r="AK2474" s="199"/>
      <c r="AM2474" s="11"/>
      <c r="AN2474" s="15"/>
      <c r="AO2474" s="11"/>
      <c r="AP2474" s="11"/>
    </row>
    <row r="2475" spans="3:42" outlineLevel="2" x14ac:dyDescent="0.2">
      <c r="C2475" s="252">
        <v>18</v>
      </c>
      <c r="D2475" s="119" t="s">
        <v>218</v>
      </c>
      <c r="F2475" s="12"/>
      <c r="H2475" s="164"/>
      <c r="K2475" s="164"/>
      <c r="Q2475" s="16"/>
      <c r="R2475" s="800">
        <v>0</v>
      </c>
      <c r="S2475" s="800">
        <v>0</v>
      </c>
      <c r="T2475" s="800">
        <v>0</v>
      </c>
      <c r="U2475" s="800">
        <v>1520.5778923823516</v>
      </c>
      <c r="V2475" s="800">
        <v>1622.567410458257</v>
      </c>
      <c r="W2475" s="800">
        <v>1693.3554666840087</v>
      </c>
      <c r="X2475" s="800">
        <v>1921.844168514154</v>
      </c>
      <c r="Y2475" s="800">
        <v>2104.9164737145011</v>
      </c>
      <c r="Z2475" s="800">
        <v>2467.9996117908781</v>
      </c>
      <c r="AA2475" s="800">
        <v>2255.8866184516423</v>
      </c>
      <c r="AB2475" s="800">
        <v>2319.1508644805244</v>
      </c>
      <c r="AC2475" s="800">
        <v>2379.3999152859933</v>
      </c>
      <c r="AD2475" s="800">
        <v>2377.0494624514627</v>
      </c>
      <c r="AE2475" s="800">
        <v>2372.3995940584437</v>
      </c>
      <c r="AF2475" s="800">
        <v>2303.5526890941865</v>
      </c>
      <c r="AG2475" s="800">
        <v>2204.3131535294478</v>
      </c>
      <c r="AH2475" s="800">
        <v>2405.3937553351998</v>
      </c>
      <c r="AI2475" s="800">
        <v>2359.514768958566</v>
      </c>
      <c r="AK2475" s="199"/>
      <c r="AM2475" s="11"/>
      <c r="AN2475" s="15"/>
      <c r="AO2475" s="11"/>
      <c r="AP2475" s="11"/>
    </row>
    <row r="2476" spans="3:42" ht="15" customHeight="1" outlineLevel="2" x14ac:dyDescent="0.2">
      <c r="C2476" s="252">
        <v>18</v>
      </c>
      <c r="D2476" s="119" t="s">
        <v>218</v>
      </c>
      <c r="F2476" s="794" t="s">
        <v>69</v>
      </c>
      <c r="AK2476" s="199"/>
      <c r="AM2476" s="11"/>
      <c r="AN2476" s="15"/>
      <c r="AO2476" s="11"/>
      <c r="AP2476" s="11"/>
    </row>
    <row r="2477" spans="3:42" outlineLevel="2" x14ac:dyDescent="0.2">
      <c r="C2477" s="252">
        <v>18</v>
      </c>
      <c r="D2477" s="119" t="s">
        <v>218</v>
      </c>
      <c r="F2477" s="761" t="s">
        <v>9</v>
      </c>
      <c r="G2477" s="75"/>
      <c r="H2477" s="796" t="s">
        <v>10</v>
      </c>
      <c r="I2477" s="801"/>
      <c r="J2477" s="75"/>
      <c r="K2477" s="741"/>
      <c r="L2477" s="75"/>
      <c r="M2477" s="75"/>
      <c r="N2477" s="75"/>
      <c r="O2477" s="75"/>
      <c r="P2477" s="75"/>
      <c r="Q2477" s="128" t="s">
        <v>110</v>
      </c>
      <c r="R2477" s="299">
        <v>0</v>
      </c>
      <c r="S2477" s="300">
        <v>0</v>
      </c>
      <c r="T2477" s="300">
        <v>0</v>
      </c>
      <c r="U2477" s="300">
        <v>0</v>
      </c>
      <c r="V2477" s="300">
        <v>0</v>
      </c>
      <c r="W2477" s="301">
        <v>0</v>
      </c>
      <c r="X2477" s="300">
        <v>0</v>
      </c>
      <c r="Y2477" s="300">
        <v>0</v>
      </c>
      <c r="Z2477" s="300">
        <v>0</v>
      </c>
      <c r="AA2477" s="300">
        <v>0</v>
      </c>
      <c r="AB2477" s="302">
        <v>0</v>
      </c>
      <c r="AC2477" s="302">
        <v>0</v>
      </c>
      <c r="AD2477" s="302">
        <v>0</v>
      </c>
      <c r="AE2477" s="302">
        <v>0</v>
      </c>
      <c r="AF2477" s="302">
        <v>0</v>
      </c>
      <c r="AG2477" s="302">
        <v>0</v>
      </c>
      <c r="AH2477" s="348">
        <v>0</v>
      </c>
      <c r="AI2477" s="348">
        <v>0</v>
      </c>
      <c r="AK2477" s="199"/>
      <c r="AM2477" s="11"/>
      <c r="AN2477" s="15"/>
      <c r="AO2477" s="11"/>
      <c r="AP2477" s="11"/>
    </row>
    <row r="2478" spans="3:42" outlineLevel="2" x14ac:dyDescent="0.2">
      <c r="C2478" s="252">
        <v>18</v>
      </c>
      <c r="D2478" s="119" t="s">
        <v>218</v>
      </c>
      <c r="F2478" s="767" t="s">
        <v>14</v>
      </c>
      <c r="H2478" s="797" t="s">
        <v>10</v>
      </c>
      <c r="K2478" s="164"/>
      <c r="Q2478" s="135" t="s">
        <v>110</v>
      </c>
      <c r="R2478" s="314">
        <v>0</v>
      </c>
      <c r="S2478" s="315">
        <v>0</v>
      </c>
      <c r="T2478" s="315">
        <v>0</v>
      </c>
      <c r="U2478" s="315">
        <v>0</v>
      </c>
      <c r="V2478" s="315">
        <v>0</v>
      </c>
      <c r="W2478" s="316">
        <v>0</v>
      </c>
      <c r="X2478" s="315">
        <v>0</v>
      </c>
      <c r="Y2478" s="315">
        <v>0</v>
      </c>
      <c r="Z2478" s="315">
        <v>0</v>
      </c>
      <c r="AA2478" s="315">
        <v>0</v>
      </c>
      <c r="AB2478" s="5">
        <v>0</v>
      </c>
      <c r="AC2478" s="5">
        <v>0</v>
      </c>
      <c r="AD2478" s="5">
        <v>0</v>
      </c>
      <c r="AE2478" s="5">
        <v>0</v>
      </c>
      <c r="AF2478" s="5">
        <v>0</v>
      </c>
      <c r="AG2478" s="5">
        <v>0</v>
      </c>
      <c r="AH2478" s="350">
        <v>0</v>
      </c>
      <c r="AI2478" s="350">
        <v>0</v>
      </c>
      <c r="AJ2478" s="289"/>
      <c r="AK2478" s="199"/>
      <c r="AM2478" s="11"/>
      <c r="AN2478" s="15"/>
      <c r="AO2478" s="11"/>
      <c r="AP2478" s="11"/>
    </row>
    <row r="2479" spans="3:42" outlineLevel="2" x14ac:dyDescent="0.2">
      <c r="C2479" s="252">
        <v>18</v>
      </c>
      <c r="D2479" s="119" t="s">
        <v>218</v>
      </c>
      <c r="F2479" s="783" t="s">
        <v>16</v>
      </c>
      <c r="G2479" s="83"/>
      <c r="H2479" s="798" t="s">
        <v>10</v>
      </c>
      <c r="I2479" s="799"/>
      <c r="J2479" s="83"/>
      <c r="K2479" s="736"/>
      <c r="L2479" s="83"/>
      <c r="M2479" s="83"/>
      <c r="N2479" s="83"/>
      <c r="O2479" s="83"/>
      <c r="P2479" s="83"/>
      <c r="Q2479" s="143" t="s">
        <v>110</v>
      </c>
      <c r="R2479" s="304">
        <v>0</v>
      </c>
      <c r="S2479" s="305">
        <v>0</v>
      </c>
      <c r="T2479" s="305">
        <v>0</v>
      </c>
      <c r="U2479" s="305">
        <v>0</v>
      </c>
      <c r="V2479" s="305">
        <v>0</v>
      </c>
      <c r="W2479" s="306">
        <v>0</v>
      </c>
      <c r="X2479" s="305">
        <v>0</v>
      </c>
      <c r="Y2479" s="305">
        <v>0</v>
      </c>
      <c r="Z2479" s="305">
        <v>0</v>
      </c>
      <c r="AA2479" s="305">
        <v>0</v>
      </c>
      <c r="AB2479" s="307">
        <v>0</v>
      </c>
      <c r="AC2479" s="307">
        <v>0</v>
      </c>
      <c r="AD2479" s="307">
        <v>0</v>
      </c>
      <c r="AE2479" s="307">
        <v>0</v>
      </c>
      <c r="AF2479" s="307">
        <v>0</v>
      </c>
      <c r="AG2479" s="307">
        <v>0</v>
      </c>
      <c r="AH2479" s="362">
        <v>0</v>
      </c>
      <c r="AI2479" s="362">
        <v>0</v>
      </c>
      <c r="AK2479" s="199"/>
      <c r="AM2479" s="11"/>
      <c r="AN2479" s="15"/>
      <c r="AO2479" s="11"/>
      <c r="AP2479" s="11"/>
    </row>
    <row r="2480" spans="3:42" outlineLevel="2" x14ac:dyDescent="0.2">
      <c r="C2480" s="252">
        <v>18</v>
      </c>
      <c r="D2480" s="119" t="s">
        <v>218</v>
      </c>
      <c r="F2480" s="12"/>
      <c r="H2480" s="797"/>
      <c r="K2480" s="164"/>
      <c r="Q2480" s="16"/>
      <c r="R2480" s="800">
        <v>0</v>
      </c>
      <c r="S2480" s="800">
        <v>0</v>
      </c>
      <c r="T2480" s="800">
        <v>0</v>
      </c>
      <c r="U2480" s="800">
        <v>0</v>
      </c>
      <c r="V2480" s="800">
        <v>0</v>
      </c>
      <c r="W2480" s="800">
        <v>0</v>
      </c>
      <c r="X2480" s="800">
        <v>0</v>
      </c>
      <c r="Y2480" s="800">
        <v>0</v>
      </c>
      <c r="Z2480" s="800">
        <v>0</v>
      </c>
      <c r="AA2480" s="800">
        <v>0</v>
      </c>
      <c r="AB2480" s="800">
        <v>0</v>
      </c>
      <c r="AC2480" s="800">
        <v>0</v>
      </c>
      <c r="AD2480" s="800">
        <v>0</v>
      </c>
      <c r="AE2480" s="800">
        <v>0</v>
      </c>
      <c r="AF2480" s="800">
        <v>0</v>
      </c>
      <c r="AG2480" s="800">
        <v>0</v>
      </c>
      <c r="AH2480" s="800">
        <v>0</v>
      </c>
      <c r="AI2480" s="800">
        <v>0</v>
      </c>
      <c r="AK2480" s="199"/>
      <c r="AM2480" s="11"/>
      <c r="AN2480" s="15"/>
      <c r="AO2480" s="11"/>
      <c r="AP2480" s="11"/>
    </row>
    <row r="2481" spans="3:42" ht="17.25" customHeight="1" outlineLevel="2" x14ac:dyDescent="0.2">
      <c r="C2481" s="252">
        <v>18</v>
      </c>
      <c r="D2481" s="119" t="s">
        <v>218</v>
      </c>
      <c r="F2481" s="794" t="s">
        <v>616</v>
      </c>
      <c r="AK2481" s="199"/>
      <c r="AM2481" s="11"/>
      <c r="AN2481" s="15"/>
      <c r="AO2481" s="11"/>
      <c r="AP2481" s="11"/>
    </row>
    <row r="2482" spans="3:42" outlineLevel="2" x14ac:dyDescent="0.2">
      <c r="C2482" s="252">
        <v>18</v>
      </c>
      <c r="D2482" s="119" t="s">
        <v>218</v>
      </c>
      <c r="F2482" s="761" t="s">
        <v>48</v>
      </c>
      <c r="G2482" s="75"/>
      <c r="H2482" s="796" t="s">
        <v>10</v>
      </c>
      <c r="I2482" s="228" t="s">
        <v>617</v>
      </c>
      <c r="J2482" s="75"/>
      <c r="K2482" s="741"/>
      <c r="L2482" s="75"/>
      <c r="M2482" s="75"/>
      <c r="N2482" s="75"/>
      <c r="O2482" s="75"/>
      <c r="P2482" s="75"/>
      <c r="Q2482" s="128" t="s">
        <v>110</v>
      </c>
      <c r="R2482" s="299">
        <v>0</v>
      </c>
      <c r="S2482" s="300">
        <v>0</v>
      </c>
      <c r="T2482" s="300">
        <v>0</v>
      </c>
      <c r="U2482" s="300">
        <v>865.11456001708814</v>
      </c>
      <c r="V2482" s="300">
        <v>929.90188998811277</v>
      </c>
      <c r="W2482" s="301">
        <v>973.93711674349083</v>
      </c>
      <c r="X2482" s="300">
        <v>1124.8571281719808</v>
      </c>
      <c r="Y2482" s="300">
        <v>1249.3377213871072</v>
      </c>
      <c r="Z2482" s="300">
        <v>1501.9266265000078</v>
      </c>
      <c r="AA2482" s="300">
        <v>1346.3266476408883</v>
      </c>
      <c r="AB2482" s="302">
        <v>1386.1445304596168</v>
      </c>
      <c r="AC2482" s="302">
        <v>1423.71964395538</v>
      </c>
      <c r="AD2482" s="302">
        <v>1416.7450865254223</v>
      </c>
      <c r="AE2482" s="302">
        <v>1408.03183708603</v>
      </c>
      <c r="AF2482" s="302">
        <v>1353.6304592771853</v>
      </c>
      <c r="AG2482" s="302">
        <v>1277.5399132363691</v>
      </c>
      <c r="AH2482" s="348">
        <v>1414.5640526020297</v>
      </c>
      <c r="AI2482" s="348">
        <v>1376.1320162157788</v>
      </c>
      <c r="AJ2482" s="289"/>
      <c r="AK2482" s="199"/>
      <c r="AM2482" s="11"/>
      <c r="AN2482" s="15"/>
      <c r="AO2482" s="11"/>
      <c r="AP2482" s="11"/>
    </row>
    <row r="2483" spans="3:42" outlineLevel="2" x14ac:dyDescent="0.2">
      <c r="C2483" s="252">
        <v>18</v>
      </c>
      <c r="D2483" s="119" t="s">
        <v>218</v>
      </c>
      <c r="F2483" s="767" t="s">
        <v>55</v>
      </c>
      <c r="H2483" s="797" t="s">
        <v>10</v>
      </c>
      <c r="I2483" s="234" t="s">
        <v>617</v>
      </c>
      <c r="K2483" s="164"/>
      <c r="Q2483" s="135" t="s">
        <v>110</v>
      </c>
      <c r="R2483" s="314">
        <v>0</v>
      </c>
      <c r="S2483" s="315">
        <v>0</v>
      </c>
      <c r="T2483" s="315">
        <v>0</v>
      </c>
      <c r="U2483" s="315">
        <v>550.24924988879309</v>
      </c>
      <c r="V2483" s="315">
        <v>583.70828087849281</v>
      </c>
      <c r="W2483" s="316">
        <v>607.40657971378005</v>
      </c>
      <c r="X2483" s="315">
        <v>681.9011537605179</v>
      </c>
      <c r="Y2483" s="315">
        <v>737.71225495738577</v>
      </c>
      <c r="Z2483" s="315">
        <v>845.7223451357213</v>
      </c>
      <c r="AA2483" s="315">
        <v>786.82068067161606</v>
      </c>
      <c r="AB2483" s="5">
        <v>807.83098529695462</v>
      </c>
      <c r="AC2483" s="5">
        <v>828.02051448027987</v>
      </c>
      <c r="AD2483" s="5">
        <v>830.11090179170674</v>
      </c>
      <c r="AE2483" s="5">
        <v>831.59027773443358</v>
      </c>
      <c r="AF2483" s="5">
        <v>814.50945956971236</v>
      </c>
      <c r="AG2483" s="5">
        <v>788.67287523529785</v>
      </c>
      <c r="AH2483" s="350">
        <v>849.98840096551703</v>
      </c>
      <c r="AI2483" s="350">
        <v>839.74611366403587</v>
      </c>
      <c r="AK2483" s="199"/>
      <c r="AM2483" s="11"/>
      <c r="AN2483" s="15"/>
      <c r="AO2483" s="11"/>
      <c r="AP2483" s="11"/>
    </row>
    <row r="2484" spans="3:42" outlineLevel="2" x14ac:dyDescent="0.2">
      <c r="C2484" s="252">
        <v>18</v>
      </c>
      <c r="D2484" s="119" t="s">
        <v>218</v>
      </c>
      <c r="F2484" s="783" t="s">
        <v>57</v>
      </c>
      <c r="G2484" s="83"/>
      <c r="H2484" s="798" t="s">
        <v>10</v>
      </c>
      <c r="I2484" s="240" t="s">
        <v>617</v>
      </c>
      <c r="J2484" s="83"/>
      <c r="K2484" s="736"/>
      <c r="L2484" s="83"/>
      <c r="M2484" s="83"/>
      <c r="N2484" s="83"/>
      <c r="O2484" s="83"/>
      <c r="P2484" s="83"/>
      <c r="Q2484" s="143" t="s">
        <v>110</v>
      </c>
      <c r="R2484" s="304">
        <v>0</v>
      </c>
      <c r="S2484" s="305">
        <v>0</v>
      </c>
      <c r="T2484" s="305">
        <v>0</v>
      </c>
      <c r="U2484" s="305">
        <v>105.21408247647037</v>
      </c>
      <c r="V2484" s="305">
        <v>108.95723959165134</v>
      </c>
      <c r="W2484" s="306">
        <v>112.0117702267377</v>
      </c>
      <c r="X2484" s="305">
        <v>115.08588658165527</v>
      </c>
      <c r="Y2484" s="305">
        <v>117.86649737000796</v>
      </c>
      <c r="Z2484" s="305">
        <v>120.35064015514889</v>
      </c>
      <c r="AA2484" s="305">
        <v>122.73929013913799</v>
      </c>
      <c r="AB2484" s="307">
        <v>125.17534872395285</v>
      </c>
      <c r="AC2484" s="307">
        <v>127.65975685033328</v>
      </c>
      <c r="AD2484" s="307">
        <v>130.19347413433334</v>
      </c>
      <c r="AE2484" s="307">
        <v>132.77747923798006</v>
      </c>
      <c r="AF2484" s="307">
        <v>135.41277024728871</v>
      </c>
      <c r="AG2484" s="307">
        <v>138.10036505778066</v>
      </c>
      <c r="AH2484" s="362">
        <v>140.84130176765291</v>
      </c>
      <c r="AI2484" s="362">
        <v>143.63663907875113</v>
      </c>
      <c r="AK2484" s="199"/>
      <c r="AM2484" s="11"/>
      <c r="AN2484" s="15"/>
      <c r="AO2484" s="11"/>
      <c r="AP2484" s="11"/>
    </row>
    <row r="2485" spans="3:42" outlineLevel="2" x14ac:dyDescent="0.2">
      <c r="C2485" s="252">
        <v>18</v>
      </c>
      <c r="D2485" s="119" t="s">
        <v>218</v>
      </c>
      <c r="F2485" s="802" t="s">
        <v>618</v>
      </c>
      <c r="R2485" s="800">
        <v>0</v>
      </c>
      <c r="S2485" s="800">
        <v>0</v>
      </c>
      <c r="T2485" s="800">
        <v>0</v>
      </c>
      <c r="U2485" s="800">
        <v>1520.5778923823516</v>
      </c>
      <c r="V2485" s="800">
        <v>1622.567410458257</v>
      </c>
      <c r="W2485" s="800">
        <v>1693.3554666840087</v>
      </c>
      <c r="X2485" s="800">
        <v>1921.844168514154</v>
      </c>
      <c r="Y2485" s="800">
        <v>2104.9164737145011</v>
      </c>
      <c r="Z2485" s="800">
        <v>2467.9996117908781</v>
      </c>
      <c r="AA2485" s="800">
        <v>2255.8866184516423</v>
      </c>
      <c r="AB2485" s="800">
        <v>2319.1508644805244</v>
      </c>
      <c r="AC2485" s="800">
        <v>2379.3999152859933</v>
      </c>
      <c r="AD2485" s="800">
        <v>2377.0494624514627</v>
      </c>
      <c r="AE2485" s="800">
        <v>2372.3995940584437</v>
      </c>
      <c r="AF2485" s="800">
        <v>2303.5526890941865</v>
      </c>
      <c r="AG2485" s="800">
        <v>2204.3131535294478</v>
      </c>
      <c r="AH2485" s="800">
        <v>2405.3937553351998</v>
      </c>
      <c r="AI2485" s="800">
        <v>2359.514768958566</v>
      </c>
      <c r="AK2485" s="199"/>
      <c r="AM2485" s="11"/>
      <c r="AN2485" s="15"/>
      <c r="AO2485" s="11"/>
      <c r="AP2485" s="11"/>
    </row>
    <row r="2486" spans="3:42" outlineLevel="2" x14ac:dyDescent="0.2">
      <c r="C2486" s="252">
        <v>18</v>
      </c>
      <c r="D2486" s="119" t="s">
        <v>218</v>
      </c>
      <c r="R2486" s="5"/>
      <c r="S2486" s="5"/>
      <c r="T2486" s="5"/>
      <c r="U2486" s="5"/>
      <c r="V2486" s="5"/>
      <c r="W2486" s="5"/>
      <c r="X2486" s="5"/>
      <c r="Y2486" s="5"/>
      <c r="AK2486" s="199"/>
      <c r="AM2486" s="11"/>
      <c r="AN2486" s="15"/>
      <c r="AO2486" s="11"/>
      <c r="AP2486" s="11"/>
    </row>
    <row r="2487" spans="3:42" outlineLevel="2" x14ac:dyDescent="0.2">
      <c r="C2487" s="252">
        <v>18</v>
      </c>
      <c r="D2487" s="119" t="s">
        <v>218</v>
      </c>
      <c r="F2487" s="789" t="s">
        <v>619</v>
      </c>
      <c r="G2487" s="790"/>
      <c r="H2487" s="803"/>
      <c r="I2487" s="790"/>
      <c r="J2487" s="790"/>
      <c r="K2487" s="792"/>
      <c r="L2487" s="789"/>
      <c r="M2487" s="789"/>
      <c r="N2487" s="789"/>
      <c r="O2487" s="789"/>
      <c r="P2487" s="789"/>
      <c r="Q2487" s="792"/>
      <c r="R2487" s="793"/>
      <c r="S2487" s="793"/>
      <c r="T2487" s="793"/>
      <c r="U2487" s="793"/>
      <c r="V2487" s="793"/>
      <c r="W2487" s="793"/>
      <c r="X2487" s="793"/>
      <c r="Y2487" s="793"/>
      <c r="Z2487" s="793"/>
      <c r="AA2487" s="793"/>
      <c r="AB2487" s="793"/>
      <c r="AC2487" s="793"/>
      <c r="AD2487" s="793"/>
      <c r="AE2487" s="793"/>
      <c r="AF2487" s="793"/>
      <c r="AG2487" s="793"/>
      <c r="AH2487" s="789"/>
      <c r="AI2487" s="789"/>
      <c r="AK2487" s="199"/>
      <c r="AM2487" s="11"/>
      <c r="AN2487" s="15"/>
      <c r="AO2487" s="11"/>
      <c r="AP2487" s="11"/>
    </row>
    <row r="2488" spans="3:42" outlineLevel="2" x14ac:dyDescent="0.2">
      <c r="C2488" s="252">
        <v>18</v>
      </c>
      <c r="D2488" s="119" t="s">
        <v>218</v>
      </c>
      <c r="F2488" t="s">
        <v>620</v>
      </c>
      <c r="AK2488" s="199"/>
      <c r="AM2488" s="11"/>
      <c r="AN2488" s="15"/>
      <c r="AO2488" s="11"/>
      <c r="AP2488" s="11"/>
    </row>
    <row r="2489" spans="3:42" outlineLevel="2" x14ac:dyDescent="0.2">
      <c r="C2489" s="252">
        <v>18</v>
      </c>
      <c r="D2489" s="119" t="s">
        <v>218</v>
      </c>
      <c r="F2489" s="761" t="s">
        <v>48</v>
      </c>
      <c r="G2489" s="75"/>
      <c r="H2489" s="796" t="s">
        <v>10</v>
      </c>
      <c r="I2489" s="801"/>
      <c r="J2489" s="75"/>
      <c r="K2489" s="741"/>
      <c r="L2489" s="75"/>
      <c r="M2489" s="75"/>
      <c r="N2489" s="75"/>
      <c r="O2489" s="75"/>
      <c r="P2489" s="75"/>
      <c r="Q2489" s="128" t="s">
        <v>536</v>
      </c>
      <c r="R2489" s="804">
        <v>0</v>
      </c>
      <c r="S2489" s="805">
        <v>0</v>
      </c>
      <c r="T2489" s="805">
        <v>0</v>
      </c>
      <c r="U2489" s="805">
        <v>39.323389091685826</v>
      </c>
      <c r="V2489" s="805">
        <v>42.268267726732404</v>
      </c>
      <c r="W2489" s="806">
        <v>44.26986894288595</v>
      </c>
      <c r="X2489" s="805">
        <v>51.129869462362763</v>
      </c>
      <c r="Y2489" s="805">
        <v>56.788078244868508</v>
      </c>
      <c r="Z2489" s="805">
        <v>68.269392113636727</v>
      </c>
      <c r="AA2489" s="805">
        <v>61.196665801858558</v>
      </c>
      <c r="AB2489" s="805">
        <v>63.006569566346215</v>
      </c>
      <c r="AC2489" s="805">
        <v>64.714529270699089</v>
      </c>
      <c r="AD2489" s="805">
        <v>64.397503932973734</v>
      </c>
      <c r="AE2489" s="805">
        <v>64.001447140274081</v>
      </c>
      <c r="AF2489" s="805">
        <v>61.528657239872061</v>
      </c>
      <c r="AG2489" s="805">
        <v>58.06999605619859</v>
      </c>
      <c r="AH2489" s="808">
        <v>64.298366027364978</v>
      </c>
      <c r="AI2489" s="808">
        <v>62.5514552825354</v>
      </c>
      <c r="AJ2489" s="289"/>
      <c r="AK2489" s="199"/>
      <c r="AM2489" s="11"/>
      <c r="AN2489" s="15"/>
      <c r="AO2489" s="11"/>
      <c r="AP2489" s="11"/>
    </row>
    <row r="2490" spans="3:42" outlineLevel="2" x14ac:dyDescent="0.2">
      <c r="C2490" s="252">
        <v>18</v>
      </c>
      <c r="D2490" s="119" t="s">
        <v>218</v>
      </c>
      <c r="F2490" s="767" t="s">
        <v>55</v>
      </c>
      <c r="H2490" s="797" t="s">
        <v>10</v>
      </c>
      <c r="K2490" s="164"/>
      <c r="Q2490" s="135" t="s">
        <v>536</v>
      </c>
      <c r="R2490" s="809">
        <v>0</v>
      </c>
      <c r="S2490" s="810">
        <v>0</v>
      </c>
      <c r="T2490" s="810">
        <v>0</v>
      </c>
      <c r="U2490" s="810">
        <v>13.461426017437937</v>
      </c>
      <c r="V2490" s="810">
        <v>14.279975557258362</v>
      </c>
      <c r="W2490" s="811">
        <v>14.859736268562973</v>
      </c>
      <c r="X2490" s="810">
        <v>16.682188906950728</v>
      </c>
      <c r="Y2490" s="810">
        <v>18.04756470685453</v>
      </c>
      <c r="Z2490" s="810">
        <v>20.689948750751572</v>
      </c>
      <c r="AA2490" s="810">
        <v>19.248964690077699</v>
      </c>
      <c r="AB2490" s="810">
        <v>19.76296568394546</v>
      </c>
      <c r="AC2490" s="810">
        <v>20.256887035920339</v>
      </c>
      <c r="AD2490" s="810">
        <v>20.308026758775487</v>
      </c>
      <c r="AE2490" s="810">
        <v>20.344218556963341</v>
      </c>
      <c r="AF2490" s="810">
        <v>19.92634943658167</v>
      </c>
      <c r="AG2490" s="810">
        <v>19.2942772099838</v>
      </c>
      <c r="AH2490" s="812">
        <v>20.794314535803824</v>
      </c>
      <c r="AI2490" s="812">
        <v>20.54374482982767</v>
      </c>
      <c r="AK2490" s="199"/>
      <c r="AM2490" s="11"/>
      <c r="AN2490" s="15"/>
      <c r="AO2490" s="11"/>
      <c r="AP2490" s="11"/>
    </row>
    <row r="2491" spans="3:42" outlineLevel="2" x14ac:dyDescent="0.2">
      <c r="C2491" s="252">
        <v>18</v>
      </c>
      <c r="D2491" s="119" t="s">
        <v>218</v>
      </c>
      <c r="F2491" s="783" t="s">
        <v>57</v>
      </c>
      <c r="G2491" s="83"/>
      <c r="H2491" s="798" t="s">
        <v>10</v>
      </c>
      <c r="I2491" s="799"/>
      <c r="J2491" s="83"/>
      <c r="K2491" s="736"/>
      <c r="L2491" s="83"/>
      <c r="M2491" s="83"/>
      <c r="N2491" s="83"/>
      <c r="O2491" s="83"/>
      <c r="P2491" s="83"/>
      <c r="Q2491" s="143" t="s">
        <v>536</v>
      </c>
      <c r="R2491" s="813">
        <v>0</v>
      </c>
      <c r="S2491" s="814">
        <v>0</v>
      </c>
      <c r="T2491" s="814">
        <v>0</v>
      </c>
      <c r="U2491" s="814">
        <v>4.3434729501137452</v>
      </c>
      <c r="V2491" s="814">
        <v>4.4979988585770956</v>
      </c>
      <c r="W2491" s="815">
        <v>4.6240967237726442</v>
      </c>
      <c r="X2491" s="814">
        <v>4.7510031313447758</v>
      </c>
      <c r="Y2491" s="814">
        <v>4.8657929718274442</v>
      </c>
      <c r="Z2491" s="814">
        <v>4.9683439492015307</v>
      </c>
      <c r="AA2491" s="814">
        <v>5.0669527698892605</v>
      </c>
      <c r="AB2491" s="814">
        <v>5.1675187237899847</v>
      </c>
      <c r="AC2491" s="814">
        <v>5.2700806550446666</v>
      </c>
      <c r="AD2491" s="814">
        <v>5.3746781787530642</v>
      </c>
      <c r="AE2491" s="814">
        <v>5.4813516962753539</v>
      </c>
      <c r="AF2491" s="814">
        <v>5.590142410837446</v>
      </c>
      <c r="AG2491" s="814">
        <v>5.7010923434460246</v>
      </c>
      <c r="AH2491" s="816">
        <v>5.8142443491194697</v>
      </c>
      <c r="AI2491" s="816">
        <v>5.9296421334409191</v>
      </c>
      <c r="AK2491" s="199"/>
      <c r="AM2491" s="11"/>
      <c r="AN2491" s="15"/>
      <c r="AO2491" s="11"/>
      <c r="AP2491" s="11"/>
    </row>
    <row r="2492" spans="3:42" outlineLevel="2" x14ac:dyDescent="0.2">
      <c r="C2492" s="252">
        <v>18</v>
      </c>
      <c r="D2492" s="119" t="s">
        <v>218</v>
      </c>
      <c r="H2492" s="798"/>
      <c r="AK2492" s="199"/>
      <c r="AM2492" s="11"/>
      <c r="AN2492" s="15"/>
      <c r="AO2492" s="11"/>
      <c r="AP2492" s="11"/>
    </row>
    <row r="2493" spans="3:42" outlineLevel="2" x14ac:dyDescent="0.2">
      <c r="C2493" s="252">
        <v>18</v>
      </c>
      <c r="D2493" s="119" t="s">
        <v>218</v>
      </c>
      <c r="F2493" s="789" t="s">
        <v>621</v>
      </c>
      <c r="G2493" s="790"/>
      <c r="H2493" s="803"/>
      <c r="I2493" s="790"/>
      <c r="J2493" s="790"/>
      <c r="K2493" s="792"/>
      <c r="L2493" s="789"/>
      <c r="M2493" s="789"/>
      <c r="N2493" s="789"/>
      <c r="O2493" s="789"/>
      <c r="P2493" s="789"/>
      <c r="Q2493" s="792"/>
      <c r="R2493" s="793"/>
      <c r="S2493" s="793"/>
      <c r="T2493" s="793"/>
      <c r="U2493" s="793"/>
      <c r="V2493" s="793"/>
      <c r="W2493" s="793"/>
      <c r="X2493" s="793"/>
      <c r="Y2493" s="793"/>
      <c r="Z2493" s="793"/>
      <c r="AA2493" s="793"/>
      <c r="AB2493" s="793"/>
      <c r="AC2493" s="793"/>
      <c r="AD2493" s="793"/>
      <c r="AE2493" s="793"/>
      <c r="AF2493" s="793"/>
      <c r="AG2493" s="793"/>
      <c r="AH2493" s="789"/>
      <c r="AI2493" s="789"/>
      <c r="AK2493" s="199"/>
      <c r="AM2493" s="11"/>
      <c r="AN2493" s="15"/>
      <c r="AO2493" s="11"/>
      <c r="AP2493" s="11"/>
    </row>
    <row r="2494" spans="3:42" outlineLevel="2" x14ac:dyDescent="0.2">
      <c r="C2494" s="252">
        <v>18</v>
      </c>
      <c r="D2494" s="119" t="s">
        <v>218</v>
      </c>
      <c r="F2494" s="794" t="s">
        <v>518</v>
      </c>
      <c r="AK2494" s="199"/>
      <c r="AM2494" s="11"/>
      <c r="AN2494" s="15"/>
      <c r="AO2494" s="11"/>
      <c r="AP2494" s="11"/>
    </row>
    <row r="2495" spans="3:42" outlineLevel="2" x14ac:dyDescent="0.2">
      <c r="C2495" s="252">
        <v>18</v>
      </c>
      <c r="D2495" s="119" t="s">
        <v>218</v>
      </c>
      <c r="F2495" s="761" t="s">
        <v>48</v>
      </c>
      <c r="G2495" s="75"/>
      <c r="H2495" s="796" t="s">
        <v>10</v>
      </c>
      <c r="I2495" s="228" t="s">
        <v>518</v>
      </c>
      <c r="J2495" s="75"/>
      <c r="K2495" s="741"/>
      <c r="L2495" s="75"/>
      <c r="M2495" s="75"/>
      <c r="N2495" s="75"/>
      <c r="O2495" s="75"/>
      <c r="P2495" s="75"/>
      <c r="Q2495" s="128" t="s">
        <v>536</v>
      </c>
      <c r="R2495" s="299">
        <v>0</v>
      </c>
      <c r="S2495" s="300">
        <v>0</v>
      </c>
      <c r="T2495" s="300">
        <v>0</v>
      </c>
      <c r="U2495" s="300">
        <v>0</v>
      </c>
      <c r="V2495" s="300">
        <v>0</v>
      </c>
      <c r="W2495" s="301">
        <v>0</v>
      </c>
      <c r="X2495" s="300">
        <v>0</v>
      </c>
      <c r="Y2495" s="300">
        <v>0</v>
      </c>
      <c r="Z2495" s="300">
        <v>0</v>
      </c>
      <c r="AA2495" s="300">
        <v>0</v>
      </c>
      <c r="AB2495" s="302">
        <v>0</v>
      </c>
      <c r="AC2495" s="302">
        <v>0</v>
      </c>
      <c r="AD2495" s="302">
        <v>0</v>
      </c>
      <c r="AE2495" s="302">
        <v>0</v>
      </c>
      <c r="AF2495" s="302">
        <v>0</v>
      </c>
      <c r="AG2495" s="302">
        <v>0</v>
      </c>
      <c r="AH2495" s="348">
        <v>0</v>
      </c>
      <c r="AI2495" s="348">
        <v>0</v>
      </c>
      <c r="AK2495" s="199"/>
      <c r="AM2495" s="11"/>
      <c r="AN2495" s="15"/>
      <c r="AO2495" s="11"/>
      <c r="AP2495" s="11"/>
    </row>
    <row r="2496" spans="3:42" outlineLevel="2" x14ac:dyDescent="0.2">
      <c r="C2496" s="252">
        <v>18</v>
      </c>
      <c r="D2496" s="119" t="s">
        <v>218</v>
      </c>
      <c r="F2496" s="783" t="s">
        <v>55</v>
      </c>
      <c r="G2496" s="83"/>
      <c r="H2496" s="798" t="s">
        <v>10</v>
      </c>
      <c r="I2496" s="240" t="s">
        <v>518</v>
      </c>
      <c r="J2496" s="83"/>
      <c r="K2496" s="736"/>
      <c r="L2496" s="83"/>
      <c r="M2496" s="83"/>
      <c r="N2496" s="83"/>
      <c r="O2496" s="83"/>
      <c r="P2496" s="83"/>
      <c r="Q2496" s="143" t="s">
        <v>536</v>
      </c>
      <c r="R2496" s="304">
        <v>0</v>
      </c>
      <c r="S2496" s="305">
        <v>0</v>
      </c>
      <c r="T2496" s="305">
        <v>0</v>
      </c>
      <c r="U2496" s="305">
        <v>0</v>
      </c>
      <c r="V2496" s="305">
        <v>0</v>
      </c>
      <c r="W2496" s="306">
        <v>0</v>
      </c>
      <c r="X2496" s="305">
        <v>0.56954916569459391</v>
      </c>
      <c r="Y2496" s="305">
        <v>0.58532052550526059</v>
      </c>
      <c r="Z2496" s="305">
        <v>0.60152860931669749</v>
      </c>
      <c r="AA2496" s="305">
        <v>0.61818551043316883</v>
      </c>
      <c r="AB2496" s="307">
        <v>0.63428521825993922</v>
      </c>
      <c r="AC2496" s="307">
        <v>0.65080421865784388</v>
      </c>
      <c r="AD2496" s="307">
        <v>0.66775343146854049</v>
      </c>
      <c r="AE2496" s="307">
        <v>0.68514406092446845</v>
      </c>
      <c r="AF2496" s="307">
        <v>0.70298760305537622</v>
      </c>
      <c r="AG2496" s="307">
        <v>0.72129585328774204</v>
      </c>
      <c r="AH2496" s="362">
        <v>0.72129585328774204</v>
      </c>
      <c r="AI2496" s="362">
        <v>0.72129585328774204</v>
      </c>
      <c r="AK2496" s="199"/>
      <c r="AM2496" s="11"/>
      <c r="AN2496" s="15"/>
      <c r="AO2496" s="11"/>
      <c r="AP2496" s="11"/>
    </row>
    <row r="2497" spans="3:42" outlineLevel="2" x14ac:dyDescent="0.2">
      <c r="C2497" s="252">
        <v>18</v>
      </c>
      <c r="D2497" s="119" t="s">
        <v>218</v>
      </c>
      <c r="F2497" s="40" t="s">
        <v>622</v>
      </c>
      <c r="AK2497" s="199"/>
      <c r="AM2497" s="11"/>
      <c r="AN2497" s="15"/>
      <c r="AO2497" s="11"/>
      <c r="AP2497" s="11"/>
    </row>
    <row r="2498" spans="3:42" outlineLevel="2" x14ac:dyDescent="0.2">
      <c r="C2498" s="252">
        <v>18</v>
      </c>
      <c r="D2498" s="119" t="s">
        <v>218</v>
      </c>
      <c r="F2498" s="761" t="s">
        <v>48</v>
      </c>
      <c r="G2498" s="75"/>
      <c r="H2498" s="796" t="s">
        <v>623</v>
      </c>
      <c r="I2498" s="801"/>
      <c r="J2498" s="75"/>
      <c r="K2498" s="741"/>
      <c r="L2498" s="75"/>
      <c r="M2498" s="75"/>
      <c r="N2498" s="75"/>
      <c r="O2498" s="75"/>
      <c r="P2498" s="75"/>
      <c r="Q2498" s="128" t="s">
        <v>536</v>
      </c>
      <c r="R2498" s="804">
        <v>0</v>
      </c>
      <c r="S2498" s="805">
        <v>0</v>
      </c>
      <c r="T2498" s="805">
        <v>0</v>
      </c>
      <c r="U2498" s="805">
        <v>39.323389091685826</v>
      </c>
      <c r="V2498" s="805">
        <v>42.268267726732404</v>
      </c>
      <c r="W2498" s="806">
        <v>44.26986894288595</v>
      </c>
      <c r="X2498" s="805">
        <v>51.129869462362763</v>
      </c>
      <c r="Y2498" s="805">
        <v>56.788078244868508</v>
      </c>
      <c r="Z2498" s="805">
        <v>68.269392113636727</v>
      </c>
      <c r="AA2498" s="805">
        <v>61.196665801858558</v>
      </c>
      <c r="AB2498" s="805">
        <v>63.006569566346215</v>
      </c>
      <c r="AC2498" s="805">
        <v>64.714529270699089</v>
      </c>
      <c r="AD2498" s="805">
        <v>64.397503932973734</v>
      </c>
      <c r="AE2498" s="805">
        <v>64.001447140274081</v>
      </c>
      <c r="AF2498" s="805">
        <v>61.528657239872061</v>
      </c>
      <c r="AG2498" s="805">
        <v>58.06999605619859</v>
      </c>
      <c r="AH2498" s="808">
        <v>64.298366027364978</v>
      </c>
      <c r="AI2498" s="808">
        <v>62.5514552825354</v>
      </c>
      <c r="AK2498" s="199"/>
      <c r="AM2498" s="11"/>
      <c r="AN2498" s="15"/>
      <c r="AO2498" s="11"/>
      <c r="AP2498" s="11"/>
    </row>
    <row r="2499" spans="3:42" outlineLevel="2" x14ac:dyDescent="0.2">
      <c r="C2499" s="252">
        <v>18</v>
      </c>
      <c r="D2499" s="119" t="s">
        <v>218</v>
      </c>
      <c r="F2499" s="767" t="s">
        <v>55</v>
      </c>
      <c r="H2499" s="797" t="s">
        <v>623</v>
      </c>
      <c r="K2499" s="164"/>
      <c r="Q2499" s="135" t="s">
        <v>536</v>
      </c>
      <c r="R2499" s="809">
        <v>0</v>
      </c>
      <c r="S2499" s="810">
        <v>0</v>
      </c>
      <c r="T2499" s="810">
        <v>0</v>
      </c>
      <c r="U2499" s="810">
        <v>13.461426017437937</v>
      </c>
      <c r="V2499" s="810">
        <v>14.279975557258362</v>
      </c>
      <c r="W2499" s="811">
        <v>14.859736268562973</v>
      </c>
      <c r="X2499" s="810">
        <v>17.25173807264532</v>
      </c>
      <c r="Y2499" s="810">
        <v>18.63288523235979</v>
      </c>
      <c r="Z2499" s="810">
        <v>21.291477360068271</v>
      </c>
      <c r="AA2499" s="810">
        <v>19.867150200510867</v>
      </c>
      <c r="AB2499" s="810">
        <v>20.3972509022054</v>
      </c>
      <c r="AC2499" s="810">
        <v>20.907691254578182</v>
      </c>
      <c r="AD2499" s="810">
        <v>20.975780190244027</v>
      </c>
      <c r="AE2499" s="810">
        <v>21.029362617887809</v>
      </c>
      <c r="AF2499" s="810">
        <v>20.629337039637047</v>
      </c>
      <c r="AG2499" s="810">
        <v>20.015573063271543</v>
      </c>
      <c r="AH2499" s="812">
        <v>21.515610389091567</v>
      </c>
      <c r="AI2499" s="812">
        <v>21.265040683115412</v>
      </c>
      <c r="AK2499" s="199"/>
      <c r="AM2499" s="11"/>
      <c r="AN2499" s="15"/>
      <c r="AO2499" s="11"/>
      <c r="AP2499" s="11"/>
    </row>
    <row r="2500" spans="3:42" outlineLevel="2" x14ac:dyDescent="0.2">
      <c r="C2500" s="252">
        <v>18</v>
      </c>
      <c r="D2500" s="119" t="s">
        <v>218</v>
      </c>
      <c r="F2500" s="783" t="s">
        <v>57</v>
      </c>
      <c r="G2500" s="83"/>
      <c r="H2500" s="798" t="s">
        <v>623</v>
      </c>
      <c r="I2500" s="799"/>
      <c r="J2500" s="83"/>
      <c r="K2500" s="736"/>
      <c r="L2500" s="83"/>
      <c r="M2500" s="83"/>
      <c r="N2500" s="83"/>
      <c r="O2500" s="83"/>
      <c r="P2500" s="83"/>
      <c r="Q2500" s="143" t="s">
        <v>536</v>
      </c>
      <c r="R2500" s="813">
        <v>0</v>
      </c>
      <c r="S2500" s="814">
        <v>0</v>
      </c>
      <c r="T2500" s="814">
        <v>0</v>
      </c>
      <c r="U2500" s="814">
        <v>4.3434729501137452</v>
      </c>
      <c r="V2500" s="814">
        <v>4.4979988585770956</v>
      </c>
      <c r="W2500" s="815">
        <v>4.6240967237726442</v>
      </c>
      <c r="X2500" s="814">
        <v>4.7510031313447758</v>
      </c>
      <c r="Y2500" s="814">
        <v>4.8657929718274442</v>
      </c>
      <c r="Z2500" s="814">
        <v>4.9683439492015307</v>
      </c>
      <c r="AA2500" s="814">
        <v>5.0669527698892605</v>
      </c>
      <c r="AB2500" s="814">
        <v>5.1675187237899847</v>
      </c>
      <c r="AC2500" s="814">
        <v>5.2700806550446666</v>
      </c>
      <c r="AD2500" s="814">
        <v>5.3746781787530642</v>
      </c>
      <c r="AE2500" s="814">
        <v>5.4813516962753539</v>
      </c>
      <c r="AF2500" s="814">
        <v>5.590142410837446</v>
      </c>
      <c r="AG2500" s="814">
        <v>5.7010923434460246</v>
      </c>
      <c r="AH2500" s="816">
        <v>5.8142443491194697</v>
      </c>
      <c r="AI2500" s="816">
        <v>5.9296421334409191</v>
      </c>
      <c r="AK2500" s="199"/>
      <c r="AM2500" s="11"/>
      <c r="AN2500" s="15"/>
      <c r="AO2500" s="11"/>
      <c r="AP2500" s="11"/>
    </row>
    <row r="2501" spans="3:42" outlineLevel="2" x14ac:dyDescent="0.2">
      <c r="C2501" s="252">
        <v>18</v>
      </c>
      <c r="D2501" s="119" t="s">
        <v>218</v>
      </c>
      <c r="AK2501" s="199"/>
      <c r="AM2501" s="11"/>
      <c r="AN2501" s="15"/>
      <c r="AO2501" s="11"/>
      <c r="AP2501" s="11"/>
    </row>
    <row r="2502" spans="3:42" outlineLevel="1" x14ac:dyDescent="0.2">
      <c r="C2502" s="252">
        <v>18</v>
      </c>
      <c r="D2502" s="119" t="s">
        <v>218</v>
      </c>
      <c r="F2502" s="121" t="s">
        <v>624</v>
      </c>
      <c r="G2502" s="756"/>
      <c r="H2502" s="757"/>
      <c r="I2502" s="788"/>
      <c r="J2502" s="756"/>
      <c r="K2502" s="758"/>
      <c r="L2502" s="759"/>
      <c r="M2502" s="759"/>
      <c r="N2502" s="759"/>
      <c r="O2502" s="759"/>
      <c r="P2502" s="759"/>
      <c r="Q2502" s="758"/>
      <c r="R2502" s="760"/>
      <c r="S2502" s="760"/>
      <c r="T2502" s="760"/>
      <c r="U2502" s="760"/>
      <c r="V2502" s="760"/>
      <c r="W2502" s="760"/>
      <c r="X2502" s="760"/>
      <c r="Y2502" s="760"/>
      <c r="Z2502" s="760"/>
      <c r="AA2502" s="760"/>
      <c r="AB2502" s="760"/>
      <c r="AC2502" s="760"/>
      <c r="AD2502" s="760"/>
      <c r="AE2502" s="760"/>
      <c r="AF2502" s="760"/>
      <c r="AG2502" s="760"/>
      <c r="AH2502" s="759"/>
      <c r="AI2502" s="759"/>
      <c r="AK2502" s="199"/>
      <c r="AM2502" s="11"/>
      <c r="AN2502" s="15"/>
      <c r="AO2502" s="11"/>
      <c r="AP2502" s="11"/>
    </row>
    <row r="2503" spans="3:42" outlineLevel="2" x14ac:dyDescent="0.2">
      <c r="C2503" s="252">
        <v>18</v>
      </c>
      <c r="D2503" s="119" t="s">
        <v>218</v>
      </c>
      <c r="F2503" s="789" t="s">
        <v>625</v>
      </c>
      <c r="G2503" s="790"/>
      <c r="H2503" s="803"/>
      <c r="I2503" s="791"/>
      <c r="J2503" s="790"/>
      <c r="K2503" s="792"/>
      <c r="L2503" s="789"/>
      <c r="M2503" s="789"/>
      <c r="N2503" s="789"/>
      <c r="O2503" s="789"/>
      <c r="P2503" s="789"/>
      <c r="Q2503" s="792"/>
      <c r="R2503" s="793"/>
      <c r="S2503" s="793"/>
      <c r="T2503" s="793"/>
      <c r="U2503" s="793"/>
      <c r="V2503" s="793"/>
      <c r="W2503" s="793"/>
      <c r="X2503" s="793"/>
      <c r="Y2503" s="793"/>
      <c r="Z2503" s="793"/>
      <c r="AA2503" s="793"/>
      <c r="AB2503" s="793"/>
      <c r="AC2503" s="793"/>
      <c r="AD2503" s="793"/>
      <c r="AE2503" s="793"/>
      <c r="AF2503" s="793"/>
      <c r="AG2503" s="793"/>
      <c r="AH2503" s="789"/>
      <c r="AI2503" s="789"/>
      <c r="AK2503" s="199"/>
      <c r="AM2503" s="11"/>
      <c r="AN2503" s="15"/>
      <c r="AO2503" s="11"/>
      <c r="AP2503" s="11"/>
    </row>
    <row r="2504" spans="3:42" outlineLevel="2" x14ac:dyDescent="0.2">
      <c r="C2504" s="252">
        <v>18</v>
      </c>
      <c r="D2504" s="119" t="s">
        <v>218</v>
      </c>
      <c r="F2504" s="794" t="s">
        <v>610</v>
      </c>
      <c r="H2504" s="795"/>
      <c r="AK2504" s="199"/>
      <c r="AM2504" s="11"/>
      <c r="AN2504" s="15"/>
      <c r="AO2504" s="11"/>
      <c r="AP2504" s="11"/>
    </row>
    <row r="2505" spans="3:42" outlineLevel="2" x14ac:dyDescent="0.2">
      <c r="C2505" s="252">
        <v>18</v>
      </c>
      <c r="D2505" s="119" t="s">
        <v>218</v>
      </c>
      <c r="F2505" s="761" t="s">
        <v>62</v>
      </c>
      <c r="G2505" s="75"/>
      <c r="H2505" s="796" t="s">
        <v>11</v>
      </c>
      <c r="I2505" s="796" t="s">
        <v>611</v>
      </c>
      <c r="J2505" s="75"/>
      <c r="K2505" s="741"/>
      <c r="L2505" s="75"/>
      <c r="M2505" s="75"/>
      <c r="N2505" s="75"/>
      <c r="O2505" s="75"/>
      <c r="P2505" s="75"/>
      <c r="Q2505" s="128" t="s">
        <v>110</v>
      </c>
      <c r="R2505" s="299">
        <v>0</v>
      </c>
      <c r="S2505" s="300">
        <v>0</v>
      </c>
      <c r="T2505" s="300">
        <v>0</v>
      </c>
      <c r="U2505" s="300">
        <v>0</v>
      </c>
      <c r="V2505" s="300">
        <v>0</v>
      </c>
      <c r="W2505" s="301">
        <v>6.7102957005895005</v>
      </c>
      <c r="X2505" s="300">
        <v>38.795736313530696</v>
      </c>
      <c r="Y2505" s="300">
        <v>64.706271178735904</v>
      </c>
      <c r="Z2505" s="300">
        <v>78.55121857140972</v>
      </c>
      <c r="AA2505" s="300">
        <v>81.204147575284935</v>
      </c>
      <c r="AB2505" s="302">
        <v>84.092964628996114</v>
      </c>
      <c r="AC2505" s="302">
        <v>145.92686568586601</v>
      </c>
      <c r="AD2505" s="302">
        <v>150.04470378462074</v>
      </c>
      <c r="AE2505" s="302">
        <v>149.52361513890332</v>
      </c>
      <c r="AF2505" s="302">
        <v>149.00252649318591</v>
      </c>
      <c r="AG2505" s="302">
        <v>153.90448618456608</v>
      </c>
      <c r="AH2505" s="348">
        <v>160.67581976191084</v>
      </c>
      <c r="AI2505" s="348">
        <v>166.40533722069978</v>
      </c>
      <c r="AK2505" s="199"/>
      <c r="AM2505" s="11"/>
      <c r="AN2505" s="15"/>
      <c r="AO2505" s="11"/>
      <c r="AP2505" s="11"/>
    </row>
    <row r="2506" spans="3:42" outlineLevel="2" x14ac:dyDescent="0.2">
      <c r="C2506" s="252">
        <v>18</v>
      </c>
      <c r="D2506" s="119" t="s">
        <v>218</v>
      </c>
      <c r="F2506" s="767" t="s">
        <v>188</v>
      </c>
      <c r="H2506" s="797" t="s">
        <v>11</v>
      </c>
      <c r="I2506" s="797" t="s">
        <v>612</v>
      </c>
      <c r="K2506" s="164"/>
      <c r="Q2506" s="135" t="s">
        <v>110</v>
      </c>
      <c r="R2506" s="314">
        <v>0</v>
      </c>
      <c r="S2506" s="315">
        <v>0</v>
      </c>
      <c r="T2506" s="315">
        <v>0</v>
      </c>
      <c r="U2506" s="315">
        <v>0</v>
      </c>
      <c r="V2506" s="315">
        <v>0</v>
      </c>
      <c r="W2506" s="316">
        <v>0</v>
      </c>
      <c r="X2506" s="315">
        <v>0</v>
      </c>
      <c r="Y2506" s="315">
        <v>0</v>
      </c>
      <c r="Z2506" s="315">
        <v>0</v>
      </c>
      <c r="AA2506" s="315">
        <v>0</v>
      </c>
      <c r="AB2506" s="5">
        <v>0</v>
      </c>
      <c r="AC2506" s="5">
        <v>0</v>
      </c>
      <c r="AD2506" s="5">
        <v>0</v>
      </c>
      <c r="AE2506" s="5">
        <v>0</v>
      </c>
      <c r="AF2506" s="5">
        <v>0</v>
      </c>
      <c r="AG2506" s="5">
        <v>0</v>
      </c>
      <c r="AH2506" s="350">
        <v>0</v>
      </c>
      <c r="AI2506" s="350">
        <v>0</v>
      </c>
      <c r="AK2506" s="199"/>
      <c r="AM2506" s="11"/>
      <c r="AN2506" s="15"/>
      <c r="AO2506" s="11"/>
      <c r="AP2506" s="11"/>
    </row>
    <row r="2507" spans="3:42" outlineLevel="2" x14ac:dyDescent="0.2">
      <c r="C2507" s="252">
        <v>18</v>
      </c>
      <c r="D2507" s="119" t="s">
        <v>218</v>
      </c>
      <c r="F2507" s="767" t="s">
        <v>613</v>
      </c>
      <c r="H2507" s="797" t="s">
        <v>11</v>
      </c>
      <c r="I2507" s="234" t="s">
        <v>614</v>
      </c>
      <c r="K2507" s="164"/>
      <c r="Q2507" s="135" t="s">
        <v>110</v>
      </c>
      <c r="R2507" s="314">
        <v>0</v>
      </c>
      <c r="S2507" s="315">
        <v>0</v>
      </c>
      <c r="T2507" s="315">
        <v>0</v>
      </c>
      <c r="U2507" s="315">
        <v>0</v>
      </c>
      <c r="V2507" s="315">
        <v>0</v>
      </c>
      <c r="W2507" s="316">
        <v>0</v>
      </c>
      <c r="X2507" s="315">
        <v>0</v>
      </c>
      <c r="Y2507" s="315">
        <v>0</v>
      </c>
      <c r="Z2507" s="315">
        <v>0</v>
      </c>
      <c r="AA2507" s="315">
        <v>0</v>
      </c>
      <c r="AB2507" s="5">
        <v>0</v>
      </c>
      <c r="AC2507" s="5">
        <v>0</v>
      </c>
      <c r="AD2507" s="5">
        <v>0</v>
      </c>
      <c r="AE2507" s="5">
        <v>0</v>
      </c>
      <c r="AF2507" s="5">
        <v>0</v>
      </c>
      <c r="AG2507" s="5">
        <v>0</v>
      </c>
      <c r="AH2507" s="350">
        <v>0</v>
      </c>
      <c r="AI2507" s="350">
        <v>0</v>
      </c>
      <c r="AK2507" s="199"/>
      <c r="AM2507" s="11"/>
      <c r="AN2507" s="15"/>
      <c r="AO2507" s="11"/>
      <c r="AP2507" s="11"/>
    </row>
    <row r="2508" spans="3:42" outlineLevel="2" x14ac:dyDescent="0.2">
      <c r="C2508" s="252">
        <v>18</v>
      </c>
      <c r="D2508" s="119" t="s">
        <v>218</v>
      </c>
      <c r="F2508" s="783" t="s">
        <v>57</v>
      </c>
      <c r="G2508" s="83"/>
      <c r="H2508" s="798" t="s">
        <v>11</v>
      </c>
      <c r="I2508" s="799"/>
      <c r="J2508" s="83"/>
      <c r="K2508" s="736"/>
      <c r="L2508" s="83"/>
      <c r="M2508" s="83"/>
      <c r="N2508" s="83"/>
      <c r="O2508" s="83"/>
      <c r="P2508" s="83"/>
      <c r="Q2508" s="143" t="s">
        <v>110</v>
      </c>
      <c r="R2508" s="304">
        <v>0</v>
      </c>
      <c r="S2508" s="305">
        <v>0</v>
      </c>
      <c r="T2508" s="305">
        <v>0</v>
      </c>
      <c r="U2508" s="305">
        <v>0</v>
      </c>
      <c r="V2508" s="305">
        <v>0</v>
      </c>
      <c r="W2508" s="306">
        <v>0</v>
      </c>
      <c r="X2508" s="305">
        <v>0</v>
      </c>
      <c r="Y2508" s="305">
        <v>0</v>
      </c>
      <c r="Z2508" s="305">
        <v>0</v>
      </c>
      <c r="AA2508" s="305">
        <v>0</v>
      </c>
      <c r="AB2508" s="307">
        <v>0</v>
      </c>
      <c r="AC2508" s="307">
        <v>0</v>
      </c>
      <c r="AD2508" s="307">
        <v>0</v>
      </c>
      <c r="AE2508" s="307">
        <v>0</v>
      </c>
      <c r="AF2508" s="307">
        <v>0</v>
      </c>
      <c r="AG2508" s="307">
        <v>0</v>
      </c>
      <c r="AH2508" s="362">
        <v>0</v>
      </c>
      <c r="AI2508" s="362">
        <v>0</v>
      </c>
      <c r="AK2508" s="199"/>
      <c r="AM2508" s="11"/>
      <c r="AN2508" s="15"/>
      <c r="AO2508" s="11"/>
      <c r="AP2508" s="11"/>
    </row>
    <row r="2509" spans="3:42" outlineLevel="2" x14ac:dyDescent="0.2">
      <c r="C2509" s="252">
        <v>18</v>
      </c>
      <c r="D2509" s="119" t="s">
        <v>218</v>
      </c>
      <c r="F2509" s="12"/>
      <c r="H2509" s="234"/>
      <c r="K2509" s="164"/>
      <c r="Q2509" s="16"/>
      <c r="R2509" s="800">
        <v>0</v>
      </c>
      <c r="S2509" s="800">
        <v>0</v>
      </c>
      <c r="T2509" s="800">
        <v>0</v>
      </c>
      <c r="U2509" s="800">
        <v>0</v>
      </c>
      <c r="V2509" s="800">
        <v>0</v>
      </c>
      <c r="W2509" s="800">
        <v>6.7102957005895005</v>
      </c>
      <c r="X2509" s="800">
        <v>38.795736313530696</v>
      </c>
      <c r="Y2509" s="800">
        <v>64.706271178735904</v>
      </c>
      <c r="Z2509" s="800">
        <v>78.55121857140972</v>
      </c>
      <c r="AA2509" s="800">
        <v>81.204147575284935</v>
      </c>
      <c r="AB2509" s="800">
        <v>84.092964628996114</v>
      </c>
      <c r="AC2509" s="800">
        <v>145.92686568586601</v>
      </c>
      <c r="AD2509" s="800">
        <v>150.04470378462074</v>
      </c>
      <c r="AE2509" s="800">
        <v>149.52361513890332</v>
      </c>
      <c r="AF2509" s="800">
        <v>149.00252649318591</v>
      </c>
      <c r="AG2509" s="800">
        <v>153.90448618456608</v>
      </c>
      <c r="AH2509" s="800">
        <v>160.67581976191084</v>
      </c>
      <c r="AI2509" s="800">
        <v>166.40533722069978</v>
      </c>
      <c r="AK2509" s="199"/>
      <c r="AM2509" s="11"/>
      <c r="AN2509" s="15"/>
      <c r="AO2509" s="11"/>
      <c r="AP2509" s="11"/>
    </row>
    <row r="2510" spans="3:42" outlineLevel="2" x14ac:dyDescent="0.2">
      <c r="C2510" s="252">
        <v>18</v>
      </c>
      <c r="D2510" s="119" t="s">
        <v>218</v>
      </c>
      <c r="F2510" s="794" t="s">
        <v>615</v>
      </c>
      <c r="AK2510" s="199"/>
      <c r="AM2510" s="11"/>
      <c r="AN2510" s="15"/>
      <c r="AO2510" s="11"/>
      <c r="AP2510" s="11"/>
    </row>
    <row r="2511" spans="3:42" outlineLevel="2" x14ac:dyDescent="0.2">
      <c r="C2511" s="252">
        <v>18</v>
      </c>
      <c r="D2511" s="119" t="s">
        <v>218</v>
      </c>
      <c r="F2511" s="761" t="s">
        <v>48</v>
      </c>
      <c r="G2511" s="75"/>
      <c r="H2511" s="796" t="s">
        <v>11</v>
      </c>
      <c r="I2511" s="801"/>
      <c r="J2511" s="75"/>
      <c r="K2511" s="741"/>
      <c r="L2511" s="75"/>
      <c r="M2511" s="75"/>
      <c r="N2511" s="75"/>
      <c r="O2511" s="75"/>
      <c r="P2511" s="75"/>
      <c r="Q2511" s="128" t="s">
        <v>110</v>
      </c>
      <c r="R2511" s="299">
        <v>0</v>
      </c>
      <c r="S2511" s="300">
        <v>0</v>
      </c>
      <c r="T2511" s="300">
        <v>0</v>
      </c>
      <c r="U2511" s="300">
        <v>0</v>
      </c>
      <c r="V2511" s="300">
        <v>0</v>
      </c>
      <c r="W2511" s="301">
        <v>4.7643099474185453</v>
      </c>
      <c r="X2511" s="300">
        <v>27.544972782606791</v>
      </c>
      <c r="Y2511" s="300">
        <v>45.941452536902489</v>
      </c>
      <c r="Z2511" s="300">
        <v>55.771365185700901</v>
      </c>
      <c r="AA2511" s="300">
        <v>57.654944778452304</v>
      </c>
      <c r="AB2511" s="302">
        <v>59.706004886587237</v>
      </c>
      <c r="AC2511" s="302">
        <v>103.60807463696486</v>
      </c>
      <c r="AD2511" s="302">
        <v>106.53173968708072</v>
      </c>
      <c r="AE2511" s="302">
        <v>106.16176674862136</v>
      </c>
      <c r="AF2511" s="302">
        <v>105.79179381016199</v>
      </c>
      <c r="AG2511" s="302">
        <v>109.27218519104191</v>
      </c>
      <c r="AH2511" s="348">
        <v>114.07983203095669</v>
      </c>
      <c r="AI2511" s="348">
        <v>118.14778942669683</v>
      </c>
      <c r="AK2511" s="199"/>
      <c r="AM2511" s="11"/>
      <c r="AN2511" s="15"/>
      <c r="AO2511" s="11"/>
      <c r="AP2511" s="11"/>
    </row>
    <row r="2512" spans="3:42" outlineLevel="2" x14ac:dyDescent="0.2">
      <c r="C2512" s="252">
        <v>18</v>
      </c>
      <c r="D2512" s="119" t="s">
        <v>218</v>
      </c>
      <c r="F2512" s="767" t="s">
        <v>55</v>
      </c>
      <c r="H2512" s="797" t="s">
        <v>11</v>
      </c>
      <c r="K2512" s="164"/>
      <c r="Q2512" s="135" t="s">
        <v>110</v>
      </c>
      <c r="R2512" s="314">
        <v>0</v>
      </c>
      <c r="S2512" s="315">
        <v>0</v>
      </c>
      <c r="T2512" s="315">
        <v>0</v>
      </c>
      <c r="U2512" s="315">
        <v>0</v>
      </c>
      <c r="V2512" s="315">
        <v>0</v>
      </c>
      <c r="W2512" s="316">
        <v>1.9459857531709555</v>
      </c>
      <c r="X2512" s="315">
        <v>11.250763530923903</v>
      </c>
      <c r="Y2512" s="315">
        <v>18.764818641833415</v>
      </c>
      <c r="Z2512" s="315">
        <v>22.779853385708822</v>
      </c>
      <c r="AA2512" s="315">
        <v>23.549202796832635</v>
      </c>
      <c r="AB2512" s="5">
        <v>24.386959742408877</v>
      </c>
      <c r="AC2512" s="5">
        <v>42.318791048901147</v>
      </c>
      <c r="AD2512" s="5">
        <v>43.512964097540021</v>
      </c>
      <c r="AE2512" s="5">
        <v>43.36184839028197</v>
      </c>
      <c r="AF2512" s="5">
        <v>43.21073268302392</v>
      </c>
      <c r="AG2512" s="5">
        <v>44.632300993524169</v>
      </c>
      <c r="AH2512" s="350">
        <v>46.59598773095415</v>
      </c>
      <c r="AI2512" s="350">
        <v>48.257547794002939</v>
      </c>
      <c r="AK2512" s="199"/>
      <c r="AM2512" s="11"/>
      <c r="AN2512" s="15"/>
      <c r="AO2512" s="11"/>
      <c r="AP2512" s="11"/>
    </row>
    <row r="2513" spans="3:42" outlineLevel="2" x14ac:dyDescent="0.2">
      <c r="C2513" s="252">
        <v>18</v>
      </c>
      <c r="D2513" s="119" t="s">
        <v>218</v>
      </c>
      <c r="F2513" s="783" t="s">
        <v>57</v>
      </c>
      <c r="G2513" s="83"/>
      <c r="H2513" s="798" t="s">
        <v>11</v>
      </c>
      <c r="I2513" s="799"/>
      <c r="J2513" s="83"/>
      <c r="K2513" s="736"/>
      <c r="L2513" s="83"/>
      <c r="M2513" s="83"/>
      <c r="N2513" s="83"/>
      <c r="O2513" s="83"/>
      <c r="P2513" s="83"/>
      <c r="Q2513" s="143" t="s">
        <v>110</v>
      </c>
      <c r="R2513" s="304">
        <v>0</v>
      </c>
      <c r="S2513" s="305">
        <v>0</v>
      </c>
      <c r="T2513" s="305">
        <v>0</v>
      </c>
      <c r="U2513" s="305">
        <v>0</v>
      </c>
      <c r="V2513" s="305">
        <v>0</v>
      </c>
      <c r="W2513" s="306">
        <v>0</v>
      </c>
      <c r="X2513" s="305">
        <v>0</v>
      </c>
      <c r="Y2513" s="305">
        <v>0</v>
      </c>
      <c r="Z2513" s="305">
        <v>0</v>
      </c>
      <c r="AA2513" s="305">
        <v>0</v>
      </c>
      <c r="AB2513" s="307">
        <v>0</v>
      </c>
      <c r="AC2513" s="307">
        <v>0</v>
      </c>
      <c r="AD2513" s="307">
        <v>0</v>
      </c>
      <c r="AE2513" s="307">
        <v>0</v>
      </c>
      <c r="AF2513" s="307">
        <v>0</v>
      </c>
      <c r="AG2513" s="307">
        <v>0</v>
      </c>
      <c r="AH2513" s="362">
        <v>0</v>
      </c>
      <c r="AI2513" s="362">
        <v>0</v>
      </c>
      <c r="AK2513" s="199"/>
      <c r="AM2513" s="11"/>
      <c r="AN2513" s="15"/>
      <c r="AO2513" s="11"/>
      <c r="AP2513" s="11"/>
    </row>
    <row r="2514" spans="3:42" outlineLevel="2" x14ac:dyDescent="0.2">
      <c r="C2514" s="252">
        <v>18</v>
      </c>
      <c r="D2514" s="119" t="s">
        <v>218</v>
      </c>
      <c r="F2514" s="12"/>
      <c r="H2514" s="164"/>
      <c r="K2514" s="164"/>
      <c r="Q2514" s="16"/>
      <c r="R2514" s="800">
        <v>0</v>
      </c>
      <c r="S2514" s="800">
        <v>0</v>
      </c>
      <c r="T2514" s="800">
        <v>0</v>
      </c>
      <c r="U2514" s="800">
        <v>0</v>
      </c>
      <c r="V2514" s="800">
        <v>0</v>
      </c>
      <c r="W2514" s="800">
        <v>6.7102957005895005</v>
      </c>
      <c r="X2514" s="800">
        <v>38.795736313530696</v>
      </c>
      <c r="Y2514" s="800">
        <v>64.706271178735904</v>
      </c>
      <c r="Z2514" s="800">
        <v>78.55121857140972</v>
      </c>
      <c r="AA2514" s="800">
        <v>81.204147575284935</v>
      </c>
      <c r="AB2514" s="800">
        <v>84.092964628996114</v>
      </c>
      <c r="AC2514" s="800">
        <v>145.92686568586601</v>
      </c>
      <c r="AD2514" s="800">
        <v>150.04470378462074</v>
      </c>
      <c r="AE2514" s="800">
        <v>149.52361513890332</v>
      </c>
      <c r="AF2514" s="800">
        <v>149.00252649318591</v>
      </c>
      <c r="AG2514" s="800">
        <v>153.90448618456608</v>
      </c>
      <c r="AH2514" s="800">
        <v>160.67581976191084</v>
      </c>
      <c r="AI2514" s="800">
        <v>166.40533722069978</v>
      </c>
      <c r="AK2514" s="199"/>
      <c r="AM2514" s="11"/>
      <c r="AN2514" s="15"/>
      <c r="AO2514" s="11"/>
      <c r="AP2514" s="11"/>
    </row>
    <row r="2515" spans="3:42" outlineLevel="2" x14ac:dyDescent="0.2">
      <c r="C2515" s="252">
        <v>18</v>
      </c>
      <c r="D2515" s="119" t="s">
        <v>218</v>
      </c>
      <c r="F2515" s="794" t="s">
        <v>69</v>
      </c>
      <c r="AK2515" s="199"/>
      <c r="AM2515" s="11"/>
      <c r="AN2515" s="15"/>
      <c r="AO2515" s="11"/>
      <c r="AP2515" s="11"/>
    </row>
    <row r="2516" spans="3:42" outlineLevel="2" x14ac:dyDescent="0.2">
      <c r="C2516" s="252">
        <v>18</v>
      </c>
      <c r="D2516" s="119" t="s">
        <v>218</v>
      </c>
      <c r="F2516" s="761" t="s">
        <v>9</v>
      </c>
      <c r="G2516" s="75"/>
      <c r="H2516" s="796" t="s">
        <v>11</v>
      </c>
      <c r="I2516" s="801"/>
      <c r="J2516" s="75"/>
      <c r="K2516" s="741"/>
      <c r="L2516" s="75"/>
      <c r="M2516" s="75"/>
      <c r="N2516" s="75"/>
      <c r="O2516" s="75"/>
      <c r="P2516" s="75"/>
      <c r="Q2516" s="128" t="s">
        <v>110</v>
      </c>
      <c r="R2516" s="299">
        <v>0</v>
      </c>
      <c r="S2516" s="300">
        <v>0</v>
      </c>
      <c r="T2516" s="300">
        <v>0</v>
      </c>
      <c r="U2516" s="300">
        <v>0</v>
      </c>
      <c r="V2516" s="300">
        <v>0</v>
      </c>
      <c r="W2516" s="301">
        <v>0</v>
      </c>
      <c r="X2516" s="300">
        <v>0</v>
      </c>
      <c r="Y2516" s="300">
        <v>0</v>
      </c>
      <c r="Z2516" s="300">
        <v>0</v>
      </c>
      <c r="AA2516" s="300">
        <v>0</v>
      </c>
      <c r="AB2516" s="302">
        <v>0</v>
      </c>
      <c r="AC2516" s="302">
        <v>0</v>
      </c>
      <c r="AD2516" s="302">
        <v>0</v>
      </c>
      <c r="AE2516" s="302">
        <v>0</v>
      </c>
      <c r="AF2516" s="302">
        <v>0</v>
      </c>
      <c r="AG2516" s="302">
        <v>0</v>
      </c>
      <c r="AH2516" s="348">
        <v>0</v>
      </c>
      <c r="AI2516" s="348">
        <v>0</v>
      </c>
      <c r="AK2516" s="199"/>
      <c r="AM2516" s="11"/>
      <c r="AN2516" s="15"/>
      <c r="AO2516" s="11"/>
      <c r="AP2516" s="11"/>
    </row>
    <row r="2517" spans="3:42" outlineLevel="2" x14ac:dyDescent="0.2">
      <c r="C2517" s="252">
        <v>18</v>
      </c>
      <c r="D2517" s="119" t="s">
        <v>218</v>
      </c>
      <c r="F2517" s="767" t="s">
        <v>14</v>
      </c>
      <c r="H2517" s="797" t="s">
        <v>11</v>
      </c>
      <c r="K2517" s="164"/>
      <c r="Q2517" s="135" t="s">
        <v>110</v>
      </c>
      <c r="R2517" s="314">
        <v>0</v>
      </c>
      <c r="S2517" s="315">
        <v>0</v>
      </c>
      <c r="T2517" s="315">
        <v>0</v>
      </c>
      <c r="U2517" s="315">
        <v>0</v>
      </c>
      <c r="V2517" s="315">
        <v>0</v>
      </c>
      <c r="W2517" s="316">
        <v>0</v>
      </c>
      <c r="X2517" s="315">
        <v>0</v>
      </c>
      <c r="Y2517" s="315">
        <v>0</v>
      </c>
      <c r="Z2517" s="315">
        <v>0</v>
      </c>
      <c r="AA2517" s="315">
        <v>0</v>
      </c>
      <c r="AB2517" s="5">
        <v>0</v>
      </c>
      <c r="AC2517" s="5">
        <v>0</v>
      </c>
      <c r="AD2517" s="5">
        <v>0</v>
      </c>
      <c r="AE2517" s="5">
        <v>0</v>
      </c>
      <c r="AF2517" s="5">
        <v>0</v>
      </c>
      <c r="AG2517" s="5">
        <v>0</v>
      </c>
      <c r="AH2517" s="350">
        <v>0</v>
      </c>
      <c r="AI2517" s="350">
        <v>0</v>
      </c>
      <c r="AK2517" s="199"/>
      <c r="AM2517" s="11"/>
      <c r="AN2517" s="15"/>
      <c r="AO2517" s="11"/>
      <c r="AP2517" s="11"/>
    </row>
    <row r="2518" spans="3:42" outlineLevel="2" x14ac:dyDescent="0.2">
      <c r="C2518" s="252">
        <v>18</v>
      </c>
      <c r="D2518" s="119" t="s">
        <v>218</v>
      </c>
      <c r="F2518" s="783" t="s">
        <v>16</v>
      </c>
      <c r="G2518" s="83"/>
      <c r="H2518" s="798" t="s">
        <v>11</v>
      </c>
      <c r="I2518" s="799"/>
      <c r="J2518" s="83"/>
      <c r="K2518" s="736"/>
      <c r="L2518" s="83"/>
      <c r="M2518" s="83"/>
      <c r="N2518" s="83"/>
      <c r="O2518" s="83"/>
      <c r="P2518" s="83"/>
      <c r="Q2518" s="143" t="s">
        <v>110</v>
      </c>
      <c r="R2518" s="304">
        <v>0</v>
      </c>
      <c r="S2518" s="305">
        <v>0</v>
      </c>
      <c r="T2518" s="305">
        <v>0</v>
      </c>
      <c r="U2518" s="305">
        <v>0</v>
      </c>
      <c r="V2518" s="305">
        <v>0</v>
      </c>
      <c r="W2518" s="306">
        <v>0</v>
      </c>
      <c r="X2518" s="305">
        <v>0</v>
      </c>
      <c r="Y2518" s="305">
        <v>0</v>
      </c>
      <c r="Z2518" s="305">
        <v>0</v>
      </c>
      <c r="AA2518" s="305">
        <v>0</v>
      </c>
      <c r="AB2518" s="307">
        <v>0</v>
      </c>
      <c r="AC2518" s="307">
        <v>0</v>
      </c>
      <c r="AD2518" s="307">
        <v>0</v>
      </c>
      <c r="AE2518" s="307">
        <v>0</v>
      </c>
      <c r="AF2518" s="307">
        <v>0</v>
      </c>
      <c r="AG2518" s="307">
        <v>0</v>
      </c>
      <c r="AH2518" s="362">
        <v>0</v>
      </c>
      <c r="AI2518" s="362">
        <v>0</v>
      </c>
      <c r="AK2518" s="199"/>
      <c r="AM2518" s="11"/>
      <c r="AN2518" s="15"/>
      <c r="AO2518" s="11"/>
      <c r="AP2518" s="11"/>
    </row>
    <row r="2519" spans="3:42" outlineLevel="2" x14ac:dyDescent="0.2">
      <c r="C2519" s="252">
        <v>18</v>
      </c>
      <c r="D2519" s="119" t="s">
        <v>218</v>
      </c>
      <c r="F2519" s="12"/>
      <c r="H2519" s="797"/>
      <c r="K2519" s="164"/>
      <c r="Q2519" s="16"/>
      <c r="R2519" s="800">
        <v>0</v>
      </c>
      <c r="S2519" s="800">
        <v>0</v>
      </c>
      <c r="T2519" s="800">
        <v>0</v>
      </c>
      <c r="U2519" s="800">
        <v>0</v>
      </c>
      <c r="V2519" s="800">
        <v>0</v>
      </c>
      <c r="W2519" s="800">
        <v>0</v>
      </c>
      <c r="X2519" s="800">
        <v>0</v>
      </c>
      <c r="Y2519" s="800">
        <v>0</v>
      </c>
      <c r="Z2519" s="800">
        <v>0</v>
      </c>
      <c r="AA2519" s="800">
        <v>0</v>
      </c>
      <c r="AB2519" s="800">
        <v>0</v>
      </c>
      <c r="AC2519" s="800">
        <v>0</v>
      </c>
      <c r="AD2519" s="800">
        <v>0</v>
      </c>
      <c r="AE2519" s="800">
        <v>0</v>
      </c>
      <c r="AF2519" s="800">
        <v>0</v>
      </c>
      <c r="AG2519" s="800">
        <v>0</v>
      </c>
      <c r="AH2519" s="800">
        <v>0</v>
      </c>
      <c r="AI2519" s="800">
        <v>0</v>
      </c>
      <c r="AK2519" s="199"/>
      <c r="AM2519" s="11"/>
      <c r="AN2519" s="15"/>
      <c r="AO2519" s="11"/>
      <c r="AP2519" s="11"/>
    </row>
    <row r="2520" spans="3:42" outlineLevel="2" x14ac:dyDescent="0.2">
      <c r="C2520" s="252">
        <v>18</v>
      </c>
      <c r="D2520" s="119" t="s">
        <v>218</v>
      </c>
      <c r="F2520" s="794" t="s">
        <v>616</v>
      </c>
      <c r="AK2520" s="199"/>
      <c r="AM2520" s="11"/>
      <c r="AN2520" s="15"/>
      <c r="AO2520" s="11"/>
      <c r="AP2520" s="11"/>
    </row>
    <row r="2521" spans="3:42" outlineLevel="2" x14ac:dyDescent="0.2">
      <c r="C2521" s="252">
        <v>18</v>
      </c>
      <c r="D2521" s="119" t="s">
        <v>218</v>
      </c>
      <c r="F2521" s="761" t="s">
        <v>48</v>
      </c>
      <c r="G2521" s="75"/>
      <c r="H2521" s="796" t="s">
        <v>11</v>
      </c>
      <c r="I2521" s="228" t="s">
        <v>617</v>
      </c>
      <c r="J2521" s="75"/>
      <c r="K2521" s="741"/>
      <c r="L2521" s="75"/>
      <c r="M2521" s="75"/>
      <c r="N2521" s="75"/>
      <c r="O2521" s="75"/>
      <c r="P2521" s="75"/>
      <c r="Q2521" s="128" t="s">
        <v>110</v>
      </c>
      <c r="R2521" s="299">
        <v>0</v>
      </c>
      <c r="S2521" s="300">
        <v>0</v>
      </c>
      <c r="T2521" s="300">
        <v>0</v>
      </c>
      <c r="U2521" s="300">
        <v>0</v>
      </c>
      <c r="V2521" s="300">
        <v>0</v>
      </c>
      <c r="W2521" s="301">
        <v>4.7643099474185453</v>
      </c>
      <c r="X2521" s="300">
        <v>27.544972782606791</v>
      </c>
      <c r="Y2521" s="300">
        <v>45.941452536902489</v>
      </c>
      <c r="Z2521" s="300">
        <v>55.771365185700901</v>
      </c>
      <c r="AA2521" s="300">
        <v>57.654944778452304</v>
      </c>
      <c r="AB2521" s="302">
        <v>59.706004886587237</v>
      </c>
      <c r="AC2521" s="302">
        <v>103.60807463696486</v>
      </c>
      <c r="AD2521" s="302">
        <v>106.53173968708072</v>
      </c>
      <c r="AE2521" s="302">
        <v>106.16176674862136</v>
      </c>
      <c r="AF2521" s="302">
        <v>105.79179381016199</v>
      </c>
      <c r="AG2521" s="302">
        <v>109.27218519104191</v>
      </c>
      <c r="AH2521" s="348">
        <v>114.07983203095669</v>
      </c>
      <c r="AI2521" s="348">
        <v>118.14778942669683</v>
      </c>
      <c r="AK2521" s="199"/>
      <c r="AM2521" s="11"/>
      <c r="AN2521" s="15"/>
      <c r="AO2521" s="11"/>
      <c r="AP2521" s="11"/>
    </row>
    <row r="2522" spans="3:42" outlineLevel="2" x14ac:dyDescent="0.2">
      <c r="C2522" s="252">
        <v>18</v>
      </c>
      <c r="D2522" s="119" t="s">
        <v>218</v>
      </c>
      <c r="F2522" s="767" t="s">
        <v>55</v>
      </c>
      <c r="H2522" s="797" t="s">
        <v>11</v>
      </c>
      <c r="I2522" s="234" t="s">
        <v>617</v>
      </c>
      <c r="K2522" s="164"/>
      <c r="Q2522" s="135" t="s">
        <v>110</v>
      </c>
      <c r="R2522" s="314">
        <v>0</v>
      </c>
      <c r="S2522" s="315">
        <v>0</v>
      </c>
      <c r="T2522" s="315">
        <v>0</v>
      </c>
      <c r="U2522" s="315">
        <v>0</v>
      </c>
      <c r="V2522" s="315">
        <v>0</v>
      </c>
      <c r="W2522" s="316">
        <v>1.9459857531709555</v>
      </c>
      <c r="X2522" s="315">
        <v>11.250763530923903</v>
      </c>
      <c r="Y2522" s="315">
        <v>18.764818641833415</v>
      </c>
      <c r="Z2522" s="315">
        <v>22.779853385708822</v>
      </c>
      <c r="AA2522" s="315">
        <v>23.549202796832635</v>
      </c>
      <c r="AB2522" s="5">
        <v>24.386959742408877</v>
      </c>
      <c r="AC2522" s="5">
        <v>42.318791048901147</v>
      </c>
      <c r="AD2522" s="5">
        <v>43.512964097540021</v>
      </c>
      <c r="AE2522" s="5">
        <v>43.36184839028197</v>
      </c>
      <c r="AF2522" s="5">
        <v>43.21073268302392</v>
      </c>
      <c r="AG2522" s="5">
        <v>44.632300993524169</v>
      </c>
      <c r="AH2522" s="350">
        <v>46.59598773095415</v>
      </c>
      <c r="AI2522" s="350">
        <v>48.257547794002939</v>
      </c>
      <c r="AK2522" s="199"/>
      <c r="AM2522" s="11"/>
      <c r="AN2522" s="15"/>
      <c r="AO2522" s="11"/>
      <c r="AP2522" s="11"/>
    </row>
    <row r="2523" spans="3:42" outlineLevel="2" x14ac:dyDescent="0.2">
      <c r="C2523" s="252">
        <v>18</v>
      </c>
      <c r="D2523" s="119" t="s">
        <v>218</v>
      </c>
      <c r="F2523" s="783" t="s">
        <v>57</v>
      </c>
      <c r="G2523" s="83"/>
      <c r="H2523" s="798" t="s">
        <v>11</v>
      </c>
      <c r="I2523" s="240" t="s">
        <v>617</v>
      </c>
      <c r="J2523" s="83"/>
      <c r="K2523" s="736"/>
      <c r="L2523" s="83"/>
      <c r="M2523" s="83"/>
      <c r="N2523" s="83"/>
      <c r="O2523" s="83"/>
      <c r="P2523" s="83"/>
      <c r="Q2523" s="143" t="s">
        <v>110</v>
      </c>
      <c r="R2523" s="304">
        <v>0</v>
      </c>
      <c r="S2523" s="305">
        <v>0</v>
      </c>
      <c r="T2523" s="305">
        <v>0</v>
      </c>
      <c r="U2523" s="305">
        <v>0</v>
      </c>
      <c r="V2523" s="305">
        <v>0</v>
      </c>
      <c r="W2523" s="306">
        <v>0</v>
      </c>
      <c r="X2523" s="305">
        <v>0</v>
      </c>
      <c r="Y2523" s="305">
        <v>0</v>
      </c>
      <c r="Z2523" s="305">
        <v>0</v>
      </c>
      <c r="AA2523" s="305">
        <v>0</v>
      </c>
      <c r="AB2523" s="307">
        <v>0</v>
      </c>
      <c r="AC2523" s="307">
        <v>0</v>
      </c>
      <c r="AD2523" s="307">
        <v>0</v>
      </c>
      <c r="AE2523" s="307">
        <v>0</v>
      </c>
      <c r="AF2523" s="307">
        <v>0</v>
      </c>
      <c r="AG2523" s="307">
        <v>0</v>
      </c>
      <c r="AH2523" s="362">
        <v>0</v>
      </c>
      <c r="AI2523" s="362">
        <v>0</v>
      </c>
      <c r="AK2523" s="199"/>
      <c r="AM2523" s="11"/>
      <c r="AN2523" s="15"/>
      <c r="AO2523" s="11"/>
      <c r="AP2523" s="11"/>
    </row>
    <row r="2524" spans="3:42" outlineLevel="2" x14ac:dyDescent="0.2">
      <c r="C2524" s="252">
        <v>18</v>
      </c>
      <c r="D2524" s="119" t="s">
        <v>218</v>
      </c>
      <c r="F2524" s="802" t="s">
        <v>626</v>
      </c>
      <c r="R2524" s="800">
        <v>0</v>
      </c>
      <c r="S2524" s="800">
        <v>0</v>
      </c>
      <c r="T2524" s="800">
        <v>0</v>
      </c>
      <c r="U2524" s="800">
        <v>0</v>
      </c>
      <c r="V2524" s="800">
        <v>0</v>
      </c>
      <c r="W2524" s="800">
        <v>6.7102957005895005</v>
      </c>
      <c r="X2524" s="800">
        <v>38.795736313530696</v>
      </c>
      <c r="Y2524" s="800">
        <v>64.706271178735904</v>
      </c>
      <c r="Z2524" s="800">
        <v>78.55121857140972</v>
      </c>
      <c r="AA2524" s="800">
        <v>81.204147575284935</v>
      </c>
      <c r="AB2524" s="800">
        <v>84.092964628996114</v>
      </c>
      <c r="AC2524" s="800">
        <v>145.92686568586601</v>
      </c>
      <c r="AD2524" s="800">
        <v>150.04470378462074</v>
      </c>
      <c r="AE2524" s="800">
        <v>149.52361513890332</v>
      </c>
      <c r="AF2524" s="800">
        <v>149.00252649318591</v>
      </c>
      <c r="AG2524" s="800">
        <v>153.90448618456608</v>
      </c>
      <c r="AH2524" s="800">
        <v>160.67581976191084</v>
      </c>
      <c r="AI2524" s="800">
        <v>166.40533722069978</v>
      </c>
      <c r="AK2524" s="199"/>
      <c r="AM2524" s="11"/>
      <c r="AN2524" s="15"/>
      <c r="AO2524" s="11"/>
      <c r="AP2524" s="11"/>
    </row>
    <row r="2525" spans="3:42" outlineLevel="2" x14ac:dyDescent="0.2">
      <c r="C2525" s="252">
        <v>18</v>
      </c>
      <c r="D2525" s="119" t="s">
        <v>218</v>
      </c>
      <c r="R2525" s="5"/>
      <c r="S2525" s="5"/>
      <c r="T2525" s="5"/>
      <c r="U2525" s="5"/>
      <c r="V2525" s="5"/>
      <c r="W2525" s="5"/>
      <c r="X2525" s="5"/>
      <c r="Y2525" s="5"/>
      <c r="AK2525" s="199"/>
      <c r="AM2525" s="11"/>
      <c r="AN2525" s="15"/>
      <c r="AO2525" s="11"/>
      <c r="AP2525" s="11"/>
    </row>
    <row r="2526" spans="3:42" outlineLevel="2" x14ac:dyDescent="0.2">
      <c r="C2526" s="252">
        <v>18</v>
      </c>
      <c r="D2526" s="119" t="s">
        <v>218</v>
      </c>
      <c r="F2526" s="789" t="s">
        <v>627</v>
      </c>
      <c r="G2526" s="790"/>
      <c r="H2526" s="803"/>
      <c r="I2526" s="790"/>
      <c r="J2526" s="790"/>
      <c r="K2526" s="792"/>
      <c r="L2526" s="789"/>
      <c r="M2526" s="789"/>
      <c r="N2526" s="789"/>
      <c r="O2526" s="789"/>
      <c r="P2526" s="789"/>
      <c r="Q2526" s="792"/>
      <c r="R2526" s="793"/>
      <c r="S2526" s="793"/>
      <c r="T2526" s="793"/>
      <c r="U2526" s="793"/>
      <c r="V2526" s="793"/>
      <c r="W2526" s="793"/>
      <c r="X2526" s="793"/>
      <c r="Y2526" s="793"/>
      <c r="Z2526" s="793"/>
      <c r="AA2526" s="793"/>
      <c r="AB2526" s="793"/>
      <c r="AC2526" s="793"/>
      <c r="AD2526" s="793"/>
      <c r="AE2526" s="793"/>
      <c r="AF2526" s="793"/>
      <c r="AG2526" s="793"/>
      <c r="AH2526" s="789"/>
      <c r="AI2526" s="789"/>
      <c r="AK2526" s="199"/>
      <c r="AM2526" s="11"/>
      <c r="AN2526" s="15"/>
      <c r="AO2526" s="11"/>
      <c r="AP2526" s="11"/>
    </row>
    <row r="2527" spans="3:42" outlineLevel="2" x14ac:dyDescent="0.2">
      <c r="C2527" s="252">
        <v>18</v>
      </c>
      <c r="D2527" s="119" t="s">
        <v>218</v>
      </c>
      <c r="F2527" t="s">
        <v>620</v>
      </c>
      <c r="AK2527" s="199"/>
      <c r="AM2527" s="11"/>
      <c r="AN2527" s="15"/>
      <c r="AO2527" s="11"/>
      <c r="AP2527" s="11"/>
    </row>
    <row r="2528" spans="3:42" outlineLevel="2" x14ac:dyDescent="0.2">
      <c r="C2528" s="252">
        <v>18</v>
      </c>
      <c r="D2528" s="119" t="s">
        <v>218</v>
      </c>
      <c r="F2528" s="761" t="s">
        <v>48</v>
      </c>
      <c r="G2528" s="75"/>
      <c r="H2528" s="796" t="s">
        <v>628</v>
      </c>
      <c r="I2528" s="801"/>
      <c r="J2528" s="75"/>
      <c r="K2528" s="741"/>
      <c r="L2528" s="75"/>
      <c r="M2528" s="75"/>
      <c r="N2528" s="75"/>
      <c r="O2528" s="75"/>
      <c r="P2528" s="75"/>
      <c r="Q2528" s="128" t="s">
        <v>536</v>
      </c>
      <c r="R2528" s="804">
        <v>0</v>
      </c>
      <c r="S2528" s="805">
        <v>0</v>
      </c>
      <c r="T2528" s="805">
        <v>0</v>
      </c>
      <c r="U2528" s="805">
        <v>0</v>
      </c>
      <c r="V2528" s="805">
        <v>0</v>
      </c>
      <c r="W2528" s="806">
        <v>0.21655954306447933</v>
      </c>
      <c r="X2528" s="805">
        <v>1.2520442173912179</v>
      </c>
      <c r="Y2528" s="805">
        <v>2.088247842586477</v>
      </c>
      <c r="Z2528" s="805">
        <v>2.5350620538954955</v>
      </c>
      <c r="AA2528" s="805">
        <v>2.6206793081114683</v>
      </c>
      <c r="AB2528" s="805">
        <v>2.7139093130266927</v>
      </c>
      <c r="AC2528" s="805">
        <v>4.7094579380438573</v>
      </c>
      <c r="AD2528" s="805">
        <v>4.8423518039582145</v>
      </c>
      <c r="AE2528" s="805">
        <v>4.8255348522100618</v>
      </c>
      <c r="AF2528" s="805">
        <v>4.8087179004619083</v>
      </c>
      <c r="AG2528" s="805">
        <v>4.9669175086837232</v>
      </c>
      <c r="AH2528" s="808">
        <v>5.1854469104980314</v>
      </c>
      <c r="AI2528" s="808">
        <v>5.370354064849856</v>
      </c>
      <c r="AK2528" s="199"/>
      <c r="AM2528" s="11"/>
      <c r="AN2528" s="15"/>
      <c r="AO2528" s="11"/>
      <c r="AP2528" s="11"/>
    </row>
    <row r="2529" spans="3:42" outlineLevel="2" x14ac:dyDescent="0.2">
      <c r="C2529" s="252">
        <v>18</v>
      </c>
      <c r="D2529" s="119" t="s">
        <v>218</v>
      </c>
      <c r="F2529" s="767" t="s">
        <v>55</v>
      </c>
      <c r="H2529" s="797" t="s">
        <v>628</v>
      </c>
      <c r="K2529" s="164"/>
      <c r="Q2529" s="135" t="s">
        <v>536</v>
      </c>
      <c r="R2529" s="809">
        <v>0</v>
      </c>
      <c r="S2529" s="810">
        <v>0</v>
      </c>
      <c r="T2529" s="810">
        <v>0</v>
      </c>
      <c r="U2529" s="810">
        <v>0</v>
      </c>
      <c r="V2529" s="810">
        <v>0</v>
      </c>
      <c r="W2529" s="811">
        <v>4.7607049446397778E-2</v>
      </c>
      <c r="X2529" s="810">
        <v>0.27524130372159467</v>
      </c>
      <c r="Y2529" s="810">
        <v>0.45906690091577979</v>
      </c>
      <c r="Z2529" s="810">
        <v>0.55729164756113181</v>
      </c>
      <c r="AA2529" s="810">
        <v>0.57611319103710334</v>
      </c>
      <c r="AB2529" s="810">
        <v>0.59660827239477632</v>
      </c>
      <c r="AC2529" s="810">
        <v>1.0352967768103813</v>
      </c>
      <c r="AD2529" s="810">
        <v>1.0645113048620223</v>
      </c>
      <c r="AE2529" s="810">
        <v>1.0608143749457377</v>
      </c>
      <c r="AF2529" s="810">
        <v>1.0571174450294529</v>
      </c>
      <c r="AG2529" s="810">
        <v>1.0918950238165224</v>
      </c>
      <c r="AH2529" s="812">
        <v>1.1399351142713119</v>
      </c>
      <c r="AI2529" s="812">
        <v>1.1805839072806279</v>
      </c>
      <c r="AK2529" s="199"/>
      <c r="AM2529" s="11"/>
      <c r="AN2529" s="15"/>
      <c r="AO2529" s="11"/>
      <c r="AP2529" s="11"/>
    </row>
    <row r="2530" spans="3:42" outlineLevel="2" x14ac:dyDescent="0.2">
      <c r="C2530" s="252">
        <v>18</v>
      </c>
      <c r="D2530" s="119" t="s">
        <v>218</v>
      </c>
      <c r="F2530" s="783" t="s">
        <v>57</v>
      </c>
      <c r="G2530" s="83"/>
      <c r="H2530" s="798" t="s">
        <v>628</v>
      </c>
      <c r="I2530" s="799"/>
      <c r="J2530" s="83"/>
      <c r="K2530" s="736"/>
      <c r="L2530" s="83"/>
      <c r="M2530" s="83"/>
      <c r="N2530" s="83"/>
      <c r="O2530" s="83"/>
      <c r="P2530" s="83"/>
      <c r="Q2530" s="143" t="s">
        <v>536</v>
      </c>
      <c r="R2530" s="813">
        <v>0</v>
      </c>
      <c r="S2530" s="814">
        <v>0</v>
      </c>
      <c r="T2530" s="814">
        <v>0</v>
      </c>
      <c r="U2530" s="814">
        <v>0</v>
      </c>
      <c r="V2530" s="814">
        <v>0</v>
      </c>
      <c r="W2530" s="815">
        <v>0</v>
      </c>
      <c r="X2530" s="814">
        <v>0</v>
      </c>
      <c r="Y2530" s="814">
        <v>0</v>
      </c>
      <c r="Z2530" s="814">
        <v>0</v>
      </c>
      <c r="AA2530" s="814">
        <v>0</v>
      </c>
      <c r="AB2530" s="814">
        <v>0</v>
      </c>
      <c r="AC2530" s="814">
        <v>0</v>
      </c>
      <c r="AD2530" s="814">
        <v>0</v>
      </c>
      <c r="AE2530" s="814">
        <v>0</v>
      </c>
      <c r="AF2530" s="814">
        <v>0</v>
      </c>
      <c r="AG2530" s="814">
        <v>0</v>
      </c>
      <c r="AH2530" s="816">
        <v>0</v>
      </c>
      <c r="AI2530" s="816">
        <v>0</v>
      </c>
      <c r="AK2530" s="199"/>
      <c r="AM2530" s="11"/>
      <c r="AN2530" s="15"/>
      <c r="AO2530" s="11"/>
      <c r="AP2530" s="11"/>
    </row>
    <row r="2531" spans="3:42" outlineLevel="2" x14ac:dyDescent="0.2">
      <c r="C2531" s="252">
        <v>18</v>
      </c>
      <c r="D2531" s="119" t="s">
        <v>218</v>
      </c>
      <c r="AK2531" s="199"/>
      <c r="AM2531" s="11"/>
      <c r="AN2531" s="15"/>
      <c r="AO2531" s="11"/>
      <c r="AP2531" s="11"/>
    </row>
    <row r="2532" spans="3:42" outlineLevel="1" x14ac:dyDescent="0.2">
      <c r="C2532" s="252">
        <v>18</v>
      </c>
      <c r="D2532" s="119" t="s">
        <v>218</v>
      </c>
      <c r="F2532" s="121" t="s">
        <v>629</v>
      </c>
      <c r="G2532" s="756"/>
      <c r="H2532" s="757"/>
      <c r="I2532" s="788"/>
      <c r="J2532" s="756"/>
      <c r="K2532" s="758"/>
      <c r="L2532" s="759"/>
      <c r="M2532" s="759"/>
      <c r="N2532" s="759"/>
      <c r="O2532" s="759"/>
      <c r="P2532" s="759"/>
      <c r="Q2532" s="758"/>
      <c r="R2532" s="760"/>
      <c r="S2532" s="760"/>
      <c r="T2532" s="760"/>
      <c r="U2532" s="760"/>
      <c r="V2532" s="760"/>
      <c r="W2532" s="760"/>
      <c r="X2532" s="760"/>
      <c r="Y2532" s="760"/>
      <c r="Z2532" s="760"/>
      <c r="AA2532" s="760"/>
      <c r="AB2532" s="760"/>
      <c r="AC2532" s="760"/>
      <c r="AD2532" s="760"/>
      <c r="AE2532" s="760"/>
      <c r="AF2532" s="760"/>
      <c r="AG2532" s="760"/>
      <c r="AH2532" s="759"/>
      <c r="AI2532" s="759"/>
      <c r="AK2532" s="199"/>
      <c r="AM2532" s="11"/>
      <c r="AN2532" s="15"/>
      <c r="AO2532" s="11"/>
      <c r="AP2532" s="11"/>
    </row>
    <row r="2533" spans="3:42" outlineLevel="2" x14ac:dyDescent="0.2">
      <c r="C2533" s="252">
        <v>18</v>
      </c>
      <c r="D2533" s="119" t="s">
        <v>218</v>
      </c>
      <c r="F2533" s="789" t="s">
        <v>630</v>
      </c>
      <c r="G2533" s="790"/>
      <c r="H2533" s="803"/>
      <c r="I2533" s="791"/>
      <c r="J2533" s="790"/>
      <c r="K2533" s="792"/>
      <c r="L2533" s="789"/>
      <c r="M2533" s="789"/>
      <c r="N2533" s="789"/>
      <c r="O2533" s="789"/>
      <c r="P2533" s="789"/>
      <c r="Q2533" s="792"/>
      <c r="R2533" s="793"/>
      <c r="S2533" s="793"/>
      <c r="T2533" s="793"/>
      <c r="U2533" s="793"/>
      <c r="V2533" s="793"/>
      <c r="W2533" s="793"/>
      <c r="X2533" s="793"/>
      <c r="Y2533" s="793"/>
      <c r="Z2533" s="793"/>
      <c r="AA2533" s="793"/>
      <c r="AB2533" s="793"/>
      <c r="AC2533" s="793"/>
      <c r="AD2533" s="793"/>
      <c r="AE2533" s="793"/>
      <c r="AF2533" s="793"/>
      <c r="AG2533" s="793"/>
      <c r="AH2533" s="789"/>
      <c r="AI2533" s="789"/>
      <c r="AK2533" s="199"/>
      <c r="AM2533" s="11"/>
      <c r="AN2533" s="15"/>
      <c r="AO2533" s="11"/>
      <c r="AP2533" s="11"/>
    </row>
    <row r="2534" spans="3:42" outlineLevel="2" x14ac:dyDescent="0.2">
      <c r="C2534" s="252">
        <v>18</v>
      </c>
      <c r="D2534" s="119" t="s">
        <v>218</v>
      </c>
      <c r="F2534" s="794" t="s">
        <v>610</v>
      </c>
      <c r="H2534" s="795"/>
      <c r="AK2534" s="199"/>
      <c r="AM2534" s="11"/>
      <c r="AN2534" s="15"/>
      <c r="AO2534" s="11"/>
      <c r="AP2534" s="11"/>
    </row>
    <row r="2535" spans="3:42" outlineLevel="2" x14ac:dyDescent="0.2">
      <c r="C2535" s="252">
        <v>18</v>
      </c>
      <c r="D2535" s="119" t="s">
        <v>218</v>
      </c>
      <c r="F2535" s="761" t="s">
        <v>62</v>
      </c>
      <c r="G2535" s="75"/>
      <c r="H2535" s="796" t="s">
        <v>580</v>
      </c>
      <c r="I2535" s="796" t="s">
        <v>611</v>
      </c>
      <c r="J2535" s="75"/>
      <c r="K2535" s="741"/>
      <c r="L2535" s="75"/>
      <c r="M2535" s="75"/>
      <c r="N2535" s="75"/>
      <c r="O2535" s="75"/>
      <c r="P2535" s="75"/>
      <c r="Q2535" s="128" t="s">
        <v>110</v>
      </c>
      <c r="R2535" s="299">
        <v>0</v>
      </c>
      <c r="S2535" s="300">
        <v>0</v>
      </c>
      <c r="T2535" s="300">
        <v>0</v>
      </c>
      <c r="U2535" s="300">
        <v>0</v>
      </c>
      <c r="V2535" s="300">
        <v>0</v>
      </c>
      <c r="W2535" s="301">
        <v>0</v>
      </c>
      <c r="X2535" s="300">
        <v>0</v>
      </c>
      <c r="Y2535" s="300">
        <v>0</v>
      </c>
      <c r="Z2535" s="300">
        <v>0</v>
      </c>
      <c r="AA2535" s="300">
        <v>0</v>
      </c>
      <c r="AB2535" s="302">
        <v>0</v>
      </c>
      <c r="AC2535" s="302">
        <v>0</v>
      </c>
      <c r="AD2535" s="302">
        <v>0</v>
      </c>
      <c r="AE2535" s="302">
        <v>0</v>
      </c>
      <c r="AF2535" s="302">
        <v>0</v>
      </c>
      <c r="AG2535" s="302">
        <v>0</v>
      </c>
      <c r="AH2535" s="348">
        <v>0</v>
      </c>
      <c r="AI2535" s="348">
        <v>0</v>
      </c>
      <c r="AK2535" s="199"/>
      <c r="AM2535" s="11"/>
      <c r="AN2535" s="15"/>
      <c r="AO2535" s="11"/>
      <c r="AP2535" s="11"/>
    </row>
    <row r="2536" spans="3:42" outlineLevel="2" x14ac:dyDescent="0.2">
      <c r="C2536" s="252">
        <v>18</v>
      </c>
      <c r="D2536" s="119" t="s">
        <v>218</v>
      </c>
      <c r="F2536" s="767" t="s">
        <v>188</v>
      </c>
      <c r="H2536" s="797" t="s">
        <v>580</v>
      </c>
      <c r="I2536" s="797" t="s">
        <v>612</v>
      </c>
      <c r="K2536" s="164"/>
      <c r="Q2536" s="135" t="s">
        <v>110</v>
      </c>
      <c r="R2536" s="314">
        <v>0</v>
      </c>
      <c r="S2536" s="315">
        <v>0</v>
      </c>
      <c r="T2536" s="315">
        <v>0</v>
      </c>
      <c r="U2536" s="315">
        <v>0</v>
      </c>
      <c r="V2536" s="315">
        <v>0</v>
      </c>
      <c r="W2536" s="316">
        <v>0</v>
      </c>
      <c r="X2536" s="315">
        <v>0</v>
      </c>
      <c r="Y2536" s="315">
        <v>0</v>
      </c>
      <c r="Z2536" s="315">
        <v>0</v>
      </c>
      <c r="AA2536" s="315">
        <v>0</v>
      </c>
      <c r="AB2536" s="5">
        <v>0</v>
      </c>
      <c r="AC2536" s="5">
        <v>0</v>
      </c>
      <c r="AD2536" s="5">
        <v>0</v>
      </c>
      <c r="AE2536" s="5">
        <v>0</v>
      </c>
      <c r="AF2536" s="5">
        <v>0</v>
      </c>
      <c r="AG2536" s="5">
        <v>0</v>
      </c>
      <c r="AH2536" s="350">
        <v>0</v>
      </c>
      <c r="AI2536" s="350">
        <v>0</v>
      </c>
      <c r="AK2536" s="199"/>
      <c r="AM2536" s="11"/>
      <c r="AN2536" s="15"/>
      <c r="AO2536" s="11"/>
      <c r="AP2536" s="11"/>
    </row>
    <row r="2537" spans="3:42" outlineLevel="2" x14ac:dyDescent="0.2">
      <c r="C2537" s="252">
        <v>18</v>
      </c>
      <c r="D2537" s="119" t="s">
        <v>218</v>
      </c>
      <c r="F2537" s="767" t="s">
        <v>613</v>
      </c>
      <c r="H2537" s="797" t="s">
        <v>580</v>
      </c>
      <c r="I2537" s="234" t="s">
        <v>614</v>
      </c>
      <c r="K2537" s="164"/>
      <c r="Q2537" s="135" t="s">
        <v>110</v>
      </c>
      <c r="R2537" s="314">
        <v>0</v>
      </c>
      <c r="S2537" s="315">
        <v>0</v>
      </c>
      <c r="T2537" s="315">
        <v>0</v>
      </c>
      <c r="U2537" s="315">
        <v>0</v>
      </c>
      <c r="V2537" s="315">
        <v>0</v>
      </c>
      <c r="W2537" s="316">
        <v>0</v>
      </c>
      <c r="X2537" s="315">
        <v>0</v>
      </c>
      <c r="Y2537" s="315">
        <v>0</v>
      </c>
      <c r="Z2537" s="315">
        <v>0</v>
      </c>
      <c r="AA2537" s="315">
        <v>0</v>
      </c>
      <c r="AB2537" s="5">
        <v>0</v>
      </c>
      <c r="AC2537" s="5">
        <v>0</v>
      </c>
      <c r="AD2537" s="5">
        <v>0</v>
      </c>
      <c r="AE2537" s="5">
        <v>0</v>
      </c>
      <c r="AF2537" s="5">
        <v>0</v>
      </c>
      <c r="AG2537" s="5">
        <v>0</v>
      </c>
      <c r="AH2537" s="350">
        <v>0</v>
      </c>
      <c r="AI2537" s="350">
        <v>0</v>
      </c>
      <c r="AK2537" s="199"/>
      <c r="AM2537" s="11"/>
      <c r="AN2537" s="15"/>
      <c r="AO2537" s="11"/>
      <c r="AP2537" s="11"/>
    </row>
    <row r="2538" spans="3:42" outlineLevel="2" x14ac:dyDescent="0.2">
      <c r="C2538" s="252">
        <v>18</v>
      </c>
      <c r="D2538" s="119" t="s">
        <v>218</v>
      </c>
      <c r="F2538" s="783" t="s">
        <v>57</v>
      </c>
      <c r="G2538" s="83"/>
      <c r="H2538" s="798" t="s">
        <v>580</v>
      </c>
      <c r="I2538" s="799"/>
      <c r="J2538" s="83"/>
      <c r="K2538" s="736"/>
      <c r="L2538" s="83"/>
      <c r="M2538" s="83"/>
      <c r="N2538" s="83"/>
      <c r="O2538" s="83"/>
      <c r="P2538" s="83"/>
      <c r="Q2538" s="143" t="s">
        <v>110</v>
      </c>
      <c r="R2538" s="304">
        <v>0</v>
      </c>
      <c r="S2538" s="305">
        <v>0</v>
      </c>
      <c r="T2538" s="305">
        <v>0</v>
      </c>
      <c r="U2538" s="305">
        <v>0</v>
      </c>
      <c r="V2538" s="305">
        <v>0</v>
      </c>
      <c r="W2538" s="306">
        <v>0</v>
      </c>
      <c r="X2538" s="305">
        <v>0</v>
      </c>
      <c r="Y2538" s="305">
        <v>0</v>
      </c>
      <c r="Z2538" s="305">
        <v>0</v>
      </c>
      <c r="AA2538" s="305">
        <v>0</v>
      </c>
      <c r="AB2538" s="307">
        <v>0</v>
      </c>
      <c r="AC2538" s="307">
        <v>0</v>
      </c>
      <c r="AD2538" s="307">
        <v>0</v>
      </c>
      <c r="AE2538" s="307">
        <v>0</v>
      </c>
      <c r="AF2538" s="307">
        <v>0</v>
      </c>
      <c r="AG2538" s="307">
        <v>0</v>
      </c>
      <c r="AH2538" s="362">
        <v>0</v>
      </c>
      <c r="AI2538" s="362">
        <v>0</v>
      </c>
      <c r="AK2538" s="199"/>
      <c r="AM2538" s="11"/>
      <c r="AN2538" s="15"/>
      <c r="AO2538" s="11"/>
      <c r="AP2538" s="11"/>
    </row>
    <row r="2539" spans="3:42" outlineLevel="2" x14ac:dyDescent="0.2">
      <c r="C2539" s="252">
        <v>18</v>
      </c>
      <c r="D2539" s="119" t="s">
        <v>218</v>
      </c>
      <c r="F2539" s="12"/>
      <c r="H2539" s="234"/>
      <c r="K2539" s="164"/>
      <c r="Q2539" s="16"/>
      <c r="R2539" s="800">
        <v>0</v>
      </c>
      <c r="S2539" s="800">
        <v>0</v>
      </c>
      <c r="T2539" s="800">
        <v>0</v>
      </c>
      <c r="U2539" s="800">
        <v>0</v>
      </c>
      <c r="V2539" s="800">
        <v>0</v>
      </c>
      <c r="W2539" s="800">
        <v>0</v>
      </c>
      <c r="X2539" s="800">
        <v>0</v>
      </c>
      <c r="Y2539" s="800">
        <v>0</v>
      </c>
      <c r="Z2539" s="800">
        <v>0</v>
      </c>
      <c r="AA2539" s="800">
        <v>0</v>
      </c>
      <c r="AB2539" s="800">
        <v>0</v>
      </c>
      <c r="AC2539" s="800">
        <v>0</v>
      </c>
      <c r="AD2539" s="800">
        <v>0</v>
      </c>
      <c r="AE2539" s="800">
        <v>0</v>
      </c>
      <c r="AF2539" s="800">
        <v>0</v>
      </c>
      <c r="AG2539" s="800">
        <v>0</v>
      </c>
      <c r="AH2539" s="800">
        <v>0</v>
      </c>
      <c r="AI2539" s="800">
        <v>0</v>
      </c>
      <c r="AK2539" s="199"/>
      <c r="AM2539" s="11"/>
      <c r="AN2539" s="15"/>
      <c r="AO2539" s="11"/>
      <c r="AP2539" s="11"/>
    </row>
    <row r="2540" spans="3:42" outlineLevel="2" x14ac:dyDescent="0.2">
      <c r="C2540" s="252">
        <v>18</v>
      </c>
      <c r="D2540" s="119" t="s">
        <v>218</v>
      </c>
      <c r="F2540" s="794" t="s">
        <v>615</v>
      </c>
      <c r="AK2540" s="199"/>
      <c r="AM2540" s="11"/>
      <c r="AN2540" s="15"/>
      <c r="AO2540" s="11"/>
      <c r="AP2540" s="11"/>
    </row>
    <row r="2541" spans="3:42" outlineLevel="2" x14ac:dyDescent="0.2">
      <c r="C2541" s="252">
        <v>18</v>
      </c>
      <c r="D2541" s="119" t="s">
        <v>218</v>
      </c>
      <c r="F2541" s="761" t="s">
        <v>48</v>
      </c>
      <c r="G2541" s="75"/>
      <c r="H2541" s="796" t="s">
        <v>580</v>
      </c>
      <c r="I2541" s="801"/>
      <c r="J2541" s="75"/>
      <c r="K2541" s="741"/>
      <c r="L2541" s="75"/>
      <c r="M2541" s="75"/>
      <c r="N2541" s="75"/>
      <c r="O2541" s="75"/>
      <c r="P2541" s="75"/>
      <c r="Q2541" s="128" t="s">
        <v>110</v>
      </c>
      <c r="R2541" s="299">
        <v>0</v>
      </c>
      <c r="S2541" s="300">
        <v>0</v>
      </c>
      <c r="T2541" s="300">
        <v>0</v>
      </c>
      <c r="U2541" s="300">
        <v>0</v>
      </c>
      <c r="V2541" s="300">
        <v>0</v>
      </c>
      <c r="W2541" s="301">
        <v>0</v>
      </c>
      <c r="X2541" s="300">
        <v>0</v>
      </c>
      <c r="Y2541" s="300">
        <v>0</v>
      </c>
      <c r="Z2541" s="300">
        <v>0</v>
      </c>
      <c r="AA2541" s="300">
        <v>0</v>
      </c>
      <c r="AB2541" s="302">
        <v>0</v>
      </c>
      <c r="AC2541" s="302">
        <v>0</v>
      </c>
      <c r="AD2541" s="302">
        <v>0</v>
      </c>
      <c r="AE2541" s="302">
        <v>0</v>
      </c>
      <c r="AF2541" s="302">
        <v>0</v>
      </c>
      <c r="AG2541" s="302">
        <v>0</v>
      </c>
      <c r="AH2541" s="348">
        <v>0</v>
      </c>
      <c r="AI2541" s="348">
        <v>0</v>
      </c>
      <c r="AK2541" s="199"/>
      <c r="AM2541" s="11"/>
      <c r="AN2541" s="15"/>
      <c r="AO2541" s="11"/>
      <c r="AP2541" s="11"/>
    </row>
    <row r="2542" spans="3:42" outlineLevel="2" x14ac:dyDescent="0.2">
      <c r="C2542" s="252">
        <v>18</v>
      </c>
      <c r="D2542" s="119" t="s">
        <v>218</v>
      </c>
      <c r="F2542" s="767" t="s">
        <v>55</v>
      </c>
      <c r="H2542" s="797" t="s">
        <v>580</v>
      </c>
      <c r="K2542" s="164"/>
      <c r="Q2542" s="135" t="s">
        <v>110</v>
      </c>
      <c r="R2542" s="314">
        <v>0</v>
      </c>
      <c r="S2542" s="315">
        <v>0</v>
      </c>
      <c r="T2542" s="315">
        <v>0</v>
      </c>
      <c r="U2542" s="315">
        <v>0</v>
      </c>
      <c r="V2542" s="315">
        <v>0</v>
      </c>
      <c r="W2542" s="316">
        <v>0</v>
      </c>
      <c r="X2542" s="315">
        <v>0</v>
      </c>
      <c r="Y2542" s="315">
        <v>0</v>
      </c>
      <c r="Z2542" s="315">
        <v>0</v>
      </c>
      <c r="AA2542" s="315">
        <v>0</v>
      </c>
      <c r="AB2542" s="5">
        <v>0</v>
      </c>
      <c r="AC2542" s="5">
        <v>0</v>
      </c>
      <c r="AD2542" s="5">
        <v>0</v>
      </c>
      <c r="AE2542" s="5">
        <v>0</v>
      </c>
      <c r="AF2542" s="5">
        <v>0</v>
      </c>
      <c r="AG2542" s="5">
        <v>0</v>
      </c>
      <c r="AH2542" s="350">
        <v>0</v>
      </c>
      <c r="AI2542" s="350">
        <v>0</v>
      </c>
      <c r="AK2542" s="199"/>
      <c r="AM2542" s="11"/>
      <c r="AN2542" s="15"/>
      <c r="AO2542" s="11"/>
      <c r="AP2542" s="11"/>
    </row>
    <row r="2543" spans="3:42" outlineLevel="2" x14ac:dyDescent="0.2">
      <c r="C2543" s="252">
        <v>18</v>
      </c>
      <c r="D2543" s="119" t="s">
        <v>218</v>
      </c>
      <c r="F2543" s="783" t="s">
        <v>57</v>
      </c>
      <c r="G2543" s="83"/>
      <c r="H2543" s="798" t="s">
        <v>580</v>
      </c>
      <c r="I2543" s="799"/>
      <c r="J2543" s="83"/>
      <c r="K2543" s="736"/>
      <c r="L2543" s="83"/>
      <c r="M2543" s="83"/>
      <c r="N2543" s="83"/>
      <c r="O2543" s="83"/>
      <c r="P2543" s="83"/>
      <c r="Q2543" s="143" t="s">
        <v>110</v>
      </c>
      <c r="R2543" s="304">
        <v>0</v>
      </c>
      <c r="S2543" s="305">
        <v>0</v>
      </c>
      <c r="T2543" s="305">
        <v>0</v>
      </c>
      <c r="U2543" s="305">
        <v>0</v>
      </c>
      <c r="V2543" s="305">
        <v>0</v>
      </c>
      <c r="W2543" s="306">
        <v>0</v>
      </c>
      <c r="X2543" s="305">
        <v>0</v>
      </c>
      <c r="Y2543" s="305">
        <v>0</v>
      </c>
      <c r="Z2543" s="305">
        <v>0</v>
      </c>
      <c r="AA2543" s="305">
        <v>0</v>
      </c>
      <c r="AB2543" s="307">
        <v>0</v>
      </c>
      <c r="AC2543" s="307">
        <v>0</v>
      </c>
      <c r="AD2543" s="307">
        <v>0</v>
      </c>
      <c r="AE2543" s="307">
        <v>0</v>
      </c>
      <c r="AF2543" s="307">
        <v>0</v>
      </c>
      <c r="AG2543" s="307">
        <v>0</v>
      </c>
      <c r="AH2543" s="362">
        <v>0</v>
      </c>
      <c r="AI2543" s="362">
        <v>0</v>
      </c>
      <c r="AK2543" s="199"/>
      <c r="AM2543" s="11"/>
      <c r="AN2543" s="15"/>
      <c r="AO2543" s="11"/>
      <c r="AP2543" s="11"/>
    </row>
    <row r="2544" spans="3:42" outlineLevel="2" x14ac:dyDescent="0.2">
      <c r="C2544" s="252">
        <v>18</v>
      </c>
      <c r="D2544" s="119" t="s">
        <v>218</v>
      </c>
      <c r="F2544" s="12"/>
      <c r="H2544" s="164"/>
      <c r="K2544" s="164"/>
      <c r="Q2544" s="16"/>
      <c r="R2544" s="800">
        <v>0</v>
      </c>
      <c r="S2544" s="800">
        <v>0</v>
      </c>
      <c r="T2544" s="800">
        <v>0</v>
      </c>
      <c r="U2544" s="800">
        <v>0</v>
      </c>
      <c r="V2544" s="800">
        <v>0</v>
      </c>
      <c r="W2544" s="800">
        <v>0</v>
      </c>
      <c r="X2544" s="800">
        <v>0</v>
      </c>
      <c r="Y2544" s="800">
        <v>0</v>
      </c>
      <c r="Z2544" s="800">
        <v>0</v>
      </c>
      <c r="AA2544" s="800">
        <v>0</v>
      </c>
      <c r="AB2544" s="800">
        <v>0</v>
      </c>
      <c r="AC2544" s="800">
        <v>0</v>
      </c>
      <c r="AD2544" s="800">
        <v>0</v>
      </c>
      <c r="AE2544" s="800">
        <v>0</v>
      </c>
      <c r="AF2544" s="800">
        <v>0</v>
      </c>
      <c r="AG2544" s="800">
        <v>0</v>
      </c>
      <c r="AH2544" s="800">
        <v>0</v>
      </c>
      <c r="AI2544" s="800">
        <v>0</v>
      </c>
      <c r="AK2544" s="199"/>
      <c r="AM2544" s="11"/>
      <c r="AN2544" s="15"/>
      <c r="AO2544" s="11"/>
      <c r="AP2544" s="11"/>
    </row>
    <row r="2545" spans="3:42" outlineLevel="2" x14ac:dyDescent="0.2">
      <c r="C2545" s="252">
        <v>18</v>
      </c>
      <c r="D2545" s="119" t="s">
        <v>218</v>
      </c>
      <c r="F2545" s="794" t="s">
        <v>69</v>
      </c>
      <c r="AK2545" s="199"/>
      <c r="AM2545" s="11"/>
      <c r="AN2545" s="15"/>
      <c r="AO2545" s="11"/>
      <c r="AP2545" s="11"/>
    </row>
    <row r="2546" spans="3:42" outlineLevel="2" x14ac:dyDescent="0.2">
      <c r="C2546" s="252">
        <v>18</v>
      </c>
      <c r="D2546" s="119" t="s">
        <v>218</v>
      </c>
      <c r="F2546" s="761" t="s">
        <v>9</v>
      </c>
      <c r="G2546" s="75"/>
      <c r="H2546" s="796" t="s">
        <v>580</v>
      </c>
      <c r="I2546" s="801"/>
      <c r="J2546" s="75"/>
      <c r="K2546" s="741"/>
      <c r="L2546" s="75"/>
      <c r="M2546" s="75"/>
      <c r="N2546" s="75"/>
      <c r="O2546" s="75"/>
      <c r="P2546" s="75"/>
      <c r="Q2546" s="128" t="s">
        <v>110</v>
      </c>
      <c r="R2546" s="299">
        <v>0</v>
      </c>
      <c r="S2546" s="300">
        <v>0</v>
      </c>
      <c r="T2546" s="300">
        <v>0</v>
      </c>
      <c r="U2546" s="300">
        <v>0</v>
      </c>
      <c r="V2546" s="300">
        <v>0</v>
      </c>
      <c r="W2546" s="301">
        <v>0</v>
      </c>
      <c r="X2546" s="300">
        <v>0</v>
      </c>
      <c r="Y2546" s="300">
        <v>0</v>
      </c>
      <c r="Z2546" s="300">
        <v>0</v>
      </c>
      <c r="AA2546" s="300">
        <v>0</v>
      </c>
      <c r="AB2546" s="302">
        <v>0</v>
      </c>
      <c r="AC2546" s="302">
        <v>0</v>
      </c>
      <c r="AD2546" s="302">
        <v>0</v>
      </c>
      <c r="AE2546" s="302">
        <v>0</v>
      </c>
      <c r="AF2546" s="302">
        <v>0</v>
      </c>
      <c r="AG2546" s="302">
        <v>0</v>
      </c>
      <c r="AH2546" s="348">
        <v>0</v>
      </c>
      <c r="AI2546" s="348">
        <v>0</v>
      </c>
      <c r="AK2546" s="199"/>
      <c r="AM2546" s="11"/>
      <c r="AN2546" s="15"/>
      <c r="AO2546" s="11"/>
      <c r="AP2546" s="11"/>
    </row>
    <row r="2547" spans="3:42" outlineLevel="2" x14ac:dyDescent="0.2">
      <c r="C2547" s="252">
        <v>18</v>
      </c>
      <c r="D2547" s="119" t="s">
        <v>218</v>
      </c>
      <c r="F2547" s="767" t="s">
        <v>14</v>
      </c>
      <c r="H2547" s="797" t="s">
        <v>580</v>
      </c>
      <c r="K2547" s="164"/>
      <c r="Q2547" s="135" t="s">
        <v>110</v>
      </c>
      <c r="R2547" s="314">
        <v>0</v>
      </c>
      <c r="S2547" s="315">
        <v>0</v>
      </c>
      <c r="T2547" s="315">
        <v>0</v>
      </c>
      <c r="U2547" s="315">
        <v>0</v>
      </c>
      <c r="V2547" s="315">
        <v>0</v>
      </c>
      <c r="W2547" s="316">
        <v>0</v>
      </c>
      <c r="X2547" s="315">
        <v>0</v>
      </c>
      <c r="Y2547" s="315">
        <v>0</v>
      </c>
      <c r="Z2547" s="315">
        <v>0</v>
      </c>
      <c r="AA2547" s="315">
        <v>0</v>
      </c>
      <c r="AB2547" s="5">
        <v>0</v>
      </c>
      <c r="AC2547" s="5">
        <v>0</v>
      </c>
      <c r="AD2547" s="5">
        <v>0</v>
      </c>
      <c r="AE2547" s="5">
        <v>0</v>
      </c>
      <c r="AF2547" s="5">
        <v>0</v>
      </c>
      <c r="AG2547" s="5">
        <v>0</v>
      </c>
      <c r="AH2547" s="350">
        <v>0</v>
      </c>
      <c r="AI2547" s="350">
        <v>0</v>
      </c>
      <c r="AK2547" s="199"/>
      <c r="AM2547" s="11"/>
      <c r="AN2547" s="15"/>
      <c r="AO2547" s="11"/>
      <c r="AP2547" s="11"/>
    </row>
    <row r="2548" spans="3:42" outlineLevel="2" x14ac:dyDescent="0.2">
      <c r="C2548" s="252">
        <v>18</v>
      </c>
      <c r="D2548" s="119" t="s">
        <v>218</v>
      </c>
      <c r="F2548" s="783" t="s">
        <v>16</v>
      </c>
      <c r="G2548" s="83"/>
      <c r="H2548" s="798" t="s">
        <v>580</v>
      </c>
      <c r="I2548" s="799"/>
      <c r="J2548" s="83"/>
      <c r="K2548" s="736"/>
      <c r="L2548" s="83"/>
      <c r="M2548" s="83"/>
      <c r="N2548" s="83"/>
      <c r="O2548" s="83"/>
      <c r="P2548" s="83"/>
      <c r="Q2548" s="143" t="s">
        <v>110</v>
      </c>
      <c r="R2548" s="304">
        <v>0</v>
      </c>
      <c r="S2548" s="305">
        <v>0</v>
      </c>
      <c r="T2548" s="305">
        <v>0</v>
      </c>
      <c r="U2548" s="305">
        <v>0</v>
      </c>
      <c r="V2548" s="305">
        <v>0</v>
      </c>
      <c r="W2548" s="306">
        <v>0</v>
      </c>
      <c r="X2548" s="305">
        <v>0</v>
      </c>
      <c r="Y2548" s="305">
        <v>0</v>
      </c>
      <c r="Z2548" s="305">
        <v>0</v>
      </c>
      <c r="AA2548" s="305">
        <v>0</v>
      </c>
      <c r="AB2548" s="307">
        <v>0</v>
      </c>
      <c r="AC2548" s="307">
        <v>0</v>
      </c>
      <c r="AD2548" s="307">
        <v>0</v>
      </c>
      <c r="AE2548" s="307">
        <v>0</v>
      </c>
      <c r="AF2548" s="307">
        <v>0</v>
      </c>
      <c r="AG2548" s="307">
        <v>0</v>
      </c>
      <c r="AH2548" s="362">
        <v>0</v>
      </c>
      <c r="AI2548" s="362">
        <v>0</v>
      </c>
      <c r="AK2548" s="199"/>
      <c r="AM2548" s="11"/>
      <c r="AN2548" s="15"/>
      <c r="AO2548" s="11"/>
      <c r="AP2548" s="11"/>
    </row>
    <row r="2549" spans="3:42" outlineLevel="2" x14ac:dyDescent="0.2">
      <c r="C2549" s="252">
        <v>18</v>
      </c>
      <c r="D2549" s="119" t="s">
        <v>218</v>
      </c>
      <c r="F2549" s="12"/>
      <c r="H2549" s="797"/>
      <c r="K2549" s="164"/>
      <c r="Q2549" s="16"/>
      <c r="R2549" s="800">
        <v>0</v>
      </c>
      <c r="S2549" s="800">
        <v>0</v>
      </c>
      <c r="T2549" s="800">
        <v>0</v>
      </c>
      <c r="U2549" s="800">
        <v>0</v>
      </c>
      <c r="V2549" s="800">
        <v>0</v>
      </c>
      <c r="W2549" s="800">
        <v>0</v>
      </c>
      <c r="X2549" s="800">
        <v>0</v>
      </c>
      <c r="Y2549" s="800">
        <v>0</v>
      </c>
      <c r="Z2549" s="800">
        <v>0</v>
      </c>
      <c r="AA2549" s="800">
        <v>0</v>
      </c>
      <c r="AB2549" s="800">
        <v>0</v>
      </c>
      <c r="AC2549" s="800">
        <v>0</v>
      </c>
      <c r="AD2549" s="800">
        <v>0</v>
      </c>
      <c r="AE2549" s="800">
        <v>0</v>
      </c>
      <c r="AF2549" s="800">
        <v>0</v>
      </c>
      <c r="AG2549" s="800">
        <v>0</v>
      </c>
      <c r="AH2549" s="800">
        <v>0</v>
      </c>
      <c r="AI2549" s="800">
        <v>0</v>
      </c>
      <c r="AK2549" s="199"/>
      <c r="AM2549" s="11"/>
      <c r="AN2549" s="15"/>
      <c r="AO2549" s="11"/>
      <c r="AP2549" s="11"/>
    </row>
    <row r="2550" spans="3:42" outlineLevel="2" x14ac:dyDescent="0.2">
      <c r="C2550" s="252">
        <v>18</v>
      </c>
      <c r="D2550" s="119" t="s">
        <v>218</v>
      </c>
      <c r="F2550" s="794" t="s">
        <v>616</v>
      </c>
      <c r="AK2550" s="199"/>
      <c r="AM2550" s="11"/>
      <c r="AN2550" s="15"/>
      <c r="AO2550" s="11"/>
      <c r="AP2550" s="11"/>
    </row>
    <row r="2551" spans="3:42" outlineLevel="2" x14ac:dyDescent="0.2">
      <c r="C2551" s="252">
        <v>18</v>
      </c>
      <c r="D2551" s="119" t="s">
        <v>218</v>
      </c>
      <c r="F2551" s="761" t="s">
        <v>48</v>
      </c>
      <c r="G2551" s="75"/>
      <c r="H2551" s="796" t="s">
        <v>580</v>
      </c>
      <c r="I2551" s="228" t="s">
        <v>617</v>
      </c>
      <c r="J2551" s="75"/>
      <c r="K2551" s="741"/>
      <c r="L2551" s="75"/>
      <c r="M2551" s="75"/>
      <c r="N2551" s="75"/>
      <c r="O2551" s="75"/>
      <c r="P2551" s="75"/>
      <c r="Q2551" s="128" t="s">
        <v>110</v>
      </c>
      <c r="R2551" s="299">
        <v>0</v>
      </c>
      <c r="S2551" s="300">
        <v>0</v>
      </c>
      <c r="T2551" s="300">
        <v>0</v>
      </c>
      <c r="U2551" s="300">
        <v>0</v>
      </c>
      <c r="V2551" s="300">
        <v>0</v>
      </c>
      <c r="W2551" s="301">
        <v>0</v>
      </c>
      <c r="X2551" s="300">
        <v>0</v>
      </c>
      <c r="Y2551" s="300">
        <v>0</v>
      </c>
      <c r="Z2551" s="300">
        <v>0</v>
      </c>
      <c r="AA2551" s="300">
        <v>0</v>
      </c>
      <c r="AB2551" s="302">
        <v>0</v>
      </c>
      <c r="AC2551" s="302">
        <v>0</v>
      </c>
      <c r="AD2551" s="302">
        <v>0</v>
      </c>
      <c r="AE2551" s="302">
        <v>0</v>
      </c>
      <c r="AF2551" s="302">
        <v>0</v>
      </c>
      <c r="AG2551" s="302">
        <v>0</v>
      </c>
      <c r="AH2551" s="348">
        <v>0</v>
      </c>
      <c r="AI2551" s="348">
        <v>0</v>
      </c>
      <c r="AK2551" s="199"/>
      <c r="AM2551" s="11"/>
      <c r="AN2551" s="15"/>
      <c r="AO2551" s="11"/>
      <c r="AP2551" s="11"/>
    </row>
    <row r="2552" spans="3:42" outlineLevel="2" x14ac:dyDescent="0.2">
      <c r="C2552" s="252">
        <v>18</v>
      </c>
      <c r="D2552" s="119" t="s">
        <v>218</v>
      </c>
      <c r="F2552" s="767" t="s">
        <v>55</v>
      </c>
      <c r="H2552" s="797" t="s">
        <v>580</v>
      </c>
      <c r="I2552" s="234" t="s">
        <v>617</v>
      </c>
      <c r="K2552" s="164"/>
      <c r="Q2552" s="135" t="s">
        <v>110</v>
      </c>
      <c r="R2552" s="314">
        <v>0</v>
      </c>
      <c r="S2552" s="315">
        <v>0</v>
      </c>
      <c r="T2552" s="315">
        <v>0</v>
      </c>
      <c r="U2552" s="315">
        <v>0</v>
      </c>
      <c r="V2552" s="315">
        <v>0</v>
      </c>
      <c r="W2552" s="316">
        <v>0</v>
      </c>
      <c r="X2552" s="315">
        <v>0</v>
      </c>
      <c r="Y2552" s="315">
        <v>0</v>
      </c>
      <c r="Z2552" s="315">
        <v>0</v>
      </c>
      <c r="AA2552" s="315">
        <v>0</v>
      </c>
      <c r="AB2552" s="5">
        <v>0</v>
      </c>
      <c r="AC2552" s="5">
        <v>0</v>
      </c>
      <c r="AD2552" s="5">
        <v>0</v>
      </c>
      <c r="AE2552" s="5">
        <v>0</v>
      </c>
      <c r="AF2552" s="5">
        <v>0</v>
      </c>
      <c r="AG2552" s="5">
        <v>0</v>
      </c>
      <c r="AH2552" s="350">
        <v>0</v>
      </c>
      <c r="AI2552" s="350">
        <v>0</v>
      </c>
      <c r="AK2552" s="199"/>
      <c r="AM2552" s="11"/>
      <c r="AN2552" s="15"/>
      <c r="AO2552" s="11"/>
      <c r="AP2552" s="11"/>
    </row>
    <row r="2553" spans="3:42" outlineLevel="2" x14ac:dyDescent="0.2">
      <c r="C2553" s="252">
        <v>18</v>
      </c>
      <c r="D2553" s="119" t="s">
        <v>218</v>
      </c>
      <c r="F2553" s="783" t="s">
        <v>57</v>
      </c>
      <c r="G2553" s="83"/>
      <c r="H2553" s="798" t="s">
        <v>580</v>
      </c>
      <c r="I2553" s="240" t="s">
        <v>617</v>
      </c>
      <c r="J2553" s="83"/>
      <c r="K2553" s="736"/>
      <c r="L2553" s="83"/>
      <c r="M2553" s="83"/>
      <c r="N2553" s="83"/>
      <c r="O2553" s="83"/>
      <c r="P2553" s="83"/>
      <c r="Q2553" s="143" t="s">
        <v>110</v>
      </c>
      <c r="R2553" s="304">
        <v>0</v>
      </c>
      <c r="S2553" s="305">
        <v>0</v>
      </c>
      <c r="T2553" s="305">
        <v>0</v>
      </c>
      <c r="U2553" s="305">
        <v>0</v>
      </c>
      <c r="V2553" s="305">
        <v>0</v>
      </c>
      <c r="W2553" s="306">
        <v>0</v>
      </c>
      <c r="X2553" s="305">
        <v>0</v>
      </c>
      <c r="Y2553" s="305">
        <v>0</v>
      </c>
      <c r="Z2553" s="305">
        <v>0</v>
      </c>
      <c r="AA2553" s="305">
        <v>0</v>
      </c>
      <c r="AB2553" s="307">
        <v>0</v>
      </c>
      <c r="AC2553" s="307">
        <v>0</v>
      </c>
      <c r="AD2553" s="307">
        <v>0</v>
      </c>
      <c r="AE2553" s="307">
        <v>0</v>
      </c>
      <c r="AF2553" s="307">
        <v>0</v>
      </c>
      <c r="AG2553" s="307">
        <v>0</v>
      </c>
      <c r="AH2553" s="362">
        <v>0</v>
      </c>
      <c r="AI2553" s="362">
        <v>0</v>
      </c>
      <c r="AK2553" s="199"/>
      <c r="AM2553" s="11"/>
      <c r="AN2553" s="15"/>
      <c r="AO2553" s="11"/>
      <c r="AP2553" s="11"/>
    </row>
    <row r="2554" spans="3:42" outlineLevel="2" x14ac:dyDescent="0.2">
      <c r="C2554" s="252">
        <v>18</v>
      </c>
      <c r="D2554" s="119" t="s">
        <v>218</v>
      </c>
      <c r="F2554" s="802" t="s">
        <v>626</v>
      </c>
      <c r="R2554" s="800">
        <v>0</v>
      </c>
      <c r="S2554" s="800">
        <v>0</v>
      </c>
      <c r="T2554" s="800">
        <v>0</v>
      </c>
      <c r="U2554" s="800">
        <v>0</v>
      </c>
      <c r="V2554" s="800">
        <v>0</v>
      </c>
      <c r="W2554" s="800">
        <v>0</v>
      </c>
      <c r="X2554" s="800">
        <v>0</v>
      </c>
      <c r="Y2554" s="800">
        <v>0</v>
      </c>
      <c r="Z2554" s="800">
        <v>0</v>
      </c>
      <c r="AA2554" s="800">
        <v>0</v>
      </c>
      <c r="AB2554" s="800">
        <v>0</v>
      </c>
      <c r="AC2554" s="800">
        <v>0</v>
      </c>
      <c r="AD2554" s="800">
        <v>0</v>
      </c>
      <c r="AE2554" s="800">
        <v>0</v>
      </c>
      <c r="AF2554" s="800">
        <v>0</v>
      </c>
      <c r="AG2554" s="800">
        <v>0</v>
      </c>
      <c r="AH2554" s="800">
        <v>0</v>
      </c>
      <c r="AI2554" s="800">
        <v>0</v>
      </c>
      <c r="AK2554" s="199"/>
      <c r="AM2554" s="11"/>
      <c r="AN2554" s="15"/>
      <c r="AO2554" s="11"/>
      <c r="AP2554" s="11"/>
    </row>
    <row r="2555" spans="3:42" outlineLevel="2" x14ac:dyDescent="0.2">
      <c r="C2555" s="252">
        <v>18</v>
      </c>
      <c r="D2555" s="119" t="s">
        <v>218</v>
      </c>
      <c r="R2555" s="5"/>
      <c r="S2555" s="5"/>
      <c r="T2555" s="5"/>
      <c r="U2555" s="5"/>
      <c r="V2555" s="5"/>
      <c r="W2555" s="5"/>
      <c r="X2555" s="5"/>
      <c r="Y2555" s="5"/>
      <c r="AK2555" s="199"/>
      <c r="AM2555" s="11"/>
      <c r="AN2555" s="15"/>
      <c r="AO2555" s="11"/>
      <c r="AP2555" s="11"/>
    </row>
    <row r="2556" spans="3:42" outlineLevel="2" x14ac:dyDescent="0.2">
      <c r="C2556" s="252">
        <v>18</v>
      </c>
      <c r="D2556" s="119" t="s">
        <v>218</v>
      </c>
      <c r="F2556" s="789" t="s">
        <v>631</v>
      </c>
      <c r="G2556" s="790"/>
      <c r="H2556" s="803"/>
      <c r="I2556" s="790"/>
      <c r="J2556" s="790"/>
      <c r="K2556" s="792"/>
      <c r="L2556" s="789"/>
      <c r="M2556" s="789"/>
      <c r="N2556" s="789"/>
      <c r="O2556" s="789"/>
      <c r="P2556" s="789"/>
      <c r="Q2556" s="792"/>
      <c r="R2556" s="793"/>
      <c r="S2556" s="793"/>
      <c r="T2556" s="793"/>
      <c r="U2556" s="793"/>
      <c r="V2556" s="793"/>
      <c r="W2556" s="793"/>
      <c r="X2556" s="793"/>
      <c r="Y2556" s="793"/>
      <c r="Z2556" s="793"/>
      <c r="AA2556" s="793"/>
      <c r="AB2556" s="793"/>
      <c r="AC2556" s="793"/>
      <c r="AD2556" s="793"/>
      <c r="AE2556" s="793"/>
      <c r="AF2556" s="793"/>
      <c r="AG2556" s="793"/>
      <c r="AH2556" s="789"/>
      <c r="AI2556" s="789"/>
      <c r="AK2556" s="199"/>
      <c r="AM2556" s="11"/>
      <c r="AN2556" s="15"/>
      <c r="AO2556" s="11"/>
      <c r="AP2556" s="11"/>
    </row>
    <row r="2557" spans="3:42" outlineLevel="2" x14ac:dyDescent="0.2">
      <c r="C2557" s="252">
        <v>18</v>
      </c>
      <c r="D2557" s="119" t="s">
        <v>218</v>
      </c>
      <c r="F2557" t="s">
        <v>620</v>
      </c>
      <c r="AK2557" s="199"/>
      <c r="AM2557" s="11"/>
      <c r="AN2557" s="15"/>
      <c r="AO2557" s="11"/>
      <c r="AP2557" s="11"/>
    </row>
    <row r="2558" spans="3:42" outlineLevel="2" x14ac:dyDescent="0.2">
      <c r="C2558" s="252">
        <v>18</v>
      </c>
      <c r="D2558" s="119" t="s">
        <v>218</v>
      </c>
      <c r="F2558" s="761" t="s">
        <v>48</v>
      </c>
      <c r="G2558" s="75"/>
      <c r="H2558" s="796" t="s">
        <v>632</v>
      </c>
      <c r="I2558" s="801"/>
      <c r="J2558" s="75"/>
      <c r="K2558" s="741"/>
      <c r="L2558" s="75"/>
      <c r="M2558" s="75"/>
      <c r="N2558" s="75"/>
      <c r="O2558" s="75"/>
      <c r="P2558" s="75"/>
      <c r="Q2558" s="128" t="s">
        <v>536</v>
      </c>
      <c r="R2558" s="804">
        <v>0</v>
      </c>
      <c r="S2558" s="805">
        <v>0</v>
      </c>
      <c r="T2558" s="805">
        <v>0</v>
      </c>
      <c r="U2558" s="805">
        <v>0</v>
      </c>
      <c r="V2558" s="805">
        <v>0</v>
      </c>
      <c r="W2558" s="806">
        <v>0</v>
      </c>
      <c r="X2558" s="805">
        <v>0</v>
      </c>
      <c r="Y2558" s="805">
        <v>0</v>
      </c>
      <c r="Z2558" s="805">
        <v>0</v>
      </c>
      <c r="AA2558" s="805">
        <v>0</v>
      </c>
      <c r="AB2558" s="805">
        <v>0</v>
      </c>
      <c r="AC2558" s="805">
        <v>0</v>
      </c>
      <c r="AD2558" s="805">
        <v>0</v>
      </c>
      <c r="AE2558" s="805">
        <v>0</v>
      </c>
      <c r="AF2558" s="805">
        <v>0</v>
      </c>
      <c r="AG2558" s="805">
        <v>0</v>
      </c>
      <c r="AH2558" s="808">
        <v>0</v>
      </c>
      <c r="AI2558" s="808">
        <v>0</v>
      </c>
      <c r="AK2558" s="199"/>
      <c r="AM2558" s="11"/>
      <c r="AN2558" s="15"/>
      <c r="AO2558" s="11"/>
      <c r="AP2558" s="11"/>
    </row>
    <row r="2559" spans="3:42" outlineLevel="2" x14ac:dyDescent="0.2">
      <c r="C2559" s="252">
        <v>18</v>
      </c>
      <c r="D2559" s="119" t="s">
        <v>218</v>
      </c>
      <c r="F2559" s="767" t="s">
        <v>55</v>
      </c>
      <c r="H2559" s="797" t="s">
        <v>632</v>
      </c>
      <c r="K2559" s="164"/>
      <c r="Q2559" s="135" t="s">
        <v>536</v>
      </c>
      <c r="R2559" s="809">
        <v>0</v>
      </c>
      <c r="S2559" s="810">
        <v>0</v>
      </c>
      <c r="T2559" s="810">
        <v>0</v>
      </c>
      <c r="U2559" s="810">
        <v>0</v>
      </c>
      <c r="V2559" s="810">
        <v>0</v>
      </c>
      <c r="W2559" s="811">
        <v>0</v>
      </c>
      <c r="X2559" s="810">
        <v>0</v>
      </c>
      <c r="Y2559" s="810">
        <v>0</v>
      </c>
      <c r="Z2559" s="810">
        <v>0</v>
      </c>
      <c r="AA2559" s="810">
        <v>0</v>
      </c>
      <c r="AB2559" s="810">
        <v>0</v>
      </c>
      <c r="AC2559" s="810">
        <v>0</v>
      </c>
      <c r="AD2559" s="810">
        <v>0</v>
      </c>
      <c r="AE2559" s="810">
        <v>0</v>
      </c>
      <c r="AF2559" s="810">
        <v>0</v>
      </c>
      <c r="AG2559" s="810">
        <v>0</v>
      </c>
      <c r="AH2559" s="812">
        <v>0</v>
      </c>
      <c r="AI2559" s="812">
        <v>0</v>
      </c>
      <c r="AK2559" s="199"/>
      <c r="AM2559" s="11"/>
      <c r="AN2559" s="15"/>
      <c r="AO2559" s="11"/>
      <c r="AP2559" s="11"/>
    </row>
    <row r="2560" spans="3:42" outlineLevel="2" x14ac:dyDescent="0.2">
      <c r="C2560" s="252">
        <v>18</v>
      </c>
      <c r="D2560" s="119" t="s">
        <v>218</v>
      </c>
      <c r="F2560" s="783" t="s">
        <v>57</v>
      </c>
      <c r="G2560" s="83"/>
      <c r="H2560" s="798" t="s">
        <v>632</v>
      </c>
      <c r="I2560" s="799"/>
      <c r="J2560" s="83"/>
      <c r="K2560" s="736"/>
      <c r="L2560" s="83"/>
      <c r="M2560" s="83"/>
      <c r="N2560" s="83"/>
      <c r="O2560" s="83"/>
      <c r="P2560" s="83"/>
      <c r="Q2560" s="143" t="s">
        <v>536</v>
      </c>
      <c r="R2560" s="813">
        <v>0</v>
      </c>
      <c r="S2560" s="814">
        <v>0</v>
      </c>
      <c r="T2560" s="814">
        <v>0</v>
      </c>
      <c r="U2560" s="814">
        <v>0</v>
      </c>
      <c r="V2560" s="814">
        <v>0</v>
      </c>
      <c r="W2560" s="815">
        <v>0</v>
      </c>
      <c r="X2560" s="814">
        <v>0</v>
      </c>
      <c r="Y2560" s="814">
        <v>0</v>
      </c>
      <c r="Z2560" s="814">
        <v>0</v>
      </c>
      <c r="AA2560" s="814">
        <v>0</v>
      </c>
      <c r="AB2560" s="814">
        <v>0</v>
      </c>
      <c r="AC2560" s="814">
        <v>0</v>
      </c>
      <c r="AD2560" s="814">
        <v>0</v>
      </c>
      <c r="AE2560" s="814">
        <v>0</v>
      </c>
      <c r="AF2560" s="814">
        <v>0</v>
      </c>
      <c r="AG2560" s="814">
        <v>0</v>
      </c>
      <c r="AH2560" s="816">
        <v>0</v>
      </c>
      <c r="AI2560" s="816">
        <v>0</v>
      </c>
      <c r="AK2560" s="199"/>
      <c r="AM2560" s="11"/>
      <c r="AN2560" s="15"/>
      <c r="AO2560" s="11"/>
      <c r="AP2560" s="11"/>
    </row>
    <row r="2561" spans="3:42" outlineLevel="2" x14ac:dyDescent="0.2">
      <c r="C2561" s="252">
        <v>18</v>
      </c>
      <c r="D2561" s="119" t="s">
        <v>218</v>
      </c>
      <c r="F2561" s="12"/>
      <c r="H2561" s="817"/>
      <c r="K2561" s="16"/>
      <c r="Q2561" s="16"/>
      <c r="R2561" s="818"/>
      <c r="S2561" s="818"/>
      <c r="T2561" s="818"/>
      <c r="U2561" s="818"/>
      <c r="V2561" s="818"/>
      <c r="W2561" s="818"/>
      <c r="X2561" s="818"/>
      <c r="Y2561" s="818"/>
      <c r="Z2561" s="818"/>
      <c r="AA2561" s="818"/>
      <c r="AB2561" s="818"/>
      <c r="AC2561" s="818"/>
      <c r="AD2561" s="818"/>
      <c r="AE2561" s="818"/>
      <c r="AF2561" s="818"/>
      <c r="AG2561" s="818"/>
      <c r="AH2561" s="818"/>
      <c r="AI2561" s="818"/>
      <c r="AK2561" s="199"/>
      <c r="AM2561" s="11"/>
      <c r="AN2561" s="15"/>
      <c r="AO2561" s="11"/>
      <c r="AP2561" s="11"/>
    </row>
    <row r="2562" spans="3:42" outlineLevel="2" x14ac:dyDescent="0.2">
      <c r="C2562" s="252">
        <v>18</v>
      </c>
      <c r="D2562" s="119" t="s">
        <v>218</v>
      </c>
      <c r="F2562" s="121" t="s">
        <v>633</v>
      </c>
      <c r="G2562" s="756"/>
      <c r="H2562" s="757"/>
      <c r="I2562" s="788"/>
      <c r="J2562" s="756"/>
      <c r="K2562" s="758"/>
      <c r="L2562" s="759"/>
      <c r="M2562" s="759"/>
      <c r="N2562" s="759"/>
      <c r="O2562" s="759"/>
      <c r="P2562" s="759"/>
      <c r="Q2562" s="758"/>
      <c r="R2562" s="760"/>
      <c r="S2562" s="760"/>
      <c r="T2562" s="760"/>
      <c r="U2562" s="760"/>
      <c r="V2562" s="760"/>
      <c r="W2562" s="760"/>
      <c r="X2562" s="760"/>
      <c r="Y2562" s="760"/>
      <c r="Z2562" s="760"/>
      <c r="AA2562" s="760"/>
      <c r="AB2562" s="760"/>
      <c r="AC2562" s="760"/>
      <c r="AD2562" s="760"/>
      <c r="AE2562" s="760"/>
      <c r="AF2562" s="760"/>
      <c r="AG2562" s="760"/>
      <c r="AH2562" s="759"/>
      <c r="AI2562" s="759"/>
      <c r="AK2562" s="199"/>
      <c r="AM2562" s="11"/>
      <c r="AN2562" s="15"/>
      <c r="AO2562" s="11"/>
      <c r="AP2562" s="11"/>
    </row>
    <row r="2563" spans="3:42" outlineLevel="2" x14ac:dyDescent="0.2">
      <c r="C2563" s="252">
        <v>18</v>
      </c>
      <c r="D2563" s="119" t="s">
        <v>218</v>
      </c>
      <c r="F2563" s="789" t="s">
        <v>634</v>
      </c>
      <c r="G2563" s="790"/>
      <c r="H2563" s="803"/>
      <c r="I2563" s="791"/>
      <c r="J2563" s="790"/>
      <c r="K2563" s="792"/>
      <c r="L2563" s="789"/>
      <c r="M2563" s="789"/>
      <c r="N2563" s="789"/>
      <c r="O2563" s="789"/>
      <c r="P2563" s="789"/>
      <c r="Q2563" s="792"/>
      <c r="R2563" s="793"/>
      <c r="S2563" s="793"/>
      <c r="T2563" s="793"/>
      <c r="U2563" s="793"/>
      <c r="V2563" s="793"/>
      <c r="W2563" s="793"/>
      <c r="X2563" s="793"/>
      <c r="Y2563" s="793"/>
      <c r="Z2563" s="793"/>
      <c r="AA2563" s="793"/>
      <c r="AB2563" s="793"/>
      <c r="AC2563" s="793"/>
      <c r="AD2563" s="793"/>
      <c r="AE2563" s="793"/>
      <c r="AF2563" s="793"/>
      <c r="AG2563" s="793"/>
      <c r="AH2563" s="789"/>
      <c r="AI2563" s="789"/>
      <c r="AK2563" s="199"/>
      <c r="AM2563" s="11"/>
      <c r="AN2563" s="15"/>
      <c r="AO2563" s="11"/>
      <c r="AP2563" s="11"/>
    </row>
    <row r="2564" spans="3:42" outlineLevel="2" x14ac:dyDescent="0.2">
      <c r="C2564" s="252">
        <v>18</v>
      </c>
      <c r="D2564" s="119" t="s">
        <v>218</v>
      </c>
      <c r="F2564" s="794" t="s">
        <v>610</v>
      </c>
      <c r="H2564" s="795"/>
      <c r="AK2564" s="199"/>
      <c r="AM2564" s="11"/>
      <c r="AN2564" s="15"/>
      <c r="AO2564" s="11"/>
      <c r="AP2564" s="11"/>
    </row>
    <row r="2565" spans="3:42" outlineLevel="2" x14ac:dyDescent="0.2">
      <c r="C2565" s="252">
        <v>18</v>
      </c>
      <c r="D2565" s="119" t="s">
        <v>218</v>
      </c>
      <c r="F2565" s="761" t="s">
        <v>62</v>
      </c>
      <c r="G2565" s="75"/>
      <c r="H2565" s="796" t="s">
        <v>12</v>
      </c>
      <c r="I2565" s="796" t="s">
        <v>611</v>
      </c>
      <c r="J2565" s="75"/>
      <c r="K2565" s="741"/>
      <c r="L2565" s="75"/>
      <c r="M2565" s="75"/>
      <c r="N2565" s="75"/>
      <c r="O2565" s="75"/>
      <c r="P2565" s="75"/>
      <c r="Q2565" s="128" t="s">
        <v>110</v>
      </c>
      <c r="R2565" s="299">
        <v>0</v>
      </c>
      <c r="S2565" s="300">
        <v>0</v>
      </c>
      <c r="T2565" s="300">
        <v>0</v>
      </c>
      <c r="U2565" s="300">
        <v>0</v>
      </c>
      <c r="V2565" s="300">
        <v>0</v>
      </c>
      <c r="W2565" s="301">
        <v>1.2290035192277105</v>
      </c>
      <c r="X2565" s="300">
        <v>0</v>
      </c>
      <c r="Y2565" s="300">
        <v>0</v>
      </c>
      <c r="Z2565" s="300">
        <v>0</v>
      </c>
      <c r="AA2565" s="300">
        <v>0</v>
      </c>
      <c r="AB2565" s="302">
        <v>0</v>
      </c>
      <c r="AC2565" s="302">
        <v>0</v>
      </c>
      <c r="AD2565" s="302">
        <v>0</v>
      </c>
      <c r="AE2565" s="302">
        <v>0</v>
      </c>
      <c r="AF2565" s="302">
        <v>0</v>
      </c>
      <c r="AG2565" s="302">
        <v>0</v>
      </c>
      <c r="AH2565" s="348">
        <v>0</v>
      </c>
      <c r="AI2565" s="348">
        <v>0</v>
      </c>
      <c r="AK2565" s="199"/>
      <c r="AM2565" s="11"/>
      <c r="AN2565" s="15"/>
      <c r="AO2565" s="11"/>
      <c r="AP2565" s="11"/>
    </row>
    <row r="2566" spans="3:42" outlineLevel="2" x14ac:dyDescent="0.2">
      <c r="C2566" s="252">
        <v>18</v>
      </c>
      <c r="D2566" s="119" t="s">
        <v>218</v>
      </c>
      <c r="F2566" s="767" t="s">
        <v>188</v>
      </c>
      <c r="H2566" s="797" t="s">
        <v>12</v>
      </c>
      <c r="I2566" s="797" t="s">
        <v>612</v>
      </c>
      <c r="K2566" s="164"/>
      <c r="Q2566" s="135" t="s">
        <v>110</v>
      </c>
      <c r="R2566" s="314">
        <v>0</v>
      </c>
      <c r="S2566" s="315">
        <v>0</v>
      </c>
      <c r="T2566" s="315">
        <v>0</v>
      </c>
      <c r="U2566" s="315">
        <v>0</v>
      </c>
      <c r="V2566" s="315">
        <v>0</v>
      </c>
      <c r="W2566" s="316">
        <v>0</v>
      </c>
      <c r="X2566" s="315">
        <v>0</v>
      </c>
      <c r="Y2566" s="315">
        <v>0</v>
      </c>
      <c r="Z2566" s="315">
        <v>0</v>
      </c>
      <c r="AA2566" s="315">
        <v>0</v>
      </c>
      <c r="AB2566" s="5">
        <v>0</v>
      </c>
      <c r="AC2566" s="5">
        <v>0</v>
      </c>
      <c r="AD2566" s="5">
        <v>0</v>
      </c>
      <c r="AE2566" s="5">
        <v>0</v>
      </c>
      <c r="AF2566" s="5">
        <v>0</v>
      </c>
      <c r="AG2566" s="5">
        <v>0</v>
      </c>
      <c r="AH2566" s="350">
        <v>0</v>
      </c>
      <c r="AI2566" s="350">
        <v>0</v>
      </c>
      <c r="AK2566" s="199"/>
      <c r="AM2566" s="11"/>
      <c r="AN2566" s="15"/>
      <c r="AO2566" s="11"/>
      <c r="AP2566" s="11"/>
    </row>
    <row r="2567" spans="3:42" outlineLevel="2" x14ac:dyDescent="0.2">
      <c r="C2567" s="252">
        <v>18</v>
      </c>
      <c r="D2567" s="119" t="s">
        <v>218</v>
      </c>
      <c r="F2567" s="767" t="s">
        <v>613</v>
      </c>
      <c r="H2567" s="797" t="s">
        <v>12</v>
      </c>
      <c r="I2567" s="234" t="s">
        <v>614</v>
      </c>
      <c r="K2567" s="164"/>
      <c r="Q2567" s="135" t="s">
        <v>110</v>
      </c>
      <c r="R2567" s="314">
        <v>0</v>
      </c>
      <c r="S2567" s="315">
        <v>0</v>
      </c>
      <c r="T2567" s="315">
        <v>0</v>
      </c>
      <c r="U2567" s="315">
        <v>0</v>
      </c>
      <c r="V2567" s="315">
        <v>0</v>
      </c>
      <c r="W2567" s="316">
        <v>0</v>
      </c>
      <c r="X2567" s="315">
        <v>0</v>
      </c>
      <c r="Y2567" s="315">
        <v>0</v>
      </c>
      <c r="Z2567" s="315">
        <v>0</v>
      </c>
      <c r="AA2567" s="315">
        <v>0</v>
      </c>
      <c r="AB2567" s="5">
        <v>0</v>
      </c>
      <c r="AC2567" s="5">
        <v>0</v>
      </c>
      <c r="AD2567" s="5">
        <v>0</v>
      </c>
      <c r="AE2567" s="5">
        <v>0</v>
      </c>
      <c r="AF2567" s="5">
        <v>0</v>
      </c>
      <c r="AG2567" s="5">
        <v>0</v>
      </c>
      <c r="AH2567" s="350">
        <v>0</v>
      </c>
      <c r="AI2567" s="350">
        <v>0</v>
      </c>
      <c r="AK2567" s="199"/>
      <c r="AM2567" s="11"/>
      <c r="AN2567" s="15"/>
      <c r="AO2567" s="11"/>
      <c r="AP2567" s="11"/>
    </row>
    <row r="2568" spans="3:42" outlineLevel="2" x14ac:dyDescent="0.2">
      <c r="C2568" s="252">
        <v>18</v>
      </c>
      <c r="D2568" s="119" t="s">
        <v>218</v>
      </c>
      <c r="F2568" s="783" t="s">
        <v>57</v>
      </c>
      <c r="G2568" s="83"/>
      <c r="H2568" s="798" t="s">
        <v>12</v>
      </c>
      <c r="I2568" s="799"/>
      <c r="J2568" s="83"/>
      <c r="K2568" s="736"/>
      <c r="L2568" s="83"/>
      <c r="M2568" s="83"/>
      <c r="N2568" s="83"/>
      <c r="O2568" s="83"/>
      <c r="P2568" s="83"/>
      <c r="Q2568" s="143" t="s">
        <v>110</v>
      </c>
      <c r="R2568" s="304">
        <v>0</v>
      </c>
      <c r="S2568" s="305">
        <v>0</v>
      </c>
      <c r="T2568" s="305">
        <v>0</v>
      </c>
      <c r="U2568" s="305">
        <v>0</v>
      </c>
      <c r="V2568" s="305">
        <v>0</v>
      </c>
      <c r="W2568" s="306">
        <v>0</v>
      </c>
      <c r="X2568" s="305">
        <v>0</v>
      </c>
      <c r="Y2568" s="305">
        <v>0</v>
      </c>
      <c r="Z2568" s="305">
        <v>0</v>
      </c>
      <c r="AA2568" s="305">
        <v>0</v>
      </c>
      <c r="AB2568" s="307">
        <v>0</v>
      </c>
      <c r="AC2568" s="307">
        <v>0</v>
      </c>
      <c r="AD2568" s="307">
        <v>0</v>
      </c>
      <c r="AE2568" s="307">
        <v>0</v>
      </c>
      <c r="AF2568" s="307">
        <v>0</v>
      </c>
      <c r="AG2568" s="307">
        <v>0</v>
      </c>
      <c r="AH2568" s="362">
        <v>0</v>
      </c>
      <c r="AI2568" s="362">
        <v>0</v>
      </c>
      <c r="AK2568" s="199"/>
      <c r="AM2568" s="11"/>
      <c r="AN2568" s="15"/>
      <c r="AO2568" s="11"/>
      <c r="AP2568" s="11"/>
    </row>
    <row r="2569" spans="3:42" outlineLevel="2" x14ac:dyDescent="0.2">
      <c r="C2569" s="252">
        <v>18</v>
      </c>
      <c r="D2569" s="119" t="s">
        <v>218</v>
      </c>
      <c r="F2569" s="12"/>
      <c r="H2569" s="234"/>
      <c r="K2569" s="164"/>
      <c r="Q2569" s="16"/>
      <c r="R2569" s="800">
        <v>0</v>
      </c>
      <c r="S2569" s="800">
        <v>0</v>
      </c>
      <c r="T2569" s="800">
        <v>0</v>
      </c>
      <c r="U2569" s="800">
        <v>0</v>
      </c>
      <c r="V2569" s="800">
        <v>0</v>
      </c>
      <c r="W2569" s="800">
        <v>1.2290035192277105</v>
      </c>
      <c r="X2569" s="800">
        <v>0</v>
      </c>
      <c r="Y2569" s="800">
        <v>0</v>
      </c>
      <c r="Z2569" s="800">
        <v>0</v>
      </c>
      <c r="AA2569" s="800">
        <v>0</v>
      </c>
      <c r="AB2569" s="800">
        <v>0</v>
      </c>
      <c r="AC2569" s="800">
        <v>0</v>
      </c>
      <c r="AD2569" s="800">
        <v>0</v>
      </c>
      <c r="AE2569" s="800">
        <v>0</v>
      </c>
      <c r="AF2569" s="800">
        <v>0</v>
      </c>
      <c r="AG2569" s="800">
        <v>0</v>
      </c>
      <c r="AH2569" s="800">
        <v>0</v>
      </c>
      <c r="AI2569" s="800">
        <v>0</v>
      </c>
      <c r="AK2569" s="199"/>
      <c r="AM2569" s="11"/>
      <c r="AN2569" s="15"/>
      <c r="AO2569" s="11"/>
      <c r="AP2569" s="11"/>
    </row>
    <row r="2570" spans="3:42" outlineLevel="2" x14ac:dyDescent="0.2">
      <c r="C2570" s="252">
        <v>18</v>
      </c>
      <c r="D2570" s="119" t="s">
        <v>218</v>
      </c>
      <c r="F2570" s="794" t="s">
        <v>615</v>
      </c>
      <c r="AK2570" s="199"/>
      <c r="AM2570" s="11"/>
      <c r="AN2570" s="15"/>
      <c r="AO2570" s="11"/>
      <c r="AP2570" s="11"/>
    </row>
    <row r="2571" spans="3:42" outlineLevel="2" x14ac:dyDescent="0.2">
      <c r="C2571" s="252">
        <v>18</v>
      </c>
      <c r="D2571" s="119" t="s">
        <v>218</v>
      </c>
      <c r="F2571" s="761" t="s">
        <v>48</v>
      </c>
      <c r="G2571" s="75"/>
      <c r="H2571" s="796" t="s">
        <v>12</v>
      </c>
      <c r="I2571" s="801"/>
      <c r="J2571" s="75"/>
      <c r="K2571" s="741"/>
      <c r="L2571" s="75"/>
      <c r="M2571" s="75"/>
      <c r="N2571" s="75"/>
      <c r="O2571" s="75"/>
      <c r="P2571" s="75"/>
      <c r="Q2571" s="128" t="s">
        <v>110</v>
      </c>
      <c r="R2571" s="299">
        <v>0</v>
      </c>
      <c r="S2571" s="300">
        <v>0</v>
      </c>
      <c r="T2571" s="300">
        <v>0</v>
      </c>
      <c r="U2571" s="300">
        <v>0</v>
      </c>
      <c r="V2571" s="300">
        <v>0</v>
      </c>
      <c r="W2571" s="301">
        <v>0.87259249865167443</v>
      </c>
      <c r="X2571" s="300">
        <v>0</v>
      </c>
      <c r="Y2571" s="300">
        <v>0</v>
      </c>
      <c r="Z2571" s="300">
        <v>0</v>
      </c>
      <c r="AA2571" s="300">
        <v>0</v>
      </c>
      <c r="AB2571" s="302">
        <v>0</v>
      </c>
      <c r="AC2571" s="302">
        <v>0</v>
      </c>
      <c r="AD2571" s="302">
        <v>0</v>
      </c>
      <c r="AE2571" s="302">
        <v>0</v>
      </c>
      <c r="AF2571" s="302">
        <v>0</v>
      </c>
      <c r="AG2571" s="302">
        <v>0</v>
      </c>
      <c r="AH2571" s="348">
        <v>0</v>
      </c>
      <c r="AI2571" s="348">
        <v>0</v>
      </c>
      <c r="AK2571" s="199"/>
      <c r="AM2571" s="11"/>
      <c r="AN2571" s="15"/>
      <c r="AO2571" s="11"/>
      <c r="AP2571" s="11"/>
    </row>
    <row r="2572" spans="3:42" outlineLevel="2" x14ac:dyDescent="0.2">
      <c r="C2572" s="252">
        <v>18</v>
      </c>
      <c r="D2572" s="119" t="s">
        <v>218</v>
      </c>
      <c r="F2572" s="767" t="s">
        <v>55</v>
      </c>
      <c r="H2572" s="797" t="s">
        <v>12</v>
      </c>
      <c r="K2572" s="164"/>
      <c r="Q2572" s="135" t="s">
        <v>110</v>
      </c>
      <c r="R2572" s="314">
        <v>0</v>
      </c>
      <c r="S2572" s="315">
        <v>0</v>
      </c>
      <c r="T2572" s="315">
        <v>0</v>
      </c>
      <c r="U2572" s="315">
        <v>0</v>
      </c>
      <c r="V2572" s="315">
        <v>0</v>
      </c>
      <c r="W2572" s="316">
        <v>0.35641102057603608</v>
      </c>
      <c r="X2572" s="315">
        <v>0</v>
      </c>
      <c r="Y2572" s="315">
        <v>0</v>
      </c>
      <c r="Z2572" s="315">
        <v>0</v>
      </c>
      <c r="AA2572" s="315">
        <v>0</v>
      </c>
      <c r="AB2572" s="5">
        <v>0</v>
      </c>
      <c r="AC2572" s="5">
        <v>0</v>
      </c>
      <c r="AD2572" s="5">
        <v>0</v>
      </c>
      <c r="AE2572" s="5">
        <v>0</v>
      </c>
      <c r="AF2572" s="5">
        <v>0</v>
      </c>
      <c r="AG2572" s="5">
        <v>0</v>
      </c>
      <c r="AH2572" s="350">
        <v>0</v>
      </c>
      <c r="AI2572" s="350">
        <v>0</v>
      </c>
      <c r="AK2572" s="199"/>
      <c r="AM2572" s="11"/>
      <c r="AN2572" s="15"/>
      <c r="AO2572" s="11"/>
      <c r="AP2572" s="11"/>
    </row>
    <row r="2573" spans="3:42" outlineLevel="2" x14ac:dyDescent="0.2">
      <c r="C2573" s="252">
        <v>18</v>
      </c>
      <c r="D2573" s="119" t="s">
        <v>218</v>
      </c>
      <c r="F2573" s="783" t="s">
        <v>57</v>
      </c>
      <c r="G2573" s="83"/>
      <c r="H2573" s="798" t="s">
        <v>12</v>
      </c>
      <c r="I2573" s="799"/>
      <c r="J2573" s="83"/>
      <c r="K2573" s="736"/>
      <c r="L2573" s="83"/>
      <c r="M2573" s="83"/>
      <c r="N2573" s="83"/>
      <c r="O2573" s="83"/>
      <c r="P2573" s="83"/>
      <c r="Q2573" s="143" t="s">
        <v>110</v>
      </c>
      <c r="R2573" s="304">
        <v>0</v>
      </c>
      <c r="S2573" s="305">
        <v>0</v>
      </c>
      <c r="T2573" s="305">
        <v>0</v>
      </c>
      <c r="U2573" s="305">
        <v>0</v>
      </c>
      <c r="V2573" s="305">
        <v>0</v>
      </c>
      <c r="W2573" s="306">
        <v>0</v>
      </c>
      <c r="X2573" s="305">
        <v>0</v>
      </c>
      <c r="Y2573" s="305">
        <v>0</v>
      </c>
      <c r="Z2573" s="305">
        <v>0</v>
      </c>
      <c r="AA2573" s="305">
        <v>0</v>
      </c>
      <c r="AB2573" s="307">
        <v>0</v>
      </c>
      <c r="AC2573" s="307">
        <v>0</v>
      </c>
      <c r="AD2573" s="307">
        <v>0</v>
      </c>
      <c r="AE2573" s="307">
        <v>0</v>
      </c>
      <c r="AF2573" s="307">
        <v>0</v>
      </c>
      <c r="AG2573" s="307">
        <v>0</v>
      </c>
      <c r="AH2573" s="362">
        <v>0</v>
      </c>
      <c r="AI2573" s="362">
        <v>0</v>
      </c>
      <c r="AK2573" s="199"/>
      <c r="AM2573" s="11"/>
      <c r="AN2573" s="15"/>
      <c r="AO2573" s="11"/>
      <c r="AP2573" s="11"/>
    </row>
    <row r="2574" spans="3:42" outlineLevel="2" x14ac:dyDescent="0.2">
      <c r="C2574" s="252">
        <v>18</v>
      </c>
      <c r="D2574" s="119" t="s">
        <v>218</v>
      </c>
      <c r="F2574" s="12"/>
      <c r="H2574" s="164"/>
      <c r="K2574" s="164"/>
      <c r="Q2574" s="16"/>
      <c r="R2574" s="800">
        <v>0</v>
      </c>
      <c r="S2574" s="800">
        <v>0</v>
      </c>
      <c r="T2574" s="800">
        <v>0</v>
      </c>
      <c r="U2574" s="800">
        <v>0</v>
      </c>
      <c r="V2574" s="800">
        <v>0</v>
      </c>
      <c r="W2574" s="800">
        <v>1.2290035192277105</v>
      </c>
      <c r="X2574" s="800">
        <v>0</v>
      </c>
      <c r="Y2574" s="800">
        <v>0</v>
      </c>
      <c r="Z2574" s="800">
        <v>0</v>
      </c>
      <c r="AA2574" s="800">
        <v>0</v>
      </c>
      <c r="AB2574" s="800">
        <v>0</v>
      </c>
      <c r="AC2574" s="800">
        <v>0</v>
      </c>
      <c r="AD2574" s="800">
        <v>0</v>
      </c>
      <c r="AE2574" s="800">
        <v>0</v>
      </c>
      <c r="AF2574" s="800">
        <v>0</v>
      </c>
      <c r="AG2574" s="800">
        <v>0</v>
      </c>
      <c r="AH2574" s="800">
        <v>0</v>
      </c>
      <c r="AI2574" s="800">
        <v>0</v>
      </c>
      <c r="AK2574" s="199"/>
      <c r="AM2574" s="11"/>
      <c r="AN2574" s="15"/>
      <c r="AO2574" s="11"/>
      <c r="AP2574" s="11"/>
    </row>
    <row r="2575" spans="3:42" outlineLevel="2" x14ac:dyDescent="0.2">
      <c r="C2575" s="252">
        <v>18</v>
      </c>
      <c r="D2575" s="119" t="s">
        <v>218</v>
      </c>
      <c r="F2575" s="794" t="s">
        <v>69</v>
      </c>
      <c r="AK2575" s="199"/>
      <c r="AM2575" s="11"/>
      <c r="AN2575" s="15"/>
      <c r="AO2575" s="11"/>
      <c r="AP2575" s="11"/>
    </row>
    <row r="2576" spans="3:42" outlineLevel="2" x14ac:dyDescent="0.2">
      <c r="C2576" s="252">
        <v>18</v>
      </c>
      <c r="D2576" s="119" t="s">
        <v>218</v>
      </c>
      <c r="F2576" s="761" t="s">
        <v>9</v>
      </c>
      <c r="G2576" s="75"/>
      <c r="H2576" s="796" t="s">
        <v>12</v>
      </c>
      <c r="I2576" s="801"/>
      <c r="J2576" s="75"/>
      <c r="K2576" s="741"/>
      <c r="L2576" s="75"/>
      <c r="M2576" s="75"/>
      <c r="N2576" s="75"/>
      <c r="O2576" s="75"/>
      <c r="P2576" s="75"/>
      <c r="Q2576" s="128" t="s">
        <v>110</v>
      </c>
      <c r="R2576" s="299">
        <v>0</v>
      </c>
      <c r="S2576" s="300">
        <v>0</v>
      </c>
      <c r="T2576" s="300">
        <v>0</v>
      </c>
      <c r="U2576" s="300">
        <v>0</v>
      </c>
      <c r="V2576" s="300">
        <v>0</v>
      </c>
      <c r="W2576" s="301">
        <v>0</v>
      </c>
      <c r="X2576" s="300">
        <v>0</v>
      </c>
      <c r="Y2576" s="300">
        <v>0</v>
      </c>
      <c r="Z2576" s="300">
        <v>0</v>
      </c>
      <c r="AA2576" s="300">
        <v>0</v>
      </c>
      <c r="AB2576" s="302">
        <v>0</v>
      </c>
      <c r="AC2576" s="302">
        <v>0</v>
      </c>
      <c r="AD2576" s="302">
        <v>0</v>
      </c>
      <c r="AE2576" s="302">
        <v>0</v>
      </c>
      <c r="AF2576" s="302">
        <v>0</v>
      </c>
      <c r="AG2576" s="302">
        <v>0</v>
      </c>
      <c r="AH2576" s="348">
        <v>0</v>
      </c>
      <c r="AI2576" s="348">
        <v>0</v>
      </c>
      <c r="AK2576" s="199"/>
      <c r="AM2576" s="11"/>
      <c r="AN2576" s="15"/>
      <c r="AO2576" s="11"/>
      <c r="AP2576" s="11"/>
    </row>
    <row r="2577" spans="3:42" outlineLevel="2" x14ac:dyDescent="0.2">
      <c r="C2577" s="252">
        <v>18</v>
      </c>
      <c r="D2577" s="119" t="s">
        <v>218</v>
      </c>
      <c r="F2577" s="767" t="s">
        <v>14</v>
      </c>
      <c r="H2577" s="797" t="s">
        <v>12</v>
      </c>
      <c r="K2577" s="164"/>
      <c r="Q2577" s="135" t="s">
        <v>110</v>
      </c>
      <c r="R2577" s="314">
        <v>0</v>
      </c>
      <c r="S2577" s="315">
        <v>0</v>
      </c>
      <c r="T2577" s="315">
        <v>0</v>
      </c>
      <c r="U2577" s="315">
        <v>0</v>
      </c>
      <c r="V2577" s="315">
        <v>0</v>
      </c>
      <c r="W2577" s="316">
        <v>0</v>
      </c>
      <c r="X2577" s="315">
        <v>0</v>
      </c>
      <c r="Y2577" s="315">
        <v>0</v>
      </c>
      <c r="Z2577" s="315">
        <v>0</v>
      </c>
      <c r="AA2577" s="315">
        <v>0</v>
      </c>
      <c r="AB2577" s="5">
        <v>0</v>
      </c>
      <c r="AC2577" s="5">
        <v>0</v>
      </c>
      <c r="AD2577" s="5">
        <v>0</v>
      </c>
      <c r="AE2577" s="5">
        <v>0</v>
      </c>
      <c r="AF2577" s="5">
        <v>0</v>
      </c>
      <c r="AG2577" s="5">
        <v>0</v>
      </c>
      <c r="AH2577" s="350">
        <v>0</v>
      </c>
      <c r="AI2577" s="350">
        <v>0</v>
      </c>
      <c r="AK2577" s="199"/>
      <c r="AM2577" s="11"/>
      <c r="AN2577" s="15"/>
      <c r="AO2577" s="11"/>
      <c r="AP2577" s="11"/>
    </row>
    <row r="2578" spans="3:42" outlineLevel="2" x14ac:dyDescent="0.2">
      <c r="C2578" s="252">
        <v>18</v>
      </c>
      <c r="D2578" s="119" t="s">
        <v>218</v>
      </c>
      <c r="F2578" s="783" t="s">
        <v>16</v>
      </c>
      <c r="G2578" s="83"/>
      <c r="H2578" s="798" t="s">
        <v>12</v>
      </c>
      <c r="I2578" s="799"/>
      <c r="J2578" s="83"/>
      <c r="K2578" s="736"/>
      <c r="L2578" s="83"/>
      <c r="M2578" s="83"/>
      <c r="N2578" s="83"/>
      <c r="O2578" s="83"/>
      <c r="P2578" s="83"/>
      <c r="Q2578" s="143" t="s">
        <v>110</v>
      </c>
      <c r="R2578" s="304">
        <v>0</v>
      </c>
      <c r="S2578" s="305">
        <v>0</v>
      </c>
      <c r="T2578" s="305">
        <v>0</v>
      </c>
      <c r="U2578" s="305">
        <v>0</v>
      </c>
      <c r="V2578" s="305">
        <v>0</v>
      </c>
      <c r="W2578" s="306">
        <v>0</v>
      </c>
      <c r="X2578" s="305">
        <v>0</v>
      </c>
      <c r="Y2578" s="305">
        <v>0</v>
      </c>
      <c r="Z2578" s="305">
        <v>0</v>
      </c>
      <c r="AA2578" s="305">
        <v>0</v>
      </c>
      <c r="AB2578" s="307">
        <v>0</v>
      </c>
      <c r="AC2578" s="307">
        <v>0</v>
      </c>
      <c r="AD2578" s="307">
        <v>0</v>
      </c>
      <c r="AE2578" s="307">
        <v>0</v>
      </c>
      <c r="AF2578" s="307">
        <v>0</v>
      </c>
      <c r="AG2578" s="307">
        <v>0</v>
      </c>
      <c r="AH2578" s="362">
        <v>0</v>
      </c>
      <c r="AI2578" s="362">
        <v>0</v>
      </c>
      <c r="AK2578" s="199"/>
      <c r="AM2578" s="11"/>
      <c r="AN2578" s="15"/>
      <c r="AO2578" s="11"/>
      <c r="AP2578" s="11"/>
    </row>
    <row r="2579" spans="3:42" outlineLevel="2" x14ac:dyDescent="0.2">
      <c r="C2579" s="252">
        <v>18</v>
      </c>
      <c r="D2579" s="119" t="s">
        <v>218</v>
      </c>
      <c r="F2579" s="12"/>
      <c r="H2579" s="797"/>
      <c r="K2579" s="164"/>
      <c r="Q2579" s="16"/>
      <c r="R2579" s="800">
        <v>0</v>
      </c>
      <c r="S2579" s="800">
        <v>0</v>
      </c>
      <c r="T2579" s="800">
        <v>0</v>
      </c>
      <c r="U2579" s="800">
        <v>0</v>
      </c>
      <c r="V2579" s="800">
        <v>0</v>
      </c>
      <c r="W2579" s="800">
        <v>0</v>
      </c>
      <c r="X2579" s="800">
        <v>0</v>
      </c>
      <c r="Y2579" s="800">
        <v>0</v>
      </c>
      <c r="Z2579" s="800">
        <v>0</v>
      </c>
      <c r="AA2579" s="800">
        <v>0</v>
      </c>
      <c r="AB2579" s="800">
        <v>0</v>
      </c>
      <c r="AC2579" s="800">
        <v>0</v>
      </c>
      <c r="AD2579" s="800">
        <v>0</v>
      </c>
      <c r="AE2579" s="800">
        <v>0</v>
      </c>
      <c r="AF2579" s="800">
        <v>0</v>
      </c>
      <c r="AG2579" s="800">
        <v>0</v>
      </c>
      <c r="AH2579" s="800">
        <v>0</v>
      </c>
      <c r="AI2579" s="800">
        <v>0</v>
      </c>
      <c r="AK2579" s="199"/>
      <c r="AM2579" s="11"/>
      <c r="AN2579" s="15"/>
      <c r="AO2579" s="11"/>
      <c r="AP2579" s="11"/>
    </row>
    <row r="2580" spans="3:42" outlineLevel="2" x14ac:dyDescent="0.2">
      <c r="C2580" s="252">
        <v>18</v>
      </c>
      <c r="D2580" s="119" t="s">
        <v>218</v>
      </c>
      <c r="F2580" s="794" t="s">
        <v>616</v>
      </c>
      <c r="AK2580" s="199"/>
      <c r="AM2580" s="11"/>
      <c r="AN2580" s="15"/>
      <c r="AO2580" s="11"/>
      <c r="AP2580" s="11"/>
    </row>
    <row r="2581" spans="3:42" outlineLevel="2" x14ac:dyDescent="0.2">
      <c r="C2581" s="252">
        <v>18</v>
      </c>
      <c r="D2581" s="119" t="s">
        <v>218</v>
      </c>
      <c r="F2581" s="761" t="s">
        <v>48</v>
      </c>
      <c r="G2581" s="75"/>
      <c r="H2581" s="796" t="s">
        <v>12</v>
      </c>
      <c r="I2581" s="228" t="s">
        <v>617</v>
      </c>
      <c r="J2581" s="75"/>
      <c r="K2581" s="741"/>
      <c r="L2581" s="75"/>
      <c r="M2581" s="75"/>
      <c r="N2581" s="75"/>
      <c r="O2581" s="75"/>
      <c r="P2581" s="75"/>
      <c r="Q2581" s="128" t="s">
        <v>110</v>
      </c>
      <c r="R2581" s="299">
        <v>0</v>
      </c>
      <c r="S2581" s="300">
        <v>0</v>
      </c>
      <c r="T2581" s="300">
        <v>0</v>
      </c>
      <c r="U2581" s="300">
        <v>0</v>
      </c>
      <c r="V2581" s="300">
        <v>0</v>
      </c>
      <c r="W2581" s="301">
        <v>0.87259249865167443</v>
      </c>
      <c r="X2581" s="300">
        <v>0</v>
      </c>
      <c r="Y2581" s="300">
        <v>0</v>
      </c>
      <c r="Z2581" s="300">
        <v>0</v>
      </c>
      <c r="AA2581" s="300">
        <v>0</v>
      </c>
      <c r="AB2581" s="302">
        <v>0</v>
      </c>
      <c r="AC2581" s="302">
        <v>0</v>
      </c>
      <c r="AD2581" s="302">
        <v>0</v>
      </c>
      <c r="AE2581" s="302">
        <v>0</v>
      </c>
      <c r="AF2581" s="302">
        <v>0</v>
      </c>
      <c r="AG2581" s="302">
        <v>0</v>
      </c>
      <c r="AH2581" s="348">
        <v>0</v>
      </c>
      <c r="AI2581" s="348">
        <v>0</v>
      </c>
      <c r="AK2581" s="199"/>
      <c r="AM2581" s="11"/>
      <c r="AN2581" s="15"/>
      <c r="AO2581" s="11"/>
      <c r="AP2581" s="11"/>
    </row>
    <row r="2582" spans="3:42" outlineLevel="2" x14ac:dyDescent="0.2">
      <c r="C2582" s="252">
        <v>18</v>
      </c>
      <c r="D2582" s="119" t="s">
        <v>218</v>
      </c>
      <c r="F2582" s="767" t="s">
        <v>55</v>
      </c>
      <c r="H2582" s="797" t="s">
        <v>12</v>
      </c>
      <c r="I2582" s="234" t="s">
        <v>617</v>
      </c>
      <c r="K2582" s="164"/>
      <c r="Q2582" s="135" t="s">
        <v>110</v>
      </c>
      <c r="R2582" s="314">
        <v>0</v>
      </c>
      <c r="S2582" s="315">
        <v>0</v>
      </c>
      <c r="T2582" s="315">
        <v>0</v>
      </c>
      <c r="U2582" s="315">
        <v>0</v>
      </c>
      <c r="V2582" s="315">
        <v>0</v>
      </c>
      <c r="W2582" s="316">
        <v>0.35641102057603608</v>
      </c>
      <c r="X2582" s="315">
        <v>0</v>
      </c>
      <c r="Y2582" s="315">
        <v>0</v>
      </c>
      <c r="Z2582" s="315">
        <v>0</v>
      </c>
      <c r="AA2582" s="315">
        <v>0</v>
      </c>
      <c r="AB2582" s="5">
        <v>0</v>
      </c>
      <c r="AC2582" s="5">
        <v>0</v>
      </c>
      <c r="AD2582" s="5">
        <v>0</v>
      </c>
      <c r="AE2582" s="5">
        <v>0</v>
      </c>
      <c r="AF2582" s="5">
        <v>0</v>
      </c>
      <c r="AG2582" s="5">
        <v>0</v>
      </c>
      <c r="AH2582" s="350">
        <v>0</v>
      </c>
      <c r="AI2582" s="350">
        <v>0</v>
      </c>
      <c r="AK2582" s="199"/>
      <c r="AM2582" s="11"/>
      <c r="AN2582" s="15"/>
      <c r="AO2582" s="11"/>
      <c r="AP2582" s="11"/>
    </row>
    <row r="2583" spans="3:42" outlineLevel="2" x14ac:dyDescent="0.2">
      <c r="C2583" s="252">
        <v>18</v>
      </c>
      <c r="D2583" s="119" t="s">
        <v>218</v>
      </c>
      <c r="F2583" s="783" t="s">
        <v>57</v>
      </c>
      <c r="G2583" s="83"/>
      <c r="H2583" s="798" t="s">
        <v>12</v>
      </c>
      <c r="I2583" s="240" t="s">
        <v>617</v>
      </c>
      <c r="J2583" s="83"/>
      <c r="K2583" s="736"/>
      <c r="L2583" s="83"/>
      <c r="M2583" s="83"/>
      <c r="N2583" s="83"/>
      <c r="O2583" s="83"/>
      <c r="P2583" s="83"/>
      <c r="Q2583" s="143" t="s">
        <v>110</v>
      </c>
      <c r="R2583" s="304">
        <v>0</v>
      </c>
      <c r="S2583" s="305">
        <v>0</v>
      </c>
      <c r="T2583" s="305">
        <v>0</v>
      </c>
      <c r="U2583" s="305">
        <v>0</v>
      </c>
      <c r="V2583" s="305">
        <v>0</v>
      </c>
      <c r="W2583" s="306">
        <v>0</v>
      </c>
      <c r="X2583" s="305">
        <v>0</v>
      </c>
      <c r="Y2583" s="305">
        <v>0</v>
      </c>
      <c r="Z2583" s="305">
        <v>0</v>
      </c>
      <c r="AA2583" s="305">
        <v>0</v>
      </c>
      <c r="AB2583" s="307">
        <v>0</v>
      </c>
      <c r="AC2583" s="307">
        <v>0</v>
      </c>
      <c r="AD2583" s="307">
        <v>0</v>
      </c>
      <c r="AE2583" s="307">
        <v>0</v>
      </c>
      <c r="AF2583" s="307">
        <v>0</v>
      </c>
      <c r="AG2583" s="307">
        <v>0</v>
      </c>
      <c r="AH2583" s="362">
        <v>0</v>
      </c>
      <c r="AI2583" s="362">
        <v>0</v>
      </c>
      <c r="AK2583" s="199"/>
      <c r="AM2583" s="11"/>
      <c r="AN2583" s="15"/>
      <c r="AO2583" s="11"/>
      <c r="AP2583" s="11"/>
    </row>
    <row r="2584" spans="3:42" outlineLevel="2" x14ac:dyDescent="0.2">
      <c r="C2584" s="252">
        <v>18</v>
      </c>
      <c r="D2584" s="119" t="s">
        <v>218</v>
      </c>
      <c r="F2584" s="802" t="s">
        <v>626</v>
      </c>
      <c r="R2584" s="800">
        <v>0</v>
      </c>
      <c r="S2584" s="800">
        <v>0</v>
      </c>
      <c r="T2584" s="800">
        <v>0</v>
      </c>
      <c r="U2584" s="800">
        <v>0</v>
      </c>
      <c r="V2584" s="800">
        <v>0</v>
      </c>
      <c r="W2584" s="800">
        <v>1.2290035192277105</v>
      </c>
      <c r="X2584" s="800">
        <v>0</v>
      </c>
      <c r="Y2584" s="800">
        <v>0</v>
      </c>
      <c r="Z2584" s="800">
        <v>0</v>
      </c>
      <c r="AA2584" s="800">
        <v>0</v>
      </c>
      <c r="AB2584" s="800">
        <v>0</v>
      </c>
      <c r="AC2584" s="800">
        <v>0</v>
      </c>
      <c r="AD2584" s="800">
        <v>0</v>
      </c>
      <c r="AE2584" s="800">
        <v>0</v>
      </c>
      <c r="AF2584" s="800">
        <v>0</v>
      </c>
      <c r="AG2584" s="800">
        <v>0</v>
      </c>
      <c r="AH2584" s="800">
        <v>0</v>
      </c>
      <c r="AI2584" s="800">
        <v>0</v>
      </c>
      <c r="AK2584" s="199"/>
      <c r="AM2584" s="11"/>
      <c r="AN2584" s="15"/>
      <c r="AO2584" s="11"/>
      <c r="AP2584" s="11"/>
    </row>
    <row r="2585" spans="3:42" outlineLevel="2" x14ac:dyDescent="0.2">
      <c r="C2585" s="252">
        <v>18</v>
      </c>
      <c r="D2585" s="119" t="s">
        <v>218</v>
      </c>
      <c r="R2585" s="5"/>
      <c r="S2585" s="5"/>
      <c r="T2585" s="5"/>
      <c r="U2585" s="5"/>
      <c r="V2585" s="5"/>
      <c r="W2585" s="5"/>
      <c r="X2585" s="5"/>
      <c r="Y2585" s="5"/>
      <c r="AK2585" s="199"/>
      <c r="AM2585" s="11"/>
      <c r="AN2585" s="15"/>
      <c r="AO2585" s="11"/>
      <c r="AP2585" s="11"/>
    </row>
    <row r="2586" spans="3:42" outlineLevel="2" x14ac:dyDescent="0.2">
      <c r="C2586" s="252">
        <v>18</v>
      </c>
      <c r="D2586" s="119" t="s">
        <v>218</v>
      </c>
      <c r="F2586" s="789" t="s">
        <v>635</v>
      </c>
      <c r="G2586" s="790"/>
      <c r="H2586" s="803"/>
      <c r="I2586" s="790"/>
      <c r="J2586" s="790"/>
      <c r="K2586" s="792"/>
      <c r="L2586" s="789"/>
      <c r="M2586" s="789"/>
      <c r="N2586" s="789"/>
      <c r="O2586" s="789"/>
      <c r="P2586" s="789"/>
      <c r="Q2586" s="792"/>
      <c r="R2586" s="793"/>
      <c r="S2586" s="793"/>
      <c r="T2586" s="793"/>
      <c r="U2586" s="793"/>
      <c r="V2586" s="793"/>
      <c r="W2586" s="793"/>
      <c r="X2586" s="793"/>
      <c r="Y2586" s="793"/>
      <c r="Z2586" s="793"/>
      <c r="AA2586" s="793"/>
      <c r="AB2586" s="793"/>
      <c r="AC2586" s="793"/>
      <c r="AD2586" s="793"/>
      <c r="AE2586" s="793"/>
      <c r="AF2586" s="793"/>
      <c r="AG2586" s="793"/>
      <c r="AH2586" s="789"/>
      <c r="AI2586" s="789"/>
      <c r="AK2586" s="199"/>
      <c r="AM2586" s="11"/>
      <c r="AN2586" s="15"/>
      <c r="AO2586" s="11"/>
      <c r="AP2586" s="11"/>
    </row>
    <row r="2587" spans="3:42" outlineLevel="2" x14ac:dyDescent="0.2">
      <c r="C2587" s="252">
        <v>18</v>
      </c>
      <c r="D2587" s="119" t="s">
        <v>218</v>
      </c>
      <c r="F2587" t="s">
        <v>620</v>
      </c>
      <c r="AK2587" s="199"/>
      <c r="AM2587" s="11"/>
      <c r="AN2587" s="15"/>
      <c r="AO2587" s="11"/>
      <c r="AP2587" s="11"/>
    </row>
    <row r="2588" spans="3:42" outlineLevel="2" x14ac:dyDescent="0.2">
      <c r="C2588" s="252">
        <v>18</v>
      </c>
      <c r="D2588" s="119" t="s">
        <v>218</v>
      </c>
      <c r="F2588" s="761" t="s">
        <v>48</v>
      </c>
      <c r="G2588" s="75"/>
      <c r="H2588" s="796" t="s">
        <v>636</v>
      </c>
      <c r="I2588" s="801"/>
      <c r="J2588" s="75"/>
      <c r="K2588" s="741"/>
      <c r="L2588" s="75"/>
      <c r="M2588" s="75"/>
      <c r="N2588" s="75"/>
      <c r="O2588" s="75"/>
      <c r="P2588" s="75"/>
      <c r="Q2588" s="128" t="s">
        <v>536</v>
      </c>
      <c r="R2588" s="804">
        <v>0</v>
      </c>
      <c r="S2588" s="805">
        <v>0</v>
      </c>
      <c r="T2588" s="805">
        <v>0</v>
      </c>
      <c r="U2588" s="805">
        <v>0</v>
      </c>
      <c r="V2588" s="805">
        <v>0</v>
      </c>
      <c r="W2588" s="806">
        <v>3.9663295393257927E-2</v>
      </c>
      <c r="X2588" s="805">
        <v>0</v>
      </c>
      <c r="Y2588" s="805">
        <v>0</v>
      </c>
      <c r="Z2588" s="805">
        <v>0</v>
      </c>
      <c r="AA2588" s="805">
        <v>0</v>
      </c>
      <c r="AB2588" s="805">
        <v>0</v>
      </c>
      <c r="AC2588" s="805">
        <v>0</v>
      </c>
      <c r="AD2588" s="805">
        <v>0</v>
      </c>
      <c r="AE2588" s="805">
        <v>0</v>
      </c>
      <c r="AF2588" s="805">
        <v>0</v>
      </c>
      <c r="AG2588" s="805">
        <v>0</v>
      </c>
      <c r="AH2588" s="808">
        <v>0</v>
      </c>
      <c r="AI2588" s="808">
        <v>0</v>
      </c>
      <c r="AK2588" s="199"/>
      <c r="AM2588" s="11"/>
      <c r="AN2588" s="15"/>
      <c r="AO2588" s="11"/>
      <c r="AP2588" s="11"/>
    </row>
    <row r="2589" spans="3:42" outlineLevel="2" x14ac:dyDescent="0.2">
      <c r="C2589" s="252">
        <v>18</v>
      </c>
      <c r="D2589" s="119" t="s">
        <v>218</v>
      </c>
      <c r="F2589" s="767" t="s">
        <v>55</v>
      </c>
      <c r="H2589" s="797" t="s">
        <v>636</v>
      </c>
      <c r="K2589" s="164"/>
      <c r="Q2589" s="135" t="s">
        <v>536</v>
      </c>
      <c r="R2589" s="809">
        <v>0</v>
      </c>
      <c r="S2589" s="810">
        <v>0</v>
      </c>
      <c r="T2589" s="810">
        <v>0</v>
      </c>
      <c r="U2589" s="810">
        <v>0</v>
      </c>
      <c r="V2589" s="810">
        <v>0</v>
      </c>
      <c r="W2589" s="811">
        <v>8.7193223548301235E-3</v>
      </c>
      <c r="X2589" s="810">
        <v>0</v>
      </c>
      <c r="Y2589" s="810">
        <v>0</v>
      </c>
      <c r="Z2589" s="810">
        <v>0</v>
      </c>
      <c r="AA2589" s="810">
        <v>0</v>
      </c>
      <c r="AB2589" s="810">
        <v>0</v>
      </c>
      <c r="AC2589" s="810">
        <v>0</v>
      </c>
      <c r="AD2589" s="810">
        <v>0</v>
      </c>
      <c r="AE2589" s="810">
        <v>0</v>
      </c>
      <c r="AF2589" s="810">
        <v>0</v>
      </c>
      <c r="AG2589" s="810">
        <v>0</v>
      </c>
      <c r="AH2589" s="812">
        <v>0</v>
      </c>
      <c r="AI2589" s="812">
        <v>0</v>
      </c>
      <c r="AK2589" s="199"/>
      <c r="AM2589" s="11"/>
      <c r="AN2589" s="15"/>
      <c r="AO2589" s="11"/>
      <c r="AP2589" s="11"/>
    </row>
    <row r="2590" spans="3:42" outlineLevel="2" x14ac:dyDescent="0.2">
      <c r="C2590" s="252">
        <v>18</v>
      </c>
      <c r="D2590" s="119" t="s">
        <v>218</v>
      </c>
      <c r="F2590" s="783" t="s">
        <v>57</v>
      </c>
      <c r="G2590" s="83"/>
      <c r="H2590" s="798" t="s">
        <v>636</v>
      </c>
      <c r="I2590" s="799"/>
      <c r="J2590" s="83"/>
      <c r="K2590" s="736"/>
      <c r="L2590" s="83"/>
      <c r="M2590" s="83"/>
      <c r="N2590" s="83"/>
      <c r="O2590" s="83"/>
      <c r="P2590" s="83"/>
      <c r="Q2590" s="143" t="s">
        <v>536</v>
      </c>
      <c r="R2590" s="813">
        <v>0</v>
      </c>
      <c r="S2590" s="814">
        <v>0</v>
      </c>
      <c r="T2590" s="814">
        <v>0</v>
      </c>
      <c r="U2590" s="814">
        <v>0</v>
      </c>
      <c r="V2590" s="814">
        <v>0</v>
      </c>
      <c r="W2590" s="815">
        <v>0</v>
      </c>
      <c r="X2590" s="814">
        <v>0</v>
      </c>
      <c r="Y2590" s="814">
        <v>0</v>
      </c>
      <c r="Z2590" s="814">
        <v>0</v>
      </c>
      <c r="AA2590" s="814">
        <v>0</v>
      </c>
      <c r="AB2590" s="814">
        <v>0</v>
      </c>
      <c r="AC2590" s="814">
        <v>0</v>
      </c>
      <c r="AD2590" s="814">
        <v>0</v>
      </c>
      <c r="AE2590" s="814">
        <v>0</v>
      </c>
      <c r="AF2590" s="814">
        <v>0</v>
      </c>
      <c r="AG2590" s="814">
        <v>0</v>
      </c>
      <c r="AH2590" s="816">
        <v>0</v>
      </c>
      <c r="AI2590" s="816">
        <v>0</v>
      </c>
      <c r="AK2590" s="199"/>
      <c r="AM2590" s="11"/>
      <c r="AN2590" s="15"/>
      <c r="AO2590" s="11"/>
      <c r="AP2590" s="11"/>
    </row>
    <row r="2591" spans="3:42" outlineLevel="2" x14ac:dyDescent="0.2">
      <c r="C2591" s="252">
        <v>18</v>
      </c>
      <c r="D2591" s="119" t="s">
        <v>218</v>
      </c>
      <c r="F2591" s="12"/>
      <c r="H2591" s="817"/>
      <c r="K2591" s="16"/>
      <c r="Q2591" s="16"/>
      <c r="R2591" s="818"/>
      <c r="S2591" s="818"/>
      <c r="T2591" s="818"/>
      <c r="U2591" s="818"/>
      <c r="V2591" s="818"/>
      <c r="W2591" s="818"/>
      <c r="X2591" s="818"/>
      <c r="Y2591" s="818"/>
      <c r="Z2591" s="818"/>
      <c r="AA2591" s="818"/>
      <c r="AB2591" s="818"/>
      <c r="AC2591" s="818"/>
      <c r="AD2591" s="818"/>
      <c r="AE2591" s="818"/>
      <c r="AF2591" s="818"/>
      <c r="AG2591" s="818"/>
      <c r="AH2591" s="818"/>
      <c r="AI2591" s="818"/>
      <c r="AK2591" s="199"/>
      <c r="AM2591" s="11"/>
      <c r="AN2591" s="15"/>
      <c r="AO2591" s="11"/>
      <c r="AP2591" s="11"/>
    </row>
    <row r="2592" spans="3:42" x14ac:dyDescent="0.2">
      <c r="C2592" s="252">
        <v>19</v>
      </c>
      <c r="D2592" s="754" t="s">
        <v>149</v>
      </c>
      <c r="E2592" s="67"/>
      <c r="F2592" s="67"/>
      <c r="G2592" s="67"/>
      <c r="H2592" s="755" t="s">
        <v>152</v>
      </c>
      <c r="I2592" s="67"/>
      <c r="J2592" s="67"/>
      <c r="K2592" s="102"/>
      <c r="L2592" s="67"/>
      <c r="M2592" s="67"/>
      <c r="N2592" s="67"/>
      <c r="O2592" s="67"/>
      <c r="P2592" s="67"/>
      <c r="Q2592" s="102"/>
      <c r="R2592" s="67"/>
      <c r="S2592" s="67"/>
      <c r="T2592" s="67"/>
      <c r="U2592" s="67"/>
      <c r="V2592" s="67"/>
      <c r="W2592" s="67"/>
      <c r="X2592" s="67"/>
      <c r="Y2592" s="67"/>
      <c r="Z2592" s="67"/>
      <c r="AA2592" s="67"/>
      <c r="AB2592" s="67"/>
      <c r="AC2592" s="67"/>
      <c r="AD2592" s="67"/>
      <c r="AE2592" s="67"/>
      <c r="AF2592" s="67"/>
      <c r="AG2592" s="67"/>
      <c r="AH2592" s="67"/>
      <c r="AI2592" s="67"/>
      <c r="AK2592" s="199"/>
      <c r="AM2592" s="11"/>
      <c r="AN2592" s="15"/>
      <c r="AO2592" s="11"/>
      <c r="AP2592" s="11"/>
    </row>
    <row r="2593" spans="3:42" outlineLevel="1" x14ac:dyDescent="0.2">
      <c r="C2593" s="252">
        <v>19</v>
      </c>
      <c r="D2593" s="119" t="s">
        <v>218</v>
      </c>
      <c r="F2593" s="121" t="s">
        <v>597</v>
      </c>
      <c r="G2593" s="756"/>
      <c r="H2593" s="757"/>
      <c r="I2593" s="756"/>
      <c r="J2593" s="756"/>
      <c r="K2593" s="758"/>
      <c r="L2593" s="759"/>
      <c r="M2593" s="759"/>
      <c r="N2593" s="759"/>
      <c r="O2593" s="759"/>
      <c r="P2593" s="759"/>
      <c r="Q2593" s="758"/>
      <c r="R2593" s="760"/>
      <c r="S2593" s="760"/>
      <c r="T2593" s="760"/>
      <c r="U2593" s="760"/>
      <c r="V2593" s="760"/>
      <c r="W2593" s="760"/>
      <c r="X2593" s="760"/>
      <c r="Y2593" s="760"/>
      <c r="Z2593" s="760"/>
      <c r="AA2593" s="760"/>
      <c r="AB2593" s="760"/>
      <c r="AC2593" s="760"/>
      <c r="AD2593" s="760"/>
      <c r="AE2593" s="760"/>
      <c r="AF2593" s="760"/>
      <c r="AG2593" s="760"/>
      <c r="AH2593" s="759"/>
      <c r="AI2593" s="759"/>
      <c r="AK2593" s="199"/>
      <c r="AM2593" s="11"/>
      <c r="AN2593" s="15"/>
      <c r="AO2593" s="11"/>
      <c r="AP2593" s="11"/>
    </row>
    <row r="2594" spans="3:42" outlineLevel="2" x14ac:dyDescent="0.2">
      <c r="C2594" s="252">
        <v>19</v>
      </c>
      <c r="D2594" s="119" t="s">
        <v>218</v>
      </c>
      <c r="F2594" s="12"/>
      <c r="G2594" s="149" t="s">
        <v>598</v>
      </c>
      <c r="H2594" s="72" t="s">
        <v>48</v>
      </c>
      <c r="I2594" s="8" t="s">
        <v>451</v>
      </c>
      <c r="J2594" s="8" t="s">
        <v>599</v>
      </c>
      <c r="K2594" s="8" t="s">
        <v>61</v>
      </c>
      <c r="AK2594" s="199"/>
      <c r="AM2594" s="11"/>
      <c r="AN2594" s="15"/>
      <c r="AO2594" s="11"/>
      <c r="AP2594" s="11"/>
    </row>
    <row r="2595" spans="3:42" outlineLevel="2" x14ac:dyDescent="0.2">
      <c r="C2595" s="252">
        <v>19</v>
      </c>
      <c r="D2595" s="119" t="s">
        <v>218</v>
      </c>
      <c r="F2595" s="761" t="s">
        <v>129</v>
      </c>
      <c r="G2595" s="762" t="s">
        <v>130</v>
      </c>
      <c r="H2595" s="763">
        <v>0.06</v>
      </c>
      <c r="I2595" s="764">
        <v>0.94</v>
      </c>
      <c r="J2595" s="765">
        <v>1</v>
      </c>
      <c r="K2595" s="766"/>
      <c r="AK2595" s="199"/>
      <c r="AM2595" s="11"/>
      <c r="AN2595" s="15"/>
      <c r="AO2595" s="11"/>
      <c r="AP2595" s="11"/>
    </row>
    <row r="2596" spans="3:42" outlineLevel="2" x14ac:dyDescent="0.2">
      <c r="C2596" s="252">
        <v>19</v>
      </c>
      <c r="D2596" s="119" t="s">
        <v>218</v>
      </c>
      <c r="F2596" s="767" t="s">
        <v>128</v>
      </c>
      <c r="G2596" s="611" t="s">
        <v>130</v>
      </c>
      <c r="H2596" s="768">
        <v>3.5471475022169671E-2</v>
      </c>
      <c r="I2596" s="769">
        <v>0.96452852497783037</v>
      </c>
      <c r="J2596" s="770">
        <v>1</v>
      </c>
      <c r="K2596" s="771"/>
      <c r="AK2596" s="199"/>
      <c r="AM2596" s="11"/>
      <c r="AN2596" s="15"/>
      <c r="AO2596" s="11"/>
      <c r="AP2596" s="11"/>
    </row>
    <row r="2597" spans="3:42" outlineLevel="2" x14ac:dyDescent="0.2">
      <c r="C2597" s="252">
        <v>19</v>
      </c>
      <c r="D2597" s="119" t="s">
        <v>218</v>
      </c>
      <c r="F2597" s="767" t="s">
        <v>600</v>
      </c>
      <c r="G2597" s="611" t="s">
        <v>583</v>
      </c>
      <c r="H2597" s="772">
        <v>3000</v>
      </c>
      <c r="I2597" s="773">
        <v>81575</v>
      </c>
      <c r="J2597" s="774">
        <v>84575</v>
      </c>
      <c r="K2597" s="775">
        <v>0.85847261365651761</v>
      </c>
      <c r="AK2597" s="199"/>
      <c r="AM2597" s="11"/>
      <c r="AN2597" s="15"/>
      <c r="AO2597" s="11"/>
      <c r="AP2597" s="11"/>
    </row>
    <row r="2598" spans="3:42" outlineLevel="2" x14ac:dyDescent="0.2">
      <c r="C2598" s="252">
        <v>19</v>
      </c>
      <c r="D2598" s="119" t="s">
        <v>218</v>
      </c>
      <c r="F2598" s="767" t="s">
        <v>64</v>
      </c>
      <c r="G2598" s="611" t="s">
        <v>583</v>
      </c>
      <c r="H2598" s="776">
        <v>0</v>
      </c>
      <c r="I2598" s="773">
        <v>0</v>
      </c>
      <c r="J2598" s="774">
        <v>0</v>
      </c>
      <c r="K2598" s="771"/>
      <c r="AK2598" s="199"/>
      <c r="AM2598" s="11"/>
      <c r="AN2598" s="15"/>
      <c r="AO2598" s="11"/>
      <c r="AP2598" s="11"/>
    </row>
    <row r="2599" spans="3:42" outlineLevel="2" x14ac:dyDescent="0.2">
      <c r="C2599" s="252">
        <v>19</v>
      </c>
      <c r="D2599" s="119" t="s">
        <v>218</v>
      </c>
      <c r="F2599" s="767" t="s">
        <v>601</v>
      </c>
      <c r="G2599" s="611" t="s">
        <v>583</v>
      </c>
      <c r="H2599" s="776">
        <v>3000</v>
      </c>
      <c r="I2599" s="773">
        <v>81575</v>
      </c>
      <c r="J2599" s="774">
        <v>84575</v>
      </c>
      <c r="K2599" s="771"/>
      <c r="AK2599" s="199"/>
      <c r="AM2599" s="11"/>
      <c r="AN2599" s="15"/>
      <c r="AO2599" s="11"/>
      <c r="AP2599" s="11"/>
    </row>
    <row r="2600" spans="3:42" outlineLevel="2" x14ac:dyDescent="0.2">
      <c r="C2600" s="252">
        <v>19</v>
      </c>
      <c r="D2600" s="119" t="s">
        <v>218</v>
      </c>
      <c r="F2600" s="767" t="s">
        <v>602</v>
      </c>
      <c r="G2600" s="611" t="s">
        <v>130</v>
      </c>
      <c r="H2600" s="778">
        <v>0</v>
      </c>
      <c r="I2600" s="769">
        <v>0</v>
      </c>
      <c r="J2600" s="769">
        <v>0</v>
      </c>
      <c r="K2600" s="771"/>
      <c r="AK2600" s="199"/>
      <c r="AM2600" s="11"/>
      <c r="AN2600" s="15"/>
      <c r="AO2600" s="11"/>
      <c r="AP2600" s="11"/>
    </row>
    <row r="2601" spans="3:42" outlineLevel="2" x14ac:dyDescent="0.2">
      <c r="C2601" s="252">
        <v>19</v>
      </c>
      <c r="D2601" s="119" t="s">
        <v>218</v>
      </c>
      <c r="F2601" s="767" t="s">
        <v>603</v>
      </c>
      <c r="G2601" s="611" t="s">
        <v>583</v>
      </c>
      <c r="H2601" s="776">
        <v>3000</v>
      </c>
      <c r="I2601" s="773">
        <v>78334</v>
      </c>
      <c r="J2601" s="774">
        <v>81334</v>
      </c>
      <c r="K2601" s="771"/>
      <c r="AK2601" s="199"/>
      <c r="AM2601" s="11"/>
      <c r="AN2601" s="15"/>
      <c r="AO2601" s="11"/>
      <c r="AP2601" s="11"/>
    </row>
    <row r="2602" spans="3:42" outlineLevel="2" x14ac:dyDescent="0.2">
      <c r="C2602" s="252">
        <v>19</v>
      </c>
      <c r="D2602" s="119" t="s">
        <v>218</v>
      </c>
      <c r="F2602" s="767" t="s">
        <v>604</v>
      </c>
      <c r="G2602" s="611"/>
      <c r="H2602" s="773">
        <v>0</v>
      </c>
      <c r="I2602" s="773">
        <v>0</v>
      </c>
      <c r="J2602" s="773">
        <v>0</v>
      </c>
      <c r="K2602" s="771"/>
      <c r="AK2602" s="199"/>
      <c r="AM2602" s="11"/>
      <c r="AN2602" s="15"/>
      <c r="AO2602" s="11"/>
      <c r="AP2602" s="11"/>
    </row>
    <row r="2603" spans="3:42" outlineLevel="2" x14ac:dyDescent="0.2">
      <c r="C2603" s="252">
        <v>19</v>
      </c>
      <c r="D2603" s="119" t="s">
        <v>218</v>
      </c>
      <c r="F2603" s="767" t="s">
        <v>605</v>
      </c>
      <c r="G2603" s="611"/>
      <c r="H2603" s="779"/>
      <c r="I2603" s="780"/>
      <c r="J2603" s="781"/>
      <c r="K2603" s="782">
        <v>0</v>
      </c>
      <c r="AK2603" s="199"/>
      <c r="AM2603" s="11"/>
      <c r="AN2603" s="15"/>
      <c r="AO2603" s="11"/>
      <c r="AP2603" s="11"/>
    </row>
    <row r="2604" spans="3:42" outlineLevel="2" x14ac:dyDescent="0.2">
      <c r="C2604" s="252">
        <v>19</v>
      </c>
      <c r="D2604" s="119" t="s">
        <v>218</v>
      </c>
      <c r="F2604" s="783" t="s">
        <v>606</v>
      </c>
      <c r="G2604" s="619" t="s">
        <v>130</v>
      </c>
      <c r="H2604" s="784">
        <v>3.6884943566036346E-2</v>
      </c>
      <c r="I2604" s="785">
        <v>0.96311505643396367</v>
      </c>
      <c r="J2604" s="786">
        <v>1</v>
      </c>
      <c r="K2604" s="787"/>
      <c r="AK2604" s="199"/>
      <c r="AM2604" s="11"/>
      <c r="AN2604" s="15"/>
      <c r="AO2604" s="11"/>
      <c r="AP2604" s="11"/>
    </row>
    <row r="2605" spans="3:42" outlineLevel="2" x14ac:dyDescent="0.2">
      <c r="C2605" s="252">
        <v>19</v>
      </c>
      <c r="D2605" s="119" t="s">
        <v>218</v>
      </c>
      <c r="H2605"/>
      <c r="I2605"/>
      <c r="K2605"/>
      <c r="AK2605" s="199"/>
      <c r="AM2605" s="11"/>
      <c r="AN2605" s="15"/>
      <c r="AO2605" s="11"/>
      <c r="AP2605" s="11"/>
    </row>
    <row r="2606" spans="3:42" outlineLevel="1" x14ac:dyDescent="0.2">
      <c r="C2606" s="252">
        <v>19</v>
      </c>
      <c r="D2606" s="119" t="s">
        <v>218</v>
      </c>
      <c r="F2606" s="121" t="s">
        <v>607</v>
      </c>
      <c r="G2606" s="756"/>
      <c r="H2606" s="757"/>
      <c r="I2606" s="788"/>
      <c r="J2606" s="756"/>
      <c r="K2606" s="758"/>
      <c r="L2606" s="759"/>
      <c r="M2606" s="759"/>
      <c r="N2606" s="759"/>
      <c r="O2606" s="759"/>
      <c r="P2606" s="759"/>
      <c r="Q2606" s="758"/>
      <c r="R2606" s="760"/>
      <c r="S2606" s="760"/>
      <c r="T2606" s="760"/>
      <c r="U2606" s="760"/>
      <c r="V2606" s="760"/>
      <c r="W2606" s="760"/>
      <c r="X2606" s="760"/>
      <c r="Y2606" s="760"/>
      <c r="Z2606" s="760"/>
      <c r="AA2606" s="760"/>
      <c r="AB2606" s="760"/>
      <c r="AC2606" s="760"/>
      <c r="AD2606" s="760"/>
      <c r="AE2606" s="760"/>
      <c r="AF2606" s="760"/>
      <c r="AG2606" s="760"/>
      <c r="AH2606" s="759"/>
      <c r="AI2606" s="759"/>
      <c r="AK2606" s="199"/>
      <c r="AM2606" s="11"/>
      <c r="AN2606" s="15"/>
      <c r="AO2606" s="11"/>
      <c r="AP2606" s="11"/>
    </row>
    <row r="2607" spans="3:42" outlineLevel="2" x14ac:dyDescent="0.2">
      <c r="C2607" s="252">
        <v>19</v>
      </c>
      <c r="D2607" s="119" t="s">
        <v>218</v>
      </c>
      <c r="F2607" s="789" t="s">
        <v>608</v>
      </c>
      <c r="G2607" s="790"/>
      <c r="H2607" s="791" t="s">
        <v>609</v>
      </c>
      <c r="I2607" s="791"/>
      <c r="J2607" s="790"/>
      <c r="K2607" s="792"/>
      <c r="L2607" s="789"/>
      <c r="M2607" s="789"/>
      <c r="N2607" s="789"/>
      <c r="O2607" s="789"/>
      <c r="P2607" s="789"/>
      <c r="Q2607" s="792"/>
      <c r="R2607" s="793"/>
      <c r="S2607" s="793"/>
      <c r="T2607" s="793"/>
      <c r="U2607" s="793"/>
      <c r="V2607" s="793"/>
      <c r="W2607" s="793"/>
      <c r="X2607" s="793"/>
      <c r="Y2607" s="793"/>
      <c r="Z2607" s="793"/>
      <c r="AA2607" s="793"/>
      <c r="AB2607" s="793"/>
      <c r="AC2607" s="793"/>
      <c r="AD2607" s="793"/>
      <c r="AE2607" s="793"/>
      <c r="AF2607" s="793"/>
      <c r="AG2607" s="793"/>
      <c r="AH2607" s="789"/>
      <c r="AI2607" s="789"/>
      <c r="AK2607" s="199"/>
      <c r="AM2607" s="11"/>
      <c r="AN2607" s="15"/>
      <c r="AO2607" s="11"/>
      <c r="AP2607" s="11"/>
    </row>
    <row r="2608" spans="3:42" ht="14.25" customHeight="1" outlineLevel="2" x14ac:dyDescent="0.2">
      <c r="C2608" s="252">
        <v>19</v>
      </c>
      <c r="D2608" s="119" t="s">
        <v>218</v>
      </c>
      <c r="F2608" s="794" t="s">
        <v>610</v>
      </c>
      <c r="H2608" s="795"/>
      <c r="AK2608" s="199"/>
      <c r="AM2608" s="11"/>
      <c r="AN2608" s="15"/>
      <c r="AO2608" s="11"/>
      <c r="AP2608" s="11"/>
    </row>
    <row r="2609" spans="3:42" outlineLevel="2" x14ac:dyDescent="0.2">
      <c r="C2609" s="252">
        <v>19</v>
      </c>
      <c r="D2609" s="119" t="s">
        <v>218</v>
      </c>
      <c r="F2609" s="761" t="s">
        <v>62</v>
      </c>
      <c r="G2609" s="75"/>
      <c r="H2609" s="796" t="s">
        <v>10</v>
      </c>
      <c r="I2609" s="796" t="s">
        <v>611</v>
      </c>
      <c r="J2609" s="75"/>
      <c r="K2609" s="741"/>
      <c r="L2609" s="75"/>
      <c r="M2609" s="75"/>
      <c r="N2609" s="75"/>
      <c r="O2609" s="75"/>
      <c r="P2609" s="75"/>
      <c r="Q2609" s="128" t="s">
        <v>110</v>
      </c>
      <c r="R2609" s="299">
        <v>0</v>
      </c>
      <c r="S2609" s="300">
        <v>0</v>
      </c>
      <c r="T2609" s="300">
        <v>0</v>
      </c>
      <c r="U2609" s="300">
        <v>928.1282182169075</v>
      </c>
      <c r="V2609" s="300">
        <v>993.5137840519368</v>
      </c>
      <c r="W2609" s="301">
        <v>1037.7655877515795</v>
      </c>
      <c r="X2609" s="300">
        <v>1166.8164902269421</v>
      </c>
      <c r="Y2609" s="300">
        <v>1208.3637397102136</v>
      </c>
      <c r="Z2609" s="300">
        <v>1367.8372787956646</v>
      </c>
      <c r="AA2609" s="300">
        <v>1452.7119997417296</v>
      </c>
      <c r="AB2609" s="302">
        <v>1512.4821818001146</v>
      </c>
      <c r="AC2609" s="302">
        <v>1918.7410375557852</v>
      </c>
      <c r="AD2609" s="302">
        <v>2509.6414515108295</v>
      </c>
      <c r="AE2609" s="302">
        <v>2146.4421402705552</v>
      </c>
      <c r="AF2609" s="302">
        <v>2245.9357478694074</v>
      </c>
      <c r="AG2609" s="302">
        <v>1940.0977427504279</v>
      </c>
      <c r="AH2609" s="348">
        <v>2091.2456250942209</v>
      </c>
      <c r="AI2609" s="348">
        <v>1644.9226257144405</v>
      </c>
      <c r="AK2609" s="199"/>
      <c r="AM2609" s="11"/>
      <c r="AN2609" s="15"/>
      <c r="AO2609" s="11"/>
      <c r="AP2609" s="11"/>
    </row>
    <row r="2610" spans="3:42" outlineLevel="2" x14ac:dyDescent="0.2">
      <c r="C2610" s="252">
        <v>19</v>
      </c>
      <c r="D2610" s="119" t="s">
        <v>218</v>
      </c>
      <c r="F2610" s="767" t="s">
        <v>188</v>
      </c>
      <c r="H2610" s="797" t="s">
        <v>10</v>
      </c>
      <c r="I2610" s="797" t="s">
        <v>612</v>
      </c>
      <c r="K2610" s="164"/>
      <c r="Q2610" s="135" t="s">
        <v>110</v>
      </c>
      <c r="R2610" s="314">
        <v>0</v>
      </c>
      <c r="S2610" s="315">
        <v>0</v>
      </c>
      <c r="T2610" s="315">
        <v>0</v>
      </c>
      <c r="U2610" s="315">
        <v>483.82069911156111</v>
      </c>
      <c r="V2610" s="315">
        <v>501.01018778975492</v>
      </c>
      <c r="W2610" s="316">
        <v>515.04177538224474</v>
      </c>
      <c r="X2610" s="315">
        <v>558.90373063517063</v>
      </c>
      <c r="Y2610" s="315">
        <v>570.66708787816322</v>
      </c>
      <c r="Z2610" s="315">
        <v>582.87894758464643</v>
      </c>
      <c r="AA2610" s="315">
        <v>594.61261559345814</v>
      </c>
      <c r="AB2610" s="5">
        <v>606.58319230941026</v>
      </c>
      <c r="AC2610" s="5">
        <v>618.79547841187491</v>
      </c>
      <c r="AD2610" s="5">
        <v>631.25437228806152</v>
      </c>
      <c r="AE2610" s="5">
        <v>643.96487203214656</v>
      </c>
      <c r="AF2610" s="5">
        <v>656.93207748556074</v>
      </c>
      <c r="AG2610" s="5">
        <v>670.16119231929076</v>
      </c>
      <c r="AH2610" s="350">
        <v>683.6575261590632</v>
      </c>
      <c r="AI2610" s="350">
        <v>697.42649675430312</v>
      </c>
      <c r="AK2610" s="199"/>
      <c r="AM2610" s="11"/>
      <c r="AN2610" s="15"/>
      <c r="AO2610" s="11"/>
      <c r="AP2610" s="11"/>
    </row>
    <row r="2611" spans="3:42" outlineLevel="2" x14ac:dyDescent="0.2">
      <c r="C2611" s="252">
        <v>19</v>
      </c>
      <c r="D2611" s="119" t="s">
        <v>218</v>
      </c>
      <c r="F2611" s="767" t="s">
        <v>613</v>
      </c>
      <c r="H2611" s="797" t="s">
        <v>10</v>
      </c>
      <c r="I2611" s="234" t="s">
        <v>614</v>
      </c>
      <c r="K2611" s="164"/>
      <c r="Q2611" s="135" t="s">
        <v>110</v>
      </c>
      <c r="R2611" s="314">
        <v>0</v>
      </c>
      <c r="S2611" s="315">
        <v>0</v>
      </c>
      <c r="T2611" s="315">
        <v>0</v>
      </c>
      <c r="U2611" s="315">
        <v>0</v>
      </c>
      <c r="V2611" s="315">
        <v>0</v>
      </c>
      <c r="W2611" s="316">
        <v>0</v>
      </c>
      <c r="X2611" s="315">
        <v>0</v>
      </c>
      <c r="Y2611" s="315">
        <v>0</v>
      </c>
      <c r="Z2611" s="315">
        <v>0</v>
      </c>
      <c r="AA2611" s="315">
        <v>0</v>
      </c>
      <c r="AB2611" s="5">
        <v>0</v>
      </c>
      <c r="AC2611" s="5">
        <v>0</v>
      </c>
      <c r="AD2611" s="5">
        <v>0</v>
      </c>
      <c r="AE2611" s="5">
        <v>0</v>
      </c>
      <c r="AF2611" s="5">
        <v>0</v>
      </c>
      <c r="AG2611" s="5">
        <v>0</v>
      </c>
      <c r="AH2611" s="350">
        <v>0</v>
      </c>
      <c r="AI2611" s="350">
        <v>0</v>
      </c>
      <c r="AK2611" s="199"/>
      <c r="AM2611" s="11"/>
      <c r="AN2611" s="15"/>
      <c r="AO2611" s="11"/>
      <c r="AP2611" s="11"/>
    </row>
    <row r="2612" spans="3:42" outlineLevel="2" x14ac:dyDescent="0.2">
      <c r="C2612" s="252">
        <v>19</v>
      </c>
      <c r="D2612" s="119" t="s">
        <v>218</v>
      </c>
      <c r="F2612" s="783" t="s">
        <v>57</v>
      </c>
      <c r="G2612" s="83"/>
      <c r="H2612" s="798" t="s">
        <v>10</v>
      </c>
      <c r="I2612" s="799"/>
      <c r="J2612" s="83"/>
      <c r="K2612" s="736"/>
      <c r="L2612" s="83"/>
      <c r="M2612" s="83"/>
      <c r="N2612" s="83"/>
      <c r="O2612" s="83"/>
      <c r="P2612" s="83"/>
      <c r="Q2612" s="143" t="s">
        <v>110</v>
      </c>
      <c r="R2612" s="304">
        <v>0</v>
      </c>
      <c r="S2612" s="305">
        <v>0</v>
      </c>
      <c r="T2612" s="305">
        <v>0</v>
      </c>
      <c r="U2612" s="305">
        <v>109.26211433211716</v>
      </c>
      <c r="V2612" s="305">
        <v>113.15264702864118</v>
      </c>
      <c r="W2612" s="306">
        <v>116.32633632686795</v>
      </c>
      <c r="X2612" s="305">
        <v>119.52092546573529</v>
      </c>
      <c r="Y2612" s="305">
        <v>122.40922090696134</v>
      </c>
      <c r="Z2612" s="305">
        <v>124.98793936421828</v>
      </c>
      <c r="AA2612" s="305">
        <v>127.46850010986068</v>
      </c>
      <c r="AB2612" s="307">
        <v>129.99829110773652</v>
      </c>
      <c r="AC2612" s="307">
        <v>132.57828940312666</v>
      </c>
      <c r="AD2612" s="307">
        <v>135.20949143220278</v>
      </c>
      <c r="AE2612" s="307">
        <v>137.89291340686825</v>
      </c>
      <c r="AF2612" s="307">
        <v>140.62959170723673</v>
      </c>
      <c r="AG2612" s="307">
        <v>143.42058328190041</v>
      </c>
      <c r="AH2612" s="362">
        <v>146.2669660561416</v>
      </c>
      <c r="AI2612" s="362">
        <v>149.16983934824674</v>
      </c>
      <c r="AK2612" s="199"/>
      <c r="AM2612" s="11"/>
      <c r="AN2612" s="15"/>
      <c r="AO2612" s="11"/>
      <c r="AP2612" s="11"/>
    </row>
    <row r="2613" spans="3:42" outlineLevel="2" x14ac:dyDescent="0.2">
      <c r="C2613" s="252">
        <v>19</v>
      </c>
      <c r="D2613" s="119" t="s">
        <v>218</v>
      </c>
      <c r="F2613" s="12"/>
      <c r="H2613" s="234"/>
      <c r="K2613" s="164"/>
      <c r="Q2613" s="16"/>
      <c r="R2613" s="800">
        <v>0</v>
      </c>
      <c r="S2613" s="800">
        <v>0</v>
      </c>
      <c r="T2613" s="800">
        <v>0</v>
      </c>
      <c r="U2613" s="800">
        <v>1521.2110316605858</v>
      </c>
      <c r="V2613" s="800">
        <v>1607.676618870333</v>
      </c>
      <c r="W2613" s="800">
        <v>1669.1336994606922</v>
      </c>
      <c r="X2613" s="800">
        <v>1845.2411463278479</v>
      </c>
      <c r="Y2613" s="800">
        <v>1901.440048495338</v>
      </c>
      <c r="Z2613" s="800">
        <v>2075.7041657445293</v>
      </c>
      <c r="AA2613" s="800">
        <v>2174.7931154450484</v>
      </c>
      <c r="AB2613" s="800">
        <v>2249.0636652172611</v>
      </c>
      <c r="AC2613" s="800">
        <v>2670.1148053707871</v>
      </c>
      <c r="AD2613" s="800">
        <v>3276.1053152310938</v>
      </c>
      <c r="AE2613" s="800">
        <v>2928.2999257095698</v>
      </c>
      <c r="AF2613" s="800">
        <v>3043.4974170622045</v>
      </c>
      <c r="AG2613" s="800">
        <v>2753.6795183516188</v>
      </c>
      <c r="AH2613" s="800">
        <v>2921.1701173094257</v>
      </c>
      <c r="AI2613" s="800">
        <v>2491.5189618169902</v>
      </c>
      <c r="AK2613" s="199"/>
      <c r="AM2613" s="11"/>
      <c r="AN2613" s="15"/>
      <c r="AO2613" s="11"/>
      <c r="AP2613" s="11"/>
    </row>
    <row r="2614" spans="3:42" ht="14.25" customHeight="1" outlineLevel="2" x14ac:dyDescent="0.2">
      <c r="C2614" s="252">
        <v>19</v>
      </c>
      <c r="D2614" s="119" t="s">
        <v>218</v>
      </c>
      <c r="F2614" s="794" t="s">
        <v>615</v>
      </c>
      <c r="AK2614" s="199"/>
      <c r="AM2614" s="11"/>
      <c r="AN2614" s="15"/>
      <c r="AO2614" s="11"/>
      <c r="AP2614" s="11"/>
    </row>
    <row r="2615" spans="3:42" outlineLevel="2" x14ac:dyDescent="0.2">
      <c r="C2615" s="252">
        <v>19</v>
      </c>
      <c r="D2615" s="119" t="s">
        <v>218</v>
      </c>
      <c r="F2615" s="761" t="s">
        <v>48</v>
      </c>
      <c r="G2615" s="75"/>
      <c r="H2615" s="796" t="s">
        <v>10</v>
      </c>
      <c r="I2615" s="801"/>
      <c r="J2615" s="75"/>
      <c r="K2615" s="741"/>
      <c r="L2615" s="75"/>
      <c r="M2615" s="75"/>
      <c r="N2615" s="75"/>
      <c r="O2615" s="75"/>
      <c r="P2615" s="75"/>
      <c r="Q2615" s="128" t="s">
        <v>110</v>
      </c>
      <c r="R2615" s="299">
        <v>0</v>
      </c>
      <c r="S2615" s="300">
        <v>0</v>
      </c>
      <c r="T2615" s="300">
        <v>0</v>
      </c>
      <c r="U2615" s="300">
        <v>72.849526936758849</v>
      </c>
      <c r="V2615" s="300">
        <v>77.382397405153029</v>
      </c>
      <c r="W2615" s="301">
        <v>80.535226735939986</v>
      </c>
      <c r="X2615" s="300">
        <v>89.834129134639426</v>
      </c>
      <c r="Y2615" s="300">
        <v>92.744227736257386</v>
      </c>
      <c r="Z2615" s="300">
        <v>102.7458127579372</v>
      </c>
      <c r="AA2615" s="300">
        <v>108.25450652639411</v>
      </c>
      <c r="AB2615" s="302">
        <v>112.26533146287807</v>
      </c>
      <c r="AC2615" s="302">
        <v>137.07405060966545</v>
      </c>
      <c r="AD2615" s="302">
        <v>172.97001078990112</v>
      </c>
      <c r="AE2615" s="302">
        <v>151.62891228967626</v>
      </c>
      <c r="AF2615" s="302">
        <v>158.05849464995555</v>
      </c>
      <c r="AG2615" s="302">
        <v>140.17747055920682</v>
      </c>
      <c r="AH2615" s="348">
        <v>149.72507836852276</v>
      </c>
      <c r="AI2615" s="348">
        <v>123.434104102286</v>
      </c>
      <c r="AK2615" s="199"/>
      <c r="AM2615" s="11"/>
      <c r="AN2615" s="15"/>
      <c r="AO2615" s="11"/>
      <c r="AP2615" s="11"/>
    </row>
    <row r="2616" spans="3:42" outlineLevel="2" x14ac:dyDescent="0.2">
      <c r="C2616" s="252">
        <v>19</v>
      </c>
      <c r="D2616" s="119" t="s">
        <v>218</v>
      </c>
      <c r="F2616" s="767" t="s">
        <v>55</v>
      </c>
      <c r="H2616" s="797" t="s">
        <v>10</v>
      </c>
      <c r="K2616" s="164"/>
      <c r="Q2616" s="135" t="s">
        <v>110</v>
      </c>
      <c r="R2616" s="314">
        <v>0</v>
      </c>
      <c r="S2616" s="315">
        <v>0</v>
      </c>
      <c r="T2616" s="315">
        <v>0</v>
      </c>
      <c r="U2616" s="315">
        <v>1339.0993903917097</v>
      </c>
      <c r="V2616" s="315">
        <v>1417.1415744365386</v>
      </c>
      <c r="W2616" s="316">
        <v>1472.2721363978842</v>
      </c>
      <c r="X2616" s="315">
        <v>1635.8860917274733</v>
      </c>
      <c r="Y2616" s="315">
        <v>1686.2865998521193</v>
      </c>
      <c r="Z2616" s="315">
        <v>1847.9704136223736</v>
      </c>
      <c r="AA2616" s="315">
        <v>1939.0701088087935</v>
      </c>
      <c r="AB2616" s="5">
        <v>2006.8000426466467</v>
      </c>
      <c r="AC2616" s="5">
        <v>2400.4624653579945</v>
      </c>
      <c r="AD2616" s="5">
        <v>2967.9258130089897</v>
      </c>
      <c r="AE2616" s="5">
        <v>2638.7781000130253</v>
      </c>
      <c r="AF2616" s="5">
        <v>2744.8093307050126</v>
      </c>
      <c r="AG2616" s="5">
        <v>2470.081464510512</v>
      </c>
      <c r="AH2616" s="350">
        <v>2625.1780728847611</v>
      </c>
      <c r="AI2616" s="350">
        <v>2218.9150183664578</v>
      </c>
      <c r="AK2616" s="199"/>
      <c r="AM2616" s="11"/>
      <c r="AN2616" s="15"/>
      <c r="AO2616" s="11"/>
      <c r="AP2616" s="11"/>
    </row>
    <row r="2617" spans="3:42" outlineLevel="2" x14ac:dyDescent="0.2">
      <c r="C2617" s="252">
        <v>19</v>
      </c>
      <c r="D2617" s="119" t="s">
        <v>218</v>
      </c>
      <c r="F2617" s="783" t="s">
        <v>57</v>
      </c>
      <c r="G2617" s="83"/>
      <c r="H2617" s="798" t="s">
        <v>10</v>
      </c>
      <c r="I2617" s="799"/>
      <c r="J2617" s="83"/>
      <c r="K2617" s="736"/>
      <c r="L2617" s="83"/>
      <c r="M2617" s="83"/>
      <c r="N2617" s="83"/>
      <c r="O2617" s="83"/>
      <c r="P2617" s="83"/>
      <c r="Q2617" s="143" t="s">
        <v>110</v>
      </c>
      <c r="R2617" s="304">
        <v>0</v>
      </c>
      <c r="S2617" s="305">
        <v>0</v>
      </c>
      <c r="T2617" s="305">
        <v>0</v>
      </c>
      <c r="U2617" s="305">
        <v>109.26211433211716</v>
      </c>
      <c r="V2617" s="305">
        <v>113.15264702864118</v>
      </c>
      <c r="W2617" s="306">
        <v>116.32633632686795</v>
      </c>
      <c r="X2617" s="305">
        <v>119.52092546573529</v>
      </c>
      <c r="Y2617" s="305">
        <v>122.40922090696134</v>
      </c>
      <c r="Z2617" s="305">
        <v>124.98793936421828</v>
      </c>
      <c r="AA2617" s="305">
        <v>127.46850010986068</v>
      </c>
      <c r="AB2617" s="307">
        <v>129.99829110773652</v>
      </c>
      <c r="AC2617" s="307">
        <v>132.57828940312666</v>
      </c>
      <c r="AD2617" s="307">
        <v>135.20949143220278</v>
      </c>
      <c r="AE2617" s="307">
        <v>137.89291340686825</v>
      </c>
      <c r="AF2617" s="307">
        <v>140.62959170723673</v>
      </c>
      <c r="AG2617" s="307">
        <v>143.42058328190041</v>
      </c>
      <c r="AH2617" s="362">
        <v>146.2669660561416</v>
      </c>
      <c r="AI2617" s="362">
        <v>149.16983934824674</v>
      </c>
      <c r="AK2617" s="199"/>
      <c r="AM2617" s="11"/>
      <c r="AN2617" s="15"/>
      <c r="AO2617" s="11"/>
      <c r="AP2617" s="11"/>
    </row>
    <row r="2618" spans="3:42" outlineLevel="2" x14ac:dyDescent="0.2">
      <c r="C2618" s="252">
        <v>19</v>
      </c>
      <c r="D2618" s="119" t="s">
        <v>218</v>
      </c>
      <c r="F2618" s="12"/>
      <c r="H2618" s="164"/>
      <c r="K2618" s="164"/>
      <c r="Q2618" s="16"/>
      <c r="R2618" s="800">
        <v>0</v>
      </c>
      <c r="S2618" s="800">
        <v>0</v>
      </c>
      <c r="T2618" s="800">
        <v>0</v>
      </c>
      <c r="U2618" s="800">
        <v>1521.2110316605856</v>
      </c>
      <c r="V2618" s="800">
        <v>1607.6766188703327</v>
      </c>
      <c r="W2618" s="800">
        <v>1669.133699460692</v>
      </c>
      <c r="X2618" s="800">
        <v>1845.2411463278479</v>
      </c>
      <c r="Y2618" s="800">
        <v>1901.440048495338</v>
      </c>
      <c r="Z2618" s="800">
        <v>2075.7041657445293</v>
      </c>
      <c r="AA2618" s="800">
        <v>2174.7931154450484</v>
      </c>
      <c r="AB2618" s="800">
        <v>2249.0636652172611</v>
      </c>
      <c r="AC2618" s="800">
        <v>2670.1148053707866</v>
      </c>
      <c r="AD2618" s="800">
        <v>3276.1053152310938</v>
      </c>
      <c r="AE2618" s="800">
        <v>2928.2999257095698</v>
      </c>
      <c r="AF2618" s="800">
        <v>3043.4974170622049</v>
      </c>
      <c r="AG2618" s="800">
        <v>2753.6795183516192</v>
      </c>
      <c r="AH2618" s="800">
        <v>2921.1701173094252</v>
      </c>
      <c r="AI2618" s="800">
        <v>2491.5189618169902</v>
      </c>
      <c r="AK2618" s="199"/>
      <c r="AM2618" s="11"/>
      <c r="AN2618" s="15"/>
      <c r="AO2618" s="11"/>
      <c r="AP2618" s="11"/>
    </row>
    <row r="2619" spans="3:42" ht="15" customHeight="1" outlineLevel="2" x14ac:dyDescent="0.2">
      <c r="C2619" s="252">
        <v>19</v>
      </c>
      <c r="D2619" s="119" t="s">
        <v>218</v>
      </c>
      <c r="F2619" s="794" t="s">
        <v>69</v>
      </c>
      <c r="AK2619" s="199"/>
      <c r="AM2619" s="11"/>
      <c r="AN2619" s="15"/>
      <c r="AO2619" s="11"/>
      <c r="AP2619" s="11"/>
    </row>
    <row r="2620" spans="3:42" outlineLevel="2" x14ac:dyDescent="0.2">
      <c r="C2620" s="252">
        <v>19</v>
      </c>
      <c r="D2620" s="119" t="s">
        <v>218</v>
      </c>
      <c r="F2620" s="761" t="s">
        <v>9</v>
      </c>
      <c r="G2620" s="75"/>
      <c r="H2620" s="796" t="s">
        <v>10</v>
      </c>
      <c r="I2620" s="801"/>
      <c r="J2620" s="75"/>
      <c r="K2620" s="741"/>
      <c r="L2620" s="75"/>
      <c r="M2620" s="75"/>
      <c r="N2620" s="75"/>
      <c r="O2620" s="75"/>
      <c r="P2620" s="75"/>
      <c r="Q2620" s="128" t="s">
        <v>110</v>
      </c>
      <c r="R2620" s="299">
        <v>0</v>
      </c>
      <c r="S2620" s="300">
        <v>0</v>
      </c>
      <c r="T2620" s="300">
        <v>0</v>
      </c>
      <c r="U2620" s="300">
        <v>0</v>
      </c>
      <c r="V2620" s="300">
        <v>0</v>
      </c>
      <c r="W2620" s="301">
        <v>0</v>
      </c>
      <c r="X2620" s="300">
        <v>0</v>
      </c>
      <c r="Y2620" s="300">
        <v>0</v>
      </c>
      <c r="Z2620" s="300">
        <v>0</v>
      </c>
      <c r="AA2620" s="300">
        <v>0</v>
      </c>
      <c r="AB2620" s="302">
        <v>0</v>
      </c>
      <c r="AC2620" s="302">
        <v>0</v>
      </c>
      <c r="AD2620" s="302">
        <v>0</v>
      </c>
      <c r="AE2620" s="302">
        <v>0</v>
      </c>
      <c r="AF2620" s="302">
        <v>0</v>
      </c>
      <c r="AG2620" s="302">
        <v>0</v>
      </c>
      <c r="AH2620" s="348">
        <v>0</v>
      </c>
      <c r="AI2620" s="348">
        <v>0</v>
      </c>
      <c r="AK2620" s="199"/>
      <c r="AM2620" s="11"/>
      <c r="AN2620" s="15"/>
      <c r="AO2620" s="11"/>
      <c r="AP2620" s="11"/>
    </row>
    <row r="2621" spans="3:42" outlineLevel="2" x14ac:dyDescent="0.2">
      <c r="C2621" s="252">
        <v>19</v>
      </c>
      <c r="D2621" s="119" t="s">
        <v>218</v>
      </c>
      <c r="F2621" s="767" t="s">
        <v>14</v>
      </c>
      <c r="H2621" s="797" t="s">
        <v>10</v>
      </c>
      <c r="K2621" s="164"/>
      <c r="Q2621" s="135" t="s">
        <v>110</v>
      </c>
      <c r="R2621" s="314">
        <v>0</v>
      </c>
      <c r="S2621" s="315">
        <v>0</v>
      </c>
      <c r="T2621" s="315">
        <v>0</v>
      </c>
      <c r="U2621" s="315">
        <v>0</v>
      </c>
      <c r="V2621" s="315">
        <v>0</v>
      </c>
      <c r="W2621" s="316">
        <v>0</v>
      </c>
      <c r="X2621" s="315">
        <v>0</v>
      </c>
      <c r="Y2621" s="315">
        <v>0</v>
      </c>
      <c r="Z2621" s="315">
        <v>0</v>
      </c>
      <c r="AA2621" s="315">
        <v>0</v>
      </c>
      <c r="AB2621" s="5">
        <v>0</v>
      </c>
      <c r="AC2621" s="5">
        <v>0</v>
      </c>
      <c r="AD2621" s="5">
        <v>0</v>
      </c>
      <c r="AE2621" s="5">
        <v>0</v>
      </c>
      <c r="AF2621" s="5">
        <v>0</v>
      </c>
      <c r="AG2621" s="5">
        <v>0</v>
      </c>
      <c r="AH2621" s="350">
        <v>0</v>
      </c>
      <c r="AI2621" s="350">
        <v>0</v>
      </c>
      <c r="AJ2621" s="289"/>
      <c r="AK2621" s="199"/>
      <c r="AM2621" s="11"/>
      <c r="AN2621" s="15"/>
      <c r="AO2621" s="11"/>
      <c r="AP2621" s="11"/>
    </row>
    <row r="2622" spans="3:42" outlineLevel="2" x14ac:dyDescent="0.2">
      <c r="C2622" s="252">
        <v>19</v>
      </c>
      <c r="D2622" s="119" t="s">
        <v>218</v>
      </c>
      <c r="F2622" s="783" t="s">
        <v>16</v>
      </c>
      <c r="G2622" s="83"/>
      <c r="H2622" s="798" t="s">
        <v>10</v>
      </c>
      <c r="I2622" s="799"/>
      <c r="J2622" s="83"/>
      <c r="K2622" s="736"/>
      <c r="L2622" s="83"/>
      <c r="M2622" s="83"/>
      <c r="N2622" s="83"/>
      <c r="O2622" s="83"/>
      <c r="P2622" s="83"/>
      <c r="Q2622" s="143" t="s">
        <v>110</v>
      </c>
      <c r="R2622" s="304">
        <v>0</v>
      </c>
      <c r="S2622" s="305">
        <v>0</v>
      </c>
      <c r="T2622" s="305">
        <v>0</v>
      </c>
      <c r="U2622" s="305">
        <v>0</v>
      </c>
      <c r="V2622" s="305">
        <v>0</v>
      </c>
      <c r="W2622" s="306">
        <v>0</v>
      </c>
      <c r="X2622" s="305">
        <v>0</v>
      </c>
      <c r="Y2622" s="305">
        <v>0</v>
      </c>
      <c r="Z2622" s="305">
        <v>0</v>
      </c>
      <c r="AA2622" s="305">
        <v>0</v>
      </c>
      <c r="AB2622" s="307">
        <v>0</v>
      </c>
      <c r="AC2622" s="307">
        <v>0</v>
      </c>
      <c r="AD2622" s="307">
        <v>0</v>
      </c>
      <c r="AE2622" s="307">
        <v>0</v>
      </c>
      <c r="AF2622" s="307">
        <v>0</v>
      </c>
      <c r="AG2622" s="307">
        <v>0</v>
      </c>
      <c r="AH2622" s="362">
        <v>0</v>
      </c>
      <c r="AI2622" s="362">
        <v>0</v>
      </c>
      <c r="AK2622" s="199"/>
      <c r="AM2622" s="11"/>
      <c r="AN2622" s="15"/>
      <c r="AO2622" s="11"/>
      <c r="AP2622" s="11"/>
    </row>
    <row r="2623" spans="3:42" outlineLevel="2" x14ac:dyDescent="0.2">
      <c r="C2623" s="252">
        <v>19</v>
      </c>
      <c r="D2623" s="119" t="s">
        <v>218</v>
      </c>
      <c r="F2623" s="12"/>
      <c r="H2623" s="797"/>
      <c r="K2623" s="164"/>
      <c r="Q2623" s="16"/>
      <c r="R2623" s="800">
        <v>0</v>
      </c>
      <c r="S2623" s="800">
        <v>0</v>
      </c>
      <c r="T2623" s="800">
        <v>0</v>
      </c>
      <c r="U2623" s="800">
        <v>0</v>
      </c>
      <c r="V2623" s="800">
        <v>0</v>
      </c>
      <c r="W2623" s="800">
        <v>0</v>
      </c>
      <c r="X2623" s="800">
        <v>0</v>
      </c>
      <c r="Y2623" s="800">
        <v>0</v>
      </c>
      <c r="Z2623" s="800">
        <v>0</v>
      </c>
      <c r="AA2623" s="800">
        <v>0</v>
      </c>
      <c r="AB2623" s="800">
        <v>0</v>
      </c>
      <c r="AC2623" s="800">
        <v>0</v>
      </c>
      <c r="AD2623" s="800">
        <v>0</v>
      </c>
      <c r="AE2623" s="800">
        <v>0</v>
      </c>
      <c r="AF2623" s="800">
        <v>0</v>
      </c>
      <c r="AG2623" s="800">
        <v>0</v>
      </c>
      <c r="AH2623" s="800">
        <v>0</v>
      </c>
      <c r="AI2623" s="800">
        <v>0</v>
      </c>
      <c r="AK2623" s="199"/>
      <c r="AM2623" s="11"/>
      <c r="AN2623" s="15"/>
      <c r="AO2623" s="11"/>
      <c r="AP2623" s="11"/>
    </row>
    <row r="2624" spans="3:42" ht="17.25" customHeight="1" outlineLevel="2" x14ac:dyDescent="0.2">
      <c r="C2624" s="252">
        <v>19</v>
      </c>
      <c r="D2624" s="119" t="s">
        <v>218</v>
      </c>
      <c r="F2624" s="794" t="s">
        <v>616</v>
      </c>
      <c r="AK2624" s="199"/>
      <c r="AM2624" s="11"/>
      <c r="AN2624" s="15"/>
      <c r="AO2624" s="11"/>
      <c r="AP2624" s="11"/>
    </row>
    <row r="2625" spans="3:42" outlineLevel="2" x14ac:dyDescent="0.2">
      <c r="C2625" s="252">
        <v>19</v>
      </c>
      <c r="D2625" s="119" t="s">
        <v>218</v>
      </c>
      <c r="F2625" s="761" t="s">
        <v>48</v>
      </c>
      <c r="G2625" s="75"/>
      <c r="H2625" s="796" t="s">
        <v>10</v>
      </c>
      <c r="I2625" s="228" t="s">
        <v>617</v>
      </c>
      <c r="J2625" s="75"/>
      <c r="K2625" s="741"/>
      <c r="L2625" s="75"/>
      <c r="M2625" s="75"/>
      <c r="N2625" s="75"/>
      <c r="O2625" s="75"/>
      <c r="P2625" s="75"/>
      <c r="Q2625" s="128" t="s">
        <v>110</v>
      </c>
      <c r="R2625" s="299">
        <v>0</v>
      </c>
      <c r="S2625" s="300">
        <v>0</v>
      </c>
      <c r="T2625" s="300">
        <v>0</v>
      </c>
      <c r="U2625" s="300">
        <v>72.849526936758849</v>
      </c>
      <c r="V2625" s="300">
        <v>77.382397405153029</v>
      </c>
      <c r="W2625" s="301">
        <v>80.535226735939986</v>
      </c>
      <c r="X2625" s="300">
        <v>89.834129134639426</v>
      </c>
      <c r="Y2625" s="300">
        <v>92.744227736257386</v>
      </c>
      <c r="Z2625" s="300">
        <v>102.7458127579372</v>
      </c>
      <c r="AA2625" s="300">
        <v>108.25450652639411</v>
      </c>
      <c r="AB2625" s="302">
        <v>112.26533146287807</v>
      </c>
      <c r="AC2625" s="302">
        <v>137.07405060966545</v>
      </c>
      <c r="AD2625" s="302">
        <v>172.97001078990112</v>
      </c>
      <c r="AE2625" s="302">
        <v>151.62891228967626</v>
      </c>
      <c r="AF2625" s="302">
        <v>158.05849464995555</v>
      </c>
      <c r="AG2625" s="302">
        <v>140.17747055920682</v>
      </c>
      <c r="AH2625" s="348">
        <v>149.72507836852276</v>
      </c>
      <c r="AI2625" s="348">
        <v>123.434104102286</v>
      </c>
      <c r="AJ2625" s="289"/>
      <c r="AK2625" s="199"/>
      <c r="AM2625" s="11"/>
      <c r="AN2625" s="15"/>
      <c r="AO2625" s="11"/>
      <c r="AP2625" s="11"/>
    </row>
    <row r="2626" spans="3:42" outlineLevel="2" x14ac:dyDescent="0.2">
      <c r="C2626" s="252">
        <v>19</v>
      </c>
      <c r="D2626" s="119" t="s">
        <v>218</v>
      </c>
      <c r="F2626" s="767" t="s">
        <v>55</v>
      </c>
      <c r="H2626" s="797" t="s">
        <v>10</v>
      </c>
      <c r="I2626" s="234" t="s">
        <v>617</v>
      </c>
      <c r="K2626" s="164"/>
      <c r="Q2626" s="135" t="s">
        <v>110</v>
      </c>
      <c r="R2626" s="314">
        <v>0</v>
      </c>
      <c r="S2626" s="315">
        <v>0</v>
      </c>
      <c r="T2626" s="315">
        <v>0</v>
      </c>
      <c r="U2626" s="315">
        <v>1339.0993903917097</v>
      </c>
      <c r="V2626" s="315">
        <v>1417.1415744365386</v>
      </c>
      <c r="W2626" s="316">
        <v>1472.2721363978842</v>
      </c>
      <c r="X2626" s="315">
        <v>1635.8860917274733</v>
      </c>
      <c r="Y2626" s="315">
        <v>1686.2865998521193</v>
      </c>
      <c r="Z2626" s="315">
        <v>1847.9704136223736</v>
      </c>
      <c r="AA2626" s="315">
        <v>1939.0701088087935</v>
      </c>
      <c r="AB2626" s="5">
        <v>2006.8000426466467</v>
      </c>
      <c r="AC2626" s="5">
        <v>2400.4624653579945</v>
      </c>
      <c r="AD2626" s="5">
        <v>2967.9258130089897</v>
      </c>
      <c r="AE2626" s="5">
        <v>2638.7781000130253</v>
      </c>
      <c r="AF2626" s="5">
        <v>2744.8093307050126</v>
      </c>
      <c r="AG2626" s="5">
        <v>2470.081464510512</v>
      </c>
      <c r="AH2626" s="350">
        <v>2625.1780728847611</v>
      </c>
      <c r="AI2626" s="350">
        <v>2218.9150183664578</v>
      </c>
      <c r="AK2626" s="199"/>
      <c r="AM2626" s="11"/>
      <c r="AN2626" s="15"/>
      <c r="AO2626" s="11"/>
      <c r="AP2626" s="11"/>
    </row>
    <row r="2627" spans="3:42" outlineLevel="2" x14ac:dyDescent="0.2">
      <c r="C2627" s="252">
        <v>19</v>
      </c>
      <c r="D2627" s="119" t="s">
        <v>218</v>
      </c>
      <c r="F2627" s="783" t="s">
        <v>57</v>
      </c>
      <c r="G2627" s="83"/>
      <c r="H2627" s="798" t="s">
        <v>10</v>
      </c>
      <c r="I2627" s="240" t="s">
        <v>617</v>
      </c>
      <c r="J2627" s="83"/>
      <c r="K2627" s="736"/>
      <c r="L2627" s="83"/>
      <c r="M2627" s="83"/>
      <c r="N2627" s="83"/>
      <c r="O2627" s="83"/>
      <c r="P2627" s="83"/>
      <c r="Q2627" s="143" t="s">
        <v>110</v>
      </c>
      <c r="R2627" s="304">
        <v>0</v>
      </c>
      <c r="S2627" s="305">
        <v>0</v>
      </c>
      <c r="T2627" s="305">
        <v>0</v>
      </c>
      <c r="U2627" s="305">
        <v>109.26211433211716</v>
      </c>
      <c r="V2627" s="305">
        <v>113.15264702864118</v>
      </c>
      <c r="W2627" s="306">
        <v>116.32633632686795</v>
      </c>
      <c r="X2627" s="305">
        <v>119.52092546573529</v>
      </c>
      <c r="Y2627" s="305">
        <v>122.40922090696134</v>
      </c>
      <c r="Z2627" s="305">
        <v>124.98793936421828</v>
      </c>
      <c r="AA2627" s="305">
        <v>127.46850010986068</v>
      </c>
      <c r="AB2627" s="307">
        <v>129.99829110773652</v>
      </c>
      <c r="AC2627" s="307">
        <v>132.57828940312666</v>
      </c>
      <c r="AD2627" s="307">
        <v>135.20949143220278</v>
      </c>
      <c r="AE2627" s="307">
        <v>137.89291340686825</v>
      </c>
      <c r="AF2627" s="307">
        <v>140.62959170723673</v>
      </c>
      <c r="AG2627" s="307">
        <v>143.42058328190041</v>
      </c>
      <c r="AH2627" s="362">
        <v>146.2669660561416</v>
      </c>
      <c r="AI2627" s="362">
        <v>149.16983934824674</v>
      </c>
      <c r="AK2627" s="199"/>
      <c r="AM2627" s="11"/>
      <c r="AN2627" s="15"/>
      <c r="AO2627" s="11"/>
      <c r="AP2627" s="11"/>
    </row>
    <row r="2628" spans="3:42" outlineLevel="2" x14ac:dyDescent="0.2">
      <c r="C2628" s="252">
        <v>19</v>
      </c>
      <c r="D2628" s="119" t="s">
        <v>218</v>
      </c>
      <c r="F2628" s="802" t="s">
        <v>618</v>
      </c>
      <c r="R2628" s="800">
        <v>0</v>
      </c>
      <c r="S2628" s="800">
        <v>0</v>
      </c>
      <c r="T2628" s="800">
        <v>0</v>
      </c>
      <c r="U2628" s="800">
        <v>1521.2110316605856</v>
      </c>
      <c r="V2628" s="800">
        <v>1607.6766188703327</v>
      </c>
      <c r="W2628" s="800">
        <v>1669.133699460692</v>
      </c>
      <c r="X2628" s="800">
        <v>1845.2411463278479</v>
      </c>
      <c r="Y2628" s="800">
        <v>1901.440048495338</v>
      </c>
      <c r="Z2628" s="800">
        <v>2075.7041657445293</v>
      </c>
      <c r="AA2628" s="800">
        <v>2174.7931154450484</v>
      </c>
      <c r="AB2628" s="800">
        <v>2249.0636652172611</v>
      </c>
      <c r="AC2628" s="800">
        <v>2670.1148053707866</v>
      </c>
      <c r="AD2628" s="800">
        <v>3276.1053152310938</v>
      </c>
      <c r="AE2628" s="800">
        <v>2928.2999257095698</v>
      </c>
      <c r="AF2628" s="800">
        <v>3043.4974170622049</v>
      </c>
      <c r="AG2628" s="800">
        <v>2753.6795183516192</v>
      </c>
      <c r="AH2628" s="800">
        <v>2921.1701173094252</v>
      </c>
      <c r="AI2628" s="800">
        <v>2491.5189618169902</v>
      </c>
      <c r="AK2628" s="199"/>
      <c r="AM2628" s="11"/>
      <c r="AN2628" s="15"/>
      <c r="AO2628" s="11"/>
      <c r="AP2628" s="11"/>
    </row>
    <row r="2629" spans="3:42" outlineLevel="2" x14ac:dyDescent="0.2">
      <c r="C2629" s="252">
        <v>19</v>
      </c>
      <c r="D2629" s="119" t="s">
        <v>218</v>
      </c>
      <c r="R2629" s="5"/>
      <c r="S2629" s="5"/>
      <c r="T2629" s="5"/>
      <c r="U2629" s="5"/>
      <c r="V2629" s="5"/>
      <c r="W2629" s="5"/>
      <c r="X2629" s="5"/>
      <c r="Y2629" s="5"/>
      <c r="AK2629" s="199"/>
      <c r="AM2629" s="11"/>
      <c r="AN2629" s="15"/>
      <c r="AO2629" s="11"/>
      <c r="AP2629" s="11"/>
    </row>
    <row r="2630" spans="3:42" outlineLevel="2" x14ac:dyDescent="0.2">
      <c r="C2630" s="252">
        <v>19</v>
      </c>
      <c r="D2630" s="119" t="s">
        <v>218</v>
      </c>
      <c r="F2630" s="789" t="s">
        <v>619</v>
      </c>
      <c r="G2630" s="790"/>
      <c r="H2630" s="803"/>
      <c r="I2630" s="790"/>
      <c r="J2630" s="790"/>
      <c r="K2630" s="792"/>
      <c r="L2630" s="789"/>
      <c r="M2630" s="789"/>
      <c r="N2630" s="789"/>
      <c r="O2630" s="789"/>
      <c r="P2630" s="789"/>
      <c r="Q2630" s="792"/>
      <c r="R2630" s="793"/>
      <c r="S2630" s="793"/>
      <c r="T2630" s="793"/>
      <c r="U2630" s="793"/>
      <c r="V2630" s="793"/>
      <c r="W2630" s="793"/>
      <c r="X2630" s="793"/>
      <c r="Y2630" s="793"/>
      <c r="Z2630" s="793"/>
      <c r="AA2630" s="793"/>
      <c r="AB2630" s="793"/>
      <c r="AC2630" s="793"/>
      <c r="AD2630" s="793"/>
      <c r="AE2630" s="793"/>
      <c r="AF2630" s="793"/>
      <c r="AG2630" s="793"/>
      <c r="AH2630" s="789"/>
      <c r="AI2630" s="789"/>
      <c r="AK2630" s="199"/>
      <c r="AM2630" s="11"/>
      <c r="AN2630" s="15"/>
      <c r="AO2630" s="11"/>
      <c r="AP2630" s="11"/>
    </row>
    <row r="2631" spans="3:42" outlineLevel="2" x14ac:dyDescent="0.2">
      <c r="C2631" s="252">
        <v>19</v>
      </c>
      <c r="D2631" s="119" t="s">
        <v>218</v>
      </c>
      <c r="F2631" t="s">
        <v>620</v>
      </c>
      <c r="AK2631" s="199"/>
      <c r="AM2631" s="11"/>
      <c r="AN2631" s="15"/>
      <c r="AO2631" s="11"/>
      <c r="AP2631" s="11"/>
    </row>
    <row r="2632" spans="3:42" outlineLevel="2" x14ac:dyDescent="0.2">
      <c r="C2632" s="252">
        <v>19</v>
      </c>
      <c r="D2632" s="119" t="s">
        <v>218</v>
      </c>
      <c r="F2632" s="761" t="s">
        <v>48</v>
      </c>
      <c r="G2632" s="75"/>
      <c r="H2632" s="796" t="s">
        <v>10</v>
      </c>
      <c r="I2632" s="801"/>
      <c r="J2632" s="75"/>
      <c r="K2632" s="741"/>
      <c r="L2632" s="75"/>
      <c r="M2632" s="75"/>
      <c r="N2632" s="75"/>
      <c r="O2632" s="75"/>
      <c r="P2632" s="75"/>
      <c r="Q2632" s="128" t="s">
        <v>536</v>
      </c>
      <c r="R2632" s="804">
        <v>0</v>
      </c>
      <c r="S2632" s="805">
        <v>0</v>
      </c>
      <c r="T2632" s="805">
        <v>0</v>
      </c>
      <c r="U2632" s="805">
        <v>24.283175645586283</v>
      </c>
      <c r="V2632" s="805">
        <v>25.794132468384344</v>
      </c>
      <c r="W2632" s="806">
        <v>26.845075578646661</v>
      </c>
      <c r="X2632" s="805">
        <v>29.944709711546473</v>
      </c>
      <c r="Y2632" s="805">
        <v>30.91474257875246</v>
      </c>
      <c r="Z2632" s="805">
        <v>34.248604252645734</v>
      </c>
      <c r="AA2632" s="805">
        <v>36.084835508798037</v>
      </c>
      <c r="AB2632" s="805">
        <v>37.421777154292684</v>
      </c>
      <c r="AC2632" s="805">
        <v>45.691350203221816</v>
      </c>
      <c r="AD2632" s="805">
        <v>57.656670263300377</v>
      </c>
      <c r="AE2632" s="805">
        <v>50.542970763225419</v>
      </c>
      <c r="AF2632" s="805">
        <v>52.686164883318519</v>
      </c>
      <c r="AG2632" s="805">
        <v>46.725823519735606</v>
      </c>
      <c r="AH2632" s="808">
        <v>49.908359456174253</v>
      </c>
      <c r="AI2632" s="808">
        <v>41.144701367428667</v>
      </c>
      <c r="AJ2632" s="289"/>
      <c r="AK2632" s="199"/>
      <c r="AM2632" s="11"/>
      <c r="AN2632" s="15"/>
      <c r="AO2632" s="11"/>
      <c r="AP2632" s="11"/>
    </row>
    <row r="2633" spans="3:42" outlineLevel="2" x14ac:dyDescent="0.2">
      <c r="C2633" s="252">
        <v>19</v>
      </c>
      <c r="D2633" s="119" t="s">
        <v>218</v>
      </c>
      <c r="F2633" s="767" t="s">
        <v>55</v>
      </c>
      <c r="H2633" s="797" t="s">
        <v>10</v>
      </c>
      <c r="K2633" s="164"/>
      <c r="Q2633" s="135" t="s">
        <v>536</v>
      </c>
      <c r="R2633" s="809">
        <v>0</v>
      </c>
      <c r="S2633" s="810">
        <v>0</v>
      </c>
      <c r="T2633" s="810">
        <v>0</v>
      </c>
      <c r="U2633" s="810">
        <v>16.415561022270424</v>
      </c>
      <c r="V2633" s="810">
        <v>17.37225344084019</v>
      </c>
      <c r="W2633" s="811">
        <v>18.048080127464104</v>
      </c>
      <c r="X2633" s="810">
        <v>20.053767597026948</v>
      </c>
      <c r="Y2633" s="810">
        <v>20.671610172873052</v>
      </c>
      <c r="Z2633" s="810">
        <v>22.653636697791892</v>
      </c>
      <c r="AA2633" s="810">
        <v>23.770396675559837</v>
      </c>
      <c r="AB2633" s="810">
        <v>24.600674748962877</v>
      </c>
      <c r="AC2633" s="810">
        <v>29.426447629273607</v>
      </c>
      <c r="AD2633" s="810">
        <v>36.382786552362731</v>
      </c>
      <c r="AE2633" s="810">
        <v>32.3478774135829</v>
      </c>
      <c r="AF2633" s="810">
        <v>33.647677973705335</v>
      </c>
      <c r="AG2633" s="810">
        <v>30.279883107698584</v>
      </c>
      <c r="AH2633" s="812">
        <v>32.181159336619807</v>
      </c>
      <c r="AI2633" s="812">
        <v>27.200919624473894</v>
      </c>
      <c r="AK2633" s="199"/>
      <c r="AM2633" s="11"/>
      <c r="AN2633" s="15"/>
      <c r="AO2633" s="11"/>
      <c r="AP2633" s="11"/>
    </row>
    <row r="2634" spans="3:42" outlineLevel="2" x14ac:dyDescent="0.2">
      <c r="C2634" s="252">
        <v>19</v>
      </c>
      <c r="D2634" s="119" t="s">
        <v>218</v>
      </c>
      <c r="F2634" s="783" t="s">
        <v>57</v>
      </c>
      <c r="G2634" s="83"/>
      <c r="H2634" s="798" t="s">
        <v>10</v>
      </c>
      <c r="I2634" s="799"/>
      <c r="J2634" s="83"/>
      <c r="K2634" s="736"/>
      <c r="L2634" s="83"/>
      <c r="M2634" s="83"/>
      <c r="N2634" s="83"/>
      <c r="O2634" s="83"/>
      <c r="P2634" s="83"/>
      <c r="Q2634" s="143" t="s">
        <v>536</v>
      </c>
      <c r="R2634" s="813">
        <v>0</v>
      </c>
      <c r="S2634" s="814">
        <v>0</v>
      </c>
      <c r="T2634" s="814">
        <v>0</v>
      </c>
      <c r="U2634" s="814">
        <v>1.5048774990011262</v>
      </c>
      <c r="V2634" s="814">
        <v>1.5584621760862756</v>
      </c>
      <c r="W2634" s="815">
        <v>1.6021737008258095</v>
      </c>
      <c r="X2634" s="814">
        <v>1.6461730810594914</v>
      </c>
      <c r="Y2634" s="814">
        <v>1.6859538490460668</v>
      </c>
      <c r="Z2634" s="814">
        <v>1.721470783770477</v>
      </c>
      <c r="AA2634" s="814">
        <v>1.7556357829913041</v>
      </c>
      <c r="AB2634" s="814">
        <v>1.7904788351613086</v>
      </c>
      <c r="AC2634" s="814">
        <v>1.8260133972181278</v>
      </c>
      <c r="AD2634" s="814">
        <v>1.8622531931719832</v>
      </c>
      <c r="AE2634" s="814">
        <v>1.8992122194061316</v>
      </c>
      <c r="AF2634" s="814">
        <v>1.936904750082509</v>
      </c>
      <c r="AG2634" s="814">
        <v>1.9753453426546637</v>
      </c>
      <c r="AH2634" s="816">
        <v>2.0145488434900933</v>
      </c>
      <c r="AI2634" s="816">
        <v>2.0545303936041774</v>
      </c>
      <c r="AK2634" s="199"/>
      <c r="AM2634" s="11"/>
      <c r="AN2634" s="15"/>
      <c r="AO2634" s="11"/>
      <c r="AP2634" s="11"/>
    </row>
    <row r="2635" spans="3:42" outlineLevel="2" x14ac:dyDescent="0.2">
      <c r="C2635" s="252">
        <v>19</v>
      </c>
      <c r="D2635" s="119" t="s">
        <v>218</v>
      </c>
      <c r="H2635" s="798"/>
      <c r="AK2635" s="199"/>
      <c r="AM2635" s="11"/>
      <c r="AN2635" s="15"/>
      <c r="AO2635" s="11"/>
      <c r="AP2635" s="11"/>
    </row>
    <row r="2636" spans="3:42" outlineLevel="2" x14ac:dyDescent="0.2">
      <c r="C2636" s="252">
        <v>19</v>
      </c>
      <c r="D2636" s="119" t="s">
        <v>218</v>
      </c>
      <c r="F2636" s="789" t="s">
        <v>621</v>
      </c>
      <c r="G2636" s="790"/>
      <c r="H2636" s="803"/>
      <c r="I2636" s="790"/>
      <c r="J2636" s="790"/>
      <c r="K2636" s="792"/>
      <c r="L2636" s="789"/>
      <c r="M2636" s="789"/>
      <c r="N2636" s="789"/>
      <c r="O2636" s="789"/>
      <c r="P2636" s="789"/>
      <c r="Q2636" s="792"/>
      <c r="R2636" s="793"/>
      <c r="S2636" s="793"/>
      <c r="T2636" s="793"/>
      <c r="U2636" s="793"/>
      <c r="V2636" s="793"/>
      <c r="W2636" s="793"/>
      <c r="X2636" s="793"/>
      <c r="Y2636" s="793"/>
      <c r="Z2636" s="793"/>
      <c r="AA2636" s="793"/>
      <c r="AB2636" s="793"/>
      <c r="AC2636" s="793"/>
      <c r="AD2636" s="793"/>
      <c r="AE2636" s="793"/>
      <c r="AF2636" s="793"/>
      <c r="AG2636" s="793"/>
      <c r="AH2636" s="789"/>
      <c r="AI2636" s="789"/>
      <c r="AK2636" s="199"/>
      <c r="AM2636" s="11"/>
      <c r="AN2636" s="15"/>
      <c r="AO2636" s="11"/>
      <c r="AP2636" s="11"/>
    </row>
    <row r="2637" spans="3:42" outlineLevel="2" x14ac:dyDescent="0.2">
      <c r="C2637" s="252">
        <v>19</v>
      </c>
      <c r="D2637" s="119" t="s">
        <v>218</v>
      </c>
      <c r="F2637" s="794" t="s">
        <v>518</v>
      </c>
      <c r="AK2637" s="199"/>
      <c r="AM2637" s="11"/>
      <c r="AN2637" s="15"/>
      <c r="AO2637" s="11"/>
      <c r="AP2637" s="11"/>
    </row>
    <row r="2638" spans="3:42" outlineLevel="2" x14ac:dyDescent="0.2">
      <c r="C2638" s="252">
        <v>19</v>
      </c>
      <c r="D2638" s="119" t="s">
        <v>218</v>
      </c>
      <c r="F2638" s="761" t="s">
        <v>48</v>
      </c>
      <c r="G2638" s="75"/>
      <c r="H2638" s="796" t="s">
        <v>10</v>
      </c>
      <c r="I2638" s="228" t="s">
        <v>518</v>
      </c>
      <c r="J2638" s="75"/>
      <c r="K2638" s="741"/>
      <c r="L2638" s="75"/>
      <c r="M2638" s="75"/>
      <c r="N2638" s="75"/>
      <c r="O2638" s="75"/>
      <c r="P2638" s="75"/>
      <c r="Q2638" s="128" t="s">
        <v>536</v>
      </c>
      <c r="R2638" s="299">
        <v>0</v>
      </c>
      <c r="S2638" s="300">
        <v>0</v>
      </c>
      <c r="T2638" s="300">
        <v>0</v>
      </c>
      <c r="U2638" s="300">
        <v>0</v>
      </c>
      <c r="V2638" s="300">
        <v>0</v>
      </c>
      <c r="W2638" s="301">
        <v>0</v>
      </c>
      <c r="X2638" s="300">
        <v>0.56954916569459391</v>
      </c>
      <c r="Y2638" s="300">
        <v>0.5853205255052607</v>
      </c>
      <c r="Z2638" s="300">
        <v>0.60152860931669749</v>
      </c>
      <c r="AA2638" s="300">
        <v>0.61818551043316872</v>
      </c>
      <c r="AB2638" s="302">
        <v>0.63428521825993922</v>
      </c>
      <c r="AC2638" s="302">
        <v>0.65080421865784377</v>
      </c>
      <c r="AD2638" s="302">
        <v>0.66775343146854049</v>
      </c>
      <c r="AE2638" s="302">
        <v>0.68514406092446833</v>
      </c>
      <c r="AF2638" s="302">
        <v>0.70298760305537611</v>
      </c>
      <c r="AG2638" s="302">
        <v>0.72129585328774193</v>
      </c>
      <c r="AH2638" s="348">
        <v>0.72129585328774193</v>
      </c>
      <c r="AI2638" s="348">
        <v>0.72129585328774193</v>
      </c>
      <c r="AK2638" s="199"/>
      <c r="AM2638" s="11"/>
      <c r="AN2638" s="15"/>
      <c r="AO2638" s="11"/>
      <c r="AP2638" s="11"/>
    </row>
    <row r="2639" spans="3:42" outlineLevel="2" x14ac:dyDescent="0.2">
      <c r="C2639" s="252">
        <v>19</v>
      </c>
      <c r="D2639" s="119" t="s">
        <v>218</v>
      </c>
      <c r="F2639" s="783" t="s">
        <v>55</v>
      </c>
      <c r="G2639" s="83"/>
      <c r="H2639" s="798" t="s">
        <v>10</v>
      </c>
      <c r="I2639" s="240" t="s">
        <v>518</v>
      </c>
      <c r="J2639" s="83"/>
      <c r="K2639" s="736"/>
      <c r="L2639" s="83"/>
      <c r="M2639" s="83"/>
      <c r="N2639" s="83"/>
      <c r="O2639" s="83"/>
      <c r="P2639" s="83"/>
      <c r="Q2639" s="143" t="s">
        <v>536</v>
      </c>
      <c r="R2639" s="304">
        <v>0</v>
      </c>
      <c r="S2639" s="305">
        <v>0</v>
      </c>
      <c r="T2639" s="305">
        <v>0</v>
      </c>
      <c r="U2639" s="305">
        <v>0</v>
      </c>
      <c r="V2639" s="305">
        <v>0</v>
      </c>
      <c r="W2639" s="306">
        <v>0</v>
      </c>
      <c r="X2639" s="305">
        <v>0.56954916569459391</v>
      </c>
      <c r="Y2639" s="305">
        <v>0.5853205255052607</v>
      </c>
      <c r="Z2639" s="305">
        <v>0.60152860931669749</v>
      </c>
      <c r="AA2639" s="305">
        <v>0.61818551043316872</v>
      </c>
      <c r="AB2639" s="307">
        <v>0.63428521825993911</v>
      </c>
      <c r="AC2639" s="307">
        <v>0.65080421865784377</v>
      </c>
      <c r="AD2639" s="307">
        <v>0.66775343146854049</v>
      </c>
      <c r="AE2639" s="307">
        <v>0.68514406092446833</v>
      </c>
      <c r="AF2639" s="307">
        <v>0.70298760305537611</v>
      </c>
      <c r="AG2639" s="307">
        <v>0.72129585328774193</v>
      </c>
      <c r="AH2639" s="362">
        <v>0.72129585328774193</v>
      </c>
      <c r="AI2639" s="362">
        <v>0.72129585328774193</v>
      </c>
      <c r="AK2639" s="199"/>
      <c r="AM2639" s="11"/>
      <c r="AN2639" s="15"/>
      <c r="AO2639" s="11"/>
      <c r="AP2639" s="11"/>
    </row>
    <row r="2640" spans="3:42" outlineLevel="2" x14ac:dyDescent="0.2">
      <c r="C2640" s="252">
        <v>19</v>
      </c>
      <c r="D2640" s="119" t="s">
        <v>218</v>
      </c>
      <c r="F2640" s="40" t="s">
        <v>622</v>
      </c>
      <c r="AK2640" s="199"/>
      <c r="AM2640" s="11"/>
      <c r="AN2640" s="15"/>
      <c r="AO2640" s="11"/>
      <c r="AP2640" s="11"/>
    </row>
    <row r="2641" spans="3:42" outlineLevel="2" x14ac:dyDescent="0.2">
      <c r="C2641" s="252">
        <v>19</v>
      </c>
      <c r="D2641" s="119" t="s">
        <v>218</v>
      </c>
      <c r="F2641" s="761" t="s">
        <v>48</v>
      </c>
      <c r="G2641" s="75"/>
      <c r="H2641" s="796" t="s">
        <v>623</v>
      </c>
      <c r="I2641" s="801"/>
      <c r="J2641" s="75"/>
      <c r="K2641" s="741"/>
      <c r="L2641" s="75"/>
      <c r="M2641" s="75"/>
      <c r="N2641" s="75"/>
      <c r="O2641" s="75"/>
      <c r="P2641" s="75"/>
      <c r="Q2641" s="128" t="s">
        <v>536</v>
      </c>
      <c r="R2641" s="804">
        <v>0</v>
      </c>
      <c r="S2641" s="805">
        <v>0</v>
      </c>
      <c r="T2641" s="805">
        <v>0</v>
      </c>
      <c r="U2641" s="805">
        <v>24.283175645586283</v>
      </c>
      <c r="V2641" s="805">
        <v>25.794132468384344</v>
      </c>
      <c r="W2641" s="806">
        <v>26.845075578646661</v>
      </c>
      <c r="X2641" s="805">
        <v>30.514258877241065</v>
      </c>
      <c r="Y2641" s="805">
        <v>31.50006310425772</v>
      </c>
      <c r="Z2641" s="805">
        <v>34.850132861962429</v>
      </c>
      <c r="AA2641" s="805">
        <v>36.703021019231208</v>
      </c>
      <c r="AB2641" s="805">
        <v>38.056062372552624</v>
      </c>
      <c r="AC2641" s="805">
        <v>46.342154421879663</v>
      </c>
      <c r="AD2641" s="805">
        <v>58.324423694768917</v>
      </c>
      <c r="AE2641" s="805">
        <v>51.228114824149884</v>
      </c>
      <c r="AF2641" s="805">
        <v>53.389152486373895</v>
      </c>
      <c r="AG2641" s="805">
        <v>47.447119373023348</v>
      </c>
      <c r="AH2641" s="808">
        <v>50.629655309461995</v>
      </c>
      <c r="AI2641" s="808">
        <v>41.865997220716409</v>
      </c>
      <c r="AK2641" s="199"/>
      <c r="AM2641" s="11"/>
      <c r="AN2641" s="15"/>
      <c r="AO2641" s="11"/>
      <c r="AP2641" s="11"/>
    </row>
    <row r="2642" spans="3:42" outlineLevel="2" x14ac:dyDescent="0.2">
      <c r="C2642" s="252">
        <v>19</v>
      </c>
      <c r="D2642" s="119" t="s">
        <v>218</v>
      </c>
      <c r="F2642" s="767" t="s">
        <v>55</v>
      </c>
      <c r="H2642" s="797" t="s">
        <v>623</v>
      </c>
      <c r="K2642" s="164"/>
      <c r="Q2642" s="135" t="s">
        <v>536</v>
      </c>
      <c r="R2642" s="809">
        <v>0</v>
      </c>
      <c r="S2642" s="810">
        <v>0</v>
      </c>
      <c r="T2642" s="810">
        <v>0</v>
      </c>
      <c r="U2642" s="810">
        <v>16.415561022270424</v>
      </c>
      <c r="V2642" s="810">
        <v>17.37225344084019</v>
      </c>
      <c r="W2642" s="811">
        <v>18.048080127464104</v>
      </c>
      <c r="X2642" s="810">
        <v>20.62331676272154</v>
      </c>
      <c r="Y2642" s="810">
        <v>21.256930698378312</v>
      </c>
      <c r="Z2642" s="810">
        <v>23.255165307108591</v>
      </c>
      <c r="AA2642" s="810">
        <v>24.388582185993005</v>
      </c>
      <c r="AB2642" s="810">
        <v>25.234959967222817</v>
      </c>
      <c r="AC2642" s="810">
        <v>30.07725184793145</v>
      </c>
      <c r="AD2642" s="810">
        <v>37.050539983831271</v>
      </c>
      <c r="AE2642" s="810">
        <v>33.033021474507365</v>
      </c>
      <c r="AF2642" s="810">
        <v>34.350665576760711</v>
      </c>
      <c r="AG2642" s="810">
        <v>31.001178960986326</v>
      </c>
      <c r="AH2642" s="812">
        <v>32.902455189907549</v>
      </c>
      <c r="AI2642" s="812">
        <v>27.922215477761636</v>
      </c>
      <c r="AK2642" s="199"/>
      <c r="AM2642" s="11"/>
      <c r="AN2642" s="15"/>
      <c r="AO2642" s="11"/>
      <c r="AP2642" s="11"/>
    </row>
    <row r="2643" spans="3:42" outlineLevel="2" x14ac:dyDescent="0.2">
      <c r="C2643" s="252">
        <v>19</v>
      </c>
      <c r="D2643" s="119" t="s">
        <v>218</v>
      </c>
      <c r="F2643" s="783" t="s">
        <v>57</v>
      </c>
      <c r="G2643" s="83"/>
      <c r="H2643" s="798" t="s">
        <v>623</v>
      </c>
      <c r="I2643" s="799"/>
      <c r="J2643" s="83"/>
      <c r="K2643" s="736"/>
      <c r="L2643" s="83"/>
      <c r="M2643" s="83"/>
      <c r="N2643" s="83"/>
      <c r="O2643" s="83"/>
      <c r="P2643" s="83"/>
      <c r="Q2643" s="143" t="s">
        <v>536</v>
      </c>
      <c r="R2643" s="813">
        <v>0</v>
      </c>
      <c r="S2643" s="814">
        <v>0</v>
      </c>
      <c r="T2643" s="814">
        <v>0</v>
      </c>
      <c r="U2643" s="814">
        <v>1.5048774990011262</v>
      </c>
      <c r="V2643" s="814">
        <v>1.5584621760862756</v>
      </c>
      <c r="W2643" s="815">
        <v>1.6021737008258095</v>
      </c>
      <c r="X2643" s="814">
        <v>1.6461730810594914</v>
      </c>
      <c r="Y2643" s="814">
        <v>1.6859538490460668</v>
      </c>
      <c r="Z2643" s="814">
        <v>1.721470783770477</v>
      </c>
      <c r="AA2643" s="814">
        <v>1.7556357829913041</v>
      </c>
      <c r="AB2643" s="814">
        <v>1.7904788351613086</v>
      </c>
      <c r="AC2643" s="814">
        <v>1.8260133972181278</v>
      </c>
      <c r="AD2643" s="814">
        <v>1.8622531931719832</v>
      </c>
      <c r="AE2643" s="814">
        <v>1.8992122194061316</v>
      </c>
      <c r="AF2643" s="814">
        <v>1.936904750082509</v>
      </c>
      <c r="AG2643" s="814">
        <v>1.9753453426546637</v>
      </c>
      <c r="AH2643" s="816">
        <v>2.0145488434900933</v>
      </c>
      <c r="AI2643" s="816">
        <v>2.0545303936041774</v>
      </c>
      <c r="AK2643" s="199"/>
      <c r="AM2643" s="11"/>
      <c r="AN2643" s="15"/>
      <c r="AO2643" s="11"/>
      <c r="AP2643" s="11"/>
    </row>
    <row r="2644" spans="3:42" outlineLevel="2" x14ac:dyDescent="0.2">
      <c r="C2644" s="252">
        <v>19</v>
      </c>
      <c r="D2644" s="119" t="s">
        <v>218</v>
      </c>
      <c r="AK2644" s="199"/>
      <c r="AM2644" s="11"/>
      <c r="AN2644" s="15"/>
      <c r="AO2644" s="11"/>
      <c r="AP2644" s="11"/>
    </row>
    <row r="2645" spans="3:42" outlineLevel="1" x14ac:dyDescent="0.2">
      <c r="C2645" s="252">
        <v>19</v>
      </c>
      <c r="D2645" s="119" t="s">
        <v>218</v>
      </c>
      <c r="F2645" s="121" t="s">
        <v>624</v>
      </c>
      <c r="G2645" s="756"/>
      <c r="H2645" s="757"/>
      <c r="I2645" s="788"/>
      <c r="J2645" s="756"/>
      <c r="K2645" s="758"/>
      <c r="L2645" s="759"/>
      <c r="M2645" s="759"/>
      <c r="N2645" s="759"/>
      <c r="O2645" s="759"/>
      <c r="P2645" s="759"/>
      <c r="Q2645" s="758"/>
      <c r="R2645" s="760"/>
      <c r="S2645" s="760"/>
      <c r="T2645" s="760"/>
      <c r="U2645" s="760"/>
      <c r="V2645" s="760"/>
      <c r="W2645" s="760"/>
      <c r="X2645" s="760"/>
      <c r="Y2645" s="760"/>
      <c r="Z2645" s="760"/>
      <c r="AA2645" s="760"/>
      <c r="AB2645" s="760"/>
      <c r="AC2645" s="760"/>
      <c r="AD2645" s="760"/>
      <c r="AE2645" s="760"/>
      <c r="AF2645" s="760"/>
      <c r="AG2645" s="760"/>
      <c r="AH2645" s="759"/>
      <c r="AI2645" s="759"/>
      <c r="AK2645" s="199"/>
      <c r="AM2645" s="11"/>
      <c r="AN2645" s="15"/>
      <c r="AO2645" s="11"/>
      <c r="AP2645" s="11"/>
    </row>
    <row r="2646" spans="3:42" outlineLevel="2" x14ac:dyDescent="0.2">
      <c r="C2646" s="252">
        <v>19</v>
      </c>
      <c r="D2646" s="119" t="s">
        <v>218</v>
      </c>
      <c r="F2646" s="789" t="s">
        <v>625</v>
      </c>
      <c r="G2646" s="790"/>
      <c r="H2646" s="803"/>
      <c r="I2646" s="791"/>
      <c r="J2646" s="790"/>
      <c r="K2646" s="792"/>
      <c r="L2646" s="789"/>
      <c r="M2646" s="789"/>
      <c r="N2646" s="789"/>
      <c r="O2646" s="789"/>
      <c r="P2646" s="789"/>
      <c r="Q2646" s="792"/>
      <c r="R2646" s="793"/>
      <c r="S2646" s="793"/>
      <c r="T2646" s="793"/>
      <c r="U2646" s="793"/>
      <c r="V2646" s="793"/>
      <c r="W2646" s="793"/>
      <c r="X2646" s="793"/>
      <c r="Y2646" s="793"/>
      <c r="Z2646" s="793"/>
      <c r="AA2646" s="793"/>
      <c r="AB2646" s="793"/>
      <c r="AC2646" s="793"/>
      <c r="AD2646" s="793"/>
      <c r="AE2646" s="793"/>
      <c r="AF2646" s="793"/>
      <c r="AG2646" s="793"/>
      <c r="AH2646" s="789"/>
      <c r="AI2646" s="789"/>
      <c r="AK2646" s="199"/>
      <c r="AM2646" s="11"/>
      <c r="AN2646" s="15"/>
      <c r="AO2646" s="11"/>
      <c r="AP2646" s="11"/>
    </row>
    <row r="2647" spans="3:42" outlineLevel="2" x14ac:dyDescent="0.2">
      <c r="C2647" s="252">
        <v>19</v>
      </c>
      <c r="D2647" s="119" t="s">
        <v>218</v>
      </c>
      <c r="F2647" s="794" t="s">
        <v>610</v>
      </c>
      <c r="H2647" s="795"/>
      <c r="AK2647" s="199"/>
      <c r="AM2647" s="11"/>
      <c r="AN2647" s="15"/>
      <c r="AO2647" s="11"/>
      <c r="AP2647" s="11"/>
    </row>
    <row r="2648" spans="3:42" outlineLevel="2" x14ac:dyDescent="0.2">
      <c r="C2648" s="252">
        <v>19</v>
      </c>
      <c r="D2648" s="119" t="s">
        <v>218</v>
      </c>
      <c r="F2648" s="761" t="s">
        <v>62</v>
      </c>
      <c r="G2648" s="75"/>
      <c r="H2648" s="796" t="s">
        <v>11</v>
      </c>
      <c r="I2648" s="796" t="s">
        <v>611</v>
      </c>
      <c r="J2648" s="75"/>
      <c r="K2648" s="741"/>
      <c r="L2648" s="75"/>
      <c r="M2648" s="75"/>
      <c r="N2648" s="75"/>
      <c r="O2648" s="75"/>
      <c r="P2648" s="75"/>
      <c r="Q2648" s="128" t="s">
        <v>110</v>
      </c>
      <c r="R2648" s="299">
        <v>0</v>
      </c>
      <c r="S2648" s="300">
        <v>0</v>
      </c>
      <c r="T2648" s="300">
        <v>0</v>
      </c>
      <c r="U2648" s="300">
        <v>0</v>
      </c>
      <c r="V2648" s="300">
        <v>0</v>
      </c>
      <c r="W2648" s="301">
        <v>85.161833639093587</v>
      </c>
      <c r="X2648" s="300">
        <v>388.97264831174283</v>
      </c>
      <c r="Y2648" s="300">
        <v>503.27270922539321</v>
      </c>
      <c r="Z2648" s="300">
        <v>599.7326505979463</v>
      </c>
      <c r="AA2648" s="300">
        <v>662.72582081546079</v>
      </c>
      <c r="AB2648" s="302">
        <v>677.02939114374999</v>
      </c>
      <c r="AC2648" s="302">
        <v>1109.0900295014958</v>
      </c>
      <c r="AD2648" s="302">
        <v>1108.598876880736</v>
      </c>
      <c r="AE2648" s="302">
        <v>1107.2920305136229</v>
      </c>
      <c r="AF2648" s="302">
        <v>1103.3996858165419</v>
      </c>
      <c r="AG2648" s="302">
        <v>1099.9476197333202</v>
      </c>
      <c r="AH2648" s="348">
        <v>1094.760475797359</v>
      </c>
      <c r="AI2648" s="348">
        <v>1089.2267263639148</v>
      </c>
      <c r="AK2648" s="199"/>
      <c r="AM2648" s="11"/>
      <c r="AN2648" s="15"/>
      <c r="AO2648" s="11"/>
      <c r="AP2648" s="11"/>
    </row>
    <row r="2649" spans="3:42" outlineLevel="2" x14ac:dyDescent="0.2">
      <c r="C2649" s="252">
        <v>19</v>
      </c>
      <c r="D2649" s="119" t="s">
        <v>218</v>
      </c>
      <c r="F2649" s="767" t="s">
        <v>188</v>
      </c>
      <c r="H2649" s="797" t="s">
        <v>11</v>
      </c>
      <c r="I2649" s="797" t="s">
        <v>612</v>
      </c>
      <c r="K2649" s="164"/>
      <c r="Q2649" s="135" t="s">
        <v>110</v>
      </c>
      <c r="R2649" s="314">
        <v>0</v>
      </c>
      <c r="S2649" s="315">
        <v>0</v>
      </c>
      <c r="T2649" s="315">
        <v>0</v>
      </c>
      <c r="U2649" s="315">
        <v>0</v>
      </c>
      <c r="V2649" s="315">
        <v>0</v>
      </c>
      <c r="W2649" s="316">
        <v>0</v>
      </c>
      <c r="X2649" s="315">
        <v>0</v>
      </c>
      <c r="Y2649" s="315">
        <v>0</v>
      </c>
      <c r="Z2649" s="315">
        <v>0</v>
      </c>
      <c r="AA2649" s="315">
        <v>0</v>
      </c>
      <c r="AB2649" s="5">
        <v>0</v>
      </c>
      <c r="AC2649" s="5">
        <v>0</v>
      </c>
      <c r="AD2649" s="5">
        <v>0</v>
      </c>
      <c r="AE2649" s="5">
        <v>0</v>
      </c>
      <c r="AF2649" s="5">
        <v>0</v>
      </c>
      <c r="AG2649" s="5">
        <v>0</v>
      </c>
      <c r="AH2649" s="350">
        <v>0</v>
      </c>
      <c r="AI2649" s="350">
        <v>0</v>
      </c>
      <c r="AK2649" s="199"/>
      <c r="AM2649" s="11"/>
      <c r="AN2649" s="15"/>
      <c r="AO2649" s="11"/>
      <c r="AP2649" s="11"/>
    </row>
    <row r="2650" spans="3:42" outlineLevel="2" x14ac:dyDescent="0.2">
      <c r="C2650" s="252">
        <v>19</v>
      </c>
      <c r="D2650" s="119" t="s">
        <v>218</v>
      </c>
      <c r="F2650" s="767" t="s">
        <v>613</v>
      </c>
      <c r="H2650" s="797" t="s">
        <v>11</v>
      </c>
      <c r="I2650" s="234" t="s">
        <v>614</v>
      </c>
      <c r="K2650" s="164"/>
      <c r="Q2650" s="135" t="s">
        <v>110</v>
      </c>
      <c r="R2650" s="314">
        <v>0</v>
      </c>
      <c r="S2650" s="315">
        <v>0</v>
      </c>
      <c r="T2650" s="315">
        <v>0</v>
      </c>
      <c r="U2650" s="315">
        <v>0</v>
      </c>
      <c r="V2650" s="315">
        <v>0</v>
      </c>
      <c r="W2650" s="316">
        <v>0</v>
      </c>
      <c r="X2650" s="315">
        <v>0</v>
      </c>
      <c r="Y2650" s="315">
        <v>0</v>
      </c>
      <c r="Z2650" s="315">
        <v>0</v>
      </c>
      <c r="AA2650" s="315">
        <v>0</v>
      </c>
      <c r="AB2650" s="5">
        <v>0</v>
      </c>
      <c r="AC2650" s="5">
        <v>0</v>
      </c>
      <c r="AD2650" s="5">
        <v>0</v>
      </c>
      <c r="AE2650" s="5">
        <v>0</v>
      </c>
      <c r="AF2650" s="5">
        <v>0</v>
      </c>
      <c r="AG2650" s="5">
        <v>0</v>
      </c>
      <c r="AH2650" s="350">
        <v>0</v>
      </c>
      <c r="AI2650" s="350">
        <v>0</v>
      </c>
      <c r="AK2650" s="199"/>
      <c r="AM2650" s="11"/>
      <c r="AN2650" s="15"/>
      <c r="AO2650" s="11"/>
      <c r="AP2650" s="11"/>
    </row>
    <row r="2651" spans="3:42" outlineLevel="2" x14ac:dyDescent="0.2">
      <c r="C2651" s="252">
        <v>19</v>
      </c>
      <c r="D2651" s="119" t="s">
        <v>218</v>
      </c>
      <c r="F2651" s="783" t="s">
        <v>57</v>
      </c>
      <c r="G2651" s="83"/>
      <c r="H2651" s="798" t="s">
        <v>11</v>
      </c>
      <c r="I2651" s="799"/>
      <c r="J2651" s="83"/>
      <c r="K2651" s="736"/>
      <c r="L2651" s="83"/>
      <c r="M2651" s="83"/>
      <c r="N2651" s="83"/>
      <c r="O2651" s="83"/>
      <c r="P2651" s="83"/>
      <c r="Q2651" s="143" t="s">
        <v>110</v>
      </c>
      <c r="R2651" s="304">
        <v>0</v>
      </c>
      <c r="S2651" s="305">
        <v>0</v>
      </c>
      <c r="T2651" s="305">
        <v>0</v>
      </c>
      <c r="U2651" s="305">
        <v>0</v>
      </c>
      <c r="V2651" s="305">
        <v>0</v>
      </c>
      <c r="W2651" s="306">
        <v>0</v>
      </c>
      <c r="X2651" s="305">
        <v>0</v>
      </c>
      <c r="Y2651" s="305">
        <v>0</v>
      </c>
      <c r="Z2651" s="305">
        <v>0</v>
      </c>
      <c r="AA2651" s="305">
        <v>0</v>
      </c>
      <c r="AB2651" s="307">
        <v>0</v>
      </c>
      <c r="AC2651" s="307">
        <v>0</v>
      </c>
      <c r="AD2651" s="307">
        <v>0</v>
      </c>
      <c r="AE2651" s="307">
        <v>0</v>
      </c>
      <c r="AF2651" s="307">
        <v>0</v>
      </c>
      <c r="AG2651" s="307">
        <v>0</v>
      </c>
      <c r="AH2651" s="362">
        <v>0</v>
      </c>
      <c r="AI2651" s="362">
        <v>0</v>
      </c>
      <c r="AK2651" s="199"/>
      <c r="AM2651" s="11"/>
      <c r="AN2651" s="15"/>
      <c r="AO2651" s="11"/>
      <c r="AP2651" s="11"/>
    </row>
    <row r="2652" spans="3:42" outlineLevel="2" x14ac:dyDescent="0.2">
      <c r="C2652" s="252">
        <v>19</v>
      </c>
      <c r="D2652" s="119" t="s">
        <v>218</v>
      </c>
      <c r="F2652" s="12"/>
      <c r="H2652" s="234"/>
      <c r="K2652" s="164"/>
      <c r="Q2652" s="16"/>
      <c r="R2652" s="800">
        <v>0</v>
      </c>
      <c r="S2652" s="800">
        <v>0</v>
      </c>
      <c r="T2652" s="800">
        <v>0</v>
      </c>
      <c r="U2652" s="800">
        <v>0</v>
      </c>
      <c r="V2652" s="800">
        <v>0</v>
      </c>
      <c r="W2652" s="800">
        <v>85.161833639093587</v>
      </c>
      <c r="X2652" s="800">
        <v>388.97264831174283</v>
      </c>
      <c r="Y2652" s="800">
        <v>503.27270922539321</v>
      </c>
      <c r="Z2652" s="800">
        <v>599.7326505979463</v>
      </c>
      <c r="AA2652" s="800">
        <v>662.72582081546079</v>
      </c>
      <c r="AB2652" s="800">
        <v>677.02939114374999</v>
      </c>
      <c r="AC2652" s="800">
        <v>1109.0900295014958</v>
      </c>
      <c r="AD2652" s="800">
        <v>1108.598876880736</v>
      </c>
      <c r="AE2652" s="800">
        <v>1107.2920305136229</v>
      </c>
      <c r="AF2652" s="800">
        <v>1103.3996858165419</v>
      </c>
      <c r="AG2652" s="800">
        <v>1099.9476197333202</v>
      </c>
      <c r="AH2652" s="800">
        <v>1094.760475797359</v>
      </c>
      <c r="AI2652" s="800">
        <v>1089.2267263639148</v>
      </c>
      <c r="AK2652" s="199"/>
      <c r="AM2652" s="11"/>
      <c r="AN2652" s="15"/>
      <c r="AO2652" s="11"/>
      <c r="AP2652" s="11"/>
    </row>
    <row r="2653" spans="3:42" outlineLevel="2" x14ac:dyDescent="0.2">
      <c r="C2653" s="252">
        <v>19</v>
      </c>
      <c r="D2653" s="119" t="s">
        <v>218</v>
      </c>
      <c r="F2653" s="794" t="s">
        <v>615</v>
      </c>
      <c r="AK2653" s="199"/>
      <c r="AM2653" s="11"/>
      <c r="AN2653" s="15"/>
      <c r="AO2653" s="11"/>
      <c r="AP2653" s="11"/>
    </row>
    <row r="2654" spans="3:42" outlineLevel="2" x14ac:dyDescent="0.2">
      <c r="C2654" s="252">
        <v>19</v>
      </c>
      <c r="D2654" s="119" t="s">
        <v>218</v>
      </c>
      <c r="F2654" s="761" t="s">
        <v>48</v>
      </c>
      <c r="G2654" s="75"/>
      <c r="H2654" s="796" t="s">
        <v>11</v>
      </c>
      <c r="I2654" s="801"/>
      <c r="J2654" s="75"/>
      <c r="K2654" s="741"/>
      <c r="L2654" s="75"/>
      <c r="M2654" s="75"/>
      <c r="N2654" s="75"/>
      <c r="O2654" s="75"/>
      <c r="P2654" s="75"/>
      <c r="Q2654" s="128" t="s">
        <v>110</v>
      </c>
      <c r="R2654" s="299">
        <v>0</v>
      </c>
      <c r="S2654" s="300">
        <v>0</v>
      </c>
      <c r="T2654" s="300">
        <v>0</v>
      </c>
      <c r="U2654" s="300">
        <v>0</v>
      </c>
      <c r="V2654" s="300">
        <v>0</v>
      </c>
      <c r="W2654" s="301">
        <v>5.1097100183456154</v>
      </c>
      <c r="X2654" s="300">
        <v>23.33835889870457</v>
      </c>
      <c r="Y2654" s="300">
        <v>30.196362553523592</v>
      </c>
      <c r="Z2654" s="300">
        <v>35.983959035876779</v>
      </c>
      <c r="AA2654" s="300">
        <v>39.763549248927646</v>
      </c>
      <c r="AB2654" s="302">
        <v>40.621763468624998</v>
      </c>
      <c r="AC2654" s="302">
        <v>66.54540177008974</v>
      </c>
      <c r="AD2654" s="302">
        <v>66.515932612844153</v>
      </c>
      <c r="AE2654" s="302">
        <v>66.437521830817374</v>
      </c>
      <c r="AF2654" s="302">
        <v>66.203981148992511</v>
      </c>
      <c r="AG2654" s="302">
        <v>65.996857183999211</v>
      </c>
      <c r="AH2654" s="348">
        <v>65.685628547841546</v>
      </c>
      <c r="AI2654" s="348">
        <v>65.353603581834889</v>
      </c>
      <c r="AK2654" s="199"/>
      <c r="AM2654" s="11"/>
      <c r="AN2654" s="15"/>
      <c r="AO2654" s="11"/>
      <c r="AP2654" s="11"/>
    </row>
    <row r="2655" spans="3:42" outlineLevel="2" x14ac:dyDescent="0.2">
      <c r="C2655" s="252">
        <v>19</v>
      </c>
      <c r="D2655" s="119" t="s">
        <v>218</v>
      </c>
      <c r="F2655" s="767" t="s">
        <v>55</v>
      </c>
      <c r="H2655" s="797" t="s">
        <v>11</v>
      </c>
      <c r="K2655" s="164"/>
      <c r="Q2655" s="135" t="s">
        <v>110</v>
      </c>
      <c r="R2655" s="314">
        <v>0</v>
      </c>
      <c r="S2655" s="315">
        <v>0</v>
      </c>
      <c r="T2655" s="315">
        <v>0</v>
      </c>
      <c r="U2655" s="315">
        <v>0</v>
      </c>
      <c r="V2655" s="315">
        <v>0</v>
      </c>
      <c r="W2655" s="316">
        <v>80.052123620747963</v>
      </c>
      <c r="X2655" s="315">
        <v>365.63428941303823</v>
      </c>
      <c r="Y2655" s="315">
        <v>473.0763466718696</v>
      </c>
      <c r="Z2655" s="315">
        <v>563.74869156206944</v>
      </c>
      <c r="AA2655" s="315">
        <v>622.9622715665331</v>
      </c>
      <c r="AB2655" s="5">
        <v>636.4076276751249</v>
      </c>
      <c r="AC2655" s="5">
        <v>1042.5446277314061</v>
      </c>
      <c r="AD2655" s="5">
        <v>1042.0829442678919</v>
      </c>
      <c r="AE2655" s="5">
        <v>1040.8545086828055</v>
      </c>
      <c r="AF2655" s="5">
        <v>1037.1957046675493</v>
      </c>
      <c r="AG2655" s="5">
        <v>1033.9507625493209</v>
      </c>
      <c r="AH2655" s="350">
        <v>1029.0748472495175</v>
      </c>
      <c r="AI2655" s="350">
        <v>1023.8731227820799</v>
      </c>
      <c r="AK2655" s="199"/>
      <c r="AM2655" s="11"/>
      <c r="AN2655" s="15"/>
      <c r="AO2655" s="11"/>
      <c r="AP2655" s="11"/>
    </row>
    <row r="2656" spans="3:42" outlineLevel="2" x14ac:dyDescent="0.2">
      <c r="C2656" s="252">
        <v>19</v>
      </c>
      <c r="D2656" s="119" t="s">
        <v>218</v>
      </c>
      <c r="F2656" s="783" t="s">
        <v>57</v>
      </c>
      <c r="G2656" s="83"/>
      <c r="H2656" s="798" t="s">
        <v>11</v>
      </c>
      <c r="I2656" s="799"/>
      <c r="J2656" s="83"/>
      <c r="K2656" s="736"/>
      <c r="L2656" s="83"/>
      <c r="M2656" s="83"/>
      <c r="N2656" s="83"/>
      <c r="O2656" s="83"/>
      <c r="P2656" s="83"/>
      <c r="Q2656" s="143" t="s">
        <v>110</v>
      </c>
      <c r="R2656" s="304">
        <v>0</v>
      </c>
      <c r="S2656" s="305">
        <v>0</v>
      </c>
      <c r="T2656" s="305">
        <v>0</v>
      </c>
      <c r="U2656" s="305">
        <v>0</v>
      </c>
      <c r="V2656" s="305">
        <v>0</v>
      </c>
      <c r="W2656" s="306">
        <v>0</v>
      </c>
      <c r="X2656" s="305">
        <v>0</v>
      </c>
      <c r="Y2656" s="305">
        <v>0</v>
      </c>
      <c r="Z2656" s="305">
        <v>0</v>
      </c>
      <c r="AA2656" s="305">
        <v>0</v>
      </c>
      <c r="AB2656" s="307">
        <v>0</v>
      </c>
      <c r="AC2656" s="307">
        <v>0</v>
      </c>
      <c r="AD2656" s="307">
        <v>0</v>
      </c>
      <c r="AE2656" s="307">
        <v>0</v>
      </c>
      <c r="AF2656" s="307">
        <v>0</v>
      </c>
      <c r="AG2656" s="307">
        <v>0</v>
      </c>
      <c r="AH2656" s="362">
        <v>0</v>
      </c>
      <c r="AI2656" s="362">
        <v>0</v>
      </c>
      <c r="AK2656" s="199"/>
      <c r="AM2656" s="11"/>
      <c r="AN2656" s="15"/>
      <c r="AO2656" s="11"/>
      <c r="AP2656" s="11"/>
    </row>
    <row r="2657" spans="3:42" outlineLevel="2" x14ac:dyDescent="0.2">
      <c r="C2657" s="252">
        <v>19</v>
      </c>
      <c r="D2657" s="119" t="s">
        <v>218</v>
      </c>
      <c r="F2657" s="12"/>
      <c r="H2657" s="164"/>
      <c r="K2657" s="164"/>
      <c r="Q2657" s="16"/>
      <c r="R2657" s="800">
        <v>0</v>
      </c>
      <c r="S2657" s="800">
        <v>0</v>
      </c>
      <c r="T2657" s="800">
        <v>0</v>
      </c>
      <c r="U2657" s="800">
        <v>0</v>
      </c>
      <c r="V2657" s="800">
        <v>0</v>
      </c>
      <c r="W2657" s="800">
        <v>85.161833639093572</v>
      </c>
      <c r="X2657" s="800">
        <v>388.97264831174277</v>
      </c>
      <c r="Y2657" s="800">
        <v>503.27270922539321</v>
      </c>
      <c r="Z2657" s="800">
        <v>599.73265059794619</v>
      </c>
      <c r="AA2657" s="800">
        <v>662.72582081546079</v>
      </c>
      <c r="AB2657" s="800">
        <v>677.02939114374988</v>
      </c>
      <c r="AC2657" s="800">
        <v>1109.0900295014958</v>
      </c>
      <c r="AD2657" s="800">
        <v>1108.598876880736</v>
      </c>
      <c r="AE2657" s="800">
        <v>1107.2920305136229</v>
      </c>
      <c r="AF2657" s="800">
        <v>1103.3996858165419</v>
      </c>
      <c r="AG2657" s="800">
        <v>1099.9476197333202</v>
      </c>
      <c r="AH2657" s="800">
        <v>1094.760475797359</v>
      </c>
      <c r="AI2657" s="800">
        <v>1089.2267263639148</v>
      </c>
      <c r="AK2657" s="199"/>
      <c r="AM2657" s="11"/>
      <c r="AN2657" s="15"/>
      <c r="AO2657" s="11"/>
      <c r="AP2657" s="11"/>
    </row>
    <row r="2658" spans="3:42" outlineLevel="2" x14ac:dyDescent="0.2">
      <c r="C2658" s="252">
        <v>19</v>
      </c>
      <c r="D2658" s="119" t="s">
        <v>218</v>
      </c>
      <c r="F2658" s="794" t="s">
        <v>69</v>
      </c>
      <c r="AK2658" s="199"/>
      <c r="AM2658" s="11"/>
      <c r="AN2658" s="15"/>
      <c r="AO2658" s="11"/>
      <c r="AP2658" s="11"/>
    </row>
    <row r="2659" spans="3:42" outlineLevel="2" x14ac:dyDescent="0.2">
      <c r="C2659" s="252">
        <v>19</v>
      </c>
      <c r="D2659" s="119" t="s">
        <v>218</v>
      </c>
      <c r="F2659" s="761" t="s">
        <v>9</v>
      </c>
      <c r="G2659" s="75"/>
      <c r="H2659" s="796" t="s">
        <v>11</v>
      </c>
      <c r="I2659" s="801"/>
      <c r="J2659" s="75"/>
      <c r="K2659" s="741"/>
      <c r="L2659" s="75"/>
      <c r="M2659" s="75"/>
      <c r="N2659" s="75"/>
      <c r="O2659" s="75"/>
      <c r="P2659" s="75"/>
      <c r="Q2659" s="128" t="s">
        <v>110</v>
      </c>
      <c r="R2659" s="299">
        <v>0</v>
      </c>
      <c r="S2659" s="300">
        <v>0</v>
      </c>
      <c r="T2659" s="300">
        <v>0</v>
      </c>
      <c r="U2659" s="300">
        <v>0</v>
      </c>
      <c r="V2659" s="300">
        <v>0</v>
      </c>
      <c r="W2659" s="301">
        <v>0</v>
      </c>
      <c r="X2659" s="300">
        <v>0</v>
      </c>
      <c r="Y2659" s="300">
        <v>0</v>
      </c>
      <c r="Z2659" s="300">
        <v>0</v>
      </c>
      <c r="AA2659" s="300">
        <v>0</v>
      </c>
      <c r="AB2659" s="302">
        <v>0</v>
      </c>
      <c r="AC2659" s="302">
        <v>0</v>
      </c>
      <c r="AD2659" s="302">
        <v>0</v>
      </c>
      <c r="AE2659" s="302">
        <v>0</v>
      </c>
      <c r="AF2659" s="302">
        <v>0</v>
      </c>
      <c r="AG2659" s="302">
        <v>0</v>
      </c>
      <c r="AH2659" s="348">
        <v>0</v>
      </c>
      <c r="AI2659" s="348">
        <v>0</v>
      </c>
      <c r="AK2659" s="199"/>
      <c r="AM2659" s="11"/>
      <c r="AN2659" s="15"/>
      <c r="AO2659" s="11"/>
      <c r="AP2659" s="11"/>
    </row>
    <row r="2660" spans="3:42" outlineLevel="2" x14ac:dyDescent="0.2">
      <c r="C2660" s="252">
        <v>19</v>
      </c>
      <c r="D2660" s="119" t="s">
        <v>218</v>
      </c>
      <c r="F2660" s="767" t="s">
        <v>14</v>
      </c>
      <c r="H2660" s="797" t="s">
        <v>11</v>
      </c>
      <c r="K2660" s="164"/>
      <c r="Q2660" s="135" t="s">
        <v>110</v>
      </c>
      <c r="R2660" s="314">
        <v>0</v>
      </c>
      <c r="S2660" s="315">
        <v>0</v>
      </c>
      <c r="T2660" s="315">
        <v>0</v>
      </c>
      <c r="U2660" s="315">
        <v>0</v>
      </c>
      <c r="V2660" s="315">
        <v>0</v>
      </c>
      <c r="W2660" s="316">
        <v>0</v>
      </c>
      <c r="X2660" s="315">
        <v>0</v>
      </c>
      <c r="Y2660" s="315">
        <v>0</v>
      </c>
      <c r="Z2660" s="315">
        <v>0</v>
      </c>
      <c r="AA2660" s="315">
        <v>0</v>
      </c>
      <c r="AB2660" s="5">
        <v>0</v>
      </c>
      <c r="AC2660" s="5">
        <v>0</v>
      </c>
      <c r="AD2660" s="5">
        <v>0</v>
      </c>
      <c r="AE2660" s="5">
        <v>0</v>
      </c>
      <c r="AF2660" s="5">
        <v>0</v>
      </c>
      <c r="AG2660" s="5">
        <v>0</v>
      </c>
      <c r="AH2660" s="350">
        <v>0</v>
      </c>
      <c r="AI2660" s="350">
        <v>0</v>
      </c>
      <c r="AK2660" s="199"/>
      <c r="AM2660" s="11"/>
      <c r="AN2660" s="15"/>
      <c r="AO2660" s="11"/>
      <c r="AP2660" s="11"/>
    </row>
    <row r="2661" spans="3:42" outlineLevel="2" x14ac:dyDescent="0.2">
      <c r="C2661" s="252">
        <v>19</v>
      </c>
      <c r="D2661" s="119" t="s">
        <v>218</v>
      </c>
      <c r="F2661" s="783" t="s">
        <v>16</v>
      </c>
      <c r="G2661" s="83"/>
      <c r="H2661" s="798" t="s">
        <v>11</v>
      </c>
      <c r="I2661" s="799"/>
      <c r="J2661" s="83"/>
      <c r="K2661" s="736"/>
      <c r="L2661" s="83"/>
      <c r="M2661" s="83"/>
      <c r="N2661" s="83"/>
      <c r="O2661" s="83"/>
      <c r="P2661" s="83"/>
      <c r="Q2661" s="143" t="s">
        <v>110</v>
      </c>
      <c r="R2661" s="304">
        <v>0</v>
      </c>
      <c r="S2661" s="305">
        <v>0</v>
      </c>
      <c r="T2661" s="305">
        <v>0</v>
      </c>
      <c r="U2661" s="305">
        <v>0</v>
      </c>
      <c r="V2661" s="305">
        <v>0</v>
      </c>
      <c r="W2661" s="306">
        <v>0</v>
      </c>
      <c r="X2661" s="305">
        <v>0</v>
      </c>
      <c r="Y2661" s="305">
        <v>0</v>
      </c>
      <c r="Z2661" s="305">
        <v>0</v>
      </c>
      <c r="AA2661" s="305">
        <v>0</v>
      </c>
      <c r="AB2661" s="307">
        <v>0</v>
      </c>
      <c r="AC2661" s="307">
        <v>0</v>
      </c>
      <c r="AD2661" s="307">
        <v>0</v>
      </c>
      <c r="AE2661" s="307">
        <v>0</v>
      </c>
      <c r="AF2661" s="307">
        <v>0</v>
      </c>
      <c r="AG2661" s="307">
        <v>0</v>
      </c>
      <c r="AH2661" s="362">
        <v>0</v>
      </c>
      <c r="AI2661" s="362">
        <v>0</v>
      </c>
      <c r="AK2661" s="199"/>
      <c r="AM2661" s="11"/>
      <c r="AN2661" s="15"/>
      <c r="AO2661" s="11"/>
      <c r="AP2661" s="11"/>
    </row>
    <row r="2662" spans="3:42" outlineLevel="2" x14ac:dyDescent="0.2">
      <c r="C2662" s="252">
        <v>19</v>
      </c>
      <c r="D2662" s="119" t="s">
        <v>218</v>
      </c>
      <c r="F2662" s="12"/>
      <c r="H2662" s="797"/>
      <c r="K2662" s="164"/>
      <c r="Q2662" s="16"/>
      <c r="R2662" s="800">
        <v>0</v>
      </c>
      <c r="S2662" s="800">
        <v>0</v>
      </c>
      <c r="T2662" s="800">
        <v>0</v>
      </c>
      <c r="U2662" s="800">
        <v>0</v>
      </c>
      <c r="V2662" s="800">
        <v>0</v>
      </c>
      <c r="W2662" s="800">
        <v>0</v>
      </c>
      <c r="X2662" s="800">
        <v>0</v>
      </c>
      <c r="Y2662" s="800">
        <v>0</v>
      </c>
      <c r="Z2662" s="800">
        <v>0</v>
      </c>
      <c r="AA2662" s="800">
        <v>0</v>
      </c>
      <c r="AB2662" s="800">
        <v>0</v>
      </c>
      <c r="AC2662" s="800">
        <v>0</v>
      </c>
      <c r="AD2662" s="800">
        <v>0</v>
      </c>
      <c r="AE2662" s="800">
        <v>0</v>
      </c>
      <c r="AF2662" s="800">
        <v>0</v>
      </c>
      <c r="AG2662" s="800">
        <v>0</v>
      </c>
      <c r="AH2662" s="800">
        <v>0</v>
      </c>
      <c r="AI2662" s="800">
        <v>0</v>
      </c>
      <c r="AK2662" s="199"/>
      <c r="AM2662" s="11"/>
      <c r="AN2662" s="15"/>
      <c r="AO2662" s="11"/>
      <c r="AP2662" s="11"/>
    </row>
    <row r="2663" spans="3:42" outlineLevel="2" x14ac:dyDescent="0.2">
      <c r="C2663" s="252">
        <v>19</v>
      </c>
      <c r="D2663" s="119" t="s">
        <v>218</v>
      </c>
      <c r="F2663" s="794" t="s">
        <v>616</v>
      </c>
      <c r="AK2663" s="199"/>
      <c r="AM2663" s="11"/>
      <c r="AN2663" s="15"/>
      <c r="AO2663" s="11"/>
      <c r="AP2663" s="11"/>
    </row>
    <row r="2664" spans="3:42" outlineLevel="2" x14ac:dyDescent="0.2">
      <c r="C2664" s="252">
        <v>19</v>
      </c>
      <c r="D2664" s="119" t="s">
        <v>218</v>
      </c>
      <c r="F2664" s="761" t="s">
        <v>48</v>
      </c>
      <c r="G2664" s="75"/>
      <c r="H2664" s="796" t="s">
        <v>11</v>
      </c>
      <c r="I2664" s="228" t="s">
        <v>617</v>
      </c>
      <c r="J2664" s="75"/>
      <c r="K2664" s="741"/>
      <c r="L2664" s="75"/>
      <c r="M2664" s="75"/>
      <c r="N2664" s="75"/>
      <c r="O2664" s="75"/>
      <c r="P2664" s="75"/>
      <c r="Q2664" s="128" t="s">
        <v>110</v>
      </c>
      <c r="R2664" s="299">
        <v>0</v>
      </c>
      <c r="S2664" s="300">
        <v>0</v>
      </c>
      <c r="T2664" s="300">
        <v>0</v>
      </c>
      <c r="U2664" s="300">
        <v>0</v>
      </c>
      <c r="V2664" s="300">
        <v>0</v>
      </c>
      <c r="W2664" s="301">
        <v>5.1097100183456154</v>
      </c>
      <c r="X2664" s="300">
        <v>23.33835889870457</v>
      </c>
      <c r="Y2664" s="300">
        <v>30.196362553523592</v>
      </c>
      <c r="Z2664" s="300">
        <v>35.983959035876779</v>
      </c>
      <c r="AA2664" s="300">
        <v>39.763549248927646</v>
      </c>
      <c r="AB2664" s="302">
        <v>40.621763468624998</v>
      </c>
      <c r="AC2664" s="302">
        <v>66.54540177008974</v>
      </c>
      <c r="AD2664" s="302">
        <v>66.515932612844153</v>
      </c>
      <c r="AE2664" s="302">
        <v>66.437521830817374</v>
      </c>
      <c r="AF2664" s="302">
        <v>66.203981148992511</v>
      </c>
      <c r="AG2664" s="302">
        <v>65.996857183999211</v>
      </c>
      <c r="AH2664" s="348">
        <v>65.685628547841546</v>
      </c>
      <c r="AI2664" s="348">
        <v>65.353603581834889</v>
      </c>
      <c r="AK2664" s="199"/>
      <c r="AM2664" s="11"/>
      <c r="AN2664" s="15"/>
      <c r="AO2664" s="11"/>
      <c r="AP2664" s="11"/>
    </row>
    <row r="2665" spans="3:42" outlineLevel="2" x14ac:dyDescent="0.2">
      <c r="C2665" s="252">
        <v>19</v>
      </c>
      <c r="D2665" s="119" t="s">
        <v>218</v>
      </c>
      <c r="F2665" s="767" t="s">
        <v>55</v>
      </c>
      <c r="H2665" s="797" t="s">
        <v>11</v>
      </c>
      <c r="I2665" s="234" t="s">
        <v>617</v>
      </c>
      <c r="K2665" s="164"/>
      <c r="Q2665" s="135" t="s">
        <v>110</v>
      </c>
      <c r="R2665" s="314">
        <v>0</v>
      </c>
      <c r="S2665" s="315">
        <v>0</v>
      </c>
      <c r="T2665" s="315">
        <v>0</v>
      </c>
      <c r="U2665" s="315">
        <v>0</v>
      </c>
      <c r="V2665" s="315">
        <v>0</v>
      </c>
      <c r="W2665" s="316">
        <v>80.052123620747963</v>
      </c>
      <c r="X2665" s="315">
        <v>365.63428941303823</v>
      </c>
      <c r="Y2665" s="315">
        <v>473.0763466718696</v>
      </c>
      <c r="Z2665" s="315">
        <v>563.74869156206944</v>
      </c>
      <c r="AA2665" s="315">
        <v>622.9622715665331</v>
      </c>
      <c r="AB2665" s="5">
        <v>636.4076276751249</v>
      </c>
      <c r="AC2665" s="5">
        <v>1042.5446277314061</v>
      </c>
      <c r="AD2665" s="5">
        <v>1042.0829442678919</v>
      </c>
      <c r="AE2665" s="5">
        <v>1040.8545086828055</v>
      </c>
      <c r="AF2665" s="5">
        <v>1037.1957046675493</v>
      </c>
      <c r="AG2665" s="5">
        <v>1033.9507625493209</v>
      </c>
      <c r="AH2665" s="350">
        <v>1029.0748472495175</v>
      </c>
      <c r="AI2665" s="350">
        <v>1023.8731227820799</v>
      </c>
      <c r="AK2665" s="199"/>
      <c r="AM2665" s="11"/>
      <c r="AN2665" s="15"/>
      <c r="AO2665" s="11"/>
      <c r="AP2665" s="11"/>
    </row>
    <row r="2666" spans="3:42" outlineLevel="2" x14ac:dyDescent="0.2">
      <c r="C2666" s="252">
        <v>19</v>
      </c>
      <c r="D2666" s="119" t="s">
        <v>218</v>
      </c>
      <c r="F2666" s="783" t="s">
        <v>57</v>
      </c>
      <c r="G2666" s="83"/>
      <c r="H2666" s="798" t="s">
        <v>11</v>
      </c>
      <c r="I2666" s="240" t="s">
        <v>617</v>
      </c>
      <c r="J2666" s="83"/>
      <c r="K2666" s="736"/>
      <c r="L2666" s="83"/>
      <c r="M2666" s="83"/>
      <c r="N2666" s="83"/>
      <c r="O2666" s="83"/>
      <c r="P2666" s="83"/>
      <c r="Q2666" s="143" t="s">
        <v>110</v>
      </c>
      <c r="R2666" s="304">
        <v>0</v>
      </c>
      <c r="S2666" s="305">
        <v>0</v>
      </c>
      <c r="T2666" s="305">
        <v>0</v>
      </c>
      <c r="U2666" s="305">
        <v>0</v>
      </c>
      <c r="V2666" s="305">
        <v>0</v>
      </c>
      <c r="W2666" s="306">
        <v>0</v>
      </c>
      <c r="X2666" s="305">
        <v>0</v>
      </c>
      <c r="Y2666" s="305">
        <v>0</v>
      </c>
      <c r="Z2666" s="305">
        <v>0</v>
      </c>
      <c r="AA2666" s="305">
        <v>0</v>
      </c>
      <c r="AB2666" s="307">
        <v>0</v>
      </c>
      <c r="AC2666" s="307">
        <v>0</v>
      </c>
      <c r="AD2666" s="307">
        <v>0</v>
      </c>
      <c r="AE2666" s="307">
        <v>0</v>
      </c>
      <c r="AF2666" s="307">
        <v>0</v>
      </c>
      <c r="AG2666" s="307">
        <v>0</v>
      </c>
      <c r="AH2666" s="362">
        <v>0</v>
      </c>
      <c r="AI2666" s="362">
        <v>0</v>
      </c>
      <c r="AK2666" s="199"/>
      <c r="AM2666" s="11"/>
      <c r="AN2666" s="15"/>
      <c r="AO2666" s="11"/>
      <c r="AP2666" s="11"/>
    </row>
    <row r="2667" spans="3:42" outlineLevel="2" x14ac:dyDescent="0.2">
      <c r="C2667" s="252">
        <v>19</v>
      </c>
      <c r="D2667" s="119" t="s">
        <v>218</v>
      </c>
      <c r="F2667" s="802" t="s">
        <v>626</v>
      </c>
      <c r="R2667" s="800">
        <v>0</v>
      </c>
      <c r="S2667" s="800">
        <v>0</v>
      </c>
      <c r="T2667" s="800">
        <v>0</v>
      </c>
      <c r="U2667" s="800">
        <v>0</v>
      </c>
      <c r="V2667" s="800">
        <v>0</v>
      </c>
      <c r="W2667" s="800">
        <v>85.161833639093572</v>
      </c>
      <c r="X2667" s="800">
        <v>388.97264831174277</v>
      </c>
      <c r="Y2667" s="800">
        <v>503.27270922539321</v>
      </c>
      <c r="Z2667" s="800">
        <v>599.73265059794619</v>
      </c>
      <c r="AA2667" s="800">
        <v>662.72582081546079</v>
      </c>
      <c r="AB2667" s="800">
        <v>677.02939114374988</v>
      </c>
      <c r="AC2667" s="800">
        <v>1109.0900295014958</v>
      </c>
      <c r="AD2667" s="800">
        <v>1108.598876880736</v>
      </c>
      <c r="AE2667" s="800">
        <v>1107.2920305136229</v>
      </c>
      <c r="AF2667" s="800">
        <v>1103.3996858165419</v>
      </c>
      <c r="AG2667" s="800">
        <v>1099.9476197333202</v>
      </c>
      <c r="AH2667" s="800">
        <v>1094.760475797359</v>
      </c>
      <c r="AI2667" s="800">
        <v>1089.2267263639148</v>
      </c>
      <c r="AK2667" s="199"/>
      <c r="AM2667" s="11"/>
      <c r="AN2667" s="15"/>
      <c r="AO2667" s="11"/>
      <c r="AP2667" s="11"/>
    </row>
    <row r="2668" spans="3:42" outlineLevel="2" x14ac:dyDescent="0.2">
      <c r="C2668" s="252">
        <v>19</v>
      </c>
      <c r="D2668" s="119" t="s">
        <v>218</v>
      </c>
      <c r="R2668" s="5"/>
      <c r="S2668" s="5"/>
      <c r="T2668" s="5"/>
      <c r="U2668" s="5"/>
      <c r="V2668" s="5"/>
      <c r="W2668" s="5"/>
      <c r="X2668" s="5"/>
      <c r="Y2668" s="5"/>
      <c r="AK2668" s="199"/>
      <c r="AM2668" s="11"/>
      <c r="AN2668" s="15"/>
      <c r="AO2668" s="11"/>
      <c r="AP2668" s="11"/>
    </row>
    <row r="2669" spans="3:42" outlineLevel="2" x14ac:dyDescent="0.2">
      <c r="C2669" s="252">
        <v>19</v>
      </c>
      <c r="D2669" s="119" t="s">
        <v>218</v>
      </c>
      <c r="F2669" s="789" t="s">
        <v>627</v>
      </c>
      <c r="G2669" s="790"/>
      <c r="H2669" s="803"/>
      <c r="I2669" s="790"/>
      <c r="J2669" s="790"/>
      <c r="K2669" s="792"/>
      <c r="L2669" s="789"/>
      <c r="M2669" s="789"/>
      <c r="N2669" s="789"/>
      <c r="O2669" s="789"/>
      <c r="P2669" s="789"/>
      <c r="Q2669" s="792"/>
      <c r="R2669" s="793"/>
      <c r="S2669" s="793"/>
      <c r="T2669" s="793"/>
      <c r="U2669" s="793"/>
      <c r="V2669" s="793"/>
      <c r="W2669" s="793"/>
      <c r="X2669" s="793"/>
      <c r="Y2669" s="793"/>
      <c r="Z2669" s="793"/>
      <c r="AA2669" s="793"/>
      <c r="AB2669" s="793"/>
      <c r="AC2669" s="793"/>
      <c r="AD2669" s="793"/>
      <c r="AE2669" s="793"/>
      <c r="AF2669" s="793"/>
      <c r="AG2669" s="793"/>
      <c r="AH2669" s="789"/>
      <c r="AI2669" s="789"/>
      <c r="AK2669" s="199"/>
      <c r="AM2669" s="11"/>
      <c r="AN2669" s="15"/>
      <c r="AO2669" s="11"/>
      <c r="AP2669" s="11"/>
    </row>
    <row r="2670" spans="3:42" outlineLevel="2" x14ac:dyDescent="0.2">
      <c r="C2670" s="252">
        <v>19</v>
      </c>
      <c r="D2670" s="119" t="s">
        <v>218</v>
      </c>
      <c r="F2670" t="s">
        <v>620</v>
      </c>
      <c r="AK2670" s="199"/>
      <c r="AM2670" s="11"/>
      <c r="AN2670" s="15"/>
      <c r="AO2670" s="11"/>
      <c r="AP2670" s="11"/>
    </row>
    <row r="2671" spans="3:42" outlineLevel="2" x14ac:dyDescent="0.2">
      <c r="C2671" s="252">
        <v>19</v>
      </c>
      <c r="D2671" s="119" t="s">
        <v>218</v>
      </c>
      <c r="F2671" s="761" t="s">
        <v>48</v>
      </c>
      <c r="G2671" s="75"/>
      <c r="H2671" s="796" t="s">
        <v>628</v>
      </c>
      <c r="I2671" s="801"/>
      <c r="J2671" s="75"/>
      <c r="K2671" s="741"/>
      <c r="L2671" s="75"/>
      <c r="M2671" s="75"/>
      <c r="N2671" s="75"/>
      <c r="O2671" s="75"/>
      <c r="P2671" s="75"/>
      <c r="Q2671" s="128" t="s">
        <v>536</v>
      </c>
      <c r="R2671" s="804">
        <v>0</v>
      </c>
      <c r="S2671" s="805">
        <v>0</v>
      </c>
      <c r="T2671" s="805">
        <v>0</v>
      </c>
      <c r="U2671" s="805">
        <v>0</v>
      </c>
      <c r="V2671" s="805">
        <v>0</v>
      </c>
      <c r="W2671" s="806">
        <v>1.7032366727818717</v>
      </c>
      <c r="X2671" s="805">
        <v>7.7794529662348566</v>
      </c>
      <c r="Y2671" s="805">
        <v>10.065454184507864</v>
      </c>
      <c r="Z2671" s="805">
        <v>11.994653011958926</v>
      </c>
      <c r="AA2671" s="805">
        <v>13.254516416309215</v>
      </c>
      <c r="AB2671" s="805">
        <v>13.540587822874999</v>
      </c>
      <c r="AC2671" s="805">
        <v>22.181800590029912</v>
      </c>
      <c r="AD2671" s="805">
        <v>22.171977537614719</v>
      </c>
      <c r="AE2671" s="805">
        <v>22.145840610272458</v>
      </c>
      <c r="AF2671" s="805">
        <v>22.067993716330836</v>
      </c>
      <c r="AG2671" s="805">
        <v>21.998952394666404</v>
      </c>
      <c r="AH2671" s="808">
        <v>21.895209515947183</v>
      </c>
      <c r="AI2671" s="808">
        <v>21.784534527278296</v>
      </c>
      <c r="AK2671" s="199"/>
      <c r="AM2671" s="11"/>
      <c r="AN2671" s="15"/>
      <c r="AO2671" s="11"/>
      <c r="AP2671" s="11"/>
    </row>
    <row r="2672" spans="3:42" outlineLevel="2" x14ac:dyDescent="0.2">
      <c r="C2672" s="252">
        <v>19</v>
      </c>
      <c r="D2672" s="119" t="s">
        <v>218</v>
      </c>
      <c r="F2672" s="767" t="s">
        <v>55</v>
      </c>
      <c r="H2672" s="797" t="s">
        <v>628</v>
      </c>
      <c r="K2672" s="164"/>
      <c r="Q2672" s="135" t="s">
        <v>536</v>
      </c>
      <c r="R2672" s="809">
        <v>0</v>
      </c>
      <c r="S2672" s="810">
        <v>0</v>
      </c>
      <c r="T2672" s="810">
        <v>0</v>
      </c>
      <c r="U2672" s="810">
        <v>0</v>
      </c>
      <c r="V2672" s="810">
        <v>0</v>
      </c>
      <c r="W2672" s="811">
        <v>0.98133157978238383</v>
      </c>
      <c r="X2672" s="810">
        <v>4.4821855888818662</v>
      </c>
      <c r="Y2672" s="810">
        <v>5.7992809889288335</v>
      </c>
      <c r="Z2672" s="810">
        <v>6.9108022257072568</v>
      </c>
      <c r="AA2672" s="810">
        <v>7.6366812328107034</v>
      </c>
      <c r="AB2672" s="810">
        <v>7.8015032506910806</v>
      </c>
      <c r="AC2672" s="810">
        <v>12.780197704338415</v>
      </c>
      <c r="AD2672" s="810">
        <v>12.774538084804069</v>
      </c>
      <c r="AE2672" s="810">
        <v>12.75947911348827</v>
      </c>
      <c r="AF2672" s="810">
        <v>12.714627087558068</v>
      </c>
      <c r="AG2672" s="810">
        <v>12.674848452949076</v>
      </c>
      <c r="AH2672" s="812">
        <v>12.615076276426814</v>
      </c>
      <c r="AI2672" s="812">
        <v>12.551310116850505</v>
      </c>
      <c r="AK2672" s="199"/>
      <c r="AM2672" s="11"/>
      <c r="AN2672" s="15"/>
      <c r="AO2672" s="11"/>
      <c r="AP2672" s="11"/>
    </row>
    <row r="2673" spans="3:42" outlineLevel="2" x14ac:dyDescent="0.2">
      <c r="C2673" s="252">
        <v>19</v>
      </c>
      <c r="D2673" s="119" t="s">
        <v>218</v>
      </c>
      <c r="F2673" s="783" t="s">
        <v>57</v>
      </c>
      <c r="G2673" s="83"/>
      <c r="H2673" s="798" t="s">
        <v>628</v>
      </c>
      <c r="I2673" s="799"/>
      <c r="J2673" s="83"/>
      <c r="K2673" s="736"/>
      <c r="L2673" s="83"/>
      <c r="M2673" s="83"/>
      <c r="N2673" s="83"/>
      <c r="O2673" s="83"/>
      <c r="P2673" s="83"/>
      <c r="Q2673" s="143" t="s">
        <v>536</v>
      </c>
      <c r="R2673" s="813">
        <v>0</v>
      </c>
      <c r="S2673" s="814">
        <v>0</v>
      </c>
      <c r="T2673" s="814">
        <v>0</v>
      </c>
      <c r="U2673" s="814">
        <v>0</v>
      </c>
      <c r="V2673" s="814">
        <v>0</v>
      </c>
      <c r="W2673" s="815">
        <v>0</v>
      </c>
      <c r="X2673" s="814">
        <v>0</v>
      </c>
      <c r="Y2673" s="814">
        <v>0</v>
      </c>
      <c r="Z2673" s="814">
        <v>0</v>
      </c>
      <c r="AA2673" s="814">
        <v>0</v>
      </c>
      <c r="AB2673" s="814">
        <v>0</v>
      </c>
      <c r="AC2673" s="814">
        <v>0</v>
      </c>
      <c r="AD2673" s="814">
        <v>0</v>
      </c>
      <c r="AE2673" s="814">
        <v>0</v>
      </c>
      <c r="AF2673" s="814">
        <v>0</v>
      </c>
      <c r="AG2673" s="814">
        <v>0</v>
      </c>
      <c r="AH2673" s="816">
        <v>0</v>
      </c>
      <c r="AI2673" s="816">
        <v>0</v>
      </c>
      <c r="AK2673" s="199"/>
      <c r="AM2673" s="11"/>
      <c r="AN2673" s="15"/>
      <c r="AO2673" s="11"/>
      <c r="AP2673" s="11"/>
    </row>
    <row r="2674" spans="3:42" outlineLevel="2" x14ac:dyDescent="0.2">
      <c r="C2674" s="252">
        <v>19</v>
      </c>
      <c r="D2674" s="119" t="s">
        <v>218</v>
      </c>
      <c r="AK2674" s="199"/>
      <c r="AM2674" s="11"/>
      <c r="AN2674" s="15"/>
      <c r="AO2674" s="11"/>
      <c r="AP2674" s="11"/>
    </row>
    <row r="2675" spans="3:42" outlineLevel="1" x14ac:dyDescent="0.2">
      <c r="C2675" s="252">
        <v>19</v>
      </c>
      <c r="D2675" s="119" t="s">
        <v>218</v>
      </c>
      <c r="F2675" s="121" t="s">
        <v>629</v>
      </c>
      <c r="G2675" s="756"/>
      <c r="H2675" s="757"/>
      <c r="I2675" s="788"/>
      <c r="J2675" s="756"/>
      <c r="K2675" s="758"/>
      <c r="L2675" s="759"/>
      <c r="M2675" s="759"/>
      <c r="N2675" s="759"/>
      <c r="O2675" s="759"/>
      <c r="P2675" s="759"/>
      <c r="Q2675" s="758"/>
      <c r="R2675" s="760"/>
      <c r="S2675" s="760"/>
      <c r="T2675" s="760"/>
      <c r="U2675" s="760"/>
      <c r="V2675" s="760"/>
      <c r="W2675" s="760"/>
      <c r="X2675" s="760"/>
      <c r="Y2675" s="760"/>
      <c r="Z2675" s="760"/>
      <c r="AA2675" s="760"/>
      <c r="AB2675" s="760"/>
      <c r="AC2675" s="760"/>
      <c r="AD2675" s="760"/>
      <c r="AE2675" s="760"/>
      <c r="AF2675" s="760"/>
      <c r="AG2675" s="760"/>
      <c r="AH2675" s="759"/>
      <c r="AI2675" s="759"/>
      <c r="AK2675" s="199"/>
      <c r="AM2675" s="11"/>
      <c r="AN2675" s="15"/>
      <c r="AO2675" s="11"/>
      <c r="AP2675" s="11"/>
    </row>
    <row r="2676" spans="3:42" outlineLevel="2" x14ac:dyDescent="0.2">
      <c r="C2676" s="252">
        <v>19</v>
      </c>
      <c r="D2676" s="119" t="s">
        <v>218</v>
      </c>
      <c r="F2676" s="789" t="s">
        <v>630</v>
      </c>
      <c r="G2676" s="790"/>
      <c r="H2676" s="803"/>
      <c r="I2676" s="791"/>
      <c r="J2676" s="790"/>
      <c r="K2676" s="792"/>
      <c r="L2676" s="789"/>
      <c r="M2676" s="789"/>
      <c r="N2676" s="789"/>
      <c r="O2676" s="789"/>
      <c r="P2676" s="789"/>
      <c r="Q2676" s="792"/>
      <c r="R2676" s="793"/>
      <c r="S2676" s="793"/>
      <c r="T2676" s="793"/>
      <c r="U2676" s="793"/>
      <c r="V2676" s="793"/>
      <c r="W2676" s="793"/>
      <c r="X2676" s="793"/>
      <c r="Y2676" s="793"/>
      <c r="Z2676" s="793"/>
      <c r="AA2676" s="793"/>
      <c r="AB2676" s="793"/>
      <c r="AC2676" s="793"/>
      <c r="AD2676" s="793"/>
      <c r="AE2676" s="793"/>
      <c r="AF2676" s="793"/>
      <c r="AG2676" s="793"/>
      <c r="AH2676" s="789"/>
      <c r="AI2676" s="789"/>
      <c r="AK2676" s="199"/>
      <c r="AM2676" s="11"/>
      <c r="AN2676" s="15"/>
      <c r="AO2676" s="11"/>
      <c r="AP2676" s="11"/>
    </row>
    <row r="2677" spans="3:42" outlineLevel="2" x14ac:dyDescent="0.2">
      <c r="C2677" s="252">
        <v>19</v>
      </c>
      <c r="D2677" s="119" t="s">
        <v>218</v>
      </c>
      <c r="F2677" s="794" t="s">
        <v>610</v>
      </c>
      <c r="H2677" s="795"/>
      <c r="AK2677" s="199"/>
      <c r="AM2677" s="11"/>
      <c r="AN2677" s="15"/>
      <c r="AO2677" s="11"/>
      <c r="AP2677" s="11"/>
    </row>
    <row r="2678" spans="3:42" outlineLevel="2" x14ac:dyDescent="0.2">
      <c r="C2678" s="252">
        <v>19</v>
      </c>
      <c r="D2678" s="119" t="s">
        <v>218</v>
      </c>
      <c r="F2678" s="761" t="s">
        <v>62</v>
      </c>
      <c r="G2678" s="75"/>
      <c r="H2678" s="796" t="s">
        <v>580</v>
      </c>
      <c r="I2678" s="796" t="s">
        <v>611</v>
      </c>
      <c r="J2678" s="75"/>
      <c r="K2678" s="741"/>
      <c r="L2678" s="75"/>
      <c r="M2678" s="75"/>
      <c r="N2678" s="75"/>
      <c r="O2678" s="75"/>
      <c r="P2678" s="75"/>
      <c r="Q2678" s="128" t="s">
        <v>110</v>
      </c>
      <c r="R2678" s="299">
        <v>0</v>
      </c>
      <c r="S2678" s="300">
        <v>0</v>
      </c>
      <c r="T2678" s="300">
        <v>0</v>
      </c>
      <c r="U2678" s="300">
        <v>0</v>
      </c>
      <c r="V2678" s="300">
        <v>0</v>
      </c>
      <c r="W2678" s="301">
        <v>0</v>
      </c>
      <c r="X2678" s="300">
        <v>0</v>
      </c>
      <c r="Y2678" s="300">
        <v>0</v>
      </c>
      <c r="Z2678" s="300">
        <v>0</v>
      </c>
      <c r="AA2678" s="300">
        <v>0</v>
      </c>
      <c r="AB2678" s="302">
        <v>0</v>
      </c>
      <c r="AC2678" s="302">
        <v>0</v>
      </c>
      <c r="AD2678" s="302">
        <v>0</v>
      </c>
      <c r="AE2678" s="302">
        <v>0</v>
      </c>
      <c r="AF2678" s="302">
        <v>0</v>
      </c>
      <c r="AG2678" s="302">
        <v>0</v>
      </c>
      <c r="AH2678" s="348">
        <v>0</v>
      </c>
      <c r="AI2678" s="348">
        <v>0</v>
      </c>
      <c r="AK2678" s="199"/>
      <c r="AM2678" s="11"/>
      <c r="AN2678" s="15"/>
      <c r="AO2678" s="11"/>
      <c r="AP2678" s="11"/>
    </row>
    <row r="2679" spans="3:42" outlineLevel="2" x14ac:dyDescent="0.2">
      <c r="C2679" s="252">
        <v>19</v>
      </c>
      <c r="D2679" s="119" t="s">
        <v>218</v>
      </c>
      <c r="F2679" s="767" t="s">
        <v>188</v>
      </c>
      <c r="H2679" s="797" t="s">
        <v>580</v>
      </c>
      <c r="I2679" s="797" t="s">
        <v>612</v>
      </c>
      <c r="K2679" s="164"/>
      <c r="Q2679" s="135" t="s">
        <v>110</v>
      </c>
      <c r="R2679" s="314">
        <v>0</v>
      </c>
      <c r="S2679" s="315">
        <v>0</v>
      </c>
      <c r="T2679" s="315">
        <v>0</v>
      </c>
      <c r="U2679" s="315">
        <v>0</v>
      </c>
      <c r="V2679" s="315">
        <v>0</v>
      </c>
      <c r="W2679" s="316">
        <v>0</v>
      </c>
      <c r="X2679" s="315">
        <v>0</v>
      </c>
      <c r="Y2679" s="315">
        <v>0</v>
      </c>
      <c r="Z2679" s="315">
        <v>0</v>
      </c>
      <c r="AA2679" s="315">
        <v>0</v>
      </c>
      <c r="AB2679" s="5">
        <v>0</v>
      </c>
      <c r="AC2679" s="5">
        <v>0</v>
      </c>
      <c r="AD2679" s="5">
        <v>0</v>
      </c>
      <c r="AE2679" s="5">
        <v>0</v>
      </c>
      <c r="AF2679" s="5">
        <v>0</v>
      </c>
      <c r="AG2679" s="5">
        <v>0</v>
      </c>
      <c r="AH2679" s="350">
        <v>0</v>
      </c>
      <c r="AI2679" s="350">
        <v>0</v>
      </c>
      <c r="AK2679" s="199"/>
      <c r="AM2679" s="11"/>
      <c r="AN2679" s="15"/>
      <c r="AO2679" s="11"/>
      <c r="AP2679" s="11"/>
    </row>
    <row r="2680" spans="3:42" outlineLevel="2" x14ac:dyDescent="0.2">
      <c r="C2680" s="252">
        <v>19</v>
      </c>
      <c r="D2680" s="119" t="s">
        <v>218</v>
      </c>
      <c r="F2680" s="767" t="s">
        <v>613</v>
      </c>
      <c r="H2680" s="797" t="s">
        <v>580</v>
      </c>
      <c r="I2680" s="234" t="s">
        <v>614</v>
      </c>
      <c r="K2680" s="164"/>
      <c r="Q2680" s="135" t="s">
        <v>110</v>
      </c>
      <c r="R2680" s="314">
        <v>0</v>
      </c>
      <c r="S2680" s="315">
        <v>0</v>
      </c>
      <c r="T2680" s="315">
        <v>0</v>
      </c>
      <c r="U2680" s="315">
        <v>0</v>
      </c>
      <c r="V2680" s="315">
        <v>0</v>
      </c>
      <c r="W2680" s="316">
        <v>0</v>
      </c>
      <c r="X2680" s="315">
        <v>0</v>
      </c>
      <c r="Y2680" s="315">
        <v>0</v>
      </c>
      <c r="Z2680" s="315">
        <v>0</v>
      </c>
      <c r="AA2680" s="315">
        <v>0</v>
      </c>
      <c r="AB2680" s="5">
        <v>0</v>
      </c>
      <c r="AC2680" s="5">
        <v>0</v>
      </c>
      <c r="AD2680" s="5">
        <v>0</v>
      </c>
      <c r="AE2680" s="5">
        <v>0</v>
      </c>
      <c r="AF2680" s="5">
        <v>0</v>
      </c>
      <c r="AG2680" s="5">
        <v>0</v>
      </c>
      <c r="AH2680" s="350">
        <v>0</v>
      </c>
      <c r="AI2680" s="350">
        <v>0</v>
      </c>
      <c r="AK2680" s="199"/>
      <c r="AM2680" s="11"/>
      <c r="AN2680" s="15"/>
      <c r="AO2680" s="11"/>
      <c r="AP2680" s="11"/>
    </row>
    <row r="2681" spans="3:42" outlineLevel="2" x14ac:dyDescent="0.2">
      <c r="C2681" s="252">
        <v>19</v>
      </c>
      <c r="D2681" s="119" t="s">
        <v>218</v>
      </c>
      <c r="F2681" s="783" t="s">
        <v>57</v>
      </c>
      <c r="G2681" s="83"/>
      <c r="H2681" s="798" t="s">
        <v>580</v>
      </c>
      <c r="I2681" s="799"/>
      <c r="J2681" s="83"/>
      <c r="K2681" s="736"/>
      <c r="L2681" s="83"/>
      <c r="M2681" s="83"/>
      <c r="N2681" s="83"/>
      <c r="O2681" s="83"/>
      <c r="P2681" s="83"/>
      <c r="Q2681" s="143" t="s">
        <v>110</v>
      </c>
      <c r="R2681" s="304">
        <v>0</v>
      </c>
      <c r="S2681" s="305">
        <v>0</v>
      </c>
      <c r="T2681" s="305">
        <v>0</v>
      </c>
      <c r="U2681" s="305">
        <v>0</v>
      </c>
      <c r="V2681" s="305">
        <v>0</v>
      </c>
      <c r="W2681" s="306">
        <v>0</v>
      </c>
      <c r="X2681" s="305">
        <v>0</v>
      </c>
      <c r="Y2681" s="305">
        <v>0</v>
      </c>
      <c r="Z2681" s="305">
        <v>0</v>
      </c>
      <c r="AA2681" s="305">
        <v>0</v>
      </c>
      <c r="AB2681" s="307">
        <v>0</v>
      </c>
      <c r="AC2681" s="307">
        <v>0</v>
      </c>
      <c r="AD2681" s="307">
        <v>0</v>
      </c>
      <c r="AE2681" s="307">
        <v>0</v>
      </c>
      <c r="AF2681" s="307">
        <v>0</v>
      </c>
      <c r="AG2681" s="307">
        <v>0</v>
      </c>
      <c r="AH2681" s="362">
        <v>0</v>
      </c>
      <c r="AI2681" s="362">
        <v>0</v>
      </c>
      <c r="AK2681" s="199"/>
      <c r="AM2681" s="11"/>
      <c r="AN2681" s="15"/>
      <c r="AO2681" s="11"/>
      <c r="AP2681" s="11"/>
    </row>
    <row r="2682" spans="3:42" outlineLevel="2" x14ac:dyDescent="0.2">
      <c r="C2682" s="252">
        <v>19</v>
      </c>
      <c r="D2682" s="119" t="s">
        <v>218</v>
      </c>
      <c r="F2682" s="12"/>
      <c r="H2682" s="234"/>
      <c r="K2682" s="164"/>
      <c r="Q2682" s="16"/>
      <c r="R2682" s="800">
        <v>0</v>
      </c>
      <c r="S2682" s="800">
        <v>0</v>
      </c>
      <c r="T2682" s="800">
        <v>0</v>
      </c>
      <c r="U2682" s="800">
        <v>0</v>
      </c>
      <c r="V2682" s="800">
        <v>0</v>
      </c>
      <c r="W2682" s="800">
        <v>0</v>
      </c>
      <c r="X2682" s="800">
        <v>0</v>
      </c>
      <c r="Y2682" s="800">
        <v>0</v>
      </c>
      <c r="Z2682" s="800">
        <v>0</v>
      </c>
      <c r="AA2682" s="800">
        <v>0</v>
      </c>
      <c r="AB2682" s="800">
        <v>0</v>
      </c>
      <c r="AC2682" s="800">
        <v>0</v>
      </c>
      <c r="AD2682" s="800">
        <v>0</v>
      </c>
      <c r="AE2682" s="800">
        <v>0</v>
      </c>
      <c r="AF2682" s="800">
        <v>0</v>
      </c>
      <c r="AG2682" s="800">
        <v>0</v>
      </c>
      <c r="AH2682" s="800">
        <v>0</v>
      </c>
      <c r="AI2682" s="800">
        <v>0</v>
      </c>
      <c r="AK2682" s="199"/>
      <c r="AM2682" s="11"/>
      <c r="AN2682" s="15"/>
      <c r="AO2682" s="11"/>
      <c r="AP2682" s="11"/>
    </row>
    <row r="2683" spans="3:42" outlineLevel="2" x14ac:dyDescent="0.2">
      <c r="C2683" s="252">
        <v>19</v>
      </c>
      <c r="D2683" s="119" t="s">
        <v>218</v>
      </c>
      <c r="F2683" s="794" t="s">
        <v>615</v>
      </c>
      <c r="AK2683" s="199"/>
      <c r="AM2683" s="11"/>
      <c r="AN2683" s="15"/>
      <c r="AO2683" s="11"/>
      <c r="AP2683" s="11"/>
    </row>
    <row r="2684" spans="3:42" outlineLevel="2" x14ac:dyDescent="0.2">
      <c r="C2684" s="252">
        <v>19</v>
      </c>
      <c r="D2684" s="119" t="s">
        <v>218</v>
      </c>
      <c r="F2684" s="761" t="s">
        <v>48</v>
      </c>
      <c r="G2684" s="75"/>
      <c r="H2684" s="796" t="s">
        <v>580</v>
      </c>
      <c r="I2684" s="801"/>
      <c r="J2684" s="75"/>
      <c r="K2684" s="741"/>
      <c r="L2684" s="75"/>
      <c r="M2684" s="75"/>
      <c r="N2684" s="75"/>
      <c r="O2684" s="75"/>
      <c r="P2684" s="75"/>
      <c r="Q2684" s="128" t="s">
        <v>110</v>
      </c>
      <c r="R2684" s="299">
        <v>0</v>
      </c>
      <c r="S2684" s="300">
        <v>0</v>
      </c>
      <c r="T2684" s="300">
        <v>0</v>
      </c>
      <c r="U2684" s="300">
        <v>0</v>
      </c>
      <c r="V2684" s="300">
        <v>0</v>
      </c>
      <c r="W2684" s="301">
        <v>0</v>
      </c>
      <c r="X2684" s="300">
        <v>0</v>
      </c>
      <c r="Y2684" s="300">
        <v>0</v>
      </c>
      <c r="Z2684" s="300">
        <v>0</v>
      </c>
      <c r="AA2684" s="300">
        <v>0</v>
      </c>
      <c r="AB2684" s="302">
        <v>0</v>
      </c>
      <c r="AC2684" s="302">
        <v>0</v>
      </c>
      <c r="AD2684" s="302">
        <v>0</v>
      </c>
      <c r="AE2684" s="302">
        <v>0</v>
      </c>
      <c r="AF2684" s="302">
        <v>0</v>
      </c>
      <c r="AG2684" s="302">
        <v>0</v>
      </c>
      <c r="AH2684" s="348">
        <v>0</v>
      </c>
      <c r="AI2684" s="348">
        <v>0</v>
      </c>
      <c r="AK2684" s="199"/>
      <c r="AM2684" s="11"/>
      <c r="AN2684" s="15"/>
      <c r="AO2684" s="11"/>
      <c r="AP2684" s="11"/>
    </row>
    <row r="2685" spans="3:42" outlineLevel="2" x14ac:dyDescent="0.2">
      <c r="C2685" s="252">
        <v>19</v>
      </c>
      <c r="D2685" s="119" t="s">
        <v>218</v>
      </c>
      <c r="F2685" s="767" t="s">
        <v>55</v>
      </c>
      <c r="H2685" s="797" t="s">
        <v>580</v>
      </c>
      <c r="K2685" s="164"/>
      <c r="Q2685" s="135" t="s">
        <v>110</v>
      </c>
      <c r="R2685" s="314">
        <v>0</v>
      </c>
      <c r="S2685" s="315">
        <v>0</v>
      </c>
      <c r="T2685" s="315">
        <v>0</v>
      </c>
      <c r="U2685" s="315">
        <v>0</v>
      </c>
      <c r="V2685" s="315">
        <v>0</v>
      </c>
      <c r="W2685" s="316">
        <v>0</v>
      </c>
      <c r="X2685" s="315">
        <v>0</v>
      </c>
      <c r="Y2685" s="315">
        <v>0</v>
      </c>
      <c r="Z2685" s="315">
        <v>0</v>
      </c>
      <c r="AA2685" s="315">
        <v>0</v>
      </c>
      <c r="AB2685" s="5">
        <v>0</v>
      </c>
      <c r="AC2685" s="5">
        <v>0</v>
      </c>
      <c r="AD2685" s="5">
        <v>0</v>
      </c>
      <c r="AE2685" s="5">
        <v>0</v>
      </c>
      <c r="AF2685" s="5">
        <v>0</v>
      </c>
      <c r="AG2685" s="5">
        <v>0</v>
      </c>
      <c r="AH2685" s="350">
        <v>0</v>
      </c>
      <c r="AI2685" s="350">
        <v>0</v>
      </c>
      <c r="AK2685" s="199"/>
      <c r="AM2685" s="11"/>
      <c r="AN2685" s="15"/>
      <c r="AO2685" s="11"/>
      <c r="AP2685" s="11"/>
    </row>
    <row r="2686" spans="3:42" outlineLevel="2" x14ac:dyDescent="0.2">
      <c r="C2686" s="252">
        <v>19</v>
      </c>
      <c r="D2686" s="119" t="s">
        <v>218</v>
      </c>
      <c r="F2686" s="783" t="s">
        <v>57</v>
      </c>
      <c r="G2686" s="83"/>
      <c r="H2686" s="798" t="s">
        <v>580</v>
      </c>
      <c r="I2686" s="799"/>
      <c r="J2686" s="83"/>
      <c r="K2686" s="736"/>
      <c r="L2686" s="83"/>
      <c r="M2686" s="83"/>
      <c r="N2686" s="83"/>
      <c r="O2686" s="83"/>
      <c r="P2686" s="83"/>
      <c r="Q2686" s="143" t="s">
        <v>110</v>
      </c>
      <c r="R2686" s="304">
        <v>0</v>
      </c>
      <c r="S2686" s="305">
        <v>0</v>
      </c>
      <c r="T2686" s="305">
        <v>0</v>
      </c>
      <c r="U2686" s="305">
        <v>0</v>
      </c>
      <c r="V2686" s="305">
        <v>0</v>
      </c>
      <c r="W2686" s="306">
        <v>0</v>
      </c>
      <c r="X2686" s="305">
        <v>0</v>
      </c>
      <c r="Y2686" s="305">
        <v>0</v>
      </c>
      <c r="Z2686" s="305">
        <v>0</v>
      </c>
      <c r="AA2686" s="305">
        <v>0</v>
      </c>
      <c r="AB2686" s="307">
        <v>0</v>
      </c>
      <c r="AC2686" s="307">
        <v>0</v>
      </c>
      <c r="AD2686" s="307">
        <v>0</v>
      </c>
      <c r="AE2686" s="307">
        <v>0</v>
      </c>
      <c r="AF2686" s="307">
        <v>0</v>
      </c>
      <c r="AG2686" s="307">
        <v>0</v>
      </c>
      <c r="AH2686" s="362">
        <v>0</v>
      </c>
      <c r="AI2686" s="362">
        <v>0</v>
      </c>
      <c r="AK2686" s="199"/>
      <c r="AM2686" s="11"/>
      <c r="AN2686" s="15"/>
      <c r="AO2686" s="11"/>
      <c r="AP2686" s="11"/>
    </row>
    <row r="2687" spans="3:42" outlineLevel="2" x14ac:dyDescent="0.2">
      <c r="C2687" s="252">
        <v>19</v>
      </c>
      <c r="D2687" s="119" t="s">
        <v>218</v>
      </c>
      <c r="F2687" s="12"/>
      <c r="H2687" s="164"/>
      <c r="K2687" s="164"/>
      <c r="Q2687" s="16"/>
      <c r="R2687" s="800">
        <v>0</v>
      </c>
      <c r="S2687" s="800">
        <v>0</v>
      </c>
      <c r="T2687" s="800">
        <v>0</v>
      </c>
      <c r="U2687" s="800">
        <v>0</v>
      </c>
      <c r="V2687" s="800">
        <v>0</v>
      </c>
      <c r="W2687" s="800">
        <v>0</v>
      </c>
      <c r="X2687" s="800">
        <v>0</v>
      </c>
      <c r="Y2687" s="800">
        <v>0</v>
      </c>
      <c r="Z2687" s="800">
        <v>0</v>
      </c>
      <c r="AA2687" s="800">
        <v>0</v>
      </c>
      <c r="AB2687" s="800">
        <v>0</v>
      </c>
      <c r="AC2687" s="800">
        <v>0</v>
      </c>
      <c r="AD2687" s="800">
        <v>0</v>
      </c>
      <c r="AE2687" s="800">
        <v>0</v>
      </c>
      <c r="AF2687" s="800">
        <v>0</v>
      </c>
      <c r="AG2687" s="800">
        <v>0</v>
      </c>
      <c r="AH2687" s="800">
        <v>0</v>
      </c>
      <c r="AI2687" s="800">
        <v>0</v>
      </c>
      <c r="AK2687" s="199"/>
      <c r="AM2687" s="11"/>
      <c r="AN2687" s="15"/>
      <c r="AO2687" s="11"/>
      <c r="AP2687" s="11"/>
    </row>
    <row r="2688" spans="3:42" outlineLevel="2" x14ac:dyDescent="0.2">
      <c r="C2688" s="252">
        <v>19</v>
      </c>
      <c r="D2688" s="119" t="s">
        <v>218</v>
      </c>
      <c r="F2688" s="794" t="s">
        <v>69</v>
      </c>
      <c r="AK2688" s="199"/>
      <c r="AM2688" s="11"/>
      <c r="AN2688" s="15"/>
      <c r="AO2688" s="11"/>
      <c r="AP2688" s="11"/>
    </row>
    <row r="2689" spans="3:42" outlineLevel="2" x14ac:dyDescent="0.2">
      <c r="C2689" s="252">
        <v>19</v>
      </c>
      <c r="D2689" s="119" t="s">
        <v>218</v>
      </c>
      <c r="F2689" s="761" t="s">
        <v>9</v>
      </c>
      <c r="G2689" s="75"/>
      <c r="H2689" s="796" t="s">
        <v>580</v>
      </c>
      <c r="I2689" s="801"/>
      <c r="J2689" s="75"/>
      <c r="K2689" s="741"/>
      <c r="L2689" s="75"/>
      <c r="M2689" s="75"/>
      <c r="N2689" s="75"/>
      <c r="O2689" s="75"/>
      <c r="P2689" s="75"/>
      <c r="Q2689" s="128" t="s">
        <v>110</v>
      </c>
      <c r="R2689" s="299">
        <v>0</v>
      </c>
      <c r="S2689" s="300">
        <v>0</v>
      </c>
      <c r="T2689" s="300">
        <v>0</v>
      </c>
      <c r="U2689" s="300">
        <v>0</v>
      </c>
      <c r="V2689" s="300">
        <v>0</v>
      </c>
      <c r="W2689" s="301">
        <v>0</v>
      </c>
      <c r="X2689" s="300">
        <v>0</v>
      </c>
      <c r="Y2689" s="300">
        <v>0</v>
      </c>
      <c r="Z2689" s="300">
        <v>0</v>
      </c>
      <c r="AA2689" s="300">
        <v>0</v>
      </c>
      <c r="AB2689" s="302">
        <v>0</v>
      </c>
      <c r="AC2689" s="302">
        <v>0</v>
      </c>
      <c r="AD2689" s="302">
        <v>0</v>
      </c>
      <c r="AE2689" s="302">
        <v>0</v>
      </c>
      <c r="AF2689" s="302">
        <v>0</v>
      </c>
      <c r="AG2689" s="302">
        <v>0</v>
      </c>
      <c r="AH2689" s="348">
        <v>0</v>
      </c>
      <c r="AI2689" s="348">
        <v>0</v>
      </c>
      <c r="AK2689" s="199"/>
      <c r="AM2689" s="11"/>
      <c r="AN2689" s="15"/>
      <c r="AO2689" s="11"/>
      <c r="AP2689" s="11"/>
    </row>
    <row r="2690" spans="3:42" outlineLevel="2" x14ac:dyDescent="0.2">
      <c r="C2690" s="252">
        <v>19</v>
      </c>
      <c r="D2690" s="119" t="s">
        <v>218</v>
      </c>
      <c r="F2690" s="767" t="s">
        <v>14</v>
      </c>
      <c r="H2690" s="797" t="s">
        <v>580</v>
      </c>
      <c r="K2690" s="164"/>
      <c r="Q2690" s="135" t="s">
        <v>110</v>
      </c>
      <c r="R2690" s="314">
        <v>0</v>
      </c>
      <c r="S2690" s="315">
        <v>0</v>
      </c>
      <c r="T2690" s="315">
        <v>0</v>
      </c>
      <c r="U2690" s="315">
        <v>0</v>
      </c>
      <c r="V2690" s="315">
        <v>0</v>
      </c>
      <c r="W2690" s="316">
        <v>0</v>
      </c>
      <c r="X2690" s="315">
        <v>0</v>
      </c>
      <c r="Y2690" s="315">
        <v>0</v>
      </c>
      <c r="Z2690" s="315">
        <v>0</v>
      </c>
      <c r="AA2690" s="315">
        <v>0</v>
      </c>
      <c r="AB2690" s="5">
        <v>0</v>
      </c>
      <c r="AC2690" s="5">
        <v>0</v>
      </c>
      <c r="AD2690" s="5">
        <v>0</v>
      </c>
      <c r="AE2690" s="5">
        <v>0</v>
      </c>
      <c r="AF2690" s="5">
        <v>0</v>
      </c>
      <c r="AG2690" s="5">
        <v>0</v>
      </c>
      <c r="AH2690" s="350">
        <v>0</v>
      </c>
      <c r="AI2690" s="350">
        <v>0</v>
      </c>
      <c r="AK2690" s="199"/>
      <c r="AM2690" s="11"/>
      <c r="AN2690" s="15"/>
      <c r="AO2690" s="11"/>
      <c r="AP2690" s="11"/>
    </row>
    <row r="2691" spans="3:42" outlineLevel="2" x14ac:dyDescent="0.2">
      <c r="C2691" s="252">
        <v>19</v>
      </c>
      <c r="D2691" s="119" t="s">
        <v>218</v>
      </c>
      <c r="F2691" s="783" t="s">
        <v>16</v>
      </c>
      <c r="G2691" s="83"/>
      <c r="H2691" s="798" t="s">
        <v>580</v>
      </c>
      <c r="I2691" s="799"/>
      <c r="J2691" s="83"/>
      <c r="K2691" s="736"/>
      <c r="L2691" s="83"/>
      <c r="M2691" s="83"/>
      <c r="N2691" s="83"/>
      <c r="O2691" s="83"/>
      <c r="P2691" s="83"/>
      <c r="Q2691" s="143" t="s">
        <v>110</v>
      </c>
      <c r="R2691" s="304">
        <v>0</v>
      </c>
      <c r="S2691" s="305">
        <v>0</v>
      </c>
      <c r="T2691" s="305">
        <v>0</v>
      </c>
      <c r="U2691" s="305">
        <v>0</v>
      </c>
      <c r="V2691" s="305">
        <v>0</v>
      </c>
      <c r="W2691" s="306">
        <v>0</v>
      </c>
      <c r="X2691" s="305">
        <v>0</v>
      </c>
      <c r="Y2691" s="305">
        <v>0</v>
      </c>
      <c r="Z2691" s="305">
        <v>0</v>
      </c>
      <c r="AA2691" s="305">
        <v>0</v>
      </c>
      <c r="AB2691" s="307">
        <v>0</v>
      </c>
      <c r="AC2691" s="307">
        <v>0</v>
      </c>
      <c r="AD2691" s="307">
        <v>0</v>
      </c>
      <c r="AE2691" s="307">
        <v>0</v>
      </c>
      <c r="AF2691" s="307">
        <v>0</v>
      </c>
      <c r="AG2691" s="307">
        <v>0</v>
      </c>
      <c r="AH2691" s="362">
        <v>0</v>
      </c>
      <c r="AI2691" s="362">
        <v>0</v>
      </c>
      <c r="AK2691" s="199"/>
      <c r="AM2691" s="11"/>
      <c r="AN2691" s="15"/>
      <c r="AO2691" s="11"/>
      <c r="AP2691" s="11"/>
    </row>
    <row r="2692" spans="3:42" outlineLevel="2" x14ac:dyDescent="0.2">
      <c r="C2692" s="252">
        <v>19</v>
      </c>
      <c r="D2692" s="119" t="s">
        <v>218</v>
      </c>
      <c r="F2692" s="12"/>
      <c r="H2692" s="797"/>
      <c r="K2692" s="164"/>
      <c r="Q2692" s="16"/>
      <c r="R2692" s="800">
        <v>0</v>
      </c>
      <c r="S2692" s="800">
        <v>0</v>
      </c>
      <c r="T2692" s="800">
        <v>0</v>
      </c>
      <c r="U2692" s="800">
        <v>0</v>
      </c>
      <c r="V2692" s="800">
        <v>0</v>
      </c>
      <c r="W2692" s="800">
        <v>0</v>
      </c>
      <c r="X2692" s="800">
        <v>0</v>
      </c>
      <c r="Y2692" s="800">
        <v>0</v>
      </c>
      <c r="Z2692" s="800">
        <v>0</v>
      </c>
      <c r="AA2692" s="800">
        <v>0</v>
      </c>
      <c r="AB2692" s="800">
        <v>0</v>
      </c>
      <c r="AC2692" s="800">
        <v>0</v>
      </c>
      <c r="AD2692" s="800">
        <v>0</v>
      </c>
      <c r="AE2692" s="800">
        <v>0</v>
      </c>
      <c r="AF2692" s="800">
        <v>0</v>
      </c>
      <c r="AG2692" s="800">
        <v>0</v>
      </c>
      <c r="AH2692" s="800">
        <v>0</v>
      </c>
      <c r="AI2692" s="800">
        <v>0</v>
      </c>
      <c r="AK2692" s="199"/>
      <c r="AM2692" s="11"/>
      <c r="AN2692" s="15"/>
      <c r="AO2692" s="11"/>
      <c r="AP2692" s="11"/>
    </row>
    <row r="2693" spans="3:42" outlineLevel="2" x14ac:dyDescent="0.2">
      <c r="C2693" s="252">
        <v>19</v>
      </c>
      <c r="D2693" s="119" t="s">
        <v>218</v>
      </c>
      <c r="F2693" s="794" t="s">
        <v>616</v>
      </c>
      <c r="AK2693" s="199"/>
      <c r="AM2693" s="11"/>
      <c r="AN2693" s="15"/>
      <c r="AO2693" s="11"/>
      <c r="AP2693" s="11"/>
    </row>
    <row r="2694" spans="3:42" outlineLevel="2" x14ac:dyDescent="0.2">
      <c r="C2694" s="252">
        <v>19</v>
      </c>
      <c r="D2694" s="119" t="s">
        <v>218</v>
      </c>
      <c r="F2694" s="761" t="s">
        <v>48</v>
      </c>
      <c r="G2694" s="75"/>
      <c r="H2694" s="796" t="s">
        <v>580</v>
      </c>
      <c r="I2694" s="228" t="s">
        <v>617</v>
      </c>
      <c r="J2694" s="75"/>
      <c r="K2694" s="741"/>
      <c r="L2694" s="75"/>
      <c r="M2694" s="75"/>
      <c r="N2694" s="75"/>
      <c r="O2694" s="75"/>
      <c r="P2694" s="75"/>
      <c r="Q2694" s="128" t="s">
        <v>110</v>
      </c>
      <c r="R2694" s="299">
        <v>0</v>
      </c>
      <c r="S2694" s="300">
        <v>0</v>
      </c>
      <c r="T2694" s="300">
        <v>0</v>
      </c>
      <c r="U2694" s="300">
        <v>0</v>
      </c>
      <c r="V2694" s="300">
        <v>0</v>
      </c>
      <c r="W2694" s="301">
        <v>0</v>
      </c>
      <c r="X2694" s="300">
        <v>0</v>
      </c>
      <c r="Y2694" s="300">
        <v>0</v>
      </c>
      <c r="Z2694" s="300">
        <v>0</v>
      </c>
      <c r="AA2694" s="300">
        <v>0</v>
      </c>
      <c r="AB2694" s="302">
        <v>0</v>
      </c>
      <c r="AC2694" s="302">
        <v>0</v>
      </c>
      <c r="AD2694" s="302">
        <v>0</v>
      </c>
      <c r="AE2694" s="302">
        <v>0</v>
      </c>
      <c r="AF2694" s="302">
        <v>0</v>
      </c>
      <c r="AG2694" s="302">
        <v>0</v>
      </c>
      <c r="AH2694" s="348">
        <v>0</v>
      </c>
      <c r="AI2694" s="348">
        <v>0</v>
      </c>
      <c r="AK2694" s="199"/>
      <c r="AM2694" s="11"/>
      <c r="AN2694" s="15"/>
      <c r="AO2694" s="11"/>
      <c r="AP2694" s="11"/>
    </row>
    <row r="2695" spans="3:42" outlineLevel="2" x14ac:dyDescent="0.2">
      <c r="C2695" s="252">
        <v>19</v>
      </c>
      <c r="D2695" s="119" t="s">
        <v>218</v>
      </c>
      <c r="F2695" s="767" t="s">
        <v>55</v>
      </c>
      <c r="H2695" s="797" t="s">
        <v>580</v>
      </c>
      <c r="I2695" s="234" t="s">
        <v>617</v>
      </c>
      <c r="K2695" s="164"/>
      <c r="Q2695" s="135" t="s">
        <v>110</v>
      </c>
      <c r="R2695" s="314">
        <v>0</v>
      </c>
      <c r="S2695" s="315">
        <v>0</v>
      </c>
      <c r="T2695" s="315">
        <v>0</v>
      </c>
      <c r="U2695" s="315">
        <v>0</v>
      </c>
      <c r="V2695" s="315">
        <v>0</v>
      </c>
      <c r="W2695" s="316">
        <v>0</v>
      </c>
      <c r="X2695" s="315">
        <v>0</v>
      </c>
      <c r="Y2695" s="315">
        <v>0</v>
      </c>
      <c r="Z2695" s="315">
        <v>0</v>
      </c>
      <c r="AA2695" s="315">
        <v>0</v>
      </c>
      <c r="AB2695" s="5">
        <v>0</v>
      </c>
      <c r="AC2695" s="5">
        <v>0</v>
      </c>
      <c r="AD2695" s="5">
        <v>0</v>
      </c>
      <c r="AE2695" s="5">
        <v>0</v>
      </c>
      <c r="AF2695" s="5">
        <v>0</v>
      </c>
      <c r="AG2695" s="5">
        <v>0</v>
      </c>
      <c r="AH2695" s="350">
        <v>0</v>
      </c>
      <c r="AI2695" s="350">
        <v>0</v>
      </c>
      <c r="AK2695" s="199"/>
      <c r="AM2695" s="11"/>
      <c r="AN2695" s="15"/>
      <c r="AO2695" s="11"/>
      <c r="AP2695" s="11"/>
    </row>
    <row r="2696" spans="3:42" outlineLevel="2" x14ac:dyDescent="0.2">
      <c r="C2696" s="252">
        <v>19</v>
      </c>
      <c r="D2696" s="119" t="s">
        <v>218</v>
      </c>
      <c r="F2696" s="783" t="s">
        <v>57</v>
      </c>
      <c r="G2696" s="83"/>
      <c r="H2696" s="798" t="s">
        <v>580</v>
      </c>
      <c r="I2696" s="240" t="s">
        <v>617</v>
      </c>
      <c r="J2696" s="83"/>
      <c r="K2696" s="736"/>
      <c r="L2696" s="83"/>
      <c r="M2696" s="83"/>
      <c r="N2696" s="83"/>
      <c r="O2696" s="83"/>
      <c r="P2696" s="83"/>
      <c r="Q2696" s="143" t="s">
        <v>110</v>
      </c>
      <c r="R2696" s="304">
        <v>0</v>
      </c>
      <c r="S2696" s="305">
        <v>0</v>
      </c>
      <c r="T2696" s="305">
        <v>0</v>
      </c>
      <c r="U2696" s="305">
        <v>0</v>
      </c>
      <c r="V2696" s="305">
        <v>0</v>
      </c>
      <c r="W2696" s="306">
        <v>0</v>
      </c>
      <c r="X2696" s="305">
        <v>0</v>
      </c>
      <c r="Y2696" s="305">
        <v>0</v>
      </c>
      <c r="Z2696" s="305">
        <v>0</v>
      </c>
      <c r="AA2696" s="305">
        <v>0</v>
      </c>
      <c r="AB2696" s="307">
        <v>0</v>
      </c>
      <c r="AC2696" s="307">
        <v>0</v>
      </c>
      <c r="AD2696" s="307">
        <v>0</v>
      </c>
      <c r="AE2696" s="307">
        <v>0</v>
      </c>
      <c r="AF2696" s="307">
        <v>0</v>
      </c>
      <c r="AG2696" s="307">
        <v>0</v>
      </c>
      <c r="AH2696" s="362">
        <v>0</v>
      </c>
      <c r="AI2696" s="362">
        <v>0</v>
      </c>
      <c r="AK2696" s="199"/>
      <c r="AM2696" s="11"/>
      <c r="AN2696" s="15"/>
      <c r="AO2696" s="11"/>
      <c r="AP2696" s="11"/>
    </row>
    <row r="2697" spans="3:42" outlineLevel="2" x14ac:dyDescent="0.2">
      <c r="C2697" s="252">
        <v>19</v>
      </c>
      <c r="D2697" s="119" t="s">
        <v>218</v>
      </c>
      <c r="F2697" s="802" t="s">
        <v>626</v>
      </c>
      <c r="R2697" s="800">
        <v>0</v>
      </c>
      <c r="S2697" s="800">
        <v>0</v>
      </c>
      <c r="T2697" s="800">
        <v>0</v>
      </c>
      <c r="U2697" s="800">
        <v>0</v>
      </c>
      <c r="V2697" s="800">
        <v>0</v>
      </c>
      <c r="W2697" s="800">
        <v>0</v>
      </c>
      <c r="X2697" s="800">
        <v>0</v>
      </c>
      <c r="Y2697" s="800">
        <v>0</v>
      </c>
      <c r="Z2697" s="800">
        <v>0</v>
      </c>
      <c r="AA2697" s="800">
        <v>0</v>
      </c>
      <c r="AB2697" s="800">
        <v>0</v>
      </c>
      <c r="AC2697" s="800">
        <v>0</v>
      </c>
      <c r="AD2697" s="800">
        <v>0</v>
      </c>
      <c r="AE2697" s="800">
        <v>0</v>
      </c>
      <c r="AF2697" s="800">
        <v>0</v>
      </c>
      <c r="AG2697" s="800">
        <v>0</v>
      </c>
      <c r="AH2697" s="800">
        <v>0</v>
      </c>
      <c r="AI2697" s="800">
        <v>0</v>
      </c>
      <c r="AK2697" s="199"/>
      <c r="AM2697" s="11"/>
      <c r="AN2697" s="15"/>
      <c r="AO2697" s="11"/>
      <c r="AP2697" s="11"/>
    </row>
    <row r="2698" spans="3:42" outlineLevel="2" x14ac:dyDescent="0.2">
      <c r="C2698" s="252">
        <v>19</v>
      </c>
      <c r="D2698" s="119" t="s">
        <v>218</v>
      </c>
      <c r="R2698" s="5"/>
      <c r="S2698" s="5"/>
      <c r="T2698" s="5"/>
      <c r="U2698" s="5"/>
      <c r="V2698" s="5"/>
      <c r="W2698" s="5"/>
      <c r="X2698" s="5"/>
      <c r="Y2698" s="5"/>
      <c r="AK2698" s="199"/>
      <c r="AM2698" s="11"/>
      <c r="AN2698" s="15"/>
      <c r="AO2698" s="11"/>
      <c r="AP2698" s="11"/>
    </row>
    <row r="2699" spans="3:42" outlineLevel="2" x14ac:dyDescent="0.2">
      <c r="C2699" s="252">
        <v>19</v>
      </c>
      <c r="D2699" s="119" t="s">
        <v>218</v>
      </c>
      <c r="F2699" s="789" t="s">
        <v>631</v>
      </c>
      <c r="G2699" s="790"/>
      <c r="H2699" s="803"/>
      <c r="I2699" s="790"/>
      <c r="J2699" s="790"/>
      <c r="K2699" s="792"/>
      <c r="L2699" s="789"/>
      <c r="M2699" s="789"/>
      <c r="N2699" s="789"/>
      <c r="O2699" s="789"/>
      <c r="P2699" s="789"/>
      <c r="Q2699" s="792"/>
      <c r="R2699" s="793"/>
      <c r="S2699" s="793"/>
      <c r="T2699" s="793"/>
      <c r="U2699" s="793"/>
      <c r="V2699" s="793"/>
      <c r="W2699" s="793"/>
      <c r="X2699" s="793"/>
      <c r="Y2699" s="793"/>
      <c r="Z2699" s="793"/>
      <c r="AA2699" s="793"/>
      <c r="AB2699" s="793"/>
      <c r="AC2699" s="793"/>
      <c r="AD2699" s="793"/>
      <c r="AE2699" s="793"/>
      <c r="AF2699" s="793"/>
      <c r="AG2699" s="793"/>
      <c r="AH2699" s="789"/>
      <c r="AI2699" s="789"/>
      <c r="AK2699" s="199"/>
      <c r="AM2699" s="11"/>
      <c r="AN2699" s="15"/>
      <c r="AO2699" s="11"/>
      <c r="AP2699" s="11"/>
    </row>
    <row r="2700" spans="3:42" outlineLevel="2" x14ac:dyDescent="0.2">
      <c r="C2700" s="252">
        <v>19</v>
      </c>
      <c r="D2700" s="119" t="s">
        <v>218</v>
      </c>
      <c r="F2700" t="s">
        <v>620</v>
      </c>
      <c r="AK2700" s="199"/>
      <c r="AM2700" s="11"/>
      <c r="AN2700" s="15"/>
      <c r="AO2700" s="11"/>
      <c r="AP2700" s="11"/>
    </row>
    <row r="2701" spans="3:42" outlineLevel="2" x14ac:dyDescent="0.2">
      <c r="C2701" s="252">
        <v>19</v>
      </c>
      <c r="D2701" s="119" t="s">
        <v>218</v>
      </c>
      <c r="F2701" s="761" t="s">
        <v>48</v>
      </c>
      <c r="G2701" s="75"/>
      <c r="H2701" s="796" t="s">
        <v>632</v>
      </c>
      <c r="I2701" s="801"/>
      <c r="J2701" s="75"/>
      <c r="K2701" s="741"/>
      <c r="L2701" s="75"/>
      <c r="M2701" s="75"/>
      <c r="N2701" s="75"/>
      <c r="O2701" s="75"/>
      <c r="P2701" s="75"/>
      <c r="Q2701" s="128" t="s">
        <v>536</v>
      </c>
      <c r="R2701" s="804">
        <v>0</v>
      </c>
      <c r="S2701" s="805">
        <v>0</v>
      </c>
      <c r="T2701" s="805">
        <v>0</v>
      </c>
      <c r="U2701" s="805">
        <v>0</v>
      </c>
      <c r="V2701" s="805">
        <v>0</v>
      </c>
      <c r="W2701" s="806">
        <v>0</v>
      </c>
      <c r="X2701" s="805">
        <v>0</v>
      </c>
      <c r="Y2701" s="805">
        <v>0</v>
      </c>
      <c r="Z2701" s="805">
        <v>0</v>
      </c>
      <c r="AA2701" s="805">
        <v>0</v>
      </c>
      <c r="AB2701" s="805">
        <v>0</v>
      </c>
      <c r="AC2701" s="805">
        <v>0</v>
      </c>
      <c r="AD2701" s="805">
        <v>0</v>
      </c>
      <c r="AE2701" s="805">
        <v>0</v>
      </c>
      <c r="AF2701" s="805">
        <v>0</v>
      </c>
      <c r="AG2701" s="805">
        <v>0</v>
      </c>
      <c r="AH2701" s="808">
        <v>0</v>
      </c>
      <c r="AI2701" s="808">
        <v>0</v>
      </c>
      <c r="AK2701" s="199"/>
      <c r="AM2701" s="11"/>
      <c r="AN2701" s="15"/>
      <c r="AO2701" s="11"/>
      <c r="AP2701" s="11"/>
    </row>
    <row r="2702" spans="3:42" outlineLevel="2" x14ac:dyDescent="0.2">
      <c r="C2702" s="252">
        <v>19</v>
      </c>
      <c r="D2702" s="119" t="s">
        <v>218</v>
      </c>
      <c r="F2702" s="767" t="s">
        <v>55</v>
      </c>
      <c r="H2702" s="797" t="s">
        <v>632</v>
      </c>
      <c r="K2702" s="164"/>
      <c r="Q2702" s="135" t="s">
        <v>536</v>
      </c>
      <c r="R2702" s="809">
        <v>0</v>
      </c>
      <c r="S2702" s="810">
        <v>0</v>
      </c>
      <c r="T2702" s="810">
        <v>0</v>
      </c>
      <c r="U2702" s="810">
        <v>0</v>
      </c>
      <c r="V2702" s="810">
        <v>0</v>
      </c>
      <c r="W2702" s="811">
        <v>0</v>
      </c>
      <c r="X2702" s="810">
        <v>0</v>
      </c>
      <c r="Y2702" s="810">
        <v>0</v>
      </c>
      <c r="Z2702" s="810">
        <v>0</v>
      </c>
      <c r="AA2702" s="810">
        <v>0</v>
      </c>
      <c r="AB2702" s="810">
        <v>0</v>
      </c>
      <c r="AC2702" s="810">
        <v>0</v>
      </c>
      <c r="AD2702" s="810">
        <v>0</v>
      </c>
      <c r="AE2702" s="810">
        <v>0</v>
      </c>
      <c r="AF2702" s="810">
        <v>0</v>
      </c>
      <c r="AG2702" s="810">
        <v>0</v>
      </c>
      <c r="AH2702" s="812">
        <v>0</v>
      </c>
      <c r="AI2702" s="812">
        <v>0</v>
      </c>
      <c r="AK2702" s="199"/>
      <c r="AM2702" s="11"/>
      <c r="AN2702" s="15"/>
      <c r="AO2702" s="11"/>
      <c r="AP2702" s="11"/>
    </row>
    <row r="2703" spans="3:42" outlineLevel="2" x14ac:dyDescent="0.2">
      <c r="C2703" s="252">
        <v>19</v>
      </c>
      <c r="D2703" s="119" t="s">
        <v>218</v>
      </c>
      <c r="F2703" s="783" t="s">
        <v>57</v>
      </c>
      <c r="G2703" s="83"/>
      <c r="H2703" s="798" t="s">
        <v>632</v>
      </c>
      <c r="I2703" s="799"/>
      <c r="J2703" s="83"/>
      <c r="K2703" s="736"/>
      <c r="L2703" s="83"/>
      <c r="M2703" s="83"/>
      <c r="N2703" s="83"/>
      <c r="O2703" s="83"/>
      <c r="P2703" s="83"/>
      <c r="Q2703" s="143" t="s">
        <v>536</v>
      </c>
      <c r="R2703" s="813">
        <v>0</v>
      </c>
      <c r="S2703" s="814">
        <v>0</v>
      </c>
      <c r="T2703" s="814">
        <v>0</v>
      </c>
      <c r="U2703" s="814">
        <v>0</v>
      </c>
      <c r="V2703" s="814">
        <v>0</v>
      </c>
      <c r="W2703" s="815">
        <v>0</v>
      </c>
      <c r="X2703" s="814">
        <v>0</v>
      </c>
      <c r="Y2703" s="814">
        <v>0</v>
      </c>
      <c r="Z2703" s="814">
        <v>0</v>
      </c>
      <c r="AA2703" s="814">
        <v>0</v>
      </c>
      <c r="AB2703" s="814">
        <v>0</v>
      </c>
      <c r="AC2703" s="814">
        <v>0</v>
      </c>
      <c r="AD2703" s="814">
        <v>0</v>
      </c>
      <c r="AE2703" s="814">
        <v>0</v>
      </c>
      <c r="AF2703" s="814">
        <v>0</v>
      </c>
      <c r="AG2703" s="814">
        <v>0</v>
      </c>
      <c r="AH2703" s="816">
        <v>0</v>
      </c>
      <c r="AI2703" s="816">
        <v>0</v>
      </c>
      <c r="AK2703" s="199"/>
      <c r="AM2703" s="11"/>
      <c r="AN2703" s="15"/>
      <c r="AO2703" s="11"/>
      <c r="AP2703" s="11"/>
    </row>
    <row r="2704" spans="3:42" outlineLevel="2" x14ac:dyDescent="0.2">
      <c r="C2704" s="252">
        <v>19</v>
      </c>
      <c r="D2704" s="119" t="s">
        <v>218</v>
      </c>
      <c r="F2704" s="12"/>
      <c r="H2704" s="817"/>
      <c r="K2704" s="16"/>
      <c r="Q2704" s="16"/>
      <c r="R2704" s="818"/>
      <c r="S2704" s="818"/>
      <c r="T2704" s="818"/>
      <c r="U2704" s="818"/>
      <c r="V2704" s="818"/>
      <c r="W2704" s="818"/>
      <c r="X2704" s="818"/>
      <c r="Y2704" s="818"/>
      <c r="Z2704" s="818"/>
      <c r="AA2704" s="818"/>
      <c r="AB2704" s="818"/>
      <c r="AC2704" s="818"/>
      <c r="AD2704" s="818"/>
      <c r="AE2704" s="818"/>
      <c r="AF2704" s="818"/>
      <c r="AG2704" s="818"/>
      <c r="AH2704" s="818"/>
      <c r="AI2704" s="818"/>
      <c r="AK2704" s="199"/>
      <c r="AM2704" s="11"/>
      <c r="AN2704" s="15"/>
      <c r="AO2704" s="11"/>
      <c r="AP2704" s="11"/>
    </row>
    <row r="2705" spans="3:42" outlineLevel="2" x14ac:dyDescent="0.2">
      <c r="C2705" s="252">
        <v>19</v>
      </c>
      <c r="D2705" s="119" t="s">
        <v>218</v>
      </c>
      <c r="F2705" s="121" t="s">
        <v>633</v>
      </c>
      <c r="G2705" s="756"/>
      <c r="H2705" s="757"/>
      <c r="I2705" s="788"/>
      <c r="J2705" s="756"/>
      <c r="K2705" s="758"/>
      <c r="L2705" s="759"/>
      <c r="M2705" s="759"/>
      <c r="N2705" s="759"/>
      <c r="O2705" s="759"/>
      <c r="P2705" s="759"/>
      <c r="Q2705" s="758"/>
      <c r="R2705" s="760"/>
      <c r="S2705" s="760"/>
      <c r="T2705" s="760"/>
      <c r="U2705" s="760"/>
      <c r="V2705" s="760"/>
      <c r="W2705" s="760"/>
      <c r="X2705" s="760"/>
      <c r="Y2705" s="760"/>
      <c r="Z2705" s="760"/>
      <c r="AA2705" s="760"/>
      <c r="AB2705" s="760"/>
      <c r="AC2705" s="760"/>
      <c r="AD2705" s="760"/>
      <c r="AE2705" s="760"/>
      <c r="AF2705" s="760"/>
      <c r="AG2705" s="760"/>
      <c r="AH2705" s="759"/>
      <c r="AI2705" s="759"/>
      <c r="AK2705" s="199"/>
      <c r="AM2705" s="11"/>
      <c r="AN2705" s="15"/>
      <c r="AO2705" s="11"/>
      <c r="AP2705" s="11"/>
    </row>
    <row r="2706" spans="3:42" outlineLevel="2" x14ac:dyDescent="0.2">
      <c r="C2706" s="252">
        <v>19</v>
      </c>
      <c r="D2706" s="119" t="s">
        <v>218</v>
      </c>
      <c r="F2706" s="789" t="s">
        <v>634</v>
      </c>
      <c r="G2706" s="790"/>
      <c r="H2706" s="803"/>
      <c r="I2706" s="791"/>
      <c r="J2706" s="790"/>
      <c r="K2706" s="792"/>
      <c r="L2706" s="789"/>
      <c r="M2706" s="789"/>
      <c r="N2706" s="789"/>
      <c r="O2706" s="789"/>
      <c r="P2706" s="789"/>
      <c r="Q2706" s="792"/>
      <c r="R2706" s="793"/>
      <c r="S2706" s="793"/>
      <c r="T2706" s="793"/>
      <c r="U2706" s="793"/>
      <c r="V2706" s="793"/>
      <c r="W2706" s="793"/>
      <c r="X2706" s="793"/>
      <c r="Y2706" s="793"/>
      <c r="Z2706" s="793"/>
      <c r="AA2706" s="793"/>
      <c r="AB2706" s="793"/>
      <c r="AC2706" s="793"/>
      <c r="AD2706" s="793"/>
      <c r="AE2706" s="793"/>
      <c r="AF2706" s="793"/>
      <c r="AG2706" s="793"/>
      <c r="AH2706" s="789"/>
      <c r="AI2706" s="789"/>
      <c r="AK2706" s="199"/>
      <c r="AM2706" s="11"/>
      <c r="AN2706" s="15"/>
      <c r="AO2706" s="11"/>
      <c r="AP2706" s="11"/>
    </row>
    <row r="2707" spans="3:42" outlineLevel="2" x14ac:dyDescent="0.2">
      <c r="C2707" s="252">
        <v>19</v>
      </c>
      <c r="D2707" s="119" t="s">
        <v>218</v>
      </c>
      <c r="F2707" s="794" t="s">
        <v>610</v>
      </c>
      <c r="H2707" s="795"/>
      <c r="AK2707" s="199"/>
      <c r="AM2707" s="11"/>
      <c r="AN2707" s="15"/>
      <c r="AO2707" s="11"/>
      <c r="AP2707" s="11"/>
    </row>
    <row r="2708" spans="3:42" outlineLevel="2" x14ac:dyDescent="0.2">
      <c r="C2708" s="252">
        <v>19</v>
      </c>
      <c r="D2708" s="119" t="s">
        <v>218</v>
      </c>
      <c r="F2708" s="761" t="s">
        <v>62</v>
      </c>
      <c r="G2708" s="75"/>
      <c r="H2708" s="796" t="s">
        <v>12</v>
      </c>
      <c r="I2708" s="796" t="s">
        <v>611</v>
      </c>
      <c r="J2708" s="75"/>
      <c r="K2708" s="741"/>
      <c r="L2708" s="75"/>
      <c r="M2708" s="75"/>
      <c r="N2708" s="75"/>
      <c r="O2708" s="75"/>
      <c r="P2708" s="75"/>
      <c r="Q2708" s="128" t="s">
        <v>110</v>
      </c>
      <c r="R2708" s="299">
        <v>0</v>
      </c>
      <c r="S2708" s="300">
        <v>0</v>
      </c>
      <c r="T2708" s="300">
        <v>0</v>
      </c>
      <c r="U2708" s="300">
        <v>0</v>
      </c>
      <c r="V2708" s="300">
        <v>0</v>
      </c>
      <c r="W2708" s="301">
        <v>15.597553061206453</v>
      </c>
      <c r="X2708" s="300">
        <v>0</v>
      </c>
      <c r="Y2708" s="300">
        <v>0</v>
      </c>
      <c r="Z2708" s="300">
        <v>0</v>
      </c>
      <c r="AA2708" s="300">
        <v>0</v>
      </c>
      <c r="AB2708" s="302">
        <v>0</v>
      </c>
      <c r="AC2708" s="302">
        <v>0</v>
      </c>
      <c r="AD2708" s="302">
        <v>0</v>
      </c>
      <c r="AE2708" s="302">
        <v>0</v>
      </c>
      <c r="AF2708" s="302">
        <v>0</v>
      </c>
      <c r="AG2708" s="302">
        <v>0</v>
      </c>
      <c r="AH2708" s="348">
        <v>0</v>
      </c>
      <c r="AI2708" s="348">
        <v>0</v>
      </c>
      <c r="AK2708" s="199"/>
      <c r="AM2708" s="11"/>
      <c r="AN2708" s="15"/>
      <c r="AO2708" s="11"/>
      <c r="AP2708" s="11"/>
    </row>
    <row r="2709" spans="3:42" outlineLevel="2" x14ac:dyDescent="0.2">
      <c r="C2709" s="252">
        <v>19</v>
      </c>
      <c r="D2709" s="119" t="s">
        <v>218</v>
      </c>
      <c r="F2709" s="767" t="s">
        <v>188</v>
      </c>
      <c r="H2709" s="797" t="s">
        <v>12</v>
      </c>
      <c r="I2709" s="797" t="s">
        <v>612</v>
      </c>
      <c r="K2709" s="164"/>
      <c r="Q2709" s="135" t="s">
        <v>110</v>
      </c>
      <c r="R2709" s="314">
        <v>0</v>
      </c>
      <c r="S2709" s="315">
        <v>0</v>
      </c>
      <c r="T2709" s="315">
        <v>0</v>
      </c>
      <c r="U2709" s="315">
        <v>0</v>
      </c>
      <c r="V2709" s="315">
        <v>0</v>
      </c>
      <c r="W2709" s="316">
        <v>0</v>
      </c>
      <c r="X2709" s="315">
        <v>0</v>
      </c>
      <c r="Y2709" s="315">
        <v>0</v>
      </c>
      <c r="Z2709" s="315">
        <v>0</v>
      </c>
      <c r="AA2709" s="315">
        <v>0</v>
      </c>
      <c r="AB2709" s="5">
        <v>0</v>
      </c>
      <c r="AC2709" s="5">
        <v>0</v>
      </c>
      <c r="AD2709" s="5">
        <v>0</v>
      </c>
      <c r="AE2709" s="5">
        <v>0</v>
      </c>
      <c r="AF2709" s="5">
        <v>0</v>
      </c>
      <c r="AG2709" s="5">
        <v>0</v>
      </c>
      <c r="AH2709" s="350">
        <v>0</v>
      </c>
      <c r="AI2709" s="350">
        <v>0</v>
      </c>
      <c r="AK2709" s="199"/>
      <c r="AM2709" s="11"/>
      <c r="AN2709" s="15"/>
      <c r="AO2709" s="11"/>
      <c r="AP2709" s="11"/>
    </row>
    <row r="2710" spans="3:42" outlineLevel="2" x14ac:dyDescent="0.2">
      <c r="C2710" s="252">
        <v>19</v>
      </c>
      <c r="D2710" s="119" t="s">
        <v>218</v>
      </c>
      <c r="F2710" s="767" t="s">
        <v>613</v>
      </c>
      <c r="H2710" s="797" t="s">
        <v>12</v>
      </c>
      <c r="I2710" s="234" t="s">
        <v>614</v>
      </c>
      <c r="K2710" s="164"/>
      <c r="Q2710" s="135" t="s">
        <v>110</v>
      </c>
      <c r="R2710" s="314">
        <v>0</v>
      </c>
      <c r="S2710" s="315">
        <v>0</v>
      </c>
      <c r="T2710" s="315">
        <v>0</v>
      </c>
      <c r="U2710" s="315">
        <v>0</v>
      </c>
      <c r="V2710" s="315">
        <v>0</v>
      </c>
      <c r="W2710" s="316">
        <v>0</v>
      </c>
      <c r="X2710" s="315">
        <v>0</v>
      </c>
      <c r="Y2710" s="315">
        <v>0</v>
      </c>
      <c r="Z2710" s="315">
        <v>0</v>
      </c>
      <c r="AA2710" s="315">
        <v>0</v>
      </c>
      <c r="AB2710" s="5">
        <v>0</v>
      </c>
      <c r="AC2710" s="5">
        <v>0</v>
      </c>
      <c r="AD2710" s="5">
        <v>0</v>
      </c>
      <c r="AE2710" s="5">
        <v>0</v>
      </c>
      <c r="AF2710" s="5">
        <v>0</v>
      </c>
      <c r="AG2710" s="5">
        <v>0</v>
      </c>
      <c r="AH2710" s="350">
        <v>0</v>
      </c>
      <c r="AI2710" s="350">
        <v>0</v>
      </c>
      <c r="AK2710" s="199"/>
      <c r="AM2710" s="11"/>
      <c r="AN2710" s="15"/>
      <c r="AO2710" s="11"/>
      <c r="AP2710" s="11"/>
    </row>
    <row r="2711" spans="3:42" outlineLevel="2" x14ac:dyDescent="0.2">
      <c r="C2711" s="252">
        <v>19</v>
      </c>
      <c r="D2711" s="119" t="s">
        <v>218</v>
      </c>
      <c r="F2711" s="783" t="s">
        <v>57</v>
      </c>
      <c r="G2711" s="83"/>
      <c r="H2711" s="798" t="s">
        <v>12</v>
      </c>
      <c r="I2711" s="799"/>
      <c r="J2711" s="83"/>
      <c r="K2711" s="736"/>
      <c r="L2711" s="83"/>
      <c r="M2711" s="83"/>
      <c r="N2711" s="83"/>
      <c r="O2711" s="83"/>
      <c r="P2711" s="83"/>
      <c r="Q2711" s="143" t="s">
        <v>110</v>
      </c>
      <c r="R2711" s="304">
        <v>0</v>
      </c>
      <c r="S2711" s="305">
        <v>0</v>
      </c>
      <c r="T2711" s="305">
        <v>0</v>
      </c>
      <c r="U2711" s="305">
        <v>0</v>
      </c>
      <c r="V2711" s="305">
        <v>0</v>
      </c>
      <c r="W2711" s="306">
        <v>0</v>
      </c>
      <c r="X2711" s="305">
        <v>0</v>
      </c>
      <c r="Y2711" s="305">
        <v>0</v>
      </c>
      <c r="Z2711" s="305">
        <v>0</v>
      </c>
      <c r="AA2711" s="305">
        <v>0</v>
      </c>
      <c r="AB2711" s="307">
        <v>0</v>
      </c>
      <c r="AC2711" s="307">
        <v>0</v>
      </c>
      <c r="AD2711" s="307">
        <v>0</v>
      </c>
      <c r="AE2711" s="307">
        <v>0</v>
      </c>
      <c r="AF2711" s="307">
        <v>0</v>
      </c>
      <c r="AG2711" s="307">
        <v>0</v>
      </c>
      <c r="AH2711" s="362">
        <v>0</v>
      </c>
      <c r="AI2711" s="362">
        <v>0</v>
      </c>
      <c r="AK2711" s="199"/>
      <c r="AM2711" s="11"/>
      <c r="AN2711" s="15"/>
      <c r="AO2711" s="11"/>
      <c r="AP2711" s="11"/>
    </row>
    <row r="2712" spans="3:42" outlineLevel="2" x14ac:dyDescent="0.2">
      <c r="C2712" s="252">
        <v>19</v>
      </c>
      <c r="D2712" s="119" t="s">
        <v>218</v>
      </c>
      <c r="F2712" s="12"/>
      <c r="H2712" s="234"/>
      <c r="K2712" s="164"/>
      <c r="Q2712" s="16"/>
      <c r="R2712" s="800">
        <v>0</v>
      </c>
      <c r="S2712" s="800">
        <v>0</v>
      </c>
      <c r="T2712" s="800">
        <v>0</v>
      </c>
      <c r="U2712" s="800">
        <v>0</v>
      </c>
      <c r="V2712" s="800">
        <v>0</v>
      </c>
      <c r="W2712" s="800">
        <v>15.597553061206453</v>
      </c>
      <c r="X2712" s="800">
        <v>0</v>
      </c>
      <c r="Y2712" s="800">
        <v>0</v>
      </c>
      <c r="Z2712" s="800">
        <v>0</v>
      </c>
      <c r="AA2712" s="800">
        <v>0</v>
      </c>
      <c r="AB2712" s="800">
        <v>0</v>
      </c>
      <c r="AC2712" s="800">
        <v>0</v>
      </c>
      <c r="AD2712" s="800">
        <v>0</v>
      </c>
      <c r="AE2712" s="800">
        <v>0</v>
      </c>
      <c r="AF2712" s="800">
        <v>0</v>
      </c>
      <c r="AG2712" s="800">
        <v>0</v>
      </c>
      <c r="AH2712" s="800">
        <v>0</v>
      </c>
      <c r="AI2712" s="800">
        <v>0</v>
      </c>
      <c r="AK2712" s="199"/>
      <c r="AM2712" s="11"/>
      <c r="AN2712" s="15"/>
      <c r="AO2712" s="11"/>
      <c r="AP2712" s="11"/>
    </row>
    <row r="2713" spans="3:42" outlineLevel="2" x14ac:dyDescent="0.2">
      <c r="C2713" s="252">
        <v>19</v>
      </c>
      <c r="D2713" s="119" t="s">
        <v>218</v>
      </c>
      <c r="F2713" s="794" t="s">
        <v>615</v>
      </c>
      <c r="AK2713" s="199"/>
      <c r="AM2713" s="11"/>
      <c r="AN2713" s="15"/>
      <c r="AO2713" s="11"/>
      <c r="AP2713" s="11"/>
    </row>
    <row r="2714" spans="3:42" outlineLevel="2" x14ac:dyDescent="0.2">
      <c r="C2714" s="252">
        <v>19</v>
      </c>
      <c r="D2714" s="119" t="s">
        <v>218</v>
      </c>
      <c r="F2714" s="761" t="s">
        <v>48</v>
      </c>
      <c r="G2714" s="75"/>
      <c r="H2714" s="796" t="s">
        <v>12</v>
      </c>
      <c r="I2714" s="801"/>
      <c r="J2714" s="75"/>
      <c r="K2714" s="741"/>
      <c r="L2714" s="75"/>
      <c r="M2714" s="75"/>
      <c r="N2714" s="75"/>
      <c r="O2714" s="75"/>
      <c r="P2714" s="75"/>
      <c r="Q2714" s="128" t="s">
        <v>110</v>
      </c>
      <c r="R2714" s="299">
        <v>0</v>
      </c>
      <c r="S2714" s="300">
        <v>0</v>
      </c>
      <c r="T2714" s="300">
        <v>0</v>
      </c>
      <c r="U2714" s="300">
        <v>0</v>
      </c>
      <c r="V2714" s="300">
        <v>0</v>
      </c>
      <c r="W2714" s="301">
        <v>0.93585318367238712</v>
      </c>
      <c r="X2714" s="300">
        <v>0</v>
      </c>
      <c r="Y2714" s="300">
        <v>0</v>
      </c>
      <c r="Z2714" s="300">
        <v>0</v>
      </c>
      <c r="AA2714" s="300">
        <v>0</v>
      </c>
      <c r="AB2714" s="302">
        <v>0</v>
      </c>
      <c r="AC2714" s="302">
        <v>0</v>
      </c>
      <c r="AD2714" s="302">
        <v>0</v>
      </c>
      <c r="AE2714" s="302">
        <v>0</v>
      </c>
      <c r="AF2714" s="302">
        <v>0</v>
      </c>
      <c r="AG2714" s="302">
        <v>0</v>
      </c>
      <c r="AH2714" s="348">
        <v>0</v>
      </c>
      <c r="AI2714" s="348">
        <v>0</v>
      </c>
      <c r="AK2714" s="199"/>
      <c r="AM2714" s="11"/>
      <c r="AN2714" s="15"/>
      <c r="AO2714" s="11"/>
      <c r="AP2714" s="11"/>
    </row>
    <row r="2715" spans="3:42" outlineLevel="2" x14ac:dyDescent="0.2">
      <c r="C2715" s="252">
        <v>19</v>
      </c>
      <c r="D2715" s="119" t="s">
        <v>218</v>
      </c>
      <c r="F2715" s="767" t="s">
        <v>55</v>
      </c>
      <c r="H2715" s="797" t="s">
        <v>12</v>
      </c>
      <c r="K2715" s="164"/>
      <c r="Q2715" s="135" t="s">
        <v>110</v>
      </c>
      <c r="R2715" s="314">
        <v>0</v>
      </c>
      <c r="S2715" s="315">
        <v>0</v>
      </c>
      <c r="T2715" s="315">
        <v>0</v>
      </c>
      <c r="U2715" s="315">
        <v>0</v>
      </c>
      <c r="V2715" s="315">
        <v>0</v>
      </c>
      <c r="W2715" s="316">
        <v>14.661699877534065</v>
      </c>
      <c r="X2715" s="315">
        <v>0</v>
      </c>
      <c r="Y2715" s="315">
        <v>0</v>
      </c>
      <c r="Z2715" s="315">
        <v>0</v>
      </c>
      <c r="AA2715" s="315">
        <v>0</v>
      </c>
      <c r="AB2715" s="5">
        <v>0</v>
      </c>
      <c r="AC2715" s="5">
        <v>0</v>
      </c>
      <c r="AD2715" s="5">
        <v>0</v>
      </c>
      <c r="AE2715" s="5">
        <v>0</v>
      </c>
      <c r="AF2715" s="5">
        <v>0</v>
      </c>
      <c r="AG2715" s="5">
        <v>0</v>
      </c>
      <c r="AH2715" s="350">
        <v>0</v>
      </c>
      <c r="AI2715" s="350">
        <v>0</v>
      </c>
      <c r="AK2715" s="199"/>
      <c r="AM2715" s="11"/>
      <c r="AN2715" s="15"/>
      <c r="AO2715" s="11"/>
      <c r="AP2715" s="11"/>
    </row>
    <row r="2716" spans="3:42" outlineLevel="2" x14ac:dyDescent="0.2">
      <c r="C2716" s="252">
        <v>19</v>
      </c>
      <c r="D2716" s="119" t="s">
        <v>218</v>
      </c>
      <c r="F2716" s="783" t="s">
        <v>57</v>
      </c>
      <c r="G2716" s="83"/>
      <c r="H2716" s="798" t="s">
        <v>12</v>
      </c>
      <c r="I2716" s="799"/>
      <c r="J2716" s="83"/>
      <c r="K2716" s="736"/>
      <c r="L2716" s="83"/>
      <c r="M2716" s="83"/>
      <c r="N2716" s="83"/>
      <c r="O2716" s="83"/>
      <c r="P2716" s="83"/>
      <c r="Q2716" s="143" t="s">
        <v>110</v>
      </c>
      <c r="R2716" s="304">
        <v>0</v>
      </c>
      <c r="S2716" s="305">
        <v>0</v>
      </c>
      <c r="T2716" s="305">
        <v>0</v>
      </c>
      <c r="U2716" s="305">
        <v>0</v>
      </c>
      <c r="V2716" s="305">
        <v>0</v>
      </c>
      <c r="W2716" s="306">
        <v>0</v>
      </c>
      <c r="X2716" s="305">
        <v>0</v>
      </c>
      <c r="Y2716" s="305">
        <v>0</v>
      </c>
      <c r="Z2716" s="305">
        <v>0</v>
      </c>
      <c r="AA2716" s="305">
        <v>0</v>
      </c>
      <c r="AB2716" s="307">
        <v>0</v>
      </c>
      <c r="AC2716" s="307">
        <v>0</v>
      </c>
      <c r="AD2716" s="307">
        <v>0</v>
      </c>
      <c r="AE2716" s="307">
        <v>0</v>
      </c>
      <c r="AF2716" s="307">
        <v>0</v>
      </c>
      <c r="AG2716" s="307">
        <v>0</v>
      </c>
      <c r="AH2716" s="362">
        <v>0</v>
      </c>
      <c r="AI2716" s="362">
        <v>0</v>
      </c>
      <c r="AK2716" s="199"/>
      <c r="AM2716" s="11"/>
      <c r="AN2716" s="15"/>
      <c r="AO2716" s="11"/>
      <c r="AP2716" s="11"/>
    </row>
    <row r="2717" spans="3:42" outlineLevel="2" x14ac:dyDescent="0.2">
      <c r="C2717" s="252">
        <v>19</v>
      </c>
      <c r="D2717" s="119" t="s">
        <v>218</v>
      </c>
      <c r="F2717" s="12"/>
      <c r="H2717" s="164"/>
      <c r="K2717" s="164"/>
      <c r="Q2717" s="16"/>
      <c r="R2717" s="800">
        <v>0</v>
      </c>
      <c r="S2717" s="800">
        <v>0</v>
      </c>
      <c r="T2717" s="800">
        <v>0</v>
      </c>
      <c r="U2717" s="800">
        <v>0</v>
      </c>
      <c r="V2717" s="800">
        <v>0</v>
      </c>
      <c r="W2717" s="800">
        <v>15.597553061206453</v>
      </c>
      <c r="X2717" s="800">
        <v>0</v>
      </c>
      <c r="Y2717" s="800">
        <v>0</v>
      </c>
      <c r="Z2717" s="800">
        <v>0</v>
      </c>
      <c r="AA2717" s="800">
        <v>0</v>
      </c>
      <c r="AB2717" s="800">
        <v>0</v>
      </c>
      <c r="AC2717" s="800">
        <v>0</v>
      </c>
      <c r="AD2717" s="800">
        <v>0</v>
      </c>
      <c r="AE2717" s="800">
        <v>0</v>
      </c>
      <c r="AF2717" s="800">
        <v>0</v>
      </c>
      <c r="AG2717" s="800">
        <v>0</v>
      </c>
      <c r="AH2717" s="800">
        <v>0</v>
      </c>
      <c r="AI2717" s="800">
        <v>0</v>
      </c>
      <c r="AK2717" s="199"/>
      <c r="AM2717" s="11"/>
      <c r="AN2717" s="15"/>
      <c r="AO2717" s="11"/>
      <c r="AP2717" s="11"/>
    </row>
    <row r="2718" spans="3:42" outlineLevel="2" x14ac:dyDescent="0.2">
      <c r="C2718" s="252">
        <v>19</v>
      </c>
      <c r="D2718" s="119" t="s">
        <v>218</v>
      </c>
      <c r="F2718" s="794" t="s">
        <v>69</v>
      </c>
      <c r="AK2718" s="199"/>
      <c r="AM2718" s="11"/>
      <c r="AN2718" s="15"/>
      <c r="AO2718" s="11"/>
      <c r="AP2718" s="11"/>
    </row>
    <row r="2719" spans="3:42" outlineLevel="2" x14ac:dyDescent="0.2">
      <c r="C2719" s="252">
        <v>19</v>
      </c>
      <c r="D2719" s="119" t="s">
        <v>218</v>
      </c>
      <c r="F2719" s="761" t="s">
        <v>9</v>
      </c>
      <c r="G2719" s="75"/>
      <c r="H2719" s="796" t="s">
        <v>12</v>
      </c>
      <c r="I2719" s="801"/>
      <c r="J2719" s="75"/>
      <c r="K2719" s="741"/>
      <c r="L2719" s="75"/>
      <c r="M2719" s="75"/>
      <c r="N2719" s="75"/>
      <c r="O2719" s="75"/>
      <c r="P2719" s="75"/>
      <c r="Q2719" s="128" t="s">
        <v>110</v>
      </c>
      <c r="R2719" s="299">
        <v>0</v>
      </c>
      <c r="S2719" s="300">
        <v>0</v>
      </c>
      <c r="T2719" s="300">
        <v>0</v>
      </c>
      <c r="U2719" s="300">
        <v>0</v>
      </c>
      <c r="V2719" s="300">
        <v>0</v>
      </c>
      <c r="W2719" s="301">
        <v>0</v>
      </c>
      <c r="X2719" s="300">
        <v>0</v>
      </c>
      <c r="Y2719" s="300">
        <v>0</v>
      </c>
      <c r="Z2719" s="300">
        <v>0</v>
      </c>
      <c r="AA2719" s="300">
        <v>0</v>
      </c>
      <c r="AB2719" s="302">
        <v>0</v>
      </c>
      <c r="AC2719" s="302">
        <v>0</v>
      </c>
      <c r="AD2719" s="302">
        <v>0</v>
      </c>
      <c r="AE2719" s="302">
        <v>0</v>
      </c>
      <c r="AF2719" s="302">
        <v>0</v>
      </c>
      <c r="AG2719" s="302">
        <v>0</v>
      </c>
      <c r="AH2719" s="348">
        <v>0</v>
      </c>
      <c r="AI2719" s="348">
        <v>0</v>
      </c>
      <c r="AK2719" s="199"/>
      <c r="AM2719" s="11"/>
      <c r="AN2719" s="15"/>
      <c r="AO2719" s="11"/>
      <c r="AP2719" s="11"/>
    </row>
    <row r="2720" spans="3:42" outlineLevel="2" x14ac:dyDescent="0.2">
      <c r="C2720" s="252">
        <v>19</v>
      </c>
      <c r="D2720" s="119" t="s">
        <v>218</v>
      </c>
      <c r="F2720" s="767" t="s">
        <v>14</v>
      </c>
      <c r="H2720" s="797" t="s">
        <v>12</v>
      </c>
      <c r="K2720" s="164"/>
      <c r="Q2720" s="135" t="s">
        <v>110</v>
      </c>
      <c r="R2720" s="314">
        <v>0</v>
      </c>
      <c r="S2720" s="315">
        <v>0</v>
      </c>
      <c r="T2720" s="315">
        <v>0</v>
      </c>
      <c r="U2720" s="315">
        <v>0</v>
      </c>
      <c r="V2720" s="315">
        <v>0</v>
      </c>
      <c r="W2720" s="316">
        <v>0</v>
      </c>
      <c r="X2720" s="315">
        <v>0</v>
      </c>
      <c r="Y2720" s="315">
        <v>0</v>
      </c>
      <c r="Z2720" s="315">
        <v>0</v>
      </c>
      <c r="AA2720" s="315">
        <v>0</v>
      </c>
      <c r="AB2720" s="5">
        <v>0</v>
      </c>
      <c r="AC2720" s="5">
        <v>0</v>
      </c>
      <c r="AD2720" s="5">
        <v>0</v>
      </c>
      <c r="AE2720" s="5">
        <v>0</v>
      </c>
      <c r="AF2720" s="5">
        <v>0</v>
      </c>
      <c r="AG2720" s="5">
        <v>0</v>
      </c>
      <c r="AH2720" s="350">
        <v>0</v>
      </c>
      <c r="AI2720" s="350">
        <v>0</v>
      </c>
      <c r="AK2720" s="199"/>
      <c r="AM2720" s="11"/>
      <c r="AN2720" s="15"/>
      <c r="AO2720" s="11"/>
      <c r="AP2720" s="11"/>
    </row>
    <row r="2721" spans="3:42" outlineLevel="2" x14ac:dyDescent="0.2">
      <c r="C2721" s="252">
        <v>19</v>
      </c>
      <c r="D2721" s="119" t="s">
        <v>218</v>
      </c>
      <c r="F2721" s="783" t="s">
        <v>16</v>
      </c>
      <c r="G2721" s="83"/>
      <c r="H2721" s="798" t="s">
        <v>12</v>
      </c>
      <c r="I2721" s="799"/>
      <c r="J2721" s="83"/>
      <c r="K2721" s="736"/>
      <c r="L2721" s="83"/>
      <c r="M2721" s="83"/>
      <c r="N2721" s="83"/>
      <c r="O2721" s="83"/>
      <c r="P2721" s="83"/>
      <c r="Q2721" s="143" t="s">
        <v>110</v>
      </c>
      <c r="R2721" s="304">
        <v>0</v>
      </c>
      <c r="S2721" s="305">
        <v>0</v>
      </c>
      <c r="T2721" s="305">
        <v>0</v>
      </c>
      <c r="U2721" s="305">
        <v>0</v>
      </c>
      <c r="V2721" s="305">
        <v>0</v>
      </c>
      <c r="W2721" s="306">
        <v>0</v>
      </c>
      <c r="X2721" s="305">
        <v>0</v>
      </c>
      <c r="Y2721" s="305">
        <v>0</v>
      </c>
      <c r="Z2721" s="305">
        <v>0</v>
      </c>
      <c r="AA2721" s="305">
        <v>0</v>
      </c>
      <c r="AB2721" s="307">
        <v>0</v>
      </c>
      <c r="AC2721" s="307">
        <v>0</v>
      </c>
      <c r="AD2721" s="307">
        <v>0</v>
      </c>
      <c r="AE2721" s="307">
        <v>0</v>
      </c>
      <c r="AF2721" s="307">
        <v>0</v>
      </c>
      <c r="AG2721" s="307">
        <v>0</v>
      </c>
      <c r="AH2721" s="362">
        <v>0</v>
      </c>
      <c r="AI2721" s="362">
        <v>0</v>
      </c>
      <c r="AK2721" s="199"/>
      <c r="AM2721" s="11"/>
      <c r="AN2721" s="15"/>
      <c r="AO2721" s="11"/>
      <c r="AP2721" s="11"/>
    </row>
    <row r="2722" spans="3:42" outlineLevel="2" x14ac:dyDescent="0.2">
      <c r="C2722" s="252">
        <v>19</v>
      </c>
      <c r="D2722" s="119" t="s">
        <v>218</v>
      </c>
      <c r="F2722" s="12"/>
      <c r="H2722" s="797"/>
      <c r="K2722" s="164"/>
      <c r="Q2722" s="16"/>
      <c r="R2722" s="800">
        <v>0</v>
      </c>
      <c r="S2722" s="800">
        <v>0</v>
      </c>
      <c r="T2722" s="800">
        <v>0</v>
      </c>
      <c r="U2722" s="800">
        <v>0</v>
      </c>
      <c r="V2722" s="800">
        <v>0</v>
      </c>
      <c r="W2722" s="800">
        <v>0</v>
      </c>
      <c r="X2722" s="800">
        <v>0</v>
      </c>
      <c r="Y2722" s="800">
        <v>0</v>
      </c>
      <c r="Z2722" s="800">
        <v>0</v>
      </c>
      <c r="AA2722" s="800">
        <v>0</v>
      </c>
      <c r="AB2722" s="800">
        <v>0</v>
      </c>
      <c r="AC2722" s="800">
        <v>0</v>
      </c>
      <c r="AD2722" s="800">
        <v>0</v>
      </c>
      <c r="AE2722" s="800">
        <v>0</v>
      </c>
      <c r="AF2722" s="800">
        <v>0</v>
      </c>
      <c r="AG2722" s="800">
        <v>0</v>
      </c>
      <c r="AH2722" s="800">
        <v>0</v>
      </c>
      <c r="AI2722" s="800">
        <v>0</v>
      </c>
      <c r="AK2722" s="199"/>
      <c r="AM2722" s="11"/>
      <c r="AN2722" s="15"/>
      <c r="AO2722" s="11"/>
      <c r="AP2722" s="11"/>
    </row>
    <row r="2723" spans="3:42" outlineLevel="2" x14ac:dyDescent="0.2">
      <c r="C2723" s="252">
        <v>19</v>
      </c>
      <c r="D2723" s="119" t="s">
        <v>218</v>
      </c>
      <c r="F2723" s="794" t="s">
        <v>616</v>
      </c>
      <c r="AK2723" s="199"/>
      <c r="AM2723" s="11"/>
      <c r="AN2723" s="15"/>
      <c r="AO2723" s="11"/>
      <c r="AP2723" s="11"/>
    </row>
    <row r="2724" spans="3:42" outlineLevel="2" x14ac:dyDescent="0.2">
      <c r="C2724" s="252">
        <v>19</v>
      </c>
      <c r="D2724" s="119" t="s">
        <v>218</v>
      </c>
      <c r="F2724" s="761" t="s">
        <v>48</v>
      </c>
      <c r="G2724" s="75"/>
      <c r="H2724" s="796" t="s">
        <v>12</v>
      </c>
      <c r="I2724" s="228" t="s">
        <v>617</v>
      </c>
      <c r="J2724" s="75"/>
      <c r="K2724" s="741"/>
      <c r="L2724" s="75"/>
      <c r="M2724" s="75"/>
      <c r="N2724" s="75"/>
      <c r="O2724" s="75"/>
      <c r="P2724" s="75"/>
      <c r="Q2724" s="128" t="s">
        <v>110</v>
      </c>
      <c r="R2724" s="299">
        <v>0</v>
      </c>
      <c r="S2724" s="300">
        <v>0</v>
      </c>
      <c r="T2724" s="300">
        <v>0</v>
      </c>
      <c r="U2724" s="300">
        <v>0</v>
      </c>
      <c r="V2724" s="300">
        <v>0</v>
      </c>
      <c r="W2724" s="301">
        <v>0.93585318367238712</v>
      </c>
      <c r="X2724" s="300">
        <v>0</v>
      </c>
      <c r="Y2724" s="300">
        <v>0</v>
      </c>
      <c r="Z2724" s="300">
        <v>0</v>
      </c>
      <c r="AA2724" s="300">
        <v>0</v>
      </c>
      <c r="AB2724" s="302">
        <v>0</v>
      </c>
      <c r="AC2724" s="302">
        <v>0</v>
      </c>
      <c r="AD2724" s="302">
        <v>0</v>
      </c>
      <c r="AE2724" s="302">
        <v>0</v>
      </c>
      <c r="AF2724" s="302">
        <v>0</v>
      </c>
      <c r="AG2724" s="302">
        <v>0</v>
      </c>
      <c r="AH2724" s="348">
        <v>0</v>
      </c>
      <c r="AI2724" s="348">
        <v>0</v>
      </c>
      <c r="AK2724" s="199"/>
      <c r="AM2724" s="11"/>
      <c r="AN2724" s="15"/>
      <c r="AO2724" s="11"/>
      <c r="AP2724" s="11"/>
    </row>
    <row r="2725" spans="3:42" outlineLevel="2" x14ac:dyDescent="0.2">
      <c r="C2725" s="252">
        <v>19</v>
      </c>
      <c r="D2725" s="119" t="s">
        <v>218</v>
      </c>
      <c r="F2725" s="767" t="s">
        <v>55</v>
      </c>
      <c r="H2725" s="797" t="s">
        <v>12</v>
      </c>
      <c r="I2725" s="234" t="s">
        <v>617</v>
      </c>
      <c r="K2725" s="164"/>
      <c r="Q2725" s="135" t="s">
        <v>110</v>
      </c>
      <c r="R2725" s="314">
        <v>0</v>
      </c>
      <c r="S2725" s="315">
        <v>0</v>
      </c>
      <c r="T2725" s="315">
        <v>0</v>
      </c>
      <c r="U2725" s="315">
        <v>0</v>
      </c>
      <c r="V2725" s="315">
        <v>0</v>
      </c>
      <c r="W2725" s="316">
        <v>14.661699877534065</v>
      </c>
      <c r="X2725" s="315">
        <v>0</v>
      </c>
      <c r="Y2725" s="315">
        <v>0</v>
      </c>
      <c r="Z2725" s="315">
        <v>0</v>
      </c>
      <c r="AA2725" s="315">
        <v>0</v>
      </c>
      <c r="AB2725" s="5">
        <v>0</v>
      </c>
      <c r="AC2725" s="5">
        <v>0</v>
      </c>
      <c r="AD2725" s="5">
        <v>0</v>
      </c>
      <c r="AE2725" s="5">
        <v>0</v>
      </c>
      <c r="AF2725" s="5">
        <v>0</v>
      </c>
      <c r="AG2725" s="5">
        <v>0</v>
      </c>
      <c r="AH2725" s="350">
        <v>0</v>
      </c>
      <c r="AI2725" s="350">
        <v>0</v>
      </c>
      <c r="AK2725" s="199"/>
      <c r="AM2725" s="11"/>
      <c r="AN2725" s="15"/>
      <c r="AO2725" s="11"/>
      <c r="AP2725" s="11"/>
    </row>
    <row r="2726" spans="3:42" outlineLevel="2" x14ac:dyDescent="0.2">
      <c r="C2726" s="252">
        <v>19</v>
      </c>
      <c r="D2726" s="119" t="s">
        <v>218</v>
      </c>
      <c r="F2726" s="783" t="s">
        <v>57</v>
      </c>
      <c r="G2726" s="83"/>
      <c r="H2726" s="798" t="s">
        <v>12</v>
      </c>
      <c r="I2726" s="240" t="s">
        <v>617</v>
      </c>
      <c r="J2726" s="83"/>
      <c r="K2726" s="736"/>
      <c r="L2726" s="83"/>
      <c r="M2726" s="83"/>
      <c r="N2726" s="83"/>
      <c r="O2726" s="83"/>
      <c r="P2726" s="83"/>
      <c r="Q2726" s="143" t="s">
        <v>110</v>
      </c>
      <c r="R2726" s="304">
        <v>0</v>
      </c>
      <c r="S2726" s="305">
        <v>0</v>
      </c>
      <c r="T2726" s="305">
        <v>0</v>
      </c>
      <c r="U2726" s="305">
        <v>0</v>
      </c>
      <c r="V2726" s="305">
        <v>0</v>
      </c>
      <c r="W2726" s="306">
        <v>0</v>
      </c>
      <c r="X2726" s="305">
        <v>0</v>
      </c>
      <c r="Y2726" s="305">
        <v>0</v>
      </c>
      <c r="Z2726" s="305">
        <v>0</v>
      </c>
      <c r="AA2726" s="305">
        <v>0</v>
      </c>
      <c r="AB2726" s="307">
        <v>0</v>
      </c>
      <c r="AC2726" s="307">
        <v>0</v>
      </c>
      <c r="AD2726" s="307">
        <v>0</v>
      </c>
      <c r="AE2726" s="307">
        <v>0</v>
      </c>
      <c r="AF2726" s="307">
        <v>0</v>
      </c>
      <c r="AG2726" s="307">
        <v>0</v>
      </c>
      <c r="AH2726" s="362">
        <v>0</v>
      </c>
      <c r="AI2726" s="362">
        <v>0</v>
      </c>
      <c r="AK2726" s="199"/>
      <c r="AM2726" s="11"/>
      <c r="AN2726" s="15"/>
      <c r="AO2726" s="11"/>
      <c r="AP2726" s="11"/>
    </row>
    <row r="2727" spans="3:42" outlineLevel="2" x14ac:dyDescent="0.2">
      <c r="C2727" s="252">
        <v>19</v>
      </c>
      <c r="D2727" s="119" t="s">
        <v>218</v>
      </c>
      <c r="F2727" s="802" t="s">
        <v>626</v>
      </c>
      <c r="R2727" s="800">
        <v>0</v>
      </c>
      <c r="S2727" s="800">
        <v>0</v>
      </c>
      <c r="T2727" s="800">
        <v>0</v>
      </c>
      <c r="U2727" s="800">
        <v>0</v>
      </c>
      <c r="V2727" s="800">
        <v>0</v>
      </c>
      <c r="W2727" s="800">
        <v>15.597553061206453</v>
      </c>
      <c r="X2727" s="800">
        <v>0</v>
      </c>
      <c r="Y2727" s="800">
        <v>0</v>
      </c>
      <c r="Z2727" s="800">
        <v>0</v>
      </c>
      <c r="AA2727" s="800">
        <v>0</v>
      </c>
      <c r="AB2727" s="800">
        <v>0</v>
      </c>
      <c r="AC2727" s="800">
        <v>0</v>
      </c>
      <c r="AD2727" s="800">
        <v>0</v>
      </c>
      <c r="AE2727" s="800">
        <v>0</v>
      </c>
      <c r="AF2727" s="800">
        <v>0</v>
      </c>
      <c r="AG2727" s="800">
        <v>0</v>
      </c>
      <c r="AH2727" s="800">
        <v>0</v>
      </c>
      <c r="AI2727" s="800">
        <v>0</v>
      </c>
      <c r="AK2727" s="199"/>
      <c r="AM2727" s="11"/>
      <c r="AN2727" s="15"/>
      <c r="AO2727" s="11"/>
      <c r="AP2727" s="11"/>
    </row>
    <row r="2728" spans="3:42" outlineLevel="2" x14ac:dyDescent="0.2">
      <c r="C2728" s="252">
        <v>19</v>
      </c>
      <c r="D2728" s="119" t="s">
        <v>218</v>
      </c>
      <c r="R2728" s="5"/>
      <c r="S2728" s="5"/>
      <c r="T2728" s="5"/>
      <c r="U2728" s="5"/>
      <c r="V2728" s="5"/>
      <c r="W2728" s="5"/>
      <c r="X2728" s="5"/>
      <c r="Y2728" s="5"/>
      <c r="AK2728" s="199"/>
      <c r="AM2728" s="11"/>
      <c r="AN2728" s="15"/>
      <c r="AO2728" s="11"/>
      <c r="AP2728" s="11"/>
    </row>
    <row r="2729" spans="3:42" outlineLevel="2" x14ac:dyDescent="0.2">
      <c r="C2729" s="252">
        <v>19</v>
      </c>
      <c r="D2729" s="119" t="s">
        <v>218</v>
      </c>
      <c r="F2729" s="789" t="s">
        <v>635</v>
      </c>
      <c r="G2729" s="790"/>
      <c r="H2729" s="803"/>
      <c r="I2729" s="790"/>
      <c r="J2729" s="790"/>
      <c r="K2729" s="792"/>
      <c r="L2729" s="789"/>
      <c r="M2729" s="789"/>
      <c r="N2729" s="789"/>
      <c r="O2729" s="789"/>
      <c r="P2729" s="789"/>
      <c r="Q2729" s="792"/>
      <c r="R2729" s="793"/>
      <c r="S2729" s="793"/>
      <c r="T2729" s="793"/>
      <c r="U2729" s="793"/>
      <c r="V2729" s="793"/>
      <c r="W2729" s="793"/>
      <c r="X2729" s="793"/>
      <c r="Y2729" s="793"/>
      <c r="Z2729" s="793"/>
      <c r="AA2729" s="793"/>
      <c r="AB2729" s="793"/>
      <c r="AC2729" s="793"/>
      <c r="AD2729" s="793"/>
      <c r="AE2729" s="793"/>
      <c r="AF2729" s="793"/>
      <c r="AG2729" s="793"/>
      <c r="AH2729" s="789"/>
      <c r="AI2729" s="789"/>
      <c r="AK2729" s="199"/>
      <c r="AM2729" s="11"/>
      <c r="AN2729" s="15"/>
      <c r="AO2729" s="11"/>
      <c r="AP2729" s="11"/>
    </row>
    <row r="2730" spans="3:42" outlineLevel="2" x14ac:dyDescent="0.2">
      <c r="C2730" s="252">
        <v>19</v>
      </c>
      <c r="D2730" s="119" t="s">
        <v>218</v>
      </c>
      <c r="F2730" t="s">
        <v>620</v>
      </c>
      <c r="AK2730" s="199"/>
      <c r="AM2730" s="11"/>
      <c r="AN2730" s="15"/>
      <c r="AO2730" s="11"/>
      <c r="AP2730" s="11"/>
    </row>
    <row r="2731" spans="3:42" outlineLevel="2" x14ac:dyDescent="0.2">
      <c r="C2731" s="252">
        <v>19</v>
      </c>
      <c r="D2731" s="119" t="s">
        <v>218</v>
      </c>
      <c r="F2731" s="761" t="s">
        <v>48</v>
      </c>
      <c r="G2731" s="75"/>
      <c r="H2731" s="796" t="s">
        <v>636</v>
      </c>
      <c r="I2731" s="801"/>
      <c r="J2731" s="75"/>
      <c r="K2731" s="741"/>
      <c r="L2731" s="75"/>
      <c r="M2731" s="75"/>
      <c r="N2731" s="75"/>
      <c r="O2731" s="75"/>
      <c r="P2731" s="75"/>
      <c r="Q2731" s="128" t="s">
        <v>536</v>
      </c>
      <c r="R2731" s="804">
        <v>0</v>
      </c>
      <c r="S2731" s="805">
        <v>0</v>
      </c>
      <c r="T2731" s="805">
        <v>0</v>
      </c>
      <c r="U2731" s="805">
        <v>0</v>
      </c>
      <c r="V2731" s="805">
        <v>0</v>
      </c>
      <c r="W2731" s="806">
        <v>0.31195106122412902</v>
      </c>
      <c r="X2731" s="805">
        <v>0</v>
      </c>
      <c r="Y2731" s="805">
        <v>0</v>
      </c>
      <c r="Z2731" s="805">
        <v>0</v>
      </c>
      <c r="AA2731" s="805">
        <v>0</v>
      </c>
      <c r="AB2731" s="805">
        <v>0</v>
      </c>
      <c r="AC2731" s="805">
        <v>0</v>
      </c>
      <c r="AD2731" s="805">
        <v>0</v>
      </c>
      <c r="AE2731" s="805">
        <v>0</v>
      </c>
      <c r="AF2731" s="805">
        <v>0</v>
      </c>
      <c r="AG2731" s="805">
        <v>0</v>
      </c>
      <c r="AH2731" s="808">
        <v>0</v>
      </c>
      <c r="AI2731" s="808">
        <v>0</v>
      </c>
      <c r="AK2731" s="199"/>
      <c r="AM2731" s="11"/>
      <c r="AN2731" s="15"/>
      <c r="AO2731" s="11"/>
      <c r="AP2731" s="11"/>
    </row>
    <row r="2732" spans="3:42" outlineLevel="2" x14ac:dyDescent="0.2">
      <c r="C2732" s="252">
        <v>19</v>
      </c>
      <c r="D2732" s="119" t="s">
        <v>218</v>
      </c>
      <c r="F2732" s="767" t="s">
        <v>55</v>
      </c>
      <c r="H2732" s="797" t="s">
        <v>636</v>
      </c>
      <c r="K2732" s="164"/>
      <c r="Q2732" s="135" t="s">
        <v>536</v>
      </c>
      <c r="R2732" s="809">
        <v>0</v>
      </c>
      <c r="S2732" s="810">
        <v>0</v>
      </c>
      <c r="T2732" s="810">
        <v>0</v>
      </c>
      <c r="U2732" s="810">
        <v>0</v>
      </c>
      <c r="V2732" s="810">
        <v>0</v>
      </c>
      <c r="W2732" s="811">
        <v>0.17973275976137376</v>
      </c>
      <c r="X2732" s="810">
        <v>0</v>
      </c>
      <c r="Y2732" s="810">
        <v>0</v>
      </c>
      <c r="Z2732" s="810">
        <v>0</v>
      </c>
      <c r="AA2732" s="810">
        <v>0</v>
      </c>
      <c r="AB2732" s="810">
        <v>0</v>
      </c>
      <c r="AC2732" s="810">
        <v>0</v>
      </c>
      <c r="AD2732" s="810">
        <v>0</v>
      </c>
      <c r="AE2732" s="810">
        <v>0</v>
      </c>
      <c r="AF2732" s="810">
        <v>0</v>
      </c>
      <c r="AG2732" s="810">
        <v>0</v>
      </c>
      <c r="AH2732" s="812">
        <v>0</v>
      </c>
      <c r="AI2732" s="812">
        <v>0</v>
      </c>
      <c r="AK2732" s="199"/>
      <c r="AM2732" s="11"/>
      <c r="AN2732" s="15"/>
      <c r="AO2732" s="11"/>
      <c r="AP2732" s="11"/>
    </row>
    <row r="2733" spans="3:42" outlineLevel="2" x14ac:dyDescent="0.2">
      <c r="C2733" s="252">
        <v>19</v>
      </c>
      <c r="D2733" s="119" t="s">
        <v>218</v>
      </c>
      <c r="F2733" s="783" t="s">
        <v>57</v>
      </c>
      <c r="G2733" s="83"/>
      <c r="H2733" s="798" t="s">
        <v>636</v>
      </c>
      <c r="I2733" s="799"/>
      <c r="J2733" s="83"/>
      <c r="K2733" s="736"/>
      <c r="L2733" s="83"/>
      <c r="M2733" s="83"/>
      <c r="N2733" s="83"/>
      <c r="O2733" s="83"/>
      <c r="P2733" s="83"/>
      <c r="Q2733" s="143" t="s">
        <v>536</v>
      </c>
      <c r="R2733" s="813">
        <v>0</v>
      </c>
      <c r="S2733" s="814">
        <v>0</v>
      </c>
      <c r="T2733" s="814">
        <v>0</v>
      </c>
      <c r="U2733" s="814">
        <v>0</v>
      </c>
      <c r="V2733" s="814">
        <v>0</v>
      </c>
      <c r="W2733" s="815">
        <v>0</v>
      </c>
      <c r="X2733" s="814">
        <v>0</v>
      </c>
      <c r="Y2733" s="814">
        <v>0</v>
      </c>
      <c r="Z2733" s="814">
        <v>0</v>
      </c>
      <c r="AA2733" s="814">
        <v>0</v>
      </c>
      <c r="AB2733" s="814">
        <v>0</v>
      </c>
      <c r="AC2733" s="814">
        <v>0</v>
      </c>
      <c r="AD2733" s="814">
        <v>0</v>
      </c>
      <c r="AE2733" s="814">
        <v>0</v>
      </c>
      <c r="AF2733" s="814">
        <v>0</v>
      </c>
      <c r="AG2733" s="814">
        <v>0</v>
      </c>
      <c r="AH2733" s="816">
        <v>0</v>
      </c>
      <c r="AI2733" s="816">
        <v>0</v>
      </c>
      <c r="AK2733" s="199"/>
      <c r="AM2733" s="11"/>
      <c r="AN2733" s="15"/>
      <c r="AO2733" s="11"/>
      <c r="AP2733" s="11"/>
    </row>
    <row r="2734" spans="3:42" outlineLevel="2" x14ac:dyDescent="0.2">
      <c r="C2734" s="252">
        <v>19</v>
      </c>
      <c r="D2734" s="119" t="s">
        <v>218</v>
      </c>
      <c r="F2734" s="12"/>
      <c r="H2734" s="817"/>
      <c r="K2734" s="16"/>
      <c r="Q2734" s="16"/>
      <c r="R2734" s="818"/>
      <c r="S2734" s="818"/>
      <c r="T2734" s="818"/>
      <c r="U2734" s="818"/>
      <c r="V2734" s="818"/>
      <c r="W2734" s="818"/>
      <c r="X2734" s="818"/>
      <c r="Y2734" s="818"/>
      <c r="Z2734" s="818"/>
      <c r="AA2734" s="818"/>
      <c r="AB2734" s="818"/>
      <c r="AC2734" s="818"/>
      <c r="AD2734" s="818"/>
      <c r="AE2734" s="818"/>
      <c r="AF2734" s="818"/>
      <c r="AG2734" s="818"/>
      <c r="AH2734" s="818"/>
      <c r="AI2734" s="818"/>
      <c r="AK2734" s="199"/>
      <c r="AM2734" s="11"/>
      <c r="AN2734" s="15"/>
      <c r="AO2734" s="11"/>
      <c r="AP2734" s="11"/>
    </row>
    <row r="2735" spans="3:42" x14ac:dyDescent="0.2">
      <c r="C2735" s="252">
        <v>20</v>
      </c>
      <c r="D2735" s="754" t="s">
        <v>150</v>
      </c>
      <c r="E2735" s="67"/>
      <c r="F2735" s="67"/>
      <c r="G2735" s="67"/>
      <c r="H2735" s="755" t="s">
        <v>152</v>
      </c>
      <c r="I2735" s="67"/>
      <c r="J2735" s="67"/>
      <c r="K2735" s="102"/>
      <c r="L2735" s="67"/>
      <c r="M2735" s="67"/>
      <c r="N2735" s="67"/>
      <c r="O2735" s="67"/>
      <c r="P2735" s="67"/>
      <c r="Q2735" s="102"/>
      <c r="R2735" s="67"/>
      <c r="S2735" s="67"/>
      <c r="T2735" s="67"/>
      <c r="U2735" s="67"/>
      <c r="V2735" s="67"/>
      <c r="W2735" s="67"/>
      <c r="X2735" s="67"/>
      <c r="Y2735" s="67"/>
      <c r="Z2735" s="67"/>
      <c r="AA2735" s="67"/>
      <c r="AB2735" s="67"/>
      <c r="AC2735" s="67"/>
      <c r="AD2735" s="67"/>
      <c r="AE2735" s="67"/>
      <c r="AF2735" s="67"/>
      <c r="AG2735" s="67"/>
      <c r="AH2735" s="67"/>
      <c r="AI2735" s="67"/>
      <c r="AK2735" s="199"/>
      <c r="AM2735" s="11"/>
      <c r="AN2735" s="15"/>
      <c r="AO2735" s="11"/>
      <c r="AP2735" s="11"/>
    </row>
    <row r="2736" spans="3:42" outlineLevel="1" x14ac:dyDescent="0.2">
      <c r="C2736" s="252">
        <v>20</v>
      </c>
      <c r="D2736" s="119" t="s">
        <v>218</v>
      </c>
      <c r="F2736" s="121" t="s">
        <v>597</v>
      </c>
      <c r="G2736" s="756"/>
      <c r="H2736" s="757"/>
      <c r="I2736" s="756"/>
      <c r="J2736" s="756"/>
      <c r="K2736" s="758"/>
      <c r="L2736" s="759"/>
      <c r="M2736" s="759"/>
      <c r="N2736" s="759"/>
      <c r="O2736" s="759"/>
      <c r="P2736" s="759"/>
      <c r="Q2736" s="758"/>
      <c r="R2736" s="760"/>
      <c r="S2736" s="760"/>
      <c r="T2736" s="760"/>
      <c r="U2736" s="760"/>
      <c r="V2736" s="760"/>
      <c r="W2736" s="760"/>
      <c r="X2736" s="760"/>
      <c r="Y2736" s="760"/>
      <c r="Z2736" s="760"/>
      <c r="AA2736" s="760"/>
      <c r="AB2736" s="760"/>
      <c r="AC2736" s="760"/>
      <c r="AD2736" s="760"/>
      <c r="AE2736" s="760"/>
      <c r="AF2736" s="760"/>
      <c r="AG2736" s="760"/>
      <c r="AH2736" s="759"/>
      <c r="AI2736" s="759"/>
      <c r="AK2736" s="199"/>
      <c r="AM2736" s="11"/>
      <c r="AN2736" s="15"/>
      <c r="AO2736" s="11"/>
      <c r="AP2736" s="11"/>
    </row>
    <row r="2737" spans="3:42" outlineLevel="2" x14ac:dyDescent="0.2">
      <c r="C2737" s="252">
        <v>20</v>
      </c>
      <c r="D2737" s="119" t="s">
        <v>218</v>
      </c>
      <c r="F2737" s="12"/>
      <c r="G2737" s="149" t="s">
        <v>598</v>
      </c>
      <c r="H2737" s="72" t="s">
        <v>48</v>
      </c>
      <c r="I2737" s="8" t="s">
        <v>451</v>
      </c>
      <c r="J2737" s="8" t="s">
        <v>599</v>
      </c>
      <c r="K2737" s="8" t="s">
        <v>61</v>
      </c>
      <c r="AK2737" s="199"/>
      <c r="AM2737" s="11"/>
      <c r="AN2737" s="15"/>
      <c r="AO2737" s="11"/>
      <c r="AP2737" s="11"/>
    </row>
    <row r="2738" spans="3:42" outlineLevel="2" x14ac:dyDescent="0.2">
      <c r="C2738" s="252">
        <v>20</v>
      </c>
      <c r="D2738" s="119" t="s">
        <v>218</v>
      </c>
      <c r="F2738" s="761" t="s">
        <v>129</v>
      </c>
      <c r="G2738" s="762" t="s">
        <v>130</v>
      </c>
      <c r="H2738" s="763">
        <v>0.39</v>
      </c>
      <c r="I2738" s="764">
        <v>0.61</v>
      </c>
      <c r="J2738" s="765">
        <v>1</v>
      </c>
      <c r="K2738" s="766"/>
      <c r="AK2738" s="199"/>
      <c r="AM2738" s="11"/>
      <c r="AN2738" s="15"/>
      <c r="AO2738" s="11"/>
      <c r="AP2738" s="11"/>
    </row>
    <row r="2739" spans="3:42" outlineLevel="2" x14ac:dyDescent="0.2">
      <c r="C2739" s="252">
        <v>20</v>
      </c>
      <c r="D2739" s="119" t="s">
        <v>218</v>
      </c>
      <c r="F2739" s="767" t="s">
        <v>128</v>
      </c>
      <c r="G2739" s="611" t="s">
        <v>130</v>
      </c>
      <c r="H2739" s="768">
        <v>2.5286132552568539E-2</v>
      </c>
      <c r="I2739" s="769">
        <v>0.97471386744743149</v>
      </c>
      <c r="J2739" s="770">
        <v>1</v>
      </c>
      <c r="K2739" s="771"/>
      <c r="AK2739" s="199"/>
      <c r="AM2739" s="11"/>
      <c r="AN2739" s="15"/>
      <c r="AO2739" s="11"/>
      <c r="AP2739" s="11"/>
    </row>
    <row r="2740" spans="3:42" outlineLevel="2" x14ac:dyDescent="0.2">
      <c r="C2740" s="252">
        <v>20</v>
      </c>
      <c r="D2740" s="119" t="s">
        <v>218</v>
      </c>
      <c r="F2740" s="767" t="s">
        <v>600</v>
      </c>
      <c r="G2740" s="611" t="s">
        <v>583</v>
      </c>
      <c r="H2740" s="772">
        <v>380</v>
      </c>
      <c r="I2740" s="773">
        <v>14648</v>
      </c>
      <c r="J2740" s="774">
        <v>15028</v>
      </c>
      <c r="K2740" s="775">
        <v>0.39897632248560333</v>
      </c>
      <c r="AK2740" s="199"/>
      <c r="AM2740" s="11"/>
      <c r="AN2740" s="15"/>
      <c r="AO2740" s="11"/>
      <c r="AP2740" s="11"/>
    </row>
    <row r="2741" spans="3:42" outlineLevel="2" x14ac:dyDescent="0.2">
      <c r="C2741" s="252">
        <v>20</v>
      </c>
      <c r="D2741" s="119" t="s">
        <v>218</v>
      </c>
      <c r="F2741" s="767" t="s">
        <v>64</v>
      </c>
      <c r="G2741" s="611" t="s">
        <v>583</v>
      </c>
      <c r="H2741" s="776">
        <v>0</v>
      </c>
      <c r="I2741" s="773">
        <v>0</v>
      </c>
      <c r="J2741" s="774">
        <v>0</v>
      </c>
      <c r="K2741" s="771"/>
      <c r="AK2741" s="199"/>
      <c r="AM2741" s="11"/>
      <c r="AN2741" s="15"/>
      <c r="AO2741" s="11"/>
      <c r="AP2741" s="11"/>
    </row>
    <row r="2742" spans="3:42" outlineLevel="2" x14ac:dyDescent="0.2">
      <c r="C2742" s="252">
        <v>20</v>
      </c>
      <c r="D2742" s="119" t="s">
        <v>218</v>
      </c>
      <c r="F2742" s="767" t="s">
        <v>601</v>
      </c>
      <c r="G2742" s="611" t="s">
        <v>583</v>
      </c>
      <c r="H2742" s="776">
        <v>380</v>
      </c>
      <c r="I2742" s="773">
        <v>14648</v>
      </c>
      <c r="J2742" s="774">
        <v>15028</v>
      </c>
      <c r="K2742" s="771"/>
      <c r="AK2742" s="199"/>
      <c r="AM2742" s="11"/>
      <c r="AN2742" s="15"/>
      <c r="AO2742" s="11"/>
      <c r="AP2742" s="11"/>
    </row>
    <row r="2743" spans="3:42" outlineLevel="2" x14ac:dyDescent="0.2">
      <c r="C2743" s="252">
        <v>20</v>
      </c>
      <c r="D2743" s="119" t="s">
        <v>218</v>
      </c>
      <c r="F2743" s="767" t="s">
        <v>602</v>
      </c>
      <c r="G2743" s="611" t="s">
        <v>130</v>
      </c>
      <c r="H2743" s="778">
        <v>0</v>
      </c>
      <c r="I2743" s="769">
        <v>0</v>
      </c>
      <c r="J2743" s="769">
        <v>0</v>
      </c>
      <c r="K2743" s="771"/>
      <c r="AK2743" s="199"/>
      <c r="AM2743" s="11"/>
      <c r="AN2743" s="15"/>
      <c r="AO2743" s="11"/>
      <c r="AP2743" s="11"/>
    </row>
    <row r="2744" spans="3:42" outlineLevel="2" x14ac:dyDescent="0.2">
      <c r="C2744" s="252">
        <v>20</v>
      </c>
      <c r="D2744" s="119" t="s">
        <v>218</v>
      </c>
      <c r="F2744" s="767" t="s">
        <v>603</v>
      </c>
      <c r="G2744" s="611" t="s">
        <v>583</v>
      </c>
      <c r="H2744" s="776">
        <v>0</v>
      </c>
      <c r="I2744" s="773">
        <v>14239</v>
      </c>
      <c r="J2744" s="774">
        <v>14239</v>
      </c>
      <c r="K2744" s="771"/>
      <c r="AK2744" s="199"/>
      <c r="AM2744" s="11"/>
      <c r="AN2744" s="15"/>
      <c r="AO2744" s="11"/>
      <c r="AP2744" s="11"/>
    </row>
    <row r="2745" spans="3:42" outlineLevel="2" x14ac:dyDescent="0.2">
      <c r="C2745" s="252">
        <v>20</v>
      </c>
      <c r="D2745" s="119" t="s">
        <v>218</v>
      </c>
      <c r="F2745" s="767" t="s">
        <v>604</v>
      </c>
      <c r="G2745" s="611"/>
      <c r="H2745" s="773">
        <v>0</v>
      </c>
      <c r="I2745" s="773">
        <v>0</v>
      </c>
      <c r="J2745" s="773">
        <v>0</v>
      </c>
      <c r="K2745" s="771"/>
      <c r="AK2745" s="199"/>
      <c r="AM2745" s="11"/>
      <c r="AN2745" s="15"/>
      <c r="AO2745" s="11"/>
      <c r="AP2745" s="11"/>
    </row>
    <row r="2746" spans="3:42" outlineLevel="2" x14ac:dyDescent="0.2">
      <c r="C2746" s="252">
        <v>20</v>
      </c>
      <c r="D2746" s="119" t="s">
        <v>218</v>
      </c>
      <c r="F2746" s="767" t="s">
        <v>605</v>
      </c>
      <c r="G2746" s="611"/>
      <c r="H2746" s="779"/>
      <c r="I2746" s="780"/>
      <c r="J2746" s="781"/>
      <c r="K2746" s="782">
        <v>0</v>
      </c>
      <c r="AK2746" s="199"/>
      <c r="AM2746" s="11"/>
      <c r="AN2746" s="15"/>
      <c r="AO2746" s="11"/>
      <c r="AP2746" s="11"/>
    </row>
    <row r="2747" spans="3:42" outlineLevel="2" x14ac:dyDescent="0.2">
      <c r="C2747" s="252">
        <v>20</v>
      </c>
      <c r="D2747" s="119" t="s">
        <v>218</v>
      </c>
      <c r="F2747" s="783" t="s">
        <v>606</v>
      </c>
      <c r="G2747" s="619" t="s">
        <v>130</v>
      </c>
      <c r="H2747" s="784">
        <v>0</v>
      </c>
      <c r="I2747" s="785">
        <v>1</v>
      </c>
      <c r="J2747" s="786">
        <v>1</v>
      </c>
      <c r="K2747" s="787"/>
      <c r="AK2747" s="199"/>
      <c r="AM2747" s="11"/>
      <c r="AN2747" s="15"/>
      <c r="AO2747" s="11"/>
      <c r="AP2747" s="11"/>
    </row>
    <row r="2748" spans="3:42" outlineLevel="2" x14ac:dyDescent="0.2">
      <c r="C2748" s="252">
        <v>20</v>
      </c>
      <c r="D2748" s="119" t="s">
        <v>218</v>
      </c>
      <c r="H2748"/>
      <c r="I2748"/>
      <c r="K2748"/>
      <c r="AK2748" s="199"/>
      <c r="AM2748" s="11"/>
      <c r="AN2748" s="15"/>
      <c r="AO2748" s="11"/>
      <c r="AP2748" s="11"/>
    </row>
    <row r="2749" spans="3:42" outlineLevel="1" x14ac:dyDescent="0.2">
      <c r="C2749" s="252">
        <v>20</v>
      </c>
      <c r="D2749" s="119" t="s">
        <v>218</v>
      </c>
      <c r="F2749" s="121" t="s">
        <v>607</v>
      </c>
      <c r="G2749" s="756"/>
      <c r="H2749" s="757"/>
      <c r="I2749" s="788"/>
      <c r="J2749" s="756"/>
      <c r="K2749" s="758"/>
      <c r="L2749" s="759"/>
      <c r="M2749" s="759"/>
      <c r="N2749" s="759"/>
      <c r="O2749" s="759"/>
      <c r="P2749" s="759"/>
      <c r="Q2749" s="758"/>
      <c r="R2749" s="760"/>
      <c r="S2749" s="760"/>
      <c r="T2749" s="760"/>
      <c r="U2749" s="760"/>
      <c r="V2749" s="760"/>
      <c r="W2749" s="760"/>
      <c r="X2749" s="760"/>
      <c r="Y2749" s="760"/>
      <c r="Z2749" s="760"/>
      <c r="AA2749" s="760"/>
      <c r="AB2749" s="760"/>
      <c r="AC2749" s="760"/>
      <c r="AD2749" s="760"/>
      <c r="AE2749" s="760"/>
      <c r="AF2749" s="760"/>
      <c r="AG2749" s="760"/>
      <c r="AH2749" s="759"/>
      <c r="AI2749" s="759"/>
      <c r="AK2749" s="199"/>
      <c r="AM2749" s="11"/>
      <c r="AN2749" s="15"/>
      <c r="AO2749" s="11"/>
      <c r="AP2749" s="11"/>
    </row>
    <row r="2750" spans="3:42" outlineLevel="2" x14ac:dyDescent="0.2">
      <c r="C2750" s="252">
        <v>20</v>
      </c>
      <c r="D2750" s="119" t="s">
        <v>218</v>
      </c>
      <c r="F2750" s="789" t="s">
        <v>608</v>
      </c>
      <c r="G2750" s="790"/>
      <c r="H2750" s="791" t="s">
        <v>609</v>
      </c>
      <c r="I2750" s="791"/>
      <c r="J2750" s="790"/>
      <c r="K2750" s="792"/>
      <c r="L2750" s="789"/>
      <c r="M2750" s="789"/>
      <c r="N2750" s="789"/>
      <c r="O2750" s="789"/>
      <c r="P2750" s="789"/>
      <c r="Q2750" s="792"/>
      <c r="R2750" s="793"/>
      <c r="S2750" s="793"/>
      <c r="T2750" s="793"/>
      <c r="U2750" s="793"/>
      <c r="V2750" s="793"/>
      <c r="W2750" s="793"/>
      <c r="X2750" s="793"/>
      <c r="Y2750" s="793"/>
      <c r="Z2750" s="793"/>
      <c r="AA2750" s="793"/>
      <c r="AB2750" s="793"/>
      <c r="AC2750" s="793"/>
      <c r="AD2750" s="793"/>
      <c r="AE2750" s="793"/>
      <c r="AF2750" s="793"/>
      <c r="AG2750" s="793"/>
      <c r="AH2750" s="789"/>
      <c r="AI2750" s="789"/>
      <c r="AK2750" s="199"/>
      <c r="AM2750" s="11"/>
      <c r="AN2750" s="15"/>
      <c r="AO2750" s="11"/>
      <c r="AP2750" s="11"/>
    </row>
    <row r="2751" spans="3:42" ht="14.25" customHeight="1" outlineLevel="2" x14ac:dyDescent="0.2">
      <c r="C2751" s="252">
        <v>20</v>
      </c>
      <c r="D2751" s="119" t="s">
        <v>218</v>
      </c>
      <c r="F2751" s="794" t="s">
        <v>610</v>
      </c>
      <c r="H2751" s="795"/>
      <c r="AK2751" s="199"/>
      <c r="AM2751" s="11"/>
      <c r="AN2751" s="15"/>
      <c r="AO2751" s="11"/>
      <c r="AP2751" s="11"/>
    </row>
    <row r="2752" spans="3:42" outlineLevel="2" x14ac:dyDescent="0.2">
      <c r="C2752" s="252">
        <v>20</v>
      </c>
      <c r="D2752" s="119" t="s">
        <v>218</v>
      </c>
      <c r="F2752" s="761" t="s">
        <v>62</v>
      </c>
      <c r="G2752" s="75"/>
      <c r="H2752" s="796" t="s">
        <v>10</v>
      </c>
      <c r="I2752" s="796" t="s">
        <v>611</v>
      </c>
      <c r="J2752" s="75"/>
      <c r="K2752" s="741"/>
      <c r="L2752" s="75"/>
      <c r="M2752" s="75"/>
      <c r="N2752" s="75"/>
      <c r="O2752" s="75"/>
      <c r="P2752" s="75"/>
      <c r="Q2752" s="128" t="s">
        <v>110</v>
      </c>
      <c r="R2752" s="299">
        <v>0</v>
      </c>
      <c r="S2752" s="300">
        <v>0</v>
      </c>
      <c r="T2752" s="300">
        <v>0</v>
      </c>
      <c r="U2752" s="300">
        <v>595.82532189677056</v>
      </c>
      <c r="V2752" s="300">
        <v>646.01898625177569</v>
      </c>
      <c r="W2752" s="301">
        <v>679.1994372828575</v>
      </c>
      <c r="X2752" s="300">
        <v>1476.1316189575434</v>
      </c>
      <c r="Y2752" s="300">
        <v>1665.6910313224939</v>
      </c>
      <c r="Z2752" s="300">
        <v>800.36135642922579</v>
      </c>
      <c r="AA2752" s="300">
        <v>1145.1161500271342</v>
      </c>
      <c r="AB2752" s="302">
        <v>856.38905352065467</v>
      </c>
      <c r="AC2752" s="302">
        <v>794.9055029718802</v>
      </c>
      <c r="AD2752" s="302">
        <v>897.40391888000408</v>
      </c>
      <c r="AE2752" s="302">
        <v>1061.1564927205688</v>
      </c>
      <c r="AF2752" s="302">
        <v>1203.7534880220071</v>
      </c>
      <c r="AG2752" s="302">
        <v>1107.2949505601114</v>
      </c>
      <c r="AH2752" s="348">
        <v>1190.7226811665755</v>
      </c>
      <c r="AI2752" s="348">
        <v>1152.6701595011764</v>
      </c>
      <c r="AK2752" s="199"/>
      <c r="AM2752" s="11"/>
      <c r="AN2752" s="15"/>
      <c r="AO2752" s="11"/>
      <c r="AP2752" s="11"/>
    </row>
    <row r="2753" spans="3:42" outlineLevel="2" x14ac:dyDescent="0.2">
      <c r="C2753" s="252">
        <v>20</v>
      </c>
      <c r="D2753" s="119" t="s">
        <v>218</v>
      </c>
      <c r="F2753" s="767" t="s">
        <v>188</v>
      </c>
      <c r="H2753" s="797" t="s">
        <v>10</v>
      </c>
      <c r="I2753" s="797" t="s">
        <v>612</v>
      </c>
      <c r="K2753" s="164"/>
      <c r="Q2753" s="135" t="s">
        <v>110</v>
      </c>
      <c r="R2753" s="314">
        <v>0</v>
      </c>
      <c r="S2753" s="315">
        <v>0</v>
      </c>
      <c r="T2753" s="315">
        <v>0</v>
      </c>
      <c r="U2753" s="315">
        <v>235.67083172966213</v>
      </c>
      <c r="V2753" s="315">
        <v>244.0452537104118</v>
      </c>
      <c r="W2753" s="316">
        <v>250.88225237382125</v>
      </c>
      <c r="X2753" s="315">
        <v>272.23984576629471</v>
      </c>
      <c r="Y2753" s="315">
        <v>277.97100748120363</v>
      </c>
      <c r="Z2753" s="315">
        <v>283.9227094494052</v>
      </c>
      <c r="AA2753" s="315">
        <v>289.64053162215959</v>
      </c>
      <c r="AB2753" s="5">
        <v>295.47386023688443</v>
      </c>
      <c r="AC2753" s="5">
        <v>301.42503746752993</v>
      </c>
      <c r="AD2753" s="5">
        <v>307.49645319814215</v>
      </c>
      <c r="AE2753" s="5">
        <v>313.69054600003187</v>
      </c>
      <c r="AF2753" s="5">
        <v>320.00980412908689</v>
      </c>
      <c r="AG2753" s="5">
        <v>326.45676654364627</v>
      </c>
      <c r="AH2753" s="350">
        <v>333.03402394336325</v>
      </c>
      <c r="AI2753" s="350">
        <v>339.74421982949366</v>
      </c>
      <c r="AK2753" s="199"/>
      <c r="AM2753" s="11"/>
      <c r="AN2753" s="15"/>
      <c r="AO2753" s="11"/>
      <c r="AP2753" s="11"/>
    </row>
    <row r="2754" spans="3:42" outlineLevel="2" x14ac:dyDescent="0.2">
      <c r="C2754" s="252">
        <v>20</v>
      </c>
      <c r="D2754" s="119" t="s">
        <v>218</v>
      </c>
      <c r="F2754" s="767" t="s">
        <v>613</v>
      </c>
      <c r="H2754" s="797" t="s">
        <v>10</v>
      </c>
      <c r="I2754" s="234" t="s">
        <v>614</v>
      </c>
      <c r="K2754" s="164"/>
      <c r="Q2754" s="135" t="s">
        <v>110</v>
      </c>
      <c r="R2754" s="314">
        <v>0</v>
      </c>
      <c r="S2754" s="315">
        <v>0</v>
      </c>
      <c r="T2754" s="315">
        <v>0</v>
      </c>
      <c r="U2754" s="315">
        <v>0</v>
      </c>
      <c r="V2754" s="315">
        <v>0</v>
      </c>
      <c r="W2754" s="316">
        <v>0</v>
      </c>
      <c r="X2754" s="315">
        <v>0</v>
      </c>
      <c r="Y2754" s="315">
        <v>0</v>
      </c>
      <c r="Z2754" s="315">
        <v>0</v>
      </c>
      <c r="AA2754" s="315">
        <v>0</v>
      </c>
      <c r="AB2754" s="5">
        <v>0</v>
      </c>
      <c r="AC2754" s="5">
        <v>0</v>
      </c>
      <c r="AD2754" s="5">
        <v>0</v>
      </c>
      <c r="AE2754" s="5">
        <v>0</v>
      </c>
      <c r="AF2754" s="5">
        <v>0</v>
      </c>
      <c r="AG2754" s="5">
        <v>0</v>
      </c>
      <c r="AH2754" s="350">
        <v>0</v>
      </c>
      <c r="AI2754" s="350">
        <v>0</v>
      </c>
      <c r="AK2754" s="199"/>
      <c r="AM2754" s="11"/>
      <c r="AN2754" s="15"/>
      <c r="AO2754" s="11"/>
      <c r="AP2754" s="11"/>
    </row>
    <row r="2755" spans="3:42" outlineLevel="2" x14ac:dyDescent="0.2">
      <c r="C2755" s="252">
        <v>20</v>
      </c>
      <c r="D2755" s="119" t="s">
        <v>218</v>
      </c>
      <c r="F2755" s="783" t="s">
        <v>57</v>
      </c>
      <c r="G2755" s="83"/>
      <c r="H2755" s="798" t="s">
        <v>10</v>
      </c>
      <c r="I2755" s="799"/>
      <c r="J2755" s="83"/>
      <c r="K2755" s="736"/>
      <c r="L2755" s="83"/>
      <c r="M2755" s="83"/>
      <c r="N2755" s="83"/>
      <c r="O2755" s="83"/>
      <c r="P2755" s="83"/>
      <c r="Q2755" s="143" t="s">
        <v>110</v>
      </c>
      <c r="R2755" s="304">
        <v>0</v>
      </c>
      <c r="S2755" s="305">
        <v>0</v>
      </c>
      <c r="T2755" s="305">
        <v>0</v>
      </c>
      <c r="U2755" s="305">
        <v>62.635418406608146</v>
      </c>
      <c r="V2755" s="305">
        <v>64.861760713046806</v>
      </c>
      <c r="W2755" s="306">
        <v>66.679184708744629</v>
      </c>
      <c r="X2755" s="305">
        <v>68.507932367796229</v>
      </c>
      <c r="Y2755" s="305">
        <v>70.162847932592413</v>
      </c>
      <c r="Z2755" s="305">
        <v>71.642292162728353</v>
      </c>
      <c r="AA2755" s="305">
        <v>73.064283487745215</v>
      </c>
      <c r="AB2755" s="307">
        <v>74.514499230377183</v>
      </c>
      <c r="AC2755" s="307">
        <v>75.993499604164327</v>
      </c>
      <c r="AD2755" s="307">
        <v>77.501855942083381</v>
      </c>
      <c r="AE2755" s="307">
        <v>79.040150917252859</v>
      </c>
      <c r="AF2755" s="307">
        <v>80.608978768018943</v>
      </c>
      <c r="AG2755" s="307">
        <v>82.208945527509115</v>
      </c>
      <c r="AH2755" s="362">
        <v>83.840669257741823</v>
      </c>
      <c r="AI2755" s="362">
        <v>85.504780288383273</v>
      </c>
      <c r="AK2755" s="199"/>
      <c r="AM2755" s="11"/>
      <c r="AN2755" s="15"/>
      <c r="AO2755" s="11"/>
      <c r="AP2755" s="11"/>
    </row>
    <row r="2756" spans="3:42" outlineLevel="2" x14ac:dyDescent="0.2">
      <c r="C2756" s="252">
        <v>20</v>
      </c>
      <c r="D2756" s="119" t="s">
        <v>218</v>
      </c>
      <c r="F2756" s="12"/>
      <c r="H2756" s="234"/>
      <c r="K2756" s="164"/>
      <c r="Q2756" s="16"/>
      <c r="R2756" s="800">
        <v>0</v>
      </c>
      <c r="S2756" s="800">
        <v>0</v>
      </c>
      <c r="T2756" s="800">
        <v>0</v>
      </c>
      <c r="U2756" s="800">
        <v>894.13157203304081</v>
      </c>
      <c r="V2756" s="800">
        <v>954.92600067523426</v>
      </c>
      <c r="W2756" s="800">
        <v>996.76087436542332</v>
      </c>
      <c r="X2756" s="800">
        <v>1816.8793970916342</v>
      </c>
      <c r="Y2756" s="800">
        <v>2013.8248867362902</v>
      </c>
      <c r="Z2756" s="800">
        <v>1155.9263580413594</v>
      </c>
      <c r="AA2756" s="800">
        <v>1507.8209651370389</v>
      </c>
      <c r="AB2756" s="800">
        <v>1226.3774129879162</v>
      </c>
      <c r="AC2756" s="800">
        <v>1172.3240400435743</v>
      </c>
      <c r="AD2756" s="800">
        <v>1282.4022280202296</v>
      </c>
      <c r="AE2756" s="800">
        <v>1453.8871896378537</v>
      </c>
      <c r="AF2756" s="800">
        <v>1604.3722709191129</v>
      </c>
      <c r="AG2756" s="800">
        <v>1515.9606626312666</v>
      </c>
      <c r="AH2756" s="800">
        <v>1607.5973743676807</v>
      </c>
      <c r="AI2756" s="800">
        <v>1577.9191596190533</v>
      </c>
      <c r="AK2756" s="199"/>
      <c r="AM2756" s="11"/>
      <c r="AN2756" s="15"/>
      <c r="AO2756" s="11"/>
      <c r="AP2756" s="11"/>
    </row>
    <row r="2757" spans="3:42" ht="14.25" customHeight="1" outlineLevel="2" x14ac:dyDescent="0.2">
      <c r="C2757" s="252">
        <v>20</v>
      </c>
      <c r="D2757" s="119" t="s">
        <v>218</v>
      </c>
      <c r="F2757" s="794" t="s">
        <v>615</v>
      </c>
      <c r="AK2757" s="199"/>
      <c r="AM2757" s="11"/>
      <c r="AN2757" s="15"/>
      <c r="AO2757" s="11"/>
      <c r="AP2757" s="11"/>
    </row>
    <row r="2758" spans="3:42" outlineLevel="2" x14ac:dyDescent="0.2">
      <c r="C2758" s="252">
        <v>20</v>
      </c>
      <c r="D2758" s="119" t="s">
        <v>218</v>
      </c>
      <c r="F2758" s="761" t="s">
        <v>48</v>
      </c>
      <c r="G2758" s="75"/>
      <c r="H2758" s="796" t="s">
        <v>10</v>
      </c>
      <c r="I2758" s="801"/>
      <c r="J2758" s="75"/>
      <c r="K2758" s="741"/>
      <c r="L2758" s="75"/>
      <c r="M2758" s="75"/>
      <c r="N2758" s="75"/>
      <c r="O2758" s="75"/>
      <c r="P2758" s="75"/>
      <c r="Q2758" s="128" t="s">
        <v>110</v>
      </c>
      <c r="R2758" s="299">
        <v>0</v>
      </c>
      <c r="S2758" s="300">
        <v>0</v>
      </c>
      <c r="T2758" s="300">
        <v>0</v>
      </c>
      <c r="U2758" s="300">
        <v>238.33107942963085</v>
      </c>
      <c r="V2758" s="300">
        <v>258.11836527233919</v>
      </c>
      <c r="W2758" s="301">
        <v>271.23162242892585</v>
      </c>
      <c r="X2758" s="300">
        <v>582.57522421957924</v>
      </c>
      <c r="Y2758" s="300">
        <v>656.64831395671331</v>
      </c>
      <c r="Z2758" s="300">
        <v>319.32023627322013</v>
      </c>
      <c r="AA2758" s="300">
        <v>453.9191873857767</v>
      </c>
      <c r="AB2758" s="302">
        <v>341.4631220688243</v>
      </c>
      <c r="AC2758" s="302">
        <v>317.63501961110018</v>
      </c>
      <c r="AD2758" s="302">
        <v>357.7629244382145</v>
      </c>
      <c r="AE2758" s="302">
        <v>421.78305288766626</v>
      </c>
      <c r="AF2758" s="302">
        <v>477.55567065391233</v>
      </c>
      <c r="AG2758" s="302">
        <v>440.09985978994905</v>
      </c>
      <c r="AH2758" s="348">
        <v>472.80298812891164</v>
      </c>
      <c r="AI2758" s="348">
        <v>458.13217958203637</v>
      </c>
      <c r="AK2758" s="199"/>
      <c r="AM2758" s="11"/>
      <c r="AN2758" s="15"/>
      <c r="AO2758" s="11"/>
      <c r="AP2758" s="11"/>
    </row>
    <row r="2759" spans="3:42" outlineLevel="2" x14ac:dyDescent="0.2">
      <c r="C2759" s="252">
        <v>20</v>
      </c>
      <c r="D2759" s="119" t="s">
        <v>218</v>
      </c>
      <c r="F2759" s="767" t="s">
        <v>55</v>
      </c>
      <c r="H2759" s="797" t="s">
        <v>10</v>
      </c>
      <c r="K2759" s="164"/>
      <c r="Q2759" s="135" t="s">
        <v>110</v>
      </c>
      <c r="R2759" s="314">
        <v>0</v>
      </c>
      <c r="S2759" s="315">
        <v>0</v>
      </c>
      <c r="T2759" s="315">
        <v>0</v>
      </c>
      <c r="U2759" s="315">
        <v>593.16507419680181</v>
      </c>
      <c r="V2759" s="315">
        <v>631.94587468984821</v>
      </c>
      <c r="W2759" s="316">
        <v>658.8500672277529</v>
      </c>
      <c r="X2759" s="315">
        <v>1165.7962405042588</v>
      </c>
      <c r="Y2759" s="315">
        <v>1287.0137248469841</v>
      </c>
      <c r="Z2759" s="315">
        <v>764.96382960541087</v>
      </c>
      <c r="AA2759" s="315">
        <v>980.8374942635171</v>
      </c>
      <c r="AB2759" s="5">
        <v>810.39979168871491</v>
      </c>
      <c r="AC2759" s="5">
        <v>778.69552082831001</v>
      </c>
      <c r="AD2759" s="5">
        <v>847.13744763993168</v>
      </c>
      <c r="AE2759" s="5">
        <v>953.06398583293446</v>
      </c>
      <c r="AF2759" s="5">
        <v>1046.2076214971817</v>
      </c>
      <c r="AG2759" s="5">
        <v>993.6518573138087</v>
      </c>
      <c r="AH2759" s="350">
        <v>1050.9537169810271</v>
      </c>
      <c r="AI2759" s="350">
        <v>1034.2821997486337</v>
      </c>
      <c r="AK2759" s="199"/>
      <c r="AM2759" s="11"/>
      <c r="AN2759" s="15"/>
      <c r="AO2759" s="11"/>
      <c r="AP2759" s="11"/>
    </row>
    <row r="2760" spans="3:42" outlineLevel="2" x14ac:dyDescent="0.2">
      <c r="C2760" s="252">
        <v>20</v>
      </c>
      <c r="D2760" s="119" t="s">
        <v>218</v>
      </c>
      <c r="F2760" s="783" t="s">
        <v>57</v>
      </c>
      <c r="G2760" s="83"/>
      <c r="H2760" s="798" t="s">
        <v>10</v>
      </c>
      <c r="I2760" s="799"/>
      <c r="J2760" s="83"/>
      <c r="K2760" s="736"/>
      <c r="L2760" s="83"/>
      <c r="M2760" s="83"/>
      <c r="N2760" s="83"/>
      <c r="O2760" s="83"/>
      <c r="P2760" s="83"/>
      <c r="Q2760" s="143" t="s">
        <v>110</v>
      </c>
      <c r="R2760" s="304">
        <v>0</v>
      </c>
      <c r="S2760" s="305">
        <v>0</v>
      </c>
      <c r="T2760" s="305">
        <v>0</v>
      </c>
      <c r="U2760" s="305">
        <v>62.635418406608146</v>
      </c>
      <c r="V2760" s="305">
        <v>64.861760713046806</v>
      </c>
      <c r="W2760" s="306">
        <v>66.679184708744629</v>
      </c>
      <c r="X2760" s="305">
        <v>68.507932367796229</v>
      </c>
      <c r="Y2760" s="305">
        <v>70.162847932592413</v>
      </c>
      <c r="Z2760" s="305">
        <v>71.642292162728353</v>
      </c>
      <c r="AA2760" s="305">
        <v>73.064283487745215</v>
      </c>
      <c r="AB2760" s="307">
        <v>74.514499230377183</v>
      </c>
      <c r="AC2760" s="307">
        <v>75.993499604164327</v>
      </c>
      <c r="AD2760" s="307">
        <v>77.501855942083381</v>
      </c>
      <c r="AE2760" s="307">
        <v>79.040150917252859</v>
      </c>
      <c r="AF2760" s="307">
        <v>80.608978768018943</v>
      </c>
      <c r="AG2760" s="307">
        <v>82.208945527509115</v>
      </c>
      <c r="AH2760" s="362">
        <v>83.840669257741823</v>
      </c>
      <c r="AI2760" s="362">
        <v>85.504780288383273</v>
      </c>
      <c r="AK2760" s="199"/>
      <c r="AM2760" s="11"/>
      <c r="AN2760" s="15"/>
      <c r="AO2760" s="11"/>
      <c r="AP2760" s="11"/>
    </row>
    <row r="2761" spans="3:42" outlineLevel="2" x14ac:dyDescent="0.2">
      <c r="C2761" s="252">
        <v>20</v>
      </c>
      <c r="D2761" s="119" t="s">
        <v>218</v>
      </c>
      <c r="F2761" s="12"/>
      <c r="H2761" s="164"/>
      <c r="K2761" s="164"/>
      <c r="Q2761" s="16"/>
      <c r="R2761" s="800">
        <v>0</v>
      </c>
      <c r="S2761" s="800">
        <v>0</v>
      </c>
      <c r="T2761" s="800">
        <v>0</v>
      </c>
      <c r="U2761" s="800">
        <v>894.13157203304081</v>
      </c>
      <c r="V2761" s="800">
        <v>954.92600067523426</v>
      </c>
      <c r="W2761" s="800">
        <v>996.76087436542332</v>
      </c>
      <c r="X2761" s="800">
        <v>1816.8793970916342</v>
      </c>
      <c r="Y2761" s="800">
        <v>2013.82488673629</v>
      </c>
      <c r="Z2761" s="800">
        <v>1155.9263580413594</v>
      </c>
      <c r="AA2761" s="800">
        <v>1507.8209651370389</v>
      </c>
      <c r="AB2761" s="800">
        <v>1226.3774129879164</v>
      </c>
      <c r="AC2761" s="800">
        <v>1172.3240400435745</v>
      </c>
      <c r="AD2761" s="800">
        <v>1282.4022280202296</v>
      </c>
      <c r="AE2761" s="800">
        <v>1453.8871896378537</v>
      </c>
      <c r="AF2761" s="800">
        <v>1604.3722709191129</v>
      </c>
      <c r="AG2761" s="800">
        <v>1515.9606626312668</v>
      </c>
      <c r="AH2761" s="800">
        <v>1607.5973743676807</v>
      </c>
      <c r="AI2761" s="800">
        <v>1577.9191596190533</v>
      </c>
      <c r="AK2761" s="199"/>
      <c r="AM2761" s="11"/>
      <c r="AN2761" s="15"/>
      <c r="AO2761" s="11"/>
      <c r="AP2761" s="11"/>
    </row>
    <row r="2762" spans="3:42" ht="15" customHeight="1" outlineLevel="2" x14ac:dyDescent="0.2">
      <c r="C2762" s="252">
        <v>20</v>
      </c>
      <c r="D2762" s="119" t="s">
        <v>218</v>
      </c>
      <c r="F2762" s="794" t="s">
        <v>69</v>
      </c>
      <c r="AK2762" s="199"/>
      <c r="AM2762" s="11"/>
      <c r="AN2762" s="15"/>
      <c r="AO2762" s="11"/>
      <c r="AP2762" s="11"/>
    </row>
    <row r="2763" spans="3:42" outlineLevel="2" x14ac:dyDescent="0.2">
      <c r="C2763" s="252">
        <v>20</v>
      </c>
      <c r="D2763" s="119" t="s">
        <v>218</v>
      </c>
      <c r="F2763" s="761" t="s">
        <v>9</v>
      </c>
      <c r="G2763" s="75"/>
      <c r="H2763" s="796" t="s">
        <v>10</v>
      </c>
      <c r="I2763" s="801"/>
      <c r="J2763" s="75"/>
      <c r="K2763" s="741"/>
      <c r="L2763" s="75"/>
      <c r="M2763" s="75"/>
      <c r="N2763" s="75"/>
      <c r="O2763" s="75"/>
      <c r="P2763" s="75"/>
      <c r="Q2763" s="128" t="s">
        <v>110</v>
      </c>
      <c r="R2763" s="299">
        <v>0</v>
      </c>
      <c r="S2763" s="300">
        <v>0</v>
      </c>
      <c r="T2763" s="300">
        <v>0</v>
      </c>
      <c r="U2763" s="300">
        <v>0</v>
      </c>
      <c r="V2763" s="300">
        <v>0</v>
      </c>
      <c r="W2763" s="301">
        <v>0</v>
      </c>
      <c r="X2763" s="300">
        <v>0</v>
      </c>
      <c r="Y2763" s="300">
        <v>0</v>
      </c>
      <c r="Z2763" s="300">
        <v>0</v>
      </c>
      <c r="AA2763" s="300">
        <v>0</v>
      </c>
      <c r="AB2763" s="302">
        <v>0</v>
      </c>
      <c r="AC2763" s="302">
        <v>0</v>
      </c>
      <c r="AD2763" s="302">
        <v>0</v>
      </c>
      <c r="AE2763" s="302">
        <v>0</v>
      </c>
      <c r="AF2763" s="302">
        <v>0</v>
      </c>
      <c r="AG2763" s="302">
        <v>0</v>
      </c>
      <c r="AH2763" s="348">
        <v>0</v>
      </c>
      <c r="AI2763" s="348">
        <v>0</v>
      </c>
      <c r="AK2763" s="199"/>
      <c r="AM2763" s="11"/>
      <c r="AN2763" s="15"/>
      <c r="AO2763" s="11"/>
      <c r="AP2763" s="11"/>
    </row>
    <row r="2764" spans="3:42" outlineLevel="2" x14ac:dyDescent="0.2">
      <c r="C2764" s="252">
        <v>20</v>
      </c>
      <c r="D2764" s="119" t="s">
        <v>218</v>
      </c>
      <c r="F2764" s="767" t="s">
        <v>14</v>
      </c>
      <c r="H2764" s="797" t="s">
        <v>10</v>
      </c>
      <c r="K2764" s="164"/>
      <c r="Q2764" s="135" t="s">
        <v>110</v>
      </c>
      <c r="R2764" s="314">
        <v>0</v>
      </c>
      <c r="S2764" s="315">
        <v>0</v>
      </c>
      <c r="T2764" s="315">
        <v>0</v>
      </c>
      <c r="U2764" s="315">
        <v>0</v>
      </c>
      <c r="V2764" s="315">
        <v>0</v>
      </c>
      <c r="W2764" s="316">
        <v>0</v>
      </c>
      <c r="X2764" s="315">
        <v>0</v>
      </c>
      <c r="Y2764" s="315">
        <v>0</v>
      </c>
      <c r="Z2764" s="315">
        <v>0</v>
      </c>
      <c r="AA2764" s="315">
        <v>0</v>
      </c>
      <c r="AB2764" s="5">
        <v>0</v>
      </c>
      <c r="AC2764" s="5">
        <v>0</v>
      </c>
      <c r="AD2764" s="5">
        <v>0</v>
      </c>
      <c r="AE2764" s="5">
        <v>0</v>
      </c>
      <c r="AF2764" s="5">
        <v>0</v>
      </c>
      <c r="AG2764" s="5">
        <v>0</v>
      </c>
      <c r="AH2764" s="350">
        <v>0</v>
      </c>
      <c r="AI2764" s="350">
        <v>0</v>
      </c>
      <c r="AJ2764" s="289"/>
      <c r="AK2764" s="199"/>
      <c r="AM2764" s="11"/>
      <c r="AN2764" s="15"/>
      <c r="AO2764" s="11"/>
      <c r="AP2764" s="11"/>
    </row>
    <row r="2765" spans="3:42" outlineLevel="2" x14ac:dyDescent="0.2">
      <c r="C2765" s="252">
        <v>20</v>
      </c>
      <c r="D2765" s="119" t="s">
        <v>218</v>
      </c>
      <c r="F2765" s="783" t="s">
        <v>16</v>
      </c>
      <c r="G2765" s="83"/>
      <c r="H2765" s="798" t="s">
        <v>10</v>
      </c>
      <c r="I2765" s="799"/>
      <c r="J2765" s="83"/>
      <c r="K2765" s="736"/>
      <c r="L2765" s="83"/>
      <c r="M2765" s="83"/>
      <c r="N2765" s="83"/>
      <c r="O2765" s="83"/>
      <c r="P2765" s="83"/>
      <c r="Q2765" s="143" t="s">
        <v>110</v>
      </c>
      <c r="R2765" s="304">
        <v>0</v>
      </c>
      <c r="S2765" s="305">
        <v>0</v>
      </c>
      <c r="T2765" s="305">
        <v>0</v>
      </c>
      <c r="U2765" s="305">
        <v>0</v>
      </c>
      <c r="V2765" s="305">
        <v>0</v>
      </c>
      <c r="W2765" s="306">
        <v>0</v>
      </c>
      <c r="X2765" s="305">
        <v>0</v>
      </c>
      <c r="Y2765" s="305">
        <v>0</v>
      </c>
      <c r="Z2765" s="305">
        <v>0</v>
      </c>
      <c r="AA2765" s="305">
        <v>0</v>
      </c>
      <c r="AB2765" s="307">
        <v>0</v>
      </c>
      <c r="AC2765" s="307">
        <v>0</v>
      </c>
      <c r="AD2765" s="307">
        <v>0</v>
      </c>
      <c r="AE2765" s="307">
        <v>0</v>
      </c>
      <c r="AF2765" s="307">
        <v>0</v>
      </c>
      <c r="AG2765" s="307">
        <v>0</v>
      </c>
      <c r="AH2765" s="362">
        <v>0</v>
      </c>
      <c r="AI2765" s="362">
        <v>0</v>
      </c>
      <c r="AK2765" s="199"/>
      <c r="AM2765" s="11"/>
      <c r="AN2765" s="15"/>
      <c r="AO2765" s="11"/>
      <c r="AP2765" s="11"/>
    </row>
    <row r="2766" spans="3:42" outlineLevel="2" x14ac:dyDescent="0.2">
      <c r="C2766" s="252">
        <v>20</v>
      </c>
      <c r="D2766" s="119" t="s">
        <v>218</v>
      </c>
      <c r="F2766" s="12"/>
      <c r="H2766" s="797"/>
      <c r="K2766" s="164"/>
      <c r="Q2766" s="16"/>
      <c r="R2766" s="800">
        <v>0</v>
      </c>
      <c r="S2766" s="800">
        <v>0</v>
      </c>
      <c r="T2766" s="800">
        <v>0</v>
      </c>
      <c r="U2766" s="800">
        <v>0</v>
      </c>
      <c r="V2766" s="800">
        <v>0</v>
      </c>
      <c r="W2766" s="800">
        <v>0</v>
      </c>
      <c r="X2766" s="800">
        <v>0</v>
      </c>
      <c r="Y2766" s="800">
        <v>0</v>
      </c>
      <c r="Z2766" s="800">
        <v>0</v>
      </c>
      <c r="AA2766" s="800">
        <v>0</v>
      </c>
      <c r="AB2766" s="800">
        <v>0</v>
      </c>
      <c r="AC2766" s="800">
        <v>0</v>
      </c>
      <c r="AD2766" s="800">
        <v>0</v>
      </c>
      <c r="AE2766" s="800">
        <v>0</v>
      </c>
      <c r="AF2766" s="800">
        <v>0</v>
      </c>
      <c r="AG2766" s="800">
        <v>0</v>
      </c>
      <c r="AH2766" s="800">
        <v>0</v>
      </c>
      <c r="AI2766" s="800">
        <v>0</v>
      </c>
      <c r="AK2766" s="199"/>
      <c r="AM2766" s="11"/>
      <c r="AN2766" s="15"/>
      <c r="AO2766" s="11"/>
      <c r="AP2766" s="11"/>
    </row>
    <row r="2767" spans="3:42" ht="17.25" customHeight="1" outlineLevel="2" x14ac:dyDescent="0.2">
      <c r="C2767" s="252">
        <v>20</v>
      </c>
      <c r="D2767" s="119" t="s">
        <v>218</v>
      </c>
      <c r="F2767" s="794" t="s">
        <v>616</v>
      </c>
      <c r="AK2767" s="199"/>
      <c r="AM2767" s="11"/>
      <c r="AN2767" s="15"/>
      <c r="AO2767" s="11"/>
      <c r="AP2767" s="11"/>
    </row>
    <row r="2768" spans="3:42" outlineLevel="2" x14ac:dyDescent="0.2">
      <c r="C2768" s="252">
        <v>20</v>
      </c>
      <c r="D2768" s="119" t="s">
        <v>218</v>
      </c>
      <c r="F2768" s="761" t="s">
        <v>48</v>
      </c>
      <c r="G2768" s="75"/>
      <c r="H2768" s="796" t="s">
        <v>10</v>
      </c>
      <c r="I2768" s="228" t="s">
        <v>617</v>
      </c>
      <c r="J2768" s="75"/>
      <c r="K2768" s="741"/>
      <c r="L2768" s="75"/>
      <c r="M2768" s="75"/>
      <c r="N2768" s="75"/>
      <c r="O2768" s="75"/>
      <c r="P2768" s="75"/>
      <c r="Q2768" s="128" t="s">
        <v>110</v>
      </c>
      <c r="R2768" s="299">
        <v>0</v>
      </c>
      <c r="S2768" s="300">
        <v>0</v>
      </c>
      <c r="T2768" s="300">
        <v>0</v>
      </c>
      <c r="U2768" s="300">
        <v>238.33107942963085</v>
      </c>
      <c r="V2768" s="300">
        <v>258.11836527233919</v>
      </c>
      <c r="W2768" s="301">
        <v>271.23162242892585</v>
      </c>
      <c r="X2768" s="300">
        <v>582.57522421957924</v>
      </c>
      <c r="Y2768" s="300">
        <v>656.64831395671331</v>
      </c>
      <c r="Z2768" s="300">
        <v>319.32023627322013</v>
      </c>
      <c r="AA2768" s="300">
        <v>453.9191873857767</v>
      </c>
      <c r="AB2768" s="302">
        <v>341.4631220688243</v>
      </c>
      <c r="AC2768" s="302">
        <v>317.63501961110018</v>
      </c>
      <c r="AD2768" s="302">
        <v>357.7629244382145</v>
      </c>
      <c r="AE2768" s="302">
        <v>421.78305288766626</v>
      </c>
      <c r="AF2768" s="302">
        <v>477.55567065391233</v>
      </c>
      <c r="AG2768" s="302">
        <v>440.09985978994905</v>
      </c>
      <c r="AH2768" s="348">
        <v>472.80298812891164</v>
      </c>
      <c r="AI2768" s="348">
        <v>458.13217958203637</v>
      </c>
      <c r="AJ2768" s="289"/>
      <c r="AK2768" s="199"/>
      <c r="AM2768" s="11"/>
      <c r="AN2768" s="15"/>
      <c r="AO2768" s="11"/>
      <c r="AP2768" s="11"/>
    </row>
    <row r="2769" spans="3:42" outlineLevel="2" x14ac:dyDescent="0.2">
      <c r="C2769" s="252">
        <v>20</v>
      </c>
      <c r="D2769" s="119" t="s">
        <v>218</v>
      </c>
      <c r="F2769" s="767" t="s">
        <v>55</v>
      </c>
      <c r="H2769" s="797" t="s">
        <v>10</v>
      </c>
      <c r="I2769" s="234" t="s">
        <v>617</v>
      </c>
      <c r="K2769" s="164"/>
      <c r="Q2769" s="135" t="s">
        <v>110</v>
      </c>
      <c r="R2769" s="314">
        <v>0</v>
      </c>
      <c r="S2769" s="315">
        <v>0</v>
      </c>
      <c r="T2769" s="315">
        <v>0</v>
      </c>
      <c r="U2769" s="315">
        <v>593.16507419680181</v>
      </c>
      <c r="V2769" s="315">
        <v>631.94587468984821</v>
      </c>
      <c r="W2769" s="316">
        <v>658.8500672277529</v>
      </c>
      <c r="X2769" s="315">
        <v>1165.7962405042588</v>
      </c>
      <c r="Y2769" s="315">
        <v>1287.0137248469841</v>
      </c>
      <c r="Z2769" s="315">
        <v>764.96382960541087</v>
      </c>
      <c r="AA2769" s="315">
        <v>980.8374942635171</v>
      </c>
      <c r="AB2769" s="5">
        <v>810.39979168871491</v>
      </c>
      <c r="AC2769" s="5">
        <v>778.69552082831001</v>
      </c>
      <c r="AD2769" s="5">
        <v>847.13744763993168</v>
      </c>
      <c r="AE2769" s="5">
        <v>953.06398583293446</v>
      </c>
      <c r="AF2769" s="5">
        <v>1046.2076214971817</v>
      </c>
      <c r="AG2769" s="5">
        <v>993.6518573138087</v>
      </c>
      <c r="AH2769" s="350">
        <v>1050.9537169810271</v>
      </c>
      <c r="AI2769" s="350">
        <v>1034.2821997486337</v>
      </c>
      <c r="AK2769" s="199"/>
      <c r="AM2769" s="11"/>
      <c r="AN2769" s="15"/>
      <c r="AO2769" s="11"/>
      <c r="AP2769" s="11"/>
    </row>
    <row r="2770" spans="3:42" outlineLevel="2" x14ac:dyDescent="0.2">
      <c r="C2770" s="252">
        <v>20</v>
      </c>
      <c r="D2770" s="119" t="s">
        <v>218</v>
      </c>
      <c r="F2770" s="783" t="s">
        <v>57</v>
      </c>
      <c r="G2770" s="83"/>
      <c r="H2770" s="798" t="s">
        <v>10</v>
      </c>
      <c r="I2770" s="240" t="s">
        <v>617</v>
      </c>
      <c r="J2770" s="83"/>
      <c r="K2770" s="736"/>
      <c r="L2770" s="83"/>
      <c r="M2770" s="83"/>
      <c r="N2770" s="83"/>
      <c r="O2770" s="83"/>
      <c r="P2770" s="83"/>
      <c r="Q2770" s="143" t="s">
        <v>110</v>
      </c>
      <c r="R2770" s="304">
        <v>0</v>
      </c>
      <c r="S2770" s="305">
        <v>0</v>
      </c>
      <c r="T2770" s="305">
        <v>0</v>
      </c>
      <c r="U2770" s="305">
        <v>62.635418406608146</v>
      </c>
      <c r="V2770" s="305">
        <v>64.861760713046806</v>
      </c>
      <c r="W2770" s="306">
        <v>66.679184708744629</v>
      </c>
      <c r="X2770" s="305">
        <v>68.507932367796229</v>
      </c>
      <c r="Y2770" s="305">
        <v>70.162847932592413</v>
      </c>
      <c r="Z2770" s="305">
        <v>71.642292162728353</v>
      </c>
      <c r="AA2770" s="305">
        <v>73.064283487745215</v>
      </c>
      <c r="AB2770" s="307">
        <v>74.514499230377183</v>
      </c>
      <c r="AC2770" s="307">
        <v>75.993499604164327</v>
      </c>
      <c r="AD2770" s="307">
        <v>77.501855942083381</v>
      </c>
      <c r="AE2770" s="307">
        <v>79.040150917252859</v>
      </c>
      <c r="AF2770" s="307">
        <v>80.608978768018943</v>
      </c>
      <c r="AG2770" s="307">
        <v>82.208945527509115</v>
      </c>
      <c r="AH2770" s="362">
        <v>83.840669257741823</v>
      </c>
      <c r="AI2770" s="362">
        <v>85.504780288383273</v>
      </c>
      <c r="AK2770" s="199"/>
      <c r="AM2770" s="11"/>
      <c r="AN2770" s="15"/>
      <c r="AO2770" s="11"/>
      <c r="AP2770" s="11"/>
    </row>
    <row r="2771" spans="3:42" outlineLevel="2" x14ac:dyDescent="0.2">
      <c r="C2771" s="252">
        <v>20</v>
      </c>
      <c r="D2771" s="119" t="s">
        <v>218</v>
      </c>
      <c r="F2771" s="802" t="s">
        <v>618</v>
      </c>
      <c r="R2771" s="800">
        <v>0</v>
      </c>
      <c r="S2771" s="800">
        <v>0</v>
      </c>
      <c r="T2771" s="800">
        <v>0</v>
      </c>
      <c r="U2771" s="800">
        <v>894.13157203304081</v>
      </c>
      <c r="V2771" s="800">
        <v>954.92600067523426</v>
      </c>
      <c r="W2771" s="800">
        <v>996.76087436542332</v>
      </c>
      <c r="X2771" s="800">
        <v>1816.8793970916342</v>
      </c>
      <c r="Y2771" s="800">
        <v>2013.82488673629</v>
      </c>
      <c r="Z2771" s="800">
        <v>1155.9263580413594</v>
      </c>
      <c r="AA2771" s="800">
        <v>1507.8209651370389</v>
      </c>
      <c r="AB2771" s="800">
        <v>1226.3774129879164</v>
      </c>
      <c r="AC2771" s="800">
        <v>1172.3240400435745</v>
      </c>
      <c r="AD2771" s="800">
        <v>1282.4022280202296</v>
      </c>
      <c r="AE2771" s="800">
        <v>1453.8871896378537</v>
      </c>
      <c r="AF2771" s="800">
        <v>1604.3722709191129</v>
      </c>
      <c r="AG2771" s="800">
        <v>1515.9606626312668</v>
      </c>
      <c r="AH2771" s="800">
        <v>1607.5973743676807</v>
      </c>
      <c r="AI2771" s="800">
        <v>1577.9191596190533</v>
      </c>
      <c r="AK2771" s="199"/>
      <c r="AM2771" s="11"/>
      <c r="AN2771" s="15"/>
      <c r="AO2771" s="11"/>
      <c r="AP2771" s="11"/>
    </row>
    <row r="2772" spans="3:42" outlineLevel="2" x14ac:dyDescent="0.2">
      <c r="C2772" s="252">
        <v>20</v>
      </c>
      <c r="D2772" s="119" t="s">
        <v>218</v>
      </c>
      <c r="R2772" s="5"/>
      <c r="S2772" s="5"/>
      <c r="T2772" s="5"/>
      <c r="U2772" s="5"/>
      <c r="V2772" s="5"/>
      <c r="W2772" s="5"/>
      <c r="X2772" s="5"/>
      <c r="Y2772" s="5"/>
      <c r="AK2772" s="199"/>
      <c r="AM2772" s="11"/>
      <c r="AN2772" s="15"/>
      <c r="AO2772" s="11"/>
      <c r="AP2772" s="11"/>
    </row>
    <row r="2773" spans="3:42" outlineLevel="2" x14ac:dyDescent="0.2">
      <c r="C2773" s="252">
        <v>20</v>
      </c>
      <c r="D2773" s="119" t="s">
        <v>218</v>
      </c>
      <c r="F2773" s="789" t="s">
        <v>619</v>
      </c>
      <c r="G2773" s="790"/>
      <c r="H2773" s="803"/>
      <c r="I2773" s="790"/>
      <c r="J2773" s="790"/>
      <c r="K2773" s="792"/>
      <c r="L2773" s="789"/>
      <c r="M2773" s="789"/>
      <c r="N2773" s="789"/>
      <c r="O2773" s="789"/>
      <c r="P2773" s="789"/>
      <c r="Q2773" s="792"/>
      <c r="R2773" s="793"/>
      <c r="S2773" s="793"/>
      <c r="T2773" s="793"/>
      <c r="U2773" s="793"/>
      <c r="V2773" s="793"/>
      <c r="W2773" s="793"/>
      <c r="X2773" s="793"/>
      <c r="Y2773" s="793"/>
      <c r="Z2773" s="793"/>
      <c r="AA2773" s="793"/>
      <c r="AB2773" s="793"/>
      <c r="AC2773" s="793"/>
      <c r="AD2773" s="793"/>
      <c r="AE2773" s="793"/>
      <c r="AF2773" s="793"/>
      <c r="AG2773" s="793"/>
      <c r="AH2773" s="789"/>
      <c r="AI2773" s="789"/>
      <c r="AK2773" s="199"/>
      <c r="AM2773" s="11"/>
      <c r="AN2773" s="15"/>
      <c r="AO2773" s="11"/>
      <c r="AP2773" s="11"/>
    </row>
    <row r="2774" spans="3:42" outlineLevel="2" x14ac:dyDescent="0.2">
      <c r="C2774" s="252">
        <v>20</v>
      </c>
      <c r="D2774" s="119" t="s">
        <v>218</v>
      </c>
      <c r="F2774" t="s">
        <v>620</v>
      </c>
      <c r="AK2774" s="199"/>
      <c r="AM2774" s="11"/>
      <c r="AN2774" s="15"/>
      <c r="AO2774" s="11"/>
      <c r="AP2774" s="11"/>
    </row>
    <row r="2775" spans="3:42" outlineLevel="2" x14ac:dyDescent="0.2">
      <c r="C2775" s="252">
        <v>20</v>
      </c>
      <c r="D2775" s="119" t="s">
        <v>218</v>
      </c>
      <c r="F2775" s="761" t="s">
        <v>48</v>
      </c>
      <c r="G2775" s="75"/>
      <c r="H2775" s="796" t="s">
        <v>10</v>
      </c>
      <c r="I2775" s="801"/>
      <c r="J2775" s="75"/>
      <c r="K2775" s="741"/>
      <c r="L2775" s="75"/>
      <c r="M2775" s="75"/>
      <c r="N2775" s="75"/>
      <c r="O2775" s="75"/>
      <c r="P2775" s="75"/>
      <c r="Q2775" s="128" t="s">
        <v>536</v>
      </c>
      <c r="R2775" s="804">
        <v>0</v>
      </c>
      <c r="S2775" s="805">
        <v>0</v>
      </c>
      <c r="T2775" s="805">
        <v>0</v>
      </c>
      <c r="U2775" s="805">
        <v>627.18705113060741</v>
      </c>
      <c r="V2775" s="805">
        <v>679.25885597983995</v>
      </c>
      <c r="W2775" s="806">
        <v>713.76742744454168</v>
      </c>
      <c r="X2775" s="805">
        <v>1533.0926953146823</v>
      </c>
      <c r="Y2775" s="805">
        <v>1728.021878833456</v>
      </c>
      <c r="Z2775" s="805">
        <v>840.31641124531609</v>
      </c>
      <c r="AA2775" s="805">
        <v>1194.5241773309913</v>
      </c>
      <c r="AB2775" s="805">
        <v>898.58716333901134</v>
      </c>
      <c r="AC2775" s="805">
        <v>835.88163055552673</v>
      </c>
      <c r="AD2775" s="805">
        <v>941.48138010056448</v>
      </c>
      <c r="AE2775" s="805">
        <v>1109.955402335964</v>
      </c>
      <c r="AF2775" s="805">
        <v>1256.7254490892431</v>
      </c>
      <c r="AG2775" s="805">
        <v>1158.1575257630238</v>
      </c>
      <c r="AH2775" s="808">
        <v>1244.2183898129254</v>
      </c>
      <c r="AI2775" s="808">
        <v>1205.6109989000959</v>
      </c>
      <c r="AJ2775" s="289"/>
      <c r="AK2775" s="199"/>
      <c r="AM2775" s="11"/>
      <c r="AN2775" s="15"/>
      <c r="AO2775" s="11"/>
      <c r="AP2775" s="11"/>
    </row>
    <row r="2776" spans="3:42" outlineLevel="2" x14ac:dyDescent="0.2">
      <c r="C2776" s="252">
        <v>20</v>
      </c>
      <c r="D2776" s="119" t="s">
        <v>218</v>
      </c>
      <c r="F2776" s="767" t="s">
        <v>55</v>
      </c>
      <c r="H2776" s="797" t="s">
        <v>10</v>
      </c>
      <c r="K2776" s="164"/>
      <c r="Q2776" s="135" t="s">
        <v>536</v>
      </c>
      <c r="R2776" s="809">
        <v>0</v>
      </c>
      <c r="S2776" s="810">
        <v>0</v>
      </c>
      <c r="T2776" s="810">
        <v>0</v>
      </c>
      <c r="U2776" s="810">
        <v>40.494611837575221</v>
      </c>
      <c r="V2776" s="810">
        <v>43.142126890350092</v>
      </c>
      <c r="W2776" s="811">
        <v>44.978841290807814</v>
      </c>
      <c r="X2776" s="810">
        <v>79.587400362114877</v>
      </c>
      <c r="Y2776" s="810">
        <v>87.862761117352818</v>
      </c>
      <c r="Z2776" s="810">
        <v>52.223090497365575</v>
      </c>
      <c r="AA2776" s="810">
        <v>66.960506162173473</v>
      </c>
      <c r="AB2776" s="810">
        <v>55.324944817634822</v>
      </c>
      <c r="AC2776" s="810">
        <v>53.160535283199756</v>
      </c>
      <c r="AD2776" s="810">
        <v>57.83297703713351</v>
      </c>
      <c r="AE2776" s="810">
        <v>65.064444690943091</v>
      </c>
      <c r="AF2776" s="810">
        <v>71.423240134979636</v>
      </c>
      <c r="AG2776" s="810">
        <v>67.835326141030095</v>
      </c>
      <c r="AH2776" s="812">
        <v>71.747249930436041</v>
      </c>
      <c r="AI2776" s="812">
        <v>70.609107028169973</v>
      </c>
      <c r="AK2776" s="199"/>
      <c r="AM2776" s="11"/>
      <c r="AN2776" s="15"/>
      <c r="AO2776" s="11"/>
      <c r="AP2776" s="11"/>
    </row>
    <row r="2777" spans="3:42" outlineLevel="2" x14ac:dyDescent="0.2">
      <c r="C2777" s="252">
        <v>20</v>
      </c>
      <c r="D2777" s="119" t="s">
        <v>218</v>
      </c>
      <c r="F2777" s="783" t="s">
        <v>57</v>
      </c>
      <c r="G2777" s="83"/>
      <c r="H2777" s="798" t="s">
        <v>10</v>
      </c>
      <c r="I2777" s="799"/>
      <c r="J2777" s="83"/>
      <c r="K2777" s="736"/>
      <c r="L2777" s="83"/>
      <c r="M2777" s="83"/>
      <c r="N2777" s="83"/>
      <c r="O2777" s="83"/>
      <c r="P2777" s="83"/>
      <c r="Q2777" s="143" t="s">
        <v>536</v>
      </c>
      <c r="R2777" s="813">
        <v>0</v>
      </c>
      <c r="S2777" s="814">
        <v>0</v>
      </c>
      <c r="T2777" s="814">
        <v>0</v>
      </c>
      <c r="U2777" s="814">
        <v>10.4465208047807</v>
      </c>
      <c r="V2777" s="814">
        <v>10.817836776070218</v>
      </c>
      <c r="W2777" s="815">
        <v>11.120952138993408</v>
      </c>
      <c r="X2777" s="814">
        <v>11.425956096067017</v>
      </c>
      <c r="Y2777" s="814">
        <v>11.701967821023816</v>
      </c>
      <c r="Z2777" s="814">
        <v>11.948713916488506</v>
      </c>
      <c r="AA2777" s="814">
        <v>12.185877846081402</v>
      </c>
      <c r="AB2777" s="814">
        <v>12.427749127733557</v>
      </c>
      <c r="AC2777" s="814">
        <v>12.674421195520299</v>
      </c>
      <c r="AD2777" s="814">
        <v>12.925989338049574</v>
      </c>
      <c r="AE2777" s="814">
        <v>13.182550735271791</v>
      </c>
      <c r="AF2777" s="814">
        <v>13.444204496020328</v>
      </c>
      <c r="AG2777" s="814">
        <v>13.711051696297165</v>
      </c>
      <c r="AH2777" s="816">
        <v>13.983195418318379</v>
      </c>
      <c r="AI2777" s="816">
        <v>14.260740790334717</v>
      </c>
      <c r="AK2777" s="199"/>
      <c r="AM2777" s="11"/>
      <c r="AN2777" s="15"/>
      <c r="AO2777" s="11"/>
      <c r="AP2777" s="11"/>
    </row>
    <row r="2778" spans="3:42" outlineLevel="2" x14ac:dyDescent="0.2">
      <c r="C2778" s="252">
        <v>20</v>
      </c>
      <c r="D2778" s="119" t="s">
        <v>218</v>
      </c>
      <c r="H2778" s="798"/>
      <c r="AK2778" s="199"/>
      <c r="AM2778" s="11"/>
      <c r="AN2778" s="15"/>
      <c r="AO2778" s="11"/>
      <c r="AP2778" s="11"/>
    </row>
    <row r="2779" spans="3:42" outlineLevel="2" x14ac:dyDescent="0.2">
      <c r="C2779" s="252">
        <v>20</v>
      </c>
      <c r="D2779" s="119" t="s">
        <v>218</v>
      </c>
      <c r="F2779" s="789" t="s">
        <v>621</v>
      </c>
      <c r="G2779" s="790"/>
      <c r="H2779" s="803"/>
      <c r="I2779" s="790"/>
      <c r="J2779" s="790"/>
      <c r="K2779" s="792"/>
      <c r="L2779" s="789"/>
      <c r="M2779" s="789"/>
      <c r="N2779" s="789"/>
      <c r="O2779" s="789"/>
      <c r="P2779" s="789"/>
      <c r="Q2779" s="792"/>
      <c r="R2779" s="793"/>
      <c r="S2779" s="793"/>
      <c r="T2779" s="793"/>
      <c r="U2779" s="793"/>
      <c r="V2779" s="793"/>
      <c r="W2779" s="793"/>
      <c r="X2779" s="793"/>
      <c r="Y2779" s="793"/>
      <c r="Z2779" s="793"/>
      <c r="AA2779" s="793"/>
      <c r="AB2779" s="793"/>
      <c r="AC2779" s="793"/>
      <c r="AD2779" s="793"/>
      <c r="AE2779" s="793"/>
      <c r="AF2779" s="793"/>
      <c r="AG2779" s="793"/>
      <c r="AH2779" s="789"/>
      <c r="AI2779" s="789"/>
      <c r="AK2779" s="199"/>
      <c r="AM2779" s="11"/>
      <c r="AN2779" s="15"/>
      <c r="AO2779" s="11"/>
      <c r="AP2779" s="11"/>
    </row>
    <row r="2780" spans="3:42" outlineLevel="2" x14ac:dyDescent="0.2">
      <c r="C2780" s="252">
        <v>20</v>
      </c>
      <c r="D2780" s="119" t="s">
        <v>218</v>
      </c>
      <c r="F2780" s="794" t="s">
        <v>518</v>
      </c>
      <c r="AK2780" s="199"/>
      <c r="AM2780" s="11"/>
      <c r="AN2780" s="15"/>
      <c r="AO2780" s="11"/>
      <c r="AP2780" s="11"/>
    </row>
    <row r="2781" spans="3:42" outlineLevel="2" x14ac:dyDescent="0.2">
      <c r="C2781" s="252">
        <v>20</v>
      </c>
      <c r="D2781" s="119" t="s">
        <v>218</v>
      </c>
      <c r="F2781" s="761" t="s">
        <v>48</v>
      </c>
      <c r="G2781" s="75"/>
      <c r="H2781" s="796" t="s">
        <v>10</v>
      </c>
      <c r="I2781" s="228" t="s">
        <v>518</v>
      </c>
      <c r="J2781" s="75"/>
      <c r="K2781" s="741"/>
      <c r="L2781" s="75"/>
      <c r="M2781" s="75"/>
      <c r="N2781" s="75"/>
      <c r="O2781" s="75"/>
      <c r="P2781" s="75"/>
      <c r="Q2781" s="128" t="s">
        <v>536</v>
      </c>
      <c r="R2781" s="299">
        <v>0</v>
      </c>
      <c r="S2781" s="300">
        <v>0</v>
      </c>
      <c r="T2781" s="300">
        <v>0</v>
      </c>
      <c r="U2781" s="300">
        <v>0</v>
      </c>
      <c r="V2781" s="300">
        <v>0</v>
      </c>
      <c r="W2781" s="301">
        <v>0</v>
      </c>
      <c r="X2781" s="300">
        <v>0</v>
      </c>
      <c r="Y2781" s="300">
        <v>0</v>
      </c>
      <c r="Z2781" s="300">
        <v>0</v>
      </c>
      <c r="AA2781" s="300">
        <v>0</v>
      </c>
      <c r="AB2781" s="302">
        <v>0</v>
      </c>
      <c r="AC2781" s="302">
        <v>0</v>
      </c>
      <c r="AD2781" s="302">
        <v>0</v>
      </c>
      <c r="AE2781" s="302">
        <v>0</v>
      </c>
      <c r="AF2781" s="302">
        <v>0</v>
      </c>
      <c r="AG2781" s="302">
        <v>0</v>
      </c>
      <c r="AH2781" s="348">
        <v>0</v>
      </c>
      <c r="AI2781" s="348">
        <v>0</v>
      </c>
      <c r="AK2781" s="199"/>
      <c r="AM2781" s="11"/>
      <c r="AN2781" s="15"/>
      <c r="AO2781" s="11"/>
      <c r="AP2781" s="11"/>
    </row>
    <row r="2782" spans="3:42" outlineLevel="2" x14ac:dyDescent="0.2">
      <c r="C2782" s="252">
        <v>20</v>
      </c>
      <c r="D2782" s="119" t="s">
        <v>218</v>
      </c>
      <c r="F2782" s="783" t="s">
        <v>55</v>
      </c>
      <c r="G2782" s="83"/>
      <c r="H2782" s="798" t="s">
        <v>10</v>
      </c>
      <c r="I2782" s="240" t="s">
        <v>518</v>
      </c>
      <c r="J2782" s="83"/>
      <c r="K2782" s="736"/>
      <c r="L2782" s="83"/>
      <c r="M2782" s="83"/>
      <c r="N2782" s="83"/>
      <c r="O2782" s="83"/>
      <c r="P2782" s="83"/>
      <c r="Q2782" s="143" t="s">
        <v>536</v>
      </c>
      <c r="R2782" s="304">
        <v>0</v>
      </c>
      <c r="S2782" s="305">
        <v>0</v>
      </c>
      <c r="T2782" s="305">
        <v>0</v>
      </c>
      <c r="U2782" s="305">
        <v>0</v>
      </c>
      <c r="V2782" s="305">
        <v>0</v>
      </c>
      <c r="W2782" s="306">
        <v>0</v>
      </c>
      <c r="X2782" s="305">
        <v>0.56954916569459391</v>
      </c>
      <c r="Y2782" s="305">
        <v>0.58532052550526059</v>
      </c>
      <c r="Z2782" s="305">
        <v>0.60152860931669749</v>
      </c>
      <c r="AA2782" s="305">
        <v>0.61818551043316872</v>
      </c>
      <c r="AB2782" s="307">
        <v>0.63428521825993922</v>
      </c>
      <c r="AC2782" s="307">
        <v>0.65080421865784388</v>
      </c>
      <c r="AD2782" s="307">
        <v>0.66775343146854049</v>
      </c>
      <c r="AE2782" s="307">
        <v>0.68514406092446833</v>
      </c>
      <c r="AF2782" s="307">
        <v>0.70298760305537611</v>
      </c>
      <c r="AG2782" s="307">
        <v>0.72129585328774193</v>
      </c>
      <c r="AH2782" s="362">
        <v>0.72129585328774193</v>
      </c>
      <c r="AI2782" s="362">
        <v>0.72129585328774193</v>
      </c>
      <c r="AK2782" s="199"/>
      <c r="AM2782" s="11"/>
      <c r="AN2782" s="15"/>
      <c r="AO2782" s="11"/>
      <c r="AP2782" s="11"/>
    </row>
    <row r="2783" spans="3:42" outlineLevel="2" x14ac:dyDescent="0.2">
      <c r="C2783" s="252">
        <v>20</v>
      </c>
      <c r="D2783" s="119" t="s">
        <v>218</v>
      </c>
      <c r="F2783" s="40" t="s">
        <v>622</v>
      </c>
      <c r="AK2783" s="199"/>
      <c r="AM2783" s="11"/>
      <c r="AN2783" s="15"/>
      <c r="AO2783" s="11"/>
      <c r="AP2783" s="11"/>
    </row>
    <row r="2784" spans="3:42" outlineLevel="2" x14ac:dyDescent="0.2">
      <c r="C2784" s="252">
        <v>20</v>
      </c>
      <c r="D2784" s="119" t="s">
        <v>218</v>
      </c>
      <c r="F2784" s="761" t="s">
        <v>48</v>
      </c>
      <c r="G2784" s="75"/>
      <c r="H2784" s="796" t="s">
        <v>623</v>
      </c>
      <c r="I2784" s="801"/>
      <c r="J2784" s="75"/>
      <c r="K2784" s="741"/>
      <c r="L2784" s="75"/>
      <c r="M2784" s="75"/>
      <c r="N2784" s="75"/>
      <c r="O2784" s="75"/>
      <c r="P2784" s="75"/>
      <c r="Q2784" s="128" t="s">
        <v>536</v>
      </c>
      <c r="R2784" s="804">
        <v>0</v>
      </c>
      <c r="S2784" s="805">
        <v>0</v>
      </c>
      <c r="T2784" s="805">
        <v>0</v>
      </c>
      <c r="U2784" s="805">
        <v>627.18705113060741</v>
      </c>
      <c r="V2784" s="805">
        <v>679.25885597983995</v>
      </c>
      <c r="W2784" s="806">
        <v>713.76742744454168</v>
      </c>
      <c r="X2784" s="805">
        <v>1533.0926953146823</v>
      </c>
      <c r="Y2784" s="805">
        <v>1728.021878833456</v>
      </c>
      <c r="Z2784" s="805">
        <v>840.31641124531609</v>
      </c>
      <c r="AA2784" s="805">
        <v>1194.5241773309913</v>
      </c>
      <c r="AB2784" s="805">
        <v>898.58716333901134</v>
      </c>
      <c r="AC2784" s="805">
        <v>835.88163055552673</v>
      </c>
      <c r="AD2784" s="805">
        <v>941.48138010056448</v>
      </c>
      <c r="AE2784" s="805">
        <v>1109.955402335964</v>
      </c>
      <c r="AF2784" s="805">
        <v>1256.7254490892431</v>
      </c>
      <c r="AG2784" s="805">
        <v>1158.1575257630238</v>
      </c>
      <c r="AH2784" s="808">
        <v>1244.2183898129254</v>
      </c>
      <c r="AI2784" s="808">
        <v>1205.6109989000959</v>
      </c>
      <c r="AK2784" s="199"/>
      <c r="AM2784" s="11"/>
      <c r="AN2784" s="15"/>
      <c r="AO2784" s="11"/>
      <c r="AP2784" s="11"/>
    </row>
    <row r="2785" spans="3:42" outlineLevel="2" x14ac:dyDescent="0.2">
      <c r="C2785" s="252">
        <v>20</v>
      </c>
      <c r="D2785" s="119" t="s">
        <v>218</v>
      </c>
      <c r="F2785" s="767" t="s">
        <v>55</v>
      </c>
      <c r="H2785" s="797" t="s">
        <v>623</v>
      </c>
      <c r="K2785" s="164"/>
      <c r="Q2785" s="135" t="s">
        <v>536</v>
      </c>
      <c r="R2785" s="809">
        <v>0</v>
      </c>
      <c r="S2785" s="810">
        <v>0</v>
      </c>
      <c r="T2785" s="810">
        <v>0</v>
      </c>
      <c r="U2785" s="810">
        <v>40.494611837575221</v>
      </c>
      <c r="V2785" s="810">
        <v>43.142126890350092</v>
      </c>
      <c r="W2785" s="811">
        <v>44.978841290807814</v>
      </c>
      <c r="X2785" s="810">
        <v>80.156949527809473</v>
      </c>
      <c r="Y2785" s="810">
        <v>88.448081642858085</v>
      </c>
      <c r="Z2785" s="810">
        <v>52.82461910668227</v>
      </c>
      <c r="AA2785" s="810">
        <v>67.578691672606638</v>
      </c>
      <c r="AB2785" s="810">
        <v>55.959230035894763</v>
      </c>
      <c r="AC2785" s="810">
        <v>53.811339501857603</v>
      </c>
      <c r="AD2785" s="810">
        <v>58.50073046860205</v>
      </c>
      <c r="AE2785" s="810">
        <v>65.749588751867563</v>
      </c>
      <c r="AF2785" s="810">
        <v>72.126227738035013</v>
      </c>
      <c r="AG2785" s="810">
        <v>68.556621994317837</v>
      </c>
      <c r="AH2785" s="812">
        <v>72.468545783723783</v>
      </c>
      <c r="AI2785" s="812">
        <v>71.330402881457715</v>
      </c>
      <c r="AK2785" s="199"/>
      <c r="AM2785" s="11"/>
      <c r="AN2785" s="15"/>
      <c r="AO2785" s="11"/>
      <c r="AP2785" s="11"/>
    </row>
    <row r="2786" spans="3:42" outlineLevel="2" x14ac:dyDescent="0.2">
      <c r="C2786" s="252">
        <v>20</v>
      </c>
      <c r="D2786" s="119" t="s">
        <v>218</v>
      </c>
      <c r="F2786" s="783" t="s">
        <v>57</v>
      </c>
      <c r="G2786" s="83"/>
      <c r="H2786" s="798" t="s">
        <v>623</v>
      </c>
      <c r="I2786" s="799"/>
      <c r="J2786" s="83"/>
      <c r="K2786" s="736"/>
      <c r="L2786" s="83"/>
      <c r="M2786" s="83"/>
      <c r="N2786" s="83"/>
      <c r="O2786" s="83"/>
      <c r="P2786" s="83"/>
      <c r="Q2786" s="143" t="s">
        <v>536</v>
      </c>
      <c r="R2786" s="813">
        <v>0</v>
      </c>
      <c r="S2786" s="814">
        <v>0</v>
      </c>
      <c r="T2786" s="814">
        <v>0</v>
      </c>
      <c r="U2786" s="814">
        <v>10.4465208047807</v>
      </c>
      <c r="V2786" s="814">
        <v>10.817836776070218</v>
      </c>
      <c r="W2786" s="815">
        <v>11.120952138993408</v>
      </c>
      <c r="X2786" s="814">
        <v>11.425956096067017</v>
      </c>
      <c r="Y2786" s="814">
        <v>11.701967821023816</v>
      </c>
      <c r="Z2786" s="814">
        <v>11.948713916488506</v>
      </c>
      <c r="AA2786" s="814">
        <v>12.185877846081402</v>
      </c>
      <c r="AB2786" s="814">
        <v>12.427749127733557</v>
      </c>
      <c r="AC2786" s="814">
        <v>12.674421195520299</v>
      </c>
      <c r="AD2786" s="814">
        <v>12.925989338049574</v>
      </c>
      <c r="AE2786" s="814">
        <v>13.182550735271791</v>
      </c>
      <c r="AF2786" s="814">
        <v>13.444204496020328</v>
      </c>
      <c r="AG2786" s="814">
        <v>13.711051696297165</v>
      </c>
      <c r="AH2786" s="816">
        <v>13.983195418318379</v>
      </c>
      <c r="AI2786" s="816">
        <v>14.260740790334717</v>
      </c>
      <c r="AK2786" s="199"/>
      <c r="AM2786" s="11"/>
      <c r="AN2786" s="15"/>
      <c r="AO2786" s="11"/>
      <c r="AP2786" s="11"/>
    </row>
    <row r="2787" spans="3:42" outlineLevel="2" x14ac:dyDescent="0.2">
      <c r="C2787" s="252">
        <v>20</v>
      </c>
      <c r="D2787" s="119" t="s">
        <v>218</v>
      </c>
      <c r="AK2787" s="199"/>
      <c r="AM2787" s="11"/>
      <c r="AN2787" s="15"/>
      <c r="AO2787" s="11"/>
      <c r="AP2787" s="11"/>
    </row>
    <row r="2788" spans="3:42" outlineLevel="1" x14ac:dyDescent="0.2">
      <c r="C2788" s="252">
        <v>20</v>
      </c>
      <c r="D2788" s="119" t="s">
        <v>218</v>
      </c>
      <c r="F2788" s="121" t="s">
        <v>624</v>
      </c>
      <c r="G2788" s="756"/>
      <c r="H2788" s="757"/>
      <c r="I2788" s="788"/>
      <c r="J2788" s="756"/>
      <c r="K2788" s="758"/>
      <c r="L2788" s="759"/>
      <c r="M2788" s="759"/>
      <c r="N2788" s="759"/>
      <c r="O2788" s="759"/>
      <c r="P2788" s="759"/>
      <c r="Q2788" s="758"/>
      <c r="R2788" s="760"/>
      <c r="S2788" s="760"/>
      <c r="T2788" s="760"/>
      <c r="U2788" s="760"/>
      <c r="V2788" s="760"/>
      <c r="W2788" s="760"/>
      <c r="X2788" s="760"/>
      <c r="Y2788" s="760"/>
      <c r="Z2788" s="760"/>
      <c r="AA2788" s="760"/>
      <c r="AB2788" s="760"/>
      <c r="AC2788" s="760"/>
      <c r="AD2788" s="760"/>
      <c r="AE2788" s="760"/>
      <c r="AF2788" s="760"/>
      <c r="AG2788" s="760"/>
      <c r="AH2788" s="759"/>
      <c r="AI2788" s="759"/>
      <c r="AK2788" s="199"/>
      <c r="AM2788" s="11"/>
      <c r="AN2788" s="15"/>
      <c r="AO2788" s="11"/>
      <c r="AP2788" s="11"/>
    </row>
    <row r="2789" spans="3:42" outlineLevel="2" x14ac:dyDescent="0.2">
      <c r="C2789" s="252">
        <v>20</v>
      </c>
      <c r="D2789" s="119" t="s">
        <v>218</v>
      </c>
      <c r="F2789" s="789" t="s">
        <v>625</v>
      </c>
      <c r="G2789" s="790"/>
      <c r="H2789" s="803"/>
      <c r="I2789" s="791"/>
      <c r="J2789" s="790"/>
      <c r="K2789" s="792"/>
      <c r="L2789" s="789"/>
      <c r="M2789" s="789"/>
      <c r="N2789" s="789"/>
      <c r="O2789" s="789"/>
      <c r="P2789" s="789"/>
      <c r="Q2789" s="792"/>
      <c r="R2789" s="793"/>
      <c r="S2789" s="793"/>
      <c r="T2789" s="793"/>
      <c r="U2789" s="793"/>
      <c r="V2789" s="793"/>
      <c r="W2789" s="793"/>
      <c r="X2789" s="793"/>
      <c r="Y2789" s="793"/>
      <c r="Z2789" s="793"/>
      <c r="AA2789" s="793"/>
      <c r="AB2789" s="793"/>
      <c r="AC2789" s="793"/>
      <c r="AD2789" s="793"/>
      <c r="AE2789" s="793"/>
      <c r="AF2789" s="793"/>
      <c r="AG2789" s="793"/>
      <c r="AH2789" s="789"/>
      <c r="AI2789" s="789"/>
      <c r="AK2789" s="199"/>
      <c r="AM2789" s="11"/>
      <c r="AN2789" s="15"/>
      <c r="AO2789" s="11"/>
      <c r="AP2789" s="11"/>
    </row>
    <row r="2790" spans="3:42" outlineLevel="2" x14ac:dyDescent="0.2">
      <c r="C2790" s="252">
        <v>20</v>
      </c>
      <c r="D2790" s="119" t="s">
        <v>218</v>
      </c>
      <c r="F2790" s="794" t="s">
        <v>610</v>
      </c>
      <c r="H2790" s="795"/>
      <c r="AK2790" s="199"/>
      <c r="AM2790" s="11"/>
      <c r="AN2790" s="15"/>
      <c r="AO2790" s="11"/>
      <c r="AP2790" s="11"/>
    </row>
    <row r="2791" spans="3:42" outlineLevel="2" x14ac:dyDescent="0.2">
      <c r="C2791" s="252">
        <v>20</v>
      </c>
      <c r="D2791" s="119" t="s">
        <v>218</v>
      </c>
      <c r="F2791" s="761" t="s">
        <v>62</v>
      </c>
      <c r="G2791" s="75"/>
      <c r="H2791" s="796" t="s">
        <v>11</v>
      </c>
      <c r="I2791" s="796" t="s">
        <v>611</v>
      </c>
      <c r="J2791" s="75"/>
      <c r="K2791" s="741"/>
      <c r="L2791" s="75"/>
      <c r="M2791" s="75"/>
      <c r="N2791" s="75"/>
      <c r="O2791" s="75"/>
      <c r="P2791" s="75"/>
      <c r="Q2791" s="128" t="s">
        <v>110</v>
      </c>
      <c r="R2791" s="299">
        <v>0</v>
      </c>
      <c r="S2791" s="300">
        <v>0</v>
      </c>
      <c r="T2791" s="300">
        <v>0</v>
      </c>
      <c r="U2791" s="300">
        <v>0</v>
      </c>
      <c r="V2791" s="300">
        <v>0</v>
      </c>
      <c r="W2791" s="301">
        <v>31.430187741907645</v>
      </c>
      <c r="X2791" s="300">
        <v>136.66820054142713</v>
      </c>
      <c r="Y2791" s="300">
        <v>176.08756337549079</v>
      </c>
      <c r="Z2791" s="300">
        <v>245.16795275024037</v>
      </c>
      <c r="AA2791" s="300">
        <v>299.90512944362177</v>
      </c>
      <c r="AB2791" s="302">
        <v>308.86478255223045</v>
      </c>
      <c r="AC2791" s="302">
        <v>516.12829183061478</v>
      </c>
      <c r="AD2791" s="302">
        <v>517.58907069149188</v>
      </c>
      <c r="AE2791" s="302">
        <v>519.14881308354825</v>
      </c>
      <c r="AF2791" s="302">
        <v>520.77934651132409</v>
      </c>
      <c r="AG2791" s="302">
        <v>525.66210990470029</v>
      </c>
      <c r="AH2791" s="348">
        <v>530.78948493241148</v>
      </c>
      <c r="AI2791" s="348">
        <v>532.80130614730274</v>
      </c>
      <c r="AK2791" s="199"/>
      <c r="AM2791" s="11"/>
      <c r="AN2791" s="15"/>
      <c r="AO2791" s="11"/>
      <c r="AP2791" s="11"/>
    </row>
    <row r="2792" spans="3:42" outlineLevel="2" x14ac:dyDescent="0.2">
      <c r="C2792" s="252">
        <v>20</v>
      </c>
      <c r="D2792" s="119" t="s">
        <v>218</v>
      </c>
      <c r="F2792" s="767" t="s">
        <v>188</v>
      </c>
      <c r="H2792" s="797" t="s">
        <v>11</v>
      </c>
      <c r="I2792" s="797" t="s">
        <v>612</v>
      </c>
      <c r="K2792" s="164"/>
      <c r="Q2792" s="135" t="s">
        <v>110</v>
      </c>
      <c r="R2792" s="314">
        <v>0</v>
      </c>
      <c r="S2792" s="315">
        <v>0</v>
      </c>
      <c r="T2792" s="315">
        <v>0</v>
      </c>
      <c r="U2792" s="315">
        <v>0</v>
      </c>
      <c r="V2792" s="315">
        <v>0</v>
      </c>
      <c r="W2792" s="316">
        <v>0</v>
      </c>
      <c r="X2792" s="315">
        <v>0</v>
      </c>
      <c r="Y2792" s="315">
        <v>0</v>
      </c>
      <c r="Z2792" s="315">
        <v>0</v>
      </c>
      <c r="AA2792" s="315">
        <v>0</v>
      </c>
      <c r="AB2792" s="5">
        <v>0</v>
      </c>
      <c r="AC2792" s="5">
        <v>0</v>
      </c>
      <c r="AD2792" s="5">
        <v>0</v>
      </c>
      <c r="AE2792" s="5">
        <v>0</v>
      </c>
      <c r="AF2792" s="5">
        <v>0</v>
      </c>
      <c r="AG2792" s="5">
        <v>0</v>
      </c>
      <c r="AH2792" s="350">
        <v>0</v>
      </c>
      <c r="AI2792" s="350">
        <v>0</v>
      </c>
      <c r="AK2792" s="199"/>
      <c r="AM2792" s="11"/>
      <c r="AN2792" s="15"/>
      <c r="AO2792" s="11"/>
      <c r="AP2792" s="11"/>
    </row>
    <row r="2793" spans="3:42" outlineLevel="2" x14ac:dyDescent="0.2">
      <c r="C2793" s="252">
        <v>20</v>
      </c>
      <c r="D2793" s="119" t="s">
        <v>218</v>
      </c>
      <c r="F2793" s="767" t="s">
        <v>613</v>
      </c>
      <c r="H2793" s="797" t="s">
        <v>11</v>
      </c>
      <c r="I2793" s="234" t="s">
        <v>614</v>
      </c>
      <c r="K2793" s="164"/>
      <c r="Q2793" s="135" t="s">
        <v>110</v>
      </c>
      <c r="R2793" s="314">
        <v>0</v>
      </c>
      <c r="S2793" s="315">
        <v>0</v>
      </c>
      <c r="T2793" s="315">
        <v>0</v>
      </c>
      <c r="U2793" s="315">
        <v>0</v>
      </c>
      <c r="V2793" s="315">
        <v>0</v>
      </c>
      <c r="W2793" s="316">
        <v>0</v>
      </c>
      <c r="X2793" s="315">
        <v>0</v>
      </c>
      <c r="Y2793" s="315">
        <v>0</v>
      </c>
      <c r="Z2793" s="315">
        <v>0</v>
      </c>
      <c r="AA2793" s="315">
        <v>0</v>
      </c>
      <c r="AB2793" s="5">
        <v>0</v>
      </c>
      <c r="AC2793" s="5">
        <v>0</v>
      </c>
      <c r="AD2793" s="5">
        <v>0</v>
      </c>
      <c r="AE2793" s="5">
        <v>0</v>
      </c>
      <c r="AF2793" s="5">
        <v>0</v>
      </c>
      <c r="AG2793" s="5">
        <v>0</v>
      </c>
      <c r="AH2793" s="350">
        <v>0</v>
      </c>
      <c r="AI2793" s="350">
        <v>0</v>
      </c>
      <c r="AK2793" s="199"/>
      <c r="AM2793" s="11"/>
      <c r="AN2793" s="15"/>
      <c r="AO2793" s="11"/>
      <c r="AP2793" s="11"/>
    </row>
    <row r="2794" spans="3:42" outlineLevel="2" x14ac:dyDescent="0.2">
      <c r="C2794" s="252">
        <v>20</v>
      </c>
      <c r="D2794" s="119" t="s">
        <v>218</v>
      </c>
      <c r="F2794" s="783" t="s">
        <v>57</v>
      </c>
      <c r="G2794" s="83"/>
      <c r="H2794" s="798" t="s">
        <v>11</v>
      </c>
      <c r="I2794" s="799"/>
      <c r="J2794" s="83"/>
      <c r="K2794" s="736"/>
      <c r="L2794" s="83"/>
      <c r="M2794" s="83"/>
      <c r="N2794" s="83"/>
      <c r="O2794" s="83"/>
      <c r="P2794" s="83"/>
      <c r="Q2794" s="143" t="s">
        <v>110</v>
      </c>
      <c r="R2794" s="304">
        <v>0</v>
      </c>
      <c r="S2794" s="305">
        <v>0</v>
      </c>
      <c r="T2794" s="305">
        <v>0</v>
      </c>
      <c r="U2794" s="305">
        <v>0</v>
      </c>
      <c r="V2794" s="305">
        <v>0</v>
      </c>
      <c r="W2794" s="306">
        <v>0</v>
      </c>
      <c r="X2794" s="305">
        <v>0</v>
      </c>
      <c r="Y2794" s="305">
        <v>0</v>
      </c>
      <c r="Z2794" s="305">
        <v>0</v>
      </c>
      <c r="AA2794" s="305">
        <v>0</v>
      </c>
      <c r="AB2794" s="307">
        <v>0</v>
      </c>
      <c r="AC2794" s="307">
        <v>0</v>
      </c>
      <c r="AD2794" s="307">
        <v>0</v>
      </c>
      <c r="AE2794" s="307">
        <v>0</v>
      </c>
      <c r="AF2794" s="307">
        <v>0</v>
      </c>
      <c r="AG2794" s="307">
        <v>0</v>
      </c>
      <c r="AH2794" s="362">
        <v>0</v>
      </c>
      <c r="AI2794" s="362">
        <v>0</v>
      </c>
      <c r="AK2794" s="199"/>
      <c r="AM2794" s="11"/>
      <c r="AN2794" s="15"/>
      <c r="AO2794" s="11"/>
      <c r="AP2794" s="11"/>
    </row>
    <row r="2795" spans="3:42" outlineLevel="2" x14ac:dyDescent="0.2">
      <c r="C2795" s="252">
        <v>20</v>
      </c>
      <c r="D2795" s="119" t="s">
        <v>218</v>
      </c>
      <c r="F2795" s="12"/>
      <c r="H2795" s="234"/>
      <c r="K2795" s="164"/>
      <c r="Q2795" s="16"/>
      <c r="R2795" s="800">
        <v>0</v>
      </c>
      <c r="S2795" s="800">
        <v>0</v>
      </c>
      <c r="T2795" s="800">
        <v>0</v>
      </c>
      <c r="U2795" s="800">
        <v>0</v>
      </c>
      <c r="V2795" s="800">
        <v>0</v>
      </c>
      <c r="W2795" s="800">
        <v>31.430187741907645</v>
      </c>
      <c r="X2795" s="800">
        <v>136.66820054142713</v>
      </c>
      <c r="Y2795" s="800">
        <v>176.08756337549079</v>
      </c>
      <c r="Z2795" s="800">
        <v>245.16795275024037</v>
      </c>
      <c r="AA2795" s="800">
        <v>299.90512944362177</v>
      </c>
      <c r="AB2795" s="800">
        <v>308.86478255223045</v>
      </c>
      <c r="AC2795" s="800">
        <v>516.12829183061478</v>
      </c>
      <c r="AD2795" s="800">
        <v>517.58907069149188</v>
      </c>
      <c r="AE2795" s="800">
        <v>519.14881308354825</v>
      </c>
      <c r="AF2795" s="800">
        <v>520.77934651132409</v>
      </c>
      <c r="AG2795" s="800">
        <v>525.66210990470029</v>
      </c>
      <c r="AH2795" s="800">
        <v>530.78948493241148</v>
      </c>
      <c r="AI2795" s="800">
        <v>532.80130614730274</v>
      </c>
      <c r="AK2795" s="199"/>
      <c r="AM2795" s="11"/>
      <c r="AN2795" s="15"/>
      <c r="AO2795" s="11"/>
      <c r="AP2795" s="11"/>
    </row>
    <row r="2796" spans="3:42" outlineLevel="2" x14ac:dyDescent="0.2">
      <c r="C2796" s="252">
        <v>20</v>
      </c>
      <c r="D2796" s="119" t="s">
        <v>218</v>
      </c>
      <c r="F2796" s="794" t="s">
        <v>615</v>
      </c>
      <c r="AK2796" s="199"/>
      <c r="AM2796" s="11"/>
      <c r="AN2796" s="15"/>
      <c r="AO2796" s="11"/>
      <c r="AP2796" s="11"/>
    </row>
    <row r="2797" spans="3:42" outlineLevel="2" x14ac:dyDescent="0.2">
      <c r="C2797" s="252">
        <v>20</v>
      </c>
      <c r="D2797" s="119" t="s">
        <v>218</v>
      </c>
      <c r="F2797" s="761" t="s">
        <v>48</v>
      </c>
      <c r="G2797" s="75"/>
      <c r="H2797" s="796" t="s">
        <v>11</v>
      </c>
      <c r="I2797" s="801"/>
      <c r="J2797" s="75"/>
      <c r="K2797" s="741"/>
      <c r="L2797" s="75"/>
      <c r="M2797" s="75"/>
      <c r="N2797" s="75"/>
      <c r="O2797" s="75"/>
      <c r="P2797" s="75"/>
      <c r="Q2797" s="128" t="s">
        <v>110</v>
      </c>
      <c r="R2797" s="299">
        <v>0</v>
      </c>
      <c r="S2797" s="300">
        <v>0</v>
      </c>
      <c r="T2797" s="300">
        <v>0</v>
      </c>
      <c r="U2797" s="300">
        <v>0</v>
      </c>
      <c r="V2797" s="300">
        <v>0</v>
      </c>
      <c r="W2797" s="301">
        <v>12.257773219343981</v>
      </c>
      <c r="X2797" s="300">
        <v>53.300598211156583</v>
      </c>
      <c r="Y2797" s="300">
        <v>68.674149716441406</v>
      </c>
      <c r="Z2797" s="300">
        <v>95.615501572593743</v>
      </c>
      <c r="AA2797" s="300">
        <v>116.96300048301249</v>
      </c>
      <c r="AB2797" s="302">
        <v>120.45726519536989</v>
      </c>
      <c r="AC2797" s="302">
        <v>201.29003381393977</v>
      </c>
      <c r="AD2797" s="302">
        <v>201.85973756968184</v>
      </c>
      <c r="AE2797" s="302">
        <v>202.46803710258382</v>
      </c>
      <c r="AF2797" s="302">
        <v>203.1039451394164</v>
      </c>
      <c r="AG2797" s="302">
        <v>205.00822286283312</v>
      </c>
      <c r="AH2797" s="348">
        <v>207.0078991236405</v>
      </c>
      <c r="AI2797" s="348">
        <v>207.79250939744807</v>
      </c>
      <c r="AK2797" s="199"/>
      <c r="AM2797" s="11"/>
      <c r="AN2797" s="15"/>
      <c r="AO2797" s="11"/>
      <c r="AP2797" s="11"/>
    </row>
    <row r="2798" spans="3:42" outlineLevel="2" x14ac:dyDescent="0.2">
      <c r="C2798" s="252">
        <v>20</v>
      </c>
      <c r="D2798" s="119" t="s">
        <v>218</v>
      </c>
      <c r="F2798" s="767" t="s">
        <v>55</v>
      </c>
      <c r="H2798" s="797" t="s">
        <v>11</v>
      </c>
      <c r="K2798" s="164"/>
      <c r="Q2798" s="135" t="s">
        <v>110</v>
      </c>
      <c r="R2798" s="314">
        <v>0</v>
      </c>
      <c r="S2798" s="315">
        <v>0</v>
      </c>
      <c r="T2798" s="315">
        <v>0</v>
      </c>
      <c r="U2798" s="315">
        <v>0</v>
      </c>
      <c r="V2798" s="315">
        <v>0</v>
      </c>
      <c r="W2798" s="316">
        <v>19.172414522563663</v>
      </c>
      <c r="X2798" s="315">
        <v>83.367602330270543</v>
      </c>
      <c r="Y2798" s="315">
        <v>107.41341365904938</v>
      </c>
      <c r="Z2798" s="315">
        <v>149.55245117764662</v>
      </c>
      <c r="AA2798" s="315">
        <v>182.94212896060927</v>
      </c>
      <c r="AB2798" s="5">
        <v>188.40751735686058</v>
      </c>
      <c r="AC2798" s="5">
        <v>314.83825801667501</v>
      </c>
      <c r="AD2798" s="5">
        <v>315.72933312181004</v>
      </c>
      <c r="AE2798" s="5">
        <v>316.68077598096443</v>
      </c>
      <c r="AF2798" s="5">
        <v>317.6754013719077</v>
      </c>
      <c r="AG2798" s="5">
        <v>320.65388704186716</v>
      </c>
      <c r="AH2798" s="350">
        <v>323.78158580877101</v>
      </c>
      <c r="AI2798" s="350">
        <v>325.00879674985464</v>
      </c>
      <c r="AK2798" s="199"/>
      <c r="AM2798" s="11"/>
      <c r="AN2798" s="15"/>
      <c r="AO2798" s="11"/>
      <c r="AP2798" s="11"/>
    </row>
    <row r="2799" spans="3:42" outlineLevel="2" x14ac:dyDescent="0.2">
      <c r="C2799" s="252">
        <v>20</v>
      </c>
      <c r="D2799" s="119" t="s">
        <v>218</v>
      </c>
      <c r="F2799" s="783" t="s">
        <v>57</v>
      </c>
      <c r="G2799" s="83"/>
      <c r="H2799" s="798" t="s">
        <v>11</v>
      </c>
      <c r="I2799" s="799"/>
      <c r="J2799" s="83"/>
      <c r="K2799" s="736"/>
      <c r="L2799" s="83"/>
      <c r="M2799" s="83"/>
      <c r="N2799" s="83"/>
      <c r="O2799" s="83"/>
      <c r="P2799" s="83"/>
      <c r="Q2799" s="143" t="s">
        <v>110</v>
      </c>
      <c r="R2799" s="304">
        <v>0</v>
      </c>
      <c r="S2799" s="305">
        <v>0</v>
      </c>
      <c r="T2799" s="305">
        <v>0</v>
      </c>
      <c r="U2799" s="305">
        <v>0</v>
      </c>
      <c r="V2799" s="305">
        <v>0</v>
      </c>
      <c r="W2799" s="306">
        <v>0</v>
      </c>
      <c r="X2799" s="305">
        <v>0</v>
      </c>
      <c r="Y2799" s="305">
        <v>0</v>
      </c>
      <c r="Z2799" s="305">
        <v>0</v>
      </c>
      <c r="AA2799" s="305">
        <v>0</v>
      </c>
      <c r="AB2799" s="307">
        <v>0</v>
      </c>
      <c r="AC2799" s="307">
        <v>0</v>
      </c>
      <c r="AD2799" s="307">
        <v>0</v>
      </c>
      <c r="AE2799" s="307">
        <v>0</v>
      </c>
      <c r="AF2799" s="307">
        <v>0</v>
      </c>
      <c r="AG2799" s="307">
        <v>0</v>
      </c>
      <c r="AH2799" s="362">
        <v>0</v>
      </c>
      <c r="AI2799" s="362">
        <v>0</v>
      </c>
      <c r="AK2799" s="199"/>
      <c r="AM2799" s="11"/>
      <c r="AN2799" s="15"/>
      <c r="AO2799" s="11"/>
      <c r="AP2799" s="11"/>
    </row>
    <row r="2800" spans="3:42" outlineLevel="2" x14ac:dyDescent="0.2">
      <c r="C2800" s="252">
        <v>20</v>
      </c>
      <c r="D2800" s="119" t="s">
        <v>218</v>
      </c>
      <c r="F2800" s="12"/>
      <c r="H2800" s="164"/>
      <c r="K2800" s="164"/>
      <c r="Q2800" s="16"/>
      <c r="R2800" s="800">
        <v>0</v>
      </c>
      <c r="S2800" s="800">
        <v>0</v>
      </c>
      <c r="T2800" s="800">
        <v>0</v>
      </c>
      <c r="U2800" s="800">
        <v>0</v>
      </c>
      <c r="V2800" s="800">
        <v>0</v>
      </c>
      <c r="W2800" s="800">
        <v>31.430187741907645</v>
      </c>
      <c r="X2800" s="800">
        <v>136.66820054142713</v>
      </c>
      <c r="Y2800" s="800">
        <v>176.08756337549079</v>
      </c>
      <c r="Z2800" s="800">
        <v>245.16795275024037</v>
      </c>
      <c r="AA2800" s="800">
        <v>299.90512944362177</v>
      </c>
      <c r="AB2800" s="800">
        <v>308.86478255223045</v>
      </c>
      <c r="AC2800" s="800">
        <v>516.12829183061478</v>
      </c>
      <c r="AD2800" s="800">
        <v>517.58907069149188</v>
      </c>
      <c r="AE2800" s="800">
        <v>519.14881308354825</v>
      </c>
      <c r="AF2800" s="800">
        <v>520.77934651132409</v>
      </c>
      <c r="AG2800" s="800">
        <v>525.66210990470029</v>
      </c>
      <c r="AH2800" s="800">
        <v>530.78948493241148</v>
      </c>
      <c r="AI2800" s="800">
        <v>532.80130614730274</v>
      </c>
      <c r="AK2800" s="199"/>
      <c r="AM2800" s="11"/>
      <c r="AN2800" s="15"/>
      <c r="AO2800" s="11"/>
      <c r="AP2800" s="11"/>
    </row>
    <row r="2801" spans="3:42" outlineLevel="2" x14ac:dyDescent="0.2">
      <c r="C2801" s="252">
        <v>20</v>
      </c>
      <c r="D2801" s="119" t="s">
        <v>218</v>
      </c>
      <c r="F2801" s="794" t="s">
        <v>69</v>
      </c>
      <c r="AK2801" s="199"/>
      <c r="AM2801" s="11"/>
      <c r="AN2801" s="15"/>
      <c r="AO2801" s="11"/>
      <c r="AP2801" s="11"/>
    </row>
    <row r="2802" spans="3:42" outlineLevel="2" x14ac:dyDescent="0.2">
      <c r="C2802" s="252">
        <v>20</v>
      </c>
      <c r="D2802" s="119" t="s">
        <v>218</v>
      </c>
      <c r="F2802" s="761" t="s">
        <v>9</v>
      </c>
      <c r="G2802" s="75"/>
      <c r="H2802" s="796" t="s">
        <v>11</v>
      </c>
      <c r="I2802" s="801"/>
      <c r="J2802" s="75"/>
      <c r="K2802" s="741"/>
      <c r="L2802" s="75"/>
      <c r="M2802" s="75"/>
      <c r="N2802" s="75"/>
      <c r="O2802" s="75"/>
      <c r="P2802" s="75"/>
      <c r="Q2802" s="128" t="s">
        <v>110</v>
      </c>
      <c r="R2802" s="299">
        <v>0</v>
      </c>
      <c r="S2802" s="300">
        <v>0</v>
      </c>
      <c r="T2802" s="300">
        <v>0</v>
      </c>
      <c r="U2802" s="300">
        <v>0</v>
      </c>
      <c r="V2802" s="300">
        <v>0</v>
      </c>
      <c r="W2802" s="301">
        <v>0</v>
      </c>
      <c r="X2802" s="300">
        <v>0</v>
      </c>
      <c r="Y2802" s="300">
        <v>0</v>
      </c>
      <c r="Z2802" s="300">
        <v>0</v>
      </c>
      <c r="AA2802" s="300">
        <v>0</v>
      </c>
      <c r="AB2802" s="302">
        <v>0</v>
      </c>
      <c r="AC2802" s="302">
        <v>0</v>
      </c>
      <c r="AD2802" s="302">
        <v>0</v>
      </c>
      <c r="AE2802" s="302">
        <v>0</v>
      </c>
      <c r="AF2802" s="302">
        <v>0</v>
      </c>
      <c r="AG2802" s="302">
        <v>0</v>
      </c>
      <c r="AH2802" s="348">
        <v>0</v>
      </c>
      <c r="AI2802" s="348">
        <v>0</v>
      </c>
      <c r="AK2802" s="199"/>
      <c r="AM2802" s="11"/>
      <c r="AN2802" s="15"/>
      <c r="AO2802" s="11"/>
      <c r="AP2802" s="11"/>
    </row>
    <row r="2803" spans="3:42" outlineLevel="2" x14ac:dyDescent="0.2">
      <c r="C2803" s="252">
        <v>20</v>
      </c>
      <c r="D2803" s="119" t="s">
        <v>218</v>
      </c>
      <c r="F2803" s="767" t="s">
        <v>14</v>
      </c>
      <c r="H2803" s="797" t="s">
        <v>11</v>
      </c>
      <c r="K2803" s="164"/>
      <c r="Q2803" s="135" t="s">
        <v>110</v>
      </c>
      <c r="R2803" s="314">
        <v>0</v>
      </c>
      <c r="S2803" s="315">
        <v>0</v>
      </c>
      <c r="T2803" s="315">
        <v>0</v>
      </c>
      <c r="U2803" s="315">
        <v>0</v>
      </c>
      <c r="V2803" s="315">
        <v>0</v>
      </c>
      <c r="W2803" s="316">
        <v>0</v>
      </c>
      <c r="X2803" s="315">
        <v>0</v>
      </c>
      <c r="Y2803" s="315">
        <v>0</v>
      </c>
      <c r="Z2803" s="315">
        <v>0</v>
      </c>
      <c r="AA2803" s="315">
        <v>0</v>
      </c>
      <c r="AB2803" s="5">
        <v>0</v>
      </c>
      <c r="AC2803" s="5">
        <v>0</v>
      </c>
      <c r="AD2803" s="5">
        <v>0</v>
      </c>
      <c r="AE2803" s="5">
        <v>0</v>
      </c>
      <c r="AF2803" s="5">
        <v>0</v>
      </c>
      <c r="AG2803" s="5">
        <v>0</v>
      </c>
      <c r="AH2803" s="350">
        <v>0</v>
      </c>
      <c r="AI2803" s="350">
        <v>0</v>
      </c>
      <c r="AK2803" s="199"/>
      <c r="AM2803" s="11"/>
      <c r="AN2803" s="15"/>
      <c r="AO2803" s="11"/>
      <c r="AP2803" s="11"/>
    </row>
    <row r="2804" spans="3:42" outlineLevel="2" x14ac:dyDescent="0.2">
      <c r="C2804" s="252">
        <v>20</v>
      </c>
      <c r="D2804" s="119" t="s">
        <v>218</v>
      </c>
      <c r="F2804" s="783" t="s">
        <v>16</v>
      </c>
      <c r="G2804" s="83"/>
      <c r="H2804" s="798" t="s">
        <v>11</v>
      </c>
      <c r="I2804" s="799"/>
      <c r="J2804" s="83"/>
      <c r="K2804" s="736"/>
      <c r="L2804" s="83"/>
      <c r="M2804" s="83"/>
      <c r="N2804" s="83"/>
      <c r="O2804" s="83"/>
      <c r="P2804" s="83"/>
      <c r="Q2804" s="143" t="s">
        <v>110</v>
      </c>
      <c r="R2804" s="304">
        <v>0</v>
      </c>
      <c r="S2804" s="305">
        <v>0</v>
      </c>
      <c r="T2804" s="305">
        <v>0</v>
      </c>
      <c r="U2804" s="305">
        <v>0</v>
      </c>
      <c r="V2804" s="305">
        <v>0</v>
      </c>
      <c r="W2804" s="306">
        <v>0</v>
      </c>
      <c r="X2804" s="305">
        <v>0</v>
      </c>
      <c r="Y2804" s="305">
        <v>0</v>
      </c>
      <c r="Z2804" s="305">
        <v>0</v>
      </c>
      <c r="AA2804" s="305">
        <v>0</v>
      </c>
      <c r="AB2804" s="307">
        <v>0</v>
      </c>
      <c r="AC2804" s="307">
        <v>0</v>
      </c>
      <c r="AD2804" s="307">
        <v>0</v>
      </c>
      <c r="AE2804" s="307">
        <v>0</v>
      </c>
      <c r="AF2804" s="307">
        <v>0</v>
      </c>
      <c r="AG2804" s="307">
        <v>0</v>
      </c>
      <c r="AH2804" s="362">
        <v>0</v>
      </c>
      <c r="AI2804" s="362">
        <v>0</v>
      </c>
      <c r="AK2804" s="199"/>
      <c r="AM2804" s="11"/>
      <c r="AN2804" s="15"/>
      <c r="AO2804" s="11"/>
      <c r="AP2804" s="11"/>
    </row>
    <row r="2805" spans="3:42" outlineLevel="2" x14ac:dyDescent="0.2">
      <c r="C2805" s="252">
        <v>20</v>
      </c>
      <c r="D2805" s="119" t="s">
        <v>218</v>
      </c>
      <c r="F2805" s="12"/>
      <c r="H2805" s="797"/>
      <c r="K2805" s="164"/>
      <c r="Q2805" s="16"/>
      <c r="R2805" s="800">
        <v>0</v>
      </c>
      <c r="S2805" s="800">
        <v>0</v>
      </c>
      <c r="T2805" s="800">
        <v>0</v>
      </c>
      <c r="U2805" s="800">
        <v>0</v>
      </c>
      <c r="V2805" s="800">
        <v>0</v>
      </c>
      <c r="W2805" s="800">
        <v>0</v>
      </c>
      <c r="X2805" s="800">
        <v>0</v>
      </c>
      <c r="Y2805" s="800">
        <v>0</v>
      </c>
      <c r="Z2805" s="800">
        <v>0</v>
      </c>
      <c r="AA2805" s="800">
        <v>0</v>
      </c>
      <c r="AB2805" s="800">
        <v>0</v>
      </c>
      <c r="AC2805" s="800">
        <v>0</v>
      </c>
      <c r="AD2805" s="800">
        <v>0</v>
      </c>
      <c r="AE2805" s="800">
        <v>0</v>
      </c>
      <c r="AF2805" s="800">
        <v>0</v>
      </c>
      <c r="AG2805" s="800">
        <v>0</v>
      </c>
      <c r="AH2805" s="800">
        <v>0</v>
      </c>
      <c r="AI2805" s="800">
        <v>0</v>
      </c>
      <c r="AK2805" s="199"/>
      <c r="AM2805" s="11"/>
      <c r="AN2805" s="15"/>
      <c r="AO2805" s="11"/>
      <c r="AP2805" s="11"/>
    </row>
    <row r="2806" spans="3:42" outlineLevel="2" x14ac:dyDescent="0.2">
      <c r="C2806" s="252">
        <v>20</v>
      </c>
      <c r="D2806" s="119" t="s">
        <v>218</v>
      </c>
      <c r="F2806" s="794" t="s">
        <v>616</v>
      </c>
      <c r="AK2806" s="199"/>
      <c r="AM2806" s="11"/>
      <c r="AN2806" s="15"/>
      <c r="AO2806" s="11"/>
      <c r="AP2806" s="11"/>
    </row>
    <row r="2807" spans="3:42" outlineLevel="2" x14ac:dyDescent="0.2">
      <c r="C2807" s="252">
        <v>20</v>
      </c>
      <c r="D2807" s="119" t="s">
        <v>218</v>
      </c>
      <c r="F2807" s="761" t="s">
        <v>48</v>
      </c>
      <c r="G2807" s="75"/>
      <c r="H2807" s="796" t="s">
        <v>11</v>
      </c>
      <c r="I2807" s="228" t="s">
        <v>617</v>
      </c>
      <c r="J2807" s="75"/>
      <c r="K2807" s="741"/>
      <c r="L2807" s="75"/>
      <c r="M2807" s="75"/>
      <c r="N2807" s="75"/>
      <c r="O2807" s="75"/>
      <c r="P2807" s="75"/>
      <c r="Q2807" s="128" t="s">
        <v>110</v>
      </c>
      <c r="R2807" s="299">
        <v>0</v>
      </c>
      <c r="S2807" s="300">
        <v>0</v>
      </c>
      <c r="T2807" s="300">
        <v>0</v>
      </c>
      <c r="U2807" s="300">
        <v>0</v>
      </c>
      <c r="V2807" s="300">
        <v>0</v>
      </c>
      <c r="W2807" s="301">
        <v>12.257773219343981</v>
      </c>
      <c r="X2807" s="300">
        <v>53.300598211156583</v>
      </c>
      <c r="Y2807" s="300">
        <v>68.674149716441406</v>
      </c>
      <c r="Z2807" s="300">
        <v>95.615501572593743</v>
      </c>
      <c r="AA2807" s="300">
        <v>116.96300048301249</v>
      </c>
      <c r="AB2807" s="302">
        <v>120.45726519536989</v>
      </c>
      <c r="AC2807" s="302">
        <v>201.29003381393977</v>
      </c>
      <c r="AD2807" s="302">
        <v>201.85973756968184</v>
      </c>
      <c r="AE2807" s="302">
        <v>202.46803710258382</v>
      </c>
      <c r="AF2807" s="302">
        <v>203.1039451394164</v>
      </c>
      <c r="AG2807" s="302">
        <v>205.00822286283312</v>
      </c>
      <c r="AH2807" s="348">
        <v>207.0078991236405</v>
      </c>
      <c r="AI2807" s="348">
        <v>207.79250939744807</v>
      </c>
      <c r="AK2807" s="199"/>
      <c r="AM2807" s="11"/>
      <c r="AN2807" s="15"/>
      <c r="AO2807" s="11"/>
      <c r="AP2807" s="11"/>
    </row>
    <row r="2808" spans="3:42" outlineLevel="2" x14ac:dyDescent="0.2">
      <c r="C2808" s="252">
        <v>20</v>
      </c>
      <c r="D2808" s="119" t="s">
        <v>218</v>
      </c>
      <c r="F2808" s="767" t="s">
        <v>55</v>
      </c>
      <c r="H2808" s="797" t="s">
        <v>11</v>
      </c>
      <c r="I2808" s="234" t="s">
        <v>617</v>
      </c>
      <c r="K2808" s="164"/>
      <c r="Q2808" s="135" t="s">
        <v>110</v>
      </c>
      <c r="R2808" s="314">
        <v>0</v>
      </c>
      <c r="S2808" s="315">
        <v>0</v>
      </c>
      <c r="T2808" s="315">
        <v>0</v>
      </c>
      <c r="U2808" s="315">
        <v>0</v>
      </c>
      <c r="V2808" s="315">
        <v>0</v>
      </c>
      <c r="W2808" s="316">
        <v>19.172414522563663</v>
      </c>
      <c r="X2808" s="315">
        <v>83.367602330270543</v>
      </c>
      <c r="Y2808" s="315">
        <v>107.41341365904938</v>
      </c>
      <c r="Z2808" s="315">
        <v>149.55245117764662</v>
      </c>
      <c r="AA2808" s="315">
        <v>182.94212896060927</v>
      </c>
      <c r="AB2808" s="5">
        <v>188.40751735686058</v>
      </c>
      <c r="AC2808" s="5">
        <v>314.83825801667501</v>
      </c>
      <c r="AD2808" s="5">
        <v>315.72933312181004</v>
      </c>
      <c r="AE2808" s="5">
        <v>316.68077598096443</v>
      </c>
      <c r="AF2808" s="5">
        <v>317.6754013719077</v>
      </c>
      <c r="AG2808" s="5">
        <v>320.65388704186716</v>
      </c>
      <c r="AH2808" s="350">
        <v>323.78158580877101</v>
      </c>
      <c r="AI2808" s="350">
        <v>325.00879674985464</v>
      </c>
      <c r="AK2808" s="199"/>
      <c r="AM2808" s="11"/>
      <c r="AN2808" s="15"/>
      <c r="AO2808" s="11"/>
      <c r="AP2808" s="11"/>
    </row>
    <row r="2809" spans="3:42" outlineLevel="2" x14ac:dyDescent="0.2">
      <c r="C2809" s="252">
        <v>20</v>
      </c>
      <c r="D2809" s="119" t="s">
        <v>218</v>
      </c>
      <c r="F2809" s="783" t="s">
        <v>57</v>
      </c>
      <c r="G2809" s="83"/>
      <c r="H2809" s="798" t="s">
        <v>11</v>
      </c>
      <c r="I2809" s="240" t="s">
        <v>617</v>
      </c>
      <c r="J2809" s="83"/>
      <c r="K2809" s="736"/>
      <c r="L2809" s="83"/>
      <c r="M2809" s="83"/>
      <c r="N2809" s="83"/>
      <c r="O2809" s="83"/>
      <c r="P2809" s="83"/>
      <c r="Q2809" s="143" t="s">
        <v>110</v>
      </c>
      <c r="R2809" s="304">
        <v>0</v>
      </c>
      <c r="S2809" s="305">
        <v>0</v>
      </c>
      <c r="T2809" s="305">
        <v>0</v>
      </c>
      <c r="U2809" s="305">
        <v>0</v>
      </c>
      <c r="V2809" s="305">
        <v>0</v>
      </c>
      <c r="W2809" s="306">
        <v>0</v>
      </c>
      <c r="X2809" s="305">
        <v>0</v>
      </c>
      <c r="Y2809" s="305">
        <v>0</v>
      </c>
      <c r="Z2809" s="305">
        <v>0</v>
      </c>
      <c r="AA2809" s="305">
        <v>0</v>
      </c>
      <c r="AB2809" s="307">
        <v>0</v>
      </c>
      <c r="AC2809" s="307">
        <v>0</v>
      </c>
      <c r="AD2809" s="307">
        <v>0</v>
      </c>
      <c r="AE2809" s="307">
        <v>0</v>
      </c>
      <c r="AF2809" s="307">
        <v>0</v>
      </c>
      <c r="AG2809" s="307">
        <v>0</v>
      </c>
      <c r="AH2809" s="362">
        <v>0</v>
      </c>
      <c r="AI2809" s="362">
        <v>0</v>
      </c>
      <c r="AK2809" s="199"/>
      <c r="AM2809" s="11"/>
      <c r="AN2809" s="15"/>
      <c r="AO2809" s="11"/>
      <c r="AP2809" s="11"/>
    </row>
    <row r="2810" spans="3:42" outlineLevel="2" x14ac:dyDescent="0.2">
      <c r="C2810" s="252">
        <v>20</v>
      </c>
      <c r="D2810" s="119" t="s">
        <v>218</v>
      </c>
      <c r="F2810" s="802" t="s">
        <v>626</v>
      </c>
      <c r="R2810" s="800">
        <v>0</v>
      </c>
      <c r="S2810" s="800">
        <v>0</v>
      </c>
      <c r="T2810" s="800">
        <v>0</v>
      </c>
      <c r="U2810" s="800">
        <v>0</v>
      </c>
      <c r="V2810" s="800">
        <v>0</v>
      </c>
      <c r="W2810" s="800">
        <v>31.430187741907645</v>
      </c>
      <c r="X2810" s="800">
        <v>136.66820054142713</v>
      </c>
      <c r="Y2810" s="800">
        <v>176.08756337549079</v>
      </c>
      <c r="Z2810" s="800">
        <v>245.16795275024037</v>
      </c>
      <c r="AA2810" s="800">
        <v>299.90512944362177</v>
      </c>
      <c r="AB2810" s="800">
        <v>308.86478255223045</v>
      </c>
      <c r="AC2810" s="800">
        <v>516.12829183061478</v>
      </c>
      <c r="AD2810" s="800">
        <v>517.58907069149188</v>
      </c>
      <c r="AE2810" s="800">
        <v>519.14881308354825</v>
      </c>
      <c r="AF2810" s="800">
        <v>520.77934651132409</v>
      </c>
      <c r="AG2810" s="800">
        <v>525.66210990470029</v>
      </c>
      <c r="AH2810" s="800">
        <v>530.78948493241148</v>
      </c>
      <c r="AI2810" s="800">
        <v>532.80130614730274</v>
      </c>
      <c r="AK2810" s="199"/>
      <c r="AM2810" s="11"/>
      <c r="AN2810" s="15"/>
      <c r="AO2810" s="11"/>
      <c r="AP2810" s="11"/>
    </row>
    <row r="2811" spans="3:42" outlineLevel="2" x14ac:dyDescent="0.2">
      <c r="C2811" s="252">
        <v>20</v>
      </c>
      <c r="D2811" s="119" t="s">
        <v>218</v>
      </c>
      <c r="R2811" s="5"/>
      <c r="S2811" s="5"/>
      <c r="T2811" s="5"/>
      <c r="U2811" s="5"/>
      <c r="V2811" s="5"/>
      <c r="W2811" s="5"/>
      <c r="X2811" s="5"/>
      <c r="Y2811" s="5"/>
      <c r="AK2811" s="199"/>
      <c r="AM2811" s="11"/>
      <c r="AN2811" s="15"/>
      <c r="AO2811" s="11"/>
      <c r="AP2811" s="11"/>
    </row>
    <row r="2812" spans="3:42" outlineLevel="2" x14ac:dyDescent="0.2">
      <c r="C2812" s="252">
        <v>20</v>
      </c>
      <c r="D2812" s="119" t="s">
        <v>218</v>
      </c>
      <c r="F2812" s="789" t="s">
        <v>627</v>
      </c>
      <c r="G2812" s="790"/>
      <c r="H2812" s="803"/>
      <c r="I2812" s="790"/>
      <c r="J2812" s="790"/>
      <c r="K2812" s="792"/>
      <c r="L2812" s="789"/>
      <c r="M2812" s="789"/>
      <c r="N2812" s="789"/>
      <c r="O2812" s="789"/>
      <c r="P2812" s="789"/>
      <c r="Q2812" s="792"/>
      <c r="R2812" s="793"/>
      <c r="S2812" s="793"/>
      <c r="T2812" s="793"/>
      <c r="U2812" s="793"/>
      <c r="V2812" s="793"/>
      <c r="W2812" s="793"/>
      <c r="X2812" s="793"/>
      <c r="Y2812" s="793"/>
      <c r="Z2812" s="793"/>
      <c r="AA2812" s="793"/>
      <c r="AB2812" s="793"/>
      <c r="AC2812" s="793"/>
      <c r="AD2812" s="793"/>
      <c r="AE2812" s="793"/>
      <c r="AF2812" s="793"/>
      <c r="AG2812" s="793"/>
      <c r="AH2812" s="789"/>
      <c r="AI2812" s="789"/>
      <c r="AK2812" s="199"/>
      <c r="AM2812" s="11"/>
      <c r="AN2812" s="15"/>
      <c r="AO2812" s="11"/>
      <c r="AP2812" s="11"/>
    </row>
    <row r="2813" spans="3:42" outlineLevel="2" x14ac:dyDescent="0.2">
      <c r="C2813" s="252">
        <v>20</v>
      </c>
      <c r="D2813" s="119" t="s">
        <v>218</v>
      </c>
      <c r="F2813" t="s">
        <v>620</v>
      </c>
      <c r="AK2813" s="199"/>
      <c r="AM2813" s="11"/>
      <c r="AN2813" s="15"/>
      <c r="AO2813" s="11"/>
      <c r="AP2813" s="11"/>
    </row>
    <row r="2814" spans="3:42" outlineLevel="2" x14ac:dyDescent="0.2">
      <c r="C2814" s="252">
        <v>20</v>
      </c>
      <c r="D2814" s="119" t="s">
        <v>218</v>
      </c>
      <c r="F2814" s="761" t="s">
        <v>48</v>
      </c>
      <c r="G2814" s="75"/>
      <c r="H2814" s="796" t="s">
        <v>628</v>
      </c>
      <c r="I2814" s="801"/>
      <c r="J2814" s="75"/>
      <c r="K2814" s="741"/>
      <c r="L2814" s="75"/>
      <c r="M2814" s="75"/>
      <c r="N2814" s="75"/>
      <c r="O2814" s="75"/>
      <c r="P2814" s="75"/>
      <c r="Q2814" s="128" t="s">
        <v>536</v>
      </c>
      <c r="R2814" s="804">
        <v>0</v>
      </c>
      <c r="S2814" s="805">
        <v>0</v>
      </c>
      <c r="T2814" s="805">
        <v>0</v>
      </c>
      <c r="U2814" s="805">
        <v>0</v>
      </c>
      <c r="V2814" s="805">
        <v>0</v>
      </c>
      <c r="W2814" s="806">
        <v>32.257297945642058</v>
      </c>
      <c r="X2814" s="805">
        <v>140.26473213462259</v>
      </c>
      <c r="Y2814" s="805">
        <v>180.72144662221424</v>
      </c>
      <c r="Z2814" s="805">
        <v>251.61974098050987</v>
      </c>
      <c r="AA2814" s="805">
        <v>307.79736969213815</v>
      </c>
      <c r="AB2814" s="805">
        <v>316.99280314571018</v>
      </c>
      <c r="AC2814" s="805">
        <v>529.71061529984149</v>
      </c>
      <c r="AD2814" s="805">
        <v>531.20983570968906</v>
      </c>
      <c r="AE2814" s="805">
        <v>532.81062395416802</v>
      </c>
      <c r="AF2814" s="805">
        <v>534.48406615635895</v>
      </c>
      <c r="AG2814" s="805">
        <v>539.49532332324497</v>
      </c>
      <c r="AH2814" s="808">
        <v>544.7576292727382</v>
      </c>
      <c r="AI2814" s="808">
        <v>546.82239315117909</v>
      </c>
      <c r="AK2814" s="199"/>
      <c r="AM2814" s="11"/>
      <c r="AN2814" s="15"/>
      <c r="AO2814" s="11"/>
      <c r="AP2814" s="11"/>
    </row>
    <row r="2815" spans="3:42" outlineLevel="2" x14ac:dyDescent="0.2">
      <c r="C2815" s="252">
        <v>20</v>
      </c>
      <c r="D2815" s="119" t="s">
        <v>218</v>
      </c>
      <c r="F2815" s="767" t="s">
        <v>55</v>
      </c>
      <c r="H2815" s="797" t="s">
        <v>628</v>
      </c>
      <c r="K2815" s="164"/>
      <c r="Q2815" s="135" t="s">
        <v>536</v>
      </c>
      <c r="R2815" s="809">
        <v>0</v>
      </c>
      <c r="S2815" s="810">
        <v>0</v>
      </c>
      <c r="T2815" s="810">
        <v>0</v>
      </c>
      <c r="U2815" s="810">
        <v>0</v>
      </c>
      <c r="V2815" s="810">
        <v>0</v>
      </c>
      <c r="W2815" s="811">
        <v>1.3088759231679181</v>
      </c>
      <c r="X2815" s="810">
        <v>5.6913983021757604</v>
      </c>
      <c r="Y2815" s="810">
        <v>7.3329747173026618</v>
      </c>
      <c r="Z2815" s="810">
        <v>10.209752264994989</v>
      </c>
      <c r="AA2815" s="810">
        <v>12.489222348485066</v>
      </c>
      <c r="AB2815" s="810">
        <v>12.862337340036905</v>
      </c>
      <c r="AC2815" s="810">
        <v>21.493600356135651</v>
      </c>
      <c r="AD2815" s="810">
        <v>21.554432900178185</v>
      </c>
      <c r="AE2815" s="810">
        <v>21.619386672649128</v>
      </c>
      <c r="AF2815" s="810">
        <v>21.687288460670924</v>
      </c>
      <c r="AG2815" s="810">
        <v>21.890625822082683</v>
      </c>
      <c r="AH2815" s="812">
        <v>22.104149768485186</v>
      </c>
      <c r="AI2815" s="812">
        <v>22.187929870962222</v>
      </c>
      <c r="AK2815" s="199"/>
      <c r="AM2815" s="11"/>
      <c r="AN2815" s="15"/>
      <c r="AO2815" s="11"/>
      <c r="AP2815" s="11"/>
    </row>
    <row r="2816" spans="3:42" outlineLevel="2" x14ac:dyDescent="0.2">
      <c r="C2816" s="252">
        <v>20</v>
      </c>
      <c r="D2816" s="119" t="s">
        <v>218</v>
      </c>
      <c r="F2816" s="783" t="s">
        <v>57</v>
      </c>
      <c r="G2816" s="83"/>
      <c r="H2816" s="798" t="s">
        <v>628</v>
      </c>
      <c r="I2816" s="799"/>
      <c r="J2816" s="83"/>
      <c r="K2816" s="736"/>
      <c r="L2816" s="83"/>
      <c r="M2816" s="83"/>
      <c r="N2816" s="83"/>
      <c r="O2816" s="83"/>
      <c r="P2816" s="83"/>
      <c r="Q2816" s="143" t="s">
        <v>536</v>
      </c>
      <c r="R2816" s="813">
        <v>0</v>
      </c>
      <c r="S2816" s="814">
        <v>0</v>
      </c>
      <c r="T2816" s="814">
        <v>0</v>
      </c>
      <c r="U2816" s="814">
        <v>0</v>
      </c>
      <c r="V2816" s="814">
        <v>0</v>
      </c>
      <c r="W2816" s="815">
        <v>0</v>
      </c>
      <c r="X2816" s="814">
        <v>0</v>
      </c>
      <c r="Y2816" s="814">
        <v>0</v>
      </c>
      <c r="Z2816" s="814">
        <v>0</v>
      </c>
      <c r="AA2816" s="814">
        <v>0</v>
      </c>
      <c r="AB2816" s="814">
        <v>0</v>
      </c>
      <c r="AC2816" s="814">
        <v>0</v>
      </c>
      <c r="AD2816" s="814">
        <v>0</v>
      </c>
      <c r="AE2816" s="814">
        <v>0</v>
      </c>
      <c r="AF2816" s="814">
        <v>0</v>
      </c>
      <c r="AG2816" s="814">
        <v>0</v>
      </c>
      <c r="AH2816" s="816">
        <v>0</v>
      </c>
      <c r="AI2816" s="816">
        <v>0</v>
      </c>
      <c r="AK2816" s="199"/>
      <c r="AM2816" s="11"/>
      <c r="AN2816" s="15"/>
      <c r="AO2816" s="11"/>
      <c r="AP2816" s="11"/>
    </row>
    <row r="2817" spans="3:42" outlineLevel="2" x14ac:dyDescent="0.2">
      <c r="C2817" s="252">
        <v>20</v>
      </c>
      <c r="D2817" s="119" t="s">
        <v>218</v>
      </c>
      <c r="AK2817" s="199"/>
      <c r="AM2817" s="11"/>
      <c r="AN2817" s="15"/>
      <c r="AO2817" s="11"/>
      <c r="AP2817" s="11"/>
    </row>
    <row r="2818" spans="3:42" outlineLevel="1" x14ac:dyDescent="0.2">
      <c r="C2818" s="252">
        <v>20</v>
      </c>
      <c r="D2818" s="119" t="s">
        <v>218</v>
      </c>
      <c r="F2818" s="121" t="s">
        <v>629</v>
      </c>
      <c r="G2818" s="756"/>
      <c r="H2818" s="757"/>
      <c r="I2818" s="788"/>
      <c r="J2818" s="756"/>
      <c r="K2818" s="758"/>
      <c r="L2818" s="759"/>
      <c r="M2818" s="759"/>
      <c r="N2818" s="759"/>
      <c r="O2818" s="759"/>
      <c r="P2818" s="759"/>
      <c r="Q2818" s="758"/>
      <c r="R2818" s="760"/>
      <c r="S2818" s="760"/>
      <c r="T2818" s="760"/>
      <c r="U2818" s="760"/>
      <c r="V2818" s="760"/>
      <c r="W2818" s="760"/>
      <c r="X2818" s="760"/>
      <c r="Y2818" s="760"/>
      <c r="Z2818" s="760"/>
      <c r="AA2818" s="760"/>
      <c r="AB2818" s="760"/>
      <c r="AC2818" s="760"/>
      <c r="AD2818" s="760"/>
      <c r="AE2818" s="760"/>
      <c r="AF2818" s="760"/>
      <c r="AG2818" s="760"/>
      <c r="AH2818" s="759"/>
      <c r="AI2818" s="759"/>
      <c r="AK2818" s="199"/>
      <c r="AM2818" s="11"/>
      <c r="AN2818" s="15"/>
      <c r="AO2818" s="11"/>
      <c r="AP2818" s="11"/>
    </row>
    <row r="2819" spans="3:42" outlineLevel="2" x14ac:dyDescent="0.2">
      <c r="C2819" s="252">
        <v>20</v>
      </c>
      <c r="D2819" s="119" t="s">
        <v>218</v>
      </c>
      <c r="F2819" s="789" t="s">
        <v>630</v>
      </c>
      <c r="G2819" s="790"/>
      <c r="H2819" s="803"/>
      <c r="I2819" s="791"/>
      <c r="J2819" s="790"/>
      <c r="K2819" s="792"/>
      <c r="L2819" s="789"/>
      <c r="M2819" s="789"/>
      <c r="N2819" s="789"/>
      <c r="O2819" s="789"/>
      <c r="P2819" s="789"/>
      <c r="Q2819" s="792"/>
      <c r="R2819" s="793"/>
      <c r="S2819" s="793"/>
      <c r="T2819" s="793"/>
      <c r="U2819" s="793"/>
      <c r="V2819" s="793"/>
      <c r="W2819" s="793"/>
      <c r="X2819" s="793"/>
      <c r="Y2819" s="793"/>
      <c r="Z2819" s="793"/>
      <c r="AA2819" s="793"/>
      <c r="AB2819" s="793"/>
      <c r="AC2819" s="793"/>
      <c r="AD2819" s="793"/>
      <c r="AE2819" s="793"/>
      <c r="AF2819" s="793"/>
      <c r="AG2819" s="793"/>
      <c r="AH2819" s="789"/>
      <c r="AI2819" s="789"/>
      <c r="AK2819" s="199"/>
      <c r="AM2819" s="11"/>
      <c r="AN2819" s="15"/>
      <c r="AO2819" s="11"/>
      <c r="AP2819" s="11"/>
    </row>
    <row r="2820" spans="3:42" outlineLevel="2" x14ac:dyDescent="0.2">
      <c r="C2820" s="252">
        <v>20</v>
      </c>
      <c r="D2820" s="119" t="s">
        <v>218</v>
      </c>
      <c r="F2820" s="794" t="s">
        <v>610</v>
      </c>
      <c r="H2820" s="795"/>
      <c r="AK2820" s="199"/>
      <c r="AM2820" s="11"/>
      <c r="AN2820" s="15"/>
      <c r="AO2820" s="11"/>
      <c r="AP2820" s="11"/>
    </row>
    <row r="2821" spans="3:42" outlineLevel="2" x14ac:dyDescent="0.2">
      <c r="C2821" s="252">
        <v>20</v>
      </c>
      <c r="D2821" s="119" t="s">
        <v>218</v>
      </c>
      <c r="F2821" s="761" t="s">
        <v>62</v>
      </c>
      <c r="G2821" s="75"/>
      <c r="H2821" s="796" t="s">
        <v>580</v>
      </c>
      <c r="I2821" s="796" t="s">
        <v>611</v>
      </c>
      <c r="J2821" s="75"/>
      <c r="K2821" s="741"/>
      <c r="L2821" s="75"/>
      <c r="M2821" s="75"/>
      <c r="N2821" s="75"/>
      <c r="O2821" s="75"/>
      <c r="P2821" s="75"/>
      <c r="Q2821" s="128" t="s">
        <v>110</v>
      </c>
      <c r="R2821" s="299">
        <v>0</v>
      </c>
      <c r="S2821" s="300">
        <v>0</v>
      </c>
      <c r="T2821" s="300">
        <v>0</v>
      </c>
      <c r="U2821" s="300">
        <v>0</v>
      </c>
      <c r="V2821" s="300">
        <v>0</v>
      </c>
      <c r="W2821" s="301">
        <v>0</v>
      </c>
      <c r="X2821" s="300">
        <v>0</v>
      </c>
      <c r="Y2821" s="300">
        <v>0</v>
      </c>
      <c r="Z2821" s="300">
        <v>0</v>
      </c>
      <c r="AA2821" s="300">
        <v>0</v>
      </c>
      <c r="AB2821" s="302">
        <v>0</v>
      </c>
      <c r="AC2821" s="302">
        <v>0</v>
      </c>
      <c r="AD2821" s="302">
        <v>0</v>
      </c>
      <c r="AE2821" s="302">
        <v>0</v>
      </c>
      <c r="AF2821" s="302">
        <v>0</v>
      </c>
      <c r="AG2821" s="302">
        <v>0</v>
      </c>
      <c r="AH2821" s="348">
        <v>0</v>
      </c>
      <c r="AI2821" s="348">
        <v>0</v>
      </c>
      <c r="AK2821" s="199"/>
      <c r="AM2821" s="11"/>
      <c r="AN2821" s="15"/>
      <c r="AO2821" s="11"/>
      <c r="AP2821" s="11"/>
    </row>
    <row r="2822" spans="3:42" outlineLevel="2" x14ac:dyDescent="0.2">
      <c r="C2822" s="252">
        <v>20</v>
      </c>
      <c r="D2822" s="119" t="s">
        <v>218</v>
      </c>
      <c r="F2822" s="767" t="s">
        <v>188</v>
      </c>
      <c r="H2822" s="797" t="s">
        <v>580</v>
      </c>
      <c r="I2822" s="797" t="s">
        <v>612</v>
      </c>
      <c r="K2822" s="164"/>
      <c r="Q2822" s="135" t="s">
        <v>110</v>
      </c>
      <c r="R2822" s="314">
        <v>0</v>
      </c>
      <c r="S2822" s="315">
        <v>0</v>
      </c>
      <c r="T2822" s="315">
        <v>0</v>
      </c>
      <c r="U2822" s="315">
        <v>0</v>
      </c>
      <c r="V2822" s="315">
        <v>0</v>
      </c>
      <c r="W2822" s="316">
        <v>0</v>
      </c>
      <c r="X2822" s="315">
        <v>0</v>
      </c>
      <c r="Y2822" s="315">
        <v>0</v>
      </c>
      <c r="Z2822" s="315">
        <v>0</v>
      </c>
      <c r="AA2822" s="315">
        <v>0</v>
      </c>
      <c r="AB2822" s="5">
        <v>0</v>
      </c>
      <c r="AC2822" s="5">
        <v>0</v>
      </c>
      <c r="AD2822" s="5">
        <v>0</v>
      </c>
      <c r="AE2822" s="5">
        <v>0</v>
      </c>
      <c r="AF2822" s="5">
        <v>0</v>
      </c>
      <c r="AG2822" s="5">
        <v>0</v>
      </c>
      <c r="AH2822" s="350">
        <v>0</v>
      </c>
      <c r="AI2822" s="350">
        <v>0</v>
      </c>
      <c r="AK2822" s="199"/>
      <c r="AM2822" s="11"/>
      <c r="AN2822" s="15"/>
      <c r="AO2822" s="11"/>
      <c r="AP2822" s="11"/>
    </row>
    <row r="2823" spans="3:42" outlineLevel="2" x14ac:dyDescent="0.2">
      <c r="C2823" s="252">
        <v>20</v>
      </c>
      <c r="D2823" s="119" t="s">
        <v>218</v>
      </c>
      <c r="F2823" s="767" t="s">
        <v>613</v>
      </c>
      <c r="H2823" s="797" t="s">
        <v>580</v>
      </c>
      <c r="I2823" s="234" t="s">
        <v>614</v>
      </c>
      <c r="K2823" s="164"/>
      <c r="Q2823" s="135" t="s">
        <v>110</v>
      </c>
      <c r="R2823" s="314">
        <v>0</v>
      </c>
      <c r="S2823" s="315">
        <v>0</v>
      </c>
      <c r="T2823" s="315">
        <v>0</v>
      </c>
      <c r="U2823" s="315">
        <v>0</v>
      </c>
      <c r="V2823" s="315">
        <v>0</v>
      </c>
      <c r="W2823" s="316">
        <v>0</v>
      </c>
      <c r="X2823" s="315">
        <v>0</v>
      </c>
      <c r="Y2823" s="315">
        <v>0</v>
      </c>
      <c r="Z2823" s="315">
        <v>0</v>
      </c>
      <c r="AA2823" s="315">
        <v>0</v>
      </c>
      <c r="AB2823" s="5">
        <v>0</v>
      </c>
      <c r="AC2823" s="5">
        <v>0</v>
      </c>
      <c r="AD2823" s="5">
        <v>0</v>
      </c>
      <c r="AE2823" s="5">
        <v>0</v>
      </c>
      <c r="AF2823" s="5">
        <v>0</v>
      </c>
      <c r="AG2823" s="5">
        <v>0</v>
      </c>
      <c r="AH2823" s="350">
        <v>0</v>
      </c>
      <c r="AI2823" s="350">
        <v>0</v>
      </c>
      <c r="AK2823" s="199"/>
      <c r="AM2823" s="11"/>
      <c r="AN2823" s="15"/>
      <c r="AO2823" s="11"/>
      <c r="AP2823" s="11"/>
    </row>
    <row r="2824" spans="3:42" outlineLevel="2" x14ac:dyDescent="0.2">
      <c r="C2824" s="252">
        <v>20</v>
      </c>
      <c r="D2824" s="119" t="s">
        <v>218</v>
      </c>
      <c r="F2824" s="783" t="s">
        <v>57</v>
      </c>
      <c r="G2824" s="83"/>
      <c r="H2824" s="798" t="s">
        <v>580</v>
      </c>
      <c r="I2824" s="799"/>
      <c r="J2824" s="83"/>
      <c r="K2824" s="736"/>
      <c r="L2824" s="83"/>
      <c r="M2824" s="83"/>
      <c r="N2824" s="83"/>
      <c r="O2824" s="83"/>
      <c r="P2824" s="83"/>
      <c r="Q2824" s="143" t="s">
        <v>110</v>
      </c>
      <c r="R2824" s="304">
        <v>0</v>
      </c>
      <c r="S2824" s="305">
        <v>0</v>
      </c>
      <c r="T2824" s="305">
        <v>0</v>
      </c>
      <c r="U2824" s="305">
        <v>0</v>
      </c>
      <c r="V2824" s="305">
        <v>0</v>
      </c>
      <c r="W2824" s="306">
        <v>0</v>
      </c>
      <c r="X2824" s="305">
        <v>0</v>
      </c>
      <c r="Y2824" s="305">
        <v>0</v>
      </c>
      <c r="Z2824" s="305">
        <v>0</v>
      </c>
      <c r="AA2824" s="305">
        <v>0</v>
      </c>
      <c r="AB2824" s="307">
        <v>0</v>
      </c>
      <c r="AC2824" s="307">
        <v>0</v>
      </c>
      <c r="AD2824" s="307">
        <v>0</v>
      </c>
      <c r="AE2824" s="307">
        <v>0</v>
      </c>
      <c r="AF2824" s="307">
        <v>0</v>
      </c>
      <c r="AG2824" s="307">
        <v>0</v>
      </c>
      <c r="AH2824" s="362">
        <v>0</v>
      </c>
      <c r="AI2824" s="362">
        <v>0</v>
      </c>
      <c r="AK2824" s="199"/>
      <c r="AM2824" s="11"/>
      <c r="AN2824" s="15"/>
      <c r="AO2824" s="11"/>
      <c r="AP2824" s="11"/>
    </row>
    <row r="2825" spans="3:42" outlineLevel="2" x14ac:dyDescent="0.2">
      <c r="C2825" s="252">
        <v>20</v>
      </c>
      <c r="D2825" s="119" t="s">
        <v>218</v>
      </c>
      <c r="F2825" s="12"/>
      <c r="H2825" s="234"/>
      <c r="K2825" s="164"/>
      <c r="Q2825" s="16"/>
      <c r="R2825" s="800">
        <v>0</v>
      </c>
      <c r="S2825" s="800">
        <v>0</v>
      </c>
      <c r="T2825" s="800">
        <v>0</v>
      </c>
      <c r="U2825" s="800">
        <v>0</v>
      </c>
      <c r="V2825" s="800">
        <v>0</v>
      </c>
      <c r="W2825" s="800">
        <v>0</v>
      </c>
      <c r="X2825" s="800">
        <v>0</v>
      </c>
      <c r="Y2825" s="800">
        <v>0</v>
      </c>
      <c r="Z2825" s="800">
        <v>0</v>
      </c>
      <c r="AA2825" s="800">
        <v>0</v>
      </c>
      <c r="AB2825" s="800">
        <v>0</v>
      </c>
      <c r="AC2825" s="800">
        <v>0</v>
      </c>
      <c r="AD2825" s="800">
        <v>0</v>
      </c>
      <c r="AE2825" s="800">
        <v>0</v>
      </c>
      <c r="AF2825" s="800">
        <v>0</v>
      </c>
      <c r="AG2825" s="800">
        <v>0</v>
      </c>
      <c r="AH2825" s="800">
        <v>0</v>
      </c>
      <c r="AI2825" s="800">
        <v>0</v>
      </c>
      <c r="AK2825" s="199"/>
      <c r="AM2825" s="11"/>
      <c r="AN2825" s="15"/>
      <c r="AO2825" s="11"/>
      <c r="AP2825" s="11"/>
    </row>
    <row r="2826" spans="3:42" outlineLevel="2" x14ac:dyDescent="0.2">
      <c r="C2826" s="252">
        <v>20</v>
      </c>
      <c r="D2826" s="119" t="s">
        <v>218</v>
      </c>
      <c r="F2826" s="794" t="s">
        <v>615</v>
      </c>
      <c r="AK2826" s="199"/>
      <c r="AM2826" s="11"/>
      <c r="AN2826" s="15"/>
      <c r="AO2826" s="11"/>
      <c r="AP2826" s="11"/>
    </row>
    <row r="2827" spans="3:42" outlineLevel="2" x14ac:dyDescent="0.2">
      <c r="C2827" s="252">
        <v>20</v>
      </c>
      <c r="D2827" s="119" t="s">
        <v>218</v>
      </c>
      <c r="F2827" s="761" t="s">
        <v>48</v>
      </c>
      <c r="G2827" s="75"/>
      <c r="H2827" s="796" t="s">
        <v>580</v>
      </c>
      <c r="I2827" s="801"/>
      <c r="J2827" s="75"/>
      <c r="K2827" s="741"/>
      <c r="L2827" s="75"/>
      <c r="M2827" s="75"/>
      <c r="N2827" s="75"/>
      <c r="O2827" s="75"/>
      <c r="P2827" s="75"/>
      <c r="Q2827" s="128" t="s">
        <v>110</v>
      </c>
      <c r="R2827" s="299">
        <v>0</v>
      </c>
      <c r="S2827" s="300">
        <v>0</v>
      </c>
      <c r="T2827" s="300">
        <v>0</v>
      </c>
      <c r="U2827" s="300">
        <v>0</v>
      </c>
      <c r="V2827" s="300">
        <v>0</v>
      </c>
      <c r="W2827" s="301">
        <v>0</v>
      </c>
      <c r="X2827" s="300">
        <v>0</v>
      </c>
      <c r="Y2827" s="300">
        <v>0</v>
      </c>
      <c r="Z2827" s="300">
        <v>0</v>
      </c>
      <c r="AA2827" s="300">
        <v>0</v>
      </c>
      <c r="AB2827" s="302">
        <v>0</v>
      </c>
      <c r="AC2827" s="302">
        <v>0</v>
      </c>
      <c r="AD2827" s="302">
        <v>0</v>
      </c>
      <c r="AE2827" s="302">
        <v>0</v>
      </c>
      <c r="AF2827" s="302">
        <v>0</v>
      </c>
      <c r="AG2827" s="302">
        <v>0</v>
      </c>
      <c r="AH2827" s="348">
        <v>0</v>
      </c>
      <c r="AI2827" s="348">
        <v>0</v>
      </c>
      <c r="AK2827" s="199"/>
      <c r="AM2827" s="11"/>
      <c r="AN2827" s="15"/>
      <c r="AO2827" s="11"/>
      <c r="AP2827" s="11"/>
    </row>
    <row r="2828" spans="3:42" outlineLevel="2" x14ac:dyDescent="0.2">
      <c r="C2828" s="252">
        <v>20</v>
      </c>
      <c r="D2828" s="119" t="s">
        <v>218</v>
      </c>
      <c r="F2828" s="767" t="s">
        <v>55</v>
      </c>
      <c r="H2828" s="797" t="s">
        <v>580</v>
      </c>
      <c r="K2828" s="164"/>
      <c r="Q2828" s="135" t="s">
        <v>110</v>
      </c>
      <c r="R2828" s="314">
        <v>0</v>
      </c>
      <c r="S2828" s="315">
        <v>0</v>
      </c>
      <c r="T2828" s="315">
        <v>0</v>
      </c>
      <c r="U2828" s="315">
        <v>0</v>
      </c>
      <c r="V2828" s="315">
        <v>0</v>
      </c>
      <c r="W2828" s="316">
        <v>0</v>
      </c>
      <c r="X2828" s="315">
        <v>0</v>
      </c>
      <c r="Y2828" s="315">
        <v>0</v>
      </c>
      <c r="Z2828" s="315">
        <v>0</v>
      </c>
      <c r="AA2828" s="315">
        <v>0</v>
      </c>
      <c r="AB2828" s="5">
        <v>0</v>
      </c>
      <c r="AC2828" s="5">
        <v>0</v>
      </c>
      <c r="AD2828" s="5">
        <v>0</v>
      </c>
      <c r="AE2828" s="5">
        <v>0</v>
      </c>
      <c r="AF2828" s="5">
        <v>0</v>
      </c>
      <c r="AG2828" s="5">
        <v>0</v>
      </c>
      <c r="AH2828" s="350">
        <v>0</v>
      </c>
      <c r="AI2828" s="350">
        <v>0</v>
      </c>
      <c r="AK2828" s="199"/>
      <c r="AM2828" s="11"/>
      <c r="AN2828" s="15"/>
      <c r="AO2828" s="11"/>
      <c r="AP2828" s="11"/>
    </row>
    <row r="2829" spans="3:42" outlineLevel="2" x14ac:dyDescent="0.2">
      <c r="C2829" s="252">
        <v>20</v>
      </c>
      <c r="D2829" s="119" t="s">
        <v>218</v>
      </c>
      <c r="F2829" s="783" t="s">
        <v>57</v>
      </c>
      <c r="G2829" s="83"/>
      <c r="H2829" s="798" t="s">
        <v>580</v>
      </c>
      <c r="I2829" s="799"/>
      <c r="J2829" s="83"/>
      <c r="K2829" s="736"/>
      <c r="L2829" s="83"/>
      <c r="M2829" s="83"/>
      <c r="N2829" s="83"/>
      <c r="O2829" s="83"/>
      <c r="P2829" s="83"/>
      <c r="Q2829" s="143" t="s">
        <v>110</v>
      </c>
      <c r="R2829" s="304">
        <v>0</v>
      </c>
      <c r="S2829" s="305">
        <v>0</v>
      </c>
      <c r="T2829" s="305">
        <v>0</v>
      </c>
      <c r="U2829" s="305">
        <v>0</v>
      </c>
      <c r="V2829" s="305">
        <v>0</v>
      </c>
      <c r="W2829" s="306">
        <v>0</v>
      </c>
      <c r="X2829" s="305">
        <v>0</v>
      </c>
      <c r="Y2829" s="305">
        <v>0</v>
      </c>
      <c r="Z2829" s="305">
        <v>0</v>
      </c>
      <c r="AA2829" s="305">
        <v>0</v>
      </c>
      <c r="AB2829" s="307">
        <v>0</v>
      </c>
      <c r="AC2829" s="307">
        <v>0</v>
      </c>
      <c r="AD2829" s="307">
        <v>0</v>
      </c>
      <c r="AE2829" s="307">
        <v>0</v>
      </c>
      <c r="AF2829" s="307">
        <v>0</v>
      </c>
      <c r="AG2829" s="307">
        <v>0</v>
      </c>
      <c r="AH2829" s="362">
        <v>0</v>
      </c>
      <c r="AI2829" s="362">
        <v>0</v>
      </c>
      <c r="AK2829" s="199"/>
      <c r="AM2829" s="11"/>
      <c r="AN2829" s="15"/>
      <c r="AO2829" s="11"/>
      <c r="AP2829" s="11"/>
    </row>
    <row r="2830" spans="3:42" outlineLevel="2" x14ac:dyDescent="0.2">
      <c r="C2830" s="252">
        <v>20</v>
      </c>
      <c r="D2830" s="119" t="s">
        <v>218</v>
      </c>
      <c r="F2830" s="12"/>
      <c r="H2830" s="164"/>
      <c r="K2830" s="164"/>
      <c r="Q2830" s="16"/>
      <c r="R2830" s="800">
        <v>0</v>
      </c>
      <c r="S2830" s="800">
        <v>0</v>
      </c>
      <c r="T2830" s="800">
        <v>0</v>
      </c>
      <c r="U2830" s="800">
        <v>0</v>
      </c>
      <c r="V2830" s="800">
        <v>0</v>
      </c>
      <c r="W2830" s="800">
        <v>0</v>
      </c>
      <c r="X2830" s="800">
        <v>0</v>
      </c>
      <c r="Y2830" s="800">
        <v>0</v>
      </c>
      <c r="Z2830" s="800">
        <v>0</v>
      </c>
      <c r="AA2830" s="800">
        <v>0</v>
      </c>
      <c r="AB2830" s="800">
        <v>0</v>
      </c>
      <c r="AC2830" s="800">
        <v>0</v>
      </c>
      <c r="AD2830" s="800">
        <v>0</v>
      </c>
      <c r="AE2830" s="800">
        <v>0</v>
      </c>
      <c r="AF2830" s="800">
        <v>0</v>
      </c>
      <c r="AG2830" s="800">
        <v>0</v>
      </c>
      <c r="AH2830" s="800">
        <v>0</v>
      </c>
      <c r="AI2830" s="800">
        <v>0</v>
      </c>
      <c r="AK2830" s="199"/>
      <c r="AM2830" s="11"/>
      <c r="AN2830" s="15"/>
      <c r="AO2830" s="11"/>
      <c r="AP2830" s="11"/>
    </row>
    <row r="2831" spans="3:42" outlineLevel="2" x14ac:dyDescent="0.2">
      <c r="C2831" s="252">
        <v>20</v>
      </c>
      <c r="D2831" s="119" t="s">
        <v>218</v>
      </c>
      <c r="F2831" s="794" t="s">
        <v>69</v>
      </c>
      <c r="AK2831" s="199"/>
      <c r="AM2831" s="11"/>
      <c r="AN2831" s="15"/>
      <c r="AO2831" s="11"/>
      <c r="AP2831" s="11"/>
    </row>
    <row r="2832" spans="3:42" outlineLevel="2" x14ac:dyDescent="0.2">
      <c r="C2832" s="252">
        <v>20</v>
      </c>
      <c r="D2832" s="119" t="s">
        <v>218</v>
      </c>
      <c r="F2832" s="761" t="s">
        <v>9</v>
      </c>
      <c r="G2832" s="75"/>
      <c r="H2832" s="796" t="s">
        <v>580</v>
      </c>
      <c r="I2832" s="801"/>
      <c r="J2832" s="75"/>
      <c r="K2832" s="741"/>
      <c r="L2832" s="75"/>
      <c r="M2832" s="75"/>
      <c r="N2832" s="75"/>
      <c r="O2832" s="75"/>
      <c r="P2832" s="75"/>
      <c r="Q2832" s="128" t="s">
        <v>110</v>
      </c>
      <c r="R2832" s="299">
        <v>0</v>
      </c>
      <c r="S2832" s="300">
        <v>0</v>
      </c>
      <c r="T2832" s="300">
        <v>0</v>
      </c>
      <c r="U2832" s="300">
        <v>0</v>
      </c>
      <c r="V2832" s="300">
        <v>0</v>
      </c>
      <c r="W2832" s="301">
        <v>0</v>
      </c>
      <c r="X2832" s="300">
        <v>0</v>
      </c>
      <c r="Y2832" s="300">
        <v>0</v>
      </c>
      <c r="Z2832" s="300">
        <v>0</v>
      </c>
      <c r="AA2832" s="300">
        <v>0</v>
      </c>
      <c r="AB2832" s="302">
        <v>0</v>
      </c>
      <c r="AC2832" s="302">
        <v>0</v>
      </c>
      <c r="AD2832" s="302">
        <v>0</v>
      </c>
      <c r="AE2832" s="302">
        <v>0</v>
      </c>
      <c r="AF2832" s="302">
        <v>0</v>
      </c>
      <c r="AG2832" s="302">
        <v>0</v>
      </c>
      <c r="AH2832" s="348">
        <v>0</v>
      </c>
      <c r="AI2832" s="348">
        <v>0</v>
      </c>
      <c r="AK2832" s="199"/>
      <c r="AM2832" s="11"/>
      <c r="AN2832" s="15"/>
      <c r="AO2832" s="11"/>
      <c r="AP2832" s="11"/>
    </row>
    <row r="2833" spans="3:42" outlineLevel="2" x14ac:dyDescent="0.2">
      <c r="C2833" s="252">
        <v>20</v>
      </c>
      <c r="D2833" s="119" t="s">
        <v>218</v>
      </c>
      <c r="F2833" s="767" t="s">
        <v>14</v>
      </c>
      <c r="H2833" s="797" t="s">
        <v>580</v>
      </c>
      <c r="K2833" s="164"/>
      <c r="Q2833" s="135" t="s">
        <v>110</v>
      </c>
      <c r="R2833" s="314">
        <v>0</v>
      </c>
      <c r="S2833" s="315">
        <v>0</v>
      </c>
      <c r="T2833" s="315">
        <v>0</v>
      </c>
      <c r="U2833" s="315">
        <v>0</v>
      </c>
      <c r="V2833" s="315">
        <v>0</v>
      </c>
      <c r="W2833" s="316">
        <v>0</v>
      </c>
      <c r="X2833" s="315">
        <v>0</v>
      </c>
      <c r="Y2833" s="315">
        <v>0</v>
      </c>
      <c r="Z2833" s="315">
        <v>0</v>
      </c>
      <c r="AA2833" s="315">
        <v>0</v>
      </c>
      <c r="AB2833" s="5">
        <v>0</v>
      </c>
      <c r="AC2833" s="5">
        <v>0</v>
      </c>
      <c r="AD2833" s="5">
        <v>0</v>
      </c>
      <c r="AE2833" s="5">
        <v>0</v>
      </c>
      <c r="AF2833" s="5">
        <v>0</v>
      </c>
      <c r="AG2833" s="5">
        <v>0</v>
      </c>
      <c r="AH2833" s="350">
        <v>0</v>
      </c>
      <c r="AI2833" s="350">
        <v>0</v>
      </c>
      <c r="AK2833" s="199"/>
      <c r="AM2833" s="11"/>
      <c r="AN2833" s="15"/>
      <c r="AO2833" s="11"/>
      <c r="AP2833" s="11"/>
    </row>
    <row r="2834" spans="3:42" outlineLevel="2" x14ac:dyDescent="0.2">
      <c r="C2834" s="252">
        <v>20</v>
      </c>
      <c r="D2834" s="119" t="s">
        <v>218</v>
      </c>
      <c r="F2834" s="783" t="s">
        <v>16</v>
      </c>
      <c r="G2834" s="83"/>
      <c r="H2834" s="798" t="s">
        <v>580</v>
      </c>
      <c r="I2834" s="799"/>
      <c r="J2834" s="83"/>
      <c r="K2834" s="736"/>
      <c r="L2834" s="83"/>
      <c r="M2834" s="83"/>
      <c r="N2834" s="83"/>
      <c r="O2834" s="83"/>
      <c r="P2834" s="83"/>
      <c r="Q2834" s="143" t="s">
        <v>110</v>
      </c>
      <c r="R2834" s="304">
        <v>0</v>
      </c>
      <c r="S2834" s="305">
        <v>0</v>
      </c>
      <c r="T2834" s="305">
        <v>0</v>
      </c>
      <c r="U2834" s="305">
        <v>0</v>
      </c>
      <c r="V2834" s="305">
        <v>0</v>
      </c>
      <c r="W2834" s="306">
        <v>0</v>
      </c>
      <c r="X2834" s="305">
        <v>0</v>
      </c>
      <c r="Y2834" s="305">
        <v>0</v>
      </c>
      <c r="Z2834" s="305">
        <v>0</v>
      </c>
      <c r="AA2834" s="305">
        <v>0</v>
      </c>
      <c r="AB2834" s="307">
        <v>0</v>
      </c>
      <c r="AC2834" s="307">
        <v>0</v>
      </c>
      <c r="AD2834" s="307">
        <v>0</v>
      </c>
      <c r="AE2834" s="307">
        <v>0</v>
      </c>
      <c r="AF2834" s="307">
        <v>0</v>
      </c>
      <c r="AG2834" s="307">
        <v>0</v>
      </c>
      <c r="AH2834" s="362">
        <v>0</v>
      </c>
      <c r="AI2834" s="362">
        <v>0</v>
      </c>
      <c r="AK2834" s="199"/>
      <c r="AM2834" s="11"/>
      <c r="AN2834" s="15"/>
      <c r="AO2834" s="11"/>
      <c r="AP2834" s="11"/>
    </row>
    <row r="2835" spans="3:42" outlineLevel="2" x14ac:dyDescent="0.2">
      <c r="C2835" s="252">
        <v>20</v>
      </c>
      <c r="D2835" s="119" t="s">
        <v>218</v>
      </c>
      <c r="F2835" s="12"/>
      <c r="H2835" s="797"/>
      <c r="K2835" s="164"/>
      <c r="Q2835" s="16"/>
      <c r="R2835" s="800">
        <v>0</v>
      </c>
      <c r="S2835" s="800">
        <v>0</v>
      </c>
      <c r="T2835" s="800">
        <v>0</v>
      </c>
      <c r="U2835" s="800">
        <v>0</v>
      </c>
      <c r="V2835" s="800">
        <v>0</v>
      </c>
      <c r="W2835" s="800">
        <v>0</v>
      </c>
      <c r="X2835" s="800">
        <v>0</v>
      </c>
      <c r="Y2835" s="800">
        <v>0</v>
      </c>
      <c r="Z2835" s="800">
        <v>0</v>
      </c>
      <c r="AA2835" s="800">
        <v>0</v>
      </c>
      <c r="AB2835" s="800">
        <v>0</v>
      </c>
      <c r="AC2835" s="800">
        <v>0</v>
      </c>
      <c r="AD2835" s="800">
        <v>0</v>
      </c>
      <c r="AE2835" s="800">
        <v>0</v>
      </c>
      <c r="AF2835" s="800">
        <v>0</v>
      </c>
      <c r="AG2835" s="800">
        <v>0</v>
      </c>
      <c r="AH2835" s="800">
        <v>0</v>
      </c>
      <c r="AI2835" s="800">
        <v>0</v>
      </c>
      <c r="AK2835" s="199"/>
      <c r="AM2835" s="11"/>
      <c r="AN2835" s="15"/>
      <c r="AO2835" s="11"/>
      <c r="AP2835" s="11"/>
    </row>
    <row r="2836" spans="3:42" outlineLevel="2" x14ac:dyDescent="0.2">
      <c r="C2836" s="252">
        <v>20</v>
      </c>
      <c r="D2836" s="119" t="s">
        <v>218</v>
      </c>
      <c r="F2836" s="794" t="s">
        <v>616</v>
      </c>
      <c r="AK2836" s="199"/>
      <c r="AM2836" s="11"/>
      <c r="AN2836" s="15"/>
      <c r="AO2836" s="11"/>
      <c r="AP2836" s="11"/>
    </row>
    <row r="2837" spans="3:42" outlineLevel="2" x14ac:dyDescent="0.2">
      <c r="C2837" s="252">
        <v>20</v>
      </c>
      <c r="D2837" s="119" t="s">
        <v>218</v>
      </c>
      <c r="F2837" s="761" t="s">
        <v>48</v>
      </c>
      <c r="G2837" s="75"/>
      <c r="H2837" s="796" t="s">
        <v>580</v>
      </c>
      <c r="I2837" s="228" t="s">
        <v>617</v>
      </c>
      <c r="J2837" s="75"/>
      <c r="K2837" s="741"/>
      <c r="L2837" s="75"/>
      <c r="M2837" s="75"/>
      <c r="N2837" s="75"/>
      <c r="O2837" s="75"/>
      <c r="P2837" s="75"/>
      <c r="Q2837" s="128" t="s">
        <v>110</v>
      </c>
      <c r="R2837" s="299">
        <v>0</v>
      </c>
      <c r="S2837" s="300">
        <v>0</v>
      </c>
      <c r="T2837" s="300">
        <v>0</v>
      </c>
      <c r="U2837" s="300">
        <v>0</v>
      </c>
      <c r="V2837" s="300">
        <v>0</v>
      </c>
      <c r="W2837" s="301">
        <v>0</v>
      </c>
      <c r="X2837" s="300">
        <v>0</v>
      </c>
      <c r="Y2837" s="300">
        <v>0</v>
      </c>
      <c r="Z2837" s="300">
        <v>0</v>
      </c>
      <c r="AA2837" s="300">
        <v>0</v>
      </c>
      <c r="AB2837" s="302">
        <v>0</v>
      </c>
      <c r="AC2837" s="302">
        <v>0</v>
      </c>
      <c r="AD2837" s="302">
        <v>0</v>
      </c>
      <c r="AE2837" s="302">
        <v>0</v>
      </c>
      <c r="AF2837" s="302">
        <v>0</v>
      </c>
      <c r="AG2837" s="302">
        <v>0</v>
      </c>
      <c r="AH2837" s="348">
        <v>0</v>
      </c>
      <c r="AI2837" s="348">
        <v>0</v>
      </c>
      <c r="AK2837" s="199"/>
      <c r="AM2837" s="11"/>
      <c r="AN2837" s="15"/>
      <c r="AO2837" s="11"/>
      <c r="AP2837" s="11"/>
    </row>
    <row r="2838" spans="3:42" outlineLevel="2" x14ac:dyDescent="0.2">
      <c r="C2838" s="252">
        <v>20</v>
      </c>
      <c r="D2838" s="119" t="s">
        <v>218</v>
      </c>
      <c r="F2838" s="767" t="s">
        <v>55</v>
      </c>
      <c r="H2838" s="797" t="s">
        <v>580</v>
      </c>
      <c r="I2838" s="234" t="s">
        <v>617</v>
      </c>
      <c r="K2838" s="164"/>
      <c r="Q2838" s="135" t="s">
        <v>110</v>
      </c>
      <c r="R2838" s="314">
        <v>0</v>
      </c>
      <c r="S2838" s="315">
        <v>0</v>
      </c>
      <c r="T2838" s="315">
        <v>0</v>
      </c>
      <c r="U2838" s="315">
        <v>0</v>
      </c>
      <c r="V2838" s="315">
        <v>0</v>
      </c>
      <c r="W2838" s="316">
        <v>0</v>
      </c>
      <c r="X2838" s="315">
        <v>0</v>
      </c>
      <c r="Y2838" s="315">
        <v>0</v>
      </c>
      <c r="Z2838" s="315">
        <v>0</v>
      </c>
      <c r="AA2838" s="315">
        <v>0</v>
      </c>
      <c r="AB2838" s="5">
        <v>0</v>
      </c>
      <c r="AC2838" s="5">
        <v>0</v>
      </c>
      <c r="AD2838" s="5">
        <v>0</v>
      </c>
      <c r="AE2838" s="5">
        <v>0</v>
      </c>
      <c r="AF2838" s="5">
        <v>0</v>
      </c>
      <c r="AG2838" s="5">
        <v>0</v>
      </c>
      <c r="AH2838" s="350">
        <v>0</v>
      </c>
      <c r="AI2838" s="350">
        <v>0</v>
      </c>
      <c r="AK2838" s="199"/>
      <c r="AM2838" s="11"/>
      <c r="AN2838" s="15"/>
      <c r="AO2838" s="11"/>
      <c r="AP2838" s="11"/>
    </row>
    <row r="2839" spans="3:42" outlineLevel="2" x14ac:dyDescent="0.2">
      <c r="C2839" s="252">
        <v>20</v>
      </c>
      <c r="D2839" s="119" t="s">
        <v>218</v>
      </c>
      <c r="F2839" s="783" t="s">
        <v>57</v>
      </c>
      <c r="G2839" s="83"/>
      <c r="H2839" s="798" t="s">
        <v>580</v>
      </c>
      <c r="I2839" s="240" t="s">
        <v>617</v>
      </c>
      <c r="J2839" s="83"/>
      <c r="K2839" s="736"/>
      <c r="L2839" s="83"/>
      <c r="M2839" s="83"/>
      <c r="N2839" s="83"/>
      <c r="O2839" s="83"/>
      <c r="P2839" s="83"/>
      <c r="Q2839" s="143" t="s">
        <v>110</v>
      </c>
      <c r="R2839" s="304">
        <v>0</v>
      </c>
      <c r="S2839" s="305">
        <v>0</v>
      </c>
      <c r="T2839" s="305">
        <v>0</v>
      </c>
      <c r="U2839" s="305">
        <v>0</v>
      </c>
      <c r="V2839" s="305">
        <v>0</v>
      </c>
      <c r="W2839" s="306">
        <v>0</v>
      </c>
      <c r="X2839" s="305">
        <v>0</v>
      </c>
      <c r="Y2839" s="305">
        <v>0</v>
      </c>
      <c r="Z2839" s="305">
        <v>0</v>
      </c>
      <c r="AA2839" s="305">
        <v>0</v>
      </c>
      <c r="AB2839" s="307">
        <v>0</v>
      </c>
      <c r="AC2839" s="307">
        <v>0</v>
      </c>
      <c r="AD2839" s="307">
        <v>0</v>
      </c>
      <c r="AE2839" s="307">
        <v>0</v>
      </c>
      <c r="AF2839" s="307">
        <v>0</v>
      </c>
      <c r="AG2839" s="307">
        <v>0</v>
      </c>
      <c r="AH2839" s="362">
        <v>0</v>
      </c>
      <c r="AI2839" s="362">
        <v>0</v>
      </c>
      <c r="AK2839" s="199"/>
      <c r="AM2839" s="11"/>
      <c r="AN2839" s="15"/>
      <c r="AO2839" s="11"/>
      <c r="AP2839" s="11"/>
    </row>
    <row r="2840" spans="3:42" outlineLevel="2" x14ac:dyDescent="0.2">
      <c r="C2840" s="252">
        <v>20</v>
      </c>
      <c r="D2840" s="119" t="s">
        <v>218</v>
      </c>
      <c r="F2840" s="802" t="s">
        <v>626</v>
      </c>
      <c r="R2840" s="800">
        <v>0</v>
      </c>
      <c r="S2840" s="800">
        <v>0</v>
      </c>
      <c r="T2840" s="800">
        <v>0</v>
      </c>
      <c r="U2840" s="800">
        <v>0</v>
      </c>
      <c r="V2840" s="800">
        <v>0</v>
      </c>
      <c r="W2840" s="800">
        <v>0</v>
      </c>
      <c r="X2840" s="800">
        <v>0</v>
      </c>
      <c r="Y2840" s="800">
        <v>0</v>
      </c>
      <c r="Z2840" s="800">
        <v>0</v>
      </c>
      <c r="AA2840" s="800">
        <v>0</v>
      </c>
      <c r="AB2840" s="800">
        <v>0</v>
      </c>
      <c r="AC2840" s="800">
        <v>0</v>
      </c>
      <c r="AD2840" s="800">
        <v>0</v>
      </c>
      <c r="AE2840" s="800">
        <v>0</v>
      </c>
      <c r="AF2840" s="800">
        <v>0</v>
      </c>
      <c r="AG2840" s="800">
        <v>0</v>
      </c>
      <c r="AH2840" s="800">
        <v>0</v>
      </c>
      <c r="AI2840" s="800">
        <v>0</v>
      </c>
      <c r="AK2840" s="199"/>
      <c r="AM2840" s="11"/>
      <c r="AN2840" s="15"/>
      <c r="AO2840" s="11"/>
      <c r="AP2840" s="11"/>
    </row>
    <row r="2841" spans="3:42" outlineLevel="2" x14ac:dyDescent="0.2">
      <c r="C2841" s="252">
        <v>20</v>
      </c>
      <c r="D2841" s="119" t="s">
        <v>218</v>
      </c>
      <c r="R2841" s="5"/>
      <c r="S2841" s="5"/>
      <c r="T2841" s="5"/>
      <c r="U2841" s="5"/>
      <c r="V2841" s="5"/>
      <c r="W2841" s="5"/>
      <c r="X2841" s="5"/>
      <c r="Y2841" s="5"/>
      <c r="AK2841" s="199"/>
      <c r="AM2841" s="11"/>
      <c r="AN2841" s="15"/>
      <c r="AO2841" s="11"/>
      <c r="AP2841" s="11"/>
    </row>
    <row r="2842" spans="3:42" outlineLevel="2" x14ac:dyDescent="0.2">
      <c r="C2842" s="252">
        <v>20</v>
      </c>
      <c r="D2842" s="119" t="s">
        <v>218</v>
      </c>
      <c r="F2842" s="789" t="s">
        <v>631</v>
      </c>
      <c r="G2842" s="790"/>
      <c r="H2842" s="803"/>
      <c r="I2842" s="790"/>
      <c r="J2842" s="790"/>
      <c r="K2842" s="792"/>
      <c r="L2842" s="789"/>
      <c r="M2842" s="789"/>
      <c r="N2842" s="789"/>
      <c r="O2842" s="789"/>
      <c r="P2842" s="789"/>
      <c r="Q2842" s="792"/>
      <c r="R2842" s="793"/>
      <c r="S2842" s="793"/>
      <c r="T2842" s="793"/>
      <c r="U2842" s="793"/>
      <c r="V2842" s="793"/>
      <c r="W2842" s="793"/>
      <c r="X2842" s="793"/>
      <c r="Y2842" s="793"/>
      <c r="Z2842" s="793"/>
      <c r="AA2842" s="793"/>
      <c r="AB2842" s="793"/>
      <c r="AC2842" s="793"/>
      <c r="AD2842" s="793"/>
      <c r="AE2842" s="793"/>
      <c r="AF2842" s="793"/>
      <c r="AG2842" s="793"/>
      <c r="AH2842" s="789"/>
      <c r="AI2842" s="789"/>
      <c r="AK2842" s="199"/>
      <c r="AM2842" s="11"/>
      <c r="AN2842" s="15"/>
      <c r="AO2842" s="11"/>
      <c r="AP2842" s="11"/>
    </row>
    <row r="2843" spans="3:42" outlineLevel="2" x14ac:dyDescent="0.2">
      <c r="C2843" s="252">
        <v>20</v>
      </c>
      <c r="D2843" s="119" t="s">
        <v>218</v>
      </c>
      <c r="F2843" t="s">
        <v>620</v>
      </c>
      <c r="AK2843" s="199"/>
      <c r="AM2843" s="11"/>
      <c r="AN2843" s="15"/>
      <c r="AO2843" s="11"/>
      <c r="AP2843" s="11"/>
    </row>
    <row r="2844" spans="3:42" outlineLevel="2" x14ac:dyDescent="0.2">
      <c r="C2844" s="252">
        <v>20</v>
      </c>
      <c r="D2844" s="119" t="s">
        <v>218</v>
      </c>
      <c r="F2844" s="761" t="s">
        <v>48</v>
      </c>
      <c r="G2844" s="75"/>
      <c r="H2844" s="796" t="s">
        <v>632</v>
      </c>
      <c r="I2844" s="801"/>
      <c r="J2844" s="75"/>
      <c r="K2844" s="741"/>
      <c r="L2844" s="75"/>
      <c r="M2844" s="75"/>
      <c r="N2844" s="75"/>
      <c r="O2844" s="75"/>
      <c r="P2844" s="75"/>
      <c r="Q2844" s="128" t="s">
        <v>536</v>
      </c>
      <c r="R2844" s="804">
        <v>0</v>
      </c>
      <c r="S2844" s="805">
        <v>0</v>
      </c>
      <c r="T2844" s="805">
        <v>0</v>
      </c>
      <c r="U2844" s="805">
        <v>0</v>
      </c>
      <c r="V2844" s="805">
        <v>0</v>
      </c>
      <c r="W2844" s="806">
        <v>0</v>
      </c>
      <c r="X2844" s="805">
        <v>0</v>
      </c>
      <c r="Y2844" s="805">
        <v>0</v>
      </c>
      <c r="Z2844" s="805">
        <v>0</v>
      </c>
      <c r="AA2844" s="805">
        <v>0</v>
      </c>
      <c r="AB2844" s="805">
        <v>0</v>
      </c>
      <c r="AC2844" s="805">
        <v>0</v>
      </c>
      <c r="AD2844" s="805">
        <v>0</v>
      </c>
      <c r="AE2844" s="805">
        <v>0</v>
      </c>
      <c r="AF2844" s="805">
        <v>0</v>
      </c>
      <c r="AG2844" s="805">
        <v>0</v>
      </c>
      <c r="AH2844" s="808">
        <v>0</v>
      </c>
      <c r="AI2844" s="808">
        <v>0</v>
      </c>
      <c r="AK2844" s="199"/>
      <c r="AM2844" s="11"/>
      <c r="AN2844" s="15"/>
      <c r="AO2844" s="11"/>
      <c r="AP2844" s="11"/>
    </row>
    <row r="2845" spans="3:42" outlineLevel="2" x14ac:dyDescent="0.2">
      <c r="C2845" s="252">
        <v>20</v>
      </c>
      <c r="D2845" s="119" t="s">
        <v>218</v>
      </c>
      <c r="F2845" s="767" t="s">
        <v>55</v>
      </c>
      <c r="H2845" s="797" t="s">
        <v>632</v>
      </c>
      <c r="K2845" s="164"/>
      <c r="Q2845" s="135" t="s">
        <v>536</v>
      </c>
      <c r="R2845" s="809">
        <v>0</v>
      </c>
      <c r="S2845" s="810">
        <v>0</v>
      </c>
      <c r="T2845" s="810">
        <v>0</v>
      </c>
      <c r="U2845" s="810">
        <v>0</v>
      </c>
      <c r="V2845" s="810">
        <v>0</v>
      </c>
      <c r="W2845" s="811">
        <v>0</v>
      </c>
      <c r="X2845" s="810">
        <v>0</v>
      </c>
      <c r="Y2845" s="810">
        <v>0</v>
      </c>
      <c r="Z2845" s="810">
        <v>0</v>
      </c>
      <c r="AA2845" s="810">
        <v>0</v>
      </c>
      <c r="AB2845" s="810">
        <v>0</v>
      </c>
      <c r="AC2845" s="810">
        <v>0</v>
      </c>
      <c r="AD2845" s="810">
        <v>0</v>
      </c>
      <c r="AE2845" s="810">
        <v>0</v>
      </c>
      <c r="AF2845" s="810">
        <v>0</v>
      </c>
      <c r="AG2845" s="810">
        <v>0</v>
      </c>
      <c r="AH2845" s="812">
        <v>0</v>
      </c>
      <c r="AI2845" s="812">
        <v>0</v>
      </c>
      <c r="AK2845" s="199"/>
      <c r="AM2845" s="11"/>
      <c r="AN2845" s="15"/>
      <c r="AO2845" s="11"/>
      <c r="AP2845" s="11"/>
    </row>
    <row r="2846" spans="3:42" outlineLevel="2" x14ac:dyDescent="0.2">
      <c r="C2846" s="252">
        <v>20</v>
      </c>
      <c r="D2846" s="119" t="s">
        <v>218</v>
      </c>
      <c r="F2846" s="783" t="s">
        <v>57</v>
      </c>
      <c r="G2846" s="83"/>
      <c r="H2846" s="798" t="s">
        <v>632</v>
      </c>
      <c r="I2846" s="799"/>
      <c r="J2846" s="83"/>
      <c r="K2846" s="736"/>
      <c r="L2846" s="83"/>
      <c r="M2846" s="83"/>
      <c r="N2846" s="83"/>
      <c r="O2846" s="83"/>
      <c r="P2846" s="83"/>
      <c r="Q2846" s="143" t="s">
        <v>536</v>
      </c>
      <c r="R2846" s="813">
        <v>0</v>
      </c>
      <c r="S2846" s="814">
        <v>0</v>
      </c>
      <c r="T2846" s="814">
        <v>0</v>
      </c>
      <c r="U2846" s="814">
        <v>0</v>
      </c>
      <c r="V2846" s="814">
        <v>0</v>
      </c>
      <c r="W2846" s="815">
        <v>0</v>
      </c>
      <c r="X2846" s="814">
        <v>0</v>
      </c>
      <c r="Y2846" s="814">
        <v>0</v>
      </c>
      <c r="Z2846" s="814">
        <v>0</v>
      </c>
      <c r="AA2846" s="814">
        <v>0</v>
      </c>
      <c r="AB2846" s="814">
        <v>0</v>
      </c>
      <c r="AC2846" s="814">
        <v>0</v>
      </c>
      <c r="AD2846" s="814">
        <v>0</v>
      </c>
      <c r="AE2846" s="814">
        <v>0</v>
      </c>
      <c r="AF2846" s="814">
        <v>0</v>
      </c>
      <c r="AG2846" s="814">
        <v>0</v>
      </c>
      <c r="AH2846" s="816">
        <v>0</v>
      </c>
      <c r="AI2846" s="816">
        <v>0</v>
      </c>
      <c r="AK2846" s="199"/>
      <c r="AM2846" s="11"/>
      <c r="AN2846" s="15"/>
      <c r="AO2846" s="11"/>
      <c r="AP2846" s="11"/>
    </row>
    <row r="2847" spans="3:42" outlineLevel="2" x14ac:dyDescent="0.2">
      <c r="C2847" s="252">
        <v>20</v>
      </c>
      <c r="D2847" s="119" t="s">
        <v>218</v>
      </c>
      <c r="F2847" s="12"/>
      <c r="H2847" s="817"/>
      <c r="K2847" s="16"/>
      <c r="Q2847" s="16"/>
      <c r="R2847" s="818"/>
      <c r="S2847" s="818"/>
      <c r="T2847" s="818"/>
      <c r="U2847" s="818"/>
      <c r="V2847" s="818"/>
      <c r="W2847" s="818"/>
      <c r="X2847" s="818"/>
      <c r="Y2847" s="818"/>
      <c r="Z2847" s="818"/>
      <c r="AA2847" s="818"/>
      <c r="AB2847" s="818"/>
      <c r="AC2847" s="818"/>
      <c r="AD2847" s="818"/>
      <c r="AE2847" s="818"/>
      <c r="AF2847" s="818"/>
      <c r="AG2847" s="818"/>
      <c r="AH2847" s="818"/>
      <c r="AI2847" s="818"/>
      <c r="AK2847" s="199"/>
      <c r="AM2847" s="11"/>
      <c r="AN2847" s="15"/>
      <c r="AO2847" s="11"/>
      <c r="AP2847" s="11"/>
    </row>
    <row r="2848" spans="3:42" outlineLevel="2" x14ac:dyDescent="0.2">
      <c r="C2848" s="252">
        <v>20</v>
      </c>
      <c r="D2848" s="119" t="s">
        <v>218</v>
      </c>
      <c r="F2848" s="121" t="s">
        <v>633</v>
      </c>
      <c r="G2848" s="756"/>
      <c r="H2848" s="757"/>
      <c r="I2848" s="788"/>
      <c r="J2848" s="756"/>
      <c r="K2848" s="758"/>
      <c r="L2848" s="759"/>
      <c r="M2848" s="759"/>
      <c r="N2848" s="759"/>
      <c r="O2848" s="759"/>
      <c r="P2848" s="759"/>
      <c r="Q2848" s="758"/>
      <c r="R2848" s="760"/>
      <c r="S2848" s="760"/>
      <c r="T2848" s="760"/>
      <c r="U2848" s="760"/>
      <c r="V2848" s="760"/>
      <c r="W2848" s="760"/>
      <c r="X2848" s="760"/>
      <c r="Y2848" s="760"/>
      <c r="Z2848" s="760"/>
      <c r="AA2848" s="760"/>
      <c r="AB2848" s="760"/>
      <c r="AC2848" s="760"/>
      <c r="AD2848" s="760"/>
      <c r="AE2848" s="760"/>
      <c r="AF2848" s="760"/>
      <c r="AG2848" s="760"/>
      <c r="AH2848" s="759"/>
      <c r="AI2848" s="759"/>
      <c r="AK2848" s="199"/>
      <c r="AM2848" s="11"/>
      <c r="AN2848" s="15"/>
      <c r="AO2848" s="11"/>
      <c r="AP2848" s="11"/>
    </row>
    <row r="2849" spans="3:42" outlineLevel="2" x14ac:dyDescent="0.2">
      <c r="C2849" s="252">
        <v>20</v>
      </c>
      <c r="D2849" s="119" t="s">
        <v>218</v>
      </c>
      <c r="F2849" s="789" t="s">
        <v>634</v>
      </c>
      <c r="G2849" s="790"/>
      <c r="H2849" s="803"/>
      <c r="I2849" s="791"/>
      <c r="J2849" s="790"/>
      <c r="K2849" s="792"/>
      <c r="L2849" s="789"/>
      <c r="M2849" s="789"/>
      <c r="N2849" s="789"/>
      <c r="O2849" s="789"/>
      <c r="P2849" s="789"/>
      <c r="Q2849" s="792"/>
      <c r="R2849" s="793"/>
      <c r="S2849" s="793"/>
      <c r="T2849" s="793"/>
      <c r="U2849" s="793"/>
      <c r="V2849" s="793"/>
      <c r="W2849" s="793"/>
      <c r="X2849" s="793"/>
      <c r="Y2849" s="793"/>
      <c r="Z2849" s="793"/>
      <c r="AA2849" s="793"/>
      <c r="AB2849" s="793"/>
      <c r="AC2849" s="793"/>
      <c r="AD2849" s="793"/>
      <c r="AE2849" s="793"/>
      <c r="AF2849" s="793"/>
      <c r="AG2849" s="793"/>
      <c r="AH2849" s="789"/>
      <c r="AI2849" s="789"/>
      <c r="AK2849" s="199"/>
      <c r="AM2849" s="11"/>
      <c r="AN2849" s="15"/>
      <c r="AO2849" s="11"/>
      <c r="AP2849" s="11"/>
    </row>
    <row r="2850" spans="3:42" outlineLevel="2" x14ac:dyDescent="0.2">
      <c r="C2850" s="252">
        <v>20</v>
      </c>
      <c r="D2850" s="119" t="s">
        <v>218</v>
      </c>
      <c r="F2850" s="794" t="s">
        <v>610</v>
      </c>
      <c r="H2850" s="795"/>
      <c r="AK2850" s="199"/>
      <c r="AM2850" s="11"/>
      <c r="AN2850" s="15"/>
      <c r="AO2850" s="11"/>
      <c r="AP2850" s="11"/>
    </row>
    <row r="2851" spans="3:42" outlineLevel="2" x14ac:dyDescent="0.2">
      <c r="C2851" s="252">
        <v>20</v>
      </c>
      <c r="D2851" s="119" t="s">
        <v>218</v>
      </c>
      <c r="F2851" s="761" t="s">
        <v>62</v>
      </c>
      <c r="G2851" s="75"/>
      <c r="H2851" s="796" t="s">
        <v>12</v>
      </c>
      <c r="I2851" s="796" t="s">
        <v>611</v>
      </c>
      <c r="J2851" s="75"/>
      <c r="K2851" s="741"/>
      <c r="L2851" s="75"/>
      <c r="M2851" s="75"/>
      <c r="N2851" s="75"/>
      <c r="O2851" s="75"/>
      <c r="P2851" s="75"/>
      <c r="Q2851" s="128" t="s">
        <v>110</v>
      </c>
      <c r="R2851" s="299">
        <v>0</v>
      </c>
      <c r="S2851" s="300">
        <v>0</v>
      </c>
      <c r="T2851" s="300">
        <v>0</v>
      </c>
      <c r="U2851" s="300">
        <v>0</v>
      </c>
      <c r="V2851" s="300">
        <v>0</v>
      </c>
      <c r="W2851" s="301">
        <v>5.7564991273631287</v>
      </c>
      <c r="X2851" s="300">
        <v>0</v>
      </c>
      <c r="Y2851" s="300">
        <v>0</v>
      </c>
      <c r="Z2851" s="300">
        <v>0</v>
      </c>
      <c r="AA2851" s="300">
        <v>0</v>
      </c>
      <c r="AB2851" s="302">
        <v>0</v>
      </c>
      <c r="AC2851" s="302">
        <v>0</v>
      </c>
      <c r="AD2851" s="302">
        <v>0</v>
      </c>
      <c r="AE2851" s="302">
        <v>0</v>
      </c>
      <c r="AF2851" s="302">
        <v>0</v>
      </c>
      <c r="AG2851" s="302">
        <v>0</v>
      </c>
      <c r="AH2851" s="348">
        <v>0</v>
      </c>
      <c r="AI2851" s="348">
        <v>0</v>
      </c>
      <c r="AK2851" s="199"/>
      <c r="AM2851" s="11"/>
      <c r="AN2851" s="15"/>
      <c r="AO2851" s="11"/>
      <c r="AP2851" s="11"/>
    </row>
    <row r="2852" spans="3:42" outlineLevel="2" x14ac:dyDescent="0.2">
      <c r="C2852" s="252">
        <v>20</v>
      </c>
      <c r="D2852" s="119" t="s">
        <v>218</v>
      </c>
      <c r="F2852" s="767" t="s">
        <v>188</v>
      </c>
      <c r="H2852" s="797" t="s">
        <v>12</v>
      </c>
      <c r="I2852" s="797" t="s">
        <v>612</v>
      </c>
      <c r="K2852" s="164"/>
      <c r="Q2852" s="135" t="s">
        <v>110</v>
      </c>
      <c r="R2852" s="314">
        <v>0</v>
      </c>
      <c r="S2852" s="315">
        <v>0</v>
      </c>
      <c r="T2852" s="315">
        <v>0</v>
      </c>
      <c r="U2852" s="315">
        <v>0</v>
      </c>
      <c r="V2852" s="315">
        <v>0</v>
      </c>
      <c r="W2852" s="316">
        <v>0</v>
      </c>
      <c r="X2852" s="315">
        <v>0</v>
      </c>
      <c r="Y2852" s="315">
        <v>0</v>
      </c>
      <c r="Z2852" s="315">
        <v>0</v>
      </c>
      <c r="AA2852" s="315">
        <v>0</v>
      </c>
      <c r="AB2852" s="5">
        <v>0</v>
      </c>
      <c r="AC2852" s="5">
        <v>0</v>
      </c>
      <c r="AD2852" s="5">
        <v>0</v>
      </c>
      <c r="AE2852" s="5">
        <v>0</v>
      </c>
      <c r="AF2852" s="5">
        <v>0</v>
      </c>
      <c r="AG2852" s="5">
        <v>0</v>
      </c>
      <c r="AH2852" s="350">
        <v>0</v>
      </c>
      <c r="AI2852" s="350">
        <v>0</v>
      </c>
      <c r="AK2852" s="199"/>
      <c r="AM2852" s="11"/>
      <c r="AN2852" s="15"/>
      <c r="AO2852" s="11"/>
      <c r="AP2852" s="11"/>
    </row>
    <row r="2853" spans="3:42" outlineLevel="2" x14ac:dyDescent="0.2">
      <c r="C2853" s="252">
        <v>20</v>
      </c>
      <c r="D2853" s="119" t="s">
        <v>218</v>
      </c>
      <c r="F2853" s="767" t="s">
        <v>613</v>
      </c>
      <c r="H2853" s="797" t="s">
        <v>12</v>
      </c>
      <c r="I2853" s="234" t="s">
        <v>614</v>
      </c>
      <c r="K2853" s="164"/>
      <c r="Q2853" s="135" t="s">
        <v>110</v>
      </c>
      <c r="R2853" s="314">
        <v>0</v>
      </c>
      <c r="S2853" s="315">
        <v>0</v>
      </c>
      <c r="T2853" s="315">
        <v>0</v>
      </c>
      <c r="U2853" s="315">
        <v>0</v>
      </c>
      <c r="V2853" s="315">
        <v>0</v>
      </c>
      <c r="W2853" s="316">
        <v>0</v>
      </c>
      <c r="X2853" s="315">
        <v>0</v>
      </c>
      <c r="Y2853" s="315">
        <v>0</v>
      </c>
      <c r="Z2853" s="315">
        <v>0</v>
      </c>
      <c r="AA2853" s="315">
        <v>0</v>
      </c>
      <c r="AB2853" s="5">
        <v>0</v>
      </c>
      <c r="AC2853" s="5">
        <v>0</v>
      </c>
      <c r="AD2853" s="5">
        <v>0</v>
      </c>
      <c r="AE2853" s="5">
        <v>0</v>
      </c>
      <c r="AF2853" s="5">
        <v>0</v>
      </c>
      <c r="AG2853" s="5">
        <v>0</v>
      </c>
      <c r="AH2853" s="350">
        <v>0</v>
      </c>
      <c r="AI2853" s="350">
        <v>0</v>
      </c>
      <c r="AK2853" s="199"/>
      <c r="AM2853" s="11"/>
      <c r="AN2853" s="15"/>
      <c r="AO2853" s="11"/>
      <c r="AP2853" s="11"/>
    </row>
    <row r="2854" spans="3:42" outlineLevel="2" x14ac:dyDescent="0.2">
      <c r="C2854" s="252">
        <v>20</v>
      </c>
      <c r="D2854" s="119" t="s">
        <v>218</v>
      </c>
      <c r="F2854" s="783" t="s">
        <v>57</v>
      </c>
      <c r="G2854" s="83"/>
      <c r="H2854" s="798" t="s">
        <v>12</v>
      </c>
      <c r="I2854" s="799"/>
      <c r="J2854" s="83"/>
      <c r="K2854" s="736"/>
      <c r="L2854" s="83"/>
      <c r="M2854" s="83"/>
      <c r="N2854" s="83"/>
      <c r="O2854" s="83"/>
      <c r="P2854" s="83"/>
      <c r="Q2854" s="143" t="s">
        <v>110</v>
      </c>
      <c r="R2854" s="304">
        <v>0</v>
      </c>
      <c r="S2854" s="305">
        <v>0</v>
      </c>
      <c r="T2854" s="305">
        <v>0</v>
      </c>
      <c r="U2854" s="305">
        <v>0</v>
      </c>
      <c r="V2854" s="305">
        <v>0</v>
      </c>
      <c r="W2854" s="306">
        <v>0</v>
      </c>
      <c r="X2854" s="305">
        <v>0</v>
      </c>
      <c r="Y2854" s="305">
        <v>0</v>
      </c>
      <c r="Z2854" s="305">
        <v>0</v>
      </c>
      <c r="AA2854" s="305">
        <v>0</v>
      </c>
      <c r="AB2854" s="307">
        <v>0</v>
      </c>
      <c r="AC2854" s="307">
        <v>0</v>
      </c>
      <c r="AD2854" s="307">
        <v>0</v>
      </c>
      <c r="AE2854" s="307">
        <v>0</v>
      </c>
      <c r="AF2854" s="307">
        <v>0</v>
      </c>
      <c r="AG2854" s="307">
        <v>0</v>
      </c>
      <c r="AH2854" s="362">
        <v>0</v>
      </c>
      <c r="AI2854" s="362">
        <v>0</v>
      </c>
      <c r="AK2854" s="199"/>
      <c r="AM2854" s="11"/>
      <c r="AN2854" s="15"/>
      <c r="AO2854" s="11"/>
      <c r="AP2854" s="11"/>
    </row>
    <row r="2855" spans="3:42" outlineLevel="2" x14ac:dyDescent="0.2">
      <c r="C2855" s="252">
        <v>20</v>
      </c>
      <c r="D2855" s="119" t="s">
        <v>218</v>
      </c>
      <c r="F2855" s="12"/>
      <c r="H2855" s="234"/>
      <c r="K2855" s="164"/>
      <c r="Q2855" s="16"/>
      <c r="R2855" s="800">
        <v>0</v>
      </c>
      <c r="S2855" s="800">
        <v>0</v>
      </c>
      <c r="T2855" s="800">
        <v>0</v>
      </c>
      <c r="U2855" s="800">
        <v>0</v>
      </c>
      <c r="V2855" s="800">
        <v>0</v>
      </c>
      <c r="W2855" s="800">
        <v>5.7564991273631287</v>
      </c>
      <c r="X2855" s="800">
        <v>0</v>
      </c>
      <c r="Y2855" s="800">
        <v>0</v>
      </c>
      <c r="Z2855" s="800">
        <v>0</v>
      </c>
      <c r="AA2855" s="800">
        <v>0</v>
      </c>
      <c r="AB2855" s="800">
        <v>0</v>
      </c>
      <c r="AC2855" s="800">
        <v>0</v>
      </c>
      <c r="AD2855" s="800">
        <v>0</v>
      </c>
      <c r="AE2855" s="800">
        <v>0</v>
      </c>
      <c r="AF2855" s="800">
        <v>0</v>
      </c>
      <c r="AG2855" s="800">
        <v>0</v>
      </c>
      <c r="AH2855" s="800">
        <v>0</v>
      </c>
      <c r="AI2855" s="800">
        <v>0</v>
      </c>
      <c r="AK2855" s="199"/>
      <c r="AM2855" s="11"/>
      <c r="AN2855" s="15"/>
      <c r="AO2855" s="11"/>
      <c r="AP2855" s="11"/>
    </row>
    <row r="2856" spans="3:42" outlineLevel="2" x14ac:dyDescent="0.2">
      <c r="C2856" s="252">
        <v>20</v>
      </c>
      <c r="D2856" s="119" t="s">
        <v>218</v>
      </c>
      <c r="F2856" s="794" t="s">
        <v>615</v>
      </c>
      <c r="AK2856" s="199"/>
      <c r="AM2856" s="11"/>
      <c r="AN2856" s="15"/>
      <c r="AO2856" s="11"/>
      <c r="AP2856" s="11"/>
    </row>
    <row r="2857" spans="3:42" outlineLevel="2" x14ac:dyDescent="0.2">
      <c r="C2857" s="252">
        <v>20</v>
      </c>
      <c r="D2857" s="119" t="s">
        <v>218</v>
      </c>
      <c r="F2857" s="761" t="s">
        <v>48</v>
      </c>
      <c r="G2857" s="75"/>
      <c r="H2857" s="796" t="s">
        <v>12</v>
      </c>
      <c r="I2857" s="801"/>
      <c r="J2857" s="75"/>
      <c r="K2857" s="741"/>
      <c r="L2857" s="75"/>
      <c r="M2857" s="75"/>
      <c r="N2857" s="75"/>
      <c r="O2857" s="75"/>
      <c r="P2857" s="75"/>
      <c r="Q2857" s="128" t="s">
        <v>110</v>
      </c>
      <c r="R2857" s="299">
        <v>0</v>
      </c>
      <c r="S2857" s="300">
        <v>0</v>
      </c>
      <c r="T2857" s="300">
        <v>0</v>
      </c>
      <c r="U2857" s="300">
        <v>0</v>
      </c>
      <c r="V2857" s="300">
        <v>0</v>
      </c>
      <c r="W2857" s="301">
        <v>2.2450346596716204</v>
      </c>
      <c r="X2857" s="300">
        <v>0</v>
      </c>
      <c r="Y2857" s="300">
        <v>0</v>
      </c>
      <c r="Z2857" s="300">
        <v>0</v>
      </c>
      <c r="AA2857" s="300">
        <v>0</v>
      </c>
      <c r="AB2857" s="302">
        <v>0</v>
      </c>
      <c r="AC2857" s="302">
        <v>0</v>
      </c>
      <c r="AD2857" s="302">
        <v>0</v>
      </c>
      <c r="AE2857" s="302">
        <v>0</v>
      </c>
      <c r="AF2857" s="302">
        <v>0</v>
      </c>
      <c r="AG2857" s="302">
        <v>0</v>
      </c>
      <c r="AH2857" s="348">
        <v>0</v>
      </c>
      <c r="AI2857" s="348">
        <v>0</v>
      </c>
      <c r="AK2857" s="199"/>
      <c r="AM2857" s="11"/>
      <c r="AN2857" s="15"/>
      <c r="AO2857" s="11"/>
      <c r="AP2857" s="11"/>
    </row>
    <row r="2858" spans="3:42" outlineLevel="2" x14ac:dyDescent="0.2">
      <c r="C2858" s="252">
        <v>20</v>
      </c>
      <c r="D2858" s="119" t="s">
        <v>218</v>
      </c>
      <c r="F2858" s="767" t="s">
        <v>55</v>
      </c>
      <c r="H2858" s="797" t="s">
        <v>12</v>
      </c>
      <c r="K2858" s="164"/>
      <c r="Q2858" s="135" t="s">
        <v>110</v>
      </c>
      <c r="R2858" s="314">
        <v>0</v>
      </c>
      <c r="S2858" s="315">
        <v>0</v>
      </c>
      <c r="T2858" s="315">
        <v>0</v>
      </c>
      <c r="U2858" s="315">
        <v>0</v>
      </c>
      <c r="V2858" s="315">
        <v>0</v>
      </c>
      <c r="W2858" s="316">
        <v>3.5114644676915083</v>
      </c>
      <c r="X2858" s="315">
        <v>0</v>
      </c>
      <c r="Y2858" s="315">
        <v>0</v>
      </c>
      <c r="Z2858" s="315">
        <v>0</v>
      </c>
      <c r="AA2858" s="315">
        <v>0</v>
      </c>
      <c r="AB2858" s="5">
        <v>0</v>
      </c>
      <c r="AC2858" s="5">
        <v>0</v>
      </c>
      <c r="AD2858" s="5">
        <v>0</v>
      </c>
      <c r="AE2858" s="5">
        <v>0</v>
      </c>
      <c r="AF2858" s="5">
        <v>0</v>
      </c>
      <c r="AG2858" s="5">
        <v>0</v>
      </c>
      <c r="AH2858" s="350">
        <v>0</v>
      </c>
      <c r="AI2858" s="350">
        <v>0</v>
      </c>
      <c r="AK2858" s="199"/>
      <c r="AM2858" s="11"/>
      <c r="AN2858" s="15"/>
      <c r="AO2858" s="11"/>
      <c r="AP2858" s="11"/>
    </row>
    <row r="2859" spans="3:42" outlineLevel="2" x14ac:dyDescent="0.2">
      <c r="C2859" s="252">
        <v>20</v>
      </c>
      <c r="D2859" s="119" t="s">
        <v>218</v>
      </c>
      <c r="F2859" s="783" t="s">
        <v>57</v>
      </c>
      <c r="G2859" s="83"/>
      <c r="H2859" s="798" t="s">
        <v>12</v>
      </c>
      <c r="I2859" s="799"/>
      <c r="J2859" s="83"/>
      <c r="K2859" s="736"/>
      <c r="L2859" s="83"/>
      <c r="M2859" s="83"/>
      <c r="N2859" s="83"/>
      <c r="O2859" s="83"/>
      <c r="P2859" s="83"/>
      <c r="Q2859" s="143" t="s">
        <v>110</v>
      </c>
      <c r="R2859" s="304">
        <v>0</v>
      </c>
      <c r="S2859" s="305">
        <v>0</v>
      </c>
      <c r="T2859" s="305">
        <v>0</v>
      </c>
      <c r="U2859" s="305">
        <v>0</v>
      </c>
      <c r="V2859" s="305">
        <v>0</v>
      </c>
      <c r="W2859" s="306">
        <v>0</v>
      </c>
      <c r="X2859" s="305">
        <v>0</v>
      </c>
      <c r="Y2859" s="305">
        <v>0</v>
      </c>
      <c r="Z2859" s="305">
        <v>0</v>
      </c>
      <c r="AA2859" s="305">
        <v>0</v>
      </c>
      <c r="AB2859" s="307">
        <v>0</v>
      </c>
      <c r="AC2859" s="307">
        <v>0</v>
      </c>
      <c r="AD2859" s="307">
        <v>0</v>
      </c>
      <c r="AE2859" s="307">
        <v>0</v>
      </c>
      <c r="AF2859" s="307">
        <v>0</v>
      </c>
      <c r="AG2859" s="307">
        <v>0</v>
      </c>
      <c r="AH2859" s="362">
        <v>0</v>
      </c>
      <c r="AI2859" s="362">
        <v>0</v>
      </c>
      <c r="AK2859" s="199"/>
      <c r="AM2859" s="11"/>
      <c r="AN2859" s="15"/>
      <c r="AO2859" s="11"/>
      <c r="AP2859" s="11"/>
    </row>
    <row r="2860" spans="3:42" outlineLevel="2" x14ac:dyDescent="0.2">
      <c r="C2860" s="252">
        <v>20</v>
      </c>
      <c r="D2860" s="119" t="s">
        <v>218</v>
      </c>
      <c r="F2860" s="12"/>
      <c r="H2860" s="164"/>
      <c r="K2860" s="164"/>
      <c r="Q2860" s="16"/>
      <c r="R2860" s="800">
        <v>0</v>
      </c>
      <c r="S2860" s="800">
        <v>0</v>
      </c>
      <c r="T2860" s="800">
        <v>0</v>
      </c>
      <c r="U2860" s="800">
        <v>0</v>
      </c>
      <c r="V2860" s="800">
        <v>0</v>
      </c>
      <c r="W2860" s="800">
        <v>5.7564991273631287</v>
      </c>
      <c r="X2860" s="800">
        <v>0</v>
      </c>
      <c r="Y2860" s="800">
        <v>0</v>
      </c>
      <c r="Z2860" s="800">
        <v>0</v>
      </c>
      <c r="AA2860" s="800">
        <v>0</v>
      </c>
      <c r="AB2860" s="800">
        <v>0</v>
      </c>
      <c r="AC2860" s="800">
        <v>0</v>
      </c>
      <c r="AD2860" s="800">
        <v>0</v>
      </c>
      <c r="AE2860" s="800">
        <v>0</v>
      </c>
      <c r="AF2860" s="800">
        <v>0</v>
      </c>
      <c r="AG2860" s="800">
        <v>0</v>
      </c>
      <c r="AH2860" s="800">
        <v>0</v>
      </c>
      <c r="AI2860" s="800">
        <v>0</v>
      </c>
      <c r="AK2860" s="199"/>
      <c r="AM2860" s="11"/>
      <c r="AN2860" s="15"/>
      <c r="AO2860" s="11"/>
      <c r="AP2860" s="11"/>
    </row>
    <row r="2861" spans="3:42" outlineLevel="2" x14ac:dyDescent="0.2">
      <c r="C2861" s="252">
        <v>20</v>
      </c>
      <c r="D2861" s="119" t="s">
        <v>218</v>
      </c>
      <c r="F2861" s="794" t="s">
        <v>69</v>
      </c>
      <c r="AK2861" s="199"/>
      <c r="AM2861" s="11"/>
      <c r="AN2861" s="15"/>
      <c r="AO2861" s="11"/>
      <c r="AP2861" s="11"/>
    </row>
    <row r="2862" spans="3:42" outlineLevel="2" x14ac:dyDescent="0.2">
      <c r="C2862" s="252">
        <v>20</v>
      </c>
      <c r="D2862" s="119" t="s">
        <v>218</v>
      </c>
      <c r="F2862" s="761" t="s">
        <v>9</v>
      </c>
      <c r="G2862" s="75"/>
      <c r="H2862" s="796" t="s">
        <v>12</v>
      </c>
      <c r="I2862" s="801"/>
      <c r="J2862" s="75"/>
      <c r="K2862" s="741"/>
      <c r="L2862" s="75"/>
      <c r="M2862" s="75"/>
      <c r="N2862" s="75"/>
      <c r="O2862" s="75"/>
      <c r="P2862" s="75"/>
      <c r="Q2862" s="128" t="s">
        <v>110</v>
      </c>
      <c r="R2862" s="299">
        <v>0</v>
      </c>
      <c r="S2862" s="300">
        <v>0</v>
      </c>
      <c r="T2862" s="300">
        <v>0</v>
      </c>
      <c r="U2862" s="300">
        <v>0</v>
      </c>
      <c r="V2862" s="300">
        <v>0</v>
      </c>
      <c r="W2862" s="301">
        <v>0</v>
      </c>
      <c r="X2862" s="300">
        <v>0</v>
      </c>
      <c r="Y2862" s="300">
        <v>0</v>
      </c>
      <c r="Z2862" s="300">
        <v>0</v>
      </c>
      <c r="AA2862" s="300">
        <v>0</v>
      </c>
      <c r="AB2862" s="302">
        <v>0</v>
      </c>
      <c r="AC2862" s="302">
        <v>0</v>
      </c>
      <c r="AD2862" s="302">
        <v>0</v>
      </c>
      <c r="AE2862" s="302">
        <v>0</v>
      </c>
      <c r="AF2862" s="302">
        <v>0</v>
      </c>
      <c r="AG2862" s="302">
        <v>0</v>
      </c>
      <c r="AH2862" s="348">
        <v>0</v>
      </c>
      <c r="AI2862" s="348">
        <v>0</v>
      </c>
      <c r="AK2862" s="199"/>
      <c r="AM2862" s="11"/>
      <c r="AN2862" s="15"/>
      <c r="AO2862" s="11"/>
      <c r="AP2862" s="11"/>
    </row>
    <row r="2863" spans="3:42" outlineLevel="2" x14ac:dyDescent="0.2">
      <c r="C2863" s="252">
        <v>20</v>
      </c>
      <c r="D2863" s="119" t="s">
        <v>218</v>
      </c>
      <c r="F2863" s="767" t="s">
        <v>14</v>
      </c>
      <c r="H2863" s="797" t="s">
        <v>12</v>
      </c>
      <c r="K2863" s="164"/>
      <c r="Q2863" s="135" t="s">
        <v>110</v>
      </c>
      <c r="R2863" s="314">
        <v>0</v>
      </c>
      <c r="S2863" s="315">
        <v>0</v>
      </c>
      <c r="T2863" s="315">
        <v>0</v>
      </c>
      <c r="U2863" s="315">
        <v>0</v>
      </c>
      <c r="V2863" s="315">
        <v>0</v>
      </c>
      <c r="W2863" s="316">
        <v>0</v>
      </c>
      <c r="X2863" s="315">
        <v>0</v>
      </c>
      <c r="Y2863" s="315">
        <v>0</v>
      </c>
      <c r="Z2863" s="315">
        <v>0</v>
      </c>
      <c r="AA2863" s="315">
        <v>0</v>
      </c>
      <c r="AB2863" s="5">
        <v>0</v>
      </c>
      <c r="AC2863" s="5">
        <v>0</v>
      </c>
      <c r="AD2863" s="5">
        <v>0</v>
      </c>
      <c r="AE2863" s="5">
        <v>0</v>
      </c>
      <c r="AF2863" s="5">
        <v>0</v>
      </c>
      <c r="AG2863" s="5">
        <v>0</v>
      </c>
      <c r="AH2863" s="350">
        <v>0</v>
      </c>
      <c r="AI2863" s="350">
        <v>0</v>
      </c>
      <c r="AK2863" s="199"/>
      <c r="AM2863" s="11"/>
      <c r="AN2863" s="15"/>
      <c r="AO2863" s="11"/>
      <c r="AP2863" s="11"/>
    </row>
    <row r="2864" spans="3:42" outlineLevel="2" x14ac:dyDescent="0.2">
      <c r="C2864" s="252">
        <v>20</v>
      </c>
      <c r="D2864" s="119" t="s">
        <v>218</v>
      </c>
      <c r="F2864" s="783" t="s">
        <v>16</v>
      </c>
      <c r="G2864" s="83"/>
      <c r="H2864" s="798" t="s">
        <v>12</v>
      </c>
      <c r="I2864" s="799"/>
      <c r="J2864" s="83"/>
      <c r="K2864" s="736"/>
      <c r="L2864" s="83"/>
      <c r="M2864" s="83"/>
      <c r="N2864" s="83"/>
      <c r="O2864" s="83"/>
      <c r="P2864" s="83"/>
      <c r="Q2864" s="143" t="s">
        <v>110</v>
      </c>
      <c r="R2864" s="304">
        <v>0</v>
      </c>
      <c r="S2864" s="305">
        <v>0</v>
      </c>
      <c r="T2864" s="305">
        <v>0</v>
      </c>
      <c r="U2864" s="305">
        <v>0</v>
      </c>
      <c r="V2864" s="305">
        <v>0</v>
      </c>
      <c r="W2864" s="306">
        <v>0</v>
      </c>
      <c r="X2864" s="305">
        <v>0</v>
      </c>
      <c r="Y2864" s="305">
        <v>0</v>
      </c>
      <c r="Z2864" s="305">
        <v>0</v>
      </c>
      <c r="AA2864" s="305">
        <v>0</v>
      </c>
      <c r="AB2864" s="307">
        <v>0</v>
      </c>
      <c r="AC2864" s="307">
        <v>0</v>
      </c>
      <c r="AD2864" s="307">
        <v>0</v>
      </c>
      <c r="AE2864" s="307">
        <v>0</v>
      </c>
      <c r="AF2864" s="307">
        <v>0</v>
      </c>
      <c r="AG2864" s="307">
        <v>0</v>
      </c>
      <c r="AH2864" s="362">
        <v>0</v>
      </c>
      <c r="AI2864" s="362">
        <v>0</v>
      </c>
      <c r="AK2864" s="199"/>
      <c r="AM2864" s="11"/>
      <c r="AN2864" s="15"/>
      <c r="AO2864" s="11"/>
      <c r="AP2864" s="11"/>
    </row>
    <row r="2865" spans="3:42" outlineLevel="2" x14ac:dyDescent="0.2">
      <c r="C2865" s="252">
        <v>20</v>
      </c>
      <c r="D2865" s="119" t="s">
        <v>218</v>
      </c>
      <c r="F2865" s="12"/>
      <c r="H2865" s="797"/>
      <c r="K2865" s="164"/>
      <c r="Q2865" s="16"/>
      <c r="R2865" s="800">
        <v>0</v>
      </c>
      <c r="S2865" s="800">
        <v>0</v>
      </c>
      <c r="T2865" s="800">
        <v>0</v>
      </c>
      <c r="U2865" s="800">
        <v>0</v>
      </c>
      <c r="V2865" s="800">
        <v>0</v>
      </c>
      <c r="W2865" s="800">
        <v>0</v>
      </c>
      <c r="X2865" s="800">
        <v>0</v>
      </c>
      <c r="Y2865" s="800">
        <v>0</v>
      </c>
      <c r="Z2865" s="800">
        <v>0</v>
      </c>
      <c r="AA2865" s="800">
        <v>0</v>
      </c>
      <c r="AB2865" s="800">
        <v>0</v>
      </c>
      <c r="AC2865" s="800">
        <v>0</v>
      </c>
      <c r="AD2865" s="800">
        <v>0</v>
      </c>
      <c r="AE2865" s="800">
        <v>0</v>
      </c>
      <c r="AF2865" s="800">
        <v>0</v>
      </c>
      <c r="AG2865" s="800">
        <v>0</v>
      </c>
      <c r="AH2865" s="800">
        <v>0</v>
      </c>
      <c r="AI2865" s="800">
        <v>0</v>
      </c>
      <c r="AK2865" s="199"/>
      <c r="AM2865" s="11"/>
      <c r="AN2865" s="15"/>
      <c r="AO2865" s="11"/>
      <c r="AP2865" s="11"/>
    </row>
    <row r="2866" spans="3:42" outlineLevel="2" x14ac:dyDescent="0.2">
      <c r="C2866" s="252">
        <v>20</v>
      </c>
      <c r="D2866" s="119" t="s">
        <v>218</v>
      </c>
      <c r="F2866" s="794" t="s">
        <v>616</v>
      </c>
      <c r="AK2866" s="199"/>
      <c r="AM2866" s="11"/>
      <c r="AN2866" s="15"/>
      <c r="AO2866" s="11"/>
      <c r="AP2866" s="11"/>
    </row>
    <row r="2867" spans="3:42" outlineLevel="2" x14ac:dyDescent="0.2">
      <c r="C2867" s="252">
        <v>20</v>
      </c>
      <c r="D2867" s="119" t="s">
        <v>218</v>
      </c>
      <c r="F2867" s="761" t="s">
        <v>48</v>
      </c>
      <c r="G2867" s="75"/>
      <c r="H2867" s="796" t="s">
        <v>12</v>
      </c>
      <c r="I2867" s="228" t="s">
        <v>617</v>
      </c>
      <c r="J2867" s="75"/>
      <c r="K2867" s="741"/>
      <c r="L2867" s="75"/>
      <c r="M2867" s="75"/>
      <c r="N2867" s="75"/>
      <c r="O2867" s="75"/>
      <c r="P2867" s="75"/>
      <c r="Q2867" s="128" t="s">
        <v>110</v>
      </c>
      <c r="R2867" s="299">
        <v>0</v>
      </c>
      <c r="S2867" s="300">
        <v>0</v>
      </c>
      <c r="T2867" s="300">
        <v>0</v>
      </c>
      <c r="U2867" s="300">
        <v>0</v>
      </c>
      <c r="V2867" s="300">
        <v>0</v>
      </c>
      <c r="W2867" s="301">
        <v>2.2450346596716204</v>
      </c>
      <c r="X2867" s="300">
        <v>0</v>
      </c>
      <c r="Y2867" s="300">
        <v>0</v>
      </c>
      <c r="Z2867" s="300">
        <v>0</v>
      </c>
      <c r="AA2867" s="300">
        <v>0</v>
      </c>
      <c r="AB2867" s="302">
        <v>0</v>
      </c>
      <c r="AC2867" s="302">
        <v>0</v>
      </c>
      <c r="AD2867" s="302">
        <v>0</v>
      </c>
      <c r="AE2867" s="302">
        <v>0</v>
      </c>
      <c r="AF2867" s="302">
        <v>0</v>
      </c>
      <c r="AG2867" s="302">
        <v>0</v>
      </c>
      <c r="AH2867" s="348">
        <v>0</v>
      </c>
      <c r="AI2867" s="348">
        <v>0</v>
      </c>
      <c r="AK2867" s="199"/>
      <c r="AM2867" s="11"/>
      <c r="AN2867" s="15"/>
      <c r="AO2867" s="11"/>
      <c r="AP2867" s="11"/>
    </row>
    <row r="2868" spans="3:42" outlineLevel="2" x14ac:dyDescent="0.2">
      <c r="C2868" s="252">
        <v>20</v>
      </c>
      <c r="D2868" s="119" t="s">
        <v>218</v>
      </c>
      <c r="F2868" s="767" t="s">
        <v>55</v>
      </c>
      <c r="H2868" s="797" t="s">
        <v>12</v>
      </c>
      <c r="I2868" s="234" t="s">
        <v>617</v>
      </c>
      <c r="K2868" s="164"/>
      <c r="Q2868" s="135" t="s">
        <v>110</v>
      </c>
      <c r="R2868" s="314">
        <v>0</v>
      </c>
      <c r="S2868" s="315">
        <v>0</v>
      </c>
      <c r="T2868" s="315">
        <v>0</v>
      </c>
      <c r="U2868" s="315">
        <v>0</v>
      </c>
      <c r="V2868" s="315">
        <v>0</v>
      </c>
      <c r="W2868" s="316">
        <v>3.5114644676915083</v>
      </c>
      <c r="X2868" s="315">
        <v>0</v>
      </c>
      <c r="Y2868" s="315">
        <v>0</v>
      </c>
      <c r="Z2868" s="315">
        <v>0</v>
      </c>
      <c r="AA2868" s="315">
        <v>0</v>
      </c>
      <c r="AB2868" s="5">
        <v>0</v>
      </c>
      <c r="AC2868" s="5">
        <v>0</v>
      </c>
      <c r="AD2868" s="5">
        <v>0</v>
      </c>
      <c r="AE2868" s="5">
        <v>0</v>
      </c>
      <c r="AF2868" s="5">
        <v>0</v>
      </c>
      <c r="AG2868" s="5">
        <v>0</v>
      </c>
      <c r="AH2868" s="350">
        <v>0</v>
      </c>
      <c r="AI2868" s="350">
        <v>0</v>
      </c>
      <c r="AK2868" s="199"/>
      <c r="AM2868" s="11"/>
      <c r="AN2868" s="15"/>
      <c r="AO2868" s="11"/>
      <c r="AP2868" s="11"/>
    </row>
    <row r="2869" spans="3:42" outlineLevel="2" x14ac:dyDescent="0.2">
      <c r="C2869" s="252">
        <v>20</v>
      </c>
      <c r="D2869" s="119" t="s">
        <v>218</v>
      </c>
      <c r="F2869" s="783" t="s">
        <v>57</v>
      </c>
      <c r="G2869" s="83"/>
      <c r="H2869" s="798" t="s">
        <v>12</v>
      </c>
      <c r="I2869" s="240" t="s">
        <v>617</v>
      </c>
      <c r="J2869" s="83"/>
      <c r="K2869" s="736"/>
      <c r="L2869" s="83"/>
      <c r="M2869" s="83"/>
      <c r="N2869" s="83"/>
      <c r="O2869" s="83"/>
      <c r="P2869" s="83"/>
      <c r="Q2869" s="143" t="s">
        <v>110</v>
      </c>
      <c r="R2869" s="304">
        <v>0</v>
      </c>
      <c r="S2869" s="305">
        <v>0</v>
      </c>
      <c r="T2869" s="305">
        <v>0</v>
      </c>
      <c r="U2869" s="305">
        <v>0</v>
      </c>
      <c r="V2869" s="305">
        <v>0</v>
      </c>
      <c r="W2869" s="306">
        <v>0</v>
      </c>
      <c r="X2869" s="305">
        <v>0</v>
      </c>
      <c r="Y2869" s="305">
        <v>0</v>
      </c>
      <c r="Z2869" s="305">
        <v>0</v>
      </c>
      <c r="AA2869" s="305">
        <v>0</v>
      </c>
      <c r="AB2869" s="307">
        <v>0</v>
      </c>
      <c r="AC2869" s="307">
        <v>0</v>
      </c>
      <c r="AD2869" s="307">
        <v>0</v>
      </c>
      <c r="AE2869" s="307">
        <v>0</v>
      </c>
      <c r="AF2869" s="307">
        <v>0</v>
      </c>
      <c r="AG2869" s="307">
        <v>0</v>
      </c>
      <c r="AH2869" s="362">
        <v>0</v>
      </c>
      <c r="AI2869" s="362">
        <v>0</v>
      </c>
      <c r="AK2869" s="199"/>
      <c r="AM2869" s="11"/>
      <c r="AN2869" s="15"/>
      <c r="AO2869" s="11"/>
      <c r="AP2869" s="11"/>
    </row>
    <row r="2870" spans="3:42" outlineLevel="2" x14ac:dyDescent="0.2">
      <c r="C2870" s="252">
        <v>20</v>
      </c>
      <c r="D2870" s="119" t="s">
        <v>218</v>
      </c>
      <c r="F2870" s="802" t="s">
        <v>626</v>
      </c>
      <c r="R2870" s="800">
        <v>0</v>
      </c>
      <c r="S2870" s="800">
        <v>0</v>
      </c>
      <c r="T2870" s="800">
        <v>0</v>
      </c>
      <c r="U2870" s="800">
        <v>0</v>
      </c>
      <c r="V2870" s="800">
        <v>0</v>
      </c>
      <c r="W2870" s="800">
        <v>5.7564991273631287</v>
      </c>
      <c r="X2870" s="800">
        <v>0</v>
      </c>
      <c r="Y2870" s="800">
        <v>0</v>
      </c>
      <c r="Z2870" s="800">
        <v>0</v>
      </c>
      <c r="AA2870" s="800">
        <v>0</v>
      </c>
      <c r="AB2870" s="800">
        <v>0</v>
      </c>
      <c r="AC2870" s="800">
        <v>0</v>
      </c>
      <c r="AD2870" s="800">
        <v>0</v>
      </c>
      <c r="AE2870" s="800">
        <v>0</v>
      </c>
      <c r="AF2870" s="800">
        <v>0</v>
      </c>
      <c r="AG2870" s="800">
        <v>0</v>
      </c>
      <c r="AH2870" s="800">
        <v>0</v>
      </c>
      <c r="AI2870" s="800">
        <v>0</v>
      </c>
      <c r="AK2870" s="199"/>
      <c r="AM2870" s="11"/>
      <c r="AN2870" s="15"/>
      <c r="AO2870" s="11"/>
      <c r="AP2870" s="11"/>
    </row>
    <row r="2871" spans="3:42" outlineLevel="2" x14ac:dyDescent="0.2">
      <c r="C2871" s="252">
        <v>20</v>
      </c>
      <c r="D2871" s="119" t="s">
        <v>218</v>
      </c>
      <c r="R2871" s="5"/>
      <c r="S2871" s="5"/>
      <c r="T2871" s="5"/>
      <c r="U2871" s="5"/>
      <c r="V2871" s="5"/>
      <c r="W2871" s="5"/>
      <c r="X2871" s="5"/>
      <c r="Y2871" s="5"/>
      <c r="AK2871" s="199"/>
      <c r="AM2871" s="11"/>
      <c r="AN2871" s="15"/>
      <c r="AO2871" s="11"/>
      <c r="AP2871" s="11"/>
    </row>
    <row r="2872" spans="3:42" outlineLevel="2" x14ac:dyDescent="0.2">
      <c r="C2872" s="252">
        <v>20</v>
      </c>
      <c r="D2872" s="119" t="s">
        <v>218</v>
      </c>
      <c r="F2872" s="789" t="s">
        <v>635</v>
      </c>
      <c r="G2872" s="790"/>
      <c r="H2872" s="803"/>
      <c r="I2872" s="790"/>
      <c r="J2872" s="790"/>
      <c r="K2872" s="792"/>
      <c r="L2872" s="789"/>
      <c r="M2872" s="789"/>
      <c r="N2872" s="789"/>
      <c r="O2872" s="789"/>
      <c r="P2872" s="789"/>
      <c r="Q2872" s="792"/>
      <c r="R2872" s="793"/>
      <c r="S2872" s="793"/>
      <c r="T2872" s="793"/>
      <c r="U2872" s="793"/>
      <c r="V2872" s="793"/>
      <c r="W2872" s="793"/>
      <c r="X2872" s="793"/>
      <c r="Y2872" s="793"/>
      <c r="Z2872" s="793"/>
      <c r="AA2872" s="793"/>
      <c r="AB2872" s="793"/>
      <c r="AC2872" s="793"/>
      <c r="AD2872" s="793"/>
      <c r="AE2872" s="793"/>
      <c r="AF2872" s="793"/>
      <c r="AG2872" s="793"/>
      <c r="AH2872" s="789"/>
      <c r="AI2872" s="789"/>
      <c r="AK2872" s="199"/>
      <c r="AM2872" s="11"/>
      <c r="AN2872" s="15"/>
      <c r="AO2872" s="11"/>
      <c r="AP2872" s="11"/>
    </row>
    <row r="2873" spans="3:42" outlineLevel="2" x14ac:dyDescent="0.2">
      <c r="C2873" s="252">
        <v>20</v>
      </c>
      <c r="D2873" s="119" t="s">
        <v>218</v>
      </c>
      <c r="F2873" t="s">
        <v>620</v>
      </c>
      <c r="AK2873" s="199"/>
      <c r="AM2873" s="11"/>
      <c r="AN2873" s="15"/>
      <c r="AO2873" s="11"/>
      <c r="AP2873" s="11"/>
    </row>
    <row r="2874" spans="3:42" outlineLevel="2" x14ac:dyDescent="0.2">
      <c r="C2874" s="252">
        <v>20</v>
      </c>
      <c r="D2874" s="119" t="s">
        <v>218</v>
      </c>
      <c r="F2874" s="761" t="s">
        <v>48</v>
      </c>
      <c r="G2874" s="75"/>
      <c r="H2874" s="796" t="s">
        <v>636</v>
      </c>
      <c r="I2874" s="801"/>
      <c r="J2874" s="75"/>
      <c r="K2874" s="741"/>
      <c r="L2874" s="75"/>
      <c r="M2874" s="75"/>
      <c r="N2874" s="75"/>
      <c r="O2874" s="75"/>
      <c r="P2874" s="75"/>
      <c r="Q2874" s="128" t="s">
        <v>536</v>
      </c>
      <c r="R2874" s="804">
        <v>0</v>
      </c>
      <c r="S2874" s="805">
        <v>0</v>
      </c>
      <c r="T2874" s="805">
        <v>0</v>
      </c>
      <c r="U2874" s="805">
        <v>0</v>
      </c>
      <c r="V2874" s="805">
        <v>0</v>
      </c>
      <c r="W2874" s="806">
        <v>5.9079859465042643</v>
      </c>
      <c r="X2874" s="805">
        <v>0</v>
      </c>
      <c r="Y2874" s="805">
        <v>0</v>
      </c>
      <c r="Z2874" s="805">
        <v>0</v>
      </c>
      <c r="AA2874" s="805">
        <v>0</v>
      </c>
      <c r="AB2874" s="805">
        <v>0</v>
      </c>
      <c r="AC2874" s="805">
        <v>0</v>
      </c>
      <c r="AD2874" s="805">
        <v>0</v>
      </c>
      <c r="AE2874" s="805">
        <v>0</v>
      </c>
      <c r="AF2874" s="805">
        <v>0</v>
      </c>
      <c r="AG2874" s="805">
        <v>0</v>
      </c>
      <c r="AH2874" s="808">
        <v>0</v>
      </c>
      <c r="AI2874" s="808">
        <v>0</v>
      </c>
      <c r="AK2874" s="199"/>
      <c r="AM2874" s="11"/>
      <c r="AN2874" s="15"/>
      <c r="AO2874" s="11"/>
      <c r="AP2874" s="11"/>
    </row>
    <row r="2875" spans="3:42" outlineLevel="2" x14ac:dyDescent="0.2">
      <c r="C2875" s="252">
        <v>20</v>
      </c>
      <c r="D2875" s="119" t="s">
        <v>218</v>
      </c>
      <c r="F2875" s="767" t="s">
        <v>55</v>
      </c>
      <c r="H2875" s="797" t="s">
        <v>636</v>
      </c>
      <c r="K2875" s="164"/>
      <c r="Q2875" s="135" t="s">
        <v>536</v>
      </c>
      <c r="R2875" s="809">
        <v>0</v>
      </c>
      <c r="S2875" s="810">
        <v>0</v>
      </c>
      <c r="T2875" s="810">
        <v>0</v>
      </c>
      <c r="U2875" s="810">
        <v>0</v>
      </c>
      <c r="V2875" s="810">
        <v>0</v>
      </c>
      <c r="W2875" s="811">
        <v>0.23972313405867751</v>
      </c>
      <c r="X2875" s="810">
        <v>0</v>
      </c>
      <c r="Y2875" s="810">
        <v>0</v>
      </c>
      <c r="Z2875" s="810">
        <v>0</v>
      </c>
      <c r="AA2875" s="810">
        <v>0</v>
      </c>
      <c r="AB2875" s="810">
        <v>0</v>
      </c>
      <c r="AC2875" s="810">
        <v>0</v>
      </c>
      <c r="AD2875" s="810">
        <v>0</v>
      </c>
      <c r="AE2875" s="810">
        <v>0</v>
      </c>
      <c r="AF2875" s="810">
        <v>0</v>
      </c>
      <c r="AG2875" s="810">
        <v>0</v>
      </c>
      <c r="AH2875" s="812">
        <v>0</v>
      </c>
      <c r="AI2875" s="812">
        <v>0</v>
      </c>
      <c r="AK2875" s="199"/>
      <c r="AM2875" s="11"/>
      <c r="AN2875" s="15"/>
      <c r="AO2875" s="11"/>
      <c r="AP2875" s="11"/>
    </row>
    <row r="2876" spans="3:42" outlineLevel="2" x14ac:dyDescent="0.2">
      <c r="C2876" s="252">
        <v>20</v>
      </c>
      <c r="D2876" s="119" t="s">
        <v>218</v>
      </c>
      <c r="F2876" s="783" t="s">
        <v>57</v>
      </c>
      <c r="G2876" s="83"/>
      <c r="H2876" s="798" t="s">
        <v>636</v>
      </c>
      <c r="I2876" s="799"/>
      <c r="J2876" s="83"/>
      <c r="K2876" s="736"/>
      <c r="L2876" s="83"/>
      <c r="M2876" s="83"/>
      <c r="N2876" s="83"/>
      <c r="O2876" s="83"/>
      <c r="P2876" s="83"/>
      <c r="Q2876" s="143" t="s">
        <v>536</v>
      </c>
      <c r="R2876" s="813">
        <v>0</v>
      </c>
      <c r="S2876" s="814">
        <v>0</v>
      </c>
      <c r="T2876" s="814">
        <v>0</v>
      </c>
      <c r="U2876" s="814">
        <v>0</v>
      </c>
      <c r="V2876" s="814">
        <v>0</v>
      </c>
      <c r="W2876" s="815">
        <v>0</v>
      </c>
      <c r="X2876" s="814">
        <v>0</v>
      </c>
      <c r="Y2876" s="814">
        <v>0</v>
      </c>
      <c r="Z2876" s="814">
        <v>0</v>
      </c>
      <c r="AA2876" s="814">
        <v>0</v>
      </c>
      <c r="AB2876" s="814">
        <v>0</v>
      </c>
      <c r="AC2876" s="814">
        <v>0</v>
      </c>
      <c r="AD2876" s="814">
        <v>0</v>
      </c>
      <c r="AE2876" s="814">
        <v>0</v>
      </c>
      <c r="AF2876" s="814">
        <v>0</v>
      </c>
      <c r="AG2876" s="814">
        <v>0</v>
      </c>
      <c r="AH2876" s="816">
        <v>0</v>
      </c>
      <c r="AI2876" s="816">
        <v>0</v>
      </c>
      <c r="AK2876" s="199"/>
      <c r="AM2876" s="11"/>
      <c r="AN2876" s="15"/>
      <c r="AO2876" s="11"/>
      <c r="AP2876" s="11"/>
    </row>
    <row r="2877" spans="3:42" outlineLevel="2" x14ac:dyDescent="0.2">
      <c r="C2877" s="252">
        <v>20</v>
      </c>
      <c r="D2877" s="119" t="s">
        <v>218</v>
      </c>
      <c r="F2877" s="12"/>
      <c r="H2877" s="817"/>
      <c r="K2877" s="16"/>
      <c r="Q2877" s="16"/>
      <c r="R2877" s="818"/>
      <c r="S2877" s="818"/>
      <c r="T2877" s="818"/>
      <c r="U2877" s="818"/>
      <c r="V2877" s="818"/>
      <c r="W2877" s="818"/>
      <c r="X2877" s="818"/>
      <c r="Y2877" s="818"/>
      <c r="Z2877" s="818"/>
      <c r="AA2877" s="818"/>
      <c r="AB2877" s="818"/>
      <c r="AC2877" s="818"/>
      <c r="AD2877" s="818"/>
      <c r="AE2877" s="818"/>
      <c r="AF2877" s="818"/>
      <c r="AG2877" s="818"/>
      <c r="AH2877" s="818"/>
      <c r="AI2877" s="818"/>
      <c r="AK2877" s="199"/>
      <c r="AM2877" s="11"/>
      <c r="AN2877" s="15"/>
      <c r="AO2877" s="11"/>
      <c r="AP2877" s="11"/>
    </row>
    <row r="2878" spans="3:42" x14ac:dyDescent="0.2">
      <c r="C2878" s="252">
        <v>21</v>
      </c>
      <c r="D2878" s="754" t="s">
        <v>151</v>
      </c>
      <c r="E2878" s="67"/>
      <c r="F2878" s="67"/>
      <c r="G2878" s="67"/>
      <c r="H2878" s="755" t="s">
        <v>152</v>
      </c>
      <c r="I2878" s="67"/>
      <c r="J2878" s="67"/>
      <c r="K2878" s="102"/>
      <c r="L2878" s="67"/>
      <c r="M2878" s="67"/>
      <c r="N2878" s="67"/>
      <c r="O2878" s="67"/>
      <c r="P2878" s="67"/>
      <c r="Q2878" s="102"/>
      <c r="R2878" s="67"/>
      <c r="S2878" s="67"/>
      <c r="T2878" s="67"/>
      <c r="U2878" s="67"/>
      <c r="V2878" s="67"/>
      <c r="W2878" s="67"/>
      <c r="X2878" s="67"/>
      <c r="Y2878" s="67"/>
      <c r="Z2878" s="67"/>
      <c r="AA2878" s="67"/>
      <c r="AB2878" s="67"/>
      <c r="AC2878" s="67"/>
      <c r="AD2878" s="67"/>
      <c r="AE2878" s="67"/>
      <c r="AF2878" s="67"/>
      <c r="AG2878" s="67"/>
      <c r="AH2878" s="67"/>
      <c r="AI2878" s="67"/>
      <c r="AK2878" s="199"/>
      <c r="AM2878" s="11"/>
      <c r="AN2878" s="15"/>
      <c r="AO2878" s="11"/>
      <c r="AP2878" s="11"/>
    </row>
    <row r="2879" spans="3:42" outlineLevel="1" x14ac:dyDescent="0.2">
      <c r="C2879" s="252">
        <v>21</v>
      </c>
      <c r="D2879" s="119" t="s">
        <v>218</v>
      </c>
      <c r="F2879" s="121" t="s">
        <v>597</v>
      </c>
      <c r="G2879" s="756"/>
      <c r="H2879" s="757"/>
      <c r="I2879" s="756"/>
      <c r="J2879" s="756"/>
      <c r="K2879" s="758"/>
      <c r="L2879" s="759"/>
      <c r="M2879" s="759"/>
      <c r="N2879" s="759"/>
      <c r="O2879" s="759"/>
      <c r="P2879" s="759"/>
      <c r="Q2879" s="758"/>
      <c r="R2879" s="760"/>
      <c r="S2879" s="760"/>
      <c r="T2879" s="760"/>
      <c r="U2879" s="760"/>
      <c r="V2879" s="760"/>
      <c r="W2879" s="760"/>
      <c r="X2879" s="760"/>
      <c r="Y2879" s="760"/>
      <c r="Z2879" s="760"/>
      <c r="AA2879" s="760"/>
      <c r="AB2879" s="760"/>
      <c r="AC2879" s="760"/>
      <c r="AD2879" s="760"/>
      <c r="AE2879" s="760"/>
      <c r="AF2879" s="760"/>
      <c r="AG2879" s="760"/>
      <c r="AH2879" s="759"/>
      <c r="AI2879" s="759"/>
      <c r="AK2879" s="199"/>
      <c r="AM2879" s="11"/>
      <c r="AN2879" s="15"/>
      <c r="AO2879" s="11"/>
      <c r="AP2879" s="11"/>
    </row>
    <row r="2880" spans="3:42" outlineLevel="2" x14ac:dyDescent="0.2">
      <c r="C2880" s="252">
        <v>21</v>
      </c>
      <c r="D2880" s="119" t="s">
        <v>218</v>
      </c>
      <c r="F2880" s="12"/>
      <c r="G2880" s="149" t="s">
        <v>598</v>
      </c>
      <c r="H2880" s="72" t="s">
        <v>48</v>
      </c>
      <c r="I2880" s="8" t="s">
        <v>451</v>
      </c>
      <c r="J2880" s="8" t="s">
        <v>599</v>
      </c>
      <c r="K2880" s="8" t="s">
        <v>61</v>
      </c>
      <c r="AK2880" s="199"/>
      <c r="AM2880" s="11"/>
      <c r="AN2880" s="15"/>
      <c r="AO2880" s="11"/>
      <c r="AP2880" s="11"/>
    </row>
    <row r="2881" spans="3:42" outlineLevel="2" x14ac:dyDescent="0.2">
      <c r="C2881" s="252">
        <v>21</v>
      </c>
      <c r="D2881" s="119" t="s">
        <v>218</v>
      </c>
      <c r="F2881" s="761" t="s">
        <v>129</v>
      </c>
      <c r="G2881" s="762" t="s">
        <v>130</v>
      </c>
      <c r="H2881" s="763">
        <v>0.36</v>
      </c>
      <c r="I2881" s="764">
        <v>0.64</v>
      </c>
      <c r="J2881" s="765">
        <v>1</v>
      </c>
      <c r="K2881" s="766"/>
      <c r="AK2881" s="199"/>
      <c r="AM2881" s="11"/>
      <c r="AN2881" s="15"/>
      <c r="AO2881" s="11"/>
      <c r="AP2881" s="11"/>
    </row>
    <row r="2882" spans="3:42" outlineLevel="2" x14ac:dyDescent="0.2">
      <c r="C2882" s="252">
        <v>21</v>
      </c>
      <c r="D2882" s="119" t="s">
        <v>218</v>
      </c>
      <c r="F2882" s="767" t="s">
        <v>128</v>
      </c>
      <c r="G2882" s="611" t="s">
        <v>130</v>
      </c>
      <c r="H2882" s="768">
        <v>4.8016701461377868E-2</v>
      </c>
      <c r="I2882" s="769">
        <v>0.95198329853862218</v>
      </c>
      <c r="J2882" s="770">
        <v>1</v>
      </c>
      <c r="K2882" s="771"/>
      <c r="AK2882" s="199"/>
      <c r="AM2882" s="11"/>
      <c r="AN2882" s="15"/>
      <c r="AO2882" s="11"/>
      <c r="AP2882" s="11"/>
    </row>
    <row r="2883" spans="3:42" outlineLevel="2" x14ac:dyDescent="0.2">
      <c r="C2883" s="252">
        <v>21</v>
      </c>
      <c r="D2883" s="119" t="s">
        <v>218</v>
      </c>
      <c r="F2883" s="767" t="s">
        <v>600</v>
      </c>
      <c r="G2883" s="611" t="s">
        <v>583</v>
      </c>
      <c r="H2883" s="772">
        <v>1380</v>
      </c>
      <c r="I2883" s="773">
        <v>27360</v>
      </c>
      <c r="J2883" s="774">
        <v>28740</v>
      </c>
      <c r="K2883" s="775">
        <v>0.54942605775922049</v>
      </c>
      <c r="AK2883" s="199"/>
      <c r="AM2883" s="11"/>
      <c r="AN2883" s="15"/>
      <c r="AO2883" s="11"/>
      <c r="AP2883" s="11"/>
    </row>
    <row r="2884" spans="3:42" outlineLevel="2" x14ac:dyDescent="0.2">
      <c r="C2884" s="252">
        <v>21</v>
      </c>
      <c r="D2884" s="119" t="s">
        <v>218</v>
      </c>
      <c r="F2884" s="767" t="s">
        <v>64</v>
      </c>
      <c r="G2884" s="611" t="s">
        <v>583</v>
      </c>
      <c r="H2884" s="776">
        <v>0</v>
      </c>
      <c r="I2884" s="773">
        <v>0</v>
      </c>
      <c r="J2884" s="774">
        <v>0</v>
      </c>
      <c r="K2884" s="771"/>
      <c r="AK2884" s="199"/>
      <c r="AM2884" s="11"/>
      <c r="AN2884" s="15"/>
      <c r="AO2884" s="11"/>
      <c r="AP2884" s="11"/>
    </row>
    <row r="2885" spans="3:42" outlineLevel="2" x14ac:dyDescent="0.2">
      <c r="C2885" s="252">
        <v>21</v>
      </c>
      <c r="D2885" s="119" t="s">
        <v>218</v>
      </c>
      <c r="F2885" s="767" t="s">
        <v>601</v>
      </c>
      <c r="G2885" s="611" t="s">
        <v>583</v>
      </c>
      <c r="H2885" s="776">
        <v>1380</v>
      </c>
      <c r="I2885" s="773">
        <v>27360</v>
      </c>
      <c r="J2885" s="774">
        <v>28740</v>
      </c>
      <c r="K2885" s="771"/>
      <c r="AK2885" s="199"/>
      <c r="AM2885" s="11"/>
      <c r="AN2885" s="15"/>
      <c r="AO2885" s="11"/>
      <c r="AP2885" s="11"/>
    </row>
    <row r="2886" spans="3:42" outlineLevel="2" x14ac:dyDescent="0.2">
      <c r="C2886" s="252">
        <v>21</v>
      </c>
      <c r="D2886" s="119" t="s">
        <v>218</v>
      </c>
      <c r="F2886" s="767" t="s">
        <v>602</v>
      </c>
      <c r="G2886" s="611" t="s">
        <v>130</v>
      </c>
      <c r="H2886" s="778">
        <v>0</v>
      </c>
      <c r="I2886" s="769">
        <v>0</v>
      </c>
      <c r="J2886" s="769">
        <v>0</v>
      </c>
      <c r="K2886" s="771"/>
      <c r="AK2886" s="199"/>
      <c r="AM2886" s="11"/>
      <c r="AN2886" s="15"/>
      <c r="AO2886" s="11"/>
      <c r="AP2886" s="11"/>
    </row>
    <row r="2887" spans="3:42" outlineLevel="2" x14ac:dyDescent="0.2">
      <c r="C2887" s="252">
        <v>21</v>
      </c>
      <c r="D2887" s="119" t="s">
        <v>218</v>
      </c>
      <c r="F2887" s="767" t="s">
        <v>603</v>
      </c>
      <c r="G2887" s="611" t="s">
        <v>583</v>
      </c>
      <c r="H2887" s="776">
        <v>0</v>
      </c>
      <c r="I2887" s="773">
        <v>27062</v>
      </c>
      <c r="J2887" s="774">
        <v>27062</v>
      </c>
      <c r="K2887" s="771"/>
      <c r="AK2887" s="199"/>
      <c r="AM2887" s="11"/>
      <c r="AN2887" s="15"/>
      <c r="AO2887" s="11"/>
      <c r="AP2887" s="11"/>
    </row>
    <row r="2888" spans="3:42" outlineLevel="2" x14ac:dyDescent="0.2">
      <c r="C2888" s="252">
        <v>21</v>
      </c>
      <c r="D2888" s="119" t="s">
        <v>218</v>
      </c>
      <c r="F2888" s="767" t="s">
        <v>604</v>
      </c>
      <c r="G2888" s="611"/>
      <c r="H2888" s="773">
        <v>0</v>
      </c>
      <c r="I2888" s="773">
        <v>0</v>
      </c>
      <c r="J2888" s="773">
        <v>0</v>
      </c>
      <c r="K2888" s="771"/>
      <c r="AK2888" s="199"/>
      <c r="AM2888" s="11"/>
      <c r="AN2888" s="15"/>
      <c r="AO2888" s="11"/>
      <c r="AP2888" s="11"/>
    </row>
    <row r="2889" spans="3:42" outlineLevel="2" x14ac:dyDescent="0.2">
      <c r="C2889" s="252">
        <v>21</v>
      </c>
      <c r="D2889" s="119" t="s">
        <v>218</v>
      </c>
      <c r="F2889" s="767" t="s">
        <v>605</v>
      </c>
      <c r="G2889" s="611"/>
      <c r="H2889" s="779"/>
      <c r="I2889" s="780"/>
      <c r="J2889" s="781"/>
      <c r="K2889" s="782">
        <v>0</v>
      </c>
      <c r="AK2889" s="199"/>
      <c r="AM2889" s="11"/>
      <c r="AN2889" s="15"/>
      <c r="AO2889" s="11"/>
      <c r="AP2889" s="11"/>
    </row>
    <row r="2890" spans="3:42" outlineLevel="2" x14ac:dyDescent="0.2">
      <c r="C2890" s="252">
        <v>21</v>
      </c>
      <c r="D2890" s="119" t="s">
        <v>218</v>
      </c>
      <c r="F2890" s="783" t="s">
        <v>606</v>
      </c>
      <c r="G2890" s="619" t="s">
        <v>130</v>
      </c>
      <c r="H2890" s="784">
        <v>0</v>
      </c>
      <c r="I2890" s="785">
        <v>1</v>
      </c>
      <c r="J2890" s="786">
        <v>1</v>
      </c>
      <c r="K2890" s="787"/>
      <c r="AK2890" s="199"/>
      <c r="AM2890" s="11"/>
      <c r="AN2890" s="15"/>
      <c r="AO2890" s="11"/>
      <c r="AP2890" s="11"/>
    </row>
    <row r="2891" spans="3:42" outlineLevel="2" x14ac:dyDescent="0.2">
      <c r="C2891" s="252">
        <v>21</v>
      </c>
      <c r="D2891" s="119" t="s">
        <v>218</v>
      </c>
      <c r="H2891"/>
      <c r="I2891"/>
      <c r="K2891"/>
      <c r="AK2891" s="199"/>
      <c r="AM2891" s="11"/>
      <c r="AN2891" s="15"/>
      <c r="AO2891" s="11"/>
      <c r="AP2891" s="11"/>
    </row>
    <row r="2892" spans="3:42" outlineLevel="1" x14ac:dyDescent="0.2">
      <c r="C2892" s="252">
        <v>21</v>
      </c>
      <c r="D2892" s="119" t="s">
        <v>218</v>
      </c>
      <c r="F2892" s="121" t="s">
        <v>607</v>
      </c>
      <c r="G2892" s="756"/>
      <c r="H2892" s="757"/>
      <c r="I2892" s="788"/>
      <c r="J2892" s="756"/>
      <c r="K2892" s="758"/>
      <c r="L2892" s="759"/>
      <c r="M2892" s="759"/>
      <c r="N2892" s="759"/>
      <c r="O2892" s="759"/>
      <c r="P2892" s="759"/>
      <c r="Q2892" s="758"/>
      <c r="R2892" s="760"/>
      <c r="S2892" s="760"/>
      <c r="T2892" s="760"/>
      <c r="U2892" s="760"/>
      <c r="V2892" s="760"/>
      <c r="W2892" s="760"/>
      <c r="X2892" s="760"/>
      <c r="Y2892" s="760"/>
      <c r="Z2892" s="760"/>
      <c r="AA2892" s="760"/>
      <c r="AB2892" s="760"/>
      <c r="AC2892" s="760"/>
      <c r="AD2892" s="760"/>
      <c r="AE2892" s="760"/>
      <c r="AF2892" s="760"/>
      <c r="AG2892" s="760"/>
      <c r="AH2892" s="759"/>
      <c r="AI2892" s="759"/>
      <c r="AK2892" s="199"/>
      <c r="AM2892" s="11"/>
      <c r="AN2892" s="15"/>
      <c r="AO2892" s="11"/>
      <c r="AP2892" s="11"/>
    </row>
    <row r="2893" spans="3:42" outlineLevel="2" x14ac:dyDescent="0.2">
      <c r="C2893" s="252">
        <v>21</v>
      </c>
      <c r="D2893" s="119" t="s">
        <v>218</v>
      </c>
      <c r="F2893" s="789" t="s">
        <v>608</v>
      </c>
      <c r="G2893" s="790"/>
      <c r="H2893" s="791" t="s">
        <v>609</v>
      </c>
      <c r="I2893" s="791"/>
      <c r="J2893" s="790"/>
      <c r="K2893" s="792"/>
      <c r="L2893" s="789"/>
      <c r="M2893" s="789"/>
      <c r="N2893" s="789"/>
      <c r="O2893" s="789"/>
      <c r="P2893" s="789"/>
      <c r="Q2893" s="792"/>
      <c r="R2893" s="793"/>
      <c r="S2893" s="793"/>
      <c r="T2893" s="793"/>
      <c r="U2893" s="793"/>
      <c r="V2893" s="793"/>
      <c r="W2893" s="793"/>
      <c r="X2893" s="793"/>
      <c r="Y2893" s="793"/>
      <c r="Z2893" s="793"/>
      <c r="AA2893" s="793"/>
      <c r="AB2893" s="793"/>
      <c r="AC2893" s="793"/>
      <c r="AD2893" s="793"/>
      <c r="AE2893" s="793"/>
      <c r="AF2893" s="793"/>
      <c r="AG2893" s="793"/>
      <c r="AH2893" s="789"/>
      <c r="AI2893" s="789"/>
      <c r="AK2893" s="199"/>
      <c r="AM2893" s="11"/>
      <c r="AN2893" s="15"/>
      <c r="AO2893" s="11"/>
      <c r="AP2893" s="11"/>
    </row>
    <row r="2894" spans="3:42" ht="14.25" customHeight="1" outlineLevel="2" x14ac:dyDescent="0.2">
      <c r="C2894" s="252">
        <v>21</v>
      </c>
      <c r="D2894" s="119" t="s">
        <v>218</v>
      </c>
      <c r="F2894" s="794" t="s">
        <v>610</v>
      </c>
      <c r="H2894" s="795"/>
      <c r="AK2894" s="199"/>
      <c r="AM2894" s="11"/>
      <c r="AN2894" s="15"/>
      <c r="AO2894" s="11"/>
      <c r="AP2894" s="11"/>
    </row>
    <row r="2895" spans="3:42" outlineLevel="2" x14ac:dyDescent="0.2">
      <c r="C2895" s="252">
        <v>21</v>
      </c>
      <c r="D2895" s="119" t="s">
        <v>218</v>
      </c>
      <c r="F2895" s="761" t="s">
        <v>62</v>
      </c>
      <c r="G2895" s="75"/>
      <c r="H2895" s="796" t="s">
        <v>10</v>
      </c>
      <c r="I2895" s="796" t="s">
        <v>611</v>
      </c>
      <c r="J2895" s="75"/>
      <c r="K2895" s="741"/>
      <c r="L2895" s="75"/>
      <c r="M2895" s="75"/>
      <c r="N2895" s="75"/>
      <c r="O2895" s="75"/>
      <c r="P2895" s="75"/>
      <c r="Q2895" s="128" t="s">
        <v>110</v>
      </c>
      <c r="R2895" s="299">
        <v>0</v>
      </c>
      <c r="S2895" s="300">
        <v>0</v>
      </c>
      <c r="T2895" s="300">
        <v>0</v>
      </c>
      <c r="U2895" s="300">
        <v>791.28759937900702</v>
      </c>
      <c r="V2895" s="300">
        <v>848.41261037586298</v>
      </c>
      <c r="W2895" s="301">
        <v>886.32112256415246</v>
      </c>
      <c r="X2895" s="300">
        <v>1051.5583335137494</v>
      </c>
      <c r="Y2895" s="300">
        <v>1347.4184550700013</v>
      </c>
      <c r="Z2895" s="300">
        <v>1411.8445719603733</v>
      </c>
      <c r="AA2895" s="300">
        <v>1251.2975298454987</v>
      </c>
      <c r="AB2895" s="302">
        <v>1185.3227565853772</v>
      </c>
      <c r="AC2895" s="302">
        <v>1330.6693144882313</v>
      </c>
      <c r="AD2895" s="302">
        <v>1619.2655355420775</v>
      </c>
      <c r="AE2895" s="302">
        <v>1400.9964943760037</v>
      </c>
      <c r="AF2895" s="302">
        <v>1428.6229946533354</v>
      </c>
      <c r="AG2895" s="302">
        <v>1286.59020462532</v>
      </c>
      <c r="AH2895" s="348">
        <v>1527.6882542323513</v>
      </c>
      <c r="AI2895" s="348">
        <v>1667.1377079865172</v>
      </c>
      <c r="AK2895" s="199"/>
      <c r="AM2895" s="11"/>
      <c r="AN2895" s="15"/>
      <c r="AO2895" s="11"/>
      <c r="AP2895" s="11"/>
    </row>
    <row r="2896" spans="3:42" outlineLevel="2" x14ac:dyDescent="0.2">
      <c r="C2896" s="252">
        <v>21</v>
      </c>
      <c r="D2896" s="119" t="s">
        <v>218</v>
      </c>
      <c r="F2896" s="767" t="s">
        <v>188</v>
      </c>
      <c r="H2896" s="797" t="s">
        <v>10</v>
      </c>
      <c r="I2896" s="797" t="s">
        <v>612</v>
      </c>
      <c r="K2896" s="164"/>
      <c r="Q2896" s="135" t="s">
        <v>110</v>
      </c>
      <c r="R2896" s="314">
        <v>0</v>
      </c>
      <c r="S2896" s="315">
        <v>0</v>
      </c>
      <c r="T2896" s="315">
        <v>0</v>
      </c>
      <c r="U2896" s="315">
        <v>351.21173838632416</v>
      </c>
      <c r="V2896" s="315">
        <v>363.69385787696513</v>
      </c>
      <c r="W2896" s="316">
        <v>373.88277433266916</v>
      </c>
      <c r="X2896" s="315">
        <v>408.84279897850615</v>
      </c>
      <c r="Y2896" s="315">
        <v>417.26626181306898</v>
      </c>
      <c r="Z2896" s="315">
        <v>426.21554086542443</v>
      </c>
      <c r="AA2896" s="315">
        <v>434.81050541988759</v>
      </c>
      <c r="AB2896" s="5">
        <v>443.57939056100867</v>
      </c>
      <c r="AC2896" s="5">
        <v>452.52573029897223</v>
      </c>
      <c r="AD2896" s="5">
        <v>461.65313081479417</v>
      </c>
      <c r="AE2896" s="5">
        <v>470.96527194300381</v>
      </c>
      <c r="AF2896" s="5">
        <v>480.46590868500203</v>
      </c>
      <c r="AG2896" s="5">
        <v>490.15887275373336</v>
      </c>
      <c r="AH2896" s="350">
        <v>500.04807415032712</v>
      </c>
      <c r="AI2896" s="350">
        <v>510.137502773373</v>
      </c>
      <c r="AK2896" s="199"/>
      <c r="AM2896" s="11"/>
      <c r="AN2896" s="15"/>
      <c r="AO2896" s="11"/>
      <c r="AP2896" s="11"/>
    </row>
    <row r="2897" spans="3:42" outlineLevel="2" x14ac:dyDescent="0.2">
      <c r="C2897" s="252">
        <v>21</v>
      </c>
      <c r="D2897" s="119" t="s">
        <v>218</v>
      </c>
      <c r="F2897" s="767" t="s">
        <v>613</v>
      </c>
      <c r="H2897" s="797" t="s">
        <v>10</v>
      </c>
      <c r="I2897" s="234" t="s">
        <v>614</v>
      </c>
      <c r="K2897" s="164"/>
      <c r="Q2897" s="135" t="s">
        <v>110</v>
      </c>
      <c r="R2897" s="314">
        <v>0</v>
      </c>
      <c r="S2897" s="315">
        <v>0</v>
      </c>
      <c r="T2897" s="315">
        <v>0</v>
      </c>
      <c r="U2897" s="315">
        <v>0</v>
      </c>
      <c r="V2897" s="315">
        <v>0</v>
      </c>
      <c r="W2897" s="316">
        <v>0</v>
      </c>
      <c r="X2897" s="315">
        <v>0</v>
      </c>
      <c r="Y2897" s="315">
        <v>0</v>
      </c>
      <c r="Z2897" s="315">
        <v>0</v>
      </c>
      <c r="AA2897" s="315">
        <v>0</v>
      </c>
      <c r="AB2897" s="5">
        <v>0</v>
      </c>
      <c r="AC2897" s="5">
        <v>0</v>
      </c>
      <c r="AD2897" s="5">
        <v>0</v>
      </c>
      <c r="AE2897" s="5">
        <v>0</v>
      </c>
      <c r="AF2897" s="5">
        <v>0</v>
      </c>
      <c r="AG2897" s="5">
        <v>0</v>
      </c>
      <c r="AH2897" s="350">
        <v>0</v>
      </c>
      <c r="AI2897" s="350">
        <v>0</v>
      </c>
      <c r="AK2897" s="199"/>
      <c r="AM2897" s="11"/>
      <c r="AN2897" s="15"/>
      <c r="AO2897" s="11"/>
      <c r="AP2897" s="11"/>
    </row>
    <row r="2898" spans="3:42" outlineLevel="2" x14ac:dyDescent="0.2">
      <c r="C2898" s="252">
        <v>21</v>
      </c>
      <c r="D2898" s="119" t="s">
        <v>218</v>
      </c>
      <c r="F2898" s="783" t="s">
        <v>57</v>
      </c>
      <c r="G2898" s="83"/>
      <c r="H2898" s="798" t="s">
        <v>10</v>
      </c>
      <c r="I2898" s="799"/>
      <c r="J2898" s="83"/>
      <c r="K2898" s="736"/>
      <c r="L2898" s="83"/>
      <c r="M2898" s="83"/>
      <c r="N2898" s="83"/>
      <c r="O2898" s="83"/>
      <c r="P2898" s="83"/>
      <c r="Q2898" s="143" t="s">
        <v>110</v>
      </c>
      <c r="R2898" s="304">
        <v>0</v>
      </c>
      <c r="S2898" s="305">
        <v>0</v>
      </c>
      <c r="T2898" s="305">
        <v>0</v>
      </c>
      <c r="U2898" s="305">
        <v>102.93900694133279</v>
      </c>
      <c r="V2898" s="305">
        <v>106.59957136897722</v>
      </c>
      <c r="W2898" s="306">
        <v>109.58724363736316</v>
      </c>
      <c r="X2898" s="305">
        <v>112.59379894828156</v>
      </c>
      <c r="Y2898" s="305">
        <v>115.31393531400089</v>
      </c>
      <c r="Z2898" s="305">
        <v>117.74486014321846</v>
      </c>
      <c r="AA2898" s="305">
        <v>120.08185546520015</v>
      </c>
      <c r="AB2898" s="307">
        <v>122.46523542646371</v>
      </c>
      <c r="AC2898" s="307">
        <v>124.89592066942727</v>
      </c>
      <c r="AD2898" s="307">
        <v>127.37485010944089</v>
      </c>
      <c r="AE2898" s="307">
        <v>129.90298129746847</v>
      </c>
      <c r="AF2898" s="307">
        <v>132.48129078996834</v>
      </c>
      <c r="AG2898" s="307">
        <v>135.11077452611502</v>
      </c>
      <c r="AH2898" s="362">
        <v>137.79244821250842</v>
      </c>
      <c r="AI2898" s="362">
        <v>140.52734771551849</v>
      </c>
      <c r="AK2898" s="199"/>
      <c r="AM2898" s="11"/>
      <c r="AN2898" s="15"/>
      <c r="AO2898" s="11"/>
      <c r="AP2898" s="11"/>
    </row>
    <row r="2899" spans="3:42" outlineLevel="2" x14ac:dyDescent="0.2">
      <c r="C2899" s="252">
        <v>21</v>
      </c>
      <c r="D2899" s="119" t="s">
        <v>218</v>
      </c>
      <c r="F2899" s="12"/>
      <c r="H2899" s="234"/>
      <c r="K2899" s="164"/>
      <c r="Q2899" s="16"/>
      <c r="R2899" s="800">
        <v>0</v>
      </c>
      <c r="S2899" s="800">
        <v>0</v>
      </c>
      <c r="T2899" s="800">
        <v>0</v>
      </c>
      <c r="U2899" s="800">
        <v>1245.4383447066639</v>
      </c>
      <c r="V2899" s="800">
        <v>1318.7060396218053</v>
      </c>
      <c r="W2899" s="800">
        <v>1369.7911405341847</v>
      </c>
      <c r="X2899" s="800">
        <v>1572.9949314405371</v>
      </c>
      <c r="Y2899" s="800">
        <v>1879.9986521970711</v>
      </c>
      <c r="Z2899" s="800">
        <v>1955.804972969016</v>
      </c>
      <c r="AA2899" s="800">
        <v>1806.1898907305863</v>
      </c>
      <c r="AB2899" s="800">
        <v>1751.3673825728497</v>
      </c>
      <c r="AC2899" s="800">
        <v>1908.090965456631</v>
      </c>
      <c r="AD2899" s="800">
        <v>2208.2935164663127</v>
      </c>
      <c r="AE2899" s="800">
        <v>2001.8647476164758</v>
      </c>
      <c r="AF2899" s="800">
        <v>2041.5701941283057</v>
      </c>
      <c r="AG2899" s="800">
        <v>1911.8598519051682</v>
      </c>
      <c r="AH2899" s="800">
        <v>2165.5287765951871</v>
      </c>
      <c r="AI2899" s="800">
        <v>2317.8025584754087</v>
      </c>
      <c r="AK2899" s="199"/>
      <c r="AM2899" s="11"/>
      <c r="AN2899" s="15"/>
      <c r="AO2899" s="11"/>
      <c r="AP2899" s="11"/>
    </row>
    <row r="2900" spans="3:42" ht="14.25" customHeight="1" outlineLevel="2" x14ac:dyDescent="0.2">
      <c r="C2900" s="252">
        <v>21</v>
      </c>
      <c r="D2900" s="119" t="s">
        <v>218</v>
      </c>
      <c r="F2900" s="794" t="s">
        <v>615</v>
      </c>
      <c r="AK2900" s="199"/>
      <c r="AM2900" s="11"/>
      <c r="AN2900" s="15"/>
      <c r="AO2900" s="11"/>
      <c r="AP2900" s="11"/>
    </row>
    <row r="2901" spans="3:42" outlineLevel="2" x14ac:dyDescent="0.2">
      <c r="C2901" s="252">
        <v>21</v>
      </c>
      <c r="D2901" s="119" t="s">
        <v>218</v>
      </c>
      <c r="F2901" s="761" t="s">
        <v>48</v>
      </c>
      <c r="G2901" s="75"/>
      <c r="H2901" s="796" t="s">
        <v>10</v>
      </c>
      <c r="I2901" s="801"/>
      <c r="J2901" s="75"/>
      <c r="K2901" s="741"/>
      <c r="L2901" s="75"/>
      <c r="M2901" s="75"/>
      <c r="N2901" s="75"/>
      <c r="O2901" s="75"/>
      <c r="P2901" s="75"/>
      <c r="Q2901" s="128" t="s">
        <v>110</v>
      </c>
      <c r="R2901" s="299">
        <v>0</v>
      </c>
      <c r="S2901" s="300">
        <v>0</v>
      </c>
      <c r="T2901" s="300">
        <v>0</v>
      </c>
      <c r="U2901" s="300">
        <v>301.7275649682702</v>
      </c>
      <c r="V2901" s="300">
        <v>322.89191913232571</v>
      </c>
      <c r="W2901" s="301">
        <v>337.02822167977837</v>
      </c>
      <c r="X2901" s="300">
        <v>398.19228268813481</v>
      </c>
      <c r="Y2901" s="300">
        <v>505.10639334858377</v>
      </c>
      <c r="Z2901" s="300">
        <v>528.72951028966918</v>
      </c>
      <c r="AA2901" s="300">
        <v>471.3452769753971</v>
      </c>
      <c r="AB2901" s="302">
        <v>448.01541154172367</v>
      </c>
      <c r="AC2901" s="302">
        <v>500.76974611112098</v>
      </c>
      <c r="AD2901" s="302">
        <v>605.10265335619226</v>
      </c>
      <c r="AE2901" s="302">
        <v>526.97293683692521</v>
      </c>
      <c r="AF2901" s="302">
        <v>537.37466617489815</v>
      </c>
      <c r="AG2901" s="302">
        <v>486.70828592677668</v>
      </c>
      <c r="AH2901" s="348">
        <v>573.9784306164596</v>
      </c>
      <c r="AI2901" s="348">
        <v>624.66469505006808</v>
      </c>
      <c r="AK2901" s="199"/>
      <c r="AM2901" s="11"/>
      <c r="AN2901" s="15"/>
      <c r="AO2901" s="11"/>
      <c r="AP2901" s="11"/>
    </row>
    <row r="2902" spans="3:42" outlineLevel="2" x14ac:dyDescent="0.2">
      <c r="C2902" s="252">
        <v>21</v>
      </c>
      <c r="D2902" s="119" t="s">
        <v>218</v>
      </c>
      <c r="F2902" s="767" t="s">
        <v>55</v>
      </c>
      <c r="H2902" s="797" t="s">
        <v>10</v>
      </c>
      <c r="K2902" s="164"/>
      <c r="Q2902" s="135" t="s">
        <v>110</v>
      </c>
      <c r="R2902" s="314">
        <v>0</v>
      </c>
      <c r="S2902" s="315">
        <v>0</v>
      </c>
      <c r="T2902" s="315">
        <v>0</v>
      </c>
      <c r="U2902" s="315">
        <v>840.77177279706098</v>
      </c>
      <c r="V2902" s="315">
        <v>889.2145491205024</v>
      </c>
      <c r="W2902" s="316">
        <v>923.17567521704325</v>
      </c>
      <c r="X2902" s="315">
        <v>1062.2088498041207</v>
      </c>
      <c r="Y2902" s="315">
        <v>1259.5783235344866</v>
      </c>
      <c r="Z2902" s="315">
        <v>1309.3306025361285</v>
      </c>
      <c r="AA2902" s="315">
        <v>1214.7627582899893</v>
      </c>
      <c r="AB2902" s="5">
        <v>1180.8867356046621</v>
      </c>
      <c r="AC2902" s="5">
        <v>1282.4252986760825</v>
      </c>
      <c r="AD2902" s="5">
        <v>1475.8160130006795</v>
      </c>
      <c r="AE2902" s="5">
        <v>1344.9888294820823</v>
      </c>
      <c r="AF2902" s="5">
        <v>1371.7142371634393</v>
      </c>
      <c r="AG2902" s="5">
        <v>1290.0407914522766</v>
      </c>
      <c r="AH2902" s="350">
        <v>1453.7578977662188</v>
      </c>
      <c r="AI2902" s="350">
        <v>1552.6105157098223</v>
      </c>
      <c r="AK2902" s="199"/>
      <c r="AM2902" s="11"/>
      <c r="AN2902" s="15"/>
      <c r="AO2902" s="11"/>
      <c r="AP2902" s="11"/>
    </row>
    <row r="2903" spans="3:42" outlineLevel="2" x14ac:dyDescent="0.2">
      <c r="C2903" s="252">
        <v>21</v>
      </c>
      <c r="D2903" s="119" t="s">
        <v>218</v>
      </c>
      <c r="F2903" s="783" t="s">
        <v>57</v>
      </c>
      <c r="G2903" s="83"/>
      <c r="H2903" s="798" t="s">
        <v>10</v>
      </c>
      <c r="I2903" s="799"/>
      <c r="J2903" s="83"/>
      <c r="K2903" s="736"/>
      <c r="L2903" s="83"/>
      <c r="M2903" s="83"/>
      <c r="N2903" s="83"/>
      <c r="O2903" s="83"/>
      <c r="P2903" s="83"/>
      <c r="Q2903" s="143" t="s">
        <v>110</v>
      </c>
      <c r="R2903" s="304">
        <v>0</v>
      </c>
      <c r="S2903" s="305">
        <v>0</v>
      </c>
      <c r="T2903" s="305">
        <v>0</v>
      </c>
      <c r="U2903" s="305">
        <v>102.93900694133279</v>
      </c>
      <c r="V2903" s="305">
        <v>106.59957136897722</v>
      </c>
      <c r="W2903" s="306">
        <v>109.58724363736316</v>
      </c>
      <c r="X2903" s="305">
        <v>112.59379894828156</v>
      </c>
      <c r="Y2903" s="305">
        <v>115.31393531400089</v>
      </c>
      <c r="Z2903" s="305">
        <v>117.74486014321846</v>
      </c>
      <c r="AA2903" s="305">
        <v>120.08185546520015</v>
      </c>
      <c r="AB2903" s="307">
        <v>122.46523542646371</v>
      </c>
      <c r="AC2903" s="307">
        <v>124.89592066942727</v>
      </c>
      <c r="AD2903" s="307">
        <v>127.37485010944089</v>
      </c>
      <c r="AE2903" s="307">
        <v>129.90298129746847</v>
      </c>
      <c r="AF2903" s="307">
        <v>132.48129078996834</v>
      </c>
      <c r="AG2903" s="307">
        <v>135.11077452611502</v>
      </c>
      <c r="AH2903" s="362">
        <v>137.79244821250842</v>
      </c>
      <c r="AI2903" s="362">
        <v>140.52734771551849</v>
      </c>
      <c r="AK2903" s="199"/>
      <c r="AM2903" s="11"/>
      <c r="AN2903" s="15"/>
      <c r="AO2903" s="11"/>
      <c r="AP2903" s="11"/>
    </row>
    <row r="2904" spans="3:42" outlineLevel="2" x14ac:dyDescent="0.2">
      <c r="C2904" s="252">
        <v>21</v>
      </c>
      <c r="D2904" s="119" t="s">
        <v>218</v>
      </c>
      <c r="F2904" s="12"/>
      <c r="H2904" s="164"/>
      <c r="K2904" s="164"/>
      <c r="Q2904" s="16"/>
      <c r="R2904" s="800">
        <v>0</v>
      </c>
      <c r="S2904" s="800">
        <v>0</v>
      </c>
      <c r="T2904" s="800">
        <v>0</v>
      </c>
      <c r="U2904" s="800">
        <v>1245.4383447066639</v>
      </c>
      <c r="V2904" s="800">
        <v>1318.7060396218053</v>
      </c>
      <c r="W2904" s="800">
        <v>1369.7911405341847</v>
      </c>
      <c r="X2904" s="800">
        <v>1572.9949314405371</v>
      </c>
      <c r="Y2904" s="800">
        <v>1879.9986521970714</v>
      </c>
      <c r="Z2904" s="800">
        <v>1955.804972969016</v>
      </c>
      <c r="AA2904" s="800">
        <v>1806.1898907305865</v>
      </c>
      <c r="AB2904" s="800">
        <v>1751.3673825728495</v>
      </c>
      <c r="AC2904" s="800">
        <v>1908.090965456631</v>
      </c>
      <c r="AD2904" s="800">
        <v>2208.2935164663127</v>
      </c>
      <c r="AE2904" s="800">
        <v>2001.8647476164758</v>
      </c>
      <c r="AF2904" s="800">
        <v>2041.5701941283057</v>
      </c>
      <c r="AG2904" s="800">
        <v>1911.8598519051682</v>
      </c>
      <c r="AH2904" s="800">
        <v>2165.5287765951871</v>
      </c>
      <c r="AI2904" s="800">
        <v>2317.8025584754087</v>
      </c>
      <c r="AK2904" s="199"/>
      <c r="AM2904" s="11"/>
      <c r="AN2904" s="15"/>
      <c r="AO2904" s="11"/>
      <c r="AP2904" s="11"/>
    </row>
    <row r="2905" spans="3:42" ht="15" customHeight="1" outlineLevel="2" x14ac:dyDescent="0.2">
      <c r="C2905" s="252">
        <v>21</v>
      </c>
      <c r="D2905" s="119" t="s">
        <v>218</v>
      </c>
      <c r="F2905" s="794" t="s">
        <v>69</v>
      </c>
      <c r="AK2905" s="199"/>
      <c r="AM2905" s="11"/>
      <c r="AN2905" s="15"/>
      <c r="AO2905" s="11"/>
      <c r="AP2905" s="11"/>
    </row>
    <row r="2906" spans="3:42" outlineLevel="2" x14ac:dyDescent="0.2">
      <c r="C2906" s="252">
        <v>21</v>
      </c>
      <c r="D2906" s="119" t="s">
        <v>218</v>
      </c>
      <c r="F2906" s="761" t="s">
        <v>9</v>
      </c>
      <c r="G2906" s="75"/>
      <c r="H2906" s="796" t="s">
        <v>10</v>
      </c>
      <c r="I2906" s="801"/>
      <c r="J2906" s="75"/>
      <c r="K2906" s="741"/>
      <c r="L2906" s="75"/>
      <c r="M2906" s="75"/>
      <c r="N2906" s="75"/>
      <c r="O2906" s="75"/>
      <c r="P2906" s="75"/>
      <c r="Q2906" s="128" t="s">
        <v>110</v>
      </c>
      <c r="R2906" s="299">
        <v>0</v>
      </c>
      <c r="S2906" s="300">
        <v>0</v>
      </c>
      <c r="T2906" s="300">
        <v>0</v>
      </c>
      <c r="U2906" s="300">
        <v>0</v>
      </c>
      <c r="V2906" s="300">
        <v>0</v>
      </c>
      <c r="W2906" s="301">
        <v>0</v>
      </c>
      <c r="X2906" s="300">
        <v>0</v>
      </c>
      <c r="Y2906" s="300">
        <v>0</v>
      </c>
      <c r="Z2906" s="300">
        <v>0</v>
      </c>
      <c r="AA2906" s="300">
        <v>0</v>
      </c>
      <c r="AB2906" s="302">
        <v>0</v>
      </c>
      <c r="AC2906" s="302">
        <v>0</v>
      </c>
      <c r="AD2906" s="302">
        <v>0</v>
      </c>
      <c r="AE2906" s="302">
        <v>0</v>
      </c>
      <c r="AF2906" s="302">
        <v>0</v>
      </c>
      <c r="AG2906" s="302">
        <v>0</v>
      </c>
      <c r="AH2906" s="348">
        <v>0</v>
      </c>
      <c r="AI2906" s="348">
        <v>0</v>
      </c>
      <c r="AK2906" s="199"/>
      <c r="AM2906" s="11"/>
      <c r="AN2906" s="15"/>
      <c r="AO2906" s="11"/>
      <c r="AP2906" s="11"/>
    </row>
    <row r="2907" spans="3:42" outlineLevel="2" x14ac:dyDescent="0.2">
      <c r="C2907" s="252">
        <v>21</v>
      </c>
      <c r="D2907" s="119" t="s">
        <v>218</v>
      </c>
      <c r="F2907" s="767" t="s">
        <v>14</v>
      </c>
      <c r="H2907" s="797" t="s">
        <v>10</v>
      </c>
      <c r="K2907" s="164"/>
      <c r="Q2907" s="135" t="s">
        <v>110</v>
      </c>
      <c r="R2907" s="314">
        <v>0</v>
      </c>
      <c r="S2907" s="315">
        <v>0</v>
      </c>
      <c r="T2907" s="315">
        <v>0</v>
      </c>
      <c r="U2907" s="315">
        <v>0</v>
      </c>
      <c r="V2907" s="315">
        <v>0</v>
      </c>
      <c r="W2907" s="316">
        <v>0</v>
      </c>
      <c r="X2907" s="315">
        <v>0</v>
      </c>
      <c r="Y2907" s="315">
        <v>0</v>
      </c>
      <c r="Z2907" s="315">
        <v>0</v>
      </c>
      <c r="AA2907" s="315">
        <v>0</v>
      </c>
      <c r="AB2907" s="5">
        <v>0</v>
      </c>
      <c r="AC2907" s="5">
        <v>0</v>
      </c>
      <c r="AD2907" s="5">
        <v>0</v>
      </c>
      <c r="AE2907" s="5">
        <v>0</v>
      </c>
      <c r="AF2907" s="5">
        <v>0</v>
      </c>
      <c r="AG2907" s="5">
        <v>0</v>
      </c>
      <c r="AH2907" s="350">
        <v>0</v>
      </c>
      <c r="AI2907" s="350">
        <v>0</v>
      </c>
      <c r="AJ2907" s="289"/>
      <c r="AK2907" s="199"/>
      <c r="AM2907" s="11"/>
      <c r="AN2907" s="15"/>
      <c r="AO2907" s="11"/>
      <c r="AP2907" s="11"/>
    </row>
    <row r="2908" spans="3:42" outlineLevel="2" x14ac:dyDescent="0.2">
      <c r="C2908" s="252">
        <v>21</v>
      </c>
      <c r="D2908" s="119" t="s">
        <v>218</v>
      </c>
      <c r="F2908" s="783" t="s">
        <v>16</v>
      </c>
      <c r="G2908" s="83"/>
      <c r="H2908" s="798" t="s">
        <v>10</v>
      </c>
      <c r="I2908" s="799"/>
      <c r="J2908" s="83"/>
      <c r="K2908" s="736"/>
      <c r="L2908" s="83"/>
      <c r="M2908" s="83"/>
      <c r="N2908" s="83"/>
      <c r="O2908" s="83"/>
      <c r="P2908" s="83"/>
      <c r="Q2908" s="143" t="s">
        <v>110</v>
      </c>
      <c r="R2908" s="304">
        <v>0</v>
      </c>
      <c r="S2908" s="305">
        <v>0</v>
      </c>
      <c r="T2908" s="305">
        <v>0</v>
      </c>
      <c r="U2908" s="305">
        <v>0</v>
      </c>
      <c r="V2908" s="305">
        <v>0</v>
      </c>
      <c r="W2908" s="306">
        <v>0</v>
      </c>
      <c r="X2908" s="305">
        <v>0</v>
      </c>
      <c r="Y2908" s="305">
        <v>0</v>
      </c>
      <c r="Z2908" s="305">
        <v>0</v>
      </c>
      <c r="AA2908" s="305">
        <v>0</v>
      </c>
      <c r="AB2908" s="307">
        <v>0</v>
      </c>
      <c r="AC2908" s="307">
        <v>0</v>
      </c>
      <c r="AD2908" s="307">
        <v>0</v>
      </c>
      <c r="AE2908" s="307">
        <v>0</v>
      </c>
      <c r="AF2908" s="307">
        <v>0</v>
      </c>
      <c r="AG2908" s="307">
        <v>0</v>
      </c>
      <c r="AH2908" s="362">
        <v>0</v>
      </c>
      <c r="AI2908" s="362">
        <v>0</v>
      </c>
      <c r="AK2908" s="199"/>
      <c r="AM2908" s="11"/>
      <c r="AN2908" s="15"/>
      <c r="AO2908" s="11"/>
      <c r="AP2908" s="11"/>
    </row>
    <row r="2909" spans="3:42" outlineLevel="2" x14ac:dyDescent="0.2">
      <c r="C2909" s="252">
        <v>21</v>
      </c>
      <c r="D2909" s="119" t="s">
        <v>218</v>
      </c>
      <c r="F2909" s="12"/>
      <c r="H2909" s="797"/>
      <c r="K2909" s="164"/>
      <c r="Q2909" s="16"/>
      <c r="R2909" s="800">
        <v>0</v>
      </c>
      <c r="S2909" s="800">
        <v>0</v>
      </c>
      <c r="T2909" s="800">
        <v>0</v>
      </c>
      <c r="U2909" s="800">
        <v>0</v>
      </c>
      <c r="V2909" s="800">
        <v>0</v>
      </c>
      <c r="W2909" s="800">
        <v>0</v>
      </c>
      <c r="X2909" s="800">
        <v>0</v>
      </c>
      <c r="Y2909" s="800">
        <v>0</v>
      </c>
      <c r="Z2909" s="800">
        <v>0</v>
      </c>
      <c r="AA2909" s="800">
        <v>0</v>
      </c>
      <c r="AB2909" s="800">
        <v>0</v>
      </c>
      <c r="AC2909" s="800">
        <v>0</v>
      </c>
      <c r="AD2909" s="800">
        <v>0</v>
      </c>
      <c r="AE2909" s="800">
        <v>0</v>
      </c>
      <c r="AF2909" s="800">
        <v>0</v>
      </c>
      <c r="AG2909" s="800">
        <v>0</v>
      </c>
      <c r="AH2909" s="800">
        <v>0</v>
      </c>
      <c r="AI2909" s="800">
        <v>0</v>
      </c>
      <c r="AK2909" s="199"/>
      <c r="AM2909" s="11"/>
      <c r="AN2909" s="15"/>
      <c r="AO2909" s="11"/>
      <c r="AP2909" s="11"/>
    </row>
    <row r="2910" spans="3:42" ht="17.25" customHeight="1" outlineLevel="2" x14ac:dyDescent="0.2">
      <c r="C2910" s="252">
        <v>21</v>
      </c>
      <c r="D2910" s="119" t="s">
        <v>218</v>
      </c>
      <c r="F2910" s="794" t="s">
        <v>616</v>
      </c>
      <c r="AK2910" s="199"/>
      <c r="AM2910" s="11"/>
      <c r="AN2910" s="15"/>
      <c r="AO2910" s="11"/>
      <c r="AP2910" s="11"/>
    </row>
    <row r="2911" spans="3:42" outlineLevel="2" x14ac:dyDescent="0.2">
      <c r="C2911" s="252">
        <v>21</v>
      </c>
      <c r="D2911" s="119" t="s">
        <v>218</v>
      </c>
      <c r="F2911" s="761" t="s">
        <v>48</v>
      </c>
      <c r="G2911" s="75"/>
      <c r="H2911" s="796" t="s">
        <v>10</v>
      </c>
      <c r="I2911" s="228" t="s">
        <v>617</v>
      </c>
      <c r="J2911" s="75"/>
      <c r="K2911" s="741"/>
      <c r="L2911" s="75"/>
      <c r="M2911" s="75"/>
      <c r="N2911" s="75"/>
      <c r="O2911" s="75"/>
      <c r="P2911" s="75"/>
      <c r="Q2911" s="128" t="s">
        <v>110</v>
      </c>
      <c r="R2911" s="299">
        <v>0</v>
      </c>
      <c r="S2911" s="300">
        <v>0</v>
      </c>
      <c r="T2911" s="300">
        <v>0</v>
      </c>
      <c r="U2911" s="300">
        <v>301.7275649682702</v>
      </c>
      <c r="V2911" s="300">
        <v>322.89191913232571</v>
      </c>
      <c r="W2911" s="301">
        <v>337.02822167977837</v>
      </c>
      <c r="X2911" s="300">
        <v>398.19228268813481</v>
      </c>
      <c r="Y2911" s="300">
        <v>505.10639334858377</v>
      </c>
      <c r="Z2911" s="300">
        <v>528.72951028966918</v>
      </c>
      <c r="AA2911" s="300">
        <v>471.3452769753971</v>
      </c>
      <c r="AB2911" s="302">
        <v>448.01541154172367</v>
      </c>
      <c r="AC2911" s="302">
        <v>500.76974611112098</v>
      </c>
      <c r="AD2911" s="302">
        <v>605.10265335619226</v>
      </c>
      <c r="AE2911" s="302">
        <v>526.97293683692521</v>
      </c>
      <c r="AF2911" s="302">
        <v>537.37466617489815</v>
      </c>
      <c r="AG2911" s="302">
        <v>486.70828592677668</v>
      </c>
      <c r="AH2911" s="348">
        <v>573.9784306164596</v>
      </c>
      <c r="AI2911" s="348">
        <v>624.66469505006808</v>
      </c>
      <c r="AJ2911" s="289"/>
      <c r="AK2911" s="199"/>
      <c r="AM2911" s="11"/>
      <c r="AN2911" s="15"/>
      <c r="AO2911" s="11"/>
      <c r="AP2911" s="11"/>
    </row>
    <row r="2912" spans="3:42" outlineLevel="2" x14ac:dyDescent="0.2">
      <c r="C2912" s="252">
        <v>21</v>
      </c>
      <c r="D2912" s="119" t="s">
        <v>218</v>
      </c>
      <c r="F2912" s="767" t="s">
        <v>55</v>
      </c>
      <c r="H2912" s="797" t="s">
        <v>10</v>
      </c>
      <c r="I2912" s="234" t="s">
        <v>617</v>
      </c>
      <c r="K2912" s="164"/>
      <c r="Q2912" s="135" t="s">
        <v>110</v>
      </c>
      <c r="R2912" s="314">
        <v>0</v>
      </c>
      <c r="S2912" s="315">
        <v>0</v>
      </c>
      <c r="T2912" s="315">
        <v>0</v>
      </c>
      <c r="U2912" s="315">
        <v>840.77177279706098</v>
      </c>
      <c r="V2912" s="315">
        <v>889.2145491205024</v>
      </c>
      <c r="W2912" s="316">
        <v>923.17567521704325</v>
      </c>
      <c r="X2912" s="315">
        <v>1062.2088498041207</v>
      </c>
      <c r="Y2912" s="315">
        <v>1259.5783235344866</v>
      </c>
      <c r="Z2912" s="315">
        <v>1309.3306025361285</v>
      </c>
      <c r="AA2912" s="315">
        <v>1214.7627582899893</v>
      </c>
      <c r="AB2912" s="5">
        <v>1180.8867356046621</v>
      </c>
      <c r="AC2912" s="5">
        <v>1282.4252986760825</v>
      </c>
      <c r="AD2912" s="5">
        <v>1475.8160130006795</v>
      </c>
      <c r="AE2912" s="5">
        <v>1344.9888294820823</v>
      </c>
      <c r="AF2912" s="5">
        <v>1371.7142371634393</v>
      </c>
      <c r="AG2912" s="5">
        <v>1290.0407914522766</v>
      </c>
      <c r="AH2912" s="350">
        <v>1453.7578977662188</v>
      </c>
      <c r="AI2912" s="350">
        <v>1552.6105157098223</v>
      </c>
      <c r="AK2912" s="199"/>
      <c r="AM2912" s="11"/>
      <c r="AN2912" s="15"/>
      <c r="AO2912" s="11"/>
      <c r="AP2912" s="11"/>
    </row>
    <row r="2913" spans="3:42" outlineLevel="2" x14ac:dyDescent="0.2">
      <c r="C2913" s="252">
        <v>21</v>
      </c>
      <c r="D2913" s="119" t="s">
        <v>218</v>
      </c>
      <c r="F2913" s="783" t="s">
        <v>57</v>
      </c>
      <c r="G2913" s="83"/>
      <c r="H2913" s="798" t="s">
        <v>10</v>
      </c>
      <c r="I2913" s="240" t="s">
        <v>617</v>
      </c>
      <c r="J2913" s="83"/>
      <c r="K2913" s="736"/>
      <c r="L2913" s="83"/>
      <c r="M2913" s="83"/>
      <c r="N2913" s="83"/>
      <c r="O2913" s="83"/>
      <c r="P2913" s="83"/>
      <c r="Q2913" s="143" t="s">
        <v>110</v>
      </c>
      <c r="R2913" s="304">
        <v>0</v>
      </c>
      <c r="S2913" s="305">
        <v>0</v>
      </c>
      <c r="T2913" s="305">
        <v>0</v>
      </c>
      <c r="U2913" s="305">
        <v>102.93900694133279</v>
      </c>
      <c r="V2913" s="305">
        <v>106.59957136897722</v>
      </c>
      <c r="W2913" s="306">
        <v>109.58724363736316</v>
      </c>
      <c r="X2913" s="305">
        <v>112.59379894828156</v>
      </c>
      <c r="Y2913" s="305">
        <v>115.31393531400089</v>
      </c>
      <c r="Z2913" s="305">
        <v>117.74486014321846</v>
      </c>
      <c r="AA2913" s="305">
        <v>120.08185546520015</v>
      </c>
      <c r="AB2913" s="307">
        <v>122.46523542646371</v>
      </c>
      <c r="AC2913" s="307">
        <v>124.89592066942727</v>
      </c>
      <c r="AD2913" s="307">
        <v>127.37485010944089</v>
      </c>
      <c r="AE2913" s="307">
        <v>129.90298129746847</v>
      </c>
      <c r="AF2913" s="307">
        <v>132.48129078996834</v>
      </c>
      <c r="AG2913" s="307">
        <v>135.11077452611502</v>
      </c>
      <c r="AH2913" s="362">
        <v>137.79244821250842</v>
      </c>
      <c r="AI2913" s="362">
        <v>140.52734771551849</v>
      </c>
      <c r="AK2913" s="199"/>
      <c r="AM2913" s="11"/>
      <c r="AN2913" s="15"/>
      <c r="AO2913" s="11"/>
      <c r="AP2913" s="11"/>
    </row>
    <row r="2914" spans="3:42" outlineLevel="2" x14ac:dyDescent="0.2">
      <c r="C2914" s="252">
        <v>21</v>
      </c>
      <c r="D2914" s="119" t="s">
        <v>218</v>
      </c>
      <c r="F2914" s="802" t="s">
        <v>618</v>
      </c>
      <c r="R2914" s="800">
        <v>0</v>
      </c>
      <c r="S2914" s="800">
        <v>0</v>
      </c>
      <c r="T2914" s="800">
        <v>0</v>
      </c>
      <c r="U2914" s="800">
        <v>1245.4383447066639</v>
      </c>
      <c r="V2914" s="800">
        <v>1318.7060396218053</v>
      </c>
      <c r="W2914" s="800">
        <v>1369.7911405341847</v>
      </c>
      <c r="X2914" s="800">
        <v>1572.9949314405371</v>
      </c>
      <c r="Y2914" s="800">
        <v>1879.9986521970714</v>
      </c>
      <c r="Z2914" s="800">
        <v>1955.804972969016</v>
      </c>
      <c r="AA2914" s="800">
        <v>1806.1898907305865</v>
      </c>
      <c r="AB2914" s="800">
        <v>1751.3673825728495</v>
      </c>
      <c r="AC2914" s="800">
        <v>1908.090965456631</v>
      </c>
      <c r="AD2914" s="800">
        <v>2208.2935164663127</v>
      </c>
      <c r="AE2914" s="800">
        <v>2001.8647476164758</v>
      </c>
      <c r="AF2914" s="800">
        <v>2041.5701941283057</v>
      </c>
      <c r="AG2914" s="800">
        <v>1911.8598519051682</v>
      </c>
      <c r="AH2914" s="800">
        <v>2165.5287765951871</v>
      </c>
      <c r="AI2914" s="800">
        <v>2317.8025584754087</v>
      </c>
      <c r="AK2914" s="199"/>
      <c r="AM2914" s="11"/>
      <c r="AN2914" s="15"/>
      <c r="AO2914" s="11"/>
      <c r="AP2914" s="11"/>
    </row>
    <row r="2915" spans="3:42" outlineLevel="2" x14ac:dyDescent="0.2">
      <c r="C2915" s="252">
        <v>21</v>
      </c>
      <c r="D2915" s="119" t="s">
        <v>218</v>
      </c>
      <c r="R2915" s="5"/>
      <c r="S2915" s="5"/>
      <c r="T2915" s="5"/>
      <c r="U2915" s="5"/>
      <c r="V2915" s="5"/>
      <c r="W2915" s="5"/>
      <c r="X2915" s="5"/>
      <c r="Y2915" s="5"/>
      <c r="AK2915" s="199"/>
      <c r="AM2915" s="11"/>
      <c r="AN2915" s="15"/>
      <c r="AO2915" s="11"/>
      <c r="AP2915" s="11"/>
    </row>
    <row r="2916" spans="3:42" outlineLevel="2" x14ac:dyDescent="0.2">
      <c r="C2916" s="252">
        <v>21</v>
      </c>
      <c r="D2916" s="119" t="s">
        <v>218</v>
      </c>
      <c r="F2916" s="789" t="s">
        <v>619</v>
      </c>
      <c r="G2916" s="790"/>
      <c r="H2916" s="803"/>
      <c r="I2916" s="790"/>
      <c r="J2916" s="790"/>
      <c r="K2916" s="792"/>
      <c r="L2916" s="789"/>
      <c r="M2916" s="789"/>
      <c r="N2916" s="789"/>
      <c r="O2916" s="789"/>
      <c r="P2916" s="789"/>
      <c r="Q2916" s="792"/>
      <c r="R2916" s="793"/>
      <c r="S2916" s="793"/>
      <c r="T2916" s="793"/>
      <c r="U2916" s="793"/>
      <c r="V2916" s="793"/>
      <c r="W2916" s="793"/>
      <c r="X2916" s="793"/>
      <c r="Y2916" s="793"/>
      <c r="Z2916" s="793"/>
      <c r="AA2916" s="793"/>
      <c r="AB2916" s="793"/>
      <c r="AC2916" s="793"/>
      <c r="AD2916" s="793"/>
      <c r="AE2916" s="793"/>
      <c r="AF2916" s="793"/>
      <c r="AG2916" s="793"/>
      <c r="AH2916" s="789"/>
      <c r="AI2916" s="789"/>
      <c r="AK2916" s="199"/>
      <c r="AM2916" s="11"/>
      <c r="AN2916" s="15"/>
      <c r="AO2916" s="11"/>
      <c r="AP2916" s="11"/>
    </row>
    <row r="2917" spans="3:42" outlineLevel="2" x14ac:dyDescent="0.2">
      <c r="C2917" s="252">
        <v>21</v>
      </c>
      <c r="D2917" s="119" t="s">
        <v>218</v>
      </c>
      <c r="F2917" t="s">
        <v>620</v>
      </c>
      <c r="AK2917" s="199"/>
      <c r="AM2917" s="11"/>
      <c r="AN2917" s="15"/>
      <c r="AO2917" s="11"/>
      <c r="AP2917" s="11"/>
    </row>
    <row r="2918" spans="3:42" outlineLevel="2" x14ac:dyDescent="0.2">
      <c r="C2918" s="252">
        <v>21</v>
      </c>
      <c r="D2918" s="119" t="s">
        <v>218</v>
      </c>
      <c r="F2918" s="761" t="s">
        <v>48</v>
      </c>
      <c r="G2918" s="75"/>
      <c r="H2918" s="796" t="s">
        <v>10</v>
      </c>
      <c r="I2918" s="801"/>
      <c r="J2918" s="75"/>
      <c r="K2918" s="741"/>
      <c r="L2918" s="75"/>
      <c r="M2918" s="75"/>
      <c r="N2918" s="75"/>
      <c r="O2918" s="75"/>
      <c r="P2918" s="75"/>
      <c r="Q2918" s="128" t="s">
        <v>536</v>
      </c>
      <c r="R2918" s="804">
        <v>0</v>
      </c>
      <c r="S2918" s="805">
        <v>0</v>
      </c>
      <c r="T2918" s="805">
        <v>0</v>
      </c>
      <c r="U2918" s="805">
        <v>218.64316302048564</v>
      </c>
      <c r="V2918" s="805">
        <v>233.97965154516356</v>
      </c>
      <c r="W2918" s="806">
        <v>244.22334904331765</v>
      </c>
      <c r="X2918" s="805">
        <v>288.54513238270641</v>
      </c>
      <c r="Y2918" s="805">
        <v>366.01912561491577</v>
      </c>
      <c r="Z2918" s="805">
        <v>383.13732629686172</v>
      </c>
      <c r="AA2918" s="805">
        <v>341.55454853289649</v>
      </c>
      <c r="AB2918" s="805">
        <v>324.64884894327798</v>
      </c>
      <c r="AC2918" s="805">
        <v>362.87662761675432</v>
      </c>
      <c r="AD2918" s="805">
        <v>438.48018359144368</v>
      </c>
      <c r="AE2918" s="805">
        <v>381.86444698327915</v>
      </c>
      <c r="AF2918" s="805">
        <v>389.40193201079575</v>
      </c>
      <c r="AG2918" s="805">
        <v>352.68716371505553</v>
      </c>
      <c r="AH2918" s="808">
        <v>415.92639899743449</v>
      </c>
      <c r="AI2918" s="808">
        <v>452.65557612323778</v>
      </c>
      <c r="AJ2918" s="289"/>
      <c r="AK2918" s="199"/>
      <c r="AM2918" s="11"/>
      <c r="AN2918" s="15"/>
      <c r="AO2918" s="11"/>
      <c r="AP2918" s="11"/>
    </row>
    <row r="2919" spans="3:42" outlineLevel="2" x14ac:dyDescent="0.2">
      <c r="C2919" s="252">
        <v>21</v>
      </c>
      <c r="D2919" s="119" t="s">
        <v>218</v>
      </c>
      <c r="F2919" s="767" t="s">
        <v>55</v>
      </c>
      <c r="H2919" s="797" t="s">
        <v>10</v>
      </c>
      <c r="K2919" s="164"/>
      <c r="Q2919" s="135" t="s">
        <v>536</v>
      </c>
      <c r="R2919" s="809">
        <v>0</v>
      </c>
      <c r="S2919" s="810">
        <v>0</v>
      </c>
      <c r="T2919" s="810">
        <v>0</v>
      </c>
      <c r="U2919" s="810">
        <v>30.729962456032929</v>
      </c>
      <c r="V2919" s="810">
        <v>32.500531766100231</v>
      </c>
      <c r="W2919" s="811">
        <v>33.741800994774977</v>
      </c>
      <c r="X2919" s="810">
        <v>38.823422872957636</v>
      </c>
      <c r="Y2919" s="810">
        <v>46.037219427430067</v>
      </c>
      <c r="Z2919" s="810">
        <v>47.855650677490075</v>
      </c>
      <c r="AA2919" s="810">
        <v>44.399223621710135</v>
      </c>
      <c r="AB2919" s="810">
        <v>43.161064897831217</v>
      </c>
      <c r="AC2919" s="810">
        <v>46.872269688453308</v>
      </c>
      <c r="AD2919" s="810">
        <v>53.94064375002484</v>
      </c>
      <c r="AE2919" s="810">
        <v>49.158948445982546</v>
      </c>
      <c r="AF2919" s="810">
        <v>50.135754282289447</v>
      </c>
      <c r="AG2919" s="810">
        <v>47.150613722670933</v>
      </c>
      <c r="AH2919" s="812">
        <v>53.134426087946593</v>
      </c>
      <c r="AI2919" s="812">
        <v>56.747460369511046</v>
      </c>
      <c r="AK2919" s="199"/>
      <c r="AM2919" s="11"/>
      <c r="AN2919" s="15"/>
      <c r="AO2919" s="11"/>
      <c r="AP2919" s="11"/>
    </row>
    <row r="2920" spans="3:42" outlineLevel="2" x14ac:dyDescent="0.2">
      <c r="C2920" s="252">
        <v>21</v>
      </c>
      <c r="D2920" s="119" t="s">
        <v>218</v>
      </c>
      <c r="F2920" s="783" t="s">
        <v>57</v>
      </c>
      <c r="G2920" s="83"/>
      <c r="H2920" s="798" t="s">
        <v>10</v>
      </c>
      <c r="I2920" s="799"/>
      <c r="J2920" s="83"/>
      <c r="K2920" s="736"/>
      <c r="L2920" s="83"/>
      <c r="M2920" s="83"/>
      <c r="N2920" s="83"/>
      <c r="O2920" s="83"/>
      <c r="P2920" s="83"/>
      <c r="Q2920" s="143" t="s">
        <v>536</v>
      </c>
      <c r="R2920" s="813">
        <v>0</v>
      </c>
      <c r="S2920" s="814">
        <v>0</v>
      </c>
      <c r="T2920" s="814">
        <v>0</v>
      </c>
      <c r="U2920" s="814">
        <v>6.5190446786367682</v>
      </c>
      <c r="V2920" s="814">
        <v>6.7508652854398115</v>
      </c>
      <c r="W2920" s="815">
        <v>6.9400721719394278</v>
      </c>
      <c r="X2920" s="814">
        <v>7.1304749063648742</v>
      </c>
      <c r="Y2920" s="814">
        <v>7.3027389589044054</v>
      </c>
      <c r="Z2920" s="814">
        <v>7.456687476992486</v>
      </c>
      <c r="AA2920" s="814">
        <v>7.6046875147861916</v>
      </c>
      <c r="AB2920" s="814">
        <v>7.7556250545518486</v>
      </c>
      <c r="AC2920" s="814">
        <v>7.9095583998347818</v>
      </c>
      <c r="AD2920" s="814">
        <v>8.0665470113904281</v>
      </c>
      <c r="AE2920" s="814">
        <v>8.2266515301526866</v>
      </c>
      <c r="AF2920" s="814">
        <v>8.3899338006581647</v>
      </c>
      <c r="AG2920" s="814">
        <v>8.5564568949353266</v>
      </c>
      <c r="AH2920" s="816">
        <v>8.7262851368678174</v>
      </c>
      <c r="AI2920" s="816">
        <v>8.8994841270413421</v>
      </c>
      <c r="AK2920" s="199"/>
      <c r="AM2920" s="11"/>
      <c r="AN2920" s="15"/>
      <c r="AO2920" s="11"/>
      <c r="AP2920" s="11"/>
    </row>
    <row r="2921" spans="3:42" outlineLevel="2" x14ac:dyDescent="0.2">
      <c r="C2921" s="252">
        <v>21</v>
      </c>
      <c r="D2921" s="119" t="s">
        <v>218</v>
      </c>
      <c r="H2921" s="798"/>
      <c r="AK2921" s="199"/>
      <c r="AM2921" s="11"/>
      <c r="AN2921" s="15"/>
      <c r="AO2921" s="11"/>
      <c r="AP2921" s="11"/>
    </row>
    <row r="2922" spans="3:42" outlineLevel="2" x14ac:dyDescent="0.2">
      <c r="C2922" s="252">
        <v>21</v>
      </c>
      <c r="D2922" s="119" t="s">
        <v>218</v>
      </c>
      <c r="F2922" s="789" t="s">
        <v>621</v>
      </c>
      <c r="G2922" s="790"/>
      <c r="H2922" s="803"/>
      <c r="I2922" s="790"/>
      <c r="J2922" s="790"/>
      <c r="K2922" s="792"/>
      <c r="L2922" s="789"/>
      <c r="M2922" s="789"/>
      <c r="N2922" s="789"/>
      <c r="O2922" s="789"/>
      <c r="P2922" s="789"/>
      <c r="Q2922" s="792"/>
      <c r="R2922" s="793"/>
      <c r="S2922" s="793"/>
      <c r="T2922" s="793"/>
      <c r="U2922" s="793"/>
      <c r="V2922" s="793"/>
      <c r="W2922" s="793"/>
      <c r="X2922" s="793"/>
      <c r="Y2922" s="793"/>
      <c r="Z2922" s="793"/>
      <c r="AA2922" s="793"/>
      <c r="AB2922" s="793"/>
      <c r="AC2922" s="793"/>
      <c r="AD2922" s="793"/>
      <c r="AE2922" s="793"/>
      <c r="AF2922" s="793"/>
      <c r="AG2922" s="793"/>
      <c r="AH2922" s="789"/>
      <c r="AI2922" s="789"/>
      <c r="AK2922" s="199"/>
      <c r="AM2922" s="11"/>
      <c r="AN2922" s="15"/>
      <c r="AO2922" s="11"/>
      <c r="AP2922" s="11"/>
    </row>
    <row r="2923" spans="3:42" outlineLevel="2" x14ac:dyDescent="0.2">
      <c r="C2923" s="252">
        <v>21</v>
      </c>
      <c r="D2923" s="119" t="s">
        <v>218</v>
      </c>
      <c r="F2923" s="794" t="s">
        <v>518</v>
      </c>
      <c r="AK2923" s="199"/>
      <c r="AM2923" s="11"/>
      <c r="AN2923" s="15"/>
      <c r="AO2923" s="11"/>
      <c r="AP2923" s="11"/>
    </row>
    <row r="2924" spans="3:42" outlineLevel="2" x14ac:dyDescent="0.2">
      <c r="C2924" s="252">
        <v>21</v>
      </c>
      <c r="D2924" s="119" t="s">
        <v>218</v>
      </c>
      <c r="F2924" s="761" t="s">
        <v>48</v>
      </c>
      <c r="G2924" s="75"/>
      <c r="H2924" s="796" t="s">
        <v>10</v>
      </c>
      <c r="I2924" s="228" t="s">
        <v>518</v>
      </c>
      <c r="J2924" s="75"/>
      <c r="K2924" s="741"/>
      <c r="L2924" s="75"/>
      <c r="M2924" s="75"/>
      <c r="N2924" s="75"/>
      <c r="O2924" s="75"/>
      <c r="P2924" s="75"/>
      <c r="Q2924" s="128" t="s">
        <v>536</v>
      </c>
      <c r="R2924" s="299">
        <v>0</v>
      </c>
      <c r="S2924" s="300">
        <v>0</v>
      </c>
      <c r="T2924" s="300">
        <v>0</v>
      </c>
      <c r="U2924" s="300">
        <v>0</v>
      </c>
      <c r="V2924" s="300">
        <v>0</v>
      </c>
      <c r="W2924" s="301">
        <v>0</v>
      </c>
      <c r="X2924" s="300">
        <v>0</v>
      </c>
      <c r="Y2924" s="300">
        <v>0</v>
      </c>
      <c r="Z2924" s="300">
        <v>0</v>
      </c>
      <c r="AA2924" s="300">
        <v>0</v>
      </c>
      <c r="AB2924" s="302">
        <v>0</v>
      </c>
      <c r="AC2924" s="302">
        <v>0</v>
      </c>
      <c r="AD2924" s="302">
        <v>0</v>
      </c>
      <c r="AE2924" s="302">
        <v>0</v>
      </c>
      <c r="AF2924" s="302">
        <v>0</v>
      </c>
      <c r="AG2924" s="302">
        <v>0</v>
      </c>
      <c r="AH2924" s="348">
        <v>0</v>
      </c>
      <c r="AI2924" s="348">
        <v>0</v>
      </c>
      <c r="AK2924" s="199"/>
      <c r="AM2924" s="11"/>
      <c r="AN2924" s="15"/>
      <c r="AO2924" s="11"/>
      <c r="AP2924" s="11"/>
    </row>
    <row r="2925" spans="3:42" outlineLevel="2" x14ac:dyDescent="0.2">
      <c r="C2925" s="252">
        <v>21</v>
      </c>
      <c r="D2925" s="119" t="s">
        <v>218</v>
      </c>
      <c r="F2925" s="783" t="s">
        <v>55</v>
      </c>
      <c r="G2925" s="83"/>
      <c r="H2925" s="798" t="s">
        <v>10</v>
      </c>
      <c r="I2925" s="240" t="s">
        <v>518</v>
      </c>
      <c r="J2925" s="83"/>
      <c r="K2925" s="736"/>
      <c r="L2925" s="83"/>
      <c r="M2925" s="83"/>
      <c r="N2925" s="83"/>
      <c r="O2925" s="83"/>
      <c r="P2925" s="83"/>
      <c r="Q2925" s="143" t="s">
        <v>536</v>
      </c>
      <c r="R2925" s="304">
        <v>0</v>
      </c>
      <c r="S2925" s="305">
        <v>0</v>
      </c>
      <c r="T2925" s="305">
        <v>0</v>
      </c>
      <c r="U2925" s="305">
        <v>0</v>
      </c>
      <c r="V2925" s="305">
        <v>0</v>
      </c>
      <c r="W2925" s="306">
        <v>0</v>
      </c>
      <c r="X2925" s="305">
        <v>0.56954916569459391</v>
      </c>
      <c r="Y2925" s="305">
        <v>0.58532052550526059</v>
      </c>
      <c r="Z2925" s="305">
        <v>0.60152860931669738</v>
      </c>
      <c r="AA2925" s="305">
        <v>0.61818551043316872</v>
      </c>
      <c r="AB2925" s="307">
        <v>0.63428521825993911</v>
      </c>
      <c r="AC2925" s="307">
        <v>0.65080421865784377</v>
      </c>
      <c r="AD2925" s="307">
        <v>0.66775343146854038</v>
      </c>
      <c r="AE2925" s="307">
        <v>0.68514406092446822</v>
      </c>
      <c r="AF2925" s="307">
        <v>0.702987603055376</v>
      </c>
      <c r="AG2925" s="307">
        <v>0.72129585328774171</v>
      </c>
      <c r="AH2925" s="362">
        <v>0.72129585328774171</v>
      </c>
      <c r="AI2925" s="362">
        <v>0.72129585328774171</v>
      </c>
      <c r="AK2925" s="199"/>
      <c r="AM2925" s="11"/>
      <c r="AN2925" s="15"/>
      <c r="AO2925" s="11"/>
      <c r="AP2925" s="11"/>
    </row>
    <row r="2926" spans="3:42" outlineLevel="2" x14ac:dyDescent="0.2">
      <c r="C2926" s="252">
        <v>21</v>
      </c>
      <c r="D2926" s="119" t="s">
        <v>218</v>
      </c>
      <c r="F2926" s="40" t="s">
        <v>622</v>
      </c>
      <c r="AK2926" s="199"/>
      <c r="AM2926" s="11"/>
      <c r="AN2926" s="15"/>
      <c r="AO2926" s="11"/>
      <c r="AP2926" s="11"/>
    </row>
    <row r="2927" spans="3:42" outlineLevel="2" x14ac:dyDescent="0.2">
      <c r="C2927" s="252">
        <v>21</v>
      </c>
      <c r="D2927" s="119" t="s">
        <v>218</v>
      </c>
      <c r="F2927" s="761" t="s">
        <v>48</v>
      </c>
      <c r="G2927" s="75"/>
      <c r="H2927" s="796" t="s">
        <v>623</v>
      </c>
      <c r="I2927" s="801"/>
      <c r="J2927" s="75"/>
      <c r="K2927" s="741"/>
      <c r="L2927" s="75"/>
      <c r="M2927" s="75"/>
      <c r="N2927" s="75"/>
      <c r="O2927" s="75"/>
      <c r="P2927" s="75"/>
      <c r="Q2927" s="128" t="s">
        <v>536</v>
      </c>
      <c r="R2927" s="804">
        <v>0</v>
      </c>
      <c r="S2927" s="805">
        <v>0</v>
      </c>
      <c r="T2927" s="805">
        <v>0</v>
      </c>
      <c r="U2927" s="805">
        <v>218.64316302048564</v>
      </c>
      <c r="V2927" s="805">
        <v>233.97965154516356</v>
      </c>
      <c r="W2927" s="806">
        <v>244.22334904331765</v>
      </c>
      <c r="X2927" s="805">
        <v>288.54513238270641</v>
      </c>
      <c r="Y2927" s="805">
        <v>366.01912561491577</v>
      </c>
      <c r="Z2927" s="805">
        <v>383.13732629686172</v>
      </c>
      <c r="AA2927" s="805">
        <v>341.55454853289649</v>
      </c>
      <c r="AB2927" s="805">
        <v>324.64884894327798</v>
      </c>
      <c r="AC2927" s="805">
        <v>362.87662761675432</v>
      </c>
      <c r="AD2927" s="805">
        <v>438.48018359144368</v>
      </c>
      <c r="AE2927" s="805">
        <v>381.86444698327915</v>
      </c>
      <c r="AF2927" s="805">
        <v>389.40193201079575</v>
      </c>
      <c r="AG2927" s="805">
        <v>352.68716371505553</v>
      </c>
      <c r="AH2927" s="808">
        <v>415.92639899743449</v>
      </c>
      <c r="AI2927" s="808">
        <v>452.65557612323778</v>
      </c>
      <c r="AK2927" s="199"/>
      <c r="AM2927" s="11"/>
      <c r="AN2927" s="15"/>
      <c r="AO2927" s="11"/>
      <c r="AP2927" s="11"/>
    </row>
    <row r="2928" spans="3:42" outlineLevel="2" x14ac:dyDescent="0.2">
      <c r="C2928" s="252">
        <v>21</v>
      </c>
      <c r="D2928" s="119" t="s">
        <v>218</v>
      </c>
      <c r="F2928" s="767" t="s">
        <v>55</v>
      </c>
      <c r="H2928" s="797" t="s">
        <v>623</v>
      </c>
      <c r="K2928" s="164"/>
      <c r="Q2928" s="135" t="s">
        <v>536</v>
      </c>
      <c r="R2928" s="809">
        <v>0</v>
      </c>
      <c r="S2928" s="810">
        <v>0</v>
      </c>
      <c r="T2928" s="810">
        <v>0</v>
      </c>
      <c r="U2928" s="810">
        <v>30.729962456032929</v>
      </c>
      <c r="V2928" s="810">
        <v>32.500531766100231</v>
      </c>
      <c r="W2928" s="811">
        <v>33.741800994774977</v>
      </c>
      <c r="X2928" s="810">
        <v>39.392972038652232</v>
      </c>
      <c r="Y2928" s="810">
        <v>46.622539952935327</v>
      </c>
      <c r="Z2928" s="810">
        <v>48.45717928680677</v>
      </c>
      <c r="AA2928" s="810">
        <v>45.017409132143307</v>
      </c>
      <c r="AB2928" s="810">
        <v>43.795350116091157</v>
      </c>
      <c r="AC2928" s="810">
        <v>47.523073907111154</v>
      </c>
      <c r="AD2928" s="810">
        <v>54.60839718149338</v>
      </c>
      <c r="AE2928" s="810">
        <v>49.84409250690701</v>
      </c>
      <c r="AF2928" s="810">
        <v>50.838741885344824</v>
      </c>
      <c r="AG2928" s="810">
        <v>47.871909575958675</v>
      </c>
      <c r="AH2928" s="812">
        <v>53.855721941234336</v>
      </c>
      <c r="AI2928" s="812">
        <v>57.468756222798788</v>
      </c>
      <c r="AK2928" s="199"/>
      <c r="AM2928" s="11"/>
      <c r="AN2928" s="15"/>
      <c r="AO2928" s="11"/>
      <c r="AP2928" s="11"/>
    </row>
    <row r="2929" spans="3:42" outlineLevel="2" x14ac:dyDescent="0.2">
      <c r="C2929" s="252">
        <v>21</v>
      </c>
      <c r="D2929" s="119" t="s">
        <v>218</v>
      </c>
      <c r="F2929" s="783" t="s">
        <v>57</v>
      </c>
      <c r="G2929" s="83"/>
      <c r="H2929" s="798" t="s">
        <v>623</v>
      </c>
      <c r="I2929" s="799"/>
      <c r="J2929" s="83"/>
      <c r="K2929" s="736"/>
      <c r="L2929" s="83"/>
      <c r="M2929" s="83"/>
      <c r="N2929" s="83"/>
      <c r="O2929" s="83"/>
      <c r="P2929" s="83"/>
      <c r="Q2929" s="143" t="s">
        <v>536</v>
      </c>
      <c r="R2929" s="813">
        <v>0</v>
      </c>
      <c r="S2929" s="814">
        <v>0</v>
      </c>
      <c r="T2929" s="814">
        <v>0</v>
      </c>
      <c r="U2929" s="814">
        <v>6.5190446786367682</v>
      </c>
      <c r="V2929" s="814">
        <v>6.7508652854398115</v>
      </c>
      <c r="W2929" s="815">
        <v>6.9400721719394278</v>
      </c>
      <c r="X2929" s="814">
        <v>7.1304749063648742</v>
      </c>
      <c r="Y2929" s="814">
        <v>7.3027389589044054</v>
      </c>
      <c r="Z2929" s="814">
        <v>7.456687476992486</v>
      </c>
      <c r="AA2929" s="814">
        <v>7.6046875147861916</v>
      </c>
      <c r="AB2929" s="814">
        <v>7.7556250545518486</v>
      </c>
      <c r="AC2929" s="814">
        <v>7.9095583998347818</v>
      </c>
      <c r="AD2929" s="814">
        <v>8.0665470113904281</v>
      </c>
      <c r="AE2929" s="814">
        <v>8.2266515301526866</v>
      </c>
      <c r="AF2929" s="814">
        <v>8.3899338006581647</v>
      </c>
      <c r="AG2929" s="814">
        <v>8.5564568949353266</v>
      </c>
      <c r="AH2929" s="816">
        <v>8.7262851368678174</v>
      </c>
      <c r="AI2929" s="816">
        <v>8.8994841270413421</v>
      </c>
      <c r="AK2929" s="199"/>
      <c r="AM2929" s="11"/>
      <c r="AN2929" s="15"/>
      <c r="AO2929" s="11"/>
      <c r="AP2929" s="11"/>
    </row>
    <row r="2930" spans="3:42" outlineLevel="2" x14ac:dyDescent="0.2">
      <c r="C2930" s="252">
        <v>21</v>
      </c>
      <c r="D2930" s="119" t="s">
        <v>218</v>
      </c>
      <c r="AK2930" s="199"/>
      <c r="AM2930" s="11"/>
      <c r="AN2930" s="15"/>
      <c r="AO2930" s="11"/>
      <c r="AP2930" s="11"/>
    </row>
    <row r="2931" spans="3:42" outlineLevel="1" x14ac:dyDescent="0.2">
      <c r="C2931" s="252">
        <v>21</v>
      </c>
      <c r="D2931" s="119" t="s">
        <v>218</v>
      </c>
      <c r="F2931" s="121" t="s">
        <v>624</v>
      </c>
      <c r="G2931" s="756"/>
      <c r="H2931" s="757"/>
      <c r="I2931" s="788"/>
      <c r="J2931" s="756"/>
      <c r="K2931" s="758"/>
      <c r="L2931" s="759"/>
      <c r="M2931" s="759"/>
      <c r="N2931" s="759"/>
      <c r="O2931" s="759"/>
      <c r="P2931" s="759"/>
      <c r="Q2931" s="758"/>
      <c r="R2931" s="760"/>
      <c r="S2931" s="760"/>
      <c r="T2931" s="760"/>
      <c r="U2931" s="760"/>
      <c r="V2931" s="760"/>
      <c r="W2931" s="760"/>
      <c r="X2931" s="760"/>
      <c r="Y2931" s="760"/>
      <c r="Z2931" s="760"/>
      <c r="AA2931" s="760"/>
      <c r="AB2931" s="760"/>
      <c r="AC2931" s="760"/>
      <c r="AD2931" s="760"/>
      <c r="AE2931" s="760"/>
      <c r="AF2931" s="760"/>
      <c r="AG2931" s="760"/>
      <c r="AH2931" s="759"/>
      <c r="AI2931" s="759"/>
      <c r="AK2931" s="199"/>
      <c r="AM2931" s="11"/>
      <c r="AN2931" s="15"/>
      <c r="AO2931" s="11"/>
      <c r="AP2931" s="11"/>
    </row>
    <row r="2932" spans="3:42" outlineLevel="2" x14ac:dyDescent="0.2">
      <c r="C2932" s="252">
        <v>21</v>
      </c>
      <c r="D2932" s="119" t="s">
        <v>218</v>
      </c>
      <c r="F2932" s="789" t="s">
        <v>625</v>
      </c>
      <c r="G2932" s="790"/>
      <c r="H2932" s="803"/>
      <c r="I2932" s="791"/>
      <c r="J2932" s="790"/>
      <c r="K2932" s="792"/>
      <c r="L2932" s="789"/>
      <c r="M2932" s="789"/>
      <c r="N2932" s="789"/>
      <c r="O2932" s="789"/>
      <c r="P2932" s="789"/>
      <c r="Q2932" s="792"/>
      <c r="R2932" s="793"/>
      <c r="S2932" s="793"/>
      <c r="T2932" s="793"/>
      <c r="U2932" s="793"/>
      <c r="V2932" s="793"/>
      <c r="W2932" s="793"/>
      <c r="X2932" s="793"/>
      <c r="Y2932" s="793"/>
      <c r="Z2932" s="793"/>
      <c r="AA2932" s="793"/>
      <c r="AB2932" s="793"/>
      <c r="AC2932" s="793"/>
      <c r="AD2932" s="793"/>
      <c r="AE2932" s="793"/>
      <c r="AF2932" s="793"/>
      <c r="AG2932" s="793"/>
      <c r="AH2932" s="789"/>
      <c r="AI2932" s="789"/>
      <c r="AK2932" s="199"/>
      <c r="AM2932" s="11"/>
      <c r="AN2932" s="15"/>
      <c r="AO2932" s="11"/>
      <c r="AP2932" s="11"/>
    </row>
    <row r="2933" spans="3:42" outlineLevel="2" x14ac:dyDescent="0.2">
      <c r="C2933" s="252">
        <v>21</v>
      </c>
      <c r="D2933" s="119" t="s">
        <v>218</v>
      </c>
      <c r="F2933" s="794" t="s">
        <v>610</v>
      </c>
      <c r="H2933" s="795"/>
      <c r="AK2933" s="199"/>
      <c r="AM2933" s="11"/>
      <c r="AN2933" s="15"/>
      <c r="AO2933" s="11"/>
      <c r="AP2933" s="11"/>
    </row>
    <row r="2934" spans="3:42" outlineLevel="2" x14ac:dyDescent="0.2">
      <c r="C2934" s="252">
        <v>21</v>
      </c>
      <c r="D2934" s="119" t="s">
        <v>218</v>
      </c>
      <c r="F2934" s="761" t="s">
        <v>62</v>
      </c>
      <c r="G2934" s="75"/>
      <c r="H2934" s="796" t="s">
        <v>11</v>
      </c>
      <c r="I2934" s="796" t="s">
        <v>611</v>
      </c>
      <c r="J2934" s="75"/>
      <c r="K2934" s="741"/>
      <c r="L2934" s="75"/>
      <c r="M2934" s="75"/>
      <c r="N2934" s="75"/>
      <c r="O2934" s="75"/>
      <c r="P2934" s="75"/>
      <c r="Q2934" s="128" t="s">
        <v>110</v>
      </c>
      <c r="R2934" s="299">
        <v>0</v>
      </c>
      <c r="S2934" s="300">
        <v>0</v>
      </c>
      <c r="T2934" s="300">
        <v>0</v>
      </c>
      <c r="U2934" s="300">
        <v>0</v>
      </c>
      <c r="V2934" s="300">
        <v>0</v>
      </c>
      <c r="W2934" s="301">
        <v>37.797255433268695</v>
      </c>
      <c r="X2934" s="300">
        <v>167.63971642361975</v>
      </c>
      <c r="Y2934" s="300">
        <v>209.59708615024658</v>
      </c>
      <c r="Z2934" s="300">
        <v>245.94248694848193</v>
      </c>
      <c r="AA2934" s="300">
        <v>274.00656652598343</v>
      </c>
      <c r="AB2934" s="302">
        <v>285.72918389581849</v>
      </c>
      <c r="AC2934" s="302">
        <v>476.86850590522579</v>
      </c>
      <c r="AD2934" s="302">
        <v>485.02668833009551</v>
      </c>
      <c r="AE2934" s="302">
        <v>496.26085033043864</v>
      </c>
      <c r="AF2934" s="302">
        <v>518.66701905609966</v>
      </c>
      <c r="AG2934" s="302">
        <v>543.16744655085517</v>
      </c>
      <c r="AH2934" s="348">
        <v>557.04370866004115</v>
      </c>
      <c r="AI2934" s="348">
        <v>566.20102601615349</v>
      </c>
      <c r="AK2934" s="199"/>
      <c r="AM2934" s="11"/>
      <c r="AN2934" s="15"/>
      <c r="AO2934" s="11"/>
      <c r="AP2934" s="11"/>
    </row>
    <row r="2935" spans="3:42" outlineLevel="2" x14ac:dyDescent="0.2">
      <c r="C2935" s="252">
        <v>21</v>
      </c>
      <c r="D2935" s="119" t="s">
        <v>218</v>
      </c>
      <c r="F2935" s="767" t="s">
        <v>188</v>
      </c>
      <c r="H2935" s="797" t="s">
        <v>11</v>
      </c>
      <c r="I2935" s="797" t="s">
        <v>612</v>
      </c>
      <c r="K2935" s="164"/>
      <c r="Q2935" s="135" t="s">
        <v>110</v>
      </c>
      <c r="R2935" s="314">
        <v>0</v>
      </c>
      <c r="S2935" s="315">
        <v>0</v>
      </c>
      <c r="T2935" s="315">
        <v>0</v>
      </c>
      <c r="U2935" s="315">
        <v>0</v>
      </c>
      <c r="V2935" s="315">
        <v>0</v>
      </c>
      <c r="W2935" s="316">
        <v>0</v>
      </c>
      <c r="X2935" s="315">
        <v>0</v>
      </c>
      <c r="Y2935" s="315">
        <v>0</v>
      </c>
      <c r="Z2935" s="315">
        <v>0</v>
      </c>
      <c r="AA2935" s="315">
        <v>0</v>
      </c>
      <c r="AB2935" s="5">
        <v>0</v>
      </c>
      <c r="AC2935" s="5">
        <v>0</v>
      </c>
      <c r="AD2935" s="5">
        <v>0</v>
      </c>
      <c r="AE2935" s="5">
        <v>0</v>
      </c>
      <c r="AF2935" s="5">
        <v>0</v>
      </c>
      <c r="AG2935" s="5">
        <v>0</v>
      </c>
      <c r="AH2935" s="350">
        <v>0</v>
      </c>
      <c r="AI2935" s="350">
        <v>0</v>
      </c>
      <c r="AK2935" s="199"/>
      <c r="AM2935" s="11"/>
      <c r="AN2935" s="15"/>
      <c r="AO2935" s="11"/>
      <c r="AP2935" s="11"/>
    </row>
    <row r="2936" spans="3:42" outlineLevel="2" x14ac:dyDescent="0.2">
      <c r="C2936" s="252">
        <v>21</v>
      </c>
      <c r="D2936" s="119" t="s">
        <v>218</v>
      </c>
      <c r="F2936" s="767" t="s">
        <v>613</v>
      </c>
      <c r="H2936" s="797" t="s">
        <v>11</v>
      </c>
      <c r="I2936" s="234" t="s">
        <v>614</v>
      </c>
      <c r="K2936" s="164"/>
      <c r="Q2936" s="135" t="s">
        <v>110</v>
      </c>
      <c r="R2936" s="314">
        <v>0</v>
      </c>
      <c r="S2936" s="315">
        <v>0</v>
      </c>
      <c r="T2936" s="315">
        <v>0</v>
      </c>
      <c r="U2936" s="315">
        <v>0</v>
      </c>
      <c r="V2936" s="315">
        <v>0</v>
      </c>
      <c r="W2936" s="316">
        <v>0</v>
      </c>
      <c r="X2936" s="315">
        <v>0</v>
      </c>
      <c r="Y2936" s="315">
        <v>0</v>
      </c>
      <c r="Z2936" s="315">
        <v>0</v>
      </c>
      <c r="AA2936" s="315">
        <v>0</v>
      </c>
      <c r="AB2936" s="5">
        <v>0</v>
      </c>
      <c r="AC2936" s="5">
        <v>0</v>
      </c>
      <c r="AD2936" s="5">
        <v>0</v>
      </c>
      <c r="AE2936" s="5">
        <v>0</v>
      </c>
      <c r="AF2936" s="5">
        <v>0</v>
      </c>
      <c r="AG2936" s="5">
        <v>0</v>
      </c>
      <c r="AH2936" s="350">
        <v>0</v>
      </c>
      <c r="AI2936" s="350">
        <v>0</v>
      </c>
      <c r="AK2936" s="199"/>
      <c r="AM2936" s="11"/>
      <c r="AN2936" s="15"/>
      <c r="AO2936" s="11"/>
      <c r="AP2936" s="11"/>
    </row>
    <row r="2937" spans="3:42" outlineLevel="2" x14ac:dyDescent="0.2">
      <c r="C2937" s="252">
        <v>21</v>
      </c>
      <c r="D2937" s="119" t="s">
        <v>218</v>
      </c>
      <c r="F2937" s="783" t="s">
        <v>57</v>
      </c>
      <c r="G2937" s="83"/>
      <c r="H2937" s="798" t="s">
        <v>11</v>
      </c>
      <c r="I2937" s="799"/>
      <c r="J2937" s="83"/>
      <c r="K2937" s="736"/>
      <c r="L2937" s="83"/>
      <c r="M2937" s="83"/>
      <c r="N2937" s="83"/>
      <c r="O2937" s="83"/>
      <c r="P2937" s="83"/>
      <c r="Q2937" s="143" t="s">
        <v>110</v>
      </c>
      <c r="R2937" s="304">
        <v>0</v>
      </c>
      <c r="S2937" s="305">
        <v>0</v>
      </c>
      <c r="T2937" s="305">
        <v>0</v>
      </c>
      <c r="U2937" s="305">
        <v>0</v>
      </c>
      <c r="V2937" s="305">
        <v>0</v>
      </c>
      <c r="W2937" s="306">
        <v>0</v>
      </c>
      <c r="X2937" s="305">
        <v>0</v>
      </c>
      <c r="Y2937" s="305">
        <v>0</v>
      </c>
      <c r="Z2937" s="305">
        <v>0</v>
      </c>
      <c r="AA2937" s="305">
        <v>0</v>
      </c>
      <c r="AB2937" s="307">
        <v>0</v>
      </c>
      <c r="AC2937" s="307">
        <v>0</v>
      </c>
      <c r="AD2937" s="307">
        <v>0</v>
      </c>
      <c r="AE2937" s="307">
        <v>0</v>
      </c>
      <c r="AF2937" s="307">
        <v>0</v>
      </c>
      <c r="AG2937" s="307">
        <v>0</v>
      </c>
      <c r="AH2937" s="362">
        <v>0</v>
      </c>
      <c r="AI2937" s="362">
        <v>0</v>
      </c>
      <c r="AK2937" s="199"/>
      <c r="AM2937" s="11"/>
      <c r="AN2937" s="15"/>
      <c r="AO2937" s="11"/>
      <c r="AP2937" s="11"/>
    </row>
    <row r="2938" spans="3:42" outlineLevel="2" x14ac:dyDescent="0.2">
      <c r="C2938" s="252">
        <v>21</v>
      </c>
      <c r="D2938" s="119" t="s">
        <v>218</v>
      </c>
      <c r="F2938" s="12"/>
      <c r="H2938" s="234"/>
      <c r="K2938" s="164"/>
      <c r="Q2938" s="16"/>
      <c r="R2938" s="800">
        <v>0</v>
      </c>
      <c r="S2938" s="800">
        <v>0</v>
      </c>
      <c r="T2938" s="800">
        <v>0</v>
      </c>
      <c r="U2938" s="800">
        <v>0</v>
      </c>
      <c r="V2938" s="800">
        <v>0</v>
      </c>
      <c r="W2938" s="800">
        <v>37.797255433268695</v>
      </c>
      <c r="X2938" s="800">
        <v>167.63971642361975</v>
      </c>
      <c r="Y2938" s="800">
        <v>209.59708615024658</v>
      </c>
      <c r="Z2938" s="800">
        <v>245.94248694848193</v>
      </c>
      <c r="AA2938" s="800">
        <v>274.00656652598343</v>
      </c>
      <c r="AB2938" s="800">
        <v>285.72918389581849</v>
      </c>
      <c r="AC2938" s="800">
        <v>476.86850590522579</v>
      </c>
      <c r="AD2938" s="800">
        <v>485.02668833009551</v>
      </c>
      <c r="AE2938" s="800">
        <v>496.26085033043864</v>
      </c>
      <c r="AF2938" s="800">
        <v>518.66701905609966</v>
      </c>
      <c r="AG2938" s="800">
        <v>543.16744655085517</v>
      </c>
      <c r="AH2938" s="800">
        <v>557.04370866004115</v>
      </c>
      <c r="AI2938" s="800">
        <v>566.20102601615349</v>
      </c>
      <c r="AK2938" s="199"/>
      <c r="AM2938" s="11"/>
      <c r="AN2938" s="15"/>
      <c r="AO2938" s="11"/>
      <c r="AP2938" s="11"/>
    </row>
    <row r="2939" spans="3:42" outlineLevel="2" x14ac:dyDescent="0.2">
      <c r="C2939" s="252">
        <v>21</v>
      </c>
      <c r="D2939" s="119" t="s">
        <v>218</v>
      </c>
      <c r="F2939" s="794" t="s">
        <v>615</v>
      </c>
      <c r="AK2939" s="199"/>
      <c r="AM2939" s="11"/>
      <c r="AN2939" s="15"/>
      <c r="AO2939" s="11"/>
      <c r="AP2939" s="11"/>
    </row>
    <row r="2940" spans="3:42" outlineLevel="2" x14ac:dyDescent="0.2">
      <c r="C2940" s="252">
        <v>21</v>
      </c>
      <c r="D2940" s="119" t="s">
        <v>218</v>
      </c>
      <c r="F2940" s="761" t="s">
        <v>48</v>
      </c>
      <c r="G2940" s="75"/>
      <c r="H2940" s="796" t="s">
        <v>11</v>
      </c>
      <c r="I2940" s="801"/>
      <c r="J2940" s="75"/>
      <c r="K2940" s="741"/>
      <c r="L2940" s="75"/>
      <c r="M2940" s="75"/>
      <c r="N2940" s="75"/>
      <c r="O2940" s="75"/>
      <c r="P2940" s="75"/>
      <c r="Q2940" s="128" t="s">
        <v>110</v>
      </c>
      <c r="R2940" s="299">
        <v>0</v>
      </c>
      <c r="S2940" s="300">
        <v>0</v>
      </c>
      <c r="T2940" s="300">
        <v>0</v>
      </c>
      <c r="U2940" s="300">
        <v>0</v>
      </c>
      <c r="V2940" s="300">
        <v>0</v>
      </c>
      <c r="W2940" s="301">
        <v>13.607011955976731</v>
      </c>
      <c r="X2940" s="300">
        <v>60.350297912503109</v>
      </c>
      <c r="Y2940" s="300">
        <v>75.454951014088763</v>
      </c>
      <c r="Z2940" s="300">
        <v>88.539295301453492</v>
      </c>
      <c r="AA2940" s="300">
        <v>98.642363949354035</v>
      </c>
      <c r="AB2940" s="302">
        <v>102.86250620249466</v>
      </c>
      <c r="AC2940" s="302">
        <v>171.67266212588129</v>
      </c>
      <c r="AD2940" s="302">
        <v>174.60960779883439</v>
      </c>
      <c r="AE2940" s="302">
        <v>178.65390611895791</v>
      </c>
      <c r="AF2940" s="302">
        <v>186.72012686019588</v>
      </c>
      <c r="AG2940" s="302">
        <v>195.54028075830786</v>
      </c>
      <c r="AH2940" s="348">
        <v>200.53573511761479</v>
      </c>
      <c r="AI2940" s="348">
        <v>203.83236936581525</v>
      </c>
      <c r="AK2940" s="199"/>
      <c r="AM2940" s="11"/>
      <c r="AN2940" s="15"/>
      <c r="AO2940" s="11"/>
      <c r="AP2940" s="11"/>
    </row>
    <row r="2941" spans="3:42" outlineLevel="2" x14ac:dyDescent="0.2">
      <c r="C2941" s="252">
        <v>21</v>
      </c>
      <c r="D2941" s="119" t="s">
        <v>218</v>
      </c>
      <c r="F2941" s="767" t="s">
        <v>55</v>
      </c>
      <c r="H2941" s="797" t="s">
        <v>11</v>
      </c>
      <c r="K2941" s="164"/>
      <c r="Q2941" s="135" t="s">
        <v>110</v>
      </c>
      <c r="R2941" s="314">
        <v>0</v>
      </c>
      <c r="S2941" s="315">
        <v>0</v>
      </c>
      <c r="T2941" s="315">
        <v>0</v>
      </c>
      <c r="U2941" s="315">
        <v>0</v>
      </c>
      <c r="V2941" s="315">
        <v>0</v>
      </c>
      <c r="W2941" s="316">
        <v>24.190243477291965</v>
      </c>
      <c r="X2941" s="315">
        <v>107.28941851111664</v>
      </c>
      <c r="Y2941" s="315">
        <v>134.1421351361578</v>
      </c>
      <c r="Z2941" s="315">
        <v>157.40319164702845</v>
      </c>
      <c r="AA2941" s="315">
        <v>175.3642025766294</v>
      </c>
      <c r="AB2941" s="5">
        <v>182.86667769332385</v>
      </c>
      <c r="AC2941" s="5">
        <v>305.1958437793445</v>
      </c>
      <c r="AD2941" s="5">
        <v>310.41708053126115</v>
      </c>
      <c r="AE2941" s="5">
        <v>317.60694421148077</v>
      </c>
      <c r="AF2941" s="5">
        <v>331.94689219590379</v>
      </c>
      <c r="AG2941" s="5">
        <v>347.62716579254732</v>
      </c>
      <c r="AH2941" s="350">
        <v>356.50797354242633</v>
      </c>
      <c r="AI2941" s="350">
        <v>362.36865665033827</v>
      </c>
      <c r="AK2941" s="199"/>
      <c r="AM2941" s="11"/>
      <c r="AN2941" s="15"/>
      <c r="AO2941" s="11"/>
      <c r="AP2941" s="11"/>
    </row>
    <row r="2942" spans="3:42" outlineLevel="2" x14ac:dyDescent="0.2">
      <c r="C2942" s="252">
        <v>21</v>
      </c>
      <c r="D2942" s="119" t="s">
        <v>218</v>
      </c>
      <c r="F2942" s="783" t="s">
        <v>57</v>
      </c>
      <c r="G2942" s="83"/>
      <c r="H2942" s="798" t="s">
        <v>11</v>
      </c>
      <c r="I2942" s="799"/>
      <c r="J2942" s="83"/>
      <c r="K2942" s="736"/>
      <c r="L2942" s="83"/>
      <c r="M2942" s="83"/>
      <c r="N2942" s="83"/>
      <c r="O2942" s="83"/>
      <c r="P2942" s="83"/>
      <c r="Q2942" s="143" t="s">
        <v>110</v>
      </c>
      <c r="R2942" s="304">
        <v>0</v>
      </c>
      <c r="S2942" s="305">
        <v>0</v>
      </c>
      <c r="T2942" s="305">
        <v>0</v>
      </c>
      <c r="U2942" s="305">
        <v>0</v>
      </c>
      <c r="V2942" s="305">
        <v>0</v>
      </c>
      <c r="W2942" s="306">
        <v>0</v>
      </c>
      <c r="X2942" s="305">
        <v>0</v>
      </c>
      <c r="Y2942" s="305">
        <v>0</v>
      </c>
      <c r="Z2942" s="305">
        <v>0</v>
      </c>
      <c r="AA2942" s="305">
        <v>0</v>
      </c>
      <c r="AB2942" s="307">
        <v>0</v>
      </c>
      <c r="AC2942" s="307">
        <v>0</v>
      </c>
      <c r="AD2942" s="307">
        <v>0</v>
      </c>
      <c r="AE2942" s="307">
        <v>0</v>
      </c>
      <c r="AF2942" s="307">
        <v>0</v>
      </c>
      <c r="AG2942" s="307">
        <v>0</v>
      </c>
      <c r="AH2942" s="362">
        <v>0</v>
      </c>
      <c r="AI2942" s="362">
        <v>0</v>
      </c>
      <c r="AK2942" s="199"/>
      <c r="AM2942" s="11"/>
      <c r="AN2942" s="15"/>
      <c r="AO2942" s="11"/>
      <c r="AP2942" s="11"/>
    </row>
    <row r="2943" spans="3:42" outlineLevel="2" x14ac:dyDescent="0.2">
      <c r="C2943" s="252">
        <v>21</v>
      </c>
      <c r="D2943" s="119" t="s">
        <v>218</v>
      </c>
      <c r="F2943" s="12"/>
      <c r="H2943" s="164"/>
      <c r="K2943" s="164"/>
      <c r="Q2943" s="16"/>
      <c r="R2943" s="800">
        <v>0</v>
      </c>
      <c r="S2943" s="800">
        <v>0</v>
      </c>
      <c r="T2943" s="800">
        <v>0</v>
      </c>
      <c r="U2943" s="800">
        <v>0</v>
      </c>
      <c r="V2943" s="800">
        <v>0</v>
      </c>
      <c r="W2943" s="800">
        <v>37.797255433268695</v>
      </c>
      <c r="X2943" s="800">
        <v>167.63971642361975</v>
      </c>
      <c r="Y2943" s="800">
        <v>209.59708615024658</v>
      </c>
      <c r="Z2943" s="800">
        <v>245.94248694848193</v>
      </c>
      <c r="AA2943" s="800">
        <v>274.00656652598343</v>
      </c>
      <c r="AB2943" s="800">
        <v>285.72918389581849</v>
      </c>
      <c r="AC2943" s="800">
        <v>476.86850590522579</v>
      </c>
      <c r="AD2943" s="800">
        <v>485.02668833009557</v>
      </c>
      <c r="AE2943" s="800">
        <v>496.26085033043864</v>
      </c>
      <c r="AF2943" s="800">
        <v>518.66701905609966</v>
      </c>
      <c r="AG2943" s="800">
        <v>543.16744655085517</v>
      </c>
      <c r="AH2943" s="800">
        <v>557.04370866004115</v>
      </c>
      <c r="AI2943" s="800">
        <v>566.20102601615349</v>
      </c>
      <c r="AK2943" s="199"/>
      <c r="AM2943" s="11"/>
      <c r="AN2943" s="15"/>
      <c r="AO2943" s="11"/>
      <c r="AP2943" s="11"/>
    </row>
    <row r="2944" spans="3:42" outlineLevel="2" x14ac:dyDescent="0.2">
      <c r="C2944" s="252">
        <v>21</v>
      </c>
      <c r="D2944" s="119" t="s">
        <v>218</v>
      </c>
      <c r="F2944" s="794" t="s">
        <v>69</v>
      </c>
      <c r="AK2944" s="199"/>
      <c r="AM2944" s="11"/>
      <c r="AN2944" s="15"/>
      <c r="AO2944" s="11"/>
      <c r="AP2944" s="11"/>
    </row>
    <row r="2945" spans="3:42" outlineLevel="2" x14ac:dyDescent="0.2">
      <c r="C2945" s="252">
        <v>21</v>
      </c>
      <c r="D2945" s="119" t="s">
        <v>218</v>
      </c>
      <c r="F2945" s="761" t="s">
        <v>9</v>
      </c>
      <c r="G2945" s="75"/>
      <c r="H2945" s="796" t="s">
        <v>11</v>
      </c>
      <c r="I2945" s="801"/>
      <c r="J2945" s="75"/>
      <c r="K2945" s="741"/>
      <c r="L2945" s="75"/>
      <c r="M2945" s="75"/>
      <c r="N2945" s="75"/>
      <c r="O2945" s="75"/>
      <c r="P2945" s="75"/>
      <c r="Q2945" s="128" t="s">
        <v>110</v>
      </c>
      <c r="R2945" s="299">
        <v>0</v>
      </c>
      <c r="S2945" s="300">
        <v>0</v>
      </c>
      <c r="T2945" s="300">
        <v>0</v>
      </c>
      <c r="U2945" s="300">
        <v>0</v>
      </c>
      <c r="V2945" s="300">
        <v>0</v>
      </c>
      <c r="W2945" s="301">
        <v>0</v>
      </c>
      <c r="X2945" s="300">
        <v>0</v>
      </c>
      <c r="Y2945" s="300">
        <v>0</v>
      </c>
      <c r="Z2945" s="300">
        <v>0</v>
      </c>
      <c r="AA2945" s="300">
        <v>0</v>
      </c>
      <c r="AB2945" s="302">
        <v>0</v>
      </c>
      <c r="AC2945" s="302">
        <v>0</v>
      </c>
      <c r="AD2945" s="302">
        <v>0</v>
      </c>
      <c r="AE2945" s="302">
        <v>0</v>
      </c>
      <c r="AF2945" s="302">
        <v>0</v>
      </c>
      <c r="AG2945" s="302">
        <v>0</v>
      </c>
      <c r="AH2945" s="348">
        <v>0</v>
      </c>
      <c r="AI2945" s="348">
        <v>0</v>
      </c>
      <c r="AK2945" s="199"/>
      <c r="AM2945" s="11"/>
      <c r="AN2945" s="15"/>
      <c r="AO2945" s="11"/>
      <c r="AP2945" s="11"/>
    </row>
    <row r="2946" spans="3:42" outlineLevel="2" x14ac:dyDescent="0.2">
      <c r="C2946" s="252">
        <v>21</v>
      </c>
      <c r="D2946" s="119" t="s">
        <v>218</v>
      </c>
      <c r="F2946" s="767" t="s">
        <v>14</v>
      </c>
      <c r="H2946" s="797" t="s">
        <v>11</v>
      </c>
      <c r="K2946" s="164"/>
      <c r="Q2946" s="135" t="s">
        <v>110</v>
      </c>
      <c r="R2946" s="314">
        <v>0</v>
      </c>
      <c r="S2946" s="315">
        <v>0</v>
      </c>
      <c r="T2946" s="315">
        <v>0</v>
      </c>
      <c r="U2946" s="315">
        <v>0</v>
      </c>
      <c r="V2946" s="315">
        <v>0</v>
      </c>
      <c r="W2946" s="316">
        <v>0</v>
      </c>
      <c r="X2946" s="315">
        <v>0</v>
      </c>
      <c r="Y2946" s="315">
        <v>0</v>
      </c>
      <c r="Z2946" s="315">
        <v>0</v>
      </c>
      <c r="AA2946" s="315">
        <v>0</v>
      </c>
      <c r="AB2946" s="5">
        <v>0</v>
      </c>
      <c r="AC2946" s="5">
        <v>0</v>
      </c>
      <c r="AD2946" s="5">
        <v>0</v>
      </c>
      <c r="AE2946" s="5">
        <v>0</v>
      </c>
      <c r="AF2946" s="5">
        <v>0</v>
      </c>
      <c r="AG2946" s="5">
        <v>0</v>
      </c>
      <c r="AH2946" s="350">
        <v>0</v>
      </c>
      <c r="AI2946" s="350">
        <v>0</v>
      </c>
      <c r="AK2946" s="199"/>
      <c r="AM2946" s="11"/>
      <c r="AN2946" s="15"/>
      <c r="AO2946" s="11"/>
      <c r="AP2946" s="11"/>
    </row>
    <row r="2947" spans="3:42" outlineLevel="2" x14ac:dyDescent="0.2">
      <c r="C2947" s="252">
        <v>21</v>
      </c>
      <c r="D2947" s="119" t="s">
        <v>218</v>
      </c>
      <c r="F2947" s="783" t="s">
        <v>16</v>
      </c>
      <c r="G2947" s="83"/>
      <c r="H2947" s="798" t="s">
        <v>11</v>
      </c>
      <c r="I2947" s="799"/>
      <c r="J2947" s="83"/>
      <c r="K2947" s="736"/>
      <c r="L2947" s="83"/>
      <c r="M2947" s="83"/>
      <c r="N2947" s="83"/>
      <c r="O2947" s="83"/>
      <c r="P2947" s="83"/>
      <c r="Q2947" s="143" t="s">
        <v>110</v>
      </c>
      <c r="R2947" s="304">
        <v>0</v>
      </c>
      <c r="S2947" s="305">
        <v>0</v>
      </c>
      <c r="T2947" s="305">
        <v>0</v>
      </c>
      <c r="U2947" s="305">
        <v>0</v>
      </c>
      <c r="V2947" s="305">
        <v>0</v>
      </c>
      <c r="W2947" s="306">
        <v>0</v>
      </c>
      <c r="X2947" s="305">
        <v>0</v>
      </c>
      <c r="Y2947" s="305">
        <v>0</v>
      </c>
      <c r="Z2947" s="305">
        <v>0</v>
      </c>
      <c r="AA2947" s="305">
        <v>0</v>
      </c>
      <c r="AB2947" s="307">
        <v>0</v>
      </c>
      <c r="AC2947" s="307">
        <v>0</v>
      </c>
      <c r="AD2947" s="307">
        <v>0</v>
      </c>
      <c r="AE2947" s="307">
        <v>0</v>
      </c>
      <c r="AF2947" s="307">
        <v>0</v>
      </c>
      <c r="AG2947" s="307">
        <v>0</v>
      </c>
      <c r="AH2947" s="362">
        <v>0</v>
      </c>
      <c r="AI2947" s="362">
        <v>0</v>
      </c>
      <c r="AK2947" s="199"/>
      <c r="AM2947" s="11"/>
      <c r="AN2947" s="15"/>
      <c r="AO2947" s="11"/>
      <c r="AP2947" s="11"/>
    </row>
    <row r="2948" spans="3:42" outlineLevel="2" x14ac:dyDescent="0.2">
      <c r="C2948" s="252">
        <v>21</v>
      </c>
      <c r="D2948" s="119" t="s">
        <v>218</v>
      </c>
      <c r="F2948" s="12"/>
      <c r="H2948" s="797"/>
      <c r="K2948" s="164"/>
      <c r="Q2948" s="16"/>
      <c r="R2948" s="800">
        <v>0</v>
      </c>
      <c r="S2948" s="800">
        <v>0</v>
      </c>
      <c r="T2948" s="800">
        <v>0</v>
      </c>
      <c r="U2948" s="800">
        <v>0</v>
      </c>
      <c r="V2948" s="800">
        <v>0</v>
      </c>
      <c r="W2948" s="800">
        <v>0</v>
      </c>
      <c r="X2948" s="800">
        <v>0</v>
      </c>
      <c r="Y2948" s="800">
        <v>0</v>
      </c>
      <c r="Z2948" s="800">
        <v>0</v>
      </c>
      <c r="AA2948" s="800">
        <v>0</v>
      </c>
      <c r="AB2948" s="800">
        <v>0</v>
      </c>
      <c r="AC2948" s="800">
        <v>0</v>
      </c>
      <c r="AD2948" s="800">
        <v>0</v>
      </c>
      <c r="AE2948" s="800">
        <v>0</v>
      </c>
      <c r="AF2948" s="800">
        <v>0</v>
      </c>
      <c r="AG2948" s="800">
        <v>0</v>
      </c>
      <c r="AH2948" s="800">
        <v>0</v>
      </c>
      <c r="AI2948" s="800">
        <v>0</v>
      </c>
      <c r="AK2948" s="199"/>
      <c r="AM2948" s="11"/>
      <c r="AN2948" s="15"/>
      <c r="AO2948" s="11"/>
      <c r="AP2948" s="11"/>
    </row>
    <row r="2949" spans="3:42" outlineLevel="2" x14ac:dyDescent="0.2">
      <c r="C2949" s="252">
        <v>21</v>
      </c>
      <c r="D2949" s="119" t="s">
        <v>218</v>
      </c>
      <c r="F2949" s="794" t="s">
        <v>616</v>
      </c>
      <c r="AK2949" s="199"/>
      <c r="AM2949" s="11"/>
      <c r="AN2949" s="15"/>
      <c r="AO2949" s="11"/>
      <c r="AP2949" s="11"/>
    </row>
    <row r="2950" spans="3:42" outlineLevel="2" x14ac:dyDescent="0.2">
      <c r="C2950" s="252">
        <v>21</v>
      </c>
      <c r="D2950" s="119" t="s">
        <v>218</v>
      </c>
      <c r="F2950" s="761" t="s">
        <v>48</v>
      </c>
      <c r="G2950" s="75"/>
      <c r="H2950" s="796" t="s">
        <v>11</v>
      </c>
      <c r="I2950" s="228" t="s">
        <v>617</v>
      </c>
      <c r="J2950" s="75"/>
      <c r="K2950" s="741"/>
      <c r="L2950" s="75"/>
      <c r="M2950" s="75"/>
      <c r="N2950" s="75"/>
      <c r="O2950" s="75"/>
      <c r="P2950" s="75"/>
      <c r="Q2950" s="128" t="s">
        <v>110</v>
      </c>
      <c r="R2950" s="299">
        <v>0</v>
      </c>
      <c r="S2950" s="300">
        <v>0</v>
      </c>
      <c r="T2950" s="300">
        <v>0</v>
      </c>
      <c r="U2950" s="300">
        <v>0</v>
      </c>
      <c r="V2950" s="300">
        <v>0</v>
      </c>
      <c r="W2950" s="301">
        <v>13.607011955976731</v>
      </c>
      <c r="X2950" s="300">
        <v>60.350297912503109</v>
      </c>
      <c r="Y2950" s="300">
        <v>75.454951014088763</v>
      </c>
      <c r="Z2950" s="300">
        <v>88.539295301453492</v>
      </c>
      <c r="AA2950" s="300">
        <v>98.642363949354035</v>
      </c>
      <c r="AB2950" s="302">
        <v>102.86250620249466</v>
      </c>
      <c r="AC2950" s="302">
        <v>171.67266212588129</v>
      </c>
      <c r="AD2950" s="302">
        <v>174.60960779883439</v>
      </c>
      <c r="AE2950" s="302">
        <v>178.65390611895791</v>
      </c>
      <c r="AF2950" s="302">
        <v>186.72012686019588</v>
      </c>
      <c r="AG2950" s="302">
        <v>195.54028075830786</v>
      </c>
      <c r="AH2950" s="348">
        <v>200.53573511761479</v>
      </c>
      <c r="AI2950" s="348">
        <v>203.83236936581525</v>
      </c>
      <c r="AK2950" s="199"/>
      <c r="AM2950" s="11"/>
      <c r="AN2950" s="15"/>
      <c r="AO2950" s="11"/>
      <c r="AP2950" s="11"/>
    </row>
    <row r="2951" spans="3:42" outlineLevel="2" x14ac:dyDescent="0.2">
      <c r="C2951" s="252">
        <v>21</v>
      </c>
      <c r="D2951" s="119" t="s">
        <v>218</v>
      </c>
      <c r="F2951" s="767" t="s">
        <v>55</v>
      </c>
      <c r="H2951" s="797" t="s">
        <v>11</v>
      </c>
      <c r="I2951" s="234" t="s">
        <v>617</v>
      </c>
      <c r="K2951" s="164"/>
      <c r="Q2951" s="135" t="s">
        <v>110</v>
      </c>
      <c r="R2951" s="314">
        <v>0</v>
      </c>
      <c r="S2951" s="315">
        <v>0</v>
      </c>
      <c r="T2951" s="315">
        <v>0</v>
      </c>
      <c r="U2951" s="315">
        <v>0</v>
      </c>
      <c r="V2951" s="315">
        <v>0</v>
      </c>
      <c r="W2951" s="316">
        <v>24.190243477291965</v>
      </c>
      <c r="X2951" s="315">
        <v>107.28941851111664</v>
      </c>
      <c r="Y2951" s="315">
        <v>134.1421351361578</v>
      </c>
      <c r="Z2951" s="315">
        <v>157.40319164702845</v>
      </c>
      <c r="AA2951" s="315">
        <v>175.3642025766294</v>
      </c>
      <c r="AB2951" s="5">
        <v>182.86667769332385</v>
      </c>
      <c r="AC2951" s="5">
        <v>305.1958437793445</v>
      </c>
      <c r="AD2951" s="5">
        <v>310.41708053126115</v>
      </c>
      <c r="AE2951" s="5">
        <v>317.60694421148077</v>
      </c>
      <c r="AF2951" s="5">
        <v>331.94689219590379</v>
      </c>
      <c r="AG2951" s="5">
        <v>347.62716579254732</v>
      </c>
      <c r="AH2951" s="350">
        <v>356.50797354242633</v>
      </c>
      <c r="AI2951" s="350">
        <v>362.36865665033827</v>
      </c>
      <c r="AK2951" s="199"/>
      <c r="AM2951" s="11"/>
      <c r="AN2951" s="15"/>
      <c r="AO2951" s="11"/>
      <c r="AP2951" s="11"/>
    </row>
    <row r="2952" spans="3:42" outlineLevel="2" x14ac:dyDescent="0.2">
      <c r="C2952" s="252">
        <v>21</v>
      </c>
      <c r="D2952" s="119" t="s">
        <v>218</v>
      </c>
      <c r="F2952" s="783" t="s">
        <v>57</v>
      </c>
      <c r="G2952" s="83"/>
      <c r="H2952" s="798" t="s">
        <v>11</v>
      </c>
      <c r="I2952" s="240" t="s">
        <v>617</v>
      </c>
      <c r="J2952" s="83"/>
      <c r="K2952" s="736"/>
      <c r="L2952" s="83"/>
      <c r="M2952" s="83"/>
      <c r="N2952" s="83"/>
      <c r="O2952" s="83"/>
      <c r="P2952" s="83"/>
      <c r="Q2952" s="143" t="s">
        <v>110</v>
      </c>
      <c r="R2952" s="304">
        <v>0</v>
      </c>
      <c r="S2952" s="305">
        <v>0</v>
      </c>
      <c r="T2952" s="305">
        <v>0</v>
      </c>
      <c r="U2952" s="305">
        <v>0</v>
      </c>
      <c r="V2952" s="305">
        <v>0</v>
      </c>
      <c r="W2952" s="306">
        <v>0</v>
      </c>
      <c r="X2952" s="305">
        <v>0</v>
      </c>
      <c r="Y2952" s="305">
        <v>0</v>
      </c>
      <c r="Z2952" s="305">
        <v>0</v>
      </c>
      <c r="AA2952" s="305">
        <v>0</v>
      </c>
      <c r="AB2952" s="307">
        <v>0</v>
      </c>
      <c r="AC2952" s="307">
        <v>0</v>
      </c>
      <c r="AD2952" s="307">
        <v>0</v>
      </c>
      <c r="AE2952" s="307">
        <v>0</v>
      </c>
      <c r="AF2952" s="307">
        <v>0</v>
      </c>
      <c r="AG2952" s="307">
        <v>0</v>
      </c>
      <c r="AH2952" s="362">
        <v>0</v>
      </c>
      <c r="AI2952" s="362">
        <v>0</v>
      </c>
      <c r="AK2952" s="199"/>
      <c r="AM2952" s="11"/>
      <c r="AN2952" s="15"/>
      <c r="AO2952" s="11"/>
      <c r="AP2952" s="11"/>
    </row>
    <row r="2953" spans="3:42" outlineLevel="2" x14ac:dyDescent="0.2">
      <c r="C2953" s="252">
        <v>21</v>
      </c>
      <c r="D2953" s="119" t="s">
        <v>218</v>
      </c>
      <c r="F2953" s="802" t="s">
        <v>626</v>
      </c>
      <c r="R2953" s="800">
        <v>0</v>
      </c>
      <c r="S2953" s="800">
        <v>0</v>
      </c>
      <c r="T2953" s="800">
        <v>0</v>
      </c>
      <c r="U2953" s="800">
        <v>0</v>
      </c>
      <c r="V2953" s="800">
        <v>0</v>
      </c>
      <c r="W2953" s="800">
        <v>37.797255433268695</v>
      </c>
      <c r="X2953" s="800">
        <v>167.63971642361975</v>
      </c>
      <c r="Y2953" s="800">
        <v>209.59708615024658</v>
      </c>
      <c r="Z2953" s="800">
        <v>245.94248694848193</v>
      </c>
      <c r="AA2953" s="800">
        <v>274.00656652598343</v>
      </c>
      <c r="AB2953" s="800">
        <v>285.72918389581849</v>
      </c>
      <c r="AC2953" s="800">
        <v>476.86850590522579</v>
      </c>
      <c r="AD2953" s="800">
        <v>485.02668833009557</v>
      </c>
      <c r="AE2953" s="800">
        <v>496.26085033043864</v>
      </c>
      <c r="AF2953" s="800">
        <v>518.66701905609966</v>
      </c>
      <c r="AG2953" s="800">
        <v>543.16744655085517</v>
      </c>
      <c r="AH2953" s="800">
        <v>557.04370866004115</v>
      </c>
      <c r="AI2953" s="800">
        <v>566.20102601615349</v>
      </c>
      <c r="AK2953" s="199"/>
      <c r="AM2953" s="11"/>
      <c r="AN2953" s="15"/>
      <c r="AO2953" s="11"/>
      <c r="AP2953" s="11"/>
    </row>
    <row r="2954" spans="3:42" outlineLevel="2" x14ac:dyDescent="0.2">
      <c r="C2954" s="252">
        <v>21</v>
      </c>
      <c r="D2954" s="119" t="s">
        <v>218</v>
      </c>
      <c r="R2954" s="5"/>
      <c r="S2954" s="5"/>
      <c r="T2954" s="5"/>
      <c r="U2954" s="5"/>
      <c r="V2954" s="5"/>
      <c r="W2954" s="5"/>
      <c r="X2954" s="5"/>
      <c r="Y2954" s="5"/>
      <c r="AK2954" s="199"/>
      <c r="AM2954" s="11"/>
      <c r="AN2954" s="15"/>
      <c r="AO2954" s="11"/>
      <c r="AP2954" s="11"/>
    </row>
    <row r="2955" spans="3:42" outlineLevel="2" x14ac:dyDescent="0.2">
      <c r="C2955" s="252">
        <v>21</v>
      </c>
      <c r="D2955" s="119" t="s">
        <v>218</v>
      </c>
      <c r="F2955" s="789" t="s">
        <v>627</v>
      </c>
      <c r="G2955" s="790"/>
      <c r="H2955" s="803"/>
      <c r="I2955" s="790"/>
      <c r="J2955" s="790"/>
      <c r="K2955" s="792"/>
      <c r="L2955" s="789"/>
      <c r="M2955" s="789"/>
      <c r="N2955" s="789"/>
      <c r="O2955" s="789"/>
      <c r="P2955" s="789"/>
      <c r="Q2955" s="792"/>
      <c r="R2955" s="793"/>
      <c r="S2955" s="793"/>
      <c r="T2955" s="793"/>
      <c r="U2955" s="793"/>
      <c r="V2955" s="793"/>
      <c r="W2955" s="793"/>
      <c r="X2955" s="793"/>
      <c r="Y2955" s="793"/>
      <c r="Z2955" s="793"/>
      <c r="AA2955" s="793"/>
      <c r="AB2955" s="793"/>
      <c r="AC2955" s="793"/>
      <c r="AD2955" s="793"/>
      <c r="AE2955" s="793"/>
      <c r="AF2955" s="793"/>
      <c r="AG2955" s="793"/>
      <c r="AH2955" s="789"/>
      <c r="AI2955" s="789"/>
      <c r="AK2955" s="199"/>
      <c r="AM2955" s="11"/>
      <c r="AN2955" s="15"/>
      <c r="AO2955" s="11"/>
      <c r="AP2955" s="11"/>
    </row>
    <row r="2956" spans="3:42" outlineLevel="2" x14ac:dyDescent="0.2">
      <c r="C2956" s="252">
        <v>21</v>
      </c>
      <c r="D2956" s="119" t="s">
        <v>218</v>
      </c>
      <c r="F2956" t="s">
        <v>620</v>
      </c>
      <c r="AK2956" s="199"/>
      <c r="AM2956" s="11"/>
      <c r="AN2956" s="15"/>
      <c r="AO2956" s="11"/>
      <c r="AP2956" s="11"/>
    </row>
    <row r="2957" spans="3:42" outlineLevel="2" x14ac:dyDescent="0.2">
      <c r="C2957" s="252">
        <v>21</v>
      </c>
      <c r="D2957" s="119" t="s">
        <v>218</v>
      </c>
      <c r="F2957" s="761" t="s">
        <v>48</v>
      </c>
      <c r="G2957" s="75"/>
      <c r="H2957" s="796" t="s">
        <v>628</v>
      </c>
      <c r="I2957" s="801"/>
      <c r="J2957" s="75"/>
      <c r="K2957" s="741"/>
      <c r="L2957" s="75"/>
      <c r="M2957" s="75"/>
      <c r="N2957" s="75"/>
      <c r="O2957" s="75"/>
      <c r="P2957" s="75"/>
      <c r="Q2957" s="128" t="s">
        <v>536</v>
      </c>
      <c r="R2957" s="804">
        <v>0</v>
      </c>
      <c r="S2957" s="805">
        <v>0</v>
      </c>
      <c r="T2957" s="805">
        <v>0</v>
      </c>
      <c r="U2957" s="805">
        <v>0</v>
      </c>
      <c r="V2957" s="805">
        <v>0</v>
      </c>
      <c r="W2957" s="806">
        <v>9.8601535912874851</v>
      </c>
      <c r="X2957" s="805">
        <v>43.732099936596455</v>
      </c>
      <c r="Y2957" s="805">
        <v>54.67750073484693</v>
      </c>
      <c r="Z2957" s="805">
        <v>64.158909638734414</v>
      </c>
      <c r="AA2957" s="805">
        <v>71.479973876343493</v>
      </c>
      <c r="AB2957" s="805">
        <v>74.538047972822227</v>
      </c>
      <c r="AC2957" s="805">
        <v>124.40047980136325</v>
      </c>
      <c r="AD2957" s="805">
        <v>126.52870130350318</v>
      </c>
      <c r="AE2957" s="805">
        <v>129.45935226011443</v>
      </c>
      <c r="AF2957" s="805">
        <v>135.30443975376514</v>
      </c>
      <c r="AG2957" s="805">
        <v>141.69585562196221</v>
      </c>
      <c r="AH2957" s="808">
        <v>145.31575008522813</v>
      </c>
      <c r="AI2957" s="808">
        <v>147.70461548247482</v>
      </c>
      <c r="AK2957" s="199"/>
      <c r="AM2957" s="11"/>
      <c r="AN2957" s="15"/>
      <c r="AO2957" s="11"/>
      <c r="AP2957" s="11"/>
    </row>
    <row r="2958" spans="3:42" outlineLevel="2" x14ac:dyDescent="0.2">
      <c r="C2958" s="252">
        <v>21</v>
      </c>
      <c r="D2958" s="119" t="s">
        <v>218</v>
      </c>
      <c r="F2958" s="767" t="s">
        <v>55</v>
      </c>
      <c r="H2958" s="797" t="s">
        <v>628</v>
      </c>
      <c r="K2958" s="164"/>
      <c r="Q2958" s="135" t="s">
        <v>536</v>
      </c>
      <c r="R2958" s="809">
        <v>0</v>
      </c>
      <c r="S2958" s="810">
        <v>0</v>
      </c>
      <c r="T2958" s="810">
        <v>0</v>
      </c>
      <c r="U2958" s="810">
        <v>0</v>
      </c>
      <c r="V2958" s="810">
        <v>0</v>
      </c>
      <c r="W2958" s="811">
        <v>0.88414632592441389</v>
      </c>
      <c r="X2958" s="810">
        <v>3.9213968754063098</v>
      </c>
      <c r="Y2958" s="810">
        <v>4.9028558163800371</v>
      </c>
      <c r="Z2958" s="810">
        <v>5.7530406303738468</v>
      </c>
      <c r="AA2958" s="810">
        <v>6.4095103280931793</v>
      </c>
      <c r="AB2958" s="810">
        <v>6.683723599902188</v>
      </c>
      <c r="AC2958" s="810">
        <v>11.154818851584229</v>
      </c>
      <c r="AD2958" s="810">
        <v>11.34565352818937</v>
      </c>
      <c r="AE2958" s="810">
        <v>11.608440943402075</v>
      </c>
      <c r="AF2958" s="810">
        <v>12.132561849265489</v>
      </c>
      <c r="AG2958" s="810">
        <v>12.70567126434749</v>
      </c>
      <c r="AH2958" s="812">
        <v>13.030262190878156</v>
      </c>
      <c r="AI2958" s="812">
        <v>13.244468444822305</v>
      </c>
      <c r="AK2958" s="199"/>
      <c r="AM2958" s="11"/>
      <c r="AN2958" s="15"/>
      <c r="AO2958" s="11"/>
      <c r="AP2958" s="11"/>
    </row>
    <row r="2959" spans="3:42" outlineLevel="2" x14ac:dyDescent="0.2">
      <c r="C2959" s="252">
        <v>21</v>
      </c>
      <c r="D2959" s="119" t="s">
        <v>218</v>
      </c>
      <c r="F2959" s="783" t="s">
        <v>57</v>
      </c>
      <c r="G2959" s="83"/>
      <c r="H2959" s="798" t="s">
        <v>628</v>
      </c>
      <c r="I2959" s="799"/>
      <c r="J2959" s="83"/>
      <c r="K2959" s="736"/>
      <c r="L2959" s="83"/>
      <c r="M2959" s="83"/>
      <c r="N2959" s="83"/>
      <c r="O2959" s="83"/>
      <c r="P2959" s="83"/>
      <c r="Q2959" s="143" t="s">
        <v>536</v>
      </c>
      <c r="R2959" s="813">
        <v>0</v>
      </c>
      <c r="S2959" s="814">
        <v>0</v>
      </c>
      <c r="T2959" s="814">
        <v>0</v>
      </c>
      <c r="U2959" s="814">
        <v>0</v>
      </c>
      <c r="V2959" s="814">
        <v>0</v>
      </c>
      <c r="W2959" s="815">
        <v>0</v>
      </c>
      <c r="X2959" s="814">
        <v>0</v>
      </c>
      <c r="Y2959" s="814">
        <v>0</v>
      </c>
      <c r="Z2959" s="814">
        <v>0</v>
      </c>
      <c r="AA2959" s="814">
        <v>0</v>
      </c>
      <c r="AB2959" s="814">
        <v>0</v>
      </c>
      <c r="AC2959" s="814">
        <v>0</v>
      </c>
      <c r="AD2959" s="814">
        <v>0</v>
      </c>
      <c r="AE2959" s="814">
        <v>0</v>
      </c>
      <c r="AF2959" s="814">
        <v>0</v>
      </c>
      <c r="AG2959" s="814">
        <v>0</v>
      </c>
      <c r="AH2959" s="816">
        <v>0</v>
      </c>
      <c r="AI2959" s="816">
        <v>0</v>
      </c>
      <c r="AK2959" s="199"/>
      <c r="AM2959" s="11"/>
      <c r="AN2959" s="15"/>
      <c r="AO2959" s="11"/>
      <c r="AP2959" s="11"/>
    </row>
    <row r="2960" spans="3:42" outlineLevel="2" x14ac:dyDescent="0.2">
      <c r="C2960" s="252">
        <v>21</v>
      </c>
      <c r="D2960" s="119" t="s">
        <v>218</v>
      </c>
      <c r="AK2960" s="199"/>
      <c r="AM2960" s="11"/>
      <c r="AN2960" s="15"/>
      <c r="AO2960" s="11"/>
      <c r="AP2960" s="11"/>
    </row>
    <row r="2961" spans="3:42" outlineLevel="1" x14ac:dyDescent="0.2">
      <c r="C2961" s="252">
        <v>21</v>
      </c>
      <c r="D2961" s="119" t="s">
        <v>218</v>
      </c>
      <c r="F2961" s="121" t="s">
        <v>629</v>
      </c>
      <c r="G2961" s="756"/>
      <c r="H2961" s="757"/>
      <c r="I2961" s="788"/>
      <c r="J2961" s="756"/>
      <c r="K2961" s="758"/>
      <c r="L2961" s="759"/>
      <c r="M2961" s="759"/>
      <c r="N2961" s="759"/>
      <c r="O2961" s="759"/>
      <c r="P2961" s="759"/>
      <c r="Q2961" s="758"/>
      <c r="R2961" s="760"/>
      <c r="S2961" s="760"/>
      <c r="T2961" s="760"/>
      <c r="U2961" s="760"/>
      <c r="V2961" s="760"/>
      <c r="W2961" s="760"/>
      <c r="X2961" s="760"/>
      <c r="Y2961" s="760"/>
      <c r="Z2961" s="760"/>
      <c r="AA2961" s="760"/>
      <c r="AB2961" s="760"/>
      <c r="AC2961" s="760"/>
      <c r="AD2961" s="760"/>
      <c r="AE2961" s="760"/>
      <c r="AF2961" s="760"/>
      <c r="AG2961" s="760"/>
      <c r="AH2961" s="759"/>
      <c r="AI2961" s="759"/>
      <c r="AK2961" s="199"/>
      <c r="AM2961" s="11"/>
      <c r="AN2961" s="15"/>
      <c r="AO2961" s="11"/>
      <c r="AP2961" s="11"/>
    </row>
    <row r="2962" spans="3:42" outlineLevel="2" x14ac:dyDescent="0.2">
      <c r="C2962" s="252">
        <v>21</v>
      </c>
      <c r="D2962" s="119" t="s">
        <v>218</v>
      </c>
      <c r="F2962" s="789" t="s">
        <v>630</v>
      </c>
      <c r="G2962" s="790"/>
      <c r="H2962" s="803"/>
      <c r="I2962" s="791"/>
      <c r="J2962" s="790"/>
      <c r="K2962" s="792"/>
      <c r="L2962" s="789"/>
      <c r="M2962" s="789"/>
      <c r="N2962" s="789"/>
      <c r="O2962" s="789"/>
      <c r="P2962" s="789"/>
      <c r="Q2962" s="792"/>
      <c r="R2962" s="793"/>
      <c r="S2962" s="793"/>
      <c r="T2962" s="793"/>
      <c r="U2962" s="793"/>
      <c r="V2962" s="793"/>
      <c r="W2962" s="793"/>
      <c r="X2962" s="793"/>
      <c r="Y2962" s="793"/>
      <c r="Z2962" s="793"/>
      <c r="AA2962" s="793"/>
      <c r="AB2962" s="793"/>
      <c r="AC2962" s="793"/>
      <c r="AD2962" s="793"/>
      <c r="AE2962" s="793"/>
      <c r="AF2962" s="793"/>
      <c r="AG2962" s="793"/>
      <c r="AH2962" s="789"/>
      <c r="AI2962" s="789"/>
      <c r="AK2962" s="199"/>
      <c r="AM2962" s="11"/>
      <c r="AN2962" s="15"/>
      <c r="AO2962" s="11"/>
      <c r="AP2962" s="11"/>
    </row>
    <row r="2963" spans="3:42" outlineLevel="2" x14ac:dyDescent="0.2">
      <c r="C2963" s="252">
        <v>21</v>
      </c>
      <c r="D2963" s="119" t="s">
        <v>218</v>
      </c>
      <c r="F2963" s="794" t="s">
        <v>610</v>
      </c>
      <c r="H2963" s="795"/>
      <c r="AK2963" s="199"/>
      <c r="AM2963" s="11"/>
      <c r="AN2963" s="15"/>
      <c r="AO2963" s="11"/>
      <c r="AP2963" s="11"/>
    </row>
    <row r="2964" spans="3:42" outlineLevel="2" x14ac:dyDescent="0.2">
      <c r="C2964" s="252">
        <v>21</v>
      </c>
      <c r="D2964" s="119" t="s">
        <v>218</v>
      </c>
      <c r="F2964" s="761" t="s">
        <v>62</v>
      </c>
      <c r="G2964" s="75"/>
      <c r="H2964" s="796" t="s">
        <v>580</v>
      </c>
      <c r="I2964" s="796" t="s">
        <v>611</v>
      </c>
      <c r="J2964" s="75"/>
      <c r="K2964" s="741"/>
      <c r="L2964" s="75"/>
      <c r="M2964" s="75"/>
      <c r="N2964" s="75"/>
      <c r="O2964" s="75"/>
      <c r="P2964" s="75"/>
      <c r="Q2964" s="128" t="s">
        <v>110</v>
      </c>
      <c r="R2964" s="299">
        <v>0</v>
      </c>
      <c r="S2964" s="300">
        <v>0</v>
      </c>
      <c r="T2964" s="300">
        <v>0</v>
      </c>
      <c r="U2964" s="300">
        <v>0</v>
      </c>
      <c r="V2964" s="300">
        <v>0</v>
      </c>
      <c r="W2964" s="301">
        <v>0</v>
      </c>
      <c r="X2964" s="300">
        <v>0</v>
      </c>
      <c r="Y2964" s="300">
        <v>0</v>
      </c>
      <c r="Z2964" s="300">
        <v>0</v>
      </c>
      <c r="AA2964" s="300">
        <v>0</v>
      </c>
      <c r="AB2964" s="302">
        <v>0</v>
      </c>
      <c r="AC2964" s="302">
        <v>0</v>
      </c>
      <c r="AD2964" s="302">
        <v>0</v>
      </c>
      <c r="AE2964" s="302">
        <v>0</v>
      </c>
      <c r="AF2964" s="302">
        <v>0</v>
      </c>
      <c r="AG2964" s="302">
        <v>0</v>
      </c>
      <c r="AH2964" s="348">
        <v>0</v>
      </c>
      <c r="AI2964" s="348">
        <v>0</v>
      </c>
      <c r="AK2964" s="199"/>
      <c r="AM2964" s="11"/>
      <c r="AN2964" s="15"/>
      <c r="AO2964" s="11"/>
      <c r="AP2964" s="11"/>
    </row>
    <row r="2965" spans="3:42" outlineLevel="2" x14ac:dyDescent="0.2">
      <c r="C2965" s="252">
        <v>21</v>
      </c>
      <c r="D2965" s="119" t="s">
        <v>218</v>
      </c>
      <c r="F2965" s="767" t="s">
        <v>188</v>
      </c>
      <c r="H2965" s="797" t="s">
        <v>580</v>
      </c>
      <c r="I2965" s="797" t="s">
        <v>612</v>
      </c>
      <c r="K2965" s="164"/>
      <c r="Q2965" s="135" t="s">
        <v>110</v>
      </c>
      <c r="R2965" s="314">
        <v>0</v>
      </c>
      <c r="S2965" s="315">
        <v>0</v>
      </c>
      <c r="T2965" s="315">
        <v>0</v>
      </c>
      <c r="U2965" s="315">
        <v>0</v>
      </c>
      <c r="V2965" s="315">
        <v>0</v>
      </c>
      <c r="W2965" s="316">
        <v>0</v>
      </c>
      <c r="X2965" s="315">
        <v>0</v>
      </c>
      <c r="Y2965" s="315">
        <v>0</v>
      </c>
      <c r="Z2965" s="315">
        <v>0</v>
      </c>
      <c r="AA2965" s="315">
        <v>0</v>
      </c>
      <c r="AB2965" s="5">
        <v>0</v>
      </c>
      <c r="AC2965" s="5">
        <v>0</v>
      </c>
      <c r="AD2965" s="5">
        <v>0</v>
      </c>
      <c r="AE2965" s="5">
        <v>0</v>
      </c>
      <c r="AF2965" s="5">
        <v>0</v>
      </c>
      <c r="AG2965" s="5">
        <v>0</v>
      </c>
      <c r="AH2965" s="350">
        <v>0</v>
      </c>
      <c r="AI2965" s="350">
        <v>0</v>
      </c>
      <c r="AK2965" s="199"/>
      <c r="AM2965" s="11"/>
      <c r="AN2965" s="15"/>
      <c r="AO2965" s="11"/>
      <c r="AP2965" s="11"/>
    </row>
    <row r="2966" spans="3:42" outlineLevel="2" x14ac:dyDescent="0.2">
      <c r="C2966" s="252">
        <v>21</v>
      </c>
      <c r="D2966" s="119" t="s">
        <v>218</v>
      </c>
      <c r="F2966" s="767" t="s">
        <v>613</v>
      </c>
      <c r="H2966" s="797" t="s">
        <v>580</v>
      </c>
      <c r="I2966" s="234" t="s">
        <v>614</v>
      </c>
      <c r="K2966" s="164"/>
      <c r="Q2966" s="135" t="s">
        <v>110</v>
      </c>
      <c r="R2966" s="314">
        <v>0</v>
      </c>
      <c r="S2966" s="315">
        <v>0</v>
      </c>
      <c r="T2966" s="315">
        <v>0</v>
      </c>
      <c r="U2966" s="315">
        <v>0</v>
      </c>
      <c r="V2966" s="315">
        <v>0</v>
      </c>
      <c r="W2966" s="316">
        <v>0</v>
      </c>
      <c r="X2966" s="315">
        <v>0</v>
      </c>
      <c r="Y2966" s="315">
        <v>0</v>
      </c>
      <c r="Z2966" s="315">
        <v>0</v>
      </c>
      <c r="AA2966" s="315">
        <v>0</v>
      </c>
      <c r="AB2966" s="5">
        <v>0</v>
      </c>
      <c r="AC2966" s="5">
        <v>0</v>
      </c>
      <c r="AD2966" s="5">
        <v>0</v>
      </c>
      <c r="AE2966" s="5">
        <v>0</v>
      </c>
      <c r="AF2966" s="5">
        <v>0</v>
      </c>
      <c r="AG2966" s="5">
        <v>0</v>
      </c>
      <c r="AH2966" s="350">
        <v>0</v>
      </c>
      <c r="AI2966" s="350">
        <v>0</v>
      </c>
      <c r="AK2966" s="199"/>
      <c r="AM2966" s="11"/>
      <c r="AN2966" s="15"/>
      <c r="AO2966" s="11"/>
      <c r="AP2966" s="11"/>
    </row>
    <row r="2967" spans="3:42" outlineLevel="2" x14ac:dyDescent="0.2">
      <c r="C2967" s="252">
        <v>21</v>
      </c>
      <c r="D2967" s="119" t="s">
        <v>218</v>
      </c>
      <c r="F2967" s="783" t="s">
        <v>57</v>
      </c>
      <c r="G2967" s="83"/>
      <c r="H2967" s="798" t="s">
        <v>580</v>
      </c>
      <c r="I2967" s="799"/>
      <c r="J2967" s="83"/>
      <c r="K2967" s="736"/>
      <c r="L2967" s="83"/>
      <c r="M2967" s="83"/>
      <c r="N2967" s="83"/>
      <c r="O2967" s="83"/>
      <c r="P2967" s="83"/>
      <c r="Q2967" s="143" t="s">
        <v>110</v>
      </c>
      <c r="R2967" s="304">
        <v>0</v>
      </c>
      <c r="S2967" s="305">
        <v>0</v>
      </c>
      <c r="T2967" s="305">
        <v>0</v>
      </c>
      <c r="U2967" s="305">
        <v>0</v>
      </c>
      <c r="V2967" s="305">
        <v>0</v>
      </c>
      <c r="W2967" s="306">
        <v>0</v>
      </c>
      <c r="X2967" s="305">
        <v>0</v>
      </c>
      <c r="Y2967" s="305">
        <v>0</v>
      </c>
      <c r="Z2967" s="305">
        <v>0</v>
      </c>
      <c r="AA2967" s="305">
        <v>0</v>
      </c>
      <c r="AB2967" s="307">
        <v>0</v>
      </c>
      <c r="AC2967" s="307">
        <v>0</v>
      </c>
      <c r="AD2967" s="307">
        <v>0</v>
      </c>
      <c r="AE2967" s="307">
        <v>0</v>
      </c>
      <c r="AF2967" s="307">
        <v>0</v>
      </c>
      <c r="AG2967" s="307">
        <v>0</v>
      </c>
      <c r="AH2967" s="362">
        <v>0</v>
      </c>
      <c r="AI2967" s="362">
        <v>0</v>
      </c>
      <c r="AK2967" s="199"/>
      <c r="AM2967" s="11"/>
      <c r="AN2967" s="15"/>
      <c r="AO2967" s="11"/>
      <c r="AP2967" s="11"/>
    </row>
    <row r="2968" spans="3:42" outlineLevel="2" x14ac:dyDescent="0.2">
      <c r="C2968" s="252">
        <v>21</v>
      </c>
      <c r="D2968" s="119" t="s">
        <v>218</v>
      </c>
      <c r="F2968" s="12"/>
      <c r="H2968" s="234"/>
      <c r="K2968" s="164"/>
      <c r="Q2968" s="16"/>
      <c r="R2968" s="800">
        <v>0</v>
      </c>
      <c r="S2968" s="800">
        <v>0</v>
      </c>
      <c r="T2968" s="800">
        <v>0</v>
      </c>
      <c r="U2968" s="800">
        <v>0</v>
      </c>
      <c r="V2968" s="800">
        <v>0</v>
      </c>
      <c r="W2968" s="800">
        <v>0</v>
      </c>
      <c r="X2968" s="800">
        <v>0</v>
      </c>
      <c r="Y2968" s="800">
        <v>0</v>
      </c>
      <c r="Z2968" s="800">
        <v>0</v>
      </c>
      <c r="AA2968" s="800">
        <v>0</v>
      </c>
      <c r="AB2968" s="800">
        <v>0</v>
      </c>
      <c r="AC2968" s="800">
        <v>0</v>
      </c>
      <c r="AD2968" s="800">
        <v>0</v>
      </c>
      <c r="AE2968" s="800">
        <v>0</v>
      </c>
      <c r="AF2968" s="800">
        <v>0</v>
      </c>
      <c r="AG2968" s="800">
        <v>0</v>
      </c>
      <c r="AH2968" s="800">
        <v>0</v>
      </c>
      <c r="AI2968" s="800">
        <v>0</v>
      </c>
      <c r="AK2968" s="199"/>
      <c r="AM2968" s="11"/>
      <c r="AN2968" s="15"/>
      <c r="AO2968" s="11"/>
      <c r="AP2968" s="11"/>
    </row>
    <row r="2969" spans="3:42" outlineLevel="2" x14ac:dyDescent="0.2">
      <c r="C2969" s="252">
        <v>21</v>
      </c>
      <c r="D2969" s="119" t="s">
        <v>218</v>
      </c>
      <c r="F2969" s="794" t="s">
        <v>615</v>
      </c>
      <c r="AK2969" s="199"/>
      <c r="AM2969" s="11"/>
      <c r="AN2969" s="15"/>
      <c r="AO2969" s="11"/>
      <c r="AP2969" s="11"/>
    </row>
    <row r="2970" spans="3:42" outlineLevel="2" x14ac:dyDescent="0.2">
      <c r="C2970" s="252">
        <v>21</v>
      </c>
      <c r="D2970" s="119" t="s">
        <v>218</v>
      </c>
      <c r="F2970" s="761" t="s">
        <v>48</v>
      </c>
      <c r="G2970" s="75"/>
      <c r="H2970" s="796" t="s">
        <v>580</v>
      </c>
      <c r="I2970" s="801"/>
      <c r="J2970" s="75"/>
      <c r="K2970" s="741"/>
      <c r="L2970" s="75"/>
      <c r="M2970" s="75"/>
      <c r="N2970" s="75"/>
      <c r="O2970" s="75"/>
      <c r="P2970" s="75"/>
      <c r="Q2970" s="128" t="s">
        <v>110</v>
      </c>
      <c r="R2970" s="299">
        <v>0</v>
      </c>
      <c r="S2970" s="300">
        <v>0</v>
      </c>
      <c r="T2970" s="300">
        <v>0</v>
      </c>
      <c r="U2970" s="300">
        <v>0</v>
      </c>
      <c r="V2970" s="300">
        <v>0</v>
      </c>
      <c r="W2970" s="301">
        <v>0</v>
      </c>
      <c r="X2970" s="300">
        <v>0</v>
      </c>
      <c r="Y2970" s="300">
        <v>0</v>
      </c>
      <c r="Z2970" s="300">
        <v>0</v>
      </c>
      <c r="AA2970" s="300">
        <v>0</v>
      </c>
      <c r="AB2970" s="302">
        <v>0</v>
      </c>
      <c r="AC2970" s="302">
        <v>0</v>
      </c>
      <c r="AD2970" s="302">
        <v>0</v>
      </c>
      <c r="AE2970" s="302">
        <v>0</v>
      </c>
      <c r="AF2970" s="302">
        <v>0</v>
      </c>
      <c r="AG2970" s="302">
        <v>0</v>
      </c>
      <c r="AH2970" s="348">
        <v>0</v>
      </c>
      <c r="AI2970" s="348">
        <v>0</v>
      </c>
      <c r="AK2970" s="199"/>
      <c r="AM2970" s="11"/>
      <c r="AN2970" s="15"/>
      <c r="AO2970" s="11"/>
      <c r="AP2970" s="11"/>
    </row>
    <row r="2971" spans="3:42" outlineLevel="2" x14ac:dyDescent="0.2">
      <c r="C2971" s="252">
        <v>21</v>
      </c>
      <c r="D2971" s="119" t="s">
        <v>218</v>
      </c>
      <c r="F2971" s="767" t="s">
        <v>55</v>
      </c>
      <c r="H2971" s="797" t="s">
        <v>580</v>
      </c>
      <c r="K2971" s="164"/>
      <c r="Q2971" s="135" t="s">
        <v>110</v>
      </c>
      <c r="R2971" s="314">
        <v>0</v>
      </c>
      <c r="S2971" s="315">
        <v>0</v>
      </c>
      <c r="T2971" s="315">
        <v>0</v>
      </c>
      <c r="U2971" s="315">
        <v>0</v>
      </c>
      <c r="V2971" s="315">
        <v>0</v>
      </c>
      <c r="W2971" s="316">
        <v>0</v>
      </c>
      <c r="X2971" s="315">
        <v>0</v>
      </c>
      <c r="Y2971" s="315">
        <v>0</v>
      </c>
      <c r="Z2971" s="315">
        <v>0</v>
      </c>
      <c r="AA2971" s="315">
        <v>0</v>
      </c>
      <c r="AB2971" s="5">
        <v>0</v>
      </c>
      <c r="AC2971" s="5">
        <v>0</v>
      </c>
      <c r="AD2971" s="5">
        <v>0</v>
      </c>
      <c r="AE2971" s="5">
        <v>0</v>
      </c>
      <c r="AF2971" s="5">
        <v>0</v>
      </c>
      <c r="AG2971" s="5">
        <v>0</v>
      </c>
      <c r="AH2971" s="350">
        <v>0</v>
      </c>
      <c r="AI2971" s="350">
        <v>0</v>
      </c>
      <c r="AK2971" s="199"/>
      <c r="AM2971" s="11"/>
      <c r="AN2971" s="15"/>
      <c r="AO2971" s="11"/>
      <c r="AP2971" s="11"/>
    </row>
    <row r="2972" spans="3:42" outlineLevel="2" x14ac:dyDescent="0.2">
      <c r="C2972" s="252">
        <v>21</v>
      </c>
      <c r="D2972" s="119" t="s">
        <v>218</v>
      </c>
      <c r="F2972" s="783" t="s">
        <v>57</v>
      </c>
      <c r="G2972" s="83"/>
      <c r="H2972" s="798" t="s">
        <v>580</v>
      </c>
      <c r="I2972" s="799"/>
      <c r="J2972" s="83"/>
      <c r="K2972" s="736"/>
      <c r="L2972" s="83"/>
      <c r="M2972" s="83"/>
      <c r="N2972" s="83"/>
      <c r="O2972" s="83"/>
      <c r="P2972" s="83"/>
      <c r="Q2972" s="143" t="s">
        <v>110</v>
      </c>
      <c r="R2972" s="304">
        <v>0</v>
      </c>
      <c r="S2972" s="305">
        <v>0</v>
      </c>
      <c r="T2972" s="305">
        <v>0</v>
      </c>
      <c r="U2972" s="305">
        <v>0</v>
      </c>
      <c r="V2972" s="305">
        <v>0</v>
      </c>
      <c r="W2972" s="306">
        <v>0</v>
      </c>
      <c r="X2972" s="305">
        <v>0</v>
      </c>
      <c r="Y2972" s="305">
        <v>0</v>
      </c>
      <c r="Z2972" s="305">
        <v>0</v>
      </c>
      <c r="AA2972" s="305">
        <v>0</v>
      </c>
      <c r="AB2972" s="307">
        <v>0</v>
      </c>
      <c r="AC2972" s="307">
        <v>0</v>
      </c>
      <c r="AD2972" s="307">
        <v>0</v>
      </c>
      <c r="AE2972" s="307">
        <v>0</v>
      </c>
      <c r="AF2972" s="307">
        <v>0</v>
      </c>
      <c r="AG2972" s="307">
        <v>0</v>
      </c>
      <c r="AH2972" s="362">
        <v>0</v>
      </c>
      <c r="AI2972" s="362">
        <v>0</v>
      </c>
      <c r="AK2972" s="199"/>
      <c r="AM2972" s="11"/>
      <c r="AN2972" s="15"/>
      <c r="AO2972" s="11"/>
      <c r="AP2972" s="11"/>
    </row>
    <row r="2973" spans="3:42" outlineLevel="2" x14ac:dyDescent="0.2">
      <c r="C2973" s="252">
        <v>21</v>
      </c>
      <c r="D2973" s="119" t="s">
        <v>218</v>
      </c>
      <c r="F2973" s="12"/>
      <c r="H2973" s="164"/>
      <c r="K2973" s="164"/>
      <c r="Q2973" s="16"/>
      <c r="R2973" s="800">
        <v>0</v>
      </c>
      <c r="S2973" s="800">
        <v>0</v>
      </c>
      <c r="T2973" s="800">
        <v>0</v>
      </c>
      <c r="U2973" s="800">
        <v>0</v>
      </c>
      <c r="V2973" s="800">
        <v>0</v>
      </c>
      <c r="W2973" s="800">
        <v>0</v>
      </c>
      <c r="X2973" s="800">
        <v>0</v>
      </c>
      <c r="Y2973" s="800">
        <v>0</v>
      </c>
      <c r="Z2973" s="800">
        <v>0</v>
      </c>
      <c r="AA2973" s="800">
        <v>0</v>
      </c>
      <c r="AB2973" s="800">
        <v>0</v>
      </c>
      <c r="AC2973" s="800">
        <v>0</v>
      </c>
      <c r="AD2973" s="800">
        <v>0</v>
      </c>
      <c r="AE2973" s="800">
        <v>0</v>
      </c>
      <c r="AF2973" s="800">
        <v>0</v>
      </c>
      <c r="AG2973" s="800">
        <v>0</v>
      </c>
      <c r="AH2973" s="800">
        <v>0</v>
      </c>
      <c r="AI2973" s="800">
        <v>0</v>
      </c>
      <c r="AK2973" s="199"/>
      <c r="AM2973" s="11"/>
      <c r="AN2973" s="15"/>
      <c r="AO2973" s="11"/>
      <c r="AP2973" s="11"/>
    </row>
    <row r="2974" spans="3:42" outlineLevel="2" x14ac:dyDescent="0.2">
      <c r="C2974" s="252">
        <v>21</v>
      </c>
      <c r="D2974" s="119" t="s">
        <v>218</v>
      </c>
      <c r="F2974" s="794" t="s">
        <v>69</v>
      </c>
      <c r="AK2974" s="199"/>
      <c r="AM2974" s="11"/>
      <c r="AN2974" s="15"/>
      <c r="AO2974" s="11"/>
      <c r="AP2974" s="11"/>
    </row>
    <row r="2975" spans="3:42" outlineLevel="2" x14ac:dyDescent="0.2">
      <c r="C2975" s="252">
        <v>21</v>
      </c>
      <c r="D2975" s="119" t="s">
        <v>218</v>
      </c>
      <c r="F2975" s="761" t="s">
        <v>9</v>
      </c>
      <c r="G2975" s="75"/>
      <c r="H2975" s="796" t="s">
        <v>580</v>
      </c>
      <c r="I2975" s="801"/>
      <c r="J2975" s="75"/>
      <c r="K2975" s="741"/>
      <c r="L2975" s="75"/>
      <c r="M2975" s="75"/>
      <c r="N2975" s="75"/>
      <c r="O2975" s="75"/>
      <c r="P2975" s="75"/>
      <c r="Q2975" s="128" t="s">
        <v>110</v>
      </c>
      <c r="R2975" s="299">
        <v>0</v>
      </c>
      <c r="S2975" s="300">
        <v>0</v>
      </c>
      <c r="T2975" s="300">
        <v>0</v>
      </c>
      <c r="U2975" s="300">
        <v>0</v>
      </c>
      <c r="V2975" s="300">
        <v>0</v>
      </c>
      <c r="W2975" s="301">
        <v>0</v>
      </c>
      <c r="X2975" s="300">
        <v>0</v>
      </c>
      <c r="Y2975" s="300">
        <v>0</v>
      </c>
      <c r="Z2975" s="300">
        <v>0</v>
      </c>
      <c r="AA2975" s="300">
        <v>0</v>
      </c>
      <c r="AB2975" s="302">
        <v>0</v>
      </c>
      <c r="AC2975" s="302">
        <v>0</v>
      </c>
      <c r="AD2975" s="302">
        <v>0</v>
      </c>
      <c r="AE2975" s="302">
        <v>0</v>
      </c>
      <c r="AF2975" s="302">
        <v>0</v>
      </c>
      <c r="AG2975" s="302">
        <v>0</v>
      </c>
      <c r="AH2975" s="348">
        <v>0</v>
      </c>
      <c r="AI2975" s="348">
        <v>0</v>
      </c>
      <c r="AK2975" s="199"/>
      <c r="AM2975" s="11"/>
      <c r="AN2975" s="15"/>
      <c r="AO2975" s="11"/>
      <c r="AP2975" s="11"/>
    </row>
    <row r="2976" spans="3:42" outlineLevel="2" x14ac:dyDescent="0.2">
      <c r="C2976" s="252">
        <v>21</v>
      </c>
      <c r="D2976" s="119" t="s">
        <v>218</v>
      </c>
      <c r="F2976" s="767" t="s">
        <v>14</v>
      </c>
      <c r="H2976" s="797" t="s">
        <v>580</v>
      </c>
      <c r="K2976" s="164"/>
      <c r="Q2976" s="135" t="s">
        <v>110</v>
      </c>
      <c r="R2976" s="314">
        <v>0</v>
      </c>
      <c r="S2976" s="315">
        <v>0</v>
      </c>
      <c r="T2976" s="315">
        <v>0</v>
      </c>
      <c r="U2976" s="315">
        <v>0</v>
      </c>
      <c r="V2976" s="315">
        <v>0</v>
      </c>
      <c r="W2976" s="316">
        <v>0</v>
      </c>
      <c r="X2976" s="315">
        <v>0</v>
      </c>
      <c r="Y2976" s="315">
        <v>0</v>
      </c>
      <c r="Z2976" s="315">
        <v>0</v>
      </c>
      <c r="AA2976" s="315">
        <v>0</v>
      </c>
      <c r="AB2976" s="5">
        <v>0</v>
      </c>
      <c r="AC2976" s="5">
        <v>0</v>
      </c>
      <c r="AD2976" s="5">
        <v>0</v>
      </c>
      <c r="AE2976" s="5">
        <v>0</v>
      </c>
      <c r="AF2976" s="5">
        <v>0</v>
      </c>
      <c r="AG2976" s="5">
        <v>0</v>
      </c>
      <c r="AH2976" s="350">
        <v>0</v>
      </c>
      <c r="AI2976" s="350">
        <v>0</v>
      </c>
      <c r="AK2976" s="199"/>
      <c r="AM2976" s="11"/>
      <c r="AN2976" s="15"/>
      <c r="AO2976" s="11"/>
      <c r="AP2976" s="11"/>
    </row>
    <row r="2977" spans="3:42" outlineLevel="2" x14ac:dyDescent="0.2">
      <c r="C2977" s="252">
        <v>21</v>
      </c>
      <c r="D2977" s="119" t="s">
        <v>218</v>
      </c>
      <c r="F2977" s="783" t="s">
        <v>16</v>
      </c>
      <c r="G2977" s="83"/>
      <c r="H2977" s="798" t="s">
        <v>580</v>
      </c>
      <c r="I2977" s="799"/>
      <c r="J2977" s="83"/>
      <c r="K2977" s="736"/>
      <c r="L2977" s="83"/>
      <c r="M2977" s="83"/>
      <c r="N2977" s="83"/>
      <c r="O2977" s="83"/>
      <c r="P2977" s="83"/>
      <c r="Q2977" s="143" t="s">
        <v>110</v>
      </c>
      <c r="R2977" s="304">
        <v>0</v>
      </c>
      <c r="S2977" s="305">
        <v>0</v>
      </c>
      <c r="T2977" s="305">
        <v>0</v>
      </c>
      <c r="U2977" s="305">
        <v>0</v>
      </c>
      <c r="V2977" s="305">
        <v>0</v>
      </c>
      <c r="W2977" s="306">
        <v>0</v>
      </c>
      <c r="X2977" s="305">
        <v>0</v>
      </c>
      <c r="Y2977" s="305">
        <v>0</v>
      </c>
      <c r="Z2977" s="305">
        <v>0</v>
      </c>
      <c r="AA2977" s="305">
        <v>0</v>
      </c>
      <c r="AB2977" s="307">
        <v>0</v>
      </c>
      <c r="AC2977" s="307">
        <v>0</v>
      </c>
      <c r="AD2977" s="307">
        <v>0</v>
      </c>
      <c r="AE2977" s="307">
        <v>0</v>
      </c>
      <c r="AF2977" s="307">
        <v>0</v>
      </c>
      <c r="AG2977" s="307">
        <v>0</v>
      </c>
      <c r="AH2977" s="362">
        <v>0</v>
      </c>
      <c r="AI2977" s="362">
        <v>0</v>
      </c>
      <c r="AK2977" s="199"/>
      <c r="AM2977" s="11"/>
      <c r="AN2977" s="15"/>
      <c r="AO2977" s="11"/>
      <c r="AP2977" s="11"/>
    </row>
    <row r="2978" spans="3:42" outlineLevel="2" x14ac:dyDescent="0.2">
      <c r="C2978" s="252">
        <v>21</v>
      </c>
      <c r="D2978" s="119" t="s">
        <v>218</v>
      </c>
      <c r="F2978" s="12"/>
      <c r="H2978" s="797"/>
      <c r="K2978" s="164"/>
      <c r="Q2978" s="16"/>
      <c r="R2978" s="800">
        <v>0</v>
      </c>
      <c r="S2978" s="800">
        <v>0</v>
      </c>
      <c r="T2978" s="800">
        <v>0</v>
      </c>
      <c r="U2978" s="800">
        <v>0</v>
      </c>
      <c r="V2978" s="800">
        <v>0</v>
      </c>
      <c r="W2978" s="800">
        <v>0</v>
      </c>
      <c r="X2978" s="800">
        <v>0</v>
      </c>
      <c r="Y2978" s="800">
        <v>0</v>
      </c>
      <c r="Z2978" s="800">
        <v>0</v>
      </c>
      <c r="AA2978" s="800">
        <v>0</v>
      </c>
      <c r="AB2978" s="800">
        <v>0</v>
      </c>
      <c r="AC2978" s="800">
        <v>0</v>
      </c>
      <c r="AD2978" s="800">
        <v>0</v>
      </c>
      <c r="AE2978" s="800">
        <v>0</v>
      </c>
      <c r="AF2978" s="800">
        <v>0</v>
      </c>
      <c r="AG2978" s="800">
        <v>0</v>
      </c>
      <c r="AH2978" s="800">
        <v>0</v>
      </c>
      <c r="AI2978" s="800">
        <v>0</v>
      </c>
      <c r="AK2978" s="199"/>
      <c r="AM2978" s="11"/>
      <c r="AN2978" s="15"/>
      <c r="AO2978" s="11"/>
      <c r="AP2978" s="11"/>
    </row>
    <row r="2979" spans="3:42" outlineLevel="2" x14ac:dyDescent="0.2">
      <c r="C2979" s="252">
        <v>21</v>
      </c>
      <c r="D2979" s="119" t="s">
        <v>218</v>
      </c>
      <c r="F2979" s="794" t="s">
        <v>616</v>
      </c>
      <c r="AK2979" s="199"/>
      <c r="AM2979" s="11"/>
      <c r="AN2979" s="15"/>
      <c r="AO2979" s="11"/>
      <c r="AP2979" s="11"/>
    </row>
    <row r="2980" spans="3:42" outlineLevel="2" x14ac:dyDescent="0.2">
      <c r="C2980" s="252">
        <v>21</v>
      </c>
      <c r="D2980" s="119" t="s">
        <v>218</v>
      </c>
      <c r="F2980" s="761" t="s">
        <v>48</v>
      </c>
      <c r="G2980" s="75"/>
      <c r="H2980" s="796" t="s">
        <v>580</v>
      </c>
      <c r="I2980" s="228" t="s">
        <v>617</v>
      </c>
      <c r="J2980" s="75"/>
      <c r="K2980" s="741"/>
      <c r="L2980" s="75"/>
      <c r="M2980" s="75"/>
      <c r="N2980" s="75"/>
      <c r="O2980" s="75"/>
      <c r="P2980" s="75"/>
      <c r="Q2980" s="128" t="s">
        <v>110</v>
      </c>
      <c r="R2980" s="299">
        <v>0</v>
      </c>
      <c r="S2980" s="300">
        <v>0</v>
      </c>
      <c r="T2980" s="300">
        <v>0</v>
      </c>
      <c r="U2980" s="300">
        <v>0</v>
      </c>
      <c r="V2980" s="300">
        <v>0</v>
      </c>
      <c r="W2980" s="301">
        <v>0</v>
      </c>
      <c r="X2980" s="300">
        <v>0</v>
      </c>
      <c r="Y2980" s="300">
        <v>0</v>
      </c>
      <c r="Z2980" s="300">
        <v>0</v>
      </c>
      <c r="AA2980" s="300">
        <v>0</v>
      </c>
      <c r="AB2980" s="302">
        <v>0</v>
      </c>
      <c r="AC2980" s="302">
        <v>0</v>
      </c>
      <c r="AD2980" s="302">
        <v>0</v>
      </c>
      <c r="AE2980" s="302">
        <v>0</v>
      </c>
      <c r="AF2980" s="302">
        <v>0</v>
      </c>
      <c r="AG2980" s="302">
        <v>0</v>
      </c>
      <c r="AH2980" s="348">
        <v>0</v>
      </c>
      <c r="AI2980" s="348">
        <v>0</v>
      </c>
      <c r="AK2980" s="199"/>
      <c r="AM2980" s="11"/>
      <c r="AN2980" s="15"/>
      <c r="AO2980" s="11"/>
      <c r="AP2980" s="11"/>
    </row>
    <row r="2981" spans="3:42" outlineLevel="2" x14ac:dyDescent="0.2">
      <c r="C2981" s="252">
        <v>21</v>
      </c>
      <c r="D2981" s="119" t="s">
        <v>218</v>
      </c>
      <c r="F2981" s="767" t="s">
        <v>55</v>
      </c>
      <c r="H2981" s="797" t="s">
        <v>580</v>
      </c>
      <c r="I2981" s="234" t="s">
        <v>617</v>
      </c>
      <c r="K2981" s="164"/>
      <c r="Q2981" s="135" t="s">
        <v>110</v>
      </c>
      <c r="R2981" s="314">
        <v>0</v>
      </c>
      <c r="S2981" s="315">
        <v>0</v>
      </c>
      <c r="T2981" s="315">
        <v>0</v>
      </c>
      <c r="U2981" s="315">
        <v>0</v>
      </c>
      <c r="V2981" s="315">
        <v>0</v>
      </c>
      <c r="W2981" s="316">
        <v>0</v>
      </c>
      <c r="X2981" s="315">
        <v>0</v>
      </c>
      <c r="Y2981" s="315">
        <v>0</v>
      </c>
      <c r="Z2981" s="315">
        <v>0</v>
      </c>
      <c r="AA2981" s="315">
        <v>0</v>
      </c>
      <c r="AB2981" s="5">
        <v>0</v>
      </c>
      <c r="AC2981" s="5">
        <v>0</v>
      </c>
      <c r="AD2981" s="5">
        <v>0</v>
      </c>
      <c r="AE2981" s="5">
        <v>0</v>
      </c>
      <c r="AF2981" s="5">
        <v>0</v>
      </c>
      <c r="AG2981" s="5">
        <v>0</v>
      </c>
      <c r="AH2981" s="350">
        <v>0</v>
      </c>
      <c r="AI2981" s="350">
        <v>0</v>
      </c>
      <c r="AK2981" s="199"/>
      <c r="AM2981" s="11"/>
      <c r="AN2981" s="15"/>
      <c r="AO2981" s="11"/>
      <c r="AP2981" s="11"/>
    </row>
    <row r="2982" spans="3:42" outlineLevel="2" x14ac:dyDescent="0.2">
      <c r="C2982" s="252">
        <v>21</v>
      </c>
      <c r="D2982" s="119" t="s">
        <v>218</v>
      </c>
      <c r="F2982" s="783" t="s">
        <v>57</v>
      </c>
      <c r="G2982" s="83"/>
      <c r="H2982" s="798" t="s">
        <v>580</v>
      </c>
      <c r="I2982" s="240" t="s">
        <v>617</v>
      </c>
      <c r="J2982" s="83"/>
      <c r="K2982" s="736"/>
      <c r="L2982" s="83"/>
      <c r="M2982" s="83"/>
      <c r="N2982" s="83"/>
      <c r="O2982" s="83"/>
      <c r="P2982" s="83"/>
      <c r="Q2982" s="143" t="s">
        <v>110</v>
      </c>
      <c r="R2982" s="304">
        <v>0</v>
      </c>
      <c r="S2982" s="305">
        <v>0</v>
      </c>
      <c r="T2982" s="305">
        <v>0</v>
      </c>
      <c r="U2982" s="305">
        <v>0</v>
      </c>
      <c r="V2982" s="305">
        <v>0</v>
      </c>
      <c r="W2982" s="306">
        <v>0</v>
      </c>
      <c r="X2982" s="305">
        <v>0</v>
      </c>
      <c r="Y2982" s="305">
        <v>0</v>
      </c>
      <c r="Z2982" s="305">
        <v>0</v>
      </c>
      <c r="AA2982" s="305">
        <v>0</v>
      </c>
      <c r="AB2982" s="307">
        <v>0</v>
      </c>
      <c r="AC2982" s="307">
        <v>0</v>
      </c>
      <c r="AD2982" s="307">
        <v>0</v>
      </c>
      <c r="AE2982" s="307">
        <v>0</v>
      </c>
      <c r="AF2982" s="307">
        <v>0</v>
      </c>
      <c r="AG2982" s="307">
        <v>0</v>
      </c>
      <c r="AH2982" s="362">
        <v>0</v>
      </c>
      <c r="AI2982" s="362">
        <v>0</v>
      </c>
      <c r="AK2982" s="199"/>
      <c r="AM2982" s="11"/>
      <c r="AN2982" s="15"/>
      <c r="AO2982" s="11"/>
      <c r="AP2982" s="11"/>
    </row>
    <row r="2983" spans="3:42" outlineLevel="2" x14ac:dyDescent="0.2">
      <c r="C2983" s="252">
        <v>21</v>
      </c>
      <c r="D2983" s="119" t="s">
        <v>218</v>
      </c>
      <c r="F2983" s="802" t="s">
        <v>626</v>
      </c>
      <c r="R2983" s="800">
        <v>0</v>
      </c>
      <c r="S2983" s="800">
        <v>0</v>
      </c>
      <c r="T2983" s="800">
        <v>0</v>
      </c>
      <c r="U2983" s="800">
        <v>0</v>
      </c>
      <c r="V2983" s="800">
        <v>0</v>
      </c>
      <c r="W2983" s="800">
        <v>0</v>
      </c>
      <c r="X2983" s="800">
        <v>0</v>
      </c>
      <c r="Y2983" s="800">
        <v>0</v>
      </c>
      <c r="Z2983" s="800">
        <v>0</v>
      </c>
      <c r="AA2983" s="800">
        <v>0</v>
      </c>
      <c r="AB2983" s="800">
        <v>0</v>
      </c>
      <c r="AC2983" s="800">
        <v>0</v>
      </c>
      <c r="AD2983" s="800">
        <v>0</v>
      </c>
      <c r="AE2983" s="800">
        <v>0</v>
      </c>
      <c r="AF2983" s="800">
        <v>0</v>
      </c>
      <c r="AG2983" s="800">
        <v>0</v>
      </c>
      <c r="AH2983" s="800">
        <v>0</v>
      </c>
      <c r="AI2983" s="800">
        <v>0</v>
      </c>
      <c r="AK2983" s="199"/>
      <c r="AM2983" s="11"/>
      <c r="AN2983" s="15"/>
      <c r="AO2983" s="11"/>
      <c r="AP2983" s="11"/>
    </row>
    <row r="2984" spans="3:42" outlineLevel="2" x14ac:dyDescent="0.2">
      <c r="C2984" s="252">
        <v>21</v>
      </c>
      <c r="D2984" s="119" t="s">
        <v>218</v>
      </c>
      <c r="R2984" s="5"/>
      <c r="S2984" s="5"/>
      <c r="T2984" s="5"/>
      <c r="U2984" s="5"/>
      <c r="V2984" s="5"/>
      <c r="W2984" s="5"/>
      <c r="X2984" s="5"/>
      <c r="Y2984" s="5"/>
      <c r="AK2984" s="199"/>
      <c r="AM2984" s="11"/>
      <c r="AN2984" s="15"/>
      <c r="AO2984" s="11"/>
      <c r="AP2984" s="11"/>
    </row>
    <row r="2985" spans="3:42" outlineLevel="2" x14ac:dyDescent="0.2">
      <c r="C2985" s="252">
        <v>21</v>
      </c>
      <c r="D2985" s="119" t="s">
        <v>218</v>
      </c>
      <c r="F2985" s="789" t="s">
        <v>631</v>
      </c>
      <c r="G2985" s="790"/>
      <c r="H2985" s="803"/>
      <c r="I2985" s="790"/>
      <c r="J2985" s="790"/>
      <c r="K2985" s="792"/>
      <c r="L2985" s="789"/>
      <c r="M2985" s="789"/>
      <c r="N2985" s="789"/>
      <c r="O2985" s="789"/>
      <c r="P2985" s="789"/>
      <c r="Q2985" s="792"/>
      <c r="R2985" s="793"/>
      <c r="S2985" s="793"/>
      <c r="T2985" s="793"/>
      <c r="U2985" s="793"/>
      <c r="V2985" s="793"/>
      <c r="W2985" s="793"/>
      <c r="X2985" s="793"/>
      <c r="Y2985" s="793"/>
      <c r="Z2985" s="793"/>
      <c r="AA2985" s="793"/>
      <c r="AB2985" s="793"/>
      <c r="AC2985" s="793"/>
      <c r="AD2985" s="793"/>
      <c r="AE2985" s="793"/>
      <c r="AF2985" s="793"/>
      <c r="AG2985" s="793"/>
      <c r="AH2985" s="789"/>
      <c r="AI2985" s="789"/>
      <c r="AK2985" s="199"/>
      <c r="AM2985" s="11"/>
      <c r="AN2985" s="15"/>
      <c r="AO2985" s="11"/>
      <c r="AP2985" s="11"/>
    </row>
    <row r="2986" spans="3:42" outlineLevel="2" x14ac:dyDescent="0.2">
      <c r="C2986" s="252">
        <v>21</v>
      </c>
      <c r="D2986" s="119" t="s">
        <v>218</v>
      </c>
      <c r="F2986" t="s">
        <v>620</v>
      </c>
      <c r="AK2986" s="199"/>
      <c r="AM2986" s="11"/>
      <c r="AN2986" s="15"/>
      <c r="AO2986" s="11"/>
      <c r="AP2986" s="11"/>
    </row>
    <row r="2987" spans="3:42" outlineLevel="2" x14ac:dyDescent="0.2">
      <c r="C2987" s="252">
        <v>21</v>
      </c>
      <c r="D2987" s="119" t="s">
        <v>218</v>
      </c>
      <c r="F2987" s="761" t="s">
        <v>48</v>
      </c>
      <c r="G2987" s="75"/>
      <c r="H2987" s="796" t="s">
        <v>632</v>
      </c>
      <c r="I2987" s="801"/>
      <c r="J2987" s="75"/>
      <c r="K2987" s="741"/>
      <c r="L2987" s="75"/>
      <c r="M2987" s="75"/>
      <c r="N2987" s="75"/>
      <c r="O2987" s="75"/>
      <c r="P2987" s="75"/>
      <c r="Q2987" s="128" t="s">
        <v>536</v>
      </c>
      <c r="R2987" s="804">
        <v>0</v>
      </c>
      <c r="S2987" s="805">
        <v>0</v>
      </c>
      <c r="T2987" s="805">
        <v>0</v>
      </c>
      <c r="U2987" s="805">
        <v>0</v>
      </c>
      <c r="V2987" s="805">
        <v>0</v>
      </c>
      <c r="W2987" s="806">
        <v>0</v>
      </c>
      <c r="X2987" s="805">
        <v>0</v>
      </c>
      <c r="Y2987" s="805">
        <v>0</v>
      </c>
      <c r="Z2987" s="805">
        <v>0</v>
      </c>
      <c r="AA2987" s="805">
        <v>0</v>
      </c>
      <c r="AB2987" s="805">
        <v>0</v>
      </c>
      <c r="AC2987" s="805">
        <v>0</v>
      </c>
      <c r="AD2987" s="805">
        <v>0</v>
      </c>
      <c r="AE2987" s="805">
        <v>0</v>
      </c>
      <c r="AF2987" s="805">
        <v>0</v>
      </c>
      <c r="AG2987" s="805">
        <v>0</v>
      </c>
      <c r="AH2987" s="808">
        <v>0</v>
      </c>
      <c r="AI2987" s="808">
        <v>0</v>
      </c>
      <c r="AK2987" s="199"/>
      <c r="AM2987" s="11"/>
      <c r="AN2987" s="15"/>
      <c r="AO2987" s="11"/>
      <c r="AP2987" s="11"/>
    </row>
    <row r="2988" spans="3:42" outlineLevel="2" x14ac:dyDescent="0.2">
      <c r="C2988" s="252">
        <v>21</v>
      </c>
      <c r="D2988" s="119" t="s">
        <v>218</v>
      </c>
      <c r="F2988" s="767" t="s">
        <v>55</v>
      </c>
      <c r="H2988" s="797" t="s">
        <v>632</v>
      </c>
      <c r="K2988" s="164"/>
      <c r="Q2988" s="135" t="s">
        <v>536</v>
      </c>
      <c r="R2988" s="809">
        <v>0</v>
      </c>
      <c r="S2988" s="810">
        <v>0</v>
      </c>
      <c r="T2988" s="810">
        <v>0</v>
      </c>
      <c r="U2988" s="810">
        <v>0</v>
      </c>
      <c r="V2988" s="810">
        <v>0</v>
      </c>
      <c r="W2988" s="811">
        <v>0</v>
      </c>
      <c r="X2988" s="810">
        <v>0</v>
      </c>
      <c r="Y2988" s="810">
        <v>0</v>
      </c>
      <c r="Z2988" s="810">
        <v>0</v>
      </c>
      <c r="AA2988" s="810">
        <v>0</v>
      </c>
      <c r="AB2988" s="810">
        <v>0</v>
      </c>
      <c r="AC2988" s="810">
        <v>0</v>
      </c>
      <c r="AD2988" s="810">
        <v>0</v>
      </c>
      <c r="AE2988" s="810">
        <v>0</v>
      </c>
      <c r="AF2988" s="810">
        <v>0</v>
      </c>
      <c r="AG2988" s="810">
        <v>0</v>
      </c>
      <c r="AH2988" s="812">
        <v>0</v>
      </c>
      <c r="AI2988" s="812">
        <v>0</v>
      </c>
      <c r="AK2988" s="199"/>
      <c r="AM2988" s="11"/>
      <c r="AN2988" s="15"/>
      <c r="AO2988" s="11"/>
      <c r="AP2988" s="11"/>
    </row>
    <row r="2989" spans="3:42" outlineLevel="2" x14ac:dyDescent="0.2">
      <c r="C2989" s="252">
        <v>21</v>
      </c>
      <c r="D2989" s="119" t="s">
        <v>218</v>
      </c>
      <c r="F2989" s="783" t="s">
        <v>57</v>
      </c>
      <c r="G2989" s="83"/>
      <c r="H2989" s="798" t="s">
        <v>632</v>
      </c>
      <c r="I2989" s="799"/>
      <c r="J2989" s="83"/>
      <c r="K2989" s="736"/>
      <c r="L2989" s="83"/>
      <c r="M2989" s="83"/>
      <c r="N2989" s="83"/>
      <c r="O2989" s="83"/>
      <c r="P2989" s="83"/>
      <c r="Q2989" s="143" t="s">
        <v>536</v>
      </c>
      <c r="R2989" s="813">
        <v>0</v>
      </c>
      <c r="S2989" s="814">
        <v>0</v>
      </c>
      <c r="T2989" s="814">
        <v>0</v>
      </c>
      <c r="U2989" s="814">
        <v>0</v>
      </c>
      <c r="V2989" s="814">
        <v>0</v>
      </c>
      <c r="W2989" s="815">
        <v>0</v>
      </c>
      <c r="X2989" s="814">
        <v>0</v>
      </c>
      <c r="Y2989" s="814">
        <v>0</v>
      </c>
      <c r="Z2989" s="814">
        <v>0</v>
      </c>
      <c r="AA2989" s="814">
        <v>0</v>
      </c>
      <c r="AB2989" s="814">
        <v>0</v>
      </c>
      <c r="AC2989" s="814">
        <v>0</v>
      </c>
      <c r="AD2989" s="814">
        <v>0</v>
      </c>
      <c r="AE2989" s="814">
        <v>0</v>
      </c>
      <c r="AF2989" s="814">
        <v>0</v>
      </c>
      <c r="AG2989" s="814">
        <v>0</v>
      </c>
      <c r="AH2989" s="816">
        <v>0</v>
      </c>
      <c r="AI2989" s="816">
        <v>0</v>
      </c>
      <c r="AK2989" s="199"/>
      <c r="AM2989" s="11"/>
      <c r="AN2989" s="15"/>
      <c r="AO2989" s="11"/>
      <c r="AP2989" s="11"/>
    </row>
    <row r="2990" spans="3:42" outlineLevel="2" x14ac:dyDescent="0.2">
      <c r="C2990" s="252">
        <v>21</v>
      </c>
      <c r="D2990" s="119" t="s">
        <v>218</v>
      </c>
      <c r="F2990" s="12"/>
      <c r="H2990" s="817"/>
      <c r="K2990" s="16"/>
      <c r="Q2990" s="16"/>
      <c r="R2990" s="818"/>
      <c r="S2990" s="818"/>
      <c r="T2990" s="818"/>
      <c r="U2990" s="818"/>
      <c r="V2990" s="818"/>
      <c r="W2990" s="818"/>
      <c r="X2990" s="818"/>
      <c r="Y2990" s="818"/>
      <c r="Z2990" s="818"/>
      <c r="AA2990" s="818"/>
      <c r="AB2990" s="818"/>
      <c r="AC2990" s="818"/>
      <c r="AD2990" s="818"/>
      <c r="AE2990" s="818"/>
      <c r="AF2990" s="818"/>
      <c r="AG2990" s="818"/>
      <c r="AH2990" s="818"/>
      <c r="AI2990" s="818"/>
      <c r="AK2990" s="199"/>
      <c r="AM2990" s="11"/>
      <c r="AN2990" s="15"/>
      <c r="AO2990" s="11"/>
      <c r="AP2990" s="11"/>
    </row>
    <row r="2991" spans="3:42" outlineLevel="2" x14ac:dyDescent="0.2">
      <c r="C2991" s="252">
        <v>21</v>
      </c>
      <c r="D2991" s="119" t="s">
        <v>218</v>
      </c>
      <c r="F2991" s="121" t="s">
        <v>633</v>
      </c>
      <c r="G2991" s="756"/>
      <c r="H2991" s="757"/>
      <c r="I2991" s="788"/>
      <c r="J2991" s="756"/>
      <c r="K2991" s="758"/>
      <c r="L2991" s="759"/>
      <c r="M2991" s="759"/>
      <c r="N2991" s="759"/>
      <c r="O2991" s="759"/>
      <c r="P2991" s="759"/>
      <c r="Q2991" s="758"/>
      <c r="R2991" s="760"/>
      <c r="S2991" s="760"/>
      <c r="T2991" s="760"/>
      <c r="U2991" s="760"/>
      <c r="V2991" s="760"/>
      <c r="W2991" s="760"/>
      <c r="X2991" s="760"/>
      <c r="Y2991" s="760"/>
      <c r="Z2991" s="760"/>
      <c r="AA2991" s="760"/>
      <c r="AB2991" s="760"/>
      <c r="AC2991" s="760"/>
      <c r="AD2991" s="760"/>
      <c r="AE2991" s="760"/>
      <c r="AF2991" s="760"/>
      <c r="AG2991" s="760"/>
      <c r="AH2991" s="759"/>
      <c r="AI2991" s="759"/>
      <c r="AK2991" s="199"/>
      <c r="AM2991" s="11"/>
      <c r="AN2991" s="15"/>
      <c r="AO2991" s="11"/>
      <c r="AP2991" s="11"/>
    </row>
    <row r="2992" spans="3:42" outlineLevel="2" x14ac:dyDescent="0.2">
      <c r="C2992" s="252">
        <v>21</v>
      </c>
      <c r="D2992" s="119" t="s">
        <v>218</v>
      </c>
      <c r="F2992" s="789" t="s">
        <v>634</v>
      </c>
      <c r="G2992" s="790"/>
      <c r="H2992" s="803"/>
      <c r="I2992" s="791"/>
      <c r="J2992" s="790"/>
      <c r="K2992" s="792"/>
      <c r="L2992" s="789"/>
      <c r="M2992" s="789"/>
      <c r="N2992" s="789"/>
      <c r="O2992" s="789"/>
      <c r="P2992" s="789"/>
      <c r="Q2992" s="792"/>
      <c r="R2992" s="793"/>
      <c r="S2992" s="793"/>
      <c r="T2992" s="793"/>
      <c r="U2992" s="793"/>
      <c r="V2992" s="793"/>
      <c r="W2992" s="793"/>
      <c r="X2992" s="793"/>
      <c r="Y2992" s="793"/>
      <c r="Z2992" s="793"/>
      <c r="AA2992" s="793"/>
      <c r="AB2992" s="793"/>
      <c r="AC2992" s="793"/>
      <c r="AD2992" s="793"/>
      <c r="AE2992" s="793"/>
      <c r="AF2992" s="793"/>
      <c r="AG2992" s="793"/>
      <c r="AH2992" s="789"/>
      <c r="AI2992" s="789"/>
      <c r="AK2992" s="199"/>
      <c r="AM2992" s="11"/>
      <c r="AN2992" s="15"/>
      <c r="AO2992" s="11"/>
      <c r="AP2992" s="11"/>
    </row>
    <row r="2993" spans="3:42" outlineLevel="2" x14ac:dyDescent="0.2">
      <c r="C2993" s="252">
        <v>21</v>
      </c>
      <c r="D2993" s="119" t="s">
        <v>218</v>
      </c>
      <c r="F2993" s="794" t="s">
        <v>610</v>
      </c>
      <c r="H2993" s="795"/>
      <c r="AK2993" s="199"/>
      <c r="AM2993" s="11"/>
      <c r="AN2993" s="15"/>
      <c r="AO2993" s="11"/>
      <c r="AP2993" s="11"/>
    </row>
    <row r="2994" spans="3:42" outlineLevel="2" x14ac:dyDescent="0.2">
      <c r="C2994" s="252">
        <v>21</v>
      </c>
      <c r="D2994" s="119" t="s">
        <v>218</v>
      </c>
      <c r="F2994" s="761" t="s">
        <v>62</v>
      </c>
      <c r="G2994" s="75"/>
      <c r="H2994" s="796" t="s">
        <v>12</v>
      </c>
      <c r="I2994" s="796" t="s">
        <v>611</v>
      </c>
      <c r="J2994" s="75"/>
      <c r="K2994" s="741"/>
      <c r="L2994" s="75"/>
      <c r="M2994" s="75"/>
      <c r="N2994" s="75"/>
      <c r="O2994" s="75"/>
      <c r="P2994" s="75"/>
      <c r="Q2994" s="128" t="s">
        <v>110</v>
      </c>
      <c r="R2994" s="299">
        <v>0</v>
      </c>
      <c r="S2994" s="300">
        <v>0</v>
      </c>
      <c r="T2994" s="300">
        <v>0</v>
      </c>
      <c r="U2994" s="300">
        <v>0</v>
      </c>
      <c r="V2994" s="300">
        <v>0</v>
      </c>
      <c r="W2994" s="301">
        <v>6.9226397788334015</v>
      </c>
      <c r="X2994" s="300">
        <v>0</v>
      </c>
      <c r="Y2994" s="300">
        <v>0</v>
      </c>
      <c r="Z2994" s="300">
        <v>0</v>
      </c>
      <c r="AA2994" s="300">
        <v>0</v>
      </c>
      <c r="AB2994" s="302">
        <v>0</v>
      </c>
      <c r="AC2994" s="302">
        <v>0</v>
      </c>
      <c r="AD2994" s="302">
        <v>0</v>
      </c>
      <c r="AE2994" s="302">
        <v>0</v>
      </c>
      <c r="AF2994" s="302">
        <v>0</v>
      </c>
      <c r="AG2994" s="302">
        <v>0</v>
      </c>
      <c r="AH2994" s="348">
        <v>0</v>
      </c>
      <c r="AI2994" s="348">
        <v>0</v>
      </c>
      <c r="AK2994" s="199"/>
      <c r="AM2994" s="11"/>
      <c r="AN2994" s="15"/>
      <c r="AO2994" s="11"/>
      <c r="AP2994" s="11"/>
    </row>
    <row r="2995" spans="3:42" outlineLevel="2" x14ac:dyDescent="0.2">
      <c r="C2995" s="252">
        <v>21</v>
      </c>
      <c r="D2995" s="119" t="s">
        <v>218</v>
      </c>
      <c r="F2995" s="767" t="s">
        <v>188</v>
      </c>
      <c r="H2995" s="797" t="s">
        <v>12</v>
      </c>
      <c r="I2995" s="797" t="s">
        <v>612</v>
      </c>
      <c r="K2995" s="164"/>
      <c r="Q2995" s="135" t="s">
        <v>110</v>
      </c>
      <c r="R2995" s="314">
        <v>0</v>
      </c>
      <c r="S2995" s="315">
        <v>0</v>
      </c>
      <c r="T2995" s="315">
        <v>0</v>
      </c>
      <c r="U2995" s="315">
        <v>0</v>
      </c>
      <c r="V2995" s="315">
        <v>0</v>
      </c>
      <c r="W2995" s="316">
        <v>0</v>
      </c>
      <c r="X2995" s="315">
        <v>0</v>
      </c>
      <c r="Y2995" s="315">
        <v>0</v>
      </c>
      <c r="Z2995" s="315">
        <v>0</v>
      </c>
      <c r="AA2995" s="315">
        <v>0</v>
      </c>
      <c r="AB2995" s="5">
        <v>0</v>
      </c>
      <c r="AC2995" s="5">
        <v>0</v>
      </c>
      <c r="AD2995" s="5">
        <v>0</v>
      </c>
      <c r="AE2995" s="5">
        <v>0</v>
      </c>
      <c r="AF2995" s="5">
        <v>0</v>
      </c>
      <c r="AG2995" s="5">
        <v>0</v>
      </c>
      <c r="AH2995" s="350">
        <v>0</v>
      </c>
      <c r="AI2995" s="350">
        <v>0</v>
      </c>
      <c r="AK2995" s="199"/>
      <c r="AM2995" s="11"/>
      <c r="AN2995" s="15"/>
      <c r="AO2995" s="11"/>
      <c r="AP2995" s="11"/>
    </row>
    <row r="2996" spans="3:42" outlineLevel="2" x14ac:dyDescent="0.2">
      <c r="C2996" s="252">
        <v>21</v>
      </c>
      <c r="D2996" s="119" t="s">
        <v>218</v>
      </c>
      <c r="F2996" s="767" t="s">
        <v>613</v>
      </c>
      <c r="H2996" s="797" t="s">
        <v>12</v>
      </c>
      <c r="I2996" s="234" t="s">
        <v>614</v>
      </c>
      <c r="K2996" s="164"/>
      <c r="Q2996" s="135" t="s">
        <v>110</v>
      </c>
      <c r="R2996" s="314">
        <v>0</v>
      </c>
      <c r="S2996" s="315">
        <v>0</v>
      </c>
      <c r="T2996" s="315">
        <v>0</v>
      </c>
      <c r="U2996" s="315">
        <v>0</v>
      </c>
      <c r="V2996" s="315">
        <v>0</v>
      </c>
      <c r="W2996" s="316">
        <v>0</v>
      </c>
      <c r="X2996" s="315">
        <v>0</v>
      </c>
      <c r="Y2996" s="315">
        <v>0</v>
      </c>
      <c r="Z2996" s="315">
        <v>0</v>
      </c>
      <c r="AA2996" s="315">
        <v>0</v>
      </c>
      <c r="AB2996" s="5">
        <v>0</v>
      </c>
      <c r="AC2996" s="5">
        <v>0</v>
      </c>
      <c r="AD2996" s="5">
        <v>0</v>
      </c>
      <c r="AE2996" s="5">
        <v>0</v>
      </c>
      <c r="AF2996" s="5">
        <v>0</v>
      </c>
      <c r="AG2996" s="5">
        <v>0</v>
      </c>
      <c r="AH2996" s="350">
        <v>0</v>
      </c>
      <c r="AI2996" s="350">
        <v>0</v>
      </c>
      <c r="AK2996" s="199"/>
      <c r="AM2996" s="11"/>
      <c r="AN2996" s="15"/>
      <c r="AO2996" s="11"/>
      <c r="AP2996" s="11"/>
    </row>
    <row r="2997" spans="3:42" outlineLevel="2" x14ac:dyDescent="0.2">
      <c r="C2997" s="252">
        <v>21</v>
      </c>
      <c r="D2997" s="119" t="s">
        <v>218</v>
      </c>
      <c r="F2997" s="783" t="s">
        <v>57</v>
      </c>
      <c r="G2997" s="83"/>
      <c r="H2997" s="798" t="s">
        <v>12</v>
      </c>
      <c r="I2997" s="799"/>
      <c r="J2997" s="83"/>
      <c r="K2997" s="736"/>
      <c r="L2997" s="83"/>
      <c r="M2997" s="83"/>
      <c r="N2997" s="83"/>
      <c r="O2997" s="83"/>
      <c r="P2997" s="83"/>
      <c r="Q2997" s="143" t="s">
        <v>110</v>
      </c>
      <c r="R2997" s="304">
        <v>0</v>
      </c>
      <c r="S2997" s="305">
        <v>0</v>
      </c>
      <c r="T2997" s="305">
        <v>0</v>
      </c>
      <c r="U2997" s="305">
        <v>0</v>
      </c>
      <c r="V2997" s="305">
        <v>0</v>
      </c>
      <c r="W2997" s="306">
        <v>0</v>
      </c>
      <c r="X2997" s="305">
        <v>0</v>
      </c>
      <c r="Y2997" s="305">
        <v>0</v>
      </c>
      <c r="Z2997" s="305">
        <v>0</v>
      </c>
      <c r="AA2997" s="305">
        <v>0</v>
      </c>
      <c r="AB2997" s="307">
        <v>0</v>
      </c>
      <c r="AC2997" s="307">
        <v>0</v>
      </c>
      <c r="AD2997" s="307">
        <v>0</v>
      </c>
      <c r="AE2997" s="307">
        <v>0</v>
      </c>
      <c r="AF2997" s="307">
        <v>0</v>
      </c>
      <c r="AG2997" s="307">
        <v>0</v>
      </c>
      <c r="AH2997" s="362">
        <v>0</v>
      </c>
      <c r="AI2997" s="362">
        <v>0</v>
      </c>
      <c r="AK2997" s="199"/>
      <c r="AM2997" s="11"/>
      <c r="AN2997" s="15"/>
      <c r="AO2997" s="11"/>
      <c r="AP2997" s="11"/>
    </row>
    <row r="2998" spans="3:42" outlineLevel="2" x14ac:dyDescent="0.2">
      <c r="C2998" s="252">
        <v>21</v>
      </c>
      <c r="D2998" s="119" t="s">
        <v>218</v>
      </c>
      <c r="F2998" s="12"/>
      <c r="H2998" s="234"/>
      <c r="K2998" s="164"/>
      <c r="Q2998" s="16"/>
      <c r="R2998" s="800">
        <v>0</v>
      </c>
      <c r="S2998" s="800">
        <v>0</v>
      </c>
      <c r="T2998" s="800">
        <v>0</v>
      </c>
      <c r="U2998" s="800">
        <v>0</v>
      </c>
      <c r="V2998" s="800">
        <v>0</v>
      </c>
      <c r="W2998" s="800">
        <v>6.9226397788334015</v>
      </c>
      <c r="X2998" s="800">
        <v>0</v>
      </c>
      <c r="Y2998" s="800">
        <v>0</v>
      </c>
      <c r="Z2998" s="800">
        <v>0</v>
      </c>
      <c r="AA2998" s="800">
        <v>0</v>
      </c>
      <c r="AB2998" s="800">
        <v>0</v>
      </c>
      <c r="AC2998" s="800">
        <v>0</v>
      </c>
      <c r="AD2998" s="800">
        <v>0</v>
      </c>
      <c r="AE2998" s="800">
        <v>0</v>
      </c>
      <c r="AF2998" s="800">
        <v>0</v>
      </c>
      <c r="AG2998" s="800">
        <v>0</v>
      </c>
      <c r="AH2998" s="800">
        <v>0</v>
      </c>
      <c r="AI2998" s="800">
        <v>0</v>
      </c>
      <c r="AK2998" s="199"/>
      <c r="AM2998" s="11"/>
      <c r="AN2998" s="15"/>
      <c r="AO2998" s="11"/>
      <c r="AP2998" s="11"/>
    </row>
    <row r="2999" spans="3:42" outlineLevel="2" x14ac:dyDescent="0.2">
      <c r="C2999" s="252">
        <v>21</v>
      </c>
      <c r="D2999" s="119" t="s">
        <v>218</v>
      </c>
      <c r="F2999" s="794" t="s">
        <v>615</v>
      </c>
      <c r="AK2999" s="199"/>
      <c r="AM2999" s="11"/>
      <c r="AN2999" s="15"/>
      <c r="AO2999" s="11"/>
      <c r="AP2999" s="11"/>
    </row>
    <row r="3000" spans="3:42" outlineLevel="2" x14ac:dyDescent="0.2">
      <c r="C3000" s="252">
        <v>21</v>
      </c>
      <c r="D3000" s="119" t="s">
        <v>218</v>
      </c>
      <c r="F3000" s="761" t="s">
        <v>48</v>
      </c>
      <c r="G3000" s="75"/>
      <c r="H3000" s="796" t="s">
        <v>12</v>
      </c>
      <c r="I3000" s="801"/>
      <c r="J3000" s="75"/>
      <c r="K3000" s="741"/>
      <c r="L3000" s="75"/>
      <c r="M3000" s="75"/>
      <c r="N3000" s="75"/>
      <c r="O3000" s="75"/>
      <c r="P3000" s="75"/>
      <c r="Q3000" s="128" t="s">
        <v>110</v>
      </c>
      <c r="R3000" s="299">
        <v>0</v>
      </c>
      <c r="S3000" s="300">
        <v>0</v>
      </c>
      <c r="T3000" s="300">
        <v>0</v>
      </c>
      <c r="U3000" s="300">
        <v>0</v>
      </c>
      <c r="V3000" s="300">
        <v>0</v>
      </c>
      <c r="W3000" s="301">
        <v>2.4921503203800244</v>
      </c>
      <c r="X3000" s="300">
        <v>0</v>
      </c>
      <c r="Y3000" s="300">
        <v>0</v>
      </c>
      <c r="Z3000" s="300">
        <v>0</v>
      </c>
      <c r="AA3000" s="300">
        <v>0</v>
      </c>
      <c r="AB3000" s="302">
        <v>0</v>
      </c>
      <c r="AC3000" s="302">
        <v>0</v>
      </c>
      <c r="AD3000" s="302">
        <v>0</v>
      </c>
      <c r="AE3000" s="302">
        <v>0</v>
      </c>
      <c r="AF3000" s="302">
        <v>0</v>
      </c>
      <c r="AG3000" s="302">
        <v>0</v>
      </c>
      <c r="AH3000" s="348">
        <v>0</v>
      </c>
      <c r="AI3000" s="348">
        <v>0</v>
      </c>
      <c r="AK3000" s="199"/>
      <c r="AM3000" s="11"/>
      <c r="AN3000" s="15"/>
      <c r="AO3000" s="11"/>
      <c r="AP3000" s="11"/>
    </row>
    <row r="3001" spans="3:42" outlineLevel="2" x14ac:dyDescent="0.2">
      <c r="C3001" s="252">
        <v>21</v>
      </c>
      <c r="D3001" s="119" t="s">
        <v>218</v>
      </c>
      <c r="F3001" s="767" t="s">
        <v>55</v>
      </c>
      <c r="H3001" s="797" t="s">
        <v>12</v>
      </c>
      <c r="K3001" s="164"/>
      <c r="Q3001" s="135" t="s">
        <v>110</v>
      </c>
      <c r="R3001" s="314">
        <v>0</v>
      </c>
      <c r="S3001" s="315">
        <v>0</v>
      </c>
      <c r="T3001" s="315">
        <v>0</v>
      </c>
      <c r="U3001" s="315">
        <v>0</v>
      </c>
      <c r="V3001" s="315">
        <v>0</v>
      </c>
      <c r="W3001" s="316">
        <v>4.4304894584533772</v>
      </c>
      <c r="X3001" s="315">
        <v>0</v>
      </c>
      <c r="Y3001" s="315">
        <v>0</v>
      </c>
      <c r="Z3001" s="315">
        <v>0</v>
      </c>
      <c r="AA3001" s="315">
        <v>0</v>
      </c>
      <c r="AB3001" s="5">
        <v>0</v>
      </c>
      <c r="AC3001" s="5">
        <v>0</v>
      </c>
      <c r="AD3001" s="5">
        <v>0</v>
      </c>
      <c r="AE3001" s="5">
        <v>0</v>
      </c>
      <c r="AF3001" s="5">
        <v>0</v>
      </c>
      <c r="AG3001" s="5">
        <v>0</v>
      </c>
      <c r="AH3001" s="350">
        <v>0</v>
      </c>
      <c r="AI3001" s="350">
        <v>0</v>
      </c>
      <c r="AK3001" s="199"/>
      <c r="AM3001" s="11"/>
      <c r="AN3001" s="15"/>
      <c r="AO3001" s="11"/>
      <c r="AP3001" s="11"/>
    </row>
    <row r="3002" spans="3:42" outlineLevel="2" x14ac:dyDescent="0.2">
      <c r="C3002" s="252">
        <v>21</v>
      </c>
      <c r="D3002" s="119" t="s">
        <v>218</v>
      </c>
      <c r="F3002" s="783" t="s">
        <v>57</v>
      </c>
      <c r="G3002" s="83"/>
      <c r="H3002" s="798" t="s">
        <v>12</v>
      </c>
      <c r="I3002" s="799"/>
      <c r="J3002" s="83"/>
      <c r="K3002" s="736"/>
      <c r="L3002" s="83"/>
      <c r="M3002" s="83"/>
      <c r="N3002" s="83"/>
      <c r="O3002" s="83"/>
      <c r="P3002" s="83"/>
      <c r="Q3002" s="143" t="s">
        <v>110</v>
      </c>
      <c r="R3002" s="304">
        <v>0</v>
      </c>
      <c r="S3002" s="305">
        <v>0</v>
      </c>
      <c r="T3002" s="305">
        <v>0</v>
      </c>
      <c r="U3002" s="305">
        <v>0</v>
      </c>
      <c r="V3002" s="305">
        <v>0</v>
      </c>
      <c r="W3002" s="306">
        <v>0</v>
      </c>
      <c r="X3002" s="305">
        <v>0</v>
      </c>
      <c r="Y3002" s="305">
        <v>0</v>
      </c>
      <c r="Z3002" s="305">
        <v>0</v>
      </c>
      <c r="AA3002" s="305">
        <v>0</v>
      </c>
      <c r="AB3002" s="307">
        <v>0</v>
      </c>
      <c r="AC3002" s="307">
        <v>0</v>
      </c>
      <c r="AD3002" s="307">
        <v>0</v>
      </c>
      <c r="AE3002" s="307">
        <v>0</v>
      </c>
      <c r="AF3002" s="307">
        <v>0</v>
      </c>
      <c r="AG3002" s="307">
        <v>0</v>
      </c>
      <c r="AH3002" s="362">
        <v>0</v>
      </c>
      <c r="AI3002" s="362">
        <v>0</v>
      </c>
      <c r="AK3002" s="199"/>
      <c r="AM3002" s="11"/>
      <c r="AN3002" s="15"/>
      <c r="AO3002" s="11"/>
      <c r="AP3002" s="11"/>
    </row>
    <row r="3003" spans="3:42" outlineLevel="2" x14ac:dyDescent="0.2">
      <c r="C3003" s="252">
        <v>21</v>
      </c>
      <c r="D3003" s="119" t="s">
        <v>218</v>
      </c>
      <c r="F3003" s="12"/>
      <c r="H3003" s="164"/>
      <c r="K3003" s="164"/>
      <c r="Q3003" s="16"/>
      <c r="R3003" s="800">
        <v>0</v>
      </c>
      <c r="S3003" s="800">
        <v>0</v>
      </c>
      <c r="T3003" s="800">
        <v>0</v>
      </c>
      <c r="U3003" s="800">
        <v>0</v>
      </c>
      <c r="V3003" s="800">
        <v>0</v>
      </c>
      <c r="W3003" s="800">
        <v>6.9226397788334015</v>
      </c>
      <c r="X3003" s="800">
        <v>0</v>
      </c>
      <c r="Y3003" s="800">
        <v>0</v>
      </c>
      <c r="Z3003" s="800">
        <v>0</v>
      </c>
      <c r="AA3003" s="800">
        <v>0</v>
      </c>
      <c r="AB3003" s="800">
        <v>0</v>
      </c>
      <c r="AC3003" s="800">
        <v>0</v>
      </c>
      <c r="AD3003" s="800">
        <v>0</v>
      </c>
      <c r="AE3003" s="800">
        <v>0</v>
      </c>
      <c r="AF3003" s="800">
        <v>0</v>
      </c>
      <c r="AG3003" s="800">
        <v>0</v>
      </c>
      <c r="AH3003" s="800">
        <v>0</v>
      </c>
      <c r="AI3003" s="800">
        <v>0</v>
      </c>
      <c r="AK3003" s="199"/>
      <c r="AM3003" s="11"/>
      <c r="AN3003" s="15"/>
      <c r="AO3003" s="11"/>
      <c r="AP3003" s="11"/>
    </row>
    <row r="3004" spans="3:42" outlineLevel="2" x14ac:dyDescent="0.2">
      <c r="C3004" s="252">
        <v>21</v>
      </c>
      <c r="D3004" s="119" t="s">
        <v>218</v>
      </c>
      <c r="F3004" s="794" t="s">
        <v>69</v>
      </c>
      <c r="AK3004" s="199"/>
      <c r="AM3004" s="11"/>
      <c r="AN3004" s="15"/>
      <c r="AO3004" s="11"/>
      <c r="AP3004" s="11"/>
    </row>
    <row r="3005" spans="3:42" outlineLevel="2" x14ac:dyDescent="0.2">
      <c r="C3005" s="252">
        <v>21</v>
      </c>
      <c r="D3005" s="119" t="s">
        <v>218</v>
      </c>
      <c r="F3005" s="761" t="s">
        <v>9</v>
      </c>
      <c r="G3005" s="75"/>
      <c r="H3005" s="796" t="s">
        <v>12</v>
      </c>
      <c r="I3005" s="801"/>
      <c r="J3005" s="75"/>
      <c r="K3005" s="741"/>
      <c r="L3005" s="75"/>
      <c r="M3005" s="75"/>
      <c r="N3005" s="75"/>
      <c r="O3005" s="75"/>
      <c r="P3005" s="75"/>
      <c r="Q3005" s="128" t="s">
        <v>110</v>
      </c>
      <c r="R3005" s="299">
        <v>0</v>
      </c>
      <c r="S3005" s="300">
        <v>0</v>
      </c>
      <c r="T3005" s="300">
        <v>0</v>
      </c>
      <c r="U3005" s="300">
        <v>0</v>
      </c>
      <c r="V3005" s="300">
        <v>0</v>
      </c>
      <c r="W3005" s="301">
        <v>0</v>
      </c>
      <c r="X3005" s="300">
        <v>0</v>
      </c>
      <c r="Y3005" s="300">
        <v>0</v>
      </c>
      <c r="Z3005" s="300">
        <v>0</v>
      </c>
      <c r="AA3005" s="300">
        <v>0</v>
      </c>
      <c r="AB3005" s="302">
        <v>0</v>
      </c>
      <c r="AC3005" s="302">
        <v>0</v>
      </c>
      <c r="AD3005" s="302">
        <v>0</v>
      </c>
      <c r="AE3005" s="302">
        <v>0</v>
      </c>
      <c r="AF3005" s="302">
        <v>0</v>
      </c>
      <c r="AG3005" s="302">
        <v>0</v>
      </c>
      <c r="AH3005" s="348">
        <v>0</v>
      </c>
      <c r="AI3005" s="348">
        <v>0</v>
      </c>
      <c r="AK3005" s="199"/>
      <c r="AM3005" s="11"/>
      <c r="AN3005" s="15"/>
      <c r="AO3005" s="11"/>
      <c r="AP3005" s="11"/>
    </row>
    <row r="3006" spans="3:42" outlineLevel="2" x14ac:dyDescent="0.2">
      <c r="C3006" s="252">
        <v>21</v>
      </c>
      <c r="D3006" s="119" t="s">
        <v>218</v>
      </c>
      <c r="F3006" s="767" t="s">
        <v>14</v>
      </c>
      <c r="H3006" s="797" t="s">
        <v>12</v>
      </c>
      <c r="K3006" s="164"/>
      <c r="Q3006" s="135" t="s">
        <v>110</v>
      </c>
      <c r="R3006" s="314">
        <v>0</v>
      </c>
      <c r="S3006" s="315">
        <v>0</v>
      </c>
      <c r="T3006" s="315">
        <v>0</v>
      </c>
      <c r="U3006" s="315">
        <v>0</v>
      </c>
      <c r="V3006" s="315">
        <v>0</v>
      </c>
      <c r="W3006" s="316">
        <v>0</v>
      </c>
      <c r="X3006" s="315">
        <v>0</v>
      </c>
      <c r="Y3006" s="315">
        <v>0</v>
      </c>
      <c r="Z3006" s="315">
        <v>0</v>
      </c>
      <c r="AA3006" s="315">
        <v>0</v>
      </c>
      <c r="AB3006" s="5">
        <v>0</v>
      </c>
      <c r="AC3006" s="5">
        <v>0</v>
      </c>
      <c r="AD3006" s="5">
        <v>0</v>
      </c>
      <c r="AE3006" s="5">
        <v>0</v>
      </c>
      <c r="AF3006" s="5">
        <v>0</v>
      </c>
      <c r="AG3006" s="5">
        <v>0</v>
      </c>
      <c r="AH3006" s="350">
        <v>0</v>
      </c>
      <c r="AI3006" s="350">
        <v>0</v>
      </c>
      <c r="AK3006" s="199"/>
      <c r="AM3006" s="11"/>
      <c r="AN3006" s="15"/>
      <c r="AO3006" s="11"/>
      <c r="AP3006" s="11"/>
    </row>
    <row r="3007" spans="3:42" outlineLevel="2" x14ac:dyDescent="0.2">
      <c r="C3007" s="252">
        <v>21</v>
      </c>
      <c r="D3007" s="119" t="s">
        <v>218</v>
      </c>
      <c r="F3007" s="783" t="s">
        <v>16</v>
      </c>
      <c r="G3007" s="83"/>
      <c r="H3007" s="798" t="s">
        <v>12</v>
      </c>
      <c r="I3007" s="799"/>
      <c r="J3007" s="83"/>
      <c r="K3007" s="736"/>
      <c r="L3007" s="83"/>
      <c r="M3007" s="83"/>
      <c r="N3007" s="83"/>
      <c r="O3007" s="83"/>
      <c r="P3007" s="83"/>
      <c r="Q3007" s="143" t="s">
        <v>110</v>
      </c>
      <c r="R3007" s="304">
        <v>0</v>
      </c>
      <c r="S3007" s="305">
        <v>0</v>
      </c>
      <c r="T3007" s="305">
        <v>0</v>
      </c>
      <c r="U3007" s="305">
        <v>0</v>
      </c>
      <c r="V3007" s="305">
        <v>0</v>
      </c>
      <c r="W3007" s="306">
        <v>0</v>
      </c>
      <c r="X3007" s="305">
        <v>0</v>
      </c>
      <c r="Y3007" s="305">
        <v>0</v>
      </c>
      <c r="Z3007" s="305">
        <v>0</v>
      </c>
      <c r="AA3007" s="305">
        <v>0</v>
      </c>
      <c r="AB3007" s="307">
        <v>0</v>
      </c>
      <c r="AC3007" s="307">
        <v>0</v>
      </c>
      <c r="AD3007" s="307">
        <v>0</v>
      </c>
      <c r="AE3007" s="307">
        <v>0</v>
      </c>
      <c r="AF3007" s="307">
        <v>0</v>
      </c>
      <c r="AG3007" s="307">
        <v>0</v>
      </c>
      <c r="AH3007" s="362">
        <v>0</v>
      </c>
      <c r="AI3007" s="362">
        <v>0</v>
      </c>
      <c r="AK3007" s="199"/>
      <c r="AM3007" s="11"/>
      <c r="AN3007" s="15"/>
      <c r="AO3007" s="11"/>
      <c r="AP3007" s="11"/>
    </row>
    <row r="3008" spans="3:42" outlineLevel="2" x14ac:dyDescent="0.2">
      <c r="C3008" s="252">
        <v>21</v>
      </c>
      <c r="D3008" s="119" t="s">
        <v>218</v>
      </c>
      <c r="F3008" s="12"/>
      <c r="H3008" s="797"/>
      <c r="K3008" s="164"/>
      <c r="Q3008" s="16"/>
      <c r="R3008" s="800">
        <v>0</v>
      </c>
      <c r="S3008" s="800">
        <v>0</v>
      </c>
      <c r="T3008" s="800">
        <v>0</v>
      </c>
      <c r="U3008" s="800">
        <v>0</v>
      </c>
      <c r="V3008" s="800">
        <v>0</v>
      </c>
      <c r="W3008" s="800">
        <v>0</v>
      </c>
      <c r="X3008" s="800">
        <v>0</v>
      </c>
      <c r="Y3008" s="800">
        <v>0</v>
      </c>
      <c r="Z3008" s="800">
        <v>0</v>
      </c>
      <c r="AA3008" s="800">
        <v>0</v>
      </c>
      <c r="AB3008" s="800">
        <v>0</v>
      </c>
      <c r="AC3008" s="800">
        <v>0</v>
      </c>
      <c r="AD3008" s="800">
        <v>0</v>
      </c>
      <c r="AE3008" s="800">
        <v>0</v>
      </c>
      <c r="AF3008" s="800">
        <v>0</v>
      </c>
      <c r="AG3008" s="800">
        <v>0</v>
      </c>
      <c r="AH3008" s="800">
        <v>0</v>
      </c>
      <c r="AI3008" s="800">
        <v>0</v>
      </c>
      <c r="AK3008" s="199"/>
      <c r="AM3008" s="11"/>
      <c r="AN3008" s="15"/>
      <c r="AO3008" s="11"/>
      <c r="AP3008" s="11"/>
    </row>
    <row r="3009" spans="3:42" outlineLevel="2" x14ac:dyDescent="0.2">
      <c r="C3009" s="252">
        <v>21</v>
      </c>
      <c r="D3009" s="119" t="s">
        <v>218</v>
      </c>
      <c r="F3009" s="794" t="s">
        <v>616</v>
      </c>
      <c r="AK3009" s="199"/>
      <c r="AM3009" s="11"/>
      <c r="AN3009" s="15"/>
      <c r="AO3009" s="11"/>
      <c r="AP3009" s="11"/>
    </row>
    <row r="3010" spans="3:42" outlineLevel="2" x14ac:dyDescent="0.2">
      <c r="C3010" s="252">
        <v>21</v>
      </c>
      <c r="D3010" s="119" t="s">
        <v>218</v>
      </c>
      <c r="F3010" s="761" t="s">
        <v>48</v>
      </c>
      <c r="G3010" s="75"/>
      <c r="H3010" s="796" t="s">
        <v>12</v>
      </c>
      <c r="I3010" s="228" t="s">
        <v>617</v>
      </c>
      <c r="J3010" s="75"/>
      <c r="K3010" s="741"/>
      <c r="L3010" s="75"/>
      <c r="M3010" s="75"/>
      <c r="N3010" s="75"/>
      <c r="O3010" s="75"/>
      <c r="P3010" s="75"/>
      <c r="Q3010" s="128" t="s">
        <v>110</v>
      </c>
      <c r="R3010" s="299">
        <v>0</v>
      </c>
      <c r="S3010" s="300">
        <v>0</v>
      </c>
      <c r="T3010" s="300">
        <v>0</v>
      </c>
      <c r="U3010" s="300">
        <v>0</v>
      </c>
      <c r="V3010" s="300">
        <v>0</v>
      </c>
      <c r="W3010" s="301">
        <v>2.4921503203800244</v>
      </c>
      <c r="X3010" s="300">
        <v>0</v>
      </c>
      <c r="Y3010" s="300">
        <v>0</v>
      </c>
      <c r="Z3010" s="300">
        <v>0</v>
      </c>
      <c r="AA3010" s="300">
        <v>0</v>
      </c>
      <c r="AB3010" s="302">
        <v>0</v>
      </c>
      <c r="AC3010" s="302">
        <v>0</v>
      </c>
      <c r="AD3010" s="302">
        <v>0</v>
      </c>
      <c r="AE3010" s="302">
        <v>0</v>
      </c>
      <c r="AF3010" s="302">
        <v>0</v>
      </c>
      <c r="AG3010" s="302">
        <v>0</v>
      </c>
      <c r="AH3010" s="348">
        <v>0</v>
      </c>
      <c r="AI3010" s="348">
        <v>0</v>
      </c>
      <c r="AK3010" s="199"/>
      <c r="AM3010" s="11"/>
      <c r="AN3010" s="15"/>
      <c r="AO3010" s="11"/>
      <c r="AP3010" s="11"/>
    </row>
    <row r="3011" spans="3:42" outlineLevel="2" x14ac:dyDescent="0.2">
      <c r="C3011" s="252">
        <v>21</v>
      </c>
      <c r="D3011" s="119" t="s">
        <v>218</v>
      </c>
      <c r="F3011" s="767" t="s">
        <v>55</v>
      </c>
      <c r="H3011" s="797" t="s">
        <v>12</v>
      </c>
      <c r="I3011" s="234" t="s">
        <v>617</v>
      </c>
      <c r="K3011" s="164"/>
      <c r="Q3011" s="135" t="s">
        <v>110</v>
      </c>
      <c r="R3011" s="314">
        <v>0</v>
      </c>
      <c r="S3011" s="315">
        <v>0</v>
      </c>
      <c r="T3011" s="315">
        <v>0</v>
      </c>
      <c r="U3011" s="315">
        <v>0</v>
      </c>
      <c r="V3011" s="315">
        <v>0</v>
      </c>
      <c r="W3011" s="316">
        <v>4.4304894584533772</v>
      </c>
      <c r="X3011" s="315">
        <v>0</v>
      </c>
      <c r="Y3011" s="315">
        <v>0</v>
      </c>
      <c r="Z3011" s="315">
        <v>0</v>
      </c>
      <c r="AA3011" s="315">
        <v>0</v>
      </c>
      <c r="AB3011" s="5">
        <v>0</v>
      </c>
      <c r="AC3011" s="5">
        <v>0</v>
      </c>
      <c r="AD3011" s="5">
        <v>0</v>
      </c>
      <c r="AE3011" s="5">
        <v>0</v>
      </c>
      <c r="AF3011" s="5">
        <v>0</v>
      </c>
      <c r="AG3011" s="5">
        <v>0</v>
      </c>
      <c r="AH3011" s="350">
        <v>0</v>
      </c>
      <c r="AI3011" s="350">
        <v>0</v>
      </c>
      <c r="AK3011" s="199"/>
      <c r="AM3011" s="11"/>
      <c r="AN3011" s="15"/>
      <c r="AO3011" s="11"/>
      <c r="AP3011" s="11"/>
    </row>
    <row r="3012" spans="3:42" outlineLevel="2" x14ac:dyDescent="0.2">
      <c r="C3012" s="252">
        <v>21</v>
      </c>
      <c r="D3012" s="119" t="s">
        <v>218</v>
      </c>
      <c r="F3012" s="783" t="s">
        <v>57</v>
      </c>
      <c r="G3012" s="83"/>
      <c r="H3012" s="798" t="s">
        <v>12</v>
      </c>
      <c r="I3012" s="240" t="s">
        <v>617</v>
      </c>
      <c r="J3012" s="83"/>
      <c r="K3012" s="736"/>
      <c r="L3012" s="83"/>
      <c r="M3012" s="83"/>
      <c r="N3012" s="83"/>
      <c r="O3012" s="83"/>
      <c r="P3012" s="83"/>
      <c r="Q3012" s="143" t="s">
        <v>110</v>
      </c>
      <c r="R3012" s="304">
        <v>0</v>
      </c>
      <c r="S3012" s="305">
        <v>0</v>
      </c>
      <c r="T3012" s="305">
        <v>0</v>
      </c>
      <c r="U3012" s="305">
        <v>0</v>
      </c>
      <c r="V3012" s="305">
        <v>0</v>
      </c>
      <c r="W3012" s="306">
        <v>0</v>
      </c>
      <c r="X3012" s="305">
        <v>0</v>
      </c>
      <c r="Y3012" s="305">
        <v>0</v>
      </c>
      <c r="Z3012" s="305">
        <v>0</v>
      </c>
      <c r="AA3012" s="305">
        <v>0</v>
      </c>
      <c r="AB3012" s="307">
        <v>0</v>
      </c>
      <c r="AC3012" s="307">
        <v>0</v>
      </c>
      <c r="AD3012" s="307">
        <v>0</v>
      </c>
      <c r="AE3012" s="307">
        <v>0</v>
      </c>
      <c r="AF3012" s="307">
        <v>0</v>
      </c>
      <c r="AG3012" s="307">
        <v>0</v>
      </c>
      <c r="AH3012" s="362">
        <v>0</v>
      </c>
      <c r="AI3012" s="362">
        <v>0</v>
      </c>
      <c r="AK3012" s="199"/>
      <c r="AM3012" s="11"/>
      <c r="AN3012" s="15"/>
      <c r="AO3012" s="11"/>
      <c r="AP3012" s="11"/>
    </row>
    <row r="3013" spans="3:42" outlineLevel="2" x14ac:dyDescent="0.2">
      <c r="C3013" s="252">
        <v>21</v>
      </c>
      <c r="D3013" s="119" t="s">
        <v>218</v>
      </c>
      <c r="F3013" s="802" t="s">
        <v>626</v>
      </c>
      <c r="R3013" s="800">
        <v>0</v>
      </c>
      <c r="S3013" s="800">
        <v>0</v>
      </c>
      <c r="T3013" s="800">
        <v>0</v>
      </c>
      <c r="U3013" s="800">
        <v>0</v>
      </c>
      <c r="V3013" s="800">
        <v>0</v>
      </c>
      <c r="W3013" s="800">
        <v>6.9226397788334015</v>
      </c>
      <c r="X3013" s="800">
        <v>0</v>
      </c>
      <c r="Y3013" s="800">
        <v>0</v>
      </c>
      <c r="Z3013" s="800">
        <v>0</v>
      </c>
      <c r="AA3013" s="800">
        <v>0</v>
      </c>
      <c r="AB3013" s="800">
        <v>0</v>
      </c>
      <c r="AC3013" s="800">
        <v>0</v>
      </c>
      <c r="AD3013" s="800">
        <v>0</v>
      </c>
      <c r="AE3013" s="800">
        <v>0</v>
      </c>
      <c r="AF3013" s="800">
        <v>0</v>
      </c>
      <c r="AG3013" s="800">
        <v>0</v>
      </c>
      <c r="AH3013" s="800">
        <v>0</v>
      </c>
      <c r="AI3013" s="800">
        <v>0</v>
      </c>
      <c r="AK3013" s="199"/>
      <c r="AM3013" s="11"/>
      <c r="AN3013" s="15"/>
      <c r="AO3013" s="11"/>
      <c r="AP3013" s="11"/>
    </row>
    <row r="3014" spans="3:42" outlineLevel="2" x14ac:dyDescent="0.2">
      <c r="C3014" s="252">
        <v>21</v>
      </c>
      <c r="D3014" s="119" t="s">
        <v>218</v>
      </c>
      <c r="R3014" s="5"/>
      <c r="S3014" s="5"/>
      <c r="T3014" s="5"/>
      <c r="U3014" s="5"/>
      <c r="V3014" s="5"/>
      <c r="W3014" s="5"/>
      <c r="X3014" s="5"/>
      <c r="Y3014" s="5"/>
      <c r="AK3014" s="199"/>
      <c r="AM3014" s="11"/>
      <c r="AN3014" s="15"/>
      <c r="AO3014" s="11"/>
      <c r="AP3014" s="11"/>
    </row>
    <row r="3015" spans="3:42" outlineLevel="2" x14ac:dyDescent="0.2">
      <c r="C3015" s="252">
        <v>21</v>
      </c>
      <c r="D3015" s="119" t="s">
        <v>218</v>
      </c>
      <c r="F3015" s="789" t="s">
        <v>635</v>
      </c>
      <c r="G3015" s="790"/>
      <c r="H3015" s="803"/>
      <c r="I3015" s="790"/>
      <c r="J3015" s="790"/>
      <c r="K3015" s="792"/>
      <c r="L3015" s="789"/>
      <c r="M3015" s="789"/>
      <c r="N3015" s="789"/>
      <c r="O3015" s="789"/>
      <c r="P3015" s="789"/>
      <c r="Q3015" s="792"/>
      <c r="R3015" s="793"/>
      <c r="S3015" s="793"/>
      <c r="T3015" s="793"/>
      <c r="U3015" s="793"/>
      <c r="V3015" s="793"/>
      <c r="W3015" s="793"/>
      <c r="X3015" s="793"/>
      <c r="Y3015" s="793"/>
      <c r="Z3015" s="793"/>
      <c r="AA3015" s="793"/>
      <c r="AB3015" s="793"/>
      <c r="AC3015" s="793"/>
      <c r="AD3015" s="793"/>
      <c r="AE3015" s="793"/>
      <c r="AF3015" s="793"/>
      <c r="AG3015" s="793"/>
      <c r="AH3015" s="789"/>
      <c r="AI3015" s="789"/>
      <c r="AK3015" s="199"/>
      <c r="AM3015" s="11"/>
      <c r="AN3015" s="15"/>
      <c r="AO3015" s="11"/>
      <c r="AP3015" s="11"/>
    </row>
    <row r="3016" spans="3:42" outlineLevel="2" x14ac:dyDescent="0.2">
      <c r="C3016" s="252">
        <v>21</v>
      </c>
      <c r="D3016" s="119" t="s">
        <v>218</v>
      </c>
      <c r="F3016" t="s">
        <v>620</v>
      </c>
      <c r="AK3016" s="199"/>
      <c r="AM3016" s="11"/>
      <c r="AN3016" s="15"/>
      <c r="AO3016" s="11"/>
      <c r="AP3016" s="11"/>
    </row>
    <row r="3017" spans="3:42" outlineLevel="2" x14ac:dyDescent="0.2">
      <c r="C3017" s="252">
        <v>21</v>
      </c>
      <c r="D3017" s="119" t="s">
        <v>218</v>
      </c>
      <c r="F3017" s="761" t="s">
        <v>48</v>
      </c>
      <c r="G3017" s="75"/>
      <c r="H3017" s="796" t="s">
        <v>636</v>
      </c>
      <c r="I3017" s="801"/>
      <c r="J3017" s="75"/>
      <c r="K3017" s="741"/>
      <c r="L3017" s="75"/>
      <c r="M3017" s="75"/>
      <c r="N3017" s="75"/>
      <c r="O3017" s="75"/>
      <c r="P3017" s="75"/>
      <c r="Q3017" s="128" t="s">
        <v>536</v>
      </c>
      <c r="R3017" s="804">
        <v>0</v>
      </c>
      <c r="S3017" s="805">
        <v>0</v>
      </c>
      <c r="T3017" s="805">
        <v>0</v>
      </c>
      <c r="U3017" s="805">
        <v>0</v>
      </c>
      <c r="V3017" s="805">
        <v>0</v>
      </c>
      <c r="W3017" s="806">
        <v>1.8059060292608873</v>
      </c>
      <c r="X3017" s="805">
        <v>0</v>
      </c>
      <c r="Y3017" s="805">
        <v>0</v>
      </c>
      <c r="Z3017" s="805">
        <v>0</v>
      </c>
      <c r="AA3017" s="805">
        <v>0</v>
      </c>
      <c r="AB3017" s="805">
        <v>0</v>
      </c>
      <c r="AC3017" s="805">
        <v>0</v>
      </c>
      <c r="AD3017" s="805">
        <v>0</v>
      </c>
      <c r="AE3017" s="805">
        <v>0</v>
      </c>
      <c r="AF3017" s="805">
        <v>0</v>
      </c>
      <c r="AG3017" s="805">
        <v>0</v>
      </c>
      <c r="AH3017" s="808">
        <v>0</v>
      </c>
      <c r="AI3017" s="808">
        <v>0</v>
      </c>
      <c r="AK3017" s="199"/>
      <c r="AM3017" s="11"/>
      <c r="AN3017" s="15"/>
      <c r="AO3017" s="11"/>
      <c r="AP3017" s="11"/>
    </row>
    <row r="3018" spans="3:42" outlineLevel="2" x14ac:dyDescent="0.2">
      <c r="C3018" s="252">
        <v>21</v>
      </c>
      <c r="D3018" s="119" t="s">
        <v>218</v>
      </c>
      <c r="F3018" s="767" t="s">
        <v>55</v>
      </c>
      <c r="H3018" s="797" t="s">
        <v>636</v>
      </c>
      <c r="K3018" s="164"/>
      <c r="Q3018" s="135" t="s">
        <v>536</v>
      </c>
      <c r="R3018" s="809">
        <v>0</v>
      </c>
      <c r="S3018" s="810">
        <v>0</v>
      </c>
      <c r="T3018" s="810">
        <v>0</v>
      </c>
      <c r="U3018" s="810">
        <v>0</v>
      </c>
      <c r="V3018" s="810">
        <v>0</v>
      </c>
      <c r="W3018" s="811">
        <v>0.16193309424171701</v>
      </c>
      <c r="X3018" s="810">
        <v>0</v>
      </c>
      <c r="Y3018" s="810">
        <v>0</v>
      </c>
      <c r="Z3018" s="810">
        <v>0</v>
      </c>
      <c r="AA3018" s="810">
        <v>0</v>
      </c>
      <c r="AB3018" s="810">
        <v>0</v>
      </c>
      <c r="AC3018" s="810">
        <v>0</v>
      </c>
      <c r="AD3018" s="810">
        <v>0</v>
      </c>
      <c r="AE3018" s="810">
        <v>0</v>
      </c>
      <c r="AF3018" s="810">
        <v>0</v>
      </c>
      <c r="AG3018" s="810">
        <v>0</v>
      </c>
      <c r="AH3018" s="812">
        <v>0</v>
      </c>
      <c r="AI3018" s="812">
        <v>0</v>
      </c>
      <c r="AK3018" s="199"/>
      <c r="AM3018" s="11"/>
      <c r="AN3018" s="15"/>
      <c r="AO3018" s="11"/>
      <c r="AP3018" s="11"/>
    </row>
    <row r="3019" spans="3:42" outlineLevel="2" x14ac:dyDescent="0.2">
      <c r="C3019" s="252">
        <v>21</v>
      </c>
      <c r="D3019" s="119" t="s">
        <v>218</v>
      </c>
      <c r="F3019" s="783" t="s">
        <v>57</v>
      </c>
      <c r="G3019" s="83"/>
      <c r="H3019" s="798" t="s">
        <v>636</v>
      </c>
      <c r="I3019" s="799"/>
      <c r="J3019" s="83"/>
      <c r="K3019" s="736"/>
      <c r="L3019" s="83"/>
      <c r="M3019" s="83"/>
      <c r="N3019" s="83"/>
      <c r="O3019" s="83"/>
      <c r="P3019" s="83"/>
      <c r="Q3019" s="143" t="s">
        <v>536</v>
      </c>
      <c r="R3019" s="813">
        <v>0</v>
      </c>
      <c r="S3019" s="814">
        <v>0</v>
      </c>
      <c r="T3019" s="814">
        <v>0</v>
      </c>
      <c r="U3019" s="814">
        <v>0</v>
      </c>
      <c r="V3019" s="814">
        <v>0</v>
      </c>
      <c r="W3019" s="815">
        <v>0</v>
      </c>
      <c r="X3019" s="814">
        <v>0</v>
      </c>
      <c r="Y3019" s="814">
        <v>0</v>
      </c>
      <c r="Z3019" s="814">
        <v>0</v>
      </c>
      <c r="AA3019" s="814">
        <v>0</v>
      </c>
      <c r="AB3019" s="814">
        <v>0</v>
      </c>
      <c r="AC3019" s="814">
        <v>0</v>
      </c>
      <c r="AD3019" s="814">
        <v>0</v>
      </c>
      <c r="AE3019" s="814">
        <v>0</v>
      </c>
      <c r="AF3019" s="814">
        <v>0</v>
      </c>
      <c r="AG3019" s="814">
        <v>0</v>
      </c>
      <c r="AH3019" s="816">
        <v>0</v>
      </c>
      <c r="AI3019" s="816">
        <v>0</v>
      </c>
      <c r="AK3019" s="199"/>
      <c r="AM3019" s="11"/>
      <c r="AN3019" s="15"/>
      <c r="AO3019" s="11"/>
      <c r="AP3019" s="11"/>
    </row>
    <row r="3020" spans="3:42" outlineLevel="2" x14ac:dyDescent="0.2">
      <c r="C3020" s="252">
        <v>21</v>
      </c>
      <c r="D3020" s="119" t="s">
        <v>218</v>
      </c>
      <c r="F3020" s="12"/>
      <c r="H3020" s="817"/>
      <c r="K3020" s="16"/>
      <c r="Q3020" s="16"/>
      <c r="R3020" s="818"/>
      <c r="S3020" s="818"/>
      <c r="T3020" s="818"/>
      <c r="U3020" s="818"/>
      <c r="V3020" s="818"/>
      <c r="W3020" s="818"/>
      <c r="X3020" s="818"/>
      <c r="Y3020" s="818"/>
      <c r="Z3020" s="818"/>
      <c r="AA3020" s="818"/>
      <c r="AB3020" s="818"/>
      <c r="AC3020" s="818"/>
      <c r="AD3020" s="818"/>
      <c r="AE3020" s="818"/>
      <c r="AF3020" s="818"/>
      <c r="AG3020" s="818"/>
      <c r="AH3020" s="818"/>
      <c r="AI3020" s="818"/>
      <c r="AK3020" s="199"/>
      <c r="AM3020" s="11"/>
      <c r="AN3020" s="15"/>
      <c r="AO3020" s="11"/>
      <c r="AP3020" s="11"/>
    </row>
    <row r="3021" spans="3:42" x14ac:dyDescent="0.2">
      <c r="C3021" s="252">
        <v>22</v>
      </c>
      <c r="D3021" s="754" t="s">
        <v>658</v>
      </c>
      <c r="E3021" s="67"/>
      <c r="F3021" s="67"/>
      <c r="G3021" s="67"/>
      <c r="H3021" s="755" t="s">
        <v>152</v>
      </c>
      <c r="I3021" s="67"/>
      <c r="J3021" s="67"/>
      <c r="K3021" s="102"/>
      <c r="L3021" s="67"/>
      <c r="M3021" s="67"/>
      <c r="N3021" s="67"/>
      <c r="O3021" s="67"/>
      <c r="P3021" s="67"/>
      <c r="Q3021" s="102"/>
      <c r="R3021" s="67"/>
      <c r="S3021" s="67"/>
      <c r="T3021" s="67"/>
      <c r="U3021" s="67"/>
      <c r="V3021" s="67"/>
      <c r="W3021" s="67"/>
      <c r="X3021" s="67"/>
      <c r="Y3021" s="67"/>
      <c r="Z3021" s="67"/>
      <c r="AA3021" s="67"/>
      <c r="AB3021" s="67"/>
      <c r="AC3021" s="67"/>
      <c r="AD3021" s="67"/>
      <c r="AE3021" s="67"/>
      <c r="AF3021" s="67"/>
      <c r="AG3021" s="67"/>
      <c r="AH3021" s="67"/>
      <c r="AI3021" s="67"/>
      <c r="AK3021" s="199"/>
      <c r="AM3021" s="11"/>
      <c r="AN3021" s="15"/>
      <c r="AO3021" s="11"/>
      <c r="AP3021" s="11"/>
    </row>
    <row r="3022" spans="3:42" outlineLevel="1" x14ac:dyDescent="0.2">
      <c r="C3022" s="252">
        <v>22</v>
      </c>
      <c r="D3022" s="119" t="s">
        <v>218</v>
      </c>
      <c r="F3022" s="121" t="s">
        <v>597</v>
      </c>
      <c r="G3022" s="756"/>
      <c r="H3022" s="757"/>
      <c r="I3022" s="756"/>
      <c r="J3022" s="756"/>
      <c r="K3022" s="758"/>
      <c r="L3022" s="759"/>
      <c r="M3022" s="759"/>
      <c r="N3022" s="759"/>
      <c r="O3022" s="759"/>
      <c r="P3022" s="759"/>
      <c r="Q3022" s="758"/>
      <c r="R3022" s="760"/>
      <c r="S3022" s="760"/>
      <c r="T3022" s="760"/>
      <c r="U3022" s="760"/>
      <c r="V3022" s="760"/>
      <c r="W3022" s="760"/>
      <c r="X3022" s="760"/>
      <c r="Y3022" s="760"/>
      <c r="Z3022" s="760"/>
      <c r="AA3022" s="760"/>
      <c r="AB3022" s="760"/>
      <c r="AC3022" s="760"/>
      <c r="AD3022" s="760"/>
      <c r="AE3022" s="760"/>
      <c r="AF3022" s="760"/>
      <c r="AG3022" s="760"/>
      <c r="AH3022" s="759"/>
      <c r="AI3022" s="759"/>
      <c r="AK3022" s="199"/>
      <c r="AM3022" s="11"/>
      <c r="AN3022" s="15"/>
      <c r="AO3022" s="11"/>
      <c r="AP3022" s="11"/>
    </row>
    <row r="3023" spans="3:42" outlineLevel="2" x14ac:dyDescent="0.2">
      <c r="C3023" s="252">
        <v>22</v>
      </c>
      <c r="D3023" s="119" t="s">
        <v>218</v>
      </c>
      <c r="F3023" s="12"/>
      <c r="G3023" s="149" t="s">
        <v>598</v>
      </c>
      <c r="H3023" s="72" t="s">
        <v>48</v>
      </c>
      <c r="I3023" s="8" t="s">
        <v>451</v>
      </c>
      <c r="J3023" s="8" t="s">
        <v>599</v>
      </c>
      <c r="K3023" s="8" t="s">
        <v>61</v>
      </c>
      <c r="AK3023" s="199"/>
      <c r="AM3023" s="11"/>
      <c r="AN3023" s="15"/>
      <c r="AO3023" s="11"/>
      <c r="AP3023" s="11"/>
    </row>
    <row r="3024" spans="3:42" outlineLevel="2" x14ac:dyDescent="0.2">
      <c r="C3024" s="252">
        <v>22</v>
      </c>
      <c r="D3024" s="119" t="s">
        <v>218</v>
      </c>
      <c r="F3024" s="761" t="s">
        <v>129</v>
      </c>
      <c r="G3024" s="762" t="s">
        <v>130</v>
      </c>
      <c r="H3024" s="763">
        <v>0.92</v>
      </c>
      <c r="I3024" s="764">
        <v>7.999999999999996E-2</v>
      </c>
      <c r="J3024" s="765">
        <v>1</v>
      </c>
      <c r="K3024" s="766"/>
      <c r="AK3024" s="199"/>
      <c r="AM3024" s="11"/>
      <c r="AN3024" s="15"/>
      <c r="AO3024" s="11"/>
      <c r="AP3024" s="11"/>
    </row>
    <row r="3025" spans="3:42" outlineLevel="2" x14ac:dyDescent="0.2">
      <c r="C3025" s="252">
        <v>22</v>
      </c>
      <c r="D3025" s="119" t="s">
        <v>218</v>
      </c>
      <c r="F3025" s="767" t="s">
        <v>128</v>
      </c>
      <c r="G3025" s="611" t="s">
        <v>130</v>
      </c>
      <c r="H3025" s="768">
        <v>9.9734982332155483E-2</v>
      </c>
      <c r="I3025" s="769">
        <v>0.9002650176678445</v>
      </c>
      <c r="J3025" s="770">
        <v>1</v>
      </c>
      <c r="K3025" s="771"/>
      <c r="AK3025" s="199"/>
      <c r="AM3025" s="11"/>
      <c r="AN3025" s="15"/>
      <c r="AO3025" s="11"/>
      <c r="AP3025" s="11"/>
    </row>
    <row r="3026" spans="3:42" outlineLevel="2" x14ac:dyDescent="0.2">
      <c r="C3026" s="252">
        <v>22</v>
      </c>
      <c r="D3026" s="119" t="s">
        <v>218</v>
      </c>
      <c r="F3026" s="767" t="s">
        <v>600</v>
      </c>
      <c r="G3026" s="611" t="s">
        <v>583</v>
      </c>
      <c r="H3026" s="772">
        <v>3387</v>
      </c>
      <c r="I3026" s="773">
        <v>30573</v>
      </c>
      <c r="J3026" s="774">
        <v>33960</v>
      </c>
      <c r="K3026" s="775">
        <v>0.41035176531213191</v>
      </c>
      <c r="AK3026" s="199"/>
      <c r="AM3026" s="11"/>
      <c r="AN3026" s="15"/>
      <c r="AO3026" s="11"/>
      <c r="AP3026" s="11"/>
    </row>
    <row r="3027" spans="3:42" outlineLevel="2" x14ac:dyDescent="0.2">
      <c r="C3027" s="252">
        <v>22</v>
      </c>
      <c r="D3027" s="119" t="s">
        <v>218</v>
      </c>
      <c r="F3027" s="767" t="s">
        <v>64</v>
      </c>
      <c r="G3027" s="611" t="s">
        <v>583</v>
      </c>
      <c r="H3027" s="776">
        <v>25</v>
      </c>
      <c r="I3027" s="773">
        <v>0</v>
      </c>
      <c r="J3027" s="774">
        <v>25</v>
      </c>
      <c r="K3027" s="771"/>
      <c r="AK3027" s="199"/>
      <c r="AM3027" s="11"/>
      <c r="AN3027" s="15"/>
      <c r="AO3027" s="11"/>
      <c r="AP3027" s="11"/>
    </row>
    <row r="3028" spans="3:42" outlineLevel="2" x14ac:dyDescent="0.2">
      <c r="C3028" s="252">
        <v>22</v>
      </c>
      <c r="D3028" s="119" t="s">
        <v>218</v>
      </c>
      <c r="F3028" s="767" t="s">
        <v>601</v>
      </c>
      <c r="G3028" s="611" t="s">
        <v>583</v>
      </c>
      <c r="H3028" s="776">
        <v>3362</v>
      </c>
      <c r="I3028" s="773">
        <v>30573</v>
      </c>
      <c r="J3028" s="774">
        <v>33935</v>
      </c>
      <c r="K3028" s="771"/>
      <c r="AK3028" s="199"/>
      <c r="AM3028" s="11"/>
      <c r="AN3028" s="15"/>
      <c r="AO3028" s="11"/>
      <c r="AP3028" s="11"/>
    </row>
    <row r="3029" spans="3:42" outlineLevel="2" x14ac:dyDescent="0.2">
      <c r="C3029" s="252">
        <v>22</v>
      </c>
      <c r="D3029" s="119" t="s">
        <v>218</v>
      </c>
      <c r="F3029" s="767" t="s">
        <v>602</v>
      </c>
      <c r="G3029" s="611" t="s">
        <v>130</v>
      </c>
      <c r="H3029" s="778">
        <v>7.3811632713315619E-3</v>
      </c>
      <c r="I3029" s="769">
        <v>0</v>
      </c>
      <c r="J3029" s="769">
        <v>7.3616018845700827E-4</v>
      </c>
      <c r="K3029" s="771"/>
      <c r="AK3029" s="199"/>
      <c r="AM3029" s="11"/>
      <c r="AN3029" s="15"/>
      <c r="AO3029" s="11"/>
      <c r="AP3029" s="11"/>
    </row>
    <row r="3030" spans="3:42" outlineLevel="2" x14ac:dyDescent="0.2">
      <c r="C3030" s="252">
        <v>22</v>
      </c>
      <c r="D3030" s="119" t="s">
        <v>218</v>
      </c>
      <c r="F3030" s="767" t="s">
        <v>603</v>
      </c>
      <c r="G3030" s="611" t="s">
        <v>583</v>
      </c>
      <c r="H3030" s="776">
        <v>0</v>
      </c>
      <c r="I3030" s="773">
        <v>30362</v>
      </c>
      <c r="J3030" s="774">
        <v>30362</v>
      </c>
      <c r="K3030" s="771"/>
      <c r="AK3030" s="199"/>
      <c r="AM3030" s="11"/>
      <c r="AN3030" s="15"/>
      <c r="AO3030" s="11"/>
      <c r="AP3030" s="11"/>
    </row>
    <row r="3031" spans="3:42" outlineLevel="2" x14ac:dyDescent="0.2">
      <c r="C3031" s="252">
        <v>22</v>
      </c>
      <c r="D3031" s="119" t="s">
        <v>218</v>
      </c>
      <c r="F3031" s="767" t="s">
        <v>604</v>
      </c>
      <c r="G3031" s="611"/>
      <c r="H3031" s="773">
        <v>0</v>
      </c>
      <c r="I3031" s="773">
        <v>0</v>
      </c>
      <c r="J3031" s="773">
        <v>0</v>
      </c>
      <c r="K3031" s="771"/>
      <c r="AK3031" s="199"/>
      <c r="AM3031" s="11"/>
      <c r="AN3031" s="15"/>
      <c r="AO3031" s="11"/>
      <c r="AP3031" s="11"/>
    </row>
    <row r="3032" spans="3:42" outlineLevel="2" x14ac:dyDescent="0.2">
      <c r="C3032" s="252">
        <v>22</v>
      </c>
      <c r="D3032" s="119" t="s">
        <v>218</v>
      </c>
      <c r="F3032" s="767" t="s">
        <v>605</v>
      </c>
      <c r="G3032" s="611"/>
      <c r="H3032" s="779"/>
      <c r="I3032" s="780"/>
      <c r="J3032" s="781"/>
      <c r="K3032" s="782">
        <v>0</v>
      </c>
      <c r="AK3032" s="199"/>
      <c r="AM3032" s="11"/>
      <c r="AN3032" s="15"/>
      <c r="AO3032" s="11"/>
      <c r="AP3032" s="11"/>
    </row>
    <row r="3033" spans="3:42" outlineLevel="2" x14ac:dyDescent="0.2">
      <c r="C3033" s="252">
        <v>22</v>
      </c>
      <c r="D3033" s="119" t="s">
        <v>218</v>
      </c>
      <c r="F3033" s="783" t="s">
        <v>606</v>
      </c>
      <c r="G3033" s="619" t="s">
        <v>130</v>
      </c>
      <c r="H3033" s="784">
        <v>0</v>
      </c>
      <c r="I3033" s="785">
        <v>1</v>
      </c>
      <c r="J3033" s="786">
        <v>1</v>
      </c>
      <c r="K3033" s="787"/>
      <c r="AK3033" s="199"/>
      <c r="AM3033" s="11"/>
      <c r="AN3033" s="15"/>
      <c r="AO3033" s="11"/>
      <c r="AP3033" s="11"/>
    </row>
    <row r="3034" spans="3:42" outlineLevel="2" x14ac:dyDescent="0.2">
      <c r="C3034" s="252">
        <v>22</v>
      </c>
      <c r="D3034" s="119" t="s">
        <v>218</v>
      </c>
      <c r="H3034"/>
      <c r="I3034"/>
      <c r="K3034"/>
      <c r="AK3034" s="199"/>
      <c r="AM3034" s="11"/>
      <c r="AN3034" s="15"/>
      <c r="AO3034" s="11"/>
      <c r="AP3034" s="11"/>
    </row>
    <row r="3035" spans="3:42" outlineLevel="1" x14ac:dyDescent="0.2">
      <c r="C3035" s="252">
        <v>22</v>
      </c>
      <c r="D3035" s="119" t="s">
        <v>218</v>
      </c>
      <c r="F3035" s="121" t="s">
        <v>607</v>
      </c>
      <c r="G3035" s="756"/>
      <c r="H3035" s="757"/>
      <c r="I3035" s="788"/>
      <c r="J3035" s="756"/>
      <c r="K3035" s="758"/>
      <c r="L3035" s="759"/>
      <c r="M3035" s="759"/>
      <c r="N3035" s="759"/>
      <c r="O3035" s="759"/>
      <c r="P3035" s="759"/>
      <c r="Q3035" s="758"/>
      <c r="R3035" s="760"/>
      <c r="S3035" s="760"/>
      <c r="T3035" s="760"/>
      <c r="U3035" s="760"/>
      <c r="V3035" s="760"/>
      <c r="W3035" s="760"/>
      <c r="X3035" s="760"/>
      <c r="Y3035" s="760"/>
      <c r="Z3035" s="760"/>
      <c r="AA3035" s="760"/>
      <c r="AB3035" s="760"/>
      <c r="AC3035" s="760"/>
      <c r="AD3035" s="760"/>
      <c r="AE3035" s="760"/>
      <c r="AF3035" s="760"/>
      <c r="AG3035" s="760"/>
      <c r="AH3035" s="759"/>
      <c r="AI3035" s="759"/>
      <c r="AK3035" s="199"/>
      <c r="AM3035" s="11"/>
      <c r="AN3035" s="15"/>
      <c r="AO3035" s="11"/>
      <c r="AP3035" s="11"/>
    </row>
    <row r="3036" spans="3:42" outlineLevel="2" x14ac:dyDescent="0.2">
      <c r="C3036" s="252">
        <v>22</v>
      </c>
      <c r="D3036" s="119" t="s">
        <v>218</v>
      </c>
      <c r="F3036" s="789" t="s">
        <v>608</v>
      </c>
      <c r="G3036" s="790"/>
      <c r="H3036" s="791" t="s">
        <v>609</v>
      </c>
      <c r="I3036" s="791"/>
      <c r="J3036" s="790"/>
      <c r="K3036" s="792"/>
      <c r="L3036" s="789"/>
      <c r="M3036" s="789"/>
      <c r="N3036" s="789"/>
      <c r="O3036" s="789"/>
      <c r="P3036" s="789"/>
      <c r="Q3036" s="792"/>
      <c r="R3036" s="793"/>
      <c r="S3036" s="793"/>
      <c r="T3036" s="793"/>
      <c r="U3036" s="793"/>
      <c r="V3036" s="793"/>
      <c r="W3036" s="793"/>
      <c r="X3036" s="793"/>
      <c r="Y3036" s="793"/>
      <c r="Z3036" s="793"/>
      <c r="AA3036" s="793"/>
      <c r="AB3036" s="793"/>
      <c r="AC3036" s="793"/>
      <c r="AD3036" s="793"/>
      <c r="AE3036" s="793"/>
      <c r="AF3036" s="793"/>
      <c r="AG3036" s="793"/>
      <c r="AH3036" s="789"/>
      <c r="AI3036" s="789"/>
      <c r="AK3036" s="199"/>
      <c r="AM3036" s="11"/>
      <c r="AN3036" s="15"/>
      <c r="AO3036" s="11"/>
      <c r="AP3036" s="11"/>
    </row>
    <row r="3037" spans="3:42" ht="14.25" customHeight="1" outlineLevel="2" x14ac:dyDescent="0.2">
      <c r="C3037" s="252">
        <v>22</v>
      </c>
      <c r="D3037" s="119" t="s">
        <v>218</v>
      </c>
      <c r="F3037" s="794" t="s">
        <v>610</v>
      </c>
      <c r="H3037" s="795"/>
      <c r="AK3037" s="199"/>
      <c r="AM3037" s="11"/>
      <c r="AN3037" s="15"/>
      <c r="AO3037" s="11"/>
      <c r="AP3037" s="11"/>
    </row>
    <row r="3038" spans="3:42" outlineLevel="2" x14ac:dyDescent="0.2">
      <c r="C3038" s="252">
        <v>22</v>
      </c>
      <c r="D3038" s="119" t="s">
        <v>218</v>
      </c>
      <c r="F3038" s="761" t="s">
        <v>62</v>
      </c>
      <c r="G3038" s="75"/>
      <c r="H3038" s="796" t="s">
        <v>10</v>
      </c>
      <c r="I3038" s="796" t="s">
        <v>611</v>
      </c>
      <c r="J3038" s="75"/>
      <c r="K3038" s="741"/>
      <c r="L3038" s="75"/>
      <c r="M3038" s="75"/>
      <c r="N3038" s="75"/>
      <c r="O3038" s="75"/>
      <c r="P3038" s="75"/>
      <c r="Q3038" s="128" t="s">
        <v>110</v>
      </c>
      <c r="R3038" s="299">
        <v>0</v>
      </c>
      <c r="S3038" s="300">
        <v>0</v>
      </c>
      <c r="T3038" s="300">
        <v>0</v>
      </c>
      <c r="U3038" s="300">
        <v>1063.2932392300527</v>
      </c>
      <c r="V3038" s="300">
        <v>1133.785388741155</v>
      </c>
      <c r="W3038" s="301">
        <v>1182.8253322575495</v>
      </c>
      <c r="X3038" s="300">
        <v>1282.9035440106102</v>
      </c>
      <c r="Y3038" s="300">
        <v>1313.1540804848387</v>
      </c>
      <c r="Z3038" s="300">
        <v>1341.6793814912321</v>
      </c>
      <c r="AA3038" s="300">
        <v>1368.741368209244</v>
      </c>
      <c r="AB3038" s="302">
        <v>1337.5743944103519</v>
      </c>
      <c r="AC3038" s="302">
        <v>1364.2732166991107</v>
      </c>
      <c r="AD3038" s="302">
        <v>1391.5053372749096</v>
      </c>
      <c r="AE3038" s="302">
        <v>1419.2814178374392</v>
      </c>
      <c r="AF3038" s="302">
        <v>1447.6123334658689</v>
      </c>
      <c r="AG3038" s="302">
        <v>1476.5091768950829</v>
      </c>
      <c r="AH3038" s="348">
        <v>1505.9832628777556</v>
      </c>
      <c r="AI3038" s="348">
        <v>1536.0461326340023</v>
      </c>
      <c r="AK3038" s="199"/>
      <c r="AM3038" s="11"/>
      <c r="AN3038" s="15"/>
      <c r="AO3038" s="11"/>
      <c r="AP3038" s="11"/>
    </row>
    <row r="3039" spans="3:42" outlineLevel="2" x14ac:dyDescent="0.2">
      <c r="C3039" s="252">
        <v>22</v>
      </c>
      <c r="D3039" s="119" t="s">
        <v>218</v>
      </c>
      <c r="F3039" s="767" t="s">
        <v>188</v>
      </c>
      <c r="H3039" s="797" t="s">
        <v>10</v>
      </c>
      <c r="I3039" s="797" t="s">
        <v>612</v>
      </c>
      <c r="K3039" s="164"/>
      <c r="Q3039" s="135" t="s">
        <v>110</v>
      </c>
      <c r="R3039" s="314">
        <v>0</v>
      </c>
      <c r="S3039" s="315">
        <v>0</v>
      </c>
      <c r="T3039" s="315">
        <v>0</v>
      </c>
      <c r="U3039" s="315">
        <v>557.43382685343909</v>
      </c>
      <c r="V3039" s="315">
        <v>577.24139667518</v>
      </c>
      <c r="W3039" s="316">
        <v>593.40878481139941</v>
      </c>
      <c r="X3039" s="315">
        <v>625.09919134617439</v>
      </c>
      <c r="Y3039" s="315">
        <v>639.3229693424031</v>
      </c>
      <c r="Z3039" s="315">
        <v>652.8911293669729</v>
      </c>
      <c r="AA3039" s="315">
        <v>665.9405481653921</v>
      </c>
      <c r="AB3039" s="5">
        <v>679.25113884591462</v>
      </c>
      <c r="AC3039" s="5">
        <v>692.82813725634412</v>
      </c>
      <c r="AD3039" s="5">
        <v>706.67688442716087</v>
      </c>
      <c r="AE3039" s="5">
        <v>720.80282868990753</v>
      </c>
      <c r="AF3039" s="5">
        <v>735.21152783837442</v>
      </c>
      <c r="AG3039" s="5">
        <v>749.90865133344664</v>
      </c>
      <c r="AH3039" s="350">
        <v>764.89998255250578</v>
      </c>
      <c r="AI3039" s="350">
        <v>780.19142108428468</v>
      </c>
      <c r="AK3039" s="199"/>
      <c r="AM3039" s="11"/>
      <c r="AN3039" s="15"/>
      <c r="AO3039" s="11"/>
      <c r="AP3039" s="11"/>
    </row>
    <row r="3040" spans="3:42" outlineLevel="2" x14ac:dyDescent="0.2">
      <c r="C3040" s="252">
        <v>22</v>
      </c>
      <c r="D3040" s="119" t="s">
        <v>218</v>
      </c>
      <c r="F3040" s="767" t="s">
        <v>613</v>
      </c>
      <c r="H3040" s="797" t="s">
        <v>10</v>
      </c>
      <c r="I3040" s="234" t="s">
        <v>614</v>
      </c>
      <c r="K3040" s="164"/>
      <c r="Q3040" s="135" t="s">
        <v>110</v>
      </c>
      <c r="R3040" s="314">
        <v>0</v>
      </c>
      <c r="S3040" s="315">
        <v>0</v>
      </c>
      <c r="T3040" s="315">
        <v>0</v>
      </c>
      <c r="U3040" s="315">
        <v>0</v>
      </c>
      <c r="V3040" s="315">
        <v>0</v>
      </c>
      <c r="W3040" s="316">
        <v>0</v>
      </c>
      <c r="X3040" s="315">
        <v>0</v>
      </c>
      <c r="Y3040" s="315">
        <v>0</v>
      </c>
      <c r="Z3040" s="315">
        <v>0</v>
      </c>
      <c r="AA3040" s="315">
        <v>0</v>
      </c>
      <c r="AB3040" s="5">
        <v>0</v>
      </c>
      <c r="AC3040" s="5">
        <v>0</v>
      </c>
      <c r="AD3040" s="5">
        <v>0</v>
      </c>
      <c r="AE3040" s="5">
        <v>0</v>
      </c>
      <c r="AF3040" s="5">
        <v>0</v>
      </c>
      <c r="AG3040" s="5">
        <v>0</v>
      </c>
      <c r="AH3040" s="350">
        <v>0</v>
      </c>
      <c r="AI3040" s="350">
        <v>0</v>
      </c>
      <c r="AK3040" s="199"/>
      <c r="AM3040" s="11"/>
      <c r="AN3040" s="15"/>
      <c r="AO3040" s="11"/>
      <c r="AP3040" s="11"/>
    </row>
    <row r="3041" spans="3:42" outlineLevel="2" x14ac:dyDescent="0.2">
      <c r="C3041" s="252">
        <v>22</v>
      </c>
      <c r="D3041" s="119" t="s">
        <v>218</v>
      </c>
      <c r="F3041" s="783" t="s">
        <v>57</v>
      </c>
      <c r="G3041" s="83"/>
      <c r="H3041" s="798" t="s">
        <v>10</v>
      </c>
      <c r="I3041" s="799"/>
      <c r="J3041" s="83"/>
      <c r="K3041" s="736"/>
      <c r="L3041" s="83"/>
      <c r="M3041" s="83"/>
      <c r="N3041" s="83"/>
      <c r="O3041" s="83"/>
      <c r="P3041" s="83"/>
      <c r="Q3041" s="143" t="s">
        <v>110</v>
      </c>
      <c r="R3041" s="304">
        <v>0</v>
      </c>
      <c r="S3041" s="305">
        <v>0</v>
      </c>
      <c r="T3041" s="305">
        <v>0</v>
      </c>
      <c r="U3041" s="305">
        <v>144.02347652087298</v>
      </c>
      <c r="V3041" s="305">
        <v>149.13600147658371</v>
      </c>
      <c r="W3041" s="306">
        <v>153.31169897244726</v>
      </c>
      <c r="X3041" s="305">
        <v>157.51231055929472</v>
      </c>
      <c r="Y3041" s="305">
        <v>161.31620600095425</v>
      </c>
      <c r="Z3041" s="305">
        <v>164.7200337296762</v>
      </c>
      <c r="AA3041" s="305">
        <v>167.98973332041564</v>
      </c>
      <c r="AB3041" s="307">
        <v>171.32433667499879</v>
      </c>
      <c r="AC3041" s="307">
        <v>174.72513213942594</v>
      </c>
      <c r="AD3041" s="307">
        <v>178.19343363352581</v>
      </c>
      <c r="AE3041" s="307">
        <v>181.73058115859985</v>
      </c>
      <c r="AF3041" s="307">
        <v>185.33794131514352</v>
      </c>
      <c r="AG3041" s="307">
        <v>189.0169078308443</v>
      </c>
      <c r="AH3041" s="362">
        <v>192.76890209906071</v>
      </c>
      <c r="AI3041" s="362">
        <v>196.59537372799016</v>
      </c>
      <c r="AK3041" s="199"/>
      <c r="AM3041" s="11"/>
      <c r="AN3041" s="15"/>
      <c r="AO3041" s="11"/>
      <c r="AP3041" s="11"/>
    </row>
    <row r="3042" spans="3:42" outlineLevel="2" x14ac:dyDescent="0.2">
      <c r="C3042" s="252">
        <v>22</v>
      </c>
      <c r="D3042" s="119" t="s">
        <v>218</v>
      </c>
      <c r="F3042" s="12"/>
      <c r="H3042" s="234"/>
      <c r="K3042" s="164"/>
      <c r="Q3042" s="16"/>
      <c r="R3042" s="800">
        <v>0</v>
      </c>
      <c r="S3042" s="800">
        <v>0</v>
      </c>
      <c r="T3042" s="800">
        <v>0</v>
      </c>
      <c r="U3042" s="800">
        <v>1764.7505426043647</v>
      </c>
      <c r="V3042" s="800">
        <v>1860.1627868929186</v>
      </c>
      <c r="W3042" s="800">
        <v>1929.5458160413959</v>
      </c>
      <c r="X3042" s="800">
        <v>2065.5150459160791</v>
      </c>
      <c r="Y3042" s="800">
        <v>2113.7932558281964</v>
      </c>
      <c r="Z3042" s="800">
        <v>2159.2905445878814</v>
      </c>
      <c r="AA3042" s="800">
        <v>2202.6716496950517</v>
      </c>
      <c r="AB3042" s="800">
        <v>2188.1498699312656</v>
      </c>
      <c r="AC3042" s="800">
        <v>2231.8264860948807</v>
      </c>
      <c r="AD3042" s="800">
        <v>2276.3756553355961</v>
      </c>
      <c r="AE3042" s="800">
        <v>2321.8148276859465</v>
      </c>
      <c r="AF3042" s="800">
        <v>2368.1618026193864</v>
      </c>
      <c r="AG3042" s="800">
        <v>2415.4347360593738</v>
      </c>
      <c r="AH3042" s="800">
        <v>2463.6521475293221</v>
      </c>
      <c r="AI3042" s="800">
        <v>2512.8329274462772</v>
      </c>
      <c r="AK3042" s="199"/>
      <c r="AM3042" s="11"/>
      <c r="AN3042" s="15"/>
      <c r="AO3042" s="11"/>
      <c r="AP3042" s="11"/>
    </row>
    <row r="3043" spans="3:42" ht="14.25" customHeight="1" outlineLevel="2" x14ac:dyDescent="0.2">
      <c r="C3043" s="252">
        <v>22</v>
      </c>
      <c r="D3043" s="119" t="s">
        <v>218</v>
      </c>
      <c r="F3043" s="794" t="s">
        <v>615</v>
      </c>
      <c r="AK3043" s="199"/>
      <c r="AM3043" s="11"/>
      <c r="AN3043" s="15"/>
      <c r="AO3043" s="11"/>
      <c r="AP3043" s="11"/>
    </row>
    <row r="3044" spans="3:42" outlineLevel="2" x14ac:dyDescent="0.2">
      <c r="C3044" s="252">
        <v>22</v>
      </c>
      <c r="D3044" s="119" t="s">
        <v>218</v>
      </c>
      <c r="F3044" s="761" t="s">
        <v>48</v>
      </c>
      <c r="G3044" s="75"/>
      <c r="H3044" s="796" t="s">
        <v>10</v>
      </c>
      <c r="I3044" s="801"/>
      <c r="J3044" s="75"/>
      <c r="K3044" s="741"/>
      <c r="L3044" s="75"/>
      <c r="M3044" s="75"/>
      <c r="N3044" s="75"/>
      <c r="O3044" s="75"/>
      <c r="P3044" s="75"/>
      <c r="Q3044" s="128" t="s">
        <v>110</v>
      </c>
      <c r="R3044" s="299">
        <v>0</v>
      </c>
      <c r="S3044" s="300">
        <v>0</v>
      </c>
      <c r="T3044" s="300">
        <v>0</v>
      </c>
      <c r="U3044" s="300">
        <v>1033.825432964222</v>
      </c>
      <c r="V3044" s="300">
        <v>1100.6537181406504</v>
      </c>
      <c r="W3044" s="301">
        <v>1147.3829203458565</v>
      </c>
      <c r="X3044" s="300">
        <v>1242.6155172945168</v>
      </c>
      <c r="Y3044" s="300">
        <v>1271.8646190979573</v>
      </c>
      <c r="Z3044" s="300">
        <v>1299.4611162241697</v>
      </c>
      <c r="AA3044" s="300">
        <v>1325.6596275580459</v>
      </c>
      <c r="AB3044" s="302">
        <v>1298.3135431894177</v>
      </c>
      <c r="AC3044" s="302">
        <v>1324.2305613916635</v>
      </c>
      <c r="AD3044" s="302">
        <v>1350.6653168758023</v>
      </c>
      <c r="AE3044" s="302">
        <v>1377.6281617947998</v>
      </c>
      <c r="AF3044" s="302">
        <v>1405.1296555279566</v>
      </c>
      <c r="AG3044" s="302">
        <v>1433.1805688349482</v>
      </c>
      <c r="AH3044" s="348">
        <v>1461.7918880932755</v>
      </c>
      <c r="AI3044" s="348">
        <v>1490.9748196208227</v>
      </c>
      <c r="AK3044" s="199"/>
      <c r="AM3044" s="11"/>
      <c r="AN3044" s="15"/>
      <c r="AO3044" s="11"/>
      <c r="AP3044" s="11"/>
    </row>
    <row r="3045" spans="3:42" outlineLevel="2" x14ac:dyDescent="0.2">
      <c r="C3045" s="252">
        <v>22</v>
      </c>
      <c r="D3045" s="119" t="s">
        <v>218</v>
      </c>
      <c r="F3045" s="767" t="s">
        <v>55</v>
      </c>
      <c r="H3045" s="797" t="s">
        <v>10</v>
      </c>
      <c r="K3045" s="164"/>
      <c r="Q3045" s="135" t="s">
        <v>110</v>
      </c>
      <c r="R3045" s="314">
        <v>0</v>
      </c>
      <c r="S3045" s="315">
        <v>0</v>
      </c>
      <c r="T3045" s="315">
        <v>0</v>
      </c>
      <c r="U3045" s="315">
        <v>586.90163311926972</v>
      </c>
      <c r="V3045" s="315">
        <v>610.37306727568443</v>
      </c>
      <c r="W3045" s="316">
        <v>628.85119672309258</v>
      </c>
      <c r="X3045" s="315">
        <v>665.38721806226772</v>
      </c>
      <c r="Y3045" s="315">
        <v>680.61243072928437</v>
      </c>
      <c r="Z3045" s="315">
        <v>695.10939463403531</v>
      </c>
      <c r="AA3045" s="315">
        <v>709.02228881659016</v>
      </c>
      <c r="AB3045" s="5">
        <v>718.51199006684897</v>
      </c>
      <c r="AC3045" s="5">
        <v>732.87079256379116</v>
      </c>
      <c r="AD3045" s="5">
        <v>747.51690482626793</v>
      </c>
      <c r="AE3045" s="5">
        <v>762.45608473254697</v>
      </c>
      <c r="AF3045" s="5">
        <v>777.69420577628659</v>
      </c>
      <c r="AG3045" s="5">
        <v>793.23725939358133</v>
      </c>
      <c r="AH3045" s="350">
        <v>809.09135733698588</v>
      </c>
      <c r="AI3045" s="350">
        <v>825.26273409746443</v>
      </c>
      <c r="AK3045" s="199"/>
      <c r="AM3045" s="11"/>
      <c r="AN3045" s="15"/>
      <c r="AO3045" s="11"/>
      <c r="AP3045" s="11"/>
    </row>
    <row r="3046" spans="3:42" outlineLevel="2" x14ac:dyDescent="0.2">
      <c r="C3046" s="252">
        <v>22</v>
      </c>
      <c r="D3046" s="119" t="s">
        <v>218</v>
      </c>
      <c r="F3046" s="783" t="s">
        <v>57</v>
      </c>
      <c r="G3046" s="83"/>
      <c r="H3046" s="798" t="s">
        <v>10</v>
      </c>
      <c r="I3046" s="799"/>
      <c r="J3046" s="83"/>
      <c r="K3046" s="736"/>
      <c r="L3046" s="83"/>
      <c r="M3046" s="83"/>
      <c r="N3046" s="83"/>
      <c r="O3046" s="83"/>
      <c r="P3046" s="83"/>
      <c r="Q3046" s="143" t="s">
        <v>110</v>
      </c>
      <c r="R3046" s="304">
        <v>0</v>
      </c>
      <c r="S3046" s="305">
        <v>0</v>
      </c>
      <c r="T3046" s="305">
        <v>0</v>
      </c>
      <c r="U3046" s="305">
        <v>144.02347652087298</v>
      </c>
      <c r="V3046" s="305">
        <v>149.13600147658371</v>
      </c>
      <c r="W3046" s="306">
        <v>153.31169897244726</v>
      </c>
      <c r="X3046" s="305">
        <v>157.51231055929472</v>
      </c>
      <c r="Y3046" s="305">
        <v>161.31620600095425</v>
      </c>
      <c r="Z3046" s="305">
        <v>164.7200337296762</v>
      </c>
      <c r="AA3046" s="305">
        <v>167.98973332041564</v>
      </c>
      <c r="AB3046" s="307">
        <v>171.32433667499879</v>
      </c>
      <c r="AC3046" s="307">
        <v>174.72513213942594</v>
      </c>
      <c r="AD3046" s="307">
        <v>178.19343363352581</v>
      </c>
      <c r="AE3046" s="307">
        <v>181.73058115859985</v>
      </c>
      <c r="AF3046" s="307">
        <v>185.33794131514352</v>
      </c>
      <c r="AG3046" s="307">
        <v>189.0169078308443</v>
      </c>
      <c r="AH3046" s="362">
        <v>192.76890209906071</v>
      </c>
      <c r="AI3046" s="362">
        <v>196.59537372799016</v>
      </c>
      <c r="AK3046" s="199"/>
      <c r="AM3046" s="11"/>
      <c r="AN3046" s="15"/>
      <c r="AO3046" s="11"/>
      <c r="AP3046" s="11"/>
    </row>
    <row r="3047" spans="3:42" outlineLevel="2" x14ac:dyDescent="0.2">
      <c r="C3047" s="252">
        <v>22</v>
      </c>
      <c r="D3047" s="119" t="s">
        <v>218</v>
      </c>
      <c r="F3047" s="12"/>
      <c r="H3047" s="164"/>
      <c r="K3047" s="164"/>
      <c r="Q3047" s="16"/>
      <c r="R3047" s="800">
        <v>0</v>
      </c>
      <c r="S3047" s="800">
        <v>0</v>
      </c>
      <c r="T3047" s="800">
        <v>0</v>
      </c>
      <c r="U3047" s="800">
        <v>1764.7505426043647</v>
      </c>
      <c r="V3047" s="800">
        <v>1860.1627868929186</v>
      </c>
      <c r="W3047" s="800">
        <v>1929.5458160413964</v>
      </c>
      <c r="X3047" s="800">
        <v>2065.5150459160791</v>
      </c>
      <c r="Y3047" s="800">
        <v>2113.7932558281959</v>
      </c>
      <c r="Z3047" s="800">
        <v>2159.2905445878814</v>
      </c>
      <c r="AA3047" s="800">
        <v>2202.6716496950517</v>
      </c>
      <c r="AB3047" s="800">
        <v>2188.1498699312656</v>
      </c>
      <c r="AC3047" s="800">
        <v>2231.8264860948807</v>
      </c>
      <c r="AD3047" s="800">
        <v>2276.3756553355961</v>
      </c>
      <c r="AE3047" s="800">
        <v>2321.8148276859465</v>
      </c>
      <c r="AF3047" s="800">
        <v>2368.1618026193864</v>
      </c>
      <c r="AG3047" s="800">
        <v>2415.4347360593738</v>
      </c>
      <c r="AH3047" s="800">
        <v>2463.6521475293221</v>
      </c>
      <c r="AI3047" s="800">
        <v>2512.8329274462772</v>
      </c>
      <c r="AK3047" s="199"/>
      <c r="AM3047" s="11"/>
      <c r="AN3047" s="15"/>
      <c r="AO3047" s="11"/>
      <c r="AP3047" s="11"/>
    </row>
    <row r="3048" spans="3:42" ht="15" customHeight="1" outlineLevel="2" x14ac:dyDescent="0.2">
      <c r="C3048" s="252">
        <v>22</v>
      </c>
      <c r="D3048" s="119" t="s">
        <v>218</v>
      </c>
      <c r="F3048" s="794" t="s">
        <v>69</v>
      </c>
      <c r="AK3048" s="199"/>
      <c r="AM3048" s="11"/>
      <c r="AN3048" s="15"/>
      <c r="AO3048" s="11"/>
      <c r="AP3048" s="11"/>
    </row>
    <row r="3049" spans="3:42" outlineLevel="2" x14ac:dyDescent="0.2">
      <c r="C3049" s="252">
        <v>22</v>
      </c>
      <c r="D3049" s="119" t="s">
        <v>218</v>
      </c>
      <c r="F3049" s="761" t="s">
        <v>9</v>
      </c>
      <c r="G3049" s="75"/>
      <c r="H3049" s="796" t="s">
        <v>10</v>
      </c>
      <c r="I3049" s="801"/>
      <c r="J3049" s="75"/>
      <c r="K3049" s="741"/>
      <c r="L3049" s="75"/>
      <c r="M3049" s="75"/>
      <c r="N3049" s="75"/>
      <c r="O3049" s="75"/>
      <c r="P3049" s="75"/>
      <c r="Q3049" s="128" t="s">
        <v>110</v>
      </c>
      <c r="R3049" s="299">
        <v>0</v>
      </c>
      <c r="S3049" s="300">
        <v>0</v>
      </c>
      <c r="T3049" s="300">
        <v>0</v>
      </c>
      <c r="U3049" s="300">
        <v>-7.6308343147639652</v>
      </c>
      <c r="V3049" s="300">
        <v>-8.1241047987942903</v>
      </c>
      <c r="W3049" s="301">
        <v>-8.4690206698099839</v>
      </c>
      <c r="X3049" s="300">
        <v>-9.1719480166409575</v>
      </c>
      <c r="Y3049" s="300">
        <v>-9.3878404125919488</v>
      </c>
      <c r="Z3049" s="300">
        <v>-9.591534663597356</v>
      </c>
      <c r="AA3049" s="300">
        <v>-9.7849101532185259</v>
      </c>
      <c r="AB3049" s="302">
        <v>-9.5830642396620735</v>
      </c>
      <c r="AC3049" s="302">
        <v>-9.7743619825189221</v>
      </c>
      <c r="AD3049" s="302">
        <v>-9.969481228785078</v>
      </c>
      <c r="AE3049" s="302">
        <v>-10.168498389391791</v>
      </c>
      <c r="AF3049" s="302">
        <v>-10.371491404841723</v>
      </c>
      <c r="AG3049" s="302">
        <v>-10.578539775870595</v>
      </c>
      <c r="AH3049" s="348">
        <v>-10.789724594724502</v>
      </c>
      <c r="AI3049" s="348">
        <v>-11.005128577065417</v>
      </c>
      <c r="AK3049" s="199"/>
      <c r="AM3049" s="11"/>
      <c r="AN3049" s="15"/>
      <c r="AO3049" s="11"/>
      <c r="AP3049" s="11"/>
    </row>
    <row r="3050" spans="3:42" outlineLevel="2" x14ac:dyDescent="0.2">
      <c r="C3050" s="252">
        <v>22</v>
      </c>
      <c r="D3050" s="119" t="s">
        <v>218</v>
      </c>
      <c r="F3050" s="767" t="s">
        <v>14</v>
      </c>
      <c r="H3050" s="797" t="s">
        <v>10</v>
      </c>
      <c r="K3050" s="164"/>
      <c r="Q3050" s="135" t="s">
        <v>110</v>
      </c>
      <c r="R3050" s="314">
        <v>0</v>
      </c>
      <c r="S3050" s="315">
        <v>0</v>
      </c>
      <c r="T3050" s="315">
        <v>0</v>
      </c>
      <c r="U3050" s="315">
        <v>0</v>
      </c>
      <c r="V3050" s="315">
        <v>0</v>
      </c>
      <c r="W3050" s="316">
        <v>0</v>
      </c>
      <c r="X3050" s="315">
        <v>0</v>
      </c>
      <c r="Y3050" s="315">
        <v>0</v>
      </c>
      <c r="Z3050" s="315">
        <v>0</v>
      </c>
      <c r="AA3050" s="315">
        <v>0</v>
      </c>
      <c r="AB3050" s="5">
        <v>0</v>
      </c>
      <c r="AC3050" s="5">
        <v>0</v>
      </c>
      <c r="AD3050" s="5">
        <v>0</v>
      </c>
      <c r="AE3050" s="5">
        <v>0</v>
      </c>
      <c r="AF3050" s="5">
        <v>0</v>
      </c>
      <c r="AG3050" s="5">
        <v>0</v>
      </c>
      <c r="AH3050" s="350">
        <v>0</v>
      </c>
      <c r="AI3050" s="350">
        <v>0</v>
      </c>
      <c r="AJ3050" s="289"/>
      <c r="AK3050" s="199"/>
      <c r="AM3050" s="11"/>
      <c r="AN3050" s="15"/>
      <c r="AO3050" s="11"/>
      <c r="AP3050" s="11"/>
    </row>
    <row r="3051" spans="3:42" outlineLevel="2" x14ac:dyDescent="0.2">
      <c r="C3051" s="252">
        <v>22</v>
      </c>
      <c r="D3051" s="119" t="s">
        <v>218</v>
      </c>
      <c r="F3051" s="783" t="s">
        <v>16</v>
      </c>
      <c r="G3051" s="83"/>
      <c r="H3051" s="798" t="s">
        <v>10</v>
      </c>
      <c r="I3051" s="799"/>
      <c r="J3051" s="83"/>
      <c r="K3051" s="736"/>
      <c r="L3051" s="83"/>
      <c r="M3051" s="83"/>
      <c r="N3051" s="83"/>
      <c r="O3051" s="83"/>
      <c r="P3051" s="83"/>
      <c r="Q3051" s="143" t="s">
        <v>110</v>
      </c>
      <c r="R3051" s="304">
        <v>0</v>
      </c>
      <c r="S3051" s="305">
        <v>0</v>
      </c>
      <c r="T3051" s="305">
        <v>0</v>
      </c>
      <c r="U3051" s="305">
        <v>-0.10602434961783935</v>
      </c>
      <c r="V3051" s="305">
        <v>-0.10978798695272653</v>
      </c>
      <c r="W3051" s="306">
        <v>-0.11286196920822089</v>
      </c>
      <c r="X3051" s="305">
        <v>-0.11595429222562921</v>
      </c>
      <c r="Y3051" s="305">
        <v>-0.11875456861083206</v>
      </c>
      <c r="Z3051" s="305">
        <v>-0.12126033107308319</v>
      </c>
      <c r="AA3051" s="305">
        <v>-0.12366735373999974</v>
      </c>
      <c r="AB3051" s="307">
        <v>-0.12612215597393905</v>
      </c>
      <c r="AC3051" s="307">
        <v>-0.12862568620393547</v>
      </c>
      <c r="AD3051" s="307">
        <v>-0.13117891168545776</v>
      </c>
      <c r="AE3051" s="307">
        <v>-0.1337828188741165</v>
      </c>
      <c r="AF3051" s="307">
        <v>-0.13643841380679</v>
      </c>
      <c r="AG3051" s="307">
        <v>-0.13914672249031532</v>
      </c>
      <c r="AH3051" s="362">
        <v>-0.1419087912978951</v>
      </c>
      <c r="AI3051" s="362">
        <v>-0.14472568737337321</v>
      </c>
      <c r="AK3051" s="199"/>
      <c r="AM3051" s="11"/>
      <c r="AN3051" s="15"/>
      <c r="AO3051" s="11"/>
      <c r="AP3051" s="11"/>
    </row>
    <row r="3052" spans="3:42" outlineLevel="2" x14ac:dyDescent="0.2">
      <c r="C3052" s="252">
        <v>22</v>
      </c>
      <c r="D3052" s="119" t="s">
        <v>218</v>
      </c>
      <c r="F3052" s="12"/>
      <c r="H3052" s="797"/>
      <c r="K3052" s="164"/>
      <c r="Q3052" s="16"/>
      <c r="R3052" s="800">
        <v>0</v>
      </c>
      <c r="S3052" s="800">
        <v>0</v>
      </c>
      <c r="T3052" s="800">
        <v>0</v>
      </c>
      <c r="U3052" s="800">
        <v>-7.7368586643818045</v>
      </c>
      <c r="V3052" s="800">
        <v>-8.2338927857470168</v>
      </c>
      <c r="W3052" s="800">
        <v>-8.5818826390182039</v>
      </c>
      <c r="X3052" s="800">
        <v>-9.2879023088665864</v>
      </c>
      <c r="Y3052" s="800">
        <v>-9.506594981202781</v>
      </c>
      <c r="Z3052" s="800">
        <v>-9.7127949946704391</v>
      </c>
      <c r="AA3052" s="800">
        <v>-9.908577506958526</v>
      </c>
      <c r="AB3052" s="800">
        <v>-9.7091863956360118</v>
      </c>
      <c r="AC3052" s="800">
        <v>-9.902987668722858</v>
      </c>
      <c r="AD3052" s="800">
        <v>-10.100660140470536</v>
      </c>
      <c r="AE3052" s="800">
        <v>-10.302281208265908</v>
      </c>
      <c r="AF3052" s="800">
        <v>-10.507929818648513</v>
      </c>
      <c r="AG3052" s="800">
        <v>-10.71768649836091</v>
      </c>
      <c r="AH3052" s="800">
        <v>-10.931633386022398</v>
      </c>
      <c r="AI3052" s="800">
        <v>-11.14985426443879</v>
      </c>
      <c r="AK3052" s="199"/>
      <c r="AM3052" s="11"/>
      <c r="AN3052" s="15"/>
      <c r="AO3052" s="11"/>
      <c r="AP3052" s="11"/>
    </row>
    <row r="3053" spans="3:42" ht="17.25" customHeight="1" outlineLevel="2" x14ac:dyDescent="0.2">
      <c r="C3053" s="252">
        <v>22</v>
      </c>
      <c r="D3053" s="119" t="s">
        <v>218</v>
      </c>
      <c r="F3053" s="794" t="s">
        <v>616</v>
      </c>
      <c r="AK3053" s="199"/>
      <c r="AM3053" s="11"/>
      <c r="AN3053" s="15"/>
      <c r="AO3053" s="11"/>
      <c r="AP3053" s="11"/>
    </row>
    <row r="3054" spans="3:42" outlineLevel="2" x14ac:dyDescent="0.2">
      <c r="C3054" s="252">
        <v>22</v>
      </c>
      <c r="D3054" s="119" t="s">
        <v>218</v>
      </c>
      <c r="F3054" s="761" t="s">
        <v>48</v>
      </c>
      <c r="G3054" s="75"/>
      <c r="H3054" s="796" t="s">
        <v>10</v>
      </c>
      <c r="I3054" s="228" t="s">
        <v>617</v>
      </c>
      <c r="J3054" s="75"/>
      <c r="K3054" s="741"/>
      <c r="L3054" s="75"/>
      <c r="M3054" s="75"/>
      <c r="N3054" s="75"/>
      <c r="O3054" s="75"/>
      <c r="P3054" s="75"/>
      <c r="Q3054" s="128" t="s">
        <v>110</v>
      </c>
      <c r="R3054" s="299">
        <v>0</v>
      </c>
      <c r="S3054" s="300">
        <v>0</v>
      </c>
      <c r="T3054" s="300">
        <v>0</v>
      </c>
      <c r="U3054" s="300">
        <v>1026.1945986494582</v>
      </c>
      <c r="V3054" s="300">
        <v>1092.5296133418562</v>
      </c>
      <c r="W3054" s="301">
        <v>1138.9138996760466</v>
      </c>
      <c r="X3054" s="300">
        <v>1233.4435692778759</v>
      </c>
      <c r="Y3054" s="300">
        <v>1262.4767786853654</v>
      </c>
      <c r="Z3054" s="300">
        <v>1289.8695815605724</v>
      </c>
      <c r="AA3054" s="300">
        <v>1315.8747174048274</v>
      </c>
      <c r="AB3054" s="302">
        <v>1288.7304789497557</v>
      </c>
      <c r="AC3054" s="302">
        <v>1314.4561994091446</v>
      </c>
      <c r="AD3054" s="302">
        <v>1340.6958356470172</v>
      </c>
      <c r="AE3054" s="302">
        <v>1367.459663405408</v>
      </c>
      <c r="AF3054" s="302">
        <v>1394.758164123115</v>
      </c>
      <c r="AG3054" s="302">
        <v>1422.6020290590775</v>
      </c>
      <c r="AH3054" s="348">
        <v>1451.002163498551</v>
      </c>
      <c r="AI3054" s="348">
        <v>1479.9696910437574</v>
      </c>
      <c r="AJ3054" s="289"/>
      <c r="AK3054" s="199"/>
      <c r="AM3054" s="11"/>
      <c r="AN3054" s="15"/>
      <c r="AO3054" s="11"/>
      <c r="AP3054" s="11"/>
    </row>
    <row r="3055" spans="3:42" outlineLevel="2" x14ac:dyDescent="0.2">
      <c r="C3055" s="252">
        <v>22</v>
      </c>
      <c r="D3055" s="119" t="s">
        <v>218</v>
      </c>
      <c r="F3055" s="767" t="s">
        <v>55</v>
      </c>
      <c r="H3055" s="797" t="s">
        <v>10</v>
      </c>
      <c r="I3055" s="234" t="s">
        <v>617</v>
      </c>
      <c r="K3055" s="164"/>
      <c r="Q3055" s="135" t="s">
        <v>110</v>
      </c>
      <c r="R3055" s="314">
        <v>0</v>
      </c>
      <c r="S3055" s="315">
        <v>0</v>
      </c>
      <c r="T3055" s="315">
        <v>0</v>
      </c>
      <c r="U3055" s="315">
        <v>586.90163311926972</v>
      </c>
      <c r="V3055" s="315">
        <v>610.37306727568443</v>
      </c>
      <c r="W3055" s="316">
        <v>628.85119672309258</v>
      </c>
      <c r="X3055" s="315">
        <v>665.38721806226772</v>
      </c>
      <c r="Y3055" s="315">
        <v>680.61243072928437</v>
      </c>
      <c r="Z3055" s="315">
        <v>695.10939463403531</v>
      </c>
      <c r="AA3055" s="315">
        <v>709.02228881659016</v>
      </c>
      <c r="AB3055" s="5">
        <v>718.51199006684897</v>
      </c>
      <c r="AC3055" s="5">
        <v>732.87079256379116</v>
      </c>
      <c r="AD3055" s="5">
        <v>747.51690482626793</v>
      </c>
      <c r="AE3055" s="5">
        <v>762.45608473254697</v>
      </c>
      <c r="AF3055" s="5">
        <v>777.69420577628659</v>
      </c>
      <c r="AG3055" s="5">
        <v>793.23725939358133</v>
      </c>
      <c r="AH3055" s="350">
        <v>809.09135733698588</v>
      </c>
      <c r="AI3055" s="350">
        <v>825.26273409746443</v>
      </c>
      <c r="AK3055" s="199"/>
      <c r="AM3055" s="11"/>
      <c r="AN3055" s="15"/>
      <c r="AO3055" s="11"/>
      <c r="AP3055" s="11"/>
    </row>
    <row r="3056" spans="3:42" outlineLevel="2" x14ac:dyDescent="0.2">
      <c r="C3056" s="252">
        <v>22</v>
      </c>
      <c r="D3056" s="119" t="s">
        <v>218</v>
      </c>
      <c r="F3056" s="783" t="s">
        <v>57</v>
      </c>
      <c r="G3056" s="83"/>
      <c r="H3056" s="798" t="s">
        <v>10</v>
      </c>
      <c r="I3056" s="240" t="s">
        <v>617</v>
      </c>
      <c r="J3056" s="83"/>
      <c r="K3056" s="736"/>
      <c r="L3056" s="83"/>
      <c r="M3056" s="83"/>
      <c r="N3056" s="83"/>
      <c r="O3056" s="83"/>
      <c r="P3056" s="83"/>
      <c r="Q3056" s="143" t="s">
        <v>110</v>
      </c>
      <c r="R3056" s="304">
        <v>0</v>
      </c>
      <c r="S3056" s="305">
        <v>0</v>
      </c>
      <c r="T3056" s="305">
        <v>0</v>
      </c>
      <c r="U3056" s="305">
        <v>143.91745217125515</v>
      </c>
      <c r="V3056" s="305">
        <v>149.02621348963098</v>
      </c>
      <c r="W3056" s="306">
        <v>153.19883700323905</v>
      </c>
      <c r="X3056" s="305">
        <v>157.39635626706908</v>
      </c>
      <c r="Y3056" s="305">
        <v>161.19745143234343</v>
      </c>
      <c r="Z3056" s="305">
        <v>164.59877339860313</v>
      </c>
      <c r="AA3056" s="305">
        <v>167.86606596667565</v>
      </c>
      <c r="AB3056" s="307">
        <v>171.19821451902484</v>
      </c>
      <c r="AC3056" s="307">
        <v>174.59650645322199</v>
      </c>
      <c r="AD3056" s="307">
        <v>178.06225472184036</v>
      </c>
      <c r="AE3056" s="307">
        <v>181.59679833972572</v>
      </c>
      <c r="AF3056" s="307">
        <v>185.20150290133674</v>
      </c>
      <c r="AG3056" s="307">
        <v>188.87776110835398</v>
      </c>
      <c r="AH3056" s="362">
        <v>192.6269933077628</v>
      </c>
      <c r="AI3056" s="362">
        <v>196.45064804061678</v>
      </c>
      <c r="AK3056" s="199"/>
      <c r="AM3056" s="11"/>
      <c r="AN3056" s="15"/>
      <c r="AO3056" s="11"/>
      <c r="AP3056" s="11"/>
    </row>
    <row r="3057" spans="3:42" outlineLevel="2" x14ac:dyDescent="0.2">
      <c r="C3057" s="252">
        <v>22</v>
      </c>
      <c r="D3057" s="119" t="s">
        <v>218</v>
      </c>
      <c r="F3057" s="802" t="s">
        <v>618</v>
      </c>
      <c r="R3057" s="800">
        <v>0</v>
      </c>
      <c r="S3057" s="800">
        <v>0</v>
      </c>
      <c r="T3057" s="800">
        <v>0</v>
      </c>
      <c r="U3057" s="800">
        <v>1757.0136839399829</v>
      </c>
      <c r="V3057" s="800">
        <v>1851.9288941071716</v>
      </c>
      <c r="W3057" s="800">
        <v>1920.9639334023782</v>
      </c>
      <c r="X3057" s="800">
        <v>2056.2271436072128</v>
      </c>
      <c r="Y3057" s="800">
        <v>2104.2866608469931</v>
      </c>
      <c r="Z3057" s="800">
        <v>2149.5777495932107</v>
      </c>
      <c r="AA3057" s="800">
        <v>2192.7630721880932</v>
      </c>
      <c r="AB3057" s="800">
        <v>2178.4406835356294</v>
      </c>
      <c r="AC3057" s="800">
        <v>2221.9234984261575</v>
      </c>
      <c r="AD3057" s="800">
        <v>2266.2749951951255</v>
      </c>
      <c r="AE3057" s="800">
        <v>2311.5125464776811</v>
      </c>
      <c r="AF3057" s="800">
        <v>2357.6538728007386</v>
      </c>
      <c r="AG3057" s="800">
        <v>2404.7170495610126</v>
      </c>
      <c r="AH3057" s="800">
        <v>2452.7205141432996</v>
      </c>
      <c r="AI3057" s="800">
        <v>2501.6830731818386</v>
      </c>
      <c r="AK3057" s="199"/>
      <c r="AM3057" s="11"/>
      <c r="AN3057" s="15"/>
      <c r="AO3057" s="11"/>
      <c r="AP3057" s="11"/>
    </row>
    <row r="3058" spans="3:42" outlineLevel="2" x14ac:dyDescent="0.2">
      <c r="C3058" s="252">
        <v>22</v>
      </c>
      <c r="D3058" s="119" t="s">
        <v>218</v>
      </c>
      <c r="R3058" s="5"/>
      <c r="S3058" s="5"/>
      <c r="T3058" s="5"/>
      <c r="U3058" s="5"/>
      <c r="V3058" s="5"/>
      <c r="W3058" s="5"/>
      <c r="X3058" s="5"/>
      <c r="Y3058" s="5"/>
      <c r="AK3058" s="199"/>
      <c r="AM3058" s="11"/>
      <c r="AN3058" s="15"/>
      <c r="AO3058" s="11"/>
      <c r="AP3058" s="11"/>
    </row>
    <row r="3059" spans="3:42" outlineLevel="2" x14ac:dyDescent="0.2">
      <c r="C3059" s="252">
        <v>22</v>
      </c>
      <c r="D3059" s="119" t="s">
        <v>218</v>
      </c>
      <c r="F3059" s="789" t="s">
        <v>619</v>
      </c>
      <c r="G3059" s="790"/>
      <c r="H3059" s="803"/>
      <c r="I3059" s="790"/>
      <c r="J3059" s="790"/>
      <c r="K3059" s="792"/>
      <c r="L3059" s="789"/>
      <c r="M3059" s="789"/>
      <c r="N3059" s="789"/>
      <c r="O3059" s="789"/>
      <c r="P3059" s="789"/>
      <c r="Q3059" s="792"/>
      <c r="R3059" s="793"/>
      <c r="S3059" s="793"/>
      <c r="T3059" s="793"/>
      <c r="U3059" s="793"/>
      <c r="V3059" s="793"/>
      <c r="W3059" s="793"/>
      <c r="X3059" s="793"/>
      <c r="Y3059" s="793"/>
      <c r="Z3059" s="793"/>
      <c r="AA3059" s="793"/>
      <c r="AB3059" s="793"/>
      <c r="AC3059" s="793"/>
      <c r="AD3059" s="793"/>
      <c r="AE3059" s="793"/>
      <c r="AF3059" s="793"/>
      <c r="AG3059" s="793"/>
      <c r="AH3059" s="789"/>
      <c r="AI3059" s="789"/>
      <c r="AK3059" s="199"/>
      <c r="AM3059" s="11"/>
      <c r="AN3059" s="15"/>
      <c r="AO3059" s="11"/>
      <c r="AP3059" s="11"/>
    </row>
    <row r="3060" spans="3:42" outlineLevel="2" x14ac:dyDescent="0.2">
      <c r="C3060" s="252">
        <v>22</v>
      </c>
      <c r="D3060" s="119" t="s">
        <v>218</v>
      </c>
      <c r="F3060" t="s">
        <v>620</v>
      </c>
      <c r="AK3060" s="199"/>
      <c r="AM3060" s="11"/>
      <c r="AN3060" s="15"/>
      <c r="AO3060" s="11"/>
      <c r="AP3060" s="11"/>
    </row>
    <row r="3061" spans="3:42" outlineLevel="2" x14ac:dyDescent="0.2">
      <c r="C3061" s="252">
        <v>22</v>
      </c>
      <c r="D3061" s="119" t="s">
        <v>218</v>
      </c>
      <c r="F3061" s="761" t="s">
        <v>48</v>
      </c>
      <c r="G3061" s="75"/>
      <c r="H3061" s="796" t="s">
        <v>10</v>
      </c>
      <c r="I3061" s="801"/>
      <c r="J3061" s="75"/>
      <c r="K3061" s="741"/>
      <c r="L3061" s="75"/>
      <c r="M3061" s="75"/>
      <c r="N3061" s="75"/>
      <c r="O3061" s="75"/>
      <c r="P3061" s="75"/>
      <c r="Q3061" s="128" t="s">
        <v>536</v>
      </c>
      <c r="R3061" s="804">
        <v>0</v>
      </c>
      <c r="S3061" s="805">
        <v>0</v>
      </c>
      <c r="T3061" s="805">
        <v>0</v>
      </c>
      <c r="U3061" s="805">
        <v>305.23337259055864</v>
      </c>
      <c r="V3061" s="805">
        <v>324.96419195177162</v>
      </c>
      <c r="W3061" s="806">
        <v>338.76082679239937</v>
      </c>
      <c r="X3061" s="805">
        <v>366.87792066563827</v>
      </c>
      <c r="Y3061" s="805">
        <v>375.51361650367801</v>
      </c>
      <c r="Z3061" s="805">
        <v>383.66138654389425</v>
      </c>
      <c r="AA3061" s="805">
        <v>391.39640612874103</v>
      </c>
      <c r="AB3061" s="805">
        <v>383.32256958648298</v>
      </c>
      <c r="AC3061" s="805">
        <v>390.97447930075685</v>
      </c>
      <c r="AD3061" s="805">
        <v>398.77924915140312</v>
      </c>
      <c r="AE3061" s="805">
        <v>406.73993557567161</v>
      </c>
      <c r="AF3061" s="805">
        <v>414.85965619366891</v>
      </c>
      <c r="AG3061" s="805">
        <v>423.14159103482376</v>
      </c>
      <c r="AH3061" s="808">
        <v>431.5889837889801</v>
      </c>
      <c r="AI3061" s="808">
        <v>440.2051430826167</v>
      </c>
      <c r="AJ3061" s="289"/>
      <c r="AK3061" s="199"/>
      <c r="AM3061" s="11"/>
      <c r="AN3061" s="15"/>
      <c r="AO3061" s="11"/>
      <c r="AP3061" s="11"/>
    </row>
    <row r="3062" spans="3:42" outlineLevel="2" x14ac:dyDescent="0.2">
      <c r="C3062" s="252">
        <v>22</v>
      </c>
      <c r="D3062" s="119" t="s">
        <v>218</v>
      </c>
      <c r="F3062" s="767" t="s">
        <v>55</v>
      </c>
      <c r="H3062" s="797" t="s">
        <v>10</v>
      </c>
      <c r="K3062" s="164"/>
      <c r="Q3062" s="135" t="s">
        <v>536</v>
      </c>
      <c r="R3062" s="809">
        <v>0</v>
      </c>
      <c r="S3062" s="810">
        <v>0</v>
      </c>
      <c r="T3062" s="810">
        <v>0</v>
      </c>
      <c r="U3062" s="810">
        <v>19.196730223375845</v>
      </c>
      <c r="V3062" s="810">
        <v>19.964447953281802</v>
      </c>
      <c r="W3062" s="811">
        <v>20.56884168132315</v>
      </c>
      <c r="X3062" s="810">
        <v>21.763883755675518</v>
      </c>
      <c r="Y3062" s="810">
        <v>22.261879132871631</v>
      </c>
      <c r="Z3062" s="810">
        <v>22.736054513264492</v>
      </c>
      <c r="AA3062" s="810">
        <v>23.191125791273024</v>
      </c>
      <c r="AB3062" s="810">
        <v>23.501520624958264</v>
      </c>
      <c r="AC3062" s="810">
        <v>23.971176939253301</v>
      </c>
      <c r="AD3062" s="810">
        <v>24.450230753484053</v>
      </c>
      <c r="AE3062" s="810">
        <v>24.938870399782388</v>
      </c>
      <c r="AF3062" s="810">
        <v>25.437287991897641</v>
      </c>
      <c r="AG3062" s="810">
        <v>25.945679501311002</v>
      </c>
      <c r="AH3062" s="812">
        <v>26.464244834886529</v>
      </c>
      <c r="AI3062" s="812">
        <v>26.993187914089702</v>
      </c>
      <c r="AK3062" s="199"/>
      <c r="AM3062" s="11"/>
      <c r="AN3062" s="15"/>
      <c r="AO3062" s="11"/>
      <c r="AP3062" s="11"/>
    </row>
    <row r="3063" spans="3:42" outlineLevel="2" x14ac:dyDescent="0.2">
      <c r="C3063" s="252">
        <v>22</v>
      </c>
      <c r="D3063" s="119" t="s">
        <v>218</v>
      </c>
      <c r="F3063" s="783" t="s">
        <v>57</v>
      </c>
      <c r="G3063" s="83"/>
      <c r="H3063" s="798" t="s">
        <v>10</v>
      </c>
      <c r="I3063" s="799"/>
      <c r="J3063" s="83"/>
      <c r="K3063" s="736"/>
      <c r="L3063" s="83"/>
      <c r="M3063" s="83"/>
      <c r="N3063" s="83"/>
      <c r="O3063" s="83"/>
      <c r="P3063" s="83"/>
      <c r="Q3063" s="143" t="s">
        <v>536</v>
      </c>
      <c r="R3063" s="813">
        <v>0</v>
      </c>
      <c r="S3063" s="814">
        <v>0</v>
      </c>
      <c r="T3063" s="814">
        <v>0</v>
      </c>
      <c r="U3063" s="814">
        <v>10.334971951412712</v>
      </c>
      <c r="V3063" s="814">
        <v>10.701841320869365</v>
      </c>
      <c r="W3063" s="815">
        <v>11.001484945227229</v>
      </c>
      <c r="X3063" s="814">
        <v>11.302916378334981</v>
      </c>
      <c r="Y3063" s="814">
        <v>11.575879881545243</v>
      </c>
      <c r="Z3063" s="814">
        <v>11.820134949910321</v>
      </c>
      <c r="AA3063" s="814">
        <v>12.054765125324399</v>
      </c>
      <c r="AB3063" s="814">
        <v>12.294052726007394</v>
      </c>
      <c r="AC3063" s="814">
        <v>12.538090202302117</v>
      </c>
      <c r="AD3063" s="814">
        <v>12.786971839702185</v>
      </c>
      <c r="AE3063" s="814">
        <v>13.040793795280036</v>
      </c>
      <c r="AF3063" s="814">
        <v>13.299654134838079</v>
      </c>
      <c r="AG3063" s="814">
        <v>13.563652870797236</v>
      </c>
      <c r="AH3063" s="816">
        <v>13.832892000837665</v>
      </c>
      <c r="AI3063" s="816">
        <v>14.10747554730643</v>
      </c>
      <c r="AK3063" s="199"/>
      <c r="AM3063" s="11"/>
      <c r="AN3063" s="15"/>
      <c r="AO3063" s="11"/>
      <c r="AP3063" s="11"/>
    </row>
    <row r="3064" spans="3:42" outlineLevel="2" x14ac:dyDescent="0.2">
      <c r="C3064" s="252">
        <v>22</v>
      </c>
      <c r="D3064" s="119" t="s">
        <v>218</v>
      </c>
      <c r="H3064" s="798"/>
      <c r="AK3064" s="199"/>
      <c r="AM3064" s="11"/>
      <c r="AN3064" s="15"/>
      <c r="AO3064" s="11"/>
      <c r="AP3064" s="11"/>
    </row>
    <row r="3065" spans="3:42" outlineLevel="2" x14ac:dyDescent="0.2">
      <c r="C3065" s="252">
        <v>22</v>
      </c>
      <c r="D3065" s="119" t="s">
        <v>218</v>
      </c>
      <c r="F3065" s="789" t="s">
        <v>621</v>
      </c>
      <c r="G3065" s="790"/>
      <c r="H3065" s="803"/>
      <c r="I3065" s="790"/>
      <c r="J3065" s="790"/>
      <c r="K3065" s="792"/>
      <c r="L3065" s="789"/>
      <c r="M3065" s="789"/>
      <c r="N3065" s="789"/>
      <c r="O3065" s="789"/>
      <c r="P3065" s="789"/>
      <c r="Q3065" s="792"/>
      <c r="R3065" s="793"/>
      <c r="S3065" s="793"/>
      <c r="T3065" s="793"/>
      <c r="U3065" s="793"/>
      <c r="V3065" s="793"/>
      <c r="W3065" s="793"/>
      <c r="X3065" s="793"/>
      <c r="Y3065" s="793"/>
      <c r="Z3065" s="793"/>
      <c r="AA3065" s="793"/>
      <c r="AB3065" s="793"/>
      <c r="AC3065" s="793"/>
      <c r="AD3065" s="793"/>
      <c r="AE3065" s="793"/>
      <c r="AF3065" s="793"/>
      <c r="AG3065" s="793"/>
      <c r="AH3065" s="789"/>
      <c r="AI3065" s="789"/>
      <c r="AK3065" s="199"/>
      <c r="AM3065" s="11"/>
      <c r="AN3065" s="15"/>
      <c r="AO3065" s="11"/>
      <c r="AP3065" s="11"/>
    </row>
    <row r="3066" spans="3:42" outlineLevel="2" x14ac:dyDescent="0.2">
      <c r="C3066" s="252">
        <v>22</v>
      </c>
      <c r="D3066" s="119" t="s">
        <v>218</v>
      </c>
      <c r="F3066" s="794" t="s">
        <v>518</v>
      </c>
      <c r="AK3066" s="199"/>
      <c r="AM3066" s="11"/>
      <c r="AN3066" s="15"/>
      <c r="AO3066" s="11"/>
      <c r="AP3066" s="11"/>
    </row>
    <row r="3067" spans="3:42" outlineLevel="2" x14ac:dyDescent="0.2">
      <c r="C3067" s="252">
        <v>22</v>
      </c>
      <c r="D3067" s="119" t="s">
        <v>218</v>
      </c>
      <c r="F3067" s="761" t="s">
        <v>48</v>
      </c>
      <c r="G3067" s="75"/>
      <c r="H3067" s="796" t="s">
        <v>10</v>
      </c>
      <c r="I3067" s="228" t="s">
        <v>518</v>
      </c>
      <c r="J3067" s="75"/>
      <c r="K3067" s="741"/>
      <c r="L3067" s="75"/>
      <c r="M3067" s="75"/>
      <c r="N3067" s="75"/>
      <c r="O3067" s="75"/>
      <c r="P3067" s="75"/>
      <c r="Q3067" s="128" t="s">
        <v>536</v>
      </c>
      <c r="R3067" s="299">
        <v>0</v>
      </c>
      <c r="S3067" s="300">
        <v>0</v>
      </c>
      <c r="T3067" s="300">
        <v>0</v>
      </c>
      <c r="U3067" s="300">
        <v>0</v>
      </c>
      <c r="V3067" s="300">
        <v>0</v>
      </c>
      <c r="W3067" s="301">
        <v>0</v>
      </c>
      <c r="X3067" s="300">
        <v>0</v>
      </c>
      <c r="Y3067" s="300">
        <v>0</v>
      </c>
      <c r="Z3067" s="300">
        <v>0</v>
      </c>
      <c r="AA3067" s="300">
        <v>0</v>
      </c>
      <c r="AB3067" s="302">
        <v>0</v>
      </c>
      <c r="AC3067" s="302">
        <v>0</v>
      </c>
      <c r="AD3067" s="302">
        <v>0</v>
      </c>
      <c r="AE3067" s="302">
        <v>0</v>
      </c>
      <c r="AF3067" s="302">
        <v>0</v>
      </c>
      <c r="AG3067" s="302">
        <v>0</v>
      </c>
      <c r="AH3067" s="348">
        <v>0</v>
      </c>
      <c r="AI3067" s="348">
        <v>0</v>
      </c>
      <c r="AK3067" s="199"/>
      <c r="AM3067" s="11"/>
      <c r="AN3067" s="15"/>
      <c r="AO3067" s="11"/>
      <c r="AP3067" s="11"/>
    </row>
    <row r="3068" spans="3:42" outlineLevel="2" x14ac:dyDescent="0.2">
      <c r="C3068" s="252">
        <v>22</v>
      </c>
      <c r="D3068" s="119" t="s">
        <v>218</v>
      </c>
      <c r="F3068" s="783" t="s">
        <v>55</v>
      </c>
      <c r="G3068" s="83"/>
      <c r="H3068" s="798" t="s">
        <v>10</v>
      </c>
      <c r="I3068" s="240" t="s">
        <v>518</v>
      </c>
      <c r="J3068" s="83"/>
      <c r="K3068" s="736"/>
      <c r="L3068" s="83"/>
      <c r="M3068" s="83"/>
      <c r="N3068" s="83"/>
      <c r="O3068" s="83"/>
      <c r="P3068" s="83"/>
      <c r="Q3068" s="143" t="s">
        <v>536</v>
      </c>
      <c r="R3068" s="304">
        <v>0</v>
      </c>
      <c r="S3068" s="305">
        <v>0</v>
      </c>
      <c r="T3068" s="305">
        <v>0</v>
      </c>
      <c r="U3068" s="305">
        <v>0</v>
      </c>
      <c r="V3068" s="305">
        <v>0</v>
      </c>
      <c r="W3068" s="306">
        <v>0</v>
      </c>
      <c r="X3068" s="305">
        <v>0.5695491656945938</v>
      </c>
      <c r="Y3068" s="305">
        <v>0.58532052550526048</v>
      </c>
      <c r="Z3068" s="305">
        <v>0.60152860931669738</v>
      </c>
      <c r="AA3068" s="305">
        <v>0.61818551043316872</v>
      </c>
      <c r="AB3068" s="307">
        <v>0.63428521825993922</v>
      </c>
      <c r="AC3068" s="307">
        <v>0.65080421865784388</v>
      </c>
      <c r="AD3068" s="307">
        <v>0.6677534314685406</v>
      </c>
      <c r="AE3068" s="307">
        <v>0.68514406092446856</v>
      </c>
      <c r="AF3068" s="307">
        <v>0.70298760305537622</v>
      </c>
      <c r="AG3068" s="307">
        <v>0.72129585328774204</v>
      </c>
      <c r="AH3068" s="362">
        <v>0.72129585328774204</v>
      </c>
      <c r="AI3068" s="362">
        <v>0.72129585328774204</v>
      </c>
      <c r="AK3068" s="199"/>
      <c r="AM3068" s="11"/>
      <c r="AN3068" s="15"/>
      <c r="AO3068" s="11"/>
      <c r="AP3068" s="11"/>
    </row>
    <row r="3069" spans="3:42" outlineLevel="2" x14ac:dyDescent="0.2">
      <c r="C3069" s="252">
        <v>22</v>
      </c>
      <c r="D3069" s="119" t="s">
        <v>218</v>
      </c>
      <c r="F3069" s="40" t="s">
        <v>622</v>
      </c>
      <c r="AK3069" s="199"/>
      <c r="AM3069" s="11"/>
      <c r="AN3069" s="15"/>
      <c r="AO3069" s="11"/>
      <c r="AP3069" s="11"/>
    </row>
    <row r="3070" spans="3:42" outlineLevel="2" x14ac:dyDescent="0.2">
      <c r="C3070" s="252">
        <v>22</v>
      </c>
      <c r="D3070" s="119" t="s">
        <v>218</v>
      </c>
      <c r="F3070" s="761" t="s">
        <v>48</v>
      </c>
      <c r="G3070" s="75"/>
      <c r="H3070" s="796" t="s">
        <v>623</v>
      </c>
      <c r="I3070" s="801"/>
      <c r="J3070" s="75"/>
      <c r="K3070" s="741"/>
      <c r="L3070" s="75"/>
      <c r="M3070" s="75"/>
      <c r="N3070" s="75"/>
      <c r="O3070" s="75"/>
      <c r="P3070" s="75"/>
      <c r="Q3070" s="128" t="s">
        <v>536</v>
      </c>
      <c r="R3070" s="804">
        <v>0</v>
      </c>
      <c r="S3070" s="805">
        <v>0</v>
      </c>
      <c r="T3070" s="805">
        <v>0</v>
      </c>
      <c r="U3070" s="805">
        <v>305.23337259055864</v>
      </c>
      <c r="V3070" s="805">
        <v>324.96419195177162</v>
      </c>
      <c r="W3070" s="806">
        <v>338.76082679239937</v>
      </c>
      <c r="X3070" s="805">
        <v>366.87792066563827</v>
      </c>
      <c r="Y3070" s="805">
        <v>375.51361650367801</v>
      </c>
      <c r="Z3070" s="805">
        <v>383.66138654389425</v>
      </c>
      <c r="AA3070" s="805">
        <v>391.39640612874103</v>
      </c>
      <c r="AB3070" s="805">
        <v>383.32256958648298</v>
      </c>
      <c r="AC3070" s="805">
        <v>390.97447930075685</v>
      </c>
      <c r="AD3070" s="805">
        <v>398.77924915140312</v>
      </c>
      <c r="AE3070" s="805">
        <v>406.73993557567161</v>
      </c>
      <c r="AF3070" s="805">
        <v>414.85965619366891</v>
      </c>
      <c r="AG3070" s="805">
        <v>423.14159103482376</v>
      </c>
      <c r="AH3070" s="808">
        <v>431.5889837889801</v>
      </c>
      <c r="AI3070" s="808">
        <v>440.2051430826167</v>
      </c>
      <c r="AK3070" s="199"/>
      <c r="AM3070" s="11"/>
      <c r="AN3070" s="15"/>
      <c r="AO3070" s="11"/>
      <c r="AP3070" s="11"/>
    </row>
    <row r="3071" spans="3:42" outlineLevel="2" x14ac:dyDescent="0.2">
      <c r="C3071" s="252">
        <v>22</v>
      </c>
      <c r="D3071" s="119" t="s">
        <v>218</v>
      </c>
      <c r="F3071" s="767" t="s">
        <v>55</v>
      </c>
      <c r="H3071" s="797" t="s">
        <v>623</v>
      </c>
      <c r="K3071" s="164"/>
      <c r="Q3071" s="135" t="s">
        <v>536</v>
      </c>
      <c r="R3071" s="809">
        <v>0</v>
      </c>
      <c r="S3071" s="810">
        <v>0</v>
      </c>
      <c r="T3071" s="810">
        <v>0</v>
      </c>
      <c r="U3071" s="810">
        <v>19.196730223375845</v>
      </c>
      <c r="V3071" s="810">
        <v>19.964447953281802</v>
      </c>
      <c r="W3071" s="811">
        <v>20.56884168132315</v>
      </c>
      <c r="X3071" s="810">
        <v>22.333432921370111</v>
      </c>
      <c r="Y3071" s="810">
        <v>22.847199658376891</v>
      </c>
      <c r="Z3071" s="810">
        <v>23.33758312258119</v>
      </c>
      <c r="AA3071" s="810">
        <v>23.809311301706192</v>
      </c>
      <c r="AB3071" s="810">
        <v>24.135805843218204</v>
      </c>
      <c r="AC3071" s="810">
        <v>24.621981157911144</v>
      </c>
      <c r="AD3071" s="810">
        <v>25.117984184952594</v>
      </c>
      <c r="AE3071" s="810">
        <v>25.624014460706857</v>
      </c>
      <c r="AF3071" s="810">
        <v>26.140275594953017</v>
      </c>
      <c r="AG3071" s="810">
        <v>26.666975354598744</v>
      </c>
      <c r="AH3071" s="812">
        <v>27.185540688174271</v>
      </c>
      <c r="AI3071" s="812">
        <v>27.714483767377445</v>
      </c>
      <c r="AK3071" s="199"/>
      <c r="AM3071" s="11"/>
      <c r="AN3071" s="15"/>
      <c r="AO3071" s="11"/>
      <c r="AP3071" s="11"/>
    </row>
    <row r="3072" spans="3:42" outlineLevel="2" x14ac:dyDescent="0.2">
      <c r="C3072" s="252">
        <v>22</v>
      </c>
      <c r="D3072" s="119" t="s">
        <v>218</v>
      </c>
      <c r="F3072" s="783" t="s">
        <v>57</v>
      </c>
      <c r="G3072" s="83"/>
      <c r="H3072" s="798" t="s">
        <v>623</v>
      </c>
      <c r="I3072" s="799"/>
      <c r="J3072" s="83"/>
      <c r="K3072" s="736"/>
      <c r="L3072" s="83"/>
      <c r="M3072" s="83"/>
      <c r="N3072" s="83"/>
      <c r="O3072" s="83"/>
      <c r="P3072" s="83"/>
      <c r="Q3072" s="143" t="s">
        <v>536</v>
      </c>
      <c r="R3072" s="813">
        <v>0</v>
      </c>
      <c r="S3072" s="814">
        <v>0</v>
      </c>
      <c r="T3072" s="814">
        <v>0</v>
      </c>
      <c r="U3072" s="814">
        <v>10.334971951412712</v>
      </c>
      <c r="V3072" s="814">
        <v>10.701841320869365</v>
      </c>
      <c r="W3072" s="815">
        <v>11.001484945227229</v>
      </c>
      <c r="X3072" s="814">
        <v>11.302916378334981</v>
      </c>
      <c r="Y3072" s="814">
        <v>11.575879881545243</v>
      </c>
      <c r="Z3072" s="814">
        <v>11.820134949910321</v>
      </c>
      <c r="AA3072" s="814">
        <v>12.054765125324399</v>
      </c>
      <c r="AB3072" s="814">
        <v>12.294052726007394</v>
      </c>
      <c r="AC3072" s="814">
        <v>12.538090202302117</v>
      </c>
      <c r="AD3072" s="814">
        <v>12.786971839702185</v>
      </c>
      <c r="AE3072" s="814">
        <v>13.040793795280036</v>
      </c>
      <c r="AF3072" s="814">
        <v>13.299654134838079</v>
      </c>
      <c r="AG3072" s="814">
        <v>13.563652870797236</v>
      </c>
      <c r="AH3072" s="816">
        <v>13.832892000837665</v>
      </c>
      <c r="AI3072" s="816">
        <v>14.10747554730643</v>
      </c>
      <c r="AK3072" s="199"/>
      <c r="AM3072" s="11"/>
      <c r="AN3072" s="15"/>
      <c r="AO3072" s="11"/>
      <c r="AP3072" s="11"/>
    </row>
    <row r="3073" spans="3:42" outlineLevel="2" x14ac:dyDescent="0.2">
      <c r="C3073" s="252">
        <v>22</v>
      </c>
      <c r="D3073" s="119" t="s">
        <v>218</v>
      </c>
      <c r="AK3073" s="199"/>
      <c r="AM3073" s="11"/>
      <c r="AN3073" s="15"/>
      <c r="AO3073" s="11"/>
      <c r="AP3073" s="11"/>
    </row>
    <row r="3074" spans="3:42" outlineLevel="1" x14ac:dyDescent="0.2">
      <c r="C3074" s="252">
        <v>22</v>
      </c>
      <c r="D3074" s="119" t="s">
        <v>218</v>
      </c>
      <c r="F3074" s="121" t="s">
        <v>624</v>
      </c>
      <c r="G3074" s="756"/>
      <c r="H3074" s="757"/>
      <c r="I3074" s="788"/>
      <c r="J3074" s="756"/>
      <c r="K3074" s="758"/>
      <c r="L3074" s="759"/>
      <c r="M3074" s="759"/>
      <c r="N3074" s="759"/>
      <c r="O3074" s="759"/>
      <c r="P3074" s="759"/>
      <c r="Q3074" s="758"/>
      <c r="R3074" s="760"/>
      <c r="S3074" s="760"/>
      <c r="T3074" s="760"/>
      <c r="U3074" s="760"/>
      <c r="V3074" s="760"/>
      <c r="W3074" s="760"/>
      <c r="X3074" s="760"/>
      <c r="Y3074" s="760"/>
      <c r="Z3074" s="760"/>
      <c r="AA3074" s="760"/>
      <c r="AB3074" s="760"/>
      <c r="AC3074" s="760"/>
      <c r="AD3074" s="760"/>
      <c r="AE3074" s="760"/>
      <c r="AF3074" s="760"/>
      <c r="AG3074" s="760"/>
      <c r="AH3074" s="759"/>
      <c r="AI3074" s="759"/>
      <c r="AK3074" s="199"/>
      <c r="AM3074" s="11"/>
      <c r="AN3074" s="15"/>
      <c r="AO3074" s="11"/>
      <c r="AP3074" s="11"/>
    </row>
    <row r="3075" spans="3:42" outlineLevel="2" x14ac:dyDescent="0.2">
      <c r="C3075" s="252">
        <v>22</v>
      </c>
      <c r="D3075" s="119" t="s">
        <v>218</v>
      </c>
      <c r="F3075" s="789" t="s">
        <v>625</v>
      </c>
      <c r="G3075" s="790"/>
      <c r="H3075" s="803"/>
      <c r="I3075" s="791"/>
      <c r="J3075" s="790"/>
      <c r="K3075" s="792"/>
      <c r="L3075" s="789"/>
      <c r="M3075" s="789"/>
      <c r="N3075" s="789"/>
      <c r="O3075" s="789"/>
      <c r="P3075" s="789"/>
      <c r="Q3075" s="792"/>
      <c r="R3075" s="793"/>
      <c r="S3075" s="793"/>
      <c r="T3075" s="793"/>
      <c r="U3075" s="793"/>
      <c r="V3075" s="793"/>
      <c r="W3075" s="793"/>
      <c r="X3075" s="793"/>
      <c r="Y3075" s="793"/>
      <c r="Z3075" s="793"/>
      <c r="AA3075" s="793"/>
      <c r="AB3075" s="793"/>
      <c r="AC3075" s="793"/>
      <c r="AD3075" s="793"/>
      <c r="AE3075" s="793"/>
      <c r="AF3075" s="793"/>
      <c r="AG3075" s="793"/>
      <c r="AH3075" s="789"/>
      <c r="AI3075" s="789"/>
      <c r="AK3075" s="199"/>
      <c r="AM3075" s="11"/>
      <c r="AN3075" s="15"/>
      <c r="AO3075" s="11"/>
      <c r="AP3075" s="11"/>
    </row>
    <row r="3076" spans="3:42" outlineLevel="2" x14ac:dyDescent="0.2">
      <c r="C3076" s="252">
        <v>22</v>
      </c>
      <c r="D3076" s="119" t="s">
        <v>218</v>
      </c>
      <c r="F3076" s="794" t="s">
        <v>610</v>
      </c>
      <c r="H3076" s="795"/>
      <c r="AK3076" s="199"/>
      <c r="AM3076" s="11"/>
      <c r="AN3076" s="15"/>
      <c r="AO3076" s="11"/>
      <c r="AP3076" s="11"/>
    </row>
    <row r="3077" spans="3:42" outlineLevel="2" x14ac:dyDescent="0.2">
      <c r="C3077" s="252">
        <v>22</v>
      </c>
      <c r="D3077" s="119" t="s">
        <v>218</v>
      </c>
      <c r="F3077" s="761" t="s">
        <v>62</v>
      </c>
      <c r="G3077" s="75"/>
      <c r="H3077" s="796" t="s">
        <v>11</v>
      </c>
      <c r="I3077" s="796" t="s">
        <v>611</v>
      </c>
      <c r="J3077" s="75"/>
      <c r="K3077" s="741"/>
      <c r="L3077" s="75"/>
      <c r="M3077" s="75"/>
      <c r="N3077" s="75"/>
      <c r="O3077" s="75"/>
      <c r="P3077" s="75"/>
      <c r="Q3077" s="128" t="s">
        <v>110</v>
      </c>
      <c r="R3077" s="299">
        <v>0</v>
      </c>
      <c r="S3077" s="300">
        <v>0</v>
      </c>
      <c r="T3077" s="300">
        <v>0</v>
      </c>
      <c r="U3077" s="300">
        <v>0</v>
      </c>
      <c r="V3077" s="300">
        <v>0</v>
      </c>
      <c r="W3077" s="301">
        <v>0</v>
      </c>
      <c r="X3077" s="300">
        <v>0</v>
      </c>
      <c r="Y3077" s="300">
        <v>0</v>
      </c>
      <c r="Z3077" s="300">
        <v>0</v>
      </c>
      <c r="AA3077" s="300">
        <v>0</v>
      </c>
      <c r="AB3077" s="302">
        <v>0</v>
      </c>
      <c r="AC3077" s="302">
        <v>0</v>
      </c>
      <c r="AD3077" s="302">
        <v>0</v>
      </c>
      <c r="AE3077" s="302">
        <v>0</v>
      </c>
      <c r="AF3077" s="302">
        <v>0</v>
      </c>
      <c r="AG3077" s="302">
        <v>0</v>
      </c>
      <c r="AH3077" s="348">
        <v>0</v>
      </c>
      <c r="AI3077" s="348">
        <v>0</v>
      </c>
      <c r="AK3077" s="199"/>
      <c r="AM3077" s="11"/>
      <c r="AN3077" s="15"/>
      <c r="AO3077" s="11"/>
      <c r="AP3077" s="11"/>
    </row>
    <row r="3078" spans="3:42" outlineLevel="2" x14ac:dyDescent="0.2">
      <c r="C3078" s="252">
        <v>22</v>
      </c>
      <c r="D3078" s="119" t="s">
        <v>218</v>
      </c>
      <c r="F3078" s="767" t="s">
        <v>188</v>
      </c>
      <c r="H3078" s="797" t="s">
        <v>11</v>
      </c>
      <c r="I3078" s="797" t="s">
        <v>612</v>
      </c>
      <c r="K3078" s="164"/>
      <c r="Q3078" s="135" t="s">
        <v>110</v>
      </c>
      <c r="R3078" s="314">
        <v>0</v>
      </c>
      <c r="S3078" s="315">
        <v>0</v>
      </c>
      <c r="T3078" s="315">
        <v>0</v>
      </c>
      <c r="U3078" s="315">
        <v>0</v>
      </c>
      <c r="V3078" s="315">
        <v>0</v>
      </c>
      <c r="W3078" s="316">
        <v>0</v>
      </c>
      <c r="X3078" s="315">
        <v>0</v>
      </c>
      <c r="Y3078" s="315">
        <v>0</v>
      </c>
      <c r="Z3078" s="315">
        <v>0</v>
      </c>
      <c r="AA3078" s="315">
        <v>0</v>
      </c>
      <c r="AB3078" s="5">
        <v>0</v>
      </c>
      <c r="AC3078" s="5">
        <v>0</v>
      </c>
      <c r="AD3078" s="5">
        <v>0</v>
      </c>
      <c r="AE3078" s="5">
        <v>0</v>
      </c>
      <c r="AF3078" s="5">
        <v>0</v>
      </c>
      <c r="AG3078" s="5">
        <v>0</v>
      </c>
      <c r="AH3078" s="350">
        <v>0</v>
      </c>
      <c r="AI3078" s="350">
        <v>0</v>
      </c>
      <c r="AK3078" s="199"/>
      <c r="AM3078" s="11"/>
      <c r="AN3078" s="15"/>
      <c r="AO3078" s="11"/>
      <c r="AP3078" s="11"/>
    </row>
    <row r="3079" spans="3:42" outlineLevel="2" x14ac:dyDescent="0.2">
      <c r="C3079" s="252">
        <v>22</v>
      </c>
      <c r="D3079" s="119" t="s">
        <v>218</v>
      </c>
      <c r="F3079" s="767" t="s">
        <v>613</v>
      </c>
      <c r="H3079" s="797" t="s">
        <v>11</v>
      </c>
      <c r="I3079" s="234" t="s">
        <v>614</v>
      </c>
      <c r="K3079" s="164"/>
      <c r="Q3079" s="135" t="s">
        <v>110</v>
      </c>
      <c r="R3079" s="314">
        <v>0</v>
      </c>
      <c r="S3079" s="315">
        <v>0</v>
      </c>
      <c r="T3079" s="315">
        <v>0</v>
      </c>
      <c r="U3079" s="315">
        <v>0</v>
      </c>
      <c r="V3079" s="315">
        <v>0</v>
      </c>
      <c r="W3079" s="316">
        <v>0</v>
      </c>
      <c r="X3079" s="315">
        <v>0</v>
      </c>
      <c r="Y3079" s="315">
        <v>0</v>
      </c>
      <c r="Z3079" s="315">
        <v>0</v>
      </c>
      <c r="AA3079" s="315">
        <v>0</v>
      </c>
      <c r="AB3079" s="5">
        <v>0</v>
      </c>
      <c r="AC3079" s="5">
        <v>0</v>
      </c>
      <c r="AD3079" s="5">
        <v>0</v>
      </c>
      <c r="AE3079" s="5">
        <v>0</v>
      </c>
      <c r="AF3079" s="5">
        <v>0</v>
      </c>
      <c r="AG3079" s="5">
        <v>0</v>
      </c>
      <c r="AH3079" s="350">
        <v>0</v>
      </c>
      <c r="AI3079" s="350">
        <v>0</v>
      </c>
      <c r="AK3079" s="199"/>
      <c r="AM3079" s="11"/>
      <c r="AN3079" s="15"/>
      <c r="AO3079" s="11"/>
      <c r="AP3079" s="11"/>
    </row>
    <row r="3080" spans="3:42" outlineLevel="2" x14ac:dyDescent="0.2">
      <c r="C3080" s="252">
        <v>22</v>
      </c>
      <c r="D3080" s="119" t="s">
        <v>218</v>
      </c>
      <c r="F3080" s="783" t="s">
        <v>57</v>
      </c>
      <c r="G3080" s="83"/>
      <c r="H3080" s="798" t="s">
        <v>11</v>
      </c>
      <c r="I3080" s="799"/>
      <c r="J3080" s="83"/>
      <c r="K3080" s="736"/>
      <c r="L3080" s="83"/>
      <c r="M3080" s="83"/>
      <c r="N3080" s="83"/>
      <c r="O3080" s="83"/>
      <c r="P3080" s="83"/>
      <c r="Q3080" s="143" t="s">
        <v>110</v>
      </c>
      <c r="R3080" s="304">
        <v>0</v>
      </c>
      <c r="S3080" s="305">
        <v>0</v>
      </c>
      <c r="T3080" s="305">
        <v>0</v>
      </c>
      <c r="U3080" s="305">
        <v>0</v>
      </c>
      <c r="V3080" s="305">
        <v>0</v>
      </c>
      <c r="W3080" s="306">
        <v>0</v>
      </c>
      <c r="X3080" s="305">
        <v>0</v>
      </c>
      <c r="Y3080" s="305">
        <v>0</v>
      </c>
      <c r="Z3080" s="305">
        <v>0</v>
      </c>
      <c r="AA3080" s="305">
        <v>0</v>
      </c>
      <c r="AB3080" s="307">
        <v>0</v>
      </c>
      <c r="AC3080" s="307">
        <v>0</v>
      </c>
      <c r="AD3080" s="307">
        <v>0</v>
      </c>
      <c r="AE3080" s="307">
        <v>0</v>
      </c>
      <c r="AF3080" s="307">
        <v>0</v>
      </c>
      <c r="AG3080" s="307">
        <v>0</v>
      </c>
      <c r="AH3080" s="362">
        <v>0</v>
      </c>
      <c r="AI3080" s="362">
        <v>0</v>
      </c>
      <c r="AK3080" s="199"/>
      <c r="AM3080" s="11"/>
      <c r="AN3080" s="15"/>
      <c r="AO3080" s="11"/>
      <c r="AP3080" s="11"/>
    </row>
    <row r="3081" spans="3:42" outlineLevel="2" x14ac:dyDescent="0.2">
      <c r="C3081" s="252">
        <v>22</v>
      </c>
      <c r="D3081" s="119" t="s">
        <v>218</v>
      </c>
      <c r="F3081" s="12"/>
      <c r="H3081" s="234"/>
      <c r="K3081" s="164"/>
      <c r="Q3081" s="16"/>
      <c r="R3081" s="800">
        <v>0</v>
      </c>
      <c r="S3081" s="800">
        <v>0</v>
      </c>
      <c r="T3081" s="800">
        <v>0</v>
      </c>
      <c r="U3081" s="800">
        <v>0</v>
      </c>
      <c r="V3081" s="800">
        <v>0</v>
      </c>
      <c r="W3081" s="800">
        <v>0</v>
      </c>
      <c r="X3081" s="800">
        <v>0</v>
      </c>
      <c r="Y3081" s="800">
        <v>0</v>
      </c>
      <c r="Z3081" s="800">
        <v>0</v>
      </c>
      <c r="AA3081" s="800">
        <v>0</v>
      </c>
      <c r="AB3081" s="800">
        <v>0</v>
      </c>
      <c r="AC3081" s="800">
        <v>0</v>
      </c>
      <c r="AD3081" s="800">
        <v>0</v>
      </c>
      <c r="AE3081" s="800">
        <v>0</v>
      </c>
      <c r="AF3081" s="800">
        <v>0</v>
      </c>
      <c r="AG3081" s="800">
        <v>0</v>
      </c>
      <c r="AH3081" s="800">
        <v>0</v>
      </c>
      <c r="AI3081" s="800">
        <v>0</v>
      </c>
      <c r="AK3081" s="199"/>
      <c r="AM3081" s="11"/>
      <c r="AN3081" s="15"/>
      <c r="AO3081" s="11"/>
      <c r="AP3081" s="11"/>
    </row>
    <row r="3082" spans="3:42" outlineLevel="2" x14ac:dyDescent="0.2">
      <c r="C3082" s="252">
        <v>22</v>
      </c>
      <c r="D3082" s="119" t="s">
        <v>218</v>
      </c>
      <c r="F3082" s="794" t="s">
        <v>615</v>
      </c>
      <c r="AK3082" s="199"/>
      <c r="AM3082" s="11"/>
      <c r="AN3082" s="15"/>
      <c r="AO3082" s="11"/>
      <c r="AP3082" s="11"/>
    </row>
    <row r="3083" spans="3:42" outlineLevel="2" x14ac:dyDescent="0.2">
      <c r="C3083" s="252">
        <v>22</v>
      </c>
      <c r="D3083" s="119" t="s">
        <v>218</v>
      </c>
      <c r="F3083" s="761" t="s">
        <v>48</v>
      </c>
      <c r="G3083" s="75"/>
      <c r="H3083" s="796" t="s">
        <v>11</v>
      </c>
      <c r="I3083" s="801"/>
      <c r="J3083" s="75"/>
      <c r="K3083" s="741"/>
      <c r="L3083" s="75"/>
      <c r="M3083" s="75"/>
      <c r="N3083" s="75"/>
      <c r="O3083" s="75"/>
      <c r="P3083" s="75"/>
      <c r="Q3083" s="128" t="s">
        <v>110</v>
      </c>
      <c r="R3083" s="299">
        <v>0</v>
      </c>
      <c r="S3083" s="300">
        <v>0</v>
      </c>
      <c r="T3083" s="300">
        <v>0</v>
      </c>
      <c r="U3083" s="300">
        <v>0</v>
      </c>
      <c r="V3083" s="300">
        <v>0</v>
      </c>
      <c r="W3083" s="301">
        <v>0</v>
      </c>
      <c r="X3083" s="300">
        <v>0</v>
      </c>
      <c r="Y3083" s="300">
        <v>0</v>
      </c>
      <c r="Z3083" s="300">
        <v>0</v>
      </c>
      <c r="AA3083" s="300">
        <v>0</v>
      </c>
      <c r="AB3083" s="302">
        <v>0</v>
      </c>
      <c r="AC3083" s="302">
        <v>0</v>
      </c>
      <c r="AD3083" s="302">
        <v>0</v>
      </c>
      <c r="AE3083" s="302">
        <v>0</v>
      </c>
      <c r="AF3083" s="302">
        <v>0</v>
      </c>
      <c r="AG3083" s="302">
        <v>0</v>
      </c>
      <c r="AH3083" s="348">
        <v>0</v>
      </c>
      <c r="AI3083" s="348">
        <v>0</v>
      </c>
      <c r="AK3083" s="199"/>
      <c r="AM3083" s="11"/>
      <c r="AN3083" s="15"/>
      <c r="AO3083" s="11"/>
      <c r="AP3083" s="11"/>
    </row>
    <row r="3084" spans="3:42" outlineLevel="2" x14ac:dyDescent="0.2">
      <c r="C3084" s="252">
        <v>22</v>
      </c>
      <c r="D3084" s="119" t="s">
        <v>218</v>
      </c>
      <c r="F3084" s="767" t="s">
        <v>55</v>
      </c>
      <c r="H3084" s="797" t="s">
        <v>11</v>
      </c>
      <c r="K3084" s="164"/>
      <c r="Q3084" s="135" t="s">
        <v>110</v>
      </c>
      <c r="R3084" s="314">
        <v>0</v>
      </c>
      <c r="S3084" s="315">
        <v>0</v>
      </c>
      <c r="T3084" s="315">
        <v>0</v>
      </c>
      <c r="U3084" s="315">
        <v>0</v>
      </c>
      <c r="V3084" s="315">
        <v>0</v>
      </c>
      <c r="W3084" s="316">
        <v>0</v>
      </c>
      <c r="X3084" s="315">
        <v>0</v>
      </c>
      <c r="Y3084" s="315">
        <v>0</v>
      </c>
      <c r="Z3084" s="315">
        <v>0</v>
      </c>
      <c r="AA3084" s="315">
        <v>0</v>
      </c>
      <c r="AB3084" s="5">
        <v>0</v>
      </c>
      <c r="AC3084" s="5">
        <v>0</v>
      </c>
      <c r="AD3084" s="5">
        <v>0</v>
      </c>
      <c r="AE3084" s="5">
        <v>0</v>
      </c>
      <c r="AF3084" s="5">
        <v>0</v>
      </c>
      <c r="AG3084" s="5">
        <v>0</v>
      </c>
      <c r="AH3084" s="350">
        <v>0</v>
      </c>
      <c r="AI3084" s="350">
        <v>0</v>
      </c>
      <c r="AK3084" s="199"/>
      <c r="AM3084" s="11"/>
      <c r="AN3084" s="15"/>
      <c r="AO3084" s="11"/>
      <c r="AP3084" s="11"/>
    </row>
    <row r="3085" spans="3:42" outlineLevel="2" x14ac:dyDescent="0.2">
      <c r="C3085" s="252">
        <v>22</v>
      </c>
      <c r="D3085" s="119" t="s">
        <v>218</v>
      </c>
      <c r="F3085" s="783" t="s">
        <v>57</v>
      </c>
      <c r="G3085" s="83"/>
      <c r="H3085" s="798" t="s">
        <v>11</v>
      </c>
      <c r="I3085" s="799"/>
      <c r="J3085" s="83"/>
      <c r="K3085" s="736"/>
      <c r="L3085" s="83"/>
      <c r="M3085" s="83"/>
      <c r="N3085" s="83"/>
      <c r="O3085" s="83"/>
      <c r="P3085" s="83"/>
      <c r="Q3085" s="143" t="s">
        <v>110</v>
      </c>
      <c r="R3085" s="304">
        <v>0</v>
      </c>
      <c r="S3085" s="305">
        <v>0</v>
      </c>
      <c r="T3085" s="305">
        <v>0</v>
      </c>
      <c r="U3085" s="305">
        <v>0</v>
      </c>
      <c r="V3085" s="305">
        <v>0</v>
      </c>
      <c r="W3085" s="306">
        <v>0</v>
      </c>
      <c r="X3085" s="305">
        <v>0</v>
      </c>
      <c r="Y3085" s="305">
        <v>0</v>
      </c>
      <c r="Z3085" s="305">
        <v>0</v>
      </c>
      <c r="AA3085" s="305">
        <v>0</v>
      </c>
      <c r="AB3085" s="307">
        <v>0</v>
      </c>
      <c r="AC3085" s="307">
        <v>0</v>
      </c>
      <c r="AD3085" s="307">
        <v>0</v>
      </c>
      <c r="AE3085" s="307">
        <v>0</v>
      </c>
      <c r="AF3085" s="307">
        <v>0</v>
      </c>
      <c r="AG3085" s="307">
        <v>0</v>
      </c>
      <c r="AH3085" s="362">
        <v>0</v>
      </c>
      <c r="AI3085" s="362">
        <v>0</v>
      </c>
      <c r="AK3085" s="199"/>
      <c r="AM3085" s="11"/>
      <c r="AN3085" s="15"/>
      <c r="AO3085" s="11"/>
      <c r="AP3085" s="11"/>
    </row>
    <row r="3086" spans="3:42" outlineLevel="2" x14ac:dyDescent="0.2">
      <c r="C3086" s="252">
        <v>22</v>
      </c>
      <c r="D3086" s="119" t="s">
        <v>218</v>
      </c>
      <c r="F3086" s="12"/>
      <c r="H3086" s="164"/>
      <c r="K3086" s="164"/>
      <c r="Q3086" s="16"/>
      <c r="R3086" s="800">
        <v>0</v>
      </c>
      <c r="S3086" s="800">
        <v>0</v>
      </c>
      <c r="T3086" s="800">
        <v>0</v>
      </c>
      <c r="U3086" s="800">
        <v>0</v>
      </c>
      <c r="V3086" s="800">
        <v>0</v>
      </c>
      <c r="W3086" s="800">
        <v>0</v>
      </c>
      <c r="X3086" s="800">
        <v>0</v>
      </c>
      <c r="Y3086" s="800">
        <v>0</v>
      </c>
      <c r="Z3086" s="800">
        <v>0</v>
      </c>
      <c r="AA3086" s="800">
        <v>0</v>
      </c>
      <c r="AB3086" s="800">
        <v>0</v>
      </c>
      <c r="AC3086" s="800">
        <v>0</v>
      </c>
      <c r="AD3086" s="800">
        <v>0</v>
      </c>
      <c r="AE3086" s="800">
        <v>0</v>
      </c>
      <c r="AF3086" s="800">
        <v>0</v>
      </c>
      <c r="AG3086" s="800">
        <v>0</v>
      </c>
      <c r="AH3086" s="800">
        <v>0</v>
      </c>
      <c r="AI3086" s="800">
        <v>0</v>
      </c>
      <c r="AK3086" s="199"/>
      <c r="AM3086" s="11"/>
      <c r="AN3086" s="15"/>
      <c r="AO3086" s="11"/>
      <c r="AP3086" s="11"/>
    </row>
    <row r="3087" spans="3:42" outlineLevel="2" x14ac:dyDescent="0.2">
      <c r="C3087" s="252">
        <v>22</v>
      </c>
      <c r="D3087" s="119" t="s">
        <v>218</v>
      </c>
      <c r="F3087" s="794" t="s">
        <v>69</v>
      </c>
      <c r="AK3087" s="199"/>
      <c r="AM3087" s="11"/>
      <c r="AN3087" s="15"/>
      <c r="AO3087" s="11"/>
      <c r="AP3087" s="11"/>
    </row>
    <row r="3088" spans="3:42" outlineLevel="2" x14ac:dyDescent="0.2">
      <c r="C3088" s="252">
        <v>22</v>
      </c>
      <c r="D3088" s="119" t="s">
        <v>218</v>
      </c>
      <c r="F3088" s="761" t="s">
        <v>9</v>
      </c>
      <c r="G3088" s="75"/>
      <c r="H3088" s="796" t="s">
        <v>11</v>
      </c>
      <c r="I3088" s="801"/>
      <c r="J3088" s="75"/>
      <c r="K3088" s="741"/>
      <c r="L3088" s="75"/>
      <c r="M3088" s="75"/>
      <c r="N3088" s="75"/>
      <c r="O3088" s="75"/>
      <c r="P3088" s="75"/>
      <c r="Q3088" s="128" t="s">
        <v>110</v>
      </c>
      <c r="R3088" s="299">
        <v>0</v>
      </c>
      <c r="S3088" s="300">
        <v>0</v>
      </c>
      <c r="T3088" s="300">
        <v>0</v>
      </c>
      <c r="U3088" s="300">
        <v>0</v>
      </c>
      <c r="V3088" s="300">
        <v>0</v>
      </c>
      <c r="W3088" s="301">
        <v>0</v>
      </c>
      <c r="X3088" s="300">
        <v>0</v>
      </c>
      <c r="Y3088" s="300">
        <v>0</v>
      </c>
      <c r="Z3088" s="300">
        <v>0</v>
      </c>
      <c r="AA3088" s="300">
        <v>0</v>
      </c>
      <c r="AB3088" s="302">
        <v>0</v>
      </c>
      <c r="AC3088" s="302">
        <v>0</v>
      </c>
      <c r="AD3088" s="302">
        <v>0</v>
      </c>
      <c r="AE3088" s="302">
        <v>0</v>
      </c>
      <c r="AF3088" s="302">
        <v>0</v>
      </c>
      <c r="AG3088" s="302">
        <v>0</v>
      </c>
      <c r="AH3088" s="348">
        <v>0</v>
      </c>
      <c r="AI3088" s="348">
        <v>0</v>
      </c>
      <c r="AK3088" s="199"/>
      <c r="AM3088" s="11"/>
      <c r="AN3088" s="15"/>
      <c r="AO3088" s="11"/>
      <c r="AP3088" s="11"/>
    </row>
    <row r="3089" spans="3:42" outlineLevel="2" x14ac:dyDescent="0.2">
      <c r="C3089" s="252">
        <v>22</v>
      </c>
      <c r="D3089" s="119" t="s">
        <v>218</v>
      </c>
      <c r="F3089" s="767" t="s">
        <v>14</v>
      </c>
      <c r="H3089" s="797" t="s">
        <v>11</v>
      </c>
      <c r="K3089" s="164"/>
      <c r="Q3089" s="135" t="s">
        <v>110</v>
      </c>
      <c r="R3089" s="314">
        <v>0</v>
      </c>
      <c r="S3089" s="315">
        <v>0</v>
      </c>
      <c r="T3089" s="315">
        <v>0</v>
      </c>
      <c r="U3089" s="315">
        <v>0</v>
      </c>
      <c r="V3089" s="315">
        <v>0</v>
      </c>
      <c r="W3089" s="316">
        <v>0</v>
      </c>
      <c r="X3089" s="315">
        <v>0</v>
      </c>
      <c r="Y3089" s="315">
        <v>0</v>
      </c>
      <c r="Z3089" s="315">
        <v>0</v>
      </c>
      <c r="AA3089" s="315">
        <v>0</v>
      </c>
      <c r="AB3089" s="5">
        <v>0</v>
      </c>
      <c r="AC3089" s="5">
        <v>0</v>
      </c>
      <c r="AD3089" s="5">
        <v>0</v>
      </c>
      <c r="AE3089" s="5">
        <v>0</v>
      </c>
      <c r="AF3089" s="5">
        <v>0</v>
      </c>
      <c r="AG3089" s="5">
        <v>0</v>
      </c>
      <c r="AH3089" s="350">
        <v>0</v>
      </c>
      <c r="AI3089" s="350">
        <v>0</v>
      </c>
      <c r="AK3089" s="199"/>
      <c r="AM3089" s="11"/>
      <c r="AN3089" s="15"/>
      <c r="AO3089" s="11"/>
      <c r="AP3089" s="11"/>
    </row>
    <row r="3090" spans="3:42" outlineLevel="2" x14ac:dyDescent="0.2">
      <c r="C3090" s="252">
        <v>22</v>
      </c>
      <c r="D3090" s="119" t="s">
        <v>218</v>
      </c>
      <c r="F3090" s="783" t="s">
        <v>16</v>
      </c>
      <c r="G3090" s="83"/>
      <c r="H3090" s="798" t="s">
        <v>11</v>
      </c>
      <c r="I3090" s="799"/>
      <c r="J3090" s="83"/>
      <c r="K3090" s="736"/>
      <c r="L3090" s="83"/>
      <c r="M3090" s="83"/>
      <c r="N3090" s="83"/>
      <c r="O3090" s="83"/>
      <c r="P3090" s="83"/>
      <c r="Q3090" s="143" t="s">
        <v>110</v>
      </c>
      <c r="R3090" s="304">
        <v>0</v>
      </c>
      <c r="S3090" s="305">
        <v>0</v>
      </c>
      <c r="T3090" s="305">
        <v>0</v>
      </c>
      <c r="U3090" s="305">
        <v>0</v>
      </c>
      <c r="V3090" s="305">
        <v>0</v>
      </c>
      <c r="W3090" s="306">
        <v>0</v>
      </c>
      <c r="X3090" s="305">
        <v>0</v>
      </c>
      <c r="Y3090" s="305">
        <v>0</v>
      </c>
      <c r="Z3090" s="305">
        <v>0</v>
      </c>
      <c r="AA3090" s="305">
        <v>0</v>
      </c>
      <c r="AB3090" s="307">
        <v>0</v>
      </c>
      <c r="AC3090" s="307">
        <v>0</v>
      </c>
      <c r="AD3090" s="307">
        <v>0</v>
      </c>
      <c r="AE3090" s="307">
        <v>0</v>
      </c>
      <c r="AF3090" s="307">
        <v>0</v>
      </c>
      <c r="AG3090" s="307">
        <v>0</v>
      </c>
      <c r="AH3090" s="362">
        <v>0</v>
      </c>
      <c r="AI3090" s="362">
        <v>0</v>
      </c>
      <c r="AK3090" s="199"/>
      <c r="AM3090" s="11"/>
      <c r="AN3090" s="15"/>
      <c r="AO3090" s="11"/>
      <c r="AP3090" s="11"/>
    </row>
    <row r="3091" spans="3:42" outlineLevel="2" x14ac:dyDescent="0.2">
      <c r="C3091" s="252">
        <v>22</v>
      </c>
      <c r="D3091" s="119" t="s">
        <v>218</v>
      </c>
      <c r="F3091" s="12"/>
      <c r="H3091" s="797"/>
      <c r="K3091" s="164"/>
      <c r="Q3091" s="16"/>
      <c r="R3091" s="800">
        <v>0</v>
      </c>
      <c r="S3091" s="800">
        <v>0</v>
      </c>
      <c r="T3091" s="800">
        <v>0</v>
      </c>
      <c r="U3091" s="800">
        <v>0</v>
      </c>
      <c r="V3091" s="800">
        <v>0</v>
      </c>
      <c r="W3091" s="800">
        <v>0</v>
      </c>
      <c r="X3091" s="800">
        <v>0</v>
      </c>
      <c r="Y3091" s="800">
        <v>0</v>
      </c>
      <c r="Z3091" s="800">
        <v>0</v>
      </c>
      <c r="AA3091" s="800">
        <v>0</v>
      </c>
      <c r="AB3091" s="800">
        <v>0</v>
      </c>
      <c r="AC3091" s="800">
        <v>0</v>
      </c>
      <c r="AD3091" s="800">
        <v>0</v>
      </c>
      <c r="AE3091" s="800">
        <v>0</v>
      </c>
      <c r="AF3091" s="800">
        <v>0</v>
      </c>
      <c r="AG3091" s="800">
        <v>0</v>
      </c>
      <c r="AH3091" s="800">
        <v>0</v>
      </c>
      <c r="AI3091" s="800">
        <v>0</v>
      </c>
      <c r="AK3091" s="199"/>
      <c r="AM3091" s="11"/>
      <c r="AN3091" s="15"/>
      <c r="AO3091" s="11"/>
      <c r="AP3091" s="11"/>
    </row>
    <row r="3092" spans="3:42" outlineLevel="2" x14ac:dyDescent="0.2">
      <c r="C3092" s="252">
        <v>22</v>
      </c>
      <c r="D3092" s="119" t="s">
        <v>218</v>
      </c>
      <c r="F3092" s="794" t="s">
        <v>616</v>
      </c>
      <c r="AK3092" s="199"/>
      <c r="AM3092" s="11"/>
      <c r="AN3092" s="15"/>
      <c r="AO3092" s="11"/>
      <c r="AP3092" s="11"/>
    </row>
    <row r="3093" spans="3:42" outlineLevel="2" x14ac:dyDescent="0.2">
      <c r="C3093" s="252">
        <v>22</v>
      </c>
      <c r="D3093" s="119" t="s">
        <v>218</v>
      </c>
      <c r="F3093" s="761" t="s">
        <v>48</v>
      </c>
      <c r="G3093" s="75"/>
      <c r="H3093" s="796" t="s">
        <v>11</v>
      </c>
      <c r="I3093" s="228" t="s">
        <v>617</v>
      </c>
      <c r="J3093" s="75"/>
      <c r="K3093" s="741"/>
      <c r="L3093" s="75"/>
      <c r="M3093" s="75"/>
      <c r="N3093" s="75"/>
      <c r="O3093" s="75"/>
      <c r="P3093" s="75"/>
      <c r="Q3093" s="128" t="s">
        <v>110</v>
      </c>
      <c r="R3093" s="299">
        <v>0</v>
      </c>
      <c r="S3093" s="300">
        <v>0</v>
      </c>
      <c r="T3093" s="300">
        <v>0</v>
      </c>
      <c r="U3093" s="300">
        <v>0</v>
      </c>
      <c r="V3093" s="300">
        <v>0</v>
      </c>
      <c r="W3093" s="301">
        <v>0</v>
      </c>
      <c r="X3093" s="300">
        <v>0</v>
      </c>
      <c r="Y3093" s="300">
        <v>0</v>
      </c>
      <c r="Z3093" s="300">
        <v>0</v>
      </c>
      <c r="AA3093" s="300">
        <v>0</v>
      </c>
      <c r="AB3093" s="302">
        <v>0</v>
      </c>
      <c r="AC3093" s="302">
        <v>0</v>
      </c>
      <c r="AD3093" s="302">
        <v>0</v>
      </c>
      <c r="AE3093" s="302">
        <v>0</v>
      </c>
      <c r="AF3093" s="302">
        <v>0</v>
      </c>
      <c r="AG3093" s="302">
        <v>0</v>
      </c>
      <c r="AH3093" s="348">
        <v>0</v>
      </c>
      <c r="AI3093" s="348">
        <v>0</v>
      </c>
      <c r="AK3093" s="199"/>
      <c r="AM3093" s="11"/>
      <c r="AN3093" s="15"/>
      <c r="AO3093" s="11"/>
      <c r="AP3093" s="11"/>
    </row>
    <row r="3094" spans="3:42" outlineLevel="2" x14ac:dyDescent="0.2">
      <c r="C3094" s="252">
        <v>22</v>
      </c>
      <c r="D3094" s="119" t="s">
        <v>218</v>
      </c>
      <c r="F3094" s="767" t="s">
        <v>55</v>
      </c>
      <c r="H3094" s="797" t="s">
        <v>11</v>
      </c>
      <c r="I3094" s="234" t="s">
        <v>617</v>
      </c>
      <c r="K3094" s="164"/>
      <c r="Q3094" s="135" t="s">
        <v>110</v>
      </c>
      <c r="R3094" s="314">
        <v>0</v>
      </c>
      <c r="S3094" s="315">
        <v>0</v>
      </c>
      <c r="T3094" s="315">
        <v>0</v>
      </c>
      <c r="U3094" s="315">
        <v>0</v>
      </c>
      <c r="V3094" s="315">
        <v>0</v>
      </c>
      <c r="W3094" s="316">
        <v>0</v>
      </c>
      <c r="X3094" s="315">
        <v>0</v>
      </c>
      <c r="Y3094" s="315">
        <v>0</v>
      </c>
      <c r="Z3094" s="315">
        <v>0</v>
      </c>
      <c r="AA3094" s="315">
        <v>0</v>
      </c>
      <c r="AB3094" s="5">
        <v>0</v>
      </c>
      <c r="AC3094" s="5">
        <v>0</v>
      </c>
      <c r="AD3094" s="5">
        <v>0</v>
      </c>
      <c r="AE3094" s="5">
        <v>0</v>
      </c>
      <c r="AF3094" s="5">
        <v>0</v>
      </c>
      <c r="AG3094" s="5">
        <v>0</v>
      </c>
      <c r="AH3094" s="350">
        <v>0</v>
      </c>
      <c r="AI3094" s="350">
        <v>0</v>
      </c>
      <c r="AK3094" s="199"/>
      <c r="AM3094" s="11"/>
      <c r="AN3094" s="15"/>
      <c r="AO3094" s="11"/>
      <c r="AP3094" s="11"/>
    </row>
    <row r="3095" spans="3:42" outlineLevel="2" x14ac:dyDescent="0.2">
      <c r="C3095" s="252">
        <v>22</v>
      </c>
      <c r="D3095" s="119" t="s">
        <v>218</v>
      </c>
      <c r="F3095" s="783" t="s">
        <v>57</v>
      </c>
      <c r="G3095" s="83"/>
      <c r="H3095" s="798" t="s">
        <v>11</v>
      </c>
      <c r="I3095" s="240" t="s">
        <v>617</v>
      </c>
      <c r="J3095" s="83"/>
      <c r="K3095" s="736"/>
      <c r="L3095" s="83"/>
      <c r="M3095" s="83"/>
      <c r="N3095" s="83"/>
      <c r="O3095" s="83"/>
      <c r="P3095" s="83"/>
      <c r="Q3095" s="143" t="s">
        <v>110</v>
      </c>
      <c r="R3095" s="304">
        <v>0</v>
      </c>
      <c r="S3095" s="305">
        <v>0</v>
      </c>
      <c r="T3095" s="305">
        <v>0</v>
      </c>
      <c r="U3095" s="305">
        <v>0</v>
      </c>
      <c r="V3095" s="305">
        <v>0</v>
      </c>
      <c r="W3095" s="306">
        <v>0</v>
      </c>
      <c r="X3095" s="305">
        <v>0</v>
      </c>
      <c r="Y3095" s="305">
        <v>0</v>
      </c>
      <c r="Z3095" s="305">
        <v>0</v>
      </c>
      <c r="AA3095" s="305">
        <v>0</v>
      </c>
      <c r="AB3095" s="307">
        <v>0</v>
      </c>
      <c r="AC3095" s="307">
        <v>0</v>
      </c>
      <c r="AD3095" s="307">
        <v>0</v>
      </c>
      <c r="AE3095" s="307">
        <v>0</v>
      </c>
      <c r="AF3095" s="307">
        <v>0</v>
      </c>
      <c r="AG3095" s="307">
        <v>0</v>
      </c>
      <c r="AH3095" s="362">
        <v>0</v>
      </c>
      <c r="AI3095" s="362">
        <v>0</v>
      </c>
      <c r="AK3095" s="199"/>
      <c r="AM3095" s="11"/>
      <c r="AN3095" s="15"/>
      <c r="AO3095" s="11"/>
      <c r="AP3095" s="11"/>
    </row>
    <row r="3096" spans="3:42" outlineLevel="2" x14ac:dyDescent="0.2">
      <c r="C3096" s="252">
        <v>22</v>
      </c>
      <c r="D3096" s="119" t="s">
        <v>218</v>
      </c>
      <c r="F3096" s="802" t="s">
        <v>626</v>
      </c>
      <c r="R3096" s="800">
        <v>0</v>
      </c>
      <c r="S3096" s="800">
        <v>0</v>
      </c>
      <c r="T3096" s="800">
        <v>0</v>
      </c>
      <c r="U3096" s="800">
        <v>0</v>
      </c>
      <c r="V3096" s="800">
        <v>0</v>
      </c>
      <c r="W3096" s="800">
        <v>0</v>
      </c>
      <c r="X3096" s="800">
        <v>0</v>
      </c>
      <c r="Y3096" s="800">
        <v>0</v>
      </c>
      <c r="Z3096" s="800">
        <v>0</v>
      </c>
      <c r="AA3096" s="800">
        <v>0</v>
      </c>
      <c r="AB3096" s="800">
        <v>0</v>
      </c>
      <c r="AC3096" s="800">
        <v>0</v>
      </c>
      <c r="AD3096" s="800">
        <v>0</v>
      </c>
      <c r="AE3096" s="800">
        <v>0</v>
      </c>
      <c r="AF3096" s="800">
        <v>0</v>
      </c>
      <c r="AG3096" s="800">
        <v>0</v>
      </c>
      <c r="AH3096" s="800">
        <v>0</v>
      </c>
      <c r="AI3096" s="800">
        <v>0</v>
      </c>
      <c r="AK3096" s="199"/>
      <c r="AM3096" s="11"/>
      <c r="AN3096" s="15"/>
      <c r="AO3096" s="11"/>
      <c r="AP3096" s="11"/>
    </row>
    <row r="3097" spans="3:42" outlineLevel="2" x14ac:dyDescent="0.2">
      <c r="C3097" s="252">
        <v>22</v>
      </c>
      <c r="D3097" s="119" t="s">
        <v>218</v>
      </c>
      <c r="R3097" s="5"/>
      <c r="S3097" s="5"/>
      <c r="T3097" s="5"/>
      <c r="U3097" s="5"/>
      <c r="V3097" s="5"/>
      <c r="W3097" s="5"/>
      <c r="X3097" s="5"/>
      <c r="Y3097" s="5"/>
      <c r="AK3097" s="199"/>
      <c r="AM3097" s="11"/>
      <c r="AN3097" s="15"/>
      <c r="AO3097" s="11"/>
      <c r="AP3097" s="11"/>
    </row>
    <row r="3098" spans="3:42" outlineLevel="2" x14ac:dyDescent="0.2">
      <c r="C3098" s="252">
        <v>22</v>
      </c>
      <c r="D3098" s="119" t="s">
        <v>218</v>
      </c>
      <c r="F3098" s="789" t="s">
        <v>627</v>
      </c>
      <c r="G3098" s="790"/>
      <c r="H3098" s="803"/>
      <c r="I3098" s="790"/>
      <c r="J3098" s="790"/>
      <c r="K3098" s="792"/>
      <c r="L3098" s="789"/>
      <c r="M3098" s="789"/>
      <c r="N3098" s="789"/>
      <c r="O3098" s="789"/>
      <c r="P3098" s="789"/>
      <c r="Q3098" s="792"/>
      <c r="R3098" s="793"/>
      <c r="S3098" s="793"/>
      <c r="T3098" s="793"/>
      <c r="U3098" s="793"/>
      <c r="V3098" s="793"/>
      <c r="W3098" s="793"/>
      <c r="X3098" s="793"/>
      <c r="Y3098" s="793"/>
      <c r="Z3098" s="793"/>
      <c r="AA3098" s="793"/>
      <c r="AB3098" s="793"/>
      <c r="AC3098" s="793"/>
      <c r="AD3098" s="793"/>
      <c r="AE3098" s="793"/>
      <c r="AF3098" s="793"/>
      <c r="AG3098" s="793"/>
      <c r="AH3098" s="789"/>
      <c r="AI3098" s="789"/>
      <c r="AK3098" s="199"/>
      <c r="AM3098" s="11"/>
      <c r="AN3098" s="15"/>
      <c r="AO3098" s="11"/>
      <c r="AP3098" s="11"/>
    </row>
    <row r="3099" spans="3:42" outlineLevel="2" x14ac:dyDescent="0.2">
      <c r="C3099" s="252">
        <v>22</v>
      </c>
      <c r="D3099" s="119" t="s">
        <v>218</v>
      </c>
      <c r="F3099" t="s">
        <v>620</v>
      </c>
      <c r="AK3099" s="199"/>
      <c r="AM3099" s="11"/>
      <c r="AN3099" s="15"/>
      <c r="AO3099" s="11"/>
      <c r="AP3099" s="11"/>
    </row>
    <row r="3100" spans="3:42" outlineLevel="2" x14ac:dyDescent="0.2">
      <c r="C3100" s="252">
        <v>22</v>
      </c>
      <c r="D3100" s="119" t="s">
        <v>218</v>
      </c>
      <c r="F3100" s="761" t="s">
        <v>48</v>
      </c>
      <c r="G3100" s="75"/>
      <c r="H3100" s="796" t="s">
        <v>628</v>
      </c>
      <c r="I3100" s="801"/>
      <c r="J3100" s="75"/>
      <c r="K3100" s="741"/>
      <c r="L3100" s="75"/>
      <c r="M3100" s="75"/>
      <c r="N3100" s="75"/>
      <c r="O3100" s="75"/>
      <c r="P3100" s="75"/>
      <c r="Q3100" s="128" t="s">
        <v>536</v>
      </c>
      <c r="R3100" s="804">
        <v>0</v>
      </c>
      <c r="S3100" s="805">
        <v>0</v>
      </c>
      <c r="T3100" s="805">
        <v>0</v>
      </c>
      <c r="U3100" s="805">
        <v>0</v>
      </c>
      <c r="V3100" s="805">
        <v>0</v>
      </c>
      <c r="W3100" s="806">
        <v>0</v>
      </c>
      <c r="X3100" s="805">
        <v>0</v>
      </c>
      <c r="Y3100" s="805">
        <v>0</v>
      </c>
      <c r="Z3100" s="805">
        <v>0</v>
      </c>
      <c r="AA3100" s="805">
        <v>0</v>
      </c>
      <c r="AB3100" s="805">
        <v>0</v>
      </c>
      <c r="AC3100" s="805">
        <v>0</v>
      </c>
      <c r="AD3100" s="805">
        <v>0</v>
      </c>
      <c r="AE3100" s="805">
        <v>0</v>
      </c>
      <c r="AF3100" s="805">
        <v>0</v>
      </c>
      <c r="AG3100" s="805">
        <v>0</v>
      </c>
      <c r="AH3100" s="808">
        <v>0</v>
      </c>
      <c r="AI3100" s="808">
        <v>0</v>
      </c>
      <c r="AK3100" s="199"/>
      <c r="AM3100" s="11"/>
      <c r="AN3100" s="15"/>
      <c r="AO3100" s="11"/>
      <c r="AP3100" s="11"/>
    </row>
    <row r="3101" spans="3:42" outlineLevel="2" x14ac:dyDescent="0.2">
      <c r="C3101" s="252">
        <v>22</v>
      </c>
      <c r="D3101" s="119" t="s">
        <v>218</v>
      </c>
      <c r="F3101" s="767" t="s">
        <v>55</v>
      </c>
      <c r="H3101" s="797" t="s">
        <v>628</v>
      </c>
      <c r="K3101" s="164"/>
      <c r="Q3101" s="135" t="s">
        <v>536</v>
      </c>
      <c r="R3101" s="809">
        <v>0</v>
      </c>
      <c r="S3101" s="810">
        <v>0</v>
      </c>
      <c r="T3101" s="810">
        <v>0</v>
      </c>
      <c r="U3101" s="810">
        <v>0</v>
      </c>
      <c r="V3101" s="810">
        <v>0</v>
      </c>
      <c r="W3101" s="811">
        <v>0</v>
      </c>
      <c r="X3101" s="810">
        <v>0</v>
      </c>
      <c r="Y3101" s="810">
        <v>0</v>
      </c>
      <c r="Z3101" s="810">
        <v>0</v>
      </c>
      <c r="AA3101" s="810">
        <v>0</v>
      </c>
      <c r="AB3101" s="810">
        <v>0</v>
      </c>
      <c r="AC3101" s="810">
        <v>0</v>
      </c>
      <c r="AD3101" s="810">
        <v>0</v>
      </c>
      <c r="AE3101" s="810">
        <v>0</v>
      </c>
      <c r="AF3101" s="810">
        <v>0</v>
      </c>
      <c r="AG3101" s="810">
        <v>0</v>
      </c>
      <c r="AH3101" s="812">
        <v>0</v>
      </c>
      <c r="AI3101" s="812">
        <v>0</v>
      </c>
      <c r="AK3101" s="199"/>
      <c r="AM3101" s="11"/>
      <c r="AN3101" s="15"/>
      <c r="AO3101" s="11"/>
      <c r="AP3101" s="11"/>
    </row>
    <row r="3102" spans="3:42" outlineLevel="2" x14ac:dyDescent="0.2">
      <c r="C3102" s="252">
        <v>22</v>
      </c>
      <c r="D3102" s="119" t="s">
        <v>218</v>
      </c>
      <c r="F3102" s="783" t="s">
        <v>57</v>
      </c>
      <c r="G3102" s="83"/>
      <c r="H3102" s="798" t="s">
        <v>628</v>
      </c>
      <c r="I3102" s="799"/>
      <c r="J3102" s="83"/>
      <c r="K3102" s="736"/>
      <c r="L3102" s="83"/>
      <c r="M3102" s="83"/>
      <c r="N3102" s="83"/>
      <c r="O3102" s="83"/>
      <c r="P3102" s="83"/>
      <c r="Q3102" s="143" t="s">
        <v>536</v>
      </c>
      <c r="R3102" s="813">
        <v>0</v>
      </c>
      <c r="S3102" s="814">
        <v>0</v>
      </c>
      <c r="T3102" s="814">
        <v>0</v>
      </c>
      <c r="U3102" s="814">
        <v>0</v>
      </c>
      <c r="V3102" s="814">
        <v>0</v>
      </c>
      <c r="W3102" s="815">
        <v>0</v>
      </c>
      <c r="X3102" s="814">
        <v>0</v>
      </c>
      <c r="Y3102" s="814">
        <v>0</v>
      </c>
      <c r="Z3102" s="814">
        <v>0</v>
      </c>
      <c r="AA3102" s="814">
        <v>0</v>
      </c>
      <c r="AB3102" s="814">
        <v>0</v>
      </c>
      <c r="AC3102" s="814">
        <v>0</v>
      </c>
      <c r="AD3102" s="814">
        <v>0</v>
      </c>
      <c r="AE3102" s="814">
        <v>0</v>
      </c>
      <c r="AF3102" s="814">
        <v>0</v>
      </c>
      <c r="AG3102" s="814">
        <v>0</v>
      </c>
      <c r="AH3102" s="816">
        <v>0</v>
      </c>
      <c r="AI3102" s="816">
        <v>0</v>
      </c>
      <c r="AK3102" s="199"/>
      <c r="AM3102" s="11"/>
      <c r="AN3102" s="15"/>
      <c r="AO3102" s="11"/>
      <c r="AP3102" s="11"/>
    </row>
    <row r="3103" spans="3:42" outlineLevel="2" x14ac:dyDescent="0.2">
      <c r="C3103" s="252">
        <v>22</v>
      </c>
      <c r="D3103" s="119" t="s">
        <v>218</v>
      </c>
      <c r="AK3103" s="199"/>
      <c r="AM3103" s="11"/>
      <c r="AN3103" s="15"/>
      <c r="AO3103" s="11"/>
      <c r="AP3103" s="11"/>
    </row>
    <row r="3104" spans="3:42" outlineLevel="1" x14ac:dyDescent="0.2">
      <c r="C3104" s="252">
        <v>22</v>
      </c>
      <c r="D3104" s="119" t="s">
        <v>218</v>
      </c>
      <c r="F3104" s="121" t="s">
        <v>629</v>
      </c>
      <c r="G3104" s="756"/>
      <c r="H3104" s="757"/>
      <c r="I3104" s="788"/>
      <c r="J3104" s="756"/>
      <c r="K3104" s="758"/>
      <c r="L3104" s="759"/>
      <c r="M3104" s="759"/>
      <c r="N3104" s="759"/>
      <c r="O3104" s="759"/>
      <c r="P3104" s="759"/>
      <c r="Q3104" s="758"/>
      <c r="R3104" s="760"/>
      <c r="S3104" s="760"/>
      <c r="T3104" s="760"/>
      <c r="U3104" s="760"/>
      <c r="V3104" s="760"/>
      <c r="W3104" s="760"/>
      <c r="X3104" s="760"/>
      <c r="Y3104" s="760"/>
      <c r="Z3104" s="760"/>
      <c r="AA3104" s="760"/>
      <c r="AB3104" s="760"/>
      <c r="AC3104" s="760"/>
      <c r="AD3104" s="760"/>
      <c r="AE3104" s="760"/>
      <c r="AF3104" s="760"/>
      <c r="AG3104" s="760"/>
      <c r="AH3104" s="759"/>
      <c r="AI3104" s="759"/>
      <c r="AK3104" s="199"/>
      <c r="AM3104" s="11"/>
      <c r="AN3104" s="15"/>
      <c r="AO3104" s="11"/>
      <c r="AP3104" s="11"/>
    </row>
    <row r="3105" spans="3:42" outlineLevel="2" x14ac:dyDescent="0.2">
      <c r="C3105" s="252">
        <v>22</v>
      </c>
      <c r="D3105" s="119" t="s">
        <v>218</v>
      </c>
      <c r="F3105" s="789" t="s">
        <v>630</v>
      </c>
      <c r="G3105" s="790"/>
      <c r="H3105" s="803"/>
      <c r="I3105" s="791"/>
      <c r="J3105" s="790"/>
      <c r="K3105" s="792"/>
      <c r="L3105" s="789"/>
      <c r="M3105" s="789"/>
      <c r="N3105" s="789"/>
      <c r="O3105" s="789"/>
      <c r="P3105" s="789"/>
      <c r="Q3105" s="792"/>
      <c r="R3105" s="793"/>
      <c r="S3105" s="793"/>
      <c r="T3105" s="793"/>
      <c r="U3105" s="793"/>
      <c r="V3105" s="793"/>
      <c r="W3105" s="793"/>
      <c r="X3105" s="793"/>
      <c r="Y3105" s="793"/>
      <c r="Z3105" s="793"/>
      <c r="AA3105" s="793"/>
      <c r="AB3105" s="793"/>
      <c r="AC3105" s="793"/>
      <c r="AD3105" s="793"/>
      <c r="AE3105" s="793"/>
      <c r="AF3105" s="793"/>
      <c r="AG3105" s="793"/>
      <c r="AH3105" s="789"/>
      <c r="AI3105" s="789"/>
      <c r="AK3105" s="199"/>
      <c r="AM3105" s="11"/>
      <c r="AN3105" s="15"/>
      <c r="AO3105" s="11"/>
      <c r="AP3105" s="11"/>
    </row>
    <row r="3106" spans="3:42" outlineLevel="2" x14ac:dyDescent="0.2">
      <c r="C3106" s="252">
        <v>22</v>
      </c>
      <c r="D3106" s="119" t="s">
        <v>218</v>
      </c>
      <c r="F3106" s="794" t="s">
        <v>610</v>
      </c>
      <c r="H3106" s="795"/>
      <c r="AK3106" s="199"/>
      <c r="AM3106" s="11"/>
      <c r="AN3106" s="15"/>
      <c r="AO3106" s="11"/>
      <c r="AP3106" s="11"/>
    </row>
    <row r="3107" spans="3:42" outlineLevel="2" x14ac:dyDescent="0.2">
      <c r="C3107" s="252">
        <v>22</v>
      </c>
      <c r="D3107" s="119" t="s">
        <v>218</v>
      </c>
      <c r="F3107" s="761" t="s">
        <v>62</v>
      </c>
      <c r="G3107" s="75"/>
      <c r="H3107" s="796" t="s">
        <v>580</v>
      </c>
      <c r="I3107" s="796" t="s">
        <v>611</v>
      </c>
      <c r="J3107" s="75"/>
      <c r="K3107" s="741"/>
      <c r="L3107" s="75"/>
      <c r="M3107" s="75"/>
      <c r="N3107" s="75"/>
      <c r="O3107" s="75"/>
      <c r="P3107" s="75"/>
      <c r="Q3107" s="128" t="s">
        <v>110</v>
      </c>
      <c r="R3107" s="299">
        <v>0</v>
      </c>
      <c r="S3107" s="300">
        <v>0</v>
      </c>
      <c r="T3107" s="300">
        <v>0</v>
      </c>
      <c r="U3107" s="300">
        <v>0</v>
      </c>
      <c r="V3107" s="300">
        <v>0</v>
      </c>
      <c r="W3107" s="301">
        <v>0</v>
      </c>
      <c r="X3107" s="300">
        <v>0</v>
      </c>
      <c r="Y3107" s="300">
        <v>0</v>
      </c>
      <c r="Z3107" s="300">
        <v>0</v>
      </c>
      <c r="AA3107" s="300">
        <v>0</v>
      </c>
      <c r="AB3107" s="302">
        <v>0</v>
      </c>
      <c r="AC3107" s="302">
        <v>0</v>
      </c>
      <c r="AD3107" s="302">
        <v>0</v>
      </c>
      <c r="AE3107" s="302">
        <v>0</v>
      </c>
      <c r="AF3107" s="302">
        <v>0</v>
      </c>
      <c r="AG3107" s="302">
        <v>0</v>
      </c>
      <c r="AH3107" s="348">
        <v>0</v>
      </c>
      <c r="AI3107" s="348">
        <v>0</v>
      </c>
      <c r="AK3107" s="199"/>
      <c r="AM3107" s="11"/>
      <c r="AN3107" s="15"/>
      <c r="AO3107" s="11"/>
      <c r="AP3107" s="11"/>
    </row>
    <row r="3108" spans="3:42" outlineLevel="2" x14ac:dyDescent="0.2">
      <c r="C3108" s="252">
        <v>22</v>
      </c>
      <c r="D3108" s="119" t="s">
        <v>218</v>
      </c>
      <c r="F3108" s="767" t="s">
        <v>188</v>
      </c>
      <c r="H3108" s="797" t="s">
        <v>580</v>
      </c>
      <c r="I3108" s="797" t="s">
        <v>612</v>
      </c>
      <c r="K3108" s="164"/>
      <c r="Q3108" s="135" t="s">
        <v>110</v>
      </c>
      <c r="R3108" s="314">
        <v>0</v>
      </c>
      <c r="S3108" s="315">
        <v>0</v>
      </c>
      <c r="T3108" s="315">
        <v>0</v>
      </c>
      <c r="U3108" s="315">
        <v>0</v>
      </c>
      <c r="V3108" s="315">
        <v>0</v>
      </c>
      <c r="W3108" s="316">
        <v>0</v>
      </c>
      <c r="X3108" s="315">
        <v>0</v>
      </c>
      <c r="Y3108" s="315">
        <v>0</v>
      </c>
      <c r="Z3108" s="315">
        <v>0</v>
      </c>
      <c r="AA3108" s="315">
        <v>0</v>
      </c>
      <c r="AB3108" s="5">
        <v>0</v>
      </c>
      <c r="AC3108" s="5">
        <v>0</v>
      </c>
      <c r="AD3108" s="5">
        <v>0</v>
      </c>
      <c r="AE3108" s="5">
        <v>0</v>
      </c>
      <c r="AF3108" s="5">
        <v>0</v>
      </c>
      <c r="AG3108" s="5">
        <v>0</v>
      </c>
      <c r="AH3108" s="350">
        <v>0</v>
      </c>
      <c r="AI3108" s="350">
        <v>0</v>
      </c>
      <c r="AK3108" s="199"/>
      <c r="AM3108" s="11"/>
      <c r="AN3108" s="15"/>
      <c r="AO3108" s="11"/>
      <c r="AP3108" s="11"/>
    </row>
    <row r="3109" spans="3:42" outlineLevel="2" x14ac:dyDescent="0.2">
      <c r="C3109" s="252">
        <v>22</v>
      </c>
      <c r="D3109" s="119" t="s">
        <v>218</v>
      </c>
      <c r="F3109" s="767" t="s">
        <v>613</v>
      </c>
      <c r="H3109" s="797" t="s">
        <v>580</v>
      </c>
      <c r="I3109" s="234" t="s">
        <v>614</v>
      </c>
      <c r="K3109" s="164"/>
      <c r="Q3109" s="135" t="s">
        <v>110</v>
      </c>
      <c r="R3109" s="314">
        <v>0</v>
      </c>
      <c r="S3109" s="315">
        <v>0</v>
      </c>
      <c r="T3109" s="315">
        <v>0</v>
      </c>
      <c r="U3109" s="315">
        <v>0</v>
      </c>
      <c r="V3109" s="315">
        <v>0</v>
      </c>
      <c r="W3109" s="316">
        <v>0</v>
      </c>
      <c r="X3109" s="315">
        <v>0</v>
      </c>
      <c r="Y3109" s="315">
        <v>0</v>
      </c>
      <c r="Z3109" s="315">
        <v>0</v>
      </c>
      <c r="AA3109" s="315">
        <v>0</v>
      </c>
      <c r="AB3109" s="5">
        <v>0</v>
      </c>
      <c r="AC3109" s="5">
        <v>0</v>
      </c>
      <c r="AD3109" s="5">
        <v>0</v>
      </c>
      <c r="AE3109" s="5">
        <v>0</v>
      </c>
      <c r="AF3109" s="5">
        <v>0</v>
      </c>
      <c r="AG3109" s="5">
        <v>0</v>
      </c>
      <c r="AH3109" s="350">
        <v>0</v>
      </c>
      <c r="AI3109" s="350">
        <v>0</v>
      </c>
      <c r="AK3109" s="199"/>
      <c r="AM3109" s="11"/>
      <c r="AN3109" s="15"/>
      <c r="AO3109" s="11"/>
      <c r="AP3109" s="11"/>
    </row>
    <row r="3110" spans="3:42" outlineLevel="2" x14ac:dyDescent="0.2">
      <c r="C3110" s="252">
        <v>22</v>
      </c>
      <c r="D3110" s="119" t="s">
        <v>218</v>
      </c>
      <c r="F3110" s="783" t="s">
        <v>57</v>
      </c>
      <c r="G3110" s="83"/>
      <c r="H3110" s="798" t="s">
        <v>580</v>
      </c>
      <c r="I3110" s="799"/>
      <c r="J3110" s="83"/>
      <c r="K3110" s="736"/>
      <c r="L3110" s="83"/>
      <c r="M3110" s="83"/>
      <c r="N3110" s="83"/>
      <c r="O3110" s="83"/>
      <c r="P3110" s="83"/>
      <c r="Q3110" s="143" t="s">
        <v>110</v>
      </c>
      <c r="R3110" s="304">
        <v>0</v>
      </c>
      <c r="S3110" s="305">
        <v>0</v>
      </c>
      <c r="T3110" s="305">
        <v>0</v>
      </c>
      <c r="U3110" s="305">
        <v>0</v>
      </c>
      <c r="V3110" s="305">
        <v>0</v>
      </c>
      <c r="W3110" s="306">
        <v>0</v>
      </c>
      <c r="X3110" s="305">
        <v>0</v>
      </c>
      <c r="Y3110" s="305">
        <v>0</v>
      </c>
      <c r="Z3110" s="305">
        <v>0</v>
      </c>
      <c r="AA3110" s="305">
        <v>0</v>
      </c>
      <c r="AB3110" s="307">
        <v>0</v>
      </c>
      <c r="AC3110" s="307">
        <v>0</v>
      </c>
      <c r="AD3110" s="307">
        <v>0</v>
      </c>
      <c r="AE3110" s="307">
        <v>0</v>
      </c>
      <c r="AF3110" s="307">
        <v>0</v>
      </c>
      <c r="AG3110" s="307">
        <v>0</v>
      </c>
      <c r="AH3110" s="362">
        <v>0</v>
      </c>
      <c r="AI3110" s="362">
        <v>0</v>
      </c>
      <c r="AK3110" s="199"/>
      <c r="AM3110" s="11"/>
      <c r="AN3110" s="15"/>
      <c r="AO3110" s="11"/>
      <c r="AP3110" s="11"/>
    </row>
    <row r="3111" spans="3:42" outlineLevel="2" x14ac:dyDescent="0.2">
      <c r="C3111" s="252">
        <v>22</v>
      </c>
      <c r="D3111" s="119" t="s">
        <v>218</v>
      </c>
      <c r="F3111" s="12"/>
      <c r="H3111" s="234"/>
      <c r="K3111" s="164"/>
      <c r="Q3111" s="16"/>
      <c r="R3111" s="800">
        <v>0</v>
      </c>
      <c r="S3111" s="800">
        <v>0</v>
      </c>
      <c r="T3111" s="800">
        <v>0</v>
      </c>
      <c r="U3111" s="800">
        <v>0</v>
      </c>
      <c r="V3111" s="800">
        <v>0</v>
      </c>
      <c r="W3111" s="800">
        <v>0</v>
      </c>
      <c r="X3111" s="800">
        <v>0</v>
      </c>
      <c r="Y3111" s="800">
        <v>0</v>
      </c>
      <c r="Z3111" s="800">
        <v>0</v>
      </c>
      <c r="AA3111" s="800">
        <v>0</v>
      </c>
      <c r="AB3111" s="800">
        <v>0</v>
      </c>
      <c r="AC3111" s="800">
        <v>0</v>
      </c>
      <c r="AD3111" s="800">
        <v>0</v>
      </c>
      <c r="AE3111" s="800">
        <v>0</v>
      </c>
      <c r="AF3111" s="800">
        <v>0</v>
      </c>
      <c r="AG3111" s="800">
        <v>0</v>
      </c>
      <c r="AH3111" s="800">
        <v>0</v>
      </c>
      <c r="AI3111" s="800">
        <v>0</v>
      </c>
      <c r="AK3111" s="199"/>
      <c r="AM3111" s="11"/>
      <c r="AN3111" s="15"/>
      <c r="AO3111" s="11"/>
      <c r="AP3111" s="11"/>
    </row>
    <row r="3112" spans="3:42" outlineLevel="2" x14ac:dyDescent="0.2">
      <c r="C3112" s="252">
        <v>22</v>
      </c>
      <c r="D3112" s="119" t="s">
        <v>218</v>
      </c>
      <c r="F3112" s="794" t="s">
        <v>615</v>
      </c>
      <c r="AK3112" s="199"/>
      <c r="AM3112" s="11"/>
      <c r="AN3112" s="15"/>
      <c r="AO3112" s="11"/>
      <c r="AP3112" s="11"/>
    </row>
    <row r="3113" spans="3:42" outlineLevel="2" x14ac:dyDescent="0.2">
      <c r="C3113" s="252">
        <v>22</v>
      </c>
      <c r="D3113" s="119" t="s">
        <v>218</v>
      </c>
      <c r="F3113" s="761" t="s">
        <v>48</v>
      </c>
      <c r="G3113" s="75"/>
      <c r="H3113" s="796" t="s">
        <v>580</v>
      </c>
      <c r="I3113" s="801"/>
      <c r="J3113" s="75"/>
      <c r="K3113" s="741"/>
      <c r="L3113" s="75"/>
      <c r="M3113" s="75"/>
      <c r="N3113" s="75"/>
      <c r="O3113" s="75"/>
      <c r="P3113" s="75"/>
      <c r="Q3113" s="128" t="s">
        <v>110</v>
      </c>
      <c r="R3113" s="299">
        <v>0</v>
      </c>
      <c r="S3113" s="300">
        <v>0</v>
      </c>
      <c r="T3113" s="300">
        <v>0</v>
      </c>
      <c r="U3113" s="300">
        <v>0</v>
      </c>
      <c r="V3113" s="300">
        <v>0</v>
      </c>
      <c r="W3113" s="301">
        <v>0</v>
      </c>
      <c r="X3113" s="300">
        <v>0</v>
      </c>
      <c r="Y3113" s="300">
        <v>0</v>
      </c>
      <c r="Z3113" s="300">
        <v>0</v>
      </c>
      <c r="AA3113" s="300">
        <v>0</v>
      </c>
      <c r="AB3113" s="302">
        <v>0</v>
      </c>
      <c r="AC3113" s="302">
        <v>0</v>
      </c>
      <c r="AD3113" s="302">
        <v>0</v>
      </c>
      <c r="AE3113" s="302">
        <v>0</v>
      </c>
      <c r="AF3113" s="302">
        <v>0</v>
      </c>
      <c r="AG3113" s="302">
        <v>0</v>
      </c>
      <c r="AH3113" s="348">
        <v>0</v>
      </c>
      <c r="AI3113" s="348">
        <v>0</v>
      </c>
      <c r="AK3113" s="199"/>
      <c r="AM3113" s="11"/>
      <c r="AN3113" s="15"/>
      <c r="AO3113" s="11"/>
      <c r="AP3113" s="11"/>
    </row>
    <row r="3114" spans="3:42" outlineLevel="2" x14ac:dyDescent="0.2">
      <c r="C3114" s="252">
        <v>22</v>
      </c>
      <c r="D3114" s="119" t="s">
        <v>218</v>
      </c>
      <c r="F3114" s="767" t="s">
        <v>55</v>
      </c>
      <c r="H3114" s="797" t="s">
        <v>580</v>
      </c>
      <c r="K3114" s="164"/>
      <c r="Q3114" s="135" t="s">
        <v>110</v>
      </c>
      <c r="R3114" s="314">
        <v>0</v>
      </c>
      <c r="S3114" s="315">
        <v>0</v>
      </c>
      <c r="T3114" s="315">
        <v>0</v>
      </c>
      <c r="U3114" s="315">
        <v>0</v>
      </c>
      <c r="V3114" s="315">
        <v>0</v>
      </c>
      <c r="W3114" s="316">
        <v>0</v>
      </c>
      <c r="X3114" s="315">
        <v>0</v>
      </c>
      <c r="Y3114" s="315">
        <v>0</v>
      </c>
      <c r="Z3114" s="315">
        <v>0</v>
      </c>
      <c r="AA3114" s="315">
        <v>0</v>
      </c>
      <c r="AB3114" s="5">
        <v>0</v>
      </c>
      <c r="AC3114" s="5">
        <v>0</v>
      </c>
      <c r="AD3114" s="5">
        <v>0</v>
      </c>
      <c r="AE3114" s="5">
        <v>0</v>
      </c>
      <c r="AF3114" s="5">
        <v>0</v>
      </c>
      <c r="AG3114" s="5">
        <v>0</v>
      </c>
      <c r="AH3114" s="350">
        <v>0</v>
      </c>
      <c r="AI3114" s="350">
        <v>0</v>
      </c>
      <c r="AK3114" s="199"/>
      <c r="AM3114" s="11"/>
      <c r="AN3114" s="15"/>
      <c r="AO3114" s="11"/>
      <c r="AP3114" s="11"/>
    </row>
    <row r="3115" spans="3:42" outlineLevel="2" x14ac:dyDescent="0.2">
      <c r="C3115" s="252">
        <v>22</v>
      </c>
      <c r="D3115" s="119" t="s">
        <v>218</v>
      </c>
      <c r="F3115" s="783" t="s">
        <v>57</v>
      </c>
      <c r="G3115" s="83"/>
      <c r="H3115" s="798" t="s">
        <v>580</v>
      </c>
      <c r="I3115" s="799"/>
      <c r="J3115" s="83"/>
      <c r="K3115" s="736"/>
      <c r="L3115" s="83"/>
      <c r="M3115" s="83"/>
      <c r="N3115" s="83"/>
      <c r="O3115" s="83"/>
      <c r="P3115" s="83"/>
      <c r="Q3115" s="143" t="s">
        <v>110</v>
      </c>
      <c r="R3115" s="304">
        <v>0</v>
      </c>
      <c r="S3115" s="305">
        <v>0</v>
      </c>
      <c r="T3115" s="305">
        <v>0</v>
      </c>
      <c r="U3115" s="305">
        <v>0</v>
      </c>
      <c r="V3115" s="305">
        <v>0</v>
      </c>
      <c r="W3115" s="306">
        <v>0</v>
      </c>
      <c r="X3115" s="305">
        <v>0</v>
      </c>
      <c r="Y3115" s="305">
        <v>0</v>
      </c>
      <c r="Z3115" s="305">
        <v>0</v>
      </c>
      <c r="AA3115" s="305">
        <v>0</v>
      </c>
      <c r="AB3115" s="307">
        <v>0</v>
      </c>
      <c r="AC3115" s="307">
        <v>0</v>
      </c>
      <c r="AD3115" s="307">
        <v>0</v>
      </c>
      <c r="AE3115" s="307">
        <v>0</v>
      </c>
      <c r="AF3115" s="307">
        <v>0</v>
      </c>
      <c r="AG3115" s="307">
        <v>0</v>
      </c>
      <c r="AH3115" s="362">
        <v>0</v>
      </c>
      <c r="AI3115" s="362">
        <v>0</v>
      </c>
      <c r="AK3115" s="199"/>
      <c r="AM3115" s="11"/>
      <c r="AN3115" s="15"/>
      <c r="AO3115" s="11"/>
      <c r="AP3115" s="11"/>
    </row>
    <row r="3116" spans="3:42" outlineLevel="2" x14ac:dyDescent="0.2">
      <c r="C3116" s="252">
        <v>22</v>
      </c>
      <c r="D3116" s="119" t="s">
        <v>218</v>
      </c>
      <c r="F3116" s="12"/>
      <c r="H3116" s="164"/>
      <c r="K3116" s="164"/>
      <c r="Q3116" s="16"/>
      <c r="R3116" s="800">
        <v>0</v>
      </c>
      <c r="S3116" s="800">
        <v>0</v>
      </c>
      <c r="T3116" s="800">
        <v>0</v>
      </c>
      <c r="U3116" s="800">
        <v>0</v>
      </c>
      <c r="V3116" s="800">
        <v>0</v>
      </c>
      <c r="W3116" s="800">
        <v>0</v>
      </c>
      <c r="X3116" s="800">
        <v>0</v>
      </c>
      <c r="Y3116" s="800">
        <v>0</v>
      </c>
      <c r="Z3116" s="800">
        <v>0</v>
      </c>
      <c r="AA3116" s="800">
        <v>0</v>
      </c>
      <c r="AB3116" s="800">
        <v>0</v>
      </c>
      <c r="AC3116" s="800">
        <v>0</v>
      </c>
      <c r="AD3116" s="800">
        <v>0</v>
      </c>
      <c r="AE3116" s="800">
        <v>0</v>
      </c>
      <c r="AF3116" s="800">
        <v>0</v>
      </c>
      <c r="AG3116" s="800">
        <v>0</v>
      </c>
      <c r="AH3116" s="800">
        <v>0</v>
      </c>
      <c r="AI3116" s="800">
        <v>0</v>
      </c>
      <c r="AK3116" s="199"/>
      <c r="AM3116" s="11"/>
      <c r="AN3116" s="15"/>
      <c r="AO3116" s="11"/>
      <c r="AP3116" s="11"/>
    </row>
    <row r="3117" spans="3:42" outlineLevel="2" x14ac:dyDescent="0.2">
      <c r="C3117" s="252">
        <v>22</v>
      </c>
      <c r="D3117" s="119" t="s">
        <v>218</v>
      </c>
      <c r="F3117" s="794" t="s">
        <v>69</v>
      </c>
      <c r="AK3117" s="199"/>
      <c r="AM3117" s="11"/>
      <c r="AN3117" s="15"/>
      <c r="AO3117" s="11"/>
      <c r="AP3117" s="11"/>
    </row>
    <row r="3118" spans="3:42" outlineLevel="2" x14ac:dyDescent="0.2">
      <c r="C3118" s="252">
        <v>22</v>
      </c>
      <c r="D3118" s="119" t="s">
        <v>218</v>
      </c>
      <c r="F3118" s="761" t="s">
        <v>9</v>
      </c>
      <c r="G3118" s="75"/>
      <c r="H3118" s="796" t="s">
        <v>580</v>
      </c>
      <c r="I3118" s="801"/>
      <c r="J3118" s="75"/>
      <c r="K3118" s="741"/>
      <c r="L3118" s="75"/>
      <c r="M3118" s="75"/>
      <c r="N3118" s="75"/>
      <c r="O3118" s="75"/>
      <c r="P3118" s="75"/>
      <c r="Q3118" s="128" t="s">
        <v>110</v>
      </c>
      <c r="R3118" s="299">
        <v>0</v>
      </c>
      <c r="S3118" s="300">
        <v>0</v>
      </c>
      <c r="T3118" s="300">
        <v>0</v>
      </c>
      <c r="U3118" s="300">
        <v>0</v>
      </c>
      <c r="V3118" s="300">
        <v>0</v>
      </c>
      <c r="W3118" s="301">
        <v>0</v>
      </c>
      <c r="X3118" s="300">
        <v>0</v>
      </c>
      <c r="Y3118" s="300">
        <v>0</v>
      </c>
      <c r="Z3118" s="300">
        <v>0</v>
      </c>
      <c r="AA3118" s="300">
        <v>0</v>
      </c>
      <c r="AB3118" s="302">
        <v>0</v>
      </c>
      <c r="AC3118" s="302">
        <v>0</v>
      </c>
      <c r="AD3118" s="302">
        <v>0</v>
      </c>
      <c r="AE3118" s="302">
        <v>0</v>
      </c>
      <c r="AF3118" s="302">
        <v>0</v>
      </c>
      <c r="AG3118" s="302">
        <v>0</v>
      </c>
      <c r="AH3118" s="348">
        <v>0</v>
      </c>
      <c r="AI3118" s="348">
        <v>0</v>
      </c>
      <c r="AK3118" s="199"/>
      <c r="AM3118" s="11"/>
      <c r="AN3118" s="15"/>
      <c r="AO3118" s="11"/>
      <c r="AP3118" s="11"/>
    </row>
    <row r="3119" spans="3:42" outlineLevel="2" x14ac:dyDescent="0.2">
      <c r="C3119" s="252">
        <v>22</v>
      </c>
      <c r="D3119" s="119" t="s">
        <v>218</v>
      </c>
      <c r="F3119" s="767" t="s">
        <v>14</v>
      </c>
      <c r="H3119" s="797" t="s">
        <v>580</v>
      </c>
      <c r="K3119" s="164"/>
      <c r="Q3119" s="135" t="s">
        <v>110</v>
      </c>
      <c r="R3119" s="314">
        <v>0</v>
      </c>
      <c r="S3119" s="315">
        <v>0</v>
      </c>
      <c r="T3119" s="315">
        <v>0</v>
      </c>
      <c r="U3119" s="315">
        <v>0</v>
      </c>
      <c r="V3119" s="315">
        <v>0</v>
      </c>
      <c r="W3119" s="316">
        <v>0</v>
      </c>
      <c r="X3119" s="315">
        <v>0</v>
      </c>
      <c r="Y3119" s="315">
        <v>0</v>
      </c>
      <c r="Z3119" s="315">
        <v>0</v>
      </c>
      <c r="AA3119" s="315">
        <v>0</v>
      </c>
      <c r="AB3119" s="5">
        <v>0</v>
      </c>
      <c r="AC3119" s="5">
        <v>0</v>
      </c>
      <c r="AD3119" s="5">
        <v>0</v>
      </c>
      <c r="AE3119" s="5">
        <v>0</v>
      </c>
      <c r="AF3119" s="5">
        <v>0</v>
      </c>
      <c r="AG3119" s="5">
        <v>0</v>
      </c>
      <c r="AH3119" s="350">
        <v>0</v>
      </c>
      <c r="AI3119" s="350">
        <v>0</v>
      </c>
      <c r="AK3119" s="199"/>
      <c r="AM3119" s="11"/>
      <c r="AN3119" s="15"/>
      <c r="AO3119" s="11"/>
      <c r="AP3119" s="11"/>
    </row>
    <row r="3120" spans="3:42" outlineLevel="2" x14ac:dyDescent="0.2">
      <c r="C3120" s="252">
        <v>22</v>
      </c>
      <c r="D3120" s="119" t="s">
        <v>218</v>
      </c>
      <c r="F3120" s="783" t="s">
        <v>16</v>
      </c>
      <c r="G3120" s="83"/>
      <c r="H3120" s="798" t="s">
        <v>580</v>
      </c>
      <c r="I3120" s="799"/>
      <c r="J3120" s="83"/>
      <c r="K3120" s="736"/>
      <c r="L3120" s="83"/>
      <c r="M3120" s="83"/>
      <c r="N3120" s="83"/>
      <c r="O3120" s="83"/>
      <c r="P3120" s="83"/>
      <c r="Q3120" s="143" t="s">
        <v>110</v>
      </c>
      <c r="R3120" s="304">
        <v>0</v>
      </c>
      <c r="S3120" s="305">
        <v>0</v>
      </c>
      <c r="T3120" s="305">
        <v>0</v>
      </c>
      <c r="U3120" s="305">
        <v>0</v>
      </c>
      <c r="V3120" s="305">
        <v>0</v>
      </c>
      <c r="W3120" s="306">
        <v>0</v>
      </c>
      <c r="X3120" s="305">
        <v>0</v>
      </c>
      <c r="Y3120" s="305">
        <v>0</v>
      </c>
      <c r="Z3120" s="305">
        <v>0</v>
      </c>
      <c r="AA3120" s="305">
        <v>0</v>
      </c>
      <c r="AB3120" s="307">
        <v>0</v>
      </c>
      <c r="AC3120" s="307">
        <v>0</v>
      </c>
      <c r="AD3120" s="307">
        <v>0</v>
      </c>
      <c r="AE3120" s="307">
        <v>0</v>
      </c>
      <c r="AF3120" s="307">
        <v>0</v>
      </c>
      <c r="AG3120" s="307">
        <v>0</v>
      </c>
      <c r="AH3120" s="362">
        <v>0</v>
      </c>
      <c r="AI3120" s="362">
        <v>0</v>
      </c>
      <c r="AK3120" s="199"/>
      <c r="AM3120" s="11"/>
      <c r="AN3120" s="15"/>
      <c r="AO3120" s="11"/>
      <c r="AP3120" s="11"/>
    </row>
    <row r="3121" spans="3:42" outlineLevel="2" x14ac:dyDescent="0.2">
      <c r="C3121" s="252">
        <v>22</v>
      </c>
      <c r="D3121" s="119" t="s">
        <v>218</v>
      </c>
      <c r="F3121" s="12"/>
      <c r="H3121" s="797"/>
      <c r="K3121" s="164"/>
      <c r="Q3121" s="16"/>
      <c r="R3121" s="800">
        <v>0</v>
      </c>
      <c r="S3121" s="800">
        <v>0</v>
      </c>
      <c r="T3121" s="800">
        <v>0</v>
      </c>
      <c r="U3121" s="800">
        <v>0</v>
      </c>
      <c r="V3121" s="800">
        <v>0</v>
      </c>
      <c r="W3121" s="800">
        <v>0</v>
      </c>
      <c r="X3121" s="800">
        <v>0</v>
      </c>
      <c r="Y3121" s="800">
        <v>0</v>
      </c>
      <c r="Z3121" s="800">
        <v>0</v>
      </c>
      <c r="AA3121" s="800">
        <v>0</v>
      </c>
      <c r="AB3121" s="800">
        <v>0</v>
      </c>
      <c r="AC3121" s="800">
        <v>0</v>
      </c>
      <c r="AD3121" s="800">
        <v>0</v>
      </c>
      <c r="AE3121" s="800">
        <v>0</v>
      </c>
      <c r="AF3121" s="800">
        <v>0</v>
      </c>
      <c r="AG3121" s="800">
        <v>0</v>
      </c>
      <c r="AH3121" s="800">
        <v>0</v>
      </c>
      <c r="AI3121" s="800">
        <v>0</v>
      </c>
      <c r="AK3121" s="199"/>
      <c r="AM3121" s="11"/>
      <c r="AN3121" s="15"/>
      <c r="AO3121" s="11"/>
      <c r="AP3121" s="11"/>
    </row>
    <row r="3122" spans="3:42" outlineLevel="2" x14ac:dyDescent="0.2">
      <c r="C3122" s="252">
        <v>22</v>
      </c>
      <c r="D3122" s="119" t="s">
        <v>218</v>
      </c>
      <c r="F3122" s="794" t="s">
        <v>616</v>
      </c>
      <c r="AK3122" s="199"/>
      <c r="AM3122" s="11"/>
      <c r="AN3122" s="15"/>
      <c r="AO3122" s="11"/>
      <c r="AP3122" s="11"/>
    </row>
    <row r="3123" spans="3:42" outlineLevel="2" x14ac:dyDescent="0.2">
      <c r="C3123" s="252">
        <v>22</v>
      </c>
      <c r="D3123" s="119" t="s">
        <v>218</v>
      </c>
      <c r="F3123" s="761" t="s">
        <v>48</v>
      </c>
      <c r="G3123" s="75"/>
      <c r="H3123" s="796" t="s">
        <v>580</v>
      </c>
      <c r="I3123" s="228" t="s">
        <v>617</v>
      </c>
      <c r="J3123" s="75"/>
      <c r="K3123" s="741"/>
      <c r="L3123" s="75"/>
      <c r="M3123" s="75"/>
      <c r="N3123" s="75"/>
      <c r="O3123" s="75"/>
      <c r="P3123" s="75"/>
      <c r="Q3123" s="128" t="s">
        <v>110</v>
      </c>
      <c r="R3123" s="299">
        <v>0</v>
      </c>
      <c r="S3123" s="300">
        <v>0</v>
      </c>
      <c r="T3123" s="300">
        <v>0</v>
      </c>
      <c r="U3123" s="300">
        <v>0</v>
      </c>
      <c r="V3123" s="300">
        <v>0</v>
      </c>
      <c r="W3123" s="301">
        <v>0</v>
      </c>
      <c r="X3123" s="300">
        <v>0</v>
      </c>
      <c r="Y3123" s="300">
        <v>0</v>
      </c>
      <c r="Z3123" s="300">
        <v>0</v>
      </c>
      <c r="AA3123" s="300">
        <v>0</v>
      </c>
      <c r="AB3123" s="302">
        <v>0</v>
      </c>
      <c r="AC3123" s="302">
        <v>0</v>
      </c>
      <c r="AD3123" s="302">
        <v>0</v>
      </c>
      <c r="AE3123" s="302">
        <v>0</v>
      </c>
      <c r="AF3123" s="302">
        <v>0</v>
      </c>
      <c r="AG3123" s="302">
        <v>0</v>
      </c>
      <c r="AH3123" s="348">
        <v>0</v>
      </c>
      <c r="AI3123" s="348">
        <v>0</v>
      </c>
      <c r="AK3123" s="199"/>
      <c r="AM3123" s="11"/>
      <c r="AN3123" s="15"/>
      <c r="AO3123" s="11"/>
      <c r="AP3123" s="11"/>
    </row>
    <row r="3124" spans="3:42" outlineLevel="2" x14ac:dyDescent="0.2">
      <c r="C3124" s="252">
        <v>22</v>
      </c>
      <c r="D3124" s="119" t="s">
        <v>218</v>
      </c>
      <c r="F3124" s="767" t="s">
        <v>55</v>
      </c>
      <c r="H3124" s="797" t="s">
        <v>580</v>
      </c>
      <c r="I3124" s="234" t="s">
        <v>617</v>
      </c>
      <c r="K3124" s="164"/>
      <c r="Q3124" s="135" t="s">
        <v>110</v>
      </c>
      <c r="R3124" s="314">
        <v>0</v>
      </c>
      <c r="S3124" s="315">
        <v>0</v>
      </c>
      <c r="T3124" s="315">
        <v>0</v>
      </c>
      <c r="U3124" s="315">
        <v>0</v>
      </c>
      <c r="V3124" s="315">
        <v>0</v>
      </c>
      <c r="W3124" s="316">
        <v>0</v>
      </c>
      <c r="X3124" s="315">
        <v>0</v>
      </c>
      <c r="Y3124" s="315">
        <v>0</v>
      </c>
      <c r="Z3124" s="315">
        <v>0</v>
      </c>
      <c r="AA3124" s="315">
        <v>0</v>
      </c>
      <c r="AB3124" s="5">
        <v>0</v>
      </c>
      <c r="AC3124" s="5">
        <v>0</v>
      </c>
      <c r="AD3124" s="5">
        <v>0</v>
      </c>
      <c r="AE3124" s="5">
        <v>0</v>
      </c>
      <c r="AF3124" s="5">
        <v>0</v>
      </c>
      <c r="AG3124" s="5">
        <v>0</v>
      </c>
      <c r="AH3124" s="350">
        <v>0</v>
      </c>
      <c r="AI3124" s="350">
        <v>0</v>
      </c>
      <c r="AK3124" s="199"/>
      <c r="AM3124" s="11"/>
      <c r="AN3124" s="15"/>
      <c r="AO3124" s="11"/>
      <c r="AP3124" s="11"/>
    </row>
    <row r="3125" spans="3:42" outlineLevel="2" x14ac:dyDescent="0.2">
      <c r="C3125" s="252">
        <v>22</v>
      </c>
      <c r="D3125" s="119" t="s">
        <v>218</v>
      </c>
      <c r="F3125" s="783" t="s">
        <v>57</v>
      </c>
      <c r="G3125" s="83"/>
      <c r="H3125" s="798" t="s">
        <v>580</v>
      </c>
      <c r="I3125" s="240" t="s">
        <v>617</v>
      </c>
      <c r="J3125" s="83"/>
      <c r="K3125" s="736"/>
      <c r="L3125" s="83"/>
      <c r="M3125" s="83"/>
      <c r="N3125" s="83"/>
      <c r="O3125" s="83"/>
      <c r="P3125" s="83"/>
      <c r="Q3125" s="143" t="s">
        <v>110</v>
      </c>
      <c r="R3125" s="304">
        <v>0</v>
      </c>
      <c r="S3125" s="305">
        <v>0</v>
      </c>
      <c r="T3125" s="305">
        <v>0</v>
      </c>
      <c r="U3125" s="305">
        <v>0</v>
      </c>
      <c r="V3125" s="305">
        <v>0</v>
      </c>
      <c r="W3125" s="306">
        <v>0</v>
      </c>
      <c r="X3125" s="305">
        <v>0</v>
      </c>
      <c r="Y3125" s="305">
        <v>0</v>
      </c>
      <c r="Z3125" s="305">
        <v>0</v>
      </c>
      <c r="AA3125" s="305">
        <v>0</v>
      </c>
      <c r="AB3125" s="307">
        <v>0</v>
      </c>
      <c r="AC3125" s="307">
        <v>0</v>
      </c>
      <c r="AD3125" s="307">
        <v>0</v>
      </c>
      <c r="AE3125" s="307">
        <v>0</v>
      </c>
      <c r="AF3125" s="307">
        <v>0</v>
      </c>
      <c r="AG3125" s="307">
        <v>0</v>
      </c>
      <c r="AH3125" s="362">
        <v>0</v>
      </c>
      <c r="AI3125" s="362">
        <v>0</v>
      </c>
      <c r="AK3125" s="199"/>
      <c r="AM3125" s="11"/>
      <c r="AN3125" s="15"/>
      <c r="AO3125" s="11"/>
      <c r="AP3125" s="11"/>
    </row>
    <row r="3126" spans="3:42" outlineLevel="2" x14ac:dyDescent="0.2">
      <c r="C3126" s="252">
        <v>22</v>
      </c>
      <c r="D3126" s="119" t="s">
        <v>218</v>
      </c>
      <c r="F3126" s="802" t="s">
        <v>626</v>
      </c>
      <c r="R3126" s="800">
        <v>0</v>
      </c>
      <c r="S3126" s="800">
        <v>0</v>
      </c>
      <c r="T3126" s="800">
        <v>0</v>
      </c>
      <c r="U3126" s="800">
        <v>0</v>
      </c>
      <c r="V3126" s="800">
        <v>0</v>
      </c>
      <c r="W3126" s="800">
        <v>0</v>
      </c>
      <c r="X3126" s="800">
        <v>0</v>
      </c>
      <c r="Y3126" s="800">
        <v>0</v>
      </c>
      <c r="Z3126" s="800">
        <v>0</v>
      </c>
      <c r="AA3126" s="800">
        <v>0</v>
      </c>
      <c r="AB3126" s="800">
        <v>0</v>
      </c>
      <c r="AC3126" s="800">
        <v>0</v>
      </c>
      <c r="AD3126" s="800">
        <v>0</v>
      </c>
      <c r="AE3126" s="800">
        <v>0</v>
      </c>
      <c r="AF3126" s="800">
        <v>0</v>
      </c>
      <c r="AG3126" s="800">
        <v>0</v>
      </c>
      <c r="AH3126" s="800">
        <v>0</v>
      </c>
      <c r="AI3126" s="800">
        <v>0</v>
      </c>
      <c r="AK3126" s="199"/>
      <c r="AM3126" s="11"/>
      <c r="AN3126" s="15"/>
      <c r="AO3126" s="11"/>
      <c r="AP3126" s="11"/>
    </row>
    <row r="3127" spans="3:42" outlineLevel="2" x14ac:dyDescent="0.2">
      <c r="C3127" s="252">
        <v>22</v>
      </c>
      <c r="D3127" s="119" t="s">
        <v>218</v>
      </c>
      <c r="R3127" s="5"/>
      <c r="S3127" s="5"/>
      <c r="T3127" s="5"/>
      <c r="U3127" s="5"/>
      <c r="V3127" s="5"/>
      <c r="W3127" s="5"/>
      <c r="X3127" s="5"/>
      <c r="Y3127" s="5"/>
      <c r="AK3127" s="199"/>
      <c r="AM3127" s="11"/>
      <c r="AN3127" s="15"/>
      <c r="AO3127" s="11"/>
      <c r="AP3127" s="11"/>
    </row>
    <row r="3128" spans="3:42" outlineLevel="2" x14ac:dyDescent="0.2">
      <c r="C3128" s="252">
        <v>22</v>
      </c>
      <c r="D3128" s="119" t="s">
        <v>218</v>
      </c>
      <c r="F3128" s="789" t="s">
        <v>631</v>
      </c>
      <c r="G3128" s="790"/>
      <c r="H3128" s="803"/>
      <c r="I3128" s="790"/>
      <c r="J3128" s="790"/>
      <c r="K3128" s="792"/>
      <c r="L3128" s="789"/>
      <c r="M3128" s="789"/>
      <c r="N3128" s="789"/>
      <c r="O3128" s="789"/>
      <c r="P3128" s="789"/>
      <c r="Q3128" s="792"/>
      <c r="R3128" s="793"/>
      <c r="S3128" s="793"/>
      <c r="T3128" s="793"/>
      <c r="U3128" s="793"/>
      <c r="V3128" s="793"/>
      <c r="W3128" s="793"/>
      <c r="X3128" s="793"/>
      <c r="Y3128" s="793"/>
      <c r="Z3128" s="793"/>
      <c r="AA3128" s="793"/>
      <c r="AB3128" s="793"/>
      <c r="AC3128" s="793"/>
      <c r="AD3128" s="793"/>
      <c r="AE3128" s="793"/>
      <c r="AF3128" s="793"/>
      <c r="AG3128" s="793"/>
      <c r="AH3128" s="789"/>
      <c r="AI3128" s="789"/>
      <c r="AK3128" s="199"/>
      <c r="AM3128" s="11"/>
      <c r="AN3128" s="15"/>
      <c r="AO3128" s="11"/>
      <c r="AP3128" s="11"/>
    </row>
    <row r="3129" spans="3:42" outlineLevel="2" x14ac:dyDescent="0.2">
      <c r="C3129" s="252">
        <v>22</v>
      </c>
      <c r="D3129" s="119" t="s">
        <v>218</v>
      </c>
      <c r="F3129" t="s">
        <v>620</v>
      </c>
      <c r="AK3129" s="199"/>
      <c r="AM3129" s="11"/>
      <c r="AN3129" s="15"/>
      <c r="AO3129" s="11"/>
      <c r="AP3129" s="11"/>
    </row>
    <row r="3130" spans="3:42" outlineLevel="2" x14ac:dyDescent="0.2">
      <c r="C3130" s="252">
        <v>22</v>
      </c>
      <c r="D3130" s="119" t="s">
        <v>218</v>
      </c>
      <c r="F3130" s="761" t="s">
        <v>48</v>
      </c>
      <c r="G3130" s="75"/>
      <c r="H3130" s="796" t="s">
        <v>632</v>
      </c>
      <c r="I3130" s="801"/>
      <c r="J3130" s="75"/>
      <c r="K3130" s="741"/>
      <c r="L3130" s="75"/>
      <c r="M3130" s="75"/>
      <c r="N3130" s="75"/>
      <c r="O3130" s="75"/>
      <c r="P3130" s="75"/>
      <c r="Q3130" s="128" t="s">
        <v>536</v>
      </c>
      <c r="R3130" s="804">
        <v>0</v>
      </c>
      <c r="S3130" s="805">
        <v>0</v>
      </c>
      <c r="T3130" s="805">
        <v>0</v>
      </c>
      <c r="U3130" s="805">
        <v>0</v>
      </c>
      <c r="V3130" s="805">
        <v>0</v>
      </c>
      <c r="W3130" s="806">
        <v>0</v>
      </c>
      <c r="X3130" s="805">
        <v>0</v>
      </c>
      <c r="Y3130" s="805">
        <v>0</v>
      </c>
      <c r="Z3130" s="805">
        <v>0</v>
      </c>
      <c r="AA3130" s="805">
        <v>0</v>
      </c>
      <c r="AB3130" s="805">
        <v>0</v>
      </c>
      <c r="AC3130" s="805">
        <v>0</v>
      </c>
      <c r="AD3130" s="805">
        <v>0</v>
      </c>
      <c r="AE3130" s="805">
        <v>0</v>
      </c>
      <c r="AF3130" s="805">
        <v>0</v>
      </c>
      <c r="AG3130" s="805">
        <v>0</v>
      </c>
      <c r="AH3130" s="808">
        <v>0</v>
      </c>
      <c r="AI3130" s="808">
        <v>0</v>
      </c>
      <c r="AK3130" s="199"/>
      <c r="AM3130" s="11"/>
      <c r="AN3130" s="15"/>
      <c r="AO3130" s="11"/>
      <c r="AP3130" s="11"/>
    </row>
    <row r="3131" spans="3:42" outlineLevel="2" x14ac:dyDescent="0.2">
      <c r="C3131" s="252">
        <v>22</v>
      </c>
      <c r="D3131" s="119" t="s">
        <v>218</v>
      </c>
      <c r="F3131" s="767" t="s">
        <v>55</v>
      </c>
      <c r="H3131" s="797" t="s">
        <v>632</v>
      </c>
      <c r="K3131" s="164"/>
      <c r="Q3131" s="135" t="s">
        <v>536</v>
      </c>
      <c r="R3131" s="809">
        <v>0</v>
      </c>
      <c r="S3131" s="810">
        <v>0</v>
      </c>
      <c r="T3131" s="810">
        <v>0</v>
      </c>
      <c r="U3131" s="810">
        <v>0</v>
      </c>
      <c r="V3131" s="810">
        <v>0</v>
      </c>
      <c r="W3131" s="811">
        <v>0</v>
      </c>
      <c r="X3131" s="810">
        <v>0</v>
      </c>
      <c r="Y3131" s="810">
        <v>0</v>
      </c>
      <c r="Z3131" s="810">
        <v>0</v>
      </c>
      <c r="AA3131" s="810">
        <v>0</v>
      </c>
      <c r="AB3131" s="810">
        <v>0</v>
      </c>
      <c r="AC3131" s="810">
        <v>0</v>
      </c>
      <c r="AD3131" s="810">
        <v>0</v>
      </c>
      <c r="AE3131" s="810">
        <v>0</v>
      </c>
      <c r="AF3131" s="810">
        <v>0</v>
      </c>
      <c r="AG3131" s="810">
        <v>0</v>
      </c>
      <c r="AH3131" s="812">
        <v>0</v>
      </c>
      <c r="AI3131" s="812">
        <v>0</v>
      </c>
      <c r="AK3131" s="199"/>
      <c r="AM3131" s="11"/>
      <c r="AN3131" s="15"/>
      <c r="AO3131" s="11"/>
      <c r="AP3131" s="11"/>
    </row>
    <row r="3132" spans="3:42" outlineLevel="2" x14ac:dyDescent="0.2">
      <c r="C3132" s="252">
        <v>22</v>
      </c>
      <c r="D3132" s="119" t="s">
        <v>218</v>
      </c>
      <c r="F3132" s="783" t="s">
        <v>57</v>
      </c>
      <c r="G3132" s="83"/>
      <c r="H3132" s="798" t="s">
        <v>632</v>
      </c>
      <c r="I3132" s="799"/>
      <c r="J3132" s="83"/>
      <c r="K3132" s="736"/>
      <c r="L3132" s="83"/>
      <c r="M3132" s="83"/>
      <c r="N3132" s="83"/>
      <c r="O3132" s="83"/>
      <c r="P3132" s="83"/>
      <c r="Q3132" s="143" t="s">
        <v>536</v>
      </c>
      <c r="R3132" s="813">
        <v>0</v>
      </c>
      <c r="S3132" s="814">
        <v>0</v>
      </c>
      <c r="T3132" s="814">
        <v>0</v>
      </c>
      <c r="U3132" s="814">
        <v>0</v>
      </c>
      <c r="V3132" s="814">
        <v>0</v>
      </c>
      <c r="W3132" s="815">
        <v>0</v>
      </c>
      <c r="X3132" s="814">
        <v>0</v>
      </c>
      <c r="Y3132" s="814">
        <v>0</v>
      </c>
      <c r="Z3132" s="814">
        <v>0</v>
      </c>
      <c r="AA3132" s="814">
        <v>0</v>
      </c>
      <c r="AB3132" s="814">
        <v>0</v>
      </c>
      <c r="AC3132" s="814">
        <v>0</v>
      </c>
      <c r="AD3132" s="814">
        <v>0</v>
      </c>
      <c r="AE3132" s="814">
        <v>0</v>
      </c>
      <c r="AF3132" s="814">
        <v>0</v>
      </c>
      <c r="AG3132" s="814">
        <v>0</v>
      </c>
      <c r="AH3132" s="816">
        <v>0</v>
      </c>
      <c r="AI3132" s="816">
        <v>0</v>
      </c>
      <c r="AK3132" s="199"/>
      <c r="AM3132" s="11"/>
      <c r="AN3132" s="15"/>
      <c r="AO3132" s="11"/>
      <c r="AP3132" s="11"/>
    </row>
    <row r="3133" spans="3:42" outlineLevel="2" x14ac:dyDescent="0.2">
      <c r="C3133" s="252">
        <v>22</v>
      </c>
      <c r="D3133" s="119" t="s">
        <v>218</v>
      </c>
      <c r="F3133" s="12"/>
      <c r="H3133" s="817"/>
      <c r="K3133" s="16"/>
      <c r="Q3133" s="16"/>
      <c r="R3133" s="818"/>
      <c r="S3133" s="818"/>
      <c r="T3133" s="818"/>
      <c r="U3133" s="818"/>
      <c r="V3133" s="818"/>
      <c r="W3133" s="818"/>
      <c r="X3133" s="818"/>
      <c r="Y3133" s="818"/>
      <c r="Z3133" s="818"/>
      <c r="AA3133" s="818"/>
      <c r="AB3133" s="818"/>
      <c r="AC3133" s="818"/>
      <c r="AD3133" s="818"/>
      <c r="AE3133" s="818"/>
      <c r="AF3133" s="818"/>
      <c r="AG3133" s="818"/>
      <c r="AH3133" s="818"/>
      <c r="AI3133" s="818"/>
      <c r="AK3133" s="199"/>
      <c r="AM3133" s="11"/>
      <c r="AN3133" s="15"/>
      <c r="AO3133" s="11"/>
      <c r="AP3133" s="11"/>
    </row>
    <row r="3134" spans="3:42" outlineLevel="2" x14ac:dyDescent="0.2">
      <c r="C3134" s="252">
        <v>22</v>
      </c>
      <c r="D3134" s="119" t="s">
        <v>218</v>
      </c>
      <c r="F3134" s="121" t="s">
        <v>633</v>
      </c>
      <c r="G3134" s="756"/>
      <c r="H3134" s="757"/>
      <c r="I3134" s="788"/>
      <c r="J3134" s="756"/>
      <c r="K3134" s="758"/>
      <c r="L3134" s="759"/>
      <c r="M3134" s="759"/>
      <c r="N3134" s="759"/>
      <c r="O3134" s="759"/>
      <c r="P3134" s="759"/>
      <c r="Q3134" s="758"/>
      <c r="R3134" s="760"/>
      <c r="S3134" s="760"/>
      <c r="T3134" s="760"/>
      <c r="U3134" s="760"/>
      <c r="V3134" s="760"/>
      <c r="W3134" s="760"/>
      <c r="X3134" s="760"/>
      <c r="Y3134" s="760"/>
      <c r="Z3134" s="760"/>
      <c r="AA3134" s="760"/>
      <c r="AB3134" s="760"/>
      <c r="AC3134" s="760"/>
      <c r="AD3134" s="760"/>
      <c r="AE3134" s="760"/>
      <c r="AF3134" s="760"/>
      <c r="AG3134" s="760"/>
      <c r="AH3134" s="759"/>
      <c r="AI3134" s="759"/>
      <c r="AK3134" s="199"/>
      <c r="AM3134" s="11"/>
      <c r="AN3134" s="15"/>
      <c r="AO3134" s="11"/>
      <c r="AP3134" s="11"/>
    </row>
    <row r="3135" spans="3:42" outlineLevel="2" x14ac:dyDescent="0.2">
      <c r="C3135" s="252">
        <v>22</v>
      </c>
      <c r="D3135" s="119" t="s">
        <v>218</v>
      </c>
      <c r="F3135" s="789" t="s">
        <v>634</v>
      </c>
      <c r="G3135" s="790"/>
      <c r="H3135" s="803"/>
      <c r="I3135" s="791"/>
      <c r="J3135" s="790"/>
      <c r="K3135" s="792"/>
      <c r="L3135" s="789"/>
      <c r="M3135" s="789"/>
      <c r="N3135" s="789"/>
      <c r="O3135" s="789"/>
      <c r="P3135" s="789"/>
      <c r="Q3135" s="792"/>
      <c r="R3135" s="793"/>
      <c r="S3135" s="793"/>
      <c r="T3135" s="793"/>
      <c r="U3135" s="793"/>
      <c r="V3135" s="793"/>
      <c r="W3135" s="793"/>
      <c r="X3135" s="793"/>
      <c r="Y3135" s="793"/>
      <c r="Z3135" s="793"/>
      <c r="AA3135" s="793"/>
      <c r="AB3135" s="793"/>
      <c r="AC3135" s="793"/>
      <c r="AD3135" s="793"/>
      <c r="AE3135" s="793"/>
      <c r="AF3135" s="793"/>
      <c r="AG3135" s="793"/>
      <c r="AH3135" s="789"/>
      <c r="AI3135" s="789"/>
      <c r="AK3135" s="199"/>
      <c r="AM3135" s="11"/>
      <c r="AN3135" s="15"/>
      <c r="AO3135" s="11"/>
      <c r="AP3135" s="11"/>
    </row>
    <row r="3136" spans="3:42" outlineLevel="2" x14ac:dyDescent="0.2">
      <c r="C3136" s="252">
        <v>22</v>
      </c>
      <c r="D3136" s="119" t="s">
        <v>218</v>
      </c>
      <c r="F3136" s="794" t="s">
        <v>610</v>
      </c>
      <c r="H3136" s="795"/>
      <c r="AK3136" s="199"/>
      <c r="AM3136" s="11"/>
      <c r="AN3136" s="15"/>
      <c r="AO3136" s="11"/>
      <c r="AP3136" s="11"/>
    </row>
    <row r="3137" spans="3:42" outlineLevel="2" x14ac:dyDescent="0.2">
      <c r="C3137" s="252">
        <v>22</v>
      </c>
      <c r="D3137" s="119" t="s">
        <v>218</v>
      </c>
      <c r="F3137" s="761" t="s">
        <v>62</v>
      </c>
      <c r="G3137" s="75"/>
      <c r="H3137" s="796" t="s">
        <v>12</v>
      </c>
      <c r="I3137" s="796" t="s">
        <v>611</v>
      </c>
      <c r="J3137" s="75"/>
      <c r="K3137" s="741"/>
      <c r="L3137" s="75"/>
      <c r="M3137" s="75"/>
      <c r="N3137" s="75"/>
      <c r="O3137" s="75"/>
      <c r="P3137" s="75"/>
      <c r="Q3137" s="128" t="s">
        <v>110</v>
      </c>
      <c r="R3137" s="299">
        <v>0</v>
      </c>
      <c r="S3137" s="300">
        <v>0</v>
      </c>
      <c r="T3137" s="300">
        <v>0</v>
      </c>
      <c r="U3137" s="300">
        <v>0</v>
      </c>
      <c r="V3137" s="300">
        <v>0</v>
      </c>
      <c r="W3137" s="301">
        <v>0</v>
      </c>
      <c r="X3137" s="300">
        <v>0</v>
      </c>
      <c r="Y3137" s="300">
        <v>0</v>
      </c>
      <c r="Z3137" s="300">
        <v>0</v>
      </c>
      <c r="AA3137" s="300">
        <v>0</v>
      </c>
      <c r="AB3137" s="302">
        <v>0</v>
      </c>
      <c r="AC3137" s="302">
        <v>0</v>
      </c>
      <c r="AD3137" s="302">
        <v>0</v>
      </c>
      <c r="AE3137" s="302">
        <v>0</v>
      </c>
      <c r="AF3137" s="302">
        <v>0</v>
      </c>
      <c r="AG3137" s="302">
        <v>0</v>
      </c>
      <c r="AH3137" s="348">
        <v>0</v>
      </c>
      <c r="AI3137" s="348">
        <v>0</v>
      </c>
      <c r="AK3137" s="199"/>
      <c r="AM3137" s="11"/>
      <c r="AN3137" s="15"/>
      <c r="AO3137" s="11"/>
      <c r="AP3137" s="11"/>
    </row>
    <row r="3138" spans="3:42" outlineLevel="2" x14ac:dyDescent="0.2">
      <c r="C3138" s="252">
        <v>22</v>
      </c>
      <c r="D3138" s="119" t="s">
        <v>218</v>
      </c>
      <c r="F3138" s="767" t="s">
        <v>188</v>
      </c>
      <c r="H3138" s="797" t="s">
        <v>12</v>
      </c>
      <c r="I3138" s="797" t="s">
        <v>612</v>
      </c>
      <c r="K3138" s="164"/>
      <c r="Q3138" s="135" t="s">
        <v>110</v>
      </c>
      <c r="R3138" s="314">
        <v>0</v>
      </c>
      <c r="S3138" s="315">
        <v>0</v>
      </c>
      <c r="T3138" s="315">
        <v>0</v>
      </c>
      <c r="U3138" s="315">
        <v>0</v>
      </c>
      <c r="V3138" s="315">
        <v>0</v>
      </c>
      <c r="W3138" s="316">
        <v>0</v>
      </c>
      <c r="X3138" s="315">
        <v>0</v>
      </c>
      <c r="Y3138" s="315">
        <v>0</v>
      </c>
      <c r="Z3138" s="315">
        <v>0</v>
      </c>
      <c r="AA3138" s="315">
        <v>0</v>
      </c>
      <c r="AB3138" s="5">
        <v>0</v>
      </c>
      <c r="AC3138" s="5">
        <v>0</v>
      </c>
      <c r="AD3138" s="5">
        <v>0</v>
      </c>
      <c r="AE3138" s="5">
        <v>0</v>
      </c>
      <c r="AF3138" s="5">
        <v>0</v>
      </c>
      <c r="AG3138" s="5">
        <v>0</v>
      </c>
      <c r="AH3138" s="350">
        <v>0</v>
      </c>
      <c r="AI3138" s="350">
        <v>0</v>
      </c>
      <c r="AK3138" s="199"/>
      <c r="AM3138" s="11"/>
      <c r="AN3138" s="15"/>
      <c r="AO3138" s="11"/>
      <c r="AP3138" s="11"/>
    </row>
    <row r="3139" spans="3:42" outlineLevel="2" x14ac:dyDescent="0.2">
      <c r="C3139" s="252">
        <v>22</v>
      </c>
      <c r="D3139" s="119" t="s">
        <v>218</v>
      </c>
      <c r="F3139" s="767" t="s">
        <v>613</v>
      </c>
      <c r="H3139" s="797" t="s">
        <v>12</v>
      </c>
      <c r="I3139" s="234" t="s">
        <v>614</v>
      </c>
      <c r="K3139" s="164"/>
      <c r="Q3139" s="135" t="s">
        <v>110</v>
      </c>
      <c r="R3139" s="314">
        <v>0</v>
      </c>
      <c r="S3139" s="315">
        <v>0</v>
      </c>
      <c r="T3139" s="315">
        <v>0</v>
      </c>
      <c r="U3139" s="315">
        <v>0</v>
      </c>
      <c r="V3139" s="315">
        <v>0</v>
      </c>
      <c r="W3139" s="316">
        <v>0</v>
      </c>
      <c r="X3139" s="315">
        <v>0</v>
      </c>
      <c r="Y3139" s="315">
        <v>0</v>
      </c>
      <c r="Z3139" s="315">
        <v>0</v>
      </c>
      <c r="AA3139" s="315">
        <v>0</v>
      </c>
      <c r="AB3139" s="5">
        <v>0</v>
      </c>
      <c r="AC3139" s="5">
        <v>0</v>
      </c>
      <c r="AD3139" s="5">
        <v>0</v>
      </c>
      <c r="AE3139" s="5">
        <v>0</v>
      </c>
      <c r="AF3139" s="5">
        <v>0</v>
      </c>
      <c r="AG3139" s="5">
        <v>0</v>
      </c>
      <c r="AH3139" s="350">
        <v>0</v>
      </c>
      <c r="AI3139" s="350">
        <v>0</v>
      </c>
      <c r="AK3139" s="199"/>
      <c r="AM3139" s="11"/>
      <c r="AN3139" s="15"/>
      <c r="AO3139" s="11"/>
      <c r="AP3139" s="11"/>
    </row>
    <row r="3140" spans="3:42" outlineLevel="2" x14ac:dyDescent="0.2">
      <c r="C3140" s="252">
        <v>22</v>
      </c>
      <c r="D3140" s="119" t="s">
        <v>218</v>
      </c>
      <c r="F3140" s="783" t="s">
        <v>57</v>
      </c>
      <c r="G3140" s="83"/>
      <c r="H3140" s="798" t="s">
        <v>12</v>
      </c>
      <c r="I3140" s="799"/>
      <c r="J3140" s="83"/>
      <c r="K3140" s="736"/>
      <c r="L3140" s="83"/>
      <c r="M3140" s="83"/>
      <c r="N3140" s="83"/>
      <c r="O3140" s="83"/>
      <c r="P3140" s="83"/>
      <c r="Q3140" s="143" t="s">
        <v>110</v>
      </c>
      <c r="R3140" s="304">
        <v>0</v>
      </c>
      <c r="S3140" s="305">
        <v>0</v>
      </c>
      <c r="T3140" s="305">
        <v>0</v>
      </c>
      <c r="U3140" s="305">
        <v>0</v>
      </c>
      <c r="V3140" s="305">
        <v>0</v>
      </c>
      <c r="W3140" s="306">
        <v>0</v>
      </c>
      <c r="X3140" s="305">
        <v>0</v>
      </c>
      <c r="Y3140" s="305">
        <v>0</v>
      </c>
      <c r="Z3140" s="305">
        <v>0</v>
      </c>
      <c r="AA3140" s="305">
        <v>0</v>
      </c>
      <c r="AB3140" s="307">
        <v>0</v>
      </c>
      <c r="AC3140" s="307">
        <v>0</v>
      </c>
      <c r="AD3140" s="307">
        <v>0</v>
      </c>
      <c r="AE3140" s="307">
        <v>0</v>
      </c>
      <c r="AF3140" s="307">
        <v>0</v>
      </c>
      <c r="AG3140" s="307">
        <v>0</v>
      </c>
      <c r="AH3140" s="362">
        <v>0</v>
      </c>
      <c r="AI3140" s="362">
        <v>0</v>
      </c>
      <c r="AK3140" s="199"/>
      <c r="AM3140" s="11"/>
      <c r="AN3140" s="15"/>
      <c r="AO3140" s="11"/>
      <c r="AP3140" s="11"/>
    </row>
    <row r="3141" spans="3:42" outlineLevel="2" x14ac:dyDescent="0.2">
      <c r="C3141" s="252">
        <v>22</v>
      </c>
      <c r="D3141" s="119" t="s">
        <v>218</v>
      </c>
      <c r="F3141" s="12"/>
      <c r="H3141" s="234"/>
      <c r="K3141" s="164"/>
      <c r="Q3141" s="16"/>
      <c r="R3141" s="800">
        <v>0</v>
      </c>
      <c r="S3141" s="800">
        <v>0</v>
      </c>
      <c r="T3141" s="800">
        <v>0</v>
      </c>
      <c r="U3141" s="800">
        <v>0</v>
      </c>
      <c r="V3141" s="800">
        <v>0</v>
      </c>
      <c r="W3141" s="800">
        <v>0</v>
      </c>
      <c r="X3141" s="800">
        <v>0</v>
      </c>
      <c r="Y3141" s="800">
        <v>0</v>
      </c>
      <c r="Z3141" s="800">
        <v>0</v>
      </c>
      <c r="AA3141" s="800">
        <v>0</v>
      </c>
      <c r="AB3141" s="800">
        <v>0</v>
      </c>
      <c r="AC3141" s="800">
        <v>0</v>
      </c>
      <c r="AD3141" s="800">
        <v>0</v>
      </c>
      <c r="AE3141" s="800">
        <v>0</v>
      </c>
      <c r="AF3141" s="800">
        <v>0</v>
      </c>
      <c r="AG3141" s="800">
        <v>0</v>
      </c>
      <c r="AH3141" s="800">
        <v>0</v>
      </c>
      <c r="AI3141" s="800">
        <v>0</v>
      </c>
      <c r="AK3141" s="199"/>
      <c r="AM3141" s="11"/>
      <c r="AN3141" s="15"/>
      <c r="AO3141" s="11"/>
      <c r="AP3141" s="11"/>
    </row>
    <row r="3142" spans="3:42" outlineLevel="2" x14ac:dyDescent="0.2">
      <c r="C3142" s="252">
        <v>22</v>
      </c>
      <c r="D3142" s="119" t="s">
        <v>218</v>
      </c>
      <c r="F3142" s="794" t="s">
        <v>615</v>
      </c>
      <c r="AK3142" s="199"/>
      <c r="AM3142" s="11"/>
      <c r="AN3142" s="15"/>
      <c r="AO3142" s="11"/>
      <c r="AP3142" s="11"/>
    </row>
    <row r="3143" spans="3:42" outlineLevel="2" x14ac:dyDescent="0.2">
      <c r="C3143" s="252">
        <v>22</v>
      </c>
      <c r="D3143" s="119" t="s">
        <v>218</v>
      </c>
      <c r="F3143" s="761" t="s">
        <v>48</v>
      </c>
      <c r="G3143" s="75"/>
      <c r="H3143" s="796" t="s">
        <v>12</v>
      </c>
      <c r="I3143" s="801"/>
      <c r="J3143" s="75"/>
      <c r="K3143" s="741"/>
      <c r="L3143" s="75"/>
      <c r="M3143" s="75"/>
      <c r="N3143" s="75"/>
      <c r="O3143" s="75"/>
      <c r="P3143" s="75"/>
      <c r="Q3143" s="128" t="s">
        <v>110</v>
      </c>
      <c r="R3143" s="299">
        <v>0</v>
      </c>
      <c r="S3143" s="300">
        <v>0</v>
      </c>
      <c r="T3143" s="300">
        <v>0</v>
      </c>
      <c r="U3143" s="300">
        <v>0</v>
      </c>
      <c r="V3143" s="300">
        <v>0</v>
      </c>
      <c r="W3143" s="301">
        <v>0</v>
      </c>
      <c r="X3143" s="300">
        <v>0</v>
      </c>
      <c r="Y3143" s="300">
        <v>0</v>
      </c>
      <c r="Z3143" s="300">
        <v>0</v>
      </c>
      <c r="AA3143" s="300">
        <v>0</v>
      </c>
      <c r="AB3143" s="302">
        <v>0</v>
      </c>
      <c r="AC3143" s="302">
        <v>0</v>
      </c>
      <c r="AD3143" s="302">
        <v>0</v>
      </c>
      <c r="AE3143" s="302">
        <v>0</v>
      </c>
      <c r="AF3143" s="302">
        <v>0</v>
      </c>
      <c r="AG3143" s="302">
        <v>0</v>
      </c>
      <c r="AH3143" s="348">
        <v>0</v>
      </c>
      <c r="AI3143" s="348">
        <v>0</v>
      </c>
      <c r="AK3143" s="199"/>
      <c r="AM3143" s="11"/>
      <c r="AN3143" s="15"/>
      <c r="AO3143" s="11"/>
      <c r="AP3143" s="11"/>
    </row>
    <row r="3144" spans="3:42" outlineLevel="2" x14ac:dyDescent="0.2">
      <c r="C3144" s="252">
        <v>22</v>
      </c>
      <c r="D3144" s="119" t="s">
        <v>218</v>
      </c>
      <c r="F3144" s="767" t="s">
        <v>55</v>
      </c>
      <c r="H3144" s="797" t="s">
        <v>12</v>
      </c>
      <c r="K3144" s="164"/>
      <c r="Q3144" s="135" t="s">
        <v>110</v>
      </c>
      <c r="R3144" s="314">
        <v>0</v>
      </c>
      <c r="S3144" s="315">
        <v>0</v>
      </c>
      <c r="T3144" s="315">
        <v>0</v>
      </c>
      <c r="U3144" s="315">
        <v>0</v>
      </c>
      <c r="V3144" s="315">
        <v>0</v>
      </c>
      <c r="W3144" s="316">
        <v>0</v>
      </c>
      <c r="X3144" s="315">
        <v>0</v>
      </c>
      <c r="Y3144" s="315">
        <v>0</v>
      </c>
      <c r="Z3144" s="315">
        <v>0</v>
      </c>
      <c r="AA3144" s="315">
        <v>0</v>
      </c>
      <c r="AB3144" s="5">
        <v>0</v>
      </c>
      <c r="AC3144" s="5">
        <v>0</v>
      </c>
      <c r="AD3144" s="5">
        <v>0</v>
      </c>
      <c r="AE3144" s="5">
        <v>0</v>
      </c>
      <c r="AF3144" s="5">
        <v>0</v>
      </c>
      <c r="AG3144" s="5">
        <v>0</v>
      </c>
      <c r="AH3144" s="350">
        <v>0</v>
      </c>
      <c r="AI3144" s="350">
        <v>0</v>
      </c>
      <c r="AK3144" s="199"/>
      <c r="AM3144" s="11"/>
      <c r="AN3144" s="15"/>
      <c r="AO3144" s="11"/>
      <c r="AP3144" s="11"/>
    </row>
    <row r="3145" spans="3:42" outlineLevel="2" x14ac:dyDescent="0.2">
      <c r="C3145" s="252">
        <v>22</v>
      </c>
      <c r="D3145" s="119" t="s">
        <v>218</v>
      </c>
      <c r="F3145" s="783" t="s">
        <v>57</v>
      </c>
      <c r="G3145" s="83"/>
      <c r="H3145" s="798" t="s">
        <v>12</v>
      </c>
      <c r="I3145" s="799"/>
      <c r="J3145" s="83"/>
      <c r="K3145" s="736"/>
      <c r="L3145" s="83"/>
      <c r="M3145" s="83"/>
      <c r="N3145" s="83"/>
      <c r="O3145" s="83"/>
      <c r="P3145" s="83"/>
      <c r="Q3145" s="143" t="s">
        <v>110</v>
      </c>
      <c r="R3145" s="304">
        <v>0</v>
      </c>
      <c r="S3145" s="305">
        <v>0</v>
      </c>
      <c r="T3145" s="305">
        <v>0</v>
      </c>
      <c r="U3145" s="305">
        <v>0</v>
      </c>
      <c r="V3145" s="305">
        <v>0</v>
      </c>
      <c r="W3145" s="306">
        <v>0</v>
      </c>
      <c r="X3145" s="305">
        <v>0</v>
      </c>
      <c r="Y3145" s="305">
        <v>0</v>
      </c>
      <c r="Z3145" s="305">
        <v>0</v>
      </c>
      <c r="AA3145" s="305">
        <v>0</v>
      </c>
      <c r="AB3145" s="307">
        <v>0</v>
      </c>
      <c r="AC3145" s="307">
        <v>0</v>
      </c>
      <c r="AD3145" s="307">
        <v>0</v>
      </c>
      <c r="AE3145" s="307">
        <v>0</v>
      </c>
      <c r="AF3145" s="307">
        <v>0</v>
      </c>
      <c r="AG3145" s="307">
        <v>0</v>
      </c>
      <c r="AH3145" s="362">
        <v>0</v>
      </c>
      <c r="AI3145" s="362">
        <v>0</v>
      </c>
      <c r="AK3145" s="199"/>
      <c r="AM3145" s="11"/>
      <c r="AN3145" s="15"/>
      <c r="AO3145" s="11"/>
      <c r="AP3145" s="11"/>
    </row>
    <row r="3146" spans="3:42" outlineLevel="2" x14ac:dyDescent="0.2">
      <c r="C3146" s="252">
        <v>22</v>
      </c>
      <c r="D3146" s="119" t="s">
        <v>218</v>
      </c>
      <c r="F3146" s="12"/>
      <c r="H3146" s="164"/>
      <c r="K3146" s="164"/>
      <c r="Q3146" s="16"/>
      <c r="R3146" s="800">
        <v>0</v>
      </c>
      <c r="S3146" s="800">
        <v>0</v>
      </c>
      <c r="T3146" s="800">
        <v>0</v>
      </c>
      <c r="U3146" s="800">
        <v>0</v>
      </c>
      <c r="V3146" s="800">
        <v>0</v>
      </c>
      <c r="W3146" s="800">
        <v>0</v>
      </c>
      <c r="X3146" s="800">
        <v>0</v>
      </c>
      <c r="Y3146" s="800">
        <v>0</v>
      </c>
      <c r="Z3146" s="800">
        <v>0</v>
      </c>
      <c r="AA3146" s="800">
        <v>0</v>
      </c>
      <c r="AB3146" s="800">
        <v>0</v>
      </c>
      <c r="AC3146" s="800">
        <v>0</v>
      </c>
      <c r="AD3146" s="800">
        <v>0</v>
      </c>
      <c r="AE3146" s="800">
        <v>0</v>
      </c>
      <c r="AF3146" s="800">
        <v>0</v>
      </c>
      <c r="AG3146" s="800">
        <v>0</v>
      </c>
      <c r="AH3146" s="800">
        <v>0</v>
      </c>
      <c r="AI3146" s="800">
        <v>0</v>
      </c>
      <c r="AK3146" s="199"/>
      <c r="AM3146" s="11"/>
      <c r="AN3146" s="15"/>
      <c r="AO3146" s="11"/>
      <c r="AP3146" s="11"/>
    </row>
    <row r="3147" spans="3:42" outlineLevel="2" x14ac:dyDescent="0.2">
      <c r="C3147" s="252">
        <v>22</v>
      </c>
      <c r="D3147" s="119" t="s">
        <v>218</v>
      </c>
      <c r="F3147" s="794" t="s">
        <v>69</v>
      </c>
      <c r="AK3147" s="199"/>
      <c r="AM3147" s="11"/>
      <c r="AN3147" s="15"/>
      <c r="AO3147" s="11"/>
      <c r="AP3147" s="11"/>
    </row>
    <row r="3148" spans="3:42" outlineLevel="2" x14ac:dyDescent="0.2">
      <c r="C3148" s="252">
        <v>22</v>
      </c>
      <c r="D3148" s="119" t="s">
        <v>218</v>
      </c>
      <c r="F3148" s="761" t="s">
        <v>9</v>
      </c>
      <c r="G3148" s="75"/>
      <c r="H3148" s="796" t="s">
        <v>12</v>
      </c>
      <c r="I3148" s="801"/>
      <c r="J3148" s="75"/>
      <c r="K3148" s="741"/>
      <c r="L3148" s="75"/>
      <c r="M3148" s="75"/>
      <c r="N3148" s="75"/>
      <c r="O3148" s="75"/>
      <c r="P3148" s="75"/>
      <c r="Q3148" s="128" t="s">
        <v>110</v>
      </c>
      <c r="R3148" s="299">
        <v>0</v>
      </c>
      <c r="S3148" s="300">
        <v>0</v>
      </c>
      <c r="T3148" s="300">
        <v>0</v>
      </c>
      <c r="U3148" s="300">
        <v>0</v>
      </c>
      <c r="V3148" s="300">
        <v>0</v>
      </c>
      <c r="W3148" s="301">
        <v>0</v>
      </c>
      <c r="X3148" s="300">
        <v>0</v>
      </c>
      <c r="Y3148" s="300">
        <v>0</v>
      </c>
      <c r="Z3148" s="300">
        <v>0</v>
      </c>
      <c r="AA3148" s="300">
        <v>0</v>
      </c>
      <c r="AB3148" s="302">
        <v>0</v>
      </c>
      <c r="AC3148" s="302">
        <v>0</v>
      </c>
      <c r="AD3148" s="302">
        <v>0</v>
      </c>
      <c r="AE3148" s="302">
        <v>0</v>
      </c>
      <c r="AF3148" s="302">
        <v>0</v>
      </c>
      <c r="AG3148" s="302">
        <v>0</v>
      </c>
      <c r="AH3148" s="348">
        <v>0</v>
      </c>
      <c r="AI3148" s="348">
        <v>0</v>
      </c>
      <c r="AK3148" s="199"/>
      <c r="AM3148" s="11"/>
      <c r="AN3148" s="15"/>
      <c r="AO3148" s="11"/>
      <c r="AP3148" s="11"/>
    </row>
    <row r="3149" spans="3:42" outlineLevel="2" x14ac:dyDescent="0.2">
      <c r="C3149" s="252">
        <v>22</v>
      </c>
      <c r="D3149" s="119" t="s">
        <v>218</v>
      </c>
      <c r="F3149" s="767" t="s">
        <v>14</v>
      </c>
      <c r="H3149" s="797" t="s">
        <v>12</v>
      </c>
      <c r="K3149" s="164"/>
      <c r="Q3149" s="135" t="s">
        <v>110</v>
      </c>
      <c r="R3149" s="314">
        <v>0</v>
      </c>
      <c r="S3149" s="315">
        <v>0</v>
      </c>
      <c r="T3149" s="315">
        <v>0</v>
      </c>
      <c r="U3149" s="315">
        <v>0</v>
      </c>
      <c r="V3149" s="315">
        <v>0</v>
      </c>
      <c r="W3149" s="316">
        <v>0</v>
      </c>
      <c r="X3149" s="315">
        <v>0</v>
      </c>
      <c r="Y3149" s="315">
        <v>0</v>
      </c>
      <c r="Z3149" s="315">
        <v>0</v>
      </c>
      <c r="AA3149" s="315">
        <v>0</v>
      </c>
      <c r="AB3149" s="5">
        <v>0</v>
      </c>
      <c r="AC3149" s="5">
        <v>0</v>
      </c>
      <c r="AD3149" s="5">
        <v>0</v>
      </c>
      <c r="AE3149" s="5">
        <v>0</v>
      </c>
      <c r="AF3149" s="5">
        <v>0</v>
      </c>
      <c r="AG3149" s="5">
        <v>0</v>
      </c>
      <c r="AH3149" s="350">
        <v>0</v>
      </c>
      <c r="AI3149" s="350">
        <v>0</v>
      </c>
      <c r="AK3149" s="199"/>
      <c r="AM3149" s="11"/>
      <c r="AN3149" s="15"/>
      <c r="AO3149" s="11"/>
      <c r="AP3149" s="11"/>
    </row>
    <row r="3150" spans="3:42" outlineLevel="2" x14ac:dyDescent="0.2">
      <c r="C3150" s="252">
        <v>22</v>
      </c>
      <c r="D3150" s="119" t="s">
        <v>218</v>
      </c>
      <c r="F3150" s="783" t="s">
        <v>16</v>
      </c>
      <c r="G3150" s="83"/>
      <c r="H3150" s="798" t="s">
        <v>12</v>
      </c>
      <c r="I3150" s="799"/>
      <c r="J3150" s="83"/>
      <c r="K3150" s="736"/>
      <c r="L3150" s="83"/>
      <c r="M3150" s="83"/>
      <c r="N3150" s="83"/>
      <c r="O3150" s="83"/>
      <c r="P3150" s="83"/>
      <c r="Q3150" s="143" t="s">
        <v>110</v>
      </c>
      <c r="R3150" s="304">
        <v>0</v>
      </c>
      <c r="S3150" s="305">
        <v>0</v>
      </c>
      <c r="T3150" s="305">
        <v>0</v>
      </c>
      <c r="U3150" s="305">
        <v>0</v>
      </c>
      <c r="V3150" s="305">
        <v>0</v>
      </c>
      <c r="W3150" s="306">
        <v>0</v>
      </c>
      <c r="X3150" s="305">
        <v>0</v>
      </c>
      <c r="Y3150" s="305">
        <v>0</v>
      </c>
      <c r="Z3150" s="305">
        <v>0</v>
      </c>
      <c r="AA3150" s="305">
        <v>0</v>
      </c>
      <c r="AB3150" s="307">
        <v>0</v>
      </c>
      <c r="AC3150" s="307">
        <v>0</v>
      </c>
      <c r="AD3150" s="307">
        <v>0</v>
      </c>
      <c r="AE3150" s="307">
        <v>0</v>
      </c>
      <c r="AF3150" s="307">
        <v>0</v>
      </c>
      <c r="AG3150" s="307">
        <v>0</v>
      </c>
      <c r="AH3150" s="362">
        <v>0</v>
      </c>
      <c r="AI3150" s="362">
        <v>0</v>
      </c>
      <c r="AK3150" s="199"/>
      <c r="AM3150" s="11"/>
      <c r="AN3150" s="15"/>
      <c r="AO3150" s="11"/>
      <c r="AP3150" s="11"/>
    </row>
    <row r="3151" spans="3:42" outlineLevel="2" x14ac:dyDescent="0.2">
      <c r="C3151" s="252">
        <v>22</v>
      </c>
      <c r="D3151" s="119" t="s">
        <v>218</v>
      </c>
      <c r="F3151" s="12"/>
      <c r="H3151" s="797"/>
      <c r="K3151" s="164"/>
      <c r="Q3151" s="16"/>
      <c r="R3151" s="800">
        <v>0</v>
      </c>
      <c r="S3151" s="800">
        <v>0</v>
      </c>
      <c r="T3151" s="800">
        <v>0</v>
      </c>
      <c r="U3151" s="800">
        <v>0</v>
      </c>
      <c r="V3151" s="800">
        <v>0</v>
      </c>
      <c r="W3151" s="800">
        <v>0</v>
      </c>
      <c r="X3151" s="800">
        <v>0</v>
      </c>
      <c r="Y3151" s="800">
        <v>0</v>
      </c>
      <c r="Z3151" s="800">
        <v>0</v>
      </c>
      <c r="AA3151" s="800">
        <v>0</v>
      </c>
      <c r="AB3151" s="800">
        <v>0</v>
      </c>
      <c r="AC3151" s="800">
        <v>0</v>
      </c>
      <c r="AD3151" s="800">
        <v>0</v>
      </c>
      <c r="AE3151" s="800">
        <v>0</v>
      </c>
      <c r="AF3151" s="800">
        <v>0</v>
      </c>
      <c r="AG3151" s="800">
        <v>0</v>
      </c>
      <c r="AH3151" s="800">
        <v>0</v>
      </c>
      <c r="AI3151" s="800">
        <v>0</v>
      </c>
      <c r="AK3151" s="199"/>
      <c r="AM3151" s="11"/>
      <c r="AN3151" s="15"/>
      <c r="AO3151" s="11"/>
      <c r="AP3151" s="11"/>
    </row>
    <row r="3152" spans="3:42" outlineLevel="2" x14ac:dyDescent="0.2">
      <c r="C3152" s="252">
        <v>22</v>
      </c>
      <c r="D3152" s="119" t="s">
        <v>218</v>
      </c>
      <c r="F3152" s="794" t="s">
        <v>616</v>
      </c>
      <c r="AK3152" s="199"/>
      <c r="AM3152" s="11"/>
      <c r="AN3152" s="15"/>
      <c r="AO3152" s="11"/>
      <c r="AP3152" s="11"/>
    </row>
    <row r="3153" spans="3:42" outlineLevel="2" x14ac:dyDescent="0.2">
      <c r="C3153" s="252">
        <v>22</v>
      </c>
      <c r="D3153" s="119" t="s">
        <v>218</v>
      </c>
      <c r="F3153" s="761" t="s">
        <v>48</v>
      </c>
      <c r="G3153" s="75"/>
      <c r="H3153" s="796" t="s">
        <v>12</v>
      </c>
      <c r="I3153" s="228" t="s">
        <v>617</v>
      </c>
      <c r="J3153" s="75"/>
      <c r="K3153" s="741"/>
      <c r="L3153" s="75"/>
      <c r="M3153" s="75"/>
      <c r="N3153" s="75"/>
      <c r="O3153" s="75"/>
      <c r="P3153" s="75"/>
      <c r="Q3153" s="128" t="s">
        <v>110</v>
      </c>
      <c r="R3153" s="299">
        <v>0</v>
      </c>
      <c r="S3153" s="300">
        <v>0</v>
      </c>
      <c r="T3153" s="300">
        <v>0</v>
      </c>
      <c r="U3153" s="300">
        <v>0</v>
      </c>
      <c r="V3153" s="300">
        <v>0</v>
      </c>
      <c r="W3153" s="301">
        <v>0</v>
      </c>
      <c r="X3153" s="300">
        <v>0</v>
      </c>
      <c r="Y3153" s="300">
        <v>0</v>
      </c>
      <c r="Z3153" s="300">
        <v>0</v>
      </c>
      <c r="AA3153" s="300">
        <v>0</v>
      </c>
      <c r="AB3153" s="302">
        <v>0</v>
      </c>
      <c r="AC3153" s="302">
        <v>0</v>
      </c>
      <c r="AD3153" s="302">
        <v>0</v>
      </c>
      <c r="AE3153" s="302">
        <v>0</v>
      </c>
      <c r="AF3153" s="302">
        <v>0</v>
      </c>
      <c r="AG3153" s="302">
        <v>0</v>
      </c>
      <c r="AH3153" s="348">
        <v>0</v>
      </c>
      <c r="AI3153" s="348">
        <v>0</v>
      </c>
      <c r="AK3153" s="199"/>
      <c r="AM3153" s="11"/>
      <c r="AN3153" s="15"/>
      <c r="AO3153" s="11"/>
      <c r="AP3153" s="11"/>
    </row>
    <row r="3154" spans="3:42" outlineLevel="2" x14ac:dyDescent="0.2">
      <c r="C3154" s="252">
        <v>22</v>
      </c>
      <c r="D3154" s="119" t="s">
        <v>218</v>
      </c>
      <c r="F3154" s="767" t="s">
        <v>55</v>
      </c>
      <c r="H3154" s="797" t="s">
        <v>12</v>
      </c>
      <c r="I3154" s="234" t="s">
        <v>617</v>
      </c>
      <c r="K3154" s="164"/>
      <c r="Q3154" s="135" t="s">
        <v>110</v>
      </c>
      <c r="R3154" s="314">
        <v>0</v>
      </c>
      <c r="S3154" s="315">
        <v>0</v>
      </c>
      <c r="T3154" s="315">
        <v>0</v>
      </c>
      <c r="U3154" s="315">
        <v>0</v>
      </c>
      <c r="V3154" s="315">
        <v>0</v>
      </c>
      <c r="W3154" s="316">
        <v>0</v>
      </c>
      <c r="X3154" s="315">
        <v>0</v>
      </c>
      <c r="Y3154" s="315">
        <v>0</v>
      </c>
      <c r="Z3154" s="315">
        <v>0</v>
      </c>
      <c r="AA3154" s="315">
        <v>0</v>
      </c>
      <c r="AB3154" s="5">
        <v>0</v>
      </c>
      <c r="AC3154" s="5">
        <v>0</v>
      </c>
      <c r="AD3154" s="5">
        <v>0</v>
      </c>
      <c r="AE3154" s="5">
        <v>0</v>
      </c>
      <c r="AF3154" s="5">
        <v>0</v>
      </c>
      <c r="AG3154" s="5">
        <v>0</v>
      </c>
      <c r="AH3154" s="350">
        <v>0</v>
      </c>
      <c r="AI3154" s="350">
        <v>0</v>
      </c>
      <c r="AK3154" s="199"/>
      <c r="AM3154" s="11"/>
      <c r="AN3154" s="15"/>
      <c r="AO3154" s="11"/>
      <c r="AP3154" s="11"/>
    </row>
    <row r="3155" spans="3:42" outlineLevel="2" x14ac:dyDescent="0.2">
      <c r="C3155" s="252">
        <v>22</v>
      </c>
      <c r="D3155" s="119" t="s">
        <v>218</v>
      </c>
      <c r="F3155" s="783" t="s">
        <v>57</v>
      </c>
      <c r="G3155" s="83"/>
      <c r="H3155" s="798" t="s">
        <v>12</v>
      </c>
      <c r="I3155" s="240" t="s">
        <v>617</v>
      </c>
      <c r="J3155" s="83"/>
      <c r="K3155" s="736"/>
      <c r="L3155" s="83"/>
      <c r="M3155" s="83"/>
      <c r="N3155" s="83"/>
      <c r="O3155" s="83"/>
      <c r="P3155" s="83"/>
      <c r="Q3155" s="143" t="s">
        <v>110</v>
      </c>
      <c r="R3155" s="304">
        <v>0</v>
      </c>
      <c r="S3155" s="305">
        <v>0</v>
      </c>
      <c r="T3155" s="305">
        <v>0</v>
      </c>
      <c r="U3155" s="305">
        <v>0</v>
      </c>
      <c r="V3155" s="305">
        <v>0</v>
      </c>
      <c r="W3155" s="306">
        <v>0</v>
      </c>
      <c r="X3155" s="305">
        <v>0</v>
      </c>
      <c r="Y3155" s="305">
        <v>0</v>
      </c>
      <c r="Z3155" s="305">
        <v>0</v>
      </c>
      <c r="AA3155" s="305">
        <v>0</v>
      </c>
      <c r="AB3155" s="307">
        <v>0</v>
      </c>
      <c r="AC3155" s="307">
        <v>0</v>
      </c>
      <c r="AD3155" s="307">
        <v>0</v>
      </c>
      <c r="AE3155" s="307">
        <v>0</v>
      </c>
      <c r="AF3155" s="307">
        <v>0</v>
      </c>
      <c r="AG3155" s="307">
        <v>0</v>
      </c>
      <c r="AH3155" s="362">
        <v>0</v>
      </c>
      <c r="AI3155" s="362">
        <v>0</v>
      </c>
      <c r="AK3155" s="199"/>
      <c r="AM3155" s="11"/>
      <c r="AN3155" s="15"/>
      <c r="AO3155" s="11"/>
      <c r="AP3155" s="11"/>
    </row>
    <row r="3156" spans="3:42" outlineLevel="2" x14ac:dyDescent="0.2">
      <c r="C3156" s="252">
        <v>22</v>
      </c>
      <c r="D3156" s="119" t="s">
        <v>218</v>
      </c>
      <c r="F3156" s="802" t="s">
        <v>626</v>
      </c>
      <c r="R3156" s="800">
        <v>0</v>
      </c>
      <c r="S3156" s="800">
        <v>0</v>
      </c>
      <c r="T3156" s="800">
        <v>0</v>
      </c>
      <c r="U3156" s="800">
        <v>0</v>
      </c>
      <c r="V3156" s="800">
        <v>0</v>
      </c>
      <c r="W3156" s="800">
        <v>0</v>
      </c>
      <c r="X3156" s="800">
        <v>0</v>
      </c>
      <c r="Y3156" s="800">
        <v>0</v>
      </c>
      <c r="Z3156" s="800">
        <v>0</v>
      </c>
      <c r="AA3156" s="800">
        <v>0</v>
      </c>
      <c r="AB3156" s="800">
        <v>0</v>
      </c>
      <c r="AC3156" s="800">
        <v>0</v>
      </c>
      <c r="AD3156" s="800">
        <v>0</v>
      </c>
      <c r="AE3156" s="800">
        <v>0</v>
      </c>
      <c r="AF3156" s="800">
        <v>0</v>
      </c>
      <c r="AG3156" s="800">
        <v>0</v>
      </c>
      <c r="AH3156" s="800">
        <v>0</v>
      </c>
      <c r="AI3156" s="800">
        <v>0</v>
      </c>
      <c r="AK3156" s="199"/>
      <c r="AM3156" s="11"/>
      <c r="AN3156" s="15"/>
      <c r="AO3156" s="11"/>
      <c r="AP3156" s="11"/>
    </row>
    <row r="3157" spans="3:42" outlineLevel="2" x14ac:dyDescent="0.2">
      <c r="C3157" s="252">
        <v>22</v>
      </c>
      <c r="D3157" s="119" t="s">
        <v>218</v>
      </c>
      <c r="R3157" s="5"/>
      <c r="S3157" s="5"/>
      <c r="T3157" s="5"/>
      <c r="U3157" s="5"/>
      <c r="V3157" s="5"/>
      <c r="W3157" s="5"/>
      <c r="X3157" s="5"/>
      <c r="Y3157" s="5"/>
      <c r="AK3157" s="199"/>
      <c r="AM3157" s="11"/>
      <c r="AN3157" s="15"/>
      <c r="AO3157" s="11"/>
      <c r="AP3157" s="11"/>
    </row>
    <row r="3158" spans="3:42" outlineLevel="2" x14ac:dyDescent="0.2">
      <c r="C3158" s="252">
        <v>22</v>
      </c>
      <c r="D3158" s="119" t="s">
        <v>218</v>
      </c>
      <c r="F3158" s="789" t="s">
        <v>635</v>
      </c>
      <c r="G3158" s="790"/>
      <c r="H3158" s="803"/>
      <c r="I3158" s="790"/>
      <c r="J3158" s="790"/>
      <c r="K3158" s="792"/>
      <c r="L3158" s="789"/>
      <c r="M3158" s="789"/>
      <c r="N3158" s="789"/>
      <c r="O3158" s="789"/>
      <c r="P3158" s="789"/>
      <c r="Q3158" s="792"/>
      <c r="R3158" s="793"/>
      <c r="S3158" s="793"/>
      <c r="T3158" s="793"/>
      <c r="U3158" s="793"/>
      <c r="V3158" s="793"/>
      <c r="W3158" s="793"/>
      <c r="X3158" s="793"/>
      <c r="Y3158" s="793"/>
      <c r="Z3158" s="793"/>
      <c r="AA3158" s="793"/>
      <c r="AB3158" s="793"/>
      <c r="AC3158" s="793"/>
      <c r="AD3158" s="793"/>
      <c r="AE3158" s="793"/>
      <c r="AF3158" s="793"/>
      <c r="AG3158" s="793"/>
      <c r="AH3158" s="789"/>
      <c r="AI3158" s="789"/>
      <c r="AK3158" s="199"/>
      <c r="AM3158" s="11"/>
      <c r="AN3158" s="15"/>
      <c r="AO3158" s="11"/>
      <c r="AP3158" s="11"/>
    </row>
    <row r="3159" spans="3:42" outlineLevel="2" x14ac:dyDescent="0.2">
      <c r="C3159" s="252">
        <v>22</v>
      </c>
      <c r="D3159" s="119" t="s">
        <v>218</v>
      </c>
      <c r="F3159" t="s">
        <v>620</v>
      </c>
      <c r="AK3159" s="199"/>
      <c r="AM3159" s="11"/>
      <c r="AN3159" s="15"/>
      <c r="AO3159" s="11"/>
      <c r="AP3159" s="11"/>
    </row>
    <row r="3160" spans="3:42" outlineLevel="2" x14ac:dyDescent="0.2">
      <c r="C3160" s="252">
        <v>22</v>
      </c>
      <c r="D3160" s="119" t="s">
        <v>218</v>
      </c>
      <c r="F3160" s="761" t="s">
        <v>48</v>
      </c>
      <c r="G3160" s="75"/>
      <c r="H3160" s="796" t="s">
        <v>636</v>
      </c>
      <c r="I3160" s="801"/>
      <c r="J3160" s="75"/>
      <c r="K3160" s="741"/>
      <c r="L3160" s="75"/>
      <c r="M3160" s="75"/>
      <c r="N3160" s="75"/>
      <c r="O3160" s="75"/>
      <c r="P3160" s="75"/>
      <c r="Q3160" s="128" t="s">
        <v>536</v>
      </c>
      <c r="R3160" s="804">
        <v>0</v>
      </c>
      <c r="S3160" s="805">
        <v>0</v>
      </c>
      <c r="T3160" s="805">
        <v>0</v>
      </c>
      <c r="U3160" s="805">
        <v>0</v>
      </c>
      <c r="V3160" s="805">
        <v>0</v>
      </c>
      <c r="W3160" s="806">
        <v>0</v>
      </c>
      <c r="X3160" s="805">
        <v>0</v>
      </c>
      <c r="Y3160" s="805">
        <v>0</v>
      </c>
      <c r="Z3160" s="805">
        <v>0</v>
      </c>
      <c r="AA3160" s="805">
        <v>0</v>
      </c>
      <c r="AB3160" s="805">
        <v>0</v>
      </c>
      <c r="AC3160" s="805">
        <v>0</v>
      </c>
      <c r="AD3160" s="805">
        <v>0</v>
      </c>
      <c r="AE3160" s="805">
        <v>0</v>
      </c>
      <c r="AF3160" s="805">
        <v>0</v>
      </c>
      <c r="AG3160" s="805">
        <v>0</v>
      </c>
      <c r="AH3160" s="808">
        <v>0</v>
      </c>
      <c r="AI3160" s="808">
        <v>0</v>
      </c>
      <c r="AK3160" s="199"/>
      <c r="AM3160" s="11"/>
      <c r="AN3160" s="15"/>
      <c r="AO3160" s="11"/>
      <c r="AP3160" s="11"/>
    </row>
    <row r="3161" spans="3:42" outlineLevel="2" x14ac:dyDescent="0.2">
      <c r="C3161" s="252">
        <v>22</v>
      </c>
      <c r="D3161" s="119" t="s">
        <v>218</v>
      </c>
      <c r="F3161" s="767" t="s">
        <v>55</v>
      </c>
      <c r="H3161" s="797" t="s">
        <v>636</v>
      </c>
      <c r="K3161" s="164"/>
      <c r="Q3161" s="135" t="s">
        <v>536</v>
      </c>
      <c r="R3161" s="809">
        <v>0</v>
      </c>
      <c r="S3161" s="810">
        <v>0</v>
      </c>
      <c r="T3161" s="810">
        <v>0</v>
      </c>
      <c r="U3161" s="810">
        <v>0</v>
      </c>
      <c r="V3161" s="810">
        <v>0</v>
      </c>
      <c r="W3161" s="811">
        <v>0</v>
      </c>
      <c r="X3161" s="810">
        <v>0</v>
      </c>
      <c r="Y3161" s="810">
        <v>0</v>
      </c>
      <c r="Z3161" s="810">
        <v>0</v>
      </c>
      <c r="AA3161" s="810">
        <v>0</v>
      </c>
      <c r="AB3161" s="810">
        <v>0</v>
      </c>
      <c r="AC3161" s="810">
        <v>0</v>
      </c>
      <c r="AD3161" s="810">
        <v>0</v>
      </c>
      <c r="AE3161" s="810">
        <v>0</v>
      </c>
      <c r="AF3161" s="810">
        <v>0</v>
      </c>
      <c r="AG3161" s="810">
        <v>0</v>
      </c>
      <c r="AH3161" s="812">
        <v>0</v>
      </c>
      <c r="AI3161" s="812">
        <v>0</v>
      </c>
      <c r="AK3161" s="199"/>
      <c r="AM3161" s="11"/>
      <c r="AN3161" s="15"/>
      <c r="AO3161" s="11"/>
      <c r="AP3161" s="11"/>
    </row>
    <row r="3162" spans="3:42" outlineLevel="2" x14ac:dyDescent="0.2">
      <c r="C3162" s="252">
        <v>22</v>
      </c>
      <c r="D3162" s="119" t="s">
        <v>218</v>
      </c>
      <c r="F3162" s="783" t="s">
        <v>57</v>
      </c>
      <c r="G3162" s="83"/>
      <c r="H3162" s="798" t="s">
        <v>636</v>
      </c>
      <c r="I3162" s="799"/>
      <c r="J3162" s="83"/>
      <c r="K3162" s="736"/>
      <c r="L3162" s="83"/>
      <c r="M3162" s="83"/>
      <c r="N3162" s="83"/>
      <c r="O3162" s="83"/>
      <c r="P3162" s="83"/>
      <c r="Q3162" s="143" t="s">
        <v>536</v>
      </c>
      <c r="R3162" s="813">
        <v>0</v>
      </c>
      <c r="S3162" s="814">
        <v>0</v>
      </c>
      <c r="T3162" s="814">
        <v>0</v>
      </c>
      <c r="U3162" s="814">
        <v>0</v>
      </c>
      <c r="V3162" s="814">
        <v>0</v>
      </c>
      <c r="W3162" s="815">
        <v>0</v>
      </c>
      <c r="X3162" s="814">
        <v>0</v>
      </c>
      <c r="Y3162" s="814">
        <v>0</v>
      </c>
      <c r="Z3162" s="814">
        <v>0</v>
      </c>
      <c r="AA3162" s="814">
        <v>0</v>
      </c>
      <c r="AB3162" s="814">
        <v>0</v>
      </c>
      <c r="AC3162" s="814">
        <v>0</v>
      </c>
      <c r="AD3162" s="814">
        <v>0</v>
      </c>
      <c r="AE3162" s="814">
        <v>0</v>
      </c>
      <c r="AF3162" s="814">
        <v>0</v>
      </c>
      <c r="AG3162" s="814">
        <v>0</v>
      </c>
      <c r="AH3162" s="816">
        <v>0</v>
      </c>
      <c r="AI3162" s="816">
        <v>0</v>
      </c>
      <c r="AK3162" s="199"/>
      <c r="AM3162" s="11"/>
      <c r="AN3162" s="15"/>
      <c r="AO3162" s="11"/>
      <c r="AP3162" s="11"/>
    </row>
    <row r="3163" spans="3:42" outlineLevel="2" x14ac:dyDescent="0.2">
      <c r="C3163" s="252">
        <v>22</v>
      </c>
      <c r="D3163" s="119" t="s">
        <v>218</v>
      </c>
      <c r="F3163" s="12"/>
      <c r="H3163" s="817"/>
      <c r="K3163" s="16"/>
      <c r="Q3163" s="16"/>
      <c r="R3163" s="818"/>
      <c r="S3163" s="818"/>
      <c r="T3163" s="818"/>
      <c r="U3163" s="818"/>
      <c r="V3163" s="818"/>
      <c r="W3163" s="818"/>
      <c r="X3163" s="818"/>
      <c r="Y3163" s="818"/>
      <c r="Z3163" s="818"/>
      <c r="AA3163" s="818"/>
      <c r="AB3163" s="818"/>
      <c r="AC3163" s="818"/>
      <c r="AD3163" s="818"/>
      <c r="AE3163" s="818"/>
      <c r="AF3163" s="818"/>
      <c r="AG3163" s="818"/>
      <c r="AH3163" s="818"/>
      <c r="AI3163" s="818"/>
      <c r="AK3163" s="199"/>
      <c r="AM3163" s="11"/>
      <c r="AN3163" s="15"/>
      <c r="AO3163" s="11"/>
      <c r="AP3163" s="11"/>
    </row>
    <row r="3164" spans="3:42" x14ac:dyDescent="0.2">
      <c r="C3164" s="252" t="s">
        <v>152</v>
      </c>
      <c r="D3164" s="754" t="s">
        <v>152</v>
      </c>
      <c r="E3164" s="67"/>
      <c r="F3164" s="67"/>
      <c r="G3164" s="67"/>
      <c r="H3164" s="755" t="s">
        <v>152</v>
      </c>
      <c r="I3164" s="67"/>
      <c r="J3164" s="67"/>
      <c r="K3164" s="102"/>
      <c r="L3164" s="67"/>
      <c r="M3164" s="67"/>
      <c r="N3164" s="67"/>
      <c r="O3164" s="67"/>
      <c r="P3164" s="67"/>
      <c r="Q3164" s="102"/>
      <c r="R3164" s="67"/>
      <c r="S3164" s="67"/>
      <c r="T3164" s="67"/>
      <c r="U3164" s="67"/>
      <c r="V3164" s="67"/>
      <c r="W3164" s="67"/>
      <c r="X3164" s="67"/>
      <c r="Y3164" s="67"/>
      <c r="Z3164" s="67"/>
      <c r="AA3164" s="67"/>
      <c r="AB3164" s="67"/>
      <c r="AC3164" s="67"/>
      <c r="AD3164" s="67"/>
      <c r="AE3164" s="67"/>
      <c r="AF3164" s="67"/>
      <c r="AG3164" s="67"/>
      <c r="AH3164" s="67"/>
      <c r="AI3164" s="67"/>
      <c r="AK3164" s="199"/>
      <c r="AM3164" s="11"/>
      <c r="AN3164" s="15"/>
      <c r="AO3164" s="11"/>
      <c r="AP3164" s="11"/>
    </row>
    <row r="3165" spans="3:42" outlineLevel="1" x14ac:dyDescent="0.2">
      <c r="C3165" s="252" t="s">
        <v>152</v>
      </c>
      <c r="D3165" s="119" t="s">
        <v>152</v>
      </c>
      <c r="F3165" s="121" t="s">
        <v>597</v>
      </c>
      <c r="G3165" s="756"/>
      <c r="H3165" s="757"/>
      <c r="I3165" s="756"/>
      <c r="J3165" s="756"/>
      <c r="K3165" s="758"/>
      <c r="L3165" s="759"/>
      <c r="M3165" s="759"/>
      <c r="N3165" s="759"/>
      <c r="O3165" s="759"/>
      <c r="P3165" s="759"/>
      <c r="Q3165" s="758"/>
      <c r="R3165" s="760"/>
      <c r="S3165" s="760"/>
      <c r="T3165" s="760"/>
      <c r="U3165" s="760"/>
      <c r="V3165" s="760"/>
      <c r="W3165" s="760"/>
      <c r="X3165" s="760"/>
      <c r="Y3165" s="760"/>
      <c r="Z3165" s="760"/>
      <c r="AA3165" s="760"/>
      <c r="AB3165" s="760"/>
      <c r="AC3165" s="760"/>
      <c r="AD3165" s="760"/>
      <c r="AE3165" s="760"/>
      <c r="AF3165" s="760"/>
      <c r="AG3165" s="760"/>
      <c r="AH3165" s="759"/>
      <c r="AI3165" s="759"/>
      <c r="AK3165" s="199"/>
      <c r="AM3165" s="11"/>
      <c r="AN3165" s="15"/>
      <c r="AO3165" s="11"/>
      <c r="AP3165" s="11"/>
    </row>
    <row r="3166" spans="3:42" outlineLevel="2" x14ac:dyDescent="0.2">
      <c r="C3166" s="252" t="s">
        <v>152</v>
      </c>
      <c r="D3166" s="119" t="s">
        <v>152</v>
      </c>
      <c r="F3166" s="12"/>
      <c r="G3166" s="149" t="s">
        <v>598</v>
      </c>
      <c r="H3166" s="72" t="s">
        <v>48</v>
      </c>
      <c r="I3166" s="8" t="s">
        <v>451</v>
      </c>
      <c r="J3166" s="8" t="s">
        <v>599</v>
      </c>
      <c r="K3166" s="8" t="s">
        <v>61</v>
      </c>
      <c r="AK3166" s="199"/>
      <c r="AM3166" s="11"/>
      <c r="AN3166" s="15"/>
      <c r="AO3166" s="11"/>
      <c r="AP3166" s="11"/>
    </row>
    <row r="3167" spans="3:42" outlineLevel="2" x14ac:dyDescent="0.2">
      <c r="C3167" s="252" t="s">
        <v>152</v>
      </c>
      <c r="D3167" s="119" t="s">
        <v>152</v>
      </c>
      <c r="F3167" s="761" t="s">
        <v>129</v>
      </c>
      <c r="G3167" s="762" t="s">
        <v>130</v>
      </c>
      <c r="H3167" s="763">
        <v>0</v>
      </c>
      <c r="I3167" s="764">
        <v>1</v>
      </c>
      <c r="J3167" s="765">
        <v>1</v>
      </c>
      <c r="K3167" s="766"/>
      <c r="AK3167" s="199"/>
      <c r="AM3167" s="11"/>
      <c r="AN3167" s="15"/>
      <c r="AO3167" s="11"/>
      <c r="AP3167" s="11"/>
    </row>
    <row r="3168" spans="3:42" outlineLevel="2" x14ac:dyDescent="0.2">
      <c r="C3168" s="252" t="s">
        <v>152</v>
      </c>
      <c r="D3168" s="119" t="s">
        <v>152</v>
      </c>
      <c r="F3168" s="767" t="s">
        <v>128</v>
      </c>
      <c r="G3168" s="611" t="s">
        <v>130</v>
      </c>
      <c r="H3168" s="768">
        <v>0</v>
      </c>
      <c r="I3168" s="769">
        <v>1</v>
      </c>
      <c r="J3168" s="770">
        <v>1</v>
      </c>
      <c r="K3168" s="771"/>
      <c r="AK3168" s="199"/>
      <c r="AM3168" s="11"/>
      <c r="AN3168" s="15"/>
      <c r="AO3168" s="11"/>
      <c r="AP3168" s="11"/>
    </row>
    <row r="3169" spans="3:42" outlineLevel="2" x14ac:dyDescent="0.2">
      <c r="C3169" s="252" t="s">
        <v>152</v>
      </c>
      <c r="D3169" s="119" t="s">
        <v>152</v>
      </c>
      <c r="F3169" s="767" t="s">
        <v>600</v>
      </c>
      <c r="G3169" s="611" t="s">
        <v>583</v>
      </c>
      <c r="H3169" s="772">
        <v>0</v>
      </c>
      <c r="I3169" s="773">
        <v>0</v>
      </c>
      <c r="J3169" s="774">
        <v>0</v>
      </c>
      <c r="K3169" s="775">
        <v>0</v>
      </c>
      <c r="AK3169" s="199"/>
      <c r="AM3169" s="11"/>
      <c r="AN3169" s="15"/>
      <c r="AO3169" s="11"/>
      <c r="AP3169" s="11"/>
    </row>
    <row r="3170" spans="3:42" outlineLevel="2" x14ac:dyDescent="0.2">
      <c r="C3170" s="252" t="s">
        <v>152</v>
      </c>
      <c r="D3170" s="119" t="s">
        <v>152</v>
      </c>
      <c r="F3170" s="767" t="s">
        <v>64</v>
      </c>
      <c r="G3170" s="611" t="s">
        <v>583</v>
      </c>
      <c r="H3170" s="776">
        <v>0</v>
      </c>
      <c r="I3170" s="773">
        <v>0</v>
      </c>
      <c r="J3170" s="774">
        <v>0</v>
      </c>
      <c r="K3170" s="771"/>
      <c r="AK3170" s="199"/>
      <c r="AM3170" s="11"/>
      <c r="AN3170" s="15"/>
      <c r="AO3170" s="11"/>
      <c r="AP3170" s="11"/>
    </row>
    <row r="3171" spans="3:42" outlineLevel="2" x14ac:dyDescent="0.2">
      <c r="C3171" s="252" t="s">
        <v>152</v>
      </c>
      <c r="D3171" s="119" t="s">
        <v>152</v>
      </c>
      <c r="F3171" s="767" t="s">
        <v>601</v>
      </c>
      <c r="G3171" s="611" t="s">
        <v>583</v>
      </c>
      <c r="H3171" s="776">
        <v>0</v>
      </c>
      <c r="I3171" s="773">
        <v>0</v>
      </c>
      <c r="J3171" s="774">
        <v>0</v>
      </c>
      <c r="K3171" s="771"/>
      <c r="AK3171" s="199"/>
      <c r="AM3171" s="11"/>
      <c r="AN3171" s="15"/>
      <c r="AO3171" s="11"/>
      <c r="AP3171" s="11"/>
    </row>
    <row r="3172" spans="3:42" outlineLevel="2" x14ac:dyDescent="0.2">
      <c r="C3172" s="252" t="s">
        <v>152</v>
      </c>
      <c r="D3172" s="119" t="s">
        <v>152</v>
      </c>
      <c r="F3172" s="767" t="s">
        <v>602</v>
      </c>
      <c r="G3172" s="611" t="s">
        <v>130</v>
      </c>
      <c r="H3172" s="778">
        <v>0</v>
      </c>
      <c r="I3172" s="769">
        <v>0</v>
      </c>
      <c r="J3172" s="769">
        <v>0</v>
      </c>
      <c r="K3172" s="771"/>
      <c r="AK3172" s="199"/>
      <c r="AM3172" s="11"/>
      <c r="AN3172" s="15"/>
      <c r="AO3172" s="11"/>
      <c r="AP3172" s="11"/>
    </row>
    <row r="3173" spans="3:42" outlineLevel="2" x14ac:dyDescent="0.2">
      <c r="C3173" s="252" t="s">
        <v>152</v>
      </c>
      <c r="D3173" s="119" t="s">
        <v>152</v>
      </c>
      <c r="F3173" s="767" t="s">
        <v>603</v>
      </c>
      <c r="G3173" s="611" t="s">
        <v>583</v>
      </c>
      <c r="H3173" s="776">
        <v>0</v>
      </c>
      <c r="I3173" s="773">
        <v>0</v>
      </c>
      <c r="J3173" s="774">
        <v>0</v>
      </c>
      <c r="K3173" s="771"/>
      <c r="AK3173" s="199"/>
      <c r="AM3173" s="11"/>
      <c r="AN3173" s="15"/>
      <c r="AO3173" s="11"/>
      <c r="AP3173" s="11"/>
    </row>
    <row r="3174" spans="3:42" outlineLevel="2" x14ac:dyDescent="0.2">
      <c r="C3174" s="252" t="s">
        <v>152</v>
      </c>
      <c r="D3174" s="119" t="s">
        <v>152</v>
      </c>
      <c r="F3174" s="767" t="s">
        <v>604</v>
      </c>
      <c r="G3174" s="611"/>
      <c r="H3174" s="773">
        <v>0</v>
      </c>
      <c r="I3174" s="773">
        <v>0</v>
      </c>
      <c r="J3174" s="773">
        <v>0</v>
      </c>
      <c r="K3174" s="771"/>
      <c r="AK3174" s="199"/>
      <c r="AM3174" s="11"/>
      <c r="AN3174" s="15"/>
      <c r="AO3174" s="11"/>
      <c r="AP3174" s="11"/>
    </row>
    <row r="3175" spans="3:42" outlineLevel="2" x14ac:dyDescent="0.2">
      <c r="C3175" s="252" t="s">
        <v>152</v>
      </c>
      <c r="D3175" s="119" t="s">
        <v>152</v>
      </c>
      <c r="F3175" s="767" t="s">
        <v>605</v>
      </c>
      <c r="G3175" s="611"/>
      <c r="H3175" s="779"/>
      <c r="I3175" s="780"/>
      <c r="J3175" s="781"/>
      <c r="K3175" s="782">
        <v>0</v>
      </c>
      <c r="AK3175" s="199"/>
      <c r="AM3175" s="11"/>
      <c r="AN3175" s="15"/>
      <c r="AO3175" s="11"/>
      <c r="AP3175" s="11"/>
    </row>
    <row r="3176" spans="3:42" outlineLevel="2" x14ac:dyDescent="0.2">
      <c r="C3176" s="252" t="s">
        <v>152</v>
      </c>
      <c r="D3176" s="119" t="s">
        <v>152</v>
      </c>
      <c r="F3176" s="783" t="s">
        <v>606</v>
      </c>
      <c r="G3176" s="619" t="s">
        <v>130</v>
      </c>
      <c r="H3176" s="784" t="e">
        <v>#N/A</v>
      </c>
      <c r="I3176" s="785" t="e">
        <v>#N/A</v>
      </c>
      <c r="J3176" s="786" t="e">
        <v>#N/A</v>
      </c>
      <c r="K3176" s="787"/>
      <c r="AK3176" s="199"/>
      <c r="AM3176" s="11"/>
      <c r="AN3176" s="15"/>
      <c r="AO3176" s="11"/>
      <c r="AP3176" s="11"/>
    </row>
    <row r="3177" spans="3:42" outlineLevel="2" x14ac:dyDescent="0.2">
      <c r="C3177" s="252" t="s">
        <v>152</v>
      </c>
      <c r="D3177" s="119" t="s">
        <v>152</v>
      </c>
      <c r="H3177"/>
      <c r="I3177"/>
      <c r="K3177"/>
      <c r="AK3177" s="199"/>
      <c r="AM3177" s="11"/>
      <c r="AN3177" s="15"/>
      <c r="AO3177" s="11"/>
      <c r="AP3177" s="11"/>
    </row>
    <row r="3178" spans="3:42" outlineLevel="1" x14ac:dyDescent="0.2">
      <c r="C3178" s="252" t="s">
        <v>152</v>
      </c>
      <c r="D3178" s="119" t="s">
        <v>152</v>
      </c>
      <c r="F3178" s="121" t="s">
        <v>607</v>
      </c>
      <c r="G3178" s="756"/>
      <c r="H3178" s="757"/>
      <c r="I3178" s="788"/>
      <c r="J3178" s="756"/>
      <c r="K3178" s="758"/>
      <c r="L3178" s="759"/>
      <c r="M3178" s="759"/>
      <c r="N3178" s="759"/>
      <c r="O3178" s="759"/>
      <c r="P3178" s="759"/>
      <c r="Q3178" s="758"/>
      <c r="R3178" s="760"/>
      <c r="S3178" s="760"/>
      <c r="T3178" s="760"/>
      <c r="U3178" s="760"/>
      <c r="V3178" s="760"/>
      <c r="W3178" s="760"/>
      <c r="X3178" s="760"/>
      <c r="Y3178" s="760"/>
      <c r="Z3178" s="760"/>
      <c r="AA3178" s="760"/>
      <c r="AB3178" s="760"/>
      <c r="AC3178" s="760"/>
      <c r="AD3178" s="760"/>
      <c r="AE3178" s="760"/>
      <c r="AF3178" s="760"/>
      <c r="AG3178" s="760"/>
      <c r="AH3178" s="759"/>
      <c r="AI3178" s="759"/>
      <c r="AK3178" s="199"/>
      <c r="AM3178" s="11"/>
      <c r="AN3178" s="15"/>
      <c r="AO3178" s="11"/>
      <c r="AP3178" s="11"/>
    </row>
    <row r="3179" spans="3:42" outlineLevel="2" x14ac:dyDescent="0.2">
      <c r="C3179" s="252" t="s">
        <v>152</v>
      </c>
      <c r="D3179" s="119" t="s">
        <v>152</v>
      </c>
      <c r="F3179" s="789" t="s">
        <v>608</v>
      </c>
      <c r="G3179" s="790"/>
      <c r="H3179" s="791" t="s">
        <v>609</v>
      </c>
      <c r="I3179" s="791"/>
      <c r="J3179" s="790"/>
      <c r="K3179" s="792"/>
      <c r="L3179" s="789"/>
      <c r="M3179" s="789"/>
      <c r="N3179" s="789"/>
      <c r="O3179" s="789"/>
      <c r="P3179" s="789"/>
      <c r="Q3179" s="792"/>
      <c r="R3179" s="793"/>
      <c r="S3179" s="793"/>
      <c r="T3179" s="793"/>
      <c r="U3179" s="793"/>
      <c r="V3179" s="793"/>
      <c r="W3179" s="793"/>
      <c r="X3179" s="793"/>
      <c r="Y3179" s="793"/>
      <c r="Z3179" s="793"/>
      <c r="AA3179" s="793"/>
      <c r="AB3179" s="793"/>
      <c r="AC3179" s="793"/>
      <c r="AD3179" s="793"/>
      <c r="AE3179" s="793"/>
      <c r="AF3179" s="793"/>
      <c r="AG3179" s="793"/>
      <c r="AH3179" s="789"/>
      <c r="AI3179" s="789"/>
      <c r="AK3179" s="199"/>
      <c r="AM3179" s="11"/>
      <c r="AN3179" s="15"/>
      <c r="AO3179" s="11"/>
      <c r="AP3179" s="11"/>
    </row>
    <row r="3180" spans="3:42" ht="14.25" customHeight="1" outlineLevel="2" x14ac:dyDescent="0.2">
      <c r="C3180" s="252" t="s">
        <v>152</v>
      </c>
      <c r="D3180" s="119" t="s">
        <v>152</v>
      </c>
      <c r="F3180" s="794" t="s">
        <v>610</v>
      </c>
      <c r="H3180" s="795"/>
      <c r="AK3180" s="199"/>
      <c r="AM3180" s="11"/>
      <c r="AN3180" s="15"/>
      <c r="AO3180" s="11"/>
      <c r="AP3180" s="11"/>
    </row>
    <row r="3181" spans="3:42" outlineLevel="2" x14ac:dyDescent="0.2">
      <c r="C3181" s="252" t="s">
        <v>152</v>
      </c>
      <c r="D3181" s="119" t="s">
        <v>152</v>
      </c>
      <c r="F3181" s="761" t="s">
        <v>62</v>
      </c>
      <c r="G3181" s="75"/>
      <c r="H3181" s="796" t="s">
        <v>10</v>
      </c>
      <c r="I3181" s="796" t="s">
        <v>611</v>
      </c>
      <c r="J3181" s="75"/>
      <c r="K3181" s="741"/>
      <c r="L3181" s="75"/>
      <c r="M3181" s="75"/>
      <c r="N3181" s="75"/>
      <c r="O3181" s="75"/>
      <c r="P3181" s="75"/>
      <c r="Q3181" s="128" t="s">
        <v>110</v>
      </c>
      <c r="R3181" s="299">
        <v>0</v>
      </c>
      <c r="S3181" s="300">
        <v>0</v>
      </c>
      <c r="T3181" s="300">
        <v>0</v>
      </c>
      <c r="U3181" s="300">
        <v>0</v>
      </c>
      <c r="V3181" s="300">
        <v>0</v>
      </c>
      <c r="W3181" s="301">
        <v>0</v>
      </c>
      <c r="X3181" s="300">
        <v>0</v>
      </c>
      <c r="Y3181" s="300">
        <v>0</v>
      </c>
      <c r="Z3181" s="300">
        <v>0</v>
      </c>
      <c r="AA3181" s="300">
        <v>0</v>
      </c>
      <c r="AB3181" s="302">
        <v>0</v>
      </c>
      <c r="AC3181" s="302">
        <v>0</v>
      </c>
      <c r="AD3181" s="302">
        <v>0</v>
      </c>
      <c r="AE3181" s="302">
        <v>0</v>
      </c>
      <c r="AF3181" s="302">
        <v>0</v>
      </c>
      <c r="AG3181" s="302">
        <v>0</v>
      </c>
      <c r="AH3181" s="348">
        <v>0</v>
      </c>
      <c r="AI3181" s="348">
        <v>0</v>
      </c>
      <c r="AK3181" s="199"/>
      <c r="AM3181" s="11"/>
      <c r="AN3181" s="15"/>
      <c r="AO3181" s="11"/>
      <c r="AP3181" s="11"/>
    </row>
    <row r="3182" spans="3:42" outlineLevel="2" x14ac:dyDescent="0.2">
      <c r="C3182" s="252" t="s">
        <v>152</v>
      </c>
      <c r="D3182" s="119" t="s">
        <v>152</v>
      </c>
      <c r="F3182" s="767" t="s">
        <v>188</v>
      </c>
      <c r="H3182" s="797" t="s">
        <v>10</v>
      </c>
      <c r="I3182" s="797" t="s">
        <v>612</v>
      </c>
      <c r="K3182" s="164"/>
      <c r="Q3182" s="135" t="s">
        <v>110</v>
      </c>
      <c r="R3182" s="314">
        <v>0</v>
      </c>
      <c r="S3182" s="315">
        <v>0</v>
      </c>
      <c r="T3182" s="315">
        <v>0</v>
      </c>
      <c r="U3182" s="315">
        <v>0</v>
      </c>
      <c r="V3182" s="315">
        <v>0</v>
      </c>
      <c r="W3182" s="316">
        <v>0</v>
      </c>
      <c r="X3182" s="315">
        <v>0</v>
      </c>
      <c r="Y3182" s="315">
        <v>0</v>
      </c>
      <c r="Z3182" s="315">
        <v>0</v>
      </c>
      <c r="AA3182" s="315">
        <v>0</v>
      </c>
      <c r="AB3182" s="5">
        <v>0</v>
      </c>
      <c r="AC3182" s="5">
        <v>0</v>
      </c>
      <c r="AD3182" s="5">
        <v>0</v>
      </c>
      <c r="AE3182" s="5">
        <v>0</v>
      </c>
      <c r="AF3182" s="5">
        <v>0</v>
      </c>
      <c r="AG3182" s="5">
        <v>0</v>
      </c>
      <c r="AH3182" s="350">
        <v>0</v>
      </c>
      <c r="AI3182" s="350">
        <v>0</v>
      </c>
      <c r="AK3182" s="199"/>
      <c r="AM3182" s="11"/>
      <c r="AN3182" s="15"/>
      <c r="AO3182" s="11"/>
      <c r="AP3182" s="11"/>
    </row>
    <row r="3183" spans="3:42" outlineLevel="2" x14ac:dyDescent="0.2">
      <c r="C3183" s="252" t="s">
        <v>152</v>
      </c>
      <c r="D3183" s="119" t="s">
        <v>152</v>
      </c>
      <c r="F3183" s="767" t="s">
        <v>613</v>
      </c>
      <c r="H3183" s="797" t="s">
        <v>10</v>
      </c>
      <c r="I3183" s="234" t="s">
        <v>614</v>
      </c>
      <c r="K3183" s="164"/>
      <c r="Q3183" s="135" t="s">
        <v>110</v>
      </c>
      <c r="R3183" s="314">
        <v>0</v>
      </c>
      <c r="S3183" s="315">
        <v>0</v>
      </c>
      <c r="T3183" s="315">
        <v>0</v>
      </c>
      <c r="U3183" s="315">
        <v>0</v>
      </c>
      <c r="V3183" s="315">
        <v>0</v>
      </c>
      <c r="W3183" s="316">
        <v>0</v>
      </c>
      <c r="X3183" s="315">
        <v>0</v>
      </c>
      <c r="Y3183" s="315">
        <v>0</v>
      </c>
      <c r="Z3183" s="315">
        <v>0</v>
      </c>
      <c r="AA3183" s="315">
        <v>0</v>
      </c>
      <c r="AB3183" s="5">
        <v>0</v>
      </c>
      <c r="AC3183" s="5">
        <v>0</v>
      </c>
      <c r="AD3183" s="5">
        <v>0</v>
      </c>
      <c r="AE3183" s="5">
        <v>0</v>
      </c>
      <c r="AF3183" s="5">
        <v>0</v>
      </c>
      <c r="AG3183" s="5">
        <v>0</v>
      </c>
      <c r="AH3183" s="350">
        <v>0</v>
      </c>
      <c r="AI3183" s="350">
        <v>0</v>
      </c>
      <c r="AK3183" s="199"/>
      <c r="AM3183" s="11"/>
      <c r="AN3183" s="15"/>
      <c r="AO3183" s="11"/>
      <c r="AP3183" s="11"/>
    </row>
    <row r="3184" spans="3:42" outlineLevel="2" x14ac:dyDescent="0.2">
      <c r="C3184" s="252" t="s">
        <v>152</v>
      </c>
      <c r="D3184" s="119" t="s">
        <v>152</v>
      </c>
      <c r="F3184" s="783" t="s">
        <v>57</v>
      </c>
      <c r="G3184" s="83"/>
      <c r="H3184" s="798" t="s">
        <v>10</v>
      </c>
      <c r="I3184" s="799"/>
      <c r="J3184" s="83"/>
      <c r="K3184" s="736"/>
      <c r="L3184" s="83"/>
      <c r="M3184" s="83"/>
      <c r="N3184" s="83"/>
      <c r="O3184" s="83"/>
      <c r="P3184" s="83"/>
      <c r="Q3184" s="143" t="s">
        <v>110</v>
      </c>
      <c r="R3184" s="304">
        <v>0</v>
      </c>
      <c r="S3184" s="305">
        <v>0</v>
      </c>
      <c r="T3184" s="305">
        <v>0</v>
      </c>
      <c r="U3184" s="305">
        <v>0</v>
      </c>
      <c r="V3184" s="305">
        <v>0</v>
      </c>
      <c r="W3184" s="306">
        <v>0</v>
      </c>
      <c r="X3184" s="305">
        <v>0</v>
      </c>
      <c r="Y3184" s="305">
        <v>0</v>
      </c>
      <c r="Z3184" s="305">
        <v>0</v>
      </c>
      <c r="AA3184" s="305">
        <v>0</v>
      </c>
      <c r="AB3184" s="307">
        <v>0</v>
      </c>
      <c r="AC3184" s="307">
        <v>0</v>
      </c>
      <c r="AD3184" s="307">
        <v>0</v>
      </c>
      <c r="AE3184" s="307">
        <v>0</v>
      </c>
      <c r="AF3184" s="307">
        <v>0</v>
      </c>
      <c r="AG3184" s="307">
        <v>0</v>
      </c>
      <c r="AH3184" s="362">
        <v>0</v>
      </c>
      <c r="AI3184" s="362">
        <v>0</v>
      </c>
      <c r="AK3184" s="199"/>
      <c r="AM3184" s="11"/>
      <c r="AN3184" s="15"/>
      <c r="AO3184" s="11"/>
      <c r="AP3184" s="11"/>
    </row>
    <row r="3185" spans="3:42" outlineLevel="2" x14ac:dyDescent="0.2">
      <c r="C3185" s="252" t="s">
        <v>152</v>
      </c>
      <c r="D3185" s="119" t="s">
        <v>152</v>
      </c>
      <c r="F3185" s="12"/>
      <c r="H3185" s="234"/>
      <c r="K3185" s="164"/>
      <c r="Q3185" s="16"/>
      <c r="R3185" s="800">
        <v>0</v>
      </c>
      <c r="S3185" s="800">
        <v>0</v>
      </c>
      <c r="T3185" s="800">
        <v>0</v>
      </c>
      <c r="U3185" s="800">
        <v>0</v>
      </c>
      <c r="V3185" s="800">
        <v>0</v>
      </c>
      <c r="W3185" s="800">
        <v>0</v>
      </c>
      <c r="X3185" s="800">
        <v>0</v>
      </c>
      <c r="Y3185" s="800">
        <v>0</v>
      </c>
      <c r="Z3185" s="800">
        <v>0</v>
      </c>
      <c r="AA3185" s="800">
        <v>0</v>
      </c>
      <c r="AB3185" s="800">
        <v>0</v>
      </c>
      <c r="AC3185" s="800">
        <v>0</v>
      </c>
      <c r="AD3185" s="800">
        <v>0</v>
      </c>
      <c r="AE3185" s="800">
        <v>0</v>
      </c>
      <c r="AF3185" s="800">
        <v>0</v>
      </c>
      <c r="AG3185" s="800">
        <v>0</v>
      </c>
      <c r="AH3185" s="800">
        <v>0</v>
      </c>
      <c r="AI3185" s="800">
        <v>0</v>
      </c>
      <c r="AK3185" s="199"/>
      <c r="AM3185" s="11"/>
      <c r="AN3185" s="15"/>
      <c r="AO3185" s="11"/>
      <c r="AP3185" s="11"/>
    </row>
    <row r="3186" spans="3:42" ht="14.25" customHeight="1" outlineLevel="2" x14ac:dyDescent="0.2">
      <c r="C3186" s="252" t="s">
        <v>152</v>
      </c>
      <c r="D3186" s="119" t="s">
        <v>152</v>
      </c>
      <c r="F3186" s="794" t="s">
        <v>615</v>
      </c>
      <c r="AK3186" s="199"/>
      <c r="AM3186" s="11"/>
      <c r="AN3186" s="15"/>
      <c r="AO3186" s="11"/>
      <c r="AP3186" s="11"/>
    </row>
    <row r="3187" spans="3:42" outlineLevel="2" x14ac:dyDescent="0.2">
      <c r="C3187" s="252" t="s">
        <v>152</v>
      </c>
      <c r="D3187" s="119" t="s">
        <v>152</v>
      </c>
      <c r="F3187" s="761" t="s">
        <v>48</v>
      </c>
      <c r="G3187" s="75"/>
      <c r="H3187" s="796" t="s">
        <v>10</v>
      </c>
      <c r="I3187" s="801"/>
      <c r="J3187" s="75"/>
      <c r="K3187" s="741"/>
      <c r="L3187" s="75"/>
      <c r="M3187" s="75"/>
      <c r="N3187" s="75"/>
      <c r="O3187" s="75"/>
      <c r="P3187" s="75"/>
      <c r="Q3187" s="128" t="s">
        <v>110</v>
      </c>
      <c r="R3187" s="299">
        <v>0</v>
      </c>
      <c r="S3187" s="300">
        <v>0</v>
      </c>
      <c r="T3187" s="300">
        <v>0</v>
      </c>
      <c r="U3187" s="300">
        <v>0</v>
      </c>
      <c r="V3187" s="300">
        <v>0</v>
      </c>
      <c r="W3187" s="301">
        <v>0</v>
      </c>
      <c r="X3187" s="300">
        <v>0</v>
      </c>
      <c r="Y3187" s="300">
        <v>0</v>
      </c>
      <c r="Z3187" s="300">
        <v>0</v>
      </c>
      <c r="AA3187" s="300">
        <v>0</v>
      </c>
      <c r="AB3187" s="302">
        <v>0</v>
      </c>
      <c r="AC3187" s="302">
        <v>0</v>
      </c>
      <c r="AD3187" s="302">
        <v>0</v>
      </c>
      <c r="AE3187" s="302">
        <v>0</v>
      </c>
      <c r="AF3187" s="302">
        <v>0</v>
      </c>
      <c r="AG3187" s="302">
        <v>0</v>
      </c>
      <c r="AH3187" s="348">
        <v>0</v>
      </c>
      <c r="AI3187" s="348">
        <v>0</v>
      </c>
      <c r="AK3187" s="199"/>
      <c r="AM3187" s="11"/>
      <c r="AN3187" s="15"/>
      <c r="AO3187" s="11"/>
      <c r="AP3187" s="11"/>
    </row>
    <row r="3188" spans="3:42" outlineLevel="2" x14ac:dyDescent="0.2">
      <c r="C3188" s="252" t="s">
        <v>152</v>
      </c>
      <c r="D3188" s="119" t="s">
        <v>152</v>
      </c>
      <c r="F3188" s="767" t="s">
        <v>55</v>
      </c>
      <c r="H3188" s="797" t="s">
        <v>10</v>
      </c>
      <c r="K3188" s="164"/>
      <c r="Q3188" s="135" t="s">
        <v>110</v>
      </c>
      <c r="R3188" s="314">
        <v>0</v>
      </c>
      <c r="S3188" s="315">
        <v>0</v>
      </c>
      <c r="T3188" s="315">
        <v>0</v>
      </c>
      <c r="U3188" s="315">
        <v>0</v>
      </c>
      <c r="V3188" s="315">
        <v>0</v>
      </c>
      <c r="W3188" s="316">
        <v>0</v>
      </c>
      <c r="X3188" s="315">
        <v>0</v>
      </c>
      <c r="Y3188" s="315">
        <v>0</v>
      </c>
      <c r="Z3188" s="315">
        <v>0</v>
      </c>
      <c r="AA3188" s="315">
        <v>0</v>
      </c>
      <c r="AB3188" s="5">
        <v>0</v>
      </c>
      <c r="AC3188" s="5">
        <v>0</v>
      </c>
      <c r="AD3188" s="5">
        <v>0</v>
      </c>
      <c r="AE3188" s="5">
        <v>0</v>
      </c>
      <c r="AF3188" s="5">
        <v>0</v>
      </c>
      <c r="AG3188" s="5">
        <v>0</v>
      </c>
      <c r="AH3188" s="350">
        <v>0</v>
      </c>
      <c r="AI3188" s="350">
        <v>0</v>
      </c>
      <c r="AK3188" s="199"/>
      <c r="AM3188" s="11"/>
      <c r="AN3188" s="15"/>
      <c r="AO3188" s="11"/>
      <c r="AP3188" s="11"/>
    </row>
    <row r="3189" spans="3:42" outlineLevel="2" x14ac:dyDescent="0.2">
      <c r="C3189" s="252" t="s">
        <v>152</v>
      </c>
      <c r="D3189" s="119" t="s">
        <v>152</v>
      </c>
      <c r="F3189" s="783" t="s">
        <v>57</v>
      </c>
      <c r="G3189" s="83"/>
      <c r="H3189" s="798" t="s">
        <v>10</v>
      </c>
      <c r="I3189" s="799"/>
      <c r="J3189" s="83"/>
      <c r="K3189" s="736"/>
      <c r="L3189" s="83"/>
      <c r="M3189" s="83"/>
      <c r="N3189" s="83"/>
      <c r="O3189" s="83"/>
      <c r="P3189" s="83"/>
      <c r="Q3189" s="143" t="s">
        <v>110</v>
      </c>
      <c r="R3189" s="304">
        <v>0</v>
      </c>
      <c r="S3189" s="305">
        <v>0</v>
      </c>
      <c r="T3189" s="305">
        <v>0</v>
      </c>
      <c r="U3189" s="305">
        <v>0</v>
      </c>
      <c r="V3189" s="305">
        <v>0</v>
      </c>
      <c r="W3189" s="306">
        <v>0</v>
      </c>
      <c r="X3189" s="305">
        <v>0</v>
      </c>
      <c r="Y3189" s="305">
        <v>0</v>
      </c>
      <c r="Z3189" s="305">
        <v>0</v>
      </c>
      <c r="AA3189" s="305">
        <v>0</v>
      </c>
      <c r="AB3189" s="307">
        <v>0</v>
      </c>
      <c r="AC3189" s="307">
        <v>0</v>
      </c>
      <c r="AD3189" s="307">
        <v>0</v>
      </c>
      <c r="AE3189" s="307">
        <v>0</v>
      </c>
      <c r="AF3189" s="307">
        <v>0</v>
      </c>
      <c r="AG3189" s="307">
        <v>0</v>
      </c>
      <c r="AH3189" s="362">
        <v>0</v>
      </c>
      <c r="AI3189" s="362">
        <v>0</v>
      </c>
      <c r="AK3189" s="199"/>
      <c r="AM3189" s="11"/>
      <c r="AN3189" s="15"/>
      <c r="AO3189" s="11"/>
      <c r="AP3189" s="11"/>
    </row>
    <row r="3190" spans="3:42" outlineLevel="2" x14ac:dyDescent="0.2">
      <c r="C3190" s="252" t="s">
        <v>152</v>
      </c>
      <c r="D3190" s="119" t="s">
        <v>152</v>
      </c>
      <c r="F3190" s="12"/>
      <c r="H3190" s="164"/>
      <c r="K3190" s="164"/>
      <c r="Q3190" s="16"/>
      <c r="R3190" s="800">
        <v>0</v>
      </c>
      <c r="S3190" s="800">
        <v>0</v>
      </c>
      <c r="T3190" s="800">
        <v>0</v>
      </c>
      <c r="U3190" s="800">
        <v>0</v>
      </c>
      <c r="V3190" s="800">
        <v>0</v>
      </c>
      <c r="W3190" s="800">
        <v>0</v>
      </c>
      <c r="X3190" s="800">
        <v>0</v>
      </c>
      <c r="Y3190" s="800">
        <v>0</v>
      </c>
      <c r="Z3190" s="800">
        <v>0</v>
      </c>
      <c r="AA3190" s="800">
        <v>0</v>
      </c>
      <c r="AB3190" s="800">
        <v>0</v>
      </c>
      <c r="AC3190" s="800">
        <v>0</v>
      </c>
      <c r="AD3190" s="800">
        <v>0</v>
      </c>
      <c r="AE3190" s="800">
        <v>0</v>
      </c>
      <c r="AF3190" s="800">
        <v>0</v>
      </c>
      <c r="AG3190" s="800">
        <v>0</v>
      </c>
      <c r="AH3190" s="800">
        <v>0</v>
      </c>
      <c r="AI3190" s="800">
        <v>0</v>
      </c>
      <c r="AK3190" s="199"/>
      <c r="AM3190" s="11"/>
      <c r="AN3190" s="15"/>
      <c r="AO3190" s="11"/>
      <c r="AP3190" s="11"/>
    </row>
    <row r="3191" spans="3:42" ht="15" customHeight="1" outlineLevel="2" x14ac:dyDescent="0.2">
      <c r="C3191" s="252" t="s">
        <v>152</v>
      </c>
      <c r="D3191" s="119" t="s">
        <v>152</v>
      </c>
      <c r="F3191" s="794" t="s">
        <v>69</v>
      </c>
      <c r="AK3191" s="199"/>
      <c r="AM3191" s="11"/>
      <c r="AN3191" s="15"/>
      <c r="AO3191" s="11"/>
      <c r="AP3191" s="11"/>
    </row>
    <row r="3192" spans="3:42" outlineLevel="2" x14ac:dyDescent="0.2">
      <c r="C3192" s="252" t="s">
        <v>152</v>
      </c>
      <c r="D3192" s="119" t="s">
        <v>152</v>
      </c>
      <c r="F3192" s="761" t="s">
        <v>9</v>
      </c>
      <c r="G3192" s="75"/>
      <c r="H3192" s="796" t="s">
        <v>10</v>
      </c>
      <c r="I3192" s="801"/>
      <c r="J3192" s="75"/>
      <c r="K3192" s="741"/>
      <c r="L3192" s="75"/>
      <c r="M3192" s="75"/>
      <c r="N3192" s="75"/>
      <c r="O3192" s="75"/>
      <c r="P3192" s="75"/>
      <c r="Q3192" s="128" t="s">
        <v>110</v>
      </c>
      <c r="R3192" s="299">
        <v>0</v>
      </c>
      <c r="S3192" s="300">
        <v>0</v>
      </c>
      <c r="T3192" s="300">
        <v>0</v>
      </c>
      <c r="U3192" s="300">
        <v>0</v>
      </c>
      <c r="V3192" s="300">
        <v>0</v>
      </c>
      <c r="W3192" s="301">
        <v>0</v>
      </c>
      <c r="X3192" s="300">
        <v>0</v>
      </c>
      <c r="Y3192" s="300">
        <v>0</v>
      </c>
      <c r="Z3192" s="300">
        <v>0</v>
      </c>
      <c r="AA3192" s="300">
        <v>0</v>
      </c>
      <c r="AB3192" s="302">
        <v>0</v>
      </c>
      <c r="AC3192" s="302">
        <v>0</v>
      </c>
      <c r="AD3192" s="302">
        <v>0</v>
      </c>
      <c r="AE3192" s="302">
        <v>0</v>
      </c>
      <c r="AF3192" s="302">
        <v>0</v>
      </c>
      <c r="AG3192" s="302">
        <v>0</v>
      </c>
      <c r="AH3192" s="348">
        <v>0</v>
      </c>
      <c r="AI3192" s="348">
        <v>0</v>
      </c>
      <c r="AK3192" s="199"/>
      <c r="AM3192" s="11"/>
      <c r="AN3192" s="15"/>
      <c r="AO3192" s="11"/>
      <c r="AP3192" s="11"/>
    </row>
    <row r="3193" spans="3:42" outlineLevel="2" x14ac:dyDescent="0.2">
      <c r="C3193" s="252" t="s">
        <v>152</v>
      </c>
      <c r="D3193" s="119" t="s">
        <v>152</v>
      </c>
      <c r="F3193" s="767" t="s">
        <v>14</v>
      </c>
      <c r="H3193" s="797" t="s">
        <v>10</v>
      </c>
      <c r="K3193" s="164"/>
      <c r="Q3193" s="135" t="s">
        <v>110</v>
      </c>
      <c r="R3193" s="314">
        <v>0</v>
      </c>
      <c r="S3193" s="315">
        <v>0</v>
      </c>
      <c r="T3193" s="315">
        <v>0</v>
      </c>
      <c r="U3193" s="315">
        <v>0</v>
      </c>
      <c r="V3193" s="315">
        <v>0</v>
      </c>
      <c r="W3193" s="316">
        <v>0</v>
      </c>
      <c r="X3193" s="315">
        <v>0</v>
      </c>
      <c r="Y3193" s="315">
        <v>0</v>
      </c>
      <c r="Z3193" s="315">
        <v>0</v>
      </c>
      <c r="AA3193" s="315">
        <v>0</v>
      </c>
      <c r="AB3193" s="5">
        <v>0</v>
      </c>
      <c r="AC3193" s="5">
        <v>0</v>
      </c>
      <c r="AD3193" s="5">
        <v>0</v>
      </c>
      <c r="AE3193" s="5">
        <v>0</v>
      </c>
      <c r="AF3193" s="5">
        <v>0</v>
      </c>
      <c r="AG3193" s="5">
        <v>0</v>
      </c>
      <c r="AH3193" s="350">
        <v>0</v>
      </c>
      <c r="AI3193" s="350">
        <v>0</v>
      </c>
      <c r="AJ3193" s="289"/>
      <c r="AK3193" s="199"/>
      <c r="AM3193" s="11"/>
      <c r="AN3193" s="15"/>
      <c r="AO3193" s="11"/>
      <c r="AP3193" s="11"/>
    </row>
    <row r="3194" spans="3:42" outlineLevel="2" x14ac:dyDescent="0.2">
      <c r="C3194" s="252" t="s">
        <v>152</v>
      </c>
      <c r="D3194" s="119" t="s">
        <v>152</v>
      </c>
      <c r="F3194" s="783" t="s">
        <v>16</v>
      </c>
      <c r="G3194" s="83"/>
      <c r="H3194" s="798" t="s">
        <v>10</v>
      </c>
      <c r="I3194" s="799"/>
      <c r="J3194" s="83"/>
      <c r="K3194" s="736"/>
      <c r="L3194" s="83"/>
      <c r="M3194" s="83"/>
      <c r="N3194" s="83"/>
      <c r="O3194" s="83"/>
      <c r="P3194" s="83"/>
      <c r="Q3194" s="143" t="s">
        <v>110</v>
      </c>
      <c r="R3194" s="304">
        <v>0</v>
      </c>
      <c r="S3194" s="305">
        <v>0</v>
      </c>
      <c r="T3194" s="305">
        <v>0</v>
      </c>
      <c r="U3194" s="305">
        <v>0</v>
      </c>
      <c r="V3194" s="305">
        <v>0</v>
      </c>
      <c r="W3194" s="306">
        <v>0</v>
      </c>
      <c r="X3194" s="305">
        <v>0</v>
      </c>
      <c r="Y3194" s="305">
        <v>0</v>
      </c>
      <c r="Z3194" s="305">
        <v>0</v>
      </c>
      <c r="AA3194" s="305">
        <v>0</v>
      </c>
      <c r="AB3194" s="307">
        <v>0</v>
      </c>
      <c r="AC3194" s="307">
        <v>0</v>
      </c>
      <c r="AD3194" s="307">
        <v>0</v>
      </c>
      <c r="AE3194" s="307">
        <v>0</v>
      </c>
      <c r="AF3194" s="307">
        <v>0</v>
      </c>
      <c r="AG3194" s="307">
        <v>0</v>
      </c>
      <c r="AH3194" s="362">
        <v>0</v>
      </c>
      <c r="AI3194" s="362">
        <v>0</v>
      </c>
      <c r="AK3194" s="199"/>
      <c r="AM3194" s="11"/>
      <c r="AN3194" s="15"/>
      <c r="AO3194" s="11"/>
      <c r="AP3194" s="11"/>
    </row>
    <row r="3195" spans="3:42" outlineLevel="2" x14ac:dyDescent="0.2">
      <c r="C3195" s="252" t="s">
        <v>152</v>
      </c>
      <c r="D3195" s="119" t="s">
        <v>152</v>
      </c>
      <c r="F3195" s="12"/>
      <c r="H3195" s="797"/>
      <c r="K3195" s="164"/>
      <c r="Q3195" s="16"/>
      <c r="R3195" s="800">
        <v>0</v>
      </c>
      <c r="S3195" s="800">
        <v>0</v>
      </c>
      <c r="T3195" s="800">
        <v>0</v>
      </c>
      <c r="U3195" s="800">
        <v>0</v>
      </c>
      <c r="V3195" s="800">
        <v>0</v>
      </c>
      <c r="W3195" s="800">
        <v>0</v>
      </c>
      <c r="X3195" s="800">
        <v>0</v>
      </c>
      <c r="Y3195" s="800">
        <v>0</v>
      </c>
      <c r="Z3195" s="800">
        <v>0</v>
      </c>
      <c r="AA3195" s="800">
        <v>0</v>
      </c>
      <c r="AB3195" s="800">
        <v>0</v>
      </c>
      <c r="AC3195" s="800">
        <v>0</v>
      </c>
      <c r="AD3195" s="800">
        <v>0</v>
      </c>
      <c r="AE3195" s="800">
        <v>0</v>
      </c>
      <c r="AF3195" s="800">
        <v>0</v>
      </c>
      <c r="AG3195" s="800">
        <v>0</v>
      </c>
      <c r="AH3195" s="800">
        <v>0</v>
      </c>
      <c r="AI3195" s="800">
        <v>0</v>
      </c>
      <c r="AK3195" s="199"/>
      <c r="AM3195" s="11"/>
      <c r="AN3195" s="15"/>
      <c r="AO3195" s="11"/>
      <c r="AP3195" s="11"/>
    </row>
    <row r="3196" spans="3:42" ht="17.25" customHeight="1" outlineLevel="2" x14ac:dyDescent="0.2">
      <c r="C3196" s="252" t="s">
        <v>152</v>
      </c>
      <c r="D3196" s="119" t="s">
        <v>152</v>
      </c>
      <c r="F3196" s="794" t="s">
        <v>616</v>
      </c>
      <c r="AK3196" s="199"/>
      <c r="AM3196" s="11"/>
      <c r="AN3196" s="15"/>
      <c r="AO3196" s="11"/>
      <c r="AP3196" s="11"/>
    </row>
    <row r="3197" spans="3:42" outlineLevel="2" x14ac:dyDescent="0.2">
      <c r="C3197" s="252" t="s">
        <v>152</v>
      </c>
      <c r="D3197" s="119" t="s">
        <v>152</v>
      </c>
      <c r="F3197" s="761" t="s">
        <v>48</v>
      </c>
      <c r="G3197" s="75"/>
      <c r="H3197" s="796" t="s">
        <v>10</v>
      </c>
      <c r="I3197" s="228" t="s">
        <v>617</v>
      </c>
      <c r="J3197" s="75"/>
      <c r="K3197" s="741"/>
      <c r="L3197" s="75"/>
      <c r="M3197" s="75"/>
      <c r="N3197" s="75"/>
      <c r="O3197" s="75"/>
      <c r="P3197" s="75"/>
      <c r="Q3197" s="128" t="s">
        <v>110</v>
      </c>
      <c r="R3197" s="299">
        <v>0</v>
      </c>
      <c r="S3197" s="300">
        <v>0</v>
      </c>
      <c r="T3197" s="300">
        <v>0</v>
      </c>
      <c r="U3197" s="300">
        <v>0</v>
      </c>
      <c r="V3197" s="300">
        <v>0</v>
      </c>
      <c r="W3197" s="301">
        <v>0</v>
      </c>
      <c r="X3197" s="300">
        <v>0</v>
      </c>
      <c r="Y3197" s="300">
        <v>0</v>
      </c>
      <c r="Z3197" s="300">
        <v>0</v>
      </c>
      <c r="AA3197" s="300">
        <v>0</v>
      </c>
      <c r="AB3197" s="302">
        <v>0</v>
      </c>
      <c r="AC3197" s="302">
        <v>0</v>
      </c>
      <c r="AD3197" s="302">
        <v>0</v>
      </c>
      <c r="AE3197" s="302">
        <v>0</v>
      </c>
      <c r="AF3197" s="302">
        <v>0</v>
      </c>
      <c r="AG3197" s="302">
        <v>0</v>
      </c>
      <c r="AH3197" s="348">
        <v>0</v>
      </c>
      <c r="AI3197" s="348">
        <v>0</v>
      </c>
      <c r="AJ3197" s="289"/>
      <c r="AK3197" s="199"/>
      <c r="AM3197" s="11"/>
      <c r="AN3197" s="15"/>
      <c r="AO3197" s="11"/>
      <c r="AP3197" s="11"/>
    </row>
    <row r="3198" spans="3:42" outlineLevel="2" x14ac:dyDescent="0.2">
      <c r="C3198" s="252" t="s">
        <v>152</v>
      </c>
      <c r="D3198" s="119" t="s">
        <v>152</v>
      </c>
      <c r="F3198" s="767" t="s">
        <v>55</v>
      </c>
      <c r="H3198" s="797" t="s">
        <v>10</v>
      </c>
      <c r="I3198" s="234" t="s">
        <v>617</v>
      </c>
      <c r="K3198" s="164"/>
      <c r="Q3198" s="135" t="s">
        <v>110</v>
      </c>
      <c r="R3198" s="314">
        <v>0</v>
      </c>
      <c r="S3198" s="315">
        <v>0</v>
      </c>
      <c r="T3198" s="315">
        <v>0</v>
      </c>
      <c r="U3198" s="315">
        <v>0</v>
      </c>
      <c r="V3198" s="315">
        <v>0</v>
      </c>
      <c r="W3198" s="316">
        <v>0</v>
      </c>
      <c r="X3198" s="315">
        <v>0</v>
      </c>
      <c r="Y3198" s="315">
        <v>0</v>
      </c>
      <c r="Z3198" s="315">
        <v>0</v>
      </c>
      <c r="AA3198" s="315">
        <v>0</v>
      </c>
      <c r="AB3198" s="5">
        <v>0</v>
      </c>
      <c r="AC3198" s="5">
        <v>0</v>
      </c>
      <c r="AD3198" s="5">
        <v>0</v>
      </c>
      <c r="AE3198" s="5">
        <v>0</v>
      </c>
      <c r="AF3198" s="5">
        <v>0</v>
      </c>
      <c r="AG3198" s="5">
        <v>0</v>
      </c>
      <c r="AH3198" s="350">
        <v>0</v>
      </c>
      <c r="AI3198" s="350">
        <v>0</v>
      </c>
      <c r="AK3198" s="199"/>
      <c r="AM3198" s="11"/>
      <c r="AN3198" s="15"/>
      <c r="AO3198" s="11"/>
      <c r="AP3198" s="11"/>
    </row>
    <row r="3199" spans="3:42" outlineLevel="2" x14ac:dyDescent="0.2">
      <c r="C3199" s="252" t="s">
        <v>152</v>
      </c>
      <c r="D3199" s="119" t="s">
        <v>152</v>
      </c>
      <c r="F3199" s="783" t="s">
        <v>57</v>
      </c>
      <c r="G3199" s="83"/>
      <c r="H3199" s="798" t="s">
        <v>10</v>
      </c>
      <c r="I3199" s="240" t="s">
        <v>617</v>
      </c>
      <c r="J3199" s="83"/>
      <c r="K3199" s="736"/>
      <c r="L3199" s="83"/>
      <c r="M3199" s="83"/>
      <c r="N3199" s="83"/>
      <c r="O3199" s="83"/>
      <c r="P3199" s="83"/>
      <c r="Q3199" s="143" t="s">
        <v>110</v>
      </c>
      <c r="R3199" s="304">
        <v>0</v>
      </c>
      <c r="S3199" s="305">
        <v>0</v>
      </c>
      <c r="T3199" s="305">
        <v>0</v>
      </c>
      <c r="U3199" s="305">
        <v>0</v>
      </c>
      <c r="V3199" s="305">
        <v>0</v>
      </c>
      <c r="W3199" s="306">
        <v>0</v>
      </c>
      <c r="X3199" s="305">
        <v>0</v>
      </c>
      <c r="Y3199" s="305">
        <v>0</v>
      </c>
      <c r="Z3199" s="305">
        <v>0</v>
      </c>
      <c r="AA3199" s="305">
        <v>0</v>
      </c>
      <c r="AB3199" s="307">
        <v>0</v>
      </c>
      <c r="AC3199" s="307">
        <v>0</v>
      </c>
      <c r="AD3199" s="307">
        <v>0</v>
      </c>
      <c r="AE3199" s="307">
        <v>0</v>
      </c>
      <c r="AF3199" s="307">
        <v>0</v>
      </c>
      <c r="AG3199" s="307">
        <v>0</v>
      </c>
      <c r="AH3199" s="362">
        <v>0</v>
      </c>
      <c r="AI3199" s="362">
        <v>0</v>
      </c>
      <c r="AK3199" s="199"/>
      <c r="AM3199" s="11"/>
      <c r="AN3199" s="15"/>
      <c r="AO3199" s="11"/>
      <c r="AP3199" s="11"/>
    </row>
    <row r="3200" spans="3:42" outlineLevel="2" x14ac:dyDescent="0.2">
      <c r="C3200" s="252" t="s">
        <v>152</v>
      </c>
      <c r="D3200" s="119" t="s">
        <v>152</v>
      </c>
      <c r="F3200" s="802" t="s">
        <v>618</v>
      </c>
      <c r="R3200" s="800">
        <v>0</v>
      </c>
      <c r="S3200" s="800">
        <v>0</v>
      </c>
      <c r="T3200" s="800">
        <v>0</v>
      </c>
      <c r="U3200" s="800">
        <v>0</v>
      </c>
      <c r="V3200" s="800">
        <v>0</v>
      </c>
      <c r="W3200" s="800">
        <v>0</v>
      </c>
      <c r="X3200" s="800">
        <v>0</v>
      </c>
      <c r="Y3200" s="800">
        <v>0</v>
      </c>
      <c r="Z3200" s="800">
        <v>0</v>
      </c>
      <c r="AA3200" s="800">
        <v>0</v>
      </c>
      <c r="AB3200" s="800">
        <v>0</v>
      </c>
      <c r="AC3200" s="800">
        <v>0</v>
      </c>
      <c r="AD3200" s="800">
        <v>0</v>
      </c>
      <c r="AE3200" s="800">
        <v>0</v>
      </c>
      <c r="AF3200" s="800">
        <v>0</v>
      </c>
      <c r="AG3200" s="800">
        <v>0</v>
      </c>
      <c r="AH3200" s="800">
        <v>0</v>
      </c>
      <c r="AI3200" s="800">
        <v>0</v>
      </c>
      <c r="AK3200" s="199"/>
      <c r="AM3200" s="11"/>
      <c r="AN3200" s="15"/>
      <c r="AO3200" s="11"/>
      <c r="AP3200" s="11"/>
    </row>
    <row r="3201" spans="3:42" outlineLevel="2" x14ac:dyDescent="0.2">
      <c r="C3201" s="252" t="s">
        <v>152</v>
      </c>
      <c r="D3201" s="119" t="s">
        <v>152</v>
      </c>
      <c r="R3201" s="5"/>
      <c r="S3201" s="5"/>
      <c r="T3201" s="5"/>
      <c r="U3201" s="5"/>
      <c r="V3201" s="5"/>
      <c r="W3201" s="5"/>
      <c r="X3201" s="5"/>
      <c r="Y3201" s="5"/>
      <c r="AK3201" s="199"/>
      <c r="AM3201" s="11"/>
      <c r="AN3201" s="15"/>
      <c r="AO3201" s="11"/>
      <c r="AP3201" s="11"/>
    </row>
    <row r="3202" spans="3:42" outlineLevel="2" x14ac:dyDescent="0.2">
      <c r="C3202" s="252" t="s">
        <v>152</v>
      </c>
      <c r="D3202" s="119" t="s">
        <v>152</v>
      </c>
      <c r="F3202" s="789" t="s">
        <v>619</v>
      </c>
      <c r="G3202" s="790"/>
      <c r="H3202" s="803"/>
      <c r="I3202" s="790"/>
      <c r="J3202" s="790"/>
      <c r="K3202" s="792"/>
      <c r="L3202" s="789"/>
      <c r="M3202" s="789"/>
      <c r="N3202" s="789"/>
      <c r="O3202" s="789"/>
      <c r="P3202" s="789"/>
      <c r="Q3202" s="792"/>
      <c r="R3202" s="793"/>
      <c r="S3202" s="793"/>
      <c r="T3202" s="793"/>
      <c r="U3202" s="793"/>
      <c r="V3202" s="793"/>
      <c r="W3202" s="793"/>
      <c r="X3202" s="793"/>
      <c r="Y3202" s="793"/>
      <c r="Z3202" s="793"/>
      <c r="AA3202" s="793"/>
      <c r="AB3202" s="793"/>
      <c r="AC3202" s="793"/>
      <c r="AD3202" s="793"/>
      <c r="AE3202" s="793"/>
      <c r="AF3202" s="793"/>
      <c r="AG3202" s="793"/>
      <c r="AH3202" s="789"/>
      <c r="AI3202" s="789"/>
      <c r="AK3202" s="199"/>
      <c r="AM3202" s="11"/>
      <c r="AN3202" s="15"/>
      <c r="AO3202" s="11"/>
      <c r="AP3202" s="11"/>
    </row>
    <row r="3203" spans="3:42" outlineLevel="2" x14ac:dyDescent="0.2">
      <c r="C3203" s="252" t="s">
        <v>152</v>
      </c>
      <c r="D3203" s="119" t="s">
        <v>152</v>
      </c>
      <c r="F3203" t="s">
        <v>620</v>
      </c>
      <c r="AK3203" s="199"/>
      <c r="AM3203" s="11"/>
      <c r="AN3203" s="15"/>
      <c r="AO3203" s="11"/>
      <c r="AP3203" s="11"/>
    </row>
    <row r="3204" spans="3:42" outlineLevel="2" x14ac:dyDescent="0.2">
      <c r="C3204" s="252" t="s">
        <v>152</v>
      </c>
      <c r="D3204" s="119" t="s">
        <v>152</v>
      </c>
      <c r="F3204" s="761" t="s">
        <v>48</v>
      </c>
      <c r="G3204" s="75"/>
      <c r="H3204" s="796" t="s">
        <v>10</v>
      </c>
      <c r="I3204" s="801"/>
      <c r="J3204" s="75"/>
      <c r="K3204" s="741"/>
      <c r="L3204" s="75"/>
      <c r="M3204" s="75"/>
      <c r="N3204" s="75"/>
      <c r="O3204" s="75"/>
      <c r="P3204" s="75"/>
      <c r="Q3204" s="128" t="s">
        <v>536</v>
      </c>
      <c r="R3204" s="804">
        <v>0</v>
      </c>
      <c r="S3204" s="805">
        <v>0</v>
      </c>
      <c r="T3204" s="805">
        <v>0</v>
      </c>
      <c r="U3204" s="805">
        <v>0</v>
      </c>
      <c r="V3204" s="805">
        <v>0</v>
      </c>
      <c r="W3204" s="806">
        <v>0</v>
      </c>
      <c r="X3204" s="805">
        <v>0</v>
      </c>
      <c r="Y3204" s="805">
        <v>0</v>
      </c>
      <c r="Z3204" s="805">
        <v>0</v>
      </c>
      <c r="AA3204" s="805">
        <v>0</v>
      </c>
      <c r="AB3204" s="805">
        <v>0</v>
      </c>
      <c r="AC3204" s="805">
        <v>0</v>
      </c>
      <c r="AD3204" s="805">
        <v>0</v>
      </c>
      <c r="AE3204" s="805">
        <v>0</v>
      </c>
      <c r="AF3204" s="805">
        <v>0</v>
      </c>
      <c r="AG3204" s="805">
        <v>0</v>
      </c>
      <c r="AH3204" s="808">
        <v>0</v>
      </c>
      <c r="AI3204" s="808">
        <v>0</v>
      </c>
      <c r="AJ3204" s="289"/>
      <c r="AK3204" s="199"/>
      <c r="AM3204" s="11"/>
      <c r="AN3204" s="15"/>
      <c r="AO3204" s="11"/>
      <c r="AP3204" s="11"/>
    </row>
    <row r="3205" spans="3:42" outlineLevel="2" x14ac:dyDescent="0.2">
      <c r="C3205" s="252" t="s">
        <v>152</v>
      </c>
      <c r="D3205" s="119" t="s">
        <v>152</v>
      </c>
      <c r="F3205" s="767" t="s">
        <v>55</v>
      </c>
      <c r="H3205" s="797" t="s">
        <v>10</v>
      </c>
      <c r="K3205" s="164"/>
      <c r="Q3205" s="135" t="s">
        <v>536</v>
      </c>
      <c r="R3205" s="809">
        <v>0</v>
      </c>
      <c r="S3205" s="810">
        <v>0</v>
      </c>
      <c r="T3205" s="810">
        <v>0</v>
      </c>
      <c r="U3205" s="810">
        <v>0</v>
      </c>
      <c r="V3205" s="810">
        <v>0</v>
      </c>
      <c r="W3205" s="811">
        <v>0</v>
      </c>
      <c r="X3205" s="810">
        <v>0</v>
      </c>
      <c r="Y3205" s="810">
        <v>0</v>
      </c>
      <c r="Z3205" s="810">
        <v>0</v>
      </c>
      <c r="AA3205" s="810">
        <v>0</v>
      </c>
      <c r="AB3205" s="810">
        <v>0</v>
      </c>
      <c r="AC3205" s="810">
        <v>0</v>
      </c>
      <c r="AD3205" s="810">
        <v>0</v>
      </c>
      <c r="AE3205" s="810">
        <v>0</v>
      </c>
      <c r="AF3205" s="810">
        <v>0</v>
      </c>
      <c r="AG3205" s="810">
        <v>0</v>
      </c>
      <c r="AH3205" s="812">
        <v>0</v>
      </c>
      <c r="AI3205" s="812">
        <v>0</v>
      </c>
      <c r="AK3205" s="199"/>
      <c r="AM3205" s="11"/>
      <c r="AN3205" s="15"/>
      <c r="AO3205" s="11"/>
      <c r="AP3205" s="11"/>
    </row>
    <row r="3206" spans="3:42" outlineLevel="2" x14ac:dyDescent="0.2">
      <c r="C3206" s="252" t="s">
        <v>152</v>
      </c>
      <c r="D3206" s="119" t="s">
        <v>152</v>
      </c>
      <c r="F3206" s="783" t="s">
        <v>57</v>
      </c>
      <c r="G3206" s="83"/>
      <c r="H3206" s="798" t="s">
        <v>10</v>
      </c>
      <c r="I3206" s="799"/>
      <c r="J3206" s="83"/>
      <c r="K3206" s="736"/>
      <c r="L3206" s="83"/>
      <c r="M3206" s="83"/>
      <c r="N3206" s="83"/>
      <c r="O3206" s="83"/>
      <c r="P3206" s="83"/>
      <c r="Q3206" s="143" t="s">
        <v>536</v>
      </c>
      <c r="R3206" s="813">
        <v>0</v>
      </c>
      <c r="S3206" s="814">
        <v>0</v>
      </c>
      <c r="T3206" s="814">
        <v>0</v>
      </c>
      <c r="U3206" s="814">
        <v>0</v>
      </c>
      <c r="V3206" s="814">
        <v>0</v>
      </c>
      <c r="W3206" s="815">
        <v>0</v>
      </c>
      <c r="X3206" s="814">
        <v>0</v>
      </c>
      <c r="Y3206" s="814">
        <v>0</v>
      </c>
      <c r="Z3206" s="814">
        <v>0</v>
      </c>
      <c r="AA3206" s="814">
        <v>0</v>
      </c>
      <c r="AB3206" s="814">
        <v>0</v>
      </c>
      <c r="AC3206" s="814">
        <v>0</v>
      </c>
      <c r="AD3206" s="814">
        <v>0</v>
      </c>
      <c r="AE3206" s="814">
        <v>0</v>
      </c>
      <c r="AF3206" s="814">
        <v>0</v>
      </c>
      <c r="AG3206" s="814">
        <v>0</v>
      </c>
      <c r="AH3206" s="816">
        <v>0</v>
      </c>
      <c r="AI3206" s="816">
        <v>0</v>
      </c>
      <c r="AK3206" s="199"/>
      <c r="AM3206" s="11"/>
      <c r="AN3206" s="15"/>
      <c r="AO3206" s="11"/>
      <c r="AP3206" s="11"/>
    </row>
    <row r="3207" spans="3:42" outlineLevel="2" x14ac:dyDescent="0.2">
      <c r="C3207" s="252" t="s">
        <v>152</v>
      </c>
      <c r="D3207" s="119" t="s">
        <v>152</v>
      </c>
      <c r="H3207" s="798"/>
      <c r="AK3207" s="199"/>
      <c r="AM3207" s="11"/>
      <c r="AN3207" s="15"/>
      <c r="AO3207" s="11"/>
      <c r="AP3207" s="11"/>
    </row>
    <row r="3208" spans="3:42" outlineLevel="2" x14ac:dyDescent="0.2">
      <c r="C3208" s="252" t="s">
        <v>152</v>
      </c>
      <c r="D3208" s="119" t="s">
        <v>152</v>
      </c>
      <c r="F3208" s="789" t="s">
        <v>621</v>
      </c>
      <c r="G3208" s="790"/>
      <c r="H3208" s="803"/>
      <c r="I3208" s="790"/>
      <c r="J3208" s="790"/>
      <c r="K3208" s="792"/>
      <c r="L3208" s="789"/>
      <c r="M3208" s="789"/>
      <c r="N3208" s="789"/>
      <c r="O3208" s="789"/>
      <c r="P3208" s="789"/>
      <c r="Q3208" s="792"/>
      <c r="R3208" s="793"/>
      <c r="S3208" s="793"/>
      <c r="T3208" s="793"/>
      <c r="U3208" s="793"/>
      <c r="V3208" s="793"/>
      <c r="W3208" s="793"/>
      <c r="X3208" s="793"/>
      <c r="Y3208" s="793"/>
      <c r="Z3208" s="793"/>
      <c r="AA3208" s="793"/>
      <c r="AB3208" s="793"/>
      <c r="AC3208" s="793"/>
      <c r="AD3208" s="793"/>
      <c r="AE3208" s="793"/>
      <c r="AF3208" s="793"/>
      <c r="AG3208" s="793"/>
      <c r="AH3208" s="789"/>
      <c r="AI3208" s="789"/>
      <c r="AK3208" s="199"/>
      <c r="AM3208" s="11"/>
      <c r="AN3208" s="15"/>
      <c r="AO3208" s="11"/>
      <c r="AP3208" s="11"/>
    </row>
    <row r="3209" spans="3:42" outlineLevel="2" x14ac:dyDescent="0.2">
      <c r="C3209" s="252" t="s">
        <v>152</v>
      </c>
      <c r="D3209" s="119" t="s">
        <v>152</v>
      </c>
      <c r="F3209" s="794" t="s">
        <v>518</v>
      </c>
      <c r="AK3209" s="199"/>
      <c r="AM3209" s="11"/>
      <c r="AN3209" s="15"/>
      <c r="AO3209" s="11"/>
      <c r="AP3209" s="11"/>
    </row>
    <row r="3210" spans="3:42" outlineLevel="2" x14ac:dyDescent="0.2">
      <c r="C3210" s="252" t="s">
        <v>152</v>
      </c>
      <c r="D3210" s="119" t="s">
        <v>152</v>
      </c>
      <c r="F3210" s="761" t="s">
        <v>48</v>
      </c>
      <c r="G3210" s="75"/>
      <c r="H3210" s="796" t="s">
        <v>10</v>
      </c>
      <c r="I3210" s="228" t="s">
        <v>518</v>
      </c>
      <c r="J3210" s="75"/>
      <c r="K3210" s="741"/>
      <c r="L3210" s="75"/>
      <c r="M3210" s="75"/>
      <c r="N3210" s="75"/>
      <c r="O3210" s="75"/>
      <c r="P3210" s="75"/>
      <c r="Q3210" s="128" t="s">
        <v>536</v>
      </c>
      <c r="R3210" s="299">
        <v>0</v>
      </c>
      <c r="S3210" s="300">
        <v>0</v>
      </c>
      <c r="T3210" s="300">
        <v>0</v>
      </c>
      <c r="U3210" s="300">
        <v>0</v>
      </c>
      <c r="V3210" s="300">
        <v>0</v>
      </c>
      <c r="W3210" s="301">
        <v>0</v>
      </c>
      <c r="X3210" s="300">
        <v>0</v>
      </c>
      <c r="Y3210" s="300">
        <v>0</v>
      </c>
      <c r="Z3210" s="300">
        <v>0</v>
      </c>
      <c r="AA3210" s="300">
        <v>0</v>
      </c>
      <c r="AB3210" s="302">
        <v>0</v>
      </c>
      <c r="AC3210" s="302">
        <v>0</v>
      </c>
      <c r="AD3210" s="302">
        <v>0</v>
      </c>
      <c r="AE3210" s="302">
        <v>0</v>
      </c>
      <c r="AF3210" s="302">
        <v>0</v>
      </c>
      <c r="AG3210" s="302">
        <v>0</v>
      </c>
      <c r="AH3210" s="348">
        <v>0</v>
      </c>
      <c r="AI3210" s="348">
        <v>0</v>
      </c>
      <c r="AK3210" s="199"/>
      <c r="AM3210" s="11"/>
      <c r="AN3210" s="15"/>
      <c r="AO3210" s="11"/>
      <c r="AP3210" s="11"/>
    </row>
    <row r="3211" spans="3:42" outlineLevel="2" x14ac:dyDescent="0.2">
      <c r="C3211" s="252" t="s">
        <v>152</v>
      </c>
      <c r="D3211" s="119" t="s">
        <v>152</v>
      </c>
      <c r="F3211" s="783" t="s">
        <v>55</v>
      </c>
      <c r="G3211" s="83"/>
      <c r="H3211" s="798" t="s">
        <v>10</v>
      </c>
      <c r="I3211" s="240" t="s">
        <v>518</v>
      </c>
      <c r="J3211" s="83"/>
      <c r="K3211" s="736"/>
      <c r="L3211" s="83"/>
      <c r="M3211" s="83"/>
      <c r="N3211" s="83"/>
      <c r="O3211" s="83"/>
      <c r="P3211" s="83"/>
      <c r="Q3211" s="143" t="s">
        <v>536</v>
      </c>
      <c r="R3211" s="304">
        <v>0</v>
      </c>
      <c r="S3211" s="305">
        <v>0</v>
      </c>
      <c r="T3211" s="305">
        <v>0</v>
      </c>
      <c r="U3211" s="305">
        <v>0</v>
      </c>
      <c r="V3211" s="305">
        <v>0</v>
      </c>
      <c r="W3211" s="306">
        <v>0</v>
      </c>
      <c r="X3211" s="305">
        <v>0</v>
      </c>
      <c r="Y3211" s="305">
        <v>0</v>
      </c>
      <c r="Z3211" s="305">
        <v>0</v>
      </c>
      <c r="AA3211" s="305">
        <v>0</v>
      </c>
      <c r="AB3211" s="307">
        <v>0</v>
      </c>
      <c r="AC3211" s="307">
        <v>0</v>
      </c>
      <c r="AD3211" s="307">
        <v>0</v>
      </c>
      <c r="AE3211" s="307">
        <v>0</v>
      </c>
      <c r="AF3211" s="307">
        <v>0</v>
      </c>
      <c r="AG3211" s="307">
        <v>0</v>
      </c>
      <c r="AH3211" s="362">
        <v>0</v>
      </c>
      <c r="AI3211" s="362">
        <v>0</v>
      </c>
      <c r="AK3211" s="199"/>
      <c r="AM3211" s="11"/>
      <c r="AN3211" s="15"/>
      <c r="AO3211" s="11"/>
      <c r="AP3211" s="11"/>
    </row>
    <row r="3212" spans="3:42" outlineLevel="2" x14ac:dyDescent="0.2">
      <c r="C3212" s="252" t="s">
        <v>152</v>
      </c>
      <c r="D3212" s="119" t="s">
        <v>152</v>
      </c>
      <c r="F3212" s="40" t="s">
        <v>622</v>
      </c>
      <c r="AK3212" s="199"/>
      <c r="AM3212" s="11"/>
      <c r="AN3212" s="15"/>
      <c r="AO3212" s="11"/>
      <c r="AP3212" s="11"/>
    </row>
    <row r="3213" spans="3:42" outlineLevel="2" x14ac:dyDescent="0.2">
      <c r="C3213" s="252" t="s">
        <v>152</v>
      </c>
      <c r="D3213" s="119" t="s">
        <v>152</v>
      </c>
      <c r="F3213" s="761" t="s">
        <v>48</v>
      </c>
      <c r="G3213" s="75"/>
      <c r="H3213" s="796" t="s">
        <v>623</v>
      </c>
      <c r="I3213" s="801"/>
      <c r="J3213" s="75"/>
      <c r="K3213" s="741"/>
      <c r="L3213" s="75"/>
      <c r="M3213" s="75"/>
      <c r="N3213" s="75"/>
      <c r="O3213" s="75"/>
      <c r="P3213" s="75"/>
      <c r="Q3213" s="128" t="s">
        <v>536</v>
      </c>
      <c r="R3213" s="804">
        <v>0</v>
      </c>
      <c r="S3213" s="805">
        <v>0</v>
      </c>
      <c r="T3213" s="805">
        <v>0</v>
      </c>
      <c r="U3213" s="805">
        <v>0</v>
      </c>
      <c r="V3213" s="805">
        <v>0</v>
      </c>
      <c r="W3213" s="806">
        <v>0</v>
      </c>
      <c r="X3213" s="805">
        <v>0</v>
      </c>
      <c r="Y3213" s="805">
        <v>0</v>
      </c>
      <c r="Z3213" s="805">
        <v>0</v>
      </c>
      <c r="AA3213" s="805">
        <v>0</v>
      </c>
      <c r="AB3213" s="805">
        <v>0</v>
      </c>
      <c r="AC3213" s="805">
        <v>0</v>
      </c>
      <c r="AD3213" s="805">
        <v>0</v>
      </c>
      <c r="AE3213" s="805">
        <v>0</v>
      </c>
      <c r="AF3213" s="805">
        <v>0</v>
      </c>
      <c r="AG3213" s="805">
        <v>0</v>
      </c>
      <c r="AH3213" s="808">
        <v>0</v>
      </c>
      <c r="AI3213" s="808">
        <v>0</v>
      </c>
      <c r="AK3213" s="199"/>
      <c r="AM3213" s="11"/>
      <c r="AN3213" s="15"/>
      <c r="AO3213" s="11"/>
      <c r="AP3213" s="11"/>
    </row>
    <row r="3214" spans="3:42" outlineLevel="2" x14ac:dyDescent="0.2">
      <c r="C3214" s="252" t="s">
        <v>152</v>
      </c>
      <c r="D3214" s="119" t="s">
        <v>152</v>
      </c>
      <c r="F3214" s="767" t="s">
        <v>55</v>
      </c>
      <c r="H3214" s="797" t="s">
        <v>623</v>
      </c>
      <c r="K3214" s="164"/>
      <c r="Q3214" s="135" t="s">
        <v>536</v>
      </c>
      <c r="R3214" s="809">
        <v>0</v>
      </c>
      <c r="S3214" s="810">
        <v>0</v>
      </c>
      <c r="T3214" s="810">
        <v>0</v>
      </c>
      <c r="U3214" s="810">
        <v>0</v>
      </c>
      <c r="V3214" s="810">
        <v>0</v>
      </c>
      <c r="W3214" s="811">
        <v>0</v>
      </c>
      <c r="X3214" s="810">
        <v>0</v>
      </c>
      <c r="Y3214" s="810">
        <v>0</v>
      </c>
      <c r="Z3214" s="810">
        <v>0</v>
      </c>
      <c r="AA3214" s="810">
        <v>0</v>
      </c>
      <c r="AB3214" s="810">
        <v>0</v>
      </c>
      <c r="AC3214" s="810">
        <v>0</v>
      </c>
      <c r="AD3214" s="810">
        <v>0</v>
      </c>
      <c r="AE3214" s="810">
        <v>0</v>
      </c>
      <c r="AF3214" s="810">
        <v>0</v>
      </c>
      <c r="AG3214" s="810">
        <v>0</v>
      </c>
      <c r="AH3214" s="812">
        <v>0</v>
      </c>
      <c r="AI3214" s="812">
        <v>0</v>
      </c>
      <c r="AK3214" s="199"/>
      <c r="AM3214" s="11"/>
      <c r="AN3214" s="15"/>
      <c r="AO3214" s="11"/>
      <c r="AP3214" s="11"/>
    </row>
    <row r="3215" spans="3:42" outlineLevel="2" x14ac:dyDescent="0.2">
      <c r="C3215" s="252" t="s">
        <v>152</v>
      </c>
      <c r="D3215" s="119" t="s">
        <v>152</v>
      </c>
      <c r="F3215" s="783" t="s">
        <v>57</v>
      </c>
      <c r="G3215" s="83"/>
      <c r="H3215" s="798" t="s">
        <v>623</v>
      </c>
      <c r="I3215" s="799"/>
      <c r="J3215" s="83"/>
      <c r="K3215" s="736"/>
      <c r="L3215" s="83"/>
      <c r="M3215" s="83"/>
      <c r="N3215" s="83"/>
      <c r="O3215" s="83"/>
      <c r="P3215" s="83"/>
      <c r="Q3215" s="143" t="s">
        <v>536</v>
      </c>
      <c r="R3215" s="813">
        <v>0</v>
      </c>
      <c r="S3215" s="814">
        <v>0</v>
      </c>
      <c r="T3215" s="814">
        <v>0</v>
      </c>
      <c r="U3215" s="814">
        <v>0</v>
      </c>
      <c r="V3215" s="814">
        <v>0</v>
      </c>
      <c r="W3215" s="815">
        <v>0</v>
      </c>
      <c r="X3215" s="814">
        <v>0</v>
      </c>
      <c r="Y3215" s="814">
        <v>0</v>
      </c>
      <c r="Z3215" s="814">
        <v>0</v>
      </c>
      <c r="AA3215" s="814">
        <v>0</v>
      </c>
      <c r="AB3215" s="814">
        <v>0</v>
      </c>
      <c r="AC3215" s="814">
        <v>0</v>
      </c>
      <c r="AD3215" s="814">
        <v>0</v>
      </c>
      <c r="AE3215" s="814">
        <v>0</v>
      </c>
      <c r="AF3215" s="814">
        <v>0</v>
      </c>
      <c r="AG3215" s="814">
        <v>0</v>
      </c>
      <c r="AH3215" s="816">
        <v>0</v>
      </c>
      <c r="AI3215" s="816">
        <v>0</v>
      </c>
      <c r="AK3215" s="199"/>
      <c r="AM3215" s="11"/>
      <c r="AN3215" s="15"/>
      <c r="AO3215" s="11"/>
      <c r="AP3215" s="11"/>
    </row>
    <row r="3216" spans="3:42" outlineLevel="2" x14ac:dyDescent="0.2">
      <c r="C3216" s="252" t="s">
        <v>152</v>
      </c>
      <c r="D3216" s="119" t="s">
        <v>152</v>
      </c>
      <c r="AK3216" s="199"/>
      <c r="AM3216" s="11"/>
      <c r="AN3216" s="15"/>
      <c r="AO3216" s="11"/>
      <c r="AP3216" s="11"/>
    </row>
    <row r="3217" spans="3:42" outlineLevel="1" x14ac:dyDescent="0.2">
      <c r="C3217" s="252" t="s">
        <v>152</v>
      </c>
      <c r="D3217" s="119" t="s">
        <v>152</v>
      </c>
      <c r="F3217" s="121" t="s">
        <v>624</v>
      </c>
      <c r="G3217" s="756"/>
      <c r="H3217" s="757"/>
      <c r="I3217" s="788"/>
      <c r="J3217" s="756"/>
      <c r="K3217" s="758"/>
      <c r="L3217" s="759"/>
      <c r="M3217" s="759"/>
      <c r="N3217" s="759"/>
      <c r="O3217" s="759"/>
      <c r="P3217" s="759"/>
      <c r="Q3217" s="758"/>
      <c r="R3217" s="760"/>
      <c r="S3217" s="760"/>
      <c r="T3217" s="760"/>
      <c r="U3217" s="760"/>
      <c r="V3217" s="760"/>
      <c r="W3217" s="760"/>
      <c r="X3217" s="760"/>
      <c r="Y3217" s="760"/>
      <c r="Z3217" s="760"/>
      <c r="AA3217" s="760"/>
      <c r="AB3217" s="760"/>
      <c r="AC3217" s="760"/>
      <c r="AD3217" s="760"/>
      <c r="AE3217" s="760"/>
      <c r="AF3217" s="760"/>
      <c r="AG3217" s="760"/>
      <c r="AH3217" s="759"/>
      <c r="AI3217" s="759"/>
      <c r="AK3217" s="199"/>
      <c r="AM3217" s="11"/>
      <c r="AN3217" s="15"/>
      <c r="AO3217" s="11"/>
      <c r="AP3217" s="11"/>
    </row>
    <row r="3218" spans="3:42" outlineLevel="2" x14ac:dyDescent="0.2">
      <c r="C3218" s="252" t="s">
        <v>152</v>
      </c>
      <c r="D3218" s="119" t="s">
        <v>152</v>
      </c>
      <c r="F3218" s="789" t="s">
        <v>625</v>
      </c>
      <c r="G3218" s="790"/>
      <c r="H3218" s="803"/>
      <c r="I3218" s="791"/>
      <c r="J3218" s="790"/>
      <c r="K3218" s="792"/>
      <c r="L3218" s="789"/>
      <c r="M3218" s="789"/>
      <c r="N3218" s="789"/>
      <c r="O3218" s="789"/>
      <c r="P3218" s="789"/>
      <c r="Q3218" s="792"/>
      <c r="R3218" s="793"/>
      <c r="S3218" s="793"/>
      <c r="T3218" s="793"/>
      <c r="U3218" s="793"/>
      <c r="V3218" s="793"/>
      <c r="W3218" s="793"/>
      <c r="X3218" s="793"/>
      <c r="Y3218" s="793"/>
      <c r="Z3218" s="793"/>
      <c r="AA3218" s="793"/>
      <c r="AB3218" s="793"/>
      <c r="AC3218" s="793"/>
      <c r="AD3218" s="793"/>
      <c r="AE3218" s="793"/>
      <c r="AF3218" s="793"/>
      <c r="AG3218" s="793"/>
      <c r="AH3218" s="789"/>
      <c r="AI3218" s="789"/>
      <c r="AK3218" s="199"/>
      <c r="AM3218" s="11"/>
      <c r="AN3218" s="15"/>
      <c r="AO3218" s="11"/>
      <c r="AP3218" s="11"/>
    </row>
    <row r="3219" spans="3:42" outlineLevel="2" x14ac:dyDescent="0.2">
      <c r="C3219" s="252" t="s">
        <v>152</v>
      </c>
      <c r="D3219" s="119" t="s">
        <v>152</v>
      </c>
      <c r="F3219" s="794" t="s">
        <v>610</v>
      </c>
      <c r="H3219" s="795"/>
      <c r="AK3219" s="199"/>
      <c r="AM3219" s="11"/>
      <c r="AN3219" s="15"/>
      <c r="AO3219" s="11"/>
      <c r="AP3219" s="11"/>
    </row>
    <row r="3220" spans="3:42" outlineLevel="2" x14ac:dyDescent="0.2">
      <c r="C3220" s="252" t="s">
        <v>152</v>
      </c>
      <c r="D3220" s="119" t="s">
        <v>152</v>
      </c>
      <c r="F3220" s="761" t="s">
        <v>62</v>
      </c>
      <c r="G3220" s="75"/>
      <c r="H3220" s="796" t="s">
        <v>11</v>
      </c>
      <c r="I3220" s="796" t="s">
        <v>611</v>
      </c>
      <c r="J3220" s="75"/>
      <c r="K3220" s="741"/>
      <c r="L3220" s="75"/>
      <c r="M3220" s="75"/>
      <c r="N3220" s="75"/>
      <c r="O3220" s="75"/>
      <c r="P3220" s="75"/>
      <c r="Q3220" s="128" t="s">
        <v>110</v>
      </c>
      <c r="R3220" s="299">
        <v>0</v>
      </c>
      <c r="S3220" s="300">
        <v>0</v>
      </c>
      <c r="T3220" s="300">
        <v>0</v>
      </c>
      <c r="U3220" s="300">
        <v>0</v>
      </c>
      <c r="V3220" s="300">
        <v>0</v>
      </c>
      <c r="W3220" s="301">
        <v>0</v>
      </c>
      <c r="X3220" s="300">
        <v>0</v>
      </c>
      <c r="Y3220" s="300">
        <v>0</v>
      </c>
      <c r="Z3220" s="300">
        <v>0</v>
      </c>
      <c r="AA3220" s="300">
        <v>0</v>
      </c>
      <c r="AB3220" s="302">
        <v>0</v>
      </c>
      <c r="AC3220" s="302">
        <v>0</v>
      </c>
      <c r="AD3220" s="302">
        <v>0</v>
      </c>
      <c r="AE3220" s="302">
        <v>0</v>
      </c>
      <c r="AF3220" s="302">
        <v>0</v>
      </c>
      <c r="AG3220" s="302">
        <v>0</v>
      </c>
      <c r="AH3220" s="348">
        <v>0</v>
      </c>
      <c r="AI3220" s="348">
        <v>0</v>
      </c>
      <c r="AK3220" s="199"/>
      <c r="AM3220" s="11"/>
      <c r="AN3220" s="15"/>
      <c r="AO3220" s="11"/>
      <c r="AP3220" s="11"/>
    </row>
    <row r="3221" spans="3:42" outlineLevel="2" x14ac:dyDescent="0.2">
      <c r="C3221" s="252" t="s">
        <v>152</v>
      </c>
      <c r="D3221" s="119" t="s">
        <v>152</v>
      </c>
      <c r="F3221" s="767" t="s">
        <v>188</v>
      </c>
      <c r="H3221" s="797" t="s">
        <v>11</v>
      </c>
      <c r="I3221" s="797" t="s">
        <v>612</v>
      </c>
      <c r="K3221" s="164"/>
      <c r="Q3221" s="135" t="s">
        <v>110</v>
      </c>
      <c r="R3221" s="314">
        <v>0</v>
      </c>
      <c r="S3221" s="315">
        <v>0</v>
      </c>
      <c r="T3221" s="315">
        <v>0</v>
      </c>
      <c r="U3221" s="315">
        <v>0</v>
      </c>
      <c r="V3221" s="315">
        <v>0</v>
      </c>
      <c r="W3221" s="316">
        <v>0</v>
      </c>
      <c r="X3221" s="315">
        <v>0</v>
      </c>
      <c r="Y3221" s="315">
        <v>0</v>
      </c>
      <c r="Z3221" s="315">
        <v>0</v>
      </c>
      <c r="AA3221" s="315">
        <v>0</v>
      </c>
      <c r="AB3221" s="5">
        <v>0</v>
      </c>
      <c r="AC3221" s="5">
        <v>0</v>
      </c>
      <c r="AD3221" s="5">
        <v>0</v>
      </c>
      <c r="AE3221" s="5">
        <v>0</v>
      </c>
      <c r="AF3221" s="5">
        <v>0</v>
      </c>
      <c r="AG3221" s="5">
        <v>0</v>
      </c>
      <c r="AH3221" s="350">
        <v>0</v>
      </c>
      <c r="AI3221" s="350">
        <v>0</v>
      </c>
      <c r="AK3221" s="199"/>
      <c r="AM3221" s="11"/>
      <c r="AN3221" s="15"/>
      <c r="AO3221" s="11"/>
      <c r="AP3221" s="11"/>
    </row>
    <row r="3222" spans="3:42" outlineLevel="2" x14ac:dyDescent="0.2">
      <c r="C3222" s="252" t="s">
        <v>152</v>
      </c>
      <c r="D3222" s="119" t="s">
        <v>152</v>
      </c>
      <c r="F3222" s="767" t="s">
        <v>613</v>
      </c>
      <c r="H3222" s="797" t="s">
        <v>11</v>
      </c>
      <c r="I3222" s="234" t="s">
        <v>614</v>
      </c>
      <c r="K3222" s="164"/>
      <c r="Q3222" s="135" t="s">
        <v>110</v>
      </c>
      <c r="R3222" s="314">
        <v>0</v>
      </c>
      <c r="S3222" s="315">
        <v>0</v>
      </c>
      <c r="T3222" s="315">
        <v>0</v>
      </c>
      <c r="U3222" s="315">
        <v>0</v>
      </c>
      <c r="V3222" s="315">
        <v>0</v>
      </c>
      <c r="W3222" s="316">
        <v>0</v>
      </c>
      <c r="X3222" s="315">
        <v>0</v>
      </c>
      <c r="Y3222" s="315">
        <v>0</v>
      </c>
      <c r="Z3222" s="315">
        <v>0</v>
      </c>
      <c r="AA3222" s="315">
        <v>0</v>
      </c>
      <c r="AB3222" s="5">
        <v>0</v>
      </c>
      <c r="AC3222" s="5">
        <v>0</v>
      </c>
      <c r="AD3222" s="5">
        <v>0</v>
      </c>
      <c r="AE3222" s="5">
        <v>0</v>
      </c>
      <c r="AF3222" s="5">
        <v>0</v>
      </c>
      <c r="AG3222" s="5">
        <v>0</v>
      </c>
      <c r="AH3222" s="350">
        <v>0</v>
      </c>
      <c r="AI3222" s="350">
        <v>0</v>
      </c>
      <c r="AK3222" s="199"/>
      <c r="AM3222" s="11"/>
      <c r="AN3222" s="15"/>
      <c r="AO3222" s="11"/>
      <c r="AP3222" s="11"/>
    </row>
    <row r="3223" spans="3:42" outlineLevel="2" x14ac:dyDescent="0.2">
      <c r="C3223" s="252" t="s">
        <v>152</v>
      </c>
      <c r="D3223" s="119" t="s">
        <v>152</v>
      </c>
      <c r="F3223" s="783" t="s">
        <v>57</v>
      </c>
      <c r="G3223" s="83"/>
      <c r="H3223" s="798" t="s">
        <v>11</v>
      </c>
      <c r="I3223" s="799"/>
      <c r="J3223" s="83"/>
      <c r="K3223" s="736"/>
      <c r="L3223" s="83"/>
      <c r="M3223" s="83"/>
      <c r="N3223" s="83"/>
      <c r="O3223" s="83"/>
      <c r="P3223" s="83"/>
      <c r="Q3223" s="143" t="s">
        <v>110</v>
      </c>
      <c r="R3223" s="304">
        <v>0</v>
      </c>
      <c r="S3223" s="305">
        <v>0</v>
      </c>
      <c r="T3223" s="305">
        <v>0</v>
      </c>
      <c r="U3223" s="305">
        <v>0</v>
      </c>
      <c r="V3223" s="305">
        <v>0</v>
      </c>
      <c r="W3223" s="306">
        <v>0</v>
      </c>
      <c r="X3223" s="305">
        <v>0</v>
      </c>
      <c r="Y3223" s="305">
        <v>0</v>
      </c>
      <c r="Z3223" s="305">
        <v>0</v>
      </c>
      <c r="AA3223" s="305">
        <v>0</v>
      </c>
      <c r="AB3223" s="307">
        <v>0</v>
      </c>
      <c r="AC3223" s="307">
        <v>0</v>
      </c>
      <c r="AD3223" s="307">
        <v>0</v>
      </c>
      <c r="AE3223" s="307">
        <v>0</v>
      </c>
      <c r="AF3223" s="307">
        <v>0</v>
      </c>
      <c r="AG3223" s="307">
        <v>0</v>
      </c>
      <c r="AH3223" s="362">
        <v>0</v>
      </c>
      <c r="AI3223" s="362">
        <v>0</v>
      </c>
      <c r="AK3223" s="199"/>
      <c r="AM3223" s="11"/>
      <c r="AN3223" s="15"/>
      <c r="AO3223" s="11"/>
      <c r="AP3223" s="11"/>
    </row>
    <row r="3224" spans="3:42" outlineLevel="2" x14ac:dyDescent="0.2">
      <c r="C3224" s="252" t="s">
        <v>152</v>
      </c>
      <c r="D3224" s="119" t="s">
        <v>152</v>
      </c>
      <c r="F3224" s="12"/>
      <c r="H3224" s="234"/>
      <c r="K3224" s="164"/>
      <c r="Q3224" s="16"/>
      <c r="R3224" s="800">
        <v>0</v>
      </c>
      <c r="S3224" s="800">
        <v>0</v>
      </c>
      <c r="T3224" s="800">
        <v>0</v>
      </c>
      <c r="U3224" s="800">
        <v>0</v>
      </c>
      <c r="V3224" s="800">
        <v>0</v>
      </c>
      <c r="W3224" s="800">
        <v>0</v>
      </c>
      <c r="X3224" s="800">
        <v>0</v>
      </c>
      <c r="Y3224" s="800">
        <v>0</v>
      </c>
      <c r="Z3224" s="800">
        <v>0</v>
      </c>
      <c r="AA3224" s="800">
        <v>0</v>
      </c>
      <c r="AB3224" s="800">
        <v>0</v>
      </c>
      <c r="AC3224" s="800">
        <v>0</v>
      </c>
      <c r="AD3224" s="800">
        <v>0</v>
      </c>
      <c r="AE3224" s="800">
        <v>0</v>
      </c>
      <c r="AF3224" s="800">
        <v>0</v>
      </c>
      <c r="AG3224" s="800">
        <v>0</v>
      </c>
      <c r="AH3224" s="800">
        <v>0</v>
      </c>
      <c r="AI3224" s="800">
        <v>0</v>
      </c>
      <c r="AK3224" s="199"/>
      <c r="AM3224" s="11"/>
      <c r="AN3224" s="15"/>
      <c r="AO3224" s="11"/>
      <c r="AP3224" s="11"/>
    </row>
    <row r="3225" spans="3:42" outlineLevel="2" x14ac:dyDescent="0.2">
      <c r="C3225" s="252" t="s">
        <v>152</v>
      </c>
      <c r="D3225" s="119" t="s">
        <v>152</v>
      </c>
      <c r="F3225" s="794" t="s">
        <v>615</v>
      </c>
      <c r="AK3225" s="199"/>
      <c r="AM3225" s="11"/>
      <c r="AN3225" s="15"/>
      <c r="AO3225" s="11"/>
      <c r="AP3225" s="11"/>
    </row>
    <row r="3226" spans="3:42" outlineLevel="2" x14ac:dyDescent="0.2">
      <c r="C3226" s="252" t="s">
        <v>152</v>
      </c>
      <c r="D3226" s="119" t="s">
        <v>152</v>
      </c>
      <c r="F3226" s="761" t="s">
        <v>48</v>
      </c>
      <c r="G3226" s="75"/>
      <c r="H3226" s="796" t="s">
        <v>11</v>
      </c>
      <c r="I3226" s="801"/>
      <c r="J3226" s="75"/>
      <c r="K3226" s="741"/>
      <c r="L3226" s="75"/>
      <c r="M3226" s="75"/>
      <c r="N3226" s="75"/>
      <c r="O3226" s="75"/>
      <c r="P3226" s="75"/>
      <c r="Q3226" s="128" t="s">
        <v>110</v>
      </c>
      <c r="R3226" s="299">
        <v>0</v>
      </c>
      <c r="S3226" s="300">
        <v>0</v>
      </c>
      <c r="T3226" s="300">
        <v>0</v>
      </c>
      <c r="U3226" s="300">
        <v>0</v>
      </c>
      <c r="V3226" s="300">
        <v>0</v>
      </c>
      <c r="W3226" s="301">
        <v>0</v>
      </c>
      <c r="X3226" s="300">
        <v>0</v>
      </c>
      <c r="Y3226" s="300">
        <v>0</v>
      </c>
      <c r="Z3226" s="300">
        <v>0</v>
      </c>
      <c r="AA3226" s="300">
        <v>0</v>
      </c>
      <c r="AB3226" s="302">
        <v>0</v>
      </c>
      <c r="AC3226" s="302">
        <v>0</v>
      </c>
      <c r="AD3226" s="302">
        <v>0</v>
      </c>
      <c r="AE3226" s="302">
        <v>0</v>
      </c>
      <c r="AF3226" s="302">
        <v>0</v>
      </c>
      <c r="AG3226" s="302">
        <v>0</v>
      </c>
      <c r="AH3226" s="348">
        <v>0</v>
      </c>
      <c r="AI3226" s="348">
        <v>0</v>
      </c>
      <c r="AK3226" s="199"/>
      <c r="AM3226" s="11"/>
      <c r="AN3226" s="15"/>
      <c r="AO3226" s="11"/>
      <c r="AP3226" s="11"/>
    </row>
    <row r="3227" spans="3:42" outlineLevel="2" x14ac:dyDescent="0.2">
      <c r="C3227" s="252" t="s">
        <v>152</v>
      </c>
      <c r="D3227" s="119" t="s">
        <v>152</v>
      </c>
      <c r="F3227" s="767" t="s">
        <v>55</v>
      </c>
      <c r="H3227" s="797" t="s">
        <v>11</v>
      </c>
      <c r="K3227" s="164"/>
      <c r="Q3227" s="135" t="s">
        <v>110</v>
      </c>
      <c r="R3227" s="314">
        <v>0</v>
      </c>
      <c r="S3227" s="315">
        <v>0</v>
      </c>
      <c r="T3227" s="315">
        <v>0</v>
      </c>
      <c r="U3227" s="315">
        <v>0</v>
      </c>
      <c r="V3227" s="315">
        <v>0</v>
      </c>
      <c r="W3227" s="316">
        <v>0</v>
      </c>
      <c r="X3227" s="315">
        <v>0</v>
      </c>
      <c r="Y3227" s="315">
        <v>0</v>
      </c>
      <c r="Z3227" s="315">
        <v>0</v>
      </c>
      <c r="AA3227" s="315">
        <v>0</v>
      </c>
      <c r="AB3227" s="5">
        <v>0</v>
      </c>
      <c r="AC3227" s="5">
        <v>0</v>
      </c>
      <c r="AD3227" s="5">
        <v>0</v>
      </c>
      <c r="AE3227" s="5">
        <v>0</v>
      </c>
      <c r="AF3227" s="5">
        <v>0</v>
      </c>
      <c r="AG3227" s="5">
        <v>0</v>
      </c>
      <c r="AH3227" s="350">
        <v>0</v>
      </c>
      <c r="AI3227" s="350">
        <v>0</v>
      </c>
      <c r="AK3227" s="199"/>
      <c r="AM3227" s="11"/>
      <c r="AN3227" s="15"/>
      <c r="AO3227" s="11"/>
      <c r="AP3227" s="11"/>
    </row>
    <row r="3228" spans="3:42" outlineLevel="2" x14ac:dyDescent="0.2">
      <c r="C3228" s="252" t="s">
        <v>152</v>
      </c>
      <c r="D3228" s="119" t="s">
        <v>152</v>
      </c>
      <c r="F3228" s="783" t="s">
        <v>57</v>
      </c>
      <c r="G3228" s="83"/>
      <c r="H3228" s="798" t="s">
        <v>11</v>
      </c>
      <c r="I3228" s="799"/>
      <c r="J3228" s="83"/>
      <c r="K3228" s="736"/>
      <c r="L3228" s="83"/>
      <c r="M3228" s="83"/>
      <c r="N3228" s="83"/>
      <c r="O3228" s="83"/>
      <c r="P3228" s="83"/>
      <c r="Q3228" s="143" t="s">
        <v>110</v>
      </c>
      <c r="R3228" s="304">
        <v>0</v>
      </c>
      <c r="S3228" s="305">
        <v>0</v>
      </c>
      <c r="T3228" s="305">
        <v>0</v>
      </c>
      <c r="U3228" s="305">
        <v>0</v>
      </c>
      <c r="V3228" s="305">
        <v>0</v>
      </c>
      <c r="W3228" s="306">
        <v>0</v>
      </c>
      <c r="X3228" s="305">
        <v>0</v>
      </c>
      <c r="Y3228" s="305">
        <v>0</v>
      </c>
      <c r="Z3228" s="305">
        <v>0</v>
      </c>
      <c r="AA3228" s="305">
        <v>0</v>
      </c>
      <c r="AB3228" s="307">
        <v>0</v>
      </c>
      <c r="AC3228" s="307">
        <v>0</v>
      </c>
      <c r="AD3228" s="307">
        <v>0</v>
      </c>
      <c r="AE3228" s="307">
        <v>0</v>
      </c>
      <c r="AF3228" s="307">
        <v>0</v>
      </c>
      <c r="AG3228" s="307">
        <v>0</v>
      </c>
      <c r="AH3228" s="362">
        <v>0</v>
      </c>
      <c r="AI3228" s="362">
        <v>0</v>
      </c>
      <c r="AK3228" s="199"/>
      <c r="AM3228" s="11"/>
      <c r="AN3228" s="15"/>
      <c r="AO3228" s="11"/>
      <c r="AP3228" s="11"/>
    </row>
    <row r="3229" spans="3:42" outlineLevel="2" x14ac:dyDescent="0.2">
      <c r="C3229" s="252" t="s">
        <v>152</v>
      </c>
      <c r="D3229" s="119" t="s">
        <v>152</v>
      </c>
      <c r="F3229" s="12"/>
      <c r="H3229" s="164"/>
      <c r="K3229" s="164"/>
      <c r="Q3229" s="16"/>
      <c r="R3229" s="800">
        <v>0</v>
      </c>
      <c r="S3229" s="800">
        <v>0</v>
      </c>
      <c r="T3229" s="800">
        <v>0</v>
      </c>
      <c r="U3229" s="800">
        <v>0</v>
      </c>
      <c r="V3229" s="800">
        <v>0</v>
      </c>
      <c r="W3229" s="800">
        <v>0</v>
      </c>
      <c r="X3229" s="800">
        <v>0</v>
      </c>
      <c r="Y3229" s="800">
        <v>0</v>
      </c>
      <c r="Z3229" s="800">
        <v>0</v>
      </c>
      <c r="AA3229" s="800">
        <v>0</v>
      </c>
      <c r="AB3229" s="800">
        <v>0</v>
      </c>
      <c r="AC3229" s="800">
        <v>0</v>
      </c>
      <c r="AD3229" s="800">
        <v>0</v>
      </c>
      <c r="AE3229" s="800">
        <v>0</v>
      </c>
      <c r="AF3229" s="800">
        <v>0</v>
      </c>
      <c r="AG3229" s="800">
        <v>0</v>
      </c>
      <c r="AH3229" s="800">
        <v>0</v>
      </c>
      <c r="AI3229" s="800">
        <v>0</v>
      </c>
      <c r="AK3229" s="199"/>
      <c r="AM3229" s="11"/>
      <c r="AN3229" s="15"/>
      <c r="AO3229" s="11"/>
      <c r="AP3229" s="11"/>
    </row>
    <row r="3230" spans="3:42" outlineLevel="2" x14ac:dyDescent="0.2">
      <c r="C3230" s="252" t="s">
        <v>152</v>
      </c>
      <c r="D3230" s="119" t="s">
        <v>152</v>
      </c>
      <c r="F3230" s="794" t="s">
        <v>69</v>
      </c>
      <c r="AK3230" s="199"/>
      <c r="AM3230" s="11"/>
      <c r="AN3230" s="15"/>
      <c r="AO3230" s="11"/>
      <c r="AP3230" s="11"/>
    </row>
    <row r="3231" spans="3:42" outlineLevel="2" x14ac:dyDescent="0.2">
      <c r="C3231" s="252" t="s">
        <v>152</v>
      </c>
      <c r="D3231" s="119" t="s">
        <v>152</v>
      </c>
      <c r="F3231" s="761" t="s">
        <v>9</v>
      </c>
      <c r="G3231" s="75"/>
      <c r="H3231" s="796" t="s">
        <v>11</v>
      </c>
      <c r="I3231" s="801"/>
      <c r="J3231" s="75"/>
      <c r="K3231" s="741"/>
      <c r="L3231" s="75"/>
      <c r="M3231" s="75"/>
      <c r="N3231" s="75"/>
      <c r="O3231" s="75"/>
      <c r="P3231" s="75"/>
      <c r="Q3231" s="128" t="s">
        <v>110</v>
      </c>
      <c r="R3231" s="299">
        <v>0</v>
      </c>
      <c r="S3231" s="300">
        <v>0</v>
      </c>
      <c r="T3231" s="300">
        <v>0</v>
      </c>
      <c r="U3231" s="300">
        <v>0</v>
      </c>
      <c r="V3231" s="300">
        <v>0</v>
      </c>
      <c r="W3231" s="301">
        <v>0</v>
      </c>
      <c r="X3231" s="300">
        <v>0</v>
      </c>
      <c r="Y3231" s="300">
        <v>0</v>
      </c>
      <c r="Z3231" s="300">
        <v>0</v>
      </c>
      <c r="AA3231" s="300">
        <v>0</v>
      </c>
      <c r="AB3231" s="302">
        <v>0</v>
      </c>
      <c r="AC3231" s="302">
        <v>0</v>
      </c>
      <c r="AD3231" s="302">
        <v>0</v>
      </c>
      <c r="AE3231" s="302">
        <v>0</v>
      </c>
      <c r="AF3231" s="302">
        <v>0</v>
      </c>
      <c r="AG3231" s="302">
        <v>0</v>
      </c>
      <c r="AH3231" s="348">
        <v>0</v>
      </c>
      <c r="AI3231" s="348">
        <v>0</v>
      </c>
      <c r="AK3231" s="199"/>
      <c r="AM3231" s="11"/>
      <c r="AN3231" s="15"/>
      <c r="AO3231" s="11"/>
      <c r="AP3231" s="11"/>
    </row>
    <row r="3232" spans="3:42" outlineLevel="2" x14ac:dyDescent="0.2">
      <c r="C3232" s="252" t="s">
        <v>152</v>
      </c>
      <c r="D3232" s="119" t="s">
        <v>152</v>
      </c>
      <c r="F3232" s="767" t="s">
        <v>14</v>
      </c>
      <c r="H3232" s="797" t="s">
        <v>11</v>
      </c>
      <c r="K3232" s="164"/>
      <c r="Q3232" s="135" t="s">
        <v>110</v>
      </c>
      <c r="R3232" s="314">
        <v>0</v>
      </c>
      <c r="S3232" s="315">
        <v>0</v>
      </c>
      <c r="T3232" s="315">
        <v>0</v>
      </c>
      <c r="U3232" s="315">
        <v>0</v>
      </c>
      <c r="V3232" s="315">
        <v>0</v>
      </c>
      <c r="W3232" s="316">
        <v>0</v>
      </c>
      <c r="X3232" s="315">
        <v>0</v>
      </c>
      <c r="Y3232" s="315">
        <v>0</v>
      </c>
      <c r="Z3232" s="315">
        <v>0</v>
      </c>
      <c r="AA3232" s="315">
        <v>0</v>
      </c>
      <c r="AB3232" s="5">
        <v>0</v>
      </c>
      <c r="AC3232" s="5">
        <v>0</v>
      </c>
      <c r="AD3232" s="5">
        <v>0</v>
      </c>
      <c r="AE3232" s="5">
        <v>0</v>
      </c>
      <c r="AF3232" s="5">
        <v>0</v>
      </c>
      <c r="AG3232" s="5">
        <v>0</v>
      </c>
      <c r="AH3232" s="350">
        <v>0</v>
      </c>
      <c r="AI3232" s="350">
        <v>0</v>
      </c>
      <c r="AK3232" s="199"/>
      <c r="AM3232" s="11"/>
      <c r="AN3232" s="15"/>
      <c r="AO3232" s="11"/>
      <c r="AP3232" s="11"/>
    </row>
    <row r="3233" spans="3:42" outlineLevel="2" x14ac:dyDescent="0.2">
      <c r="C3233" s="252" t="s">
        <v>152</v>
      </c>
      <c r="D3233" s="119" t="s">
        <v>152</v>
      </c>
      <c r="F3233" s="783" t="s">
        <v>16</v>
      </c>
      <c r="G3233" s="83"/>
      <c r="H3233" s="798" t="s">
        <v>11</v>
      </c>
      <c r="I3233" s="799"/>
      <c r="J3233" s="83"/>
      <c r="K3233" s="736"/>
      <c r="L3233" s="83"/>
      <c r="M3233" s="83"/>
      <c r="N3233" s="83"/>
      <c r="O3233" s="83"/>
      <c r="P3233" s="83"/>
      <c r="Q3233" s="143" t="s">
        <v>110</v>
      </c>
      <c r="R3233" s="304">
        <v>0</v>
      </c>
      <c r="S3233" s="305">
        <v>0</v>
      </c>
      <c r="T3233" s="305">
        <v>0</v>
      </c>
      <c r="U3233" s="305">
        <v>0</v>
      </c>
      <c r="V3233" s="305">
        <v>0</v>
      </c>
      <c r="W3233" s="306">
        <v>0</v>
      </c>
      <c r="X3233" s="305">
        <v>0</v>
      </c>
      <c r="Y3233" s="305">
        <v>0</v>
      </c>
      <c r="Z3233" s="305">
        <v>0</v>
      </c>
      <c r="AA3233" s="305">
        <v>0</v>
      </c>
      <c r="AB3233" s="307">
        <v>0</v>
      </c>
      <c r="AC3233" s="307">
        <v>0</v>
      </c>
      <c r="AD3233" s="307">
        <v>0</v>
      </c>
      <c r="AE3233" s="307">
        <v>0</v>
      </c>
      <c r="AF3233" s="307">
        <v>0</v>
      </c>
      <c r="AG3233" s="307">
        <v>0</v>
      </c>
      <c r="AH3233" s="362">
        <v>0</v>
      </c>
      <c r="AI3233" s="362">
        <v>0</v>
      </c>
      <c r="AK3233" s="199"/>
      <c r="AM3233" s="11"/>
      <c r="AN3233" s="15"/>
      <c r="AO3233" s="11"/>
      <c r="AP3233" s="11"/>
    </row>
    <row r="3234" spans="3:42" outlineLevel="2" x14ac:dyDescent="0.2">
      <c r="C3234" s="252" t="s">
        <v>152</v>
      </c>
      <c r="D3234" s="119" t="s">
        <v>152</v>
      </c>
      <c r="F3234" s="12"/>
      <c r="H3234" s="797"/>
      <c r="K3234" s="164"/>
      <c r="Q3234" s="16"/>
      <c r="R3234" s="800">
        <v>0</v>
      </c>
      <c r="S3234" s="800">
        <v>0</v>
      </c>
      <c r="T3234" s="800">
        <v>0</v>
      </c>
      <c r="U3234" s="800">
        <v>0</v>
      </c>
      <c r="V3234" s="800">
        <v>0</v>
      </c>
      <c r="W3234" s="800">
        <v>0</v>
      </c>
      <c r="X3234" s="800">
        <v>0</v>
      </c>
      <c r="Y3234" s="800">
        <v>0</v>
      </c>
      <c r="Z3234" s="800">
        <v>0</v>
      </c>
      <c r="AA3234" s="800">
        <v>0</v>
      </c>
      <c r="AB3234" s="800">
        <v>0</v>
      </c>
      <c r="AC3234" s="800">
        <v>0</v>
      </c>
      <c r="AD3234" s="800">
        <v>0</v>
      </c>
      <c r="AE3234" s="800">
        <v>0</v>
      </c>
      <c r="AF3234" s="800">
        <v>0</v>
      </c>
      <c r="AG3234" s="800">
        <v>0</v>
      </c>
      <c r="AH3234" s="800">
        <v>0</v>
      </c>
      <c r="AI3234" s="800">
        <v>0</v>
      </c>
      <c r="AK3234" s="199"/>
      <c r="AM3234" s="11"/>
      <c r="AN3234" s="15"/>
      <c r="AO3234" s="11"/>
      <c r="AP3234" s="11"/>
    </row>
    <row r="3235" spans="3:42" outlineLevel="2" x14ac:dyDescent="0.2">
      <c r="C3235" s="252" t="s">
        <v>152</v>
      </c>
      <c r="D3235" s="119" t="s">
        <v>152</v>
      </c>
      <c r="F3235" s="794" t="s">
        <v>616</v>
      </c>
      <c r="AK3235" s="199"/>
      <c r="AM3235" s="11"/>
      <c r="AN3235" s="15"/>
      <c r="AO3235" s="11"/>
      <c r="AP3235" s="11"/>
    </row>
    <row r="3236" spans="3:42" outlineLevel="2" x14ac:dyDescent="0.2">
      <c r="C3236" s="252" t="s">
        <v>152</v>
      </c>
      <c r="D3236" s="119" t="s">
        <v>152</v>
      </c>
      <c r="F3236" s="761" t="s">
        <v>48</v>
      </c>
      <c r="G3236" s="75"/>
      <c r="H3236" s="796" t="s">
        <v>11</v>
      </c>
      <c r="I3236" s="228" t="s">
        <v>617</v>
      </c>
      <c r="J3236" s="75"/>
      <c r="K3236" s="741"/>
      <c r="L3236" s="75"/>
      <c r="M3236" s="75"/>
      <c r="N3236" s="75"/>
      <c r="O3236" s="75"/>
      <c r="P3236" s="75"/>
      <c r="Q3236" s="128" t="s">
        <v>110</v>
      </c>
      <c r="R3236" s="299">
        <v>0</v>
      </c>
      <c r="S3236" s="300">
        <v>0</v>
      </c>
      <c r="T3236" s="300">
        <v>0</v>
      </c>
      <c r="U3236" s="300">
        <v>0</v>
      </c>
      <c r="V3236" s="300">
        <v>0</v>
      </c>
      <c r="W3236" s="301">
        <v>0</v>
      </c>
      <c r="X3236" s="300">
        <v>0</v>
      </c>
      <c r="Y3236" s="300">
        <v>0</v>
      </c>
      <c r="Z3236" s="300">
        <v>0</v>
      </c>
      <c r="AA3236" s="300">
        <v>0</v>
      </c>
      <c r="AB3236" s="302">
        <v>0</v>
      </c>
      <c r="AC3236" s="302">
        <v>0</v>
      </c>
      <c r="AD3236" s="302">
        <v>0</v>
      </c>
      <c r="AE3236" s="302">
        <v>0</v>
      </c>
      <c r="AF3236" s="302">
        <v>0</v>
      </c>
      <c r="AG3236" s="302">
        <v>0</v>
      </c>
      <c r="AH3236" s="348">
        <v>0</v>
      </c>
      <c r="AI3236" s="348">
        <v>0</v>
      </c>
      <c r="AK3236" s="199"/>
      <c r="AM3236" s="11"/>
      <c r="AN3236" s="15"/>
      <c r="AO3236" s="11"/>
      <c r="AP3236" s="11"/>
    </row>
    <row r="3237" spans="3:42" outlineLevel="2" x14ac:dyDescent="0.2">
      <c r="C3237" s="252" t="s">
        <v>152</v>
      </c>
      <c r="D3237" s="119" t="s">
        <v>152</v>
      </c>
      <c r="F3237" s="767" t="s">
        <v>55</v>
      </c>
      <c r="H3237" s="797" t="s">
        <v>11</v>
      </c>
      <c r="I3237" s="234" t="s">
        <v>617</v>
      </c>
      <c r="K3237" s="164"/>
      <c r="Q3237" s="135" t="s">
        <v>110</v>
      </c>
      <c r="R3237" s="314">
        <v>0</v>
      </c>
      <c r="S3237" s="315">
        <v>0</v>
      </c>
      <c r="T3237" s="315">
        <v>0</v>
      </c>
      <c r="U3237" s="315">
        <v>0</v>
      </c>
      <c r="V3237" s="315">
        <v>0</v>
      </c>
      <c r="W3237" s="316">
        <v>0</v>
      </c>
      <c r="X3237" s="315">
        <v>0</v>
      </c>
      <c r="Y3237" s="315">
        <v>0</v>
      </c>
      <c r="Z3237" s="315">
        <v>0</v>
      </c>
      <c r="AA3237" s="315">
        <v>0</v>
      </c>
      <c r="AB3237" s="5">
        <v>0</v>
      </c>
      <c r="AC3237" s="5">
        <v>0</v>
      </c>
      <c r="AD3237" s="5">
        <v>0</v>
      </c>
      <c r="AE3237" s="5">
        <v>0</v>
      </c>
      <c r="AF3237" s="5">
        <v>0</v>
      </c>
      <c r="AG3237" s="5">
        <v>0</v>
      </c>
      <c r="AH3237" s="350">
        <v>0</v>
      </c>
      <c r="AI3237" s="350">
        <v>0</v>
      </c>
      <c r="AK3237" s="199"/>
      <c r="AM3237" s="11"/>
      <c r="AN3237" s="15"/>
      <c r="AO3237" s="11"/>
      <c r="AP3237" s="11"/>
    </row>
    <row r="3238" spans="3:42" outlineLevel="2" x14ac:dyDescent="0.2">
      <c r="C3238" s="252" t="s">
        <v>152</v>
      </c>
      <c r="D3238" s="119" t="s">
        <v>152</v>
      </c>
      <c r="F3238" s="783" t="s">
        <v>57</v>
      </c>
      <c r="G3238" s="83"/>
      <c r="H3238" s="798" t="s">
        <v>11</v>
      </c>
      <c r="I3238" s="240" t="s">
        <v>617</v>
      </c>
      <c r="J3238" s="83"/>
      <c r="K3238" s="736"/>
      <c r="L3238" s="83"/>
      <c r="M3238" s="83"/>
      <c r="N3238" s="83"/>
      <c r="O3238" s="83"/>
      <c r="P3238" s="83"/>
      <c r="Q3238" s="143" t="s">
        <v>110</v>
      </c>
      <c r="R3238" s="304">
        <v>0</v>
      </c>
      <c r="S3238" s="305">
        <v>0</v>
      </c>
      <c r="T3238" s="305">
        <v>0</v>
      </c>
      <c r="U3238" s="305">
        <v>0</v>
      </c>
      <c r="V3238" s="305">
        <v>0</v>
      </c>
      <c r="W3238" s="306">
        <v>0</v>
      </c>
      <c r="X3238" s="305">
        <v>0</v>
      </c>
      <c r="Y3238" s="305">
        <v>0</v>
      </c>
      <c r="Z3238" s="305">
        <v>0</v>
      </c>
      <c r="AA3238" s="305">
        <v>0</v>
      </c>
      <c r="AB3238" s="307">
        <v>0</v>
      </c>
      <c r="AC3238" s="307">
        <v>0</v>
      </c>
      <c r="AD3238" s="307">
        <v>0</v>
      </c>
      <c r="AE3238" s="307">
        <v>0</v>
      </c>
      <c r="AF3238" s="307">
        <v>0</v>
      </c>
      <c r="AG3238" s="307">
        <v>0</v>
      </c>
      <c r="AH3238" s="362">
        <v>0</v>
      </c>
      <c r="AI3238" s="362">
        <v>0</v>
      </c>
      <c r="AK3238" s="199"/>
      <c r="AM3238" s="11"/>
      <c r="AN3238" s="15"/>
      <c r="AO3238" s="11"/>
      <c r="AP3238" s="11"/>
    </row>
    <row r="3239" spans="3:42" outlineLevel="2" x14ac:dyDescent="0.2">
      <c r="C3239" s="252" t="s">
        <v>152</v>
      </c>
      <c r="D3239" s="119" t="s">
        <v>152</v>
      </c>
      <c r="F3239" s="802" t="s">
        <v>626</v>
      </c>
      <c r="R3239" s="800">
        <v>0</v>
      </c>
      <c r="S3239" s="800">
        <v>0</v>
      </c>
      <c r="T3239" s="800">
        <v>0</v>
      </c>
      <c r="U3239" s="800">
        <v>0</v>
      </c>
      <c r="V3239" s="800">
        <v>0</v>
      </c>
      <c r="W3239" s="800">
        <v>0</v>
      </c>
      <c r="X3239" s="800">
        <v>0</v>
      </c>
      <c r="Y3239" s="800">
        <v>0</v>
      </c>
      <c r="Z3239" s="800">
        <v>0</v>
      </c>
      <c r="AA3239" s="800">
        <v>0</v>
      </c>
      <c r="AB3239" s="800">
        <v>0</v>
      </c>
      <c r="AC3239" s="800">
        <v>0</v>
      </c>
      <c r="AD3239" s="800">
        <v>0</v>
      </c>
      <c r="AE3239" s="800">
        <v>0</v>
      </c>
      <c r="AF3239" s="800">
        <v>0</v>
      </c>
      <c r="AG3239" s="800">
        <v>0</v>
      </c>
      <c r="AH3239" s="800">
        <v>0</v>
      </c>
      <c r="AI3239" s="800">
        <v>0</v>
      </c>
      <c r="AK3239" s="199"/>
      <c r="AM3239" s="11"/>
      <c r="AN3239" s="15"/>
      <c r="AO3239" s="11"/>
      <c r="AP3239" s="11"/>
    </row>
    <row r="3240" spans="3:42" outlineLevel="2" x14ac:dyDescent="0.2">
      <c r="C3240" s="252" t="s">
        <v>152</v>
      </c>
      <c r="D3240" s="119" t="s">
        <v>152</v>
      </c>
      <c r="R3240" s="5"/>
      <c r="S3240" s="5"/>
      <c r="T3240" s="5"/>
      <c r="U3240" s="5"/>
      <c r="V3240" s="5"/>
      <c r="W3240" s="5"/>
      <c r="X3240" s="5"/>
      <c r="Y3240" s="5"/>
      <c r="AK3240" s="199"/>
      <c r="AM3240" s="11"/>
      <c r="AN3240" s="15"/>
      <c r="AO3240" s="11"/>
      <c r="AP3240" s="11"/>
    </row>
    <row r="3241" spans="3:42" outlineLevel="2" x14ac:dyDescent="0.2">
      <c r="C3241" s="252" t="s">
        <v>152</v>
      </c>
      <c r="D3241" s="119" t="s">
        <v>152</v>
      </c>
      <c r="F3241" s="789" t="s">
        <v>627</v>
      </c>
      <c r="G3241" s="790"/>
      <c r="H3241" s="803"/>
      <c r="I3241" s="790"/>
      <c r="J3241" s="790"/>
      <c r="K3241" s="792"/>
      <c r="L3241" s="789"/>
      <c r="M3241" s="789"/>
      <c r="N3241" s="789"/>
      <c r="O3241" s="789"/>
      <c r="P3241" s="789"/>
      <c r="Q3241" s="792"/>
      <c r="R3241" s="793"/>
      <c r="S3241" s="793"/>
      <c r="T3241" s="793"/>
      <c r="U3241" s="793"/>
      <c r="V3241" s="793"/>
      <c r="W3241" s="793"/>
      <c r="X3241" s="793"/>
      <c r="Y3241" s="793"/>
      <c r="Z3241" s="793"/>
      <c r="AA3241" s="793"/>
      <c r="AB3241" s="793"/>
      <c r="AC3241" s="793"/>
      <c r="AD3241" s="793"/>
      <c r="AE3241" s="793"/>
      <c r="AF3241" s="793"/>
      <c r="AG3241" s="793"/>
      <c r="AH3241" s="789"/>
      <c r="AI3241" s="789"/>
      <c r="AK3241" s="199"/>
      <c r="AM3241" s="11"/>
      <c r="AN3241" s="15"/>
      <c r="AO3241" s="11"/>
      <c r="AP3241" s="11"/>
    </row>
    <row r="3242" spans="3:42" outlineLevel="2" x14ac:dyDescent="0.2">
      <c r="C3242" s="252" t="s">
        <v>152</v>
      </c>
      <c r="D3242" s="119" t="s">
        <v>152</v>
      </c>
      <c r="F3242" t="s">
        <v>620</v>
      </c>
      <c r="AK3242" s="199"/>
      <c r="AM3242" s="11"/>
      <c r="AN3242" s="15"/>
      <c r="AO3242" s="11"/>
      <c r="AP3242" s="11"/>
    </row>
    <row r="3243" spans="3:42" outlineLevel="2" x14ac:dyDescent="0.2">
      <c r="C3243" s="252" t="s">
        <v>152</v>
      </c>
      <c r="D3243" s="119" t="s">
        <v>152</v>
      </c>
      <c r="F3243" s="761" t="s">
        <v>48</v>
      </c>
      <c r="G3243" s="75"/>
      <c r="H3243" s="796" t="s">
        <v>628</v>
      </c>
      <c r="I3243" s="801"/>
      <c r="J3243" s="75"/>
      <c r="K3243" s="741"/>
      <c r="L3243" s="75"/>
      <c r="M3243" s="75"/>
      <c r="N3243" s="75"/>
      <c r="O3243" s="75"/>
      <c r="P3243" s="75"/>
      <c r="Q3243" s="128" t="s">
        <v>536</v>
      </c>
      <c r="R3243" s="804">
        <v>0</v>
      </c>
      <c r="S3243" s="805">
        <v>0</v>
      </c>
      <c r="T3243" s="805">
        <v>0</v>
      </c>
      <c r="U3243" s="805">
        <v>0</v>
      </c>
      <c r="V3243" s="805">
        <v>0</v>
      </c>
      <c r="W3243" s="806">
        <v>0</v>
      </c>
      <c r="X3243" s="805">
        <v>0</v>
      </c>
      <c r="Y3243" s="805">
        <v>0</v>
      </c>
      <c r="Z3243" s="805">
        <v>0</v>
      </c>
      <c r="AA3243" s="805">
        <v>0</v>
      </c>
      <c r="AB3243" s="805">
        <v>0</v>
      </c>
      <c r="AC3243" s="805">
        <v>0</v>
      </c>
      <c r="AD3243" s="805">
        <v>0</v>
      </c>
      <c r="AE3243" s="805">
        <v>0</v>
      </c>
      <c r="AF3243" s="805">
        <v>0</v>
      </c>
      <c r="AG3243" s="805">
        <v>0</v>
      </c>
      <c r="AH3243" s="808">
        <v>0</v>
      </c>
      <c r="AI3243" s="808">
        <v>0</v>
      </c>
      <c r="AK3243" s="199"/>
      <c r="AM3243" s="11"/>
      <c r="AN3243" s="15"/>
      <c r="AO3243" s="11"/>
      <c r="AP3243" s="11"/>
    </row>
    <row r="3244" spans="3:42" outlineLevel="2" x14ac:dyDescent="0.2">
      <c r="C3244" s="252" t="s">
        <v>152</v>
      </c>
      <c r="D3244" s="119" t="s">
        <v>152</v>
      </c>
      <c r="F3244" s="767" t="s">
        <v>55</v>
      </c>
      <c r="H3244" s="797" t="s">
        <v>628</v>
      </c>
      <c r="K3244" s="164"/>
      <c r="Q3244" s="135" t="s">
        <v>536</v>
      </c>
      <c r="R3244" s="809">
        <v>0</v>
      </c>
      <c r="S3244" s="810">
        <v>0</v>
      </c>
      <c r="T3244" s="810">
        <v>0</v>
      </c>
      <c r="U3244" s="810">
        <v>0</v>
      </c>
      <c r="V3244" s="810">
        <v>0</v>
      </c>
      <c r="W3244" s="811">
        <v>0</v>
      </c>
      <c r="X3244" s="810">
        <v>0</v>
      </c>
      <c r="Y3244" s="810">
        <v>0</v>
      </c>
      <c r="Z3244" s="810">
        <v>0</v>
      </c>
      <c r="AA3244" s="810">
        <v>0</v>
      </c>
      <c r="AB3244" s="810">
        <v>0</v>
      </c>
      <c r="AC3244" s="810">
        <v>0</v>
      </c>
      <c r="AD3244" s="810">
        <v>0</v>
      </c>
      <c r="AE3244" s="810">
        <v>0</v>
      </c>
      <c r="AF3244" s="810">
        <v>0</v>
      </c>
      <c r="AG3244" s="810">
        <v>0</v>
      </c>
      <c r="AH3244" s="812">
        <v>0</v>
      </c>
      <c r="AI3244" s="812">
        <v>0</v>
      </c>
      <c r="AK3244" s="199"/>
      <c r="AM3244" s="11"/>
      <c r="AN3244" s="15"/>
      <c r="AO3244" s="11"/>
      <c r="AP3244" s="11"/>
    </row>
    <row r="3245" spans="3:42" outlineLevel="2" x14ac:dyDescent="0.2">
      <c r="C3245" s="252" t="s">
        <v>152</v>
      </c>
      <c r="D3245" s="119" t="s">
        <v>152</v>
      </c>
      <c r="F3245" s="783" t="s">
        <v>57</v>
      </c>
      <c r="G3245" s="83"/>
      <c r="H3245" s="798" t="s">
        <v>628</v>
      </c>
      <c r="I3245" s="799"/>
      <c r="J3245" s="83"/>
      <c r="K3245" s="736"/>
      <c r="L3245" s="83"/>
      <c r="M3245" s="83"/>
      <c r="N3245" s="83"/>
      <c r="O3245" s="83"/>
      <c r="P3245" s="83"/>
      <c r="Q3245" s="143" t="s">
        <v>536</v>
      </c>
      <c r="R3245" s="813">
        <v>0</v>
      </c>
      <c r="S3245" s="814">
        <v>0</v>
      </c>
      <c r="T3245" s="814">
        <v>0</v>
      </c>
      <c r="U3245" s="814">
        <v>0</v>
      </c>
      <c r="V3245" s="814">
        <v>0</v>
      </c>
      <c r="W3245" s="815">
        <v>0</v>
      </c>
      <c r="X3245" s="814">
        <v>0</v>
      </c>
      <c r="Y3245" s="814">
        <v>0</v>
      </c>
      <c r="Z3245" s="814">
        <v>0</v>
      </c>
      <c r="AA3245" s="814">
        <v>0</v>
      </c>
      <c r="AB3245" s="814">
        <v>0</v>
      </c>
      <c r="AC3245" s="814">
        <v>0</v>
      </c>
      <c r="AD3245" s="814">
        <v>0</v>
      </c>
      <c r="AE3245" s="814">
        <v>0</v>
      </c>
      <c r="AF3245" s="814">
        <v>0</v>
      </c>
      <c r="AG3245" s="814">
        <v>0</v>
      </c>
      <c r="AH3245" s="816">
        <v>0</v>
      </c>
      <c r="AI3245" s="816">
        <v>0</v>
      </c>
      <c r="AK3245" s="199"/>
      <c r="AM3245" s="11"/>
      <c r="AN3245" s="15"/>
      <c r="AO3245" s="11"/>
      <c r="AP3245" s="11"/>
    </row>
    <row r="3246" spans="3:42" outlineLevel="2" x14ac:dyDescent="0.2">
      <c r="C3246" s="252" t="s">
        <v>152</v>
      </c>
      <c r="D3246" s="119" t="s">
        <v>152</v>
      </c>
      <c r="AK3246" s="199"/>
      <c r="AM3246" s="11"/>
      <c r="AN3246" s="15"/>
      <c r="AO3246" s="11"/>
      <c r="AP3246" s="11"/>
    </row>
    <row r="3247" spans="3:42" outlineLevel="1" x14ac:dyDescent="0.2">
      <c r="C3247" s="252" t="s">
        <v>152</v>
      </c>
      <c r="D3247" s="119" t="s">
        <v>152</v>
      </c>
      <c r="F3247" s="121" t="s">
        <v>629</v>
      </c>
      <c r="G3247" s="756"/>
      <c r="H3247" s="757"/>
      <c r="I3247" s="788"/>
      <c r="J3247" s="756"/>
      <c r="K3247" s="758"/>
      <c r="L3247" s="759"/>
      <c r="M3247" s="759"/>
      <c r="N3247" s="759"/>
      <c r="O3247" s="759"/>
      <c r="P3247" s="759"/>
      <c r="Q3247" s="758"/>
      <c r="R3247" s="760"/>
      <c r="S3247" s="760"/>
      <c r="T3247" s="760"/>
      <c r="U3247" s="760"/>
      <c r="V3247" s="760"/>
      <c r="W3247" s="760"/>
      <c r="X3247" s="760"/>
      <c r="Y3247" s="760"/>
      <c r="Z3247" s="760"/>
      <c r="AA3247" s="760"/>
      <c r="AB3247" s="760"/>
      <c r="AC3247" s="760"/>
      <c r="AD3247" s="760"/>
      <c r="AE3247" s="760"/>
      <c r="AF3247" s="760"/>
      <c r="AG3247" s="760"/>
      <c r="AH3247" s="759"/>
      <c r="AI3247" s="759"/>
      <c r="AK3247" s="199"/>
      <c r="AM3247" s="11"/>
      <c r="AN3247" s="15"/>
      <c r="AO3247" s="11"/>
      <c r="AP3247" s="11"/>
    </row>
    <row r="3248" spans="3:42" outlineLevel="2" x14ac:dyDescent="0.2">
      <c r="C3248" s="252" t="s">
        <v>152</v>
      </c>
      <c r="D3248" s="119" t="s">
        <v>152</v>
      </c>
      <c r="F3248" s="789" t="s">
        <v>630</v>
      </c>
      <c r="G3248" s="790"/>
      <c r="H3248" s="803"/>
      <c r="I3248" s="791"/>
      <c r="J3248" s="790"/>
      <c r="K3248" s="792"/>
      <c r="L3248" s="789"/>
      <c r="M3248" s="789"/>
      <c r="N3248" s="789"/>
      <c r="O3248" s="789"/>
      <c r="P3248" s="789"/>
      <c r="Q3248" s="792"/>
      <c r="R3248" s="793"/>
      <c r="S3248" s="793"/>
      <c r="T3248" s="793"/>
      <c r="U3248" s="793"/>
      <c r="V3248" s="793"/>
      <c r="W3248" s="793"/>
      <c r="X3248" s="793"/>
      <c r="Y3248" s="793"/>
      <c r="Z3248" s="793"/>
      <c r="AA3248" s="793"/>
      <c r="AB3248" s="793"/>
      <c r="AC3248" s="793"/>
      <c r="AD3248" s="793"/>
      <c r="AE3248" s="793"/>
      <c r="AF3248" s="793"/>
      <c r="AG3248" s="793"/>
      <c r="AH3248" s="789"/>
      <c r="AI3248" s="789"/>
      <c r="AK3248" s="199"/>
      <c r="AM3248" s="11"/>
      <c r="AN3248" s="15"/>
      <c r="AO3248" s="11"/>
      <c r="AP3248" s="11"/>
    </row>
    <row r="3249" spans="3:42" outlineLevel="2" x14ac:dyDescent="0.2">
      <c r="C3249" s="252" t="s">
        <v>152</v>
      </c>
      <c r="D3249" s="119" t="s">
        <v>152</v>
      </c>
      <c r="F3249" s="794" t="s">
        <v>610</v>
      </c>
      <c r="H3249" s="795"/>
      <c r="AK3249" s="199"/>
      <c r="AM3249" s="11"/>
      <c r="AN3249" s="15"/>
      <c r="AO3249" s="11"/>
      <c r="AP3249" s="11"/>
    </row>
    <row r="3250" spans="3:42" outlineLevel="2" x14ac:dyDescent="0.2">
      <c r="C3250" s="252" t="s">
        <v>152</v>
      </c>
      <c r="D3250" s="119" t="s">
        <v>152</v>
      </c>
      <c r="F3250" s="761" t="s">
        <v>62</v>
      </c>
      <c r="G3250" s="75"/>
      <c r="H3250" s="796" t="s">
        <v>580</v>
      </c>
      <c r="I3250" s="796" t="s">
        <v>611</v>
      </c>
      <c r="J3250" s="75"/>
      <c r="K3250" s="741"/>
      <c r="L3250" s="75"/>
      <c r="M3250" s="75"/>
      <c r="N3250" s="75"/>
      <c r="O3250" s="75"/>
      <c r="P3250" s="75"/>
      <c r="Q3250" s="128" t="s">
        <v>110</v>
      </c>
      <c r="R3250" s="299">
        <v>0</v>
      </c>
      <c r="S3250" s="300">
        <v>0</v>
      </c>
      <c r="T3250" s="300">
        <v>0</v>
      </c>
      <c r="U3250" s="300">
        <v>0</v>
      </c>
      <c r="V3250" s="300">
        <v>0</v>
      </c>
      <c r="W3250" s="301">
        <v>0</v>
      </c>
      <c r="X3250" s="300">
        <v>0</v>
      </c>
      <c r="Y3250" s="300">
        <v>0</v>
      </c>
      <c r="Z3250" s="300">
        <v>0</v>
      </c>
      <c r="AA3250" s="300">
        <v>0</v>
      </c>
      <c r="AB3250" s="302">
        <v>0</v>
      </c>
      <c r="AC3250" s="302">
        <v>0</v>
      </c>
      <c r="AD3250" s="302">
        <v>0</v>
      </c>
      <c r="AE3250" s="302">
        <v>0</v>
      </c>
      <c r="AF3250" s="302">
        <v>0</v>
      </c>
      <c r="AG3250" s="302">
        <v>0</v>
      </c>
      <c r="AH3250" s="348">
        <v>0</v>
      </c>
      <c r="AI3250" s="348">
        <v>0</v>
      </c>
      <c r="AK3250" s="199"/>
      <c r="AM3250" s="11"/>
      <c r="AN3250" s="15"/>
      <c r="AO3250" s="11"/>
      <c r="AP3250" s="11"/>
    </row>
    <row r="3251" spans="3:42" outlineLevel="2" x14ac:dyDescent="0.2">
      <c r="C3251" s="252" t="s">
        <v>152</v>
      </c>
      <c r="D3251" s="119" t="s">
        <v>152</v>
      </c>
      <c r="F3251" s="767" t="s">
        <v>188</v>
      </c>
      <c r="H3251" s="797" t="s">
        <v>580</v>
      </c>
      <c r="I3251" s="797" t="s">
        <v>612</v>
      </c>
      <c r="K3251" s="164"/>
      <c r="Q3251" s="135" t="s">
        <v>110</v>
      </c>
      <c r="R3251" s="314">
        <v>0</v>
      </c>
      <c r="S3251" s="315">
        <v>0</v>
      </c>
      <c r="T3251" s="315">
        <v>0</v>
      </c>
      <c r="U3251" s="315">
        <v>0</v>
      </c>
      <c r="V3251" s="315">
        <v>0</v>
      </c>
      <c r="W3251" s="316">
        <v>0</v>
      </c>
      <c r="X3251" s="315">
        <v>0</v>
      </c>
      <c r="Y3251" s="315">
        <v>0</v>
      </c>
      <c r="Z3251" s="315">
        <v>0</v>
      </c>
      <c r="AA3251" s="315">
        <v>0</v>
      </c>
      <c r="AB3251" s="5">
        <v>0</v>
      </c>
      <c r="AC3251" s="5">
        <v>0</v>
      </c>
      <c r="AD3251" s="5">
        <v>0</v>
      </c>
      <c r="AE3251" s="5">
        <v>0</v>
      </c>
      <c r="AF3251" s="5">
        <v>0</v>
      </c>
      <c r="AG3251" s="5">
        <v>0</v>
      </c>
      <c r="AH3251" s="350">
        <v>0</v>
      </c>
      <c r="AI3251" s="350">
        <v>0</v>
      </c>
      <c r="AK3251" s="199"/>
      <c r="AM3251" s="11"/>
      <c r="AN3251" s="15"/>
      <c r="AO3251" s="11"/>
      <c r="AP3251" s="11"/>
    </row>
    <row r="3252" spans="3:42" outlineLevel="2" x14ac:dyDescent="0.2">
      <c r="C3252" s="252" t="s">
        <v>152</v>
      </c>
      <c r="D3252" s="119" t="s">
        <v>152</v>
      </c>
      <c r="F3252" s="767" t="s">
        <v>613</v>
      </c>
      <c r="H3252" s="797" t="s">
        <v>580</v>
      </c>
      <c r="I3252" s="234" t="s">
        <v>614</v>
      </c>
      <c r="K3252" s="164"/>
      <c r="Q3252" s="135" t="s">
        <v>110</v>
      </c>
      <c r="R3252" s="314">
        <v>0</v>
      </c>
      <c r="S3252" s="315">
        <v>0</v>
      </c>
      <c r="T3252" s="315">
        <v>0</v>
      </c>
      <c r="U3252" s="315">
        <v>0</v>
      </c>
      <c r="V3252" s="315">
        <v>0</v>
      </c>
      <c r="W3252" s="316">
        <v>0</v>
      </c>
      <c r="X3252" s="315">
        <v>0</v>
      </c>
      <c r="Y3252" s="315">
        <v>0</v>
      </c>
      <c r="Z3252" s="315">
        <v>0</v>
      </c>
      <c r="AA3252" s="315">
        <v>0</v>
      </c>
      <c r="AB3252" s="5">
        <v>0</v>
      </c>
      <c r="AC3252" s="5">
        <v>0</v>
      </c>
      <c r="AD3252" s="5">
        <v>0</v>
      </c>
      <c r="AE3252" s="5">
        <v>0</v>
      </c>
      <c r="AF3252" s="5">
        <v>0</v>
      </c>
      <c r="AG3252" s="5">
        <v>0</v>
      </c>
      <c r="AH3252" s="350">
        <v>0</v>
      </c>
      <c r="AI3252" s="350">
        <v>0</v>
      </c>
      <c r="AK3252" s="199"/>
      <c r="AM3252" s="11"/>
      <c r="AN3252" s="15"/>
      <c r="AO3252" s="11"/>
      <c r="AP3252" s="11"/>
    </row>
    <row r="3253" spans="3:42" outlineLevel="2" x14ac:dyDescent="0.2">
      <c r="C3253" s="252" t="s">
        <v>152</v>
      </c>
      <c r="D3253" s="119" t="s">
        <v>152</v>
      </c>
      <c r="F3253" s="783" t="s">
        <v>57</v>
      </c>
      <c r="G3253" s="83"/>
      <c r="H3253" s="798" t="s">
        <v>580</v>
      </c>
      <c r="I3253" s="799"/>
      <c r="J3253" s="83"/>
      <c r="K3253" s="736"/>
      <c r="L3253" s="83"/>
      <c r="M3253" s="83"/>
      <c r="N3253" s="83"/>
      <c r="O3253" s="83"/>
      <c r="P3253" s="83"/>
      <c r="Q3253" s="143" t="s">
        <v>110</v>
      </c>
      <c r="R3253" s="304">
        <v>0</v>
      </c>
      <c r="S3253" s="305">
        <v>0</v>
      </c>
      <c r="T3253" s="305">
        <v>0</v>
      </c>
      <c r="U3253" s="305">
        <v>0</v>
      </c>
      <c r="V3253" s="305">
        <v>0</v>
      </c>
      <c r="W3253" s="306">
        <v>0</v>
      </c>
      <c r="X3253" s="305">
        <v>0</v>
      </c>
      <c r="Y3253" s="305">
        <v>0</v>
      </c>
      <c r="Z3253" s="305">
        <v>0</v>
      </c>
      <c r="AA3253" s="305">
        <v>0</v>
      </c>
      <c r="AB3253" s="307">
        <v>0</v>
      </c>
      <c r="AC3253" s="307">
        <v>0</v>
      </c>
      <c r="AD3253" s="307">
        <v>0</v>
      </c>
      <c r="AE3253" s="307">
        <v>0</v>
      </c>
      <c r="AF3253" s="307">
        <v>0</v>
      </c>
      <c r="AG3253" s="307">
        <v>0</v>
      </c>
      <c r="AH3253" s="362">
        <v>0</v>
      </c>
      <c r="AI3253" s="362">
        <v>0</v>
      </c>
      <c r="AK3253" s="199"/>
      <c r="AM3253" s="11"/>
      <c r="AN3253" s="15"/>
      <c r="AO3253" s="11"/>
      <c r="AP3253" s="11"/>
    </row>
    <row r="3254" spans="3:42" outlineLevel="2" x14ac:dyDescent="0.2">
      <c r="C3254" s="252" t="s">
        <v>152</v>
      </c>
      <c r="D3254" s="119" t="s">
        <v>152</v>
      </c>
      <c r="F3254" s="12"/>
      <c r="H3254" s="234"/>
      <c r="K3254" s="164"/>
      <c r="Q3254" s="16"/>
      <c r="R3254" s="800">
        <v>0</v>
      </c>
      <c r="S3254" s="800">
        <v>0</v>
      </c>
      <c r="T3254" s="800">
        <v>0</v>
      </c>
      <c r="U3254" s="800">
        <v>0</v>
      </c>
      <c r="V3254" s="800">
        <v>0</v>
      </c>
      <c r="W3254" s="800">
        <v>0</v>
      </c>
      <c r="X3254" s="800">
        <v>0</v>
      </c>
      <c r="Y3254" s="800">
        <v>0</v>
      </c>
      <c r="Z3254" s="800">
        <v>0</v>
      </c>
      <c r="AA3254" s="800">
        <v>0</v>
      </c>
      <c r="AB3254" s="800">
        <v>0</v>
      </c>
      <c r="AC3254" s="800">
        <v>0</v>
      </c>
      <c r="AD3254" s="800">
        <v>0</v>
      </c>
      <c r="AE3254" s="800">
        <v>0</v>
      </c>
      <c r="AF3254" s="800">
        <v>0</v>
      </c>
      <c r="AG3254" s="800">
        <v>0</v>
      </c>
      <c r="AH3254" s="800">
        <v>0</v>
      </c>
      <c r="AI3254" s="800">
        <v>0</v>
      </c>
      <c r="AK3254" s="199"/>
      <c r="AM3254" s="11"/>
      <c r="AN3254" s="15"/>
      <c r="AO3254" s="11"/>
      <c r="AP3254" s="11"/>
    </row>
    <row r="3255" spans="3:42" outlineLevel="2" x14ac:dyDescent="0.2">
      <c r="C3255" s="252" t="s">
        <v>152</v>
      </c>
      <c r="D3255" s="119" t="s">
        <v>152</v>
      </c>
      <c r="F3255" s="794" t="s">
        <v>615</v>
      </c>
      <c r="AK3255" s="199"/>
      <c r="AM3255" s="11"/>
      <c r="AN3255" s="15"/>
      <c r="AO3255" s="11"/>
      <c r="AP3255" s="11"/>
    </row>
    <row r="3256" spans="3:42" outlineLevel="2" x14ac:dyDescent="0.2">
      <c r="C3256" s="252" t="s">
        <v>152</v>
      </c>
      <c r="D3256" s="119" t="s">
        <v>152</v>
      </c>
      <c r="F3256" s="761" t="s">
        <v>48</v>
      </c>
      <c r="G3256" s="75"/>
      <c r="H3256" s="796" t="s">
        <v>580</v>
      </c>
      <c r="I3256" s="801"/>
      <c r="J3256" s="75"/>
      <c r="K3256" s="741"/>
      <c r="L3256" s="75"/>
      <c r="M3256" s="75"/>
      <c r="N3256" s="75"/>
      <c r="O3256" s="75"/>
      <c r="P3256" s="75"/>
      <c r="Q3256" s="128" t="s">
        <v>110</v>
      </c>
      <c r="R3256" s="299">
        <v>0</v>
      </c>
      <c r="S3256" s="300">
        <v>0</v>
      </c>
      <c r="T3256" s="300">
        <v>0</v>
      </c>
      <c r="U3256" s="300">
        <v>0</v>
      </c>
      <c r="V3256" s="300">
        <v>0</v>
      </c>
      <c r="W3256" s="301">
        <v>0</v>
      </c>
      <c r="X3256" s="300">
        <v>0</v>
      </c>
      <c r="Y3256" s="300">
        <v>0</v>
      </c>
      <c r="Z3256" s="300">
        <v>0</v>
      </c>
      <c r="AA3256" s="300">
        <v>0</v>
      </c>
      <c r="AB3256" s="302">
        <v>0</v>
      </c>
      <c r="AC3256" s="302">
        <v>0</v>
      </c>
      <c r="AD3256" s="302">
        <v>0</v>
      </c>
      <c r="AE3256" s="302">
        <v>0</v>
      </c>
      <c r="AF3256" s="302">
        <v>0</v>
      </c>
      <c r="AG3256" s="302">
        <v>0</v>
      </c>
      <c r="AH3256" s="348">
        <v>0</v>
      </c>
      <c r="AI3256" s="348">
        <v>0</v>
      </c>
      <c r="AK3256" s="199"/>
      <c r="AM3256" s="11"/>
      <c r="AN3256" s="15"/>
      <c r="AO3256" s="11"/>
      <c r="AP3256" s="11"/>
    </row>
    <row r="3257" spans="3:42" outlineLevel="2" x14ac:dyDescent="0.2">
      <c r="C3257" s="252" t="s">
        <v>152</v>
      </c>
      <c r="D3257" s="119" t="s">
        <v>152</v>
      </c>
      <c r="F3257" s="767" t="s">
        <v>55</v>
      </c>
      <c r="H3257" s="797" t="s">
        <v>580</v>
      </c>
      <c r="K3257" s="164"/>
      <c r="Q3257" s="135" t="s">
        <v>110</v>
      </c>
      <c r="R3257" s="314">
        <v>0</v>
      </c>
      <c r="S3257" s="315">
        <v>0</v>
      </c>
      <c r="T3257" s="315">
        <v>0</v>
      </c>
      <c r="U3257" s="315">
        <v>0</v>
      </c>
      <c r="V3257" s="315">
        <v>0</v>
      </c>
      <c r="W3257" s="316">
        <v>0</v>
      </c>
      <c r="X3257" s="315">
        <v>0</v>
      </c>
      <c r="Y3257" s="315">
        <v>0</v>
      </c>
      <c r="Z3257" s="315">
        <v>0</v>
      </c>
      <c r="AA3257" s="315">
        <v>0</v>
      </c>
      <c r="AB3257" s="5">
        <v>0</v>
      </c>
      <c r="AC3257" s="5">
        <v>0</v>
      </c>
      <c r="AD3257" s="5">
        <v>0</v>
      </c>
      <c r="AE3257" s="5">
        <v>0</v>
      </c>
      <c r="AF3257" s="5">
        <v>0</v>
      </c>
      <c r="AG3257" s="5">
        <v>0</v>
      </c>
      <c r="AH3257" s="350">
        <v>0</v>
      </c>
      <c r="AI3257" s="350">
        <v>0</v>
      </c>
      <c r="AK3257" s="199"/>
      <c r="AM3257" s="11"/>
      <c r="AN3257" s="15"/>
      <c r="AO3257" s="11"/>
      <c r="AP3257" s="11"/>
    </row>
    <row r="3258" spans="3:42" outlineLevel="2" x14ac:dyDescent="0.2">
      <c r="C3258" s="252" t="s">
        <v>152</v>
      </c>
      <c r="D3258" s="119" t="s">
        <v>152</v>
      </c>
      <c r="F3258" s="783" t="s">
        <v>57</v>
      </c>
      <c r="G3258" s="83"/>
      <c r="H3258" s="798" t="s">
        <v>580</v>
      </c>
      <c r="I3258" s="799"/>
      <c r="J3258" s="83"/>
      <c r="K3258" s="736"/>
      <c r="L3258" s="83"/>
      <c r="M3258" s="83"/>
      <c r="N3258" s="83"/>
      <c r="O3258" s="83"/>
      <c r="P3258" s="83"/>
      <c r="Q3258" s="143" t="s">
        <v>110</v>
      </c>
      <c r="R3258" s="304">
        <v>0</v>
      </c>
      <c r="S3258" s="305">
        <v>0</v>
      </c>
      <c r="T3258" s="305">
        <v>0</v>
      </c>
      <c r="U3258" s="305">
        <v>0</v>
      </c>
      <c r="V3258" s="305">
        <v>0</v>
      </c>
      <c r="W3258" s="306">
        <v>0</v>
      </c>
      <c r="X3258" s="305">
        <v>0</v>
      </c>
      <c r="Y3258" s="305">
        <v>0</v>
      </c>
      <c r="Z3258" s="305">
        <v>0</v>
      </c>
      <c r="AA3258" s="305">
        <v>0</v>
      </c>
      <c r="AB3258" s="307">
        <v>0</v>
      </c>
      <c r="AC3258" s="307">
        <v>0</v>
      </c>
      <c r="AD3258" s="307">
        <v>0</v>
      </c>
      <c r="AE3258" s="307">
        <v>0</v>
      </c>
      <c r="AF3258" s="307">
        <v>0</v>
      </c>
      <c r="AG3258" s="307">
        <v>0</v>
      </c>
      <c r="AH3258" s="362">
        <v>0</v>
      </c>
      <c r="AI3258" s="362">
        <v>0</v>
      </c>
      <c r="AK3258" s="199"/>
      <c r="AM3258" s="11"/>
      <c r="AN3258" s="15"/>
      <c r="AO3258" s="11"/>
      <c r="AP3258" s="11"/>
    </row>
    <row r="3259" spans="3:42" outlineLevel="2" x14ac:dyDescent="0.2">
      <c r="C3259" s="252" t="s">
        <v>152</v>
      </c>
      <c r="D3259" s="119" t="s">
        <v>152</v>
      </c>
      <c r="F3259" s="12"/>
      <c r="H3259" s="164"/>
      <c r="K3259" s="164"/>
      <c r="Q3259" s="16"/>
      <c r="R3259" s="800">
        <v>0</v>
      </c>
      <c r="S3259" s="800">
        <v>0</v>
      </c>
      <c r="T3259" s="800">
        <v>0</v>
      </c>
      <c r="U3259" s="800">
        <v>0</v>
      </c>
      <c r="V3259" s="800">
        <v>0</v>
      </c>
      <c r="W3259" s="800">
        <v>0</v>
      </c>
      <c r="X3259" s="800">
        <v>0</v>
      </c>
      <c r="Y3259" s="800">
        <v>0</v>
      </c>
      <c r="Z3259" s="800">
        <v>0</v>
      </c>
      <c r="AA3259" s="800">
        <v>0</v>
      </c>
      <c r="AB3259" s="800">
        <v>0</v>
      </c>
      <c r="AC3259" s="800">
        <v>0</v>
      </c>
      <c r="AD3259" s="800">
        <v>0</v>
      </c>
      <c r="AE3259" s="800">
        <v>0</v>
      </c>
      <c r="AF3259" s="800">
        <v>0</v>
      </c>
      <c r="AG3259" s="800">
        <v>0</v>
      </c>
      <c r="AH3259" s="800">
        <v>0</v>
      </c>
      <c r="AI3259" s="800">
        <v>0</v>
      </c>
      <c r="AK3259" s="199"/>
      <c r="AM3259" s="11"/>
      <c r="AN3259" s="15"/>
      <c r="AO3259" s="11"/>
      <c r="AP3259" s="11"/>
    </row>
    <row r="3260" spans="3:42" outlineLevel="2" x14ac:dyDescent="0.2">
      <c r="C3260" s="252" t="s">
        <v>152</v>
      </c>
      <c r="D3260" s="119" t="s">
        <v>152</v>
      </c>
      <c r="F3260" s="794" t="s">
        <v>69</v>
      </c>
      <c r="AK3260" s="199"/>
      <c r="AM3260" s="11"/>
      <c r="AN3260" s="15"/>
      <c r="AO3260" s="11"/>
      <c r="AP3260" s="11"/>
    </row>
    <row r="3261" spans="3:42" outlineLevel="2" x14ac:dyDescent="0.2">
      <c r="C3261" s="252" t="s">
        <v>152</v>
      </c>
      <c r="D3261" s="119" t="s">
        <v>152</v>
      </c>
      <c r="F3261" s="761" t="s">
        <v>9</v>
      </c>
      <c r="G3261" s="75"/>
      <c r="H3261" s="796" t="s">
        <v>580</v>
      </c>
      <c r="I3261" s="801"/>
      <c r="J3261" s="75"/>
      <c r="K3261" s="741"/>
      <c r="L3261" s="75"/>
      <c r="M3261" s="75"/>
      <c r="N3261" s="75"/>
      <c r="O3261" s="75"/>
      <c r="P3261" s="75"/>
      <c r="Q3261" s="128" t="s">
        <v>110</v>
      </c>
      <c r="R3261" s="299">
        <v>0</v>
      </c>
      <c r="S3261" s="300">
        <v>0</v>
      </c>
      <c r="T3261" s="300">
        <v>0</v>
      </c>
      <c r="U3261" s="300">
        <v>0</v>
      </c>
      <c r="V3261" s="300">
        <v>0</v>
      </c>
      <c r="W3261" s="301">
        <v>0</v>
      </c>
      <c r="X3261" s="300">
        <v>0</v>
      </c>
      <c r="Y3261" s="300">
        <v>0</v>
      </c>
      <c r="Z3261" s="300">
        <v>0</v>
      </c>
      <c r="AA3261" s="300">
        <v>0</v>
      </c>
      <c r="AB3261" s="302">
        <v>0</v>
      </c>
      <c r="AC3261" s="302">
        <v>0</v>
      </c>
      <c r="AD3261" s="302">
        <v>0</v>
      </c>
      <c r="AE3261" s="302">
        <v>0</v>
      </c>
      <c r="AF3261" s="302">
        <v>0</v>
      </c>
      <c r="AG3261" s="302">
        <v>0</v>
      </c>
      <c r="AH3261" s="348">
        <v>0</v>
      </c>
      <c r="AI3261" s="348">
        <v>0</v>
      </c>
      <c r="AK3261" s="199"/>
      <c r="AM3261" s="11"/>
      <c r="AN3261" s="15"/>
      <c r="AO3261" s="11"/>
      <c r="AP3261" s="11"/>
    </row>
    <row r="3262" spans="3:42" outlineLevel="2" x14ac:dyDescent="0.2">
      <c r="C3262" s="252" t="s">
        <v>152</v>
      </c>
      <c r="D3262" s="119" t="s">
        <v>152</v>
      </c>
      <c r="F3262" s="767" t="s">
        <v>14</v>
      </c>
      <c r="H3262" s="797" t="s">
        <v>580</v>
      </c>
      <c r="K3262" s="164"/>
      <c r="Q3262" s="135" t="s">
        <v>110</v>
      </c>
      <c r="R3262" s="314">
        <v>0</v>
      </c>
      <c r="S3262" s="315">
        <v>0</v>
      </c>
      <c r="T3262" s="315">
        <v>0</v>
      </c>
      <c r="U3262" s="315">
        <v>0</v>
      </c>
      <c r="V3262" s="315">
        <v>0</v>
      </c>
      <c r="W3262" s="316">
        <v>0</v>
      </c>
      <c r="X3262" s="315">
        <v>0</v>
      </c>
      <c r="Y3262" s="315">
        <v>0</v>
      </c>
      <c r="Z3262" s="315">
        <v>0</v>
      </c>
      <c r="AA3262" s="315">
        <v>0</v>
      </c>
      <c r="AB3262" s="5">
        <v>0</v>
      </c>
      <c r="AC3262" s="5">
        <v>0</v>
      </c>
      <c r="AD3262" s="5">
        <v>0</v>
      </c>
      <c r="AE3262" s="5">
        <v>0</v>
      </c>
      <c r="AF3262" s="5">
        <v>0</v>
      </c>
      <c r="AG3262" s="5">
        <v>0</v>
      </c>
      <c r="AH3262" s="350">
        <v>0</v>
      </c>
      <c r="AI3262" s="350">
        <v>0</v>
      </c>
      <c r="AK3262" s="199"/>
      <c r="AM3262" s="11"/>
      <c r="AN3262" s="15"/>
      <c r="AO3262" s="11"/>
      <c r="AP3262" s="11"/>
    </row>
    <row r="3263" spans="3:42" outlineLevel="2" x14ac:dyDescent="0.2">
      <c r="C3263" s="252" t="s">
        <v>152</v>
      </c>
      <c r="D3263" s="119" t="s">
        <v>152</v>
      </c>
      <c r="F3263" s="783" t="s">
        <v>16</v>
      </c>
      <c r="G3263" s="83"/>
      <c r="H3263" s="798" t="s">
        <v>580</v>
      </c>
      <c r="I3263" s="799"/>
      <c r="J3263" s="83"/>
      <c r="K3263" s="736"/>
      <c r="L3263" s="83"/>
      <c r="M3263" s="83"/>
      <c r="N3263" s="83"/>
      <c r="O3263" s="83"/>
      <c r="P3263" s="83"/>
      <c r="Q3263" s="143" t="s">
        <v>110</v>
      </c>
      <c r="R3263" s="304">
        <v>0</v>
      </c>
      <c r="S3263" s="305">
        <v>0</v>
      </c>
      <c r="T3263" s="305">
        <v>0</v>
      </c>
      <c r="U3263" s="305">
        <v>0</v>
      </c>
      <c r="V3263" s="305">
        <v>0</v>
      </c>
      <c r="W3263" s="306">
        <v>0</v>
      </c>
      <c r="X3263" s="305">
        <v>0</v>
      </c>
      <c r="Y3263" s="305">
        <v>0</v>
      </c>
      <c r="Z3263" s="305">
        <v>0</v>
      </c>
      <c r="AA3263" s="305">
        <v>0</v>
      </c>
      <c r="AB3263" s="307">
        <v>0</v>
      </c>
      <c r="AC3263" s="307">
        <v>0</v>
      </c>
      <c r="AD3263" s="307">
        <v>0</v>
      </c>
      <c r="AE3263" s="307">
        <v>0</v>
      </c>
      <c r="AF3263" s="307">
        <v>0</v>
      </c>
      <c r="AG3263" s="307">
        <v>0</v>
      </c>
      <c r="AH3263" s="362">
        <v>0</v>
      </c>
      <c r="AI3263" s="362">
        <v>0</v>
      </c>
      <c r="AK3263" s="199"/>
      <c r="AM3263" s="11"/>
      <c r="AN3263" s="15"/>
      <c r="AO3263" s="11"/>
      <c r="AP3263" s="11"/>
    </row>
    <row r="3264" spans="3:42" outlineLevel="2" x14ac:dyDescent="0.2">
      <c r="C3264" s="252" t="s">
        <v>152</v>
      </c>
      <c r="D3264" s="119" t="s">
        <v>152</v>
      </c>
      <c r="F3264" s="12"/>
      <c r="H3264" s="797"/>
      <c r="K3264" s="164"/>
      <c r="Q3264" s="16"/>
      <c r="R3264" s="800">
        <v>0</v>
      </c>
      <c r="S3264" s="800">
        <v>0</v>
      </c>
      <c r="T3264" s="800">
        <v>0</v>
      </c>
      <c r="U3264" s="800">
        <v>0</v>
      </c>
      <c r="V3264" s="800">
        <v>0</v>
      </c>
      <c r="W3264" s="800">
        <v>0</v>
      </c>
      <c r="X3264" s="800">
        <v>0</v>
      </c>
      <c r="Y3264" s="800">
        <v>0</v>
      </c>
      <c r="Z3264" s="800">
        <v>0</v>
      </c>
      <c r="AA3264" s="800">
        <v>0</v>
      </c>
      <c r="AB3264" s="800">
        <v>0</v>
      </c>
      <c r="AC3264" s="800">
        <v>0</v>
      </c>
      <c r="AD3264" s="800">
        <v>0</v>
      </c>
      <c r="AE3264" s="800">
        <v>0</v>
      </c>
      <c r="AF3264" s="800">
        <v>0</v>
      </c>
      <c r="AG3264" s="800">
        <v>0</v>
      </c>
      <c r="AH3264" s="800">
        <v>0</v>
      </c>
      <c r="AI3264" s="800">
        <v>0</v>
      </c>
      <c r="AK3264" s="199"/>
      <c r="AM3264" s="11"/>
      <c r="AN3264" s="15"/>
      <c r="AO3264" s="11"/>
      <c r="AP3264" s="11"/>
    </row>
    <row r="3265" spans="3:42" outlineLevel="2" x14ac:dyDescent="0.2">
      <c r="C3265" s="252" t="s">
        <v>152</v>
      </c>
      <c r="D3265" s="119" t="s">
        <v>152</v>
      </c>
      <c r="F3265" s="794" t="s">
        <v>616</v>
      </c>
      <c r="AK3265" s="199"/>
      <c r="AM3265" s="11"/>
      <c r="AN3265" s="15"/>
      <c r="AO3265" s="11"/>
      <c r="AP3265" s="11"/>
    </row>
    <row r="3266" spans="3:42" outlineLevel="2" x14ac:dyDescent="0.2">
      <c r="C3266" s="252" t="s">
        <v>152</v>
      </c>
      <c r="D3266" s="119" t="s">
        <v>152</v>
      </c>
      <c r="F3266" s="761" t="s">
        <v>48</v>
      </c>
      <c r="G3266" s="75"/>
      <c r="H3266" s="796" t="s">
        <v>580</v>
      </c>
      <c r="I3266" s="228" t="s">
        <v>617</v>
      </c>
      <c r="J3266" s="75"/>
      <c r="K3266" s="741"/>
      <c r="L3266" s="75"/>
      <c r="M3266" s="75"/>
      <c r="N3266" s="75"/>
      <c r="O3266" s="75"/>
      <c r="P3266" s="75"/>
      <c r="Q3266" s="128" t="s">
        <v>110</v>
      </c>
      <c r="R3266" s="299">
        <v>0</v>
      </c>
      <c r="S3266" s="300">
        <v>0</v>
      </c>
      <c r="T3266" s="300">
        <v>0</v>
      </c>
      <c r="U3266" s="300">
        <v>0</v>
      </c>
      <c r="V3266" s="300">
        <v>0</v>
      </c>
      <c r="W3266" s="301">
        <v>0</v>
      </c>
      <c r="X3266" s="300">
        <v>0</v>
      </c>
      <c r="Y3266" s="300">
        <v>0</v>
      </c>
      <c r="Z3266" s="300">
        <v>0</v>
      </c>
      <c r="AA3266" s="300">
        <v>0</v>
      </c>
      <c r="AB3266" s="302">
        <v>0</v>
      </c>
      <c r="AC3266" s="302">
        <v>0</v>
      </c>
      <c r="AD3266" s="302">
        <v>0</v>
      </c>
      <c r="AE3266" s="302">
        <v>0</v>
      </c>
      <c r="AF3266" s="302">
        <v>0</v>
      </c>
      <c r="AG3266" s="302">
        <v>0</v>
      </c>
      <c r="AH3266" s="348">
        <v>0</v>
      </c>
      <c r="AI3266" s="348">
        <v>0</v>
      </c>
      <c r="AK3266" s="199"/>
      <c r="AM3266" s="11"/>
      <c r="AN3266" s="15"/>
      <c r="AO3266" s="11"/>
      <c r="AP3266" s="11"/>
    </row>
    <row r="3267" spans="3:42" outlineLevel="2" x14ac:dyDescent="0.2">
      <c r="C3267" s="252" t="s">
        <v>152</v>
      </c>
      <c r="D3267" s="119" t="s">
        <v>152</v>
      </c>
      <c r="F3267" s="767" t="s">
        <v>55</v>
      </c>
      <c r="H3267" s="797" t="s">
        <v>580</v>
      </c>
      <c r="I3267" s="234" t="s">
        <v>617</v>
      </c>
      <c r="K3267" s="164"/>
      <c r="Q3267" s="135" t="s">
        <v>110</v>
      </c>
      <c r="R3267" s="314">
        <v>0</v>
      </c>
      <c r="S3267" s="315">
        <v>0</v>
      </c>
      <c r="T3267" s="315">
        <v>0</v>
      </c>
      <c r="U3267" s="315">
        <v>0</v>
      </c>
      <c r="V3267" s="315">
        <v>0</v>
      </c>
      <c r="W3267" s="316">
        <v>0</v>
      </c>
      <c r="X3267" s="315">
        <v>0</v>
      </c>
      <c r="Y3267" s="315">
        <v>0</v>
      </c>
      <c r="Z3267" s="315">
        <v>0</v>
      </c>
      <c r="AA3267" s="315">
        <v>0</v>
      </c>
      <c r="AB3267" s="5">
        <v>0</v>
      </c>
      <c r="AC3267" s="5">
        <v>0</v>
      </c>
      <c r="AD3267" s="5">
        <v>0</v>
      </c>
      <c r="AE3267" s="5">
        <v>0</v>
      </c>
      <c r="AF3267" s="5">
        <v>0</v>
      </c>
      <c r="AG3267" s="5">
        <v>0</v>
      </c>
      <c r="AH3267" s="350">
        <v>0</v>
      </c>
      <c r="AI3267" s="350">
        <v>0</v>
      </c>
      <c r="AK3267" s="199"/>
      <c r="AM3267" s="11"/>
      <c r="AN3267" s="15"/>
      <c r="AO3267" s="11"/>
      <c r="AP3267" s="11"/>
    </row>
    <row r="3268" spans="3:42" outlineLevel="2" x14ac:dyDescent="0.2">
      <c r="C3268" s="252" t="s">
        <v>152</v>
      </c>
      <c r="D3268" s="119" t="s">
        <v>152</v>
      </c>
      <c r="F3268" s="783" t="s">
        <v>57</v>
      </c>
      <c r="G3268" s="83"/>
      <c r="H3268" s="798" t="s">
        <v>580</v>
      </c>
      <c r="I3268" s="240" t="s">
        <v>617</v>
      </c>
      <c r="J3268" s="83"/>
      <c r="K3268" s="736"/>
      <c r="L3268" s="83"/>
      <c r="M3268" s="83"/>
      <c r="N3268" s="83"/>
      <c r="O3268" s="83"/>
      <c r="P3268" s="83"/>
      <c r="Q3268" s="143" t="s">
        <v>110</v>
      </c>
      <c r="R3268" s="304">
        <v>0</v>
      </c>
      <c r="S3268" s="305">
        <v>0</v>
      </c>
      <c r="T3268" s="305">
        <v>0</v>
      </c>
      <c r="U3268" s="305">
        <v>0</v>
      </c>
      <c r="V3268" s="305">
        <v>0</v>
      </c>
      <c r="W3268" s="306">
        <v>0</v>
      </c>
      <c r="X3268" s="305">
        <v>0</v>
      </c>
      <c r="Y3268" s="305">
        <v>0</v>
      </c>
      <c r="Z3268" s="305">
        <v>0</v>
      </c>
      <c r="AA3268" s="305">
        <v>0</v>
      </c>
      <c r="AB3268" s="307">
        <v>0</v>
      </c>
      <c r="AC3268" s="307">
        <v>0</v>
      </c>
      <c r="AD3268" s="307">
        <v>0</v>
      </c>
      <c r="AE3268" s="307">
        <v>0</v>
      </c>
      <c r="AF3268" s="307">
        <v>0</v>
      </c>
      <c r="AG3268" s="307">
        <v>0</v>
      </c>
      <c r="AH3268" s="362">
        <v>0</v>
      </c>
      <c r="AI3268" s="362">
        <v>0</v>
      </c>
      <c r="AK3268" s="199"/>
      <c r="AM3268" s="11"/>
      <c r="AN3268" s="15"/>
      <c r="AO3268" s="11"/>
      <c r="AP3268" s="11"/>
    </row>
    <row r="3269" spans="3:42" outlineLevel="2" x14ac:dyDescent="0.2">
      <c r="C3269" s="252" t="s">
        <v>152</v>
      </c>
      <c r="D3269" s="119" t="s">
        <v>152</v>
      </c>
      <c r="F3269" s="802" t="s">
        <v>626</v>
      </c>
      <c r="R3269" s="800">
        <v>0</v>
      </c>
      <c r="S3269" s="800">
        <v>0</v>
      </c>
      <c r="T3269" s="800">
        <v>0</v>
      </c>
      <c r="U3269" s="800">
        <v>0</v>
      </c>
      <c r="V3269" s="800">
        <v>0</v>
      </c>
      <c r="W3269" s="800">
        <v>0</v>
      </c>
      <c r="X3269" s="800">
        <v>0</v>
      </c>
      <c r="Y3269" s="800">
        <v>0</v>
      </c>
      <c r="Z3269" s="800">
        <v>0</v>
      </c>
      <c r="AA3269" s="800">
        <v>0</v>
      </c>
      <c r="AB3269" s="800">
        <v>0</v>
      </c>
      <c r="AC3269" s="800">
        <v>0</v>
      </c>
      <c r="AD3269" s="800">
        <v>0</v>
      </c>
      <c r="AE3269" s="800">
        <v>0</v>
      </c>
      <c r="AF3269" s="800">
        <v>0</v>
      </c>
      <c r="AG3269" s="800">
        <v>0</v>
      </c>
      <c r="AH3269" s="800">
        <v>0</v>
      </c>
      <c r="AI3269" s="800">
        <v>0</v>
      </c>
      <c r="AK3269" s="199"/>
      <c r="AM3269" s="11"/>
      <c r="AN3269" s="15"/>
      <c r="AO3269" s="11"/>
      <c r="AP3269" s="11"/>
    </row>
    <row r="3270" spans="3:42" outlineLevel="2" x14ac:dyDescent="0.2">
      <c r="C3270" s="252" t="s">
        <v>152</v>
      </c>
      <c r="D3270" s="119" t="s">
        <v>152</v>
      </c>
      <c r="R3270" s="5"/>
      <c r="S3270" s="5"/>
      <c r="T3270" s="5"/>
      <c r="U3270" s="5"/>
      <c r="V3270" s="5"/>
      <c r="W3270" s="5"/>
      <c r="X3270" s="5"/>
      <c r="Y3270" s="5"/>
      <c r="AK3270" s="199"/>
      <c r="AM3270" s="11"/>
      <c r="AN3270" s="15"/>
      <c r="AO3270" s="11"/>
      <c r="AP3270" s="11"/>
    </row>
    <row r="3271" spans="3:42" outlineLevel="2" x14ac:dyDescent="0.2">
      <c r="C3271" s="252" t="s">
        <v>152</v>
      </c>
      <c r="D3271" s="119" t="s">
        <v>152</v>
      </c>
      <c r="F3271" s="789" t="s">
        <v>631</v>
      </c>
      <c r="G3271" s="790"/>
      <c r="H3271" s="803"/>
      <c r="I3271" s="790"/>
      <c r="J3271" s="790"/>
      <c r="K3271" s="792"/>
      <c r="L3271" s="789"/>
      <c r="M3271" s="789"/>
      <c r="N3271" s="789"/>
      <c r="O3271" s="789"/>
      <c r="P3271" s="789"/>
      <c r="Q3271" s="792"/>
      <c r="R3271" s="793"/>
      <c r="S3271" s="793"/>
      <c r="T3271" s="793"/>
      <c r="U3271" s="793"/>
      <c r="V3271" s="793"/>
      <c r="W3271" s="793"/>
      <c r="X3271" s="793"/>
      <c r="Y3271" s="793"/>
      <c r="Z3271" s="793"/>
      <c r="AA3271" s="793"/>
      <c r="AB3271" s="793"/>
      <c r="AC3271" s="793"/>
      <c r="AD3271" s="793"/>
      <c r="AE3271" s="793"/>
      <c r="AF3271" s="793"/>
      <c r="AG3271" s="793"/>
      <c r="AH3271" s="789"/>
      <c r="AI3271" s="789"/>
      <c r="AK3271" s="199"/>
      <c r="AM3271" s="11"/>
      <c r="AN3271" s="15"/>
      <c r="AO3271" s="11"/>
      <c r="AP3271" s="11"/>
    </row>
    <row r="3272" spans="3:42" outlineLevel="2" x14ac:dyDescent="0.2">
      <c r="C3272" s="252" t="s">
        <v>152</v>
      </c>
      <c r="D3272" s="119" t="s">
        <v>152</v>
      </c>
      <c r="F3272" t="s">
        <v>620</v>
      </c>
      <c r="AK3272" s="199"/>
      <c r="AM3272" s="11"/>
      <c r="AN3272" s="15"/>
      <c r="AO3272" s="11"/>
      <c r="AP3272" s="11"/>
    </row>
    <row r="3273" spans="3:42" outlineLevel="2" x14ac:dyDescent="0.2">
      <c r="C3273" s="252" t="s">
        <v>152</v>
      </c>
      <c r="D3273" s="119" t="s">
        <v>152</v>
      </c>
      <c r="F3273" s="761" t="s">
        <v>48</v>
      </c>
      <c r="G3273" s="75"/>
      <c r="H3273" s="796" t="s">
        <v>632</v>
      </c>
      <c r="I3273" s="801"/>
      <c r="J3273" s="75"/>
      <c r="K3273" s="741"/>
      <c r="L3273" s="75"/>
      <c r="M3273" s="75"/>
      <c r="N3273" s="75"/>
      <c r="O3273" s="75"/>
      <c r="P3273" s="75"/>
      <c r="Q3273" s="128" t="s">
        <v>536</v>
      </c>
      <c r="R3273" s="804">
        <v>0</v>
      </c>
      <c r="S3273" s="805">
        <v>0</v>
      </c>
      <c r="T3273" s="805">
        <v>0</v>
      </c>
      <c r="U3273" s="805">
        <v>0</v>
      </c>
      <c r="V3273" s="805">
        <v>0</v>
      </c>
      <c r="W3273" s="806">
        <v>0</v>
      </c>
      <c r="X3273" s="805">
        <v>0</v>
      </c>
      <c r="Y3273" s="805">
        <v>0</v>
      </c>
      <c r="Z3273" s="805">
        <v>0</v>
      </c>
      <c r="AA3273" s="805">
        <v>0</v>
      </c>
      <c r="AB3273" s="805">
        <v>0</v>
      </c>
      <c r="AC3273" s="805">
        <v>0</v>
      </c>
      <c r="AD3273" s="805">
        <v>0</v>
      </c>
      <c r="AE3273" s="805">
        <v>0</v>
      </c>
      <c r="AF3273" s="805">
        <v>0</v>
      </c>
      <c r="AG3273" s="805">
        <v>0</v>
      </c>
      <c r="AH3273" s="808">
        <v>0</v>
      </c>
      <c r="AI3273" s="808">
        <v>0</v>
      </c>
      <c r="AK3273" s="199"/>
      <c r="AM3273" s="11"/>
      <c r="AN3273" s="15"/>
      <c r="AO3273" s="11"/>
      <c r="AP3273" s="11"/>
    </row>
    <row r="3274" spans="3:42" outlineLevel="2" x14ac:dyDescent="0.2">
      <c r="C3274" s="252" t="s">
        <v>152</v>
      </c>
      <c r="D3274" s="119" t="s">
        <v>152</v>
      </c>
      <c r="F3274" s="767" t="s">
        <v>55</v>
      </c>
      <c r="H3274" s="797" t="s">
        <v>632</v>
      </c>
      <c r="K3274" s="164"/>
      <c r="Q3274" s="135" t="s">
        <v>536</v>
      </c>
      <c r="R3274" s="809">
        <v>0</v>
      </c>
      <c r="S3274" s="810">
        <v>0</v>
      </c>
      <c r="T3274" s="810">
        <v>0</v>
      </c>
      <c r="U3274" s="810">
        <v>0</v>
      </c>
      <c r="V3274" s="810">
        <v>0</v>
      </c>
      <c r="W3274" s="811">
        <v>0</v>
      </c>
      <c r="X3274" s="810">
        <v>0</v>
      </c>
      <c r="Y3274" s="810">
        <v>0</v>
      </c>
      <c r="Z3274" s="810">
        <v>0</v>
      </c>
      <c r="AA3274" s="810">
        <v>0</v>
      </c>
      <c r="AB3274" s="810">
        <v>0</v>
      </c>
      <c r="AC3274" s="810">
        <v>0</v>
      </c>
      <c r="AD3274" s="810">
        <v>0</v>
      </c>
      <c r="AE3274" s="810">
        <v>0</v>
      </c>
      <c r="AF3274" s="810">
        <v>0</v>
      </c>
      <c r="AG3274" s="810">
        <v>0</v>
      </c>
      <c r="AH3274" s="812">
        <v>0</v>
      </c>
      <c r="AI3274" s="812">
        <v>0</v>
      </c>
      <c r="AK3274" s="199"/>
      <c r="AM3274" s="11"/>
      <c r="AN3274" s="15"/>
      <c r="AO3274" s="11"/>
      <c r="AP3274" s="11"/>
    </row>
    <row r="3275" spans="3:42" outlineLevel="2" x14ac:dyDescent="0.2">
      <c r="C3275" s="252" t="s">
        <v>152</v>
      </c>
      <c r="D3275" s="119" t="s">
        <v>152</v>
      </c>
      <c r="F3275" s="783" t="s">
        <v>57</v>
      </c>
      <c r="G3275" s="83"/>
      <c r="H3275" s="798" t="s">
        <v>632</v>
      </c>
      <c r="I3275" s="799"/>
      <c r="J3275" s="83"/>
      <c r="K3275" s="736"/>
      <c r="L3275" s="83"/>
      <c r="M3275" s="83"/>
      <c r="N3275" s="83"/>
      <c r="O3275" s="83"/>
      <c r="P3275" s="83"/>
      <c r="Q3275" s="143" t="s">
        <v>536</v>
      </c>
      <c r="R3275" s="813">
        <v>0</v>
      </c>
      <c r="S3275" s="814">
        <v>0</v>
      </c>
      <c r="T3275" s="814">
        <v>0</v>
      </c>
      <c r="U3275" s="814">
        <v>0</v>
      </c>
      <c r="V3275" s="814">
        <v>0</v>
      </c>
      <c r="W3275" s="815">
        <v>0</v>
      </c>
      <c r="X3275" s="814">
        <v>0</v>
      </c>
      <c r="Y3275" s="814">
        <v>0</v>
      </c>
      <c r="Z3275" s="814">
        <v>0</v>
      </c>
      <c r="AA3275" s="814">
        <v>0</v>
      </c>
      <c r="AB3275" s="814">
        <v>0</v>
      </c>
      <c r="AC3275" s="814">
        <v>0</v>
      </c>
      <c r="AD3275" s="814">
        <v>0</v>
      </c>
      <c r="AE3275" s="814">
        <v>0</v>
      </c>
      <c r="AF3275" s="814">
        <v>0</v>
      </c>
      <c r="AG3275" s="814">
        <v>0</v>
      </c>
      <c r="AH3275" s="816">
        <v>0</v>
      </c>
      <c r="AI3275" s="816">
        <v>0</v>
      </c>
      <c r="AK3275" s="199"/>
      <c r="AM3275" s="11"/>
      <c r="AN3275" s="15"/>
      <c r="AO3275" s="11"/>
      <c r="AP3275" s="11"/>
    </row>
    <row r="3276" spans="3:42" outlineLevel="2" x14ac:dyDescent="0.2">
      <c r="C3276" s="252" t="s">
        <v>152</v>
      </c>
      <c r="D3276" s="119" t="s">
        <v>152</v>
      </c>
      <c r="F3276" s="12"/>
      <c r="H3276" s="817"/>
      <c r="K3276" s="16"/>
      <c r="Q3276" s="16"/>
      <c r="R3276" s="818"/>
      <c r="S3276" s="818"/>
      <c r="T3276" s="818"/>
      <c r="U3276" s="818"/>
      <c r="V3276" s="818"/>
      <c r="W3276" s="818"/>
      <c r="X3276" s="818"/>
      <c r="Y3276" s="818"/>
      <c r="Z3276" s="818"/>
      <c r="AA3276" s="818"/>
      <c r="AB3276" s="818"/>
      <c r="AC3276" s="818"/>
      <c r="AD3276" s="818"/>
      <c r="AE3276" s="818"/>
      <c r="AF3276" s="818"/>
      <c r="AG3276" s="818"/>
      <c r="AH3276" s="818"/>
      <c r="AI3276" s="818"/>
      <c r="AK3276" s="199"/>
      <c r="AM3276" s="11"/>
      <c r="AN3276" s="15"/>
      <c r="AO3276" s="11"/>
      <c r="AP3276" s="11"/>
    </row>
    <row r="3277" spans="3:42" outlineLevel="2" x14ac:dyDescent="0.2">
      <c r="C3277" s="252" t="s">
        <v>152</v>
      </c>
      <c r="D3277" s="119" t="s">
        <v>152</v>
      </c>
      <c r="F3277" s="121" t="s">
        <v>633</v>
      </c>
      <c r="G3277" s="756"/>
      <c r="H3277" s="757"/>
      <c r="I3277" s="788"/>
      <c r="J3277" s="756"/>
      <c r="K3277" s="758"/>
      <c r="L3277" s="759"/>
      <c r="M3277" s="759"/>
      <c r="N3277" s="759"/>
      <c r="O3277" s="759"/>
      <c r="P3277" s="759"/>
      <c r="Q3277" s="758"/>
      <c r="R3277" s="760"/>
      <c r="S3277" s="760"/>
      <c r="T3277" s="760"/>
      <c r="U3277" s="760"/>
      <c r="V3277" s="760"/>
      <c r="W3277" s="760"/>
      <c r="X3277" s="760"/>
      <c r="Y3277" s="760"/>
      <c r="Z3277" s="760"/>
      <c r="AA3277" s="760"/>
      <c r="AB3277" s="760"/>
      <c r="AC3277" s="760"/>
      <c r="AD3277" s="760"/>
      <c r="AE3277" s="760"/>
      <c r="AF3277" s="760"/>
      <c r="AG3277" s="760"/>
      <c r="AH3277" s="759"/>
      <c r="AI3277" s="759"/>
      <c r="AK3277" s="199"/>
      <c r="AM3277" s="11"/>
      <c r="AN3277" s="15"/>
      <c r="AO3277" s="11"/>
      <c r="AP3277" s="11"/>
    </row>
    <row r="3278" spans="3:42" outlineLevel="2" x14ac:dyDescent="0.2">
      <c r="C3278" s="252" t="s">
        <v>152</v>
      </c>
      <c r="D3278" s="119" t="s">
        <v>152</v>
      </c>
      <c r="F3278" s="789" t="s">
        <v>634</v>
      </c>
      <c r="G3278" s="790"/>
      <c r="H3278" s="803"/>
      <c r="I3278" s="791"/>
      <c r="J3278" s="790"/>
      <c r="K3278" s="792"/>
      <c r="L3278" s="789"/>
      <c r="M3278" s="789"/>
      <c r="N3278" s="789"/>
      <c r="O3278" s="789"/>
      <c r="P3278" s="789"/>
      <c r="Q3278" s="792"/>
      <c r="R3278" s="793"/>
      <c r="S3278" s="793"/>
      <c r="T3278" s="793"/>
      <c r="U3278" s="793"/>
      <c r="V3278" s="793"/>
      <c r="W3278" s="793"/>
      <c r="X3278" s="793"/>
      <c r="Y3278" s="793"/>
      <c r="Z3278" s="793"/>
      <c r="AA3278" s="793"/>
      <c r="AB3278" s="793"/>
      <c r="AC3278" s="793"/>
      <c r="AD3278" s="793"/>
      <c r="AE3278" s="793"/>
      <c r="AF3278" s="793"/>
      <c r="AG3278" s="793"/>
      <c r="AH3278" s="789"/>
      <c r="AI3278" s="789"/>
      <c r="AK3278" s="199"/>
      <c r="AM3278" s="11"/>
      <c r="AN3278" s="15"/>
      <c r="AO3278" s="11"/>
      <c r="AP3278" s="11"/>
    </row>
    <row r="3279" spans="3:42" outlineLevel="2" x14ac:dyDescent="0.2">
      <c r="C3279" s="252" t="s">
        <v>152</v>
      </c>
      <c r="D3279" s="119" t="s">
        <v>152</v>
      </c>
      <c r="F3279" s="794" t="s">
        <v>610</v>
      </c>
      <c r="H3279" s="795"/>
      <c r="AK3279" s="199"/>
      <c r="AM3279" s="11"/>
      <c r="AN3279" s="15"/>
      <c r="AO3279" s="11"/>
      <c r="AP3279" s="11"/>
    </row>
    <row r="3280" spans="3:42" outlineLevel="2" x14ac:dyDescent="0.2">
      <c r="C3280" s="252" t="s">
        <v>152</v>
      </c>
      <c r="D3280" s="119" t="s">
        <v>152</v>
      </c>
      <c r="F3280" s="761" t="s">
        <v>62</v>
      </c>
      <c r="G3280" s="75"/>
      <c r="H3280" s="796" t="s">
        <v>12</v>
      </c>
      <c r="I3280" s="796" t="s">
        <v>611</v>
      </c>
      <c r="J3280" s="75"/>
      <c r="K3280" s="741"/>
      <c r="L3280" s="75"/>
      <c r="M3280" s="75"/>
      <c r="N3280" s="75"/>
      <c r="O3280" s="75"/>
      <c r="P3280" s="75"/>
      <c r="Q3280" s="128" t="s">
        <v>110</v>
      </c>
      <c r="R3280" s="299">
        <v>0</v>
      </c>
      <c r="S3280" s="300">
        <v>0</v>
      </c>
      <c r="T3280" s="300">
        <v>0</v>
      </c>
      <c r="U3280" s="300">
        <v>0</v>
      </c>
      <c r="V3280" s="300">
        <v>0</v>
      </c>
      <c r="W3280" s="301">
        <v>0</v>
      </c>
      <c r="X3280" s="300">
        <v>0</v>
      </c>
      <c r="Y3280" s="300">
        <v>0</v>
      </c>
      <c r="Z3280" s="300">
        <v>0</v>
      </c>
      <c r="AA3280" s="300">
        <v>0</v>
      </c>
      <c r="AB3280" s="302">
        <v>0</v>
      </c>
      <c r="AC3280" s="302">
        <v>0</v>
      </c>
      <c r="AD3280" s="302">
        <v>0</v>
      </c>
      <c r="AE3280" s="302">
        <v>0</v>
      </c>
      <c r="AF3280" s="302">
        <v>0</v>
      </c>
      <c r="AG3280" s="302">
        <v>0</v>
      </c>
      <c r="AH3280" s="348">
        <v>0</v>
      </c>
      <c r="AI3280" s="348">
        <v>0</v>
      </c>
      <c r="AK3280" s="199"/>
      <c r="AM3280" s="11"/>
      <c r="AN3280" s="15"/>
      <c r="AO3280" s="11"/>
      <c r="AP3280" s="11"/>
    </row>
    <row r="3281" spans="3:42" outlineLevel="2" x14ac:dyDescent="0.2">
      <c r="C3281" s="252" t="s">
        <v>152</v>
      </c>
      <c r="D3281" s="119" t="s">
        <v>152</v>
      </c>
      <c r="F3281" s="767" t="s">
        <v>188</v>
      </c>
      <c r="H3281" s="797" t="s">
        <v>12</v>
      </c>
      <c r="I3281" s="797" t="s">
        <v>612</v>
      </c>
      <c r="K3281" s="164"/>
      <c r="Q3281" s="135" t="s">
        <v>110</v>
      </c>
      <c r="R3281" s="314">
        <v>0</v>
      </c>
      <c r="S3281" s="315">
        <v>0</v>
      </c>
      <c r="T3281" s="315">
        <v>0</v>
      </c>
      <c r="U3281" s="315">
        <v>0</v>
      </c>
      <c r="V3281" s="315">
        <v>0</v>
      </c>
      <c r="W3281" s="316">
        <v>0</v>
      </c>
      <c r="X3281" s="315">
        <v>0</v>
      </c>
      <c r="Y3281" s="315">
        <v>0</v>
      </c>
      <c r="Z3281" s="315">
        <v>0</v>
      </c>
      <c r="AA3281" s="315">
        <v>0</v>
      </c>
      <c r="AB3281" s="5">
        <v>0</v>
      </c>
      <c r="AC3281" s="5">
        <v>0</v>
      </c>
      <c r="AD3281" s="5">
        <v>0</v>
      </c>
      <c r="AE3281" s="5">
        <v>0</v>
      </c>
      <c r="AF3281" s="5">
        <v>0</v>
      </c>
      <c r="AG3281" s="5">
        <v>0</v>
      </c>
      <c r="AH3281" s="350">
        <v>0</v>
      </c>
      <c r="AI3281" s="350">
        <v>0</v>
      </c>
      <c r="AK3281" s="199"/>
      <c r="AM3281" s="11"/>
      <c r="AN3281" s="15"/>
      <c r="AO3281" s="11"/>
      <c r="AP3281" s="11"/>
    </row>
    <row r="3282" spans="3:42" outlineLevel="2" x14ac:dyDescent="0.2">
      <c r="C3282" s="252" t="s">
        <v>152</v>
      </c>
      <c r="D3282" s="119" t="s">
        <v>152</v>
      </c>
      <c r="F3282" s="767" t="s">
        <v>613</v>
      </c>
      <c r="H3282" s="797" t="s">
        <v>12</v>
      </c>
      <c r="I3282" s="234" t="s">
        <v>614</v>
      </c>
      <c r="K3282" s="164"/>
      <c r="Q3282" s="135" t="s">
        <v>110</v>
      </c>
      <c r="R3282" s="314">
        <v>0</v>
      </c>
      <c r="S3282" s="315">
        <v>0</v>
      </c>
      <c r="T3282" s="315">
        <v>0</v>
      </c>
      <c r="U3282" s="315">
        <v>0</v>
      </c>
      <c r="V3282" s="315">
        <v>0</v>
      </c>
      <c r="W3282" s="316">
        <v>0</v>
      </c>
      <c r="X3282" s="315">
        <v>0</v>
      </c>
      <c r="Y3282" s="315">
        <v>0</v>
      </c>
      <c r="Z3282" s="315">
        <v>0</v>
      </c>
      <c r="AA3282" s="315">
        <v>0</v>
      </c>
      <c r="AB3282" s="5">
        <v>0</v>
      </c>
      <c r="AC3282" s="5">
        <v>0</v>
      </c>
      <c r="AD3282" s="5">
        <v>0</v>
      </c>
      <c r="AE3282" s="5">
        <v>0</v>
      </c>
      <c r="AF3282" s="5">
        <v>0</v>
      </c>
      <c r="AG3282" s="5">
        <v>0</v>
      </c>
      <c r="AH3282" s="350">
        <v>0</v>
      </c>
      <c r="AI3282" s="350">
        <v>0</v>
      </c>
      <c r="AK3282" s="199"/>
      <c r="AM3282" s="11"/>
      <c r="AN3282" s="15"/>
      <c r="AO3282" s="11"/>
      <c r="AP3282" s="11"/>
    </row>
    <row r="3283" spans="3:42" outlineLevel="2" x14ac:dyDescent="0.2">
      <c r="C3283" s="252" t="s">
        <v>152</v>
      </c>
      <c r="D3283" s="119" t="s">
        <v>152</v>
      </c>
      <c r="F3283" s="783" t="s">
        <v>57</v>
      </c>
      <c r="G3283" s="83"/>
      <c r="H3283" s="798" t="s">
        <v>12</v>
      </c>
      <c r="I3283" s="799"/>
      <c r="J3283" s="83"/>
      <c r="K3283" s="736"/>
      <c r="L3283" s="83"/>
      <c r="M3283" s="83"/>
      <c r="N3283" s="83"/>
      <c r="O3283" s="83"/>
      <c r="P3283" s="83"/>
      <c r="Q3283" s="143" t="s">
        <v>110</v>
      </c>
      <c r="R3283" s="304">
        <v>0</v>
      </c>
      <c r="S3283" s="305">
        <v>0</v>
      </c>
      <c r="T3283" s="305">
        <v>0</v>
      </c>
      <c r="U3283" s="305">
        <v>0</v>
      </c>
      <c r="V3283" s="305">
        <v>0</v>
      </c>
      <c r="W3283" s="306">
        <v>0</v>
      </c>
      <c r="X3283" s="305">
        <v>0</v>
      </c>
      <c r="Y3283" s="305">
        <v>0</v>
      </c>
      <c r="Z3283" s="305">
        <v>0</v>
      </c>
      <c r="AA3283" s="305">
        <v>0</v>
      </c>
      <c r="AB3283" s="307">
        <v>0</v>
      </c>
      <c r="AC3283" s="307">
        <v>0</v>
      </c>
      <c r="AD3283" s="307">
        <v>0</v>
      </c>
      <c r="AE3283" s="307">
        <v>0</v>
      </c>
      <c r="AF3283" s="307">
        <v>0</v>
      </c>
      <c r="AG3283" s="307">
        <v>0</v>
      </c>
      <c r="AH3283" s="362">
        <v>0</v>
      </c>
      <c r="AI3283" s="362">
        <v>0</v>
      </c>
      <c r="AK3283" s="199"/>
      <c r="AM3283" s="11"/>
      <c r="AN3283" s="15"/>
      <c r="AO3283" s="11"/>
      <c r="AP3283" s="11"/>
    </row>
    <row r="3284" spans="3:42" outlineLevel="2" x14ac:dyDescent="0.2">
      <c r="C3284" s="252" t="s">
        <v>152</v>
      </c>
      <c r="D3284" s="119" t="s">
        <v>152</v>
      </c>
      <c r="F3284" s="12"/>
      <c r="H3284" s="234"/>
      <c r="K3284" s="164"/>
      <c r="Q3284" s="16"/>
      <c r="R3284" s="800">
        <v>0</v>
      </c>
      <c r="S3284" s="800">
        <v>0</v>
      </c>
      <c r="T3284" s="800">
        <v>0</v>
      </c>
      <c r="U3284" s="800">
        <v>0</v>
      </c>
      <c r="V3284" s="800">
        <v>0</v>
      </c>
      <c r="W3284" s="800">
        <v>0</v>
      </c>
      <c r="X3284" s="800">
        <v>0</v>
      </c>
      <c r="Y3284" s="800">
        <v>0</v>
      </c>
      <c r="Z3284" s="800">
        <v>0</v>
      </c>
      <c r="AA3284" s="800">
        <v>0</v>
      </c>
      <c r="AB3284" s="800">
        <v>0</v>
      </c>
      <c r="AC3284" s="800">
        <v>0</v>
      </c>
      <c r="AD3284" s="800">
        <v>0</v>
      </c>
      <c r="AE3284" s="800">
        <v>0</v>
      </c>
      <c r="AF3284" s="800">
        <v>0</v>
      </c>
      <c r="AG3284" s="800">
        <v>0</v>
      </c>
      <c r="AH3284" s="800">
        <v>0</v>
      </c>
      <c r="AI3284" s="800">
        <v>0</v>
      </c>
      <c r="AK3284" s="199"/>
      <c r="AM3284" s="11"/>
      <c r="AN3284" s="15"/>
      <c r="AO3284" s="11"/>
      <c r="AP3284" s="11"/>
    </row>
    <row r="3285" spans="3:42" outlineLevel="2" x14ac:dyDescent="0.2">
      <c r="C3285" s="252" t="s">
        <v>152</v>
      </c>
      <c r="D3285" s="119" t="s">
        <v>152</v>
      </c>
      <c r="F3285" s="794" t="s">
        <v>615</v>
      </c>
      <c r="AK3285" s="199"/>
      <c r="AM3285" s="11"/>
      <c r="AN3285" s="15"/>
      <c r="AO3285" s="11"/>
      <c r="AP3285" s="11"/>
    </row>
    <row r="3286" spans="3:42" outlineLevel="2" x14ac:dyDescent="0.2">
      <c r="C3286" s="252" t="s">
        <v>152</v>
      </c>
      <c r="D3286" s="119" t="s">
        <v>152</v>
      </c>
      <c r="F3286" s="761" t="s">
        <v>48</v>
      </c>
      <c r="G3286" s="75"/>
      <c r="H3286" s="796" t="s">
        <v>12</v>
      </c>
      <c r="I3286" s="801"/>
      <c r="J3286" s="75"/>
      <c r="K3286" s="741"/>
      <c r="L3286" s="75"/>
      <c r="M3286" s="75"/>
      <c r="N3286" s="75"/>
      <c r="O3286" s="75"/>
      <c r="P3286" s="75"/>
      <c r="Q3286" s="128" t="s">
        <v>110</v>
      </c>
      <c r="R3286" s="299">
        <v>0</v>
      </c>
      <c r="S3286" s="300">
        <v>0</v>
      </c>
      <c r="T3286" s="300">
        <v>0</v>
      </c>
      <c r="U3286" s="300">
        <v>0</v>
      </c>
      <c r="V3286" s="300">
        <v>0</v>
      </c>
      <c r="W3286" s="301">
        <v>0</v>
      </c>
      <c r="X3286" s="300">
        <v>0</v>
      </c>
      <c r="Y3286" s="300">
        <v>0</v>
      </c>
      <c r="Z3286" s="300">
        <v>0</v>
      </c>
      <c r="AA3286" s="300">
        <v>0</v>
      </c>
      <c r="AB3286" s="302">
        <v>0</v>
      </c>
      <c r="AC3286" s="302">
        <v>0</v>
      </c>
      <c r="AD3286" s="302">
        <v>0</v>
      </c>
      <c r="AE3286" s="302">
        <v>0</v>
      </c>
      <c r="AF3286" s="302">
        <v>0</v>
      </c>
      <c r="AG3286" s="302">
        <v>0</v>
      </c>
      <c r="AH3286" s="348">
        <v>0</v>
      </c>
      <c r="AI3286" s="348">
        <v>0</v>
      </c>
      <c r="AK3286" s="199"/>
      <c r="AM3286" s="11"/>
      <c r="AN3286" s="15"/>
      <c r="AO3286" s="11"/>
      <c r="AP3286" s="11"/>
    </row>
    <row r="3287" spans="3:42" outlineLevel="2" x14ac:dyDescent="0.2">
      <c r="C3287" s="252" t="s">
        <v>152</v>
      </c>
      <c r="D3287" s="119" t="s">
        <v>152</v>
      </c>
      <c r="F3287" s="767" t="s">
        <v>55</v>
      </c>
      <c r="H3287" s="797" t="s">
        <v>12</v>
      </c>
      <c r="K3287" s="164"/>
      <c r="Q3287" s="135" t="s">
        <v>110</v>
      </c>
      <c r="R3287" s="314">
        <v>0</v>
      </c>
      <c r="S3287" s="315">
        <v>0</v>
      </c>
      <c r="T3287" s="315">
        <v>0</v>
      </c>
      <c r="U3287" s="315">
        <v>0</v>
      </c>
      <c r="V3287" s="315">
        <v>0</v>
      </c>
      <c r="W3287" s="316">
        <v>0</v>
      </c>
      <c r="X3287" s="315">
        <v>0</v>
      </c>
      <c r="Y3287" s="315">
        <v>0</v>
      </c>
      <c r="Z3287" s="315">
        <v>0</v>
      </c>
      <c r="AA3287" s="315">
        <v>0</v>
      </c>
      <c r="AB3287" s="5">
        <v>0</v>
      </c>
      <c r="AC3287" s="5">
        <v>0</v>
      </c>
      <c r="AD3287" s="5">
        <v>0</v>
      </c>
      <c r="AE3287" s="5">
        <v>0</v>
      </c>
      <c r="AF3287" s="5">
        <v>0</v>
      </c>
      <c r="AG3287" s="5">
        <v>0</v>
      </c>
      <c r="AH3287" s="350">
        <v>0</v>
      </c>
      <c r="AI3287" s="350">
        <v>0</v>
      </c>
      <c r="AK3287" s="199"/>
      <c r="AM3287" s="11"/>
      <c r="AN3287" s="15"/>
      <c r="AO3287" s="11"/>
      <c r="AP3287" s="11"/>
    </row>
    <row r="3288" spans="3:42" outlineLevel="2" x14ac:dyDescent="0.2">
      <c r="C3288" s="252" t="s">
        <v>152</v>
      </c>
      <c r="D3288" s="119" t="s">
        <v>152</v>
      </c>
      <c r="F3288" s="783" t="s">
        <v>57</v>
      </c>
      <c r="G3288" s="83"/>
      <c r="H3288" s="798" t="s">
        <v>12</v>
      </c>
      <c r="I3288" s="799"/>
      <c r="J3288" s="83"/>
      <c r="K3288" s="736"/>
      <c r="L3288" s="83"/>
      <c r="M3288" s="83"/>
      <c r="N3288" s="83"/>
      <c r="O3288" s="83"/>
      <c r="P3288" s="83"/>
      <c r="Q3288" s="143" t="s">
        <v>110</v>
      </c>
      <c r="R3288" s="304">
        <v>0</v>
      </c>
      <c r="S3288" s="305">
        <v>0</v>
      </c>
      <c r="T3288" s="305">
        <v>0</v>
      </c>
      <c r="U3288" s="305">
        <v>0</v>
      </c>
      <c r="V3288" s="305">
        <v>0</v>
      </c>
      <c r="W3288" s="306">
        <v>0</v>
      </c>
      <c r="X3288" s="305">
        <v>0</v>
      </c>
      <c r="Y3288" s="305">
        <v>0</v>
      </c>
      <c r="Z3288" s="305">
        <v>0</v>
      </c>
      <c r="AA3288" s="305">
        <v>0</v>
      </c>
      <c r="AB3288" s="307">
        <v>0</v>
      </c>
      <c r="AC3288" s="307">
        <v>0</v>
      </c>
      <c r="AD3288" s="307">
        <v>0</v>
      </c>
      <c r="AE3288" s="307">
        <v>0</v>
      </c>
      <c r="AF3288" s="307">
        <v>0</v>
      </c>
      <c r="AG3288" s="307">
        <v>0</v>
      </c>
      <c r="AH3288" s="362">
        <v>0</v>
      </c>
      <c r="AI3288" s="362">
        <v>0</v>
      </c>
      <c r="AK3288" s="199"/>
      <c r="AM3288" s="11"/>
      <c r="AN3288" s="15"/>
      <c r="AO3288" s="11"/>
      <c r="AP3288" s="11"/>
    </row>
    <row r="3289" spans="3:42" outlineLevel="2" x14ac:dyDescent="0.2">
      <c r="C3289" s="252" t="s">
        <v>152</v>
      </c>
      <c r="D3289" s="119" t="s">
        <v>152</v>
      </c>
      <c r="F3289" s="12"/>
      <c r="H3289" s="164"/>
      <c r="K3289" s="164"/>
      <c r="Q3289" s="16"/>
      <c r="R3289" s="800">
        <v>0</v>
      </c>
      <c r="S3289" s="800">
        <v>0</v>
      </c>
      <c r="T3289" s="800">
        <v>0</v>
      </c>
      <c r="U3289" s="800">
        <v>0</v>
      </c>
      <c r="V3289" s="800">
        <v>0</v>
      </c>
      <c r="W3289" s="800">
        <v>0</v>
      </c>
      <c r="X3289" s="800">
        <v>0</v>
      </c>
      <c r="Y3289" s="800">
        <v>0</v>
      </c>
      <c r="Z3289" s="800">
        <v>0</v>
      </c>
      <c r="AA3289" s="800">
        <v>0</v>
      </c>
      <c r="AB3289" s="800">
        <v>0</v>
      </c>
      <c r="AC3289" s="800">
        <v>0</v>
      </c>
      <c r="AD3289" s="800">
        <v>0</v>
      </c>
      <c r="AE3289" s="800">
        <v>0</v>
      </c>
      <c r="AF3289" s="800">
        <v>0</v>
      </c>
      <c r="AG3289" s="800">
        <v>0</v>
      </c>
      <c r="AH3289" s="800">
        <v>0</v>
      </c>
      <c r="AI3289" s="800">
        <v>0</v>
      </c>
      <c r="AK3289" s="199"/>
      <c r="AM3289" s="11"/>
      <c r="AN3289" s="15"/>
      <c r="AO3289" s="11"/>
      <c r="AP3289" s="11"/>
    </row>
    <row r="3290" spans="3:42" outlineLevel="2" x14ac:dyDescent="0.2">
      <c r="C3290" s="252" t="s">
        <v>152</v>
      </c>
      <c r="D3290" s="119" t="s">
        <v>152</v>
      </c>
      <c r="F3290" s="794" t="s">
        <v>69</v>
      </c>
      <c r="AK3290" s="199"/>
      <c r="AM3290" s="11"/>
      <c r="AN3290" s="15"/>
      <c r="AO3290" s="11"/>
      <c r="AP3290" s="11"/>
    </row>
    <row r="3291" spans="3:42" outlineLevel="2" x14ac:dyDescent="0.2">
      <c r="C3291" s="252" t="s">
        <v>152</v>
      </c>
      <c r="D3291" s="119" t="s">
        <v>152</v>
      </c>
      <c r="F3291" s="761" t="s">
        <v>9</v>
      </c>
      <c r="G3291" s="75"/>
      <c r="H3291" s="796" t="s">
        <v>12</v>
      </c>
      <c r="I3291" s="801"/>
      <c r="J3291" s="75"/>
      <c r="K3291" s="741"/>
      <c r="L3291" s="75"/>
      <c r="M3291" s="75"/>
      <c r="N3291" s="75"/>
      <c r="O3291" s="75"/>
      <c r="P3291" s="75"/>
      <c r="Q3291" s="128" t="s">
        <v>110</v>
      </c>
      <c r="R3291" s="299">
        <v>0</v>
      </c>
      <c r="S3291" s="300">
        <v>0</v>
      </c>
      <c r="T3291" s="300">
        <v>0</v>
      </c>
      <c r="U3291" s="300">
        <v>0</v>
      </c>
      <c r="V3291" s="300">
        <v>0</v>
      </c>
      <c r="W3291" s="301">
        <v>0</v>
      </c>
      <c r="X3291" s="300">
        <v>0</v>
      </c>
      <c r="Y3291" s="300">
        <v>0</v>
      </c>
      <c r="Z3291" s="300">
        <v>0</v>
      </c>
      <c r="AA3291" s="300">
        <v>0</v>
      </c>
      <c r="AB3291" s="302">
        <v>0</v>
      </c>
      <c r="AC3291" s="302">
        <v>0</v>
      </c>
      <c r="AD3291" s="302">
        <v>0</v>
      </c>
      <c r="AE3291" s="302">
        <v>0</v>
      </c>
      <c r="AF3291" s="302">
        <v>0</v>
      </c>
      <c r="AG3291" s="302">
        <v>0</v>
      </c>
      <c r="AH3291" s="348">
        <v>0</v>
      </c>
      <c r="AI3291" s="348">
        <v>0</v>
      </c>
      <c r="AK3291" s="199"/>
      <c r="AM3291" s="11"/>
      <c r="AN3291" s="15"/>
      <c r="AO3291" s="11"/>
      <c r="AP3291" s="11"/>
    </row>
    <row r="3292" spans="3:42" outlineLevel="2" x14ac:dyDescent="0.2">
      <c r="C3292" s="252" t="s">
        <v>152</v>
      </c>
      <c r="D3292" s="119" t="s">
        <v>152</v>
      </c>
      <c r="F3292" s="767" t="s">
        <v>14</v>
      </c>
      <c r="H3292" s="797" t="s">
        <v>12</v>
      </c>
      <c r="K3292" s="164"/>
      <c r="Q3292" s="135" t="s">
        <v>110</v>
      </c>
      <c r="R3292" s="314">
        <v>0</v>
      </c>
      <c r="S3292" s="315">
        <v>0</v>
      </c>
      <c r="T3292" s="315">
        <v>0</v>
      </c>
      <c r="U3292" s="315">
        <v>0</v>
      </c>
      <c r="V3292" s="315">
        <v>0</v>
      </c>
      <c r="W3292" s="316">
        <v>0</v>
      </c>
      <c r="X3292" s="315">
        <v>0</v>
      </c>
      <c r="Y3292" s="315">
        <v>0</v>
      </c>
      <c r="Z3292" s="315">
        <v>0</v>
      </c>
      <c r="AA3292" s="315">
        <v>0</v>
      </c>
      <c r="AB3292" s="5">
        <v>0</v>
      </c>
      <c r="AC3292" s="5">
        <v>0</v>
      </c>
      <c r="AD3292" s="5">
        <v>0</v>
      </c>
      <c r="AE3292" s="5">
        <v>0</v>
      </c>
      <c r="AF3292" s="5">
        <v>0</v>
      </c>
      <c r="AG3292" s="5">
        <v>0</v>
      </c>
      <c r="AH3292" s="350">
        <v>0</v>
      </c>
      <c r="AI3292" s="350">
        <v>0</v>
      </c>
      <c r="AK3292" s="199"/>
      <c r="AM3292" s="11"/>
      <c r="AN3292" s="15"/>
      <c r="AO3292" s="11"/>
      <c r="AP3292" s="11"/>
    </row>
    <row r="3293" spans="3:42" outlineLevel="2" x14ac:dyDescent="0.2">
      <c r="C3293" s="252" t="s">
        <v>152</v>
      </c>
      <c r="D3293" s="119" t="s">
        <v>152</v>
      </c>
      <c r="F3293" s="783" t="s">
        <v>16</v>
      </c>
      <c r="G3293" s="83"/>
      <c r="H3293" s="798" t="s">
        <v>12</v>
      </c>
      <c r="I3293" s="799"/>
      <c r="J3293" s="83"/>
      <c r="K3293" s="736"/>
      <c r="L3293" s="83"/>
      <c r="M3293" s="83"/>
      <c r="N3293" s="83"/>
      <c r="O3293" s="83"/>
      <c r="P3293" s="83"/>
      <c r="Q3293" s="143" t="s">
        <v>110</v>
      </c>
      <c r="R3293" s="304">
        <v>0</v>
      </c>
      <c r="S3293" s="305">
        <v>0</v>
      </c>
      <c r="T3293" s="305">
        <v>0</v>
      </c>
      <c r="U3293" s="305">
        <v>0</v>
      </c>
      <c r="V3293" s="305">
        <v>0</v>
      </c>
      <c r="W3293" s="306">
        <v>0</v>
      </c>
      <c r="X3293" s="305">
        <v>0</v>
      </c>
      <c r="Y3293" s="305">
        <v>0</v>
      </c>
      <c r="Z3293" s="305">
        <v>0</v>
      </c>
      <c r="AA3293" s="305">
        <v>0</v>
      </c>
      <c r="AB3293" s="307">
        <v>0</v>
      </c>
      <c r="AC3293" s="307">
        <v>0</v>
      </c>
      <c r="AD3293" s="307">
        <v>0</v>
      </c>
      <c r="AE3293" s="307">
        <v>0</v>
      </c>
      <c r="AF3293" s="307">
        <v>0</v>
      </c>
      <c r="AG3293" s="307">
        <v>0</v>
      </c>
      <c r="AH3293" s="362">
        <v>0</v>
      </c>
      <c r="AI3293" s="362">
        <v>0</v>
      </c>
      <c r="AK3293" s="199"/>
      <c r="AM3293" s="11"/>
      <c r="AN3293" s="15"/>
      <c r="AO3293" s="11"/>
      <c r="AP3293" s="11"/>
    </row>
    <row r="3294" spans="3:42" outlineLevel="2" x14ac:dyDescent="0.2">
      <c r="C3294" s="252" t="s">
        <v>152</v>
      </c>
      <c r="D3294" s="119" t="s">
        <v>152</v>
      </c>
      <c r="F3294" s="12"/>
      <c r="H3294" s="797"/>
      <c r="K3294" s="164"/>
      <c r="Q3294" s="16"/>
      <c r="R3294" s="800">
        <v>0</v>
      </c>
      <c r="S3294" s="800">
        <v>0</v>
      </c>
      <c r="T3294" s="800">
        <v>0</v>
      </c>
      <c r="U3294" s="800">
        <v>0</v>
      </c>
      <c r="V3294" s="800">
        <v>0</v>
      </c>
      <c r="W3294" s="800">
        <v>0</v>
      </c>
      <c r="X3294" s="800">
        <v>0</v>
      </c>
      <c r="Y3294" s="800">
        <v>0</v>
      </c>
      <c r="Z3294" s="800">
        <v>0</v>
      </c>
      <c r="AA3294" s="800">
        <v>0</v>
      </c>
      <c r="AB3294" s="800">
        <v>0</v>
      </c>
      <c r="AC3294" s="800">
        <v>0</v>
      </c>
      <c r="AD3294" s="800">
        <v>0</v>
      </c>
      <c r="AE3294" s="800">
        <v>0</v>
      </c>
      <c r="AF3294" s="800">
        <v>0</v>
      </c>
      <c r="AG3294" s="800">
        <v>0</v>
      </c>
      <c r="AH3294" s="800">
        <v>0</v>
      </c>
      <c r="AI3294" s="800">
        <v>0</v>
      </c>
      <c r="AK3294" s="199"/>
      <c r="AM3294" s="11"/>
      <c r="AN3294" s="15"/>
      <c r="AO3294" s="11"/>
      <c r="AP3294" s="11"/>
    </row>
    <row r="3295" spans="3:42" outlineLevel="2" x14ac:dyDescent="0.2">
      <c r="C3295" s="252" t="s">
        <v>152</v>
      </c>
      <c r="D3295" s="119" t="s">
        <v>152</v>
      </c>
      <c r="F3295" s="794" t="s">
        <v>616</v>
      </c>
      <c r="AK3295" s="199"/>
      <c r="AM3295" s="11"/>
      <c r="AN3295" s="15"/>
      <c r="AO3295" s="11"/>
      <c r="AP3295" s="11"/>
    </row>
    <row r="3296" spans="3:42" outlineLevel="2" x14ac:dyDescent="0.2">
      <c r="C3296" s="252" t="s">
        <v>152</v>
      </c>
      <c r="D3296" s="119" t="s">
        <v>152</v>
      </c>
      <c r="F3296" s="761" t="s">
        <v>48</v>
      </c>
      <c r="G3296" s="75"/>
      <c r="H3296" s="796" t="s">
        <v>12</v>
      </c>
      <c r="I3296" s="228" t="s">
        <v>617</v>
      </c>
      <c r="J3296" s="75"/>
      <c r="K3296" s="741"/>
      <c r="L3296" s="75"/>
      <c r="M3296" s="75"/>
      <c r="N3296" s="75"/>
      <c r="O3296" s="75"/>
      <c r="P3296" s="75"/>
      <c r="Q3296" s="128" t="s">
        <v>110</v>
      </c>
      <c r="R3296" s="299">
        <v>0</v>
      </c>
      <c r="S3296" s="300">
        <v>0</v>
      </c>
      <c r="T3296" s="300">
        <v>0</v>
      </c>
      <c r="U3296" s="300">
        <v>0</v>
      </c>
      <c r="V3296" s="300">
        <v>0</v>
      </c>
      <c r="W3296" s="301">
        <v>0</v>
      </c>
      <c r="X3296" s="300">
        <v>0</v>
      </c>
      <c r="Y3296" s="300">
        <v>0</v>
      </c>
      <c r="Z3296" s="300">
        <v>0</v>
      </c>
      <c r="AA3296" s="300">
        <v>0</v>
      </c>
      <c r="AB3296" s="302">
        <v>0</v>
      </c>
      <c r="AC3296" s="302">
        <v>0</v>
      </c>
      <c r="AD3296" s="302">
        <v>0</v>
      </c>
      <c r="AE3296" s="302">
        <v>0</v>
      </c>
      <c r="AF3296" s="302">
        <v>0</v>
      </c>
      <c r="AG3296" s="302">
        <v>0</v>
      </c>
      <c r="AH3296" s="348">
        <v>0</v>
      </c>
      <c r="AI3296" s="348">
        <v>0</v>
      </c>
      <c r="AK3296" s="199"/>
      <c r="AM3296" s="11"/>
      <c r="AN3296" s="15"/>
      <c r="AO3296" s="11"/>
      <c r="AP3296" s="11"/>
    </row>
    <row r="3297" spans="3:42" outlineLevel="2" x14ac:dyDescent="0.2">
      <c r="C3297" s="252" t="s">
        <v>152</v>
      </c>
      <c r="D3297" s="119" t="s">
        <v>152</v>
      </c>
      <c r="F3297" s="767" t="s">
        <v>55</v>
      </c>
      <c r="H3297" s="797" t="s">
        <v>12</v>
      </c>
      <c r="I3297" s="234" t="s">
        <v>617</v>
      </c>
      <c r="K3297" s="164"/>
      <c r="Q3297" s="135" t="s">
        <v>110</v>
      </c>
      <c r="R3297" s="314">
        <v>0</v>
      </c>
      <c r="S3297" s="315">
        <v>0</v>
      </c>
      <c r="T3297" s="315">
        <v>0</v>
      </c>
      <c r="U3297" s="315">
        <v>0</v>
      </c>
      <c r="V3297" s="315">
        <v>0</v>
      </c>
      <c r="W3297" s="316">
        <v>0</v>
      </c>
      <c r="X3297" s="315">
        <v>0</v>
      </c>
      <c r="Y3297" s="315">
        <v>0</v>
      </c>
      <c r="Z3297" s="315">
        <v>0</v>
      </c>
      <c r="AA3297" s="315">
        <v>0</v>
      </c>
      <c r="AB3297" s="5">
        <v>0</v>
      </c>
      <c r="AC3297" s="5">
        <v>0</v>
      </c>
      <c r="AD3297" s="5">
        <v>0</v>
      </c>
      <c r="AE3297" s="5">
        <v>0</v>
      </c>
      <c r="AF3297" s="5">
        <v>0</v>
      </c>
      <c r="AG3297" s="5">
        <v>0</v>
      </c>
      <c r="AH3297" s="350">
        <v>0</v>
      </c>
      <c r="AI3297" s="350">
        <v>0</v>
      </c>
      <c r="AK3297" s="199"/>
      <c r="AM3297" s="11"/>
      <c r="AN3297" s="15"/>
      <c r="AO3297" s="11"/>
      <c r="AP3297" s="11"/>
    </row>
    <row r="3298" spans="3:42" outlineLevel="2" x14ac:dyDescent="0.2">
      <c r="C3298" s="252" t="s">
        <v>152</v>
      </c>
      <c r="D3298" s="119" t="s">
        <v>152</v>
      </c>
      <c r="F3298" s="783" t="s">
        <v>57</v>
      </c>
      <c r="G3298" s="83"/>
      <c r="H3298" s="798" t="s">
        <v>12</v>
      </c>
      <c r="I3298" s="240" t="s">
        <v>617</v>
      </c>
      <c r="J3298" s="83"/>
      <c r="K3298" s="736"/>
      <c r="L3298" s="83"/>
      <c r="M3298" s="83"/>
      <c r="N3298" s="83"/>
      <c r="O3298" s="83"/>
      <c r="P3298" s="83"/>
      <c r="Q3298" s="143" t="s">
        <v>110</v>
      </c>
      <c r="R3298" s="304">
        <v>0</v>
      </c>
      <c r="S3298" s="305">
        <v>0</v>
      </c>
      <c r="T3298" s="305">
        <v>0</v>
      </c>
      <c r="U3298" s="305">
        <v>0</v>
      </c>
      <c r="V3298" s="305">
        <v>0</v>
      </c>
      <c r="W3298" s="306">
        <v>0</v>
      </c>
      <c r="X3298" s="305">
        <v>0</v>
      </c>
      <c r="Y3298" s="305">
        <v>0</v>
      </c>
      <c r="Z3298" s="305">
        <v>0</v>
      </c>
      <c r="AA3298" s="305">
        <v>0</v>
      </c>
      <c r="AB3298" s="307">
        <v>0</v>
      </c>
      <c r="AC3298" s="307">
        <v>0</v>
      </c>
      <c r="AD3298" s="307">
        <v>0</v>
      </c>
      <c r="AE3298" s="307">
        <v>0</v>
      </c>
      <c r="AF3298" s="307">
        <v>0</v>
      </c>
      <c r="AG3298" s="307">
        <v>0</v>
      </c>
      <c r="AH3298" s="362">
        <v>0</v>
      </c>
      <c r="AI3298" s="362">
        <v>0</v>
      </c>
      <c r="AK3298" s="199"/>
      <c r="AM3298" s="11"/>
      <c r="AN3298" s="15"/>
      <c r="AO3298" s="11"/>
      <c r="AP3298" s="11"/>
    </row>
    <row r="3299" spans="3:42" outlineLevel="2" x14ac:dyDescent="0.2">
      <c r="C3299" s="252" t="s">
        <v>152</v>
      </c>
      <c r="D3299" s="119" t="s">
        <v>152</v>
      </c>
      <c r="F3299" s="802" t="s">
        <v>626</v>
      </c>
      <c r="R3299" s="800">
        <v>0</v>
      </c>
      <c r="S3299" s="800">
        <v>0</v>
      </c>
      <c r="T3299" s="800">
        <v>0</v>
      </c>
      <c r="U3299" s="800">
        <v>0</v>
      </c>
      <c r="V3299" s="800">
        <v>0</v>
      </c>
      <c r="W3299" s="800">
        <v>0</v>
      </c>
      <c r="X3299" s="800">
        <v>0</v>
      </c>
      <c r="Y3299" s="800">
        <v>0</v>
      </c>
      <c r="Z3299" s="800">
        <v>0</v>
      </c>
      <c r="AA3299" s="800">
        <v>0</v>
      </c>
      <c r="AB3299" s="800">
        <v>0</v>
      </c>
      <c r="AC3299" s="800">
        <v>0</v>
      </c>
      <c r="AD3299" s="800">
        <v>0</v>
      </c>
      <c r="AE3299" s="800">
        <v>0</v>
      </c>
      <c r="AF3299" s="800">
        <v>0</v>
      </c>
      <c r="AG3299" s="800">
        <v>0</v>
      </c>
      <c r="AH3299" s="800">
        <v>0</v>
      </c>
      <c r="AI3299" s="800">
        <v>0</v>
      </c>
      <c r="AK3299" s="199"/>
      <c r="AM3299" s="11"/>
      <c r="AN3299" s="15"/>
      <c r="AO3299" s="11"/>
      <c r="AP3299" s="11"/>
    </row>
    <row r="3300" spans="3:42" outlineLevel="2" x14ac:dyDescent="0.2">
      <c r="C3300" s="252" t="s">
        <v>152</v>
      </c>
      <c r="D3300" s="119" t="s">
        <v>152</v>
      </c>
      <c r="R3300" s="5"/>
      <c r="S3300" s="5"/>
      <c r="T3300" s="5"/>
      <c r="U3300" s="5"/>
      <c r="V3300" s="5"/>
      <c r="W3300" s="5"/>
      <c r="X3300" s="5"/>
      <c r="Y3300" s="5"/>
      <c r="AK3300" s="199"/>
      <c r="AM3300" s="11"/>
      <c r="AN3300" s="15"/>
      <c r="AO3300" s="11"/>
      <c r="AP3300" s="11"/>
    </row>
    <row r="3301" spans="3:42" outlineLevel="2" x14ac:dyDescent="0.2">
      <c r="C3301" s="252" t="s">
        <v>152</v>
      </c>
      <c r="D3301" s="119" t="s">
        <v>152</v>
      </c>
      <c r="F3301" s="789" t="s">
        <v>635</v>
      </c>
      <c r="G3301" s="790"/>
      <c r="H3301" s="803"/>
      <c r="I3301" s="790"/>
      <c r="J3301" s="790"/>
      <c r="K3301" s="792"/>
      <c r="L3301" s="789"/>
      <c r="M3301" s="789"/>
      <c r="N3301" s="789"/>
      <c r="O3301" s="789"/>
      <c r="P3301" s="789"/>
      <c r="Q3301" s="792"/>
      <c r="R3301" s="793"/>
      <c r="S3301" s="793"/>
      <c r="T3301" s="793"/>
      <c r="U3301" s="793"/>
      <c r="V3301" s="793"/>
      <c r="W3301" s="793"/>
      <c r="X3301" s="793"/>
      <c r="Y3301" s="793"/>
      <c r="Z3301" s="793"/>
      <c r="AA3301" s="793"/>
      <c r="AB3301" s="793"/>
      <c r="AC3301" s="793"/>
      <c r="AD3301" s="793"/>
      <c r="AE3301" s="793"/>
      <c r="AF3301" s="793"/>
      <c r="AG3301" s="793"/>
      <c r="AH3301" s="789"/>
      <c r="AI3301" s="789"/>
      <c r="AK3301" s="199"/>
      <c r="AM3301" s="11"/>
      <c r="AN3301" s="15"/>
      <c r="AO3301" s="11"/>
      <c r="AP3301" s="11"/>
    </row>
    <row r="3302" spans="3:42" outlineLevel="2" x14ac:dyDescent="0.2">
      <c r="C3302" s="252" t="s">
        <v>152</v>
      </c>
      <c r="D3302" s="119" t="s">
        <v>152</v>
      </c>
      <c r="F3302" t="s">
        <v>620</v>
      </c>
      <c r="AK3302" s="199"/>
      <c r="AM3302" s="11"/>
      <c r="AN3302" s="15"/>
      <c r="AO3302" s="11"/>
      <c r="AP3302" s="11"/>
    </row>
    <row r="3303" spans="3:42" outlineLevel="2" x14ac:dyDescent="0.2">
      <c r="C3303" s="252" t="s">
        <v>152</v>
      </c>
      <c r="D3303" s="119" t="s">
        <v>152</v>
      </c>
      <c r="F3303" s="761" t="s">
        <v>48</v>
      </c>
      <c r="G3303" s="75"/>
      <c r="H3303" s="796" t="s">
        <v>636</v>
      </c>
      <c r="I3303" s="801"/>
      <c r="J3303" s="75"/>
      <c r="K3303" s="741"/>
      <c r="L3303" s="75"/>
      <c r="M3303" s="75"/>
      <c r="N3303" s="75"/>
      <c r="O3303" s="75"/>
      <c r="P3303" s="75"/>
      <c r="Q3303" s="128" t="s">
        <v>536</v>
      </c>
      <c r="R3303" s="804">
        <v>0</v>
      </c>
      <c r="S3303" s="805">
        <v>0</v>
      </c>
      <c r="T3303" s="805">
        <v>0</v>
      </c>
      <c r="U3303" s="805">
        <v>0</v>
      </c>
      <c r="V3303" s="805">
        <v>0</v>
      </c>
      <c r="W3303" s="806">
        <v>0</v>
      </c>
      <c r="X3303" s="805">
        <v>0</v>
      </c>
      <c r="Y3303" s="805">
        <v>0</v>
      </c>
      <c r="Z3303" s="805">
        <v>0</v>
      </c>
      <c r="AA3303" s="805">
        <v>0</v>
      </c>
      <c r="AB3303" s="805">
        <v>0</v>
      </c>
      <c r="AC3303" s="805">
        <v>0</v>
      </c>
      <c r="AD3303" s="805">
        <v>0</v>
      </c>
      <c r="AE3303" s="805">
        <v>0</v>
      </c>
      <c r="AF3303" s="805">
        <v>0</v>
      </c>
      <c r="AG3303" s="805">
        <v>0</v>
      </c>
      <c r="AH3303" s="808">
        <v>0</v>
      </c>
      <c r="AI3303" s="808">
        <v>0</v>
      </c>
      <c r="AK3303" s="199"/>
      <c r="AM3303" s="11"/>
      <c r="AN3303" s="15"/>
      <c r="AO3303" s="11"/>
      <c r="AP3303" s="11"/>
    </row>
    <row r="3304" spans="3:42" outlineLevel="2" x14ac:dyDescent="0.2">
      <c r="C3304" s="252" t="s">
        <v>152</v>
      </c>
      <c r="D3304" s="119" t="s">
        <v>152</v>
      </c>
      <c r="F3304" s="767" t="s">
        <v>55</v>
      </c>
      <c r="H3304" s="797" t="s">
        <v>636</v>
      </c>
      <c r="K3304" s="164"/>
      <c r="Q3304" s="135" t="s">
        <v>536</v>
      </c>
      <c r="R3304" s="809">
        <v>0</v>
      </c>
      <c r="S3304" s="810">
        <v>0</v>
      </c>
      <c r="T3304" s="810">
        <v>0</v>
      </c>
      <c r="U3304" s="810">
        <v>0</v>
      </c>
      <c r="V3304" s="810">
        <v>0</v>
      </c>
      <c r="W3304" s="811">
        <v>0</v>
      </c>
      <c r="X3304" s="810">
        <v>0</v>
      </c>
      <c r="Y3304" s="810">
        <v>0</v>
      </c>
      <c r="Z3304" s="810">
        <v>0</v>
      </c>
      <c r="AA3304" s="810">
        <v>0</v>
      </c>
      <c r="AB3304" s="810">
        <v>0</v>
      </c>
      <c r="AC3304" s="810">
        <v>0</v>
      </c>
      <c r="AD3304" s="810">
        <v>0</v>
      </c>
      <c r="AE3304" s="810">
        <v>0</v>
      </c>
      <c r="AF3304" s="810">
        <v>0</v>
      </c>
      <c r="AG3304" s="810">
        <v>0</v>
      </c>
      <c r="AH3304" s="812">
        <v>0</v>
      </c>
      <c r="AI3304" s="812">
        <v>0</v>
      </c>
      <c r="AK3304" s="199"/>
      <c r="AM3304" s="11"/>
      <c r="AN3304" s="15"/>
      <c r="AO3304" s="11"/>
      <c r="AP3304" s="11"/>
    </row>
    <row r="3305" spans="3:42" outlineLevel="2" x14ac:dyDescent="0.2">
      <c r="C3305" s="252" t="s">
        <v>152</v>
      </c>
      <c r="D3305" s="119" t="s">
        <v>152</v>
      </c>
      <c r="F3305" s="783" t="s">
        <v>57</v>
      </c>
      <c r="G3305" s="83"/>
      <c r="H3305" s="798" t="s">
        <v>636</v>
      </c>
      <c r="I3305" s="799"/>
      <c r="J3305" s="83"/>
      <c r="K3305" s="736"/>
      <c r="L3305" s="83"/>
      <c r="M3305" s="83"/>
      <c r="N3305" s="83"/>
      <c r="O3305" s="83"/>
      <c r="P3305" s="83"/>
      <c r="Q3305" s="143" t="s">
        <v>536</v>
      </c>
      <c r="R3305" s="813">
        <v>0</v>
      </c>
      <c r="S3305" s="814">
        <v>0</v>
      </c>
      <c r="T3305" s="814">
        <v>0</v>
      </c>
      <c r="U3305" s="814">
        <v>0</v>
      </c>
      <c r="V3305" s="814">
        <v>0</v>
      </c>
      <c r="W3305" s="815">
        <v>0</v>
      </c>
      <c r="X3305" s="814">
        <v>0</v>
      </c>
      <c r="Y3305" s="814">
        <v>0</v>
      </c>
      <c r="Z3305" s="814">
        <v>0</v>
      </c>
      <c r="AA3305" s="814">
        <v>0</v>
      </c>
      <c r="AB3305" s="814">
        <v>0</v>
      </c>
      <c r="AC3305" s="814">
        <v>0</v>
      </c>
      <c r="AD3305" s="814">
        <v>0</v>
      </c>
      <c r="AE3305" s="814">
        <v>0</v>
      </c>
      <c r="AF3305" s="814">
        <v>0</v>
      </c>
      <c r="AG3305" s="814">
        <v>0</v>
      </c>
      <c r="AH3305" s="816">
        <v>0</v>
      </c>
      <c r="AI3305" s="816">
        <v>0</v>
      </c>
      <c r="AK3305" s="199"/>
      <c r="AM3305" s="11"/>
      <c r="AN3305" s="15"/>
      <c r="AO3305" s="11"/>
      <c r="AP3305" s="11"/>
    </row>
    <row r="3306" spans="3:42" outlineLevel="2" x14ac:dyDescent="0.2">
      <c r="C3306" s="252" t="s">
        <v>152</v>
      </c>
      <c r="D3306" s="119" t="s">
        <v>152</v>
      </c>
      <c r="F3306" s="12"/>
      <c r="H3306" s="817"/>
      <c r="K3306" s="16"/>
      <c r="Q3306" s="16"/>
      <c r="R3306" s="818"/>
      <c r="S3306" s="818"/>
      <c r="T3306" s="818"/>
      <c r="U3306" s="818"/>
      <c r="V3306" s="818"/>
      <c r="W3306" s="818"/>
      <c r="X3306" s="818"/>
      <c r="Y3306" s="818"/>
      <c r="Z3306" s="818"/>
      <c r="AA3306" s="818"/>
      <c r="AB3306" s="818"/>
      <c r="AC3306" s="818"/>
      <c r="AD3306" s="818"/>
      <c r="AE3306" s="818"/>
      <c r="AF3306" s="818"/>
      <c r="AG3306" s="818"/>
      <c r="AH3306" s="818"/>
      <c r="AI3306" s="818"/>
      <c r="AK3306" s="199"/>
      <c r="AM3306" s="11"/>
      <c r="AN3306" s="15"/>
      <c r="AO3306" s="11"/>
      <c r="AP3306" s="11"/>
    </row>
    <row r="3307" spans="3:42" x14ac:dyDescent="0.2">
      <c r="C3307" s="252">
        <v>24</v>
      </c>
      <c r="D3307" s="754" t="s">
        <v>2</v>
      </c>
      <c r="E3307" s="67"/>
      <c r="F3307" s="67"/>
      <c r="G3307" s="67"/>
      <c r="H3307" s="755" t="s">
        <v>152</v>
      </c>
      <c r="I3307" s="67"/>
      <c r="J3307" s="67"/>
      <c r="K3307" s="102"/>
      <c r="L3307" s="67"/>
      <c r="M3307" s="67"/>
      <c r="N3307" s="67"/>
      <c r="O3307" s="67"/>
      <c r="P3307" s="67"/>
      <c r="Q3307" s="102"/>
      <c r="R3307" s="67"/>
      <c r="S3307" s="67"/>
      <c r="T3307" s="67"/>
      <c r="U3307" s="67"/>
      <c r="V3307" s="67"/>
      <c r="W3307" s="67"/>
      <c r="X3307" s="67"/>
      <c r="Y3307" s="67"/>
      <c r="Z3307" s="67"/>
      <c r="AA3307" s="67"/>
      <c r="AB3307" s="67"/>
      <c r="AC3307" s="67"/>
      <c r="AD3307" s="67"/>
      <c r="AE3307" s="67"/>
      <c r="AF3307" s="67"/>
      <c r="AG3307" s="67"/>
      <c r="AH3307" s="67"/>
      <c r="AI3307" s="67"/>
      <c r="AK3307" s="199"/>
      <c r="AM3307" s="11"/>
      <c r="AN3307" s="15"/>
      <c r="AO3307" s="11"/>
      <c r="AP3307" s="11"/>
    </row>
    <row r="3308" spans="3:42" outlineLevel="1" x14ac:dyDescent="0.2">
      <c r="C3308" s="252">
        <v>24</v>
      </c>
      <c r="D3308" s="119" t="s">
        <v>441</v>
      </c>
      <c r="F3308" s="121" t="s">
        <v>597</v>
      </c>
      <c r="G3308" s="756"/>
      <c r="H3308" s="757"/>
      <c r="I3308" s="756"/>
      <c r="J3308" s="756"/>
      <c r="K3308" s="758"/>
      <c r="L3308" s="759"/>
      <c r="M3308" s="759"/>
      <c r="N3308" s="759"/>
      <c r="O3308" s="759"/>
      <c r="P3308" s="759"/>
      <c r="Q3308" s="758"/>
      <c r="R3308" s="760"/>
      <c r="S3308" s="760"/>
      <c r="T3308" s="760"/>
      <c r="U3308" s="760"/>
      <c r="V3308" s="760"/>
      <c r="W3308" s="760"/>
      <c r="X3308" s="760"/>
      <c r="Y3308" s="760"/>
      <c r="Z3308" s="760"/>
      <c r="AA3308" s="760"/>
      <c r="AB3308" s="760"/>
      <c r="AC3308" s="760"/>
      <c r="AD3308" s="760"/>
      <c r="AE3308" s="760"/>
      <c r="AF3308" s="760"/>
      <c r="AG3308" s="760"/>
      <c r="AH3308" s="759"/>
      <c r="AI3308" s="759"/>
      <c r="AK3308" s="199"/>
      <c r="AM3308" s="11"/>
      <c r="AN3308" s="15"/>
      <c r="AO3308" s="11"/>
      <c r="AP3308" s="11"/>
    </row>
    <row r="3309" spans="3:42" outlineLevel="2" x14ac:dyDescent="0.2">
      <c r="C3309" s="252">
        <v>24</v>
      </c>
      <c r="D3309" s="119" t="s">
        <v>441</v>
      </c>
      <c r="F3309" s="12"/>
      <c r="G3309" s="149" t="s">
        <v>598</v>
      </c>
      <c r="H3309" s="72" t="s">
        <v>48</v>
      </c>
      <c r="I3309" s="8" t="s">
        <v>451</v>
      </c>
      <c r="J3309" s="8" t="s">
        <v>599</v>
      </c>
      <c r="K3309" s="8" t="s">
        <v>61</v>
      </c>
      <c r="AK3309" s="199"/>
      <c r="AM3309" s="11"/>
      <c r="AN3309" s="15"/>
      <c r="AO3309" s="11"/>
      <c r="AP3309" s="11"/>
    </row>
    <row r="3310" spans="3:42" outlineLevel="2" x14ac:dyDescent="0.2">
      <c r="C3310" s="252">
        <v>24</v>
      </c>
      <c r="D3310" s="119" t="s">
        <v>441</v>
      </c>
      <c r="F3310" s="761" t="s">
        <v>129</v>
      </c>
      <c r="G3310" s="762" t="s">
        <v>130</v>
      </c>
      <c r="H3310" s="763">
        <v>0</v>
      </c>
      <c r="I3310" s="764">
        <v>1</v>
      </c>
      <c r="J3310" s="765">
        <v>1</v>
      </c>
      <c r="K3310" s="766"/>
      <c r="AK3310" s="199"/>
      <c r="AM3310" s="11"/>
      <c r="AN3310" s="15"/>
      <c r="AO3310" s="11"/>
      <c r="AP3310" s="11"/>
    </row>
    <row r="3311" spans="3:42" outlineLevel="2" x14ac:dyDescent="0.2">
      <c r="C3311" s="252">
        <v>24</v>
      </c>
      <c r="D3311" s="119" t="s">
        <v>441</v>
      </c>
      <c r="F3311" s="767" t="s">
        <v>128</v>
      </c>
      <c r="G3311" s="611" t="s">
        <v>130</v>
      </c>
      <c r="H3311" s="768">
        <v>1.1772560217868379E-2</v>
      </c>
      <c r="I3311" s="769">
        <v>0.98822743978213157</v>
      </c>
      <c r="J3311" s="770">
        <v>1</v>
      </c>
      <c r="K3311" s="771"/>
      <c r="AK3311" s="199"/>
      <c r="AM3311" s="11"/>
      <c r="AN3311" s="15"/>
      <c r="AO3311" s="11"/>
      <c r="AP3311" s="11"/>
    </row>
    <row r="3312" spans="3:42" outlineLevel="2" x14ac:dyDescent="0.2">
      <c r="C3312" s="252">
        <v>24</v>
      </c>
      <c r="D3312" s="119" t="s">
        <v>441</v>
      </c>
      <c r="F3312" s="767" t="s">
        <v>600</v>
      </c>
      <c r="G3312" s="611" t="s">
        <v>583</v>
      </c>
      <c r="H3312" s="772">
        <v>1781</v>
      </c>
      <c r="I3312" s="773">
        <v>149503</v>
      </c>
      <c r="J3312" s="774">
        <v>151284</v>
      </c>
      <c r="K3312" s="775">
        <v>0.47993383079297691</v>
      </c>
      <c r="AK3312" s="199"/>
      <c r="AM3312" s="11"/>
      <c r="AN3312" s="15"/>
      <c r="AO3312" s="11"/>
      <c r="AP3312" s="11"/>
    </row>
    <row r="3313" spans="3:42" outlineLevel="2" x14ac:dyDescent="0.2">
      <c r="C3313" s="252">
        <v>24</v>
      </c>
      <c r="D3313" s="119" t="s">
        <v>441</v>
      </c>
      <c r="F3313" s="767" t="s">
        <v>64</v>
      </c>
      <c r="G3313" s="611" t="s">
        <v>583</v>
      </c>
      <c r="H3313" s="776">
        <v>0</v>
      </c>
      <c r="I3313" s="773">
        <v>0</v>
      </c>
      <c r="J3313" s="774">
        <v>0</v>
      </c>
      <c r="K3313" s="771"/>
      <c r="AK3313" s="199"/>
      <c r="AM3313" s="11"/>
      <c r="AN3313" s="15"/>
      <c r="AO3313" s="11"/>
      <c r="AP3313" s="11"/>
    </row>
    <row r="3314" spans="3:42" outlineLevel="2" x14ac:dyDescent="0.2">
      <c r="C3314" s="252">
        <v>24</v>
      </c>
      <c r="D3314" s="119" t="s">
        <v>441</v>
      </c>
      <c r="F3314" s="767" t="s">
        <v>601</v>
      </c>
      <c r="G3314" s="611" t="s">
        <v>583</v>
      </c>
      <c r="H3314" s="776">
        <v>1781</v>
      </c>
      <c r="I3314" s="773">
        <v>149503</v>
      </c>
      <c r="J3314" s="774">
        <v>151284</v>
      </c>
      <c r="K3314" s="771"/>
      <c r="AK3314" s="199"/>
      <c r="AM3314" s="11"/>
      <c r="AN3314" s="15"/>
      <c r="AO3314" s="11"/>
      <c r="AP3314" s="11"/>
    </row>
    <row r="3315" spans="3:42" outlineLevel="2" x14ac:dyDescent="0.2">
      <c r="C3315" s="252">
        <v>24</v>
      </c>
      <c r="D3315" s="119" t="s">
        <v>441</v>
      </c>
      <c r="F3315" s="767" t="s">
        <v>602</v>
      </c>
      <c r="G3315" s="611" t="s">
        <v>130</v>
      </c>
      <c r="H3315" s="778">
        <v>0</v>
      </c>
      <c r="I3315" s="769">
        <v>0</v>
      </c>
      <c r="J3315" s="769">
        <v>0</v>
      </c>
      <c r="K3315" s="771"/>
      <c r="AK3315" s="199"/>
      <c r="AM3315" s="11"/>
      <c r="AN3315" s="15"/>
      <c r="AO3315" s="11"/>
      <c r="AP3315" s="11"/>
    </row>
    <row r="3316" spans="3:42" outlineLevel="2" x14ac:dyDescent="0.2">
      <c r="C3316" s="252">
        <v>24</v>
      </c>
      <c r="D3316" s="119" t="s">
        <v>441</v>
      </c>
      <c r="F3316" s="767" t="s">
        <v>603</v>
      </c>
      <c r="G3316" s="611" t="s">
        <v>583</v>
      </c>
      <c r="H3316" s="776">
        <v>12</v>
      </c>
      <c r="I3316" s="773">
        <v>148953</v>
      </c>
      <c r="J3316" s="774">
        <v>148965</v>
      </c>
      <c r="K3316" s="771"/>
      <c r="AK3316" s="199"/>
      <c r="AM3316" s="11"/>
      <c r="AN3316" s="15"/>
      <c r="AO3316" s="11"/>
      <c r="AP3316" s="11"/>
    </row>
    <row r="3317" spans="3:42" outlineLevel="2" x14ac:dyDescent="0.2">
      <c r="C3317" s="252">
        <v>24</v>
      </c>
      <c r="D3317" s="119" t="s">
        <v>441</v>
      </c>
      <c r="F3317" s="767" t="s">
        <v>604</v>
      </c>
      <c r="G3317" s="611"/>
      <c r="H3317" s="773">
        <v>0</v>
      </c>
      <c r="I3317" s="773">
        <v>0</v>
      </c>
      <c r="J3317" s="773">
        <v>0</v>
      </c>
      <c r="K3317" s="771"/>
      <c r="AK3317" s="199"/>
      <c r="AM3317" s="11"/>
      <c r="AN3317" s="15"/>
      <c r="AO3317" s="11"/>
      <c r="AP3317" s="11"/>
    </row>
    <row r="3318" spans="3:42" outlineLevel="2" x14ac:dyDescent="0.2">
      <c r="C3318" s="252">
        <v>24</v>
      </c>
      <c r="D3318" s="119" t="s">
        <v>441</v>
      </c>
      <c r="F3318" s="767" t="s">
        <v>605</v>
      </c>
      <c r="G3318" s="611"/>
      <c r="H3318" s="779"/>
      <c r="I3318" s="780"/>
      <c r="J3318" s="781"/>
      <c r="K3318" s="782">
        <v>0</v>
      </c>
      <c r="AK3318" s="199"/>
      <c r="AM3318" s="11"/>
      <c r="AN3318" s="15"/>
      <c r="AO3318" s="11"/>
      <c r="AP3318" s="11"/>
    </row>
    <row r="3319" spans="3:42" outlineLevel="2" x14ac:dyDescent="0.2">
      <c r="C3319" s="252">
        <v>24</v>
      </c>
      <c r="D3319" s="119" t="s">
        <v>441</v>
      </c>
      <c r="F3319" s="783" t="s">
        <v>606</v>
      </c>
      <c r="G3319" s="619" t="s">
        <v>130</v>
      </c>
      <c r="H3319" s="784">
        <v>0</v>
      </c>
      <c r="I3319" s="785">
        <v>0</v>
      </c>
      <c r="J3319" s="786">
        <v>0</v>
      </c>
      <c r="K3319" s="787"/>
      <c r="AK3319" s="199"/>
      <c r="AM3319" s="11"/>
      <c r="AN3319" s="15"/>
      <c r="AO3319" s="11"/>
      <c r="AP3319" s="11"/>
    </row>
    <row r="3320" spans="3:42" outlineLevel="2" x14ac:dyDescent="0.2">
      <c r="C3320" s="252">
        <v>24</v>
      </c>
      <c r="D3320" s="119" t="s">
        <v>441</v>
      </c>
      <c r="H3320"/>
      <c r="I3320"/>
      <c r="K3320"/>
      <c r="AK3320" s="199"/>
      <c r="AM3320" s="11"/>
      <c r="AN3320" s="15"/>
      <c r="AO3320" s="11"/>
      <c r="AP3320" s="11"/>
    </row>
    <row r="3321" spans="3:42" outlineLevel="1" x14ac:dyDescent="0.2">
      <c r="C3321" s="252">
        <v>24</v>
      </c>
      <c r="D3321" s="119" t="s">
        <v>441</v>
      </c>
      <c r="F3321" s="121" t="s">
        <v>607</v>
      </c>
      <c r="G3321" s="756"/>
      <c r="H3321" s="757"/>
      <c r="I3321" s="788"/>
      <c r="J3321" s="756"/>
      <c r="K3321" s="758"/>
      <c r="L3321" s="759"/>
      <c r="M3321" s="759"/>
      <c r="N3321" s="759"/>
      <c r="O3321" s="759"/>
      <c r="P3321" s="759"/>
      <c r="Q3321" s="758"/>
      <c r="R3321" s="760"/>
      <c r="S3321" s="760"/>
      <c r="T3321" s="760"/>
      <c r="U3321" s="760"/>
      <c r="V3321" s="760"/>
      <c r="W3321" s="760"/>
      <c r="X3321" s="760"/>
      <c r="Y3321" s="760"/>
      <c r="Z3321" s="760"/>
      <c r="AA3321" s="760"/>
      <c r="AB3321" s="760"/>
      <c r="AC3321" s="760"/>
      <c r="AD3321" s="760"/>
      <c r="AE3321" s="760"/>
      <c r="AF3321" s="760"/>
      <c r="AG3321" s="760"/>
      <c r="AH3321" s="759"/>
      <c r="AI3321" s="759"/>
      <c r="AK3321" s="199"/>
      <c r="AM3321" s="11"/>
      <c r="AN3321" s="15"/>
      <c r="AO3321" s="11"/>
      <c r="AP3321" s="11"/>
    </row>
    <row r="3322" spans="3:42" outlineLevel="2" x14ac:dyDescent="0.2">
      <c r="C3322" s="252">
        <v>24</v>
      </c>
      <c r="D3322" s="119" t="s">
        <v>441</v>
      </c>
      <c r="F3322" s="789" t="s">
        <v>608</v>
      </c>
      <c r="G3322" s="790"/>
      <c r="H3322" s="791" t="s">
        <v>609</v>
      </c>
      <c r="I3322" s="791"/>
      <c r="J3322" s="790"/>
      <c r="K3322" s="792"/>
      <c r="L3322" s="789"/>
      <c r="M3322" s="789"/>
      <c r="N3322" s="789"/>
      <c r="O3322" s="789"/>
      <c r="P3322" s="789"/>
      <c r="Q3322" s="792"/>
      <c r="R3322" s="793"/>
      <c r="S3322" s="793"/>
      <c r="T3322" s="793"/>
      <c r="U3322" s="793"/>
      <c r="V3322" s="793"/>
      <c r="W3322" s="793"/>
      <c r="X3322" s="793"/>
      <c r="Y3322" s="793"/>
      <c r="Z3322" s="793"/>
      <c r="AA3322" s="793"/>
      <c r="AB3322" s="793"/>
      <c r="AC3322" s="793"/>
      <c r="AD3322" s="793"/>
      <c r="AE3322" s="793"/>
      <c r="AF3322" s="793"/>
      <c r="AG3322" s="793"/>
      <c r="AH3322" s="789"/>
      <c r="AI3322" s="789"/>
      <c r="AK3322" s="199"/>
      <c r="AM3322" s="11"/>
      <c r="AN3322" s="15"/>
      <c r="AO3322" s="11"/>
      <c r="AP3322" s="11"/>
    </row>
    <row r="3323" spans="3:42" ht="14.25" customHeight="1" outlineLevel="2" x14ac:dyDescent="0.2">
      <c r="C3323" s="252">
        <v>24</v>
      </c>
      <c r="D3323" s="119" t="s">
        <v>441</v>
      </c>
      <c r="F3323" s="794" t="s">
        <v>610</v>
      </c>
      <c r="H3323" s="795"/>
      <c r="X3323">
        <v>0</v>
      </c>
      <c r="AK3323" s="199"/>
      <c r="AM3323" s="11"/>
      <c r="AN3323" s="15"/>
      <c r="AO3323" s="11"/>
      <c r="AP3323" s="11"/>
    </row>
    <row r="3324" spans="3:42" outlineLevel="2" x14ac:dyDescent="0.2">
      <c r="C3324" s="252">
        <v>24</v>
      </c>
      <c r="D3324" s="119" t="s">
        <v>441</v>
      </c>
      <c r="F3324" s="761" t="s">
        <v>62</v>
      </c>
      <c r="G3324" s="796"/>
      <c r="H3324" s="796" t="s">
        <v>10</v>
      </c>
      <c r="I3324" s="796" t="s">
        <v>611</v>
      </c>
      <c r="J3324" s="75"/>
      <c r="K3324" s="741"/>
      <c r="L3324" s="75"/>
      <c r="M3324" s="75"/>
      <c r="N3324" s="75"/>
      <c r="O3324" s="75"/>
      <c r="P3324" s="75"/>
      <c r="Q3324" s="128" t="s">
        <v>110</v>
      </c>
      <c r="R3324" s="299">
        <v>0</v>
      </c>
      <c r="S3324" s="300">
        <v>0</v>
      </c>
      <c r="T3324" s="300">
        <v>0</v>
      </c>
      <c r="U3324" s="300">
        <v>0</v>
      </c>
      <c r="V3324" s="300">
        <v>0</v>
      </c>
      <c r="W3324" s="301">
        <v>0</v>
      </c>
      <c r="X3324" s="300">
        <v>0</v>
      </c>
      <c r="Y3324" s="300">
        <v>0</v>
      </c>
      <c r="Z3324" s="300">
        <v>0</v>
      </c>
      <c r="AA3324" s="300">
        <v>0</v>
      </c>
      <c r="AB3324" s="302">
        <v>0</v>
      </c>
      <c r="AC3324" s="302">
        <v>0</v>
      </c>
      <c r="AD3324" s="302">
        <v>0</v>
      </c>
      <c r="AE3324" s="302">
        <v>0</v>
      </c>
      <c r="AF3324" s="302">
        <v>0</v>
      </c>
      <c r="AG3324" s="302">
        <v>0</v>
      </c>
      <c r="AH3324" s="348">
        <v>0</v>
      </c>
      <c r="AI3324" s="348">
        <v>0</v>
      </c>
      <c r="AK3324" s="199"/>
      <c r="AM3324" s="11"/>
      <c r="AN3324" s="15"/>
      <c r="AO3324" s="11"/>
      <c r="AP3324" s="11"/>
    </row>
    <row r="3325" spans="3:42" outlineLevel="2" x14ac:dyDescent="0.2">
      <c r="C3325" s="252">
        <v>24</v>
      </c>
      <c r="D3325" s="119" t="s">
        <v>441</v>
      </c>
      <c r="F3325" s="767" t="s">
        <v>188</v>
      </c>
      <c r="G3325" s="797"/>
      <c r="H3325" s="797" t="s">
        <v>10</v>
      </c>
      <c r="I3325" s="797" t="s">
        <v>612</v>
      </c>
      <c r="K3325" s="164"/>
      <c r="Q3325" s="135" t="s">
        <v>110</v>
      </c>
      <c r="R3325" s="314">
        <v>0</v>
      </c>
      <c r="S3325" s="315">
        <v>0</v>
      </c>
      <c r="T3325" s="315">
        <v>0</v>
      </c>
      <c r="U3325" s="315">
        <v>0</v>
      </c>
      <c r="V3325" s="315">
        <v>0</v>
      </c>
      <c r="W3325" s="316">
        <v>0</v>
      </c>
      <c r="X3325" s="315">
        <v>0</v>
      </c>
      <c r="Y3325" s="315">
        <v>0</v>
      </c>
      <c r="Z3325" s="315">
        <v>0</v>
      </c>
      <c r="AA3325" s="315">
        <v>0</v>
      </c>
      <c r="AB3325" s="5">
        <v>0</v>
      </c>
      <c r="AC3325" s="5">
        <v>0</v>
      </c>
      <c r="AD3325" s="5">
        <v>0</v>
      </c>
      <c r="AE3325" s="5">
        <v>0</v>
      </c>
      <c r="AF3325" s="5">
        <v>0</v>
      </c>
      <c r="AG3325" s="5">
        <v>0</v>
      </c>
      <c r="AH3325" s="350">
        <v>0</v>
      </c>
      <c r="AI3325" s="350">
        <v>0</v>
      </c>
      <c r="AK3325" s="199"/>
      <c r="AM3325" s="11"/>
      <c r="AN3325" s="15"/>
      <c r="AO3325" s="11"/>
      <c r="AP3325" s="11"/>
    </row>
    <row r="3326" spans="3:42" outlineLevel="2" x14ac:dyDescent="0.2">
      <c r="C3326" s="252">
        <v>24</v>
      </c>
      <c r="D3326" s="119" t="s">
        <v>441</v>
      </c>
      <c r="F3326" s="767" t="s">
        <v>613</v>
      </c>
      <c r="G3326" s="234"/>
      <c r="H3326" s="797" t="s">
        <v>10</v>
      </c>
      <c r="I3326" s="234" t="s">
        <v>614</v>
      </c>
      <c r="K3326" s="164"/>
      <c r="Q3326" s="135" t="s">
        <v>110</v>
      </c>
      <c r="R3326" s="314">
        <v>0</v>
      </c>
      <c r="S3326" s="315">
        <v>0</v>
      </c>
      <c r="T3326" s="315">
        <v>0</v>
      </c>
      <c r="U3326" s="315">
        <v>8735.4576682027655</v>
      </c>
      <c r="V3326" s="315">
        <v>11347.781567484648</v>
      </c>
      <c r="W3326" s="316">
        <v>11622.69055473504</v>
      </c>
      <c r="X3326" s="315">
        <v>13675.738541873088</v>
      </c>
      <c r="Y3326" s="315">
        <v>15405.898342047269</v>
      </c>
      <c r="Z3326" s="315">
        <v>14176.25914308686</v>
      </c>
      <c r="AA3326" s="315">
        <v>13950.0340954982</v>
      </c>
      <c r="AB3326" s="5">
        <v>14683.094272884762</v>
      </c>
      <c r="AC3326" s="5">
        <v>14431.390083837525</v>
      </c>
      <c r="AD3326" s="5">
        <v>15686.351352779657</v>
      </c>
      <c r="AE3326" s="5">
        <v>16112.412701199763</v>
      </c>
      <c r="AF3326" s="5">
        <v>15754.904043128046</v>
      </c>
      <c r="AG3326" s="5">
        <v>16370.834994712279</v>
      </c>
      <c r="AH3326" s="350">
        <v>16621.825445748276</v>
      </c>
      <c r="AI3326" s="350">
        <v>17000.03254343634</v>
      </c>
      <c r="AK3326" s="199"/>
      <c r="AM3326" s="11"/>
      <c r="AN3326" s="15"/>
      <c r="AO3326" s="11"/>
      <c r="AP3326" s="11"/>
    </row>
    <row r="3327" spans="3:42" outlineLevel="2" x14ac:dyDescent="0.2">
      <c r="C3327" s="252">
        <v>24</v>
      </c>
      <c r="D3327" s="119" t="s">
        <v>441</v>
      </c>
      <c r="F3327" s="783" t="s">
        <v>57</v>
      </c>
      <c r="G3327" s="799"/>
      <c r="H3327" s="798" t="s">
        <v>10</v>
      </c>
      <c r="I3327" s="799"/>
      <c r="J3327" s="83"/>
      <c r="K3327" s="736"/>
      <c r="L3327" s="83"/>
      <c r="M3327" s="83"/>
      <c r="N3327" s="83"/>
      <c r="O3327" s="83"/>
      <c r="P3327" s="83"/>
      <c r="Q3327" s="143" t="s">
        <v>110</v>
      </c>
      <c r="R3327" s="304">
        <v>0</v>
      </c>
      <c r="S3327" s="305">
        <v>0</v>
      </c>
      <c r="T3327" s="305">
        <v>0</v>
      </c>
      <c r="U3327" s="305">
        <v>5763.1947620506853</v>
      </c>
      <c r="V3327" s="305">
        <v>3751.701476797406</v>
      </c>
      <c r="W3327" s="306">
        <v>3921.4737280898753</v>
      </c>
      <c r="X3327" s="305">
        <v>3970.1786160715028</v>
      </c>
      <c r="Y3327" s="305">
        <v>4011.3482829714594</v>
      </c>
      <c r="Z3327" s="305">
        <v>4062.7221802109375</v>
      </c>
      <c r="AA3327" s="305">
        <v>4121.7089938541521</v>
      </c>
      <c r="AB3327" s="307">
        <v>4192.6150634634168</v>
      </c>
      <c r="AC3327" s="307">
        <v>4264.6516780904985</v>
      </c>
      <c r="AD3327" s="307">
        <v>4337.8342716638053</v>
      </c>
      <c r="AE3327" s="307">
        <v>4412.1784076129707</v>
      </c>
      <c r="AF3327" s="307">
        <v>4487.6997769843483</v>
      </c>
      <c r="AG3327" s="307">
        <v>4564.4141964070532</v>
      </c>
      <c r="AH3327" s="362">
        <v>4642.33760590376</v>
      </c>
      <c r="AI3327" s="362">
        <v>4721.4860665403012</v>
      </c>
      <c r="AK3327" s="199"/>
      <c r="AM3327" s="11"/>
      <c r="AN3327" s="15"/>
      <c r="AO3327" s="11"/>
      <c r="AP3327" s="11"/>
    </row>
    <row r="3328" spans="3:42" outlineLevel="2" x14ac:dyDescent="0.2">
      <c r="C3328" s="252">
        <v>24</v>
      </c>
      <c r="D3328" s="119" t="s">
        <v>441</v>
      </c>
      <c r="F3328" s="12"/>
      <c r="H3328" s="234"/>
      <c r="K3328" s="164"/>
      <c r="Q3328" s="16"/>
      <c r="R3328" s="800">
        <v>0</v>
      </c>
      <c r="S3328" s="800">
        <v>0</v>
      </c>
      <c r="T3328" s="800">
        <v>0</v>
      </c>
      <c r="U3328" s="800">
        <v>14498.652430253451</v>
      </c>
      <c r="V3328" s="800">
        <v>15099.483044282053</v>
      </c>
      <c r="W3328" s="800">
        <v>15544.164282824915</v>
      </c>
      <c r="X3328" s="800">
        <v>17645.91715794459</v>
      </c>
      <c r="Y3328" s="800">
        <v>19417.246625018728</v>
      </c>
      <c r="Z3328" s="800">
        <v>18238.981323297798</v>
      </c>
      <c r="AA3328" s="800">
        <v>18071.743089352352</v>
      </c>
      <c r="AB3328" s="800">
        <v>18875.70933634818</v>
      </c>
      <c r="AC3328" s="800">
        <v>18696.041761928023</v>
      </c>
      <c r="AD3328" s="800">
        <v>20024.18562444346</v>
      </c>
      <c r="AE3328" s="800">
        <v>20524.591108812732</v>
      </c>
      <c r="AF3328" s="800">
        <v>20242.603820112396</v>
      </c>
      <c r="AG3328" s="800">
        <v>20935.249191119332</v>
      </c>
      <c r="AH3328" s="800">
        <v>21264.163051652038</v>
      </c>
      <c r="AI3328" s="800">
        <v>21721.518609976643</v>
      </c>
      <c r="AK3328" s="199"/>
      <c r="AM3328" s="11"/>
      <c r="AN3328" s="15"/>
      <c r="AO3328" s="11"/>
      <c r="AP3328" s="11"/>
    </row>
    <row r="3329" spans="3:42" ht="14.25" customHeight="1" outlineLevel="2" x14ac:dyDescent="0.2">
      <c r="C3329" s="252">
        <v>24</v>
      </c>
      <c r="D3329" s="119" t="s">
        <v>441</v>
      </c>
      <c r="F3329" s="794" t="s">
        <v>615</v>
      </c>
      <c r="AK3329" s="199"/>
      <c r="AM3329" s="11"/>
      <c r="AN3329" s="15"/>
      <c r="AO3329" s="11"/>
      <c r="AP3329" s="11"/>
    </row>
    <row r="3330" spans="3:42" outlineLevel="2" x14ac:dyDescent="0.2">
      <c r="C3330" s="252">
        <v>24</v>
      </c>
      <c r="D3330" s="119" t="s">
        <v>441</v>
      </c>
      <c r="F3330" s="761" t="s">
        <v>48</v>
      </c>
      <c r="G3330" s="75"/>
      <c r="H3330" s="796" t="s">
        <v>10</v>
      </c>
      <c r="I3330" s="801"/>
      <c r="J3330" s="75"/>
      <c r="K3330" s="741"/>
      <c r="L3330" s="75"/>
      <c r="M3330" s="75"/>
      <c r="N3330" s="75"/>
      <c r="O3330" s="75"/>
      <c r="P3330" s="75"/>
      <c r="Q3330" s="128" t="s">
        <v>110</v>
      </c>
      <c r="R3330" s="299">
        <v>0</v>
      </c>
      <c r="S3330" s="300">
        <v>0</v>
      </c>
      <c r="T3330" s="300">
        <v>0</v>
      </c>
      <c r="U3330" s="300">
        <v>102.83870142955715</v>
      </c>
      <c r="V3330" s="300">
        <v>133.59244184242985</v>
      </c>
      <c r="W3330" s="301">
        <v>136.8288244492683</v>
      </c>
      <c r="X3330" s="300">
        <v>160.99845550802442</v>
      </c>
      <c r="Y3330" s="300">
        <v>181.36686594211008</v>
      </c>
      <c r="Z3330" s="300">
        <v>166.89086442609724</v>
      </c>
      <c r="AA3330" s="300">
        <v>164.22761643056961</v>
      </c>
      <c r="AB3330" s="302">
        <v>172.85761151217417</v>
      </c>
      <c r="AC3330" s="302">
        <v>169.89440878952587</v>
      </c>
      <c r="AD3330" s="302">
        <v>184.66851589923962</v>
      </c>
      <c r="AE3330" s="302">
        <v>189.68434878002151</v>
      </c>
      <c r="AF3330" s="302">
        <v>185.47555657446293</v>
      </c>
      <c r="AG3330" s="302">
        <v>192.72664079203727</v>
      </c>
      <c r="AH3330" s="348">
        <v>195.6814409909685</v>
      </c>
      <c r="AI3330" s="348">
        <v>200.13390682332647</v>
      </c>
      <c r="AK3330" s="199"/>
      <c r="AM3330" s="11"/>
      <c r="AN3330" s="15"/>
      <c r="AO3330" s="11"/>
      <c r="AP3330" s="11"/>
    </row>
    <row r="3331" spans="3:42" outlineLevel="2" x14ac:dyDescent="0.2">
      <c r="C3331" s="252">
        <v>24</v>
      </c>
      <c r="D3331" s="119" t="s">
        <v>441</v>
      </c>
      <c r="F3331" s="767" t="s">
        <v>55</v>
      </c>
      <c r="H3331" s="797" t="s">
        <v>10</v>
      </c>
      <c r="K3331" s="164"/>
      <c r="Q3331" s="135" t="s">
        <v>110</v>
      </c>
      <c r="R3331" s="314">
        <v>0</v>
      </c>
      <c r="S3331" s="315">
        <v>0</v>
      </c>
      <c r="T3331" s="315">
        <v>0</v>
      </c>
      <c r="U3331" s="315">
        <v>8632.6189667732087</v>
      </c>
      <c r="V3331" s="315">
        <v>11214.189125642217</v>
      </c>
      <c r="W3331" s="316">
        <v>11485.861730285771</v>
      </c>
      <c r="X3331" s="315">
        <v>13514.740086365064</v>
      </c>
      <c r="Y3331" s="315">
        <v>15224.531476105158</v>
      </c>
      <c r="Z3331" s="315">
        <v>14009.368278660762</v>
      </c>
      <c r="AA3331" s="315">
        <v>13785.806479067631</v>
      </c>
      <c r="AB3331" s="5">
        <v>14510.236661372588</v>
      </c>
      <c r="AC3331" s="5">
        <v>14261.495675047998</v>
      </c>
      <c r="AD3331" s="5">
        <v>15501.682836880416</v>
      </c>
      <c r="AE3331" s="5">
        <v>15922.728352419741</v>
      </c>
      <c r="AF3331" s="5">
        <v>15569.428486553583</v>
      </c>
      <c r="AG3331" s="5">
        <v>16178.108353920241</v>
      </c>
      <c r="AH3331" s="350">
        <v>16426.144004757305</v>
      </c>
      <c r="AI3331" s="350">
        <v>16799.898636613012</v>
      </c>
      <c r="AK3331" s="199"/>
      <c r="AM3331" s="11"/>
      <c r="AN3331" s="15"/>
      <c r="AO3331" s="11"/>
      <c r="AP3331" s="11"/>
    </row>
    <row r="3332" spans="3:42" outlineLevel="2" x14ac:dyDescent="0.2">
      <c r="C3332" s="252">
        <v>24</v>
      </c>
      <c r="D3332" s="119" t="s">
        <v>441</v>
      </c>
      <c r="F3332" s="783" t="s">
        <v>57</v>
      </c>
      <c r="G3332" s="83"/>
      <c r="H3332" s="798" t="s">
        <v>10</v>
      </c>
      <c r="I3332" s="799"/>
      <c r="J3332" s="83"/>
      <c r="K3332" s="736"/>
      <c r="L3332" s="83"/>
      <c r="M3332" s="83"/>
      <c r="N3332" s="83"/>
      <c r="O3332" s="83"/>
      <c r="P3332" s="83"/>
      <c r="Q3332" s="143" t="s">
        <v>110</v>
      </c>
      <c r="R3332" s="304">
        <v>0</v>
      </c>
      <c r="S3332" s="305">
        <v>0</v>
      </c>
      <c r="T3332" s="305">
        <v>0</v>
      </c>
      <c r="U3332" s="305">
        <v>5763.1947620506853</v>
      </c>
      <c r="V3332" s="305">
        <v>3751.701476797406</v>
      </c>
      <c r="W3332" s="306">
        <v>3921.4737280898753</v>
      </c>
      <c r="X3332" s="305">
        <v>3970.1786160715028</v>
      </c>
      <c r="Y3332" s="305">
        <v>4011.3482829714594</v>
      </c>
      <c r="Z3332" s="305">
        <v>4062.7221802109375</v>
      </c>
      <c r="AA3332" s="305">
        <v>4121.7089938541521</v>
      </c>
      <c r="AB3332" s="307">
        <v>4192.6150634634168</v>
      </c>
      <c r="AC3332" s="307">
        <v>4264.6516780904985</v>
      </c>
      <c r="AD3332" s="307">
        <v>4337.8342716638053</v>
      </c>
      <c r="AE3332" s="307">
        <v>4412.1784076129707</v>
      </c>
      <c r="AF3332" s="307">
        <v>4487.6997769843483</v>
      </c>
      <c r="AG3332" s="307">
        <v>4564.4141964070532</v>
      </c>
      <c r="AH3332" s="362">
        <v>4642.33760590376</v>
      </c>
      <c r="AI3332" s="362">
        <v>4721.4860665403012</v>
      </c>
      <c r="AK3332" s="199"/>
      <c r="AM3332" s="11"/>
      <c r="AN3332" s="15"/>
      <c r="AO3332" s="11"/>
      <c r="AP3332" s="11"/>
    </row>
    <row r="3333" spans="3:42" outlineLevel="2" x14ac:dyDescent="0.2">
      <c r="C3333" s="252">
        <v>24</v>
      </c>
      <c r="D3333" s="119" t="s">
        <v>441</v>
      </c>
      <c r="F3333" s="12"/>
      <c r="H3333" s="164"/>
      <c r="K3333" s="164"/>
      <c r="Q3333" s="16"/>
      <c r="R3333" s="800">
        <v>0</v>
      </c>
      <c r="S3333" s="800">
        <v>0</v>
      </c>
      <c r="T3333" s="800">
        <v>0</v>
      </c>
      <c r="U3333" s="800">
        <v>14498.652430253451</v>
      </c>
      <c r="V3333" s="800">
        <v>15099.483044282053</v>
      </c>
      <c r="W3333" s="800">
        <v>15544.164282824915</v>
      </c>
      <c r="X3333" s="800">
        <v>17645.91715794459</v>
      </c>
      <c r="Y3333" s="800">
        <v>19417.246625018728</v>
      </c>
      <c r="Z3333" s="800">
        <v>18238.981323297798</v>
      </c>
      <c r="AA3333" s="800">
        <v>18071.743089352352</v>
      </c>
      <c r="AB3333" s="800">
        <v>18875.70933634818</v>
      </c>
      <c r="AC3333" s="800">
        <v>18696.04176192802</v>
      </c>
      <c r="AD3333" s="800">
        <v>20024.18562444346</v>
      </c>
      <c r="AE3333" s="800">
        <v>20524.591108812732</v>
      </c>
      <c r="AF3333" s="800">
        <v>20242.603820112396</v>
      </c>
      <c r="AG3333" s="800">
        <v>20935.249191119332</v>
      </c>
      <c r="AH3333" s="800">
        <v>21264.163051652031</v>
      </c>
      <c r="AI3333" s="800">
        <v>21721.518609976643</v>
      </c>
      <c r="AK3333" s="199"/>
      <c r="AM3333" s="11"/>
      <c r="AN3333" s="15"/>
      <c r="AO3333" s="11"/>
      <c r="AP3333" s="11"/>
    </row>
    <row r="3334" spans="3:42" ht="15" customHeight="1" outlineLevel="2" x14ac:dyDescent="0.2">
      <c r="C3334" s="252">
        <v>24</v>
      </c>
      <c r="D3334" s="119" t="s">
        <v>441</v>
      </c>
      <c r="F3334" s="794" t="s">
        <v>69</v>
      </c>
      <c r="AK3334" s="199"/>
      <c r="AM3334" s="11"/>
      <c r="AN3334" s="15"/>
      <c r="AO3334" s="11"/>
      <c r="AP3334" s="11"/>
    </row>
    <row r="3335" spans="3:42" outlineLevel="2" x14ac:dyDescent="0.2">
      <c r="C3335" s="252">
        <v>24</v>
      </c>
      <c r="D3335" s="119" t="s">
        <v>441</v>
      </c>
      <c r="F3335" s="761" t="s">
        <v>9</v>
      </c>
      <c r="G3335" s="75"/>
      <c r="H3335" s="796" t="s">
        <v>10</v>
      </c>
      <c r="I3335" s="801"/>
      <c r="J3335" s="75"/>
      <c r="K3335" s="741"/>
      <c r="L3335" s="75"/>
      <c r="M3335" s="75"/>
      <c r="N3335" s="75"/>
      <c r="O3335" s="75"/>
      <c r="P3335" s="75"/>
      <c r="Q3335" s="128" t="s">
        <v>110</v>
      </c>
      <c r="R3335" s="299">
        <v>0</v>
      </c>
      <c r="S3335" s="300">
        <v>0</v>
      </c>
      <c r="T3335" s="300">
        <v>0</v>
      </c>
      <c r="U3335" s="300">
        <v>-409.60110378765626</v>
      </c>
      <c r="V3335" s="300">
        <v>-437.65014172466886</v>
      </c>
      <c r="W3335" s="301">
        <v>-460.33012263304852</v>
      </c>
      <c r="X3335" s="300">
        <v>-946.93727823999768</v>
      </c>
      <c r="Y3335" s="300">
        <v>-881.18960538112856</v>
      </c>
      <c r="Z3335" s="300">
        <v>-651.65003382291093</v>
      </c>
      <c r="AA3335" s="300">
        <v>-654.78953924418397</v>
      </c>
      <c r="AB3335" s="302">
        <v>-826.9901125207366</v>
      </c>
      <c r="AC3335" s="302">
        <v>-822.42119503650861</v>
      </c>
      <c r="AD3335" s="302">
        <v>-941.93556592413358</v>
      </c>
      <c r="AE3335" s="302">
        <v>-720.13479257378367</v>
      </c>
      <c r="AF3335" s="302">
        <v>-826.83942778333903</v>
      </c>
      <c r="AG3335" s="302">
        <v>-789.20545559653135</v>
      </c>
      <c r="AH3335" s="348">
        <v>-721.80458786844167</v>
      </c>
      <c r="AI3335" s="348">
        <v>-1271.7748300326496</v>
      </c>
      <c r="AK3335" s="199"/>
      <c r="AM3335" s="11"/>
      <c r="AN3335" s="15"/>
      <c r="AO3335" s="11"/>
      <c r="AP3335" s="11"/>
    </row>
    <row r="3336" spans="3:42" outlineLevel="2" x14ac:dyDescent="0.2">
      <c r="C3336" s="252">
        <v>24</v>
      </c>
      <c r="D3336" s="119" t="s">
        <v>441</v>
      </c>
      <c r="F3336" s="767" t="s">
        <v>14</v>
      </c>
      <c r="H3336" s="797" t="s">
        <v>10</v>
      </c>
      <c r="K3336" s="164"/>
      <c r="Q3336" s="135" t="s">
        <v>110</v>
      </c>
      <c r="R3336" s="314">
        <v>0</v>
      </c>
      <c r="S3336" s="315">
        <v>0</v>
      </c>
      <c r="T3336" s="315">
        <v>0</v>
      </c>
      <c r="U3336" s="315">
        <v>-126.73779917411773</v>
      </c>
      <c r="V3336" s="315">
        <v>-134.04467886860269</v>
      </c>
      <c r="W3336" s="316">
        <v>-141.77390848265065</v>
      </c>
      <c r="X3336" s="315">
        <v>-255.1990078677151</v>
      </c>
      <c r="Y3336" s="821">
        <v>-242.57216200602593</v>
      </c>
      <c r="Z3336" s="315">
        <v>-195.90562890976074</v>
      </c>
      <c r="AA3336" s="315">
        <v>-197.71494688648903</v>
      </c>
      <c r="AB3336" s="5">
        <v>-234.86028665940046</v>
      </c>
      <c r="AC3336" s="5">
        <v>-235.11601624373097</v>
      </c>
      <c r="AD3336" s="5">
        <v>-261.4614489294139</v>
      </c>
      <c r="AE3336" s="5">
        <v>-216.7648370892534</v>
      </c>
      <c r="AF3336" s="5">
        <v>-240.20218116893093</v>
      </c>
      <c r="AG3336" s="5">
        <v>-233.85909823307929</v>
      </c>
      <c r="AH3336" s="350">
        <v>-221.29845401101321</v>
      </c>
      <c r="AI3336" s="350">
        <v>-337.05256917464544</v>
      </c>
      <c r="AJ3336" s="289"/>
      <c r="AK3336" s="199"/>
      <c r="AM3336" s="11"/>
      <c r="AN3336" s="15"/>
      <c r="AO3336" s="11"/>
      <c r="AP3336" s="11"/>
    </row>
    <row r="3337" spans="3:42" outlineLevel="2" x14ac:dyDescent="0.2">
      <c r="C3337" s="252">
        <v>24</v>
      </c>
      <c r="D3337" s="119" t="s">
        <v>441</v>
      </c>
      <c r="F3337" s="783" t="s">
        <v>16</v>
      </c>
      <c r="G3337" s="83"/>
      <c r="H3337" s="798" t="s">
        <v>10</v>
      </c>
      <c r="I3337" s="799"/>
      <c r="J3337" s="83"/>
      <c r="K3337" s="736"/>
      <c r="L3337" s="83"/>
      <c r="M3337" s="83"/>
      <c r="N3337" s="83"/>
      <c r="O3337" s="83"/>
      <c r="P3337" s="83"/>
      <c r="Q3337" s="143" t="s">
        <v>110</v>
      </c>
      <c r="R3337" s="304">
        <v>0</v>
      </c>
      <c r="S3337" s="305">
        <v>0</v>
      </c>
      <c r="T3337" s="305">
        <v>0</v>
      </c>
      <c r="U3337" s="305">
        <v>-20.94627851677847</v>
      </c>
      <c r="V3337" s="305">
        <v>-21.687804036211922</v>
      </c>
      <c r="W3337" s="306">
        <v>-24.025946755102243</v>
      </c>
      <c r="X3337" s="305">
        <v>-24.657055599550617</v>
      </c>
      <c r="Y3337" s="305">
        <v>-25.228039786601773</v>
      </c>
      <c r="Z3337" s="305">
        <v>-25.746370530660059</v>
      </c>
      <c r="AA3337" s="305">
        <v>-26.247948974802142</v>
      </c>
      <c r="AB3337" s="307">
        <v>-26.7642320855518</v>
      </c>
      <c r="AC3337" s="307">
        <v>-27.290642706190919</v>
      </c>
      <c r="AD3337" s="307">
        <v>-27.827378805152616</v>
      </c>
      <c r="AE3337" s="307">
        <v>-28.374642203078931</v>
      </c>
      <c r="AF3337" s="307">
        <v>-28.932638647332656</v>
      </c>
      <c r="AG3337" s="307">
        <v>-29.501577887938858</v>
      </c>
      <c r="AH3337" s="362">
        <v>-30.081673754983523</v>
      </c>
      <c r="AI3337" s="362">
        <v>-30.673144237496668</v>
      </c>
      <c r="AK3337" s="199"/>
      <c r="AM3337" s="11"/>
      <c r="AN3337" s="15"/>
      <c r="AO3337" s="11"/>
      <c r="AP3337" s="11"/>
    </row>
    <row r="3338" spans="3:42" outlineLevel="2" x14ac:dyDescent="0.2">
      <c r="C3338" s="252">
        <v>24</v>
      </c>
      <c r="D3338" s="119" t="s">
        <v>441</v>
      </c>
      <c r="F3338" s="12"/>
      <c r="H3338" s="797"/>
      <c r="K3338" s="164"/>
      <c r="Q3338" s="16"/>
      <c r="R3338" s="800">
        <v>0</v>
      </c>
      <c r="S3338" s="800">
        <v>0</v>
      </c>
      <c r="T3338" s="800">
        <v>0</v>
      </c>
      <c r="U3338" s="800">
        <v>-557.28518147855243</v>
      </c>
      <c r="V3338" s="800">
        <v>-593.38262462948342</v>
      </c>
      <c r="W3338" s="800">
        <v>-626.12997787080144</v>
      </c>
      <c r="X3338" s="800">
        <v>-1226.7933417072634</v>
      </c>
      <c r="Y3338" s="800">
        <v>-1148.9898071737564</v>
      </c>
      <c r="Z3338" s="800">
        <v>-873.30203326333174</v>
      </c>
      <c r="AA3338" s="800">
        <v>-878.75243510547523</v>
      </c>
      <c r="AB3338" s="800">
        <v>-1088.614631265689</v>
      </c>
      <c r="AC3338" s="800">
        <v>-1084.8278539864305</v>
      </c>
      <c r="AD3338" s="800">
        <v>-1231.2243936587001</v>
      </c>
      <c r="AE3338" s="800">
        <v>-965.27427186611601</v>
      </c>
      <c r="AF3338" s="800">
        <v>-1095.9742475996027</v>
      </c>
      <c r="AG3338" s="800">
        <v>-1052.5661317175495</v>
      </c>
      <c r="AH3338" s="800">
        <v>-973.18471563443836</v>
      </c>
      <c r="AI3338" s="800">
        <v>-1639.5005434447917</v>
      </c>
      <c r="AK3338" s="199"/>
      <c r="AM3338" s="11"/>
      <c r="AN3338" s="15"/>
      <c r="AO3338" s="11"/>
      <c r="AP3338" s="11"/>
    </row>
    <row r="3339" spans="3:42" ht="17.25" customHeight="1" outlineLevel="2" x14ac:dyDescent="0.2">
      <c r="C3339" s="252">
        <v>24</v>
      </c>
      <c r="D3339" s="119" t="s">
        <v>441</v>
      </c>
      <c r="F3339" s="794" t="s">
        <v>616</v>
      </c>
      <c r="AK3339" s="199"/>
      <c r="AM3339" s="11"/>
      <c r="AN3339" s="15"/>
      <c r="AO3339" s="11"/>
      <c r="AP3339" s="11"/>
    </row>
    <row r="3340" spans="3:42" outlineLevel="2" x14ac:dyDescent="0.2">
      <c r="C3340" s="252">
        <v>24</v>
      </c>
      <c r="D3340" s="119" t="s">
        <v>441</v>
      </c>
      <c r="F3340" s="761" t="s">
        <v>48</v>
      </c>
      <c r="G3340" s="75"/>
      <c r="H3340" s="796" t="s">
        <v>10</v>
      </c>
      <c r="I3340" s="228" t="s">
        <v>617</v>
      </c>
      <c r="J3340" s="75"/>
      <c r="K3340" s="741"/>
      <c r="L3340" s="75"/>
      <c r="M3340" s="75"/>
      <c r="N3340" s="75"/>
      <c r="O3340" s="75"/>
      <c r="P3340" s="75"/>
      <c r="Q3340" s="128" t="s">
        <v>110</v>
      </c>
      <c r="R3340" s="299">
        <v>0</v>
      </c>
      <c r="S3340" s="300">
        <v>0</v>
      </c>
      <c r="T3340" s="300">
        <v>0</v>
      </c>
      <c r="U3340" s="300">
        <v>109.1527834618601</v>
      </c>
      <c r="V3340" s="300">
        <v>140.3227535441076</v>
      </c>
      <c r="W3340" s="301">
        <v>143.91713041299917</v>
      </c>
      <c r="X3340" s="300">
        <v>175.15067732631212</v>
      </c>
      <c r="Y3340" s="300">
        <v>194.59641901921356</v>
      </c>
      <c r="Z3340" s="300">
        <v>176.86876450361297</v>
      </c>
      <c r="AA3340" s="300">
        <v>174.26377682954589</v>
      </c>
      <c r="AB3340" s="302">
        <v>185.35830927888992</v>
      </c>
      <c r="AC3340" s="302">
        <v>182.34432929195907</v>
      </c>
      <c r="AD3340" s="302">
        <v>198.83557972260607</v>
      </c>
      <c r="AE3340" s="302">
        <v>200.71405608832819</v>
      </c>
      <c r="AF3340" s="302">
        <v>198.03736817082469</v>
      </c>
      <c r="AG3340" s="302">
        <v>204.77072985876302</v>
      </c>
      <c r="AH3340" s="348">
        <v>206.78417834314922</v>
      </c>
      <c r="AI3340" s="348">
        <v>219.07392426065093</v>
      </c>
      <c r="AJ3340" s="289"/>
      <c r="AK3340" s="199"/>
      <c r="AM3340" s="11"/>
      <c r="AN3340" s="15"/>
      <c r="AO3340" s="11"/>
      <c r="AP3340" s="11"/>
    </row>
    <row r="3341" spans="3:42" outlineLevel="2" x14ac:dyDescent="0.2">
      <c r="C3341" s="252">
        <v>24</v>
      </c>
      <c r="D3341" s="119" t="s">
        <v>441</v>
      </c>
      <c r="F3341" s="767" t="s">
        <v>55</v>
      </c>
      <c r="H3341" s="797" t="s">
        <v>10</v>
      </c>
      <c r="I3341" s="234" t="s">
        <v>617</v>
      </c>
      <c r="K3341" s="164"/>
      <c r="Q3341" s="135" t="s">
        <v>110</v>
      </c>
      <c r="R3341" s="314">
        <v>0</v>
      </c>
      <c r="S3341" s="315">
        <v>0</v>
      </c>
      <c r="T3341" s="315">
        <v>0</v>
      </c>
      <c r="U3341" s="315">
        <v>9162.6437877026801</v>
      </c>
      <c r="V3341" s="315">
        <v>11779.15363453381</v>
      </c>
      <c r="W3341" s="316">
        <v>12080.87745543774</v>
      </c>
      <c r="X3341" s="315">
        <v>14702.724150654489</v>
      </c>
      <c r="Y3341" s="315">
        <v>16335.063690415209</v>
      </c>
      <c r="Z3341" s="315">
        <v>14846.946041315918</v>
      </c>
      <c r="AA3341" s="315">
        <v>14628.274804799328</v>
      </c>
      <c r="AB3341" s="5">
        <v>15559.586362786009</v>
      </c>
      <c r="AC3341" s="5">
        <v>15306.582965825804</v>
      </c>
      <c r="AD3341" s="5">
        <v>16690.912787910598</v>
      </c>
      <c r="AE3341" s="5">
        <v>16848.598274774471</v>
      </c>
      <c r="AF3341" s="5">
        <v>16623.908283909492</v>
      </c>
      <c r="AG3341" s="5">
        <v>17189.128818683126</v>
      </c>
      <c r="AH3341" s="350">
        <v>17358.14430928458</v>
      </c>
      <c r="AI3341" s="350">
        <v>18389.786018382983</v>
      </c>
      <c r="AK3341" s="199"/>
      <c r="AM3341" s="11"/>
      <c r="AN3341" s="15"/>
      <c r="AO3341" s="11"/>
      <c r="AP3341" s="11"/>
    </row>
    <row r="3342" spans="3:42" outlineLevel="2" x14ac:dyDescent="0.2">
      <c r="C3342" s="252">
        <v>24</v>
      </c>
      <c r="D3342" s="119" t="s">
        <v>441</v>
      </c>
      <c r="F3342" s="783" t="s">
        <v>57</v>
      </c>
      <c r="G3342" s="83"/>
      <c r="H3342" s="798" t="s">
        <v>10</v>
      </c>
      <c r="I3342" s="240" t="s">
        <v>617</v>
      </c>
      <c r="J3342" s="83"/>
      <c r="K3342" s="736"/>
      <c r="L3342" s="83"/>
      <c r="M3342" s="83"/>
      <c r="N3342" s="83"/>
      <c r="O3342" s="83"/>
      <c r="P3342" s="83"/>
      <c r="Q3342" s="143" t="s">
        <v>110</v>
      </c>
      <c r="R3342" s="304">
        <v>0</v>
      </c>
      <c r="S3342" s="305">
        <v>0</v>
      </c>
      <c r="T3342" s="305">
        <v>0</v>
      </c>
      <c r="U3342" s="305">
        <v>5784.1410405674642</v>
      </c>
      <c r="V3342" s="305">
        <v>3773.3892808336182</v>
      </c>
      <c r="W3342" s="306">
        <v>3945.4996748449776</v>
      </c>
      <c r="X3342" s="305">
        <v>3994.8356716710532</v>
      </c>
      <c r="Y3342" s="305">
        <v>4036.576322758061</v>
      </c>
      <c r="Z3342" s="305">
        <v>4088.4685507415975</v>
      </c>
      <c r="AA3342" s="305">
        <v>4147.9569428289542</v>
      </c>
      <c r="AB3342" s="307">
        <v>4219.3792955489689</v>
      </c>
      <c r="AC3342" s="307">
        <v>4291.9423207966893</v>
      </c>
      <c r="AD3342" s="307">
        <v>4365.6616504689582</v>
      </c>
      <c r="AE3342" s="307">
        <v>4440.5530498160497</v>
      </c>
      <c r="AF3342" s="307">
        <v>4516.6324156316814</v>
      </c>
      <c r="AG3342" s="307">
        <v>4593.9157742949919</v>
      </c>
      <c r="AH3342" s="362">
        <v>4672.419279658744</v>
      </c>
      <c r="AI3342" s="362">
        <v>4752.1592107777979</v>
      </c>
      <c r="AK3342" s="199"/>
      <c r="AM3342" s="11"/>
      <c r="AN3342" s="15"/>
      <c r="AO3342" s="11"/>
      <c r="AP3342" s="11"/>
    </row>
    <row r="3343" spans="3:42" outlineLevel="2" x14ac:dyDescent="0.2">
      <c r="C3343" s="252">
        <v>24</v>
      </c>
      <c r="D3343" s="119" t="s">
        <v>441</v>
      </c>
      <c r="F3343" s="802" t="s">
        <v>618</v>
      </c>
      <c r="R3343" s="800">
        <v>0</v>
      </c>
      <c r="S3343" s="800">
        <v>0</v>
      </c>
      <c r="T3343" s="800">
        <v>0</v>
      </c>
      <c r="U3343" s="800">
        <v>15055.937611732006</v>
      </c>
      <c r="V3343" s="800">
        <v>15692.865668911536</v>
      </c>
      <c r="W3343" s="800">
        <v>16170.294260695717</v>
      </c>
      <c r="X3343" s="800">
        <v>18872.710499651854</v>
      </c>
      <c r="Y3343" s="800">
        <v>20566.236432192483</v>
      </c>
      <c r="Z3343" s="800">
        <v>19112.283356561129</v>
      </c>
      <c r="AA3343" s="800">
        <v>18950.49552445783</v>
      </c>
      <c r="AB3343" s="800">
        <v>19964.323967613869</v>
      </c>
      <c r="AC3343" s="800">
        <v>19780.869615914453</v>
      </c>
      <c r="AD3343" s="800">
        <v>21255.410018102164</v>
      </c>
      <c r="AE3343" s="800">
        <v>21489.86538067885</v>
      </c>
      <c r="AF3343" s="800">
        <v>21338.578067711998</v>
      </c>
      <c r="AG3343" s="800">
        <v>21987.815322836883</v>
      </c>
      <c r="AH3343" s="800">
        <v>22237.347767286476</v>
      </c>
      <c r="AI3343" s="800">
        <v>23361.019153421432</v>
      </c>
      <c r="AK3343" s="199"/>
      <c r="AM3343" s="11"/>
      <c r="AN3343" s="15"/>
      <c r="AO3343" s="11"/>
      <c r="AP3343" s="11"/>
    </row>
    <row r="3344" spans="3:42" outlineLevel="2" x14ac:dyDescent="0.2">
      <c r="C3344" s="252">
        <v>24</v>
      </c>
      <c r="D3344" s="119" t="s">
        <v>441</v>
      </c>
      <c r="R3344" s="5"/>
      <c r="S3344" s="5"/>
      <c r="T3344" s="5"/>
      <c r="U3344" s="5"/>
      <c r="V3344" s="5"/>
      <c r="W3344" s="5"/>
      <c r="X3344" s="5"/>
      <c r="Y3344" s="5"/>
      <c r="AK3344" s="199"/>
      <c r="AM3344" s="11"/>
      <c r="AN3344" s="15"/>
      <c r="AO3344" s="11"/>
      <c r="AP3344" s="11"/>
    </row>
    <row r="3345" spans="3:42" outlineLevel="2" x14ac:dyDescent="0.2">
      <c r="C3345" s="252">
        <v>24</v>
      </c>
      <c r="D3345" s="119" t="s">
        <v>441</v>
      </c>
      <c r="F3345" s="789" t="s">
        <v>619</v>
      </c>
      <c r="G3345" s="790"/>
      <c r="H3345" s="803"/>
      <c r="I3345" s="790"/>
      <c r="J3345" s="790"/>
      <c r="K3345" s="792"/>
      <c r="L3345" s="789"/>
      <c r="M3345" s="789"/>
      <c r="N3345" s="789"/>
      <c r="O3345" s="789"/>
      <c r="P3345" s="789"/>
      <c r="Q3345" s="792"/>
      <c r="R3345" s="793"/>
      <c r="S3345" s="793"/>
      <c r="T3345" s="793"/>
      <c r="U3345" s="793"/>
      <c r="V3345" s="793"/>
      <c r="W3345" s="793"/>
      <c r="X3345" s="793"/>
      <c r="Y3345" s="793"/>
      <c r="Z3345" s="793"/>
      <c r="AA3345" s="793"/>
      <c r="AB3345" s="793"/>
      <c r="AC3345" s="793"/>
      <c r="AD3345" s="793"/>
      <c r="AE3345" s="793"/>
      <c r="AF3345" s="793"/>
      <c r="AG3345" s="793"/>
      <c r="AH3345" s="789"/>
      <c r="AI3345" s="789"/>
      <c r="AK3345" s="199"/>
      <c r="AM3345" s="11"/>
      <c r="AN3345" s="15"/>
      <c r="AO3345" s="11"/>
      <c r="AP3345" s="11"/>
    </row>
    <row r="3346" spans="3:42" outlineLevel="2" x14ac:dyDescent="0.2">
      <c r="C3346" s="252">
        <v>24</v>
      </c>
      <c r="D3346" s="119" t="s">
        <v>441</v>
      </c>
      <c r="F3346" t="s">
        <v>620</v>
      </c>
      <c r="AK3346" s="199"/>
      <c r="AM3346" s="11"/>
      <c r="AN3346" s="15"/>
      <c r="AO3346" s="11"/>
      <c r="AP3346" s="11"/>
    </row>
    <row r="3347" spans="3:42" outlineLevel="2" x14ac:dyDescent="0.2">
      <c r="C3347" s="252">
        <v>24</v>
      </c>
      <c r="D3347" s="119" t="s">
        <v>441</v>
      </c>
      <c r="F3347" s="761" t="s">
        <v>48</v>
      </c>
      <c r="G3347" s="75"/>
      <c r="H3347" s="796" t="s">
        <v>10</v>
      </c>
      <c r="I3347" s="801"/>
      <c r="J3347" s="75"/>
      <c r="K3347" s="741"/>
      <c r="L3347" s="75"/>
      <c r="M3347" s="75"/>
      <c r="N3347" s="75"/>
      <c r="O3347" s="75"/>
      <c r="P3347" s="75"/>
      <c r="Q3347" s="128" t="s">
        <v>536</v>
      </c>
      <c r="R3347" s="804">
        <v>0</v>
      </c>
      <c r="S3347" s="805">
        <v>0</v>
      </c>
      <c r="T3347" s="805">
        <v>0</v>
      </c>
      <c r="U3347" s="805">
        <v>61.287357362077536</v>
      </c>
      <c r="V3347" s="805">
        <v>78.788744269571922</v>
      </c>
      <c r="W3347" s="806">
        <v>80.806923308814817</v>
      </c>
      <c r="X3347" s="805">
        <v>98.344007482488564</v>
      </c>
      <c r="Y3347" s="805">
        <v>109.26244751219177</v>
      </c>
      <c r="Z3347" s="805">
        <v>99.308683045262754</v>
      </c>
      <c r="AA3347" s="805">
        <v>97.846028539891009</v>
      </c>
      <c r="AB3347" s="805">
        <v>104.07541228460973</v>
      </c>
      <c r="AC3347" s="805">
        <v>102.3831158292864</v>
      </c>
      <c r="AD3347" s="805">
        <v>111.6426612704133</v>
      </c>
      <c r="AE3347" s="805">
        <v>112.69739252573171</v>
      </c>
      <c r="AF3347" s="805">
        <v>111.19447960181061</v>
      </c>
      <c r="AG3347" s="805">
        <v>114.97514309868782</v>
      </c>
      <c r="AH3347" s="808">
        <v>116.10565881142573</v>
      </c>
      <c r="AI3347" s="808">
        <v>123.00613377914145</v>
      </c>
      <c r="AJ3347" s="289"/>
      <c r="AK3347" s="199"/>
      <c r="AM3347" s="11"/>
      <c r="AN3347" s="15"/>
      <c r="AO3347" s="11"/>
      <c r="AP3347" s="11"/>
    </row>
    <row r="3348" spans="3:42" outlineLevel="2" x14ac:dyDescent="0.2">
      <c r="C3348" s="252">
        <v>24</v>
      </c>
      <c r="D3348" s="119" t="s">
        <v>441</v>
      </c>
      <c r="F3348" s="767" t="s">
        <v>55</v>
      </c>
      <c r="H3348" s="797" t="s">
        <v>10</v>
      </c>
      <c r="K3348" s="164"/>
      <c r="Q3348" s="135" t="s">
        <v>536</v>
      </c>
      <c r="R3348" s="809">
        <v>0</v>
      </c>
      <c r="S3348" s="810">
        <v>0</v>
      </c>
      <c r="T3348" s="810">
        <v>0</v>
      </c>
      <c r="U3348" s="810">
        <v>61.28735736207755</v>
      </c>
      <c r="V3348" s="810">
        <v>78.788744269571907</v>
      </c>
      <c r="W3348" s="811">
        <v>80.806923308814817</v>
      </c>
      <c r="X3348" s="810">
        <v>98.344007482488578</v>
      </c>
      <c r="Y3348" s="810">
        <v>109.26244751219178</v>
      </c>
      <c r="Z3348" s="810">
        <v>99.308683045262754</v>
      </c>
      <c r="AA3348" s="810">
        <v>97.846028539891023</v>
      </c>
      <c r="AB3348" s="810">
        <v>104.07541228460973</v>
      </c>
      <c r="AC3348" s="810">
        <v>102.3831158292864</v>
      </c>
      <c r="AD3348" s="810">
        <v>111.6426612704133</v>
      </c>
      <c r="AE3348" s="810">
        <v>112.69739252573173</v>
      </c>
      <c r="AF3348" s="810">
        <v>111.19447960181061</v>
      </c>
      <c r="AG3348" s="810">
        <v>114.97514309868782</v>
      </c>
      <c r="AH3348" s="812">
        <v>116.10565881142571</v>
      </c>
      <c r="AI3348" s="812">
        <v>123.00613377914145</v>
      </c>
      <c r="AK3348" s="199"/>
      <c r="AM3348" s="11"/>
      <c r="AN3348" s="15"/>
      <c r="AO3348" s="11"/>
      <c r="AP3348" s="11"/>
    </row>
    <row r="3349" spans="3:42" outlineLevel="2" x14ac:dyDescent="0.2">
      <c r="C3349" s="252">
        <v>24</v>
      </c>
      <c r="D3349" s="119" t="s">
        <v>441</v>
      </c>
      <c r="F3349" s="783" t="s">
        <v>57</v>
      </c>
      <c r="G3349" s="83"/>
      <c r="H3349" s="798" t="s">
        <v>10</v>
      </c>
      <c r="I3349" s="799"/>
      <c r="J3349" s="83"/>
      <c r="K3349" s="736"/>
      <c r="L3349" s="83"/>
      <c r="M3349" s="83"/>
      <c r="N3349" s="83"/>
      <c r="O3349" s="83"/>
      <c r="P3349" s="83"/>
      <c r="Q3349" s="143" t="s">
        <v>536</v>
      </c>
      <c r="R3349" s="813">
        <v>0</v>
      </c>
      <c r="S3349" s="814">
        <v>0</v>
      </c>
      <c r="T3349" s="814">
        <v>0</v>
      </c>
      <c r="U3349" s="814">
        <v>79.664440567738808</v>
      </c>
      <c r="V3349" s="814">
        <v>51.970542210779328</v>
      </c>
      <c r="W3349" s="815">
        <v>54.341002778501391</v>
      </c>
      <c r="X3349" s="814">
        <v>55.020502908155116</v>
      </c>
      <c r="Y3349" s="814">
        <v>55.595393042136607</v>
      </c>
      <c r="Z3349" s="814">
        <v>56.31009990753428</v>
      </c>
      <c r="AA3349" s="814">
        <v>57.129428039866376</v>
      </c>
      <c r="AB3349" s="814">
        <v>58.113121510265131</v>
      </c>
      <c r="AC3349" s="814">
        <v>59.11252535808265</v>
      </c>
      <c r="AD3349" s="814">
        <v>60.127854879991034</v>
      </c>
      <c r="AE3349" s="814">
        <v>61.159327209326875</v>
      </c>
      <c r="AF3349" s="814">
        <v>62.207161291162478</v>
      </c>
      <c r="AG3349" s="814">
        <v>63.271577855338201</v>
      </c>
      <c r="AH3349" s="816">
        <v>64.35279938737682</v>
      </c>
      <c r="AI3349" s="816">
        <v>65.451050097198063</v>
      </c>
      <c r="AK3349" s="199"/>
      <c r="AM3349" s="11"/>
      <c r="AN3349" s="15"/>
      <c r="AO3349" s="11"/>
      <c r="AP3349" s="11"/>
    </row>
    <row r="3350" spans="3:42" outlineLevel="2" x14ac:dyDescent="0.2">
      <c r="C3350" s="252">
        <v>24</v>
      </c>
      <c r="D3350" s="119" t="s">
        <v>441</v>
      </c>
      <c r="H3350" s="798"/>
      <c r="AK3350" s="199"/>
      <c r="AM3350" s="11"/>
      <c r="AN3350" s="15"/>
      <c r="AO3350" s="11"/>
      <c r="AP3350" s="11"/>
    </row>
    <row r="3351" spans="3:42" outlineLevel="2" x14ac:dyDescent="0.2">
      <c r="C3351" s="252">
        <v>24</v>
      </c>
      <c r="D3351" s="119" t="s">
        <v>441</v>
      </c>
      <c r="F3351" s="789" t="s">
        <v>621</v>
      </c>
      <c r="G3351" s="790"/>
      <c r="H3351" s="803"/>
      <c r="I3351" s="790"/>
      <c r="J3351" s="790"/>
      <c r="K3351" s="792"/>
      <c r="L3351" s="789"/>
      <c r="M3351" s="789"/>
      <c r="N3351" s="789"/>
      <c r="O3351" s="789"/>
      <c r="P3351" s="789"/>
      <c r="Q3351" s="792"/>
      <c r="R3351" s="793"/>
      <c r="S3351" s="793"/>
      <c r="T3351" s="793"/>
      <c r="U3351" s="793"/>
      <c r="V3351" s="793"/>
      <c r="W3351" s="793"/>
      <c r="X3351" s="793"/>
      <c r="Y3351" s="793"/>
      <c r="Z3351" s="793"/>
      <c r="AA3351" s="793"/>
      <c r="AB3351" s="793"/>
      <c r="AC3351" s="793"/>
      <c r="AD3351" s="793"/>
      <c r="AE3351" s="793"/>
      <c r="AF3351" s="793"/>
      <c r="AG3351" s="793"/>
      <c r="AH3351" s="789"/>
      <c r="AI3351" s="789"/>
      <c r="AK3351" s="199"/>
      <c r="AM3351" s="11"/>
      <c r="AN3351" s="15"/>
      <c r="AO3351" s="11"/>
      <c r="AP3351" s="11"/>
    </row>
    <row r="3352" spans="3:42" outlineLevel="2" x14ac:dyDescent="0.2">
      <c r="C3352" s="252">
        <v>24</v>
      </c>
      <c r="D3352" s="119" t="s">
        <v>441</v>
      </c>
      <c r="F3352" s="794" t="s">
        <v>518</v>
      </c>
      <c r="AK3352" s="199"/>
      <c r="AM3352" s="11"/>
      <c r="AN3352" s="15"/>
      <c r="AO3352" s="11"/>
      <c r="AP3352" s="11"/>
    </row>
    <row r="3353" spans="3:42" outlineLevel="2" x14ac:dyDescent="0.2">
      <c r="C3353" s="252">
        <v>24</v>
      </c>
      <c r="D3353" s="119" t="s">
        <v>441</v>
      </c>
      <c r="F3353" s="761" t="s">
        <v>48</v>
      </c>
      <c r="G3353" s="75"/>
      <c r="H3353" s="796" t="s">
        <v>10</v>
      </c>
      <c r="I3353" s="228" t="s">
        <v>518</v>
      </c>
      <c r="J3353" s="75"/>
      <c r="K3353" s="741"/>
      <c r="L3353" s="75"/>
      <c r="M3353" s="75"/>
      <c r="N3353" s="75"/>
      <c r="O3353" s="75"/>
      <c r="P3353" s="75"/>
      <c r="Q3353" s="128" t="s">
        <v>536</v>
      </c>
      <c r="R3353" s="299">
        <v>0</v>
      </c>
      <c r="S3353" s="300">
        <v>0</v>
      </c>
      <c r="T3353" s="300">
        <v>0</v>
      </c>
      <c r="U3353" s="300">
        <v>0</v>
      </c>
      <c r="V3353" s="300">
        <v>0</v>
      </c>
      <c r="W3353" s="301">
        <v>0</v>
      </c>
      <c r="X3353" s="300">
        <v>0</v>
      </c>
      <c r="Y3353" s="300">
        <v>0</v>
      </c>
      <c r="Z3353" s="300">
        <v>0</v>
      </c>
      <c r="AA3353" s="300">
        <v>0</v>
      </c>
      <c r="AB3353" s="302">
        <v>0</v>
      </c>
      <c r="AC3353" s="302">
        <v>0</v>
      </c>
      <c r="AD3353" s="302">
        <v>0</v>
      </c>
      <c r="AE3353" s="302">
        <v>0</v>
      </c>
      <c r="AF3353" s="302">
        <v>0</v>
      </c>
      <c r="AG3353" s="302">
        <v>0</v>
      </c>
      <c r="AH3353" s="348">
        <v>0</v>
      </c>
      <c r="AI3353" s="348">
        <v>0</v>
      </c>
      <c r="AK3353" s="199"/>
      <c r="AM3353" s="11"/>
      <c r="AN3353" s="15"/>
      <c r="AO3353" s="11"/>
      <c r="AP3353" s="11"/>
    </row>
    <row r="3354" spans="3:42" outlineLevel="2" x14ac:dyDescent="0.2">
      <c r="C3354" s="252">
        <v>24</v>
      </c>
      <c r="D3354" s="119" t="s">
        <v>441</v>
      </c>
      <c r="F3354" s="783" t="s">
        <v>55</v>
      </c>
      <c r="G3354" s="83"/>
      <c r="H3354" s="798" t="s">
        <v>10</v>
      </c>
      <c r="I3354" s="240" t="s">
        <v>518</v>
      </c>
      <c r="J3354" s="83"/>
      <c r="K3354" s="736"/>
      <c r="L3354" s="83"/>
      <c r="M3354" s="83"/>
      <c r="N3354" s="83"/>
      <c r="O3354" s="83"/>
      <c r="P3354" s="83"/>
      <c r="Q3354" s="143" t="s">
        <v>536</v>
      </c>
      <c r="R3354" s="304">
        <v>0</v>
      </c>
      <c r="S3354" s="305">
        <v>0</v>
      </c>
      <c r="T3354" s="305">
        <v>0</v>
      </c>
      <c r="U3354" s="305">
        <v>0</v>
      </c>
      <c r="V3354" s="305">
        <v>0</v>
      </c>
      <c r="W3354" s="306">
        <v>0</v>
      </c>
      <c r="X3354" s="305">
        <v>0</v>
      </c>
      <c r="Y3354" s="305">
        <v>0</v>
      </c>
      <c r="Z3354" s="305">
        <v>0</v>
      </c>
      <c r="AA3354" s="305">
        <v>0</v>
      </c>
      <c r="AB3354" s="307">
        <v>0</v>
      </c>
      <c r="AC3354" s="307">
        <v>0</v>
      </c>
      <c r="AD3354" s="307">
        <v>0</v>
      </c>
      <c r="AE3354" s="307">
        <v>0</v>
      </c>
      <c r="AF3354" s="307">
        <v>0</v>
      </c>
      <c r="AG3354" s="307">
        <v>0</v>
      </c>
      <c r="AH3354" s="362">
        <v>0</v>
      </c>
      <c r="AI3354" s="362">
        <v>0</v>
      </c>
      <c r="AK3354" s="199"/>
      <c r="AM3354" s="11"/>
      <c r="AN3354" s="15"/>
      <c r="AO3354" s="11"/>
      <c r="AP3354" s="11"/>
    </row>
    <row r="3355" spans="3:42" outlineLevel="2" x14ac:dyDescent="0.2">
      <c r="C3355" s="252">
        <v>24</v>
      </c>
      <c r="D3355" s="119" t="s">
        <v>441</v>
      </c>
      <c r="F3355" s="40" t="s">
        <v>622</v>
      </c>
      <c r="AK3355" s="199"/>
      <c r="AM3355" s="11"/>
      <c r="AN3355" s="15"/>
      <c r="AO3355" s="11"/>
      <c r="AP3355" s="11"/>
    </row>
    <row r="3356" spans="3:42" outlineLevel="2" x14ac:dyDescent="0.2">
      <c r="C3356" s="252">
        <v>24</v>
      </c>
      <c r="D3356" s="119" t="s">
        <v>441</v>
      </c>
      <c r="F3356" s="761" t="s">
        <v>48</v>
      </c>
      <c r="G3356" s="75"/>
      <c r="H3356" s="796" t="s">
        <v>623</v>
      </c>
      <c r="I3356" s="801"/>
      <c r="J3356" s="75"/>
      <c r="K3356" s="741"/>
      <c r="L3356" s="75"/>
      <c r="M3356" s="75"/>
      <c r="N3356" s="75"/>
      <c r="O3356" s="75"/>
      <c r="P3356" s="75"/>
      <c r="Q3356" s="128" t="s">
        <v>536</v>
      </c>
      <c r="R3356" s="804">
        <v>0</v>
      </c>
      <c r="S3356" s="805">
        <v>0</v>
      </c>
      <c r="T3356" s="805">
        <v>0</v>
      </c>
      <c r="U3356" s="805">
        <v>61.287357362077536</v>
      </c>
      <c r="V3356" s="805">
        <v>78.788744269571922</v>
      </c>
      <c r="W3356" s="806">
        <v>80.806923308814817</v>
      </c>
      <c r="X3356" s="805">
        <v>98.344007482488564</v>
      </c>
      <c r="Y3356" s="805">
        <v>109.26244751219177</v>
      </c>
      <c r="Z3356" s="805">
        <v>99.308683045262754</v>
      </c>
      <c r="AA3356" s="805">
        <v>97.846028539891009</v>
      </c>
      <c r="AB3356" s="805">
        <v>104.07541228460973</v>
      </c>
      <c r="AC3356" s="805">
        <v>102.3831158292864</v>
      </c>
      <c r="AD3356" s="805">
        <v>111.6426612704133</v>
      </c>
      <c r="AE3356" s="805">
        <v>112.69739252573171</v>
      </c>
      <c r="AF3356" s="805">
        <v>111.19447960181061</v>
      </c>
      <c r="AG3356" s="805">
        <v>114.97514309868782</v>
      </c>
      <c r="AH3356" s="808">
        <v>116.10565881142573</v>
      </c>
      <c r="AI3356" s="808">
        <v>123.00613377914145</v>
      </c>
      <c r="AK3356" s="199"/>
      <c r="AM3356" s="11"/>
      <c r="AN3356" s="15"/>
      <c r="AO3356" s="11"/>
      <c r="AP3356" s="11"/>
    </row>
    <row r="3357" spans="3:42" outlineLevel="2" x14ac:dyDescent="0.2">
      <c r="C3357" s="252">
        <v>24</v>
      </c>
      <c r="D3357" s="119" t="s">
        <v>441</v>
      </c>
      <c r="F3357" s="767" t="s">
        <v>55</v>
      </c>
      <c r="H3357" s="797" t="s">
        <v>623</v>
      </c>
      <c r="K3357" s="164"/>
      <c r="Q3357" s="135" t="s">
        <v>536</v>
      </c>
      <c r="R3357" s="809">
        <v>0</v>
      </c>
      <c r="S3357" s="810">
        <v>0</v>
      </c>
      <c r="T3357" s="810">
        <v>0</v>
      </c>
      <c r="U3357" s="810">
        <v>61.28735736207755</v>
      </c>
      <c r="V3357" s="810">
        <v>78.788744269571907</v>
      </c>
      <c r="W3357" s="811">
        <v>80.806923308814817</v>
      </c>
      <c r="X3357" s="810">
        <v>98.344007482488578</v>
      </c>
      <c r="Y3357" s="810">
        <v>109.26244751219178</v>
      </c>
      <c r="Z3357" s="810">
        <v>99.308683045262754</v>
      </c>
      <c r="AA3357" s="810">
        <v>97.846028539891023</v>
      </c>
      <c r="AB3357" s="810">
        <v>104.07541228460973</v>
      </c>
      <c r="AC3357" s="810">
        <v>102.3831158292864</v>
      </c>
      <c r="AD3357" s="810">
        <v>111.6426612704133</v>
      </c>
      <c r="AE3357" s="810">
        <v>112.69739252573173</v>
      </c>
      <c r="AF3357" s="810">
        <v>111.19447960181061</v>
      </c>
      <c r="AG3357" s="810">
        <v>114.97514309868782</v>
      </c>
      <c r="AH3357" s="812">
        <v>116.10565881142571</v>
      </c>
      <c r="AI3357" s="812">
        <v>123.00613377914145</v>
      </c>
      <c r="AK3357" s="199"/>
      <c r="AM3357" s="11"/>
      <c r="AN3357" s="15"/>
      <c r="AO3357" s="11"/>
      <c r="AP3357" s="11"/>
    </row>
    <row r="3358" spans="3:42" outlineLevel="2" x14ac:dyDescent="0.2">
      <c r="C3358" s="252">
        <v>24</v>
      </c>
      <c r="D3358" s="119" t="s">
        <v>441</v>
      </c>
      <c r="F3358" s="783" t="s">
        <v>57</v>
      </c>
      <c r="G3358" s="83"/>
      <c r="H3358" s="798" t="s">
        <v>623</v>
      </c>
      <c r="I3358" s="799"/>
      <c r="J3358" s="83"/>
      <c r="K3358" s="736"/>
      <c r="L3358" s="83"/>
      <c r="M3358" s="83"/>
      <c r="N3358" s="83"/>
      <c r="O3358" s="83"/>
      <c r="P3358" s="83"/>
      <c r="Q3358" s="143" t="s">
        <v>536</v>
      </c>
      <c r="R3358" s="813">
        <v>0</v>
      </c>
      <c r="S3358" s="814">
        <v>0</v>
      </c>
      <c r="T3358" s="814">
        <v>0</v>
      </c>
      <c r="U3358" s="814">
        <v>79.664440567738808</v>
      </c>
      <c r="V3358" s="814">
        <v>51.970542210779328</v>
      </c>
      <c r="W3358" s="815">
        <v>54.341002778501391</v>
      </c>
      <c r="X3358" s="814">
        <v>55.020502908155116</v>
      </c>
      <c r="Y3358" s="814">
        <v>55.595393042136607</v>
      </c>
      <c r="Z3358" s="814">
        <v>56.31009990753428</v>
      </c>
      <c r="AA3358" s="814">
        <v>57.129428039866376</v>
      </c>
      <c r="AB3358" s="814">
        <v>58.113121510265131</v>
      </c>
      <c r="AC3358" s="814">
        <v>59.11252535808265</v>
      </c>
      <c r="AD3358" s="814">
        <v>60.127854879991034</v>
      </c>
      <c r="AE3358" s="814">
        <v>61.159327209326875</v>
      </c>
      <c r="AF3358" s="814">
        <v>62.207161291162478</v>
      </c>
      <c r="AG3358" s="814">
        <v>63.271577855338201</v>
      </c>
      <c r="AH3358" s="816">
        <v>64.35279938737682</v>
      </c>
      <c r="AI3358" s="816">
        <v>65.451050097198063</v>
      </c>
      <c r="AK3358" s="199"/>
      <c r="AM3358" s="11"/>
      <c r="AN3358" s="15"/>
      <c r="AO3358" s="11"/>
      <c r="AP3358" s="11"/>
    </row>
    <row r="3359" spans="3:42" outlineLevel="2" x14ac:dyDescent="0.2">
      <c r="C3359" s="252">
        <v>24</v>
      </c>
      <c r="D3359" s="119" t="s">
        <v>441</v>
      </c>
      <c r="AK3359" s="199"/>
      <c r="AM3359" s="11"/>
      <c r="AN3359" s="15"/>
      <c r="AO3359" s="11"/>
      <c r="AP3359" s="11"/>
    </row>
    <row r="3360" spans="3:42" outlineLevel="1" x14ac:dyDescent="0.2">
      <c r="C3360" s="252">
        <v>24</v>
      </c>
      <c r="D3360" s="119" t="s">
        <v>441</v>
      </c>
      <c r="F3360" s="121" t="s">
        <v>624</v>
      </c>
      <c r="G3360" s="756"/>
      <c r="H3360" s="757"/>
      <c r="I3360" s="788"/>
      <c r="J3360" s="756"/>
      <c r="K3360" s="758"/>
      <c r="L3360" s="759"/>
      <c r="M3360" s="759"/>
      <c r="N3360" s="759"/>
      <c r="O3360" s="759"/>
      <c r="P3360" s="759"/>
      <c r="Q3360" s="758"/>
      <c r="R3360" s="760"/>
      <c r="S3360" s="760"/>
      <c r="T3360" s="760"/>
      <c r="U3360" s="760"/>
      <c r="V3360" s="760"/>
      <c r="W3360" s="760"/>
      <c r="X3360" s="760"/>
      <c r="Y3360" s="760"/>
      <c r="Z3360" s="760"/>
      <c r="AA3360" s="760"/>
      <c r="AB3360" s="760"/>
      <c r="AC3360" s="760"/>
      <c r="AD3360" s="760"/>
      <c r="AE3360" s="760"/>
      <c r="AF3360" s="760"/>
      <c r="AG3360" s="760"/>
      <c r="AH3360" s="759"/>
      <c r="AI3360" s="759"/>
      <c r="AK3360" s="199"/>
      <c r="AM3360" s="11"/>
      <c r="AN3360" s="15"/>
      <c r="AO3360" s="11"/>
      <c r="AP3360" s="11"/>
    </row>
    <row r="3361" spans="3:42" outlineLevel="2" x14ac:dyDescent="0.2">
      <c r="C3361" s="252">
        <v>24</v>
      </c>
      <c r="D3361" s="119" t="s">
        <v>441</v>
      </c>
      <c r="F3361" s="789" t="s">
        <v>625</v>
      </c>
      <c r="G3361" s="790"/>
      <c r="H3361" s="803"/>
      <c r="I3361" s="791"/>
      <c r="J3361" s="790"/>
      <c r="K3361" s="792"/>
      <c r="L3361" s="789"/>
      <c r="M3361" s="789"/>
      <c r="N3361" s="789"/>
      <c r="O3361" s="789"/>
      <c r="P3361" s="789"/>
      <c r="Q3361" s="792"/>
      <c r="R3361" s="793"/>
      <c r="S3361" s="793"/>
      <c r="T3361" s="793"/>
      <c r="U3361" s="793"/>
      <c r="V3361" s="793"/>
      <c r="W3361" s="793"/>
      <c r="X3361" s="793"/>
      <c r="Y3361" s="793"/>
      <c r="Z3361" s="793"/>
      <c r="AA3361" s="793"/>
      <c r="AB3361" s="793"/>
      <c r="AC3361" s="793"/>
      <c r="AD3361" s="793"/>
      <c r="AE3361" s="793"/>
      <c r="AF3361" s="793"/>
      <c r="AG3361" s="793"/>
      <c r="AH3361" s="789"/>
      <c r="AI3361" s="789"/>
      <c r="AK3361" s="199"/>
      <c r="AM3361" s="11"/>
      <c r="AN3361" s="15"/>
      <c r="AO3361" s="11"/>
      <c r="AP3361" s="11"/>
    </row>
    <row r="3362" spans="3:42" outlineLevel="2" x14ac:dyDescent="0.2">
      <c r="C3362" s="252">
        <v>24</v>
      </c>
      <c r="D3362" s="119" t="s">
        <v>441</v>
      </c>
      <c r="F3362" s="794" t="s">
        <v>610</v>
      </c>
      <c r="H3362" s="795"/>
      <c r="AK3362" s="199"/>
      <c r="AM3362" s="11"/>
      <c r="AN3362" s="15"/>
      <c r="AO3362" s="11"/>
      <c r="AP3362" s="11"/>
    </row>
    <row r="3363" spans="3:42" outlineLevel="2" x14ac:dyDescent="0.2">
      <c r="C3363" s="252">
        <v>24</v>
      </c>
      <c r="D3363" s="119" t="s">
        <v>441</v>
      </c>
      <c r="F3363" s="761" t="s">
        <v>62</v>
      </c>
      <c r="G3363" s="75"/>
      <c r="H3363" s="796" t="s">
        <v>11</v>
      </c>
      <c r="I3363" s="796" t="s">
        <v>611</v>
      </c>
      <c r="J3363" s="75"/>
      <c r="K3363" s="741"/>
      <c r="L3363" s="75"/>
      <c r="M3363" s="75"/>
      <c r="N3363" s="75"/>
      <c r="O3363" s="75"/>
      <c r="P3363" s="75"/>
      <c r="Q3363" s="128" t="s">
        <v>110</v>
      </c>
      <c r="R3363" s="299">
        <v>0</v>
      </c>
      <c r="S3363" s="300">
        <v>0</v>
      </c>
      <c r="T3363" s="300">
        <v>0</v>
      </c>
      <c r="U3363" s="300">
        <v>0</v>
      </c>
      <c r="V3363" s="300">
        <v>0</v>
      </c>
      <c r="W3363" s="301">
        <v>0</v>
      </c>
      <c r="X3363" s="300">
        <v>0</v>
      </c>
      <c r="Y3363" s="300">
        <v>0</v>
      </c>
      <c r="Z3363" s="300">
        <v>0</v>
      </c>
      <c r="AA3363" s="300">
        <v>0</v>
      </c>
      <c r="AB3363" s="302">
        <v>0</v>
      </c>
      <c r="AC3363" s="302">
        <v>0</v>
      </c>
      <c r="AD3363" s="302">
        <v>0</v>
      </c>
      <c r="AE3363" s="302">
        <v>0</v>
      </c>
      <c r="AF3363" s="302">
        <v>0</v>
      </c>
      <c r="AG3363" s="302">
        <v>0</v>
      </c>
      <c r="AH3363" s="348">
        <v>0</v>
      </c>
      <c r="AI3363" s="348">
        <v>0</v>
      </c>
      <c r="AK3363" s="199"/>
      <c r="AM3363" s="11"/>
      <c r="AN3363" s="15"/>
      <c r="AO3363" s="11"/>
      <c r="AP3363" s="11"/>
    </row>
    <row r="3364" spans="3:42" outlineLevel="2" x14ac:dyDescent="0.2">
      <c r="C3364" s="252">
        <v>24</v>
      </c>
      <c r="D3364" s="119" t="s">
        <v>441</v>
      </c>
      <c r="F3364" s="767" t="s">
        <v>188</v>
      </c>
      <c r="H3364" s="797" t="s">
        <v>11</v>
      </c>
      <c r="I3364" s="797" t="s">
        <v>612</v>
      </c>
      <c r="K3364" s="164"/>
      <c r="Q3364" s="135" t="s">
        <v>110</v>
      </c>
      <c r="R3364" s="314">
        <v>0</v>
      </c>
      <c r="S3364" s="315">
        <v>0</v>
      </c>
      <c r="T3364" s="315">
        <v>0</v>
      </c>
      <c r="U3364" s="315">
        <v>0</v>
      </c>
      <c r="V3364" s="315">
        <v>0</v>
      </c>
      <c r="W3364" s="316">
        <v>0</v>
      </c>
      <c r="X3364" s="315">
        <v>0</v>
      </c>
      <c r="Y3364" s="315">
        <v>0</v>
      </c>
      <c r="Z3364" s="315">
        <v>0</v>
      </c>
      <c r="AA3364" s="315">
        <v>0</v>
      </c>
      <c r="AB3364" s="5">
        <v>0</v>
      </c>
      <c r="AC3364" s="5">
        <v>0</v>
      </c>
      <c r="AD3364" s="5">
        <v>0</v>
      </c>
      <c r="AE3364" s="5">
        <v>0</v>
      </c>
      <c r="AF3364" s="5">
        <v>0</v>
      </c>
      <c r="AG3364" s="5">
        <v>0</v>
      </c>
      <c r="AH3364" s="350">
        <v>0</v>
      </c>
      <c r="AI3364" s="350">
        <v>0</v>
      </c>
      <c r="AK3364" s="199"/>
      <c r="AM3364" s="11"/>
      <c r="AN3364" s="15"/>
      <c r="AO3364" s="11"/>
      <c r="AP3364" s="11"/>
    </row>
    <row r="3365" spans="3:42" outlineLevel="2" x14ac:dyDescent="0.2">
      <c r="C3365" s="252">
        <v>24</v>
      </c>
      <c r="D3365" s="119" t="s">
        <v>441</v>
      </c>
      <c r="F3365" s="767" t="s">
        <v>613</v>
      </c>
      <c r="H3365" s="797" t="s">
        <v>11</v>
      </c>
      <c r="I3365" s="234" t="s">
        <v>614</v>
      </c>
      <c r="K3365" s="164"/>
      <c r="Q3365" s="135" t="s">
        <v>110</v>
      </c>
      <c r="R3365" s="314">
        <v>0</v>
      </c>
      <c r="S3365" s="315">
        <v>0</v>
      </c>
      <c r="T3365" s="315">
        <v>0</v>
      </c>
      <c r="U3365" s="315">
        <v>0</v>
      </c>
      <c r="V3365" s="315">
        <v>0</v>
      </c>
      <c r="W3365" s="316">
        <v>143.55120274750456</v>
      </c>
      <c r="X3365" s="315">
        <v>592.45739457851357</v>
      </c>
      <c r="Y3365" s="315">
        <v>706.79368554971506</v>
      </c>
      <c r="Z3365" s="315">
        <v>793.84052090461762</v>
      </c>
      <c r="AA3365" s="315">
        <v>864.29513227608572</v>
      </c>
      <c r="AB3365" s="5">
        <v>931.07678623188519</v>
      </c>
      <c r="AC3365" s="5">
        <v>1548.4799974392752</v>
      </c>
      <c r="AD3365" s="5">
        <v>1572.7736540767526</v>
      </c>
      <c r="AE3365" s="5">
        <v>1596.3596412227319</v>
      </c>
      <c r="AF3365" s="5">
        <v>1621.104849476133</v>
      </c>
      <c r="AG3365" s="5">
        <v>1653.2241574679695</v>
      </c>
      <c r="AH3365" s="350">
        <v>1694.5844768111886</v>
      </c>
      <c r="AI3365" s="350">
        <v>1775.510592401612</v>
      </c>
      <c r="AK3365" s="199"/>
      <c r="AM3365" s="11"/>
      <c r="AN3365" s="15"/>
      <c r="AO3365" s="11"/>
      <c r="AP3365" s="11"/>
    </row>
    <row r="3366" spans="3:42" outlineLevel="2" x14ac:dyDescent="0.2">
      <c r="C3366" s="252">
        <v>24</v>
      </c>
      <c r="D3366" s="119" t="s">
        <v>441</v>
      </c>
      <c r="F3366" s="783" t="s">
        <v>57</v>
      </c>
      <c r="G3366" s="83"/>
      <c r="H3366" s="798" t="s">
        <v>11</v>
      </c>
      <c r="I3366" s="799"/>
      <c r="J3366" s="83"/>
      <c r="K3366" s="736"/>
      <c r="L3366" s="83"/>
      <c r="M3366" s="83"/>
      <c r="N3366" s="83"/>
      <c r="O3366" s="83"/>
      <c r="P3366" s="83"/>
      <c r="Q3366" s="143" t="s">
        <v>110</v>
      </c>
      <c r="R3366" s="304">
        <v>0</v>
      </c>
      <c r="S3366" s="305">
        <v>0</v>
      </c>
      <c r="T3366" s="305">
        <v>0</v>
      </c>
      <c r="U3366" s="305">
        <v>0</v>
      </c>
      <c r="V3366" s="305">
        <v>0</v>
      </c>
      <c r="W3366" s="306">
        <v>0</v>
      </c>
      <c r="X3366" s="305">
        <v>0</v>
      </c>
      <c r="Y3366" s="305">
        <v>0</v>
      </c>
      <c r="Z3366" s="305">
        <v>0</v>
      </c>
      <c r="AA3366" s="305">
        <v>0</v>
      </c>
      <c r="AB3366" s="307">
        <v>0</v>
      </c>
      <c r="AC3366" s="307">
        <v>0</v>
      </c>
      <c r="AD3366" s="307">
        <v>0</v>
      </c>
      <c r="AE3366" s="307">
        <v>0</v>
      </c>
      <c r="AF3366" s="307">
        <v>0</v>
      </c>
      <c r="AG3366" s="307">
        <v>0</v>
      </c>
      <c r="AH3366" s="362">
        <v>0</v>
      </c>
      <c r="AI3366" s="362">
        <v>0</v>
      </c>
      <c r="AK3366" s="199"/>
      <c r="AM3366" s="11"/>
      <c r="AN3366" s="15"/>
      <c r="AO3366" s="11"/>
      <c r="AP3366" s="11"/>
    </row>
    <row r="3367" spans="3:42" outlineLevel="2" x14ac:dyDescent="0.2">
      <c r="C3367" s="252">
        <v>24</v>
      </c>
      <c r="D3367" s="119" t="s">
        <v>441</v>
      </c>
      <c r="F3367" s="12"/>
      <c r="H3367" s="234"/>
      <c r="K3367" s="164"/>
      <c r="Q3367" s="16"/>
      <c r="R3367" s="800">
        <v>0</v>
      </c>
      <c r="S3367" s="800">
        <v>0</v>
      </c>
      <c r="T3367" s="800">
        <v>0</v>
      </c>
      <c r="U3367" s="800">
        <v>0</v>
      </c>
      <c r="V3367" s="800">
        <v>0</v>
      </c>
      <c r="W3367" s="800">
        <v>143.55120274750456</v>
      </c>
      <c r="X3367" s="800">
        <v>592.45739457851357</v>
      </c>
      <c r="Y3367" s="800">
        <v>706.79368554971506</v>
      </c>
      <c r="Z3367" s="800">
        <v>793.84052090461762</v>
      </c>
      <c r="AA3367" s="800">
        <v>864.29513227608572</v>
      </c>
      <c r="AB3367" s="800">
        <v>931.07678623188519</v>
      </c>
      <c r="AC3367" s="800">
        <v>1548.4799974392752</v>
      </c>
      <c r="AD3367" s="800">
        <v>1572.7736540767526</v>
      </c>
      <c r="AE3367" s="800">
        <v>1596.3596412227319</v>
      </c>
      <c r="AF3367" s="800">
        <v>1621.104849476133</v>
      </c>
      <c r="AG3367" s="800">
        <v>1653.2241574679695</v>
      </c>
      <c r="AH3367" s="800">
        <v>1694.5844768111886</v>
      </c>
      <c r="AI3367" s="800">
        <v>1775.510592401612</v>
      </c>
      <c r="AK3367" s="199"/>
      <c r="AM3367" s="11"/>
      <c r="AN3367" s="15"/>
      <c r="AO3367" s="11"/>
      <c r="AP3367" s="11"/>
    </row>
    <row r="3368" spans="3:42" outlineLevel="2" x14ac:dyDescent="0.2">
      <c r="C3368" s="252">
        <v>24</v>
      </c>
      <c r="D3368" s="119" t="s">
        <v>441</v>
      </c>
      <c r="F3368" s="794" t="s">
        <v>615</v>
      </c>
      <c r="AK3368" s="199"/>
      <c r="AM3368" s="11"/>
      <c r="AN3368" s="15"/>
      <c r="AO3368" s="11"/>
      <c r="AP3368" s="11"/>
    </row>
    <row r="3369" spans="3:42" outlineLevel="2" x14ac:dyDescent="0.2">
      <c r="C3369" s="252">
        <v>24</v>
      </c>
      <c r="D3369" s="119" t="s">
        <v>441</v>
      </c>
      <c r="F3369" s="761" t="s">
        <v>48</v>
      </c>
      <c r="G3369" s="75"/>
      <c r="H3369" s="796" t="s">
        <v>11</v>
      </c>
      <c r="I3369" s="801"/>
      <c r="J3369" s="75"/>
      <c r="K3369" s="741"/>
      <c r="L3369" s="75"/>
      <c r="M3369" s="75"/>
      <c r="N3369" s="75"/>
      <c r="O3369" s="75"/>
      <c r="P3369" s="75"/>
      <c r="Q3369" s="128" t="s">
        <v>110</v>
      </c>
      <c r="R3369" s="299">
        <v>0</v>
      </c>
      <c r="S3369" s="300">
        <v>0</v>
      </c>
      <c r="T3369" s="300">
        <v>0</v>
      </c>
      <c r="U3369" s="300">
        <v>0</v>
      </c>
      <c r="V3369" s="300">
        <v>0</v>
      </c>
      <c r="W3369" s="301">
        <v>1.6899651786924301</v>
      </c>
      <c r="X3369" s="300">
        <v>6.9747403541969577</v>
      </c>
      <c r="Y3369" s="300">
        <v>8.3207712247431491</v>
      </c>
      <c r="Z3369" s="300">
        <v>9.3455353357336133</v>
      </c>
      <c r="AA3369" s="300">
        <v>10.174966490730736</v>
      </c>
      <c r="AB3369" s="302">
        <v>10.961157533374232</v>
      </c>
      <c r="AC3369" s="302">
        <v>18.229574016018539</v>
      </c>
      <c r="AD3369" s="302">
        <v>18.51557255169546</v>
      </c>
      <c r="AE3369" s="302">
        <v>18.793240005669372</v>
      </c>
      <c r="AF3369" s="302">
        <v>19.084554459936232</v>
      </c>
      <c r="AG3369" s="302">
        <v>19.462680947426385</v>
      </c>
      <c r="AH3369" s="348">
        <v>19.949597797524699</v>
      </c>
      <c r="AI3369" s="348">
        <v>20.902305366511136</v>
      </c>
      <c r="AK3369" s="199"/>
      <c r="AM3369" s="11"/>
      <c r="AN3369" s="15"/>
      <c r="AO3369" s="11"/>
      <c r="AP3369" s="11"/>
    </row>
    <row r="3370" spans="3:42" outlineLevel="2" x14ac:dyDescent="0.2">
      <c r="C3370" s="252">
        <v>24</v>
      </c>
      <c r="D3370" s="119" t="s">
        <v>441</v>
      </c>
      <c r="F3370" s="767" t="s">
        <v>55</v>
      </c>
      <c r="H3370" s="797" t="s">
        <v>11</v>
      </c>
      <c r="K3370" s="164"/>
      <c r="Q3370" s="135" t="s">
        <v>110</v>
      </c>
      <c r="R3370" s="314">
        <v>0</v>
      </c>
      <c r="S3370" s="315">
        <v>0</v>
      </c>
      <c r="T3370" s="315">
        <v>0</v>
      </c>
      <c r="U3370" s="315">
        <v>0</v>
      </c>
      <c r="V3370" s="315">
        <v>0</v>
      </c>
      <c r="W3370" s="316">
        <v>141.86123756881213</v>
      </c>
      <c r="X3370" s="315">
        <v>585.48265422431655</v>
      </c>
      <c r="Y3370" s="315">
        <v>698.47291432497184</v>
      </c>
      <c r="Z3370" s="315">
        <v>784.49498556888398</v>
      </c>
      <c r="AA3370" s="315">
        <v>854.12016578535497</v>
      </c>
      <c r="AB3370" s="5">
        <v>920.11562869851093</v>
      </c>
      <c r="AC3370" s="5">
        <v>1530.2504234232565</v>
      </c>
      <c r="AD3370" s="5">
        <v>1554.2580815250569</v>
      </c>
      <c r="AE3370" s="5">
        <v>1577.5664012170623</v>
      </c>
      <c r="AF3370" s="5">
        <v>1602.0202950161968</v>
      </c>
      <c r="AG3370" s="5">
        <v>1633.7614765205431</v>
      </c>
      <c r="AH3370" s="350">
        <v>1674.6348790136637</v>
      </c>
      <c r="AI3370" s="350">
        <v>1754.6082870351008</v>
      </c>
      <c r="AK3370" s="199"/>
      <c r="AM3370" s="11"/>
      <c r="AN3370" s="15"/>
      <c r="AO3370" s="11"/>
      <c r="AP3370" s="11"/>
    </row>
    <row r="3371" spans="3:42" outlineLevel="2" x14ac:dyDescent="0.2">
      <c r="C3371" s="252">
        <v>24</v>
      </c>
      <c r="D3371" s="119" t="s">
        <v>441</v>
      </c>
      <c r="F3371" s="783" t="s">
        <v>57</v>
      </c>
      <c r="G3371" s="83"/>
      <c r="H3371" s="798" t="s">
        <v>11</v>
      </c>
      <c r="I3371" s="799"/>
      <c r="J3371" s="83"/>
      <c r="K3371" s="736"/>
      <c r="L3371" s="83"/>
      <c r="M3371" s="83"/>
      <c r="N3371" s="83"/>
      <c r="O3371" s="83"/>
      <c r="P3371" s="83"/>
      <c r="Q3371" s="143" t="s">
        <v>110</v>
      </c>
      <c r="R3371" s="304">
        <v>0</v>
      </c>
      <c r="S3371" s="305">
        <v>0</v>
      </c>
      <c r="T3371" s="305">
        <v>0</v>
      </c>
      <c r="U3371" s="305">
        <v>0</v>
      </c>
      <c r="V3371" s="305">
        <v>0</v>
      </c>
      <c r="W3371" s="306">
        <v>0</v>
      </c>
      <c r="X3371" s="305">
        <v>0</v>
      </c>
      <c r="Y3371" s="305">
        <v>0</v>
      </c>
      <c r="Z3371" s="305">
        <v>0</v>
      </c>
      <c r="AA3371" s="305">
        <v>0</v>
      </c>
      <c r="AB3371" s="307">
        <v>0</v>
      </c>
      <c r="AC3371" s="307">
        <v>0</v>
      </c>
      <c r="AD3371" s="307">
        <v>0</v>
      </c>
      <c r="AE3371" s="307">
        <v>0</v>
      </c>
      <c r="AF3371" s="307">
        <v>0</v>
      </c>
      <c r="AG3371" s="307">
        <v>0</v>
      </c>
      <c r="AH3371" s="362">
        <v>0</v>
      </c>
      <c r="AI3371" s="362">
        <v>0</v>
      </c>
      <c r="AK3371" s="199"/>
      <c r="AM3371" s="11"/>
      <c r="AN3371" s="15"/>
      <c r="AO3371" s="11"/>
      <c r="AP3371" s="11"/>
    </row>
    <row r="3372" spans="3:42" outlineLevel="2" x14ac:dyDescent="0.2">
      <c r="C3372" s="252">
        <v>24</v>
      </c>
      <c r="D3372" s="119" t="s">
        <v>441</v>
      </c>
      <c r="F3372" s="12"/>
      <c r="H3372" s="164"/>
      <c r="K3372" s="164"/>
      <c r="Q3372" s="16"/>
      <c r="R3372" s="800">
        <v>0</v>
      </c>
      <c r="S3372" s="800">
        <v>0</v>
      </c>
      <c r="T3372" s="800">
        <v>0</v>
      </c>
      <c r="U3372" s="800">
        <v>0</v>
      </c>
      <c r="V3372" s="800">
        <v>0</v>
      </c>
      <c r="W3372" s="800">
        <v>143.55120274750456</v>
      </c>
      <c r="X3372" s="800">
        <v>592.45739457851346</v>
      </c>
      <c r="Y3372" s="800">
        <v>706.79368554971495</v>
      </c>
      <c r="Z3372" s="800">
        <v>793.84052090461762</v>
      </c>
      <c r="AA3372" s="800">
        <v>864.29513227608572</v>
      </c>
      <c r="AB3372" s="800">
        <v>931.07678623188519</v>
      </c>
      <c r="AC3372" s="800">
        <v>1548.4799974392749</v>
      </c>
      <c r="AD3372" s="800">
        <v>1572.7736540767523</v>
      </c>
      <c r="AE3372" s="800">
        <v>1596.3596412227316</v>
      </c>
      <c r="AF3372" s="800">
        <v>1621.104849476133</v>
      </c>
      <c r="AG3372" s="800">
        <v>1653.2241574679695</v>
      </c>
      <c r="AH3372" s="800">
        <v>1694.5844768111886</v>
      </c>
      <c r="AI3372" s="800">
        <v>1775.510592401612</v>
      </c>
      <c r="AK3372" s="199"/>
      <c r="AM3372" s="11"/>
      <c r="AN3372" s="15"/>
      <c r="AO3372" s="11"/>
      <c r="AP3372" s="11"/>
    </row>
    <row r="3373" spans="3:42" outlineLevel="2" x14ac:dyDescent="0.2">
      <c r="C3373" s="252">
        <v>24</v>
      </c>
      <c r="D3373" s="119" t="s">
        <v>441</v>
      </c>
      <c r="F3373" s="794" t="s">
        <v>69</v>
      </c>
      <c r="AK3373" s="199"/>
      <c r="AM3373" s="11"/>
      <c r="AN3373" s="15"/>
      <c r="AO3373" s="11"/>
      <c r="AP3373" s="11"/>
    </row>
    <row r="3374" spans="3:42" outlineLevel="2" x14ac:dyDescent="0.2">
      <c r="C3374" s="252">
        <v>24</v>
      </c>
      <c r="D3374" s="119" t="s">
        <v>441</v>
      </c>
      <c r="F3374" s="761" t="s">
        <v>9</v>
      </c>
      <c r="G3374" s="75"/>
      <c r="H3374" s="796" t="s">
        <v>11</v>
      </c>
      <c r="I3374" s="801"/>
      <c r="J3374" s="75"/>
      <c r="K3374" s="741"/>
      <c r="L3374" s="75"/>
      <c r="M3374" s="75"/>
      <c r="N3374" s="75"/>
      <c r="O3374" s="75"/>
      <c r="P3374" s="75"/>
      <c r="Q3374" s="128" t="s">
        <v>110</v>
      </c>
      <c r="R3374" s="299">
        <v>0</v>
      </c>
      <c r="S3374" s="300">
        <v>0</v>
      </c>
      <c r="T3374" s="300">
        <v>0</v>
      </c>
      <c r="U3374" s="300">
        <v>0</v>
      </c>
      <c r="V3374" s="300">
        <v>0</v>
      </c>
      <c r="W3374" s="301">
        <v>-55.732073118782836</v>
      </c>
      <c r="X3374" s="300">
        <v>-304.22922850485867</v>
      </c>
      <c r="Y3374" s="300">
        <v>-451.97564681398859</v>
      </c>
      <c r="Z3374" s="300">
        <v>-507.04700410933185</v>
      </c>
      <c r="AA3374" s="300">
        <v>-517.51984004941062</v>
      </c>
      <c r="AB3374" s="302">
        <v>-528.80291998811333</v>
      </c>
      <c r="AC3374" s="302">
        <v>-737.64868292402673</v>
      </c>
      <c r="AD3374" s="302">
        <v>-734.36817039699156</v>
      </c>
      <c r="AE3374" s="302">
        <v>-731.1236721959026</v>
      </c>
      <c r="AF3374" s="302">
        <v>-724.72430339424443</v>
      </c>
      <c r="AG3374" s="302">
        <v>-717.25876667238902</v>
      </c>
      <c r="AH3374" s="348">
        <v>-709.34862470619601</v>
      </c>
      <c r="AI3374" s="348">
        <v>-700.46055990420564</v>
      </c>
      <c r="AK3374" s="199"/>
      <c r="AM3374" s="11"/>
      <c r="AN3374" s="15"/>
      <c r="AO3374" s="11"/>
      <c r="AP3374" s="11"/>
    </row>
    <row r="3375" spans="3:42" outlineLevel="2" x14ac:dyDescent="0.2">
      <c r="C3375" s="252">
        <v>24</v>
      </c>
      <c r="D3375" s="119" t="s">
        <v>441</v>
      </c>
      <c r="F3375" s="767" t="s">
        <v>14</v>
      </c>
      <c r="H3375" s="797" t="s">
        <v>11</v>
      </c>
      <c r="K3375" s="164"/>
      <c r="Q3375" s="135" t="s">
        <v>110</v>
      </c>
      <c r="R3375" s="314">
        <v>0</v>
      </c>
      <c r="S3375" s="315">
        <v>0</v>
      </c>
      <c r="T3375" s="315">
        <v>0</v>
      </c>
      <c r="U3375" s="315">
        <v>0</v>
      </c>
      <c r="V3375" s="315">
        <v>0</v>
      </c>
      <c r="W3375" s="316">
        <v>-11.579387675748807</v>
      </c>
      <c r="X3375" s="315">
        <v>-63.209351133297012</v>
      </c>
      <c r="Y3375" s="821">
        <v>-93.906451735646371</v>
      </c>
      <c r="Z3375" s="315">
        <v>-105.34856325719932</v>
      </c>
      <c r="AA3375" s="315">
        <v>-107.52449213671946</v>
      </c>
      <c r="AB3375" s="5">
        <v>-109.86876446458072</v>
      </c>
      <c r="AC3375" s="5">
        <v>-153.26040446904082</v>
      </c>
      <c r="AD3375" s="5">
        <v>-152.5788162165326</v>
      </c>
      <c r="AE3375" s="5">
        <v>-151.90471061842206</v>
      </c>
      <c r="AF3375" s="5">
        <v>-150.57512124397766</v>
      </c>
      <c r="AG3375" s="5">
        <v>-149.02401540720646</v>
      </c>
      <c r="AH3375" s="350">
        <v>-147.38053445860544</v>
      </c>
      <c r="AI3375" s="350">
        <v>-145.53387162569641</v>
      </c>
      <c r="AK3375" s="199"/>
      <c r="AM3375" s="11"/>
      <c r="AN3375" s="15"/>
      <c r="AO3375" s="11"/>
      <c r="AP3375" s="11"/>
    </row>
    <row r="3376" spans="3:42" outlineLevel="2" x14ac:dyDescent="0.2">
      <c r="C3376" s="252">
        <v>24</v>
      </c>
      <c r="D3376" s="119" t="s">
        <v>441</v>
      </c>
      <c r="F3376" s="783" t="s">
        <v>16</v>
      </c>
      <c r="G3376" s="83"/>
      <c r="H3376" s="798" t="s">
        <v>11</v>
      </c>
      <c r="I3376" s="799"/>
      <c r="J3376" s="83"/>
      <c r="K3376" s="736"/>
      <c r="L3376" s="83"/>
      <c r="M3376" s="83"/>
      <c r="N3376" s="83"/>
      <c r="O3376" s="83"/>
      <c r="P3376" s="83"/>
      <c r="Q3376" s="143" t="s">
        <v>110</v>
      </c>
      <c r="R3376" s="304">
        <v>0</v>
      </c>
      <c r="S3376" s="305">
        <v>0</v>
      </c>
      <c r="T3376" s="305">
        <v>0</v>
      </c>
      <c r="U3376" s="305">
        <v>0</v>
      </c>
      <c r="V3376" s="305">
        <v>0</v>
      </c>
      <c r="W3376" s="306">
        <v>0</v>
      </c>
      <c r="X3376" s="305">
        <v>0</v>
      </c>
      <c r="Y3376" s="305">
        <v>0</v>
      </c>
      <c r="Z3376" s="305">
        <v>0</v>
      </c>
      <c r="AA3376" s="305">
        <v>0</v>
      </c>
      <c r="AB3376" s="307">
        <v>0</v>
      </c>
      <c r="AC3376" s="307">
        <v>0</v>
      </c>
      <c r="AD3376" s="307">
        <v>0</v>
      </c>
      <c r="AE3376" s="307">
        <v>0</v>
      </c>
      <c r="AF3376" s="307">
        <v>0</v>
      </c>
      <c r="AG3376" s="307">
        <v>0</v>
      </c>
      <c r="AH3376" s="362">
        <v>0</v>
      </c>
      <c r="AI3376" s="362">
        <v>0</v>
      </c>
      <c r="AK3376" s="199"/>
      <c r="AM3376" s="11"/>
      <c r="AN3376" s="15"/>
      <c r="AO3376" s="11"/>
      <c r="AP3376" s="11"/>
    </row>
    <row r="3377" spans="3:42" outlineLevel="2" x14ac:dyDescent="0.2">
      <c r="C3377" s="252">
        <v>24</v>
      </c>
      <c r="D3377" s="119" t="s">
        <v>441</v>
      </c>
      <c r="F3377" s="12"/>
      <c r="H3377" s="797"/>
      <c r="K3377" s="164"/>
      <c r="Q3377" s="16"/>
      <c r="R3377" s="800">
        <v>0</v>
      </c>
      <c r="S3377" s="800">
        <v>0</v>
      </c>
      <c r="T3377" s="800">
        <v>0</v>
      </c>
      <c r="U3377" s="800">
        <v>0</v>
      </c>
      <c r="V3377" s="800">
        <v>0</v>
      </c>
      <c r="W3377" s="800">
        <v>-67.311460794531641</v>
      </c>
      <c r="X3377" s="800">
        <v>-367.43857963815566</v>
      </c>
      <c r="Y3377" s="800">
        <v>-545.88209854963497</v>
      </c>
      <c r="Z3377" s="800">
        <v>-612.39556736653117</v>
      </c>
      <c r="AA3377" s="800">
        <v>-625.04433218613008</v>
      </c>
      <c r="AB3377" s="800">
        <v>-638.67168445269408</v>
      </c>
      <c r="AC3377" s="800">
        <v>-890.90908739306758</v>
      </c>
      <c r="AD3377" s="800">
        <v>-886.94698661352413</v>
      </c>
      <c r="AE3377" s="800">
        <v>-883.02838281432469</v>
      </c>
      <c r="AF3377" s="800">
        <v>-875.29942463822204</v>
      </c>
      <c r="AG3377" s="800">
        <v>-866.28278207959545</v>
      </c>
      <c r="AH3377" s="800">
        <v>-856.72915916480144</v>
      </c>
      <c r="AI3377" s="800">
        <v>-845.99443152990204</v>
      </c>
      <c r="AK3377" s="199"/>
      <c r="AM3377" s="11"/>
      <c r="AN3377" s="15"/>
      <c r="AO3377" s="11"/>
      <c r="AP3377" s="11"/>
    </row>
    <row r="3378" spans="3:42" outlineLevel="2" x14ac:dyDescent="0.2">
      <c r="C3378" s="252">
        <v>24</v>
      </c>
      <c r="D3378" s="119" t="s">
        <v>441</v>
      </c>
      <c r="F3378" s="794" t="s">
        <v>616</v>
      </c>
      <c r="AK3378" s="199"/>
      <c r="AM3378" s="11"/>
      <c r="AN3378" s="15"/>
      <c r="AO3378" s="11"/>
      <c r="AP3378" s="11"/>
    </row>
    <row r="3379" spans="3:42" outlineLevel="2" x14ac:dyDescent="0.2">
      <c r="C3379" s="252">
        <v>24</v>
      </c>
      <c r="D3379" s="119" t="s">
        <v>441</v>
      </c>
      <c r="F3379" s="761" t="s">
        <v>48</v>
      </c>
      <c r="G3379" s="75"/>
      <c r="H3379" s="796" t="s">
        <v>11</v>
      </c>
      <c r="I3379" s="228" t="s">
        <v>617</v>
      </c>
      <c r="J3379" s="75"/>
      <c r="K3379" s="741"/>
      <c r="L3379" s="75"/>
      <c r="M3379" s="75"/>
      <c r="N3379" s="75"/>
      <c r="O3379" s="75"/>
      <c r="P3379" s="75"/>
      <c r="Q3379" s="128" t="s">
        <v>110</v>
      </c>
      <c r="R3379" s="299">
        <v>0</v>
      </c>
      <c r="S3379" s="300">
        <v>0</v>
      </c>
      <c r="T3379" s="300">
        <v>0</v>
      </c>
      <c r="U3379" s="300">
        <v>0</v>
      </c>
      <c r="V3379" s="300">
        <v>0</v>
      </c>
      <c r="W3379" s="301">
        <v>2.4823934042487403</v>
      </c>
      <c r="X3379" s="300">
        <v>11.300433159355173</v>
      </c>
      <c r="Y3379" s="300">
        <v>14.747201101775087</v>
      </c>
      <c r="Z3379" s="300">
        <v>16.554999029711773</v>
      </c>
      <c r="AA3379" s="300">
        <v>17.53333853022928</v>
      </c>
      <c r="AB3379" s="302">
        <v>18.479958398041006</v>
      </c>
      <c r="AC3379" s="302">
        <v>28.71785489599959</v>
      </c>
      <c r="AD3379" s="302">
        <v>28.95720936166007</v>
      </c>
      <c r="AE3379" s="302">
        <v>29.188744816437939</v>
      </c>
      <c r="AF3379" s="302">
        <v>29.389069645155246</v>
      </c>
      <c r="AG3379" s="302">
        <v>29.661047165160973</v>
      </c>
      <c r="AH3379" s="348">
        <v>30.035493414196068</v>
      </c>
      <c r="AI3379" s="348">
        <v>30.861825755678236</v>
      </c>
      <c r="AK3379" s="199"/>
      <c r="AM3379" s="11"/>
      <c r="AN3379" s="15"/>
      <c r="AO3379" s="11"/>
      <c r="AP3379" s="11"/>
    </row>
    <row r="3380" spans="3:42" outlineLevel="2" x14ac:dyDescent="0.2">
      <c r="C3380" s="252">
        <v>24</v>
      </c>
      <c r="D3380" s="119" t="s">
        <v>441</v>
      </c>
      <c r="F3380" s="767" t="s">
        <v>55</v>
      </c>
      <c r="H3380" s="797" t="s">
        <v>11</v>
      </c>
      <c r="I3380" s="234" t="s">
        <v>617</v>
      </c>
      <c r="K3380" s="164"/>
      <c r="Q3380" s="135" t="s">
        <v>110</v>
      </c>
      <c r="R3380" s="314">
        <v>0</v>
      </c>
      <c r="S3380" s="315">
        <v>0</v>
      </c>
      <c r="T3380" s="315">
        <v>0</v>
      </c>
      <c r="U3380" s="315">
        <v>0</v>
      </c>
      <c r="V3380" s="315">
        <v>0</v>
      </c>
      <c r="W3380" s="316">
        <v>208.38027013778748</v>
      </c>
      <c r="X3380" s="315">
        <v>948.59554105731399</v>
      </c>
      <c r="Y3380" s="315">
        <v>1237.9285829975747</v>
      </c>
      <c r="Z3380" s="315">
        <v>1389.6810892414369</v>
      </c>
      <c r="AA3380" s="315">
        <v>1471.8061259319866</v>
      </c>
      <c r="AB3380" s="5">
        <v>1551.2685122865382</v>
      </c>
      <c r="AC3380" s="5">
        <v>2410.671229936343</v>
      </c>
      <c r="AD3380" s="5">
        <v>2430.7634313286162</v>
      </c>
      <c r="AE3380" s="5">
        <v>2450.1992792206183</v>
      </c>
      <c r="AF3380" s="5">
        <v>2467.0152044691995</v>
      </c>
      <c r="AG3380" s="5">
        <v>2489.8458923824037</v>
      </c>
      <c r="AH3380" s="350">
        <v>2521.2781425617936</v>
      </c>
      <c r="AI3380" s="350">
        <v>2590.643198175836</v>
      </c>
      <c r="AK3380" s="199"/>
      <c r="AM3380" s="11"/>
      <c r="AN3380" s="15"/>
      <c r="AO3380" s="11"/>
      <c r="AP3380" s="11"/>
    </row>
    <row r="3381" spans="3:42" outlineLevel="2" x14ac:dyDescent="0.2">
      <c r="C3381" s="252">
        <v>24</v>
      </c>
      <c r="D3381" s="119" t="s">
        <v>441</v>
      </c>
      <c r="F3381" s="783" t="s">
        <v>57</v>
      </c>
      <c r="G3381" s="83"/>
      <c r="H3381" s="798" t="s">
        <v>11</v>
      </c>
      <c r="I3381" s="240" t="s">
        <v>617</v>
      </c>
      <c r="J3381" s="83"/>
      <c r="K3381" s="736"/>
      <c r="L3381" s="83"/>
      <c r="M3381" s="83"/>
      <c r="N3381" s="83"/>
      <c r="O3381" s="83"/>
      <c r="P3381" s="83"/>
      <c r="Q3381" s="143" t="s">
        <v>110</v>
      </c>
      <c r="R3381" s="304">
        <v>0</v>
      </c>
      <c r="S3381" s="305">
        <v>0</v>
      </c>
      <c r="T3381" s="305">
        <v>0</v>
      </c>
      <c r="U3381" s="305">
        <v>0</v>
      </c>
      <c r="V3381" s="305">
        <v>0</v>
      </c>
      <c r="W3381" s="306">
        <v>0</v>
      </c>
      <c r="X3381" s="305">
        <v>0</v>
      </c>
      <c r="Y3381" s="305">
        <v>0</v>
      </c>
      <c r="Z3381" s="305">
        <v>0</v>
      </c>
      <c r="AA3381" s="305">
        <v>0</v>
      </c>
      <c r="AB3381" s="307">
        <v>0</v>
      </c>
      <c r="AC3381" s="307">
        <v>0</v>
      </c>
      <c r="AD3381" s="307">
        <v>0</v>
      </c>
      <c r="AE3381" s="307">
        <v>0</v>
      </c>
      <c r="AF3381" s="307">
        <v>0</v>
      </c>
      <c r="AG3381" s="307">
        <v>0</v>
      </c>
      <c r="AH3381" s="362">
        <v>0</v>
      </c>
      <c r="AI3381" s="362">
        <v>0</v>
      </c>
      <c r="AK3381" s="199"/>
      <c r="AM3381" s="11"/>
      <c r="AN3381" s="15"/>
      <c r="AO3381" s="11"/>
      <c r="AP3381" s="11"/>
    </row>
    <row r="3382" spans="3:42" outlineLevel="2" x14ac:dyDescent="0.2">
      <c r="C3382" s="252">
        <v>24</v>
      </c>
      <c r="D3382" s="119" t="s">
        <v>441</v>
      </c>
      <c r="F3382" s="802" t="s">
        <v>626</v>
      </c>
      <c r="R3382" s="800">
        <v>0</v>
      </c>
      <c r="S3382" s="800">
        <v>0</v>
      </c>
      <c r="T3382" s="800">
        <v>0</v>
      </c>
      <c r="U3382" s="800">
        <v>0</v>
      </c>
      <c r="V3382" s="800">
        <v>0</v>
      </c>
      <c r="W3382" s="800">
        <v>210.86266354203622</v>
      </c>
      <c r="X3382" s="800">
        <v>959.89597421666917</v>
      </c>
      <c r="Y3382" s="800">
        <v>1252.6757840993498</v>
      </c>
      <c r="Z3382" s="800">
        <v>1406.2360882711487</v>
      </c>
      <c r="AA3382" s="800">
        <v>1489.3394644622158</v>
      </c>
      <c r="AB3382" s="800">
        <v>1569.7484706845792</v>
      </c>
      <c r="AC3382" s="800">
        <v>2439.3890848323426</v>
      </c>
      <c r="AD3382" s="800">
        <v>2459.7206406902765</v>
      </c>
      <c r="AE3382" s="800">
        <v>2479.3880240370563</v>
      </c>
      <c r="AF3382" s="800">
        <v>2496.4042741143548</v>
      </c>
      <c r="AG3382" s="800">
        <v>2519.5069395475648</v>
      </c>
      <c r="AH3382" s="800">
        <v>2551.3136359759897</v>
      </c>
      <c r="AI3382" s="800">
        <v>2621.5050239315142</v>
      </c>
      <c r="AK3382" s="199"/>
      <c r="AM3382" s="11"/>
      <c r="AN3382" s="15"/>
      <c r="AO3382" s="11"/>
      <c r="AP3382" s="11"/>
    </row>
    <row r="3383" spans="3:42" outlineLevel="2" x14ac:dyDescent="0.2">
      <c r="C3383" s="252">
        <v>24</v>
      </c>
      <c r="D3383" s="119" t="s">
        <v>441</v>
      </c>
      <c r="R3383" s="5"/>
      <c r="S3383" s="5"/>
      <c r="T3383" s="5"/>
      <c r="U3383" s="5"/>
      <c r="V3383" s="5"/>
      <c r="W3383" s="5"/>
      <c r="X3383" s="5"/>
      <c r="Y3383" s="5"/>
      <c r="AK3383" s="199"/>
      <c r="AM3383" s="11"/>
      <c r="AN3383" s="15"/>
      <c r="AO3383" s="11"/>
      <c r="AP3383" s="11"/>
    </row>
    <row r="3384" spans="3:42" outlineLevel="2" x14ac:dyDescent="0.2">
      <c r="C3384" s="252">
        <v>24</v>
      </c>
      <c r="D3384" s="119" t="s">
        <v>441</v>
      </c>
      <c r="F3384" s="789" t="s">
        <v>627</v>
      </c>
      <c r="G3384" s="790"/>
      <c r="H3384" s="803"/>
      <c r="I3384" s="790"/>
      <c r="J3384" s="790"/>
      <c r="K3384" s="792"/>
      <c r="L3384" s="789"/>
      <c r="M3384" s="789"/>
      <c r="N3384" s="789"/>
      <c r="O3384" s="789"/>
      <c r="P3384" s="789"/>
      <c r="Q3384" s="792"/>
      <c r="R3384" s="793"/>
      <c r="S3384" s="793"/>
      <c r="T3384" s="793"/>
      <c r="U3384" s="793"/>
      <c r="V3384" s="793"/>
      <c r="W3384" s="793"/>
      <c r="X3384" s="793"/>
      <c r="Y3384" s="793"/>
      <c r="Z3384" s="793"/>
      <c r="AA3384" s="793"/>
      <c r="AB3384" s="793"/>
      <c r="AC3384" s="793"/>
      <c r="AD3384" s="793"/>
      <c r="AE3384" s="793"/>
      <c r="AF3384" s="793"/>
      <c r="AG3384" s="793"/>
      <c r="AH3384" s="789"/>
      <c r="AI3384" s="789"/>
      <c r="AK3384" s="199"/>
      <c r="AM3384" s="11"/>
      <c r="AN3384" s="15"/>
      <c r="AO3384" s="11"/>
      <c r="AP3384" s="11"/>
    </row>
    <row r="3385" spans="3:42" outlineLevel="2" x14ac:dyDescent="0.2">
      <c r="C3385" s="252">
        <v>24</v>
      </c>
      <c r="D3385" s="119" t="s">
        <v>441</v>
      </c>
      <c r="F3385" t="s">
        <v>620</v>
      </c>
      <c r="AK3385" s="199"/>
      <c r="AM3385" s="11"/>
      <c r="AN3385" s="15"/>
      <c r="AO3385" s="11"/>
      <c r="AP3385" s="11"/>
    </row>
    <row r="3386" spans="3:42" outlineLevel="2" x14ac:dyDescent="0.2">
      <c r="C3386" s="252">
        <v>24</v>
      </c>
      <c r="D3386" s="119" t="s">
        <v>441</v>
      </c>
      <c r="F3386" s="761" t="s">
        <v>48</v>
      </c>
      <c r="G3386" s="75"/>
      <c r="H3386" s="796" t="s">
        <v>628</v>
      </c>
      <c r="I3386" s="801"/>
      <c r="J3386" s="75"/>
      <c r="K3386" s="741"/>
      <c r="L3386" s="75"/>
      <c r="M3386" s="75"/>
      <c r="N3386" s="75"/>
      <c r="O3386" s="75"/>
      <c r="P3386" s="75"/>
      <c r="Q3386" s="128" t="s">
        <v>536</v>
      </c>
      <c r="R3386" s="804">
        <v>0</v>
      </c>
      <c r="S3386" s="805">
        <v>0</v>
      </c>
      <c r="T3386" s="805">
        <v>0</v>
      </c>
      <c r="U3386" s="805">
        <v>0</v>
      </c>
      <c r="V3386" s="805">
        <v>0</v>
      </c>
      <c r="W3386" s="806">
        <v>1.3938199911559463</v>
      </c>
      <c r="X3386" s="805">
        <v>6.3449933516873509</v>
      </c>
      <c r="Y3386" s="805">
        <v>8.2802925894301431</v>
      </c>
      <c r="Z3386" s="805">
        <v>9.2953391519998725</v>
      </c>
      <c r="AA3386" s="805">
        <v>9.8446594779501844</v>
      </c>
      <c r="AB3386" s="805">
        <v>10.376169791151604</v>
      </c>
      <c r="AC3386" s="805">
        <v>16.124567600224363</v>
      </c>
      <c r="AD3386" s="805">
        <v>16.258960899303801</v>
      </c>
      <c r="AE3386" s="805">
        <v>16.388963962065098</v>
      </c>
      <c r="AF3386" s="805">
        <v>16.501442810306148</v>
      </c>
      <c r="AG3386" s="805">
        <v>16.654153377406498</v>
      </c>
      <c r="AH3386" s="808">
        <v>16.864398323523901</v>
      </c>
      <c r="AI3386" s="808">
        <v>17.32836931817981</v>
      </c>
      <c r="AK3386" s="199"/>
      <c r="AM3386" s="11"/>
      <c r="AN3386" s="15"/>
      <c r="AO3386" s="11"/>
      <c r="AP3386" s="11"/>
    </row>
    <row r="3387" spans="3:42" outlineLevel="2" x14ac:dyDescent="0.2">
      <c r="C3387" s="252">
        <v>24</v>
      </c>
      <c r="D3387" s="119" t="s">
        <v>441</v>
      </c>
      <c r="F3387" s="767" t="s">
        <v>55</v>
      </c>
      <c r="H3387" s="797" t="s">
        <v>628</v>
      </c>
      <c r="K3387" s="164"/>
      <c r="Q3387" s="135" t="s">
        <v>536</v>
      </c>
      <c r="R3387" s="809">
        <v>0</v>
      </c>
      <c r="S3387" s="810">
        <v>0</v>
      </c>
      <c r="T3387" s="810">
        <v>0</v>
      </c>
      <c r="U3387" s="810">
        <v>0</v>
      </c>
      <c r="V3387" s="810">
        <v>0</v>
      </c>
      <c r="W3387" s="811">
        <v>1.3938199911559466</v>
      </c>
      <c r="X3387" s="810">
        <v>6.34499335168735</v>
      </c>
      <c r="Y3387" s="810">
        <v>8.2802925894301431</v>
      </c>
      <c r="Z3387" s="810">
        <v>9.2953391519998725</v>
      </c>
      <c r="AA3387" s="810">
        <v>9.8446594779501844</v>
      </c>
      <c r="AB3387" s="810">
        <v>10.376169791151604</v>
      </c>
      <c r="AC3387" s="810">
        <v>16.124567600224363</v>
      </c>
      <c r="AD3387" s="810">
        <v>16.258960899303801</v>
      </c>
      <c r="AE3387" s="810">
        <v>16.388963962065098</v>
      </c>
      <c r="AF3387" s="810">
        <v>16.501442810306145</v>
      </c>
      <c r="AG3387" s="810">
        <v>16.654153377406502</v>
      </c>
      <c r="AH3387" s="812">
        <v>16.864398323523901</v>
      </c>
      <c r="AI3387" s="812">
        <v>17.32836931817981</v>
      </c>
      <c r="AK3387" s="199"/>
      <c r="AM3387" s="11"/>
      <c r="AN3387" s="15"/>
      <c r="AO3387" s="11"/>
      <c r="AP3387" s="11"/>
    </row>
    <row r="3388" spans="3:42" outlineLevel="2" x14ac:dyDescent="0.2">
      <c r="C3388" s="252">
        <v>24</v>
      </c>
      <c r="D3388" s="119" t="s">
        <v>441</v>
      </c>
      <c r="F3388" s="783" t="s">
        <v>57</v>
      </c>
      <c r="G3388" s="83"/>
      <c r="H3388" s="798" t="s">
        <v>628</v>
      </c>
      <c r="I3388" s="799"/>
      <c r="J3388" s="83"/>
      <c r="K3388" s="736"/>
      <c r="L3388" s="83"/>
      <c r="M3388" s="83"/>
      <c r="N3388" s="83"/>
      <c r="O3388" s="83"/>
      <c r="P3388" s="83"/>
      <c r="Q3388" s="143" t="s">
        <v>536</v>
      </c>
      <c r="R3388" s="813">
        <v>0</v>
      </c>
      <c r="S3388" s="814">
        <v>0</v>
      </c>
      <c r="T3388" s="814">
        <v>0</v>
      </c>
      <c r="U3388" s="814">
        <v>0</v>
      </c>
      <c r="V3388" s="814">
        <v>0</v>
      </c>
      <c r="W3388" s="815">
        <v>0</v>
      </c>
      <c r="X3388" s="814">
        <v>0</v>
      </c>
      <c r="Y3388" s="814">
        <v>0</v>
      </c>
      <c r="Z3388" s="814">
        <v>0</v>
      </c>
      <c r="AA3388" s="814">
        <v>0</v>
      </c>
      <c r="AB3388" s="814">
        <v>0</v>
      </c>
      <c r="AC3388" s="814">
        <v>0</v>
      </c>
      <c r="AD3388" s="814">
        <v>0</v>
      </c>
      <c r="AE3388" s="814">
        <v>0</v>
      </c>
      <c r="AF3388" s="814">
        <v>0</v>
      </c>
      <c r="AG3388" s="814">
        <v>0</v>
      </c>
      <c r="AH3388" s="816">
        <v>0</v>
      </c>
      <c r="AI3388" s="816">
        <v>0</v>
      </c>
      <c r="AK3388" s="199"/>
      <c r="AM3388" s="11"/>
      <c r="AN3388" s="15"/>
      <c r="AO3388" s="11"/>
      <c r="AP3388" s="11"/>
    </row>
    <row r="3389" spans="3:42" outlineLevel="2" x14ac:dyDescent="0.2">
      <c r="C3389" s="252">
        <v>24</v>
      </c>
      <c r="D3389" s="119" t="s">
        <v>441</v>
      </c>
      <c r="AK3389" s="199"/>
      <c r="AM3389" s="11"/>
      <c r="AN3389" s="15"/>
      <c r="AO3389" s="11"/>
      <c r="AP3389" s="11"/>
    </row>
    <row r="3390" spans="3:42" outlineLevel="1" x14ac:dyDescent="0.2">
      <c r="C3390" s="252">
        <v>24</v>
      </c>
      <c r="D3390" s="119" t="s">
        <v>441</v>
      </c>
      <c r="F3390" s="121" t="s">
        <v>629</v>
      </c>
      <c r="G3390" s="756"/>
      <c r="H3390" s="757"/>
      <c r="I3390" s="788"/>
      <c r="J3390" s="756"/>
      <c r="K3390" s="758"/>
      <c r="L3390" s="759"/>
      <c r="M3390" s="759"/>
      <c r="N3390" s="759"/>
      <c r="O3390" s="759"/>
      <c r="P3390" s="759"/>
      <c r="Q3390" s="758"/>
      <c r="R3390" s="760"/>
      <c r="S3390" s="760"/>
      <c r="T3390" s="760"/>
      <c r="U3390" s="760"/>
      <c r="V3390" s="760"/>
      <c r="W3390" s="760"/>
      <c r="X3390" s="760"/>
      <c r="Y3390" s="760"/>
      <c r="Z3390" s="760"/>
      <c r="AA3390" s="760"/>
      <c r="AB3390" s="760"/>
      <c r="AC3390" s="760"/>
      <c r="AD3390" s="760"/>
      <c r="AE3390" s="760"/>
      <c r="AF3390" s="760"/>
      <c r="AG3390" s="760"/>
      <c r="AH3390" s="759"/>
      <c r="AI3390" s="759"/>
      <c r="AK3390" s="199"/>
      <c r="AM3390" s="11"/>
      <c r="AN3390" s="15"/>
      <c r="AO3390" s="11"/>
      <c r="AP3390" s="11"/>
    </row>
    <row r="3391" spans="3:42" outlineLevel="2" x14ac:dyDescent="0.2">
      <c r="C3391" s="252">
        <v>24</v>
      </c>
      <c r="D3391" s="119" t="s">
        <v>441</v>
      </c>
      <c r="F3391" s="789" t="s">
        <v>630</v>
      </c>
      <c r="G3391" s="790"/>
      <c r="H3391" s="803"/>
      <c r="I3391" s="791"/>
      <c r="J3391" s="790"/>
      <c r="K3391" s="792"/>
      <c r="L3391" s="789"/>
      <c r="M3391" s="789"/>
      <c r="N3391" s="789"/>
      <c r="O3391" s="789"/>
      <c r="P3391" s="789"/>
      <c r="Q3391" s="792"/>
      <c r="R3391" s="793"/>
      <c r="S3391" s="793"/>
      <c r="T3391" s="793"/>
      <c r="U3391" s="793"/>
      <c r="V3391" s="793"/>
      <c r="W3391" s="793"/>
      <c r="X3391" s="793"/>
      <c r="Y3391" s="793"/>
      <c r="Z3391" s="793"/>
      <c r="AA3391" s="793"/>
      <c r="AB3391" s="793"/>
      <c r="AC3391" s="793"/>
      <c r="AD3391" s="793"/>
      <c r="AE3391" s="793"/>
      <c r="AF3391" s="793"/>
      <c r="AG3391" s="793"/>
      <c r="AH3391" s="789"/>
      <c r="AI3391" s="789"/>
      <c r="AK3391" s="199"/>
      <c r="AM3391" s="11"/>
      <c r="AN3391" s="15"/>
      <c r="AO3391" s="11"/>
      <c r="AP3391" s="11"/>
    </row>
    <row r="3392" spans="3:42" outlineLevel="2" x14ac:dyDescent="0.2">
      <c r="C3392" s="252">
        <v>24</v>
      </c>
      <c r="D3392" s="119" t="s">
        <v>441</v>
      </c>
      <c r="F3392" s="794" t="s">
        <v>610</v>
      </c>
      <c r="H3392" s="795"/>
      <c r="AK3392" s="199"/>
      <c r="AM3392" s="11"/>
      <c r="AN3392" s="15"/>
      <c r="AO3392" s="11"/>
      <c r="AP3392" s="11"/>
    </row>
    <row r="3393" spans="3:42" outlineLevel="2" x14ac:dyDescent="0.2">
      <c r="C3393" s="252">
        <v>24</v>
      </c>
      <c r="D3393" s="119" t="s">
        <v>441</v>
      </c>
      <c r="F3393" s="761" t="s">
        <v>62</v>
      </c>
      <c r="G3393" s="75"/>
      <c r="H3393" s="796" t="s">
        <v>580</v>
      </c>
      <c r="I3393" s="796" t="s">
        <v>611</v>
      </c>
      <c r="J3393" s="75"/>
      <c r="K3393" s="741"/>
      <c r="L3393" s="75"/>
      <c r="M3393" s="75"/>
      <c r="N3393" s="75"/>
      <c r="O3393" s="75"/>
      <c r="P3393" s="75"/>
      <c r="Q3393" s="128" t="s">
        <v>110</v>
      </c>
      <c r="R3393" s="299">
        <v>0</v>
      </c>
      <c r="S3393" s="300">
        <v>0</v>
      </c>
      <c r="T3393" s="300">
        <v>0</v>
      </c>
      <c r="U3393" s="300">
        <v>0</v>
      </c>
      <c r="V3393" s="300">
        <v>0</v>
      </c>
      <c r="W3393" s="301">
        <v>0</v>
      </c>
      <c r="X3393" s="300">
        <v>0</v>
      </c>
      <c r="Y3393" s="300">
        <v>0</v>
      </c>
      <c r="Z3393" s="300">
        <v>0</v>
      </c>
      <c r="AA3393" s="300">
        <v>0</v>
      </c>
      <c r="AB3393" s="302">
        <v>0</v>
      </c>
      <c r="AC3393" s="302">
        <v>0</v>
      </c>
      <c r="AD3393" s="302">
        <v>0</v>
      </c>
      <c r="AE3393" s="302">
        <v>0</v>
      </c>
      <c r="AF3393" s="302">
        <v>0</v>
      </c>
      <c r="AG3393" s="302">
        <v>0</v>
      </c>
      <c r="AH3393" s="348">
        <v>0</v>
      </c>
      <c r="AI3393" s="348">
        <v>0</v>
      </c>
      <c r="AK3393" s="199"/>
      <c r="AM3393" s="11"/>
      <c r="AN3393" s="15"/>
      <c r="AO3393" s="11"/>
      <c r="AP3393" s="11"/>
    </row>
    <row r="3394" spans="3:42" outlineLevel="2" x14ac:dyDescent="0.2">
      <c r="C3394" s="252">
        <v>24</v>
      </c>
      <c r="D3394" s="119" t="s">
        <v>441</v>
      </c>
      <c r="F3394" s="767" t="s">
        <v>188</v>
      </c>
      <c r="H3394" s="797" t="s">
        <v>580</v>
      </c>
      <c r="I3394" s="797" t="s">
        <v>612</v>
      </c>
      <c r="K3394" s="164"/>
      <c r="Q3394" s="135" t="s">
        <v>110</v>
      </c>
      <c r="R3394" s="314">
        <v>0</v>
      </c>
      <c r="S3394" s="315">
        <v>0</v>
      </c>
      <c r="T3394" s="315">
        <v>0</v>
      </c>
      <c r="U3394" s="315">
        <v>0</v>
      </c>
      <c r="V3394" s="315">
        <v>0</v>
      </c>
      <c r="W3394" s="316">
        <v>0</v>
      </c>
      <c r="X3394" s="315">
        <v>0</v>
      </c>
      <c r="Y3394" s="315">
        <v>0</v>
      </c>
      <c r="Z3394" s="315">
        <v>0</v>
      </c>
      <c r="AA3394" s="315">
        <v>0</v>
      </c>
      <c r="AB3394" s="5">
        <v>0</v>
      </c>
      <c r="AC3394" s="5">
        <v>0</v>
      </c>
      <c r="AD3394" s="5">
        <v>0</v>
      </c>
      <c r="AE3394" s="5">
        <v>0</v>
      </c>
      <c r="AF3394" s="5">
        <v>0</v>
      </c>
      <c r="AG3394" s="5">
        <v>0</v>
      </c>
      <c r="AH3394" s="350">
        <v>0</v>
      </c>
      <c r="AI3394" s="350">
        <v>0</v>
      </c>
      <c r="AK3394" s="199"/>
      <c r="AM3394" s="11"/>
      <c r="AN3394" s="15"/>
      <c r="AO3394" s="11"/>
      <c r="AP3394" s="11"/>
    </row>
    <row r="3395" spans="3:42" outlineLevel="2" x14ac:dyDescent="0.2">
      <c r="C3395" s="252">
        <v>24</v>
      </c>
      <c r="D3395" s="119" t="s">
        <v>441</v>
      </c>
      <c r="F3395" s="767" t="s">
        <v>613</v>
      </c>
      <c r="H3395" s="797" t="s">
        <v>580</v>
      </c>
      <c r="I3395" s="234" t="s">
        <v>614</v>
      </c>
      <c r="K3395" s="164"/>
      <c r="Q3395" s="135" t="s">
        <v>110</v>
      </c>
      <c r="R3395" s="314">
        <v>0</v>
      </c>
      <c r="S3395" s="315">
        <v>0</v>
      </c>
      <c r="T3395" s="315">
        <v>0</v>
      </c>
      <c r="U3395" s="315">
        <v>0</v>
      </c>
      <c r="V3395" s="315">
        <v>0</v>
      </c>
      <c r="W3395" s="316">
        <v>0</v>
      </c>
      <c r="X3395" s="315">
        <v>0</v>
      </c>
      <c r="Y3395" s="315">
        <v>0</v>
      </c>
      <c r="Z3395" s="315">
        <v>0</v>
      </c>
      <c r="AA3395" s="315">
        <v>0</v>
      </c>
      <c r="AB3395" s="5">
        <v>0</v>
      </c>
      <c r="AC3395" s="5">
        <v>0</v>
      </c>
      <c r="AD3395" s="5">
        <v>0</v>
      </c>
      <c r="AE3395" s="5">
        <v>0</v>
      </c>
      <c r="AF3395" s="5">
        <v>0</v>
      </c>
      <c r="AG3395" s="5">
        <v>0</v>
      </c>
      <c r="AH3395" s="350">
        <v>0</v>
      </c>
      <c r="AI3395" s="350">
        <v>0</v>
      </c>
      <c r="AK3395" s="199"/>
      <c r="AM3395" s="11"/>
      <c r="AN3395" s="15"/>
      <c r="AO3395" s="11"/>
      <c r="AP3395" s="11"/>
    </row>
    <row r="3396" spans="3:42" outlineLevel="2" x14ac:dyDescent="0.2">
      <c r="C3396" s="252">
        <v>24</v>
      </c>
      <c r="D3396" s="119" t="s">
        <v>441</v>
      </c>
      <c r="F3396" s="783" t="s">
        <v>57</v>
      </c>
      <c r="G3396" s="83"/>
      <c r="H3396" s="798" t="s">
        <v>580</v>
      </c>
      <c r="I3396" s="799"/>
      <c r="J3396" s="83"/>
      <c r="K3396" s="736"/>
      <c r="L3396" s="83"/>
      <c r="M3396" s="83"/>
      <c r="N3396" s="83"/>
      <c r="O3396" s="83"/>
      <c r="P3396" s="83"/>
      <c r="Q3396" s="143" t="s">
        <v>110</v>
      </c>
      <c r="R3396" s="304">
        <v>0</v>
      </c>
      <c r="S3396" s="305">
        <v>0</v>
      </c>
      <c r="T3396" s="305">
        <v>0</v>
      </c>
      <c r="U3396" s="305">
        <v>0</v>
      </c>
      <c r="V3396" s="305">
        <v>0</v>
      </c>
      <c r="W3396" s="306">
        <v>0</v>
      </c>
      <c r="X3396" s="305">
        <v>0</v>
      </c>
      <c r="Y3396" s="305">
        <v>0</v>
      </c>
      <c r="Z3396" s="305">
        <v>0</v>
      </c>
      <c r="AA3396" s="305">
        <v>0</v>
      </c>
      <c r="AB3396" s="307">
        <v>0</v>
      </c>
      <c r="AC3396" s="307">
        <v>0</v>
      </c>
      <c r="AD3396" s="307">
        <v>0</v>
      </c>
      <c r="AE3396" s="307">
        <v>0</v>
      </c>
      <c r="AF3396" s="307">
        <v>0</v>
      </c>
      <c r="AG3396" s="307">
        <v>0</v>
      </c>
      <c r="AH3396" s="362">
        <v>0</v>
      </c>
      <c r="AI3396" s="362">
        <v>0</v>
      </c>
      <c r="AK3396" s="199"/>
      <c r="AM3396" s="11"/>
      <c r="AN3396" s="15"/>
      <c r="AO3396" s="11"/>
      <c r="AP3396" s="11"/>
    </row>
    <row r="3397" spans="3:42" outlineLevel="2" x14ac:dyDescent="0.2">
      <c r="C3397" s="252">
        <v>24</v>
      </c>
      <c r="D3397" s="119" t="s">
        <v>441</v>
      </c>
      <c r="F3397" s="12"/>
      <c r="H3397" s="234"/>
      <c r="K3397" s="164"/>
      <c r="Q3397" s="16"/>
      <c r="R3397" s="800">
        <v>0</v>
      </c>
      <c r="S3397" s="800">
        <v>0</v>
      </c>
      <c r="T3397" s="800">
        <v>0</v>
      </c>
      <c r="U3397" s="800">
        <v>0</v>
      </c>
      <c r="V3397" s="800">
        <v>0</v>
      </c>
      <c r="W3397" s="800">
        <v>0</v>
      </c>
      <c r="X3397" s="800">
        <v>0</v>
      </c>
      <c r="Y3397" s="800">
        <v>0</v>
      </c>
      <c r="Z3397" s="800">
        <v>0</v>
      </c>
      <c r="AA3397" s="800">
        <v>0</v>
      </c>
      <c r="AB3397" s="800">
        <v>0</v>
      </c>
      <c r="AC3397" s="800">
        <v>0</v>
      </c>
      <c r="AD3397" s="800">
        <v>0</v>
      </c>
      <c r="AE3397" s="800">
        <v>0</v>
      </c>
      <c r="AF3397" s="800">
        <v>0</v>
      </c>
      <c r="AG3397" s="800">
        <v>0</v>
      </c>
      <c r="AH3397" s="800">
        <v>0</v>
      </c>
      <c r="AI3397" s="800">
        <v>0</v>
      </c>
      <c r="AK3397" s="199"/>
      <c r="AM3397" s="11"/>
      <c r="AN3397" s="15"/>
      <c r="AO3397" s="11"/>
      <c r="AP3397" s="11"/>
    </row>
    <row r="3398" spans="3:42" outlineLevel="2" x14ac:dyDescent="0.2">
      <c r="C3398" s="252">
        <v>24</v>
      </c>
      <c r="D3398" s="119" t="s">
        <v>441</v>
      </c>
      <c r="F3398" s="794" t="s">
        <v>615</v>
      </c>
      <c r="AK3398" s="199"/>
      <c r="AM3398" s="11"/>
      <c r="AN3398" s="15"/>
      <c r="AO3398" s="11"/>
      <c r="AP3398" s="11"/>
    </row>
    <row r="3399" spans="3:42" outlineLevel="2" x14ac:dyDescent="0.2">
      <c r="C3399" s="252">
        <v>24</v>
      </c>
      <c r="D3399" s="119" t="s">
        <v>441</v>
      </c>
      <c r="F3399" s="761" t="s">
        <v>48</v>
      </c>
      <c r="G3399" s="75"/>
      <c r="H3399" s="796" t="s">
        <v>580</v>
      </c>
      <c r="I3399" s="801"/>
      <c r="J3399" s="75"/>
      <c r="K3399" s="741"/>
      <c r="L3399" s="75"/>
      <c r="M3399" s="75"/>
      <c r="N3399" s="75"/>
      <c r="O3399" s="75"/>
      <c r="P3399" s="75"/>
      <c r="Q3399" s="128" t="s">
        <v>110</v>
      </c>
      <c r="R3399" s="299">
        <v>0</v>
      </c>
      <c r="S3399" s="300">
        <v>0</v>
      </c>
      <c r="T3399" s="300">
        <v>0</v>
      </c>
      <c r="U3399" s="300">
        <v>0</v>
      </c>
      <c r="V3399" s="300">
        <v>0</v>
      </c>
      <c r="W3399" s="301">
        <v>0</v>
      </c>
      <c r="X3399" s="300">
        <v>0</v>
      </c>
      <c r="Y3399" s="300">
        <v>0</v>
      </c>
      <c r="Z3399" s="300">
        <v>0</v>
      </c>
      <c r="AA3399" s="300">
        <v>0</v>
      </c>
      <c r="AB3399" s="302">
        <v>0</v>
      </c>
      <c r="AC3399" s="302">
        <v>0</v>
      </c>
      <c r="AD3399" s="302">
        <v>0</v>
      </c>
      <c r="AE3399" s="302">
        <v>0</v>
      </c>
      <c r="AF3399" s="302">
        <v>0</v>
      </c>
      <c r="AG3399" s="302">
        <v>0</v>
      </c>
      <c r="AH3399" s="348">
        <v>0</v>
      </c>
      <c r="AI3399" s="348">
        <v>0</v>
      </c>
      <c r="AK3399" s="199"/>
      <c r="AM3399" s="11"/>
      <c r="AN3399" s="15"/>
      <c r="AO3399" s="11"/>
      <c r="AP3399" s="11"/>
    </row>
    <row r="3400" spans="3:42" outlineLevel="2" x14ac:dyDescent="0.2">
      <c r="C3400" s="252">
        <v>24</v>
      </c>
      <c r="D3400" s="119" t="s">
        <v>441</v>
      </c>
      <c r="F3400" s="767" t="s">
        <v>55</v>
      </c>
      <c r="H3400" s="797" t="s">
        <v>580</v>
      </c>
      <c r="K3400" s="164"/>
      <c r="Q3400" s="135" t="s">
        <v>110</v>
      </c>
      <c r="R3400" s="314">
        <v>0</v>
      </c>
      <c r="S3400" s="315">
        <v>0</v>
      </c>
      <c r="T3400" s="315">
        <v>0</v>
      </c>
      <c r="U3400" s="315">
        <v>0</v>
      </c>
      <c r="V3400" s="315">
        <v>0</v>
      </c>
      <c r="W3400" s="316">
        <v>0</v>
      </c>
      <c r="X3400" s="315">
        <v>0</v>
      </c>
      <c r="Y3400" s="315">
        <v>0</v>
      </c>
      <c r="Z3400" s="315">
        <v>0</v>
      </c>
      <c r="AA3400" s="315">
        <v>0</v>
      </c>
      <c r="AB3400" s="5">
        <v>0</v>
      </c>
      <c r="AC3400" s="5">
        <v>0</v>
      </c>
      <c r="AD3400" s="5">
        <v>0</v>
      </c>
      <c r="AE3400" s="5">
        <v>0</v>
      </c>
      <c r="AF3400" s="5">
        <v>0</v>
      </c>
      <c r="AG3400" s="5">
        <v>0</v>
      </c>
      <c r="AH3400" s="350">
        <v>0</v>
      </c>
      <c r="AI3400" s="350">
        <v>0</v>
      </c>
      <c r="AK3400" s="199"/>
      <c r="AM3400" s="11"/>
      <c r="AN3400" s="15"/>
      <c r="AO3400" s="11"/>
      <c r="AP3400" s="11"/>
    </row>
    <row r="3401" spans="3:42" outlineLevel="2" x14ac:dyDescent="0.2">
      <c r="C3401" s="252">
        <v>24</v>
      </c>
      <c r="D3401" s="119" t="s">
        <v>441</v>
      </c>
      <c r="F3401" s="783" t="s">
        <v>57</v>
      </c>
      <c r="G3401" s="83"/>
      <c r="H3401" s="798" t="s">
        <v>580</v>
      </c>
      <c r="I3401" s="799"/>
      <c r="J3401" s="83"/>
      <c r="K3401" s="736"/>
      <c r="L3401" s="83"/>
      <c r="M3401" s="83"/>
      <c r="N3401" s="83"/>
      <c r="O3401" s="83"/>
      <c r="P3401" s="83"/>
      <c r="Q3401" s="143" t="s">
        <v>110</v>
      </c>
      <c r="R3401" s="304">
        <v>0</v>
      </c>
      <c r="S3401" s="305">
        <v>0</v>
      </c>
      <c r="T3401" s="305">
        <v>0</v>
      </c>
      <c r="U3401" s="305">
        <v>0</v>
      </c>
      <c r="V3401" s="305">
        <v>0</v>
      </c>
      <c r="W3401" s="306">
        <v>0</v>
      </c>
      <c r="X3401" s="305">
        <v>0</v>
      </c>
      <c r="Y3401" s="305">
        <v>0</v>
      </c>
      <c r="Z3401" s="305">
        <v>0</v>
      </c>
      <c r="AA3401" s="305">
        <v>0</v>
      </c>
      <c r="AB3401" s="307">
        <v>0</v>
      </c>
      <c r="AC3401" s="307">
        <v>0</v>
      </c>
      <c r="AD3401" s="307">
        <v>0</v>
      </c>
      <c r="AE3401" s="307">
        <v>0</v>
      </c>
      <c r="AF3401" s="307">
        <v>0</v>
      </c>
      <c r="AG3401" s="307">
        <v>0</v>
      </c>
      <c r="AH3401" s="362">
        <v>0</v>
      </c>
      <c r="AI3401" s="362">
        <v>0</v>
      </c>
      <c r="AK3401" s="199"/>
      <c r="AM3401" s="11"/>
      <c r="AN3401" s="15"/>
      <c r="AO3401" s="11"/>
      <c r="AP3401" s="11"/>
    </row>
    <row r="3402" spans="3:42" outlineLevel="2" x14ac:dyDescent="0.2">
      <c r="C3402" s="252">
        <v>24</v>
      </c>
      <c r="D3402" s="119" t="s">
        <v>441</v>
      </c>
      <c r="F3402" s="12"/>
      <c r="H3402" s="164"/>
      <c r="K3402" s="164"/>
      <c r="Q3402" s="16"/>
      <c r="R3402" s="800">
        <v>0</v>
      </c>
      <c r="S3402" s="800">
        <v>0</v>
      </c>
      <c r="T3402" s="800">
        <v>0</v>
      </c>
      <c r="U3402" s="800">
        <v>0</v>
      </c>
      <c r="V3402" s="800">
        <v>0</v>
      </c>
      <c r="W3402" s="800">
        <v>0</v>
      </c>
      <c r="X3402" s="800">
        <v>0</v>
      </c>
      <c r="Y3402" s="800">
        <v>0</v>
      </c>
      <c r="Z3402" s="800">
        <v>0</v>
      </c>
      <c r="AA3402" s="800">
        <v>0</v>
      </c>
      <c r="AB3402" s="800">
        <v>0</v>
      </c>
      <c r="AC3402" s="800">
        <v>0</v>
      </c>
      <c r="AD3402" s="800">
        <v>0</v>
      </c>
      <c r="AE3402" s="800">
        <v>0</v>
      </c>
      <c r="AF3402" s="800">
        <v>0</v>
      </c>
      <c r="AG3402" s="800">
        <v>0</v>
      </c>
      <c r="AH3402" s="800">
        <v>0</v>
      </c>
      <c r="AI3402" s="800">
        <v>0</v>
      </c>
      <c r="AK3402" s="199"/>
      <c r="AM3402" s="11"/>
      <c r="AN3402" s="15"/>
      <c r="AO3402" s="11"/>
      <c r="AP3402" s="11"/>
    </row>
    <row r="3403" spans="3:42" outlineLevel="2" x14ac:dyDescent="0.2">
      <c r="C3403" s="252">
        <v>24</v>
      </c>
      <c r="D3403" s="119" t="s">
        <v>441</v>
      </c>
      <c r="F3403" s="794" t="s">
        <v>69</v>
      </c>
      <c r="AK3403" s="199"/>
      <c r="AM3403" s="11"/>
      <c r="AN3403" s="15"/>
      <c r="AO3403" s="11"/>
      <c r="AP3403" s="11"/>
    </row>
    <row r="3404" spans="3:42" outlineLevel="2" x14ac:dyDescent="0.2">
      <c r="C3404" s="252">
        <v>24</v>
      </c>
      <c r="D3404" s="119" t="s">
        <v>441</v>
      </c>
      <c r="F3404" s="761" t="s">
        <v>9</v>
      </c>
      <c r="G3404" s="75"/>
      <c r="H3404" s="796" t="s">
        <v>580</v>
      </c>
      <c r="I3404" s="801"/>
      <c r="J3404" s="75"/>
      <c r="K3404" s="741"/>
      <c r="L3404" s="75"/>
      <c r="M3404" s="75"/>
      <c r="N3404" s="75"/>
      <c r="O3404" s="75"/>
      <c r="P3404" s="75"/>
      <c r="Q3404" s="128" t="s">
        <v>110</v>
      </c>
      <c r="R3404" s="299">
        <v>0</v>
      </c>
      <c r="S3404" s="300">
        <v>0</v>
      </c>
      <c r="T3404" s="300">
        <v>0</v>
      </c>
      <c r="U3404" s="300">
        <v>0</v>
      </c>
      <c r="V3404" s="300">
        <v>0</v>
      </c>
      <c r="W3404" s="301">
        <v>0</v>
      </c>
      <c r="X3404" s="300">
        <v>0</v>
      </c>
      <c r="Y3404" s="300">
        <v>0</v>
      </c>
      <c r="Z3404" s="300">
        <v>0</v>
      </c>
      <c r="AA3404" s="300">
        <v>0</v>
      </c>
      <c r="AB3404" s="302">
        <v>0</v>
      </c>
      <c r="AC3404" s="302">
        <v>0</v>
      </c>
      <c r="AD3404" s="302">
        <v>0</v>
      </c>
      <c r="AE3404" s="302">
        <v>0</v>
      </c>
      <c r="AF3404" s="302">
        <v>0</v>
      </c>
      <c r="AG3404" s="302">
        <v>0</v>
      </c>
      <c r="AH3404" s="348">
        <v>0</v>
      </c>
      <c r="AI3404" s="348">
        <v>0</v>
      </c>
      <c r="AK3404" s="199"/>
      <c r="AM3404" s="11"/>
      <c r="AN3404" s="15"/>
      <c r="AO3404" s="11"/>
      <c r="AP3404" s="11"/>
    </row>
    <row r="3405" spans="3:42" outlineLevel="2" x14ac:dyDescent="0.2">
      <c r="C3405" s="252">
        <v>24</v>
      </c>
      <c r="D3405" s="119" t="s">
        <v>441</v>
      </c>
      <c r="F3405" s="767" t="s">
        <v>14</v>
      </c>
      <c r="H3405" s="797" t="s">
        <v>580</v>
      </c>
      <c r="K3405" s="164"/>
      <c r="Q3405" s="135" t="s">
        <v>110</v>
      </c>
      <c r="R3405" s="314">
        <v>0</v>
      </c>
      <c r="S3405" s="315">
        <v>0</v>
      </c>
      <c r="T3405" s="315">
        <v>0</v>
      </c>
      <c r="U3405" s="315">
        <v>0</v>
      </c>
      <c r="V3405" s="315">
        <v>0</v>
      </c>
      <c r="W3405" s="316">
        <v>0</v>
      </c>
      <c r="X3405" s="315">
        <v>0</v>
      </c>
      <c r="Y3405" s="315">
        <v>0</v>
      </c>
      <c r="Z3405" s="315">
        <v>0</v>
      </c>
      <c r="AA3405" s="315">
        <v>0</v>
      </c>
      <c r="AB3405" s="5">
        <v>0</v>
      </c>
      <c r="AC3405" s="5">
        <v>0</v>
      </c>
      <c r="AD3405" s="5">
        <v>0</v>
      </c>
      <c r="AE3405" s="5">
        <v>0</v>
      </c>
      <c r="AF3405" s="5">
        <v>0</v>
      </c>
      <c r="AG3405" s="5">
        <v>0</v>
      </c>
      <c r="AH3405" s="350">
        <v>0</v>
      </c>
      <c r="AI3405" s="350">
        <v>0</v>
      </c>
      <c r="AK3405" s="199"/>
      <c r="AM3405" s="11"/>
      <c r="AN3405" s="15"/>
      <c r="AO3405" s="11"/>
      <c r="AP3405" s="11"/>
    </row>
    <row r="3406" spans="3:42" outlineLevel="2" x14ac:dyDescent="0.2">
      <c r="C3406" s="252">
        <v>24</v>
      </c>
      <c r="D3406" s="119" t="s">
        <v>441</v>
      </c>
      <c r="F3406" s="783" t="s">
        <v>16</v>
      </c>
      <c r="G3406" s="83"/>
      <c r="H3406" s="798" t="s">
        <v>580</v>
      </c>
      <c r="I3406" s="799"/>
      <c r="J3406" s="83"/>
      <c r="K3406" s="736"/>
      <c r="L3406" s="83"/>
      <c r="M3406" s="83"/>
      <c r="N3406" s="83"/>
      <c r="O3406" s="83"/>
      <c r="P3406" s="83"/>
      <c r="Q3406" s="143" t="s">
        <v>110</v>
      </c>
      <c r="R3406" s="304">
        <v>0</v>
      </c>
      <c r="S3406" s="305">
        <v>0</v>
      </c>
      <c r="T3406" s="305">
        <v>0</v>
      </c>
      <c r="U3406" s="305">
        <v>0</v>
      </c>
      <c r="V3406" s="305">
        <v>0</v>
      </c>
      <c r="W3406" s="306">
        <v>0</v>
      </c>
      <c r="X3406" s="305">
        <v>0</v>
      </c>
      <c r="Y3406" s="305">
        <v>0</v>
      </c>
      <c r="Z3406" s="305">
        <v>0</v>
      </c>
      <c r="AA3406" s="305">
        <v>0</v>
      </c>
      <c r="AB3406" s="307">
        <v>0</v>
      </c>
      <c r="AC3406" s="307">
        <v>0</v>
      </c>
      <c r="AD3406" s="307">
        <v>0</v>
      </c>
      <c r="AE3406" s="307">
        <v>0</v>
      </c>
      <c r="AF3406" s="307">
        <v>0</v>
      </c>
      <c r="AG3406" s="307">
        <v>0</v>
      </c>
      <c r="AH3406" s="362">
        <v>0</v>
      </c>
      <c r="AI3406" s="362">
        <v>0</v>
      </c>
      <c r="AK3406" s="199"/>
      <c r="AM3406" s="11"/>
      <c r="AN3406" s="15"/>
      <c r="AO3406" s="11"/>
      <c r="AP3406" s="11"/>
    </row>
    <row r="3407" spans="3:42" outlineLevel="2" x14ac:dyDescent="0.2">
      <c r="C3407" s="252">
        <v>24</v>
      </c>
      <c r="D3407" s="119" t="s">
        <v>441</v>
      </c>
      <c r="F3407" s="12"/>
      <c r="H3407" s="797"/>
      <c r="K3407" s="164"/>
      <c r="Q3407" s="16"/>
      <c r="R3407" s="800">
        <v>0</v>
      </c>
      <c r="S3407" s="800">
        <v>0</v>
      </c>
      <c r="T3407" s="800">
        <v>0</v>
      </c>
      <c r="U3407" s="800">
        <v>0</v>
      </c>
      <c r="V3407" s="800">
        <v>0</v>
      </c>
      <c r="W3407" s="800">
        <v>0</v>
      </c>
      <c r="X3407" s="800">
        <v>0</v>
      </c>
      <c r="Y3407" s="800">
        <v>0</v>
      </c>
      <c r="Z3407" s="800">
        <v>0</v>
      </c>
      <c r="AA3407" s="800">
        <v>0</v>
      </c>
      <c r="AB3407" s="800">
        <v>0</v>
      </c>
      <c r="AC3407" s="800">
        <v>0</v>
      </c>
      <c r="AD3407" s="800">
        <v>0</v>
      </c>
      <c r="AE3407" s="800">
        <v>0</v>
      </c>
      <c r="AF3407" s="800">
        <v>0</v>
      </c>
      <c r="AG3407" s="800">
        <v>0</v>
      </c>
      <c r="AH3407" s="800">
        <v>0</v>
      </c>
      <c r="AI3407" s="800">
        <v>0</v>
      </c>
      <c r="AK3407" s="199"/>
      <c r="AM3407" s="11"/>
      <c r="AN3407" s="15"/>
      <c r="AO3407" s="11"/>
      <c r="AP3407" s="11"/>
    </row>
    <row r="3408" spans="3:42" outlineLevel="2" x14ac:dyDescent="0.2">
      <c r="C3408" s="252">
        <v>24</v>
      </c>
      <c r="D3408" s="119" t="s">
        <v>441</v>
      </c>
      <c r="F3408" s="794" t="s">
        <v>616</v>
      </c>
      <c r="AK3408" s="199"/>
      <c r="AM3408" s="11"/>
      <c r="AN3408" s="15"/>
      <c r="AO3408" s="11"/>
      <c r="AP3408" s="11"/>
    </row>
    <row r="3409" spans="3:42" outlineLevel="2" x14ac:dyDescent="0.2">
      <c r="C3409" s="252">
        <v>24</v>
      </c>
      <c r="D3409" s="119" t="s">
        <v>441</v>
      </c>
      <c r="F3409" s="761" t="s">
        <v>48</v>
      </c>
      <c r="G3409" s="75"/>
      <c r="H3409" s="796" t="s">
        <v>580</v>
      </c>
      <c r="I3409" s="228" t="s">
        <v>617</v>
      </c>
      <c r="J3409" s="75"/>
      <c r="K3409" s="741"/>
      <c r="L3409" s="75"/>
      <c r="M3409" s="75"/>
      <c r="N3409" s="75"/>
      <c r="O3409" s="75"/>
      <c r="P3409" s="75"/>
      <c r="Q3409" s="128" t="s">
        <v>110</v>
      </c>
      <c r="R3409" s="299">
        <v>0</v>
      </c>
      <c r="S3409" s="300">
        <v>0</v>
      </c>
      <c r="T3409" s="300">
        <v>0</v>
      </c>
      <c r="U3409" s="300">
        <v>0</v>
      </c>
      <c r="V3409" s="300">
        <v>0</v>
      </c>
      <c r="W3409" s="301">
        <v>0</v>
      </c>
      <c r="X3409" s="300">
        <v>0</v>
      </c>
      <c r="Y3409" s="300">
        <v>0</v>
      </c>
      <c r="Z3409" s="300">
        <v>0</v>
      </c>
      <c r="AA3409" s="300">
        <v>0</v>
      </c>
      <c r="AB3409" s="302">
        <v>0</v>
      </c>
      <c r="AC3409" s="302">
        <v>0</v>
      </c>
      <c r="AD3409" s="302">
        <v>0</v>
      </c>
      <c r="AE3409" s="302">
        <v>0</v>
      </c>
      <c r="AF3409" s="302">
        <v>0</v>
      </c>
      <c r="AG3409" s="302">
        <v>0</v>
      </c>
      <c r="AH3409" s="348">
        <v>0</v>
      </c>
      <c r="AI3409" s="348">
        <v>0</v>
      </c>
      <c r="AK3409" s="199"/>
      <c r="AM3409" s="11"/>
      <c r="AN3409" s="15"/>
      <c r="AO3409" s="11"/>
      <c r="AP3409" s="11"/>
    </row>
    <row r="3410" spans="3:42" outlineLevel="2" x14ac:dyDescent="0.2">
      <c r="C3410" s="252">
        <v>24</v>
      </c>
      <c r="D3410" s="119" t="s">
        <v>441</v>
      </c>
      <c r="F3410" s="767" t="s">
        <v>55</v>
      </c>
      <c r="H3410" s="797" t="s">
        <v>580</v>
      </c>
      <c r="I3410" s="234" t="s">
        <v>617</v>
      </c>
      <c r="K3410" s="164"/>
      <c r="Q3410" s="135" t="s">
        <v>110</v>
      </c>
      <c r="R3410" s="314">
        <v>0</v>
      </c>
      <c r="S3410" s="315">
        <v>0</v>
      </c>
      <c r="T3410" s="315">
        <v>0</v>
      </c>
      <c r="U3410" s="315">
        <v>0</v>
      </c>
      <c r="V3410" s="315">
        <v>0</v>
      </c>
      <c r="W3410" s="316">
        <v>0</v>
      </c>
      <c r="X3410" s="315">
        <v>0</v>
      </c>
      <c r="Y3410" s="315">
        <v>0</v>
      </c>
      <c r="Z3410" s="315">
        <v>0</v>
      </c>
      <c r="AA3410" s="315">
        <v>0</v>
      </c>
      <c r="AB3410" s="5">
        <v>0</v>
      </c>
      <c r="AC3410" s="5">
        <v>0</v>
      </c>
      <c r="AD3410" s="5">
        <v>0</v>
      </c>
      <c r="AE3410" s="5">
        <v>0</v>
      </c>
      <c r="AF3410" s="5">
        <v>0</v>
      </c>
      <c r="AG3410" s="5">
        <v>0</v>
      </c>
      <c r="AH3410" s="350">
        <v>0</v>
      </c>
      <c r="AI3410" s="350">
        <v>0</v>
      </c>
      <c r="AK3410" s="199"/>
      <c r="AM3410" s="11"/>
      <c r="AN3410" s="15"/>
      <c r="AO3410" s="11"/>
      <c r="AP3410" s="11"/>
    </row>
    <row r="3411" spans="3:42" outlineLevel="2" x14ac:dyDescent="0.2">
      <c r="C3411" s="252">
        <v>24</v>
      </c>
      <c r="D3411" s="119" t="s">
        <v>441</v>
      </c>
      <c r="F3411" s="783" t="s">
        <v>57</v>
      </c>
      <c r="G3411" s="83"/>
      <c r="H3411" s="798" t="s">
        <v>580</v>
      </c>
      <c r="I3411" s="240" t="s">
        <v>617</v>
      </c>
      <c r="J3411" s="83"/>
      <c r="K3411" s="736"/>
      <c r="L3411" s="83"/>
      <c r="M3411" s="83"/>
      <c r="N3411" s="83"/>
      <c r="O3411" s="83"/>
      <c r="P3411" s="83"/>
      <c r="Q3411" s="143" t="s">
        <v>110</v>
      </c>
      <c r="R3411" s="304">
        <v>0</v>
      </c>
      <c r="S3411" s="305">
        <v>0</v>
      </c>
      <c r="T3411" s="305">
        <v>0</v>
      </c>
      <c r="U3411" s="305">
        <v>0</v>
      </c>
      <c r="V3411" s="305">
        <v>0</v>
      </c>
      <c r="W3411" s="306">
        <v>0</v>
      </c>
      <c r="X3411" s="305">
        <v>0</v>
      </c>
      <c r="Y3411" s="305">
        <v>0</v>
      </c>
      <c r="Z3411" s="305">
        <v>0</v>
      </c>
      <c r="AA3411" s="305">
        <v>0</v>
      </c>
      <c r="AB3411" s="307">
        <v>0</v>
      </c>
      <c r="AC3411" s="307">
        <v>0</v>
      </c>
      <c r="AD3411" s="307">
        <v>0</v>
      </c>
      <c r="AE3411" s="307">
        <v>0</v>
      </c>
      <c r="AF3411" s="307">
        <v>0</v>
      </c>
      <c r="AG3411" s="307">
        <v>0</v>
      </c>
      <c r="AH3411" s="362">
        <v>0</v>
      </c>
      <c r="AI3411" s="362">
        <v>0</v>
      </c>
      <c r="AK3411" s="199"/>
      <c r="AM3411" s="11"/>
      <c r="AN3411" s="15"/>
      <c r="AO3411" s="11"/>
      <c r="AP3411" s="11"/>
    </row>
    <row r="3412" spans="3:42" outlineLevel="2" x14ac:dyDescent="0.2">
      <c r="C3412" s="252">
        <v>24</v>
      </c>
      <c r="D3412" s="119" t="s">
        <v>441</v>
      </c>
      <c r="F3412" s="802" t="s">
        <v>626</v>
      </c>
      <c r="R3412" s="800">
        <v>0</v>
      </c>
      <c r="S3412" s="800">
        <v>0</v>
      </c>
      <c r="T3412" s="800">
        <v>0</v>
      </c>
      <c r="U3412" s="800">
        <v>0</v>
      </c>
      <c r="V3412" s="800">
        <v>0</v>
      </c>
      <c r="W3412" s="800">
        <v>0</v>
      </c>
      <c r="X3412" s="800">
        <v>0</v>
      </c>
      <c r="Y3412" s="800">
        <v>0</v>
      </c>
      <c r="Z3412" s="800">
        <v>0</v>
      </c>
      <c r="AA3412" s="800">
        <v>0</v>
      </c>
      <c r="AB3412" s="800">
        <v>0</v>
      </c>
      <c r="AC3412" s="800">
        <v>0</v>
      </c>
      <c r="AD3412" s="800">
        <v>0</v>
      </c>
      <c r="AE3412" s="800">
        <v>0</v>
      </c>
      <c r="AF3412" s="800">
        <v>0</v>
      </c>
      <c r="AG3412" s="800">
        <v>0</v>
      </c>
      <c r="AH3412" s="800">
        <v>0</v>
      </c>
      <c r="AI3412" s="800">
        <v>0</v>
      </c>
      <c r="AK3412" s="199"/>
      <c r="AM3412" s="11"/>
      <c r="AN3412" s="15"/>
      <c r="AO3412" s="11"/>
      <c r="AP3412" s="11"/>
    </row>
    <row r="3413" spans="3:42" outlineLevel="2" x14ac:dyDescent="0.2">
      <c r="C3413" s="252">
        <v>24</v>
      </c>
      <c r="D3413" s="119" t="s">
        <v>441</v>
      </c>
      <c r="R3413" s="5"/>
      <c r="S3413" s="5"/>
      <c r="T3413" s="5"/>
      <c r="U3413" s="5"/>
      <c r="V3413" s="5"/>
      <c r="W3413" s="5"/>
      <c r="X3413" s="5"/>
      <c r="Y3413" s="5"/>
      <c r="AK3413" s="199"/>
      <c r="AM3413" s="11"/>
      <c r="AN3413" s="15"/>
      <c r="AO3413" s="11"/>
      <c r="AP3413" s="11"/>
    </row>
    <row r="3414" spans="3:42" outlineLevel="2" x14ac:dyDescent="0.2">
      <c r="C3414" s="252">
        <v>24</v>
      </c>
      <c r="D3414" s="119" t="s">
        <v>441</v>
      </c>
      <c r="F3414" s="789" t="s">
        <v>631</v>
      </c>
      <c r="G3414" s="790"/>
      <c r="H3414" s="803"/>
      <c r="I3414" s="790"/>
      <c r="J3414" s="790"/>
      <c r="K3414" s="792"/>
      <c r="L3414" s="789"/>
      <c r="M3414" s="789"/>
      <c r="N3414" s="789"/>
      <c r="O3414" s="789"/>
      <c r="P3414" s="789"/>
      <c r="Q3414" s="792"/>
      <c r="R3414" s="793"/>
      <c r="S3414" s="793"/>
      <c r="T3414" s="793"/>
      <c r="U3414" s="793"/>
      <c r="V3414" s="793"/>
      <c r="W3414" s="793"/>
      <c r="X3414" s="793"/>
      <c r="Y3414" s="793"/>
      <c r="Z3414" s="793"/>
      <c r="AA3414" s="793"/>
      <c r="AB3414" s="793"/>
      <c r="AC3414" s="793"/>
      <c r="AD3414" s="793"/>
      <c r="AE3414" s="793"/>
      <c r="AF3414" s="793"/>
      <c r="AG3414" s="793"/>
      <c r="AH3414" s="789"/>
      <c r="AI3414" s="789"/>
      <c r="AK3414" s="199"/>
      <c r="AM3414" s="11"/>
      <c r="AN3414" s="15"/>
      <c r="AO3414" s="11"/>
      <c r="AP3414" s="11"/>
    </row>
    <row r="3415" spans="3:42" outlineLevel="2" x14ac:dyDescent="0.2">
      <c r="C3415" s="252">
        <v>24</v>
      </c>
      <c r="D3415" s="119" t="s">
        <v>441</v>
      </c>
      <c r="F3415" t="s">
        <v>620</v>
      </c>
      <c r="AK3415" s="199"/>
      <c r="AM3415" s="11"/>
      <c r="AN3415" s="15"/>
      <c r="AO3415" s="11"/>
      <c r="AP3415" s="11"/>
    </row>
    <row r="3416" spans="3:42" outlineLevel="2" x14ac:dyDescent="0.2">
      <c r="C3416" s="252">
        <v>24</v>
      </c>
      <c r="D3416" s="119" t="s">
        <v>441</v>
      </c>
      <c r="F3416" s="761" t="s">
        <v>48</v>
      </c>
      <c r="G3416" s="75"/>
      <c r="H3416" s="796" t="s">
        <v>632</v>
      </c>
      <c r="I3416" s="801"/>
      <c r="J3416" s="75"/>
      <c r="K3416" s="741"/>
      <c r="L3416" s="75"/>
      <c r="M3416" s="75"/>
      <c r="N3416" s="75"/>
      <c r="O3416" s="75"/>
      <c r="P3416" s="75"/>
      <c r="Q3416" s="128" t="s">
        <v>536</v>
      </c>
      <c r="R3416" s="804">
        <v>0</v>
      </c>
      <c r="S3416" s="805">
        <v>0</v>
      </c>
      <c r="T3416" s="805">
        <v>0</v>
      </c>
      <c r="U3416" s="805">
        <v>0</v>
      </c>
      <c r="V3416" s="805">
        <v>0</v>
      </c>
      <c r="W3416" s="806">
        <v>0</v>
      </c>
      <c r="X3416" s="805">
        <v>0</v>
      </c>
      <c r="Y3416" s="805">
        <v>0</v>
      </c>
      <c r="Z3416" s="805">
        <v>0</v>
      </c>
      <c r="AA3416" s="805">
        <v>0</v>
      </c>
      <c r="AB3416" s="805">
        <v>0</v>
      </c>
      <c r="AC3416" s="805">
        <v>0</v>
      </c>
      <c r="AD3416" s="805">
        <v>0</v>
      </c>
      <c r="AE3416" s="805">
        <v>0</v>
      </c>
      <c r="AF3416" s="805">
        <v>0</v>
      </c>
      <c r="AG3416" s="805">
        <v>0</v>
      </c>
      <c r="AH3416" s="808">
        <v>0</v>
      </c>
      <c r="AI3416" s="808">
        <v>0</v>
      </c>
      <c r="AK3416" s="199"/>
      <c r="AM3416" s="11"/>
      <c r="AN3416" s="15"/>
      <c r="AO3416" s="11"/>
      <c r="AP3416" s="11"/>
    </row>
    <row r="3417" spans="3:42" outlineLevel="2" x14ac:dyDescent="0.2">
      <c r="C3417" s="252">
        <v>24</v>
      </c>
      <c r="D3417" s="119" t="s">
        <v>441</v>
      </c>
      <c r="F3417" s="767" t="s">
        <v>55</v>
      </c>
      <c r="H3417" s="797" t="s">
        <v>632</v>
      </c>
      <c r="K3417" s="164"/>
      <c r="Q3417" s="135" t="s">
        <v>536</v>
      </c>
      <c r="R3417" s="809">
        <v>0</v>
      </c>
      <c r="S3417" s="810">
        <v>0</v>
      </c>
      <c r="T3417" s="810">
        <v>0</v>
      </c>
      <c r="U3417" s="810">
        <v>0</v>
      </c>
      <c r="V3417" s="810">
        <v>0</v>
      </c>
      <c r="W3417" s="811">
        <v>0</v>
      </c>
      <c r="X3417" s="810">
        <v>0</v>
      </c>
      <c r="Y3417" s="810">
        <v>0</v>
      </c>
      <c r="Z3417" s="810">
        <v>0</v>
      </c>
      <c r="AA3417" s="810">
        <v>0</v>
      </c>
      <c r="AB3417" s="810">
        <v>0</v>
      </c>
      <c r="AC3417" s="810">
        <v>0</v>
      </c>
      <c r="AD3417" s="810">
        <v>0</v>
      </c>
      <c r="AE3417" s="810">
        <v>0</v>
      </c>
      <c r="AF3417" s="810">
        <v>0</v>
      </c>
      <c r="AG3417" s="810">
        <v>0</v>
      </c>
      <c r="AH3417" s="812">
        <v>0</v>
      </c>
      <c r="AI3417" s="812">
        <v>0</v>
      </c>
      <c r="AK3417" s="199"/>
      <c r="AM3417" s="11"/>
      <c r="AN3417" s="15"/>
      <c r="AO3417" s="11"/>
      <c r="AP3417" s="11"/>
    </row>
    <row r="3418" spans="3:42" outlineLevel="2" x14ac:dyDescent="0.2">
      <c r="C3418" s="252">
        <v>24</v>
      </c>
      <c r="D3418" s="119" t="s">
        <v>441</v>
      </c>
      <c r="F3418" s="783" t="s">
        <v>57</v>
      </c>
      <c r="G3418" s="83"/>
      <c r="H3418" s="798" t="s">
        <v>632</v>
      </c>
      <c r="I3418" s="799"/>
      <c r="J3418" s="83"/>
      <c r="K3418" s="736"/>
      <c r="L3418" s="83"/>
      <c r="M3418" s="83"/>
      <c r="N3418" s="83"/>
      <c r="O3418" s="83"/>
      <c r="P3418" s="83"/>
      <c r="Q3418" s="143" t="s">
        <v>536</v>
      </c>
      <c r="R3418" s="813">
        <v>0</v>
      </c>
      <c r="S3418" s="814">
        <v>0</v>
      </c>
      <c r="T3418" s="814">
        <v>0</v>
      </c>
      <c r="U3418" s="814">
        <v>0</v>
      </c>
      <c r="V3418" s="814">
        <v>0</v>
      </c>
      <c r="W3418" s="815">
        <v>0</v>
      </c>
      <c r="X3418" s="814">
        <v>0</v>
      </c>
      <c r="Y3418" s="814">
        <v>0</v>
      </c>
      <c r="Z3418" s="814">
        <v>0</v>
      </c>
      <c r="AA3418" s="814">
        <v>0</v>
      </c>
      <c r="AB3418" s="814">
        <v>0</v>
      </c>
      <c r="AC3418" s="814">
        <v>0</v>
      </c>
      <c r="AD3418" s="814">
        <v>0</v>
      </c>
      <c r="AE3418" s="814">
        <v>0</v>
      </c>
      <c r="AF3418" s="814">
        <v>0</v>
      </c>
      <c r="AG3418" s="814">
        <v>0</v>
      </c>
      <c r="AH3418" s="816">
        <v>0</v>
      </c>
      <c r="AI3418" s="816">
        <v>0</v>
      </c>
      <c r="AK3418" s="199"/>
      <c r="AM3418" s="11"/>
      <c r="AN3418" s="15"/>
      <c r="AO3418" s="11"/>
      <c r="AP3418" s="11"/>
    </row>
    <row r="3419" spans="3:42" outlineLevel="2" x14ac:dyDescent="0.2">
      <c r="C3419" s="252">
        <v>24</v>
      </c>
      <c r="D3419" s="119" t="s">
        <v>441</v>
      </c>
      <c r="F3419" s="12"/>
      <c r="H3419" s="817"/>
      <c r="K3419" s="16"/>
      <c r="Q3419" s="16"/>
      <c r="R3419" s="818"/>
      <c r="S3419" s="818"/>
      <c r="T3419" s="818"/>
      <c r="U3419" s="818"/>
      <c r="V3419" s="818"/>
      <c r="W3419" s="818"/>
      <c r="X3419" s="818"/>
      <c r="Y3419" s="818"/>
      <c r="Z3419" s="818"/>
      <c r="AA3419" s="818"/>
      <c r="AB3419" s="818"/>
      <c r="AC3419" s="818"/>
      <c r="AD3419" s="818"/>
      <c r="AE3419" s="818"/>
      <c r="AF3419" s="818"/>
      <c r="AG3419" s="818"/>
      <c r="AH3419" s="818"/>
      <c r="AI3419" s="818"/>
      <c r="AK3419" s="199"/>
      <c r="AM3419" s="11"/>
      <c r="AN3419" s="15"/>
      <c r="AO3419" s="11"/>
      <c r="AP3419" s="11"/>
    </row>
    <row r="3420" spans="3:42" outlineLevel="2" x14ac:dyDescent="0.2">
      <c r="C3420" s="252">
        <v>24</v>
      </c>
      <c r="D3420" s="119" t="s">
        <v>441</v>
      </c>
      <c r="F3420" s="121" t="s">
        <v>633</v>
      </c>
      <c r="G3420" s="756"/>
      <c r="H3420" s="757"/>
      <c r="I3420" s="788"/>
      <c r="J3420" s="756"/>
      <c r="K3420" s="758"/>
      <c r="L3420" s="759"/>
      <c r="M3420" s="759"/>
      <c r="N3420" s="759"/>
      <c r="O3420" s="759"/>
      <c r="P3420" s="759"/>
      <c r="Q3420" s="758"/>
      <c r="R3420" s="760"/>
      <c r="S3420" s="760"/>
      <c r="T3420" s="760"/>
      <c r="U3420" s="760"/>
      <c r="V3420" s="760"/>
      <c r="W3420" s="760"/>
      <c r="X3420" s="760"/>
      <c r="Y3420" s="760"/>
      <c r="Z3420" s="760"/>
      <c r="AA3420" s="760"/>
      <c r="AB3420" s="760"/>
      <c r="AC3420" s="760"/>
      <c r="AD3420" s="760"/>
      <c r="AE3420" s="760"/>
      <c r="AF3420" s="760"/>
      <c r="AG3420" s="760"/>
      <c r="AH3420" s="759"/>
      <c r="AI3420" s="759"/>
      <c r="AK3420" s="199"/>
      <c r="AM3420" s="11"/>
      <c r="AN3420" s="15"/>
      <c r="AO3420" s="11"/>
      <c r="AP3420" s="11"/>
    </row>
    <row r="3421" spans="3:42" outlineLevel="2" x14ac:dyDescent="0.2">
      <c r="C3421" s="252">
        <v>24</v>
      </c>
      <c r="D3421" s="119" t="s">
        <v>441</v>
      </c>
      <c r="F3421" s="789" t="s">
        <v>634</v>
      </c>
      <c r="G3421" s="790"/>
      <c r="H3421" s="803"/>
      <c r="I3421" s="791"/>
      <c r="J3421" s="790"/>
      <c r="K3421" s="792"/>
      <c r="L3421" s="789"/>
      <c r="M3421" s="789"/>
      <c r="N3421" s="789"/>
      <c r="O3421" s="789"/>
      <c r="P3421" s="789"/>
      <c r="Q3421" s="792"/>
      <c r="R3421" s="793"/>
      <c r="S3421" s="793"/>
      <c r="T3421" s="793"/>
      <c r="U3421" s="793"/>
      <c r="V3421" s="793"/>
      <c r="W3421" s="793"/>
      <c r="X3421" s="793"/>
      <c r="Y3421" s="793"/>
      <c r="Z3421" s="793"/>
      <c r="AA3421" s="793"/>
      <c r="AB3421" s="793"/>
      <c r="AC3421" s="793"/>
      <c r="AD3421" s="793"/>
      <c r="AE3421" s="793"/>
      <c r="AF3421" s="793"/>
      <c r="AG3421" s="793"/>
      <c r="AH3421" s="789"/>
      <c r="AI3421" s="789"/>
      <c r="AK3421" s="199"/>
      <c r="AM3421" s="11"/>
      <c r="AN3421" s="15"/>
      <c r="AO3421" s="11"/>
      <c r="AP3421" s="11"/>
    </row>
    <row r="3422" spans="3:42" outlineLevel="2" x14ac:dyDescent="0.2">
      <c r="C3422" s="252">
        <v>24</v>
      </c>
      <c r="D3422" s="119" t="s">
        <v>441</v>
      </c>
      <c r="F3422" s="794" t="s">
        <v>610</v>
      </c>
      <c r="H3422" s="795"/>
      <c r="AK3422" s="199"/>
      <c r="AM3422" s="11"/>
      <c r="AN3422" s="15"/>
      <c r="AO3422" s="11"/>
      <c r="AP3422" s="11"/>
    </row>
    <row r="3423" spans="3:42" outlineLevel="2" x14ac:dyDescent="0.2">
      <c r="C3423" s="252">
        <v>24</v>
      </c>
      <c r="D3423" s="119" t="s">
        <v>441</v>
      </c>
      <c r="F3423" s="761" t="s">
        <v>62</v>
      </c>
      <c r="G3423" s="75"/>
      <c r="H3423" s="796" t="s">
        <v>12</v>
      </c>
      <c r="I3423" s="796" t="s">
        <v>611</v>
      </c>
      <c r="J3423" s="75"/>
      <c r="K3423" s="741"/>
      <c r="L3423" s="75"/>
      <c r="M3423" s="75"/>
      <c r="N3423" s="75"/>
      <c r="O3423" s="75"/>
      <c r="P3423" s="75"/>
      <c r="Q3423" s="128" t="s">
        <v>110</v>
      </c>
      <c r="R3423" s="299">
        <v>0</v>
      </c>
      <c r="S3423" s="300">
        <v>0</v>
      </c>
      <c r="T3423" s="300">
        <v>0</v>
      </c>
      <c r="U3423" s="300">
        <v>0</v>
      </c>
      <c r="V3423" s="300">
        <v>0</v>
      </c>
      <c r="W3423" s="301">
        <v>0</v>
      </c>
      <c r="X3423" s="300">
        <v>0</v>
      </c>
      <c r="Y3423" s="300">
        <v>0</v>
      </c>
      <c r="Z3423" s="300">
        <v>0</v>
      </c>
      <c r="AA3423" s="300">
        <v>0</v>
      </c>
      <c r="AB3423" s="302">
        <v>0</v>
      </c>
      <c r="AC3423" s="302">
        <v>0</v>
      </c>
      <c r="AD3423" s="302">
        <v>0</v>
      </c>
      <c r="AE3423" s="302">
        <v>0</v>
      </c>
      <c r="AF3423" s="302">
        <v>0</v>
      </c>
      <c r="AG3423" s="302">
        <v>0</v>
      </c>
      <c r="AH3423" s="348">
        <v>0</v>
      </c>
      <c r="AI3423" s="348">
        <v>0</v>
      </c>
      <c r="AK3423" s="199"/>
      <c r="AM3423" s="11"/>
      <c r="AN3423" s="15"/>
      <c r="AO3423" s="11"/>
      <c r="AP3423" s="11"/>
    </row>
    <row r="3424" spans="3:42" outlineLevel="2" x14ac:dyDescent="0.2">
      <c r="C3424" s="252">
        <v>24</v>
      </c>
      <c r="D3424" s="119" t="s">
        <v>441</v>
      </c>
      <c r="F3424" s="767" t="s">
        <v>188</v>
      </c>
      <c r="H3424" s="797" t="s">
        <v>12</v>
      </c>
      <c r="I3424" s="797" t="s">
        <v>612</v>
      </c>
      <c r="K3424" s="164"/>
      <c r="Q3424" s="135" t="s">
        <v>110</v>
      </c>
      <c r="R3424" s="314">
        <v>0</v>
      </c>
      <c r="S3424" s="315">
        <v>0</v>
      </c>
      <c r="T3424" s="315">
        <v>0</v>
      </c>
      <c r="U3424" s="315">
        <v>0</v>
      </c>
      <c r="V3424" s="315">
        <v>0</v>
      </c>
      <c r="W3424" s="316">
        <v>0</v>
      </c>
      <c r="X3424" s="315">
        <v>0</v>
      </c>
      <c r="Y3424" s="315">
        <v>0</v>
      </c>
      <c r="Z3424" s="315">
        <v>0</v>
      </c>
      <c r="AA3424" s="315">
        <v>0</v>
      </c>
      <c r="AB3424" s="5">
        <v>0</v>
      </c>
      <c r="AC3424" s="5">
        <v>0</v>
      </c>
      <c r="AD3424" s="5">
        <v>0</v>
      </c>
      <c r="AE3424" s="5">
        <v>0</v>
      </c>
      <c r="AF3424" s="5">
        <v>0</v>
      </c>
      <c r="AG3424" s="5">
        <v>0</v>
      </c>
      <c r="AH3424" s="350">
        <v>0</v>
      </c>
      <c r="AI3424" s="350">
        <v>0</v>
      </c>
      <c r="AK3424" s="199"/>
      <c r="AM3424" s="11"/>
      <c r="AN3424" s="15"/>
      <c r="AO3424" s="11"/>
      <c r="AP3424" s="11"/>
    </row>
    <row r="3425" spans="3:42" outlineLevel="2" x14ac:dyDescent="0.2">
      <c r="C3425" s="252">
        <v>24</v>
      </c>
      <c r="D3425" s="119" t="s">
        <v>441</v>
      </c>
      <c r="F3425" s="767" t="s">
        <v>613</v>
      </c>
      <c r="H3425" s="797" t="s">
        <v>12</v>
      </c>
      <c r="I3425" s="234" t="s">
        <v>614</v>
      </c>
      <c r="K3425" s="164"/>
      <c r="Q3425" s="135" t="s">
        <v>110</v>
      </c>
      <c r="R3425" s="314">
        <v>0</v>
      </c>
      <c r="S3425" s="315">
        <v>0</v>
      </c>
      <c r="T3425" s="315">
        <v>0</v>
      </c>
      <c r="U3425" s="315">
        <v>0</v>
      </c>
      <c r="V3425" s="315">
        <v>0</v>
      </c>
      <c r="W3425" s="316">
        <v>26.291677928672264</v>
      </c>
      <c r="X3425" s="315">
        <v>0</v>
      </c>
      <c r="Y3425" s="315">
        <v>0</v>
      </c>
      <c r="Z3425" s="315">
        <v>0</v>
      </c>
      <c r="AA3425" s="315">
        <v>0</v>
      </c>
      <c r="AB3425" s="5">
        <v>0</v>
      </c>
      <c r="AC3425" s="5">
        <v>0</v>
      </c>
      <c r="AD3425" s="5">
        <v>0</v>
      </c>
      <c r="AE3425" s="5">
        <v>0</v>
      </c>
      <c r="AF3425" s="5">
        <v>0</v>
      </c>
      <c r="AG3425" s="5">
        <v>0</v>
      </c>
      <c r="AH3425" s="350">
        <v>0</v>
      </c>
      <c r="AI3425" s="350">
        <v>0</v>
      </c>
      <c r="AK3425" s="199"/>
      <c r="AM3425" s="11"/>
      <c r="AN3425" s="15"/>
      <c r="AO3425" s="11"/>
      <c r="AP3425" s="11"/>
    </row>
    <row r="3426" spans="3:42" outlineLevel="2" x14ac:dyDescent="0.2">
      <c r="C3426" s="252">
        <v>24</v>
      </c>
      <c r="D3426" s="119" t="s">
        <v>441</v>
      </c>
      <c r="F3426" s="783" t="s">
        <v>57</v>
      </c>
      <c r="G3426" s="83"/>
      <c r="H3426" s="798" t="s">
        <v>12</v>
      </c>
      <c r="I3426" s="799"/>
      <c r="J3426" s="83"/>
      <c r="K3426" s="736"/>
      <c r="L3426" s="83"/>
      <c r="M3426" s="83"/>
      <c r="N3426" s="83"/>
      <c r="O3426" s="83"/>
      <c r="P3426" s="83"/>
      <c r="Q3426" s="143" t="s">
        <v>110</v>
      </c>
      <c r="R3426" s="304">
        <v>0</v>
      </c>
      <c r="S3426" s="305">
        <v>0</v>
      </c>
      <c r="T3426" s="305">
        <v>0</v>
      </c>
      <c r="U3426" s="305">
        <v>0</v>
      </c>
      <c r="V3426" s="305">
        <v>0</v>
      </c>
      <c r="W3426" s="306">
        <v>0</v>
      </c>
      <c r="X3426" s="305">
        <v>0</v>
      </c>
      <c r="Y3426" s="305">
        <v>0</v>
      </c>
      <c r="Z3426" s="305">
        <v>0</v>
      </c>
      <c r="AA3426" s="305">
        <v>0</v>
      </c>
      <c r="AB3426" s="307">
        <v>0</v>
      </c>
      <c r="AC3426" s="307">
        <v>0</v>
      </c>
      <c r="AD3426" s="307">
        <v>0</v>
      </c>
      <c r="AE3426" s="307">
        <v>0</v>
      </c>
      <c r="AF3426" s="307">
        <v>0</v>
      </c>
      <c r="AG3426" s="307">
        <v>0</v>
      </c>
      <c r="AH3426" s="362">
        <v>0</v>
      </c>
      <c r="AI3426" s="362">
        <v>0</v>
      </c>
      <c r="AK3426" s="199"/>
      <c r="AM3426" s="11"/>
      <c r="AN3426" s="15"/>
      <c r="AO3426" s="11"/>
      <c r="AP3426" s="11"/>
    </row>
    <row r="3427" spans="3:42" outlineLevel="2" x14ac:dyDescent="0.2">
      <c r="C3427" s="252">
        <v>24</v>
      </c>
      <c r="D3427" s="119" t="s">
        <v>441</v>
      </c>
      <c r="F3427" s="12"/>
      <c r="H3427" s="234"/>
      <c r="K3427" s="164"/>
      <c r="Q3427" s="16"/>
      <c r="R3427" s="800">
        <v>0</v>
      </c>
      <c r="S3427" s="800">
        <v>0</v>
      </c>
      <c r="T3427" s="800">
        <v>0</v>
      </c>
      <c r="U3427" s="800">
        <v>0</v>
      </c>
      <c r="V3427" s="800">
        <v>0</v>
      </c>
      <c r="W3427" s="800">
        <v>26.291677928672264</v>
      </c>
      <c r="X3427" s="800">
        <v>0</v>
      </c>
      <c r="Y3427" s="800">
        <v>0</v>
      </c>
      <c r="Z3427" s="800">
        <v>0</v>
      </c>
      <c r="AA3427" s="800">
        <v>0</v>
      </c>
      <c r="AB3427" s="800">
        <v>0</v>
      </c>
      <c r="AC3427" s="800">
        <v>0</v>
      </c>
      <c r="AD3427" s="800">
        <v>0</v>
      </c>
      <c r="AE3427" s="800">
        <v>0</v>
      </c>
      <c r="AF3427" s="800">
        <v>0</v>
      </c>
      <c r="AG3427" s="800">
        <v>0</v>
      </c>
      <c r="AH3427" s="800">
        <v>0</v>
      </c>
      <c r="AI3427" s="800">
        <v>0</v>
      </c>
      <c r="AK3427" s="199"/>
      <c r="AM3427" s="11"/>
      <c r="AN3427" s="15"/>
      <c r="AO3427" s="11"/>
      <c r="AP3427" s="11"/>
    </row>
    <row r="3428" spans="3:42" outlineLevel="2" x14ac:dyDescent="0.2">
      <c r="C3428" s="252">
        <v>24</v>
      </c>
      <c r="D3428" s="119" t="s">
        <v>441</v>
      </c>
      <c r="F3428" s="794" t="s">
        <v>615</v>
      </c>
      <c r="AK3428" s="199"/>
      <c r="AM3428" s="11"/>
      <c r="AN3428" s="15"/>
      <c r="AO3428" s="11"/>
      <c r="AP3428" s="11"/>
    </row>
    <row r="3429" spans="3:42" outlineLevel="2" x14ac:dyDescent="0.2">
      <c r="C3429" s="252">
        <v>24</v>
      </c>
      <c r="D3429" s="119" t="s">
        <v>441</v>
      </c>
      <c r="F3429" s="761" t="s">
        <v>48</v>
      </c>
      <c r="G3429" s="75"/>
      <c r="H3429" s="796" t="s">
        <v>12</v>
      </c>
      <c r="I3429" s="801"/>
      <c r="J3429" s="75"/>
      <c r="K3429" s="741"/>
      <c r="L3429" s="75"/>
      <c r="M3429" s="75"/>
      <c r="N3429" s="75"/>
      <c r="O3429" s="75"/>
      <c r="P3429" s="75"/>
      <c r="Q3429" s="128" t="s">
        <v>110</v>
      </c>
      <c r="R3429" s="299">
        <v>0</v>
      </c>
      <c r="S3429" s="300">
        <v>0</v>
      </c>
      <c r="T3429" s="300">
        <v>0</v>
      </c>
      <c r="U3429" s="300">
        <v>0</v>
      </c>
      <c r="V3429" s="300">
        <v>0</v>
      </c>
      <c r="W3429" s="301">
        <v>0.30952036164409519</v>
      </c>
      <c r="X3429" s="300">
        <v>0</v>
      </c>
      <c r="Y3429" s="300">
        <v>0</v>
      </c>
      <c r="Z3429" s="300">
        <v>0</v>
      </c>
      <c r="AA3429" s="300">
        <v>0</v>
      </c>
      <c r="AB3429" s="302">
        <v>0</v>
      </c>
      <c r="AC3429" s="302">
        <v>0</v>
      </c>
      <c r="AD3429" s="302">
        <v>0</v>
      </c>
      <c r="AE3429" s="302">
        <v>0</v>
      </c>
      <c r="AF3429" s="302">
        <v>0</v>
      </c>
      <c r="AG3429" s="302">
        <v>0</v>
      </c>
      <c r="AH3429" s="348">
        <v>0</v>
      </c>
      <c r="AI3429" s="348">
        <v>0</v>
      </c>
      <c r="AK3429" s="199"/>
      <c r="AM3429" s="11"/>
      <c r="AN3429" s="15"/>
      <c r="AO3429" s="11"/>
      <c r="AP3429" s="11"/>
    </row>
    <row r="3430" spans="3:42" outlineLevel="2" x14ac:dyDescent="0.2">
      <c r="C3430" s="252">
        <v>24</v>
      </c>
      <c r="D3430" s="119" t="s">
        <v>441</v>
      </c>
      <c r="F3430" s="767" t="s">
        <v>55</v>
      </c>
      <c r="H3430" s="797" t="s">
        <v>12</v>
      </c>
      <c r="K3430" s="164"/>
      <c r="Q3430" s="135" t="s">
        <v>110</v>
      </c>
      <c r="R3430" s="314">
        <v>0</v>
      </c>
      <c r="S3430" s="315">
        <v>0</v>
      </c>
      <c r="T3430" s="315">
        <v>0</v>
      </c>
      <c r="U3430" s="315">
        <v>0</v>
      </c>
      <c r="V3430" s="315">
        <v>0</v>
      </c>
      <c r="W3430" s="316">
        <v>25.982157567028167</v>
      </c>
      <c r="X3430" s="315">
        <v>0</v>
      </c>
      <c r="Y3430" s="315">
        <v>0</v>
      </c>
      <c r="Z3430" s="315">
        <v>0</v>
      </c>
      <c r="AA3430" s="315">
        <v>0</v>
      </c>
      <c r="AB3430" s="5">
        <v>0</v>
      </c>
      <c r="AC3430" s="5">
        <v>0</v>
      </c>
      <c r="AD3430" s="5">
        <v>0</v>
      </c>
      <c r="AE3430" s="5">
        <v>0</v>
      </c>
      <c r="AF3430" s="5">
        <v>0</v>
      </c>
      <c r="AG3430" s="5">
        <v>0</v>
      </c>
      <c r="AH3430" s="350">
        <v>0</v>
      </c>
      <c r="AI3430" s="350">
        <v>0</v>
      </c>
      <c r="AK3430" s="199"/>
      <c r="AM3430" s="11"/>
      <c r="AN3430" s="15"/>
      <c r="AO3430" s="11"/>
      <c r="AP3430" s="11"/>
    </row>
    <row r="3431" spans="3:42" outlineLevel="2" x14ac:dyDescent="0.2">
      <c r="C3431" s="252">
        <v>24</v>
      </c>
      <c r="D3431" s="119" t="s">
        <v>441</v>
      </c>
      <c r="F3431" s="783" t="s">
        <v>57</v>
      </c>
      <c r="G3431" s="83"/>
      <c r="H3431" s="798" t="s">
        <v>12</v>
      </c>
      <c r="I3431" s="799"/>
      <c r="J3431" s="83"/>
      <c r="K3431" s="736"/>
      <c r="L3431" s="83"/>
      <c r="M3431" s="83"/>
      <c r="N3431" s="83"/>
      <c r="O3431" s="83"/>
      <c r="P3431" s="83"/>
      <c r="Q3431" s="143" t="s">
        <v>110</v>
      </c>
      <c r="R3431" s="304">
        <v>0</v>
      </c>
      <c r="S3431" s="305">
        <v>0</v>
      </c>
      <c r="T3431" s="305">
        <v>0</v>
      </c>
      <c r="U3431" s="305">
        <v>0</v>
      </c>
      <c r="V3431" s="305">
        <v>0</v>
      </c>
      <c r="W3431" s="306">
        <v>0</v>
      </c>
      <c r="X3431" s="305">
        <v>0</v>
      </c>
      <c r="Y3431" s="305">
        <v>0</v>
      </c>
      <c r="Z3431" s="305">
        <v>0</v>
      </c>
      <c r="AA3431" s="305">
        <v>0</v>
      </c>
      <c r="AB3431" s="307">
        <v>0</v>
      </c>
      <c r="AC3431" s="307">
        <v>0</v>
      </c>
      <c r="AD3431" s="307">
        <v>0</v>
      </c>
      <c r="AE3431" s="307">
        <v>0</v>
      </c>
      <c r="AF3431" s="307">
        <v>0</v>
      </c>
      <c r="AG3431" s="307">
        <v>0</v>
      </c>
      <c r="AH3431" s="362">
        <v>0</v>
      </c>
      <c r="AI3431" s="362">
        <v>0</v>
      </c>
      <c r="AK3431" s="199"/>
      <c r="AM3431" s="11"/>
      <c r="AN3431" s="15"/>
      <c r="AO3431" s="11"/>
      <c r="AP3431" s="11"/>
    </row>
    <row r="3432" spans="3:42" outlineLevel="2" x14ac:dyDescent="0.2">
      <c r="C3432" s="252">
        <v>24</v>
      </c>
      <c r="D3432" s="119" t="s">
        <v>441</v>
      </c>
      <c r="F3432" s="12"/>
      <c r="H3432" s="164"/>
      <c r="K3432" s="164"/>
      <c r="Q3432" s="16"/>
      <c r="R3432" s="800">
        <v>0</v>
      </c>
      <c r="S3432" s="800">
        <v>0</v>
      </c>
      <c r="T3432" s="800">
        <v>0</v>
      </c>
      <c r="U3432" s="800">
        <v>0</v>
      </c>
      <c r="V3432" s="800">
        <v>0</v>
      </c>
      <c r="W3432" s="800">
        <v>26.291677928672264</v>
      </c>
      <c r="X3432" s="800">
        <v>0</v>
      </c>
      <c r="Y3432" s="800">
        <v>0</v>
      </c>
      <c r="Z3432" s="800">
        <v>0</v>
      </c>
      <c r="AA3432" s="800">
        <v>0</v>
      </c>
      <c r="AB3432" s="800">
        <v>0</v>
      </c>
      <c r="AC3432" s="800">
        <v>0</v>
      </c>
      <c r="AD3432" s="800">
        <v>0</v>
      </c>
      <c r="AE3432" s="800">
        <v>0</v>
      </c>
      <c r="AF3432" s="800">
        <v>0</v>
      </c>
      <c r="AG3432" s="800">
        <v>0</v>
      </c>
      <c r="AH3432" s="800">
        <v>0</v>
      </c>
      <c r="AI3432" s="800">
        <v>0</v>
      </c>
      <c r="AK3432" s="199"/>
      <c r="AM3432" s="11"/>
      <c r="AN3432" s="15"/>
      <c r="AO3432" s="11"/>
      <c r="AP3432" s="11"/>
    </row>
    <row r="3433" spans="3:42" outlineLevel="2" x14ac:dyDescent="0.2">
      <c r="C3433" s="252">
        <v>24</v>
      </c>
      <c r="D3433" s="119" t="s">
        <v>441</v>
      </c>
      <c r="F3433" s="794" t="s">
        <v>69</v>
      </c>
      <c r="AK3433" s="199"/>
      <c r="AM3433" s="11"/>
      <c r="AN3433" s="15"/>
      <c r="AO3433" s="11"/>
      <c r="AP3433" s="11"/>
    </row>
    <row r="3434" spans="3:42" outlineLevel="2" x14ac:dyDescent="0.2">
      <c r="C3434" s="252">
        <v>24</v>
      </c>
      <c r="D3434" s="119" t="s">
        <v>441</v>
      </c>
      <c r="F3434" s="761" t="s">
        <v>9</v>
      </c>
      <c r="G3434" s="75"/>
      <c r="H3434" s="796" t="s">
        <v>12</v>
      </c>
      <c r="I3434" s="801"/>
      <c r="J3434" s="75"/>
      <c r="K3434" s="741"/>
      <c r="L3434" s="75"/>
      <c r="M3434" s="75"/>
      <c r="N3434" s="75"/>
      <c r="O3434" s="75"/>
      <c r="P3434" s="75"/>
      <c r="Q3434" s="128" t="s">
        <v>110</v>
      </c>
      <c r="R3434" s="299">
        <v>0</v>
      </c>
      <c r="S3434" s="300">
        <v>0</v>
      </c>
      <c r="T3434" s="300">
        <v>0</v>
      </c>
      <c r="U3434" s="300">
        <v>0</v>
      </c>
      <c r="V3434" s="300">
        <v>0</v>
      </c>
      <c r="W3434" s="301">
        <v>-10.207436013709863</v>
      </c>
      <c r="X3434" s="300">
        <v>0</v>
      </c>
      <c r="Y3434" s="300">
        <v>0</v>
      </c>
      <c r="Z3434" s="300">
        <v>0</v>
      </c>
      <c r="AA3434" s="300">
        <v>0</v>
      </c>
      <c r="AB3434" s="302">
        <v>0</v>
      </c>
      <c r="AC3434" s="302">
        <v>0</v>
      </c>
      <c r="AD3434" s="302">
        <v>0</v>
      </c>
      <c r="AE3434" s="302">
        <v>0</v>
      </c>
      <c r="AF3434" s="302">
        <v>0</v>
      </c>
      <c r="AG3434" s="302">
        <v>0</v>
      </c>
      <c r="AH3434" s="348">
        <v>-71.086244394214063</v>
      </c>
      <c r="AI3434" s="348">
        <v>-78.797558616079343</v>
      </c>
      <c r="AK3434" s="199"/>
      <c r="AM3434" s="11"/>
      <c r="AN3434" s="15"/>
      <c r="AO3434" s="11"/>
      <c r="AP3434" s="11"/>
    </row>
    <row r="3435" spans="3:42" outlineLevel="2" x14ac:dyDescent="0.2">
      <c r="C3435" s="252">
        <v>24</v>
      </c>
      <c r="D3435" s="119" t="s">
        <v>441</v>
      </c>
      <c r="F3435" s="767" t="s">
        <v>14</v>
      </c>
      <c r="H3435" s="797" t="s">
        <v>12</v>
      </c>
      <c r="K3435" s="164"/>
      <c r="Q3435" s="135" t="s">
        <v>110</v>
      </c>
      <c r="R3435" s="314">
        <v>0</v>
      </c>
      <c r="S3435" s="315">
        <v>0</v>
      </c>
      <c r="T3435" s="315">
        <v>0</v>
      </c>
      <c r="U3435" s="315">
        <v>0</v>
      </c>
      <c r="V3435" s="315">
        <v>0</v>
      </c>
      <c r="W3435" s="316">
        <v>-2.1207870470964432</v>
      </c>
      <c r="X3435" s="315">
        <v>0</v>
      </c>
      <c r="Y3435" s="315">
        <v>0</v>
      </c>
      <c r="Z3435" s="315">
        <v>0</v>
      </c>
      <c r="AA3435" s="315">
        <v>0</v>
      </c>
      <c r="AB3435" s="5">
        <v>0</v>
      </c>
      <c r="AC3435" s="5">
        <v>0</v>
      </c>
      <c r="AD3435" s="5">
        <v>0</v>
      </c>
      <c r="AE3435" s="5">
        <v>0</v>
      </c>
      <c r="AF3435" s="5">
        <v>0</v>
      </c>
      <c r="AG3435" s="5">
        <v>0</v>
      </c>
      <c r="AH3435" s="350">
        <v>-14.769505891145773</v>
      </c>
      <c r="AI3435" s="350">
        <v>-16.371676631756532</v>
      </c>
      <c r="AK3435" s="199"/>
      <c r="AM3435" s="11"/>
      <c r="AN3435" s="15"/>
      <c r="AO3435" s="11"/>
      <c r="AP3435" s="11"/>
    </row>
    <row r="3436" spans="3:42" outlineLevel="2" x14ac:dyDescent="0.2">
      <c r="C3436" s="252">
        <v>24</v>
      </c>
      <c r="D3436" s="119" t="s">
        <v>441</v>
      </c>
      <c r="F3436" s="783" t="s">
        <v>16</v>
      </c>
      <c r="G3436" s="83"/>
      <c r="H3436" s="798" t="s">
        <v>12</v>
      </c>
      <c r="I3436" s="799"/>
      <c r="J3436" s="83"/>
      <c r="K3436" s="736"/>
      <c r="L3436" s="83"/>
      <c r="M3436" s="83"/>
      <c r="N3436" s="83"/>
      <c r="O3436" s="83"/>
      <c r="P3436" s="83"/>
      <c r="Q3436" s="143" t="s">
        <v>110</v>
      </c>
      <c r="R3436" s="304">
        <v>0</v>
      </c>
      <c r="S3436" s="305">
        <v>0</v>
      </c>
      <c r="T3436" s="305">
        <v>0</v>
      </c>
      <c r="U3436" s="305">
        <v>0</v>
      </c>
      <c r="V3436" s="305">
        <v>0</v>
      </c>
      <c r="W3436" s="306">
        <v>0</v>
      </c>
      <c r="X3436" s="305">
        <v>0</v>
      </c>
      <c r="Y3436" s="305">
        <v>0</v>
      </c>
      <c r="Z3436" s="305">
        <v>0</v>
      </c>
      <c r="AA3436" s="305">
        <v>0</v>
      </c>
      <c r="AB3436" s="307">
        <v>0</v>
      </c>
      <c r="AC3436" s="307">
        <v>0</v>
      </c>
      <c r="AD3436" s="307">
        <v>0</v>
      </c>
      <c r="AE3436" s="307">
        <v>0</v>
      </c>
      <c r="AF3436" s="307">
        <v>0</v>
      </c>
      <c r="AG3436" s="307">
        <v>0</v>
      </c>
      <c r="AH3436" s="362">
        <v>0</v>
      </c>
      <c r="AI3436" s="362">
        <v>0</v>
      </c>
      <c r="AK3436" s="199"/>
      <c r="AM3436" s="11"/>
      <c r="AN3436" s="15"/>
      <c r="AO3436" s="11"/>
      <c r="AP3436" s="11"/>
    </row>
    <row r="3437" spans="3:42" outlineLevel="2" x14ac:dyDescent="0.2">
      <c r="C3437" s="252">
        <v>24</v>
      </c>
      <c r="D3437" s="119" t="s">
        <v>441</v>
      </c>
      <c r="F3437" s="12"/>
      <c r="H3437" s="797"/>
      <c r="K3437" s="164"/>
      <c r="Q3437" s="16"/>
      <c r="R3437" s="800">
        <v>0</v>
      </c>
      <c r="S3437" s="800">
        <v>0</v>
      </c>
      <c r="T3437" s="800">
        <v>0</v>
      </c>
      <c r="U3437" s="800">
        <v>0</v>
      </c>
      <c r="V3437" s="800">
        <v>0</v>
      </c>
      <c r="W3437" s="800">
        <v>-12.328223060806305</v>
      </c>
      <c r="X3437" s="800">
        <v>0</v>
      </c>
      <c r="Y3437" s="800">
        <v>0</v>
      </c>
      <c r="Z3437" s="800">
        <v>0</v>
      </c>
      <c r="AA3437" s="800">
        <v>0</v>
      </c>
      <c r="AB3437" s="800">
        <v>0</v>
      </c>
      <c r="AC3437" s="800">
        <v>0</v>
      </c>
      <c r="AD3437" s="800">
        <v>0</v>
      </c>
      <c r="AE3437" s="800">
        <v>0</v>
      </c>
      <c r="AF3437" s="800">
        <v>0</v>
      </c>
      <c r="AG3437" s="800">
        <v>0</v>
      </c>
      <c r="AH3437" s="800">
        <v>-85.855750285359832</v>
      </c>
      <c r="AI3437" s="800">
        <v>-95.169235247835871</v>
      </c>
      <c r="AK3437" s="199"/>
      <c r="AM3437" s="11"/>
      <c r="AN3437" s="15"/>
      <c r="AO3437" s="11"/>
      <c r="AP3437" s="11"/>
    </row>
    <row r="3438" spans="3:42" outlineLevel="2" x14ac:dyDescent="0.2">
      <c r="C3438" s="252">
        <v>24</v>
      </c>
      <c r="D3438" s="119" t="s">
        <v>441</v>
      </c>
      <c r="F3438" s="794" t="s">
        <v>616</v>
      </c>
      <c r="AK3438" s="199"/>
      <c r="AM3438" s="11"/>
      <c r="AN3438" s="15"/>
      <c r="AO3438" s="11"/>
      <c r="AP3438" s="11"/>
    </row>
    <row r="3439" spans="3:42" outlineLevel="2" x14ac:dyDescent="0.2">
      <c r="C3439" s="252">
        <v>24</v>
      </c>
      <c r="D3439" s="119" t="s">
        <v>441</v>
      </c>
      <c r="F3439" s="761" t="s">
        <v>48</v>
      </c>
      <c r="G3439" s="75"/>
      <c r="H3439" s="796" t="s">
        <v>12</v>
      </c>
      <c r="I3439" s="228" t="s">
        <v>617</v>
      </c>
      <c r="J3439" s="75"/>
      <c r="K3439" s="741"/>
      <c r="L3439" s="75"/>
      <c r="M3439" s="75"/>
      <c r="N3439" s="75"/>
      <c r="O3439" s="75"/>
      <c r="P3439" s="75"/>
      <c r="Q3439" s="128" t="s">
        <v>110</v>
      </c>
      <c r="R3439" s="299">
        <v>0</v>
      </c>
      <c r="S3439" s="300">
        <v>0</v>
      </c>
      <c r="T3439" s="300">
        <v>0</v>
      </c>
      <c r="U3439" s="300">
        <v>0</v>
      </c>
      <c r="V3439" s="300">
        <v>0</v>
      </c>
      <c r="W3439" s="301">
        <v>0.45465511000675107</v>
      </c>
      <c r="X3439" s="305">
        <v>0</v>
      </c>
      <c r="Y3439" s="300">
        <v>0</v>
      </c>
      <c r="Z3439" s="300">
        <v>0</v>
      </c>
      <c r="AA3439" s="300">
        <v>0</v>
      </c>
      <c r="AB3439" s="302">
        <v>0</v>
      </c>
      <c r="AC3439" s="302">
        <v>0</v>
      </c>
      <c r="AD3439" s="302">
        <v>0</v>
      </c>
      <c r="AE3439" s="302">
        <v>0</v>
      </c>
      <c r="AF3439" s="302">
        <v>0</v>
      </c>
      <c r="AG3439" s="302">
        <v>0</v>
      </c>
      <c r="AH3439" s="348">
        <v>1.0107419902846688</v>
      </c>
      <c r="AI3439" s="348">
        <v>1.1203855528436297</v>
      </c>
      <c r="AK3439" s="199"/>
      <c r="AM3439" s="11"/>
      <c r="AN3439" s="15"/>
      <c r="AO3439" s="11"/>
      <c r="AP3439" s="11"/>
    </row>
    <row r="3440" spans="3:42" outlineLevel="2" x14ac:dyDescent="0.2">
      <c r="C3440" s="252">
        <v>24</v>
      </c>
      <c r="D3440" s="119" t="s">
        <v>441</v>
      </c>
      <c r="F3440" s="767" t="s">
        <v>55</v>
      </c>
      <c r="H3440" s="797" t="s">
        <v>12</v>
      </c>
      <c r="I3440" s="234" t="s">
        <v>617</v>
      </c>
      <c r="K3440" s="164"/>
      <c r="Q3440" s="135" t="s">
        <v>110</v>
      </c>
      <c r="R3440" s="314">
        <v>0</v>
      </c>
      <c r="S3440" s="315">
        <v>0</v>
      </c>
      <c r="T3440" s="315">
        <v>0</v>
      </c>
      <c r="U3440" s="315">
        <v>0</v>
      </c>
      <c r="V3440" s="315">
        <v>0</v>
      </c>
      <c r="W3440" s="316">
        <v>38.165245879471819</v>
      </c>
      <c r="X3440" s="315">
        <v>0</v>
      </c>
      <c r="Y3440" s="315">
        <v>0</v>
      </c>
      <c r="Z3440" s="315">
        <v>0</v>
      </c>
      <c r="AA3440" s="315">
        <v>0</v>
      </c>
      <c r="AB3440" s="5">
        <v>0</v>
      </c>
      <c r="AC3440" s="5">
        <v>0</v>
      </c>
      <c r="AD3440" s="5">
        <v>0</v>
      </c>
      <c r="AE3440" s="5">
        <v>0</v>
      </c>
      <c r="AF3440" s="5">
        <v>0</v>
      </c>
      <c r="AG3440" s="5">
        <v>0</v>
      </c>
      <c r="AH3440" s="350">
        <v>84.845008295075161</v>
      </c>
      <c r="AI3440" s="350">
        <v>94.048849694992242</v>
      </c>
      <c r="AK3440" s="199"/>
      <c r="AM3440" s="11"/>
      <c r="AN3440" s="15"/>
      <c r="AO3440" s="11"/>
      <c r="AP3440" s="11"/>
    </row>
    <row r="3441" spans="3:42" outlineLevel="2" x14ac:dyDescent="0.2">
      <c r="C3441" s="252">
        <v>24</v>
      </c>
      <c r="D3441" s="119" t="s">
        <v>441</v>
      </c>
      <c r="F3441" s="783" t="s">
        <v>57</v>
      </c>
      <c r="G3441" s="83"/>
      <c r="H3441" s="798" t="s">
        <v>12</v>
      </c>
      <c r="I3441" s="240" t="s">
        <v>617</v>
      </c>
      <c r="J3441" s="83"/>
      <c r="K3441" s="736"/>
      <c r="L3441" s="83"/>
      <c r="M3441" s="83"/>
      <c r="N3441" s="83"/>
      <c r="O3441" s="83"/>
      <c r="P3441" s="83"/>
      <c r="Q3441" s="143" t="s">
        <v>110</v>
      </c>
      <c r="R3441" s="304">
        <v>0</v>
      </c>
      <c r="S3441" s="305">
        <v>0</v>
      </c>
      <c r="T3441" s="305">
        <v>0</v>
      </c>
      <c r="U3441" s="305">
        <v>0</v>
      </c>
      <c r="V3441" s="305">
        <v>0</v>
      </c>
      <c r="W3441" s="306">
        <v>0</v>
      </c>
      <c r="X3441" s="305">
        <v>0</v>
      </c>
      <c r="Y3441" s="305">
        <v>0</v>
      </c>
      <c r="Z3441" s="305">
        <v>0</v>
      </c>
      <c r="AA3441" s="305">
        <v>0</v>
      </c>
      <c r="AB3441" s="307">
        <v>0</v>
      </c>
      <c r="AC3441" s="307">
        <v>0</v>
      </c>
      <c r="AD3441" s="307">
        <v>0</v>
      </c>
      <c r="AE3441" s="307">
        <v>0</v>
      </c>
      <c r="AF3441" s="307">
        <v>0</v>
      </c>
      <c r="AG3441" s="307">
        <v>0</v>
      </c>
      <c r="AH3441" s="362">
        <v>0</v>
      </c>
      <c r="AI3441" s="362">
        <v>0</v>
      </c>
      <c r="AK3441" s="199"/>
      <c r="AM3441" s="11"/>
      <c r="AN3441" s="15"/>
      <c r="AO3441" s="11"/>
      <c r="AP3441" s="11"/>
    </row>
    <row r="3442" spans="3:42" outlineLevel="2" x14ac:dyDescent="0.2">
      <c r="C3442" s="252">
        <v>24</v>
      </c>
      <c r="D3442" s="119" t="s">
        <v>441</v>
      </c>
      <c r="F3442" s="802" t="s">
        <v>626</v>
      </c>
      <c r="R3442" s="800">
        <v>0</v>
      </c>
      <c r="S3442" s="800">
        <v>0</v>
      </c>
      <c r="T3442" s="800">
        <v>0</v>
      </c>
      <c r="U3442" s="800">
        <v>0</v>
      </c>
      <c r="V3442" s="800">
        <v>0</v>
      </c>
      <c r="W3442" s="800">
        <v>38.619900989478566</v>
      </c>
      <c r="X3442" s="800">
        <v>0</v>
      </c>
      <c r="Y3442" s="800">
        <v>0</v>
      </c>
      <c r="Z3442" s="800">
        <v>0</v>
      </c>
      <c r="AA3442" s="800">
        <v>0</v>
      </c>
      <c r="AB3442" s="800">
        <v>0</v>
      </c>
      <c r="AC3442" s="800">
        <v>0</v>
      </c>
      <c r="AD3442" s="800">
        <v>0</v>
      </c>
      <c r="AE3442" s="800">
        <v>0</v>
      </c>
      <c r="AF3442" s="800">
        <v>0</v>
      </c>
      <c r="AG3442" s="800">
        <v>0</v>
      </c>
      <c r="AH3442" s="800">
        <v>85.855750285359832</v>
      </c>
      <c r="AI3442" s="800">
        <v>95.169235247835871</v>
      </c>
      <c r="AK3442" s="199"/>
      <c r="AM3442" s="11"/>
      <c r="AN3442" s="15"/>
      <c r="AO3442" s="11"/>
      <c r="AP3442" s="11"/>
    </row>
    <row r="3443" spans="3:42" outlineLevel="2" x14ac:dyDescent="0.2">
      <c r="C3443" s="252">
        <v>24</v>
      </c>
      <c r="D3443" s="119" t="s">
        <v>441</v>
      </c>
      <c r="R3443" s="5"/>
      <c r="S3443" s="5"/>
      <c r="T3443" s="5"/>
      <c r="U3443" s="5"/>
      <c r="V3443" s="5"/>
      <c r="W3443" s="5"/>
      <c r="X3443" s="5"/>
      <c r="Y3443" s="5"/>
      <c r="AK3443" s="199"/>
      <c r="AM3443" s="11"/>
      <c r="AN3443" s="15"/>
      <c r="AO3443" s="11"/>
      <c r="AP3443" s="11"/>
    </row>
    <row r="3444" spans="3:42" outlineLevel="2" x14ac:dyDescent="0.2">
      <c r="C3444" s="252">
        <v>24</v>
      </c>
      <c r="D3444" s="119" t="s">
        <v>441</v>
      </c>
      <c r="F3444" s="789" t="s">
        <v>635</v>
      </c>
      <c r="G3444" s="790"/>
      <c r="H3444" s="803"/>
      <c r="I3444" s="790"/>
      <c r="J3444" s="790"/>
      <c r="K3444" s="792"/>
      <c r="L3444" s="789"/>
      <c r="M3444" s="789"/>
      <c r="N3444" s="789"/>
      <c r="O3444" s="789"/>
      <c r="P3444" s="789"/>
      <c r="Q3444" s="792"/>
      <c r="R3444" s="793"/>
      <c r="S3444" s="793"/>
      <c r="T3444" s="793"/>
      <c r="U3444" s="793"/>
      <c r="V3444" s="793"/>
      <c r="W3444" s="793"/>
      <c r="X3444" s="793"/>
      <c r="Y3444" s="793"/>
      <c r="Z3444" s="793"/>
      <c r="AA3444" s="793"/>
      <c r="AB3444" s="793"/>
      <c r="AC3444" s="793"/>
      <c r="AD3444" s="793"/>
      <c r="AE3444" s="793"/>
      <c r="AF3444" s="793"/>
      <c r="AG3444" s="793"/>
      <c r="AH3444" s="789"/>
      <c r="AI3444" s="789"/>
      <c r="AK3444" s="199"/>
      <c r="AM3444" s="11"/>
      <c r="AN3444" s="15"/>
      <c r="AO3444" s="11"/>
      <c r="AP3444" s="11"/>
    </row>
    <row r="3445" spans="3:42" outlineLevel="2" x14ac:dyDescent="0.2">
      <c r="C3445" s="252">
        <v>24</v>
      </c>
      <c r="D3445" s="119" t="s">
        <v>441</v>
      </c>
      <c r="F3445" t="s">
        <v>620</v>
      </c>
      <c r="AK3445" s="199"/>
      <c r="AM3445" s="11"/>
      <c r="AN3445" s="15"/>
      <c r="AO3445" s="11"/>
      <c r="AP3445" s="11"/>
    </row>
    <row r="3446" spans="3:42" outlineLevel="2" x14ac:dyDescent="0.2">
      <c r="C3446" s="252">
        <v>24</v>
      </c>
      <c r="D3446" s="119" t="s">
        <v>441</v>
      </c>
      <c r="F3446" s="761" t="s">
        <v>48</v>
      </c>
      <c r="G3446" s="75"/>
      <c r="H3446" s="796" t="s">
        <v>636</v>
      </c>
      <c r="I3446" s="801"/>
      <c r="J3446" s="75"/>
      <c r="K3446" s="741"/>
      <c r="L3446" s="75"/>
      <c r="M3446" s="75"/>
      <c r="N3446" s="75"/>
      <c r="O3446" s="75"/>
      <c r="P3446" s="75"/>
      <c r="Q3446" s="128" t="s">
        <v>536</v>
      </c>
      <c r="R3446" s="804">
        <v>0</v>
      </c>
      <c r="S3446" s="805">
        <v>0</v>
      </c>
      <c r="T3446" s="805">
        <v>0</v>
      </c>
      <c r="U3446" s="805">
        <v>0</v>
      </c>
      <c r="V3446" s="805">
        <v>0</v>
      </c>
      <c r="W3446" s="806">
        <v>0.25528080292349864</v>
      </c>
      <c r="X3446" s="805">
        <v>0</v>
      </c>
      <c r="Y3446" s="805">
        <v>0</v>
      </c>
      <c r="Z3446" s="805">
        <v>0</v>
      </c>
      <c r="AA3446" s="805">
        <v>0</v>
      </c>
      <c r="AB3446" s="805">
        <v>0</v>
      </c>
      <c r="AC3446" s="805">
        <v>0</v>
      </c>
      <c r="AD3446" s="805">
        <v>0</v>
      </c>
      <c r="AE3446" s="805">
        <v>0</v>
      </c>
      <c r="AF3446" s="805">
        <v>0</v>
      </c>
      <c r="AG3446" s="805">
        <v>0</v>
      </c>
      <c r="AH3446" s="808">
        <v>0.56751375086168943</v>
      </c>
      <c r="AI3446" s="808">
        <v>0.62907667200652984</v>
      </c>
      <c r="AK3446" s="199"/>
      <c r="AM3446" s="11"/>
      <c r="AN3446" s="15"/>
      <c r="AO3446" s="11"/>
      <c r="AP3446" s="11"/>
    </row>
    <row r="3447" spans="3:42" outlineLevel="2" x14ac:dyDescent="0.2">
      <c r="C3447" s="252">
        <v>24</v>
      </c>
      <c r="D3447" s="119" t="s">
        <v>441</v>
      </c>
      <c r="F3447" s="767" t="s">
        <v>55</v>
      </c>
      <c r="H3447" s="797" t="s">
        <v>636</v>
      </c>
      <c r="K3447" s="164"/>
      <c r="Q3447" s="135" t="s">
        <v>536</v>
      </c>
      <c r="R3447" s="809">
        <v>0</v>
      </c>
      <c r="S3447" s="810">
        <v>0</v>
      </c>
      <c r="T3447" s="810">
        <v>0</v>
      </c>
      <c r="U3447" s="810">
        <v>0</v>
      </c>
      <c r="V3447" s="810">
        <v>0</v>
      </c>
      <c r="W3447" s="811">
        <v>0.25528080292349864</v>
      </c>
      <c r="X3447" s="810">
        <v>0</v>
      </c>
      <c r="Y3447" s="810">
        <v>0</v>
      </c>
      <c r="Z3447" s="810">
        <v>0</v>
      </c>
      <c r="AA3447" s="810">
        <v>0</v>
      </c>
      <c r="AB3447" s="810">
        <v>0</v>
      </c>
      <c r="AC3447" s="810">
        <v>0</v>
      </c>
      <c r="AD3447" s="810">
        <v>0</v>
      </c>
      <c r="AE3447" s="810">
        <v>0</v>
      </c>
      <c r="AF3447" s="810">
        <v>0</v>
      </c>
      <c r="AG3447" s="810">
        <v>0</v>
      </c>
      <c r="AH3447" s="812">
        <v>0.56751375086168954</v>
      </c>
      <c r="AI3447" s="812">
        <v>0.62907667200652995</v>
      </c>
      <c r="AK3447" s="199"/>
      <c r="AM3447" s="11"/>
      <c r="AN3447" s="15"/>
      <c r="AO3447" s="11"/>
      <c r="AP3447" s="11"/>
    </row>
    <row r="3448" spans="3:42" outlineLevel="2" x14ac:dyDescent="0.2">
      <c r="C3448" s="252">
        <v>24</v>
      </c>
      <c r="D3448" s="119" t="s">
        <v>441</v>
      </c>
      <c r="F3448" s="783" t="s">
        <v>57</v>
      </c>
      <c r="G3448" s="83"/>
      <c r="H3448" s="798" t="s">
        <v>636</v>
      </c>
      <c r="I3448" s="799"/>
      <c r="J3448" s="83"/>
      <c r="K3448" s="736"/>
      <c r="L3448" s="83"/>
      <c r="M3448" s="83"/>
      <c r="N3448" s="83"/>
      <c r="O3448" s="83"/>
      <c r="P3448" s="83"/>
      <c r="Q3448" s="143" t="s">
        <v>536</v>
      </c>
      <c r="R3448" s="813">
        <v>0</v>
      </c>
      <c r="S3448" s="814">
        <v>0</v>
      </c>
      <c r="T3448" s="814">
        <v>0</v>
      </c>
      <c r="U3448" s="814">
        <v>0</v>
      </c>
      <c r="V3448" s="814">
        <v>0</v>
      </c>
      <c r="W3448" s="815">
        <v>0</v>
      </c>
      <c r="X3448" s="814">
        <v>0</v>
      </c>
      <c r="Y3448" s="814">
        <v>0</v>
      </c>
      <c r="Z3448" s="814">
        <v>0</v>
      </c>
      <c r="AA3448" s="814">
        <v>0</v>
      </c>
      <c r="AB3448" s="814">
        <v>0</v>
      </c>
      <c r="AC3448" s="814">
        <v>0</v>
      </c>
      <c r="AD3448" s="814">
        <v>0</v>
      </c>
      <c r="AE3448" s="814">
        <v>0</v>
      </c>
      <c r="AF3448" s="814">
        <v>0</v>
      </c>
      <c r="AG3448" s="814">
        <v>0</v>
      </c>
      <c r="AH3448" s="816">
        <v>0</v>
      </c>
      <c r="AI3448" s="816">
        <v>0</v>
      </c>
      <c r="AK3448" s="199"/>
      <c r="AM3448" s="11"/>
      <c r="AN3448" s="15"/>
      <c r="AO3448" s="11"/>
      <c r="AP3448" s="11"/>
    </row>
    <row r="3449" spans="3:42" outlineLevel="2" x14ac:dyDescent="0.2">
      <c r="C3449" s="252">
        <v>24</v>
      </c>
      <c r="D3449" s="119" t="s">
        <v>441</v>
      </c>
      <c r="F3449" s="12"/>
      <c r="H3449" s="817"/>
      <c r="K3449" s="16"/>
      <c r="Q3449" s="16"/>
      <c r="R3449" s="818"/>
      <c r="S3449" s="818"/>
      <c r="T3449" s="818"/>
      <c r="U3449" s="818"/>
      <c r="V3449" s="818"/>
      <c r="W3449" s="818"/>
      <c r="X3449" s="818"/>
      <c r="Y3449" s="818"/>
      <c r="Z3449" s="818"/>
      <c r="AA3449" s="818"/>
      <c r="AB3449" s="818"/>
      <c r="AC3449" s="818"/>
      <c r="AD3449" s="818"/>
      <c r="AE3449" s="818"/>
      <c r="AF3449" s="818"/>
      <c r="AG3449" s="818"/>
      <c r="AH3449" s="818"/>
      <c r="AI3449" s="818"/>
      <c r="AK3449" s="199"/>
      <c r="AM3449" s="11"/>
      <c r="AN3449" s="15"/>
      <c r="AO3449" s="11"/>
      <c r="AP3449" s="11"/>
    </row>
    <row r="3450" spans="3:42" x14ac:dyDescent="0.2">
      <c r="C3450" s="252">
        <v>25</v>
      </c>
      <c r="D3450" s="754" t="s">
        <v>153</v>
      </c>
      <c r="E3450" s="67"/>
      <c r="F3450" s="67"/>
      <c r="G3450" s="67"/>
      <c r="H3450" s="755" t="s">
        <v>152</v>
      </c>
      <c r="I3450" s="67"/>
      <c r="J3450" s="67"/>
      <c r="K3450" s="102"/>
      <c r="L3450" s="67"/>
      <c r="M3450" s="67"/>
      <c r="N3450" s="67"/>
      <c r="O3450" s="67"/>
      <c r="P3450" s="67"/>
      <c r="Q3450" s="102"/>
      <c r="R3450" s="67"/>
      <c r="S3450" s="67"/>
      <c r="T3450" s="67"/>
      <c r="U3450" s="67"/>
      <c r="V3450" s="67"/>
      <c r="W3450" s="67"/>
      <c r="X3450" s="67"/>
      <c r="Y3450" s="67"/>
      <c r="Z3450" s="67"/>
      <c r="AA3450" s="67"/>
      <c r="AB3450" s="67"/>
      <c r="AC3450" s="67"/>
      <c r="AD3450" s="67"/>
      <c r="AE3450" s="67"/>
      <c r="AF3450" s="67"/>
      <c r="AG3450" s="67"/>
      <c r="AH3450" s="67"/>
      <c r="AI3450" s="67"/>
      <c r="AK3450" s="199"/>
      <c r="AM3450" s="11"/>
      <c r="AN3450" s="15"/>
      <c r="AO3450" s="11"/>
      <c r="AP3450" s="11"/>
    </row>
    <row r="3451" spans="3:42" outlineLevel="1" x14ac:dyDescent="0.2">
      <c r="C3451" s="252">
        <v>25</v>
      </c>
      <c r="D3451" s="119" t="s">
        <v>441</v>
      </c>
      <c r="F3451" s="121" t="s">
        <v>597</v>
      </c>
      <c r="G3451" s="756"/>
      <c r="H3451" s="757"/>
      <c r="I3451" s="756"/>
      <c r="J3451" s="756"/>
      <c r="K3451" s="758"/>
      <c r="L3451" s="759"/>
      <c r="M3451" s="759"/>
      <c r="N3451" s="759"/>
      <c r="O3451" s="759"/>
      <c r="P3451" s="759"/>
      <c r="Q3451" s="758"/>
      <c r="R3451" s="760"/>
      <c r="S3451" s="760"/>
      <c r="T3451" s="760"/>
      <c r="U3451" s="760"/>
      <c r="V3451" s="760"/>
      <c r="W3451" s="760"/>
      <c r="X3451" s="760"/>
      <c r="Y3451" s="760"/>
      <c r="Z3451" s="760"/>
      <c r="AA3451" s="760"/>
      <c r="AB3451" s="760"/>
      <c r="AC3451" s="760"/>
      <c r="AD3451" s="760"/>
      <c r="AE3451" s="760"/>
      <c r="AF3451" s="760"/>
      <c r="AG3451" s="760"/>
      <c r="AH3451" s="759"/>
      <c r="AI3451" s="759"/>
      <c r="AK3451" s="199"/>
      <c r="AM3451" s="11"/>
      <c r="AN3451" s="15"/>
      <c r="AO3451" s="11"/>
      <c r="AP3451" s="11"/>
    </row>
    <row r="3452" spans="3:42" outlineLevel="2" x14ac:dyDescent="0.2">
      <c r="C3452" s="252">
        <v>25</v>
      </c>
      <c r="D3452" s="119" t="s">
        <v>441</v>
      </c>
      <c r="F3452" s="12"/>
      <c r="G3452" s="149" t="s">
        <v>598</v>
      </c>
      <c r="H3452" s="72" t="s">
        <v>48</v>
      </c>
      <c r="I3452" s="8" t="s">
        <v>451</v>
      </c>
      <c r="J3452" s="8" t="s">
        <v>599</v>
      </c>
      <c r="K3452" s="8" t="s">
        <v>61</v>
      </c>
      <c r="AK3452" s="199"/>
      <c r="AM3452" s="11"/>
      <c r="AN3452" s="15"/>
      <c r="AO3452" s="11"/>
      <c r="AP3452" s="11"/>
    </row>
    <row r="3453" spans="3:42" outlineLevel="2" x14ac:dyDescent="0.2">
      <c r="C3453" s="252">
        <v>25</v>
      </c>
      <c r="D3453" s="119" t="s">
        <v>441</v>
      </c>
      <c r="F3453" s="761" t="s">
        <v>129</v>
      </c>
      <c r="G3453" s="762" t="s">
        <v>130</v>
      </c>
      <c r="H3453" s="763">
        <v>0</v>
      </c>
      <c r="I3453" s="764">
        <v>1</v>
      </c>
      <c r="J3453" s="765">
        <v>1</v>
      </c>
      <c r="K3453" s="766"/>
      <c r="AK3453" s="199"/>
      <c r="AM3453" s="11"/>
      <c r="AN3453" s="15"/>
      <c r="AO3453" s="11"/>
      <c r="AP3453" s="11"/>
    </row>
    <row r="3454" spans="3:42" outlineLevel="2" x14ac:dyDescent="0.2">
      <c r="C3454" s="252">
        <v>25</v>
      </c>
      <c r="D3454" s="119" t="s">
        <v>441</v>
      </c>
      <c r="F3454" s="767" t="s">
        <v>128</v>
      </c>
      <c r="G3454" s="611" t="s">
        <v>130</v>
      </c>
      <c r="H3454" s="768">
        <v>2.9913998723819668E-2</v>
      </c>
      <c r="I3454" s="769">
        <v>0.97008600127618028</v>
      </c>
      <c r="J3454" s="770">
        <v>1</v>
      </c>
      <c r="K3454" s="771"/>
      <c r="AK3454" s="199"/>
      <c r="AM3454" s="11"/>
      <c r="AN3454" s="15"/>
      <c r="AO3454" s="11"/>
      <c r="AP3454" s="11"/>
    </row>
    <row r="3455" spans="3:42" outlineLevel="2" x14ac:dyDescent="0.2">
      <c r="C3455" s="252">
        <v>25</v>
      </c>
      <c r="D3455" s="119" t="s">
        <v>441</v>
      </c>
      <c r="F3455" s="767" t="s">
        <v>600</v>
      </c>
      <c r="G3455" s="611" t="s">
        <v>583</v>
      </c>
      <c r="H3455" s="772">
        <v>10021.179999999997</v>
      </c>
      <c r="I3455" s="773">
        <v>324978.5</v>
      </c>
      <c r="J3455" s="774">
        <v>334999.67999999999</v>
      </c>
      <c r="K3455" s="775">
        <v>0.62175397685827749</v>
      </c>
      <c r="AK3455" s="199"/>
      <c r="AM3455" s="11"/>
      <c r="AN3455" s="15"/>
      <c r="AO3455" s="11"/>
      <c r="AP3455" s="11"/>
    </row>
    <row r="3456" spans="3:42" outlineLevel="2" x14ac:dyDescent="0.2">
      <c r="C3456" s="252">
        <v>25</v>
      </c>
      <c r="D3456" s="119" t="s">
        <v>441</v>
      </c>
      <c r="F3456" s="767" t="s">
        <v>64</v>
      </c>
      <c r="G3456" s="611" t="s">
        <v>583</v>
      </c>
      <c r="H3456" s="776">
        <v>0</v>
      </c>
      <c r="I3456" s="773">
        <v>0</v>
      </c>
      <c r="J3456" s="774">
        <v>0</v>
      </c>
      <c r="K3456" s="771"/>
      <c r="AK3456" s="199"/>
      <c r="AM3456" s="11"/>
      <c r="AN3456" s="15"/>
      <c r="AO3456" s="11"/>
      <c r="AP3456" s="11"/>
    </row>
    <row r="3457" spans="3:42" outlineLevel="2" x14ac:dyDescent="0.2">
      <c r="C3457" s="252">
        <v>25</v>
      </c>
      <c r="D3457" s="119" t="s">
        <v>441</v>
      </c>
      <c r="F3457" s="767" t="s">
        <v>601</v>
      </c>
      <c r="G3457" s="611" t="s">
        <v>583</v>
      </c>
      <c r="H3457" s="776">
        <v>10021.179999999997</v>
      </c>
      <c r="I3457" s="773">
        <v>324978.5</v>
      </c>
      <c r="J3457" s="774">
        <v>334999.67999999999</v>
      </c>
      <c r="K3457" s="771"/>
      <c r="AK3457" s="199"/>
      <c r="AM3457" s="11"/>
      <c r="AN3457" s="15"/>
      <c r="AO3457" s="11"/>
      <c r="AP3457" s="11"/>
    </row>
    <row r="3458" spans="3:42" outlineLevel="2" x14ac:dyDescent="0.2">
      <c r="C3458" s="252">
        <v>25</v>
      </c>
      <c r="D3458" s="119" t="s">
        <v>441</v>
      </c>
      <c r="F3458" s="767" t="s">
        <v>602</v>
      </c>
      <c r="G3458" s="611" t="s">
        <v>130</v>
      </c>
      <c r="H3458" s="778">
        <v>0</v>
      </c>
      <c r="I3458" s="769">
        <v>0</v>
      </c>
      <c r="J3458" s="769">
        <v>0</v>
      </c>
      <c r="K3458" s="771"/>
      <c r="AK3458" s="199"/>
      <c r="AM3458" s="11"/>
      <c r="AN3458" s="15"/>
      <c r="AO3458" s="11"/>
      <c r="AP3458" s="11"/>
    </row>
    <row r="3459" spans="3:42" outlineLevel="2" x14ac:dyDescent="0.2">
      <c r="C3459" s="252">
        <v>25</v>
      </c>
      <c r="D3459" s="119" t="s">
        <v>441</v>
      </c>
      <c r="F3459" s="767" t="s">
        <v>603</v>
      </c>
      <c r="G3459" s="611" t="s">
        <v>583</v>
      </c>
      <c r="H3459" s="776">
        <v>0</v>
      </c>
      <c r="I3459" s="773">
        <v>324394.5</v>
      </c>
      <c r="J3459" s="774">
        <v>324394.5</v>
      </c>
      <c r="K3459" s="771"/>
      <c r="AK3459" s="199"/>
      <c r="AM3459" s="11"/>
      <c r="AN3459" s="15"/>
      <c r="AO3459" s="11"/>
      <c r="AP3459" s="11"/>
    </row>
    <row r="3460" spans="3:42" outlineLevel="2" x14ac:dyDescent="0.2">
      <c r="C3460" s="252">
        <v>25</v>
      </c>
      <c r="D3460" s="119" t="s">
        <v>441</v>
      </c>
      <c r="F3460" s="767" t="s">
        <v>604</v>
      </c>
      <c r="G3460" s="611"/>
      <c r="H3460" s="773">
        <v>0</v>
      </c>
      <c r="I3460" s="773">
        <v>0</v>
      </c>
      <c r="J3460" s="773">
        <v>0</v>
      </c>
      <c r="K3460" s="771"/>
      <c r="AK3460" s="199"/>
      <c r="AM3460" s="11"/>
      <c r="AN3460" s="15"/>
      <c r="AO3460" s="11"/>
      <c r="AP3460" s="11"/>
    </row>
    <row r="3461" spans="3:42" outlineLevel="2" x14ac:dyDescent="0.2">
      <c r="C3461" s="252">
        <v>25</v>
      </c>
      <c r="D3461" s="119" t="s">
        <v>441</v>
      </c>
      <c r="F3461" s="767" t="s">
        <v>605</v>
      </c>
      <c r="G3461" s="611"/>
      <c r="H3461" s="779"/>
      <c r="I3461" s="780"/>
      <c r="J3461" s="781"/>
      <c r="K3461" s="782">
        <v>16436.529411764706</v>
      </c>
      <c r="AK3461" s="199"/>
      <c r="AM3461" s="11"/>
      <c r="AN3461" s="15"/>
      <c r="AO3461" s="11"/>
      <c r="AP3461" s="11"/>
    </row>
    <row r="3462" spans="3:42" outlineLevel="2" x14ac:dyDescent="0.2">
      <c r="C3462" s="252">
        <v>25</v>
      </c>
      <c r="D3462" s="119" t="s">
        <v>441</v>
      </c>
      <c r="F3462" s="783" t="s">
        <v>606</v>
      </c>
      <c r="G3462" s="619" t="s">
        <v>130</v>
      </c>
      <c r="H3462" s="784">
        <v>0</v>
      </c>
      <c r="I3462" s="785">
        <v>0</v>
      </c>
      <c r="J3462" s="786">
        <v>0</v>
      </c>
      <c r="K3462" s="787"/>
      <c r="AK3462" s="199"/>
      <c r="AM3462" s="11"/>
      <c r="AN3462" s="15"/>
      <c r="AO3462" s="11"/>
      <c r="AP3462" s="11"/>
    </row>
    <row r="3463" spans="3:42" outlineLevel="2" x14ac:dyDescent="0.2">
      <c r="C3463" s="252">
        <v>25</v>
      </c>
      <c r="D3463" s="119" t="s">
        <v>441</v>
      </c>
      <c r="H3463"/>
      <c r="I3463"/>
      <c r="K3463"/>
      <c r="AK3463" s="199"/>
      <c r="AM3463" s="11"/>
      <c r="AN3463" s="15"/>
      <c r="AO3463" s="11"/>
      <c r="AP3463" s="11"/>
    </row>
    <row r="3464" spans="3:42" outlineLevel="1" x14ac:dyDescent="0.2">
      <c r="C3464" s="252">
        <v>25</v>
      </c>
      <c r="D3464" s="119" t="s">
        <v>441</v>
      </c>
      <c r="F3464" s="121" t="s">
        <v>607</v>
      </c>
      <c r="G3464" s="756"/>
      <c r="H3464" s="757"/>
      <c r="I3464" s="788"/>
      <c r="J3464" s="756"/>
      <c r="K3464" s="758"/>
      <c r="L3464" s="759"/>
      <c r="M3464" s="759"/>
      <c r="N3464" s="759"/>
      <c r="O3464" s="759"/>
      <c r="P3464" s="759"/>
      <c r="Q3464" s="758"/>
      <c r="R3464" s="760"/>
      <c r="S3464" s="760"/>
      <c r="T3464" s="760"/>
      <c r="U3464" s="760"/>
      <c r="V3464" s="760"/>
      <c r="W3464" s="760"/>
      <c r="X3464" s="760"/>
      <c r="Y3464" s="760"/>
      <c r="Z3464" s="760"/>
      <c r="AA3464" s="760"/>
      <c r="AB3464" s="760"/>
      <c r="AC3464" s="760"/>
      <c r="AD3464" s="760"/>
      <c r="AE3464" s="760"/>
      <c r="AF3464" s="760"/>
      <c r="AG3464" s="760"/>
      <c r="AH3464" s="759"/>
      <c r="AI3464" s="759"/>
      <c r="AK3464" s="199"/>
      <c r="AM3464" s="11"/>
      <c r="AN3464" s="15"/>
      <c r="AO3464" s="11"/>
      <c r="AP3464" s="11"/>
    </row>
    <row r="3465" spans="3:42" outlineLevel="2" x14ac:dyDescent="0.2">
      <c r="C3465" s="252">
        <v>25</v>
      </c>
      <c r="D3465" s="119" t="s">
        <v>441</v>
      </c>
      <c r="F3465" s="789" t="s">
        <v>608</v>
      </c>
      <c r="G3465" s="790"/>
      <c r="H3465" s="791" t="s">
        <v>609</v>
      </c>
      <c r="I3465" s="791"/>
      <c r="J3465" s="790"/>
      <c r="K3465" s="792"/>
      <c r="L3465" s="789"/>
      <c r="M3465" s="789"/>
      <c r="N3465" s="789"/>
      <c r="O3465" s="789"/>
      <c r="P3465" s="789"/>
      <c r="Q3465" s="792"/>
      <c r="R3465" s="793"/>
      <c r="S3465" s="793"/>
      <c r="T3465" s="793"/>
      <c r="U3465" s="793"/>
      <c r="V3465" s="793"/>
      <c r="W3465" s="793"/>
      <c r="X3465" s="793"/>
      <c r="Y3465" s="793"/>
      <c r="Z3465" s="793"/>
      <c r="AA3465" s="793"/>
      <c r="AB3465" s="793"/>
      <c r="AC3465" s="793"/>
      <c r="AD3465" s="793"/>
      <c r="AE3465" s="793"/>
      <c r="AF3465" s="793"/>
      <c r="AG3465" s="793"/>
      <c r="AH3465" s="789"/>
      <c r="AI3465" s="789"/>
      <c r="AK3465" s="199"/>
      <c r="AM3465" s="11"/>
      <c r="AN3465" s="15"/>
      <c r="AO3465" s="11"/>
      <c r="AP3465" s="11"/>
    </row>
    <row r="3466" spans="3:42" ht="14.25" customHeight="1" outlineLevel="2" x14ac:dyDescent="0.2">
      <c r="C3466" s="252">
        <v>25</v>
      </c>
      <c r="D3466" s="119" t="s">
        <v>441</v>
      </c>
      <c r="F3466" s="794" t="s">
        <v>610</v>
      </c>
      <c r="H3466" s="795"/>
      <c r="AK3466" s="199"/>
      <c r="AM3466" s="11"/>
      <c r="AN3466" s="15"/>
      <c r="AO3466" s="11"/>
      <c r="AP3466" s="11"/>
    </row>
    <row r="3467" spans="3:42" outlineLevel="2" x14ac:dyDescent="0.2">
      <c r="C3467" s="252">
        <v>25</v>
      </c>
      <c r="D3467" s="119" t="s">
        <v>441</v>
      </c>
      <c r="F3467" s="761" t="s">
        <v>62</v>
      </c>
      <c r="G3467" s="75"/>
      <c r="H3467" s="796" t="s">
        <v>10</v>
      </c>
      <c r="I3467" s="796" t="s">
        <v>611</v>
      </c>
      <c r="J3467" s="75"/>
      <c r="K3467" s="741"/>
      <c r="L3467" s="75"/>
      <c r="M3467" s="75"/>
      <c r="N3467" s="75"/>
      <c r="O3467" s="75"/>
      <c r="P3467" s="75"/>
      <c r="Q3467" s="128" t="s">
        <v>110</v>
      </c>
      <c r="R3467" s="299">
        <v>0</v>
      </c>
      <c r="S3467" s="300">
        <v>0</v>
      </c>
      <c r="T3467" s="300">
        <v>0</v>
      </c>
      <c r="U3467" s="300">
        <v>0</v>
      </c>
      <c r="V3467" s="300">
        <v>0</v>
      </c>
      <c r="W3467" s="301">
        <v>0</v>
      </c>
      <c r="X3467" s="300">
        <v>0</v>
      </c>
      <c r="Y3467" s="300">
        <v>0</v>
      </c>
      <c r="Z3467" s="300">
        <v>0</v>
      </c>
      <c r="AA3467" s="300">
        <v>0</v>
      </c>
      <c r="AB3467" s="302">
        <v>0</v>
      </c>
      <c r="AC3467" s="302">
        <v>0</v>
      </c>
      <c r="AD3467" s="302">
        <v>0</v>
      </c>
      <c r="AE3467" s="302">
        <v>0</v>
      </c>
      <c r="AF3467" s="302">
        <v>0</v>
      </c>
      <c r="AG3467" s="302">
        <v>0</v>
      </c>
      <c r="AH3467" s="348">
        <v>0</v>
      </c>
      <c r="AI3467" s="348">
        <v>0</v>
      </c>
      <c r="AK3467" s="199"/>
      <c r="AM3467" s="11"/>
      <c r="AN3467" s="15"/>
      <c r="AO3467" s="11"/>
      <c r="AP3467" s="11"/>
    </row>
    <row r="3468" spans="3:42" outlineLevel="2" x14ac:dyDescent="0.2">
      <c r="C3468" s="252">
        <v>25</v>
      </c>
      <c r="D3468" s="119" t="s">
        <v>441</v>
      </c>
      <c r="F3468" s="767" t="s">
        <v>188</v>
      </c>
      <c r="H3468" s="797" t="s">
        <v>10</v>
      </c>
      <c r="I3468" s="797" t="s">
        <v>612</v>
      </c>
      <c r="K3468" s="164"/>
      <c r="Q3468" s="135" t="s">
        <v>110</v>
      </c>
      <c r="R3468" s="314">
        <v>0</v>
      </c>
      <c r="S3468" s="315">
        <v>0</v>
      </c>
      <c r="T3468" s="315">
        <v>0</v>
      </c>
      <c r="U3468" s="315">
        <v>0</v>
      </c>
      <c r="V3468" s="315">
        <v>0</v>
      </c>
      <c r="W3468" s="316">
        <v>0</v>
      </c>
      <c r="X3468" s="315">
        <v>0</v>
      </c>
      <c r="Y3468" s="315">
        <v>0</v>
      </c>
      <c r="Z3468" s="315">
        <v>0</v>
      </c>
      <c r="AA3468" s="315">
        <v>0</v>
      </c>
      <c r="AB3468" s="5">
        <v>0</v>
      </c>
      <c r="AC3468" s="5">
        <v>0</v>
      </c>
      <c r="AD3468" s="5">
        <v>0</v>
      </c>
      <c r="AE3468" s="5">
        <v>0</v>
      </c>
      <c r="AF3468" s="5">
        <v>0</v>
      </c>
      <c r="AG3468" s="5">
        <v>0</v>
      </c>
      <c r="AH3468" s="350">
        <v>0</v>
      </c>
      <c r="AI3468" s="350">
        <v>0</v>
      </c>
      <c r="AK3468" s="199"/>
      <c r="AM3468" s="11"/>
      <c r="AN3468" s="15"/>
      <c r="AO3468" s="11"/>
      <c r="AP3468" s="11"/>
    </row>
    <row r="3469" spans="3:42" outlineLevel="2" x14ac:dyDescent="0.2">
      <c r="C3469" s="252">
        <v>25</v>
      </c>
      <c r="D3469" s="119" t="s">
        <v>441</v>
      </c>
      <c r="F3469" s="767" t="s">
        <v>613</v>
      </c>
      <c r="H3469" s="797" t="s">
        <v>10</v>
      </c>
      <c r="I3469" s="234" t="s">
        <v>614</v>
      </c>
      <c r="K3469" s="164"/>
      <c r="Q3469" s="135" t="s">
        <v>110</v>
      </c>
      <c r="R3469" s="314">
        <v>0</v>
      </c>
      <c r="S3469" s="315">
        <v>0</v>
      </c>
      <c r="T3469" s="315">
        <v>0</v>
      </c>
      <c r="U3469" s="315">
        <v>10999.56559416124</v>
      </c>
      <c r="V3469" s="315">
        <v>12536.865531078472</v>
      </c>
      <c r="W3469" s="316">
        <v>12975.584991611915</v>
      </c>
      <c r="X3469" s="315">
        <v>14645.627842851321</v>
      </c>
      <c r="Y3469" s="315">
        <v>16539.623260977009</v>
      </c>
      <c r="Z3469" s="315">
        <v>15433.923930178726</v>
      </c>
      <c r="AA3469" s="315">
        <v>16237.115065497563</v>
      </c>
      <c r="AB3469" s="5">
        <v>16523.783176261582</v>
      </c>
      <c r="AC3469" s="5">
        <v>17644.422566097641</v>
      </c>
      <c r="AD3469" s="5">
        <v>17951.783545713872</v>
      </c>
      <c r="AE3469" s="5">
        <v>17854.016934556505</v>
      </c>
      <c r="AF3469" s="5">
        <v>19675.383568396246</v>
      </c>
      <c r="AG3469" s="5">
        <v>18701.770319630643</v>
      </c>
      <c r="AH3469" s="350">
        <v>19511.269246724216</v>
      </c>
      <c r="AI3469" s="350">
        <v>20859.103929431851</v>
      </c>
      <c r="AK3469" s="199"/>
      <c r="AM3469" s="11"/>
      <c r="AN3469" s="15"/>
      <c r="AO3469" s="11"/>
      <c r="AP3469" s="11"/>
    </row>
    <row r="3470" spans="3:42" outlineLevel="2" x14ac:dyDescent="0.2">
      <c r="C3470" s="252">
        <v>25</v>
      </c>
      <c r="D3470" s="119" t="s">
        <v>441</v>
      </c>
      <c r="F3470" s="783" t="s">
        <v>57</v>
      </c>
      <c r="G3470" s="83"/>
      <c r="H3470" s="798" t="s">
        <v>10</v>
      </c>
      <c r="I3470" s="799"/>
      <c r="J3470" s="83"/>
      <c r="K3470" s="736"/>
      <c r="L3470" s="83"/>
      <c r="M3470" s="83"/>
      <c r="N3470" s="83"/>
      <c r="O3470" s="83"/>
      <c r="P3470" s="83"/>
      <c r="Q3470" s="143" t="s">
        <v>110</v>
      </c>
      <c r="R3470" s="304">
        <v>0</v>
      </c>
      <c r="S3470" s="305">
        <v>0</v>
      </c>
      <c r="T3470" s="305">
        <v>0</v>
      </c>
      <c r="U3470" s="305">
        <v>5369.929406040299</v>
      </c>
      <c r="V3470" s="305">
        <v>4471.6852300538576</v>
      </c>
      <c r="W3470" s="306">
        <v>4520.7637021911323</v>
      </c>
      <c r="X3470" s="305">
        <v>4598.9026645693766</v>
      </c>
      <c r="Y3470" s="305">
        <v>4655.6328249014241</v>
      </c>
      <c r="Z3470" s="305">
        <v>4724.4512206844738</v>
      </c>
      <c r="AA3470" s="305">
        <v>4806.9003874689079</v>
      </c>
      <c r="AB3470" s="307">
        <v>4896.7133269134938</v>
      </c>
      <c r="AC3470" s="307">
        <v>4988.1656929705714</v>
      </c>
      <c r="AD3470" s="307">
        <v>5081.2863790700558</v>
      </c>
      <c r="AE3470" s="307">
        <v>5176.1047596432036</v>
      </c>
      <c r="AF3470" s="307">
        <v>5272.6506973310852</v>
      </c>
      <c r="AG3470" s="307">
        <v>5370.954550277148</v>
      </c>
      <c r="AH3470" s="362">
        <v>5471.0471795040385</v>
      </c>
      <c r="AI3470" s="362">
        <v>5572.9599563748397</v>
      </c>
      <c r="AK3470" s="199"/>
      <c r="AM3470" s="11"/>
      <c r="AN3470" s="15"/>
      <c r="AO3470" s="11"/>
      <c r="AP3470" s="11"/>
    </row>
    <row r="3471" spans="3:42" outlineLevel="2" x14ac:dyDescent="0.2">
      <c r="C3471" s="252">
        <v>25</v>
      </c>
      <c r="D3471" s="119" t="s">
        <v>441</v>
      </c>
      <c r="F3471" s="12"/>
      <c r="H3471" s="234"/>
      <c r="K3471" s="164"/>
      <c r="Q3471" s="16"/>
      <c r="R3471" s="800">
        <v>0</v>
      </c>
      <c r="S3471" s="800">
        <v>0</v>
      </c>
      <c r="T3471" s="800">
        <v>0</v>
      </c>
      <c r="U3471" s="800">
        <v>16369.495000201539</v>
      </c>
      <c r="V3471" s="800">
        <v>17008.55076113233</v>
      </c>
      <c r="W3471" s="800">
        <v>17496.348693803047</v>
      </c>
      <c r="X3471" s="800">
        <v>19244.530507420699</v>
      </c>
      <c r="Y3471" s="800">
        <v>21195.256085878435</v>
      </c>
      <c r="Z3471" s="800">
        <v>20158.375150863198</v>
      </c>
      <c r="AA3471" s="800">
        <v>21044.015452966472</v>
      </c>
      <c r="AB3471" s="800">
        <v>21420.496503175076</v>
      </c>
      <c r="AC3471" s="800">
        <v>22632.588259068212</v>
      </c>
      <c r="AD3471" s="800">
        <v>23033.069924783929</v>
      </c>
      <c r="AE3471" s="800">
        <v>23030.121694199708</v>
      </c>
      <c r="AF3471" s="800">
        <v>24948.034265727332</v>
      </c>
      <c r="AG3471" s="800">
        <v>24072.72486990779</v>
      </c>
      <c r="AH3471" s="800">
        <v>24982.316426228255</v>
      </c>
      <c r="AI3471" s="800">
        <v>26432.063885806689</v>
      </c>
      <c r="AK3471" s="199"/>
      <c r="AM3471" s="11"/>
      <c r="AN3471" s="15"/>
      <c r="AO3471" s="11"/>
      <c r="AP3471" s="11"/>
    </row>
    <row r="3472" spans="3:42" ht="14.25" customHeight="1" outlineLevel="2" x14ac:dyDescent="0.2">
      <c r="C3472" s="252">
        <v>25</v>
      </c>
      <c r="D3472" s="119" t="s">
        <v>441</v>
      </c>
      <c r="F3472" s="794" t="s">
        <v>615</v>
      </c>
      <c r="AK3472" s="199"/>
      <c r="AM3472" s="11"/>
      <c r="AN3472" s="15"/>
      <c r="AO3472" s="11"/>
      <c r="AP3472" s="11"/>
    </row>
    <row r="3473" spans="3:42" outlineLevel="2" x14ac:dyDescent="0.2">
      <c r="C3473" s="252">
        <v>25</v>
      </c>
      <c r="D3473" s="119" t="s">
        <v>441</v>
      </c>
      <c r="F3473" s="761" t="s">
        <v>48</v>
      </c>
      <c r="G3473" s="75"/>
      <c r="H3473" s="796" t="s">
        <v>10</v>
      </c>
      <c r="I3473" s="801"/>
      <c r="J3473" s="75"/>
      <c r="K3473" s="741"/>
      <c r="L3473" s="75"/>
      <c r="M3473" s="75"/>
      <c r="N3473" s="75"/>
      <c r="O3473" s="75"/>
      <c r="P3473" s="75"/>
      <c r="Q3473" s="128" t="s">
        <v>110</v>
      </c>
      <c r="R3473" s="299">
        <v>0</v>
      </c>
      <c r="S3473" s="300">
        <v>0</v>
      </c>
      <c r="T3473" s="300">
        <v>0</v>
      </c>
      <c r="U3473" s="300">
        <v>329.04099114631009</v>
      </c>
      <c r="V3473" s="300">
        <v>375.02777949738021</v>
      </c>
      <c r="W3473" s="301">
        <v>388.15163287989247</v>
      </c>
      <c r="X3473" s="300">
        <v>438.10929260059225</v>
      </c>
      <c r="Y3473" s="300">
        <v>494.76626912132434</v>
      </c>
      <c r="Z3473" s="300">
        <v>461.69038075089622</v>
      </c>
      <c r="AA3473" s="300">
        <v>485.7170393478072</v>
      </c>
      <c r="AB3473" s="302">
        <v>494.29242884736186</v>
      </c>
      <c r="AC3473" s="302">
        <v>527.81523412477975</v>
      </c>
      <c r="AD3473" s="302">
        <v>537.00963007677171</v>
      </c>
      <c r="AE3473" s="302">
        <v>534.08503979537807</v>
      </c>
      <c r="AF3473" s="302">
        <v>588.56939895566779</v>
      </c>
      <c r="AG3473" s="302">
        <v>559.44473347459962</v>
      </c>
      <c r="AH3473" s="348">
        <v>583.66008334661012</v>
      </c>
      <c r="AI3473" s="348">
        <v>623.97920832504622</v>
      </c>
      <c r="AK3473" s="199"/>
      <c r="AM3473" s="11"/>
      <c r="AN3473" s="15"/>
      <c r="AO3473" s="11"/>
      <c r="AP3473" s="11"/>
    </row>
    <row r="3474" spans="3:42" outlineLevel="2" x14ac:dyDescent="0.2">
      <c r="C3474" s="252">
        <v>25</v>
      </c>
      <c r="D3474" s="119" t="s">
        <v>441</v>
      </c>
      <c r="F3474" s="767" t="s">
        <v>55</v>
      </c>
      <c r="H3474" s="797" t="s">
        <v>10</v>
      </c>
      <c r="K3474" s="164"/>
      <c r="Q3474" s="135" t="s">
        <v>110</v>
      </c>
      <c r="R3474" s="314">
        <v>0</v>
      </c>
      <c r="S3474" s="315">
        <v>0</v>
      </c>
      <c r="T3474" s="315">
        <v>0</v>
      </c>
      <c r="U3474" s="315">
        <v>10670.52460301493</v>
      </c>
      <c r="V3474" s="315">
        <v>12161.837751581092</v>
      </c>
      <c r="W3474" s="316">
        <v>12587.433358732022</v>
      </c>
      <c r="X3474" s="315">
        <v>14207.518550250728</v>
      </c>
      <c r="Y3474" s="315">
        <v>16044.856991855684</v>
      </c>
      <c r="Z3474" s="315">
        <v>14972.233549427829</v>
      </c>
      <c r="AA3474" s="315">
        <v>15751.398026149755</v>
      </c>
      <c r="AB3474" s="5">
        <v>16029.49074741422</v>
      </c>
      <c r="AC3474" s="5">
        <v>17116.60733197286</v>
      </c>
      <c r="AD3474" s="5">
        <v>17414.773915637099</v>
      </c>
      <c r="AE3474" s="5">
        <v>17319.931894761125</v>
      </c>
      <c r="AF3474" s="5">
        <v>19086.814169440579</v>
      </c>
      <c r="AG3474" s="5">
        <v>18142.325586156043</v>
      </c>
      <c r="AH3474" s="350">
        <v>18927.609163377605</v>
      </c>
      <c r="AI3474" s="350">
        <v>20235.124721106804</v>
      </c>
      <c r="AK3474" s="199"/>
      <c r="AM3474" s="11"/>
      <c r="AN3474" s="15"/>
      <c r="AO3474" s="11"/>
      <c r="AP3474" s="11"/>
    </row>
    <row r="3475" spans="3:42" outlineLevel="2" x14ac:dyDescent="0.2">
      <c r="C3475" s="252">
        <v>25</v>
      </c>
      <c r="D3475" s="119" t="s">
        <v>441</v>
      </c>
      <c r="F3475" s="783" t="s">
        <v>57</v>
      </c>
      <c r="G3475" s="83"/>
      <c r="H3475" s="798" t="s">
        <v>10</v>
      </c>
      <c r="I3475" s="799"/>
      <c r="J3475" s="83"/>
      <c r="K3475" s="736"/>
      <c r="L3475" s="83"/>
      <c r="M3475" s="83"/>
      <c r="N3475" s="83"/>
      <c r="O3475" s="83"/>
      <c r="P3475" s="83"/>
      <c r="Q3475" s="143" t="s">
        <v>110</v>
      </c>
      <c r="R3475" s="304">
        <v>0</v>
      </c>
      <c r="S3475" s="305">
        <v>0</v>
      </c>
      <c r="T3475" s="305">
        <v>0</v>
      </c>
      <c r="U3475" s="305">
        <v>5369.929406040299</v>
      </c>
      <c r="V3475" s="305">
        <v>4471.6852300538576</v>
      </c>
      <c r="W3475" s="306">
        <v>4520.7637021911323</v>
      </c>
      <c r="X3475" s="305">
        <v>4598.9026645693766</v>
      </c>
      <c r="Y3475" s="305">
        <v>4655.6328249014241</v>
      </c>
      <c r="Z3475" s="305">
        <v>4724.4512206844738</v>
      </c>
      <c r="AA3475" s="305">
        <v>4806.9003874689079</v>
      </c>
      <c r="AB3475" s="307">
        <v>4896.7133269134938</v>
      </c>
      <c r="AC3475" s="307">
        <v>4988.1656929705714</v>
      </c>
      <c r="AD3475" s="307">
        <v>5081.2863790700558</v>
      </c>
      <c r="AE3475" s="307">
        <v>5176.1047596432036</v>
      </c>
      <c r="AF3475" s="307">
        <v>5272.6506973310852</v>
      </c>
      <c r="AG3475" s="307">
        <v>5370.954550277148</v>
      </c>
      <c r="AH3475" s="362">
        <v>5471.0471795040385</v>
      </c>
      <c r="AI3475" s="362">
        <v>5572.9599563748397</v>
      </c>
      <c r="AK3475" s="199"/>
      <c r="AM3475" s="11"/>
      <c r="AN3475" s="15"/>
      <c r="AO3475" s="11"/>
      <c r="AP3475" s="11"/>
    </row>
    <row r="3476" spans="3:42" outlineLevel="2" x14ac:dyDescent="0.2">
      <c r="C3476" s="252">
        <v>25</v>
      </c>
      <c r="D3476" s="119" t="s">
        <v>441</v>
      </c>
      <c r="F3476" s="12"/>
      <c r="H3476" s="164"/>
      <c r="K3476" s="164"/>
      <c r="Q3476" s="16"/>
      <c r="R3476" s="800">
        <v>0</v>
      </c>
      <c r="S3476" s="800">
        <v>0</v>
      </c>
      <c r="T3476" s="800">
        <v>0</v>
      </c>
      <c r="U3476" s="800">
        <v>16369.495000201539</v>
      </c>
      <c r="V3476" s="800">
        <v>17008.55076113233</v>
      </c>
      <c r="W3476" s="800">
        <v>17496.348693803047</v>
      </c>
      <c r="X3476" s="800">
        <v>19244.530507420699</v>
      </c>
      <c r="Y3476" s="800">
        <v>21195.256085878435</v>
      </c>
      <c r="Z3476" s="800">
        <v>20158.375150863198</v>
      </c>
      <c r="AA3476" s="800">
        <v>21044.015452966469</v>
      </c>
      <c r="AB3476" s="800">
        <v>21420.496503175076</v>
      </c>
      <c r="AC3476" s="800">
        <v>22632.588259068212</v>
      </c>
      <c r="AD3476" s="800">
        <v>23033.069924783929</v>
      </c>
      <c r="AE3476" s="800">
        <v>23030.121694199705</v>
      </c>
      <c r="AF3476" s="800">
        <v>24948.034265727332</v>
      </c>
      <c r="AG3476" s="800">
        <v>24072.72486990779</v>
      </c>
      <c r="AH3476" s="800">
        <v>24982.316426228255</v>
      </c>
      <c r="AI3476" s="800">
        <v>26432.063885806689</v>
      </c>
      <c r="AK3476" s="199"/>
      <c r="AM3476" s="11"/>
      <c r="AN3476" s="15"/>
      <c r="AO3476" s="11"/>
      <c r="AP3476" s="11"/>
    </row>
    <row r="3477" spans="3:42" ht="15" customHeight="1" outlineLevel="2" x14ac:dyDescent="0.2">
      <c r="C3477" s="252">
        <v>25</v>
      </c>
      <c r="D3477" s="119" t="s">
        <v>441</v>
      </c>
      <c r="F3477" s="794" t="s">
        <v>69</v>
      </c>
      <c r="AK3477" s="199"/>
      <c r="AM3477" s="11"/>
      <c r="AN3477" s="15"/>
      <c r="AO3477" s="11"/>
      <c r="AP3477" s="11"/>
    </row>
    <row r="3478" spans="3:42" outlineLevel="2" x14ac:dyDescent="0.2">
      <c r="C3478" s="252">
        <v>25</v>
      </c>
      <c r="D3478" s="119" t="s">
        <v>441</v>
      </c>
      <c r="F3478" s="761" t="s">
        <v>9</v>
      </c>
      <c r="G3478" s="75"/>
      <c r="H3478" s="796" t="s">
        <v>10</v>
      </c>
      <c r="I3478" s="801"/>
      <c r="J3478" s="75"/>
      <c r="K3478" s="741"/>
      <c r="L3478" s="75"/>
      <c r="M3478" s="75"/>
      <c r="N3478" s="75"/>
      <c r="O3478" s="75"/>
      <c r="P3478" s="75"/>
      <c r="Q3478" s="128" t="s">
        <v>110</v>
      </c>
      <c r="R3478" s="299">
        <v>0</v>
      </c>
      <c r="S3478" s="300">
        <v>0</v>
      </c>
      <c r="T3478" s="300">
        <v>0</v>
      </c>
      <c r="U3478" s="300">
        <v>-130.03436019654944</v>
      </c>
      <c r="V3478" s="300">
        <v>-142.20389383519395</v>
      </c>
      <c r="W3478" s="301">
        <v>-150.15170647450998</v>
      </c>
      <c r="X3478" s="300">
        <v>-169.6962603334226</v>
      </c>
      <c r="Y3478" s="300">
        <v>-229.98660301422152</v>
      </c>
      <c r="Z3478" s="300">
        <v>-172.51135771775944</v>
      </c>
      <c r="AA3478" s="300">
        <v>-182.66340991462502</v>
      </c>
      <c r="AB3478" s="302">
        <v>-223.26328170296421</v>
      </c>
      <c r="AC3478" s="302">
        <v>-248.27770712369141</v>
      </c>
      <c r="AD3478" s="302">
        <v>-228.43931642656125</v>
      </c>
      <c r="AE3478" s="302">
        <v>-247.16807989199188</v>
      </c>
      <c r="AF3478" s="302">
        <v>-229.47278939585564</v>
      </c>
      <c r="AG3478" s="302">
        <v>-306.97200366733307</v>
      </c>
      <c r="AH3478" s="348">
        <v>-263.81329727389311</v>
      </c>
      <c r="AI3478" s="348">
        <v>-217.19014778596861</v>
      </c>
      <c r="AK3478" s="199"/>
      <c r="AM3478" s="11"/>
      <c r="AN3478" s="15"/>
      <c r="AO3478" s="11"/>
      <c r="AP3478" s="11"/>
    </row>
    <row r="3479" spans="3:42" outlineLevel="2" x14ac:dyDescent="0.2">
      <c r="C3479" s="252">
        <v>25</v>
      </c>
      <c r="D3479" s="119" t="s">
        <v>441</v>
      </c>
      <c r="F3479" s="767" t="s">
        <v>14</v>
      </c>
      <c r="H3479" s="797" t="s">
        <v>10</v>
      </c>
      <c r="K3479" s="164"/>
      <c r="Q3479" s="135" t="s">
        <v>110</v>
      </c>
      <c r="R3479" s="314">
        <v>0</v>
      </c>
      <c r="S3479" s="315">
        <v>0</v>
      </c>
      <c r="T3479" s="315">
        <v>0</v>
      </c>
      <c r="U3479" s="315">
        <v>-429.87758899281965</v>
      </c>
      <c r="V3479" s="315">
        <v>-465.52909246010273</v>
      </c>
      <c r="W3479" s="316">
        <v>-489.26999052379335</v>
      </c>
      <c r="X3479" s="315">
        <v>-548.67762966918451</v>
      </c>
      <c r="Y3479" s="315">
        <v>-713.34439755694859</v>
      </c>
      <c r="Z3479" s="315">
        <v>-560.18791659386386</v>
      </c>
      <c r="AA3479" s="315">
        <v>-589.48998324632771</v>
      </c>
      <c r="AB3479" s="5">
        <v>-701.01346697412669</v>
      </c>
      <c r="AC3479" s="5">
        <v>-770.50861026021823</v>
      </c>
      <c r="AD3479" s="5">
        <v>-718.9792824298803</v>
      </c>
      <c r="AE3479" s="5">
        <v>-771.58901539501642</v>
      </c>
      <c r="AF3479" s="5">
        <v>-725.92636967234205</v>
      </c>
      <c r="AG3479" s="5">
        <v>-937.24996458681176</v>
      </c>
      <c r="AH3479" s="350">
        <v>-822.94332380368564</v>
      </c>
      <c r="AI3479" s="350">
        <v>-699.32969283065836</v>
      </c>
      <c r="AJ3479" s="289"/>
      <c r="AK3479" s="199"/>
      <c r="AM3479" s="11"/>
      <c r="AN3479" s="15"/>
      <c r="AO3479" s="11"/>
      <c r="AP3479" s="11"/>
    </row>
    <row r="3480" spans="3:42" outlineLevel="2" x14ac:dyDescent="0.2">
      <c r="C3480" s="252">
        <v>25</v>
      </c>
      <c r="D3480" s="119" t="s">
        <v>441</v>
      </c>
      <c r="F3480" s="783" t="s">
        <v>16</v>
      </c>
      <c r="G3480" s="83"/>
      <c r="H3480" s="798" t="s">
        <v>10</v>
      </c>
      <c r="I3480" s="799"/>
      <c r="J3480" s="83"/>
      <c r="K3480" s="736"/>
      <c r="L3480" s="83"/>
      <c r="M3480" s="83"/>
      <c r="N3480" s="83"/>
      <c r="O3480" s="83"/>
      <c r="P3480" s="83"/>
      <c r="Q3480" s="143" t="s">
        <v>110</v>
      </c>
      <c r="R3480" s="304">
        <v>0</v>
      </c>
      <c r="S3480" s="305">
        <v>0</v>
      </c>
      <c r="T3480" s="305">
        <v>0</v>
      </c>
      <c r="U3480" s="305">
        <v>-48.517039629523438</v>
      </c>
      <c r="V3480" s="305">
        <v>-50.233646277417328</v>
      </c>
      <c r="W3480" s="306">
        <v>-51.637557211460987</v>
      </c>
      <c r="X3480" s="305">
        <v>-53.048918544750762</v>
      </c>
      <c r="Y3480" s="305">
        <v>-54.329151820567667</v>
      </c>
      <c r="Z3480" s="305">
        <v>-55.477476446111929</v>
      </c>
      <c r="AA3480" s="305">
        <v>-56.578921293132176</v>
      </c>
      <c r="AB3480" s="307">
        <v>-57.702234167420194</v>
      </c>
      <c r="AC3480" s="307">
        <v>-58.847849236418583</v>
      </c>
      <c r="AD3480" s="307">
        <v>-60.016209287538764</v>
      </c>
      <c r="AE3480" s="307">
        <v>-61.207765899302444</v>
      </c>
      <c r="AF3480" s="307">
        <v>-62.422979615880656</v>
      </c>
      <c r="AG3480" s="307">
        <v>-63.662320125098404</v>
      </c>
      <c r="AH3480" s="362">
        <v>-64.92626643997329</v>
      </c>
      <c r="AI3480" s="362">
        <v>-66.215307083858335</v>
      </c>
      <c r="AK3480" s="199"/>
      <c r="AM3480" s="11"/>
      <c r="AN3480" s="15"/>
      <c r="AO3480" s="11"/>
      <c r="AP3480" s="11"/>
    </row>
    <row r="3481" spans="3:42" outlineLevel="2" x14ac:dyDescent="0.2">
      <c r="C3481" s="252">
        <v>25</v>
      </c>
      <c r="D3481" s="119" t="s">
        <v>441</v>
      </c>
      <c r="F3481" s="12"/>
      <c r="H3481" s="797"/>
      <c r="K3481" s="164"/>
      <c r="Q3481" s="16"/>
      <c r="R3481" s="800">
        <v>0</v>
      </c>
      <c r="S3481" s="800">
        <v>0</v>
      </c>
      <c r="T3481" s="800">
        <v>0</v>
      </c>
      <c r="U3481" s="800">
        <v>-608.42898881889255</v>
      </c>
      <c r="V3481" s="800">
        <v>-657.96663257271393</v>
      </c>
      <c r="W3481" s="800">
        <v>-691.05925420976428</v>
      </c>
      <c r="X3481" s="800">
        <v>-771.42280854735793</v>
      </c>
      <c r="Y3481" s="800">
        <v>-997.66015239173771</v>
      </c>
      <c r="Z3481" s="800">
        <v>-788.17675075773525</v>
      </c>
      <c r="AA3481" s="800">
        <v>-828.73231445408499</v>
      </c>
      <c r="AB3481" s="800">
        <v>-981.97898284451105</v>
      </c>
      <c r="AC3481" s="800">
        <v>-1077.6341666203282</v>
      </c>
      <c r="AD3481" s="800">
        <v>-1007.4348081439804</v>
      </c>
      <c r="AE3481" s="800">
        <v>-1079.9648611863108</v>
      </c>
      <c r="AF3481" s="800">
        <v>-1017.8221386840784</v>
      </c>
      <c r="AG3481" s="800">
        <v>-1307.8842883792433</v>
      </c>
      <c r="AH3481" s="800">
        <v>-1151.682887517552</v>
      </c>
      <c r="AI3481" s="800">
        <v>-982.7351477004853</v>
      </c>
      <c r="AK3481" s="199"/>
      <c r="AM3481" s="11"/>
      <c r="AN3481" s="15"/>
      <c r="AO3481" s="11"/>
      <c r="AP3481" s="11"/>
    </row>
    <row r="3482" spans="3:42" ht="17.25" customHeight="1" outlineLevel="2" x14ac:dyDescent="0.2">
      <c r="C3482" s="252">
        <v>25</v>
      </c>
      <c r="D3482" s="119" t="s">
        <v>441</v>
      </c>
      <c r="F3482" s="794" t="s">
        <v>616</v>
      </c>
      <c r="AK3482" s="199"/>
      <c r="AM3482" s="11"/>
      <c r="AN3482" s="15"/>
      <c r="AO3482" s="11"/>
      <c r="AP3482" s="11"/>
    </row>
    <row r="3483" spans="3:42" outlineLevel="2" x14ac:dyDescent="0.2">
      <c r="C3483" s="252">
        <v>25</v>
      </c>
      <c r="D3483" s="119" t="s">
        <v>441</v>
      </c>
      <c r="F3483" s="761" t="s">
        <v>48</v>
      </c>
      <c r="G3483" s="75"/>
      <c r="H3483" s="796" t="s">
        <v>10</v>
      </c>
      <c r="I3483" s="228" t="s">
        <v>617</v>
      </c>
      <c r="J3483" s="75"/>
      <c r="K3483" s="741"/>
      <c r="L3483" s="75"/>
      <c r="M3483" s="75"/>
      <c r="N3483" s="75"/>
      <c r="O3483" s="75"/>
      <c r="P3483" s="75"/>
      <c r="Q3483" s="128" t="s">
        <v>110</v>
      </c>
      <c r="R3483" s="299">
        <v>0</v>
      </c>
      <c r="S3483" s="300">
        <v>0</v>
      </c>
      <c r="T3483" s="300">
        <v>0</v>
      </c>
      <c r="U3483" s="300">
        <v>345.79019647981227</v>
      </c>
      <c r="V3483" s="300">
        <v>393.20750327384081</v>
      </c>
      <c r="W3483" s="301">
        <v>407.27929270788235</v>
      </c>
      <c r="X3483" s="300">
        <v>459.59872822935563</v>
      </c>
      <c r="Y3483" s="300">
        <v>522.9850714685499</v>
      </c>
      <c r="Z3483" s="300">
        <v>483.60834590759771</v>
      </c>
      <c r="AA3483" s="300">
        <v>508.81523496541695</v>
      </c>
      <c r="AB3483" s="302">
        <v>521.94124232774459</v>
      </c>
      <c r="AC3483" s="302">
        <v>558.29120672284694</v>
      </c>
      <c r="AD3483" s="302">
        <v>565.3507088338863</v>
      </c>
      <c r="AE3483" s="302">
        <v>564.56013824367585</v>
      </c>
      <c r="AF3483" s="302">
        <v>617.14920818077223</v>
      </c>
      <c r="AG3483" s="302">
        <v>596.66438784510251</v>
      </c>
      <c r="AH3483" s="348">
        <v>616.16931952262735</v>
      </c>
      <c r="AI3483" s="348">
        <v>651.39598166760743</v>
      </c>
      <c r="AJ3483" s="289"/>
      <c r="AK3483" s="199"/>
      <c r="AM3483" s="11"/>
      <c r="AN3483" s="15"/>
      <c r="AO3483" s="11"/>
      <c r="AP3483" s="11"/>
    </row>
    <row r="3484" spans="3:42" outlineLevel="2" x14ac:dyDescent="0.2">
      <c r="C3484" s="252">
        <v>25</v>
      </c>
      <c r="D3484" s="119" t="s">
        <v>441</v>
      </c>
      <c r="F3484" s="767" t="s">
        <v>55</v>
      </c>
      <c r="H3484" s="797" t="s">
        <v>10</v>
      </c>
      <c r="I3484" s="234" t="s">
        <v>617</v>
      </c>
      <c r="K3484" s="164"/>
      <c r="Q3484" s="135" t="s">
        <v>110</v>
      </c>
      <c r="R3484" s="314">
        <v>0</v>
      </c>
      <c r="S3484" s="315">
        <v>0</v>
      </c>
      <c r="T3484" s="315">
        <v>0</v>
      </c>
      <c r="U3484" s="315">
        <v>11213.687346870796</v>
      </c>
      <c r="V3484" s="315">
        <v>12751.391014099927</v>
      </c>
      <c r="W3484" s="316">
        <v>13207.727395902335</v>
      </c>
      <c r="X3484" s="315">
        <v>14904.403004624572</v>
      </c>
      <c r="Y3484" s="315">
        <v>16959.969190079628</v>
      </c>
      <c r="Z3484" s="315">
        <v>15683.01485858275</v>
      </c>
      <c r="AA3484" s="315">
        <v>16500.453223693097</v>
      </c>
      <c r="AB3484" s="5">
        <v>16926.11868261093</v>
      </c>
      <c r="AC3484" s="5">
        <v>18104.917676758701</v>
      </c>
      <c r="AD3484" s="5">
        <v>18333.851435736426</v>
      </c>
      <c r="AE3484" s="5">
        <v>18308.213891599837</v>
      </c>
      <c r="AF3484" s="5">
        <v>20013.63351928367</v>
      </c>
      <c r="AG3484" s="5">
        <v>19349.327900039683</v>
      </c>
      <c r="AH3484" s="350">
        <v>19981.856548279167</v>
      </c>
      <c r="AI3484" s="350">
        <v>21124.227788380871</v>
      </c>
      <c r="AK3484" s="199"/>
      <c r="AM3484" s="11"/>
      <c r="AN3484" s="15"/>
      <c r="AO3484" s="11"/>
      <c r="AP3484" s="11"/>
    </row>
    <row r="3485" spans="3:42" outlineLevel="2" x14ac:dyDescent="0.2">
      <c r="C3485" s="252">
        <v>25</v>
      </c>
      <c r="D3485" s="119" t="s">
        <v>441</v>
      </c>
      <c r="F3485" s="783" t="s">
        <v>57</v>
      </c>
      <c r="G3485" s="83"/>
      <c r="H3485" s="798" t="s">
        <v>10</v>
      </c>
      <c r="I3485" s="240" t="s">
        <v>617</v>
      </c>
      <c r="J3485" s="83"/>
      <c r="K3485" s="736"/>
      <c r="L3485" s="83"/>
      <c r="M3485" s="83"/>
      <c r="N3485" s="83"/>
      <c r="O3485" s="83"/>
      <c r="P3485" s="83"/>
      <c r="Q3485" s="143" t="s">
        <v>110</v>
      </c>
      <c r="R3485" s="304">
        <v>0</v>
      </c>
      <c r="S3485" s="305">
        <v>0</v>
      </c>
      <c r="T3485" s="305">
        <v>0</v>
      </c>
      <c r="U3485" s="305">
        <v>5418.4464456698224</v>
      </c>
      <c r="V3485" s="305">
        <v>4521.918876331275</v>
      </c>
      <c r="W3485" s="306">
        <v>4572.4012594025935</v>
      </c>
      <c r="X3485" s="305">
        <v>4651.9515831141271</v>
      </c>
      <c r="Y3485" s="305">
        <v>4709.961976721992</v>
      </c>
      <c r="Z3485" s="305">
        <v>4779.9286971305855</v>
      </c>
      <c r="AA3485" s="305">
        <v>4863.4793087620401</v>
      </c>
      <c r="AB3485" s="307">
        <v>4954.4155610809139</v>
      </c>
      <c r="AC3485" s="307">
        <v>5047.0135422069898</v>
      </c>
      <c r="AD3485" s="307">
        <v>5141.3025883575947</v>
      </c>
      <c r="AE3485" s="307">
        <v>5237.3125255425057</v>
      </c>
      <c r="AF3485" s="307">
        <v>5335.0736769469659</v>
      </c>
      <c r="AG3485" s="307">
        <v>5434.6168704022466</v>
      </c>
      <c r="AH3485" s="362">
        <v>5535.9734459440115</v>
      </c>
      <c r="AI3485" s="362">
        <v>5639.1752634586983</v>
      </c>
      <c r="AK3485" s="199"/>
      <c r="AM3485" s="11"/>
      <c r="AN3485" s="15"/>
      <c r="AO3485" s="11"/>
      <c r="AP3485" s="11"/>
    </row>
    <row r="3486" spans="3:42" outlineLevel="2" x14ac:dyDescent="0.2">
      <c r="C3486" s="252">
        <v>25</v>
      </c>
      <c r="D3486" s="119" t="s">
        <v>441</v>
      </c>
      <c r="F3486" s="802" t="s">
        <v>618</v>
      </c>
      <c r="R3486" s="800">
        <v>0</v>
      </c>
      <c r="S3486" s="800">
        <v>0</v>
      </c>
      <c r="T3486" s="800">
        <v>0</v>
      </c>
      <c r="U3486" s="800">
        <v>16977.923989020434</v>
      </c>
      <c r="V3486" s="800">
        <v>17666.517393705042</v>
      </c>
      <c r="W3486" s="800">
        <v>18187.407948012813</v>
      </c>
      <c r="X3486" s="800">
        <v>20015.953315968054</v>
      </c>
      <c r="Y3486" s="800">
        <v>22192.916238270169</v>
      </c>
      <c r="Z3486" s="800">
        <v>20946.551901620933</v>
      </c>
      <c r="AA3486" s="800">
        <v>21872.747767420551</v>
      </c>
      <c r="AB3486" s="800">
        <v>22402.47548601959</v>
      </c>
      <c r="AC3486" s="800">
        <v>23710.222425688538</v>
      </c>
      <c r="AD3486" s="800">
        <v>24040.504732927904</v>
      </c>
      <c r="AE3486" s="800">
        <v>24110.08655538602</v>
      </c>
      <c r="AF3486" s="800">
        <v>25965.85640441141</v>
      </c>
      <c r="AG3486" s="800">
        <v>25380.609158287032</v>
      </c>
      <c r="AH3486" s="800">
        <v>26133.999313745808</v>
      </c>
      <c r="AI3486" s="800">
        <v>27414.799033507177</v>
      </c>
      <c r="AK3486" s="199"/>
      <c r="AM3486" s="11"/>
      <c r="AN3486" s="15"/>
      <c r="AO3486" s="11"/>
      <c r="AP3486" s="11"/>
    </row>
    <row r="3487" spans="3:42" outlineLevel="2" x14ac:dyDescent="0.2">
      <c r="C3487" s="252">
        <v>25</v>
      </c>
      <c r="D3487" s="119" t="s">
        <v>441</v>
      </c>
      <c r="R3487" s="5"/>
      <c r="S3487" s="5"/>
      <c r="T3487" s="5"/>
      <c r="U3487" s="5"/>
      <c r="V3487" s="5"/>
      <c r="W3487" s="5"/>
      <c r="X3487" s="5"/>
      <c r="Y3487" s="5"/>
      <c r="AK3487" s="199"/>
      <c r="AM3487" s="11"/>
      <c r="AN3487" s="15"/>
      <c r="AO3487" s="11"/>
      <c r="AP3487" s="11"/>
    </row>
    <row r="3488" spans="3:42" outlineLevel="2" x14ac:dyDescent="0.2">
      <c r="C3488" s="252">
        <v>25</v>
      </c>
      <c r="D3488" s="119" t="s">
        <v>441</v>
      </c>
      <c r="F3488" s="789" t="s">
        <v>619</v>
      </c>
      <c r="G3488" s="790"/>
      <c r="H3488" s="803"/>
      <c r="I3488" s="790"/>
      <c r="J3488" s="790"/>
      <c r="K3488" s="792"/>
      <c r="L3488" s="789"/>
      <c r="M3488" s="789"/>
      <c r="N3488" s="789"/>
      <c r="O3488" s="789"/>
      <c r="P3488" s="789"/>
      <c r="Q3488" s="792"/>
      <c r="R3488" s="793"/>
      <c r="S3488" s="793"/>
      <c r="T3488" s="793"/>
      <c r="U3488" s="793"/>
      <c r="V3488" s="793"/>
      <c r="W3488" s="793"/>
      <c r="X3488" s="793"/>
      <c r="Y3488" s="793"/>
      <c r="Z3488" s="793"/>
      <c r="AA3488" s="793"/>
      <c r="AB3488" s="793"/>
      <c r="AC3488" s="793"/>
      <c r="AD3488" s="793"/>
      <c r="AE3488" s="793"/>
      <c r="AF3488" s="793"/>
      <c r="AG3488" s="793"/>
      <c r="AH3488" s="789"/>
      <c r="AI3488" s="789"/>
      <c r="AK3488" s="199"/>
      <c r="AM3488" s="11"/>
      <c r="AN3488" s="15"/>
      <c r="AO3488" s="11"/>
      <c r="AP3488" s="11"/>
    </row>
    <row r="3489" spans="3:42" outlineLevel="2" x14ac:dyDescent="0.2">
      <c r="C3489" s="252">
        <v>25</v>
      </c>
      <c r="D3489" s="119" t="s">
        <v>441</v>
      </c>
      <c r="F3489" t="s">
        <v>620</v>
      </c>
      <c r="AK3489" s="199"/>
      <c r="AM3489" s="11"/>
      <c r="AN3489" s="15"/>
      <c r="AO3489" s="11"/>
      <c r="AP3489" s="11"/>
    </row>
    <row r="3490" spans="3:42" outlineLevel="2" x14ac:dyDescent="0.2">
      <c r="C3490" s="252">
        <v>25</v>
      </c>
      <c r="D3490" s="119" t="s">
        <v>441</v>
      </c>
      <c r="F3490" s="761" t="s">
        <v>48</v>
      </c>
      <c r="G3490" s="75"/>
      <c r="H3490" s="796" t="s">
        <v>10</v>
      </c>
      <c r="I3490" s="801"/>
      <c r="J3490" s="75"/>
      <c r="K3490" s="741"/>
      <c r="L3490" s="75"/>
      <c r="M3490" s="75"/>
      <c r="N3490" s="75"/>
      <c r="O3490" s="75"/>
      <c r="P3490" s="75"/>
      <c r="Q3490" s="128" t="s">
        <v>536</v>
      </c>
      <c r="R3490" s="804">
        <v>0</v>
      </c>
      <c r="S3490" s="805">
        <v>0</v>
      </c>
      <c r="T3490" s="805">
        <v>0</v>
      </c>
      <c r="U3490" s="805">
        <v>34.505936075373597</v>
      </c>
      <c r="V3490" s="805">
        <v>39.237644995284079</v>
      </c>
      <c r="W3490" s="806">
        <v>40.64184983284229</v>
      </c>
      <c r="X3490" s="805">
        <v>45.862735549042711</v>
      </c>
      <c r="Y3490" s="805">
        <v>52.187973019998651</v>
      </c>
      <c r="Z3490" s="805">
        <v>48.258622827610907</v>
      </c>
      <c r="AA3490" s="805">
        <v>50.773984198010325</v>
      </c>
      <c r="AB3490" s="805">
        <v>52.083810721665984</v>
      </c>
      <c r="AC3490" s="805">
        <v>55.711124510571324</v>
      </c>
      <c r="AD3490" s="805">
        <v>56.415582679273946</v>
      </c>
      <c r="AE3490" s="805">
        <v>56.336692709209494</v>
      </c>
      <c r="AF3490" s="805">
        <v>61.584484879103307</v>
      </c>
      <c r="AG3490" s="805">
        <v>59.540332360570581</v>
      </c>
      <c r="AH3490" s="808">
        <v>61.486703115065048</v>
      </c>
      <c r="AI3490" s="808">
        <v>65.001924091534889</v>
      </c>
      <c r="AJ3490" s="289"/>
      <c r="AK3490" s="199"/>
      <c r="AM3490" s="11"/>
      <c r="AN3490" s="15"/>
      <c r="AO3490" s="11"/>
      <c r="AP3490" s="11"/>
    </row>
    <row r="3491" spans="3:42" outlineLevel="2" x14ac:dyDescent="0.2">
      <c r="C3491" s="252">
        <v>25</v>
      </c>
      <c r="D3491" s="119" t="s">
        <v>441</v>
      </c>
      <c r="F3491" s="767" t="s">
        <v>55</v>
      </c>
      <c r="H3491" s="797" t="s">
        <v>10</v>
      </c>
      <c r="K3491" s="164"/>
      <c r="Q3491" s="135" t="s">
        <v>536</v>
      </c>
      <c r="R3491" s="809">
        <v>0</v>
      </c>
      <c r="S3491" s="810">
        <v>0</v>
      </c>
      <c r="T3491" s="810">
        <v>0</v>
      </c>
      <c r="U3491" s="810">
        <v>34.50593607537359</v>
      </c>
      <c r="V3491" s="810">
        <v>39.237644995284079</v>
      </c>
      <c r="W3491" s="811">
        <v>40.641849832842283</v>
      </c>
      <c r="X3491" s="810">
        <v>45.862735549042696</v>
      </c>
      <c r="Y3491" s="810">
        <v>52.187973019998637</v>
      </c>
      <c r="Z3491" s="810">
        <v>48.258622827610907</v>
      </c>
      <c r="AA3491" s="810">
        <v>50.773984198010325</v>
      </c>
      <c r="AB3491" s="810">
        <v>52.083810721665984</v>
      </c>
      <c r="AC3491" s="810">
        <v>55.711124510571324</v>
      </c>
      <c r="AD3491" s="810">
        <v>56.415582679273939</v>
      </c>
      <c r="AE3491" s="810">
        <v>56.336692709209487</v>
      </c>
      <c r="AF3491" s="810">
        <v>61.5844848791033</v>
      </c>
      <c r="AG3491" s="810">
        <v>59.540332360570567</v>
      </c>
      <c r="AH3491" s="812">
        <v>61.486703115065055</v>
      </c>
      <c r="AI3491" s="812">
        <v>65.001924091534889</v>
      </c>
      <c r="AK3491" s="199"/>
      <c r="AM3491" s="11"/>
      <c r="AN3491" s="15"/>
      <c r="AO3491" s="11"/>
      <c r="AP3491" s="11"/>
    </row>
    <row r="3492" spans="3:42" outlineLevel="2" x14ac:dyDescent="0.2">
      <c r="C3492" s="252">
        <v>25</v>
      </c>
      <c r="D3492" s="119" t="s">
        <v>441</v>
      </c>
      <c r="F3492" s="783" t="s">
        <v>57</v>
      </c>
      <c r="G3492" s="83"/>
      <c r="H3492" s="798" t="s">
        <v>10</v>
      </c>
      <c r="I3492" s="799"/>
      <c r="J3492" s="83"/>
      <c r="K3492" s="736"/>
      <c r="L3492" s="83"/>
      <c r="M3492" s="83"/>
      <c r="N3492" s="83"/>
      <c r="O3492" s="83"/>
      <c r="P3492" s="83"/>
      <c r="Q3492" s="143" t="s">
        <v>536</v>
      </c>
      <c r="R3492" s="813">
        <v>0</v>
      </c>
      <c r="S3492" s="814">
        <v>0</v>
      </c>
      <c r="T3492" s="814">
        <v>0</v>
      </c>
      <c r="U3492" s="814">
        <v>24.111570418192006</v>
      </c>
      <c r="V3492" s="814">
        <v>20.12210815503132</v>
      </c>
      <c r="W3492" s="815">
        <v>20.346749949779511</v>
      </c>
      <c r="X3492" s="814">
        <v>20.700741310807629</v>
      </c>
      <c r="Y3492" s="814">
        <v>20.958882035180917</v>
      </c>
      <c r="Z3492" s="814">
        <v>21.270227274628642</v>
      </c>
      <c r="AA3492" s="814">
        <v>21.642019535756322</v>
      </c>
      <c r="AB3492" s="814">
        <v>22.046677194245358</v>
      </c>
      <c r="AC3492" s="814">
        <v>22.458729387598318</v>
      </c>
      <c r="AD3492" s="814">
        <v>22.878306659187174</v>
      </c>
      <c r="AE3492" s="814">
        <v>23.305541731913632</v>
      </c>
      <c r="AF3492" s="814">
        <v>23.740569541062865</v>
      </c>
      <c r="AG3492" s="814">
        <v>24.183527267546769</v>
      </c>
      <c r="AH3492" s="816">
        <v>24.634554371538005</v>
      </c>
      <c r="AI3492" s="816">
        <v>25.093792626495635</v>
      </c>
      <c r="AK3492" s="199"/>
      <c r="AM3492" s="11"/>
      <c r="AN3492" s="15"/>
      <c r="AO3492" s="11"/>
      <c r="AP3492" s="11"/>
    </row>
    <row r="3493" spans="3:42" outlineLevel="2" x14ac:dyDescent="0.2">
      <c r="C3493" s="252">
        <v>25</v>
      </c>
      <c r="D3493" s="119" t="s">
        <v>441</v>
      </c>
      <c r="H3493" s="798"/>
      <c r="AK3493" s="199"/>
      <c r="AM3493" s="11"/>
      <c r="AN3493" s="15"/>
      <c r="AO3493" s="11"/>
      <c r="AP3493" s="11"/>
    </row>
    <row r="3494" spans="3:42" outlineLevel="2" x14ac:dyDescent="0.2">
      <c r="C3494" s="252">
        <v>25</v>
      </c>
      <c r="D3494" s="119" t="s">
        <v>441</v>
      </c>
      <c r="F3494" s="789" t="s">
        <v>621</v>
      </c>
      <c r="G3494" s="790"/>
      <c r="H3494" s="803"/>
      <c r="I3494" s="790"/>
      <c r="J3494" s="790"/>
      <c r="K3494" s="792"/>
      <c r="L3494" s="789"/>
      <c r="M3494" s="789"/>
      <c r="N3494" s="789"/>
      <c r="O3494" s="789"/>
      <c r="P3494" s="789"/>
      <c r="Q3494" s="792"/>
      <c r="R3494" s="793"/>
      <c r="S3494" s="793"/>
      <c r="T3494" s="793"/>
      <c r="U3494" s="793"/>
      <c r="V3494" s="793"/>
      <c r="W3494" s="793"/>
      <c r="X3494" s="793"/>
      <c r="Y3494" s="793"/>
      <c r="Z3494" s="793"/>
      <c r="AA3494" s="793"/>
      <c r="AB3494" s="793"/>
      <c r="AC3494" s="793"/>
      <c r="AD3494" s="793"/>
      <c r="AE3494" s="793"/>
      <c r="AF3494" s="793"/>
      <c r="AG3494" s="793"/>
      <c r="AH3494" s="789"/>
      <c r="AI3494" s="789"/>
      <c r="AK3494" s="199"/>
      <c r="AM3494" s="11"/>
      <c r="AN3494" s="15"/>
      <c r="AO3494" s="11"/>
      <c r="AP3494" s="11"/>
    </row>
    <row r="3495" spans="3:42" outlineLevel="2" x14ac:dyDescent="0.2">
      <c r="C3495" s="252">
        <v>25</v>
      </c>
      <c r="D3495" s="119" t="s">
        <v>441</v>
      </c>
      <c r="F3495" s="794" t="s">
        <v>518</v>
      </c>
      <c r="AK3495" s="199"/>
      <c r="AM3495" s="11"/>
      <c r="AN3495" s="15"/>
      <c r="AO3495" s="11"/>
      <c r="AP3495" s="11"/>
    </row>
    <row r="3496" spans="3:42" outlineLevel="2" x14ac:dyDescent="0.2">
      <c r="C3496" s="252">
        <v>25</v>
      </c>
      <c r="D3496" s="119" t="s">
        <v>441</v>
      </c>
      <c r="F3496" s="761" t="s">
        <v>48</v>
      </c>
      <c r="G3496" s="75"/>
      <c r="H3496" s="796" t="s">
        <v>10</v>
      </c>
      <c r="I3496" s="228" t="s">
        <v>518</v>
      </c>
      <c r="J3496" s="75"/>
      <c r="K3496" s="741"/>
      <c r="L3496" s="75"/>
      <c r="M3496" s="75"/>
      <c r="N3496" s="75"/>
      <c r="O3496" s="75"/>
      <c r="P3496" s="75"/>
      <c r="Q3496" s="128" t="s">
        <v>536</v>
      </c>
      <c r="R3496" s="299">
        <v>0</v>
      </c>
      <c r="S3496" s="300">
        <v>0</v>
      </c>
      <c r="T3496" s="300">
        <v>0</v>
      </c>
      <c r="U3496" s="300">
        <v>0</v>
      </c>
      <c r="V3496" s="300">
        <v>0</v>
      </c>
      <c r="W3496" s="301">
        <v>0</v>
      </c>
      <c r="X3496" s="300">
        <v>0</v>
      </c>
      <c r="Y3496" s="300">
        <v>0</v>
      </c>
      <c r="Z3496" s="300">
        <v>0</v>
      </c>
      <c r="AA3496" s="300">
        <v>0</v>
      </c>
      <c r="AB3496" s="302">
        <v>0</v>
      </c>
      <c r="AC3496" s="302">
        <v>0</v>
      </c>
      <c r="AD3496" s="302">
        <v>0</v>
      </c>
      <c r="AE3496" s="302">
        <v>0</v>
      </c>
      <c r="AF3496" s="302">
        <v>0</v>
      </c>
      <c r="AG3496" s="302">
        <v>0</v>
      </c>
      <c r="AH3496" s="348">
        <v>0</v>
      </c>
      <c r="AI3496" s="348">
        <v>0</v>
      </c>
      <c r="AK3496" s="199"/>
      <c r="AM3496" s="11"/>
      <c r="AN3496" s="15"/>
      <c r="AO3496" s="11"/>
      <c r="AP3496" s="11"/>
    </row>
    <row r="3497" spans="3:42" outlineLevel="2" x14ac:dyDescent="0.2">
      <c r="C3497" s="252">
        <v>25</v>
      </c>
      <c r="D3497" s="119" t="s">
        <v>441</v>
      </c>
      <c r="F3497" s="783" t="s">
        <v>55</v>
      </c>
      <c r="G3497" s="83"/>
      <c r="H3497" s="798" t="s">
        <v>10</v>
      </c>
      <c r="I3497" s="240" t="s">
        <v>518</v>
      </c>
      <c r="J3497" s="83"/>
      <c r="K3497" s="736"/>
      <c r="L3497" s="83"/>
      <c r="M3497" s="83"/>
      <c r="N3497" s="83"/>
      <c r="O3497" s="83"/>
      <c r="P3497" s="83"/>
      <c r="Q3497" s="143" t="s">
        <v>536</v>
      </c>
      <c r="R3497" s="304">
        <v>0</v>
      </c>
      <c r="S3497" s="305">
        <v>0</v>
      </c>
      <c r="T3497" s="305">
        <v>0</v>
      </c>
      <c r="U3497" s="305">
        <v>0</v>
      </c>
      <c r="V3497" s="305">
        <v>0</v>
      </c>
      <c r="W3497" s="306">
        <v>0</v>
      </c>
      <c r="X3497" s="305">
        <v>0</v>
      </c>
      <c r="Y3497" s="305">
        <v>0</v>
      </c>
      <c r="Z3497" s="305">
        <v>0</v>
      </c>
      <c r="AA3497" s="305">
        <v>0</v>
      </c>
      <c r="AB3497" s="307">
        <v>0</v>
      </c>
      <c r="AC3497" s="307">
        <v>0</v>
      </c>
      <c r="AD3497" s="307">
        <v>0</v>
      </c>
      <c r="AE3497" s="307">
        <v>0</v>
      </c>
      <c r="AF3497" s="307">
        <v>0</v>
      </c>
      <c r="AG3497" s="307">
        <v>0</v>
      </c>
      <c r="AH3497" s="362">
        <v>0</v>
      </c>
      <c r="AI3497" s="362">
        <v>0</v>
      </c>
      <c r="AK3497" s="199"/>
      <c r="AM3497" s="11"/>
      <c r="AN3497" s="15"/>
      <c r="AO3497" s="11"/>
      <c r="AP3497" s="11"/>
    </row>
    <row r="3498" spans="3:42" outlineLevel="2" x14ac:dyDescent="0.2">
      <c r="C3498" s="252">
        <v>25</v>
      </c>
      <c r="D3498" s="119" t="s">
        <v>441</v>
      </c>
      <c r="F3498" s="40" t="s">
        <v>622</v>
      </c>
      <c r="AK3498" s="199"/>
      <c r="AM3498" s="11"/>
      <c r="AN3498" s="15"/>
      <c r="AO3498" s="11"/>
      <c r="AP3498" s="11"/>
    </row>
    <row r="3499" spans="3:42" outlineLevel="2" x14ac:dyDescent="0.2">
      <c r="C3499" s="252">
        <v>25</v>
      </c>
      <c r="D3499" s="119" t="s">
        <v>441</v>
      </c>
      <c r="F3499" s="761" t="s">
        <v>48</v>
      </c>
      <c r="G3499" s="75"/>
      <c r="H3499" s="796" t="s">
        <v>623</v>
      </c>
      <c r="I3499" s="801"/>
      <c r="J3499" s="75"/>
      <c r="K3499" s="741"/>
      <c r="L3499" s="75"/>
      <c r="M3499" s="75"/>
      <c r="N3499" s="75"/>
      <c r="O3499" s="75"/>
      <c r="P3499" s="75"/>
      <c r="Q3499" s="128" t="s">
        <v>536</v>
      </c>
      <c r="R3499" s="804">
        <v>0</v>
      </c>
      <c r="S3499" s="805">
        <v>0</v>
      </c>
      <c r="T3499" s="805">
        <v>0</v>
      </c>
      <c r="U3499" s="805">
        <v>34.505936075373597</v>
      </c>
      <c r="V3499" s="805">
        <v>39.237644995284079</v>
      </c>
      <c r="W3499" s="806">
        <v>40.64184983284229</v>
      </c>
      <c r="X3499" s="805">
        <v>45.862735549042711</v>
      </c>
      <c r="Y3499" s="805">
        <v>52.187973019998651</v>
      </c>
      <c r="Z3499" s="805">
        <v>48.258622827610907</v>
      </c>
      <c r="AA3499" s="805">
        <v>50.773984198010325</v>
      </c>
      <c r="AB3499" s="805">
        <v>52.083810721665984</v>
      </c>
      <c r="AC3499" s="805">
        <v>55.711124510571324</v>
      </c>
      <c r="AD3499" s="805">
        <v>56.415582679273946</v>
      </c>
      <c r="AE3499" s="805">
        <v>56.336692709209494</v>
      </c>
      <c r="AF3499" s="805">
        <v>61.584484879103307</v>
      </c>
      <c r="AG3499" s="805">
        <v>59.540332360570581</v>
      </c>
      <c r="AH3499" s="808">
        <v>61.486703115065048</v>
      </c>
      <c r="AI3499" s="808">
        <v>65.001924091534889</v>
      </c>
      <c r="AK3499" s="199"/>
      <c r="AM3499" s="11"/>
      <c r="AN3499" s="15"/>
      <c r="AO3499" s="11"/>
      <c r="AP3499" s="11"/>
    </row>
    <row r="3500" spans="3:42" outlineLevel="2" x14ac:dyDescent="0.2">
      <c r="C3500" s="252">
        <v>25</v>
      </c>
      <c r="D3500" s="119" t="s">
        <v>441</v>
      </c>
      <c r="F3500" s="767" t="s">
        <v>55</v>
      </c>
      <c r="H3500" s="797" t="s">
        <v>623</v>
      </c>
      <c r="K3500" s="164"/>
      <c r="Q3500" s="135" t="s">
        <v>536</v>
      </c>
      <c r="R3500" s="809">
        <v>0</v>
      </c>
      <c r="S3500" s="810">
        <v>0</v>
      </c>
      <c r="T3500" s="810">
        <v>0</v>
      </c>
      <c r="U3500" s="810">
        <v>34.50593607537359</v>
      </c>
      <c r="V3500" s="810">
        <v>39.237644995284079</v>
      </c>
      <c r="W3500" s="811">
        <v>40.641849832842283</v>
      </c>
      <c r="X3500" s="810">
        <v>45.862735549042696</v>
      </c>
      <c r="Y3500" s="810">
        <v>52.187973019998637</v>
      </c>
      <c r="Z3500" s="810">
        <v>48.258622827610907</v>
      </c>
      <c r="AA3500" s="810">
        <v>50.773984198010325</v>
      </c>
      <c r="AB3500" s="810">
        <v>52.083810721665984</v>
      </c>
      <c r="AC3500" s="810">
        <v>55.711124510571324</v>
      </c>
      <c r="AD3500" s="810">
        <v>56.415582679273939</v>
      </c>
      <c r="AE3500" s="810">
        <v>56.336692709209487</v>
      </c>
      <c r="AF3500" s="810">
        <v>61.5844848791033</v>
      </c>
      <c r="AG3500" s="810">
        <v>59.540332360570567</v>
      </c>
      <c r="AH3500" s="812">
        <v>61.486703115065055</v>
      </c>
      <c r="AI3500" s="812">
        <v>65.001924091534889</v>
      </c>
      <c r="AK3500" s="199"/>
      <c r="AM3500" s="11"/>
      <c r="AN3500" s="15"/>
      <c r="AO3500" s="11"/>
      <c r="AP3500" s="11"/>
    </row>
    <row r="3501" spans="3:42" outlineLevel="2" x14ac:dyDescent="0.2">
      <c r="C3501" s="252">
        <v>25</v>
      </c>
      <c r="D3501" s="119" t="s">
        <v>441</v>
      </c>
      <c r="F3501" s="783" t="s">
        <v>57</v>
      </c>
      <c r="G3501" s="83"/>
      <c r="H3501" s="798" t="s">
        <v>623</v>
      </c>
      <c r="I3501" s="799"/>
      <c r="J3501" s="83"/>
      <c r="K3501" s="736"/>
      <c r="L3501" s="83"/>
      <c r="M3501" s="83"/>
      <c r="N3501" s="83"/>
      <c r="O3501" s="83"/>
      <c r="P3501" s="83"/>
      <c r="Q3501" s="143" t="s">
        <v>536</v>
      </c>
      <c r="R3501" s="813">
        <v>0</v>
      </c>
      <c r="S3501" s="814">
        <v>0</v>
      </c>
      <c r="T3501" s="814">
        <v>0</v>
      </c>
      <c r="U3501" s="814">
        <v>24.111570418192006</v>
      </c>
      <c r="V3501" s="814">
        <v>20.12210815503132</v>
      </c>
      <c r="W3501" s="815">
        <v>20.346749949779511</v>
      </c>
      <c r="X3501" s="814">
        <v>20.700741310807629</v>
      </c>
      <c r="Y3501" s="814">
        <v>20.958882035180917</v>
      </c>
      <c r="Z3501" s="814">
        <v>21.270227274628642</v>
      </c>
      <c r="AA3501" s="814">
        <v>21.642019535756322</v>
      </c>
      <c r="AB3501" s="814">
        <v>22.046677194245358</v>
      </c>
      <c r="AC3501" s="814">
        <v>22.458729387598318</v>
      </c>
      <c r="AD3501" s="814">
        <v>22.878306659187174</v>
      </c>
      <c r="AE3501" s="814">
        <v>23.305541731913632</v>
      </c>
      <c r="AF3501" s="814">
        <v>23.740569541062865</v>
      </c>
      <c r="AG3501" s="814">
        <v>24.183527267546769</v>
      </c>
      <c r="AH3501" s="816">
        <v>24.634554371538005</v>
      </c>
      <c r="AI3501" s="816">
        <v>25.093792626495635</v>
      </c>
      <c r="AK3501" s="199"/>
      <c r="AM3501" s="11"/>
      <c r="AN3501" s="15"/>
      <c r="AO3501" s="11"/>
      <c r="AP3501" s="11"/>
    </row>
    <row r="3502" spans="3:42" outlineLevel="2" x14ac:dyDescent="0.2">
      <c r="C3502" s="252">
        <v>25</v>
      </c>
      <c r="D3502" s="119" t="s">
        <v>441</v>
      </c>
      <c r="AK3502" s="199"/>
      <c r="AM3502" s="11"/>
      <c r="AN3502" s="15"/>
      <c r="AO3502" s="11"/>
      <c r="AP3502" s="11"/>
    </row>
    <row r="3503" spans="3:42" outlineLevel="1" x14ac:dyDescent="0.2">
      <c r="C3503" s="252">
        <v>25</v>
      </c>
      <c r="D3503" s="119" t="s">
        <v>441</v>
      </c>
      <c r="F3503" s="121" t="s">
        <v>624</v>
      </c>
      <c r="G3503" s="756"/>
      <c r="H3503" s="757"/>
      <c r="I3503" s="788"/>
      <c r="J3503" s="756"/>
      <c r="K3503" s="758"/>
      <c r="L3503" s="759"/>
      <c r="M3503" s="759"/>
      <c r="N3503" s="759"/>
      <c r="O3503" s="759"/>
      <c r="P3503" s="759"/>
      <c r="Q3503" s="758"/>
      <c r="R3503" s="760"/>
      <c r="S3503" s="760"/>
      <c r="T3503" s="760"/>
      <c r="U3503" s="760"/>
      <c r="V3503" s="760"/>
      <c r="W3503" s="760"/>
      <c r="X3503" s="760"/>
      <c r="Y3503" s="760"/>
      <c r="Z3503" s="760"/>
      <c r="AA3503" s="760"/>
      <c r="AB3503" s="760"/>
      <c r="AC3503" s="760"/>
      <c r="AD3503" s="760"/>
      <c r="AE3503" s="760"/>
      <c r="AF3503" s="760"/>
      <c r="AG3503" s="760"/>
      <c r="AH3503" s="759"/>
      <c r="AI3503" s="759"/>
      <c r="AK3503" s="199"/>
      <c r="AM3503" s="11"/>
      <c r="AN3503" s="15"/>
      <c r="AO3503" s="11"/>
      <c r="AP3503" s="11"/>
    </row>
    <row r="3504" spans="3:42" outlineLevel="2" x14ac:dyDescent="0.2">
      <c r="C3504" s="252">
        <v>25</v>
      </c>
      <c r="D3504" s="119" t="s">
        <v>441</v>
      </c>
      <c r="F3504" s="789" t="s">
        <v>625</v>
      </c>
      <c r="G3504" s="790"/>
      <c r="H3504" s="803"/>
      <c r="I3504" s="791"/>
      <c r="J3504" s="790"/>
      <c r="K3504" s="792"/>
      <c r="L3504" s="789"/>
      <c r="M3504" s="789"/>
      <c r="N3504" s="789"/>
      <c r="O3504" s="789"/>
      <c r="P3504" s="789"/>
      <c r="Q3504" s="792"/>
      <c r="R3504" s="793"/>
      <c r="S3504" s="793"/>
      <c r="T3504" s="793"/>
      <c r="U3504" s="793"/>
      <c r="V3504" s="793"/>
      <c r="W3504" s="793"/>
      <c r="X3504" s="793"/>
      <c r="Y3504" s="793"/>
      <c r="Z3504" s="793"/>
      <c r="AA3504" s="793"/>
      <c r="AB3504" s="793"/>
      <c r="AC3504" s="793"/>
      <c r="AD3504" s="793"/>
      <c r="AE3504" s="793"/>
      <c r="AF3504" s="793"/>
      <c r="AG3504" s="793"/>
      <c r="AH3504" s="789"/>
      <c r="AI3504" s="789"/>
      <c r="AK3504" s="199"/>
      <c r="AM3504" s="11"/>
      <c r="AN3504" s="15"/>
      <c r="AO3504" s="11"/>
      <c r="AP3504" s="11"/>
    </row>
    <row r="3505" spans="3:42" outlineLevel="2" x14ac:dyDescent="0.2">
      <c r="C3505" s="252">
        <v>25</v>
      </c>
      <c r="D3505" s="119" t="s">
        <v>441</v>
      </c>
      <c r="F3505" s="794" t="s">
        <v>610</v>
      </c>
      <c r="H3505" s="795"/>
      <c r="AK3505" s="199"/>
      <c r="AM3505" s="11"/>
      <c r="AN3505" s="15"/>
      <c r="AO3505" s="11"/>
      <c r="AP3505" s="11"/>
    </row>
    <row r="3506" spans="3:42" outlineLevel="2" x14ac:dyDescent="0.2">
      <c r="C3506" s="252">
        <v>25</v>
      </c>
      <c r="D3506" s="119" t="s">
        <v>441</v>
      </c>
      <c r="F3506" s="761" t="s">
        <v>62</v>
      </c>
      <c r="G3506" s="75"/>
      <c r="H3506" s="796" t="s">
        <v>11</v>
      </c>
      <c r="I3506" s="796" t="s">
        <v>611</v>
      </c>
      <c r="J3506" s="75"/>
      <c r="K3506" s="741"/>
      <c r="L3506" s="75"/>
      <c r="M3506" s="75"/>
      <c r="N3506" s="75"/>
      <c r="O3506" s="75"/>
      <c r="P3506" s="75"/>
      <c r="Q3506" s="128" t="s">
        <v>110</v>
      </c>
      <c r="R3506" s="299">
        <v>0</v>
      </c>
      <c r="S3506" s="300">
        <v>0</v>
      </c>
      <c r="T3506" s="300">
        <v>0</v>
      </c>
      <c r="U3506" s="300">
        <v>0</v>
      </c>
      <c r="V3506" s="300">
        <v>0</v>
      </c>
      <c r="W3506" s="301">
        <v>0</v>
      </c>
      <c r="X3506" s="300">
        <v>0</v>
      </c>
      <c r="Y3506" s="300">
        <v>0</v>
      </c>
      <c r="Z3506" s="300">
        <v>0</v>
      </c>
      <c r="AA3506" s="300">
        <v>0</v>
      </c>
      <c r="AB3506" s="302">
        <v>0</v>
      </c>
      <c r="AC3506" s="302">
        <v>0</v>
      </c>
      <c r="AD3506" s="302">
        <v>0</v>
      </c>
      <c r="AE3506" s="302">
        <v>0</v>
      </c>
      <c r="AF3506" s="302">
        <v>0</v>
      </c>
      <c r="AG3506" s="302">
        <v>0</v>
      </c>
      <c r="AH3506" s="348">
        <v>0</v>
      </c>
      <c r="AI3506" s="348">
        <v>0</v>
      </c>
      <c r="AK3506" s="199"/>
      <c r="AM3506" s="11"/>
      <c r="AN3506" s="15"/>
      <c r="AO3506" s="11"/>
      <c r="AP3506" s="11"/>
    </row>
    <row r="3507" spans="3:42" outlineLevel="2" x14ac:dyDescent="0.2">
      <c r="C3507" s="252">
        <v>25</v>
      </c>
      <c r="D3507" s="119" t="s">
        <v>441</v>
      </c>
      <c r="F3507" s="767" t="s">
        <v>188</v>
      </c>
      <c r="H3507" s="797" t="s">
        <v>11</v>
      </c>
      <c r="I3507" s="797" t="s">
        <v>612</v>
      </c>
      <c r="K3507" s="164"/>
      <c r="Q3507" s="135" t="s">
        <v>110</v>
      </c>
      <c r="R3507" s="314">
        <v>0</v>
      </c>
      <c r="S3507" s="315">
        <v>0</v>
      </c>
      <c r="T3507" s="315">
        <v>0</v>
      </c>
      <c r="U3507" s="315">
        <v>0</v>
      </c>
      <c r="V3507" s="315">
        <v>0</v>
      </c>
      <c r="W3507" s="316">
        <v>0</v>
      </c>
      <c r="X3507" s="315">
        <v>0</v>
      </c>
      <c r="Y3507" s="315">
        <v>0</v>
      </c>
      <c r="Z3507" s="315">
        <v>0</v>
      </c>
      <c r="AA3507" s="315">
        <v>0</v>
      </c>
      <c r="AB3507" s="5">
        <v>0</v>
      </c>
      <c r="AC3507" s="5">
        <v>0</v>
      </c>
      <c r="AD3507" s="5">
        <v>0</v>
      </c>
      <c r="AE3507" s="5">
        <v>0</v>
      </c>
      <c r="AF3507" s="5">
        <v>0</v>
      </c>
      <c r="AG3507" s="5">
        <v>0</v>
      </c>
      <c r="AH3507" s="350">
        <v>0</v>
      </c>
      <c r="AI3507" s="350">
        <v>0</v>
      </c>
      <c r="AK3507" s="199"/>
      <c r="AM3507" s="11"/>
      <c r="AN3507" s="15"/>
      <c r="AO3507" s="11"/>
      <c r="AP3507" s="11"/>
    </row>
    <row r="3508" spans="3:42" outlineLevel="2" x14ac:dyDescent="0.2">
      <c r="C3508" s="252">
        <v>25</v>
      </c>
      <c r="D3508" s="119" t="s">
        <v>441</v>
      </c>
      <c r="F3508" s="767" t="s">
        <v>613</v>
      </c>
      <c r="H3508" s="797" t="s">
        <v>11</v>
      </c>
      <c r="I3508" s="234" t="s">
        <v>614</v>
      </c>
      <c r="K3508" s="164"/>
      <c r="Q3508" s="135" t="s">
        <v>110</v>
      </c>
      <c r="R3508" s="314">
        <v>0</v>
      </c>
      <c r="S3508" s="315">
        <v>0</v>
      </c>
      <c r="T3508" s="315">
        <v>0</v>
      </c>
      <c r="U3508" s="315">
        <v>0</v>
      </c>
      <c r="V3508" s="315">
        <v>0</v>
      </c>
      <c r="W3508" s="316">
        <v>0</v>
      </c>
      <c r="X3508" s="315">
        <v>26.705574562117988</v>
      </c>
      <c r="Y3508" s="315">
        <v>97.1253238922001</v>
      </c>
      <c r="Z3508" s="315">
        <v>157.64992506235663</v>
      </c>
      <c r="AA3508" s="315">
        <v>201.74259586205366</v>
      </c>
      <c r="AB3508" s="5">
        <v>272.71238994032518</v>
      </c>
      <c r="AC3508" s="5">
        <v>578.50828819330229</v>
      </c>
      <c r="AD3508" s="5">
        <v>692.5545400651165</v>
      </c>
      <c r="AE3508" s="5">
        <v>791.26837079348661</v>
      </c>
      <c r="AF3508" s="5">
        <v>883.61322818535689</v>
      </c>
      <c r="AG3508" s="5">
        <v>967.40527907323963</v>
      </c>
      <c r="AH3508" s="350">
        <v>1017.3628817092292</v>
      </c>
      <c r="AI3508" s="350">
        <v>1067.9738523846613</v>
      </c>
      <c r="AK3508" s="199"/>
      <c r="AM3508" s="11"/>
      <c r="AN3508" s="15"/>
      <c r="AO3508" s="11"/>
      <c r="AP3508" s="11"/>
    </row>
    <row r="3509" spans="3:42" outlineLevel="2" x14ac:dyDescent="0.2">
      <c r="C3509" s="252">
        <v>25</v>
      </c>
      <c r="D3509" s="119" t="s">
        <v>441</v>
      </c>
      <c r="F3509" s="783" t="s">
        <v>57</v>
      </c>
      <c r="G3509" s="83"/>
      <c r="H3509" s="798" t="s">
        <v>11</v>
      </c>
      <c r="I3509" s="799"/>
      <c r="J3509" s="83"/>
      <c r="K3509" s="736"/>
      <c r="L3509" s="83"/>
      <c r="M3509" s="83"/>
      <c r="N3509" s="83"/>
      <c r="O3509" s="83"/>
      <c r="P3509" s="83"/>
      <c r="Q3509" s="143" t="s">
        <v>110</v>
      </c>
      <c r="R3509" s="304">
        <v>0</v>
      </c>
      <c r="S3509" s="305">
        <v>0</v>
      </c>
      <c r="T3509" s="305">
        <v>0</v>
      </c>
      <c r="U3509" s="305">
        <v>0</v>
      </c>
      <c r="V3509" s="305">
        <v>0</v>
      </c>
      <c r="W3509" s="306">
        <v>0</v>
      </c>
      <c r="X3509" s="305">
        <v>0</v>
      </c>
      <c r="Y3509" s="305">
        <v>0</v>
      </c>
      <c r="Z3509" s="305">
        <v>0</v>
      </c>
      <c r="AA3509" s="305">
        <v>0</v>
      </c>
      <c r="AB3509" s="307">
        <v>0</v>
      </c>
      <c r="AC3509" s="307">
        <v>0</v>
      </c>
      <c r="AD3509" s="307">
        <v>0</v>
      </c>
      <c r="AE3509" s="307">
        <v>0</v>
      </c>
      <c r="AF3509" s="307">
        <v>0</v>
      </c>
      <c r="AG3509" s="307">
        <v>0</v>
      </c>
      <c r="AH3509" s="362">
        <v>0</v>
      </c>
      <c r="AI3509" s="362">
        <v>0</v>
      </c>
      <c r="AK3509" s="199"/>
      <c r="AM3509" s="11"/>
      <c r="AN3509" s="15"/>
      <c r="AO3509" s="11"/>
      <c r="AP3509" s="11"/>
    </row>
    <row r="3510" spans="3:42" outlineLevel="2" x14ac:dyDescent="0.2">
      <c r="C3510" s="252">
        <v>25</v>
      </c>
      <c r="D3510" s="119" t="s">
        <v>441</v>
      </c>
      <c r="F3510" s="12"/>
      <c r="H3510" s="234"/>
      <c r="K3510" s="164"/>
      <c r="Q3510" s="16"/>
      <c r="R3510" s="800">
        <v>0</v>
      </c>
      <c r="S3510" s="800">
        <v>0</v>
      </c>
      <c r="T3510" s="800">
        <v>0</v>
      </c>
      <c r="U3510" s="800">
        <v>0</v>
      </c>
      <c r="V3510" s="800">
        <v>0</v>
      </c>
      <c r="W3510" s="800">
        <v>0</v>
      </c>
      <c r="X3510" s="800">
        <v>26.705574562117988</v>
      </c>
      <c r="Y3510" s="800">
        <v>97.1253238922001</v>
      </c>
      <c r="Z3510" s="800">
        <v>157.64992506235663</v>
      </c>
      <c r="AA3510" s="800">
        <v>201.74259586205366</v>
      </c>
      <c r="AB3510" s="800">
        <v>272.71238994032518</v>
      </c>
      <c r="AC3510" s="800">
        <v>578.50828819330229</v>
      </c>
      <c r="AD3510" s="800">
        <v>692.5545400651165</v>
      </c>
      <c r="AE3510" s="800">
        <v>791.26837079348661</v>
      </c>
      <c r="AF3510" s="800">
        <v>883.61322818535689</v>
      </c>
      <c r="AG3510" s="800">
        <v>967.40527907323963</v>
      </c>
      <c r="AH3510" s="800">
        <v>1017.3628817092292</v>
      </c>
      <c r="AI3510" s="800">
        <v>1067.9738523846613</v>
      </c>
      <c r="AK3510" s="199"/>
      <c r="AM3510" s="11"/>
      <c r="AN3510" s="15"/>
      <c r="AO3510" s="11"/>
      <c r="AP3510" s="11"/>
    </row>
    <row r="3511" spans="3:42" outlineLevel="2" x14ac:dyDescent="0.2">
      <c r="C3511" s="252">
        <v>25</v>
      </c>
      <c r="D3511" s="119" t="s">
        <v>441</v>
      </c>
      <c r="F3511" s="794" t="s">
        <v>615</v>
      </c>
      <c r="AK3511" s="199"/>
      <c r="AM3511" s="11"/>
      <c r="AN3511" s="15"/>
      <c r="AO3511" s="11"/>
      <c r="AP3511" s="11"/>
    </row>
    <row r="3512" spans="3:42" outlineLevel="2" x14ac:dyDescent="0.2">
      <c r="C3512" s="252">
        <v>25</v>
      </c>
      <c r="D3512" s="119" t="s">
        <v>441</v>
      </c>
      <c r="F3512" s="761" t="s">
        <v>48</v>
      </c>
      <c r="G3512" s="75"/>
      <c r="H3512" s="796" t="s">
        <v>11</v>
      </c>
      <c r="I3512" s="801"/>
      <c r="J3512" s="75"/>
      <c r="K3512" s="741"/>
      <c r="L3512" s="75"/>
      <c r="M3512" s="75"/>
      <c r="N3512" s="75"/>
      <c r="O3512" s="75"/>
      <c r="P3512" s="75"/>
      <c r="Q3512" s="128" t="s">
        <v>110</v>
      </c>
      <c r="R3512" s="299">
        <v>0</v>
      </c>
      <c r="S3512" s="300">
        <v>0</v>
      </c>
      <c r="T3512" s="300">
        <v>0</v>
      </c>
      <c r="U3512" s="300">
        <v>0</v>
      </c>
      <c r="V3512" s="300">
        <v>0</v>
      </c>
      <c r="W3512" s="301">
        <v>0</v>
      </c>
      <c r="X3512" s="300">
        <v>0.79887052337006847</v>
      </c>
      <c r="Y3512" s="300">
        <v>2.9054068149618457</v>
      </c>
      <c r="Z3512" s="300">
        <v>4.7159396571256025</v>
      </c>
      <c r="AA3512" s="300">
        <v>6.0349277551575407</v>
      </c>
      <c r="AB3512" s="302">
        <v>8.1579180846446988</v>
      </c>
      <c r="AC3512" s="302">
        <v>17.305496194733546</v>
      </c>
      <c r="AD3512" s="302">
        <v>20.71707562768341</v>
      </c>
      <c r="AE3512" s="302">
        <v>23.670001034115227</v>
      </c>
      <c r="AF3512" s="302">
        <v>26.432404980286943</v>
      </c>
      <c r="AG3512" s="302">
        <v>28.938960283613302</v>
      </c>
      <c r="AH3512" s="348">
        <v>30.433391945111381</v>
      </c>
      <c r="AI3512" s="348">
        <v>31.947368457307533</v>
      </c>
      <c r="AK3512" s="199"/>
      <c r="AM3512" s="11"/>
      <c r="AN3512" s="15"/>
      <c r="AO3512" s="11"/>
      <c r="AP3512" s="11"/>
    </row>
    <row r="3513" spans="3:42" outlineLevel="2" x14ac:dyDescent="0.2">
      <c r="C3513" s="252">
        <v>25</v>
      </c>
      <c r="D3513" s="119" t="s">
        <v>441</v>
      </c>
      <c r="F3513" s="767" t="s">
        <v>55</v>
      </c>
      <c r="H3513" s="797" t="s">
        <v>11</v>
      </c>
      <c r="K3513" s="164"/>
      <c r="Q3513" s="135" t="s">
        <v>110</v>
      </c>
      <c r="R3513" s="314">
        <v>0</v>
      </c>
      <c r="S3513" s="315">
        <v>0</v>
      </c>
      <c r="T3513" s="315">
        <v>0</v>
      </c>
      <c r="U3513" s="315">
        <v>0</v>
      </c>
      <c r="V3513" s="315">
        <v>0</v>
      </c>
      <c r="W3513" s="316">
        <v>0</v>
      </c>
      <c r="X3513" s="315">
        <v>25.906704038747918</v>
      </c>
      <c r="Y3513" s="315">
        <v>94.21991707723825</v>
      </c>
      <c r="Z3513" s="315">
        <v>152.93398540523103</v>
      </c>
      <c r="AA3513" s="315">
        <v>195.70766810689611</v>
      </c>
      <c r="AB3513" s="5">
        <v>264.55447185568045</v>
      </c>
      <c r="AC3513" s="5">
        <v>561.20279199856873</v>
      </c>
      <c r="AD3513" s="5">
        <v>671.83746443743303</v>
      </c>
      <c r="AE3513" s="5">
        <v>767.59836975937139</v>
      </c>
      <c r="AF3513" s="5">
        <v>857.18082320506994</v>
      </c>
      <c r="AG3513" s="5">
        <v>938.46631878962626</v>
      </c>
      <c r="AH3513" s="350">
        <v>986.92948976411776</v>
      </c>
      <c r="AI3513" s="350">
        <v>1036.0264839273536</v>
      </c>
      <c r="AK3513" s="199"/>
      <c r="AM3513" s="11"/>
      <c r="AN3513" s="15"/>
      <c r="AO3513" s="11"/>
      <c r="AP3513" s="11"/>
    </row>
    <row r="3514" spans="3:42" outlineLevel="2" x14ac:dyDescent="0.2">
      <c r="C3514" s="252">
        <v>25</v>
      </c>
      <c r="D3514" s="119" t="s">
        <v>441</v>
      </c>
      <c r="F3514" s="783" t="s">
        <v>57</v>
      </c>
      <c r="G3514" s="83"/>
      <c r="H3514" s="798" t="s">
        <v>11</v>
      </c>
      <c r="I3514" s="799"/>
      <c r="J3514" s="83"/>
      <c r="K3514" s="736"/>
      <c r="L3514" s="83"/>
      <c r="M3514" s="83"/>
      <c r="N3514" s="83"/>
      <c r="O3514" s="83"/>
      <c r="P3514" s="83"/>
      <c r="Q3514" s="143" t="s">
        <v>110</v>
      </c>
      <c r="R3514" s="304">
        <v>0</v>
      </c>
      <c r="S3514" s="305">
        <v>0</v>
      </c>
      <c r="T3514" s="305">
        <v>0</v>
      </c>
      <c r="U3514" s="305">
        <v>0</v>
      </c>
      <c r="V3514" s="305">
        <v>0</v>
      </c>
      <c r="W3514" s="306">
        <v>0</v>
      </c>
      <c r="X3514" s="305">
        <v>0</v>
      </c>
      <c r="Y3514" s="305">
        <v>0</v>
      </c>
      <c r="Z3514" s="305">
        <v>0</v>
      </c>
      <c r="AA3514" s="305">
        <v>0</v>
      </c>
      <c r="AB3514" s="307">
        <v>0</v>
      </c>
      <c r="AC3514" s="307">
        <v>0</v>
      </c>
      <c r="AD3514" s="307">
        <v>0</v>
      </c>
      <c r="AE3514" s="307">
        <v>0</v>
      </c>
      <c r="AF3514" s="307">
        <v>0</v>
      </c>
      <c r="AG3514" s="307">
        <v>0</v>
      </c>
      <c r="AH3514" s="362">
        <v>0</v>
      </c>
      <c r="AI3514" s="362">
        <v>0</v>
      </c>
      <c r="AK3514" s="199"/>
      <c r="AM3514" s="11"/>
      <c r="AN3514" s="15"/>
      <c r="AO3514" s="11"/>
      <c r="AP3514" s="11"/>
    </row>
    <row r="3515" spans="3:42" outlineLevel="2" x14ac:dyDescent="0.2">
      <c r="C3515" s="252">
        <v>25</v>
      </c>
      <c r="D3515" s="119" t="s">
        <v>441</v>
      </c>
      <c r="F3515" s="12"/>
      <c r="H3515" s="164"/>
      <c r="K3515" s="164"/>
      <c r="Q3515" s="16"/>
      <c r="R3515" s="800">
        <v>0</v>
      </c>
      <c r="S3515" s="800">
        <v>0</v>
      </c>
      <c r="T3515" s="800">
        <v>0</v>
      </c>
      <c r="U3515" s="800">
        <v>0</v>
      </c>
      <c r="V3515" s="800">
        <v>0</v>
      </c>
      <c r="W3515" s="800">
        <v>0</v>
      </c>
      <c r="X3515" s="800">
        <v>26.705574562117988</v>
      </c>
      <c r="Y3515" s="800">
        <v>97.1253238922001</v>
      </c>
      <c r="Z3515" s="800">
        <v>157.64992506235663</v>
      </c>
      <c r="AA3515" s="800">
        <v>201.74259586205366</v>
      </c>
      <c r="AB3515" s="800">
        <v>272.71238994032512</v>
      </c>
      <c r="AC3515" s="800">
        <v>578.50828819330229</v>
      </c>
      <c r="AD3515" s="800">
        <v>692.55454006511638</v>
      </c>
      <c r="AE3515" s="800">
        <v>791.26837079348661</v>
      </c>
      <c r="AF3515" s="800">
        <v>883.61322818535689</v>
      </c>
      <c r="AG3515" s="800">
        <v>967.40527907323951</v>
      </c>
      <c r="AH3515" s="800">
        <v>1017.3628817092291</v>
      </c>
      <c r="AI3515" s="800">
        <v>1067.9738523846611</v>
      </c>
      <c r="AK3515" s="199"/>
      <c r="AM3515" s="11"/>
      <c r="AN3515" s="15"/>
      <c r="AO3515" s="11"/>
      <c r="AP3515" s="11"/>
    </row>
    <row r="3516" spans="3:42" outlineLevel="2" x14ac:dyDescent="0.2">
      <c r="C3516" s="252">
        <v>25</v>
      </c>
      <c r="D3516" s="119" t="s">
        <v>441</v>
      </c>
      <c r="F3516" s="794" t="s">
        <v>69</v>
      </c>
      <c r="AK3516" s="199"/>
      <c r="AM3516" s="11"/>
      <c r="AN3516" s="15"/>
      <c r="AO3516" s="11"/>
      <c r="AP3516" s="11"/>
    </row>
    <row r="3517" spans="3:42" outlineLevel="2" x14ac:dyDescent="0.2">
      <c r="C3517" s="252">
        <v>25</v>
      </c>
      <c r="D3517" s="119" t="s">
        <v>441</v>
      </c>
      <c r="F3517" s="761" t="s">
        <v>9</v>
      </c>
      <c r="G3517" s="75"/>
      <c r="H3517" s="796" t="s">
        <v>11</v>
      </c>
      <c r="I3517" s="801"/>
      <c r="J3517" s="75"/>
      <c r="K3517" s="741"/>
      <c r="L3517" s="75"/>
      <c r="M3517" s="75"/>
      <c r="N3517" s="75"/>
      <c r="O3517" s="75"/>
      <c r="P3517" s="75"/>
      <c r="Q3517" s="128" t="s">
        <v>110</v>
      </c>
      <c r="R3517" s="299">
        <v>0</v>
      </c>
      <c r="S3517" s="300">
        <v>0</v>
      </c>
      <c r="T3517" s="300">
        <v>0</v>
      </c>
      <c r="U3517" s="300">
        <v>0</v>
      </c>
      <c r="V3517" s="300">
        <v>0</v>
      </c>
      <c r="W3517" s="301">
        <v>0</v>
      </c>
      <c r="X3517" s="300">
        <v>-4.991300522632323</v>
      </c>
      <c r="Y3517" s="300">
        <v>-10.639963926277987</v>
      </c>
      <c r="Z3517" s="300">
        <v>-11.665770493077373</v>
      </c>
      <c r="AA3517" s="300">
        <v>-13.06690623330697</v>
      </c>
      <c r="AB3517" s="302">
        <v>-14.223731848307191</v>
      </c>
      <c r="AC3517" s="302">
        <v>-18.421710768293991</v>
      </c>
      <c r="AD3517" s="302">
        <v>-19.342013131267215</v>
      </c>
      <c r="AE3517" s="302">
        <v>-21.233524614448655</v>
      </c>
      <c r="AF3517" s="302">
        <v>-21.733626756513047</v>
      </c>
      <c r="AG3517" s="302">
        <v>-21.2659160284901</v>
      </c>
      <c r="AH3517" s="348">
        <v>-20.939594342197204</v>
      </c>
      <c r="AI3517" s="348">
        <v>-21.872597100517215</v>
      </c>
      <c r="AK3517" s="199"/>
      <c r="AM3517" s="11"/>
      <c r="AN3517" s="15"/>
      <c r="AO3517" s="11"/>
      <c r="AP3517" s="11"/>
    </row>
    <row r="3518" spans="3:42" outlineLevel="2" x14ac:dyDescent="0.2">
      <c r="C3518" s="252">
        <v>25</v>
      </c>
      <c r="D3518" s="119" t="s">
        <v>441</v>
      </c>
      <c r="F3518" s="767" t="s">
        <v>14</v>
      </c>
      <c r="H3518" s="797" t="s">
        <v>11</v>
      </c>
      <c r="K3518" s="164"/>
      <c r="Q3518" s="135" t="s">
        <v>110</v>
      </c>
      <c r="R3518" s="314">
        <v>0</v>
      </c>
      <c r="S3518" s="315">
        <v>0</v>
      </c>
      <c r="T3518" s="315">
        <v>0</v>
      </c>
      <c r="U3518" s="315">
        <v>0</v>
      </c>
      <c r="V3518" s="315">
        <v>0</v>
      </c>
      <c r="W3518" s="316">
        <v>0</v>
      </c>
      <c r="X3518" s="315">
        <v>-13.472251651300693</v>
      </c>
      <c r="Y3518" s="315">
        <v>-28.71882206362946</v>
      </c>
      <c r="Z3518" s="315">
        <v>-31.487624332860431</v>
      </c>
      <c r="AA3518" s="315">
        <v>-35.269495050604647</v>
      </c>
      <c r="AB3518" s="5">
        <v>-38.391936933493803</v>
      </c>
      <c r="AC3518" s="5">
        <v>-49.722897307542951</v>
      </c>
      <c r="AD3518" s="5">
        <v>-52.206928267618892</v>
      </c>
      <c r="AE3518" s="5">
        <v>-57.312394986602619</v>
      </c>
      <c r="AF3518" s="5">
        <v>-58.662243964578551</v>
      </c>
      <c r="AG3518" s="5">
        <v>-57.39982416048808</v>
      </c>
      <c r="AH3518" s="350">
        <v>-56.519034102450028</v>
      </c>
      <c r="AI3518" s="350">
        <v>-59.03734529097688</v>
      </c>
      <c r="AK3518" s="199"/>
      <c r="AM3518" s="11"/>
      <c r="AN3518" s="15"/>
      <c r="AO3518" s="11"/>
      <c r="AP3518" s="11"/>
    </row>
    <row r="3519" spans="3:42" outlineLevel="2" x14ac:dyDescent="0.2">
      <c r="C3519" s="252">
        <v>25</v>
      </c>
      <c r="D3519" s="119" t="s">
        <v>441</v>
      </c>
      <c r="F3519" s="783" t="s">
        <v>16</v>
      </c>
      <c r="G3519" s="83"/>
      <c r="H3519" s="798" t="s">
        <v>11</v>
      </c>
      <c r="I3519" s="799"/>
      <c r="J3519" s="83"/>
      <c r="K3519" s="736"/>
      <c r="L3519" s="83"/>
      <c r="M3519" s="83"/>
      <c r="N3519" s="83"/>
      <c r="O3519" s="83"/>
      <c r="P3519" s="83"/>
      <c r="Q3519" s="143" t="s">
        <v>110</v>
      </c>
      <c r="R3519" s="304">
        <v>0</v>
      </c>
      <c r="S3519" s="305">
        <v>0</v>
      </c>
      <c r="T3519" s="305">
        <v>0</v>
      </c>
      <c r="U3519" s="305">
        <v>0</v>
      </c>
      <c r="V3519" s="305">
        <v>0</v>
      </c>
      <c r="W3519" s="306">
        <v>0</v>
      </c>
      <c r="X3519" s="305">
        <v>0</v>
      </c>
      <c r="Y3519" s="305">
        <v>0</v>
      </c>
      <c r="Z3519" s="305">
        <v>0</v>
      </c>
      <c r="AA3519" s="305">
        <v>0</v>
      </c>
      <c r="AB3519" s="307">
        <v>0</v>
      </c>
      <c r="AC3519" s="307">
        <v>0</v>
      </c>
      <c r="AD3519" s="307">
        <v>0</v>
      </c>
      <c r="AE3519" s="307">
        <v>0</v>
      </c>
      <c r="AF3519" s="307">
        <v>0</v>
      </c>
      <c r="AG3519" s="307">
        <v>0</v>
      </c>
      <c r="AH3519" s="362">
        <v>0</v>
      </c>
      <c r="AI3519" s="362">
        <v>0</v>
      </c>
      <c r="AK3519" s="199"/>
      <c r="AM3519" s="11"/>
      <c r="AN3519" s="15"/>
      <c r="AO3519" s="11"/>
      <c r="AP3519" s="11"/>
    </row>
    <row r="3520" spans="3:42" outlineLevel="2" x14ac:dyDescent="0.2">
      <c r="C3520" s="252">
        <v>25</v>
      </c>
      <c r="D3520" s="119" t="s">
        <v>441</v>
      </c>
      <c r="F3520" s="12"/>
      <c r="H3520" s="797"/>
      <c r="K3520" s="164"/>
      <c r="Q3520" s="16"/>
      <c r="R3520" s="800">
        <v>0</v>
      </c>
      <c r="S3520" s="800">
        <v>0</v>
      </c>
      <c r="T3520" s="800">
        <v>0</v>
      </c>
      <c r="U3520" s="800">
        <v>0</v>
      </c>
      <c r="V3520" s="800">
        <v>0</v>
      </c>
      <c r="W3520" s="800">
        <v>0</v>
      </c>
      <c r="X3520" s="800">
        <v>-18.463552173933017</v>
      </c>
      <c r="Y3520" s="800">
        <v>-39.358785989907446</v>
      </c>
      <c r="Z3520" s="800">
        <v>-43.153394825937802</v>
      </c>
      <c r="AA3520" s="800">
        <v>-48.336401283911613</v>
      </c>
      <c r="AB3520" s="800">
        <v>-52.615668781800991</v>
      </c>
      <c r="AC3520" s="800">
        <v>-68.144608075836942</v>
      </c>
      <c r="AD3520" s="800">
        <v>-71.548941398886114</v>
      </c>
      <c r="AE3520" s="800">
        <v>-78.545919601051281</v>
      </c>
      <c r="AF3520" s="800">
        <v>-80.395870721091597</v>
      </c>
      <c r="AG3520" s="800">
        <v>-78.665740188978177</v>
      </c>
      <c r="AH3520" s="800">
        <v>-77.458628444647232</v>
      </c>
      <c r="AI3520" s="800">
        <v>-80.909942391494099</v>
      </c>
      <c r="AK3520" s="199"/>
      <c r="AM3520" s="11"/>
      <c r="AN3520" s="15"/>
      <c r="AO3520" s="11"/>
      <c r="AP3520" s="11"/>
    </row>
    <row r="3521" spans="3:42" outlineLevel="2" x14ac:dyDescent="0.2">
      <c r="C3521" s="252">
        <v>25</v>
      </c>
      <c r="D3521" s="119" t="s">
        <v>441</v>
      </c>
      <c r="F3521" s="794" t="s">
        <v>616</v>
      </c>
      <c r="AK3521" s="199"/>
      <c r="AM3521" s="11"/>
      <c r="AN3521" s="15"/>
      <c r="AO3521" s="11"/>
      <c r="AP3521" s="11"/>
    </row>
    <row r="3522" spans="3:42" outlineLevel="2" x14ac:dyDescent="0.2">
      <c r="C3522" s="252">
        <v>25</v>
      </c>
      <c r="D3522" s="119" t="s">
        <v>441</v>
      </c>
      <c r="F3522" s="761" t="s">
        <v>48</v>
      </c>
      <c r="G3522" s="75"/>
      <c r="H3522" s="796" t="s">
        <v>11</v>
      </c>
      <c r="I3522" s="228" t="s">
        <v>617</v>
      </c>
      <c r="J3522" s="75"/>
      <c r="K3522" s="741"/>
      <c r="L3522" s="75"/>
      <c r="M3522" s="75"/>
      <c r="N3522" s="75"/>
      <c r="O3522" s="75"/>
      <c r="P3522" s="75"/>
      <c r="Q3522" s="128" t="s">
        <v>110</v>
      </c>
      <c r="R3522" s="299">
        <v>0</v>
      </c>
      <c r="S3522" s="300">
        <v>0</v>
      </c>
      <c r="T3522" s="300">
        <v>0</v>
      </c>
      <c r="U3522" s="300">
        <v>0</v>
      </c>
      <c r="V3522" s="300">
        <v>0</v>
      </c>
      <c r="W3522" s="301">
        <v>0</v>
      </c>
      <c r="X3522" s="300">
        <v>1.3511891995382785</v>
      </c>
      <c r="Y3522" s="300">
        <v>4.0827854888350288</v>
      </c>
      <c r="Z3522" s="300">
        <v>6.0068302548771921</v>
      </c>
      <c r="AA3522" s="300">
        <v>7.4808628014785077</v>
      </c>
      <c r="AB3522" s="302">
        <v>9.7318631334364127</v>
      </c>
      <c r="AC3522" s="302">
        <v>19.343973913749323</v>
      </c>
      <c r="AD3522" s="302">
        <v>22.857390569380339</v>
      </c>
      <c r="AE3522" s="302">
        <v>26.019623572822319</v>
      </c>
      <c r="AF3522" s="302">
        <v>28.83736695443805</v>
      </c>
      <c r="AG3522" s="302">
        <v>31.292167135234724</v>
      </c>
      <c r="AH3522" s="348">
        <v>32.750489257553383</v>
      </c>
      <c r="AI3522" s="348">
        <v>34.367708370751011</v>
      </c>
      <c r="AK3522" s="199"/>
      <c r="AM3522" s="11"/>
      <c r="AN3522" s="15"/>
      <c r="AO3522" s="11"/>
      <c r="AP3522" s="11"/>
    </row>
    <row r="3523" spans="3:42" outlineLevel="2" x14ac:dyDescent="0.2">
      <c r="C3523" s="252">
        <v>25</v>
      </c>
      <c r="D3523" s="119" t="s">
        <v>441</v>
      </c>
      <c r="F3523" s="767" t="s">
        <v>55</v>
      </c>
      <c r="H3523" s="797" t="s">
        <v>11</v>
      </c>
      <c r="I3523" s="234" t="s">
        <v>617</v>
      </c>
      <c r="K3523" s="164"/>
      <c r="Q3523" s="135" t="s">
        <v>110</v>
      </c>
      <c r="R3523" s="314">
        <v>0</v>
      </c>
      <c r="S3523" s="315">
        <v>0</v>
      </c>
      <c r="T3523" s="315">
        <v>0</v>
      </c>
      <c r="U3523" s="315">
        <v>0</v>
      </c>
      <c r="V3523" s="315">
        <v>0</v>
      </c>
      <c r="W3523" s="316">
        <v>0</v>
      </c>
      <c r="X3523" s="315">
        <v>43.817937536512723</v>
      </c>
      <c r="Y3523" s="315">
        <v>132.40132439327252</v>
      </c>
      <c r="Z3523" s="315">
        <v>194.79648963341725</v>
      </c>
      <c r="AA3523" s="315">
        <v>242.59813434448677</v>
      </c>
      <c r="AB3523" s="5">
        <v>315.59619558868974</v>
      </c>
      <c r="AC3523" s="5">
        <v>627.30892235538988</v>
      </c>
      <c r="AD3523" s="5">
        <v>741.24609089462217</v>
      </c>
      <c r="AE3523" s="5">
        <v>843.79466682171562</v>
      </c>
      <c r="AF3523" s="5">
        <v>935.17173195201042</v>
      </c>
      <c r="AG3523" s="5">
        <v>1014.778852126983</v>
      </c>
      <c r="AH3523" s="350">
        <v>1062.071020896323</v>
      </c>
      <c r="AI3523" s="350">
        <v>1114.5160864054042</v>
      </c>
      <c r="AK3523" s="199"/>
      <c r="AM3523" s="11"/>
      <c r="AN3523" s="15"/>
      <c r="AO3523" s="11"/>
      <c r="AP3523" s="11"/>
    </row>
    <row r="3524" spans="3:42" outlineLevel="2" x14ac:dyDescent="0.2">
      <c r="C3524" s="252">
        <v>25</v>
      </c>
      <c r="D3524" s="119" t="s">
        <v>441</v>
      </c>
      <c r="F3524" s="783" t="s">
        <v>57</v>
      </c>
      <c r="G3524" s="83"/>
      <c r="H3524" s="798" t="s">
        <v>11</v>
      </c>
      <c r="I3524" s="240" t="s">
        <v>617</v>
      </c>
      <c r="J3524" s="83"/>
      <c r="K3524" s="736"/>
      <c r="L3524" s="83"/>
      <c r="M3524" s="83"/>
      <c r="N3524" s="83"/>
      <c r="O3524" s="83"/>
      <c r="P3524" s="83"/>
      <c r="Q3524" s="143" t="s">
        <v>110</v>
      </c>
      <c r="R3524" s="304">
        <v>0</v>
      </c>
      <c r="S3524" s="305">
        <v>0</v>
      </c>
      <c r="T3524" s="305">
        <v>0</v>
      </c>
      <c r="U3524" s="305">
        <v>0</v>
      </c>
      <c r="V3524" s="305">
        <v>0</v>
      </c>
      <c r="W3524" s="306">
        <v>0</v>
      </c>
      <c r="X3524" s="305">
        <v>0</v>
      </c>
      <c r="Y3524" s="305">
        <v>0</v>
      </c>
      <c r="Z3524" s="305">
        <v>0</v>
      </c>
      <c r="AA3524" s="305">
        <v>0</v>
      </c>
      <c r="AB3524" s="307">
        <v>0</v>
      </c>
      <c r="AC3524" s="307">
        <v>0</v>
      </c>
      <c r="AD3524" s="307">
        <v>0</v>
      </c>
      <c r="AE3524" s="307">
        <v>0</v>
      </c>
      <c r="AF3524" s="307">
        <v>0</v>
      </c>
      <c r="AG3524" s="307">
        <v>0</v>
      </c>
      <c r="AH3524" s="362">
        <v>0</v>
      </c>
      <c r="AI3524" s="362">
        <v>0</v>
      </c>
      <c r="AK3524" s="199"/>
      <c r="AM3524" s="11"/>
      <c r="AN3524" s="15"/>
      <c r="AO3524" s="11"/>
      <c r="AP3524" s="11"/>
    </row>
    <row r="3525" spans="3:42" outlineLevel="2" x14ac:dyDescent="0.2">
      <c r="C3525" s="252">
        <v>25</v>
      </c>
      <c r="D3525" s="119" t="s">
        <v>441</v>
      </c>
      <c r="F3525" s="802" t="s">
        <v>626</v>
      </c>
      <c r="R3525" s="800">
        <v>0</v>
      </c>
      <c r="S3525" s="800">
        <v>0</v>
      </c>
      <c r="T3525" s="800">
        <v>0</v>
      </c>
      <c r="U3525" s="800">
        <v>0</v>
      </c>
      <c r="V3525" s="800">
        <v>0</v>
      </c>
      <c r="W3525" s="800">
        <v>0</v>
      </c>
      <c r="X3525" s="800">
        <v>45.169126736050998</v>
      </c>
      <c r="Y3525" s="800">
        <v>136.48410988210753</v>
      </c>
      <c r="Z3525" s="800">
        <v>200.80331988829445</v>
      </c>
      <c r="AA3525" s="800">
        <v>250.07899714596527</v>
      </c>
      <c r="AB3525" s="800">
        <v>325.32805872212617</v>
      </c>
      <c r="AC3525" s="800">
        <v>646.65289626913921</v>
      </c>
      <c r="AD3525" s="800">
        <v>764.10348146400247</v>
      </c>
      <c r="AE3525" s="800">
        <v>869.81429039453792</v>
      </c>
      <c r="AF3525" s="800">
        <v>964.00909890644846</v>
      </c>
      <c r="AG3525" s="800">
        <v>1046.0710192622178</v>
      </c>
      <c r="AH3525" s="800">
        <v>1094.8215101538765</v>
      </c>
      <c r="AI3525" s="800">
        <v>1148.8837947761551</v>
      </c>
      <c r="AK3525" s="199"/>
      <c r="AM3525" s="11"/>
      <c r="AN3525" s="15"/>
      <c r="AO3525" s="11"/>
      <c r="AP3525" s="11"/>
    </row>
    <row r="3526" spans="3:42" outlineLevel="2" x14ac:dyDescent="0.2">
      <c r="C3526" s="252">
        <v>25</v>
      </c>
      <c r="D3526" s="119" t="s">
        <v>441</v>
      </c>
      <c r="R3526" s="5"/>
      <c r="S3526" s="5"/>
      <c r="T3526" s="5"/>
      <c r="U3526" s="5"/>
      <c r="V3526" s="5"/>
      <c r="W3526" s="5"/>
      <c r="X3526" s="5"/>
      <c r="Y3526" s="5"/>
      <c r="AK3526" s="199"/>
      <c r="AM3526" s="11"/>
      <c r="AN3526" s="15"/>
      <c r="AO3526" s="11"/>
      <c r="AP3526" s="11"/>
    </row>
    <row r="3527" spans="3:42" outlineLevel="2" x14ac:dyDescent="0.2">
      <c r="C3527" s="252">
        <v>25</v>
      </c>
      <c r="D3527" s="119" t="s">
        <v>441</v>
      </c>
      <c r="F3527" s="789" t="s">
        <v>627</v>
      </c>
      <c r="G3527" s="790"/>
      <c r="H3527" s="803"/>
      <c r="I3527" s="790"/>
      <c r="J3527" s="790"/>
      <c r="K3527" s="792"/>
      <c r="L3527" s="789"/>
      <c r="M3527" s="789"/>
      <c r="N3527" s="789"/>
      <c r="O3527" s="789"/>
      <c r="P3527" s="789"/>
      <c r="Q3527" s="792"/>
      <c r="R3527" s="793"/>
      <c r="S3527" s="793"/>
      <c r="T3527" s="793"/>
      <c r="U3527" s="793"/>
      <c r="V3527" s="793"/>
      <c r="W3527" s="793"/>
      <c r="X3527" s="793"/>
      <c r="Y3527" s="793"/>
      <c r="Z3527" s="793"/>
      <c r="AA3527" s="793"/>
      <c r="AB3527" s="793"/>
      <c r="AC3527" s="793"/>
      <c r="AD3527" s="793"/>
      <c r="AE3527" s="793"/>
      <c r="AF3527" s="793"/>
      <c r="AG3527" s="793"/>
      <c r="AH3527" s="789"/>
      <c r="AI3527" s="789"/>
      <c r="AK3527" s="199"/>
      <c r="AM3527" s="11"/>
      <c r="AN3527" s="15"/>
      <c r="AO3527" s="11"/>
      <c r="AP3527" s="11"/>
    </row>
    <row r="3528" spans="3:42" outlineLevel="2" x14ac:dyDescent="0.2">
      <c r="C3528" s="252">
        <v>25</v>
      </c>
      <c r="D3528" s="119" t="s">
        <v>441</v>
      </c>
      <c r="F3528" t="s">
        <v>620</v>
      </c>
      <c r="AK3528" s="199"/>
      <c r="AM3528" s="11"/>
      <c r="AN3528" s="15"/>
      <c r="AO3528" s="11"/>
      <c r="AP3528" s="11"/>
    </row>
    <row r="3529" spans="3:42" outlineLevel="2" x14ac:dyDescent="0.2">
      <c r="C3529" s="252">
        <v>25</v>
      </c>
      <c r="D3529" s="119" t="s">
        <v>441</v>
      </c>
      <c r="F3529" s="761" t="s">
        <v>48</v>
      </c>
      <c r="G3529" s="75"/>
      <c r="H3529" s="796" t="s">
        <v>628</v>
      </c>
      <c r="I3529" s="801"/>
      <c r="J3529" s="75"/>
      <c r="K3529" s="741"/>
      <c r="L3529" s="75"/>
      <c r="M3529" s="75"/>
      <c r="N3529" s="75"/>
      <c r="O3529" s="75"/>
      <c r="P3529" s="75"/>
      <c r="Q3529" s="128" t="s">
        <v>536</v>
      </c>
      <c r="R3529" s="804">
        <v>0</v>
      </c>
      <c r="S3529" s="805">
        <v>0</v>
      </c>
      <c r="T3529" s="805">
        <v>0</v>
      </c>
      <c r="U3529" s="805">
        <v>0</v>
      </c>
      <c r="V3529" s="805">
        <v>0</v>
      </c>
      <c r="W3529" s="806">
        <v>0</v>
      </c>
      <c r="X3529" s="805">
        <v>0.13483334293349475</v>
      </c>
      <c r="Y3529" s="805">
        <v>0.40741564255257662</v>
      </c>
      <c r="Z3529" s="805">
        <v>0.59941346776299742</v>
      </c>
      <c r="AA3529" s="805">
        <v>0.74650518217201067</v>
      </c>
      <c r="AB3529" s="805">
        <v>0.97112946114493659</v>
      </c>
      <c r="AC3529" s="805">
        <v>1.9303089969194576</v>
      </c>
      <c r="AD3529" s="805">
        <v>2.2809080935957988</v>
      </c>
      <c r="AE3529" s="805">
        <v>2.5964630485454134</v>
      </c>
      <c r="AF3529" s="805">
        <v>2.8776418500054941</v>
      </c>
      <c r="AG3529" s="805">
        <v>3.1226030402841518</v>
      </c>
      <c r="AH3529" s="808">
        <v>3.2681270327000806</v>
      </c>
      <c r="AI3529" s="808">
        <v>3.4295071409505691</v>
      </c>
      <c r="AK3529" s="199"/>
      <c r="AM3529" s="11"/>
      <c r="AN3529" s="15"/>
      <c r="AO3529" s="11"/>
      <c r="AP3529" s="11"/>
    </row>
    <row r="3530" spans="3:42" outlineLevel="2" x14ac:dyDescent="0.2">
      <c r="C3530" s="252">
        <v>25</v>
      </c>
      <c r="D3530" s="119" t="s">
        <v>441</v>
      </c>
      <c r="F3530" s="767" t="s">
        <v>55</v>
      </c>
      <c r="H3530" s="797" t="s">
        <v>628</v>
      </c>
      <c r="K3530" s="164"/>
      <c r="Q3530" s="135" t="s">
        <v>536</v>
      </c>
      <c r="R3530" s="809">
        <v>0</v>
      </c>
      <c r="S3530" s="810">
        <v>0</v>
      </c>
      <c r="T3530" s="810">
        <v>0</v>
      </c>
      <c r="U3530" s="810">
        <v>0</v>
      </c>
      <c r="V3530" s="810">
        <v>0</v>
      </c>
      <c r="W3530" s="811">
        <v>0</v>
      </c>
      <c r="X3530" s="810">
        <v>0.13483334293349475</v>
      </c>
      <c r="Y3530" s="810">
        <v>0.40741564255257662</v>
      </c>
      <c r="Z3530" s="810">
        <v>0.59941346776299742</v>
      </c>
      <c r="AA3530" s="810">
        <v>0.74650518217201056</v>
      </c>
      <c r="AB3530" s="810">
        <v>0.97112946114493648</v>
      </c>
      <c r="AC3530" s="810">
        <v>1.9303089969194573</v>
      </c>
      <c r="AD3530" s="810">
        <v>2.2809080935957984</v>
      </c>
      <c r="AE3530" s="810">
        <v>2.5964630485454134</v>
      </c>
      <c r="AF3530" s="810">
        <v>2.8776418500054941</v>
      </c>
      <c r="AG3530" s="810">
        <v>3.1226030402841514</v>
      </c>
      <c r="AH3530" s="812">
        <v>3.2681270327000802</v>
      </c>
      <c r="AI3530" s="812">
        <v>3.4295071409505682</v>
      </c>
      <c r="AK3530" s="199"/>
      <c r="AM3530" s="11"/>
      <c r="AN3530" s="15"/>
      <c r="AO3530" s="11"/>
      <c r="AP3530" s="11"/>
    </row>
    <row r="3531" spans="3:42" outlineLevel="2" x14ac:dyDescent="0.2">
      <c r="C3531" s="252">
        <v>25</v>
      </c>
      <c r="D3531" s="119" t="s">
        <v>441</v>
      </c>
      <c r="F3531" s="783" t="s">
        <v>57</v>
      </c>
      <c r="G3531" s="83"/>
      <c r="H3531" s="798" t="s">
        <v>628</v>
      </c>
      <c r="I3531" s="799"/>
      <c r="J3531" s="83"/>
      <c r="K3531" s="736"/>
      <c r="L3531" s="83"/>
      <c r="M3531" s="83"/>
      <c r="N3531" s="83"/>
      <c r="O3531" s="83"/>
      <c r="P3531" s="83"/>
      <c r="Q3531" s="143" t="s">
        <v>536</v>
      </c>
      <c r="R3531" s="813">
        <v>0</v>
      </c>
      <c r="S3531" s="814">
        <v>0</v>
      </c>
      <c r="T3531" s="814">
        <v>0</v>
      </c>
      <c r="U3531" s="814">
        <v>0</v>
      </c>
      <c r="V3531" s="814">
        <v>0</v>
      </c>
      <c r="W3531" s="815">
        <v>0</v>
      </c>
      <c r="X3531" s="814">
        <v>0</v>
      </c>
      <c r="Y3531" s="814">
        <v>0</v>
      </c>
      <c r="Z3531" s="814">
        <v>0</v>
      </c>
      <c r="AA3531" s="814">
        <v>0</v>
      </c>
      <c r="AB3531" s="814">
        <v>0</v>
      </c>
      <c r="AC3531" s="814">
        <v>0</v>
      </c>
      <c r="AD3531" s="814">
        <v>0</v>
      </c>
      <c r="AE3531" s="814">
        <v>0</v>
      </c>
      <c r="AF3531" s="814">
        <v>0</v>
      </c>
      <c r="AG3531" s="814">
        <v>0</v>
      </c>
      <c r="AH3531" s="816">
        <v>0</v>
      </c>
      <c r="AI3531" s="816">
        <v>0</v>
      </c>
      <c r="AK3531" s="199"/>
      <c r="AM3531" s="11"/>
      <c r="AN3531" s="15"/>
      <c r="AO3531" s="11"/>
      <c r="AP3531" s="11"/>
    </row>
    <row r="3532" spans="3:42" outlineLevel="2" x14ac:dyDescent="0.2">
      <c r="C3532" s="252">
        <v>25</v>
      </c>
      <c r="D3532" s="119" t="s">
        <v>441</v>
      </c>
      <c r="AK3532" s="199"/>
      <c r="AM3532" s="11"/>
      <c r="AN3532" s="15"/>
      <c r="AO3532" s="11"/>
      <c r="AP3532" s="11"/>
    </row>
    <row r="3533" spans="3:42" outlineLevel="1" x14ac:dyDescent="0.2">
      <c r="C3533" s="252">
        <v>25</v>
      </c>
      <c r="D3533" s="119" t="s">
        <v>441</v>
      </c>
      <c r="F3533" s="121" t="s">
        <v>629</v>
      </c>
      <c r="G3533" s="756"/>
      <c r="H3533" s="757"/>
      <c r="I3533" s="788"/>
      <c r="J3533" s="756"/>
      <c r="K3533" s="758"/>
      <c r="L3533" s="759"/>
      <c r="M3533" s="759"/>
      <c r="N3533" s="759"/>
      <c r="O3533" s="759"/>
      <c r="P3533" s="759"/>
      <c r="Q3533" s="758"/>
      <c r="R3533" s="760"/>
      <c r="S3533" s="760"/>
      <c r="T3533" s="760"/>
      <c r="U3533" s="760"/>
      <c r="V3533" s="760"/>
      <c r="W3533" s="760"/>
      <c r="X3533" s="760"/>
      <c r="Y3533" s="760"/>
      <c r="Z3533" s="760"/>
      <c r="AA3533" s="760"/>
      <c r="AB3533" s="760"/>
      <c r="AC3533" s="760"/>
      <c r="AD3533" s="760"/>
      <c r="AE3533" s="760"/>
      <c r="AF3533" s="760"/>
      <c r="AG3533" s="760"/>
      <c r="AH3533" s="759"/>
      <c r="AI3533" s="759"/>
      <c r="AK3533" s="199"/>
      <c r="AM3533" s="11"/>
      <c r="AN3533" s="15"/>
      <c r="AO3533" s="11"/>
      <c r="AP3533" s="11"/>
    </row>
    <row r="3534" spans="3:42" outlineLevel="2" x14ac:dyDescent="0.2">
      <c r="C3534" s="252">
        <v>25</v>
      </c>
      <c r="D3534" s="119" t="s">
        <v>441</v>
      </c>
      <c r="F3534" s="789" t="s">
        <v>630</v>
      </c>
      <c r="G3534" s="790"/>
      <c r="H3534" s="803"/>
      <c r="I3534" s="791"/>
      <c r="J3534" s="790"/>
      <c r="K3534" s="792"/>
      <c r="L3534" s="789"/>
      <c r="M3534" s="789"/>
      <c r="N3534" s="789"/>
      <c r="O3534" s="789"/>
      <c r="P3534" s="789"/>
      <c r="Q3534" s="792"/>
      <c r="R3534" s="793"/>
      <c r="S3534" s="793"/>
      <c r="T3534" s="793"/>
      <c r="U3534" s="793"/>
      <c r="V3534" s="793"/>
      <c r="W3534" s="793"/>
      <c r="X3534" s="793"/>
      <c r="Y3534" s="793"/>
      <c r="Z3534" s="793"/>
      <c r="AA3534" s="793"/>
      <c r="AB3534" s="793"/>
      <c r="AC3534" s="793"/>
      <c r="AD3534" s="793"/>
      <c r="AE3534" s="793"/>
      <c r="AF3534" s="793"/>
      <c r="AG3534" s="793"/>
      <c r="AH3534" s="789"/>
      <c r="AI3534" s="789"/>
      <c r="AK3534" s="199"/>
      <c r="AM3534" s="11"/>
      <c r="AN3534" s="15"/>
      <c r="AO3534" s="11"/>
      <c r="AP3534" s="11"/>
    </row>
    <row r="3535" spans="3:42" outlineLevel="2" x14ac:dyDescent="0.2">
      <c r="C3535" s="252">
        <v>25</v>
      </c>
      <c r="D3535" s="119" t="s">
        <v>441</v>
      </c>
      <c r="F3535" s="794" t="s">
        <v>610</v>
      </c>
      <c r="H3535" s="795"/>
      <c r="AK3535" s="199"/>
      <c r="AM3535" s="11"/>
      <c r="AN3535" s="15"/>
      <c r="AO3535" s="11"/>
      <c r="AP3535" s="11"/>
    </row>
    <row r="3536" spans="3:42" outlineLevel="2" x14ac:dyDescent="0.2">
      <c r="C3536" s="252">
        <v>25</v>
      </c>
      <c r="D3536" s="119" t="s">
        <v>441</v>
      </c>
      <c r="F3536" s="761" t="s">
        <v>62</v>
      </c>
      <c r="G3536" s="75"/>
      <c r="H3536" s="796" t="s">
        <v>580</v>
      </c>
      <c r="I3536" s="796" t="s">
        <v>611</v>
      </c>
      <c r="J3536" s="75"/>
      <c r="K3536" s="741"/>
      <c r="L3536" s="75"/>
      <c r="M3536" s="75"/>
      <c r="N3536" s="75"/>
      <c r="O3536" s="75"/>
      <c r="P3536" s="75"/>
      <c r="Q3536" s="128" t="s">
        <v>110</v>
      </c>
      <c r="R3536" s="299">
        <v>0</v>
      </c>
      <c r="S3536" s="300">
        <v>0</v>
      </c>
      <c r="T3536" s="300">
        <v>0</v>
      </c>
      <c r="U3536" s="300">
        <v>0</v>
      </c>
      <c r="V3536" s="300">
        <v>0</v>
      </c>
      <c r="W3536" s="301">
        <v>0</v>
      </c>
      <c r="X3536" s="300">
        <v>0</v>
      </c>
      <c r="Y3536" s="300">
        <v>0</v>
      </c>
      <c r="Z3536" s="300">
        <v>0</v>
      </c>
      <c r="AA3536" s="300">
        <v>0</v>
      </c>
      <c r="AB3536" s="302">
        <v>0</v>
      </c>
      <c r="AC3536" s="302">
        <v>0</v>
      </c>
      <c r="AD3536" s="302">
        <v>0</v>
      </c>
      <c r="AE3536" s="302">
        <v>0</v>
      </c>
      <c r="AF3536" s="302">
        <v>0</v>
      </c>
      <c r="AG3536" s="302">
        <v>0</v>
      </c>
      <c r="AH3536" s="348">
        <v>0</v>
      </c>
      <c r="AI3536" s="348">
        <v>0</v>
      </c>
      <c r="AK3536" s="199"/>
      <c r="AM3536" s="11"/>
      <c r="AN3536" s="15"/>
      <c r="AO3536" s="11"/>
      <c r="AP3536" s="11"/>
    </row>
    <row r="3537" spans="3:42" outlineLevel="2" x14ac:dyDescent="0.2">
      <c r="C3537" s="252">
        <v>25</v>
      </c>
      <c r="D3537" s="119" t="s">
        <v>441</v>
      </c>
      <c r="F3537" s="767" t="s">
        <v>188</v>
      </c>
      <c r="H3537" s="797" t="s">
        <v>580</v>
      </c>
      <c r="I3537" s="797" t="s">
        <v>612</v>
      </c>
      <c r="K3537" s="164"/>
      <c r="Q3537" s="135" t="s">
        <v>110</v>
      </c>
      <c r="R3537" s="314">
        <v>0</v>
      </c>
      <c r="S3537" s="315">
        <v>0</v>
      </c>
      <c r="T3537" s="315">
        <v>0</v>
      </c>
      <c r="U3537" s="315">
        <v>0</v>
      </c>
      <c r="V3537" s="315">
        <v>0</v>
      </c>
      <c r="W3537" s="316">
        <v>0</v>
      </c>
      <c r="X3537" s="315">
        <v>0</v>
      </c>
      <c r="Y3537" s="315">
        <v>0</v>
      </c>
      <c r="Z3537" s="315">
        <v>0</v>
      </c>
      <c r="AA3537" s="315">
        <v>0</v>
      </c>
      <c r="AB3537" s="5">
        <v>0</v>
      </c>
      <c r="AC3537" s="5">
        <v>0</v>
      </c>
      <c r="AD3537" s="5">
        <v>0</v>
      </c>
      <c r="AE3537" s="5">
        <v>0</v>
      </c>
      <c r="AF3537" s="5">
        <v>0</v>
      </c>
      <c r="AG3537" s="5">
        <v>0</v>
      </c>
      <c r="AH3537" s="350">
        <v>0</v>
      </c>
      <c r="AI3537" s="350">
        <v>0</v>
      </c>
      <c r="AK3537" s="199"/>
      <c r="AM3537" s="11"/>
      <c r="AN3537" s="15"/>
      <c r="AO3537" s="11"/>
      <c r="AP3537" s="11"/>
    </row>
    <row r="3538" spans="3:42" outlineLevel="2" x14ac:dyDescent="0.2">
      <c r="C3538" s="252">
        <v>25</v>
      </c>
      <c r="D3538" s="119" t="s">
        <v>441</v>
      </c>
      <c r="F3538" s="767" t="s">
        <v>613</v>
      </c>
      <c r="H3538" s="797" t="s">
        <v>580</v>
      </c>
      <c r="I3538" s="234" t="s">
        <v>614</v>
      </c>
      <c r="K3538" s="164"/>
      <c r="Q3538" s="135" t="s">
        <v>110</v>
      </c>
      <c r="R3538" s="314">
        <v>0</v>
      </c>
      <c r="S3538" s="315">
        <v>0</v>
      </c>
      <c r="T3538" s="315">
        <v>0</v>
      </c>
      <c r="U3538" s="315">
        <v>0</v>
      </c>
      <c r="V3538" s="315">
        <v>0</v>
      </c>
      <c r="W3538" s="316">
        <v>0</v>
      </c>
      <c r="X3538" s="315">
        <v>0</v>
      </c>
      <c r="Y3538" s="315">
        <v>0</v>
      </c>
      <c r="Z3538" s="315">
        <v>0</v>
      </c>
      <c r="AA3538" s="315">
        <v>0</v>
      </c>
      <c r="AB3538" s="5">
        <v>0</v>
      </c>
      <c r="AC3538" s="5">
        <v>0</v>
      </c>
      <c r="AD3538" s="5">
        <v>0</v>
      </c>
      <c r="AE3538" s="5">
        <v>0</v>
      </c>
      <c r="AF3538" s="5">
        <v>0</v>
      </c>
      <c r="AG3538" s="5">
        <v>0</v>
      </c>
      <c r="AH3538" s="350">
        <v>0</v>
      </c>
      <c r="AI3538" s="350">
        <v>0</v>
      </c>
      <c r="AK3538" s="199"/>
      <c r="AM3538" s="11"/>
      <c r="AN3538" s="15"/>
      <c r="AO3538" s="11"/>
      <c r="AP3538" s="11"/>
    </row>
    <row r="3539" spans="3:42" outlineLevel="2" x14ac:dyDescent="0.2">
      <c r="C3539" s="252">
        <v>25</v>
      </c>
      <c r="D3539" s="119" t="s">
        <v>441</v>
      </c>
      <c r="F3539" s="783" t="s">
        <v>57</v>
      </c>
      <c r="G3539" s="83"/>
      <c r="H3539" s="798" t="s">
        <v>580</v>
      </c>
      <c r="I3539" s="799"/>
      <c r="J3539" s="83"/>
      <c r="K3539" s="736"/>
      <c r="L3539" s="83"/>
      <c r="M3539" s="83"/>
      <c r="N3539" s="83"/>
      <c r="O3539" s="83"/>
      <c r="P3539" s="83"/>
      <c r="Q3539" s="143" t="s">
        <v>110</v>
      </c>
      <c r="R3539" s="304">
        <v>0</v>
      </c>
      <c r="S3539" s="305">
        <v>0</v>
      </c>
      <c r="T3539" s="305">
        <v>0</v>
      </c>
      <c r="U3539" s="305">
        <v>0</v>
      </c>
      <c r="V3539" s="305">
        <v>0</v>
      </c>
      <c r="W3539" s="306">
        <v>0</v>
      </c>
      <c r="X3539" s="305">
        <v>0</v>
      </c>
      <c r="Y3539" s="305">
        <v>0</v>
      </c>
      <c r="Z3539" s="305">
        <v>0</v>
      </c>
      <c r="AA3539" s="305">
        <v>0</v>
      </c>
      <c r="AB3539" s="307">
        <v>0</v>
      </c>
      <c r="AC3539" s="307">
        <v>0</v>
      </c>
      <c r="AD3539" s="307">
        <v>0</v>
      </c>
      <c r="AE3539" s="307">
        <v>0</v>
      </c>
      <c r="AF3539" s="307">
        <v>0</v>
      </c>
      <c r="AG3539" s="307">
        <v>0</v>
      </c>
      <c r="AH3539" s="362">
        <v>0</v>
      </c>
      <c r="AI3539" s="362">
        <v>0</v>
      </c>
      <c r="AK3539" s="199"/>
      <c r="AM3539" s="11"/>
      <c r="AN3539" s="15"/>
      <c r="AO3539" s="11"/>
      <c r="AP3539" s="11"/>
    </row>
    <row r="3540" spans="3:42" outlineLevel="2" x14ac:dyDescent="0.2">
      <c r="C3540" s="252">
        <v>25</v>
      </c>
      <c r="D3540" s="119" t="s">
        <v>441</v>
      </c>
      <c r="F3540" s="12"/>
      <c r="H3540" s="234"/>
      <c r="K3540" s="164"/>
      <c r="Q3540" s="16"/>
      <c r="R3540" s="800">
        <v>0</v>
      </c>
      <c r="S3540" s="800">
        <v>0</v>
      </c>
      <c r="T3540" s="800">
        <v>0</v>
      </c>
      <c r="U3540" s="800">
        <v>0</v>
      </c>
      <c r="V3540" s="800">
        <v>0</v>
      </c>
      <c r="W3540" s="800">
        <v>0</v>
      </c>
      <c r="X3540" s="800">
        <v>0</v>
      </c>
      <c r="Y3540" s="800">
        <v>0</v>
      </c>
      <c r="Z3540" s="800">
        <v>0</v>
      </c>
      <c r="AA3540" s="800">
        <v>0</v>
      </c>
      <c r="AB3540" s="800">
        <v>0</v>
      </c>
      <c r="AC3540" s="800">
        <v>0</v>
      </c>
      <c r="AD3540" s="800">
        <v>0</v>
      </c>
      <c r="AE3540" s="800">
        <v>0</v>
      </c>
      <c r="AF3540" s="800">
        <v>0</v>
      </c>
      <c r="AG3540" s="800">
        <v>0</v>
      </c>
      <c r="AH3540" s="800">
        <v>0</v>
      </c>
      <c r="AI3540" s="800">
        <v>0</v>
      </c>
      <c r="AK3540" s="199"/>
      <c r="AM3540" s="11"/>
      <c r="AN3540" s="15"/>
      <c r="AO3540" s="11"/>
      <c r="AP3540" s="11"/>
    </row>
    <row r="3541" spans="3:42" outlineLevel="2" x14ac:dyDescent="0.2">
      <c r="C3541" s="252">
        <v>25</v>
      </c>
      <c r="D3541" s="119" t="s">
        <v>441</v>
      </c>
      <c r="F3541" s="794" t="s">
        <v>615</v>
      </c>
      <c r="AK3541" s="199"/>
      <c r="AM3541" s="11"/>
      <c r="AN3541" s="15"/>
      <c r="AO3541" s="11"/>
      <c r="AP3541" s="11"/>
    </row>
    <row r="3542" spans="3:42" outlineLevel="2" x14ac:dyDescent="0.2">
      <c r="C3542" s="252">
        <v>25</v>
      </c>
      <c r="D3542" s="119" t="s">
        <v>441</v>
      </c>
      <c r="F3542" s="761" t="s">
        <v>48</v>
      </c>
      <c r="G3542" s="75"/>
      <c r="H3542" s="796" t="s">
        <v>580</v>
      </c>
      <c r="I3542" s="801"/>
      <c r="J3542" s="75"/>
      <c r="K3542" s="741"/>
      <c r="L3542" s="75"/>
      <c r="M3542" s="75"/>
      <c r="N3542" s="75"/>
      <c r="O3542" s="75"/>
      <c r="P3542" s="75"/>
      <c r="Q3542" s="128" t="s">
        <v>110</v>
      </c>
      <c r="R3542" s="299">
        <v>0</v>
      </c>
      <c r="S3542" s="300">
        <v>0</v>
      </c>
      <c r="T3542" s="300">
        <v>0</v>
      </c>
      <c r="U3542" s="300">
        <v>0</v>
      </c>
      <c r="V3542" s="300">
        <v>0</v>
      </c>
      <c r="W3542" s="301">
        <v>0</v>
      </c>
      <c r="X3542" s="300">
        <v>0</v>
      </c>
      <c r="Y3542" s="300">
        <v>0</v>
      </c>
      <c r="Z3542" s="300">
        <v>0</v>
      </c>
      <c r="AA3542" s="300">
        <v>0</v>
      </c>
      <c r="AB3542" s="302">
        <v>0</v>
      </c>
      <c r="AC3542" s="302">
        <v>0</v>
      </c>
      <c r="AD3542" s="302">
        <v>0</v>
      </c>
      <c r="AE3542" s="302">
        <v>0</v>
      </c>
      <c r="AF3542" s="302">
        <v>0</v>
      </c>
      <c r="AG3542" s="302">
        <v>0</v>
      </c>
      <c r="AH3542" s="348">
        <v>0</v>
      </c>
      <c r="AI3542" s="348">
        <v>0</v>
      </c>
      <c r="AK3542" s="199"/>
      <c r="AM3542" s="11"/>
      <c r="AN3542" s="15"/>
      <c r="AO3542" s="11"/>
      <c r="AP3542" s="11"/>
    </row>
    <row r="3543" spans="3:42" outlineLevel="2" x14ac:dyDescent="0.2">
      <c r="C3543" s="252">
        <v>25</v>
      </c>
      <c r="D3543" s="119" t="s">
        <v>441</v>
      </c>
      <c r="F3543" s="767" t="s">
        <v>55</v>
      </c>
      <c r="H3543" s="797" t="s">
        <v>580</v>
      </c>
      <c r="K3543" s="164"/>
      <c r="Q3543" s="135" t="s">
        <v>110</v>
      </c>
      <c r="R3543" s="314">
        <v>0</v>
      </c>
      <c r="S3543" s="315">
        <v>0</v>
      </c>
      <c r="T3543" s="315">
        <v>0</v>
      </c>
      <c r="U3543" s="315">
        <v>0</v>
      </c>
      <c r="V3543" s="315">
        <v>0</v>
      </c>
      <c r="W3543" s="316">
        <v>0</v>
      </c>
      <c r="X3543" s="315">
        <v>0</v>
      </c>
      <c r="Y3543" s="315">
        <v>0</v>
      </c>
      <c r="Z3543" s="315">
        <v>0</v>
      </c>
      <c r="AA3543" s="315">
        <v>0</v>
      </c>
      <c r="AB3543" s="5">
        <v>0</v>
      </c>
      <c r="AC3543" s="5">
        <v>0</v>
      </c>
      <c r="AD3543" s="5">
        <v>0</v>
      </c>
      <c r="AE3543" s="5">
        <v>0</v>
      </c>
      <c r="AF3543" s="5">
        <v>0</v>
      </c>
      <c r="AG3543" s="5">
        <v>0</v>
      </c>
      <c r="AH3543" s="350">
        <v>0</v>
      </c>
      <c r="AI3543" s="350">
        <v>0</v>
      </c>
      <c r="AK3543" s="199"/>
      <c r="AM3543" s="11"/>
      <c r="AN3543" s="15"/>
      <c r="AO3543" s="11"/>
      <c r="AP3543" s="11"/>
    </row>
    <row r="3544" spans="3:42" outlineLevel="2" x14ac:dyDescent="0.2">
      <c r="C3544" s="252">
        <v>25</v>
      </c>
      <c r="D3544" s="119" t="s">
        <v>441</v>
      </c>
      <c r="F3544" s="783" t="s">
        <v>57</v>
      </c>
      <c r="G3544" s="83"/>
      <c r="H3544" s="798" t="s">
        <v>580</v>
      </c>
      <c r="I3544" s="799"/>
      <c r="J3544" s="83"/>
      <c r="K3544" s="736"/>
      <c r="L3544" s="83"/>
      <c r="M3544" s="83"/>
      <c r="N3544" s="83"/>
      <c r="O3544" s="83"/>
      <c r="P3544" s="83"/>
      <c r="Q3544" s="143" t="s">
        <v>110</v>
      </c>
      <c r="R3544" s="304">
        <v>0</v>
      </c>
      <c r="S3544" s="305">
        <v>0</v>
      </c>
      <c r="T3544" s="305">
        <v>0</v>
      </c>
      <c r="U3544" s="305">
        <v>0</v>
      </c>
      <c r="V3544" s="305">
        <v>0</v>
      </c>
      <c r="W3544" s="306">
        <v>0</v>
      </c>
      <c r="X3544" s="305">
        <v>0</v>
      </c>
      <c r="Y3544" s="305">
        <v>0</v>
      </c>
      <c r="Z3544" s="305">
        <v>0</v>
      </c>
      <c r="AA3544" s="305">
        <v>0</v>
      </c>
      <c r="AB3544" s="307">
        <v>0</v>
      </c>
      <c r="AC3544" s="307">
        <v>0</v>
      </c>
      <c r="AD3544" s="307">
        <v>0</v>
      </c>
      <c r="AE3544" s="307">
        <v>0</v>
      </c>
      <c r="AF3544" s="307">
        <v>0</v>
      </c>
      <c r="AG3544" s="307">
        <v>0</v>
      </c>
      <c r="AH3544" s="362">
        <v>0</v>
      </c>
      <c r="AI3544" s="362">
        <v>0</v>
      </c>
      <c r="AK3544" s="199"/>
      <c r="AM3544" s="11"/>
      <c r="AN3544" s="15"/>
      <c r="AO3544" s="11"/>
      <c r="AP3544" s="11"/>
    </row>
    <row r="3545" spans="3:42" outlineLevel="2" x14ac:dyDescent="0.2">
      <c r="C3545" s="252">
        <v>25</v>
      </c>
      <c r="D3545" s="119" t="s">
        <v>441</v>
      </c>
      <c r="F3545" s="12"/>
      <c r="H3545" s="164"/>
      <c r="K3545" s="164"/>
      <c r="Q3545" s="16"/>
      <c r="R3545" s="800">
        <v>0</v>
      </c>
      <c r="S3545" s="800">
        <v>0</v>
      </c>
      <c r="T3545" s="800">
        <v>0</v>
      </c>
      <c r="U3545" s="800">
        <v>0</v>
      </c>
      <c r="V3545" s="800">
        <v>0</v>
      </c>
      <c r="W3545" s="800">
        <v>0</v>
      </c>
      <c r="X3545" s="800">
        <v>0</v>
      </c>
      <c r="Y3545" s="800">
        <v>0</v>
      </c>
      <c r="Z3545" s="800">
        <v>0</v>
      </c>
      <c r="AA3545" s="800">
        <v>0</v>
      </c>
      <c r="AB3545" s="800">
        <v>0</v>
      </c>
      <c r="AC3545" s="800">
        <v>0</v>
      </c>
      <c r="AD3545" s="800">
        <v>0</v>
      </c>
      <c r="AE3545" s="800">
        <v>0</v>
      </c>
      <c r="AF3545" s="800">
        <v>0</v>
      </c>
      <c r="AG3545" s="800">
        <v>0</v>
      </c>
      <c r="AH3545" s="800">
        <v>0</v>
      </c>
      <c r="AI3545" s="800">
        <v>0</v>
      </c>
      <c r="AK3545" s="199"/>
      <c r="AM3545" s="11"/>
      <c r="AN3545" s="15"/>
      <c r="AO3545" s="11"/>
      <c r="AP3545" s="11"/>
    </row>
    <row r="3546" spans="3:42" outlineLevel="2" x14ac:dyDescent="0.2">
      <c r="C3546" s="252">
        <v>25</v>
      </c>
      <c r="D3546" s="119" t="s">
        <v>441</v>
      </c>
      <c r="F3546" s="794" t="s">
        <v>69</v>
      </c>
      <c r="AK3546" s="199"/>
      <c r="AM3546" s="11"/>
      <c r="AN3546" s="15"/>
      <c r="AO3546" s="11"/>
      <c r="AP3546" s="11"/>
    </row>
    <row r="3547" spans="3:42" outlineLevel="2" x14ac:dyDescent="0.2">
      <c r="C3547" s="252">
        <v>25</v>
      </c>
      <c r="D3547" s="119" t="s">
        <v>441</v>
      </c>
      <c r="F3547" s="761" t="s">
        <v>9</v>
      </c>
      <c r="G3547" s="75"/>
      <c r="H3547" s="796" t="s">
        <v>580</v>
      </c>
      <c r="I3547" s="801"/>
      <c r="J3547" s="75"/>
      <c r="K3547" s="741"/>
      <c r="L3547" s="75"/>
      <c r="M3547" s="75"/>
      <c r="N3547" s="75"/>
      <c r="O3547" s="75"/>
      <c r="P3547" s="75"/>
      <c r="Q3547" s="128" t="s">
        <v>110</v>
      </c>
      <c r="R3547" s="299">
        <v>0</v>
      </c>
      <c r="S3547" s="300">
        <v>0</v>
      </c>
      <c r="T3547" s="300">
        <v>0</v>
      </c>
      <c r="U3547" s="300">
        <v>0</v>
      </c>
      <c r="V3547" s="300">
        <v>0</v>
      </c>
      <c r="W3547" s="301">
        <v>0</v>
      </c>
      <c r="X3547" s="300">
        <v>0</v>
      </c>
      <c r="Y3547" s="300">
        <v>0</v>
      </c>
      <c r="Z3547" s="300">
        <v>0</v>
      </c>
      <c r="AA3547" s="300">
        <v>0</v>
      </c>
      <c r="AB3547" s="302">
        <v>0</v>
      </c>
      <c r="AC3547" s="302">
        <v>0</v>
      </c>
      <c r="AD3547" s="302">
        <v>0</v>
      </c>
      <c r="AE3547" s="302">
        <v>0</v>
      </c>
      <c r="AF3547" s="302">
        <v>0</v>
      </c>
      <c r="AG3547" s="302">
        <v>0</v>
      </c>
      <c r="AH3547" s="348">
        <v>0</v>
      </c>
      <c r="AI3547" s="348">
        <v>0</v>
      </c>
      <c r="AK3547" s="199"/>
      <c r="AM3547" s="11"/>
      <c r="AN3547" s="15"/>
      <c r="AO3547" s="11"/>
      <c r="AP3547" s="11"/>
    </row>
    <row r="3548" spans="3:42" outlineLevel="2" x14ac:dyDescent="0.2">
      <c r="C3548" s="252">
        <v>25</v>
      </c>
      <c r="D3548" s="119" t="s">
        <v>441</v>
      </c>
      <c r="F3548" s="767" t="s">
        <v>14</v>
      </c>
      <c r="H3548" s="797" t="s">
        <v>580</v>
      </c>
      <c r="K3548" s="164"/>
      <c r="Q3548" s="135" t="s">
        <v>110</v>
      </c>
      <c r="R3548" s="314">
        <v>0</v>
      </c>
      <c r="S3548" s="315">
        <v>0</v>
      </c>
      <c r="T3548" s="315">
        <v>0</v>
      </c>
      <c r="U3548" s="315">
        <v>0</v>
      </c>
      <c r="V3548" s="315">
        <v>0</v>
      </c>
      <c r="W3548" s="316">
        <v>0</v>
      </c>
      <c r="X3548" s="315">
        <v>0</v>
      </c>
      <c r="Y3548" s="315">
        <v>0</v>
      </c>
      <c r="Z3548" s="315">
        <v>0</v>
      </c>
      <c r="AA3548" s="315">
        <v>0</v>
      </c>
      <c r="AB3548" s="5">
        <v>0</v>
      </c>
      <c r="AC3548" s="5">
        <v>0</v>
      </c>
      <c r="AD3548" s="5">
        <v>0</v>
      </c>
      <c r="AE3548" s="5">
        <v>0</v>
      </c>
      <c r="AF3548" s="5">
        <v>0</v>
      </c>
      <c r="AG3548" s="5">
        <v>0</v>
      </c>
      <c r="AH3548" s="350">
        <v>0</v>
      </c>
      <c r="AI3548" s="350">
        <v>0</v>
      </c>
      <c r="AK3548" s="199"/>
      <c r="AM3548" s="11"/>
      <c r="AN3548" s="15"/>
      <c r="AO3548" s="11"/>
      <c r="AP3548" s="11"/>
    </row>
    <row r="3549" spans="3:42" outlineLevel="2" x14ac:dyDescent="0.2">
      <c r="C3549" s="252">
        <v>25</v>
      </c>
      <c r="D3549" s="119" t="s">
        <v>441</v>
      </c>
      <c r="F3549" s="783" t="s">
        <v>16</v>
      </c>
      <c r="G3549" s="83"/>
      <c r="H3549" s="798" t="s">
        <v>580</v>
      </c>
      <c r="I3549" s="799"/>
      <c r="J3549" s="83"/>
      <c r="K3549" s="736"/>
      <c r="L3549" s="83"/>
      <c r="M3549" s="83"/>
      <c r="N3549" s="83"/>
      <c r="O3549" s="83"/>
      <c r="P3549" s="83"/>
      <c r="Q3549" s="143" t="s">
        <v>110</v>
      </c>
      <c r="R3549" s="304">
        <v>0</v>
      </c>
      <c r="S3549" s="305">
        <v>0</v>
      </c>
      <c r="T3549" s="305">
        <v>0</v>
      </c>
      <c r="U3549" s="305">
        <v>0</v>
      </c>
      <c r="V3549" s="305">
        <v>0</v>
      </c>
      <c r="W3549" s="306">
        <v>0</v>
      </c>
      <c r="X3549" s="305">
        <v>0</v>
      </c>
      <c r="Y3549" s="305">
        <v>0</v>
      </c>
      <c r="Z3549" s="305">
        <v>0</v>
      </c>
      <c r="AA3549" s="305">
        <v>0</v>
      </c>
      <c r="AB3549" s="307">
        <v>0</v>
      </c>
      <c r="AC3549" s="307">
        <v>0</v>
      </c>
      <c r="AD3549" s="307">
        <v>0</v>
      </c>
      <c r="AE3549" s="307">
        <v>0</v>
      </c>
      <c r="AF3549" s="307">
        <v>0</v>
      </c>
      <c r="AG3549" s="307">
        <v>0</v>
      </c>
      <c r="AH3549" s="362">
        <v>0</v>
      </c>
      <c r="AI3549" s="362">
        <v>0</v>
      </c>
      <c r="AK3549" s="199"/>
      <c r="AM3549" s="11"/>
      <c r="AN3549" s="15"/>
      <c r="AO3549" s="11"/>
      <c r="AP3549" s="11"/>
    </row>
    <row r="3550" spans="3:42" outlineLevel="2" x14ac:dyDescent="0.2">
      <c r="C3550" s="252">
        <v>25</v>
      </c>
      <c r="D3550" s="119" t="s">
        <v>441</v>
      </c>
      <c r="F3550" s="12"/>
      <c r="H3550" s="797"/>
      <c r="K3550" s="164"/>
      <c r="Q3550" s="16"/>
      <c r="R3550" s="800">
        <v>0</v>
      </c>
      <c r="S3550" s="800">
        <v>0</v>
      </c>
      <c r="T3550" s="800">
        <v>0</v>
      </c>
      <c r="U3550" s="800">
        <v>0</v>
      </c>
      <c r="V3550" s="800">
        <v>0</v>
      </c>
      <c r="W3550" s="800">
        <v>0</v>
      </c>
      <c r="X3550" s="800">
        <v>0</v>
      </c>
      <c r="Y3550" s="800">
        <v>0</v>
      </c>
      <c r="Z3550" s="800">
        <v>0</v>
      </c>
      <c r="AA3550" s="800">
        <v>0</v>
      </c>
      <c r="AB3550" s="800">
        <v>0</v>
      </c>
      <c r="AC3550" s="800">
        <v>0</v>
      </c>
      <c r="AD3550" s="800">
        <v>0</v>
      </c>
      <c r="AE3550" s="800">
        <v>0</v>
      </c>
      <c r="AF3550" s="800">
        <v>0</v>
      </c>
      <c r="AG3550" s="800">
        <v>0</v>
      </c>
      <c r="AH3550" s="800">
        <v>0</v>
      </c>
      <c r="AI3550" s="800">
        <v>0</v>
      </c>
      <c r="AK3550" s="199"/>
      <c r="AM3550" s="11"/>
      <c r="AN3550" s="15"/>
      <c r="AO3550" s="11"/>
      <c r="AP3550" s="11"/>
    </row>
    <row r="3551" spans="3:42" outlineLevel="2" x14ac:dyDescent="0.2">
      <c r="C3551" s="252">
        <v>25</v>
      </c>
      <c r="D3551" s="119" t="s">
        <v>441</v>
      </c>
      <c r="F3551" s="794" t="s">
        <v>616</v>
      </c>
      <c r="AK3551" s="199"/>
      <c r="AM3551" s="11"/>
      <c r="AN3551" s="15"/>
      <c r="AO3551" s="11"/>
      <c r="AP3551" s="11"/>
    </row>
    <row r="3552" spans="3:42" outlineLevel="2" x14ac:dyDescent="0.2">
      <c r="C3552" s="252">
        <v>25</v>
      </c>
      <c r="D3552" s="119" t="s">
        <v>441</v>
      </c>
      <c r="F3552" s="761" t="s">
        <v>48</v>
      </c>
      <c r="G3552" s="75"/>
      <c r="H3552" s="796" t="s">
        <v>580</v>
      </c>
      <c r="I3552" s="228" t="s">
        <v>617</v>
      </c>
      <c r="J3552" s="75"/>
      <c r="K3552" s="741"/>
      <c r="L3552" s="75"/>
      <c r="M3552" s="75"/>
      <c r="N3552" s="75"/>
      <c r="O3552" s="75"/>
      <c r="P3552" s="75"/>
      <c r="Q3552" s="128" t="s">
        <v>110</v>
      </c>
      <c r="R3552" s="299">
        <v>0</v>
      </c>
      <c r="S3552" s="300">
        <v>0</v>
      </c>
      <c r="T3552" s="300">
        <v>0</v>
      </c>
      <c r="U3552" s="300">
        <v>0</v>
      </c>
      <c r="V3552" s="300">
        <v>0</v>
      </c>
      <c r="W3552" s="301">
        <v>0</v>
      </c>
      <c r="X3552" s="300">
        <v>0</v>
      </c>
      <c r="Y3552" s="300">
        <v>0</v>
      </c>
      <c r="Z3552" s="300">
        <v>0</v>
      </c>
      <c r="AA3552" s="300">
        <v>0</v>
      </c>
      <c r="AB3552" s="302">
        <v>0</v>
      </c>
      <c r="AC3552" s="302">
        <v>0</v>
      </c>
      <c r="AD3552" s="302">
        <v>0</v>
      </c>
      <c r="AE3552" s="302">
        <v>0</v>
      </c>
      <c r="AF3552" s="302">
        <v>0</v>
      </c>
      <c r="AG3552" s="302">
        <v>0</v>
      </c>
      <c r="AH3552" s="348">
        <v>0</v>
      </c>
      <c r="AI3552" s="348">
        <v>0</v>
      </c>
      <c r="AK3552" s="199"/>
      <c r="AM3552" s="11"/>
      <c r="AN3552" s="15"/>
      <c r="AO3552" s="11"/>
      <c r="AP3552" s="11"/>
    </row>
    <row r="3553" spans="3:42" outlineLevel="2" x14ac:dyDescent="0.2">
      <c r="C3553" s="252">
        <v>25</v>
      </c>
      <c r="D3553" s="119" t="s">
        <v>441</v>
      </c>
      <c r="F3553" s="767" t="s">
        <v>55</v>
      </c>
      <c r="H3553" s="797" t="s">
        <v>580</v>
      </c>
      <c r="I3553" s="234" t="s">
        <v>617</v>
      </c>
      <c r="K3553" s="164"/>
      <c r="Q3553" s="135" t="s">
        <v>110</v>
      </c>
      <c r="R3553" s="314">
        <v>0</v>
      </c>
      <c r="S3553" s="315">
        <v>0</v>
      </c>
      <c r="T3553" s="315">
        <v>0</v>
      </c>
      <c r="U3553" s="315">
        <v>0</v>
      </c>
      <c r="V3553" s="315">
        <v>0</v>
      </c>
      <c r="W3553" s="316">
        <v>0</v>
      </c>
      <c r="X3553" s="315">
        <v>0</v>
      </c>
      <c r="Y3553" s="315">
        <v>0</v>
      </c>
      <c r="Z3553" s="315">
        <v>0</v>
      </c>
      <c r="AA3553" s="315">
        <v>0</v>
      </c>
      <c r="AB3553" s="5">
        <v>0</v>
      </c>
      <c r="AC3553" s="5">
        <v>0</v>
      </c>
      <c r="AD3553" s="5">
        <v>0</v>
      </c>
      <c r="AE3553" s="5">
        <v>0</v>
      </c>
      <c r="AF3553" s="5">
        <v>0</v>
      </c>
      <c r="AG3553" s="5">
        <v>0</v>
      </c>
      <c r="AH3553" s="350">
        <v>0</v>
      </c>
      <c r="AI3553" s="350">
        <v>0</v>
      </c>
      <c r="AK3553" s="199"/>
      <c r="AM3553" s="11"/>
      <c r="AN3553" s="15"/>
      <c r="AO3553" s="11"/>
      <c r="AP3553" s="11"/>
    </row>
    <row r="3554" spans="3:42" outlineLevel="2" x14ac:dyDescent="0.2">
      <c r="C3554" s="252">
        <v>25</v>
      </c>
      <c r="D3554" s="119" t="s">
        <v>441</v>
      </c>
      <c r="F3554" s="783" t="s">
        <v>57</v>
      </c>
      <c r="G3554" s="83"/>
      <c r="H3554" s="798" t="s">
        <v>580</v>
      </c>
      <c r="I3554" s="240" t="s">
        <v>617</v>
      </c>
      <c r="J3554" s="83"/>
      <c r="K3554" s="736"/>
      <c r="L3554" s="83"/>
      <c r="M3554" s="83"/>
      <c r="N3554" s="83"/>
      <c r="O3554" s="83"/>
      <c r="P3554" s="83"/>
      <c r="Q3554" s="143" t="s">
        <v>110</v>
      </c>
      <c r="R3554" s="304">
        <v>0</v>
      </c>
      <c r="S3554" s="305">
        <v>0</v>
      </c>
      <c r="T3554" s="305">
        <v>0</v>
      </c>
      <c r="U3554" s="305">
        <v>0</v>
      </c>
      <c r="V3554" s="305">
        <v>0</v>
      </c>
      <c r="W3554" s="306">
        <v>0</v>
      </c>
      <c r="X3554" s="305">
        <v>0</v>
      </c>
      <c r="Y3554" s="305">
        <v>0</v>
      </c>
      <c r="Z3554" s="305">
        <v>0</v>
      </c>
      <c r="AA3554" s="305">
        <v>0</v>
      </c>
      <c r="AB3554" s="307">
        <v>0</v>
      </c>
      <c r="AC3554" s="307">
        <v>0</v>
      </c>
      <c r="AD3554" s="307">
        <v>0</v>
      </c>
      <c r="AE3554" s="307">
        <v>0</v>
      </c>
      <c r="AF3554" s="307">
        <v>0</v>
      </c>
      <c r="AG3554" s="307">
        <v>0</v>
      </c>
      <c r="AH3554" s="362">
        <v>0</v>
      </c>
      <c r="AI3554" s="362">
        <v>0</v>
      </c>
      <c r="AK3554" s="199"/>
      <c r="AM3554" s="11"/>
      <c r="AN3554" s="15"/>
      <c r="AO3554" s="11"/>
      <c r="AP3554" s="11"/>
    </row>
    <row r="3555" spans="3:42" outlineLevel="2" x14ac:dyDescent="0.2">
      <c r="C3555" s="252">
        <v>25</v>
      </c>
      <c r="D3555" s="119" t="s">
        <v>441</v>
      </c>
      <c r="F3555" s="802" t="s">
        <v>626</v>
      </c>
      <c r="R3555" s="800">
        <v>0</v>
      </c>
      <c r="S3555" s="800">
        <v>0</v>
      </c>
      <c r="T3555" s="800">
        <v>0</v>
      </c>
      <c r="U3555" s="800">
        <v>0</v>
      </c>
      <c r="V3555" s="800">
        <v>0</v>
      </c>
      <c r="W3555" s="800">
        <v>0</v>
      </c>
      <c r="X3555" s="800">
        <v>0</v>
      </c>
      <c r="Y3555" s="800">
        <v>0</v>
      </c>
      <c r="Z3555" s="800">
        <v>0</v>
      </c>
      <c r="AA3555" s="800">
        <v>0</v>
      </c>
      <c r="AB3555" s="800">
        <v>0</v>
      </c>
      <c r="AC3555" s="800">
        <v>0</v>
      </c>
      <c r="AD3555" s="800">
        <v>0</v>
      </c>
      <c r="AE3555" s="800">
        <v>0</v>
      </c>
      <c r="AF3555" s="800">
        <v>0</v>
      </c>
      <c r="AG3555" s="800">
        <v>0</v>
      </c>
      <c r="AH3555" s="800">
        <v>0</v>
      </c>
      <c r="AI3555" s="800">
        <v>0</v>
      </c>
      <c r="AK3555" s="199"/>
      <c r="AM3555" s="11"/>
      <c r="AN3555" s="15"/>
      <c r="AO3555" s="11"/>
      <c r="AP3555" s="11"/>
    </row>
    <row r="3556" spans="3:42" outlineLevel="2" x14ac:dyDescent="0.2">
      <c r="C3556" s="252">
        <v>25</v>
      </c>
      <c r="D3556" s="119" t="s">
        <v>441</v>
      </c>
      <c r="R3556" s="5"/>
      <c r="S3556" s="5"/>
      <c r="T3556" s="5"/>
      <c r="U3556" s="5"/>
      <c r="V3556" s="5"/>
      <c r="W3556" s="5"/>
      <c r="X3556" s="5"/>
      <c r="Y3556" s="5"/>
      <c r="AK3556" s="199"/>
      <c r="AM3556" s="11"/>
      <c r="AN3556" s="15"/>
      <c r="AO3556" s="11"/>
      <c r="AP3556" s="11"/>
    </row>
    <row r="3557" spans="3:42" outlineLevel="2" x14ac:dyDescent="0.2">
      <c r="C3557" s="252">
        <v>25</v>
      </c>
      <c r="D3557" s="119" t="s">
        <v>441</v>
      </c>
      <c r="F3557" s="789" t="s">
        <v>631</v>
      </c>
      <c r="G3557" s="790"/>
      <c r="H3557" s="803"/>
      <c r="I3557" s="790"/>
      <c r="J3557" s="790"/>
      <c r="K3557" s="792"/>
      <c r="L3557" s="789"/>
      <c r="M3557" s="789"/>
      <c r="N3557" s="789"/>
      <c r="O3557" s="789"/>
      <c r="P3557" s="789"/>
      <c r="Q3557" s="792"/>
      <c r="R3557" s="793"/>
      <c r="S3557" s="793"/>
      <c r="T3557" s="793"/>
      <c r="U3557" s="793"/>
      <c r="V3557" s="793"/>
      <c r="W3557" s="793"/>
      <c r="X3557" s="793"/>
      <c r="Y3557" s="793"/>
      <c r="Z3557" s="793"/>
      <c r="AA3557" s="793"/>
      <c r="AB3557" s="793"/>
      <c r="AC3557" s="793"/>
      <c r="AD3557" s="793"/>
      <c r="AE3557" s="793"/>
      <c r="AF3557" s="793"/>
      <c r="AG3557" s="793"/>
      <c r="AH3557" s="789"/>
      <c r="AI3557" s="789"/>
      <c r="AK3557" s="199"/>
      <c r="AM3557" s="11"/>
      <c r="AN3557" s="15"/>
      <c r="AO3557" s="11"/>
      <c r="AP3557" s="11"/>
    </row>
    <row r="3558" spans="3:42" outlineLevel="2" x14ac:dyDescent="0.2">
      <c r="C3558" s="252">
        <v>25</v>
      </c>
      <c r="D3558" s="119" t="s">
        <v>441</v>
      </c>
      <c r="F3558" t="s">
        <v>620</v>
      </c>
      <c r="AK3558" s="199"/>
      <c r="AM3558" s="11"/>
      <c r="AN3558" s="15"/>
      <c r="AO3558" s="11"/>
      <c r="AP3558" s="11"/>
    </row>
    <row r="3559" spans="3:42" outlineLevel="2" x14ac:dyDescent="0.2">
      <c r="C3559" s="252">
        <v>25</v>
      </c>
      <c r="D3559" s="119" t="s">
        <v>441</v>
      </c>
      <c r="F3559" s="761" t="s">
        <v>48</v>
      </c>
      <c r="G3559" s="75"/>
      <c r="H3559" s="796" t="s">
        <v>632</v>
      </c>
      <c r="I3559" s="801"/>
      <c r="J3559" s="75"/>
      <c r="K3559" s="741"/>
      <c r="L3559" s="75"/>
      <c r="M3559" s="75"/>
      <c r="N3559" s="75"/>
      <c r="O3559" s="75"/>
      <c r="P3559" s="75"/>
      <c r="Q3559" s="128" t="s">
        <v>536</v>
      </c>
      <c r="R3559" s="804">
        <v>0</v>
      </c>
      <c r="S3559" s="805">
        <v>0</v>
      </c>
      <c r="T3559" s="805">
        <v>0</v>
      </c>
      <c r="U3559" s="805">
        <v>0</v>
      </c>
      <c r="V3559" s="805">
        <v>0</v>
      </c>
      <c r="W3559" s="806">
        <v>0</v>
      </c>
      <c r="X3559" s="805">
        <v>0</v>
      </c>
      <c r="Y3559" s="805">
        <v>0</v>
      </c>
      <c r="Z3559" s="805">
        <v>0</v>
      </c>
      <c r="AA3559" s="805">
        <v>0</v>
      </c>
      <c r="AB3559" s="805">
        <v>0</v>
      </c>
      <c r="AC3559" s="805">
        <v>0</v>
      </c>
      <c r="AD3559" s="805">
        <v>0</v>
      </c>
      <c r="AE3559" s="805">
        <v>0</v>
      </c>
      <c r="AF3559" s="805">
        <v>0</v>
      </c>
      <c r="AG3559" s="805">
        <v>0</v>
      </c>
      <c r="AH3559" s="808">
        <v>0</v>
      </c>
      <c r="AI3559" s="808">
        <v>0</v>
      </c>
      <c r="AK3559" s="199"/>
      <c r="AM3559" s="11"/>
      <c r="AN3559" s="15"/>
      <c r="AO3559" s="11"/>
      <c r="AP3559" s="11"/>
    </row>
    <row r="3560" spans="3:42" outlineLevel="2" x14ac:dyDescent="0.2">
      <c r="C3560" s="252">
        <v>25</v>
      </c>
      <c r="D3560" s="119" t="s">
        <v>441</v>
      </c>
      <c r="F3560" s="767" t="s">
        <v>55</v>
      </c>
      <c r="H3560" s="797" t="s">
        <v>632</v>
      </c>
      <c r="K3560" s="164"/>
      <c r="Q3560" s="135" t="s">
        <v>536</v>
      </c>
      <c r="R3560" s="809">
        <v>0</v>
      </c>
      <c r="S3560" s="810">
        <v>0</v>
      </c>
      <c r="T3560" s="810">
        <v>0</v>
      </c>
      <c r="U3560" s="810">
        <v>0</v>
      </c>
      <c r="V3560" s="810">
        <v>0</v>
      </c>
      <c r="W3560" s="811">
        <v>0</v>
      </c>
      <c r="X3560" s="810">
        <v>0</v>
      </c>
      <c r="Y3560" s="810">
        <v>0</v>
      </c>
      <c r="Z3560" s="810">
        <v>0</v>
      </c>
      <c r="AA3560" s="810">
        <v>0</v>
      </c>
      <c r="AB3560" s="810">
        <v>0</v>
      </c>
      <c r="AC3560" s="810">
        <v>0</v>
      </c>
      <c r="AD3560" s="810">
        <v>0</v>
      </c>
      <c r="AE3560" s="810">
        <v>0</v>
      </c>
      <c r="AF3560" s="810">
        <v>0</v>
      </c>
      <c r="AG3560" s="810">
        <v>0</v>
      </c>
      <c r="AH3560" s="812">
        <v>0</v>
      </c>
      <c r="AI3560" s="812">
        <v>0</v>
      </c>
      <c r="AK3560" s="199"/>
      <c r="AM3560" s="11"/>
      <c r="AN3560" s="15"/>
      <c r="AO3560" s="11"/>
      <c r="AP3560" s="11"/>
    </row>
    <row r="3561" spans="3:42" outlineLevel="2" x14ac:dyDescent="0.2">
      <c r="C3561" s="252">
        <v>25</v>
      </c>
      <c r="D3561" s="119" t="s">
        <v>441</v>
      </c>
      <c r="F3561" s="783" t="s">
        <v>57</v>
      </c>
      <c r="G3561" s="83"/>
      <c r="H3561" s="798" t="s">
        <v>632</v>
      </c>
      <c r="I3561" s="799"/>
      <c r="J3561" s="83"/>
      <c r="K3561" s="736"/>
      <c r="L3561" s="83"/>
      <c r="M3561" s="83"/>
      <c r="N3561" s="83"/>
      <c r="O3561" s="83"/>
      <c r="P3561" s="83"/>
      <c r="Q3561" s="143" t="s">
        <v>536</v>
      </c>
      <c r="R3561" s="813">
        <v>0</v>
      </c>
      <c r="S3561" s="814">
        <v>0</v>
      </c>
      <c r="T3561" s="814">
        <v>0</v>
      </c>
      <c r="U3561" s="814">
        <v>0</v>
      </c>
      <c r="V3561" s="814">
        <v>0</v>
      </c>
      <c r="W3561" s="815">
        <v>0</v>
      </c>
      <c r="X3561" s="814">
        <v>0</v>
      </c>
      <c r="Y3561" s="814">
        <v>0</v>
      </c>
      <c r="Z3561" s="814">
        <v>0</v>
      </c>
      <c r="AA3561" s="814">
        <v>0</v>
      </c>
      <c r="AB3561" s="814">
        <v>0</v>
      </c>
      <c r="AC3561" s="814">
        <v>0</v>
      </c>
      <c r="AD3561" s="814">
        <v>0</v>
      </c>
      <c r="AE3561" s="814">
        <v>0</v>
      </c>
      <c r="AF3561" s="814">
        <v>0</v>
      </c>
      <c r="AG3561" s="814">
        <v>0</v>
      </c>
      <c r="AH3561" s="816">
        <v>0</v>
      </c>
      <c r="AI3561" s="816">
        <v>0</v>
      </c>
      <c r="AK3561" s="199"/>
      <c r="AM3561" s="11"/>
      <c r="AN3561" s="15"/>
      <c r="AO3561" s="11"/>
      <c r="AP3561" s="11"/>
    </row>
    <row r="3562" spans="3:42" outlineLevel="2" x14ac:dyDescent="0.2">
      <c r="C3562" s="252">
        <v>25</v>
      </c>
      <c r="D3562" s="119" t="s">
        <v>441</v>
      </c>
      <c r="F3562" s="12"/>
      <c r="H3562" s="817"/>
      <c r="K3562" s="16"/>
      <c r="Q3562" s="16"/>
      <c r="R3562" s="818"/>
      <c r="S3562" s="818"/>
      <c r="T3562" s="818"/>
      <c r="U3562" s="818"/>
      <c r="V3562" s="818"/>
      <c r="W3562" s="818"/>
      <c r="X3562" s="818"/>
      <c r="Y3562" s="818"/>
      <c r="Z3562" s="818"/>
      <c r="AA3562" s="818"/>
      <c r="AB3562" s="818"/>
      <c r="AC3562" s="818"/>
      <c r="AD3562" s="818"/>
      <c r="AE3562" s="818"/>
      <c r="AF3562" s="818"/>
      <c r="AG3562" s="818"/>
      <c r="AH3562" s="818"/>
      <c r="AI3562" s="818"/>
      <c r="AK3562" s="199"/>
      <c r="AM3562" s="11"/>
      <c r="AN3562" s="15"/>
      <c r="AO3562" s="11"/>
      <c r="AP3562" s="11"/>
    </row>
    <row r="3563" spans="3:42" outlineLevel="2" x14ac:dyDescent="0.2">
      <c r="C3563" s="252">
        <v>25</v>
      </c>
      <c r="D3563" s="119" t="s">
        <v>441</v>
      </c>
      <c r="F3563" s="121" t="s">
        <v>633</v>
      </c>
      <c r="G3563" s="756"/>
      <c r="H3563" s="757"/>
      <c r="I3563" s="788"/>
      <c r="J3563" s="756"/>
      <c r="K3563" s="758"/>
      <c r="L3563" s="759"/>
      <c r="M3563" s="759"/>
      <c r="N3563" s="759"/>
      <c r="O3563" s="759"/>
      <c r="P3563" s="759"/>
      <c r="Q3563" s="758"/>
      <c r="R3563" s="760"/>
      <c r="S3563" s="760"/>
      <c r="T3563" s="760"/>
      <c r="U3563" s="760"/>
      <c r="V3563" s="760"/>
      <c r="W3563" s="760"/>
      <c r="X3563" s="760"/>
      <c r="Y3563" s="760"/>
      <c r="Z3563" s="760"/>
      <c r="AA3563" s="760"/>
      <c r="AB3563" s="760"/>
      <c r="AC3563" s="760"/>
      <c r="AD3563" s="760"/>
      <c r="AE3563" s="760"/>
      <c r="AF3563" s="760"/>
      <c r="AG3563" s="760"/>
      <c r="AH3563" s="759"/>
      <c r="AI3563" s="759"/>
      <c r="AK3563" s="199"/>
      <c r="AM3563" s="11"/>
      <c r="AN3563" s="15"/>
      <c r="AO3563" s="11"/>
      <c r="AP3563" s="11"/>
    </row>
    <row r="3564" spans="3:42" outlineLevel="2" x14ac:dyDescent="0.2">
      <c r="C3564" s="252">
        <v>25</v>
      </c>
      <c r="D3564" s="119" t="s">
        <v>441</v>
      </c>
      <c r="F3564" s="789" t="s">
        <v>634</v>
      </c>
      <c r="G3564" s="790"/>
      <c r="H3564" s="803"/>
      <c r="I3564" s="791"/>
      <c r="J3564" s="790"/>
      <c r="K3564" s="792"/>
      <c r="L3564" s="789"/>
      <c r="M3564" s="789"/>
      <c r="N3564" s="789"/>
      <c r="O3564" s="789"/>
      <c r="P3564" s="789"/>
      <c r="Q3564" s="792"/>
      <c r="R3564" s="793"/>
      <c r="S3564" s="793"/>
      <c r="T3564" s="793"/>
      <c r="U3564" s="793"/>
      <c r="V3564" s="793"/>
      <c r="W3564" s="793"/>
      <c r="X3564" s="793"/>
      <c r="Y3564" s="793"/>
      <c r="Z3564" s="793"/>
      <c r="AA3564" s="793"/>
      <c r="AB3564" s="793"/>
      <c r="AC3564" s="793"/>
      <c r="AD3564" s="793"/>
      <c r="AE3564" s="793"/>
      <c r="AF3564" s="793"/>
      <c r="AG3564" s="793"/>
      <c r="AH3564" s="789"/>
      <c r="AI3564" s="789"/>
      <c r="AK3564" s="199"/>
      <c r="AM3564" s="11"/>
      <c r="AN3564" s="15"/>
      <c r="AO3564" s="11"/>
      <c r="AP3564" s="11"/>
    </row>
    <row r="3565" spans="3:42" outlineLevel="2" x14ac:dyDescent="0.2">
      <c r="C3565" s="252">
        <v>25</v>
      </c>
      <c r="D3565" s="119" t="s">
        <v>441</v>
      </c>
      <c r="F3565" s="794" t="s">
        <v>610</v>
      </c>
      <c r="H3565" s="795"/>
      <c r="AK3565" s="199"/>
      <c r="AM3565" s="11"/>
      <c r="AN3565" s="15"/>
      <c r="AO3565" s="11"/>
      <c r="AP3565" s="11"/>
    </row>
    <row r="3566" spans="3:42" outlineLevel="2" x14ac:dyDescent="0.2">
      <c r="C3566" s="252">
        <v>25</v>
      </c>
      <c r="D3566" s="119" t="s">
        <v>441</v>
      </c>
      <c r="F3566" s="761" t="s">
        <v>62</v>
      </c>
      <c r="G3566" s="75"/>
      <c r="H3566" s="796" t="s">
        <v>12</v>
      </c>
      <c r="I3566" s="796" t="s">
        <v>611</v>
      </c>
      <c r="J3566" s="75"/>
      <c r="K3566" s="741"/>
      <c r="L3566" s="75"/>
      <c r="M3566" s="75"/>
      <c r="N3566" s="75"/>
      <c r="O3566" s="75"/>
      <c r="P3566" s="75"/>
      <c r="Q3566" s="128" t="s">
        <v>110</v>
      </c>
      <c r="R3566" s="299">
        <v>0</v>
      </c>
      <c r="S3566" s="300">
        <v>0</v>
      </c>
      <c r="T3566" s="300">
        <v>0</v>
      </c>
      <c r="U3566" s="300">
        <v>0</v>
      </c>
      <c r="V3566" s="300">
        <v>0</v>
      </c>
      <c r="W3566" s="301">
        <v>0</v>
      </c>
      <c r="X3566" s="300">
        <v>0</v>
      </c>
      <c r="Y3566" s="300">
        <v>0</v>
      </c>
      <c r="Z3566" s="300">
        <v>0</v>
      </c>
      <c r="AA3566" s="300">
        <v>0</v>
      </c>
      <c r="AB3566" s="302">
        <v>0</v>
      </c>
      <c r="AC3566" s="302">
        <v>0</v>
      </c>
      <c r="AD3566" s="302">
        <v>0</v>
      </c>
      <c r="AE3566" s="302">
        <v>0</v>
      </c>
      <c r="AF3566" s="302">
        <v>0</v>
      </c>
      <c r="AG3566" s="302">
        <v>0</v>
      </c>
      <c r="AH3566" s="348">
        <v>0</v>
      </c>
      <c r="AI3566" s="348">
        <v>0</v>
      </c>
      <c r="AK3566" s="199"/>
      <c r="AM3566" s="11"/>
      <c r="AN3566" s="15"/>
      <c r="AO3566" s="11"/>
      <c r="AP3566" s="11"/>
    </row>
    <row r="3567" spans="3:42" outlineLevel="2" x14ac:dyDescent="0.2">
      <c r="C3567" s="252">
        <v>25</v>
      </c>
      <c r="D3567" s="119" t="s">
        <v>441</v>
      </c>
      <c r="F3567" s="767" t="s">
        <v>188</v>
      </c>
      <c r="H3567" s="797" t="s">
        <v>12</v>
      </c>
      <c r="I3567" s="797" t="s">
        <v>612</v>
      </c>
      <c r="K3567" s="164"/>
      <c r="Q3567" s="135" t="s">
        <v>110</v>
      </c>
      <c r="R3567" s="314">
        <v>0</v>
      </c>
      <c r="S3567" s="315">
        <v>0</v>
      </c>
      <c r="T3567" s="315">
        <v>0</v>
      </c>
      <c r="U3567" s="315">
        <v>0</v>
      </c>
      <c r="V3567" s="315">
        <v>0</v>
      </c>
      <c r="W3567" s="316">
        <v>0</v>
      </c>
      <c r="X3567" s="315">
        <v>0</v>
      </c>
      <c r="Y3567" s="315">
        <v>0</v>
      </c>
      <c r="Z3567" s="315">
        <v>0</v>
      </c>
      <c r="AA3567" s="315">
        <v>0</v>
      </c>
      <c r="AB3567" s="5">
        <v>0</v>
      </c>
      <c r="AC3567" s="5">
        <v>0</v>
      </c>
      <c r="AD3567" s="5">
        <v>0</v>
      </c>
      <c r="AE3567" s="5">
        <v>0</v>
      </c>
      <c r="AF3567" s="5">
        <v>0</v>
      </c>
      <c r="AG3567" s="5">
        <v>0</v>
      </c>
      <c r="AH3567" s="350">
        <v>0</v>
      </c>
      <c r="AI3567" s="350">
        <v>0</v>
      </c>
      <c r="AK3567" s="199"/>
      <c r="AM3567" s="11"/>
      <c r="AN3567" s="15"/>
      <c r="AO3567" s="11"/>
      <c r="AP3567" s="11"/>
    </row>
    <row r="3568" spans="3:42" outlineLevel="2" x14ac:dyDescent="0.2">
      <c r="C3568" s="252">
        <v>25</v>
      </c>
      <c r="D3568" s="119" t="s">
        <v>441</v>
      </c>
      <c r="F3568" s="767" t="s">
        <v>613</v>
      </c>
      <c r="H3568" s="797" t="s">
        <v>12</v>
      </c>
      <c r="I3568" s="234" t="s">
        <v>614</v>
      </c>
      <c r="K3568" s="164"/>
      <c r="Q3568" s="135" t="s">
        <v>110</v>
      </c>
      <c r="R3568" s="314">
        <v>0</v>
      </c>
      <c r="S3568" s="315">
        <v>0</v>
      </c>
      <c r="T3568" s="315">
        <v>0</v>
      </c>
      <c r="U3568" s="315">
        <v>0</v>
      </c>
      <c r="V3568" s="315">
        <v>0</v>
      </c>
      <c r="W3568" s="316">
        <v>0</v>
      </c>
      <c r="X3568" s="315">
        <v>0</v>
      </c>
      <c r="Y3568" s="315">
        <v>0</v>
      </c>
      <c r="Z3568" s="315">
        <v>0</v>
      </c>
      <c r="AA3568" s="315">
        <v>0</v>
      </c>
      <c r="AB3568" s="5">
        <v>0</v>
      </c>
      <c r="AC3568" s="5">
        <v>0</v>
      </c>
      <c r="AD3568" s="5">
        <v>0</v>
      </c>
      <c r="AE3568" s="5">
        <v>0</v>
      </c>
      <c r="AF3568" s="5">
        <v>0</v>
      </c>
      <c r="AG3568" s="5">
        <v>0</v>
      </c>
      <c r="AH3568" s="350">
        <v>0</v>
      </c>
      <c r="AI3568" s="350">
        <v>0</v>
      </c>
      <c r="AK3568" s="199"/>
      <c r="AM3568" s="11"/>
      <c r="AN3568" s="15"/>
      <c r="AO3568" s="11"/>
      <c r="AP3568" s="11"/>
    </row>
    <row r="3569" spans="3:42" outlineLevel="2" x14ac:dyDescent="0.2">
      <c r="C3569" s="252">
        <v>25</v>
      </c>
      <c r="D3569" s="119" t="s">
        <v>441</v>
      </c>
      <c r="F3569" s="783" t="s">
        <v>57</v>
      </c>
      <c r="G3569" s="83"/>
      <c r="H3569" s="798" t="s">
        <v>12</v>
      </c>
      <c r="I3569" s="799"/>
      <c r="J3569" s="83"/>
      <c r="K3569" s="736"/>
      <c r="L3569" s="83"/>
      <c r="M3569" s="83"/>
      <c r="N3569" s="83"/>
      <c r="O3569" s="83"/>
      <c r="P3569" s="83"/>
      <c r="Q3569" s="143" t="s">
        <v>110</v>
      </c>
      <c r="R3569" s="304">
        <v>0</v>
      </c>
      <c r="S3569" s="305">
        <v>0</v>
      </c>
      <c r="T3569" s="305">
        <v>0</v>
      </c>
      <c r="U3569" s="305">
        <v>0</v>
      </c>
      <c r="V3569" s="305">
        <v>0</v>
      </c>
      <c r="W3569" s="306">
        <v>0</v>
      </c>
      <c r="X3569" s="305">
        <v>0</v>
      </c>
      <c r="Y3569" s="305">
        <v>0</v>
      </c>
      <c r="Z3569" s="305">
        <v>0</v>
      </c>
      <c r="AA3569" s="305">
        <v>0</v>
      </c>
      <c r="AB3569" s="307">
        <v>0</v>
      </c>
      <c r="AC3569" s="307">
        <v>0</v>
      </c>
      <c r="AD3569" s="307">
        <v>0</v>
      </c>
      <c r="AE3569" s="307">
        <v>0</v>
      </c>
      <c r="AF3569" s="307">
        <v>0</v>
      </c>
      <c r="AG3569" s="307">
        <v>0</v>
      </c>
      <c r="AH3569" s="362">
        <v>0</v>
      </c>
      <c r="AI3569" s="362">
        <v>0</v>
      </c>
      <c r="AK3569" s="199"/>
      <c r="AM3569" s="11"/>
      <c r="AN3569" s="15"/>
      <c r="AO3569" s="11"/>
      <c r="AP3569" s="11"/>
    </row>
    <row r="3570" spans="3:42" outlineLevel="2" x14ac:dyDescent="0.2">
      <c r="C3570" s="252">
        <v>25</v>
      </c>
      <c r="D3570" s="119" t="s">
        <v>441</v>
      </c>
      <c r="F3570" s="12"/>
      <c r="H3570" s="234"/>
      <c r="K3570" s="164"/>
      <c r="Q3570" s="16"/>
      <c r="R3570" s="800">
        <v>0</v>
      </c>
      <c r="S3570" s="800">
        <v>0</v>
      </c>
      <c r="T3570" s="800">
        <v>0</v>
      </c>
      <c r="U3570" s="800">
        <v>0</v>
      </c>
      <c r="V3570" s="800">
        <v>0</v>
      </c>
      <c r="W3570" s="800">
        <v>0</v>
      </c>
      <c r="X3570" s="800">
        <v>0</v>
      </c>
      <c r="Y3570" s="800">
        <v>0</v>
      </c>
      <c r="Z3570" s="800">
        <v>0</v>
      </c>
      <c r="AA3570" s="800">
        <v>0</v>
      </c>
      <c r="AB3570" s="800">
        <v>0</v>
      </c>
      <c r="AC3570" s="800">
        <v>0</v>
      </c>
      <c r="AD3570" s="800">
        <v>0</v>
      </c>
      <c r="AE3570" s="800">
        <v>0</v>
      </c>
      <c r="AF3570" s="800">
        <v>0</v>
      </c>
      <c r="AG3570" s="800">
        <v>0</v>
      </c>
      <c r="AH3570" s="800">
        <v>0</v>
      </c>
      <c r="AI3570" s="800">
        <v>0</v>
      </c>
      <c r="AK3570" s="199"/>
      <c r="AM3570" s="11"/>
      <c r="AN3570" s="15"/>
      <c r="AO3570" s="11"/>
      <c r="AP3570" s="11"/>
    </row>
    <row r="3571" spans="3:42" outlineLevel="2" x14ac:dyDescent="0.2">
      <c r="C3571" s="252">
        <v>25</v>
      </c>
      <c r="D3571" s="119" t="s">
        <v>441</v>
      </c>
      <c r="F3571" s="794" t="s">
        <v>615</v>
      </c>
      <c r="AK3571" s="199"/>
      <c r="AM3571" s="11"/>
      <c r="AN3571" s="15"/>
      <c r="AO3571" s="11"/>
      <c r="AP3571" s="11"/>
    </row>
    <row r="3572" spans="3:42" outlineLevel="2" x14ac:dyDescent="0.2">
      <c r="C3572" s="252">
        <v>25</v>
      </c>
      <c r="D3572" s="119" t="s">
        <v>441</v>
      </c>
      <c r="F3572" s="761" t="s">
        <v>48</v>
      </c>
      <c r="G3572" s="75"/>
      <c r="H3572" s="796" t="s">
        <v>12</v>
      </c>
      <c r="I3572" s="801"/>
      <c r="J3572" s="75"/>
      <c r="K3572" s="741"/>
      <c r="L3572" s="75"/>
      <c r="M3572" s="75"/>
      <c r="N3572" s="75"/>
      <c r="O3572" s="75"/>
      <c r="P3572" s="75"/>
      <c r="Q3572" s="128" t="s">
        <v>110</v>
      </c>
      <c r="R3572" s="299">
        <v>0</v>
      </c>
      <c r="S3572" s="300">
        <v>0</v>
      </c>
      <c r="T3572" s="300">
        <v>0</v>
      </c>
      <c r="U3572" s="300">
        <v>0</v>
      </c>
      <c r="V3572" s="300">
        <v>0</v>
      </c>
      <c r="W3572" s="301">
        <v>0</v>
      </c>
      <c r="X3572" s="300">
        <v>0</v>
      </c>
      <c r="Y3572" s="300">
        <v>0</v>
      </c>
      <c r="Z3572" s="300">
        <v>0</v>
      </c>
      <c r="AA3572" s="300">
        <v>0</v>
      </c>
      <c r="AB3572" s="302">
        <v>0</v>
      </c>
      <c r="AC3572" s="302">
        <v>0</v>
      </c>
      <c r="AD3572" s="302">
        <v>0</v>
      </c>
      <c r="AE3572" s="302">
        <v>0</v>
      </c>
      <c r="AF3572" s="302">
        <v>0</v>
      </c>
      <c r="AG3572" s="302">
        <v>0</v>
      </c>
      <c r="AH3572" s="348">
        <v>0</v>
      </c>
      <c r="AI3572" s="348">
        <v>0</v>
      </c>
      <c r="AK3572" s="199"/>
      <c r="AM3572" s="11"/>
      <c r="AN3572" s="15"/>
      <c r="AO3572" s="11"/>
      <c r="AP3572" s="11"/>
    </row>
    <row r="3573" spans="3:42" outlineLevel="2" x14ac:dyDescent="0.2">
      <c r="C3573" s="252">
        <v>25</v>
      </c>
      <c r="D3573" s="119" t="s">
        <v>441</v>
      </c>
      <c r="F3573" s="767" t="s">
        <v>55</v>
      </c>
      <c r="H3573" s="797" t="s">
        <v>12</v>
      </c>
      <c r="K3573" s="164"/>
      <c r="Q3573" s="135" t="s">
        <v>110</v>
      </c>
      <c r="R3573" s="314">
        <v>0</v>
      </c>
      <c r="S3573" s="315">
        <v>0</v>
      </c>
      <c r="T3573" s="315">
        <v>0</v>
      </c>
      <c r="U3573" s="315">
        <v>0</v>
      </c>
      <c r="V3573" s="315">
        <v>0</v>
      </c>
      <c r="W3573" s="316">
        <v>0</v>
      </c>
      <c r="X3573" s="315">
        <v>0</v>
      </c>
      <c r="Y3573" s="315">
        <v>0</v>
      </c>
      <c r="Z3573" s="315">
        <v>0</v>
      </c>
      <c r="AA3573" s="315">
        <v>0</v>
      </c>
      <c r="AB3573" s="5">
        <v>0</v>
      </c>
      <c r="AC3573" s="5">
        <v>0</v>
      </c>
      <c r="AD3573" s="5">
        <v>0</v>
      </c>
      <c r="AE3573" s="5">
        <v>0</v>
      </c>
      <c r="AF3573" s="5">
        <v>0</v>
      </c>
      <c r="AG3573" s="5">
        <v>0</v>
      </c>
      <c r="AH3573" s="350">
        <v>0</v>
      </c>
      <c r="AI3573" s="350">
        <v>0</v>
      </c>
      <c r="AK3573" s="199"/>
      <c r="AM3573" s="11"/>
      <c r="AN3573" s="15"/>
      <c r="AO3573" s="11"/>
      <c r="AP3573" s="11"/>
    </row>
    <row r="3574" spans="3:42" outlineLevel="2" x14ac:dyDescent="0.2">
      <c r="C3574" s="252">
        <v>25</v>
      </c>
      <c r="D3574" s="119" t="s">
        <v>441</v>
      </c>
      <c r="F3574" s="783" t="s">
        <v>57</v>
      </c>
      <c r="G3574" s="83"/>
      <c r="H3574" s="798" t="s">
        <v>12</v>
      </c>
      <c r="I3574" s="799"/>
      <c r="J3574" s="83"/>
      <c r="K3574" s="736"/>
      <c r="L3574" s="83"/>
      <c r="M3574" s="83"/>
      <c r="N3574" s="83"/>
      <c r="O3574" s="83"/>
      <c r="P3574" s="83"/>
      <c r="Q3574" s="143" t="s">
        <v>110</v>
      </c>
      <c r="R3574" s="304">
        <v>0</v>
      </c>
      <c r="S3574" s="305">
        <v>0</v>
      </c>
      <c r="T3574" s="305">
        <v>0</v>
      </c>
      <c r="U3574" s="305">
        <v>0</v>
      </c>
      <c r="V3574" s="305">
        <v>0</v>
      </c>
      <c r="W3574" s="306">
        <v>0</v>
      </c>
      <c r="X3574" s="305">
        <v>0</v>
      </c>
      <c r="Y3574" s="305">
        <v>0</v>
      </c>
      <c r="Z3574" s="305">
        <v>0</v>
      </c>
      <c r="AA3574" s="305">
        <v>0</v>
      </c>
      <c r="AB3574" s="307">
        <v>0</v>
      </c>
      <c r="AC3574" s="307">
        <v>0</v>
      </c>
      <c r="AD3574" s="307">
        <v>0</v>
      </c>
      <c r="AE3574" s="307">
        <v>0</v>
      </c>
      <c r="AF3574" s="307">
        <v>0</v>
      </c>
      <c r="AG3574" s="307">
        <v>0</v>
      </c>
      <c r="AH3574" s="362">
        <v>0</v>
      </c>
      <c r="AI3574" s="362">
        <v>0</v>
      </c>
      <c r="AK3574" s="199"/>
      <c r="AM3574" s="11"/>
      <c r="AN3574" s="15"/>
      <c r="AO3574" s="11"/>
      <c r="AP3574" s="11"/>
    </row>
    <row r="3575" spans="3:42" outlineLevel="2" x14ac:dyDescent="0.2">
      <c r="C3575" s="252">
        <v>25</v>
      </c>
      <c r="D3575" s="119" t="s">
        <v>441</v>
      </c>
      <c r="F3575" s="12"/>
      <c r="H3575" s="164"/>
      <c r="K3575" s="164"/>
      <c r="Q3575" s="16"/>
      <c r="R3575" s="800">
        <v>0</v>
      </c>
      <c r="S3575" s="800">
        <v>0</v>
      </c>
      <c r="T3575" s="800">
        <v>0</v>
      </c>
      <c r="U3575" s="800">
        <v>0</v>
      </c>
      <c r="V3575" s="800">
        <v>0</v>
      </c>
      <c r="W3575" s="800">
        <v>0</v>
      </c>
      <c r="X3575" s="800">
        <v>0</v>
      </c>
      <c r="Y3575" s="800">
        <v>0</v>
      </c>
      <c r="Z3575" s="800">
        <v>0</v>
      </c>
      <c r="AA3575" s="800">
        <v>0</v>
      </c>
      <c r="AB3575" s="800">
        <v>0</v>
      </c>
      <c r="AC3575" s="800">
        <v>0</v>
      </c>
      <c r="AD3575" s="800">
        <v>0</v>
      </c>
      <c r="AE3575" s="800">
        <v>0</v>
      </c>
      <c r="AF3575" s="800">
        <v>0</v>
      </c>
      <c r="AG3575" s="800">
        <v>0</v>
      </c>
      <c r="AH3575" s="800">
        <v>0</v>
      </c>
      <c r="AI3575" s="800">
        <v>0</v>
      </c>
      <c r="AK3575" s="199"/>
      <c r="AM3575" s="11"/>
      <c r="AN3575" s="15"/>
      <c r="AO3575" s="11"/>
      <c r="AP3575" s="11"/>
    </row>
    <row r="3576" spans="3:42" outlineLevel="2" x14ac:dyDescent="0.2">
      <c r="C3576" s="252">
        <v>25</v>
      </c>
      <c r="D3576" s="119" t="s">
        <v>441</v>
      </c>
      <c r="F3576" s="794" t="s">
        <v>69</v>
      </c>
      <c r="AK3576" s="199"/>
      <c r="AM3576" s="11"/>
      <c r="AN3576" s="15"/>
      <c r="AO3576" s="11"/>
      <c r="AP3576" s="11"/>
    </row>
    <row r="3577" spans="3:42" outlineLevel="2" x14ac:dyDescent="0.2">
      <c r="C3577" s="252">
        <v>25</v>
      </c>
      <c r="D3577" s="119" t="s">
        <v>441</v>
      </c>
      <c r="F3577" s="761" t="s">
        <v>9</v>
      </c>
      <c r="G3577" s="75"/>
      <c r="H3577" s="796" t="s">
        <v>12</v>
      </c>
      <c r="I3577" s="801"/>
      <c r="J3577" s="75"/>
      <c r="K3577" s="741"/>
      <c r="L3577" s="75"/>
      <c r="M3577" s="75"/>
      <c r="N3577" s="75"/>
      <c r="O3577" s="75"/>
      <c r="P3577" s="75"/>
      <c r="Q3577" s="128" t="s">
        <v>110</v>
      </c>
      <c r="R3577" s="299">
        <v>0</v>
      </c>
      <c r="S3577" s="300">
        <v>0</v>
      </c>
      <c r="T3577" s="300">
        <v>0</v>
      </c>
      <c r="U3577" s="300">
        <v>0</v>
      </c>
      <c r="V3577" s="300">
        <v>0</v>
      </c>
      <c r="W3577" s="301">
        <v>0</v>
      </c>
      <c r="X3577" s="300">
        <v>0</v>
      </c>
      <c r="Y3577" s="300">
        <v>0</v>
      </c>
      <c r="Z3577" s="300">
        <v>0</v>
      </c>
      <c r="AA3577" s="300">
        <v>0</v>
      </c>
      <c r="AB3577" s="302">
        <v>0</v>
      </c>
      <c r="AC3577" s="302">
        <v>0</v>
      </c>
      <c r="AD3577" s="302">
        <v>0</v>
      </c>
      <c r="AE3577" s="302">
        <v>0</v>
      </c>
      <c r="AF3577" s="302">
        <v>0</v>
      </c>
      <c r="AG3577" s="302">
        <v>0</v>
      </c>
      <c r="AH3577" s="348">
        <v>0</v>
      </c>
      <c r="AI3577" s="348">
        <v>0</v>
      </c>
      <c r="AK3577" s="199"/>
      <c r="AM3577" s="11"/>
      <c r="AN3577" s="15"/>
      <c r="AO3577" s="11"/>
      <c r="AP3577" s="11"/>
    </row>
    <row r="3578" spans="3:42" outlineLevel="2" x14ac:dyDescent="0.2">
      <c r="C3578" s="252">
        <v>25</v>
      </c>
      <c r="D3578" s="119" t="s">
        <v>441</v>
      </c>
      <c r="F3578" s="767" t="s">
        <v>14</v>
      </c>
      <c r="H3578" s="797" t="s">
        <v>12</v>
      </c>
      <c r="K3578" s="164"/>
      <c r="Q3578" s="135" t="s">
        <v>110</v>
      </c>
      <c r="R3578" s="314">
        <v>0</v>
      </c>
      <c r="S3578" s="315">
        <v>0</v>
      </c>
      <c r="T3578" s="315">
        <v>0</v>
      </c>
      <c r="U3578" s="315">
        <v>0</v>
      </c>
      <c r="V3578" s="315">
        <v>0</v>
      </c>
      <c r="W3578" s="316">
        <v>0</v>
      </c>
      <c r="X3578" s="315">
        <v>0</v>
      </c>
      <c r="Y3578" s="315">
        <v>0</v>
      </c>
      <c r="Z3578" s="315">
        <v>0</v>
      </c>
      <c r="AA3578" s="315">
        <v>0</v>
      </c>
      <c r="AB3578" s="5">
        <v>0</v>
      </c>
      <c r="AC3578" s="5">
        <v>0</v>
      </c>
      <c r="AD3578" s="5">
        <v>0</v>
      </c>
      <c r="AE3578" s="5">
        <v>0</v>
      </c>
      <c r="AF3578" s="5">
        <v>0</v>
      </c>
      <c r="AG3578" s="5">
        <v>0</v>
      </c>
      <c r="AH3578" s="350">
        <v>0</v>
      </c>
      <c r="AI3578" s="350">
        <v>0</v>
      </c>
      <c r="AK3578" s="199"/>
      <c r="AM3578" s="11"/>
      <c r="AN3578" s="15"/>
      <c r="AO3578" s="11"/>
      <c r="AP3578" s="11"/>
    </row>
    <row r="3579" spans="3:42" outlineLevel="2" x14ac:dyDescent="0.2">
      <c r="C3579" s="252">
        <v>25</v>
      </c>
      <c r="D3579" s="119" t="s">
        <v>441</v>
      </c>
      <c r="F3579" s="783" t="s">
        <v>16</v>
      </c>
      <c r="G3579" s="83"/>
      <c r="H3579" s="798" t="s">
        <v>12</v>
      </c>
      <c r="I3579" s="799"/>
      <c r="J3579" s="83"/>
      <c r="K3579" s="736"/>
      <c r="L3579" s="83"/>
      <c r="M3579" s="83"/>
      <c r="N3579" s="83"/>
      <c r="O3579" s="83"/>
      <c r="P3579" s="83"/>
      <c r="Q3579" s="143" t="s">
        <v>110</v>
      </c>
      <c r="R3579" s="304">
        <v>0</v>
      </c>
      <c r="S3579" s="305">
        <v>0</v>
      </c>
      <c r="T3579" s="305">
        <v>0</v>
      </c>
      <c r="U3579" s="305">
        <v>0</v>
      </c>
      <c r="V3579" s="305">
        <v>0</v>
      </c>
      <c r="W3579" s="306">
        <v>0</v>
      </c>
      <c r="X3579" s="305">
        <v>0</v>
      </c>
      <c r="Y3579" s="305">
        <v>0</v>
      </c>
      <c r="Z3579" s="305">
        <v>0</v>
      </c>
      <c r="AA3579" s="305">
        <v>0</v>
      </c>
      <c r="AB3579" s="307">
        <v>0</v>
      </c>
      <c r="AC3579" s="307">
        <v>0</v>
      </c>
      <c r="AD3579" s="307">
        <v>0</v>
      </c>
      <c r="AE3579" s="307">
        <v>0</v>
      </c>
      <c r="AF3579" s="307">
        <v>0</v>
      </c>
      <c r="AG3579" s="307">
        <v>0</v>
      </c>
      <c r="AH3579" s="362">
        <v>0</v>
      </c>
      <c r="AI3579" s="362">
        <v>0</v>
      </c>
      <c r="AK3579" s="199"/>
      <c r="AM3579" s="11"/>
      <c r="AN3579" s="15"/>
      <c r="AO3579" s="11"/>
      <c r="AP3579" s="11"/>
    </row>
    <row r="3580" spans="3:42" outlineLevel="2" x14ac:dyDescent="0.2">
      <c r="C3580" s="252">
        <v>25</v>
      </c>
      <c r="D3580" s="119" t="s">
        <v>441</v>
      </c>
      <c r="F3580" s="12"/>
      <c r="H3580" s="797"/>
      <c r="K3580" s="164"/>
      <c r="Q3580" s="16"/>
      <c r="R3580" s="800">
        <v>0</v>
      </c>
      <c r="S3580" s="800">
        <v>0</v>
      </c>
      <c r="T3580" s="800">
        <v>0</v>
      </c>
      <c r="U3580" s="800">
        <v>0</v>
      </c>
      <c r="V3580" s="800">
        <v>0</v>
      </c>
      <c r="W3580" s="800">
        <v>0</v>
      </c>
      <c r="X3580" s="800">
        <v>0</v>
      </c>
      <c r="Y3580" s="800">
        <v>0</v>
      </c>
      <c r="Z3580" s="800">
        <v>0</v>
      </c>
      <c r="AA3580" s="800">
        <v>0</v>
      </c>
      <c r="AB3580" s="800">
        <v>0</v>
      </c>
      <c r="AC3580" s="800">
        <v>0</v>
      </c>
      <c r="AD3580" s="800">
        <v>0</v>
      </c>
      <c r="AE3580" s="800">
        <v>0</v>
      </c>
      <c r="AF3580" s="800">
        <v>0</v>
      </c>
      <c r="AG3580" s="800">
        <v>0</v>
      </c>
      <c r="AH3580" s="800">
        <v>0</v>
      </c>
      <c r="AI3580" s="800">
        <v>0</v>
      </c>
      <c r="AK3580" s="199"/>
      <c r="AM3580" s="11"/>
      <c r="AN3580" s="15"/>
      <c r="AO3580" s="11"/>
      <c r="AP3580" s="11"/>
    </row>
    <row r="3581" spans="3:42" outlineLevel="2" x14ac:dyDescent="0.2">
      <c r="C3581" s="252">
        <v>25</v>
      </c>
      <c r="D3581" s="119" t="s">
        <v>441</v>
      </c>
      <c r="F3581" s="794" t="s">
        <v>616</v>
      </c>
      <c r="AK3581" s="199"/>
      <c r="AM3581" s="11"/>
      <c r="AN3581" s="15"/>
      <c r="AO3581" s="11"/>
      <c r="AP3581" s="11"/>
    </row>
    <row r="3582" spans="3:42" outlineLevel="2" x14ac:dyDescent="0.2">
      <c r="C3582" s="252">
        <v>25</v>
      </c>
      <c r="D3582" s="119" t="s">
        <v>441</v>
      </c>
      <c r="F3582" s="761" t="s">
        <v>48</v>
      </c>
      <c r="G3582" s="75"/>
      <c r="H3582" s="796" t="s">
        <v>12</v>
      </c>
      <c r="I3582" s="228" t="s">
        <v>617</v>
      </c>
      <c r="J3582" s="75"/>
      <c r="K3582" s="741"/>
      <c r="L3582" s="75"/>
      <c r="M3582" s="75"/>
      <c r="N3582" s="75"/>
      <c r="O3582" s="75"/>
      <c r="P3582" s="75"/>
      <c r="Q3582" s="128" t="s">
        <v>110</v>
      </c>
      <c r="R3582" s="299">
        <v>0</v>
      </c>
      <c r="S3582" s="300">
        <v>0</v>
      </c>
      <c r="T3582" s="300">
        <v>0</v>
      </c>
      <c r="U3582" s="300">
        <v>0</v>
      </c>
      <c r="V3582" s="300">
        <v>0</v>
      </c>
      <c r="W3582" s="301">
        <v>0</v>
      </c>
      <c r="X3582" s="300">
        <v>0</v>
      </c>
      <c r="Y3582" s="300">
        <v>0</v>
      </c>
      <c r="Z3582" s="300">
        <v>0</v>
      </c>
      <c r="AA3582" s="300">
        <v>0</v>
      </c>
      <c r="AB3582" s="302">
        <v>0</v>
      </c>
      <c r="AC3582" s="302">
        <v>0</v>
      </c>
      <c r="AD3582" s="302">
        <v>0</v>
      </c>
      <c r="AE3582" s="302">
        <v>0</v>
      </c>
      <c r="AF3582" s="302">
        <v>0</v>
      </c>
      <c r="AG3582" s="302">
        <v>0</v>
      </c>
      <c r="AH3582" s="348">
        <v>0</v>
      </c>
      <c r="AI3582" s="348">
        <v>0</v>
      </c>
      <c r="AK3582" s="199"/>
      <c r="AM3582" s="11"/>
      <c r="AN3582" s="15"/>
      <c r="AO3582" s="11"/>
      <c r="AP3582" s="11"/>
    </row>
    <row r="3583" spans="3:42" outlineLevel="2" x14ac:dyDescent="0.2">
      <c r="C3583" s="252">
        <v>25</v>
      </c>
      <c r="D3583" s="119" t="s">
        <v>441</v>
      </c>
      <c r="F3583" s="767" t="s">
        <v>55</v>
      </c>
      <c r="H3583" s="797" t="s">
        <v>12</v>
      </c>
      <c r="I3583" s="234" t="s">
        <v>617</v>
      </c>
      <c r="K3583" s="164"/>
      <c r="Q3583" s="135" t="s">
        <v>110</v>
      </c>
      <c r="R3583" s="314">
        <v>0</v>
      </c>
      <c r="S3583" s="315">
        <v>0</v>
      </c>
      <c r="T3583" s="315">
        <v>0</v>
      </c>
      <c r="U3583" s="315">
        <v>0</v>
      </c>
      <c r="V3583" s="315">
        <v>0</v>
      </c>
      <c r="W3583" s="316">
        <v>0</v>
      </c>
      <c r="X3583" s="315">
        <v>0</v>
      </c>
      <c r="Y3583" s="315">
        <v>0</v>
      </c>
      <c r="Z3583" s="315">
        <v>0</v>
      </c>
      <c r="AA3583" s="315">
        <v>0</v>
      </c>
      <c r="AB3583" s="5">
        <v>0</v>
      </c>
      <c r="AC3583" s="5">
        <v>0</v>
      </c>
      <c r="AD3583" s="5">
        <v>0</v>
      </c>
      <c r="AE3583" s="5">
        <v>0</v>
      </c>
      <c r="AF3583" s="5">
        <v>0</v>
      </c>
      <c r="AG3583" s="5">
        <v>0</v>
      </c>
      <c r="AH3583" s="350">
        <v>0</v>
      </c>
      <c r="AI3583" s="350">
        <v>0</v>
      </c>
      <c r="AK3583" s="199"/>
      <c r="AM3583" s="11"/>
      <c r="AN3583" s="15"/>
      <c r="AO3583" s="11"/>
      <c r="AP3583" s="11"/>
    </row>
    <row r="3584" spans="3:42" outlineLevel="2" x14ac:dyDescent="0.2">
      <c r="C3584" s="252">
        <v>25</v>
      </c>
      <c r="D3584" s="119" t="s">
        <v>441</v>
      </c>
      <c r="F3584" s="783" t="s">
        <v>57</v>
      </c>
      <c r="G3584" s="83"/>
      <c r="H3584" s="798" t="s">
        <v>12</v>
      </c>
      <c r="I3584" s="240" t="s">
        <v>617</v>
      </c>
      <c r="J3584" s="83"/>
      <c r="K3584" s="736"/>
      <c r="L3584" s="83"/>
      <c r="M3584" s="83"/>
      <c r="N3584" s="83"/>
      <c r="O3584" s="83"/>
      <c r="P3584" s="83"/>
      <c r="Q3584" s="143" t="s">
        <v>110</v>
      </c>
      <c r="R3584" s="304">
        <v>0</v>
      </c>
      <c r="S3584" s="305">
        <v>0</v>
      </c>
      <c r="T3584" s="305">
        <v>0</v>
      </c>
      <c r="U3584" s="305">
        <v>0</v>
      </c>
      <c r="V3584" s="305">
        <v>0</v>
      </c>
      <c r="W3584" s="306">
        <v>0</v>
      </c>
      <c r="X3584" s="305">
        <v>0</v>
      </c>
      <c r="Y3584" s="305">
        <v>0</v>
      </c>
      <c r="Z3584" s="305">
        <v>0</v>
      </c>
      <c r="AA3584" s="305">
        <v>0</v>
      </c>
      <c r="AB3584" s="307">
        <v>0</v>
      </c>
      <c r="AC3584" s="307">
        <v>0</v>
      </c>
      <c r="AD3584" s="307">
        <v>0</v>
      </c>
      <c r="AE3584" s="307">
        <v>0</v>
      </c>
      <c r="AF3584" s="307">
        <v>0</v>
      </c>
      <c r="AG3584" s="307">
        <v>0</v>
      </c>
      <c r="AH3584" s="362">
        <v>0</v>
      </c>
      <c r="AI3584" s="362">
        <v>0</v>
      </c>
      <c r="AK3584" s="199"/>
      <c r="AM3584" s="11"/>
      <c r="AN3584" s="15"/>
      <c r="AO3584" s="11"/>
      <c r="AP3584" s="11"/>
    </row>
    <row r="3585" spans="3:42" outlineLevel="2" x14ac:dyDescent="0.2">
      <c r="C3585" s="252">
        <v>25</v>
      </c>
      <c r="D3585" s="119" t="s">
        <v>441</v>
      </c>
      <c r="F3585" s="802" t="s">
        <v>626</v>
      </c>
      <c r="R3585" s="800">
        <v>0</v>
      </c>
      <c r="S3585" s="800">
        <v>0</v>
      </c>
      <c r="T3585" s="800">
        <v>0</v>
      </c>
      <c r="U3585" s="800">
        <v>0</v>
      </c>
      <c r="V3585" s="800">
        <v>0</v>
      </c>
      <c r="W3585" s="800">
        <v>0</v>
      </c>
      <c r="X3585" s="800">
        <v>0</v>
      </c>
      <c r="Y3585" s="800">
        <v>0</v>
      </c>
      <c r="Z3585" s="800">
        <v>0</v>
      </c>
      <c r="AA3585" s="800">
        <v>0</v>
      </c>
      <c r="AB3585" s="800">
        <v>0</v>
      </c>
      <c r="AC3585" s="800">
        <v>0</v>
      </c>
      <c r="AD3585" s="800">
        <v>0</v>
      </c>
      <c r="AE3585" s="800">
        <v>0</v>
      </c>
      <c r="AF3585" s="800">
        <v>0</v>
      </c>
      <c r="AG3585" s="800">
        <v>0</v>
      </c>
      <c r="AH3585" s="800">
        <v>0</v>
      </c>
      <c r="AI3585" s="800">
        <v>0</v>
      </c>
      <c r="AK3585" s="199"/>
      <c r="AM3585" s="11"/>
      <c r="AN3585" s="15"/>
      <c r="AO3585" s="11"/>
      <c r="AP3585" s="11"/>
    </row>
    <row r="3586" spans="3:42" outlineLevel="2" x14ac:dyDescent="0.2">
      <c r="C3586" s="252">
        <v>25</v>
      </c>
      <c r="D3586" s="119" t="s">
        <v>441</v>
      </c>
      <c r="R3586" s="5"/>
      <c r="S3586" s="5"/>
      <c r="T3586" s="5"/>
      <c r="U3586" s="5"/>
      <c r="V3586" s="5"/>
      <c r="W3586" s="5"/>
      <c r="X3586" s="5"/>
      <c r="Y3586" s="5"/>
      <c r="AK3586" s="199"/>
      <c r="AM3586" s="11"/>
      <c r="AN3586" s="15"/>
      <c r="AO3586" s="11"/>
      <c r="AP3586" s="11"/>
    </row>
    <row r="3587" spans="3:42" outlineLevel="2" x14ac:dyDescent="0.2">
      <c r="C3587" s="252">
        <v>25</v>
      </c>
      <c r="D3587" s="119" t="s">
        <v>441</v>
      </c>
      <c r="F3587" s="789" t="s">
        <v>635</v>
      </c>
      <c r="G3587" s="790"/>
      <c r="H3587" s="803"/>
      <c r="I3587" s="790"/>
      <c r="J3587" s="790"/>
      <c r="K3587" s="792"/>
      <c r="L3587" s="789"/>
      <c r="M3587" s="789"/>
      <c r="N3587" s="789"/>
      <c r="O3587" s="789"/>
      <c r="P3587" s="789"/>
      <c r="Q3587" s="792"/>
      <c r="R3587" s="793"/>
      <c r="S3587" s="793"/>
      <c r="T3587" s="793"/>
      <c r="U3587" s="793"/>
      <c r="V3587" s="793"/>
      <c r="W3587" s="793"/>
      <c r="X3587" s="793"/>
      <c r="Y3587" s="793"/>
      <c r="Z3587" s="793"/>
      <c r="AA3587" s="793"/>
      <c r="AB3587" s="793"/>
      <c r="AC3587" s="793"/>
      <c r="AD3587" s="793"/>
      <c r="AE3587" s="793"/>
      <c r="AF3587" s="793"/>
      <c r="AG3587" s="793"/>
      <c r="AH3587" s="789"/>
      <c r="AI3587" s="789"/>
      <c r="AK3587" s="199"/>
      <c r="AM3587" s="11"/>
      <c r="AN3587" s="15"/>
      <c r="AO3587" s="11"/>
      <c r="AP3587" s="11"/>
    </row>
    <row r="3588" spans="3:42" outlineLevel="2" x14ac:dyDescent="0.2">
      <c r="C3588" s="252">
        <v>25</v>
      </c>
      <c r="D3588" s="119" t="s">
        <v>441</v>
      </c>
      <c r="F3588" t="s">
        <v>620</v>
      </c>
      <c r="AK3588" s="199"/>
      <c r="AM3588" s="11"/>
      <c r="AN3588" s="15"/>
      <c r="AO3588" s="11"/>
      <c r="AP3588" s="11"/>
    </row>
    <row r="3589" spans="3:42" outlineLevel="2" x14ac:dyDescent="0.2">
      <c r="C3589" s="252">
        <v>25</v>
      </c>
      <c r="D3589" s="119" t="s">
        <v>441</v>
      </c>
      <c r="F3589" s="761" t="s">
        <v>48</v>
      </c>
      <c r="G3589" s="75"/>
      <c r="H3589" s="796" t="s">
        <v>636</v>
      </c>
      <c r="I3589" s="801"/>
      <c r="J3589" s="75"/>
      <c r="K3589" s="741"/>
      <c r="L3589" s="75"/>
      <c r="M3589" s="75"/>
      <c r="N3589" s="75"/>
      <c r="O3589" s="75"/>
      <c r="P3589" s="75"/>
      <c r="Q3589" s="128" t="s">
        <v>536</v>
      </c>
      <c r="R3589" s="804">
        <v>0</v>
      </c>
      <c r="S3589" s="805">
        <v>0</v>
      </c>
      <c r="T3589" s="805">
        <v>0</v>
      </c>
      <c r="U3589" s="805">
        <v>0</v>
      </c>
      <c r="V3589" s="805">
        <v>0</v>
      </c>
      <c r="W3589" s="806">
        <v>0</v>
      </c>
      <c r="X3589" s="805">
        <v>0</v>
      </c>
      <c r="Y3589" s="805">
        <v>0</v>
      </c>
      <c r="Z3589" s="805">
        <v>0</v>
      </c>
      <c r="AA3589" s="805">
        <v>0</v>
      </c>
      <c r="AB3589" s="805">
        <v>0</v>
      </c>
      <c r="AC3589" s="805">
        <v>0</v>
      </c>
      <c r="AD3589" s="805">
        <v>0</v>
      </c>
      <c r="AE3589" s="805">
        <v>0</v>
      </c>
      <c r="AF3589" s="805">
        <v>0</v>
      </c>
      <c r="AG3589" s="805">
        <v>0</v>
      </c>
      <c r="AH3589" s="808">
        <v>0</v>
      </c>
      <c r="AI3589" s="808">
        <v>0</v>
      </c>
      <c r="AK3589" s="199"/>
      <c r="AM3589" s="11"/>
      <c r="AN3589" s="15"/>
      <c r="AO3589" s="11"/>
      <c r="AP3589" s="11"/>
    </row>
    <row r="3590" spans="3:42" outlineLevel="2" x14ac:dyDescent="0.2">
      <c r="C3590" s="252">
        <v>25</v>
      </c>
      <c r="D3590" s="119" t="s">
        <v>441</v>
      </c>
      <c r="F3590" s="767" t="s">
        <v>55</v>
      </c>
      <c r="H3590" s="797" t="s">
        <v>636</v>
      </c>
      <c r="K3590" s="164"/>
      <c r="Q3590" s="135" t="s">
        <v>536</v>
      </c>
      <c r="R3590" s="809">
        <v>0</v>
      </c>
      <c r="S3590" s="810">
        <v>0</v>
      </c>
      <c r="T3590" s="810">
        <v>0</v>
      </c>
      <c r="U3590" s="810">
        <v>0</v>
      </c>
      <c r="V3590" s="810">
        <v>0</v>
      </c>
      <c r="W3590" s="811">
        <v>0</v>
      </c>
      <c r="X3590" s="810">
        <v>0</v>
      </c>
      <c r="Y3590" s="810">
        <v>0</v>
      </c>
      <c r="Z3590" s="810">
        <v>0</v>
      </c>
      <c r="AA3590" s="810">
        <v>0</v>
      </c>
      <c r="AB3590" s="810">
        <v>0</v>
      </c>
      <c r="AC3590" s="810">
        <v>0</v>
      </c>
      <c r="AD3590" s="810">
        <v>0</v>
      </c>
      <c r="AE3590" s="810">
        <v>0</v>
      </c>
      <c r="AF3590" s="810">
        <v>0</v>
      </c>
      <c r="AG3590" s="810">
        <v>0</v>
      </c>
      <c r="AH3590" s="812">
        <v>0</v>
      </c>
      <c r="AI3590" s="812">
        <v>0</v>
      </c>
      <c r="AK3590" s="199"/>
      <c r="AM3590" s="11"/>
      <c r="AN3590" s="15"/>
      <c r="AO3590" s="11"/>
      <c r="AP3590" s="11"/>
    </row>
    <row r="3591" spans="3:42" outlineLevel="2" x14ac:dyDescent="0.2">
      <c r="C3591" s="252">
        <v>25</v>
      </c>
      <c r="D3591" s="119" t="s">
        <v>441</v>
      </c>
      <c r="F3591" s="783" t="s">
        <v>57</v>
      </c>
      <c r="G3591" s="83"/>
      <c r="H3591" s="798" t="s">
        <v>636</v>
      </c>
      <c r="I3591" s="799"/>
      <c r="J3591" s="83"/>
      <c r="K3591" s="736"/>
      <c r="L3591" s="83"/>
      <c r="M3591" s="83"/>
      <c r="N3591" s="83"/>
      <c r="O3591" s="83"/>
      <c r="P3591" s="83"/>
      <c r="Q3591" s="143" t="s">
        <v>536</v>
      </c>
      <c r="R3591" s="813">
        <v>0</v>
      </c>
      <c r="S3591" s="814">
        <v>0</v>
      </c>
      <c r="T3591" s="814">
        <v>0</v>
      </c>
      <c r="U3591" s="814">
        <v>0</v>
      </c>
      <c r="V3591" s="814">
        <v>0</v>
      </c>
      <c r="W3591" s="815">
        <v>0</v>
      </c>
      <c r="X3591" s="814">
        <v>0</v>
      </c>
      <c r="Y3591" s="814">
        <v>0</v>
      </c>
      <c r="Z3591" s="814">
        <v>0</v>
      </c>
      <c r="AA3591" s="814">
        <v>0</v>
      </c>
      <c r="AB3591" s="814">
        <v>0</v>
      </c>
      <c r="AC3591" s="814">
        <v>0</v>
      </c>
      <c r="AD3591" s="814">
        <v>0</v>
      </c>
      <c r="AE3591" s="814">
        <v>0</v>
      </c>
      <c r="AF3591" s="814">
        <v>0</v>
      </c>
      <c r="AG3591" s="814">
        <v>0</v>
      </c>
      <c r="AH3591" s="816">
        <v>0</v>
      </c>
      <c r="AI3591" s="816">
        <v>0</v>
      </c>
      <c r="AK3591" s="199"/>
      <c r="AM3591" s="11"/>
      <c r="AN3591" s="15"/>
      <c r="AO3591" s="11"/>
      <c r="AP3591" s="11"/>
    </row>
    <row r="3592" spans="3:42" outlineLevel="2" x14ac:dyDescent="0.2">
      <c r="C3592" s="252">
        <v>25</v>
      </c>
      <c r="D3592" s="119" t="s">
        <v>441</v>
      </c>
      <c r="F3592" s="12"/>
      <c r="H3592" s="817"/>
      <c r="K3592" s="16"/>
      <c r="Q3592" s="16"/>
      <c r="R3592" s="818"/>
      <c r="S3592" s="818"/>
      <c r="T3592" s="818"/>
      <c r="U3592" s="818"/>
      <c r="V3592" s="818"/>
      <c r="W3592" s="818"/>
      <c r="X3592" s="818"/>
      <c r="Y3592" s="818"/>
      <c r="Z3592" s="818"/>
      <c r="AA3592" s="818"/>
      <c r="AB3592" s="818"/>
      <c r="AC3592" s="818"/>
      <c r="AD3592" s="818"/>
      <c r="AE3592" s="818"/>
      <c r="AF3592" s="818"/>
      <c r="AG3592" s="818"/>
      <c r="AH3592" s="818"/>
      <c r="AI3592" s="818"/>
      <c r="AK3592" s="199"/>
      <c r="AM3592" s="11"/>
      <c r="AN3592" s="15"/>
      <c r="AO3592" s="11"/>
      <c r="AP3592" s="11"/>
    </row>
    <row r="3593" spans="3:42" x14ac:dyDescent="0.2">
      <c r="C3593" s="252" t="s">
        <v>154</v>
      </c>
      <c r="D3593" s="754" t="s">
        <v>155</v>
      </c>
      <c r="E3593" s="67"/>
      <c r="F3593" s="67"/>
      <c r="G3593" s="67"/>
      <c r="H3593" s="755" t="s">
        <v>655</v>
      </c>
      <c r="I3593" s="67"/>
      <c r="J3593" s="67"/>
      <c r="K3593" s="102"/>
      <c r="L3593" s="67"/>
      <c r="M3593" s="67"/>
      <c r="N3593" s="67"/>
      <c r="O3593" s="67"/>
      <c r="P3593" s="67"/>
      <c r="Q3593" s="102"/>
      <c r="R3593" s="67"/>
      <c r="S3593" s="67"/>
      <c r="T3593" s="67"/>
      <c r="U3593" s="67"/>
      <c r="V3593" s="67"/>
      <c r="W3593" s="67"/>
      <c r="X3593" s="67"/>
      <c r="Y3593" s="67"/>
      <c r="Z3593" s="67"/>
      <c r="AA3593" s="67"/>
      <c r="AB3593" s="67"/>
      <c r="AC3593" s="67"/>
      <c r="AD3593" s="67"/>
      <c r="AE3593" s="67"/>
      <c r="AF3593" s="67"/>
      <c r="AG3593" s="67"/>
      <c r="AH3593" s="67"/>
      <c r="AI3593" s="67"/>
      <c r="AK3593" s="199"/>
      <c r="AM3593" s="11"/>
      <c r="AN3593" s="15"/>
      <c r="AO3593" s="11"/>
      <c r="AP3593" s="11"/>
    </row>
    <row r="3594" spans="3:42" outlineLevel="1" x14ac:dyDescent="0.2">
      <c r="C3594" s="252" t="s">
        <v>154</v>
      </c>
      <c r="D3594" s="119">
        <v>0</v>
      </c>
      <c r="F3594" s="121" t="s">
        <v>597</v>
      </c>
      <c r="G3594" s="756"/>
      <c r="H3594" s="757"/>
      <c r="I3594" s="756"/>
      <c r="J3594" s="756"/>
      <c r="K3594" s="758"/>
      <c r="L3594" s="759"/>
      <c r="M3594" s="759"/>
      <c r="N3594" s="759"/>
      <c r="O3594" s="759"/>
      <c r="P3594" s="759"/>
      <c r="Q3594" s="758"/>
      <c r="R3594" s="760"/>
      <c r="S3594" s="760"/>
      <c r="T3594" s="760"/>
      <c r="U3594" s="760"/>
      <c r="V3594" s="760"/>
      <c r="W3594" s="760"/>
      <c r="X3594" s="760"/>
      <c r="Y3594" s="760"/>
      <c r="Z3594" s="760"/>
      <c r="AA3594" s="760"/>
      <c r="AB3594" s="760"/>
      <c r="AC3594" s="760"/>
      <c r="AD3594" s="760"/>
      <c r="AE3594" s="760"/>
      <c r="AF3594" s="760"/>
      <c r="AG3594" s="760"/>
      <c r="AH3594" s="759"/>
      <c r="AI3594" s="759"/>
      <c r="AK3594" s="199"/>
      <c r="AM3594" s="11"/>
      <c r="AN3594" s="15"/>
      <c r="AO3594" s="11"/>
      <c r="AP3594" s="11"/>
    </row>
    <row r="3595" spans="3:42" outlineLevel="2" x14ac:dyDescent="0.2">
      <c r="C3595" s="252" t="s">
        <v>154</v>
      </c>
      <c r="D3595" s="119">
        <v>0</v>
      </c>
      <c r="F3595" s="12"/>
      <c r="G3595" s="149" t="s">
        <v>598</v>
      </c>
      <c r="H3595" s="72" t="s">
        <v>48</v>
      </c>
      <c r="I3595" s="8" t="s">
        <v>451</v>
      </c>
      <c r="J3595" s="8" t="s">
        <v>599</v>
      </c>
      <c r="K3595" s="8" t="s">
        <v>61</v>
      </c>
      <c r="AK3595" s="199"/>
      <c r="AM3595" s="11"/>
      <c r="AN3595" s="15"/>
      <c r="AO3595" s="11"/>
      <c r="AP3595" s="11"/>
    </row>
    <row r="3596" spans="3:42" outlineLevel="2" x14ac:dyDescent="0.2">
      <c r="C3596" s="252" t="s">
        <v>154</v>
      </c>
      <c r="D3596" s="119">
        <v>0</v>
      </c>
      <c r="F3596" s="761" t="s">
        <v>129</v>
      </c>
      <c r="G3596" s="762" t="s">
        <v>130</v>
      </c>
      <c r="H3596" s="763">
        <v>0</v>
      </c>
      <c r="I3596" s="764">
        <v>1</v>
      </c>
      <c r="J3596" s="765">
        <v>1</v>
      </c>
      <c r="K3596" s="766"/>
      <c r="AK3596" s="199"/>
      <c r="AM3596" s="11"/>
      <c r="AN3596" s="15"/>
      <c r="AO3596" s="11"/>
      <c r="AP3596" s="11"/>
    </row>
    <row r="3597" spans="3:42" outlineLevel="2" x14ac:dyDescent="0.2">
      <c r="C3597" s="252" t="s">
        <v>154</v>
      </c>
      <c r="D3597" s="119">
        <v>0</v>
      </c>
      <c r="F3597" s="767" t="s">
        <v>128</v>
      </c>
      <c r="G3597" s="611" t="s">
        <v>130</v>
      </c>
      <c r="H3597" s="768">
        <v>0</v>
      </c>
      <c r="I3597" s="769">
        <v>1</v>
      </c>
      <c r="J3597" s="770">
        <v>1</v>
      </c>
      <c r="K3597" s="771"/>
      <c r="AK3597" s="199"/>
      <c r="AM3597" s="11"/>
      <c r="AN3597" s="15"/>
      <c r="AO3597" s="11"/>
      <c r="AP3597" s="11"/>
    </row>
    <row r="3598" spans="3:42" outlineLevel="2" x14ac:dyDescent="0.2">
      <c r="C3598" s="252" t="s">
        <v>154</v>
      </c>
      <c r="D3598" s="119">
        <v>0</v>
      </c>
      <c r="F3598" s="767" t="s">
        <v>600</v>
      </c>
      <c r="G3598" s="611" t="s">
        <v>583</v>
      </c>
      <c r="H3598" s="772">
        <v>0</v>
      </c>
      <c r="I3598" s="773">
        <v>0</v>
      </c>
      <c r="J3598" s="774">
        <v>0</v>
      </c>
      <c r="K3598" s="775">
        <v>0</v>
      </c>
      <c r="AK3598" s="199"/>
      <c r="AM3598" s="11"/>
      <c r="AN3598" s="15"/>
      <c r="AO3598" s="11"/>
      <c r="AP3598" s="11"/>
    </row>
    <row r="3599" spans="3:42" outlineLevel="2" x14ac:dyDescent="0.2">
      <c r="C3599" s="252" t="s">
        <v>154</v>
      </c>
      <c r="D3599" s="119">
        <v>0</v>
      </c>
      <c r="F3599" s="767" t="s">
        <v>64</v>
      </c>
      <c r="G3599" s="611" t="s">
        <v>583</v>
      </c>
      <c r="H3599" s="776">
        <v>0</v>
      </c>
      <c r="I3599" s="773">
        <v>0</v>
      </c>
      <c r="J3599" s="774">
        <v>0</v>
      </c>
      <c r="K3599" s="771"/>
      <c r="AK3599" s="199"/>
      <c r="AM3599" s="11"/>
      <c r="AN3599" s="15"/>
      <c r="AO3599" s="11"/>
      <c r="AP3599" s="11"/>
    </row>
    <row r="3600" spans="3:42" outlineLevel="2" x14ac:dyDescent="0.2">
      <c r="C3600" s="252" t="s">
        <v>154</v>
      </c>
      <c r="D3600" s="119">
        <v>0</v>
      </c>
      <c r="F3600" s="767" t="s">
        <v>601</v>
      </c>
      <c r="G3600" s="611" t="s">
        <v>583</v>
      </c>
      <c r="H3600" s="776">
        <v>0</v>
      </c>
      <c r="I3600" s="773">
        <v>0</v>
      </c>
      <c r="J3600" s="774">
        <v>0</v>
      </c>
      <c r="K3600" s="771"/>
      <c r="AK3600" s="199"/>
      <c r="AM3600" s="11"/>
      <c r="AN3600" s="15"/>
      <c r="AO3600" s="11"/>
      <c r="AP3600" s="11"/>
    </row>
    <row r="3601" spans="3:42" outlineLevel="2" x14ac:dyDescent="0.2">
      <c r="C3601" s="252" t="s">
        <v>154</v>
      </c>
      <c r="D3601" s="119">
        <v>0</v>
      </c>
      <c r="F3601" s="767" t="s">
        <v>602</v>
      </c>
      <c r="G3601" s="611" t="s">
        <v>130</v>
      </c>
      <c r="H3601" s="778">
        <v>0</v>
      </c>
      <c r="I3601" s="769">
        <v>0</v>
      </c>
      <c r="J3601" s="769">
        <v>0</v>
      </c>
      <c r="K3601" s="771"/>
      <c r="AK3601" s="199"/>
      <c r="AM3601" s="11"/>
      <c r="AN3601" s="15"/>
      <c r="AO3601" s="11"/>
      <c r="AP3601" s="11"/>
    </row>
    <row r="3602" spans="3:42" outlineLevel="2" x14ac:dyDescent="0.2">
      <c r="C3602" s="252" t="s">
        <v>154</v>
      </c>
      <c r="D3602" s="119">
        <v>0</v>
      </c>
      <c r="F3602" s="767" t="s">
        <v>603</v>
      </c>
      <c r="G3602" s="611" t="s">
        <v>583</v>
      </c>
      <c r="H3602" s="776">
        <v>0</v>
      </c>
      <c r="I3602" s="773">
        <v>0</v>
      </c>
      <c r="J3602" s="774">
        <v>0</v>
      </c>
      <c r="K3602" s="771"/>
      <c r="AK3602" s="199"/>
      <c r="AM3602" s="11"/>
      <c r="AN3602" s="15"/>
      <c r="AO3602" s="11"/>
      <c r="AP3602" s="11"/>
    </row>
    <row r="3603" spans="3:42" outlineLevel="2" x14ac:dyDescent="0.2">
      <c r="C3603" s="252" t="s">
        <v>154</v>
      </c>
      <c r="D3603" s="119">
        <v>0</v>
      </c>
      <c r="F3603" s="767" t="s">
        <v>604</v>
      </c>
      <c r="G3603" s="611"/>
      <c r="H3603" s="773">
        <v>0</v>
      </c>
      <c r="I3603" s="773">
        <v>0</v>
      </c>
      <c r="J3603" s="773">
        <v>0</v>
      </c>
      <c r="K3603" s="771"/>
      <c r="AK3603" s="199"/>
      <c r="AM3603" s="11"/>
      <c r="AN3603" s="15"/>
      <c r="AO3603" s="11"/>
      <c r="AP3603" s="11"/>
    </row>
    <row r="3604" spans="3:42" outlineLevel="2" x14ac:dyDescent="0.2">
      <c r="C3604" s="252" t="s">
        <v>154</v>
      </c>
      <c r="D3604" s="119">
        <v>0</v>
      </c>
      <c r="F3604" s="767" t="s">
        <v>605</v>
      </c>
      <c r="G3604" s="611"/>
      <c r="H3604" s="779"/>
      <c r="I3604" s="780"/>
      <c r="J3604" s="781"/>
      <c r="K3604" s="782">
        <v>0</v>
      </c>
      <c r="AK3604" s="199"/>
      <c r="AM3604" s="11"/>
      <c r="AN3604" s="15"/>
      <c r="AO3604" s="11"/>
      <c r="AP3604" s="11"/>
    </row>
    <row r="3605" spans="3:42" outlineLevel="2" x14ac:dyDescent="0.2">
      <c r="C3605" s="252" t="s">
        <v>154</v>
      </c>
      <c r="D3605" s="119">
        <v>0</v>
      </c>
      <c r="F3605" s="783" t="s">
        <v>606</v>
      </c>
      <c r="G3605" s="619" t="s">
        <v>130</v>
      </c>
      <c r="H3605" s="784">
        <v>0</v>
      </c>
      <c r="I3605" s="785">
        <v>0</v>
      </c>
      <c r="J3605" s="786">
        <v>0</v>
      </c>
      <c r="K3605" s="787"/>
      <c r="AK3605" s="199"/>
      <c r="AM3605" s="11"/>
      <c r="AN3605" s="15"/>
      <c r="AO3605" s="11"/>
      <c r="AP3605" s="11"/>
    </row>
    <row r="3606" spans="3:42" outlineLevel="2" x14ac:dyDescent="0.2">
      <c r="C3606" s="252" t="s">
        <v>154</v>
      </c>
      <c r="D3606" s="119">
        <v>0</v>
      </c>
      <c r="H3606"/>
      <c r="I3606"/>
      <c r="K3606"/>
      <c r="AK3606" s="199"/>
      <c r="AM3606" s="11"/>
      <c r="AN3606" s="15"/>
      <c r="AO3606" s="11"/>
      <c r="AP3606" s="11"/>
    </row>
    <row r="3607" spans="3:42" outlineLevel="1" x14ac:dyDescent="0.2">
      <c r="C3607" s="252" t="s">
        <v>154</v>
      </c>
      <c r="D3607" s="119">
        <v>0</v>
      </c>
      <c r="F3607" s="121" t="s">
        <v>607</v>
      </c>
      <c r="G3607" s="756"/>
      <c r="H3607" s="757"/>
      <c r="I3607" s="788"/>
      <c r="J3607" s="756"/>
      <c r="K3607" s="758"/>
      <c r="L3607" s="759"/>
      <c r="M3607" s="759"/>
      <c r="N3607" s="759"/>
      <c r="O3607" s="759"/>
      <c r="P3607" s="759"/>
      <c r="Q3607" s="758"/>
      <c r="R3607" s="760"/>
      <c r="S3607" s="760"/>
      <c r="T3607" s="760"/>
      <c r="U3607" s="760"/>
      <c r="V3607" s="760"/>
      <c r="W3607" s="760"/>
      <c r="X3607" s="760"/>
      <c r="Y3607" s="760"/>
      <c r="Z3607" s="760"/>
      <c r="AA3607" s="760"/>
      <c r="AB3607" s="760"/>
      <c r="AC3607" s="760"/>
      <c r="AD3607" s="760"/>
      <c r="AE3607" s="760"/>
      <c r="AF3607" s="760"/>
      <c r="AG3607" s="760"/>
      <c r="AH3607" s="759"/>
      <c r="AI3607" s="759"/>
      <c r="AK3607" s="199"/>
      <c r="AM3607" s="11"/>
      <c r="AN3607" s="15"/>
      <c r="AO3607" s="11"/>
      <c r="AP3607" s="11"/>
    </row>
    <row r="3608" spans="3:42" outlineLevel="2" x14ac:dyDescent="0.2">
      <c r="C3608" s="252" t="s">
        <v>154</v>
      </c>
      <c r="D3608" s="119">
        <v>0</v>
      </c>
      <c r="F3608" s="789" t="s">
        <v>608</v>
      </c>
      <c r="G3608" s="790"/>
      <c r="H3608" s="791" t="s">
        <v>609</v>
      </c>
      <c r="I3608" s="791"/>
      <c r="J3608" s="790"/>
      <c r="K3608" s="792"/>
      <c r="L3608" s="789"/>
      <c r="M3608" s="789"/>
      <c r="N3608" s="789"/>
      <c r="O3608" s="789"/>
      <c r="P3608" s="789"/>
      <c r="Q3608" s="792"/>
      <c r="R3608" s="793"/>
      <c r="S3608" s="793"/>
      <c r="T3608" s="793"/>
      <c r="U3608" s="793"/>
      <c r="V3608" s="793"/>
      <c r="W3608" s="793"/>
      <c r="X3608" s="793"/>
      <c r="Y3608" s="793"/>
      <c r="Z3608" s="793"/>
      <c r="AA3608" s="793"/>
      <c r="AB3608" s="793"/>
      <c r="AC3608" s="793"/>
      <c r="AD3608" s="793"/>
      <c r="AE3608" s="793"/>
      <c r="AF3608" s="793"/>
      <c r="AG3608" s="793"/>
      <c r="AH3608" s="789"/>
      <c r="AI3608" s="789"/>
      <c r="AK3608" s="199"/>
      <c r="AM3608" s="11"/>
      <c r="AN3608" s="15"/>
      <c r="AO3608" s="11"/>
      <c r="AP3608" s="11"/>
    </row>
    <row r="3609" spans="3:42" ht="14.25" customHeight="1" outlineLevel="2" x14ac:dyDescent="0.2">
      <c r="C3609" s="252" t="s">
        <v>154</v>
      </c>
      <c r="D3609" s="119">
        <v>0</v>
      </c>
      <c r="F3609" s="794" t="s">
        <v>610</v>
      </c>
      <c r="H3609" s="795"/>
      <c r="AK3609" s="199"/>
      <c r="AM3609" s="11"/>
      <c r="AN3609" s="15"/>
      <c r="AO3609" s="11"/>
      <c r="AP3609" s="11"/>
    </row>
    <row r="3610" spans="3:42" outlineLevel="2" x14ac:dyDescent="0.2">
      <c r="C3610" s="252" t="s">
        <v>154</v>
      </c>
      <c r="D3610" s="119">
        <v>0</v>
      </c>
      <c r="F3610" s="761" t="s">
        <v>62</v>
      </c>
      <c r="G3610" s="75"/>
      <c r="H3610" s="796" t="s">
        <v>10</v>
      </c>
      <c r="I3610" s="796" t="s">
        <v>611</v>
      </c>
      <c r="J3610" s="75"/>
      <c r="K3610" s="741"/>
      <c r="L3610" s="75"/>
      <c r="M3610" s="75"/>
      <c r="N3610" s="75"/>
      <c r="O3610" s="75"/>
      <c r="P3610" s="75"/>
      <c r="Q3610" s="128" t="s">
        <v>110</v>
      </c>
      <c r="R3610" s="299">
        <v>0</v>
      </c>
      <c r="S3610" s="300">
        <v>0</v>
      </c>
      <c r="T3610" s="300">
        <v>0</v>
      </c>
      <c r="U3610" s="300">
        <v>0</v>
      </c>
      <c r="V3610" s="300">
        <v>0</v>
      </c>
      <c r="W3610" s="301">
        <v>0</v>
      </c>
      <c r="X3610" s="300">
        <v>137.14808571335328</v>
      </c>
      <c r="Y3610" s="300">
        <v>164.02120991070564</v>
      </c>
      <c r="Z3610" s="300">
        <v>102.39273523175021</v>
      </c>
      <c r="AA3610" s="300">
        <v>40.635299397274821</v>
      </c>
      <c r="AB3610" s="302">
        <v>317.49257145220457</v>
      </c>
      <c r="AC3610" s="302">
        <v>223.68292285411604</v>
      </c>
      <c r="AD3610" s="302">
        <v>102.27254979071104</v>
      </c>
      <c r="AE3610" s="302">
        <v>147.2766276616448</v>
      </c>
      <c r="AF3610" s="302">
        <v>260.66152016019356</v>
      </c>
      <c r="AG3610" s="302">
        <v>127.56573518823697</v>
      </c>
      <c r="AH3610" s="348">
        <v>748.41524580427097</v>
      </c>
      <c r="AI3610" s="348">
        <v>393.79048234759733</v>
      </c>
      <c r="AK3610" s="199"/>
      <c r="AM3610" s="11"/>
      <c r="AN3610" s="15"/>
      <c r="AO3610" s="11"/>
      <c r="AP3610" s="11"/>
    </row>
    <row r="3611" spans="3:42" outlineLevel="2" x14ac:dyDescent="0.2">
      <c r="C3611" s="252" t="s">
        <v>154</v>
      </c>
      <c r="D3611" s="119">
        <v>0</v>
      </c>
      <c r="F3611" s="767" t="s">
        <v>188</v>
      </c>
      <c r="H3611" s="797" t="s">
        <v>10</v>
      </c>
      <c r="I3611" s="797" t="s">
        <v>612</v>
      </c>
      <c r="K3611" s="164"/>
      <c r="Q3611" s="135" t="s">
        <v>110</v>
      </c>
      <c r="R3611" s="314">
        <v>0</v>
      </c>
      <c r="S3611" s="315">
        <v>0</v>
      </c>
      <c r="T3611" s="315">
        <v>0</v>
      </c>
      <c r="U3611" s="315">
        <v>0</v>
      </c>
      <c r="V3611" s="315">
        <v>0</v>
      </c>
      <c r="W3611" s="316">
        <v>0</v>
      </c>
      <c r="X3611" s="315">
        <v>0</v>
      </c>
      <c r="Y3611" s="315">
        <v>0</v>
      </c>
      <c r="Z3611" s="315">
        <v>0</v>
      </c>
      <c r="AA3611" s="315">
        <v>0</v>
      </c>
      <c r="AB3611" s="5">
        <v>0</v>
      </c>
      <c r="AC3611" s="5">
        <v>0</v>
      </c>
      <c r="AD3611" s="5">
        <v>0</v>
      </c>
      <c r="AE3611" s="5">
        <v>0</v>
      </c>
      <c r="AF3611" s="5">
        <v>0</v>
      </c>
      <c r="AG3611" s="5">
        <v>0</v>
      </c>
      <c r="AH3611" s="350">
        <v>0</v>
      </c>
      <c r="AI3611" s="350">
        <v>0</v>
      </c>
      <c r="AK3611" s="199"/>
      <c r="AM3611" s="11"/>
      <c r="AN3611" s="15"/>
      <c r="AO3611" s="11"/>
      <c r="AP3611" s="11"/>
    </row>
    <row r="3612" spans="3:42" outlineLevel="2" x14ac:dyDescent="0.2">
      <c r="C3612" s="252" t="s">
        <v>154</v>
      </c>
      <c r="D3612" s="119">
        <v>0</v>
      </c>
      <c r="F3612" s="767" t="s">
        <v>613</v>
      </c>
      <c r="H3612" s="797" t="s">
        <v>10</v>
      </c>
      <c r="I3612" s="234" t="s">
        <v>614</v>
      </c>
      <c r="K3612" s="164"/>
      <c r="Q3612" s="135" t="s">
        <v>110</v>
      </c>
      <c r="R3612" s="314">
        <v>0</v>
      </c>
      <c r="S3612" s="315">
        <v>0</v>
      </c>
      <c r="T3612" s="315">
        <v>0</v>
      </c>
      <c r="U3612" s="315">
        <v>0</v>
      </c>
      <c r="V3612" s="315">
        <v>0</v>
      </c>
      <c r="W3612" s="316">
        <v>0</v>
      </c>
      <c r="X3612" s="315">
        <v>0</v>
      </c>
      <c r="Y3612" s="315">
        <v>0</v>
      </c>
      <c r="Z3612" s="315">
        <v>0</v>
      </c>
      <c r="AA3612" s="315">
        <v>0</v>
      </c>
      <c r="AB3612" s="5">
        <v>0</v>
      </c>
      <c r="AC3612" s="5">
        <v>0</v>
      </c>
      <c r="AD3612" s="5">
        <v>0</v>
      </c>
      <c r="AE3612" s="5">
        <v>0</v>
      </c>
      <c r="AF3612" s="5">
        <v>0</v>
      </c>
      <c r="AG3612" s="5">
        <v>0</v>
      </c>
      <c r="AH3612" s="350">
        <v>0</v>
      </c>
      <c r="AI3612" s="350">
        <v>0</v>
      </c>
      <c r="AK3612" s="199"/>
      <c r="AM3612" s="11"/>
      <c r="AN3612" s="15"/>
      <c r="AO3612" s="11"/>
      <c r="AP3612" s="11"/>
    </row>
    <row r="3613" spans="3:42" outlineLevel="2" x14ac:dyDescent="0.2">
      <c r="C3613" s="252" t="s">
        <v>154</v>
      </c>
      <c r="D3613" s="119">
        <v>0</v>
      </c>
      <c r="F3613" s="783" t="s">
        <v>57</v>
      </c>
      <c r="G3613" s="83"/>
      <c r="H3613" s="798" t="s">
        <v>10</v>
      </c>
      <c r="I3613" s="799"/>
      <c r="J3613" s="83"/>
      <c r="K3613" s="736"/>
      <c r="L3613" s="83"/>
      <c r="M3613" s="83"/>
      <c r="N3613" s="83"/>
      <c r="O3613" s="83"/>
      <c r="P3613" s="83"/>
      <c r="Q3613" s="143" t="s">
        <v>110</v>
      </c>
      <c r="R3613" s="304">
        <v>0</v>
      </c>
      <c r="S3613" s="305">
        <v>0</v>
      </c>
      <c r="T3613" s="305">
        <v>0</v>
      </c>
      <c r="U3613" s="305">
        <v>0</v>
      </c>
      <c r="V3613" s="305">
        <v>0</v>
      </c>
      <c r="W3613" s="306">
        <v>0</v>
      </c>
      <c r="X3613" s="305">
        <v>0</v>
      </c>
      <c r="Y3613" s="305">
        <v>0</v>
      </c>
      <c r="Z3613" s="305">
        <v>0</v>
      </c>
      <c r="AA3613" s="305">
        <v>0</v>
      </c>
      <c r="AB3613" s="307">
        <v>0</v>
      </c>
      <c r="AC3613" s="307">
        <v>0</v>
      </c>
      <c r="AD3613" s="307">
        <v>0</v>
      </c>
      <c r="AE3613" s="307">
        <v>0</v>
      </c>
      <c r="AF3613" s="307">
        <v>0</v>
      </c>
      <c r="AG3613" s="307">
        <v>0</v>
      </c>
      <c r="AH3613" s="362">
        <v>0</v>
      </c>
      <c r="AI3613" s="362">
        <v>0</v>
      </c>
      <c r="AK3613" s="199"/>
      <c r="AM3613" s="11"/>
      <c r="AN3613" s="15"/>
      <c r="AO3613" s="11"/>
      <c r="AP3613" s="11"/>
    </row>
    <row r="3614" spans="3:42" outlineLevel="2" x14ac:dyDescent="0.2">
      <c r="C3614" s="252" t="s">
        <v>154</v>
      </c>
      <c r="D3614" s="119">
        <v>0</v>
      </c>
      <c r="F3614" s="12"/>
      <c r="H3614" s="234"/>
      <c r="K3614" s="164"/>
      <c r="Q3614" s="16"/>
      <c r="R3614" s="800">
        <v>0</v>
      </c>
      <c r="S3614" s="800">
        <v>0</v>
      </c>
      <c r="T3614" s="800">
        <v>0</v>
      </c>
      <c r="U3614" s="800">
        <v>0</v>
      </c>
      <c r="V3614" s="800">
        <v>0</v>
      </c>
      <c r="W3614" s="800">
        <v>0</v>
      </c>
      <c r="X3614" s="800">
        <v>137.14808571335328</v>
      </c>
      <c r="Y3614" s="800">
        <v>164.02120991070564</v>
      </c>
      <c r="Z3614" s="800">
        <v>102.39273523175021</v>
      </c>
      <c r="AA3614" s="800">
        <v>40.635299397274821</v>
      </c>
      <c r="AB3614" s="800">
        <v>317.49257145220457</v>
      </c>
      <c r="AC3614" s="800">
        <v>223.68292285411604</v>
      </c>
      <c r="AD3614" s="800">
        <v>102.27254979071104</v>
      </c>
      <c r="AE3614" s="800">
        <v>147.2766276616448</v>
      </c>
      <c r="AF3614" s="800">
        <v>260.66152016019356</v>
      </c>
      <c r="AG3614" s="800">
        <v>127.56573518823697</v>
      </c>
      <c r="AH3614" s="800">
        <v>748.41524580427097</v>
      </c>
      <c r="AI3614" s="800">
        <v>393.79048234759733</v>
      </c>
      <c r="AK3614" s="199"/>
      <c r="AM3614" s="11"/>
      <c r="AN3614" s="15"/>
      <c r="AO3614" s="11"/>
      <c r="AP3614" s="11"/>
    </row>
    <row r="3615" spans="3:42" ht="14.25" customHeight="1" outlineLevel="2" x14ac:dyDescent="0.2">
      <c r="C3615" s="252" t="s">
        <v>154</v>
      </c>
      <c r="D3615" s="119">
        <v>0</v>
      </c>
      <c r="F3615" s="794" t="s">
        <v>615</v>
      </c>
      <c r="AK3615" s="199"/>
      <c r="AM3615" s="11"/>
      <c r="AN3615" s="15"/>
      <c r="AO3615" s="11"/>
      <c r="AP3615" s="11"/>
    </row>
    <row r="3616" spans="3:42" outlineLevel="2" x14ac:dyDescent="0.2">
      <c r="C3616" s="252" t="s">
        <v>154</v>
      </c>
      <c r="D3616" s="119">
        <v>0</v>
      </c>
      <c r="F3616" s="761" t="s">
        <v>48</v>
      </c>
      <c r="G3616" s="75"/>
      <c r="H3616" s="796" t="s">
        <v>10</v>
      </c>
      <c r="I3616" s="801"/>
      <c r="J3616" s="75"/>
      <c r="K3616" s="741"/>
      <c r="L3616" s="75"/>
      <c r="M3616" s="75"/>
      <c r="N3616" s="75"/>
      <c r="O3616" s="75"/>
      <c r="P3616" s="75"/>
      <c r="Q3616" s="128" t="s">
        <v>110</v>
      </c>
      <c r="R3616" s="299">
        <v>0</v>
      </c>
      <c r="S3616" s="300">
        <v>0</v>
      </c>
      <c r="T3616" s="300">
        <v>0</v>
      </c>
      <c r="U3616" s="300">
        <v>0</v>
      </c>
      <c r="V3616" s="300">
        <v>0</v>
      </c>
      <c r="W3616" s="301">
        <v>0</v>
      </c>
      <c r="X3616" s="300">
        <v>0</v>
      </c>
      <c r="Y3616" s="300">
        <v>0</v>
      </c>
      <c r="Z3616" s="300">
        <v>0</v>
      </c>
      <c r="AA3616" s="300">
        <v>0</v>
      </c>
      <c r="AB3616" s="302">
        <v>0</v>
      </c>
      <c r="AC3616" s="302">
        <v>0</v>
      </c>
      <c r="AD3616" s="302">
        <v>0</v>
      </c>
      <c r="AE3616" s="302">
        <v>0</v>
      </c>
      <c r="AF3616" s="302">
        <v>0</v>
      </c>
      <c r="AG3616" s="302">
        <v>0</v>
      </c>
      <c r="AH3616" s="348">
        <v>0</v>
      </c>
      <c r="AI3616" s="348">
        <v>0</v>
      </c>
      <c r="AK3616" s="199"/>
      <c r="AM3616" s="11"/>
      <c r="AN3616" s="15"/>
      <c r="AO3616" s="11"/>
      <c r="AP3616" s="11"/>
    </row>
    <row r="3617" spans="3:42" outlineLevel="2" x14ac:dyDescent="0.2">
      <c r="C3617" s="252" t="s">
        <v>154</v>
      </c>
      <c r="D3617" s="119">
        <v>0</v>
      </c>
      <c r="F3617" s="767" t="s">
        <v>55</v>
      </c>
      <c r="H3617" s="797" t="s">
        <v>10</v>
      </c>
      <c r="K3617" s="164"/>
      <c r="Q3617" s="135" t="s">
        <v>110</v>
      </c>
      <c r="R3617" s="314">
        <v>0</v>
      </c>
      <c r="S3617" s="315">
        <v>0</v>
      </c>
      <c r="T3617" s="315">
        <v>0</v>
      </c>
      <c r="U3617" s="315">
        <v>0</v>
      </c>
      <c r="V3617" s="315">
        <v>0</v>
      </c>
      <c r="W3617" s="316">
        <v>0</v>
      </c>
      <c r="X3617" s="315">
        <v>0</v>
      </c>
      <c r="Y3617" s="315">
        <v>0</v>
      </c>
      <c r="Z3617" s="315">
        <v>0</v>
      </c>
      <c r="AA3617" s="315">
        <v>0</v>
      </c>
      <c r="AB3617" s="5">
        <v>0</v>
      </c>
      <c r="AC3617" s="5">
        <v>0</v>
      </c>
      <c r="AD3617" s="5">
        <v>0</v>
      </c>
      <c r="AE3617" s="5">
        <v>0</v>
      </c>
      <c r="AF3617" s="5">
        <v>0</v>
      </c>
      <c r="AG3617" s="5">
        <v>0</v>
      </c>
      <c r="AH3617" s="350">
        <v>0</v>
      </c>
      <c r="AI3617" s="350">
        <v>0</v>
      </c>
      <c r="AK3617" s="199"/>
      <c r="AM3617" s="11"/>
      <c r="AN3617" s="15"/>
      <c r="AO3617" s="11"/>
      <c r="AP3617" s="11"/>
    </row>
    <row r="3618" spans="3:42" outlineLevel="2" x14ac:dyDescent="0.2">
      <c r="C3618" s="252" t="s">
        <v>154</v>
      </c>
      <c r="D3618" s="119">
        <v>0</v>
      </c>
      <c r="F3618" s="783" t="s">
        <v>57</v>
      </c>
      <c r="G3618" s="83"/>
      <c r="H3618" s="798" t="s">
        <v>10</v>
      </c>
      <c r="I3618" s="799"/>
      <c r="J3618" s="83"/>
      <c r="K3618" s="736"/>
      <c r="L3618" s="83"/>
      <c r="M3618" s="83"/>
      <c r="N3618" s="83"/>
      <c r="O3618" s="83"/>
      <c r="P3618" s="83"/>
      <c r="Q3618" s="143" t="s">
        <v>110</v>
      </c>
      <c r="R3618" s="304">
        <v>0</v>
      </c>
      <c r="S3618" s="305">
        <v>0</v>
      </c>
      <c r="T3618" s="305">
        <v>0</v>
      </c>
      <c r="U3618" s="305">
        <v>0</v>
      </c>
      <c r="V3618" s="305">
        <v>0</v>
      </c>
      <c r="W3618" s="306">
        <v>0</v>
      </c>
      <c r="X3618" s="305">
        <v>0</v>
      </c>
      <c r="Y3618" s="305">
        <v>0</v>
      </c>
      <c r="Z3618" s="305">
        <v>0</v>
      </c>
      <c r="AA3618" s="305">
        <v>0</v>
      </c>
      <c r="AB3618" s="307">
        <v>0</v>
      </c>
      <c r="AC3618" s="307">
        <v>0</v>
      </c>
      <c r="AD3618" s="307">
        <v>0</v>
      </c>
      <c r="AE3618" s="307">
        <v>0</v>
      </c>
      <c r="AF3618" s="307">
        <v>0</v>
      </c>
      <c r="AG3618" s="307">
        <v>0</v>
      </c>
      <c r="AH3618" s="362">
        <v>0</v>
      </c>
      <c r="AI3618" s="362">
        <v>0</v>
      </c>
      <c r="AK3618" s="199"/>
      <c r="AM3618" s="11"/>
      <c r="AN3618" s="15"/>
      <c r="AO3618" s="11"/>
      <c r="AP3618" s="11"/>
    </row>
    <row r="3619" spans="3:42" outlineLevel="2" x14ac:dyDescent="0.2">
      <c r="C3619" s="252" t="s">
        <v>154</v>
      </c>
      <c r="D3619" s="119">
        <v>0</v>
      </c>
      <c r="F3619" s="12"/>
      <c r="H3619" s="164"/>
      <c r="K3619" s="164"/>
      <c r="Q3619" s="16"/>
      <c r="R3619" s="800">
        <v>0</v>
      </c>
      <c r="S3619" s="800">
        <v>0</v>
      </c>
      <c r="T3619" s="800">
        <v>0</v>
      </c>
      <c r="U3619" s="800">
        <v>0</v>
      </c>
      <c r="V3619" s="800">
        <v>0</v>
      </c>
      <c r="W3619" s="800">
        <v>0</v>
      </c>
      <c r="X3619" s="800">
        <v>0</v>
      </c>
      <c r="Y3619" s="800">
        <v>0</v>
      </c>
      <c r="Z3619" s="800">
        <v>0</v>
      </c>
      <c r="AA3619" s="800">
        <v>0</v>
      </c>
      <c r="AB3619" s="800">
        <v>0</v>
      </c>
      <c r="AC3619" s="800">
        <v>0</v>
      </c>
      <c r="AD3619" s="800">
        <v>0</v>
      </c>
      <c r="AE3619" s="800">
        <v>0</v>
      </c>
      <c r="AF3619" s="800">
        <v>0</v>
      </c>
      <c r="AG3619" s="800">
        <v>0</v>
      </c>
      <c r="AH3619" s="800">
        <v>0</v>
      </c>
      <c r="AI3619" s="800">
        <v>0</v>
      </c>
      <c r="AK3619" s="199"/>
      <c r="AM3619" s="11"/>
      <c r="AN3619" s="15"/>
      <c r="AO3619" s="11"/>
      <c r="AP3619" s="11"/>
    </row>
    <row r="3620" spans="3:42" ht="15" customHeight="1" outlineLevel="2" x14ac:dyDescent="0.2">
      <c r="C3620" s="252" t="s">
        <v>154</v>
      </c>
      <c r="D3620" s="119">
        <v>0</v>
      </c>
      <c r="F3620" s="794" t="s">
        <v>69</v>
      </c>
      <c r="AK3620" s="199"/>
      <c r="AM3620" s="11"/>
      <c r="AN3620" s="15"/>
      <c r="AO3620" s="11"/>
      <c r="AP3620" s="11"/>
    </row>
    <row r="3621" spans="3:42" outlineLevel="2" x14ac:dyDescent="0.2">
      <c r="C3621" s="252" t="s">
        <v>154</v>
      </c>
      <c r="D3621" s="119">
        <v>0</v>
      </c>
      <c r="F3621" s="761" t="s">
        <v>9</v>
      </c>
      <c r="G3621" s="75"/>
      <c r="H3621" s="796" t="s">
        <v>10</v>
      </c>
      <c r="I3621" s="801"/>
      <c r="J3621" s="75"/>
      <c r="K3621" s="741"/>
      <c r="L3621" s="75"/>
      <c r="M3621" s="75"/>
      <c r="N3621" s="75"/>
      <c r="O3621" s="75"/>
      <c r="P3621" s="75"/>
      <c r="Q3621" s="128" t="s">
        <v>110</v>
      </c>
      <c r="R3621" s="299">
        <v>0</v>
      </c>
      <c r="S3621" s="300">
        <v>0</v>
      </c>
      <c r="T3621" s="300">
        <v>0</v>
      </c>
      <c r="U3621" s="300">
        <v>0</v>
      </c>
      <c r="V3621" s="300">
        <v>0</v>
      </c>
      <c r="W3621" s="301">
        <v>0</v>
      </c>
      <c r="X3621" s="300">
        <v>0</v>
      </c>
      <c r="Y3621" s="300">
        <v>0</v>
      </c>
      <c r="Z3621" s="300">
        <v>0</v>
      </c>
      <c r="AA3621" s="300">
        <v>0</v>
      </c>
      <c r="AB3621" s="302">
        <v>0</v>
      </c>
      <c r="AC3621" s="302">
        <v>0</v>
      </c>
      <c r="AD3621" s="302">
        <v>0</v>
      </c>
      <c r="AE3621" s="302">
        <v>0</v>
      </c>
      <c r="AF3621" s="302">
        <v>0</v>
      </c>
      <c r="AG3621" s="302">
        <v>0</v>
      </c>
      <c r="AH3621" s="348">
        <v>0</v>
      </c>
      <c r="AI3621" s="348">
        <v>0</v>
      </c>
      <c r="AK3621" s="199"/>
      <c r="AM3621" s="11"/>
      <c r="AN3621" s="15"/>
      <c r="AO3621" s="11"/>
      <c r="AP3621" s="11"/>
    </row>
    <row r="3622" spans="3:42" outlineLevel="2" x14ac:dyDescent="0.2">
      <c r="C3622" s="252" t="s">
        <v>154</v>
      </c>
      <c r="D3622" s="119">
        <v>0</v>
      </c>
      <c r="F3622" s="767" t="s">
        <v>14</v>
      </c>
      <c r="H3622" s="797" t="s">
        <v>10</v>
      </c>
      <c r="K3622" s="164"/>
      <c r="Q3622" s="135" t="s">
        <v>110</v>
      </c>
      <c r="R3622" s="314">
        <v>0</v>
      </c>
      <c r="S3622" s="315">
        <v>0</v>
      </c>
      <c r="T3622" s="315">
        <v>0</v>
      </c>
      <c r="U3622" s="315">
        <v>0</v>
      </c>
      <c r="V3622" s="315">
        <v>0</v>
      </c>
      <c r="W3622" s="316">
        <v>0</v>
      </c>
      <c r="X3622" s="315">
        <v>0</v>
      </c>
      <c r="Y3622" s="315">
        <v>0</v>
      </c>
      <c r="Z3622" s="315">
        <v>0</v>
      </c>
      <c r="AA3622" s="315">
        <v>0</v>
      </c>
      <c r="AB3622" s="5">
        <v>0</v>
      </c>
      <c r="AC3622" s="5">
        <v>0</v>
      </c>
      <c r="AD3622" s="5">
        <v>0</v>
      </c>
      <c r="AE3622" s="5">
        <v>0</v>
      </c>
      <c r="AF3622" s="5">
        <v>0</v>
      </c>
      <c r="AG3622" s="5">
        <v>0</v>
      </c>
      <c r="AH3622" s="350">
        <v>0</v>
      </c>
      <c r="AI3622" s="350">
        <v>0</v>
      </c>
      <c r="AJ3622" s="289"/>
      <c r="AK3622" s="199"/>
      <c r="AM3622" s="11"/>
      <c r="AN3622" s="15"/>
      <c r="AO3622" s="11"/>
      <c r="AP3622" s="11"/>
    </row>
    <row r="3623" spans="3:42" outlineLevel="2" x14ac:dyDescent="0.2">
      <c r="C3623" s="252" t="s">
        <v>154</v>
      </c>
      <c r="D3623" s="119">
        <v>0</v>
      </c>
      <c r="F3623" s="783" t="s">
        <v>16</v>
      </c>
      <c r="G3623" s="83"/>
      <c r="H3623" s="798" t="s">
        <v>10</v>
      </c>
      <c r="I3623" s="799"/>
      <c r="J3623" s="83"/>
      <c r="K3623" s="736"/>
      <c r="L3623" s="83"/>
      <c r="M3623" s="83"/>
      <c r="N3623" s="83"/>
      <c r="O3623" s="83"/>
      <c r="P3623" s="83"/>
      <c r="Q3623" s="143" t="s">
        <v>110</v>
      </c>
      <c r="R3623" s="304">
        <v>0</v>
      </c>
      <c r="S3623" s="305">
        <v>0</v>
      </c>
      <c r="T3623" s="305">
        <v>0</v>
      </c>
      <c r="U3623" s="305">
        <v>0</v>
      </c>
      <c r="V3623" s="305">
        <v>0</v>
      </c>
      <c r="W3623" s="306">
        <v>0</v>
      </c>
      <c r="X3623" s="305">
        <v>0</v>
      </c>
      <c r="Y3623" s="305">
        <v>0</v>
      </c>
      <c r="Z3623" s="305">
        <v>0</v>
      </c>
      <c r="AA3623" s="305">
        <v>0</v>
      </c>
      <c r="AB3623" s="307">
        <v>0</v>
      </c>
      <c r="AC3623" s="307">
        <v>0</v>
      </c>
      <c r="AD3623" s="307">
        <v>0</v>
      </c>
      <c r="AE3623" s="307">
        <v>0</v>
      </c>
      <c r="AF3623" s="307">
        <v>0</v>
      </c>
      <c r="AG3623" s="307">
        <v>0</v>
      </c>
      <c r="AH3623" s="362">
        <v>0</v>
      </c>
      <c r="AI3623" s="362">
        <v>0</v>
      </c>
      <c r="AK3623" s="199"/>
      <c r="AM3623" s="11"/>
      <c r="AN3623" s="15"/>
      <c r="AO3623" s="11"/>
      <c r="AP3623" s="11"/>
    </row>
    <row r="3624" spans="3:42" outlineLevel="2" x14ac:dyDescent="0.2">
      <c r="C3624" s="252" t="s">
        <v>154</v>
      </c>
      <c r="D3624" s="119">
        <v>0</v>
      </c>
      <c r="F3624" s="12"/>
      <c r="H3624" s="797"/>
      <c r="K3624" s="164"/>
      <c r="Q3624" s="16"/>
      <c r="R3624" s="800">
        <v>0</v>
      </c>
      <c r="S3624" s="800">
        <v>0</v>
      </c>
      <c r="T3624" s="800">
        <v>0</v>
      </c>
      <c r="U3624" s="800">
        <v>0</v>
      </c>
      <c r="V3624" s="800">
        <v>0</v>
      </c>
      <c r="W3624" s="800">
        <v>0</v>
      </c>
      <c r="X3624" s="800">
        <v>0</v>
      </c>
      <c r="Y3624" s="800">
        <v>0</v>
      </c>
      <c r="Z3624" s="800">
        <v>0</v>
      </c>
      <c r="AA3624" s="800">
        <v>0</v>
      </c>
      <c r="AB3624" s="800">
        <v>0</v>
      </c>
      <c r="AC3624" s="800">
        <v>0</v>
      </c>
      <c r="AD3624" s="800">
        <v>0</v>
      </c>
      <c r="AE3624" s="800">
        <v>0</v>
      </c>
      <c r="AF3624" s="800">
        <v>0</v>
      </c>
      <c r="AG3624" s="800">
        <v>0</v>
      </c>
      <c r="AH3624" s="800">
        <v>0</v>
      </c>
      <c r="AI3624" s="800">
        <v>0</v>
      </c>
      <c r="AK3624" s="199"/>
      <c r="AM3624" s="11"/>
      <c r="AN3624" s="15"/>
      <c r="AO3624" s="11"/>
      <c r="AP3624" s="11"/>
    </row>
    <row r="3625" spans="3:42" ht="17.25" customHeight="1" outlineLevel="2" x14ac:dyDescent="0.2">
      <c r="C3625" s="252" t="s">
        <v>154</v>
      </c>
      <c r="D3625" s="119">
        <v>0</v>
      </c>
      <c r="F3625" s="794" t="s">
        <v>616</v>
      </c>
      <c r="AK3625" s="199"/>
      <c r="AM3625" s="11"/>
      <c r="AN3625" s="15"/>
      <c r="AO3625" s="11"/>
      <c r="AP3625" s="11"/>
    </row>
    <row r="3626" spans="3:42" outlineLevel="2" x14ac:dyDescent="0.2">
      <c r="C3626" s="252" t="s">
        <v>154</v>
      </c>
      <c r="D3626" s="119">
        <v>0</v>
      </c>
      <c r="F3626" s="761" t="s">
        <v>48</v>
      </c>
      <c r="G3626" s="75"/>
      <c r="H3626" s="796" t="s">
        <v>10</v>
      </c>
      <c r="I3626" s="228" t="s">
        <v>617</v>
      </c>
      <c r="J3626" s="75"/>
      <c r="K3626" s="741"/>
      <c r="L3626" s="75"/>
      <c r="M3626" s="75"/>
      <c r="N3626" s="75"/>
      <c r="O3626" s="75"/>
      <c r="P3626" s="75"/>
      <c r="Q3626" s="128" t="s">
        <v>110</v>
      </c>
      <c r="R3626" s="299">
        <v>0</v>
      </c>
      <c r="S3626" s="300">
        <v>0</v>
      </c>
      <c r="T3626" s="300">
        <v>0</v>
      </c>
      <c r="U3626" s="300">
        <v>0</v>
      </c>
      <c r="V3626" s="300">
        <v>0</v>
      </c>
      <c r="W3626" s="301">
        <v>0</v>
      </c>
      <c r="X3626" s="300">
        <v>0</v>
      </c>
      <c r="Y3626" s="300">
        <v>0</v>
      </c>
      <c r="Z3626" s="300">
        <v>0</v>
      </c>
      <c r="AA3626" s="300">
        <v>0</v>
      </c>
      <c r="AB3626" s="302">
        <v>0</v>
      </c>
      <c r="AC3626" s="302">
        <v>0</v>
      </c>
      <c r="AD3626" s="302">
        <v>0</v>
      </c>
      <c r="AE3626" s="302">
        <v>0</v>
      </c>
      <c r="AF3626" s="302">
        <v>0</v>
      </c>
      <c r="AG3626" s="302">
        <v>0</v>
      </c>
      <c r="AH3626" s="348">
        <v>0</v>
      </c>
      <c r="AI3626" s="348">
        <v>0</v>
      </c>
      <c r="AJ3626" s="289"/>
      <c r="AK3626" s="199"/>
      <c r="AM3626" s="11"/>
      <c r="AN3626" s="15"/>
      <c r="AO3626" s="11"/>
      <c r="AP3626" s="11"/>
    </row>
    <row r="3627" spans="3:42" outlineLevel="2" x14ac:dyDescent="0.2">
      <c r="C3627" s="252" t="s">
        <v>154</v>
      </c>
      <c r="D3627" s="119">
        <v>0</v>
      </c>
      <c r="F3627" s="767" t="s">
        <v>55</v>
      </c>
      <c r="H3627" s="797" t="s">
        <v>10</v>
      </c>
      <c r="I3627" s="234" t="s">
        <v>617</v>
      </c>
      <c r="K3627" s="164"/>
      <c r="Q3627" s="135" t="s">
        <v>110</v>
      </c>
      <c r="R3627" s="314">
        <v>0</v>
      </c>
      <c r="S3627" s="315">
        <v>0</v>
      </c>
      <c r="T3627" s="315">
        <v>0</v>
      </c>
      <c r="U3627" s="315">
        <v>0</v>
      </c>
      <c r="V3627" s="315">
        <v>0</v>
      </c>
      <c r="W3627" s="316">
        <v>0</v>
      </c>
      <c r="X3627" s="315">
        <v>0</v>
      </c>
      <c r="Y3627" s="315">
        <v>0</v>
      </c>
      <c r="Z3627" s="315">
        <v>0</v>
      </c>
      <c r="AA3627" s="315">
        <v>0</v>
      </c>
      <c r="AB3627" s="5">
        <v>0</v>
      </c>
      <c r="AC3627" s="5">
        <v>0</v>
      </c>
      <c r="AD3627" s="5">
        <v>0</v>
      </c>
      <c r="AE3627" s="5">
        <v>0</v>
      </c>
      <c r="AF3627" s="5">
        <v>0</v>
      </c>
      <c r="AG3627" s="5">
        <v>0</v>
      </c>
      <c r="AH3627" s="350">
        <v>0</v>
      </c>
      <c r="AI3627" s="350">
        <v>0</v>
      </c>
      <c r="AK3627" s="199"/>
      <c r="AM3627" s="11"/>
      <c r="AN3627" s="15"/>
      <c r="AO3627" s="11"/>
      <c r="AP3627" s="11"/>
    </row>
    <row r="3628" spans="3:42" outlineLevel="2" x14ac:dyDescent="0.2">
      <c r="C3628" s="252" t="s">
        <v>154</v>
      </c>
      <c r="D3628" s="119">
        <v>0</v>
      </c>
      <c r="F3628" s="783" t="s">
        <v>57</v>
      </c>
      <c r="G3628" s="83"/>
      <c r="H3628" s="798" t="s">
        <v>10</v>
      </c>
      <c r="I3628" s="240" t="s">
        <v>617</v>
      </c>
      <c r="J3628" s="83"/>
      <c r="K3628" s="736"/>
      <c r="L3628" s="83"/>
      <c r="M3628" s="83"/>
      <c r="N3628" s="83"/>
      <c r="O3628" s="83"/>
      <c r="P3628" s="83"/>
      <c r="Q3628" s="143" t="s">
        <v>110</v>
      </c>
      <c r="R3628" s="304">
        <v>0</v>
      </c>
      <c r="S3628" s="305">
        <v>0</v>
      </c>
      <c r="T3628" s="305">
        <v>0</v>
      </c>
      <c r="U3628" s="305">
        <v>0</v>
      </c>
      <c r="V3628" s="305">
        <v>0</v>
      </c>
      <c r="W3628" s="306">
        <v>0</v>
      </c>
      <c r="X3628" s="305">
        <v>0</v>
      </c>
      <c r="Y3628" s="305">
        <v>0</v>
      </c>
      <c r="Z3628" s="305">
        <v>0</v>
      </c>
      <c r="AA3628" s="305">
        <v>0</v>
      </c>
      <c r="AB3628" s="307">
        <v>0</v>
      </c>
      <c r="AC3628" s="307">
        <v>0</v>
      </c>
      <c r="AD3628" s="307">
        <v>0</v>
      </c>
      <c r="AE3628" s="307">
        <v>0</v>
      </c>
      <c r="AF3628" s="307">
        <v>0</v>
      </c>
      <c r="AG3628" s="307">
        <v>0</v>
      </c>
      <c r="AH3628" s="362">
        <v>0</v>
      </c>
      <c r="AI3628" s="362">
        <v>0</v>
      </c>
      <c r="AK3628" s="199"/>
      <c r="AM3628" s="11"/>
      <c r="AN3628" s="15"/>
      <c r="AO3628" s="11"/>
      <c r="AP3628" s="11"/>
    </row>
    <row r="3629" spans="3:42" outlineLevel="2" x14ac:dyDescent="0.2">
      <c r="C3629" s="252" t="s">
        <v>154</v>
      </c>
      <c r="D3629" s="119">
        <v>0</v>
      </c>
      <c r="F3629" s="802" t="s">
        <v>618</v>
      </c>
      <c r="R3629" s="800">
        <v>0</v>
      </c>
      <c r="S3629" s="800">
        <v>0</v>
      </c>
      <c r="T3629" s="800">
        <v>0</v>
      </c>
      <c r="U3629" s="800">
        <v>0</v>
      </c>
      <c r="V3629" s="800">
        <v>0</v>
      </c>
      <c r="W3629" s="800">
        <v>0</v>
      </c>
      <c r="X3629" s="800">
        <v>0</v>
      </c>
      <c r="Y3629" s="800">
        <v>0</v>
      </c>
      <c r="Z3629" s="800">
        <v>0</v>
      </c>
      <c r="AA3629" s="800">
        <v>0</v>
      </c>
      <c r="AB3629" s="800">
        <v>0</v>
      </c>
      <c r="AC3629" s="800">
        <v>0</v>
      </c>
      <c r="AD3629" s="800">
        <v>0</v>
      </c>
      <c r="AE3629" s="800">
        <v>0</v>
      </c>
      <c r="AF3629" s="800">
        <v>0</v>
      </c>
      <c r="AG3629" s="800">
        <v>0</v>
      </c>
      <c r="AH3629" s="800">
        <v>0</v>
      </c>
      <c r="AI3629" s="800">
        <v>0</v>
      </c>
      <c r="AK3629" s="199"/>
      <c r="AM3629" s="11"/>
      <c r="AN3629" s="15"/>
      <c r="AO3629" s="11"/>
      <c r="AP3629" s="11"/>
    </row>
    <row r="3630" spans="3:42" outlineLevel="2" x14ac:dyDescent="0.2">
      <c r="C3630" s="252" t="s">
        <v>154</v>
      </c>
      <c r="D3630" s="119">
        <v>0</v>
      </c>
      <c r="R3630" s="5"/>
      <c r="S3630" s="5"/>
      <c r="T3630" s="5"/>
      <c r="U3630" s="5"/>
      <c r="V3630" s="5"/>
      <c r="W3630" s="5"/>
      <c r="X3630" s="5"/>
      <c r="Y3630" s="5"/>
      <c r="AK3630" s="199"/>
      <c r="AM3630" s="11"/>
      <c r="AN3630" s="15"/>
      <c r="AO3630" s="11"/>
      <c r="AP3630" s="11"/>
    </row>
    <row r="3631" spans="3:42" outlineLevel="2" x14ac:dyDescent="0.2">
      <c r="C3631" s="252" t="s">
        <v>154</v>
      </c>
      <c r="D3631" s="119">
        <v>0</v>
      </c>
      <c r="F3631" s="789" t="s">
        <v>619</v>
      </c>
      <c r="G3631" s="790"/>
      <c r="H3631" s="803"/>
      <c r="I3631" s="790"/>
      <c r="J3631" s="790"/>
      <c r="K3631" s="792"/>
      <c r="L3631" s="789"/>
      <c r="M3631" s="789"/>
      <c r="N3631" s="789"/>
      <c r="O3631" s="789"/>
      <c r="P3631" s="789"/>
      <c r="Q3631" s="792"/>
      <c r="R3631" s="793"/>
      <c r="S3631" s="793"/>
      <c r="T3631" s="793"/>
      <c r="U3631" s="793"/>
      <c r="V3631" s="793"/>
      <c r="W3631" s="793"/>
      <c r="X3631" s="793"/>
      <c r="Y3631" s="793"/>
      <c r="Z3631" s="793"/>
      <c r="AA3631" s="793"/>
      <c r="AB3631" s="793"/>
      <c r="AC3631" s="793"/>
      <c r="AD3631" s="793"/>
      <c r="AE3631" s="793"/>
      <c r="AF3631" s="793"/>
      <c r="AG3631" s="793"/>
      <c r="AH3631" s="789"/>
      <c r="AI3631" s="789"/>
      <c r="AK3631" s="199"/>
      <c r="AM3631" s="11"/>
      <c r="AN3631" s="15"/>
      <c r="AO3631" s="11"/>
      <c r="AP3631" s="11"/>
    </row>
    <row r="3632" spans="3:42" outlineLevel="2" x14ac:dyDescent="0.2">
      <c r="C3632" s="252" t="s">
        <v>154</v>
      </c>
      <c r="D3632" s="119">
        <v>0</v>
      </c>
      <c r="F3632" t="s">
        <v>620</v>
      </c>
      <c r="AK3632" s="199"/>
      <c r="AM3632" s="11"/>
      <c r="AN3632" s="15"/>
      <c r="AO3632" s="11"/>
      <c r="AP3632" s="11"/>
    </row>
    <row r="3633" spans="3:42" outlineLevel="2" x14ac:dyDescent="0.2">
      <c r="C3633" s="252" t="s">
        <v>154</v>
      </c>
      <c r="D3633" s="119">
        <v>0</v>
      </c>
      <c r="F3633" s="761" t="s">
        <v>48</v>
      </c>
      <c r="G3633" s="75"/>
      <c r="H3633" s="796" t="s">
        <v>10</v>
      </c>
      <c r="I3633" s="801"/>
      <c r="J3633" s="75"/>
      <c r="K3633" s="741"/>
      <c r="L3633" s="75"/>
      <c r="M3633" s="75"/>
      <c r="N3633" s="75"/>
      <c r="O3633" s="75"/>
      <c r="P3633" s="75"/>
      <c r="Q3633" s="128" t="s">
        <v>536</v>
      </c>
      <c r="R3633" s="804">
        <v>0</v>
      </c>
      <c r="S3633" s="805">
        <v>0</v>
      </c>
      <c r="T3633" s="805">
        <v>0</v>
      </c>
      <c r="U3633" s="805">
        <v>0</v>
      </c>
      <c r="V3633" s="805">
        <v>0</v>
      </c>
      <c r="W3633" s="806">
        <v>0</v>
      </c>
      <c r="X3633" s="805">
        <v>0</v>
      </c>
      <c r="Y3633" s="805">
        <v>0</v>
      </c>
      <c r="Z3633" s="805">
        <v>0</v>
      </c>
      <c r="AA3633" s="805">
        <v>0</v>
      </c>
      <c r="AB3633" s="805">
        <v>0</v>
      </c>
      <c r="AC3633" s="805">
        <v>0</v>
      </c>
      <c r="AD3633" s="805">
        <v>0</v>
      </c>
      <c r="AE3633" s="805">
        <v>0</v>
      </c>
      <c r="AF3633" s="805">
        <v>0</v>
      </c>
      <c r="AG3633" s="805">
        <v>0</v>
      </c>
      <c r="AH3633" s="808">
        <v>0</v>
      </c>
      <c r="AI3633" s="808">
        <v>0</v>
      </c>
      <c r="AJ3633" s="289"/>
      <c r="AK3633" s="199"/>
      <c r="AM3633" s="11"/>
      <c r="AN3633" s="15"/>
      <c r="AO3633" s="11"/>
      <c r="AP3633" s="11"/>
    </row>
    <row r="3634" spans="3:42" outlineLevel="2" x14ac:dyDescent="0.2">
      <c r="C3634" s="252" t="s">
        <v>154</v>
      </c>
      <c r="D3634" s="119">
        <v>0</v>
      </c>
      <c r="F3634" s="767" t="s">
        <v>55</v>
      </c>
      <c r="H3634" s="797" t="s">
        <v>10</v>
      </c>
      <c r="K3634" s="164"/>
      <c r="Q3634" s="135" t="s">
        <v>536</v>
      </c>
      <c r="R3634" s="809">
        <v>0</v>
      </c>
      <c r="S3634" s="810">
        <v>0</v>
      </c>
      <c r="T3634" s="810">
        <v>0</v>
      </c>
      <c r="U3634" s="810">
        <v>0</v>
      </c>
      <c r="V3634" s="810">
        <v>0</v>
      </c>
      <c r="W3634" s="811">
        <v>0</v>
      </c>
      <c r="X3634" s="810">
        <v>0</v>
      </c>
      <c r="Y3634" s="810">
        <v>0</v>
      </c>
      <c r="Z3634" s="810">
        <v>0</v>
      </c>
      <c r="AA3634" s="810">
        <v>0</v>
      </c>
      <c r="AB3634" s="810">
        <v>0</v>
      </c>
      <c r="AC3634" s="810">
        <v>0</v>
      </c>
      <c r="AD3634" s="810">
        <v>0</v>
      </c>
      <c r="AE3634" s="810">
        <v>0</v>
      </c>
      <c r="AF3634" s="810">
        <v>0</v>
      </c>
      <c r="AG3634" s="810">
        <v>0</v>
      </c>
      <c r="AH3634" s="812">
        <v>0</v>
      </c>
      <c r="AI3634" s="812">
        <v>0</v>
      </c>
      <c r="AK3634" s="199"/>
      <c r="AM3634" s="11"/>
      <c r="AN3634" s="15"/>
      <c r="AO3634" s="11"/>
      <c r="AP3634" s="11"/>
    </row>
    <row r="3635" spans="3:42" outlineLevel="2" x14ac:dyDescent="0.2">
      <c r="C3635" s="252" t="s">
        <v>154</v>
      </c>
      <c r="D3635" s="119">
        <v>0</v>
      </c>
      <c r="F3635" s="783" t="s">
        <v>57</v>
      </c>
      <c r="G3635" s="83"/>
      <c r="H3635" s="798" t="s">
        <v>10</v>
      </c>
      <c r="I3635" s="799"/>
      <c r="J3635" s="83"/>
      <c r="K3635" s="736"/>
      <c r="L3635" s="83"/>
      <c r="M3635" s="83"/>
      <c r="N3635" s="83"/>
      <c r="O3635" s="83"/>
      <c r="P3635" s="83"/>
      <c r="Q3635" s="143" t="s">
        <v>536</v>
      </c>
      <c r="R3635" s="813">
        <v>0</v>
      </c>
      <c r="S3635" s="814">
        <v>0</v>
      </c>
      <c r="T3635" s="814">
        <v>0</v>
      </c>
      <c r="U3635" s="814">
        <v>0</v>
      </c>
      <c r="V3635" s="814">
        <v>0</v>
      </c>
      <c r="W3635" s="815">
        <v>0</v>
      </c>
      <c r="X3635" s="814">
        <v>0</v>
      </c>
      <c r="Y3635" s="814">
        <v>0</v>
      </c>
      <c r="Z3635" s="814">
        <v>0</v>
      </c>
      <c r="AA3635" s="814">
        <v>0</v>
      </c>
      <c r="AB3635" s="814">
        <v>0</v>
      </c>
      <c r="AC3635" s="814">
        <v>0</v>
      </c>
      <c r="AD3635" s="814">
        <v>0</v>
      </c>
      <c r="AE3635" s="814">
        <v>0</v>
      </c>
      <c r="AF3635" s="814">
        <v>0</v>
      </c>
      <c r="AG3635" s="814">
        <v>0</v>
      </c>
      <c r="AH3635" s="816">
        <v>0</v>
      </c>
      <c r="AI3635" s="816">
        <v>0</v>
      </c>
      <c r="AK3635" s="199"/>
      <c r="AM3635" s="11"/>
      <c r="AN3635" s="15"/>
      <c r="AO3635" s="11"/>
      <c r="AP3635" s="11"/>
    </row>
    <row r="3636" spans="3:42" outlineLevel="2" x14ac:dyDescent="0.2">
      <c r="C3636" s="252" t="s">
        <v>154</v>
      </c>
      <c r="D3636" s="119">
        <v>0</v>
      </c>
      <c r="H3636" s="798"/>
      <c r="AK3636" s="199"/>
      <c r="AM3636" s="11"/>
      <c r="AN3636" s="15"/>
      <c r="AO3636" s="11"/>
      <c r="AP3636" s="11"/>
    </row>
    <row r="3637" spans="3:42" outlineLevel="2" x14ac:dyDescent="0.2">
      <c r="C3637" s="252" t="s">
        <v>154</v>
      </c>
      <c r="D3637" s="119">
        <v>0</v>
      </c>
      <c r="F3637" s="789" t="s">
        <v>621</v>
      </c>
      <c r="G3637" s="790"/>
      <c r="H3637" s="803"/>
      <c r="I3637" s="790"/>
      <c r="J3637" s="790"/>
      <c r="K3637" s="792"/>
      <c r="L3637" s="789"/>
      <c r="M3637" s="789"/>
      <c r="N3637" s="789"/>
      <c r="O3637" s="789"/>
      <c r="P3637" s="789"/>
      <c r="Q3637" s="792"/>
      <c r="R3637" s="793"/>
      <c r="S3637" s="793"/>
      <c r="T3637" s="793"/>
      <c r="U3637" s="793"/>
      <c r="V3637" s="793"/>
      <c r="W3637" s="793"/>
      <c r="X3637" s="793"/>
      <c r="Y3637" s="793"/>
      <c r="Z3637" s="793"/>
      <c r="AA3637" s="793"/>
      <c r="AB3637" s="793"/>
      <c r="AC3637" s="793"/>
      <c r="AD3637" s="793"/>
      <c r="AE3637" s="793"/>
      <c r="AF3637" s="793"/>
      <c r="AG3637" s="793"/>
      <c r="AH3637" s="789"/>
      <c r="AI3637" s="789"/>
      <c r="AK3637" s="199"/>
      <c r="AM3637" s="11"/>
      <c r="AN3637" s="15"/>
      <c r="AO3637" s="11"/>
      <c r="AP3637" s="11"/>
    </row>
    <row r="3638" spans="3:42" outlineLevel="2" x14ac:dyDescent="0.2">
      <c r="C3638" s="252" t="s">
        <v>154</v>
      </c>
      <c r="D3638" s="119">
        <v>0</v>
      </c>
      <c r="F3638" s="794" t="s">
        <v>518</v>
      </c>
      <c r="AK3638" s="199"/>
      <c r="AM3638" s="11"/>
      <c r="AN3638" s="15"/>
      <c r="AO3638" s="11"/>
      <c r="AP3638" s="11"/>
    </row>
    <row r="3639" spans="3:42" outlineLevel="2" x14ac:dyDescent="0.2">
      <c r="C3639" s="252" t="s">
        <v>154</v>
      </c>
      <c r="D3639" s="119">
        <v>0</v>
      </c>
      <c r="F3639" s="761" t="s">
        <v>48</v>
      </c>
      <c r="G3639" s="75"/>
      <c r="H3639" s="796" t="s">
        <v>10</v>
      </c>
      <c r="I3639" s="228" t="s">
        <v>518</v>
      </c>
      <c r="J3639" s="75"/>
      <c r="K3639" s="741"/>
      <c r="L3639" s="75"/>
      <c r="M3639" s="75"/>
      <c r="N3639" s="75"/>
      <c r="O3639" s="75"/>
      <c r="P3639" s="75"/>
      <c r="Q3639" s="128" t="s">
        <v>536</v>
      </c>
      <c r="R3639" s="299">
        <v>0</v>
      </c>
      <c r="S3639" s="300">
        <v>0</v>
      </c>
      <c r="T3639" s="300">
        <v>0</v>
      </c>
      <c r="U3639" s="300">
        <v>0</v>
      </c>
      <c r="V3639" s="300">
        <v>0</v>
      </c>
      <c r="W3639" s="301">
        <v>0</v>
      </c>
      <c r="X3639" s="300">
        <v>0</v>
      </c>
      <c r="Y3639" s="300">
        <v>0</v>
      </c>
      <c r="Z3639" s="300">
        <v>0</v>
      </c>
      <c r="AA3639" s="300">
        <v>0</v>
      </c>
      <c r="AB3639" s="302">
        <v>0</v>
      </c>
      <c r="AC3639" s="302">
        <v>0</v>
      </c>
      <c r="AD3639" s="302">
        <v>0</v>
      </c>
      <c r="AE3639" s="302">
        <v>0</v>
      </c>
      <c r="AF3639" s="302">
        <v>0</v>
      </c>
      <c r="AG3639" s="302">
        <v>0</v>
      </c>
      <c r="AH3639" s="348">
        <v>0</v>
      </c>
      <c r="AI3639" s="348">
        <v>0</v>
      </c>
      <c r="AK3639" s="199"/>
      <c r="AM3639" s="11"/>
      <c r="AN3639" s="15"/>
      <c r="AO3639" s="11"/>
      <c r="AP3639" s="11"/>
    </row>
    <row r="3640" spans="3:42" outlineLevel="2" x14ac:dyDescent="0.2">
      <c r="C3640" s="252" t="s">
        <v>154</v>
      </c>
      <c r="D3640" s="119">
        <v>0</v>
      </c>
      <c r="F3640" s="783" t="s">
        <v>55</v>
      </c>
      <c r="G3640" s="83"/>
      <c r="H3640" s="798" t="s">
        <v>10</v>
      </c>
      <c r="I3640" s="240" t="s">
        <v>518</v>
      </c>
      <c r="J3640" s="83"/>
      <c r="K3640" s="736"/>
      <c r="L3640" s="83"/>
      <c r="M3640" s="83"/>
      <c r="N3640" s="83"/>
      <c r="O3640" s="83"/>
      <c r="P3640" s="83"/>
      <c r="Q3640" s="143" t="s">
        <v>536</v>
      </c>
      <c r="R3640" s="304">
        <v>0</v>
      </c>
      <c r="S3640" s="305">
        <v>0</v>
      </c>
      <c r="T3640" s="305">
        <v>0</v>
      </c>
      <c r="U3640" s="305">
        <v>0</v>
      </c>
      <c r="V3640" s="305">
        <v>0</v>
      </c>
      <c r="W3640" s="306">
        <v>0</v>
      </c>
      <c r="X3640" s="305">
        <v>0</v>
      </c>
      <c r="Y3640" s="305">
        <v>0</v>
      </c>
      <c r="Z3640" s="305">
        <v>0</v>
      </c>
      <c r="AA3640" s="305">
        <v>0</v>
      </c>
      <c r="AB3640" s="307">
        <v>0</v>
      </c>
      <c r="AC3640" s="307">
        <v>0</v>
      </c>
      <c r="AD3640" s="307">
        <v>0</v>
      </c>
      <c r="AE3640" s="307">
        <v>0</v>
      </c>
      <c r="AF3640" s="307">
        <v>0</v>
      </c>
      <c r="AG3640" s="307">
        <v>0</v>
      </c>
      <c r="AH3640" s="362">
        <v>0</v>
      </c>
      <c r="AI3640" s="362">
        <v>0</v>
      </c>
      <c r="AK3640" s="199"/>
      <c r="AM3640" s="11"/>
      <c r="AN3640" s="15"/>
      <c r="AO3640" s="11"/>
      <c r="AP3640" s="11"/>
    </row>
    <row r="3641" spans="3:42" outlineLevel="2" x14ac:dyDescent="0.2">
      <c r="C3641" s="252" t="s">
        <v>154</v>
      </c>
      <c r="D3641" s="119">
        <v>0</v>
      </c>
      <c r="F3641" s="40" t="s">
        <v>622</v>
      </c>
      <c r="AK3641" s="199"/>
      <c r="AM3641" s="11"/>
      <c r="AN3641" s="15"/>
      <c r="AO3641" s="11"/>
      <c r="AP3641" s="11"/>
    </row>
    <row r="3642" spans="3:42" outlineLevel="2" x14ac:dyDescent="0.2">
      <c r="C3642" s="252" t="s">
        <v>154</v>
      </c>
      <c r="D3642" s="119">
        <v>0</v>
      </c>
      <c r="F3642" s="761" t="s">
        <v>48</v>
      </c>
      <c r="G3642" s="75"/>
      <c r="H3642" s="796" t="s">
        <v>623</v>
      </c>
      <c r="I3642" s="801"/>
      <c r="J3642" s="75"/>
      <c r="K3642" s="741"/>
      <c r="L3642" s="75"/>
      <c r="M3642" s="75"/>
      <c r="N3642" s="75"/>
      <c r="O3642" s="75"/>
      <c r="P3642" s="75"/>
      <c r="Q3642" s="128" t="s">
        <v>536</v>
      </c>
      <c r="R3642" s="804">
        <v>0</v>
      </c>
      <c r="S3642" s="805">
        <v>0</v>
      </c>
      <c r="T3642" s="805">
        <v>0</v>
      </c>
      <c r="U3642" s="805">
        <v>0</v>
      </c>
      <c r="V3642" s="805">
        <v>0</v>
      </c>
      <c r="W3642" s="806">
        <v>0</v>
      </c>
      <c r="X3642" s="805">
        <v>0</v>
      </c>
      <c r="Y3642" s="805">
        <v>0</v>
      </c>
      <c r="Z3642" s="805">
        <v>0</v>
      </c>
      <c r="AA3642" s="805">
        <v>0</v>
      </c>
      <c r="AB3642" s="805">
        <v>0</v>
      </c>
      <c r="AC3642" s="805">
        <v>0</v>
      </c>
      <c r="AD3642" s="805">
        <v>0</v>
      </c>
      <c r="AE3642" s="805">
        <v>0</v>
      </c>
      <c r="AF3642" s="805">
        <v>0</v>
      </c>
      <c r="AG3642" s="805">
        <v>0</v>
      </c>
      <c r="AH3642" s="808">
        <v>0</v>
      </c>
      <c r="AI3642" s="808">
        <v>0</v>
      </c>
      <c r="AK3642" s="199"/>
      <c r="AM3642" s="11"/>
      <c r="AN3642" s="15"/>
      <c r="AO3642" s="11"/>
      <c r="AP3642" s="11"/>
    </row>
    <row r="3643" spans="3:42" outlineLevel="2" x14ac:dyDescent="0.2">
      <c r="C3643" s="252" t="s">
        <v>154</v>
      </c>
      <c r="D3643" s="119">
        <v>0</v>
      </c>
      <c r="F3643" s="767" t="s">
        <v>55</v>
      </c>
      <c r="H3643" s="797" t="s">
        <v>623</v>
      </c>
      <c r="K3643" s="164"/>
      <c r="Q3643" s="135" t="s">
        <v>536</v>
      </c>
      <c r="R3643" s="809">
        <v>0</v>
      </c>
      <c r="S3643" s="810">
        <v>0</v>
      </c>
      <c r="T3643" s="810">
        <v>0</v>
      </c>
      <c r="U3643" s="810">
        <v>0</v>
      </c>
      <c r="V3643" s="810">
        <v>0</v>
      </c>
      <c r="W3643" s="811">
        <v>0</v>
      </c>
      <c r="X3643" s="810">
        <v>0</v>
      </c>
      <c r="Y3643" s="810">
        <v>0</v>
      </c>
      <c r="Z3643" s="810">
        <v>0</v>
      </c>
      <c r="AA3643" s="810">
        <v>0</v>
      </c>
      <c r="AB3643" s="810">
        <v>0</v>
      </c>
      <c r="AC3643" s="810">
        <v>0</v>
      </c>
      <c r="AD3643" s="810">
        <v>0</v>
      </c>
      <c r="AE3643" s="810">
        <v>0</v>
      </c>
      <c r="AF3643" s="810">
        <v>0</v>
      </c>
      <c r="AG3643" s="810">
        <v>0</v>
      </c>
      <c r="AH3643" s="812">
        <v>0</v>
      </c>
      <c r="AI3643" s="812">
        <v>0</v>
      </c>
      <c r="AK3643" s="199"/>
      <c r="AM3643" s="11"/>
      <c r="AN3643" s="15"/>
      <c r="AO3643" s="11"/>
      <c r="AP3643" s="11"/>
    </row>
    <row r="3644" spans="3:42" outlineLevel="2" x14ac:dyDescent="0.2">
      <c r="C3644" s="252" t="s">
        <v>154</v>
      </c>
      <c r="D3644" s="119">
        <v>0</v>
      </c>
      <c r="F3644" s="783" t="s">
        <v>57</v>
      </c>
      <c r="G3644" s="83"/>
      <c r="H3644" s="798" t="s">
        <v>623</v>
      </c>
      <c r="I3644" s="799"/>
      <c r="J3644" s="83"/>
      <c r="K3644" s="736"/>
      <c r="L3644" s="83"/>
      <c r="M3644" s="83"/>
      <c r="N3644" s="83"/>
      <c r="O3644" s="83"/>
      <c r="P3644" s="83"/>
      <c r="Q3644" s="143" t="s">
        <v>536</v>
      </c>
      <c r="R3644" s="813">
        <v>0</v>
      </c>
      <c r="S3644" s="814">
        <v>0</v>
      </c>
      <c r="T3644" s="814">
        <v>0</v>
      </c>
      <c r="U3644" s="814">
        <v>0</v>
      </c>
      <c r="V3644" s="814">
        <v>0</v>
      </c>
      <c r="W3644" s="815">
        <v>0</v>
      </c>
      <c r="X3644" s="814">
        <v>0</v>
      </c>
      <c r="Y3644" s="814">
        <v>0</v>
      </c>
      <c r="Z3644" s="814">
        <v>0</v>
      </c>
      <c r="AA3644" s="814">
        <v>0</v>
      </c>
      <c r="AB3644" s="814">
        <v>0</v>
      </c>
      <c r="AC3644" s="814">
        <v>0</v>
      </c>
      <c r="AD3644" s="814">
        <v>0</v>
      </c>
      <c r="AE3644" s="814">
        <v>0</v>
      </c>
      <c r="AF3644" s="814">
        <v>0</v>
      </c>
      <c r="AG3644" s="814">
        <v>0</v>
      </c>
      <c r="AH3644" s="816">
        <v>0</v>
      </c>
      <c r="AI3644" s="816">
        <v>0</v>
      </c>
      <c r="AK3644" s="199"/>
      <c r="AM3644" s="11"/>
      <c r="AN3644" s="15"/>
      <c r="AO3644" s="11"/>
      <c r="AP3644" s="11"/>
    </row>
    <row r="3645" spans="3:42" outlineLevel="2" x14ac:dyDescent="0.2">
      <c r="C3645" s="252" t="s">
        <v>154</v>
      </c>
      <c r="D3645" s="119">
        <v>0</v>
      </c>
      <c r="AK3645" s="199"/>
      <c r="AM3645" s="11"/>
      <c r="AN3645" s="15"/>
      <c r="AO3645" s="11"/>
      <c r="AP3645" s="11"/>
    </row>
    <row r="3646" spans="3:42" outlineLevel="1" x14ac:dyDescent="0.2">
      <c r="C3646" s="252" t="s">
        <v>154</v>
      </c>
      <c r="D3646" s="119">
        <v>0</v>
      </c>
      <c r="F3646" s="121" t="s">
        <v>624</v>
      </c>
      <c r="G3646" s="756"/>
      <c r="H3646" s="757"/>
      <c r="I3646" s="788"/>
      <c r="J3646" s="756"/>
      <c r="K3646" s="758"/>
      <c r="L3646" s="759"/>
      <c r="M3646" s="759"/>
      <c r="N3646" s="759"/>
      <c r="O3646" s="759"/>
      <c r="P3646" s="759"/>
      <c r="Q3646" s="758"/>
      <c r="R3646" s="760"/>
      <c r="S3646" s="760"/>
      <c r="T3646" s="760"/>
      <c r="U3646" s="760"/>
      <c r="V3646" s="760"/>
      <c r="W3646" s="760"/>
      <c r="X3646" s="760"/>
      <c r="Y3646" s="760"/>
      <c r="Z3646" s="760"/>
      <c r="AA3646" s="760"/>
      <c r="AB3646" s="760"/>
      <c r="AC3646" s="760"/>
      <c r="AD3646" s="760"/>
      <c r="AE3646" s="760"/>
      <c r="AF3646" s="760"/>
      <c r="AG3646" s="760"/>
      <c r="AH3646" s="759"/>
      <c r="AI3646" s="759"/>
      <c r="AK3646" s="199"/>
      <c r="AM3646" s="11"/>
      <c r="AN3646" s="15"/>
      <c r="AO3646" s="11"/>
      <c r="AP3646" s="11"/>
    </row>
    <row r="3647" spans="3:42" outlineLevel="2" x14ac:dyDescent="0.2">
      <c r="C3647" s="252" t="s">
        <v>154</v>
      </c>
      <c r="D3647" s="119">
        <v>0</v>
      </c>
      <c r="F3647" s="789" t="s">
        <v>625</v>
      </c>
      <c r="G3647" s="790"/>
      <c r="H3647" s="803"/>
      <c r="I3647" s="791"/>
      <c r="J3647" s="790"/>
      <c r="K3647" s="792"/>
      <c r="L3647" s="789"/>
      <c r="M3647" s="789"/>
      <c r="N3647" s="789"/>
      <c r="O3647" s="789"/>
      <c r="P3647" s="789"/>
      <c r="Q3647" s="792"/>
      <c r="R3647" s="793"/>
      <c r="S3647" s="793"/>
      <c r="T3647" s="793"/>
      <c r="U3647" s="793"/>
      <c r="V3647" s="793"/>
      <c r="W3647" s="793"/>
      <c r="X3647" s="793"/>
      <c r="Y3647" s="793"/>
      <c r="Z3647" s="793"/>
      <c r="AA3647" s="793"/>
      <c r="AB3647" s="793"/>
      <c r="AC3647" s="793"/>
      <c r="AD3647" s="793"/>
      <c r="AE3647" s="793"/>
      <c r="AF3647" s="793"/>
      <c r="AG3647" s="793"/>
      <c r="AH3647" s="789"/>
      <c r="AI3647" s="789"/>
      <c r="AK3647" s="199"/>
      <c r="AM3647" s="11"/>
      <c r="AN3647" s="15"/>
      <c r="AO3647" s="11"/>
      <c r="AP3647" s="11"/>
    </row>
    <row r="3648" spans="3:42" outlineLevel="2" x14ac:dyDescent="0.2">
      <c r="C3648" s="252" t="s">
        <v>154</v>
      </c>
      <c r="D3648" s="119">
        <v>0</v>
      </c>
      <c r="F3648" s="794" t="s">
        <v>610</v>
      </c>
      <c r="H3648" s="795"/>
      <c r="AK3648" s="199"/>
      <c r="AM3648" s="11"/>
      <c r="AN3648" s="15"/>
      <c r="AO3648" s="11"/>
      <c r="AP3648" s="11"/>
    </row>
    <row r="3649" spans="3:42" outlineLevel="2" x14ac:dyDescent="0.2">
      <c r="C3649" s="252" t="s">
        <v>154</v>
      </c>
      <c r="D3649" s="119">
        <v>0</v>
      </c>
      <c r="F3649" s="761" t="s">
        <v>62</v>
      </c>
      <c r="G3649" s="75"/>
      <c r="H3649" s="796" t="s">
        <v>11</v>
      </c>
      <c r="I3649" s="796" t="s">
        <v>611</v>
      </c>
      <c r="J3649" s="75"/>
      <c r="K3649" s="741"/>
      <c r="L3649" s="75"/>
      <c r="M3649" s="75"/>
      <c r="N3649" s="75"/>
      <c r="O3649" s="75"/>
      <c r="P3649" s="75"/>
      <c r="Q3649" s="128" t="s">
        <v>110</v>
      </c>
      <c r="R3649" s="299">
        <v>0</v>
      </c>
      <c r="S3649" s="300">
        <v>0</v>
      </c>
      <c r="T3649" s="300">
        <v>0</v>
      </c>
      <c r="U3649" s="300">
        <v>0</v>
      </c>
      <c r="V3649" s="300">
        <v>0</v>
      </c>
      <c r="W3649" s="301">
        <v>2.3231632923018437</v>
      </c>
      <c r="X3649" s="300">
        <v>11.438326472626995</v>
      </c>
      <c r="Y3649" s="300">
        <v>15.007079724558444</v>
      </c>
      <c r="Z3649" s="300">
        <v>18.114363192471146</v>
      </c>
      <c r="AA3649" s="300">
        <v>21.223630140824501</v>
      </c>
      <c r="AB3649" s="302">
        <v>22.329525882273202</v>
      </c>
      <c r="AC3649" s="302">
        <v>37.380420504387601</v>
      </c>
      <c r="AD3649" s="302">
        <v>37.200015039743214</v>
      </c>
      <c r="AE3649" s="302">
        <v>37.019609575098833</v>
      </c>
      <c r="AF3649" s="302">
        <v>36.83920411045446</v>
      </c>
      <c r="AG3649" s="302">
        <v>37.085032505279322</v>
      </c>
      <c r="AH3649" s="348">
        <v>37.342583126571654</v>
      </c>
      <c r="AI3649" s="348">
        <v>75.597714175282235</v>
      </c>
      <c r="AK3649" s="199"/>
      <c r="AM3649" s="11"/>
      <c r="AN3649" s="15"/>
      <c r="AO3649" s="11"/>
      <c r="AP3649" s="11"/>
    </row>
    <row r="3650" spans="3:42" outlineLevel="2" x14ac:dyDescent="0.2">
      <c r="C3650" s="252" t="s">
        <v>154</v>
      </c>
      <c r="D3650" s="119">
        <v>0</v>
      </c>
      <c r="F3650" s="767" t="s">
        <v>188</v>
      </c>
      <c r="H3650" s="797" t="s">
        <v>11</v>
      </c>
      <c r="I3650" s="797" t="s">
        <v>612</v>
      </c>
      <c r="K3650" s="164"/>
      <c r="Q3650" s="135" t="s">
        <v>110</v>
      </c>
      <c r="R3650" s="314">
        <v>0</v>
      </c>
      <c r="S3650" s="315">
        <v>0</v>
      </c>
      <c r="T3650" s="315">
        <v>0</v>
      </c>
      <c r="U3650" s="315">
        <v>0</v>
      </c>
      <c r="V3650" s="315">
        <v>0</v>
      </c>
      <c r="W3650" s="316">
        <v>0</v>
      </c>
      <c r="X3650" s="315">
        <v>0</v>
      </c>
      <c r="Y3650" s="315">
        <v>0</v>
      </c>
      <c r="Z3650" s="315">
        <v>0</v>
      </c>
      <c r="AA3650" s="315">
        <v>0</v>
      </c>
      <c r="AB3650" s="5">
        <v>0</v>
      </c>
      <c r="AC3650" s="5">
        <v>0</v>
      </c>
      <c r="AD3650" s="5">
        <v>0</v>
      </c>
      <c r="AE3650" s="5">
        <v>0</v>
      </c>
      <c r="AF3650" s="5">
        <v>0</v>
      </c>
      <c r="AG3650" s="5">
        <v>0</v>
      </c>
      <c r="AH3650" s="350">
        <v>0</v>
      </c>
      <c r="AI3650" s="350">
        <v>0</v>
      </c>
      <c r="AK3650" s="199"/>
      <c r="AM3650" s="11"/>
      <c r="AN3650" s="15"/>
      <c r="AO3650" s="11"/>
      <c r="AP3650" s="11"/>
    </row>
    <row r="3651" spans="3:42" outlineLevel="2" x14ac:dyDescent="0.2">
      <c r="C3651" s="252" t="s">
        <v>154</v>
      </c>
      <c r="D3651" s="119">
        <v>0</v>
      </c>
      <c r="F3651" s="767" t="s">
        <v>613</v>
      </c>
      <c r="H3651" s="797" t="s">
        <v>11</v>
      </c>
      <c r="I3651" s="234" t="s">
        <v>614</v>
      </c>
      <c r="K3651" s="164"/>
      <c r="Q3651" s="135" t="s">
        <v>110</v>
      </c>
      <c r="R3651" s="314">
        <v>0</v>
      </c>
      <c r="S3651" s="315">
        <v>0</v>
      </c>
      <c r="T3651" s="315">
        <v>0</v>
      </c>
      <c r="U3651" s="315">
        <v>0</v>
      </c>
      <c r="V3651" s="315">
        <v>0</v>
      </c>
      <c r="W3651" s="316">
        <v>0</v>
      </c>
      <c r="X3651" s="315">
        <v>0</v>
      </c>
      <c r="Y3651" s="315">
        <v>0</v>
      </c>
      <c r="Z3651" s="315">
        <v>0</v>
      </c>
      <c r="AA3651" s="315">
        <v>0</v>
      </c>
      <c r="AB3651" s="5">
        <v>0</v>
      </c>
      <c r="AC3651" s="5">
        <v>0</v>
      </c>
      <c r="AD3651" s="5">
        <v>0</v>
      </c>
      <c r="AE3651" s="5">
        <v>0</v>
      </c>
      <c r="AF3651" s="5">
        <v>0</v>
      </c>
      <c r="AG3651" s="5">
        <v>0</v>
      </c>
      <c r="AH3651" s="350">
        <v>0</v>
      </c>
      <c r="AI3651" s="350">
        <v>0</v>
      </c>
      <c r="AK3651" s="199"/>
      <c r="AM3651" s="11"/>
      <c r="AN3651" s="15"/>
      <c r="AO3651" s="11"/>
      <c r="AP3651" s="11"/>
    </row>
    <row r="3652" spans="3:42" outlineLevel="2" x14ac:dyDescent="0.2">
      <c r="C3652" s="252" t="s">
        <v>154</v>
      </c>
      <c r="D3652" s="119">
        <v>0</v>
      </c>
      <c r="F3652" s="783" t="s">
        <v>57</v>
      </c>
      <c r="G3652" s="83"/>
      <c r="H3652" s="798" t="s">
        <v>11</v>
      </c>
      <c r="I3652" s="799"/>
      <c r="J3652" s="83"/>
      <c r="K3652" s="736"/>
      <c r="L3652" s="83"/>
      <c r="M3652" s="83"/>
      <c r="N3652" s="83"/>
      <c r="O3652" s="83"/>
      <c r="P3652" s="83"/>
      <c r="Q3652" s="143" t="s">
        <v>110</v>
      </c>
      <c r="R3652" s="304">
        <v>0</v>
      </c>
      <c r="S3652" s="305">
        <v>0</v>
      </c>
      <c r="T3652" s="305">
        <v>0</v>
      </c>
      <c r="U3652" s="305">
        <v>0</v>
      </c>
      <c r="V3652" s="305">
        <v>0</v>
      </c>
      <c r="W3652" s="306">
        <v>0</v>
      </c>
      <c r="X3652" s="305">
        <v>0</v>
      </c>
      <c r="Y3652" s="305">
        <v>0</v>
      </c>
      <c r="Z3652" s="305">
        <v>0</v>
      </c>
      <c r="AA3652" s="305">
        <v>0</v>
      </c>
      <c r="AB3652" s="307">
        <v>0</v>
      </c>
      <c r="AC3652" s="307">
        <v>0</v>
      </c>
      <c r="AD3652" s="307">
        <v>0</v>
      </c>
      <c r="AE3652" s="307">
        <v>0</v>
      </c>
      <c r="AF3652" s="307">
        <v>0</v>
      </c>
      <c r="AG3652" s="307">
        <v>0</v>
      </c>
      <c r="AH3652" s="362">
        <v>0</v>
      </c>
      <c r="AI3652" s="362">
        <v>0</v>
      </c>
      <c r="AK3652" s="199"/>
      <c r="AM3652" s="11"/>
      <c r="AN3652" s="15"/>
      <c r="AO3652" s="11"/>
      <c r="AP3652" s="11"/>
    </row>
    <row r="3653" spans="3:42" outlineLevel="2" x14ac:dyDescent="0.2">
      <c r="C3653" s="252" t="s">
        <v>154</v>
      </c>
      <c r="D3653" s="119">
        <v>0</v>
      </c>
      <c r="F3653" s="12"/>
      <c r="H3653" s="234"/>
      <c r="K3653" s="164"/>
      <c r="Q3653" s="16"/>
      <c r="R3653" s="800">
        <v>0</v>
      </c>
      <c r="S3653" s="800">
        <v>0</v>
      </c>
      <c r="T3653" s="800">
        <v>0</v>
      </c>
      <c r="U3653" s="800">
        <v>0</v>
      </c>
      <c r="V3653" s="800">
        <v>0</v>
      </c>
      <c r="W3653" s="800">
        <v>2.3231632923018437</v>
      </c>
      <c r="X3653" s="800">
        <v>11.438326472626995</v>
      </c>
      <c r="Y3653" s="800">
        <v>15.007079724558444</v>
      </c>
      <c r="Z3653" s="800">
        <v>18.114363192471146</v>
      </c>
      <c r="AA3653" s="800">
        <v>21.223630140824501</v>
      </c>
      <c r="AB3653" s="800">
        <v>22.329525882273202</v>
      </c>
      <c r="AC3653" s="800">
        <v>37.380420504387601</v>
      </c>
      <c r="AD3653" s="800">
        <v>37.200015039743214</v>
      </c>
      <c r="AE3653" s="800">
        <v>37.019609575098833</v>
      </c>
      <c r="AF3653" s="800">
        <v>36.83920411045446</v>
      </c>
      <c r="AG3653" s="800">
        <v>37.085032505279322</v>
      </c>
      <c r="AH3653" s="800">
        <v>37.342583126571654</v>
      </c>
      <c r="AI3653" s="800">
        <v>75.597714175282235</v>
      </c>
      <c r="AK3653" s="199"/>
      <c r="AM3653" s="11"/>
      <c r="AN3653" s="15"/>
      <c r="AO3653" s="11"/>
      <c r="AP3653" s="11"/>
    </row>
    <row r="3654" spans="3:42" outlineLevel="2" x14ac:dyDescent="0.2">
      <c r="C3654" s="252" t="s">
        <v>154</v>
      </c>
      <c r="D3654" s="119">
        <v>0</v>
      </c>
      <c r="F3654" s="794" t="s">
        <v>615</v>
      </c>
      <c r="AK3654" s="199"/>
      <c r="AM3654" s="11"/>
      <c r="AN3654" s="15"/>
      <c r="AO3654" s="11"/>
      <c r="AP3654" s="11"/>
    </row>
    <row r="3655" spans="3:42" outlineLevel="2" x14ac:dyDescent="0.2">
      <c r="C3655" s="252" t="s">
        <v>154</v>
      </c>
      <c r="D3655" s="119">
        <v>0</v>
      </c>
      <c r="F3655" s="761" t="s">
        <v>48</v>
      </c>
      <c r="G3655" s="75"/>
      <c r="H3655" s="796" t="s">
        <v>11</v>
      </c>
      <c r="I3655" s="801"/>
      <c r="J3655" s="75"/>
      <c r="K3655" s="741"/>
      <c r="L3655" s="75"/>
      <c r="M3655" s="75"/>
      <c r="N3655" s="75"/>
      <c r="O3655" s="75"/>
      <c r="P3655" s="75"/>
      <c r="Q3655" s="128" t="s">
        <v>110</v>
      </c>
      <c r="R3655" s="299">
        <v>0</v>
      </c>
      <c r="S3655" s="300">
        <v>0</v>
      </c>
      <c r="T3655" s="300">
        <v>0</v>
      </c>
      <c r="U3655" s="300">
        <v>0</v>
      </c>
      <c r="V3655" s="300">
        <v>0</v>
      </c>
      <c r="W3655" s="301">
        <v>0</v>
      </c>
      <c r="X3655" s="300">
        <v>0</v>
      </c>
      <c r="Y3655" s="300">
        <v>0</v>
      </c>
      <c r="Z3655" s="300">
        <v>0</v>
      </c>
      <c r="AA3655" s="300">
        <v>0</v>
      </c>
      <c r="AB3655" s="302">
        <v>0</v>
      </c>
      <c r="AC3655" s="302">
        <v>0</v>
      </c>
      <c r="AD3655" s="302">
        <v>0</v>
      </c>
      <c r="AE3655" s="302">
        <v>0</v>
      </c>
      <c r="AF3655" s="302">
        <v>0</v>
      </c>
      <c r="AG3655" s="302">
        <v>0</v>
      </c>
      <c r="AH3655" s="348">
        <v>0</v>
      </c>
      <c r="AI3655" s="348">
        <v>0</v>
      </c>
      <c r="AK3655" s="199"/>
      <c r="AM3655" s="11"/>
      <c r="AN3655" s="15"/>
      <c r="AO3655" s="11"/>
      <c r="AP3655" s="11"/>
    </row>
    <row r="3656" spans="3:42" outlineLevel="2" x14ac:dyDescent="0.2">
      <c r="C3656" s="252" t="s">
        <v>154</v>
      </c>
      <c r="D3656" s="119">
        <v>0</v>
      </c>
      <c r="F3656" s="767" t="s">
        <v>55</v>
      </c>
      <c r="H3656" s="797" t="s">
        <v>11</v>
      </c>
      <c r="K3656" s="164"/>
      <c r="Q3656" s="135" t="s">
        <v>110</v>
      </c>
      <c r="R3656" s="314">
        <v>0</v>
      </c>
      <c r="S3656" s="315">
        <v>0</v>
      </c>
      <c r="T3656" s="315">
        <v>0</v>
      </c>
      <c r="U3656" s="315">
        <v>0</v>
      </c>
      <c r="V3656" s="315">
        <v>0</v>
      </c>
      <c r="W3656" s="316">
        <v>0</v>
      </c>
      <c r="X3656" s="315">
        <v>0</v>
      </c>
      <c r="Y3656" s="315">
        <v>0</v>
      </c>
      <c r="Z3656" s="315">
        <v>0</v>
      </c>
      <c r="AA3656" s="315">
        <v>0</v>
      </c>
      <c r="AB3656" s="5">
        <v>0</v>
      </c>
      <c r="AC3656" s="5">
        <v>0</v>
      </c>
      <c r="AD3656" s="5">
        <v>0</v>
      </c>
      <c r="AE3656" s="5">
        <v>0</v>
      </c>
      <c r="AF3656" s="5">
        <v>0</v>
      </c>
      <c r="AG3656" s="5">
        <v>0</v>
      </c>
      <c r="AH3656" s="350">
        <v>0</v>
      </c>
      <c r="AI3656" s="350">
        <v>0</v>
      </c>
      <c r="AK3656" s="199"/>
      <c r="AM3656" s="11"/>
      <c r="AN3656" s="15"/>
      <c r="AO3656" s="11"/>
      <c r="AP3656" s="11"/>
    </row>
    <row r="3657" spans="3:42" outlineLevel="2" x14ac:dyDescent="0.2">
      <c r="C3657" s="252" t="s">
        <v>154</v>
      </c>
      <c r="D3657" s="119">
        <v>0</v>
      </c>
      <c r="F3657" s="783" t="s">
        <v>57</v>
      </c>
      <c r="G3657" s="83"/>
      <c r="H3657" s="798" t="s">
        <v>11</v>
      </c>
      <c r="I3657" s="799"/>
      <c r="J3657" s="83"/>
      <c r="K3657" s="736"/>
      <c r="L3657" s="83"/>
      <c r="M3657" s="83"/>
      <c r="N3657" s="83"/>
      <c r="O3657" s="83"/>
      <c r="P3657" s="83"/>
      <c r="Q3657" s="143" t="s">
        <v>110</v>
      </c>
      <c r="R3657" s="304">
        <v>0</v>
      </c>
      <c r="S3657" s="305">
        <v>0</v>
      </c>
      <c r="T3657" s="305">
        <v>0</v>
      </c>
      <c r="U3657" s="305">
        <v>0</v>
      </c>
      <c r="V3657" s="305">
        <v>0</v>
      </c>
      <c r="W3657" s="306">
        <v>0</v>
      </c>
      <c r="X3657" s="305">
        <v>0</v>
      </c>
      <c r="Y3657" s="305">
        <v>0</v>
      </c>
      <c r="Z3657" s="305">
        <v>0</v>
      </c>
      <c r="AA3657" s="305">
        <v>0</v>
      </c>
      <c r="AB3657" s="307">
        <v>0</v>
      </c>
      <c r="AC3657" s="307">
        <v>0</v>
      </c>
      <c r="AD3657" s="307">
        <v>0</v>
      </c>
      <c r="AE3657" s="307">
        <v>0</v>
      </c>
      <c r="AF3657" s="307">
        <v>0</v>
      </c>
      <c r="AG3657" s="307">
        <v>0</v>
      </c>
      <c r="AH3657" s="362">
        <v>0</v>
      </c>
      <c r="AI3657" s="362">
        <v>0</v>
      </c>
      <c r="AK3657" s="199"/>
      <c r="AM3657" s="11"/>
      <c r="AN3657" s="15"/>
      <c r="AO3657" s="11"/>
      <c r="AP3657" s="11"/>
    </row>
    <row r="3658" spans="3:42" outlineLevel="2" x14ac:dyDescent="0.2">
      <c r="C3658" s="252" t="s">
        <v>154</v>
      </c>
      <c r="D3658" s="119">
        <v>0</v>
      </c>
      <c r="F3658" s="12"/>
      <c r="H3658" s="164"/>
      <c r="K3658" s="164"/>
      <c r="Q3658" s="16"/>
      <c r="R3658" s="800">
        <v>0</v>
      </c>
      <c r="S3658" s="800">
        <v>0</v>
      </c>
      <c r="T3658" s="800">
        <v>0</v>
      </c>
      <c r="U3658" s="800">
        <v>0</v>
      </c>
      <c r="V3658" s="800">
        <v>0</v>
      </c>
      <c r="W3658" s="800">
        <v>0</v>
      </c>
      <c r="X3658" s="800">
        <v>0</v>
      </c>
      <c r="Y3658" s="800">
        <v>0</v>
      </c>
      <c r="Z3658" s="800">
        <v>0</v>
      </c>
      <c r="AA3658" s="800">
        <v>0</v>
      </c>
      <c r="AB3658" s="800">
        <v>0</v>
      </c>
      <c r="AC3658" s="800">
        <v>0</v>
      </c>
      <c r="AD3658" s="800">
        <v>0</v>
      </c>
      <c r="AE3658" s="800">
        <v>0</v>
      </c>
      <c r="AF3658" s="800">
        <v>0</v>
      </c>
      <c r="AG3658" s="800">
        <v>0</v>
      </c>
      <c r="AH3658" s="800">
        <v>0</v>
      </c>
      <c r="AI3658" s="800">
        <v>0</v>
      </c>
      <c r="AK3658" s="199"/>
      <c r="AM3658" s="11"/>
      <c r="AN3658" s="15"/>
      <c r="AO3658" s="11"/>
      <c r="AP3658" s="11"/>
    </row>
    <row r="3659" spans="3:42" outlineLevel="2" x14ac:dyDescent="0.2">
      <c r="C3659" s="252" t="s">
        <v>154</v>
      </c>
      <c r="D3659" s="119">
        <v>0</v>
      </c>
      <c r="F3659" s="794" t="s">
        <v>69</v>
      </c>
      <c r="AK3659" s="199"/>
      <c r="AM3659" s="11"/>
      <c r="AN3659" s="15"/>
      <c r="AO3659" s="11"/>
      <c r="AP3659" s="11"/>
    </row>
    <row r="3660" spans="3:42" outlineLevel="2" x14ac:dyDescent="0.2">
      <c r="C3660" s="252" t="s">
        <v>154</v>
      </c>
      <c r="D3660" s="119">
        <v>0</v>
      </c>
      <c r="F3660" s="761" t="s">
        <v>9</v>
      </c>
      <c r="G3660" s="75"/>
      <c r="H3660" s="796" t="s">
        <v>11</v>
      </c>
      <c r="I3660" s="801"/>
      <c r="J3660" s="75"/>
      <c r="K3660" s="741"/>
      <c r="L3660" s="75"/>
      <c r="M3660" s="75"/>
      <c r="N3660" s="75"/>
      <c r="O3660" s="75"/>
      <c r="P3660" s="75"/>
      <c r="Q3660" s="128" t="s">
        <v>110</v>
      </c>
      <c r="R3660" s="299">
        <v>0</v>
      </c>
      <c r="S3660" s="300">
        <v>0</v>
      </c>
      <c r="T3660" s="300">
        <v>0</v>
      </c>
      <c r="U3660" s="300">
        <v>0</v>
      </c>
      <c r="V3660" s="300">
        <v>0</v>
      </c>
      <c r="W3660" s="301">
        <v>0</v>
      </c>
      <c r="X3660" s="300">
        <v>0</v>
      </c>
      <c r="Y3660" s="300">
        <v>0</v>
      </c>
      <c r="Z3660" s="300">
        <v>0</v>
      </c>
      <c r="AA3660" s="300">
        <v>0</v>
      </c>
      <c r="AB3660" s="302">
        <v>0</v>
      </c>
      <c r="AC3660" s="302">
        <v>0</v>
      </c>
      <c r="AD3660" s="302">
        <v>0</v>
      </c>
      <c r="AE3660" s="302">
        <v>0</v>
      </c>
      <c r="AF3660" s="302">
        <v>0</v>
      </c>
      <c r="AG3660" s="302">
        <v>0</v>
      </c>
      <c r="AH3660" s="348">
        <v>0</v>
      </c>
      <c r="AI3660" s="348">
        <v>0</v>
      </c>
      <c r="AK3660" s="199"/>
      <c r="AM3660" s="11"/>
      <c r="AN3660" s="15"/>
      <c r="AO3660" s="11"/>
      <c r="AP3660" s="11"/>
    </row>
    <row r="3661" spans="3:42" outlineLevel="2" x14ac:dyDescent="0.2">
      <c r="C3661" s="252" t="s">
        <v>154</v>
      </c>
      <c r="D3661" s="119">
        <v>0</v>
      </c>
      <c r="F3661" s="767" t="s">
        <v>14</v>
      </c>
      <c r="H3661" s="797" t="s">
        <v>11</v>
      </c>
      <c r="K3661" s="164"/>
      <c r="Q3661" s="135" t="s">
        <v>110</v>
      </c>
      <c r="R3661" s="314">
        <v>0</v>
      </c>
      <c r="S3661" s="315">
        <v>0</v>
      </c>
      <c r="T3661" s="315">
        <v>0</v>
      </c>
      <c r="U3661" s="315">
        <v>0</v>
      </c>
      <c r="V3661" s="315">
        <v>0</v>
      </c>
      <c r="W3661" s="316">
        <v>0</v>
      </c>
      <c r="X3661" s="315">
        <v>0</v>
      </c>
      <c r="Y3661" s="315">
        <v>0</v>
      </c>
      <c r="Z3661" s="315">
        <v>0</v>
      </c>
      <c r="AA3661" s="315">
        <v>0</v>
      </c>
      <c r="AB3661" s="5">
        <v>0</v>
      </c>
      <c r="AC3661" s="5">
        <v>0</v>
      </c>
      <c r="AD3661" s="5">
        <v>0</v>
      </c>
      <c r="AE3661" s="5">
        <v>0</v>
      </c>
      <c r="AF3661" s="5">
        <v>0</v>
      </c>
      <c r="AG3661" s="5">
        <v>0</v>
      </c>
      <c r="AH3661" s="350">
        <v>0</v>
      </c>
      <c r="AI3661" s="350">
        <v>0</v>
      </c>
      <c r="AK3661" s="199"/>
      <c r="AM3661" s="11"/>
      <c r="AN3661" s="15"/>
      <c r="AO3661" s="11"/>
      <c r="AP3661" s="11"/>
    </row>
    <row r="3662" spans="3:42" outlineLevel="2" x14ac:dyDescent="0.2">
      <c r="C3662" s="252" t="s">
        <v>154</v>
      </c>
      <c r="D3662" s="119">
        <v>0</v>
      </c>
      <c r="F3662" s="783" t="s">
        <v>16</v>
      </c>
      <c r="G3662" s="83"/>
      <c r="H3662" s="798" t="s">
        <v>11</v>
      </c>
      <c r="I3662" s="799"/>
      <c r="J3662" s="83"/>
      <c r="K3662" s="736"/>
      <c r="L3662" s="83"/>
      <c r="M3662" s="83"/>
      <c r="N3662" s="83"/>
      <c r="O3662" s="83"/>
      <c r="P3662" s="83"/>
      <c r="Q3662" s="143" t="s">
        <v>110</v>
      </c>
      <c r="R3662" s="304">
        <v>0</v>
      </c>
      <c r="S3662" s="305">
        <v>0</v>
      </c>
      <c r="T3662" s="305">
        <v>0</v>
      </c>
      <c r="U3662" s="305">
        <v>0</v>
      </c>
      <c r="V3662" s="305">
        <v>0</v>
      </c>
      <c r="W3662" s="306">
        <v>0</v>
      </c>
      <c r="X3662" s="305">
        <v>0</v>
      </c>
      <c r="Y3662" s="305">
        <v>0</v>
      </c>
      <c r="Z3662" s="305">
        <v>0</v>
      </c>
      <c r="AA3662" s="305">
        <v>0</v>
      </c>
      <c r="AB3662" s="307">
        <v>0</v>
      </c>
      <c r="AC3662" s="307">
        <v>0</v>
      </c>
      <c r="AD3662" s="307">
        <v>0</v>
      </c>
      <c r="AE3662" s="307">
        <v>0</v>
      </c>
      <c r="AF3662" s="307">
        <v>0</v>
      </c>
      <c r="AG3662" s="307">
        <v>0</v>
      </c>
      <c r="AH3662" s="362">
        <v>0</v>
      </c>
      <c r="AI3662" s="362">
        <v>0</v>
      </c>
      <c r="AK3662" s="199"/>
      <c r="AM3662" s="11"/>
      <c r="AN3662" s="15"/>
      <c r="AO3662" s="11"/>
      <c r="AP3662" s="11"/>
    </row>
    <row r="3663" spans="3:42" outlineLevel="2" x14ac:dyDescent="0.2">
      <c r="C3663" s="252" t="s">
        <v>154</v>
      </c>
      <c r="D3663" s="119">
        <v>0</v>
      </c>
      <c r="F3663" s="12"/>
      <c r="H3663" s="797"/>
      <c r="K3663" s="164"/>
      <c r="Q3663" s="16"/>
      <c r="R3663" s="800">
        <v>0</v>
      </c>
      <c r="S3663" s="800">
        <v>0</v>
      </c>
      <c r="T3663" s="800">
        <v>0</v>
      </c>
      <c r="U3663" s="800">
        <v>0</v>
      </c>
      <c r="V3663" s="800">
        <v>0</v>
      </c>
      <c r="W3663" s="800">
        <v>0</v>
      </c>
      <c r="X3663" s="800">
        <v>0</v>
      </c>
      <c r="Y3663" s="800">
        <v>0</v>
      </c>
      <c r="Z3663" s="800">
        <v>0</v>
      </c>
      <c r="AA3663" s="800">
        <v>0</v>
      </c>
      <c r="AB3663" s="800">
        <v>0</v>
      </c>
      <c r="AC3663" s="800">
        <v>0</v>
      </c>
      <c r="AD3663" s="800">
        <v>0</v>
      </c>
      <c r="AE3663" s="800">
        <v>0</v>
      </c>
      <c r="AF3663" s="800">
        <v>0</v>
      </c>
      <c r="AG3663" s="800">
        <v>0</v>
      </c>
      <c r="AH3663" s="800">
        <v>0</v>
      </c>
      <c r="AI3663" s="800">
        <v>0</v>
      </c>
      <c r="AK3663" s="199"/>
      <c r="AM3663" s="11"/>
      <c r="AN3663" s="15"/>
      <c r="AO3663" s="11"/>
      <c r="AP3663" s="11"/>
    </row>
    <row r="3664" spans="3:42" outlineLevel="2" x14ac:dyDescent="0.2">
      <c r="C3664" s="252" t="s">
        <v>154</v>
      </c>
      <c r="D3664" s="119">
        <v>0</v>
      </c>
      <c r="F3664" s="794" t="s">
        <v>616</v>
      </c>
      <c r="AK3664" s="199"/>
      <c r="AM3664" s="11"/>
      <c r="AN3664" s="15"/>
      <c r="AO3664" s="11"/>
      <c r="AP3664" s="11"/>
    </row>
    <row r="3665" spans="3:42" outlineLevel="2" x14ac:dyDescent="0.2">
      <c r="C3665" s="252" t="s">
        <v>154</v>
      </c>
      <c r="D3665" s="119">
        <v>0</v>
      </c>
      <c r="F3665" s="761" t="s">
        <v>48</v>
      </c>
      <c r="G3665" s="75"/>
      <c r="H3665" s="796" t="s">
        <v>11</v>
      </c>
      <c r="I3665" s="228" t="s">
        <v>617</v>
      </c>
      <c r="J3665" s="75"/>
      <c r="K3665" s="741"/>
      <c r="L3665" s="75"/>
      <c r="M3665" s="75"/>
      <c r="N3665" s="75"/>
      <c r="O3665" s="75"/>
      <c r="P3665" s="75"/>
      <c r="Q3665" s="128" t="s">
        <v>110</v>
      </c>
      <c r="R3665" s="299">
        <v>0</v>
      </c>
      <c r="S3665" s="300">
        <v>0</v>
      </c>
      <c r="T3665" s="300">
        <v>0</v>
      </c>
      <c r="U3665" s="300">
        <v>0</v>
      </c>
      <c r="V3665" s="300">
        <v>0</v>
      </c>
      <c r="W3665" s="301">
        <v>0</v>
      </c>
      <c r="X3665" s="300">
        <v>0</v>
      </c>
      <c r="Y3665" s="300">
        <v>0</v>
      </c>
      <c r="Z3665" s="300">
        <v>0</v>
      </c>
      <c r="AA3665" s="300">
        <v>0</v>
      </c>
      <c r="AB3665" s="302">
        <v>0</v>
      </c>
      <c r="AC3665" s="302">
        <v>0</v>
      </c>
      <c r="AD3665" s="302">
        <v>0</v>
      </c>
      <c r="AE3665" s="302">
        <v>0</v>
      </c>
      <c r="AF3665" s="302">
        <v>0</v>
      </c>
      <c r="AG3665" s="302">
        <v>0</v>
      </c>
      <c r="AH3665" s="348">
        <v>0</v>
      </c>
      <c r="AI3665" s="348">
        <v>0</v>
      </c>
      <c r="AK3665" s="199"/>
      <c r="AM3665" s="11"/>
      <c r="AN3665" s="15"/>
      <c r="AO3665" s="11"/>
      <c r="AP3665" s="11"/>
    </row>
    <row r="3666" spans="3:42" outlineLevel="2" x14ac:dyDescent="0.2">
      <c r="C3666" s="252" t="s">
        <v>154</v>
      </c>
      <c r="D3666" s="119">
        <v>0</v>
      </c>
      <c r="F3666" s="767" t="s">
        <v>55</v>
      </c>
      <c r="H3666" s="797" t="s">
        <v>11</v>
      </c>
      <c r="I3666" s="234" t="s">
        <v>617</v>
      </c>
      <c r="K3666" s="164"/>
      <c r="Q3666" s="135" t="s">
        <v>110</v>
      </c>
      <c r="R3666" s="314">
        <v>0</v>
      </c>
      <c r="S3666" s="315">
        <v>0</v>
      </c>
      <c r="T3666" s="315">
        <v>0</v>
      </c>
      <c r="U3666" s="315">
        <v>0</v>
      </c>
      <c r="V3666" s="315">
        <v>0</v>
      </c>
      <c r="W3666" s="316">
        <v>0</v>
      </c>
      <c r="X3666" s="315">
        <v>0</v>
      </c>
      <c r="Y3666" s="315">
        <v>0</v>
      </c>
      <c r="Z3666" s="315">
        <v>0</v>
      </c>
      <c r="AA3666" s="315">
        <v>0</v>
      </c>
      <c r="AB3666" s="5">
        <v>0</v>
      </c>
      <c r="AC3666" s="5">
        <v>0</v>
      </c>
      <c r="AD3666" s="5">
        <v>0</v>
      </c>
      <c r="AE3666" s="5">
        <v>0</v>
      </c>
      <c r="AF3666" s="5">
        <v>0</v>
      </c>
      <c r="AG3666" s="5">
        <v>0</v>
      </c>
      <c r="AH3666" s="350">
        <v>0</v>
      </c>
      <c r="AI3666" s="350">
        <v>0</v>
      </c>
      <c r="AK3666" s="199"/>
      <c r="AM3666" s="11"/>
      <c r="AN3666" s="15"/>
      <c r="AO3666" s="11"/>
      <c r="AP3666" s="11"/>
    </row>
    <row r="3667" spans="3:42" outlineLevel="2" x14ac:dyDescent="0.2">
      <c r="C3667" s="252" t="s">
        <v>154</v>
      </c>
      <c r="D3667" s="119">
        <v>0</v>
      </c>
      <c r="F3667" s="783" t="s">
        <v>57</v>
      </c>
      <c r="G3667" s="83"/>
      <c r="H3667" s="798" t="s">
        <v>11</v>
      </c>
      <c r="I3667" s="240" t="s">
        <v>617</v>
      </c>
      <c r="J3667" s="83"/>
      <c r="K3667" s="736"/>
      <c r="L3667" s="83"/>
      <c r="M3667" s="83"/>
      <c r="N3667" s="83"/>
      <c r="O3667" s="83"/>
      <c r="P3667" s="83"/>
      <c r="Q3667" s="143" t="s">
        <v>110</v>
      </c>
      <c r="R3667" s="304">
        <v>0</v>
      </c>
      <c r="S3667" s="305">
        <v>0</v>
      </c>
      <c r="T3667" s="305">
        <v>0</v>
      </c>
      <c r="U3667" s="305">
        <v>0</v>
      </c>
      <c r="V3667" s="305">
        <v>0</v>
      </c>
      <c r="W3667" s="306">
        <v>0</v>
      </c>
      <c r="X3667" s="305">
        <v>0</v>
      </c>
      <c r="Y3667" s="305">
        <v>0</v>
      </c>
      <c r="Z3667" s="305">
        <v>0</v>
      </c>
      <c r="AA3667" s="305">
        <v>0</v>
      </c>
      <c r="AB3667" s="307">
        <v>0</v>
      </c>
      <c r="AC3667" s="307">
        <v>0</v>
      </c>
      <c r="AD3667" s="307">
        <v>0</v>
      </c>
      <c r="AE3667" s="307">
        <v>0</v>
      </c>
      <c r="AF3667" s="307">
        <v>0</v>
      </c>
      <c r="AG3667" s="307">
        <v>0</v>
      </c>
      <c r="AH3667" s="362">
        <v>0</v>
      </c>
      <c r="AI3667" s="362">
        <v>0</v>
      </c>
      <c r="AK3667" s="199"/>
      <c r="AM3667" s="11"/>
      <c r="AN3667" s="15"/>
      <c r="AO3667" s="11"/>
      <c r="AP3667" s="11"/>
    </row>
    <row r="3668" spans="3:42" outlineLevel="2" x14ac:dyDescent="0.2">
      <c r="C3668" s="252" t="s">
        <v>154</v>
      </c>
      <c r="D3668" s="119">
        <v>0</v>
      </c>
      <c r="F3668" s="802" t="s">
        <v>626</v>
      </c>
      <c r="R3668" s="800">
        <v>0</v>
      </c>
      <c r="S3668" s="800">
        <v>0</v>
      </c>
      <c r="T3668" s="800">
        <v>0</v>
      </c>
      <c r="U3668" s="800">
        <v>0</v>
      </c>
      <c r="V3668" s="800">
        <v>0</v>
      </c>
      <c r="W3668" s="800">
        <v>0</v>
      </c>
      <c r="X3668" s="800">
        <v>0</v>
      </c>
      <c r="Y3668" s="800">
        <v>0</v>
      </c>
      <c r="Z3668" s="800">
        <v>0</v>
      </c>
      <c r="AA3668" s="800">
        <v>0</v>
      </c>
      <c r="AB3668" s="800">
        <v>0</v>
      </c>
      <c r="AC3668" s="800">
        <v>0</v>
      </c>
      <c r="AD3668" s="800">
        <v>0</v>
      </c>
      <c r="AE3668" s="800">
        <v>0</v>
      </c>
      <c r="AF3668" s="800">
        <v>0</v>
      </c>
      <c r="AG3668" s="800">
        <v>0</v>
      </c>
      <c r="AH3668" s="800">
        <v>0</v>
      </c>
      <c r="AI3668" s="800">
        <v>0</v>
      </c>
      <c r="AK3668" s="199"/>
      <c r="AM3668" s="11"/>
      <c r="AN3668" s="15"/>
      <c r="AO3668" s="11"/>
      <c r="AP3668" s="11"/>
    </row>
    <row r="3669" spans="3:42" outlineLevel="2" x14ac:dyDescent="0.2">
      <c r="C3669" s="252" t="s">
        <v>154</v>
      </c>
      <c r="D3669" s="119">
        <v>0</v>
      </c>
      <c r="R3669" s="5"/>
      <c r="S3669" s="5"/>
      <c r="T3669" s="5"/>
      <c r="U3669" s="5"/>
      <c r="V3669" s="5"/>
      <c r="W3669" s="5"/>
      <c r="X3669" s="5"/>
      <c r="Y3669" s="5"/>
      <c r="AK3669" s="199"/>
      <c r="AM3669" s="11"/>
      <c r="AN3669" s="15"/>
      <c r="AO3669" s="11"/>
      <c r="AP3669" s="11"/>
    </row>
    <row r="3670" spans="3:42" outlineLevel="2" x14ac:dyDescent="0.2">
      <c r="C3670" s="252" t="s">
        <v>154</v>
      </c>
      <c r="D3670" s="119">
        <v>0</v>
      </c>
      <c r="F3670" s="789" t="s">
        <v>627</v>
      </c>
      <c r="G3670" s="790"/>
      <c r="H3670" s="803"/>
      <c r="I3670" s="790"/>
      <c r="J3670" s="790"/>
      <c r="K3670" s="792"/>
      <c r="L3670" s="789"/>
      <c r="M3670" s="789"/>
      <c r="N3670" s="789"/>
      <c r="O3670" s="789"/>
      <c r="P3670" s="789"/>
      <c r="Q3670" s="792"/>
      <c r="R3670" s="793"/>
      <c r="S3670" s="793"/>
      <c r="T3670" s="793"/>
      <c r="U3670" s="793"/>
      <c r="V3670" s="793"/>
      <c r="W3670" s="793"/>
      <c r="X3670" s="793"/>
      <c r="Y3670" s="793"/>
      <c r="Z3670" s="793"/>
      <c r="AA3670" s="793"/>
      <c r="AB3670" s="793"/>
      <c r="AC3670" s="793"/>
      <c r="AD3670" s="793"/>
      <c r="AE3670" s="793"/>
      <c r="AF3670" s="793"/>
      <c r="AG3670" s="793"/>
      <c r="AH3670" s="789"/>
      <c r="AI3670" s="789"/>
      <c r="AK3670" s="199"/>
      <c r="AM3670" s="11"/>
      <c r="AN3670" s="15"/>
      <c r="AO3670" s="11"/>
      <c r="AP3670" s="11"/>
    </row>
    <row r="3671" spans="3:42" outlineLevel="2" x14ac:dyDescent="0.2">
      <c r="C3671" s="252" t="s">
        <v>154</v>
      </c>
      <c r="D3671" s="119">
        <v>0</v>
      </c>
      <c r="F3671" t="s">
        <v>620</v>
      </c>
      <c r="AK3671" s="199"/>
      <c r="AM3671" s="11"/>
      <c r="AN3671" s="15"/>
      <c r="AO3671" s="11"/>
      <c r="AP3671" s="11"/>
    </row>
    <row r="3672" spans="3:42" outlineLevel="2" x14ac:dyDescent="0.2">
      <c r="C3672" s="252" t="s">
        <v>154</v>
      </c>
      <c r="D3672" s="119">
        <v>0</v>
      </c>
      <c r="F3672" s="761" t="s">
        <v>48</v>
      </c>
      <c r="G3672" s="75"/>
      <c r="H3672" s="796" t="s">
        <v>628</v>
      </c>
      <c r="I3672" s="801"/>
      <c r="J3672" s="75"/>
      <c r="K3672" s="741"/>
      <c r="L3672" s="75"/>
      <c r="M3672" s="75"/>
      <c r="N3672" s="75"/>
      <c r="O3672" s="75"/>
      <c r="P3672" s="75"/>
      <c r="Q3672" s="128" t="s">
        <v>536</v>
      </c>
      <c r="R3672" s="804">
        <v>0</v>
      </c>
      <c r="S3672" s="805">
        <v>0</v>
      </c>
      <c r="T3672" s="805">
        <v>0</v>
      </c>
      <c r="U3672" s="805">
        <v>0</v>
      </c>
      <c r="V3672" s="805">
        <v>0</v>
      </c>
      <c r="W3672" s="806">
        <v>0</v>
      </c>
      <c r="X3672" s="805">
        <v>0</v>
      </c>
      <c r="Y3672" s="805">
        <v>0</v>
      </c>
      <c r="Z3672" s="805">
        <v>0</v>
      </c>
      <c r="AA3672" s="805">
        <v>0</v>
      </c>
      <c r="AB3672" s="805">
        <v>0</v>
      </c>
      <c r="AC3672" s="805">
        <v>0</v>
      </c>
      <c r="AD3672" s="805">
        <v>0</v>
      </c>
      <c r="AE3672" s="805">
        <v>0</v>
      </c>
      <c r="AF3672" s="805">
        <v>0</v>
      </c>
      <c r="AG3672" s="805">
        <v>0</v>
      </c>
      <c r="AH3672" s="808">
        <v>0</v>
      </c>
      <c r="AI3672" s="808">
        <v>0</v>
      </c>
      <c r="AK3672" s="199"/>
      <c r="AM3672" s="11"/>
      <c r="AN3672" s="15"/>
      <c r="AO3672" s="11"/>
      <c r="AP3672" s="11"/>
    </row>
    <row r="3673" spans="3:42" outlineLevel="2" x14ac:dyDescent="0.2">
      <c r="C3673" s="252" t="s">
        <v>154</v>
      </c>
      <c r="D3673" s="119">
        <v>0</v>
      </c>
      <c r="F3673" s="767" t="s">
        <v>55</v>
      </c>
      <c r="H3673" s="797" t="s">
        <v>628</v>
      </c>
      <c r="K3673" s="164"/>
      <c r="Q3673" s="135" t="s">
        <v>536</v>
      </c>
      <c r="R3673" s="809">
        <v>0</v>
      </c>
      <c r="S3673" s="810">
        <v>0</v>
      </c>
      <c r="T3673" s="810">
        <v>0</v>
      </c>
      <c r="U3673" s="810">
        <v>0</v>
      </c>
      <c r="V3673" s="810">
        <v>0</v>
      </c>
      <c r="W3673" s="811">
        <v>0</v>
      </c>
      <c r="X3673" s="810">
        <v>0</v>
      </c>
      <c r="Y3673" s="810">
        <v>0</v>
      </c>
      <c r="Z3673" s="810">
        <v>0</v>
      </c>
      <c r="AA3673" s="810">
        <v>0</v>
      </c>
      <c r="AB3673" s="810">
        <v>0</v>
      </c>
      <c r="AC3673" s="810">
        <v>0</v>
      </c>
      <c r="AD3673" s="810">
        <v>0</v>
      </c>
      <c r="AE3673" s="810">
        <v>0</v>
      </c>
      <c r="AF3673" s="810">
        <v>0</v>
      </c>
      <c r="AG3673" s="810">
        <v>0</v>
      </c>
      <c r="AH3673" s="812">
        <v>0</v>
      </c>
      <c r="AI3673" s="812">
        <v>0</v>
      </c>
      <c r="AK3673" s="199"/>
      <c r="AM3673" s="11"/>
      <c r="AN3673" s="15"/>
      <c r="AO3673" s="11"/>
      <c r="AP3673" s="11"/>
    </row>
    <row r="3674" spans="3:42" outlineLevel="2" x14ac:dyDescent="0.2">
      <c r="C3674" s="252" t="s">
        <v>154</v>
      </c>
      <c r="D3674" s="119">
        <v>0</v>
      </c>
      <c r="F3674" s="783" t="s">
        <v>57</v>
      </c>
      <c r="G3674" s="83"/>
      <c r="H3674" s="798" t="s">
        <v>628</v>
      </c>
      <c r="I3674" s="799"/>
      <c r="J3674" s="83"/>
      <c r="K3674" s="736"/>
      <c r="L3674" s="83"/>
      <c r="M3674" s="83"/>
      <c r="N3674" s="83"/>
      <c r="O3674" s="83"/>
      <c r="P3674" s="83"/>
      <c r="Q3674" s="143" t="s">
        <v>536</v>
      </c>
      <c r="R3674" s="813">
        <v>0</v>
      </c>
      <c r="S3674" s="814">
        <v>0</v>
      </c>
      <c r="T3674" s="814">
        <v>0</v>
      </c>
      <c r="U3674" s="814">
        <v>0</v>
      </c>
      <c r="V3674" s="814">
        <v>0</v>
      </c>
      <c r="W3674" s="815">
        <v>0</v>
      </c>
      <c r="X3674" s="814">
        <v>0</v>
      </c>
      <c r="Y3674" s="814">
        <v>0</v>
      </c>
      <c r="Z3674" s="814">
        <v>0</v>
      </c>
      <c r="AA3674" s="814">
        <v>0</v>
      </c>
      <c r="AB3674" s="814">
        <v>0</v>
      </c>
      <c r="AC3674" s="814">
        <v>0</v>
      </c>
      <c r="AD3674" s="814">
        <v>0</v>
      </c>
      <c r="AE3674" s="814">
        <v>0</v>
      </c>
      <c r="AF3674" s="814">
        <v>0</v>
      </c>
      <c r="AG3674" s="814">
        <v>0</v>
      </c>
      <c r="AH3674" s="816">
        <v>0</v>
      </c>
      <c r="AI3674" s="816">
        <v>0</v>
      </c>
      <c r="AK3674" s="199"/>
      <c r="AM3674" s="11"/>
      <c r="AN3674" s="15"/>
      <c r="AO3674" s="11"/>
      <c r="AP3674" s="11"/>
    </row>
    <row r="3675" spans="3:42" outlineLevel="2" x14ac:dyDescent="0.2">
      <c r="C3675" s="252" t="s">
        <v>154</v>
      </c>
      <c r="D3675" s="119">
        <v>0</v>
      </c>
      <c r="AK3675" s="199"/>
      <c r="AM3675" s="11"/>
      <c r="AN3675" s="15"/>
      <c r="AO3675" s="11"/>
      <c r="AP3675" s="11"/>
    </row>
    <row r="3676" spans="3:42" outlineLevel="1" x14ac:dyDescent="0.2">
      <c r="C3676" s="252" t="s">
        <v>154</v>
      </c>
      <c r="D3676" s="119">
        <v>0</v>
      </c>
      <c r="F3676" s="121" t="s">
        <v>629</v>
      </c>
      <c r="G3676" s="756"/>
      <c r="H3676" s="757"/>
      <c r="I3676" s="788"/>
      <c r="J3676" s="756"/>
      <c r="K3676" s="758"/>
      <c r="L3676" s="759"/>
      <c r="M3676" s="759"/>
      <c r="N3676" s="759"/>
      <c r="O3676" s="759"/>
      <c r="P3676" s="759"/>
      <c r="Q3676" s="758"/>
      <c r="R3676" s="760"/>
      <c r="S3676" s="760"/>
      <c r="T3676" s="760"/>
      <c r="U3676" s="760"/>
      <c r="V3676" s="760"/>
      <c r="W3676" s="760"/>
      <c r="X3676" s="760"/>
      <c r="Y3676" s="760"/>
      <c r="Z3676" s="760"/>
      <c r="AA3676" s="760"/>
      <c r="AB3676" s="760"/>
      <c r="AC3676" s="760"/>
      <c r="AD3676" s="760"/>
      <c r="AE3676" s="760"/>
      <c r="AF3676" s="760"/>
      <c r="AG3676" s="760"/>
      <c r="AH3676" s="759"/>
      <c r="AI3676" s="759"/>
      <c r="AK3676" s="199"/>
      <c r="AM3676" s="11"/>
      <c r="AN3676" s="15"/>
      <c r="AO3676" s="11"/>
      <c r="AP3676" s="11"/>
    </row>
    <row r="3677" spans="3:42" outlineLevel="2" x14ac:dyDescent="0.2">
      <c r="C3677" s="252" t="s">
        <v>154</v>
      </c>
      <c r="D3677" s="119">
        <v>0</v>
      </c>
      <c r="F3677" s="789" t="s">
        <v>630</v>
      </c>
      <c r="G3677" s="790"/>
      <c r="H3677" s="803"/>
      <c r="I3677" s="791"/>
      <c r="J3677" s="790"/>
      <c r="K3677" s="792"/>
      <c r="L3677" s="789"/>
      <c r="M3677" s="789"/>
      <c r="N3677" s="789"/>
      <c r="O3677" s="789"/>
      <c r="P3677" s="789"/>
      <c r="Q3677" s="792"/>
      <c r="R3677" s="793"/>
      <c r="S3677" s="793"/>
      <c r="T3677" s="793"/>
      <c r="U3677" s="793"/>
      <c r="V3677" s="793"/>
      <c r="W3677" s="793"/>
      <c r="X3677" s="793"/>
      <c r="Y3677" s="793"/>
      <c r="Z3677" s="793"/>
      <c r="AA3677" s="793"/>
      <c r="AB3677" s="793"/>
      <c r="AC3677" s="793"/>
      <c r="AD3677" s="793"/>
      <c r="AE3677" s="793"/>
      <c r="AF3677" s="793"/>
      <c r="AG3677" s="793"/>
      <c r="AH3677" s="789"/>
      <c r="AI3677" s="789"/>
      <c r="AK3677" s="199"/>
      <c r="AM3677" s="11"/>
      <c r="AN3677" s="15"/>
      <c r="AO3677" s="11"/>
      <c r="AP3677" s="11"/>
    </row>
    <row r="3678" spans="3:42" outlineLevel="2" x14ac:dyDescent="0.2">
      <c r="C3678" s="252" t="s">
        <v>154</v>
      </c>
      <c r="D3678" s="119">
        <v>0</v>
      </c>
      <c r="F3678" s="794" t="s">
        <v>610</v>
      </c>
      <c r="H3678" s="795"/>
      <c r="AK3678" s="199"/>
      <c r="AM3678" s="11"/>
      <c r="AN3678" s="15"/>
      <c r="AO3678" s="11"/>
      <c r="AP3678" s="11"/>
    </row>
    <row r="3679" spans="3:42" outlineLevel="2" x14ac:dyDescent="0.2">
      <c r="C3679" s="252" t="s">
        <v>154</v>
      </c>
      <c r="D3679" s="119">
        <v>0</v>
      </c>
      <c r="F3679" s="761" t="s">
        <v>62</v>
      </c>
      <c r="G3679" s="75"/>
      <c r="H3679" s="796" t="s">
        <v>580</v>
      </c>
      <c r="I3679" s="796" t="s">
        <v>611</v>
      </c>
      <c r="J3679" s="75"/>
      <c r="K3679" s="741"/>
      <c r="L3679" s="75"/>
      <c r="M3679" s="75"/>
      <c r="N3679" s="75"/>
      <c r="O3679" s="75"/>
      <c r="P3679" s="75"/>
      <c r="Q3679" s="128" t="s">
        <v>110</v>
      </c>
      <c r="R3679" s="299">
        <v>0</v>
      </c>
      <c r="S3679" s="300">
        <v>0</v>
      </c>
      <c r="T3679" s="300">
        <v>0</v>
      </c>
      <c r="U3679" s="300">
        <v>0</v>
      </c>
      <c r="V3679" s="300">
        <v>0</v>
      </c>
      <c r="W3679" s="301">
        <v>0</v>
      </c>
      <c r="X3679" s="300">
        <v>0</v>
      </c>
      <c r="Y3679" s="300">
        <v>0</v>
      </c>
      <c r="Z3679" s="300">
        <v>0</v>
      </c>
      <c r="AA3679" s="300">
        <v>0</v>
      </c>
      <c r="AB3679" s="302">
        <v>0</v>
      </c>
      <c r="AC3679" s="302">
        <v>0</v>
      </c>
      <c r="AD3679" s="302">
        <v>0</v>
      </c>
      <c r="AE3679" s="302">
        <v>0</v>
      </c>
      <c r="AF3679" s="302">
        <v>0</v>
      </c>
      <c r="AG3679" s="302">
        <v>0</v>
      </c>
      <c r="AH3679" s="348">
        <v>0</v>
      </c>
      <c r="AI3679" s="348">
        <v>0</v>
      </c>
      <c r="AK3679" s="199"/>
      <c r="AM3679" s="11"/>
      <c r="AN3679" s="15"/>
      <c r="AO3679" s="11"/>
      <c r="AP3679" s="11"/>
    </row>
    <row r="3680" spans="3:42" outlineLevel="2" x14ac:dyDescent="0.2">
      <c r="C3680" s="252" t="s">
        <v>154</v>
      </c>
      <c r="D3680" s="119">
        <v>0</v>
      </c>
      <c r="F3680" s="767" t="s">
        <v>188</v>
      </c>
      <c r="H3680" s="797" t="s">
        <v>580</v>
      </c>
      <c r="I3680" s="797" t="s">
        <v>612</v>
      </c>
      <c r="K3680" s="164"/>
      <c r="Q3680" s="135" t="s">
        <v>110</v>
      </c>
      <c r="R3680" s="314">
        <v>0</v>
      </c>
      <c r="S3680" s="315">
        <v>0</v>
      </c>
      <c r="T3680" s="315">
        <v>0</v>
      </c>
      <c r="U3680" s="315">
        <v>0</v>
      </c>
      <c r="V3680" s="315">
        <v>0</v>
      </c>
      <c r="W3680" s="316">
        <v>0</v>
      </c>
      <c r="X3680" s="315">
        <v>0</v>
      </c>
      <c r="Y3680" s="315">
        <v>0</v>
      </c>
      <c r="Z3680" s="315">
        <v>0</v>
      </c>
      <c r="AA3680" s="315">
        <v>0</v>
      </c>
      <c r="AB3680" s="5">
        <v>0</v>
      </c>
      <c r="AC3680" s="5">
        <v>0</v>
      </c>
      <c r="AD3680" s="5">
        <v>0</v>
      </c>
      <c r="AE3680" s="5">
        <v>0</v>
      </c>
      <c r="AF3680" s="5">
        <v>0</v>
      </c>
      <c r="AG3680" s="5">
        <v>0</v>
      </c>
      <c r="AH3680" s="350">
        <v>0</v>
      </c>
      <c r="AI3680" s="350">
        <v>0</v>
      </c>
      <c r="AK3680" s="199"/>
      <c r="AM3680" s="11"/>
      <c r="AN3680" s="15"/>
      <c r="AO3680" s="11"/>
      <c r="AP3680" s="11"/>
    </row>
    <row r="3681" spans="3:42" outlineLevel="2" x14ac:dyDescent="0.2">
      <c r="C3681" s="252" t="s">
        <v>154</v>
      </c>
      <c r="D3681" s="119">
        <v>0</v>
      </c>
      <c r="F3681" s="767" t="s">
        <v>613</v>
      </c>
      <c r="H3681" s="797" t="s">
        <v>580</v>
      </c>
      <c r="I3681" s="234" t="s">
        <v>614</v>
      </c>
      <c r="K3681" s="164"/>
      <c r="Q3681" s="135" t="s">
        <v>110</v>
      </c>
      <c r="R3681" s="314">
        <v>0</v>
      </c>
      <c r="S3681" s="315">
        <v>0</v>
      </c>
      <c r="T3681" s="315">
        <v>0</v>
      </c>
      <c r="U3681" s="315">
        <v>0</v>
      </c>
      <c r="V3681" s="315">
        <v>0</v>
      </c>
      <c r="W3681" s="316">
        <v>0</v>
      </c>
      <c r="X3681" s="315">
        <v>0</v>
      </c>
      <c r="Y3681" s="315">
        <v>0</v>
      </c>
      <c r="Z3681" s="315">
        <v>0</v>
      </c>
      <c r="AA3681" s="315">
        <v>0</v>
      </c>
      <c r="AB3681" s="5">
        <v>0</v>
      </c>
      <c r="AC3681" s="5">
        <v>0</v>
      </c>
      <c r="AD3681" s="5">
        <v>0</v>
      </c>
      <c r="AE3681" s="5">
        <v>0</v>
      </c>
      <c r="AF3681" s="5">
        <v>0</v>
      </c>
      <c r="AG3681" s="5">
        <v>0</v>
      </c>
      <c r="AH3681" s="350">
        <v>0</v>
      </c>
      <c r="AI3681" s="350">
        <v>0</v>
      </c>
      <c r="AK3681" s="199"/>
      <c r="AM3681" s="11"/>
      <c r="AN3681" s="15"/>
      <c r="AO3681" s="11"/>
      <c r="AP3681" s="11"/>
    </row>
    <row r="3682" spans="3:42" outlineLevel="2" x14ac:dyDescent="0.2">
      <c r="C3682" s="252" t="s">
        <v>154</v>
      </c>
      <c r="D3682" s="119">
        <v>0</v>
      </c>
      <c r="F3682" s="783" t="s">
        <v>57</v>
      </c>
      <c r="G3682" s="83"/>
      <c r="H3682" s="798" t="s">
        <v>580</v>
      </c>
      <c r="I3682" s="799"/>
      <c r="J3682" s="83"/>
      <c r="K3682" s="736"/>
      <c r="L3682" s="83"/>
      <c r="M3682" s="83"/>
      <c r="N3682" s="83"/>
      <c r="O3682" s="83"/>
      <c r="P3682" s="83"/>
      <c r="Q3682" s="143" t="s">
        <v>110</v>
      </c>
      <c r="R3682" s="304">
        <v>0</v>
      </c>
      <c r="S3682" s="305">
        <v>0</v>
      </c>
      <c r="T3682" s="305">
        <v>0</v>
      </c>
      <c r="U3682" s="305">
        <v>0</v>
      </c>
      <c r="V3682" s="305">
        <v>0</v>
      </c>
      <c r="W3682" s="306">
        <v>0</v>
      </c>
      <c r="X3682" s="305">
        <v>0</v>
      </c>
      <c r="Y3682" s="305">
        <v>0</v>
      </c>
      <c r="Z3682" s="305">
        <v>0</v>
      </c>
      <c r="AA3682" s="305">
        <v>0</v>
      </c>
      <c r="AB3682" s="307">
        <v>0</v>
      </c>
      <c r="AC3682" s="307">
        <v>0</v>
      </c>
      <c r="AD3682" s="307">
        <v>0</v>
      </c>
      <c r="AE3682" s="307">
        <v>0</v>
      </c>
      <c r="AF3682" s="307">
        <v>0</v>
      </c>
      <c r="AG3682" s="307">
        <v>0</v>
      </c>
      <c r="AH3682" s="362">
        <v>0</v>
      </c>
      <c r="AI3682" s="362">
        <v>0</v>
      </c>
      <c r="AK3682" s="199"/>
      <c r="AM3682" s="11"/>
      <c r="AN3682" s="15"/>
      <c r="AO3682" s="11"/>
      <c r="AP3682" s="11"/>
    </row>
    <row r="3683" spans="3:42" outlineLevel="2" x14ac:dyDescent="0.2">
      <c r="C3683" s="252" t="s">
        <v>154</v>
      </c>
      <c r="D3683" s="119">
        <v>0</v>
      </c>
      <c r="F3683" s="12"/>
      <c r="H3683" s="234"/>
      <c r="K3683" s="164"/>
      <c r="Q3683" s="16"/>
      <c r="R3683" s="800">
        <v>0</v>
      </c>
      <c r="S3683" s="800">
        <v>0</v>
      </c>
      <c r="T3683" s="800">
        <v>0</v>
      </c>
      <c r="U3683" s="800">
        <v>0</v>
      </c>
      <c r="V3683" s="800">
        <v>0</v>
      </c>
      <c r="W3683" s="800">
        <v>0</v>
      </c>
      <c r="X3683" s="800">
        <v>0</v>
      </c>
      <c r="Y3683" s="800">
        <v>0</v>
      </c>
      <c r="Z3683" s="800">
        <v>0</v>
      </c>
      <c r="AA3683" s="800">
        <v>0</v>
      </c>
      <c r="AB3683" s="800">
        <v>0</v>
      </c>
      <c r="AC3683" s="800">
        <v>0</v>
      </c>
      <c r="AD3683" s="800">
        <v>0</v>
      </c>
      <c r="AE3683" s="800">
        <v>0</v>
      </c>
      <c r="AF3683" s="800">
        <v>0</v>
      </c>
      <c r="AG3683" s="800">
        <v>0</v>
      </c>
      <c r="AH3683" s="800">
        <v>0</v>
      </c>
      <c r="AI3683" s="800">
        <v>0</v>
      </c>
      <c r="AK3683" s="199"/>
      <c r="AM3683" s="11"/>
      <c r="AN3683" s="15"/>
      <c r="AO3683" s="11"/>
      <c r="AP3683" s="11"/>
    </row>
    <row r="3684" spans="3:42" outlineLevel="2" x14ac:dyDescent="0.2">
      <c r="C3684" s="252" t="s">
        <v>154</v>
      </c>
      <c r="D3684" s="119">
        <v>0</v>
      </c>
      <c r="F3684" s="794" t="s">
        <v>615</v>
      </c>
      <c r="AK3684" s="199"/>
      <c r="AM3684" s="11"/>
      <c r="AN3684" s="15"/>
      <c r="AO3684" s="11"/>
      <c r="AP3684" s="11"/>
    </row>
    <row r="3685" spans="3:42" outlineLevel="2" x14ac:dyDescent="0.2">
      <c r="C3685" s="252" t="s">
        <v>154</v>
      </c>
      <c r="D3685" s="119">
        <v>0</v>
      </c>
      <c r="F3685" s="761" t="s">
        <v>48</v>
      </c>
      <c r="G3685" s="75"/>
      <c r="H3685" s="796" t="s">
        <v>580</v>
      </c>
      <c r="I3685" s="801"/>
      <c r="J3685" s="75"/>
      <c r="K3685" s="741"/>
      <c r="L3685" s="75"/>
      <c r="M3685" s="75"/>
      <c r="N3685" s="75"/>
      <c r="O3685" s="75"/>
      <c r="P3685" s="75"/>
      <c r="Q3685" s="128" t="s">
        <v>110</v>
      </c>
      <c r="R3685" s="299">
        <v>0</v>
      </c>
      <c r="S3685" s="300">
        <v>0</v>
      </c>
      <c r="T3685" s="300">
        <v>0</v>
      </c>
      <c r="U3685" s="300">
        <v>0</v>
      </c>
      <c r="V3685" s="300">
        <v>0</v>
      </c>
      <c r="W3685" s="301">
        <v>0</v>
      </c>
      <c r="X3685" s="300">
        <v>0</v>
      </c>
      <c r="Y3685" s="300">
        <v>0</v>
      </c>
      <c r="Z3685" s="300">
        <v>0</v>
      </c>
      <c r="AA3685" s="300">
        <v>0</v>
      </c>
      <c r="AB3685" s="302">
        <v>0</v>
      </c>
      <c r="AC3685" s="302">
        <v>0</v>
      </c>
      <c r="AD3685" s="302">
        <v>0</v>
      </c>
      <c r="AE3685" s="302">
        <v>0</v>
      </c>
      <c r="AF3685" s="302">
        <v>0</v>
      </c>
      <c r="AG3685" s="302">
        <v>0</v>
      </c>
      <c r="AH3685" s="348">
        <v>0</v>
      </c>
      <c r="AI3685" s="348">
        <v>0</v>
      </c>
      <c r="AK3685" s="199"/>
      <c r="AM3685" s="11"/>
      <c r="AN3685" s="15"/>
      <c r="AO3685" s="11"/>
      <c r="AP3685" s="11"/>
    </row>
    <row r="3686" spans="3:42" outlineLevel="2" x14ac:dyDescent="0.2">
      <c r="C3686" s="252" t="s">
        <v>154</v>
      </c>
      <c r="D3686" s="119">
        <v>0</v>
      </c>
      <c r="F3686" s="767" t="s">
        <v>55</v>
      </c>
      <c r="H3686" s="797" t="s">
        <v>580</v>
      </c>
      <c r="K3686" s="164"/>
      <c r="Q3686" s="135" t="s">
        <v>110</v>
      </c>
      <c r="R3686" s="314">
        <v>0</v>
      </c>
      <c r="S3686" s="315">
        <v>0</v>
      </c>
      <c r="T3686" s="315">
        <v>0</v>
      </c>
      <c r="U3686" s="315">
        <v>0</v>
      </c>
      <c r="V3686" s="315">
        <v>0</v>
      </c>
      <c r="W3686" s="316">
        <v>0</v>
      </c>
      <c r="X3686" s="315">
        <v>0</v>
      </c>
      <c r="Y3686" s="315">
        <v>0</v>
      </c>
      <c r="Z3686" s="315">
        <v>0</v>
      </c>
      <c r="AA3686" s="315">
        <v>0</v>
      </c>
      <c r="AB3686" s="5">
        <v>0</v>
      </c>
      <c r="AC3686" s="5">
        <v>0</v>
      </c>
      <c r="AD3686" s="5">
        <v>0</v>
      </c>
      <c r="AE3686" s="5">
        <v>0</v>
      </c>
      <c r="AF3686" s="5">
        <v>0</v>
      </c>
      <c r="AG3686" s="5">
        <v>0</v>
      </c>
      <c r="AH3686" s="350">
        <v>0</v>
      </c>
      <c r="AI3686" s="350">
        <v>0</v>
      </c>
      <c r="AK3686" s="199"/>
      <c r="AM3686" s="11"/>
      <c r="AN3686" s="15"/>
      <c r="AO3686" s="11"/>
      <c r="AP3686" s="11"/>
    </row>
    <row r="3687" spans="3:42" outlineLevel="2" x14ac:dyDescent="0.2">
      <c r="C3687" s="252" t="s">
        <v>154</v>
      </c>
      <c r="D3687" s="119">
        <v>0</v>
      </c>
      <c r="F3687" s="783" t="s">
        <v>57</v>
      </c>
      <c r="G3687" s="83"/>
      <c r="H3687" s="798" t="s">
        <v>580</v>
      </c>
      <c r="I3687" s="799"/>
      <c r="J3687" s="83"/>
      <c r="K3687" s="736"/>
      <c r="L3687" s="83"/>
      <c r="M3687" s="83"/>
      <c r="N3687" s="83"/>
      <c r="O3687" s="83"/>
      <c r="P3687" s="83"/>
      <c r="Q3687" s="143" t="s">
        <v>110</v>
      </c>
      <c r="R3687" s="304">
        <v>0</v>
      </c>
      <c r="S3687" s="305">
        <v>0</v>
      </c>
      <c r="T3687" s="305">
        <v>0</v>
      </c>
      <c r="U3687" s="305">
        <v>0</v>
      </c>
      <c r="V3687" s="305">
        <v>0</v>
      </c>
      <c r="W3687" s="306">
        <v>0</v>
      </c>
      <c r="X3687" s="305">
        <v>0</v>
      </c>
      <c r="Y3687" s="305">
        <v>0</v>
      </c>
      <c r="Z3687" s="305">
        <v>0</v>
      </c>
      <c r="AA3687" s="305">
        <v>0</v>
      </c>
      <c r="AB3687" s="307">
        <v>0</v>
      </c>
      <c r="AC3687" s="307">
        <v>0</v>
      </c>
      <c r="AD3687" s="307">
        <v>0</v>
      </c>
      <c r="AE3687" s="307">
        <v>0</v>
      </c>
      <c r="AF3687" s="307">
        <v>0</v>
      </c>
      <c r="AG3687" s="307">
        <v>0</v>
      </c>
      <c r="AH3687" s="362">
        <v>0</v>
      </c>
      <c r="AI3687" s="362">
        <v>0</v>
      </c>
      <c r="AK3687" s="199"/>
      <c r="AM3687" s="11"/>
      <c r="AN3687" s="15"/>
      <c r="AO3687" s="11"/>
      <c r="AP3687" s="11"/>
    </row>
    <row r="3688" spans="3:42" outlineLevel="2" x14ac:dyDescent="0.2">
      <c r="C3688" s="252" t="s">
        <v>154</v>
      </c>
      <c r="D3688" s="119">
        <v>0</v>
      </c>
      <c r="F3688" s="12"/>
      <c r="H3688" s="164"/>
      <c r="K3688" s="164"/>
      <c r="Q3688" s="16"/>
      <c r="R3688" s="800">
        <v>0</v>
      </c>
      <c r="S3688" s="800">
        <v>0</v>
      </c>
      <c r="T3688" s="800">
        <v>0</v>
      </c>
      <c r="U3688" s="800">
        <v>0</v>
      </c>
      <c r="V3688" s="800">
        <v>0</v>
      </c>
      <c r="W3688" s="800">
        <v>0</v>
      </c>
      <c r="X3688" s="800">
        <v>0</v>
      </c>
      <c r="Y3688" s="800">
        <v>0</v>
      </c>
      <c r="Z3688" s="800">
        <v>0</v>
      </c>
      <c r="AA3688" s="800">
        <v>0</v>
      </c>
      <c r="AB3688" s="800">
        <v>0</v>
      </c>
      <c r="AC3688" s="800">
        <v>0</v>
      </c>
      <c r="AD3688" s="800">
        <v>0</v>
      </c>
      <c r="AE3688" s="800">
        <v>0</v>
      </c>
      <c r="AF3688" s="800">
        <v>0</v>
      </c>
      <c r="AG3688" s="800">
        <v>0</v>
      </c>
      <c r="AH3688" s="800">
        <v>0</v>
      </c>
      <c r="AI3688" s="800">
        <v>0</v>
      </c>
      <c r="AK3688" s="199"/>
      <c r="AM3688" s="11"/>
      <c r="AN3688" s="15"/>
      <c r="AO3688" s="11"/>
      <c r="AP3688" s="11"/>
    </row>
    <row r="3689" spans="3:42" outlineLevel="2" x14ac:dyDescent="0.2">
      <c r="C3689" s="252" t="s">
        <v>154</v>
      </c>
      <c r="D3689" s="119">
        <v>0</v>
      </c>
      <c r="F3689" s="794" t="s">
        <v>69</v>
      </c>
      <c r="AK3689" s="199"/>
      <c r="AM3689" s="11"/>
      <c r="AN3689" s="15"/>
      <c r="AO3689" s="11"/>
      <c r="AP3689" s="11"/>
    </row>
    <row r="3690" spans="3:42" outlineLevel="2" x14ac:dyDescent="0.2">
      <c r="C3690" s="252" t="s">
        <v>154</v>
      </c>
      <c r="D3690" s="119">
        <v>0</v>
      </c>
      <c r="F3690" s="761" t="s">
        <v>9</v>
      </c>
      <c r="G3690" s="75"/>
      <c r="H3690" s="796" t="s">
        <v>580</v>
      </c>
      <c r="I3690" s="801"/>
      <c r="J3690" s="75"/>
      <c r="K3690" s="741"/>
      <c r="L3690" s="75"/>
      <c r="M3690" s="75"/>
      <c r="N3690" s="75"/>
      <c r="O3690" s="75"/>
      <c r="P3690" s="75"/>
      <c r="Q3690" s="128" t="s">
        <v>110</v>
      </c>
      <c r="R3690" s="299">
        <v>0</v>
      </c>
      <c r="S3690" s="300">
        <v>0</v>
      </c>
      <c r="T3690" s="300">
        <v>0</v>
      </c>
      <c r="U3690" s="300">
        <v>0</v>
      </c>
      <c r="V3690" s="300">
        <v>0</v>
      </c>
      <c r="W3690" s="301">
        <v>0</v>
      </c>
      <c r="X3690" s="300">
        <v>0</v>
      </c>
      <c r="Y3690" s="300">
        <v>0</v>
      </c>
      <c r="Z3690" s="300">
        <v>0</v>
      </c>
      <c r="AA3690" s="300">
        <v>0</v>
      </c>
      <c r="AB3690" s="302">
        <v>0</v>
      </c>
      <c r="AC3690" s="302">
        <v>0</v>
      </c>
      <c r="AD3690" s="302">
        <v>0</v>
      </c>
      <c r="AE3690" s="302">
        <v>0</v>
      </c>
      <c r="AF3690" s="302">
        <v>0</v>
      </c>
      <c r="AG3690" s="302">
        <v>0</v>
      </c>
      <c r="AH3690" s="348">
        <v>0</v>
      </c>
      <c r="AI3690" s="348">
        <v>0</v>
      </c>
      <c r="AK3690" s="199"/>
      <c r="AM3690" s="11"/>
      <c r="AN3690" s="15"/>
      <c r="AO3690" s="11"/>
      <c r="AP3690" s="11"/>
    </row>
    <row r="3691" spans="3:42" outlineLevel="2" x14ac:dyDescent="0.2">
      <c r="C3691" s="252" t="s">
        <v>154</v>
      </c>
      <c r="D3691" s="119">
        <v>0</v>
      </c>
      <c r="F3691" s="767" t="s">
        <v>14</v>
      </c>
      <c r="H3691" s="797" t="s">
        <v>580</v>
      </c>
      <c r="K3691" s="164"/>
      <c r="Q3691" s="135" t="s">
        <v>110</v>
      </c>
      <c r="R3691" s="314">
        <v>0</v>
      </c>
      <c r="S3691" s="315">
        <v>0</v>
      </c>
      <c r="T3691" s="315">
        <v>0</v>
      </c>
      <c r="U3691" s="315">
        <v>0</v>
      </c>
      <c r="V3691" s="315">
        <v>0</v>
      </c>
      <c r="W3691" s="316">
        <v>0</v>
      </c>
      <c r="X3691" s="315">
        <v>0</v>
      </c>
      <c r="Y3691" s="315">
        <v>0</v>
      </c>
      <c r="Z3691" s="315">
        <v>0</v>
      </c>
      <c r="AA3691" s="315">
        <v>0</v>
      </c>
      <c r="AB3691" s="5">
        <v>0</v>
      </c>
      <c r="AC3691" s="5">
        <v>0</v>
      </c>
      <c r="AD3691" s="5">
        <v>0</v>
      </c>
      <c r="AE3691" s="5">
        <v>0</v>
      </c>
      <c r="AF3691" s="5">
        <v>0</v>
      </c>
      <c r="AG3691" s="5">
        <v>0</v>
      </c>
      <c r="AH3691" s="350">
        <v>0</v>
      </c>
      <c r="AI3691" s="350">
        <v>0</v>
      </c>
      <c r="AK3691" s="199"/>
      <c r="AM3691" s="11"/>
      <c r="AN3691" s="15"/>
      <c r="AO3691" s="11"/>
      <c r="AP3691" s="11"/>
    </row>
    <row r="3692" spans="3:42" outlineLevel="2" x14ac:dyDescent="0.2">
      <c r="C3692" s="252" t="s">
        <v>154</v>
      </c>
      <c r="D3692" s="119">
        <v>0</v>
      </c>
      <c r="F3692" s="783" t="s">
        <v>16</v>
      </c>
      <c r="G3692" s="83"/>
      <c r="H3692" s="798" t="s">
        <v>580</v>
      </c>
      <c r="I3692" s="799"/>
      <c r="J3692" s="83"/>
      <c r="K3692" s="736"/>
      <c r="L3692" s="83"/>
      <c r="M3692" s="83"/>
      <c r="N3692" s="83"/>
      <c r="O3692" s="83"/>
      <c r="P3692" s="83"/>
      <c r="Q3692" s="143" t="s">
        <v>110</v>
      </c>
      <c r="R3692" s="304">
        <v>0</v>
      </c>
      <c r="S3692" s="305">
        <v>0</v>
      </c>
      <c r="T3692" s="305">
        <v>0</v>
      </c>
      <c r="U3692" s="305">
        <v>0</v>
      </c>
      <c r="V3692" s="305">
        <v>0</v>
      </c>
      <c r="W3692" s="306">
        <v>0</v>
      </c>
      <c r="X3692" s="305">
        <v>0</v>
      </c>
      <c r="Y3692" s="305">
        <v>0</v>
      </c>
      <c r="Z3692" s="305">
        <v>0</v>
      </c>
      <c r="AA3692" s="305">
        <v>0</v>
      </c>
      <c r="AB3692" s="307">
        <v>0</v>
      </c>
      <c r="AC3692" s="307">
        <v>0</v>
      </c>
      <c r="AD3692" s="307">
        <v>0</v>
      </c>
      <c r="AE3692" s="307">
        <v>0</v>
      </c>
      <c r="AF3692" s="307">
        <v>0</v>
      </c>
      <c r="AG3692" s="307">
        <v>0</v>
      </c>
      <c r="AH3692" s="362">
        <v>0</v>
      </c>
      <c r="AI3692" s="362">
        <v>0</v>
      </c>
      <c r="AK3692" s="199"/>
      <c r="AM3692" s="11"/>
      <c r="AN3692" s="15"/>
      <c r="AO3692" s="11"/>
      <c r="AP3692" s="11"/>
    </row>
    <row r="3693" spans="3:42" outlineLevel="2" x14ac:dyDescent="0.2">
      <c r="C3693" s="252" t="s">
        <v>154</v>
      </c>
      <c r="D3693" s="119">
        <v>0</v>
      </c>
      <c r="F3693" s="12"/>
      <c r="H3693" s="797"/>
      <c r="K3693" s="164"/>
      <c r="Q3693" s="16"/>
      <c r="R3693" s="800">
        <v>0</v>
      </c>
      <c r="S3693" s="800">
        <v>0</v>
      </c>
      <c r="T3693" s="800">
        <v>0</v>
      </c>
      <c r="U3693" s="800">
        <v>0</v>
      </c>
      <c r="V3693" s="800">
        <v>0</v>
      </c>
      <c r="W3693" s="800">
        <v>0</v>
      </c>
      <c r="X3693" s="800">
        <v>0</v>
      </c>
      <c r="Y3693" s="800">
        <v>0</v>
      </c>
      <c r="Z3693" s="800">
        <v>0</v>
      </c>
      <c r="AA3693" s="800">
        <v>0</v>
      </c>
      <c r="AB3693" s="800">
        <v>0</v>
      </c>
      <c r="AC3693" s="800">
        <v>0</v>
      </c>
      <c r="AD3693" s="800">
        <v>0</v>
      </c>
      <c r="AE3693" s="800">
        <v>0</v>
      </c>
      <c r="AF3693" s="800">
        <v>0</v>
      </c>
      <c r="AG3693" s="800">
        <v>0</v>
      </c>
      <c r="AH3693" s="800">
        <v>0</v>
      </c>
      <c r="AI3693" s="800">
        <v>0</v>
      </c>
      <c r="AK3693" s="199"/>
      <c r="AM3693" s="11"/>
      <c r="AN3693" s="15"/>
      <c r="AO3693" s="11"/>
      <c r="AP3693" s="11"/>
    </row>
    <row r="3694" spans="3:42" outlineLevel="2" x14ac:dyDescent="0.2">
      <c r="C3694" s="252" t="s">
        <v>154</v>
      </c>
      <c r="D3694" s="119">
        <v>0</v>
      </c>
      <c r="F3694" s="794" t="s">
        <v>616</v>
      </c>
      <c r="AK3694" s="199"/>
      <c r="AM3694" s="11"/>
      <c r="AN3694" s="15"/>
      <c r="AO3694" s="11"/>
      <c r="AP3694" s="11"/>
    </row>
    <row r="3695" spans="3:42" outlineLevel="2" x14ac:dyDescent="0.2">
      <c r="C3695" s="252" t="s">
        <v>154</v>
      </c>
      <c r="D3695" s="119">
        <v>0</v>
      </c>
      <c r="F3695" s="761" t="s">
        <v>48</v>
      </c>
      <c r="G3695" s="75"/>
      <c r="H3695" s="796" t="s">
        <v>580</v>
      </c>
      <c r="I3695" s="228" t="s">
        <v>617</v>
      </c>
      <c r="J3695" s="75"/>
      <c r="K3695" s="741"/>
      <c r="L3695" s="75"/>
      <c r="M3695" s="75"/>
      <c r="N3695" s="75"/>
      <c r="O3695" s="75"/>
      <c r="P3695" s="75"/>
      <c r="Q3695" s="128" t="s">
        <v>110</v>
      </c>
      <c r="R3695" s="299">
        <v>0</v>
      </c>
      <c r="S3695" s="300">
        <v>0</v>
      </c>
      <c r="T3695" s="300">
        <v>0</v>
      </c>
      <c r="U3695" s="300">
        <v>0</v>
      </c>
      <c r="V3695" s="300">
        <v>0</v>
      </c>
      <c r="W3695" s="301">
        <v>0</v>
      </c>
      <c r="X3695" s="300">
        <v>0</v>
      </c>
      <c r="Y3695" s="300">
        <v>0</v>
      </c>
      <c r="Z3695" s="300">
        <v>0</v>
      </c>
      <c r="AA3695" s="300">
        <v>0</v>
      </c>
      <c r="AB3695" s="302">
        <v>0</v>
      </c>
      <c r="AC3695" s="302">
        <v>0</v>
      </c>
      <c r="AD3695" s="302">
        <v>0</v>
      </c>
      <c r="AE3695" s="302">
        <v>0</v>
      </c>
      <c r="AF3695" s="302">
        <v>0</v>
      </c>
      <c r="AG3695" s="302">
        <v>0</v>
      </c>
      <c r="AH3695" s="348">
        <v>0</v>
      </c>
      <c r="AI3695" s="348">
        <v>0</v>
      </c>
      <c r="AK3695" s="199"/>
      <c r="AM3695" s="11"/>
      <c r="AN3695" s="15"/>
      <c r="AO3695" s="11"/>
      <c r="AP3695" s="11"/>
    </row>
    <row r="3696" spans="3:42" outlineLevel="2" x14ac:dyDescent="0.2">
      <c r="C3696" s="252" t="s">
        <v>154</v>
      </c>
      <c r="D3696" s="119">
        <v>0</v>
      </c>
      <c r="F3696" s="767" t="s">
        <v>55</v>
      </c>
      <c r="H3696" s="797" t="s">
        <v>580</v>
      </c>
      <c r="I3696" s="234" t="s">
        <v>617</v>
      </c>
      <c r="K3696" s="164"/>
      <c r="Q3696" s="135" t="s">
        <v>110</v>
      </c>
      <c r="R3696" s="314">
        <v>0</v>
      </c>
      <c r="S3696" s="315">
        <v>0</v>
      </c>
      <c r="T3696" s="315">
        <v>0</v>
      </c>
      <c r="U3696" s="315">
        <v>0</v>
      </c>
      <c r="V3696" s="315">
        <v>0</v>
      </c>
      <c r="W3696" s="316">
        <v>0</v>
      </c>
      <c r="X3696" s="315">
        <v>0</v>
      </c>
      <c r="Y3696" s="315">
        <v>0</v>
      </c>
      <c r="Z3696" s="315">
        <v>0</v>
      </c>
      <c r="AA3696" s="315">
        <v>0</v>
      </c>
      <c r="AB3696" s="5">
        <v>0</v>
      </c>
      <c r="AC3696" s="5">
        <v>0</v>
      </c>
      <c r="AD3696" s="5">
        <v>0</v>
      </c>
      <c r="AE3696" s="5">
        <v>0</v>
      </c>
      <c r="AF3696" s="5">
        <v>0</v>
      </c>
      <c r="AG3696" s="5">
        <v>0</v>
      </c>
      <c r="AH3696" s="350">
        <v>0</v>
      </c>
      <c r="AI3696" s="350">
        <v>0</v>
      </c>
      <c r="AK3696" s="199"/>
      <c r="AM3696" s="11"/>
      <c r="AN3696" s="15"/>
      <c r="AO3696" s="11"/>
      <c r="AP3696" s="11"/>
    </row>
    <row r="3697" spans="3:42" outlineLevel="2" x14ac:dyDescent="0.2">
      <c r="C3697" s="252" t="s">
        <v>154</v>
      </c>
      <c r="D3697" s="119">
        <v>0</v>
      </c>
      <c r="F3697" s="783" t="s">
        <v>57</v>
      </c>
      <c r="G3697" s="83"/>
      <c r="H3697" s="798" t="s">
        <v>580</v>
      </c>
      <c r="I3697" s="240" t="s">
        <v>617</v>
      </c>
      <c r="J3697" s="83"/>
      <c r="K3697" s="736"/>
      <c r="L3697" s="83"/>
      <c r="M3697" s="83"/>
      <c r="N3697" s="83"/>
      <c r="O3697" s="83"/>
      <c r="P3697" s="83"/>
      <c r="Q3697" s="143" t="s">
        <v>110</v>
      </c>
      <c r="R3697" s="304">
        <v>0</v>
      </c>
      <c r="S3697" s="305">
        <v>0</v>
      </c>
      <c r="T3697" s="305">
        <v>0</v>
      </c>
      <c r="U3697" s="305">
        <v>0</v>
      </c>
      <c r="V3697" s="305">
        <v>0</v>
      </c>
      <c r="W3697" s="306">
        <v>0</v>
      </c>
      <c r="X3697" s="305">
        <v>0</v>
      </c>
      <c r="Y3697" s="305">
        <v>0</v>
      </c>
      <c r="Z3697" s="305">
        <v>0</v>
      </c>
      <c r="AA3697" s="305">
        <v>0</v>
      </c>
      <c r="AB3697" s="307">
        <v>0</v>
      </c>
      <c r="AC3697" s="307">
        <v>0</v>
      </c>
      <c r="AD3697" s="307">
        <v>0</v>
      </c>
      <c r="AE3697" s="307">
        <v>0</v>
      </c>
      <c r="AF3697" s="307">
        <v>0</v>
      </c>
      <c r="AG3697" s="307">
        <v>0</v>
      </c>
      <c r="AH3697" s="362">
        <v>0</v>
      </c>
      <c r="AI3697" s="362">
        <v>0</v>
      </c>
      <c r="AK3697" s="199"/>
      <c r="AM3697" s="11"/>
      <c r="AN3697" s="15"/>
      <c r="AO3697" s="11"/>
      <c r="AP3697" s="11"/>
    </row>
    <row r="3698" spans="3:42" outlineLevel="2" x14ac:dyDescent="0.2">
      <c r="C3698" s="252" t="s">
        <v>154</v>
      </c>
      <c r="D3698" s="119">
        <v>0</v>
      </c>
      <c r="F3698" s="802" t="s">
        <v>626</v>
      </c>
      <c r="R3698" s="800">
        <v>0</v>
      </c>
      <c r="S3698" s="800">
        <v>0</v>
      </c>
      <c r="T3698" s="800">
        <v>0</v>
      </c>
      <c r="U3698" s="800">
        <v>0</v>
      </c>
      <c r="V3698" s="800">
        <v>0</v>
      </c>
      <c r="W3698" s="800">
        <v>0</v>
      </c>
      <c r="X3698" s="800">
        <v>0</v>
      </c>
      <c r="Y3698" s="800">
        <v>0</v>
      </c>
      <c r="Z3698" s="800">
        <v>0</v>
      </c>
      <c r="AA3698" s="800">
        <v>0</v>
      </c>
      <c r="AB3698" s="800">
        <v>0</v>
      </c>
      <c r="AC3698" s="800">
        <v>0</v>
      </c>
      <c r="AD3698" s="800">
        <v>0</v>
      </c>
      <c r="AE3698" s="800">
        <v>0</v>
      </c>
      <c r="AF3698" s="800">
        <v>0</v>
      </c>
      <c r="AG3698" s="800">
        <v>0</v>
      </c>
      <c r="AH3698" s="800">
        <v>0</v>
      </c>
      <c r="AI3698" s="800">
        <v>0</v>
      </c>
      <c r="AK3698" s="199"/>
      <c r="AM3698" s="11"/>
      <c r="AN3698" s="15"/>
      <c r="AO3698" s="11"/>
      <c r="AP3698" s="11"/>
    </row>
    <row r="3699" spans="3:42" outlineLevel="2" x14ac:dyDescent="0.2">
      <c r="C3699" s="252" t="s">
        <v>154</v>
      </c>
      <c r="D3699" s="119">
        <v>0</v>
      </c>
      <c r="R3699" s="5"/>
      <c r="S3699" s="5"/>
      <c r="T3699" s="5"/>
      <c r="U3699" s="5"/>
      <c r="V3699" s="5"/>
      <c r="W3699" s="5"/>
      <c r="X3699" s="5"/>
      <c r="Y3699" s="5"/>
      <c r="AK3699" s="199"/>
      <c r="AM3699" s="11"/>
      <c r="AN3699" s="15"/>
      <c r="AO3699" s="11"/>
      <c r="AP3699" s="11"/>
    </row>
    <row r="3700" spans="3:42" outlineLevel="2" x14ac:dyDescent="0.2">
      <c r="C3700" s="252" t="s">
        <v>154</v>
      </c>
      <c r="D3700" s="119">
        <v>0</v>
      </c>
      <c r="F3700" s="789" t="s">
        <v>631</v>
      </c>
      <c r="G3700" s="790"/>
      <c r="H3700" s="803"/>
      <c r="I3700" s="790"/>
      <c r="J3700" s="790"/>
      <c r="K3700" s="792"/>
      <c r="L3700" s="789"/>
      <c r="M3700" s="789"/>
      <c r="N3700" s="789"/>
      <c r="O3700" s="789"/>
      <c r="P3700" s="789"/>
      <c r="Q3700" s="792"/>
      <c r="R3700" s="793"/>
      <c r="S3700" s="793"/>
      <c r="T3700" s="793"/>
      <c r="U3700" s="793"/>
      <c r="V3700" s="793"/>
      <c r="W3700" s="793"/>
      <c r="X3700" s="793"/>
      <c r="Y3700" s="793"/>
      <c r="Z3700" s="793"/>
      <c r="AA3700" s="793"/>
      <c r="AB3700" s="793"/>
      <c r="AC3700" s="793"/>
      <c r="AD3700" s="793"/>
      <c r="AE3700" s="793"/>
      <c r="AF3700" s="793"/>
      <c r="AG3700" s="793"/>
      <c r="AH3700" s="789"/>
      <c r="AI3700" s="789"/>
      <c r="AK3700" s="199"/>
      <c r="AM3700" s="11"/>
      <c r="AN3700" s="15"/>
      <c r="AO3700" s="11"/>
      <c r="AP3700" s="11"/>
    </row>
    <row r="3701" spans="3:42" outlineLevel="2" x14ac:dyDescent="0.2">
      <c r="C3701" s="252" t="s">
        <v>154</v>
      </c>
      <c r="D3701" s="119">
        <v>0</v>
      </c>
      <c r="F3701" t="s">
        <v>620</v>
      </c>
      <c r="AK3701" s="199"/>
      <c r="AM3701" s="11"/>
      <c r="AN3701" s="15"/>
      <c r="AO3701" s="11"/>
      <c r="AP3701" s="11"/>
    </row>
    <row r="3702" spans="3:42" outlineLevel="2" x14ac:dyDescent="0.2">
      <c r="C3702" s="252" t="s">
        <v>154</v>
      </c>
      <c r="D3702" s="119">
        <v>0</v>
      </c>
      <c r="F3702" s="761" t="s">
        <v>48</v>
      </c>
      <c r="G3702" s="75"/>
      <c r="H3702" s="796" t="s">
        <v>632</v>
      </c>
      <c r="I3702" s="801"/>
      <c r="J3702" s="75"/>
      <c r="K3702" s="741"/>
      <c r="L3702" s="75"/>
      <c r="M3702" s="75"/>
      <c r="N3702" s="75"/>
      <c r="O3702" s="75"/>
      <c r="P3702" s="75"/>
      <c r="Q3702" s="128" t="s">
        <v>536</v>
      </c>
      <c r="R3702" s="804">
        <v>0</v>
      </c>
      <c r="S3702" s="805">
        <v>0</v>
      </c>
      <c r="T3702" s="805">
        <v>0</v>
      </c>
      <c r="U3702" s="805">
        <v>0</v>
      </c>
      <c r="V3702" s="805">
        <v>0</v>
      </c>
      <c r="W3702" s="806">
        <v>0</v>
      </c>
      <c r="X3702" s="805">
        <v>0</v>
      </c>
      <c r="Y3702" s="805">
        <v>0</v>
      </c>
      <c r="Z3702" s="805">
        <v>0</v>
      </c>
      <c r="AA3702" s="805">
        <v>0</v>
      </c>
      <c r="AB3702" s="805">
        <v>0</v>
      </c>
      <c r="AC3702" s="805">
        <v>0</v>
      </c>
      <c r="AD3702" s="805">
        <v>0</v>
      </c>
      <c r="AE3702" s="805">
        <v>0</v>
      </c>
      <c r="AF3702" s="805">
        <v>0</v>
      </c>
      <c r="AG3702" s="805">
        <v>0</v>
      </c>
      <c r="AH3702" s="808">
        <v>0</v>
      </c>
      <c r="AI3702" s="808">
        <v>0</v>
      </c>
      <c r="AK3702" s="199"/>
      <c r="AM3702" s="11"/>
      <c r="AN3702" s="15"/>
      <c r="AO3702" s="11"/>
      <c r="AP3702" s="11"/>
    </row>
    <row r="3703" spans="3:42" outlineLevel="2" x14ac:dyDescent="0.2">
      <c r="C3703" s="252" t="s">
        <v>154</v>
      </c>
      <c r="D3703" s="119">
        <v>0</v>
      </c>
      <c r="F3703" s="767" t="s">
        <v>55</v>
      </c>
      <c r="H3703" s="797" t="s">
        <v>632</v>
      </c>
      <c r="K3703" s="164"/>
      <c r="Q3703" s="135" t="s">
        <v>536</v>
      </c>
      <c r="R3703" s="809">
        <v>0</v>
      </c>
      <c r="S3703" s="810">
        <v>0</v>
      </c>
      <c r="T3703" s="810">
        <v>0</v>
      </c>
      <c r="U3703" s="810">
        <v>0</v>
      </c>
      <c r="V3703" s="810">
        <v>0</v>
      </c>
      <c r="W3703" s="811">
        <v>0</v>
      </c>
      <c r="X3703" s="810">
        <v>0</v>
      </c>
      <c r="Y3703" s="810">
        <v>0</v>
      </c>
      <c r="Z3703" s="810">
        <v>0</v>
      </c>
      <c r="AA3703" s="810">
        <v>0</v>
      </c>
      <c r="AB3703" s="810">
        <v>0</v>
      </c>
      <c r="AC3703" s="810">
        <v>0</v>
      </c>
      <c r="AD3703" s="810">
        <v>0</v>
      </c>
      <c r="AE3703" s="810">
        <v>0</v>
      </c>
      <c r="AF3703" s="810">
        <v>0</v>
      </c>
      <c r="AG3703" s="810">
        <v>0</v>
      </c>
      <c r="AH3703" s="812">
        <v>0</v>
      </c>
      <c r="AI3703" s="812">
        <v>0</v>
      </c>
      <c r="AK3703" s="199"/>
      <c r="AM3703" s="11"/>
      <c r="AN3703" s="15"/>
      <c r="AO3703" s="11"/>
      <c r="AP3703" s="11"/>
    </row>
    <row r="3704" spans="3:42" outlineLevel="2" x14ac:dyDescent="0.2">
      <c r="C3704" s="252" t="s">
        <v>154</v>
      </c>
      <c r="D3704" s="119">
        <v>0</v>
      </c>
      <c r="F3704" s="783" t="s">
        <v>57</v>
      </c>
      <c r="G3704" s="83"/>
      <c r="H3704" s="798" t="s">
        <v>632</v>
      </c>
      <c r="I3704" s="799"/>
      <c r="J3704" s="83"/>
      <c r="K3704" s="736"/>
      <c r="L3704" s="83"/>
      <c r="M3704" s="83"/>
      <c r="N3704" s="83"/>
      <c r="O3704" s="83"/>
      <c r="P3704" s="83"/>
      <c r="Q3704" s="143" t="s">
        <v>536</v>
      </c>
      <c r="R3704" s="813">
        <v>0</v>
      </c>
      <c r="S3704" s="814">
        <v>0</v>
      </c>
      <c r="T3704" s="814">
        <v>0</v>
      </c>
      <c r="U3704" s="814">
        <v>0</v>
      </c>
      <c r="V3704" s="814">
        <v>0</v>
      </c>
      <c r="W3704" s="815">
        <v>0</v>
      </c>
      <c r="X3704" s="814">
        <v>0</v>
      </c>
      <c r="Y3704" s="814">
        <v>0</v>
      </c>
      <c r="Z3704" s="814">
        <v>0</v>
      </c>
      <c r="AA3704" s="814">
        <v>0</v>
      </c>
      <c r="AB3704" s="814">
        <v>0</v>
      </c>
      <c r="AC3704" s="814">
        <v>0</v>
      </c>
      <c r="AD3704" s="814">
        <v>0</v>
      </c>
      <c r="AE3704" s="814">
        <v>0</v>
      </c>
      <c r="AF3704" s="814">
        <v>0</v>
      </c>
      <c r="AG3704" s="814">
        <v>0</v>
      </c>
      <c r="AH3704" s="816">
        <v>0</v>
      </c>
      <c r="AI3704" s="816">
        <v>0</v>
      </c>
      <c r="AK3704" s="199"/>
      <c r="AM3704" s="11"/>
      <c r="AN3704" s="15"/>
      <c r="AO3704" s="11"/>
      <c r="AP3704" s="11"/>
    </row>
    <row r="3705" spans="3:42" outlineLevel="2" x14ac:dyDescent="0.2">
      <c r="C3705" s="252" t="s">
        <v>154</v>
      </c>
      <c r="D3705" s="119">
        <v>0</v>
      </c>
      <c r="F3705" s="12"/>
      <c r="H3705" s="817"/>
      <c r="K3705" s="16"/>
      <c r="Q3705" s="16"/>
      <c r="R3705" s="818"/>
      <c r="S3705" s="818"/>
      <c r="T3705" s="818"/>
      <c r="U3705" s="818"/>
      <c r="V3705" s="818"/>
      <c r="W3705" s="818"/>
      <c r="X3705" s="818"/>
      <c r="Y3705" s="818"/>
      <c r="Z3705" s="818"/>
      <c r="AA3705" s="818"/>
      <c r="AB3705" s="818"/>
      <c r="AC3705" s="818"/>
      <c r="AD3705" s="818"/>
      <c r="AE3705" s="818"/>
      <c r="AF3705" s="818"/>
      <c r="AG3705" s="818"/>
      <c r="AH3705" s="818"/>
      <c r="AI3705" s="818"/>
      <c r="AK3705" s="199"/>
      <c r="AM3705" s="11"/>
      <c r="AN3705" s="15"/>
      <c r="AO3705" s="11"/>
      <c r="AP3705" s="11"/>
    </row>
    <row r="3706" spans="3:42" outlineLevel="2" x14ac:dyDescent="0.2">
      <c r="C3706" s="252" t="s">
        <v>154</v>
      </c>
      <c r="D3706" s="119">
        <v>0</v>
      </c>
      <c r="F3706" s="121" t="s">
        <v>633</v>
      </c>
      <c r="G3706" s="756"/>
      <c r="H3706" s="757"/>
      <c r="I3706" s="788"/>
      <c r="J3706" s="756"/>
      <c r="K3706" s="758"/>
      <c r="L3706" s="759"/>
      <c r="M3706" s="759"/>
      <c r="N3706" s="759"/>
      <c r="O3706" s="759"/>
      <c r="P3706" s="759"/>
      <c r="Q3706" s="758"/>
      <c r="R3706" s="760"/>
      <c r="S3706" s="760"/>
      <c r="T3706" s="760"/>
      <c r="U3706" s="760"/>
      <c r="V3706" s="760"/>
      <c r="W3706" s="760"/>
      <c r="X3706" s="760"/>
      <c r="Y3706" s="760"/>
      <c r="Z3706" s="760"/>
      <c r="AA3706" s="760"/>
      <c r="AB3706" s="760"/>
      <c r="AC3706" s="760"/>
      <c r="AD3706" s="760"/>
      <c r="AE3706" s="760"/>
      <c r="AF3706" s="760"/>
      <c r="AG3706" s="760"/>
      <c r="AH3706" s="759"/>
      <c r="AI3706" s="759"/>
      <c r="AK3706" s="199"/>
      <c r="AM3706" s="11"/>
      <c r="AN3706" s="15"/>
      <c r="AO3706" s="11"/>
      <c r="AP3706" s="11"/>
    </row>
    <row r="3707" spans="3:42" outlineLevel="2" x14ac:dyDescent="0.2">
      <c r="C3707" s="252" t="s">
        <v>154</v>
      </c>
      <c r="D3707" s="119">
        <v>0</v>
      </c>
      <c r="F3707" s="789" t="s">
        <v>634</v>
      </c>
      <c r="G3707" s="790"/>
      <c r="H3707" s="803"/>
      <c r="I3707" s="791"/>
      <c r="J3707" s="790"/>
      <c r="K3707" s="792"/>
      <c r="L3707" s="789"/>
      <c r="M3707" s="789"/>
      <c r="N3707" s="789"/>
      <c r="O3707" s="789"/>
      <c r="P3707" s="789"/>
      <c r="Q3707" s="792"/>
      <c r="R3707" s="793"/>
      <c r="S3707" s="793"/>
      <c r="T3707" s="793"/>
      <c r="U3707" s="793"/>
      <c r="V3707" s="793"/>
      <c r="W3707" s="793"/>
      <c r="X3707" s="793"/>
      <c r="Y3707" s="793"/>
      <c r="Z3707" s="793"/>
      <c r="AA3707" s="793"/>
      <c r="AB3707" s="793"/>
      <c r="AC3707" s="793"/>
      <c r="AD3707" s="793"/>
      <c r="AE3707" s="793"/>
      <c r="AF3707" s="793"/>
      <c r="AG3707" s="793"/>
      <c r="AH3707" s="789"/>
      <c r="AI3707" s="789"/>
      <c r="AK3707" s="199"/>
      <c r="AM3707" s="11"/>
      <c r="AN3707" s="15"/>
      <c r="AO3707" s="11"/>
      <c r="AP3707" s="11"/>
    </row>
    <row r="3708" spans="3:42" outlineLevel="2" x14ac:dyDescent="0.2">
      <c r="C3708" s="252" t="s">
        <v>154</v>
      </c>
      <c r="D3708" s="119">
        <v>0</v>
      </c>
      <c r="F3708" s="794" t="s">
        <v>610</v>
      </c>
      <c r="H3708" s="795"/>
      <c r="AK3708" s="199"/>
      <c r="AM3708" s="11"/>
      <c r="AN3708" s="15"/>
      <c r="AO3708" s="11"/>
      <c r="AP3708" s="11"/>
    </row>
    <row r="3709" spans="3:42" outlineLevel="2" x14ac:dyDescent="0.2">
      <c r="C3709" s="252" t="s">
        <v>154</v>
      </c>
      <c r="D3709" s="119">
        <v>0</v>
      </c>
      <c r="F3709" s="761" t="s">
        <v>62</v>
      </c>
      <c r="G3709" s="75"/>
      <c r="H3709" s="796" t="s">
        <v>12</v>
      </c>
      <c r="I3709" s="796" t="s">
        <v>611</v>
      </c>
      <c r="J3709" s="75"/>
      <c r="K3709" s="741"/>
      <c r="L3709" s="75"/>
      <c r="M3709" s="75"/>
      <c r="N3709" s="75"/>
      <c r="O3709" s="75"/>
      <c r="P3709" s="75"/>
      <c r="Q3709" s="128" t="s">
        <v>110</v>
      </c>
      <c r="R3709" s="299">
        <v>0</v>
      </c>
      <c r="S3709" s="300">
        <v>0</v>
      </c>
      <c r="T3709" s="300">
        <v>0</v>
      </c>
      <c r="U3709" s="300">
        <v>0</v>
      </c>
      <c r="V3709" s="300">
        <v>0</v>
      </c>
      <c r="W3709" s="301">
        <v>0</v>
      </c>
      <c r="X3709" s="300">
        <v>0</v>
      </c>
      <c r="Y3709" s="300">
        <v>0</v>
      </c>
      <c r="Z3709" s="300">
        <v>0</v>
      </c>
      <c r="AA3709" s="300">
        <v>0</v>
      </c>
      <c r="AB3709" s="302">
        <v>0</v>
      </c>
      <c r="AC3709" s="302">
        <v>0</v>
      </c>
      <c r="AD3709" s="302">
        <v>0</v>
      </c>
      <c r="AE3709" s="302">
        <v>0</v>
      </c>
      <c r="AF3709" s="302">
        <v>0</v>
      </c>
      <c r="AG3709" s="302">
        <v>0</v>
      </c>
      <c r="AH3709" s="348">
        <v>0</v>
      </c>
      <c r="AI3709" s="348">
        <v>0</v>
      </c>
      <c r="AK3709" s="199"/>
      <c r="AM3709" s="11"/>
      <c r="AN3709" s="15"/>
      <c r="AO3709" s="11"/>
      <c r="AP3709" s="11"/>
    </row>
    <row r="3710" spans="3:42" outlineLevel="2" x14ac:dyDescent="0.2">
      <c r="C3710" s="252" t="s">
        <v>154</v>
      </c>
      <c r="D3710" s="119">
        <v>0</v>
      </c>
      <c r="F3710" s="767" t="s">
        <v>188</v>
      </c>
      <c r="H3710" s="797" t="s">
        <v>12</v>
      </c>
      <c r="I3710" s="797" t="s">
        <v>612</v>
      </c>
      <c r="K3710" s="164"/>
      <c r="Q3710" s="135" t="s">
        <v>110</v>
      </c>
      <c r="R3710" s="314">
        <v>0</v>
      </c>
      <c r="S3710" s="315">
        <v>0</v>
      </c>
      <c r="T3710" s="315">
        <v>0</v>
      </c>
      <c r="U3710" s="315">
        <v>0</v>
      </c>
      <c r="V3710" s="315">
        <v>0</v>
      </c>
      <c r="W3710" s="316">
        <v>0</v>
      </c>
      <c r="X3710" s="315">
        <v>0</v>
      </c>
      <c r="Y3710" s="315">
        <v>0</v>
      </c>
      <c r="Z3710" s="315">
        <v>0</v>
      </c>
      <c r="AA3710" s="315">
        <v>0</v>
      </c>
      <c r="AB3710" s="5">
        <v>0</v>
      </c>
      <c r="AC3710" s="5">
        <v>0</v>
      </c>
      <c r="AD3710" s="5">
        <v>0</v>
      </c>
      <c r="AE3710" s="5">
        <v>0</v>
      </c>
      <c r="AF3710" s="5">
        <v>0</v>
      </c>
      <c r="AG3710" s="5">
        <v>0</v>
      </c>
      <c r="AH3710" s="350">
        <v>0</v>
      </c>
      <c r="AI3710" s="350">
        <v>0</v>
      </c>
      <c r="AK3710" s="199"/>
      <c r="AM3710" s="11"/>
      <c r="AN3710" s="15"/>
      <c r="AO3710" s="11"/>
      <c r="AP3710" s="11"/>
    </row>
    <row r="3711" spans="3:42" outlineLevel="2" x14ac:dyDescent="0.2">
      <c r="C3711" s="252" t="s">
        <v>154</v>
      </c>
      <c r="D3711" s="119">
        <v>0</v>
      </c>
      <c r="F3711" s="767" t="s">
        <v>613</v>
      </c>
      <c r="H3711" s="797" t="s">
        <v>12</v>
      </c>
      <c r="I3711" s="234" t="s">
        <v>614</v>
      </c>
      <c r="K3711" s="164"/>
      <c r="Q3711" s="135" t="s">
        <v>110</v>
      </c>
      <c r="R3711" s="314">
        <v>0</v>
      </c>
      <c r="S3711" s="315">
        <v>0</v>
      </c>
      <c r="T3711" s="315">
        <v>0</v>
      </c>
      <c r="U3711" s="315">
        <v>0</v>
      </c>
      <c r="V3711" s="315">
        <v>0</v>
      </c>
      <c r="W3711" s="316">
        <v>0</v>
      </c>
      <c r="X3711" s="315">
        <v>0</v>
      </c>
      <c r="Y3711" s="315">
        <v>0</v>
      </c>
      <c r="Z3711" s="315">
        <v>0</v>
      </c>
      <c r="AA3711" s="315">
        <v>0</v>
      </c>
      <c r="AB3711" s="5">
        <v>0</v>
      </c>
      <c r="AC3711" s="5">
        <v>0</v>
      </c>
      <c r="AD3711" s="5">
        <v>0</v>
      </c>
      <c r="AE3711" s="5">
        <v>0</v>
      </c>
      <c r="AF3711" s="5">
        <v>0</v>
      </c>
      <c r="AG3711" s="5">
        <v>0</v>
      </c>
      <c r="AH3711" s="350">
        <v>0</v>
      </c>
      <c r="AI3711" s="350">
        <v>0</v>
      </c>
      <c r="AK3711" s="199"/>
      <c r="AM3711" s="11"/>
      <c r="AN3711" s="15"/>
      <c r="AO3711" s="11"/>
      <c r="AP3711" s="11"/>
    </row>
    <row r="3712" spans="3:42" outlineLevel="2" x14ac:dyDescent="0.2">
      <c r="C3712" s="252" t="s">
        <v>154</v>
      </c>
      <c r="D3712" s="119">
        <v>0</v>
      </c>
      <c r="F3712" s="783" t="s">
        <v>57</v>
      </c>
      <c r="G3712" s="83"/>
      <c r="H3712" s="798" t="s">
        <v>12</v>
      </c>
      <c r="I3712" s="799"/>
      <c r="J3712" s="83"/>
      <c r="K3712" s="736"/>
      <c r="L3712" s="83"/>
      <c r="M3712" s="83"/>
      <c r="N3712" s="83"/>
      <c r="O3712" s="83"/>
      <c r="P3712" s="83"/>
      <c r="Q3712" s="143" t="s">
        <v>110</v>
      </c>
      <c r="R3712" s="304">
        <v>0</v>
      </c>
      <c r="S3712" s="305">
        <v>0</v>
      </c>
      <c r="T3712" s="305">
        <v>0</v>
      </c>
      <c r="U3712" s="305">
        <v>0</v>
      </c>
      <c r="V3712" s="305">
        <v>0</v>
      </c>
      <c r="W3712" s="306">
        <v>0</v>
      </c>
      <c r="X3712" s="305">
        <v>0</v>
      </c>
      <c r="Y3712" s="305">
        <v>0</v>
      </c>
      <c r="Z3712" s="305">
        <v>0</v>
      </c>
      <c r="AA3712" s="305">
        <v>0</v>
      </c>
      <c r="AB3712" s="307">
        <v>0</v>
      </c>
      <c r="AC3712" s="307">
        <v>0</v>
      </c>
      <c r="AD3712" s="307">
        <v>0</v>
      </c>
      <c r="AE3712" s="307">
        <v>0</v>
      </c>
      <c r="AF3712" s="307">
        <v>0</v>
      </c>
      <c r="AG3712" s="307">
        <v>0</v>
      </c>
      <c r="AH3712" s="362">
        <v>0</v>
      </c>
      <c r="AI3712" s="362">
        <v>0</v>
      </c>
      <c r="AK3712" s="199"/>
      <c r="AM3712" s="11"/>
      <c r="AN3712" s="15"/>
      <c r="AO3712" s="11"/>
      <c r="AP3712" s="11"/>
    </row>
    <row r="3713" spans="3:42" outlineLevel="2" x14ac:dyDescent="0.2">
      <c r="C3713" s="252" t="s">
        <v>154</v>
      </c>
      <c r="D3713" s="119">
        <v>0</v>
      </c>
      <c r="F3713" s="12"/>
      <c r="H3713" s="234"/>
      <c r="K3713" s="164"/>
      <c r="Q3713" s="16"/>
      <c r="R3713" s="800">
        <v>0</v>
      </c>
      <c r="S3713" s="800">
        <v>0</v>
      </c>
      <c r="T3713" s="800">
        <v>0</v>
      </c>
      <c r="U3713" s="800">
        <v>0</v>
      </c>
      <c r="V3713" s="800">
        <v>0</v>
      </c>
      <c r="W3713" s="800">
        <v>0</v>
      </c>
      <c r="X3713" s="800">
        <v>0</v>
      </c>
      <c r="Y3713" s="800">
        <v>0</v>
      </c>
      <c r="Z3713" s="800">
        <v>0</v>
      </c>
      <c r="AA3713" s="800">
        <v>0</v>
      </c>
      <c r="AB3713" s="800">
        <v>0</v>
      </c>
      <c r="AC3713" s="800">
        <v>0</v>
      </c>
      <c r="AD3713" s="800">
        <v>0</v>
      </c>
      <c r="AE3713" s="800">
        <v>0</v>
      </c>
      <c r="AF3713" s="800">
        <v>0</v>
      </c>
      <c r="AG3713" s="800">
        <v>0</v>
      </c>
      <c r="AH3713" s="800">
        <v>0</v>
      </c>
      <c r="AI3713" s="800">
        <v>0</v>
      </c>
      <c r="AK3713" s="199"/>
      <c r="AM3713" s="11"/>
      <c r="AN3713" s="15"/>
      <c r="AO3713" s="11"/>
      <c r="AP3713" s="11"/>
    </row>
    <row r="3714" spans="3:42" outlineLevel="2" x14ac:dyDescent="0.2">
      <c r="C3714" s="252" t="s">
        <v>154</v>
      </c>
      <c r="D3714" s="119">
        <v>0</v>
      </c>
      <c r="F3714" s="794" t="s">
        <v>615</v>
      </c>
      <c r="AK3714" s="199"/>
      <c r="AM3714" s="11"/>
      <c r="AN3714" s="15"/>
      <c r="AO3714" s="11"/>
      <c r="AP3714" s="11"/>
    </row>
    <row r="3715" spans="3:42" outlineLevel="2" x14ac:dyDescent="0.2">
      <c r="C3715" s="252" t="s">
        <v>154</v>
      </c>
      <c r="D3715" s="119">
        <v>0</v>
      </c>
      <c r="F3715" s="761" t="s">
        <v>48</v>
      </c>
      <c r="G3715" s="75"/>
      <c r="H3715" s="796" t="s">
        <v>12</v>
      </c>
      <c r="I3715" s="801"/>
      <c r="J3715" s="75"/>
      <c r="K3715" s="741"/>
      <c r="L3715" s="75"/>
      <c r="M3715" s="75"/>
      <c r="N3715" s="75"/>
      <c r="O3715" s="75"/>
      <c r="P3715" s="75"/>
      <c r="Q3715" s="128" t="s">
        <v>110</v>
      </c>
      <c r="R3715" s="299">
        <v>0</v>
      </c>
      <c r="S3715" s="300">
        <v>0</v>
      </c>
      <c r="T3715" s="300">
        <v>0</v>
      </c>
      <c r="U3715" s="300">
        <v>0</v>
      </c>
      <c r="V3715" s="300">
        <v>0</v>
      </c>
      <c r="W3715" s="301">
        <v>0</v>
      </c>
      <c r="X3715" s="300">
        <v>0</v>
      </c>
      <c r="Y3715" s="300">
        <v>0</v>
      </c>
      <c r="Z3715" s="300">
        <v>0</v>
      </c>
      <c r="AA3715" s="300">
        <v>0</v>
      </c>
      <c r="AB3715" s="302">
        <v>0</v>
      </c>
      <c r="AC3715" s="302">
        <v>0</v>
      </c>
      <c r="AD3715" s="302">
        <v>0</v>
      </c>
      <c r="AE3715" s="302">
        <v>0</v>
      </c>
      <c r="AF3715" s="302">
        <v>0</v>
      </c>
      <c r="AG3715" s="302">
        <v>0</v>
      </c>
      <c r="AH3715" s="348">
        <v>0</v>
      </c>
      <c r="AI3715" s="348">
        <v>0</v>
      </c>
      <c r="AK3715" s="199"/>
      <c r="AM3715" s="11"/>
      <c r="AN3715" s="15"/>
      <c r="AO3715" s="11"/>
      <c r="AP3715" s="11"/>
    </row>
    <row r="3716" spans="3:42" outlineLevel="2" x14ac:dyDescent="0.2">
      <c r="C3716" s="252" t="s">
        <v>154</v>
      </c>
      <c r="D3716" s="119">
        <v>0</v>
      </c>
      <c r="F3716" s="767" t="s">
        <v>55</v>
      </c>
      <c r="H3716" s="797" t="s">
        <v>12</v>
      </c>
      <c r="K3716" s="164"/>
      <c r="Q3716" s="135" t="s">
        <v>110</v>
      </c>
      <c r="R3716" s="314">
        <v>0</v>
      </c>
      <c r="S3716" s="315">
        <v>0</v>
      </c>
      <c r="T3716" s="315">
        <v>0</v>
      </c>
      <c r="U3716" s="315">
        <v>0</v>
      </c>
      <c r="V3716" s="315">
        <v>0</v>
      </c>
      <c r="W3716" s="316">
        <v>0</v>
      </c>
      <c r="X3716" s="315">
        <v>0</v>
      </c>
      <c r="Y3716" s="315">
        <v>0</v>
      </c>
      <c r="Z3716" s="315">
        <v>0</v>
      </c>
      <c r="AA3716" s="315">
        <v>0</v>
      </c>
      <c r="AB3716" s="5">
        <v>0</v>
      </c>
      <c r="AC3716" s="5">
        <v>0</v>
      </c>
      <c r="AD3716" s="5">
        <v>0</v>
      </c>
      <c r="AE3716" s="5">
        <v>0</v>
      </c>
      <c r="AF3716" s="5">
        <v>0</v>
      </c>
      <c r="AG3716" s="5">
        <v>0</v>
      </c>
      <c r="AH3716" s="350">
        <v>0</v>
      </c>
      <c r="AI3716" s="350">
        <v>0</v>
      </c>
      <c r="AK3716" s="199"/>
      <c r="AM3716" s="11"/>
      <c r="AN3716" s="15"/>
      <c r="AO3716" s="11"/>
      <c r="AP3716" s="11"/>
    </row>
    <row r="3717" spans="3:42" outlineLevel="2" x14ac:dyDescent="0.2">
      <c r="C3717" s="252" t="s">
        <v>154</v>
      </c>
      <c r="D3717" s="119">
        <v>0</v>
      </c>
      <c r="F3717" s="783" t="s">
        <v>57</v>
      </c>
      <c r="G3717" s="83"/>
      <c r="H3717" s="798" t="s">
        <v>12</v>
      </c>
      <c r="I3717" s="799"/>
      <c r="J3717" s="83"/>
      <c r="K3717" s="736"/>
      <c r="L3717" s="83"/>
      <c r="M3717" s="83"/>
      <c r="N3717" s="83"/>
      <c r="O3717" s="83"/>
      <c r="P3717" s="83"/>
      <c r="Q3717" s="143" t="s">
        <v>110</v>
      </c>
      <c r="R3717" s="304">
        <v>0</v>
      </c>
      <c r="S3717" s="305">
        <v>0</v>
      </c>
      <c r="T3717" s="305">
        <v>0</v>
      </c>
      <c r="U3717" s="305">
        <v>0</v>
      </c>
      <c r="V3717" s="305">
        <v>0</v>
      </c>
      <c r="W3717" s="306">
        <v>0</v>
      </c>
      <c r="X3717" s="305">
        <v>0</v>
      </c>
      <c r="Y3717" s="305">
        <v>0</v>
      </c>
      <c r="Z3717" s="305">
        <v>0</v>
      </c>
      <c r="AA3717" s="305">
        <v>0</v>
      </c>
      <c r="AB3717" s="307">
        <v>0</v>
      </c>
      <c r="AC3717" s="307">
        <v>0</v>
      </c>
      <c r="AD3717" s="307">
        <v>0</v>
      </c>
      <c r="AE3717" s="307">
        <v>0</v>
      </c>
      <c r="AF3717" s="307">
        <v>0</v>
      </c>
      <c r="AG3717" s="307">
        <v>0</v>
      </c>
      <c r="AH3717" s="362">
        <v>0</v>
      </c>
      <c r="AI3717" s="362">
        <v>0</v>
      </c>
      <c r="AK3717" s="199"/>
      <c r="AM3717" s="11"/>
      <c r="AN3717" s="15"/>
      <c r="AO3717" s="11"/>
      <c r="AP3717" s="11"/>
    </row>
    <row r="3718" spans="3:42" outlineLevel="2" x14ac:dyDescent="0.2">
      <c r="C3718" s="252" t="s">
        <v>154</v>
      </c>
      <c r="D3718" s="119">
        <v>0</v>
      </c>
      <c r="F3718" s="12"/>
      <c r="H3718" s="164"/>
      <c r="K3718" s="164"/>
      <c r="Q3718" s="16"/>
      <c r="R3718" s="800">
        <v>0</v>
      </c>
      <c r="S3718" s="800">
        <v>0</v>
      </c>
      <c r="T3718" s="800">
        <v>0</v>
      </c>
      <c r="U3718" s="800">
        <v>0</v>
      </c>
      <c r="V3718" s="800">
        <v>0</v>
      </c>
      <c r="W3718" s="800">
        <v>0</v>
      </c>
      <c r="X3718" s="800">
        <v>0</v>
      </c>
      <c r="Y3718" s="800">
        <v>0</v>
      </c>
      <c r="Z3718" s="800">
        <v>0</v>
      </c>
      <c r="AA3718" s="800">
        <v>0</v>
      </c>
      <c r="AB3718" s="800">
        <v>0</v>
      </c>
      <c r="AC3718" s="800">
        <v>0</v>
      </c>
      <c r="AD3718" s="800">
        <v>0</v>
      </c>
      <c r="AE3718" s="800">
        <v>0</v>
      </c>
      <c r="AF3718" s="800">
        <v>0</v>
      </c>
      <c r="AG3718" s="800">
        <v>0</v>
      </c>
      <c r="AH3718" s="800">
        <v>0</v>
      </c>
      <c r="AI3718" s="800">
        <v>0</v>
      </c>
      <c r="AK3718" s="199"/>
      <c r="AM3718" s="11"/>
      <c r="AN3718" s="15"/>
      <c r="AO3718" s="11"/>
      <c r="AP3718" s="11"/>
    </row>
    <row r="3719" spans="3:42" outlineLevel="2" x14ac:dyDescent="0.2">
      <c r="C3719" s="252" t="s">
        <v>154</v>
      </c>
      <c r="D3719" s="119">
        <v>0</v>
      </c>
      <c r="F3719" s="794" t="s">
        <v>69</v>
      </c>
      <c r="AK3719" s="199"/>
      <c r="AM3719" s="11"/>
      <c r="AN3719" s="15"/>
      <c r="AO3719" s="11"/>
      <c r="AP3719" s="11"/>
    </row>
    <row r="3720" spans="3:42" outlineLevel="2" x14ac:dyDescent="0.2">
      <c r="C3720" s="252" t="s">
        <v>154</v>
      </c>
      <c r="D3720" s="119">
        <v>0</v>
      </c>
      <c r="F3720" s="761" t="s">
        <v>9</v>
      </c>
      <c r="G3720" s="75"/>
      <c r="H3720" s="796" t="s">
        <v>12</v>
      </c>
      <c r="I3720" s="801"/>
      <c r="J3720" s="75"/>
      <c r="K3720" s="741"/>
      <c r="L3720" s="75"/>
      <c r="M3720" s="75"/>
      <c r="N3720" s="75"/>
      <c r="O3720" s="75"/>
      <c r="P3720" s="75"/>
      <c r="Q3720" s="128" t="s">
        <v>110</v>
      </c>
      <c r="R3720" s="299">
        <v>0</v>
      </c>
      <c r="S3720" s="300">
        <v>0</v>
      </c>
      <c r="T3720" s="300">
        <v>0</v>
      </c>
      <c r="U3720" s="300">
        <v>0</v>
      </c>
      <c r="V3720" s="300">
        <v>0</v>
      </c>
      <c r="W3720" s="301">
        <v>0</v>
      </c>
      <c r="X3720" s="300">
        <v>0</v>
      </c>
      <c r="Y3720" s="300">
        <v>0</v>
      </c>
      <c r="Z3720" s="300">
        <v>0</v>
      </c>
      <c r="AA3720" s="300">
        <v>0</v>
      </c>
      <c r="AB3720" s="302">
        <v>0</v>
      </c>
      <c r="AC3720" s="302">
        <v>0</v>
      </c>
      <c r="AD3720" s="302">
        <v>0</v>
      </c>
      <c r="AE3720" s="302">
        <v>0</v>
      </c>
      <c r="AF3720" s="302">
        <v>0</v>
      </c>
      <c r="AG3720" s="302">
        <v>0</v>
      </c>
      <c r="AH3720" s="348">
        <v>0</v>
      </c>
      <c r="AI3720" s="348">
        <v>0</v>
      </c>
      <c r="AK3720" s="199"/>
      <c r="AM3720" s="11"/>
      <c r="AN3720" s="15"/>
      <c r="AO3720" s="11"/>
      <c r="AP3720" s="11"/>
    </row>
    <row r="3721" spans="3:42" outlineLevel="2" x14ac:dyDescent="0.2">
      <c r="C3721" s="252" t="s">
        <v>154</v>
      </c>
      <c r="D3721" s="119">
        <v>0</v>
      </c>
      <c r="F3721" s="767" t="s">
        <v>14</v>
      </c>
      <c r="H3721" s="797" t="s">
        <v>12</v>
      </c>
      <c r="K3721" s="164"/>
      <c r="Q3721" s="135" t="s">
        <v>110</v>
      </c>
      <c r="R3721" s="314">
        <v>0</v>
      </c>
      <c r="S3721" s="315">
        <v>0</v>
      </c>
      <c r="T3721" s="315">
        <v>0</v>
      </c>
      <c r="U3721" s="315">
        <v>0</v>
      </c>
      <c r="V3721" s="315">
        <v>0</v>
      </c>
      <c r="W3721" s="316">
        <v>0</v>
      </c>
      <c r="X3721" s="315">
        <v>0</v>
      </c>
      <c r="Y3721" s="315">
        <v>0</v>
      </c>
      <c r="Z3721" s="315">
        <v>0</v>
      </c>
      <c r="AA3721" s="315">
        <v>0</v>
      </c>
      <c r="AB3721" s="5">
        <v>0</v>
      </c>
      <c r="AC3721" s="5">
        <v>0</v>
      </c>
      <c r="AD3721" s="5">
        <v>0</v>
      </c>
      <c r="AE3721" s="5">
        <v>0</v>
      </c>
      <c r="AF3721" s="5">
        <v>0</v>
      </c>
      <c r="AG3721" s="5">
        <v>0</v>
      </c>
      <c r="AH3721" s="350">
        <v>0</v>
      </c>
      <c r="AI3721" s="350">
        <v>0</v>
      </c>
      <c r="AK3721" s="199"/>
      <c r="AM3721" s="11"/>
      <c r="AN3721" s="15"/>
      <c r="AO3721" s="11"/>
      <c r="AP3721" s="11"/>
    </row>
    <row r="3722" spans="3:42" outlineLevel="2" x14ac:dyDescent="0.2">
      <c r="C3722" s="252" t="s">
        <v>154</v>
      </c>
      <c r="D3722" s="119">
        <v>0</v>
      </c>
      <c r="F3722" s="783" t="s">
        <v>16</v>
      </c>
      <c r="G3722" s="83"/>
      <c r="H3722" s="798" t="s">
        <v>12</v>
      </c>
      <c r="I3722" s="799"/>
      <c r="J3722" s="83"/>
      <c r="K3722" s="736"/>
      <c r="L3722" s="83"/>
      <c r="M3722" s="83"/>
      <c r="N3722" s="83"/>
      <c r="O3722" s="83"/>
      <c r="P3722" s="83"/>
      <c r="Q3722" s="143" t="s">
        <v>110</v>
      </c>
      <c r="R3722" s="304">
        <v>0</v>
      </c>
      <c r="S3722" s="305">
        <v>0</v>
      </c>
      <c r="T3722" s="305">
        <v>0</v>
      </c>
      <c r="U3722" s="305">
        <v>0</v>
      </c>
      <c r="V3722" s="305">
        <v>0</v>
      </c>
      <c r="W3722" s="306">
        <v>0</v>
      </c>
      <c r="X3722" s="305">
        <v>0</v>
      </c>
      <c r="Y3722" s="305">
        <v>0</v>
      </c>
      <c r="Z3722" s="305">
        <v>0</v>
      </c>
      <c r="AA3722" s="305">
        <v>0</v>
      </c>
      <c r="AB3722" s="307">
        <v>0</v>
      </c>
      <c r="AC3722" s="307">
        <v>0</v>
      </c>
      <c r="AD3722" s="307">
        <v>0</v>
      </c>
      <c r="AE3722" s="307">
        <v>0</v>
      </c>
      <c r="AF3722" s="307">
        <v>0</v>
      </c>
      <c r="AG3722" s="307">
        <v>0</v>
      </c>
      <c r="AH3722" s="362">
        <v>0</v>
      </c>
      <c r="AI3722" s="362">
        <v>0</v>
      </c>
      <c r="AK3722" s="199"/>
      <c r="AM3722" s="11"/>
      <c r="AN3722" s="15"/>
      <c r="AO3722" s="11"/>
      <c r="AP3722" s="11"/>
    </row>
    <row r="3723" spans="3:42" outlineLevel="2" x14ac:dyDescent="0.2">
      <c r="C3723" s="252" t="s">
        <v>154</v>
      </c>
      <c r="D3723" s="119">
        <v>0</v>
      </c>
      <c r="F3723" s="12"/>
      <c r="H3723" s="797"/>
      <c r="K3723" s="164"/>
      <c r="Q3723" s="16"/>
      <c r="R3723" s="800">
        <v>0</v>
      </c>
      <c r="S3723" s="800">
        <v>0</v>
      </c>
      <c r="T3723" s="800">
        <v>0</v>
      </c>
      <c r="U3723" s="800">
        <v>0</v>
      </c>
      <c r="V3723" s="800">
        <v>0</v>
      </c>
      <c r="W3723" s="800">
        <v>0</v>
      </c>
      <c r="X3723" s="800">
        <v>0</v>
      </c>
      <c r="Y3723" s="800">
        <v>0</v>
      </c>
      <c r="Z3723" s="800">
        <v>0</v>
      </c>
      <c r="AA3723" s="800">
        <v>0</v>
      </c>
      <c r="AB3723" s="800">
        <v>0</v>
      </c>
      <c r="AC3723" s="800">
        <v>0</v>
      </c>
      <c r="AD3723" s="800">
        <v>0</v>
      </c>
      <c r="AE3723" s="800">
        <v>0</v>
      </c>
      <c r="AF3723" s="800">
        <v>0</v>
      </c>
      <c r="AG3723" s="800">
        <v>0</v>
      </c>
      <c r="AH3723" s="800">
        <v>0</v>
      </c>
      <c r="AI3723" s="800">
        <v>0</v>
      </c>
      <c r="AK3723" s="199"/>
      <c r="AM3723" s="11"/>
      <c r="AN3723" s="15"/>
      <c r="AO3723" s="11"/>
      <c r="AP3723" s="11"/>
    </row>
    <row r="3724" spans="3:42" outlineLevel="2" x14ac:dyDescent="0.2">
      <c r="C3724" s="252" t="s">
        <v>154</v>
      </c>
      <c r="D3724" s="119">
        <v>0</v>
      </c>
      <c r="F3724" s="794" t="s">
        <v>616</v>
      </c>
      <c r="AK3724" s="199"/>
      <c r="AM3724" s="11"/>
      <c r="AN3724" s="15"/>
      <c r="AO3724" s="11"/>
      <c r="AP3724" s="11"/>
    </row>
    <row r="3725" spans="3:42" outlineLevel="2" x14ac:dyDescent="0.2">
      <c r="C3725" s="252" t="s">
        <v>154</v>
      </c>
      <c r="D3725" s="119">
        <v>0</v>
      </c>
      <c r="F3725" s="761" t="s">
        <v>48</v>
      </c>
      <c r="G3725" s="75"/>
      <c r="H3725" s="796" t="s">
        <v>12</v>
      </c>
      <c r="I3725" s="228" t="s">
        <v>617</v>
      </c>
      <c r="J3725" s="75"/>
      <c r="K3725" s="741"/>
      <c r="L3725" s="75"/>
      <c r="M3725" s="75"/>
      <c r="N3725" s="75"/>
      <c r="O3725" s="75"/>
      <c r="P3725" s="75"/>
      <c r="Q3725" s="128" t="s">
        <v>110</v>
      </c>
      <c r="R3725" s="299">
        <v>0</v>
      </c>
      <c r="S3725" s="300">
        <v>0</v>
      </c>
      <c r="T3725" s="300">
        <v>0</v>
      </c>
      <c r="U3725" s="300">
        <v>0</v>
      </c>
      <c r="V3725" s="300">
        <v>0</v>
      </c>
      <c r="W3725" s="301">
        <v>0</v>
      </c>
      <c r="X3725" s="300">
        <v>0</v>
      </c>
      <c r="Y3725" s="300">
        <v>0</v>
      </c>
      <c r="Z3725" s="300">
        <v>0</v>
      </c>
      <c r="AA3725" s="300">
        <v>0</v>
      </c>
      <c r="AB3725" s="302">
        <v>0</v>
      </c>
      <c r="AC3725" s="302">
        <v>0</v>
      </c>
      <c r="AD3725" s="302">
        <v>0</v>
      </c>
      <c r="AE3725" s="302">
        <v>0</v>
      </c>
      <c r="AF3725" s="302">
        <v>0</v>
      </c>
      <c r="AG3725" s="302">
        <v>0</v>
      </c>
      <c r="AH3725" s="348">
        <v>0</v>
      </c>
      <c r="AI3725" s="348">
        <v>0</v>
      </c>
      <c r="AK3725" s="199"/>
      <c r="AM3725" s="11"/>
      <c r="AN3725" s="15"/>
      <c r="AO3725" s="11"/>
      <c r="AP3725" s="11"/>
    </row>
    <row r="3726" spans="3:42" outlineLevel="2" x14ac:dyDescent="0.2">
      <c r="C3726" s="252" t="s">
        <v>154</v>
      </c>
      <c r="D3726" s="119">
        <v>0</v>
      </c>
      <c r="F3726" s="767" t="s">
        <v>55</v>
      </c>
      <c r="H3726" s="797" t="s">
        <v>12</v>
      </c>
      <c r="I3726" s="234" t="s">
        <v>617</v>
      </c>
      <c r="K3726" s="164"/>
      <c r="Q3726" s="135" t="s">
        <v>110</v>
      </c>
      <c r="R3726" s="314">
        <v>0</v>
      </c>
      <c r="S3726" s="315">
        <v>0</v>
      </c>
      <c r="T3726" s="315">
        <v>0</v>
      </c>
      <c r="U3726" s="315">
        <v>0</v>
      </c>
      <c r="V3726" s="315">
        <v>0</v>
      </c>
      <c r="W3726" s="316">
        <v>0</v>
      </c>
      <c r="X3726" s="315">
        <v>0</v>
      </c>
      <c r="Y3726" s="315">
        <v>0</v>
      </c>
      <c r="Z3726" s="315">
        <v>0</v>
      </c>
      <c r="AA3726" s="315">
        <v>0</v>
      </c>
      <c r="AB3726" s="5">
        <v>0</v>
      </c>
      <c r="AC3726" s="5">
        <v>0</v>
      </c>
      <c r="AD3726" s="5">
        <v>0</v>
      </c>
      <c r="AE3726" s="5">
        <v>0</v>
      </c>
      <c r="AF3726" s="5">
        <v>0</v>
      </c>
      <c r="AG3726" s="5">
        <v>0</v>
      </c>
      <c r="AH3726" s="350">
        <v>0</v>
      </c>
      <c r="AI3726" s="350">
        <v>0</v>
      </c>
      <c r="AK3726" s="199"/>
      <c r="AM3726" s="11"/>
      <c r="AN3726" s="15"/>
      <c r="AO3726" s="11"/>
      <c r="AP3726" s="11"/>
    </row>
    <row r="3727" spans="3:42" outlineLevel="2" x14ac:dyDescent="0.2">
      <c r="C3727" s="252" t="s">
        <v>154</v>
      </c>
      <c r="D3727" s="119">
        <v>0</v>
      </c>
      <c r="F3727" s="783" t="s">
        <v>57</v>
      </c>
      <c r="G3727" s="83"/>
      <c r="H3727" s="798" t="s">
        <v>12</v>
      </c>
      <c r="I3727" s="240" t="s">
        <v>617</v>
      </c>
      <c r="J3727" s="83"/>
      <c r="K3727" s="736"/>
      <c r="L3727" s="83"/>
      <c r="M3727" s="83"/>
      <c r="N3727" s="83"/>
      <c r="O3727" s="83"/>
      <c r="P3727" s="83"/>
      <c r="Q3727" s="143" t="s">
        <v>110</v>
      </c>
      <c r="R3727" s="304">
        <v>0</v>
      </c>
      <c r="S3727" s="305">
        <v>0</v>
      </c>
      <c r="T3727" s="305">
        <v>0</v>
      </c>
      <c r="U3727" s="305">
        <v>0</v>
      </c>
      <c r="V3727" s="305">
        <v>0</v>
      </c>
      <c r="W3727" s="306">
        <v>0</v>
      </c>
      <c r="X3727" s="305">
        <v>0</v>
      </c>
      <c r="Y3727" s="305">
        <v>0</v>
      </c>
      <c r="Z3727" s="305">
        <v>0</v>
      </c>
      <c r="AA3727" s="305">
        <v>0</v>
      </c>
      <c r="AB3727" s="307">
        <v>0</v>
      </c>
      <c r="AC3727" s="307">
        <v>0</v>
      </c>
      <c r="AD3727" s="307">
        <v>0</v>
      </c>
      <c r="AE3727" s="307">
        <v>0</v>
      </c>
      <c r="AF3727" s="307">
        <v>0</v>
      </c>
      <c r="AG3727" s="307">
        <v>0</v>
      </c>
      <c r="AH3727" s="362">
        <v>0</v>
      </c>
      <c r="AI3727" s="362">
        <v>0</v>
      </c>
      <c r="AK3727" s="199"/>
      <c r="AM3727" s="11"/>
      <c r="AN3727" s="15"/>
      <c r="AO3727" s="11"/>
      <c r="AP3727" s="11"/>
    </row>
    <row r="3728" spans="3:42" outlineLevel="2" x14ac:dyDescent="0.2">
      <c r="C3728" s="252" t="s">
        <v>154</v>
      </c>
      <c r="D3728" s="119">
        <v>0</v>
      </c>
      <c r="F3728" s="802" t="s">
        <v>626</v>
      </c>
      <c r="R3728" s="800">
        <v>0</v>
      </c>
      <c r="S3728" s="800">
        <v>0</v>
      </c>
      <c r="T3728" s="800">
        <v>0</v>
      </c>
      <c r="U3728" s="800">
        <v>0</v>
      </c>
      <c r="V3728" s="800">
        <v>0</v>
      </c>
      <c r="W3728" s="800">
        <v>0</v>
      </c>
      <c r="X3728" s="800">
        <v>0</v>
      </c>
      <c r="Y3728" s="800">
        <v>0</v>
      </c>
      <c r="Z3728" s="800">
        <v>0</v>
      </c>
      <c r="AA3728" s="800">
        <v>0</v>
      </c>
      <c r="AB3728" s="800">
        <v>0</v>
      </c>
      <c r="AC3728" s="800">
        <v>0</v>
      </c>
      <c r="AD3728" s="800">
        <v>0</v>
      </c>
      <c r="AE3728" s="800">
        <v>0</v>
      </c>
      <c r="AF3728" s="800">
        <v>0</v>
      </c>
      <c r="AG3728" s="800">
        <v>0</v>
      </c>
      <c r="AH3728" s="800">
        <v>0</v>
      </c>
      <c r="AI3728" s="800">
        <v>0</v>
      </c>
      <c r="AK3728" s="199"/>
      <c r="AM3728" s="11"/>
      <c r="AN3728" s="15"/>
      <c r="AO3728" s="11"/>
      <c r="AP3728" s="11"/>
    </row>
    <row r="3729" spans="3:42" outlineLevel="2" x14ac:dyDescent="0.2">
      <c r="C3729" s="252" t="s">
        <v>154</v>
      </c>
      <c r="D3729" s="119">
        <v>0</v>
      </c>
      <c r="R3729" s="5"/>
      <c r="S3729" s="5"/>
      <c r="T3729" s="5"/>
      <c r="U3729" s="5"/>
      <c r="V3729" s="5"/>
      <c r="W3729" s="5"/>
      <c r="X3729" s="5"/>
      <c r="Y3729" s="5"/>
      <c r="AK3729" s="199"/>
      <c r="AM3729" s="11"/>
      <c r="AN3729" s="15"/>
      <c r="AO3729" s="11"/>
      <c r="AP3729" s="11"/>
    </row>
    <row r="3730" spans="3:42" outlineLevel="2" x14ac:dyDescent="0.2">
      <c r="C3730" s="252" t="s">
        <v>154</v>
      </c>
      <c r="D3730" s="119">
        <v>0</v>
      </c>
      <c r="F3730" s="789" t="s">
        <v>635</v>
      </c>
      <c r="G3730" s="790"/>
      <c r="H3730" s="803"/>
      <c r="I3730" s="790"/>
      <c r="J3730" s="790"/>
      <c r="K3730" s="792"/>
      <c r="L3730" s="789"/>
      <c r="M3730" s="789"/>
      <c r="N3730" s="789"/>
      <c r="O3730" s="789"/>
      <c r="P3730" s="789"/>
      <c r="Q3730" s="792"/>
      <c r="R3730" s="793"/>
      <c r="S3730" s="793"/>
      <c r="T3730" s="793"/>
      <c r="U3730" s="793"/>
      <c r="V3730" s="793"/>
      <c r="W3730" s="793"/>
      <c r="X3730" s="793"/>
      <c r="Y3730" s="793"/>
      <c r="Z3730" s="793"/>
      <c r="AA3730" s="793"/>
      <c r="AB3730" s="793"/>
      <c r="AC3730" s="793"/>
      <c r="AD3730" s="793"/>
      <c r="AE3730" s="793"/>
      <c r="AF3730" s="793"/>
      <c r="AG3730" s="793"/>
      <c r="AH3730" s="789"/>
      <c r="AI3730" s="789"/>
      <c r="AK3730" s="199"/>
      <c r="AM3730" s="11"/>
      <c r="AN3730" s="15"/>
      <c r="AO3730" s="11"/>
      <c r="AP3730" s="11"/>
    </row>
    <row r="3731" spans="3:42" outlineLevel="2" x14ac:dyDescent="0.2">
      <c r="C3731" s="252" t="s">
        <v>154</v>
      </c>
      <c r="D3731" s="119">
        <v>0</v>
      </c>
      <c r="F3731" t="s">
        <v>620</v>
      </c>
      <c r="AK3731" s="199"/>
      <c r="AM3731" s="11"/>
      <c r="AN3731" s="15"/>
      <c r="AO3731" s="11"/>
      <c r="AP3731" s="11"/>
    </row>
    <row r="3732" spans="3:42" outlineLevel="2" x14ac:dyDescent="0.2">
      <c r="C3732" s="252" t="s">
        <v>154</v>
      </c>
      <c r="D3732" s="119">
        <v>0</v>
      </c>
      <c r="F3732" s="761" t="s">
        <v>48</v>
      </c>
      <c r="G3732" s="75"/>
      <c r="H3732" s="796" t="s">
        <v>636</v>
      </c>
      <c r="I3732" s="801"/>
      <c r="J3732" s="75"/>
      <c r="K3732" s="741"/>
      <c r="L3732" s="75"/>
      <c r="M3732" s="75"/>
      <c r="N3732" s="75"/>
      <c r="O3732" s="75"/>
      <c r="P3732" s="75"/>
      <c r="Q3732" s="128" t="s">
        <v>536</v>
      </c>
      <c r="R3732" s="804">
        <v>0</v>
      </c>
      <c r="S3732" s="805">
        <v>0</v>
      </c>
      <c r="T3732" s="805">
        <v>0</v>
      </c>
      <c r="U3732" s="805">
        <v>0</v>
      </c>
      <c r="V3732" s="805">
        <v>0</v>
      </c>
      <c r="W3732" s="806">
        <v>0</v>
      </c>
      <c r="X3732" s="805">
        <v>0</v>
      </c>
      <c r="Y3732" s="805">
        <v>0</v>
      </c>
      <c r="Z3732" s="805">
        <v>0</v>
      </c>
      <c r="AA3732" s="805">
        <v>0</v>
      </c>
      <c r="AB3732" s="805">
        <v>0</v>
      </c>
      <c r="AC3732" s="805">
        <v>0</v>
      </c>
      <c r="AD3732" s="805">
        <v>0</v>
      </c>
      <c r="AE3732" s="805">
        <v>0</v>
      </c>
      <c r="AF3732" s="805">
        <v>0</v>
      </c>
      <c r="AG3732" s="805">
        <v>0</v>
      </c>
      <c r="AH3732" s="808">
        <v>0</v>
      </c>
      <c r="AI3732" s="808">
        <v>0</v>
      </c>
      <c r="AK3732" s="199"/>
      <c r="AM3732" s="11"/>
      <c r="AN3732" s="15"/>
      <c r="AO3732" s="11"/>
      <c r="AP3732" s="11"/>
    </row>
    <row r="3733" spans="3:42" outlineLevel="2" x14ac:dyDescent="0.2">
      <c r="C3733" s="252" t="s">
        <v>154</v>
      </c>
      <c r="D3733" s="119">
        <v>0</v>
      </c>
      <c r="F3733" s="767" t="s">
        <v>55</v>
      </c>
      <c r="H3733" s="797" t="s">
        <v>636</v>
      </c>
      <c r="K3733" s="164"/>
      <c r="Q3733" s="135" t="s">
        <v>536</v>
      </c>
      <c r="R3733" s="809">
        <v>0</v>
      </c>
      <c r="S3733" s="810">
        <v>0</v>
      </c>
      <c r="T3733" s="810">
        <v>0</v>
      </c>
      <c r="U3733" s="810">
        <v>0</v>
      </c>
      <c r="V3733" s="810">
        <v>0</v>
      </c>
      <c r="W3733" s="811">
        <v>0</v>
      </c>
      <c r="X3733" s="810">
        <v>0</v>
      </c>
      <c r="Y3733" s="810">
        <v>0</v>
      </c>
      <c r="Z3733" s="810">
        <v>0</v>
      </c>
      <c r="AA3733" s="810">
        <v>0</v>
      </c>
      <c r="AB3733" s="810">
        <v>0</v>
      </c>
      <c r="AC3733" s="810">
        <v>0</v>
      </c>
      <c r="AD3733" s="810">
        <v>0</v>
      </c>
      <c r="AE3733" s="810">
        <v>0</v>
      </c>
      <c r="AF3733" s="810">
        <v>0</v>
      </c>
      <c r="AG3733" s="810">
        <v>0</v>
      </c>
      <c r="AH3733" s="812">
        <v>0</v>
      </c>
      <c r="AI3733" s="812">
        <v>0</v>
      </c>
      <c r="AK3733" s="199"/>
      <c r="AM3733" s="11"/>
      <c r="AN3733" s="15"/>
      <c r="AO3733" s="11"/>
      <c r="AP3733" s="11"/>
    </row>
    <row r="3734" spans="3:42" outlineLevel="2" x14ac:dyDescent="0.2">
      <c r="C3734" s="252" t="s">
        <v>154</v>
      </c>
      <c r="D3734" s="119">
        <v>0</v>
      </c>
      <c r="F3734" s="783" t="s">
        <v>57</v>
      </c>
      <c r="G3734" s="83"/>
      <c r="H3734" s="798" t="s">
        <v>636</v>
      </c>
      <c r="I3734" s="799"/>
      <c r="J3734" s="83"/>
      <c r="K3734" s="736"/>
      <c r="L3734" s="83"/>
      <c r="M3734" s="83"/>
      <c r="N3734" s="83"/>
      <c r="O3734" s="83"/>
      <c r="P3734" s="83"/>
      <c r="Q3734" s="143" t="s">
        <v>536</v>
      </c>
      <c r="R3734" s="813">
        <v>0</v>
      </c>
      <c r="S3734" s="814">
        <v>0</v>
      </c>
      <c r="T3734" s="814">
        <v>0</v>
      </c>
      <c r="U3734" s="814">
        <v>0</v>
      </c>
      <c r="V3734" s="814">
        <v>0</v>
      </c>
      <c r="W3734" s="815">
        <v>0</v>
      </c>
      <c r="X3734" s="814">
        <v>0</v>
      </c>
      <c r="Y3734" s="814">
        <v>0</v>
      </c>
      <c r="Z3734" s="814">
        <v>0</v>
      </c>
      <c r="AA3734" s="814">
        <v>0</v>
      </c>
      <c r="AB3734" s="814">
        <v>0</v>
      </c>
      <c r="AC3734" s="814">
        <v>0</v>
      </c>
      <c r="AD3734" s="814">
        <v>0</v>
      </c>
      <c r="AE3734" s="814">
        <v>0</v>
      </c>
      <c r="AF3734" s="814">
        <v>0</v>
      </c>
      <c r="AG3734" s="814">
        <v>0</v>
      </c>
      <c r="AH3734" s="816">
        <v>0</v>
      </c>
      <c r="AI3734" s="816">
        <v>0</v>
      </c>
      <c r="AK3734" s="199"/>
      <c r="AM3734" s="11"/>
      <c r="AN3734" s="15"/>
      <c r="AO3734" s="11"/>
      <c r="AP3734" s="11"/>
    </row>
    <row r="3735" spans="3:42" outlineLevel="2" x14ac:dyDescent="0.2">
      <c r="C3735" s="252" t="s">
        <v>154</v>
      </c>
      <c r="D3735" s="119">
        <v>0</v>
      </c>
      <c r="F3735" s="12"/>
      <c r="H3735" s="817"/>
      <c r="K3735" s="16"/>
      <c r="Q3735" s="16"/>
      <c r="R3735" s="818"/>
      <c r="S3735" s="818"/>
      <c r="T3735" s="818"/>
      <c r="U3735" s="818"/>
      <c r="V3735" s="818"/>
      <c r="W3735" s="818"/>
      <c r="X3735" s="818"/>
      <c r="Y3735" s="818"/>
      <c r="Z3735" s="818"/>
      <c r="AA3735" s="818"/>
      <c r="AB3735" s="818"/>
      <c r="AC3735" s="818"/>
      <c r="AD3735" s="818"/>
      <c r="AE3735" s="818"/>
      <c r="AF3735" s="818"/>
      <c r="AG3735" s="818"/>
      <c r="AH3735" s="818"/>
      <c r="AI3735" s="818"/>
      <c r="AK3735" s="199"/>
      <c r="AM3735" s="11"/>
      <c r="AN3735" s="15"/>
      <c r="AO3735" s="11"/>
      <c r="AP3735" s="11"/>
    </row>
    <row r="3736" spans="3:42" x14ac:dyDescent="0.2">
      <c r="C3736" s="252" t="s">
        <v>156</v>
      </c>
      <c r="D3736" s="754" t="s">
        <v>157</v>
      </c>
      <c r="E3736" s="67"/>
      <c r="F3736" s="67"/>
      <c r="G3736" s="67"/>
      <c r="H3736" s="755" t="s">
        <v>655</v>
      </c>
      <c r="I3736" s="67"/>
      <c r="J3736" s="67"/>
      <c r="K3736" s="102"/>
      <c r="L3736" s="67"/>
      <c r="M3736" s="67"/>
      <c r="N3736" s="67"/>
      <c r="O3736" s="67"/>
      <c r="P3736" s="67"/>
      <c r="Q3736" s="102"/>
      <c r="R3736" s="67"/>
      <c r="S3736" s="67"/>
      <c r="T3736" s="67"/>
      <c r="U3736" s="67"/>
      <c r="V3736" s="67"/>
      <c r="W3736" s="67"/>
      <c r="X3736" s="67"/>
      <c r="Y3736" s="67"/>
      <c r="Z3736" s="67"/>
      <c r="AA3736" s="67"/>
      <c r="AB3736" s="67"/>
      <c r="AC3736" s="67"/>
      <c r="AD3736" s="67"/>
      <c r="AE3736" s="67"/>
      <c r="AF3736" s="67"/>
      <c r="AG3736" s="67"/>
      <c r="AH3736" s="67"/>
      <c r="AI3736" s="67"/>
      <c r="AK3736" s="199"/>
      <c r="AM3736" s="11"/>
      <c r="AN3736" s="15"/>
      <c r="AO3736" s="11"/>
      <c r="AP3736" s="11"/>
    </row>
    <row r="3737" spans="3:42" outlineLevel="1" x14ac:dyDescent="0.2">
      <c r="C3737" s="252" t="s">
        <v>156</v>
      </c>
      <c r="D3737" s="119">
        <v>0</v>
      </c>
      <c r="F3737" s="121" t="s">
        <v>597</v>
      </c>
      <c r="G3737" s="756"/>
      <c r="H3737" s="757"/>
      <c r="I3737" s="756"/>
      <c r="J3737" s="756"/>
      <c r="K3737" s="758"/>
      <c r="L3737" s="759"/>
      <c r="M3737" s="759"/>
      <c r="N3737" s="759"/>
      <c r="O3737" s="759"/>
      <c r="P3737" s="759"/>
      <c r="Q3737" s="758"/>
      <c r="R3737" s="760"/>
      <c r="S3737" s="760"/>
      <c r="T3737" s="760"/>
      <c r="U3737" s="760"/>
      <c r="V3737" s="760"/>
      <c r="W3737" s="760"/>
      <c r="X3737" s="760"/>
      <c r="Y3737" s="760"/>
      <c r="Z3737" s="760"/>
      <c r="AA3737" s="760"/>
      <c r="AB3737" s="760"/>
      <c r="AC3737" s="760"/>
      <c r="AD3737" s="760"/>
      <c r="AE3737" s="760"/>
      <c r="AF3737" s="760"/>
      <c r="AG3737" s="760"/>
      <c r="AH3737" s="759"/>
      <c r="AI3737" s="759"/>
      <c r="AK3737" s="199"/>
      <c r="AM3737" s="11"/>
      <c r="AN3737" s="15"/>
      <c r="AO3737" s="11"/>
      <c r="AP3737" s="11"/>
    </row>
    <row r="3738" spans="3:42" outlineLevel="2" x14ac:dyDescent="0.2">
      <c r="C3738" s="252" t="s">
        <v>156</v>
      </c>
      <c r="D3738" s="119">
        <v>0</v>
      </c>
      <c r="F3738" s="12"/>
      <c r="G3738" s="149" t="s">
        <v>598</v>
      </c>
      <c r="H3738" s="72" t="s">
        <v>48</v>
      </c>
      <c r="I3738" s="8" t="s">
        <v>451</v>
      </c>
      <c r="J3738" s="8" t="s">
        <v>599</v>
      </c>
      <c r="K3738" s="8" t="s">
        <v>61</v>
      </c>
      <c r="AK3738" s="199"/>
      <c r="AM3738" s="11"/>
      <c r="AN3738" s="15"/>
      <c r="AO3738" s="11"/>
      <c r="AP3738" s="11"/>
    </row>
    <row r="3739" spans="3:42" outlineLevel="2" x14ac:dyDescent="0.2">
      <c r="C3739" s="252" t="s">
        <v>156</v>
      </c>
      <c r="D3739" s="119">
        <v>0</v>
      </c>
      <c r="F3739" s="761" t="s">
        <v>129</v>
      </c>
      <c r="G3739" s="762" t="s">
        <v>130</v>
      </c>
      <c r="H3739" s="763">
        <v>0</v>
      </c>
      <c r="I3739" s="764">
        <v>1</v>
      </c>
      <c r="J3739" s="765">
        <v>1</v>
      </c>
      <c r="K3739" s="766"/>
      <c r="AK3739" s="199"/>
      <c r="AM3739" s="11"/>
      <c r="AN3739" s="15"/>
      <c r="AO3739" s="11"/>
      <c r="AP3739" s="11"/>
    </row>
    <row r="3740" spans="3:42" outlineLevel="2" x14ac:dyDescent="0.2">
      <c r="C3740" s="252" t="s">
        <v>156</v>
      </c>
      <c r="D3740" s="119">
        <v>0</v>
      </c>
      <c r="F3740" s="767" t="s">
        <v>128</v>
      </c>
      <c r="G3740" s="611" t="s">
        <v>130</v>
      </c>
      <c r="H3740" s="768">
        <v>0</v>
      </c>
      <c r="I3740" s="769">
        <v>1</v>
      </c>
      <c r="J3740" s="770">
        <v>1</v>
      </c>
      <c r="K3740" s="771"/>
      <c r="AK3740" s="199"/>
      <c r="AM3740" s="11"/>
      <c r="AN3740" s="15"/>
      <c r="AO3740" s="11"/>
      <c r="AP3740" s="11"/>
    </row>
    <row r="3741" spans="3:42" outlineLevel="2" x14ac:dyDescent="0.2">
      <c r="C3741" s="252" t="s">
        <v>156</v>
      </c>
      <c r="D3741" s="119">
        <v>0</v>
      </c>
      <c r="F3741" s="767" t="s">
        <v>600</v>
      </c>
      <c r="G3741" s="611" t="s">
        <v>583</v>
      </c>
      <c r="H3741" s="772">
        <v>0</v>
      </c>
      <c r="I3741" s="773">
        <v>0</v>
      </c>
      <c r="J3741" s="774">
        <v>0</v>
      </c>
      <c r="K3741" s="775">
        <v>0</v>
      </c>
      <c r="AK3741" s="199"/>
      <c r="AM3741" s="11"/>
      <c r="AN3741" s="15"/>
      <c r="AO3741" s="11"/>
      <c r="AP3741" s="11"/>
    </row>
    <row r="3742" spans="3:42" outlineLevel="2" x14ac:dyDescent="0.2">
      <c r="C3742" s="252" t="s">
        <v>156</v>
      </c>
      <c r="D3742" s="119">
        <v>0</v>
      </c>
      <c r="F3742" s="767" t="s">
        <v>64</v>
      </c>
      <c r="G3742" s="611" t="s">
        <v>583</v>
      </c>
      <c r="H3742" s="776">
        <v>0</v>
      </c>
      <c r="I3742" s="773">
        <v>0</v>
      </c>
      <c r="J3742" s="774">
        <v>0</v>
      </c>
      <c r="K3742" s="771"/>
      <c r="AK3742" s="199"/>
      <c r="AM3742" s="11"/>
      <c r="AN3742" s="15"/>
      <c r="AO3742" s="11"/>
      <c r="AP3742" s="11"/>
    </row>
    <row r="3743" spans="3:42" outlineLevel="2" x14ac:dyDescent="0.2">
      <c r="C3743" s="252" t="s">
        <v>156</v>
      </c>
      <c r="D3743" s="119">
        <v>0</v>
      </c>
      <c r="F3743" s="767" t="s">
        <v>601</v>
      </c>
      <c r="G3743" s="611" t="s">
        <v>583</v>
      </c>
      <c r="H3743" s="776">
        <v>0</v>
      </c>
      <c r="I3743" s="773">
        <v>0</v>
      </c>
      <c r="J3743" s="774">
        <v>0</v>
      </c>
      <c r="K3743" s="771"/>
      <c r="AK3743" s="199"/>
      <c r="AM3743" s="11"/>
      <c r="AN3743" s="15"/>
      <c r="AO3743" s="11"/>
      <c r="AP3743" s="11"/>
    </row>
    <row r="3744" spans="3:42" outlineLevel="2" x14ac:dyDescent="0.2">
      <c r="C3744" s="252" t="s">
        <v>156</v>
      </c>
      <c r="D3744" s="119">
        <v>0</v>
      </c>
      <c r="F3744" s="767" t="s">
        <v>602</v>
      </c>
      <c r="G3744" s="611" t="s">
        <v>130</v>
      </c>
      <c r="H3744" s="778">
        <v>0</v>
      </c>
      <c r="I3744" s="769">
        <v>0</v>
      </c>
      <c r="J3744" s="769">
        <v>0</v>
      </c>
      <c r="K3744" s="771"/>
      <c r="AK3744" s="199"/>
      <c r="AM3744" s="11"/>
      <c r="AN3744" s="15"/>
      <c r="AO3744" s="11"/>
      <c r="AP3744" s="11"/>
    </row>
    <row r="3745" spans="3:42" outlineLevel="2" x14ac:dyDescent="0.2">
      <c r="C3745" s="252" t="s">
        <v>156</v>
      </c>
      <c r="D3745" s="119">
        <v>0</v>
      </c>
      <c r="F3745" s="767" t="s">
        <v>603</v>
      </c>
      <c r="G3745" s="611" t="s">
        <v>583</v>
      </c>
      <c r="H3745" s="776">
        <v>0</v>
      </c>
      <c r="I3745" s="773">
        <v>0</v>
      </c>
      <c r="J3745" s="774">
        <v>0</v>
      </c>
      <c r="K3745" s="771"/>
      <c r="AK3745" s="199"/>
      <c r="AM3745" s="11"/>
      <c r="AN3745" s="15"/>
      <c r="AO3745" s="11"/>
      <c r="AP3745" s="11"/>
    </row>
    <row r="3746" spans="3:42" outlineLevel="2" x14ac:dyDescent="0.2">
      <c r="C3746" s="252" t="s">
        <v>156</v>
      </c>
      <c r="D3746" s="119">
        <v>0</v>
      </c>
      <c r="F3746" s="767" t="s">
        <v>604</v>
      </c>
      <c r="G3746" s="611"/>
      <c r="H3746" s="773">
        <v>0</v>
      </c>
      <c r="I3746" s="773">
        <v>0</v>
      </c>
      <c r="J3746" s="773">
        <v>0</v>
      </c>
      <c r="K3746" s="771"/>
      <c r="AK3746" s="199"/>
      <c r="AM3746" s="11"/>
      <c r="AN3746" s="15"/>
      <c r="AO3746" s="11"/>
      <c r="AP3746" s="11"/>
    </row>
    <row r="3747" spans="3:42" outlineLevel="2" x14ac:dyDescent="0.2">
      <c r="C3747" s="252" t="s">
        <v>156</v>
      </c>
      <c r="D3747" s="119">
        <v>0</v>
      </c>
      <c r="F3747" s="767" t="s">
        <v>605</v>
      </c>
      <c r="G3747" s="611"/>
      <c r="H3747" s="779"/>
      <c r="I3747" s="780"/>
      <c r="J3747" s="781"/>
      <c r="K3747" s="782">
        <v>0</v>
      </c>
      <c r="AK3747" s="199"/>
      <c r="AM3747" s="11"/>
      <c r="AN3747" s="15"/>
      <c r="AO3747" s="11"/>
      <c r="AP3747" s="11"/>
    </row>
    <row r="3748" spans="3:42" outlineLevel="2" x14ac:dyDescent="0.2">
      <c r="C3748" s="252" t="s">
        <v>156</v>
      </c>
      <c r="D3748" s="119">
        <v>0</v>
      </c>
      <c r="F3748" s="783" t="s">
        <v>606</v>
      </c>
      <c r="G3748" s="619" t="s">
        <v>130</v>
      </c>
      <c r="H3748" s="784">
        <v>0</v>
      </c>
      <c r="I3748" s="785">
        <v>0</v>
      </c>
      <c r="J3748" s="786">
        <v>0</v>
      </c>
      <c r="K3748" s="787"/>
      <c r="AK3748" s="199"/>
      <c r="AM3748" s="11"/>
      <c r="AN3748" s="15"/>
      <c r="AO3748" s="11"/>
      <c r="AP3748" s="11"/>
    </row>
    <row r="3749" spans="3:42" outlineLevel="2" x14ac:dyDescent="0.2">
      <c r="C3749" s="252" t="s">
        <v>156</v>
      </c>
      <c r="D3749" s="119">
        <v>0</v>
      </c>
      <c r="H3749"/>
      <c r="I3749"/>
      <c r="K3749"/>
      <c r="AK3749" s="199"/>
      <c r="AM3749" s="11"/>
      <c r="AN3749" s="15"/>
      <c r="AO3749" s="11"/>
      <c r="AP3749" s="11"/>
    </row>
    <row r="3750" spans="3:42" outlineLevel="1" x14ac:dyDescent="0.2">
      <c r="C3750" s="252" t="s">
        <v>156</v>
      </c>
      <c r="D3750" s="119">
        <v>0</v>
      </c>
      <c r="F3750" s="121" t="s">
        <v>607</v>
      </c>
      <c r="G3750" s="756"/>
      <c r="H3750" s="757"/>
      <c r="I3750" s="788"/>
      <c r="J3750" s="756"/>
      <c r="K3750" s="758"/>
      <c r="L3750" s="759"/>
      <c r="M3750" s="759"/>
      <c r="N3750" s="759"/>
      <c r="O3750" s="759"/>
      <c r="P3750" s="759"/>
      <c r="Q3750" s="758"/>
      <c r="R3750" s="760"/>
      <c r="S3750" s="760"/>
      <c r="T3750" s="760"/>
      <c r="U3750" s="760"/>
      <c r="V3750" s="760"/>
      <c r="W3750" s="760"/>
      <c r="X3750" s="760"/>
      <c r="Y3750" s="760"/>
      <c r="Z3750" s="760"/>
      <c r="AA3750" s="760"/>
      <c r="AB3750" s="760"/>
      <c r="AC3750" s="760"/>
      <c r="AD3750" s="760"/>
      <c r="AE3750" s="760"/>
      <c r="AF3750" s="760"/>
      <c r="AG3750" s="760"/>
      <c r="AH3750" s="759"/>
      <c r="AI3750" s="759"/>
      <c r="AK3750" s="199"/>
      <c r="AM3750" s="11"/>
      <c r="AN3750" s="15"/>
      <c r="AO3750" s="11"/>
      <c r="AP3750" s="11"/>
    </row>
    <row r="3751" spans="3:42" outlineLevel="2" x14ac:dyDescent="0.2">
      <c r="C3751" s="252" t="s">
        <v>156</v>
      </c>
      <c r="D3751" s="119">
        <v>0</v>
      </c>
      <c r="F3751" s="789" t="s">
        <v>608</v>
      </c>
      <c r="G3751" s="790"/>
      <c r="H3751" s="791" t="s">
        <v>609</v>
      </c>
      <c r="I3751" s="791"/>
      <c r="J3751" s="790"/>
      <c r="K3751" s="792"/>
      <c r="L3751" s="789"/>
      <c r="M3751" s="789"/>
      <c r="N3751" s="789"/>
      <c r="O3751" s="789"/>
      <c r="P3751" s="789"/>
      <c r="Q3751" s="792"/>
      <c r="R3751" s="793"/>
      <c r="S3751" s="793"/>
      <c r="T3751" s="793"/>
      <c r="U3751" s="793"/>
      <c r="V3751" s="793"/>
      <c r="W3751" s="793"/>
      <c r="X3751" s="793"/>
      <c r="Y3751" s="793"/>
      <c r="Z3751" s="793"/>
      <c r="AA3751" s="793"/>
      <c r="AB3751" s="793"/>
      <c r="AC3751" s="793"/>
      <c r="AD3751" s="793"/>
      <c r="AE3751" s="793"/>
      <c r="AF3751" s="793"/>
      <c r="AG3751" s="793"/>
      <c r="AH3751" s="789"/>
      <c r="AI3751" s="789"/>
      <c r="AK3751" s="199"/>
      <c r="AM3751" s="11"/>
      <c r="AN3751" s="15"/>
      <c r="AO3751" s="11"/>
      <c r="AP3751" s="11"/>
    </row>
    <row r="3752" spans="3:42" ht="14.25" customHeight="1" outlineLevel="2" x14ac:dyDescent="0.2">
      <c r="C3752" s="252" t="s">
        <v>156</v>
      </c>
      <c r="D3752" s="119">
        <v>0</v>
      </c>
      <c r="F3752" s="794" t="s">
        <v>610</v>
      </c>
      <c r="H3752" s="795"/>
      <c r="AK3752" s="199"/>
      <c r="AM3752" s="11"/>
      <c r="AN3752" s="15"/>
      <c r="AO3752" s="11"/>
      <c r="AP3752" s="11"/>
    </row>
    <row r="3753" spans="3:42" outlineLevel="2" x14ac:dyDescent="0.2">
      <c r="C3753" s="252" t="s">
        <v>156</v>
      </c>
      <c r="D3753" s="119">
        <v>0</v>
      </c>
      <c r="F3753" s="761" t="s">
        <v>62</v>
      </c>
      <c r="G3753" s="75"/>
      <c r="H3753" s="796" t="s">
        <v>10</v>
      </c>
      <c r="I3753" s="796" t="s">
        <v>611</v>
      </c>
      <c r="J3753" s="75"/>
      <c r="K3753" s="741"/>
      <c r="L3753" s="75"/>
      <c r="M3753" s="75"/>
      <c r="N3753" s="75"/>
      <c r="O3753" s="75"/>
      <c r="P3753" s="75"/>
      <c r="Q3753" s="128" t="s">
        <v>110</v>
      </c>
      <c r="R3753" s="299">
        <v>0</v>
      </c>
      <c r="S3753" s="300">
        <v>0</v>
      </c>
      <c r="T3753" s="300">
        <v>0</v>
      </c>
      <c r="U3753" s="300">
        <v>0</v>
      </c>
      <c r="V3753" s="300">
        <v>0</v>
      </c>
      <c r="W3753" s="301">
        <v>0</v>
      </c>
      <c r="X3753" s="300">
        <v>186.45071144628497</v>
      </c>
      <c r="Y3753" s="300">
        <v>251.02185247093485</v>
      </c>
      <c r="Z3753" s="300">
        <v>88.993320941434391</v>
      </c>
      <c r="AA3753" s="300">
        <v>0</v>
      </c>
      <c r="AB3753" s="302">
        <v>14.017097574465849</v>
      </c>
      <c r="AC3753" s="302">
        <v>0</v>
      </c>
      <c r="AD3753" s="302">
        <v>10.061908038360755</v>
      </c>
      <c r="AE3753" s="302">
        <v>81.718141236591038</v>
      </c>
      <c r="AF3753" s="302">
        <v>488.86381122790408</v>
      </c>
      <c r="AG3753" s="302">
        <v>41.878877566028265</v>
      </c>
      <c r="AH3753" s="348">
        <v>86.192349938921765</v>
      </c>
      <c r="AI3753" s="348">
        <v>10.932968736219069</v>
      </c>
      <c r="AK3753" s="199"/>
      <c r="AM3753" s="11"/>
      <c r="AN3753" s="15"/>
      <c r="AO3753" s="11"/>
      <c r="AP3753" s="11"/>
    </row>
    <row r="3754" spans="3:42" outlineLevel="2" x14ac:dyDescent="0.2">
      <c r="C3754" s="252" t="s">
        <v>156</v>
      </c>
      <c r="D3754" s="119">
        <v>0</v>
      </c>
      <c r="F3754" s="767" t="s">
        <v>188</v>
      </c>
      <c r="H3754" s="797" t="s">
        <v>10</v>
      </c>
      <c r="I3754" s="797" t="s">
        <v>612</v>
      </c>
      <c r="K3754" s="164"/>
      <c r="Q3754" s="135" t="s">
        <v>110</v>
      </c>
      <c r="R3754" s="314">
        <v>0</v>
      </c>
      <c r="S3754" s="315">
        <v>0</v>
      </c>
      <c r="T3754" s="315">
        <v>0</v>
      </c>
      <c r="U3754" s="315">
        <v>0</v>
      </c>
      <c r="V3754" s="315">
        <v>0</v>
      </c>
      <c r="W3754" s="316">
        <v>0</v>
      </c>
      <c r="X3754" s="315">
        <v>0</v>
      </c>
      <c r="Y3754" s="315">
        <v>0</v>
      </c>
      <c r="Z3754" s="315">
        <v>0</v>
      </c>
      <c r="AA3754" s="315">
        <v>0</v>
      </c>
      <c r="AB3754" s="5">
        <v>0</v>
      </c>
      <c r="AC3754" s="5">
        <v>0</v>
      </c>
      <c r="AD3754" s="5">
        <v>0</v>
      </c>
      <c r="AE3754" s="5">
        <v>0</v>
      </c>
      <c r="AF3754" s="5">
        <v>0</v>
      </c>
      <c r="AG3754" s="5">
        <v>0</v>
      </c>
      <c r="AH3754" s="350">
        <v>0</v>
      </c>
      <c r="AI3754" s="350">
        <v>0</v>
      </c>
      <c r="AK3754" s="199"/>
      <c r="AM3754" s="11"/>
      <c r="AN3754" s="15"/>
      <c r="AO3754" s="11"/>
      <c r="AP3754" s="11"/>
    </row>
    <row r="3755" spans="3:42" outlineLevel="2" x14ac:dyDescent="0.2">
      <c r="C3755" s="252" t="s">
        <v>156</v>
      </c>
      <c r="D3755" s="119">
        <v>0</v>
      </c>
      <c r="F3755" s="767" t="s">
        <v>613</v>
      </c>
      <c r="H3755" s="797" t="s">
        <v>10</v>
      </c>
      <c r="I3755" s="234" t="s">
        <v>614</v>
      </c>
      <c r="K3755" s="164"/>
      <c r="Q3755" s="135" t="s">
        <v>110</v>
      </c>
      <c r="R3755" s="314">
        <v>0</v>
      </c>
      <c r="S3755" s="315">
        <v>0</v>
      </c>
      <c r="T3755" s="315">
        <v>0</v>
      </c>
      <c r="U3755" s="315">
        <v>0</v>
      </c>
      <c r="V3755" s="315">
        <v>0</v>
      </c>
      <c r="W3755" s="316">
        <v>0</v>
      </c>
      <c r="X3755" s="315">
        <v>0</v>
      </c>
      <c r="Y3755" s="315">
        <v>0</v>
      </c>
      <c r="Z3755" s="315">
        <v>0</v>
      </c>
      <c r="AA3755" s="315">
        <v>0</v>
      </c>
      <c r="AB3755" s="5">
        <v>0</v>
      </c>
      <c r="AC3755" s="5">
        <v>0</v>
      </c>
      <c r="AD3755" s="5">
        <v>0</v>
      </c>
      <c r="AE3755" s="5">
        <v>0</v>
      </c>
      <c r="AF3755" s="5">
        <v>0</v>
      </c>
      <c r="AG3755" s="5">
        <v>0</v>
      </c>
      <c r="AH3755" s="350">
        <v>0</v>
      </c>
      <c r="AI3755" s="350">
        <v>0</v>
      </c>
      <c r="AK3755" s="199"/>
      <c r="AM3755" s="11"/>
      <c r="AN3755" s="15"/>
      <c r="AO3755" s="11"/>
      <c r="AP3755" s="11"/>
    </row>
    <row r="3756" spans="3:42" outlineLevel="2" x14ac:dyDescent="0.2">
      <c r="C3756" s="252" t="s">
        <v>156</v>
      </c>
      <c r="D3756" s="119">
        <v>0</v>
      </c>
      <c r="F3756" s="783" t="s">
        <v>57</v>
      </c>
      <c r="G3756" s="83"/>
      <c r="H3756" s="798" t="s">
        <v>10</v>
      </c>
      <c r="I3756" s="799"/>
      <c r="J3756" s="83"/>
      <c r="K3756" s="736"/>
      <c r="L3756" s="83"/>
      <c r="M3756" s="83"/>
      <c r="N3756" s="83"/>
      <c r="O3756" s="83"/>
      <c r="P3756" s="83"/>
      <c r="Q3756" s="143" t="s">
        <v>110</v>
      </c>
      <c r="R3756" s="304">
        <v>0</v>
      </c>
      <c r="S3756" s="305">
        <v>0</v>
      </c>
      <c r="T3756" s="305">
        <v>0</v>
      </c>
      <c r="U3756" s="305">
        <v>0</v>
      </c>
      <c r="V3756" s="305">
        <v>0</v>
      </c>
      <c r="W3756" s="306">
        <v>0</v>
      </c>
      <c r="X3756" s="305">
        <v>0</v>
      </c>
      <c r="Y3756" s="305">
        <v>0</v>
      </c>
      <c r="Z3756" s="305">
        <v>0</v>
      </c>
      <c r="AA3756" s="305">
        <v>0</v>
      </c>
      <c r="AB3756" s="307">
        <v>0</v>
      </c>
      <c r="AC3756" s="307">
        <v>0</v>
      </c>
      <c r="AD3756" s="307">
        <v>0</v>
      </c>
      <c r="AE3756" s="307">
        <v>0</v>
      </c>
      <c r="AF3756" s="307">
        <v>0</v>
      </c>
      <c r="AG3756" s="307">
        <v>0</v>
      </c>
      <c r="AH3756" s="362">
        <v>0</v>
      </c>
      <c r="AI3756" s="362">
        <v>0</v>
      </c>
      <c r="AK3756" s="199"/>
      <c r="AM3756" s="11"/>
      <c r="AN3756" s="15"/>
      <c r="AO3756" s="11"/>
      <c r="AP3756" s="11"/>
    </row>
    <row r="3757" spans="3:42" outlineLevel="2" x14ac:dyDescent="0.2">
      <c r="C3757" s="252" t="s">
        <v>156</v>
      </c>
      <c r="D3757" s="119">
        <v>0</v>
      </c>
      <c r="F3757" s="12"/>
      <c r="H3757" s="234"/>
      <c r="K3757" s="164"/>
      <c r="Q3757" s="16"/>
      <c r="R3757" s="800">
        <v>0</v>
      </c>
      <c r="S3757" s="800">
        <v>0</v>
      </c>
      <c r="T3757" s="800">
        <v>0</v>
      </c>
      <c r="U3757" s="800">
        <v>0</v>
      </c>
      <c r="V3757" s="800">
        <v>0</v>
      </c>
      <c r="W3757" s="800">
        <v>0</v>
      </c>
      <c r="X3757" s="800">
        <v>186.45071144628497</v>
      </c>
      <c r="Y3757" s="800">
        <v>251.02185247093485</v>
      </c>
      <c r="Z3757" s="800">
        <v>88.993320941434391</v>
      </c>
      <c r="AA3757" s="800">
        <v>0</v>
      </c>
      <c r="AB3757" s="800">
        <v>14.017097574465849</v>
      </c>
      <c r="AC3757" s="800">
        <v>0</v>
      </c>
      <c r="AD3757" s="800">
        <v>10.061908038360755</v>
      </c>
      <c r="AE3757" s="800">
        <v>81.718141236591038</v>
      </c>
      <c r="AF3757" s="800">
        <v>488.86381122790408</v>
      </c>
      <c r="AG3757" s="800">
        <v>41.878877566028265</v>
      </c>
      <c r="AH3757" s="800">
        <v>86.192349938921765</v>
      </c>
      <c r="AI3757" s="800">
        <v>10.932968736219069</v>
      </c>
      <c r="AK3757" s="199"/>
      <c r="AM3757" s="11"/>
      <c r="AN3757" s="15"/>
      <c r="AO3757" s="11"/>
      <c r="AP3757" s="11"/>
    </row>
    <row r="3758" spans="3:42" ht="14.25" customHeight="1" outlineLevel="2" x14ac:dyDescent="0.2">
      <c r="C3758" s="252" t="s">
        <v>156</v>
      </c>
      <c r="D3758" s="119">
        <v>0</v>
      </c>
      <c r="F3758" s="794" t="s">
        <v>615</v>
      </c>
      <c r="AK3758" s="199"/>
      <c r="AM3758" s="11"/>
      <c r="AN3758" s="15"/>
      <c r="AO3758" s="11"/>
      <c r="AP3758" s="11"/>
    </row>
    <row r="3759" spans="3:42" outlineLevel="2" x14ac:dyDescent="0.2">
      <c r="C3759" s="252" t="s">
        <v>156</v>
      </c>
      <c r="D3759" s="119">
        <v>0</v>
      </c>
      <c r="F3759" s="761" t="s">
        <v>48</v>
      </c>
      <c r="G3759" s="75"/>
      <c r="H3759" s="796" t="s">
        <v>10</v>
      </c>
      <c r="I3759" s="801"/>
      <c r="J3759" s="75"/>
      <c r="K3759" s="741"/>
      <c r="L3759" s="75"/>
      <c r="M3759" s="75"/>
      <c r="N3759" s="75"/>
      <c r="O3759" s="75"/>
      <c r="P3759" s="75"/>
      <c r="Q3759" s="128" t="s">
        <v>110</v>
      </c>
      <c r="R3759" s="299">
        <v>0</v>
      </c>
      <c r="S3759" s="300">
        <v>0</v>
      </c>
      <c r="T3759" s="300">
        <v>0</v>
      </c>
      <c r="U3759" s="300">
        <v>0</v>
      </c>
      <c r="V3759" s="300">
        <v>0</v>
      </c>
      <c r="W3759" s="301">
        <v>0</v>
      </c>
      <c r="X3759" s="300">
        <v>0</v>
      </c>
      <c r="Y3759" s="300">
        <v>0</v>
      </c>
      <c r="Z3759" s="300">
        <v>0</v>
      </c>
      <c r="AA3759" s="300">
        <v>0</v>
      </c>
      <c r="AB3759" s="302">
        <v>0</v>
      </c>
      <c r="AC3759" s="302">
        <v>0</v>
      </c>
      <c r="AD3759" s="302">
        <v>0</v>
      </c>
      <c r="AE3759" s="302">
        <v>0</v>
      </c>
      <c r="AF3759" s="302">
        <v>0</v>
      </c>
      <c r="AG3759" s="302">
        <v>0</v>
      </c>
      <c r="AH3759" s="348">
        <v>0</v>
      </c>
      <c r="AI3759" s="348">
        <v>0</v>
      </c>
      <c r="AK3759" s="199"/>
      <c r="AM3759" s="11"/>
      <c r="AN3759" s="15"/>
      <c r="AO3759" s="11"/>
      <c r="AP3759" s="11"/>
    </row>
    <row r="3760" spans="3:42" outlineLevel="2" x14ac:dyDescent="0.2">
      <c r="C3760" s="252" t="s">
        <v>156</v>
      </c>
      <c r="D3760" s="119">
        <v>0</v>
      </c>
      <c r="F3760" s="767" t="s">
        <v>55</v>
      </c>
      <c r="H3760" s="797" t="s">
        <v>10</v>
      </c>
      <c r="K3760" s="164"/>
      <c r="Q3760" s="135" t="s">
        <v>110</v>
      </c>
      <c r="R3760" s="314">
        <v>0</v>
      </c>
      <c r="S3760" s="315">
        <v>0</v>
      </c>
      <c r="T3760" s="315">
        <v>0</v>
      </c>
      <c r="U3760" s="315">
        <v>0</v>
      </c>
      <c r="V3760" s="315">
        <v>0</v>
      </c>
      <c r="W3760" s="316">
        <v>0</v>
      </c>
      <c r="X3760" s="315">
        <v>0</v>
      </c>
      <c r="Y3760" s="315">
        <v>0</v>
      </c>
      <c r="Z3760" s="315">
        <v>0</v>
      </c>
      <c r="AA3760" s="315">
        <v>0</v>
      </c>
      <c r="AB3760" s="5">
        <v>0</v>
      </c>
      <c r="AC3760" s="5">
        <v>0</v>
      </c>
      <c r="AD3760" s="5">
        <v>0</v>
      </c>
      <c r="AE3760" s="5">
        <v>0</v>
      </c>
      <c r="AF3760" s="5">
        <v>0</v>
      </c>
      <c r="AG3760" s="5">
        <v>0</v>
      </c>
      <c r="AH3760" s="350">
        <v>0</v>
      </c>
      <c r="AI3760" s="350">
        <v>0</v>
      </c>
      <c r="AK3760" s="199"/>
      <c r="AM3760" s="11"/>
      <c r="AN3760" s="15"/>
      <c r="AO3760" s="11"/>
      <c r="AP3760" s="11"/>
    </row>
    <row r="3761" spans="3:42" outlineLevel="2" x14ac:dyDescent="0.2">
      <c r="C3761" s="252" t="s">
        <v>156</v>
      </c>
      <c r="D3761" s="119">
        <v>0</v>
      </c>
      <c r="F3761" s="783" t="s">
        <v>57</v>
      </c>
      <c r="G3761" s="83"/>
      <c r="H3761" s="798" t="s">
        <v>10</v>
      </c>
      <c r="I3761" s="799"/>
      <c r="J3761" s="83"/>
      <c r="K3761" s="736"/>
      <c r="L3761" s="83"/>
      <c r="M3761" s="83"/>
      <c r="N3761" s="83"/>
      <c r="O3761" s="83"/>
      <c r="P3761" s="83"/>
      <c r="Q3761" s="143" t="s">
        <v>110</v>
      </c>
      <c r="R3761" s="304">
        <v>0</v>
      </c>
      <c r="S3761" s="305">
        <v>0</v>
      </c>
      <c r="T3761" s="305">
        <v>0</v>
      </c>
      <c r="U3761" s="305">
        <v>0</v>
      </c>
      <c r="V3761" s="305">
        <v>0</v>
      </c>
      <c r="W3761" s="306">
        <v>0</v>
      </c>
      <c r="X3761" s="305">
        <v>0</v>
      </c>
      <c r="Y3761" s="305">
        <v>0</v>
      </c>
      <c r="Z3761" s="305">
        <v>0</v>
      </c>
      <c r="AA3761" s="305">
        <v>0</v>
      </c>
      <c r="AB3761" s="307">
        <v>0</v>
      </c>
      <c r="AC3761" s="307">
        <v>0</v>
      </c>
      <c r="AD3761" s="307">
        <v>0</v>
      </c>
      <c r="AE3761" s="307">
        <v>0</v>
      </c>
      <c r="AF3761" s="307">
        <v>0</v>
      </c>
      <c r="AG3761" s="307">
        <v>0</v>
      </c>
      <c r="AH3761" s="362">
        <v>0</v>
      </c>
      <c r="AI3761" s="362">
        <v>0</v>
      </c>
      <c r="AK3761" s="199"/>
      <c r="AM3761" s="11"/>
      <c r="AN3761" s="15"/>
      <c r="AO3761" s="11"/>
      <c r="AP3761" s="11"/>
    </row>
    <row r="3762" spans="3:42" outlineLevel="2" x14ac:dyDescent="0.2">
      <c r="C3762" s="252" t="s">
        <v>156</v>
      </c>
      <c r="D3762" s="119">
        <v>0</v>
      </c>
      <c r="F3762" s="12"/>
      <c r="H3762" s="164"/>
      <c r="K3762" s="164"/>
      <c r="Q3762" s="16"/>
      <c r="R3762" s="800">
        <v>0</v>
      </c>
      <c r="S3762" s="800">
        <v>0</v>
      </c>
      <c r="T3762" s="800">
        <v>0</v>
      </c>
      <c r="U3762" s="800">
        <v>0</v>
      </c>
      <c r="V3762" s="800">
        <v>0</v>
      </c>
      <c r="W3762" s="800">
        <v>0</v>
      </c>
      <c r="X3762" s="800">
        <v>0</v>
      </c>
      <c r="Y3762" s="800">
        <v>0</v>
      </c>
      <c r="Z3762" s="800">
        <v>0</v>
      </c>
      <c r="AA3762" s="800">
        <v>0</v>
      </c>
      <c r="AB3762" s="800">
        <v>0</v>
      </c>
      <c r="AC3762" s="800">
        <v>0</v>
      </c>
      <c r="AD3762" s="800">
        <v>0</v>
      </c>
      <c r="AE3762" s="800">
        <v>0</v>
      </c>
      <c r="AF3762" s="800">
        <v>0</v>
      </c>
      <c r="AG3762" s="800">
        <v>0</v>
      </c>
      <c r="AH3762" s="800">
        <v>0</v>
      </c>
      <c r="AI3762" s="800">
        <v>0</v>
      </c>
      <c r="AK3762" s="199"/>
      <c r="AM3762" s="11"/>
      <c r="AN3762" s="15"/>
      <c r="AO3762" s="11"/>
      <c r="AP3762" s="11"/>
    </row>
    <row r="3763" spans="3:42" ht="15" customHeight="1" outlineLevel="2" x14ac:dyDescent="0.2">
      <c r="C3763" s="252" t="s">
        <v>156</v>
      </c>
      <c r="D3763" s="119">
        <v>0</v>
      </c>
      <c r="F3763" s="794" t="s">
        <v>69</v>
      </c>
      <c r="AK3763" s="199"/>
      <c r="AM3763" s="11"/>
      <c r="AN3763" s="15"/>
      <c r="AO3763" s="11"/>
      <c r="AP3763" s="11"/>
    </row>
    <row r="3764" spans="3:42" outlineLevel="2" x14ac:dyDescent="0.2">
      <c r="C3764" s="252" t="s">
        <v>156</v>
      </c>
      <c r="D3764" s="119">
        <v>0</v>
      </c>
      <c r="F3764" s="761" t="s">
        <v>9</v>
      </c>
      <c r="G3764" s="75"/>
      <c r="H3764" s="796" t="s">
        <v>10</v>
      </c>
      <c r="I3764" s="801"/>
      <c r="J3764" s="75"/>
      <c r="K3764" s="741"/>
      <c r="L3764" s="75"/>
      <c r="M3764" s="75"/>
      <c r="N3764" s="75"/>
      <c r="O3764" s="75"/>
      <c r="P3764" s="75"/>
      <c r="Q3764" s="128" t="s">
        <v>110</v>
      </c>
      <c r="R3764" s="299">
        <v>0</v>
      </c>
      <c r="S3764" s="300">
        <v>0</v>
      </c>
      <c r="T3764" s="300">
        <v>0</v>
      </c>
      <c r="U3764" s="300">
        <v>0</v>
      </c>
      <c r="V3764" s="300">
        <v>0</v>
      </c>
      <c r="W3764" s="301">
        <v>0</v>
      </c>
      <c r="X3764" s="300">
        <v>0</v>
      </c>
      <c r="Y3764" s="300">
        <v>0</v>
      </c>
      <c r="Z3764" s="300">
        <v>0</v>
      </c>
      <c r="AA3764" s="300">
        <v>0</v>
      </c>
      <c r="AB3764" s="302">
        <v>0</v>
      </c>
      <c r="AC3764" s="302">
        <v>0</v>
      </c>
      <c r="AD3764" s="302">
        <v>0</v>
      </c>
      <c r="AE3764" s="302">
        <v>0</v>
      </c>
      <c r="AF3764" s="302">
        <v>0</v>
      </c>
      <c r="AG3764" s="302">
        <v>0</v>
      </c>
      <c r="AH3764" s="348">
        <v>0</v>
      </c>
      <c r="AI3764" s="348">
        <v>0</v>
      </c>
      <c r="AK3764" s="199"/>
      <c r="AM3764" s="11"/>
      <c r="AN3764" s="15"/>
      <c r="AO3764" s="11"/>
      <c r="AP3764" s="11"/>
    </row>
    <row r="3765" spans="3:42" outlineLevel="2" x14ac:dyDescent="0.2">
      <c r="C3765" s="252" t="s">
        <v>156</v>
      </c>
      <c r="D3765" s="119">
        <v>0</v>
      </c>
      <c r="F3765" s="767" t="s">
        <v>14</v>
      </c>
      <c r="H3765" s="797" t="s">
        <v>10</v>
      </c>
      <c r="K3765" s="164"/>
      <c r="Q3765" s="135" t="s">
        <v>110</v>
      </c>
      <c r="R3765" s="314">
        <v>0</v>
      </c>
      <c r="S3765" s="315">
        <v>0</v>
      </c>
      <c r="T3765" s="315">
        <v>0</v>
      </c>
      <c r="U3765" s="315">
        <v>0</v>
      </c>
      <c r="V3765" s="315">
        <v>0</v>
      </c>
      <c r="W3765" s="316">
        <v>0</v>
      </c>
      <c r="X3765" s="315">
        <v>0</v>
      </c>
      <c r="Y3765" s="315">
        <v>0</v>
      </c>
      <c r="Z3765" s="315">
        <v>0</v>
      </c>
      <c r="AA3765" s="315">
        <v>0</v>
      </c>
      <c r="AB3765" s="5">
        <v>0</v>
      </c>
      <c r="AC3765" s="5">
        <v>0</v>
      </c>
      <c r="AD3765" s="5">
        <v>0</v>
      </c>
      <c r="AE3765" s="5">
        <v>0</v>
      </c>
      <c r="AF3765" s="5">
        <v>0</v>
      </c>
      <c r="AG3765" s="5">
        <v>0</v>
      </c>
      <c r="AH3765" s="350">
        <v>0</v>
      </c>
      <c r="AI3765" s="350">
        <v>0</v>
      </c>
      <c r="AJ3765" s="289"/>
      <c r="AK3765" s="199"/>
      <c r="AM3765" s="11"/>
      <c r="AN3765" s="15"/>
      <c r="AO3765" s="11"/>
      <c r="AP3765" s="11"/>
    </row>
    <row r="3766" spans="3:42" outlineLevel="2" x14ac:dyDescent="0.2">
      <c r="C3766" s="252" t="s">
        <v>156</v>
      </c>
      <c r="D3766" s="119">
        <v>0</v>
      </c>
      <c r="F3766" s="783" t="s">
        <v>16</v>
      </c>
      <c r="G3766" s="83"/>
      <c r="H3766" s="798" t="s">
        <v>10</v>
      </c>
      <c r="I3766" s="799"/>
      <c r="J3766" s="83"/>
      <c r="K3766" s="736"/>
      <c r="L3766" s="83"/>
      <c r="M3766" s="83"/>
      <c r="N3766" s="83"/>
      <c r="O3766" s="83"/>
      <c r="P3766" s="83"/>
      <c r="Q3766" s="143" t="s">
        <v>110</v>
      </c>
      <c r="R3766" s="304">
        <v>0</v>
      </c>
      <c r="S3766" s="305">
        <v>0</v>
      </c>
      <c r="T3766" s="305">
        <v>0</v>
      </c>
      <c r="U3766" s="305">
        <v>0</v>
      </c>
      <c r="V3766" s="305">
        <v>0</v>
      </c>
      <c r="W3766" s="306">
        <v>0</v>
      </c>
      <c r="X3766" s="305">
        <v>0</v>
      </c>
      <c r="Y3766" s="305">
        <v>0</v>
      </c>
      <c r="Z3766" s="305">
        <v>0</v>
      </c>
      <c r="AA3766" s="305">
        <v>0</v>
      </c>
      <c r="AB3766" s="307">
        <v>0</v>
      </c>
      <c r="AC3766" s="307">
        <v>0</v>
      </c>
      <c r="AD3766" s="307">
        <v>0</v>
      </c>
      <c r="AE3766" s="307">
        <v>0</v>
      </c>
      <c r="AF3766" s="307">
        <v>0</v>
      </c>
      <c r="AG3766" s="307">
        <v>0</v>
      </c>
      <c r="AH3766" s="362">
        <v>0</v>
      </c>
      <c r="AI3766" s="362">
        <v>0</v>
      </c>
      <c r="AK3766" s="199"/>
      <c r="AM3766" s="11"/>
      <c r="AN3766" s="15"/>
      <c r="AO3766" s="11"/>
      <c r="AP3766" s="11"/>
    </row>
    <row r="3767" spans="3:42" outlineLevel="2" x14ac:dyDescent="0.2">
      <c r="C3767" s="252" t="s">
        <v>156</v>
      </c>
      <c r="D3767" s="119">
        <v>0</v>
      </c>
      <c r="F3767" s="12"/>
      <c r="H3767" s="797"/>
      <c r="K3767" s="164"/>
      <c r="Q3767" s="16"/>
      <c r="R3767" s="800">
        <v>0</v>
      </c>
      <c r="S3767" s="800">
        <v>0</v>
      </c>
      <c r="T3767" s="800">
        <v>0</v>
      </c>
      <c r="U3767" s="800">
        <v>0</v>
      </c>
      <c r="V3767" s="800">
        <v>0</v>
      </c>
      <c r="W3767" s="800">
        <v>0</v>
      </c>
      <c r="X3767" s="800">
        <v>0</v>
      </c>
      <c r="Y3767" s="800">
        <v>0</v>
      </c>
      <c r="Z3767" s="800">
        <v>0</v>
      </c>
      <c r="AA3767" s="800">
        <v>0</v>
      </c>
      <c r="AB3767" s="800">
        <v>0</v>
      </c>
      <c r="AC3767" s="800">
        <v>0</v>
      </c>
      <c r="AD3767" s="800">
        <v>0</v>
      </c>
      <c r="AE3767" s="800">
        <v>0</v>
      </c>
      <c r="AF3767" s="800">
        <v>0</v>
      </c>
      <c r="AG3767" s="800">
        <v>0</v>
      </c>
      <c r="AH3767" s="800">
        <v>0</v>
      </c>
      <c r="AI3767" s="800">
        <v>0</v>
      </c>
      <c r="AK3767" s="199"/>
      <c r="AM3767" s="11"/>
      <c r="AN3767" s="15"/>
      <c r="AO3767" s="11"/>
      <c r="AP3767" s="11"/>
    </row>
    <row r="3768" spans="3:42" ht="17.25" customHeight="1" outlineLevel="2" x14ac:dyDescent="0.2">
      <c r="C3768" s="252" t="s">
        <v>156</v>
      </c>
      <c r="D3768" s="119">
        <v>0</v>
      </c>
      <c r="F3768" s="794" t="s">
        <v>616</v>
      </c>
      <c r="AK3768" s="199"/>
      <c r="AM3768" s="11"/>
      <c r="AN3768" s="15"/>
      <c r="AO3768" s="11"/>
      <c r="AP3768" s="11"/>
    </row>
    <row r="3769" spans="3:42" outlineLevel="2" x14ac:dyDescent="0.2">
      <c r="C3769" s="252" t="s">
        <v>156</v>
      </c>
      <c r="D3769" s="119">
        <v>0</v>
      </c>
      <c r="F3769" s="761" t="s">
        <v>48</v>
      </c>
      <c r="G3769" s="75"/>
      <c r="H3769" s="796" t="s">
        <v>10</v>
      </c>
      <c r="I3769" s="228" t="s">
        <v>617</v>
      </c>
      <c r="J3769" s="75"/>
      <c r="K3769" s="741"/>
      <c r="L3769" s="75"/>
      <c r="M3769" s="75"/>
      <c r="N3769" s="75"/>
      <c r="O3769" s="75"/>
      <c r="P3769" s="75"/>
      <c r="Q3769" s="128" t="s">
        <v>110</v>
      </c>
      <c r="R3769" s="299">
        <v>0</v>
      </c>
      <c r="S3769" s="300">
        <v>0</v>
      </c>
      <c r="T3769" s="300">
        <v>0</v>
      </c>
      <c r="U3769" s="300">
        <v>0</v>
      </c>
      <c r="V3769" s="300">
        <v>0</v>
      </c>
      <c r="W3769" s="301">
        <v>0</v>
      </c>
      <c r="X3769" s="300">
        <v>0</v>
      </c>
      <c r="Y3769" s="300">
        <v>0</v>
      </c>
      <c r="Z3769" s="300">
        <v>0</v>
      </c>
      <c r="AA3769" s="300">
        <v>0</v>
      </c>
      <c r="AB3769" s="302">
        <v>0</v>
      </c>
      <c r="AC3769" s="302">
        <v>0</v>
      </c>
      <c r="AD3769" s="302">
        <v>0</v>
      </c>
      <c r="AE3769" s="302">
        <v>0</v>
      </c>
      <c r="AF3769" s="302">
        <v>0</v>
      </c>
      <c r="AG3769" s="302">
        <v>0</v>
      </c>
      <c r="AH3769" s="348">
        <v>0</v>
      </c>
      <c r="AI3769" s="348">
        <v>0</v>
      </c>
      <c r="AJ3769" s="289"/>
      <c r="AK3769" s="199"/>
      <c r="AM3769" s="11"/>
      <c r="AN3769" s="15"/>
      <c r="AO3769" s="11"/>
      <c r="AP3769" s="11"/>
    </row>
    <row r="3770" spans="3:42" outlineLevel="2" x14ac:dyDescent="0.2">
      <c r="C3770" s="252" t="s">
        <v>156</v>
      </c>
      <c r="D3770" s="119">
        <v>0</v>
      </c>
      <c r="F3770" s="767" t="s">
        <v>55</v>
      </c>
      <c r="H3770" s="797" t="s">
        <v>10</v>
      </c>
      <c r="I3770" s="234" t="s">
        <v>617</v>
      </c>
      <c r="K3770" s="164"/>
      <c r="Q3770" s="135" t="s">
        <v>110</v>
      </c>
      <c r="R3770" s="314">
        <v>0</v>
      </c>
      <c r="S3770" s="315">
        <v>0</v>
      </c>
      <c r="T3770" s="315">
        <v>0</v>
      </c>
      <c r="U3770" s="315">
        <v>0</v>
      </c>
      <c r="V3770" s="315">
        <v>0</v>
      </c>
      <c r="W3770" s="316">
        <v>0</v>
      </c>
      <c r="X3770" s="315">
        <v>0</v>
      </c>
      <c r="Y3770" s="315">
        <v>0</v>
      </c>
      <c r="Z3770" s="315">
        <v>0</v>
      </c>
      <c r="AA3770" s="315">
        <v>0</v>
      </c>
      <c r="AB3770" s="5">
        <v>0</v>
      </c>
      <c r="AC3770" s="5">
        <v>0</v>
      </c>
      <c r="AD3770" s="5">
        <v>0</v>
      </c>
      <c r="AE3770" s="5">
        <v>0</v>
      </c>
      <c r="AF3770" s="5">
        <v>0</v>
      </c>
      <c r="AG3770" s="5">
        <v>0</v>
      </c>
      <c r="AH3770" s="350">
        <v>0</v>
      </c>
      <c r="AI3770" s="350">
        <v>0</v>
      </c>
      <c r="AK3770" s="199"/>
      <c r="AM3770" s="11"/>
      <c r="AN3770" s="15"/>
      <c r="AO3770" s="11"/>
      <c r="AP3770" s="11"/>
    </row>
    <row r="3771" spans="3:42" outlineLevel="2" x14ac:dyDescent="0.2">
      <c r="C3771" s="252" t="s">
        <v>156</v>
      </c>
      <c r="D3771" s="119">
        <v>0</v>
      </c>
      <c r="F3771" s="783" t="s">
        <v>57</v>
      </c>
      <c r="G3771" s="83"/>
      <c r="H3771" s="798" t="s">
        <v>10</v>
      </c>
      <c r="I3771" s="240" t="s">
        <v>617</v>
      </c>
      <c r="J3771" s="83"/>
      <c r="K3771" s="736"/>
      <c r="L3771" s="83"/>
      <c r="M3771" s="83"/>
      <c r="N3771" s="83"/>
      <c r="O3771" s="83"/>
      <c r="P3771" s="83"/>
      <c r="Q3771" s="143" t="s">
        <v>110</v>
      </c>
      <c r="R3771" s="304">
        <v>0</v>
      </c>
      <c r="S3771" s="305">
        <v>0</v>
      </c>
      <c r="T3771" s="305">
        <v>0</v>
      </c>
      <c r="U3771" s="305">
        <v>0</v>
      </c>
      <c r="V3771" s="305">
        <v>0</v>
      </c>
      <c r="W3771" s="306">
        <v>0</v>
      </c>
      <c r="X3771" s="305">
        <v>0</v>
      </c>
      <c r="Y3771" s="305">
        <v>0</v>
      </c>
      <c r="Z3771" s="305">
        <v>0</v>
      </c>
      <c r="AA3771" s="305">
        <v>0</v>
      </c>
      <c r="AB3771" s="307">
        <v>0</v>
      </c>
      <c r="AC3771" s="307">
        <v>0</v>
      </c>
      <c r="AD3771" s="307">
        <v>0</v>
      </c>
      <c r="AE3771" s="307">
        <v>0</v>
      </c>
      <c r="AF3771" s="307">
        <v>0</v>
      </c>
      <c r="AG3771" s="307">
        <v>0</v>
      </c>
      <c r="AH3771" s="362">
        <v>0</v>
      </c>
      <c r="AI3771" s="362">
        <v>0</v>
      </c>
      <c r="AK3771" s="199"/>
      <c r="AM3771" s="11"/>
      <c r="AN3771" s="15"/>
      <c r="AO3771" s="11"/>
      <c r="AP3771" s="11"/>
    </row>
    <row r="3772" spans="3:42" outlineLevel="2" x14ac:dyDescent="0.2">
      <c r="C3772" s="252" t="s">
        <v>156</v>
      </c>
      <c r="D3772" s="119">
        <v>0</v>
      </c>
      <c r="F3772" s="802" t="s">
        <v>618</v>
      </c>
      <c r="R3772" s="800">
        <v>0</v>
      </c>
      <c r="S3772" s="800">
        <v>0</v>
      </c>
      <c r="T3772" s="800">
        <v>0</v>
      </c>
      <c r="U3772" s="800">
        <v>0</v>
      </c>
      <c r="V3772" s="800">
        <v>0</v>
      </c>
      <c r="W3772" s="800">
        <v>0</v>
      </c>
      <c r="X3772" s="800">
        <v>0</v>
      </c>
      <c r="Y3772" s="800">
        <v>0</v>
      </c>
      <c r="Z3772" s="800">
        <v>0</v>
      </c>
      <c r="AA3772" s="800">
        <v>0</v>
      </c>
      <c r="AB3772" s="800">
        <v>0</v>
      </c>
      <c r="AC3772" s="800">
        <v>0</v>
      </c>
      <c r="AD3772" s="800">
        <v>0</v>
      </c>
      <c r="AE3772" s="800">
        <v>0</v>
      </c>
      <c r="AF3772" s="800">
        <v>0</v>
      </c>
      <c r="AG3772" s="800">
        <v>0</v>
      </c>
      <c r="AH3772" s="800">
        <v>0</v>
      </c>
      <c r="AI3772" s="800">
        <v>0</v>
      </c>
      <c r="AK3772" s="199"/>
      <c r="AM3772" s="11"/>
      <c r="AN3772" s="15"/>
      <c r="AO3772" s="11"/>
      <c r="AP3772" s="11"/>
    </row>
    <row r="3773" spans="3:42" outlineLevel="2" x14ac:dyDescent="0.2">
      <c r="C3773" s="252" t="s">
        <v>156</v>
      </c>
      <c r="D3773" s="119">
        <v>0</v>
      </c>
      <c r="R3773" s="5"/>
      <c r="S3773" s="5"/>
      <c r="T3773" s="5"/>
      <c r="U3773" s="5"/>
      <c r="V3773" s="5"/>
      <c r="W3773" s="5"/>
      <c r="X3773" s="5"/>
      <c r="Y3773" s="5"/>
      <c r="AK3773" s="199"/>
      <c r="AM3773" s="11"/>
      <c r="AN3773" s="15"/>
      <c r="AO3773" s="11"/>
      <c r="AP3773" s="11"/>
    </row>
    <row r="3774" spans="3:42" outlineLevel="2" x14ac:dyDescent="0.2">
      <c r="C3774" s="252" t="s">
        <v>156</v>
      </c>
      <c r="D3774" s="119">
        <v>0</v>
      </c>
      <c r="F3774" s="789" t="s">
        <v>619</v>
      </c>
      <c r="G3774" s="790"/>
      <c r="H3774" s="803"/>
      <c r="I3774" s="790"/>
      <c r="J3774" s="790"/>
      <c r="K3774" s="792"/>
      <c r="L3774" s="789"/>
      <c r="M3774" s="789"/>
      <c r="N3774" s="789"/>
      <c r="O3774" s="789"/>
      <c r="P3774" s="789"/>
      <c r="Q3774" s="792"/>
      <c r="R3774" s="793"/>
      <c r="S3774" s="793"/>
      <c r="T3774" s="793"/>
      <c r="U3774" s="793"/>
      <c r="V3774" s="793"/>
      <c r="W3774" s="793"/>
      <c r="X3774" s="793"/>
      <c r="Y3774" s="793"/>
      <c r="Z3774" s="793"/>
      <c r="AA3774" s="793"/>
      <c r="AB3774" s="793"/>
      <c r="AC3774" s="793"/>
      <c r="AD3774" s="793"/>
      <c r="AE3774" s="793"/>
      <c r="AF3774" s="793"/>
      <c r="AG3774" s="793"/>
      <c r="AH3774" s="789"/>
      <c r="AI3774" s="789"/>
      <c r="AK3774" s="199"/>
      <c r="AM3774" s="11"/>
      <c r="AN3774" s="15"/>
      <c r="AO3774" s="11"/>
      <c r="AP3774" s="11"/>
    </row>
    <row r="3775" spans="3:42" outlineLevel="2" x14ac:dyDescent="0.2">
      <c r="C3775" s="252" t="s">
        <v>156</v>
      </c>
      <c r="D3775" s="119">
        <v>0</v>
      </c>
      <c r="F3775" t="s">
        <v>620</v>
      </c>
      <c r="AK3775" s="199"/>
      <c r="AM3775" s="11"/>
      <c r="AN3775" s="15"/>
      <c r="AO3775" s="11"/>
      <c r="AP3775" s="11"/>
    </row>
    <row r="3776" spans="3:42" outlineLevel="2" x14ac:dyDescent="0.2">
      <c r="C3776" s="252" t="s">
        <v>156</v>
      </c>
      <c r="D3776" s="119">
        <v>0</v>
      </c>
      <c r="F3776" s="761" t="s">
        <v>48</v>
      </c>
      <c r="G3776" s="75"/>
      <c r="H3776" s="796" t="s">
        <v>10</v>
      </c>
      <c r="I3776" s="801"/>
      <c r="J3776" s="75"/>
      <c r="K3776" s="741"/>
      <c r="L3776" s="75"/>
      <c r="M3776" s="75"/>
      <c r="N3776" s="75"/>
      <c r="O3776" s="75"/>
      <c r="P3776" s="75"/>
      <c r="Q3776" s="128" t="s">
        <v>536</v>
      </c>
      <c r="R3776" s="804">
        <v>0</v>
      </c>
      <c r="S3776" s="805">
        <v>0</v>
      </c>
      <c r="T3776" s="805">
        <v>0</v>
      </c>
      <c r="U3776" s="805">
        <v>0</v>
      </c>
      <c r="V3776" s="805">
        <v>0</v>
      </c>
      <c r="W3776" s="806">
        <v>0</v>
      </c>
      <c r="X3776" s="805">
        <v>0</v>
      </c>
      <c r="Y3776" s="805">
        <v>0</v>
      </c>
      <c r="Z3776" s="805">
        <v>0</v>
      </c>
      <c r="AA3776" s="805">
        <v>0</v>
      </c>
      <c r="AB3776" s="805">
        <v>0</v>
      </c>
      <c r="AC3776" s="805">
        <v>0</v>
      </c>
      <c r="AD3776" s="805">
        <v>0</v>
      </c>
      <c r="AE3776" s="805">
        <v>0</v>
      </c>
      <c r="AF3776" s="805">
        <v>0</v>
      </c>
      <c r="AG3776" s="805">
        <v>0</v>
      </c>
      <c r="AH3776" s="808">
        <v>0</v>
      </c>
      <c r="AI3776" s="808">
        <v>0</v>
      </c>
      <c r="AJ3776" s="289"/>
      <c r="AK3776" s="199"/>
      <c r="AM3776" s="11"/>
      <c r="AN3776" s="15"/>
      <c r="AO3776" s="11"/>
      <c r="AP3776" s="11"/>
    </row>
    <row r="3777" spans="3:42" outlineLevel="2" x14ac:dyDescent="0.2">
      <c r="C3777" s="252" t="s">
        <v>156</v>
      </c>
      <c r="D3777" s="119">
        <v>0</v>
      </c>
      <c r="F3777" s="767" t="s">
        <v>55</v>
      </c>
      <c r="H3777" s="797" t="s">
        <v>10</v>
      </c>
      <c r="K3777" s="164"/>
      <c r="Q3777" s="135" t="s">
        <v>536</v>
      </c>
      <c r="R3777" s="809">
        <v>0</v>
      </c>
      <c r="S3777" s="810">
        <v>0</v>
      </c>
      <c r="T3777" s="810">
        <v>0</v>
      </c>
      <c r="U3777" s="810">
        <v>0</v>
      </c>
      <c r="V3777" s="810">
        <v>0</v>
      </c>
      <c r="W3777" s="811">
        <v>0</v>
      </c>
      <c r="X3777" s="810">
        <v>0</v>
      </c>
      <c r="Y3777" s="810">
        <v>0</v>
      </c>
      <c r="Z3777" s="810">
        <v>0</v>
      </c>
      <c r="AA3777" s="810">
        <v>0</v>
      </c>
      <c r="AB3777" s="810">
        <v>0</v>
      </c>
      <c r="AC3777" s="810">
        <v>0</v>
      </c>
      <c r="AD3777" s="810">
        <v>0</v>
      </c>
      <c r="AE3777" s="810">
        <v>0</v>
      </c>
      <c r="AF3777" s="810">
        <v>0</v>
      </c>
      <c r="AG3777" s="810">
        <v>0</v>
      </c>
      <c r="AH3777" s="812">
        <v>0</v>
      </c>
      <c r="AI3777" s="812">
        <v>0</v>
      </c>
      <c r="AK3777" s="199"/>
      <c r="AM3777" s="11"/>
      <c r="AN3777" s="15"/>
      <c r="AO3777" s="11"/>
      <c r="AP3777" s="11"/>
    </row>
    <row r="3778" spans="3:42" outlineLevel="2" x14ac:dyDescent="0.2">
      <c r="C3778" s="252" t="s">
        <v>156</v>
      </c>
      <c r="D3778" s="119">
        <v>0</v>
      </c>
      <c r="F3778" s="783" t="s">
        <v>57</v>
      </c>
      <c r="G3778" s="83"/>
      <c r="H3778" s="798" t="s">
        <v>10</v>
      </c>
      <c r="I3778" s="799"/>
      <c r="J3778" s="83"/>
      <c r="K3778" s="736"/>
      <c r="L3778" s="83"/>
      <c r="M3778" s="83"/>
      <c r="N3778" s="83"/>
      <c r="O3778" s="83"/>
      <c r="P3778" s="83"/>
      <c r="Q3778" s="143" t="s">
        <v>536</v>
      </c>
      <c r="R3778" s="813">
        <v>0</v>
      </c>
      <c r="S3778" s="814">
        <v>0</v>
      </c>
      <c r="T3778" s="814">
        <v>0</v>
      </c>
      <c r="U3778" s="814">
        <v>0</v>
      </c>
      <c r="V3778" s="814">
        <v>0</v>
      </c>
      <c r="W3778" s="815">
        <v>0</v>
      </c>
      <c r="X3778" s="814">
        <v>0</v>
      </c>
      <c r="Y3778" s="814">
        <v>0</v>
      </c>
      <c r="Z3778" s="814">
        <v>0</v>
      </c>
      <c r="AA3778" s="814">
        <v>0</v>
      </c>
      <c r="AB3778" s="814">
        <v>0</v>
      </c>
      <c r="AC3778" s="814">
        <v>0</v>
      </c>
      <c r="AD3778" s="814">
        <v>0</v>
      </c>
      <c r="AE3778" s="814">
        <v>0</v>
      </c>
      <c r="AF3778" s="814">
        <v>0</v>
      </c>
      <c r="AG3778" s="814">
        <v>0</v>
      </c>
      <c r="AH3778" s="816">
        <v>0</v>
      </c>
      <c r="AI3778" s="816">
        <v>0</v>
      </c>
      <c r="AK3778" s="199"/>
      <c r="AM3778" s="11"/>
      <c r="AN3778" s="15"/>
      <c r="AO3778" s="11"/>
      <c r="AP3778" s="11"/>
    </row>
    <row r="3779" spans="3:42" outlineLevel="2" x14ac:dyDescent="0.2">
      <c r="C3779" s="252" t="s">
        <v>156</v>
      </c>
      <c r="D3779" s="119">
        <v>0</v>
      </c>
      <c r="H3779" s="798"/>
      <c r="AK3779" s="199"/>
      <c r="AM3779" s="11"/>
      <c r="AN3779" s="15"/>
      <c r="AO3779" s="11"/>
      <c r="AP3779" s="11"/>
    </row>
    <row r="3780" spans="3:42" outlineLevel="2" x14ac:dyDescent="0.2">
      <c r="C3780" s="252" t="s">
        <v>156</v>
      </c>
      <c r="D3780" s="119">
        <v>0</v>
      </c>
      <c r="F3780" s="789" t="s">
        <v>621</v>
      </c>
      <c r="G3780" s="790"/>
      <c r="H3780" s="803"/>
      <c r="I3780" s="790"/>
      <c r="J3780" s="790"/>
      <c r="K3780" s="792"/>
      <c r="L3780" s="789"/>
      <c r="M3780" s="789"/>
      <c r="N3780" s="789"/>
      <c r="O3780" s="789"/>
      <c r="P3780" s="789"/>
      <c r="Q3780" s="792"/>
      <c r="R3780" s="793"/>
      <c r="S3780" s="793"/>
      <c r="T3780" s="793"/>
      <c r="U3780" s="793"/>
      <c r="V3780" s="793"/>
      <c r="W3780" s="793"/>
      <c r="X3780" s="793"/>
      <c r="Y3780" s="793"/>
      <c r="Z3780" s="793"/>
      <c r="AA3780" s="793"/>
      <c r="AB3780" s="793"/>
      <c r="AC3780" s="793"/>
      <c r="AD3780" s="793"/>
      <c r="AE3780" s="793"/>
      <c r="AF3780" s="793"/>
      <c r="AG3780" s="793"/>
      <c r="AH3780" s="789"/>
      <c r="AI3780" s="789"/>
      <c r="AK3780" s="199"/>
      <c r="AM3780" s="11"/>
      <c r="AN3780" s="15"/>
      <c r="AO3780" s="11"/>
      <c r="AP3780" s="11"/>
    </row>
    <row r="3781" spans="3:42" outlineLevel="2" x14ac:dyDescent="0.2">
      <c r="C3781" s="252" t="s">
        <v>156</v>
      </c>
      <c r="D3781" s="119">
        <v>0</v>
      </c>
      <c r="F3781" s="794" t="s">
        <v>518</v>
      </c>
      <c r="AK3781" s="199"/>
      <c r="AM3781" s="11"/>
      <c r="AN3781" s="15"/>
      <c r="AO3781" s="11"/>
      <c r="AP3781" s="11"/>
    </row>
    <row r="3782" spans="3:42" outlineLevel="2" x14ac:dyDescent="0.2">
      <c r="C3782" s="252" t="s">
        <v>156</v>
      </c>
      <c r="D3782" s="119">
        <v>0</v>
      </c>
      <c r="F3782" s="761" t="s">
        <v>48</v>
      </c>
      <c r="G3782" s="75"/>
      <c r="H3782" s="796" t="s">
        <v>10</v>
      </c>
      <c r="I3782" s="228" t="s">
        <v>518</v>
      </c>
      <c r="J3782" s="75"/>
      <c r="K3782" s="741"/>
      <c r="L3782" s="75"/>
      <c r="M3782" s="75"/>
      <c r="N3782" s="75"/>
      <c r="O3782" s="75"/>
      <c r="P3782" s="75"/>
      <c r="Q3782" s="128" t="s">
        <v>536</v>
      </c>
      <c r="R3782" s="299">
        <v>0</v>
      </c>
      <c r="S3782" s="300">
        <v>0</v>
      </c>
      <c r="T3782" s="300">
        <v>0</v>
      </c>
      <c r="U3782" s="300">
        <v>0</v>
      </c>
      <c r="V3782" s="300">
        <v>0</v>
      </c>
      <c r="W3782" s="301">
        <v>0</v>
      </c>
      <c r="X3782" s="300">
        <v>0</v>
      </c>
      <c r="Y3782" s="300">
        <v>0</v>
      </c>
      <c r="Z3782" s="300">
        <v>0</v>
      </c>
      <c r="AA3782" s="300">
        <v>0</v>
      </c>
      <c r="AB3782" s="302">
        <v>0</v>
      </c>
      <c r="AC3782" s="302">
        <v>0</v>
      </c>
      <c r="AD3782" s="302">
        <v>0</v>
      </c>
      <c r="AE3782" s="302">
        <v>0</v>
      </c>
      <c r="AF3782" s="302">
        <v>0</v>
      </c>
      <c r="AG3782" s="302">
        <v>0</v>
      </c>
      <c r="AH3782" s="348">
        <v>0</v>
      </c>
      <c r="AI3782" s="348">
        <v>0</v>
      </c>
      <c r="AK3782" s="199"/>
      <c r="AM3782" s="11"/>
      <c r="AN3782" s="15"/>
      <c r="AO3782" s="11"/>
      <c r="AP3782" s="11"/>
    </row>
    <row r="3783" spans="3:42" outlineLevel="2" x14ac:dyDescent="0.2">
      <c r="C3783" s="252" t="s">
        <v>156</v>
      </c>
      <c r="D3783" s="119">
        <v>0</v>
      </c>
      <c r="F3783" s="783" t="s">
        <v>55</v>
      </c>
      <c r="G3783" s="83"/>
      <c r="H3783" s="798" t="s">
        <v>10</v>
      </c>
      <c r="I3783" s="240" t="s">
        <v>518</v>
      </c>
      <c r="J3783" s="83"/>
      <c r="K3783" s="736"/>
      <c r="L3783" s="83"/>
      <c r="M3783" s="83"/>
      <c r="N3783" s="83"/>
      <c r="O3783" s="83"/>
      <c r="P3783" s="83"/>
      <c r="Q3783" s="143" t="s">
        <v>536</v>
      </c>
      <c r="R3783" s="304">
        <v>0</v>
      </c>
      <c r="S3783" s="305">
        <v>0</v>
      </c>
      <c r="T3783" s="305">
        <v>0</v>
      </c>
      <c r="U3783" s="305">
        <v>0</v>
      </c>
      <c r="V3783" s="305">
        <v>0</v>
      </c>
      <c r="W3783" s="306">
        <v>0</v>
      </c>
      <c r="X3783" s="305">
        <v>0</v>
      </c>
      <c r="Y3783" s="305">
        <v>0</v>
      </c>
      <c r="Z3783" s="305">
        <v>0</v>
      </c>
      <c r="AA3783" s="305">
        <v>0</v>
      </c>
      <c r="AB3783" s="307">
        <v>0</v>
      </c>
      <c r="AC3783" s="307">
        <v>0</v>
      </c>
      <c r="AD3783" s="307">
        <v>0</v>
      </c>
      <c r="AE3783" s="307">
        <v>0</v>
      </c>
      <c r="AF3783" s="307">
        <v>0</v>
      </c>
      <c r="AG3783" s="307">
        <v>0</v>
      </c>
      <c r="AH3783" s="362">
        <v>0</v>
      </c>
      <c r="AI3783" s="362">
        <v>0</v>
      </c>
      <c r="AK3783" s="199"/>
      <c r="AM3783" s="11"/>
      <c r="AN3783" s="15"/>
      <c r="AO3783" s="11"/>
      <c r="AP3783" s="11"/>
    </row>
    <row r="3784" spans="3:42" outlineLevel="2" x14ac:dyDescent="0.2">
      <c r="C3784" s="252" t="s">
        <v>156</v>
      </c>
      <c r="D3784" s="119">
        <v>0</v>
      </c>
      <c r="F3784" s="40" t="s">
        <v>622</v>
      </c>
      <c r="AK3784" s="199"/>
      <c r="AM3784" s="11"/>
      <c r="AN3784" s="15"/>
      <c r="AO3784" s="11"/>
      <c r="AP3784" s="11"/>
    </row>
    <row r="3785" spans="3:42" outlineLevel="2" x14ac:dyDescent="0.2">
      <c r="C3785" s="252" t="s">
        <v>156</v>
      </c>
      <c r="D3785" s="119">
        <v>0</v>
      </c>
      <c r="F3785" s="761" t="s">
        <v>48</v>
      </c>
      <c r="G3785" s="75"/>
      <c r="H3785" s="796" t="s">
        <v>623</v>
      </c>
      <c r="I3785" s="801"/>
      <c r="J3785" s="75"/>
      <c r="K3785" s="741"/>
      <c r="L3785" s="75"/>
      <c r="M3785" s="75"/>
      <c r="N3785" s="75"/>
      <c r="O3785" s="75"/>
      <c r="P3785" s="75"/>
      <c r="Q3785" s="128" t="s">
        <v>536</v>
      </c>
      <c r="R3785" s="804">
        <v>0</v>
      </c>
      <c r="S3785" s="805">
        <v>0</v>
      </c>
      <c r="T3785" s="805">
        <v>0</v>
      </c>
      <c r="U3785" s="805">
        <v>0</v>
      </c>
      <c r="V3785" s="805">
        <v>0</v>
      </c>
      <c r="W3785" s="806">
        <v>0</v>
      </c>
      <c r="X3785" s="805">
        <v>0</v>
      </c>
      <c r="Y3785" s="805">
        <v>0</v>
      </c>
      <c r="Z3785" s="805">
        <v>0</v>
      </c>
      <c r="AA3785" s="805">
        <v>0</v>
      </c>
      <c r="AB3785" s="805">
        <v>0</v>
      </c>
      <c r="AC3785" s="805">
        <v>0</v>
      </c>
      <c r="AD3785" s="805">
        <v>0</v>
      </c>
      <c r="AE3785" s="805">
        <v>0</v>
      </c>
      <c r="AF3785" s="805">
        <v>0</v>
      </c>
      <c r="AG3785" s="805">
        <v>0</v>
      </c>
      <c r="AH3785" s="808">
        <v>0</v>
      </c>
      <c r="AI3785" s="808">
        <v>0</v>
      </c>
      <c r="AK3785" s="199"/>
      <c r="AM3785" s="11"/>
      <c r="AN3785" s="15"/>
      <c r="AO3785" s="11"/>
      <c r="AP3785" s="11"/>
    </row>
    <row r="3786" spans="3:42" outlineLevel="2" x14ac:dyDescent="0.2">
      <c r="C3786" s="252" t="s">
        <v>156</v>
      </c>
      <c r="D3786" s="119">
        <v>0</v>
      </c>
      <c r="F3786" s="767" t="s">
        <v>55</v>
      </c>
      <c r="H3786" s="797" t="s">
        <v>623</v>
      </c>
      <c r="K3786" s="164"/>
      <c r="Q3786" s="135" t="s">
        <v>536</v>
      </c>
      <c r="R3786" s="809">
        <v>0</v>
      </c>
      <c r="S3786" s="810">
        <v>0</v>
      </c>
      <c r="T3786" s="810">
        <v>0</v>
      </c>
      <c r="U3786" s="810">
        <v>0</v>
      </c>
      <c r="V3786" s="810">
        <v>0</v>
      </c>
      <c r="W3786" s="811">
        <v>0</v>
      </c>
      <c r="X3786" s="810">
        <v>0</v>
      </c>
      <c r="Y3786" s="810">
        <v>0</v>
      </c>
      <c r="Z3786" s="810">
        <v>0</v>
      </c>
      <c r="AA3786" s="810">
        <v>0</v>
      </c>
      <c r="AB3786" s="810">
        <v>0</v>
      </c>
      <c r="AC3786" s="810">
        <v>0</v>
      </c>
      <c r="AD3786" s="810">
        <v>0</v>
      </c>
      <c r="AE3786" s="810">
        <v>0</v>
      </c>
      <c r="AF3786" s="810">
        <v>0</v>
      </c>
      <c r="AG3786" s="810">
        <v>0</v>
      </c>
      <c r="AH3786" s="812">
        <v>0</v>
      </c>
      <c r="AI3786" s="812">
        <v>0</v>
      </c>
      <c r="AK3786" s="199"/>
      <c r="AM3786" s="11"/>
      <c r="AN3786" s="15"/>
      <c r="AO3786" s="11"/>
      <c r="AP3786" s="11"/>
    </row>
    <row r="3787" spans="3:42" outlineLevel="2" x14ac:dyDescent="0.2">
      <c r="C3787" s="252" t="s">
        <v>156</v>
      </c>
      <c r="D3787" s="119">
        <v>0</v>
      </c>
      <c r="F3787" s="783" t="s">
        <v>57</v>
      </c>
      <c r="G3787" s="83"/>
      <c r="H3787" s="798" t="s">
        <v>623</v>
      </c>
      <c r="I3787" s="799"/>
      <c r="J3787" s="83"/>
      <c r="K3787" s="736"/>
      <c r="L3787" s="83"/>
      <c r="M3787" s="83"/>
      <c r="N3787" s="83"/>
      <c r="O3787" s="83"/>
      <c r="P3787" s="83"/>
      <c r="Q3787" s="143" t="s">
        <v>536</v>
      </c>
      <c r="R3787" s="813">
        <v>0</v>
      </c>
      <c r="S3787" s="814">
        <v>0</v>
      </c>
      <c r="T3787" s="814">
        <v>0</v>
      </c>
      <c r="U3787" s="814">
        <v>0</v>
      </c>
      <c r="V3787" s="814">
        <v>0</v>
      </c>
      <c r="W3787" s="815">
        <v>0</v>
      </c>
      <c r="X3787" s="814">
        <v>0</v>
      </c>
      <c r="Y3787" s="814">
        <v>0</v>
      </c>
      <c r="Z3787" s="814">
        <v>0</v>
      </c>
      <c r="AA3787" s="814">
        <v>0</v>
      </c>
      <c r="AB3787" s="814">
        <v>0</v>
      </c>
      <c r="AC3787" s="814">
        <v>0</v>
      </c>
      <c r="AD3787" s="814">
        <v>0</v>
      </c>
      <c r="AE3787" s="814">
        <v>0</v>
      </c>
      <c r="AF3787" s="814">
        <v>0</v>
      </c>
      <c r="AG3787" s="814">
        <v>0</v>
      </c>
      <c r="AH3787" s="816">
        <v>0</v>
      </c>
      <c r="AI3787" s="816">
        <v>0</v>
      </c>
      <c r="AK3787" s="199"/>
      <c r="AM3787" s="11"/>
      <c r="AN3787" s="15"/>
      <c r="AO3787" s="11"/>
      <c r="AP3787" s="11"/>
    </row>
    <row r="3788" spans="3:42" outlineLevel="2" x14ac:dyDescent="0.2">
      <c r="C3788" s="252" t="s">
        <v>156</v>
      </c>
      <c r="D3788" s="119">
        <v>0</v>
      </c>
      <c r="AK3788" s="199"/>
      <c r="AM3788" s="11"/>
      <c r="AN3788" s="15"/>
      <c r="AO3788" s="11"/>
      <c r="AP3788" s="11"/>
    </row>
    <row r="3789" spans="3:42" outlineLevel="1" x14ac:dyDescent="0.2">
      <c r="C3789" s="252" t="s">
        <v>156</v>
      </c>
      <c r="D3789" s="119">
        <v>0</v>
      </c>
      <c r="F3789" s="121" t="s">
        <v>624</v>
      </c>
      <c r="G3789" s="756"/>
      <c r="H3789" s="757"/>
      <c r="I3789" s="788"/>
      <c r="J3789" s="756"/>
      <c r="K3789" s="758"/>
      <c r="L3789" s="759"/>
      <c r="M3789" s="759"/>
      <c r="N3789" s="759"/>
      <c r="O3789" s="759"/>
      <c r="P3789" s="759"/>
      <c r="Q3789" s="758"/>
      <c r="R3789" s="760"/>
      <c r="S3789" s="760"/>
      <c r="T3789" s="760"/>
      <c r="U3789" s="760"/>
      <c r="V3789" s="760"/>
      <c r="W3789" s="760"/>
      <c r="X3789" s="760"/>
      <c r="Y3789" s="760"/>
      <c r="Z3789" s="760"/>
      <c r="AA3789" s="760"/>
      <c r="AB3789" s="760"/>
      <c r="AC3789" s="760"/>
      <c r="AD3789" s="760"/>
      <c r="AE3789" s="760"/>
      <c r="AF3789" s="760"/>
      <c r="AG3789" s="760"/>
      <c r="AH3789" s="759"/>
      <c r="AI3789" s="759"/>
      <c r="AK3789" s="199"/>
      <c r="AM3789" s="11"/>
      <c r="AN3789" s="15"/>
      <c r="AO3789" s="11"/>
      <c r="AP3789" s="11"/>
    </row>
    <row r="3790" spans="3:42" outlineLevel="2" x14ac:dyDescent="0.2">
      <c r="C3790" s="252" t="s">
        <v>156</v>
      </c>
      <c r="D3790" s="119">
        <v>0</v>
      </c>
      <c r="F3790" s="789" t="s">
        <v>625</v>
      </c>
      <c r="G3790" s="790"/>
      <c r="H3790" s="803"/>
      <c r="I3790" s="791"/>
      <c r="J3790" s="790"/>
      <c r="K3790" s="792"/>
      <c r="L3790" s="789"/>
      <c r="M3790" s="789"/>
      <c r="N3790" s="789"/>
      <c r="O3790" s="789"/>
      <c r="P3790" s="789"/>
      <c r="Q3790" s="792"/>
      <c r="R3790" s="793"/>
      <c r="S3790" s="793"/>
      <c r="T3790" s="793"/>
      <c r="U3790" s="793"/>
      <c r="V3790" s="793"/>
      <c r="W3790" s="793"/>
      <c r="X3790" s="793"/>
      <c r="Y3790" s="793"/>
      <c r="Z3790" s="793"/>
      <c r="AA3790" s="793"/>
      <c r="AB3790" s="793"/>
      <c r="AC3790" s="793"/>
      <c r="AD3790" s="793"/>
      <c r="AE3790" s="793"/>
      <c r="AF3790" s="793"/>
      <c r="AG3790" s="793"/>
      <c r="AH3790" s="789"/>
      <c r="AI3790" s="789"/>
      <c r="AK3790" s="199"/>
      <c r="AM3790" s="11"/>
      <c r="AN3790" s="15"/>
      <c r="AO3790" s="11"/>
      <c r="AP3790" s="11"/>
    </row>
    <row r="3791" spans="3:42" outlineLevel="2" x14ac:dyDescent="0.2">
      <c r="C3791" s="252" t="s">
        <v>156</v>
      </c>
      <c r="D3791" s="119">
        <v>0</v>
      </c>
      <c r="F3791" s="794" t="s">
        <v>610</v>
      </c>
      <c r="H3791" s="795"/>
      <c r="AK3791" s="199"/>
      <c r="AM3791" s="11"/>
      <c r="AN3791" s="15"/>
      <c r="AO3791" s="11"/>
      <c r="AP3791" s="11"/>
    </row>
    <row r="3792" spans="3:42" outlineLevel="2" x14ac:dyDescent="0.2">
      <c r="C3792" s="252" t="s">
        <v>156</v>
      </c>
      <c r="D3792" s="119">
        <v>0</v>
      </c>
      <c r="F3792" s="761" t="s">
        <v>62</v>
      </c>
      <c r="G3792" s="75"/>
      <c r="H3792" s="796" t="s">
        <v>11</v>
      </c>
      <c r="I3792" s="796" t="s">
        <v>611</v>
      </c>
      <c r="J3792" s="75"/>
      <c r="K3792" s="741"/>
      <c r="L3792" s="75"/>
      <c r="M3792" s="75"/>
      <c r="N3792" s="75"/>
      <c r="O3792" s="75"/>
      <c r="P3792" s="75"/>
      <c r="Q3792" s="128" t="s">
        <v>110</v>
      </c>
      <c r="R3792" s="299">
        <v>0</v>
      </c>
      <c r="S3792" s="300">
        <v>0</v>
      </c>
      <c r="T3792" s="300">
        <v>0</v>
      </c>
      <c r="U3792" s="300">
        <v>0</v>
      </c>
      <c r="V3792" s="300">
        <v>0</v>
      </c>
      <c r="W3792" s="301">
        <v>26.382299394055124</v>
      </c>
      <c r="X3792" s="300">
        <v>99.266596403676061</v>
      </c>
      <c r="Y3792" s="300">
        <v>105.00431246335609</v>
      </c>
      <c r="Z3792" s="300">
        <v>110.2293525157416</v>
      </c>
      <c r="AA3792" s="300">
        <v>115.05616261750725</v>
      </c>
      <c r="AB3792" s="302">
        <v>120.9884033958503</v>
      </c>
      <c r="AC3792" s="302">
        <v>189.45489946681991</v>
      </c>
      <c r="AD3792" s="302">
        <v>187.40617951831561</v>
      </c>
      <c r="AE3792" s="302">
        <v>185.90105310163068</v>
      </c>
      <c r="AF3792" s="302">
        <v>184.41087652139041</v>
      </c>
      <c r="AG3792" s="302">
        <v>182.36215657288611</v>
      </c>
      <c r="AH3792" s="348">
        <v>181.89430260530531</v>
      </c>
      <c r="AI3792" s="348">
        <v>181.46992540202049</v>
      </c>
      <c r="AK3792" s="199"/>
      <c r="AM3792" s="11"/>
      <c r="AN3792" s="15"/>
      <c r="AO3792" s="11"/>
      <c r="AP3792" s="11"/>
    </row>
    <row r="3793" spans="3:42" outlineLevel="2" x14ac:dyDescent="0.2">
      <c r="C3793" s="252" t="s">
        <v>156</v>
      </c>
      <c r="D3793" s="119">
        <v>0</v>
      </c>
      <c r="F3793" s="767" t="s">
        <v>188</v>
      </c>
      <c r="H3793" s="797" t="s">
        <v>11</v>
      </c>
      <c r="I3793" s="797" t="s">
        <v>612</v>
      </c>
      <c r="K3793" s="164"/>
      <c r="Q3793" s="135" t="s">
        <v>110</v>
      </c>
      <c r="R3793" s="314">
        <v>0</v>
      </c>
      <c r="S3793" s="315">
        <v>0</v>
      </c>
      <c r="T3793" s="315">
        <v>0</v>
      </c>
      <c r="U3793" s="315">
        <v>0</v>
      </c>
      <c r="V3793" s="315">
        <v>0</v>
      </c>
      <c r="W3793" s="316">
        <v>0</v>
      </c>
      <c r="X3793" s="315">
        <v>0</v>
      </c>
      <c r="Y3793" s="315">
        <v>0</v>
      </c>
      <c r="Z3793" s="315">
        <v>0</v>
      </c>
      <c r="AA3793" s="315">
        <v>0</v>
      </c>
      <c r="AB3793" s="5">
        <v>0</v>
      </c>
      <c r="AC3793" s="5">
        <v>0</v>
      </c>
      <c r="AD3793" s="5">
        <v>0</v>
      </c>
      <c r="AE3793" s="5">
        <v>0</v>
      </c>
      <c r="AF3793" s="5">
        <v>0</v>
      </c>
      <c r="AG3793" s="5">
        <v>0</v>
      </c>
      <c r="AH3793" s="350">
        <v>0</v>
      </c>
      <c r="AI3793" s="350">
        <v>0</v>
      </c>
      <c r="AK3793" s="199"/>
      <c r="AM3793" s="11"/>
      <c r="AN3793" s="15"/>
      <c r="AO3793" s="11"/>
      <c r="AP3793" s="11"/>
    </row>
    <row r="3794" spans="3:42" outlineLevel="2" x14ac:dyDescent="0.2">
      <c r="C3794" s="252" t="s">
        <v>156</v>
      </c>
      <c r="D3794" s="119">
        <v>0</v>
      </c>
      <c r="F3794" s="767" t="s">
        <v>613</v>
      </c>
      <c r="H3794" s="797" t="s">
        <v>11</v>
      </c>
      <c r="I3794" s="234" t="s">
        <v>614</v>
      </c>
      <c r="K3794" s="164"/>
      <c r="Q3794" s="135" t="s">
        <v>110</v>
      </c>
      <c r="R3794" s="314">
        <v>0</v>
      </c>
      <c r="S3794" s="315">
        <v>0</v>
      </c>
      <c r="T3794" s="315">
        <v>0</v>
      </c>
      <c r="U3794" s="315">
        <v>0</v>
      </c>
      <c r="V3794" s="315">
        <v>0</v>
      </c>
      <c r="W3794" s="316">
        <v>0</v>
      </c>
      <c r="X3794" s="315">
        <v>0</v>
      </c>
      <c r="Y3794" s="315">
        <v>0</v>
      </c>
      <c r="Z3794" s="315">
        <v>0</v>
      </c>
      <c r="AA3794" s="315">
        <v>0</v>
      </c>
      <c r="AB3794" s="5">
        <v>0</v>
      </c>
      <c r="AC3794" s="5">
        <v>0</v>
      </c>
      <c r="AD3794" s="5">
        <v>0</v>
      </c>
      <c r="AE3794" s="5">
        <v>0</v>
      </c>
      <c r="AF3794" s="5">
        <v>0</v>
      </c>
      <c r="AG3794" s="5">
        <v>0</v>
      </c>
      <c r="AH3794" s="350">
        <v>0</v>
      </c>
      <c r="AI3794" s="350">
        <v>0</v>
      </c>
      <c r="AK3794" s="199"/>
      <c r="AM3794" s="11"/>
      <c r="AN3794" s="15"/>
      <c r="AO3794" s="11"/>
      <c r="AP3794" s="11"/>
    </row>
    <row r="3795" spans="3:42" outlineLevel="2" x14ac:dyDescent="0.2">
      <c r="C3795" s="252" t="s">
        <v>156</v>
      </c>
      <c r="D3795" s="119">
        <v>0</v>
      </c>
      <c r="F3795" s="783" t="s">
        <v>57</v>
      </c>
      <c r="G3795" s="83"/>
      <c r="H3795" s="798" t="s">
        <v>11</v>
      </c>
      <c r="I3795" s="799"/>
      <c r="J3795" s="83"/>
      <c r="K3795" s="736"/>
      <c r="L3795" s="83"/>
      <c r="M3795" s="83"/>
      <c r="N3795" s="83"/>
      <c r="O3795" s="83"/>
      <c r="P3795" s="83"/>
      <c r="Q3795" s="143" t="s">
        <v>110</v>
      </c>
      <c r="R3795" s="304">
        <v>0</v>
      </c>
      <c r="S3795" s="305">
        <v>0</v>
      </c>
      <c r="T3795" s="305">
        <v>0</v>
      </c>
      <c r="U3795" s="305">
        <v>0</v>
      </c>
      <c r="V3795" s="305">
        <v>0</v>
      </c>
      <c r="W3795" s="306">
        <v>0</v>
      </c>
      <c r="X3795" s="305">
        <v>0</v>
      </c>
      <c r="Y3795" s="305">
        <v>0</v>
      </c>
      <c r="Z3795" s="305">
        <v>0</v>
      </c>
      <c r="AA3795" s="305">
        <v>0</v>
      </c>
      <c r="AB3795" s="307">
        <v>0</v>
      </c>
      <c r="AC3795" s="307">
        <v>0</v>
      </c>
      <c r="AD3795" s="307">
        <v>0</v>
      </c>
      <c r="AE3795" s="307">
        <v>0</v>
      </c>
      <c r="AF3795" s="307">
        <v>0</v>
      </c>
      <c r="AG3795" s="307">
        <v>0</v>
      </c>
      <c r="AH3795" s="362">
        <v>0</v>
      </c>
      <c r="AI3795" s="362">
        <v>0</v>
      </c>
      <c r="AK3795" s="199"/>
      <c r="AM3795" s="11"/>
      <c r="AN3795" s="15"/>
      <c r="AO3795" s="11"/>
      <c r="AP3795" s="11"/>
    </row>
    <row r="3796" spans="3:42" outlineLevel="2" x14ac:dyDescent="0.2">
      <c r="C3796" s="252" t="s">
        <v>156</v>
      </c>
      <c r="D3796" s="119">
        <v>0</v>
      </c>
      <c r="F3796" s="12"/>
      <c r="H3796" s="234"/>
      <c r="K3796" s="164"/>
      <c r="Q3796" s="16"/>
      <c r="R3796" s="800">
        <v>0</v>
      </c>
      <c r="S3796" s="800">
        <v>0</v>
      </c>
      <c r="T3796" s="800">
        <v>0</v>
      </c>
      <c r="U3796" s="800">
        <v>0</v>
      </c>
      <c r="V3796" s="800">
        <v>0</v>
      </c>
      <c r="W3796" s="800">
        <v>26.382299394055124</v>
      </c>
      <c r="X3796" s="800">
        <v>99.266596403676061</v>
      </c>
      <c r="Y3796" s="800">
        <v>105.00431246335609</v>
      </c>
      <c r="Z3796" s="800">
        <v>110.2293525157416</v>
      </c>
      <c r="AA3796" s="800">
        <v>115.05616261750725</v>
      </c>
      <c r="AB3796" s="800">
        <v>120.9884033958503</v>
      </c>
      <c r="AC3796" s="800">
        <v>189.45489946681991</v>
      </c>
      <c r="AD3796" s="800">
        <v>187.40617951831561</v>
      </c>
      <c r="AE3796" s="800">
        <v>185.90105310163068</v>
      </c>
      <c r="AF3796" s="800">
        <v>184.41087652139041</v>
      </c>
      <c r="AG3796" s="800">
        <v>182.36215657288611</v>
      </c>
      <c r="AH3796" s="800">
        <v>181.89430260530531</v>
      </c>
      <c r="AI3796" s="800">
        <v>181.46992540202049</v>
      </c>
      <c r="AK3796" s="199"/>
      <c r="AM3796" s="11"/>
      <c r="AN3796" s="15"/>
      <c r="AO3796" s="11"/>
      <c r="AP3796" s="11"/>
    </row>
    <row r="3797" spans="3:42" outlineLevel="2" x14ac:dyDescent="0.2">
      <c r="C3797" s="252" t="s">
        <v>156</v>
      </c>
      <c r="D3797" s="119">
        <v>0</v>
      </c>
      <c r="F3797" s="794" t="s">
        <v>615</v>
      </c>
      <c r="AK3797" s="199"/>
      <c r="AM3797" s="11"/>
      <c r="AN3797" s="15"/>
      <c r="AO3797" s="11"/>
      <c r="AP3797" s="11"/>
    </row>
    <row r="3798" spans="3:42" outlineLevel="2" x14ac:dyDescent="0.2">
      <c r="C3798" s="252" t="s">
        <v>156</v>
      </c>
      <c r="D3798" s="119">
        <v>0</v>
      </c>
      <c r="F3798" s="761" t="s">
        <v>48</v>
      </c>
      <c r="G3798" s="75"/>
      <c r="H3798" s="796" t="s">
        <v>11</v>
      </c>
      <c r="I3798" s="801"/>
      <c r="J3798" s="75"/>
      <c r="K3798" s="741"/>
      <c r="L3798" s="75"/>
      <c r="M3798" s="75"/>
      <c r="N3798" s="75"/>
      <c r="O3798" s="75"/>
      <c r="P3798" s="75"/>
      <c r="Q3798" s="128" t="s">
        <v>110</v>
      </c>
      <c r="R3798" s="299">
        <v>0</v>
      </c>
      <c r="S3798" s="300">
        <v>0</v>
      </c>
      <c r="T3798" s="300">
        <v>0</v>
      </c>
      <c r="U3798" s="300">
        <v>0</v>
      </c>
      <c r="V3798" s="300">
        <v>0</v>
      </c>
      <c r="W3798" s="301">
        <v>0</v>
      </c>
      <c r="X3798" s="300">
        <v>0</v>
      </c>
      <c r="Y3798" s="300">
        <v>0</v>
      </c>
      <c r="Z3798" s="300">
        <v>0</v>
      </c>
      <c r="AA3798" s="300">
        <v>0</v>
      </c>
      <c r="AB3798" s="302">
        <v>0</v>
      </c>
      <c r="AC3798" s="302">
        <v>0</v>
      </c>
      <c r="AD3798" s="302">
        <v>0</v>
      </c>
      <c r="AE3798" s="302">
        <v>0</v>
      </c>
      <c r="AF3798" s="302">
        <v>0</v>
      </c>
      <c r="AG3798" s="302">
        <v>0</v>
      </c>
      <c r="AH3798" s="348">
        <v>0</v>
      </c>
      <c r="AI3798" s="348">
        <v>0</v>
      </c>
      <c r="AK3798" s="199"/>
      <c r="AM3798" s="11"/>
      <c r="AN3798" s="15"/>
      <c r="AO3798" s="11"/>
      <c r="AP3798" s="11"/>
    </row>
    <row r="3799" spans="3:42" outlineLevel="2" x14ac:dyDescent="0.2">
      <c r="C3799" s="252" t="s">
        <v>156</v>
      </c>
      <c r="D3799" s="119">
        <v>0</v>
      </c>
      <c r="F3799" s="767" t="s">
        <v>55</v>
      </c>
      <c r="H3799" s="797" t="s">
        <v>11</v>
      </c>
      <c r="K3799" s="164"/>
      <c r="Q3799" s="135" t="s">
        <v>110</v>
      </c>
      <c r="R3799" s="314">
        <v>0</v>
      </c>
      <c r="S3799" s="315">
        <v>0</v>
      </c>
      <c r="T3799" s="315">
        <v>0</v>
      </c>
      <c r="U3799" s="315">
        <v>0</v>
      </c>
      <c r="V3799" s="315">
        <v>0</v>
      </c>
      <c r="W3799" s="316">
        <v>0</v>
      </c>
      <c r="X3799" s="315">
        <v>0</v>
      </c>
      <c r="Y3799" s="315">
        <v>0</v>
      </c>
      <c r="Z3799" s="315">
        <v>0</v>
      </c>
      <c r="AA3799" s="315">
        <v>0</v>
      </c>
      <c r="AB3799" s="5">
        <v>0</v>
      </c>
      <c r="AC3799" s="5">
        <v>0</v>
      </c>
      <c r="AD3799" s="5">
        <v>0</v>
      </c>
      <c r="AE3799" s="5">
        <v>0</v>
      </c>
      <c r="AF3799" s="5">
        <v>0</v>
      </c>
      <c r="AG3799" s="5">
        <v>0</v>
      </c>
      <c r="AH3799" s="350">
        <v>0</v>
      </c>
      <c r="AI3799" s="350">
        <v>0</v>
      </c>
      <c r="AK3799" s="199"/>
      <c r="AM3799" s="11"/>
      <c r="AN3799" s="15"/>
      <c r="AO3799" s="11"/>
      <c r="AP3799" s="11"/>
    </row>
    <row r="3800" spans="3:42" outlineLevel="2" x14ac:dyDescent="0.2">
      <c r="C3800" s="252" t="s">
        <v>156</v>
      </c>
      <c r="D3800" s="119">
        <v>0</v>
      </c>
      <c r="F3800" s="783" t="s">
        <v>57</v>
      </c>
      <c r="G3800" s="83"/>
      <c r="H3800" s="798" t="s">
        <v>11</v>
      </c>
      <c r="I3800" s="799"/>
      <c r="J3800" s="83"/>
      <c r="K3800" s="736"/>
      <c r="L3800" s="83"/>
      <c r="M3800" s="83"/>
      <c r="N3800" s="83"/>
      <c r="O3800" s="83"/>
      <c r="P3800" s="83"/>
      <c r="Q3800" s="143" t="s">
        <v>110</v>
      </c>
      <c r="R3800" s="304">
        <v>0</v>
      </c>
      <c r="S3800" s="305">
        <v>0</v>
      </c>
      <c r="T3800" s="305">
        <v>0</v>
      </c>
      <c r="U3800" s="305">
        <v>0</v>
      </c>
      <c r="V3800" s="305">
        <v>0</v>
      </c>
      <c r="W3800" s="306">
        <v>0</v>
      </c>
      <c r="X3800" s="305">
        <v>0</v>
      </c>
      <c r="Y3800" s="305">
        <v>0</v>
      </c>
      <c r="Z3800" s="305">
        <v>0</v>
      </c>
      <c r="AA3800" s="305">
        <v>0</v>
      </c>
      <c r="AB3800" s="307">
        <v>0</v>
      </c>
      <c r="AC3800" s="307">
        <v>0</v>
      </c>
      <c r="AD3800" s="307">
        <v>0</v>
      </c>
      <c r="AE3800" s="307">
        <v>0</v>
      </c>
      <c r="AF3800" s="307">
        <v>0</v>
      </c>
      <c r="AG3800" s="307">
        <v>0</v>
      </c>
      <c r="AH3800" s="362">
        <v>0</v>
      </c>
      <c r="AI3800" s="362">
        <v>0</v>
      </c>
      <c r="AK3800" s="199"/>
      <c r="AM3800" s="11"/>
      <c r="AN3800" s="15"/>
      <c r="AO3800" s="11"/>
      <c r="AP3800" s="11"/>
    </row>
    <row r="3801" spans="3:42" outlineLevel="2" x14ac:dyDescent="0.2">
      <c r="C3801" s="252" t="s">
        <v>156</v>
      </c>
      <c r="D3801" s="119">
        <v>0</v>
      </c>
      <c r="F3801" s="12"/>
      <c r="H3801" s="164"/>
      <c r="K3801" s="164"/>
      <c r="Q3801" s="16"/>
      <c r="R3801" s="800">
        <v>0</v>
      </c>
      <c r="S3801" s="800">
        <v>0</v>
      </c>
      <c r="T3801" s="800">
        <v>0</v>
      </c>
      <c r="U3801" s="800">
        <v>0</v>
      </c>
      <c r="V3801" s="800">
        <v>0</v>
      </c>
      <c r="W3801" s="800">
        <v>0</v>
      </c>
      <c r="X3801" s="800">
        <v>0</v>
      </c>
      <c r="Y3801" s="800">
        <v>0</v>
      </c>
      <c r="Z3801" s="800">
        <v>0</v>
      </c>
      <c r="AA3801" s="800">
        <v>0</v>
      </c>
      <c r="AB3801" s="800">
        <v>0</v>
      </c>
      <c r="AC3801" s="800">
        <v>0</v>
      </c>
      <c r="AD3801" s="800">
        <v>0</v>
      </c>
      <c r="AE3801" s="800">
        <v>0</v>
      </c>
      <c r="AF3801" s="800">
        <v>0</v>
      </c>
      <c r="AG3801" s="800">
        <v>0</v>
      </c>
      <c r="AH3801" s="800">
        <v>0</v>
      </c>
      <c r="AI3801" s="800">
        <v>0</v>
      </c>
      <c r="AK3801" s="199"/>
      <c r="AM3801" s="11"/>
      <c r="AN3801" s="15"/>
      <c r="AO3801" s="11"/>
      <c r="AP3801" s="11"/>
    </row>
    <row r="3802" spans="3:42" outlineLevel="2" x14ac:dyDescent="0.2">
      <c r="C3802" s="252" t="s">
        <v>156</v>
      </c>
      <c r="D3802" s="119">
        <v>0</v>
      </c>
      <c r="F3802" s="794" t="s">
        <v>69</v>
      </c>
      <c r="AK3802" s="199"/>
      <c r="AM3802" s="11"/>
      <c r="AN3802" s="15"/>
      <c r="AO3802" s="11"/>
      <c r="AP3802" s="11"/>
    </row>
    <row r="3803" spans="3:42" outlineLevel="2" x14ac:dyDescent="0.2">
      <c r="C3803" s="252" t="s">
        <v>156</v>
      </c>
      <c r="D3803" s="119">
        <v>0</v>
      </c>
      <c r="F3803" s="761" t="s">
        <v>9</v>
      </c>
      <c r="G3803" s="75"/>
      <c r="H3803" s="796" t="s">
        <v>11</v>
      </c>
      <c r="I3803" s="801"/>
      <c r="J3803" s="75"/>
      <c r="K3803" s="741"/>
      <c r="L3803" s="75"/>
      <c r="M3803" s="75"/>
      <c r="N3803" s="75"/>
      <c r="O3803" s="75"/>
      <c r="P3803" s="75"/>
      <c r="Q3803" s="128" t="s">
        <v>110</v>
      </c>
      <c r="R3803" s="299">
        <v>0</v>
      </c>
      <c r="S3803" s="300">
        <v>0</v>
      </c>
      <c r="T3803" s="300">
        <v>0</v>
      </c>
      <c r="U3803" s="300">
        <v>0</v>
      </c>
      <c r="V3803" s="300">
        <v>0</v>
      </c>
      <c r="W3803" s="301">
        <v>0</v>
      </c>
      <c r="X3803" s="300">
        <v>0</v>
      </c>
      <c r="Y3803" s="300">
        <v>0</v>
      </c>
      <c r="Z3803" s="300">
        <v>0</v>
      </c>
      <c r="AA3803" s="300">
        <v>0</v>
      </c>
      <c r="AB3803" s="302">
        <v>0</v>
      </c>
      <c r="AC3803" s="302">
        <v>0</v>
      </c>
      <c r="AD3803" s="302">
        <v>0</v>
      </c>
      <c r="AE3803" s="302">
        <v>0</v>
      </c>
      <c r="AF3803" s="302">
        <v>0</v>
      </c>
      <c r="AG3803" s="302">
        <v>0</v>
      </c>
      <c r="AH3803" s="348">
        <v>0</v>
      </c>
      <c r="AI3803" s="348">
        <v>0</v>
      </c>
      <c r="AK3803" s="199"/>
      <c r="AM3803" s="11"/>
      <c r="AN3803" s="15"/>
      <c r="AO3803" s="11"/>
      <c r="AP3803" s="11"/>
    </row>
    <row r="3804" spans="3:42" outlineLevel="2" x14ac:dyDescent="0.2">
      <c r="C3804" s="252" t="s">
        <v>156</v>
      </c>
      <c r="D3804" s="119">
        <v>0</v>
      </c>
      <c r="F3804" s="767" t="s">
        <v>14</v>
      </c>
      <c r="H3804" s="797" t="s">
        <v>11</v>
      </c>
      <c r="K3804" s="164"/>
      <c r="Q3804" s="135" t="s">
        <v>110</v>
      </c>
      <c r="R3804" s="314">
        <v>0</v>
      </c>
      <c r="S3804" s="315">
        <v>0</v>
      </c>
      <c r="T3804" s="315">
        <v>0</v>
      </c>
      <c r="U3804" s="315">
        <v>0</v>
      </c>
      <c r="V3804" s="315">
        <v>0</v>
      </c>
      <c r="W3804" s="316">
        <v>0</v>
      </c>
      <c r="X3804" s="315">
        <v>0</v>
      </c>
      <c r="Y3804" s="315">
        <v>0</v>
      </c>
      <c r="Z3804" s="315">
        <v>0</v>
      </c>
      <c r="AA3804" s="315">
        <v>0</v>
      </c>
      <c r="AB3804" s="5">
        <v>0</v>
      </c>
      <c r="AC3804" s="5">
        <v>0</v>
      </c>
      <c r="AD3804" s="5">
        <v>0</v>
      </c>
      <c r="AE3804" s="5">
        <v>0</v>
      </c>
      <c r="AF3804" s="5">
        <v>0</v>
      </c>
      <c r="AG3804" s="5">
        <v>0</v>
      </c>
      <c r="AH3804" s="350">
        <v>0</v>
      </c>
      <c r="AI3804" s="350">
        <v>0</v>
      </c>
      <c r="AK3804" s="199"/>
      <c r="AM3804" s="11"/>
      <c r="AN3804" s="15"/>
      <c r="AO3804" s="11"/>
      <c r="AP3804" s="11"/>
    </row>
    <row r="3805" spans="3:42" outlineLevel="2" x14ac:dyDescent="0.2">
      <c r="C3805" s="252" t="s">
        <v>156</v>
      </c>
      <c r="D3805" s="119">
        <v>0</v>
      </c>
      <c r="F3805" s="783" t="s">
        <v>16</v>
      </c>
      <c r="G3805" s="83"/>
      <c r="H3805" s="798" t="s">
        <v>11</v>
      </c>
      <c r="I3805" s="799"/>
      <c r="J3805" s="83"/>
      <c r="K3805" s="736"/>
      <c r="L3805" s="83"/>
      <c r="M3805" s="83"/>
      <c r="N3805" s="83"/>
      <c r="O3805" s="83"/>
      <c r="P3805" s="83"/>
      <c r="Q3805" s="143" t="s">
        <v>110</v>
      </c>
      <c r="R3805" s="304">
        <v>0</v>
      </c>
      <c r="S3805" s="305">
        <v>0</v>
      </c>
      <c r="T3805" s="305">
        <v>0</v>
      </c>
      <c r="U3805" s="305">
        <v>0</v>
      </c>
      <c r="V3805" s="305">
        <v>0</v>
      </c>
      <c r="W3805" s="306">
        <v>0</v>
      </c>
      <c r="X3805" s="305">
        <v>0</v>
      </c>
      <c r="Y3805" s="305">
        <v>0</v>
      </c>
      <c r="Z3805" s="305">
        <v>0</v>
      </c>
      <c r="AA3805" s="305">
        <v>0</v>
      </c>
      <c r="AB3805" s="307">
        <v>0</v>
      </c>
      <c r="AC3805" s="307">
        <v>0</v>
      </c>
      <c r="AD3805" s="307">
        <v>0</v>
      </c>
      <c r="AE3805" s="307">
        <v>0</v>
      </c>
      <c r="AF3805" s="307">
        <v>0</v>
      </c>
      <c r="AG3805" s="307">
        <v>0</v>
      </c>
      <c r="AH3805" s="362">
        <v>0</v>
      </c>
      <c r="AI3805" s="362">
        <v>0</v>
      </c>
      <c r="AK3805" s="199"/>
      <c r="AM3805" s="11"/>
      <c r="AN3805" s="15"/>
      <c r="AO3805" s="11"/>
      <c r="AP3805" s="11"/>
    </row>
    <row r="3806" spans="3:42" outlineLevel="2" x14ac:dyDescent="0.2">
      <c r="C3806" s="252" t="s">
        <v>156</v>
      </c>
      <c r="D3806" s="119">
        <v>0</v>
      </c>
      <c r="F3806" s="12"/>
      <c r="H3806" s="797"/>
      <c r="K3806" s="164"/>
      <c r="Q3806" s="16"/>
      <c r="R3806" s="800">
        <v>0</v>
      </c>
      <c r="S3806" s="800">
        <v>0</v>
      </c>
      <c r="T3806" s="800">
        <v>0</v>
      </c>
      <c r="U3806" s="800">
        <v>0</v>
      </c>
      <c r="V3806" s="800">
        <v>0</v>
      </c>
      <c r="W3806" s="800">
        <v>0</v>
      </c>
      <c r="X3806" s="800">
        <v>0</v>
      </c>
      <c r="Y3806" s="800">
        <v>0</v>
      </c>
      <c r="Z3806" s="800">
        <v>0</v>
      </c>
      <c r="AA3806" s="800">
        <v>0</v>
      </c>
      <c r="AB3806" s="800">
        <v>0</v>
      </c>
      <c r="AC3806" s="800">
        <v>0</v>
      </c>
      <c r="AD3806" s="800">
        <v>0</v>
      </c>
      <c r="AE3806" s="800">
        <v>0</v>
      </c>
      <c r="AF3806" s="800">
        <v>0</v>
      </c>
      <c r="AG3806" s="800">
        <v>0</v>
      </c>
      <c r="AH3806" s="800">
        <v>0</v>
      </c>
      <c r="AI3806" s="800">
        <v>0</v>
      </c>
      <c r="AK3806" s="199"/>
      <c r="AM3806" s="11"/>
      <c r="AN3806" s="15"/>
      <c r="AO3806" s="11"/>
      <c r="AP3806" s="11"/>
    </row>
    <row r="3807" spans="3:42" outlineLevel="2" x14ac:dyDescent="0.2">
      <c r="C3807" s="252" t="s">
        <v>156</v>
      </c>
      <c r="D3807" s="119">
        <v>0</v>
      </c>
      <c r="F3807" s="794" t="s">
        <v>616</v>
      </c>
      <c r="AK3807" s="199"/>
      <c r="AM3807" s="11"/>
      <c r="AN3807" s="15"/>
      <c r="AO3807" s="11"/>
      <c r="AP3807" s="11"/>
    </row>
    <row r="3808" spans="3:42" outlineLevel="2" x14ac:dyDescent="0.2">
      <c r="C3808" s="252" t="s">
        <v>156</v>
      </c>
      <c r="D3808" s="119">
        <v>0</v>
      </c>
      <c r="F3808" s="761" t="s">
        <v>48</v>
      </c>
      <c r="G3808" s="75"/>
      <c r="H3808" s="796" t="s">
        <v>11</v>
      </c>
      <c r="I3808" s="228" t="s">
        <v>617</v>
      </c>
      <c r="J3808" s="75"/>
      <c r="K3808" s="741"/>
      <c r="L3808" s="75"/>
      <c r="M3808" s="75"/>
      <c r="N3808" s="75"/>
      <c r="O3808" s="75"/>
      <c r="P3808" s="75"/>
      <c r="Q3808" s="128" t="s">
        <v>110</v>
      </c>
      <c r="R3808" s="299">
        <v>0</v>
      </c>
      <c r="S3808" s="300">
        <v>0</v>
      </c>
      <c r="T3808" s="300">
        <v>0</v>
      </c>
      <c r="U3808" s="300">
        <v>0</v>
      </c>
      <c r="V3808" s="300">
        <v>0</v>
      </c>
      <c r="W3808" s="301">
        <v>0</v>
      </c>
      <c r="X3808" s="300">
        <v>0</v>
      </c>
      <c r="Y3808" s="300">
        <v>0</v>
      </c>
      <c r="Z3808" s="300">
        <v>0</v>
      </c>
      <c r="AA3808" s="300">
        <v>0</v>
      </c>
      <c r="AB3808" s="302">
        <v>0</v>
      </c>
      <c r="AC3808" s="302">
        <v>0</v>
      </c>
      <c r="AD3808" s="302">
        <v>0</v>
      </c>
      <c r="AE3808" s="302">
        <v>0</v>
      </c>
      <c r="AF3808" s="302">
        <v>0</v>
      </c>
      <c r="AG3808" s="302">
        <v>0</v>
      </c>
      <c r="AH3808" s="348">
        <v>0</v>
      </c>
      <c r="AI3808" s="348">
        <v>0</v>
      </c>
      <c r="AK3808" s="199"/>
      <c r="AM3808" s="11"/>
      <c r="AN3808" s="15"/>
      <c r="AO3808" s="11"/>
      <c r="AP3808" s="11"/>
    </row>
    <row r="3809" spans="3:42" outlineLevel="2" x14ac:dyDescent="0.2">
      <c r="C3809" s="252" t="s">
        <v>156</v>
      </c>
      <c r="D3809" s="119">
        <v>0</v>
      </c>
      <c r="F3809" s="767" t="s">
        <v>55</v>
      </c>
      <c r="H3809" s="797" t="s">
        <v>11</v>
      </c>
      <c r="I3809" s="234" t="s">
        <v>617</v>
      </c>
      <c r="K3809" s="164"/>
      <c r="Q3809" s="135" t="s">
        <v>110</v>
      </c>
      <c r="R3809" s="314">
        <v>0</v>
      </c>
      <c r="S3809" s="315">
        <v>0</v>
      </c>
      <c r="T3809" s="315">
        <v>0</v>
      </c>
      <c r="U3809" s="315">
        <v>0</v>
      </c>
      <c r="V3809" s="315">
        <v>0</v>
      </c>
      <c r="W3809" s="316">
        <v>0</v>
      </c>
      <c r="X3809" s="315">
        <v>0</v>
      </c>
      <c r="Y3809" s="315">
        <v>0</v>
      </c>
      <c r="Z3809" s="315">
        <v>0</v>
      </c>
      <c r="AA3809" s="315">
        <v>0</v>
      </c>
      <c r="AB3809" s="5">
        <v>0</v>
      </c>
      <c r="AC3809" s="5">
        <v>0</v>
      </c>
      <c r="AD3809" s="5">
        <v>0</v>
      </c>
      <c r="AE3809" s="5">
        <v>0</v>
      </c>
      <c r="AF3809" s="5">
        <v>0</v>
      </c>
      <c r="AG3809" s="5">
        <v>0</v>
      </c>
      <c r="AH3809" s="350">
        <v>0</v>
      </c>
      <c r="AI3809" s="350">
        <v>0</v>
      </c>
      <c r="AK3809" s="199"/>
      <c r="AM3809" s="11"/>
      <c r="AN3809" s="15"/>
      <c r="AO3809" s="11"/>
      <c r="AP3809" s="11"/>
    </row>
    <row r="3810" spans="3:42" outlineLevel="2" x14ac:dyDescent="0.2">
      <c r="C3810" s="252" t="s">
        <v>156</v>
      </c>
      <c r="D3810" s="119">
        <v>0</v>
      </c>
      <c r="F3810" s="783" t="s">
        <v>57</v>
      </c>
      <c r="G3810" s="83"/>
      <c r="H3810" s="798" t="s">
        <v>11</v>
      </c>
      <c r="I3810" s="240" t="s">
        <v>617</v>
      </c>
      <c r="J3810" s="83"/>
      <c r="K3810" s="736"/>
      <c r="L3810" s="83"/>
      <c r="M3810" s="83"/>
      <c r="N3810" s="83"/>
      <c r="O3810" s="83"/>
      <c r="P3810" s="83"/>
      <c r="Q3810" s="143" t="s">
        <v>110</v>
      </c>
      <c r="R3810" s="304">
        <v>0</v>
      </c>
      <c r="S3810" s="305">
        <v>0</v>
      </c>
      <c r="T3810" s="305">
        <v>0</v>
      </c>
      <c r="U3810" s="305">
        <v>0</v>
      </c>
      <c r="V3810" s="305">
        <v>0</v>
      </c>
      <c r="W3810" s="306">
        <v>0</v>
      </c>
      <c r="X3810" s="305">
        <v>0</v>
      </c>
      <c r="Y3810" s="305">
        <v>0</v>
      </c>
      <c r="Z3810" s="305">
        <v>0</v>
      </c>
      <c r="AA3810" s="305">
        <v>0</v>
      </c>
      <c r="AB3810" s="307">
        <v>0</v>
      </c>
      <c r="AC3810" s="307">
        <v>0</v>
      </c>
      <c r="AD3810" s="307">
        <v>0</v>
      </c>
      <c r="AE3810" s="307">
        <v>0</v>
      </c>
      <c r="AF3810" s="307">
        <v>0</v>
      </c>
      <c r="AG3810" s="307">
        <v>0</v>
      </c>
      <c r="AH3810" s="362">
        <v>0</v>
      </c>
      <c r="AI3810" s="362">
        <v>0</v>
      </c>
      <c r="AK3810" s="199"/>
      <c r="AM3810" s="11"/>
      <c r="AN3810" s="15"/>
      <c r="AO3810" s="11"/>
      <c r="AP3810" s="11"/>
    </row>
    <row r="3811" spans="3:42" outlineLevel="2" x14ac:dyDescent="0.2">
      <c r="C3811" s="252" t="s">
        <v>156</v>
      </c>
      <c r="D3811" s="119">
        <v>0</v>
      </c>
      <c r="F3811" s="802" t="s">
        <v>626</v>
      </c>
      <c r="R3811" s="800">
        <v>0</v>
      </c>
      <c r="S3811" s="800">
        <v>0</v>
      </c>
      <c r="T3811" s="800">
        <v>0</v>
      </c>
      <c r="U3811" s="800">
        <v>0</v>
      </c>
      <c r="V3811" s="800">
        <v>0</v>
      </c>
      <c r="W3811" s="800">
        <v>0</v>
      </c>
      <c r="X3811" s="800">
        <v>0</v>
      </c>
      <c r="Y3811" s="800">
        <v>0</v>
      </c>
      <c r="Z3811" s="800">
        <v>0</v>
      </c>
      <c r="AA3811" s="800">
        <v>0</v>
      </c>
      <c r="AB3811" s="800">
        <v>0</v>
      </c>
      <c r="AC3811" s="800">
        <v>0</v>
      </c>
      <c r="AD3811" s="800">
        <v>0</v>
      </c>
      <c r="AE3811" s="800">
        <v>0</v>
      </c>
      <c r="AF3811" s="800">
        <v>0</v>
      </c>
      <c r="AG3811" s="800">
        <v>0</v>
      </c>
      <c r="AH3811" s="800">
        <v>0</v>
      </c>
      <c r="AI3811" s="800">
        <v>0</v>
      </c>
      <c r="AK3811" s="199"/>
      <c r="AM3811" s="11"/>
      <c r="AN3811" s="15"/>
      <c r="AO3811" s="11"/>
      <c r="AP3811" s="11"/>
    </row>
    <row r="3812" spans="3:42" outlineLevel="2" x14ac:dyDescent="0.2">
      <c r="C3812" s="252" t="s">
        <v>156</v>
      </c>
      <c r="D3812" s="119">
        <v>0</v>
      </c>
      <c r="R3812" s="5"/>
      <c r="S3812" s="5"/>
      <c r="T3812" s="5"/>
      <c r="U3812" s="5"/>
      <c r="V3812" s="5"/>
      <c r="W3812" s="5"/>
      <c r="X3812" s="5"/>
      <c r="Y3812" s="5"/>
      <c r="AK3812" s="199"/>
      <c r="AM3812" s="11"/>
      <c r="AN3812" s="15"/>
      <c r="AO3812" s="11"/>
      <c r="AP3812" s="11"/>
    </row>
    <row r="3813" spans="3:42" outlineLevel="2" x14ac:dyDescent="0.2">
      <c r="C3813" s="252" t="s">
        <v>156</v>
      </c>
      <c r="D3813" s="119">
        <v>0</v>
      </c>
      <c r="F3813" s="789" t="s">
        <v>627</v>
      </c>
      <c r="G3813" s="790"/>
      <c r="H3813" s="803"/>
      <c r="I3813" s="790"/>
      <c r="J3813" s="790"/>
      <c r="K3813" s="792"/>
      <c r="L3813" s="789"/>
      <c r="M3813" s="789"/>
      <c r="N3813" s="789"/>
      <c r="O3813" s="789"/>
      <c r="P3813" s="789"/>
      <c r="Q3813" s="792"/>
      <c r="R3813" s="793"/>
      <c r="S3813" s="793"/>
      <c r="T3813" s="793"/>
      <c r="U3813" s="793"/>
      <c r="V3813" s="793"/>
      <c r="W3813" s="793"/>
      <c r="X3813" s="793"/>
      <c r="Y3813" s="793"/>
      <c r="Z3813" s="793"/>
      <c r="AA3813" s="793"/>
      <c r="AB3813" s="793"/>
      <c r="AC3813" s="793"/>
      <c r="AD3813" s="793"/>
      <c r="AE3813" s="793"/>
      <c r="AF3813" s="793"/>
      <c r="AG3813" s="793"/>
      <c r="AH3813" s="789"/>
      <c r="AI3813" s="789"/>
      <c r="AK3813" s="199"/>
      <c r="AM3813" s="11"/>
      <c r="AN3813" s="15"/>
      <c r="AO3813" s="11"/>
      <c r="AP3813" s="11"/>
    </row>
    <row r="3814" spans="3:42" outlineLevel="2" x14ac:dyDescent="0.2">
      <c r="C3814" s="252" t="s">
        <v>156</v>
      </c>
      <c r="D3814" s="119">
        <v>0</v>
      </c>
      <c r="F3814" t="s">
        <v>620</v>
      </c>
      <c r="AK3814" s="199"/>
      <c r="AM3814" s="11"/>
      <c r="AN3814" s="15"/>
      <c r="AO3814" s="11"/>
      <c r="AP3814" s="11"/>
    </row>
    <row r="3815" spans="3:42" outlineLevel="2" x14ac:dyDescent="0.2">
      <c r="C3815" s="252" t="s">
        <v>156</v>
      </c>
      <c r="D3815" s="119">
        <v>0</v>
      </c>
      <c r="F3815" s="761" t="s">
        <v>48</v>
      </c>
      <c r="G3815" s="75"/>
      <c r="H3815" s="796" t="s">
        <v>628</v>
      </c>
      <c r="I3815" s="801"/>
      <c r="J3815" s="75"/>
      <c r="K3815" s="741"/>
      <c r="L3815" s="75"/>
      <c r="M3815" s="75"/>
      <c r="N3815" s="75"/>
      <c r="O3815" s="75"/>
      <c r="P3815" s="75"/>
      <c r="Q3815" s="128" t="s">
        <v>536</v>
      </c>
      <c r="R3815" s="804">
        <v>0</v>
      </c>
      <c r="S3815" s="805">
        <v>0</v>
      </c>
      <c r="T3815" s="805">
        <v>0</v>
      </c>
      <c r="U3815" s="805">
        <v>0</v>
      </c>
      <c r="V3815" s="805">
        <v>0</v>
      </c>
      <c r="W3815" s="806">
        <v>0</v>
      </c>
      <c r="X3815" s="805">
        <v>0</v>
      </c>
      <c r="Y3815" s="805">
        <v>0</v>
      </c>
      <c r="Z3815" s="805">
        <v>0</v>
      </c>
      <c r="AA3815" s="805">
        <v>0</v>
      </c>
      <c r="AB3815" s="805">
        <v>0</v>
      </c>
      <c r="AC3815" s="805">
        <v>0</v>
      </c>
      <c r="AD3815" s="805">
        <v>0</v>
      </c>
      <c r="AE3815" s="805">
        <v>0</v>
      </c>
      <c r="AF3815" s="805">
        <v>0</v>
      </c>
      <c r="AG3815" s="805">
        <v>0</v>
      </c>
      <c r="AH3815" s="808">
        <v>0</v>
      </c>
      <c r="AI3815" s="808">
        <v>0</v>
      </c>
      <c r="AK3815" s="199"/>
      <c r="AM3815" s="11"/>
      <c r="AN3815" s="15"/>
      <c r="AO3815" s="11"/>
      <c r="AP3815" s="11"/>
    </row>
    <row r="3816" spans="3:42" outlineLevel="2" x14ac:dyDescent="0.2">
      <c r="C3816" s="252" t="s">
        <v>156</v>
      </c>
      <c r="D3816" s="119">
        <v>0</v>
      </c>
      <c r="F3816" s="767" t="s">
        <v>55</v>
      </c>
      <c r="H3816" s="797" t="s">
        <v>628</v>
      </c>
      <c r="K3816" s="164"/>
      <c r="Q3816" s="135" t="s">
        <v>536</v>
      </c>
      <c r="R3816" s="809">
        <v>0</v>
      </c>
      <c r="S3816" s="810">
        <v>0</v>
      </c>
      <c r="T3816" s="810">
        <v>0</v>
      </c>
      <c r="U3816" s="810">
        <v>0</v>
      </c>
      <c r="V3816" s="810">
        <v>0</v>
      </c>
      <c r="W3816" s="811">
        <v>0</v>
      </c>
      <c r="X3816" s="810">
        <v>0</v>
      </c>
      <c r="Y3816" s="810">
        <v>0</v>
      </c>
      <c r="Z3816" s="810">
        <v>0</v>
      </c>
      <c r="AA3816" s="810">
        <v>0</v>
      </c>
      <c r="AB3816" s="810">
        <v>0</v>
      </c>
      <c r="AC3816" s="810">
        <v>0</v>
      </c>
      <c r="AD3816" s="810">
        <v>0</v>
      </c>
      <c r="AE3816" s="810">
        <v>0</v>
      </c>
      <c r="AF3816" s="810">
        <v>0</v>
      </c>
      <c r="AG3816" s="810">
        <v>0</v>
      </c>
      <c r="AH3816" s="812">
        <v>0</v>
      </c>
      <c r="AI3816" s="812">
        <v>0</v>
      </c>
      <c r="AK3816" s="199"/>
      <c r="AM3816" s="11"/>
      <c r="AN3816" s="15"/>
      <c r="AO3816" s="11"/>
      <c r="AP3816" s="11"/>
    </row>
    <row r="3817" spans="3:42" outlineLevel="2" x14ac:dyDescent="0.2">
      <c r="C3817" s="252" t="s">
        <v>156</v>
      </c>
      <c r="D3817" s="119">
        <v>0</v>
      </c>
      <c r="F3817" s="783" t="s">
        <v>57</v>
      </c>
      <c r="G3817" s="83"/>
      <c r="H3817" s="798" t="s">
        <v>628</v>
      </c>
      <c r="I3817" s="799"/>
      <c r="J3817" s="83"/>
      <c r="K3817" s="736"/>
      <c r="L3817" s="83"/>
      <c r="M3817" s="83"/>
      <c r="N3817" s="83"/>
      <c r="O3817" s="83"/>
      <c r="P3817" s="83"/>
      <c r="Q3817" s="143" t="s">
        <v>536</v>
      </c>
      <c r="R3817" s="813">
        <v>0</v>
      </c>
      <c r="S3817" s="814">
        <v>0</v>
      </c>
      <c r="T3817" s="814">
        <v>0</v>
      </c>
      <c r="U3817" s="814">
        <v>0</v>
      </c>
      <c r="V3817" s="814">
        <v>0</v>
      </c>
      <c r="W3817" s="815">
        <v>0</v>
      </c>
      <c r="X3817" s="814">
        <v>0</v>
      </c>
      <c r="Y3817" s="814">
        <v>0</v>
      </c>
      <c r="Z3817" s="814">
        <v>0</v>
      </c>
      <c r="AA3817" s="814">
        <v>0</v>
      </c>
      <c r="AB3817" s="814">
        <v>0</v>
      </c>
      <c r="AC3817" s="814">
        <v>0</v>
      </c>
      <c r="AD3817" s="814">
        <v>0</v>
      </c>
      <c r="AE3817" s="814">
        <v>0</v>
      </c>
      <c r="AF3817" s="814">
        <v>0</v>
      </c>
      <c r="AG3817" s="814">
        <v>0</v>
      </c>
      <c r="AH3817" s="816">
        <v>0</v>
      </c>
      <c r="AI3817" s="816">
        <v>0</v>
      </c>
      <c r="AK3817" s="199"/>
      <c r="AM3817" s="11"/>
      <c r="AN3817" s="15"/>
      <c r="AO3817" s="11"/>
      <c r="AP3817" s="11"/>
    </row>
    <row r="3818" spans="3:42" outlineLevel="2" x14ac:dyDescent="0.2">
      <c r="C3818" s="252" t="s">
        <v>156</v>
      </c>
      <c r="D3818" s="119">
        <v>0</v>
      </c>
      <c r="AK3818" s="199"/>
      <c r="AM3818" s="11"/>
      <c r="AN3818" s="15"/>
      <c r="AO3818" s="11"/>
      <c r="AP3818" s="11"/>
    </row>
    <row r="3819" spans="3:42" outlineLevel="1" x14ac:dyDescent="0.2">
      <c r="C3819" s="252" t="s">
        <v>156</v>
      </c>
      <c r="D3819" s="119">
        <v>0</v>
      </c>
      <c r="F3819" s="121" t="s">
        <v>629</v>
      </c>
      <c r="G3819" s="756"/>
      <c r="H3819" s="757"/>
      <c r="I3819" s="788"/>
      <c r="J3819" s="756"/>
      <c r="K3819" s="758"/>
      <c r="L3819" s="759"/>
      <c r="M3819" s="759"/>
      <c r="N3819" s="759"/>
      <c r="O3819" s="759"/>
      <c r="P3819" s="759"/>
      <c r="Q3819" s="758"/>
      <c r="R3819" s="760"/>
      <c r="S3819" s="760"/>
      <c r="T3819" s="760"/>
      <c r="U3819" s="760"/>
      <c r="V3819" s="760"/>
      <c r="W3819" s="760"/>
      <c r="X3819" s="760"/>
      <c r="Y3819" s="760"/>
      <c r="Z3819" s="760"/>
      <c r="AA3819" s="760"/>
      <c r="AB3819" s="760"/>
      <c r="AC3819" s="760"/>
      <c r="AD3819" s="760"/>
      <c r="AE3819" s="760"/>
      <c r="AF3819" s="760"/>
      <c r="AG3819" s="760"/>
      <c r="AH3819" s="759"/>
      <c r="AI3819" s="759"/>
      <c r="AK3819" s="199"/>
      <c r="AM3819" s="11"/>
      <c r="AN3819" s="15"/>
      <c r="AO3819" s="11"/>
      <c r="AP3819" s="11"/>
    </row>
    <row r="3820" spans="3:42" outlineLevel="2" x14ac:dyDescent="0.2">
      <c r="C3820" s="252" t="s">
        <v>156</v>
      </c>
      <c r="D3820" s="119">
        <v>0</v>
      </c>
      <c r="F3820" s="789" t="s">
        <v>630</v>
      </c>
      <c r="G3820" s="790"/>
      <c r="H3820" s="803"/>
      <c r="I3820" s="791"/>
      <c r="J3820" s="790"/>
      <c r="K3820" s="792"/>
      <c r="L3820" s="789"/>
      <c r="M3820" s="789"/>
      <c r="N3820" s="789"/>
      <c r="O3820" s="789"/>
      <c r="P3820" s="789"/>
      <c r="Q3820" s="792"/>
      <c r="R3820" s="793"/>
      <c r="S3820" s="793"/>
      <c r="T3820" s="793"/>
      <c r="U3820" s="793"/>
      <c r="V3820" s="793"/>
      <c r="W3820" s="793"/>
      <c r="X3820" s="793"/>
      <c r="Y3820" s="793"/>
      <c r="Z3820" s="793"/>
      <c r="AA3820" s="793"/>
      <c r="AB3820" s="793"/>
      <c r="AC3820" s="793"/>
      <c r="AD3820" s="793"/>
      <c r="AE3820" s="793"/>
      <c r="AF3820" s="793"/>
      <c r="AG3820" s="793"/>
      <c r="AH3820" s="789"/>
      <c r="AI3820" s="789"/>
      <c r="AK3820" s="199"/>
      <c r="AM3820" s="11"/>
      <c r="AN3820" s="15"/>
      <c r="AO3820" s="11"/>
      <c r="AP3820" s="11"/>
    </row>
    <row r="3821" spans="3:42" outlineLevel="2" x14ac:dyDescent="0.2">
      <c r="C3821" s="252" t="s">
        <v>156</v>
      </c>
      <c r="D3821" s="119">
        <v>0</v>
      </c>
      <c r="F3821" s="794" t="s">
        <v>610</v>
      </c>
      <c r="H3821" s="795"/>
      <c r="AK3821" s="199"/>
      <c r="AM3821" s="11"/>
      <c r="AN3821" s="15"/>
      <c r="AO3821" s="11"/>
      <c r="AP3821" s="11"/>
    </row>
    <row r="3822" spans="3:42" outlineLevel="2" x14ac:dyDescent="0.2">
      <c r="C3822" s="252" t="s">
        <v>156</v>
      </c>
      <c r="D3822" s="119">
        <v>0</v>
      </c>
      <c r="F3822" s="761" t="s">
        <v>62</v>
      </c>
      <c r="G3822" s="75"/>
      <c r="H3822" s="796" t="s">
        <v>580</v>
      </c>
      <c r="I3822" s="796" t="s">
        <v>611</v>
      </c>
      <c r="J3822" s="75"/>
      <c r="K3822" s="741"/>
      <c r="L3822" s="75"/>
      <c r="M3822" s="75"/>
      <c r="N3822" s="75"/>
      <c r="O3822" s="75"/>
      <c r="P3822" s="75"/>
      <c r="Q3822" s="128" t="s">
        <v>110</v>
      </c>
      <c r="R3822" s="299">
        <v>0</v>
      </c>
      <c r="S3822" s="300">
        <v>0</v>
      </c>
      <c r="T3822" s="300">
        <v>0</v>
      </c>
      <c r="U3822" s="300">
        <v>0</v>
      </c>
      <c r="V3822" s="300">
        <v>0</v>
      </c>
      <c r="W3822" s="301">
        <v>0</v>
      </c>
      <c r="X3822" s="300">
        <v>0</v>
      </c>
      <c r="Y3822" s="300">
        <v>0</v>
      </c>
      <c r="Z3822" s="300">
        <v>0</v>
      </c>
      <c r="AA3822" s="300">
        <v>0</v>
      </c>
      <c r="AB3822" s="302">
        <v>0</v>
      </c>
      <c r="AC3822" s="302">
        <v>0</v>
      </c>
      <c r="AD3822" s="302">
        <v>0</v>
      </c>
      <c r="AE3822" s="302">
        <v>0</v>
      </c>
      <c r="AF3822" s="302">
        <v>0</v>
      </c>
      <c r="AG3822" s="302">
        <v>0</v>
      </c>
      <c r="AH3822" s="348">
        <v>0</v>
      </c>
      <c r="AI3822" s="348">
        <v>0</v>
      </c>
      <c r="AK3822" s="199"/>
      <c r="AM3822" s="11"/>
      <c r="AN3822" s="15"/>
      <c r="AO3822" s="11"/>
      <c r="AP3822" s="11"/>
    </row>
    <row r="3823" spans="3:42" outlineLevel="2" x14ac:dyDescent="0.2">
      <c r="C3823" s="252" t="s">
        <v>156</v>
      </c>
      <c r="D3823" s="119">
        <v>0</v>
      </c>
      <c r="F3823" s="767" t="s">
        <v>188</v>
      </c>
      <c r="H3823" s="797" t="s">
        <v>580</v>
      </c>
      <c r="I3823" s="797" t="s">
        <v>612</v>
      </c>
      <c r="K3823" s="164"/>
      <c r="Q3823" s="135" t="s">
        <v>110</v>
      </c>
      <c r="R3823" s="314">
        <v>0</v>
      </c>
      <c r="S3823" s="315">
        <v>0</v>
      </c>
      <c r="T3823" s="315">
        <v>0</v>
      </c>
      <c r="U3823" s="315">
        <v>0</v>
      </c>
      <c r="V3823" s="315">
        <v>0</v>
      </c>
      <c r="W3823" s="316">
        <v>0</v>
      </c>
      <c r="X3823" s="315">
        <v>0</v>
      </c>
      <c r="Y3823" s="315">
        <v>0</v>
      </c>
      <c r="Z3823" s="315">
        <v>0</v>
      </c>
      <c r="AA3823" s="315">
        <v>0</v>
      </c>
      <c r="AB3823" s="5">
        <v>0</v>
      </c>
      <c r="AC3823" s="5">
        <v>0</v>
      </c>
      <c r="AD3823" s="5">
        <v>0</v>
      </c>
      <c r="AE3823" s="5">
        <v>0</v>
      </c>
      <c r="AF3823" s="5">
        <v>0</v>
      </c>
      <c r="AG3823" s="5">
        <v>0</v>
      </c>
      <c r="AH3823" s="350">
        <v>0</v>
      </c>
      <c r="AI3823" s="350">
        <v>0</v>
      </c>
      <c r="AK3823" s="199"/>
      <c r="AM3823" s="11"/>
      <c r="AN3823" s="15"/>
      <c r="AO3823" s="11"/>
      <c r="AP3823" s="11"/>
    </row>
    <row r="3824" spans="3:42" outlineLevel="2" x14ac:dyDescent="0.2">
      <c r="C3824" s="252" t="s">
        <v>156</v>
      </c>
      <c r="D3824" s="119">
        <v>0</v>
      </c>
      <c r="F3824" s="767" t="s">
        <v>613</v>
      </c>
      <c r="H3824" s="797" t="s">
        <v>580</v>
      </c>
      <c r="I3824" s="234" t="s">
        <v>614</v>
      </c>
      <c r="K3824" s="164"/>
      <c r="Q3824" s="135" t="s">
        <v>110</v>
      </c>
      <c r="R3824" s="314">
        <v>0</v>
      </c>
      <c r="S3824" s="315">
        <v>0</v>
      </c>
      <c r="T3824" s="315">
        <v>0</v>
      </c>
      <c r="U3824" s="315">
        <v>0</v>
      </c>
      <c r="V3824" s="315">
        <v>0</v>
      </c>
      <c r="W3824" s="316">
        <v>0</v>
      </c>
      <c r="X3824" s="315">
        <v>0</v>
      </c>
      <c r="Y3824" s="315">
        <v>0</v>
      </c>
      <c r="Z3824" s="315">
        <v>0</v>
      </c>
      <c r="AA3824" s="315">
        <v>0</v>
      </c>
      <c r="AB3824" s="5">
        <v>0</v>
      </c>
      <c r="AC3824" s="5">
        <v>0</v>
      </c>
      <c r="AD3824" s="5">
        <v>0</v>
      </c>
      <c r="AE3824" s="5">
        <v>0</v>
      </c>
      <c r="AF3824" s="5">
        <v>0</v>
      </c>
      <c r="AG3824" s="5">
        <v>0</v>
      </c>
      <c r="AH3824" s="350">
        <v>0</v>
      </c>
      <c r="AI3824" s="350">
        <v>0</v>
      </c>
      <c r="AK3824" s="199"/>
      <c r="AM3824" s="11"/>
      <c r="AN3824" s="15"/>
      <c r="AO3824" s="11"/>
      <c r="AP3824" s="11"/>
    </row>
    <row r="3825" spans="3:42" outlineLevel="2" x14ac:dyDescent="0.2">
      <c r="C3825" s="252" t="s">
        <v>156</v>
      </c>
      <c r="D3825" s="119">
        <v>0</v>
      </c>
      <c r="F3825" s="783" t="s">
        <v>57</v>
      </c>
      <c r="G3825" s="83"/>
      <c r="H3825" s="798" t="s">
        <v>580</v>
      </c>
      <c r="I3825" s="799"/>
      <c r="J3825" s="83"/>
      <c r="K3825" s="736"/>
      <c r="L3825" s="83"/>
      <c r="M3825" s="83"/>
      <c r="N3825" s="83"/>
      <c r="O3825" s="83"/>
      <c r="P3825" s="83"/>
      <c r="Q3825" s="143" t="s">
        <v>110</v>
      </c>
      <c r="R3825" s="304">
        <v>0</v>
      </c>
      <c r="S3825" s="305">
        <v>0</v>
      </c>
      <c r="T3825" s="305">
        <v>0</v>
      </c>
      <c r="U3825" s="305">
        <v>0</v>
      </c>
      <c r="V3825" s="305">
        <v>0</v>
      </c>
      <c r="W3825" s="306">
        <v>0</v>
      </c>
      <c r="X3825" s="305">
        <v>0</v>
      </c>
      <c r="Y3825" s="305">
        <v>0</v>
      </c>
      <c r="Z3825" s="305">
        <v>0</v>
      </c>
      <c r="AA3825" s="305">
        <v>0</v>
      </c>
      <c r="AB3825" s="307">
        <v>0</v>
      </c>
      <c r="AC3825" s="307">
        <v>0</v>
      </c>
      <c r="AD3825" s="307">
        <v>0</v>
      </c>
      <c r="AE3825" s="307">
        <v>0</v>
      </c>
      <c r="AF3825" s="307">
        <v>0</v>
      </c>
      <c r="AG3825" s="307">
        <v>0</v>
      </c>
      <c r="AH3825" s="362">
        <v>0</v>
      </c>
      <c r="AI3825" s="362">
        <v>0</v>
      </c>
      <c r="AK3825" s="199"/>
      <c r="AM3825" s="11"/>
      <c r="AN3825" s="15"/>
      <c r="AO3825" s="11"/>
      <c r="AP3825" s="11"/>
    </row>
    <row r="3826" spans="3:42" outlineLevel="2" x14ac:dyDescent="0.2">
      <c r="C3826" s="252" t="s">
        <v>156</v>
      </c>
      <c r="D3826" s="119">
        <v>0</v>
      </c>
      <c r="F3826" s="12"/>
      <c r="H3826" s="234"/>
      <c r="K3826" s="164"/>
      <c r="Q3826" s="16"/>
      <c r="R3826" s="800">
        <v>0</v>
      </c>
      <c r="S3826" s="800">
        <v>0</v>
      </c>
      <c r="T3826" s="800">
        <v>0</v>
      </c>
      <c r="U3826" s="800">
        <v>0</v>
      </c>
      <c r="V3826" s="800">
        <v>0</v>
      </c>
      <c r="W3826" s="800">
        <v>0</v>
      </c>
      <c r="X3826" s="800">
        <v>0</v>
      </c>
      <c r="Y3826" s="800">
        <v>0</v>
      </c>
      <c r="Z3826" s="800">
        <v>0</v>
      </c>
      <c r="AA3826" s="800">
        <v>0</v>
      </c>
      <c r="AB3826" s="800">
        <v>0</v>
      </c>
      <c r="AC3826" s="800">
        <v>0</v>
      </c>
      <c r="AD3826" s="800">
        <v>0</v>
      </c>
      <c r="AE3826" s="800">
        <v>0</v>
      </c>
      <c r="AF3826" s="800">
        <v>0</v>
      </c>
      <c r="AG3826" s="800">
        <v>0</v>
      </c>
      <c r="AH3826" s="800">
        <v>0</v>
      </c>
      <c r="AI3826" s="800">
        <v>0</v>
      </c>
      <c r="AK3826" s="199"/>
      <c r="AM3826" s="11"/>
      <c r="AN3826" s="15"/>
      <c r="AO3826" s="11"/>
      <c r="AP3826" s="11"/>
    </row>
    <row r="3827" spans="3:42" outlineLevel="2" x14ac:dyDescent="0.2">
      <c r="C3827" s="252" t="s">
        <v>156</v>
      </c>
      <c r="D3827" s="119">
        <v>0</v>
      </c>
      <c r="F3827" s="794" t="s">
        <v>615</v>
      </c>
      <c r="AK3827" s="199"/>
      <c r="AM3827" s="11"/>
      <c r="AN3827" s="15"/>
      <c r="AO3827" s="11"/>
      <c r="AP3827" s="11"/>
    </row>
    <row r="3828" spans="3:42" outlineLevel="2" x14ac:dyDescent="0.2">
      <c r="C3828" s="252" t="s">
        <v>156</v>
      </c>
      <c r="D3828" s="119">
        <v>0</v>
      </c>
      <c r="F3828" s="761" t="s">
        <v>48</v>
      </c>
      <c r="G3828" s="75"/>
      <c r="H3828" s="796" t="s">
        <v>580</v>
      </c>
      <c r="I3828" s="801"/>
      <c r="J3828" s="75"/>
      <c r="K3828" s="741"/>
      <c r="L3828" s="75"/>
      <c r="M3828" s="75"/>
      <c r="N3828" s="75"/>
      <c r="O3828" s="75"/>
      <c r="P3828" s="75"/>
      <c r="Q3828" s="128" t="s">
        <v>110</v>
      </c>
      <c r="R3828" s="299">
        <v>0</v>
      </c>
      <c r="S3828" s="300">
        <v>0</v>
      </c>
      <c r="T3828" s="300">
        <v>0</v>
      </c>
      <c r="U3828" s="300">
        <v>0</v>
      </c>
      <c r="V3828" s="300">
        <v>0</v>
      </c>
      <c r="W3828" s="301">
        <v>0</v>
      </c>
      <c r="X3828" s="300">
        <v>0</v>
      </c>
      <c r="Y3828" s="300">
        <v>0</v>
      </c>
      <c r="Z3828" s="300">
        <v>0</v>
      </c>
      <c r="AA3828" s="300">
        <v>0</v>
      </c>
      <c r="AB3828" s="302">
        <v>0</v>
      </c>
      <c r="AC3828" s="302">
        <v>0</v>
      </c>
      <c r="AD3828" s="302">
        <v>0</v>
      </c>
      <c r="AE3828" s="302">
        <v>0</v>
      </c>
      <c r="AF3828" s="302">
        <v>0</v>
      </c>
      <c r="AG3828" s="302">
        <v>0</v>
      </c>
      <c r="AH3828" s="348">
        <v>0</v>
      </c>
      <c r="AI3828" s="348">
        <v>0</v>
      </c>
      <c r="AK3828" s="199"/>
      <c r="AM3828" s="11"/>
      <c r="AN3828" s="15"/>
      <c r="AO3828" s="11"/>
      <c r="AP3828" s="11"/>
    </row>
    <row r="3829" spans="3:42" outlineLevel="2" x14ac:dyDescent="0.2">
      <c r="C3829" s="252" t="s">
        <v>156</v>
      </c>
      <c r="D3829" s="119">
        <v>0</v>
      </c>
      <c r="F3829" s="767" t="s">
        <v>55</v>
      </c>
      <c r="H3829" s="797" t="s">
        <v>580</v>
      </c>
      <c r="K3829" s="164"/>
      <c r="Q3829" s="135" t="s">
        <v>110</v>
      </c>
      <c r="R3829" s="314">
        <v>0</v>
      </c>
      <c r="S3829" s="315">
        <v>0</v>
      </c>
      <c r="T3829" s="315">
        <v>0</v>
      </c>
      <c r="U3829" s="315">
        <v>0</v>
      </c>
      <c r="V3829" s="315">
        <v>0</v>
      </c>
      <c r="W3829" s="316">
        <v>0</v>
      </c>
      <c r="X3829" s="315">
        <v>0</v>
      </c>
      <c r="Y3829" s="315">
        <v>0</v>
      </c>
      <c r="Z3829" s="315">
        <v>0</v>
      </c>
      <c r="AA3829" s="315">
        <v>0</v>
      </c>
      <c r="AB3829" s="5">
        <v>0</v>
      </c>
      <c r="AC3829" s="5">
        <v>0</v>
      </c>
      <c r="AD3829" s="5">
        <v>0</v>
      </c>
      <c r="AE3829" s="5">
        <v>0</v>
      </c>
      <c r="AF3829" s="5">
        <v>0</v>
      </c>
      <c r="AG3829" s="5">
        <v>0</v>
      </c>
      <c r="AH3829" s="350">
        <v>0</v>
      </c>
      <c r="AI3829" s="350">
        <v>0</v>
      </c>
      <c r="AK3829" s="199"/>
      <c r="AM3829" s="11"/>
      <c r="AN3829" s="15"/>
      <c r="AO3829" s="11"/>
      <c r="AP3829" s="11"/>
    </row>
    <row r="3830" spans="3:42" outlineLevel="2" x14ac:dyDescent="0.2">
      <c r="C3830" s="252" t="s">
        <v>156</v>
      </c>
      <c r="D3830" s="119">
        <v>0</v>
      </c>
      <c r="F3830" s="783" t="s">
        <v>57</v>
      </c>
      <c r="G3830" s="83"/>
      <c r="H3830" s="798" t="s">
        <v>580</v>
      </c>
      <c r="I3830" s="799"/>
      <c r="J3830" s="83"/>
      <c r="K3830" s="736"/>
      <c r="L3830" s="83"/>
      <c r="M3830" s="83"/>
      <c r="N3830" s="83"/>
      <c r="O3830" s="83"/>
      <c r="P3830" s="83"/>
      <c r="Q3830" s="143" t="s">
        <v>110</v>
      </c>
      <c r="R3830" s="304">
        <v>0</v>
      </c>
      <c r="S3830" s="305">
        <v>0</v>
      </c>
      <c r="T3830" s="305">
        <v>0</v>
      </c>
      <c r="U3830" s="305">
        <v>0</v>
      </c>
      <c r="V3830" s="305">
        <v>0</v>
      </c>
      <c r="W3830" s="306">
        <v>0</v>
      </c>
      <c r="X3830" s="305">
        <v>0</v>
      </c>
      <c r="Y3830" s="305">
        <v>0</v>
      </c>
      <c r="Z3830" s="305">
        <v>0</v>
      </c>
      <c r="AA3830" s="305">
        <v>0</v>
      </c>
      <c r="AB3830" s="307">
        <v>0</v>
      </c>
      <c r="AC3830" s="307">
        <v>0</v>
      </c>
      <c r="AD3830" s="307">
        <v>0</v>
      </c>
      <c r="AE3830" s="307">
        <v>0</v>
      </c>
      <c r="AF3830" s="307">
        <v>0</v>
      </c>
      <c r="AG3830" s="307">
        <v>0</v>
      </c>
      <c r="AH3830" s="362">
        <v>0</v>
      </c>
      <c r="AI3830" s="362">
        <v>0</v>
      </c>
      <c r="AK3830" s="199"/>
      <c r="AM3830" s="11"/>
      <c r="AN3830" s="15"/>
      <c r="AO3830" s="11"/>
      <c r="AP3830" s="11"/>
    </row>
    <row r="3831" spans="3:42" outlineLevel="2" x14ac:dyDescent="0.2">
      <c r="C3831" s="252" t="s">
        <v>156</v>
      </c>
      <c r="D3831" s="119">
        <v>0</v>
      </c>
      <c r="F3831" s="12"/>
      <c r="H3831" s="164"/>
      <c r="K3831" s="164"/>
      <c r="Q3831" s="16"/>
      <c r="R3831" s="800">
        <v>0</v>
      </c>
      <c r="S3831" s="800">
        <v>0</v>
      </c>
      <c r="T3831" s="800">
        <v>0</v>
      </c>
      <c r="U3831" s="800">
        <v>0</v>
      </c>
      <c r="V3831" s="800">
        <v>0</v>
      </c>
      <c r="W3831" s="800">
        <v>0</v>
      </c>
      <c r="X3831" s="800">
        <v>0</v>
      </c>
      <c r="Y3831" s="800">
        <v>0</v>
      </c>
      <c r="Z3831" s="800">
        <v>0</v>
      </c>
      <c r="AA3831" s="800">
        <v>0</v>
      </c>
      <c r="AB3831" s="800">
        <v>0</v>
      </c>
      <c r="AC3831" s="800">
        <v>0</v>
      </c>
      <c r="AD3831" s="800">
        <v>0</v>
      </c>
      <c r="AE3831" s="800">
        <v>0</v>
      </c>
      <c r="AF3831" s="800">
        <v>0</v>
      </c>
      <c r="AG3831" s="800">
        <v>0</v>
      </c>
      <c r="AH3831" s="800">
        <v>0</v>
      </c>
      <c r="AI3831" s="800">
        <v>0</v>
      </c>
      <c r="AK3831" s="199"/>
      <c r="AM3831" s="11"/>
      <c r="AN3831" s="15"/>
      <c r="AO3831" s="11"/>
      <c r="AP3831" s="11"/>
    </row>
    <row r="3832" spans="3:42" outlineLevel="2" x14ac:dyDescent="0.2">
      <c r="C3832" s="252" t="s">
        <v>156</v>
      </c>
      <c r="D3832" s="119">
        <v>0</v>
      </c>
      <c r="F3832" s="794" t="s">
        <v>69</v>
      </c>
      <c r="AK3832" s="199"/>
      <c r="AM3832" s="11"/>
      <c r="AN3832" s="15"/>
      <c r="AO3832" s="11"/>
      <c r="AP3832" s="11"/>
    </row>
    <row r="3833" spans="3:42" outlineLevel="2" x14ac:dyDescent="0.2">
      <c r="C3833" s="252" t="s">
        <v>156</v>
      </c>
      <c r="D3833" s="119">
        <v>0</v>
      </c>
      <c r="F3833" s="761" t="s">
        <v>9</v>
      </c>
      <c r="G3833" s="75"/>
      <c r="H3833" s="796" t="s">
        <v>580</v>
      </c>
      <c r="I3833" s="801"/>
      <c r="J3833" s="75"/>
      <c r="K3833" s="741"/>
      <c r="L3833" s="75"/>
      <c r="M3833" s="75"/>
      <c r="N3833" s="75"/>
      <c r="O3833" s="75"/>
      <c r="P3833" s="75"/>
      <c r="Q3833" s="128" t="s">
        <v>110</v>
      </c>
      <c r="R3833" s="299">
        <v>0</v>
      </c>
      <c r="S3833" s="300">
        <v>0</v>
      </c>
      <c r="T3833" s="300">
        <v>0</v>
      </c>
      <c r="U3833" s="300">
        <v>0</v>
      </c>
      <c r="V3833" s="300">
        <v>0</v>
      </c>
      <c r="W3833" s="301">
        <v>0</v>
      </c>
      <c r="X3833" s="300">
        <v>0</v>
      </c>
      <c r="Y3833" s="300">
        <v>0</v>
      </c>
      <c r="Z3833" s="300">
        <v>0</v>
      </c>
      <c r="AA3833" s="300">
        <v>0</v>
      </c>
      <c r="AB3833" s="302">
        <v>0</v>
      </c>
      <c r="AC3833" s="302">
        <v>0</v>
      </c>
      <c r="AD3833" s="302">
        <v>0</v>
      </c>
      <c r="AE3833" s="302">
        <v>0</v>
      </c>
      <c r="AF3833" s="302">
        <v>0</v>
      </c>
      <c r="AG3833" s="302">
        <v>0</v>
      </c>
      <c r="AH3833" s="348">
        <v>0</v>
      </c>
      <c r="AI3833" s="348">
        <v>0</v>
      </c>
      <c r="AK3833" s="199"/>
      <c r="AM3833" s="11"/>
      <c r="AN3833" s="15"/>
      <c r="AO3833" s="11"/>
      <c r="AP3833" s="11"/>
    </row>
    <row r="3834" spans="3:42" outlineLevel="2" x14ac:dyDescent="0.2">
      <c r="C3834" s="252" t="s">
        <v>156</v>
      </c>
      <c r="D3834" s="119">
        <v>0</v>
      </c>
      <c r="F3834" s="767" t="s">
        <v>14</v>
      </c>
      <c r="H3834" s="797" t="s">
        <v>580</v>
      </c>
      <c r="K3834" s="164"/>
      <c r="Q3834" s="135" t="s">
        <v>110</v>
      </c>
      <c r="R3834" s="314">
        <v>0</v>
      </c>
      <c r="S3834" s="315">
        <v>0</v>
      </c>
      <c r="T3834" s="315">
        <v>0</v>
      </c>
      <c r="U3834" s="315">
        <v>0</v>
      </c>
      <c r="V3834" s="315">
        <v>0</v>
      </c>
      <c r="W3834" s="316">
        <v>0</v>
      </c>
      <c r="X3834" s="315">
        <v>0</v>
      </c>
      <c r="Y3834" s="315">
        <v>0</v>
      </c>
      <c r="Z3834" s="315">
        <v>0</v>
      </c>
      <c r="AA3834" s="315">
        <v>0</v>
      </c>
      <c r="AB3834" s="5">
        <v>0</v>
      </c>
      <c r="AC3834" s="5">
        <v>0</v>
      </c>
      <c r="AD3834" s="5">
        <v>0</v>
      </c>
      <c r="AE3834" s="5">
        <v>0</v>
      </c>
      <c r="AF3834" s="5">
        <v>0</v>
      </c>
      <c r="AG3834" s="5">
        <v>0</v>
      </c>
      <c r="AH3834" s="350">
        <v>0</v>
      </c>
      <c r="AI3834" s="350">
        <v>0</v>
      </c>
      <c r="AK3834" s="199"/>
      <c r="AM3834" s="11"/>
      <c r="AN3834" s="15"/>
      <c r="AO3834" s="11"/>
      <c r="AP3834" s="11"/>
    </row>
    <row r="3835" spans="3:42" outlineLevel="2" x14ac:dyDescent="0.2">
      <c r="C3835" s="252" t="s">
        <v>156</v>
      </c>
      <c r="D3835" s="119">
        <v>0</v>
      </c>
      <c r="F3835" s="783" t="s">
        <v>16</v>
      </c>
      <c r="G3835" s="83"/>
      <c r="H3835" s="798" t="s">
        <v>580</v>
      </c>
      <c r="I3835" s="799"/>
      <c r="J3835" s="83"/>
      <c r="K3835" s="736"/>
      <c r="L3835" s="83"/>
      <c r="M3835" s="83"/>
      <c r="N3835" s="83"/>
      <c r="O3835" s="83"/>
      <c r="P3835" s="83"/>
      <c r="Q3835" s="143" t="s">
        <v>110</v>
      </c>
      <c r="R3835" s="304">
        <v>0</v>
      </c>
      <c r="S3835" s="305">
        <v>0</v>
      </c>
      <c r="T3835" s="305">
        <v>0</v>
      </c>
      <c r="U3835" s="305">
        <v>0</v>
      </c>
      <c r="V3835" s="305">
        <v>0</v>
      </c>
      <c r="W3835" s="306">
        <v>0</v>
      </c>
      <c r="X3835" s="305">
        <v>0</v>
      </c>
      <c r="Y3835" s="305">
        <v>0</v>
      </c>
      <c r="Z3835" s="305">
        <v>0</v>
      </c>
      <c r="AA3835" s="305">
        <v>0</v>
      </c>
      <c r="AB3835" s="307">
        <v>0</v>
      </c>
      <c r="AC3835" s="307">
        <v>0</v>
      </c>
      <c r="AD3835" s="307">
        <v>0</v>
      </c>
      <c r="AE3835" s="307">
        <v>0</v>
      </c>
      <c r="AF3835" s="307">
        <v>0</v>
      </c>
      <c r="AG3835" s="307">
        <v>0</v>
      </c>
      <c r="AH3835" s="362">
        <v>0</v>
      </c>
      <c r="AI3835" s="362">
        <v>0</v>
      </c>
      <c r="AK3835" s="199"/>
      <c r="AM3835" s="11"/>
      <c r="AN3835" s="15"/>
      <c r="AO3835" s="11"/>
      <c r="AP3835" s="11"/>
    </row>
    <row r="3836" spans="3:42" outlineLevel="2" x14ac:dyDescent="0.2">
      <c r="C3836" s="252" t="s">
        <v>156</v>
      </c>
      <c r="D3836" s="119">
        <v>0</v>
      </c>
      <c r="F3836" s="12"/>
      <c r="H3836" s="797"/>
      <c r="K3836" s="164"/>
      <c r="Q3836" s="16"/>
      <c r="R3836" s="800">
        <v>0</v>
      </c>
      <c r="S3836" s="800">
        <v>0</v>
      </c>
      <c r="T3836" s="800">
        <v>0</v>
      </c>
      <c r="U3836" s="800">
        <v>0</v>
      </c>
      <c r="V3836" s="800">
        <v>0</v>
      </c>
      <c r="W3836" s="800">
        <v>0</v>
      </c>
      <c r="X3836" s="800">
        <v>0</v>
      </c>
      <c r="Y3836" s="800">
        <v>0</v>
      </c>
      <c r="Z3836" s="800">
        <v>0</v>
      </c>
      <c r="AA3836" s="800">
        <v>0</v>
      </c>
      <c r="AB3836" s="800">
        <v>0</v>
      </c>
      <c r="AC3836" s="800">
        <v>0</v>
      </c>
      <c r="AD3836" s="800">
        <v>0</v>
      </c>
      <c r="AE3836" s="800">
        <v>0</v>
      </c>
      <c r="AF3836" s="800">
        <v>0</v>
      </c>
      <c r="AG3836" s="800">
        <v>0</v>
      </c>
      <c r="AH3836" s="800">
        <v>0</v>
      </c>
      <c r="AI3836" s="800">
        <v>0</v>
      </c>
      <c r="AK3836" s="199"/>
      <c r="AM3836" s="11"/>
      <c r="AN3836" s="15"/>
      <c r="AO3836" s="11"/>
      <c r="AP3836" s="11"/>
    </row>
    <row r="3837" spans="3:42" outlineLevel="2" x14ac:dyDescent="0.2">
      <c r="C3837" s="252" t="s">
        <v>156</v>
      </c>
      <c r="D3837" s="119">
        <v>0</v>
      </c>
      <c r="F3837" s="794" t="s">
        <v>616</v>
      </c>
      <c r="AK3837" s="199"/>
      <c r="AM3837" s="11"/>
      <c r="AN3837" s="15"/>
      <c r="AO3837" s="11"/>
      <c r="AP3837" s="11"/>
    </row>
    <row r="3838" spans="3:42" outlineLevel="2" x14ac:dyDescent="0.2">
      <c r="C3838" s="252" t="s">
        <v>156</v>
      </c>
      <c r="D3838" s="119">
        <v>0</v>
      </c>
      <c r="F3838" s="761" t="s">
        <v>48</v>
      </c>
      <c r="G3838" s="75"/>
      <c r="H3838" s="796" t="s">
        <v>580</v>
      </c>
      <c r="I3838" s="228" t="s">
        <v>617</v>
      </c>
      <c r="J3838" s="75"/>
      <c r="K3838" s="741"/>
      <c r="L3838" s="75"/>
      <c r="M3838" s="75"/>
      <c r="N3838" s="75"/>
      <c r="O3838" s="75"/>
      <c r="P3838" s="75"/>
      <c r="Q3838" s="128" t="s">
        <v>110</v>
      </c>
      <c r="R3838" s="299">
        <v>0</v>
      </c>
      <c r="S3838" s="300">
        <v>0</v>
      </c>
      <c r="T3838" s="300">
        <v>0</v>
      </c>
      <c r="U3838" s="300">
        <v>0</v>
      </c>
      <c r="V3838" s="300">
        <v>0</v>
      </c>
      <c r="W3838" s="301">
        <v>0</v>
      </c>
      <c r="X3838" s="300">
        <v>0</v>
      </c>
      <c r="Y3838" s="300">
        <v>0</v>
      </c>
      <c r="Z3838" s="300">
        <v>0</v>
      </c>
      <c r="AA3838" s="300">
        <v>0</v>
      </c>
      <c r="AB3838" s="302">
        <v>0</v>
      </c>
      <c r="AC3838" s="302">
        <v>0</v>
      </c>
      <c r="AD3838" s="302">
        <v>0</v>
      </c>
      <c r="AE3838" s="302">
        <v>0</v>
      </c>
      <c r="AF3838" s="302">
        <v>0</v>
      </c>
      <c r="AG3838" s="302">
        <v>0</v>
      </c>
      <c r="AH3838" s="348">
        <v>0</v>
      </c>
      <c r="AI3838" s="348">
        <v>0</v>
      </c>
      <c r="AK3838" s="199"/>
      <c r="AM3838" s="11"/>
      <c r="AN3838" s="15"/>
      <c r="AO3838" s="11"/>
      <c r="AP3838" s="11"/>
    </row>
    <row r="3839" spans="3:42" outlineLevel="2" x14ac:dyDescent="0.2">
      <c r="C3839" s="252" t="s">
        <v>156</v>
      </c>
      <c r="D3839" s="119">
        <v>0</v>
      </c>
      <c r="F3839" s="767" t="s">
        <v>55</v>
      </c>
      <c r="H3839" s="797" t="s">
        <v>580</v>
      </c>
      <c r="I3839" s="234" t="s">
        <v>617</v>
      </c>
      <c r="K3839" s="164"/>
      <c r="Q3839" s="135" t="s">
        <v>110</v>
      </c>
      <c r="R3839" s="314">
        <v>0</v>
      </c>
      <c r="S3839" s="315">
        <v>0</v>
      </c>
      <c r="T3839" s="315">
        <v>0</v>
      </c>
      <c r="U3839" s="315">
        <v>0</v>
      </c>
      <c r="V3839" s="315">
        <v>0</v>
      </c>
      <c r="W3839" s="316">
        <v>0</v>
      </c>
      <c r="X3839" s="315">
        <v>0</v>
      </c>
      <c r="Y3839" s="315">
        <v>0</v>
      </c>
      <c r="Z3839" s="315">
        <v>0</v>
      </c>
      <c r="AA3839" s="315">
        <v>0</v>
      </c>
      <c r="AB3839" s="5">
        <v>0</v>
      </c>
      <c r="AC3839" s="5">
        <v>0</v>
      </c>
      <c r="AD3839" s="5">
        <v>0</v>
      </c>
      <c r="AE3839" s="5">
        <v>0</v>
      </c>
      <c r="AF3839" s="5">
        <v>0</v>
      </c>
      <c r="AG3839" s="5">
        <v>0</v>
      </c>
      <c r="AH3839" s="350">
        <v>0</v>
      </c>
      <c r="AI3839" s="350">
        <v>0</v>
      </c>
      <c r="AK3839" s="199"/>
      <c r="AM3839" s="11"/>
      <c r="AN3839" s="15"/>
      <c r="AO3839" s="11"/>
      <c r="AP3839" s="11"/>
    </row>
    <row r="3840" spans="3:42" outlineLevel="2" x14ac:dyDescent="0.2">
      <c r="C3840" s="252" t="s">
        <v>156</v>
      </c>
      <c r="D3840" s="119">
        <v>0</v>
      </c>
      <c r="F3840" s="783" t="s">
        <v>57</v>
      </c>
      <c r="G3840" s="83"/>
      <c r="H3840" s="798" t="s">
        <v>580</v>
      </c>
      <c r="I3840" s="240" t="s">
        <v>617</v>
      </c>
      <c r="J3840" s="83"/>
      <c r="K3840" s="736"/>
      <c r="L3840" s="83"/>
      <c r="M3840" s="83"/>
      <c r="N3840" s="83"/>
      <c r="O3840" s="83"/>
      <c r="P3840" s="83"/>
      <c r="Q3840" s="143" t="s">
        <v>110</v>
      </c>
      <c r="R3840" s="304">
        <v>0</v>
      </c>
      <c r="S3840" s="305">
        <v>0</v>
      </c>
      <c r="T3840" s="305">
        <v>0</v>
      </c>
      <c r="U3840" s="305">
        <v>0</v>
      </c>
      <c r="V3840" s="305">
        <v>0</v>
      </c>
      <c r="W3840" s="306">
        <v>0</v>
      </c>
      <c r="X3840" s="305">
        <v>0</v>
      </c>
      <c r="Y3840" s="305">
        <v>0</v>
      </c>
      <c r="Z3840" s="305">
        <v>0</v>
      </c>
      <c r="AA3840" s="305">
        <v>0</v>
      </c>
      <c r="AB3840" s="307">
        <v>0</v>
      </c>
      <c r="AC3840" s="307">
        <v>0</v>
      </c>
      <c r="AD3840" s="307">
        <v>0</v>
      </c>
      <c r="AE3840" s="307">
        <v>0</v>
      </c>
      <c r="AF3840" s="307">
        <v>0</v>
      </c>
      <c r="AG3840" s="307">
        <v>0</v>
      </c>
      <c r="AH3840" s="362">
        <v>0</v>
      </c>
      <c r="AI3840" s="362">
        <v>0</v>
      </c>
      <c r="AK3840" s="199"/>
      <c r="AM3840" s="11"/>
      <c r="AN3840" s="15"/>
      <c r="AO3840" s="11"/>
      <c r="AP3840" s="11"/>
    </row>
    <row r="3841" spans="3:42" outlineLevel="2" x14ac:dyDescent="0.2">
      <c r="C3841" s="252" t="s">
        <v>156</v>
      </c>
      <c r="D3841" s="119">
        <v>0</v>
      </c>
      <c r="F3841" s="802" t="s">
        <v>626</v>
      </c>
      <c r="R3841" s="800">
        <v>0</v>
      </c>
      <c r="S3841" s="800">
        <v>0</v>
      </c>
      <c r="T3841" s="800">
        <v>0</v>
      </c>
      <c r="U3841" s="800">
        <v>0</v>
      </c>
      <c r="V3841" s="800">
        <v>0</v>
      </c>
      <c r="W3841" s="800">
        <v>0</v>
      </c>
      <c r="X3841" s="800">
        <v>0</v>
      </c>
      <c r="Y3841" s="800">
        <v>0</v>
      </c>
      <c r="Z3841" s="800">
        <v>0</v>
      </c>
      <c r="AA3841" s="800">
        <v>0</v>
      </c>
      <c r="AB3841" s="800">
        <v>0</v>
      </c>
      <c r="AC3841" s="800">
        <v>0</v>
      </c>
      <c r="AD3841" s="800">
        <v>0</v>
      </c>
      <c r="AE3841" s="800">
        <v>0</v>
      </c>
      <c r="AF3841" s="800">
        <v>0</v>
      </c>
      <c r="AG3841" s="800">
        <v>0</v>
      </c>
      <c r="AH3841" s="800">
        <v>0</v>
      </c>
      <c r="AI3841" s="800">
        <v>0</v>
      </c>
      <c r="AK3841" s="199"/>
      <c r="AM3841" s="11"/>
      <c r="AN3841" s="15"/>
      <c r="AO3841" s="11"/>
      <c r="AP3841" s="11"/>
    </row>
    <row r="3842" spans="3:42" outlineLevel="2" x14ac:dyDescent="0.2">
      <c r="C3842" s="252" t="s">
        <v>156</v>
      </c>
      <c r="D3842" s="119">
        <v>0</v>
      </c>
      <c r="R3842" s="5"/>
      <c r="S3842" s="5"/>
      <c r="T3842" s="5"/>
      <c r="U3842" s="5"/>
      <c r="V3842" s="5"/>
      <c r="W3842" s="5"/>
      <c r="X3842" s="5"/>
      <c r="Y3842" s="5"/>
      <c r="AK3842" s="199"/>
      <c r="AM3842" s="11"/>
      <c r="AN3842" s="15"/>
      <c r="AO3842" s="11"/>
      <c r="AP3842" s="11"/>
    </row>
    <row r="3843" spans="3:42" outlineLevel="2" x14ac:dyDescent="0.2">
      <c r="C3843" s="252" t="s">
        <v>156</v>
      </c>
      <c r="D3843" s="119">
        <v>0</v>
      </c>
      <c r="F3843" s="789" t="s">
        <v>631</v>
      </c>
      <c r="G3843" s="790"/>
      <c r="H3843" s="803"/>
      <c r="I3843" s="790"/>
      <c r="J3843" s="790"/>
      <c r="K3843" s="792"/>
      <c r="L3843" s="789"/>
      <c r="M3843" s="789"/>
      <c r="N3843" s="789"/>
      <c r="O3843" s="789"/>
      <c r="P3843" s="789"/>
      <c r="Q3843" s="792"/>
      <c r="R3843" s="793"/>
      <c r="S3843" s="793"/>
      <c r="T3843" s="793"/>
      <c r="U3843" s="793"/>
      <c r="V3843" s="793"/>
      <c r="W3843" s="793"/>
      <c r="X3843" s="793"/>
      <c r="Y3843" s="793"/>
      <c r="Z3843" s="793"/>
      <c r="AA3843" s="793"/>
      <c r="AB3843" s="793"/>
      <c r="AC3843" s="793"/>
      <c r="AD3843" s="793"/>
      <c r="AE3843" s="793"/>
      <c r="AF3843" s="793"/>
      <c r="AG3843" s="793"/>
      <c r="AH3843" s="789"/>
      <c r="AI3843" s="789"/>
      <c r="AK3843" s="199"/>
      <c r="AM3843" s="11"/>
      <c r="AN3843" s="15"/>
      <c r="AO3843" s="11"/>
      <c r="AP3843" s="11"/>
    </row>
    <row r="3844" spans="3:42" outlineLevel="2" x14ac:dyDescent="0.2">
      <c r="C3844" s="252" t="s">
        <v>156</v>
      </c>
      <c r="D3844" s="119">
        <v>0</v>
      </c>
      <c r="F3844" t="s">
        <v>620</v>
      </c>
      <c r="AK3844" s="199"/>
      <c r="AM3844" s="11"/>
      <c r="AN3844" s="15"/>
      <c r="AO3844" s="11"/>
      <c r="AP3844" s="11"/>
    </row>
    <row r="3845" spans="3:42" outlineLevel="2" x14ac:dyDescent="0.2">
      <c r="C3845" s="252" t="s">
        <v>156</v>
      </c>
      <c r="D3845" s="119">
        <v>0</v>
      </c>
      <c r="F3845" s="761" t="s">
        <v>48</v>
      </c>
      <c r="G3845" s="75"/>
      <c r="H3845" s="796" t="s">
        <v>632</v>
      </c>
      <c r="I3845" s="801"/>
      <c r="J3845" s="75"/>
      <c r="K3845" s="741"/>
      <c r="L3845" s="75"/>
      <c r="M3845" s="75"/>
      <c r="N3845" s="75"/>
      <c r="O3845" s="75"/>
      <c r="P3845" s="75"/>
      <c r="Q3845" s="128" t="s">
        <v>536</v>
      </c>
      <c r="R3845" s="804">
        <v>0</v>
      </c>
      <c r="S3845" s="805">
        <v>0</v>
      </c>
      <c r="T3845" s="805">
        <v>0</v>
      </c>
      <c r="U3845" s="805">
        <v>0</v>
      </c>
      <c r="V3845" s="805">
        <v>0</v>
      </c>
      <c r="W3845" s="806">
        <v>0</v>
      </c>
      <c r="X3845" s="805">
        <v>0</v>
      </c>
      <c r="Y3845" s="805">
        <v>0</v>
      </c>
      <c r="Z3845" s="805">
        <v>0</v>
      </c>
      <c r="AA3845" s="805">
        <v>0</v>
      </c>
      <c r="AB3845" s="805">
        <v>0</v>
      </c>
      <c r="AC3845" s="805">
        <v>0</v>
      </c>
      <c r="AD3845" s="805">
        <v>0</v>
      </c>
      <c r="AE3845" s="805">
        <v>0</v>
      </c>
      <c r="AF3845" s="805">
        <v>0</v>
      </c>
      <c r="AG3845" s="805">
        <v>0</v>
      </c>
      <c r="AH3845" s="808">
        <v>0</v>
      </c>
      <c r="AI3845" s="808">
        <v>0</v>
      </c>
      <c r="AK3845" s="199"/>
      <c r="AM3845" s="11"/>
      <c r="AN3845" s="15"/>
      <c r="AO3845" s="11"/>
      <c r="AP3845" s="11"/>
    </row>
    <row r="3846" spans="3:42" outlineLevel="2" x14ac:dyDescent="0.2">
      <c r="C3846" s="252" t="s">
        <v>156</v>
      </c>
      <c r="D3846" s="119">
        <v>0</v>
      </c>
      <c r="F3846" s="767" t="s">
        <v>55</v>
      </c>
      <c r="H3846" s="797" t="s">
        <v>632</v>
      </c>
      <c r="K3846" s="164"/>
      <c r="Q3846" s="135" t="s">
        <v>536</v>
      </c>
      <c r="R3846" s="809">
        <v>0</v>
      </c>
      <c r="S3846" s="810">
        <v>0</v>
      </c>
      <c r="T3846" s="810">
        <v>0</v>
      </c>
      <c r="U3846" s="810">
        <v>0</v>
      </c>
      <c r="V3846" s="810">
        <v>0</v>
      </c>
      <c r="W3846" s="811">
        <v>0</v>
      </c>
      <c r="X3846" s="810">
        <v>0</v>
      </c>
      <c r="Y3846" s="810">
        <v>0</v>
      </c>
      <c r="Z3846" s="810">
        <v>0</v>
      </c>
      <c r="AA3846" s="810">
        <v>0</v>
      </c>
      <c r="AB3846" s="810">
        <v>0</v>
      </c>
      <c r="AC3846" s="810">
        <v>0</v>
      </c>
      <c r="AD3846" s="810">
        <v>0</v>
      </c>
      <c r="AE3846" s="810">
        <v>0</v>
      </c>
      <c r="AF3846" s="810">
        <v>0</v>
      </c>
      <c r="AG3846" s="810">
        <v>0</v>
      </c>
      <c r="AH3846" s="812">
        <v>0</v>
      </c>
      <c r="AI3846" s="812">
        <v>0</v>
      </c>
      <c r="AK3846" s="199"/>
      <c r="AM3846" s="11"/>
      <c r="AN3846" s="15"/>
      <c r="AO3846" s="11"/>
      <c r="AP3846" s="11"/>
    </row>
    <row r="3847" spans="3:42" outlineLevel="2" x14ac:dyDescent="0.2">
      <c r="C3847" s="252" t="s">
        <v>156</v>
      </c>
      <c r="D3847" s="119">
        <v>0</v>
      </c>
      <c r="F3847" s="783" t="s">
        <v>57</v>
      </c>
      <c r="G3847" s="83"/>
      <c r="H3847" s="798" t="s">
        <v>632</v>
      </c>
      <c r="I3847" s="799"/>
      <c r="J3847" s="83"/>
      <c r="K3847" s="736"/>
      <c r="L3847" s="83"/>
      <c r="M3847" s="83"/>
      <c r="N3847" s="83"/>
      <c r="O3847" s="83"/>
      <c r="P3847" s="83"/>
      <c r="Q3847" s="143" t="s">
        <v>536</v>
      </c>
      <c r="R3847" s="813">
        <v>0</v>
      </c>
      <c r="S3847" s="814">
        <v>0</v>
      </c>
      <c r="T3847" s="814">
        <v>0</v>
      </c>
      <c r="U3847" s="814">
        <v>0</v>
      </c>
      <c r="V3847" s="814">
        <v>0</v>
      </c>
      <c r="W3847" s="815">
        <v>0</v>
      </c>
      <c r="X3847" s="814">
        <v>0</v>
      </c>
      <c r="Y3847" s="814">
        <v>0</v>
      </c>
      <c r="Z3847" s="814">
        <v>0</v>
      </c>
      <c r="AA3847" s="814">
        <v>0</v>
      </c>
      <c r="AB3847" s="814">
        <v>0</v>
      </c>
      <c r="AC3847" s="814">
        <v>0</v>
      </c>
      <c r="AD3847" s="814">
        <v>0</v>
      </c>
      <c r="AE3847" s="814">
        <v>0</v>
      </c>
      <c r="AF3847" s="814">
        <v>0</v>
      </c>
      <c r="AG3847" s="814">
        <v>0</v>
      </c>
      <c r="AH3847" s="816">
        <v>0</v>
      </c>
      <c r="AI3847" s="816">
        <v>0</v>
      </c>
      <c r="AK3847" s="199"/>
      <c r="AM3847" s="11"/>
      <c r="AN3847" s="15"/>
      <c r="AO3847" s="11"/>
      <c r="AP3847" s="11"/>
    </row>
    <row r="3848" spans="3:42" outlineLevel="2" x14ac:dyDescent="0.2">
      <c r="C3848" s="252" t="s">
        <v>156</v>
      </c>
      <c r="D3848" s="119">
        <v>0</v>
      </c>
      <c r="F3848" s="12"/>
      <c r="H3848" s="817"/>
      <c r="K3848" s="16"/>
      <c r="Q3848" s="16"/>
      <c r="R3848" s="818"/>
      <c r="S3848" s="818"/>
      <c r="T3848" s="818"/>
      <c r="U3848" s="818"/>
      <c r="V3848" s="818"/>
      <c r="W3848" s="818"/>
      <c r="X3848" s="818"/>
      <c r="Y3848" s="818"/>
      <c r="Z3848" s="818"/>
      <c r="AA3848" s="818"/>
      <c r="AB3848" s="818"/>
      <c r="AC3848" s="818"/>
      <c r="AD3848" s="818"/>
      <c r="AE3848" s="818"/>
      <c r="AF3848" s="818"/>
      <c r="AG3848" s="818"/>
      <c r="AH3848" s="818"/>
      <c r="AI3848" s="818"/>
      <c r="AK3848" s="199"/>
      <c r="AM3848" s="11"/>
      <c r="AN3848" s="15"/>
      <c r="AO3848" s="11"/>
      <c r="AP3848" s="11"/>
    </row>
    <row r="3849" spans="3:42" outlineLevel="2" x14ac:dyDescent="0.2">
      <c r="C3849" s="252" t="s">
        <v>156</v>
      </c>
      <c r="D3849" s="119">
        <v>0</v>
      </c>
      <c r="F3849" s="121" t="s">
        <v>633</v>
      </c>
      <c r="G3849" s="756"/>
      <c r="H3849" s="757"/>
      <c r="I3849" s="788"/>
      <c r="J3849" s="756"/>
      <c r="K3849" s="758"/>
      <c r="L3849" s="759"/>
      <c r="M3849" s="759"/>
      <c r="N3849" s="759"/>
      <c r="O3849" s="759"/>
      <c r="P3849" s="759"/>
      <c r="Q3849" s="758"/>
      <c r="R3849" s="760"/>
      <c r="S3849" s="760"/>
      <c r="T3849" s="760"/>
      <c r="U3849" s="760"/>
      <c r="V3849" s="760"/>
      <c r="W3849" s="760"/>
      <c r="X3849" s="760"/>
      <c r="Y3849" s="760"/>
      <c r="Z3849" s="760"/>
      <c r="AA3849" s="760"/>
      <c r="AB3849" s="760"/>
      <c r="AC3849" s="760"/>
      <c r="AD3849" s="760"/>
      <c r="AE3849" s="760"/>
      <c r="AF3849" s="760"/>
      <c r="AG3849" s="760"/>
      <c r="AH3849" s="759"/>
      <c r="AI3849" s="759"/>
      <c r="AK3849" s="199"/>
      <c r="AM3849" s="11"/>
      <c r="AN3849" s="15"/>
      <c r="AO3849" s="11"/>
      <c r="AP3849" s="11"/>
    </row>
    <row r="3850" spans="3:42" outlineLevel="2" x14ac:dyDescent="0.2">
      <c r="C3850" s="252" t="s">
        <v>156</v>
      </c>
      <c r="D3850" s="119">
        <v>0</v>
      </c>
      <c r="F3850" s="789" t="s">
        <v>634</v>
      </c>
      <c r="G3850" s="790"/>
      <c r="H3850" s="803"/>
      <c r="I3850" s="791"/>
      <c r="J3850" s="790"/>
      <c r="K3850" s="792"/>
      <c r="L3850" s="789"/>
      <c r="M3850" s="789"/>
      <c r="N3850" s="789"/>
      <c r="O3850" s="789"/>
      <c r="P3850" s="789"/>
      <c r="Q3850" s="792"/>
      <c r="R3850" s="793"/>
      <c r="S3850" s="793"/>
      <c r="T3850" s="793"/>
      <c r="U3850" s="793"/>
      <c r="V3850" s="793"/>
      <c r="W3850" s="793"/>
      <c r="X3850" s="793"/>
      <c r="Y3850" s="793"/>
      <c r="Z3850" s="793"/>
      <c r="AA3850" s="793"/>
      <c r="AB3850" s="793"/>
      <c r="AC3850" s="793"/>
      <c r="AD3850" s="793"/>
      <c r="AE3850" s="793"/>
      <c r="AF3850" s="793"/>
      <c r="AG3850" s="793"/>
      <c r="AH3850" s="789"/>
      <c r="AI3850" s="789"/>
      <c r="AK3850" s="199"/>
      <c r="AM3850" s="11"/>
      <c r="AN3850" s="15"/>
      <c r="AO3850" s="11"/>
      <c r="AP3850" s="11"/>
    </row>
    <row r="3851" spans="3:42" outlineLevel="2" x14ac:dyDescent="0.2">
      <c r="C3851" s="252" t="s">
        <v>156</v>
      </c>
      <c r="D3851" s="119">
        <v>0</v>
      </c>
      <c r="F3851" s="794" t="s">
        <v>610</v>
      </c>
      <c r="H3851" s="795"/>
      <c r="AK3851" s="199"/>
      <c r="AM3851" s="11"/>
      <c r="AN3851" s="15"/>
      <c r="AO3851" s="11"/>
      <c r="AP3851" s="11"/>
    </row>
    <row r="3852" spans="3:42" outlineLevel="2" x14ac:dyDescent="0.2">
      <c r="C3852" s="252" t="s">
        <v>156</v>
      </c>
      <c r="D3852" s="119">
        <v>0</v>
      </c>
      <c r="F3852" s="761" t="s">
        <v>62</v>
      </c>
      <c r="G3852" s="75"/>
      <c r="H3852" s="796" t="s">
        <v>12</v>
      </c>
      <c r="I3852" s="796" t="s">
        <v>611</v>
      </c>
      <c r="J3852" s="75"/>
      <c r="K3852" s="741"/>
      <c r="L3852" s="75"/>
      <c r="M3852" s="75"/>
      <c r="N3852" s="75"/>
      <c r="O3852" s="75"/>
      <c r="P3852" s="75"/>
      <c r="Q3852" s="128" t="s">
        <v>110</v>
      </c>
      <c r="R3852" s="299">
        <v>0</v>
      </c>
      <c r="S3852" s="300">
        <v>0</v>
      </c>
      <c r="T3852" s="300">
        <v>0</v>
      </c>
      <c r="U3852" s="300">
        <v>0</v>
      </c>
      <c r="V3852" s="300">
        <v>0</v>
      </c>
      <c r="W3852" s="301">
        <v>0</v>
      </c>
      <c r="X3852" s="300">
        <v>0</v>
      </c>
      <c r="Y3852" s="300">
        <v>0</v>
      </c>
      <c r="Z3852" s="300">
        <v>0</v>
      </c>
      <c r="AA3852" s="300">
        <v>0</v>
      </c>
      <c r="AB3852" s="302">
        <v>0</v>
      </c>
      <c r="AC3852" s="302">
        <v>0</v>
      </c>
      <c r="AD3852" s="302">
        <v>0</v>
      </c>
      <c r="AE3852" s="302">
        <v>0</v>
      </c>
      <c r="AF3852" s="302">
        <v>0</v>
      </c>
      <c r="AG3852" s="302">
        <v>0</v>
      </c>
      <c r="AH3852" s="348">
        <v>0</v>
      </c>
      <c r="AI3852" s="348">
        <v>0</v>
      </c>
      <c r="AK3852" s="199"/>
      <c r="AM3852" s="11"/>
      <c r="AN3852" s="15"/>
      <c r="AO3852" s="11"/>
      <c r="AP3852" s="11"/>
    </row>
    <row r="3853" spans="3:42" outlineLevel="2" x14ac:dyDescent="0.2">
      <c r="C3853" s="252" t="s">
        <v>156</v>
      </c>
      <c r="D3853" s="119">
        <v>0</v>
      </c>
      <c r="F3853" s="767" t="s">
        <v>188</v>
      </c>
      <c r="H3853" s="797" t="s">
        <v>12</v>
      </c>
      <c r="I3853" s="797" t="s">
        <v>612</v>
      </c>
      <c r="K3853" s="164"/>
      <c r="Q3853" s="135" t="s">
        <v>110</v>
      </c>
      <c r="R3853" s="314">
        <v>0</v>
      </c>
      <c r="S3853" s="315">
        <v>0</v>
      </c>
      <c r="T3853" s="315">
        <v>0</v>
      </c>
      <c r="U3853" s="315">
        <v>0</v>
      </c>
      <c r="V3853" s="315">
        <v>0</v>
      </c>
      <c r="W3853" s="316">
        <v>0</v>
      </c>
      <c r="X3853" s="315">
        <v>0</v>
      </c>
      <c r="Y3853" s="315">
        <v>0</v>
      </c>
      <c r="Z3853" s="315">
        <v>0</v>
      </c>
      <c r="AA3853" s="315">
        <v>0</v>
      </c>
      <c r="AB3853" s="5">
        <v>0</v>
      </c>
      <c r="AC3853" s="5">
        <v>0</v>
      </c>
      <c r="AD3853" s="5">
        <v>0</v>
      </c>
      <c r="AE3853" s="5">
        <v>0</v>
      </c>
      <c r="AF3853" s="5">
        <v>0</v>
      </c>
      <c r="AG3853" s="5">
        <v>0</v>
      </c>
      <c r="AH3853" s="350">
        <v>0</v>
      </c>
      <c r="AI3853" s="350">
        <v>0</v>
      </c>
      <c r="AK3853" s="199"/>
      <c r="AM3853" s="11"/>
      <c r="AN3853" s="15"/>
      <c r="AO3853" s="11"/>
      <c r="AP3853" s="11"/>
    </row>
    <row r="3854" spans="3:42" outlineLevel="2" x14ac:dyDescent="0.2">
      <c r="C3854" s="252" t="s">
        <v>156</v>
      </c>
      <c r="D3854" s="119">
        <v>0</v>
      </c>
      <c r="F3854" s="767" t="s">
        <v>613</v>
      </c>
      <c r="H3854" s="797" t="s">
        <v>12</v>
      </c>
      <c r="I3854" s="234" t="s">
        <v>614</v>
      </c>
      <c r="K3854" s="164"/>
      <c r="Q3854" s="135" t="s">
        <v>110</v>
      </c>
      <c r="R3854" s="314">
        <v>0</v>
      </c>
      <c r="S3854" s="315">
        <v>0</v>
      </c>
      <c r="T3854" s="315">
        <v>0</v>
      </c>
      <c r="U3854" s="315">
        <v>0</v>
      </c>
      <c r="V3854" s="315">
        <v>0</v>
      </c>
      <c r="W3854" s="316">
        <v>0</v>
      </c>
      <c r="X3854" s="315">
        <v>0</v>
      </c>
      <c r="Y3854" s="315">
        <v>0</v>
      </c>
      <c r="Z3854" s="315">
        <v>0</v>
      </c>
      <c r="AA3854" s="315">
        <v>0</v>
      </c>
      <c r="AB3854" s="5">
        <v>0</v>
      </c>
      <c r="AC3854" s="5">
        <v>0</v>
      </c>
      <c r="AD3854" s="5">
        <v>0</v>
      </c>
      <c r="AE3854" s="5">
        <v>0</v>
      </c>
      <c r="AF3854" s="5">
        <v>0</v>
      </c>
      <c r="AG3854" s="5">
        <v>0</v>
      </c>
      <c r="AH3854" s="350">
        <v>0</v>
      </c>
      <c r="AI3854" s="350">
        <v>0</v>
      </c>
      <c r="AK3854" s="199"/>
      <c r="AM3854" s="11"/>
      <c r="AN3854" s="15"/>
      <c r="AO3854" s="11"/>
      <c r="AP3854" s="11"/>
    </row>
    <row r="3855" spans="3:42" outlineLevel="2" x14ac:dyDescent="0.2">
      <c r="C3855" s="252" t="s">
        <v>156</v>
      </c>
      <c r="D3855" s="119">
        <v>0</v>
      </c>
      <c r="F3855" s="783" t="s">
        <v>57</v>
      </c>
      <c r="G3855" s="83"/>
      <c r="H3855" s="798" t="s">
        <v>12</v>
      </c>
      <c r="I3855" s="799"/>
      <c r="J3855" s="83"/>
      <c r="K3855" s="736"/>
      <c r="L3855" s="83"/>
      <c r="M3855" s="83"/>
      <c r="N3855" s="83"/>
      <c r="O3855" s="83"/>
      <c r="P3855" s="83"/>
      <c r="Q3855" s="143" t="s">
        <v>110</v>
      </c>
      <c r="R3855" s="304">
        <v>0</v>
      </c>
      <c r="S3855" s="305">
        <v>0</v>
      </c>
      <c r="T3855" s="305">
        <v>0</v>
      </c>
      <c r="U3855" s="305">
        <v>0</v>
      </c>
      <c r="V3855" s="305">
        <v>0</v>
      </c>
      <c r="W3855" s="306">
        <v>0</v>
      </c>
      <c r="X3855" s="305">
        <v>0</v>
      </c>
      <c r="Y3855" s="305">
        <v>0</v>
      </c>
      <c r="Z3855" s="305">
        <v>0</v>
      </c>
      <c r="AA3855" s="305">
        <v>0</v>
      </c>
      <c r="AB3855" s="307">
        <v>0</v>
      </c>
      <c r="AC3855" s="307">
        <v>0</v>
      </c>
      <c r="AD3855" s="307">
        <v>0</v>
      </c>
      <c r="AE3855" s="307">
        <v>0</v>
      </c>
      <c r="AF3855" s="307">
        <v>0</v>
      </c>
      <c r="AG3855" s="307">
        <v>0</v>
      </c>
      <c r="AH3855" s="362">
        <v>0</v>
      </c>
      <c r="AI3855" s="362">
        <v>0</v>
      </c>
      <c r="AK3855" s="199"/>
      <c r="AM3855" s="11"/>
      <c r="AN3855" s="15"/>
      <c r="AO3855" s="11"/>
      <c r="AP3855" s="11"/>
    </row>
    <row r="3856" spans="3:42" outlineLevel="2" x14ac:dyDescent="0.2">
      <c r="C3856" s="252" t="s">
        <v>156</v>
      </c>
      <c r="D3856" s="119">
        <v>0</v>
      </c>
      <c r="F3856" s="12"/>
      <c r="H3856" s="234"/>
      <c r="K3856" s="164"/>
      <c r="Q3856" s="16"/>
      <c r="R3856" s="800">
        <v>0</v>
      </c>
      <c r="S3856" s="800">
        <v>0</v>
      </c>
      <c r="T3856" s="800">
        <v>0</v>
      </c>
      <c r="U3856" s="800">
        <v>0</v>
      </c>
      <c r="V3856" s="800">
        <v>0</v>
      </c>
      <c r="W3856" s="800">
        <v>0</v>
      </c>
      <c r="X3856" s="800">
        <v>0</v>
      </c>
      <c r="Y3856" s="800">
        <v>0</v>
      </c>
      <c r="Z3856" s="800">
        <v>0</v>
      </c>
      <c r="AA3856" s="800">
        <v>0</v>
      </c>
      <c r="AB3856" s="800">
        <v>0</v>
      </c>
      <c r="AC3856" s="800">
        <v>0</v>
      </c>
      <c r="AD3856" s="800">
        <v>0</v>
      </c>
      <c r="AE3856" s="800">
        <v>0</v>
      </c>
      <c r="AF3856" s="800">
        <v>0</v>
      </c>
      <c r="AG3856" s="800">
        <v>0</v>
      </c>
      <c r="AH3856" s="800">
        <v>0</v>
      </c>
      <c r="AI3856" s="800">
        <v>0</v>
      </c>
      <c r="AK3856" s="199"/>
      <c r="AM3856" s="11"/>
      <c r="AN3856" s="15"/>
      <c r="AO3856" s="11"/>
      <c r="AP3856" s="11"/>
    </row>
    <row r="3857" spans="3:42" outlineLevel="2" x14ac:dyDescent="0.2">
      <c r="C3857" s="252" t="s">
        <v>156</v>
      </c>
      <c r="D3857" s="119">
        <v>0</v>
      </c>
      <c r="F3857" s="794" t="s">
        <v>615</v>
      </c>
      <c r="AK3857" s="199"/>
      <c r="AM3857" s="11"/>
      <c r="AN3857" s="15"/>
      <c r="AO3857" s="11"/>
      <c r="AP3857" s="11"/>
    </row>
    <row r="3858" spans="3:42" outlineLevel="2" x14ac:dyDescent="0.2">
      <c r="C3858" s="252" t="s">
        <v>156</v>
      </c>
      <c r="D3858" s="119">
        <v>0</v>
      </c>
      <c r="F3858" s="761" t="s">
        <v>48</v>
      </c>
      <c r="G3858" s="75"/>
      <c r="H3858" s="796" t="s">
        <v>12</v>
      </c>
      <c r="I3858" s="801"/>
      <c r="J3858" s="75"/>
      <c r="K3858" s="741"/>
      <c r="L3858" s="75"/>
      <c r="M3858" s="75"/>
      <c r="N3858" s="75"/>
      <c r="O3858" s="75"/>
      <c r="P3858" s="75"/>
      <c r="Q3858" s="128" t="s">
        <v>110</v>
      </c>
      <c r="R3858" s="299">
        <v>0</v>
      </c>
      <c r="S3858" s="300">
        <v>0</v>
      </c>
      <c r="T3858" s="300">
        <v>0</v>
      </c>
      <c r="U3858" s="300">
        <v>0</v>
      </c>
      <c r="V3858" s="300">
        <v>0</v>
      </c>
      <c r="W3858" s="301">
        <v>0</v>
      </c>
      <c r="X3858" s="300">
        <v>0</v>
      </c>
      <c r="Y3858" s="300">
        <v>0</v>
      </c>
      <c r="Z3858" s="300">
        <v>0</v>
      </c>
      <c r="AA3858" s="300">
        <v>0</v>
      </c>
      <c r="AB3858" s="302">
        <v>0</v>
      </c>
      <c r="AC3858" s="302">
        <v>0</v>
      </c>
      <c r="AD3858" s="302">
        <v>0</v>
      </c>
      <c r="AE3858" s="302">
        <v>0</v>
      </c>
      <c r="AF3858" s="302">
        <v>0</v>
      </c>
      <c r="AG3858" s="302">
        <v>0</v>
      </c>
      <c r="AH3858" s="348">
        <v>0</v>
      </c>
      <c r="AI3858" s="348">
        <v>0</v>
      </c>
      <c r="AK3858" s="199"/>
      <c r="AM3858" s="11"/>
      <c r="AN3858" s="15"/>
      <c r="AO3858" s="11"/>
      <c r="AP3858" s="11"/>
    </row>
    <row r="3859" spans="3:42" outlineLevel="2" x14ac:dyDescent="0.2">
      <c r="C3859" s="252" t="s">
        <v>156</v>
      </c>
      <c r="D3859" s="119">
        <v>0</v>
      </c>
      <c r="F3859" s="767" t="s">
        <v>55</v>
      </c>
      <c r="H3859" s="797" t="s">
        <v>12</v>
      </c>
      <c r="K3859" s="164"/>
      <c r="Q3859" s="135" t="s">
        <v>110</v>
      </c>
      <c r="R3859" s="314">
        <v>0</v>
      </c>
      <c r="S3859" s="315">
        <v>0</v>
      </c>
      <c r="T3859" s="315">
        <v>0</v>
      </c>
      <c r="U3859" s="315">
        <v>0</v>
      </c>
      <c r="V3859" s="315">
        <v>0</v>
      </c>
      <c r="W3859" s="316">
        <v>0</v>
      </c>
      <c r="X3859" s="315">
        <v>0</v>
      </c>
      <c r="Y3859" s="315">
        <v>0</v>
      </c>
      <c r="Z3859" s="315">
        <v>0</v>
      </c>
      <c r="AA3859" s="315">
        <v>0</v>
      </c>
      <c r="AB3859" s="5">
        <v>0</v>
      </c>
      <c r="AC3859" s="5">
        <v>0</v>
      </c>
      <c r="AD3859" s="5">
        <v>0</v>
      </c>
      <c r="AE3859" s="5">
        <v>0</v>
      </c>
      <c r="AF3859" s="5">
        <v>0</v>
      </c>
      <c r="AG3859" s="5">
        <v>0</v>
      </c>
      <c r="AH3859" s="350">
        <v>0</v>
      </c>
      <c r="AI3859" s="350">
        <v>0</v>
      </c>
      <c r="AK3859" s="199"/>
      <c r="AM3859" s="11"/>
      <c r="AN3859" s="15"/>
      <c r="AO3859" s="11"/>
      <c r="AP3859" s="11"/>
    </row>
    <row r="3860" spans="3:42" outlineLevel="2" x14ac:dyDescent="0.2">
      <c r="C3860" s="252" t="s">
        <v>156</v>
      </c>
      <c r="D3860" s="119">
        <v>0</v>
      </c>
      <c r="F3860" s="783" t="s">
        <v>57</v>
      </c>
      <c r="G3860" s="83"/>
      <c r="H3860" s="798" t="s">
        <v>12</v>
      </c>
      <c r="I3860" s="799"/>
      <c r="J3860" s="83"/>
      <c r="K3860" s="736"/>
      <c r="L3860" s="83"/>
      <c r="M3860" s="83"/>
      <c r="N3860" s="83"/>
      <c r="O3860" s="83"/>
      <c r="P3860" s="83"/>
      <c r="Q3860" s="143" t="s">
        <v>110</v>
      </c>
      <c r="R3860" s="304">
        <v>0</v>
      </c>
      <c r="S3860" s="305">
        <v>0</v>
      </c>
      <c r="T3860" s="305">
        <v>0</v>
      </c>
      <c r="U3860" s="305">
        <v>0</v>
      </c>
      <c r="V3860" s="305">
        <v>0</v>
      </c>
      <c r="W3860" s="306">
        <v>0</v>
      </c>
      <c r="X3860" s="305">
        <v>0</v>
      </c>
      <c r="Y3860" s="305">
        <v>0</v>
      </c>
      <c r="Z3860" s="305">
        <v>0</v>
      </c>
      <c r="AA3860" s="305">
        <v>0</v>
      </c>
      <c r="AB3860" s="307">
        <v>0</v>
      </c>
      <c r="AC3860" s="307">
        <v>0</v>
      </c>
      <c r="AD3860" s="307">
        <v>0</v>
      </c>
      <c r="AE3860" s="307">
        <v>0</v>
      </c>
      <c r="AF3860" s="307">
        <v>0</v>
      </c>
      <c r="AG3860" s="307">
        <v>0</v>
      </c>
      <c r="AH3860" s="362">
        <v>0</v>
      </c>
      <c r="AI3860" s="362">
        <v>0</v>
      </c>
      <c r="AK3860" s="199"/>
      <c r="AM3860" s="11"/>
      <c r="AN3860" s="15"/>
      <c r="AO3860" s="11"/>
      <c r="AP3860" s="11"/>
    </row>
    <row r="3861" spans="3:42" outlineLevel="2" x14ac:dyDescent="0.2">
      <c r="C3861" s="252" t="s">
        <v>156</v>
      </c>
      <c r="D3861" s="119">
        <v>0</v>
      </c>
      <c r="F3861" s="12"/>
      <c r="H3861" s="164"/>
      <c r="K3861" s="164"/>
      <c r="Q3861" s="16"/>
      <c r="R3861" s="800">
        <v>0</v>
      </c>
      <c r="S3861" s="800">
        <v>0</v>
      </c>
      <c r="T3861" s="800">
        <v>0</v>
      </c>
      <c r="U3861" s="800">
        <v>0</v>
      </c>
      <c r="V3861" s="800">
        <v>0</v>
      </c>
      <c r="W3861" s="800">
        <v>0</v>
      </c>
      <c r="X3861" s="800">
        <v>0</v>
      </c>
      <c r="Y3861" s="800">
        <v>0</v>
      </c>
      <c r="Z3861" s="800">
        <v>0</v>
      </c>
      <c r="AA3861" s="800">
        <v>0</v>
      </c>
      <c r="AB3861" s="800">
        <v>0</v>
      </c>
      <c r="AC3861" s="800">
        <v>0</v>
      </c>
      <c r="AD3861" s="800">
        <v>0</v>
      </c>
      <c r="AE3861" s="800">
        <v>0</v>
      </c>
      <c r="AF3861" s="800">
        <v>0</v>
      </c>
      <c r="AG3861" s="800">
        <v>0</v>
      </c>
      <c r="AH3861" s="800">
        <v>0</v>
      </c>
      <c r="AI3861" s="800">
        <v>0</v>
      </c>
      <c r="AK3861" s="199"/>
      <c r="AM3861" s="11"/>
      <c r="AN3861" s="15"/>
      <c r="AO3861" s="11"/>
      <c r="AP3861" s="11"/>
    </row>
    <row r="3862" spans="3:42" outlineLevel="2" x14ac:dyDescent="0.2">
      <c r="C3862" s="252" t="s">
        <v>156</v>
      </c>
      <c r="D3862" s="119">
        <v>0</v>
      </c>
      <c r="F3862" s="794" t="s">
        <v>69</v>
      </c>
      <c r="AK3862" s="199"/>
      <c r="AM3862" s="11"/>
      <c r="AN3862" s="15"/>
      <c r="AO3862" s="11"/>
      <c r="AP3862" s="11"/>
    </row>
    <row r="3863" spans="3:42" outlineLevel="2" x14ac:dyDescent="0.2">
      <c r="C3863" s="252" t="s">
        <v>156</v>
      </c>
      <c r="D3863" s="119">
        <v>0</v>
      </c>
      <c r="F3863" s="761" t="s">
        <v>9</v>
      </c>
      <c r="G3863" s="75"/>
      <c r="H3863" s="796" t="s">
        <v>12</v>
      </c>
      <c r="I3863" s="801"/>
      <c r="J3863" s="75"/>
      <c r="K3863" s="741"/>
      <c r="L3863" s="75"/>
      <c r="M3863" s="75"/>
      <c r="N3863" s="75"/>
      <c r="O3863" s="75"/>
      <c r="P3863" s="75"/>
      <c r="Q3863" s="128" t="s">
        <v>110</v>
      </c>
      <c r="R3863" s="299">
        <v>0</v>
      </c>
      <c r="S3863" s="300">
        <v>0</v>
      </c>
      <c r="T3863" s="300">
        <v>0</v>
      </c>
      <c r="U3863" s="300">
        <v>0</v>
      </c>
      <c r="V3863" s="300">
        <v>0</v>
      </c>
      <c r="W3863" s="301">
        <v>0</v>
      </c>
      <c r="X3863" s="300">
        <v>0</v>
      </c>
      <c r="Y3863" s="300">
        <v>0</v>
      </c>
      <c r="Z3863" s="300">
        <v>0</v>
      </c>
      <c r="AA3863" s="300">
        <v>0</v>
      </c>
      <c r="AB3863" s="302">
        <v>0</v>
      </c>
      <c r="AC3863" s="302">
        <v>0</v>
      </c>
      <c r="AD3863" s="302">
        <v>0</v>
      </c>
      <c r="AE3863" s="302">
        <v>0</v>
      </c>
      <c r="AF3863" s="302">
        <v>0</v>
      </c>
      <c r="AG3863" s="302">
        <v>0</v>
      </c>
      <c r="AH3863" s="348">
        <v>0</v>
      </c>
      <c r="AI3863" s="348">
        <v>0</v>
      </c>
      <c r="AK3863" s="199"/>
      <c r="AM3863" s="11"/>
      <c r="AN3863" s="15"/>
      <c r="AO3863" s="11"/>
      <c r="AP3863" s="11"/>
    </row>
    <row r="3864" spans="3:42" outlineLevel="2" x14ac:dyDescent="0.2">
      <c r="C3864" s="252" t="s">
        <v>156</v>
      </c>
      <c r="D3864" s="119">
        <v>0</v>
      </c>
      <c r="F3864" s="767" t="s">
        <v>14</v>
      </c>
      <c r="H3864" s="797" t="s">
        <v>12</v>
      </c>
      <c r="K3864" s="164"/>
      <c r="Q3864" s="135" t="s">
        <v>110</v>
      </c>
      <c r="R3864" s="314">
        <v>0</v>
      </c>
      <c r="S3864" s="315">
        <v>0</v>
      </c>
      <c r="T3864" s="315">
        <v>0</v>
      </c>
      <c r="U3864" s="315">
        <v>0</v>
      </c>
      <c r="V3864" s="315">
        <v>0</v>
      </c>
      <c r="W3864" s="316">
        <v>0</v>
      </c>
      <c r="X3864" s="315">
        <v>0</v>
      </c>
      <c r="Y3864" s="315">
        <v>0</v>
      </c>
      <c r="Z3864" s="315">
        <v>0</v>
      </c>
      <c r="AA3864" s="315">
        <v>0</v>
      </c>
      <c r="AB3864" s="5">
        <v>0</v>
      </c>
      <c r="AC3864" s="5">
        <v>0</v>
      </c>
      <c r="AD3864" s="5">
        <v>0</v>
      </c>
      <c r="AE3864" s="5">
        <v>0</v>
      </c>
      <c r="AF3864" s="5">
        <v>0</v>
      </c>
      <c r="AG3864" s="5">
        <v>0</v>
      </c>
      <c r="AH3864" s="350">
        <v>0</v>
      </c>
      <c r="AI3864" s="350">
        <v>0</v>
      </c>
      <c r="AK3864" s="199"/>
      <c r="AM3864" s="11"/>
      <c r="AN3864" s="15"/>
      <c r="AO3864" s="11"/>
      <c r="AP3864" s="11"/>
    </row>
    <row r="3865" spans="3:42" outlineLevel="2" x14ac:dyDescent="0.2">
      <c r="C3865" s="252" t="s">
        <v>156</v>
      </c>
      <c r="D3865" s="119">
        <v>0</v>
      </c>
      <c r="F3865" s="783" t="s">
        <v>16</v>
      </c>
      <c r="G3865" s="83"/>
      <c r="H3865" s="798" t="s">
        <v>12</v>
      </c>
      <c r="I3865" s="799"/>
      <c r="J3865" s="83"/>
      <c r="K3865" s="736"/>
      <c r="L3865" s="83"/>
      <c r="M3865" s="83"/>
      <c r="N3865" s="83"/>
      <c r="O3865" s="83"/>
      <c r="P3865" s="83"/>
      <c r="Q3865" s="143" t="s">
        <v>110</v>
      </c>
      <c r="R3865" s="304">
        <v>0</v>
      </c>
      <c r="S3865" s="305">
        <v>0</v>
      </c>
      <c r="T3865" s="305">
        <v>0</v>
      </c>
      <c r="U3865" s="305">
        <v>0</v>
      </c>
      <c r="V3865" s="305">
        <v>0</v>
      </c>
      <c r="W3865" s="306">
        <v>0</v>
      </c>
      <c r="X3865" s="305">
        <v>0</v>
      </c>
      <c r="Y3865" s="305">
        <v>0</v>
      </c>
      <c r="Z3865" s="305">
        <v>0</v>
      </c>
      <c r="AA3865" s="305">
        <v>0</v>
      </c>
      <c r="AB3865" s="307">
        <v>0</v>
      </c>
      <c r="AC3865" s="307">
        <v>0</v>
      </c>
      <c r="AD3865" s="307">
        <v>0</v>
      </c>
      <c r="AE3865" s="307">
        <v>0</v>
      </c>
      <c r="AF3865" s="307">
        <v>0</v>
      </c>
      <c r="AG3865" s="307">
        <v>0</v>
      </c>
      <c r="AH3865" s="362">
        <v>0</v>
      </c>
      <c r="AI3865" s="362">
        <v>0</v>
      </c>
      <c r="AK3865" s="199"/>
      <c r="AM3865" s="11"/>
      <c r="AN3865" s="15"/>
      <c r="AO3865" s="11"/>
      <c r="AP3865" s="11"/>
    </row>
    <row r="3866" spans="3:42" outlineLevel="2" x14ac:dyDescent="0.2">
      <c r="C3866" s="252" t="s">
        <v>156</v>
      </c>
      <c r="D3866" s="119">
        <v>0</v>
      </c>
      <c r="F3866" s="12"/>
      <c r="H3866" s="797"/>
      <c r="K3866" s="164"/>
      <c r="Q3866" s="16"/>
      <c r="R3866" s="800">
        <v>0</v>
      </c>
      <c r="S3866" s="800">
        <v>0</v>
      </c>
      <c r="T3866" s="800">
        <v>0</v>
      </c>
      <c r="U3866" s="800">
        <v>0</v>
      </c>
      <c r="V3866" s="800">
        <v>0</v>
      </c>
      <c r="W3866" s="800">
        <v>0</v>
      </c>
      <c r="X3866" s="800">
        <v>0</v>
      </c>
      <c r="Y3866" s="800">
        <v>0</v>
      </c>
      <c r="Z3866" s="800">
        <v>0</v>
      </c>
      <c r="AA3866" s="800">
        <v>0</v>
      </c>
      <c r="AB3866" s="800">
        <v>0</v>
      </c>
      <c r="AC3866" s="800">
        <v>0</v>
      </c>
      <c r="AD3866" s="800">
        <v>0</v>
      </c>
      <c r="AE3866" s="800">
        <v>0</v>
      </c>
      <c r="AF3866" s="800">
        <v>0</v>
      </c>
      <c r="AG3866" s="800">
        <v>0</v>
      </c>
      <c r="AH3866" s="800">
        <v>0</v>
      </c>
      <c r="AI3866" s="800">
        <v>0</v>
      </c>
      <c r="AK3866" s="199"/>
      <c r="AM3866" s="11"/>
      <c r="AN3866" s="15"/>
      <c r="AO3866" s="11"/>
      <c r="AP3866" s="11"/>
    </row>
    <row r="3867" spans="3:42" outlineLevel="2" x14ac:dyDescent="0.2">
      <c r="C3867" s="252" t="s">
        <v>156</v>
      </c>
      <c r="D3867" s="119">
        <v>0</v>
      </c>
      <c r="F3867" s="794" t="s">
        <v>616</v>
      </c>
      <c r="AK3867" s="199"/>
      <c r="AM3867" s="11"/>
      <c r="AN3867" s="15"/>
      <c r="AO3867" s="11"/>
      <c r="AP3867" s="11"/>
    </row>
    <row r="3868" spans="3:42" outlineLevel="2" x14ac:dyDescent="0.2">
      <c r="C3868" s="252" t="s">
        <v>156</v>
      </c>
      <c r="D3868" s="119">
        <v>0</v>
      </c>
      <c r="F3868" s="761" t="s">
        <v>48</v>
      </c>
      <c r="G3868" s="75"/>
      <c r="H3868" s="796" t="s">
        <v>12</v>
      </c>
      <c r="I3868" s="228" t="s">
        <v>617</v>
      </c>
      <c r="J3868" s="75"/>
      <c r="K3868" s="741"/>
      <c r="L3868" s="75"/>
      <c r="M3868" s="75"/>
      <c r="N3868" s="75"/>
      <c r="O3868" s="75"/>
      <c r="P3868" s="75"/>
      <c r="Q3868" s="128" t="s">
        <v>110</v>
      </c>
      <c r="R3868" s="299">
        <v>0</v>
      </c>
      <c r="S3868" s="300">
        <v>0</v>
      </c>
      <c r="T3868" s="300">
        <v>0</v>
      </c>
      <c r="U3868" s="300">
        <v>0</v>
      </c>
      <c r="V3868" s="300">
        <v>0</v>
      </c>
      <c r="W3868" s="301">
        <v>0</v>
      </c>
      <c r="X3868" s="300">
        <v>0</v>
      </c>
      <c r="Y3868" s="300">
        <v>0</v>
      </c>
      <c r="Z3868" s="300">
        <v>0</v>
      </c>
      <c r="AA3868" s="300">
        <v>0</v>
      </c>
      <c r="AB3868" s="302">
        <v>0</v>
      </c>
      <c r="AC3868" s="302">
        <v>0</v>
      </c>
      <c r="AD3868" s="302">
        <v>0</v>
      </c>
      <c r="AE3868" s="302">
        <v>0</v>
      </c>
      <c r="AF3868" s="302">
        <v>0</v>
      </c>
      <c r="AG3868" s="302">
        <v>0</v>
      </c>
      <c r="AH3868" s="348">
        <v>0</v>
      </c>
      <c r="AI3868" s="348">
        <v>0</v>
      </c>
      <c r="AK3868" s="199"/>
      <c r="AM3868" s="11"/>
      <c r="AN3868" s="15"/>
      <c r="AO3868" s="11"/>
      <c r="AP3868" s="11"/>
    </row>
    <row r="3869" spans="3:42" outlineLevel="2" x14ac:dyDescent="0.2">
      <c r="C3869" s="252" t="s">
        <v>156</v>
      </c>
      <c r="D3869" s="119">
        <v>0</v>
      </c>
      <c r="F3869" s="767" t="s">
        <v>55</v>
      </c>
      <c r="H3869" s="797" t="s">
        <v>12</v>
      </c>
      <c r="I3869" s="234" t="s">
        <v>617</v>
      </c>
      <c r="K3869" s="164"/>
      <c r="Q3869" s="135" t="s">
        <v>110</v>
      </c>
      <c r="R3869" s="314">
        <v>0</v>
      </c>
      <c r="S3869" s="315">
        <v>0</v>
      </c>
      <c r="T3869" s="315">
        <v>0</v>
      </c>
      <c r="U3869" s="315">
        <v>0</v>
      </c>
      <c r="V3869" s="315">
        <v>0</v>
      </c>
      <c r="W3869" s="316">
        <v>0</v>
      </c>
      <c r="X3869" s="315">
        <v>0</v>
      </c>
      <c r="Y3869" s="315">
        <v>0</v>
      </c>
      <c r="Z3869" s="315">
        <v>0</v>
      </c>
      <c r="AA3869" s="315">
        <v>0</v>
      </c>
      <c r="AB3869" s="5">
        <v>0</v>
      </c>
      <c r="AC3869" s="5">
        <v>0</v>
      </c>
      <c r="AD3869" s="5">
        <v>0</v>
      </c>
      <c r="AE3869" s="5">
        <v>0</v>
      </c>
      <c r="AF3869" s="5">
        <v>0</v>
      </c>
      <c r="AG3869" s="5">
        <v>0</v>
      </c>
      <c r="AH3869" s="350">
        <v>0</v>
      </c>
      <c r="AI3869" s="350">
        <v>0</v>
      </c>
      <c r="AK3869" s="199"/>
      <c r="AM3869" s="11"/>
      <c r="AN3869" s="15"/>
      <c r="AO3869" s="11"/>
      <c r="AP3869" s="11"/>
    </row>
    <row r="3870" spans="3:42" outlineLevel="2" x14ac:dyDescent="0.2">
      <c r="C3870" s="252" t="s">
        <v>156</v>
      </c>
      <c r="D3870" s="119">
        <v>0</v>
      </c>
      <c r="F3870" s="783" t="s">
        <v>57</v>
      </c>
      <c r="G3870" s="83"/>
      <c r="H3870" s="798" t="s">
        <v>12</v>
      </c>
      <c r="I3870" s="240" t="s">
        <v>617</v>
      </c>
      <c r="J3870" s="83"/>
      <c r="K3870" s="736"/>
      <c r="L3870" s="83"/>
      <c r="M3870" s="83"/>
      <c r="N3870" s="83"/>
      <c r="O3870" s="83"/>
      <c r="P3870" s="83"/>
      <c r="Q3870" s="143" t="s">
        <v>110</v>
      </c>
      <c r="R3870" s="304">
        <v>0</v>
      </c>
      <c r="S3870" s="305">
        <v>0</v>
      </c>
      <c r="T3870" s="305">
        <v>0</v>
      </c>
      <c r="U3870" s="305">
        <v>0</v>
      </c>
      <c r="V3870" s="305">
        <v>0</v>
      </c>
      <c r="W3870" s="306">
        <v>0</v>
      </c>
      <c r="X3870" s="305">
        <v>0</v>
      </c>
      <c r="Y3870" s="305">
        <v>0</v>
      </c>
      <c r="Z3870" s="305">
        <v>0</v>
      </c>
      <c r="AA3870" s="305">
        <v>0</v>
      </c>
      <c r="AB3870" s="307">
        <v>0</v>
      </c>
      <c r="AC3870" s="307">
        <v>0</v>
      </c>
      <c r="AD3870" s="307">
        <v>0</v>
      </c>
      <c r="AE3870" s="307">
        <v>0</v>
      </c>
      <c r="AF3870" s="307">
        <v>0</v>
      </c>
      <c r="AG3870" s="307">
        <v>0</v>
      </c>
      <c r="AH3870" s="362">
        <v>0</v>
      </c>
      <c r="AI3870" s="362">
        <v>0</v>
      </c>
      <c r="AK3870" s="199"/>
      <c r="AM3870" s="11"/>
      <c r="AN3870" s="15"/>
      <c r="AO3870" s="11"/>
      <c r="AP3870" s="11"/>
    </row>
    <row r="3871" spans="3:42" outlineLevel="2" x14ac:dyDescent="0.2">
      <c r="C3871" s="252" t="s">
        <v>156</v>
      </c>
      <c r="D3871" s="119">
        <v>0</v>
      </c>
      <c r="F3871" s="802" t="s">
        <v>626</v>
      </c>
      <c r="R3871" s="800">
        <v>0</v>
      </c>
      <c r="S3871" s="800">
        <v>0</v>
      </c>
      <c r="T3871" s="800">
        <v>0</v>
      </c>
      <c r="U3871" s="800">
        <v>0</v>
      </c>
      <c r="V3871" s="800">
        <v>0</v>
      </c>
      <c r="W3871" s="800">
        <v>0</v>
      </c>
      <c r="X3871" s="800">
        <v>0</v>
      </c>
      <c r="Y3871" s="800">
        <v>0</v>
      </c>
      <c r="Z3871" s="800">
        <v>0</v>
      </c>
      <c r="AA3871" s="800">
        <v>0</v>
      </c>
      <c r="AB3871" s="800">
        <v>0</v>
      </c>
      <c r="AC3871" s="800">
        <v>0</v>
      </c>
      <c r="AD3871" s="800">
        <v>0</v>
      </c>
      <c r="AE3871" s="800">
        <v>0</v>
      </c>
      <c r="AF3871" s="800">
        <v>0</v>
      </c>
      <c r="AG3871" s="800">
        <v>0</v>
      </c>
      <c r="AH3871" s="800">
        <v>0</v>
      </c>
      <c r="AI3871" s="800">
        <v>0</v>
      </c>
      <c r="AK3871" s="199"/>
      <c r="AM3871" s="11"/>
      <c r="AN3871" s="15"/>
      <c r="AO3871" s="11"/>
      <c r="AP3871" s="11"/>
    </row>
    <row r="3872" spans="3:42" outlineLevel="2" x14ac:dyDescent="0.2">
      <c r="C3872" s="252" t="s">
        <v>156</v>
      </c>
      <c r="D3872" s="119">
        <v>0</v>
      </c>
      <c r="R3872" s="5"/>
      <c r="S3872" s="5"/>
      <c r="T3872" s="5"/>
      <c r="U3872" s="5"/>
      <c r="V3872" s="5"/>
      <c r="W3872" s="5"/>
      <c r="X3872" s="5"/>
      <c r="Y3872" s="5"/>
      <c r="AK3872" s="199"/>
      <c r="AM3872" s="11"/>
      <c r="AN3872" s="15"/>
      <c r="AO3872" s="11"/>
      <c r="AP3872" s="11"/>
    </row>
    <row r="3873" spans="3:42" outlineLevel="2" x14ac:dyDescent="0.2">
      <c r="C3873" s="252" t="s">
        <v>156</v>
      </c>
      <c r="D3873" s="119">
        <v>0</v>
      </c>
      <c r="F3873" s="789" t="s">
        <v>635</v>
      </c>
      <c r="G3873" s="790"/>
      <c r="H3873" s="803"/>
      <c r="I3873" s="790"/>
      <c r="J3873" s="790"/>
      <c r="K3873" s="792"/>
      <c r="L3873" s="789"/>
      <c r="M3873" s="789"/>
      <c r="N3873" s="789"/>
      <c r="O3873" s="789"/>
      <c r="P3873" s="789"/>
      <c r="Q3873" s="792"/>
      <c r="R3873" s="793"/>
      <c r="S3873" s="793"/>
      <c r="T3873" s="793"/>
      <c r="U3873" s="793"/>
      <c r="V3873" s="793"/>
      <c r="W3873" s="793"/>
      <c r="X3873" s="793"/>
      <c r="Y3873" s="793"/>
      <c r="Z3873" s="793"/>
      <c r="AA3873" s="793"/>
      <c r="AB3873" s="793"/>
      <c r="AC3873" s="793"/>
      <c r="AD3873" s="793"/>
      <c r="AE3873" s="793"/>
      <c r="AF3873" s="793"/>
      <c r="AG3873" s="793"/>
      <c r="AH3873" s="789"/>
      <c r="AI3873" s="789"/>
      <c r="AK3873" s="199"/>
      <c r="AM3873" s="11"/>
      <c r="AN3873" s="15"/>
      <c r="AO3873" s="11"/>
      <c r="AP3873" s="11"/>
    </row>
    <row r="3874" spans="3:42" outlineLevel="2" x14ac:dyDescent="0.2">
      <c r="C3874" s="252" t="s">
        <v>156</v>
      </c>
      <c r="D3874" s="119">
        <v>0</v>
      </c>
      <c r="F3874" t="s">
        <v>620</v>
      </c>
      <c r="AK3874" s="199"/>
      <c r="AM3874" s="11"/>
      <c r="AN3874" s="15"/>
      <c r="AO3874" s="11"/>
      <c r="AP3874" s="11"/>
    </row>
    <row r="3875" spans="3:42" outlineLevel="2" x14ac:dyDescent="0.2">
      <c r="C3875" s="252" t="s">
        <v>156</v>
      </c>
      <c r="D3875" s="119">
        <v>0</v>
      </c>
      <c r="F3875" s="761" t="s">
        <v>48</v>
      </c>
      <c r="G3875" s="75"/>
      <c r="H3875" s="796" t="s">
        <v>636</v>
      </c>
      <c r="I3875" s="801"/>
      <c r="J3875" s="75"/>
      <c r="K3875" s="741"/>
      <c r="L3875" s="75"/>
      <c r="M3875" s="75"/>
      <c r="N3875" s="75"/>
      <c r="O3875" s="75"/>
      <c r="P3875" s="75"/>
      <c r="Q3875" s="128" t="s">
        <v>536</v>
      </c>
      <c r="R3875" s="804">
        <v>0</v>
      </c>
      <c r="S3875" s="805">
        <v>0</v>
      </c>
      <c r="T3875" s="805">
        <v>0</v>
      </c>
      <c r="U3875" s="805">
        <v>0</v>
      </c>
      <c r="V3875" s="805">
        <v>0</v>
      </c>
      <c r="W3875" s="806">
        <v>0</v>
      </c>
      <c r="X3875" s="805">
        <v>0</v>
      </c>
      <c r="Y3875" s="805">
        <v>0</v>
      </c>
      <c r="Z3875" s="805">
        <v>0</v>
      </c>
      <c r="AA3875" s="805">
        <v>0</v>
      </c>
      <c r="AB3875" s="805">
        <v>0</v>
      </c>
      <c r="AC3875" s="805">
        <v>0</v>
      </c>
      <c r="AD3875" s="805">
        <v>0</v>
      </c>
      <c r="AE3875" s="805">
        <v>0</v>
      </c>
      <c r="AF3875" s="805">
        <v>0</v>
      </c>
      <c r="AG3875" s="805">
        <v>0</v>
      </c>
      <c r="AH3875" s="808">
        <v>0</v>
      </c>
      <c r="AI3875" s="808">
        <v>0</v>
      </c>
      <c r="AK3875" s="199"/>
      <c r="AM3875" s="11"/>
      <c r="AN3875" s="15"/>
      <c r="AO3875" s="11"/>
      <c r="AP3875" s="11"/>
    </row>
    <row r="3876" spans="3:42" outlineLevel="2" x14ac:dyDescent="0.2">
      <c r="C3876" s="252" t="s">
        <v>156</v>
      </c>
      <c r="D3876" s="119">
        <v>0</v>
      </c>
      <c r="F3876" s="767" t="s">
        <v>55</v>
      </c>
      <c r="H3876" s="797" t="s">
        <v>636</v>
      </c>
      <c r="K3876" s="164"/>
      <c r="Q3876" s="135" t="s">
        <v>536</v>
      </c>
      <c r="R3876" s="809">
        <v>0</v>
      </c>
      <c r="S3876" s="810">
        <v>0</v>
      </c>
      <c r="T3876" s="810">
        <v>0</v>
      </c>
      <c r="U3876" s="810">
        <v>0</v>
      </c>
      <c r="V3876" s="810">
        <v>0</v>
      </c>
      <c r="W3876" s="811">
        <v>0</v>
      </c>
      <c r="X3876" s="810">
        <v>0</v>
      </c>
      <c r="Y3876" s="810">
        <v>0</v>
      </c>
      <c r="Z3876" s="810">
        <v>0</v>
      </c>
      <c r="AA3876" s="810">
        <v>0</v>
      </c>
      <c r="AB3876" s="810">
        <v>0</v>
      </c>
      <c r="AC3876" s="810">
        <v>0</v>
      </c>
      <c r="AD3876" s="810">
        <v>0</v>
      </c>
      <c r="AE3876" s="810">
        <v>0</v>
      </c>
      <c r="AF3876" s="810">
        <v>0</v>
      </c>
      <c r="AG3876" s="810">
        <v>0</v>
      </c>
      <c r="AH3876" s="812">
        <v>0</v>
      </c>
      <c r="AI3876" s="812">
        <v>0</v>
      </c>
      <c r="AK3876" s="199"/>
      <c r="AM3876" s="11"/>
      <c r="AN3876" s="15"/>
      <c r="AO3876" s="11"/>
      <c r="AP3876" s="11"/>
    </row>
    <row r="3877" spans="3:42" outlineLevel="2" x14ac:dyDescent="0.2">
      <c r="C3877" s="252" t="s">
        <v>156</v>
      </c>
      <c r="D3877" s="119">
        <v>0</v>
      </c>
      <c r="F3877" s="783" t="s">
        <v>57</v>
      </c>
      <c r="G3877" s="83"/>
      <c r="H3877" s="798" t="s">
        <v>636</v>
      </c>
      <c r="I3877" s="799"/>
      <c r="J3877" s="83"/>
      <c r="K3877" s="736"/>
      <c r="L3877" s="83"/>
      <c r="M3877" s="83"/>
      <c r="N3877" s="83"/>
      <c r="O3877" s="83"/>
      <c r="P3877" s="83"/>
      <c r="Q3877" s="143" t="s">
        <v>536</v>
      </c>
      <c r="R3877" s="813">
        <v>0</v>
      </c>
      <c r="S3877" s="814">
        <v>0</v>
      </c>
      <c r="T3877" s="814">
        <v>0</v>
      </c>
      <c r="U3877" s="814">
        <v>0</v>
      </c>
      <c r="V3877" s="814">
        <v>0</v>
      </c>
      <c r="W3877" s="815">
        <v>0</v>
      </c>
      <c r="X3877" s="814">
        <v>0</v>
      </c>
      <c r="Y3877" s="814">
        <v>0</v>
      </c>
      <c r="Z3877" s="814">
        <v>0</v>
      </c>
      <c r="AA3877" s="814">
        <v>0</v>
      </c>
      <c r="AB3877" s="814">
        <v>0</v>
      </c>
      <c r="AC3877" s="814">
        <v>0</v>
      </c>
      <c r="AD3877" s="814">
        <v>0</v>
      </c>
      <c r="AE3877" s="814">
        <v>0</v>
      </c>
      <c r="AF3877" s="814">
        <v>0</v>
      </c>
      <c r="AG3877" s="814">
        <v>0</v>
      </c>
      <c r="AH3877" s="816">
        <v>0</v>
      </c>
      <c r="AI3877" s="816">
        <v>0</v>
      </c>
      <c r="AK3877" s="199"/>
      <c r="AM3877" s="11"/>
      <c r="AN3877" s="15"/>
      <c r="AO3877" s="11"/>
      <c r="AP3877" s="11"/>
    </row>
    <row r="3878" spans="3:42" outlineLevel="2" x14ac:dyDescent="0.2">
      <c r="C3878" s="252" t="s">
        <v>156</v>
      </c>
      <c r="D3878" s="119">
        <v>0</v>
      </c>
      <c r="F3878" s="12"/>
      <c r="H3878" s="817"/>
      <c r="K3878" s="16"/>
      <c r="Q3878" s="16"/>
      <c r="R3878" s="818"/>
      <c r="S3878" s="818"/>
      <c r="T3878" s="818"/>
      <c r="U3878" s="818"/>
      <c r="V3878" s="818"/>
      <c r="W3878" s="818"/>
      <c r="X3878" s="818"/>
      <c r="Y3878" s="818"/>
      <c r="Z3878" s="818"/>
      <c r="AA3878" s="818"/>
      <c r="AB3878" s="818"/>
      <c r="AC3878" s="818"/>
      <c r="AD3878" s="818"/>
      <c r="AE3878" s="818"/>
      <c r="AF3878" s="818"/>
      <c r="AG3878" s="818"/>
      <c r="AH3878" s="818"/>
      <c r="AI3878" s="818"/>
      <c r="AK3878" s="199"/>
      <c r="AM3878" s="11"/>
      <c r="AN3878" s="15"/>
      <c r="AO3878" s="11"/>
      <c r="AP3878" s="11"/>
    </row>
    <row r="3879" spans="3:42" x14ac:dyDescent="0.2">
      <c r="C3879" s="252" t="s">
        <v>152</v>
      </c>
      <c r="D3879" s="754" t="s">
        <v>152</v>
      </c>
      <c r="E3879" s="67"/>
      <c r="F3879" s="67"/>
      <c r="G3879" s="67"/>
      <c r="H3879" s="755" t="s">
        <v>152</v>
      </c>
      <c r="I3879" s="67"/>
      <c r="J3879" s="67"/>
      <c r="K3879" s="102"/>
      <c r="L3879" s="67"/>
      <c r="M3879" s="67"/>
      <c r="N3879" s="67"/>
      <c r="O3879" s="67"/>
      <c r="P3879" s="67"/>
      <c r="Q3879" s="102"/>
      <c r="R3879" s="67"/>
      <c r="S3879" s="67"/>
      <c r="T3879" s="67"/>
      <c r="U3879" s="67"/>
      <c r="V3879" s="67"/>
      <c r="W3879" s="67"/>
      <c r="X3879" s="67"/>
      <c r="Y3879" s="67"/>
      <c r="Z3879" s="67"/>
      <c r="AA3879" s="67"/>
      <c r="AB3879" s="67"/>
      <c r="AC3879" s="67"/>
      <c r="AD3879" s="67"/>
      <c r="AE3879" s="67"/>
      <c r="AF3879" s="67"/>
      <c r="AG3879" s="67"/>
      <c r="AH3879" s="67"/>
      <c r="AI3879" s="67"/>
      <c r="AK3879" s="199"/>
      <c r="AM3879" s="11"/>
      <c r="AN3879" s="15"/>
      <c r="AO3879" s="11"/>
      <c r="AP3879" s="11"/>
    </row>
    <row r="3880" spans="3:42" outlineLevel="1" x14ac:dyDescent="0.2">
      <c r="C3880" s="252" t="s">
        <v>152</v>
      </c>
      <c r="D3880" s="119" t="s">
        <v>152</v>
      </c>
      <c r="F3880" s="121" t="s">
        <v>597</v>
      </c>
      <c r="G3880" s="756"/>
      <c r="H3880" s="757"/>
      <c r="I3880" s="756"/>
      <c r="J3880" s="756"/>
      <c r="K3880" s="758"/>
      <c r="L3880" s="759"/>
      <c r="M3880" s="759"/>
      <c r="N3880" s="759"/>
      <c r="O3880" s="759"/>
      <c r="P3880" s="759"/>
      <c r="Q3880" s="758"/>
      <c r="R3880" s="760"/>
      <c r="S3880" s="760"/>
      <c r="T3880" s="760"/>
      <c r="U3880" s="760"/>
      <c r="V3880" s="760"/>
      <c r="W3880" s="760"/>
      <c r="X3880" s="760"/>
      <c r="Y3880" s="760"/>
      <c r="Z3880" s="760"/>
      <c r="AA3880" s="760"/>
      <c r="AB3880" s="760"/>
      <c r="AC3880" s="760"/>
      <c r="AD3880" s="760"/>
      <c r="AE3880" s="760"/>
      <c r="AF3880" s="760"/>
      <c r="AG3880" s="760"/>
      <c r="AH3880" s="759"/>
      <c r="AI3880" s="759"/>
      <c r="AK3880" s="199"/>
      <c r="AM3880" s="11"/>
      <c r="AN3880" s="15"/>
      <c r="AO3880" s="11"/>
      <c r="AP3880" s="11"/>
    </row>
    <row r="3881" spans="3:42" outlineLevel="2" x14ac:dyDescent="0.2">
      <c r="C3881" s="252" t="s">
        <v>152</v>
      </c>
      <c r="D3881" s="119" t="s">
        <v>152</v>
      </c>
      <c r="F3881" s="12"/>
      <c r="G3881" s="149" t="s">
        <v>598</v>
      </c>
      <c r="H3881" s="72" t="s">
        <v>48</v>
      </c>
      <c r="I3881" s="8" t="s">
        <v>451</v>
      </c>
      <c r="J3881" s="8" t="s">
        <v>599</v>
      </c>
      <c r="K3881" s="8" t="s">
        <v>61</v>
      </c>
      <c r="AK3881" s="199"/>
      <c r="AM3881" s="11"/>
      <c r="AN3881" s="15"/>
      <c r="AO3881" s="11"/>
      <c r="AP3881" s="11"/>
    </row>
    <row r="3882" spans="3:42" outlineLevel="2" x14ac:dyDescent="0.2">
      <c r="C3882" s="252" t="s">
        <v>152</v>
      </c>
      <c r="D3882" s="119" t="s">
        <v>152</v>
      </c>
      <c r="F3882" s="761" t="s">
        <v>129</v>
      </c>
      <c r="G3882" s="762" t="s">
        <v>130</v>
      </c>
      <c r="H3882" s="763">
        <v>0</v>
      </c>
      <c r="I3882" s="764">
        <v>1</v>
      </c>
      <c r="J3882" s="765">
        <v>1</v>
      </c>
      <c r="K3882" s="766"/>
      <c r="AK3882" s="199"/>
      <c r="AM3882" s="11"/>
      <c r="AN3882" s="15"/>
      <c r="AO3882" s="11"/>
      <c r="AP3882" s="11"/>
    </row>
    <row r="3883" spans="3:42" outlineLevel="2" x14ac:dyDescent="0.2">
      <c r="C3883" s="252" t="s">
        <v>152</v>
      </c>
      <c r="D3883" s="119" t="s">
        <v>152</v>
      </c>
      <c r="F3883" s="767" t="s">
        <v>128</v>
      </c>
      <c r="G3883" s="611" t="s">
        <v>130</v>
      </c>
      <c r="H3883" s="768">
        <v>0</v>
      </c>
      <c r="I3883" s="769">
        <v>1</v>
      </c>
      <c r="J3883" s="770">
        <v>1</v>
      </c>
      <c r="K3883" s="771"/>
      <c r="AK3883" s="199"/>
      <c r="AM3883" s="11"/>
      <c r="AN3883" s="15"/>
      <c r="AO3883" s="11"/>
      <c r="AP3883" s="11"/>
    </row>
    <row r="3884" spans="3:42" outlineLevel="2" x14ac:dyDescent="0.2">
      <c r="C3884" s="252" t="s">
        <v>152</v>
      </c>
      <c r="D3884" s="119" t="s">
        <v>152</v>
      </c>
      <c r="F3884" s="767" t="s">
        <v>600</v>
      </c>
      <c r="G3884" s="611" t="s">
        <v>583</v>
      </c>
      <c r="H3884" s="772">
        <v>0</v>
      </c>
      <c r="I3884" s="773">
        <v>0</v>
      </c>
      <c r="J3884" s="774">
        <v>0</v>
      </c>
      <c r="K3884" s="775">
        <v>0</v>
      </c>
      <c r="AK3884" s="199"/>
      <c r="AM3884" s="11"/>
      <c r="AN3884" s="15"/>
      <c r="AO3884" s="11"/>
      <c r="AP3884" s="11"/>
    </row>
    <row r="3885" spans="3:42" outlineLevel="2" x14ac:dyDescent="0.2">
      <c r="C3885" s="252" t="s">
        <v>152</v>
      </c>
      <c r="D3885" s="119" t="s">
        <v>152</v>
      </c>
      <c r="F3885" s="767" t="s">
        <v>64</v>
      </c>
      <c r="G3885" s="611" t="s">
        <v>583</v>
      </c>
      <c r="H3885" s="776">
        <v>0</v>
      </c>
      <c r="I3885" s="773">
        <v>0</v>
      </c>
      <c r="J3885" s="774">
        <v>0</v>
      </c>
      <c r="K3885" s="771"/>
      <c r="AK3885" s="199"/>
      <c r="AM3885" s="11"/>
      <c r="AN3885" s="15"/>
      <c r="AO3885" s="11"/>
      <c r="AP3885" s="11"/>
    </row>
    <row r="3886" spans="3:42" outlineLevel="2" x14ac:dyDescent="0.2">
      <c r="C3886" s="252" t="s">
        <v>152</v>
      </c>
      <c r="D3886" s="119" t="s">
        <v>152</v>
      </c>
      <c r="F3886" s="767" t="s">
        <v>601</v>
      </c>
      <c r="G3886" s="611" t="s">
        <v>583</v>
      </c>
      <c r="H3886" s="776">
        <v>0</v>
      </c>
      <c r="I3886" s="773">
        <v>0</v>
      </c>
      <c r="J3886" s="774">
        <v>0</v>
      </c>
      <c r="K3886" s="771"/>
      <c r="AK3886" s="199"/>
      <c r="AM3886" s="11"/>
      <c r="AN3886" s="15"/>
      <c r="AO3886" s="11"/>
      <c r="AP3886" s="11"/>
    </row>
    <row r="3887" spans="3:42" outlineLevel="2" x14ac:dyDescent="0.2">
      <c r="C3887" s="252" t="s">
        <v>152</v>
      </c>
      <c r="D3887" s="119" t="s">
        <v>152</v>
      </c>
      <c r="F3887" s="767" t="s">
        <v>602</v>
      </c>
      <c r="G3887" s="611" t="s">
        <v>130</v>
      </c>
      <c r="H3887" s="778">
        <v>0</v>
      </c>
      <c r="I3887" s="769">
        <v>0</v>
      </c>
      <c r="J3887" s="769">
        <v>0</v>
      </c>
      <c r="K3887" s="771"/>
      <c r="AK3887" s="199"/>
      <c r="AM3887" s="11"/>
      <c r="AN3887" s="15"/>
      <c r="AO3887" s="11"/>
      <c r="AP3887" s="11"/>
    </row>
    <row r="3888" spans="3:42" outlineLevel="2" x14ac:dyDescent="0.2">
      <c r="C3888" s="252" t="s">
        <v>152</v>
      </c>
      <c r="D3888" s="119" t="s">
        <v>152</v>
      </c>
      <c r="F3888" s="767" t="s">
        <v>603</v>
      </c>
      <c r="G3888" s="611" t="s">
        <v>583</v>
      </c>
      <c r="H3888" s="776">
        <v>0</v>
      </c>
      <c r="I3888" s="773">
        <v>0</v>
      </c>
      <c r="J3888" s="774">
        <v>0</v>
      </c>
      <c r="K3888" s="771"/>
      <c r="AK3888" s="199"/>
      <c r="AM3888" s="11"/>
      <c r="AN3888" s="15"/>
      <c r="AO3888" s="11"/>
      <c r="AP3888" s="11"/>
    </row>
    <row r="3889" spans="3:46" outlineLevel="2" x14ac:dyDescent="0.2">
      <c r="C3889" s="252" t="s">
        <v>152</v>
      </c>
      <c r="D3889" s="119" t="s">
        <v>152</v>
      </c>
      <c r="F3889" s="767" t="s">
        <v>604</v>
      </c>
      <c r="G3889" s="611"/>
      <c r="H3889" s="773">
        <v>0</v>
      </c>
      <c r="I3889" s="773">
        <v>0</v>
      </c>
      <c r="J3889" s="773">
        <v>0</v>
      </c>
      <c r="K3889" s="771"/>
      <c r="AK3889" s="199"/>
      <c r="AM3889" s="11"/>
      <c r="AN3889" s="15"/>
      <c r="AO3889" s="11"/>
      <c r="AP3889" s="11"/>
    </row>
    <row r="3890" spans="3:46" outlineLevel="2" x14ac:dyDescent="0.2">
      <c r="C3890" s="252" t="s">
        <v>152</v>
      </c>
      <c r="D3890" s="119" t="s">
        <v>152</v>
      </c>
      <c r="F3890" s="767" t="s">
        <v>605</v>
      </c>
      <c r="G3890" s="611"/>
      <c r="H3890" s="779"/>
      <c r="I3890" s="780"/>
      <c r="J3890" s="781"/>
      <c r="K3890" s="782">
        <v>0</v>
      </c>
      <c r="AK3890" s="199"/>
      <c r="AM3890" s="11"/>
      <c r="AN3890" s="15"/>
      <c r="AO3890" s="11"/>
      <c r="AP3890" s="11"/>
    </row>
    <row r="3891" spans="3:46" outlineLevel="2" x14ac:dyDescent="0.2">
      <c r="C3891" s="252" t="s">
        <v>152</v>
      </c>
      <c r="D3891" s="119" t="s">
        <v>152</v>
      </c>
      <c r="F3891" s="783" t="s">
        <v>606</v>
      </c>
      <c r="G3891" s="619" t="s">
        <v>130</v>
      </c>
      <c r="H3891" s="784" t="e">
        <v>#N/A</v>
      </c>
      <c r="I3891" s="785" t="e">
        <v>#N/A</v>
      </c>
      <c r="J3891" s="786" t="e">
        <v>#N/A</v>
      </c>
      <c r="K3891" s="787"/>
      <c r="AK3891" s="199"/>
      <c r="AM3891" s="11"/>
      <c r="AN3891" s="15"/>
      <c r="AO3891" s="11"/>
      <c r="AP3891" s="11"/>
    </row>
    <row r="3892" spans="3:46" outlineLevel="2" x14ac:dyDescent="0.2">
      <c r="C3892" s="252" t="s">
        <v>152</v>
      </c>
      <c r="D3892" s="119" t="s">
        <v>152</v>
      </c>
      <c r="H3892"/>
      <c r="I3892"/>
      <c r="K3892"/>
      <c r="AK3892" s="199"/>
      <c r="AM3892" s="11"/>
      <c r="AN3892" s="15"/>
      <c r="AO3892" s="11"/>
      <c r="AP3892" s="11"/>
    </row>
    <row r="3893" spans="3:46" outlineLevel="1" x14ac:dyDescent="0.2">
      <c r="C3893" s="252" t="s">
        <v>152</v>
      </c>
      <c r="D3893" s="119" t="s">
        <v>152</v>
      </c>
      <c r="F3893" s="121" t="s">
        <v>607</v>
      </c>
      <c r="G3893" s="756"/>
      <c r="H3893" s="757"/>
      <c r="I3893" s="788"/>
      <c r="J3893" s="756"/>
      <c r="K3893" s="758"/>
      <c r="L3893" s="759"/>
      <c r="M3893" s="759"/>
      <c r="N3893" s="759"/>
      <c r="O3893" s="759"/>
      <c r="P3893" s="759"/>
      <c r="Q3893" s="758"/>
      <c r="R3893" s="760"/>
      <c r="S3893" s="760"/>
      <c r="T3893" s="760"/>
      <c r="U3893" s="760"/>
      <c r="V3893" s="760"/>
      <c r="W3893" s="760"/>
      <c r="X3893" s="760"/>
      <c r="Y3893" s="760"/>
      <c r="Z3893" s="760"/>
      <c r="AA3893" s="760"/>
      <c r="AB3893" s="760"/>
      <c r="AC3893" s="760"/>
      <c r="AD3893" s="760"/>
      <c r="AE3893" s="760"/>
      <c r="AF3893" s="760"/>
      <c r="AG3893" s="760"/>
      <c r="AH3893" s="759"/>
      <c r="AI3893" s="759"/>
      <c r="AK3893" s="199"/>
      <c r="AM3893" s="11"/>
      <c r="AN3893" s="15"/>
      <c r="AO3893" s="11"/>
      <c r="AP3893" s="11"/>
    </row>
    <row r="3894" spans="3:46" outlineLevel="2" x14ac:dyDescent="0.2">
      <c r="C3894" s="252" t="s">
        <v>152</v>
      </c>
      <c r="D3894" s="119" t="s">
        <v>152</v>
      </c>
      <c r="F3894" s="789" t="s">
        <v>608</v>
      </c>
      <c r="G3894" s="790"/>
      <c r="H3894" s="791" t="s">
        <v>609</v>
      </c>
      <c r="I3894" s="791"/>
      <c r="J3894" s="790"/>
      <c r="K3894" s="792"/>
      <c r="L3894" s="789"/>
      <c r="M3894" s="789"/>
      <c r="N3894" s="789"/>
      <c r="O3894" s="789"/>
      <c r="P3894" s="789"/>
      <c r="Q3894" s="792"/>
      <c r="R3894" s="793"/>
      <c r="S3894" s="793"/>
      <c r="T3894" s="793"/>
      <c r="U3894" s="793"/>
      <c r="V3894" s="793"/>
      <c r="W3894" s="793"/>
      <c r="X3894" s="793"/>
      <c r="Y3894" s="793"/>
      <c r="Z3894" s="793"/>
      <c r="AA3894" s="793"/>
      <c r="AB3894" s="793"/>
      <c r="AC3894" s="793"/>
      <c r="AD3894" s="793"/>
      <c r="AE3894" s="793"/>
      <c r="AF3894" s="793"/>
      <c r="AG3894" s="793"/>
      <c r="AH3894" s="789"/>
      <c r="AI3894" s="789"/>
      <c r="AK3894" s="199"/>
      <c r="AM3894" s="11"/>
      <c r="AN3894" s="15"/>
      <c r="AO3894" s="11"/>
      <c r="AP3894" s="11"/>
    </row>
    <row r="3895" spans="3:46" ht="14.25" customHeight="1" outlineLevel="2" x14ac:dyDescent="0.2">
      <c r="C3895" s="252" t="s">
        <v>152</v>
      </c>
      <c r="D3895" s="119" t="s">
        <v>152</v>
      </c>
      <c r="F3895" s="794" t="s">
        <v>610</v>
      </c>
      <c r="H3895" s="795"/>
      <c r="AK3895" s="199"/>
      <c r="AM3895" s="11"/>
      <c r="AN3895" s="15"/>
      <c r="AO3895" s="11"/>
      <c r="AP3895" s="11"/>
    </row>
    <row r="3896" spans="3:46" outlineLevel="2" x14ac:dyDescent="0.2">
      <c r="C3896" s="252" t="s">
        <v>152</v>
      </c>
      <c r="D3896" s="119" t="s">
        <v>152</v>
      </c>
      <c r="F3896" s="761" t="s">
        <v>62</v>
      </c>
      <c r="G3896" s="75"/>
      <c r="H3896" s="796" t="s">
        <v>10</v>
      </c>
      <c r="I3896" s="796" t="s">
        <v>611</v>
      </c>
      <c r="J3896" s="75"/>
      <c r="K3896" s="741"/>
      <c r="L3896" s="75"/>
      <c r="M3896" s="75"/>
      <c r="N3896" s="75"/>
      <c r="O3896" s="75"/>
      <c r="P3896" s="75"/>
      <c r="Q3896" s="128" t="s">
        <v>110</v>
      </c>
      <c r="R3896" s="299">
        <v>0</v>
      </c>
      <c r="S3896" s="300">
        <v>0</v>
      </c>
      <c r="T3896" s="300">
        <v>0</v>
      </c>
      <c r="U3896" s="300">
        <v>0</v>
      </c>
      <c r="V3896" s="300">
        <v>0</v>
      </c>
      <c r="W3896" s="301">
        <v>0</v>
      </c>
      <c r="X3896" s="300">
        <v>0</v>
      </c>
      <c r="Y3896" s="300">
        <v>0</v>
      </c>
      <c r="Z3896" s="300">
        <v>0</v>
      </c>
      <c r="AA3896" s="300">
        <v>0</v>
      </c>
      <c r="AB3896" s="302">
        <v>0</v>
      </c>
      <c r="AC3896" s="302">
        <v>0</v>
      </c>
      <c r="AD3896" s="302">
        <v>0</v>
      </c>
      <c r="AE3896" s="302">
        <v>0</v>
      </c>
      <c r="AF3896" s="302">
        <v>0</v>
      </c>
      <c r="AG3896" s="302">
        <v>0</v>
      </c>
      <c r="AH3896" s="348">
        <v>0</v>
      </c>
      <c r="AI3896" s="348">
        <v>0</v>
      </c>
      <c r="AK3896" s="199"/>
      <c r="AM3896" s="11"/>
      <c r="AN3896" s="15"/>
      <c r="AO3896" s="11"/>
      <c r="AP3896" s="11"/>
    </row>
    <row r="3897" spans="3:46" outlineLevel="2" x14ac:dyDescent="0.2">
      <c r="C3897" s="252" t="s">
        <v>152</v>
      </c>
      <c r="D3897" s="119" t="s">
        <v>152</v>
      </c>
      <c r="F3897" s="767" t="s">
        <v>188</v>
      </c>
      <c r="H3897" s="797" t="s">
        <v>10</v>
      </c>
      <c r="I3897" s="797" t="s">
        <v>612</v>
      </c>
      <c r="K3897" s="164"/>
      <c r="Q3897" s="135" t="s">
        <v>110</v>
      </c>
      <c r="R3897" s="314">
        <v>0</v>
      </c>
      <c r="S3897" s="315">
        <v>0</v>
      </c>
      <c r="T3897" s="315">
        <v>0</v>
      </c>
      <c r="U3897" s="315">
        <v>0</v>
      </c>
      <c r="V3897" s="315">
        <v>0</v>
      </c>
      <c r="W3897" s="316">
        <v>0</v>
      </c>
      <c r="X3897" s="315">
        <v>0</v>
      </c>
      <c r="Y3897" s="315">
        <v>0</v>
      </c>
      <c r="Z3897" s="315">
        <v>0</v>
      </c>
      <c r="AA3897" s="315">
        <v>0</v>
      </c>
      <c r="AB3897" s="5">
        <v>0</v>
      </c>
      <c r="AC3897" s="5">
        <v>0</v>
      </c>
      <c r="AD3897" s="5">
        <v>0</v>
      </c>
      <c r="AE3897" s="5">
        <v>0</v>
      </c>
      <c r="AF3897" s="5">
        <v>0</v>
      </c>
      <c r="AG3897" s="5">
        <v>0</v>
      </c>
      <c r="AH3897" s="350">
        <v>0</v>
      </c>
      <c r="AI3897" s="350">
        <v>0</v>
      </c>
      <c r="AK3897" s="199"/>
      <c r="AM3897" s="11"/>
      <c r="AN3897" s="15"/>
      <c r="AO3897" s="11"/>
      <c r="AP3897" s="11"/>
    </row>
    <row r="3898" spans="3:46" outlineLevel="2" x14ac:dyDescent="0.2">
      <c r="C3898" s="252" t="s">
        <v>152</v>
      </c>
      <c r="D3898" s="119" t="s">
        <v>152</v>
      </c>
      <c r="F3898" s="767" t="s">
        <v>613</v>
      </c>
      <c r="H3898" s="797" t="s">
        <v>10</v>
      </c>
      <c r="I3898" s="234" t="s">
        <v>614</v>
      </c>
      <c r="K3898" s="164"/>
      <c r="Q3898" s="135" t="s">
        <v>110</v>
      </c>
      <c r="R3898" s="314">
        <v>0</v>
      </c>
      <c r="S3898" s="315">
        <v>0</v>
      </c>
      <c r="T3898" s="315">
        <v>0</v>
      </c>
      <c r="U3898" s="315">
        <v>0</v>
      </c>
      <c r="V3898" s="315">
        <v>0</v>
      </c>
      <c r="W3898" s="316">
        <v>0</v>
      </c>
      <c r="X3898" s="315">
        <v>0</v>
      </c>
      <c r="Y3898" s="315">
        <v>0</v>
      </c>
      <c r="Z3898" s="315">
        <v>0</v>
      </c>
      <c r="AA3898" s="315">
        <v>0</v>
      </c>
      <c r="AB3898" s="5">
        <v>0</v>
      </c>
      <c r="AC3898" s="5">
        <v>0</v>
      </c>
      <c r="AD3898" s="5">
        <v>0</v>
      </c>
      <c r="AE3898" s="5">
        <v>0</v>
      </c>
      <c r="AF3898" s="5">
        <v>0</v>
      </c>
      <c r="AG3898" s="5">
        <v>0</v>
      </c>
      <c r="AH3898" s="350">
        <v>0</v>
      </c>
      <c r="AI3898" s="350">
        <v>0</v>
      </c>
      <c r="AJ3898" s="5"/>
      <c r="AK3898" s="199"/>
      <c r="AM3898" s="11"/>
      <c r="AN3898" s="15"/>
      <c r="AO3898" s="11"/>
      <c r="AP3898" s="11"/>
      <c r="AQ3898" s="5"/>
      <c r="AR3898" s="5"/>
      <c r="AS3898" s="5"/>
      <c r="AT3898" s="5"/>
    </row>
    <row r="3899" spans="3:46" outlineLevel="2" x14ac:dyDescent="0.2">
      <c r="C3899" s="252" t="s">
        <v>152</v>
      </c>
      <c r="D3899" s="119" t="s">
        <v>152</v>
      </c>
      <c r="F3899" s="783" t="s">
        <v>57</v>
      </c>
      <c r="G3899" s="83"/>
      <c r="H3899" s="798" t="s">
        <v>10</v>
      </c>
      <c r="I3899" s="799"/>
      <c r="J3899" s="83"/>
      <c r="K3899" s="736"/>
      <c r="L3899" s="83"/>
      <c r="M3899" s="83"/>
      <c r="N3899" s="83"/>
      <c r="O3899" s="83"/>
      <c r="P3899" s="83"/>
      <c r="Q3899" s="143" t="s">
        <v>110</v>
      </c>
      <c r="R3899" s="304">
        <v>0</v>
      </c>
      <c r="S3899" s="305">
        <v>0</v>
      </c>
      <c r="T3899" s="305">
        <v>0</v>
      </c>
      <c r="U3899" s="305">
        <v>0</v>
      </c>
      <c r="V3899" s="305">
        <v>0</v>
      </c>
      <c r="W3899" s="306">
        <v>0</v>
      </c>
      <c r="X3899" s="305">
        <v>0</v>
      </c>
      <c r="Y3899" s="305">
        <v>0</v>
      </c>
      <c r="Z3899" s="305">
        <v>0</v>
      </c>
      <c r="AA3899" s="305">
        <v>0</v>
      </c>
      <c r="AB3899" s="307">
        <v>0</v>
      </c>
      <c r="AC3899" s="307">
        <v>0</v>
      </c>
      <c r="AD3899" s="307">
        <v>0</v>
      </c>
      <c r="AE3899" s="307">
        <v>0</v>
      </c>
      <c r="AF3899" s="307">
        <v>0</v>
      </c>
      <c r="AG3899" s="307">
        <v>0</v>
      </c>
      <c r="AH3899" s="362">
        <v>0</v>
      </c>
      <c r="AI3899" s="362">
        <v>0</v>
      </c>
      <c r="AJ3899" s="5"/>
      <c r="AK3899" s="199"/>
      <c r="AM3899" s="11"/>
      <c r="AN3899" s="15"/>
      <c r="AO3899" s="11"/>
      <c r="AP3899" s="11"/>
      <c r="AQ3899" s="5"/>
      <c r="AR3899" s="5"/>
      <c r="AS3899" s="5"/>
      <c r="AT3899" s="5"/>
    </row>
    <row r="3900" spans="3:46" outlineLevel="2" x14ac:dyDescent="0.2">
      <c r="C3900" s="252" t="s">
        <v>152</v>
      </c>
      <c r="D3900" s="119" t="s">
        <v>152</v>
      </c>
      <c r="F3900" s="12"/>
      <c r="H3900" s="234"/>
      <c r="K3900" s="164"/>
      <c r="Q3900" s="16"/>
      <c r="R3900" s="800">
        <v>0</v>
      </c>
      <c r="S3900" s="800">
        <v>0</v>
      </c>
      <c r="T3900" s="800">
        <v>0</v>
      </c>
      <c r="U3900" s="800">
        <v>0</v>
      </c>
      <c r="V3900" s="800">
        <v>0</v>
      </c>
      <c r="W3900" s="800">
        <v>0</v>
      </c>
      <c r="X3900" s="800">
        <v>0</v>
      </c>
      <c r="Y3900" s="800">
        <v>0</v>
      </c>
      <c r="Z3900" s="800">
        <v>0</v>
      </c>
      <c r="AA3900" s="800">
        <v>0</v>
      </c>
      <c r="AB3900" s="800">
        <v>0</v>
      </c>
      <c r="AC3900" s="800">
        <v>0</v>
      </c>
      <c r="AD3900" s="800">
        <v>0</v>
      </c>
      <c r="AE3900" s="800">
        <v>0</v>
      </c>
      <c r="AF3900" s="800">
        <v>0</v>
      </c>
      <c r="AG3900" s="800">
        <v>0</v>
      </c>
      <c r="AH3900" s="800">
        <v>0</v>
      </c>
      <c r="AI3900" s="800">
        <v>0</v>
      </c>
      <c r="AK3900" s="199"/>
      <c r="AM3900" s="11"/>
      <c r="AN3900" s="15"/>
      <c r="AO3900" s="11"/>
      <c r="AP3900" s="11"/>
    </row>
    <row r="3901" spans="3:46" ht="14.25" customHeight="1" outlineLevel="2" x14ac:dyDescent="0.2">
      <c r="C3901" s="252" t="s">
        <v>152</v>
      </c>
      <c r="D3901" s="119" t="s">
        <v>152</v>
      </c>
      <c r="F3901" s="794" t="s">
        <v>615</v>
      </c>
      <c r="AK3901" s="199"/>
      <c r="AM3901" s="11"/>
      <c r="AN3901" s="15"/>
      <c r="AO3901" s="11"/>
      <c r="AP3901" s="11"/>
    </row>
    <row r="3902" spans="3:46" outlineLevel="2" x14ac:dyDescent="0.2">
      <c r="C3902" s="252" t="s">
        <v>152</v>
      </c>
      <c r="D3902" s="119" t="s">
        <v>152</v>
      </c>
      <c r="F3902" s="761" t="s">
        <v>48</v>
      </c>
      <c r="G3902" s="75"/>
      <c r="H3902" s="796" t="s">
        <v>10</v>
      </c>
      <c r="I3902" s="801"/>
      <c r="J3902" s="75"/>
      <c r="K3902" s="741"/>
      <c r="L3902" s="75"/>
      <c r="M3902" s="75"/>
      <c r="N3902" s="75"/>
      <c r="O3902" s="75"/>
      <c r="P3902" s="75"/>
      <c r="Q3902" s="128" t="s">
        <v>110</v>
      </c>
      <c r="R3902" s="299">
        <v>0</v>
      </c>
      <c r="S3902" s="300">
        <v>0</v>
      </c>
      <c r="T3902" s="300">
        <v>0</v>
      </c>
      <c r="U3902" s="300">
        <v>0</v>
      </c>
      <c r="V3902" s="300">
        <v>0</v>
      </c>
      <c r="W3902" s="301">
        <v>0</v>
      </c>
      <c r="X3902" s="300">
        <v>0</v>
      </c>
      <c r="Y3902" s="300">
        <v>0</v>
      </c>
      <c r="Z3902" s="300">
        <v>0</v>
      </c>
      <c r="AA3902" s="300">
        <v>0</v>
      </c>
      <c r="AB3902" s="302">
        <v>0</v>
      </c>
      <c r="AC3902" s="302">
        <v>0</v>
      </c>
      <c r="AD3902" s="302">
        <v>0</v>
      </c>
      <c r="AE3902" s="302">
        <v>0</v>
      </c>
      <c r="AF3902" s="302">
        <v>0</v>
      </c>
      <c r="AG3902" s="302">
        <v>0</v>
      </c>
      <c r="AH3902" s="348">
        <v>0</v>
      </c>
      <c r="AI3902" s="348">
        <v>0</v>
      </c>
      <c r="AK3902" s="199"/>
      <c r="AM3902" s="11"/>
      <c r="AN3902" s="15"/>
      <c r="AO3902" s="11"/>
      <c r="AP3902" s="11"/>
    </row>
    <row r="3903" spans="3:46" outlineLevel="2" x14ac:dyDescent="0.2">
      <c r="C3903" s="252" t="s">
        <v>152</v>
      </c>
      <c r="D3903" s="119" t="s">
        <v>152</v>
      </c>
      <c r="F3903" s="767" t="s">
        <v>55</v>
      </c>
      <c r="H3903" s="797" t="s">
        <v>10</v>
      </c>
      <c r="K3903" s="164"/>
      <c r="Q3903" s="135" t="s">
        <v>110</v>
      </c>
      <c r="R3903" s="314">
        <v>0</v>
      </c>
      <c r="S3903" s="315">
        <v>0</v>
      </c>
      <c r="T3903" s="315">
        <v>0</v>
      </c>
      <c r="U3903" s="315">
        <v>0</v>
      </c>
      <c r="V3903" s="315">
        <v>0</v>
      </c>
      <c r="W3903" s="316">
        <v>0</v>
      </c>
      <c r="X3903" s="315">
        <v>0</v>
      </c>
      <c r="Y3903" s="315">
        <v>0</v>
      </c>
      <c r="Z3903" s="315">
        <v>0</v>
      </c>
      <c r="AA3903" s="315">
        <v>0</v>
      </c>
      <c r="AB3903" s="5">
        <v>0</v>
      </c>
      <c r="AC3903" s="5">
        <v>0</v>
      </c>
      <c r="AD3903" s="5">
        <v>0</v>
      </c>
      <c r="AE3903" s="5">
        <v>0</v>
      </c>
      <c r="AF3903" s="5">
        <v>0</v>
      </c>
      <c r="AG3903" s="5">
        <v>0</v>
      </c>
      <c r="AH3903" s="350">
        <v>0</v>
      </c>
      <c r="AI3903" s="350">
        <v>0</v>
      </c>
      <c r="AK3903" s="199"/>
      <c r="AM3903" s="11"/>
      <c r="AN3903" s="15"/>
      <c r="AO3903" s="11"/>
      <c r="AP3903" s="11"/>
    </row>
    <row r="3904" spans="3:46" outlineLevel="2" x14ac:dyDescent="0.2">
      <c r="C3904" s="252" t="s">
        <v>152</v>
      </c>
      <c r="D3904" s="119" t="s">
        <v>152</v>
      </c>
      <c r="F3904" s="783" t="s">
        <v>57</v>
      </c>
      <c r="G3904" s="83"/>
      <c r="H3904" s="798" t="s">
        <v>10</v>
      </c>
      <c r="I3904" s="799"/>
      <c r="J3904" s="83"/>
      <c r="K3904" s="736"/>
      <c r="L3904" s="83"/>
      <c r="M3904" s="83"/>
      <c r="N3904" s="83"/>
      <c r="O3904" s="83"/>
      <c r="P3904" s="83"/>
      <c r="Q3904" s="143" t="s">
        <v>110</v>
      </c>
      <c r="R3904" s="304">
        <v>0</v>
      </c>
      <c r="S3904" s="305">
        <v>0</v>
      </c>
      <c r="T3904" s="305">
        <v>0</v>
      </c>
      <c r="U3904" s="305">
        <v>0</v>
      </c>
      <c r="V3904" s="305">
        <v>0</v>
      </c>
      <c r="W3904" s="306">
        <v>0</v>
      </c>
      <c r="X3904" s="305">
        <v>0</v>
      </c>
      <c r="Y3904" s="305">
        <v>0</v>
      </c>
      <c r="Z3904" s="305">
        <v>0</v>
      </c>
      <c r="AA3904" s="305">
        <v>0</v>
      </c>
      <c r="AB3904" s="307">
        <v>0</v>
      </c>
      <c r="AC3904" s="307">
        <v>0</v>
      </c>
      <c r="AD3904" s="307">
        <v>0</v>
      </c>
      <c r="AE3904" s="307">
        <v>0</v>
      </c>
      <c r="AF3904" s="307">
        <v>0</v>
      </c>
      <c r="AG3904" s="307">
        <v>0</v>
      </c>
      <c r="AH3904" s="362">
        <v>0</v>
      </c>
      <c r="AI3904" s="362">
        <v>0</v>
      </c>
      <c r="AK3904" s="199"/>
      <c r="AM3904" s="11"/>
      <c r="AN3904" s="15"/>
      <c r="AO3904" s="11"/>
      <c r="AP3904" s="11"/>
    </row>
    <row r="3905" spans="3:42" outlineLevel="2" x14ac:dyDescent="0.2">
      <c r="C3905" s="252" t="s">
        <v>152</v>
      </c>
      <c r="D3905" s="119" t="s">
        <v>152</v>
      </c>
      <c r="F3905" s="12"/>
      <c r="H3905" s="164"/>
      <c r="K3905" s="164"/>
      <c r="Q3905" s="16"/>
      <c r="R3905" s="800">
        <v>0</v>
      </c>
      <c r="S3905" s="800">
        <v>0</v>
      </c>
      <c r="T3905" s="800">
        <v>0</v>
      </c>
      <c r="U3905" s="800">
        <v>0</v>
      </c>
      <c r="V3905" s="800">
        <v>0</v>
      </c>
      <c r="W3905" s="800">
        <v>0</v>
      </c>
      <c r="X3905" s="800">
        <v>0</v>
      </c>
      <c r="Y3905" s="800">
        <v>0</v>
      </c>
      <c r="Z3905" s="800">
        <v>0</v>
      </c>
      <c r="AA3905" s="800">
        <v>0</v>
      </c>
      <c r="AB3905" s="800">
        <v>0</v>
      </c>
      <c r="AC3905" s="800">
        <v>0</v>
      </c>
      <c r="AD3905" s="800">
        <v>0</v>
      </c>
      <c r="AE3905" s="800">
        <v>0</v>
      </c>
      <c r="AF3905" s="800">
        <v>0</v>
      </c>
      <c r="AG3905" s="800">
        <v>0</v>
      </c>
      <c r="AH3905" s="800">
        <v>0</v>
      </c>
      <c r="AI3905" s="800">
        <v>0</v>
      </c>
      <c r="AK3905" s="199"/>
      <c r="AM3905" s="11"/>
      <c r="AN3905" s="15"/>
      <c r="AO3905" s="11"/>
      <c r="AP3905" s="11"/>
    </row>
    <row r="3906" spans="3:42" ht="15" customHeight="1" outlineLevel="2" x14ac:dyDescent="0.2">
      <c r="C3906" s="252" t="s">
        <v>152</v>
      </c>
      <c r="D3906" s="119" t="s">
        <v>152</v>
      </c>
      <c r="F3906" s="794" t="s">
        <v>69</v>
      </c>
      <c r="AK3906" s="199"/>
      <c r="AM3906" s="11"/>
      <c r="AN3906" s="15"/>
      <c r="AO3906" s="11"/>
      <c r="AP3906" s="11"/>
    </row>
    <row r="3907" spans="3:42" outlineLevel="2" x14ac:dyDescent="0.2">
      <c r="C3907" s="252" t="s">
        <v>152</v>
      </c>
      <c r="D3907" s="119" t="s">
        <v>152</v>
      </c>
      <c r="F3907" s="761" t="s">
        <v>9</v>
      </c>
      <c r="G3907" s="75"/>
      <c r="H3907" s="796" t="s">
        <v>10</v>
      </c>
      <c r="I3907" s="801"/>
      <c r="J3907" s="75"/>
      <c r="K3907" s="741"/>
      <c r="L3907" s="75"/>
      <c r="M3907" s="75"/>
      <c r="N3907" s="75"/>
      <c r="O3907" s="75"/>
      <c r="P3907" s="75"/>
      <c r="Q3907" s="128" t="s">
        <v>110</v>
      </c>
      <c r="R3907" s="299">
        <v>0</v>
      </c>
      <c r="S3907" s="300">
        <v>0</v>
      </c>
      <c r="T3907" s="300">
        <v>0</v>
      </c>
      <c r="U3907" s="300">
        <v>0</v>
      </c>
      <c r="V3907" s="300">
        <v>0</v>
      </c>
      <c r="W3907" s="301">
        <v>0</v>
      </c>
      <c r="X3907" s="300">
        <v>0</v>
      </c>
      <c r="Y3907" s="300">
        <v>0</v>
      </c>
      <c r="Z3907" s="300">
        <v>0</v>
      </c>
      <c r="AA3907" s="300">
        <v>0</v>
      </c>
      <c r="AB3907" s="302">
        <v>0</v>
      </c>
      <c r="AC3907" s="302">
        <v>0</v>
      </c>
      <c r="AD3907" s="302">
        <v>0</v>
      </c>
      <c r="AE3907" s="302">
        <v>0</v>
      </c>
      <c r="AF3907" s="302">
        <v>0</v>
      </c>
      <c r="AG3907" s="302">
        <v>0</v>
      </c>
      <c r="AH3907" s="348">
        <v>0</v>
      </c>
      <c r="AI3907" s="348">
        <v>0</v>
      </c>
      <c r="AK3907" s="199"/>
      <c r="AM3907" s="11"/>
      <c r="AN3907" s="15"/>
      <c r="AO3907" s="11"/>
      <c r="AP3907" s="11"/>
    </row>
    <row r="3908" spans="3:42" outlineLevel="2" x14ac:dyDescent="0.2">
      <c r="C3908" s="252" t="s">
        <v>152</v>
      </c>
      <c r="D3908" s="119" t="s">
        <v>152</v>
      </c>
      <c r="F3908" s="767" t="s">
        <v>14</v>
      </c>
      <c r="H3908" s="797" t="s">
        <v>10</v>
      </c>
      <c r="K3908" s="164"/>
      <c r="Q3908" s="135" t="s">
        <v>110</v>
      </c>
      <c r="R3908" s="314">
        <v>0</v>
      </c>
      <c r="S3908" s="315">
        <v>0</v>
      </c>
      <c r="T3908" s="315">
        <v>0</v>
      </c>
      <c r="U3908" s="315">
        <v>0</v>
      </c>
      <c r="V3908" s="315">
        <v>0</v>
      </c>
      <c r="W3908" s="316">
        <v>0</v>
      </c>
      <c r="X3908" s="315">
        <v>0</v>
      </c>
      <c r="Y3908" s="315">
        <v>0</v>
      </c>
      <c r="Z3908" s="315">
        <v>0</v>
      </c>
      <c r="AA3908" s="315">
        <v>0</v>
      </c>
      <c r="AB3908" s="5">
        <v>0</v>
      </c>
      <c r="AC3908" s="5">
        <v>0</v>
      </c>
      <c r="AD3908" s="5">
        <v>0</v>
      </c>
      <c r="AE3908" s="5">
        <v>0</v>
      </c>
      <c r="AF3908" s="5">
        <v>0</v>
      </c>
      <c r="AG3908" s="5">
        <v>0</v>
      </c>
      <c r="AH3908" s="350">
        <v>0</v>
      </c>
      <c r="AI3908" s="350">
        <v>0</v>
      </c>
      <c r="AJ3908" s="289"/>
      <c r="AK3908" s="199"/>
      <c r="AM3908" s="11"/>
      <c r="AN3908" s="15"/>
      <c r="AO3908" s="11"/>
      <c r="AP3908" s="11"/>
    </row>
    <row r="3909" spans="3:42" outlineLevel="2" x14ac:dyDescent="0.2">
      <c r="C3909" s="252" t="s">
        <v>152</v>
      </c>
      <c r="D3909" s="119" t="s">
        <v>152</v>
      </c>
      <c r="F3909" s="783" t="s">
        <v>16</v>
      </c>
      <c r="G3909" s="83"/>
      <c r="H3909" s="798" t="s">
        <v>10</v>
      </c>
      <c r="I3909" s="799"/>
      <c r="J3909" s="83"/>
      <c r="K3909" s="736"/>
      <c r="L3909" s="83"/>
      <c r="M3909" s="83"/>
      <c r="N3909" s="83"/>
      <c r="O3909" s="83"/>
      <c r="P3909" s="83"/>
      <c r="Q3909" s="143" t="s">
        <v>110</v>
      </c>
      <c r="R3909" s="304">
        <v>0</v>
      </c>
      <c r="S3909" s="305">
        <v>0</v>
      </c>
      <c r="T3909" s="305">
        <v>0</v>
      </c>
      <c r="U3909" s="305">
        <v>0</v>
      </c>
      <c r="V3909" s="305">
        <v>0</v>
      </c>
      <c r="W3909" s="306">
        <v>0</v>
      </c>
      <c r="X3909" s="305">
        <v>0</v>
      </c>
      <c r="Y3909" s="305">
        <v>0</v>
      </c>
      <c r="Z3909" s="305">
        <v>0</v>
      </c>
      <c r="AA3909" s="305">
        <v>0</v>
      </c>
      <c r="AB3909" s="307">
        <v>0</v>
      </c>
      <c r="AC3909" s="307">
        <v>0</v>
      </c>
      <c r="AD3909" s="307">
        <v>0</v>
      </c>
      <c r="AE3909" s="307">
        <v>0</v>
      </c>
      <c r="AF3909" s="307">
        <v>0</v>
      </c>
      <c r="AG3909" s="307">
        <v>0</v>
      </c>
      <c r="AH3909" s="362">
        <v>0</v>
      </c>
      <c r="AI3909" s="362">
        <v>0</v>
      </c>
      <c r="AK3909" s="199"/>
      <c r="AM3909" s="11"/>
      <c r="AN3909" s="15"/>
      <c r="AO3909" s="11"/>
      <c r="AP3909" s="11"/>
    </row>
    <row r="3910" spans="3:42" outlineLevel="2" x14ac:dyDescent="0.2">
      <c r="C3910" s="252" t="s">
        <v>152</v>
      </c>
      <c r="D3910" s="119" t="s">
        <v>152</v>
      </c>
      <c r="F3910" s="12"/>
      <c r="H3910" s="797"/>
      <c r="K3910" s="164"/>
      <c r="Q3910" s="16"/>
      <c r="R3910" s="800">
        <v>0</v>
      </c>
      <c r="S3910" s="800">
        <v>0</v>
      </c>
      <c r="T3910" s="800">
        <v>0</v>
      </c>
      <c r="U3910" s="800">
        <v>0</v>
      </c>
      <c r="V3910" s="800">
        <v>0</v>
      </c>
      <c r="W3910" s="800">
        <v>0</v>
      </c>
      <c r="X3910" s="800">
        <v>0</v>
      </c>
      <c r="Y3910" s="800">
        <v>0</v>
      </c>
      <c r="Z3910" s="800">
        <v>0</v>
      </c>
      <c r="AA3910" s="800">
        <v>0</v>
      </c>
      <c r="AB3910" s="800">
        <v>0</v>
      </c>
      <c r="AC3910" s="800">
        <v>0</v>
      </c>
      <c r="AD3910" s="800">
        <v>0</v>
      </c>
      <c r="AE3910" s="800">
        <v>0</v>
      </c>
      <c r="AF3910" s="800">
        <v>0</v>
      </c>
      <c r="AG3910" s="800">
        <v>0</v>
      </c>
      <c r="AH3910" s="800">
        <v>0</v>
      </c>
      <c r="AI3910" s="800">
        <v>0</v>
      </c>
      <c r="AK3910" s="199"/>
      <c r="AM3910" s="11"/>
      <c r="AN3910" s="15"/>
      <c r="AO3910" s="11"/>
      <c r="AP3910" s="11"/>
    </row>
    <row r="3911" spans="3:42" ht="17.25" customHeight="1" outlineLevel="2" x14ac:dyDescent="0.2">
      <c r="C3911" s="252" t="s">
        <v>152</v>
      </c>
      <c r="D3911" s="119" t="s">
        <v>152</v>
      </c>
      <c r="F3911" s="794" t="s">
        <v>616</v>
      </c>
      <c r="AK3911" s="199"/>
      <c r="AM3911" s="11"/>
      <c r="AN3911" s="15"/>
      <c r="AO3911" s="11"/>
      <c r="AP3911" s="11"/>
    </row>
    <row r="3912" spans="3:42" outlineLevel="2" x14ac:dyDescent="0.2">
      <c r="C3912" s="252" t="s">
        <v>152</v>
      </c>
      <c r="D3912" s="119" t="s">
        <v>152</v>
      </c>
      <c r="F3912" s="761" t="s">
        <v>48</v>
      </c>
      <c r="G3912" s="75"/>
      <c r="H3912" s="796" t="s">
        <v>10</v>
      </c>
      <c r="I3912" s="228" t="s">
        <v>617</v>
      </c>
      <c r="J3912" s="75"/>
      <c r="K3912" s="741"/>
      <c r="L3912" s="75"/>
      <c r="M3912" s="75"/>
      <c r="N3912" s="75"/>
      <c r="O3912" s="75"/>
      <c r="P3912" s="75"/>
      <c r="Q3912" s="128" t="s">
        <v>110</v>
      </c>
      <c r="R3912" s="299">
        <v>0</v>
      </c>
      <c r="S3912" s="300">
        <v>0</v>
      </c>
      <c r="T3912" s="300">
        <v>0</v>
      </c>
      <c r="U3912" s="300">
        <v>0</v>
      </c>
      <c r="V3912" s="300">
        <v>0</v>
      </c>
      <c r="W3912" s="301">
        <v>0</v>
      </c>
      <c r="X3912" s="300">
        <v>0</v>
      </c>
      <c r="Y3912" s="300">
        <v>0</v>
      </c>
      <c r="Z3912" s="300">
        <v>0</v>
      </c>
      <c r="AA3912" s="300">
        <v>0</v>
      </c>
      <c r="AB3912" s="302">
        <v>0</v>
      </c>
      <c r="AC3912" s="302">
        <v>0</v>
      </c>
      <c r="AD3912" s="302">
        <v>0</v>
      </c>
      <c r="AE3912" s="302">
        <v>0</v>
      </c>
      <c r="AF3912" s="302">
        <v>0</v>
      </c>
      <c r="AG3912" s="302">
        <v>0</v>
      </c>
      <c r="AH3912" s="348">
        <v>0</v>
      </c>
      <c r="AI3912" s="348">
        <v>0</v>
      </c>
      <c r="AJ3912" s="289"/>
      <c r="AK3912" s="199"/>
      <c r="AM3912" s="11"/>
      <c r="AN3912" s="15"/>
      <c r="AO3912" s="11"/>
      <c r="AP3912" s="11"/>
    </row>
    <row r="3913" spans="3:42" outlineLevel="2" x14ac:dyDescent="0.2">
      <c r="C3913" s="252" t="s">
        <v>152</v>
      </c>
      <c r="D3913" s="119" t="s">
        <v>152</v>
      </c>
      <c r="F3913" s="767" t="s">
        <v>55</v>
      </c>
      <c r="H3913" s="797" t="s">
        <v>10</v>
      </c>
      <c r="I3913" s="234" t="s">
        <v>617</v>
      </c>
      <c r="K3913" s="164"/>
      <c r="Q3913" s="135" t="s">
        <v>110</v>
      </c>
      <c r="R3913" s="314">
        <v>0</v>
      </c>
      <c r="S3913" s="315">
        <v>0</v>
      </c>
      <c r="T3913" s="315">
        <v>0</v>
      </c>
      <c r="U3913" s="315">
        <v>0</v>
      </c>
      <c r="V3913" s="315">
        <v>0</v>
      </c>
      <c r="W3913" s="316">
        <v>0</v>
      </c>
      <c r="X3913" s="315">
        <v>0</v>
      </c>
      <c r="Y3913" s="315">
        <v>0</v>
      </c>
      <c r="Z3913" s="315">
        <v>0</v>
      </c>
      <c r="AA3913" s="315">
        <v>0</v>
      </c>
      <c r="AB3913" s="5">
        <v>0</v>
      </c>
      <c r="AC3913" s="5">
        <v>0</v>
      </c>
      <c r="AD3913" s="5">
        <v>0</v>
      </c>
      <c r="AE3913" s="5">
        <v>0</v>
      </c>
      <c r="AF3913" s="5">
        <v>0</v>
      </c>
      <c r="AG3913" s="5">
        <v>0</v>
      </c>
      <c r="AH3913" s="350">
        <v>0</v>
      </c>
      <c r="AI3913" s="350">
        <v>0</v>
      </c>
      <c r="AK3913" s="199"/>
      <c r="AM3913" s="11"/>
      <c r="AN3913" s="15"/>
      <c r="AO3913" s="11"/>
      <c r="AP3913" s="11"/>
    </row>
    <row r="3914" spans="3:42" outlineLevel="2" x14ac:dyDescent="0.2">
      <c r="C3914" s="252" t="s">
        <v>152</v>
      </c>
      <c r="D3914" s="119" t="s">
        <v>152</v>
      </c>
      <c r="F3914" s="783" t="s">
        <v>57</v>
      </c>
      <c r="G3914" s="83"/>
      <c r="H3914" s="798" t="s">
        <v>10</v>
      </c>
      <c r="I3914" s="240" t="s">
        <v>617</v>
      </c>
      <c r="J3914" s="83"/>
      <c r="K3914" s="736"/>
      <c r="L3914" s="83"/>
      <c r="M3914" s="83"/>
      <c r="N3914" s="83"/>
      <c r="O3914" s="83"/>
      <c r="P3914" s="83"/>
      <c r="Q3914" s="143" t="s">
        <v>110</v>
      </c>
      <c r="R3914" s="304">
        <v>0</v>
      </c>
      <c r="S3914" s="305">
        <v>0</v>
      </c>
      <c r="T3914" s="305">
        <v>0</v>
      </c>
      <c r="U3914" s="305">
        <v>0</v>
      </c>
      <c r="V3914" s="305">
        <v>0</v>
      </c>
      <c r="W3914" s="306">
        <v>0</v>
      </c>
      <c r="X3914" s="305">
        <v>0</v>
      </c>
      <c r="Y3914" s="305">
        <v>0</v>
      </c>
      <c r="Z3914" s="305">
        <v>0</v>
      </c>
      <c r="AA3914" s="305">
        <v>0</v>
      </c>
      <c r="AB3914" s="307">
        <v>0</v>
      </c>
      <c r="AC3914" s="307">
        <v>0</v>
      </c>
      <c r="AD3914" s="307">
        <v>0</v>
      </c>
      <c r="AE3914" s="307">
        <v>0</v>
      </c>
      <c r="AF3914" s="307">
        <v>0</v>
      </c>
      <c r="AG3914" s="307">
        <v>0</v>
      </c>
      <c r="AH3914" s="362">
        <v>0</v>
      </c>
      <c r="AI3914" s="362">
        <v>0</v>
      </c>
      <c r="AK3914" s="199"/>
      <c r="AM3914" s="11"/>
      <c r="AN3914" s="15"/>
      <c r="AO3914" s="11"/>
      <c r="AP3914" s="11"/>
    </row>
    <row r="3915" spans="3:42" outlineLevel="2" x14ac:dyDescent="0.2">
      <c r="C3915" s="252" t="s">
        <v>152</v>
      </c>
      <c r="D3915" s="119" t="s">
        <v>152</v>
      </c>
      <c r="F3915" s="802" t="s">
        <v>618</v>
      </c>
      <c r="R3915" s="800">
        <v>0</v>
      </c>
      <c r="S3915" s="800">
        <v>0</v>
      </c>
      <c r="T3915" s="800">
        <v>0</v>
      </c>
      <c r="U3915" s="800">
        <v>0</v>
      </c>
      <c r="V3915" s="800">
        <v>0</v>
      </c>
      <c r="W3915" s="800">
        <v>0</v>
      </c>
      <c r="X3915" s="800">
        <v>0</v>
      </c>
      <c r="Y3915" s="800">
        <v>0</v>
      </c>
      <c r="Z3915" s="800">
        <v>0</v>
      </c>
      <c r="AA3915" s="800">
        <v>0</v>
      </c>
      <c r="AB3915" s="800">
        <v>0</v>
      </c>
      <c r="AC3915" s="800">
        <v>0</v>
      </c>
      <c r="AD3915" s="800">
        <v>0</v>
      </c>
      <c r="AE3915" s="800">
        <v>0</v>
      </c>
      <c r="AF3915" s="800">
        <v>0</v>
      </c>
      <c r="AG3915" s="800">
        <v>0</v>
      </c>
      <c r="AH3915" s="800">
        <v>0</v>
      </c>
      <c r="AI3915" s="800">
        <v>0</v>
      </c>
      <c r="AK3915" s="199"/>
      <c r="AM3915" s="11"/>
      <c r="AN3915" s="15"/>
      <c r="AO3915" s="11"/>
      <c r="AP3915" s="11"/>
    </row>
    <row r="3916" spans="3:42" outlineLevel="2" x14ac:dyDescent="0.2">
      <c r="C3916" s="252" t="s">
        <v>152</v>
      </c>
      <c r="D3916" s="119" t="s">
        <v>152</v>
      </c>
      <c r="R3916" s="5"/>
      <c r="S3916" s="5"/>
      <c r="T3916" s="5"/>
      <c r="U3916" s="5"/>
      <c r="V3916" s="5"/>
      <c r="W3916" s="5"/>
      <c r="X3916" s="5"/>
      <c r="Y3916" s="5"/>
      <c r="AK3916" s="199"/>
      <c r="AM3916" s="11"/>
      <c r="AN3916" s="15"/>
      <c r="AO3916" s="11"/>
      <c r="AP3916" s="11"/>
    </row>
    <row r="3917" spans="3:42" outlineLevel="2" x14ac:dyDescent="0.2">
      <c r="C3917" s="252" t="s">
        <v>152</v>
      </c>
      <c r="D3917" s="119" t="s">
        <v>152</v>
      </c>
      <c r="F3917" s="789" t="s">
        <v>619</v>
      </c>
      <c r="G3917" s="790"/>
      <c r="H3917" s="803"/>
      <c r="I3917" s="790"/>
      <c r="J3917" s="790"/>
      <c r="K3917" s="792"/>
      <c r="L3917" s="789"/>
      <c r="M3917" s="789"/>
      <c r="N3917" s="789"/>
      <c r="O3917" s="789"/>
      <c r="P3917" s="789"/>
      <c r="Q3917" s="792"/>
      <c r="R3917" s="793"/>
      <c r="S3917" s="793"/>
      <c r="T3917" s="793"/>
      <c r="U3917" s="793"/>
      <c r="V3917" s="793"/>
      <c r="W3917" s="793"/>
      <c r="X3917" s="793"/>
      <c r="Y3917" s="793"/>
      <c r="Z3917" s="793"/>
      <c r="AA3917" s="793"/>
      <c r="AB3917" s="793"/>
      <c r="AC3917" s="793"/>
      <c r="AD3917" s="793"/>
      <c r="AE3917" s="793"/>
      <c r="AF3917" s="793"/>
      <c r="AG3917" s="793"/>
      <c r="AH3917" s="789"/>
      <c r="AI3917" s="789"/>
      <c r="AK3917" s="199"/>
      <c r="AM3917" s="11"/>
      <c r="AN3917" s="15"/>
      <c r="AO3917" s="11"/>
      <c r="AP3917" s="11"/>
    </row>
    <row r="3918" spans="3:42" outlineLevel="2" x14ac:dyDescent="0.2">
      <c r="C3918" s="252" t="s">
        <v>152</v>
      </c>
      <c r="D3918" s="119" t="s">
        <v>152</v>
      </c>
      <c r="F3918" t="s">
        <v>620</v>
      </c>
      <c r="AK3918" s="199"/>
      <c r="AM3918" s="11"/>
      <c r="AN3918" s="15"/>
      <c r="AO3918" s="11"/>
      <c r="AP3918" s="11"/>
    </row>
    <row r="3919" spans="3:42" outlineLevel="2" x14ac:dyDescent="0.2">
      <c r="C3919" s="252" t="s">
        <v>152</v>
      </c>
      <c r="D3919" s="119" t="s">
        <v>152</v>
      </c>
      <c r="F3919" s="761" t="s">
        <v>48</v>
      </c>
      <c r="G3919" s="75"/>
      <c r="H3919" s="796" t="s">
        <v>10</v>
      </c>
      <c r="I3919" s="801"/>
      <c r="J3919" s="75"/>
      <c r="K3919" s="741"/>
      <c r="L3919" s="75"/>
      <c r="M3919" s="75"/>
      <c r="N3919" s="75"/>
      <c r="O3919" s="75"/>
      <c r="P3919" s="75"/>
      <c r="Q3919" s="128" t="s">
        <v>536</v>
      </c>
      <c r="R3919" s="804">
        <v>0</v>
      </c>
      <c r="S3919" s="805">
        <v>0</v>
      </c>
      <c r="T3919" s="805">
        <v>0</v>
      </c>
      <c r="U3919" s="805">
        <v>0</v>
      </c>
      <c r="V3919" s="805">
        <v>0</v>
      </c>
      <c r="W3919" s="806">
        <v>0</v>
      </c>
      <c r="X3919" s="805">
        <v>0</v>
      </c>
      <c r="Y3919" s="805">
        <v>0</v>
      </c>
      <c r="Z3919" s="805">
        <v>0</v>
      </c>
      <c r="AA3919" s="805">
        <v>0</v>
      </c>
      <c r="AB3919" s="805">
        <v>0</v>
      </c>
      <c r="AC3919" s="805">
        <v>0</v>
      </c>
      <c r="AD3919" s="805">
        <v>0</v>
      </c>
      <c r="AE3919" s="805">
        <v>0</v>
      </c>
      <c r="AF3919" s="805">
        <v>0</v>
      </c>
      <c r="AG3919" s="805">
        <v>0</v>
      </c>
      <c r="AH3919" s="808">
        <v>0</v>
      </c>
      <c r="AI3919" s="808">
        <v>0</v>
      </c>
      <c r="AJ3919" s="289"/>
      <c r="AK3919" s="199"/>
      <c r="AM3919" s="11"/>
      <c r="AN3919" s="15"/>
      <c r="AO3919" s="11"/>
      <c r="AP3919" s="11"/>
    </row>
    <row r="3920" spans="3:42" outlineLevel="2" x14ac:dyDescent="0.2">
      <c r="C3920" s="252" t="s">
        <v>152</v>
      </c>
      <c r="D3920" s="119" t="s">
        <v>152</v>
      </c>
      <c r="F3920" s="767" t="s">
        <v>55</v>
      </c>
      <c r="H3920" s="797" t="s">
        <v>10</v>
      </c>
      <c r="K3920" s="164"/>
      <c r="Q3920" s="135" t="s">
        <v>536</v>
      </c>
      <c r="R3920" s="809">
        <v>0</v>
      </c>
      <c r="S3920" s="810">
        <v>0</v>
      </c>
      <c r="T3920" s="810">
        <v>0</v>
      </c>
      <c r="U3920" s="810">
        <v>0</v>
      </c>
      <c r="V3920" s="810">
        <v>0</v>
      </c>
      <c r="W3920" s="811">
        <v>0</v>
      </c>
      <c r="X3920" s="810">
        <v>0</v>
      </c>
      <c r="Y3920" s="810">
        <v>0</v>
      </c>
      <c r="Z3920" s="810">
        <v>0</v>
      </c>
      <c r="AA3920" s="810">
        <v>0</v>
      </c>
      <c r="AB3920" s="810">
        <v>0</v>
      </c>
      <c r="AC3920" s="810">
        <v>0</v>
      </c>
      <c r="AD3920" s="810">
        <v>0</v>
      </c>
      <c r="AE3920" s="810">
        <v>0</v>
      </c>
      <c r="AF3920" s="810">
        <v>0</v>
      </c>
      <c r="AG3920" s="810">
        <v>0</v>
      </c>
      <c r="AH3920" s="812">
        <v>0</v>
      </c>
      <c r="AI3920" s="812">
        <v>0</v>
      </c>
      <c r="AK3920" s="199"/>
      <c r="AM3920" s="11"/>
      <c r="AN3920" s="15"/>
      <c r="AO3920" s="11"/>
      <c r="AP3920" s="11"/>
    </row>
    <row r="3921" spans="3:42" outlineLevel="2" x14ac:dyDescent="0.2">
      <c r="C3921" s="252" t="s">
        <v>152</v>
      </c>
      <c r="D3921" s="119" t="s">
        <v>152</v>
      </c>
      <c r="F3921" s="783" t="s">
        <v>57</v>
      </c>
      <c r="G3921" s="83"/>
      <c r="H3921" s="798" t="s">
        <v>10</v>
      </c>
      <c r="I3921" s="799"/>
      <c r="J3921" s="83"/>
      <c r="K3921" s="736"/>
      <c r="L3921" s="83"/>
      <c r="M3921" s="83"/>
      <c r="N3921" s="83"/>
      <c r="O3921" s="83"/>
      <c r="P3921" s="83"/>
      <c r="Q3921" s="143" t="s">
        <v>536</v>
      </c>
      <c r="R3921" s="813">
        <v>0</v>
      </c>
      <c r="S3921" s="814">
        <v>0</v>
      </c>
      <c r="T3921" s="814">
        <v>0</v>
      </c>
      <c r="U3921" s="814">
        <v>0</v>
      </c>
      <c r="V3921" s="814">
        <v>0</v>
      </c>
      <c r="W3921" s="815">
        <v>0</v>
      </c>
      <c r="X3921" s="814">
        <v>0</v>
      </c>
      <c r="Y3921" s="814">
        <v>0</v>
      </c>
      <c r="Z3921" s="814">
        <v>0</v>
      </c>
      <c r="AA3921" s="814">
        <v>0</v>
      </c>
      <c r="AB3921" s="814">
        <v>0</v>
      </c>
      <c r="AC3921" s="814">
        <v>0</v>
      </c>
      <c r="AD3921" s="814">
        <v>0</v>
      </c>
      <c r="AE3921" s="814">
        <v>0</v>
      </c>
      <c r="AF3921" s="814">
        <v>0</v>
      </c>
      <c r="AG3921" s="814">
        <v>0</v>
      </c>
      <c r="AH3921" s="816">
        <v>0</v>
      </c>
      <c r="AI3921" s="816">
        <v>0</v>
      </c>
      <c r="AK3921" s="199"/>
      <c r="AM3921" s="11"/>
      <c r="AN3921" s="15"/>
      <c r="AO3921" s="11"/>
      <c r="AP3921" s="11"/>
    </row>
    <row r="3922" spans="3:42" outlineLevel="2" x14ac:dyDescent="0.2">
      <c r="C3922" s="252" t="s">
        <v>152</v>
      </c>
      <c r="D3922" s="119" t="s">
        <v>152</v>
      </c>
      <c r="H3922" s="798"/>
      <c r="AK3922" s="199"/>
      <c r="AM3922" s="11"/>
      <c r="AN3922" s="15"/>
      <c r="AO3922" s="11"/>
      <c r="AP3922" s="11"/>
    </row>
    <row r="3923" spans="3:42" outlineLevel="2" x14ac:dyDescent="0.2">
      <c r="C3923" s="252" t="s">
        <v>152</v>
      </c>
      <c r="D3923" s="119" t="s">
        <v>152</v>
      </c>
      <c r="F3923" s="789" t="s">
        <v>621</v>
      </c>
      <c r="G3923" s="790"/>
      <c r="H3923" s="803"/>
      <c r="I3923" s="790"/>
      <c r="J3923" s="790"/>
      <c r="K3923" s="792"/>
      <c r="L3923" s="789"/>
      <c r="M3923" s="789"/>
      <c r="N3923" s="789"/>
      <c r="O3923" s="789"/>
      <c r="P3923" s="789"/>
      <c r="Q3923" s="792"/>
      <c r="R3923" s="793"/>
      <c r="S3923" s="793"/>
      <c r="T3923" s="793"/>
      <c r="U3923" s="793"/>
      <c r="V3923" s="793"/>
      <c r="W3923" s="793"/>
      <c r="X3923" s="793"/>
      <c r="Y3923" s="793"/>
      <c r="Z3923" s="793"/>
      <c r="AA3923" s="793"/>
      <c r="AB3923" s="793"/>
      <c r="AC3923" s="793"/>
      <c r="AD3923" s="793"/>
      <c r="AE3923" s="793"/>
      <c r="AF3923" s="793"/>
      <c r="AG3923" s="793"/>
      <c r="AH3923" s="789"/>
      <c r="AI3923" s="789"/>
      <c r="AK3923" s="199"/>
      <c r="AM3923" s="11"/>
      <c r="AN3923" s="15"/>
      <c r="AO3923" s="11"/>
      <c r="AP3923" s="11"/>
    </row>
    <row r="3924" spans="3:42" outlineLevel="2" x14ac:dyDescent="0.2">
      <c r="C3924" s="252" t="s">
        <v>152</v>
      </c>
      <c r="D3924" s="119" t="s">
        <v>152</v>
      </c>
      <c r="F3924" s="794" t="s">
        <v>518</v>
      </c>
      <c r="AK3924" s="199"/>
      <c r="AM3924" s="11"/>
      <c r="AN3924" s="15"/>
      <c r="AO3924" s="11"/>
      <c r="AP3924" s="11"/>
    </row>
    <row r="3925" spans="3:42" outlineLevel="2" x14ac:dyDescent="0.2">
      <c r="C3925" s="252" t="s">
        <v>152</v>
      </c>
      <c r="D3925" s="119" t="s">
        <v>152</v>
      </c>
      <c r="F3925" s="761" t="s">
        <v>48</v>
      </c>
      <c r="G3925" s="75"/>
      <c r="H3925" s="796" t="s">
        <v>10</v>
      </c>
      <c r="I3925" s="228" t="s">
        <v>518</v>
      </c>
      <c r="J3925" s="75"/>
      <c r="K3925" s="741"/>
      <c r="L3925" s="75"/>
      <c r="M3925" s="75"/>
      <c r="N3925" s="75"/>
      <c r="O3925" s="75"/>
      <c r="P3925" s="75"/>
      <c r="Q3925" s="128" t="s">
        <v>536</v>
      </c>
      <c r="R3925" s="299">
        <v>0</v>
      </c>
      <c r="S3925" s="300">
        <v>0</v>
      </c>
      <c r="T3925" s="300">
        <v>0</v>
      </c>
      <c r="U3925" s="300">
        <v>0</v>
      </c>
      <c r="V3925" s="300">
        <v>0</v>
      </c>
      <c r="W3925" s="301">
        <v>0</v>
      </c>
      <c r="X3925" s="300">
        <v>0</v>
      </c>
      <c r="Y3925" s="300">
        <v>0</v>
      </c>
      <c r="Z3925" s="300">
        <v>0</v>
      </c>
      <c r="AA3925" s="300">
        <v>0</v>
      </c>
      <c r="AB3925" s="302">
        <v>0</v>
      </c>
      <c r="AC3925" s="302">
        <v>0</v>
      </c>
      <c r="AD3925" s="302">
        <v>0</v>
      </c>
      <c r="AE3925" s="302">
        <v>0</v>
      </c>
      <c r="AF3925" s="302">
        <v>0</v>
      </c>
      <c r="AG3925" s="302">
        <v>0</v>
      </c>
      <c r="AH3925" s="348">
        <v>0</v>
      </c>
      <c r="AI3925" s="348">
        <v>0</v>
      </c>
      <c r="AK3925" s="199"/>
      <c r="AM3925" s="11"/>
      <c r="AN3925" s="15"/>
      <c r="AO3925" s="11"/>
      <c r="AP3925" s="11"/>
    </row>
    <row r="3926" spans="3:42" outlineLevel="2" x14ac:dyDescent="0.2">
      <c r="C3926" s="252" t="s">
        <v>152</v>
      </c>
      <c r="D3926" s="119" t="s">
        <v>152</v>
      </c>
      <c r="F3926" s="783" t="s">
        <v>55</v>
      </c>
      <c r="G3926" s="83"/>
      <c r="H3926" s="798" t="s">
        <v>10</v>
      </c>
      <c r="I3926" s="240" t="s">
        <v>518</v>
      </c>
      <c r="J3926" s="83"/>
      <c r="K3926" s="736"/>
      <c r="L3926" s="83"/>
      <c r="M3926" s="83"/>
      <c r="N3926" s="83"/>
      <c r="O3926" s="83"/>
      <c r="P3926" s="83"/>
      <c r="Q3926" s="143" t="s">
        <v>536</v>
      </c>
      <c r="R3926" s="304">
        <v>0</v>
      </c>
      <c r="S3926" s="305">
        <v>0</v>
      </c>
      <c r="T3926" s="305">
        <v>0</v>
      </c>
      <c r="U3926" s="305">
        <v>0</v>
      </c>
      <c r="V3926" s="305">
        <v>0</v>
      </c>
      <c r="W3926" s="306">
        <v>0</v>
      </c>
      <c r="X3926" s="305">
        <v>0</v>
      </c>
      <c r="Y3926" s="305">
        <v>0</v>
      </c>
      <c r="Z3926" s="305">
        <v>0</v>
      </c>
      <c r="AA3926" s="305">
        <v>0</v>
      </c>
      <c r="AB3926" s="307">
        <v>0</v>
      </c>
      <c r="AC3926" s="307">
        <v>0</v>
      </c>
      <c r="AD3926" s="307">
        <v>0</v>
      </c>
      <c r="AE3926" s="307">
        <v>0</v>
      </c>
      <c r="AF3926" s="307">
        <v>0</v>
      </c>
      <c r="AG3926" s="307">
        <v>0</v>
      </c>
      <c r="AH3926" s="362">
        <v>0</v>
      </c>
      <c r="AI3926" s="362">
        <v>0</v>
      </c>
      <c r="AK3926" s="199"/>
      <c r="AM3926" s="11"/>
      <c r="AN3926" s="15"/>
      <c r="AO3926" s="11"/>
      <c r="AP3926" s="11"/>
    </row>
    <row r="3927" spans="3:42" outlineLevel="2" x14ac:dyDescent="0.2">
      <c r="C3927" s="252" t="s">
        <v>152</v>
      </c>
      <c r="D3927" s="119" t="s">
        <v>152</v>
      </c>
      <c r="F3927" s="40" t="s">
        <v>622</v>
      </c>
      <c r="AK3927" s="199"/>
      <c r="AM3927" s="11"/>
      <c r="AN3927" s="15"/>
      <c r="AO3927" s="11"/>
      <c r="AP3927" s="11"/>
    </row>
    <row r="3928" spans="3:42" outlineLevel="2" x14ac:dyDescent="0.2">
      <c r="C3928" s="252" t="s">
        <v>152</v>
      </c>
      <c r="D3928" s="119" t="s">
        <v>152</v>
      </c>
      <c r="F3928" s="761" t="s">
        <v>48</v>
      </c>
      <c r="G3928" s="75"/>
      <c r="H3928" s="796" t="s">
        <v>623</v>
      </c>
      <c r="I3928" s="801"/>
      <c r="J3928" s="75"/>
      <c r="K3928" s="741"/>
      <c r="L3928" s="75"/>
      <c r="M3928" s="75"/>
      <c r="N3928" s="75"/>
      <c r="O3928" s="75"/>
      <c r="P3928" s="75"/>
      <c r="Q3928" s="128" t="s">
        <v>536</v>
      </c>
      <c r="R3928" s="804">
        <v>0</v>
      </c>
      <c r="S3928" s="805">
        <v>0</v>
      </c>
      <c r="T3928" s="805">
        <v>0</v>
      </c>
      <c r="U3928" s="805">
        <v>0</v>
      </c>
      <c r="V3928" s="805">
        <v>0</v>
      </c>
      <c r="W3928" s="806">
        <v>0</v>
      </c>
      <c r="X3928" s="805">
        <v>0</v>
      </c>
      <c r="Y3928" s="805">
        <v>0</v>
      </c>
      <c r="Z3928" s="805">
        <v>0</v>
      </c>
      <c r="AA3928" s="805">
        <v>0</v>
      </c>
      <c r="AB3928" s="805">
        <v>0</v>
      </c>
      <c r="AC3928" s="805">
        <v>0</v>
      </c>
      <c r="AD3928" s="805">
        <v>0</v>
      </c>
      <c r="AE3928" s="805">
        <v>0</v>
      </c>
      <c r="AF3928" s="805">
        <v>0</v>
      </c>
      <c r="AG3928" s="805">
        <v>0</v>
      </c>
      <c r="AH3928" s="808">
        <v>0</v>
      </c>
      <c r="AI3928" s="808">
        <v>0</v>
      </c>
      <c r="AK3928" s="199"/>
      <c r="AM3928" s="11"/>
      <c r="AN3928" s="15"/>
      <c r="AO3928" s="11"/>
      <c r="AP3928" s="11"/>
    </row>
    <row r="3929" spans="3:42" outlineLevel="2" x14ac:dyDescent="0.2">
      <c r="C3929" s="252" t="s">
        <v>152</v>
      </c>
      <c r="D3929" s="119" t="s">
        <v>152</v>
      </c>
      <c r="F3929" s="767" t="s">
        <v>55</v>
      </c>
      <c r="H3929" s="797" t="s">
        <v>623</v>
      </c>
      <c r="K3929" s="164"/>
      <c r="Q3929" s="135" t="s">
        <v>536</v>
      </c>
      <c r="R3929" s="809">
        <v>0</v>
      </c>
      <c r="S3929" s="810">
        <v>0</v>
      </c>
      <c r="T3929" s="810">
        <v>0</v>
      </c>
      <c r="U3929" s="810">
        <v>0</v>
      </c>
      <c r="V3929" s="810">
        <v>0</v>
      </c>
      <c r="W3929" s="811">
        <v>0</v>
      </c>
      <c r="X3929" s="810">
        <v>0</v>
      </c>
      <c r="Y3929" s="810">
        <v>0</v>
      </c>
      <c r="Z3929" s="810">
        <v>0</v>
      </c>
      <c r="AA3929" s="810">
        <v>0</v>
      </c>
      <c r="AB3929" s="810">
        <v>0</v>
      </c>
      <c r="AC3929" s="810">
        <v>0</v>
      </c>
      <c r="AD3929" s="810">
        <v>0</v>
      </c>
      <c r="AE3929" s="810">
        <v>0</v>
      </c>
      <c r="AF3929" s="810">
        <v>0</v>
      </c>
      <c r="AG3929" s="810">
        <v>0</v>
      </c>
      <c r="AH3929" s="812">
        <v>0</v>
      </c>
      <c r="AI3929" s="812">
        <v>0</v>
      </c>
      <c r="AK3929" s="199"/>
      <c r="AM3929" s="11"/>
      <c r="AN3929" s="15"/>
      <c r="AO3929" s="11"/>
      <c r="AP3929" s="11"/>
    </row>
    <row r="3930" spans="3:42" outlineLevel="2" x14ac:dyDescent="0.2">
      <c r="C3930" s="252" t="s">
        <v>152</v>
      </c>
      <c r="D3930" s="119" t="s">
        <v>152</v>
      </c>
      <c r="F3930" s="783" t="s">
        <v>57</v>
      </c>
      <c r="G3930" s="83"/>
      <c r="H3930" s="798" t="s">
        <v>623</v>
      </c>
      <c r="I3930" s="799"/>
      <c r="J3930" s="83"/>
      <c r="K3930" s="736"/>
      <c r="L3930" s="83"/>
      <c r="M3930" s="83"/>
      <c r="N3930" s="83"/>
      <c r="O3930" s="83"/>
      <c r="P3930" s="83"/>
      <c r="Q3930" s="143" t="s">
        <v>536</v>
      </c>
      <c r="R3930" s="813">
        <v>0</v>
      </c>
      <c r="S3930" s="814">
        <v>0</v>
      </c>
      <c r="T3930" s="814">
        <v>0</v>
      </c>
      <c r="U3930" s="814">
        <v>0</v>
      </c>
      <c r="V3930" s="814">
        <v>0</v>
      </c>
      <c r="W3930" s="815">
        <v>0</v>
      </c>
      <c r="X3930" s="814">
        <v>0</v>
      </c>
      <c r="Y3930" s="814">
        <v>0</v>
      </c>
      <c r="Z3930" s="814">
        <v>0</v>
      </c>
      <c r="AA3930" s="814">
        <v>0</v>
      </c>
      <c r="AB3930" s="814">
        <v>0</v>
      </c>
      <c r="AC3930" s="814">
        <v>0</v>
      </c>
      <c r="AD3930" s="814">
        <v>0</v>
      </c>
      <c r="AE3930" s="814">
        <v>0</v>
      </c>
      <c r="AF3930" s="814">
        <v>0</v>
      </c>
      <c r="AG3930" s="814">
        <v>0</v>
      </c>
      <c r="AH3930" s="816">
        <v>0</v>
      </c>
      <c r="AI3930" s="816">
        <v>0</v>
      </c>
      <c r="AK3930" s="199"/>
      <c r="AM3930" s="11"/>
      <c r="AN3930" s="15"/>
      <c r="AO3930" s="11"/>
      <c r="AP3930" s="11"/>
    </row>
    <row r="3931" spans="3:42" outlineLevel="2" x14ac:dyDescent="0.2">
      <c r="C3931" s="252" t="s">
        <v>152</v>
      </c>
      <c r="D3931" s="119" t="s">
        <v>152</v>
      </c>
      <c r="AK3931" s="199"/>
      <c r="AM3931" s="11"/>
      <c r="AN3931" s="15"/>
      <c r="AO3931" s="11"/>
      <c r="AP3931" s="11"/>
    </row>
    <row r="3932" spans="3:42" outlineLevel="1" x14ac:dyDescent="0.2">
      <c r="C3932" s="252" t="s">
        <v>152</v>
      </c>
      <c r="D3932" s="119" t="s">
        <v>152</v>
      </c>
      <c r="F3932" s="121" t="s">
        <v>624</v>
      </c>
      <c r="G3932" s="756"/>
      <c r="H3932" s="757"/>
      <c r="I3932" s="788"/>
      <c r="J3932" s="756"/>
      <c r="K3932" s="758"/>
      <c r="L3932" s="759"/>
      <c r="M3932" s="759"/>
      <c r="N3932" s="759"/>
      <c r="O3932" s="759"/>
      <c r="P3932" s="759"/>
      <c r="Q3932" s="758"/>
      <c r="R3932" s="760"/>
      <c r="S3932" s="760"/>
      <c r="T3932" s="760"/>
      <c r="U3932" s="760"/>
      <c r="V3932" s="760"/>
      <c r="W3932" s="760"/>
      <c r="X3932" s="760"/>
      <c r="Y3932" s="760"/>
      <c r="Z3932" s="760"/>
      <c r="AA3932" s="760"/>
      <c r="AB3932" s="760"/>
      <c r="AC3932" s="760"/>
      <c r="AD3932" s="760"/>
      <c r="AE3932" s="760"/>
      <c r="AF3932" s="760"/>
      <c r="AG3932" s="760"/>
      <c r="AH3932" s="759"/>
      <c r="AI3932" s="759"/>
      <c r="AK3932" s="199"/>
      <c r="AM3932" s="11"/>
      <c r="AN3932" s="15"/>
      <c r="AO3932" s="11"/>
      <c r="AP3932" s="11"/>
    </row>
    <row r="3933" spans="3:42" outlineLevel="2" x14ac:dyDescent="0.2">
      <c r="C3933" s="252" t="s">
        <v>152</v>
      </c>
      <c r="D3933" s="119" t="s">
        <v>152</v>
      </c>
      <c r="F3933" s="789" t="s">
        <v>625</v>
      </c>
      <c r="G3933" s="790"/>
      <c r="H3933" s="803"/>
      <c r="I3933" s="791"/>
      <c r="J3933" s="790"/>
      <c r="K3933" s="792"/>
      <c r="L3933" s="789"/>
      <c r="M3933" s="789"/>
      <c r="N3933" s="789"/>
      <c r="O3933" s="789"/>
      <c r="P3933" s="789"/>
      <c r="Q3933" s="792"/>
      <c r="R3933" s="793"/>
      <c r="S3933" s="793"/>
      <c r="T3933" s="793"/>
      <c r="U3933" s="793"/>
      <c r="V3933" s="793"/>
      <c r="W3933" s="793"/>
      <c r="X3933" s="793"/>
      <c r="Y3933" s="793"/>
      <c r="Z3933" s="793"/>
      <c r="AA3933" s="793"/>
      <c r="AB3933" s="793"/>
      <c r="AC3933" s="793"/>
      <c r="AD3933" s="793"/>
      <c r="AE3933" s="793"/>
      <c r="AF3933" s="793"/>
      <c r="AG3933" s="793"/>
      <c r="AH3933" s="789"/>
      <c r="AI3933" s="789"/>
      <c r="AK3933" s="199"/>
      <c r="AM3933" s="11"/>
      <c r="AN3933" s="15"/>
      <c r="AO3933" s="11"/>
      <c r="AP3933" s="11"/>
    </row>
    <row r="3934" spans="3:42" outlineLevel="2" x14ac:dyDescent="0.2">
      <c r="C3934" s="252" t="s">
        <v>152</v>
      </c>
      <c r="D3934" s="119" t="s">
        <v>152</v>
      </c>
      <c r="F3934" s="794" t="s">
        <v>610</v>
      </c>
      <c r="H3934" s="795"/>
      <c r="AK3934" s="199"/>
      <c r="AM3934" s="11"/>
      <c r="AN3934" s="15"/>
      <c r="AO3934" s="11"/>
      <c r="AP3934" s="11"/>
    </row>
    <row r="3935" spans="3:42" outlineLevel="2" x14ac:dyDescent="0.2">
      <c r="C3935" s="252" t="s">
        <v>152</v>
      </c>
      <c r="D3935" s="119" t="s">
        <v>152</v>
      </c>
      <c r="F3935" s="761" t="s">
        <v>62</v>
      </c>
      <c r="G3935" s="75"/>
      <c r="H3935" s="796" t="s">
        <v>11</v>
      </c>
      <c r="I3935" s="796" t="s">
        <v>611</v>
      </c>
      <c r="J3935" s="75"/>
      <c r="K3935" s="741"/>
      <c r="L3935" s="75"/>
      <c r="M3935" s="75"/>
      <c r="N3935" s="75"/>
      <c r="O3935" s="75"/>
      <c r="P3935" s="75"/>
      <c r="Q3935" s="128" t="s">
        <v>110</v>
      </c>
      <c r="R3935" s="299">
        <v>0</v>
      </c>
      <c r="S3935" s="300">
        <v>0</v>
      </c>
      <c r="T3935" s="300">
        <v>0</v>
      </c>
      <c r="U3935" s="300">
        <v>0</v>
      </c>
      <c r="V3935" s="300">
        <v>0</v>
      </c>
      <c r="W3935" s="301">
        <v>0</v>
      </c>
      <c r="X3935" s="300">
        <v>0</v>
      </c>
      <c r="Y3935" s="300">
        <v>0</v>
      </c>
      <c r="Z3935" s="300">
        <v>0</v>
      </c>
      <c r="AA3935" s="300">
        <v>0</v>
      </c>
      <c r="AB3935" s="302">
        <v>0</v>
      </c>
      <c r="AC3935" s="302">
        <v>0</v>
      </c>
      <c r="AD3935" s="302">
        <v>0</v>
      </c>
      <c r="AE3935" s="302">
        <v>0</v>
      </c>
      <c r="AF3935" s="302">
        <v>0</v>
      </c>
      <c r="AG3935" s="302">
        <v>0</v>
      </c>
      <c r="AH3935" s="348">
        <v>0</v>
      </c>
      <c r="AI3935" s="348">
        <v>0</v>
      </c>
      <c r="AK3935" s="199"/>
      <c r="AM3935" s="11"/>
      <c r="AN3935" s="15"/>
      <c r="AO3935" s="11"/>
      <c r="AP3935" s="11"/>
    </row>
    <row r="3936" spans="3:42" outlineLevel="2" x14ac:dyDescent="0.2">
      <c r="C3936" s="252" t="s">
        <v>152</v>
      </c>
      <c r="D3936" s="119" t="s">
        <v>152</v>
      </c>
      <c r="F3936" s="767" t="s">
        <v>188</v>
      </c>
      <c r="H3936" s="797" t="s">
        <v>11</v>
      </c>
      <c r="I3936" s="797" t="s">
        <v>612</v>
      </c>
      <c r="K3936" s="164"/>
      <c r="Q3936" s="135" t="s">
        <v>110</v>
      </c>
      <c r="R3936" s="314">
        <v>0</v>
      </c>
      <c r="S3936" s="315">
        <v>0</v>
      </c>
      <c r="T3936" s="315">
        <v>0</v>
      </c>
      <c r="U3936" s="315">
        <v>0</v>
      </c>
      <c r="V3936" s="315">
        <v>0</v>
      </c>
      <c r="W3936" s="316">
        <v>0</v>
      </c>
      <c r="X3936" s="315">
        <v>0</v>
      </c>
      <c r="Y3936" s="315">
        <v>0</v>
      </c>
      <c r="Z3936" s="315">
        <v>0</v>
      </c>
      <c r="AA3936" s="315">
        <v>0</v>
      </c>
      <c r="AB3936" s="5">
        <v>0</v>
      </c>
      <c r="AC3936" s="5">
        <v>0</v>
      </c>
      <c r="AD3936" s="5">
        <v>0</v>
      </c>
      <c r="AE3936" s="5">
        <v>0</v>
      </c>
      <c r="AF3936" s="5">
        <v>0</v>
      </c>
      <c r="AG3936" s="5">
        <v>0</v>
      </c>
      <c r="AH3936" s="350">
        <v>0</v>
      </c>
      <c r="AI3936" s="350">
        <v>0</v>
      </c>
      <c r="AK3936" s="199"/>
      <c r="AM3936" s="11"/>
      <c r="AN3936" s="15"/>
      <c r="AO3936" s="11"/>
      <c r="AP3936" s="11"/>
    </row>
    <row r="3937" spans="3:42" outlineLevel="2" x14ac:dyDescent="0.2">
      <c r="C3937" s="252" t="s">
        <v>152</v>
      </c>
      <c r="D3937" s="119" t="s">
        <v>152</v>
      </c>
      <c r="F3937" s="767" t="s">
        <v>613</v>
      </c>
      <c r="H3937" s="797" t="s">
        <v>11</v>
      </c>
      <c r="I3937" s="234" t="s">
        <v>614</v>
      </c>
      <c r="K3937" s="164"/>
      <c r="Q3937" s="135" t="s">
        <v>110</v>
      </c>
      <c r="R3937" s="314">
        <v>0</v>
      </c>
      <c r="S3937" s="315">
        <v>0</v>
      </c>
      <c r="T3937" s="315">
        <v>0</v>
      </c>
      <c r="U3937" s="315">
        <v>0</v>
      </c>
      <c r="V3937" s="315">
        <v>0</v>
      </c>
      <c r="W3937" s="316">
        <v>0</v>
      </c>
      <c r="X3937" s="315">
        <v>0</v>
      </c>
      <c r="Y3937" s="315">
        <v>0</v>
      </c>
      <c r="Z3937" s="315">
        <v>0</v>
      </c>
      <c r="AA3937" s="315">
        <v>0</v>
      </c>
      <c r="AB3937" s="5">
        <v>0</v>
      </c>
      <c r="AC3937" s="5">
        <v>0</v>
      </c>
      <c r="AD3937" s="5">
        <v>0</v>
      </c>
      <c r="AE3937" s="5">
        <v>0</v>
      </c>
      <c r="AF3937" s="5">
        <v>0</v>
      </c>
      <c r="AG3937" s="5">
        <v>0</v>
      </c>
      <c r="AH3937" s="350">
        <v>0</v>
      </c>
      <c r="AI3937" s="350">
        <v>0</v>
      </c>
      <c r="AK3937" s="199"/>
      <c r="AM3937" s="11"/>
      <c r="AN3937" s="15"/>
      <c r="AO3937" s="11"/>
      <c r="AP3937" s="11"/>
    </row>
    <row r="3938" spans="3:42" outlineLevel="2" x14ac:dyDescent="0.2">
      <c r="C3938" s="252" t="s">
        <v>152</v>
      </c>
      <c r="D3938" s="119" t="s">
        <v>152</v>
      </c>
      <c r="F3938" s="783" t="s">
        <v>57</v>
      </c>
      <c r="G3938" s="83"/>
      <c r="H3938" s="798" t="s">
        <v>11</v>
      </c>
      <c r="I3938" s="799"/>
      <c r="J3938" s="83"/>
      <c r="K3938" s="736"/>
      <c r="L3938" s="83"/>
      <c r="M3938" s="83"/>
      <c r="N3938" s="83"/>
      <c r="O3938" s="83"/>
      <c r="P3938" s="83"/>
      <c r="Q3938" s="143" t="s">
        <v>110</v>
      </c>
      <c r="R3938" s="304">
        <v>0</v>
      </c>
      <c r="S3938" s="305">
        <v>0</v>
      </c>
      <c r="T3938" s="305">
        <v>0</v>
      </c>
      <c r="U3938" s="305">
        <v>0</v>
      </c>
      <c r="V3938" s="305">
        <v>0</v>
      </c>
      <c r="W3938" s="306">
        <v>0</v>
      </c>
      <c r="X3938" s="305">
        <v>0</v>
      </c>
      <c r="Y3938" s="305">
        <v>0</v>
      </c>
      <c r="Z3938" s="305">
        <v>0</v>
      </c>
      <c r="AA3938" s="305">
        <v>0</v>
      </c>
      <c r="AB3938" s="307">
        <v>0</v>
      </c>
      <c r="AC3938" s="307">
        <v>0</v>
      </c>
      <c r="AD3938" s="307">
        <v>0</v>
      </c>
      <c r="AE3938" s="307">
        <v>0</v>
      </c>
      <c r="AF3938" s="307">
        <v>0</v>
      </c>
      <c r="AG3938" s="307">
        <v>0</v>
      </c>
      <c r="AH3938" s="362">
        <v>0</v>
      </c>
      <c r="AI3938" s="362">
        <v>0</v>
      </c>
      <c r="AK3938" s="199"/>
      <c r="AM3938" s="11"/>
      <c r="AN3938" s="15"/>
      <c r="AO3938" s="11"/>
      <c r="AP3938" s="11"/>
    </row>
    <row r="3939" spans="3:42" outlineLevel="2" x14ac:dyDescent="0.2">
      <c r="C3939" s="252" t="s">
        <v>152</v>
      </c>
      <c r="D3939" s="119" t="s">
        <v>152</v>
      </c>
      <c r="F3939" s="12"/>
      <c r="H3939" s="234"/>
      <c r="K3939" s="164"/>
      <c r="Q3939" s="16"/>
      <c r="R3939" s="800">
        <v>0</v>
      </c>
      <c r="S3939" s="800">
        <v>0</v>
      </c>
      <c r="T3939" s="800">
        <v>0</v>
      </c>
      <c r="U3939" s="800">
        <v>0</v>
      </c>
      <c r="V3939" s="800">
        <v>0</v>
      </c>
      <c r="W3939" s="800">
        <v>0</v>
      </c>
      <c r="X3939" s="800">
        <v>0</v>
      </c>
      <c r="Y3939" s="800">
        <v>0</v>
      </c>
      <c r="Z3939" s="800">
        <v>0</v>
      </c>
      <c r="AA3939" s="800">
        <v>0</v>
      </c>
      <c r="AB3939" s="800">
        <v>0</v>
      </c>
      <c r="AC3939" s="800">
        <v>0</v>
      </c>
      <c r="AD3939" s="800">
        <v>0</v>
      </c>
      <c r="AE3939" s="800">
        <v>0</v>
      </c>
      <c r="AF3939" s="800">
        <v>0</v>
      </c>
      <c r="AG3939" s="800">
        <v>0</v>
      </c>
      <c r="AH3939" s="800">
        <v>0</v>
      </c>
      <c r="AI3939" s="800">
        <v>0</v>
      </c>
      <c r="AK3939" s="199"/>
      <c r="AM3939" s="11"/>
      <c r="AN3939" s="15"/>
      <c r="AO3939" s="11"/>
      <c r="AP3939" s="11"/>
    </row>
    <row r="3940" spans="3:42" outlineLevel="2" x14ac:dyDescent="0.2">
      <c r="C3940" s="252" t="s">
        <v>152</v>
      </c>
      <c r="D3940" s="119" t="s">
        <v>152</v>
      </c>
      <c r="F3940" s="794" t="s">
        <v>615</v>
      </c>
      <c r="AK3940" s="199"/>
      <c r="AM3940" s="11"/>
      <c r="AN3940" s="15"/>
      <c r="AO3940" s="11"/>
      <c r="AP3940" s="11"/>
    </row>
    <row r="3941" spans="3:42" outlineLevel="2" x14ac:dyDescent="0.2">
      <c r="C3941" s="252" t="s">
        <v>152</v>
      </c>
      <c r="D3941" s="119" t="s">
        <v>152</v>
      </c>
      <c r="F3941" s="761" t="s">
        <v>48</v>
      </c>
      <c r="G3941" s="75"/>
      <c r="H3941" s="796" t="s">
        <v>11</v>
      </c>
      <c r="I3941" s="801"/>
      <c r="J3941" s="75"/>
      <c r="K3941" s="741"/>
      <c r="L3941" s="75"/>
      <c r="M3941" s="75"/>
      <c r="N3941" s="75"/>
      <c r="O3941" s="75"/>
      <c r="P3941" s="75"/>
      <c r="Q3941" s="128" t="s">
        <v>110</v>
      </c>
      <c r="R3941" s="299">
        <v>0</v>
      </c>
      <c r="S3941" s="300">
        <v>0</v>
      </c>
      <c r="T3941" s="300">
        <v>0</v>
      </c>
      <c r="U3941" s="300">
        <v>0</v>
      </c>
      <c r="V3941" s="300">
        <v>0</v>
      </c>
      <c r="W3941" s="301">
        <v>0</v>
      </c>
      <c r="X3941" s="300">
        <v>0</v>
      </c>
      <c r="Y3941" s="300">
        <v>0</v>
      </c>
      <c r="Z3941" s="300">
        <v>0</v>
      </c>
      <c r="AA3941" s="300">
        <v>0</v>
      </c>
      <c r="AB3941" s="302">
        <v>0</v>
      </c>
      <c r="AC3941" s="302">
        <v>0</v>
      </c>
      <c r="AD3941" s="302">
        <v>0</v>
      </c>
      <c r="AE3941" s="302">
        <v>0</v>
      </c>
      <c r="AF3941" s="302">
        <v>0</v>
      </c>
      <c r="AG3941" s="302">
        <v>0</v>
      </c>
      <c r="AH3941" s="348">
        <v>0</v>
      </c>
      <c r="AI3941" s="348">
        <v>0</v>
      </c>
      <c r="AK3941" s="199"/>
      <c r="AM3941" s="11"/>
      <c r="AN3941" s="15"/>
      <c r="AO3941" s="11"/>
      <c r="AP3941" s="11"/>
    </row>
    <row r="3942" spans="3:42" outlineLevel="2" x14ac:dyDescent="0.2">
      <c r="C3942" s="252" t="s">
        <v>152</v>
      </c>
      <c r="D3942" s="119" t="s">
        <v>152</v>
      </c>
      <c r="F3942" s="767" t="s">
        <v>55</v>
      </c>
      <c r="H3942" s="797" t="s">
        <v>11</v>
      </c>
      <c r="K3942" s="164"/>
      <c r="Q3942" s="135" t="s">
        <v>110</v>
      </c>
      <c r="R3942" s="314">
        <v>0</v>
      </c>
      <c r="S3942" s="315">
        <v>0</v>
      </c>
      <c r="T3942" s="315">
        <v>0</v>
      </c>
      <c r="U3942" s="315">
        <v>0</v>
      </c>
      <c r="V3942" s="315">
        <v>0</v>
      </c>
      <c r="W3942" s="316">
        <v>0</v>
      </c>
      <c r="X3942" s="315">
        <v>0</v>
      </c>
      <c r="Y3942" s="315">
        <v>0</v>
      </c>
      <c r="Z3942" s="315">
        <v>0</v>
      </c>
      <c r="AA3942" s="315">
        <v>0</v>
      </c>
      <c r="AB3942" s="5">
        <v>0</v>
      </c>
      <c r="AC3942" s="5">
        <v>0</v>
      </c>
      <c r="AD3942" s="5">
        <v>0</v>
      </c>
      <c r="AE3942" s="5">
        <v>0</v>
      </c>
      <c r="AF3942" s="5">
        <v>0</v>
      </c>
      <c r="AG3942" s="5">
        <v>0</v>
      </c>
      <c r="AH3942" s="350">
        <v>0</v>
      </c>
      <c r="AI3942" s="350">
        <v>0</v>
      </c>
      <c r="AK3942" s="199"/>
      <c r="AM3942" s="11"/>
      <c r="AN3942" s="15"/>
      <c r="AO3942" s="11"/>
      <c r="AP3942" s="11"/>
    </row>
    <row r="3943" spans="3:42" outlineLevel="2" x14ac:dyDescent="0.2">
      <c r="C3943" s="252" t="s">
        <v>152</v>
      </c>
      <c r="D3943" s="119" t="s">
        <v>152</v>
      </c>
      <c r="F3943" s="783" t="s">
        <v>57</v>
      </c>
      <c r="G3943" s="83"/>
      <c r="H3943" s="798" t="s">
        <v>11</v>
      </c>
      <c r="I3943" s="799"/>
      <c r="J3943" s="83"/>
      <c r="K3943" s="736"/>
      <c r="L3943" s="83"/>
      <c r="M3943" s="83"/>
      <c r="N3943" s="83"/>
      <c r="O3943" s="83"/>
      <c r="P3943" s="83"/>
      <c r="Q3943" s="143" t="s">
        <v>110</v>
      </c>
      <c r="R3943" s="304">
        <v>0</v>
      </c>
      <c r="S3943" s="305">
        <v>0</v>
      </c>
      <c r="T3943" s="305">
        <v>0</v>
      </c>
      <c r="U3943" s="305">
        <v>0</v>
      </c>
      <c r="V3943" s="305">
        <v>0</v>
      </c>
      <c r="W3943" s="306">
        <v>0</v>
      </c>
      <c r="X3943" s="305">
        <v>0</v>
      </c>
      <c r="Y3943" s="305">
        <v>0</v>
      </c>
      <c r="Z3943" s="305">
        <v>0</v>
      </c>
      <c r="AA3943" s="305">
        <v>0</v>
      </c>
      <c r="AB3943" s="307">
        <v>0</v>
      </c>
      <c r="AC3943" s="307">
        <v>0</v>
      </c>
      <c r="AD3943" s="307">
        <v>0</v>
      </c>
      <c r="AE3943" s="307">
        <v>0</v>
      </c>
      <c r="AF3943" s="307">
        <v>0</v>
      </c>
      <c r="AG3943" s="307">
        <v>0</v>
      </c>
      <c r="AH3943" s="362">
        <v>0</v>
      </c>
      <c r="AI3943" s="362">
        <v>0</v>
      </c>
      <c r="AK3943" s="199"/>
      <c r="AM3943" s="11"/>
      <c r="AN3943" s="15"/>
      <c r="AO3943" s="11"/>
      <c r="AP3943" s="11"/>
    </row>
    <row r="3944" spans="3:42" outlineLevel="2" x14ac:dyDescent="0.2">
      <c r="C3944" s="252" t="s">
        <v>152</v>
      </c>
      <c r="D3944" s="119" t="s">
        <v>152</v>
      </c>
      <c r="F3944" s="12"/>
      <c r="H3944" s="164"/>
      <c r="K3944" s="164"/>
      <c r="Q3944" s="16"/>
      <c r="R3944" s="800">
        <v>0</v>
      </c>
      <c r="S3944" s="800">
        <v>0</v>
      </c>
      <c r="T3944" s="800">
        <v>0</v>
      </c>
      <c r="U3944" s="800">
        <v>0</v>
      </c>
      <c r="V3944" s="800">
        <v>0</v>
      </c>
      <c r="W3944" s="800">
        <v>0</v>
      </c>
      <c r="X3944" s="800">
        <v>0</v>
      </c>
      <c r="Y3944" s="800">
        <v>0</v>
      </c>
      <c r="Z3944" s="800">
        <v>0</v>
      </c>
      <c r="AA3944" s="800">
        <v>0</v>
      </c>
      <c r="AB3944" s="800">
        <v>0</v>
      </c>
      <c r="AC3944" s="800">
        <v>0</v>
      </c>
      <c r="AD3944" s="800">
        <v>0</v>
      </c>
      <c r="AE3944" s="800">
        <v>0</v>
      </c>
      <c r="AF3944" s="800">
        <v>0</v>
      </c>
      <c r="AG3944" s="800">
        <v>0</v>
      </c>
      <c r="AH3944" s="800">
        <v>0</v>
      </c>
      <c r="AI3944" s="800">
        <v>0</v>
      </c>
      <c r="AK3944" s="199"/>
      <c r="AM3944" s="11"/>
      <c r="AN3944" s="15"/>
      <c r="AO3944" s="11"/>
      <c r="AP3944" s="11"/>
    </row>
    <row r="3945" spans="3:42" outlineLevel="2" x14ac:dyDescent="0.2">
      <c r="C3945" s="252" t="s">
        <v>152</v>
      </c>
      <c r="D3945" s="119" t="s">
        <v>152</v>
      </c>
      <c r="F3945" s="794" t="s">
        <v>69</v>
      </c>
      <c r="AK3945" s="199"/>
      <c r="AM3945" s="11"/>
      <c r="AN3945" s="15"/>
      <c r="AO3945" s="11"/>
      <c r="AP3945" s="11"/>
    </row>
    <row r="3946" spans="3:42" outlineLevel="2" x14ac:dyDescent="0.2">
      <c r="C3946" s="252" t="s">
        <v>152</v>
      </c>
      <c r="D3946" s="119" t="s">
        <v>152</v>
      </c>
      <c r="F3946" s="761" t="s">
        <v>9</v>
      </c>
      <c r="G3946" s="75"/>
      <c r="H3946" s="796" t="s">
        <v>11</v>
      </c>
      <c r="I3946" s="801"/>
      <c r="J3946" s="75"/>
      <c r="K3946" s="741"/>
      <c r="L3946" s="75"/>
      <c r="M3946" s="75"/>
      <c r="N3946" s="75"/>
      <c r="O3946" s="75"/>
      <c r="P3946" s="75"/>
      <c r="Q3946" s="128" t="s">
        <v>110</v>
      </c>
      <c r="R3946" s="299">
        <v>0</v>
      </c>
      <c r="S3946" s="300">
        <v>0</v>
      </c>
      <c r="T3946" s="300">
        <v>0</v>
      </c>
      <c r="U3946" s="300">
        <v>0</v>
      </c>
      <c r="V3946" s="300">
        <v>0</v>
      </c>
      <c r="W3946" s="301">
        <v>0</v>
      </c>
      <c r="X3946" s="300">
        <v>0</v>
      </c>
      <c r="Y3946" s="300">
        <v>0</v>
      </c>
      <c r="Z3946" s="300">
        <v>0</v>
      </c>
      <c r="AA3946" s="300">
        <v>0</v>
      </c>
      <c r="AB3946" s="302">
        <v>0</v>
      </c>
      <c r="AC3946" s="302">
        <v>0</v>
      </c>
      <c r="AD3946" s="302">
        <v>0</v>
      </c>
      <c r="AE3946" s="302">
        <v>0</v>
      </c>
      <c r="AF3946" s="302">
        <v>0</v>
      </c>
      <c r="AG3946" s="302">
        <v>0</v>
      </c>
      <c r="AH3946" s="348">
        <v>0</v>
      </c>
      <c r="AI3946" s="348">
        <v>0</v>
      </c>
      <c r="AK3946" s="199"/>
      <c r="AM3946" s="11"/>
      <c r="AN3946" s="15"/>
      <c r="AO3946" s="11"/>
      <c r="AP3946" s="11"/>
    </row>
    <row r="3947" spans="3:42" outlineLevel="2" x14ac:dyDescent="0.2">
      <c r="C3947" s="252" t="s">
        <v>152</v>
      </c>
      <c r="D3947" s="119" t="s">
        <v>152</v>
      </c>
      <c r="F3947" s="767" t="s">
        <v>14</v>
      </c>
      <c r="H3947" s="797" t="s">
        <v>11</v>
      </c>
      <c r="K3947" s="164"/>
      <c r="Q3947" s="135" t="s">
        <v>110</v>
      </c>
      <c r="R3947" s="314">
        <v>0</v>
      </c>
      <c r="S3947" s="315">
        <v>0</v>
      </c>
      <c r="T3947" s="315">
        <v>0</v>
      </c>
      <c r="U3947" s="315">
        <v>0</v>
      </c>
      <c r="V3947" s="315">
        <v>0</v>
      </c>
      <c r="W3947" s="316">
        <v>0</v>
      </c>
      <c r="X3947" s="315">
        <v>0</v>
      </c>
      <c r="Y3947" s="315">
        <v>0</v>
      </c>
      <c r="Z3947" s="315">
        <v>0</v>
      </c>
      <c r="AA3947" s="315">
        <v>0</v>
      </c>
      <c r="AB3947" s="5">
        <v>0</v>
      </c>
      <c r="AC3947" s="5">
        <v>0</v>
      </c>
      <c r="AD3947" s="5">
        <v>0</v>
      </c>
      <c r="AE3947" s="5">
        <v>0</v>
      </c>
      <c r="AF3947" s="5">
        <v>0</v>
      </c>
      <c r="AG3947" s="5">
        <v>0</v>
      </c>
      <c r="AH3947" s="350">
        <v>0</v>
      </c>
      <c r="AI3947" s="350">
        <v>0</v>
      </c>
      <c r="AK3947" s="199"/>
      <c r="AM3947" s="11"/>
      <c r="AN3947" s="15"/>
      <c r="AO3947" s="11"/>
      <c r="AP3947" s="11"/>
    </row>
    <row r="3948" spans="3:42" outlineLevel="2" x14ac:dyDescent="0.2">
      <c r="C3948" s="252" t="s">
        <v>152</v>
      </c>
      <c r="D3948" s="119" t="s">
        <v>152</v>
      </c>
      <c r="F3948" s="783" t="s">
        <v>16</v>
      </c>
      <c r="G3948" s="83"/>
      <c r="H3948" s="798" t="s">
        <v>11</v>
      </c>
      <c r="I3948" s="799"/>
      <c r="J3948" s="83"/>
      <c r="K3948" s="736"/>
      <c r="L3948" s="83"/>
      <c r="M3948" s="83"/>
      <c r="N3948" s="83"/>
      <c r="O3948" s="83"/>
      <c r="P3948" s="83"/>
      <c r="Q3948" s="143" t="s">
        <v>110</v>
      </c>
      <c r="R3948" s="304">
        <v>0</v>
      </c>
      <c r="S3948" s="305">
        <v>0</v>
      </c>
      <c r="T3948" s="305">
        <v>0</v>
      </c>
      <c r="U3948" s="305">
        <v>0</v>
      </c>
      <c r="V3948" s="305">
        <v>0</v>
      </c>
      <c r="W3948" s="306">
        <v>0</v>
      </c>
      <c r="X3948" s="305">
        <v>0</v>
      </c>
      <c r="Y3948" s="305">
        <v>0</v>
      </c>
      <c r="Z3948" s="305">
        <v>0</v>
      </c>
      <c r="AA3948" s="305">
        <v>0</v>
      </c>
      <c r="AB3948" s="307">
        <v>0</v>
      </c>
      <c r="AC3948" s="307">
        <v>0</v>
      </c>
      <c r="AD3948" s="307">
        <v>0</v>
      </c>
      <c r="AE3948" s="307">
        <v>0</v>
      </c>
      <c r="AF3948" s="307">
        <v>0</v>
      </c>
      <c r="AG3948" s="307">
        <v>0</v>
      </c>
      <c r="AH3948" s="362">
        <v>0</v>
      </c>
      <c r="AI3948" s="362">
        <v>0</v>
      </c>
      <c r="AK3948" s="199"/>
      <c r="AM3948" s="11"/>
      <c r="AN3948" s="15"/>
      <c r="AO3948" s="11"/>
      <c r="AP3948" s="11"/>
    </row>
    <row r="3949" spans="3:42" outlineLevel="2" x14ac:dyDescent="0.2">
      <c r="C3949" s="252" t="s">
        <v>152</v>
      </c>
      <c r="D3949" s="119" t="s">
        <v>152</v>
      </c>
      <c r="F3949" s="12"/>
      <c r="H3949" s="797"/>
      <c r="K3949" s="164"/>
      <c r="Q3949" s="16"/>
      <c r="R3949" s="800">
        <v>0</v>
      </c>
      <c r="S3949" s="800">
        <v>0</v>
      </c>
      <c r="T3949" s="800">
        <v>0</v>
      </c>
      <c r="U3949" s="800">
        <v>0</v>
      </c>
      <c r="V3949" s="800">
        <v>0</v>
      </c>
      <c r="W3949" s="800">
        <v>0</v>
      </c>
      <c r="X3949" s="800">
        <v>0</v>
      </c>
      <c r="Y3949" s="800">
        <v>0</v>
      </c>
      <c r="Z3949" s="800">
        <v>0</v>
      </c>
      <c r="AA3949" s="800">
        <v>0</v>
      </c>
      <c r="AB3949" s="800">
        <v>0</v>
      </c>
      <c r="AC3949" s="800">
        <v>0</v>
      </c>
      <c r="AD3949" s="800">
        <v>0</v>
      </c>
      <c r="AE3949" s="800">
        <v>0</v>
      </c>
      <c r="AF3949" s="800">
        <v>0</v>
      </c>
      <c r="AG3949" s="800">
        <v>0</v>
      </c>
      <c r="AH3949" s="800">
        <v>0</v>
      </c>
      <c r="AI3949" s="800">
        <v>0</v>
      </c>
      <c r="AK3949" s="199"/>
      <c r="AM3949" s="11"/>
      <c r="AN3949" s="15"/>
      <c r="AO3949" s="11"/>
      <c r="AP3949" s="11"/>
    </row>
    <row r="3950" spans="3:42" outlineLevel="2" x14ac:dyDescent="0.2">
      <c r="C3950" s="252" t="s">
        <v>152</v>
      </c>
      <c r="D3950" s="119" t="s">
        <v>152</v>
      </c>
      <c r="F3950" s="794" t="s">
        <v>616</v>
      </c>
      <c r="AK3950" s="199"/>
      <c r="AM3950" s="11"/>
      <c r="AN3950" s="15"/>
      <c r="AO3950" s="11"/>
      <c r="AP3950" s="11"/>
    </row>
    <row r="3951" spans="3:42" outlineLevel="2" x14ac:dyDescent="0.2">
      <c r="C3951" s="252" t="s">
        <v>152</v>
      </c>
      <c r="D3951" s="119" t="s">
        <v>152</v>
      </c>
      <c r="F3951" s="761" t="s">
        <v>48</v>
      </c>
      <c r="G3951" s="75"/>
      <c r="H3951" s="796" t="s">
        <v>11</v>
      </c>
      <c r="I3951" s="228" t="s">
        <v>617</v>
      </c>
      <c r="J3951" s="75"/>
      <c r="K3951" s="741"/>
      <c r="L3951" s="75"/>
      <c r="M3951" s="75"/>
      <c r="N3951" s="75"/>
      <c r="O3951" s="75"/>
      <c r="P3951" s="75"/>
      <c r="Q3951" s="128" t="s">
        <v>110</v>
      </c>
      <c r="R3951" s="299">
        <v>0</v>
      </c>
      <c r="S3951" s="300">
        <v>0</v>
      </c>
      <c r="T3951" s="300">
        <v>0</v>
      </c>
      <c r="U3951" s="300">
        <v>0</v>
      </c>
      <c r="V3951" s="300">
        <v>0</v>
      </c>
      <c r="W3951" s="301">
        <v>0</v>
      </c>
      <c r="X3951" s="300">
        <v>0</v>
      </c>
      <c r="Y3951" s="300">
        <v>0</v>
      </c>
      <c r="Z3951" s="300">
        <v>0</v>
      </c>
      <c r="AA3951" s="300">
        <v>0</v>
      </c>
      <c r="AB3951" s="302">
        <v>0</v>
      </c>
      <c r="AC3951" s="302">
        <v>0</v>
      </c>
      <c r="AD3951" s="302">
        <v>0</v>
      </c>
      <c r="AE3951" s="302">
        <v>0</v>
      </c>
      <c r="AF3951" s="302">
        <v>0</v>
      </c>
      <c r="AG3951" s="302">
        <v>0</v>
      </c>
      <c r="AH3951" s="348">
        <v>0</v>
      </c>
      <c r="AI3951" s="348">
        <v>0</v>
      </c>
      <c r="AK3951" s="199"/>
      <c r="AM3951" s="11"/>
      <c r="AN3951" s="15"/>
      <c r="AO3951" s="11"/>
      <c r="AP3951" s="11"/>
    </row>
    <row r="3952" spans="3:42" outlineLevel="2" x14ac:dyDescent="0.2">
      <c r="C3952" s="252" t="s">
        <v>152</v>
      </c>
      <c r="D3952" s="119" t="s">
        <v>152</v>
      </c>
      <c r="F3952" s="767" t="s">
        <v>55</v>
      </c>
      <c r="H3952" s="797" t="s">
        <v>11</v>
      </c>
      <c r="I3952" s="234" t="s">
        <v>617</v>
      </c>
      <c r="K3952" s="164"/>
      <c r="Q3952" s="135" t="s">
        <v>110</v>
      </c>
      <c r="R3952" s="314">
        <v>0</v>
      </c>
      <c r="S3952" s="315">
        <v>0</v>
      </c>
      <c r="T3952" s="315">
        <v>0</v>
      </c>
      <c r="U3952" s="315">
        <v>0</v>
      </c>
      <c r="V3952" s="315">
        <v>0</v>
      </c>
      <c r="W3952" s="316">
        <v>0</v>
      </c>
      <c r="X3952" s="315">
        <v>0</v>
      </c>
      <c r="Y3952" s="315">
        <v>0</v>
      </c>
      <c r="Z3952" s="315">
        <v>0</v>
      </c>
      <c r="AA3952" s="315">
        <v>0</v>
      </c>
      <c r="AB3952" s="5">
        <v>0</v>
      </c>
      <c r="AC3952" s="5">
        <v>0</v>
      </c>
      <c r="AD3952" s="5">
        <v>0</v>
      </c>
      <c r="AE3952" s="5">
        <v>0</v>
      </c>
      <c r="AF3952" s="5">
        <v>0</v>
      </c>
      <c r="AG3952" s="5">
        <v>0</v>
      </c>
      <c r="AH3952" s="350">
        <v>0</v>
      </c>
      <c r="AI3952" s="350">
        <v>0</v>
      </c>
      <c r="AK3952" s="199"/>
      <c r="AM3952" s="11"/>
      <c r="AN3952" s="15"/>
      <c r="AO3952" s="11"/>
      <c r="AP3952" s="11"/>
    </row>
    <row r="3953" spans="3:42" outlineLevel="2" x14ac:dyDescent="0.2">
      <c r="C3953" s="252" t="s">
        <v>152</v>
      </c>
      <c r="D3953" s="119" t="s">
        <v>152</v>
      </c>
      <c r="F3953" s="783" t="s">
        <v>57</v>
      </c>
      <c r="G3953" s="83"/>
      <c r="H3953" s="798" t="s">
        <v>11</v>
      </c>
      <c r="I3953" s="240" t="s">
        <v>617</v>
      </c>
      <c r="J3953" s="83"/>
      <c r="K3953" s="736"/>
      <c r="L3953" s="83"/>
      <c r="M3953" s="83"/>
      <c r="N3953" s="83"/>
      <c r="O3953" s="83"/>
      <c r="P3953" s="83"/>
      <c r="Q3953" s="143" t="s">
        <v>110</v>
      </c>
      <c r="R3953" s="304">
        <v>0</v>
      </c>
      <c r="S3953" s="305">
        <v>0</v>
      </c>
      <c r="T3953" s="305">
        <v>0</v>
      </c>
      <c r="U3953" s="305">
        <v>0</v>
      </c>
      <c r="V3953" s="305">
        <v>0</v>
      </c>
      <c r="W3953" s="306">
        <v>0</v>
      </c>
      <c r="X3953" s="305">
        <v>0</v>
      </c>
      <c r="Y3953" s="305">
        <v>0</v>
      </c>
      <c r="Z3953" s="305">
        <v>0</v>
      </c>
      <c r="AA3953" s="305">
        <v>0</v>
      </c>
      <c r="AB3953" s="307">
        <v>0</v>
      </c>
      <c r="AC3953" s="307">
        <v>0</v>
      </c>
      <c r="AD3953" s="307">
        <v>0</v>
      </c>
      <c r="AE3953" s="307">
        <v>0</v>
      </c>
      <c r="AF3953" s="307">
        <v>0</v>
      </c>
      <c r="AG3953" s="307">
        <v>0</v>
      </c>
      <c r="AH3953" s="362">
        <v>0</v>
      </c>
      <c r="AI3953" s="362">
        <v>0</v>
      </c>
      <c r="AK3953" s="199"/>
      <c r="AM3953" s="11"/>
      <c r="AN3953" s="15"/>
      <c r="AO3953" s="11"/>
      <c r="AP3953" s="11"/>
    </row>
    <row r="3954" spans="3:42" outlineLevel="2" x14ac:dyDescent="0.2">
      <c r="C3954" s="252" t="s">
        <v>152</v>
      </c>
      <c r="D3954" s="119" t="s">
        <v>152</v>
      </c>
      <c r="F3954" s="802" t="s">
        <v>626</v>
      </c>
      <c r="R3954" s="800">
        <v>0</v>
      </c>
      <c r="S3954" s="800">
        <v>0</v>
      </c>
      <c r="T3954" s="800">
        <v>0</v>
      </c>
      <c r="U3954" s="800">
        <v>0</v>
      </c>
      <c r="V3954" s="800">
        <v>0</v>
      </c>
      <c r="W3954" s="800">
        <v>0</v>
      </c>
      <c r="X3954" s="800">
        <v>0</v>
      </c>
      <c r="Y3954" s="800">
        <v>0</v>
      </c>
      <c r="Z3954" s="800">
        <v>0</v>
      </c>
      <c r="AA3954" s="800">
        <v>0</v>
      </c>
      <c r="AB3954" s="800">
        <v>0</v>
      </c>
      <c r="AC3954" s="800">
        <v>0</v>
      </c>
      <c r="AD3954" s="800">
        <v>0</v>
      </c>
      <c r="AE3954" s="800">
        <v>0</v>
      </c>
      <c r="AF3954" s="800">
        <v>0</v>
      </c>
      <c r="AG3954" s="800">
        <v>0</v>
      </c>
      <c r="AH3954" s="800">
        <v>0</v>
      </c>
      <c r="AI3954" s="800">
        <v>0</v>
      </c>
      <c r="AK3954" s="199"/>
      <c r="AM3954" s="11"/>
      <c r="AN3954" s="15"/>
      <c r="AO3954" s="11"/>
      <c r="AP3954" s="11"/>
    </row>
    <row r="3955" spans="3:42" outlineLevel="2" x14ac:dyDescent="0.2">
      <c r="C3955" s="252" t="s">
        <v>152</v>
      </c>
      <c r="D3955" s="119" t="s">
        <v>152</v>
      </c>
      <c r="R3955" s="5"/>
      <c r="S3955" s="5"/>
      <c r="T3955" s="5"/>
      <c r="U3955" s="5"/>
      <c r="V3955" s="5"/>
      <c r="W3955" s="5"/>
      <c r="X3955" s="5"/>
      <c r="Y3955" s="5"/>
      <c r="AK3955" s="199"/>
      <c r="AM3955" s="11"/>
      <c r="AN3955" s="15"/>
      <c r="AO3955" s="11"/>
      <c r="AP3955" s="11"/>
    </row>
    <row r="3956" spans="3:42" outlineLevel="2" x14ac:dyDescent="0.2">
      <c r="C3956" s="252" t="s">
        <v>152</v>
      </c>
      <c r="D3956" s="119" t="s">
        <v>152</v>
      </c>
      <c r="F3956" s="789" t="s">
        <v>627</v>
      </c>
      <c r="G3956" s="790"/>
      <c r="H3956" s="803"/>
      <c r="I3956" s="790"/>
      <c r="J3956" s="790"/>
      <c r="K3956" s="792"/>
      <c r="L3956" s="789"/>
      <c r="M3956" s="789"/>
      <c r="N3956" s="789"/>
      <c r="O3956" s="789"/>
      <c r="P3956" s="789"/>
      <c r="Q3956" s="792"/>
      <c r="R3956" s="793"/>
      <c r="S3956" s="793"/>
      <c r="T3956" s="793"/>
      <c r="U3956" s="793"/>
      <c r="V3956" s="793"/>
      <c r="W3956" s="793"/>
      <c r="X3956" s="793"/>
      <c r="Y3956" s="793"/>
      <c r="Z3956" s="793"/>
      <c r="AA3956" s="793"/>
      <c r="AB3956" s="793"/>
      <c r="AC3956" s="793"/>
      <c r="AD3956" s="793"/>
      <c r="AE3956" s="793"/>
      <c r="AF3956" s="793"/>
      <c r="AG3956" s="793"/>
      <c r="AH3956" s="789"/>
      <c r="AI3956" s="789"/>
      <c r="AK3956" s="199"/>
      <c r="AM3956" s="11"/>
      <c r="AN3956" s="15"/>
      <c r="AO3956" s="11"/>
      <c r="AP3956" s="11"/>
    </row>
    <row r="3957" spans="3:42" outlineLevel="2" x14ac:dyDescent="0.2">
      <c r="C3957" s="252" t="s">
        <v>152</v>
      </c>
      <c r="D3957" s="119" t="s">
        <v>152</v>
      </c>
      <c r="F3957" t="s">
        <v>620</v>
      </c>
      <c r="AK3957" s="199"/>
      <c r="AM3957" s="11"/>
      <c r="AN3957" s="15"/>
      <c r="AO3957" s="11"/>
      <c r="AP3957" s="11"/>
    </row>
    <row r="3958" spans="3:42" outlineLevel="2" x14ac:dyDescent="0.2">
      <c r="C3958" s="252" t="s">
        <v>152</v>
      </c>
      <c r="D3958" s="119" t="s">
        <v>152</v>
      </c>
      <c r="F3958" s="761" t="s">
        <v>48</v>
      </c>
      <c r="G3958" s="75"/>
      <c r="H3958" s="796" t="s">
        <v>628</v>
      </c>
      <c r="I3958" s="801"/>
      <c r="J3958" s="75"/>
      <c r="K3958" s="741"/>
      <c r="L3958" s="75"/>
      <c r="M3958" s="75"/>
      <c r="N3958" s="75"/>
      <c r="O3958" s="75"/>
      <c r="P3958" s="75"/>
      <c r="Q3958" s="128" t="s">
        <v>536</v>
      </c>
      <c r="R3958" s="804">
        <v>0</v>
      </c>
      <c r="S3958" s="805">
        <v>0</v>
      </c>
      <c r="T3958" s="805">
        <v>0</v>
      </c>
      <c r="U3958" s="805">
        <v>0</v>
      </c>
      <c r="V3958" s="805">
        <v>0</v>
      </c>
      <c r="W3958" s="806">
        <v>0</v>
      </c>
      <c r="X3958" s="805">
        <v>0</v>
      </c>
      <c r="Y3958" s="805">
        <v>0</v>
      </c>
      <c r="Z3958" s="805">
        <v>0</v>
      </c>
      <c r="AA3958" s="805">
        <v>0</v>
      </c>
      <c r="AB3958" s="805">
        <v>0</v>
      </c>
      <c r="AC3958" s="805">
        <v>0</v>
      </c>
      <c r="AD3958" s="805">
        <v>0</v>
      </c>
      <c r="AE3958" s="805">
        <v>0</v>
      </c>
      <c r="AF3958" s="805">
        <v>0</v>
      </c>
      <c r="AG3958" s="805">
        <v>0</v>
      </c>
      <c r="AH3958" s="808">
        <v>0</v>
      </c>
      <c r="AI3958" s="808">
        <v>0</v>
      </c>
      <c r="AK3958" s="199"/>
      <c r="AM3958" s="11"/>
      <c r="AN3958" s="15"/>
      <c r="AO3958" s="11"/>
      <c r="AP3958" s="11"/>
    </row>
    <row r="3959" spans="3:42" outlineLevel="2" x14ac:dyDescent="0.2">
      <c r="C3959" s="252" t="s">
        <v>152</v>
      </c>
      <c r="D3959" s="119" t="s">
        <v>152</v>
      </c>
      <c r="F3959" s="767" t="s">
        <v>55</v>
      </c>
      <c r="H3959" s="797" t="s">
        <v>628</v>
      </c>
      <c r="K3959" s="164"/>
      <c r="Q3959" s="135" t="s">
        <v>536</v>
      </c>
      <c r="R3959" s="809">
        <v>0</v>
      </c>
      <c r="S3959" s="810">
        <v>0</v>
      </c>
      <c r="T3959" s="810">
        <v>0</v>
      </c>
      <c r="U3959" s="810">
        <v>0</v>
      </c>
      <c r="V3959" s="810">
        <v>0</v>
      </c>
      <c r="W3959" s="811">
        <v>0</v>
      </c>
      <c r="X3959" s="810">
        <v>0</v>
      </c>
      <c r="Y3959" s="810">
        <v>0</v>
      </c>
      <c r="Z3959" s="810">
        <v>0</v>
      </c>
      <c r="AA3959" s="810">
        <v>0</v>
      </c>
      <c r="AB3959" s="810">
        <v>0</v>
      </c>
      <c r="AC3959" s="810">
        <v>0</v>
      </c>
      <c r="AD3959" s="810">
        <v>0</v>
      </c>
      <c r="AE3959" s="810">
        <v>0</v>
      </c>
      <c r="AF3959" s="810">
        <v>0</v>
      </c>
      <c r="AG3959" s="810">
        <v>0</v>
      </c>
      <c r="AH3959" s="812">
        <v>0</v>
      </c>
      <c r="AI3959" s="812">
        <v>0</v>
      </c>
      <c r="AK3959" s="199"/>
      <c r="AM3959" s="11"/>
      <c r="AN3959" s="15"/>
      <c r="AO3959" s="11"/>
      <c r="AP3959" s="11"/>
    </row>
    <row r="3960" spans="3:42" outlineLevel="2" x14ac:dyDescent="0.2">
      <c r="C3960" s="252" t="s">
        <v>152</v>
      </c>
      <c r="D3960" s="119" t="s">
        <v>152</v>
      </c>
      <c r="F3960" s="783" t="s">
        <v>57</v>
      </c>
      <c r="G3960" s="83"/>
      <c r="H3960" s="798" t="s">
        <v>628</v>
      </c>
      <c r="I3960" s="799"/>
      <c r="J3960" s="83"/>
      <c r="K3960" s="736"/>
      <c r="L3960" s="83"/>
      <c r="M3960" s="83"/>
      <c r="N3960" s="83"/>
      <c r="O3960" s="83"/>
      <c r="P3960" s="83"/>
      <c r="Q3960" s="143" t="s">
        <v>536</v>
      </c>
      <c r="R3960" s="813">
        <v>0</v>
      </c>
      <c r="S3960" s="814">
        <v>0</v>
      </c>
      <c r="T3960" s="814">
        <v>0</v>
      </c>
      <c r="U3960" s="814">
        <v>0</v>
      </c>
      <c r="V3960" s="814">
        <v>0</v>
      </c>
      <c r="W3960" s="815">
        <v>0</v>
      </c>
      <c r="X3960" s="814">
        <v>0</v>
      </c>
      <c r="Y3960" s="814">
        <v>0</v>
      </c>
      <c r="Z3960" s="814">
        <v>0</v>
      </c>
      <c r="AA3960" s="814">
        <v>0</v>
      </c>
      <c r="AB3960" s="814">
        <v>0</v>
      </c>
      <c r="AC3960" s="814">
        <v>0</v>
      </c>
      <c r="AD3960" s="814">
        <v>0</v>
      </c>
      <c r="AE3960" s="814">
        <v>0</v>
      </c>
      <c r="AF3960" s="814">
        <v>0</v>
      </c>
      <c r="AG3960" s="814">
        <v>0</v>
      </c>
      <c r="AH3960" s="816">
        <v>0</v>
      </c>
      <c r="AI3960" s="816">
        <v>0</v>
      </c>
      <c r="AK3960" s="199"/>
      <c r="AM3960" s="11"/>
      <c r="AN3960" s="15"/>
      <c r="AO3960" s="11"/>
      <c r="AP3960" s="11"/>
    </row>
    <row r="3961" spans="3:42" outlineLevel="2" x14ac:dyDescent="0.2">
      <c r="C3961" s="252" t="s">
        <v>152</v>
      </c>
      <c r="D3961" s="119" t="s">
        <v>152</v>
      </c>
      <c r="AK3961" s="199"/>
      <c r="AM3961" s="11"/>
      <c r="AN3961" s="15"/>
      <c r="AO3961" s="11"/>
      <c r="AP3961" s="11"/>
    </row>
    <row r="3962" spans="3:42" outlineLevel="1" x14ac:dyDescent="0.2">
      <c r="C3962" s="252" t="s">
        <v>152</v>
      </c>
      <c r="D3962" s="119" t="s">
        <v>152</v>
      </c>
      <c r="F3962" s="121" t="s">
        <v>629</v>
      </c>
      <c r="G3962" s="756"/>
      <c r="H3962" s="757"/>
      <c r="I3962" s="788"/>
      <c r="J3962" s="756"/>
      <c r="K3962" s="758"/>
      <c r="L3962" s="759"/>
      <c r="M3962" s="759"/>
      <c r="N3962" s="759"/>
      <c r="O3962" s="759"/>
      <c r="P3962" s="759"/>
      <c r="Q3962" s="758"/>
      <c r="R3962" s="760"/>
      <c r="S3962" s="760"/>
      <c r="T3962" s="760"/>
      <c r="U3962" s="760"/>
      <c r="V3962" s="760"/>
      <c r="W3962" s="760"/>
      <c r="X3962" s="760"/>
      <c r="Y3962" s="760"/>
      <c r="Z3962" s="760"/>
      <c r="AA3962" s="760"/>
      <c r="AB3962" s="760"/>
      <c r="AC3962" s="760"/>
      <c r="AD3962" s="760"/>
      <c r="AE3962" s="760"/>
      <c r="AF3962" s="760"/>
      <c r="AG3962" s="760"/>
      <c r="AH3962" s="759"/>
      <c r="AI3962" s="759"/>
      <c r="AK3962" s="199"/>
      <c r="AM3962" s="11"/>
      <c r="AN3962" s="15"/>
      <c r="AO3962" s="11"/>
      <c r="AP3962" s="11"/>
    </row>
    <row r="3963" spans="3:42" outlineLevel="2" x14ac:dyDescent="0.2">
      <c r="C3963" s="252" t="s">
        <v>152</v>
      </c>
      <c r="D3963" s="119" t="s">
        <v>152</v>
      </c>
      <c r="F3963" s="789" t="s">
        <v>630</v>
      </c>
      <c r="G3963" s="790"/>
      <c r="H3963" s="803"/>
      <c r="I3963" s="791"/>
      <c r="J3963" s="790"/>
      <c r="K3963" s="792"/>
      <c r="L3963" s="789"/>
      <c r="M3963" s="789"/>
      <c r="N3963" s="789"/>
      <c r="O3963" s="789"/>
      <c r="P3963" s="789"/>
      <c r="Q3963" s="792"/>
      <c r="R3963" s="793"/>
      <c r="S3963" s="793"/>
      <c r="T3963" s="793"/>
      <c r="U3963" s="793"/>
      <c r="V3963" s="793"/>
      <c r="W3963" s="793"/>
      <c r="X3963" s="793"/>
      <c r="Y3963" s="793"/>
      <c r="Z3963" s="793"/>
      <c r="AA3963" s="793"/>
      <c r="AB3963" s="793"/>
      <c r="AC3963" s="793"/>
      <c r="AD3963" s="793"/>
      <c r="AE3963" s="793"/>
      <c r="AF3963" s="793"/>
      <c r="AG3963" s="793"/>
      <c r="AH3963" s="789"/>
      <c r="AI3963" s="789"/>
      <c r="AK3963" s="199"/>
      <c r="AM3963" s="11"/>
      <c r="AN3963" s="15"/>
      <c r="AO3963" s="11"/>
      <c r="AP3963" s="11"/>
    </row>
    <row r="3964" spans="3:42" outlineLevel="2" x14ac:dyDescent="0.2">
      <c r="C3964" s="252" t="s">
        <v>152</v>
      </c>
      <c r="D3964" s="119" t="s">
        <v>152</v>
      </c>
      <c r="F3964" s="794" t="s">
        <v>610</v>
      </c>
      <c r="H3964" s="795"/>
      <c r="AK3964" s="199"/>
      <c r="AM3964" s="11"/>
      <c r="AN3964" s="15"/>
      <c r="AO3964" s="11"/>
      <c r="AP3964" s="11"/>
    </row>
    <row r="3965" spans="3:42" outlineLevel="2" x14ac:dyDescent="0.2">
      <c r="C3965" s="252" t="s">
        <v>152</v>
      </c>
      <c r="D3965" s="119" t="s">
        <v>152</v>
      </c>
      <c r="F3965" s="761" t="s">
        <v>62</v>
      </c>
      <c r="G3965" s="75"/>
      <c r="H3965" s="796" t="s">
        <v>580</v>
      </c>
      <c r="I3965" s="796" t="s">
        <v>611</v>
      </c>
      <c r="J3965" s="75"/>
      <c r="K3965" s="741"/>
      <c r="L3965" s="75"/>
      <c r="M3965" s="75"/>
      <c r="N3965" s="75"/>
      <c r="O3965" s="75"/>
      <c r="P3965" s="75"/>
      <c r="Q3965" s="128" t="s">
        <v>110</v>
      </c>
      <c r="R3965" s="299">
        <v>0</v>
      </c>
      <c r="S3965" s="300">
        <v>0</v>
      </c>
      <c r="T3965" s="300">
        <v>0</v>
      </c>
      <c r="U3965" s="300">
        <v>0</v>
      </c>
      <c r="V3965" s="300">
        <v>0</v>
      </c>
      <c r="W3965" s="301">
        <v>0</v>
      </c>
      <c r="X3965" s="300">
        <v>0</v>
      </c>
      <c r="Y3965" s="300">
        <v>0</v>
      </c>
      <c r="Z3965" s="300">
        <v>0</v>
      </c>
      <c r="AA3965" s="300">
        <v>0</v>
      </c>
      <c r="AB3965" s="302">
        <v>0</v>
      </c>
      <c r="AC3965" s="302">
        <v>0</v>
      </c>
      <c r="AD3965" s="302">
        <v>0</v>
      </c>
      <c r="AE3965" s="302">
        <v>0</v>
      </c>
      <c r="AF3965" s="302">
        <v>0</v>
      </c>
      <c r="AG3965" s="302">
        <v>0</v>
      </c>
      <c r="AH3965" s="348">
        <v>0</v>
      </c>
      <c r="AI3965" s="348">
        <v>0</v>
      </c>
      <c r="AK3965" s="199"/>
      <c r="AM3965" s="11"/>
      <c r="AN3965" s="15"/>
      <c r="AO3965" s="11"/>
      <c r="AP3965" s="11"/>
    </row>
    <row r="3966" spans="3:42" outlineLevel="2" x14ac:dyDescent="0.2">
      <c r="C3966" s="252" t="s">
        <v>152</v>
      </c>
      <c r="D3966" s="119" t="s">
        <v>152</v>
      </c>
      <c r="F3966" s="767" t="s">
        <v>188</v>
      </c>
      <c r="H3966" s="797" t="s">
        <v>580</v>
      </c>
      <c r="I3966" s="797" t="s">
        <v>612</v>
      </c>
      <c r="K3966" s="164"/>
      <c r="Q3966" s="135" t="s">
        <v>110</v>
      </c>
      <c r="R3966" s="314">
        <v>0</v>
      </c>
      <c r="S3966" s="315">
        <v>0</v>
      </c>
      <c r="T3966" s="315">
        <v>0</v>
      </c>
      <c r="U3966" s="315">
        <v>0</v>
      </c>
      <c r="V3966" s="315">
        <v>0</v>
      </c>
      <c r="W3966" s="316">
        <v>0</v>
      </c>
      <c r="X3966" s="315">
        <v>0</v>
      </c>
      <c r="Y3966" s="315">
        <v>0</v>
      </c>
      <c r="Z3966" s="315">
        <v>0</v>
      </c>
      <c r="AA3966" s="315">
        <v>0</v>
      </c>
      <c r="AB3966" s="5">
        <v>0</v>
      </c>
      <c r="AC3966" s="5">
        <v>0</v>
      </c>
      <c r="AD3966" s="5">
        <v>0</v>
      </c>
      <c r="AE3966" s="5">
        <v>0</v>
      </c>
      <c r="AF3966" s="5">
        <v>0</v>
      </c>
      <c r="AG3966" s="5">
        <v>0</v>
      </c>
      <c r="AH3966" s="350">
        <v>0</v>
      </c>
      <c r="AI3966" s="350">
        <v>0</v>
      </c>
      <c r="AK3966" s="199"/>
      <c r="AM3966" s="11"/>
      <c r="AN3966" s="15"/>
      <c r="AO3966" s="11"/>
      <c r="AP3966" s="11"/>
    </row>
    <row r="3967" spans="3:42" outlineLevel="2" x14ac:dyDescent="0.2">
      <c r="C3967" s="252" t="s">
        <v>152</v>
      </c>
      <c r="D3967" s="119" t="s">
        <v>152</v>
      </c>
      <c r="F3967" s="767" t="s">
        <v>613</v>
      </c>
      <c r="H3967" s="797" t="s">
        <v>580</v>
      </c>
      <c r="I3967" s="234" t="s">
        <v>614</v>
      </c>
      <c r="K3967" s="164"/>
      <c r="Q3967" s="135" t="s">
        <v>110</v>
      </c>
      <c r="R3967" s="314">
        <v>0</v>
      </c>
      <c r="S3967" s="315">
        <v>0</v>
      </c>
      <c r="T3967" s="315">
        <v>0</v>
      </c>
      <c r="U3967" s="315">
        <v>0</v>
      </c>
      <c r="V3967" s="315">
        <v>0</v>
      </c>
      <c r="W3967" s="316">
        <v>0</v>
      </c>
      <c r="X3967" s="315">
        <v>0</v>
      </c>
      <c r="Y3967" s="315">
        <v>0</v>
      </c>
      <c r="Z3967" s="315">
        <v>0</v>
      </c>
      <c r="AA3967" s="315">
        <v>0</v>
      </c>
      <c r="AB3967" s="5">
        <v>0</v>
      </c>
      <c r="AC3967" s="5">
        <v>0</v>
      </c>
      <c r="AD3967" s="5">
        <v>0</v>
      </c>
      <c r="AE3967" s="5">
        <v>0</v>
      </c>
      <c r="AF3967" s="5">
        <v>0</v>
      </c>
      <c r="AG3967" s="5">
        <v>0</v>
      </c>
      <c r="AH3967" s="350">
        <v>0</v>
      </c>
      <c r="AI3967" s="350">
        <v>0</v>
      </c>
      <c r="AK3967" s="199"/>
      <c r="AM3967" s="11"/>
      <c r="AN3967" s="15"/>
      <c r="AO3967" s="11"/>
      <c r="AP3967" s="11"/>
    </row>
    <row r="3968" spans="3:42" outlineLevel="2" x14ac:dyDescent="0.2">
      <c r="C3968" s="252" t="s">
        <v>152</v>
      </c>
      <c r="D3968" s="119" t="s">
        <v>152</v>
      </c>
      <c r="F3968" s="783" t="s">
        <v>57</v>
      </c>
      <c r="G3968" s="83"/>
      <c r="H3968" s="798" t="s">
        <v>580</v>
      </c>
      <c r="I3968" s="799"/>
      <c r="J3968" s="83"/>
      <c r="K3968" s="736"/>
      <c r="L3968" s="83"/>
      <c r="M3968" s="83"/>
      <c r="N3968" s="83"/>
      <c r="O3968" s="83"/>
      <c r="P3968" s="83"/>
      <c r="Q3968" s="143" t="s">
        <v>110</v>
      </c>
      <c r="R3968" s="304">
        <v>0</v>
      </c>
      <c r="S3968" s="305">
        <v>0</v>
      </c>
      <c r="T3968" s="305">
        <v>0</v>
      </c>
      <c r="U3968" s="305">
        <v>0</v>
      </c>
      <c r="V3968" s="305">
        <v>0</v>
      </c>
      <c r="W3968" s="306">
        <v>0</v>
      </c>
      <c r="X3968" s="305">
        <v>0</v>
      </c>
      <c r="Y3968" s="305">
        <v>0</v>
      </c>
      <c r="Z3968" s="305">
        <v>0</v>
      </c>
      <c r="AA3968" s="305">
        <v>0</v>
      </c>
      <c r="AB3968" s="307">
        <v>0</v>
      </c>
      <c r="AC3968" s="307">
        <v>0</v>
      </c>
      <c r="AD3968" s="307">
        <v>0</v>
      </c>
      <c r="AE3968" s="307">
        <v>0</v>
      </c>
      <c r="AF3968" s="307">
        <v>0</v>
      </c>
      <c r="AG3968" s="307">
        <v>0</v>
      </c>
      <c r="AH3968" s="362">
        <v>0</v>
      </c>
      <c r="AI3968" s="362">
        <v>0</v>
      </c>
      <c r="AK3968" s="199"/>
      <c r="AM3968" s="11"/>
      <c r="AN3968" s="15"/>
      <c r="AO3968" s="11"/>
      <c r="AP3968" s="11"/>
    </row>
    <row r="3969" spans="3:42" outlineLevel="2" x14ac:dyDescent="0.2">
      <c r="C3969" s="252" t="s">
        <v>152</v>
      </c>
      <c r="D3969" s="119" t="s">
        <v>152</v>
      </c>
      <c r="F3969" s="12"/>
      <c r="H3969" s="234"/>
      <c r="K3969" s="164"/>
      <c r="Q3969" s="16"/>
      <c r="R3969" s="800">
        <v>0</v>
      </c>
      <c r="S3969" s="800">
        <v>0</v>
      </c>
      <c r="T3969" s="800">
        <v>0</v>
      </c>
      <c r="U3969" s="800">
        <v>0</v>
      </c>
      <c r="V3969" s="800">
        <v>0</v>
      </c>
      <c r="W3969" s="800">
        <v>0</v>
      </c>
      <c r="X3969" s="800">
        <v>0</v>
      </c>
      <c r="Y3969" s="800">
        <v>0</v>
      </c>
      <c r="Z3969" s="800">
        <v>0</v>
      </c>
      <c r="AA3969" s="800">
        <v>0</v>
      </c>
      <c r="AB3969" s="800">
        <v>0</v>
      </c>
      <c r="AC3969" s="800">
        <v>0</v>
      </c>
      <c r="AD3969" s="800">
        <v>0</v>
      </c>
      <c r="AE3969" s="800">
        <v>0</v>
      </c>
      <c r="AF3969" s="800">
        <v>0</v>
      </c>
      <c r="AG3969" s="800">
        <v>0</v>
      </c>
      <c r="AH3969" s="800">
        <v>0</v>
      </c>
      <c r="AI3969" s="800">
        <v>0</v>
      </c>
      <c r="AK3969" s="199"/>
      <c r="AM3969" s="11"/>
      <c r="AN3969" s="15"/>
      <c r="AO3969" s="11"/>
      <c r="AP3969" s="11"/>
    </row>
    <row r="3970" spans="3:42" outlineLevel="2" x14ac:dyDescent="0.2">
      <c r="C3970" s="252" t="s">
        <v>152</v>
      </c>
      <c r="D3970" s="119" t="s">
        <v>152</v>
      </c>
      <c r="F3970" s="794" t="s">
        <v>615</v>
      </c>
      <c r="AK3970" s="199"/>
      <c r="AM3970" s="11"/>
      <c r="AN3970" s="15"/>
      <c r="AO3970" s="11"/>
      <c r="AP3970" s="11"/>
    </row>
    <row r="3971" spans="3:42" outlineLevel="2" x14ac:dyDescent="0.2">
      <c r="C3971" s="252" t="s">
        <v>152</v>
      </c>
      <c r="D3971" s="119" t="s">
        <v>152</v>
      </c>
      <c r="F3971" s="761" t="s">
        <v>48</v>
      </c>
      <c r="G3971" s="75"/>
      <c r="H3971" s="796" t="s">
        <v>580</v>
      </c>
      <c r="I3971" s="801"/>
      <c r="J3971" s="75"/>
      <c r="K3971" s="741"/>
      <c r="L3971" s="75"/>
      <c r="M3971" s="75"/>
      <c r="N3971" s="75"/>
      <c r="O3971" s="75"/>
      <c r="P3971" s="75"/>
      <c r="Q3971" s="128" t="s">
        <v>110</v>
      </c>
      <c r="R3971" s="299">
        <v>0</v>
      </c>
      <c r="S3971" s="300">
        <v>0</v>
      </c>
      <c r="T3971" s="300">
        <v>0</v>
      </c>
      <c r="U3971" s="300">
        <v>0</v>
      </c>
      <c r="V3971" s="300">
        <v>0</v>
      </c>
      <c r="W3971" s="301">
        <v>0</v>
      </c>
      <c r="X3971" s="300">
        <v>0</v>
      </c>
      <c r="Y3971" s="300">
        <v>0</v>
      </c>
      <c r="Z3971" s="300">
        <v>0</v>
      </c>
      <c r="AA3971" s="300">
        <v>0</v>
      </c>
      <c r="AB3971" s="302">
        <v>0</v>
      </c>
      <c r="AC3971" s="302">
        <v>0</v>
      </c>
      <c r="AD3971" s="302">
        <v>0</v>
      </c>
      <c r="AE3971" s="302">
        <v>0</v>
      </c>
      <c r="AF3971" s="302">
        <v>0</v>
      </c>
      <c r="AG3971" s="302">
        <v>0</v>
      </c>
      <c r="AH3971" s="348">
        <v>0</v>
      </c>
      <c r="AI3971" s="348">
        <v>0</v>
      </c>
      <c r="AK3971" s="199"/>
      <c r="AM3971" s="11"/>
      <c r="AN3971" s="15"/>
      <c r="AO3971" s="11"/>
      <c r="AP3971" s="11"/>
    </row>
    <row r="3972" spans="3:42" outlineLevel="2" x14ac:dyDescent="0.2">
      <c r="C3972" s="252" t="s">
        <v>152</v>
      </c>
      <c r="D3972" s="119" t="s">
        <v>152</v>
      </c>
      <c r="F3972" s="767" t="s">
        <v>55</v>
      </c>
      <c r="H3972" s="797" t="s">
        <v>580</v>
      </c>
      <c r="K3972" s="164"/>
      <c r="Q3972" s="135" t="s">
        <v>110</v>
      </c>
      <c r="R3972" s="314">
        <v>0</v>
      </c>
      <c r="S3972" s="315">
        <v>0</v>
      </c>
      <c r="T3972" s="315">
        <v>0</v>
      </c>
      <c r="U3972" s="315">
        <v>0</v>
      </c>
      <c r="V3972" s="315">
        <v>0</v>
      </c>
      <c r="W3972" s="316">
        <v>0</v>
      </c>
      <c r="X3972" s="315">
        <v>0</v>
      </c>
      <c r="Y3972" s="315">
        <v>0</v>
      </c>
      <c r="Z3972" s="315">
        <v>0</v>
      </c>
      <c r="AA3972" s="315">
        <v>0</v>
      </c>
      <c r="AB3972" s="5">
        <v>0</v>
      </c>
      <c r="AC3972" s="5">
        <v>0</v>
      </c>
      <c r="AD3972" s="5">
        <v>0</v>
      </c>
      <c r="AE3972" s="5">
        <v>0</v>
      </c>
      <c r="AF3972" s="5">
        <v>0</v>
      </c>
      <c r="AG3972" s="5">
        <v>0</v>
      </c>
      <c r="AH3972" s="350">
        <v>0</v>
      </c>
      <c r="AI3972" s="350">
        <v>0</v>
      </c>
      <c r="AK3972" s="199"/>
      <c r="AM3972" s="11"/>
      <c r="AN3972" s="15"/>
      <c r="AO3972" s="11"/>
      <c r="AP3972" s="11"/>
    </row>
    <row r="3973" spans="3:42" outlineLevel="2" x14ac:dyDescent="0.2">
      <c r="C3973" s="252" t="s">
        <v>152</v>
      </c>
      <c r="D3973" s="119" t="s">
        <v>152</v>
      </c>
      <c r="F3973" s="783" t="s">
        <v>57</v>
      </c>
      <c r="G3973" s="83"/>
      <c r="H3973" s="798" t="s">
        <v>580</v>
      </c>
      <c r="I3973" s="799"/>
      <c r="J3973" s="83"/>
      <c r="K3973" s="736"/>
      <c r="L3973" s="83"/>
      <c r="M3973" s="83"/>
      <c r="N3973" s="83"/>
      <c r="O3973" s="83"/>
      <c r="P3973" s="83"/>
      <c r="Q3973" s="143" t="s">
        <v>110</v>
      </c>
      <c r="R3973" s="304">
        <v>0</v>
      </c>
      <c r="S3973" s="305">
        <v>0</v>
      </c>
      <c r="T3973" s="305">
        <v>0</v>
      </c>
      <c r="U3973" s="305">
        <v>0</v>
      </c>
      <c r="V3973" s="305">
        <v>0</v>
      </c>
      <c r="W3973" s="306">
        <v>0</v>
      </c>
      <c r="X3973" s="305">
        <v>0</v>
      </c>
      <c r="Y3973" s="305">
        <v>0</v>
      </c>
      <c r="Z3973" s="305">
        <v>0</v>
      </c>
      <c r="AA3973" s="305">
        <v>0</v>
      </c>
      <c r="AB3973" s="307">
        <v>0</v>
      </c>
      <c r="AC3973" s="307">
        <v>0</v>
      </c>
      <c r="AD3973" s="307">
        <v>0</v>
      </c>
      <c r="AE3973" s="307">
        <v>0</v>
      </c>
      <c r="AF3973" s="307">
        <v>0</v>
      </c>
      <c r="AG3973" s="307">
        <v>0</v>
      </c>
      <c r="AH3973" s="362">
        <v>0</v>
      </c>
      <c r="AI3973" s="362">
        <v>0</v>
      </c>
      <c r="AK3973" s="199"/>
      <c r="AM3973" s="11"/>
      <c r="AN3973" s="15"/>
      <c r="AO3973" s="11"/>
      <c r="AP3973" s="11"/>
    </row>
    <row r="3974" spans="3:42" outlineLevel="2" x14ac:dyDescent="0.2">
      <c r="C3974" s="252" t="s">
        <v>152</v>
      </c>
      <c r="D3974" s="119" t="s">
        <v>152</v>
      </c>
      <c r="F3974" s="12"/>
      <c r="H3974" s="164"/>
      <c r="K3974" s="164"/>
      <c r="Q3974" s="16"/>
      <c r="R3974" s="800">
        <v>0</v>
      </c>
      <c r="S3974" s="800">
        <v>0</v>
      </c>
      <c r="T3974" s="800">
        <v>0</v>
      </c>
      <c r="U3974" s="800">
        <v>0</v>
      </c>
      <c r="V3974" s="800">
        <v>0</v>
      </c>
      <c r="W3974" s="800">
        <v>0</v>
      </c>
      <c r="X3974" s="800">
        <v>0</v>
      </c>
      <c r="Y3974" s="800">
        <v>0</v>
      </c>
      <c r="Z3974" s="800">
        <v>0</v>
      </c>
      <c r="AA3974" s="800">
        <v>0</v>
      </c>
      <c r="AB3974" s="800">
        <v>0</v>
      </c>
      <c r="AC3974" s="800">
        <v>0</v>
      </c>
      <c r="AD3974" s="800">
        <v>0</v>
      </c>
      <c r="AE3974" s="800">
        <v>0</v>
      </c>
      <c r="AF3974" s="800">
        <v>0</v>
      </c>
      <c r="AG3974" s="800">
        <v>0</v>
      </c>
      <c r="AH3974" s="800">
        <v>0</v>
      </c>
      <c r="AI3974" s="800">
        <v>0</v>
      </c>
      <c r="AK3974" s="199"/>
      <c r="AM3974" s="11"/>
      <c r="AN3974" s="15"/>
      <c r="AO3974" s="11"/>
      <c r="AP3974" s="11"/>
    </row>
    <row r="3975" spans="3:42" outlineLevel="2" x14ac:dyDescent="0.2">
      <c r="C3975" s="252" t="s">
        <v>152</v>
      </c>
      <c r="D3975" s="119" t="s">
        <v>152</v>
      </c>
      <c r="F3975" s="794" t="s">
        <v>69</v>
      </c>
      <c r="AK3975" s="199"/>
      <c r="AM3975" s="11"/>
      <c r="AN3975" s="15"/>
      <c r="AO3975" s="11"/>
      <c r="AP3975" s="11"/>
    </row>
    <row r="3976" spans="3:42" outlineLevel="2" x14ac:dyDescent="0.2">
      <c r="C3976" s="252" t="s">
        <v>152</v>
      </c>
      <c r="D3976" s="119" t="s">
        <v>152</v>
      </c>
      <c r="F3976" s="761" t="s">
        <v>9</v>
      </c>
      <c r="G3976" s="75"/>
      <c r="H3976" s="796" t="s">
        <v>580</v>
      </c>
      <c r="I3976" s="801"/>
      <c r="J3976" s="75"/>
      <c r="K3976" s="741"/>
      <c r="L3976" s="75"/>
      <c r="M3976" s="75"/>
      <c r="N3976" s="75"/>
      <c r="O3976" s="75"/>
      <c r="P3976" s="75"/>
      <c r="Q3976" s="128" t="s">
        <v>110</v>
      </c>
      <c r="R3976" s="299">
        <v>0</v>
      </c>
      <c r="S3976" s="300">
        <v>0</v>
      </c>
      <c r="T3976" s="300">
        <v>0</v>
      </c>
      <c r="U3976" s="300">
        <v>0</v>
      </c>
      <c r="V3976" s="300">
        <v>0</v>
      </c>
      <c r="W3976" s="301">
        <v>0</v>
      </c>
      <c r="X3976" s="300">
        <v>0</v>
      </c>
      <c r="Y3976" s="300">
        <v>0</v>
      </c>
      <c r="Z3976" s="300">
        <v>0</v>
      </c>
      <c r="AA3976" s="300">
        <v>0</v>
      </c>
      <c r="AB3976" s="302">
        <v>0</v>
      </c>
      <c r="AC3976" s="302">
        <v>0</v>
      </c>
      <c r="AD3976" s="302">
        <v>0</v>
      </c>
      <c r="AE3976" s="302">
        <v>0</v>
      </c>
      <c r="AF3976" s="302">
        <v>0</v>
      </c>
      <c r="AG3976" s="302">
        <v>0</v>
      </c>
      <c r="AH3976" s="348">
        <v>0</v>
      </c>
      <c r="AI3976" s="348">
        <v>0</v>
      </c>
      <c r="AK3976" s="199"/>
      <c r="AM3976" s="11"/>
      <c r="AN3976" s="15"/>
      <c r="AO3976" s="11"/>
      <c r="AP3976" s="11"/>
    </row>
    <row r="3977" spans="3:42" outlineLevel="2" x14ac:dyDescent="0.2">
      <c r="C3977" s="252" t="s">
        <v>152</v>
      </c>
      <c r="D3977" s="119" t="s">
        <v>152</v>
      </c>
      <c r="F3977" s="767" t="s">
        <v>14</v>
      </c>
      <c r="H3977" s="797" t="s">
        <v>580</v>
      </c>
      <c r="K3977" s="164"/>
      <c r="Q3977" s="135" t="s">
        <v>110</v>
      </c>
      <c r="R3977" s="314">
        <v>0</v>
      </c>
      <c r="S3977" s="315">
        <v>0</v>
      </c>
      <c r="T3977" s="315">
        <v>0</v>
      </c>
      <c r="U3977" s="315">
        <v>0</v>
      </c>
      <c r="V3977" s="315">
        <v>0</v>
      </c>
      <c r="W3977" s="316">
        <v>0</v>
      </c>
      <c r="X3977" s="315">
        <v>0</v>
      </c>
      <c r="Y3977" s="315">
        <v>0</v>
      </c>
      <c r="Z3977" s="315">
        <v>0</v>
      </c>
      <c r="AA3977" s="315">
        <v>0</v>
      </c>
      <c r="AB3977" s="5">
        <v>0</v>
      </c>
      <c r="AC3977" s="5">
        <v>0</v>
      </c>
      <c r="AD3977" s="5">
        <v>0</v>
      </c>
      <c r="AE3977" s="5">
        <v>0</v>
      </c>
      <c r="AF3977" s="5">
        <v>0</v>
      </c>
      <c r="AG3977" s="5">
        <v>0</v>
      </c>
      <c r="AH3977" s="350">
        <v>0</v>
      </c>
      <c r="AI3977" s="350">
        <v>0</v>
      </c>
      <c r="AK3977" s="199"/>
      <c r="AM3977" s="11"/>
      <c r="AN3977" s="15"/>
      <c r="AO3977" s="11"/>
      <c r="AP3977" s="11"/>
    </row>
    <row r="3978" spans="3:42" outlineLevel="2" x14ac:dyDescent="0.2">
      <c r="C3978" s="252" t="s">
        <v>152</v>
      </c>
      <c r="D3978" s="119" t="s">
        <v>152</v>
      </c>
      <c r="F3978" s="783" t="s">
        <v>16</v>
      </c>
      <c r="G3978" s="83"/>
      <c r="H3978" s="798" t="s">
        <v>580</v>
      </c>
      <c r="I3978" s="799"/>
      <c r="J3978" s="83"/>
      <c r="K3978" s="736"/>
      <c r="L3978" s="83"/>
      <c r="M3978" s="83"/>
      <c r="N3978" s="83"/>
      <c r="O3978" s="83"/>
      <c r="P3978" s="83"/>
      <c r="Q3978" s="143" t="s">
        <v>110</v>
      </c>
      <c r="R3978" s="304">
        <v>0</v>
      </c>
      <c r="S3978" s="305">
        <v>0</v>
      </c>
      <c r="T3978" s="305">
        <v>0</v>
      </c>
      <c r="U3978" s="305">
        <v>0</v>
      </c>
      <c r="V3978" s="305">
        <v>0</v>
      </c>
      <c r="W3978" s="306">
        <v>0</v>
      </c>
      <c r="X3978" s="305">
        <v>0</v>
      </c>
      <c r="Y3978" s="305">
        <v>0</v>
      </c>
      <c r="Z3978" s="305">
        <v>0</v>
      </c>
      <c r="AA3978" s="305">
        <v>0</v>
      </c>
      <c r="AB3978" s="307">
        <v>0</v>
      </c>
      <c r="AC3978" s="307">
        <v>0</v>
      </c>
      <c r="AD3978" s="307">
        <v>0</v>
      </c>
      <c r="AE3978" s="307">
        <v>0</v>
      </c>
      <c r="AF3978" s="307">
        <v>0</v>
      </c>
      <c r="AG3978" s="307">
        <v>0</v>
      </c>
      <c r="AH3978" s="362">
        <v>0</v>
      </c>
      <c r="AI3978" s="362">
        <v>0</v>
      </c>
      <c r="AK3978" s="199"/>
      <c r="AM3978" s="11"/>
      <c r="AN3978" s="15"/>
      <c r="AO3978" s="11"/>
      <c r="AP3978" s="11"/>
    </row>
    <row r="3979" spans="3:42" outlineLevel="2" x14ac:dyDescent="0.2">
      <c r="C3979" s="252" t="s">
        <v>152</v>
      </c>
      <c r="D3979" s="119" t="s">
        <v>152</v>
      </c>
      <c r="F3979" s="12"/>
      <c r="H3979" s="797"/>
      <c r="K3979" s="164"/>
      <c r="Q3979" s="16"/>
      <c r="R3979" s="800">
        <v>0</v>
      </c>
      <c r="S3979" s="800">
        <v>0</v>
      </c>
      <c r="T3979" s="800">
        <v>0</v>
      </c>
      <c r="U3979" s="800">
        <v>0</v>
      </c>
      <c r="V3979" s="800">
        <v>0</v>
      </c>
      <c r="W3979" s="800">
        <v>0</v>
      </c>
      <c r="X3979" s="800">
        <v>0</v>
      </c>
      <c r="Y3979" s="800">
        <v>0</v>
      </c>
      <c r="Z3979" s="800">
        <v>0</v>
      </c>
      <c r="AA3979" s="800">
        <v>0</v>
      </c>
      <c r="AB3979" s="800">
        <v>0</v>
      </c>
      <c r="AC3979" s="800">
        <v>0</v>
      </c>
      <c r="AD3979" s="800">
        <v>0</v>
      </c>
      <c r="AE3979" s="800">
        <v>0</v>
      </c>
      <c r="AF3979" s="800">
        <v>0</v>
      </c>
      <c r="AG3979" s="800">
        <v>0</v>
      </c>
      <c r="AH3979" s="800">
        <v>0</v>
      </c>
      <c r="AI3979" s="800">
        <v>0</v>
      </c>
      <c r="AK3979" s="199"/>
      <c r="AM3979" s="11"/>
      <c r="AN3979" s="15"/>
      <c r="AO3979" s="11"/>
      <c r="AP3979" s="11"/>
    </row>
    <row r="3980" spans="3:42" outlineLevel="2" x14ac:dyDescent="0.2">
      <c r="C3980" s="252" t="s">
        <v>152</v>
      </c>
      <c r="D3980" s="119" t="s">
        <v>152</v>
      </c>
      <c r="F3980" s="794" t="s">
        <v>616</v>
      </c>
      <c r="AK3980" s="199"/>
      <c r="AM3980" s="11"/>
      <c r="AN3980" s="15"/>
      <c r="AO3980" s="11"/>
      <c r="AP3980" s="11"/>
    </row>
    <row r="3981" spans="3:42" outlineLevel="2" x14ac:dyDescent="0.2">
      <c r="C3981" s="252" t="s">
        <v>152</v>
      </c>
      <c r="D3981" s="119" t="s">
        <v>152</v>
      </c>
      <c r="F3981" s="761" t="s">
        <v>48</v>
      </c>
      <c r="G3981" s="75"/>
      <c r="H3981" s="796" t="s">
        <v>580</v>
      </c>
      <c r="I3981" s="228" t="s">
        <v>617</v>
      </c>
      <c r="J3981" s="75"/>
      <c r="K3981" s="741"/>
      <c r="L3981" s="75"/>
      <c r="M3981" s="75"/>
      <c r="N3981" s="75"/>
      <c r="O3981" s="75"/>
      <c r="P3981" s="75"/>
      <c r="Q3981" s="128" t="s">
        <v>110</v>
      </c>
      <c r="R3981" s="299">
        <v>0</v>
      </c>
      <c r="S3981" s="300">
        <v>0</v>
      </c>
      <c r="T3981" s="300">
        <v>0</v>
      </c>
      <c r="U3981" s="300">
        <v>0</v>
      </c>
      <c r="V3981" s="300">
        <v>0</v>
      </c>
      <c r="W3981" s="301">
        <v>0</v>
      </c>
      <c r="X3981" s="300">
        <v>0</v>
      </c>
      <c r="Y3981" s="300">
        <v>0</v>
      </c>
      <c r="Z3981" s="300">
        <v>0</v>
      </c>
      <c r="AA3981" s="300">
        <v>0</v>
      </c>
      <c r="AB3981" s="302">
        <v>0</v>
      </c>
      <c r="AC3981" s="302">
        <v>0</v>
      </c>
      <c r="AD3981" s="302">
        <v>0</v>
      </c>
      <c r="AE3981" s="302">
        <v>0</v>
      </c>
      <c r="AF3981" s="302">
        <v>0</v>
      </c>
      <c r="AG3981" s="302">
        <v>0</v>
      </c>
      <c r="AH3981" s="348">
        <v>0</v>
      </c>
      <c r="AI3981" s="348">
        <v>0</v>
      </c>
      <c r="AK3981" s="199"/>
      <c r="AM3981" s="11"/>
      <c r="AN3981" s="15"/>
      <c r="AO3981" s="11"/>
      <c r="AP3981" s="11"/>
    </row>
    <row r="3982" spans="3:42" outlineLevel="2" x14ac:dyDescent="0.2">
      <c r="C3982" s="252" t="s">
        <v>152</v>
      </c>
      <c r="D3982" s="119" t="s">
        <v>152</v>
      </c>
      <c r="F3982" s="767" t="s">
        <v>55</v>
      </c>
      <c r="H3982" s="797" t="s">
        <v>580</v>
      </c>
      <c r="I3982" s="234" t="s">
        <v>617</v>
      </c>
      <c r="K3982" s="164"/>
      <c r="Q3982" s="135" t="s">
        <v>110</v>
      </c>
      <c r="R3982" s="314">
        <v>0</v>
      </c>
      <c r="S3982" s="315">
        <v>0</v>
      </c>
      <c r="T3982" s="315">
        <v>0</v>
      </c>
      <c r="U3982" s="315">
        <v>0</v>
      </c>
      <c r="V3982" s="315">
        <v>0</v>
      </c>
      <c r="W3982" s="316">
        <v>0</v>
      </c>
      <c r="X3982" s="315">
        <v>0</v>
      </c>
      <c r="Y3982" s="315">
        <v>0</v>
      </c>
      <c r="Z3982" s="315">
        <v>0</v>
      </c>
      <c r="AA3982" s="315">
        <v>0</v>
      </c>
      <c r="AB3982" s="5">
        <v>0</v>
      </c>
      <c r="AC3982" s="5">
        <v>0</v>
      </c>
      <c r="AD3982" s="5">
        <v>0</v>
      </c>
      <c r="AE3982" s="5">
        <v>0</v>
      </c>
      <c r="AF3982" s="5">
        <v>0</v>
      </c>
      <c r="AG3982" s="5">
        <v>0</v>
      </c>
      <c r="AH3982" s="350">
        <v>0</v>
      </c>
      <c r="AI3982" s="350">
        <v>0</v>
      </c>
      <c r="AK3982" s="199"/>
      <c r="AM3982" s="11"/>
      <c r="AN3982" s="15"/>
      <c r="AO3982" s="11"/>
      <c r="AP3982" s="11"/>
    </row>
    <row r="3983" spans="3:42" outlineLevel="2" x14ac:dyDescent="0.2">
      <c r="C3983" s="252" t="s">
        <v>152</v>
      </c>
      <c r="D3983" s="119" t="s">
        <v>152</v>
      </c>
      <c r="F3983" s="783" t="s">
        <v>57</v>
      </c>
      <c r="G3983" s="83"/>
      <c r="H3983" s="798" t="s">
        <v>580</v>
      </c>
      <c r="I3983" s="240" t="s">
        <v>617</v>
      </c>
      <c r="J3983" s="83"/>
      <c r="K3983" s="736"/>
      <c r="L3983" s="83"/>
      <c r="M3983" s="83"/>
      <c r="N3983" s="83"/>
      <c r="O3983" s="83"/>
      <c r="P3983" s="83"/>
      <c r="Q3983" s="143" t="s">
        <v>110</v>
      </c>
      <c r="R3983" s="304">
        <v>0</v>
      </c>
      <c r="S3983" s="305">
        <v>0</v>
      </c>
      <c r="T3983" s="305">
        <v>0</v>
      </c>
      <c r="U3983" s="305">
        <v>0</v>
      </c>
      <c r="V3983" s="305">
        <v>0</v>
      </c>
      <c r="W3983" s="306">
        <v>0</v>
      </c>
      <c r="X3983" s="305">
        <v>0</v>
      </c>
      <c r="Y3983" s="305">
        <v>0</v>
      </c>
      <c r="Z3983" s="305">
        <v>0</v>
      </c>
      <c r="AA3983" s="305">
        <v>0</v>
      </c>
      <c r="AB3983" s="307">
        <v>0</v>
      </c>
      <c r="AC3983" s="307">
        <v>0</v>
      </c>
      <c r="AD3983" s="307">
        <v>0</v>
      </c>
      <c r="AE3983" s="307">
        <v>0</v>
      </c>
      <c r="AF3983" s="307">
        <v>0</v>
      </c>
      <c r="AG3983" s="307">
        <v>0</v>
      </c>
      <c r="AH3983" s="362">
        <v>0</v>
      </c>
      <c r="AI3983" s="362">
        <v>0</v>
      </c>
      <c r="AK3983" s="199"/>
      <c r="AM3983" s="11"/>
      <c r="AN3983" s="15"/>
      <c r="AO3983" s="11"/>
      <c r="AP3983" s="11"/>
    </row>
    <row r="3984" spans="3:42" outlineLevel="2" x14ac:dyDescent="0.2">
      <c r="C3984" s="252" t="s">
        <v>152</v>
      </c>
      <c r="D3984" s="119" t="s">
        <v>152</v>
      </c>
      <c r="F3984" s="802" t="s">
        <v>626</v>
      </c>
      <c r="R3984" s="800">
        <v>0</v>
      </c>
      <c r="S3984" s="800">
        <v>0</v>
      </c>
      <c r="T3984" s="800">
        <v>0</v>
      </c>
      <c r="U3984" s="800">
        <v>0</v>
      </c>
      <c r="V3984" s="800">
        <v>0</v>
      </c>
      <c r="W3984" s="800">
        <v>0</v>
      </c>
      <c r="X3984" s="800">
        <v>0</v>
      </c>
      <c r="Y3984" s="800">
        <v>0</v>
      </c>
      <c r="Z3984" s="800">
        <v>0</v>
      </c>
      <c r="AA3984" s="800">
        <v>0</v>
      </c>
      <c r="AB3984" s="800">
        <v>0</v>
      </c>
      <c r="AC3984" s="800">
        <v>0</v>
      </c>
      <c r="AD3984" s="800">
        <v>0</v>
      </c>
      <c r="AE3984" s="800">
        <v>0</v>
      </c>
      <c r="AF3984" s="800">
        <v>0</v>
      </c>
      <c r="AG3984" s="800">
        <v>0</v>
      </c>
      <c r="AH3984" s="800">
        <v>0</v>
      </c>
      <c r="AI3984" s="800">
        <v>0</v>
      </c>
      <c r="AK3984" s="199"/>
      <c r="AM3984" s="11"/>
      <c r="AN3984" s="15"/>
      <c r="AO3984" s="11"/>
      <c r="AP3984" s="11"/>
    </row>
    <row r="3985" spans="3:42" outlineLevel="2" x14ac:dyDescent="0.2">
      <c r="C3985" s="252" t="s">
        <v>152</v>
      </c>
      <c r="D3985" s="119" t="s">
        <v>152</v>
      </c>
      <c r="R3985" s="5"/>
      <c r="S3985" s="5"/>
      <c r="T3985" s="5"/>
      <c r="U3985" s="5"/>
      <c r="V3985" s="5"/>
      <c r="W3985" s="5"/>
      <c r="X3985" s="5"/>
      <c r="Y3985" s="5"/>
      <c r="AK3985" s="199"/>
      <c r="AM3985" s="11"/>
      <c r="AN3985" s="15"/>
      <c r="AO3985" s="11"/>
      <c r="AP3985" s="11"/>
    </row>
    <row r="3986" spans="3:42" outlineLevel="2" x14ac:dyDescent="0.2">
      <c r="C3986" s="252" t="s">
        <v>152</v>
      </c>
      <c r="D3986" s="119" t="s">
        <v>152</v>
      </c>
      <c r="F3986" s="789" t="s">
        <v>631</v>
      </c>
      <c r="G3986" s="790"/>
      <c r="H3986" s="803"/>
      <c r="I3986" s="790"/>
      <c r="J3986" s="790"/>
      <c r="K3986" s="792"/>
      <c r="L3986" s="789"/>
      <c r="M3986" s="789"/>
      <c r="N3986" s="789"/>
      <c r="O3986" s="789"/>
      <c r="P3986" s="789"/>
      <c r="Q3986" s="792"/>
      <c r="R3986" s="793"/>
      <c r="S3986" s="793"/>
      <c r="T3986" s="793"/>
      <c r="U3986" s="793"/>
      <c r="V3986" s="793"/>
      <c r="W3986" s="793"/>
      <c r="X3986" s="793"/>
      <c r="Y3986" s="793"/>
      <c r="Z3986" s="793"/>
      <c r="AA3986" s="793"/>
      <c r="AB3986" s="793"/>
      <c r="AC3986" s="793"/>
      <c r="AD3986" s="793"/>
      <c r="AE3986" s="793"/>
      <c r="AF3986" s="793"/>
      <c r="AG3986" s="793"/>
      <c r="AH3986" s="789"/>
      <c r="AI3986" s="789"/>
      <c r="AK3986" s="199"/>
      <c r="AM3986" s="11"/>
      <c r="AN3986" s="15"/>
      <c r="AO3986" s="11"/>
      <c r="AP3986" s="11"/>
    </row>
    <row r="3987" spans="3:42" outlineLevel="2" x14ac:dyDescent="0.2">
      <c r="C3987" s="252" t="s">
        <v>152</v>
      </c>
      <c r="D3987" s="119" t="s">
        <v>152</v>
      </c>
      <c r="F3987" t="s">
        <v>620</v>
      </c>
      <c r="AK3987" s="199"/>
      <c r="AM3987" s="11"/>
      <c r="AN3987" s="15"/>
      <c r="AO3987" s="11"/>
      <c r="AP3987" s="11"/>
    </row>
    <row r="3988" spans="3:42" outlineLevel="2" x14ac:dyDescent="0.2">
      <c r="C3988" s="252" t="s">
        <v>152</v>
      </c>
      <c r="D3988" s="119" t="s">
        <v>152</v>
      </c>
      <c r="F3988" s="761" t="s">
        <v>48</v>
      </c>
      <c r="G3988" s="75"/>
      <c r="H3988" s="796" t="s">
        <v>632</v>
      </c>
      <c r="I3988" s="801"/>
      <c r="J3988" s="75"/>
      <c r="K3988" s="741"/>
      <c r="L3988" s="75"/>
      <c r="M3988" s="75"/>
      <c r="N3988" s="75"/>
      <c r="O3988" s="75"/>
      <c r="P3988" s="75"/>
      <c r="Q3988" s="128" t="s">
        <v>536</v>
      </c>
      <c r="R3988" s="804">
        <v>0</v>
      </c>
      <c r="S3988" s="805">
        <v>0</v>
      </c>
      <c r="T3988" s="805">
        <v>0</v>
      </c>
      <c r="U3988" s="805">
        <v>0</v>
      </c>
      <c r="V3988" s="805">
        <v>0</v>
      </c>
      <c r="W3988" s="806">
        <v>0</v>
      </c>
      <c r="X3988" s="805">
        <v>0</v>
      </c>
      <c r="Y3988" s="805">
        <v>0</v>
      </c>
      <c r="Z3988" s="805">
        <v>0</v>
      </c>
      <c r="AA3988" s="805">
        <v>0</v>
      </c>
      <c r="AB3988" s="805">
        <v>0</v>
      </c>
      <c r="AC3988" s="805">
        <v>0</v>
      </c>
      <c r="AD3988" s="805">
        <v>0</v>
      </c>
      <c r="AE3988" s="805">
        <v>0</v>
      </c>
      <c r="AF3988" s="805">
        <v>0</v>
      </c>
      <c r="AG3988" s="805">
        <v>0</v>
      </c>
      <c r="AH3988" s="808">
        <v>0</v>
      </c>
      <c r="AI3988" s="808">
        <v>0</v>
      </c>
      <c r="AK3988" s="199"/>
      <c r="AM3988" s="11"/>
      <c r="AN3988" s="15"/>
      <c r="AO3988" s="11"/>
      <c r="AP3988" s="11"/>
    </row>
    <row r="3989" spans="3:42" outlineLevel="2" x14ac:dyDescent="0.2">
      <c r="C3989" s="252" t="s">
        <v>152</v>
      </c>
      <c r="D3989" s="119" t="s">
        <v>152</v>
      </c>
      <c r="F3989" s="767" t="s">
        <v>55</v>
      </c>
      <c r="H3989" s="797" t="s">
        <v>632</v>
      </c>
      <c r="K3989" s="164"/>
      <c r="Q3989" s="135" t="s">
        <v>536</v>
      </c>
      <c r="R3989" s="809">
        <v>0</v>
      </c>
      <c r="S3989" s="810">
        <v>0</v>
      </c>
      <c r="T3989" s="810">
        <v>0</v>
      </c>
      <c r="U3989" s="810">
        <v>0</v>
      </c>
      <c r="V3989" s="810">
        <v>0</v>
      </c>
      <c r="W3989" s="811">
        <v>0</v>
      </c>
      <c r="X3989" s="810">
        <v>0</v>
      </c>
      <c r="Y3989" s="810">
        <v>0</v>
      </c>
      <c r="Z3989" s="810">
        <v>0</v>
      </c>
      <c r="AA3989" s="810">
        <v>0</v>
      </c>
      <c r="AB3989" s="810">
        <v>0</v>
      </c>
      <c r="AC3989" s="810">
        <v>0</v>
      </c>
      <c r="AD3989" s="810">
        <v>0</v>
      </c>
      <c r="AE3989" s="810">
        <v>0</v>
      </c>
      <c r="AF3989" s="810">
        <v>0</v>
      </c>
      <c r="AG3989" s="810">
        <v>0</v>
      </c>
      <c r="AH3989" s="812">
        <v>0</v>
      </c>
      <c r="AI3989" s="812">
        <v>0</v>
      </c>
      <c r="AK3989" s="199"/>
      <c r="AM3989" s="11"/>
      <c r="AN3989" s="15"/>
      <c r="AO3989" s="11"/>
      <c r="AP3989" s="11"/>
    </row>
    <row r="3990" spans="3:42" outlineLevel="2" x14ac:dyDescent="0.2">
      <c r="C3990" s="252" t="s">
        <v>152</v>
      </c>
      <c r="D3990" s="119" t="s">
        <v>152</v>
      </c>
      <c r="F3990" s="783" t="s">
        <v>57</v>
      </c>
      <c r="G3990" s="83"/>
      <c r="H3990" s="798" t="s">
        <v>632</v>
      </c>
      <c r="I3990" s="799"/>
      <c r="J3990" s="83"/>
      <c r="K3990" s="736"/>
      <c r="L3990" s="83"/>
      <c r="M3990" s="83"/>
      <c r="N3990" s="83"/>
      <c r="O3990" s="83"/>
      <c r="P3990" s="83"/>
      <c r="Q3990" s="143" t="s">
        <v>536</v>
      </c>
      <c r="R3990" s="813">
        <v>0</v>
      </c>
      <c r="S3990" s="814">
        <v>0</v>
      </c>
      <c r="T3990" s="814">
        <v>0</v>
      </c>
      <c r="U3990" s="814">
        <v>0</v>
      </c>
      <c r="V3990" s="814">
        <v>0</v>
      </c>
      <c r="W3990" s="815">
        <v>0</v>
      </c>
      <c r="X3990" s="814">
        <v>0</v>
      </c>
      <c r="Y3990" s="814">
        <v>0</v>
      </c>
      <c r="Z3990" s="814">
        <v>0</v>
      </c>
      <c r="AA3990" s="814">
        <v>0</v>
      </c>
      <c r="AB3990" s="814">
        <v>0</v>
      </c>
      <c r="AC3990" s="814">
        <v>0</v>
      </c>
      <c r="AD3990" s="814">
        <v>0</v>
      </c>
      <c r="AE3990" s="814">
        <v>0</v>
      </c>
      <c r="AF3990" s="814">
        <v>0</v>
      </c>
      <c r="AG3990" s="814">
        <v>0</v>
      </c>
      <c r="AH3990" s="816">
        <v>0</v>
      </c>
      <c r="AI3990" s="816">
        <v>0</v>
      </c>
      <c r="AK3990" s="199"/>
      <c r="AM3990" s="11"/>
      <c r="AN3990" s="15"/>
      <c r="AO3990" s="11"/>
      <c r="AP3990" s="11"/>
    </row>
    <row r="3991" spans="3:42" outlineLevel="2" x14ac:dyDescent="0.2">
      <c r="C3991" s="252" t="s">
        <v>152</v>
      </c>
      <c r="D3991" s="119" t="s">
        <v>152</v>
      </c>
      <c r="F3991" s="12"/>
      <c r="H3991" s="817"/>
      <c r="K3991" s="16"/>
      <c r="Q3991" s="16"/>
      <c r="R3991" s="818"/>
      <c r="S3991" s="818"/>
      <c r="T3991" s="818"/>
      <c r="U3991" s="818"/>
      <c r="V3991" s="818"/>
      <c r="W3991" s="818"/>
      <c r="X3991" s="818"/>
      <c r="Y3991" s="818"/>
      <c r="Z3991" s="818"/>
      <c r="AA3991" s="818"/>
      <c r="AB3991" s="818"/>
      <c r="AC3991" s="818"/>
      <c r="AD3991" s="818"/>
      <c r="AE3991" s="818"/>
      <c r="AF3991" s="818"/>
      <c r="AG3991" s="818"/>
      <c r="AH3991" s="818"/>
      <c r="AI3991" s="818"/>
      <c r="AK3991" s="199"/>
      <c r="AM3991" s="11"/>
      <c r="AN3991" s="15"/>
      <c r="AO3991" s="11"/>
      <c r="AP3991" s="11"/>
    </row>
    <row r="3992" spans="3:42" outlineLevel="2" x14ac:dyDescent="0.2">
      <c r="C3992" s="252" t="s">
        <v>152</v>
      </c>
      <c r="D3992" s="119" t="s">
        <v>152</v>
      </c>
      <c r="F3992" s="121" t="s">
        <v>633</v>
      </c>
      <c r="G3992" s="756"/>
      <c r="H3992" s="757"/>
      <c r="I3992" s="788"/>
      <c r="J3992" s="756"/>
      <c r="K3992" s="758"/>
      <c r="L3992" s="759"/>
      <c r="M3992" s="759"/>
      <c r="N3992" s="759"/>
      <c r="O3992" s="759"/>
      <c r="P3992" s="759"/>
      <c r="Q3992" s="758"/>
      <c r="R3992" s="760"/>
      <c r="S3992" s="760"/>
      <c r="T3992" s="760"/>
      <c r="U3992" s="760"/>
      <c r="V3992" s="760"/>
      <c r="W3992" s="760"/>
      <c r="X3992" s="760"/>
      <c r="Y3992" s="760"/>
      <c r="Z3992" s="760"/>
      <c r="AA3992" s="760"/>
      <c r="AB3992" s="760"/>
      <c r="AC3992" s="760"/>
      <c r="AD3992" s="760"/>
      <c r="AE3992" s="760"/>
      <c r="AF3992" s="760"/>
      <c r="AG3992" s="760"/>
      <c r="AH3992" s="759"/>
      <c r="AI3992" s="759"/>
      <c r="AK3992" s="199"/>
      <c r="AM3992" s="11"/>
      <c r="AN3992" s="15"/>
      <c r="AO3992" s="11"/>
      <c r="AP3992" s="11"/>
    </row>
    <row r="3993" spans="3:42" outlineLevel="2" x14ac:dyDescent="0.2">
      <c r="C3993" s="252" t="s">
        <v>152</v>
      </c>
      <c r="D3993" s="119" t="s">
        <v>152</v>
      </c>
      <c r="F3993" s="789" t="s">
        <v>634</v>
      </c>
      <c r="G3993" s="790"/>
      <c r="H3993" s="803"/>
      <c r="I3993" s="791"/>
      <c r="J3993" s="790"/>
      <c r="K3993" s="792"/>
      <c r="L3993" s="789"/>
      <c r="M3993" s="789"/>
      <c r="N3993" s="789"/>
      <c r="O3993" s="789"/>
      <c r="P3993" s="789"/>
      <c r="Q3993" s="792"/>
      <c r="R3993" s="793"/>
      <c r="S3993" s="793"/>
      <c r="T3993" s="793"/>
      <c r="U3993" s="793"/>
      <c r="V3993" s="793"/>
      <c r="W3993" s="793"/>
      <c r="X3993" s="793"/>
      <c r="Y3993" s="793"/>
      <c r="Z3993" s="793"/>
      <c r="AA3993" s="793"/>
      <c r="AB3993" s="793"/>
      <c r="AC3993" s="793"/>
      <c r="AD3993" s="793"/>
      <c r="AE3993" s="793"/>
      <c r="AF3993" s="793"/>
      <c r="AG3993" s="793"/>
      <c r="AH3993" s="789"/>
      <c r="AI3993" s="789"/>
      <c r="AK3993" s="199"/>
      <c r="AM3993" s="11"/>
      <c r="AN3993" s="15"/>
      <c r="AO3993" s="11"/>
      <c r="AP3993" s="11"/>
    </row>
    <row r="3994" spans="3:42" outlineLevel="2" x14ac:dyDescent="0.2">
      <c r="C3994" s="252" t="s">
        <v>152</v>
      </c>
      <c r="D3994" s="119" t="s">
        <v>152</v>
      </c>
      <c r="F3994" s="794" t="s">
        <v>610</v>
      </c>
      <c r="H3994" s="795"/>
      <c r="AK3994" s="199"/>
      <c r="AM3994" s="11"/>
      <c r="AN3994" s="15"/>
      <c r="AO3994" s="11"/>
      <c r="AP3994" s="11"/>
    </row>
    <row r="3995" spans="3:42" outlineLevel="2" x14ac:dyDescent="0.2">
      <c r="C3995" s="252" t="s">
        <v>152</v>
      </c>
      <c r="D3995" s="119" t="s">
        <v>152</v>
      </c>
      <c r="F3995" s="761" t="s">
        <v>62</v>
      </c>
      <c r="G3995" s="75"/>
      <c r="H3995" s="796" t="s">
        <v>12</v>
      </c>
      <c r="I3995" s="796" t="s">
        <v>611</v>
      </c>
      <c r="J3995" s="75"/>
      <c r="K3995" s="741"/>
      <c r="L3995" s="75"/>
      <c r="M3995" s="75"/>
      <c r="N3995" s="75"/>
      <c r="O3995" s="75"/>
      <c r="P3995" s="75"/>
      <c r="Q3995" s="128" t="s">
        <v>110</v>
      </c>
      <c r="R3995" s="299">
        <v>0</v>
      </c>
      <c r="S3995" s="300">
        <v>0</v>
      </c>
      <c r="T3995" s="300">
        <v>0</v>
      </c>
      <c r="U3995" s="300">
        <v>0</v>
      </c>
      <c r="V3995" s="300">
        <v>0</v>
      </c>
      <c r="W3995" s="301">
        <v>0</v>
      </c>
      <c r="X3995" s="300">
        <v>0</v>
      </c>
      <c r="Y3995" s="300">
        <v>0</v>
      </c>
      <c r="Z3995" s="300">
        <v>0</v>
      </c>
      <c r="AA3995" s="300">
        <v>0</v>
      </c>
      <c r="AB3995" s="302">
        <v>0</v>
      </c>
      <c r="AC3995" s="302">
        <v>0</v>
      </c>
      <c r="AD3995" s="302">
        <v>0</v>
      </c>
      <c r="AE3995" s="302">
        <v>0</v>
      </c>
      <c r="AF3995" s="302">
        <v>0</v>
      </c>
      <c r="AG3995" s="302">
        <v>0</v>
      </c>
      <c r="AH3995" s="348">
        <v>0</v>
      </c>
      <c r="AI3995" s="348">
        <v>0</v>
      </c>
      <c r="AK3995" s="199"/>
      <c r="AM3995" s="11"/>
      <c r="AN3995" s="15"/>
      <c r="AO3995" s="11"/>
      <c r="AP3995" s="11"/>
    </row>
    <row r="3996" spans="3:42" outlineLevel="2" x14ac:dyDescent="0.2">
      <c r="C3996" s="252" t="s">
        <v>152</v>
      </c>
      <c r="D3996" s="119" t="s">
        <v>152</v>
      </c>
      <c r="F3996" s="767" t="s">
        <v>188</v>
      </c>
      <c r="H3996" s="797" t="s">
        <v>12</v>
      </c>
      <c r="I3996" s="797" t="s">
        <v>612</v>
      </c>
      <c r="K3996" s="164"/>
      <c r="Q3996" s="135" t="s">
        <v>110</v>
      </c>
      <c r="R3996" s="314">
        <v>0</v>
      </c>
      <c r="S3996" s="315">
        <v>0</v>
      </c>
      <c r="T3996" s="315">
        <v>0</v>
      </c>
      <c r="U3996" s="315">
        <v>0</v>
      </c>
      <c r="V3996" s="315">
        <v>0</v>
      </c>
      <c r="W3996" s="316">
        <v>0</v>
      </c>
      <c r="X3996" s="315">
        <v>0</v>
      </c>
      <c r="Y3996" s="315">
        <v>0</v>
      </c>
      <c r="Z3996" s="315">
        <v>0</v>
      </c>
      <c r="AA3996" s="315">
        <v>0</v>
      </c>
      <c r="AB3996" s="5">
        <v>0</v>
      </c>
      <c r="AC3996" s="5">
        <v>0</v>
      </c>
      <c r="AD3996" s="5">
        <v>0</v>
      </c>
      <c r="AE3996" s="5">
        <v>0</v>
      </c>
      <c r="AF3996" s="5">
        <v>0</v>
      </c>
      <c r="AG3996" s="5">
        <v>0</v>
      </c>
      <c r="AH3996" s="350">
        <v>0</v>
      </c>
      <c r="AI3996" s="350">
        <v>0</v>
      </c>
      <c r="AK3996" s="199"/>
      <c r="AM3996" s="11"/>
      <c r="AN3996" s="15"/>
      <c r="AO3996" s="11"/>
      <c r="AP3996" s="11"/>
    </row>
    <row r="3997" spans="3:42" outlineLevel="2" x14ac:dyDescent="0.2">
      <c r="C3997" s="252" t="s">
        <v>152</v>
      </c>
      <c r="D3997" s="119" t="s">
        <v>152</v>
      </c>
      <c r="F3997" s="767" t="s">
        <v>613</v>
      </c>
      <c r="H3997" s="797" t="s">
        <v>12</v>
      </c>
      <c r="I3997" s="234" t="s">
        <v>614</v>
      </c>
      <c r="K3997" s="164"/>
      <c r="Q3997" s="135" t="s">
        <v>110</v>
      </c>
      <c r="R3997" s="314">
        <v>0</v>
      </c>
      <c r="S3997" s="315">
        <v>0</v>
      </c>
      <c r="T3997" s="315">
        <v>0</v>
      </c>
      <c r="U3997" s="315">
        <v>0</v>
      </c>
      <c r="V3997" s="315">
        <v>0</v>
      </c>
      <c r="W3997" s="316">
        <v>0</v>
      </c>
      <c r="X3997" s="315">
        <v>0</v>
      </c>
      <c r="Y3997" s="315">
        <v>0</v>
      </c>
      <c r="Z3997" s="315">
        <v>0</v>
      </c>
      <c r="AA3997" s="315">
        <v>0</v>
      </c>
      <c r="AB3997" s="5">
        <v>0</v>
      </c>
      <c r="AC3997" s="5">
        <v>0</v>
      </c>
      <c r="AD3997" s="5">
        <v>0</v>
      </c>
      <c r="AE3997" s="5">
        <v>0</v>
      </c>
      <c r="AF3997" s="5">
        <v>0</v>
      </c>
      <c r="AG3997" s="5">
        <v>0</v>
      </c>
      <c r="AH3997" s="350">
        <v>0</v>
      </c>
      <c r="AI3997" s="350">
        <v>0</v>
      </c>
      <c r="AK3997" s="199"/>
      <c r="AM3997" s="11"/>
      <c r="AN3997" s="15"/>
      <c r="AO3997" s="11"/>
      <c r="AP3997" s="11"/>
    </row>
    <row r="3998" spans="3:42" outlineLevel="2" x14ac:dyDescent="0.2">
      <c r="C3998" s="252" t="s">
        <v>152</v>
      </c>
      <c r="D3998" s="119" t="s">
        <v>152</v>
      </c>
      <c r="F3998" s="783" t="s">
        <v>57</v>
      </c>
      <c r="G3998" s="83"/>
      <c r="H3998" s="798" t="s">
        <v>12</v>
      </c>
      <c r="I3998" s="799"/>
      <c r="J3998" s="83"/>
      <c r="K3998" s="736"/>
      <c r="L3998" s="83"/>
      <c r="M3998" s="83"/>
      <c r="N3998" s="83"/>
      <c r="O3998" s="83"/>
      <c r="P3998" s="83"/>
      <c r="Q3998" s="143" t="s">
        <v>110</v>
      </c>
      <c r="R3998" s="304">
        <v>0</v>
      </c>
      <c r="S3998" s="305">
        <v>0</v>
      </c>
      <c r="T3998" s="305">
        <v>0</v>
      </c>
      <c r="U3998" s="305">
        <v>0</v>
      </c>
      <c r="V3998" s="305">
        <v>0</v>
      </c>
      <c r="W3998" s="306">
        <v>0</v>
      </c>
      <c r="X3998" s="305">
        <v>0</v>
      </c>
      <c r="Y3998" s="305">
        <v>0</v>
      </c>
      <c r="Z3998" s="305">
        <v>0</v>
      </c>
      <c r="AA3998" s="305">
        <v>0</v>
      </c>
      <c r="AB3998" s="307">
        <v>0</v>
      </c>
      <c r="AC3998" s="307">
        <v>0</v>
      </c>
      <c r="AD3998" s="307">
        <v>0</v>
      </c>
      <c r="AE3998" s="307">
        <v>0</v>
      </c>
      <c r="AF3998" s="307">
        <v>0</v>
      </c>
      <c r="AG3998" s="307">
        <v>0</v>
      </c>
      <c r="AH3998" s="362">
        <v>0</v>
      </c>
      <c r="AI3998" s="362">
        <v>0</v>
      </c>
      <c r="AK3998" s="199"/>
      <c r="AM3998" s="11"/>
      <c r="AN3998" s="15"/>
      <c r="AO3998" s="11"/>
      <c r="AP3998" s="11"/>
    </row>
    <row r="3999" spans="3:42" outlineLevel="2" x14ac:dyDescent="0.2">
      <c r="C3999" s="252" t="s">
        <v>152</v>
      </c>
      <c r="D3999" s="119" t="s">
        <v>152</v>
      </c>
      <c r="F3999" s="12"/>
      <c r="H3999" s="234"/>
      <c r="K3999" s="164"/>
      <c r="Q3999" s="16"/>
      <c r="R3999" s="800">
        <v>0</v>
      </c>
      <c r="S3999" s="800">
        <v>0</v>
      </c>
      <c r="T3999" s="800">
        <v>0</v>
      </c>
      <c r="U3999" s="800">
        <v>0</v>
      </c>
      <c r="V3999" s="800">
        <v>0</v>
      </c>
      <c r="W3999" s="800">
        <v>0</v>
      </c>
      <c r="X3999" s="800">
        <v>0</v>
      </c>
      <c r="Y3999" s="800">
        <v>0</v>
      </c>
      <c r="Z3999" s="800">
        <v>0</v>
      </c>
      <c r="AA3999" s="800">
        <v>0</v>
      </c>
      <c r="AB3999" s="800">
        <v>0</v>
      </c>
      <c r="AC3999" s="800">
        <v>0</v>
      </c>
      <c r="AD3999" s="800">
        <v>0</v>
      </c>
      <c r="AE3999" s="800">
        <v>0</v>
      </c>
      <c r="AF3999" s="800">
        <v>0</v>
      </c>
      <c r="AG3999" s="800">
        <v>0</v>
      </c>
      <c r="AH3999" s="800">
        <v>0</v>
      </c>
      <c r="AI3999" s="800">
        <v>0</v>
      </c>
      <c r="AK3999" s="199"/>
      <c r="AM3999" s="11"/>
      <c r="AN3999" s="15"/>
      <c r="AO3999" s="11"/>
      <c r="AP3999" s="11"/>
    </row>
    <row r="4000" spans="3:42" outlineLevel="2" x14ac:dyDescent="0.2">
      <c r="C4000" s="252" t="s">
        <v>152</v>
      </c>
      <c r="D4000" s="119" t="s">
        <v>152</v>
      </c>
      <c r="F4000" s="794" t="s">
        <v>615</v>
      </c>
      <c r="AK4000" s="199"/>
      <c r="AM4000" s="11"/>
      <c r="AN4000" s="15"/>
      <c r="AO4000" s="11"/>
      <c r="AP4000" s="11"/>
    </row>
    <row r="4001" spans="3:42" outlineLevel="2" x14ac:dyDescent="0.2">
      <c r="C4001" s="252" t="s">
        <v>152</v>
      </c>
      <c r="D4001" s="119" t="s">
        <v>152</v>
      </c>
      <c r="F4001" s="761" t="s">
        <v>48</v>
      </c>
      <c r="G4001" s="75"/>
      <c r="H4001" s="796" t="s">
        <v>12</v>
      </c>
      <c r="I4001" s="801"/>
      <c r="J4001" s="75"/>
      <c r="K4001" s="741"/>
      <c r="L4001" s="75"/>
      <c r="M4001" s="75"/>
      <c r="N4001" s="75"/>
      <c r="O4001" s="75"/>
      <c r="P4001" s="75"/>
      <c r="Q4001" s="128" t="s">
        <v>110</v>
      </c>
      <c r="R4001" s="299">
        <v>0</v>
      </c>
      <c r="S4001" s="300">
        <v>0</v>
      </c>
      <c r="T4001" s="300">
        <v>0</v>
      </c>
      <c r="U4001" s="300">
        <v>0</v>
      </c>
      <c r="V4001" s="300">
        <v>0</v>
      </c>
      <c r="W4001" s="301">
        <v>0</v>
      </c>
      <c r="X4001" s="300">
        <v>0</v>
      </c>
      <c r="Y4001" s="300">
        <v>0</v>
      </c>
      <c r="Z4001" s="300">
        <v>0</v>
      </c>
      <c r="AA4001" s="300">
        <v>0</v>
      </c>
      <c r="AB4001" s="302">
        <v>0</v>
      </c>
      <c r="AC4001" s="302">
        <v>0</v>
      </c>
      <c r="AD4001" s="302">
        <v>0</v>
      </c>
      <c r="AE4001" s="302">
        <v>0</v>
      </c>
      <c r="AF4001" s="302">
        <v>0</v>
      </c>
      <c r="AG4001" s="302">
        <v>0</v>
      </c>
      <c r="AH4001" s="348">
        <v>0</v>
      </c>
      <c r="AI4001" s="348">
        <v>0</v>
      </c>
      <c r="AK4001" s="199"/>
      <c r="AM4001" s="11"/>
      <c r="AN4001" s="15"/>
      <c r="AO4001" s="11"/>
      <c r="AP4001" s="11"/>
    </row>
    <row r="4002" spans="3:42" outlineLevel="2" x14ac:dyDescent="0.2">
      <c r="C4002" s="252" t="s">
        <v>152</v>
      </c>
      <c r="D4002" s="119" t="s">
        <v>152</v>
      </c>
      <c r="F4002" s="767" t="s">
        <v>55</v>
      </c>
      <c r="H4002" s="797" t="s">
        <v>12</v>
      </c>
      <c r="K4002" s="164"/>
      <c r="Q4002" s="135" t="s">
        <v>110</v>
      </c>
      <c r="R4002" s="314">
        <v>0</v>
      </c>
      <c r="S4002" s="315">
        <v>0</v>
      </c>
      <c r="T4002" s="315">
        <v>0</v>
      </c>
      <c r="U4002" s="315">
        <v>0</v>
      </c>
      <c r="V4002" s="315">
        <v>0</v>
      </c>
      <c r="W4002" s="316">
        <v>0</v>
      </c>
      <c r="X4002" s="315">
        <v>0</v>
      </c>
      <c r="Y4002" s="315">
        <v>0</v>
      </c>
      <c r="Z4002" s="315">
        <v>0</v>
      </c>
      <c r="AA4002" s="315">
        <v>0</v>
      </c>
      <c r="AB4002" s="5">
        <v>0</v>
      </c>
      <c r="AC4002" s="5">
        <v>0</v>
      </c>
      <c r="AD4002" s="5">
        <v>0</v>
      </c>
      <c r="AE4002" s="5">
        <v>0</v>
      </c>
      <c r="AF4002" s="5">
        <v>0</v>
      </c>
      <c r="AG4002" s="5">
        <v>0</v>
      </c>
      <c r="AH4002" s="350">
        <v>0</v>
      </c>
      <c r="AI4002" s="350">
        <v>0</v>
      </c>
      <c r="AK4002" s="199"/>
      <c r="AM4002" s="11"/>
      <c r="AN4002" s="15"/>
      <c r="AO4002" s="11"/>
      <c r="AP4002" s="11"/>
    </row>
    <row r="4003" spans="3:42" outlineLevel="2" x14ac:dyDescent="0.2">
      <c r="C4003" s="252" t="s">
        <v>152</v>
      </c>
      <c r="D4003" s="119" t="s">
        <v>152</v>
      </c>
      <c r="F4003" s="783" t="s">
        <v>57</v>
      </c>
      <c r="G4003" s="83"/>
      <c r="H4003" s="798" t="s">
        <v>12</v>
      </c>
      <c r="I4003" s="799"/>
      <c r="J4003" s="83"/>
      <c r="K4003" s="736"/>
      <c r="L4003" s="83"/>
      <c r="M4003" s="83"/>
      <c r="N4003" s="83"/>
      <c r="O4003" s="83"/>
      <c r="P4003" s="83"/>
      <c r="Q4003" s="143" t="s">
        <v>110</v>
      </c>
      <c r="R4003" s="304">
        <v>0</v>
      </c>
      <c r="S4003" s="305">
        <v>0</v>
      </c>
      <c r="T4003" s="305">
        <v>0</v>
      </c>
      <c r="U4003" s="305">
        <v>0</v>
      </c>
      <c r="V4003" s="305">
        <v>0</v>
      </c>
      <c r="W4003" s="306">
        <v>0</v>
      </c>
      <c r="X4003" s="305">
        <v>0</v>
      </c>
      <c r="Y4003" s="305">
        <v>0</v>
      </c>
      <c r="Z4003" s="305">
        <v>0</v>
      </c>
      <c r="AA4003" s="305">
        <v>0</v>
      </c>
      <c r="AB4003" s="307">
        <v>0</v>
      </c>
      <c r="AC4003" s="307">
        <v>0</v>
      </c>
      <c r="AD4003" s="307">
        <v>0</v>
      </c>
      <c r="AE4003" s="307">
        <v>0</v>
      </c>
      <c r="AF4003" s="307">
        <v>0</v>
      </c>
      <c r="AG4003" s="307">
        <v>0</v>
      </c>
      <c r="AH4003" s="362">
        <v>0</v>
      </c>
      <c r="AI4003" s="362">
        <v>0</v>
      </c>
      <c r="AK4003" s="199"/>
      <c r="AM4003" s="11"/>
      <c r="AN4003" s="15"/>
      <c r="AO4003" s="11"/>
      <c r="AP4003" s="11"/>
    </row>
    <row r="4004" spans="3:42" outlineLevel="2" x14ac:dyDescent="0.2">
      <c r="C4004" s="252" t="s">
        <v>152</v>
      </c>
      <c r="D4004" s="119" t="s">
        <v>152</v>
      </c>
      <c r="F4004" s="12"/>
      <c r="H4004" s="164"/>
      <c r="K4004" s="164"/>
      <c r="Q4004" s="16"/>
      <c r="R4004" s="800">
        <v>0</v>
      </c>
      <c r="S4004" s="800">
        <v>0</v>
      </c>
      <c r="T4004" s="800">
        <v>0</v>
      </c>
      <c r="U4004" s="800">
        <v>0</v>
      </c>
      <c r="V4004" s="800">
        <v>0</v>
      </c>
      <c r="W4004" s="800">
        <v>0</v>
      </c>
      <c r="X4004" s="800">
        <v>0</v>
      </c>
      <c r="Y4004" s="800">
        <v>0</v>
      </c>
      <c r="Z4004" s="800">
        <v>0</v>
      </c>
      <c r="AA4004" s="800">
        <v>0</v>
      </c>
      <c r="AB4004" s="800">
        <v>0</v>
      </c>
      <c r="AC4004" s="800">
        <v>0</v>
      </c>
      <c r="AD4004" s="800">
        <v>0</v>
      </c>
      <c r="AE4004" s="800">
        <v>0</v>
      </c>
      <c r="AF4004" s="800">
        <v>0</v>
      </c>
      <c r="AG4004" s="800">
        <v>0</v>
      </c>
      <c r="AH4004" s="800">
        <v>0</v>
      </c>
      <c r="AI4004" s="800">
        <v>0</v>
      </c>
      <c r="AK4004" s="199"/>
      <c r="AM4004" s="11"/>
      <c r="AN4004" s="15"/>
      <c r="AO4004" s="11"/>
      <c r="AP4004" s="11"/>
    </row>
    <row r="4005" spans="3:42" outlineLevel="2" x14ac:dyDescent="0.2">
      <c r="C4005" s="252" t="s">
        <v>152</v>
      </c>
      <c r="D4005" s="119" t="s">
        <v>152</v>
      </c>
      <c r="F4005" s="794" t="s">
        <v>69</v>
      </c>
      <c r="AK4005" s="199"/>
      <c r="AM4005" s="11"/>
      <c r="AN4005" s="15"/>
      <c r="AO4005" s="11"/>
      <c r="AP4005" s="11"/>
    </row>
    <row r="4006" spans="3:42" outlineLevel="2" x14ac:dyDescent="0.2">
      <c r="C4006" s="252" t="s">
        <v>152</v>
      </c>
      <c r="D4006" s="119" t="s">
        <v>152</v>
      </c>
      <c r="F4006" s="761" t="s">
        <v>9</v>
      </c>
      <c r="G4006" s="75"/>
      <c r="H4006" s="796" t="s">
        <v>12</v>
      </c>
      <c r="I4006" s="801"/>
      <c r="J4006" s="75"/>
      <c r="K4006" s="741"/>
      <c r="L4006" s="75"/>
      <c r="M4006" s="75"/>
      <c r="N4006" s="75"/>
      <c r="O4006" s="75"/>
      <c r="P4006" s="75"/>
      <c r="Q4006" s="128" t="s">
        <v>110</v>
      </c>
      <c r="R4006" s="299">
        <v>0</v>
      </c>
      <c r="S4006" s="300">
        <v>0</v>
      </c>
      <c r="T4006" s="300">
        <v>0</v>
      </c>
      <c r="U4006" s="300">
        <v>0</v>
      </c>
      <c r="V4006" s="300">
        <v>0</v>
      </c>
      <c r="W4006" s="301">
        <v>0</v>
      </c>
      <c r="X4006" s="300">
        <v>0</v>
      </c>
      <c r="Y4006" s="300">
        <v>0</v>
      </c>
      <c r="Z4006" s="300">
        <v>0</v>
      </c>
      <c r="AA4006" s="300">
        <v>0</v>
      </c>
      <c r="AB4006" s="302">
        <v>0</v>
      </c>
      <c r="AC4006" s="302">
        <v>0</v>
      </c>
      <c r="AD4006" s="302">
        <v>0</v>
      </c>
      <c r="AE4006" s="302">
        <v>0</v>
      </c>
      <c r="AF4006" s="302">
        <v>0</v>
      </c>
      <c r="AG4006" s="302">
        <v>0</v>
      </c>
      <c r="AH4006" s="348">
        <v>0</v>
      </c>
      <c r="AI4006" s="348">
        <v>0</v>
      </c>
      <c r="AK4006" s="199"/>
      <c r="AM4006" s="11"/>
      <c r="AN4006" s="15"/>
      <c r="AO4006" s="11"/>
      <c r="AP4006" s="11"/>
    </row>
    <row r="4007" spans="3:42" outlineLevel="2" x14ac:dyDescent="0.2">
      <c r="C4007" s="252" t="s">
        <v>152</v>
      </c>
      <c r="D4007" s="119" t="s">
        <v>152</v>
      </c>
      <c r="F4007" s="767" t="s">
        <v>14</v>
      </c>
      <c r="H4007" s="797" t="s">
        <v>12</v>
      </c>
      <c r="K4007" s="164"/>
      <c r="Q4007" s="135" t="s">
        <v>110</v>
      </c>
      <c r="R4007" s="314">
        <v>0</v>
      </c>
      <c r="S4007" s="315">
        <v>0</v>
      </c>
      <c r="T4007" s="315">
        <v>0</v>
      </c>
      <c r="U4007" s="315">
        <v>0</v>
      </c>
      <c r="V4007" s="315">
        <v>0</v>
      </c>
      <c r="W4007" s="316">
        <v>0</v>
      </c>
      <c r="X4007" s="315">
        <v>0</v>
      </c>
      <c r="Y4007" s="315">
        <v>0</v>
      </c>
      <c r="Z4007" s="315">
        <v>0</v>
      </c>
      <c r="AA4007" s="315">
        <v>0</v>
      </c>
      <c r="AB4007" s="5">
        <v>0</v>
      </c>
      <c r="AC4007" s="5">
        <v>0</v>
      </c>
      <c r="AD4007" s="5">
        <v>0</v>
      </c>
      <c r="AE4007" s="5">
        <v>0</v>
      </c>
      <c r="AF4007" s="5">
        <v>0</v>
      </c>
      <c r="AG4007" s="5">
        <v>0</v>
      </c>
      <c r="AH4007" s="350">
        <v>0</v>
      </c>
      <c r="AI4007" s="350">
        <v>0</v>
      </c>
      <c r="AK4007" s="199"/>
      <c r="AM4007" s="11"/>
      <c r="AN4007" s="15"/>
      <c r="AO4007" s="11"/>
      <c r="AP4007" s="11"/>
    </row>
    <row r="4008" spans="3:42" outlineLevel="2" x14ac:dyDescent="0.2">
      <c r="C4008" s="252" t="s">
        <v>152</v>
      </c>
      <c r="D4008" s="119" t="s">
        <v>152</v>
      </c>
      <c r="F4008" s="783" t="s">
        <v>16</v>
      </c>
      <c r="G4008" s="83"/>
      <c r="H4008" s="798" t="s">
        <v>12</v>
      </c>
      <c r="I4008" s="799"/>
      <c r="J4008" s="83"/>
      <c r="K4008" s="736"/>
      <c r="L4008" s="83"/>
      <c r="M4008" s="83"/>
      <c r="N4008" s="83"/>
      <c r="O4008" s="83"/>
      <c r="P4008" s="83"/>
      <c r="Q4008" s="143" t="s">
        <v>110</v>
      </c>
      <c r="R4008" s="304">
        <v>0</v>
      </c>
      <c r="S4008" s="305">
        <v>0</v>
      </c>
      <c r="T4008" s="305">
        <v>0</v>
      </c>
      <c r="U4008" s="305">
        <v>0</v>
      </c>
      <c r="V4008" s="305">
        <v>0</v>
      </c>
      <c r="W4008" s="306">
        <v>0</v>
      </c>
      <c r="X4008" s="305">
        <v>0</v>
      </c>
      <c r="Y4008" s="305">
        <v>0</v>
      </c>
      <c r="Z4008" s="305">
        <v>0</v>
      </c>
      <c r="AA4008" s="305">
        <v>0</v>
      </c>
      <c r="AB4008" s="307">
        <v>0</v>
      </c>
      <c r="AC4008" s="307">
        <v>0</v>
      </c>
      <c r="AD4008" s="307">
        <v>0</v>
      </c>
      <c r="AE4008" s="307">
        <v>0</v>
      </c>
      <c r="AF4008" s="307">
        <v>0</v>
      </c>
      <c r="AG4008" s="307">
        <v>0</v>
      </c>
      <c r="AH4008" s="362">
        <v>0</v>
      </c>
      <c r="AI4008" s="362">
        <v>0</v>
      </c>
      <c r="AK4008" s="199"/>
      <c r="AM4008" s="11"/>
      <c r="AN4008" s="15"/>
      <c r="AO4008" s="11"/>
      <c r="AP4008" s="11"/>
    </row>
    <row r="4009" spans="3:42" outlineLevel="2" x14ac:dyDescent="0.2">
      <c r="C4009" s="252" t="s">
        <v>152</v>
      </c>
      <c r="D4009" s="119" t="s">
        <v>152</v>
      </c>
      <c r="F4009" s="12"/>
      <c r="H4009" s="797"/>
      <c r="K4009" s="164"/>
      <c r="Q4009" s="16"/>
      <c r="R4009" s="800">
        <v>0</v>
      </c>
      <c r="S4009" s="800">
        <v>0</v>
      </c>
      <c r="T4009" s="800">
        <v>0</v>
      </c>
      <c r="U4009" s="800">
        <v>0</v>
      </c>
      <c r="V4009" s="800">
        <v>0</v>
      </c>
      <c r="W4009" s="800">
        <v>0</v>
      </c>
      <c r="X4009" s="800">
        <v>0</v>
      </c>
      <c r="Y4009" s="800">
        <v>0</v>
      </c>
      <c r="Z4009" s="800">
        <v>0</v>
      </c>
      <c r="AA4009" s="800">
        <v>0</v>
      </c>
      <c r="AB4009" s="800">
        <v>0</v>
      </c>
      <c r="AC4009" s="800">
        <v>0</v>
      </c>
      <c r="AD4009" s="800">
        <v>0</v>
      </c>
      <c r="AE4009" s="800">
        <v>0</v>
      </c>
      <c r="AF4009" s="800">
        <v>0</v>
      </c>
      <c r="AG4009" s="800">
        <v>0</v>
      </c>
      <c r="AH4009" s="800">
        <v>0</v>
      </c>
      <c r="AI4009" s="800">
        <v>0</v>
      </c>
      <c r="AK4009" s="199"/>
      <c r="AM4009" s="11"/>
      <c r="AN4009" s="15"/>
      <c r="AO4009" s="11"/>
      <c r="AP4009" s="11"/>
    </row>
    <row r="4010" spans="3:42" outlineLevel="2" x14ac:dyDescent="0.2">
      <c r="C4010" s="252" t="s">
        <v>152</v>
      </c>
      <c r="D4010" s="119" t="s">
        <v>152</v>
      </c>
      <c r="F4010" s="794" t="s">
        <v>616</v>
      </c>
      <c r="AK4010" s="199"/>
      <c r="AM4010" s="11"/>
      <c r="AN4010" s="15"/>
      <c r="AO4010" s="11"/>
      <c r="AP4010" s="11"/>
    </row>
    <row r="4011" spans="3:42" outlineLevel="2" x14ac:dyDescent="0.2">
      <c r="C4011" s="252" t="s">
        <v>152</v>
      </c>
      <c r="D4011" s="119" t="s">
        <v>152</v>
      </c>
      <c r="F4011" s="761" t="s">
        <v>48</v>
      </c>
      <c r="G4011" s="75"/>
      <c r="H4011" s="796" t="s">
        <v>12</v>
      </c>
      <c r="I4011" s="228" t="s">
        <v>617</v>
      </c>
      <c r="J4011" s="75"/>
      <c r="K4011" s="741"/>
      <c r="L4011" s="75"/>
      <c r="M4011" s="75"/>
      <c r="N4011" s="75"/>
      <c r="O4011" s="75"/>
      <c r="P4011" s="75"/>
      <c r="Q4011" s="128" t="s">
        <v>110</v>
      </c>
      <c r="R4011" s="299">
        <v>0</v>
      </c>
      <c r="S4011" s="300">
        <v>0</v>
      </c>
      <c r="T4011" s="300">
        <v>0</v>
      </c>
      <c r="U4011" s="300">
        <v>0</v>
      </c>
      <c r="V4011" s="300">
        <v>0</v>
      </c>
      <c r="W4011" s="301">
        <v>0</v>
      </c>
      <c r="X4011" s="300">
        <v>0</v>
      </c>
      <c r="Y4011" s="300">
        <v>0</v>
      </c>
      <c r="Z4011" s="300">
        <v>0</v>
      </c>
      <c r="AA4011" s="300">
        <v>0</v>
      </c>
      <c r="AB4011" s="302">
        <v>0</v>
      </c>
      <c r="AC4011" s="302">
        <v>0</v>
      </c>
      <c r="AD4011" s="302">
        <v>0</v>
      </c>
      <c r="AE4011" s="302">
        <v>0</v>
      </c>
      <c r="AF4011" s="302">
        <v>0</v>
      </c>
      <c r="AG4011" s="302">
        <v>0</v>
      </c>
      <c r="AH4011" s="348">
        <v>0</v>
      </c>
      <c r="AI4011" s="348">
        <v>0</v>
      </c>
      <c r="AK4011" s="199"/>
      <c r="AM4011" s="11"/>
      <c r="AN4011" s="15"/>
      <c r="AO4011" s="11"/>
      <c r="AP4011" s="11"/>
    </row>
    <row r="4012" spans="3:42" outlineLevel="2" x14ac:dyDescent="0.2">
      <c r="C4012" s="252" t="s">
        <v>152</v>
      </c>
      <c r="D4012" s="119" t="s">
        <v>152</v>
      </c>
      <c r="F4012" s="767" t="s">
        <v>55</v>
      </c>
      <c r="H4012" s="797" t="s">
        <v>12</v>
      </c>
      <c r="I4012" s="234" t="s">
        <v>617</v>
      </c>
      <c r="K4012" s="164"/>
      <c r="Q4012" s="135" t="s">
        <v>110</v>
      </c>
      <c r="R4012" s="314">
        <v>0</v>
      </c>
      <c r="S4012" s="315">
        <v>0</v>
      </c>
      <c r="T4012" s="315">
        <v>0</v>
      </c>
      <c r="U4012" s="315">
        <v>0</v>
      </c>
      <c r="V4012" s="315">
        <v>0</v>
      </c>
      <c r="W4012" s="316">
        <v>0</v>
      </c>
      <c r="X4012" s="315">
        <v>0</v>
      </c>
      <c r="Y4012" s="315">
        <v>0</v>
      </c>
      <c r="Z4012" s="315">
        <v>0</v>
      </c>
      <c r="AA4012" s="315">
        <v>0</v>
      </c>
      <c r="AB4012" s="5">
        <v>0</v>
      </c>
      <c r="AC4012" s="5">
        <v>0</v>
      </c>
      <c r="AD4012" s="5">
        <v>0</v>
      </c>
      <c r="AE4012" s="5">
        <v>0</v>
      </c>
      <c r="AF4012" s="5">
        <v>0</v>
      </c>
      <c r="AG4012" s="5">
        <v>0</v>
      </c>
      <c r="AH4012" s="350">
        <v>0</v>
      </c>
      <c r="AI4012" s="350">
        <v>0</v>
      </c>
      <c r="AK4012" s="199"/>
      <c r="AM4012" s="11"/>
      <c r="AN4012" s="15"/>
      <c r="AO4012" s="11"/>
      <c r="AP4012" s="11"/>
    </row>
    <row r="4013" spans="3:42" outlineLevel="2" x14ac:dyDescent="0.2">
      <c r="C4013" s="252" t="s">
        <v>152</v>
      </c>
      <c r="D4013" s="119" t="s">
        <v>152</v>
      </c>
      <c r="F4013" s="783" t="s">
        <v>57</v>
      </c>
      <c r="G4013" s="83"/>
      <c r="H4013" s="798" t="s">
        <v>12</v>
      </c>
      <c r="I4013" s="240" t="s">
        <v>617</v>
      </c>
      <c r="J4013" s="83"/>
      <c r="K4013" s="736"/>
      <c r="L4013" s="83"/>
      <c r="M4013" s="83"/>
      <c r="N4013" s="83"/>
      <c r="O4013" s="83"/>
      <c r="P4013" s="83"/>
      <c r="Q4013" s="143" t="s">
        <v>110</v>
      </c>
      <c r="R4013" s="304">
        <v>0</v>
      </c>
      <c r="S4013" s="305">
        <v>0</v>
      </c>
      <c r="T4013" s="305">
        <v>0</v>
      </c>
      <c r="U4013" s="305">
        <v>0</v>
      </c>
      <c r="V4013" s="305">
        <v>0</v>
      </c>
      <c r="W4013" s="306">
        <v>0</v>
      </c>
      <c r="X4013" s="305">
        <v>0</v>
      </c>
      <c r="Y4013" s="305">
        <v>0</v>
      </c>
      <c r="Z4013" s="305">
        <v>0</v>
      </c>
      <c r="AA4013" s="305">
        <v>0</v>
      </c>
      <c r="AB4013" s="307">
        <v>0</v>
      </c>
      <c r="AC4013" s="307">
        <v>0</v>
      </c>
      <c r="AD4013" s="307">
        <v>0</v>
      </c>
      <c r="AE4013" s="307">
        <v>0</v>
      </c>
      <c r="AF4013" s="307">
        <v>0</v>
      </c>
      <c r="AG4013" s="307">
        <v>0</v>
      </c>
      <c r="AH4013" s="362">
        <v>0</v>
      </c>
      <c r="AI4013" s="362">
        <v>0</v>
      </c>
      <c r="AK4013" s="199"/>
      <c r="AM4013" s="11"/>
      <c r="AN4013" s="15"/>
      <c r="AO4013" s="11"/>
      <c r="AP4013" s="11"/>
    </row>
    <row r="4014" spans="3:42" outlineLevel="2" x14ac:dyDescent="0.2">
      <c r="C4014" s="252" t="s">
        <v>152</v>
      </c>
      <c r="D4014" s="119" t="s">
        <v>152</v>
      </c>
      <c r="F4014" s="802" t="s">
        <v>626</v>
      </c>
      <c r="R4014" s="800">
        <v>0</v>
      </c>
      <c r="S4014" s="800">
        <v>0</v>
      </c>
      <c r="T4014" s="800">
        <v>0</v>
      </c>
      <c r="U4014" s="800">
        <v>0</v>
      </c>
      <c r="V4014" s="800">
        <v>0</v>
      </c>
      <c r="W4014" s="800">
        <v>0</v>
      </c>
      <c r="X4014" s="800">
        <v>0</v>
      </c>
      <c r="Y4014" s="800">
        <v>0</v>
      </c>
      <c r="Z4014" s="800">
        <v>0</v>
      </c>
      <c r="AA4014" s="800">
        <v>0</v>
      </c>
      <c r="AB4014" s="800">
        <v>0</v>
      </c>
      <c r="AC4014" s="800">
        <v>0</v>
      </c>
      <c r="AD4014" s="800">
        <v>0</v>
      </c>
      <c r="AE4014" s="800">
        <v>0</v>
      </c>
      <c r="AF4014" s="800">
        <v>0</v>
      </c>
      <c r="AG4014" s="800">
        <v>0</v>
      </c>
      <c r="AH4014" s="800">
        <v>0</v>
      </c>
      <c r="AI4014" s="800">
        <v>0</v>
      </c>
      <c r="AK4014" s="199"/>
      <c r="AM4014" s="11"/>
      <c r="AN4014" s="15"/>
      <c r="AO4014" s="11"/>
      <c r="AP4014" s="11"/>
    </row>
    <row r="4015" spans="3:42" outlineLevel="2" x14ac:dyDescent="0.2">
      <c r="C4015" s="252" t="s">
        <v>152</v>
      </c>
      <c r="D4015" s="119" t="s">
        <v>152</v>
      </c>
      <c r="R4015" s="5"/>
      <c r="S4015" s="5"/>
      <c r="T4015" s="5"/>
      <c r="U4015" s="5"/>
      <c r="V4015" s="5"/>
      <c r="W4015" s="5"/>
      <c r="X4015" s="5"/>
      <c r="Y4015" s="5"/>
      <c r="AK4015" s="199"/>
      <c r="AM4015" s="11"/>
      <c r="AN4015" s="15"/>
      <c r="AO4015" s="11"/>
      <c r="AP4015" s="11"/>
    </row>
    <row r="4016" spans="3:42" outlineLevel="2" x14ac:dyDescent="0.2">
      <c r="C4016" s="252" t="s">
        <v>152</v>
      </c>
      <c r="D4016" s="119" t="s">
        <v>152</v>
      </c>
      <c r="F4016" s="789" t="s">
        <v>635</v>
      </c>
      <c r="G4016" s="790"/>
      <c r="H4016" s="803"/>
      <c r="I4016" s="790"/>
      <c r="J4016" s="790"/>
      <c r="K4016" s="792"/>
      <c r="L4016" s="789"/>
      <c r="M4016" s="789"/>
      <c r="N4016" s="789"/>
      <c r="O4016" s="789"/>
      <c r="P4016" s="789"/>
      <c r="Q4016" s="792"/>
      <c r="R4016" s="793"/>
      <c r="S4016" s="793"/>
      <c r="T4016" s="793"/>
      <c r="U4016" s="793"/>
      <c r="V4016" s="793"/>
      <c r="W4016" s="793"/>
      <c r="X4016" s="793"/>
      <c r="Y4016" s="793"/>
      <c r="Z4016" s="793"/>
      <c r="AA4016" s="793"/>
      <c r="AB4016" s="793"/>
      <c r="AC4016" s="793"/>
      <c r="AD4016" s="793"/>
      <c r="AE4016" s="793"/>
      <c r="AF4016" s="793"/>
      <c r="AG4016" s="793"/>
      <c r="AH4016" s="789"/>
      <c r="AI4016" s="789"/>
      <c r="AK4016" s="199"/>
      <c r="AM4016" s="11"/>
      <c r="AN4016" s="15"/>
      <c r="AO4016" s="11"/>
      <c r="AP4016" s="11"/>
    </row>
    <row r="4017" spans="3:42" outlineLevel="2" x14ac:dyDescent="0.2">
      <c r="C4017" s="252" t="s">
        <v>152</v>
      </c>
      <c r="D4017" s="119" t="s">
        <v>152</v>
      </c>
      <c r="F4017" t="s">
        <v>620</v>
      </c>
      <c r="AK4017" s="199"/>
      <c r="AM4017" s="11"/>
      <c r="AN4017" s="15"/>
      <c r="AO4017" s="11"/>
      <c r="AP4017" s="11"/>
    </row>
    <row r="4018" spans="3:42" outlineLevel="2" x14ac:dyDescent="0.2">
      <c r="C4018" s="252" t="s">
        <v>152</v>
      </c>
      <c r="D4018" s="119" t="s">
        <v>152</v>
      </c>
      <c r="F4018" s="761" t="s">
        <v>48</v>
      </c>
      <c r="G4018" s="75"/>
      <c r="H4018" s="796" t="s">
        <v>636</v>
      </c>
      <c r="I4018" s="801"/>
      <c r="J4018" s="75"/>
      <c r="K4018" s="741"/>
      <c r="L4018" s="75"/>
      <c r="M4018" s="75"/>
      <c r="N4018" s="75"/>
      <c r="O4018" s="75"/>
      <c r="P4018" s="75"/>
      <c r="Q4018" s="128" t="s">
        <v>536</v>
      </c>
      <c r="R4018" s="804">
        <v>0</v>
      </c>
      <c r="S4018" s="805">
        <v>0</v>
      </c>
      <c r="T4018" s="805">
        <v>0</v>
      </c>
      <c r="U4018" s="805">
        <v>0</v>
      </c>
      <c r="V4018" s="805">
        <v>0</v>
      </c>
      <c r="W4018" s="806">
        <v>0</v>
      </c>
      <c r="X4018" s="805">
        <v>0</v>
      </c>
      <c r="Y4018" s="805">
        <v>0</v>
      </c>
      <c r="Z4018" s="805">
        <v>0</v>
      </c>
      <c r="AA4018" s="805">
        <v>0</v>
      </c>
      <c r="AB4018" s="805">
        <v>0</v>
      </c>
      <c r="AC4018" s="805">
        <v>0</v>
      </c>
      <c r="AD4018" s="805">
        <v>0</v>
      </c>
      <c r="AE4018" s="805">
        <v>0</v>
      </c>
      <c r="AF4018" s="805">
        <v>0</v>
      </c>
      <c r="AG4018" s="805">
        <v>0</v>
      </c>
      <c r="AH4018" s="808">
        <v>0</v>
      </c>
      <c r="AI4018" s="808">
        <v>0</v>
      </c>
      <c r="AK4018" s="199"/>
      <c r="AM4018" s="11"/>
      <c r="AN4018" s="15"/>
      <c r="AO4018" s="11"/>
      <c r="AP4018" s="11"/>
    </row>
    <row r="4019" spans="3:42" outlineLevel="2" x14ac:dyDescent="0.2">
      <c r="C4019" s="252" t="s">
        <v>152</v>
      </c>
      <c r="D4019" s="119" t="s">
        <v>152</v>
      </c>
      <c r="F4019" s="767" t="s">
        <v>55</v>
      </c>
      <c r="H4019" s="797" t="s">
        <v>636</v>
      </c>
      <c r="K4019" s="164"/>
      <c r="Q4019" s="135" t="s">
        <v>536</v>
      </c>
      <c r="R4019" s="809">
        <v>0</v>
      </c>
      <c r="S4019" s="810">
        <v>0</v>
      </c>
      <c r="T4019" s="810">
        <v>0</v>
      </c>
      <c r="U4019" s="810">
        <v>0</v>
      </c>
      <c r="V4019" s="810">
        <v>0</v>
      </c>
      <c r="W4019" s="811">
        <v>0</v>
      </c>
      <c r="X4019" s="810">
        <v>0</v>
      </c>
      <c r="Y4019" s="810">
        <v>0</v>
      </c>
      <c r="Z4019" s="810">
        <v>0</v>
      </c>
      <c r="AA4019" s="810">
        <v>0</v>
      </c>
      <c r="AB4019" s="810">
        <v>0</v>
      </c>
      <c r="AC4019" s="810">
        <v>0</v>
      </c>
      <c r="AD4019" s="810">
        <v>0</v>
      </c>
      <c r="AE4019" s="810">
        <v>0</v>
      </c>
      <c r="AF4019" s="810">
        <v>0</v>
      </c>
      <c r="AG4019" s="810">
        <v>0</v>
      </c>
      <c r="AH4019" s="812">
        <v>0</v>
      </c>
      <c r="AI4019" s="812">
        <v>0</v>
      </c>
      <c r="AK4019" s="199"/>
      <c r="AM4019" s="11"/>
      <c r="AN4019" s="15"/>
      <c r="AO4019" s="11"/>
      <c r="AP4019" s="11"/>
    </row>
    <row r="4020" spans="3:42" outlineLevel="2" x14ac:dyDescent="0.2">
      <c r="C4020" s="252" t="s">
        <v>152</v>
      </c>
      <c r="D4020" s="119" t="s">
        <v>152</v>
      </c>
      <c r="F4020" s="783" t="s">
        <v>57</v>
      </c>
      <c r="G4020" s="83"/>
      <c r="H4020" s="798" t="s">
        <v>636</v>
      </c>
      <c r="I4020" s="799"/>
      <c r="J4020" s="83"/>
      <c r="K4020" s="736"/>
      <c r="L4020" s="83"/>
      <c r="M4020" s="83"/>
      <c r="N4020" s="83"/>
      <c r="O4020" s="83"/>
      <c r="P4020" s="83"/>
      <c r="Q4020" s="143" t="s">
        <v>536</v>
      </c>
      <c r="R4020" s="813">
        <v>0</v>
      </c>
      <c r="S4020" s="814">
        <v>0</v>
      </c>
      <c r="T4020" s="814">
        <v>0</v>
      </c>
      <c r="U4020" s="814">
        <v>0</v>
      </c>
      <c r="V4020" s="814">
        <v>0</v>
      </c>
      <c r="W4020" s="815">
        <v>0</v>
      </c>
      <c r="X4020" s="814">
        <v>0</v>
      </c>
      <c r="Y4020" s="814">
        <v>0</v>
      </c>
      <c r="Z4020" s="814">
        <v>0</v>
      </c>
      <c r="AA4020" s="814">
        <v>0</v>
      </c>
      <c r="AB4020" s="814">
        <v>0</v>
      </c>
      <c r="AC4020" s="814">
        <v>0</v>
      </c>
      <c r="AD4020" s="814">
        <v>0</v>
      </c>
      <c r="AE4020" s="814">
        <v>0</v>
      </c>
      <c r="AF4020" s="814">
        <v>0</v>
      </c>
      <c r="AG4020" s="814">
        <v>0</v>
      </c>
      <c r="AH4020" s="816">
        <v>0</v>
      </c>
      <c r="AI4020" s="816">
        <v>0</v>
      </c>
      <c r="AK4020" s="199"/>
      <c r="AM4020" s="11"/>
      <c r="AN4020" s="15"/>
      <c r="AO4020" s="11"/>
      <c r="AP4020" s="11"/>
    </row>
    <row r="4021" spans="3:42" outlineLevel="2" x14ac:dyDescent="0.2">
      <c r="C4021" s="252" t="s">
        <v>152</v>
      </c>
      <c r="D4021" s="119" t="s">
        <v>152</v>
      </c>
      <c r="F4021" s="12"/>
      <c r="H4021" s="817"/>
      <c r="K4021" s="16"/>
      <c r="Q4021" s="16"/>
      <c r="R4021" s="818"/>
      <c r="S4021" s="818"/>
      <c r="T4021" s="818"/>
      <c r="U4021" s="818"/>
      <c r="V4021" s="818"/>
      <c r="W4021" s="818"/>
      <c r="X4021" s="818"/>
      <c r="Y4021" s="818"/>
      <c r="Z4021" s="818"/>
      <c r="AA4021" s="818"/>
      <c r="AB4021" s="818"/>
      <c r="AC4021" s="818"/>
      <c r="AD4021" s="818"/>
      <c r="AE4021" s="818"/>
      <c r="AF4021" s="818"/>
      <c r="AG4021" s="818"/>
      <c r="AH4021" s="818"/>
      <c r="AI4021" s="818"/>
      <c r="AK4021" s="199"/>
      <c r="AM4021" s="11"/>
      <c r="AN4021" s="15"/>
      <c r="AO4021" s="11"/>
      <c r="AP4021" s="11"/>
    </row>
    <row r="4022" spans="3:42" x14ac:dyDescent="0.2">
      <c r="C4022" s="252">
        <v>29</v>
      </c>
      <c r="D4022" s="754" t="s">
        <v>158</v>
      </c>
      <c r="E4022" s="67"/>
      <c r="F4022" s="67"/>
      <c r="G4022" s="67"/>
      <c r="H4022" s="755" t="s">
        <v>152</v>
      </c>
      <c r="I4022" s="67"/>
      <c r="J4022" s="67"/>
      <c r="K4022" s="102"/>
      <c r="L4022" s="67"/>
      <c r="M4022" s="67"/>
      <c r="N4022" s="67"/>
      <c r="O4022" s="67"/>
      <c r="P4022" s="67"/>
      <c r="Q4022" s="102"/>
      <c r="R4022" s="67"/>
      <c r="S4022" s="67"/>
      <c r="T4022" s="67"/>
      <c r="U4022" s="67"/>
      <c r="V4022" s="67"/>
      <c r="W4022" s="67"/>
      <c r="X4022" s="67"/>
      <c r="Y4022" s="67"/>
      <c r="Z4022" s="67"/>
      <c r="AA4022" s="67"/>
      <c r="AB4022" s="67"/>
      <c r="AC4022" s="67"/>
      <c r="AD4022" s="67"/>
      <c r="AE4022" s="67"/>
      <c r="AF4022" s="67"/>
      <c r="AG4022" s="67"/>
      <c r="AH4022" s="67"/>
      <c r="AI4022" s="67"/>
      <c r="AK4022" s="199"/>
      <c r="AM4022" s="11"/>
      <c r="AN4022" s="15"/>
      <c r="AO4022" s="11"/>
      <c r="AP4022" s="11"/>
    </row>
    <row r="4023" spans="3:42" outlineLevel="1" x14ac:dyDescent="0.2">
      <c r="C4023" s="252">
        <v>29</v>
      </c>
      <c r="D4023" s="119" t="s">
        <v>441</v>
      </c>
      <c r="F4023" s="121" t="s">
        <v>597</v>
      </c>
      <c r="G4023" s="756"/>
      <c r="H4023" s="757"/>
      <c r="I4023" s="756"/>
      <c r="J4023" s="756"/>
      <c r="K4023" s="758"/>
      <c r="L4023" s="759"/>
      <c r="M4023" s="759"/>
      <c r="N4023" s="759"/>
      <c r="O4023" s="759"/>
      <c r="P4023" s="759"/>
      <c r="Q4023" s="758"/>
      <c r="R4023" s="760"/>
      <c r="S4023" s="760"/>
      <c r="T4023" s="760"/>
      <c r="U4023" s="760"/>
      <c r="V4023" s="760"/>
      <c r="W4023" s="760"/>
      <c r="X4023" s="760"/>
      <c r="Y4023" s="760"/>
      <c r="Z4023" s="760"/>
      <c r="AA4023" s="760"/>
      <c r="AB4023" s="760"/>
      <c r="AC4023" s="760"/>
      <c r="AD4023" s="760"/>
      <c r="AE4023" s="760"/>
      <c r="AF4023" s="760"/>
      <c r="AG4023" s="760"/>
      <c r="AH4023" s="759"/>
      <c r="AI4023" s="759"/>
      <c r="AK4023" s="199"/>
      <c r="AM4023" s="11"/>
      <c r="AN4023" s="15"/>
      <c r="AO4023" s="11"/>
      <c r="AP4023" s="11"/>
    </row>
    <row r="4024" spans="3:42" outlineLevel="2" x14ac:dyDescent="0.2">
      <c r="C4024" s="252">
        <v>29</v>
      </c>
      <c r="D4024" s="119" t="s">
        <v>441</v>
      </c>
      <c r="F4024" s="12"/>
      <c r="G4024" s="149" t="s">
        <v>598</v>
      </c>
      <c r="H4024" s="72" t="s">
        <v>48</v>
      </c>
      <c r="I4024" s="8" t="s">
        <v>451</v>
      </c>
      <c r="J4024" s="8" t="s">
        <v>599</v>
      </c>
      <c r="K4024" s="8" t="s">
        <v>61</v>
      </c>
      <c r="AK4024" s="199"/>
      <c r="AM4024" s="11"/>
      <c r="AN4024" s="15"/>
      <c r="AO4024" s="11"/>
      <c r="AP4024" s="11"/>
    </row>
    <row r="4025" spans="3:42" outlineLevel="2" x14ac:dyDescent="0.2">
      <c r="C4025" s="252">
        <v>29</v>
      </c>
      <c r="D4025" s="119" t="s">
        <v>441</v>
      </c>
      <c r="F4025" s="761" t="s">
        <v>129</v>
      </c>
      <c r="G4025" s="762" t="s">
        <v>130</v>
      </c>
      <c r="H4025" s="763">
        <v>0</v>
      </c>
      <c r="I4025" s="764">
        <v>1</v>
      </c>
      <c r="J4025" s="765">
        <v>1</v>
      </c>
      <c r="K4025" s="766"/>
      <c r="AK4025" s="199"/>
      <c r="AM4025" s="11"/>
      <c r="AN4025" s="15"/>
      <c r="AO4025" s="11"/>
      <c r="AP4025" s="11"/>
    </row>
    <row r="4026" spans="3:42" outlineLevel="2" x14ac:dyDescent="0.2">
      <c r="C4026" s="252">
        <v>29</v>
      </c>
      <c r="D4026" s="119" t="s">
        <v>441</v>
      </c>
      <c r="F4026" s="767" t="s">
        <v>128</v>
      </c>
      <c r="G4026" s="611" t="s">
        <v>130</v>
      </c>
      <c r="H4026" s="768">
        <v>0</v>
      </c>
      <c r="I4026" s="769">
        <v>1</v>
      </c>
      <c r="J4026" s="770">
        <v>1</v>
      </c>
      <c r="K4026" s="771"/>
      <c r="AK4026" s="199"/>
      <c r="AM4026" s="11"/>
      <c r="AN4026" s="15"/>
      <c r="AO4026" s="11"/>
      <c r="AP4026" s="11"/>
    </row>
    <row r="4027" spans="3:42" outlineLevel="2" x14ac:dyDescent="0.2">
      <c r="C4027" s="252">
        <v>29</v>
      </c>
      <c r="D4027" s="119" t="s">
        <v>441</v>
      </c>
      <c r="F4027" s="767" t="s">
        <v>600</v>
      </c>
      <c r="G4027" s="611" t="s">
        <v>583</v>
      </c>
      <c r="H4027" s="772">
        <v>0</v>
      </c>
      <c r="I4027" s="773">
        <v>15262</v>
      </c>
      <c r="J4027" s="774">
        <v>15262</v>
      </c>
      <c r="K4027" s="775">
        <v>0.29750150193318131</v>
      </c>
      <c r="AK4027" s="199"/>
      <c r="AM4027" s="11"/>
      <c r="AN4027" s="15"/>
      <c r="AO4027" s="11"/>
      <c r="AP4027" s="11"/>
    </row>
    <row r="4028" spans="3:42" outlineLevel="2" x14ac:dyDescent="0.2">
      <c r="C4028" s="252">
        <v>29</v>
      </c>
      <c r="D4028" s="119" t="s">
        <v>441</v>
      </c>
      <c r="F4028" s="767" t="s">
        <v>64</v>
      </c>
      <c r="G4028" s="611" t="s">
        <v>583</v>
      </c>
      <c r="H4028" s="776">
        <v>0</v>
      </c>
      <c r="I4028" s="773">
        <v>0</v>
      </c>
      <c r="J4028" s="774">
        <v>0</v>
      </c>
      <c r="K4028" s="771"/>
      <c r="AK4028" s="199"/>
      <c r="AM4028" s="11"/>
      <c r="AN4028" s="15"/>
      <c r="AO4028" s="11"/>
      <c r="AP4028" s="11"/>
    </row>
    <row r="4029" spans="3:42" outlineLevel="2" x14ac:dyDescent="0.2">
      <c r="C4029" s="252">
        <v>29</v>
      </c>
      <c r="D4029" s="119" t="s">
        <v>441</v>
      </c>
      <c r="F4029" s="767" t="s">
        <v>601</v>
      </c>
      <c r="G4029" s="611" t="s">
        <v>583</v>
      </c>
      <c r="H4029" s="776">
        <v>0</v>
      </c>
      <c r="I4029" s="773">
        <v>15262</v>
      </c>
      <c r="J4029" s="774">
        <v>15262</v>
      </c>
      <c r="K4029" s="771"/>
      <c r="AK4029" s="199"/>
      <c r="AM4029" s="11"/>
      <c r="AN4029" s="15"/>
      <c r="AO4029" s="11"/>
      <c r="AP4029" s="11"/>
    </row>
    <row r="4030" spans="3:42" outlineLevel="2" x14ac:dyDescent="0.2">
      <c r="C4030" s="252">
        <v>29</v>
      </c>
      <c r="D4030" s="119" t="s">
        <v>441</v>
      </c>
      <c r="F4030" s="767" t="s">
        <v>602</v>
      </c>
      <c r="G4030" s="611" t="s">
        <v>130</v>
      </c>
      <c r="H4030" s="778">
        <v>0</v>
      </c>
      <c r="I4030" s="769">
        <v>0</v>
      </c>
      <c r="J4030" s="769">
        <v>0</v>
      </c>
      <c r="K4030" s="771"/>
      <c r="AK4030" s="199"/>
      <c r="AM4030" s="11"/>
      <c r="AN4030" s="15"/>
      <c r="AO4030" s="11"/>
      <c r="AP4030" s="11"/>
    </row>
    <row r="4031" spans="3:42" outlineLevel="2" x14ac:dyDescent="0.2">
      <c r="C4031" s="252">
        <v>29</v>
      </c>
      <c r="D4031" s="119" t="s">
        <v>441</v>
      </c>
      <c r="F4031" s="767" t="s">
        <v>603</v>
      </c>
      <c r="G4031" s="611" t="s">
        <v>583</v>
      </c>
      <c r="H4031" s="776">
        <v>0</v>
      </c>
      <c r="I4031" s="773">
        <v>9938</v>
      </c>
      <c r="J4031" s="774">
        <v>9938</v>
      </c>
      <c r="K4031" s="771"/>
      <c r="AK4031" s="199"/>
      <c r="AM4031" s="11"/>
      <c r="AN4031" s="15"/>
      <c r="AO4031" s="11"/>
      <c r="AP4031" s="11"/>
    </row>
    <row r="4032" spans="3:42" outlineLevel="2" x14ac:dyDescent="0.2">
      <c r="C4032" s="252">
        <v>29</v>
      </c>
      <c r="D4032" s="119" t="s">
        <v>441</v>
      </c>
      <c r="F4032" s="767" t="s">
        <v>604</v>
      </c>
      <c r="G4032" s="611"/>
      <c r="H4032" s="773">
        <v>0</v>
      </c>
      <c r="I4032" s="773">
        <v>0</v>
      </c>
      <c r="J4032" s="773">
        <v>0</v>
      </c>
      <c r="K4032" s="771"/>
      <c r="AK4032" s="199"/>
      <c r="AM4032" s="11"/>
      <c r="AN4032" s="15"/>
      <c r="AO4032" s="11"/>
      <c r="AP4032" s="11"/>
    </row>
    <row r="4033" spans="3:42" outlineLevel="2" x14ac:dyDescent="0.2">
      <c r="C4033" s="252">
        <v>29</v>
      </c>
      <c r="D4033" s="119" t="s">
        <v>441</v>
      </c>
      <c r="F4033" s="767" t="s">
        <v>605</v>
      </c>
      <c r="G4033" s="611"/>
      <c r="H4033" s="779"/>
      <c r="I4033" s="780"/>
      <c r="J4033" s="781"/>
      <c r="K4033" s="782">
        <v>0</v>
      </c>
      <c r="AK4033" s="199"/>
      <c r="AM4033" s="11"/>
      <c r="AN4033" s="15"/>
      <c r="AO4033" s="11"/>
      <c r="AP4033" s="11"/>
    </row>
    <row r="4034" spans="3:42" outlineLevel="2" x14ac:dyDescent="0.2">
      <c r="C4034" s="252">
        <v>29</v>
      </c>
      <c r="D4034" s="119" t="s">
        <v>441</v>
      </c>
      <c r="F4034" s="783" t="s">
        <v>606</v>
      </c>
      <c r="G4034" s="619" t="s">
        <v>130</v>
      </c>
      <c r="H4034" s="784">
        <v>0</v>
      </c>
      <c r="I4034" s="785">
        <v>0</v>
      </c>
      <c r="J4034" s="786">
        <v>0</v>
      </c>
      <c r="K4034" s="787"/>
      <c r="AK4034" s="199"/>
      <c r="AM4034" s="11"/>
      <c r="AN4034" s="15"/>
      <c r="AO4034" s="11"/>
      <c r="AP4034" s="11"/>
    </row>
    <row r="4035" spans="3:42" outlineLevel="2" x14ac:dyDescent="0.2">
      <c r="C4035" s="252">
        <v>29</v>
      </c>
      <c r="D4035" s="119" t="s">
        <v>441</v>
      </c>
      <c r="H4035"/>
      <c r="I4035"/>
      <c r="K4035"/>
      <c r="AK4035" s="199"/>
      <c r="AM4035" s="11"/>
      <c r="AN4035" s="15"/>
      <c r="AO4035" s="11"/>
      <c r="AP4035" s="11"/>
    </row>
    <row r="4036" spans="3:42" outlineLevel="1" x14ac:dyDescent="0.2">
      <c r="C4036" s="252">
        <v>29</v>
      </c>
      <c r="D4036" s="119" t="s">
        <v>441</v>
      </c>
      <c r="F4036" s="121" t="s">
        <v>607</v>
      </c>
      <c r="G4036" s="756"/>
      <c r="H4036" s="757"/>
      <c r="I4036" s="788"/>
      <c r="J4036" s="756"/>
      <c r="K4036" s="758"/>
      <c r="L4036" s="759"/>
      <c r="M4036" s="759"/>
      <c r="N4036" s="759"/>
      <c r="O4036" s="759"/>
      <c r="P4036" s="759"/>
      <c r="Q4036" s="758"/>
      <c r="R4036" s="760"/>
      <c r="S4036" s="760"/>
      <c r="T4036" s="760"/>
      <c r="U4036" s="760"/>
      <c r="V4036" s="760"/>
      <c r="W4036" s="760"/>
      <c r="X4036" s="760"/>
      <c r="Y4036" s="760"/>
      <c r="Z4036" s="760"/>
      <c r="AA4036" s="760"/>
      <c r="AB4036" s="760"/>
      <c r="AC4036" s="760"/>
      <c r="AD4036" s="760"/>
      <c r="AE4036" s="760"/>
      <c r="AF4036" s="760"/>
      <c r="AG4036" s="760"/>
      <c r="AH4036" s="759"/>
      <c r="AI4036" s="759"/>
      <c r="AK4036" s="199"/>
      <c r="AM4036" s="11"/>
      <c r="AN4036" s="15"/>
      <c r="AO4036" s="11"/>
      <c r="AP4036" s="11"/>
    </row>
    <row r="4037" spans="3:42" outlineLevel="2" x14ac:dyDescent="0.2">
      <c r="C4037" s="252">
        <v>29</v>
      </c>
      <c r="D4037" s="119" t="s">
        <v>441</v>
      </c>
      <c r="F4037" s="789" t="s">
        <v>608</v>
      </c>
      <c r="G4037" s="790"/>
      <c r="H4037" s="791" t="s">
        <v>609</v>
      </c>
      <c r="I4037" s="791"/>
      <c r="J4037" s="790"/>
      <c r="K4037" s="792"/>
      <c r="L4037" s="789"/>
      <c r="M4037" s="789"/>
      <c r="N4037" s="789"/>
      <c r="O4037" s="789"/>
      <c r="P4037" s="789"/>
      <c r="Q4037" s="792"/>
      <c r="R4037" s="793"/>
      <c r="S4037" s="793"/>
      <c r="T4037" s="793"/>
      <c r="U4037" s="793"/>
      <c r="V4037" s="793"/>
      <c r="W4037" s="793"/>
      <c r="X4037" s="793"/>
      <c r="Y4037" s="793"/>
      <c r="Z4037" s="793"/>
      <c r="AA4037" s="793"/>
      <c r="AB4037" s="793"/>
      <c r="AC4037" s="793"/>
      <c r="AD4037" s="793"/>
      <c r="AE4037" s="793"/>
      <c r="AF4037" s="793"/>
      <c r="AG4037" s="793"/>
      <c r="AH4037" s="789"/>
      <c r="AI4037" s="789"/>
      <c r="AK4037" s="199"/>
      <c r="AM4037" s="11"/>
      <c r="AN4037" s="15"/>
      <c r="AO4037" s="11"/>
      <c r="AP4037" s="11"/>
    </row>
    <row r="4038" spans="3:42" ht="14.25" customHeight="1" outlineLevel="2" x14ac:dyDescent="0.2">
      <c r="C4038" s="252">
        <v>29</v>
      </c>
      <c r="D4038" s="119" t="s">
        <v>441</v>
      </c>
      <c r="F4038" s="794" t="s">
        <v>610</v>
      </c>
      <c r="H4038" s="795"/>
      <c r="AK4038" s="199"/>
      <c r="AM4038" s="11"/>
      <c r="AN4038" s="15"/>
      <c r="AO4038" s="11"/>
      <c r="AP4038" s="11"/>
    </row>
    <row r="4039" spans="3:42" outlineLevel="2" x14ac:dyDescent="0.2">
      <c r="C4039" s="252">
        <v>29</v>
      </c>
      <c r="D4039" s="119" t="s">
        <v>441</v>
      </c>
      <c r="F4039" s="761" t="s">
        <v>62</v>
      </c>
      <c r="G4039" s="75"/>
      <c r="H4039" s="796" t="s">
        <v>10</v>
      </c>
      <c r="I4039" s="796" t="s">
        <v>611</v>
      </c>
      <c r="J4039" s="75"/>
      <c r="K4039" s="741"/>
      <c r="L4039" s="75"/>
      <c r="M4039" s="75"/>
      <c r="N4039" s="75"/>
      <c r="O4039" s="75"/>
      <c r="P4039" s="75"/>
      <c r="Q4039" s="128" t="s">
        <v>110</v>
      </c>
      <c r="R4039" s="299">
        <v>0</v>
      </c>
      <c r="S4039" s="300">
        <v>0</v>
      </c>
      <c r="T4039" s="300">
        <v>0</v>
      </c>
      <c r="U4039" s="300">
        <v>0</v>
      </c>
      <c r="V4039" s="300">
        <v>0</v>
      </c>
      <c r="W4039" s="301">
        <v>0</v>
      </c>
      <c r="X4039" s="300">
        <v>0</v>
      </c>
      <c r="Y4039" s="300">
        <v>0</v>
      </c>
      <c r="Z4039" s="300">
        <v>0</v>
      </c>
      <c r="AA4039" s="300">
        <v>0</v>
      </c>
      <c r="AB4039" s="302">
        <v>0</v>
      </c>
      <c r="AC4039" s="302">
        <v>0</v>
      </c>
      <c r="AD4039" s="302">
        <v>0</v>
      </c>
      <c r="AE4039" s="302">
        <v>0</v>
      </c>
      <c r="AF4039" s="302">
        <v>0</v>
      </c>
      <c r="AG4039" s="302">
        <v>0</v>
      </c>
      <c r="AH4039" s="348">
        <v>0</v>
      </c>
      <c r="AI4039" s="348">
        <v>0</v>
      </c>
      <c r="AK4039" s="199"/>
      <c r="AM4039" s="11"/>
      <c r="AN4039" s="15"/>
      <c r="AO4039" s="11"/>
      <c r="AP4039" s="11"/>
    </row>
    <row r="4040" spans="3:42" outlineLevel="2" x14ac:dyDescent="0.2">
      <c r="C4040" s="252">
        <v>29</v>
      </c>
      <c r="D4040" s="119" t="s">
        <v>441</v>
      </c>
      <c r="F4040" s="767" t="s">
        <v>188</v>
      </c>
      <c r="H4040" s="797" t="s">
        <v>10</v>
      </c>
      <c r="I4040" s="797" t="s">
        <v>612</v>
      </c>
      <c r="K4040" s="164"/>
      <c r="Q4040" s="135" t="s">
        <v>110</v>
      </c>
      <c r="R4040" s="314">
        <v>0</v>
      </c>
      <c r="S4040" s="315">
        <v>0</v>
      </c>
      <c r="T4040" s="315">
        <v>0</v>
      </c>
      <c r="U4040" s="315">
        <v>0</v>
      </c>
      <c r="V4040" s="315">
        <v>0</v>
      </c>
      <c r="W4040" s="316">
        <v>0</v>
      </c>
      <c r="X4040" s="315">
        <v>0</v>
      </c>
      <c r="Y4040" s="315">
        <v>0</v>
      </c>
      <c r="Z4040" s="315">
        <v>0</v>
      </c>
      <c r="AA4040" s="315">
        <v>0</v>
      </c>
      <c r="AB4040" s="5">
        <v>0</v>
      </c>
      <c r="AC4040" s="5">
        <v>0</v>
      </c>
      <c r="AD4040" s="5">
        <v>0</v>
      </c>
      <c r="AE4040" s="5">
        <v>0</v>
      </c>
      <c r="AF4040" s="5">
        <v>0</v>
      </c>
      <c r="AG4040" s="5">
        <v>0</v>
      </c>
      <c r="AH4040" s="350">
        <v>0</v>
      </c>
      <c r="AI4040" s="350">
        <v>0</v>
      </c>
      <c r="AK4040" s="199"/>
      <c r="AM4040" s="11"/>
      <c r="AN4040" s="15"/>
      <c r="AO4040" s="11"/>
      <c r="AP4040" s="11"/>
    </row>
    <row r="4041" spans="3:42" outlineLevel="2" x14ac:dyDescent="0.2">
      <c r="C4041" s="252">
        <v>29</v>
      </c>
      <c r="D4041" s="119" t="s">
        <v>441</v>
      </c>
      <c r="F4041" s="767" t="s">
        <v>613</v>
      </c>
      <c r="H4041" s="797" t="s">
        <v>10</v>
      </c>
      <c r="I4041" s="234" t="s">
        <v>614</v>
      </c>
      <c r="K4041" s="164"/>
      <c r="Q4041" s="135" t="s">
        <v>110</v>
      </c>
      <c r="R4041" s="314">
        <v>0</v>
      </c>
      <c r="S4041" s="315">
        <v>0</v>
      </c>
      <c r="T4041" s="315">
        <v>0</v>
      </c>
      <c r="U4041" s="315">
        <v>1075.0733219803303</v>
      </c>
      <c r="V4041" s="315">
        <v>1193.7928441996328</v>
      </c>
      <c r="W4041" s="316">
        <v>1231.736383339148</v>
      </c>
      <c r="X4041" s="315">
        <v>1467.2925186171969</v>
      </c>
      <c r="Y4041" s="315">
        <v>1557.4950321012759</v>
      </c>
      <c r="Z4041" s="315">
        <v>1346.5282376277601</v>
      </c>
      <c r="AA4041" s="315">
        <v>1426.6050064291369</v>
      </c>
      <c r="AB4041" s="5">
        <v>2133.0501839313529</v>
      </c>
      <c r="AC4041" s="5">
        <v>1390.1032974689056</v>
      </c>
      <c r="AD4041" s="5">
        <v>1594.7810610760505</v>
      </c>
      <c r="AE4041" s="5">
        <v>1466.5478252932514</v>
      </c>
      <c r="AF4041" s="5">
        <v>1653.1741747738902</v>
      </c>
      <c r="AG4041" s="5">
        <v>1593.0867462152401</v>
      </c>
      <c r="AH4041" s="350">
        <v>1627.2567992365452</v>
      </c>
      <c r="AI4041" s="350">
        <v>1605.4150181236562</v>
      </c>
      <c r="AK4041" s="199"/>
      <c r="AM4041" s="11"/>
      <c r="AN4041" s="15"/>
      <c r="AO4041" s="11"/>
      <c r="AP4041" s="11"/>
    </row>
    <row r="4042" spans="3:42" outlineLevel="2" x14ac:dyDescent="0.2">
      <c r="C4042" s="252">
        <v>29</v>
      </c>
      <c r="D4042" s="119" t="s">
        <v>441</v>
      </c>
      <c r="F4042" s="783" t="s">
        <v>57</v>
      </c>
      <c r="G4042" s="83"/>
      <c r="H4042" s="798" t="s">
        <v>10</v>
      </c>
      <c r="I4042" s="799"/>
      <c r="J4042" s="83"/>
      <c r="K4042" s="736"/>
      <c r="L4042" s="83"/>
      <c r="M4042" s="83"/>
      <c r="N4042" s="83"/>
      <c r="O4042" s="83"/>
      <c r="P4042" s="83"/>
      <c r="Q4042" s="143" t="s">
        <v>110</v>
      </c>
      <c r="R4042" s="304">
        <v>0</v>
      </c>
      <c r="S4042" s="305">
        <v>0</v>
      </c>
      <c r="T4042" s="305">
        <v>0</v>
      </c>
      <c r="U4042" s="305">
        <v>344.89418803833667</v>
      </c>
      <c r="V4042" s="305">
        <v>315.99037191039554</v>
      </c>
      <c r="W4042" s="306">
        <v>326.83953240082792</v>
      </c>
      <c r="X4042" s="305">
        <v>335.05298367909194</v>
      </c>
      <c r="Y4042" s="305">
        <v>342.76922517995331</v>
      </c>
      <c r="Z4042" s="305">
        <v>350.48767506700744</v>
      </c>
      <c r="AA4042" s="305">
        <v>356.78480353985299</v>
      </c>
      <c r="AB4042" s="307">
        <v>363.54761977498367</v>
      </c>
      <c r="AC4042" s="307">
        <v>370.43643141800635</v>
      </c>
      <c r="AD4042" s="307">
        <v>377.45352806693495</v>
      </c>
      <c r="AE4042" s="307">
        <v>384.60123937807089</v>
      </c>
      <c r="AF4042" s="307">
        <v>391.88193572430487</v>
      </c>
      <c r="AG4042" s="307">
        <v>399.29802886302321</v>
      </c>
      <c r="AH4042" s="362">
        <v>406.8519726137211</v>
      </c>
      <c r="AI4042" s="362">
        <v>414.54626354542552</v>
      </c>
      <c r="AK4042" s="199"/>
      <c r="AM4042" s="11"/>
      <c r="AN4042" s="15"/>
      <c r="AO4042" s="11"/>
      <c r="AP4042" s="11"/>
    </row>
    <row r="4043" spans="3:42" outlineLevel="2" x14ac:dyDescent="0.2">
      <c r="C4043" s="252">
        <v>29</v>
      </c>
      <c r="D4043" s="119" t="s">
        <v>441</v>
      </c>
      <c r="F4043" s="12"/>
      <c r="H4043" s="234"/>
      <c r="K4043" s="164"/>
      <c r="Q4043" s="16"/>
      <c r="R4043" s="800">
        <v>0</v>
      </c>
      <c r="S4043" s="800">
        <v>0</v>
      </c>
      <c r="T4043" s="800">
        <v>0</v>
      </c>
      <c r="U4043" s="800">
        <v>1419.9675100186669</v>
      </c>
      <c r="V4043" s="800">
        <v>1509.7832161100282</v>
      </c>
      <c r="W4043" s="800">
        <v>1558.5759157399759</v>
      </c>
      <c r="X4043" s="800">
        <v>1802.3455022962889</v>
      </c>
      <c r="Y4043" s="800">
        <v>1900.2642572812292</v>
      </c>
      <c r="Z4043" s="800">
        <v>1697.0159126947674</v>
      </c>
      <c r="AA4043" s="800">
        <v>1783.38980996899</v>
      </c>
      <c r="AB4043" s="800">
        <v>2496.5978037063364</v>
      </c>
      <c r="AC4043" s="800">
        <v>1760.5397288869119</v>
      </c>
      <c r="AD4043" s="800">
        <v>1972.2345891429854</v>
      </c>
      <c r="AE4043" s="800">
        <v>1851.1490646713223</v>
      </c>
      <c r="AF4043" s="800">
        <v>2045.056110498195</v>
      </c>
      <c r="AG4043" s="800">
        <v>1992.3847750782634</v>
      </c>
      <c r="AH4043" s="800">
        <v>2034.1087718502663</v>
      </c>
      <c r="AI4043" s="800">
        <v>2019.9612816690817</v>
      </c>
      <c r="AK4043" s="199"/>
      <c r="AM4043" s="11"/>
      <c r="AN4043" s="15"/>
      <c r="AO4043" s="11"/>
      <c r="AP4043" s="11"/>
    </row>
    <row r="4044" spans="3:42" ht="14.25" customHeight="1" outlineLevel="2" x14ac:dyDescent="0.2">
      <c r="C4044" s="252">
        <v>29</v>
      </c>
      <c r="D4044" s="119" t="s">
        <v>441</v>
      </c>
      <c r="F4044" s="794" t="s">
        <v>615</v>
      </c>
      <c r="AK4044" s="199"/>
      <c r="AM4044" s="11"/>
      <c r="AN4044" s="15"/>
      <c r="AO4044" s="11"/>
      <c r="AP4044" s="11"/>
    </row>
    <row r="4045" spans="3:42" outlineLevel="2" x14ac:dyDescent="0.2">
      <c r="C4045" s="252">
        <v>29</v>
      </c>
      <c r="D4045" s="119" t="s">
        <v>441</v>
      </c>
      <c r="F4045" s="761" t="s">
        <v>48</v>
      </c>
      <c r="G4045" s="75"/>
      <c r="H4045" s="796" t="s">
        <v>10</v>
      </c>
      <c r="I4045" s="801"/>
      <c r="J4045" s="75"/>
      <c r="K4045" s="741"/>
      <c r="L4045" s="75"/>
      <c r="M4045" s="75"/>
      <c r="N4045" s="75"/>
      <c r="O4045" s="75"/>
      <c r="P4045" s="75"/>
      <c r="Q4045" s="128" t="s">
        <v>110</v>
      </c>
      <c r="R4045" s="299">
        <v>0</v>
      </c>
      <c r="S4045" s="300">
        <v>0</v>
      </c>
      <c r="T4045" s="300">
        <v>0</v>
      </c>
      <c r="U4045" s="300">
        <v>0</v>
      </c>
      <c r="V4045" s="300">
        <v>0</v>
      </c>
      <c r="W4045" s="301">
        <v>0</v>
      </c>
      <c r="X4045" s="300">
        <v>0</v>
      </c>
      <c r="Y4045" s="300">
        <v>0</v>
      </c>
      <c r="Z4045" s="300">
        <v>0</v>
      </c>
      <c r="AA4045" s="300">
        <v>0</v>
      </c>
      <c r="AB4045" s="302">
        <v>0</v>
      </c>
      <c r="AC4045" s="302">
        <v>0</v>
      </c>
      <c r="AD4045" s="302">
        <v>0</v>
      </c>
      <c r="AE4045" s="302">
        <v>0</v>
      </c>
      <c r="AF4045" s="302">
        <v>0</v>
      </c>
      <c r="AG4045" s="302">
        <v>0</v>
      </c>
      <c r="AH4045" s="348">
        <v>0</v>
      </c>
      <c r="AI4045" s="348">
        <v>0</v>
      </c>
      <c r="AK4045" s="199"/>
      <c r="AM4045" s="11"/>
      <c r="AN4045" s="15"/>
      <c r="AO4045" s="11"/>
      <c r="AP4045" s="11"/>
    </row>
    <row r="4046" spans="3:42" outlineLevel="2" x14ac:dyDescent="0.2">
      <c r="C4046" s="252">
        <v>29</v>
      </c>
      <c r="D4046" s="119" t="s">
        <v>441</v>
      </c>
      <c r="F4046" s="767" t="s">
        <v>55</v>
      </c>
      <c r="H4046" s="797" t="s">
        <v>10</v>
      </c>
      <c r="K4046" s="164"/>
      <c r="Q4046" s="135" t="s">
        <v>110</v>
      </c>
      <c r="R4046" s="314">
        <v>0</v>
      </c>
      <c r="S4046" s="315">
        <v>0</v>
      </c>
      <c r="T4046" s="315">
        <v>0</v>
      </c>
      <c r="U4046" s="315">
        <v>1075.0733219803303</v>
      </c>
      <c r="V4046" s="315">
        <v>1193.7928441996328</v>
      </c>
      <c r="W4046" s="316">
        <v>1231.736383339148</v>
      </c>
      <c r="X4046" s="315">
        <v>1467.2925186171969</v>
      </c>
      <c r="Y4046" s="315">
        <v>1557.4950321012759</v>
      </c>
      <c r="Z4046" s="315">
        <v>1346.5282376277601</v>
      </c>
      <c r="AA4046" s="315">
        <v>1426.6050064291369</v>
      </c>
      <c r="AB4046" s="5">
        <v>2133.0501839313529</v>
      </c>
      <c r="AC4046" s="5">
        <v>1390.1032974689056</v>
      </c>
      <c r="AD4046" s="5">
        <v>1594.7810610760505</v>
      </c>
      <c r="AE4046" s="5">
        <v>1466.5478252932514</v>
      </c>
      <c r="AF4046" s="5">
        <v>1653.1741747738902</v>
      </c>
      <c r="AG4046" s="5">
        <v>1593.0867462152401</v>
      </c>
      <c r="AH4046" s="350">
        <v>1627.2567992365452</v>
      </c>
      <c r="AI4046" s="350">
        <v>1605.4150181236562</v>
      </c>
      <c r="AK4046" s="199"/>
      <c r="AM4046" s="11"/>
      <c r="AN4046" s="15"/>
      <c r="AO4046" s="11"/>
      <c r="AP4046" s="11"/>
    </row>
    <row r="4047" spans="3:42" outlineLevel="2" x14ac:dyDescent="0.2">
      <c r="C4047" s="252">
        <v>29</v>
      </c>
      <c r="D4047" s="119" t="s">
        <v>441</v>
      </c>
      <c r="F4047" s="783" t="s">
        <v>57</v>
      </c>
      <c r="G4047" s="83"/>
      <c r="H4047" s="798" t="s">
        <v>10</v>
      </c>
      <c r="I4047" s="799"/>
      <c r="J4047" s="83"/>
      <c r="K4047" s="736"/>
      <c r="L4047" s="83"/>
      <c r="M4047" s="83"/>
      <c r="N4047" s="83"/>
      <c r="O4047" s="83"/>
      <c r="P4047" s="83"/>
      <c r="Q4047" s="143" t="s">
        <v>110</v>
      </c>
      <c r="R4047" s="304">
        <v>0</v>
      </c>
      <c r="S4047" s="305">
        <v>0</v>
      </c>
      <c r="T4047" s="305">
        <v>0</v>
      </c>
      <c r="U4047" s="305">
        <v>344.89418803833667</v>
      </c>
      <c r="V4047" s="305">
        <v>315.99037191039554</v>
      </c>
      <c r="W4047" s="306">
        <v>326.83953240082792</v>
      </c>
      <c r="X4047" s="305">
        <v>335.05298367909194</v>
      </c>
      <c r="Y4047" s="305">
        <v>342.76922517995331</v>
      </c>
      <c r="Z4047" s="305">
        <v>350.48767506700744</v>
      </c>
      <c r="AA4047" s="305">
        <v>356.78480353985299</v>
      </c>
      <c r="AB4047" s="307">
        <v>363.54761977498367</v>
      </c>
      <c r="AC4047" s="307">
        <v>370.43643141800635</v>
      </c>
      <c r="AD4047" s="307">
        <v>377.45352806693495</v>
      </c>
      <c r="AE4047" s="307">
        <v>384.60123937807089</v>
      </c>
      <c r="AF4047" s="307">
        <v>391.88193572430487</v>
      </c>
      <c r="AG4047" s="307">
        <v>399.29802886302321</v>
      </c>
      <c r="AH4047" s="362">
        <v>406.8519726137211</v>
      </c>
      <c r="AI4047" s="362">
        <v>414.54626354542552</v>
      </c>
      <c r="AK4047" s="199"/>
      <c r="AM4047" s="11"/>
      <c r="AN4047" s="15"/>
      <c r="AO4047" s="11"/>
      <c r="AP4047" s="11"/>
    </row>
    <row r="4048" spans="3:42" outlineLevel="2" x14ac:dyDescent="0.2">
      <c r="C4048" s="252">
        <v>29</v>
      </c>
      <c r="D4048" s="119" t="s">
        <v>441</v>
      </c>
      <c r="F4048" s="12"/>
      <c r="H4048" s="164"/>
      <c r="K4048" s="164"/>
      <c r="Q4048" s="16"/>
      <c r="R4048" s="800">
        <v>0</v>
      </c>
      <c r="S4048" s="800">
        <v>0</v>
      </c>
      <c r="T4048" s="800">
        <v>0</v>
      </c>
      <c r="U4048" s="800">
        <v>1419.9675100186669</v>
      </c>
      <c r="V4048" s="800">
        <v>1509.7832161100282</v>
      </c>
      <c r="W4048" s="800">
        <v>1558.5759157399759</v>
      </c>
      <c r="X4048" s="800">
        <v>1802.3455022962889</v>
      </c>
      <c r="Y4048" s="800">
        <v>1900.2642572812292</v>
      </c>
      <c r="Z4048" s="800">
        <v>1697.0159126947674</v>
      </c>
      <c r="AA4048" s="800">
        <v>1783.38980996899</v>
      </c>
      <c r="AB4048" s="800">
        <v>2496.5978037063364</v>
      </c>
      <c r="AC4048" s="800">
        <v>1760.5397288869119</v>
      </c>
      <c r="AD4048" s="800">
        <v>1972.2345891429854</v>
      </c>
      <c r="AE4048" s="800">
        <v>1851.1490646713223</v>
      </c>
      <c r="AF4048" s="800">
        <v>2045.056110498195</v>
      </c>
      <c r="AG4048" s="800">
        <v>1992.3847750782634</v>
      </c>
      <c r="AH4048" s="800">
        <v>2034.1087718502663</v>
      </c>
      <c r="AI4048" s="800">
        <v>2019.9612816690817</v>
      </c>
      <c r="AK4048" s="199"/>
      <c r="AM4048" s="11"/>
      <c r="AN4048" s="15"/>
      <c r="AO4048" s="11"/>
      <c r="AP4048" s="11"/>
    </row>
    <row r="4049" spans="3:42" ht="15" customHeight="1" outlineLevel="2" x14ac:dyDescent="0.2">
      <c r="C4049" s="252">
        <v>29</v>
      </c>
      <c r="D4049" s="119" t="s">
        <v>441</v>
      </c>
      <c r="F4049" s="794" t="s">
        <v>69</v>
      </c>
      <c r="AK4049" s="199"/>
      <c r="AM4049" s="11"/>
      <c r="AN4049" s="15"/>
      <c r="AO4049" s="11"/>
      <c r="AP4049" s="11"/>
    </row>
    <row r="4050" spans="3:42" outlineLevel="2" x14ac:dyDescent="0.2">
      <c r="C4050" s="252">
        <v>29</v>
      </c>
      <c r="D4050" s="119" t="s">
        <v>441</v>
      </c>
      <c r="F4050" s="761" t="s">
        <v>9</v>
      </c>
      <c r="G4050" s="75"/>
      <c r="H4050" s="796" t="s">
        <v>10</v>
      </c>
      <c r="I4050" s="801"/>
      <c r="J4050" s="75"/>
      <c r="K4050" s="741"/>
      <c r="L4050" s="75"/>
      <c r="M4050" s="75"/>
      <c r="N4050" s="75"/>
      <c r="O4050" s="75"/>
      <c r="P4050" s="75"/>
      <c r="Q4050" s="128" t="s">
        <v>110</v>
      </c>
      <c r="R4050" s="299">
        <v>0</v>
      </c>
      <c r="S4050" s="300">
        <v>0</v>
      </c>
      <c r="T4050" s="300">
        <v>0</v>
      </c>
      <c r="U4050" s="300">
        <v>-18.451818996164199</v>
      </c>
      <c r="V4050" s="300">
        <v>-21.217627585957374</v>
      </c>
      <c r="W4050" s="301">
        <v>-21.944114755796978</v>
      </c>
      <c r="X4050" s="300">
        <v>-44.069927822340915</v>
      </c>
      <c r="Y4050" s="300">
        <v>-51.518046944324034</v>
      </c>
      <c r="Z4050" s="300">
        <v>-37.41005332124864</v>
      </c>
      <c r="AA4050" s="300">
        <v>-35.388502888575658</v>
      </c>
      <c r="AB4050" s="302">
        <v>-41.171944797219268</v>
      </c>
      <c r="AC4050" s="302">
        <v>-41.967704228422534</v>
      </c>
      <c r="AD4050" s="302">
        <v>-43.529510700744467</v>
      </c>
      <c r="AE4050" s="302">
        <v>-44.411899489155786</v>
      </c>
      <c r="AF4050" s="302">
        <v>-64.628070933107793</v>
      </c>
      <c r="AG4050" s="302">
        <v>-46.090031408925249</v>
      </c>
      <c r="AH4050" s="348">
        <v>-45.00919298844056</v>
      </c>
      <c r="AI4050" s="348">
        <v>-49.588709819109084</v>
      </c>
      <c r="AK4050" s="199"/>
      <c r="AM4050" s="11"/>
      <c r="AN4050" s="15"/>
      <c r="AO4050" s="11"/>
      <c r="AP4050" s="11"/>
    </row>
    <row r="4051" spans="3:42" outlineLevel="2" x14ac:dyDescent="0.2">
      <c r="C4051" s="252">
        <v>29</v>
      </c>
      <c r="D4051" s="119" t="s">
        <v>441</v>
      </c>
      <c r="F4051" s="767" t="s">
        <v>14</v>
      </c>
      <c r="H4051" s="797" t="s">
        <v>10</v>
      </c>
      <c r="K4051" s="164"/>
      <c r="Q4051" s="135" t="s">
        <v>110</v>
      </c>
      <c r="R4051" s="314">
        <v>0</v>
      </c>
      <c r="S4051" s="315">
        <v>0</v>
      </c>
      <c r="T4051" s="315">
        <v>0</v>
      </c>
      <c r="U4051" s="315">
        <v>-24.364341252840827</v>
      </c>
      <c r="V4051" s="315">
        <v>-26.767580389364774</v>
      </c>
      <c r="W4051" s="316">
        <v>-27.61365794417139</v>
      </c>
      <c r="X4051" s="315">
        <v>-47.553797638622939</v>
      </c>
      <c r="Y4051" s="315">
        <v>-53.145358749328395</v>
      </c>
      <c r="Z4051" s="315">
        <v>-43.21604589032826</v>
      </c>
      <c r="AA4051" s="315">
        <v>-42.078045560792496</v>
      </c>
      <c r="AB4051" s="5">
        <v>-46.634428587278741</v>
      </c>
      <c r="AC4051" s="5">
        <v>-47.563686931266993</v>
      </c>
      <c r="AD4051" s="5">
        <v>-49.058556312999222</v>
      </c>
      <c r="AE4051" s="5">
        <v>-50.065926541025007</v>
      </c>
      <c r="AF4051" s="5">
        <v>-65.169013378980566</v>
      </c>
      <c r="AG4051" s="5">
        <v>-52.040904348824981</v>
      </c>
      <c r="AH4051" s="350">
        <v>-51.641435757806519</v>
      </c>
      <c r="AI4051" s="350">
        <v>-55.374752947743673</v>
      </c>
      <c r="AJ4051" s="289"/>
      <c r="AK4051" s="199"/>
      <c r="AM4051" s="11"/>
      <c r="AN4051" s="15"/>
      <c r="AO4051" s="11"/>
      <c r="AP4051" s="11"/>
    </row>
    <row r="4052" spans="3:42" outlineLevel="2" x14ac:dyDescent="0.2">
      <c r="C4052" s="252">
        <v>29</v>
      </c>
      <c r="D4052" s="119" t="s">
        <v>441</v>
      </c>
      <c r="F4052" s="783" t="s">
        <v>16</v>
      </c>
      <c r="G4052" s="83"/>
      <c r="H4052" s="798" t="s">
        <v>10</v>
      </c>
      <c r="I4052" s="799"/>
      <c r="J4052" s="83"/>
      <c r="K4052" s="736"/>
      <c r="L4052" s="83"/>
      <c r="M4052" s="83"/>
      <c r="N4052" s="83"/>
      <c r="O4052" s="83"/>
      <c r="P4052" s="83"/>
      <c r="Q4052" s="143" t="s">
        <v>110</v>
      </c>
      <c r="R4052" s="304">
        <v>0</v>
      </c>
      <c r="S4052" s="305">
        <v>0</v>
      </c>
      <c r="T4052" s="305">
        <v>0</v>
      </c>
      <c r="U4052" s="305">
        <v>-13.409686430865458</v>
      </c>
      <c r="V4052" s="305">
        <v>-12.249900501923753</v>
      </c>
      <c r="W4052" s="306">
        <v>-12.672718834222451</v>
      </c>
      <c r="X4052" s="305">
        <v>-12.990752199905838</v>
      </c>
      <c r="Y4052" s="305">
        <v>-13.289633201724618</v>
      </c>
      <c r="Z4052" s="305">
        <v>-13.589198962161868</v>
      </c>
      <c r="AA4052" s="305">
        <v>-13.83267707279491</v>
      </c>
      <c r="AB4052" s="307">
        <v>-14.094536178996222</v>
      </c>
      <c r="AC4052" s="307">
        <v>-14.361264861220572</v>
      </c>
      <c r="AD4052" s="307">
        <v>-14.632951365602548</v>
      </c>
      <c r="AE4052" s="307">
        <v>-14.909685475453561</v>
      </c>
      <c r="AF4052" s="307">
        <v>-15.191558536329421</v>
      </c>
      <c r="AG4052" s="307">
        <v>-15.47866348145766</v>
      </c>
      <c r="AH4052" s="362">
        <v>-15.77109485752834</v>
      </c>
      <c r="AI4052" s="362">
        <v>-16.06894885085196</v>
      </c>
      <c r="AK4052" s="199"/>
      <c r="AM4052" s="11"/>
      <c r="AN4052" s="15"/>
      <c r="AO4052" s="11"/>
      <c r="AP4052" s="11"/>
    </row>
    <row r="4053" spans="3:42" outlineLevel="2" x14ac:dyDescent="0.2">
      <c r="C4053" s="252">
        <v>29</v>
      </c>
      <c r="D4053" s="119" t="s">
        <v>441</v>
      </c>
      <c r="F4053" s="12"/>
      <c r="H4053" s="797"/>
      <c r="K4053" s="164"/>
      <c r="Q4053" s="16"/>
      <c r="R4053" s="800">
        <v>0</v>
      </c>
      <c r="S4053" s="800">
        <v>0</v>
      </c>
      <c r="T4053" s="800">
        <v>0</v>
      </c>
      <c r="U4053" s="800">
        <v>-56.225846679870479</v>
      </c>
      <c r="V4053" s="800">
        <v>-60.235108477245902</v>
      </c>
      <c r="W4053" s="800">
        <v>-62.230491534190818</v>
      </c>
      <c r="X4053" s="800">
        <v>-104.6144776608697</v>
      </c>
      <c r="Y4053" s="800">
        <v>-117.95303889537705</v>
      </c>
      <c r="Z4053" s="800">
        <v>-94.215298173738773</v>
      </c>
      <c r="AA4053" s="800">
        <v>-91.29922552216307</v>
      </c>
      <c r="AB4053" s="800">
        <v>-101.90090956349424</v>
      </c>
      <c r="AC4053" s="800">
        <v>-103.8926560209101</v>
      </c>
      <c r="AD4053" s="800">
        <v>-107.22101837934623</v>
      </c>
      <c r="AE4053" s="800">
        <v>-109.38751150563435</v>
      </c>
      <c r="AF4053" s="800">
        <v>-144.98864284841778</v>
      </c>
      <c r="AG4053" s="800">
        <v>-113.60959923920788</v>
      </c>
      <c r="AH4053" s="800">
        <v>-112.42172360377542</v>
      </c>
      <c r="AI4053" s="800">
        <v>-121.03241161770472</v>
      </c>
      <c r="AK4053" s="199"/>
      <c r="AM4053" s="11"/>
      <c r="AN4053" s="15"/>
      <c r="AO4053" s="11"/>
      <c r="AP4053" s="11"/>
    </row>
    <row r="4054" spans="3:42" ht="17.25" customHeight="1" outlineLevel="2" x14ac:dyDescent="0.2">
      <c r="C4054" s="252">
        <v>29</v>
      </c>
      <c r="D4054" s="119" t="s">
        <v>441</v>
      </c>
      <c r="F4054" s="794" t="s">
        <v>616</v>
      </c>
      <c r="AK4054" s="199"/>
      <c r="AM4054" s="11"/>
      <c r="AN4054" s="15"/>
      <c r="AO4054" s="11"/>
      <c r="AP4054" s="11"/>
    </row>
    <row r="4055" spans="3:42" outlineLevel="2" x14ac:dyDescent="0.2">
      <c r="C4055" s="252">
        <v>29</v>
      </c>
      <c r="D4055" s="119" t="s">
        <v>441</v>
      </c>
      <c r="F4055" s="761" t="s">
        <v>48</v>
      </c>
      <c r="G4055" s="75"/>
      <c r="H4055" s="796" t="s">
        <v>10</v>
      </c>
      <c r="I4055" s="228" t="s">
        <v>617</v>
      </c>
      <c r="J4055" s="75"/>
      <c r="K4055" s="741"/>
      <c r="L4055" s="75"/>
      <c r="M4055" s="75"/>
      <c r="N4055" s="75"/>
      <c r="O4055" s="75"/>
      <c r="P4055" s="75"/>
      <c r="Q4055" s="128" t="s">
        <v>110</v>
      </c>
      <c r="R4055" s="299">
        <v>0</v>
      </c>
      <c r="S4055" s="300">
        <v>0</v>
      </c>
      <c r="T4055" s="300">
        <v>0</v>
      </c>
      <c r="U4055" s="300">
        <v>0</v>
      </c>
      <c r="V4055" s="300">
        <v>0</v>
      </c>
      <c r="W4055" s="301">
        <v>0</v>
      </c>
      <c r="X4055" s="300">
        <v>0</v>
      </c>
      <c r="Y4055" s="300">
        <v>0</v>
      </c>
      <c r="Z4055" s="300">
        <v>0</v>
      </c>
      <c r="AA4055" s="300">
        <v>0</v>
      </c>
      <c r="AB4055" s="302">
        <v>0</v>
      </c>
      <c r="AC4055" s="302">
        <v>0</v>
      </c>
      <c r="AD4055" s="302">
        <v>0</v>
      </c>
      <c r="AE4055" s="302">
        <v>0</v>
      </c>
      <c r="AF4055" s="302">
        <v>0</v>
      </c>
      <c r="AG4055" s="302">
        <v>0</v>
      </c>
      <c r="AH4055" s="348">
        <v>0</v>
      </c>
      <c r="AI4055" s="348">
        <v>0</v>
      </c>
      <c r="AJ4055" s="289"/>
      <c r="AK4055" s="199"/>
      <c r="AM4055" s="11"/>
      <c r="AN4055" s="15"/>
      <c r="AO4055" s="11"/>
      <c r="AP4055" s="11"/>
    </row>
    <row r="4056" spans="3:42" outlineLevel="2" x14ac:dyDescent="0.2">
      <c r="C4056" s="252">
        <v>29</v>
      </c>
      <c r="D4056" s="119" t="s">
        <v>441</v>
      </c>
      <c r="F4056" s="767" t="s">
        <v>55</v>
      </c>
      <c r="H4056" s="797" t="s">
        <v>10</v>
      </c>
      <c r="I4056" s="234" t="s">
        <v>617</v>
      </c>
      <c r="K4056" s="164"/>
      <c r="Q4056" s="135" t="s">
        <v>110</v>
      </c>
      <c r="R4056" s="314">
        <v>0</v>
      </c>
      <c r="S4056" s="315">
        <v>0</v>
      </c>
      <c r="T4056" s="315">
        <v>0</v>
      </c>
      <c r="U4056" s="315">
        <v>1117.8894822293353</v>
      </c>
      <c r="V4056" s="315">
        <v>1241.7780521749548</v>
      </c>
      <c r="W4056" s="316">
        <v>1281.2941560391164</v>
      </c>
      <c r="X4056" s="315">
        <v>1558.9162440781608</v>
      </c>
      <c r="Y4056" s="315">
        <v>1662.1584377949284</v>
      </c>
      <c r="Z4056" s="315">
        <v>1427.154336839337</v>
      </c>
      <c r="AA4056" s="315">
        <v>1504.0715548785051</v>
      </c>
      <c r="AB4056" s="5">
        <v>2220.8565573158508</v>
      </c>
      <c r="AC4056" s="5">
        <v>1479.6346886285951</v>
      </c>
      <c r="AD4056" s="5">
        <v>1687.3691280897942</v>
      </c>
      <c r="AE4056" s="5">
        <v>1561.0256513234322</v>
      </c>
      <c r="AF4056" s="5">
        <v>1782.9712590859785</v>
      </c>
      <c r="AG4056" s="5">
        <v>1691.2176819729902</v>
      </c>
      <c r="AH4056" s="350">
        <v>1723.9074279827923</v>
      </c>
      <c r="AI4056" s="350">
        <v>1710.3784808905089</v>
      </c>
      <c r="AK4056" s="199"/>
      <c r="AM4056" s="11"/>
      <c r="AN4056" s="15"/>
      <c r="AO4056" s="11"/>
      <c r="AP4056" s="11"/>
    </row>
    <row r="4057" spans="3:42" outlineLevel="2" x14ac:dyDescent="0.2">
      <c r="C4057" s="252">
        <v>29</v>
      </c>
      <c r="D4057" s="119" t="s">
        <v>441</v>
      </c>
      <c r="F4057" s="783" t="s">
        <v>57</v>
      </c>
      <c r="G4057" s="83"/>
      <c r="H4057" s="798" t="s">
        <v>10</v>
      </c>
      <c r="I4057" s="240" t="s">
        <v>617</v>
      </c>
      <c r="J4057" s="83"/>
      <c r="K4057" s="736"/>
      <c r="L4057" s="83"/>
      <c r="M4057" s="83"/>
      <c r="N4057" s="83"/>
      <c r="O4057" s="83"/>
      <c r="P4057" s="83"/>
      <c r="Q4057" s="143" t="s">
        <v>110</v>
      </c>
      <c r="R4057" s="304">
        <v>0</v>
      </c>
      <c r="S4057" s="305">
        <v>0</v>
      </c>
      <c r="T4057" s="305">
        <v>0</v>
      </c>
      <c r="U4057" s="305">
        <v>358.30387446920213</v>
      </c>
      <c r="V4057" s="305">
        <v>328.24027241231931</v>
      </c>
      <c r="W4057" s="306">
        <v>339.51225123505037</v>
      </c>
      <c r="X4057" s="305">
        <v>348.04373587899778</v>
      </c>
      <c r="Y4057" s="305">
        <v>356.05885838167791</v>
      </c>
      <c r="Z4057" s="305">
        <v>364.07687402916929</v>
      </c>
      <c r="AA4057" s="305">
        <v>370.61748061264791</v>
      </c>
      <c r="AB4057" s="307">
        <v>377.64215595397991</v>
      </c>
      <c r="AC4057" s="307">
        <v>384.7976962792269</v>
      </c>
      <c r="AD4057" s="307">
        <v>392.08647943253749</v>
      </c>
      <c r="AE4057" s="307">
        <v>399.51092485352444</v>
      </c>
      <c r="AF4057" s="307">
        <v>407.07349426063428</v>
      </c>
      <c r="AG4057" s="307">
        <v>414.77669234448086</v>
      </c>
      <c r="AH4057" s="362">
        <v>422.62306747124944</v>
      </c>
      <c r="AI4057" s="362">
        <v>430.61521239627746</v>
      </c>
      <c r="AK4057" s="199"/>
      <c r="AM4057" s="11"/>
      <c r="AN4057" s="15"/>
      <c r="AO4057" s="11"/>
      <c r="AP4057" s="11"/>
    </row>
    <row r="4058" spans="3:42" outlineLevel="2" x14ac:dyDescent="0.2">
      <c r="C4058" s="252">
        <v>29</v>
      </c>
      <c r="D4058" s="119" t="s">
        <v>441</v>
      </c>
      <c r="F4058" s="802" t="s">
        <v>618</v>
      </c>
      <c r="R4058" s="800">
        <v>0</v>
      </c>
      <c r="S4058" s="800">
        <v>0</v>
      </c>
      <c r="T4058" s="800">
        <v>0</v>
      </c>
      <c r="U4058" s="800">
        <v>1476.1933566985374</v>
      </c>
      <c r="V4058" s="800">
        <v>1570.018324587274</v>
      </c>
      <c r="W4058" s="800">
        <v>1620.8064072741668</v>
      </c>
      <c r="X4058" s="800">
        <v>1906.9599799571586</v>
      </c>
      <c r="Y4058" s="800">
        <v>2018.2172961766064</v>
      </c>
      <c r="Z4058" s="800">
        <v>1791.2312108685064</v>
      </c>
      <c r="AA4058" s="800">
        <v>1874.6890354911529</v>
      </c>
      <c r="AB4058" s="800">
        <v>2598.4987132698307</v>
      </c>
      <c r="AC4058" s="800">
        <v>1864.4323849078219</v>
      </c>
      <c r="AD4058" s="800">
        <v>2079.4556075223318</v>
      </c>
      <c r="AE4058" s="800">
        <v>1960.5365761769567</v>
      </c>
      <c r="AF4058" s="800">
        <v>2190.0447533466127</v>
      </c>
      <c r="AG4058" s="800">
        <v>2105.9943743174713</v>
      </c>
      <c r="AH4058" s="800">
        <v>2146.5304954540416</v>
      </c>
      <c r="AI4058" s="800">
        <v>2140.9936932867863</v>
      </c>
      <c r="AK4058" s="199"/>
      <c r="AM4058" s="11"/>
      <c r="AN4058" s="15"/>
      <c r="AO4058" s="11"/>
      <c r="AP4058" s="11"/>
    </row>
    <row r="4059" spans="3:42" outlineLevel="2" x14ac:dyDescent="0.2">
      <c r="C4059" s="252">
        <v>29</v>
      </c>
      <c r="D4059" s="119" t="s">
        <v>441</v>
      </c>
      <c r="R4059" s="5"/>
      <c r="S4059" s="5"/>
      <c r="T4059" s="5"/>
      <c r="U4059" s="5"/>
      <c r="V4059" s="5"/>
      <c r="W4059" s="5"/>
      <c r="X4059" s="5"/>
      <c r="Y4059" s="5"/>
      <c r="AK4059" s="199"/>
      <c r="AM4059" s="11"/>
      <c r="AN4059" s="15"/>
      <c r="AO4059" s="11"/>
      <c r="AP4059" s="11"/>
    </row>
    <row r="4060" spans="3:42" outlineLevel="2" x14ac:dyDescent="0.2">
      <c r="C4060" s="252">
        <v>29</v>
      </c>
      <c r="D4060" s="119" t="s">
        <v>441</v>
      </c>
      <c r="F4060" s="789" t="s">
        <v>619</v>
      </c>
      <c r="G4060" s="790"/>
      <c r="H4060" s="803"/>
      <c r="I4060" s="790"/>
      <c r="J4060" s="790"/>
      <c r="K4060" s="792"/>
      <c r="L4060" s="789"/>
      <c r="M4060" s="789"/>
      <c r="N4060" s="789"/>
      <c r="O4060" s="789"/>
      <c r="P4060" s="789"/>
      <c r="Q4060" s="792"/>
      <c r="R4060" s="793"/>
      <c r="S4060" s="793"/>
      <c r="T4060" s="793"/>
      <c r="U4060" s="793"/>
      <c r="V4060" s="793"/>
      <c r="W4060" s="793"/>
      <c r="X4060" s="793"/>
      <c r="Y4060" s="793"/>
      <c r="Z4060" s="793"/>
      <c r="AA4060" s="793"/>
      <c r="AB4060" s="793"/>
      <c r="AC4060" s="793"/>
      <c r="AD4060" s="793"/>
      <c r="AE4060" s="793"/>
      <c r="AF4060" s="793"/>
      <c r="AG4060" s="793"/>
      <c r="AH4060" s="789"/>
      <c r="AI4060" s="789"/>
      <c r="AK4060" s="199"/>
      <c r="AM4060" s="11"/>
      <c r="AN4060" s="15"/>
      <c r="AO4060" s="11"/>
      <c r="AP4060" s="11"/>
    </row>
    <row r="4061" spans="3:42" outlineLevel="2" x14ac:dyDescent="0.2">
      <c r="C4061" s="252">
        <v>29</v>
      </c>
      <c r="D4061" s="119" t="s">
        <v>441</v>
      </c>
      <c r="F4061" t="s">
        <v>620</v>
      </c>
      <c r="AK4061" s="199"/>
      <c r="AM4061" s="11"/>
      <c r="AN4061" s="15"/>
      <c r="AO4061" s="11"/>
      <c r="AP4061" s="11"/>
    </row>
    <row r="4062" spans="3:42" outlineLevel="2" x14ac:dyDescent="0.2">
      <c r="C4062" s="252">
        <v>29</v>
      </c>
      <c r="D4062" s="119" t="s">
        <v>441</v>
      </c>
      <c r="F4062" s="761" t="s">
        <v>48</v>
      </c>
      <c r="G4062" s="75"/>
      <c r="H4062" s="796" t="s">
        <v>10</v>
      </c>
      <c r="I4062" s="801"/>
      <c r="J4062" s="75"/>
      <c r="K4062" s="741"/>
      <c r="L4062" s="75"/>
      <c r="M4062" s="75"/>
      <c r="N4062" s="75"/>
      <c r="O4062" s="75"/>
      <c r="P4062" s="75"/>
      <c r="Q4062" s="128" t="s">
        <v>536</v>
      </c>
      <c r="R4062" s="804">
        <v>0</v>
      </c>
      <c r="S4062" s="805">
        <v>0</v>
      </c>
      <c r="T4062" s="805">
        <v>0</v>
      </c>
      <c r="U4062" s="805">
        <v>0</v>
      </c>
      <c r="V4062" s="805">
        <v>0</v>
      </c>
      <c r="W4062" s="806">
        <v>0</v>
      </c>
      <c r="X4062" s="805">
        <v>0</v>
      </c>
      <c r="Y4062" s="805">
        <v>0</v>
      </c>
      <c r="Z4062" s="805">
        <v>0</v>
      </c>
      <c r="AA4062" s="805">
        <v>0</v>
      </c>
      <c r="AB4062" s="805">
        <v>0</v>
      </c>
      <c r="AC4062" s="805">
        <v>0</v>
      </c>
      <c r="AD4062" s="805">
        <v>0</v>
      </c>
      <c r="AE4062" s="805">
        <v>0</v>
      </c>
      <c r="AF4062" s="805">
        <v>0</v>
      </c>
      <c r="AG4062" s="805">
        <v>0</v>
      </c>
      <c r="AH4062" s="808">
        <v>0</v>
      </c>
      <c r="AI4062" s="808">
        <v>0</v>
      </c>
      <c r="AJ4062" s="289"/>
      <c r="AK4062" s="199"/>
      <c r="AM4062" s="11"/>
      <c r="AN4062" s="15"/>
      <c r="AO4062" s="11"/>
      <c r="AP4062" s="11"/>
    </row>
    <row r="4063" spans="3:42" outlineLevel="2" x14ac:dyDescent="0.2">
      <c r="C4063" s="252">
        <v>29</v>
      </c>
      <c r="D4063" s="119" t="s">
        <v>441</v>
      </c>
      <c r="F4063" s="767" t="s">
        <v>55</v>
      </c>
      <c r="H4063" s="797" t="s">
        <v>10</v>
      </c>
      <c r="K4063" s="164"/>
      <c r="Q4063" s="135" t="s">
        <v>536</v>
      </c>
      <c r="R4063" s="809">
        <v>0</v>
      </c>
      <c r="S4063" s="810">
        <v>0</v>
      </c>
      <c r="T4063" s="810">
        <v>0</v>
      </c>
      <c r="U4063" s="810">
        <v>73.246591680601185</v>
      </c>
      <c r="V4063" s="810">
        <v>81.364044828656461</v>
      </c>
      <c r="W4063" s="811">
        <v>83.953227364638735</v>
      </c>
      <c r="X4063" s="810">
        <v>102.1436406813105</v>
      </c>
      <c r="Y4063" s="810">
        <v>108.90829758845031</v>
      </c>
      <c r="Z4063" s="810">
        <v>93.510309057747151</v>
      </c>
      <c r="AA4063" s="810">
        <v>98.550095326857885</v>
      </c>
      <c r="AB4063" s="810">
        <v>145.51543423639438</v>
      </c>
      <c r="AC4063" s="810">
        <v>96.948937795085513</v>
      </c>
      <c r="AD4063" s="810">
        <v>110.56015778337009</v>
      </c>
      <c r="AE4063" s="810">
        <v>102.28185371009253</v>
      </c>
      <c r="AF4063" s="810">
        <v>116.82422088101026</v>
      </c>
      <c r="AG4063" s="810">
        <v>110.81232354691326</v>
      </c>
      <c r="AH4063" s="812">
        <v>112.95422801617038</v>
      </c>
      <c r="AI4063" s="812">
        <v>112.06778147624878</v>
      </c>
      <c r="AK4063" s="199"/>
      <c r="AM4063" s="11"/>
      <c r="AN4063" s="15"/>
      <c r="AO4063" s="11"/>
      <c r="AP4063" s="11"/>
    </row>
    <row r="4064" spans="3:42" outlineLevel="2" x14ac:dyDescent="0.2">
      <c r="C4064" s="252">
        <v>29</v>
      </c>
      <c r="D4064" s="119" t="s">
        <v>441</v>
      </c>
      <c r="F4064" s="783" t="s">
        <v>57</v>
      </c>
      <c r="G4064" s="83"/>
      <c r="H4064" s="798" t="s">
        <v>10</v>
      </c>
      <c r="I4064" s="799"/>
      <c r="J4064" s="83"/>
      <c r="K4064" s="736"/>
      <c r="L4064" s="83"/>
      <c r="M4064" s="83"/>
      <c r="N4064" s="83"/>
      <c r="O4064" s="83"/>
      <c r="P4064" s="83"/>
      <c r="Q4064" s="143" t="s">
        <v>536</v>
      </c>
      <c r="R4064" s="813">
        <v>0</v>
      </c>
      <c r="S4064" s="814">
        <v>0</v>
      </c>
      <c r="T4064" s="814">
        <v>0</v>
      </c>
      <c r="U4064" s="814">
        <v>78.913424912291006</v>
      </c>
      <c r="V4064" s="814">
        <v>72.292168563825982</v>
      </c>
      <c r="W4064" s="815">
        <v>74.774727413512593</v>
      </c>
      <c r="X4064" s="814">
        <v>76.653715392188161</v>
      </c>
      <c r="Y4064" s="814">
        <v>78.418978937593749</v>
      </c>
      <c r="Z4064" s="814">
        <v>80.184879673892567</v>
      </c>
      <c r="AA4064" s="814">
        <v>81.625393448048086</v>
      </c>
      <c r="AB4064" s="814">
        <v>83.172519308472104</v>
      </c>
      <c r="AC4064" s="814">
        <v>84.748467084643266</v>
      </c>
      <c r="AD4064" s="814">
        <v>86.353760476803302</v>
      </c>
      <c r="AE4064" s="814">
        <v>87.988932346246244</v>
      </c>
      <c r="AF4064" s="814">
        <v>89.654524865824897</v>
      </c>
      <c r="AG4064" s="814">
        <v>91.351089672651696</v>
      </c>
      <c r="AH4064" s="816">
        <v>93.079188023017537</v>
      </c>
      <c r="AI4064" s="816">
        <v>94.839390949552055</v>
      </c>
      <c r="AK4064" s="199"/>
      <c r="AM4064" s="11"/>
      <c r="AN4064" s="15"/>
      <c r="AO4064" s="11"/>
      <c r="AP4064" s="11"/>
    </row>
    <row r="4065" spans="3:42" outlineLevel="2" x14ac:dyDescent="0.2">
      <c r="C4065" s="252">
        <v>29</v>
      </c>
      <c r="D4065" s="119" t="s">
        <v>441</v>
      </c>
      <c r="H4065" s="798"/>
      <c r="AK4065" s="199"/>
      <c r="AM4065" s="11"/>
      <c r="AN4065" s="15"/>
      <c r="AO4065" s="11"/>
      <c r="AP4065" s="11"/>
    </row>
    <row r="4066" spans="3:42" outlineLevel="2" x14ac:dyDescent="0.2">
      <c r="C4066" s="252">
        <v>29</v>
      </c>
      <c r="D4066" s="119" t="s">
        <v>441</v>
      </c>
      <c r="F4066" s="789" t="s">
        <v>621</v>
      </c>
      <c r="G4066" s="790"/>
      <c r="H4066" s="803"/>
      <c r="I4066" s="790"/>
      <c r="J4066" s="790"/>
      <c r="K4066" s="792"/>
      <c r="L4066" s="789"/>
      <c r="M4066" s="789"/>
      <c r="N4066" s="789"/>
      <c r="O4066" s="789"/>
      <c r="P4066" s="789"/>
      <c r="Q4066" s="792"/>
      <c r="R4066" s="793"/>
      <c r="S4066" s="793"/>
      <c r="T4066" s="793"/>
      <c r="U4066" s="793"/>
      <c r="V4066" s="793"/>
      <c r="W4066" s="793"/>
      <c r="X4066" s="793"/>
      <c r="Y4066" s="793"/>
      <c r="Z4066" s="793"/>
      <c r="AA4066" s="793"/>
      <c r="AB4066" s="793"/>
      <c r="AC4066" s="793"/>
      <c r="AD4066" s="793"/>
      <c r="AE4066" s="793"/>
      <c r="AF4066" s="793"/>
      <c r="AG4066" s="793"/>
      <c r="AH4066" s="789"/>
      <c r="AI4066" s="789"/>
      <c r="AK4066" s="199"/>
      <c r="AM4066" s="11"/>
      <c r="AN4066" s="15"/>
      <c r="AO4066" s="11"/>
      <c r="AP4066" s="11"/>
    </row>
    <row r="4067" spans="3:42" outlineLevel="2" x14ac:dyDescent="0.2">
      <c r="C4067" s="252">
        <v>29</v>
      </c>
      <c r="D4067" s="119" t="s">
        <v>441</v>
      </c>
      <c r="F4067" s="794" t="s">
        <v>518</v>
      </c>
      <c r="AK4067" s="199"/>
      <c r="AM4067" s="11"/>
      <c r="AN4067" s="15"/>
      <c r="AO4067" s="11"/>
      <c r="AP4067" s="11"/>
    </row>
    <row r="4068" spans="3:42" outlineLevel="2" x14ac:dyDescent="0.2">
      <c r="C4068" s="252">
        <v>29</v>
      </c>
      <c r="D4068" s="119" t="s">
        <v>441</v>
      </c>
      <c r="F4068" s="761" t="s">
        <v>48</v>
      </c>
      <c r="G4068" s="75"/>
      <c r="H4068" s="796" t="s">
        <v>10</v>
      </c>
      <c r="I4068" s="228" t="s">
        <v>518</v>
      </c>
      <c r="J4068" s="75"/>
      <c r="K4068" s="741"/>
      <c r="L4068" s="75"/>
      <c r="M4068" s="75"/>
      <c r="N4068" s="75"/>
      <c r="O4068" s="75"/>
      <c r="P4068" s="75"/>
      <c r="Q4068" s="128" t="s">
        <v>536</v>
      </c>
      <c r="R4068" s="299">
        <v>0</v>
      </c>
      <c r="S4068" s="300">
        <v>0</v>
      </c>
      <c r="T4068" s="300">
        <v>0</v>
      </c>
      <c r="U4068" s="300">
        <v>0</v>
      </c>
      <c r="V4068" s="300">
        <v>0</v>
      </c>
      <c r="W4068" s="301">
        <v>0</v>
      </c>
      <c r="X4068" s="300">
        <v>0</v>
      </c>
      <c r="Y4068" s="300">
        <v>0</v>
      </c>
      <c r="Z4068" s="300">
        <v>0</v>
      </c>
      <c r="AA4068" s="300">
        <v>0</v>
      </c>
      <c r="AB4068" s="302">
        <v>0</v>
      </c>
      <c r="AC4068" s="302">
        <v>0</v>
      </c>
      <c r="AD4068" s="302">
        <v>0</v>
      </c>
      <c r="AE4068" s="302">
        <v>0</v>
      </c>
      <c r="AF4068" s="302">
        <v>0</v>
      </c>
      <c r="AG4068" s="302">
        <v>0</v>
      </c>
      <c r="AH4068" s="348">
        <v>0</v>
      </c>
      <c r="AI4068" s="348">
        <v>0</v>
      </c>
      <c r="AK4068" s="199"/>
      <c r="AM4068" s="11"/>
      <c r="AN4068" s="15"/>
      <c r="AO4068" s="11"/>
      <c r="AP4068" s="11"/>
    </row>
    <row r="4069" spans="3:42" outlineLevel="2" x14ac:dyDescent="0.2">
      <c r="C4069" s="252">
        <v>29</v>
      </c>
      <c r="D4069" s="119" t="s">
        <v>441</v>
      </c>
      <c r="F4069" s="783" t="s">
        <v>55</v>
      </c>
      <c r="G4069" s="83"/>
      <c r="H4069" s="798" t="s">
        <v>10</v>
      </c>
      <c r="I4069" s="240" t="s">
        <v>518</v>
      </c>
      <c r="J4069" s="83"/>
      <c r="K4069" s="736"/>
      <c r="L4069" s="83"/>
      <c r="M4069" s="83"/>
      <c r="N4069" s="83"/>
      <c r="O4069" s="83"/>
      <c r="P4069" s="83"/>
      <c r="Q4069" s="143" t="s">
        <v>536</v>
      </c>
      <c r="R4069" s="304">
        <v>0</v>
      </c>
      <c r="S4069" s="305">
        <v>0</v>
      </c>
      <c r="T4069" s="305">
        <v>0</v>
      </c>
      <c r="U4069" s="305">
        <v>0</v>
      </c>
      <c r="V4069" s="305">
        <v>0</v>
      </c>
      <c r="W4069" s="306">
        <v>0</v>
      </c>
      <c r="X4069" s="305">
        <v>0</v>
      </c>
      <c r="Y4069" s="305">
        <v>0</v>
      </c>
      <c r="Z4069" s="305">
        <v>0</v>
      </c>
      <c r="AA4069" s="305">
        <v>0</v>
      </c>
      <c r="AB4069" s="307">
        <v>0</v>
      </c>
      <c r="AC4069" s="307">
        <v>0</v>
      </c>
      <c r="AD4069" s="307">
        <v>0</v>
      </c>
      <c r="AE4069" s="307">
        <v>0</v>
      </c>
      <c r="AF4069" s="307">
        <v>0</v>
      </c>
      <c r="AG4069" s="307">
        <v>0</v>
      </c>
      <c r="AH4069" s="362">
        <v>0</v>
      </c>
      <c r="AI4069" s="362">
        <v>0</v>
      </c>
      <c r="AK4069" s="199"/>
      <c r="AM4069" s="11"/>
      <c r="AN4069" s="15"/>
      <c r="AO4069" s="11"/>
      <c r="AP4069" s="11"/>
    </row>
    <row r="4070" spans="3:42" outlineLevel="2" x14ac:dyDescent="0.2">
      <c r="C4070" s="252">
        <v>29</v>
      </c>
      <c r="D4070" s="119" t="s">
        <v>441</v>
      </c>
      <c r="F4070" s="40" t="s">
        <v>622</v>
      </c>
      <c r="AK4070" s="199"/>
      <c r="AM4070" s="11"/>
      <c r="AN4070" s="15"/>
      <c r="AO4070" s="11"/>
      <c r="AP4070" s="11"/>
    </row>
    <row r="4071" spans="3:42" outlineLevel="2" x14ac:dyDescent="0.2">
      <c r="C4071" s="252">
        <v>29</v>
      </c>
      <c r="D4071" s="119" t="s">
        <v>441</v>
      </c>
      <c r="F4071" s="761" t="s">
        <v>48</v>
      </c>
      <c r="G4071" s="75"/>
      <c r="H4071" s="796" t="s">
        <v>623</v>
      </c>
      <c r="I4071" s="801"/>
      <c r="J4071" s="75"/>
      <c r="K4071" s="741"/>
      <c r="L4071" s="75"/>
      <c r="M4071" s="75"/>
      <c r="N4071" s="75"/>
      <c r="O4071" s="75"/>
      <c r="P4071" s="75"/>
      <c r="Q4071" s="128" t="s">
        <v>536</v>
      </c>
      <c r="R4071" s="804">
        <v>0</v>
      </c>
      <c r="S4071" s="805">
        <v>0</v>
      </c>
      <c r="T4071" s="805">
        <v>0</v>
      </c>
      <c r="U4071" s="805">
        <v>0</v>
      </c>
      <c r="V4071" s="805">
        <v>0</v>
      </c>
      <c r="W4071" s="806">
        <v>0</v>
      </c>
      <c r="X4071" s="805">
        <v>0</v>
      </c>
      <c r="Y4071" s="805">
        <v>0</v>
      </c>
      <c r="Z4071" s="805">
        <v>0</v>
      </c>
      <c r="AA4071" s="805">
        <v>0</v>
      </c>
      <c r="AB4071" s="805">
        <v>0</v>
      </c>
      <c r="AC4071" s="805">
        <v>0</v>
      </c>
      <c r="AD4071" s="805">
        <v>0</v>
      </c>
      <c r="AE4071" s="805">
        <v>0</v>
      </c>
      <c r="AF4071" s="805">
        <v>0</v>
      </c>
      <c r="AG4071" s="805">
        <v>0</v>
      </c>
      <c r="AH4071" s="808">
        <v>0</v>
      </c>
      <c r="AI4071" s="808">
        <v>0</v>
      </c>
      <c r="AK4071" s="199"/>
      <c r="AM4071" s="11"/>
      <c r="AN4071" s="15"/>
      <c r="AO4071" s="11"/>
      <c r="AP4071" s="11"/>
    </row>
    <row r="4072" spans="3:42" outlineLevel="2" x14ac:dyDescent="0.2">
      <c r="C4072" s="252">
        <v>29</v>
      </c>
      <c r="D4072" s="119" t="s">
        <v>441</v>
      </c>
      <c r="F4072" s="767" t="s">
        <v>55</v>
      </c>
      <c r="H4072" s="797" t="s">
        <v>623</v>
      </c>
      <c r="K4072" s="164"/>
      <c r="Q4072" s="135" t="s">
        <v>536</v>
      </c>
      <c r="R4072" s="809">
        <v>0</v>
      </c>
      <c r="S4072" s="810">
        <v>0</v>
      </c>
      <c r="T4072" s="810">
        <v>0</v>
      </c>
      <c r="U4072" s="810">
        <v>73.246591680601185</v>
      </c>
      <c r="V4072" s="810">
        <v>81.364044828656461</v>
      </c>
      <c r="W4072" s="811">
        <v>83.953227364638735</v>
      </c>
      <c r="X4072" s="810">
        <v>102.1436406813105</v>
      </c>
      <c r="Y4072" s="810">
        <v>108.90829758845031</v>
      </c>
      <c r="Z4072" s="810">
        <v>93.510309057747151</v>
      </c>
      <c r="AA4072" s="810">
        <v>98.550095326857885</v>
      </c>
      <c r="AB4072" s="810">
        <v>145.51543423639438</v>
      </c>
      <c r="AC4072" s="810">
        <v>96.948937795085513</v>
      </c>
      <c r="AD4072" s="810">
        <v>110.56015778337009</v>
      </c>
      <c r="AE4072" s="810">
        <v>102.28185371009253</v>
      </c>
      <c r="AF4072" s="810">
        <v>116.82422088101026</v>
      </c>
      <c r="AG4072" s="810">
        <v>110.81232354691326</v>
      </c>
      <c r="AH4072" s="812">
        <v>112.95422801617038</v>
      </c>
      <c r="AI4072" s="812">
        <v>112.06778147624878</v>
      </c>
      <c r="AK4072" s="199"/>
      <c r="AM4072" s="11"/>
      <c r="AN4072" s="15"/>
      <c r="AO4072" s="11"/>
      <c r="AP4072" s="11"/>
    </row>
    <row r="4073" spans="3:42" outlineLevel="2" x14ac:dyDescent="0.2">
      <c r="C4073" s="252">
        <v>29</v>
      </c>
      <c r="D4073" s="119" t="s">
        <v>441</v>
      </c>
      <c r="F4073" s="783" t="s">
        <v>57</v>
      </c>
      <c r="G4073" s="83"/>
      <c r="H4073" s="798" t="s">
        <v>623</v>
      </c>
      <c r="I4073" s="799"/>
      <c r="J4073" s="83"/>
      <c r="K4073" s="736"/>
      <c r="L4073" s="83"/>
      <c r="M4073" s="83"/>
      <c r="N4073" s="83"/>
      <c r="O4073" s="83"/>
      <c r="P4073" s="83"/>
      <c r="Q4073" s="143" t="s">
        <v>536</v>
      </c>
      <c r="R4073" s="813">
        <v>0</v>
      </c>
      <c r="S4073" s="814">
        <v>0</v>
      </c>
      <c r="T4073" s="814">
        <v>0</v>
      </c>
      <c r="U4073" s="814">
        <v>78.913424912291006</v>
      </c>
      <c r="V4073" s="814">
        <v>72.292168563825982</v>
      </c>
      <c r="W4073" s="815">
        <v>74.774727413512593</v>
      </c>
      <c r="X4073" s="814">
        <v>76.653715392188161</v>
      </c>
      <c r="Y4073" s="814">
        <v>78.418978937593749</v>
      </c>
      <c r="Z4073" s="814">
        <v>80.184879673892567</v>
      </c>
      <c r="AA4073" s="814">
        <v>81.625393448048086</v>
      </c>
      <c r="AB4073" s="814">
        <v>83.172519308472104</v>
      </c>
      <c r="AC4073" s="814">
        <v>84.748467084643266</v>
      </c>
      <c r="AD4073" s="814">
        <v>86.353760476803302</v>
      </c>
      <c r="AE4073" s="814">
        <v>87.988932346246244</v>
      </c>
      <c r="AF4073" s="814">
        <v>89.654524865824897</v>
      </c>
      <c r="AG4073" s="814">
        <v>91.351089672651696</v>
      </c>
      <c r="AH4073" s="816">
        <v>93.079188023017537</v>
      </c>
      <c r="AI4073" s="816">
        <v>94.839390949552055</v>
      </c>
      <c r="AK4073" s="199"/>
      <c r="AM4073" s="11"/>
      <c r="AN4073" s="15"/>
      <c r="AO4073" s="11"/>
      <c r="AP4073" s="11"/>
    </row>
    <row r="4074" spans="3:42" outlineLevel="2" x14ac:dyDescent="0.2">
      <c r="C4074" s="252">
        <v>29</v>
      </c>
      <c r="D4074" s="119" t="s">
        <v>441</v>
      </c>
      <c r="AK4074" s="199"/>
      <c r="AM4074" s="11"/>
      <c r="AN4074" s="15"/>
      <c r="AO4074" s="11"/>
      <c r="AP4074" s="11"/>
    </row>
    <row r="4075" spans="3:42" outlineLevel="1" x14ac:dyDescent="0.2">
      <c r="C4075" s="252">
        <v>29</v>
      </c>
      <c r="D4075" s="119" t="s">
        <v>441</v>
      </c>
      <c r="F4075" s="121" t="s">
        <v>624</v>
      </c>
      <c r="G4075" s="756"/>
      <c r="H4075" s="757"/>
      <c r="I4075" s="788"/>
      <c r="J4075" s="756"/>
      <c r="K4075" s="758"/>
      <c r="L4075" s="759"/>
      <c r="M4075" s="759"/>
      <c r="N4075" s="759"/>
      <c r="O4075" s="759"/>
      <c r="P4075" s="759"/>
      <c r="Q4075" s="758"/>
      <c r="R4075" s="760"/>
      <c r="S4075" s="760"/>
      <c r="T4075" s="760"/>
      <c r="U4075" s="760"/>
      <c r="V4075" s="760"/>
      <c r="W4075" s="760"/>
      <c r="X4075" s="760"/>
      <c r="Y4075" s="760"/>
      <c r="Z4075" s="760"/>
      <c r="AA4075" s="760"/>
      <c r="AB4075" s="760"/>
      <c r="AC4075" s="760"/>
      <c r="AD4075" s="760"/>
      <c r="AE4075" s="760"/>
      <c r="AF4075" s="760"/>
      <c r="AG4075" s="760"/>
      <c r="AH4075" s="759"/>
      <c r="AI4075" s="759"/>
      <c r="AK4075" s="199"/>
      <c r="AM4075" s="11"/>
      <c r="AN4075" s="15"/>
      <c r="AO4075" s="11"/>
      <c r="AP4075" s="11"/>
    </row>
    <row r="4076" spans="3:42" outlineLevel="2" x14ac:dyDescent="0.2">
      <c r="C4076" s="252">
        <v>29</v>
      </c>
      <c r="D4076" s="119" t="s">
        <v>441</v>
      </c>
      <c r="F4076" s="789" t="s">
        <v>625</v>
      </c>
      <c r="G4076" s="790"/>
      <c r="H4076" s="803"/>
      <c r="I4076" s="791"/>
      <c r="J4076" s="790"/>
      <c r="K4076" s="792"/>
      <c r="L4076" s="789"/>
      <c r="M4076" s="789"/>
      <c r="N4076" s="789"/>
      <c r="O4076" s="789"/>
      <c r="P4076" s="789"/>
      <c r="Q4076" s="792"/>
      <c r="R4076" s="793"/>
      <c r="S4076" s="793"/>
      <c r="T4076" s="793"/>
      <c r="U4076" s="793"/>
      <c r="V4076" s="793"/>
      <c r="W4076" s="793"/>
      <c r="X4076" s="793"/>
      <c r="Y4076" s="793"/>
      <c r="Z4076" s="793"/>
      <c r="AA4076" s="793"/>
      <c r="AB4076" s="793"/>
      <c r="AC4076" s="793"/>
      <c r="AD4076" s="793"/>
      <c r="AE4076" s="793"/>
      <c r="AF4076" s="793"/>
      <c r="AG4076" s="793"/>
      <c r="AH4076" s="789"/>
      <c r="AI4076" s="789"/>
      <c r="AK4076" s="199"/>
      <c r="AM4076" s="11"/>
      <c r="AN4076" s="15"/>
      <c r="AO4076" s="11"/>
      <c r="AP4076" s="11"/>
    </row>
    <row r="4077" spans="3:42" outlineLevel="2" x14ac:dyDescent="0.2">
      <c r="C4077" s="252">
        <v>29</v>
      </c>
      <c r="D4077" s="119" t="s">
        <v>441</v>
      </c>
      <c r="F4077" s="794" t="s">
        <v>610</v>
      </c>
      <c r="H4077" s="795"/>
      <c r="AK4077" s="199"/>
      <c r="AM4077" s="11"/>
      <c r="AN4077" s="15"/>
      <c r="AO4077" s="11"/>
      <c r="AP4077" s="11"/>
    </row>
    <row r="4078" spans="3:42" outlineLevel="2" x14ac:dyDescent="0.2">
      <c r="C4078" s="252">
        <v>29</v>
      </c>
      <c r="D4078" s="119" t="s">
        <v>441</v>
      </c>
      <c r="F4078" s="761" t="s">
        <v>62</v>
      </c>
      <c r="G4078" s="75"/>
      <c r="H4078" s="796" t="s">
        <v>11</v>
      </c>
      <c r="I4078" s="796" t="s">
        <v>611</v>
      </c>
      <c r="J4078" s="75"/>
      <c r="K4078" s="741"/>
      <c r="L4078" s="75"/>
      <c r="M4078" s="75"/>
      <c r="N4078" s="75"/>
      <c r="O4078" s="75"/>
      <c r="P4078" s="75"/>
      <c r="Q4078" s="128" t="s">
        <v>110</v>
      </c>
      <c r="R4078" s="299">
        <v>0</v>
      </c>
      <c r="S4078" s="300">
        <v>0</v>
      </c>
      <c r="T4078" s="300">
        <v>0</v>
      </c>
      <c r="U4078" s="300">
        <v>0</v>
      </c>
      <c r="V4078" s="300">
        <v>0</v>
      </c>
      <c r="W4078" s="301">
        <v>0</v>
      </c>
      <c r="X4078" s="300">
        <v>0</v>
      </c>
      <c r="Y4078" s="300">
        <v>0</v>
      </c>
      <c r="Z4078" s="300">
        <v>0</v>
      </c>
      <c r="AA4078" s="300">
        <v>0</v>
      </c>
      <c r="AB4078" s="302">
        <v>0</v>
      </c>
      <c r="AC4078" s="302">
        <v>0</v>
      </c>
      <c r="AD4078" s="302">
        <v>0</v>
      </c>
      <c r="AE4078" s="302">
        <v>0</v>
      </c>
      <c r="AF4078" s="302">
        <v>0</v>
      </c>
      <c r="AG4078" s="302">
        <v>0</v>
      </c>
      <c r="AH4078" s="348">
        <v>0</v>
      </c>
      <c r="AI4078" s="348">
        <v>0</v>
      </c>
      <c r="AK4078" s="199"/>
      <c r="AM4078" s="11"/>
      <c r="AN4078" s="15"/>
      <c r="AO4078" s="11"/>
      <c r="AP4078" s="11"/>
    </row>
    <row r="4079" spans="3:42" outlineLevel="2" x14ac:dyDescent="0.2">
      <c r="C4079" s="252">
        <v>29</v>
      </c>
      <c r="D4079" s="119" t="s">
        <v>441</v>
      </c>
      <c r="F4079" s="767" t="s">
        <v>188</v>
      </c>
      <c r="H4079" s="797" t="s">
        <v>11</v>
      </c>
      <c r="I4079" s="797" t="s">
        <v>612</v>
      </c>
      <c r="K4079" s="164"/>
      <c r="Q4079" s="135" t="s">
        <v>110</v>
      </c>
      <c r="R4079" s="314">
        <v>0</v>
      </c>
      <c r="S4079" s="315">
        <v>0</v>
      </c>
      <c r="T4079" s="315">
        <v>0</v>
      </c>
      <c r="U4079" s="315">
        <v>0</v>
      </c>
      <c r="V4079" s="315">
        <v>0</v>
      </c>
      <c r="W4079" s="316">
        <v>0</v>
      </c>
      <c r="X4079" s="315">
        <v>0</v>
      </c>
      <c r="Y4079" s="315">
        <v>0</v>
      </c>
      <c r="Z4079" s="315">
        <v>0</v>
      </c>
      <c r="AA4079" s="315">
        <v>0</v>
      </c>
      <c r="AB4079" s="5">
        <v>0</v>
      </c>
      <c r="AC4079" s="5">
        <v>0</v>
      </c>
      <c r="AD4079" s="5">
        <v>0</v>
      </c>
      <c r="AE4079" s="5">
        <v>0</v>
      </c>
      <c r="AF4079" s="5">
        <v>0</v>
      </c>
      <c r="AG4079" s="5">
        <v>0</v>
      </c>
      <c r="AH4079" s="350">
        <v>0</v>
      </c>
      <c r="AI4079" s="350">
        <v>0</v>
      </c>
      <c r="AK4079" s="199"/>
      <c r="AM4079" s="11"/>
      <c r="AN4079" s="15"/>
      <c r="AO4079" s="11"/>
      <c r="AP4079" s="11"/>
    </row>
    <row r="4080" spans="3:42" outlineLevel="2" x14ac:dyDescent="0.2">
      <c r="C4080" s="252">
        <v>29</v>
      </c>
      <c r="D4080" s="119" t="s">
        <v>441</v>
      </c>
      <c r="F4080" s="767" t="s">
        <v>613</v>
      </c>
      <c r="H4080" s="797" t="s">
        <v>11</v>
      </c>
      <c r="I4080" s="234" t="s">
        <v>614</v>
      </c>
      <c r="K4080" s="164"/>
      <c r="Q4080" s="135" t="s">
        <v>110</v>
      </c>
      <c r="R4080" s="314">
        <v>0</v>
      </c>
      <c r="S4080" s="315">
        <v>0</v>
      </c>
      <c r="T4080" s="315">
        <v>0</v>
      </c>
      <c r="U4080" s="315">
        <v>0</v>
      </c>
      <c r="V4080" s="315">
        <v>0</v>
      </c>
      <c r="W4080" s="316">
        <v>62.901123073827392</v>
      </c>
      <c r="X4080" s="315">
        <v>245.46900947293005</v>
      </c>
      <c r="Y4080" s="315">
        <v>277.01448614705453</v>
      </c>
      <c r="Z4080" s="315">
        <v>301.49083684889479</v>
      </c>
      <c r="AA4080" s="315">
        <v>313.28863757338189</v>
      </c>
      <c r="AB4080" s="5">
        <v>326.45136099991583</v>
      </c>
      <c r="AC4080" s="5">
        <v>522.06907063806614</v>
      </c>
      <c r="AD4080" s="5">
        <v>525.07994194306127</v>
      </c>
      <c r="AE4080" s="5">
        <v>528.83503387878409</v>
      </c>
      <c r="AF4080" s="5">
        <v>530.97166807089013</v>
      </c>
      <c r="AG4080" s="5">
        <v>532.69556800556472</v>
      </c>
      <c r="AH4080" s="350">
        <v>536.20589541792992</v>
      </c>
      <c r="AI4080" s="350">
        <v>539.97082005599771</v>
      </c>
      <c r="AK4080" s="199"/>
      <c r="AM4080" s="11"/>
      <c r="AN4080" s="15"/>
      <c r="AO4080" s="11"/>
      <c r="AP4080" s="11"/>
    </row>
    <row r="4081" spans="3:42" outlineLevel="2" x14ac:dyDescent="0.2">
      <c r="C4081" s="252">
        <v>29</v>
      </c>
      <c r="D4081" s="119" t="s">
        <v>441</v>
      </c>
      <c r="F4081" s="783" t="s">
        <v>57</v>
      </c>
      <c r="G4081" s="83"/>
      <c r="H4081" s="798" t="s">
        <v>11</v>
      </c>
      <c r="I4081" s="799"/>
      <c r="J4081" s="83"/>
      <c r="K4081" s="736"/>
      <c r="L4081" s="83"/>
      <c r="M4081" s="83"/>
      <c r="N4081" s="83"/>
      <c r="O4081" s="83"/>
      <c r="P4081" s="83"/>
      <c r="Q4081" s="143" t="s">
        <v>110</v>
      </c>
      <c r="R4081" s="304">
        <v>0</v>
      </c>
      <c r="S4081" s="305">
        <v>0</v>
      </c>
      <c r="T4081" s="305">
        <v>0</v>
      </c>
      <c r="U4081" s="305">
        <v>0</v>
      </c>
      <c r="V4081" s="305">
        <v>0</v>
      </c>
      <c r="W4081" s="306">
        <v>0</v>
      </c>
      <c r="X4081" s="305">
        <v>0</v>
      </c>
      <c r="Y4081" s="305">
        <v>0</v>
      </c>
      <c r="Z4081" s="305">
        <v>0</v>
      </c>
      <c r="AA4081" s="305">
        <v>0</v>
      </c>
      <c r="AB4081" s="307">
        <v>0</v>
      </c>
      <c r="AC4081" s="307">
        <v>0</v>
      </c>
      <c r="AD4081" s="307">
        <v>0</v>
      </c>
      <c r="AE4081" s="307">
        <v>0</v>
      </c>
      <c r="AF4081" s="307">
        <v>0</v>
      </c>
      <c r="AG4081" s="307">
        <v>0</v>
      </c>
      <c r="AH4081" s="362">
        <v>0</v>
      </c>
      <c r="AI4081" s="362">
        <v>0</v>
      </c>
      <c r="AK4081" s="199"/>
      <c r="AM4081" s="11"/>
      <c r="AN4081" s="15"/>
      <c r="AO4081" s="11"/>
      <c r="AP4081" s="11"/>
    </row>
    <row r="4082" spans="3:42" outlineLevel="2" x14ac:dyDescent="0.2">
      <c r="C4082" s="252">
        <v>29</v>
      </c>
      <c r="D4082" s="119" t="s">
        <v>441</v>
      </c>
      <c r="F4082" s="12"/>
      <c r="H4082" s="234"/>
      <c r="K4082" s="164"/>
      <c r="Q4082" s="16"/>
      <c r="R4082" s="800">
        <v>0</v>
      </c>
      <c r="S4082" s="800">
        <v>0</v>
      </c>
      <c r="T4082" s="800">
        <v>0</v>
      </c>
      <c r="U4082" s="800">
        <v>0</v>
      </c>
      <c r="V4082" s="800">
        <v>0</v>
      </c>
      <c r="W4082" s="800">
        <v>62.901123073827392</v>
      </c>
      <c r="X4082" s="800">
        <v>245.46900947293005</v>
      </c>
      <c r="Y4082" s="800">
        <v>277.01448614705453</v>
      </c>
      <c r="Z4082" s="800">
        <v>301.49083684889479</v>
      </c>
      <c r="AA4082" s="800">
        <v>313.28863757338189</v>
      </c>
      <c r="AB4082" s="800">
        <v>326.45136099991583</v>
      </c>
      <c r="AC4082" s="800">
        <v>522.06907063806614</v>
      </c>
      <c r="AD4082" s="800">
        <v>525.07994194306127</v>
      </c>
      <c r="AE4082" s="800">
        <v>528.83503387878409</v>
      </c>
      <c r="AF4082" s="800">
        <v>530.97166807089013</v>
      </c>
      <c r="AG4082" s="800">
        <v>532.69556800556472</v>
      </c>
      <c r="AH4082" s="800">
        <v>536.20589541792992</v>
      </c>
      <c r="AI4082" s="800">
        <v>539.97082005599771</v>
      </c>
      <c r="AK4082" s="199"/>
      <c r="AM4082" s="11"/>
      <c r="AN4082" s="15"/>
      <c r="AO4082" s="11"/>
      <c r="AP4082" s="11"/>
    </row>
    <row r="4083" spans="3:42" outlineLevel="2" x14ac:dyDescent="0.2">
      <c r="C4083" s="252">
        <v>29</v>
      </c>
      <c r="D4083" s="119" t="s">
        <v>441</v>
      </c>
      <c r="F4083" s="794" t="s">
        <v>615</v>
      </c>
      <c r="AK4083" s="199"/>
      <c r="AM4083" s="11"/>
      <c r="AN4083" s="15"/>
      <c r="AO4083" s="11"/>
      <c r="AP4083" s="11"/>
    </row>
    <row r="4084" spans="3:42" outlineLevel="2" x14ac:dyDescent="0.2">
      <c r="C4084" s="252">
        <v>29</v>
      </c>
      <c r="D4084" s="119" t="s">
        <v>441</v>
      </c>
      <c r="F4084" s="761" t="s">
        <v>48</v>
      </c>
      <c r="G4084" s="75"/>
      <c r="H4084" s="796" t="s">
        <v>11</v>
      </c>
      <c r="I4084" s="801"/>
      <c r="J4084" s="75"/>
      <c r="K4084" s="741"/>
      <c r="L4084" s="75"/>
      <c r="M4084" s="75"/>
      <c r="N4084" s="75"/>
      <c r="O4084" s="75"/>
      <c r="P4084" s="75"/>
      <c r="Q4084" s="128" t="s">
        <v>110</v>
      </c>
      <c r="R4084" s="299">
        <v>0</v>
      </c>
      <c r="S4084" s="300">
        <v>0</v>
      </c>
      <c r="T4084" s="300">
        <v>0</v>
      </c>
      <c r="U4084" s="300">
        <v>0</v>
      </c>
      <c r="V4084" s="300">
        <v>0</v>
      </c>
      <c r="W4084" s="301">
        <v>0</v>
      </c>
      <c r="X4084" s="300">
        <v>0</v>
      </c>
      <c r="Y4084" s="300">
        <v>0</v>
      </c>
      <c r="Z4084" s="300">
        <v>0</v>
      </c>
      <c r="AA4084" s="300">
        <v>0</v>
      </c>
      <c r="AB4084" s="302">
        <v>0</v>
      </c>
      <c r="AC4084" s="302">
        <v>0</v>
      </c>
      <c r="AD4084" s="302">
        <v>0</v>
      </c>
      <c r="AE4084" s="302">
        <v>0</v>
      </c>
      <c r="AF4084" s="302">
        <v>0</v>
      </c>
      <c r="AG4084" s="302">
        <v>0</v>
      </c>
      <c r="AH4084" s="348">
        <v>0</v>
      </c>
      <c r="AI4084" s="348">
        <v>0</v>
      </c>
      <c r="AK4084" s="199"/>
      <c r="AM4084" s="11"/>
      <c r="AN4084" s="15"/>
      <c r="AO4084" s="11"/>
      <c r="AP4084" s="11"/>
    </row>
    <row r="4085" spans="3:42" outlineLevel="2" x14ac:dyDescent="0.2">
      <c r="C4085" s="252">
        <v>29</v>
      </c>
      <c r="D4085" s="119" t="s">
        <v>441</v>
      </c>
      <c r="F4085" s="767" t="s">
        <v>55</v>
      </c>
      <c r="H4085" s="797" t="s">
        <v>11</v>
      </c>
      <c r="K4085" s="164"/>
      <c r="Q4085" s="135" t="s">
        <v>110</v>
      </c>
      <c r="R4085" s="314">
        <v>0</v>
      </c>
      <c r="S4085" s="315">
        <v>0</v>
      </c>
      <c r="T4085" s="315">
        <v>0</v>
      </c>
      <c r="U4085" s="315">
        <v>0</v>
      </c>
      <c r="V4085" s="315">
        <v>0</v>
      </c>
      <c r="W4085" s="316">
        <v>62.901123073827392</v>
      </c>
      <c r="X4085" s="315">
        <v>245.46900947293005</v>
      </c>
      <c r="Y4085" s="315">
        <v>277.01448614705453</v>
      </c>
      <c r="Z4085" s="315">
        <v>301.49083684889479</v>
      </c>
      <c r="AA4085" s="315">
        <v>313.28863757338189</v>
      </c>
      <c r="AB4085" s="5">
        <v>326.45136099991583</v>
      </c>
      <c r="AC4085" s="5">
        <v>522.06907063806614</v>
      </c>
      <c r="AD4085" s="5">
        <v>525.07994194306127</v>
      </c>
      <c r="AE4085" s="5">
        <v>528.83503387878409</v>
      </c>
      <c r="AF4085" s="5">
        <v>530.97166807089013</v>
      </c>
      <c r="AG4085" s="5">
        <v>532.69556800556472</v>
      </c>
      <c r="AH4085" s="350">
        <v>536.20589541792992</v>
      </c>
      <c r="AI4085" s="350">
        <v>539.97082005599771</v>
      </c>
      <c r="AK4085" s="199"/>
      <c r="AM4085" s="11"/>
      <c r="AN4085" s="15"/>
      <c r="AO4085" s="11"/>
      <c r="AP4085" s="11"/>
    </row>
    <row r="4086" spans="3:42" outlineLevel="2" x14ac:dyDescent="0.2">
      <c r="C4086" s="252">
        <v>29</v>
      </c>
      <c r="D4086" s="119" t="s">
        <v>441</v>
      </c>
      <c r="F4086" s="783" t="s">
        <v>57</v>
      </c>
      <c r="G4086" s="83"/>
      <c r="H4086" s="798" t="s">
        <v>11</v>
      </c>
      <c r="I4086" s="799"/>
      <c r="J4086" s="83"/>
      <c r="K4086" s="736"/>
      <c r="L4086" s="83"/>
      <c r="M4086" s="83"/>
      <c r="N4086" s="83"/>
      <c r="O4086" s="83"/>
      <c r="P4086" s="83"/>
      <c r="Q4086" s="143" t="s">
        <v>110</v>
      </c>
      <c r="R4086" s="304">
        <v>0</v>
      </c>
      <c r="S4086" s="305">
        <v>0</v>
      </c>
      <c r="T4086" s="305">
        <v>0</v>
      </c>
      <c r="U4086" s="305">
        <v>0</v>
      </c>
      <c r="V4086" s="305">
        <v>0</v>
      </c>
      <c r="W4086" s="306">
        <v>0</v>
      </c>
      <c r="X4086" s="305">
        <v>0</v>
      </c>
      <c r="Y4086" s="305">
        <v>0</v>
      </c>
      <c r="Z4086" s="305">
        <v>0</v>
      </c>
      <c r="AA4086" s="305">
        <v>0</v>
      </c>
      <c r="AB4086" s="307">
        <v>0</v>
      </c>
      <c r="AC4086" s="307">
        <v>0</v>
      </c>
      <c r="AD4086" s="307">
        <v>0</v>
      </c>
      <c r="AE4086" s="307">
        <v>0</v>
      </c>
      <c r="AF4086" s="307">
        <v>0</v>
      </c>
      <c r="AG4086" s="307">
        <v>0</v>
      </c>
      <c r="AH4086" s="362">
        <v>0</v>
      </c>
      <c r="AI4086" s="362">
        <v>0</v>
      </c>
      <c r="AK4086" s="199"/>
      <c r="AM4086" s="11"/>
      <c r="AN4086" s="15"/>
      <c r="AO4086" s="11"/>
      <c r="AP4086" s="11"/>
    </row>
    <row r="4087" spans="3:42" outlineLevel="2" x14ac:dyDescent="0.2">
      <c r="C4087" s="252">
        <v>29</v>
      </c>
      <c r="D4087" s="119" t="s">
        <v>441</v>
      </c>
      <c r="F4087" s="12"/>
      <c r="H4087" s="164"/>
      <c r="K4087" s="164"/>
      <c r="Q4087" s="16"/>
      <c r="R4087" s="800">
        <v>0</v>
      </c>
      <c r="S4087" s="800">
        <v>0</v>
      </c>
      <c r="T4087" s="800">
        <v>0</v>
      </c>
      <c r="U4087" s="800">
        <v>0</v>
      </c>
      <c r="V4087" s="800">
        <v>0</v>
      </c>
      <c r="W4087" s="800">
        <v>62.901123073827392</v>
      </c>
      <c r="X4087" s="800">
        <v>245.46900947293005</v>
      </c>
      <c r="Y4087" s="800">
        <v>277.01448614705453</v>
      </c>
      <c r="Z4087" s="800">
        <v>301.49083684889479</v>
      </c>
      <c r="AA4087" s="800">
        <v>313.28863757338189</v>
      </c>
      <c r="AB4087" s="800">
        <v>326.45136099991583</v>
      </c>
      <c r="AC4087" s="800">
        <v>522.06907063806614</v>
      </c>
      <c r="AD4087" s="800">
        <v>525.07994194306127</v>
      </c>
      <c r="AE4087" s="800">
        <v>528.83503387878409</v>
      </c>
      <c r="AF4087" s="800">
        <v>530.97166807089013</v>
      </c>
      <c r="AG4087" s="800">
        <v>532.69556800556472</v>
      </c>
      <c r="AH4087" s="800">
        <v>536.20589541792992</v>
      </c>
      <c r="AI4087" s="800">
        <v>539.97082005599771</v>
      </c>
      <c r="AK4087" s="199"/>
      <c r="AM4087" s="11"/>
      <c r="AN4087" s="15"/>
      <c r="AO4087" s="11"/>
      <c r="AP4087" s="11"/>
    </row>
    <row r="4088" spans="3:42" outlineLevel="2" x14ac:dyDescent="0.2">
      <c r="C4088" s="252">
        <v>29</v>
      </c>
      <c r="D4088" s="119" t="s">
        <v>441</v>
      </c>
      <c r="F4088" s="794" t="s">
        <v>69</v>
      </c>
      <c r="AK4088" s="199"/>
      <c r="AM4088" s="11"/>
      <c r="AN4088" s="15"/>
      <c r="AO4088" s="11"/>
      <c r="AP4088" s="11"/>
    </row>
    <row r="4089" spans="3:42" outlineLevel="2" x14ac:dyDescent="0.2">
      <c r="C4089" s="252">
        <v>29</v>
      </c>
      <c r="D4089" s="119" t="s">
        <v>441</v>
      </c>
      <c r="F4089" s="761" t="s">
        <v>9</v>
      </c>
      <c r="G4089" s="75"/>
      <c r="H4089" s="796" t="s">
        <v>11</v>
      </c>
      <c r="I4089" s="801"/>
      <c r="J4089" s="75"/>
      <c r="K4089" s="741"/>
      <c r="L4089" s="75"/>
      <c r="M4089" s="75"/>
      <c r="N4089" s="75"/>
      <c r="O4089" s="75"/>
      <c r="P4089" s="75"/>
      <c r="Q4089" s="128" t="s">
        <v>110</v>
      </c>
      <c r="R4089" s="299">
        <v>0</v>
      </c>
      <c r="S4089" s="300">
        <v>0</v>
      </c>
      <c r="T4089" s="300">
        <v>0</v>
      </c>
      <c r="U4089" s="300">
        <v>0</v>
      </c>
      <c r="V4089" s="300">
        <v>0</v>
      </c>
      <c r="W4089" s="301">
        <v>-2.7666341240727941</v>
      </c>
      <c r="X4089" s="300">
        <v>-12.613603506120963</v>
      </c>
      <c r="Y4089" s="300">
        <v>-15.860472648802922</v>
      </c>
      <c r="Z4089" s="300">
        <v>-17.057364236916129</v>
      </c>
      <c r="AA4089" s="300">
        <v>-17.719669687173266</v>
      </c>
      <c r="AB4089" s="302">
        <v>-18.413455705647852</v>
      </c>
      <c r="AC4089" s="302">
        <v>-30.312815100552552</v>
      </c>
      <c r="AD4089" s="302">
        <v>-30.693019679465383</v>
      </c>
      <c r="AE4089" s="302">
        <v>-31.088317983366743</v>
      </c>
      <c r="AF4089" s="302">
        <v>-31.494413032881248</v>
      </c>
      <c r="AG4089" s="302">
        <v>-31.911776100267783</v>
      </c>
      <c r="AH4089" s="348">
        <v>-32.353115447103043</v>
      </c>
      <c r="AI4089" s="348">
        <v>-32.817364098773446</v>
      </c>
      <c r="AK4089" s="199"/>
      <c r="AM4089" s="11"/>
      <c r="AN4089" s="15"/>
      <c r="AO4089" s="11"/>
      <c r="AP4089" s="11"/>
    </row>
    <row r="4090" spans="3:42" outlineLevel="2" x14ac:dyDescent="0.2">
      <c r="C4090" s="252">
        <v>29</v>
      </c>
      <c r="D4090" s="119" t="s">
        <v>441</v>
      </c>
      <c r="F4090" s="767" t="s">
        <v>14</v>
      </c>
      <c r="H4090" s="797" t="s">
        <v>11</v>
      </c>
      <c r="K4090" s="164"/>
      <c r="Q4090" s="135" t="s">
        <v>110</v>
      </c>
      <c r="R4090" s="314">
        <v>0</v>
      </c>
      <c r="S4090" s="315">
        <v>0</v>
      </c>
      <c r="T4090" s="315">
        <v>0</v>
      </c>
      <c r="U4090" s="315">
        <v>0</v>
      </c>
      <c r="V4090" s="315">
        <v>0</v>
      </c>
      <c r="W4090" s="316">
        <v>-2.0159680611419262</v>
      </c>
      <c r="X4090" s="315">
        <v>-9.1911762321553088</v>
      </c>
      <c r="Y4090" s="315">
        <v>-11.557077972974678</v>
      </c>
      <c r="Z4090" s="315">
        <v>-12.429219031776345</v>
      </c>
      <c r="AA4090" s="315">
        <v>-12.91182228705358</v>
      </c>
      <c r="AB4090" s="5">
        <v>-13.417364542294983</v>
      </c>
      <c r="AC4090" s="5">
        <v>-22.088091285469432</v>
      </c>
      <c r="AD4090" s="5">
        <v>-22.365135612046249</v>
      </c>
      <c r="AE4090" s="5">
        <v>-22.65317830925537</v>
      </c>
      <c r="AF4090" s="5">
        <v>-22.949088289720695</v>
      </c>
      <c r="AG4090" s="5">
        <v>-23.253208956212315</v>
      </c>
      <c r="AH4090" s="350">
        <v>-23.574800459622008</v>
      </c>
      <c r="AI4090" s="350">
        <v>-23.913085325716978</v>
      </c>
      <c r="AK4090" s="199"/>
      <c r="AM4090" s="11"/>
      <c r="AN4090" s="15"/>
      <c r="AO4090" s="11"/>
      <c r="AP4090" s="11"/>
    </row>
    <row r="4091" spans="3:42" outlineLevel="2" x14ac:dyDescent="0.2">
      <c r="C4091" s="252">
        <v>29</v>
      </c>
      <c r="D4091" s="119" t="s">
        <v>441</v>
      </c>
      <c r="F4091" s="783" t="s">
        <v>16</v>
      </c>
      <c r="G4091" s="83"/>
      <c r="H4091" s="798" t="s">
        <v>11</v>
      </c>
      <c r="I4091" s="799"/>
      <c r="J4091" s="83"/>
      <c r="K4091" s="736"/>
      <c r="L4091" s="83"/>
      <c r="M4091" s="83"/>
      <c r="N4091" s="83"/>
      <c r="O4091" s="83"/>
      <c r="P4091" s="83"/>
      <c r="Q4091" s="143" t="s">
        <v>110</v>
      </c>
      <c r="R4091" s="304">
        <v>0</v>
      </c>
      <c r="S4091" s="305">
        <v>0</v>
      </c>
      <c r="T4091" s="305">
        <v>0</v>
      </c>
      <c r="U4091" s="305">
        <v>0</v>
      </c>
      <c r="V4091" s="305">
        <v>0</v>
      </c>
      <c r="W4091" s="306">
        <v>0</v>
      </c>
      <c r="X4091" s="305">
        <v>0</v>
      </c>
      <c r="Y4091" s="305">
        <v>0</v>
      </c>
      <c r="Z4091" s="305">
        <v>0</v>
      </c>
      <c r="AA4091" s="305">
        <v>0</v>
      </c>
      <c r="AB4091" s="307">
        <v>0</v>
      </c>
      <c r="AC4091" s="307">
        <v>0</v>
      </c>
      <c r="AD4091" s="307">
        <v>0</v>
      </c>
      <c r="AE4091" s="307">
        <v>0</v>
      </c>
      <c r="AF4091" s="307">
        <v>0</v>
      </c>
      <c r="AG4091" s="307">
        <v>0</v>
      </c>
      <c r="AH4091" s="362">
        <v>0</v>
      </c>
      <c r="AI4091" s="362">
        <v>0</v>
      </c>
      <c r="AK4091" s="199"/>
      <c r="AM4091" s="11"/>
      <c r="AN4091" s="15"/>
      <c r="AO4091" s="11"/>
      <c r="AP4091" s="11"/>
    </row>
    <row r="4092" spans="3:42" outlineLevel="2" x14ac:dyDescent="0.2">
      <c r="C4092" s="252">
        <v>29</v>
      </c>
      <c r="D4092" s="119" t="s">
        <v>441</v>
      </c>
      <c r="F4092" s="12"/>
      <c r="H4092" s="797"/>
      <c r="K4092" s="164"/>
      <c r="Q4092" s="16"/>
      <c r="R4092" s="800">
        <v>0</v>
      </c>
      <c r="S4092" s="800">
        <v>0</v>
      </c>
      <c r="T4092" s="800">
        <v>0</v>
      </c>
      <c r="U4092" s="800">
        <v>0</v>
      </c>
      <c r="V4092" s="800">
        <v>0</v>
      </c>
      <c r="W4092" s="800">
        <v>-4.7826021852147207</v>
      </c>
      <c r="X4092" s="800">
        <v>-21.804779738276274</v>
      </c>
      <c r="Y4092" s="800">
        <v>-27.4175506217776</v>
      </c>
      <c r="Z4092" s="800">
        <v>-29.486583268692474</v>
      </c>
      <c r="AA4092" s="800">
        <v>-30.631491974226847</v>
      </c>
      <c r="AB4092" s="800">
        <v>-31.830820247942835</v>
      </c>
      <c r="AC4092" s="800">
        <v>-52.400906386021987</v>
      </c>
      <c r="AD4092" s="800">
        <v>-53.058155291511632</v>
      </c>
      <c r="AE4092" s="800">
        <v>-53.741496292622116</v>
      </c>
      <c r="AF4092" s="800">
        <v>-54.443501322601946</v>
      </c>
      <c r="AG4092" s="800">
        <v>-55.164985056480099</v>
      </c>
      <c r="AH4092" s="800">
        <v>-55.927915906725048</v>
      </c>
      <c r="AI4092" s="800">
        <v>-56.730449424490423</v>
      </c>
      <c r="AK4092" s="199"/>
      <c r="AM4092" s="11"/>
      <c r="AN4092" s="15"/>
      <c r="AO4092" s="11"/>
      <c r="AP4092" s="11"/>
    </row>
    <row r="4093" spans="3:42" outlineLevel="2" x14ac:dyDescent="0.2">
      <c r="C4093" s="252">
        <v>29</v>
      </c>
      <c r="D4093" s="119" t="s">
        <v>441</v>
      </c>
      <c r="F4093" s="794" t="s">
        <v>616</v>
      </c>
      <c r="AK4093" s="199"/>
      <c r="AM4093" s="11"/>
      <c r="AN4093" s="15"/>
      <c r="AO4093" s="11"/>
      <c r="AP4093" s="11"/>
    </row>
    <row r="4094" spans="3:42" outlineLevel="2" x14ac:dyDescent="0.2">
      <c r="C4094" s="252">
        <v>29</v>
      </c>
      <c r="D4094" s="119" t="s">
        <v>441</v>
      </c>
      <c r="F4094" s="761" t="s">
        <v>48</v>
      </c>
      <c r="G4094" s="75"/>
      <c r="H4094" s="796" t="s">
        <v>11</v>
      </c>
      <c r="I4094" s="228" t="s">
        <v>617</v>
      </c>
      <c r="J4094" s="75"/>
      <c r="K4094" s="741"/>
      <c r="L4094" s="75"/>
      <c r="M4094" s="75"/>
      <c r="N4094" s="75"/>
      <c r="O4094" s="75"/>
      <c r="P4094" s="75"/>
      <c r="Q4094" s="128" t="s">
        <v>110</v>
      </c>
      <c r="R4094" s="299">
        <v>0</v>
      </c>
      <c r="S4094" s="300">
        <v>0</v>
      </c>
      <c r="T4094" s="300">
        <v>0</v>
      </c>
      <c r="U4094" s="300">
        <v>0</v>
      </c>
      <c r="V4094" s="300">
        <v>0</v>
      </c>
      <c r="W4094" s="301">
        <v>0</v>
      </c>
      <c r="X4094" s="300">
        <v>0</v>
      </c>
      <c r="Y4094" s="300">
        <v>0</v>
      </c>
      <c r="Z4094" s="300">
        <v>0</v>
      </c>
      <c r="AA4094" s="300">
        <v>0</v>
      </c>
      <c r="AB4094" s="302">
        <v>0</v>
      </c>
      <c r="AC4094" s="302">
        <v>0</v>
      </c>
      <c r="AD4094" s="302">
        <v>0</v>
      </c>
      <c r="AE4094" s="302">
        <v>0</v>
      </c>
      <c r="AF4094" s="302">
        <v>0</v>
      </c>
      <c r="AG4094" s="302">
        <v>0</v>
      </c>
      <c r="AH4094" s="348">
        <v>0</v>
      </c>
      <c r="AI4094" s="348">
        <v>0</v>
      </c>
      <c r="AK4094" s="199"/>
      <c r="AM4094" s="11"/>
      <c r="AN4094" s="15"/>
      <c r="AO4094" s="11"/>
      <c r="AP4094" s="11"/>
    </row>
    <row r="4095" spans="3:42" outlineLevel="2" x14ac:dyDescent="0.2">
      <c r="C4095" s="252">
        <v>29</v>
      </c>
      <c r="D4095" s="119" t="s">
        <v>441</v>
      </c>
      <c r="F4095" s="767" t="s">
        <v>55</v>
      </c>
      <c r="H4095" s="797" t="s">
        <v>11</v>
      </c>
      <c r="I4095" s="234" t="s">
        <v>617</v>
      </c>
      <c r="K4095" s="164"/>
      <c r="Q4095" s="135" t="s">
        <v>110</v>
      </c>
      <c r="R4095" s="314">
        <v>0</v>
      </c>
      <c r="S4095" s="315">
        <v>0</v>
      </c>
      <c r="T4095" s="315">
        <v>0</v>
      </c>
      <c r="U4095" s="315">
        <v>0</v>
      </c>
      <c r="V4095" s="315">
        <v>0</v>
      </c>
      <c r="W4095" s="316">
        <v>67.68372525904212</v>
      </c>
      <c r="X4095" s="315">
        <v>267.27378921120635</v>
      </c>
      <c r="Y4095" s="315">
        <v>304.43203676883212</v>
      </c>
      <c r="Z4095" s="315">
        <v>330.97742011758726</v>
      </c>
      <c r="AA4095" s="315">
        <v>343.92012954760872</v>
      </c>
      <c r="AB4095" s="5">
        <v>358.28218124785866</v>
      </c>
      <c r="AC4095" s="5">
        <v>574.46997702408817</v>
      </c>
      <c r="AD4095" s="5">
        <v>578.13809723457291</v>
      </c>
      <c r="AE4095" s="5">
        <v>582.57653017140615</v>
      </c>
      <c r="AF4095" s="5">
        <v>585.41516939349208</v>
      </c>
      <c r="AG4095" s="5">
        <v>587.8605530620448</v>
      </c>
      <c r="AH4095" s="350">
        <v>592.13381132465497</v>
      </c>
      <c r="AI4095" s="350">
        <v>596.70126948048812</v>
      </c>
      <c r="AK4095" s="199"/>
      <c r="AM4095" s="11"/>
      <c r="AN4095" s="15"/>
      <c r="AO4095" s="11"/>
      <c r="AP4095" s="11"/>
    </row>
    <row r="4096" spans="3:42" outlineLevel="2" x14ac:dyDescent="0.2">
      <c r="C4096" s="252">
        <v>29</v>
      </c>
      <c r="D4096" s="119" t="s">
        <v>441</v>
      </c>
      <c r="F4096" s="783" t="s">
        <v>57</v>
      </c>
      <c r="G4096" s="83"/>
      <c r="H4096" s="798" t="s">
        <v>11</v>
      </c>
      <c r="I4096" s="240" t="s">
        <v>617</v>
      </c>
      <c r="J4096" s="83"/>
      <c r="K4096" s="736"/>
      <c r="L4096" s="83"/>
      <c r="M4096" s="83"/>
      <c r="N4096" s="83"/>
      <c r="O4096" s="83"/>
      <c r="P4096" s="83"/>
      <c r="Q4096" s="143" t="s">
        <v>110</v>
      </c>
      <c r="R4096" s="304">
        <v>0</v>
      </c>
      <c r="S4096" s="305">
        <v>0</v>
      </c>
      <c r="T4096" s="305">
        <v>0</v>
      </c>
      <c r="U4096" s="305">
        <v>0</v>
      </c>
      <c r="V4096" s="305">
        <v>0</v>
      </c>
      <c r="W4096" s="306">
        <v>0</v>
      </c>
      <c r="X4096" s="305">
        <v>0</v>
      </c>
      <c r="Y4096" s="305">
        <v>0</v>
      </c>
      <c r="Z4096" s="305">
        <v>0</v>
      </c>
      <c r="AA4096" s="305">
        <v>0</v>
      </c>
      <c r="AB4096" s="307">
        <v>0</v>
      </c>
      <c r="AC4096" s="307">
        <v>0</v>
      </c>
      <c r="AD4096" s="307">
        <v>0</v>
      </c>
      <c r="AE4096" s="307">
        <v>0</v>
      </c>
      <c r="AF4096" s="307">
        <v>0</v>
      </c>
      <c r="AG4096" s="307">
        <v>0</v>
      </c>
      <c r="AH4096" s="362">
        <v>0</v>
      </c>
      <c r="AI4096" s="362">
        <v>0</v>
      </c>
      <c r="AK4096" s="199"/>
      <c r="AM4096" s="11"/>
      <c r="AN4096" s="15"/>
      <c r="AO4096" s="11"/>
      <c r="AP4096" s="11"/>
    </row>
    <row r="4097" spans="3:42" outlineLevel="2" x14ac:dyDescent="0.2">
      <c r="C4097" s="252">
        <v>29</v>
      </c>
      <c r="D4097" s="119" t="s">
        <v>441</v>
      </c>
      <c r="F4097" s="802" t="s">
        <v>626</v>
      </c>
      <c r="R4097" s="800">
        <v>0</v>
      </c>
      <c r="S4097" s="800">
        <v>0</v>
      </c>
      <c r="T4097" s="800">
        <v>0</v>
      </c>
      <c r="U4097" s="800">
        <v>0</v>
      </c>
      <c r="V4097" s="800">
        <v>0</v>
      </c>
      <c r="W4097" s="800">
        <v>67.68372525904212</v>
      </c>
      <c r="X4097" s="800">
        <v>267.27378921120635</v>
      </c>
      <c r="Y4097" s="800">
        <v>304.43203676883212</v>
      </c>
      <c r="Z4097" s="800">
        <v>330.97742011758726</v>
      </c>
      <c r="AA4097" s="800">
        <v>343.92012954760872</v>
      </c>
      <c r="AB4097" s="800">
        <v>358.28218124785866</v>
      </c>
      <c r="AC4097" s="800">
        <v>574.46997702408817</v>
      </c>
      <c r="AD4097" s="800">
        <v>578.13809723457291</v>
      </c>
      <c r="AE4097" s="800">
        <v>582.57653017140615</v>
      </c>
      <c r="AF4097" s="800">
        <v>585.41516939349208</v>
      </c>
      <c r="AG4097" s="800">
        <v>587.8605530620448</v>
      </c>
      <c r="AH4097" s="800">
        <v>592.13381132465497</v>
      </c>
      <c r="AI4097" s="800">
        <v>596.70126948048812</v>
      </c>
      <c r="AK4097" s="199"/>
      <c r="AM4097" s="11"/>
      <c r="AN4097" s="15"/>
      <c r="AO4097" s="11"/>
      <c r="AP4097" s="11"/>
    </row>
    <row r="4098" spans="3:42" outlineLevel="2" x14ac:dyDescent="0.2">
      <c r="C4098" s="252">
        <v>29</v>
      </c>
      <c r="D4098" s="119" t="s">
        <v>441</v>
      </c>
      <c r="R4098" s="5"/>
      <c r="S4098" s="5"/>
      <c r="T4098" s="5"/>
      <c r="U4098" s="5"/>
      <c r="V4098" s="5"/>
      <c r="W4098" s="5"/>
      <c r="X4098" s="5"/>
      <c r="Y4098" s="5"/>
      <c r="AK4098" s="199"/>
      <c r="AM4098" s="11"/>
      <c r="AN4098" s="15"/>
      <c r="AO4098" s="11"/>
      <c r="AP4098" s="11"/>
    </row>
    <row r="4099" spans="3:42" outlineLevel="2" x14ac:dyDescent="0.2">
      <c r="C4099" s="252">
        <v>29</v>
      </c>
      <c r="D4099" s="119" t="s">
        <v>441</v>
      </c>
      <c r="F4099" s="789" t="s">
        <v>627</v>
      </c>
      <c r="G4099" s="790"/>
      <c r="H4099" s="803"/>
      <c r="I4099" s="790"/>
      <c r="J4099" s="790"/>
      <c r="K4099" s="792"/>
      <c r="L4099" s="789"/>
      <c r="M4099" s="789"/>
      <c r="N4099" s="789"/>
      <c r="O4099" s="789"/>
      <c r="P4099" s="789"/>
      <c r="Q4099" s="792"/>
      <c r="R4099" s="793"/>
      <c r="S4099" s="793"/>
      <c r="T4099" s="793"/>
      <c r="U4099" s="793"/>
      <c r="V4099" s="793"/>
      <c r="W4099" s="793"/>
      <c r="X4099" s="793"/>
      <c r="Y4099" s="793"/>
      <c r="Z4099" s="793"/>
      <c r="AA4099" s="793"/>
      <c r="AB4099" s="793"/>
      <c r="AC4099" s="793"/>
      <c r="AD4099" s="793"/>
      <c r="AE4099" s="793"/>
      <c r="AF4099" s="793"/>
      <c r="AG4099" s="793"/>
      <c r="AH4099" s="789"/>
      <c r="AI4099" s="789"/>
      <c r="AK4099" s="199"/>
      <c r="AM4099" s="11"/>
      <c r="AN4099" s="15"/>
      <c r="AO4099" s="11"/>
      <c r="AP4099" s="11"/>
    </row>
    <row r="4100" spans="3:42" outlineLevel="2" x14ac:dyDescent="0.2">
      <c r="C4100" s="252">
        <v>29</v>
      </c>
      <c r="D4100" s="119" t="s">
        <v>441</v>
      </c>
      <c r="F4100" t="s">
        <v>620</v>
      </c>
      <c r="AK4100" s="199"/>
      <c r="AM4100" s="11"/>
      <c r="AN4100" s="15"/>
      <c r="AO4100" s="11"/>
      <c r="AP4100" s="11"/>
    </row>
    <row r="4101" spans="3:42" outlineLevel="2" x14ac:dyDescent="0.2">
      <c r="C4101" s="252">
        <v>29</v>
      </c>
      <c r="D4101" s="119" t="s">
        <v>441</v>
      </c>
      <c r="F4101" s="761" t="s">
        <v>48</v>
      </c>
      <c r="G4101" s="75"/>
      <c r="H4101" s="796" t="s">
        <v>628</v>
      </c>
      <c r="I4101" s="801"/>
      <c r="J4101" s="75"/>
      <c r="K4101" s="741"/>
      <c r="L4101" s="75"/>
      <c r="M4101" s="75"/>
      <c r="N4101" s="75"/>
      <c r="O4101" s="75"/>
      <c r="P4101" s="75"/>
      <c r="Q4101" s="128" t="s">
        <v>536</v>
      </c>
      <c r="R4101" s="804">
        <v>0</v>
      </c>
      <c r="S4101" s="805">
        <v>0</v>
      </c>
      <c r="T4101" s="805">
        <v>0</v>
      </c>
      <c r="U4101" s="805">
        <v>0</v>
      </c>
      <c r="V4101" s="805">
        <v>0</v>
      </c>
      <c r="W4101" s="806">
        <v>0</v>
      </c>
      <c r="X4101" s="805">
        <v>0</v>
      </c>
      <c r="Y4101" s="805">
        <v>0</v>
      </c>
      <c r="Z4101" s="805">
        <v>0</v>
      </c>
      <c r="AA4101" s="805">
        <v>0</v>
      </c>
      <c r="AB4101" s="805">
        <v>0</v>
      </c>
      <c r="AC4101" s="805">
        <v>0</v>
      </c>
      <c r="AD4101" s="805">
        <v>0</v>
      </c>
      <c r="AE4101" s="805">
        <v>0</v>
      </c>
      <c r="AF4101" s="805">
        <v>0</v>
      </c>
      <c r="AG4101" s="805">
        <v>0</v>
      </c>
      <c r="AH4101" s="808">
        <v>0</v>
      </c>
      <c r="AI4101" s="808">
        <v>0</v>
      </c>
      <c r="AK4101" s="199"/>
      <c r="AM4101" s="11"/>
      <c r="AN4101" s="15"/>
      <c r="AO4101" s="11"/>
      <c r="AP4101" s="11"/>
    </row>
    <row r="4102" spans="3:42" outlineLevel="2" x14ac:dyDescent="0.2">
      <c r="C4102" s="252">
        <v>29</v>
      </c>
      <c r="D4102" s="119" t="s">
        <v>441</v>
      </c>
      <c r="F4102" s="767" t="s">
        <v>55</v>
      </c>
      <c r="H4102" s="797" t="s">
        <v>628</v>
      </c>
      <c r="K4102" s="164"/>
      <c r="Q4102" s="135" t="s">
        <v>536</v>
      </c>
      <c r="R4102" s="809">
        <v>0</v>
      </c>
      <c r="S4102" s="810">
        <v>0</v>
      </c>
      <c r="T4102" s="810">
        <v>0</v>
      </c>
      <c r="U4102" s="810">
        <v>0</v>
      </c>
      <c r="V4102" s="810">
        <v>0</v>
      </c>
      <c r="W4102" s="811">
        <v>4.4347873973949756</v>
      </c>
      <c r="X4102" s="810">
        <v>17.512369886725615</v>
      </c>
      <c r="Y4102" s="810">
        <v>19.947060461855074</v>
      </c>
      <c r="Z4102" s="810">
        <v>21.686372698046601</v>
      </c>
      <c r="AA4102" s="810">
        <v>22.534407649561572</v>
      </c>
      <c r="AB4102" s="810">
        <v>23.475441046249422</v>
      </c>
      <c r="AC4102" s="810">
        <v>37.640543639371522</v>
      </c>
      <c r="AD4102" s="810">
        <v>37.880886989553986</v>
      </c>
      <c r="AE4102" s="810">
        <v>38.171702933521566</v>
      </c>
      <c r="AF4102" s="810">
        <v>38.35769685450741</v>
      </c>
      <c r="AG4102" s="810">
        <v>38.517923801732728</v>
      </c>
      <c r="AH4102" s="812">
        <v>38.797917135673899</v>
      </c>
      <c r="AI4102" s="812">
        <v>39.097187097397992</v>
      </c>
      <c r="AK4102" s="199"/>
      <c r="AM4102" s="11"/>
      <c r="AN4102" s="15"/>
      <c r="AO4102" s="11"/>
      <c r="AP4102" s="11"/>
    </row>
    <row r="4103" spans="3:42" outlineLevel="2" x14ac:dyDescent="0.2">
      <c r="C4103" s="252">
        <v>29</v>
      </c>
      <c r="D4103" s="119" t="s">
        <v>441</v>
      </c>
      <c r="F4103" s="783" t="s">
        <v>57</v>
      </c>
      <c r="G4103" s="83"/>
      <c r="H4103" s="798" t="s">
        <v>628</v>
      </c>
      <c r="I4103" s="799"/>
      <c r="J4103" s="83"/>
      <c r="K4103" s="736"/>
      <c r="L4103" s="83"/>
      <c r="M4103" s="83"/>
      <c r="N4103" s="83"/>
      <c r="O4103" s="83"/>
      <c r="P4103" s="83"/>
      <c r="Q4103" s="143" t="s">
        <v>536</v>
      </c>
      <c r="R4103" s="813">
        <v>0</v>
      </c>
      <c r="S4103" s="814">
        <v>0</v>
      </c>
      <c r="T4103" s="814">
        <v>0</v>
      </c>
      <c r="U4103" s="814">
        <v>0</v>
      </c>
      <c r="V4103" s="814">
        <v>0</v>
      </c>
      <c r="W4103" s="815">
        <v>0</v>
      </c>
      <c r="X4103" s="814">
        <v>0</v>
      </c>
      <c r="Y4103" s="814">
        <v>0</v>
      </c>
      <c r="Z4103" s="814">
        <v>0</v>
      </c>
      <c r="AA4103" s="814">
        <v>0</v>
      </c>
      <c r="AB4103" s="814">
        <v>0</v>
      </c>
      <c r="AC4103" s="814">
        <v>0</v>
      </c>
      <c r="AD4103" s="814">
        <v>0</v>
      </c>
      <c r="AE4103" s="814">
        <v>0</v>
      </c>
      <c r="AF4103" s="814">
        <v>0</v>
      </c>
      <c r="AG4103" s="814">
        <v>0</v>
      </c>
      <c r="AH4103" s="816">
        <v>0</v>
      </c>
      <c r="AI4103" s="816">
        <v>0</v>
      </c>
      <c r="AK4103" s="199"/>
      <c r="AM4103" s="11"/>
      <c r="AN4103" s="15"/>
      <c r="AO4103" s="11"/>
      <c r="AP4103" s="11"/>
    </row>
    <row r="4104" spans="3:42" outlineLevel="2" x14ac:dyDescent="0.2">
      <c r="C4104" s="252">
        <v>29</v>
      </c>
      <c r="D4104" s="119" t="s">
        <v>441</v>
      </c>
      <c r="AK4104" s="199"/>
      <c r="AM4104" s="11"/>
      <c r="AN4104" s="15"/>
      <c r="AO4104" s="11"/>
      <c r="AP4104" s="11"/>
    </row>
    <row r="4105" spans="3:42" outlineLevel="1" x14ac:dyDescent="0.2">
      <c r="C4105" s="252">
        <v>29</v>
      </c>
      <c r="D4105" s="119" t="s">
        <v>441</v>
      </c>
      <c r="F4105" s="121" t="s">
        <v>629</v>
      </c>
      <c r="G4105" s="756"/>
      <c r="H4105" s="757"/>
      <c r="I4105" s="788"/>
      <c r="J4105" s="756"/>
      <c r="K4105" s="758"/>
      <c r="L4105" s="759"/>
      <c r="M4105" s="759"/>
      <c r="N4105" s="759"/>
      <c r="O4105" s="759"/>
      <c r="P4105" s="759"/>
      <c r="Q4105" s="758"/>
      <c r="R4105" s="760"/>
      <c r="S4105" s="760"/>
      <c r="T4105" s="760"/>
      <c r="U4105" s="760"/>
      <c r="V4105" s="760"/>
      <c r="W4105" s="760"/>
      <c r="X4105" s="760"/>
      <c r="Y4105" s="760"/>
      <c r="Z4105" s="760"/>
      <c r="AA4105" s="760"/>
      <c r="AB4105" s="760"/>
      <c r="AC4105" s="760"/>
      <c r="AD4105" s="760"/>
      <c r="AE4105" s="760"/>
      <c r="AF4105" s="760"/>
      <c r="AG4105" s="760"/>
      <c r="AH4105" s="759"/>
      <c r="AI4105" s="759"/>
      <c r="AK4105" s="199"/>
      <c r="AM4105" s="11"/>
      <c r="AN4105" s="15"/>
      <c r="AO4105" s="11"/>
      <c r="AP4105" s="11"/>
    </row>
    <row r="4106" spans="3:42" outlineLevel="2" x14ac:dyDescent="0.2">
      <c r="C4106" s="252">
        <v>29</v>
      </c>
      <c r="D4106" s="119" t="s">
        <v>441</v>
      </c>
      <c r="F4106" s="789" t="s">
        <v>630</v>
      </c>
      <c r="G4106" s="790"/>
      <c r="H4106" s="803"/>
      <c r="I4106" s="791"/>
      <c r="J4106" s="790"/>
      <c r="K4106" s="792"/>
      <c r="L4106" s="789"/>
      <c r="M4106" s="789"/>
      <c r="N4106" s="789"/>
      <c r="O4106" s="789"/>
      <c r="P4106" s="789"/>
      <c r="Q4106" s="792"/>
      <c r="R4106" s="793"/>
      <c r="S4106" s="793"/>
      <c r="T4106" s="793"/>
      <c r="U4106" s="793"/>
      <c r="V4106" s="793"/>
      <c r="W4106" s="793"/>
      <c r="X4106" s="793"/>
      <c r="Y4106" s="793"/>
      <c r="Z4106" s="793"/>
      <c r="AA4106" s="793"/>
      <c r="AB4106" s="793"/>
      <c r="AC4106" s="793"/>
      <c r="AD4106" s="793"/>
      <c r="AE4106" s="793"/>
      <c r="AF4106" s="793"/>
      <c r="AG4106" s="793"/>
      <c r="AH4106" s="789"/>
      <c r="AI4106" s="789"/>
      <c r="AK4106" s="199"/>
      <c r="AM4106" s="11"/>
      <c r="AN4106" s="15"/>
      <c r="AO4106" s="11"/>
      <c r="AP4106" s="11"/>
    </row>
    <row r="4107" spans="3:42" outlineLevel="2" x14ac:dyDescent="0.2">
      <c r="C4107" s="252">
        <v>29</v>
      </c>
      <c r="D4107" s="119" t="s">
        <v>441</v>
      </c>
      <c r="F4107" s="794" t="s">
        <v>610</v>
      </c>
      <c r="H4107" s="795"/>
      <c r="AK4107" s="199"/>
      <c r="AM4107" s="11"/>
      <c r="AN4107" s="15"/>
      <c r="AO4107" s="11"/>
      <c r="AP4107" s="11"/>
    </row>
    <row r="4108" spans="3:42" outlineLevel="2" x14ac:dyDescent="0.2">
      <c r="C4108" s="252">
        <v>29</v>
      </c>
      <c r="D4108" s="119" t="s">
        <v>441</v>
      </c>
      <c r="F4108" s="761" t="s">
        <v>62</v>
      </c>
      <c r="G4108" s="75"/>
      <c r="H4108" s="796" t="s">
        <v>580</v>
      </c>
      <c r="I4108" s="796" t="s">
        <v>611</v>
      </c>
      <c r="J4108" s="75"/>
      <c r="K4108" s="741"/>
      <c r="L4108" s="75"/>
      <c r="M4108" s="75"/>
      <c r="N4108" s="75"/>
      <c r="O4108" s="75"/>
      <c r="P4108" s="75"/>
      <c r="Q4108" s="128" t="s">
        <v>110</v>
      </c>
      <c r="R4108" s="299">
        <v>0</v>
      </c>
      <c r="S4108" s="300">
        <v>0</v>
      </c>
      <c r="T4108" s="300">
        <v>0</v>
      </c>
      <c r="U4108" s="300">
        <v>0</v>
      </c>
      <c r="V4108" s="300">
        <v>0</v>
      </c>
      <c r="W4108" s="301">
        <v>0</v>
      </c>
      <c r="X4108" s="300">
        <v>0</v>
      </c>
      <c r="Y4108" s="300">
        <v>0</v>
      </c>
      <c r="Z4108" s="300">
        <v>0</v>
      </c>
      <c r="AA4108" s="300">
        <v>0</v>
      </c>
      <c r="AB4108" s="302">
        <v>0</v>
      </c>
      <c r="AC4108" s="302">
        <v>0</v>
      </c>
      <c r="AD4108" s="302">
        <v>0</v>
      </c>
      <c r="AE4108" s="302">
        <v>0</v>
      </c>
      <c r="AF4108" s="302">
        <v>0</v>
      </c>
      <c r="AG4108" s="302">
        <v>0</v>
      </c>
      <c r="AH4108" s="348">
        <v>0</v>
      </c>
      <c r="AI4108" s="348">
        <v>0</v>
      </c>
      <c r="AK4108" s="199"/>
      <c r="AM4108" s="11"/>
      <c r="AN4108" s="15"/>
      <c r="AO4108" s="11"/>
      <c r="AP4108" s="11"/>
    </row>
    <row r="4109" spans="3:42" outlineLevel="2" x14ac:dyDescent="0.2">
      <c r="C4109" s="252">
        <v>29</v>
      </c>
      <c r="D4109" s="119" t="s">
        <v>441</v>
      </c>
      <c r="F4109" s="767" t="s">
        <v>188</v>
      </c>
      <c r="H4109" s="797" t="s">
        <v>580</v>
      </c>
      <c r="I4109" s="797" t="s">
        <v>612</v>
      </c>
      <c r="K4109" s="164"/>
      <c r="Q4109" s="135" t="s">
        <v>110</v>
      </c>
      <c r="R4109" s="314">
        <v>0</v>
      </c>
      <c r="S4109" s="315">
        <v>0</v>
      </c>
      <c r="T4109" s="315">
        <v>0</v>
      </c>
      <c r="U4109" s="315">
        <v>0</v>
      </c>
      <c r="V4109" s="315">
        <v>0</v>
      </c>
      <c r="W4109" s="316">
        <v>0</v>
      </c>
      <c r="X4109" s="315">
        <v>0</v>
      </c>
      <c r="Y4109" s="315">
        <v>0</v>
      </c>
      <c r="Z4109" s="315">
        <v>0</v>
      </c>
      <c r="AA4109" s="315">
        <v>0</v>
      </c>
      <c r="AB4109" s="5">
        <v>0</v>
      </c>
      <c r="AC4109" s="5">
        <v>0</v>
      </c>
      <c r="AD4109" s="5">
        <v>0</v>
      </c>
      <c r="AE4109" s="5">
        <v>0</v>
      </c>
      <c r="AF4109" s="5">
        <v>0</v>
      </c>
      <c r="AG4109" s="5">
        <v>0</v>
      </c>
      <c r="AH4109" s="350">
        <v>0</v>
      </c>
      <c r="AI4109" s="350">
        <v>0</v>
      </c>
      <c r="AK4109" s="199"/>
      <c r="AM4109" s="11"/>
      <c r="AN4109" s="15"/>
      <c r="AO4109" s="11"/>
      <c r="AP4109" s="11"/>
    </row>
    <row r="4110" spans="3:42" outlineLevel="2" x14ac:dyDescent="0.2">
      <c r="C4110" s="252">
        <v>29</v>
      </c>
      <c r="D4110" s="119" t="s">
        <v>441</v>
      </c>
      <c r="F4110" s="767" t="s">
        <v>613</v>
      </c>
      <c r="H4110" s="797" t="s">
        <v>580</v>
      </c>
      <c r="I4110" s="234" t="s">
        <v>614</v>
      </c>
      <c r="K4110" s="164"/>
      <c r="Q4110" s="135" t="s">
        <v>110</v>
      </c>
      <c r="R4110" s="314">
        <v>0</v>
      </c>
      <c r="S4110" s="315">
        <v>0</v>
      </c>
      <c r="T4110" s="315">
        <v>0</v>
      </c>
      <c r="U4110" s="315">
        <v>0</v>
      </c>
      <c r="V4110" s="315">
        <v>0</v>
      </c>
      <c r="W4110" s="316">
        <v>0</v>
      </c>
      <c r="X4110" s="315">
        <v>0</v>
      </c>
      <c r="Y4110" s="315">
        <v>0</v>
      </c>
      <c r="Z4110" s="315">
        <v>0</v>
      </c>
      <c r="AA4110" s="315">
        <v>0</v>
      </c>
      <c r="AB4110" s="5">
        <v>0</v>
      </c>
      <c r="AC4110" s="5">
        <v>0</v>
      </c>
      <c r="AD4110" s="5">
        <v>0</v>
      </c>
      <c r="AE4110" s="5">
        <v>0</v>
      </c>
      <c r="AF4110" s="5">
        <v>0</v>
      </c>
      <c r="AG4110" s="5">
        <v>0</v>
      </c>
      <c r="AH4110" s="350">
        <v>0</v>
      </c>
      <c r="AI4110" s="350">
        <v>0</v>
      </c>
      <c r="AK4110" s="199"/>
      <c r="AM4110" s="11"/>
      <c r="AN4110" s="15"/>
      <c r="AO4110" s="11"/>
      <c r="AP4110" s="11"/>
    </row>
    <row r="4111" spans="3:42" outlineLevel="2" x14ac:dyDescent="0.2">
      <c r="C4111" s="252">
        <v>29</v>
      </c>
      <c r="D4111" s="119" t="s">
        <v>441</v>
      </c>
      <c r="F4111" s="783" t="s">
        <v>57</v>
      </c>
      <c r="G4111" s="83"/>
      <c r="H4111" s="798" t="s">
        <v>580</v>
      </c>
      <c r="I4111" s="799"/>
      <c r="J4111" s="83"/>
      <c r="K4111" s="736"/>
      <c r="L4111" s="83"/>
      <c r="M4111" s="83"/>
      <c r="N4111" s="83"/>
      <c r="O4111" s="83"/>
      <c r="P4111" s="83"/>
      <c r="Q4111" s="143" t="s">
        <v>110</v>
      </c>
      <c r="R4111" s="304">
        <v>0</v>
      </c>
      <c r="S4111" s="305">
        <v>0</v>
      </c>
      <c r="T4111" s="305">
        <v>0</v>
      </c>
      <c r="U4111" s="305">
        <v>0</v>
      </c>
      <c r="V4111" s="305">
        <v>0</v>
      </c>
      <c r="W4111" s="306">
        <v>0</v>
      </c>
      <c r="X4111" s="305">
        <v>0</v>
      </c>
      <c r="Y4111" s="305">
        <v>0</v>
      </c>
      <c r="Z4111" s="305">
        <v>0</v>
      </c>
      <c r="AA4111" s="305">
        <v>0</v>
      </c>
      <c r="AB4111" s="307">
        <v>0</v>
      </c>
      <c r="AC4111" s="307">
        <v>0</v>
      </c>
      <c r="AD4111" s="307">
        <v>0</v>
      </c>
      <c r="AE4111" s="307">
        <v>0</v>
      </c>
      <c r="AF4111" s="307">
        <v>0</v>
      </c>
      <c r="AG4111" s="307">
        <v>0</v>
      </c>
      <c r="AH4111" s="362">
        <v>0</v>
      </c>
      <c r="AI4111" s="362">
        <v>0</v>
      </c>
      <c r="AK4111" s="199"/>
      <c r="AM4111" s="11"/>
      <c r="AN4111" s="15"/>
      <c r="AO4111" s="11"/>
      <c r="AP4111" s="11"/>
    </row>
    <row r="4112" spans="3:42" outlineLevel="2" x14ac:dyDescent="0.2">
      <c r="C4112" s="252">
        <v>29</v>
      </c>
      <c r="D4112" s="119" t="s">
        <v>441</v>
      </c>
      <c r="F4112" s="12"/>
      <c r="H4112" s="234"/>
      <c r="K4112" s="164"/>
      <c r="Q4112" s="16"/>
      <c r="R4112" s="800">
        <v>0</v>
      </c>
      <c r="S4112" s="800">
        <v>0</v>
      </c>
      <c r="T4112" s="800">
        <v>0</v>
      </c>
      <c r="U4112" s="800">
        <v>0</v>
      </c>
      <c r="V4112" s="800">
        <v>0</v>
      </c>
      <c r="W4112" s="800">
        <v>0</v>
      </c>
      <c r="X4112" s="800">
        <v>0</v>
      </c>
      <c r="Y4112" s="800">
        <v>0</v>
      </c>
      <c r="Z4112" s="800">
        <v>0</v>
      </c>
      <c r="AA4112" s="800">
        <v>0</v>
      </c>
      <c r="AB4112" s="800">
        <v>0</v>
      </c>
      <c r="AC4112" s="800">
        <v>0</v>
      </c>
      <c r="AD4112" s="800">
        <v>0</v>
      </c>
      <c r="AE4112" s="800">
        <v>0</v>
      </c>
      <c r="AF4112" s="800">
        <v>0</v>
      </c>
      <c r="AG4112" s="800">
        <v>0</v>
      </c>
      <c r="AH4112" s="800">
        <v>0</v>
      </c>
      <c r="AI4112" s="800">
        <v>0</v>
      </c>
      <c r="AK4112" s="199"/>
      <c r="AM4112" s="11"/>
      <c r="AN4112" s="15"/>
      <c r="AO4112" s="11"/>
      <c r="AP4112" s="11"/>
    </row>
    <row r="4113" spans="3:42" outlineLevel="2" x14ac:dyDescent="0.2">
      <c r="C4113" s="252">
        <v>29</v>
      </c>
      <c r="D4113" s="119" t="s">
        <v>441</v>
      </c>
      <c r="F4113" s="794" t="s">
        <v>615</v>
      </c>
      <c r="AK4113" s="199"/>
      <c r="AM4113" s="11"/>
      <c r="AN4113" s="15"/>
      <c r="AO4113" s="11"/>
      <c r="AP4113" s="11"/>
    </row>
    <row r="4114" spans="3:42" outlineLevel="2" x14ac:dyDescent="0.2">
      <c r="C4114" s="252">
        <v>29</v>
      </c>
      <c r="D4114" s="119" t="s">
        <v>441</v>
      </c>
      <c r="F4114" s="761" t="s">
        <v>48</v>
      </c>
      <c r="G4114" s="75"/>
      <c r="H4114" s="796" t="s">
        <v>580</v>
      </c>
      <c r="I4114" s="801"/>
      <c r="J4114" s="75"/>
      <c r="K4114" s="741"/>
      <c r="L4114" s="75"/>
      <c r="M4114" s="75"/>
      <c r="N4114" s="75"/>
      <c r="O4114" s="75"/>
      <c r="P4114" s="75"/>
      <c r="Q4114" s="128" t="s">
        <v>110</v>
      </c>
      <c r="R4114" s="299">
        <v>0</v>
      </c>
      <c r="S4114" s="300">
        <v>0</v>
      </c>
      <c r="T4114" s="300">
        <v>0</v>
      </c>
      <c r="U4114" s="300">
        <v>0</v>
      </c>
      <c r="V4114" s="300">
        <v>0</v>
      </c>
      <c r="W4114" s="301">
        <v>0</v>
      </c>
      <c r="X4114" s="300">
        <v>0</v>
      </c>
      <c r="Y4114" s="300">
        <v>0</v>
      </c>
      <c r="Z4114" s="300">
        <v>0</v>
      </c>
      <c r="AA4114" s="300">
        <v>0</v>
      </c>
      <c r="AB4114" s="302">
        <v>0</v>
      </c>
      <c r="AC4114" s="302">
        <v>0</v>
      </c>
      <c r="AD4114" s="302">
        <v>0</v>
      </c>
      <c r="AE4114" s="302">
        <v>0</v>
      </c>
      <c r="AF4114" s="302">
        <v>0</v>
      </c>
      <c r="AG4114" s="302">
        <v>0</v>
      </c>
      <c r="AH4114" s="348">
        <v>0</v>
      </c>
      <c r="AI4114" s="348">
        <v>0</v>
      </c>
      <c r="AK4114" s="199"/>
      <c r="AM4114" s="11"/>
      <c r="AN4114" s="15"/>
      <c r="AO4114" s="11"/>
      <c r="AP4114" s="11"/>
    </row>
    <row r="4115" spans="3:42" outlineLevel="2" x14ac:dyDescent="0.2">
      <c r="C4115" s="252">
        <v>29</v>
      </c>
      <c r="D4115" s="119" t="s">
        <v>441</v>
      </c>
      <c r="F4115" s="767" t="s">
        <v>55</v>
      </c>
      <c r="H4115" s="797" t="s">
        <v>580</v>
      </c>
      <c r="K4115" s="164"/>
      <c r="Q4115" s="135" t="s">
        <v>110</v>
      </c>
      <c r="R4115" s="314">
        <v>0</v>
      </c>
      <c r="S4115" s="315">
        <v>0</v>
      </c>
      <c r="T4115" s="315">
        <v>0</v>
      </c>
      <c r="U4115" s="315">
        <v>0</v>
      </c>
      <c r="V4115" s="315">
        <v>0</v>
      </c>
      <c r="W4115" s="316">
        <v>0</v>
      </c>
      <c r="X4115" s="315">
        <v>0</v>
      </c>
      <c r="Y4115" s="315">
        <v>0</v>
      </c>
      <c r="Z4115" s="315">
        <v>0</v>
      </c>
      <c r="AA4115" s="315">
        <v>0</v>
      </c>
      <c r="AB4115" s="5">
        <v>0</v>
      </c>
      <c r="AC4115" s="5">
        <v>0</v>
      </c>
      <c r="AD4115" s="5">
        <v>0</v>
      </c>
      <c r="AE4115" s="5">
        <v>0</v>
      </c>
      <c r="AF4115" s="5">
        <v>0</v>
      </c>
      <c r="AG4115" s="5">
        <v>0</v>
      </c>
      <c r="AH4115" s="350">
        <v>0</v>
      </c>
      <c r="AI4115" s="350">
        <v>0</v>
      </c>
      <c r="AK4115" s="199"/>
      <c r="AM4115" s="11"/>
      <c r="AN4115" s="15"/>
      <c r="AO4115" s="11"/>
      <c r="AP4115" s="11"/>
    </row>
    <row r="4116" spans="3:42" outlineLevel="2" x14ac:dyDescent="0.2">
      <c r="C4116" s="252">
        <v>29</v>
      </c>
      <c r="D4116" s="119" t="s">
        <v>441</v>
      </c>
      <c r="F4116" s="783" t="s">
        <v>57</v>
      </c>
      <c r="G4116" s="83"/>
      <c r="H4116" s="798" t="s">
        <v>580</v>
      </c>
      <c r="I4116" s="799"/>
      <c r="J4116" s="83"/>
      <c r="K4116" s="736"/>
      <c r="L4116" s="83"/>
      <c r="M4116" s="83"/>
      <c r="N4116" s="83"/>
      <c r="O4116" s="83"/>
      <c r="P4116" s="83"/>
      <c r="Q4116" s="143" t="s">
        <v>110</v>
      </c>
      <c r="R4116" s="304">
        <v>0</v>
      </c>
      <c r="S4116" s="305">
        <v>0</v>
      </c>
      <c r="T4116" s="305">
        <v>0</v>
      </c>
      <c r="U4116" s="305">
        <v>0</v>
      </c>
      <c r="V4116" s="305">
        <v>0</v>
      </c>
      <c r="W4116" s="306">
        <v>0</v>
      </c>
      <c r="X4116" s="305">
        <v>0</v>
      </c>
      <c r="Y4116" s="305">
        <v>0</v>
      </c>
      <c r="Z4116" s="305">
        <v>0</v>
      </c>
      <c r="AA4116" s="305">
        <v>0</v>
      </c>
      <c r="AB4116" s="307">
        <v>0</v>
      </c>
      <c r="AC4116" s="307">
        <v>0</v>
      </c>
      <c r="AD4116" s="307">
        <v>0</v>
      </c>
      <c r="AE4116" s="307">
        <v>0</v>
      </c>
      <c r="AF4116" s="307">
        <v>0</v>
      </c>
      <c r="AG4116" s="307">
        <v>0</v>
      </c>
      <c r="AH4116" s="362">
        <v>0</v>
      </c>
      <c r="AI4116" s="362">
        <v>0</v>
      </c>
      <c r="AK4116" s="199"/>
      <c r="AM4116" s="11"/>
      <c r="AN4116" s="15"/>
      <c r="AO4116" s="11"/>
      <c r="AP4116" s="11"/>
    </row>
    <row r="4117" spans="3:42" outlineLevel="2" x14ac:dyDescent="0.2">
      <c r="C4117" s="252">
        <v>29</v>
      </c>
      <c r="D4117" s="119" t="s">
        <v>441</v>
      </c>
      <c r="F4117" s="12"/>
      <c r="H4117" s="164"/>
      <c r="K4117" s="164"/>
      <c r="Q4117" s="16"/>
      <c r="R4117" s="800">
        <v>0</v>
      </c>
      <c r="S4117" s="800">
        <v>0</v>
      </c>
      <c r="T4117" s="800">
        <v>0</v>
      </c>
      <c r="U4117" s="800">
        <v>0</v>
      </c>
      <c r="V4117" s="800">
        <v>0</v>
      </c>
      <c r="W4117" s="800">
        <v>0</v>
      </c>
      <c r="X4117" s="800">
        <v>0</v>
      </c>
      <c r="Y4117" s="800">
        <v>0</v>
      </c>
      <c r="Z4117" s="800">
        <v>0</v>
      </c>
      <c r="AA4117" s="800">
        <v>0</v>
      </c>
      <c r="AB4117" s="800">
        <v>0</v>
      </c>
      <c r="AC4117" s="800">
        <v>0</v>
      </c>
      <c r="AD4117" s="800">
        <v>0</v>
      </c>
      <c r="AE4117" s="800">
        <v>0</v>
      </c>
      <c r="AF4117" s="800">
        <v>0</v>
      </c>
      <c r="AG4117" s="800">
        <v>0</v>
      </c>
      <c r="AH4117" s="800">
        <v>0</v>
      </c>
      <c r="AI4117" s="800">
        <v>0</v>
      </c>
      <c r="AK4117" s="199"/>
      <c r="AM4117" s="11"/>
      <c r="AN4117" s="15"/>
      <c r="AO4117" s="11"/>
      <c r="AP4117" s="11"/>
    </row>
    <row r="4118" spans="3:42" outlineLevel="2" x14ac:dyDescent="0.2">
      <c r="C4118" s="252">
        <v>29</v>
      </c>
      <c r="D4118" s="119" t="s">
        <v>441</v>
      </c>
      <c r="F4118" s="794" t="s">
        <v>69</v>
      </c>
      <c r="AK4118" s="199"/>
      <c r="AM4118" s="11"/>
      <c r="AN4118" s="15"/>
      <c r="AO4118" s="11"/>
      <c r="AP4118" s="11"/>
    </row>
    <row r="4119" spans="3:42" outlineLevel="2" x14ac:dyDescent="0.2">
      <c r="C4119" s="252">
        <v>29</v>
      </c>
      <c r="D4119" s="119" t="s">
        <v>441</v>
      </c>
      <c r="F4119" s="761" t="s">
        <v>9</v>
      </c>
      <c r="G4119" s="75"/>
      <c r="H4119" s="796" t="s">
        <v>580</v>
      </c>
      <c r="I4119" s="801"/>
      <c r="J4119" s="75"/>
      <c r="K4119" s="741"/>
      <c r="L4119" s="75"/>
      <c r="M4119" s="75"/>
      <c r="N4119" s="75"/>
      <c r="O4119" s="75"/>
      <c r="P4119" s="75"/>
      <c r="Q4119" s="128" t="s">
        <v>110</v>
      </c>
      <c r="R4119" s="299">
        <v>0</v>
      </c>
      <c r="S4119" s="300">
        <v>0</v>
      </c>
      <c r="T4119" s="300">
        <v>0</v>
      </c>
      <c r="U4119" s="300">
        <v>0</v>
      </c>
      <c r="V4119" s="300">
        <v>0</v>
      </c>
      <c r="W4119" s="301">
        <v>0</v>
      </c>
      <c r="X4119" s="300">
        <v>0</v>
      </c>
      <c r="Y4119" s="300">
        <v>0</v>
      </c>
      <c r="Z4119" s="300">
        <v>0</v>
      </c>
      <c r="AA4119" s="300">
        <v>0</v>
      </c>
      <c r="AB4119" s="302">
        <v>0</v>
      </c>
      <c r="AC4119" s="302">
        <v>0</v>
      </c>
      <c r="AD4119" s="302">
        <v>0</v>
      </c>
      <c r="AE4119" s="302">
        <v>0</v>
      </c>
      <c r="AF4119" s="302">
        <v>0</v>
      </c>
      <c r="AG4119" s="302">
        <v>0</v>
      </c>
      <c r="AH4119" s="348">
        <v>0</v>
      </c>
      <c r="AI4119" s="348">
        <v>0</v>
      </c>
      <c r="AK4119" s="199"/>
      <c r="AM4119" s="11"/>
      <c r="AN4119" s="15"/>
      <c r="AO4119" s="11"/>
      <c r="AP4119" s="11"/>
    </row>
    <row r="4120" spans="3:42" outlineLevel="2" x14ac:dyDescent="0.2">
      <c r="C4120" s="252">
        <v>29</v>
      </c>
      <c r="D4120" s="119" t="s">
        <v>441</v>
      </c>
      <c r="F4120" s="767" t="s">
        <v>14</v>
      </c>
      <c r="H4120" s="797" t="s">
        <v>580</v>
      </c>
      <c r="K4120" s="164"/>
      <c r="Q4120" s="135" t="s">
        <v>110</v>
      </c>
      <c r="R4120" s="314">
        <v>0</v>
      </c>
      <c r="S4120" s="315">
        <v>0</v>
      </c>
      <c r="T4120" s="315">
        <v>0</v>
      </c>
      <c r="U4120" s="315">
        <v>0</v>
      </c>
      <c r="V4120" s="315">
        <v>0</v>
      </c>
      <c r="W4120" s="316">
        <v>0</v>
      </c>
      <c r="X4120" s="315">
        <v>0</v>
      </c>
      <c r="Y4120" s="315">
        <v>0</v>
      </c>
      <c r="Z4120" s="315">
        <v>0</v>
      </c>
      <c r="AA4120" s="315">
        <v>0</v>
      </c>
      <c r="AB4120" s="5">
        <v>0</v>
      </c>
      <c r="AC4120" s="5">
        <v>0</v>
      </c>
      <c r="AD4120" s="5">
        <v>0</v>
      </c>
      <c r="AE4120" s="5">
        <v>0</v>
      </c>
      <c r="AF4120" s="5">
        <v>0</v>
      </c>
      <c r="AG4120" s="5">
        <v>0</v>
      </c>
      <c r="AH4120" s="350">
        <v>0</v>
      </c>
      <c r="AI4120" s="350">
        <v>0</v>
      </c>
      <c r="AK4120" s="199"/>
      <c r="AM4120" s="11"/>
      <c r="AN4120" s="15"/>
      <c r="AO4120" s="11"/>
      <c r="AP4120" s="11"/>
    </row>
    <row r="4121" spans="3:42" outlineLevel="2" x14ac:dyDescent="0.2">
      <c r="C4121" s="252">
        <v>29</v>
      </c>
      <c r="D4121" s="119" t="s">
        <v>441</v>
      </c>
      <c r="F4121" s="783" t="s">
        <v>16</v>
      </c>
      <c r="G4121" s="83"/>
      <c r="H4121" s="798" t="s">
        <v>580</v>
      </c>
      <c r="I4121" s="799"/>
      <c r="J4121" s="83"/>
      <c r="K4121" s="736"/>
      <c r="L4121" s="83"/>
      <c r="M4121" s="83"/>
      <c r="N4121" s="83"/>
      <c r="O4121" s="83"/>
      <c r="P4121" s="83"/>
      <c r="Q4121" s="143" t="s">
        <v>110</v>
      </c>
      <c r="R4121" s="304">
        <v>0</v>
      </c>
      <c r="S4121" s="305">
        <v>0</v>
      </c>
      <c r="T4121" s="305">
        <v>0</v>
      </c>
      <c r="U4121" s="305">
        <v>0</v>
      </c>
      <c r="V4121" s="305">
        <v>0</v>
      </c>
      <c r="W4121" s="306">
        <v>0</v>
      </c>
      <c r="X4121" s="305">
        <v>0</v>
      </c>
      <c r="Y4121" s="305">
        <v>0</v>
      </c>
      <c r="Z4121" s="305">
        <v>0</v>
      </c>
      <c r="AA4121" s="305">
        <v>0</v>
      </c>
      <c r="AB4121" s="307">
        <v>0</v>
      </c>
      <c r="AC4121" s="307">
        <v>0</v>
      </c>
      <c r="AD4121" s="307">
        <v>0</v>
      </c>
      <c r="AE4121" s="307">
        <v>0</v>
      </c>
      <c r="AF4121" s="307">
        <v>0</v>
      </c>
      <c r="AG4121" s="307">
        <v>0</v>
      </c>
      <c r="AH4121" s="362">
        <v>0</v>
      </c>
      <c r="AI4121" s="362">
        <v>0</v>
      </c>
      <c r="AK4121" s="199"/>
      <c r="AM4121" s="11"/>
      <c r="AN4121" s="15"/>
      <c r="AO4121" s="11"/>
      <c r="AP4121" s="11"/>
    </row>
    <row r="4122" spans="3:42" outlineLevel="2" x14ac:dyDescent="0.2">
      <c r="C4122" s="252">
        <v>29</v>
      </c>
      <c r="D4122" s="119" t="s">
        <v>441</v>
      </c>
      <c r="F4122" s="12"/>
      <c r="H4122" s="797"/>
      <c r="K4122" s="164"/>
      <c r="Q4122" s="16"/>
      <c r="R4122" s="800">
        <v>0</v>
      </c>
      <c r="S4122" s="800">
        <v>0</v>
      </c>
      <c r="T4122" s="800">
        <v>0</v>
      </c>
      <c r="U4122" s="800">
        <v>0</v>
      </c>
      <c r="V4122" s="800">
        <v>0</v>
      </c>
      <c r="W4122" s="800">
        <v>0</v>
      </c>
      <c r="X4122" s="800">
        <v>0</v>
      </c>
      <c r="Y4122" s="800">
        <v>0</v>
      </c>
      <c r="Z4122" s="800">
        <v>0</v>
      </c>
      <c r="AA4122" s="800">
        <v>0</v>
      </c>
      <c r="AB4122" s="800">
        <v>0</v>
      </c>
      <c r="AC4122" s="800">
        <v>0</v>
      </c>
      <c r="AD4122" s="800">
        <v>0</v>
      </c>
      <c r="AE4122" s="800">
        <v>0</v>
      </c>
      <c r="AF4122" s="800">
        <v>0</v>
      </c>
      <c r="AG4122" s="800">
        <v>0</v>
      </c>
      <c r="AH4122" s="800">
        <v>0</v>
      </c>
      <c r="AI4122" s="800">
        <v>0</v>
      </c>
      <c r="AK4122" s="199"/>
      <c r="AM4122" s="11"/>
      <c r="AN4122" s="15"/>
      <c r="AO4122" s="11"/>
      <c r="AP4122" s="11"/>
    </row>
    <row r="4123" spans="3:42" outlineLevel="2" x14ac:dyDescent="0.2">
      <c r="C4123" s="252">
        <v>29</v>
      </c>
      <c r="D4123" s="119" t="s">
        <v>441</v>
      </c>
      <c r="F4123" s="794" t="s">
        <v>616</v>
      </c>
      <c r="AK4123" s="199"/>
      <c r="AM4123" s="11"/>
      <c r="AN4123" s="15"/>
      <c r="AO4123" s="11"/>
      <c r="AP4123" s="11"/>
    </row>
    <row r="4124" spans="3:42" outlineLevel="2" x14ac:dyDescent="0.2">
      <c r="C4124" s="252">
        <v>29</v>
      </c>
      <c r="D4124" s="119" t="s">
        <v>441</v>
      </c>
      <c r="F4124" s="761" t="s">
        <v>48</v>
      </c>
      <c r="G4124" s="75"/>
      <c r="H4124" s="796" t="s">
        <v>580</v>
      </c>
      <c r="I4124" s="228" t="s">
        <v>617</v>
      </c>
      <c r="J4124" s="75"/>
      <c r="K4124" s="741"/>
      <c r="L4124" s="75"/>
      <c r="M4124" s="75"/>
      <c r="N4124" s="75"/>
      <c r="O4124" s="75"/>
      <c r="P4124" s="75"/>
      <c r="Q4124" s="128" t="s">
        <v>110</v>
      </c>
      <c r="R4124" s="299">
        <v>0</v>
      </c>
      <c r="S4124" s="300">
        <v>0</v>
      </c>
      <c r="T4124" s="300">
        <v>0</v>
      </c>
      <c r="U4124" s="300">
        <v>0</v>
      </c>
      <c r="V4124" s="300">
        <v>0</v>
      </c>
      <c r="W4124" s="301">
        <v>0</v>
      </c>
      <c r="X4124" s="300">
        <v>0</v>
      </c>
      <c r="Y4124" s="300">
        <v>0</v>
      </c>
      <c r="Z4124" s="300">
        <v>0</v>
      </c>
      <c r="AA4124" s="300">
        <v>0</v>
      </c>
      <c r="AB4124" s="302">
        <v>0</v>
      </c>
      <c r="AC4124" s="302">
        <v>0</v>
      </c>
      <c r="AD4124" s="302">
        <v>0</v>
      </c>
      <c r="AE4124" s="302">
        <v>0</v>
      </c>
      <c r="AF4124" s="302">
        <v>0</v>
      </c>
      <c r="AG4124" s="302">
        <v>0</v>
      </c>
      <c r="AH4124" s="348">
        <v>0</v>
      </c>
      <c r="AI4124" s="348">
        <v>0</v>
      </c>
      <c r="AK4124" s="199"/>
      <c r="AM4124" s="11"/>
      <c r="AN4124" s="15"/>
      <c r="AO4124" s="11"/>
      <c r="AP4124" s="11"/>
    </row>
    <row r="4125" spans="3:42" outlineLevel="2" x14ac:dyDescent="0.2">
      <c r="C4125" s="252">
        <v>29</v>
      </c>
      <c r="D4125" s="119" t="s">
        <v>441</v>
      </c>
      <c r="F4125" s="767" t="s">
        <v>55</v>
      </c>
      <c r="H4125" s="797" t="s">
        <v>580</v>
      </c>
      <c r="I4125" s="234" t="s">
        <v>617</v>
      </c>
      <c r="K4125" s="164"/>
      <c r="Q4125" s="135" t="s">
        <v>110</v>
      </c>
      <c r="R4125" s="314">
        <v>0</v>
      </c>
      <c r="S4125" s="315">
        <v>0</v>
      </c>
      <c r="T4125" s="315">
        <v>0</v>
      </c>
      <c r="U4125" s="315">
        <v>0</v>
      </c>
      <c r="V4125" s="315">
        <v>0</v>
      </c>
      <c r="W4125" s="316">
        <v>0</v>
      </c>
      <c r="X4125" s="315">
        <v>0</v>
      </c>
      <c r="Y4125" s="315">
        <v>0</v>
      </c>
      <c r="Z4125" s="315">
        <v>0</v>
      </c>
      <c r="AA4125" s="315">
        <v>0</v>
      </c>
      <c r="AB4125" s="5">
        <v>0</v>
      </c>
      <c r="AC4125" s="5">
        <v>0</v>
      </c>
      <c r="AD4125" s="5">
        <v>0</v>
      </c>
      <c r="AE4125" s="5">
        <v>0</v>
      </c>
      <c r="AF4125" s="5">
        <v>0</v>
      </c>
      <c r="AG4125" s="5">
        <v>0</v>
      </c>
      <c r="AH4125" s="350">
        <v>0</v>
      </c>
      <c r="AI4125" s="350">
        <v>0</v>
      </c>
      <c r="AK4125" s="199"/>
      <c r="AM4125" s="11"/>
      <c r="AN4125" s="15"/>
      <c r="AO4125" s="11"/>
      <c r="AP4125" s="11"/>
    </row>
    <row r="4126" spans="3:42" outlineLevel="2" x14ac:dyDescent="0.2">
      <c r="C4126" s="252">
        <v>29</v>
      </c>
      <c r="D4126" s="119" t="s">
        <v>441</v>
      </c>
      <c r="F4126" s="783" t="s">
        <v>57</v>
      </c>
      <c r="G4126" s="83"/>
      <c r="H4126" s="798" t="s">
        <v>580</v>
      </c>
      <c r="I4126" s="240" t="s">
        <v>617</v>
      </c>
      <c r="J4126" s="83"/>
      <c r="K4126" s="736"/>
      <c r="L4126" s="83"/>
      <c r="M4126" s="83"/>
      <c r="N4126" s="83"/>
      <c r="O4126" s="83"/>
      <c r="P4126" s="83"/>
      <c r="Q4126" s="143" t="s">
        <v>110</v>
      </c>
      <c r="R4126" s="304">
        <v>0</v>
      </c>
      <c r="S4126" s="305">
        <v>0</v>
      </c>
      <c r="T4126" s="305">
        <v>0</v>
      </c>
      <c r="U4126" s="305">
        <v>0</v>
      </c>
      <c r="V4126" s="305">
        <v>0</v>
      </c>
      <c r="W4126" s="306">
        <v>0</v>
      </c>
      <c r="X4126" s="305">
        <v>0</v>
      </c>
      <c r="Y4126" s="305">
        <v>0</v>
      </c>
      <c r="Z4126" s="305">
        <v>0</v>
      </c>
      <c r="AA4126" s="305">
        <v>0</v>
      </c>
      <c r="AB4126" s="307">
        <v>0</v>
      </c>
      <c r="AC4126" s="307">
        <v>0</v>
      </c>
      <c r="AD4126" s="307">
        <v>0</v>
      </c>
      <c r="AE4126" s="307">
        <v>0</v>
      </c>
      <c r="AF4126" s="307">
        <v>0</v>
      </c>
      <c r="AG4126" s="307">
        <v>0</v>
      </c>
      <c r="AH4126" s="362">
        <v>0</v>
      </c>
      <c r="AI4126" s="362">
        <v>0</v>
      </c>
      <c r="AK4126" s="199"/>
      <c r="AM4126" s="11"/>
      <c r="AN4126" s="15"/>
      <c r="AO4126" s="11"/>
      <c r="AP4126" s="11"/>
    </row>
    <row r="4127" spans="3:42" outlineLevel="2" x14ac:dyDescent="0.2">
      <c r="C4127" s="252">
        <v>29</v>
      </c>
      <c r="D4127" s="119" t="s">
        <v>441</v>
      </c>
      <c r="F4127" s="802" t="s">
        <v>626</v>
      </c>
      <c r="R4127" s="800">
        <v>0</v>
      </c>
      <c r="S4127" s="800">
        <v>0</v>
      </c>
      <c r="T4127" s="800">
        <v>0</v>
      </c>
      <c r="U4127" s="800">
        <v>0</v>
      </c>
      <c r="V4127" s="800">
        <v>0</v>
      </c>
      <c r="W4127" s="800">
        <v>0</v>
      </c>
      <c r="X4127" s="800">
        <v>0</v>
      </c>
      <c r="Y4127" s="800">
        <v>0</v>
      </c>
      <c r="Z4127" s="800">
        <v>0</v>
      </c>
      <c r="AA4127" s="800">
        <v>0</v>
      </c>
      <c r="AB4127" s="800">
        <v>0</v>
      </c>
      <c r="AC4127" s="800">
        <v>0</v>
      </c>
      <c r="AD4127" s="800">
        <v>0</v>
      </c>
      <c r="AE4127" s="800">
        <v>0</v>
      </c>
      <c r="AF4127" s="800">
        <v>0</v>
      </c>
      <c r="AG4127" s="800">
        <v>0</v>
      </c>
      <c r="AH4127" s="800">
        <v>0</v>
      </c>
      <c r="AI4127" s="800">
        <v>0</v>
      </c>
      <c r="AK4127" s="199"/>
      <c r="AM4127" s="11"/>
      <c r="AN4127" s="15"/>
      <c r="AO4127" s="11"/>
      <c r="AP4127" s="11"/>
    </row>
    <row r="4128" spans="3:42" outlineLevel="2" x14ac:dyDescent="0.2">
      <c r="C4128" s="252">
        <v>29</v>
      </c>
      <c r="D4128" s="119" t="s">
        <v>441</v>
      </c>
      <c r="R4128" s="5"/>
      <c r="S4128" s="5"/>
      <c r="T4128" s="5"/>
      <c r="U4128" s="5"/>
      <c r="V4128" s="5"/>
      <c r="W4128" s="5"/>
      <c r="X4128" s="5"/>
      <c r="Y4128" s="5"/>
      <c r="AK4128" s="199"/>
      <c r="AM4128" s="11"/>
      <c r="AN4128" s="15"/>
      <c r="AO4128" s="11"/>
      <c r="AP4128" s="11"/>
    </row>
    <row r="4129" spans="3:42" outlineLevel="2" x14ac:dyDescent="0.2">
      <c r="C4129" s="252">
        <v>29</v>
      </c>
      <c r="D4129" s="119" t="s">
        <v>441</v>
      </c>
      <c r="F4129" s="789" t="s">
        <v>631</v>
      </c>
      <c r="G4129" s="790"/>
      <c r="H4129" s="803"/>
      <c r="I4129" s="790"/>
      <c r="J4129" s="790"/>
      <c r="K4129" s="792"/>
      <c r="L4129" s="789"/>
      <c r="M4129" s="789"/>
      <c r="N4129" s="789"/>
      <c r="O4129" s="789"/>
      <c r="P4129" s="789"/>
      <c r="Q4129" s="792"/>
      <c r="R4129" s="793"/>
      <c r="S4129" s="793"/>
      <c r="T4129" s="793"/>
      <c r="U4129" s="793"/>
      <c r="V4129" s="793"/>
      <c r="W4129" s="793"/>
      <c r="X4129" s="793"/>
      <c r="Y4129" s="793"/>
      <c r="Z4129" s="793"/>
      <c r="AA4129" s="793"/>
      <c r="AB4129" s="793"/>
      <c r="AC4129" s="793"/>
      <c r="AD4129" s="793"/>
      <c r="AE4129" s="793"/>
      <c r="AF4129" s="793"/>
      <c r="AG4129" s="793"/>
      <c r="AH4129" s="789"/>
      <c r="AI4129" s="789"/>
      <c r="AK4129" s="199"/>
      <c r="AM4129" s="11"/>
      <c r="AN4129" s="15"/>
      <c r="AO4129" s="11"/>
      <c r="AP4129" s="11"/>
    </row>
    <row r="4130" spans="3:42" outlineLevel="2" x14ac:dyDescent="0.2">
      <c r="C4130" s="252">
        <v>29</v>
      </c>
      <c r="D4130" s="119" t="s">
        <v>441</v>
      </c>
      <c r="F4130" t="s">
        <v>620</v>
      </c>
      <c r="AK4130" s="199"/>
      <c r="AM4130" s="11"/>
      <c r="AN4130" s="15"/>
      <c r="AO4130" s="11"/>
      <c r="AP4130" s="11"/>
    </row>
    <row r="4131" spans="3:42" outlineLevel="2" x14ac:dyDescent="0.2">
      <c r="C4131" s="252">
        <v>29</v>
      </c>
      <c r="D4131" s="119" t="s">
        <v>441</v>
      </c>
      <c r="F4131" s="761" t="s">
        <v>48</v>
      </c>
      <c r="G4131" s="75"/>
      <c r="H4131" s="796" t="s">
        <v>632</v>
      </c>
      <c r="I4131" s="801"/>
      <c r="J4131" s="75"/>
      <c r="K4131" s="741"/>
      <c r="L4131" s="75"/>
      <c r="M4131" s="75"/>
      <c r="N4131" s="75"/>
      <c r="O4131" s="75"/>
      <c r="P4131" s="75"/>
      <c r="Q4131" s="128" t="s">
        <v>536</v>
      </c>
      <c r="R4131" s="804">
        <v>0</v>
      </c>
      <c r="S4131" s="805">
        <v>0</v>
      </c>
      <c r="T4131" s="805">
        <v>0</v>
      </c>
      <c r="U4131" s="805">
        <v>0</v>
      </c>
      <c r="V4131" s="805">
        <v>0</v>
      </c>
      <c r="W4131" s="806">
        <v>0</v>
      </c>
      <c r="X4131" s="805">
        <v>0</v>
      </c>
      <c r="Y4131" s="805">
        <v>0</v>
      </c>
      <c r="Z4131" s="805">
        <v>0</v>
      </c>
      <c r="AA4131" s="805">
        <v>0</v>
      </c>
      <c r="AB4131" s="805">
        <v>0</v>
      </c>
      <c r="AC4131" s="805">
        <v>0</v>
      </c>
      <c r="AD4131" s="805">
        <v>0</v>
      </c>
      <c r="AE4131" s="805">
        <v>0</v>
      </c>
      <c r="AF4131" s="805">
        <v>0</v>
      </c>
      <c r="AG4131" s="805">
        <v>0</v>
      </c>
      <c r="AH4131" s="808">
        <v>0</v>
      </c>
      <c r="AI4131" s="808">
        <v>0</v>
      </c>
      <c r="AK4131" s="199"/>
      <c r="AM4131" s="11"/>
      <c r="AN4131" s="15"/>
      <c r="AO4131" s="11"/>
      <c r="AP4131" s="11"/>
    </row>
    <row r="4132" spans="3:42" outlineLevel="2" x14ac:dyDescent="0.2">
      <c r="C4132" s="252">
        <v>29</v>
      </c>
      <c r="D4132" s="119" t="s">
        <v>441</v>
      </c>
      <c r="F4132" s="767" t="s">
        <v>55</v>
      </c>
      <c r="H4132" s="797" t="s">
        <v>632</v>
      </c>
      <c r="K4132" s="164"/>
      <c r="Q4132" s="135" t="s">
        <v>536</v>
      </c>
      <c r="R4132" s="809">
        <v>0</v>
      </c>
      <c r="S4132" s="810">
        <v>0</v>
      </c>
      <c r="T4132" s="810">
        <v>0</v>
      </c>
      <c r="U4132" s="810">
        <v>0</v>
      </c>
      <c r="V4132" s="810">
        <v>0</v>
      </c>
      <c r="W4132" s="811">
        <v>0</v>
      </c>
      <c r="X4132" s="810">
        <v>0</v>
      </c>
      <c r="Y4132" s="810">
        <v>0</v>
      </c>
      <c r="Z4132" s="810">
        <v>0</v>
      </c>
      <c r="AA4132" s="810">
        <v>0</v>
      </c>
      <c r="AB4132" s="810">
        <v>0</v>
      </c>
      <c r="AC4132" s="810">
        <v>0</v>
      </c>
      <c r="AD4132" s="810">
        <v>0</v>
      </c>
      <c r="AE4132" s="810">
        <v>0</v>
      </c>
      <c r="AF4132" s="810">
        <v>0</v>
      </c>
      <c r="AG4132" s="810">
        <v>0</v>
      </c>
      <c r="AH4132" s="812">
        <v>0</v>
      </c>
      <c r="AI4132" s="812">
        <v>0</v>
      </c>
      <c r="AK4132" s="199"/>
      <c r="AM4132" s="11"/>
      <c r="AN4132" s="15"/>
      <c r="AO4132" s="11"/>
      <c r="AP4132" s="11"/>
    </row>
    <row r="4133" spans="3:42" outlineLevel="2" x14ac:dyDescent="0.2">
      <c r="C4133" s="252">
        <v>29</v>
      </c>
      <c r="D4133" s="119" t="s">
        <v>441</v>
      </c>
      <c r="F4133" s="783" t="s">
        <v>57</v>
      </c>
      <c r="G4133" s="83"/>
      <c r="H4133" s="798" t="s">
        <v>632</v>
      </c>
      <c r="I4133" s="799"/>
      <c r="J4133" s="83"/>
      <c r="K4133" s="736"/>
      <c r="L4133" s="83"/>
      <c r="M4133" s="83"/>
      <c r="N4133" s="83"/>
      <c r="O4133" s="83"/>
      <c r="P4133" s="83"/>
      <c r="Q4133" s="143" t="s">
        <v>536</v>
      </c>
      <c r="R4133" s="813">
        <v>0</v>
      </c>
      <c r="S4133" s="814">
        <v>0</v>
      </c>
      <c r="T4133" s="814">
        <v>0</v>
      </c>
      <c r="U4133" s="814">
        <v>0</v>
      </c>
      <c r="V4133" s="814">
        <v>0</v>
      </c>
      <c r="W4133" s="815">
        <v>0</v>
      </c>
      <c r="X4133" s="814">
        <v>0</v>
      </c>
      <c r="Y4133" s="814">
        <v>0</v>
      </c>
      <c r="Z4133" s="814">
        <v>0</v>
      </c>
      <c r="AA4133" s="814">
        <v>0</v>
      </c>
      <c r="AB4133" s="814">
        <v>0</v>
      </c>
      <c r="AC4133" s="814">
        <v>0</v>
      </c>
      <c r="AD4133" s="814">
        <v>0</v>
      </c>
      <c r="AE4133" s="814">
        <v>0</v>
      </c>
      <c r="AF4133" s="814">
        <v>0</v>
      </c>
      <c r="AG4133" s="814">
        <v>0</v>
      </c>
      <c r="AH4133" s="816">
        <v>0</v>
      </c>
      <c r="AI4133" s="816">
        <v>0</v>
      </c>
      <c r="AK4133" s="199"/>
      <c r="AM4133" s="11"/>
      <c r="AN4133" s="15"/>
      <c r="AO4133" s="11"/>
      <c r="AP4133" s="11"/>
    </row>
    <row r="4134" spans="3:42" outlineLevel="2" x14ac:dyDescent="0.2">
      <c r="C4134" s="252">
        <v>29</v>
      </c>
      <c r="D4134" s="119" t="s">
        <v>441</v>
      </c>
      <c r="F4134" s="12"/>
      <c r="H4134" s="817"/>
      <c r="K4134" s="16"/>
      <c r="Q4134" s="16"/>
      <c r="R4134" s="818"/>
      <c r="S4134" s="818"/>
      <c r="T4134" s="818"/>
      <c r="U4134" s="818"/>
      <c r="V4134" s="818"/>
      <c r="W4134" s="818"/>
      <c r="X4134" s="818"/>
      <c r="Y4134" s="818"/>
      <c r="Z4134" s="818"/>
      <c r="AA4134" s="818"/>
      <c r="AB4134" s="818"/>
      <c r="AC4134" s="818"/>
      <c r="AD4134" s="818"/>
      <c r="AE4134" s="818"/>
      <c r="AF4134" s="818"/>
      <c r="AG4134" s="818"/>
      <c r="AH4134" s="818"/>
      <c r="AI4134" s="818"/>
      <c r="AK4134" s="199"/>
      <c r="AM4134" s="11"/>
      <c r="AN4134" s="15"/>
      <c r="AO4134" s="11"/>
      <c r="AP4134" s="11"/>
    </row>
    <row r="4135" spans="3:42" outlineLevel="2" x14ac:dyDescent="0.2">
      <c r="C4135" s="252">
        <v>29</v>
      </c>
      <c r="D4135" s="119" t="s">
        <v>441</v>
      </c>
      <c r="F4135" s="121" t="s">
        <v>633</v>
      </c>
      <c r="G4135" s="756"/>
      <c r="H4135" s="757"/>
      <c r="I4135" s="788"/>
      <c r="J4135" s="756"/>
      <c r="K4135" s="758"/>
      <c r="L4135" s="759"/>
      <c r="M4135" s="759"/>
      <c r="N4135" s="759"/>
      <c r="O4135" s="759"/>
      <c r="P4135" s="759"/>
      <c r="Q4135" s="758"/>
      <c r="R4135" s="760"/>
      <c r="S4135" s="760"/>
      <c r="T4135" s="760"/>
      <c r="U4135" s="760"/>
      <c r="V4135" s="760"/>
      <c r="W4135" s="760"/>
      <c r="X4135" s="760"/>
      <c r="Y4135" s="760"/>
      <c r="Z4135" s="760"/>
      <c r="AA4135" s="760"/>
      <c r="AB4135" s="760"/>
      <c r="AC4135" s="760"/>
      <c r="AD4135" s="760"/>
      <c r="AE4135" s="760"/>
      <c r="AF4135" s="760"/>
      <c r="AG4135" s="760"/>
      <c r="AH4135" s="759"/>
      <c r="AI4135" s="759"/>
      <c r="AK4135" s="199"/>
      <c r="AM4135" s="11"/>
      <c r="AN4135" s="15"/>
      <c r="AO4135" s="11"/>
      <c r="AP4135" s="11"/>
    </row>
    <row r="4136" spans="3:42" outlineLevel="2" x14ac:dyDescent="0.2">
      <c r="C4136" s="252">
        <v>29</v>
      </c>
      <c r="D4136" s="119" t="s">
        <v>441</v>
      </c>
      <c r="F4136" s="789" t="s">
        <v>634</v>
      </c>
      <c r="G4136" s="790"/>
      <c r="H4136" s="803"/>
      <c r="I4136" s="791"/>
      <c r="J4136" s="790"/>
      <c r="K4136" s="792"/>
      <c r="L4136" s="789"/>
      <c r="M4136" s="789"/>
      <c r="N4136" s="789"/>
      <c r="O4136" s="789"/>
      <c r="P4136" s="789"/>
      <c r="Q4136" s="792"/>
      <c r="R4136" s="793"/>
      <c r="S4136" s="793"/>
      <c r="T4136" s="793"/>
      <c r="U4136" s="793"/>
      <c r="V4136" s="793"/>
      <c r="W4136" s="793"/>
      <c r="X4136" s="793"/>
      <c r="Y4136" s="793"/>
      <c r="Z4136" s="793"/>
      <c r="AA4136" s="793"/>
      <c r="AB4136" s="793"/>
      <c r="AC4136" s="793"/>
      <c r="AD4136" s="793"/>
      <c r="AE4136" s="793"/>
      <c r="AF4136" s="793"/>
      <c r="AG4136" s="793"/>
      <c r="AH4136" s="789"/>
      <c r="AI4136" s="789"/>
      <c r="AK4136" s="199"/>
      <c r="AM4136" s="11"/>
      <c r="AN4136" s="15"/>
      <c r="AO4136" s="11"/>
      <c r="AP4136" s="11"/>
    </row>
    <row r="4137" spans="3:42" outlineLevel="2" x14ac:dyDescent="0.2">
      <c r="C4137" s="252">
        <v>29</v>
      </c>
      <c r="D4137" s="119" t="s">
        <v>441</v>
      </c>
      <c r="F4137" s="794" t="s">
        <v>610</v>
      </c>
      <c r="H4137" s="795"/>
      <c r="AK4137" s="199"/>
      <c r="AM4137" s="11"/>
      <c r="AN4137" s="15"/>
      <c r="AO4137" s="11"/>
      <c r="AP4137" s="11"/>
    </row>
    <row r="4138" spans="3:42" outlineLevel="2" x14ac:dyDescent="0.2">
      <c r="C4138" s="252">
        <v>29</v>
      </c>
      <c r="D4138" s="119" t="s">
        <v>441</v>
      </c>
      <c r="F4138" s="761" t="s">
        <v>62</v>
      </c>
      <c r="G4138" s="75"/>
      <c r="H4138" s="796" t="s">
        <v>12</v>
      </c>
      <c r="I4138" s="796" t="s">
        <v>611</v>
      </c>
      <c r="J4138" s="75"/>
      <c r="K4138" s="741"/>
      <c r="L4138" s="75"/>
      <c r="M4138" s="75"/>
      <c r="N4138" s="75"/>
      <c r="O4138" s="75"/>
      <c r="P4138" s="75"/>
      <c r="Q4138" s="128" t="s">
        <v>110</v>
      </c>
      <c r="R4138" s="299">
        <v>0</v>
      </c>
      <c r="S4138" s="300">
        <v>0</v>
      </c>
      <c r="T4138" s="300">
        <v>0</v>
      </c>
      <c r="U4138" s="300">
        <v>0</v>
      </c>
      <c r="V4138" s="300">
        <v>0</v>
      </c>
      <c r="W4138" s="301">
        <v>0</v>
      </c>
      <c r="X4138" s="300">
        <v>0</v>
      </c>
      <c r="Y4138" s="300">
        <v>0</v>
      </c>
      <c r="Z4138" s="300">
        <v>0</v>
      </c>
      <c r="AA4138" s="300">
        <v>0</v>
      </c>
      <c r="AB4138" s="302">
        <v>0</v>
      </c>
      <c r="AC4138" s="302">
        <v>0</v>
      </c>
      <c r="AD4138" s="302">
        <v>0</v>
      </c>
      <c r="AE4138" s="302">
        <v>0</v>
      </c>
      <c r="AF4138" s="302">
        <v>0</v>
      </c>
      <c r="AG4138" s="302">
        <v>0</v>
      </c>
      <c r="AH4138" s="348">
        <v>0</v>
      </c>
      <c r="AI4138" s="348">
        <v>0</v>
      </c>
      <c r="AK4138" s="199"/>
      <c r="AM4138" s="11"/>
      <c r="AN4138" s="15"/>
      <c r="AO4138" s="11"/>
      <c r="AP4138" s="11"/>
    </row>
    <row r="4139" spans="3:42" outlineLevel="2" x14ac:dyDescent="0.2">
      <c r="C4139" s="252">
        <v>29</v>
      </c>
      <c r="D4139" s="119" t="s">
        <v>441</v>
      </c>
      <c r="F4139" s="767" t="s">
        <v>188</v>
      </c>
      <c r="H4139" s="797" t="s">
        <v>12</v>
      </c>
      <c r="I4139" s="797" t="s">
        <v>612</v>
      </c>
      <c r="K4139" s="164"/>
      <c r="Q4139" s="135" t="s">
        <v>110</v>
      </c>
      <c r="R4139" s="314">
        <v>0</v>
      </c>
      <c r="S4139" s="315">
        <v>0</v>
      </c>
      <c r="T4139" s="315">
        <v>0</v>
      </c>
      <c r="U4139" s="315">
        <v>0</v>
      </c>
      <c r="V4139" s="315">
        <v>0</v>
      </c>
      <c r="W4139" s="316">
        <v>0</v>
      </c>
      <c r="X4139" s="315">
        <v>0</v>
      </c>
      <c r="Y4139" s="315">
        <v>0</v>
      </c>
      <c r="Z4139" s="315">
        <v>0</v>
      </c>
      <c r="AA4139" s="315">
        <v>0</v>
      </c>
      <c r="AB4139" s="5">
        <v>0</v>
      </c>
      <c r="AC4139" s="5">
        <v>0</v>
      </c>
      <c r="AD4139" s="5">
        <v>0</v>
      </c>
      <c r="AE4139" s="5">
        <v>0</v>
      </c>
      <c r="AF4139" s="5">
        <v>0</v>
      </c>
      <c r="AG4139" s="5">
        <v>0</v>
      </c>
      <c r="AH4139" s="350">
        <v>0</v>
      </c>
      <c r="AI4139" s="350">
        <v>0</v>
      </c>
      <c r="AK4139" s="199"/>
      <c r="AM4139" s="11"/>
      <c r="AN4139" s="15"/>
      <c r="AO4139" s="11"/>
      <c r="AP4139" s="11"/>
    </row>
    <row r="4140" spans="3:42" outlineLevel="2" x14ac:dyDescent="0.2">
      <c r="C4140" s="252">
        <v>29</v>
      </c>
      <c r="D4140" s="119" t="s">
        <v>441</v>
      </c>
      <c r="F4140" s="767" t="s">
        <v>613</v>
      </c>
      <c r="H4140" s="797" t="s">
        <v>12</v>
      </c>
      <c r="I4140" s="234" t="s">
        <v>614</v>
      </c>
      <c r="K4140" s="164"/>
      <c r="Q4140" s="135" t="s">
        <v>110</v>
      </c>
      <c r="R4140" s="314">
        <v>0</v>
      </c>
      <c r="S4140" s="315">
        <v>0</v>
      </c>
      <c r="T4140" s="315">
        <v>0</v>
      </c>
      <c r="U4140" s="315">
        <v>0</v>
      </c>
      <c r="V4140" s="315">
        <v>0</v>
      </c>
      <c r="W4140" s="316">
        <v>11.520461253938103</v>
      </c>
      <c r="X4140" s="315">
        <v>0</v>
      </c>
      <c r="Y4140" s="315">
        <v>0</v>
      </c>
      <c r="Z4140" s="315">
        <v>0</v>
      </c>
      <c r="AA4140" s="315">
        <v>0</v>
      </c>
      <c r="AB4140" s="5">
        <v>0</v>
      </c>
      <c r="AC4140" s="5">
        <v>0</v>
      </c>
      <c r="AD4140" s="5">
        <v>0</v>
      </c>
      <c r="AE4140" s="5">
        <v>0</v>
      </c>
      <c r="AF4140" s="5">
        <v>0</v>
      </c>
      <c r="AG4140" s="5">
        <v>0</v>
      </c>
      <c r="AH4140" s="350">
        <v>0</v>
      </c>
      <c r="AI4140" s="350">
        <v>0</v>
      </c>
      <c r="AK4140" s="199"/>
      <c r="AM4140" s="11"/>
      <c r="AN4140" s="15"/>
      <c r="AO4140" s="11"/>
      <c r="AP4140" s="11"/>
    </row>
    <row r="4141" spans="3:42" outlineLevel="2" x14ac:dyDescent="0.2">
      <c r="C4141" s="252">
        <v>29</v>
      </c>
      <c r="D4141" s="119" t="s">
        <v>441</v>
      </c>
      <c r="F4141" s="783" t="s">
        <v>57</v>
      </c>
      <c r="G4141" s="83"/>
      <c r="H4141" s="798" t="s">
        <v>12</v>
      </c>
      <c r="I4141" s="799"/>
      <c r="J4141" s="83"/>
      <c r="K4141" s="736"/>
      <c r="L4141" s="83"/>
      <c r="M4141" s="83"/>
      <c r="N4141" s="83"/>
      <c r="O4141" s="83"/>
      <c r="P4141" s="83"/>
      <c r="Q4141" s="143" t="s">
        <v>110</v>
      </c>
      <c r="R4141" s="304">
        <v>0</v>
      </c>
      <c r="S4141" s="305">
        <v>0</v>
      </c>
      <c r="T4141" s="305">
        <v>0</v>
      </c>
      <c r="U4141" s="305">
        <v>0</v>
      </c>
      <c r="V4141" s="305">
        <v>0</v>
      </c>
      <c r="W4141" s="306">
        <v>0</v>
      </c>
      <c r="X4141" s="305">
        <v>0</v>
      </c>
      <c r="Y4141" s="305">
        <v>0</v>
      </c>
      <c r="Z4141" s="305">
        <v>0</v>
      </c>
      <c r="AA4141" s="305">
        <v>0</v>
      </c>
      <c r="AB4141" s="307">
        <v>0</v>
      </c>
      <c r="AC4141" s="307">
        <v>0</v>
      </c>
      <c r="AD4141" s="307">
        <v>0</v>
      </c>
      <c r="AE4141" s="307">
        <v>0</v>
      </c>
      <c r="AF4141" s="307">
        <v>0</v>
      </c>
      <c r="AG4141" s="307">
        <v>0</v>
      </c>
      <c r="AH4141" s="362">
        <v>0</v>
      </c>
      <c r="AI4141" s="362">
        <v>0</v>
      </c>
      <c r="AK4141" s="199"/>
      <c r="AM4141" s="11"/>
      <c r="AN4141" s="15"/>
      <c r="AO4141" s="11"/>
      <c r="AP4141" s="11"/>
    </row>
    <row r="4142" spans="3:42" outlineLevel="2" x14ac:dyDescent="0.2">
      <c r="C4142" s="252">
        <v>29</v>
      </c>
      <c r="D4142" s="119" t="s">
        <v>441</v>
      </c>
      <c r="F4142" s="12"/>
      <c r="H4142" s="234"/>
      <c r="K4142" s="164"/>
      <c r="Q4142" s="16"/>
      <c r="R4142" s="800">
        <v>0</v>
      </c>
      <c r="S4142" s="800">
        <v>0</v>
      </c>
      <c r="T4142" s="800">
        <v>0</v>
      </c>
      <c r="U4142" s="800">
        <v>0</v>
      </c>
      <c r="V4142" s="800">
        <v>0</v>
      </c>
      <c r="W4142" s="800">
        <v>11.520461253938103</v>
      </c>
      <c r="X4142" s="800">
        <v>0</v>
      </c>
      <c r="Y4142" s="800">
        <v>0</v>
      </c>
      <c r="Z4142" s="800">
        <v>0</v>
      </c>
      <c r="AA4142" s="800">
        <v>0</v>
      </c>
      <c r="AB4142" s="800">
        <v>0</v>
      </c>
      <c r="AC4142" s="800">
        <v>0</v>
      </c>
      <c r="AD4142" s="800">
        <v>0</v>
      </c>
      <c r="AE4142" s="800">
        <v>0</v>
      </c>
      <c r="AF4142" s="800">
        <v>0</v>
      </c>
      <c r="AG4142" s="800">
        <v>0</v>
      </c>
      <c r="AH4142" s="800">
        <v>0</v>
      </c>
      <c r="AI4142" s="800">
        <v>0</v>
      </c>
      <c r="AK4142" s="199"/>
      <c r="AM4142" s="11"/>
      <c r="AN4142" s="15"/>
      <c r="AO4142" s="11"/>
      <c r="AP4142" s="11"/>
    </row>
    <row r="4143" spans="3:42" outlineLevel="2" x14ac:dyDescent="0.2">
      <c r="C4143" s="252">
        <v>29</v>
      </c>
      <c r="D4143" s="119" t="s">
        <v>441</v>
      </c>
      <c r="F4143" s="794" t="s">
        <v>615</v>
      </c>
      <c r="AK4143" s="199"/>
      <c r="AM4143" s="11"/>
      <c r="AN4143" s="15"/>
      <c r="AO4143" s="11"/>
      <c r="AP4143" s="11"/>
    </row>
    <row r="4144" spans="3:42" outlineLevel="2" x14ac:dyDescent="0.2">
      <c r="C4144" s="252">
        <v>29</v>
      </c>
      <c r="D4144" s="119" t="s">
        <v>441</v>
      </c>
      <c r="F4144" s="761" t="s">
        <v>48</v>
      </c>
      <c r="G4144" s="75"/>
      <c r="H4144" s="796" t="s">
        <v>12</v>
      </c>
      <c r="I4144" s="801"/>
      <c r="J4144" s="75"/>
      <c r="K4144" s="741"/>
      <c r="L4144" s="75"/>
      <c r="M4144" s="75"/>
      <c r="N4144" s="75"/>
      <c r="O4144" s="75"/>
      <c r="P4144" s="75"/>
      <c r="Q4144" s="128" t="s">
        <v>110</v>
      </c>
      <c r="R4144" s="299">
        <v>0</v>
      </c>
      <c r="S4144" s="300">
        <v>0</v>
      </c>
      <c r="T4144" s="300">
        <v>0</v>
      </c>
      <c r="U4144" s="300">
        <v>0</v>
      </c>
      <c r="V4144" s="300">
        <v>0</v>
      </c>
      <c r="W4144" s="301">
        <v>0</v>
      </c>
      <c r="X4144" s="300">
        <v>0</v>
      </c>
      <c r="Y4144" s="300">
        <v>0</v>
      </c>
      <c r="Z4144" s="300">
        <v>0</v>
      </c>
      <c r="AA4144" s="300">
        <v>0</v>
      </c>
      <c r="AB4144" s="302">
        <v>0</v>
      </c>
      <c r="AC4144" s="302">
        <v>0</v>
      </c>
      <c r="AD4144" s="302">
        <v>0</v>
      </c>
      <c r="AE4144" s="302">
        <v>0</v>
      </c>
      <c r="AF4144" s="302">
        <v>0</v>
      </c>
      <c r="AG4144" s="302">
        <v>0</v>
      </c>
      <c r="AH4144" s="348">
        <v>0</v>
      </c>
      <c r="AI4144" s="348">
        <v>0</v>
      </c>
      <c r="AK4144" s="199"/>
      <c r="AM4144" s="11"/>
      <c r="AN4144" s="15"/>
      <c r="AO4144" s="11"/>
      <c r="AP4144" s="11"/>
    </row>
    <row r="4145" spans="3:42" outlineLevel="2" x14ac:dyDescent="0.2">
      <c r="C4145" s="252">
        <v>29</v>
      </c>
      <c r="D4145" s="119" t="s">
        <v>441</v>
      </c>
      <c r="F4145" s="767" t="s">
        <v>55</v>
      </c>
      <c r="H4145" s="797" t="s">
        <v>12</v>
      </c>
      <c r="K4145" s="164"/>
      <c r="Q4145" s="135" t="s">
        <v>110</v>
      </c>
      <c r="R4145" s="314">
        <v>0</v>
      </c>
      <c r="S4145" s="315">
        <v>0</v>
      </c>
      <c r="T4145" s="315">
        <v>0</v>
      </c>
      <c r="U4145" s="315">
        <v>0</v>
      </c>
      <c r="V4145" s="315">
        <v>0</v>
      </c>
      <c r="W4145" s="316">
        <v>11.520461253938103</v>
      </c>
      <c r="X4145" s="315">
        <v>0</v>
      </c>
      <c r="Y4145" s="315">
        <v>0</v>
      </c>
      <c r="Z4145" s="315">
        <v>0</v>
      </c>
      <c r="AA4145" s="315">
        <v>0</v>
      </c>
      <c r="AB4145" s="5">
        <v>0</v>
      </c>
      <c r="AC4145" s="5">
        <v>0</v>
      </c>
      <c r="AD4145" s="5">
        <v>0</v>
      </c>
      <c r="AE4145" s="5">
        <v>0</v>
      </c>
      <c r="AF4145" s="5">
        <v>0</v>
      </c>
      <c r="AG4145" s="5">
        <v>0</v>
      </c>
      <c r="AH4145" s="350">
        <v>0</v>
      </c>
      <c r="AI4145" s="350">
        <v>0</v>
      </c>
      <c r="AK4145" s="199"/>
      <c r="AM4145" s="11"/>
      <c r="AN4145" s="15"/>
      <c r="AO4145" s="11"/>
      <c r="AP4145" s="11"/>
    </row>
    <row r="4146" spans="3:42" outlineLevel="2" x14ac:dyDescent="0.2">
      <c r="C4146" s="252">
        <v>29</v>
      </c>
      <c r="D4146" s="119" t="s">
        <v>441</v>
      </c>
      <c r="F4146" s="783" t="s">
        <v>57</v>
      </c>
      <c r="G4146" s="83"/>
      <c r="H4146" s="798" t="s">
        <v>12</v>
      </c>
      <c r="I4146" s="799"/>
      <c r="J4146" s="83"/>
      <c r="K4146" s="736"/>
      <c r="L4146" s="83"/>
      <c r="M4146" s="83"/>
      <c r="N4146" s="83"/>
      <c r="O4146" s="83"/>
      <c r="P4146" s="83"/>
      <c r="Q4146" s="143" t="s">
        <v>110</v>
      </c>
      <c r="R4146" s="304">
        <v>0</v>
      </c>
      <c r="S4146" s="305">
        <v>0</v>
      </c>
      <c r="T4146" s="305">
        <v>0</v>
      </c>
      <c r="U4146" s="305">
        <v>0</v>
      </c>
      <c r="V4146" s="305">
        <v>0</v>
      </c>
      <c r="W4146" s="306">
        <v>0</v>
      </c>
      <c r="X4146" s="305">
        <v>0</v>
      </c>
      <c r="Y4146" s="305">
        <v>0</v>
      </c>
      <c r="Z4146" s="305">
        <v>0</v>
      </c>
      <c r="AA4146" s="305">
        <v>0</v>
      </c>
      <c r="AB4146" s="307">
        <v>0</v>
      </c>
      <c r="AC4146" s="307">
        <v>0</v>
      </c>
      <c r="AD4146" s="307">
        <v>0</v>
      </c>
      <c r="AE4146" s="307">
        <v>0</v>
      </c>
      <c r="AF4146" s="307">
        <v>0</v>
      </c>
      <c r="AG4146" s="307">
        <v>0</v>
      </c>
      <c r="AH4146" s="362">
        <v>0</v>
      </c>
      <c r="AI4146" s="362">
        <v>0</v>
      </c>
      <c r="AK4146" s="199"/>
      <c r="AM4146" s="11"/>
      <c r="AN4146" s="15"/>
      <c r="AO4146" s="11"/>
      <c r="AP4146" s="11"/>
    </row>
    <row r="4147" spans="3:42" outlineLevel="2" x14ac:dyDescent="0.2">
      <c r="C4147" s="252">
        <v>29</v>
      </c>
      <c r="D4147" s="119" t="s">
        <v>441</v>
      </c>
      <c r="F4147" s="12"/>
      <c r="H4147" s="164"/>
      <c r="K4147" s="164"/>
      <c r="Q4147" s="16"/>
      <c r="R4147" s="800">
        <v>0</v>
      </c>
      <c r="S4147" s="800">
        <v>0</v>
      </c>
      <c r="T4147" s="800">
        <v>0</v>
      </c>
      <c r="U4147" s="800">
        <v>0</v>
      </c>
      <c r="V4147" s="800">
        <v>0</v>
      </c>
      <c r="W4147" s="800">
        <v>11.520461253938103</v>
      </c>
      <c r="X4147" s="800">
        <v>0</v>
      </c>
      <c r="Y4147" s="800">
        <v>0</v>
      </c>
      <c r="Z4147" s="800">
        <v>0</v>
      </c>
      <c r="AA4147" s="800">
        <v>0</v>
      </c>
      <c r="AB4147" s="800">
        <v>0</v>
      </c>
      <c r="AC4147" s="800">
        <v>0</v>
      </c>
      <c r="AD4147" s="800">
        <v>0</v>
      </c>
      <c r="AE4147" s="800">
        <v>0</v>
      </c>
      <c r="AF4147" s="800">
        <v>0</v>
      </c>
      <c r="AG4147" s="800">
        <v>0</v>
      </c>
      <c r="AH4147" s="800">
        <v>0</v>
      </c>
      <c r="AI4147" s="800">
        <v>0</v>
      </c>
      <c r="AK4147" s="199"/>
      <c r="AM4147" s="11"/>
      <c r="AN4147" s="15"/>
      <c r="AO4147" s="11"/>
      <c r="AP4147" s="11"/>
    </row>
    <row r="4148" spans="3:42" outlineLevel="2" x14ac:dyDescent="0.2">
      <c r="C4148" s="252">
        <v>29</v>
      </c>
      <c r="D4148" s="119" t="s">
        <v>441</v>
      </c>
      <c r="F4148" s="794" t="s">
        <v>69</v>
      </c>
      <c r="AK4148" s="199"/>
      <c r="AM4148" s="11"/>
      <c r="AN4148" s="15"/>
      <c r="AO4148" s="11"/>
      <c r="AP4148" s="11"/>
    </row>
    <row r="4149" spans="3:42" outlineLevel="2" x14ac:dyDescent="0.2">
      <c r="C4149" s="252">
        <v>29</v>
      </c>
      <c r="D4149" s="119" t="s">
        <v>441</v>
      </c>
      <c r="F4149" s="761" t="s">
        <v>9</v>
      </c>
      <c r="G4149" s="75"/>
      <c r="H4149" s="796" t="s">
        <v>12</v>
      </c>
      <c r="I4149" s="801"/>
      <c r="J4149" s="75"/>
      <c r="K4149" s="741"/>
      <c r="L4149" s="75"/>
      <c r="M4149" s="75"/>
      <c r="N4149" s="75"/>
      <c r="O4149" s="75"/>
      <c r="P4149" s="75"/>
      <c r="Q4149" s="128" t="s">
        <v>110</v>
      </c>
      <c r="R4149" s="299">
        <v>0</v>
      </c>
      <c r="S4149" s="300">
        <v>0</v>
      </c>
      <c r="T4149" s="300">
        <v>0</v>
      </c>
      <c r="U4149" s="300">
        <v>0</v>
      </c>
      <c r="V4149" s="300">
        <v>0</v>
      </c>
      <c r="W4149" s="301">
        <v>-0.50671434264844839</v>
      </c>
      <c r="X4149" s="300">
        <v>0</v>
      </c>
      <c r="Y4149" s="300">
        <v>0</v>
      </c>
      <c r="Z4149" s="300">
        <v>0</v>
      </c>
      <c r="AA4149" s="300">
        <v>0</v>
      </c>
      <c r="AB4149" s="302">
        <v>0</v>
      </c>
      <c r="AC4149" s="302">
        <v>0</v>
      </c>
      <c r="AD4149" s="302">
        <v>0</v>
      </c>
      <c r="AE4149" s="302">
        <v>0</v>
      </c>
      <c r="AF4149" s="302">
        <v>-1.6220973866470796</v>
      </c>
      <c r="AG4149" s="302">
        <v>-3.5599150713129033</v>
      </c>
      <c r="AH4149" s="348">
        <v>-3.9266634671214002</v>
      </c>
      <c r="AI4149" s="348">
        <v>-3.2295739738298352</v>
      </c>
      <c r="AK4149" s="199"/>
      <c r="AM4149" s="11"/>
      <c r="AN4149" s="15"/>
      <c r="AO4149" s="11"/>
      <c r="AP4149" s="11"/>
    </row>
    <row r="4150" spans="3:42" outlineLevel="2" x14ac:dyDescent="0.2">
      <c r="C4150" s="252">
        <v>29</v>
      </c>
      <c r="D4150" s="119" t="s">
        <v>441</v>
      </c>
      <c r="F4150" s="767" t="s">
        <v>14</v>
      </c>
      <c r="H4150" s="797" t="s">
        <v>12</v>
      </c>
      <c r="K4150" s="164"/>
      <c r="Q4150" s="135" t="s">
        <v>110</v>
      </c>
      <c r="R4150" s="314">
        <v>0</v>
      </c>
      <c r="S4150" s="315">
        <v>0</v>
      </c>
      <c r="T4150" s="315">
        <v>0</v>
      </c>
      <c r="U4150" s="315">
        <v>0</v>
      </c>
      <c r="V4150" s="315">
        <v>0</v>
      </c>
      <c r="W4150" s="316">
        <v>-0.36922841441643423</v>
      </c>
      <c r="X4150" s="315">
        <v>0</v>
      </c>
      <c r="Y4150" s="315">
        <v>0</v>
      </c>
      <c r="Z4150" s="315">
        <v>0</v>
      </c>
      <c r="AA4150" s="315">
        <v>0</v>
      </c>
      <c r="AB4150" s="5">
        <v>0</v>
      </c>
      <c r="AC4150" s="5">
        <v>0</v>
      </c>
      <c r="AD4150" s="5">
        <v>0</v>
      </c>
      <c r="AE4150" s="5">
        <v>0</v>
      </c>
      <c r="AF4150" s="5">
        <v>-1.1819765017314081</v>
      </c>
      <c r="AG4150" s="5">
        <v>-2.5940094578099577</v>
      </c>
      <c r="AH4150" s="350">
        <v>-2.8612486442248781</v>
      </c>
      <c r="AI4150" s="350">
        <v>-2.3532992402882882</v>
      </c>
      <c r="AK4150" s="199"/>
      <c r="AM4150" s="11"/>
      <c r="AN4150" s="15"/>
      <c r="AO4150" s="11"/>
      <c r="AP4150" s="11"/>
    </row>
    <row r="4151" spans="3:42" outlineLevel="2" x14ac:dyDescent="0.2">
      <c r="C4151" s="252">
        <v>29</v>
      </c>
      <c r="D4151" s="119" t="s">
        <v>441</v>
      </c>
      <c r="F4151" s="783" t="s">
        <v>16</v>
      </c>
      <c r="G4151" s="83"/>
      <c r="H4151" s="798" t="s">
        <v>12</v>
      </c>
      <c r="I4151" s="799"/>
      <c r="J4151" s="83"/>
      <c r="K4151" s="736"/>
      <c r="L4151" s="83"/>
      <c r="M4151" s="83"/>
      <c r="N4151" s="83"/>
      <c r="O4151" s="83"/>
      <c r="P4151" s="83"/>
      <c r="Q4151" s="143" t="s">
        <v>110</v>
      </c>
      <c r="R4151" s="304">
        <v>0</v>
      </c>
      <c r="S4151" s="305">
        <v>0</v>
      </c>
      <c r="T4151" s="305">
        <v>0</v>
      </c>
      <c r="U4151" s="305">
        <v>0</v>
      </c>
      <c r="V4151" s="305">
        <v>0</v>
      </c>
      <c r="W4151" s="306">
        <v>0</v>
      </c>
      <c r="X4151" s="305">
        <v>0</v>
      </c>
      <c r="Y4151" s="305">
        <v>0</v>
      </c>
      <c r="Z4151" s="305">
        <v>0</v>
      </c>
      <c r="AA4151" s="305">
        <v>0</v>
      </c>
      <c r="AB4151" s="307">
        <v>0</v>
      </c>
      <c r="AC4151" s="307">
        <v>0</v>
      </c>
      <c r="AD4151" s="307">
        <v>0</v>
      </c>
      <c r="AE4151" s="307">
        <v>0</v>
      </c>
      <c r="AF4151" s="307">
        <v>0</v>
      </c>
      <c r="AG4151" s="307">
        <v>0</v>
      </c>
      <c r="AH4151" s="362">
        <v>0</v>
      </c>
      <c r="AI4151" s="362">
        <v>0</v>
      </c>
      <c r="AK4151" s="199"/>
      <c r="AM4151" s="11"/>
      <c r="AN4151" s="15"/>
      <c r="AO4151" s="11"/>
      <c r="AP4151" s="11"/>
    </row>
    <row r="4152" spans="3:42" outlineLevel="2" x14ac:dyDescent="0.2">
      <c r="C4152" s="252">
        <v>29</v>
      </c>
      <c r="D4152" s="119" t="s">
        <v>441</v>
      </c>
      <c r="F4152" s="12"/>
      <c r="H4152" s="797"/>
      <c r="K4152" s="164"/>
      <c r="Q4152" s="16"/>
      <c r="R4152" s="800">
        <v>0</v>
      </c>
      <c r="S4152" s="800">
        <v>0</v>
      </c>
      <c r="T4152" s="800">
        <v>0</v>
      </c>
      <c r="U4152" s="800">
        <v>0</v>
      </c>
      <c r="V4152" s="800">
        <v>0</v>
      </c>
      <c r="W4152" s="800">
        <v>-0.87594275706488256</v>
      </c>
      <c r="X4152" s="800">
        <v>0</v>
      </c>
      <c r="Y4152" s="800">
        <v>0</v>
      </c>
      <c r="Z4152" s="800">
        <v>0</v>
      </c>
      <c r="AA4152" s="800">
        <v>0</v>
      </c>
      <c r="AB4152" s="800">
        <v>0</v>
      </c>
      <c r="AC4152" s="800">
        <v>0</v>
      </c>
      <c r="AD4152" s="800">
        <v>0</v>
      </c>
      <c r="AE4152" s="800">
        <v>0</v>
      </c>
      <c r="AF4152" s="800">
        <v>-2.8040738883784879</v>
      </c>
      <c r="AG4152" s="800">
        <v>-6.153924529122861</v>
      </c>
      <c r="AH4152" s="800">
        <v>-6.7879121113462784</v>
      </c>
      <c r="AI4152" s="800">
        <v>-5.5828732141181234</v>
      </c>
      <c r="AK4152" s="199"/>
      <c r="AM4152" s="11"/>
      <c r="AN4152" s="15"/>
      <c r="AO4152" s="11"/>
      <c r="AP4152" s="11"/>
    </row>
    <row r="4153" spans="3:42" outlineLevel="2" x14ac:dyDescent="0.2">
      <c r="C4153" s="252">
        <v>29</v>
      </c>
      <c r="D4153" s="119" t="s">
        <v>441</v>
      </c>
      <c r="F4153" s="794" t="s">
        <v>616</v>
      </c>
      <c r="AK4153" s="199"/>
      <c r="AM4153" s="11"/>
      <c r="AN4153" s="15"/>
      <c r="AO4153" s="11"/>
      <c r="AP4153" s="11"/>
    </row>
    <row r="4154" spans="3:42" outlineLevel="2" x14ac:dyDescent="0.2">
      <c r="C4154" s="252">
        <v>29</v>
      </c>
      <c r="D4154" s="119" t="s">
        <v>441</v>
      </c>
      <c r="F4154" s="761" t="s">
        <v>48</v>
      </c>
      <c r="G4154" s="75"/>
      <c r="H4154" s="796" t="s">
        <v>12</v>
      </c>
      <c r="I4154" s="228" t="s">
        <v>617</v>
      </c>
      <c r="J4154" s="75"/>
      <c r="K4154" s="741"/>
      <c r="L4154" s="75"/>
      <c r="M4154" s="75"/>
      <c r="N4154" s="75"/>
      <c r="O4154" s="75"/>
      <c r="P4154" s="75"/>
      <c r="Q4154" s="128" t="s">
        <v>110</v>
      </c>
      <c r="R4154" s="299">
        <v>0</v>
      </c>
      <c r="S4154" s="300">
        <v>0</v>
      </c>
      <c r="T4154" s="300">
        <v>0</v>
      </c>
      <c r="U4154" s="300">
        <v>0</v>
      </c>
      <c r="V4154" s="300">
        <v>0</v>
      </c>
      <c r="W4154" s="301">
        <v>0</v>
      </c>
      <c r="X4154" s="300">
        <v>0</v>
      </c>
      <c r="Y4154" s="300">
        <v>0</v>
      </c>
      <c r="Z4154" s="300">
        <v>0</v>
      </c>
      <c r="AA4154" s="300">
        <v>0</v>
      </c>
      <c r="AB4154" s="302">
        <v>0</v>
      </c>
      <c r="AC4154" s="302">
        <v>0</v>
      </c>
      <c r="AD4154" s="302">
        <v>0</v>
      </c>
      <c r="AE4154" s="302">
        <v>0</v>
      </c>
      <c r="AF4154" s="302">
        <v>0</v>
      </c>
      <c r="AG4154" s="302">
        <v>0</v>
      </c>
      <c r="AH4154" s="348">
        <v>0</v>
      </c>
      <c r="AI4154" s="348">
        <v>0</v>
      </c>
      <c r="AK4154" s="199"/>
      <c r="AM4154" s="11"/>
      <c r="AN4154" s="15"/>
      <c r="AO4154" s="11"/>
      <c r="AP4154" s="11"/>
    </row>
    <row r="4155" spans="3:42" outlineLevel="2" x14ac:dyDescent="0.2">
      <c r="C4155" s="252">
        <v>29</v>
      </c>
      <c r="D4155" s="119" t="s">
        <v>441</v>
      </c>
      <c r="F4155" s="767" t="s">
        <v>55</v>
      </c>
      <c r="H4155" s="797" t="s">
        <v>12</v>
      </c>
      <c r="I4155" s="234" t="s">
        <v>617</v>
      </c>
      <c r="K4155" s="164"/>
      <c r="Q4155" s="135" t="s">
        <v>110</v>
      </c>
      <c r="R4155" s="314">
        <v>0</v>
      </c>
      <c r="S4155" s="315">
        <v>0</v>
      </c>
      <c r="T4155" s="315">
        <v>0</v>
      </c>
      <c r="U4155" s="315">
        <v>0</v>
      </c>
      <c r="V4155" s="315">
        <v>0</v>
      </c>
      <c r="W4155" s="316">
        <v>12.396404011002986</v>
      </c>
      <c r="X4155" s="315">
        <v>0</v>
      </c>
      <c r="Y4155" s="315">
        <v>0</v>
      </c>
      <c r="Z4155" s="315">
        <v>0</v>
      </c>
      <c r="AA4155" s="315">
        <v>0</v>
      </c>
      <c r="AB4155" s="5">
        <v>0</v>
      </c>
      <c r="AC4155" s="5">
        <v>0</v>
      </c>
      <c r="AD4155" s="5">
        <v>0</v>
      </c>
      <c r="AE4155" s="5">
        <v>0</v>
      </c>
      <c r="AF4155" s="5">
        <v>2.8040738883784879</v>
      </c>
      <c r="AG4155" s="5">
        <v>6.153924529122861</v>
      </c>
      <c r="AH4155" s="350">
        <v>6.7879121113462784</v>
      </c>
      <c r="AI4155" s="350">
        <v>5.5828732141181234</v>
      </c>
      <c r="AK4155" s="199"/>
      <c r="AM4155" s="11"/>
      <c r="AN4155" s="15"/>
      <c r="AO4155" s="11"/>
      <c r="AP4155" s="11"/>
    </row>
    <row r="4156" spans="3:42" outlineLevel="2" x14ac:dyDescent="0.2">
      <c r="C4156" s="252">
        <v>29</v>
      </c>
      <c r="D4156" s="119" t="s">
        <v>441</v>
      </c>
      <c r="F4156" s="783" t="s">
        <v>57</v>
      </c>
      <c r="G4156" s="83"/>
      <c r="H4156" s="798" t="s">
        <v>12</v>
      </c>
      <c r="I4156" s="240" t="s">
        <v>617</v>
      </c>
      <c r="J4156" s="83"/>
      <c r="K4156" s="736"/>
      <c r="L4156" s="83"/>
      <c r="M4156" s="83"/>
      <c r="N4156" s="83"/>
      <c r="O4156" s="83"/>
      <c r="P4156" s="83"/>
      <c r="Q4156" s="143" t="s">
        <v>110</v>
      </c>
      <c r="R4156" s="304">
        <v>0</v>
      </c>
      <c r="S4156" s="305">
        <v>0</v>
      </c>
      <c r="T4156" s="305">
        <v>0</v>
      </c>
      <c r="U4156" s="305">
        <v>0</v>
      </c>
      <c r="V4156" s="305">
        <v>0</v>
      </c>
      <c r="W4156" s="306">
        <v>0</v>
      </c>
      <c r="X4156" s="305">
        <v>0</v>
      </c>
      <c r="Y4156" s="305">
        <v>0</v>
      </c>
      <c r="Z4156" s="305">
        <v>0</v>
      </c>
      <c r="AA4156" s="305">
        <v>0</v>
      </c>
      <c r="AB4156" s="307">
        <v>0</v>
      </c>
      <c r="AC4156" s="307">
        <v>0</v>
      </c>
      <c r="AD4156" s="307">
        <v>0</v>
      </c>
      <c r="AE4156" s="307">
        <v>0</v>
      </c>
      <c r="AF4156" s="307">
        <v>0</v>
      </c>
      <c r="AG4156" s="307">
        <v>0</v>
      </c>
      <c r="AH4156" s="362">
        <v>0</v>
      </c>
      <c r="AI4156" s="362">
        <v>0</v>
      </c>
      <c r="AK4156" s="199"/>
      <c r="AM4156" s="11"/>
      <c r="AN4156" s="15"/>
      <c r="AO4156" s="11"/>
      <c r="AP4156" s="11"/>
    </row>
    <row r="4157" spans="3:42" outlineLevel="2" x14ac:dyDescent="0.2">
      <c r="C4157" s="252">
        <v>29</v>
      </c>
      <c r="D4157" s="119" t="s">
        <v>441</v>
      </c>
      <c r="F4157" s="802" t="s">
        <v>626</v>
      </c>
      <c r="R4157" s="800">
        <v>0</v>
      </c>
      <c r="S4157" s="800">
        <v>0</v>
      </c>
      <c r="T4157" s="800">
        <v>0</v>
      </c>
      <c r="U4157" s="800">
        <v>0</v>
      </c>
      <c r="V4157" s="800">
        <v>0</v>
      </c>
      <c r="W4157" s="800">
        <v>12.396404011002986</v>
      </c>
      <c r="X4157" s="800">
        <v>0</v>
      </c>
      <c r="Y4157" s="800">
        <v>0</v>
      </c>
      <c r="Z4157" s="800">
        <v>0</v>
      </c>
      <c r="AA4157" s="800">
        <v>0</v>
      </c>
      <c r="AB4157" s="800">
        <v>0</v>
      </c>
      <c r="AC4157" s="800">
        <v>0</v>
      </c>
      <c r="AD4157" s="800">
        <v>0</v>
      </c>
      <c r="AE4157" s="800">
        <v>0</v>
      </c>
      <c r="AF4157" s="800">
        <v>2.8040738883784879</v>
      </c>
      <c r="AG4157" s="800">
        <v>6.153924529122861</v>
      </c>
      <c r="AH4157" s="800">
        <v>6.7879121113462784</v>
      </c>
      <c r="AI4157" s="800">
        <v>5.5828732141181234</v>
      </c>
      <c r="AK4157" s="199"/>
      <c r="AM4157" s="11"/>
      <c r="AN4157" s="15"/>
      <c r="AO4157" s="11"/>
      <c r="AP4157" s="11"/>
    </row>
    <row r="4158" spans="3:42" outlineLevel="2" x14ac:dyDescent="0.2">
      <c r="C4158" s="252">
        <v>29</v>
      </c>
      <c r="D4158" s="119" t="s">
        <v>441</v>
      </c>
      <c r="R4158" s="5"/>
      <c r="S4158" s="5"/>
      <c r="T4158" s="5"/>
      <c r="U4158" s="5"/>
      <c r="V4158" s="5"/>
      <c r="W4158" s="5"/>
      <c r="X4158" s="5"/>
      <c r="Y4158" s="5"/>
      <c r="AK4158" s="199"/>
      <c r="AM4158" s="11"/>
      <c r="AN4158" s="15"/>
      <c r="AO4158" s="11"/>
      <c r="AP4158" s="11"/>
    </row>
    <row r="4159" spans="3:42" outlineLevel="2" x14ac:dyDescent="0.2">
      <c r="C4159" s="252">
        <v>29</v>
      </c>
      <c r="D4159" s="119" t="s">
        <v>441</v>
      </c>
      <c r="F4159" s="789" t="s">
        <v>635</v>
      </c>
      <c r="G4159" s="790"/>
      <c r="H4159" s="803"/>
      <c r="I4159" s="790"/>
      <c r="J4159" s="790"/>
      <c r="K4159" s="792"/>
      <c r="L4159" s="789"/>
      <c r="M4159" s="789"/>
      <c r="N4159" s="789"/>
      <c r="O4159" s="789"/>
      <c r="P4159" s="789"/>
      <c r="Q4159" s="792"/>
      <c r="R4159" s="793"/>
      <c r="S4159" s="793"/>
      <c r="T4159" s="793"/>
      <c r="U4159" s="793"/>
      <c r="V4159" s="793"/>
      <c r="W4159" s="793"/>
      <c r="X4159" s="793"/>
      <c r="Y4159" s="793"/>
      <c r="Z4159" s="793"/>
      <c r="AA4159" s="793"/>
      <c r="AB4159" s="793"/>
      <c r="AC4159" s="793"/>
      <c r="AD4159" s="793"/>
      <c r="AE4159" s="793"/>
      <c r="AF4159" s="793"/>
      <c r="AG4159" s="793"/>
      <c r="AH4159" s="789"/>
      <c r="AI4159" s="789"/>
      <c r="AK4159" s="199"/>
      <c r="AM4159" s="11"/>
      <c r="AN4159" s="15"/>
      <c r="AO4159" s="11"/>
      <c r="AP4159" s="11"/>
    </row>
    <row r="4160" spans="3:42" outlineLevel="2" x14ac:dyDescent="0.2">
      <c r="C4160" s="252">
        <v>29</v>
      </c>
      <c r="D4160" s="119" t="s">
        <v>441</v>
      </c>
      <c r="F4160" t="s">
        <v>620</v>
      </c>
      <c r="AK4160" s="199"/>
      <c r="AM4160" s="11"/>
      <c r="AN4160" s="15"/>
      <c r="AO4160" s="11"/>
      <c r="AP4160" s="11"/>
    </row>
    <row r="4161" spans="3:42" outlineLevel="2" x14ac:dyDescent="0.2">
      <c r="C4161" s="252">
        <v>29</v>
      </c>
      <c r="D4161" s="119" t="s">
        <v>441</v>
      </c>
      <c r="F4161" s="761" t="s">
        <v>48</v>
      </c>
      <c r="G4161" s="75"/>
      <c r="H4161" s="796" t="s">
        <v>636</v>
      </c>
      <c r="I4161" s="801"/>
      <c r="J4161" s="75"/>
      <c r="K4161" s="741"/>
      <c r="L4161" s="75"/>
      <c r="M4161" s="75"/>
      <c r="N4161" s="75"/>
      <c r="O4161" s="75"/>
      <c r="P4161" s="75"/>
      <c r="Q4161" s="128" t="s">
        <v>536</v>
      </c>
      <c r="R4161" s="804">
        <v>0</v>
      </c>
      <c r="S4161" s="805">
        <v>0</v>
      </c>
      <c r="T4161" s="805">
        <v>0</v>
      </c>
      <c r="U4161" s="805">
        <v>0</v>
      </c>
      <c r="V4161" s="805">
        <v>0</v>
      </c>
      <c r="W4161" s="806">
        <v>0</v>
      </c>
      <c r="X4161" s="805">
        <v>0</v>
      </c>
      <c r="Y4161" s="805">
        <v>0</v>
      </c>
      <c r="Z4161" s="805">
        <v>0</v>
      </c>
      <c r="AA4161" s="805">
        <v>0</v>
      </c>
      <c r="AB4161" s="805">
        <v>0</v>
      </c>
      <c r="AC4161" s="805">
        <v>0</v>
      </c>
      <c r="AD4161" s="805">
        <v>0</v>
      </c>
      <c r="AE4161" s="805">
        <v>0</v>
      </c>
      <c r="AF4161" s="805">
        <v>0</v>
      </c>
      <c r="AG4161" s="805">
        <v>0</v>
      </c>
      <c r="AH4161" s="808">
        <v>0</v>
      </c>
      <c r="AI4161" s="808">
        <v>0</v>
      </c>
      <c r="AK4161" s="199"/>
      <c r="AM4161" s="11"/>
      <c r="AN4161" s="15"/>
      <c r="AO4161" s="11"/>
      <c r="AP4161" s="11"/>
    </row>
    <row r="4162" spans="3:42" outlineLevel="2" x14ac:dyDescent="0.2">
      <c r="C4162" s="252">
        <v>29</v>
      </c>
      <c r="D4162" s="119" t="s">
        <v>441</v>
      </c>
      <c r="F4162" s="767" t="s">
        <v>55</v>
      </c>
      <c r="H4162" s="797" t="s">
        <v>636</v>
      </c>
      <c r="K4162" s="164"/>
      <c r="Q4162" s="135" t="s">
        <v>536</v>
      </c>
      <c r="R4162" s="809">
        <v>0</v>
      </c>
      <c r="S4162" s="810">
        <v>0</v>
      </c>
      <c r="T4162" s="810">
        <v>0</v>
      </c>
      <c r="U4162" s="810">
        <v>0</v>
      </c>
      <c r="V4162" s="810">
        <v>0</v>
      </c>
      <c r="W4162" s="811">
        <v>0.81223981201696926</v>
      </c>
      <c r="X4162" s="810">
        <v>0</v>
      </c>
      <c r="Y4162" s="810">
        <v>0</v>
      </c>
      <c r="Z4162" s="810">
        <v>0</v>
      </c>
      <c r="AA4162" s="810">
        <v>0</v>
      </c>
      <c r="AB4162" s="810">
        <v>0</v>
      </c>
      <c r="AC4162" s="810">
        <v>0</v>
      </c>
      <c r="AD4162" s="810">
        <v>0</v>
      </c>
      <c r="AE4162" s="810">
        <v>0</v>
      </c>
      <c r="AF4162" s="810">
        <v>0.18372912386178011</v>
      </c>
      <c r="AG4162" s="810">
        <v>0.403218747813056</v>
      </c>
      <c r="AH4162" s="812">
        <v>0.4447590165998086</v>
      </c>
      <c r="AI4162" s="812">
        <v>0.36580220247137485</v>
      </c>
      <c r="AK4162" s="199"/>
      <c r="AM4162" s="11"/>
      <c r="AN4162" s="15"/>
      <c r="AO4162" s="11"/>
      <c r="AP4162" s="11"/>
    </row>
    <row r="4163" spans="3:42" outlineLevel="2" x14ac:dyDescent="0.2">
      <c r="C4163" s="252">
        <v>29</v>
      </c>
      <c r="D4163" s="119" t="s">
        <v>441</v>
      </c>
      <c r="F4163" s="783" t="s">
        <v>57</v>
      </c>
      <c r="G4163" s="83"/>
      <c r="H4163" s="798" t="s">
        <v>636</v>
      </c>
      <c r="I4163" s="799"/>
      <c r="J4163" s="83"/>
      <c r="K4163" s="736"/>
      <c r="L4163" s="83"/>
      <c r="M4163" s="83"/>
      <c r="N4163" s="83"/>
      <c r="O4163" s="83"/>
      <c r="P4163" s="83"/>
      <c r="Q4163" s="143" t="s">
        <v>536</v>
      </c>
      <c r="R4163" s="813">
        <v>0</v>
      </c>
      <c r="S4163" s="814">
        <v>0</v>
      </c>
      <c r="T4163" s="814">
        <v>0</v>
      </c>
      <c r="U4163" s="814">
        <v>0</v>
      </c>
      <c r="V4163" s="814">
        <v>0</v>
      </c>
      <c r="W4163" s="815">
        <v>0</v>
      </c>
      <c r="X4163" s="814">
        <v>0</v>
      </c>
      <c r="Y4163" s="814">
        <v>0</v>
      </c>
      <c r="Z4163" s="814">
        <v>0</v>
      </c>
      <c r="AA4163" s="814">
        <v>0</v>
      </c>
      <c r="AB4163" s="814">
        <v>0</v>
      </c>
      <c r="AC4163" s="814">
        <v>0</v>
      </c>
      <c r="AD4163" s="814">
        <v>0</v>
      </c>
      <c r="AE4163" s="814">
        <v>0</v>
      </c>
      <c r="AF4163" s="814">
        <v>0</v>
      </c>
      <c r="AG4163" s="814">
        <v>0</v>
      </c>
      <c r="AH4163" s="816">
        <v>0</v>
      </c>
      <c r="AI4163" s="816">
        <v>0</v>
      </c>
      <c r="AK4163" s="199"/>
      <c r="AM4163" s="11"/>
      <c r="AN4163" s="15"/>
      <c r="AO4163" s="11"/>
      <c r="AP4163" s="11"/>
    </row>
    <row r="4164" spans="3:42" outlineLevel="2" x14ac:dyDescent="0.2">
      <c r="C4164" s="252">
        <v>29</v>
      </c>
      <c r="D4164" s="119" t="s">
        <v>441</v>
      </c>
      <c r="F4164" s="12"/>
      <c r="H4164" s="817"/>
      <c r="K4164" s="16"/>
      <c r="Q4164" s="16"/>
      <c r="R4164" s="818"/>
      <c r="S4164" s="818"/>
      <c r="T4164" s="818"/>
      <c r="U4164" s="818"/>
      <c r="V4164" s="818"/>
      <c r="W4164" s="818"/>
      <c r="X4164" s="818"/>
      <c r="Y4164" s="818"/>
      <c r="Z4164" s="818"/>
      <c r="AA4164" s="818"/>
      <c r="AB4164" s="818"/>
      <c r="AC4164" s="818"/>
      <c r="AD4164" s="818"/>
      <c r="AE4164" s="818"/>
      <c r="AF4164" s="818"/>
      <c r="AG4164" s="818"/>
      <c r="AH4164" s="818"/>
      <c r="AI4164" s="818"/>
      <c r="AK4164" s="199"/>
      <c r="AM4164" s="11"/>
      <c r="AN4164" s="15"/>
      <c r="AO4164" s="11"/>
      <c r="AP4164" s="11"/>
    </row>
    <row r="4165" spans="3:42" x14ac:dyDescent="0.2">
      <c r="C4165" s="822">
        <v>30</v>
      </c>
      <c r="D4165" s="754" t="s">
        <v>159</v>
      </c>
      <c r="E4165" s="67"/>
      <c r="F4165" s="67"/>
      <c r="G4165" s="67"/>
      <c r="H4165" s="755" t="s">
        <v>152</v>
      </c>
      <c r="I4165" s="67"/>
      <c r="J4165" s="67"/>
      <c r="K4165" s="102"/>
      <c r="L4165" s="67"/>
      <c r="M4165" s="67"/>
      <c r="N4165" s="67"/>
      <c r="O4165" s="67"/>
      <c r="P4165" s="67"/>
      <c r="Q4165" s="102"/>
      <c r="R4165" s="67"/>
      <c r="S4165" s="67"/>
      <c r="T4165" s="67"/>
      <c r="U4165" s="67"/>
      <c r="V4165" s="67"/>
      <c r="W4165" s="67"/>
      <c r="X4165" s="67"/>
      <c r="Y4165" s="67"/>
      <c r="Z4165" s="67"/>
      <c r="AA4165" s="67"/>
      <c r="AB4165" s="67"/>
      <c r="AC4165" s="67"/>
      <c r="AD4165" s="67"/>
      <c r="AE4165" s="67"/>
      <c r="AF4165" s="67"/>
      <c r="AG4165" s="67"/>
      <c r="AH4165" s="67"/>
      <c r="AI4165" s="67"/>
      <c r="AK4165" s="199"/>
      <c r="AM4165" s="11"/>
      <c r="AN4165" s="15"/>
      <c r="AO4165" s="11"/>
      <c r="AP4165" s="11"/>
    </row>
    <row r="4166" spans="3:42" outlineLevel="1" x14ac:dyDescent="0.2">
      <c r="C4166" s="252">
        <v>30</v>
      </c>
      <c r="D4166" s="119" t="s">
        <v>441</v>
      </c>
      <c r="F4166" s="121" t="s">
        <v>597</v>
      </c>
      <c r="G4166" s="756"/>
      <c r="H4166" s="757"/>
      <c r="I4166" s="756"/>
      <c r="J4166" s="756"/>
      <c r="K4166" s="758"/>
      <c r="L4166" s="759"/>
      <c r="M4166" s="759"/>
      <c r="N4166" s="759"/>
      <c r="O4166" s="759"/>
      <c r="P4166" s="759"/>
      <c r="Q4166" s="758"/>
      <c r="R4166" s="760"/>
      <c r="S4166" s="760"/>
      <c r="T4166" s="760"/>
      <c r="U4166" s="760"/>
      <c r="V4166" s="760"/>
      <c r="W4166" s="760"/>
      <c r="X4166" s="760"/>
      <c r="Y4166" s="760"/>
      <c r="Z4166" s="760"/>
      <c r="AA4166" s="760"/>
      <c r="AB4166" s="760"/>
      <c r="AC4166" s="760"/>
      <c r="AD4166" s="760"/>
      <c r="AE4166" s="760"/>
      <c r="AF4166" s="760"/>
      <c r="AG4166" s="760"/>
      <c r="AH4166" s="759"/>
      <c r="AI4166" s="759"/>
      <c r="AK4166" s="199"/>
      <c r="AM4166" s="11"/>
      <c r="AN4166" s="15"/>
      <c r="AO4166" s="11"/>
      <c r="AP4166" s="11"/>
    </row>
    <row r="4167" spans="3:42" outlineLevel="2" x14ac:dyDescent="0.2">
      <c r="C4167" s="252">
        <v>30</v>
      </c>
      <c r="D4167" s="119" t="s">
        <v>441</v>
      </c>
      <c r="F4167" s="12"/>
      <c r="G4167" s="149" t="s">
        <v>598</v>
      </c>
      <c r="H4167" s="72" t="s">
        <v>48</v>
      </c>
      <c r="I4167" s="8" t="s">
        <v>451</v>
      </c>
      <c r="J4167" s="8" t="s">
        <v>599</v>
      </c>
      <c r="K4167" s="8" t="s">
        <v>61</v>
      </c>
      <c r="AK4167" s="199"/>
      <c r="AM4167" s="11"/>
      <c r="AN4167" s="15"/>
      <c r="AO4167" s="11"/>
      <c r="AP4167" s="11"/>
    </row>
    <row r="4168" spans="3:42" outlineLevel="2" x14ac:dyDescent="0.2">
      <c r="C4168" s="252">
        <v>30</v>
      </c>
      <c r="D4168" s="119" t="s">
        <v>441</v>
      </c>
      <c r="F4168" s="761" t="s">
        <v>129</v>
      </c>
      <c r="G4168" s="762" t="s">
        <v>130</v>
      </c>
      <c r="H4168" s="763">
        <v>0</v>
      </c>
      <c r="I4168" s="764">
        <v>1</v>
      </c>
      <c r="J4168" s="765">
        <v>1</v>
      </c>
      <c r="K4168" s="766"/>
      <c r="W4168" s="823"/>
      <c r="X4168" s="823"/>
      <c r="Y4168" s="823"/>
      <c r="Z4168" s="823"/>
      <c r="AK4168" s="199"/>
      <c r="AM4168" s="11"/>
      <c r="AN4168" s="15"/>
      <c r="AO4168" s="11"/>
      <c r="AP4168" s="11"/>
    </row>
    <row r="4169" spans="3:42" outlineLevel="2" x14ac:dyDescent="0.2">
      <c r="C4169" s="252">
        <v>30</v>
      </c>
      <c r="D4169" s="119" t="s">
        <v>441</v>
      </c>
      <c r="F4169" s="767" t="s">
        <v>128</v>
      </c>
      <c r="G4169" s="611" t="s">
        <v>130</v>
      </c>
      <c r="H4169" s="768">
        <v>3.8476098266956023E-3</v>
      </c>
      <c r="I4169" s="769">
        <v>0.99615239017330437</v>
      </c>
      <c r="J4169" s="770">
        <v>1</v>
      </c>
      <c r="K4169" s="771"/>
      <c r="W4169" s="823"/>
      <c r="X4169" s="823"/>
      <c r="Y4169" s="823"/>
      <c r="Z4169" s="823"/>
      <c r="AK4169" s="199"/>
      <c r="AM4169" s="11"/>
      <c r="AN4169" s="15"/>
      <c r="AO4169" s="11"/>
      <c r="AP4169" s="11"/>
    </row>
    <row r="4170" spans="3:42" outlineLevel="2" x14ac:dyDescent="0.2">
      <c r="C4170" s="252">
        <v>30</v>
      </c>
      <c r="D4170" s="119" t="s">
        <v>441</v>
      </c>
      <c r="F4170" s="767" t="s">
        <v>600</v>
      </c>
      <c r="G4170" s="611" t="s">
        <v>583</v>
      </c>
      <c r="H4170" s="772">
        <v>565.42000000000007</v>
      </c>
      <c r="I4170" s="773">
        <v>146388.15</v>
      </c>
      <c r="J4170" s="774">
        <v>146953.57</v>
      </c>
      <c r="K4170" s="775">
        <v>0.62647766357324808</v>
      </c>
      <c r="W4170" s="823"/>
      <c r="X4170" s="823"/>
      <c r="Y4170" s="823"/>
      <c r="Z4170" s="823"/>
      <c r="AK4170" s="199"/>
      <c r="AM4170" s="11"/>
      <c r="AN4170" s="15"/>
      <c r="AO4170" s="11"/>
      <c r="AP4170" s="11"/>
    </row>
    <row r="4171" spans="3:42" outlineLevel="2" x14ac:dyDescent="0.2">
      <c r="C4171" s="252">
        <v>30</v>
      </c>
      <c r="D4171" s="119" t="s">
        <v>441</v>
      </c>
      <c r="F4171" s="767" t="s">
        <v>64</v>
      </c>
      <c r="G4171" s="611" t="s">
        <v>583</v>
      </c>
      <c r="H4171" s="776">
        <v>0</v>
      </c>
      <c r="I4171" s="773">
        <v>0</v>
      </c>
      <c r="J4171" s="774">
        <v>0</v>
      </c>
      <c r="K4171" s="771"/>
      <c r="W4171" s="823"/>
      <c r="X4171" s="823"/>
      <c r="Y4171" s="823"/>
      <c r="Z4171" s="823"/>
      <c r="AK4171" s="199"/>
      <c r="AM4171" s="11"/>
      <c r="AN4171" s="15"/>
      <c r="AO4171" s="11"/>
      <c r="AP4171" s="11"/>
    </row>
    <row r="4172" spans="3:42" outlineLevel="2" x14ac:dyDescent="0.2">
      <c r="C4172" s="252">
        <v>30</v>
      </c>
      <c r="D4172" s="119" t="s">
        <v>441</v>
      </c>
      <c r="F4172" s="767" t="s">
        <v>601</v>
      </c>
      <c r="G4172" s="611" t="s">
        <v>583</v>
      </c>
      <c r="H4172" s="776">
        <v>565.42000000000007</v>
      </c>
      <c r="I4172" s="773">
        <v>146388.15</v>
      </c>
      <c r="J4172" s="774">
        <v>146953.57</v>
      </c>
      <c r="K4172" s="771"/>
      <c r="W4172" s="823"/>
      <c r="X4172" s="823"/>
      <c r="Y4172" s="823"/>
      <c r="Z4172" s="823"/>
      <c r="AK4172" s="199"/>
      <c r="AM4172" s="11"/>
      <c r="AN4172" s="15"/>
      <c r="AO4172" s="11"/>
      <c r="AP4172" s="11"/>
    </row>
    <row r="4173" spans="3:42" outlineLevel="2" x14ac:dyDescent="0.2">
      <c r="C4173" s="252">
        <v>30</v>
      </c>
      <c r="D4173" s="119" t="s">
        <v>441</v>
      </c>
      <c r="F4173" s="767" t="s">
        <v>602</v>
      </c>
      <c r="G4173" s="611" t="s">
        <v>130</v>
      </c>
      <c r="H4173" s="778">
        <v>0</v>
      </c>
      <c r="I4173" s="769">
        <v>0</v>
      </c>
      <c r="J4173" s="769">
        <v>0</v>
      </c>
      <c r="K4173" s="771"/>
      <c r="W4173" s="823"/>
      <c r="X4173" s="823"/>
      <c r="Y4173" s="823"/>
      <c r="Z4173" s="823"/>
      <c r="AK4173" s="199"/>
      <c r="AM4173" s="11"/>
      <c r="AN4173" s="15"/>
      <c r="AO4173" s="11"/>
      <c r="AP4173" s="11"/>
    </row>
    <row r="4174" spans="3:42" outlineLevel="2" x14ac:dyDescent="0.2">
      <c r="C4174" s="252">
        <v>30</v>
      </c>
      <c r="D4174" s="119" t="s">
        <v>441</v>
      </c>
      <c r="F4174" s="767" t="s">
        <v>603</v>
      </c>
      <c r="G4174" s="611" t="s">
        <v>583</v>
      </c>
      <c r="H4174" s="776">
        <v>0</v>
      </c>
      <c r="I4174" s="773">
        <v>144080.75</v>
      </c>
      <c r="J4174" s="774">
        <v>144080.75</v>
      </c>
      <c r="K4174" s="771"/>
      <c r="W4174" s="823"/>
      <c r="X4174" s="823"/>
      <c r="Y4174" s="823"/>
      <c r="Z4174" s="823"/>
      <c r="AK4174" s="199"/>
      <c r="AM4174" s="11"/>
      <c r="AN4174" s="15"/>
      <c r="AO4174" s="11"/>
      <c r="AP4174" s="11"/>
    </row>
    <row r="4175" spans="3:42" outlineLevel="2" x14ac:dyDescent="0.2">
      <c r="C4175" s="252">
        <v>30</v>
      </c>
      <c r="D4175" s="119" t="s">
        <v>441</v>
      </c>
      <c r="F4175" s="767" t="s">
        <v>604</v>
      </c>
      <c r="G4175" s="611"/>
      <c r="H4175" s="773">
        <v>0</v>
      </c>
      <c r="I4175" s="773">
        <v>0</v>
      </c>
      <c r="J4175" s="773">
        <v>0</v>
      </c>
      <c r="K4175" s="771"/>
      <c r="W4175" s="823"/>
      <c r="X4175" s="823"/>
      <c r="Y4175" s="823"/>
      <c r="Z4175" s="823"/>
      <c r="AK4175" s="199"/>
      <c r="AM4175" s="11"/>
      <c r="AN4175" s="15"/>
      <c r="AO4175" s="11"/>
      <c r="AP4175" s="11"/>
    </row>
    <row r="4176" spans="3:42" outlineLevel="2" x14ac:dyDescent="0.2">
      <c r="C4176" s="252">
        <v>30</v>
      </c>
      <c r="D4176" s="119" t="s">
        <v>441</v>
      </c>
      <c r="F4176" s="767" t="s">
        <v>605</v>
      </c>
      <c r="G4176" s="611"/>
      <c r="H4176" s="779"/>
      <c r="I4176" s="780"/>
      <c r="J4176" s="781"/>
      <c r="K4176" s="824">
        <v>0</v>
      </c>
      <c r="W4176" s="823"/>
      <c r="X4176" s="823"/>
      <c r="Y4176" s="823"/>
      <c r="Z4176" s="823"/>
      <c r="AK4176" s="199"/>
      <c r="AM4176" s="11"/>
      <c r="AN4176" s="15"/>
      <c r="AO4176" s="11"/>
      <c r="AP4176" s="11"/>
    </row>
    <row r="4177" spans="3:42" outlineLevel="2" x14ac:dyDescent="0.2">
      <c r="C4177" s="252">
        <v>30</v>
      </c>
      <c r="D4177" s="119" t="s">
        <v>441</v>
      </c>
      <c r="F4177" s="783" t="s">
        <v>606</v>
      </c>
      <c r="G4177" s="619" t="s">
        <v>130</v>
      </c>
      <c r="H4177" s="784">
        <v>0</v>
      </c>
      <c r="I4177" s="785">
        <v>0</v>
      </c>
      <c r="J4177" s="786">
        <v>0</v>
      </c>
      <c r="K4177" s="787"/>
      <c r="W4177" s="823"/>
      <c r="X4177" s="823"/>
      <c r="Y4177" s="823"/>
      <c r="Z4177" s="823"/>
      <c r="AK4177" s="199"/>
      <c r="AM4177" s="11"/>
      <c r="AN4177" s="15"/>
      <c r="AO4177" s="11"/>
      <c r="AP4177" s="11"/>
    </row>
    <row r="4178" spans="3:42" outlineLevel="2" x14ac:dyDescent="0.2">
      <c r="C4178" s="252">
        <v>30</v>
      </c>
      <c r="D4178" s="119" t="s">
        <v>441</v>
      </c>
      <c r="H4178"/>
      <c r="I4178"/>
      <c r="K4178"/>
      <c r="AK4178" s="199"/>
      <c r="AM4178" s="11"/>
      <c r="AN4178" s="15"/>
      <c r="AO4178" s="11"/>
      <c r="AP4178" s="11"/>
    </row>
    <row r="4179" spans="3:42" outlineLevel="1" x14ac:dyDescent="0.2">
      <c r="C4179" s="252">
        <v>30</v>
      </c>
      <c r="D4179" s="119" t="s">
        <v>441</v>
      </c>
      <c r="F4179" s="121" t="s">
        <v>607</v>
      </c>
      <c r="G4179" s="756"/>
      <c r="H4179" s="757"/>
      <c r="I4179" s="788"/>
      <c r="J4179" s="756"/>
      <c r="K4179" s="758"/>
      <c r="L4179" s="759"/>
      <c r="M4179" s="759"/>
      <c r="N4179" s="759"/>
      <c r="O4179" s="759"/>
      <c r="P4179" s="759"/>
      <c r="Q4179" s="758"/>
      <c r="R4179" s="760"/>
      <c r="S4179" s="760"/>
      <c r="T4179" s="760"/>
      <c r="U4179" s="760"/>
      <c r="V4179" s="760"/>
      <c r="W4179" s="760"/>
      <c r="X4179" s="760"/>
      <c r="Y4179" s="760"/>
      <c r="Z4179" s="760"/>
      <c r="AA4179" s="760"/>
      <c r="AB4179" s="760"/>
      <c r="AC4179" s="760"/>
      <c r="AD4179" s="760"/>
      <c r="AE4179" s="760"/>
      <c r="AF4179" s="760"/>
      <c r="AG4179" s="760"/>
      <c r="AH4179" s="759"/>
      <c r="AI4179" s="759"/>
      <c r="AK4179" s="199"/>
      <c r="AM4179" s="11"/>
      <c r="AN4179" s="15"/>
      <c r="AO4179" s="11"/>
      <c r="AP4179" s="11"/>
    </row>
    <row r="4180" spans="3:42" outlineLevel="2" x14ac:dyDescent="0.2">
      <c r="C4180" s="252">
        <v>30</v>
      </c>
      <c r="D4180" s="119" t="s">
        <v>441</v>
      </c>
      <c r="F4180" s="789" t="s">
        <v>608</v>
      </c>
      <c r="G4180" s="790"/>
      <c r="H4180" s="791" t="s">
        <v>609</v>
      </c>
      <c r="I4180" s="791"/>
      <c r="J4180" s="790"/>
      <c r="K4180" s="792"/>
      <c r="L4180" s="789"/>
      <c r="M4180" s="789"/>
      <c r="N4180" s="789"/>
      <c r="O4180" s="789"/>
      <c r="P4180" s="789"/>
      <c r="Q4180" s="792"/>
      <c r="R4180" s="793"/>
      <c r="S4180" s="793"/>
      <c r="T4180" s="793"/>
      <c r="U4180" s="793"/>
      <c r="V4180" s="793"/>
      <c r="W4180" s="793"/>
      <c r="X4180" s="793"/>
      <c r="Y4180" s="793"/>
      <c r="Z4180" s="793"/>
      <c r="AA4180" s="793"/>
      <c r="AB4180" s="793"/>
      <c r="AC4180" s="793"/>
      <c r="AD4180" s="793"/>
      <c r="AE4180" s="793"/>
      <c r="AF4180" s="793"/>
      <c r="AG4180" s="793"/>
      <c r="AH4180" s="789"/>
      <c r="AI4180" s="789"/>
      <c r="AK4180" s="199"/>
      <c r="AM4180" s="11"/>
      <c r="AN4180" s="15"/>
      <c r="AO4180" s="11"/>
      <c r="AP4180" s="11"/>
    </row>
    <row r="4181" spans="3:42" ht="14.25" customHeight="1" outlineLevel="2" x14ac:dyDescent="0.2">
      <c r="C4181" s="252">
        <v>30</v>
      </c>
      <c r="D4181" s="119" t="s">
        <v>441</v>
      </c>
      <c r="F4181" s="794" t="s">
        <v>610</v>
      </c>
      <c r="H4181" s="795"/>
      <c r="AK4181" s="199"/>
      <c r="AM4181" s="11"/>
      <c r="AN4181" s="15"/>
      <c r="AO4181" s="11"/>
      <c r="AP4181" s="11"/>
    </row>
    <row r="4182" spans="3:42" outlineLevel="2" x14ac:dyDescent="0.2">
      <c r="C4182" s="252">
        <v>30</v>
      </c>
      <c r="D4182" s="119" t="s">
        <v>441</v>
      </c>
      <c r="F4182" s="761" t="s">
        <v>62</v>
      </c>
      <c r="G4182" s="75"/>
      <c r="H4182" s="796" t="s">
        <v>10</v>
      </c>
      <c r="I4182" s="796" t="s">
        <v>611</v>
      </c>
      <c r="J4182" s="75"/>
      <c r="K4182" s="741"/>
      <c r="L4182" s="75"/>
      <c r="M4182" s="75"/>
      <c r="N4182" s="75"/>
      <c r="O4182" s="75"/>
      <c r="P4182" s="75"/>
      <c r="Q4182" s="128" t="s">
        <v>110</v>
      </c>
      <c r="R4182" s="299">
        <v>0</v>
      </c>
      <c r="S4182" s="300">
        <v>0</v>
      </c>
      <c r="T4182" s="300">
        <v>0</v>
      </c>
      <c r="U4182" s="300">
        <v>0</v>
      </c>
      <c r="V4182" s="300">
        <v>0</v>
      </c>
      <c r="W4182" s="301">
        <v>0</v>
      </c>
      <c r="X4182" s="300">
        <v>0</v>
      </c>
      <c r="Y4182" s="300">
        <v>0</v>
      </c>
      <c r="Z4182" s="300">
        <v>0</v>
      </c>
      <c r="AA4182" s="300">
        <v>0</v>
      </c>
      <c r="AB4182" s="302">
        <v>0</v>
      </c>
      <c r="AC4182" s="302">
        <v>0</v>
      </c>
      <c r="AD4182" s="302">
        <v>0</v>
      </c>
      <c r="AE4182" s="302">
        <v>0</v>
      </c>
      <c r="AF4182" s="302">
        <v>0</v>
      </c>
      <c r="AG4182" s="302">
        <v>0</v>
      </c>
      <c r="AH4182" s="348">
        <v>0</v>
      </c>
      <c r="AI4182" s="348">
        <v>0</v>
      </c>
      <c r="AK4182" s="199"/>
      <c r="AM4182" s="11"/>
      <c r="AN4182" s="15"/>
      <c r="AO4182" s="11"/>
      <c r="AP4182" s="11"/>
    </row>
    <row r="4183" spans="3:42" outlineLevel="2" x14ac:dyDescent="0.2">
      <c r="C4183" s="252">
        <v>30</v>
      </c>
      <c r="D4183" s="119" t="s">
        <v>441</v>
      </c>
      <c r="F4183" s="767" t="s">
        <v>188</v>
      </c>
      <c r="H4183" s="797" t="s">
        <v>10</v>
      </c>
      <c r="I4183" s="797" t="s">
        <v>612</v>
      </c>
      <c r="K4183" s="164"/>
      <c r="Q4183" s="135" t="s">
        <v>110</v>
      </c>
      <c r="R4183" s="314">
        <v>0</v>
      </c>
      <c r="S4183" s="315">
        <v>0</v>
      </c>
      <c r="T4183" s="315">
        <v>0</v>
      </c>
      <c r="U4183" s="315">
        <v>0</v>
      </c>
      <c r="V4183" s="315">
        <v>0</v>
      </c>
      <c r="W4183" s="316">
        <v>0</v>
      </c>
      <c r="X4183" s="315">
        <v>0</v>
      </c>
      <c r="Y4183" s="315">
        <v>0</v>
      </c>
      <c r="Z4183" s="315">
        <v>0</v>
      </c>
      <c r="AA4183" s="315">
        <v>0</v>
      </c>
      <c r="AB4183" s="5">
        <v>0</v>
      </c>
      <c r="AC4183" s="5">
        <v>0</v>
      </c>
      <c r="AD4183" s="5">
        <v>0</v>
      </c>
      <c r="AE4183" s="5">
        <v>0</v>
      </c>
      <c r="AF4183" s="5">
        <v>0</v>
      </c>
      <c r="AG4183" s="5">
        <v>0</v>
      </c>
      <c r="AH4183" s="350">
        <v>0</v>
      </c>
      <c r="AI4183" s="350">
        <v>0</v>
      </c>
      <c r="AK4183" s="199"/>
      <c r="AM4183" s="11"/>
      <c r="AN4183" s="15"/>
      <c r="AO4183" s="11"/>
      <c r="AP4183" s="11"/>
    </row>
    <row r="4184" spans="3:42" outlineLevel="2" x14ac:dyDescent="0.2">
      <c r="C4184" s="252">
        <v>30</v>
      </c>
      <c r="D4184" s="119" t="s">
        <v>441</v>
      </c>
      <c r="F4184" s="767" t="s">
        <v>613</v>
      </c>
      <c r="H4184" s="797" t="s">
        <v>10</v>
      </c>
      <c r="I4184" s="234" t="s">
        <v>614</v>
      </c>
      <c r="K4184" s="164"/>
      <c r="Q4184" s="135" t="s">
        <v>110</v>
      </c>
      <c r="R4184" s="314">
        <v>0</v>
      </c>
      <c r="S4184" s="315">
        <v>0</v>
      </c>
      <c r="T4184" s="315">
        <v>0</v>
      </c>
      <c r="U4184" s="315">
        <v>5643.0313833877326</v>
      </c>
      <c r="V4184" s="315">
        <v>5931.1056822950823</v>
      </c>
      <c r="W4184" s="316">
        <v>6142.0068790078221</v>
      </c>
      <c r="X4184" s="315">
        <v>3333.1826569131749</v>
      </c>
      <c r="Y4184" s="315">
        <v>3774.6226199180524</v>
      </c>
      <c r="Z4184" s="315">
        <v>5595.244461899194</v>
      </c>
      <c r="AA4184" s="315">
        <v>4210.6536999918344</v>
      </c>
      <c r="AB4184" s="5">
        <v>7130.7850470588764</v>
      </c>
      <c r="AC4184" s="5">
        <v>7476.843858131866</v>
      </c>
      <c r="AD4184" s="5">
        <v>7726.7231577056173</v>
      </c>
      <c r="AE4184" s="5">
        <v>7883.0801204779436</v>
      </c>
      <c r="AF4184" s="5">
        <v>8558.6535638355781</v>
      </c>
      <c r="AG4184" s="5">
        <v>8193.3873734786175</v>
      </c>
      <c r="AH4184" s="350">
        <v>8775.3110847439984</v>
      </c>
      <c r="AI4184" s="350">
        <v>8519.7105469306425</v>
      </c>
      <c r="AK4184" s="199"/>
      <c r="AM4184" s="11"/>
      <c r="AN4184" s="15"/>
      <c r="AO4184" s="11"/>
      <c r="AP4184" s="11"/>
    </row>
    <row r="4185" spans="3:42" outlineLevel="2" x14ac:dyDescent="0.2">
      <c r="C4185" s="252">
        <v>30</v>
      </c>
      <c r="D4185" s="119" t="s">
        <v>441</v>
      </c>
      <c r="F4185" s="783" t="s">
        <v>57</v>
      </c>
      <c r="G4185" s="83"/>
      <c r="H4185" s="798" t="s">
        <v>10</v>
      </c>
      <c r="I4185" s="799"/>
      <c r="J4185" s="83"/>
      <c r="K4185" s="736"/>
      <c r="L4185" s="83"/>
      <c r="M4185" s="83"/>
      <c r="N4185" s="83"/>
      <c r="O4185" s="83"/>
      <c r="P4185" s="83"/>
      <c r="Q4185" s="143" t="s">
        <v>110</v>
      </c>
      <c r="R4185" s="304">
        <v>0</v>
      </c>
      <c r="S4185" s="305">
        <v>0</v>
      </c>
      <c r="T4185" s="305">
        <v>0</v>
      </c>
      <c r="U4185" s="305">
        <v>625.816058346933</v>
      </c>
      <c r="V4185" s="305">
        <v>647.63918782377038</v>
      </c>
      <c r="W4185" s="306">
        <v>665.59250312981544</v>
      </c>
      <c r="X4185" s="305">
        <v>683.58867201870248</v>
      </c>
      <c r="Y4185" s="305">
        <v>700.03550886047594</v>
      </c>
      <c r="Z4185" s="305">
        <v>714.94259690100625</v>
      </c>
      <c r="AA4185" s="305">
        <v>729.14913490951767</v>
      </c>
      <c r="AB4185" s="307">
        <v>743.63797026733971</v>
      </c>
      <c r="AC4185" s="307">
        <v>758.41471250870495</v>
      </c>
      <c r="AD4185" s="307">
        <v>773.48508263534768</v>
      </c>
      <c r="AE4185" s="307">
        <v>788.85491533149082</v>
      </c>
      <c r="AF4185" s="307">
        <v>804.53016122284669</v>
      </c>
      <c r="AG4185" s="307">
        <v>820.51688918050866</v>
      </c>
      <c r="AH4185" s="362">
        <v>836.82128867062193</v>
      </c>
      <c r="AI4185" s="362">
        <v>853.44967215074689</v>
      </c>
      <c r="AK4185" s="199"/>
      <c r="AM4185" s="11"/>
      <c r="AN4185" s="15"/>
      <c r="AO4185" s="11"/>
      <c r="AP4185" s="11"/>
    </row>
    <row r="4186" spans="3:42" outlineLevel="2" x14ac:dyDescent="0.2">
      <c r="C4186" s="252">
        <v>30</v>
      </c>
      <c r="D4186" s="119" t="s">
        <v>441</v>
      </c>
      <c r="F4186" s="12"/>
      <c r="H4186" s="234"/>
      <c r="K4186" s="164"/>
      <c r="Q4186" s="16"/>
      <c r="R4186" s="800">
        <v>0</v>
      </c>
      <c r="S4186" s="800">
        <v>0</v>
      </c>
      <c r="T4186" s="800">
        <v>0</v>
      </c>
      <c r="U4186" s="800">
        <v>6268.8474417346661</v>
      </c>
      <c r="V4186" s="800">
        <v>6578.7448701188523</v>
      </c>
      <c r="W4186" s="800">
        <v>6807.5993821376378</v>
      </c>
      <c r="X4186" s="800">
        <v>4016.7713289318772</v>
      </c>
      <c r="Y4186" s="800">
        <v>4474.6581287785284</v>
      </c>
      <c r="Z4186" s="800">
        <v>6310.1870588002002</v>
      </c>
      <c r="AA4186" s="800">
        <v>4939.8028349013521</v>
      </c>
      <c r="AB4186" s="800">
        <v>7874.4230173262158</v>
      </c>
      <c r="AC4186" s="800">
        <v>8235.2585706405716</v>
      </c>
      <c r="AD4186" s="800">
        <v>8500.2082403409659</v>
      </c>
      <c r="AE4186" s="800">
        <v>8671.9350358094343</v>
      </c>
      <c r="AF4186" s="800">
        <v>9363.1837250584249</v>
      </c>
      <c r="AG4186" s="800">
        <v>9013.9042626591254</v>
      </c>
      <c r="AH4186" s="800">
        <v>9612.1323734146208</v>
      </c>
      <c r="AI4186" s="800">
        <v>9373.1602190813901</v>
      </c>
      <c r="AK4186" s="199"/>
      <c r="AM4186" s="11"/>
      <c r="AN4186" s="15"/>
      <c r="AO4186" s="11"/>
      <c r="AP4186" s="11"/>
    </row>
    <row r="4187" spans="3:42" ht="14.25" customHeight="1" outlineLevel="2" x14ac:dyDescent="0.2">
      <c r="C4187" s="252">
        <v>30</v>
      </c>
      <c r="D4187" s="119" t="s">
        <v>441</v>
      </c>
      <c r="F4187" s="794" t="s">
        <v>615</v>
      </c>
      <c r="AK4187" s="199"/>
      <c r="AM4187" s="11"/>
      <c r="AN4187" s="15"/>
      <c r="AO4187" s="11"/>
      <c r="AP4187" s="11"/>
    </row>
    <row r="4188" spans="3:42" outlineLevel="2" x14ac:dyDescent="0.2">
      <c r="C4188" s="252">
        <v>30</v>
      </c>
      <c r="D4188" s="119" t="s">
        <v>441</v>
      </c>
      <c r="F4188" s="761" t="s">
        <v>48</v>
      </c>
      <c r="G4188" s="75"/>
      <c r="H4188" s="796" t="s">
        <v>10</v>
      </c>
      <c r="I4188" s="801"/>
      <c r="J4188" s="75"/>
      <c r="K4188" s="741"/>
      <c r="L4188" s="75"/>
      <c r="M4188" s="75"/>
      <c r="N4188" s="75"/>
      <c r="O4188" s="75"/>
      <c r="P4188" s="75"/>
      <c r="Q4188" s="128" t="s">
        <v>110</v>
      </c>
      <c r="R4188" s="299">
        <v>0</v>
      </c>
      <c r="S4188" s="300">
        <v>0</v>
      </c>
      <c r="T4188" s="300">
        <v>0</v>
      </c>
      <c r="U4188" s="300">
        <v>21.712183003074319</v>
      </c>
      <c r="V4188" s="300">
        <v>22.820580506368682</v>
      </c>
      <c r="W4188" s="301">
        <v>23.632046023302482</v>
      </c>
      <c r="X4188" s="825">
        <v>12.824786344910487</v>
      </c>
      <c r="Y4188" s="300">
        <v>14.523275084464197</v>
      </c>
      <c r="Z4188" s="300">
        <v>21.528317574367485</v>
      </c>
      <c r="AA4188" s="300">
        <v>16.200952552900777</v>
      </c>
      <c r="AB4188" s="302">
        <v>27.436478619117796</v>
      </c>
      <c r="AC4188" s="302">
        <v>28.767977901216828</v>
      </c>
      <c r="AD4188" s="302">
        <v>29.729415949744606</v>
      </c>
      <c r="AE4188" s="302">
        <v>30.331016536179689</v>
      </c>
      <c r="AF4188" s="302">
        <v>32.930359555497105</v>
      </c>
      <c r="AG4188" s="302">
        <v>31.52495777212</v>
      </c>
      <c r="AH4188" s="348">
        <v>33.763973161971855</v>
      </c>
      <c r="AI4188" s="348">
        <v>32.780522020972505</v>
      </c>
      <c r="AK4188" s="199"/>
      <c r="AM4188" s="11"/>
      <c r="AN4188" s="15"/>
      <c r="AO4188" s="11"/>
      <c r="AP4188" s="11"/>
    </row>
    <row r="4189" spans="3:42" outlineLevel="2" x14ac:dyDescent="0.2">
      <c r="C4189" s="252">
        <v>30</v>
      </c>
      <c r="D4189" s="119" t="s">
        <v>441</v>
      </c>
      <c r="F4189" s="767" t="s">
        <v>55</v>
      </c>
      <c r="H4189" s="797" t="s">
        <v>10</v>
      </c>
      <c r="K4189" s="164"/>
      <c r="Q4189" s="135" t="s">
        <v>110</v>
      </c>
      <c r="R4189" s="314">
        <v>0</v>
      </c>
      <c r="S4189" s="315">
        <v>0</v>
      </c>
      <c r="T4189" s="315">
        <v>0</v>
      </c>
      <c r="U4189" s="315">
        <v>5621.319200384658</v>
      </c>
      <c r="V4189" s="315">
        <v>5908.2851017887133</v>
      </c>
      <c r="W4189" s="316">
        <v>6118.3748329845193</v>
      </c>
      <c r="X4189" s="826">
        <v>3320.3578705682644</v>
      </c>
      <c r="Y4189" s="315">
        <v>3760.099344833588</v>
      </c>
      <c r="Z4189" s="315">
        <v>5573.716144324826</v>
      </c>
      <c r="AA4189" s="315">
        <v>4194.4527474389333</v>
      </c>
      <c r="AB4189" s="5">
        <v>7103.3485684397583</v>
      </c>
      <c r="AC4189" s="5">
        <v>7448.0758802306491</v>
      </c>
      <c r="AD4189" s="5">
        <v>7696.9937417558722</v>
      </c>
      <c r="AE4189" s="5">
        <v>7852.7491039417637</v>
      </c>
      <c r="AF4189" s="5">
        <v>8525.7232042800806</v>
      </c>
      <c r="AG4189" s="5">
        <v>8161.8624157064969</v>
      </c>
      <c r="AH4189" s="350">
        <v>8741.5471115820255</v>
      </c>
      <c r="AI4189" s="350">
        <v>8486.9300249096705</v>
      </c>
      <c r="AK4189" s="199"/>
      <c r="AM4189" s="11"/>
      <c r="AN4189" s="15"/>
      <c r="AO4189" s="11"/>
      <c r="AP4189" s="11"/>
    </row>
    <row r="4190" spans="3:42" outlineLevel="2" x14ac:dyDescent="0.2">
      <c r="C4190" s="252">
        <v>30</v>
      </c>
      <c r="D4190" s="119" t="s">
        <v>441</v>
      </c>
      <c r="F4190" s="783" t="s">
        <v>57</v>
      </c>
      <c r="G4190" s="83"/>
      <c r="H4190" s="798" t="s">
        <v>10</v>
      </c>
      <c r="I4190" s="799"/>
      <c r="J4190" s="83"/>
      <c r="K4190" s="736"/>
      <c r="L4190" s="83"/>
      <c r="M4190" s="83"/>
      <c r="N4190" s="83"/>
      <c r="O4190" s="83"/>
      <c r="P4190" s="83"/>
      <c r="Q4190" s="143" t="s">
        <v>110</v>
      </c>
      <c r="R4190" s="304">
        <v>0</v>
      </c>
      <c r="S4190" s="305">
        <v>0</v>
      </c>
      <c r="T4190" s="305">
        <v>0</v>
      </c>
      <c r="U4190" s="305">
        <v>625.816058346933</v>
      </c>
      <c r="V4190" s="305">
        <v>647.63918782377038</v>
      </c>
      <c r="W4190" s="306">
        <v>665.59250312981544</v>
      </c>
      <c r="X4190" s="305">
        <v>683.58867201870248</v>
      </c>
      <c r="Y4190" s="305">
        <v>700.03550886047594</v>
      </c>
      <c r="Z4190" s="305">
        <v>714.94259690100625</v>
      </c>
      <c r="AA4190" s="305">
        <v>729.14913490951767</v>
      </c>
      <c r="AB4190" s="307">
        <v>743.63797026733971</v>
      </c>
      <c r="AC4190" s="307">
        <v>758.41471250870495</v>
      </c>
      <c r="AD4190" s="307">
        <v>773.48508263534768</v>
      </c>
      <c r="AE4190" s="307">
        <v>788.85491533149082</v>
      </c>
      <c r="AF4190" s="307">
        <v>804.53016122284669</v>
      </c>
      <c r="AG4190" s="307">
        <v>820.51688918050866</v>
      </c>
      <c r="AH4190" s="362">
        <v>836.82128867062193</v>
      </c>
      <c r="AI4190" s="362">
        <v>853.44967215074689</v>
      </c>
      <c r="AK4190" s="199"/>
      <c r="AM4190" s="11"/>
      <c r="AN4190" s="15"/>
      <c r="AO4190" s="11"/>
      <c r="AP4190" s="11"/>
    </row>
    <row r="4191" spans="3:42" outlineLevel="2" x14ac:dyDescent="0.2">
      <c r="C4191" s="252">
        <v>30</v>
      </c>
      <c r="D4191" s="119" t="s">
        <v>441</v>
      </c>
      <c r="F4191" s="12"/>
      <c r="H4191" s="164"/>
      <c r="K4191" s="164"/>
      <c r="Q4191" s="16"/>
      <c r="R4191" s="800">
        <v>0</v>
      </c>
      <c r="S4191" s="800">
        <v>0</v>
      </c>
      <c r="T4191" s="800">
        <v>0</v>
      </c>
      <c r="U4191" s="800">
        <v>6268.8474417346661</v>
      </c>
      <c r="V4191" s="800">
        <v>6578.7448701188523</v>
      </c>
      <c r="W4191" s="800">
        <v>6807.5993821376378</v>
      </c>
      <c r="X4191" s="800">
        <v>4016.7713289318772</v>
      </c>
      <c r="Y4191" s="800">
        <v>4474.6581287785284</v>
      </c>
      <c r="Z4191" s="800">
        <v>6310.1870588001993</v>
      </c>
      <c r="AA4191" s="800">
        <v>4939.8028349013521</v>
      </c>
      <c r="AB4191" s="800">
        <v>7874.4230173262158</v>
      </c>
      <c r="AC4191" s="800">
        <v>8235.2585706405716</v>
      </c>
      <c r="AD4191" s="800">
        <v>8500.208240340964</v>
      </c>
      <c r="AE4191" s="800">
        <v>8671.9350358094343</v>
      </c>
      <c r="AF4191" s="800">
        <v>9363.1837250584249</v>
      </c>
      <c r="AG4191" s="800">
        <v>9013.9042626591254</v>
      </c>
      <c r="AH4191" s="800">
        <v>9612.132373414619</v>
      </c>
      <c r="AI4191" s="800">
        <v>9373.1602190813901</v>
      </c>
      <c r="AK4191" s="199"/>
      <c r="AM4191" s="11"/>
      <c r="AN4191" s="15"/>
      <c r="AO4191" s="11"/>
      <c r="AP4191" s="11"/>
    </row>
    <row r="4192" spans="3:42" ht="15" customHeight="1" outlineLevel="2" x14ac:dyDescent="0.2">
      <c r="C4192" s="252">
        <v>30</v>
      </c>
      <c r="D4192" s="119" t="s">
        <v>441</v>
      </c>
      <c r="F4192" s="794" t="s">
        <v>69</v>
      </c>
      <c r="AK4192" s="199"/>
      <c r="AM4192" s="11"/>
      <c r="AN4192" s="15"/>
      <c r="AO4192" s="11"/>
      <c r="AP4192" s="11"/>
    </row>
    <row r="4193" spans="3:42" outlineLevel="2" x14ac:dyDescent="0.2">
      <c r="C4193" s="252">
        <v>30</v>
      </c>
      <c r="D4193" s="119" t="s">
        <v>441</v>
      </c>
      <c r="F4193" s="761" t="s">
        <v>9</v>
      </c>
      <c r="G4193" s="75"/>
      <c r="H4193" s="796" t="s">
        <v>10</v>
      </c>
      <c r="I4193" s="801"/>
      <c r="J4193" s="75"/>
      <c r="K4193" s="741"/>
      <c r="L4193" s="75"/>
      <c r="M4193" s="75"/>
      <c r="N4193" s="75"/>
      <c r="O4193" s="75"/>
      <c r="P4193" s="75"/>
      <c r="Q4193" s="128" t="s">
        <v>110</v>
      </c>
      <c r="R4193" s="299">
        <v>0</v>
      </c>
      <c r="S4193" s="300">
        <v>0</v>
      </c>
      <c r="T4193" s="300">
        <v>0</v>
      </c>
      <c r="U4193" s="300">
        <v>-388.16598960085844</v>
      </c>
      <c r="V4193" s="300">
        <v>-417.51691159254017</v>
      </c>
      <c r="W4193" s="301">
        <v>-433.27819633676307</v>
      </c>
      <c r="X4193" s="827">
        <v>-578.53814232610887</v>
      </c>
      <c r="Y4193" s="300">
        <v>-706.18304919922423</v>
      </c>
      <c r="Z4193" s="300">
        <v>-853.94730831775053</v>
      </c>
      <c r="AA4193" s="300">
        <v>-607.9819384521744</v>
      </c>
      <c r="AB4193" s="302">
        <v>-706.37305763401196</v>
      </c>
      <c r="AC4193" s="302">
        <v>-696.22290579250455</v>
      </c>
      <c r="AD4193" s="302">
        <v>-781.18554071798246</v>
      </c>
      <c r="AE4193" s="302">
        <v>-785.39206990510388</v>
      </c>
      <c r="AF4193" s="302">
        <v>-716.06509233193378</v>
      </c>
      <c r="AG4193" s="302">
        <v>-843.41217251127182</v>
      </c>
      <c r="AH4193" s="348">
        <v>-844.1289548824243</v>
      </c>
      <c r="AI4193" s="348">
        <v>-1050.7456953914516</v>
      </c>
      <c r="AK4193" s="199"/>
      <c r="AM4193" s="11"/>
      <c r="AN4193" s="15"/>
      <c r="AO4193" s="11"/>
      <c r="AP4193" s="11"/>
    </row>
    <row r="4194" spans="3:42" outlineLevel="2" x14ac:dyDescent="0.2">
      <c r="C4194" s="252">
        <v>30</v>
      </c>
      <c r="D4194" s="119" t="s">
        <v>441</v>
      </c>
      <c r="F4194" s="767" t="s">
        <v>14</v>
      </c>
      <c r="H4194" s="797" t="s">
        <v>10</v>
      </c>
      <c r="K4194" s="164"/>
      <c r="Q4194" s="135" t="s">
        <v>110</v>
      </c>
      <c r="R4194" s="314">
        <v>0</v>
      </c>
      <c r="S4194" s="315">
        <v>0</v>
      </c>
      <c r="T4194" s="315">
        <v>0</v>
      </c>
      <c r="U4194" s="315">
        <v>-91.376446653991493</v>
      </c>
      <c r="V4194" s="315">
        <v>-96.45923902354518</v>
      </c>
      <c r="W4194" s="316">
        <v>-87.922145484614973</v>
      </c>
      <c r="X4194" s="828">
        <v>-121.44792858209441</v>
      </c>
      <c r="Y4194" s="315">
        <v>-136.87867535615294</v>
      </c>
      <c r="Z4194" s="315">
        <v>-155.53609091874435</v>
      </c>
      <c r="AA4194" s="315">
        <v>-127.61521319501625</v>
      </c>
      <c r="AB4194" s="5">
        <v>-140.40938164505548</v>
      </c>
      <c r="AC4194" s="5">
        <v>-140.40246427360057</v>
      </c>
      <c r="AD4194" s="5">
        <v>-151.65976359337313</v>
      </c>
      <c r="AE4194" s="5">
        <v>-153.40027694744688</v>
      </c>
      <c r="AF4194" s="5">
        <v>-146.47801323497487</v>
      </c>
      <c r="AG4194" s="5">
        <v>-162.82260282452103</v>
      </c>
      <c r="AH4194" s="350">
        <v>-164.23137230810789</v>
      </c>
      <c r="AI4194" s="350">
        <v>-189.99833539865338</v>
      </c>
      <c r="AJ4194" s="289"/>
      <c r="AK4194" s="199"/>
      <c r="AM4194" s="11"/>
      <c r="AN4194" s="15"/>
      <c r="AO4194" s="11"/>
      <c r="AP4194" s="11"/>
    </row>
    <row r="4195" spans="3:42" outlineLevel="2" x14ac:dyDescent="0.2">
      <c r="C4195" s="252">
        <v>30</v>
      </c>
      <c r="D4195" s="119" t="s">
        <v>441</v>
      </c>
      <c r="F4195" s="783" t="s">
        <v>16</v>
      </c>
      <c r="G4195" s="83"/>
      <c r="H4195" s="798" t="s">
        <v>10</v>
      </c>
      <c r="I4195" s="799"/>
      <c r="J4195" s="83"/>
      <c r="K4195" s="736"/>
      <c r="L4195" s="83"/>
      <c r="M4195" s="83"/>
      <c r="N4195" s="83"/>
      <c r="O4195" s="83"/>
      <c r="P4195" s="83"/>
      <c r="Q4195" s="143" t="s">
        <v>110</v>
      </c>
      <c r="R4195" s="304">
        <v>0</v>
      </c>
      <c r="S4195" s="305">
        <v>0</v>
      </c>
      <c r="T4195" s="305">
        <v>0</v>
      </c>
      <c r="U4195" s="305">
        <v>-14.884203578051062</v>
      </c>
      <c r="V4195" s="305">
        <v>-15.41468605819515</v>
      </c>
      <c r="W4195" s="306">
        <v>-12.016965903714787</v>
      </c>
      <c r="X4195" s="305">
        <v>-12.347211308504543</v>
      </c>
      <c r="Y4195" s="305">
        <v>-12.645648754465478</v>
      </c>
      <c r="Z4195" s="305">
        <v>-12.911915176010414</v>
      </c>
      <c r="AA4195" s="305">
        <v>-13.168155837609628</v>
      </c>
      <c r="AB4195" s="307">
        <v>-13.429481674688439</v>
      </c>
      <c r="AC4195" s="307">
        <v>-13.69599360425279</v>
      </c>
      <c r="AD4195" s="307">
        <v>-13.967794546042709</v>
      </c>
      <c r="AE4195" s="307">
        <v>-14.244989462277324</v>
      </c>
      <c r="AF4195" s="307">
        <v>-14.527685398188636</v>
      </c>
      <c r="AG4195" s="307">
        <v>-14.815991523359704</v>
      </c>
      <c r="AH4195" s="362">
        <v>-15.11001917388322</v>
      </c>
      <c r="AI4195" s="362">
        <v>-15.409881895356691</v>
      </c>
      <c r="AK4195" s="199"/>
      <c r="AM4195" s="11"/>
      <c r="AN4195" s="15"/>
      <c r="AO4195" s="11"/>
      <c r="AP4195" s="11"/>
    </row>
    <row r="4196" spans="3:42" outlineLevel="2" x14ac:dyDescent="0.2">
      <c r="C4196" s="252">
        <v>30</v>
      </c>
      <c r="D4196" s="119" t="s">
        <v>441</v>
      </c>
      <c r="F4196" s="12"/>
      <c r="H4196" s="797"/>
      <c r="K4196" s="164"/>
      <c r="Q4196" s="16"/>
      <c r="R4196" s="800">
        <v>0</v>
      </c>
      <c r="S4196" s="800">
        <v>0</v>
      </c>
      <c r="T4196" s="800">
        <v>0</v>
      </c>
      <c r="U4196" s="800">
        <v>-494.426639832901</v>
      </c>
      <c r="V4196" s="800">
        <v>-529.39083667428042</v>
      </c>
      <c r="W4196" s="800">
        <v>-533.21730772509284</v>
      </c>
      <c r="X4196" s="800">
        <v>-712.33328221670786</v>
      </c>
      <c r="Y4196" s="800">
        <v>-855.70737330984264</v>
      </c>
      <c r="Z4196" s="800">
        <v>-1022.3953144125053</v>
      </c>
      <c r="AA4196" s="800">
        <v>-748.76530748480036</v>
      </c>
      <c r="AB4196" s="800">
        <v>-860.21192095375579</v>
      </c>
      <c r="AC4196" s="800">
        <v>-850.32136367035787</v>
      </c>
      <c r="AD4196" s="800">
        <v>-946.81309885739824</v>
      </c>
      <c r="AE4196" s="800">
        <v>-953.03733631482805</v>
      </c>
      <c r="AF4196" s="800">
        <v>-877.07079096509733</v>
      </c>
      <c r="AG4196" s="800">
        <v>-1021.0507668591525</v>
      </c>
      <c r="AH4196" s="800">
        <v>-1023.4703463644154</v>
      </c>
      <c r="AI4196" s="800">
        <v>-1256.1539126854616</v>
      </c>
      <c r="AK4196" s="199"/>
      <c r="AM4196" s="11"/>
      <c r="AN4196" s="15"/>
      <c r="AO4196" s="11"/>
      <c r="AP4196" s="11"/>
    </row>
    <row r="4197" spans="3:42" ht="17.25" customHeight="1" outlineLevel="2" x14ac:dyDescent="0.2">
      <c r="C4197" s="252">
        <v>30</v>
      </c>
      <c r="D4197" s="119" t="s">
        <v>441</v>
      </c>
      <c r="F4197" s="794" t="s">
        <v>616</v>
      </c>
      <c r="AK4197" s="199"/>
      <c r="AM4197" s="11"/>
      <c r="AN4197" s="15"/>
      <c r="AO4197" s="11"/>
      <c r="AP4197" s="11"/>
    </row>
    <row r="4198" spans="3:42" outlineLevel="2" x14ac:dyDescent="0.2">
      <c r="C4198" s="252">
        <v>30</v>
      </c>
      <c r="D4198" s="119" t="s">
        <v>441</v>
      </c>
      <c r="F4198" s="761" t="s">
        <v>48</v>
      </c>
      <c r="G4198" s="75"/>
      <c r="H4198" s="796" t="s">
        <v>10</v>
      </c>
      <c r="I4198" s="228" t="s">
        <v>617</v>
      </c>
      <c r="J4198" s="75"/>
      <c r="K4198" s="741"/>
      <c r="L4198" s="75"/>
      <c r="M4198" s="75"/>
      <c r="N4198" s="75"/>
      <c r="O4198" s="75"/>
      <c r="P4198" s="75"/>
      <c r="Q4198" s="128" t="s">
        <v>110</v>
      </c>
      <c r="R4198" s="299">
        <v>0</v>
      </c>
      <c r="S4198" s="300">
        <v>0</v>
      </c>
      <c r="T4198" s="300">
        <v>0</v>
      </c>
      <c r="U4198" s="300">
        <v>23.557275193126028</v>
      </c>
      <c r="V4198" s="300">
        <v>24.798160194166311</v>
      </c>
      <c r="W4198" s="301">
        <v>25.637421580171523</v>
      </c>
      <c r="X4198" s="300">
        <v>15.518059629886935</v>
      </c>
      <c r="Y4198" s="300">
        <v>17.767047660374409</v>
      </c>
      <c r="Z4198" s="300">
        <v>25.412415821155903</v>
      </c>
      <c r="AA4198" s="300">
        <v>19.031243382067803</v>
      </c>
      <c r="AB4198" s="302">
        <v>30.694567053561208</v>
      </c>
      <c r="AC4198" s="302">
        <v>31.98698589634602</v>
      </c>
      <c r="AD4198" s="302">
        <v>33.31864070939983</v>
      </c>
      <c r="AE4198" s="302">
        <v>33.94312319515619</v>
      </c>
      <c r="AF4198" s="302">
        <v>36.249088884424886</v>
      </c>
      <c r="AG4198" s="302">
        <v>35.396556581664839</v>
      </c>
      <c r="AH4198" s="348">
        <v>37.643750265720136</v>
      </c>
      <c r="AI4198" s="348">
        <v>37.554420946254425</v>
      </c>
      <c r="AJ4198" s="289"/>
      <c r="AK4198" s="199"/>
      <c r="AM4198" s="11"/>
      <c r="AN4198" s="15"/>
      <c r="AO4198" s="11"/>
      <c r="AP4198" s="11"/>
    </row>
    <row r="4199" spans="3:42" outlineLevel="2" x14ac:dyDescent="0.2">
      <c r="C4199" s="252">
        <v>30</v>
      </c>
      <c r="D4199" s="119" t="s">
        <v>441</v>
      </c>
      <c r="F4199" s="767" t="s">
        <v>55</v>
      </c>
      <c r="H4199" s="797" t="s">
        <v>10</v>
      </c>
      <c r="I4199" s="234" t="s">
        <v>617</v>
      </c>
      <c r="K4199" s="164"/>
      <c r="Q4199" s="135" t="s">
        <v>110</v>
      </c>
      <c r="R4199" s="314">
        <v>0</v>
      </c>
      <c r="S4199" s="315">
        <v>0</v>
      </c>
      <c r="T4199" s="315">
        <v>0</v>
      </c>
      <c r="U4199" s="315">
        <v>6099.016544449456</v>
      </c>
      <c r="V4199" s="315">
        <v>6420.2836727170006</v>
      </c>
      <c r="W4199" s="316">
        <v>6637.5697992490286</v>
      </c>
      <c r="X4199" s="315">
        <v>4017.6506681914911</v>
      </c>
      <c r="Y4199" s="315">
        <v>4599.9172968130551</v>
      </c>
      <c r="Z4199" s="315">
        <v>6579.3154453145326</v>
      </c>
      <c r="AA4199" s="315">
        <v>4927.2196082569571</v>
      </c>
      <c r="AB4199" s="5">
        <v>7946.8729192843821</v>
      </c>
      <c r="AC4199" s="5">
        <v>8281.4822423016249</v>
      </c>
      <c r="AD4199" s="5">
        <v>8626.2498213075723</v>
      </c>
      <c r="AE4199" s="5">
        <v>8787.9293441353384</v>
      </c>
      <c r="AF4199" s="5">
        <v>9384.9475805180609</v>
      </c>
      <c r="AG4199" s="5">
        <v>9164.2255922327458</v>
      </c>
      <c r="AH4199" s="350">
        <v>9746.0276616688097</v>
      </c>
      <c r="AI4199" s="350">
        <v>9722.9001567744926</v>
      </c>
      <c r="AK4199" s="199"/>
      <c r="AM4199" s="11"/>
      <c r="AN4199" s="15"/>
      <c r="AO4199" s="11"/>
      <c r="AP4199" s="11"/>
    </row>
    <row r="4200" spans="3:42" outlineLevel="2" x14ac:dyDescent="0.2">
      <c r="C4200" s="252">
        <v>30</v>
      </c>
      <c r="D4200" s="119" t="s">
        <v>441</v>
      </c>
      <c r="F4200" s="783" t="s">
        <v>57</v>
      </c>
      <c r="G4200" s="83"/>
      <c r="H4200" s="798" t="s">
        <v>10</v>
      </c>
      <c r="I4200" s="240" t="s">
        <v>617</v>
      </c>
      <c r="J4200" s="83"/>
      <c r="K4200" s="736"/>
      <c r="L4200" s="83"/>
      <c r="M4200" s="83"/>
      <c r="N4200" s="83"/>
      <c r="O4200" s="83"/>
      <c r="P4200" s="83"/>
      <c r="Q4200" s="143" t="s">
        <v>110</v>
      </c>
      <c r="R4200" s="304">
        <v>0</v>
      </c>
      <c r="S4200" s="305">
        <v>0</v>
      </c>
      <c r="T4200" s="305">
        <v>0</v>
      </c>
      <c r="U4200" s="305">
        <v>640.70026192498403</v>
      </c>
      <c r="V4200" s="305">
        <v>663.0538738819655</v>
      </c>
      <c r="W4200" s="306">
        <v>677.60946903353022</v>
      </c>
      <c r="X4200" s="305">
        <v>695.93588332720708</v>
      </c>
      <c r="Y4200" s="305">
        <v>712.68115761494141</v>
      </c>
      <c r="Z4200" s="305">
        <v>727.85451207701669</v>
      </c>
      <c r="AA4200" s="305">
        <v>742.31729074712734</v>
      </c>
      <c r="AB4200" s="307">
        <v>757.06745194202813</v>
      </c>
      <c r="AC4200" s="307">
        <v>772.1107061129577</v>
      </c>
      <c r="AD4200" s="307">
        <v>787.45287718139036</v>
      </c>
      <c r="AE4200" s="307">
        <v>803.09990479376813</v>
      </c>
      <c r="AF4200" s="307">
        <v>819.05784662103531</v>
      </c>
      <c r="AG4200" s="307">
        <v>835.33288070386834</v>
      </c>
      <c r="AH4200" s="362">
        <v>851.93130784450511</v>
      </c>
      <c r="AI4200" s="362">
        <v>868.85955404610354</v>
      </c>
      <c r="AK4200" s="199"/>
      <c r="AM4200" s="11"/>
      <c r="AN4200" s="15"/>
      <c r="AO4200" s="11"/>
      <c r="AP4200" s="11"/>
    </row>
    <row r="4201" spans="3:42" outlineLevel="2" x14ac:dyDescent="0.2">
      <c r="C4201" s="252">
        <v>30</v>
      </c>
      <c r="D4201" s="119" t="s">
        <v>441</v>
      </c>
      <c r="F4201" s="802" t="s">
        <v>618</v>
      </c>
      <c r="R4201" s="800">
        <v>0</v>
      </c>
      <c r="S4201" s="800">
        <v>0</v>
      </c>
      <c r="T4201" s="800">
        <v>0</v>
      </c>
      <c r="U4201" s="800">
        <v>6763.2740815675661</v>
      </c>
      <c r="V4201" s="800">
        <v>7108.1357067931331</v>
      </c>
      <c r="W4201" s="800">
        <v>7340.8166898627305</v>
      </c>
      <c r="X4201" s="800">
        <v>4729.1046111485848</v>
      </c>
      <c r="Y4201" s="800">
        <v>5330.3655020883707</v>
      </c>
      <c r="Z4201" s="800">
        <v>7332.5823732127055</v>
      </c>
      <c r="AA4201" s="800">
        <v>5688.5681423861524</v>
      </c>
      <c r="AB4201" s="800">
        <v>8734.6349382799708</v>
      </c>
      <c r="AC4201" s="800">
        <v>9085.5799343109284</v>
      </c>
      <c r="AD4201" s="800">
        <v>9447.0213391983634</v>
      </c>
      <c r="AE4201" s="800">
        <v>9624.9723721242626</v>
      </c>
      <c r="AF4201" s="800">
        <v>10240.25451602352</v>
      </c>
      <c r="AG4201" s="800">
        <v>10034.95502951828</v>
      </c>
      <c r="AH4201" s="800">
        <v>10635.602719779035</v>
      </c>
      <c r="AI4201" s="800">
        <v>10629.314131766851</v>
      </c>
      <c r="AK4201" s="199"/>
      <c r="AM4201" s="11"/>
      <c r="AN4201" s="15"/>
      <c r="AO4201" s="11"/>
      <c r="AP4201" s="11"/>
    </row>
    <row r="4202" spans="3:42" outlineLevel="2" x14ac:dyDescent="0.2">
      <c r="C4202" s="252">
        <v>30</v>
      </c>
      <c r="D4202" s="119" t="s">
        <v>441</v>
      </c>
      <c r="R4202" s="5"/>
      <c r="S4202" s="5"/>
      <c r="T4202" s="5"/>
      <c r="U4202" s="5"/>
      <c r="V4202" s="5"/>
      <c r="W4202" s="5"/>
      <c r="X4202" s="5"/>
      <c r="Y4202" s="5"/>
      <c r="AK4202" s="199"/>
      <c r="AM4202" s="11"/>
      <c r="AN4202" s="15"/>
      <c r="AO4202" s="11"/>
      <c r="AP4202" s="11"/>
    </row>
    <row r="4203" spans="3:42" outlineLevel="2" x14ac:dyDescent="0.2">
      <c r="C4203" s="252">
        <v>30</v>
      </c>
      <c r="D4203" s="119" t="s">
        <v>441</v>
      </c>
      <c r="F4203" s="789" t="s">
        <v>619</v>
      </c>
      <c r="G4203" s="790"/>
      <c r="H4203" s="803"/>
      <c r="I4203" s="790"/>
      <c r="J4203" s="790"/>
      <c r="K4203" s="792"/>
      <c r="L4203" s="789"/>
      <c r="M4203" s="789"/>
      <c r="N4203" s="789"/>
      <c r="O4203" s="789"/>
      <c r="P4203" s="789"/>
      <c r="Q4203" s="792"/>
      <c r="R4203" s="793"/>
      <c r="S4203" s="793"/>
      <c r="T4203" s="793"/>
      <c r="U4203" s="793"/>
      <c r="V4203" s="793"/>
      <c r="W4203" s="793"/>
      <c r="X4203" s="793"/>
      <c r="Y4203" s="793"/>
      <c r="Z4203" s="793"/>
      <c r="AA4203" s="793"/>
      <c r="AB4203" s="793"/>
      <c r="AC4203" s="793"/>
      <c r="AD4203" s="793"/>
      <c r="AE4203" s="793"/>
      <c r="AF4203" s="793"/>
      <c r="AG4203" s="793"/>
      <c r="AH4203" s="789"/>
      <c r="AI4203" s="789"/>
      <c r="AK4203" s="199"/>
      <c r="AM4203" s="11"/>
      <c r="AN4203" s="15"/>
      <c r="AO4203" s="11"/>
      <c r="AP4203" s="11"/>
    </row>
    <row r="4204" spans="3:42" outlineLevel="2" x14ac:dyDescent="0.2">
      <c r="C4204" s="252">
        <v>30</v>
      </c>
      <c r="D4204" s="119" t="s">
        <v>441</v>
      </c>
      <c r="F4204" t="s">
        <v>620</v>
      </c>
      <c r="AK4204" s="199"/>
      <c r="AM4204" s="11"/>
      <c r="AN4204" s="15"/>
      <c r="AO4204" s="11"/>
      <c r="AP4204" s="11"/>
    </row>
    <row r="4205" spans="3:42" outlineLevel="2" x14ac:dyDescent="0.2">
      <c r="C4205" s="252">
        <v>30</v>
      </c>
      <c r="D4205" s="119" t="s">
        <v>441</v>
      </c>
      <c r="F4205" s="761" t="s">
        <v>48</v>
      </c>
      <c r="G4205" s="75"/>
      <c r="H4205" s="796" t="s">
        <v>10</v>
      </c>
      <c r="I4205" s="801"/>
      <c r="J4205" s="75"/>
      <c r="K4205" s="741"/>
      <c r="L4205" s="75"/>
      <c r="M4205" s="75"/>
      <c r="N4205" s="75"/>
      <c r="O4205" s="75"/>
      <c r="P4205" s="75"/>
      <c r="Q4205" s="128" t="s">
        <v>536</v>
      </c>
      <c r="R4205" s="804">
        <v>0</v>
      </c>
      <c r="S4205" s="805">
        <v>0</v>
      </c>
      <c r="T4205" s="805">
        <v>0</v>
      </c>
      <c r="U4205" s="805">
        <v>41.663321412624285</v>
      </c>
      <c r="V4205" s="805">
        <v>43.857946648803207</v>
      </c>
      <c r="W4205" s="806">
        <v>45.342261646513251</v>
      </c>
      <c r="X4205" s="805">
        <v>27.445190530732788</v>
      </c>
      <c r="Y4205" s="805">
        <v>31.422743554126857</v>
      </c>
      <c r="Z4205" s="805">
        <v>44.944317182193593</v>
      </c>
      <c r="AA4205" s="805">
        <v>33.658596056149058</v>
      </c>
      <c r="AB4205" s="805">
        <v>54.286312924129327</v>
      </c>
      <c r="AC4205" s="805">
        <v>56.57208074766725</v>
      </c>
      <c r="AD4205" s="805">
        <v>58.927241182483506</v>
      </c>
      <c r="AE4205" s="805">
        <v>60.031698905514808</v>
      </c>
      <c r="AF4205" s="805">
        <v>64.110022433633205</v>
      </c>
      <c r="AG4205" s="805">
        <v>62.602236535079818</v>
      </c>
      <c r="AH4205" s="808">
        <v>66.576616083124279</v>
      </c>
      <c r="AI4205" s="808">
        <v>66.41862853499066</v>
      </c>
      <c r="AJ4205" s="289"/>
      <c r="AK4205" s="199"/>
      <c r="AM4205" s="11"/>
      <c r="AN4205" s="15"/>
      <c r="AO4205" s="11"/>
      <c r="AP4205" s="11"/>
    </row>
    <row r="4206" spans="3:42" outlineLevel="2" x14ac:dyDescent="0.2">
      <c r="C4206" s="252">
        <v>30</v>
      </c>
      <c r="D4206" s="119" t="s">
        <v>441</v>
      </c>
      <c r="F4206" s="767" t="s">
        <v>55</v>
      </c>
      <c r="H4206" s="797" t="s">
        <v>10</v>
      </c>
      <c r="K4206" s="164"/>
      <c r="Q4206" s="135" t="s">
        <v>536</v>
      </c>
      <c r="R4206" s="809">
        <v>0</v>
      </c>
      <c r="S4206" s="810">
        <v>0</v>
      </c>
      <c r="T4206" s="810">
        <v>0</v>
      </c>
      <c r="U4206" s="810">
        <v>41.663321412624285</v>
      </c>
      <c r="V4206" s="810">
        <v>43.857946648803207</v>
      </c>
      <c r="W4206" s="811">
        <v>45.342261646513258</v>
      </c>
      <c r="X4206" s="810">
        <v>27.445190530732788</v>
      </c>
      <c r="Y4206" s="810">
        <v>31.422743554126857</v>
      </c>
      <c r="Z4206" s="810">
        <v>44.944317182193593</v>
      </c>
      <c r="AA4206" s="810">
        <v>33.658596056149065</v>
      </c>
      <c r="AB4206" s="810">
        <v>54.286312924129327</v>
      </c>
      <c r="AC4206" s="810">
        <v>56.572080747667243</v>
      </c>
      <c r="AD4206" s="810">
        <v>58.927241182483506</v>
      </c>
      <c r="AE4206" s="810">
        <v>60.031698905514816</v>
      </c>
      <c r="AF4206" s="810">
        <v>64.110022433633205</v>
      </c>
      <c r="AG4206" s="810">
        <v>62.602236535079832</v>
      </c>
      <c r="AH4206" s="812">
        <v>66.576616083124293</v>
      </c>
      <c r="AI4206" s="812">
        <v>66.41862853499066</v>
      </c>
      <c r="AK4206" s="199"/>
      <c r="AM4206" s="11"/>
      <c r="AN4206" s="15"/>
      <c r="AO4206" s="11"/>
      <c r="AP4206" s="11"/>
    </row>
    <row r="4207" spans="3:42" outlineLevel="2" x14ac:dyDescent="0.2">
      <c r="C4207" s="252">
        <v>30</v>
      </c>
      <c r="D4207" s="119" t="s">
        <v>441</v>
      </c>
      <c r="F4207" s="783" t="s">
        <v>57</v>
      </c>
      <c r="G4207" s="83"/>
      <c r="H4207" s="798" t="s">
        <v>10</v>
      </c>
      <c r="I4207" s="799"/>
      <c r="J4207" s="83"/>
      <c r="K4207" s="736"/>
      <c r="L4207" s="83"/>
      <c r="M4207" s="83"/>
      <c r="N4207" s="83"/>
      <c r="O4207" s="83"/>
      <c r="P4207" s="83"/>
      <c r="Q4207" s="143" t="s">
        <v>536</v>
      </c>
      <c r="R4207" s="813">
        <v>0</v>
      </c>
      <c r="S4207" s="814">
        <v>0</v>
      </c>
      <c r="T4207" s="814">
        <v>0</v>
      </c>
      <c r="U4207" s="814">
        <v>6.9593578621596048</v>
      </c>
      <c r="V4207" s="814">
        <v>7.202165293911051</v>
      </c>
      <c r="W4207" s="815">
        <v>7.360269795463938</v>
      </c>
      <c r="X4207" s="814">
        <v>7.5593333560385823</v>
      </c>
      <c r="Y4207" s="814">
        <v>7.7412223971296994</v>
      </c>
      <c r="Z4207" s="814">
        <v>7.9060370693661568</v>
      </c>
      <c r="AA4207" s="814">
        <v>8.0631333879225142</v>
      </c>
      <c r="AB4207" s="814">
        <v>8.2233512875866044</v>
      </c>
      <c r="AC4207" s="814">
        <v>8.3867527959180954</v>
      </c>
      <c r="AD4207" s="814">
        <v>8.553401173003035</v>
      </c>
      <c r="AE4207" s="814">
        <v>8.7233609359450082</v>
      </c>
      <c r="AF4207" s="814">
        <v>8.8966978838429309</v>
      </c>
      <c r="AG4207" s="814">
        <v>9.0734791232652139</v>
      </c>
      <c r="AH4207" s="816">
        <v>9.2537730942300627</v>
      </c>
      <c r="AI4207" s="816">
        <v>9.4376495967020748</v>
      </c>
      <c r="AK4207" s="199"/>
      <c r="AM4207" s="11"/>
      <c r="AN4207" s="15"/>
      <c r="AO4207" s="11"/>
      <c r="AP4207" s="11"/>
    </row>
    <row r="4208" spans="3:42" outlineLevel="2" x14ac:dyDescent="0.2">
      <c r="C4208" s="252">
        <v>30</v>
      </c>
      <c r="D4208" s="119" t="s">
        <v>441</v>
      </c>
      <c r="H4208" s="798"/>
      <c r="AK4208" s="199"/>
      <c r="AM4208" s="11"/>
      <c r="AN4208" s="15"/>
      <c r="AO4208" s="11"/>
      <c r="AP4208" s="11"/>
    </row>
    <row r="4209" spans="3:42" outlineLevel="2" x14ac:dyDescent="0.2">
      <c r="C4209" s="252">
        <v>30</v>
      </c>
      <c r="D4209" s="119" t="s">
        <v>441</v>
      </c>
      <c r="F4209" s="789" t="s">
        <v>621</v>
      </c>
      <c r="G4209" s="790"/>
      <c r="H4209" s="803"/>
      <c r="I4209" s="790"/>
      <c r="J4209" s="790"/>
      <c r="K4209" s="792"/>
      <c r="L4209" s="789"/>
      <c r="M4209" s="789"/>
      <c r="N4209" s="789"/>
      <c r="O4209" s="789"/>
      <c r="P4209" s="789"/>
      <c r="Q4209" s="792"/>
      <c r="R4209" s="793"/>
      <c r="S4209" s="793"/>
      <c r="T4209" s="793"/>
      <c r="U4209" s="793"/>
      <c r="V4209" s="793"/>
      <c r="W4209" s="793"/>
      <c r="X4209" s="793"/>
      <c r="Y4209" s="793"/>
      <c r="Z4209" s="793"/>
      <c r="AA4209" s="793"/>
      <c r="AB4209" s="793"/>
      <c r="AC4209" s="793"/>
      <c r="AD4209" s="793"/>
      <c r="AE4209" s="793"/>
      <c r="AF4209" s="793"/>
      <c r="AG4209" s="793"/>
      <c r="AH4209" s="789"/>
      <c r="AI4209" s="789"/>
      <c r="AK4209" s="199"/>
      <c r="AM4209" s="11"/>
      <c r="AN4209" s="15"/>
      <c r="AO4209" s="11"/>
      <c r="AP4209" s="11"/>
    </row>
    <row r="4210" spans="3:42" outlineLevel="2" x14ac:dyDescent="0.2">
      <c r="C4210" s="252">
        <v>30</v>
      </c>
      <c r="D4210" s="119" t="s">
        <v>441</v>
      </c>
      <c r="F4210" s="794" t="s">
        <v>518</v>
      </c>
      <c r="AK4210" s="199"/>
      <c r="AM4210" s="11"/>
      <c r="AN4210" s="15"/>
      <c r="AO4210" s="11"/>
      <c r="AP4210" s="11"/>
    </row>
    <row r="4211" spans="3:42" outlineLevel="2" x14ac:dyDescent="0.2">
      <c r="C4211" s="252">
        <v>30</v>
      </c>
      <c r="D4211" s="119" t="s">
        <v>441</v>
      </c>
      <c r="F4211" s="761" t="s">
        <v>48</v>
      </c>
      <c r="G4211" s="75"/>
      <c r="H4211" s="796" t="s">
        <v>10</v>
      </c>
      <c r="I4211" s="228" t="s">
        <v>518</v>
      </c>
      <c r="J4211" s="75"/>
      <c r="K4211" s="741"/>
      <c r="L4211" s="75"/>
      <c r="M4211" s="75"/>
      <c r="N4211" s="75"/>
      <c r="O4211" s="75"/>
      <c r="P4211" s="75"/>
      <c r="Q4211" s="128" t="s">
        <v>536</v>
      </c>
      <c r="R4211" s="299">
        <v>0</v>
      </c>
      <c r="S4211" s="300">
        <v>0</v>
      </c>
      <c r="T4211" s="300">
        <v>0</v>
      </c>
      <c r="U4211" s="300">
        <v>0</v>
      </c>
      <c r="V4211" s="300">
        <v>0</v>
      </c>
      <c r="W4211" s="301">
        <v>0</v>
      </c>
      <c r="X4211" s="300">
        <v>0</v>
      </c>
      <c r="Y4211" s="300">
        <v>0</v>
      </c>
      <c r="Z4211" s="300">
        <v>0</v>
      </c>
      <c r="AA4211" s="300">
        <v>0</v>
      </c>
      <c r="AB4211" s="302">
        <v>0</v>
      </c>
      <c r="AC4211" s="302">
        <v>0</v>
      </c>
      <c r="AD4211" s="302">
        <v>0</v>
      </c>
      <c r="AE4211" s="302">
        <v>0</v>
      </c>
      <c r="AF4211" s="302">
        <v>0</v>
      </c>
      <c r="AG4211" s="302">
        <v>0</v>
      </c>
      <c r="AH4211" s="348">
        <v>0</v>
      </c>
      <c r="AI4211" s="348">
        <v>0</v>
      </c>
      <c r="AK4211" s="199"/>
      <c r="AM4211" s="11"/>
      <c r="AN4211" s="15"/>
      <c r="AO4211" s="11"/>
      <c r="AP4211" s="11"/>
    </row>
    <row r="4212" spans="3:42" outlineLevel="2" x14ac:dyDescent="0.2">
      <c r="C4212" s="252">
        <v>30</v>
      </c>
      <c r="D4212" s="119" t="s">
        <v>441</v>
      </c>
      <c r="F4212" s="783" t="s">
        <v>55</v>
      </c>
      <c r="G4212" s="83"/>
      <c r="H4212" s="798" t="s">
        <v>10</v>
      </c>
      <c r="I4212" s="240" t="s">
        <v>518</v>
      </c>
      <c r="J4212" s="83"/>
      <c r="K4212" s="736"/>
      <c r="L4212" s="83"/>
      <c r="M4212" s="83"/>
      <c r="N4212" s="83"/>
      <c r="O4212" s="83"/>
      <c r="P4212" s="83"/>
      <c r="Q4212" s="143" t="s">
        <v>536</v>
      </c>
      <c r="R4212" s="304">
        <v>0</v>
      </c>
      <c r="S4212" s="305">
        <v>0</v>
      </c>
      <c r="T4212" s="305">
        <v>0</v>
      </c>
      <c r="U4212" s="305">
        <v>0</v>
      </c>
      <c r="V4212" s="305">
        <v>0</v>
      </c>
      <c r="W4212" s="306">
        <v>0</v>
      </c>
      <c r="X4212" s="305">
        <v>0</v>
      </c>
      <c r="Y4212" s="305">
        <v>0</v>
      </c>
      <c r="Z4212" s="305">
        <v>0</v>
      </c>
      <c r="AA4212" s="305">
        <v>0</v>
      </c>
      <c r="AB4212" s="307">
        <v>0</v>
      </c>
      <c r="AC4212" s="307">
        <v>0</v>
      </c>
      <c r="AD4212" s="307">
        <v>0</v>
      </c>
      <c r="AE4212" s="307">
        <v>0</v>
      </c>
      <c r="AF4212" s="307">
        <v>0</v>
      </c>
      <c r="AG4212" s="307">
        <v>0</v>
      </c>
      <c r="AH4212" s="362">
        <v>0</v>
      </c>
      <c r="AI4212" s="362">
        <v>0</v>
      </c>
      <c r="AK4212" s="199"/>
      <c r="AM4212" s="11"/>
      <c r="AN4212" s="15"/>
      <c r="AO4212" s="11"/>
      <c r="AP4212" s="11"/>
    </row>
    <row r="4213" spans="3:42" outlineLevel="2" x14ac:dyDescent="0.2">
      <c r="C4213" s="252">
        <v>30</v>
      </c>
      <c r="D4213" s="119" t="s">
        <v>441</v>
      </c>
      <c r="F4213" s="40" t="s">
        <v>622</v>
      </c>
      <c r="AK4213" s="199"/>
      <c r="AM4213" s="11"/>
      <c r="AN4213" s="15"/>
      <c r="AO4213" s="11"/>
      <c r="AP4213" s="11"/>
    </row>
    <row r="4214" spans="3:42" outlineLevel="2" x14ac:dyDescent="0.2">
      <c r="C4214" s="252">
        <v>30</v>
      </c>
      <c r="D4214" s="119" t="s">
        <v>441</v>
      </c>
      <c r="F4214" s="761" t="s">
        <v>48</v>
      </c>
      <c r="G4214" s="75"/>
      <c r="H4214" s="796" t="s">
        <v>623</v>
      </c>
      <c r="I4214" s="801"/>
      <c r="J4214" s="75"/>
      <c r="K4214" s="741"/>
      <c r="L4214" s="75"/>
      <c r="M4214" s="75"/>
      <c r="N4214" s="75"/>
      <c r="O4214" s="75"/>
      <c r="P4214" s="75"/>
      <c r="Q4214" s="128" t="s">
        <v>536</v>
      </c>
      <c r="R4214" s="804">
        <v>0</v>
      </c>
      <c r="S4214" s="805">
        <v>0</v>
      </c>
      <c r="T4214" s="805">
        <v>0</v>
      </c>
      <c r="U4214" s="805">
        <v>41.663321412624285</v>
      </c>
      <c r="V4214" s="805">
        <v>43.857946648803207</v>
      </c>
      <c r="W4214" s="806">
        <v>45.342261646513251</v>
      </c>
      <c r="X4214" s="805">
        <v>27.445190530732788</v>
      </c>
      <c r="Y4214" s="805">
        <v>31.422743554126857</v>
      </c>
      <c r="Z4214" s="805">
        <v>44.944317182193593</v>
      </c>
      <c r="AA4214" s="805">
        <v>33.658596056149058</v>
      </c>
      <c r="AB4214" s="805">
        <v>54.286312924129327</v>
      </c>
      <c r="AC4214" s="805">
        <v>56.57208074766725</v>
      </c>
      <c r="AD4214" s="805">
        <v>58.927241182483506</v>
      </c>
      <c r="AE4214" s="805">
        <v>60.031698905514808</v>
      </c>
      <c r="AF4214" s="805">
        <v>64.110022433633205</v>
      </c>
      <c r="AG4214" s="805">
        <v>62.602236535079818</v>
      </c>
      <c r="AH4214" s="808">
        <v>66.576616083124279</v>
      </c>
      <c r="AI4214" s="808">
        <v>66.41862853499066</v>
      </c>
      <c r="AK4214" s="199"/>
      <c r="AM4214" s="11"/>
      <c r="AN4214" s="15"/>
      <c r="AO4214" s="11"/>
      <c r="AP4214" s="11"/>
    </row>
    <row r="4215" spans="3:42" outlineLevel="2" x14ac:dyDescent="0.2">
      <c r="C4215" s="252">
        <v>30</v>
      </c>
      <c r="D4215" s="119" t="s">
        <v>441</v>
      </c>
      <c r="F4215" s="767" t="s">
        <v>55</v>
      </c>
      <c r="H4215" s="797" t="s">
        <v>623</v>
      </c>
      <c r="K4215" s="164"/>
      <c r="Q4215" s="135" t="s">
        <v>536</v>
      </c>
      <c r="R4215" s="809">
        <v>0</v>
      </c>
      <c r="S4215" s="810">
        <v>0</v>
      </c>
      <c r="T4215" s="810">
        <v>0</v>
      </c>
      <c r="U4215" s="810">
        <v>41.663321412624285</v>
      </c>
      <c r="V4215" s="810">
        <v>43.857946648803207</v>
      </c>
      <c r="W4215" s="811">
        <v>45.342261646513258</v>
      </c>
      <c r="X4215" s="810">
        <v>27.445190530732788</v>
      </c>
      <c r="Y4215" s="810">
        <v>31.422743554126857</v>
      </c>
      <c r="Z4215" s="810">
        <v>44.944317182193593</v>
      </c>
      <c r="AA4215" s="810">
        <v>33.658596056149065</v>
      </c>
      <c r="AB4215" s="810">
        <v>54.286312924129327</v>
      </c>
      <c r="AC4215" s="810">
        <v>56.572080747667243</v>
      </c>
      <c r="AD4215" s="810">
        <v>58.927241182483506</v>
      </c>
      <c r="AE4215" s="810">
        <v>60.031698905514816</v>
      </c>
      <c r="AF4215" s="810">
        <v>64.110022433633205</v>
      </c>
      <c r="AG4215" s="810">
        <v>62.602236535079832</v>
      </c>
      <c r="AH4215" s="812">
        <v>66.576616083124293</v>
      </c>
      <c r="AI4215" s="812">
        <v>66.41862853499066</v>
      </c>
      <c r="AK4215" s="199"/>
      <c r="AM4215" s="11"/>
      <c r="AN4215" s="15"/>
      <c r="AO4215" s="11"/>
      <c r="AP4215" s="11"/>
    </row>
    <row r="4216" spans="3:42" outlineLevel="2" x14ac:dyDescent="0.2">
      <c r="C4216" s="252">
        <v>30</v>
      </c>
      <c r="D4216" s="119" t="s">
        <v>441</v>
      </c>
      <c r="F4216" s="783" t="s">
        <v>57</v>
      </c>
      <c r="G4216" s="83"/>
      <c r="H4216" s="798" t="s">
        <v>623</v>
      </c>
      <c r="I4216" s="799"/>
      <c r="J4216" s="83"/>
      <c r="K4216" s="736"/>
      <c r="L4216" s="83"/>
      <c r="M4216" s="83"/>
      <c r="N4216" s="83"/>
      <c r="O4216" s="83"/>
      <c r="P4216" s="83"/>
      <c r="Q4216" s="143" t="s">
        <v>536</v>
      </c>
      <c r="R4216" s="813">
        <v>0</v>
      </c>
      <c r="S4216" s="814">
        <v>0</v>
      </c>
      <c r="T4216" s="814">
        <v>0</v>
      </c>
      <c r="U4216" s="814">
        <v>6.9593578621596048</v>
      </c>
      <c r="V4216" s="814">
        <v>7.202165293911051</v>
      </c>
      <c r="W4216" s="815">
        <v>7.360269795463938</v>
      </c>
      <c r="X4216" s="814">
        <v>7.5593333560385823</v>
      </c>
      <c r="Y4216" s="814">
        <v>7.7412223971296994</v>
      </c>
      <c r="Z4216" s="814">
        <v>7.9060370693661568</v>
      </c>
      <c r="AA4216" s="814">
        <v>8.0631333879225142</v>
      </c>
      <c r="AB4216" s="814">
        <v>8.2233512875866044</v>
      </c>
      <c r="AC4216" s="814">
        <v>8.3867527959180954</v>
      </c>
      <c r="AD4216" s="814">
        <v>8.553401173003035</v>
      </c>
      <c r="AE4216" s="814">
        <v>8.7233609359450082</v>
      </c>
      <c r="AF4216" s="814">
        <v>8.8966978838429309</v>
      </c>
      <c r="AG4216" s="814">
        <v>9.0734791232652139</v>
      </c>
      <c r="AH4216" s="816">
        <v>9.2537730942300627</v>
      </c>
      <c r="AI4216" s="816">
        <v>9.4376495967020748</v>
      </c>
      <c r="AK4216" s="199"/>
      <c r="AM4216" s="11"/>
      <c r="AN4216" s="15"/>
      <c r="AO4216" s="11"/>
      <c r="AP4216" s="11"/>
    </row>
    <row r="4217" spans="3:42" outlineLevel="2" x14ac:dyDescent="0.2">
      <c r="C4217" s="252">
        <v>30</v>
      </c>
      <c r="D4217" s="119" t="s">
        <v>441</v>
      </c>
      <c r="AK4217" s="199"/>
      <c r="AM4217" s="11"/>
      <c r="AN4217" s="15"/>
      <c r="AO4217" s="11"/>
      <c r="AP4217" s="11"/>
    </row>
    <row r="4218" spans="3:42" outlineLevel="1" x14ac:dyDescent="0.2">
      <c r="C4218" s="252">
        <v>30</v>
      </c>
      <c r="D4218" s="119" t="s">
        <v>441</v>
      </c>
      <c r="F4218" s="121" t="s">
        <v>624</v>
      </c>
      <c r="G4218" s="756"/>
      <c r="H4218" s="757"/>
      <c r="I4218" s="788"/>
      <c r="J4218" s="756"/>
      <c r="K4218" s="758"/>
      <c r="L4218" s="759"/>
      <c r="M4218" s="759"/>
      <c r="N4218" s="759"/>
      <c r="O4218" s="759"/>
      <c r="P4218" s="759"/>
      <c r="Q4218" s="758"/>
      <c r="R4218" s="760"/>
      <c r="S4218" s="760"/>
      <c r="T4218" s="760"/>
      <c r="U4218" s="760"/>
      <c r="V4218" s="760"/>
      <c r="W4218" s="760"/>
      <c r="X4218" s="760"/>
      <c r="Y4218" s="760"/>
      <c r="Z4218" s="760"/>
      <c r="AA4218" s="760"/>
      <c r="AB4218" s="760"/>
      <c r="AC4218" s="760"/>
      <c r="AD4218" s="760"/>
      <c r="AE4218" s="760"/>
      <c r="AF4218" s="760"/>
      <c r="AG4218" s="760"/>
      <c r="AH4218" s="759"/>
      <c r="AI4218" s="759"/>
      <c r="AK4218" s="199"/>
      <c r="AM4218" s="11"/>
      <c r="AN4218" s="15"/>
      <c r="AO4218" s="11"/>
      <c r="AP4218" s="11"/>
    </row>
    <row r="4219" spans="3:42" outlineLevel="2" x14ac:dyDescent="0.2">
      <c r="C4219" s="252">
        <v>30</v>
      </c>
      <c r="D4219" s="119" t="s">
        <v>441</v>
      </c>
      <c r="F4219" s="789" t="s">
        <v>625</v>
      </c>
      <c r="G4219" s="790"/>
      <c r="H4219" s="803"/>
      <c r="I4219" s="791"/>
      <c r="J4219" s="790"/>
      <c r="K4219" s="792"/>
      <c r="L4219" s="789"/>
      <c r="M4219" s="789"/>
      <c r="N4219" s="789"/>
      <c r="O4219" s="789"/>
      <c r="P4219" s="789"/>
      <c r="Q4219" s="792"/>
      <c r="R4219" s="793"/>
      <c r="S4219" s="793"/>
      <c r="T4219" s="793"/>
      <c r="U4219" s="793"/>
      <c r="V4219" s="793"/>
      <c r="W4219" s="793"/>
      <c r="X4219" s="793"/>
      <c r="Y4219" s="793"/>
      <c r="Z4219" s="793"/>
      <c r="AA4219" s="793"/>
      <c r="AB4219" s="793"/>
      <c r="AC4219" s="793"/>
      <c r="AD4219" s="793"/>
      <c r="AE4219" s="793"/>
      <c r="AF4219" s="793"/>
      <c r="AG4219" s="793"/>
      <c r="AH4219" s="789"/>
      <c r="AI4219" s="789"/>
      <c r="AK4219" s="199"/>
      <c r="AM4219" s="11"/>
      <c r="AN4219" s="15"/>
      <c r="AO4219" s="11"/>
      <c r="AP4219" s="11"/>
    </row>
    <row r="4220" spans="3:42" outlineLevel="2" x14ac:dyDescent="0.2">
      <c r="C4220" s="252">
        <v>30</v>
      </c>
      <c r="D4220" s="119" t="s">
        <v>441</v>
      </c>
      <c r="F4220" s="794" t="s">
        <v>610</v>
      </c>
      <c r="H4220" s="795"/>
      <c r="AK4220" s="199"/>
      <c r="AM4220" s="11"/>
      <c r="AN4220" s="15"/>
      <c r="AO4220" s="11"/>
      <c r="AP4220" s="11"/>
    </row>
    <row r="4221" spans="3:42" outlineLevel="2" x14ac:dyDescent="0.2">
      <c r="C4221" s="252">
        <v>30</v>
      </c>
      <c r="D4221" s="119" t="s">
        <v>441</v>
      </c>
      <c r="F4221" s="761" t="s">
        <v>62</v>
      </c>
      <c r="G4221" s="75"/>
      <c r="H4221" s="796" t="s">
        <v>11</v>
      </c>
      <c r="I4221" s="796" t="s">
        <v>611</v>
      </c>
      <c r="J4221" s="75"/>
      <c r="K4221" s="741"/>
      <c r="L4221" s="75"/>
      <c r="M4221" s="75"/>
      <c r="N4221" s="75"/>
      <c r="O4221" s="75"/>
      <c r="P4221" s="75"/>
      <c r="Q4221" s="128" t="s">
        <v>110</v>
      </c>
      <c r="R4221" s="299">
        <v>0</v>
      </c>
      <c r="S4221" s="300">
        <v>0</v>
      </c>
      <c r="T4221" s="300">
        <v>0</v>
      </c>
      <c r="U4221" s="300">
        <v>0</v>
      </c>
      <c r="V4221" s="300">
        <v>0</v>
      </c>
      <c r="W4221" s="301">
        <v>0</v>
      </c>
      <c r="X4221" s="300">
        <v>0</v>
      </c>
      <c r="Y4221" s="300">
        <v>0</v>
      </c>
      <c r="Z4221" s="300">
        <v>0</v>
      </c>
      <c r="AA4221" s="300">
        <v>0</v>
      </c>
      <c r="AB4221" s="302">
        <v>0</v>
      </c>
      <c r="AC4221" s="302">
        <v>0</v>
      </c>
      <c r="AD4221" s="302">
        <v>0</v>
      </c>
      <c r="AE4221" s="302">
        <v>0</v>
      </c>
      <c r="AF4221" s="302">
        <v>0</v>
      </c>
      <c r="AG4221" s="302">
        <v>0</v>
      </c>
      <c r="AH4221" s="348">
        <v>0</v>
      </c>
      <c r="AI4221" s="348">
        <v>0</v>
      </c>
      <c r="AK4221" s="199"/>
      <c r="AM4221" s="11"/>
      <c r="AN4221" s="15"/>
      <c r="AO4221" s="11"/>
      <c r="AP4221" s="11"/>
    </row>
    <row r="4222" spans="3:42" outlineLevel="2" x14ac:dyDescent="0.2">
      <c r="C4222" s="252">
        <v>30</v>
      </c>
      <c r="D4222" s="119" t="s">
        <v>441</v>
      </c>
      <c r="F4222" s="767" t="s">
        <v>188</v>
      </c>
      <c r="H4222" s="797" t="s">
        <v>11</v>
      </c>
      <c r="I4222" s="797" t="s">
        <v>612</v>
      </c>
      <c r="K4222" s="164"/>
      <c r="Q4222" s="135" t="s">
        <v>110</v>
      </c>
      <c r="R4222" s="314">
        <v>0</v>
      </c>
      <c r="S4222" s="315">
        <v>0</v>
      </c>
      <c r="T4222" s="315">
        <v>0</v>
      </c>
      <c r="U4222" s="315">
        <v>0</v>
      </c>
      <c r="V4222" s="315">
        <v>0</v>
      </c>
      <c r="W4222" s="316">
        <v>0</v>
      </c>
      <c r="X4222" s="315">
        <v>0</v>
      </c>
      <c r="Y4222" s="315">
        <v>0</v>
      </c>
      <c r="Z4222" s="315">
        <v>0</v>
      </c>
      <c r="AA4222" s="315">
        <v>0</v>
      </c>
      <c r="AB4222" s="5">
        <v>0</v>
      </c>
      <c r="AC4222" s="5">
        <v>0</v>
      </c>
      <c r="AD4222" s="5">
        <v>0</v>
      </c>
      <c r="AE4222" s="5">
        <v>0</v>
      </c>
      <c r="AF4222" s="5">
        <v>0</v>
      </c>
      <c r="AG4222" s="5">
        <v>0</v>
      </c>
      <c r="AH4222" s="350">
        <v>0</v>
      </c>
      <c r="AI4222" s="350">
        <v>0</v>
      </c>
      <c r="AK4222" s="199"/>
      <c r="AM4222" s="11"/>
      <c r="AN4222" s="15"/>
      <c r="AO4222" s="11"/>
      <c r="AP4222" s="11"/>
    </row>
    <row r="4223" spans="3:42" outlineLevel="2" x14ac:dyDescent="0.2">
      <c r="C4223" s="252">
        <v>30</v>
      </c>
      <c r="D4223" s="119" t="s">
        <v>441</v>
      </c>
      <c r="F4223" s="767" t="s">
        <v>613</v>
      </c>
      <c r="H4223" s="797" t="s">
        <v>11</v>
      </c>
      <c r="I4223" s="234" t="s">
        <v>614</v>
      </c>
      <c r="K4223" s="164"/>
      <c r="Q4223" s="135" t="s">
        <v>110</v>
      </c>
      <c r="R4223" s="314">
        <v>0</v>
      </c>
      <c r="S4223" s="315">
        <v>0</v>
      </c>
      <c r="T4223" s="315">
        <v>0</v>
      </c>
      <c r="U4223" s="315">
        <v>0</v>
      </c>
      <c r="V4223" s="315">
        <v>0</v>
      </c>
      <c r="W4223" s="316">
        <v>0</v>
      </c>
      <c r="X4223" s="315">
        <v>21.09259509440048</v>
      </c>
      <c r="Y4223" s="315">
        <v>63.706214038036549</v>
      </c>
      <c r="Z4223" s="315">
        <v>95.439194767737163</v>
      </c>
      <c r="AA4223" s="315">
        <v>116.53886849233473</v>
      </c>
      <c r="AB4223" s="5">
        <v>145.13918376610738</v>
      </c>
      <c r="AC4223" s="5">
        <v>292.32639427172046</v>
      </c>
      <c r="AD4223" s="5">
        <v>316.5292274420496</v>
      </c>
      <c r="AE4223" s="5">
        <v>336.00410282760333</v>
      </c>
      <c r="AF4223" s="5">
        <v>362.18863578984332</v>
      </c>
      <c r="AG4223" s="5">
        <v>390.88566961843344</v>
      </c>
      <c r="AH4223" s="350">
        <v>414.33798094622784</v>
      </c>
      <c r="AI4223" s="350">
        <v>432.99612036379779</v>
      </c>
      <c r="AK4223" s="199"/>
      <c r="AM4223" s="11"/>
      <c r="AN4223" s="15"/>
      <c r="AO4223" s="11"/>
      <c r="AP4223" s="11"/>
    </row>
    <row r="4224" spans="3:42" outlineLevel="2" x14ac:dyDescent="0.2">
      <c r="C4224" s="252">
        <v>30</v>
      </c>
      <c r="D4224" s="119" t="s">
        <v>441</v>
      </c>
      <c r="F4224" s="783" t="s">
        <v>57</v>
      </c>
      <c r="G4224" s="83"/>
      <c r="H4224" s="798" t="s">
        <v>11</v>
      </c>
      <c r="I4224" s="799"/>
      <c r="J4224" s="83"/>
      <c r="K4224" s="736"/>
      <c r="L4224" s="83"/>
      <c r="M4224" s="83"/>
      <c r="N4224" s="83"/>
      <c r="O4224" s="83"/>
      <c r="P4224" s="83"/>
      <c r="Q4224" s="143" t="s">
        <v>110</v>
      </c>
      <c r="R4224" s="304">
        <v>0</v>
      </c>
      <c r="S4224" s="305">
        <v>0</v>
      </c>
      <c r="T4224" s="305">
        <v>0</v>
      </c>
      <c r="U4224" s="305">
        <v>0</v>
      </c>
      <c r="V4224" s="305">
        <v>0</v>
      </c>
      <c r="W4224" s="306">
        <v>0</v>
      </c>
      <c r="X4224" s="305">
        <v>0</v>
      </c>
      <c r="Y4224" s="305">
        <v>0</v>
      </c>
      <c r="Z4224" s="305">
        <v>0</v>
      </c>
      <c r="AA4224" s="305">
        <v>0</v>
      </c>
      <c r="AB4224" s="307">
        <v>0</v>
      </c>
      <c r="AC4224" s="307">
        <v>0</v>
      </c>
      <c r="AD4224" s="307">
        <v>0</v>
      </c>
      <c r="AE4224" s="307">
        <v>0</v>
      </c>
      <c r="AF4224" s="307">
        <v>0</v>
      </c>
      <c r="AG4224" s="307">
        <v>0</v>
      </c>
      <c r="AH4224" s="362">
        <v>0</v>
      </c>
      <c r="AI4224" s="362">
        <v>0</v>
      </c>
      <c r="AK4224" s="199"/>
      <c r="AM4224" s="11"/>
      <c r="AN4224" s="15"/>
      <c r="AO4224" s="11"/>
      <c r="AP4224" s="11"/>
    </row>
    <row r="4225" spans="3:42" outlineLevel="2" x14ac:dyDescent="0.2">
      <c r="C4225" s="252">
        <v>30</v>
      </c>
      <c r="D4225" s="119" t="s">
        <v>441</v>
      </c>
      <c r="F4225" s="12"/>
      <c r="H4225" s="234"/>
      <c r="K4225" s="164"/>
      <c r="Q4225" s="16"/>
      <c r="R4225" s="800">
        <v>0</v>
      </c>
      <c r="S4225" s="800">
        <v>0</v>
      </c>
      <c r="T4225" s="800">
        <v>0</v>
      </c>
      <c r="U4225" s="800">
        <v>0</v>
      </c>
      <c r="V4225" s="800">
        <v>0</v>
      </c>
      <c r="W4225" s="800">
        <v>0</v>
      </c>
      <c r="X4225" s="800">
        <v>21.09259509440048</v>
      </c>
      <c r="Y4225" s="800">
        <v>63.706214038036549</v>
      </c>
      <c r="Z4225" s="800">
        <v>95.439194767737163</v>
      </c>
      <c r="AA4225" s="800">
        <v>116.53886849233473</v>
      </c>
      <c r="AB4225" s="800">
        <v>145.13918376610738</v>
      </c>
      <c r="AC4225" s="800">
        <v>292.32639427172046</v>
      </c>
      <c r="AD4225" s="800">
        <v>316.5292274420496</v>
      </c>
      <c r="AE4225" s="800">
        <v>336.00410282760333</v>
      </c>
      <c r="AF4225" s="800">
        <v>362.18863578984332</v>
      </c>
      <c r="AG4225" s="800">
        <v>390.88566961843344</v>
      </c>
      <c r="AH4225" s="800">
        <v>414.33798094622784</v>
      </c>
      <c r="AI4225" s="800">
        <v>432.99612036379779</v>
      </c>
      <c r="AK4225" s="199"/>
      <c r="AM4225" s="11"/>
      <c r="AN4225" s="15"/>
      <c r="AO4225" s="11"/>
      <c r="AP4225" s="11"/>
    </row>
    <row r="4226" spans="3:42" outlineLevel="2" x14ac:dyDescent="0.2">
      <c r="C4226" s="252">
        <v>30</v>
      </c>
      <c r="D4226" s="119" t="s">
        <v>441</v>
      </c>
      <c r="F4226" s="794" t="s">
        <v>615</v>
      </c>
      <c r="AK4226" s="199"/>
      <c r="AM4226" s="11"/>
      <c r="AN4226" s="15"/>
      <c r="AO4226" s="11"/>
      <c r="AP4226" s="11"/>
    </row>
    <row r="4227" spans="3:42" outlineLevel="2" x14ac:dyDescent="0.2">
      <c r="C4227" s="252">
        <v>30</v>
      </c>
      <c r="D4227" s="119" t="s">
        <v>441</v>
      </c>
      <c r="F4227" s="761" t="s">
        <v>48</v>
      </c>
      <c r="G4227" s="75"/>
      <c r="H4227" s="796" t="s">
        <v>11</v>
      </c>
      <c r="I4227" s="801"/>
      <c r="J4227" s="75"/>
      <c r="K4227" s="741"/>
      <c r="L4227" s="75"/>
      <c r="M4227" s="75"/>
      <c r="N4227" s="75"/>
      <c r="O4227" s="75"/>
      <c r="P4227" s="75"/>
      <c r="Q4227" s="128" t="s">
        <v>110</v>
      </c>
      <c r="R4227" s="299">
        <v>0</v>
      </c>
      <c r="S4227" s="300">
        <v>0</v>
      </c>
      <c r="T4227" s="300">
        <v>0</v>
      </c>
      <c r="U4227" s="300">
        <v>0</v>
      </c>
      <c r="V4227" s="300">
        <v>0</v>
      </c>
      <c r="W4227" s="301">
        <v>0</v>
      </c>
      <c r="X4227" s="825">
        <v>8.1156076155726745E-2</v>
      </c>
      <c r="Y4227" s="300">
        <v>0.24511665515432274</v>
      </c>
      <c r="Z4227" s="300">
        <v>0.367212783640261</v>
      </c>
      <c r="AA4227" s="300">
        <v>0.44839609560309363</v>
      </c>
      <c r="AB4227" s="302">
        <v>0.55843894969705354</v>
      </c>
      <c r="AC4227" s="302">
        <v>1.1247579072023646</v>
      </c>
      <c r="AD4227" s="302">
        <v>1.2178809659423973</v>
      </c>
      <c r="AE4227" s="302">
        <v>1.2928126878495261</v>
      </c>
      <c r="AF4227" s="302">
        <v>1.3935605541824756</v>
      </c>
      <c r="AG4227" s="302">
        <v>1.503975543538375</v>
      </c>
      <c r="AH4227" s="348">
        <v>1.5942108870619214</v>
      </c>
      <c r="AI4227" s="348">
        <v>1.6660001276328202</v>
      </c>
      <c r="AK4227" s="199"/>
      <c r="AM4227" s="11"/>
      <c r="AN4227" s="15"/>
      <c r="AO4227" s="11"/>
      <c r="AP4227" s="11"/>
    </row>
    <row r="4228" spans="3:42" outlineLevel="2" x14ac:dyDescent="0.2">
      <c r="C4228" s="252">
        <v>30</v>
      </c>
      <c r="D4228" s="119" t="s">
        <v>441</v>
      </c>
      <c r="F4228" s="767" t="s">
        <v>55</v>
      </c>
      <c r="H4228" s="797" t="s">
        <v>11</v>
      </c>
      <c r="K4228" s="164"/>
      <c r="Q4228" s="135" t="s">
        <v>110</v>
      </c>
      <c r="R4228" s="314">
        <v>0</v>
      </c>
      <c r="S4228" s="315">
        <v>0</v>
      </c>
      <c r="T4228" s="315">
        <v>0</v>
      </c>
      <c r="U4228" s="315">
        <v>0</v>
      </c>
      <c r="V4228" s="315">
        <v>0</v>
      </c>
      <c r="W4228" s="316">
        <v>0</v>
      </c>
      <c r="X4228" s="315">
        <v>21.011439018244751</v>
      </c>
      <c r="Y4228" s="315">
        <v>63.461097382882222</v>
      </c>
      <c r="Z4228" s="315">
        <v>95.071981984096894</v>
      </c>
      <c r="AA4228" s="315">
        <v>116.09047239673163</v>
      </c>
      <c r="AB4228" s="5">
        <v>144.58074481641032</v>
      </c>
      <c r="AC4228" s="5">
        <v>291.20163636451809</v>
      </c>
      <c r="AD4228" s="5">
        <v>315.31134647610719</v>
      </c>
      <c r="AE4228" s="5">
        <v>334.71129013975377</v>
      </c>
      <c r="AF4228" s="5">
        <v>360.79507523566082</v>
      </c>
      <c r="AG4228" s="5">
        <v>389.38169407489505</v>
      </c>
      <c r="AH4228" s="350">
        <v>412.74377005916591</v>
      </c>
      <c r="AI4228" s="350">
        <v>431.33012023616493</v>
      </c>
      <c r="AK4228" s="199"/>
      <c r="AM4228" s="11"/>
      <c r="AN4228" s="15"/>
      <c r="AO4228" s="11"/>
      <c r="AP4228" s="11"/>
    </row>
    <row r="4229" spans="3:42" outlineLevel="2" x14ac:dyDescent="0.2">
      <c r="C4229" s="252">
        <v>30</v>
      </c>
      <c r="D4229" s="119" t="s">
        <v>441</v>
      </c>
      <c r="F4229" s="783" t="s">
        <v>57</v>
      </c>
      <c r="G4229" s="83"/>
      <c r="H4229" s="798" t="s">
        <v>11</v>
      </c>
      <c r="I4229" s="799"/>
      <c r="J4229" s="83"/>
      <c r="K4229" s="736"/>
      <c r="L4229" s="83"/>
      <c r="M4229" s="83"/>
      <c r="N4229" s="83"/>
      <c r="O4229" s="83"/>
      <c r="P4229" s="83"/>
      <c r="Q4229" s="143" t="s">
        <v>110</v>
      </c>
      <c r="R4229" s="304">
        <v>0</v>
      </c>
      <c r="S4229" s="305">
        <v>0</v>
      </c>
      <c r="T4229" s="305">
        <v>0</v>
      </c>
      <c r="U4229" s="305">
        <v>0</v>
      </c>
      <c r="V4229" s="305">
        <v>0</v>
      </c>
      <c r="W4229" s="306">
        <v>0</v>
      </c>
      <c r="X4229" s="305">
        <v>0</v>
      </c>
      <c r="Y4229" s="305">
        <v>0</v>
      </c>
      <c r="Z4229" s="305">
        <v>0</v>
      </c>
      <c r="AA4229" s="305">
        <v>0</v>
      </c>
      <c r="AB4229" s="307">
        <v>0</v>
      </c>
      <c r="AC4229" s="307">
        <v>0</v>
      </c>
      <c r="AD4229" s="307">
        <v>0</v>
      </c>
      <c r="AE4229" s="307">
        <v>0</v>
      </c>
      <c r="AF4229" s="307">
        <v>0</v>
      </c>
      <c r="AG4229" s="307">
        <v>0</v>
      </c>
      <c r="AH4229" s="362">
        <v>0</v>
      </c>
      <c r="AI4229" s="362">
        <v>0</v>
      </c>
      <c r="AK4229" s="199"/>
      <c r="AM4229" s="11"/>
      <c r="AN4229" s="15"/>
      <c r="AO4229" s="11"/>
      <c r="AP4229" s="11"/>
    </row>
    <row r="4230" spans="3:42" outlineLevel="2" x14ac:dyDescent="0.2">
      <c r="C4230" s="252">
        <v>30</v>
      </c>
      <c r="D4230" s="119" t="s">
        <v>441</v>
      </c>
      <c r="F4230" s="12"/>
      <c r="H4230" s="164"/>
      <c r="K4230" s="164"/>
      <c r="Q4230" s="16"/>
      <c r="R4230" s="800">
        <v>0</v>
      </c>
      <c r="S4230" s="800">
        <v>0</v>
      </c>
      <c r="T4230" s="800">
        <v>0</v>
      </c>
      <c r="U4230" s="800">
        <v>0</v>
      </c>
      <c r="V4230" s="800">
        <v>0</v>
      </c>
      <c r="W4230" s="800">
        <v>0</v>
      </c>
      <c r="X4230" s="800">
        <v>21.092595094400476</v>
      </c>
      <c r="Y4230" s="800">
        <v>63.706214038036542</v>
      </c>
      <c r="Z4230" s="800">
        <v>95.439194767737149</v>
      </c>
      <c r="AA4230" s="800">
        <v>116.53886849233471</v>
      </c>
      <c r="AB4230" s="800">
        <v>145.13918376610738</v>
      </c>
      <c r="AC4230" s="800">
        <v>292.32639427172046</v>
      </c>
      <c r="AD4230" s="800">
        <v>316.5292274420496</v>
      </c>
      <c r="AE4230" s="800">
        <v>336.00410282760328</v>
      </c>
      <c r="AF4230" s="800">
        <v>362.18863578984332</v>
      </c>
      <c r="AG4230" s="800">
        <v>390.88566961843344</v>
      </c>
      <c r="AH4230" s="800">
        <v>414.33798094622784</v>
      </c>
      <c r="AI4230" s="800">
        <v>432.99612036379773</v>
      </c>
      <c r="AK4230" s="199"/>
      <c r="AM4230" s="11"/>
      <c r="AN4230" s="15"/>
      <c r="AO4230" s="11"/>
      <c r="AP4230" s="11"/>
    </row>
    <row r="4231" spans="3:42" outlineLevel="2" x14ac:dyDescent="0.2">
      <c r="C4231" s="252">
        <v>30</v>
      </c>
      <c r="D4231" s="119" t="s">
        <v>441</v>
      </c>
      <c r="F4231" s="794" t="s">
        <v>69</v>
      </c>
      <c r="AK4231" s="199"/>
      <c r="AM4231" s="11"/>
      <c r="AN4231" s="15"/>
      <c r="AO4231" s="11"/>
      <c r="AP4231" s="11"/>
    </row>
    <row r="4232" spans="3:42" outlineLevel="2" x14ac:dyDescent="0.2">
      <c r="C4232" s="252">
        <v>30</v>
      </c>
      <c r="D4232" s="119" t="s">
        <v>441</v>
      </c>
      <c r="F4232" s="761" t="s">
        <v>9</v>
      </c>
      <c r="G4232" s="75"/>
      <c r="H4232" s="796" t="s">
        <v>11</v>
      </c>
      <c r="I4232" s="801"/>
      <c r="J4232" s="75"/>
      <c r="K4232" s="741"/>
      <c r="L4232" s="75"/>
      <c r="M4232" s="75"/>
      <c r="N4232" s="75"/>
      <c r="O4232" s="75"/>
      <c r="P4232" s="75"/>
      <c r="Q4232" s="128" t="s">
        <v>110</v>
      </c>
      <c r="R4232" s="299">
        <v>0</v>
      </c>
      <c r="S4232" s="300">
        <v>0</v>
      </c>
      <c r="T4232" s="300">
        <v>0</v>
      </c>
      <c r="U4232" s="300">
        <v>0</v>
      </c>
      <c r="V4232" s="300">
        <v>0</v>
      </c>
      <c r="W4232" s="301">
        <v>-0.68925769993703589</v>
      </c>
      <c r="X4232" s="825">
        <v>-67.636236590550752</v>
      </c>
      <c r="Y4232" s="300">
        <v>-142.86148454414149</v>
      </c>
      <c r="Z4232" s="300">
        <v>-171.55286621912123</v>
      </c>
      <c r="AA4232" s="300">
        <v>-197.19079928032656</v>
      </c>
      <c r="AB4232" s="302">
        <v>-208.92502753495978</v>
      </c>
      <c r="AC4232" s="302">
        <v>-370.89401597697594</v>
      </c>
      <c r="AD4232" s="302">
        <v>-373.0503940894481</v>
      </c>
      <c r="AE4232" s="302">
        <v>-375.2675486438082</v>
      </c>
      <c r="AF4232" s="302">
        <v>-375.21402427209102</v>
      </c>
      <c r="AG4232" s="302">
        <v>-375.76963396583881</v>
      </c>
      <c r="AH4232" s="348">
        <v>-376.97970093898186</v>
      </c>
      <c r="AI4232" s="348">
        <v>-378.25658886947298</v>
      </c>
      <c r="AK4232" s="199"/>
      <c r="AM4232" s="11"/>
      <c r="AN4232" s="15"/>
      <c r="AO4232" s="11"/>
      <c r="AP4232" s="11"/>
    </row>
    <row r="4233" spans="3:42" outlineLevel="2" x14ac:dyDescent="0.2">
      <c r="C4233" s="252">
        <v>30</v>
      </c>
      <c r="D4233" s="119" t="s">
        <v>441</v>
      </c>
      <c r="F4233" s="767" t="s">
        <v>14</v>
      </c>
      <c r="H4233" s="797" t="s">
        <v>11</v>
      </c>
      <c r="K4233" s="164"/>
      <c r="Q4233" s="135" t="s">
        <v>110</v>
      </c>
      <c r="R4233" s="314">
        <v>0</v>
      </c>
      <c r="S4233" s="315">
        <v>0</v>
      </c>
      <c r="T4233" s="315">
        <v>0</v>
      </c>
      <c r="U4233" s="315">
        <v>0</v>
      </c>
      <c r="V4233" s="315">
        <v>0</v>
      </c>
      <c r="W4233" s="316">
        <v>-8.1446112790955955E-2</v>
      </c>
      <c r="X4233" s="821">
        <v>-7.9922336081454066</v>
      </c>
      <c r="Y4233" s="315">
        <v>-16.881222487218455</v>
      </c>
      <c r="Z4233" s="315">
        <v>-20.271538632025013</v>
      </c>
      <c r="AA4233" s="315">
        <v>-23.30104412470309</v>
      </c>
      <c r="AB4233" s="5">
        <v>-24.687618809366004</v>
      </c>
      <c r="AC4233" s="5">
        <v>-43.826678848144773</v>
      </c>
      <c r="AD4233" s="5">
        <v>-44.081487194840648</v>
      </c>
      <c r="AE4233" s="5">
        <v>-44.343477187735743</v>
      </c>
      <c r="AF4233" s="5">
        <v>-44.337152482162864</v>
      </c>
      <c r="AG4233" s="5">
        <v>-44.402806082824654</v>
      </c>
      <c r="AH4233" s="350">
        <v>-44.545793605761602</v>
      </c>
      <c r="AI4233" s="350">
        <v>-44.696677024862609</v>
      </c>
      <c r="AK4233" s="199"/>
      <c r="AM4233" s="11"/>
      <c r="AN4233" s="15"/>
      <c r="AO4233" s="11"/>
      <c r="AP4233" s="11"/>
    </row>
    <row r="4234" spans="3:42" outlineLevel="2" x14ac:dyDescent="0.2">
      <c r="C4234" s="252">
        <v>30</v>
      </c>
      <c r="D4234" s="119" t="s">
        <v>441</v>
      </c>
      <c r="F4234" s="783" t="s">
        <v>16</v>
      </c>
      <c r="G4234" s="83"/>
      <c r="H4234" s="798" t="s">
        <v>11</v>
      </c>
      <c r="I4234" s="799"/>
      <c r="J4234" s="83"/>
      <c r="K4234" s="736"/>
      <c r="L4234" s="83"/>
      <c r="M4234" s="83"/>
      <c r="N4234" s="83"/>
      <c r="O4234" s="83"/>
      <c r="P4234" s="83"/>
      <c r="Q4234" s="143" t="s">
        <v>110</v>
      </c>
      <c r="R4234" s="304">
        <v>0</v>
      </c>
      <c r="S4234" s="305">
        <v>0</v>
      </c>
      <c r="T4234" s="305">
        <v>0</v>
      </c>
      <c r="U4234" s="305">
        <v>0</v>
      </c>
      <c r="V4234" s="305">
        <v>0</v>
      </c>
      <c r="W4234" s="306">
        <v>0</v>
      </c>
      <c r="X4234" s="305">
        <v>0</v>
      </c>
      <c r="Y4234" s="305">
        <v>0</v>
      </c>
      <c r="Z4234" s="305">
        <v>0</v>
      </c>
      <c r="AA4234" s="305">
        <v>0</v>
      </c>
      <c r="AB4234" s="307">
        <v>0</v>
      </c>
      <c r="AC4234" s="307">
        <v>0</v>
      </c>
      <c r="AD4234" s="307">
        <v>0</v>
      </c>
      <c r="AE4234" s="307">
        <v>0</v>
      </c>
      <c r="AF4234" s="307">
        <v>0</v>
      </c>
      <c r="AG4234" s="307">
        <v>0</v>
      </c>
      <c r="AH4234" s="362">
        <v>0</v>
      </c>
      <c r="AI4234" s="362">
        <v>0</v>
      </c>
      <c r="AK4234" s="199"/>
      <c r="AM4234" s="11"/>
      <c r="AN4234" s="15"/>
      <c r="AO4234" s="11"/>
      <c r="AP4234" s="11"/>
    </row>
    <row r="4235" spans="3:42" outlineLevel="2" x14ac:dyDescent="0.2">
      <c r="C4235" s="252">
        <v>30</v>
      </c>
      <c r="D4235" s="119" t="s">
        <v>441</v>
      </c>
      <c r="F4235" s="12"/>
      <c r="H4235" s="797"/>
      <c r="K4235" s="164"/>
      <c r="Q4235" s="16"/>
      <c r="R4235" s="800">
        <v>0</v>
      </c>
      <c r="S4235" s="800">
        <v>0</v>
      </c>
      <c r="T4235" s="800">
        <v>0</v>
      </c>
      <c r="U4235" s="800">
        <v>0</v>
      </c>
      <c r="V4235" s="800">
        <v>0</v>
      </c>
      <c r="W4235" s="800">
        <v>-0.77070381272799182</v>
      </c>
      <c r="X4235" s="800">
        <v>-75.628470198696164</v>
      </c>
      <c r="Y4235" s="800">
        <v>-159.74270703135994</v>
      </c>
      <c r="Z4235" s="800">
        <v>-191.82440485114626</v>
      </c>
      <c r="AA4235" s="800">
        <v>-220.49184340502964</v>
      </c>
      <c r="AB4235" s="800">
        <v>-233.61264634432578</v>
      </c>
      <c r="AC4235" s="800">
        <v>-414.72069482512069</v>
      </c>
      <c r="AD4235" s="800">
        <v>-417.13188128428874</v>
      </c>
      <c r="AE4235" s="800">
        <v>-419.61102583154394</v>
      </c>
      <c r="AF4235" s="800">
        <v>-419.5511767542539</v>
      </c>
      <c r="AG4235" s="800">
        <v>-420.17244004866347</v>
      </c>
      <c r="AH4235" s="800">
        <v>-421.52549454474348</v>
      </c>
      <c r="AI4235" s="800">
        <v>-422.95326589433557</v>
      </c>
      <c r="AK4235" s="199"/>
      <c r="AM4235" s="11"/>
      <c r="AN4235" s="15"/>
      <c r="AO4235" s="11"/>
      <c r="AP4235" s="11"/>
    </row>
    <row r="4236" spans="3:42" outlineLevel="2" x14ac:dyDescent="0.2">
      <c r="C4236" s="252">
        <v>30</v>
      </c>
      <c r="D4236" s="119" t="s">
        <v>441</v>
      </c>
      <c r="F4236" s="794" t="s">
        <v>616</v>
      </c>
      <c r="AK4236" s="199"/>
      <c r="AM4236" s="11"/>
      <c r="AN4236" s="15"/>
      <c r="AO4236" s="11"/>
      <c r="AP4236" s="11"/>
    </row>
    <row r="4237" spans="3:42" outlineLevel="2" x14ac:dyDescent="0.2">
      <c r="C4237" s="252">
        <v>30</v>
      </c>
      <c r="D4237" s="119" t="s">
        <v>441</v>
      </c>
      <c r="F4237" s="761" t="s">
        <v>48</v>
      </c>
      <c r="G4237" s="75"/>
      <c r="H4237" s="796" t="s">
        <v>11</v>
      </c>
      <c r="I4237" s="228" t="s">
        <v>617</v>
      </c>
      <c r="J4237" s="75"/>
      <c r="K4237" s="741"/>
      <c r="L4237" s="75"/>
      <c r="M4237" s="75"/>
      <c r="N4237" s="75"/>
      <c r="O4237" s="75"/>
      <c r="P4237" s="75"/>
      <c r="Q4237" s="128" t="s">
        <v>110</v>
      </c>
      <c r="R4237" s="299">
        <v>0</v>
      </c>
      <c r="S4237" s="300">
        <v>0</v>
      </c>
      <c r="T4237" s="300">
        <v>0</v>
      </c>
      <c r="U4237" s="300">
        <v>0</v>
      </c>
      <c r="V4237" s="300">
        <v>0</v>
      </c>
      <c r="W4237" s="301">
        <v>2.9653675633239886E-3</v>
      </c>
      <c r="X4237" s="300">
        <v>0.37214492127018561</v>
      </c>
      <c r="Y4237" s="300">
        <v>0.85974426447113994</v>
      </c>
      <c r="Z4237" s="300">
        <v>1.105278248745567</v>
      </c>
      <c r="AA4237" s="300">
        <v>1.2967626789945137</v>
      </c>
      <c r="AB4237" s="302">
        <v>1.4572892634118459</v>
      </c>
      <c r="AC4237" s="302">
        <v>2.7204413279455268</v>
      </c>
      <c r="AD4237" s="302">
        <v>2.8228416913998498</v>
      </c>
      <c r="AE4237" s="302">
        <v>2.9073121942287967</v>
      </c>
      <c r="AF4237" s="302">
        <v>3.0078297846638464</v>
      </c>
      <c r="AG4237" s="302">
        <v>3.1206351527762815</v>
      </c>
      <c r="AH4237" s="348">
        <v>3.2160765220749998</v>
      </c>
      <c r="AI4237" s="348">
        <v>3.293359269720864</v>
      </c>
      <c r="AK4237" s="199"/>
      <c r="AM4237" s="11"/>
      <c r="AN4237" s="15"/>
      <c r="AO4237" s="11"/>
      <c r="AP4237" s="11"/>
    </row>
    <row r="4238" spans="3:42" outlineLevel="2" x14ac:dyDescent="0.2">
      <c r="C4238" s="252">
        <v>30</v>
      </c>
      <c r="D4238" s="119" t="s">
        <v>441</v>
      </c>
      <c r="F4238" s="767" t="s">
        <v>55</v>
      </c>
      <c r="H4238" s="797" t="s">
        <v>11</v>
      </c>
      <c r="I4238" s="234" t="s">
        <v>617</v>
      </c>
      <c r="K4238" s="164"/>
      <c r="Q4238" s="135" t="s">
        <v>110</v>
      </c>
      <c r="R4238" s="314">
        <v>0</v>
      </c>
      <c r="S4238" s="315">
        <v>0</v>
      </c>
      <c r="T4238" s="315">
        <v>0</v>
      </c>
      <c r="U4238" s="315">
        <v>0</v>
      </c>
      <c r="V4238" s="315">
        <v>0</v>
      </c>
      <c r="W4238" s="316">
        <v>0.76773844516466783</v>
      </c>
      <c r="X4238" s="315">
        <v>96.348920371826466</v>
      </c>
      <c r="Y4238" s="315">
        <v>222.58917680492536</v>
      </c>
      <c r="Z4238" s="315">
        <v>286.15832137013786</v>
      </c>
      <c r="AA4238" s="315">
        <v>335.73394921836984</v>
      </c>
      <c r="AB4238" s="5">
        <v>377.29454084702127</v>
      </c>
      <c r="AC4238" s="5">
        <v>704.32664776889555</v>
      </c>
      <c r="AD4238" s="5">
        <v>730.83826703493844</v>
      </c>
      <c r="AE4238" s="5">
        <v>752.70781646491844</v>
      </c>
      <c r="AF4238" s="5">
        <v>778.73198275943332</v>
      </c>
      <c r="AG4238" s="5">
        <v>807.93747451432068</v>
      </c>
      <c r="AH4238" s="350">
        <v>832.64739896889637</v>
      </c>
      <c r="AI4238" s="350">
        <v>852.65602698841246</v>
      </c>
      <c r="AK4238" s="199"/>
      <c r="AM4238" s="11"/>
      <c r="AN4238" s="15"/>
      <c r="AO4238" s="11"/>
      <c r="AP4238" s="11"/>
    </row>
    <row r="4239" spans="3:42" outlineLevel="2" x14ac:dyDescent="0.2">
      <c r="C4239" s="252">
        <v>30</v>
      </c>
      <c r="D4239" s="119" t="s">
        <v>441</v>
      </c>
      <c r="F4239" s="783" t="s">
        <v>57</v>
      </c>
      <c r="G4239" s="83"/>
      <c r="H4239" s="798" t="s">
        <v>11</v>
      </c>
      <c r="I4239" s="240" t="s">
        <v>617</v>
      </c>
      <c r="J4239" s="83"/>
      <c r="K4239" s="736"/>
      <c r="L4239" s="83"/>
      <c r="M4239" s="83"/>
      <c r="N4239" s="83"/>
      <c r="O4239" s="83"/>
      <c r="P4239" s="83"/>
      <c r="Q4239" s="143" t="s">
        <v>110</v>
      </c>
      <c r="R4239" s="304">
        <v>0</v>
      </c>
      <c r="S4239" s="305">
        <v>0</v>
      </c>
      <c r="T4239" s="305">
        <v>0</v>
      </c>
      <c r="U4239" s="305">
        <v>0</v>
      </c>
      <c r="V4239" s="305">
        <v>0</v>
      </c>
      <c r="W4239" s="306">
        <v>0</v>
      </c>
      <c r="X4239" s="305">
        <v>0</v>
      </c>
      <c r="Y4239" s="305">
        <v>0</v>
      </c>
      <c r="Z4239" s="305">
        <v>0</v>
      </c>
      <c r="AA4239" s="305">
        <v>0</v>
      </c>
      <c r="AB4239" s="307">
        <v>0</v>
      </c>
      <c r="AC4239" s="307">
        <v>0</v>
      </c>
      <c r="AD4239" s="307">
        <v>0</v>
      </c>
      <c r="AE4239" s="307">
        <v>0</v>
      </c>
      <c r="AF4239" s="307">
        <v>0</v>
      </c>
      <c r="AG4239" s="307">
        <v>0</v>
      </c>
      <c r="AH4239" s="362">
        <v>0</v>
      </c>
      <c r="AI4239" s="362">
        <v>0</v>
      </c>
      <c r="AK4239" s="199"/>
      <c r="AM4239" s="11"/>
      <c r="AN4239" s="15"/>
      <c r="AO4239" s="11"/>
      <c r="AP4239" s="11"/>
    </row>
    <row r="4240" spans="3:42" outlineLevel="2" x14ac:dyDescent="0.2">
      <c r="C4240" s="252">
        <v>30</v>
      </c>
      <c r="D4240" s="119" t="s">
        <v>441</v>
      </c>
      <c r="F4240" s="802" t="s">
        <v>626</v>
      </c>
      <c r="R4240" s="800">
        <v>0</v>
      </c>
      <c r="S4240" s="800">
        <v>0</v>
      </c>
      <c r="T4240" s="800">
        <v>0</v>
      </c>
      <c r="U4240" s="800">
        <v>0</v>
      </c>
      <c r="V4240" s="800">
        <v>0</v>
      </c>
      <c r="W4240" s="800">
        <v>0.77070381272799182</v>
      </c>
      <c r="X4240" s="800">
        <v>96.721065293096657</v>
      </c>
      <c r="Y4240" s="800">
        <v>223.4489210693965</v>
      </c>
      <c r="Z4240" s="800">
        <v>287.2635996188834</v>
      </c>
      <c r="AA4240" s="800">
        <v>337.03071189736437</v>
      </c>
      <c r="AB4240" s="800">
        <v>378.7518301104331</v>
      </c>
      <c r="AC4240" s="800">
        <v>707.04708909684109</v>
      </c>
      <c r="AD4240" s="800">
        <v>733.66110872633828</v>
      </c>
      <c r="AE4240" s="800">
        <v>755.61512865914722</v>
      </c>
      <c r="AF4240" s="800">
        <v>781.73981254409716</v>
      </c>
      <c r="AG4240" s="800">
        <v>811.05810966709691</v>
      </c>
      <c r="AH4240" s="800">
        <v>835.86347549097138</v>
      </c>
      <c r="AI4240" s="800">
        <v>855.94938625813336</v>
      </c>
      <c r="AK4240" s="199"/>
      <c r="AM4240" s="11"/>
      <c r="AN4240" s="15"/>
      <c r="AO4240" s="11"/>
      <c r="AP4240" s="11"/>
    </row>
    <row r="4241" spans="3:42" outlineLevel="2" x14ac:dyDescent="0.2">
      <c r="C4241" s="252">
        <v>30</v>
      </c>
      <c r="D4241" s="119" t="s">
        <v>441</v>
      </c>
      <c r="R4241" s="5"/>
      <c r="S4241" s="5"/>
      <c r="T4241" s="5"/>
      <c r="U4241" s="5"/>
      <c r="V4241" s="5"/>
      <c r="W4241" s="5"/>
      <c r="X4241" s="5"/>
      <c r="Y4241" s="5"/>
      <c r="AK4241" s="199"/>
      <c r="AM4241" s="11"/>
      <c r="AN4241" s="15"/>
      <c r="AO4241" s="11"/>
      <c r="AP4241" s="11"/>
    </row>
    <row r="4242" spans="3:42" outlineLevel="2" x14ac:dyDescent="0.2">
      <c r="C4242" s="252">
        <v>30</v>
      </c>
      <c r="D4242" s="119" t="s">
        <v>441</v>
      </c>
      <c r="F4242" s="789" t="s">
        <v>627</v>
      </c>
      <c r="G4242" s="790"/>
      <c r="H4242" s="803"/>
      <c r="I4242" s="790"/>
      <c r="J4242" s="790"/>
      <c r="K4242" s="792"/>
      <c r="L4242" s="789"/>
      <c r="M4242" s="789"/>
      <c r="N4242" s="789"/>
      <c r="O4242" s="789"/>
      <c r="P4242" s="789"/>
      <c r="Q4242" s="792"/>
      <c r="R4242" s="793"/>
      <c r="S4242" s="793"/>
      <c r="T4242" s="793"/>
      <c r="U4242" s="793"/>
      <c r="V4242" s="793"/>
      <c r="W4242" s="793"/>
      <c r="X4242" s="793"/>
      <c r="Y4242" s="793"/>
      <c r="Z4242" s="793"/>
      <c r="AA4242" s="793"/>
      <c r="AB4242" s="793"/>
      <c r="AC4242" s="793"/>
      <c r="AD4242" s="793"/>
      <c r="AE4242" s="793"/>
      <c r="AF4242" s="793"/>
      <c r="AG4242" s="793"/>
      <c r="AH4242" s="789"/>
      <c r="AI4242" s="789"/>
      <c r="AK4242" s="199"/>
      <c r="AM4242" s="11"/>
      <c r="AN4242" s="15"/>
      <c r="AO4242" s="11"/>
      <c r="AP4242" s="11"/>
    </row>
    <row r="4243" spans="3:42" outlineLevel="2" x14ac:dyDescent="0.2">
      <c r="C4243" s="252">
        <v>30</v>
      </c>
      <c r="D4243" s="119" t="s">
        <v>441</v>
      </c>
      <c r="F4243" t="s">
        <v>620</v>
      </c>
      <c r="AK4243" s="199"/>
      <c r="AM4243" s="11"/>
      <c r="AN4243" s="15"/>
      <c r="AO4243" s="11"/>
      <c r="AP4243" s="11"/>
    </row>
    <row r="4244" spans="3:42" outlineLevel="2" x14ac:dyDescent="0.2">
      <c r="C4244" s="252">
        <v>30</v>
      </c>
      <c r="D4244" s="119" t="s">
        <v>441</v>
      </c>
      <c r="F4244" s="761" t="s">
        <v>48</v>
      </c>
      <c r="G4244" s="75"/>
      <c r="H4244" s="796" t="s">
        <v>628</v>
      </c>
      <c r="I4244" s="801"/>
      <c r="J4244" s="75"/>
      <c r="K4244" s="741"/>
      <c r="L4244" s="75"/>
      <c r="M4244" s="75"/>
      <c r="N4244" s="75"/>
      <c r="O4244" s="75"/>
      <c r="P4244" s="75"/>
      <c r="Q4244" s="128" t="s">
        <v>536</v>
      </c>
      <c r="R4244" s="804">
        <v>0</v>
      </c>
      <c r="S4244" s="805">
        <v>0</v>
      </c>
      <c r="T4244" s="805">
        <v>0</v>
      </c>
      <c r="U4244" s="805">
        <v>0</v>
      </c>
      <c r="V4244" s="805">
        <v>0</v>
      </c>
      <c r="W4244" s="806">
        <v>5.2445395693891056E-3</v>
      </c>
      <c r="X4244" s="805">
        <v>0.65817431514659108</v>
      </c>
      <c r="Y4244" s="805">
        <v>1.5205409509234549</v>
      </c>
      <c r="Z4244" s="805">
        <v>1.9547915686490871</v>
      </c>
      <c r="AA4244" s="805">
        <v>2.2934503183377197</v>
      </c>
      <c r="AB4244" s="805">
        <v>2.5773571210990869</v>
      </c>
      <c r="AC4244" s="805">
        <v>4.8113638144132258</v>
      </c>
      <c r="AD4244" s="805">
        <v>4.9924687690563649</v>
      </c>
      <c r="AE4244" s="805">
        <v>5.1418630296572392</v>
      </c>
      <c r="AF4244" s="805">
        <v>5.3196381179722083</v>
      </c>
      <c r="AG4244" s="805">
        <v>5.5191453305087919</v>
      </c>
      <c r="AH4244" s="808">
        <v>5.6879426303897969</v>
      </c>
      <c r="AI4244" s="808">
        <v>5.8246246502084533</v>
      </c>
      <c r="AK4244" s="199"/>
      <c r="AM4244" s="11"/>
      <c r="AN4244" s="15"/>
      <c r="AO4244" s="11"/>
      <c r="AP4244" s="11"/>
    </row>
    <row r="4245" spans="3:42" outlineLevel="2" x14ac:dyDescent="0.2">
      <c r="C4245" s="252">
        <v>30</v>
      </c>
      <c r="D4245" s="119" t="s">
        <v>441</v>
      </c>
      <c r="F4245" s="767" t="s">
        <v>55</v>
      </c>
      <c r="H4245" s="797" t="s">
        <v>628</v>
      </c>
      <c r="K4245" s="164"/>
      <c r="Q4245" s="135" t="s">
        <v>536</v>
      </c>
      <c r="R4245" s="809">
        <v>0</v>
      </c>
      <c r="S4245" s="810">
        <v>0</v>
      </c>
      <c r="T4245" s="810">
        <v>0</v>
      </c>
      <c r="U4245" s="810">
        <v>0</v>
      </c>
      <c r="V4245" s="810">
        <v>0</v>
      </c>
      <c r="W4245" s="811">
        <v>5.2445395693891056E-3</v>
      </c>
      <c r="X4245" s="810">
        <v>0.65817431514659119</v>
      </c>
      <c r="Y4245" s="810">
        <v>1.5205409509234549</v>
      </c>
      <c r="Z4245" s="810">
        <v>1.9547915686490871</v>
      </c>
      <c r="AA4245" s="810">
        <v>2.2934503183377197</v>
      </c>
      <c r="AB4245" s="810">
        <v>2.5773571210990869</v>
      </c>
      <c r="AC4245" s="810">
        <v>4.8113638144132267</v>
      </c>
      <c r="AD4245" s="810">
        <v>4.9924687690563649</v>
      </c>
      <c r="AE4245" s="810">
        <v>5.1418630296572401</v>
      </c>
      <c r="AF4245" s="810">
        <v>5.3196381179722083</v>
      </c>
      <c r="AG4245" s="810">
        <v>5.5191453305087927</v>
      </c>
      <c r="AH4245" s="812">
        <v>5.6879426303897986</v>
      </c>
      <c r="AI4245" s="812">
        <v>5.8246246502084524</v>
      </c>
      <c r="AK4245" s="199"/>
      <c r="AM4245" s="11"/>
      <c r="AN4245" s="15"/>
      <c r="AO4245" s="11"/>
      <c r="AP4245" s="11"/>
    </row>
    <row r="4246" spans="3:42" outlineLevel="2" x14ac:dyDescent="0.2">
      <c r="C4246" s="252">
        <v>30</v>
      </c>
      <c r="D4246" s="119" t="s">
        <v>441</v>
      </c>
      <c r="F4246" s="783" t="s">
        <v>57</v>
      </c>
      <c r="G4246" s="83"/>
      <c r="H4246" s="798" t="s">
        <v>628</v>
      </c>
      <c r="I4246" s="799"/>
      <c r="J4246" s="83"/>
      <c r="K4246" s="736"/>
      <c r="L4246" s="83"/>
      <c r="M4246" s="83"/>
      <c r="N4246" s="83"/>
      <c r="O4246" s="83"/>
      <c r="P4246" s="83"/>
      <c r="Q4246" s="143" t="s">
        <v>536</v>
      </c>
      <c r="R4246" s="813">
        <v>0</v>
      </c>
      <c r="S4246" s="814">
        <v>0</v>
      </c>
      <c r="T4246" s="814">
        <v>0</v>
      </c>
      <c r="U4246" s="814">
        <v>0</v>
      </c>
      <c r="V4246" s="814">
        <v>0</v>
      </c>
      <c r="W4246" s="815">
        <v>0</v>
      </c>
      <c r="X4246" s="814">
        <v>0</v>
      </c>
      <c r="Y4246" s="814">
        <v>0</v>
      </c>
      <c r="Z4246" s="814">
        <v>0</v>
      </c>
      <c r="AA4246" s="814">
        <v>0</v>
      </c>
      <c r="AB4246" s="814">
        <v>0</v>
      </c>
      <c r="AC4246" s="814">
        <v>0</v>
      </c>
      <c r="AD4246" s="814">
        <v>0</v>
      </c>
      <c r="AE4246" s="814">
        <v>0</v>
      </c>
      <c r="AF4246" s="814">
        <v>0</v>
      </c>
      <c r="AG4246" s="814">
        <v>0</v>
      </c>
      <c r="AH4246" s="816">
        <v>0</v>
      </c>
      <c r="AI4246" s="816">
        <v>0</v>
      </c>
      <c r="AK4246" s="199"/>
      <c r="AM4246" s="11"/>
      <c r="AN4246" s="15"/>
      <c r="AO4246" s="11"/>
      <c r="AP4246" s="11"/>
    </row>
    <row r="4247" spans="3:42" outlineLevel="2" x14ac:dyDescent="0.2">
      <c r="C4247" s="252">
        <v>30</v>
      </c>
      <c r="D4247" s="119" t="s">
        <v>441</v>
      </c>
      <c r="AK4247" s="199"/>
      <c r="AM4247" s="11"/>
      <c r="AN4247" s="15"/>
      <c r="AO4247" s="11"/>
      <c r="AP4247" s="11"/>
    </row>
    <row r="4248" spans="3:42" outlineLevel="1" x14ac:dyDescent="0.2">
      <c r="C4248" s="252">
        <v>30</v>
      </c>
      <c r="D4248" s="119" t="s">
        <v>441</v>
      </c>
      <c r="F4248" s="121" t="s">
        <v>629</v>
      </c>
      <c r="G4248" s="756"/>
      <c r="H4248" s="757"/>
      <c r="I4248" s="788"/>
      <c r="J4248" s="756"/>
      <c r="K4248" s="758"/>
      <c r="L4248" s="759"/>
      <c r="M4248" s="759"/>
      <c r="N4248" s="759"/>
      <c r="O4248" s="759"/>
      <c r="P4248" s="759"/>
      <c r="Q4248" s="758"/>
      <c r="R4248" s="760"/>
      <c r="S4248" s="760"/>
      <c r="T4248" s="760"/>
      <c r="U4248" s="760"/>
      <c r="V4248" s="760"/>
      <c r="W4248" s="760"/>
      <c r="X4248" s="760"/>
      <c r="Y4248" s="760"/>
      <c r="Z4248" s="760"/>
      <c r="AA4248" s="760"/>
      <c r="AB4248" s="760"/>
      <c r="AC4248" s="760"/>
      <c r="AD4248" s="760"/>
      <c r="AE4248" s="760"/>
      <c r="AF4248" s="760"/>
      <c r="AG4248" s="760"/>
      <c r="AH4248" s="759"/>
      <c r="AI4248" s="759"/>
      <c r="AK4248" s="199"/>
      <c r="AM4248" s="11"/>
      <c r="AN4248" s="15"/>
      <c r="AO4248" s="11"/>
      <c r="AP4248" s="11"/>
    </row>
    <row r="4249" spans="3:42" outlineLevel="2" x14ac:dyDescent="0.2">
      <c r="C4249" s="252">
        <v>30</v>
      </c>
      <c r="D4249" s="119" t="s">
        <v>441</v>
      </c>
      <c r="F4249" s="789" t="s">
        <v>630</v>
      </c>
      <c r="G4249" s="790"/>
      <c r="H4249" s="803"/>
      <c r="I4249" s="791"/>
      <c r="J4249" s="790"/>
      <c r="K4249" s="792"/>
      <c r="L4249" s="789"/>
      <c r="M4249" s="789"/>
      <c r="N4249" s="789"/>
      <c r="O4249" s="789"/>
      <c r="P4249" s="789"/>
      <c r="Q4249" s="792"/>
      <c r="R4249" s="793"/>
      <c r="S4249" s="793"/>
      <c r="T4249" s="793"/>
      <c r="U4249" s="793"/>
      <c r="V4249" s="793"/>
      <c r="W4249" s="793"/>
      <c r="X4249" s="793"/>
      <c r="Y4249" s="793"/>
      <c r="Z4249" s="793"/>
      <c r="AA4249" s="793"/>
      <c r="AB4249" s="793"/>
      <c r="AC4249" s="793"/>
      <c r="AD4249" s="793"/>
      <c r="AE4249" s="793"/>
      <c r="AF4249" s="793"/>
      <c r="AG4249" s="793"/>
      <c r="AH4249" s="789"/>
      <c r="AI4249" s="789"/>
      <c r="AK4249" s="199"/>
      <c r="AM4249" s="11"/>
      <c r="AN4249" s="15"/>
      <c r="AO4249" s="11"/>
      <c r="AP4249" s="11"/>
    </row>
    <row r="4250" spans="3:42" outlineLevel="2" x14ac:dyDescent="0.2">
      <c r="C4250" s="252">
        <v>30</v>
      </c>
      <c r="D4250" s="119" t="s">
        <v>441</v>
      </c>
      <c r="F4250" s="794" t="s">
        <v>610</v>
      </c>
      <c r="H4250" s="795"/>
      <c r="AK4250" s="199"/>
      <c r="AM4250" s="11"/>
      <c r="AN4250" s="15"/>
      <c r="AO4250" s="11"/>
      <c r="AP4250" s="11"/>
    </row>
    <row r="4251" spans="3:42" outlineLevel="2" x14ac:dyDescent="0.2">
      <c r="C4251" s="252">
        <v>30</v>
      </c>
      <c r="D4251" s="119" t="s">
        <v>441</v>
      </c>
      <c r="F4251" s="761" t="s">
        <v>62</v>
      </c>
      <c r="G4251" s="75"/>
      <c r="H4251" s="796" t="s">
        <v>580</v>
      </c>
      <c r="I4251" s="796" t="s">
        <v>611</v>
      </c>
      <c r="J4251" s="75"/>
      <c r="K4251" s="741"/>
      <c r="L4251" s="75"/>
      <c r="M4251" s="75"/>
      <c r="N4251" s="75"/>
      <c r="O4251" s="75"/>
      <c r="P4251" s="75"/>
      <c r="Q4251" s="128" t="s">
        <v>110</v>
      </c>
      <c r="R4251" s="299">
        <v>0</v>
      </c>
      <c r="S4251" s="300">
        <v>0</v>
      </c>
      <c r="T4251" s="300">
        <v>0</v>
      </c>
      <c r="U4251" s="300">
        <v>0</v>
      </c>
      <c r="V4251" s="300">
        <v>0</v>
      </c>
      <c r="W4251" s="301">
        <v>0</v>
      </c>
      <c r="X4251" s="300">
        <v>0</v>
      </c>
      <c r="Y4251" s="300">
        <v>0</v>
      </c>
      <c r="Z4251" s="300">
        <v>0</v>
      </c>
      <c r="AA4251" s="300">
        <v>0</v>
      </c>
      <c r="AB4251" s="302">
        <v>0</v>
      </c>
      <c r="AC4251" s="302">
        <v>0</v>
      </c>
      <c r="AD4251" s="302">
        <v>0</v>
      </c>
      <c r="AE4251" s="302">
        <v>0</v>
      </c>
      <c r="AF4251" s="302">
        <v>0</v>
      </c>
      <c r="AG4251" s="302">
        <v>0</v>
      </c>
      <c r="AH4251" s="348">
        <v>0</v>
      </c>
      <c r="AI4251" s="348">
        <v>0</v>
      </c>
      <c r="AK4251" s="199"/>
      <c r="AM4251" s="11"/>
      <c r="AN4251" s="15"/>
      <c r="AO4251" s="11"/>
      <c r="AP4251" s="11"/>
    </row>
    <row r="4252" spans="3:42" outlineLevel="2" x14ac:dyDescent="0.2">
      <c r="C4252" s="252">
        <v>30</v>
      </c>
      <c r="D4252" s="119" t="s">
        <v>441</v>
      </c>
      <c r="F4252" s="767" t="s">
        <v>188</v>
      </c>
      <c r="H4252" s="797" t="s">
        <v>580</v>
      </c>
      <c r="I4252" s="797" t="s">
        <v>612</v>
      </c>
      <c r="K4252" s="164"/>
      <c r="Q4252" s="135" t="s">
        <v>110</v>
      </c>
      <c r="R4252" s="314">
        <v>0</v>
      </c>
      <c r="S4252" s="315">
        <v>0</v>
      </c>
      <c r="T4252" s="315">
        <v>0</v>
      </c>
      <c r="U4252" s="315">
        <v>0</v>
      </c>
      <c r="V4252" s="315">
        <v>0</v>
      </c>
      <c r="W4252" s="316">
        <v>0</v>
      </c>
      <c r="X4252" s="315">
        <v>0</v>
      </c>
      <c r="Y4252" s="315">
        <v>0</v>
      </c>
      <c r="Z4252" s="315">
        <v>0</v>
      </c>
      <c r="AA4252" s="315">
        <v>0</v>
      </c>
      <c r="AB4252" s="5">
        <v>0</v>
      </c>
      <c r="AC4252" s="5">
        <v>0</v>
      </c>
      <c r="AD4252" s="5">
        <v>0</v>
      </c>
      <c r="AE4252" s="5">
        <v>0</v>
      </c>
      <c r="AF4252" s="5">
        <v>0</v>
      </c>
      <c r="AG4252" s="5">
        <v>0</v>
      </c>
      <c r="AH4252" s="350">
        <v>0</v>
      </c>
      <c r="AI4252" s="350">
        <v>0</v>
      </c>
      <c r="AK4252" s="199"/>
      <c r="AM4252" s="11"/>
      <c r="AN4252" s="15"/>
      <c r="AO4252" s="11"/>
      <c r="AP4252" s="11"/>
    </row>
    <row r="4253" spans="3:42" outlineLevel="2" x14ac:dyDescent="0.2">
      <c r="C4253" s="252">
        <v>30</v>
      </c>
      <c r="D4253" s="119" t="s">
        <v>441</v>
      </c>
      <c r="F4253" s="767" t="s">
        <v>613</v>
      </c>
      <c r="H4253" s="797" t="s">
        <v>580</v>
      </c>
      <c r="I4253" s="234" t="s">
        <v>614</v>
      </c>
      <c r="K4253" s="164"/>
      <c r="Q4253" s="135" t="s">
        <v>110</v>
      </c>
      <c r="R4253" s="314">
        <v>0</v>
      </c>
      <c r="S4253" s="315">
        <v>0</v>
      </c>
      <c r="T4253" s="315">
        <v>0</v>
      </c>
      <c r="U4253" s="315">
        <v>0</v>
      </c>
      <c r="V4253" s="315">
        <v>0</v>
      </c>
      <c r="W4253" s="316">
        <v>0</v>
      </c>
      <c r="X4253" s="315">
        <v>0</v>
      </c>
      <c r="Y4253" s="315">
        <v>0</v>
      </c>
      <c r="Z4253" s="315">
        <v>0</v>
      </c>
      <c r="AA4253" s="315">
        <v>0</v>
      </c>
      <c r="AB4253" s="5">
        <v>0</v>
      </c>
      <c r="AC4253" s="5">
        <v>0</v>
      </c>
      <c r="AD4253" s="5">
        <v>0</v>
      </c>
      <c r="AE4253" s="5">
        <v>0</v>
      </c>
      <c r="AF4253" s="5">
        <v>0</v>
      </c>
      <c r="AG4253" s="5">
        <v>0</v>
      </c>
      <c r="AH4253" s="350">
        <v>0</v>
      </c>
      <c r="AI4253" s="350">
        <v>0</v>
      </c>
      <c r="AK4253" s="199"/>
      <c r="AM4253" s="11"/>
      <c r="AN4253" s="15"/>
      <c r="AO4253" s="11"/>
      <c r="AP4253" s="11"/>
    </row>
    <row r="4254" spans="3:42" outlineLevel="2" x14ac:dyDescent="0.2">
      <c r="C4254" s="252">
        <v>30</v>
      </c>
      <c r="D4254" s="119" t="s">
        <v>441</v>
      </c>
      <c r="F4254" s="783" t="s">
        <v>57</v>
      </c>
      <c r="G4254" s="83"/>
      <c r="H4254" s="798" t="s">
        <v>580</v>
      </c>
      <c r="I4254" s="799"/>
      <c r="J4254" s="83"/>
      <c r="K4254" s="736"/>
      <c r="L4254" s="83"/>
      <c r="M4254" s="83"/>
      <c r="N4254" s="83"/>
      <c r="O4254" s="83"/>
      <c r="P4254" s="83"/>
      <c r="Q4254" s="143" t="s">
        <v>110</v>
      </c>
      <c r="R4254" s="304">
        <v>0</v>
      </c>
      <c r="S4254" s="305">
        <v>0</v>
      </c>
      <c r="T4254" s="305">
        <v>0</v>
      </c>
      <c r="U4254" s="305">
        <v>0</v>
      </c>
      <c r="V4254" s="305">
        <v>0</v>
      </c>
      <c r="W4254" s="306">
        <v>0</v>
      </c>
      <c r="X4254" s="305">
        <v>0</v>
      </c>
      <c r="Y4254" s="305">
        <v>0</v>
      </c>
      <c r="Z4254" s="305">
        <v>0</v>
      </c>
      <c r="AA4254" s="305">
        <v>0</v>
      </c>
      <c r="AB4254" s="307">
        <v>0</v>
      </c>
      <c r="AC4254" s="307">
        <v>0</v>
      </c>
      <c r="AD4254" s="307">
        <v>0</v>
      </c>
      <c r="AE4254" s="307">
        <v>0</v>
      </c>
      <c r="AF4254" s="307">
        <v>0</v>
      </c>
      <c r="AG4254" s="307">
        <v>0</v>
      </c>
      <c r="AH4254" s="362">
        <v>0</v>
      </c>
      <c r="AI4254" s="362">
        <v>0</v>
      </c>
      <c r="AK4254" s="199"/>
      <c r="AM4254" s="11"/>
      <c r="AN4254" s="15"/>
      <c r="AO4254" s="11"/>
      <c r="AP4254" s="11"/>
    </row>
    <row r="4255" spans="3:42" outlineLevel="2" x14ac:dyDescent="0.2">
      <c r="C4255" s="252">
        <v>30</v>
      </c>
      <c r="D4255" s="119" t="s">
        <v>441</v>
      </c>
      <c r="F4255" s="12"/>
      <c r="H4255" s="234"/>
      <c r="K4255" s="164"/>
      <c r="Q4255" s="16"/>
      <c r="R4255" s="800">
        <v>0</v>
      </c>
      <c r="S4255" s="800">
        <v>0</v>
      </c>
      <c r="T4255" s="800">
        <v>0</v>
      </c>
      <c r="U4255" s="800">
        <v>0</v>
      </c>
      <c r="V4255" s="800">
        <v>0</v>
      </c>
      <c r="W4255" s="800">
        <v>0</v>
      </c>
      <c r="X4255" s="800">
        <v>0</v>
      </c>
      <c r="Y4255" s="800">
        <v>0</v>
      </c>
      <c r="Z4255" s="800">
        <v>0</v>
      </c>
      <c r="AA4255" s="800">
        <v>0</v>
      </c>
      <c r="AB4255" s="800">
        <v>0</v>
      </c>
      <c r="AC4255" s="800">
        <v>0</v>
      </c>
      <c r="AD4255" s="800">
        <v>0</v>
      </c>
      <c r="AE4255" s="800">
        <v>0</v>
      </c>
      <c r="AF4255" s="800">
        <v>0</v>
      </c>
      <c r="AG4255" s="800">
        <v>0</v>
      </c>
      <c r="AH4255" s="800">
        <v>0</v>
      </c>
      <c r="AI4255" s="800">
        <v>0</v>
      </c>
      <c r="AK4255" s="199"/>
      <c r="AM4255" s="11"/>
      <c r="AN4255" s="15"/>
      <c r="AO4255" s="11"/>
      <c r="AP4255" s="11"/>
    </row>
    <row r="4256" spans="3:42" outlineLevel="2" x14ac:dyDescent="0.2">
      <c r="C4256" s="252">
        <v>30</v>
      </c>
      <c r="D4256" s="119" t="s">
        <v>441</v>
      </c>
      <c r="F4256" s="794" t="s">
        <v>615</v>
      </c>
      <c r="AK4256" s="199"/>
      <c r="AM4256" s="11"/>
      <c r="AN4256" s="15"/>
      <c r="AO4256" s="11"/>
      <c r="AP4256" s="11"/>
    </row>
    <row r="4257" spans="3:42" outlineLevel="2" x14ac:dyDescent="0.2">
      <c r="C4257" s="252">
        <v>30</v>
      </c>
      <c r="D4257" s="119" t="s">
        <v>441</v>
      </c>
      <c r="F4257" s="761" t="s">
        <v>48</v>
      </c>
      <c r="G4257" s="75"/>
      <c r="H4257" s="796" t="s">
        <v>580</v>
      </c>
      <c r="I4257" s="801"/>
      <c r="J4257" s="75"/>
      <c r="K4257" s="741"/>
      <c r="L4257" s="75"/>
      <c r="M4257" s="75"/>
      <c r="N4257" s="75"/>
      <c r="O4257" s="75"/>
      <c r="P4257" s="75"/>
      <c r="Q4257" s="128" t="s">
        <v>110</v>
      </c>
      <c r="R4257" s="299">
        <v>0</v>
      </c>
      <c r="S4257" s="300">
        <v>0</v>
      </c>
      <c r="T4257" s="300">
        <v>0</v>
      </c>
      <c r="U4257" s="300">
        <v>0</v>
      </c>
      <c r="V4257" s="300">
        <v>0</v>
      </c>
      <c r="W4257" s="301">
        <v>0</v>
      </c>
      <c r="X4257" s="300">
        <v>0</v>
      </c>
      <c r="Y4257" s="300">
        <v>0</v>
      </c>
      <c r="Z4257" s="300">
        <v>0</v>
      </c>
      <c r="AA4257" s="300">
        <v>0</v>
      </c>
      <c r="AB4257" s="302">
        <v>0</v>
      </c>
      <c r="AC4257" s="302">
        <v>0</v>
      </c>
      <c r="AD4257" s="302">
        <v>0</v>
      </c>
      <c r="AE4257" s="302">
        <v>0</v>
      </c>
      <c r="AF4257" s="302">
        <v>0</v>
      </c>
      <c r="AG4257" s="302">
        <v>0</v>
      </c>
      <c r="AH4257" s="348">
        <v>0</v>
      </c>
      <c r="AI4257" s="348">
        <v>0</v>
      </c>
      <c r="AK4257" s="199"/>
      <c r="AM4257" s="11"/>
      <c r="AN4257" s="15"/>
      <c r="AO4257" s="11"/>
      <c r="AP4257" s="11"/>
    </row>
    <row r="4258" spans="3:42" outlineLevel="2" x14ac:dyDescent="0.2">
      <c r="C4258" s="252">
        <v>30</v>
      </c>
      <c r="D4258" s="119" t="s">
        <v>441</v>
      </c>
      <c r="F4258" s="767" t="s">
        <v>55</v>
      </c>
      <c r="H4258" s="797" t="s">
        <v>580</v>
      </c>
      <c r="K4258" s="164"/>
      <c r="Q4258" s="135" t="s">
        <v>110</v>
      </c>
      <c r="R4258" s="314">
        <v>0</v>
      </c>
      <c r="S4258" s="315">
        <v>0</v>
      </c>
      <c r="T4258" s="315">
        <v>0</v>
      </c>
      <c r="U4258" s="315">
        <v>0</v>
      </c>
      <c r="V4258" s="315">
        <v>0</v>
      </c>
      <c r="W4258" s="316">
        <v>0</v>
      </c>
      <c r="X4258" s="315">
        <v>0</v>
      </c>
      <c r="Y4258" s="315">
        <v>0</v>
      </c>
      <c r="Z4258" s="315">
        <v>0</v>
      </c>
      <c r="AA4258" s="315">
        <v>0</v>
      </c>
      <c r="AB4258" s="5">
        <v>0</v>
      </c>
      <c r="AC4258" s="5">
        <v>0</v>
      </c>
      <c r="AD4258" s="5">
        <v>0</v>
      </c>
      <c r="AE4258" s="5">
        <v>0</v>
      </c>
      <c r="AF4258" s="5">
        <v>0</v>
      </c>
      <c r="AG4258" s="5">
        <v>0</v>
      </c>
      <c r="AH4258" s="350">
        <v>0</v>
      </c>
      <c r="AI4258" s="350">
        <v>0</v>
      </c>
      <c r="AK4258" s="199"/>
      <c r="AM4258" s="11"/>
      <c r="AN4258" s="15"/>
      <c r="AO4258" s="11"/>
      <c r="AP4258" s="11"/>
    </row>
    <row r="4259" spans="3:42" outlineLevel="2" x14ac:dyDescent="0.2">
      <c r="C4259" s="252">
        <v>30</v>
      </c>
      <c r="D4259" s="119" t="s">
        <v>441</v>
      </c>
      <c r="F4259" s="783" t="s">
        <v>57</v>
      </c>
      <c r="G4259" s="83"/>
      <c r="H4259" s="798" t="s">
        <v>580</v>
      </c>
      <c r="I4259" s="799"/>
      <c r="J4259" s="83"/>
      <c r="K4259" s="736"/>
      <c r="L4259" s="83"/>
      <c r="M4259" s="83"/>
      <c r="N4259" s="83"/>
      <c r="O4259" s="83"/>
      <c r="P4259" s="83"/>
      <c r="Q4259" s="143" t="s">
        <v>110</v>
      </c>
      <c r="R4259" s="304">
        <v>0</v>
      </c>
      <c r="S4259" s="305">
        <v>0</v>
      </c>
      <c r="T4259" s="305">
        <v>0</v>
      </c>
      <c r="U4259" s="305">
        <v>0</v>
      </c>
      <c r="V4259" s="305">
        <v>0</v>
      </c>
      <c r="W4259" s="306">
        <v>0</v>
      </c>
      <c r="X4259" s="305">
        <v>0</v>
      </c>
      <c r="Y4259" s="305">
        <v>0</v>
      </c>
      <c r="Z4259" s="305">
        <v>0</v>
      </c>
      <c r="AA4259" s="305">
        <v>0</v>
      </c>
      <c r="AB4259" s="307">
        <v>0</v>
      </c>
      <c r="AC4259" s="307">
        <v>0</v>
      </c>
      <c r="AD4259" s="307">
        <v>0</v>
      </c>
      <c r="AE4259" s="307">
        <v>0</v>
      </c>
      <c r="AF4259" s="307">
        <v>0</v>
      </c>
      <c r="AG4259" s="307">
        <v>0</v>
      </c>
      <c r="AH4259" s="362">
        <v>0</v>
      </c>
      <c r="AI4259" s="362">
        <v>0</v>
      </c>
      <c r="AK4259" s="199"/>
      <c r="AM4259" s="11"/>
      <c r="AN4259" s="15"/>
      <c r="AO4259" s="11"/>
      <c r="AP4259" s="11"/>
    </row>
    <row r="4260" spans="3:42" outlineLevel="2" x14ac:dyDescent="0.2">
      <c r="C4260" s="252">
        <v>30</v>
      </c>
      <c r="D4260" s="119" t="s">
        <v>441</v>
      </c>
      <c r="F4260" s="12"/>
      <c r="H4260" s="164"/>
      <c r="K4260" s="164"/>
      <c r="Q4260" s="16"/>
      <c r="R4260" s="800">
        <v>0</v>
      </c>
      <c r="S4260" s="800">
        <v>0</v>
      </c>
      <c r="T4260" s="800">
        <v>0</v>
      </c>
      <c r="U4260" s="800">
        <v>0</v>
      </c>
      <c r="V4260" s="800">
        <v>0</v>
      </c>
      <c r="W4260" s="800">
        <v>0</v>
      </c>
      <c r="X4260" s="800">
        <v>0</v>
      </c>
      <c r="Y4260" s="800">
        <v>0</v>
      </c>
      <c r="Z4260" s="800">
        <v>0</v>
      </c>
      <c r="AA4260" s="800">
        <v>0</v>
      </c>
      <c r="AB4260" s="800">
        <v>0</v>
      </c>
      <c r="AC4260" s="800">
        <v>0</v>
      </c>
      <c r="AD4260" s="800">
        <v>0</v>
      </c>
      <c r="AE4260" s="800">
        <v>0</v>
      </c>
      <c r="AF4260" s="800">
        <v>0</v>
      </c>
      <c r="AG4260" s="800">
        <v>0</v>
      </c>
      <c r="AH4260" s="800">
        <v>0</v>
      </c>
      <c r="AI4260" s="800">
        <v>0</v>
      </c>
      <c r="AK4260" s="199"/>
      <c r="AM4260" s="11"/>
      <c r="AN4260" s="15"/>
      <c r="AO4260" s="11"/>
      <c r="AP4260" s="11"/>
    </row>
    <row r="4261" spans="3:42" outlineLevel="2" x14ac:dyDescent="0.2">
      <c r="C4261" s="252">
        <v>30</v>
      </c>
      <c r="D4261" s="119" t="s">
        <v>441</v>
      </c>
      <c r="F4261" s="794" t="s">
        <v>69</v>
      </c>
      <c r="AK4261" s="199"/>
      <c r="AM4261" s="11"/>
      <c r="AN4261" s="15"/>
      <c r="AO4261" s="11"/>
      <c r="AP4261" s="11"/>
    </row>
    <row r="4262" spans="3:42" outlineLevel="2" x14ac:dyDescent="0.2">
      <c r="C4262" s="252">
        <v>30</v>
      </c>
      <c r="D4262" s="119" t="s">
        <v>441</v>
      </c>
      <c r="F4262" s="761" t="s">
        <v>9</v>
      </c>
      <c r="G4262" s="75"/>
      <c r="H4262" s="796" t="s">
        <v>580</v>
      </c>
      <c r="I4262" s="801"/>
      <c r="J4262" s="75"/>
      <c r="K4262" s="741"/>
      <c r="L4262" s="75"/>
      <c r="M4262" s="75"/>
      <c r="N4262" s="75"/>
      <c r="O4262" s="75"/>
      <c r="P4262" s="75"/>
      <c r="Q4262" s="128" t="s">
        <v>110</v>
      </c>
      <c r="R4262" s="299">
        <v>0</v>
      </c>
      <c r="S4262" s="300">
        <v>0</v>
      </c>
      <c r="T4262" s="300">
        <v>0</v>
      </c>
      <c r="U4262" s="300">
        <v>0</v>
      </c>
      <c r="V4262" s="300">
        <v>0</v>
      </c>
      <c r="W4262" s="301">
        <v>0</v>
      </c>
      <c r="X4262" s="300">
        <v>0</v>
      </c>
      <c r="Y4262" s="300">
        <v>0</v>
      </c>
      <c r="Z4262" s="300">
        <v>0</v>
      </c>
      <c r="AA4262" s="300">
        <v>0</v>
      </c>
      <c r="AB4262" s="302">
        <v>0</v>
      </c>
      <c r="AC4262" s="302">
        <v>0</v>
      </c>
      <c r="AD4262" s="302">
        <v>0</v>
      </c>
      <c r="AE4262" s="302">
        <v>0</v>
      </c>
      <c r="AF4262" s="302">
        <v>0</v>
      </c>
      <c r="AG4262" s="302">
        <v>0</v>
      </c>
      <c r="AH4262" s="348">
        <v>0</v>
      </c>
      <c r="AI4262" s="348">
        <v>0</v>
      </c>
      <c r="AK4262" s="199"/>
      <c r="AM4262" s="11"/>
      <c r="AN4262" s="15"/>
      <c r="AO4262" s="11"/>
      <c r="AP4262" s="11"/>
    </row>
    <row r="4263" spans="3:42" outlineLevel="2" x14ac:dyDescent="0.2">
      <c r="C4263" s="252">
        <v>30</v>
      </c>
      <c r="D4263" s="119" t="s">
        <v>441</v>
      </c>
      <c r="F4263" s="767" t="s">
        <v>14</v>
      </c>
      <c r="H4263" s="797" t="s">
        <v>580</v>
      </c>
      <c r="K4263" s="164"/>
      <c r="Q4263" s="135" t="s">
        <v>110</v>
      </c>
      <c r="R4263" s="314">
        <v>0</v>
      </c>
      <c r="S4263" s="315">
        <v>0</v>
      </c>
      <c r="T4263" s="315">
        <v>0</v>
      </c>
      <c r="U4263" s="315">
        <v>0</v>
      </c>
      <c r="V4263" s="315">
        <v>0</v>
      </c>
      <c r="W4263" s="316">
        <v>0</v>
      </c>
      <c r="X4263" s="315">
        <v>0</v>
      </c>
      <c r="Y4263" s="315">
        <v>0</v>
      </c>
      <c r="Z4263" s="315">
        <v>0</v>
      </c>
      <c r="AA4263" s="315">
        <v>0</v>
      </c>
      <c r="AB4263" s="5">
        <v>0</v>
      </c>
      <c r="AC4263" s="5">
        <v>0</v>
      </c>
      <c r="AD4263" s="5">
        <v>0</v>
      </c>
      <c r="AE4263" s="5">
        <v>0</v>
      </c>
      <c r="AF4263" s="5">
        <v>0</v>
      </c>
      <c r="AG4263" s="5">
        <v>0</v>
      </c>
      <c r="AH4263" s="350">
        <v>0</v>
      </c>
      <c r="AI4263" s="350">
        <v>0</v>
      </c>
      <c r="AK4263" s="199"/>
      <c r="AM4263" s="11"/>
      <c r="AN4263" s="15"/>
      <c r="AO4263" s="11"/>
      <c r="AP4263" s="11"/>
    </row>
    <row r="4264" spans="3:42" outlineLevel="2" x14ac:dyDescent="0.2">
      <c r="C4264" s="252">
        <v>30</v>
      </c>
      <c r="D4264" s="119" t="s">
        <v>441</v>
      </c>
      <c r="F4264" s="783" t="s">
        <v>16</v>
      </c>
      <c r="G4264" s="83"/>
      <c r="H4264" s="798" t="s">
        <v>580</v>
      </c>
      <c r="I4264" s="799"/>
      <c r="J4264" s="83"/>
      <c r="K4264" s="736"/>
      <c r="L4264" s="83"/>
      <c r="M4264" s="83"/>
      <c r="N4264" s="83"/>
      <c r="O4264" s="83"/>
      <c r="P4264" s="83"/>
      <c r="Q4264" s="143" t="s">
        <v>110</v>
      </c>
      <c r="R4264" s="304">
        <v>0</v>
      </c>
      <c r="S4264" s="305">
        <v>0</v>
      </c>
      <c r="T4264" s="305">
        <v>0</v>
      </c>
      <c r="U4264" s="305">
        <v>0</v>
      </c>
      <c r="V4264" s="305">
        <v>0</v>
      </c>
      <c r="W4264" s="306">
        <v>0</v>
      </c>
      <c r="X4264" s="305">
        <v>0</v>
      </c>
      <c r="Y4264" s="305">
        <v>0</v>
      </c>
      <c r="Z4264" s="305">
        <v>0</v>
      </c>
      <c r="AA4264" s="305">
        <v>0</v>
      </c>
      <c r="AB4264" s="307">
        <v>0</v>
      </c>
      <c r="AC4264" s="307">
        <v>0</v>
      </c>
      <c r="AD4264" s="307">
        <v>0</v>
      </c>
      <c r="AE4264" s="307">
        <v>0</v>
      </c>
      <c r="AF4264" s="307">
        <v>0</v>
      </c>
      <c r="AG4264" s="307">
        <v>0</v>
      </c>
      <c r="AH4264" s="362">
        <v>0</v>
      </c>
      <c r="AI4264" s="362">
        <v>0</v>
      </c>
      <c r="AK4264" s="199"/>
      <c r="AM4264" s="11"/>
      <c r="AN4264" s="15"/>
      <c r="AO4264" s="11"/>
      <c r="AP4264" s="11"/>
    </row>
    <row r="4265" spans="3:42" outlineLevel="2" x14ac:dyDescent="0.2">
      <c r="C4265" s="252">
        <v>30</v>
      </c>
      <c r="D4265" s="119" t="s">
        <v>441</v>
      </c>
      <c r="F4265" s="12"/>
      <c r="H4265" s="797"/>
      <c r="K4265" s="164"/>
      <c r="Q4265" s="16"/>
      <c r="R4265" s="800">
        <v>0</v>
      </c>
      <c r="S4265" s="800">
        <v>0</v>
      </c>
      <c r="T4265" s="800">
        <v>0</v>
      </c>
      <c r="U4265" s="800">
        <v>0</v>
      </c>
      <c r="V4265" s="800">
        <v>0</v>
      </c>
      <c r="W4265" s="800">
        <v>0</v>
      </c>
      <c r="X4265" s="800">
        <v>0</v>
      </c>
      <c r="Y4265" s="800">
        <v>0</v>
      </c>
      <c r="Z4265" s="800">
        <v>0</v>
      </c>
      <c r="AA4265" s="800">
        <v>0</v>
      </c>
      <c r="AB4265" s="800">
        <v>0</v>
      </c>
      <c r="AC4265" s="800">
        <v>0</v>
      </c>
      <c r="AD4265" s="800">
        <v>0</v>
      </c>
      <c r="AE4265" s="800">
        <v>0</v>
      </c>
      <c r="AF4265" s="800">
        <v>0</v>
      </c>
      <c r="AG4265" s="800">
        <v>0</v>
      </c>
      <c r="AH4265" s="800">
        <v>0</v>
      </c>
      <c r="AI4265" s="800">
        <v>0</v>
      </c>
      <c r="AK4265" s="199"/>
      <c r="AM4265" s="11"/>
      <c r="AN4265" s="15"/>
      <c r="AO4265" s="11"/>
      <c r="AP4265" s="11"/>
    </row>
    <row r="4266" spans="3:42" outlineLevel="2" x14ac:dyDescent="0.2">
      <c r="C4266" s="252">
        <v>30</v>
      </c>
      <c r="D4266" s="119" t="s">
        <v>441</v>
      </c>
      <c r="F4266" s="794" t="s">
        <v>616</v>
      </c>
      <c r="AK4266" s="199"/>
      <c r="AM4266" s="11"/>
      <c r="AN4266" s="15"/>
      <c r="AO4266" s="11"/>
      <c r="AP4266" s="11"/>
    </row>
    <row r="4267" spans="3:42" outlineLevel="2" x14ac:dyDescent="0.2">
      <c r="C4267" s="252">
        <v>30</v>
      </c>
      <c r="D4267" s="119" t="s">
        <v>441</v>
      </c>
      <c r="F4267" s="761" t="s">
        <v>48</v>
      </c>
      <c r="G4267" s="75"/>
      <c r="H4267" s="796" t="s">
        <v>580</v>
      </c>
      <c r="I4267" s="228" t="s">
        <v>617</v>
      </c>
      <c r="J4267" s="75"/>
      <c r="K4267" s="741"/>
      <c r="L4267" s="75"/>
      <c r="M4267" s="75"/>
      <c r="N4267" s="75"/>
      <c r="O4267" s="75"/>
      <c r="P4267" s="75"/>
      <c r="Q4267" s="128" t="s">
        <v>110</v>
      </c>
      <c r="R4267" s="299">
        <v>0</v>
      </c>
      <c r="S4267" s="300">
        <v>0</v>
      </c>
      <c r="T4267" s="300">
        <v>0</v>
      </c>
      <c r="U4267" s="300">
        <v>0</v>
      </c>
      <c r="V4267" s="300">
        <v>0</v>
      </c>
      <c r="W4267" s="301">
        <v>0</v>
      </c>
      <c r="X4267" s="300">
        <v>0</v>
      </c>
      <c r="Y4267" s="300">
        <v>0</v>
      </c>
      <c r="Z4267" s="300">
        <v>0</v>
      </c>
      <c r="AA4267" s="300">
        <v>0</v>
      </c>
      <c r="AB4267" s="302">
        <v>0</v>
      </c>
      <c r="AC4267" s="302">
        <v>0</v>
      </c>
      <c r="AD4267" s="302">
        <v>0</v>
      </c>
      <c r="AE4267" s="302">
        <v>0</v>
      </c>
      <c r="AF4267" s="302">
        <v>0</v>
      </c>
      <c r="AG4267" s="302">
        <v>0</v>
      </c>
      <c r="AH4267" s="348">
        <v>0</v>
      </c>
      <c r="AI4267" s="348">
        <v>0</v>
      </c>
      <c r="AK4267" s="199"/>
      <c r="AM4267" s="11"/>
      <c r="AN4267" s="15"/>
      <c r="AO4267" s="11"/>
      <c r="AP4267" s="11"/>
    </row>
    <row r="4268" spans="3:42" outlineLevel="2" x14ac:dyDescent="0.2">
      <c r="C4268" s="252">
        <v>30</v>
      </c>
      <c r="D4268" s="119" t="s">
        <v>441</v>
      </c>
      <c r="F4268" s="767" t="s">
        <v>55</v>
      </c>
      <c r="H4268" s="797" t="s">
        <v>580</v>
      </c>
      <c r="I4268" s="234" t="s">
        <v>617</v>
      </c>
      <c r="K4268" s="164"/>
      <c r="Q4268" s="135" t="s">
        <v>110</v>
      </c>
      <c r="R4268" s="314">
        <v>0</v>
      </c>
      <c r="S4268" s="315">
        <v>0</v>
      </c>
      <c r="T4268" s="315">
        <v>0</v>
      </c>
      <c r="U4268" s="315">
        <v>0</v>
      </c>
      <c r="V4268" s="315">
        <v>0</v>
      </c>
      <c r="W4268" s="316">
        <v>0</v>
      </c>
      <c r="X4268" s="315">
        <v>0</v>
      </c>
      <c r="Y4268" s="315">
        <v>0</v>
      </c>
      <c r="Z4268" s="315">
        <v>0</v>
      </c>
      <c r="AA4268" s="315">
        <v>0</v>
      </c>
      <c r="AB4268" s="5">
        <v>0</v>
      </c>
      <c r="AC4268" s="5">
        <v>0</v>
      </c>
      <c r="AD4268" s="5">
        <v>0</v>
      </c>
      <c r="AE4268" s="5">
        <v>0</v>
      </c>
      <c r="AF4268" s="5">
        <v>0</v>
      </c>
      <c r="AG4268" s="5">
        <v>0</v>
      </c>
      <c r="AH4268" s="350">
        <v>0</v>
      </c>
      <c r="AI4268" s="350">
        <v>0</v>
      </c>
      <c r="AK4268" s="199"/>
      <c r="AM4268" s="11"/>
      <c r="AN4268" s="15"/>
      <c r="AO4268" s="11"/>
      <c r="AP4268" s="11"/>
    </row>
    <row r="4269" spans="3:42" outlineLevel="2" x14ac:dyDescent="0.2">
      <c r="C4269" s="252">
        <v>30</v>
      </c>
      <c r="D4269" s="119" t="s">
        <v>441</v>
      </c>
      <c r="F4269" s="783" t="s">
        <v>57</v>
      </c>
      <c r="G4269" s="83"/>
      <c r="H4269" s="798" t="s">
        <v>580</v>
      </c>
      <c r="I4269" s="240" t="s">
        <v>617</v>
      </c>
      <c r="J4269" s="83"/>
      <c r="K4269" s="736"/>
      <c r="L4269" s="83"/>
      <c r="M4269" s="83"/>
      <c r="N4269" s="83"/>
      <c r="O4269" s="83"/>
      <c r="P4269" s="83"/>
      <c r="Q4269" s="143" t="s">
        <v>110</v>
      </c>
      <c r="R4269" s="304">
        <v>0</v>
      </c>
      <c r="S4269" s="305">
        <v>0</v>
      </c>
      <c r="T4269" s="305">
        <v>0</v>
      </c>
      <c r="U4269" s="305">
        <v>0</v>
      </c>
      <c r="V4269" s="305">
        <v>0</v>
      </c>
      <c r="W4269" s="306">
        <v>0</v>
      </c>
      <c r="X4269" s="305">
        <v>0</v>
      </c>
      <c r="Y4269" s="305">
        <v>0</v>
      </c>
      <c r="Z4269" s="305">
        <v>0</v>
      </c>
      <c r="AA4269" s="305">
        <v>0</v>
      </c>
      <c r="AB4269" s="307">
        <v>0</v>
      </c>
      <c r="AC4269" s="307">
        <v>0</v>
      </c>
      <c r="AD4269" s="307">
        <v>0</v>
      </c>
      <c r="AE4269" s="307">
        <v>0</v>
      </c>
      <c r="AF4269" s="307">
        <v>0</v>
      </c>
      <c r="AG4269" s="307">
        <v>0</v>
      </c>
      <c r="AH4269" s="362">
        <v>0</v>
      </c>
      <c r="AI4269" s="362">
        <v>0</v>
      </c>
      <c r="AK4269" s="199"/>
      <c r="AM4269" s="11"/>
      <c r="AN4269" s="15"/>
      <c r="AO4269" s="11"/>
      <c r="AP4269" s="11"/>
    </row>
    <row r="4270" spans="3:42" outlineLevel="2" x14ac:dyDescent="0.2">
      <c r="C4270" s="252">
        <v>30</v>
      </c>
      <c r="D4270" s="119" t="s">
        <v>441</v>
      </c>
      <c r="F4270" s="802" t="s">
        <v>626</v>
      </c>
      <c r="R4270" s="800">
        <v>0</v>
      </c>
      <c r="S4270" s="800">
        <v>0</v>
      </c>
      <c r="T4270" s="800">
        <v>0</v>
      </c>
      <c r="U4270" s="800">
        <v>0</v>
      </c>
      <c r="V4270" s="800">
        <v>0</v>
      </c>
      <c r="W4270" s="800">
        <v>0</v>
      </c>
      <c r="X4270" s="800">
        <v>0</v>
      </c>
      <c r="Y4270" s="800">
        <v>0</v>
      </c>
      <c r="Z4270" s="800">
        <v>0</v>
      </c>
      <c r="AA4270" s="800">
        <v>0</v>
      </c>
      <c r="AB4270" s="800">
        <v>0</v>
      </c>
      <c r="AC4270" s="800">
        <v>0</v>
      </c>
      <c r="AD4270" s="800">
        <v>0</v>
      </c>
      <c r="AE4270" s="800">
        <v>0</v>
      </c>
      <c r="AF4270" s="800">
        <v>0</v>
      </c>
      <c r="AG4270" s="800">
        <v>0</v>
      </c>
      <c r="AH4270" s="800">
        <v>0</v>
      </c>
      <c r="AI4270" s="800">
        <v>0</v>
      </c>
      <c r="AK4270" s="199"/>
      <c r="AM4270" s="11"/>
      <c r="AN4270" s="15"/>
      <c r="AO4270" s="11"/>
      <c r="AP4270" s="11"/>
    </row>
    <row r="4271" spans="3:42" outlineLevel="2" x14ac:dyDescent="0.2">
      <c r="C4271" s="252">
        <v>30</v>
      </c>
      <c r="D4271" s="119" t="s">
        <v>441</v>
      </c>
      <c r="R4271" s="5"/>
      <c r="S4271" s="5"/>
      <c r="T4271" s="5"/>
      <c r="U4271" s="5"/>
      <c r="V4271" s="5"/>
      <c r="W4271" s="5"/>
      <c r="X4271" s="5"/>
      <c r="Y4271" s="5"/>
      <c r="AK4271" s="199"/>
      <c r="AM4271" s="11"/>
      <c r="AN4271" s="15"/>
      <c r="AO4271" s="11"/>
      <c r="AP4271" s="11"/>
    </row>
    <row r="4272" spans="3:42" outlineLevel="2" x14ac:dyDescent="0.2">
      <c r="C4272" s="252">
        <v>30</v>
      </c>
      <c r="D4272" s="119" t="s">
        <v>441</v>
      </c>
      <c r="F4272" s="789" t="s">
        <v>631</v>
      </c>
      <c r="G4272" s="790"/>
      <c r="H4272" s="803"/>
      <c r="I4272" s="790"/>
      <c r="J4272" s="790"/>
      <c r="K4272" s="792"/>
      <c r="L4272" s="789"/>
      <c r="M4272" s="789"/>
      <c r="N4272" s="789"/>
      <c r="O4272" s="789"/>
      <c r="P4272" s="789"/>
      <c r="Q4272" s="792"/>
      <c r="R4272" s="793"/>
      <c r="S4272" s="793"/>
      <c r="T4272" s="793"/>
      <c r="U4272" s="793"/>
      <c r="V4272" s="793"/>
      <c r="W4272" s="793"/>
      <c r="X4272" s="793"/>
      <c r="Y4272" s="793"/>
      <c r="Z4272" s="793"/>
      <c r="AA4272" s="793"/>
      <c r="AB4272" s="793"/>
      <c r="AC4272" s="793"/>
      <c r="AD4272" s="793"/>
      <c r="AE4272" s="793"/>
      <c r="AF4272" s="793"/>
      <c r="AG4272" s="793"/>
      <c r="AH4272" s="789"/>
      <c r="AI4272" s="789"/>
      <c r="AK4272" s="199"/>
      <c r="AM4272" s="11"/>
      <c r="AN4272" s="15"/>
      <c r="AO4272" s="11"/>
      <c r="AP4272" s="11"/>
    </row>
    <row r="4273" spans="3:42" outlineLevel="2" x14ac:dyDescent="0.2">
      <c r="C4273" s="252">
        <v>30</v>
      </c>
      <c r="D4273" s="119" t="s">
        <v>441</v>
      </c>
      <c r="F4273" t="s">
        <v>620</v>
      </c>
      <c r="AK4273" s="199"/>
      <c r="AM4273" s="11"/>
      <c r="AN4273" s="15"/>
      <c r="AO4273" s="11"/>
      <c r="AP4273" s="11"/>
    </row>
    <row r="4274" spans="3:42" outlineLevel="2" x14ac:dyDescent="0.2">
      <c r="C4274" s="252">
        <v>30</v>
      </c>
      <c r="D4274" s="119" t="s">
        <v>441</v>
      </c>
      <c r="F4274" s="761" t="s">
        <v>48</v>
      </c>
      <c r="G4274" s="75"/>
      <c r="H4274" s="796" t="s">
        <v>632</v>
      </c>
      <c r="I4274" s="801"/>
      <c r="J4274" s="75"/>
      <c r="K4274" s="741"/>
      <c r="L4274" s="75"/>
      <c r="M4274" s="75"/>
      <c r="N4274" s="75"/>
      <c r="O4274" s="75"/>
      <c r="P4274" s="75"/>
      <c r="Q4274" s="128" t="s">
        <v>536</v>
      </c>
      <c r="R4274" s="804">
        <v>0</v>
      </c>
      <c r="S4274" s="805">
        <v>0</v>
      </c>
      <c r="T4274" s="805">
        <v>0</v>
      </c>
      <c r="U4274" s="805">
        <v>0</v>
      </c>
      <c r="V4274" s="805">
        <v>0</v>
      </c>
      <c r="W4274" s="806">
        <v>0</v>
      </c>
      <c r="X4274" s="805">
        <v>0</v>
      </c>
      <c r="Y4274" s="805">
        <v>0</v>
      </c>
      <c r="Z4274" s="805">
        <v>0</v>
      </c>
      <c r="AA4274" s="805">
        <v>0</v>
      </c>
      <c r="AB4274" s="805">
        <v>0</v>
      </c>
      <c r="AC4274" s="805">
        <v>0</v>
      </c>
      <c r="AD4274" s="805">
        <v>0</v>
      </c>
      <c r="AE4274" s="805">
        <v>0</v>
      </c>
      <c r="AF4274" s="805">
        <v>0</v>
      </c>
      <c r="AG4274" s="805">
        <v>0</v>
      </c>
      <c r="AH4274" s="808">
        <v>0</v>
      </c>
      <c r="AI4274" s="808">
        <v>0</v>
      </c>
      <c r="AK4274" s="199"/>
      <c r="AM4274" s="11"/>
      <c r="AN4274" s="15"/>
      <c r="AO4274" s="11"/>
      <c r="AP4274" s="11"/>
    </row>
    <row r="4275" spans="3:42" outlineLevel="2" x14ac:dyDescent="0.2">
      <c r="C4275" s="252">
        <v>30</v>
      </c>
      <c r="D4275" s="119" t="s">
        <v>441</v>
      </c>
      <c r="F4275" s="767" t="s">
        <v>55</v>
      </c>
      <c r="H4275" s="797" t="s">
        <v>632</v>
      </c>
      <c r="K4275" s="164"/>
      <c r="Q4275" s="135" t="s">
        <v>536</v>
      </c>
      <c r="R4275" s="809">
        <v>0</v>
      </c>
      <c r="S4275" s="810">
        <v>0</v>
      </c>
      <c r="T4275" s="810">
        <v>0</v>
      </c>
      <c r="U4275" s="810">
        <v>0</v>
      </c>
      <c r="V4275" s="810">
        <v>0</v>
      </c>
      <c r="W4275" s="811">
        <v>0</v>
      </c>
      <c r="X4275" s="810">
        <v>0</v>
      </c>
      <c r="Y4275" s="810">
        <v>0</v>
      </c>
      <c r="Z4275" s="810">
        <v>0</v>
      </c>
      <c r="AA4275" s="810">
        <v>0</v>
      </c>
      <c r="AB4275" s="810">
        <v>0</v>
      </c>
      <c r="AC4275" s="810">
        <v>0</v>
      </c>
      <c r="AD4275" s="810">
        <v>0</v>
      </c>
      <c r="AE4275" s="810">
        <v>0</v>
      </c>
      <c r="AF4275" s="810">
        <v>0</v>
      </c>
      <c r="AG4275" s="810">
        <v>0</v>
      </c>
      <c r="AH4275" s="812">
        <v>0</v>
      </c>
      <c r="AI4275" s="812">
        <v>0</v>
      </c>
      <c r="AK4275" s="199"/>
      <c r="AM4275" s="11"/>
      <c r="AN4275" s="15"/>
      <c r="AO4275" s="11"/>
      <c r="AP4275" s="11"/>
    </row>
    <row r="4276" spans="3:42" outlineLevel="2" x14ac:dyDescent="0.2">
      <c r="C4276" s="252">
        <v>30</v>
      </c>
      <c r="D4276" s="119" t="s">
        <v>441</v>
      </c>
      <c r="F4276" s="783" t="s">
        <v>57</v>
      </c>
      <c r="G4276" s="83"/>
      <c r="H4276" s="798" t="s">
        <v>632</v>
      </c>
      <c r="I4276" s="799"/>
      <c r="J4276" s="83"/>
      <c r="K4276" s="736"/>
      <c r="L4276" s="83"/>
      <c r="M4276" s="83"/>
      <c r="N4276" s="83"/>
      <c r="O4276" s="83"/>
      <c r="P4276" s="83"/>
      <c r="Q4276" s="143" t="s">
        <v>536</v>
      </c>
      <c r="R4276" s="813">
        <v>0</v>
      </c>
      <c r="S4276" s="814">
        <v>0</v>
      </c>
      <c r="T4276" s="814">
        <v>0</v>
      </c>
      <c r="U4276" s="814">
        <v>0</v>
      </c>
      <c r="V4276" s="814">
        <v>0</v>
      </c>
      <c r="W4276" s="815">
        <v>0</v>
      </c>
      <c r="X4276" s="814">
        <v>0</v>
      </c>
      <c r="Y4276" s="814">
        <v>0</v>
      </c>
      <c r="Z4276" s="814">
        <v>0</v>
      </c>
      <c r="AA4276" s="814">
        <v>0</v>
      </c>
      <c r="AB4276" s="814">
        <v>0</v>
      </c>
      <c r="AC4276" s="814">
        <v>0</v>
      </c>
      <c r="AD4276" s="814">
        <v>0</v>
      </c>
      <c r="AE4276" s="814">
        <v>0</v>
      </c>
      <c r="AF4276" s="814">
        <v>0</v>
      </c>
      <c r="AG4276" s="814">
        <v>0</v>
      </c>
      <c r="AH4276" s="816">
        <v>0</v>
      </c>
      <c r="AI4276" s="816">
        <v>0</v>
      </c>
      <c r="AK4276" s="199"/>
      <c r="AM4276" s="11"/>
      <c r="AN4276" s="15"/>
      <c r="AO4276" s="11"/>
      <c r="AP4276" s="11"/>
    </row>
    <row r="4277" spans="3:42" outlineLevel="2" x14ac:dyDescent="0.2">
      <c r="C4277" s="252">
        <v>30</v>
      </c>
      <c r="D4277" s="119" t="s">
        <v>441</v>
      </c>
      <c r="F4277" s="12"/>
      <c r="H4277" s="817"/>
      <c r="K4277" s="16"/>
      <c r="Q4277" s="16"/>
      <c r="R4277" s="818"/>
      <c r="S4277" s="818"/>
      <c r="T4277" s="818"/>
      <c r="U4277" s="818"/>
      <c r="V4277" s="818"/>
      <c r="W4277" s="818"/>
      <c r="X4277" s="818"/>
      <c r="Y4277" s="818"/>
      <c r="Z4277" s="818"/>
      <c r="AA4277" s="818"/>
      <c r="AB4277" s="818"/>
      <c r="AC4277" s="818"/>
      <c r="AD4277" s="818"/>
      <c r="AE4277" s="818"/>
      <c r="AF4277" s="818"/>
      <c r="AG4277" s="818"/>
      <c r="AH4277" s="818"/>
      <c r="AI4277" s="818"/>
      <c r="AK4277" s="199"/>
      <c r="AM4277" s="11"/>
      <c r="AN4277" s="15"/>
      <c r="AO4277" s="11"/>
      <c r="AP4277" s="11"/>
    </row>
    <row r="4278" spans="3:42" outlineLevel="2" x14ac:dyDescent="0.2">
      <c r="C4278" s="252">
        <v>30</v>
      </c>
      <c r="D4278" s="119" t="s">
        <v>441</v>
      </c>
      <c r="F4278" s="121" t="s">
        <v>633</v>
      </c>
      <c r="G4278" s="756"/>
      <c r="H4278" s="757"/>
      <c r="I4278" s="788"/>
      <c r="J4278" s="756"/>
      <c r="K4278" s="758"/>
      <c r="L4278" s="759"/>
      <c r="M4278" s="759"/>
      <c r="N4278" s="759"/>
      <c r="O4278" s="759"/>
      <c r="P4278" s="759"/>
      <c r="Q4278" s="758"/>
      <c r="R4278" s="760"/>
      <c r="S4278" s="760"/>
      <c r="T4278" s="760"/>
      <c r="U4278" s="760"/>
      <c r="V4278" s="760"/>
      <c r="W4278" s="760"/>
      <c r="X4278" s="760"/>
      <c r="Y4278" s="760"/>
      <c r="Z4278" s="760"/>
      <c r="AA4278" s="760"/>
      <c r="AB4278" s="760"/>
      <c r="AC4278" s="760"/>
      <c r="AD4278" s="760"/>
      <c r="AE4278" s="760"/>
      <c r="AF4278" s="760"/>
      <c r="AG4278" s="760"/>
      <c r="AH4278" s="759"/>
      <c r="AI4278" s="759"/>
      <c r="AK4278" s="199"/>
      <c r="AM4278" s="11"/>
      <c r="AN4278" s="15"/>
      <c r="AO4278" s="11"/>
      <c r="AP4278" s="11"/>
    </row>
    <row r="4279" spans="3:42" outlineLevel="2" x14ac:dyDescent="0.2">
      <c r="C4279" s="252">
        <v>30</v>
      </c>
      <c r="D4279" s="119" t="s">
        <v>441</v>
      </c>
      <c r="F4279" s="789" t="s">
        <v>634</v>
      </c>
      <c r="G4279" s="790"/>
      <c r="H4279" s="803"/>
      <c r="I4279" s="791"/>
      <c r="J4279" s="790"/>
      <c r="K4279" s="792"/>
      <c r="L4279" s="789"/>
      <c r="M4279" s="789"/>
      <c r="N4279" s="789"/>
      <c r="O4279" s="789"/>
      <c r="P4279" s="789"/>
      <c r="Q4279" s="792"/>
      <c r="R4279" s="793"/>
      <c r="S4279" s="793"/>
      <c r="T4279" s="793"/>
      <c r="U4279" s="793"/>
      <c r="V4279" s="793"/>
      <c r="W4279" s="793"/>
      <c r="X4279" s="793"/>
      <c r="Y4279" s="793"/>
      <c r="Z4279" s="793"/>
      <c r="AA4279" s="793"/>
      <c r="AB4279" s="793"/>
      <c r="AC4279" s="793"/>
      <c r="AD4279" s="793"/>
      <c r="AE4279" s="793"/>
      <c r="AF4279" s="793"/>
      <c r="AG4279" s="793"/>
      <c r="AH4279" s="789"/>
      <c r="AI4279" s="789"/>
      <c r="AK4279" s="199"/>
      <c r="AM4279" s="11"/>
      <c r="AN4279" s="15"/>
      <c r="AO4279" s="11"/>
      <c r="AP4279" s="11"/>
    </row>
    <row r="4280" spans="3:42" outlineLevel="2" x14ac:dyDescent="0.2">
      <c r="C4280" s="252">
        <v>30</v>
      </c>
      <c r="D4280" s="119" t="s">
        <v>441</v>
      </c>
      <c r="F4280" s="794" t="s">
        <v>610</v>
      </c>
      <c r="H4280" s="795"/>
      <c r="AK4280" s="199"/>
      <c r="AM4280" s="11"/>
      <c r="AN4280" s="15"/>
      <c r="AO4280" s="11"/>
      <c r="AP4280" s="11"/>
    </row>
    <row r="4281" spans="3:42" outlineLevel="2" x14ac:dyDescent="0.2">
      <c r="C4281" s="252">
        <v>30</v>
      </c>
      <c r="D4281" s="119" t="s">
        <v>441</v>
      </c>
      <c r="F4281" s="761" t="s">
        <v>62</v>
      </c>
      <c r="G4281" s="75"/>
      <c r="H4281" s="796" t="s">
        <v>12</v>
      </c>
      <c r="I4281" s="796" t="s">
        <v>611</v>
      </c>
      <c r="J4281" s="75"/>
      <c r="K4281" s="741"/>
      <c r="L4281" s="75"/>
      <c r="M4281" s="75"/>
      <c r="N4281" s="75"/>
      <c r="O4281" s="75"/>
      <c r="P4281" s="75"/>
      <c r="Q4281" s="128" t="s">
        <v>110</v>
      </c>
      <c r="R4281" s="299">
        <v>0</v>
      </c>
      <c r="S4281" s="300">
        <v>0</v>
      </c>
      <c r="T4281" s="300">
        <v>0</v>
      </c>
      <c r="U4281" s="300">
        <v>0</v>
      </c>
      <c r="V4281" s="300">
        <v>0</v>
      </c>
      <c r="W4281" s="301">
        <v>0</v>
      </c>
      <c r="X4281" s="300">
        <v>0</v>
      </c>
      <c r="Y4281" s="300">
        <v>0</v>
      </c>
      <c r="Z4281" s="300">
        <v>0</v>
      </c>
      <c r="AA4281" s="300">
        <v>0</v>
      </c>
      <c r="AB4281" s="302">
        <v>0</v>
      </c>
      <c r="AC4281" s="302">
        <v>0</v>
      </c>
      <c r="AD4281" s="302">
        <v>0</v>
      </c>
      <c r="AE4281" s="302">
        <v>0</v>
      </c>
      <c r="AF4281" s="302">
        <v>0</v>
      </c>
      <c r="AG4281" s="302">
        <v>0</v>
      </c>
      <c r="AH4281" s="348">
        <v>0</v>
      </c>
      <c r="AI4281" s="348">
        <v>0</v>
      </c>
      <c r="AK4281" s="199"/>
      <c r="AM4281" s="11"/>
      <c r="AN4281" s="15"/>
      <c r="AO4281" s="11"/>
      <c r="AP4281" s="11"/>
    </row>
    <row r="4282" spans="3:42" outlineLevel="2" x14ac:dyDescent="0.2">
      <c r="C4282" s="252">
        <v>30</v>
      </c>
      <c r="D4282" s="119" t="s">
        <v>441</v>
      </c>
      <c r="F4282" s="767" t="s">
        <v>188</v>
      </c>
      <c r="H4282" s="797" t="s">
        <v>12</v>
      </c>
      <c r="I4282" s="797" t="s">
        <v>612</v>
      </c>
      <c r="K4282" s="164"/>
      <c r="Q4282" s="135" t="s">
        <v>110</v>
      </c>
      <c r="R4282" s="314">
        <v>0</v>
      </c>
      <c r="S4282" s="315">
        <v>0</v>
      </c>
      <c r="T4282" s="315">
        <v>0</v>
      </c>
      <c r="U4282" s="315">
        <v>0</v>
      </c>
      <c r="V4282" s="315">
        <v>0</v>
      </c>
      <c r="W4282" s="316">
        <v>0</v>
      </c>
      <c r="X4282" s="315">
        <v>0</v>
      </c>
      <c r="Y4282" s="315">
        <v>0</v>
      </c>
      <c r="Z4282" s="315">
        <v>0</v>
      </c>
      <c r="AA4282" s="315">
        <v>0</v>
      </c>
      <c r="AB4282" s="5">
        <v>0</v>
      </c>
      <c r="AC4282" s="5">
        <v>0</v>
      </c>
      <c r="AD4282" s="5">
        <v>0</v>
      </c>
      <c r="AE4282" s="5">
        <v>0</v>
      </c>
      <c r="AF4282" s="5">
        <v>0</v>
      </c>
      <c r="AG4282" s="5">
        <v>0</v>
      </c>
      <c r="AH4282" s="350">
        <v>0</v>
      </c>
      <c r="AI4282" s="350">
        <v>0</v>
      </c>
      <c r="AK4282" s="199"/>
      <c r="AM4282" s="11"/>
      <c r="AN4282" s="15"/>
      <c r="AO4282" s="11"/>
      <c r="AP4282" s="11"/>
    </row>
    <row r="4283" spans="3:42" outlineLevel="2" x14ac:dyDescent="0.2">
      <c r="C4283" s="252">
        <v>30</v>
      </c>
      <c r="D4283" s="119" t="s">
        <v>441</v>
      </c>
      <c r="F4283" s="767" t="s">
        <v>613</v>
      </c>
      <c r="H4283" s="797" t="s">
        <v>12</v>
      </c>
      <c r="I4283" s="234" t="s">
        <v>614</v>
      </c>
      <c r="K4283" s="164"/>
      <c r="Q4283" s="135" t="s">
        <v>110</v>
      </c>
      <c r="R4283" s="314">
        <v>0</v>
      </c>
      <c r="S4283" s="315">
        <v>0</v>
      </c>
      <c r="T4283" s="315">
        <v>0</v>
      </c>
      <c r="U4283" s="315">
        <v>0</v>
      </c>
      <c r="V4283" s="315">
        <v>0</v>
      </c>
      <c r="W4283" s="316">
        <v>0</v>
      </c>
      <c r="X4283" s="315">
        <v>0</v>
      </c>
      <c r="Y4283" s="315">
        <v>0</v>
      </c>
      <c r="Z4283" s="315">
        <v>0</v>
      </c>
      <c r="AA4283" s="315">
        <v>0</v>
      </c>
      <c r="AB4283" s="5">
        <v>0</v>
      </c>
      <c r="AC4283" s="5">
        <v>0</v>
      </c>
      <c r="AD4283" s="5">
        <v>0</v>
      </c>
      <c r="AE4283" s="5">
        <v>0</v>
      </c>
      <c r="AF4283" s="5">
        <v>0</v>
      </c>
      <c r="AG4283" s="5">
        <v>0</v>
      </c>
      <c r="AH4283" s="350">
        <v>0</v>
      </c>
      <c r="AI4283" s="350">
        <v>0</v>
      </c>
      <c r="AK4283" s="199"/>
      <c r="AM4283" s="11"/>
      <c r="AN4283" s="15"/>
      <c r="AO4283" s="11"/>
      <c r="AP4283" s="11"/>
    </row>
    <row r="4284" spans="3:42" outlineLevel="2" x14ac:dyDescent="0.2">
      <c r="C4284" s="252">
        <v>30</v>
      </c>
      <c r="D4284" s="119" t="s">
        <v>441</v>
      </c>
      <c r="F4284" s="783" t="s">
        <v>57</v>
      </c>
      <c r="G4284" s="83"/>
      <c r="H4284" s="798" t="s">
        <v>12</v>
      </c>
      <c r="I4284" s="799"/>
      <c r="J4284" s="83"/>
      <c r="K4284" s="736"/>
      <c r="L4284" s="83"/>
      <c r="M4284" s="83"/>
      <c r="N4284" s="83"/>
      <c r="O4284" s="83"/>
      <c r="P4284" s="83"/>
      <c r="Q4284" s="143" t="s">
        <v>110</v>
      </c>
      <c r="R4284" s="304">
        <v>0</v>
      </c>
      <c r="S4284" s="305">
        <v>0</v>
      </c>
      <c r="T4284" s="305">
        <v>0</v>
      </c>
      <c r="U4284" s="305">
        <v>0</v>
      </c>
      <c r="V4284" s="305">
        <v>0</v>
      </c>
      <c r="W4284" s="306">
        <v>0</v>
      </c>
      <c r="X4284" s="305">
        <v>0</v>
      </c>
      <c r="Y4284" s="305">
        <v>0</v>
      </c>
      <c r="Z4284" s="305">
        <v>0</v>
      </c>
      <c r="AA4284" s="305">
        <v>0</v>
      </c>
      <c r="AB4284" s="307">
        <v>0</v>
      </c>
      <c r="AC4284" s="307">
        <v>0</v>
      </c>
      <c r="AD4284" s="307">
        <v>0</v>
      </c>
      <c r="AE4284" s="307">
        <v>0</v>
      </c>
      <c r="AF4284" s="307">
        <v>0</v>
      </c>
      <c r="AG4284" s="307">
        <v>0</v>
      </c>
      <c r="AH4284" s="362">
        <v>0</v>
      </c>
      <c r="AI4284" s="362">
        <v>0</v>
      </c>
      <c r="AK4284" s="199"/>
      <c r="AM4284" s="11"/>
      <c r="AN4284" s="15"/>
      <c r="AO4284" s="11"/>
      <c r="AP4284" s="11"/>
    </row>
    <row r="4285" spans="3:42" outlineLevel="2" x14ac:dyDescent="0.2">
      <c r="C4285" s="252">
        <v>30</v>
      </c>
      <c r="D4285" s="119" t="s">
        <v>441</v>
      </c>
      <c r="F4285" s="12"/>
      <c r="H4285" s="234"/>
      <c r="K4285" s="164"/>
      <c r="Q4285" s="16"/>
      <c r="R4285" s="800">
        <v>0</v>
      </c>
      <c r="S4285" s="800">
        <v>0</v>
      </c>
      <c r="T4285" s="800">
        <v>0</v>
      </c>
      <c r="U4285" s="800">
        <v>0</v>
      </c>
      <c r="V4285" s="800">
        <v>0</v>
      </c>
      <c r="W4285" s="800">
        <v>0</v>
      </c>
      <c r="X4285" s="800">
        <v>0</v>
      </c>
      <c r="Y4285" s="800">
        <v>0</v>
      </c>
      <c r="Z4285" s="800">
        <v>0</v>
      </c>
      <c r="AA4285" s="800">
        <v>0</v>
      </c>
      <c r="AB4285" s="800">
        <v>0</v>
      </c>
      <c r="AC4285" s="800">
        <v>0</v>
      </c>
      <c r="AD4285" s="800">
        <v>0</v>
      </c>
      <c r="AE4285" s="800">
        <v>0</v>
      </c>
      <c r="AF4285" s="800">
        <v>0</v>
      </c>
      <c r="AG4285" s="800">
        <v>0</v>
      </c>
      <c r="AH4285" s="800">
        <v>0</v>
      </c>
      <c r="AI4285" s="800">
        <v>0</v>
      </c>
      <c r="AK4285" s="199"/>
      <c r="AM4285" s="11"/>
      <c r="AN4285" s="15"/>
      <c r="AO4285" s="11"/>
      <c r="AP4285" s="11"/>
    </row>
    <row r="4286" spans="3:42" outlineLevel="2" x14ac:dyDescent="0.2">
      <c r="C4286" s="252">
        <v>30</v>
      </c>
      <c r="D4286" s="119" t="s">
        <v>441</v>
      </c>
      <c r="F4286" s="794" t="s">
        <v>615</v>
      </c>
      <c r="AK4286" s="199"/>
      <c r="AM4286" s="11"/>
      <c r="AN4286" s="15"/>
      <c r="AO4286" s="11"/>
      <c r="AP4286" s="11"/>
    </row>
    <row r="4287" spans="3:42" outlineLevel="2" x14ac:dyDescent="0.2">
      <c r="C4287" s="252">
        <v>30</v>
      </c>
      <c r="D4287" s="119" t="s">
        <v>441</v>
      </c>
      <c r="F4287" s="761" t="s">
        <v>48</v>
      </c>
      <c r="G4287" s="75"/>
      <c r="H4287" s="796" t="s">
        <v>12</v>
      </c>
      <c r="I4287" s="801"/>
      <c r="J4287" s="75"/>
      <c r="K4287" s="741"/>
      <c r="L4287" s="75"/>
      <c r="M4287" s="75"/>
      <c r="N4287" s="75"/>
      <c r="O4287" s="75"/>
      <c r="P4287" s="75"/>
      <c r="Q4287" s="128" t="s">
        <v>110</v>
      </c>
      <c r="R4287" s="299">
        <v>0</v>
      </c>
      <c r="S4287" s="300">
        <v>0</v>
      </c>
      <c r="T4287" s="300">
        <v>0</v>
      </c>
      <c r="U4287" s="300">
        <v>0</v>
      </c>
      <c r="V4287" s="300">
        <v>0</v>
      </c>
      <c r="W4287" s="301">
        <v>0</v>
      </c>
      <c r="X4287" s="300">
        <v>0</v>
      </c>
      <c r="Y4287" s="300">
        <v>0</v>
      </c>
      <c r="Z4287" s="300">
        <v>0</v>
      </c>
      <c r="AA4287" s="300">
        <v>0</v>
      </c>
      <c r="AB4287" s="302">
        <v>0</v>
      </c>
      <c r="AC4287" s="302">
        <v>0</v>
      </c>
      <c r="AD4287" s="302">
        <v>0</v>
      </c>
      <c r="AE4287" s="302">
        <v>0</v>
      </c>
      <c r="AF4287" s="302">
        <v>0</v>
      </c>
      <c r="AG4287" s="302">
        <v>0</v>
      </c>
      <c r="AH4287" s="348">
        <v>0</v>
      </c>
      <c r="AI4287" s="348">
        <v>0</v>
      </c>
      <c r="AK4287" s="199"/>
      <c r="AM4287" s="11"/>
      <c r="AN4287" s="15"/>
      <c r="AO4287" s="11"/>
      <c r="AP4287" s="11"/>
    </row>
    <row r="4288" spans="3:42" outlineLevel="2" x14ac:dyDescent="0.2">
      <c r="C4288" s="252">
        <v>30</v>
      </c>
      <c r="D4288" s="119" t="s">
        <v>441</v>
      </c>
      <c r="F4288" s="767" t="s">
        <v>55</v>
      </c>
      <c r="H4288" s="797" t="s">
        <v>12</v>
      </c>
      <c r="K4288" s="164"/>
      <c r="Q4288" s="135" t="s">
        <v>110</v>
      </c>
      <c r="R4288" s="314">
        <v>0</v>
      </c>
      <c r="S4288" s="315">
        <v>0</v>
      </c>
      <c r="T4288" s="315">
        <v>0</v>
      </c>
      <c r="U4288" s="315">
        <v>0</v>
      </c>
      <c r="V4288" s="315">
        <v>0</v>
      </c>
      <c r="W4288" s="316">
        <v>0</v>
      </c>
      <c r="X4288" s="315">
        <v>0</v>
      </c>
      <c r="Y4288" s="315">
        <v>0</v>
      </c>
      <c r="Z4288" s="315">
        <v>0</v>
      </c>
      <c r="AA4288" s="315">
        <v>0</v>
      </c>
      <c r="AB4288" s="5">
        <v>0</v>
      </c>
      <c r="AC4288" s="5">
        <v>0</v>
      </c>
      <c r="AD4288" s="5">
        <v>0</v>
      </c>
      <c r="AE4288" s="5">
        <v>0</v>
      </c>
      <c r="AF4288" s="5">
        <v>0</v>
      </c>
      <c r="AG4288" s="5">
        <v>0</v>
      </c>
      <c r="AH4288" s="350">
        <v>0</v>
      </c>
      <c r="AI4288" s="350">
        <v>0</v>
      </c>
      <c r="AK4288" s="199"/>
      <c r="AM4288" s="11"/>
      <c r="AN4288" s="15"/>
      <c r="AO4288" s="11"/>
      <c r="AP4288" s="11"/>
    </row>
    <row r="4289" spans="3:42" outlineLevel="2" x14ac:dyDescent="0.2">
      <c r="C4289" s="252">
        <v>30</v>
      </c>
      <c r="D4289" s="119" t="s">
        <v>441</v>
      </c>
      <c r="F4289" s="783" t="s">
        <v>57</v>
      </c>
      <c r="G4289" s="83"/>
      <c r="H4289" s="798" t="s">
        <v>12</v>
      </c>
      <c r="I4289" s="799"/>
      <c r="J4289" s="83"/>
      <c r="K4289" s="736"/>
      <c r="L4289" s="83"/>
      <c r="M4289" s="83"/>
      <c r="N4289" s="83"/>
      <c r="O4289" s="83"/>
      <c r="P4289" s="83"/>
      <c r="Q4289" s="143" t="s">
        <v>110</v>
      </c>
      <c r="R4289" s="304">
        <v>0</v>
      </c>
      <c r="S4289" s="305">
        <v>0</v>
      </c>
      <c r="T4289" s="305">
        <v>0</v>
      </c>
      <c r="U4289" s="305">
        <v>0</v>
      </c>
      <c r="V4289" s="305">
        <v>0</v>
      </c>
      <c r="W4289" s="306">
        <v>0</v>
      </c>
      <c r="X4289" s="305">
        <v>0</v>
      </c>
      <c r="Y4289" s="305">
        <v>0</v>
      </c>
      <c r="Z4289" s="305">
        <v>0</v>
      </c>
      <c r="AA4289" s="305">
        <v>0</v>
      </c>
      <c r="AB4289" s="307">
        <v>0</v>
      </c>
      <c r="AC4289" s="307">
        <v>0</v>
      </c>
      <c r="AD4289" s="307">
        <v>0</v>
      </c>
      <c r="AE4289" s="307">
        <v>0</v>
      </c>
      <c r="AF4289" s="307">
        <v>0</v>
      </c>
      <c r="AG4289" s="307">
        <v>0</v>
      </c>
      <c r="AH4289" s="362">
        <v>0</v>
      </c>
      <c r="AI4289" s="362">
        <v>0</v>
      </c>
      <c r="AK4289" s="199"/>
      <c r="AM4289" s="11"/>
      <c r="AN4289" s="15"/>
      <c r="AO4289" s="11"/>
      <c r="AP4289" s="11"/>
    </row>
    <row r="4290" spans="3:42" outlineLevel="2" x14ac:dyDescent="0.2">
      <c r="C4290" s="252">
        <v>30</v>
      </c>
      <c r="D4290" s="119" t="s">
        <v>441</v>
      </c>
      <c r="F4290" s="12"/>
      <c r="H4290" s="164"/>
      <c r="K4290" s="164"/>
      <c r="Q4290" s="16"/>
      <c r="R4290" s="800">
        <v>0</v>
      </c>
      <c r="S4290" s="800">
        <v>0</v>
      </c>
      <c r="T4290" s="800">
        <v>0</v>
      </c>
      <c r="U4290" s="800">
        <v>0</v>
      </c>
      <c r="V4290" s="800">
        <v>0</v>
      </c>
      <c r="W4290" s="800">
        <v>0</v>
      </c>
      <c r="X4290" s="800">
        <v>0</v>
      </c>
      <c r="Y4290" s="800">
        <v>0</v>
      </c>
      <c r="Z4290" s="800">
        <v>0</v>
      </c>
      <c r="AA4290" s="800">
        <v>0</v>
      </c>
      <c r="AB4290" s="800">
        <v>0</v>
      </c>
      <c r="AC4290" s="800">
        <v>0</v>
      </c>
      <c r="AD4290" s="800">
        <v>0</v>
      </c>
      <c r="AE4290" s="800">
        <v>0</v>
      </c>
      <c r="AF4290" s="800">
        <v>0</v>
      </c>
      <c r="AG4290" s="800">
        <v>0</v>
      </c>
      <c r="AH4290" s="800">
        <v>0</v>
      </c>
      <c r="AI4290" s="800">
        <v>0</v>
      </c>
      <c r="AK4290" s="199"/>
      <c r="AM4290" s="11"/>
      <c r="AN4290" s="15"/>
      <c r="AO4290" s="11"/>
      <c r="AP4290" s="11"/>
    </row>
    <row r="4291" spans="3:42" outlineLevel="2" x14ac:dyDescent="0.2">
      <c r="C4291" s="252">
        <v>30</v>
      </c>
      <c r="D4291" s="119" t="s">
        <v>441</v>
      </c>
      <c r="F4291" s="794" t="s">
        <v>69</v>
      </c>
      <c r="AK4291" s="199"/>
      <c r="AM4291" s="11"/>
      <c r="AN4291" s="15"/>
      <c r="AO4291" s="11"/>
      <c r="AP4291" s="11"/>
    </row>
    <row r="4292" spans="3:42" outlineLevel="2" x14ac:dyDescent="0.2">
      <c r="C4292" s="252">
        <v>30</v>
      </c>
      <c r="D4292" s="119" t="s">
        <v>441</v>
      </c>
      <c r="F4292" s="761" t="s">
        <v>9</v>
      </c>
      <c r="G4292" s="75"/>
      <c r="H4292" s="796" t="s">
        <v>12</v>
      </c>
      <c r="I4292" s="801"/>
      <c r="J4292" s="75"/>
      <c r="K4292" s="741"/>
      <c r="L4292" s="75"/>
      <c r="M4292" s="75"/>
      <c r="N4292" s="75"/>
      <c r="O4292" s="75"/>
      <c r="P4292" s="75"/>
      <c r="Q4292" s="128" t="s">
        <v>110</v>
      </c>
      <c r="R4292" s="299">
        <v>0</v>
      </c>
      <c r="S4292" s="300">
        <v>0</v>
      </c>
      <c r="T4292" s="300">
        <v>0</v>
      </c>
      <c r="U4292" s="300">
        <v>0</v>
      </c>
      <c r="V4292" s="300">
        <v>0</v>
      </c>
      <c r="W4292" s="301">
        <v>-0.12623886884790086</v>
      </c>
      <c r="X4292" s="300">
        <v>0</v>
      </c>
      <c r="Y4292" s="300">
        <v>0</v>
      </c>
      <c r="Z4292" s="300">
        <v>0</v>
      </c>
      <c r="AA4292" s="300">
        <v>0</v>
      </c>
      <c r="AB4292" s="302">
        <v>0</v>
      </c>
      <c r="AC4292" s="302">
        <v>0</v>
      </c>
      <c r="AD4292" s="302">
        <v>0</v>
      </c>
      <c r="AE4292" s="302">
        <v>0</v>
      </c>
      <c r="AF4292" s="302">
        <v>0</v>
      </c>
      <c r="AG4292" s="302">
        <v>0</v>
      </c>
      <c r="AH4292" s="348">
        <v>0</v>
      </c>
      <c r="AI4292" s="348">
        <v>0</v>
      </c>
      <c r="AK4292" s="199"/>
      <c r="AM4292" s="11"/>
      <c r="AN4292" s="15"/>
      <c r="AO4292" s="11"/>
      <c r="AP4292" s="11"/>
    </row>
    <row r="4293" spans="3:42" outlineLevel="2" x14ac:dyDescent="0.2">
      <c r="C4293" s="252">
        <v>30</v>
      </c>
      <c r="D4293" s="119" t="s">
        <v>441</v>
      </c>
      <c r="F4293" s="767" t="s">
        <v>14</v>
      </c>
      <c r="H4293" s="797" t="s">
        <v>12</v>
      </c>
      <c r="K4293" s="164"/>
      <c r="Q4293" s="135" t="s">
        <v>110</v>
      </c>
      <c r="R4293" s="314">
        <v>0</v>
      </c>
      <c r="S4293" s="315">
        <v>0</v>
      </c>
      <c r="T4293" s="315">
        <v>0</v>
      </c>
      <c r="U4293" s="315">
        <v>0</v>
      </c>
      <c r="V4293" s="315">
        <v>0</v>
      </c>
      <c r="W4293" s="316">
        <v>-1.491701166592418E-2</v>
      </c>
      <c r="X4293" s="315">
        <v>0</v>
      </c>
      <c r="Y4293" s="315">
        <v>0</v>
      </c>
      <c r="Z4293" s="315">
        <v>0</v>
      </c>
      <c r="AA4293" s="315">
        <v>0</v>
      </c>
      <c r="AB4293" s="5">
        <v>0</v>
      </c>
      <c r="AC4293" s="5">
        <v>0</v>
      </c>
      <c r="AD4293" s="5">
        <v>0</v>
      </c>
      <c r="AE4293" s="5">
        <v>0</v>
      </c>
      <c r="AF4293" s="5">
        <v>0</v>
      </c>
      <c r="AG4293" s="5">
        <v>0</v>
      </c>
      <c r="AH4293" s="350">
        <v>0</v>
      </c>
      <c r="AI4293" s="350">
        <v>0</v>
      </c>
      <c r="AK4293" s="199"/>
      <c r="AM4293" s="11"/>
      <c r="AN4293" s="15"/>
      <c r="AO4293" s="11"/>
      <c r="AP4293" s="11"/>
    </row>
    <row r="4294" spans="3:42" outlineLevel="2" x14ac:dyDescent="0.2">
      <c r="C4294" s="252">
        <v>30</v>
      </c>
      <c r="D4294" s="119" t="s">
        <v>441</v>
      </c>
      <c r="F4294" s="783" t="s">
        <v>16</v>
      </c>
      <c r="G4294" s="83"/>
      <c r="H4294" s="798" t="s">
        <v>12</v>
      </c>
      <c r="I4294" s="799"/>
      <c r="J4294" s="83"/>
      <c r="K4294" s="736"/>
      <c r="L4294" s="83"/>
      <c r="M4294" s="83"/>
      <c r="N4294" s="83"/>
      <c r="O4294" s="83"/>
      <c r="P4294" s="83"/>
      <c r="Q4294" s="143" t="s">
        <v>110</v>
      </c>
      <c r="R4294" s="304">
        <v>0</v>
      </c>
      <c r="S4294" s="305">
        <v>0</v>
      </c>
      <c r="T4294" s="305">
        <v>0</v>
      </c>
      <c r="U4294" s="305">
        <v>0</v>
      </c>
      <c r="V4294" s="305">
        <v>0</v>
      </c>
      <c r="W4294" s="306">
        <v>0</v>
      </c>
      <c r="X4294" s="305">
        <v>0</v>
      </c>
      <c r="Y4294" s="305">
        <v>0</v>
      </c>
      <c r="Z4294" s="305">
        <v>0</v>
      </c>
      <c r="AA4294" s="305">
        <v>0</v>
      </c>
      <c r="AB4294" s="307">
        <v>0</v>
      </c>
      <c r="AC4294" s="307">
        <v>0</v>
      </c>
      <c r="AD4294" s="307">
        <v>0</v>
      </c>
      <c r="AE4294" s="307">
        <v>0</v>
      </c>
      <c r="AF4294" s="307">
        <v>0</v>
      </c>
      <c r="AG4294" s="307">
        <v>0</v>
      </c>
      <c r="AH4294" s="362">
        <v>0</v>
      </c>
      <c r="AI4294" s="362">
        <v>0</v>
      </c>
      <c r="AK4294" s="199"/>
      <c r="AM4294" s="11"/>
      <c r="AN4294" s="15"/>
      <c r="AO4294" s="11"/>
      <c r="AP4294" s="11"/>
    </row>
    <row r="4295" spans="3:42" outlineLevel="2" x14ac:dyDescent="0.2">
      <c r="C4295" s="252">
        <v>30</v>
      </c>
      <c r="D4295" s="119" t="s">
        <v>441</v>
      </c>
      <c r="F4295" s="12"/>
      <c r="H4295" s="797"/>
      <c r="K4295" s="164"/>
      <c r="Q4295" s="16"/>
      <c r="R4295" s="800">
        <v>0</v>
      </c>
      <c r="S4295" s="800">
        <v>0</v>
      </c>
      <c r="T4295" s="800">
        <v>0</v>
      </c>
      <c r="U4295" s="800">
        <v>0</v>
      </c>
      <c r="V4295" s="800">
        <v>0</v>
      </c>
      <c r="W4295" s="800">
        <v>-0.14115588051382505</v>
      </c>
      <c r="X4295" s="800">
        <v>0</v>
      </c>
      <c r="Y4295" s="800">
        <v>0</v>
      </c>
      <c r="Z4295" s="800">
        <v>0</v>
      </c>
      <c r="AA4295" s="800">
        <v>0</v>
      </c>
      <c r="AB4295" s="800">
        <v>0</v>
      </c>
      <c r="AC4295" s="800">
        <v>0</v>
      </c>
      <c r="AD4295" s="800">
        <v>0</v>
      </c>
      <c r="AE4295" s="800">
        <v>0</v>
      </c>
      <c r="AF4295" s="800">
        <v>0</v>
      </c>
      <c r="AG4295" s="800">
        <v>0</v>
      </c>
      <c r="AH4295" s="800">
        <v>0</v>
      </c>
      <c r="AI4295" s="800">
        <v>0</v>
      </c>
      <c r="AK4295" s="199"/>
      <c r="AM4295" s="11"/>
      <c r="AN4295" s="15"/>
      <c r="AO4295" s="11"/>
      <c r="AP4295" s="11"/>
    </row>
    <row r="4296" spans="3:42" outlineLevel="2" x14ac:dyDescent="0.2">
      <c r="C4296" s="252">
        <v>30</v>
      </c>
      <c r="D4296" s="119" t="s">
        <v>441</v>
      </c>
      <c r="F4296" s="794" t="s">
        <v>616</v>
      </c>
      <c r="AK4296" s="199"/>
      <c r="AM4296" s="11"/>
      <c r="AN4296" s="15"/>
      <c r="AO4296" s="11"/>
      <c r="AP4296" s="11"/>
    </row>
    <row r="4297" spans="3:42" outlineLevel="2" x14ac:dyDescent="0.2">
      <c r="C4297" s="252">
        <v>30</v>
      </c>
      <c r="D4297" s="119" t="s">
        <v>441</v>
      </c>
      <c r="F4297" s="761" t="s">
        <v>48</v>
      </c>
      <c r="G4297" s="75"/>
      <c r="H4297" s="796" t="s">
        <v>12</v>
      </c>
      <c r="I4297" s="228" t="s">
        <v>617</v>
      </c>
      <c r="J4297" s="75"/>
      <c r="K4297" s="741"/>
      <c r="L4297" s="75"/>
      <c r="M4297" s="75"/>
      <c r="N4297" s="75"/>
      <c r="O4297" s="75"/>
      <c r="P4297" s="75"/>
      <c r="Q4297" s="128" t="s">
        <v>110</v>
      </c>
      <c r="R4297" s="299">
        <v>0</v>
      </c>
      <c r="S4297" s="300">
        <v>0</v>
      </c>
      <c r="T4297" s="300">
        <v>0</v>
      </c>
      <c r="U4297" s="300">
        <v>0</v>
      </c>
      <c r="V4297" s="300">
        <v>0</v>
      </c>
      <c r="W4297" s="301">
        <v>5.4311275296086358E-4</v>
      </c>
      <c r="X4297" s="300">
        <v>0</v>
      </c>
      <c r="Y4297" s="300">
        <v>0</v>
      </c>
      <c r="Z4297" s="300">
        <v>0</v>
      </c>
      <c r="AA4297" s="300">
        <v>0</v>
      </c>
      <c r="AB4297" s="302">
        <v>0</v>
      </c>
      <c r="AC4297" s="302">
        <v>0</v>
      </c>
      <c r="AD4297" s="302">
        <v>0</v>
      </c>
      <c r="AE4297" s="302">
        <v>0</v>
      </c>
      <c r="AF4297" s="302">
        <v>0</v>
      </c>
      <c r="AG4297" s="302">
        <v>0</v>
      </c>
      <c r="AH4297" s="348">
        <v>0</v>
      </c>
      <c r="AI4297" s="348">
        <v>0</v>
      </c>
      <c r="AK4297" s="199"/>
      <c r="AM4297" s="11"/>
      <c r="AN4297" s="15"/>
      <c r="AO4297" s="11"/>
      <c r="AP4297" s="11"/>
    </row>
    <row r="4298" spans="3:42" outlineLevel="2" x14ac:dyDescent="0.2">
      <c r="C4298" s="252">
        <v>30</v>
      </c>
      <c r="D4298" s="119" t="s">
        <v>441</v>
      </c>
      <c r="F4298" s="767" t="s">
        <v>55</v>
      </c>
      <c r="H4298" s="797" t="s">
        <v>12</v>
      </c>
      <c r="I4298" s="234" t="s">
        <v>617</v>
      </c>
      <c r="K4298" s="164"/>
      <c r="Q4298" s="135" t="s">
        <v>110</v>
      </c>
      <c r="R4298" s="314">
        <v>0</v>
      </c>
      <c r="S4298" s="315">
        <v>0</v>
      </c>
      <c r="T4298" s="315">
        <v>0</v>
      </c>
      <c r="U4298" s="315">
        <v>0</v>
      </c>
      <c r="V4298" s="315">
        <v>0</v>
      </c>
      <c r="W4298" s="316">
        <v>0.14061276776086418</v>
      </c>
      <c r="X4298" s="315">
        <v>0</v>
      </c>
      <c r="Y4298" s="315">
        <v>0</v>
      </c>
      <c r="Z4298" s="315">
        <v>0</v>
      </c>
      <c r="AA4298" s="315">
        <v>0</v>
      </c>
      <c r="AB4298" s="5">
        <v>0</v>
      </c>
      <c r="AC4298" s="5">
        <v>0</v>
      </c>
      <c r="AD4298" s="5">
        <v>0</v>
      </c>
      <c r="AE4298" s="5">
        <v>0</v>
      </c>
      <c r="AF4298" s="5">
        <v>0</v>
      </c>
      <c r="AG4298" s="5">
        <v>0</v>
      </c>
      <c r="AH4298" s="350">
        <v>0</v>
      </c>
      <c r="AI4298" s="350">
        <v>0</v>
      </c>
      <c r="AK4298" s="199"/>
      <c r="AM4298" s="11"/>
      <c r="AN4298" s="15"/>
      <c r="AO4298" s="11"/>
      <c r="AP4298" s="11"/>
    </row>
    <row r="4299" spans="3:42" outlineLevel="2" x14ac:dyDescent="0.2">
      <c r="C4299" s="252">
        <v>30</v>
      </c>
      <c r="D4299" s="119" t="s">
        <v>441</v>
      </c>
      <c r="F4299" s="783" t="s">
        <v>57</v>
      </c>
      <c r="G4299" s="83"/>
      <c r="H4299" s="798" t="s">
        <v>12</v>
      </c>
      <c r="I4299" s="240" t="s">
        <v>617</v>
      </c>
      <c r="J4299" s="83"/>
      <c r="K4299" s="736"/>
      <c r="L4299" s="83"/>
      <c r="M4299" s="83"/>
      <c r="N4299" s="83"/>
      <c r="O4299" s="83"/>
      <c r="P4299" s="83"/>
      <c r="Q4299" s="143" t="s">
        <v>110</v>
      </c>
      <c r="R4299" s="304">
        <v>0</v>
      </c>
      <c r="S4299" s="305">
        <v>0</v>
      </c>
      <c r="T4299" s="305">
        <v>0</v>
      </c>
      <c r="U4299" s="305">
        <v>0</v>
      </c>
      <c r="V4299" s="305">
        <v>0</v>
      </c>
      <c r="W4299" s="306">
        <v>0</v>
      </c>
      <c r="X4299" s="305">
        <v>0</v>
      </c>
      <c r="Y4299" s="305">
        <v>0</v>
      </c>
      <c r="Z4299" s="305">
        <v>0</v>
      </c>
      <c r="AA4299" s="305">
        <v>0</v>
      </c>
      <c r="AB4299" s="307">
        <v>0</v>
      </c>
      <c r="AC4299" s="307">
        <v>0</v>
      </c>
      <c r="AD4299" s="307">
        <v>0</v>
      </c>
      <c r="AE4299" s="307">
        <v>0</v>
      </c>
      <c r="AF4299" s="307">
        <v>0</v>
      </c>
      <c r="AG4299" s="307">
        <v>0</v>
      </c>
      <c r="AH4299" s="362">
        <v>0</v>
      </c>
      <c r="AI4299" s="362">
        <v>0</v>
      </c>
      <c r="AK4299" s="199"/>
      <c r="AM4299" s="11"/>
      <c r="AN4299" s="15"/>
      <c r="AO4299" s="11"/>
      <c r="AP4299" s="11"/>
    </row>
    <row r="4300" spans="3:42" outlineLevel="2" x14ac:dyDescent="0.2">
      <c r="C4300" s="252">
        <v>30</v>
      </c>
      <c r="D4300" s="119" t="s">
        <v>441</v>
      </c>
      <c r="F4300" s="802" t="s">
        <v>626</v>
      </c>
      <c r="R4300" s="800">
        <v>0</v>
      </c>
      <c r="S4300" s="800">
        <v>0</v>
      </c>
      <c r="T4300" s="800">
        <v>0</v>
      </c>
      <c r="U4300" s="800">
        <v>0</v>
      </c>
      <c r="V4300" s="800">
        <v>0</v>
      </c>
      <c r="W4300" s="800">
        <v>0.14115588051382505</v>
      </c>
      <c r="X4300" s="800">
        <v>0</v>
      </c>
      <c r="Y4300" s="800">
        <v>0</v>
      </c>
      <c r="Z4300" s="800">
        <v>0</v>
      </c>
      <c r="AA4300" s="800">
        <v>0</v>
      </c>
      <c r="AB4300" s="800">
        <v>0</v>
      </c>
      <c r="AC4300" s="800">
        <v>0</v>
      </c>
      <c r="AD4300" s="800">
        <v>0</v>
      </c>
      <c r="AE4300" s="800">
        <v>0</v>
      </c>
      <c r="AF4300" s="800">
        <v>0</v>
      </c>
      <c r="AG4300" s="800">
        <v>0</v>
      </c>
      <c r="AH4300" s="800">
        <v>0</v>
      </c>
      <c r="AI4300" s="800">
        <v>0</v>
      </c>
      <c r="AK4300" s="199"/>
      <c r="AM4300" s="11"/>
      <c r="AN4300" s="15"/>
      <c r="AO4300" s="11"/>
      <c r="AP4300" s="11"/>
    </row>
    <row r="4301" spans="3:42" outlineLevel="2" x14ac:dyDescent="0.2">
      <c r="C4301" s="252">
        <v>30</v>
      </c>
      <c r="D4301" s="119" t="s">
        <v>441</v>
      </c>
      <c r="R4301" s="5"/>
      <c r="S4301" s="5"/>
      <c r="T4301" s="5"/>
      <c r="U4301" s="5"/>
      <c r="V4301" s="5"/>
      <c r="W4301" s="5"/>
      <c r="X4301" s="5"/>
      <c r="Y4301" s="5"/>
      <c r="AK4301" s="199"/>
      <c r="AM4301" s="11"/>
      <c r="AN4301" s="15"/>
      <c r="AO4301" s="11"/>
      <c r="AP4301" s="11"/>
    </row>
    <row r="4302" spans="3:42" outlineLevel="2" x14ac:dyDescent="0.2">
      <c r="C4302" s="252">
        <v>30</v>
      </c>
      <c r="D4302" s="119" t="s">
        <v>441</v>
      </c>
      <c r="F4302" s="789" t="s">
        <v>635</v>
      </c>
      <c r="G4302" s="790"/>
      <c r="H4302" s="803"/>
      <c r="I4302" s="790"/>
      <c r="J4302" s="790"/>
      <c r="K4302" s="792"/>
      <c r="L4302" s="789"/>
      <c r="M4302" s="789"/>
      <c r="N4302" s="789"/>
      <c r="O4302" s="789"/>
      <c r="P4302" s="789"/>
      <c r="Q4302" s="792"/>
      <c r="R4302" s="793"/>
      <c r="S4302" s="793"/>
      <c r="T4302" s="793"/>
      <c r="U4302" s="793"/>
      <c r="V4302" s="793"/>
      <c r="W4302" s="793"/>
      <c r="X4302" s="793"/>
      <c r="Y4302" s="793"/>
      <c r="Z4302" s="793"/>
      <c r="AA4302" s="793"/>
      <c r="AB4302" s="793"/>
      <c r="AC4302" s="793"/>
      <c r="AD4302" s="793"/>
      <c r="AE4302" s="793"/>
      <c r="AF4302" s="793"/>
      <c r="AG4302" s="793"/>
      <c r="AH4302" s="789"/>
      <c r="AI4302" s="789"/>
      <c r="AK4302" s="199"/>
      <c r="AM4302" s="11"/>
      <c r="AN4302" s="15"/>
      <c r="AO4302" s="11"/>
      <c r="AP4302" s="11"/>
    </row>
    <row r="4303" spans="3:42" outlineLevel="2" x14ac:dyDescent="0.2">
      <c r="C4303" s="252">
        <v>30</v>
      </c>
      <c r="D4303" s="119" t="s">
        <v>441</v>
      </c>
      <c r="F4303" t="s">
        <v>620</v>
      </c>
      <c r="AK4303" s="199"/>
      <c r="AM4303" s="11"/>
      <c r="AN4303" s="15"/>
      <c r="AO4303" s="11"/>
      <c r="AP4303" s="11"/>
    </row>
    <row r="4304" spans="3:42" outlineLevel="2" x14ac:dyDescent="0.2">
      <c r="C4304" s="252">
        <v>30</v>
      </c>
      <c r="D4304" s="119" t="s">
        <v>441</v>
      </c>
      <c r="F4304" s="761" t="s">
        <v>48</v>
      </c>
      <c r="G4304" s="75"/>
      <c r="H4304" s="796" t="s">
        <v>636</v>
      </c>
      <c r="I4304" s="801"/>
      <c r="J4304" s="75"/>
      <c r="K4304" s="741"/>
      <c r="L4304" s="75"/>
      <c r="M4304" s="75"/>
      <c r="N4304" s="75"/>
      <c r="O4304" s="75"/>
      <c r="P4304" s="75"/>
      <c r="Q4304" s="128" t="s">
        <v>536</v>
      </c>
      <c r="R4304" s="804">
        <v>0</v>
      </c>
      <c r="S4304" s="805">
        <v>0</v>
      </c>
      <c r="T4304" s="805">
        <v>0</v>
      </c>
      <c r="U4304" s="805">
        <v>0</v>
      </c>
      <c r="V4304" s="805">
        <v>0</v>
      </c>
      <c r="W4304" s="806">
        <v>9.6054747437455967E-4</v>
      </c>
      <c r="X4304" s="805">
        <v>0</v>
      </c>
      <c r="Y4304" s="805">
        <v>0</v>
      </c>
      <c r="Z4304" s="805">
        <v>0</v>
      </c>
      <c r="AA4304" s="805">
        <v>0</v>
      </c>
      <c r="AB4304" s="805">
        <v>0</v>
      </c>
      <c r="AC4304" s="805">
        <v>0</v>
      </c>
      <c r="AD4304" s="805">
        <v>0</v>
      </c>
      <c r="AE4304" s="805">
        <v>0</v>
      </c>
      <c r="AF4304" s="805">
        <v>0</v>
      </c>
      <c r="AG4304" s="805">
        <v>0</v>
      </c>
      <c r="AH4304" s="808">
        <v>0</v>
      </c>
      <c r="AI4304" s="808">
        <v>0</v>
      </c>
      <c r="AK4304" s="199"/>
      <c r="AM4304" s="11"/>
      <c r="AN4304" s="15"/>
      <c r="AO4304" s="11"/>
      <c r="AP4304" s="11"/>
    </row>
    <row r="4305" spans="3:42" outlineLevel="2" x14ac:dyDescent="0.2">
      <c r="C4305" s="252">
        <v>30</v>
      </c>
      <c r="D4305" s="119" t="s">
        <v>441</v>
      </c>
      <c r="F4305" s="767" t="s">
        <v>55</v>
      </c>
      <c r="H4305" s="797" t="s">
        <v>636</v>
      </c>
      <c r="K4305" s="164"/>
      <c r="Q4305" s="135" t="s">
        <v>536</v>
      </c>
      <c r="R4305" s="809">
        <v>0</v>
      </c>
      <c r="S4305" s="810">
        <v>0</v>
      </c>
      <c r="T4305" s="810">
        <v>0</v>
      </c>
      <c r="U4305" s="810">
        <v>0</v>
      </c>
      <c r="V4305" s="810">
        <v>0</v>
      </c>
      <c r="W4305" s="811">
        <v>9.6054747437455967E-4</v>
      </c>
      <c r="X4305" s="810">
        <v>0</v>
      </c>
      <c r="Y4305" s="810">
        <v>0</v>
      </c>
      <c r="Z4305" s="810">
        <v>0</v>
      </c>
      <c r="AA4305" s="810">
        <v>0</v>
      </c>
      <c r="AB4305" s="810">
        <v>0</v>
      </c>
      <c r="AC4305" s="810">
        <v>0</v>
      </c>
      <c r="AD4305" s="810">
        <v>0</v>
      </c>
      <c r="AE4305" s="810">
        <v>0</v>
      </c>
      <c r="AF4305" s="810">
        <v>0</v>
      </c>
      <c r="AG4305" s="810">
        <v>0</v>
      </c>
      <c r="AH4305" s="812">
        <v>0</v>
      </c>
      <c r="AI4305" s="812">
        <v>0</v>
      </c>
      <c r="AK4305" s="199"/>
      <c r="AM4305" s="11"/>
      <c r="AN4305" s="15"/>
      <c r="AO4305" s="11"/>
      <c r="AP4305" s="11"/>
    </row>
    <row r="4306" spans="3:42" outlineLevel="2" x14ac:dyDescent="0.2">
      <c r="C4306" s="252">
        <v>30</v>
      </c>
      <c r="D4306" s="119" t="s">
        <v>441</v>
      </c>
      <c r="F4306" s="783" t="s">
        <v>57</v>
      </c>
      <c r="G4306" s="83"/>
      <c r="H4306" s="798" t="s">
        <v>636</v>
      </c>
      <c r="I4306" s="799"/>
      <c r="J4306" s="83"/>
      <c r="K4306" s="736"/>
      <c r="L4306" s="83"/>
      <c r="M4306" s="83"/>
      <c r="N4306" s="83"/>
      <c r="O4306" s="83"/>
      <c r="P4306" s="83"/>
      <c r="Q4306" s="143" t="s">
        <v>536</v>
      </c>
      <c r="R4306" s="813">
        <v>0</v>
      </c>
      <c r="S4306" s="814">
        <v>0</v>
      </c>
      <c r="T4306" s="814">
        <v>0</v>
      </c>
      <c r="U4306" s="814">
        <v>0</v>
      </c>
      <c r="V4306" s="814">
        <v>0</v>
      </c>
      <c r="W4306" s="815">
        <v>0</v>
      </c>
      <c r="X4306" s="814">
        <v>0</v>
      </c>
      <c r="Y4306" s="814">
        <v>0</v>
      </c>
      <c r="Z4306" s="814">
        <v>0</v>
      </c>
      <c r="AA4306" s="814">
        <v>0</v>
      </c>
      <c r="AB4306" s="814">
        <v>0</v>
      </c>
      <c r="AC4306" s="814">
        <v>0</v>
      </c>
      <c r="AD4306" s="814">
        <v>0</v>
      </c>
      <c r="AE4306" s="814">
        <v>0</v>
      </c>
      <c r="AF4306" s="814">
        <v>0</v>
      </c>
      <c r="AG4306" s="814">
        <v>0</v>
      </c>
      <c r="AH4306" s="816">
        <v>0</v>
      </c>
      <c r="AI4306" s="816">
        <v>0</v>
      </c>
      <c r="AK4306" s="199"/>
      <c r="AM4306" s="11"/>
      <c r="AN4306" s="15"/>
      <c r="AO4306" s="11"/>
      <c r="AP4306" s="11"/>
    </row>
    <row r="4307" spans="3:42" outlineLevel="2" x14ac:dyDescent="0.2">
      <c r="C4307" s="252">
        <v>30</v>
      </c>
      <c r="D4307" s="119" t="s">
        <v>441</v>
      </c>
      <c r="F4307" s="12"/>
      <c r="H4307" s="817"/>
      <c r="K4307" s="16"/>
      <c r="Q4307" s="16"/>
      <c r="R4307" s="818"/>
      <c r="S4307" s="818"/>
      <c r="T4307" s="818"/>
      <c r="U4307" s="818"/>
      <c r="V4307" s="818"/>
      <c r="W4307" s="818"/>
      <c r="X4307" s="818"/>
      <c r="Y4307" s="818"/>
      <c r="Z4307" s="818"/>
      <c r="AA4307" s="818"/>
      <c r="AB4307" s="818"/>
      <c r="AC4307" s="818"/>
      <c r="AD4307" s="818"/>
      <c r="AE4307" s="818"/>
      <c r="AF4307" s="818"/>
      <c r="AG4307" s="818"/>
      <c r="AH4307" s="818"/>
      <c r="AI4307" s="818"/>
      <c r="AK4307" s="199"/>
      <c r="AM4307" s="11"/>
      <c r="AN4307" s="15"/>
      <c r="AO4307" s="11"/>
      <c r="AP4307" s="11"/>
    </row>
    <row r="4308" spans="3:42" x14ac:dyDescent="0.2">
      <c r="C4308" s="252" t="s">
        <v>152</v>
      </c>
      <c r="D4308" s="829" t="s">
        <v>152</v>
      </c>
      <c r="E4308" s="67"/>
      <c r="F4308" s="67"/>
      <c r="G4308" s="67"/>
      <c r="H4308" s="755" t="s">
        <v>152</v>
      </c>
      <c r="I4308" s="67"/>
      <c r="J4308" s="67"/>
      <c r="K4308" s="102"/>
      <c r="L4308" s="67"/>
      <c r="M4308" s="67"/>
      <c r="N4308" s="67"/>
      <c r="O4308" s="67"/>
      <c r="P4308" s="67"/>
      <c r="Q4308" s="102"/>
      <c r="R4308" s="67"/>
      <c r="S4308" s="67"/>
      <c r="T4308" s="67"/>
      <c r="U4308" s="67"/>
      <c r="V4308" s="67"/>
      <c r="W4308" s="67"/>
      <c r="X4308" s="67"/>
      <c r="Y4308" s="67"/>
      <c r="Z4308" s="67"/>
      <c r="AA4308" s="67"/>
      <c r="AB4308" s="67"/>
      <c r="AC4308" s="67"/>
      <c r="AD4308" s="67"/>
      <c r="AE4308" s="67"/>
      <c r="AF4308" s="67"/>
      <c r="AG4308" s="67"/>
      <c r="AH4308" s="67"/>
      <c r="AI4308" s="67"/>
      <c r="AK4308" s="199"/>
      <c r="AM4308" s="11"/>
      <c r="AN4308" s="15"/>
      <c r="AO4308" s="11"/>
      <c r="AP4308" s="11"/>
    </row>
    <row r="4309" spans="3:42" outlineLevel="1" x14ac:dyDescent="0.2">
      <c r="C4309" s="252" t="s">
        <v>152</v>
      </c>
      <c r="D4309" s="119" t="s">
        <v>152</v>
      </c>
      <c r="F4309" s="121" t="s">
        <v>597</v>
      </c>
      <c r="G4309" s="756"/>
      <c r="H4309" s="757"/>
      <c r="I4309" s="756"/>
      <c r="J4309" s="756"/>
      <c r="K4309" s="758"/>
      <c r="L4309" s="759"/>
      <c r="M4309" s="759"/>
      <c r="N4309" s="759"/>
      <c r="O4309" s="759"/>
      <c r="P4309" s="759"/>
      <c r="Q4309" s="758"/>
      <c r="R4309" s="760"/>
      <c r="S4309" s="760"/>
      <c r="T4309" s="760"/>
      <c r="U4309" s="760"/>
      <c r="V4309" s="760"/>
      <c r="W4309" s="760"/>
      <c r="X4309" s="760"/>
      <c r="Y4309" s="760"/>
      <c r="Z4309" s="760"/>
      <c r="AA4309" s="760"/>
      <c r="AB4309" s="760"/>
      <c r="AC4309" s="760"/>
      <c r="AD4309" s="760"/>
      <c r="AE4309" s="760"/>
      <c r="AF4309" s="760"/>
      <c r="AG4309" s="760"/>
      <c r="AH4309" s="759"/>
      <c r="AI4309" s="759"/>
      <c r="AK4309" s="199"/>
      <c r="AM4309" s="11"/>
      <c r="AN4309" s="15"/>
      <c r="AO4309" s="11"/>
      <c r="AP4309" s="11"/>
    </row>
    <row r="4310" spans="3:42" outlineLevel="2" x14ac:dyDescent="0.2">
      <c r="C4310" s="252" t="s">
        <v>152</v>
      </c>
      <c r="D4310" s="119" t="s">
        <v>152</v>
      </c>
      <c r="F4310" s="12"/>
      <c r="G4310" s="149" t="s">
        <v>598</v>
      </c>
      <c r="H4310" s="72" t="s">
        <v>48</v>
      </c>
      <c r="I4310" s="8" t="s">
        <v>451</v>
      </c>
      <c r="J4310" s="8" t="s">
        <v>599</v>
      </c>
      <c r="K4310" s="8" t="s">
        <v>61</v>
      </c>
      <c r="AK4310" s="199"/>
      <c r="AM4310" s="11"/>
      <c r="AN4310" s="15"/>
      <c r="AO4310" s="11"/>
      <c r="AP4310" s="11"/>
    </row>
    <row r="4311" spans="3:42" outlineLevel="2" x14ac:dyDescent="0.2">
      <c r="C4311" s="252" t="s">
        <v>152</v>
      </c>
      <c r="D4311" s="119" t="s">
        <v>152</v>
      </c>
      <c r="F4311" s="761" t="s">
        <v>129</v>
      </c>
      <c r="G4311" s="762" t="s">
        <v>130</v>
      </c>
      <c r="H4311" s="763">
        <v>0</v>
      </c>
      <c r="I4311" s="764">
        <v>1</v>
      </c>
      <c r="J4311" s="765">
        <v>1</v>
      </c>
      <c r="K4311" s="766"/>
      <c r="AK4311" s="199"/>
      <c r="AM4311" s="11"/>
      <c r="AN4311" s="15"/>
      <c r="AO4311" s="11"/>
      <c r="AP4311" s="11"/>
    </row>
    <row r="4312" spans="3:42" outlineLevel="2" x14ac:dyDescent="0.2">
      <c r="C4312" s="252" t="s">
        <v>152</v>
      </c>
      <c r="D4312" s="119" t="s">
        <v>152</v>
      </c>
      <c r="F4312" s="767" t="s">
        <v>128</v>
      </c>
      <c r="G4312" s="611" t="s">
        <v>130</v>
      </c>
      <c r="H4312" s="768">
        <v>0</v>
      </c>
      <c r="I4312" s="769">
        <v>1</v>
      </c>
      <c r="J4312" s="770">
        <v>1</v>
      </c>
      <c r="K4312" s="771"/>
      <c r="AK4312" s="199"/>
      <c r="AM4312" s="11"/>
      <c r="AN4312" s="15"/>
      <c r="AO4312" s="11"/>
      <c r="AP4312" s="11"/>
    </row>
    <row r="4313" spans="3:42" outlineLevel="2" x14ac:dyDescent="0.2">
      <c r="C4313" s="252" t="s">
        <v>152</v>
      </c>
      <c r="D4313" s="119" t="s">
        <v>152</v>
      </c>
      <c r="F4313" s="767" t="s">
        <v>600</v>
      </c>
      <c r="G4313" s="611" t="s">
        <v>583</v>
      </c>
      <c r="H4313" s="772">
        <v>0</v>
      </c>
      <c r="I4313" s="773">
        <v>0</v>
      </c>
      <c r="J4313" s="774">
        <v>0</v>
      </c>
      <c r="K4313" s="775">
        <v>0</v>
      </c>
      <c r="AK4313" s="199"/>
      <c r="AM4313" s="11"/>
      <c r="AN4313" s="15"/>
      <c r="AO4313" s="11"/>
      <c r="AP4313" s="11"/>
    </row>
    <row r="4314" spans="3:42" outlineLevel="2" x14ac:dyDescent="0.2">
      <c r="C4314" s="252" t="s">
        <v>152</v>
      </c>
      <c r="D4314" s="119" t="s">
        <v>152</v>
      </c>
      <c r="F4314" s="767" t="s">
        <v>64</v>
      </c>
      <c r="G4314" s="611" t="s">
        <v>583</v>
      </c>
      <c r="H4314" s="776">
        <v>0</v>
      </c>
      <c r="I4314" s="773">
        <v>0</v>
      </c>
      <c r="J4314" s="774">
        <v>0</v>
      </c>
      <c r="K4314" s="771"/>
      <c r="AK4314" s="199"/>
      <c r="AM4314" s="11"/>
      <c r="AN4314" s="15"/>
      <c r="AO4314" s="11"/>
      <c r="AP4314" s="11"/>
    </row>
    <row r="4315" spans="3:42" outlineLevel="2" x14ac:dyDescent="0.2">
      <c r="C4315" s="252" t="s">
        <v>152</v>
      </c>
      <c r="D4315" s="119" t="s">
        <v>152</v>
      </c>
      <c r="F4315" s="767" t="s">
        <v>601</v>
      </c>
      <c r="G4315" s="611" t="s">
        <v>583</v>
      </c>
      <c r="H4315" s="776">
        <v>0</v>
      </c>
      <c r="I4315" s="773">
        <v>0</v>
      </c>
      <c r="J4315" s="774">
        <v>0</v>
      </c>
      <c r="K4315" s="771"/>
      <c r="AK4315" s="199"/>
      <c r="AM4315" s="11"/>
      <c r="AN4315" s="15"/>
      <c r="AO4315" s="11"/>
      <c r="AP4315" s="11"/>
    </row>
    <row r="4316" spans="3:42" outlineLevel="2" x14ac:dyDescent="0.2">
      <c r="C4316" s="252" t="s">
        <v>152</v>
      </c>
      <c r="D4316" s="119" t="s">
        <v>152</v>
      </c>
      <c r="F4316" s="767" t="s">
        <v>602</v>
      </c>
      <c r="G4316" s="611" t="s">
        <v>130</v>
      </c>
      <c r="H4316" s="778">
        <v>0</v>
      </c>
      <c r="I4316" s="769">
        <v>0</v>
      </c>
      <c r="J4316" s="769">
        <v>0</v>
      </c>
      <c r="K4316" s="771"/>
      <c r="AK4316" s="199"/>
      <c r="AM4316" s="11"/>
      <c r="AN4316" s="15"/>
      <c r="AO4316" s="11"/>
      <c r="AP4316" s="11"/>
    </row>
    <row r="4317" spans="3:42" outlineLevel="2" x14ac:dyDescent="0.2">
      <c r="C4317" s="252" t="s">
        <v>152</v>
      </c>
      <c r="D4317" s="119" t="s">
        <v>152</v>
      </c>
      <c r="F4317" s="767" t="s">
        <v>603</v>
      </c>
      <c r="G4317" s="611" t="s">
        <v>583</v>
      </c>
      <c r="H4317" s="776">
        <v>0</v>
      </c>
      <c r="I4317" s="773">
        <v>0</v>
      </c>
      <c r="J4317" s="774">
        <v>0</v>
      </c>
      <c r="K4317" s="771"/>
      <c r="AK4317" s="199"/>
      <c r="AM4317" s="11"/>
      <c r="AN4317" s="15"/>
      <c r="AO4317" s="11"/>
      <c r="AP4317" s="11"/>
    </row>
    <row r="4318" spans="3:42" outlineLevel="2" x14ac:dyDescent="0.2">
      <c r="C4318" s="252" t="s">
        <v>152</v>
      </c>
      <c r="D4318" s="119" t="s">
        <v>152</v>
      </c>
      <c r="F4318" s="767" t="s">
        <v>604</v>
      </c>
      <c r="G4318" s="611"/>
      <c r="H4318" s="773">
        <v>0</v>
      </c>
      <c r="I4318" s="773">
        <v>0</v>
      </c>
      <c r="J4318" s="773">
        <v>0</v>
      </c>
      <c r="K4318" s="771"/>
      <c r="AK4318" s="199"/>
      <c r="AM4318" s="11"/>
      <c r="AN4318" s="15"/>
      <c r="AO4318" s="11"/>
      <c r="AP4318" s="11"/>
    </row>
    <row r="4319" spans="3:42" outlineLevel="2" x14ac:dyDescent="0.2">
      <c r="C4319" s="252" t="s">
        <v>152</v>
      </c>
      <c r="D4319" s="119" t="s">
        <v>152</v>
      </c>
      <c r="F4319" s="767" t="s">
        <v>605</v>
      </c>
      <c r="G4319" s="611"/>
      <c r="H4319" s="779"/>
      <c r="I4319" s="780"/>
      <c r="J4319" s="781"/>
      <c r="K4319" s="782">
        <v>0</v>
      </c>
      <c r="AK4319" s="199"/>
      <c r="AM4319" s="11"/>
      <c r="AN4319" s="15"/>
      <c r="AO4319" s="11"/>
      <c r="AP4319" s="11"/>
    </row>
    <row r="4320" spans="3:42" outlineLevel="2" x14ac:dyDescent="0.2">
      <c r="C4320" s="252" t="s">
        <v>152</v>
      </c>
      <c r="D4320" s="119" t="s">
        <v>152</v>
      </c>
      <c r="F4320" s="783" t="s">
        <v>606</v>
      </c>
      <c r="G4320" s="619" t="s">
        <v>130</v>
      </c>
      <c r="H4320" s="784" t="e">
        <v>#N/A</v>
      </c>
      <c r="I4320" s="785" t="e">
        <v>#N/A</v>
      </c>
      <c r="J4320" s="786" t="e">
        <v>#N/A</v>
      </c>
      <c r="K4320" s="787"/>
      <c r="AK4320" s="199"/>
      <c r="AM4320" s="11"/>
      <c r="AN4320" s="15"/>
      <c r="AO4320" s="11"/>
      <c r="AP4320" s="11"/>
    </row>
    <row r="4321" spans="3:42" outlineLevel="2" x14ac:dyDescent="0.2">
      <c r="C4321" s="252" t="s">
        <v>152</v>
      </c>
      <c r="D4321" s="119" t="s">
        <v>152</v>
      </c>
      <c r="H4321"/>
      <c r="I4321"/>
      <c r="K4321"/>
      <c r="AK4321" s="199"/>
      <c r="AM4321" s="11"/>
      <c r="AN4321" s="15"/>
      <c r="AO4321" s="11"/>
      <c r="AP4321" s="11"/>
    </row>
    <row r="4322" spans="3:42" outlineLevel="1" x14ac:dyDescent="0.2">
      <c r="C4322" s="252" t="s">
        <v>152</v>
      </c>
      <c r="D4322" s="119" t="s">
        <v>152</v>
      </c>
      <c r="F4322" s="121" t="s">
        <v>607</v>
      </c>
      <c r="G4322" s="756"/>
      <c r="H4322" s="757"/>
      <c r="I4322" s="788"/>
      <c r="J4322" s="756"/>
      <c r="K4322" s="758"/>
      <c r="L4322" s="759"/>
      <c r="M4322" s="759"/>
      <c r="N4322" s="759"/>
      <c r="O4322" s="759"/>
      <c r="P4322" s="759"/>
      <c r="Q4322" s="758"/>
      <c r="R4322" s="760"/>
      <c r="S4322" s="760"/>
      <c r="T4322" s="760"/>
      <c r="U4322" s="760"/>
      <c r="V4322" s="760"/>
      <c r="W4322" s="760"/>
      <c r="X4322" s="760"/>
      <c r="Y4322" s="760"/>
      <c r="Z4322" s="760"/>
      <c r="AA4322" s="760"/>
      <c r="AB4322" s="760"/>
      <c r="AC4322" s="760"/>
      <c r="AD4322" s="760"/>
      <c r="AE4322" s="760"/>
      <c r="AF4322" s="760"/>
      <c r="AG4322" s="760"/>
      <c r="AH4322" s="759"/>
      <c r="AI4322" s="759"/>
      <c r="AK4322" s="199"/>
      <c r="AM4322" s="11"/>
      <c r="AN4322" s="15"/>
      <c r="AO4322" s="11"/>
      <c r="AP4322" s="11"/>
    </row>
    <row r="4323" spans="3:42" outlineLevel="2" x14ac:dyDescent="0.2">
      <c r="C4323" s="252" t="s">
        <v>152</v>
      </c>
      <c r="D4323" s="119" t="s">
        <v>152</v>
      </c>
      <c r="F4323" s="789" t="s">
        <v>608</v>
      </c>
      <c r="G4323" s="790"/>
      <c r="H4323" s="791" t="s">
        <v>609</v>
      </c>
      <c r="I4323" s="791"/>
      <c r="J4323" s="790"/>
      <c r="K4323" s="792"/>
      <c r="L4323" s="789"/>
      <c r="M4323" s="789"/>
      <c r="N4323" s="789"/>
      <c r="O4323" s="789"/>
      <c r="P4323" s="789"/>
      <c r="Q4323" s="792"/>
      <c r="R4323" s="793"/>
      <c r="S4323" s="793"/>
      <c r="T4323" s="793"/>
      <c r="U4323" s="793"/>
      <c r="V4323" s="793"/>
      <c r="W4323" s="793"/>
      <c r="X4323" s="793"/>
      <c r="Y4323" s="793"/>
      <c r="Z4323" s="793"/>
      <c r="AA4323" s="793"/>
      <c r="AB4323" s="793"/>
      <c r="AC4323" s="793"/>
      <c r="AD4323" s="793"/>
      <c r="AE4323" s="793"/>
      <c r="AF4323" s="793"/>
      <c r="AG4323" s="793"/>
      <c r="AH4323" s="789"/>
      <c r="AI4323" s="789"/>
      <c r="AK4323" s="199"/>
      <c r="AM4323" s="11"/>
      <c r="AN4323" s="15"/>
      <c r="AO4323" s="11"/>
      <c r="AP4323" s="11"/>
    </row>
    <row r="4324" spans="3:42" ht="14.25" customHeight="1" outlineLevel="2" x14ac:dyDescent="0.2">
      <c r="C4324" s="252" t="s">
        <v>152</v>
      </c>
      <c r="D4324" s="119" t="s">
        <v>152</v>
      </c>
      <c r="F4324" s="794" t="s">
        <v>610</v>
      </c>
      <c r="H4324" s="795"/>
      <c r="AK4324" s="199"/>
      <c r="AM4324" s="11"/>
      <c r="AN4324" s="15"/>
      <c r="AO4324" s="11"/>
      <c r="AP4324" s="11"/>
    </row>
    <row r="4325" spans="3:42" outlineLevel="2" x14ac:dyDescent="0.2">
      <c r="C4325" s="252" t="s">
        <v>152</v>
      </c>
      <c r="D4325" s="119" t="s">
        <v>152</v>
      </c>
      <c r="F4325" s="761" t="s">
        <v>62</v>
      </c>
      <c r="G4325" s="75"/>
      <c r="H4325" s="796" t="s">
        <v>10</v>
      </c>
      <c r="I4325" s="796" t="s">
        <v>611</v>
      </c>
      <c r="J4325" s="75"/>
      <c r="K4325" s="741"/>
      <c r="L4325" s="75"/>
      <c r="M4325" s="75"/>
      <c r="N4325" s="75"/>
      <c r="O4325" s="75"/>
      <c r="P4325" s="75"/>
      <c r="Q4325" s="128" t="s">
        <v>110</v>
      </c>
      <c r="R4325" s="299">
        <v>0</v>
      </c>
      <c r="S4325" s="300">
        <v>0</v>
      </c>
      <c r="T4325" s="300">
        <v>0</v>
      </c>
      <c r="U4325" s="300">
        <v>0</v>
      </c>
      <c r="V4325" s="300">
        <v>0</v>
      </c>
      <c r="W4325" s="301">
        <v>0</v>
      </c>
      <c r="X4325" s="300">
        <v>0</v>
      </c>
      <c r="Y4325" s="300">
        <v>0</v>
      </c>
      <c r="Z4325" s="300">
        <v>0</v>
      </c>
      <c r="AA4325" s="300">
        <v>0</v>
      </c>
      <c r="AB4325" s="302">
        <v>0</v>
      </c>
      <c r="AC4325" s="302">
        <v>0</v>
      </c>
      <c r="AD4325" s="302">
        <v>0</v>
      </c>
      <c r="AE4325" s="302">
        <v>0</v>
      </c>
      <c r="AF4325" s="302">
        <v>0</v>
      </c>
      <c r="AG4325" s="302">
        <v>0</v>
      </c>
      <c r="AH4325" s="348">
        <v>0</v>
      </c>
      <c r="AI4325" s="348">
        <v>0</v>
      </c>
      <c r="AK4325" s="199"/>
      <c r="AM4325" s="11"/>
      <c r="AN4325" s="15"/>
      <c r="AO4325" s="11"/>
      <c r="AP4325" s="11"/>
    </row>
    <row r="4326" spans="3:42" outlineLevel="2" x14ac:dyDescent="0.2">
      <c r="C4326" s="252" t="s">
        <v>152</v>
      </c>
      <c r="D4326" s="119" t="s">
        <v>152</v>
      </c>
      <c r="F4326" s="767" t="s">
        <v>188</v>
      </c>
      <c r="H4326" s="797" t="s">
        <v>10</v>
      </c>
      <c r="I4326" s="797" t="s">
        <v>612</v>
      </c>
      <c r="K4326" s="164"/>
      <c r="Q4326" s="135" t="s">
        <v>110</v>
      </c>
      <c r="R4326" s="314">
        <v>0</v>
      </c>
      <c r="S4326" s="315">
        <v>0</v>
      </c>
      <c r="T4326" s="315">
        <v>0</v>
      </c>
      <c r="U4326" s="315">
        <v>0</v>
      </c>
      <c r="V4326" s="315">
        <v>0</v>
      </c>
      <c r="W4326" s="316">
        <v>0</v>
      </c>
      <c r="X4326" s="315">
        <v>0</v>
      </c>
      <c r="Y4326" s="315">
        <v>0</v>
      </c>
      <c r="Z4326" s="315">
        <v>0</v>
      </c>
      <c r="AA4326" s="315">
        <v>0</v>
      </c>
      <c r="AB4326" s="5">
        <v>0</v>
      </c>
      <c r="AC4326" s="5">
        <v>0</v>
      </c>
      <c r="AD4326" s="5">
        <v>0</v>
      </c>
      <c r="AE4326" s="5">
        <v>0</v>
      </c>
      <c r="AF4326" s="5">
        <v>0</v>
      </c>
      <c r="AG4326" s="5">
        <v>0</v>
      </c>
      <c r="AH4326" s="350">
        <v>0</v>
      </c>
      <c r="AI4326" s="350">
        <v>0</v>
      </c>
      <c r="AK4326" s="199"/>
      <c r="AM4326" s="11"/>
      <c r="AN4326" s="15"/>
      <c r="AO4326" s="11"/>
      <c r="AP4326" s="11"/>
    </row>
    <row r="4327" spans="3:42" outlineLevel="2" x14ac:dyDescent="0.2">
      <c r="C4327" s="252" t="s">
        <v>152</v>
      </c>
      <c r="D4327" s="119" t="s">
        <v>152</v>
      </c>
      <c r="F4327" s="767" t="s">
        <v>613</v>
      </c>
      <c r="H4327" s="797" t="s">
        <v>10</v>
      </c>
      <c r="I4327" s="234" t="s">
        <v>614</v>
      </c>
      <c r="K4327" s="164"/>
      <c r="Q4327" s="135" t="s">
        <v>110</v>
      </c>
      <c r="R4327" s="314">
        <v>0</v>
      </c>
      <c r="S4327" s="315">
        <v>0</v>
      </c>
      <c r="T4327" s="315">
        <v>0</v>
      </c>
      <c r="U4327" s="315">
        <v>0</v>
      </c>
      <c r="V4327" s="315">
        <v>0</v>
      </c>
      <c r="W4327" s="316">
        <v>0</v>
      </c>
      <c r="X4327" s="315">
        <v>0</v>
      </c>
      <c r="Y4327" s="315">
        <v>0</v>
      </c>
      <c r="Z4327" s="315">
        <v>0</v>
      </c>
      <c r="AA4327" s="315">
        <v>0</v>
      </c>
      <c r="AB4327" s="5">
        <v>0</v>
      </c>
      <c r="AC4327" s="5">
        <v>0</v>
      </c>
      <c r="AD4327" s="5">
        <v>0</v>
      </c>
      <c r="AE4327" s="5">
        <v>0</v>
      </c>
      <c r="AF4327" s="5">
        <v>0</v>
      </c>
      <c r="AG4327" s="5">
        <v>0</v>
      </c>
      <c r="AH4327" s="350">
        <v>0</v>
      </c>
      <c r="AI4327" s="350">
        <v>0</v>
      </c>
      <c r="AK4327" s="199"/>
      <c r="AM4327" s="11"/>
      <c r="AN4327" s="15"/>
      <c r="AO4327" s="11"/>
      <c r="AP4327" s="11"/>
    </row>
    <row r="4328" spans="3:42" outlineLevel="2" x14ac:dyDescent="0.2">
      <c r="C4328" s="252" t="s">
        <v>152</v>
      </c>
      <c r="D4328" s="119" t="s">
        <v>152</v>
      </c>
      <c r="F4328" s="783" t="s">
        <v>57</v>
      </c>
      <c r="G4328" s="83"/>
      <c r="H4328" s="798" t="s">
        <v>10</v>
      </c>
      <c r="I4328" s="799"/>
      <c r="J4328" s="83"/>
      <c r="K4328" s="736"/>
      <c r="L4328" s="83"/>
      <c r="M4328" s="83"/>
      <c r="N4328" s="83"/>
      <c r="O4328" s="83"/>
      <c r="P4328" s="83"/>
      <c r="Q4328" s="143" t="s">
        <v>110</v>
      </c>
      <c r="R4328" s="304">
        <v>0</v>
      </c>
      <c r="S4328" s="305">
        <v>0</v>
      </c>
      <c r="T4328" s="305">
        <v>0</v>
      </c>
      <c r="U4328" s="305">
        <v>0</v>
      </c>
      <c r="V4328" s="305">
        <v>0</v>
      </c>
      <c r="W4328" s="306">
        <v>0</v>
      </c>
      <c r="X4328" s="305">
        <v>0</v>
      </c>
      <c r="Y4328" s="305">
        <v>0</v>
      </c>
      <c r="Z4328" s="305">
        <v>0</v>
      </c>
      <c r="AA4328" s="305">
        <v>0</v>
      </c>
      <c r="AB4328" s="307">
        <v>0</v>
      </c>
      <c r="AC4328" s="307">
        <v>0</v>
      </c>
      <c r="AD4328" s="307">
        <v>0</v>
      </c>
      <c r="AE4328" s="307">
        <v>0</v>
      </c>
      <c r="AF4328" s="307">
        <v>0</v>
      </c>
      <c r="AG4328" s="307">
        <v>0</v>
      </c>
      <c r="AH4328" s="362">
        <v>0</v>
      </c>
      <c r="AI4328" s="362">
        <v>0</v>
      </c>
      <c r="AK4328" s="199"/>
      <c r="AM4328" s="11"/>
      <c r="AN4328" s="15"/>
      <c r="AO4328" s="11"/>
      <c r="AP4328" s="11"/>
    </row>
    <row r="4329" spans="3:42" outlineLevel="2" x14ac:dyDescent="0.2">
      <c r="C4329" s="252" t="s">
        <v>152</v>
      </c>
      <c r="D4329" s="119" t="s">
        <v>152</v>
      </c>
      <c r="F4329" s="12"/>
      <c r="H4329" s="234"/>
      <c r="K4329" s="164"/>
      <c r="Q4329" s="16"/>
      <c r="R4329" s="800">
        <v>0</v>
      </c>
      <c r="S4329" s="800">
        <v>0</v>
      </c>
      <c r="T4329" s="800">
        <v>0</v>
      </c>
      <c r="U4329" s="800">
        <v>0</v>
      </c>
      <c r="V4329" s="800">
        <v>0</v>
      </c>
      <c r="W4329" s="800">
        <v>0</v>
      </c>
      <c r="X4329" s="800">
        <v>0</v>
      </c>
      <c r="Y4329" s="800">
        <v>0</v>
      </c>
      <c r="Z4329" s="800">
        <v>0</v>
      </c>
      <c r="AA4329" s="800">
        <v>0</v>
      </c>
      <c r="AB4329" s="800">
        <v>0</v>
      </c>
      <c r="AC4329" s="800">
        <v>0</v>
      </c>
      <c r="AD4329" s="800">
        <v>0</v>
      </c>
      <c r="AE4329" s="800">
        <v>0</v>
      </c>
      <c r="AF4329" s="800">
        <v>0</v>
      </c>
      <c r="AG4329" s="800">
        <v>0</v>
      </c>
      <c r="AH4329" s="800">
        <v>0</v>
      </c>
      <c r="AI4329" s="800">
        <v>0</v>
      </c>
      <c r="AK4329" s="199"/>
      <c r="AM4329" s="11"/>
      <c r="AN4329" s="15"/>
      <c r="AO4329" s="11"/>
      <c r="AP4329" s="11"/>
    </row>
    <row r="4330" spans="3:42" ht="14.25" customHeight="1" outlineLevel="2" x14ac:dyDescent="0.2">
      <c r="C4330" s="252" t="s">
        <v>152</v>
      </c>
      <c r="D4330" s="119" t="s">
        <v>152</v>
      </c>
      <c r="F4330" s="794" t="s">
        <v>615</v>
      </c>
      <c r="AK4330" s="199"/>
      <c r="AM4330" s="11"/>
      <c r="AN4330" s="15"/>
      <c r="AO4330" s="11"/>
      <c r="AP4330" s="11"/>
    </row>
    <row r="4331" spans="3:42" outlineLevel="2" x14ac:dyDescent="0.2">
      <c r="C4331" s="252" t="s">
        <v>152</v>
      </c>
      <c r="D4331" s="119" t="s">
        <v>152</v>
      </c>
      <c r="F4331" s="761" t="s">
        <v>48</v>
      </c>
      <c r="G4331" s="75"/>
      <c r="H4331" s="796" t="s">
        <v>10</v>
      </c>
      <c r="I4331" s="801"/>
      <c r="J4331" s="75"/>
      <c r="K4331" s="741"/>
      <c r="L4331" s="75"/>
      <c r="M4331" s="75"/>
      <c r="N4331" s="75"/>
      <c r="O4331" s="75"/>
      <c r="P4331" s="75"/>
      <c r="Q4331" s="128" t="s">
        <v>110</v>
      </c>
      <c r="R4331" s="299">
        <v>0</v>
      </c>
      <c r="S4331" s="300">
        <v>0</v>
      </c>
      <c r="T4331" s="300">
        <v>0</v>
      </c>
      <c r="U4331" s="300">
        <v>0</v>
      </c>
      <c r="V4331" s="300">
        <v>0</v>
      </c>
      <c r="W4331" s="301">
        <v>0</v>
      </c>
      <c r="X4331" s="300">
        <v>0</v>
      </c>
      <c r="Y4331" s="300">
        <v>0</v>
      </c>
      <c r="Z4331" s="300">
        <v>0</v>
      </c>
      <c r="AA4331" s="300">
        <v>0</v>
      </c>
      <c r="AB4331" s="302">
        <v>0</v>
      </c>
      <c r="AC4331" s="302">
        <v>0</v>
      </c>
      <c r="AD4331" s="302">
        <v>0</v>
      </c>
      <c r="AE4331" s="302">
        <v>0</v>
      </c>
      <c r="AF4331" s="302">
        <v>0</v>
      </c>
      <c r="AG4331" s="302">
        <v>0</v>
      </c>
      <c r="AH4331" s="348">
        <v>0</v>
      </c>
      <c r="AI4331" s="348">
        <v>0</v>
      </c>
      <c r="AK4331" s="199"/>
      <c r="AM4331" s="11"/>
      <c r="AN4331" s="15"/>
      <c r="AO4331" s="11"/>
      <c r="AP4331" s="11"/>
    </row>
    <row r="4332" spans="3:42" outlineLevel="2" x14ac:dyDescent="0.2">
      <c r="C4332" s="252" t="s">
        <v>152</v>
      </c>
      <c r="D4332" s="119" t="s">
        <v>152</v>
      </c>
      <c r="F4332" s="767" t="s">
        <v>55</v>
      </c>
      <c r="H4332" s="797" t="s">
        <v>10</v>
      </c>
      <c r="K4332" s="164"/>
      <c r="Q4332" s="135" t="s">
        <v>110</v>
      </c>
      <c r="R4332" s="314">
        <v>0</v>
      </c>
      <c r="S4332" s="315">
        <v>0</v>
      </c>
      <c r="T4332" s="315">
        <v>0</v>
      </c>
      <c r="U4332" s="315">
        <v>0</v>
      </c>
      <c r="V4332" s="315">
        <v>0</v>
      </c>
      <c r="W4332" s="316">
        <v>0</v>
      </c>
      <c r="X4332" s="315">
        <v>0</v>
      </c>
      <c r="Y4332" s="315">
        <v>0</v>
      </c>
      <c r="Z4332" s="315">
        <v>0</v>
      </c>
      <c r="AA4332" s="315">
        <v>0</v>
      </c>
      <c r="AB4332" s="5">
        <v>0</v>
      </c>
      <c r="AC4332" s="5">
        <v>0</v>
      </c>
      <c r="AD4332" s="5">
        <v>0</v>
      </c>
      <c r="AE4332" s="5">
        <v>0</v>
      </c>
      <c r="AF4332" s="5">
        <v>0</v>
      </c>
      <c r="AG4332" s="5">
        <v>0</v>
      </c>
      <c r="AH4332" s="350">
        <v>0</v>
      </c>
      <c r="AI4332" s="350">
        <v>0</v>
      </c>
      <c r="AK4332" s="199"/>
      <c r="AM4332" s="11"/>
      <c r="AN4332" s="15"/>
      <c r="AO4332" s="11"/>
      <c r="AP4332" s="11"/>
    </row>
    <row r="4333" spans="3:42" outlineLevel="2" x14ac:dyDescent="0.2">
      <c r="C4333" s="252" t="s">
        <v>152</v>
      </c>
      <c r="D4333" s="119" t="s">
        <v>152</v>
      </c>
      <c r="F4333" s="783" t="s">
        <v>57</v>
      </c>
      <c r="G4333" s="83"/>
      <c r="H4333" s="798" t="s">
        <v>10</v>
      </c>
      <c r="I4333" s="799"/>
      <c r="J4333" s="83"/>
      <c r="K4333" s="736"/>
      <c r="L4333" s="83"/>
      <c r="M4333" s="83"/>
      <c r="N4333" s="83"/>
      <c r="O4333" s="83"/>
      <c r="P4333" s="83"/>
      <c r="Q4333" s="143" t="s">
        <v>110</v>
      </c>
      <c r="R4333" s="304">
        <v>0</v>
      </c>
      <c r="S4333" s="305">
        <v>0</v>
      </c>
      <c r="T4333" s="305">
        <v>0</v>
      </c>
      <c r="U4333" s="305">
        <v>0</v>
      </c>
      <c r="V4333" s="305">
        <v>0</v>
      </c>
      <c r="W4333" s="306">
        <v>0</v>
      </c>
      <c r="X4333" s="305">
        <v>0</v>
      </c>
      <c r="Y4333" s="305">
        <v>0</v>
      </c>
      <c r="Z4333" s="305">
        <v>0</v>
      </c>
      <c r="AA4333" s="305">
        <v>0</v>
      </c>
      <c r="AB4333" s="307">
        <v>0</v>
      </c>
      <c r="AC4333" s="307">
        <v>0</v>
      </c>
      <c r="AD4333" s="307">
        <v>0</v>
      </c>
      <c r="AE4333" s="307">
        <v>0</v>
      </c>
      <c r="AF4333" s="307">
        <v>0</v>
      </c>
      <c r="AG4333" s="307">
        <v>0</v>
      </c>
      <c r="AH4333" s="362">
        <v>0</v>
      </c>
      <c r="AI4333" s="362">
        <v>0</v>
      </c>
      <c r="AK4333" s="199"/>
      <c r="AM4333" s="11"/>
      <c r="AN4333" s="15"/>
      <c r="AO4333" s="11"/>
      <c r="AP4333" s="11"/>
    </row>
    <row r="4334" spans="3:42" outlineLevel="2" x14ac:dyDescent="0.2">
      <c r="C4334" s="252" t="s">
        <v>152</v>
      </c>
      <c r="D4334" s="119" t="s">
        <v>152</v>
      </c>
      <c r="F4334" s="12"/>
      <c r="H4334" s="164"/>
      <c r="K4334" s="164"/>
      <c r="Q4334" s="16"/>
      <c r="R4334" s="800">
        <v>0</v>
      </c>
      <c r="S4334" s="800">
        <v>0</v>
      </c>
      <c r="T4334" s="800">
        <v>0</v>
      </c>
      <c r="U4334" s="800">
        <v>0</v>
      </c>
      <c r="V4334" s="800">
        <v>0</v>
      </c>
      <c r="W4334" s="800">
        <v>0</v>
      </c>
      <c r="X4334" s="800">
        <v>0</v>
      </c>
      <c r="Y4334" s="800">
        <v>0</v>
      </c>
      <c r="Z4334" s="800">
        <v>0</v>
      </c>
      <c r="AA4334" s="800">
        <v>0</v>
      </c>
      <c r="AB4334" s="800">
        <v>0</v>
      </c>
      <c r="AC4334" s="800">
        <v>0</v>
      </c>
      <c r="AD4334" s="800">
        <v>0</v>
      </c>
      <c r="AE4334" s="800">
        <v>0</v>
      </c>
      <c r="AF4334" s="800">
        <v>0</v>
      </c>
      <c r="AG4334" s="800">
        <v>0</v>
      </c>
      <c r="AH4334" s="800">
        <v>0</v>
      </c>
      <c r="AI4334" s="800">
        <v>0</v>
      </c>
      <c r="AK4334" s="199"/>
      <c r="AM4334" s="11"/>
      <c r="AN4334" s="15"/>
      <c r="AO4334" s="11"/>
      <c r="AP4334" s="11"/>
    </row>
    <row r="4335" spans="3:42" ht="15" customHeight="1" outlineLevel="2" x14ac:dyDescent="0.2">
      <c r="C4335" s="252" t="s">
        <v>152</v>
      </c>
      <c r="D4335" s="119" t="s">
        <v>152</v>
      </c>
      <c r="F4335" s="794" t="s">
        <v>69</v>
      </c>
      <c r="AK4335" s="199"/>
      <c r="AM4335" s="11"/>
      <c r="AN4335" s="15"/>
      <c r="AO4335" s="11"/>
      <c r="AP4335" s="11"/>
    </row>
    <row r="4336" spans="3:42" outlineLevel="2" x14ac:dyDescent="0.2">
      <c r="C4336" s="252" t="s">
        <v>152</v>
      </c>
      <c r="D4336" s="119" t="s">
        <v>152</v>
      </c>
      <c r="F4336" s="761" t="s">
        <v>9</v>
      </c>
      <c r="G4336" s="75"/>
      <c r="H4336" s="796" t="s">
        <v>10</v>
      </c>
      <c r="I4336" s="801"/>
      <c r="J4336" s="75"/>
      <c r="K4336" s="741"/>
      <c r="L4336" s="75"/>
      <c r="M4336" s="75"/>
      <c r="N4336" s="75"/>
      <c r="O4336" s="75"/>
      <c r="P4336" s="75"/>
      <c r="Q4336" s="128" t="s">
        <v>110</v>
      </c>
      <c r="R4336" s="299">
        <v>0</v>
      </c>
      <c r="S4336" s="300">
        <v>0</v>
      </c>
      <c r="T4336" s="300">
        <v>0</v>
      </c>
      <c r="U4336" s="300">
        <v>0</v>
      </c>
      <c r="V4336" s="300">
        <v>0</v>
      </c>
      <c r="W4336" s="301">
        <v>0</v>
      </c>
      <c r="X4336" s="300">
        <v>0</v>
      </c>
      <c r="Y4336" s="300">
        <v>0</v>
      </c>
      <c r="Z4336" s="300">
        <v>0</v>
      </c>
      <c r="AA4336" s="300">
        <v>0</v>
      </c>
      <c r="AB4336" s="302">
        <v>0</v>
      </c>
      <c r="AC4336" s="302">
        <v>0</v>
      </c>
      <c r="AD4336" s="302">
        <v>0</v>
      </c>
      <c r="AE4336" s="302">
        <v>0</v>
      </c>
      <c r="AF4336" s="302">
        <v>0</v>
      </c>
      <c r="AG4336" s="302">
        <v>0</v>
      </c>
      <c r="AH4336" s="348">
        <v>0</v>
      </c>
      <c r="AI4336" s="348">
        <v>0</v>
      </c>
      <c r="AK4336" s="199"/>
      <c r="AM4336" s="11"/>
      <c r="AN4336" s="15"/>
      <c r="AO4336" s="11"/>
      <c r="AP4336" s="11"/>
    </row>
    <row r="4337" spans="3:42" outlineLevel="2" x14ac:dyDescent="0.2">
      <c r="C4337" s="252" t="s">
        <v>152</v>
      </c>
      <c r="D4337" s="119" t="s">
        <v>152</v>
      </c>
      <c r="F4337" s="767" t="s">
        <v>14</v>
      </c>
      <c r="H4337" s="797" t="s">
        <v>10</v>
      </c>
      <c r="K4337" s="164"/>
      <c r="Q4337" s="135" t="s">
        <v>110</v>
      </c>
      <c r="R4337" s="314">
        <v>0</v>
      </c>
      <c r="S4337" s="315">
        <v>0</v>
      </c>
      <c r="T4337" s="315">
        <v>0</v>
      </c>
      <c r="U4337" s="315">
        <v>0</v>
      </c>
      <c r="V4337" s="315">
        <v>0</v>
      </c>
      <c r="W4337" s="316">
        <v>0</v>
      </c>
      <c r="X4337" s="315">
        <v>0</v>
      </c>
      <c r="Y4337" s="315">
        <v>0</v>
      </c>
      <c r="Z4337" s="315">
        <v>0</v>
      </c>
      <c r="AA4337" s="315">
        <v>0</v>
      </c>
      <c r="AB4337" s="5">
        <v>0</v>
      </c>
      <c r="AC4337" s="5">
        <v>0</v>
      </c>
      <c r="AD4337" s="5">
        <v>0</v>
      </c>
      <c r="AE4337" s="5">
        <v>0</v>
      </c>
      <c r="AF4337" s="5">
        <v>0</v>
      </c>
      <c r="AG4337" s="5">
        <v>0</v>
      </c>
      <c r="AH4337" s="350">
        <v>0</v>
      </c>
      <c r="AI4337" s="350">
        <v>0</v>
      </c>
      <c r="AJ4337" s="289"/>
      <c r="AK4337" s="199"/>
      <c r="AM4337" s="11"/>
      <c r="AN4337" s="15"/>
      <c r="AO4337" s="11"/>
      <c r="AP4337" s="11"/>
    </row>
    <row r="4338" spans="3:42" outlineLevel="2" x14ac:dyDescent="0.2">
      <c r="C4338" s="252" t="s">
        <v>152</v>
      </c>
      <c r="D4338" s="119" t="s">
        <v>152</v>
      </c>
      <c r="F4338" s="783" t="s">
        <v>16</v>
      </c>
      <c r="G4338" s="83"/>
      <c r="H4338" s="798" t="s">
        <v>10</v>
      </c>
      <c r="I4338" s="799"/>
      <c r="J4338" s="83"/>
      <c r="K4338" s="736"/>
      <c r="L4338" s="83"/>
      <c r="M4338" s="83"/>
      <c r="N4338" s="83"/>
      <c r="O4338" s="83"/>
      <c r="P4338" s="83"/>
      <c r="Q4338" s="143" t="s">
        <v>110</v>
      </c>
      <c r="R4338" s="304">
        <v>0</v>
      </c>
      <c r="S4338" s="305">
        <v>0</v>
      </c>
      <c r="T4338" s="305">
        <v>0</v>
      </c>
      <c r="U4338" s="305">
        <v>0</v>
      </c>
      <c r="V4338" s="305">
        <v>0</v>
      </c>
      <c r="W4338" s="306">
        <v>0</v>
      </c>
      <c r="X4338" s="305">
        <v>0</v>
      </c>
      <c r="Y4338" s="305">
        <v>0</v>
      </c>
      <c r="Z4338" s="305">
        <v>0</v>
      </c>
      <c r="AA4338" s="305">
        <v>0</v>
      </c>
      <c r="AB4338" s="307">
        <v>0</v>
      </c>
      <c r="AC4338" s="307">
        <v>0</v>
      </c>
      <c r="AD4338" s="307">
        <v>0</v>
      </c>
      <c r="AE4338" s="307">
        <v>0</v>
      </c>
      <c r="AF4338" s="307">
        <v>0</v>
      </c>
      <c r="AG4338" s="307">
        <v>0</v>
      </c>
      <c r="AH4338" s="362">
        <v>0</v>
      </c>
      <c r="AI4338" s="362">
        <v>0</v>
      </c>
      <c r="AK4338" s="199"/>
      <c r="AM4338" s="11"/>
      <c r="AN4338" s="15"/>
      <c r="AO4338" s="11"/>
      <c r="AP4338" s="11"/>
    </row>
    <row r="4339" spans="3:42" outlineLevel="2" x14ac:dyDescent="0.2">
      <c r="C4339" s="252" t="s">
        <v>152</v>
      </c>
      <c r="D4339" s="119" t="s">
        <v>152</v>
      </c>
      <c r="F4339" s="12"/>
      <c r="H4339" s="797"/>
      <c r="K4339" s="164"/>
      <c r="Q4339" s="16"/>
      <c r="R4339" s="800">
        <v>0</v>
      </c>
      <c r="S4339" s="800">
        <v>0</v>
      </c>
      <c r="T4339" s="800">
        <v>0</v>
      </c>
      <c r="U4339" s="800">
        <v>0</v>
      </c>
      <c r="V4339" s="800">
        <v>0</v>
      </c>
      <c r="W4339" s="800">
        <v>0</v>
      </c>
      <c r="X4339" s="800">
        <v>0</v>
      </c>
      <c r="Y4339" s="800">
        <v>0</v>
      </c>
      <c r="Z4339" s="800">
        <v>0</v>
      </c>
      <c r="AA4339" s="800">
        <v>0</v>
      </c>
      <c r="AB4339" s="800">
        <v>0</v>
      </c>
      <c r="AC4339" s="800">
        <v>0</v>
      </c>
      <c r="AD4339" s="800">
        <v>0</v>
      </c>
      <c r="AE4339" s="800">
        <v>0</v>
      </c>
      <c r="AF4339" s="800">
        <v>0</v>
      </c>
      <c r="AG4339" s="800">
        <v>0</v>
      </c>
      <c r="AH4339" s="800">
        <v>0</v>
      </c>
      <c r="AI4339" s="800">
        <v>0</v>
      </c>
      <c r="AK4339" s="199"/>
      <c r="AM4339" s="11"/>
      <c r="AN4339" s="15"/>
      <c r="AO4339" s="11"/>
      <c r="AP4339" s="11"/>
    </row>
    <row r="4340" spans="3:42" ht="17.25" customHeight="1" outlineLevel="2" x14ac:dyDescent="0.2">
      <c r="C4340" s="252" t="s">
        <v>152</v>
      </c>
      <c r="D4340" s="119" t="s">
        <v>152</v>
      </c>
      <c r="F4340" s="794" t="s">
        <v>616</v>
      </c>
      <c r="AK4340" s="199"/>
      <c r="AM4340" s="11"/>
      <c r="AN4340" s="15"/>
      <c r="AO4340" s="11"/>
      <c r="AP4340" s="11"/>
    </row>
    <row r="4341" spans="3:42" outlineLevel="2" x14ac:dyDescent="0.2">
      <c r="C4341" s="252" t="s">
        <v>152</v>
      </c>
      <c r="D4341" s="119" t="s">
        <v>152</v>
      </c>
      <c r="F4341" s="761" t="s">
        <v>48</v>
      </c>
      <c r="G4341" s="75"/>
      <c r="H4341" s="796" t="s">
        <v>10</v>
      </c>
      <c r="I4341" s="228" t="s">
        <v>617</v>
      </c>
      <c r="J4341" s="75"/>
      <c r="K4341" s="741"/>
      <c r="L4341" s="75"/>
      <c r="M4341" s="75"/>
      <c r="N4341" s="75"/>
      <c r="O4341" s="75"/>
      <c r="P4341" s="75"/>
      <c r="Q4341" s="128" t="s">
        <v>110</v>
      </c>
      <c r="R4341" s="299">
        <v>0</v>
      </c>
      <c r="S4341" s="300">
        <v>0</v>
      </c>
      <c r="T4341" s="300">
        <v>0</v>
      </c>
      <c r="U4341" s="300">
        <v>0</v>
      </c>
      <c r="V4341" s="300">
        <v>0</v>
      </c>
      <c r="W4341" s="301">
        <v>0</v>
      </c>
      <c r="X4341" s="300">
        <v>0</v>
      </c>
      <c r="Y4341" s="300">
        <v>0</v>
      </c>
      <c r="Z4341" s="300">
        <v>0</v>
      </c>
      <c r="AA4341" s="300">
        <v>0</v>
      </c>
      <c r="AB4341" s="302">
        <v>0</v>
      </c>
      <c r="AC4341" s="302">
        <v>0</v>
      </c>
      <c r="AD4341" s="302">
        <v>0</v>
      </c>
      <c r="AE4341" s="302">
        <v>0</v>
      </c>
      <c r="AF4341" s="302">
        <v>0</v>
      </c>
      <c r="AG4341" s="302">
        <v>0</v>
      </c>
      <c r="AH4341" s="348">
        <v>0</v>
      </c>
      <c r="AI4341" s="348">
        <v>0</v>
      </c>
      <c r="AJ4341" s="289"/>
      <c r="AK4341" s="199"/>
      <c r="AM4341" s="11"/>
      <c r="AN4341" s="15"/>
      <c r="AO4341" s="11"/>
      <c r="AP4341" s="11"/>
    </row>
    <row r="4342" spans="3:42" outlineLevel="2" x14ac:dyDescent="0.2">
      <c r="C4342" s="252" t="s">
        <v>152</v>
      </c>
      <c r="D4342" s="119" t="s">
        <v>152</v>
      </c>
      <c r="F4342" s="767" t="s">
        <v>55</v>
      </c>
      <c r="H4342" s="797" t="s">
        <v>10</v>
      </c>
      <c r="I4342" s="234" t="s">
        <v>617</v>
      </c>
      <c r="K4342" s="164"/>
      <c r="Q4342" s="135" t="s">
        <v>110</v>
      </c>
      <c r="R4342" s="314">
        <v>0</v>
      </c>
      <c r="S4342" s="315">
        <v>0</v>
      </c>
      <c r="T4342" s="315">
        <v>0</v>
      </c>
      <c r="U4342" s="315">
        <v>0</v>
      </c>
      <c r="V4342" s="315">
        <v>0</v>
      </c>
      <c r="W4342" s="316">
        <v>0</v>
      </c>
      <c r="X4342" s="315">
        <v>0</v>
      </c>
      <c r="Y4342" s="315">
        <v>0</v>
      </c>
      <c r="Z4342" s="315">
        <v>0</v>
      </c>
      <c r="AA4342" s="315">
        <v>0</v>
      </c>
      <c r="AB4342" s="5">
        <v>0</v>
      </c>
      <c r="AC4342" s="5">
        <v>0</v>
      </c>
      <c r="AD4342" s="5">
        <v>0</v>
      </c>
      <c r="AE4342" s="5">
        <v>0</v>
      </c>
      <c r="AF4342" s="5">
        <v>0</v>
      </c>
      <c r="AG4342" s="5">
        <v>0</v>
      </c>
      <c r="AH4342" s="350">
        <v>0</v>
      </c>
      <c r="AI4342" s="350">
        <v>0</v>
      </c>
      <c r="AK4342" s="199"/>
      <c r="AM4342" s="11"/>
      <c r="AN4342" s="15"/>
      <c r="AO4342" s="11"/>
      <c r="AP4342" s="11"/>
    </row>
    <row r="4343" spans="3:42" outlineLevel="2" x14ac:dyDescent="0.2">
      <c r="C4343" s="252" t="s">
        <v>152</v>
      </c>
      <c r="D4343" s="119" t="s">
        <v>152</v>
      </c>
      <c r="F4343" s="783" t="s">
        <v>57</v>
      </c>
      <c r="G4343" s="83"/>
      <c r="H4343" s="798" t="s">
        <v>10</v>
      </c>
      <c r="I4343" s="240" t="s">
        <v>617</v>
      </c>
      <c r="J4343" s="83"/>
      <c r="K4343" s="736"/>
      <c r="L4343" s="83"/>
      <c r="M4343" s="83"/>
      <c r="N4343" s="83"/>
      <c r="O4343" s="83"/>
      <c r="P4343" s="83"/>
      <c r="Q4343" s="143" t="s">
        <v>110</v>
      </c>
      <c r="R4343" s="304">
        <v>0</v>
      </c>
      <c r="S4343" s="305">
        <v>0</v>
      </c>
      <c r="T4343" s="305">
        <v>0</v>
      </c>
      <c r="U4343" s="305">
        <v>0</v>
      </c>
      <c r="V4343" s="305">
        <v>0</v>
      </c>
      <c r="W4343" s="306">
        <v>0</v>
      </c>
      <c r="X4343" s="305">
        <v>0</v>
      </c>
      <c r="Y4343" s="305">
        <v>0</v>
      </c>
      <c r="Z4343" s="305">
        <v>0</v>
      </c>
      <c r="AA4343" s="305">
        <v>0</v>
      </c>
      <c r="AB4343" s="307">
        <v>0</v>
      </c>
      <c r="AC4343" s="307">
        <v>0</v>
      </c>
      <c r="AD4343" s="307">
        <v>0</v>
      </c>
      <c r="AE4343" s="307">
        <v>0</v>
      </c>
      <c r="AF4343" s="307">
        <v>0</v>
      </c>
      <c r="AG4343" s="307">
        <v>0</v>
      </c>
      <c r="AH4343" s="362">
        <v>0</v>
      </c>
      <c r="AI4343" s="362">
        <v>0</v>
      </c>
      <c r="AK4343" s="199"/>
      <c r="AM4343" s="11"/>
      <c r="AN4343" s="15"/>
      <c r="AO4343" s="11"/>
      <c r="AP4343" s="11"/>
    </row>
    <row r="4344" spans="3:42" outlineLevel="2" x14ac:dyDescent="0.2">
      <c r="C4344" s="252" t="s">
        <v>152</v>
      </c>
      <c r="D4344" s="119" t="s">
        <v>152</v>
      </c>
      <c r="F4344" s="802" t="s">
        <v>618</v>
      </c>
      <c r="R4344" s="800">
        <v>0</v>
      </c>
      <c r="S4344" s="800">
        <v>0</v>
      </c>
      <c r="T4344" s="800">
        <v>0</v>
      </c>
      <c r="U4344" s="800">
        <v>0</v>
      </c>
      <c r="V4344" s="800">
        <v>0</v>
      </c>
      <c r="W4344" s="800">
        <v>0</v>
      </c>
      <c r="X4344" s="800">
        <v>0</v>
      </c>
      <c r="Y4344" s="800">
        <v>0</v>
      </c>
      <c r="Z4344" s="800">
        <v>0</v>
      </c>
      <c r="AA4344" s="800">
        <v>0</v>
      </c>
      <c r="AB4344" s="800">
        <v>0</v>
      </c>
      <c r="AC4344" s="800">
        <v>0</v>
      </c>
      <c r="AD4344" s="800">
        <v>0</v>
      </c>
      <c r="AE4344" s="800">
        <v>0</v>
      </c>
      <c r="AF4344" s="800">
        <v>0</v>
      </c>
      <c r="AG4344" s="800">
        <v>0</v>
      </c>
      <c r="AH4344" s="800">
        <v>0</v>
      </c>
      <c r="AI4344" s="800">
        <v>0</v>
      </c>
      <c r="AK4344" s="199"/>
      <c r="AM4344" s="11"/>
      <c r="AN4344" s="15"/>
      <c r="AO4344" s="11"/>
      <c r="AP4344" s="11"/>
    </row>
    <row r="4345" spans="3:42" outlineLevel="2" x14ac:dyDescent="0.2">
      <c r="C4345" s="252" t="s">
        <v>152</v>
      </c>
      <c r="D4345" s="119" t="s">
        <v>152</v>
      </c>
      <c r="R4345" s="5"/>
      <c r="S4345" s="5"/>
      <c r="T4345" s="5"/>
      <c r="U4345" s="5"/>
      <c r="V4345" s="5"/>
      <c r="W4345" s="5"/>
      <c r="X4345" s="5"/>
      <c r="Y4345" s="5"/>
      <c r="AK4345" s="199"/>
      <c r="AM4345" s="11"/>
      <c r="AN4345" s="15"/>
      <c r="AO4345" s="11"/>
      <c r="AP4345" s="11"/>
    </row>
    <row r="4346" spans="3:42" outlineLevel="2" x14ac:dyDescent="0.2">
      <c r="C4346" s="252" t="s">
        <v>152</v>
      </c>
      <c r="D4346" s="119" t="s">
        <v>152</v>
      </c>
      <c r="F4346" s="789" t="s">
        <v>619</v>
      </c>
      <c r="G4346" s="790"/>
      <c r="H4346" s="803"/>
      <c r="I4346" s="790"/>
      <c r="J4346" s="790"/>
      <c r="K4346" s="792"/>
      <c r="L4346" s="789"/>
      <c r="M4346" s="789"/>
      <c r="N4346" s="789"/>
      <c r="O4346" s="789"/>
      <c r="P4346" s="789"/>
      <c r="Q4346" s="792"/>
      <c r="R4346" s="793"/>
      <c r="S4346" s="793"/>
      <c r="T4346" s="793"/>
      <c r="U4346" s="793"/>
      <c r="V4346" s="793"/>
      <c r="W4346" s="793"/>
      <c r="X4346" s="793"/>
      <c r="Y4346" s="793"/>
      <c r="Z4346" s="793"/>
      <c r="AA4346" s="793"/>
      <c r="AB4346" s="793"/>
      <c r="AC4346" s="793"/>
      <c r="AD4346" s="793"/>
      <c r="AE4346" s="793"/>
      <c r="AF4346" s="793"/>
      <c r="AG4346" s="793"/>
      <c r="AH4346" s="789"/>
      <c r="AI4346" s="789"/>
      <c r="AK4346" s="199"/>
      <c r="AM4346" s="11"/>
      <c r="AN4346" s="15"/>
      <c r="AO4346" s="11"/>
      <c r="AP4346" s="11"/>
    </row>
    <row r="4347" spans="3:42" outlineLevel="2" x14ac:dyDescent="0.2">
      <c r="C4347" s="252" t="s">
        <v>152</v>
      </c>
      <c r="D4347" s="119" t="s">
        <v>152</v>
      </c>
      <c r="F4347" t="s">
        <v>620</v>
      </c>
      <c r="AK4347" s="199"/>
      <c r="AM4347" s="11"/>
      <c r="AN4347" s="15"/>
      <c r="AO4347" s="11"/>
      <c r="AP4347" s="11"/>
    </row>
    <row r="4348" spans="3:42" outlineLevel="2" x14ac:dyDescent="0.2">
      <c r="C4348" s="252" t="s">
        <v>152</v>
      </c>
      <c r="D4348" s="119" t="s">
        <v>152</v>
      </c>
      <c r="F4348" s="761" t="s">
        <v>48</v>
      </c>
      <c r="G4348" s="75"/>
      <c r="H4348" s="796" t="s">
        <v>10</v>
      </c>
      <c r="I4348" s="801"/>
      <c r="J4348" s="75"/>
      <c r="K4348" s="741"/>
      <c r="L4348" s="75"/>
      <c r="M4348" s="75"/>
      <c r="N4348" s="75"/>
      <c r="O4348" s="75"/>
      <c r="P4348" s="75"/>
      <c r="Q4348" s="128" t="s">
        <v>536</v>
      </c>
      <c r="R4348" s="804">
        <v>0</v>
      </c>
      <c r="S4348" s="805">
        <v>0</v>
      </c>
      <c r="T4348" s="805">
        <v>0</v>
      </c>
      <c r="U4348" s="805">
        <v>0</v>
      </c>
      <c r="V4348" s="805">
        <v>0</v>
      </c>
      <c r="W4348" s="806">
        <v>0</v>
      </c>
      <c r="X4348" s="805">
        <v>0</v>
      </c>
      <c r="Y4348" s="805">
        <v>0</v>
      </c>
      <c r="Z4348" s="805">
        <v>0</v>
      </c>
      <c r="AA4348" s="805">
        <v>0</v>
      </c>
      <c r="AB4348" s="805">
        <v>0</v>
      </c>
      <c r="AC4348" s="805">
        <v>0</v>
      </c>
      <c r="AD4348" s="805">
        <v>0</v>
      </c>
      <c r="AE4348" s="805">
        <v>0</v>
      </c>
      <c r="AF4348" s="805">
        <v>0</v>
      </c>
      <c r="AG4348" s="805">
        <v>0</v>
      </c>
      <c r="AH4348" s="808">
        <v>0</v>
      </c>
      <c r="AI4348" s="808">
        <v>0</v>
      </c>
      <c r="AJ4348" s="289"/>
      <c r="AK4348" s="199"/>
      <c r="AM4348" s="11"/>
      <c r="AN4348" s="15"/>
      <c r="AO4348" s="11"/>
      <c r="AP4348" s="11"/>
    </row>
    <row r="4349" spans="3:42" outlineLevel="2" x14ac:dyDescent="0.2">
      <c r="C4349" s="252" t="s">
        <v>152</v>
      </c>
      <c r="D4349" s="119" t="s">
        <v>152</v>
      </c>
      <c r="F4349" s="767" t="s">
        <v>55</v>
      </c>
      <c r="H4349" s="797" t="s">
        <v>10</v>
      </c>
      <c r="K4349" s="164"/>
      <c r="Q4349" s="135" t="s">
        <v>536</v>
      </c>
      <c r="R4349" s="809">
        <v>0</v>
      </c>
      <c r="S4349" s="810">
        <v>0</v>
      </c>
      <c r="T4349" s="810">
        <v>0</v>
      </c>
      <c r="U4349" s="810">
        <v>0</v>
      </c>
      <c r="V4349" s="810">
        <v>0</v>
      </c>
      <c r="W4349" s="811">
        <v>0</v>
      </c>
      <c r="X4349" s="810">
        <v>0</v>
      </c>
      <c r="Y4349" s="810">
        <v>0</v>
      </c>
      <c r="Z4349" s="810">
        <v>0</v>
      </c>
      <c r="AA4349" s="810">
        <v>0</v>
      </c>
      <c r="AB4349" s="810">
        <v>0</v>
      </c>
      <c r="AC4349" s="810">
        <v>0</v>
      </c>
      <c r="AD4349" s="810">
        <v>0</v>
      </c>
      <c r="AE4349" s="810">
        <v>0</v>
      </c>
      <c r="AF4349" s="810">
        <v>0</v>
      </c>
      <c r="AG4349" s="810">
        <v>0</v>
      </c>
      <c r="AH4349" s="812">
        <v>0</v>
      </c>
      <c r="AI4349" s="812">
        <v>0</v>
      </c>
      <c r="AK4349" s="199"/>
      <c r="AM4349" s="11"/>
      <c r="AN4349" s="15"/>
      <c r="AO4349" s="11"/>
      <c r="AP4349" s="11"/>
    </row>
    <row r="4350" spans="3:42" outlineLevel="2" x14ac:dyDescent="0.2">
      <c r="C4350" s="252" t="s">
        <v>152</v>
      </c>
      <c r="D4350" s="119" t="s">
        <v>152</v>
      </c>
      <c r="F4350" s="783" t="s">
        <v>57</v>
      </c>
      <c r="G4350" s="83"/>
      <c r="H4350" s="798" t="s">
        <v>10</v>
      </c>
      <c r="I4350" s="799"/>
      <c r="J4350" s="83"/>
      <c r="K4350" s="736"/>
      <c r="L4350" s="83"/>
      <c r="M4350" s="83"/>
      <c r="N4350" s="83"/>
      <c r="O4350" s="83"/>
      <c r="P4350" s="83"/>
      <c r="Q4350" s="143" t="s">
        <v>536</v>
      </c>
      <c r="R4350" s="813">
        <v>0</v>
      </c>
      <c r="S4350" s="814">
        <v>0</v>
      </c>
      <c r="T4350" s="814">
        <v>0</v>
      </c>
      <c r="U4350" s="814">
        <v>0</v>
      </c>
      <c r="V4350" s="814">
        <v>0</v>
      </c>
      <c r="W4350" s="815">
        <v>0</v>
      </c>
      <c r="X4350" s="814">
        <v>0</v>
      </c>
      <c r="Y4350" s="814">
        <v>0</v>
      </c>
      <c r="Z4350" s="814">
        <v>0</v>
      </c>
      <c r="AA4350" s="814">
        <v>0</v>
      </c>
      <c r="AB4350" s="814">
        <v>0</v>
      </c>
      <c r="AC4350" s="814">
        <v>0</v>
      </c>
      <c r="AD4350" s="814">
        <v>0</v>
      </c>
      <c r="AE4350" s="814">
        <v>0</v>
      </c>
      <c r="AF4350" s="814">
        <v>0</v>
      </c>
      <c r="AG4350" s="814">
        <v>0</v>
      </c>
      <c r="AH4350" s="816">
        <v>0</v>
      </c>
      <c r="AI4350" s="816">
        <v>0</v>
      </c>
      <c r="AK4350" s="199"/>
      <c r="AM4350" s="11"/>
      <c r="AN4350" s="15"/>
      <c r="AO4350" s="11"/>
      <c r="AP4350" s="11"/>
    </row>
    <row r="4351" spans="3:42" outlineLevel="2" x14ac:dyDescent="0.2">
      <c r="C4351" s="252" t="s">
        <v>152</v>
      </c>
      <c r="D4351" s="119" t="s">
        <v>152</v>
      </c>
      <c r="H4351" s="798"/>
      <c r="AK4351" s="199"/>
      <c r="AM4351" s="11"/>
      <c r="AN4351" s="15"/>
      <c r="AO4351" s="11"/>
      <c r="AP4351" s="11"/>
    </row>
    <row r="4352" spans="3:42" outlineLevel="2" x14ac:dyDescent="0.2">
      <c r="C4352" s="252" t="s">
        <v>152</v>
      </c>
      <c r="D4352" s="119" t="s">
        <v>152</v>
      </c>
      <c r="F4352" s="789" t="s">
        <v>621</v>
      </c>
      <c r="G4352" s="790"/>
      <c r="H4352" s="803"/>
      <c r="I4352" s="790"/>
      <c r="J4352" s="790"/>
      <c r="K4352" s="792"/>
      <c r="L4352" s="789"/>
      <c r="M4352" s="789"/>
      <c r="N4352" s="789"/>
      <c r="O4352" s="789"/>
      <c r="P4352" s="789"/>
      <c r="Q4352" s="792"/>
      <c r="R4352" s="793"/>
      <c r="S4352" s="793"/>
      <c r="T4352" s="793"/>
      <c r="U4352" s="793"/>
      <c r="V4352" s="793"/>
      <c r="W4352" s="793"/>
      <c r="X4352" s="793"/>
      <c r="Y4352" s="793"/>
      <c r="Z4352" s="793"/>
      <c r="AA4352" s="793"/>
      <c r="AB4352" s="793"/>
      <c r="AC4352" s="793"/>
      <c r="AD4352" s="793"/>
      <c r="AE4352" s="793"/>
      <c r="AF4352" s="793"/>
      <c r="AG4352" s="793"/>
      <c r="AH4352" s="789"/>
      <c r="AI4352" s="789"/>
      <c r="AK4352" s="199"/>
      <c r="AM4352" s="11"/>
      <c r="AN4352" s="15"/>
      <c r="AO4352" s="11"/>
      <c r="AP4352" s="11"/>
    </row>
    <row r="4353" spans="3:42" outlineLevel="2" x14ac:dyDescent="0.2">
      <c r="C4353" s="252" t="s">
        <v>152</v>
      </c>
      <c r="D4353" s="119" t="s">
        <v>152</v>
      </c>
      <c r="F4353" s="794" t="s">
        <v>518</v>
      </c>
      <c r="AK4353" s="199"/>
      <c r="AM4353" s="11"/>
      <c r="AN4353" s="15"/>
      <c r="AO4353" s="11"/>
      <c r="AP4353" s="11"/>
    </row>
    <row r="4354" spans="3:42" outlineLevel="2" x14ac:dyDescent="0.2">
      <c r="C4354" s="252" t="s">
        <v>152</v>
      </c>
      <c r="D4354" s="119" t="s">
        <v>152</v>
      </c>
      <c r="F4354" s="761" t="s">
        <v>48</v>
      </c>
      <c r="G4354" s="75"/>
      <c r="H4354" s="796" t="s">
        <v>10</v>
      </c>
      <c r="I4354" s="228" t="s">
        <v>518</v>
      </c>
      <c r="J4354" s="75"/>
      <c r="K4354" s="741"/>
      <c r="L4354" s="75"/>
      <c r="M4354" s="75"/>
      <c r="N4354" s="75"/>
      <c r="O4354" s="75"/>
      <c r="P4354" s="75"/>
      <c r="Q4354" s="128" t="s">
        <v>536</v>
      </c>
      <c r="R4354" s="299">
        <v>0</v>
      </c>
      <c r="S4354" s="300">
        <v>0</v>
      </c>
      <c r="T4354" s="300">
        <v>0</v>
      </c>
      <c r="U4354" s="300">
        <v>0</v>
      </c>
      <c r="V4354" s="300">
        <v>0</v>
      </c>
      <c r="W4354" s="301">
        <v>0</v>
      </c>
      <c r="X4354" s="300">
        <v>0</v>
      </c>
      <c r="Y4354" s="300">
        <v>0</v>
      </c>
      <c r="Z4354" s="300">
        <v>0</v>
      </c>
      <c r="AA4354" s="300">
        <v>0</v>
      </c>
      <c r="AB4354" s="302">
        <v>0</v>
      </c>
      <c r="AC4354" s="302">
        <v>0</v>
      </c>
      <c r="AD4354" s="302">
        <v>0</v>
      </c>
      <c r="AE4354" s="302">
        <v>0</v>
      </c>
      <c r="AF4354" s="302">
        <v>0</v>
      </c>
      <c r="AG4354" s="302">
        <v>0</v>
      </c>
      <c r="AH4354" s="348">
        <v>0</v>
      </c>
      <c r="AI4354" s="348">
        <v>0</v>
      </c>
      <c r="AK4354" s="199"/>
      <c r="AM4354" s="11"/>
      <c r="AN4354" s="15"/>
      <c r="AO4354" s="11"/>
      <c r="AP4354" s="11"/>
    </row>
    <row r="4355" spans="3:42" outlineLevel="2" x14ac:dyDescent="0.2">
      <c r="C4355" s="252" t="s">
        <v>152</v>
      </c>
      <c r="D4355" s="119" t="s">
        <v>152</v>
      </c>
      <c r="F4355" s="783" t="s">
        <v>55</v>
      </c>
      <c r="G4355" s="83"/>
      <c r="H4355" s="798" t="s">
        <v>10</v>
      </c>
      <c r="I4355" s="240" t="s">
        <v>518</v>
      </c>
      <c r="J4355" s="83"/>
      <c r="K4355" s="736"/>
      <c r="L4355" s="83"/>
      <c r="M4355" s="83"/>
      <c r="N4355" s="83"/>
      <c r="O4355" s="83"/>
      <c r="P4355" s="83"/>
      <c r="Q4355" s="143" t="s">
        <v>536</v>
      </c>
      <c r="R4355" s="304">
        <v>0</v>
      </c>
      <c r="S4355" s="305">
        <v>0</v>
      </c>
      <c r="T4355" s="305">
        <v>0</v>
      </c>
      <c r="U4355" s="305">
        <v>0</v>
      </c>
      <c r="V4355" s="305">
        <v>0</v>
      </c>
      <c r="W4355" s="306">
        <v>0</v>
      </c>
      <c r="X4355" s="305">
        <v>0</v>
      </c>
      <c r="Y4355" s="305">
        <v>0</v>
      </c>
      <c r="Z4355" s="305">
        <v>0</v>
      </c>
      <c r="AA4355" s="305">
        <v>0</v>
      </c>
      <c r="AB4355" s="307">
        <v>0</v>
      </c>
      <c r="AC4355" s="307">
        <v>0</v>
      </c>
      <c r="AD4355" s="307">
        <v>0</v>
      </c>
      <c r="AE4355" s="307">
        <v>0</v>
      </c>
      <c r="AF4355" s="307">
        <v>0</v>
      </c>
      <c r="AG4355" s="307">
        <v>0</v>
      </c>
      <c r="AH4355" s="362">
        <v>0</v>
      </c>
      <c r="AI4355" s="362">
        <v>0</v>
      </c>
      <c r="AK4355" s="199"/>
      <c r="AM4355" s="11"/>
      <c r="AN4355" s="15"/>
      <c r="AO4355" s="11"/>
      <c r="AP4355" s="11"/>
    </row>
    <row r="4356" spans="3:42" outlineLevel="2" x14ac:dyDescent="0.2">
      <c r="C4356" s="252" t="s">
        <v>152</v>
      </c>
      <c r="D4356" s="119" t="s">
        <v>152</v>
      </c>
      <c r="F4356" s="40" t="s">
        <v>622</v>
      </c>
      <c r="AK4356" s="199"/>
      <c r="AM4356" s="11"/>
      <c r="AN4356" s="15"/>
      <c r="AO4356" s="11"/>
      <c r="AP4356" s="11"/>
    </row>
    <row r="4357" spans="3:42" outlineLevel="2" x14ac:dyDescent="0.2">
      <c r="C4357" s="252" t="s">
        <v>152</v>
      </c>
      <c r="D4357" s="119" t="s">
        <v>152</v>
      </c>
      <c r="F4357" s="761" t="s">
        <v>48</v>
      </c>
      <c r="G4357" s="75"/>
      <c r="H4357" s="796" t="s">
        <v>623</v>
      </c>
      <c r="I4357" s="801"/>
      <c r="J4357" s="75"/>
      <c r="K4357" s="741"/>
      <c r="L4357" s="75"/>
      <c r="M4357" s="75"/>
      <c r="N4357" s="75"/>
      <c r="O4357" s="75"/>
      <c r="P4357" s="75"/>
      <c r="Q4357" s="128" t="s">
        <v>536</v>
      </c>
      <c r="R4357" s="804">
        <v>0</v>
      </c>
      <c r="S4357" s="805">
        <v>0</v>
      </c>
      <c r="T4357" s="805">
        <v>0</v>
      </c>
      <c r="U4357" s="805">
        <v>0</v>
      </c>
      <c r="V4357" s="805">
        <v>0</v>
      </c>
      <c r="W4357" s="806">
        <v>0</v>
      </c>
      <c r="X4357" s="805">
        <v>0</v>
      </c>
      <c r="Y4357" s="805">
        <v>0</v>
      </c>
      <c r="Z4357" s="805">
        <v>0</v>
      </c>
      <c r="AA4357" s="805">
        <v>0</v>
      </c>
      <c r="AB4357" s="805">
        <v>0</v>
      </c>
      <c r="AC4357" s="805">
        <v>0</v>
      </c>
      <c r="AD4357" s="805">
        <v>0</v>
      </c>
      <c r="AE4357" s="805">
        <v>0</v>
      </c>
      <c r="AF4357" s="805">
        <v>0</v>
      </c>
      <c r="AG4357" s="805">
        <v>0</v>
      </c>
      <c r="AH4357" s="808">
        <v>0</v>
      </c>
      <c r="AI4357" s="808">
        <v>0</v>
      </c>
      <c r="AK4357" s="199"/>
      <c r="AM4357" s="11"/>
      <c r="AN4357" s="15"/>
      <c r="AO4357" s="11"/>
      <c r="AP4357" s="11"/>
    </row>
    <row r="4358" spans="3:42" outlineLevel="2" x14ac:dyDescent="0.2">
      <c r="C4358" s="252" t="s">
        <v>152</v>
      </c>
      <c r="D4358" s="119" t="s">
        <v>152</v>
      </c>
      <c r="F4358" s="767" t="s">
        <v>55</v>
      </c>
      <c r="H4358" s="797" t="s">
        <v>623</v>
      </c>
      <c r="K4358" s="164"/>
      <c r="Q4358" s="135" t="s">
        <v>536</v>
      </c>
      <c r="R4358" s="809">
        <v>0</v>
      </c>
      <c r="S4358" s="810">
        <v>0</v>
      </c>
      <c r="T4358" s="810">
        <v>0</v>
      </c>
      <c r="U4358" s="810">
        <v>0</v>
      </c>
      <c r="V4358" s="810">
        <v>0</v>
      </c>
      <c r="W4358" s="811">
        <v>0</v>
      </c>
      <c r="X4358" s="810">
        <v>0</v>
      </c>
      <c r="Y4358" s="810">
        <v>0</v>
      </c>
      <c r="Z4358" s="810">
        <v>0</v>
      </c>
      <c r="AA4358" s="810">
        <v>0</v>
      </c>
      <c r="AB4358" s="810">
        <v>0</v>
      </c>
      <c r="AC4358" s="810">
        <v>0</v>
      </c>
      <c r="AD4358" s="810">
        <v>0</v>
      </c>
      <c r="AE4358" s="810">
        <v>0</v>
      </c>
      <c r="AF4358" s="810">
        <v>0</v>
      </c>
      <c r="AG4358" s="810">
        <v>0</v>
      </c>
      <c r="AH4358" s="812">
        <v>0</v>
      </c>
      <c r="AI4358" s="812">
        <v>0</v>
      </c>
      <c r="AK4358" s="199"/>
      <c r="AM4358" s="11"/>
      <c r="AN4358" s="15"/>
      <c r="AO4358" s="11"/>
      <c r="AP4358" s="11"/>
    </row>
    <row r="4359" spans="3:42" outlineLevel="2" x14ac:dyDescent="0.2">
      <c r="C4359" s="252" t="s">
        <v>152</v>
      </c>
      <c r="D4359" s="119" t="s">
        <v>152</v>
      </c>
      <c r="F4359" s="783" t="s">
        <v>57</v>
      </c>
      <c r="G4359" s="83"/>
      <c r="H4359" s="798" t="s">
        <v>623</v>
      </c>
      <c r="I4359" s="799"/>
      <c r="J4359" s="83"/>
      <c r="K4359" s="736"/>
      <c r="L4359" s="83"/>
      <c r="M4359" s="83"/>
      <c r="N4359" s="83"/>
      <c r="O4359" s="83"/>
      <c r="P4359" s="83"/>
      <c r="Q4359" s="143" t="s">
        <v>536</v>
      </c>
      <c r="R4359" s="813">
        <v>0</v>
      </c>
      <c r="S4359" s="814">
        <v>0</v>
      </c>
      <c r="T4359" s="814">
        <v>0</v>
      </c>
      <c r="U4359" s="814">
        <v>0</v>
      </c>
      <c r="V4359" s="814">
        <v>0</v>
      </c>
      <c r="W4359" s="815">
        <v>0</v>
      </c>
      <c r="X4359" s="814">
        <v>0</v>
      </c>
      <c r="Y4359" s="814">
        <v>0</v>
      </c>
      <c r="Z4359" s="814">
        <v>0</v>
      </c>
      <c r="AA4359" s="814">
        <v>0</v>
      </c>
      <c r="AB4359" s="814">
        <v>0</v>
      </c>
      <c r="AC4359" s="814">
        <v>0</v>
      </c>
      <c r="AD4359" s="814">
        <v>0</v>
      </c>
      <c r="AE4359" s="814">
        <v>0</v>
      </c>
      <c r="AF4359" s="814">
        <v>0</v>
      </c>
      <c r="AG4359" s="814">
        <v>0</v>
      </c>
      <c r="AH4359" s="816">
        <v>0</v>
      </c>
      <c r="AI4359" s="816">
        <v>0</v>
      </c>
      <c r="AK4359" s="199"/>
      <c r="AM4359" s="11"/>
      <c r="AN4359" s="15"/>
      <c r="AO4359" s="11"/>
      <c r="AP4359" s="11"/>
    </row>
    <row r="4360" spans="3:42" outlineLevel="2" x14ac:dyDescent="0.2">
      <c r="C4360" s="252" t="s">
        <v>152</v>
      </c>
      <c r="D4360" s="119" t="s">
        <v>152</v>
      </c>
      <c r="AK4360" s="199"/>
      <c r="AM4360" s="11"/>
      <c r="AN4360" s="15"/>
      <c r="AO4360" s="11"/>
      <c r="AP4360" s="11"/>
    </row>
    <row r="4361" spans="3:42" outlineLevel="1" x14ac:dyDescent="0.2">
      <c r="C4361" s="252" t="s">
        <v>152</v>
      </c>
      <c r="D4361" s="119" t="s">
        <v>152</v>
      </c>
      <c r="F4361" s="121" t="s">
        <v>624</v>
      </c>
      <c r="G4361" s="756"/>
      <c r="H4361" s="757"/>
      <c r="I4361" s="788"/>
      <c r="J4361" s="756"/>
      <c r="K4361" s="758"/>
      <c r="L4361" s="759"/>
      <c r="M4361" s="759"/>
      <c r="N4361" s="759"/>
      <c r="O4361" s="759"/>
      <c r="P4361" s="759"/>
      <c r="Q4361" s="758"/>
      <c r="R4361" s="760"/>
      <c r="S4361" s="760"/>
      <c r="T4361" s="760"/>
      <c r="U4361" s="760"/>
      <c r="V4361" s="760"/>
      <c r="W4361" s="760"/>
      <c r="X4361" s="760"/>
      <c r="Y4361" s="760"/>
      <c r="Z4361" s="760"/>
      <c r="AA4361" s="760"/>
      <c r="AB4361" s="760"/>
      <c r="AC4361" s="760"/>
      <c r="AD4361" s="760"/>
      <c r="AE4361" s="760"/>
      <c r="AF4361" s="760"/>
      <c r="AG4361" s="760"/>
      <c r="AH4361" s="759"/>
      <c r="AI4361" s="759"/>
      <c r="AK4361" s="199"/>
      <c r="AM4361" s="11"/>
      <c r="AN4361" s="15"/>
      <c r="AO4361" s="11"/>
      <c r="AP4361" s="11"/>
    </row>
    <row r="4362" spans="3:42" outlineLevel="2" x14ac:dyDescent="0.2">
      <c r="C4362" s="252" t="s">
        <v>152</v>
      </c>
      <c r="D4362" s="119" t="s">
        <v>152</v>
      </c>
      <c r="F4362" s="789" t="s">
        <v>625</v>
      </c>
      <c r="G4362" s="790"/>
      <c r="H4362" s="803"/>
      <c r="I4362" s="791"/>
      <c r="J4362" s="790"/>
      <c r="K4362" s="792"/>
      <c r="L4362" s="789"/>
      <c r="M4362" s="789"/>
      <c r="N4362" s="789"/>
      <c r="O4362" s="789"/>
      <c r="P4362" s="789"/>
      <c r="Q4362" s="792"/>
      <c r="R4362" s="793"/>
      <c r="S4362" s="793"/>
      <c r="T4362" s="793"/>
      <c r="U4362" s="793"/>
      <c r="V4362" s="793"/>
      <c r="W4362" s="793"/>
      <c r="X4362" s="793"/>
      <c r="Y4362" s="793"/>
      <c r="Z4362" s="793"/>
      <c r="AA4362" s="793"/>
      <c r="AB4362" s="793"/>
      <c r="AC4362" s="793"/>
      <c r="AD4362" s="793"/>
      <c r="AE4362" s="793"/>
      <c r="AF4362" s="793"/>
      <c r="AG4362" s="793"/>
      <c r="AH4362" s="789"/>
      <c r="AI4362" s="789"/>
      <c r="AK4362" s="199"/>
      <c r="AM4362" s="11"/>
      <c r="AN4362" s="15"/>
      <c r="AO4362" s="11"/>
      <c r="AP4362" s="11"/>
    </row>
    <row r="4363" spans="3:42" outlineLevel="2" x14ac:dyDescent="0.2">
      <c r="C4363" s="252" t="s">
        <v>152</v>
      </c>
      <c r="D4363" s="119" t="s">
        <v>152</v>
      </c>
      <c r="F4363" s="794" t="s">
        <v>610</v>
      </c>
      <c r="H4363" s="795"/>
      <c r="AK4363" s="199"/>
      <c r="AM4363" s="11"/>
      <c r="AN4363" s="15"/>
      <c r="AO4363" s="11"/>
      <c r="AP4363" s="11"/>
    </row>
    <row r="4364" spans="3:42" outlineLevel="2" x14ac:dyDescent="0.2">
      <c r="C4364" s="252" t="s">
        <v>152</v>
      </c>
      <c r="D4364" s="119" t="s">
        <v>152</v>
      </c>
      <c r="F4364" s="761" t="s">
        <v>62</v>
      </c>
      <c r="G4364" s="75"/>
      <c r="H4364" s="796" t="s">
        <v>11</v>
      </c>
      <c r="I4364" s="796" t="s">
        <v>611</v>
      </c>
      <c r="J4364" s="75"/>
      <c r="K4364" s="741"/>
      <c r="L4364" s="75"/>
      <c r="M4364" s="75"/>
      <c r="N4364" s="75"/>
      <c r="O4364" s="75"/>
      <c r="P4364" s="75"/>
      <c r="Q4364" s="128" t="s">
        <v>110</v>
      </c>
      <c r="R4364" s="299">
        <v>0</v>
      </c>
      <c r="S4364" s="300">
        <v>0</v>
      </c>
      <c r="T4364" s="300">
        <v>0</v>
      </c>
      <c r="U4364" s="300">
        <v>0</v>
      </c>
      <c r="V4364" s="300">
        <v>0</v>
      </c>
      <c r="W4364" s="301">
        <v>0</v>
      </c>
      <c r="X4364" s="300">
        <v>0</v>
      </c>
      <c r="Y4364" s="300">
        <v>0</v>
      </c>
      <c r="Z4364" s="300">
        <v>0</v>
      </c>
      <c r="AA4364" s="300">
        <v>0</v>
      </c>
      <c r="AB4364" s="302">
        <v>0</v>
      </c>
      <c r="AC4364" s="302">
        <v>0</v>
      </c>
      <c r="AD4364" s="302">
        <v>0</v>
      </c>
      <c r="AE4364" s="302">
        <v>0</v>
      </c>
      <c r="AF4364" s="302">
        <v>0</v>
      </c>
      <c r="AG4364" s="302">
        <v>0</v>
      </c>
      <c r="AH4364" s="348">
        <v>0</v>
      </c>
      <c r="AI4364" s="348">
        <v>0</v>
      </c>
      <c r="AK4364" s="199"/>
      <c r="AM4364" s="11"/>
      <c r="AN4364" s="15"/>
      <c r="AO4364" s="11"/>
      <c r="AP4364" s="11"/>
    </row>
    <row r="4365" spans="3:42" outlineLevel="2" x14ac:dyDescent="0.2">
      <c r="C4365" s="252" t="s">
        <v>152</v>
      </c>
      <c r="D4365" s="119" t="s">
        <v>152</v>
      </c>
      <c r="F4365" s="767" t="s">
        <v>188</v>
      </c>
      <c r="H4365" s="797" t="s">
        <v>11</v>
      </c>
      <c r="I4365" s="797" t="s">
        <v>612</v>
      </c>
      <c r="K4365" s="164"/>
      <c r="Q4365" s="135" t="s">
        <v>110</v>
      </c>
      <c r="R4365" s="314">
        <v>0</v>
      </c>
      <c r="S4365" s="315">
        <v>0</v>
      </c>
      <c r="T4365" s="315">
        <v>0</v>
      </c>
      <c r="U4365" s="315">
        <v>0</v>
      </c>
      <c r="V4365" s="315">
        <v>0</v>
      </c>
      <c r="W4365" s="316">
        <v>0</v>
      </c>
      <c r="X4365" s="315">
        <v>0</v>
      </c>
      <c r="Y4365" s="315">
        <v>0</v>
      </c>
      <c r="Z4365" s="315">
        <v>0</v>
      </c>
      <c r="AA4365" s="315">
        <v>0</v>
      </c>
      <c r="AB4365" s="5">
        <v>0</v>
      </c>
      <c r="AC4365" s="5">
        <v>0</v>
      </c>
      <c r="AD4365" s="5">
        <v>0</v>
      </c>
      <c r="AE4365" s="5">
        <v>0</v>
      </c>
      <c r="AF4365" s="5">
        <v>0</v>
      </c>
      <c r="AG4365" s="5">
        <v>0</v>
      </c>
      <c r="AH4365" s="350">
        <v>0</v>
      </c>
      <c r="AI4365" s="350">
        <v>0</v>
      </c>
      <c r="AK4365" s="199"/>
      <c r="AM4365" s="11"/>
      <c r="AN4365" s="15"/>
      <c r="AO4365" s="11"/>
      <c r="AP4365" s="11"/>
    </row>
    <row r="4366" spans="3:42" outlineLevel="2" x14ac:dyDescent="0.2">
      <c r="C4366" s="252" t="s">
        <v>152</v>
      </c>
      <c r="D4366" s="119" t="s">
        <v>152</v>
      </c>
      <c r="F4366" s="767" t="s">
        <v>613</v>
      </c>
      <c r="H4366" s="797" t="s">
        <v>11</v>
      </c>
      <c r="I4366" s="234" t="s">
        <v>614</v>
      </c>
      <c r="K4366" s="164"/>
      <c r="Q4366" s="135" t="s">
        <v>110</v>
      </c>
      <c r="R4366" s="314">
        <v>0</v>
      </c>
      <c r="S4366" s="315">
        <v>0</v>
      </c>
      <c r="T4366" s="315">
        <v>0</v>
      </c>
      <c r="U4366" s="315">
        <v>0</v>
      </c>
      <c r="V4366" s="315">
        <v>0</v>
      </c>
      <c r="W4366" s="316">
        <v>0</v>
      </c>
      <c r="X4366" s="315">
        <v>0</v>
      </c>
      <c r="Y4366" s="315">
        <v>0</v>
      </c>
      <c r="Z4366" s="315">
        <v>0</v>
      </c>
      <c r="AA4366" s="315">
        <v>0</v>
      </c>
      <c r="AB4366" s="5">
        <v>0</v>
      </c>
      <c r="AC4366" s="5">
        <v>0</v>
      </c>
      <c r="AD4366" s="5">
        <v>0</v>
      </c>
      <c r="AE4366" s="5">
        <v>0</v>
      </c>
      <c r="AF4366" s="5">
        <v>0</v>
      </c>
      <c r="AG4366" s="5">
        <v>0</v>
      </c>
      <c r="AH4366" s="350">
        <v>0</v>
      </c>
      <c r="AI4366" s="350">
        <v>0</v>
      </c>
      <c r="AK4366" s="199"/>
      <c r="AM4366" s="11"/>
      <c r="AN4366" s="15"/>
      <c r="AO4366" s="11"/>
      <c r="AP4366" s="11"/>
    </row>
    <row r="4367" spans="3:42" outlineLevel="2" x14ac:dyDescent="0.2">
      <c r="C4367" s="252" t="s">
        <v>152</v>
      </c>
      <c r="D4367" s="119" t="s">
        <v>152</v>
      </c>
      <c r="F4367" s="783" t="s">
        <v>57</v>
      </c>
      <c r="G4367" s="83"/>
      <c r="H4367" s="798" t="s">
        <v>11</v>
      </c>
      <c r="I4367" s="799"/>
      <c r="J4367" s="83"/>
      <c r="K4367" s="736"/>
      <c r="L4367" s="83"/>
      <c r="M4367" s="83"/>
      <c r="N4367" s="83"/>
      <c r="O4367" s="83"/>
      <c r="P4367" s="83"/>
      <c r="Q4367" s="143" t="s">
        <v>110</v>
      </c>
      <c r="R4367" s="304">
        <v>0</v>
      </c>
      <c r="S4367" s="305">
        <v>0</v>
      </c>
      <c r="T4367" s="305">
        <v>0</v>
      </c>
      <c r="U4367" s="305">
        <v>0</v>
      </c>
      <c r="V4367" s="305">
        <v>0</v>
      </c>
      <c r="W4367" s="306">
        <v>0</v>
      </c>
      <c r="X4367" s="305">
        <v>0</v>
      </c>
      <c r="Y4367" s="305">
        <v>0</v>
      </c>
      <c r="Z4367" s="305">
        <v>0</v>
      </c>
      <c r="AA4367" s="305">
        <v>0</v>
      </c>
      <c r="AB4367" s="307">
        <v>0</v>
      </c>
      <c r="AC4367" s="307">
        <v>0</v>
      </c>
      <c r="AD4367" s="307">
        <v>0</v>
      </c>
      <c r="AE4367" s="307">
        <v>0</v>
      </c>
      <c r="AF4367" s="307">
        <v>0</v>
      </c>
      <c r="AG4367" s="307">
        <v>0</v>
      </c>
      <c r="AH4367" s="362">
        <v>0</v>
      </c>
      <c r="AI4367" s="362">
        <v>0</v>
      </c>
      <c r="AK4367" s="199"/>
      <c r="AM4367" s="11"/>
      <c r="AN4367" s="15"/>
      <c r="AO4367" s="11"/>
      <c r="AP4367" s="11"/>
    </row>
    <row r="4368" spans="3:42" outlineLevel="2" x14ac:dyDescent="0.2">
      <c r="C4368" s="252" t="s">
        <v>152</v>
      </c>
      <c r="D4368" s="119" t="s">
        <v>152</v>
      </c>
      <c r="F4368" s="12"/>
      <c r="H4368" s="234"/>
      <c r="K4368" s="164"/>
      <c r="Q4368" s="16"/>
      <c r="R4368" s="800">
        <v>0</v>
      </c>
      <c r="S4368" s="800">
        <v>0</v>
      </c>
      <c r="T4368" s="800">
        <v>0</v>
      </c>
      <c r="U4368" s="800">
        <v>0</v>
      </c>
      <c r="V4368" s="800">
        <v>0</v>
      </c>
      <c r="W4368" s="800">
        <v>0</v>
      </c>
      <c r="X4368" s="800">
        <v>0</v>
      </c>
      <c r="Y4368" s="800">
        <v>0</v>
      </c>
      <c r="Z4368" s="800">
        <v>0</v>
      </c>
      <c r="AA4368" s="800">
        <v>0</v>
      </c>
      <c r="AB4368" s="800">
        <v>0</v>
      </c>
      <c r="AC4368" s="800">
        <v>0</v>
      </c>
      <c r="AD4368" s="800">
        <v>0</v>
      </c>
      <c r="AE4368" s="800">
        <v>0</v>
      </c>
      <c r="AF4368" s="800">
        <v>0</v>
      </c>
      <c r="AG4368" s="800">
        <v>0</v>
      </c>
      <c r="AH4368" s="800">
        <v>0</v>
      </c>
      <c r="AI4368" s="800">
        <v>0</v>
      </c>
      <c r="AK4368" s="199"/>
      <c r="AM4368" s="11"/>
      <c r="AN4368" s="15"/>
      <c r="AO4368" s="11"/>
      <c r="AP4368" s="11"/>
    </row>
    <row r="4369" spans="3:42" outlineLevel="2" x14ac:dyDescent="0.2">
      <c r="C4369" s="252" t="s">
        <v>152</v>
      </c>
      <c r="D4369" s="119" t="s">
        <v>152</v>
      </c>
      <c r="F4369" s="794" t="s">
        <v>615</v>
      </c>
      <c r="AK4369" s="199"/>
      <c r="AM4369" s="11"/>
      <c r="AN4369" s="15"/>
      <c r="AO4369" s="11"/>
      <c r="AP4369" s="11"/>
    </row>
    <row r="4370" spans="3:42" outlineLevel="2" x14ac:dyDescent="0.2">
      <c r="C4370" s="252" t="s">
        <v>152</v>
      </c>
      <c r="D4370" s="119" t="s">
        <v>152</v>
      </c>
      <c r="F4370" s="761" t="s">
        <v>48</v>
      </c>
      <c r="G4370" s="75"/>
      <c r="H4370" s="796" t="s">
        <v>11</v>
      </c>
      <c r="I4370" s="801"/>
      <c r="J4370" s="75"/>
      <c r="K4370" s="741"/>
      <c r="L4370" s="75"/>
      <c r="M4370" s="75"/>
      <c r="N4370" s="75"/>
      <c r="O4370" s="75"/>
      <c r="P4370" s="75"/>
      <c r="Q4370" s="128" t="s">
        <v>110</v>
      </c>
      <c r="R4370" s="299">
        <v>0</v>
      </c>
      <c r="S4370" s="300">
        <v>0</v>
      </c>
      <c r="T4370" s="300">
        <v>0</v>
      </c>
      <c r="U4370" s="300">
        <v>0</v>
      </c>
      <c r="V4370" s="300">
        <v>0</v>
      </c>
      <c r="W4370" s="301">
        <v>0</v>
      </c>
      <c r="X4370" s="300">
        <v>0</v>
      </c>
      <c r="Y4370" s="300">
        <v>0</v>
      </c>
      <c r="Z4370" s="300">
        <v>0</v>
      </c>
      <c r="AA4370" s="300">
        <v>0</v>
      </c>
      <c r="AB4370" s="302">
        <v>0</v>
      </c>
      <c r="AC4370" s="302">
        <v>0</v>
      </c>
      <c r="AD4370" s="302">
        <v>0</v>
      </c>
      <c r="AE4370" s="302">
        <v>0</v>
      </c>
      <c r="AF4370" s="302">
        <v>0</v>
      </c>
      <c r="AG4370" s="302">
        <v>0</v>
      </c>
      <c r="AH4370" s="348">
        <v>0</v>
      </c>
      <c r="AI4370" s="348">
        <v>0</v>
      </c>
      <c r="AK4370" s="199"/>
      <c r="AM4370" s="11"/>
      <c r="AN4370" s="15"/>
      <c r="AO4370" s="11"/>
      <c r="AP4370" s="11"/>
    </row>
    <row r="4371" spans="3:42" outlineLevel="2" x14ac:dyDescent="0.2">
      <c r="C4371" s="252" t="s">
        <v>152</v>
      </c>
      <c r="D4371" s="119" t="s">
        <v>152</v>
      </c>
      <c r="F4371" s="767" t="s">
        <v>55</v>
      </c>
      <c r="H4371" s="797" t="s">
        <v>11</v>
      </c>
      <c r="K4371" s="164"/>
      <c r="Q4371" s="135" t="s">
        <v>110</v>
      </c>
      <c r="R4371" s="314">
        <v>0</v>
      </c>
      <c r="S4371" s="315">
        <v>0</v>
      </c>
      <c r="T4371" s="315">
        <v>0</v>
      </c>
      <c r="U4371" s="315">
        <v>0</v>
      </c>
      <c r="V4371" s="315">
        <v>0</v>
      </c>
      <c r="W4371" s="316">
        <v>0</v>
      </c>
      <c r="X4371" s="315">
        <v>0</v>
      </c>
      <c r="Y4371" s="315">
        <v>0</v>
      </c>
      <c r="Z4371" s="315">
        <v>0</v>
      </c>
      <c r="AA4371" s="315">
        <v>0</v>
      </c>
      <c r="AB4371" s="5">
        <v>0</v>
      </c>
      <c r="AC4371" s="5">
        <v>0</v>
      </c>
      <c r="AD4371" s="5">
        <v>0</v>
      </c>
      <c r="AE4371" s="5">
        <v>0</v>
      </c>
      <c r="AF4371" s="5">
        <v>0</v>
      </c>
      <c r="AG4371" s="5">
        <v>0</v>
      </c>
      <c r="AH4371" s="350">
        <v>0</v>
      </c>
      <c r="AI4371" s="350">
        <v>0</v>
      </c>
      <c r="AK4371" s="199"/>
      <c r="AM4371" s="11"/>
      <c r="AN4371" s="15"/>
      <c r="AO4371" s="11"/>
      <c r="AP4371" s="11"/>
    </row>
    <row r="4372" spans="3:42" outlineLevel="2" x14ac:dyDescent="0.2">
      <c r="C4372" s="252" t="s">
        <v>152</v>
      </c>
      <c r="D4372" s="119" t="s">
        <v>152</v>
      </c>
      <c r="F4372" s="783" t="s">
        <v>57</v>
      </c>
      <c r="G4372" s="83"/>
      <c r="H4372" s="798" t="s">
        <v>11</v>
      </c>
      <c r="I4372" s="799"/>
      <c r="J4372" s="83"/>
      <c r="K4372" s="736"/>
      <c r="L4372" s="83"/>
      <c r="M4372" s="83"/>
      <c r="N4372" s="83"/>
      <c r="O4372" s="83"/>
      <c r="P4372" s="83"/>
      <c r="Q4372" s="143" t="s">
        <v>110</v>
      </c>
      <c r="R4372" s="304">
        <v>0</v>
      </c>
      <c r="S4372" s="305">
        <v>0</v>
      </c>
      <c r="T4372" s="305">
        <v>0</v>
      </c>
      <c r="U4372" s="305">
        <v>0</v>
      </c>
      <c r="V4372" s="305">
        <v>0</v>
      </c>
      <c r="W4372" s="306">
        <v>0</v>
      </c>
      <c r="X4372" s="305">
        <v>0</v>
      </c>
      <c r="Y4372" s="305">
        <v>0</v>
      </c>
      <c r="Z4372" s="305">
        <v>0</v>
      </c>
      <c r="AA4372" s="305">
        <v>0</v>
      </c>
      <c r="AB4372" s="307">
        <v>0</v>
      </c>
      <c r="AC4372" s="307">
        <v>0</v>
      </c>
      <c r="AD4372" s="307">
        <v>0</v>
      </c>
      <c r="AE4372" s="307">
        <v>0</v>
      </c>
      <c r="AF4372" s="307">
        <v>0</v>
      </c>
      <c r="AG4372" s="307">
        <v>0</v>
      </c>
      <c r="AH4372" s="362">
        <v>0</v>
      </c>
      <c r="AI4372" s="362">
        <v>0</v>
      </c>
      <c r="AK4372" s="199"/>
      <c r="AM4372" s="11"/>
      <c r="AN4372" s="15"/>
      <c r="AO4372" s="11"/>
      <c r="AP4372" s="11"/>
    </row>
    <row r="4373" spans="3:42" outlineLevel="2" x14ac:dyDescent="0.2">
      <c r="C4373" s="252" t="s">
        <v>152</v>
      </c>
      <c r="D4373" s="119" t="s">
        <v>152</v>
      </c>
      <c r="F4373" s="12"/>
      <c r="H4373" s="164"/>
      <c r="K4373" s="164"/>
      <c r="Q4373" s="16"/>
      <c r="R4373" s="800">
        <v>0</v>
      </c>
      <c r="S4373" s="800">
        <v>0</v>
      </c>
      <c r="T4373" s="800">
        <v>0</v>
      </c>
      <c r="U4373" s="800">
        <v>0</v>
      </c>
      <c r="V4373" s="800">
        <v>0</v>
      </c>
      <c r="W4373" s="800">
        <v>0</v>
      </c>
      <c r="X4373" s="800">
        <v>0</v>
      </c>
      <c r="Y4373" s="800">
        <v>0</v>
      </c>
      <c r="Z4373" s="800">
        <v>0</v>
      </c>
      <c r="AA4373" s="800">
        <v>0</v>
      </c>
      <c r="AB4373" s="800">
        <v>0</v>
      </c>
      <c r="AC4373" s="800">
        <v>0</v>
      </c>
      <c r="AD4373" s="800">
        <v>0</v>
      </c>
      <c r="AE4373" s="800">
        <v>0</v>
      </c>
      <c r="AF4373" s="800">
        <v>0</v>
      </c>
      <c r="AG4373" s="800">
        <v>0</v>
      </c>
      <c r="AH4373" s="800">
        <v>0</v>
      </c>
      <c r="AI4373" s="800">
        <v>0</v>
      </c>
      <c r="AK4373" s="199"/>
      <c r="AM4373" s="11"/>
      <c r="AN4373" s="15"/>
      <c r="AO4373" s="11"/>
      <c r="AP4373" s="11"/>
    </row>
    <row r="4374" spans="3:42" outlineLevel="2" x14ac:dyDescent="0.2">
      <c r="C4374" s="252" t="s">
        <v>152</v>
      </c>
      <c r="D4374" s="119" t="s">
        <v>152</v>
      </c>
      <c r="F4374" s="794" t="s">
        <v>69</v>
      </c>
      <c r="AK4374" s="199"/>
      <c r="AM4374" s="11"/>
      <c r="AN4374" s="15"/>
      <c r="AO4374" s="11"/>
      <c r="AP4374" s="11"/>
    </row>
    <row r="4375" spans="3:42" outlineLevel="2" x14ac:dyDescent="0.2">
      <c r="C4375" s="252" t="s">
        <v>152</v>
      </c>
      <c r="D4375" s="119" t="s">
        <v>152</v>
      </c>
      <c r="F4375" s="761" t="s">
        <v>9</v>
      </c>
      <c r="G4375" s="75"/>
      <c r="H4375" s="796" t="s">
        <v>11</v>
      </c>
      <c r="I4375" s="801"/>
      <c r="J4375" s="75"/>
      <c r="K4375" s="741"/>
      <c r="L4375" s="75"/>
      <c r="M4375" s="75"/>
      <c r="N4375" s="75"/>
      <c r="O4375" s="75"/>
      <c r="P4375" s="75"/>
      <c r="Q4375" s="128" t="s">
        <v>110</v>
      </c>
      <c r="R4375" s="299">
        <v>0</v>
      </c>
      <c r="S4375" s="300">
        <v>0</v>
      </c>
      <c r="T4375" s="300">
        <v>0</v>
      </c>
      <c r="U4375" s="300">
        <v>0</v>
      </c>
      <c r="V4375" s="300">
        <v>0</v>
      </c>
      <c r="W4375" s="301">
        <v>0</v>
      </c>
      <c r="X4375" s="300">
        <v>0</v>
      </c>
      <c r="Y4375" s="300">
        <v>0</v>
      </c>
      <c r="Z4375" s="300">
        <v>0</v>
      </c>
      <c r="AA4375" s="300">
        <v>0</v>
      </c>
      <c r="AB4375" s="302">
        <v>0</v>
      </c>
      <c r="AC4375" s="302">
        <v>0</v>
      </c>
      <c r="AD4375" s="302">
        <v>0</v>
      </c>
      <c r="AE4375" s="302">
        <v>0</v>
      </c>
      <c r="AF4375" s="302">
        <v>0</v>
      </c>
      <c r="AG4375" s="302">
        <v>0</v>
      </c>
      <c r="AH4375" s="348">
        <v>0</v>
      </c>
      <c r="AI4375" s="348">
        <v>0</v>
      </c>
      <c r="AK4375" s="199"/>
      <c r="AM4375" s="11"/>
      <c r="AN4375" s="15"/>
      <c r="AO4375" s="11"/>
      <c r="AP4375" s="11"/>
    </row>
    <row r="4376" spans="3:42" outlineLevel="2" x14ac:dyDescent="0.2">
      <c r="C4376" s="252" t="s">
        <v>152</v>
      </c>
      <c r="D4376" s="119" t="s">
        <v>152</v>
      </c>
      <c r="F4376" s="767" t="s">
        <v>14</v>
      </c>
      <c r="H4376" s="797" t="s">
        <v>11</v>
      </c>
      <c r="K4376" s="164"/>
      <c r="Q4376" s="135" t="s">
        <v>110</v>
      </c>
      <c r="R4376" s="314">
        <v>0</v>
      </c>
      <c r="S4376" s="315">
        <v>0</v>
      </c>
      <c r="T4376" s="315">
        <v>0</v>
      </c>
      <c r="U4376" s="315">
        <v>0</v>
      </c>
      <c r="V4376" s="315">
        <v>0</v>
      </c>
      <c r="W4376" s="316">
        <v>0</v>
      </c>
      <c r="X4376" s="315">
        <v>0</v>
      </c>
      <c r="Y4376" s="315">
        <v>0</v>
      </c>
      <c r="Z4376" s="315">
        <v>0</v>
      </c>
      <c r="AA4376" s="315">
        <v>0</v>
      </c>
      <c r="AB4376" s="5">
        <v>0</v>
      </c>
      <c r="AC4376" s="5">
        <v>0</v>
      </c>
      <c r="AD4376" s="5">
        <v>0</v>
      </c>
      <c r="AE4376" s="5">
        <v>0</v>
      </c>
      <c r="AF4376" s="5">
        <v>0</v>
      </c>
      <c r="AG4376" s="5">
        <v>0</v>
      </c>
      <c r="AH4376" s="350">
        <v>0</v>
      </c>
      <c r="AI4376" s="350">
        <v>0</v>
      </c>
      <c r="AK4376" s="199"/>
      <c r="AM4376" s="11"/>
      <c r="AN4376" s="15"/>
      <c r="AO4376" s="11"/>
      <c r="AP4376" s="11"/>
    </row>
    <row r="4377" spans="3:42" outlineLevel="2" x14ac:dyDescent="0.2">
      <c r="C4377" s="252" t="s">
        <v>152</v>
      </c>
      <c r="D4377" s="119" t="s">
        <v>152</v>
      </c>
      <c r="F4377" s="783" t="s">
        <v>16</v>
      </c>
      <c r="G4377" s="83"/>
      <c r="H4377" s="798" t="s">
        <v>11</v>
      </c>
      <c r="I4377" s="799"/>
      <c r="J4377" s="83"/>
      <c r="K4377" s="736"/>
      <c r="L4377" s="83"/>
      <c r="M4377" s="83"/>
      <c r="N4377" s="83"/>
      <c r="O4377" s="83"/>
      <c r="P4377" s="83"/>
      <c r="Q4377" s="143" t="s">
        <v>110</v>
      </c>
      <c r="R4377" s="304">
        <v>0</v>
      </c>
      <c r="S4377" s="305">
        <v>0</v>
      </c>
      <c r="T4377" s="305">
        <v>0</v>
      </c>
      <c r="U4377" s="305">
        <v>0</v>
      </c>
      <c r="V4377" s="305">
        <v>0</v>
      </c>
      <c r="W4377" s="306">
        <v>0</v>
      </c>
      <c r="X4377" s="305">
        <v>0</v>
      </c>
      <c r="Y4377" s="305">
        <v>0</v>
      </c>
      <c r="Z4377" s="305">
        <v>0</v>
      </c>
      <c r="AA4377" s="305">
        <v>0</v>
      </c>
      <c r="AB4377" s="307">
        <v>0</v>
      </c>
      <c r="AC4377" s="307">
        <v>0</v>
      </c>
      <c r="AD4377" s="307">
        <v>0</v>
      </c>
      <c r="AE4377" s="307">
        <v>0</v>
      </c>
      <c r="AF4377" s="307">
        <v>0</v>
      </c>
      <c r="AG4377" s="307">
        <v>0</v>
      </c>
      <c r="AH4377" s="362">
        <v>0</v>
      </c>
      <c r="AI4377" s="362">
        <v>0</v>
      </c>
      <c r="AK4377" s="199"/>
      <c r="AM4377" s="11"/>
      <c r="AN4377" s="15"/>
      <c r="AO4377" s="11"/>
      <c r="AP4377" s="11"/>
    </row>
    <row r="4378" spans="3:42" outlineLevel="2" x14ac:dyDescent="0.2">
      <c r="C4378" s="252" t="s">
        <v>152</v>
      </c>
      <c r="D4378" s="119" t="s">
        <v>152</v>
      </c>
      <c r="F4378" s="12"/>
      <c r="H4378" s="797"/>
      <c r="K4378" s="164"/>
      <c r="Q4378" s="16"/>
      <c r="R4378" s="800">
        <v>0</v>
      </c>
      <c r="S4378" s="800">
        <v>0</v>
      </c>
      <c r="T4378" s="800">
        <v>0</v>
      </c>
      <c r="U4378" s="800">
        <v>0</v>
      </c>
      <c r="V4378" s="800">
        <v>0</v>
      </c>
      <c r="W4378" s="800">
        <v>0</v>
      </c>
      <c r="X4378" s="800">
        <v>0</v>
      </c>
      <c r="Y4378" s="800">
        <v>0</v>
      </c>
      <c r="Z4378" s="800">
        <v>0</v>
      </c>
      <c r="AA4378" s="800">
        <v>0</v>
      </c>
      <c r="AB4378" s="800">
        <v>0</v>
      </c>
      <c r="AC4378" s="800">
        <v>0</v>
      </c>
      <c r="AD4378" s="800">
        <v>0</v>
      </c>
      <c r="AE4378" s="800">
        <v>0</v>
      </c>
      <c r="AF4378" s="800">
        <v>0</v>
      </c>
      <c r="AG4378" s="800">
        <v>0</v>
      </c>
      <c r="AH4378" s="800">
        <v>0</v>
      </c>
      <c r="AI4378" s="800">
        <v>0</v>
      </c>
      <c r="AK4378" s="199"/>
      <c r="AM4378" s="11"/>
      <c r="AN4378" s="15"/>
      <c r="AO4378" s="11"/>
      <c r="AP4378" s="11"/>
    </row>
    <row r="4379" spans="3:42" outlineLevel="2" x14ac:dyDescent="0.2">
      <c r="C4379" s="252" t="s">
        <v>152</v>
      </c>
      <c r="D4379" s="119" t="s">
        <v>152</v>
      </c>
      <c r="F4379" s="794" t="s">
        <v>616</v>
      </c>
      <c r="AK4379" s="199"/>
      <c r="AM4379" s="11"/>
      <c r="AN4379" s="15"/>
      <c r="AO4379" s="11"/>
      <c r="AP4379" s="11"/>
    </row>
    <row r="4380" spans="3:42" outlineLevel="2" x14ac:dyDescent="0.2">
      <c r="C4380" s="252" t="s">
        <v>152</v>
      </c>
      <c r="D4380" s="119" t="s">
        <v>152</v>
      </c>
      <c r="F4380" s="761" t="s">
        <v>48</v>
      </c>
      <c r="G4380" s="75"/>
      <c r="H4380" s="796" t="s">
        <v>11</v>
      </c>
      <c r="I4380" s="228" t="s">
        <v>617</v>
      </c>
      <c r="J4380" s="75"/>
      <c r="K4380" s="741"/>
      <c r="L4380" s="75"/>
      <c r="M4380" s="75"/>
      <c r="N4380" s="75"/>
      <c r="O4380" s="75"/>
      <c r="P4380" s="75"/>
      <c r="Q4380" s="128" t="s">
        <v>110</v>
      </c>
      <c r="R4380" s="299">
        <v>0</v>
      </c>
      <c r="S4380" s="300">
        <v>0</v>
      </c>
      <c r="T4380" s="300">
        <v>0</v>
      </c>
      <c r="U4380" s="300">
        <v>0</v>
      </c>
      <c r="V4380" s="300">
        <v>0</v>
      </c>
      <c r="W4380" s="301">
        <v>0</v>
      </c>
      <c r="X4380" s="300">
        <v>0</v>
      </c>
      <c r="Y4380" s="300">
        <v>0</v>
      </c>
      <c r="Z4380" s="300">
        <v>0</v>
      </c>
      <c r="AA4380" s="300">
        <v>0</v>
      </c>
      <c r="AB4380" s="302">
        <v>0</v>
      </c>
      <c r="AC4380" s="302">
        <v>0</v>
      </c>
      <c r="AD4380" s="302">
        <v>0</v>
      </c>
      <c r="AE4380" s="302">
        <v>0</v>
      </c>
      <c r="AF4380" s="302">
        <v>0</v>
      </c>
      <c r="AG4380" s="302">
        <v>0</v>
      </c>
      <c r="AH4380" s="348">
        <v>0</v>
      </c>
      <c r="AI4380" s="348">
        <v>0</v>
      </c>
      <c r="AK4380" s="199"/>
      <c r="AM4380" s="11"/>
      <c r="AN4380" s="15"/>
      <c r="AO4380" s="11"/>
      <c r="AP4380" s="11"/>
    </row>
    <row r="4381" spans="3:42" outlineLevel="2" x14ac:dyDescent="0.2">
      <c r="C4381" s="252" t="s">
        <v>152</v>
      </c>
      <c r="D4381" s="119" t="s">
        <v>152</v>
      </c>
      <c r="F4381" s="767" t="s">
        <v>55</v>
      </c>
      <c r="H4381" s="797" t="s">
        <v>11</v>
      </c>
      <c r="I4381" s="234" t="s">
        <v>617</v>
      </c>
      <c r="K4381" s="164"/>
      <c r="Q4381" s="135" t="s">
        <v>110</v>
      </c>
      <c r="R4381" s="314">
        <v>0</v>
      </c>
      <c r="S4381" s="315">
        <v>0</v>
      </c>
      <c r="T4381" s="315">
        <v>0</v>
      </c>
      <c r="U4381" s="315">
        <v>0</v>
      </c>
      <c r="V4381" s="315">
        <v>0</v>
      </c>
      <c r="W4381" s="316">
        <v>0</v>
      </c>
      <c r="X4381" s="315">
        <v>0</v>
      </c>
      <c r="Y4381" s="315">
        <v>0</v>
      </c>
      <c r="Z4381" s="315">
        <v>0</v>
      </c>
      <c r="AA4381" s="315">
        <v>0</v>
      </c>
      <c r="AB4381" s="5">
        <v>0</v>
      </c>
      <c r="AC4381" s="5">
        <v>0</v>
      </c>
      <c r="AD4381" s="5">
        <v>0</v>
      </c>
      <c r="AE4381" s="5">
        <v>0</v>
      </c>
      <c r="AF4381" s="5">
        <v>0</v>
      </c>
      <c r="AG4381" s="5">
        <v>0</v>
      </c>
      <c r="AH4381" s="350">
        <v>0</v>
      </c>
      <c r="AI4381" s="350">
        <v>0</v>
      </c>
      <c r="AK4381" s="199"/>
      <c r="AM4381" s="11"/>
      <c r="AN4381" s="15"/>
      <c r="AO4381" s="11"/>
      <c r="AP4381" s="11"/>
    </row>
    <row r="4382" spans="3:42" outlineLevel="2" x14ac:dyDescent="0.2">
      <c r="C4382" s="252" t="s">
        <v>152</v>
      </c>
      <c r="D4382" s="119" t="s">
        <v>152</v>
      </c>
      <c r="F4382" s="783" t="s">
        <v>57</v>
      </c>
      <c r="G4382" s="83"/>
      <c r="H4382" s="798" t="s">
        <v>11</v>
      </c>
      <c r="I4382" s="240" t="s">
        <v>617</v>
      </c>
      <c r="J4382" s="83"/>
      <c r="K4382" s="736"/>
      <c r="L4382" s="83"/>
      <c r="M4382" s="83"/>
      <c r="N4382" s="83"/>
      <c r="O4382" s="83"/>
      <c r="P4382" s="83"/>
      <c r="Q4382" s="143" t="s">
        <v>110</v>
      </c>
      <c r="R4382" s="304">
        <v>0</v>
      </c>
      <c r="S4382" s="305">
        <v>0</v>
      </c>
      <c r="T4382" s="305">
        <v>0</v>
      </c>
      <c r="U4382" s="305">
        <v>0</v>
      </c>
      <c r="V4382" s="305">
        <v>0</v>
      </c>
      <c r="W4382" s="306">
        <v>0</v>
      </c>
      <c r="X4382" s="305">
        <v>0</v>
      </c>
      <c r="Y4382" s="305">
        <v>0</v>
      </c>
      <c r="Z4382" s="305">
        <v>0</v>
      </c>
      <c r="AA4382" s="305">
        <v>0</v>
      </c>
      <c r="AB4382" s="307">
        <v>0</v>
      </c>
      <c r="AC4382" s="307">
        <v>0</v>
      </c>
      <c r="AD4382" s="307">
        <v>0</v>
      </c>
      <c r="AE4382" s="307">
        <v>0</v>
      </c>
      <c r="AF4382" s="307">
        <v>0</v>
      </c>
      <c r="AG4382" s="307">
        <v>0</v>
      </c>
      <c r="AH4382" s="362">
        <v>0</v>
      </c>
      <c r="AI4382" s="362">
        <v>0</v>
      </c>
      <c r="AK4382" s="199"/>
      <c r="AM4382" s="11"/>
      <c r="AN4382" s="15"/>
      <c r="AO4382" s="11"/>
      <c r="AP4382" s="11"/>
    </row>
    <row r="4383" spans="3:42" outlineLevel="2" x14ac:dyDescent="0.2">
      <c r="C4383" s="252" t="s">
        <v>152</v>
      </c>
      <c r="D4383" s="119" t="s">
        <v>152</v>
      </c>
      <c r="F4383" s="802" t="s">
        <v>626</v>
      </c>
      <c r="R4383" s="800">
        <v>0</v>
      </c>
      <c r="S4383" s="800">
        <v>0</v>
      </c>
      <c r="T4383" s="800">
        <v>0</v>
      </c>
      <c r="U4383" s="800">
        <v>0</v>
      </c>
      <c r="V4383" s="800">
        <v>0</v>
      </c>
      <c r="W4383" s="800">
        <v>0</v>
      </c>
      <c r="X4383" s="800">
        <v>0</v>
      </c>
      <c r="Y4383" s="800">
        <v>0</v>
      </c>
      <c r="Z4383" s="800">
        <v>0</v>
      </c>
      <c r="AA4383" s="800">
        <v>0</v>
      </c>
      <c r="AB4383" s="800">
        <v>0</v>
      </c>
      <c r="AC4383" s="800">
        <v>0</v>
      </c>
      <c r="AD4383" s="800">
        <v>0</v>
      </c>
      <c r="AE4383" s="800">
        <v>0</v>
      </c>
      <c r="AF4383" s="800">
        <v>0</v>
      </c>
      <c r="AG4383" s="800">
        <v>0</v>
      </c>
      <c r="AH4383" s="800">
        <v>0</v>
      </c>
      <c r="AI4383" s="800">
        <v>0</v>
      </c>
      <c r="AK4383" s="199"/>
      <c r="AM4383" s="11"/>
      <c r="AN4383" s="15"/>
      <c r="AO4383" s="11"/>
      <c r="AP4383" s="11"/>
    </row>
    <row r="4384" spans="3:42" outlineLevel="2" x14ac:dyDescent="0.2">
      <c r="C4384" s="252" t="s">
        <v>152</v>
      </c>
      <c r="D4384" s="119" t="s">
        <v>152</v>
      </c>
      <c r="R4384" s="5"/>
      <c r="S4384" s="5"/>
      <c r="T4384" s="5"/>
      <c r="U4384" s="5"/>
      <c r="V4384" s="5"/>
      <c r="W4384" s="5"/>
      <c r="X4384" s="5"/>
      <c r="Y4384" s="5"/>
      <c r="AK4384" s="199"/>
      <c r="AM4384" s="11"/>
      <c r="AN4384" s="15"/>
      <c r="AO4384" s="11"/>
      <c r="AP4384" s="11"/>
    </row>
    <row r="4385" spans="3:42" outlineLevel="2" x14ac:dyDescent="0.2">
      <c r="C4385" s="252" t="s">
        <v>152</v>
      </c>
      <c r="D4385" s="119" t="s">
        <v>152</v>
      </c>
      <c r="F4385" s="789" t="s">
        <v>627</v>
      </c>
      <c r="G4385" s="790"/>
      <c r="H4385" s="803"/>
      <c r="I4385" s="790"/>
      <c r="J4385" s="790"/>
      <c r="K4385" s="792"/>
      <c r="L4385" s="789"/>
      <c r="M4385" s="789"/>
      <c r="N4385" s="789"/>
      <c r="O4385" s="789"/>
      <c r="P4385" s="789"/>
      <c r="Q4385" s="792"/>
      <c r="R4385" s="793"/>
      <c r="S4385" s="793"/>
      <c r="T4385" s="793"/>
      <c r="U4385" s="793"/>
      <c r="V4385" s="793"/>
      <c r="W4385" s="793"/>
      <c r="X4385" s="793"/>
      <c r="Y4385" s="793"/>
      <c r="Z4385" s="793"/>
      <c r="AA4385" s="793"/>
      <c r="AB4385" s="793"/>
      <c r="AC4385" s="793"/>
      <c r="AD4385" s="793"/>
      <c r="AE4385" s="793"/>
      <c r="AF4385" s="793"/>
      <c r="AG4385" s="793"/>
      <c r="AH4385" s="789"/>
      <c r="AI4385" s="789"/>
      <c r="AK4385" s="199"/>
      <c r="AM4385" s="11"/>
      <c r="AN4385" s="15"/>
      <c r="AO4385" s="11"/>
      <c r="AP4385" s="11"/>
    </row>
    <row r="4386" spans="3:42" outlineLevel="2" x14ac:dyDescent="0.2">
      <c r="C4386" s="252" t="s">
        <v>152</v>
      </c>
      <c r="D4386" s="119" t="s">
        <v>152</v>
      </c>
      <c r="F4386" t="s">
        <v>620</v>
      </c>
      <c r="AK4386" s="199"/>
      <c r="AM4386" s="11"/>
      <c r="AN4386" s="15"/>
      <c r="AO4386" s="11"/>
      <c r="AP4386" s="11"/>
    </row>
    <row r="4387" spans="3:42" outlineLevel="2" x14ac:dyDescent="0.2">
      <c r="C4387" s="252" t="s">
        <v>152</v>
      </c>
      <c r="D4387" s="119" t="s">
        <v>152</v>
      </c>
      <c r="F4387" s="761" t="s">
        <v>48</v>
      </c>
      <c r="G4387" s="75"/>
      <c r="H4387" s="796" t="s">
        <v>628</v>
      </c>
      <c r="I4387" s="801"/>
      <c r="J4387" s="75"/>
      <c r="K4387" s="741"/>
      <c r="L4387" s="75"/>
      <c r="M4387" s="75"/>
      <c r="N4387" s="75"/>
      <c r="O4387" s="75"/>
      <c r="P4387" s="75"/>
      <c r="Q4387" s="128" t="s">
        <v>536</v>
      </c>
      <c r="R4387" s="804">
        <v>0</v>
      </c>
      <c r="S4387" s="805">
        <v>0</v>
      </c>
      <c r="T4387" s="805">
        <v>0</v>
      </c>
      <c r="U4387" s="805">
        <v>0</v>
      </c>
      <c r="V4387" s="805">
        <v>0</v>
      </c>
      <c r="W4387" s="806">
        <v>0</v>
      </c>
      <c r="X4387" s="805">
        <v>0</v>
      </c>
      <c r="Y4387" s="805">
        <v>0</v>
      </c>
      <c r="Z4387" s="805">
        <v>0</v>
      </c>
      <c r="AA4387" s="805">
        <v>0</v>
      </c>
      <c r="AB4387" s="805">
        <v>0</v>
      </c>
      <c r="AC4387" s="805">
        <v>0</v>
      </c>
      <c r="AD4387" s="805">
        <v>0</v>
      </c>
      <c r="AE4387" s="805">
        <v>0</v>
      </c>
      <c r="AF4387" s="805">
        <v>0</v>
      </c>
      <c r="AG4387" s="805">
        <v>0</v>
      </c>
      <c r="AH4387" s="808">
        <v>0</v>
      </c>
      <c r="AI4387" s="808">
        <v>0</v>
      </c>
      <c r="AK4387" s="199"/>
      <c r="AM4387" s="11"/>
      <c r="AN4387" s="15"/>
      <c r="AO4387" s="11"/>
      <c r="AP4387" s="11"/>
    </row>
    <row r="4388" spans="3:42" outlineLevel="2" x14ac:dyDescent="0.2">
      <c r="C4388" s="252" t="s">
        <v>152</v>
      </c>
      <c r="D4388" s="119" t="s">
        <v>152</v>
      </c>
      <c r="F4388" s="767" t="s">
        <v>55</v>
      </c>
      <c r="H4388" s="797" t="s">
        <v>628</v>
      </c>
      <c r="K4388" s="164"/>
      <c r="Q4388" s="135" t="s">
        <v>536</v>
      </c>
      <c r="R4388" s="809">
        <v>0</v>
      </c>
      <c r="S4388" s="810">
        <v>0</v>
      </c>
      <c r="T4388" s="810">
        <v>0</v>
      </c>
      <c r="U4388" s="810">
        <v>0</v>
      </c>
      <c r="V4388" s="810">
        <v>0</v>
      </c>
      <c r="W4388" s="811">
        <v>0</v>
      </c>
      <c r="X4388" s="810">
        <v>0</v>
      </c>
      <c r="Y4388" s="810">
        <v>0</v>
      </c>
      <c r="Z4388" s="810">
        <v>0</v>
      </c>
      <c r="AA4388" s="810">
        <v>0</v>
      </c>
      <c r="AB4388" s="810">
        <v>0</v>
      </c>
      <c r="AC4388" s="810">
        <v>0</v>
      </c>
      <c r="AD4388" s="810">
        <v>0</v>
      </c>
      <c r="AE4388" s="810">
        <v>0</v>
      </c>
      <c r="AF4388" s="810">
        <v>0</v>
      </c>
      <c r="AG4388" s="810">
        <v>0</v>
      </c>
      <c r="AH4388" s="812">
        <v>0</v>
      </c>
      <c r="AI4388" s="812">
        <v>0</v>
      </c>
      <c r="AK4388" s="199"/>
      <c r="AM4388" s="11"/>
      <c r="AN4388" s="15"/>
      <c r="AO4388" s="11"/>
      <c r="AP4388" s="11"/>
    </row>
    <row r="4389" spans="3:42" outlineLevel="2" x14ac:dyDescent="0.2">
      <c r="C4389" s="252" t="s">
        <v>152</v>
      </c>
      <c r="D4389" s="119" t="s">
        <v>152</v>
      </c>
      <c r="F4389" s="783" t="s">
        <v>57</v>
      </c>
      <c r="G4389" s="83"/>
      <c r="H4389" s="798" t="s">
        <v>628</v>
      </c>
      <c r="I4389" s="799"/>
      <c r="J4389" s="83"/>
      <c r="K4389" s="736"/>
      <c r="L4389" s="83"/>
      <c r="M4389" s="83"/>
      <c r="N4389" s="83"/>
      <c r="O4389" s="83"/>
      <c r="P4389" s="83"/>
      <c r="Q4389" s="143" t="s">
        <v>536</v>
      </c>
      <c r="R4389" s="813">
        <v>0</v>
      </c>
      <c r="S4389" s="814">
        <v>0</v>
      </c>
      <c r="T4389" s="814">
        <v>0</v>
      </c>
      <c r="U4389" s="814">
        <v>0</v>
      </c>
      <c r="V4389" s="814">
        <v>0</v>
      </c>
      <c r="W4389" s="815">
        <v>0</v>
      </c>
      <c r="X4389" s="814">
        <v>0</v>
      </c>
      <c r="Y4389" s="814">
        <v>0</v>
      </c>
      <c r="Z4389" s="814">
        <v>0</v>
      </c>
      <c r="AA4389" s="814">
        <v>0</v>
      </c>
      <c r="AB4389" s="814">
        <v>0</v>
      </c>
      <c r="AC4389" s="814">
        <v>0</v>
      </c>
      <c r="AD4389" s="814">
        <v>0</v>
      </c>
      <c r="AE4389" s="814">
        <v>0</v>
      </c>
      <c r="AF4389" s="814">
        <v>0</v>
      </c>
      <c r="AG4389" s="814">
        <v>0</v>
      </c>
      <c r="AH4389" s="816">
        <v>0</v>
      </c>
      <c r="AI4389" s="816">
        <v>0</v>
      </c>
      <c r="AK4389" s="199"/>
      <c r="AM4389" s="11"/>
      <c r="AN4389" s="15"/>
      <c r="AO4389" s="11"/>
      <c r="AP4389" s="11"/>
    </row>
    <row r="4390" spans="3:42" outlineLevel="2" x14ac:dyDescent="0.2">
      <c r="C4390" s="252" t="s">
        <v>152</v>
      </c>
      <c r="D4390" s="119" t="s">
        <v>152</v>
      </c>
      <c r="AK4390" s="199"/>
      <c r="AM4390" s="11"/>
      <c r="AN4390" s="15"/>
      <c r="AO4390" s="11"/>
      <c r="AP4390" s="11"/>
    </row>
    <row r="4391" spans="3:42" outlineLevel="1" x14ac:dyDescent="0.2">
      <c r="C4391" s="252" t="s">
        <v>152</v>
      </c>
      <c r="D4391" s="119" t="s">
        <v>152</v>
      </c>
      <c r="F4391" s="121" t="s">
        <v>629</v>
      </c>
      <c r="G4391" s="756"/>
      <c r="H4391" s="757"/>
      <c r="I4391" s="788"/>
      <c r="J4391" s="756"/>
      <c r="K4391" s="758"/>
      <c r="L4391" s="759"/>
      <c r="M4391" s="759"/>
      <c r="N4391" s="759"/>
      <c r="O4391" s="759"/>
      <c r="P4391" s="759"/>
      <c r="Q4391" s="758"/>
      <c r="R4391" s="760"/>
      <c r="S4391" s="760"/>
      <c r="T4391" s="760"/>
      <c r="U4391" s="760"/>
      <c r="V4391" s="760"/>
      <c r="W4391" s="760"/>
      <c r="X4391" s="760"/>
      <c r="Y4391" s="760"/>
      <c r="Z4391" s="760"/>
      <c r="AA4391" s="760"/>
      <c r="AB4391" s="760"/>
      <c r="AC4391" s="760"/>
      <c r="AD4391" s="760"/>
      <c r="AE4391" s="760"/>
      <c r="AF4391" s="760"/>
      <c r="AG4391" s="760"/>
      <c r="AH4391" s="759"/>
      <c r="AI4391" s="759"/>
      <c r="AK4391" s="199"/>
      <c r="AM4391" s="11"/>
      <c r="AN4391" s="15"/>
      <c r="AO4391" s="11"/>
      <c r="AP4391" s="11"/>
    </row>
    <row r="4392" spans="3:42" outlineLevel="2" x14ac:dyDescent="0.2">
      <c r="C4392" s="252" t="s">
        <v>152</v>
      </c>
      <c r="D4392" s="119" t="s">
        <v>152</v>
      </c>
      <c r="F4392" s="789" t="s">
        <v>630</v>
      </c>
      <c r="G4392" s="790"/>
      <c r="H4392" s="803"/>
      <c r="I4392" s="791"/>
      <c r="J4392" s="790"/>
      <c r="K4392" s="792"/>
      <c r="L4392" s="789"/>
      <c r="M4392" s="789"/>
      <c r="N4392" s="789"/>
      <c r="O4392" s="789"/>
      <c r="P4392" s="789"/>
      <c r="Q4392" s="792"/>
      <c r="R4392" s="793"/>
      <c r="S4392" s="793"/>
      <c r="T4392" s="793"/>
      <c r="U4392" s="793"/>
      <c r="V4392" s="793"/>
      <c r="W4392" s="793"/>
      <c r="X4392" s="793"/>
      <c r="Y4392" s="793"/>
      <c r="Z4392" s="793"/>
      <c r="AA4392" s="793"/>
      <c r="AB4392" s="793"/>
      <c r="AC4392" s="793"/>
      <c r="AD4392" s="793"/>
      <c r="AE4392" s="793"/>
      <c r="AF4392" s="793"/>
      <c r="AG4392" s="793"/>
      <c r="AH4392" s="789"/>
      <c r="AI4392" s="789"/>
      <c r="AK4392" s="199"/>
      <c r="AM4392" s="11"/>
      <c r="AN4392" s="15"/>
      <c r="AO4392" s="11"/>
      <c r="AP4392" s="11"/>
    </row>
    <row r="4393" spans="3:42" outlineLevel="2" x14ac:dyDescent="0.2">
      <c r="C4393" s="252" t="s">
        <v>152</v>
      </c>
      <c r="D4393" s="119" t="s">
        <v>152</v>
      </c>
      <c r="F4393" s="794" t="s">
        <v>610</v>
      </c>
      <c r="H4393" s="795"/>
      <c r="AK4393" s="199"/>
      <c r="AM4393" s="11"/>
      <c r="AN4393" s="15"/>
      <c r="AO4393" s="11"/>
      <c r="AP4393" s="11"/>
    </row>
    <row r="4394" spans="3:42" outlineLevel="2" x14ac:dyDescent="0.2">
      <c r="C4394" s="252" t="s">
        <v>152</v>
      </c>
      <c r="D4394" s="119" t="s">
        <v>152</v>
      </c>
      <c r="F4394" s="761" t="s">
        <v>62</v>
      </c>
      <c r="G4394" s="75"/>
      <c r="H4394" s="796" t="s">
        <v>580</v>
      </c>
      <c r="I4394" s="796" t="s">
        <v>611</v>
      </c>
      <c r="J4394" s="75"/>
      <c r="K4394" s="741"/>
      <c r="L4394" s="75"/>
      <c r="M4394" s="75"/>
      <c r="N4394" s="75"/>
      <c r="O4394" s="75"/>
      <c r="P4394" s="75"/>
      <c r="Q4394" s="128" t="s">
        <v>110</v>
      </c>
      <c r="R4394" s="299">
        <v>0</v>
      </c>
      <c r="S4394" s="300">
        <v>0</v>
      </c>
      <c r="T4394" s="300">
        <v>0</v>
      </c>
      <c r="U4394" s="300">
        <v>0</v>
      </c>
      <c r="V4394" s="300">
        <v>0</v>
      </c>
      <c r="W4394" s="301">
        <v>0</v>
      </c>
      <c r="X4394" s="300">
        <v>0</v>
      </c>
      <c r="Y4394" s="300">
        <v>0</v>
      </c>
      <c r="Z4394" s="300">
        <v>0</v>
      </c>
      <c r="AA4394" s="300">
        <v>0</v>
      </c>
      <c r="AB4394" s="302">
        <v>0</v>
      </c>
      <c r="AC4394" s="302">
        <v>0</v>
      </c>
      <c r="AD4394" s="302">
        <v>0</v>
      </c>
      <c r="AE4394" s="302">
        <v>0</v>
      </c>
      <c r="AF4394" s="302">
        <v>0</v>
      </c>
      <c r="AG4394" s="302">
        <v>0</v>
      </c>
      <c r="AH4394" s="348">
        <v>0</v>
      </c>
      <c r="AI4394" s="348">
        <v>0</v>
      </c>
      <c r="AK4394" s="199"/>
      <c r="AM4394" s="11"/>
      <c r="AN4394" s="15"/>
      <c r="AO4394" s="11"/>
      <c r="AP4394" s="11"/>
    </row>
    <row r="4395" spans="3:42" outlineLevel="2" x14ac:dyDescent="0.2">
      <c r="C4395" s="252" t="s">
        <v>152</v>
      </c>
      <c r="D4395" s="119" t="s">
        <v>152</v>
      </c>
      <c r="F4395" s="767" t="s">
        <v>188</v>
      </c>
      <c r="H4395" s="797" t="s">
        <v>580</v>
      </c>
      <c r="I4395" s="797" t="s">
        <v>612</v>
      </c>
      <c r="K4395" s="164"/>
      <c r="Q4395" s="135" t="s">
        <v>110</v>
      </c>
      <c r="R4395" s="314">
        <v>0</v>
      </c>
      <c r="S4395" s="315">
        <v>0</v>
      </c>
      <c r="T4395" s="315">
        <v>0</v>
      </c>
      <c r="U4395" s="315">
        <v>0</v>
      </c>
      <c r="V4395" s="315">
        <v>0</v>
      </c>
      <c r="W4395" s="316">
        <v>0</v>
      </c>
      <c r="X4395" s="315">
        <v>0</v>
      </c>
      <c r="Y4395" s="315">
        <v>0</v>
      </c>
      <c r="Z4395" s="315">
        <v>0</v>
      </c>
      <c r="AA4395" s="315">
        <v>0</v>
      </c>
      <c r="AB4395" s="5">
        <v>0</v>
      </c>
      <c r="AC4395" s="5">
        <v>0</v>
      </c>
      <c r="AD4395" s="5">
        <v>0</v>
      </c>
      <c r="AE4395" s="5">
        <v>0</v>
      </c>
      <c r="AF4395" s="5">
        <v>0</v>
      </c>
      <c r="AG4395" s="5">
        <v>0</v>
      </c>
      <c r="AH4395" s="350">
        <v>0</v>
      </c>
      <c r="AI4395" s="350">
        <v>0</v>
      </c>
      <c r="AK4395" s="199"/>
      <c r="AM4395" s="11"/>
      <c r="AN4395" s="15"/>
      <c r="AO4395" s="11"/>
      <c r="AP4395" s="11"/>
    </row>
    <row r="4396" spans="3:42" outlineLevel="2" x14ac:dyDescent="0.2">
      <c r="C4396" s="252" t="s">
        <v>152</v>
      </c>
      <c r="D4396" s="119" t="s">
        <v>152</v>
      </c>
      <c r="F4396" s="767" t="s">
        <v>613</v>
      </c>
      <c r="H4396" s="797" t="s">
        <v>580</v>
      </c>
      <c r="I4396" s="234" t="s">
        <v>614</v>
      </c>
      <c r="K4396" s="164"/>
      <c r="Q4396" s="135" t="s">
        <v>110</v>
      </c>
      <c r="R4396" s="314">
        <v>0</v>
      </c>
      <c r="S4396" s="315">
        <v>0</v>
      </c>
      <c r="T4396" s="315">
        <v>0</v>
      </c>
      <c r="U4396" s="315">
        <v>0</v>
      </c>
      <c r="V4396" s="315">
        <v>0</v>
      </c>
      <c r="W4396" s="316">
        <v>0</v>
      </c>
      <c r="X4396" s="315">
        <v>0</v>
      </c>
      <c r="Y4396" s="315">
        <v>0</v>
      </c>
      <c r="Z4396" s="315">
        <v>0</v>
      </c>
      <c r="AA4396" s="315">
        <v>0</v>
      </c>
      <c r="AB4396" s="5">
        <v>0</v>
      </c>
      <c r="AC4396" s="5">
        <v>0</v>
      </c>
      <c r="AD4396" s="5">
        <v>0</v>
      </c>
      <c r="AE4396" s="5">
        <v>0</v>
      </c>
      <c r="AF4396" s="5">
        <v>0</v>
      </c>
      <c r="AG4396" s="5">
        <v>0</v>
      </c>
      <c r="AH4396" s="350">
        <v>0</v>
      </c>
      <c r="AI4396" s="350">
        <v>0</v>
      </c>
      <c r="AK4396" s="199"/>
      <c r="AM4396" s="11"/>
      <c r="AN4396" s="15"/>
      <c r="AO4396" s="11"/>
      <c r="AP4396" s="11"/>
    </row>
    <row r="4397" spans="3:42" outlineLevel="2" x14ac:dyDescent="0.2">
      <c r="C4397" s="252" t="s">
        <v>152</v>
      </c>
      <c r="D4397" s="119" t="s">
        <v>152</v>
      </c>
      <c r="F4397" s="783" t="s">
        <v>57</v>
      </c>
      <c r="G4397" s="83"/>
      <c r="H4397" s="798" t="s">
        <v>580</v>
      </c>
      <c r="I4397" s="799"/>
      <c r="J4397" s="83"/>
      <c r="K4397" s="736"/>
      <c r="L4397" s="83"/>
      <c r="M4397" s="83"/>
      <c r="N4397" s="83"/>
      <c r="O4397" s="83"/>
      <c r="P4397" s="83"/>
      <c r="Q4397" s="143" t="s">
        <v>110</v>
      </c>
      <c r="R4397" s="304">
        <v>0</v>
      </c>
      <c r="S4397" s="305">
        <v>0</v>
      </c>
      <c r="T4397" s="305">
        <v>0</v>
      </c>
      <c r="U4397" s="305">
        <v>0</v>
      </c>
      <c r="V4397" s="305">
        <v>0</v>
      </c>
      <c r="W4397" s="306">
        <v>0</v>
      </c>
      <c r="X4397" s="305">
        <v>0</v>
      </c>
      <c r="Y4397" s="305">
        <v>0</v>
      </c>
      <c r="Z4397" s="305">
        <v>0</v>
      </c>
      <c r="AA4397" s="305">
        <v>0</v>
      </c>
      <c r="AB4397" s="307">
        <v>0</v>
      </c>
      <c r="AC4397" s="307">
        <v>0</v>
      </c>
      <c r="AD4397" s="307">
        <v>0</v>
      </c>
      <c r="AE4397" s="307">
        <v>0</v>
      </c>
      <c r="AF4397" s="307">
        <v>0</v>
      </c>
      <c r="AG4397" s="307">
        <v>0</v>
      </c>
      <c r="AH4397" s="362">
        <v>0</v>
      </c>
      <c r="AI4397" s="362">
        <v>0</v>
      </c>
      <c r="AK4397" s="199"/>
      <c r="AM4397" s="11"/>
      <c r="AN4397" s="15"/>
      <c r="AO4397" s="11"/>
      <c r="AP4397" s="11"/>
    </row>
    <row r="4398" spans="3:42" outlineLevel="2" x14ac:dyDescent="0.2">
      <c r="C4398" s="252" t="s">
        <v>152</v>
      </c>
      <c r="D4398" s="119" t="s">
        <v>152</v>
      </c>
      <c r="F4398" s="12"/>
      <c r="H4398" s="234"/>
      <c r="K4398" s="164"/>
      <c r="Q4398" s="16"/>
      <c r="R4398" s="800">
        <v>0</v>
      </c>
      <c r="S4398" s="800">
        <v>0</v>
      </c>
      <c r="T4398" s="800">
        <v>0</v>
      </c>
      <c r="U4398" s="800">
        <v>0</v>
      </c>
      <c r="V4398" s="800">
        <v>0</v>
      </c>
      <c r="W4398" s="800">
        <v>0</v>
      </c>
      <c r="X4398" s="800">
        <v>0</v>
      </c>
      <c r="Y4398" s="800">
        <v>0</v>
      </c>
      <c r="Z4398" s="800">
        <v>0</v>
      </c>
      <c r="AA4398" s="800">
        <v>0</v>
      </c>
      <c r="AB4398" s="800">
        <v>0</v>
      </c>
      <c r="AC4398" s="800">
        <v>0</v>
      </c>
      <c r="AD4398" s="800">
        <v>0</v>
      </c>
      <c r="AE4398" s="800">
        <v>0</v>
      </c>
      <c r="AF4398" s="800">
        <v>0</v>
      </c>
      <c r="AG4398" s="800">
        <v>0</v>
      </c>
      <c r="AH4398" s="800">
        <v>0</v>
      </c>
      <c r="AI4398" s="800">
        <v>0</v>
      </c>
      <c r="AK4398" s="199"/>
      <c r="AM4398" s="11"/>
      <c r="AN4398" s="15"/>
      <c r="AO4398" s="11"/>
      <c r="AP4398" s="11"/>
    </row>
    <row r="4399" spans="3:42" outlineLevel="2" x14ac:dyDescent="0.2">
      <c r="C4399" s="252" t="s">
        <v>152</v>
      </c>
      <c r="D4399" s="119" t="s">
        <v>152</v>
      </c>
      <c r="F4399" s="794" t="s">
        <v>615</v>
      </c>
      <c r="AK4399" s="199"/>
      <c r="AM4399" s="11"/>
      <c r="AN4399" s="15"/>
      <c r="AO4399" s="11"/>
      <c r="AP4399" s="11"/>
    </row>
    <row r="4400" spans="3:42" outlineLevel="2" x14ac:dyDescent="0.2">
      <c r="C4400" s="252" t="s">
        <v>152</v>
      </c>
      <c r="D4400" s="119" t="s">
        <v>152</v>
      </c>
      <c r="F4400" s="761" t="s">
        <v>48</v>
      </c>
      <c r="G4400" s="75"/>
      <c r="H4400" s="796" t="s">
        <v>580</v>
      </c>
      <c r="I4400" s="801"/>
      <c r="J4400" s="75"/>
      <c r="K4400" s="741"/>
      <c r="L4400" s="75"/>
      <c r="M4400" s="75"/>
      <c r="N4400" s="75"/>
      <c r="O4400" s="75"/>
      <c r="P4400" s="75"/>
      <c r="Q4400" s="128" t="s">
        <v>110</v>
      </c>
      <c r="R4400" s="299">
        <v>0</v>
      </c>
      <c r="S4400" s="300">
        <v>0</v>
      </c>
      <c r="T4400" s="300">
        <v>0</v>
      </c>
      <c r="U4400" s="300">
        <v>0</v>
      </c>
      <c r="V4400" s="300">
        <v>0</v>
      </c>
      <c r="W4400" s="301">
        <v>0</v>
      </c>
      <c r="X4400" s="300">
        <v>0</v>
      </c>
      <c r="Y4400" s="300">
        <v>0</v>
      </c>
      <c r="Z4400" s="300">
        <v>0</v>
      </c>
      <c r="AA4400" s="300">
        <v>0</v>
      </c>
      <c r="AB4400" s="302">
        <v>0</v>
      </c>
      <c r="AC4400" s="302">
        <v>0</v>
      </c>
      <c r="AD4400" s="302">
        <v>0</v>
      </c>
      <c r="AE4400" s="302">
        <v>0</v>
      </c>
      <c r="AF4400" s="302">
        <v>0</v>
      </c>
      <c r="AG4400" s="302">
        <v>0</v>
      </c>
      <c r="AH4400" s="348">
        <v>0</v>
      </c>
      <c r="AI4400" s="348">
        <v>0</v>
      </c>
      <c r="AK4400" s="199"/>
      <c r="AM4400" s="11"/>
      <c r="AN4400" s="15"/>
      <c r="AO4400" s="11"/>
      <c r="AP4400" s="11"/>
    </row>
    <row r="4401" spans="3:42" outlineLevel="2" x14ac:dyDescent="0.2">
      <c r="C4401" s="252" t="s">
        <v>152</v>
      </c>
      <c r="D4401" s="119" t="s">
        <v>152</v>
      </c>
      <c r="F4401" s="767" t="s">
        <v>55</v>
      </c>
      <c r="H4401" s="797" t="s">
        <v>580</v>
      </c>
      <c r="K4401" s="164"/>
      <c r="Q4401" s="135" t="s">
        <v>110</v>
      </c>
      <c r="R4401" s="314">
        <v>0</v>
      </c>
      <c r="S4401" s="315">
        <v>0</v>
      </c>
      <c r="T4401" s="315">
        <v>0</v>
      </c>
      <c r="U4401" s="315">
        <v>0</v>
      </c>
      <c r="V4401" s="315">
        <v>0</v>
      </c>
      <c r="W4401" s="316">
        <v>0</v>
      </c>
      <c r="X4401" s="315">
        <v>0</v>
      </c>
      <c r="Y4401" s="315">
        <v>0</v>
      </c>
      <c r="Z4401" s="315">
        <v>0</v>
      </c>
      <c r="AA4401" s="315">
        <v>0</v>
      </c>
      <c r="AB4401" s="5">
        <v>0</v>
      </c>
      <c r="AC4401" s="5">
        <v>0</v>
      </c>
      <c r="AD4401" s="5">
        <v>0</v>
      </c>
      <c r="AE4401" s="5">
        <v>0</v>
      </c>
      <c r="AF4401" s="5">
        <v>0</v>
      </c>
      <c r="AG4401" s="5">
        <v>0</v>
      </c>
      <c r="AH4401" s="350">
        <v>0</v>
      </c>
      <c r="AI4401" s="350">
        <v>0</v>
      </c>
      <c r="AK4401" s="199"/>
      <c r="AM4401" s="11"/>
      <c r="AN4401" s="15"/>
      <c r="AO4401" s="11"/>
      <c r="AP4401" s="11"/>
    </row>
    <row r="4402" spans="3:42" outlineLevel="2" x14ac:dyDescent="0.2">
      <c r="C4402" s="252" t="s">
        <v>152</v>
      </c>
      <c r="D4402" s="119" t="s">
        <v>152</v>
      </c>
      <c r="F4402" s="783" t="s">
        <v>57</v>
      </c>
      <c r="G4402" s="83"/>
      <c r="H4402" s="798" t="s">
        <v>580</v>
      </c>
      <c r="I4402" s="799"/>
      <c r="J4402" s="83"/>
      <c r="K4402" s="736"/>
      <c r="L4402" s="83"/>
      <c r="M4402" s="83"/>
      <c r="N4402" s="83"/>
      <c r="O4402" s="83"/>
      <c r="P4402" s="83"/>
      <c r="Q4402" s="143" t="s">
        <v>110</v>
      </c>
      <c r="R4402" s="304">
        <v>0</v>
      </c>
      <c r="S4402" s="305">
        <v>0</v>
      </c>
      <c r="T4402" s="305">
        <v>0</v>
      </c>
      <c r="U4402" s="305">
        <v>0</v>
      </c>
      <c r="V4402" s="305">
        <v>0</v>
      </c>
      <c r="W4402" s="306">
        <v>0</v>
      </c>
      <c r="X4402" s="305">
        <v>0</v>
      </c>
      <c r="Y4402" s="305">
        <v>0</v>
      </c>
      <c r="Z4402" s="305">
        <v>0</v>
      </c>
      <c r="AA4402" s="305">
        <v>0</v>
      </c>
      <c r="AB4402" s="307">
        <v>0</v>
      </c>
      <c r="AC4402" s="307">
        <v>0</v>
      </c>
      <c r="AD4402" s="307">
        <v>0</v>
      </c>
      <c r="AE4402" s="307">
        <v>0</v>
      </c>
      <c r="AF4402" s="307">
        <v>0</v>
      </c>
      <c r="AG4402" s="307">
        <v>0</v>
      </c>
      <c r="AH4402" s="362">
        <v>0</v>
      </c>
      <c r="AI4402" s="362">
        <v>0</v>
      </c>
      <c r="AK4402" s="199"/>
      <c r="AM4402" s="11"/>
      <c r="AN4402" s="15"/>
      <c r="AO4402" s="11"/>
      <c r="AP4402" s="11"/>
    </row>
    <row r="4403" spans="3:42" outlineLevel="2" x14ac:dyDescent="0.2">
      <c r="C4403" s="252" t="s">
        <v>152</v>
      </c>
      <c r="D4403" s="119" t="s">
        <v>152</v>
      </c>
      <c r="F4403" s="12"/>
      <c r="H4403" s="164"/>
      <c r="K4403" s="164"/>
      <c r="Q4403" s="16"/>
      <c r="R4403" s="800">
        <v>0</v>
      </c>
      <c r="S4403" s="800">
        <v>0</v>
      </c>
      <c r="T4403" s="800">
        <v>0</v>
      </c>
      <c r="U4403" s="800">
        <v>0</v>
      </c>
      <c r="V4403" s="800">
        <v>0</v>
      </c>
      <c r="W4403" s="800">
        <v>0</v>
      </c>
      <c r="X4403" s="800">
        <v>0</v>
      </c>
      <c r="Y4403" s="800">
        <v>0</v>
      </c>
      <c r="Z4403" s="800">
        <v>0</v>
      </c>
      <c r="AA4403" s="800">
        <v>0</v>
      </c>
      <c r="AB4403" s="800">
        <v>0</v>
      </c>
      <c r="AC4403" s="800">
        <v>0</v>
      </c>
      <c r="AD4403" s="800">
        <v>0</v>
      </c>
      <c r="AE4403" s="800">
        <v>0</v>
      </c>
      <c r="AF4403" s="800">
        <v>0</v>
      </c>
      <c r="AG4403" s="800">
        <v>0</v>
      </c>
      <c r="AH4403" s="800">
        <v>0</v>
      </c>
      <c r="AI4403" s="800">
        <v>0</v>
      </c>
      <c r="AK4403" s="199"/>
      <c r="AM4403" s="11"/>
      <c r="AN4403" s="15"/>
      <c r="AO4403" s="11"/>
      <c r="AP4403" s="11"/>
    </row>
    <row r="4404" spans="3:42" outlineLevel="2" x14ac:dyDescent="0.2">
      <c r="C4404" s="252" t="s">
        <v>152</v>
      </c>
      <c r="D4404" s="119" t="s">
        <v>152</v>
      </c>
      <c r="F4404" s="794" t="s">
        <v>69</v>
      </c>
      <c r="AK4404" s="199"/>
      <c r="AM4404" s="11"/>
      <c r="AN4404" s="15"/>
      <c r="AO4404" s="11"/>
      <c r="AP4404" s="11"/>
    </row>
    <row r="4405" spans="3:42" outlineLevel="2" x14ac:dyDescent="0.2">
      <c r="C4405" s="252" t="s">
        <v>152</v>
      </c>
      <c r="D4405" s="119" t="s">
        <v>152</v>
      </c>
      <c r="F4405" s="761" t="s">
        <v>9</v>
      </c>
      <c r="G4405" s="75"/>
      <c r="H4405" s="796" t="s">
        <v>580</v>
      </c>
      <c r="I4405" s="801"/>
      <c r="J4405" s="75"/>
      <c r="K4405" s="741"/>
      <c r="L4405" s="75"/>
      <c r="M4405" s="75"/>
      <c r="N4405" s="75"/>
      <c r="O4405" s="75"/>
      <c r="P4405" s="75"/>
      <c r="Q4405" s="128" t="s">
        <v>110</v>
      </c>
      <c r="R4405" s="299">
        <v>0</v>
      </c>
      <c r="S4405" s="300">
        <v>0</v>
      </c>
      <c r="T4405" s="300">
        <v>0</v>
      </c>
      <c r="U4405" s="300">
        <v>0</v>
      </c>
      <c r="V4405" s="300">
        <v>0</v>
      </c>
      <c r="W4405" s="301">
        <v>0</v>
      </c>
      <c r="X4405" s="300">
        <v>0</v>
      </c>
      <c r="Y4405" s="300">
        <v>0</v>
      </c>
      <c r="Z4405" s="300">
        <v>0</v>
      </c>
      <c r="AA4405" s="300">
        <v>0</v>
      </c>
      <c r="AB4405" s="302">
        <v>0</v>
      </c>
      <c r="AC4405" s="302">
        <v>0</v>
      </c>
      <c r="AD4405" s="302">
        <v>0</v>
      </c>
      <c r="AE4405" s="302">
        <v>0</v>
      </c>
      <c r="AF4405" s="302">
        <v>0</v>
      </c>
      <c r="AG4405" s="302">
        <v>0</v>
      </c>
      <c r="AH4405" s="348">
        <v>0</v>
      </c>
      <c r="AI4405" s="348">
        <v>0</v>
      </c>
      <c r="AK4405" s="199"/>
      <c r="AM4405" s="11"/>
      <c r="AN4405" s="15"/>
      <c r="AO4405" s="11"/>
      <c r="AP4405" s="11"/>
    </row>
    <row r="4406" spans="3:42" outlineLevel="2" x14ac:dyDescent="0.2">
      <c r="C4406" s="252" t="s">
        <v>152</v>
      </c>
      <c r="D4406" s="119" t="s">
        <v>152</v>
      </c>
      <c r="F4406" s="767" t="s">
        <v>14</v>
      </c>
      <c r="H4406" s="797" t="s">
        <v>580</v>
      </c>
      <c r="K4406" s="164"/>
      <c r="Q4406" s="135" t="s">
        <v>110</v>
      </c>
      <c r="R4406" s="314">
        <v>0</v>
      </c>
      <c r="S4406" s="315">
        <v>0</v>
      </c>
      <c r="T4406" s="315">
        <v>0</v>
      </c>
      <c r="U4406" s="315">
        <v>0</v>
      </c>
      <c r="V4406" s="315">
        <v>0</v>
      </c>
      <c r="W4406" s="316">
        <v>0</v>
      </c>
      <c r="X4406" s="315">
        <v>0</v>
      </c>
      <c r="Y4406" s="315">
        <v>0</v>
      </c>
      <c r="Z4406" s="315">
        <v>0</v>
      </c>
      <c r="AA4406" s="315">
        <v>0</v>
      </c>
      <c r="AB4406" s="5">
        <v>0</v>
      </c>
      <c r="AC4406" s="5">
        <v>0</v>
      </c>
      <c r="AD4406" s="5">
        <v>0</v>
      </c>
      <c r="AE4406" s="5">
        <v>0</v>
      </c>
      <c r="AF4406" s="5">
        <v>0</v>
      </c>
      <c r="AG4406" s="5">
        <v>0</v>
      </c>
      <c r="AH4406" s="350">
        <v>0</v>
      </c>
      <c r="AI4406" s="350">
        <v>0</v>
      </c>
      <c r="AK4406" s="199"/>
      <c r="AM4406" s="11"/>
      <c r="AN4406" s="15"/>
      <c r="AO4406" s="11"/>
      <c r="AP4406" s="11"/>
    </row>
    <row r="4407" spans="3:42" outlineLevel="2" x14ac:dyDescent="0.2">
      <c r="C4407" s="252" t="s">
        <v>152</v>
      </c>
      <c r="D4407" s="119" t="s">
        <v>152</v>
      </c>
      <c r="F4407" s="783" t="s">
        <v>16</v>
      </c>
      <c r="G4407" s="83"/>
      <c r="H4407" s="798" t="s">
        <v>580</v>
      </c>
      <c r="I4407" s="799"/>
      <c r="J4407" s="83"/>
      <c r="K4407" s="736"/>
      <c r="L4407" s="83"/>
      <c r="M4407" s="83"/>
      <c r="N4407" s="83"/>
      <c r="O4407" s="83"/>
      <c r="P4407" s="83"/>
      <c r="Q4407" s="143" t="s">
        <v>110</v>
      </c>
      <c r="R4407" s="304">
        <v>0</v>
      </c>
      <c r="S4407" s="305">
        <v>0</v>
      </c>
      <c r="T4407" s="305">
        <v>0</v>
      </c>
      <c r="U4407" s="305">
        <v>0</v>
      </c>
      <c r="V4407" s="305">
        <v>0</v>
      </c>
      <c r="W4407" s="306">
        <v>0</v>
      </c>
      <c r="X4407" s="305">
        <v>0</v>
      </c>
      <c r="Y4407" s="305">
        <v>0</v>
      </c>
      <c r="Z4407" s="305">
        <v>0</v>
      </c>
      <c r="AA4407" s="305">
        <v>0</v>
      </c>
      <c r="AB4407" s="307">
        <v>0</v>
      </c>
      <c r="AC4407" s="307">
        <v>0</v>
      </c>
      <c r="AD4407" s="307">
        <v>0</v>
      </c>
      <c r="AE4407" s="307">
        <v>0</v>
      </c>
      <c r="AF4407" s="307">
        <v>0</v>
      </c>
      <c r="AG4407" s="307">
        <v>0</v>
      </c>
      <c r="AH4407" s="362">
        <v>0</v>
      </c>
      <c r="AI4407" s="362">
        <v>0</v>
      </c>
      <c r="AK4407" s="199"/>
      <c r="AM4407" s="11"/>
      <c r="AN4407" s="15"/>
      <c r="AO4407" s="11"/>
      <c r="AP4407" s="11"/>
    </row>
    <row r="4408" spans="3:42" outlineLevel="2" x14ac:dyDescent="0.2">
      <c r="C4408" s="252" t="s">
        <v>152</v>
      </c>
      <c r="D4408" s="119" t="s">
        <v>152</v>
      </c>
      <c r="F4408" s="12"/>
      <c r="H4408" s="797"/>
      <c r="K4408" s="164"/>
      <c r="Q4408" s="16"/>
      <c r="R4408" s="800">
        <v>0</v>
      </c>
      <c r="S4408" s="800">
        <v>0</v>
      </c>
      <c r="T4408" s="800">
        <v>0</v>
      </c>
      <c r="U4408" s="800">
        <v>0</v>
      </c>
      <c r="V4408" s="800">
        <v>0</v>
      </c>
      <c r="W4408" s="800">
        <v>0</v>
      </c>
      <c r="X4408" s="800">
        <v>0</v>
      </c>
      <c r="Y4408" s="800">
        <v>0</v>
      </c>
      <c r="Z4408" s="800">
        <v>0</v>
      </c>
      <c r="AA4408" s="800">
        <v>0</v>
      </c>
      <c r="AB4408" s="800">
        <v>0</v>
      </c>
      <c r="AC4408" s="800">
        <v>0</v>
      </c>
      <c r="AD4408" s="800">
        <v>0</v>
      </c>
      <c r="AE4408" s="800">
        <v>0</v>
      </c>
      <c r="AF4408" s="800">
        <v>0</v>
      </c>
      <c r="AG4408" s="800">
        <v>0</v>
      </c>
      <c r="AH4408" s="800">
        <v>0</v>
      </c>
      <c r="AI4408" s="800">
        <v>0</v>
      </c>
      <c r="AK4408" s="199"/>
      <c r="AM4408" s="11"/>
      <c r="AN4408" s="15"/>
      <c r="AO4408" s="11"/>
      <c r="AP4408" s="11"/>
    </row>
    <row r="4409" spans="3:42" outlineLevel="2" x14ac:dyDescent="0.2">
      <c r="C4409" s="252" t="s">
        <v>152</v>
      </c>
      <c r="D4409" s="119" t="s">
        <v>152</v>
      </c>
      <c r="F4409" s="794" t="s">
        <v>616</v>
      </c>
      <c r="AK4409" s="199"/>
      <c r="AM4409" s="11"/>
      <c r="AN4409" s="15"/>
      <c r="AO4409" s="11"/>
      <c r="AP4409" s="11"/>
    </row>
    <row r="4410" spans="3:42" outlineLevel="2" x14ac:dyDescent="0.2">
      <c r="C4410" s="252" t="s">
        <v>152</v>
      </c>
      <c r="D4410" s="119" t="s">
        <v>152</v>
      </c>
      <c r="F4410" s="761" t="s">
        <v>48</v>
      </c>
      <c r="G4410" s="75"/>
      <c r="H4410" s="796" t="s">
        <v>580</v>
      </c>
      <c r="I4410" s="228" t="s">
        <v>617</v>
      </c>
      <c r="J4410" s="75"/>
      <c r="K4410" s="741"/>
      <c r="L4410" s="75"/>
      <c r="M4410" s="75"/>
      <c r="N4410" s="75"/>
      <c r="O4410" s="75"/>
      <c r="P4410" s="75"/>
      <c r="Q4410" s="128" t="s">
        <v>110</v>
      </c>
      <c r="R4410" s="299">
        <v>0</v>
      </c>
      <c r="S4410" s="300">
        <v>0</v>
      </c>
      <c r="T4410" s="300">
        <v>0</v>
      </c>
      <c r="U4410" s="300">
        <v>0</v>
      </c>
      <c r="V4410" s="300">
        <v>0</v>
      </c>
      <c r="W4410" s="301">
        <v>0</v>
      </c>
      <c r="X4410" s="300">
        <v>0</v>
      </c>
      <c r="Y4410" s="300">
        <v>0</v>
      </c>
      <c r="Z4410" s="300">
        <v>0</v>
      </c>
      <c r="AA4410" s="300">
        <v>0</v>
      </c>
      <c r="AB4410" s="302">
        <v>0</v>
      </c>
      <c r="AC4410" s="302">
        <v>0</v>
      </c>
      <c r="AD4410" s="302">
        <v>0</v>
      </c>
      <c r="AE4410" s="302">
        <v>0</v>
      </c>
      <c r="AF4410" s="302">
        <v>0</v>
      </c>
      <c r="AG4410" s="302">
        <v>0</v>
      </c>
      <c r="AH4410" s="348">
        <v>0</v>
      </c>
      <c r="AI4410" s="348">
        <v>0</v>
      </c>
      <c r="AK4410" s="199"/>
      <c r="AM4410" s="11"/>
      <c r="AN4410" s="15"/>
      <c r="AO4410" s="11"/>
      <c r="AP4410" s="11"/>
    </row>
    <row r="4411" spans="3:42" outlineLevel="2" x14ac:dyDescent="0.2">
      <c r="C4411" s="252" t="s">
        <v>152</v>
      </c>
      <c r="D4411" s="119" t="s">
        <v>152</v>
      </c>
      <c r="F4411" s="767" t="s">
        <v>55</v>
      </c>
      <c r="H4411" s="797" t="s">
        <v>580</v>
      </c>
      <c r="I4411" s="234" t="s">
        <v>617</v>
      </c>
      <c r="K4411" s="164"/>
      <c r="Q4411" s="135" t="s">
        <v>110</v>
      </c>
      <c r="R4411" s="314">
        <v>0</v>
      </c>
      <c r="S4411" s="315">
        <v>0</v>
      </c>
      <c r="T4411" s="315">
        <v>0</v>
      </c>
      <c r="U4411" s="315">
        <v>0</v>
      </c>
      <c r="V4411" s="315">
        <v>0</v>
      </c>
      <c r="W4411" s="316">
        <v>0</v>
      </c>
      <c r="X4411" s="315">
        <v>0</v>
      </c>
      <c r="Y4411" s="315">
        <v>0</v>
      </c>
      <c r="Z4411" s="315">
        <v>0</v>
      </c>
      <c r="AA4411" s="315">
        <v>0</v>
      </c>
      <c r="AB4411" s="5">
        <v>0</v>
      </c>
      <c r="AC4411" s="5">
        <v>0</v>
      </c>
      <c r="AD4411" s="5">
        <v>0</v>
      </c>
      <c r="AE4411" s="5">
        <v>0</v>
      </c>
      <c r="AF4411" s="5">
        <v>0</v>
      </c>
      <c r="AG4411" s="5">
        <v>0</v>
      </c>
      <c r="AH4411" s="350">
        <v>0</v>
      </c>
      <c r="AI4411" s="350">
        <v>0</v>
      </c>
      <c r="AK4411" s="199"/>
      <c r="AM4411" s="11"/>
      <c r="AN4411" s="15"/>
      <c r="AO4411" s="11"/>
      <c r="AP4411" s="11"/>
    </row>
    <row r="4412" spans="3:42" outlineLevel="2" x14ac:dyDescent="0.2">
      <c r="C4412" s="252" t="s">
        <v>152</v>
      </c>
      <c r="D4412" s="119" t="s">
        <v>152</v>
      </c>
      <c r="F4412" s="783" t="s">
        <v>57</v>
      </c>
      <c r="G4412" s="83"/>
      <c r="H4412" s="798" t="s">
        <v>580</v>
      </c>
      <c r="I4412" s="240" t="s">
        <v>617</v>
      </c>
      <c r="J4412" s="83"/>
      <c r="K4412" s="736"/>
      <c r="L4412" s="83"/>
      <c r="M4412" s="83"/>
      <c r="N4412" s="83"/>
      <c r="O4412" s="83"/>
      <c r="P4412" s="83"/>
      <c r="Q4412" s="143" t="s">
        <v>110</v>
      </c>
      <c r="R4412" s="304">
        <v>0</v>
      </c>
      <c r="S4412" s="305">
        <v>0</v>
      </c>
      <c r="T4412" s="305">
        <v>0</v>
      </c>
      <c r="U4412" s="305">
        <v>0</v>
      </c>
      <c r="V4412" s="305">
        <v>0</v>
      </c>
      <c r="W4412" s="306">
        <v>0</v>
      </c>
      <c r="X4412" s="305">
        <v>0</v>
      </c>
      <c r="Y4412" s="305">
        <v>0</v>
      </c>
      <c r="Z4412" s="305">
        <v>0</v>
      </c>
      <c r="AA4412" s="305">
        <v>0</v>
      </c>
      <c r="AB4412" s="307">
        <v>0</v>
      </c>
      <c r="AC4412" s="307">
        <v>0</v>
      </c>
      <c r="AD4412" s="307">
        <v>0</v>
      </c>
      <c r="AE4412" s="307">
        <v>0</v>
      </c>
      <c r="AF4412" s="307">
        <v>0</v>
      </c>
      <c r="AG4412" s="307">
        <v>0</v>
      </c>
      <c r="AH4412" s="362">
        <v>0</v>
      </c>
      <c r="AI4412" s="362">
        <v>0</v>
      </c>
      <c r="AK4412" s="199"/>
      <c r="AM4412" s="11"/>
      <c r="AN4412" s="15"/>
      <c r="AO4412" s="11"/>
      <c r="AP4412" s="11"/>
    </row>
    <row r="4413" spans="3:42" outlineLevel="2" x14ac:dyDescent="0.2">
      <c r="C4413" s="252" t="s">
        <v>152</v>
      </c>
      <c r="D4413" s="119" t="s">
        <v>152</v>
      </c>
      <c r="F4413" s="802" t="s">
        <v>626</v>
      </c>
      <c r="R4413" s="800">
        <v>0</v>
      </c>
      <c r="S4413" s="800">
        <v>0</v>
      </c>
      <c r="T4413" s="800">
        <v>0</v>
      </c>
      <c r="U4413" s="800">
        <v>0</v>
      </c>
      <c r="V4413" s="800">
        <v>0</v>
      </c>
      <c r="W4413" s="800">
        <v>0</v>
      </c>
      <c r="X4413" s="800">
        <v>0</v>
      </c>
      <c r="Y4413" s="800">
        <v>0</v>
      </c>
      <c r="Z4413" s="800">
        <v>0</v>
      </c>
      <c r="AA4413" s="800">
        <v>0</v>
      </c>
      <c r="AB4413" s="800">
        <v>0</v>
      </c>
      <c r="AC4413" s="800">
        <v>0</v>
      </c>
      <c r="AD4413" s="800">
        <v>0</v>
      </c>
      <c r="AE4413" s="800">
        <v>0</v>
      </c>
      <c r="AF4413" s="800">
        <v>0</v>
      </c>
      <c r="AG4413" s="800">
        <v>0</v>
      </c>
      <c r="AH4413" s="800">
        <v>0</v>
      </c>
      <c r="AI4413" s="800">
        <v>0</v>
      </c>
      <c r="AK4413" s="199"/>
      <c r="AM4413" s="11"/>
      <c r="AN4413" s="15"/>
      <c r="AO4413" s="11"/>
      <c r="AP4413" s="11"/>
    </row>
    <row r="4414" spans="3:42" outlineLevel="2" x14ac:dyDescent="0.2">
      <c r="C4414" s="252" t="s">
        <v>152</v>
      </c>
      <c r="D4414" s="119" t="s">
        <v>152</v>
      </c>
      <c r="R4414" s="5"/>
      <c r="S4414" s="5"/>
      <c r="T4414" s="5"/>
      <c r="U4414" s="5"/>
      <c r="V4414" s="5"/>
      <c r="W4414" s="5"/>
      <c r="X4414" s="5"/>
      <c r="Y4414" s="5"/>
      <c r="AK4414" s="199"/>
      <c r="AM4414" s="11"/>
      <c r="AN4414" s="15"/>
      <c r="AO4414" s="11"/>
      <c r="AP4414" s="11"/>
    </row>
    <row r="4415" spans="3:42" outlineLevel="2" x14ac:dyDescent="0.2">
      <c r="C4415" s="252" t="s">
        <v>152</v>
      </c>
      <c r="D4415" s="119" t="s">
        <v>152</v>
      </c>
      <c r="F4415" s="789" t="s">
        <v>631</v>
      </c>
      <c r="G4415" s="790"/>
      <c r="H4415" s="803"/>
      <c r="I4415" s="790"/>
      <c r="J4415" s="790"/>
      <c r="K4415" s="792"/>
      <c r="L4415" s="789"/>
      <c r="M4415" s="789"/>
      <c r="N4415" s="789"/>
      <c r="O4415" s="789"/>
      <c r="P4415" s="789"/>
      <c r="Q4415" s="792"/>
      <c r="R4415" s="793"/>
      <c r="S4415" s="793"/>
      <c r="T4415" s="793"/>
      <c r="U4415" s="793"/>
      <c r="V4415" s="793"/>
      <c r="W4415" s="793"/>
      <c r="X4415" s="793"/>
      <c r="Y4415" s="793"/>
      <c r="Z4415" s="793"/>
      <c r="AA4415" s="793"/>
      <c r="AB4415" s="793"/>
      <c r="AC4415" s="793"/>
      <c r="AD4415" s="793"/>
      <c r="AE4415" s="793"/>
      <c r="AF4415" s="793"/>
      <c r="AG4415" s="793"/>
      <c r="AH4415" s="789"/>
      <c r="AI4415" s="789"/>
      <c r="AK4415" s="199"/>
      <c r="AM4415" s="11"/>
      <c r="AN4415" s="15"/>
      <c r="AO4415" s="11"/>
      <c r="AP4415" s="11"/>
    </row>
    <row r="4416" spans="3:42" outlineLevel="2" x14ac:dyDescent="0.2">
      <c r="C4416" s="252" t="s">
        <v>152</v>
      </c>
      <c r="D4416" s="119" t="s">
        <v>152</v>
      </c>
      <c r="F4416" t="s">
        <v>620</v>
      </c>
      <c r="AK4416" s="199"/>
      <c r="AM4416" s="11"/>
      <c r="AN4416" s="15"/>
      <c r="AO4416" s="11"/>
      <c r="AP4416" s="11"/>
    </row>
    <row r="4417" spans="3:42" outlineLevel="2" x14ac:dyDescent="0.2">
      <c r="C4417" s="252" t="s">
        <v>152</v>
      </c>
      <c r="D4417" s="119" t="s">
        <v>152</v>
      </c>
      <c r="F4417" s="761" t="s">
        <v>48</v>
      </c>
      <c r="G4417" s="75"/>
      <c r="H4417" s="796" t="s">
        <v>632</v>
      </c>
      <c r="I4417" s="801"/>
      <c r="J4417" s="75"/>
      <c r="K4417" s="741"/>
      <c r="L4417" s="75"/>
      <c r="M4417" s="75"/>
      <c r="N4417" s="75"/>
      <c r="O4417" s="75"/>
      <c r="P4417" s="75"/>
      <c r="Q4417" s="128" t="s">
        <v>536</v>
      </c>
      <c r="R4417" s="804">
        <v>0</v>
      </c>
      <c r="S4417" s="805">
        <v>0</v>
      </c>
      <c r="T4417" s="805">
        <v>0</v>
      </c>
      <c r="U4417" s="805">
        <v>0</v>
      </c>
      <c r="V4417" s="805">
        <v>0</v>
      </c>
      <c r="W4417" s="806">
        <v>0</v>
      </c>
      <c r="X4417" s="805">
        <v>0</v>
      </c>
      <c r="Y4417" s="805">
        <v>0</v>
      </c>
      <c r="Z4417" s="805">
        <v>0</v>
      </c>
      <c r="AA4417" s="805">
        <v>0</v>
      </c>
      <c r="AB4417" s="805">
        <v>0</v>
      </c>
      <c r="AC4417" s="805">
        <v>0</v>
      </c>
      <c r="AD4417" s="805">
        <v>0</v>
      </c>
      <c r="AE4417" s="805">
        <v>0</v>
      </c>
      <c r="AF4417" s="805">
        <v>0</v>
      </c>
      <c r="AG4417" s="805">
        <v>0</v>
      </c>
      <c r="AH4417" s="808">
        <v>0</v>
      </c>
      <c r="AI4417" s="808">
        <v>0</v>
      </c>
      <c r="AK4417" s="199"/>
      <c r="AM4417" s="11"/>
      <c r="AN4417" s="15"/>
      <c r="AO4417" s="11"/>
      <c r="AP4417" s="11"/>
    </row>
    <row r="4418" spans="3:42" outlineLevel="2" x14ac:dyDescent="0.2">
      <c r="C4418" s="252" t="s">
        <v>152</v>
      </c>
      <c r="D4418" s="119" t="s">
        <v>152</v>
      </c>
      <c r="F4418" s="767" t="s">
        <v>55</v>
      </c>
      <c r="H4418" s="797" t="s">
        <v>632</v>
      </c>
      <c r="K4418" s="164"/>
      <c r="Q4418" s="135" t="s">
        <v>536</v>
      </c>
      <c r="R4418" s="809">
        <v>0</v>
      </c>
      <c r="S4418" s="810">
        <v>0</v>
      </c>
      <c r="T4418" s="810">
        <v>0</v>
      </c>
      <c r="U4418" s="810">
        <v>0</v>
      </c>
      <c r="V4418" s="810">
        <v>0</v>
      </c>
      <c r="W4418" s="811">
        <v>0</v>
      </c>
      <c r="X4418" s="810">
        <v>0</v>
      </c>
      <c r="Y4418" s="810">
        <v>0</v>
      </c>
      <c r="Z4418" s="810">
        <v>0</v>
      </c>
      <c r="AA4418" s="810">
        <v>0</v>
      </c>
      <c r="AB4418" s="810">
        <v>0</v>
      </c>
      <c r="AC4418" s="810">
        <v>0</v>
      </c>
      <c r="AD4418" s="810">
        <v>0</v>
      </c>
      <c r="AE4418" s="810">
        <v>0</v>
      </c>
      <c r="AF4418" s="810">
        <v>0</v>
      </c>
      <c r="AG4418" s="810">
        <v>0</v>
      </c>
      <c r="AH4418" s="812">
        <v>0</v>
      </c>
      <c r="AI4418" s="812">
        <v>0</v>
      </c>
      <c r="AK4418" s="199"/>
      <c r="AM4418" s="11"/>
      <c r="AN4418" s="15"/>
      <c r="AO4418" s="11"/>
      <c r="AP4418" s="11"/>
    </row>
    <row r="4419" spans="3:42" outlineLevel="2" x14ac:dyDescent="0.2">
      <c r="C4419" s="252" t="s">
        <v>152</v>
      </c>
      <c r="D4419" s="119" t="s">
        <v>152</v>
      </c>
      <c r="F4419" s="783" t="s">
        <v>57</v>
      </c>
      <c r="G4419" s="83"/>
      <c r="H4419" s="798" t="s">
        <v>632</v>
      </c>
      <c r="I4419" s="799"/>
      <c r="J4419" s="83"/>
      <c r="K4419" s="736"/>
      <c r="L4419" s="83"/>
      <c r="M4419" s="83"/>
      <c r="N4419" s="83"/>
      <c r="O4419" s="83"/>
      <c r="P4419" s="83"/>
      <c r="Q4419" s="143" t="s">
        <v>536</v>
      </c>
      <c r="R4419" s="813">
        <v>0</v>
      </c>
      <c r="S4419" s="814">
        <v>0</v>
      </c>
      <c r="T4419" s="814">
        <v>0</v>
      </c>
      <c r="U4419" s="814">
        <v>0</v>
      </c>
      <c r="V4419" s="814">
        <v>0</v>
      </c>
      <c r="W4419" s="815">
        <v>0</v>
      </c>
      <c r="X4419" s="814">
        <v>0</v>
      </c>
      <c r="Y4419" s="814">
        <v>0</v>
      </c>
      <c r="Z4419" s="814">
        <v>0</v>
      </c>
      <c r="AA4419" s="814">
        <v>0</v>
      </c>
      <c r="AB4419" s="814">
        <v>0</v>
      </c>
      <c r="AC4419" s="814">
        <v>0</v>
      </c>
      <c r="AD4419" s="814">
        <v>0</v>
      </c>
      <c r="AE4419" s="814">
        <v>0</v>
      </c>
      <c r="AF4419" s="814">
        <v>0</v>
      </c>
      <c r="AG4419" s="814">
        <v>0</v>
      </c>
      <c r="AH4419" s="816">
        <v>0</v>
      </c>
      <c r="AI4419" s="816">
        <v>0</v>
      </c>
      <c r="AK4419" s="199"/>
      <c r="AM4419" s="11"/>
      <c r="AN4419" s="15"/>
      <c r="AO4419" s="11"/>
      <c r="AP4419" s="11"/>
    </row>
    <row r="4420" spans="3:42" outlineLevel="2" x14ac:dyDescent="0.2">
      <c r="C4420" s="252" t="s">
        <v>152</v>
      </c>
      <c r="D4420" s="119" t="s">
        <v>152</v>
      </c>
      <c r="F4420" s="12"/>
      <c r="H4420" s="817"/>
      <c r="K4420" s="16"/>
      <c r="Q4420" s="16"/>
      <c r="R4420" s="818"/>
      <c r="S4420" s="818"/>
      <c r="T4420" s="818"/>
      <c r="U4420" s="818"/>
      <c r="V4420" s="818"/>
      <c r="W4420" s="818"/>
      <c r="X4420" s="818"/>
      <c r="Y4420" s="818"/>
      <c r="Z4420" s="818"/>
      <c r="AA4420" s="818"/>
      <c r="AB4420" s="818"/>
      <c r="AC4420" s="818"/>
      <c r="AD4420" s="818"/>
      <c r="AE4420" s="818"/>
      <c r="AF4420" s="818"/>
      <c r="AG4420" s="818"/>
      <c r="AH4420" s="818"/>
      <c r="AI4420" s="818"/>
      <c r="AK4420" s="199"/>
      <c r="AM4420" s="11"/>
      <c r="AN4420" s="15"/>
      <c r="AO4420" s="11"/>
      <c r="AP4420" s="11"/>
    </row>
    <row r="4421" spans="3:42" outlineLevel="2" x14ac:dyDescent="0.2">
      <c r="C4421" s="252" t="s">
        <v>152</v>
      </c>
      <c r="D4421" s="119" t="s">
        <v>152</v>
      </c>
      <c r="F4421" s="121" t="s">
        <v>633</v>
      </c>
      <c r="G4421" s="756"/>
      <c r="H4421" s="757"/>
      <c r="I4421" s="788"/>
      <c r="J4421" s="756"/>
      <c r="K4421" s="758"/>
      <c r="L4421" s="759"/>
      <c r="M4421" s="759"/>
      <c r="N4421" s="759"/>
      <c r="O4421" s="759"/>
      <c r="P4421" s="759"/>
      <c r="Q4421" s="758"/>
      <c r="R4421" s="760"/>
      <c r="S4421" s="760"/>
      <c r="T4421" s="760"/>
      <c r="U4421" s="760"/>
      <c r="V4421" s="760"/>
      <c r="W4421" s="760"/>
      <c r="X4421" s="760"/>
      <c r="Y4421" s="760"/>
      <c r="Z4421" s="760"/>
      <c r="AA4421" s="760"/>
      <c r="AB4421" s="760"/>
      <c r="AC4421" s="760"/>
      <c r="AD4421" s="760"/>
      <c r="AE4421" s="760"/>
      <c r="AF4421" s="760"/>
      <c r="AG4421" s="760"/>
      <c r="AH4421" s="759"/>
      <c r="AI4421" s="759"/>
      <c r="AK4421" s="199"/>
      <c r="AM4421" s="11"/>
      <c r="AN4421" s="15"/>
      <c r="AO4421" s="11"/>
      <c r="AP4421" s="11"/>
    </row>
    <row r="4422" spans="3:42" outlineLevel="2" x14ac:dyDescent="0.2">
      <c r="C4422" s="252" t="s">
        <v>152</v>
      </c>
      <c r="D4422" s="119" t="s">
        <v>152</v>
      </c>
      <c r="F4422" s="789" t="s">
        <v>634</v>
      </c>
      <c r="G4422" s="790"/>
      <c r="H4422" s="803"/>
      <c r="I4422" s="791"/>
      <c r="J4422" s="790"/>
      <c r="K4422" s="792"/>
      <c r="L4422" s="789"/>
      <c r="M4422" s="789"/>
      <c r="N4422" s="789"/>
      <c r="O4422" s="789"/>
      <c r="P4422" s="789"/>
      <c r="Q4422" s="792"/>
      <c r="R4422" s="793"/>
      <c r="S4422" s="793"/>
      <c r="T4422" s="793"/>
      <c r="U4422" s="793"/>
      <c r="V4422" s="793"/>
      <c r="W4422" s="793"/>
      <c r="X4422" s="793"/>
      <c r="Y4422" s="793"/>
      <c r="Z4422" s="793"/>
      <c r="AA4422" s="793"/>
      <c r="AB4422" s="793"/>
      <c r="AC4422" s="793"/>
      <c r="AD4422" s="793"/>
      <c r="AE4422" s="793"/>
      <c r="AF4422" s="793"/>
      <c r="AG4422" s="793"/>
      <c r="AH4422" s="789"/>
      <c r="AI4422" s="789"/>
      <c r="AK4422" s="199"/>
      <c r="AM4422" s="11"/>
      <c r="AN4422" s="15"/>
      <c r="AO4422" s="11"/>
      <c r="AP4422" s="11"/>
    </row>
    <row r="4423" spans="3:42" outlineLevel="2" x14ac:dyDescent="0.2">
      <c r="C4423" s="252" t="s">
        <v>152</v>
      </c>
      <c r="D4423" s="119" t="s">
        <v>152</v>
      </c>
      <c r="F4423" s="794" t="s">
        <v>610</v>
      </c>
      <c r="H4423" s="795"/>
      <c r="AK4423" s="199"/>
      <c r="AM4423" s="11"/>
      <c r="AN4423" s="15"/>
      <c r="AO4423" s="11"/>
      <c r="AP4423" s="11"/>
    </row>
    <row r="4424" spans="3:42" outlineLevel="2" x14ac:dyDescent="0.2">
      <c r="C4424" s="252" t="s">
        <v>152</v>
      </c>
      <c r="D4424" s="119" t="s">
        <v>152</v>
      </c>
      <c r="F4424" s="761" t="s">
        <v>62</v>
      </c>
      <c r="G4424" s="75"/>
      <c r="H4424" s="796" t="s">
        <v>12</v>
      </c>
      <c r="I4424" s="796" t="s">
        <v>611</v>
      </c>
      <c r="J4424" s="75"/>
      <c r="K4424" s="741"/>
      <c r="L4424" s="75"/>
      <c r="M4424" s="75"/>
      <c r="N4424" s="75"/>
      <c r="O4424" s="75"/>
      <c r="P4424" s="75"/>
      <c r="Q4424" s="128" t="s">
        <v>110</v>
      </c>
      <c r="R4424" s="299">
        <v>0</v>
      </c>
      <c r="S4424" s="300">
        <v>0</v>
      </c>
      <c r="T4424" s="300">
        <v>0</v>
      </c>
      <c r="U4424" s="300">
        <v>0</v>
      </c>
      <c r="V4424" s="300">
        <v>0</v>
      </c>
      <c r="W4424" s="301">
        <v>0</v>
      </c>
      <c r="X4424" s="300">
        <v>0</v>
      </c>
      <c r="Y4424" s="300">
        <v>0</v>
      </c>
      <c r="Z4424" s="300">
        <v>0</v>
      </c>
      <c r="AA4424" s="300">
        <v>0</v>
      </c>
      <c r="AB4424" s="302">
        <v>0</v>
      </c>
      <c r="AC4424" s="302">
        <v>0</v>
      </c>
      <c r="AD4424" s="302">
        <v>0</v>
      </c>
      <c r="AE4424" s="302">
        <v>0</v>
      </c>
      <c r="AF4424" s="302">
        <v>0</v>
      </c>
      <c r="AG4424" s="302">
        <v>0</v>
      </c>
      <c r="AH4424" s="348">
        <v>0</v>
      </c>
      <c r="AI4424" s="348">
        <v>0</v>
      </c>
      <c r="AK4424" s="199"/>
      <c r="AM4424" s="11"/>
      <c r="AN4424" s="15"/>
      <c r="AO4424" s="11"/>
      <c r="AP4424" s="11"/>
    </row>
    <row r="4425" spans="3:42" outlineLevel="2" x14ac:dyDescent="0.2">
      <c r="C4425" s="252" t="s">
        <v>152</v>
      </c>
      <c r="D4425" s="119" t="s">
        <v>152</v>
      </c>
      <c r="F4425" s="767" t="s">
        <v>188</v>
      </c>
      <c r="H4425" s="797" t="s">
        <v>12</v>
      </c>
      <c r="I4425" s="797" t="s">
        <v>612</v>
      </c>
      <c r="K4425" s="164"/>
      <c r="Q4425" s="135" t="s">
        <v>110</v>
      </c>
      <c r="R4425" s="314">
        <v>0</v>
      </c>
      <c r="S4425" s="315">
        <v>0</v>
      </c>
      <c r="T4425" s="315">
        <v>0</v>
      </c>
      <c r="U4425" s="315">
        <v>0</v>
      </c>
      <c r="V4425" s="315">
        <v>0</v>
      </c>
      <c r="W4425" s="316">
        <v>0</v>
      </c>
      <c r="X4425" s="315">
        <v>0</v>
      </c>
      <c r="Y4425" s="315">
        <v>0</v>
      </c>
      <c r="Z4425" s="315">
        <v>0</v>
      </c>
      <c r="AA4425" s="315">
        <v>0</v>
      </c>
      <c r="AB4425" s="5">
        <v>0</v>
      </c>
      <c r="AC4425" s="5">
        <v>0</v>
      </c>
      <c r="AD4425" s="5">
        <v>0</v>
      </c>
      <c r="AE4425" s="5">
        <v>0</v>
      </c>
      <c r="AF4425" s="5">
        <v>0</v>
      </c>
      <c r="AG4425" s="5">
        <v>0</v>
      </c>
      <c r="AH4425" s="350">
        <v>0</v>
      </c>
      <c r="AI4425" s="350">
        <v>0</v>
      </c>
      <c r="AK4425" s="199"/>
      <c r="AM4425" s="11"/>
      <c r="AN4425" s="15"/>
      <c r="AO4425" s="11"/>
      <c r="AP4425" s="11"/>
    </row>
    <row r="4426" spans="3:42" outlineLevel="2" x14ac:dyDescent="0.2">
      <c r="C4426" s="252" t="s">
        <v>152</v>
      </c>
      <c r="D4426" s="119" t="s">
        <v>152</v>
      </c>
      <c r="F4426" s="767" t="s">
        <v>613</v>
      </c>
      <c r="H4426" s="797" t="s">
        <v>12</v>
      </c>
      <c r="I4426" s="234" t="s">
        <v>614</v>
      </c>
      <c r="K4426" s="164"/>
      <c r="Q4426" s="135" t="s">
        <v>110</v>
      </c>
      <c r="R4426" s="314">
        <v>0</v>
      </c>
      <c r="S4426" s="315">
        <v>0</v>
      </c>
      <c r="T4426" s="315">
        <v>0</v>
      </c>
      <c r="U4426" s="315">
        <v>0</v>
      </c>
      <c r="V4426" s="315">
        <v>0</v>
      </c>
      <c r="W4426" s="316">
        <v>0</v>
      </c>
      <c r="X4426" s="315">
        <v>0</v>
      </c>
      <c r="Y4426" s="315">
        <v>0</v>
      </c>
      <c r="Z4426" s="315">
        <v>0</v>
      </c>
      <c r="AA4426" s="315">
        <v>0</v>
      </c>
      <c r="AB4426" s="5">
        <v>0</v>
      </c>
      <c r="AC4426" s="5">
        <v>0</v>
      </c>
      <c r="AD4426" s="5">
        <v>0</v>
      </c>
      <c r="AE4426" s="5">
        <v>0</v>
      </c>
      <c r="AF4426" s="5">
        <v>0</v>
      </c>
      <c r="AG4426" s="5">
        <v>0</v>
      </c>
      <c r="AH4426" s="350">
        <v>0</v>
      </c>
      <c r="AI4426" s="350">
        <v>0</v>
      </c>
      <c r="AK4426" s="199"/>
      <c r="AM4426" s="11"/>
      <c r="AN4426" s="15"/>
      <c r="AO4426" s="11"/>
      <c r="AP4426" s="11"/>
    </row>
    <row r="4427" spans="3:42" outlineLevel="2" x14ac:dyDescent="0.2">
      <c r="C4427" s="252" t="s">
        <v>152</v>
      </c>
      <c r="D4427" s="119" t="s">
        <v>152</v>
      </c>
      <c r="F4427" s="783" t="s">
        <v>57</v>
      </c>
      <c r="G4427" s="83"/>
      <c r="H4427" s="798" t="s">
        <v>12</v>
      </c>
      <c r="I4427" s="799"/>
      <c r="J4427" s="83"/>
      <c r="K4427" s="736"/>
      <c r="L4427" s="83"/>
      <c r="M4427" s="83"/>
      <c r="N4427" s="83"/>
      <c r="O4427" s="83"/>
      <c r="P4427" s="83"/>
      <c r="Q4427" s="143" t="s">
        <v>110</v>
      </c>
      <c r="R4427" s="304">
        <v>0</v>
      </c>
      <c r="S4427" s="305">
        <v>0</v>
      </c>
      <c r="T4427" s="305">
        <v>0</v>
      </c>
      <c r="U4427" s="305">
        <v>0</v>
      </c>
      <c r="V4427" s="305">
        <v>0</v>
      </c>
      <c r="W4427" s="306">
        <v>0</v>
      </c>
      <c r="X4427" s="305">
        <v>0</v>
      </c>
      <c r="Y4427" s="305">
        <v>0</v>
      </c>
      <c r="Z4427" s="305">
        <v>0</v>
      </c>
      <c r="AA4427" s="305">
        <v>0</v>
      </c>
      <c r="AB4427" s="307">
        <v>0</v>
      </c>
      <c r="AC4427" s="307">
        <v>0</v>
      </c>
      <c r="AD4427" s="307">
        <v>0</v>
      </c>
      <c r="AE4427" s="307">
        <v>0</v>
      </c>
      <c r="AF4427" s="307">
        <v>0</v>
      </c>
      <c r="AG4427" s="307">
        <v>0</v>
      </c>
      <c r="AH4427" s="362">
        <v>0</v>
      </c>
      <c r="AI4427" s="362">
        <v>0</v>
      </c>
      <c r="AK4427" s="199"/>
      <c r="AM4427" s="11"/>
      <c r="AN4427" s="15"/>
      <c r="AO4427" s="11"/>
      <c r="AP4427" s="11"/>
    </row>
    <row r="4428" spans="3:42" outlineLevel="2" x14ac:dyDescent="0.2">
      <c r="C4428" s="252" t="s">
        <v>152</v>
      </c>
      <c r="D4428" s="119" t="s">
        <v>152</v>
      </c>
      <c r="F4428" s="12"/>
      <c r="H4428" s="234"/>
      <c r="K4428" s="164"/>
      <c r="Q4428" s="16"/>
      <c r="R4428" s="800">
        <v>0</v>
      </c>
      <c r="S4428" s="800">
        <v>0</v>
      </c>
      <c r="T4428" s="800">
        <v>0</v>
      </c>
      <c r="U4428" s="800">
        <v>0</v>
      </c>
      <c r="V4428" s="800">
        <v>0</v>
      </c>
      <c r="W4428" s="800">
        <v>0</v>
      </c>
      <c r="X4428" s="800">
        <v>0</v>
      </c>
      <c r="Y4428" s="800">
        <v>0</v>
      </c>
      <c r="Z4428" s="800">
        <v>0</v>
      </c>
      <c r="AA4428" s="800">
        <v>0</v>
      </c>
      <c r="AB4428" s="800">
        <v>0</v>
      </c>
      <c r="AC4428" s="800">
        <v>0</v>
      </c>
      <c r="AD4428" s="800">
        <v>0</v>
      </c>
      <c r="AE4428" s="800">
        <v>0</v>
      </c>
      <c r="AF4428" s="800">
        <v>0</v>
      </c>
      <c r="AG4428" s="800">
        <v>0</v>
      </c>
      <c r="AH4428" s="800">
        <v>0</v>
      </c>
      <c r="AI4428" s="800">
        <v>0</v>
      </c>
      <c r="AK4428" s="199"/>
      <c r="AM4428" s="11"/>
      <c r="AN4428" s="15"/>
      <c r="AO4428" s="11"/>
      <c r="AP4428" s="11"/>
    </row>
    <row r="4429" spans="3:42" outlineLevel="2" x14ac:dyDescent="0.2">
      <c r="C4429" s="252" t="s">
        <v>152</v>
      </c>
      <c r="D4429" s="119" t="s">
        <v>152</v>
      </c>
      <c r="F4429" s="794" t="s">
        <v>615</v>
      </c>
      <c r="AK4429" s="199"/>
      <c r="AM4429" s="11"/>
      <c r="AN4429" s="15"/>
      <c r="AO4429" s="11"/>
      <c r="AP4429" s="11"/>
    </row>
    <row r="4430" spans="3:42" outlineLevel="2" x14ac:dyDescent="0.2">
      <c r="C4430" s="252" t="s">
        <v>152</v>
      </c>
      <c r="D4430" s="119" t="s">
        <v>152</v>
      </c>
      <c r="F4430" s="761" t="s">
        <v>48</v>
      </c>
      <c r="G4430" s="75"/>
      <c r="H4430" s="796" t="s">
        <v>12</v>
      </c>
      <c r="I4430" s="801"/>
      <c r="J4430" s="75"/>
      <c r="K4430" s="741"/>
      <c r="L4430" s="75"/>
      <c r="M4430" s="75"/>
      <c r="N4430" s="75"/>
      <c r="O4430" s="75"/>
      <c r="P4430" s="75"/>
      <c r="Q4430" s="128" t="s">
        <v>110</v>
      </c>
      <c r="R4430" s="299">
        <v>0</v>
      </c>
      <c r="S4430" s="300">
        <v>0</v>
      </c>
      <c r="T4430" s="300">
        <v>0</v>
      </c>
      <c r="U4430" s="300">
        <v>0</v>
      </c>
      <c r="V4430" s="300">
        <v>0</v>
      </c>
      <c r="W4430" s="301">
        <v>0</v>
      </c>
      <c r="X4430" s="300">
        <v>0</v>
      </c>
      <c r="Y4430" s="300">
        <v>0</v>
      </c>
      <c r="Z4430" s="300">
        <v>0</v>
      </c>
      <c r="AA4430" s="300">
        <v>0</v>
      </c>
      <c r="AB4430" s="302">
        <v>0</v>
      </c>
      <c r="AC4430" s="302">
        <v>0</v>
      </c>
      <c r="AD4430" s="302">
        <v>0</v>
      </c>
      <c r="AE4430" s="302">
        <v>0</v>
      </c>
      <c r="AF4430" s="302">
        <v>0</v>
      </c>
      <c r="AG4430" s="302">
        <v>0</v>
      </c>
      <c r="AH4430" s="348">
        <v>0</v>
      </c>
      <c r="AI4430" s="348">
        <v>0</v>
      </c>
      <c r="AK4430" s="199"/>
      <c r="AM4430" s="11"/>
      <c r="AN4430" s="15"/>
      <c r="AO4430" s="11"/>
      <c r="AP4430" s="11"/>
    </row>
    <row r="4431" spans="3:42" outlineLevel="2" x14ac:dyDescent="0.2">
      <c r="C4431" s="252" t="s">
        <v>152</v>
      </c>
      <c r="D4431" s="119" t="s">
        <v>152</v>
      </c>
      <c r="F4431" s="767" t="s">
        <v>55</v>
      </c>
      <c r="H4431" s="797" t="s">
        <v>12</v>
      </c>
      <c r="K4431" s="164"/>
      <c r="Q4431" s="135" t="s">
        <v>110</v>
      </c>
      <c r="R4431" s="314">
        <v>0</v>
      </c>
      <c r="S4431" s="315">
        <v>0</v>
      </c>
      <c r="T4431" s="315">
        <v>0</v>
      </c>
      <c r="U4431" s="315">
        <v>0</v>
      </c>
      <c r="V4431" s="315">
        <v>0</v>
      </c>
      <c r="W4431" s="316">
        <v>0</v>
      </c>
      <c r="X4431" s="315">
        <v>0</v>
      </c>
      <c r="Y4431" s="315">
        <v>0</v>
      </c>
      <c r="Z4431" s="315">
        <v>0</v>
      </c>
      <c r="AA4431" s="315">
        <v>0</v>
      </c>
      <c r="AB4431" s="5">
        <v>0</v>
      </c>
      <c r="AC4431" s="5">
        <v>0</v>
      </c>
      <c r="AD4431" s="5">
        <v>0</v>
      </c>
      <c r="AE4431" s="5">
        <v>0</v>
      </c>
      <c r="AF4431" s="5">
        <v>0</v>
      </c>
      <c r="AG4431" s="5">
        <v>0</v>
      </c>
      <c r="AH4431" s="350">
        <v>0</v>
      </c>
      <c r="AI4431" s="350">
        <v>0</v>
      </c>
      <c r="AK4431" s="199"/>
      <c r="AM4431" s="11"/>
      <c r="AN4431" s="15"/>
      <c r="AO4431" s="11"/>
      <c r="AP4431" s="11"/>
    </row>
    <row r="4432" spans="3:42" outlineLevel="2" x14ac:dyDescent="0.2">
      <c r="C4432" s="252" t="s">
        <v>152</v>
      </c>
      <c r="D4432" s="119" t="s">
        <v>152</v>
      </c>
      <c r="F4432" s="783" t="s">
        <v>57</v>
      </c>
      <c r="G4432" s="83"/>
      <c r="H4432" s="798" t="s">
        <v>12</v>
      </c>
      <c r="I4432" s="799"/>
      <c r="J4432" s="83"/>
      <c r="K4432" s="736"/>
      <c r="L4432" s="83"/>
      <c r="M4432" s="83"/>
      <c r="N4432" s="83"/>
      <c r="O4432" s="83"/>
      <c r="P4432" s="83"/>
      <c r="Q4432" s="143" t="s">
        <v>110</v>
      </c>
      <c r="R4432" s="304">
        <v>0</v>
      </c>
      <c r="S4432" s="305">
        <v>0</v>
      </c>
      <c r="T4432" s="305">
        <v>0</v>
      </c>
      <c r="U4432" s="305">
        <v>0</v>
      </c>
      <c r="V4432" s="305">
        <v>0</v>
      </c>
      <c r="W4432" s="306">
        <v>0</v>
      </c>
      <c r="X4432" s="305">
        <v>0</v>
      </c>
      <c r="Y4432" s="305">
        <v>0</v>
      </c>
      <c r="Z4432" s="305">
        <v>0</v>
      </c>
      <c r="AA4432" s="305">
        <v>0</v>
      </c>
      <c r="AB4432" s="307">
        <v>0</v>
      </c>
      <c r="AC4432" s="307">
        <v>0</v>
      </c>
      <c r="AD4432" s="307">
        <v>0</v>
      </c>
      <c r="AE4432" s="307">
        <v>0</v>
      </c>
      <c r="AF4432" s="307">
        <v>0</v>
      </c>
      <c r="AG4432" s="307">
        <v>0</v>
      </c>
      <c r="AH4432" s="362">
        <v>0</v>
      </c>
      <c r="AI4432" s="362">
        <v>0</v>
      </c>
      <c r="AK4432" s="199"/>
      <c r="AM4432" s="11"/>
      <c r="AN4432" s="15"/>
      <c r="AO4432" s="11"/>
      <c r="AP4432" s="11"/>
    </row>
    <row r="4433" spans="3:42" outlineLevel="2" x14ac:dyDescent="0.2">
      <c r="C4433" s="252" t="s">
        <v>152</v>
      </c>
      <c r="D4433" s="119" t="s">
        <v>152</v>
      </c>
      <c r="F4433" s="12"/>
      <c r="H4433" s="164"/>
      <c r="K4433" s="164"/>
      <c r="Q4433" s="16"/>
      <c r="R4433" s="800">
        <v>0</v>
      </c>
      <c r="S4433" s="800">
        <v>0</v>
      </c>
      <c r="T4433" s="800">
        <v>0</v>
      </c>
      <c r="U4433" s="800">
        <v>0</v>
      </c>
      <c r="V4433" s="800">
        <v>0</v>
      </c>
      <c r="W4433" s="800">
        <v>0</v>
      </c>
      <c r="X4433" s="800">
        <v>0</v>
      </c>
      <c r="Y4433" s="800">
        <v>0</v>
      </c>
      <c r="Z4433" s="800">
        <v>0</v>
      </c>
      <c r="AA4433" s="800">
        <v>0</v>
      </c>
      <c r="AB4433" s="800">
        <v>0</v>
      </c>
      <c r="AC4433" s="800">
        <v>0</v>
      </c>
      <c r="AD4433" s="800">
        <v>0</v>
      </c>
      <c r="AE4433" s="800">
        <v>0</v>
      </c>
      <c r="AF4433" s="800">
        <v>0</v>
      </c>
      <c r="AG4433" s="800">
        <v>0</v>
      </c>
      <c r="AH4433" s="800">
        <v>0</v>
      </c>
      <c r="AI4433" s="800">
        <v>0</v>
      </c>
      <c r="AK4433" s="199"/>
      <c r="AM4433" s="11"/>
      <c r="AN4433" s="15"/>
      <c r="AO4433" s="11"/>
      <c r="AP4433" s="11"/>
    </row>
    <row r="4434" spans="3:42" outlineLevel="2" x14ac:dyDescent="0.2">
      <c r="C4434" s="252" t="s">
        <v>152</v>
      </c>
      <c r="D4434" s="119" t="s">
        <v>152</v>
      </c>
      <c r="F4434" s="794" t="s">
        <v>69</v>
      </c>
      <c r="AK4434" s="199"/>
      <c r="AM4434" s="11"/>
      <c r="AN4434" s="15"/>
      <c r="AO4434" s="11"/>
      <c r="AP4434" s="11"/>
    </row>
    <row r="4435" spans="3:42" outlineLevel="2" x14ac:dyDescent="0.2">
      <c r="C4435" s="252" t="s">
        <v>152</v>
      </c>
      <c r="D4435" s="119" t="s">
        <v>152</v>
      </c>
      <c r="F4435" s="761" t="s">
        <v>9</v>
      </c>
      <c r="G4435" s="75"/>
      <c r="H4435" s="796" t="s">
        <v>12</v>
      </c>
      <c r="I4435" s="801"/>
      <c r="J4435" s="75"/>
      <c r="K4435" s="741"/>
      <c r="L4435" s="75"/>
      <c r="M4435" s="75"/>
      <c r="N4435" s="75"/>
      <c r="O4435" s="75"/>
      <c r="P4435" s="75"/>
      <c r="Q4435" s="128" t="s">
        <v>110</v>
      </c>
      <c r="R4435" s="299">
        <v>0</v>
      </c>
      <c r="S4435" s="300">
        <v>0</v>
      </c>
      <c r="T4435" s="300">
        <v>0</v>
      </c>
      <c r="U4435" s="300">
        <v>0</v>
      </c>
      <c r="V4435" s="300">
        <v>0</v>
      </c>
      <c r="W4435" s="301">
        <v>0</v>
      </c>
      <c r="X4435" s="300">
        <v>0</v>
      </c>
      <c r="Y4435" s="300">
        <v>0</v>
      </c>
      <c r="Z4435" s="300">
        <v>0</v>
      </c>
      <c r="AA4435" s="300">
        <v>0</v>
      </c>
      <c r="AB4435" s="302">
        <v>0</v>
      </c>
      <c r="AC4435" s="302">
        <v>0</v>
      </c>
      <c r="AD4435" s="302">
        <v>0</v>
      </c>
      <c r="AE4435" s="302">
        <v>0</v>
      </c>
      <c r="AF4435" s="302">
        <v>0</v>
      </c>
      <c r="AG4435" s="302">
        <v>0</v>
      </c>
      <c r="AH4435" s="348">
        <v>0</v>
      </c>
      <c r="AI4435" s="348">
        <v>0</v>
      </c>
      <c r="AK4435" s="199"/>
      <c r="AM4435" s="11"/>
      <c r="AN4435" s="15"/>
      <c r="AO4435" s="11"/>
      <c r="AP4435" s="11"/>
    </row>
    <row r="4436" spans="3:42" outlineLevel="2" x14ac:dyDescent="0.2">
      <c r="C4436" s="252" t="s">
        <v>152</v>
      </c>
      <c r="D4436" s="119" t="s">
        <v>152</v>
      </c>
      <c r="F4436" s="767" t="s">
        <v>14</v>
      </c>
      <c r="H4436" s="797" t="s">
        <v>12</v>
      </c>
      <c r="K4436" s="164"/>
      <c r="Q4436" s="135" t="s">
        <v>110</v>
      </c>
      <c r="R4436" s="314">
        <v>0</v>
      </c>
      <c r="S4436" s="315">
        <v>0</v>
      </c>
      <c r="T4436" s="315">
        <v>0</v>
      </c>
      <c r="U4436" s="315">
        <v>0</v>
      </c>
      <c r="V4436" s="315">
        <v>0</v>
      </c>
      <c r="W4436" s="316">
        <v>0</v>
      </c>
      <c r="X4436" s="315">
        <v>0</v>
      </c>
      <c r="Y4436" s="315">
        <v>0</v>
      </c>
      <c r="Z4436" s="315">
        <v>0</v>
      </c>
      <c r="AA4436" s="315">
        <v>0</v>
      </c>
      <c r="AB4436" s="5">
        <v>0</v>
      </c>
      <c r="AC4436" s="5">
        <v>0</v>
      </c>
      <c r="AD4436" s="5">
        <v>0</v>
      </c>
      <c r="AE4436" s="5">
        <v>0</v>
      </c>
      <c r="AF4436" s="5">
        <v>0</v>
      </c>
      <c r="AG4436" s="5">
        <v>0</v>
      </c>
      <c r="AH4436" s="350">
        <v>0</v>
      </c>
      <c r="AI4436" s="350">
        <v>0</v>
      </c>
      <c r="AK4436" s="199"/>
      <c r="AM4436" s="11"/>
      <c r="AN4436" s="15"/>
      <c r="AO4436" s="11"/>
      <c r="AP4436" s="11"/>
    </row>
    <row r="4437" spans="3:42" outlineLevel="2" x14ac:dyDescent="0.2">
      <c r="C4437" s="252" t="s">
        <v>152</v>
      </c>
      <c r="D4437" s="119" t="s">
        <v>152</v>
      </c>
      <c r="F4437" s="783" t="s">
        <v>16</v>
      </c>
      <c r="G4437" s="83"/>
      <c r="H4437" s="798" t="s">
        <v>12</v>
      </c>
      <c r="I4437" s="799"/>
      <c r="J4437" s="83"/>
      <c r="K4437" s="736"/>
      <c r="L4437" s="83"/>
      <c r="M4437" s="83"/>
      <c r="N4437" s="83"/>
      <c r="O4437" s="83"/>
      <c r="P4437" s="83"/>
      <c r="Q4437" s="143" t="s">
        <v>110</v>
      </c>
      <c r="R4437" s="304">
        <v>0</v>
      </c>
      <c r="S4437" s="305">
        <v>0</v>
      </c>
      <c r="T4437" s="305">
        <v>0</v>
      </c>
      <c r="U4437" s="305">
        <v>0</v>
      </c>
      <c r="V4437" s="305">
        <v>0</v>
      </c>
      <c r="W4437" s="306">
        <v>0</v>
      </c>
      <c r="X4437" s="305">
        <v>0</v>
      </c>
      <c r="Y4437" s="305">
        <v>0</v>
      </c>
      <c r="Z4437" s="305">
        <v>0</v>
      </c>
      <c r="AA4437" s="305">
        <v>0</v>
      </c>
      <c r="AB4437" s="307">
        <v>0</v>
      </c>
      <c r="AC4437" s="307">
        <v>0</v>
      </c>
      <c r="AD4437" s="307">
        <v>0</v>
      </c>
      <c r="AE4437" s="307">
        <v>0</v>
      </c>
      <c r="AF4437" s="307">
        <v>0</v>
      </c>
      <c r="AG4437" s="307">
        <v>0</v>
      </c>
      <c r="AH4437" s="362">
        <v>0</v>
      </c>
      <c r="AI4437" s="362">
        <v>0</v>
      </c>
      <c r="AK4437" s="199"/>
      <c r="AM4437" s="11"/>
      <c r="AN4437" s="15"/>
      <c r="AO4437" s="11"/>
      <c r="AP4437" s="11"/>
    </row>
    <row r="4438" spans="3:42" outlineLevel="2" x14ac:dyDescent="0.2">
      <c r="C4438" s="252" t="s">
        <v>152</v>
      </c>
      <c r="D4438" s="119" t="s">
        <v>152</v>
      </c>
      <c r="F4438" s="12"/>
      <c r="H4438" s="797"/>
      <c r="K4438" s="164"/>
      <c r="Q4438" s="16"/>
      <c r="R4438" s="800">
        <v>0</v>
      </c>
      <c r="S4438" s="800">
        <v>0</v>
      </c>
      <c r="T4438" s="800">
        <v>0</v>
      </c>
      <c r="U4438" s="800">
        <v>0</v>
      </c>
      <c r="V4438" s="800">
        <v>0</v>
      </c>
      <c r="W4438" s="800">
        <v>0</v>
      </c>
      <c r="X4438" s="800">
        <v>0</v>
      </c>
      <c r="Y4438" s="800">
        <v>0</v>
      </c>
      <c r="Z4438" s="800">
        <v>0</v>
      </c>
      <c r="AA4438" s="800">
        <v>0</v>
      </c>
      <c r="AB4438" s="800">
        <v>0</v>
      </c>
      <c r="AC4438" s="800">
        <v>0</v>
      </c>
      <c r="AD4438" s="800">
        <v>0</v>
      </c>
      <c r="AE4438" s="800">
        <v>0</v>
      </c>
      <c r="AF4438" s="800">
        <v>0</v>
      </c>
      <c r="AG4438" s="800">
        <v>0</v>
      </c>
      <c r="AH4438" s="800">
        <v>0</v>
      </c>
      <c r="AI4438" s="800">
        <v>0</v>
      </c>
      <c r="AK4438" s="199"/>
      <c r="AM4438" s="11"/>
      <c r="AN4438" s="15"/>
      <c r="AO4438" s="11"/>
      <c r="AP4438" s="11"/>
    </row>
    <row r="4439" spans="3:42" outlineLevel="2" x14ac:dyDescent="0.2">
      <c r="C4439" s="252" t="s">
        <v>152</v>
      </c>
      <c r="D4439" s="119" t="s">
        <v>152</v>
      </c>
      <c r="F4439" s="794" t="s">
        <v>616</v>
      </c>
      <c r="AK4439" s="199"/>
      <c r="AM4439" s="11"/>
      <c r="AN4439" s="15"/>
      <c r="AO4439" s="11"/>
      <c r="AP4439" s="11"/>
    </row>
    <row r="4440" spans="3:42" outlineLevel="2" x14ac:dyDescent="0.2">
      <c r="C4440" s="252" t="s">
        <v>152</v>
      </c>
      <c r="D4440" s="119" t="s">
        <v>152</v>
      </c>
      <c r="F4440" s="761" t="s">
        <v>48</v>
      </c>
      <c r="G4440" s="75"/>
      <c r="H4440" s="796" t="s">
        <v>12</v>
      </c>
      <c r="I4440" s="228" t="s">
        <v>617</v>
      </c>
      <c r="J4440" s="75"/>
      <c r="K4440" s="741"/>
      <c r="L4440" s="75"/>
      <c r="M4440" s="75"/>
      <c r="N4440" s="75"/>
      <c r="O4440" s="75"/>
      <c r="P4440" s="75"/>
      <c r="Q4440" s="128" t="s">
        <v>110</v>
      </c>
      <c r="R4440" s="299">
        <v>0</v>
      </c>
      <c r="S4440" s="300">
        <v>0</v>
      </c>
      <c r="T4440" s="300">
        <v>0</v>
      </c>
      <c r="U4440" s="300">
        <v>0</v>
      </c>
      <c r="V4440" s="300">
        <v>0</v>
      </c>
      <c r="W4440" s="301">
        <v>0</v>
      </c>
      <c r="X4440" s="300">
        <v>0</v>
      </c>
      <c r="Y4440" s="300">
        <v>0</v>
      </c>
      <c r="Z4440" s="300">
        <v>0</v>
      </c>
      <c r="AA4440" s="300">
        <v>0</v>
      </c>
      <c r="AB4440" s="302">
        <v>0</v>
      </c>
      <c r="AC4440" s="302">
        <v>0</v>
      </c>
      <c r="AD4440" s="302">
        <v>0</v>
      </c>
      <c r="AE4440" s="302">
        <v>0</v>
      </c>
      <c r="AF4440" s="302">
        <v>0</v>
      </c>
      <c r="AG4440" s="302">
        <v>0</v>
      </c>
      <c r="AH4440" s="348">
        <v>0</v>
      </c>
      <c r="AI4440" s="348">
        <v>0</v>
      </c>
      <c r="AK4440" s="199"/>
      <c r="AM4440" s="11"/>
      <c r="AN4440" s="15"/>
      <c r="AO4440" s="11"/>
      <c r="AP4440" s="11"/>
    </row>
    <row r="4441" spans="3:42" outlineLevel="2" x14ac:dyDescent="0.2">
      <c r="C4441" s="252" t="s">
        <v>152</v>
      </c>
      <c r="D4441" s="119" t="s">
        <v>152</v>
      </c>
      <c r="F4441" s="767" t="s">
        <v>55</v>
      </c>
      <c r="H4441" s="797" t="s">
        <v>12</v>
      </c>
      <c r="I4441" s="234" t="s">
        <v>617</v>
      </c>
      <c r="K4441" s="164"/>
      <c r="Q4441" s="135" t="s">
        <v>110</v>
      </c>
      <c r="R4441" s="314">
        <v>0</v>
      </c>
      <c r="S4441" s="315">
        <v>0</v>
      </c>
      <c r="T4441" s="315">
        <v>0</v>
      </c>
      <c r="U4441" s="315">
        <v>0</v>
      </c>
      <c r="V4441" s="315">
        <v>0</v>
      </c>
      <c r="W4441" s="316">
        <v>0</v>
      </c>
      <c r="X4441" s="315">
        <v>0</v>
      </c>
      <c r="Y4441" s="315">
        <v>0</v>
      </c>
      <c r="Z4441" s="315">
        <v>0</v>
      </c>
      <c r="AA4441" s="315">
        <v>0</v>
      </c>
      <c r="AB4441" s="5">
        <v>0</v>
      </c>
      <c r="AC4441" s="5">
        <v>0</v>
      </c>
      <c r="AD4441" s="5">
        <v>0</v>
      </c>
      <c r="AE4441" s="5">
        <v>0</v>
      </c>
      <c r="AF4441" s="5">
        <v>0</v>
      </c>
      <c r="AG4441" s="5">
        <v>0</v>
      </c>
      <c r="AH4441" s="350">
        <v>0</v>
      </c>
      <c r="AI4441" s="350">
        <v>0</v>
      </c>
      <c r="AK4441" s="199"/>
      <c r="AM4441" s="11"/>
      <c r="AN4441" s="15"/>
      <c r="AO4441" s="11"/>
      <c r="AP4441" s="11"/>
    </row>
    <row r="4442" spans="3:42" outlineLevel="2" x14ac:dyDescent="0.2">
      <c r="C4442" s="252" t="s">
        <v>152</v>
      </c>
      <c r="D4442" s="119" t="s">
        <v>152</v>
      </c>
      <c r="F4442" s="783" t="s">
        <v>57</v>
      </c>
      <c r="G4442" s="83"/>
      <c r="H4442" s="798" t="s">
        <v>12</v>
      </c>
      <c r="I4442" s="240" t="s">
        <v>617</v>
      </c>
      <c r="J4442" s="83"/>
      <c r="K4442" s="736"/>
      <c r="L4442" s="83"/>
      <c r="M4442" s="83"/>
      <c r="N4442" s="83"/>
      <c r="O4442" s="83"/>
      <c r="P4442" s="83"/>
      <c r="Q4442" s="143" t="s">
        <v>110</v>
      </c>
      <c r="R4442" s="304">
        <v>0</v>
      </c>
      <c r="S4442" s="305">
        <v>0</v>
      </c>
      <c r="T4442" s="305">
        <v>0</v>
      </c>
      <c r="U4442" s="305">
        <v>0</v>
      </c>
      <c r="V4442" s="305">
        <v>0</v>
      </c>
      <c r="W4442" s="306">
        <v>0</v>
      </c>
      <c r="X4442" s="305">
        <v>0</v>
      </c>
      <c r="Y4442" s="305">
        <v>0</v>
      </c>
      <c r="Z4442" s="305">
        <v>0</v>
      </c>
      <c r="AA4442" s="305">
        <v>0</v>
      </c>
      <c r="AB4442" s="307">
        <v>0</v>
      </c>
      <c r="AC4442" s="307">
        <v>0</v>
      </c>
      <c r="AD4442" s="307">
        <v>0</v>
      </c>
      <c r="AE4442" s="307">
        <v>0</v>
      </c>
      <c r="AF4442" s="307">
        <v>0</v>
      </c>
      <c r="AG4442" s="307">
        <v>0</v>
      </c>
      <c r="AH4442" s="362">
        <v>0</v>
      </c>
      <c r="AI4442" s="362">
        <v>0</v>
      </c>
      <c r="AK4442" s="199"/>
      <c r="AM4442" s="11"/>
      <c r="AN4442" s="15"/>
      <c r="AO4442" s="11"/>
      <c r="AP4442" s="11"/>
    </row>
    <row r="4443" spans="3:42" outlineLevel="2" x14ac:dyDescent="0.2">
      <c r="C4443" s="252" t="s">
        <v>152</v>
      </c>
      <c r="D4443" s="119" t="s">
        <v>152</v>
      </c>
      <c r="F4443" s="802" t="s">
        <v>626</v>
      </c>
      <c r="R4443" s="800">
        <v>0</v>
      </c>
      <c r="S4443" s="800">
        <v>0</v>
      </c>
      <c r="T4443" s="800">
        <v>0</v>
      </c>
      <c r="U4443" s="800">
        <v>0</v>
      </c>
      <c r="V4443" s="800">
        <v>0</v>
      </c>
      <c r="W4443" s="800">
        <v>0</v>
      </c>
      <c r="X4443" s="800">
        <v>0</v>
      </c>
      <c r="Y4443" s="800">
        <v>0</v>
      </c>
      <c r="Z4443" s="800">
        <v>0</v>
      </c>
      <c r="AA4443" s="800">
        <v>0</v>
      </c>
      <c r="AB4443" s="800">
        <v>0</v>
      </c>
      <c r="AC4443" s="800">
        <v>0</v>
      </c>
      <c r="AD4443" s="800">
        <v>0</v>
      </c>
      <c r="AE4443" s="800">
        <v>0</v>
      </c>
      <c r="AF4443" s="800">
        <v>0</v>
      </c>
      <c r="AG4443" s="800">
        <v>0</v>
      </c>
      <c r="AH4443" s="800">
        <v>0</v>
      </c>
      <c r="AI4443" s="800">
        <v>0</v>
      </c>
      <c r="AK4443" s="199"/>
      <c r="AM4443" s="11"/>
      <c r="AN4443" s="15"/>
      <c r="AO4443" s="11"/>
      <c r="AP4443" s="11"/>
    </row>
    <row r="4444" spans="3:42" outlineLevel="2" x14ac:dyDescent="0.2">
      <c r="C4444" s="252" t="s">
        <v>152</v>
      </c>
      <c r="D4444" s="119" t="s">
        <v>152</v>
      </c>
      <c r="R4444" s="5"/>
      <c r="S4444" s="5"/>
      <c r="T4444" s="5"/>
      <c r="U4444" s="5"/>
      <c r="V4444" s="5"/>
      <c r="W4444" s="5"/>
      <c r="X4444" s="5"/>
      <c r="Y4444" s="5"/>
      <c r="AK4444" s="199"/>
      <c r="AM4444" s="11"/>
      <c r="AN4444" s="15"/>
      <c r="AO4444" s="11"/>
      <c r="AP4444" s="11"/>
    </row>
    <row r="4445" spans="3:42" outlineLevel="2" x14ac:dyDescent="0.2">
      <c r="C4445" s="252" t="s">
        <v>152</v>
      </c>
      <c r="D4445" s="119" t="s">
        <v>152</v>
      </c>
      <c r="F4445" s="789" t="s">
        <v>635</v>
      </c>
      <c r="G4445" s="790"/>
      <c r="H4445" s="803"/>
      <c r="I4445" s="790"/>
      <c r="J4445" s="790"/>
      <c r="K4445" s="792"/>
      <c r="L4445" s="789"/>
      <c r="M4445" s="789"/>
      <c r="N4445" s="789"/>
      <c r="O4445" s="789"/>
      <c r="P4445" s="789"/>
      <c r="Q4445" s="792"/>
      <c r="R4445" s="793"/>
      <c r="S4445" s="793"/>
      <c r="T4445" s="793"/>
      <c r="U4445" s="793"/>
      <c r="V4445" s="793"/>
      <c r="W4445" s="793"/>
      <c r="X4445" s="793"/>
      <c r="Y4445" s="793"/>
      <c r="Z4445" s="793"/>
      <c r="AA4445" s="793"/>
      <c r="AB4445" s="793"/>
      <c r="AC4445" s="793"/>
      <c r="AD4445" s="793"/>
      <c r="AE4445" s="793"/>
      <c r="AF4445" s="793"/>
      <c r="AG4445" s="793"/>
      <c r="AH4445" s="789"/>
      <c r="AI4445" s="789"/>
      <c r="AK4445" s="199"/>
      <c r="AM4445" s="11"/>
      <c r="AN4445" s="15"/>
      <c r="AO4445" s="11"/>
      <c r="AP4445" s="11"/>
    </row>
    <row r="4446" spans="3:42" outlineLevel="2" x14ac:dyDescent="0.2">
      <c r="C4446" s="252" t="s">
        <v>152</v>
      </c>
      <c r="D4446" s="119" t="s">
        <v>152</v>
      </c>
      <c r="F4446" t="s">
        <v>620</v>
      </c>
      <c r="AK4446" s="199"/>
      <c r="AM4446" s="11"/>
      <c r="AN4446" s="15"/>
      <c r="AO4446" s="11"/>
      <c r="AP4446" s="11"/>
    </row>
    <row r="4447" spans="3:42" outlineLevel="2" x14ac:dyDescent="0.2">
      <c r="C4447" s="252" t="s">
        <v>152</v>
      </c>
      <c r="D4447" s="119" t="s">
        <v>152</v>
      </c>
      <c r="F4447" s="761" t="s">
        <v>48</v>
      </c>
      <c r="G4447" s="75"/>
      <c r="H4447" s="796" t="s">
        <v>636</v>
      </c>
      <c r="I4447" s="801"/>
      <c r="J4447" s="75"/>
      <c r="K4447" s="741"/>
      <c r="L4447" s="75"/>
      <c r="M4447" s="75"/>
      <c r="N4447" s="75"/>
      <c r="O4447" s="75"/>
      <c r="P4447" s="75"/>
      <c r="Q4447" s="128" t="s">
        <v>536</v>
      </c>
      <c r="R4447" s="804">
        <v>0</v>
      </c>
      <c r="S4447" s="805">
        <v>0</v>
      </c>
      <c r="T4447" s="805">
        <v>0</v>
      </c>
      <c r="U4447" s="805">
        <v>0</v>
      </c>
      <c r="V4447" s="805">
        <v>0</v>
      </c>
      <c r="W4447" s="806">
        <v>0</v>
      </c>
      <c r="X4447" s="805">
        <v>0</v>
      </c>
      <c r="Y4447" s="805">
        <v>0</v>
      </c>
      <c r="Z4447" s="805">
        <v>0</v>
      </c>
      <c r="AA4447" s="805">
        <v>0</v>
      </c>
      <c r="AB4447" s="805">
        <v>0</v>
      </c>
      <c r="AC4447" s="805">
        <v>0</v>
      </c>
      <c r="AD4447" s="805">
        <v>0</v>
      </c>
      <c r="AE4447" s="805">
        <v>0</v>
      </c>
      <c r="AF4447" s="805">
        <v>0</v>
      </c>
      <c r="AG4447" s="805">
        <v>0</v>
      </c>
      <c r="AH4447" s="808">
        <v>0</v>
      </c>
      <c r="AI4447" s="808">
        <v>0</v>
      </c>
      <c r="AK4447" s="199"/>
      <c r="AM4447" s="11"/>
      <c r="AN4447" s="15"/>
      <c r="AO4447" s="11"/>
      <c r="AP4447" s="11"/>
    </row>
    <row r="4448" spans="3:42" outlineLevel="2" x14ac:dyDescent="0.2">
      <c r="C4448" s="252" t="s">
        <v>152</v>
      </c>
      <c r="D4448" s="119" t="s">
        <v>152</v>
      </c>
      <c r="F4448" s="767" t="s">
        <v>55</v>
      </c>
      <c r="H4448" s="797" t="s">
        <v>636</v>
      </c>
      <c r="K4448" s="164"/>
      <c r="Q4448" s="135" t="s">
        <v>536</v>
      </c>
      <c r="R4448" s="809">
        <v>0</v>
      </c>
      <c r="S4448" s="810">
        <v>0</v>
      </c>
      <c r="T4448" s="810">
        <v>0</v>
      </c>
      <c r="U4448" s="810">
        <v>0</v>
      </c>
      <c r="V4448" s="810">
        <v>0</v>
      </c>
      <c r="W4448" s="811">
        <v>0</v>
      </c>
      <c r="X4448" s="810">
        <v>0</v>
      </c>
      <c r="Y4448" s="810">
        <v>0</v>
      </c>
      <c r="Z4448" s="810">
        <v>0</v>
      </c>
      <c r="AA4448" s="810">
        <v>0</v>
      </c>
      <c r="AB4448" s="810">
        <v>0</v>
      </c>
      <c r="AC4448" s="810">
        <v>0</v>
      </c>
      <c r="AD4448" s="810">
        <v>0</v>
      </c>
      <c r="AE4448" s="810">
        <v>0</v>
      </c>
      <c r="AF4448" s="810">
        <v>0</v>
      </c>
      <c r="AG4448" s="810">
        <v>0</v>
      </c>
      <c r="AH4448" s="812">
        <v>0</v>
      </c>
      <c r="AI4448" s="812">
        <v>0</v>
      </c>
      <c r="AK4448" s="199"/>
      <c r="AM4448" s="11"/>
      <c r="AN4448" s="15"/>
      <c r="AO4448" s="11"/>
      <c r="AP4448" s="11"/>
    </row>
    <row r="4449" spans="3:42" outlineLevel="2" x14ac:dyDescent="0.2">
      <c r="C4449" s="252" t="s">
        <v>152</v>
      </c>
      <c r="D4449" s="119" t="s">
        <v>152</v>
      </c>
      <c r="F4449" s="783" t="s">
        <v>57</v>
      </c>
      <c r="G4449" s="83"/>
      <c r="H4449" s="798" t="s">
        <v>636</v>
      </c>
      <c r="I4449" s="799"/>
      <c r="J4449" s="83"/>
      <c r="K4449" s="736"/>
      <c r="L4449" s="83"/>
      <c r="M4449" s="83"/>
      <c r="N4449" s="83"/>
      <c r="O4449" s="83"/>
      <c r="P4449" s="83"/>
      <c r="Q4449" s="143" t="s">
        <v>536</v>
      </c>
      <c r="R4449" s="813">
        <v>0</v>
      </c>
      <c r="S4449" s="814">
        <v>0</v>
      </c>
      <c r="T4449" s="814">
        <v>0</v>
      </c>
      <c r="U4449" s="814">
        <v>0</v>
      </c>
      <c r="V4449" s="814">
        <v>0</v>
      </c>
      <c r="W4449" s="815">
        <v>0</v>
      </c>
      <c r="X4449" s="814">
        <v>0</v>
      </c>
      <c r="Y4449" s="814">
        <v>0</v>
      </c>
      <c r="Z4449" s="814">
        <v>0</v>
      </c>
      <c r="AA4449" s="814">
        <v>0</v>
      </c>
      <c r="AB4449" s="814">
        <v>0</v>
      </c>
      <c r="AC4449" s="814">
        <v>0</v>
      </c>
      <c r="AD4449" s="814">
        <v>0</v>
      </c>
      <c r="AE4449" s="814">
        <v>0</v>
      </c>
      <c r="AF4449" s="814">
        <v>0</v>
      </c>
      <c r="AG4449" s="814">
        <v>0</v>
      </c>
      <c r="AH4449" s="816">
        <v>0</v>
      </c>
      <c r="AI4449" s="816">
        <v>0</v>
      </c>
      <c r="AK4449" s="199"/>
      <c r="AM4449" s="11"/>
      <c r="AN4449" s="15"/>
      <c r="AO4449" s="11"/>
      <c r="AP4449" s="11"/>
    </row>
    <row r="4450" spans="3:42" outlineLevel="2" x14ac:dyDescent="0.2">
      <c r="C4450" s="252" t="s">
        <v>152</v>
      </c>
      <c r="D4450" s="119" t="s">
        <v>152</v>
      </c>
      <c r="F4450" s="12"/>
      <c r="H4450" s="817"/>
      <c r="K4450" s="16"/>
      <c r="Q4450" s="16"/>
      <c r="R4450" s="818"/>
      <c r="S4450" s="818"/>
      <c r="T4450" s="818"/>
      <c r="U4450" s="818"/>
      <c r="V4450" s="818"/>
      <c r="W4450" s="818"/>
      <c r="X4450" s="818"/>
      <c r="Y4450" s="818"/>
      <c r="Z4450" s="818"/>
      <c r="AA4450" s="818"/>
      <c r="AB4450" s="818"/>
      <c r="AC4450" s="818"/>
      <c r="AD4450" s="818"/>
      <c r="AE4450" s="818"/>
      <c r="AF4450" s="818"/>
      <c r="AG4450" s="818"/>
      <c r="AH4450" s="818"/>
      <c r="AI4450" s="818"/>
      <c r="AK4450" s="199"/>
      <c r="AM4450" s="11"/>
      <c r="AN4450" s="15"/>
      <c r="AO4450" s="11"/>
      <c r="AP4450" s="11"/>
    </row>
    <row r="4451" spans="3:42" x14ac:dyDescent="0.2">
      <c r="C4451" s="822" t="s">
        <v>160</v>
      </c>
      <c r="D4451" s="754" t="s">
        <v>161</v>
      </c>
      <c r="E4451" s="67"/>
      <c r="F4451" s="67"/>
      <c r="G4451" s="67"/>
      <c r="H4451" s="755" t="s">
        <v>655</v>
      </c>
      <c r="I4451" s="67"/>
      <c r="J4451" s="67"/>
      <c r="K4451" s="102"/>
      <c r="L4451" s="67"/>
      <c r="M4451" s="67"/>
      <c r="N4451" s="67"/>
      <c r="O4451" s="67"/>
      <c r="P4451" s="67"/>
      <c r="Q4451" s="102"/>
      <c r="R4451" s="67"/>
      <c r="S4451" s="67"/>
      <c r="T4451" s="67"/>
      <c r="U4451" s="67"/>
      <c r="V4451" s="67"/>
      <c r="W4451" s="67"/>
      <c r="X4451" s="67"/>
      <c r="Y4451" s="67"/>
      <c r="Z4451" s="67"/>
      <c r="AA4451" s="67"/>
      <c r="AB4451" s="67"/>
      <c r="AC4451" s="67"/>
      <c r="AD4451" s="67"/>
      <c r="AE4451" s="67"/>
      <c r="AF4451" s="67"/>
      <c r="AG4451" s="67"/>
      <c r="AH4451" s="67"/>
      <c r="AI4451" s="67"/>
      <c r="AK4451" s="199"/>
      <c r="AM4451" s="11"/>
      <c r="AN4451" s="15"/>
      <c r="AO4451" s="11"/>
      <c r="AP4451" s="11"/>
    </row>
    <row r="4452" spans="3:42" outlineLevel="1" x14ac:dyDescent="0.2">
      <c r="C4452" s="252" t="s">
        <v>160</v>
      </c>
      <c r="D4452" s="119" t="s">
        <v>441</v>
      </c>
      <c r="F4452" s="121" t="s">
        <v>597</v>
      </c>
      <c r="G4452" s="756"/>
      <c r="H4452" s="757"/>
      <c r="I4452" s="756"/>
      <c r="J4452" s="756"/>
      <c r="K4452" s="758"/>
      <c r="L4452" s="759"/>
      <c r="M4452" s="759"/>
      <c r="N4452" s="759"/>
      <c r="O4452" s="759"/>
      <c r="P4452" s="759"/>
      <c r="Q4452" s="758"/>
      <c r="R4452" s="760"/>
      <c r="S4452" s="760"/>
      <c r="T4452" s="760"/>
      <c r="U4452" s="760"/>
      <c r="V4452" s="760"/>
      <c r="W4452" s="760"/>
      <c r="X4452" s="760"/>
      <c r="Y4452" s="760"/>
      <c r="Z4452" s="760"/>
      <c r="AA4452" s="760"/>
      <c r="AB4452" s="760"/>
      <c r="AC4452" s="760"/>
      <c r="AD4452" s="760"/>
      <c r="AE4452" s="760"/>
      <c r="AF4452" s="760"/>
      <c r="AG4452" s="760"/>
      <c r="AH4452" s="759"/>
      <c r="AI4452" s="759"/>
      <c r="AK4452" s="199"/>
      <c r="AM4452" s="11"/>
      <c r="AN4452" s="15"/>
      <c r="AO4452" s="11"/>
      <c r="AP4452" s="11"/>
    </row>
    <row r="4453" spans="3:42" outlineLevel="2" x14ac:dyDescent="0.2">
      <c r="C4453" s="252" t="s">
        <v>160</v>
      </c>
      <c r="D4453" s="119" t="s">
        <v>441</v>
      </c>
      <c r="F4453" s="12"/>
      <c r="G4453" s="149" t="s">
        <v>598</v>
      </c>
      <c r="H4453" s="72" t="s">
        <v>48</v>
      </c>
      <c r="I4453" s="8" t="s">
        <v>451</v>
      </c>
      <c r="J4453" s="8" t="s">
        <v>599</v>
      </c>
      <c r="K4453" s="8" t="s">
        <v>61</v>
      </c>
      <c r="AK4453" s="199"/>
      <c r="AM4453" s="11"/>
      <c r="AN4453" s="15"/>
      <c r="AO4453" s="11"/>
      <c r="AP4453" s="11"/>
    </row>
    <row r="4454" spans="3:42" outlineLevel="2" x14ac:dyDescent="0.2">
      <c r="C4454" s="252" t="s">
        <v>160</v>
      </c>
      <c r="D4454" s="119" t="s">
        <v>441</v>
      </c>
      <c r="F4454" s="761" t="s">
        <v>129</v>
      </c>
      <c r="G4454" s="762" t="s">
        <v>130</v>
      </c>
      <c r="H4454" s="763">
        <v>0</v>
      </c>
      <c r="I4454" s="764">
        <v>1</v>
      </c>
      <c r="J4454" s="765">
        <v>1</v>
      </c>
      <c r="K4454" s="766"/>
      <c r="AK4454" s="199"/>
      <c r="AM4454" s="11"/>
      <c r="AN4454" s="15"/>
      <c r="AO4454" s="11"/>
      <c r="AP4454" s="11"/>
    </row>
    <row r="4455" spans="3:42" outlineLevel="2" x14ac:dyDescent="0.2">
      <c r="C4455" s="252" t="s">
        <v>160</v>
      </c>
      <c r="D4455" s="119" t="s">
        <v>441</v>
      </c>
      <c r="F4455" s="767" t="s">
        <v>128</v>
      </c>
      <c r="G4455" s="611" t="s">
        <v>130</v>
      </c>
      <c r="H4455" s="768">
        <v>0</v>
      </c>
      <c r="I4455" s="769">
        <v>1</v>
      </c>
      <c r="J4455" s="770">
        <v>1</v>
      </c>
      <c r="K4455" s="771"/>
      <c r="AK4455" s="199"/>
      <c r="AM4455" s="11"/>
      <c r="AN4455" s="15"/>
      <c r="AO4455" s="11"/>
      <c r="AP4455" s="11"/>
    </row>
    <row r="4456" spans="3:42" outlineLevel="2" x14ac:dyDescent="0.2">
      <c r="C4456" s="252" t="s">
        <v>160</v>
      </c>
      <c r="D4456" s="119" t="s">
        <v>441</v>
      </c>
      <c r="F4456" s="767" t="s">
        <v>600</v>
      </c>
      <c r="G4456" s="611" t="s">
        <v>583</v>
      </c>
      <c r="H4456" s="772">
        <v>0</v>
      </c>
      <c r="I4456" s="773">
        <v>8146</v>
      </c>
      <c r="J4456" s="774">
        <v>8146</v>
      </c>
      <c r="K4456" s="775">
        <v>0.63028344194910146</v>
      </c>
      <c r="AK4456" s="199"/>
      <c r="AM4456" s="11"/>
      <c r="AN4456" s="15"/>
      <c r="AO4456" s="11"/>
      <c r="AP4456" s="11"/>
    </row>
    <row r="4457" spans="3:42" outlineLevel="2" x14ac:dyDescent="0.2">
      <c r="C4457" s="252" t="s">
        <v>160</v>
      </c>
      <c r="D4457" s="119" t="s">
        <v>441</v>
      </c>
      <c r="F4457" s="767" t="s">
        <v>64</v>
      </c>
      <c r="G4457" s="611" t="s">
        <v>583</v>
      </c>
      <c r="H4457" s="776">
        <v>0</v>
      </c>
      <c r="I4457" s="773">
        <v>0</v>
      </c>
      <c r="J4457" s="774">
        <v>0</v>
      </c>
      <c r="K4457" s="771"/>
      <c r="AK4457" s="199"/>
      <c r="AM4457" s="11"/>
      <c r="AN4457" s="15"/>
      <c r="AO4457" s="11"/>
      <c r="AP4457" s="11"/>
    </row>
    <row r="4458" spans="3:42" outlineLevel="2" x14ac:dyDescent="0.2">
      <c r="C4458" s="252" t="s">
        <v>160</v>
      </c>
      <c r="D4458" s="119" t="s">
        <v>441</v>
      </c>
      <c r="F4458" s="767" t="s">
        <v>601</v>
      </c>
      <c r="G4458" s="611" t="s">
        <v>583</v>
      </c>
      <c r="H4458" s="776">
        <v>0</v>
      </c>
      <c r="I4458" s="773">
        <v>8146</v>
      </c>
      <c r="J4458" s="774">
        <v>8146</v>
      </c>
      <c r="K4458" s="771"/>
      <c r="AK4458" s="199"/>
      <c r="AM4458" s="11"/>
      <c r="AN4458" s="15"/>
      <c r="AO4458" s="11"/>
      <c r="AP4458" s="11"/>
    </row>
    <row r="4459" spans="3:42" outlineLevel="2" x14ac:dyDescent="0.2">
      <c r="C4459" s="252" t="s">
        <v>160</v>
      </c>
      <c r="D4459" s="119" t="s">
        <v>441</v>
      </c>
      <c r="F4459" s="767" t="s">
        <v>602</v>
      </c>
      <c r="G4459" s="611" t="s">
        <v>130</v>
      </c>
      <c r="H4459" s="778">
        <v>0</v>
      </c>
      <c r="I4459" s="769">
        <v>0</v>
      </c>
      <c r="J4459" s="769">
        <v>0</v>
      </c>
      <c r="K4459" s="771"/>
      <c r="AK4459" s="199"/>
      <c r="AM4459" s="11"/>
      <c r="AN4459" s="15"/>
      <c r="AO4459" s="11"/>
      <c r="AP4459" s="11"/>
    </row>
    <row r="4460" spans="3:42" outlineLevel="2" x14ac:dyDescent="0.2">
      <c r="C4460" s="252" t="s">
        <v>160</v>
      </c>
      <c r="D4460" s="119" t="s">
        <v>441</v>
      </c>
      <c r="F4460" s="767" t="s">
        <v>603</v>
      </c>
      <c r="G4460" s="611" t="s">
        <v>583</v>
      </c>
      <c r="H4460" s="776">
        <v>0</v>
      </c>
      <c r="I4460" s="773">
        <v>8144</v>
      </c>
      <c r="J4460" s="774">
        <v>8144</v>
      </c>
      <c r="K4460" s="771"/>
      <c r="AK4460" s="199"/>
      <c r="AM4460" s="11"/>
      <c r="AN4460" s="15"/>
      <c r="AO4460" s="11"/>
      <c r="AP4460" s="11"/>
    </row>
    <row r="4461" spans="3:42" outlineLevel="2" x14ac:dyDescent="0.2">
      <c r="C4461" s="252" t="s">
        <v>160</v>
      </c>
      <c r="D4461" s="119" t="s">
        <v>441</v>
      </c>
      <c r="F4461" s="767" t="s">
        <v>604</v>
      </c>
      <c r="G4461" s="611"/>
      <c r="H4461" s="773">
        <v>0</v>
      </c>
      <c r="I4461" s="773">
        <v>0</v>
      </c>
      <c r="J4461" s="773">
        <v>0</v>
      </c>
      <c r="K4461" s="771"/>
      <c r="AK4461" s="199"/>
      <c r="AM4461" s="11"/>
      <c r="AN4461" s="15"/>
      <c r="AO4461" s="11"/>
      <c r="AP4461" s="11"/>
    </row>
    <row r="4462" spans="3:42" outlineLevel="2" x14ac:dyDescent="0.2">
      <c r="C4462" s="252" t="s">
        <v>160</v>
      </c>
      <c r="D4462" s="119" t="s">
        <v>441</v>
      </c>
      <c r="F4462" s="767" t="s">
        <v>605</v>
      </c>
      <c r="G4462" s="611"/>
      <c r="H4462" s="779"/>
      <c r="I4462" s="780"/>
      <c r="J4462" s="781"/>
      <c r="K4462" s="782">
        <v>0</v>
      </c>
      <c r="AK4462" s="199"/>
      <c r="AM4462" s="11"/>
      <c r="AN4462" s="15"/>
      <c r="AO4462" s="11"/>
      <c r="AP4462" s="11"/>
    </row>
    <row r="4463" spans="3:42" outlineLevel="2" x14ac:dyDescent="0.2">
      <c r="C4463" s="252" t="s">
        <v>160</v>
      </c>
      <c r="D4463" s="119" t="s">
        <v>441</v>
      </c>
      <c r="F4463" s="783" t="s">
        <v>606</v>
      </c>
      <c r="G4463" s="619" t="s">
        <v>130</v>
      </c>
      <c r="H4463" s="784">
        <v>0</v>
      </c>
      <c r="I4463" s="785">
        <v>0</v>
      </c>
      <c r="J4463" s="786">
        <v>0</v>
      </c>
      <c r="K4463" s="787"/>
      <c r="AK4463" s="199"/>
      <c r="AM4463" s="11"/>
      <c r="AN4463" s="15"/>
      <c r="AO4463" s="11"/>
      <c r="AP4463" s="11"/>
    </row>
    <row r="4464" spans="3:42" outlineLevel="2" x14ac:dyDescent="0.2">
      <c r="C4464" s="252" t="s">
        <v>160</v>
      </c>
      <c r="D4464" s="119" t="s">
        <v>441</v>
      </c>
      <c r="H4464"/>
      <c r="I4464"/>
      <c r="K4464"/>
      <c r="AK4464" s="199"/>
      <c r="AM4464" s="11"/>
      <c r="AN4464" s="15"/>
      <c r="AO4464" s="11"/>
      <c r="AP4464" s="11"/>
    </row>
    <row r="4465" spans="3:42" outlineLevel="1" x14ac:dyDescent="0.2">
      <c r="C4465" s="252" t="s">
        <v>160</v>
      </c>
      <c r="D4465" s="119" t="s">
        <v>441</v>
      </c>
      <c r="F4465" s="121" t="s">
        <v>607</v>
      </c>
      <c r="G4465" s="756"/>
      <c r="H4465" s="757"/>
      <c r="I4465" s="788"/>
      <c r="J4465" s="756"/>
      <c r="K4465" s="758"/>
      <c r="L4465" s="759"/>
      <c r="M4465" s="759"/>
      <c r="N4465" s="759"/>
      <c r="O4465" s="759"/>
      <c r="P4465" s="759"/>
      <c r="Q4465" s="758"/>
      <c r="R4465" s="760"/>
      <c r="S4465" s="760"/>
      <c r="T4465" s="760"/>
      <c r="U4465" s="760"/>
      <c r="V4465" s="760"/>
      <c r="W4465" s="760"/>
      <c r="X4465" s="760"/>
      <c r="Y4465" s="760"/>
      <c r="Z4465" s="760"/>
      <c r="AA4465" s="760"/>
      <c r="AB4465" s="760"/>
      <c r="AC4465" s="760"/>
      <c r="AD4465" s="760"/>
      <c r="AE4465" s="760"/>
      <c r="AF4465" s="760"/>
      <c r="AG4465" s="760"/>
      <c r="AH4465" s="759"/>
      <c r="AI4465" s="759"/>
      <c r="AK4465" s="199"/>
      <c r="AM4465" s="11"/>
      <c r="AN4465" s="15"/>
      <c r="AO4465" s="11"/>
      <c r="AP4465" s="11"/>
    </row>
    <row r="4466" spans="3:42" outlineLevel="2" x14ac:dyDescent="0.2">
      <c r="C4466" s="252" t="s">
        <v>160</v>
      </c>
      <c r="D4466" s="119" t="s">
        <v>441</v>
      </c>
      <c r="F4466" s="789" t="s">
        <v>608</v>
      </c>
      <c r="G4466" s="790"/>
      <c r="H4466" s="791" t="s">
        <v>609</v>
      </c>
      <c r="I4466" s="791"/>
      <c r="J4466" s="790"/>
      <c r="K4466" s="792"/>
      <c r="L4466" s="789"/>
      <c r="M4466" s="789"/>
      <c r="N4466" s="789"/>
      <c r="O4466" s="789"/>
      <c r="P4466" s="789"/>
      <c r="Q4466" s="792"/>
      <c r="R4466" s="793"/>
      <c r="S4466" s="793"/>
      <c r="T4466" s="793"/>
      <c r="U4466" s="793"/>
      <c r="V4466" s="793"/>
      <c r="W4466" s="793"/>
      <c r="X4466" s="793"/>
      <c r="Y4466" s="793"/>
      <c r="Z4466" s="793"/>
      <c r="AA4466" s="793"/>
      <c r="AB4466" s="793"/>
      <c r="AC4466" s="793"/>
      <c r="AD4466" s="793"/>
      <c r="AE4466" s="793"/>
      <c r="AF4466" s="793"/>
      <c r="AG4466" s="793"/>
      <c r="AH4466" s="789"/>
      <c r="AI4466" s="789"/>
      <c r="AK4466" s="199"/>
      <c r="AM4466" s="11"/>
      <c r="AN4466" s="15"/>
      <c r="AO4466" s="11"/>
      <c r="AP4466" s="11"/>
    </row>
    <row r="4467" spans="3:42" ht="14.25" customHeight="1" outlineLevel="2" x14ac:dyDescent="0.2">
      <c r="C4467" s="252" t="s">
        <v>160</v>
      </c>
      <c r="D4467" s="119" t="s">
        <v>441</v>
      </c>
      <c r="F4467" s="794" t="s">
        <v>610</v>
      </c>
      <c r="H4467" s="795"/>
      <c r="AK4467" s="199"/>
      <c r="AM4467" s="11"/>
      <c r="AN4467" s="15"/>
      <c r="AO4467" s="11"/>
      <c r="AP4467" s="11"/>
    </row>
    <row r="4468" spans="3:42" outlineLevel="2" x14ac:dyDescent="0.2">
      <c r="C4468" s="252" t="s">
        <v>160</v>
      </c>
      <c r="D4468" s="119" t="s">
        <v>441</v>
      </c>
      <c r="F4468" s="761" t="s">
        <v>62</v>
      </c>
      <c r="G4468" s="75"/>
      <c r="H4468" s="796" t="s">
        <v>10</v>
      </c>
      <c r="I4468" s="796" t="s">
        <v>611</v>
      </c>
      <c r="J4468" s="75"/>
      <c r="K4468" s="741"/>
      <c r="L4468" s="75"/>
      <c r="M4468" s="75"/>
      <c r="N4468" s="75"/>
      <c r="O4468" s="75"/>
      <c r="P4468" s="75"/>
      <c r="Q4468" s="128" t="s">
        <v>110</v>
      </c>
      <c r="R4468" s="299">
        <v>0</v>
      </c>
      <c r="S4468" s="300">
        <v>0</v>
      </c>
      <c r="T4468" s="300">
        <v>0</v>
      </c>
      <c r="U4468" s="300">
        <v>0</v>
      </c>
      <c r="V4468" s="300">
        <v>0</v>
      </c>
      <c r="W4468" s="301">
        <v>0</v>
      </c>
      <c r="X4468" s="300">
        <v>0</v>
      </c>
      <c r="Y4468" s="300">
        <v>0</v>
      </c>
      <c r="Z4468" s="300">
        <v>0</v>
      </c>
      <c r="AA4468" s="300">
        <v>0</v>
      </c>
      <c r="AB4468" s="302">
        <v>0</v>
      </c>
      <c r="AC4468" s="302">
        <v>0</v>
      </c>
      <c r="AD4468" s="302">
        <v>0</v>
      </c>
      <c r="AE4468" s="302">
        <v>0</v>
      </c>
      <c r="AF4468" s="302">
        <v>0</v>
      </c>
      <c r="AG4468" s="302">
        <v>0</v>
      </c>
      <c r="AH4468" s="348">
        <v>0</v>
      </c>
      <c r="AI4468" s="348">
        <v>0</v>
      </c>
      <c r="AK4468" s="199"/>
      <c r="AM4468" s="11"/>
      <c r="AN4468" s="15"/>
      <c r="AO4468" s="11"/>
      <c r="AP4468" s="11"/>
    </row>
    <row r="4469" spans="3:42" outlineLevel="2" x14ac:dyDescent="0.2">
      <c r="C4469" s="252" t="s">
        <v>160</v>
      </c>
      <c r="D4469" s="119" t="s">
        <v>441</v>
      </c>
      <c r="F4469" s="767" t="s">
        <v>188</v>
      </c>
      <c r="H4469" s="797" t="s">
        <v>10</v>
      </c>
      <c r="I4469" s="797" t="s">
        <v>612</v>
      </c>
      <c r="K4469" s="164"/>
      <c r="Q4469" s="135" t="s">
        <v>110</v>
      </c>
      <c r="R4469" s="314">
        <v>0</v>
      </c>
      <c r="S4469" s="315">
        <v>0</v>
      </c>
      <c r="T4469" s="315">
        <v>0</v>
      </c>
      <c r="U4469" s="315">
        <v>0</v>
      </c>
      <c r="V4469" s="315">
        <v>0</v>
      </c>
      <c r="W4469" s="316">
        <v>0</v>
      </c>
      <c r="X4469" s="315">
        <v>0</v>
      </c>
      <c r="Y4469" s="315">
        <v>0</v>
      </c>
      <c r="Z4469" s="315">
        <v>0</v>
      </c>
      <c r="AA4469" s="315">
        <v>0</v>
      </c>
      <c r="AB4469" s="5">
        <v>0</v>
      </c>
      <c r="AC4469" s="5">
        <v>0</v>
      </c>
      <c r="AD4469" s="5">
        <v>0</v>
      </c>
      <c r="AE4469" s="5">
        <v>0</v>
      </c>
      <c r="AF4469" s="5">
        <v>0</v>
      </c>
      <c r="AG4469" s="5">
        <v>0</v>
      </c>
      <c r="AH4469" s="350">
        <v>0</v>
      </c>
      <c r="AI4469" s="350">
        <v>0</v>
      </c>
      <c r="AK4469" s="199"/>
      <c r="AM4469" s="11"/>
      <c r="AN4469" s="15"/>
      <c r="AO4469" s="11"/>
      <c r="AP4469" s="11"/>
    </row>
    <row r="4470" spans="3:42" outlineLevel="2" x14ac:dyDescent="0.2">
      <c r="C4470" s="252" t="s">
        <v>160</v>
      </c>
      <c r="D4470" s="119" t="s">
        <v>441</v>
      </c>
      <c r="F4470" s="767" t="s">
        <v>613</v>
      </c>
      <c r="H4470" s="797" t="s">
        <v>10</v>
      </c>
      <c r="I4470" s="234" t="s">
        <v>614</v>
      </c>
      <c r="K4470" s="164"/>
      <c r="Q4470" s="135" t="s">
        <v>110</v>
      </c>
      <c r="R4470" s="314">
        <v>0</v>
      </c>
      <c r="S4470" s="315">
        <v>0</v>
      </c>
      <c r="T4470" s="315">
        <v>0</v>
      </c>
      <c r="U4470" s="315">
        <v>0</v>
      </c>
      <c r="V4470" s="315">
        <v>64.548000000000002</v>
      </c>
      <c r="W4470" s="316">
        <v>66.355344000000002</v>
      </c>
      <c r="X4470" s="315">
        <v>68.146938288000001</v>
      </c>
      <c r="Y4470" s="315">
        <v>70.055052560063999</v>
      </c>
      <c r="Z4470" s="315">
        <v>71.946538979185718</v>
      </c>
      <c r="AA4470" s="315">
        <v>74.032988609582091</v>
      </c>
      <c r="AB4470" s="5">
        <v>75.883813324821631</v>
      </c>
      <c r="AC4470" s="5">
        <v>77.780908657942163</v>
      </c>
      <c r="AD4470" s="5">
        <v>79.725431374390709</v>
      </c>
      <c r="AE4470" s="5">
        <v>81.718567158750474</v>
      </c>
      <c r="AF4470" s="5">
        <v>83.761531337719234</v>
      </c>
      <c r="AG4470" s="5">
        <v>85.855569621162203</v>
      </c>
      <c r="AH4470" s="350">
        <v>88.00195886169125</v>
      </c>
      <c r="AI4470" s="350">
        <v>90.202007833233523</v>
      </c>
      <c r="AK4470" s="199"/>
      <c r="AM4470" s="11"/>
      <c r="AN4470" s="15"/>
      <c r="AO4470" s="11"/>
      <c r="AP4470" s="11"/>
    </row>
    <row r="4471" spans="3:42" outlineLevel="2" x14ac:dyDescent="0.2">
      <c r="C4471" s="252" t="s">
        <v>160</v>
      </c>
      <c r="D4471" s="119" t="s">
        <v>441</v>
      </c>
      <c r="F4471" s="783" t="s">
        <v>57</v>
      </c>
      <c r="G4471" s="83"/>
      <c r="H4471" s="798" t="s">
        <v>10</v>
      </c>
      <c r="I4471" s="799"/>
      <c r="J4471" s="83"/>
      <c r="K4471" s="736"/>
      <c r="L4471" s="83"/>
      <c r="M4471" s="83"/>
      <c r="N4471" s="83"/>
      <c r="O4471" s="83"/>
      <c r="P4471" s="83"/>
      <c r="Q4471" s="143" t="s">
        <v>110</v>
      </c>
      <c r="R4471" s="304">
        <v>0</v>
      </c>
      <c r="S4471" s="305">
        <v>0</v>
      </c>
      <c r="T4471" s="305">
        <v>0</v>
      </c>
      <c r="U4471" s="305">
        <v>553.41460000000006</v>
      </c>
      <c r="V4471" s="305">
        <v>585.16074040000012</v>
      </c>
      <c r="W4471" s="306">
        <v>599.59611491000032</v>
      </c>
      <c r="X4471" s="305">
        <v>614.45330709475036</v>
      </c>
      <c r="Y4471" s="305">
        <v>628.92759871187229</v>
      </c>
      <c r="Z4471" s="305">
        <v>643.11271327200529</v>
      </c>
      <c r="AA4471" s="305">
        <v>655.32744868663281</v>
      </c>
      <c r="AB4471" s="307">
        <v>668.0638327173175</v>
      </c>
      <c r="AC4471" s="307">
        <v>681.04569030503978</v>
      </c>
      <c r="AD4471" s="307">
        <v>694.27769956785085</v>
      </c>
      <c r="AE4471" s="307">
        <v>707.76462640233592</v>
      </c>
      <c r="AF4471" s="307">
        <v>721.51132609458887</v>
      </c>
      <c r="AG4471" s="307">
        <v>735.52274495979213</v>
      </c>
      <c r="AH4471" s="362">
        <v>749.80392201088216</v>
      </c>
      <c r="AI4471" s="362">
        <v>764.35999065679141</v>
      </c>
      <c r="AK4471" s="199"/>
      <c r="AM4471" s="11"/>
      <c r="AN4471" s="15"/>
      <c r="AO4471" s="11"/>
      <c r="AP4471" s="11"/>
    </row>
    <row r="4472" spans="3:42" outlineLevel="2" x14ac:dyDescent="0.2">
      <c r="C4472" s="252" t="s">
        <v>160</v>
      </c>
      <c r="D4472" s="119" t="s">
        <v>441</v>
      </c>
      <c r="F4472" s="12"/>
      <c r="H4472" s="234"/>
      <c r="K4472" s="164"/>
      <c r="Q4472" s="16"/>
      <c r="R4472" s="800">
        <v>0</v>
      </c>
      <c r="S4472" s="800">
        <v>0</v>
      </c>
      <c r="T4472" s="800">
        <v>0</v>
      </c>
      <c r="U4472" s="800">
        <v>553.41460000000006</v>
      </c>
      <c r="V4472" s="800">
        <v>649.70874040000012</v>
      </c>
      <c r="W4472" s="800">
        <v>665.95145891000038</v>
      </c>
      <c r="X4472" s="800">
        <v>682.60024538275036</v>
      </c>
      <c r="Y4472" s="800">
        <v>698.98265127193633</v>
      </c>
      <c r="Z4472" s="800">
        <v>715.05925225119097</v>
      </c>
      <c r="AA4472" s="800">
        <v>729.36043729621485</v>
      </c>
      <c r="AB4472" s="800">
        <v>743.94764604213913</v>
      </c>
      <c r="AC4472" s="800">
        <v>758.82659896298196</v>
      </c>
      <c r="AD4472" s="800">
        <v>774.00313094224157</v>
      </c>
      <c r="AE4472" s="800">
        <v>789.48319356108641</v>
      </c>
      <c r="AF4472" s="800">
        <v>805.27285743230811</v>
      </c>
      <c r="AG4472" s="800">
        <v>821.37831458095434</v>
      </c>
      <c r="AH4472" s="800">
        <v>837.80588087257343</v>
      </c>
      <c r="AI4472" s="800">
        <v>854.56199849002496</v>
      </c>
      <c r="AK4472" s="199"/>
      <c r="AM4472" s="11"/>
      <c r="AN4472" s="15"/>
      <c r="AO4472" s="11"/>
      <c r="AP4472" s="11"/>
    </row>
    <row r="4473" spans="3:42" ht="14.25" customHeight="1" outlineLevel="2" x14ac:dyDescent="0.2">
      <c r="C4473" s="252" t="s">
        <v>160</v>
      </c>
      <c r="D4473" s="119" t="s">
        <v>441</v>
      </c>
      <c r="F4473" s="794" t="s">
        <v>615</v>
      </c>
      <c r="AK4473" s="199"/>
      <c r="AM4473" s="11"/>
      <c r="AN4473" s="15"/>
      <c r="AO4473" s="11"/>
      <c r="AP4473" s="11"/>
    </row>
    <row r="4474" spans="3:42" outlineLevel="2" x14ac:dyDescent="0.2">
      <c r="C4474" s="252" t="s">
        <v>160</v>
      </c>
      <c r="D4474" s="119" t="s">
        <v>441</v>
      </c>
      <c r="F4474" s="761" t="s">
        <v>48</v>
      </c>
      <c r="G4474" s="75"/>
      <c r="H4474" s="796" t="s">
        <v>10</v>
      </c>
      <c r="I4474" s="801"/>
      <c r="J4474" s="75"/>
      <c r="K4474" s="741"/>
      <c r="L4474" s="75"/>
      <c r="M4474" s="75"/>
      <c r="N4474" s="75"/>
      <c r="O4474" s="75"/>
      <c r="P4474" s="75"/>
      <c r="Q4474" s="128" t="s">
        <v>110</v>
      </c>
      <c r="R4474" s="299">
        <v>0</v>
      </c>
      <c r="S4474" s="300">
        <v>0</v>
      </c>
      <c r="T4474" s="300">
        <v>0</v>
      </c>
      <c r="U4474" s="300">
        <v>0</v>
      </c>
      <c r="V4474" s="300">
        <v>0</v>
      </c>
      <c r="W4474" s="301">
        <v>0</v>
      </c>
      <c r="X4474" s="300">
        <v>0</v>
      </c>
      <c r="Y4474" s="300">
        <v>0</v>
      </c>
      <c r="Z4474" s="300">
        <v>0</v>
      </c>
      <c r="AA4474" s="300">
        <v>0</v>
      </c>
      <c r="AB4474" s="302">
        <v>0</v>
      </c>
      <c r="AC4474" s="302">
        <v>0</v>
      </c>
      <c r="AD4474" s="302">
        <v>0</v>
      </c>
      <c r="AE4474" s="302">
        <v>0</v>
      </c>
      <c r="AF4474" s="302">
        <v>0</v>
      </c>
      <c r="AG4474" s="302">
        <v>0</v>
      </c>
      <c r="AH4474" s="348">
        <v>0</v>
      </c>
      <c r="AI4474" s="348">
        <v>0</v>
      </c>
      <c r="AK4474" s="199"/>
      <c r="AM4474" s="11"/>
      <c r="AN4474" s="15"/>
      <c r="AO4474" s="11"/>
      <c r="AP4474" s="11"/>
    </row>
    <row r="4475" spans="3:42" outlineLevel="2" x14ac:dyDescent="0.2">
      <c r="C4475" s="252" t="s">
        <v>160</v>
      </c>
      <c r="D4475" s="119" t="s">
        <v>441</v>
      </c>
      <c r="F4475" s="767" t="s">
        <v>55</v>
      </c>
      <c r="H4475" s="797" t="s">
        <v>10</v>
      </c>
      <c r="K4475" s="164"/>
      <c r="Q4475" s="135" t="s">
        <v>110</v>
      </c>
      <c r="R4475" s="314">
        <v>0</v>
      </c>
      <c r="S4475" s="315">
        <v>0</v>
      </c>
      <c r="T4475" s="315">
        <v>0</v>
      </c>
      <c r="U4475" s="315">
        <v>0</v>
      </c>
      <c r="V4475" s="315">
        <v>64.548000000000002</v>
      </c>
      <c r="W4475" s="316">
        <v>66.355344000000002</v>
      </c>
      <c r="X4475" s="315">
        <v>68.146938288000001</v>
      </c>
      <c r="Y4475" s="315">
        <v>70.055052560063999</v>
      </c>
      <c r="Z4475" s="315">
        <v>71.946538979185718</v>
      </c>
      <c r="AA4475" s="315">
        <v>74.032988609582091</v>
      </c>
      <c r="AB4475" s="5">
        <v>75.883813324821631</v>
      </c>
      <c r="AC4475" s="5">
        <v>77.780908657942163</v>
      </c>
      <c r="AD4475" s="5">
        <v>79.725431374390709</v>
      </c>
      <c r="AE4475" s="5">
        <v>81.718567158750474</v>
      </c>
      <c r="AF4475" s="5">
        <v>83.761531337719234</v>
      </c>
      <c r="AG4475" s="5">
        <v>85.855569621162203</v>
      </c>
      <c r="AH4475" s="350">
        <v>88.00195886169125</v>
      </c>
      <c r="AI4475" s="350">
        <v>90.202007833233523</v>
      </c>
      <c r="AK4475" s="199"/>
      <c r="AM4475" s="11"/>
      <c r="AN4475" s="15"/>
      <c r="AO4475" s="11"/>
      <c r="AP4475" s="11"/>
    </row>
    <row r="4476" spans="3:42" outlineLevel="2" x14ac:dyDescent="0.2">
      <c r="C4476" s="252" t="s">
        <v>160</v>
      </c>
      <c r="D4476" s="119" t="s">
        <v>441</v>
      </c>
      <c r="F4476" s="783" t="s">
        <v>57</v>
      </c>
      <c r="G4476" s="83"/>
      <c r="H4476" s="798" t="s">
        <v>10</v>
      </c>
      <c r="I4476" s="799"/>
      <c r="J4476" s="83"/>
      <c r="K4476" s="736"/>
      <c r="L4476" s="83"/>
      <c r="M4476" s="83"/>
      <c r="N4476" s="83"/>
      <c r="O4476" s="83"/>
      <c r="P4476" s="83"/>
      <c r="Q4476" s="143" t="s">
        <v>110</v>
      </c>
      <c r="R4476" s="304">
        <v>0</v>
      </c>
      <c r="S4476" s="305">
        <v>0</v>
      </c>
      <c r="T4476" s="305">
        <v>0</v>
      </c>
      <c r="U4476" s="305">
        <v>553.41460000000006</v>
      </c>
      <c r="V4476" s="305">
        <v>585.16074040000012</v>
      </c>
      <c r="W4476" s="306">
        <v>599.59611491000032</v>
      </c>
      <c r="X4476" s="305">
        <v>614.45330709475036</v>
      </c>
      <c r="Y4476" s="305">
        <v>628.92759871187229</v>
      </c>
      <c r="Z4476" s="305">
        <v>643.11271327200529</v>
      </c>
      <c r="AA4476" s="305">
        <v>655.32744868663281</v>
      </c>
      <c r="AB4476" s="307">
        <v>668.0638327173175</v>
      </c>
      <c r="AC4476" s="307">
        <v>681.04569030503978</v>
      </c>
      <c r="AD4476" s="307">
        <v>694.27769956785085</v>
      </c>
      <c r="AE4476" s="307">
        <v>707.76462640233592</v>
      </c>
      <c r="AF4476" s="307">
        <v>721.51132609458887</v>
      </c>
      <c r="AG4476" s="307">
        <v>735.52274495979213</v>
      </c>
      <c r="AH4476" s="362">
        <v>749.80392201088216</v>
      </c>
      <c r="AI4476" s="362">
        <v>764.35999065679141</v>
      </c>
      <c r="AK4476" s="199"/>
      <c r="AM4476" s="11"/>
      <c r="AN4476" s="15"/>
      <c r="AO4476" s="11"/>
      <c r="AP4476" s="11"/>
    </row>
    <row r="4477" spans="3:42" outlineLevel="2" x14ac:dyDescent="0.2">
      <c r="C4477" s="252" t="s">
        <v>160</v>
      </c>
      <c r="D4477" s="119" t="s">
        <v>441</v>
      </c>
      <c r="F4477" s="12"/>
      <c r="H4477" s="164"/>
      <c r="K4477" s="164"/>
      <c r="Q4477" s="16"/>
      <c r="R4477" s="800">
        <v>0</v>
      </c>
      <c r="S4477" s="800">
        <v>0</v>
      </c>
      <c r="T4477" s="800">
        <v>0</v>
      </c>
      <c r="U4477" s="800">
        <v>553.41460000000006</v>
      </c>
      <c r="V4477" s="800">
        <v>649.70874040000012</v>
      </c>
      <c r="W4477" s="800">
        <v>665.95145891000038</v>
      </c>
      <c r="X4477" s="800">
        <v>682.60024538275036</v>
      </c>
      <c r="Y4477" s="800">
        <v>698.98265127193633</v>
      </c>
      <c r="Z4477" s="800">
        <v>715.05925225119097</v>
      </c>
      <c r="AA4477" s="800">
        <v>729.36043729621485</v>
      </c>
      <c r="AB4477" s="800">
        <v>743.94764604213913</v>
      </c>
      <c r="AC4477" s="800">
        <v>758.82659896298196</v>
      </c>
      <c r="AD4477" s="800">
        <v>774.00313094224157</v>
      </c>
      <c r="AE4477" s="800">
        <v>789.48319356108641</v>
      </c>
      <c r="AF4477" s="800">
        <v>805.27285743230811</v>
      </c>
      <c r="AG4477" s="800">
        <v>821.37831458095434</v>
      </c>
      <c r="AH4477" s="800">
        <v>837.80588087257343</v>
      </c>
      <c r="AI4477" s="800">
        <v>854.56199849002496</v>
      </c>
      <c r="AK4477" s="199"/>
      <c r="AM4477" s="11"/>
      <c r="AN4477" s="15"/>
      <c r="AO4477" s="11"/>
      <c r="AP4477" s="11"/>
    </row>
    <row r="4478" spans="3:42" ht="15" customHeight="1" outlineLevel="2" x14ac:dyDescent="0.2">
      <c r="C4478" s="252" t="s">
        <v>160</v>
      </c>
      <c r="D4478" s="119" t="s">
        <v>441</v>
      </c>
      <c r="F4478" s="794" t="s">
        <v>69</v>
      </c>
      <c r="AK4478" s="199"/>
      <c r="AM4478" s="11"/>
      <c r="AN4478" s="15"/>
      <c r="AO4478" s="11"/>
      <c r="AP4478" s="11"/>
    </row>
    <row r="4479" spans="3:42" outlineLevel="2" x14ac:dyDescent="0.2">
      <c r="C4479" s="252" t="s">
        <v>160</v>
      </c>
      <c r="D4479" s="119" t="s">
        <v>441</v>
      </c>
      <c r="F4479" s="761" t="s">
        <v>9</v>
      </c>
      <c r="G4479" s="75"/>
      <c r="H4479" s="796" t="s">
        <v>10</v>
      </c>
      <c r="I4479" s="801"/>
      <c r="J4479" s="75"/>
      <c r="K4479" s="741"/>
      <c r="L4479" s="75"/>
      <c r="M4479" s="75"/>
      <c r="N4479" s="75"/>
      <c r="O4479" s="75"/>
      <c r="P4479" s="75"/>
      <c r="Q4479" s="128" t="s">
        <v>110</v>
      </c>
      <c r="R4479" s="299">
        <v>0</v>
      </c>
      <c r="S4479" s="300">
        <v>0</v>
      </c>
      <c r="T4479" s="300">
        <v>0</v>
      </c>
      <c r="U4479" s="300">
        <v>0</v>
      </c>
      <c r="V4479" s="300">
        <v>0</v>
      </c>
      <c r="W4479" s="301">
        <v>0</v>
      </c>
      <c r="X4479" s="300">
        <v>0</v>
      </c>
      <c r="Y4479" s="300">
        <v>0</v>
      </c>
      <c r="Z4479" s="300">
        <v>0</v>
      </c>
      <c r="AA4479" s="300">
        <v>0</v>
      </c>
      <c r="AB4479" s="302">
        <v>0</v>
      </c>
      <c r="AC4479" s="302">
        <v>0</v>
      </c>
      <c r="AD4479" s="302">
        <v>0</v>
      </c>
      <c r="AE4479" s="302">
        <v>0</v>
      </c>
      <c r="AF4479" s="302">
        <v>0</v>
      </c>
      <c r="AG4479" s="302">
        <v>0</v>
      </c>
      <c r="AH4479" s="348">
        <v>0</v>
      </c>
      <c r="AI4479" s="348">
        <v>0</v>
      </c>
      <c r="AK4479" s="199"/>
      <c r="AM4479" s="11"/>
      <c r="AN4479" s="15"/>
      <c r="AO4479" s="11"/>
      <c r="AP4479" s="11"/>
    </row>
    <row r="4480" spans="3:42" outlineLevel="2" x14ac:dyDescent="0.2">
      <c r="C4480" s="252" t="s">
        <v>160</v>
      </c>
      <c r="D4480" s="119" t="s">
        <v>441</v>
      </c>
      <c r="F4480" s="767" t="s">
        <v>14</v>
      </c>
      <c r="H4480" s="797" t="s">
        <v>10</v>
      </c>
      <c r="K4480" s="164"/>
      <c r="Q4480" s="135" t="s">
        <v>110</v>
      </c>
      <c r="R4480" s="314">
        <v>0</v>
      </c>
      <c r="S4480" s="315">
        <v>0</v>
      </c>
      <c r="T4480" s="315">
        <v>0</v>
      </c>
      <c r="U4480" s="315">
        <v>0</v>
      </c>
      <c r="V4480" s="315">
        <v>0</v>
      </c>
      <c r="W4480" s="316">
        <v>0</v>
      </c>
      <c r="X4480" s="315">
        <v>0</v>
      </c>
      <c r="Y4480" s="315">
        <v>0</v>
      </c>
      <c r="Z4480" s="315">
        <v>0</v>
      </c>
      <c r="AA4480" s="315">
        <v>0</v>
      </c>
      <c r="AB4480" s="5">
        <v>0</v>
      </c>
      <c r="AC4480" s="5">
        <v>0</v>
      </c>
      <c r="AD4480" s="5">
        <v>0</v>
      </c>
      <c r="AE4480" s="5">
        <v>0</v>
      </c>
      <c r="AF4480" s="5">
        <v>0</v>
      </c>
      <c r="AG4480" s="5">
        <v>0</v>
      </c>
      <c r="AH4480" s="350">
        <v>0</v>
      </c>
      <c r="AI4480" s="350">
        <v>0</v>
      </c>
      <c r="AJ4480" s="289"/>
      <c r="AK4480" s="199"/>
      <c r="AM4480" s="11"/>
      <c r="AN4480" s="15"/>
      <c r="AO4480" s="11"/>
      <c r="AP4480" s="11"/>
    </row>
    <row r="4481" spans="3:42" outlineLevel="2" x14ac:dyDescent="0.2">
      <c r="C4481" s="252" t="s">
        <v>160</v>
      </c>
      <c r="D4481" s="119" t="s">
        <v>441</v>
      </c>
      <c r="F4481" s="783" t="s">
        <v>16</v>
      </c>
      <c r="G4481" s="83"/>
      <c r="H4481" s="798" t="s">
        <v>10</v>
      </c>
      <c r="I4481" s="799"/>
      <c r="J4481" s="83"/>
      <c r="K4481" s="736"/>
      <c r="L4481" s="83"/>
      <c r="M4481" s="83"/>
      <c r="N4481" s="83"/>
      <c r="O4481" s="83"/>
      <c r="P4481" s="83"/>
      <c r="Q4481" s="143" t="s">
        <v>110</v>
      </c>
      <c r="R4481" s="304">
        <v>0</v>
      </c>
      <c r="S4481" s="305">
        <v>0</v>
      </c>
      <c r="T4481" s="305">
        <v>0</v>
      </c>
      <c r="U4481" s="305">
        <v>0</v>
      </c>
      <c r="V4481" s="305">
        <v>0</v>
      </c>
      <c r="W4481" s="306">
        <v>0</v>
      </c>
      <c r="X4481" s="305">
        <v>0</v>
      </c>
      <c r="Y4481" s="305">
        <v>0</v>
      </c>
      <c r="Z4481" s="305">
        <v>0</v>
      </c>
      <c r="AA4481" s="305">
        <v>0</v>
      </c>
      <c r="AB4481" s="307">
        <v>0</v>
      </c>
      <c r="AC4481" s="307">
        <v>0</v>
      </c>
      <c r="AD4481" s="307">
        <v>0</v>
      </c>
      <c r="AE4481" s="307">
        <v>0</v>
      </c>
      <c r="AF4481" s="307">
        <v>0</v>
      </c>
      <c r="AG4481" s="307">
        <v>0</v>
      </c>
      <c r="AH4481" s="362">
        <v>0</v>
      </c>
      <c r="AI4481" s="362">
        <v>0</v>
      </c>
      <c r="AK4481" s="199"/>
      <c r="AM4481" s="11"/>
      <c r="AN4481" s="15"/>
      <c r="AO4481" s="11"/>
      <c r="AP4481" s="11"/>
    </row>
    <row r="4482" spans="3:42" outlineLevel="2" x14ac:dyDescent="0.2">
      <c r="C4482" s="252" t="s">
        <v>160</v>
      </c>
      <c r="D4482" s="119" t="s">
        <v>441</v>
      </c>
      <c r="F4482" s="12"/>
      <c r="H4482" s="797"/>
      <c r="K4482" s="164"/>
      <c r="Q4482" s="16"/>
      <c r="R4482" s="800">
        <v>0</v>
      </c>
      <c r="S4482" s="800">
        <v>0</v>
      </c>
      <c r="T4482" s="800">
        <v>0</v>
      </c>
      <c r="U4482" s="800">
        <v>0</v>
      </c>
      <c r="V4482" s="800">
        <v>0</v>
      </c>
      <c r="W4482" s="800">
        <v>0</v>
      </c>
      <c r="X4482" s="800">
        <v>0</v>
      </c>
      <c r="Y4482" s="800">
        <v>0</v>
      </c>
      <c r="Z4482" s="800">
        <v>0</v>
      </c>
      <c r="AA4482" s="800">
        <v>0</v>
      </c>
      <c r="AB4482" s="800">
        <v>0</v>
      </c>
      <c r="AC4482" s="800">
        <v>0</v>
      </c>
      <c r="AD4482" s="800">
        <v>0</v>
      </c>
      <c r="AE4482" s="800">
        <v>0</v>
      </c>
      <c r="AF4482" s="800">
        <v>0</v>
      </c>
      <c r="AG4482" s="800">
        <v>0</v>
      </c>
      <c r="AH4482" s="800">
        <v>0</v>
      </c>
      <c r="AI4482" s="800">
        <v>0</v>
      </c>
      <c r="AK4482" s="199"/>
      <c r="AM4482" s="11"/>
      <c r="AN4482" s="15"/>
      <c r="AO4482" s="11"/>
      <c r="AP4482" s="11"/>
    </row>
    <row r="4483" spans="3:42" ht="17.25" customHeight="1" outlineLevel="2" x14ac:dyDescent="0.2">
      <c r="C4483" s="252" t="s">
        <v>160</v>
      </c>
      <c r="D4483" s="119" t="s">
        <v>441</v>
      </c>
      <c r="F4483" s="794" t="s">
        <v>616</v>
      </c>
      <c r="AK4483" s="199"/>
      <c r="AM4483" s="11"/>
      <c r="AN4483" s="15"/>
      <c r="AO4483" s="11"/>
      <c r="AP4483" s="11"/>
    </row>
    <row r="4484" spans="3:42" outlineLevel="2" x14ac:dyDescent="0.2">
      <c r="C4484" s="252" t="s">
        <v>160</v>
      </c>
      <c r="D4484" s="119" t="s">
        <v>441</v>
      </c>
      <c r="F4484" s="761" t="s">
        <v>48</v>
      </c>
      <c r="G4484" s="75"/>
      <c r="H4484" s="796" t="s">
        <v>10</v>
      </c>
      <c r="I4484" s="228" t="s">
        <v>617</v>
      </c>
      <c r="J4484" s="75"/>
      <c r="K4484" s="741"/>
      <c r="L4484" s="75"/>
      <c r="M4484" s="75"/>
      <c r="N4484" s="75"/>
      <c r="O4484" s="75"/>
      <c r="P4484" s="75"/>
      <c r="Q4484" s="128" t="s">
        <v>110</v>
      </c>
      <c r="R4484" s="299">
        <v>0</v>
      </c>
      <c r="S4484" s="300">
        <v>0</v>
      </c>
      <c r="T4484" s="300">
        <v>0</v>
      </c>
      <c r="U4484" s="300">
        <v>0</v>
      </c>
      <c r="V4484" s="300">
        <v>0</v>
      </c>
      <c r="W4484" s="301">
        <v>0</v>
      </c>
      <c r="X4484" s="300">
        <v>0</v>
      </c>
      <c r="Y4484" s="300">
        <v>0</v>
      </c>
      <c r="Z4484" s="300">
        <v>0</v>
      </c>
      <c r="AA4484" s="300">
        <v>0</v>
      </c>
      <c r="AB4484" s="302">
        <v>0</v>
      </c>
      <c r="AC4484" s="302">
        <v>0</v>
      </c>
      <c r="AD4484" s="302">
        <v>0</v>
      </c>
      <c r="AE4484" s="302">
        <v>0</v>
      </c>
      <c r="AF4484" s="302">
        <v>0</v>
      </c>
      <c r="AG4484" s="302">
        <v>0</v>
      </c>
      <c r="AH4484" s="348">
        <v>0</v>
      </c>
      <c r="AI4484" s="348">
        <v>0</v>
      </c>
      <c r="AJ4484" s="289"/>
      <c r="AK4484" s="199"/>
      <c r="AM4484" s="11"/>
      <c r="AN4484" s="15"/>
      <c r="AO4484" s="11"/>
      <c r="AP4484" s="11"/>
    </row>
    <row r="4485" spans="3:42" outlineLevel="2" x14ac:dyDescent="0.2">
      <c r="C4485" s="252" t="s">
        <v>160</v>
      </c>
      <c r="D4485" s="119" t="s">
        <v>441</v>
      </c>
      <c r="F4485" s="767" t="s">
        <v>55</v>
      </c>
      <c r="H4485" s="797" t="s">
        <v>10</v>
      </c>
      <c r="I4485" s="234" t="s">
        <v>617</v>
      </c>
      <c r="K4485" s="164"/>
      <c r="Q4485" s="135" t="s">
        <v>110</v>
      </c>
      <c r="R4485" s="314">
        <v>0</v>
      </c>
      <c r="S4485" s="315">
        <v>0</v>
      </c>
      <c r="T4485" s="315">
        <v>0</v>
      </c>
      <c r="U4485" s="315">
        <v>0</v>
      </c>
      <c r="V4485" s="315">
        <v>64.548000000000002</v>
      </c>
      <c r="W4485" s="316">
        <v>66.355344000000002</v>
      </c>
      <c r="X4485" s="315">
        <v>68.146938288000001</v>
      </c>
      <c r="Y4485" s="315">
        <v>70.055052560063999</v>
      </c>
      <c r="Z4485" s="315">
        <v>71.946538979185718</v>
      </c>
      <c r="AA4485" s="315">
        <v>74.032988609582091</v>
      </c>
      <c r="AB4485" s="5">
        <v>75.883813324821631</v>
      </c>
      <c r="AC4485" s="5">
        <v>77.780908657942163</v>
      </c>
      <c r="AD4485" s="5">
        <v>79.725431374390709</v>
      </c>
      <c r="AE4485" s="5">
        <v>81.718567158750474</v>
      </c>
      <c r="AF4485" s="5">
        <v>83.761531337719234</v>
      </c>
      <c r="AG4485" s="5">
        <v>85.855569621162203</v>
      </c>
      <c r="AH4485" s="350">
        <v>88.00195886169125</v>
      </c>
      <c r="AI4485" s="350">
        <v>90.202007833233523</v>
      </c>
      <c r="AK4485" s="199"/>
      <c r="AM4485" s="11"/>
      <c r="AN4485" s="15"/>
      <c r="AO4485" s="11"/>
      <c r="AP4485" s="11"/>
    </row>
    <row r="4486" spans="3:42" outlineLevel="2" x14ac:dyDescent="0.2">
      <c r="C4486" s="252" t="s">
        <v>160</v>
      </c>
      <c r="D4486" s="119" t="s">
        <v>441</v>
      </c>
      <c r="F4486" s="783" t="s">
        <v>57</v>
      </c>
      <c r="G4486" s="83"/>
      <c r="H4486" s="798" t="s">
        <v>10</v>
      </c>
      <c r="I4486" s="240" t="s">
        <v>617</v>
      </c>
      <c r="J4486" s="83"/>
      <c r="K4486" s="736"/>
      <c r="L4486" s="83"/>
      <c r="M4486" s="83"/>
      <c r="N4486" s="83"/>
      <c r="O4486" s="83"/>
      <c r="P4486" s="83"/>
      <c r="Q4486" s="143" t="s">
        <v>110</v>
      </c>
      <c r="R4486" s="304">
        <v>0</v>
      </c>
      <c r="S4486" s="305">
        <v>0</v>
      </c>
      <c r="T4486" s="305">
        <v>0</v>
      </c>
      <c r="U4486" s="305">
        <v>553.41460000000006</v>
      </c>
      <c r="V4486" s="305">
        <v>585.16074040000012</v>
      </c>
      <c r="W4486" s="306">
        <v>599.59611491000032</v>
      </c>
      <c r="X4486" s="305">
        <v>614.45330709475036</v>
      </c>
      <c r="Y4486" s="305">
        <v>628.92759871187229</v>
      </c>
      <c r="Z4486" s="305">
        <v>643.11271327200529</v>
      </c>
      <c r="AA4486" s="305">
        <v>655.32744868663281</v>
      </c>
      <c r="AB4486" s="307">
        <v>668.0638327173175</v>
      </c>
      <c r="AC4486" s="307">
        <v>681.04569030503978</v>
      </c>
      <c r="AD4486" s="307">
        <v>694.27769956785085</v>
      </c>
      <c r="AE4486" s="307">
        <v>707.76462640233592</v>
      </c>
      <c r="AF4486" s="307">
        <v>721.51132609458887</v>
      </c>
      <c r="AG4486" s="307">
        <v>735.52274495979213</v>
      </c>
      <c r="AH4486" s="362">
        <v>749.80392201088216</v>
      </c>
      <c r="AI4486" s="362">
        <v>764.35999065679141</v>
      </c>
      <c r="AK4486" s="199"/>
      <c r="AM4486" s="11"/>
      <c r="AN4486" s="15"/>
      <c r="AO4486" s="11"/>
      <c r="AP4486" s="11"/>
    </row>
    <row r="4487" spans="3:42" outlineLevel="2" x14ac:dyDescent="0.2">
      <c r="C4487" s="252" t="s">
        <v>160</v>
      </c>
      <c r="D4487" s="119" t="s">
        <v>441</v>
      </c>
      <c r="F4487" s="802" t="s">
        <v>618</v>
      </c>
      <c r="R4487" s="800">
        <v>0</v>
      </c>
      <c r="S4487" s="800">
        <v>0</v>
      </c>
      <c r="T4487" s="800">
        <v>0</v>
      </c>
      <c r="U4487" s="800">
        <v>553.41460000000006</v>
      </c>
      <c r="V4487" s="800">
        <v>649.70874040000012</v>
      </c>
      <c r="W4487" s="800">
        <v>665.95145891000038</v>
      </c>
      <c r="X4487" s="800">
        <v>682.60024538275036</v>
      </c>
      <c r="Y4487" s="800">
        <v>698.98265127193633</v>
      </c>
      <c r="Z4487" s="800">
        <v>715.05925225119097</v>
      </c>
      <c r="AA4487" s="800">
        <v>729.36043729621485</v>
      </c>
      <c r="AB4487" s="800">
        <v>743.94764604213913</v>
      </c>
      <c r="AC4487" s="800">
        <v>758.82659896298196</v>
      </c>
      <c r="AD4487" s="800">
        <v>774.00313094224157</v>
      </c>
      <c r="AE4487" s="800">
        <v>789.48319356108641</v>
      </c>
      <c r="AF4487" s="800">
        <v>805.27285743230811</v>
      </c>
      <c r="AG4487" s="800">
        <v>821.37831458095434</v>
      </c>
      <c r="AH4487" s="800">
        <v>837.80588087257343</v>
      </c>
      <c r="AI4487" s="800">
        <v>854.56199849002496</v>
      </c>
      <c r="AK4487" s="199"/>
      <c r="AM4487" s="11"/>
      <c r="AN4487" s="15"/>
      <c r="AO4487" s="11"/>
      <c r="AP4487" s="11"/>
    </row>
    <row r="4488" spans="3:42" outlineLevel="2" x14ac:dyDescent="0.2">
      <c r="C4488" s="252" t="s">
        <v>160</v>
      </c>
      <c r="D4488" s="119" t="s">
        <v>441</v>
      </c>
      <c r="R4488" s="5"/>
      <c r="S4488" s="5"/>
      <c r="T4488" s="5"/>
      <c r="U4488" s="5"/>
      <c r="V4488" s="5"/>
      <c r="W4488" s="5"/>
      <c r="X4488" s="5"/>
      <c r="Y4488" s="5"/>
      <c r="AK4488" s="199"/>
      <c r="AM4488" s="11"/>
      <c r="AN4488" s="15"/>
      <c r="AO4488" s="11"/>
      <c r="AP4488" s="11"/>
    </row>
    <row r="4489" spans="3:42" outlineLevel="2" x14ac:dyDescent="0.2">
      <c r="C4489" s="252" t="s">
        <v>160</v>
      </c>
      <c r="D4489" s="119" t="s">
        <v>441</v>
      </c>
      <c r="F4489" s="789" t="s">
        <v>619</v>
      </c>
      <c r="G4489" s="790"/>
      <c r="H4489" s="803"/>
      <c r="I4489" s="790"/>
      <c r="J4489" s="790"/>
      <c r="K4489" s="792"/>
      <c r="L4489" s="789"/>
      <c r="M4489" s="789"/>
      <c r="N4489" s="789"/>
      <c r="O4489" s="789"/>
      <c r="P4489" s="789"/>
      <c r="Q4489" s="792"/>
      <c r="R4489" s="793"/>
      <c r="S4489" s="793"/>
      <c r="T4489" s="793"/>
      <c r="U4489" s="793"/>
      <c r="V4489" s="793"/>
      <c r="W4489" s="793"/>
      <c r="X4489" s="793"/>
      <c r="Y4489" s="793"/>
      <c r="Z4489" s="793"/>
      <c r="AA4489" s="793"/>
      <c r="AB4489" s="793"/>
      <c r="AC4489" s="793"/>
      <c r="AD4489" s="793"/>
      <c r="AE4489" s="793"/>
      <c r="AF4489" s="793"/>
      <c r="AG4489" s="793"/>
      <c r="AH4489" s="789"/>
      <c r="AI4489" s="789"/>
      <c r="AK4489" s="199"/>
      <c r="AM4489" s="11"/>
      <c r="AN4489" s="15"/>
      <c r="AO4489" s="11"/>
      <c r="AP4489" s="11"/>
    </row>
    <row r="4490" spans="3:42" outlineLevel="2" x14ac:dyDescent="0.2">
      <c r="C4490" s="252" t="s">
        <v>160</v>
      </c>
      <c r="D4490" s="119" t="s">
        <v>441</v>
      </c>
      <c r="F4490" t="s">
        <v>620</v>
      </c>
      <c r="AK4490" s="199"/>
      <c r="AM4490" s="11"/>
      <c r="AN4490" s="15"/>
      <c r="AO4490" s="11"/>
      <c r="AP4490" s="11"/>
    </row>
    <row r="4491" spans="3:42" outlineLevel="2" x14ac:dyDescent="0.2">
      <c r="C4491" s="252" t="s">
        <v>160</v>
      </c>
      <c r="D4491" s="119" t="s">
        <v>441</v>
      </c>
      <c r="F4491" s="761" t="s">
        <v>48</v>
      </c>
      <c r="G4491" s="75"/>
      <c r="H4491" s="796" t="s">
        <v>10</v>
      </c>
      <c r="I4491" s="801"/>
      <c r="J4491" s="75"/>
      <c r="K4491" s="741"/>
      <c r="L4491" s="75"/>
      <c r="M4491" s="75"/>
      <c r="N4491" s="75"/>
      <c r="O4491" s="75"/>
      <c r="P4491" s="75"/>
      <c r="Q4491" s="128" t="s">
        <v>536</v>
      </c>
      <c r="R4491" s="804">
        <v>0</v>
      </c>
      <c r="S4491" s="805">
        <v>0</v>
      </c>
      <c r="T4491" s="805">
        <v>0</v>
      </c>
      <c r="U4491" s="805">
        <v>0</v>
      </c>
      <c r="V4491" s="805">
        <v>0</v>
      </c>
      <c r="W4491" s="806">
        <v>0</v>
      </c>
      <c r="X4491" s="805">
        <v>0</v>
      </c>
      <c r="Y4491" s="805">
        <v>0</v>
      </c>
      <c r="Z4491" s="805">
        <v>0</v>
      </c>
      <c r="AA4491" s="805">
        <v>0</v>
      </c>
      <c r="AB4491" s="805">
        <v>0</v>
      </c>
      <c r="AC4491" s="805">
        <v>0</v>
      </c>
      <c r="AD4491" s="805">
        <v>0</v>
      </c>
      <c r="AE4491" s="805">
        <v>0</v>
      </c>
      <c r="AF4491" s="805">
        <v>0</v>
      </c>
      <c r="AG4491" s="805">
        <v>0</v>
      </c>
      <c r="AH4491" s="808">
        <v>0</v>
      </c>
      <c r="AI4491" s="808">
        <v>0</v>
      </c>
      <c r="AJ4491" s="289"/>
      <c r="AK4491" s="199"/>
      <c r="AM4491" s="11"/>
      <c r="AN4491" s="15"/>
      <c r="AO4491" s="11"/>
      <c r="AP4491" s="11"/>
    </row>
    <row r="4492" spans="3:42" outlineLevel="2" x14ac:dyDescent="0.2">
      <c r="C4492" s="252" t="s">
        <v>160</v>
      </c>
      <c r="D4492" s="119" t="s">
        <v>441</v>
      </c>
      <c r="F4492" s="767" t="s">
        <v>55</v>
      </c>
      <c r="H4492" s="797" t="s">
        <v>10</v>
      </c>
      <c r="K4492" s="164"/>
      <c r="Q4492" s="135" t="s">
        <v>536</v>
      </c>
      <c r="R4492" s="809">
        <v>0</v>
      </c>
      <c r="S4492" s="810">
        <v>0</v>
      </c>
      <c r="T4492" s="810">
        <v>0</v>
      </c>
      <c r="U4492" s="810">
        <v>0</v>
      </c>
      <c r="V4492" s="810">
        <v>7.923889025288485</v>
      </c>
      <c r="W4492" s="811">
        <v>8.145757917996562</v>
      </c>
      <c r="X4492" s="830">
        <v>8.3656933817824708</v>
      </c>
      <c r="Y4492" s="810">
        <v>8.5999327964723786</v>
      </c>
      <c r="Z4492" s="810">
        <v>8.8321309819771319</v>
      </c>
      <c r="AA4492" s="810">
        <v>9.0882627804544676</v>
      </c>
      <c r="AB4492" s="810">
        <v>9.3154693499658272</v>
      </c>
      <c r="AC4492" s="810">
        <v>9.548356083714971</v>
      </c>
      <c r="AD4492" s="810">
        <v>9.7870649858078451</v>
      </c>
      <c r="AE4492" s="810">
        <v>10.031741610453041</v>
      </c>
      <c r="AF4492" s="810">
        <v>10.282535150714367</v>
      </c>
      <c r="AG4492" s="810">
        <v>10.539598529482225</v>
      </c>
      <c r="AH4492" s="812">
        <v>10.803088492719279</v>
      </c>
      <c r="AI4492" s="812">
        <v>11.07316570503726</v>
      </c>
      <c r="AK4492" s="199"/>
      <c r="AM4492" s="11"/>
      <c r="AN4492" s="15"/>
      <c r="AO4492" s="11"/>
      <c r="AP4492" s="11"/>
    </row>
    <row r="4493" spans="3:42" outlineLevel="2" x14ac:dyDescent="0.2">
      <c r="C4493" s="252" t="s">
        <v>160</v>
      </c>
      <c r="D4493" s="119" t="s">
        <v>441</v>
      </c>
      <c r="F4493" s="783" t="s">
        <v>57</v>
      </c>
      <c r="G4493" s="83"/>
      <c r="H4493" s="798" t="s">
        <v>10</v>
      </c>
      <c r="I4493" s="799"/>
      <c r="J4493" s="83"/>
      <c r="K4493" s="736"/>
      <c r="L4493" s="83"/>
      <c r="M4493" s="83"/>
      <c r="N4493" s="83"/>
      <c r="O4493" s="83"/>
      <c r="P4493" s="83"/>
      <c r="Q4493" s="143" t="s">
        <v>536</v>
      </c>
      <c r="R4493" s="813">
        <v>0</v>
      </c>
      <c r="S4493" s="814">
        <v>0</v>
      </c>
      <c r="T4493" s="814">
        <v>0</v>
      </c>
      <c r="U4493" s="814">
        <v>107.78797391926355</v>
      </c>
      <c r="V4493" s="814">
        <v>113.97113597077517</v>
      </c>
      <c r="W4493" s="815">
        <v>116.78269853381327</v>
      </c>
      <c r="X4493" s="814">
        <v>119.67641807739474</v>
      </c>
      <c r="Y4493" s="814">
        <v>122.49556048405721</v>
      </c>
      <c r="Z4493" s="814">
        <v>125.25838018243412</v>
      </c>
      <c r="AA4493" s="814">
        <v>127.63743122717089</v>
      </c>
      <c r="AB4493" s="814">
        <v>130.11808321886963</v>
      </c>
      <c r="AC4493" s="814">
        <v>132.64654583458127</v>
      </c>
      <c r="AD4493" s="814">
        <v>135.22373022639047</v>
      </c>
      <c r="AE4493" s="814">
        <v>137.85056464291381</v>
      </c>
      <c r="AF4493" s="814">
        <v>140.5279947430675</v>
      </c>
      <c r="AG4493" s="814">
        <v>143.25698391540664</v>
      </c>
      <c r="AH4493" s="816">
        <v>146.0385136031295</v>
      </c>
      <c r="AI4493" s="816">
        <v>148.87358363484222</v>
      </c>
      <c r="AK4493" s="199"/>
      <c r="AM4493" s="11"/>
      <c r="AN4493" s="15"/>
      <c r="AO4493" s="11"/>
      <c r="AP4493" s="11"/>
    </row>
    <row r="4494" spans="3:42" outlineLevel="2" x14ac:dyDescent="0.2">
      <c r="C4494" s="252" t="s">
        <v>160</v>
      </c>
      <c r="D4494" s="119" t="s">
        <v>441</v>
      </c>
      <c r="H4494" s="798"/>
      <c r="AK4494" s="199"/>
      <c r="AM4494" s="11"/>
      <c r="AN4494" s="15"/>
      <c r="AO4494" s="11"/>
      <c r="AP4494" s="11"/>
    </row>
    <row r="4495" spans="3:42" outlineLevel="2" x14ac:dyDescent="0.2">
      <c r="C4495" s="252" t="s">
        <v>160</v>
      </c>
      <c r="D4495" s="119" t="s">
        <v>441</v>
      </c>
      <c r="F4495" s="789" t="s">
        <v>621</v>
      </c>
      <c r="G4495" s="790"/>
      <c r="H4495" s="803"/>
      <c r="I4495" s="790"/>
      <c r="J4495" s="790"/>
      <c r="K4495" s="792"/>
      <c r="L4495" s="789"/>
      <c r="M4495" s="789"/>
      <c r="N4495" s="789"/>
      <c r="O4495" s="789"/>
      <c r="P4495" s="789"/>
      <c r="Q4495" s="792"/>
      <c r="R4495" s="793"/>
      <c r="S4495" s="793"/>
      <c r="T4495" s="793"/>
      <c r="U4495" s="793"/>
      <c r="V4495" s="793"/>
      <c r="W4495" s="793"/>
      <c r="X4495" s="793"/>
      <c r="Y4495" s="793"/>
      <c r="Z4495" s="793"/>
      <c r="AA4495" s="793"/>
      <c r="AB4495" s="793"/>
      <c r="AC4495" s="793"/>
      <c r="AD4495" s="793"/>
      <c r="AE4495" s="793"/>
      <c r="AF4495" s="793"/>
      <c r="AG4495" s="793"/>
      <c r="AH4495" s="789"/>
      <c r="AI4495" s="789"/>
      <c r="AK4495" s="199"/>
      <c r="AM4495" s="11"/>
      <c r="AN4495" s="15"/>
      <c r="AO4495" s="11"/>
      <c r="AP4495" s="11"/>
    </row>
    <row r="4496" spans="3:42" outlineLevel="2" x14ac:dyDescent="0.2">
      <c r="C4496" s="252" t="s">
        <v>160</v>
      </c>
      <c r="D4496" s="119" t="s">
        <v>441</v>
      </c>
      <c r="F4496" s="794" t="s">
        <v>518</v>
      </c>
      <c r="AK4496" s="199"/>
      <c r="AM4496" s="11"/>
      <c r="AN4496" s="15"/>
      <c r="AO4496" s="11"/>
      <c r="AP4496" s="11"/>
    </row>
    <row r="4497" spans="3:42" outlineLevel="2" x14ac:dyDescent="0.2">
      <c r="C4497" s="252" t="s">
        <v>160</v>
      </c>
      <c r="D4497" s="119" t="s">
        <v>441</v>
      </c>
      <c r="F4497" s="761" t="s">
        <v>48</v>
      </c>
      <c r="G4497" s="75"/>
      <c r="H4497" s="796" t="s">
        <v>10</v>
      </c>
      <c r="I4497" s="228" t="s">
        <v>518</v>
      </c>
      <c r="J4497" s="75"/>
      <c r="K4497" s="741"/>
      <c r="L4497" s="75"/>
      <c r="M4497" s="75"/>
      <c r="N4497" s="75"/>
      <c r="O4497" s="75"/>
      <c r="P4497" s="75"/>
      <c r="Q4497" s="128" t="s">
        <v>536</v>
      </c>
      <c r="R4497" s="299">
        <v>0</v>
      </c>
      <c r="S4497" s="300">
        <v>0</v>
      </c>
      <c r="T4497" s="300">
        <v>0</v>
      </c>
      <c r="U4497" s="300">
        <v>0</v>
      </c>
      <c r="V4497" s="300">
        <v>0</v>
      </c>
      <c r="W4497" s="301">
        <v>0</v>
      </c>
      <c r="X4497" s="300">
        <v>0</v>
      </c>
      <c r="Y4497" s="300">
        <v>0</v>
      </c>
      <c r="Z4497" s="300">
        <v>0</v>
      </c>
      <c r="AA4497" s="300">
        <v>0</v>
      </c>
      <c r="AB4497" s="302">
        <v>0</v>
      </c>
      <c r="AC4497" s="302">
        <v>0</v>
      </c>
      <c r="AD4497" s="302">
        <v>0</v>
      </c>
      <c r="AE4497" s="302">
        <v>0</v>
      </c>
      <c r="AF4497" s="302">
        <v>0</v>
      </c>
      <c r="AG4497" s="302">
        <v>0</v>
      </c>
      <c r="AH4497" s="348">
        <v>0</v>
      </c>
      <c r="AI4497" s="348">
        <v>0</v>
      </c>
      <c r="AK4497" s="199"/>
      <c r="AM4497" s="11"/>
      <c r="AN4497" s="15"/>
      <c r="AO4497" s="11"/>
      <c r="AP4497" s="11"/>
    </row>
    <row r="4498" spans="3:42" outlineLevel="2" x14ac:dyDescent="0.2">
      <c r="C4498" s="252" t="s">
        <v>160</v>
      </c>
      <c r="D4498" s="119" t="s">
        <v>441</v>
      </c>
      <c r="F4498" s="783" t="s">
        <v>55</v>
      </c>
      <c r="G4498" s="83"/>
      <c r="H4498" s="798" t="s">
        <v>10</v>
      </c>
      <c r="I4498" s="240" t="s">
        <v>518</v>
      </c>
      <c r="J4498" s="83"/>
      <c r="K4498" s="736"/>
      <c r="L4498" s="83"/>
      <c r="M4498" s="83"/>
      <c r="N4498" s="83"/>
      <c r="O4498" s="83"/>
      <c r="P4498" s="83"/>
      <c r="Q4498" s="143" t="s">
        <v>536</v>
      </c>
      <c r="R4498" s="304">
        <v>0</v>
      </c>
      <c r="S4498" s="305">
        <v>0</v>
      </c>
      <c r="T4498" s="305">
        <v>0</v>
      </c>
      <c r="U4498" s="305">
        <v>0</v>
      </c>
      <c r="V4498" s="305">
        <v>0</v>
      </c>
      <c r="W4498" s="306">
        <v>0</v>
      </c>
      <c r="X4498" s="305">
        <v>0</v>
      </c>
      <c r="Y4498" s="305">
        <v>0</v>
      </c>
      <c r="Z4498" s="305">
        <v>0</v>
      </c>
      <c r="AA4498" s="305">
        <v>0</v>
      </c>
      <c r="AB4498" s="307">
        <v>0</v>
      </c>
      <c r="AC4498" s="307">
        <v>0</v>
      </c>
      <c r="AD4498" s="307">
        <v>0</v>
      </c>
      <c r="AE4498" s="307">
        <v>0</v>
      </c>
      <c r="AF4498" s="307">
        <v>0</v>
      </c>
      <c r="AG4498" s="307">
        <v>0</v>
      </c>
      <c r="AH4498" s="362">
        <v>0</v>
      </c>
      <c r="AI4498" s="362">
        <v>0</v>
      </c>
      <c r="AK4498" s="199"/>
      <c r="AM4498" s="11"/>
      <c r="AN4498" s="15"/>
      <c r="AO4498" s="11"/>
      <c r="AP4498" s="11"/>
    </row>
    <row r="4499" spans="3:42" outlineLevel="2" x14ac:dyDescent="0.2">
      <c r="C4499" s="252" t="s">
        <v>160</v>
      </c>
      <c r="D4499" s="119" t="s">
        <v>441</v>
      </c>
      <c r="F4499" s="40" t="s">
        <v>622</v>
      </c>
      <c r="AK4499" s="199"/>
      <c r="AM4499" s="11"/>
      <c r="AN4499" s="15"/>
      <c r="AO4499" s="11"/>
      <c r="AP4499" s="11"/>
    </row>
    <row r="4500" spans="3:42" outlineLevel="2" x14ac:dyDescent="0.2">
      <c r="C4500" s="252" t="s">
        <v>160</v>
      </c>
      <c r="D4500" s="119" t="s">
        <v>441</v>
      </c>
      <c r="F4500" s="761" t="s">
        <v>48</v>
      </c>
      <c r="G4500" s="75"/>
      <c r="H4500" s="796" t="s">
        <v>623</v>
      </c>
      <c r="I4500" s="801"/>
      <c r="J4500" s="75"/>
      <c r="K4500" s="741"/>
      <c r="L4500" s="75"/>
      <c r="M4500" s="75"/>
      <c r="N4500" s="75"/>
      <c r="O4500" s="75"/>
      <c r="P4500" s="75"/>
      <c r="Q4500" s="128" t="s">
        <v>536</v>
      </c>
      <c r="R4500" s="804">
        <v>0</v>
      </c>
      <c r="S4500" s="805">
        <v>0</v>
      </c>
      <c r="T4500" s="805">
        <v>0</v>
      </c>
      <c r="U4500" s="805">
        <v>0</v>
      </c>
      <c r="V4500" s="805">
        <v>0</v>
      </c>
      <c r="W4500" s="806">
        <v>0</v>
      </c>
      <c r="X4500" s="805">
        <v>0</v>
      </c>
      <c r="Y4500" s="805">
        <v>0</v>
      </c>
      <c r="Z4500" s="805">
        <v>0</v>
      </c>
      <c r="AA4500" s="805">
        <v>0</v>
      </c>
      <c r="AB4500" s="805">
        <v>0</v>
      </c>
      <c r="AC4500" s="805">
        <v>0</v>
      </c>
      <c r="AD4500" s="805">
        <v>0</v>
      </c>
      <c r="AE4500" s="805">
        <v>0</v>
      </c>
      <c r="AF4500" s="805">
        <v>0</v>
      </c>
      <c r="AG4500" s="805">
        <v>0</v>
      </c>
      <c r="AH4500" s="808">
        <v>0</v>
      </c>
      <c r="AI4500" s="808">
        <v>0</v>
      </c>
      <c r="AK4500" s="199"/>
      <c r="AM4500" s="11"/>
      <c r="AN4500" s="15"/>
      <c r="AO4500" s="11"/>
      <c r="AP4500" s="11"/>
    </row>
    <row r="4501" spans="3:42" outlineLevel="2" x14ac:dyDescent="0.2">
      <c r="C4501" s="252" t="s">
        <v>160</v>
      </c>
      <c r="D4501" s="119" t="s">
        <v>441</v>
      </c>
      <c r="F4501" s="767" t="s">
        <v>55</v>
      </c>
      <c r="H4501" s="797" t="s">
        <v>623</v>
      </c>
      <c r="K4501" s="164"/>
      <c r="Q4501" s="135" t="s">
        <v>536</v>
      </c>
      <c r="R4501" s="809">
        <v>0</v>
      </c>
      <c r="S4501" s="810">
        <v>0</v>
      </c>
      <c r="T4501" s="810">
        <v>0</v>
      </c>
      <c r="U4501" s="810">
        <v>0</v>
      </c>
      <c r="V4501" s="810">
        <v>7.923889025288485</v>
      </c>
      <c r="W4501" s="811">
        <v>8.145757917996562</v>
      </c>
      <c r="X4501" s="810">
        <v>8.3656933817824708</v>
      </c>
      <c r="Y4501" s="810">
        <v>8.5999327964723786</v>
      </c>
      <c r="Z4501" s="810">
        <v>8.8321309819771319</v>
      </c>
      <c r="AA4501" s="810">
        <v>9.0882627804544676</v>
      </c>
      <c r="AB4501" s="810">
        <v>9.3154693499658272</v>
      </c>
      <c r="AC4501" s="810">
        <v>9.548356083714971</v>
      </c>
      <c r="AD4501" s="810">
        <v>9.7870649858078451</v>
      </c>
      <c r="AE4501" s="810">
        <v>10.031741610453041</v>
      </c>
      <c r="AF4501" s="810">
        <v>10.282535150714367</v>
      </c>
      <c r="AG4501" s="810">
        <v>10.539598529482225</v>
      </c>
      <c r="AH4501" s="812">
        <v>10.803088492719279</v>
      </c>
      <c r="AI4501" s="812">
        <v>11.07316570503726</v>
      </c>
      <c r="AK4501" s="199"/>
      <c r="AM4501" s="11"/>
      <c r="AN4501" s="15"/>
      <c r="AO4501" s="11"/>
      <c r="AP4501" s="11"/>
    </row>
    <row r="4502" spans="3:42" outlineLevel="2" x14ac:dyDescent="0.2">
      <c r="C4502" s="252" t="s">
        <v>160</v>
      </c>
      <c r="D4502" s="119" t="s">
        <v>441</v>
      </c>
      <c r="F4502" s="783" t="s">
        <v>57</v>
      </c>
      <c r="G4502" s="83"/>
      <c r="H4502" s="798" t="s">
        <v>623</v>
      </c>
      <c r="I4502" s="799"/>
      <c r="J4502" s="83"/>
      <c r="K4502" s="736"/>
      <c r="L4502" s="83"/>
      <c r="M4502" s="83"/>
      <c r="N4502" s="83"/>
      <c r="O4502" s="83"/>
      <c r="P4502" s="83"/>
      <c r="Q4502" s="143" t="s">
        <v>536</v>
      </c>
      <c r="R4502" s="813">
        <v>0</v>
      </c>
      <c r="S4502" s="814">
        <v>0</v>
      </c>
      <c r="T4502" s="814">
        <v>0</v>
      </c>
      <c r="U4502" s="814">
        <v>107.78797391926355</v>
      </c>
      <c r="V4502" s="814">
        <v>113.97113597077517</v>
      </c>
      <c r="W4502" s="815">
        <v>116.78269853381327</v>
      </c>
      <c r="X4502" s="831">
        <v>119.67641807739474</v>
      </c>
      <c r="Y4502" s="814">
        <v>122.49556048405721</v>
      </c>
      <c r="Z4502" s="814">
        <v>125.25838018243412</v>
      </c>
      <c r="AA4502" s="814">
        <v>127.63743122717089</v>
      </c>
      <c r="AB4502" s="814">
        <v>130.11808321886963</v>
      </c>
      <c r="AC4502" s="814">
        <v>132.64654583458127</v>
      </c>
      <c r="AD4502" s="814">
        <v>135.22373022639047</v>
      </c>
      <c r="AE4502" s="814">
        <v>137.85056464291381</v>
      </c>
      <c r="AF4502" s="814">
        <v>140.5279947430675</v>
      </c>
      <c r="AG4502" s="814">
        <v>143.25698391540664</v>
      </c>
      <c r="AH4502" s="816">
        <v>146.0385136031295</v>
      </c>
      <c r="AI4502" s="816">
        <v>148.87358363484222</v>
      </c>
      <c r="AK4502" s="199"/>
      <c r="AM4502" s="11"/>
      <c r="AN4502" s="15"/>
      <c r="AO4502" s="11"/>
      <c r="AP4502" s="11"/>
    </row>
    <row r="4503" spans="3:42" outlineLevel="2" x14ac:dyDescent="0.2">
      <c r="C4503" s="252" t="s">
        <v>160</v>
      </c>
      <c r="D4503" s="119" t="s">
        <v>441</v>
      </c>
      <c r="AK4503" s="199"/>
      <c r="AM4503" s="11"/>
      <c r="AN4503" s="15"/>
      <c r="AO4503" s="11"/>
      <c r="AP4503" s="11"/>
    </row>
    <row r="4504" spans="3:42" outlineLevel="1" x14ac:dyDescent="0.2">
      <c r="C4504" s="252" t="s">
        <v>160</v>
      </c>
      <c r="D4504" s="119" t="s">
        <v>441</v>
      </c>
      <c r="F4504" s="121" t="s">
        <v>624</v>
      </c>
      <c r="G4504" s="756"/>
      <c r="H4504" s="757"/>
      <c r="I4504" s="788"/>
      <c r="J4504" s="756"/>
      <c r="K4504" s="758"/>
      <c r="L4504" s="759"/>
      <c r="M4504" s="759"/>
      <c r="N4504" s="759"/>
      <c r="O4504" s="759"/>
      <c r="P4504" s="759"/>
      <c r="Q4504" s="758"/>
      <c r="R4504" s="760"/>
      <c r="S4504" s="760"/>
      <c r="T4504" s="760"/>
      <c r="U4504" s="760"/>
      <c r="V4504" s="760"/>
      <c r="W4504" s="760"/>
      <c r="X4504" s="760"/>
      <c r="Y4504" s="760"/>
      <c r="Z4504" s="760"/>
      <c r="AA4504" s="760"/>
      <c r="AB4504" s="760"/>
      <c r="AC4504" s="760"/>
      <c r="AD4504" s="760"/>
      <c r="AE4504" s="760"/>
      <c r="AF4504" s="760"/>
      <c r="AG4504" s="760"/>
      <c r="AH4504" s="759"/>
      <c r="AI4504" s="759"/>
      <c r="AK4504" s="199"/>
      <c r="AM4504" s="11"/>
      <c r="AN4504" s="15"/>
      <c r="AO4504" s="11"/>
      <c r="AP4504" s="11"/>
    </row>
    <row r="4505" spans="3:42" outlineLevel="2" x14ac:dyDescent="0.2">
      <c r="C4505" s="252" t="s">
        <v>160</v>
      </c>
      <c r="D4505" s="119" t="s">
        <v>441</v>
      </c>
      <c r="F4505" s="789" t="s">
        <v>625</v>
      </c>
      <c r="G4505" s="790"/>
      <c r="H4505" s="803"/>
      <c r="I4505" s="791"/>
      <c r="J4505" s="790"/>
      <c r="K4505" s="792"/>
      <c r="L4505" s="789"/>
      <c r="M4505" s="789"/>
      <c r="N4505" s="789"/>
      <c r="O4505" s="789"/>
      <c r="P4505" s="789"/>
      <c r="Q4505" s="792"/>
      <c r="R4505" s="793"/>
      <c r="S4505" s="793"/>
      <c r="T4505" s="793"/>
      <c r="U4505" s="793"/>
      <c r="V4505" s="793"/>
      <c r="W4505" s="793"/>
      <c r="X4505" s="793"/>
      <c r="Y4505" s="793"/>
      <c r="Z4505" s="793"/>
      <c r="AA4505" s="793"/>
      <c r="AB4505" s="793"/>
      <c r="AC4505" s="793"/>
      <c r="AD4505" s="793"/>
      <c r="AE4505" s="793"/>
      <c r="AF4505" s="793"/>
      <c r="AG4505" s="793"/>
      <c r="AH4505" s="789"/>
      <c r="AI4505" s="789"/>
      <c r="AK4505" s="199"/>
      <c r="AM4505" s="11"/>
      <c r="AN4505" s="15"/>
      <c r="AO4505" s="11"/>
      <c r="AP4505" s="11"/>
    </row>
    <row r="4506" spans="3:42" outlineLevel="2" x14ac:dyDescent="0.2">
      <c r="C4506" s="252" t="s">
        <v>160</v>
      </c>
      <c r="D4506" s="119" t="s">
        <v>441</v>
      </c>
      <c r="F4506" s="794" t="s">
        <v>610</v>
      </c>
      <c r="H4506" s="795"/>
      <c r="AK4506" s="199"/>
      <c r="AM4506" s="11"/>
      <c r="AN4506" s="15"/>
      <c r="AO4506" s="11"/>
      <c r="AP4506" s="11"/>
    </row>
    <row r="4507" spans="3:42" outlineLevel="2" x14ac:dyDescent="0.2">
      <c r="C4507" s="252" t="s">
        <v>160</v>
      </c>
      <c r="D4507" s="119" t="s">
        <v>441</v>
      </c>
      <c r="F4507" s="761" t="s">
        <v>62</v>
      </c>
      <c r="G4507" s="75"/>
      <c r="H4507" s="796" t="s">
        <v>11</v>
      </c>
      <c r="I4507" s="796" t="s">
        <v>611</v>
      </c>
      <c r="J4507" s="75"/>
      <c r="K4507" s="741"/>
      <c r="L4507" s="75"/>
      <c r="M4507" s="75"/>
      <c r="N4507" s="75"/>
      <c r="O4507" s="75"/>
      <c r="P4507" s="75"/>
      <c r="Q4507" s="128" t="s">
        <v>110</v>
      </c>
      <c r="R4507" s="299">
        <v>0</v>
      </c>
      <c r="S4507" s="300">
        <v>0</v>
      </c>
      <c r="T4507" s="300">
        <v>0</v>
      </c>
      <c r="U4507" s="300">
        <v>0</v>
      </c>
      <c r="V4507" s="300">
        <v>0</v>
      </c>
      <c r="W4507" s="301">
        <v>0</v>
      </c>
      <c r="X4507" s="300">
        <v>0</v>
      </c>
      <c r="Y4507" s="300">
        <v>0</v>
      </c>
      <c r="Z4507" s="300">
        <v>0</v>
      </c>
      <c r="AA4507" s="300">
        <v>0</v>
      </c>
      <c r="AB4507" s="302">
        <v>0</v>
      </c>
      <c r="AC4507" s="302">
        <v>0</v>
      </c>
      <c r="AD4507" s="302">
        <v>0</v>
      </c>
      <c r="AE4507" s="302">
        <v>0</v>
      </c>
      <c r="AF4507" s="302">
        <v>0</v>
      </c>
      <c r="AG4507" s="302">
        <v>0</v>
      </c>
      <c r="AH4507" s="348">
        <v>0</v>
      </c>
      <c r="AI4507" s="348">
        <v>0</v>
      </c>
      <c r="AK4507" s="199"/>
      <c r="AM4507" s="11"/>
      <c r="AN4507" s="15"/>
      <c r="AO4507" s="11"/>
      <c r="AP4507" s="11"/>
    </row>
    <row r="4508" spans="3:42" outlineLevel="2" x14ac:dyDescent="0.2">
      <c r="C4508" s="252" t="s">
        <v>160</v>
      </c>
      <c r="D4508" s="119" t="s">
        <v>441</v>
      </c>
      <c r="F4508" s="767" t="s">
        <v>188</v>
      </c>
      <c r="H4508" s="797" t="s">
        <v>11</v>
      </c>
      <c r="I4508" s="797" t="s">
        <v>612</v>
      </c>
      <c r="K4508" s="164"/>
      <c r="Q4508" s="135" t="s">
        <v>110</v>
      </c>
      <c r="R4508" s="314">
        <v>0</v>
      </c>
      <c r="S4508" s="315">
        <v>0</v>
      </c>
      <c r="T4508" s="315">
        <v>0</v>
      </c>
      <c r="U4508" s="315">
        <v>0</v>
      </c>
      <c r="V4508" s="315">
        <v>0</v>
      </c>
      <c r="W4508" s="316">
        <v>0</v>
      </c>
      <c r="X4508" s="315">
        <v>0</v>
      </c>
      <c r="Y4508" s="315">
        <v>0</v>
      </c>
      <c r="Z4508" s="315">
        <v>0</v>
      </c>
      <c r="AA4508" s="315">
        <v>0</v>
      </c>
      <c r="AB4508" s="5">
        <v>0</v>
      </c>
      <c r="AC4508" s="5">
        <v>0</v>
      </c>
      <c r="AD4508" s="5">
        <v>0</v>
      </c>
      <c r="AE4508" s="5">
        <v>0</v>
      </c>
      <c r="AF4508" s="5">
        <v>0</v>
      </c>
      <c r="AG4508" s="5">
        <v>0</v>
      </c>
      <c r="AH4508" s="350">
        <v>0</v>
      </c>
      <c r="AI4508" s="350">
        <v>0</v>
      </c>
      <c r="AK4508" s="199"/>
      <c r="AM4508" s="11"/>
      <c r="AN4508" s="15"/>
      <c r="AO4508" s="11"/>
      <c r="AP4508" s="11"/>
    </row>
    <row r="4509" spans="3:42" outlineLevel="2" x14ac:dyDescent="0.2">
      <c r="C4509" s="252" t="s">
        <v>160</v>
      </c>
      <c r="D4509" s="119" t="s">
        <v>441</v>
      </c>
      <c r="F4509" s="767" t="s">
        <v>613</v>
      </c>
      <c r="H4509" s="797" t="s">
        <v>11</v>
      </c>
      <c r="I4509" s="234" t="s">
        <v>614</v>
      </c>
      <c r="K4509" s="164"/>
      <c r="Q4509" s="135" t="s">
        <v>110</v>
      </c>
      <c r="R4509" s="314">
        <v>0</v>
      </c>
      <c r="S4509" s="315">
        <v>0</v>
      </c>
      <c r="T4509" s="315">
        <v>0</v>
      </c>
      <c r="U4509" s="315">
        <v>0</v>
      </c>
      <c r="V4509" s="315">
        <v>0</v>
      </c>
      <c r="W4509" s="316">
        <v>0</v>
      </c>
      <c r="X4509" s="315">
        <v>0</v>
      </c>
      <c r="Y4509" s="315">
        <v>0</v>
      </c>
      <c r="Z4509" s="315">
        <v>0</v>
      </c>
      <c r="AA4509" s="315">
        <v>0</v>
      </c>
      <c r="AB4509" s="5">
        <v>0</v>
      </c>
      <c r="AC4509" s="5">
        <v>0</v>
      </c>
      <c r="AD4509" s="5">
        <v>0</v>
      </c>
      <c r="AE4509" s="5">
        <v>0</v>
      </c>
      <c r="AF4509" s="5">
        <v>0</v>
      </c>
      <c r="AG4509" s="5">
        <v>0</v>
      </c>
      <c r="AH4509" s="350">
        <v>0</v>
      </c>
      <c r="AI4509" s="350">
        <v>0</v>
      </c>
      <c r="AK4509" s="199"/>
      <c r="AM4509" s="11"/>
      <c r="AN4509" s="15"/>
      <c r="AO4509" s="11"/>
      <c r="AP4509" s="11"/>
    </row>
    <row r="4510" spans="3:42" outlineLevel="2" x14ac:dyDescent="0.2">
      <c r="C4510" s="252" t="s">
        <v>160</v>
      </c>
      <c r="D4510" s="119" t="s">
        <v>441</v>
      </c>
      <c r="F4510" s="783" t="s">
        <v>57</v>
      </c>
      <c r="G4510" s="83"/>
      <c r="H4510" s="798" t="s">
        <v>11</v>
      </c>
      <c r="I4510" s="799"/>
      <c r="J4510" s="83"/>
      <c r="K4510" s="736"/>
      <c r="L4510" s="83"/>
      <c r="M4510" s="83"/>
      <c r="N4510" s="83"/>
      <c r="O4510" s="83"/>
      <c r="P4510" s="83"/>
      <c r="Q4510" s="143" t="s">
        <v>110</v>
      </c>
      <c r="R4510" s="304">
        <v>0</v>
      </c>
      <c r="S4510" s="305">
        <v>0</v>
      </c>
      <c r="T4510" s="305">
        <v>0</v>
      </c>
      <c r="U4510" s="305">
        <v>0</v>
      </c>
      <c r="V4510" s="305">
        <v>0</v>
      </c>
      <c r="W4510" s="306">
        <v>0</v>
      </c>
      <c r="X4510" s="305">
        <v>0</v>
      </c>
      <c r="Y4510" s="305">
        <v>0</v>
      </c>
      <c r="Z4510" s="305">
        <v>0</v>
      </c>
      <c r="AA4510" s="305">
        <v>0</v>
      </c>
      <c r="AB4510" s="307">
        <v>0</v>
      </c>
      <c r="AC4510" s="307">
        <v>0</v>
      </c>
      <c r="AD4510" s="307">
        <v>0</v>
      </c>
      <c r="AE4510" s="307">
        <v>0</v>
      </c>
      <c r="AF4510" s="307">
        <v>0</v>
      </c>
      <c r="AG4510" s="307">
        <v>0</v>
      </c>
      <c r="AH4510" s="362">
        <v>0</v>
      </c>
      <c r="AI4510" s="362">
        <v>0</v>
      </c>
      <c r="AK4510" s="199"/>
      <c r="AM4510" s="11"/>
      <c r="AN4510" s="15"/>
      <c r="AO4510" s="11"/>
      <c r="AP4510" s="11"/>
    </row>
    <row r="4511" spans="3:42" outlineLevel="2" x14ac:dyDescent="0.2">
      <c r="C4511" s="252" t="s">
        <v>160</v>
      </c>
      <c r="D4511" s="119" t="s">
        <v>441</v>
      </c>
      <c r="F4511" s="12"/>
      <c r="H4511" s="234"/>
      <c r="K4511" s="164"/>
      <c r="Q4511" s="16"/>
      <c r="R4511" s="800">
        <v>0</v>
      </c>
      <c r="S4511" s="800">
        <v>0</v>
      </c>
      <c r="T4511" s="800">
        <v>0</v>
      </c>
      <c r="U4511" s="800">
        <v>0</v>
      </c>
      <c r="V4511" s="800">
        <v>0</v>
      </c>
      <c r="W4511" s="800">
        <v>0</v>
      </c>
      <c r="X4511" s="800">
        <v>0</v>
      </c>
      <c r="Y4511" s="800">
        <v>0</v>
      </c>
      <c r="Z4511" s="800">
        <v>0</v>
      </c>
      <c r="AA4511" s="800">
        <v>0</v>
      </c>
      <c r="AB4511" s="800">
        <v>0</v>
      </c>
      <c r="AC4511" s="800">
        <v>0</v>
      </c>
      <c r="AD4511" s="800">
        <v>0</v>
      </c>
      <c r="AE4511" s="800">
        <v>0</v>
      </c>
      <c r="AF4511" s="800">
        <v>0</v>
      </c>
      <c r="AG4511" s="800">
        <v>0</v>
      </c>
      <c r="AH4511" s="800">
        <v>0</v>
      </c>
      <c r="AI4511" s="800">
        <v>0</v>
      </c>
      <c r="AK4511" s="199"/>
      <c r="AM4511" s="11"/>
      <c r="AN4511" s="15"/>
      <c r="AO4511" s="11"/>
      <c r="AP4511" s="11"/>
    </row>
    <row r="4512" spans="3:42" outlineLevel="2" x14ac:dyDescent="0.2">
      <c r="C4512" s="252" t="s">
        <v>160</v>
      </c>
      <c r="D4512" s="119" t="s">
        <v>441</v>
      </c>
      <c r="F4512" s="794" t="s">
        <v>615</v>
      </c>
      <c r="AK4512" s="199"/>
      <c r="AM4512" s="11"/>
      <c r="AN4512" s="15"/>
      <c r="AO4512" s="11"/>
      <c r="AP4512" s="11"/>
    </row>
    <row r="4513" spans="3:42" outlineLevel="2" x14ac:dyDescent="0.2">
      <c r="C4513" s="252" t="s">
        <v>160</v>
      </c>
      <c r="D4513" s="119" t="s">
        <v>441</v>
      </c>
      <c r="F4513" s="761" t="s">
        <v>48</v>
      </c>
      <c r="G4513" s="75"/>
      <c r="H4513" s="796" t="s">
        <v>11</v>
      </c>
      <c r="I4513" s="801"/>
      <c r="J4513" s="75"/>
      <c r="K4513" s="741"/>
      <c r="L4513" s="75"/>
      <c r="M4513" s="75"/>
      <c r="N4513" s="75"/>
      <c r="O4513" s="75"/>
      <c r="P4513" s="75"/>
      <c r="Q4513" s="128" t="s">
        <v>110</v>
      </c>
      <c r="R4513" s="299">
        <v>0</v>
      </c>
      <c r="S4513" s="300">
        <v>0</v>
      </c>
      <c r="T4513" s="300">
        <v>0</v>
      </c>
      <c r="U4513" s="300">
        <v>0</v>
      </c>
      <c r="V4513" s="300">
        <v>0</v>
      </c>
      <c r="W4513" s="301">
        <v>0</v>
      </c>
      <c r="X4513" s="300">
        <v>0</v>
      </c>
      <c r="Y4513" s="300">
        <v>0</v>
      </c>
      <c r="Z4513" s="300">
        <v>0</v>
      </c>
      <c r="AA4513" s="300">
        <v>0</v>
      </c>
      <c r="AB4513" s="302">
        <v>0</v>
      </c>
      <c r="AC4513" s="302">
        <v>0</v>
      </c>
      <c r="AD4513" s="302">
        <v>0</v>
      </c>
      <c r="AE4513" s="302">
        <v>0</v>
      </c>
      <c r="AF4513" s="302">
        <v>0</v>
      </c>
      <c r="AG4513" s="302">
        <v>0</v>
      </c>
      <c r="AH4513" s="348">
        <v>0</v>
      </c>
      <c r="AI4513" s="348">
        <v>0</v>
      </c>
      <c r="AK4513" s="199"/>
      <c r="AM4513" s="11"/>
      <c r="AN4513" s="15"/>
      <c r="AO4513" s="11"/>
      <c r="AP4513" s="11"/>
    </row>
    <row r="4514" spans="3:42" outlineLevel="2" x14ac:dyDescent="0.2">
      <c r="C4514" s="252" t="s">
        <v>160</v>
      </c>
      <c r="D4514" s="119" t="s">
        <v>441</v>
      </c>
      <c r="F4514" s="767" t="s">
        <v>55</v>
      </c>
      <c r="H4514" s="797" t="s">
        <v>11</v>
      </c>
      <c r="K4514" s="164"/>
      <c r="Q4514" s="135" t="s">
        <v>110</v>
      </c>
      <c r="R4514" s="314">
        <v>0</v>
      </c>
      <c r="S4514" s="315">
        <v>0</v>
      </c>
      <c r="T4514" s="315">
        <v>0</v>
      </c>
      <c r="U4514" s="315">
        <v>0</v>
      </c>
      <c r="V4514" s="315">
        <v>0</v>
      </c>
      <c r="W4514" s="316">
        <v>0</v>
      </c>
      <c r="X4514" s="315">
        <v>0</v>
      </c>
      <c r="Y4514" s="315">
        <v>0</v>
      </c>
      <c r="Z4514" s="315">
        <v>0</v>
      </c>
      <c r="AA4514" s="315">
        <v>0</v>
      </c>
      <c r="AB4514" s="5">
        <v>0</v>
      </c>
      <c r="AC4514" s="5">
        <v>0</v>
      </c>
      <c r="AD4514" s="5">
        <v>0</v>
      </c>
      <c r="AE4514" s="5">
        <v>0</v>
      </c>
      <c r="AF4514" s="5">
        <v>0</v>
      </c>
      <c r="AG4514" s="5">
        <v>0</v>
      </c>
      <c r="AH4514" s="350">
        <v>0</v>
      </c>
      <c r="AI4514" s="350">
        <v>0</v>
      </c>
      <c r="AK4514" s="199"/>
      <c r="AM4514" s="11"/>
      <c r="AN4514" s="15"/>
      <c r="AO4514" s="11"/>
      <c r="AP4514" s="11"/>
    </row>
    <row r="4515" spans="3:42" outlineLevel="2" x14ac:dyDescent="0.2">
      <c r="C4515" s="252" t="s">
        <v>160</v>
      </c>
      <c r="D4515" s="119" t="s">
        <v>441</v>
      </c>
      <c r="F4515" s="783" t="s">
        <v>57</v>
      </c>
      <c r="G4515" s="83"/>
      <c r="H4515" s="798" t="s">
        <v>11</v>
      </c>
      <c r="I4515" s="799"/>
      <c r="J4515" s="83"/>
      <c r="K4515" s="736"/>
      <c r="L4515" s="83"/>
      <c r="M4515" s="83"/>
      <c r="N4515" s="83"/>
      <c r="O4515" s="83"/>
      <c r="P4515" s="83"/>
      <c r="Q4515" s="143" t="s">
        <v>110</v>
      </c>
      <c r="R4515" s="304">
        <v>0</v>
      </c>
      <c r="S4515" s="305">
        <v>0</v>
      </c>
      <c r="T4515" s="305">
        <v>0</v>
      </c>
      <c r="U4515" s="305">
        <v>0</v>
      </c>
      <c r="V4515" s="305">
        <v>0</v>
      </c>
      <c r="W4515" s="306">
        <v>0</v>
      </c>
      <c r="X4515" s="305">
        <v>0</v>
      </c>
      <c r="Y4515" s="305">
        <v>0</v>
      </c>
      <c r="Z4515" s="305">
        <v>0</v>
      </c>
      <c r="AA4515" s="305">
        <v>0</v>
      </c>
      <c r="AB4515" s="307">
        <v>0</v>
      </c>
      <c r="AC4515" s="307">
        <v>0</v>
      </c>
      <c r="AD4515" s="307">
        <v>0</v>
      </c>
      <c r="AE4515" s="307">
        <v>0</v>
      </c>
      <c r="AF4515" s="307">
        <v>0</v>
      </c>
      <c r="AG4515" s="307">
        <v>0</v>
      </c>
      <c r="AH4515" s="362">
        <v>0</v>
      </c>
      <c r="AI4515" s="362">
        <v>0</v>
      </c>
      <c r="AK4515" s="199"/>
      <c r="AM4515" s="11"/>
      <c r="AN4515" s="15"/>
      <c r="AO4515" s="11"/>
      <c r="AP4515" s="11"/>
    </row>
    <row r="4516" spans="3:42" outlineLevel="2" x14ac:dyDescent="0.2">
      <c r="C4516" s="252" t="s">
        <v>160</v>
      </c>
      <c r="D4516" s="119" t="s">
        <v>441</v>
      </c>
      <c r="F4516" s="12"/>
      <c r="H4516" s="164"/>
      <c r="K4516" s="164"/>
      <c r="Q4516" s="16"/>
      <c r="R4516" s="800">
        <v>0</v>
      </c>
      <c r="S4516" s="800">
        <v>0</v>
      </c>
      <c r="T4516" s="800">
        <v>0</v>
      </c>
      <c r="U4516" s="800">
        <v>0</v>
      </c>
      <c r="V4516" s="800">
        <v>0</v>
      </c>
      <c r="W4516" s="800">
        <v>0</v>
      </c>
      <c r="X4516" s="800">
        <v>0</v>
      </c>
      <c r="Y4516" s="800">
        <v>0</v>
      </c>
      <c r="Z4516" s="800">
        <v>0</v>
      </c>
      <c r="AA4516" s="800">
        <v>0</v>
      </c>
      <c r="AB4516" s="800">
        <v>0</v>
      </c>
      <c r="AC4516" s="800">
        <v>0</v>
      </c>
      <c r="AD4516" s="800">
        <v>0</v>
      </c>
      <c r="AE4516" s="800">
        <v>0</v>
      </c>
      <c r="AF4516" s="800">
        <v>0</v>
      </c>
      <c r="AG4516" s="800">
        <v>0</v>
      </c>
      <c r="AH4516" s="800">
        <v>0</v>
      </c>
      <c r="AI4516" s="800">
        <v>0</v>
      </c>
      <c r="AK4516" s="199"/>
      <c r="AM4516" s="11"/>
      <c r="AN4516" s="15"/>
      <c r="AO4516" s="11"/>
      <c r="AP4516" s="11"/>
    </row>
    <row r="4517" spans="3:42" outlineLevel="2" x14ac:dyDescent="0.2">
      <c r="C4517" s="252" t="s">
        <v>160</v>
      </c>
      <c r="D4517" s="119" t="s">
        <v>441</v>
      </c>
      <c r="F4517" s="794" t="s">
        <v>69</v>
      </c>
      <c r="AK4517" s="199"/>
      <c r="AM4517" s="11"/>
      <c r="AN4517" s="15"/>
      <c r="AO4517" s="11"/>
      <c r="AP4517" s="11"/>
    </row>
    <row r="4518" spans="3:42" outlineLevel="2" x14ac:dyDescent="0.2">
      <c r="C4518" s="252" t="s">
        <v>160</v>
      </c>
      <c r="D4518" s="119" t="s">
        <v>441</v>
      </c>
      <c r="F4518" s="761" t="s">
        <v>9</v>
      </c>
      <c r="G4518" s="75"/>
      <c r="H4518" s="796" t="s">
        <v>11</v>
      </c>
      <c r="I4518" s="801"/>
      <c r="J4518" s="75"/>
      <c r="K4518" s="741"/>
      <c r="L4518" s="75"/>
      <c r="M4518" s="75"/>
      <c r="N4518" s="75"/>
      <c r="O4518" s="75"/>
      <c r="P4518" s="75"/>
      <c r="Q4518" s="128" t="s">
        <v>110</v>
      </c>
      <c r="R4518" s="299">
        <v>0</v>
      </c>
      <c r="S4518" s="300">
        <v>0</v>
      </c>
      <c r="T4518" s="300">
        <v>0</v>
      </c>
      <c r="U4518" s="300">
        <v>0</v>
      </c>
      <c r="V4518" s="300">
        <v>0</v>
      </c>
      <c r="W4518" s="301">
        <v>0</v>
      </c>
      <c r="X4518" s="300">
        <v>0</v>
      </c>
      <c r="Y4518" s="300">
        <v>0</v>
      </c>
      <c r="Z4518" s="300">
        <v>0</v>
      </c>
      <c r="AA4518" s="300">
        <v>0</v>
      </c>
      <c r="AB4518" s="302">
        <v>0</v>
      </c>
      <c r="AC4518" s="302">
        <v>0</v>
      </c>
      <c r="AD4518" s="302">
        <v>0</v>
      </c>
      <c r="AE4518" s="302">
        <v>0</v>
      </c>
      <c r="AF4518" s="302">
        <v>0</v>
      </c>
      <c r="AG4518" s="302">
        <v>0</v>
      </c>
      <c r="AH4518" s="348">
        <v>0</v>
      </c>
      <c r="AI4518" s="348">
        <v>0</v>
      </c>
      <c r="AK4518" s="199"/>
      <c r="AM4518" s="11"/>
      <c r="AN4518" s="15"/>
      <c r="AO4518" s="11"/>
      <c r="AP4518" s="11"/>
    </row>
    <row r="4519" spans="3:42" outlineLevel="2" x14ac:dyDescent="0.2">
      <c r="C4519" s="252" t="s">
        <v>160</v>
      </c>
      <c r="D4519" s="119" t="s">
        <v>441</v>
      </c>
      <c r="F4519" s="767" t="s">
        <v>14</v>
      </c>
      <c r="H4519" s="797" t="s">
        <v>11</v>
      </c>
      <c r="K4519" s="164"/>
      <c r="Q4519" s="135" t="s">
        <v>110</v>
      </c>
      <c r="R4519" s="314">
        <v>0</v>
      </c>
      <c r="S4519" s="315">
        <v>0</v>
      </c>
      <c r="T4519" s="315">
        <v>0</v>
      </c>
      <c r="U4519" s="315">
        <v>0</v>
      </c>
      <c r="V4519" s="315">
        <v>0</v>
      </c>
      <c r="W4519" s="316">
        <v>0</v>
      </c>
      <c r="X4519" s="315">
        <v>0</v>
      </c>
      <c r="Y4519" s="315">
        <v>0</v>
      </c>
      <c r="Z4519" s="315">
        <v>0</v>
      </c>
      <c r="AA4519" s="315">
        <v>0</v>
      </c>
      <c r="AB4519" s="5">
        <v>0</v>
      </c>
      <c r="AC4519" s="5">
        <v>0</v>
      </c>
      <c r="AD4519" s="5">
        <v>0</v>
      </c>
      <c r="AE4519" s="5">
        <v>0</v>
      </c>
      <c r="AF4519" s="5">
        <v>0</v>
      </c>
      <c r="AG4519" s="5">
        <v>0</v>
      </c>
      <c r="AH4519" s="350">
        <v>0</v>
      </c>
      <c r="AI4519" s="350">
        <v>0</v>
      </c>
      <c r="AK4519" s="199"/>
      <c r="AM4519" s="11"/>
      <c r="AN4519" s="15"/>
      <c r="AO4519" s="11"/>
      <c r="AP4519" s="11"/>
    </row>
    <row r="4520" spans="3:42" outlineLevel="2" x14ac:dyDescent="0.2">
      <c r="C4520" s="252" t="s">
        <v>160</v>
      </c>
      <c r="D4520" s="119" t="s">
        <v>441</v>
      </c>
      <c r="F4520" s="783" t="s">
        <v>16</v>
      </c>
      <c r="G4520" s="83"/>
      <c r="H4520" s="798" t="s">
        <v>11</v>
      </c>
      <c r="I4520" s="799"/>
      <c r="J4520" s="83"/>
      <c r="K4520" s="736"/>
      <c r="L4520" s="83"/>
      <c r="M4520" s="83"/>
      <c r="N4520" s="83"/>
      <c r="O4520" s="83"/>
      <c r="P4520" s="83"/>
      <c r="Q4520" s="143" t="s">
        <v>110</v>
      </c>
      <c r="R4520" s="304">
        <v>0</v>
      </c>
      <c r="S4520" s="305">
        <v>0</v>
      </c>
      <c r="T4520" s="305">
        <v>0</v>
      </c>
      <c r="U4520" s="305">
        <v>0</v>
      </c>
      <c r="V4520" s="305">
        <v>0</v>
      </c>
      <c r="W4520" s="306">
        <v>0</v>
      </c>
      <c r="X4520" s="305">
        <v>0</v>
      </c>
      <c r="Y4520" s="305">
        <v>0</v>
      </c>
      <c r="Z4520" s="305">
        <v>0</v>
      </c>
      <c r="AA4520" s="305">
        <v>0</v>
      </c>
      <c r="AB4520" s="307">
        <v>0</v>
      </c>
      <c r="AC4520" s="307">
        <v>0</v>
      </c>
      <c r="AD4520" s="307">
        <v>0</v>
      </c>
      <c r="AE4520" s="307">
        <v>0</v>
      </c>
      <c r="AF4520" s="307">
        <v>0</v>
      </c>
      <c r="AG4520" s="307">
        <v>0</v>
      </c>
      <c r="AH4520" s="362">
        <v>0</v>
      </c>
      <c r="AI4520" s="362">
        <v>0</v>
      </c>
      <c r="AK4520" s="199"/>
      <c r="AM4520" s="11"/>
      <c r="AN4520" s="15"/>
      <c r="AO4520" s="11"/>
      <c r="AP4520" s="11"/>
    </row>
    <row r="4521" spans="3:42" outlineLevel="2" x14ac:dyDescent="0.2">
      <c r="C4521" s="252" t="s">
        <v>160</v>
      </c>
      <c r="D4521" s="119" t="s">
        <v>441</v>
      </c>
      <c r="F4521" s="12"/>
      <c r="H4521" s="797"/>
      <c r="K4521" s="164"/>
      <c r="Q4521" s="16"/>
      <c r="R4521" s="800">
        <v>0</v>
      </c>
      <c r="S4521" s="800">
        <v>0</v>
      </c>
      <c r="T4521" s="800">
        <v>0</v>
      </c>
      <c r="U4521" s="800">
        <v>0</v>
      </c>
      <c r="V4521" s="800">
        <v>0</v>
      </c>
      <c r="W4521" s="800">
        <v>0</v>
      </c>
      <c r="X4521" s="800">
        <v>0</v>
      </c>
      <c r="Y4521" s="800">
        <v>0</v>
      </c>
      <c r="Z4521" s="800">
        <v>0</v>
      </c>
      <c r="AA4521" s="800">
        <v>0</v>
      </c>
      <c r="AB4521" s="800">
        <v>0</v>
      </c>
      <c r="AC4521" s="800">
        <v>0</v>
      </c>
      <c r="AD4521" s="800">
        <v>0</v>
      </c>
      <c r="AE4521" s="800">
        <v>0</v>
      </c>
      <c r="AF4521" s="800">
        <v>0</v>
      </c>
      <c r="AG4521" s="800">
        <v>0</v>
      </c>
      <c r="AH4521" s="800">
        <v>0</v>
      </c>
      <c r="AI4521" s="800">
        <v>0</v>
      </c>
      <c r="AK4521" s="199"/>
      <c r="AM4521" s="11"/>
      <c r="AN4521" s="15"/>
      <c r="AO4521" s="11"/>
      <c r="AP4521" s="11"/>
    </row>
    <row r="4522" spans="3:42" outlineLevel="2" x14ac:dyDescent="0.2">
      <c r="C4522" s="252" t="s">
        <v>160</v>
      </c>
      <c r="D4522" s="119" t="s">
        <v>441</v>
      </c>
      <c r="F4522" s="794" t="s">
        <v>616</v>
      </c>
      <c r="AK4522" s="199"/>
      <c r="AM4522" s="11"/>
      <c r="AN4522" s="15"/>
      <c r="AO4522" s="11"/>
      <c r="AP4522" s="11"/>
    </row>
    <row r="4523" spans="3:42" outlineLevel="2" x14ac:dyDescent="0.2">
      <c r="C4523" s="252" t="s">
        <v>160</v>
      </c>
      <c r="D4523" s="119" t="s">
        <v>441</v>
      </c>
      <c r="F4523" s="761" t="s">
        <v>48</v>
      </c>
      <c r="G4523" s="75"/>
      <c r="H4523" s="796" t="s">
        <v>11</v>
      </c>
      <c r="I4523" s="228" t="s">
        <v>617</v>
      </c>
      <c r="J4523" s="75"/>
      <c r="K4523" s="741"/>
      <c r="L4523" s="75"/>
      <c r="M4523" s="75"/>
      <c r="N4523" s="75"/>
      <c r="O4523" s="75"/>
      <c r="P4523" s="75"/>
      <c r="Q4523" s="128" t="s">
        <v>110</v>
      </c>
      <c r="R4523" s="299">
        <v>0</v>
      </c>
      <c r="S4523" s="300">
        <v>0</v>
      </c>
      <c r="T4523" s="300">
        <v>0</v>
      </c>
      <c r="U4523" s="300">
        <v>0</v>
      </c>
      <c r="V4523" s="300">
        <v>0</v>
      </c>
      <c r="W4523" s="301">
        <v>0</v>
      </c>
      <c r="X4523" s="300">
        <v>0</v>
      </c>
      <c r="Y4523" s="300">
        <v>0</v>
      </c>
      <c r="Z4523" s="300">
        <v>0</v>
      </c>
      <c r="AA4523" s="300">
        <v>0</v>
      </c>
      <c r="AB4523" s="302">
        <v>0</v>
      </c>
      <c r="AC4523" s="302">
        <v>0</v>
      </c>
      <c r="AD4523" s="302">
        <v>0</v>
      </c>
      <c r="AE4523" s="302">
        <v>0</v>
      </c>
      <c r="AF4523" s="302">
        <v>0</v>
      </c>
      <c r="AG4523" s="302">
        <v>0</v>
      </c>
      <c r="AH4523" s="348">
        <v>0</v>
      </c>
      <c r="AI4523" s="348">
        <v>0</v>
      </c>
      <c r="AK4523" s="199"/>
      <c r="AM4523" s="11"/>
      <c r="AN4523" s="15"/>
      <c r="AO4523" s="11"/>
      <c r="AP4523" s="11"/>
    </row>
    <row r="4524" spans="3:42" outlineLevel="2" x14ac:dyDescent="0.2">
      <c r="C4524" s="252" t="s">
        <v>160</v>
      </c>
      <c r="D4524" s="119" t="s">
        <v>441</v>
      </c>
      <c r="F4524" s="767" t="s">
        <v>55</v>
      </c>
      <c r="H4524" s="797" t="s">
        <v>11</v>
      </c>
      <c r="I4524" s="234" t="s">
        <v>617</v>
      </c>
      <c r="K4524" s="164"/>
      <c r="Q4524" s="135" t="s">
        <v>110</v>
      </c>
      <c r="R4524" s="314">
        <v>0</v>
      </c>
      <c r="S4524" s="315">
        <v>0</v>
      </c>
      <c r="T4524" s="315">
        <v>0</v>
      </c>
      <c r="U4524" s="315">
        <v>0</v>
      </c>
      <c r="V4524" s="315">
        <v>0</v>
      </c>
      <c r="W4524" s="316">
        <v>0</v>
      </c>
      <c r="X4524" s="315">
        <v>0</v>
      </c>
      <c r="Y4524" s="315">
        <v>0</v>
      </c>
      <c r="Z4524" s="315">
        <v>0</v>
      </c>
      <c r="AA4524" s="315">
        <v>0</v>
      </c>
      <c r="AB4524" s="5">
        <v>0</v>
      </c>
      <c r="AC4524" s="5">
        <v>0</v>
      </c>
      <c r="AD4524" s="5">
        <v>0</v>
      </c>
      <c r="AE4524" s="5">
        <v>0</v>
      </c>
      <c r="AF4524" s="5">
        <v>0</v>
      </c>
      <c r="AG4524" s="5">
        <v>0</v>
      </c>
      <c r="AH4524" s="350">
        <v>0</v>
      </c>
      <c r="AI4524" s="350">
        <v>0</v>
      </c>
      <c r="AK4524" s="199"/>
      <c r="AM4524" s="11"/>
      <c r="AN4524" s="15"/>
      <c r="AO4524" s="11"/>
      <c r="AP4524" s="11"/>
    </row>
    <row r="4525" spans="3:42" outlineLevel="2" x14ac:dyDescent="0.2">
      <c r="C4525" s="252" t="s">
        <v>160</v>
      </c>
      <c r="D4525" s="119" t="s">
        <v>441</v>
      </c>
      <c r="F4525" s="783" t="s">
        <v>57</v>
      </c>
      <c r="G4525" s="83"/>
      <c r="H4525" s="798" t="s">
        <v>11</v>
      </c>
      <c r="I4525" s="240" t="s">
        <v>617</v>
      </c>
      <c r="J4525" s="83"/>
      <c r="K4525" s="736"/>
      <c r="L4525" s="83"/>
      <c r="M4525" s="83"/>
      <c r="N4525" s="83"/>
      <c r="O4525" s="83"/>
      <c r="P4525" s="83"/>
      <c r="Q4525" s="143" t="s">
        <v>110</v>
      </c>
      <c r="R4525" s="304">
        <v>0</v>
      </c>
      <c r="S4525" s="305">
        <v>0</v>
      </c>
      <c r="T4525" s="305">
        <v>0</v>
      </c>
      <c r="U4525" s="305">
        <v>0</v>
      </c>
      <c r="V4525" s="305">
        <v>0</v>
      </c>
      <c r="W4525" s="306">
        <v>0</v>
      </c>
      <c r="X4525" s="305">
        <v>0</v>
      </c>
      <c r="Y4525" s="305">
        <v>0</v>
      </c>
      <c r="Z4525" s="305">
        <v>0</v>
      </c>
      <c r="AA4525" s="305">
        <v>0</v>
      </c>
      <c r="AB4525" s="307">
        <v>0</v>
      </c>
      <c r="AC4525" s="307">
        <v>0</v>
      </c>
      <c r="AD4525" s="307">
        <v>0</v>
      </c>
      <c r="AE4525" s="307">
        <v>0</v>
      </c>
      <c r="AF4525" s="307">
        <v>0</v>
      </c>
      <c r="AG4525" s="307">
        <v>0</v>
      </c>
      <c r="AH4525" s="362">
        <v>0</v>
      </c>
      <c r="AI4525" s="362">
        <v>0</v>
      </c>
      <c r="AK4525" s="199"/>
      <c r="AM4525" s="11"/>
      <c r="AN4525" s="15"/>
      <c r="AO4525" s="11"/>
      <c r="AP4525" s="11"/>
    </row>
    <row r="4526" spans="3:42" outlineLevel="2" x14ac:dyDescent="0.2">
      <c r="C4526" s="252" t="s">
        <v>160</v>
      </c>
      <c r="D4526" s="119" t="s">
        <v>441</v>
      </c>
      <c r="F4526" s="802" t="s">
        <v>626</v>
      </c>
      <c r="R4526" s="800">
        <v>0</v>
      </c>
      <c r="S4526" s="800">
        <v>0</v>
      </c>
      <c r="T4526" s="800">
        <v>0</v>
      </c>
      <c r="U4526" s="800">
        <v>0</v>
      </c>
      <c r="V4526" s="800">
        <v>0</v>
      </c>
      <c r="W4526" s="800">
        <v>0</v>
      </c>
      <c r="X4526" s="800">
        <v>0</v>
      </c>
      <c r="Y4526" s="800">
        <v>0</v>
      </c>
      <c r="Z4526" s="800">
        <v>0</v>
      </c>
      <c r="AA4526" s="800">
        <v>0</v>
      </c>
      <c r="AB4526" s="800">
        <v>0</v>
      </c>
      <c r="AC4526" s="800">
        <v>0</v>
      </c>
      <c r="AD4526" s="800">
        <v>0</v>
      </c>
      <c r="AE4526" s="800">
        <v>0</v>
      </c>
      <c r="AF4526" s="800">
        <v>0</v>
      </c>
      <c r="AG4526" s="800">
        <v>0</v>
      </c>
      <c r="AH4526" s="800">
        <v>0</v>
      </c>
      <c r="AI4526" s="800">
        <v>0</v>
      </c>
      <c r="AK4526" s="199"/>
      <c r="AM4526" s="11"/>
      <c r="AN4526" s="15"/>
      <c r="AO4526" s="11"/>
      <c r="AP4526" s="11"/>
    </row>
    <row r="4527" spans="3:42" outlineLevel="2" x14ac:dyDescent="0.2">
      <c r="C4527" s="252" t="s">
        <v>160</v>
      </c>
      <c r="D4527" s="119" t="s">
        <v>441</v>
      </c>
      <c r="R4527" s="5"/>
      <c r="S4527" s="5"/>
      <c r="T4527" s="5"/>
      <c r="U4527" s="5"/>
      <c r="V4527" s="5"/>
      <c r="W4527" s="5"/>
      <c r="X4527" s="5"/>
      <c r="Y4527" s="5"/>
      <c r="AK4527" s="199"/>
      <c r="AM4527" s="11"/>
      <c r="AN4527" s="15"/>
      <c r="AO4527" s="11"/>
      <c r="AP4527" s="11"/>
    </row>
    <row r="4528" spans="3:42" outlineLevel="2" x14ac:dyDescent="0.2">
      <c r="C4528" s="252" t="s">
        <v>160</v>
      </c>
      <c r="D4528" s="119" t="s">
        <v>441</v>
      </c>
      <c r="F4528" s="789" t="s">
        <v>627</v>
      </c>
      <c r="G4528" s="790"/>
      <c r="H4528" s="803"/>
      <c r="I4528" s="790"/>
      <c r="J4528" s="790"/>
      <c r="K4528" s="792"/>
      <c r="L4528" s="789"/>
      <c r="M4528" s="789"/>
      <c r="N4528" s="789"/>
      <c r="O4528" s="789"/>
      <c r="P4528" s="789"/>
      <c r="Q4528" s="792"/>
      <c r="R4528" s="793"/>
      <c r="S4528" s="793"/>
      <c r="T4528" s="793"/>
      <c r="U4528" s="793"/>
      <c r="V4528" s="793"/>
      <c r="W4528" s="793"/>
      <c r="X4528" s="793"/>
      <c r="Y4528" s="793"/>
      <c r="Z4528" s="793"/>
      <c r="AA4528" s="793"/>
      <c r="AB4528" s="793"/>
      <c r="AC4528" s="793"/>
      <c r="AD4528" s="793"/>
      <c r="AE4528" s="793"/>
      <c r="AF4528" s="793"/>
      <c r="AG4528" s="793"/>
      <c r="AH4528" s="789"/>
      <c r="AI4528" s="789"/>
      <c r="AK4528" s="199"/>
      <c r="AM4528" s="11"/>
      <c r="AN4528" s="15"/>
      <c r="AO4528" s="11"/>
      <c r="AP4528" s="11"/>
    </row>
    <row r="4529" spans="3:42" outlineLevel="2" x14ac:dyDescent="0.2">
      <c r="C4529" s="252" t="s">
        <v>160</v>
      </c>
      <c r="D4529" s="119" t="s">
        <v>441</v>
      </c>
      <c r="F4529" t="s">
        <v>620</v>
      </c>
      <c r="AK4529" s="199"/>
      <c r="AM4529" s="11"/>
      <c r="AN4529" s="15"/>
      <c r="AO4529" s="11"/>
      <c r="AP4529" s="11"/>
    </row>
    <row r="4530" spans="3:42" outlineLevel="2" x14ac:dyDescent="0.2">
      <c r="C4530" s="252" t="s">
        <v>160</v>
      </c>
      <c r="D4530" s="119" t="s">
        <v>441</v>
      </c>
      <c r="F4530" s="761" t="s">
        <v>48</v>
      </c>
      <c r="G4530" s="75"/>
      <c r="H4530" s="796" t="s">
        <v>628</v>
      </c>
      <c r="I4530" s="801"/>
      <c r="J4530" s="75"/>
      <c r="K4530" s="741"/>
      <c r="L4530" s="75"/>
      <c r="M4530" s="75"/>
      <c r="N4530" s="75"/>
      <c r="O4530" s="75"/>
      <c r="P4530" s="75"/>
      <c r="Q4530" s="128" t="s">
        <v>536</v>
      </c>
      <c r="R4530" s="804">
        <v>0</v>
      </c>
      <c r="S4530" s="805">
        <v>0</v>
      </c>
      <c r="T4530" s="805">
        <v>0</v>
      </c>
      <c r="U4530" s="805">
        <v>0</v>
      </c>
      <c r="V4530" s="805">
        <v>0</v>
      </c>
      <c r="W4530" s="806">
        <v>0</v>
      </c>
      <c r="X4530" s="805">
        <v>0</v>
      </c>
      <c r="Y4530" s="805">
        <v>0</v>
      </c>
      <c r="Z4530" s="805">
        <v>0</v>
      </c>
      <c r="AA4530" s="805">
        <v>0</v>
      </c>
      <c r="AB4530" s="805">
        <v>0</v>
      </c>
      <c r="AC4530" s="805">
        <v>0</v>
      </c>
      <c r="AD4530" s="805">
        <v>0</v>
      </c>
      <c r="AE4530" s="805">
        <v>0</v>
      </c>
      <c r="AF4530" s="805">
        <v>0</v>
      </c>
      <c r="AG4530" s="805">
        <v>0</v>
      </c>
      <c r="AH4530" s="808">
        <v>0</v>
      </c>
      <c r="AI4530" s="808">
        <v>0</v>
      </c>
      <c r="AK4530" s="199"/>
      <c r="AM4530" s="11"/>
      <c r="AN4530" s="15"/>
      <c r="AO4530" s="11"/>
      <c r="AP4530" s="11"/>
    </row>
    <row r="4531" spans="3:42" outlineLevel="2" x14ac:dyDescent="0.2">
      <c r="C4531" s="252" t="s">
        <v>160</v>
      </c>
      <c r="D4531" s="119" t="s">
        <v>441</v>
      </c>
      <c r="F4531" s="767" t="s">
        <v>55</v>
      </c>
      <c r="H4531" s="797" t="s">
        <v>628</v>
      </c>
      <c r="K4531" s="164"/>
      <c r="Q4531" s="135" t="s">
        <v>536</v>
      </c>
      <c r="R4531" s="809">
        <v>0</v>
      </c>
      <c r="S4531" s="810">
        <v>0</v>
      </c>
      <c r="T4531" s="810">
        <v>0</v>
      </c>
      <c r="U4531" s="810">
        <v>0</v>
      </c>
      <c r="V4531" s="810">
        <v>0</v>
      </c>
      <c r="W4531" s="811">
        <v>0</v>
      </c>
      <c r="X4531" s="810">
        <v>0</v>
      </c>
      <c r="Y4531" s="810">
        <v>0</v>
      </c>
      <c r="Z4531" s="810">
        <v>0</v>
      </c>
      <c r="AA4531" s="810">
        <v>0</v>
      </c>
      <c r="AB4531" s="810">
        <v>0</v>
      </c>
      <c r="AC4531" s="810">
        <v>0</v>
      </c>
      <c r="AD4531" s="810">
        <v>0</v>
      </c>
      <c r="AE4531" s="810">
        <v>0</v>
      </c>
      <c r="AF4531" s="810">
        <v>0</v>
      </c>
      <c r="AG4531" s="810">
        <v>0</v>
      </c>
      <c r="AH4531" s="812">
        <v>0</v>
      </c>
      <c r="AI4531" s="812">
        <v>0</v>
      </c>
      <c r="AK4531" s="199"/>
      <c r="AM4531" s="11"/>
      <c r="AN4531" s="15"/>
      <c r="AO4531" s="11"/>
      <c r="AP4531" s="11"/>
    </row>
    <row r="4532" spans="3:42" outlineLevel="2" x14ac:dyDescent="0.2">
      <c r="C4532" s="252" t="s">
        <v>160</v>
      </c>
      <c r="D4532" s="119" t="s">
        <v>441</v>
      </c>
      <c r="F4532" s="783" t="s">
        <v>57</v>
      </c>
      <c r="G4532" s="83"/>
      <c r="H4532" s="798" t="s">
        <v>628</v>
      </c>
      <c r="I4532" s="799"/>
      <c r="J4532" s="83"/>
      <c r="K4532" s="736"/>
      <c r="L4532" s="83"/>
      <c r="M4532" s="83"/>
      <c r="N4532" s="83"/>
      <c r="O4532" s="83"/>
      <c r="P4532" s="83"/>
      <c r="Q4532" s="143" t="s">
        <v>536</v>
      </c>
      <c r="R4532" s="813">
        <v>0</v>
      </c>
      <c r="S4532" s="814">
        <v>0</v>
      </c>
      <c r="T4532" s="814">
        <v>0</v>
      </c>
      <c r="U4532" s="814">
        <v>0</v>
      </c>
      <c r="V4532" s="814">
        <v>0</v>
      </c>
      <c r="W4532" s="815">
        <v>0</v>
      </c>
      <c r="X4532" s="814">
        <v>0</v>
      </c>
      <c r="Y4532" s="814">
        <v>0</v>
      </c>
      <c r="Z4532" s="814">
        <v>0</v>
      </c>
      <c r="AA4532" s="814">
        <v>0</v>
      </c>
      <c r="AB4532" s="814">
        <v>0</v>
      </c>
      <c r="AC4532" s="814">
        <v>0</v>
      </c>
      <c r="AD4532" s="814">
        <v>0</v>
      </c>
      <c r="AE4532" s="814">
        <v>0</v>
      </c>
      <c r="AF4532" s="814">
        <v>0</v>
      </c>
      <c r="AG4532" s="814">
        <v>0</v>
      </c>
      <c r="AH4532" s="816">
        <v>0</v>
      </c>
      <c r="AI4532" s="816">
        <v>0</v>
      </c>
      <c r="AK4532" s="199"/>
      <c r="AM4532" s="11"/>
      <c r="AN4532" s="15"/>
      <c r="AO4532" s="11"/>
      <c r="AP4532" s="11"/>
    </row>
    <row r="4533" spans="3:42" outlineLevel="2" x14ac:dyDescent="0.2">
      <c r="C4533" s="252" t="s">
        <v>160</v>
      </c>
      <c r="D4533" s="119" t="s">
        <v>441</v>
      </c>
      <c r="AK4533" s="199"/>
      <c r="AM4533" s="11"/>
      <c r="AN4533" s="15"/>
      <c r="AO4533" s="11"/>
      <c r="AP4533" s="11"/>
    </row>
    <row r="4534" spans="3:42" outlineLevel="1" x14ac:dyDescent="0.2">
      <c r="C4534" s="252" t="s">
        <v>160</v>
      </c>
      <c r="D4534" s="119" t="s">
        <v>441</v>
      </c>
      <c r="F4534" s="121" t="s">
        <v>629</v>
      </c>
      <c r="G4534" s="756"/>
      <c r="H4534" s="757"/>
      <c r="I4534" s="788"/>
      <c r="J4534" s="756"/>
      <c r="K4534" s="758"/>
      <c r="L4534" s="759"/>
      <c r="M4534" s="759"/>
      <c r="N4534" s="759"/>
      <c r="O4534" s="759"/>
      <c r="P4534" s="759"/>
      <c r="Q4534" s="758"/>
      <c r="R4534" s="760"/>
      <c r="S4534" s="760"/>
      <c r="T4534" s="760"/>
      <c r="U4534" s="760"/>
      <c r="V4534" s="760"/>
      <c r="W4534" s="760"/>
      <c r="X4534" s="760"/>
      <c r="Y4534" s="760"/>
      <c r="Z4534" s="760"/>
      <c r="AA4534" s="760"/>
      <c r="AB4534" s="760"/>
      <c r="AC4534" s="760"/>
      <c r="AD4534" s="760"/>
      <c r="AE4534" s="760"/>
      <c r="AF4534" s="760"/>
      <c r="AG4534" s="760"/>
      <c r="AH4534" s="759"/>
      <c r="AI4534" s="759"/>
      <c r="AK4534" s="199"/>
      <c r="AM4534" s="11"/>
      <c r="AN4534" s="15"/>
      <c r="AO4534" s="11"/>
      <c r="AP4534" s="11"/>
    </row>
    <row r="4535" spans="3:42" outlineLevel="2" x14ac:dyDescent="0.2">
      <c r="C4535" s="252" t="s">
        <v>160</v>
      </c>
      <c r="D4535" s="119" t="s">
        <v>441</v>
      </c>
      <c r="F4535" s="789" t="s">
        <v>630</v>
      </c>
      <c r="G4535" s="790"/>
      <c r="H4535" s="803"/>
      <c r="I4535" s="791"/>
      <c r="J4535" s="790"/>
      <c r="K4535" s="792"/>
      <c r="L4535" s="789"/>
      <c r="M4535" s="789"/>
      <c r="N4535" s="789"/>
      <c r="O4535" s="789"/>
      <c r="P4535" s="789"/>
      <c r="Q4535" s="792"/>
      <c r="R4535" s="793"/>
      <c r="S4535" s="793"/>
      <c r="T4535" s="793"/>
      <c r="U4535" s="793"/>
      <c r="V4535" s="793"/>
      <c r="W4535" s="793"/>
      <c r="X4535" s="793"/>
      <c r="Y4535" s="793"/>
      <c r="Z4535" s="793"/>
      <c r="AA4535" s="793"/>
      <c r="AB4535" s="793"/>
      <c r="AC4535" s="793"/>
      <c r="AD4535" s="793"/>
      <c r="AE4535" s="793"/>
      <c r="AF4535" s="793"/>
      <c r="AG4535" s="793"/>
      <c r="AH4535" s="789"/>
      <c r="AI4535" s="789"/>
      <c r="AK4535" s="199"/>
      <c r="AM4535" s="11"/>
      <c r="AN4535" s="15"/>
      <c r="AO4535" s="11"/>
      <c r="AP4535" s="11"/>
    </row>
    <row r="4536" spans="3:42" outlineLevel="2" x14ac:dyDescent="0.2">
      <c r="C4536" s="252" t="s">
        <v>160</v>
      </c>
      <c r="D4536" s="119" t="s">
        <v>441</v>
      </c>
      <c r="F4536" s="794" t="s">
        <v>610</v>
      </c>
      <c r="H4536" s="795"/>
      <c r="AK4536" s="199"/>
      <c r="AM4536" s="11"/>
      <c r="AN4536" s="15"/>
      <c r="AO4536" s="11"/>
      <c r="AP4536" s="11"/>
    </row>
    <row r="4537" spans="3:42" outlineLevel="2" x14ac:dyDescent="0.2">
      <c r="C4537" s="252" t="s">
        <v>160</v>
      </c>
      <c r="D4537" s="119" t="s">
        <v>441</v>
      </c>
      <c r="F4537" s="761" t="s">
        <v>62</v>
      </c>
      <c r="G4537" s="75"/>
      <c r="H4537" s="796" t="s">
        <v>580</v>
      </c>
      <c r="I4537" s="796" t="s">
        <v>611</v>
      </c>
      <c r="J4537" s="75"/>
      <c r="K4537" s="741"/>
      <c r="L4537" s="75"/>
      <c r="M4537" s="75"/>
      <c r="N4537" s="75"/>
      <c r="O4537" s="75"/>
      <c r="P4537" s="75"/>
      <c r="Q4537" s="128" t="s">
        <v>110</v>
      </c>
      <c r="R4537" s="299">
        <v>0</v>
      </c>
      <c r="S4537" s="300">
        <v>0</v>
      </c>
      <c r="T4537" s="300">
        <v>0</v>
      </c>
      <c r="U4537" s="300">
        <v>0</v>
      </c>
      <c r="V4537" s="300">
        <v>0</v>
      </c>
      <c r="W4537" s="301">
        <v>0</v>
      </c>
      <c r="X4537" s="300">
        <v>0</v>
      </c>
      <c r="Y4537" s="300">
        <v>0</v>
      </c>
      <c r="Z4537" s="300">
        <v>0</v>
      </c>
      <c r="AA4537" s="300">
        <v>0</v>
      </c>
      <c r="AB4537" s="302">
        <v>0</v>
      </c>
      <c r="AC4537" s="302">
        <v>0</v>
      </c>
      <c r="AD4537" s="302">
        <v>0</v>
      </c>
      <c r="AE4537" s="302">
        <v>0</v>
      </c>
      <c r="AF4537" s="302">
        <v>0</v>
      </c>
      <c r="AG4537" s="302">
        <v>0</v>
      </c>
      <c r="AH4537" s="348">
        <v>0</v>
      </c>
      <c r="AI4537" s="348">
        <v>0</v>
      </c>
      <c r="AK4537" s="199"/>
      <c r="AM4537" s="11"/>
      <c r="AN4537" s="15"/>
      <c r="AO4537" s="11"/>
      <c r="AP4537" s="11"/>
    </row>
    <row r="4538" spans="3:42" outlineLevel="2" x14ac:dyDescent="0.2">
      <c r="C4538" s="252" t="s">
        <v>160</v>
      </c>
      <c r="D4538" s="119" t="s">
        <v>441</v>
      </c>
      <c r="F4538" s="767" t="s">
        <v>188</v>
      </c>
      <c r="H4538" s="797" t="s">
        <v>580</v>
      </c>
      <c r="I4538" s="797" t="s">
        <v>612</v>
      </c>
      <c r="K4538" s="164"/>
      <c r="Q4538" s="135" t="s">
        <v>110</v>
      </c>
      <c r="R4538" s="314">
        <v>0</v>
      </c>
      <c r="S4538" s="315">
        <v>0</v>
      </c>
      <c r="T4538" s="315">
        <v>0</v>
      </c>
      <c r="U4538" s="315">
        <v>0</v>
      </c>
      <c r="V4538" s="315">
        <v>0</v>
      </c>
      <c r="W4538" s="316">
        <v>0</v>
      </c>
      <c r="X4538" s="315">
        <v>0</v>
      </c>
      <c r="Y4538" s="315">
        <v>0</v>
      </c>
      <c r="Z4538" s="315">
        <v>0</v>
      </c>
      <c r="AA4538" s="315">
        <v>0</v>
      </c>
      <c r="AB4538" s="5">
        <v>0</v>
      </c>
      <c r="AC4538" s="5">
        <v>0</v>
      </c>
      <c r="AD4538" s="5">
        <v>0</v>
      </c>
      <c r="AE4538" s="5">
        <v>0</v>
      </c>
      <c r="AF4538" s="5">
        <v>0</v>
      </c>
      <c r="AG4538" s="5">
        <v>0</v>
      </c>
      <c r="AH4538" s="350">
        <v>0</v>
      </c>
      <c r="AI4538" s="350">
        <v>0</v>
      </c>
      <c r="AK4538" s="199"/>
      <c r="AM4538" s="11"/>
      <c r="AN4538" s="15"/>
      <c r="AO4538" s="11"/>
      <c r="AP4538" s="11"/>
    </row>
    <row r="4539" spans="3:42" outlineLevel="2" x14ac:dyDescent="0.2">
      <c r="C4539" s="252" t="s">
        <v>160</v>
      </c>
      <c r="D4539" s="119" t="s">
        <v>441</v>
      </c>
      <c r="F4539" s="767" t="s">
        <v>613</v>
      </c>
      <c r="H4539" s="797" t="s">
        <v>580</v>
      </c>
      <c r="I4539" s="234" t="s">
        <v>614</v>
      </c>
      <c r="K4539" s="164"/>
      <c r="Q4539" s="135" t="s">
        <v>110</v>
      </c>
      <c r="R4539" s="314">
        <v>0</v>
      </c>
      <c r="S4539" s="315">
        <v>0</v>
      </c>
      <c r="T4539" s="315">
        <v>0</v>
      </c>
      <c r="U4539" s="315">
        <v>0</v>
      </c>
      <c r="V4539" s="315">
        <v>0</v>
      </c>
      <c r="W4539" s="316">
        <v>0</v>
      </c>
      <c r="X4539" s="315">
        <v>0</v>
      </c>
      <c r="Y4539" s="315">
        <v>0</v>
      </c>
      <c r="Z4539" s="315">
        <v>0</v>
      </c>
      <c r="AA4539" s="315">
        <v>0</v>
      </c>
      <c r="AB4539" s="5">
        <v>0</v>
      </c>
      <c r="AC4539" s="5">
        <v>0</v>
      </c>
      <c r="AD4539" s="5">
        <v>0</v>
      </c>
      <c r="AE4539" s="5">
        <v>0</v>
      </c>
      <c r="AF4539" s="5">
        <v>0</v>
      </c>
      <c r="AG4539" s="5">
        <v>0</v>
      </c>
      <c r="AH4539" s="350">
        <v>0</v>
      </c>
      <c r="AI4539" s="350">
        <v>0</v>
      </c>
      <c r="AK4539" s="199"/>
      <c r="AM4539" s="11"/>
      <c r="AN4539" s="15"/>
      <c r="AO4539" s="11"/>
      <c r="AP4539" s="11"/>
    </row>
    <row r="4540" spans="3:42" outlineLevel="2" x14ac:dyDescent="0.2">
      <c r="C4540" s="252" t="s">
        <v>160</v>
      </c>
      <c r="D4540" s="119" t="s">
        <v>441</v>
      </c>
      <c r="F4540" s="783" t="s">
        <v>57</v>
      </c>
      <c r="G4540" s="83"/>
      <c r="H4540" s="798" t="s">
        <v>580</v>
      </c>
      <c r="I4540" s="799"/>
      <c r="J4540" s="83"/>
      <c r="K4540" s="736"/>
      <c r="L4540" s="83"/>
      <c r="M4540" s="83"/>
      <c r="N4540" s="83"/>
      <c r="O4540" s="83"/>
      <c r="P4540" s="83"/>
      <c r="Q4540" s="143" t="s">
        <v>110</v>
      </c>
      <c r="R4540" s="304">
        <v>0</v>
      </c>
      <c r="S4540" s="305">
        <v>0</v>
      </c>
      <c r="T4540" s="305">
        <v>0</v>
      </c>
      <c r="U4540" s="305">
        <v>0</v>
      </c>
      <c r="V4540" s="305">
        <v>0</v>
      </c>
      <c r="W4540" s="306">
        <v>0</v>
      </c>
      <c r="X4540" s="305">
        <v>0</v>
      </c>
      <c r="Y4540" s="305">
        <v>0</v>
      </c>
      <c r="Z4540" s="305">
        <v>0</v>
      </c>
      <c r="AA4540" s="305">
        <v>0</v>
      </c>
      <c r="AB4540" s="307">
        <v>0</v>
      </c>
      <c r="AC4540" s="307">
        <v>0</v>
      </c>
      <c r="AD4540" s="307">
        <v>0</v>
      </c>
      <c r="AE4540" s="307">
        <v>0</v>
      </c>
      <c r="AF4540" s="307">
        <v>0</v>
      </c>
      <c r="AG4540" s="307">
        <v>0</v>
      </c>
      <c r="AH4540" s="362">
        <v>0</v>
      </c>
      <c r="AI4540" s="362">
        <v>0</v>
      </c>
      <c r="AK4540" s="199"/>
      <c r="AM4540" s="11"/>
      <c r="AN4540" s="15"/>
      <c r="AO4540" s="11"/>
      <c r="AP4540" s="11"/>
    </row>
    <row r="4541" spans="3:42" outlineLevel="2" x14ac:dyDescent="0.2">
      <c r="C4541" s="252" t="s">
        <v>160</v>
      </c>
      <c r="D4541" s="119" t="s">
        <v>441</v>
      </c>
      <c r="F4541" s="12"/>
      <c r="H4541" s="234"/>
      <c r="K4541" s="164"/>
      <c r="Q4541" s="16"/>
      <c r="R4541" s="800">
        <v>0</v>
      </c>
      <c r="S4541" s="800">
        <v>0</v>
      </c>
      <c r="T4541" s="800">
        <v>0</v>
      </c>
      <c r="U4541" s="800">
        <v>0</v>
      </c>
      <c r="V4541" s="800">
        <v>0</v>
      </c>
      <c r="W4541" s="800">
        <v>0</v>
      </c>
      <c r="X4541" s="800">
        <v>0</v>
      </c>
      <c r="Y4541" s="800">
        <v>0</v>
      </c>
      <c r="Z4541" s="800">
        <v>0</v>
      </c>
      <c r="AA4541" s="800">
        <v>0</v>
      </c>
      <c r="AB4541" s="800">
        <v>0</v>
      </c>
      <c r="AC4541" s="800">
        <v>0</v>
      </c>
      <c r="AD4541" s="800">
        <v>0</v>
      </c>
      <c r="AE4541" s="800">
        <v>0</v>
      </c>
      <c r="AF4541" s="800">
        <v>0</v>
      </c>
      <c r="AG4541" s="800">
        <v>0</v>
      </c>
      <c r="AH4541" s="800">
        <v>0</v>
      </c>
      <c r="AI4541" s="800">
        <v>0</v>
      </c>
      <c r="AK4541" s="199"/>
      <c r="AM4541" s="11"/>
      <c r="AN4541" s="15"/>
      <c r="AO4541" s="11"/>
      <c r="AP4541" s="11"/>
    </row>
    <row r="4542" spans="3:42" outlineLevel="2" x14ac:dyDescent="0.2">
      <c r="C4542" s="252" t="s">
        <v>160</v>
      </c>
      <c r="D4542" s="119" t="s">
        <v>441</v>
      </c>
      <c r="F4542" s="794" t="s">
        <v>615</v>
      </c>
      <c r="AK4542" s="199"/>
      <c r="AM4542" s="11"/>
      <c r="AN4542" s="15"/>
      <c r="AO4542" s="11"/>
      <c r="AP4542" s="11"/>
    </row>
    <row r="4543" spans="3:42" outlineLevel="2" x14ac:dyDescent="0.2">
      <c r="C4543" s="252" t="s">
        <v>160</v>
      </c>
      <c r="D4543" s="119" t="s">
        <v>441</v>
      </c>
      <c r="F4543" s="761" t="s">
        <v>48</v>
      </c>
      <c r="G4543" s="75"/>
      <c r="H4543" s="796" t="s">
        <v>580</v>
      </c>
      <c r="I4543" s="801"/>
      <c r="J4543" s="75"/>
      <c r="K4543" s="741"/>
      <c r="L4543" s="75"/>
      <c r="M4543" s="75"/>
      <c r="N4543" s="75"/>
      <c r="O4543" s="75"/>
      <c r="P4543" s="75"/>
      <c r="Q4543" s="128" t="s">
        <v>110</v>
      </c>
      <c r="R4543" s="299">
        <v>0</v>
      </c>
      <c r="S4543" s="300">
        <v>0</v>
      </c>
      <c r="T4543" s="300">
        <v>0</v>
      </c>
      <c r="U4543" s="300">
        <v>0</v>
      </c>
      <c r="V4543" s="300">
        <v>0</v>
      </c>
      <c r="W4543" s="301">
        <v>0</v>
      </c>
      <c r="X4543" s="300">
        <v>0</v>
      </c>
      <c r="Y4543" s="300">
        <v>0</v>
      </c>
      <c r="Z4543" s="300">
        <v>0</v>
      </c>
      <c r="AA4543" s="300">
        <v>0</v>
      </c>
      <c r="AB4543" s="302">
        <v>0</v>
      </c>
      <c r="AC4543" s="302">
        <v>0</v>
      </c>
      <c r="AD4543" s="302">
        <v>0</v>
      </c>
      <c r="AE4543" s="302">
        <v>0</v>
      </c>
      <c r="AF4543" s="302">
        <v>0</v>
      </c>
      <c r="AG4543" s="302">
        <v>0</v>
      </c>
      <c r="AH4543" s="348">
        <v>0</v>
      </c>
      <c r="AI4543" s="348">
        <v>0</v>
      </c>
      <c r="AK4543" s="199"/>
      <c r="AM4543" s="11"/>
      <c r="AN4543" s="15"/>
      <c r="AO4543" s="11"/>
      <c r="AP4543" s="11"/>
    </row>
    <row r="4544" spans="3:42" outlineLevel="2" x14ac:dyDescent="0.2">
      <c r="C4544" s="252" t="s">
        <v>160</v>
      </c>
      <c r="D4544" s="119" t="s">
        <v>441</v>
      </c>
      <c r="F4544" s="767" t="s">
        <v>55</v>
      </c>
      <c r="H4544" s="797" t="s">
        <v>580</v>
      </c>
      <c r="K4544" s="164"/>
      <c r="Q4544" s="135" t="s">
        <v>110</v>
      </c>
      <c r="R4544" s="314">
        <v>0</v>
      </c>
      <c r="S4544" s="315">
        <v>0</v>
      </c>
      <c r="T4544" s="315">
        <v>0</v>
      </c>
      <c r="U4544" s="315">
        <v>0</v>
      </c>
      <c r="V4544" s="315">
        <v>0</v>
      </c>
      <c r="W4544" s="316">
        <v>0</v>
      </c>
      <c r="X4544" s="315">
        <v>0</v>
      </c>
      <c r="Y4544" s="315">
        <v>0</v>
      </c>
      <c r="Z4544" s="315">
        <v>0</v>
      </c>
      <c r="AA4544" s="315">
        <v>0</v>
      </c>
      <c r="AB4544" s="5">
        <v>0</v>
      </c>
      <c r="AC4544" s="5">
        <v>0</v>
      </c>
      <c r="AD4544" s="5">
        <v>0</v>
      </c>
      <c r="AE4544" s="5">
        <v>0</v>
      </c>
      <c r="AF4544" s="5">
        <v>0</v>
      </c>
      <c r="AG4544" s="5">
        <v>0</v>
      </c>
      <c r="AH4544" s="350">
        <v>0</v>
      </c>
      <c r="AI4544" s="350">
        <v>0</v>
      </c>
      <c r="AK4544" s="199"/>
      <c r="AM4544" s="11"/>
      <c r="AN4544" s="15"/>
      <c r="AO4544" s="11"/>
      <c r="AP4544" s="11"/>
    </row>
    <row r="4545" spans="3:42" outlineLevel="2" x14ac:dyDescent="0.2">
      <c r="C4545" s="252" t="s">
        <v>160</v>
      </c>
      <c r="D4545" s="119" t="s">
        <v>441</v>
      </c>
      <c r="F4545" s="783" t="s">
        <v>57</v>
      </c>
      <c r="G4545" s="83"/>
      <c r="H4545" s="798" t="s">
        <v>580</v>
      </c>
      <c r="I4545" s="799"/>
      <c r="J4545" s="83"/>
      <c r="K4545" s="736"/>
      <c r="L4545" s="83"/>
      <c r="M4545" s="83"/>
      <c r="N4545" s="83"/>
      <c r="O4545" s="83"/>
      <c r="P4545" s="83"/>
      <c r="Q4545" s="143" t="s">
        <v>110</v>
      </c>
      <c r="R4545" s="304">
        <v>0</v>
      </c>
      <c r="S4545" s="305">
        <v>0</v>
      </c>
      <c r="T4545" s="305">
        <v>0</v>
      </c>
      <c r="U4545" s="305">
        <v>0</v>
      </c>
      <c r="V4545" s="305">
        <v>0</v>
      </c>
      <c r="W4545" s="306">
        <v>0</v>
      </c>
      <c r="X4545" s="305">
        <v>0</v>
      </c>
      <c r="Y4545" s="305">
        <v>0</v>
      </c>
      <c r="Z4545" s="305">
        <v>0</v>
      </c>
      <c r="AA4545" s="305">
        <v>0</v>
      </c>
      <c r="AB4545" s="307">
        <v>0</v>
      </c>
      <c r="AC4545" s="307">
        <v>0</v>
      </c>
      <c r="AD4545" s="307">
        <v>0</v>
      </c>
      <c r="AE4545" s="307">
        <v>0</v>
      </c>
      <c r="AF4545" s="307">
        <v>0</v>
      </c>
      <c r="AG4545" s="307">
        <v>0</v>
      </c>
      <c r="AH4545" s="362">
        <v>0</v>
      </c>
      <c r="AI4545" s="362">
        <v>0</v>
      </c>
      <c r="AK4545" s="199"/>
      <c r="AM4545" s="11"/>
      <c r="AN4545" s="15"/>
      <c r="AO4545" s="11"/>
      <c r="AP4545" s="11"/>
    </row>
    <row r="4546" spans="3:42" outlineLevel="2" x14ac:dyDescent="0.2">
      <c r="C4546" s="252" t="s">
        <v>160</v>
      </c>
      <c r="D4546" s="119" t="s">
        <v>441</v>
      </c>
      <c r="F4546" s="12"/>
      <c r="H4546" s="164"/>
      <c r="K4546" s="164"/>
      <c r="Q4546" s="16"/>
      <c r="R4546" s="800">
        <v>0</v>
      </c>
      <c r="S4546" s="800">
        <v>0</v>
      </c>
      <c r="T4546" s="800">
        <v>0</v>
      </c>
      <c r="U4546" s="800">
        <v>0</v>
      </c>
      <c r="V4546" s="800">
        <v>0</v>
      </c>
      <c r="W4546" s="800">
        <v>0</v>
      </c>
      <c r="X4546" s="800">
        <v>0</v>
      </c>
      <c r="Y4546" s="800">
        <v>0</v>
      </c>
      <c r="Z4546" s="800">
        <v>0</v>
      </c>
      <c r="AA4546" s="800">
        <v>0</v>
      </c>
      <c r="AB4546" s="800">
        <v>0</v>
      </c>
      <c r="AC4546" s="800">
        <v>0</v>
      </c>
      <c r="AD4546" s="800">
        <v>0</v>
      </c>
      <c r="AE4546" s="800">
        <v>0</v>
      </c>
      <c r="AF4546" s="800">
        <v>0</v>
      </c>
      <c r="AG4546" s="800">
        <v>0</v>
      </c>
      <c r="AH4546" s="800">
        <v>0</v>
      </c>
      <c r="AI4546" s="800">
        <v>0</v>
      </c>
      <c r="AK4546" s="199"/>
      <c r="AM4546" s="11"/>
      <c r="AN4546" s="15"/>
      <c r="AO4546" s="11"/>
      <c r="AP4546" s="11"/>
    </row>
    <row r="4547" spans="3:42" outlineLevel="2" x14ac:dyDescent="0.2">
      <c r="C4547" s="252" t="s">
        <v>160</v>
      </c>
      <c r="D4547" s="119" t="s">
        <v>441</v>
      </c>
      <c r="F4547" s="794" t="s">
        <v>69</v>
      </c>
      <c r="AK4547" s="199"/>
      <c r="AM4547" s="11"/>
      <c r="AN4547" s="15"/>
      <c r="AO4547" s="11"/>
      <c r="AP4547" s="11"/>
    </row>
    <row r="4548" spans="3:42" outlineLevel="2" x14ac:dyDescent="0.2">
      <c r="C4548" s="252" t="s">
        <v>160</v>
      </c>
      <c r="D4548" s="119" t="s">
        <v>441</v>
      </c>
      <c r="F4548" s="761" t="s">
        <v>9</v>
      </c>
      <c r="G4548" s="75"/>
      <c r="H4548" s="796" t="s">
        <v>580</v>
      </c>
      <c r="I4548" s="801"/>
      <c r="J4548" s="75"/>
      <c r="K4548" s="741"/>
      <c r="L4548" s="75"/>
      <c r="M4548" s="75"/>
      <c r="N4548" s="75"/>
      <c r="O4548" s="75"/>
      <c r="P4548" s="75"/>
      <c r="Q4548" s="128" t="s">
        <v>110</v>
      </c>
      <c r="R4548" s="299">
        <v>0</v>
      </c>
      <c r="S4548" s="300">
        <v>0</v>
      </c>
      <c r="T4548" s="300">
        <v>0</v>
      </c>
      <c r="U4548" s="300">
        <v>0</v>
      </c>
      <c r="V4548" s="300">
        <v>0</v>
      </c>
      <c r="W4548" s="301">
        <v>0</v>
      </c>
      <c r="X4548" s="300">
        <v>0</v>
      </c>
      <c r="Y4548" s="300">
        <v>0</v>
      </c>
      <c r="Z4548" s="300">
        <v>0</v>
      </c>
      <c r="AA4548" s="300">
        <v>0</v>
      </c>
      <c r="AB4548" s="302">
        <v>0</v>
      </c>
      <c r="AC4548" s="302">
        <v>0</v>
      </c>
      <c r="AD4548" s="302">
        <v>0</v>
      </c>
      <c r="AE4548" s="302">
        <v>0</v>
      </c>
      <c r="AF4548" s="302">
        <v>0</v>
      </c>
      <c r="AG4548" s="302">
        <v>0</v>
      </c>
      <c r="AH4548" s="348">
        <v>0</v>
      </c>
      <c r="AI4548" s="348">
        <v>0</v>
      </c>
      <c r="AK4548" s="199"/>
      <c r="AM4548" s="11"/>
      <c r="AN4548" s="15"/>
      <c r="AO4548" s="11"/>
      <c r="AP4548" s="11"/>
    </row>
    <row r="4549" spans="3:42" outlineLevel="2" x14ac:dyDescent="0.2">
      <c r="C4549" s="252" t="s">
        <v>160</v>
      </c>
      <c r="D4549" s="119" t="s">
        <v>441</v>
      </c>
      <c r="F4549" s="767" t="s">
        <v>14</v>
      </c>
      <c r="H4549" s="797" t="s">
        <v>580</v>
      </c>
      <c r="K4549" s="164"/>
      <c r="Q4549" s="135" t="s">
        <v>110</v>
      </c>
      <c r="R4549" s="314">
        <v>0</v>
      </c>
      <c r="S4549" s="315">
        <v>0</v>
      </c>
      <c r="T4549" s="315">
        <v>0</v>
      </c>
      <c r="U4549" s="315">
        <v>0</v>
      </c>
      <c r="V4549" s="315">
        <v>0</v>
      </c>
      <c r="W4549" s="316">
        <v>0</v>
      </c>
      <c r="X4549" s="315">
        <v>0</v>
      </c>
      <c r="Y4549" s="315">
        <v>0</v>
      </c>
      <c r="Z4549" s="315">
        <v>0</v>
      </c>
      <c r="AA4549" s="315">
        <v>0</v>
      </c>
      <c r="AB4549" s="5">
        <v>0</v>
      </c>
      <c r="AC4549" s="5">
        <v>0</v>
      </c>
      <c r="AD4549" s="5">
        <v>0</v>
      </c>
      <c r="AE4549" s="5">
        <v>0</v>
      </c>
      <c r="AF4549" s="5">
        <v>0</v>
      </c>
      <c r="AG4549" s="5">
        <v>0</v>
      </c>
      <c r="AH4549" s="350">
        <v>0</v>
      </c>
      <c r="AI4549" s="350">
        <v>0</v>
      </c>
      <c r="AK4549" s="199"/>
      <c r="AM4549" s="11"/>
      <c r="AN4549" s="15"/>
      <c r="AO4549" s="11"/>
      <c r="AP4549" s="11"/>
    </row>
    <row r="4550" spans="3:42" outlineLevel="2" x14ac:dyDescent="0.2">
      <c r="C4550" s="252" t="s">
        <v>160</v>
      </c>
      <c r="D4550" s="119" t="s">
        <v>441</v>
      </c>
      <c r="F4550" s="783" t="s">
        <v>16</v>
      </c>
      <c r="G4550" s="83"/>
      <c r="H4550" s="798" t="s">
        <v>580</v>
      </c>
      <c r="I4550" s="799"/>
      <c r="J4550" s="83"/>
      <c r="K4550" s="736"/>
      <c r="L4550" s="83"/>
      <c r="M4550" s="83"/>
      <c r="N4550" s="83"/>
      <c r="O4550" s="83"/>
      <c r="P4550" s="83"/>
      <c r="Q4550" s="143" t="s">
        <v>110</v>
      </c>
      <c r="R4550" s="304">
        <v>0</v>
      </c>
      <c r="S4550" s="305">
        <v>0</v>
      </c>
      <c r="T4550" s="305">
        <v>0</v>
      </c>
      <c r="U4550" s="305">
        <v>0</v>
      </c>
      <c r="V4550" s="305">
        <v>0</v>
      </c>
      <c r="W4550" s="306">
        <v>0</v>
      </c>
      <c r="X4550" s="305">
        <v>0</v>
      </c>
      <c r="Y4550" s="305">
        <v>0</v>
      </c>
      <c r="Z4550" s="305">
        <v>0</v>
      </c>
      <c r="AA4550" s="305">
        <v>0</v>
      </c>
      <c r="AB4550" s="307">
        <v>0</v>
      </c>
      <c r="AC4550" s="307">
        <v>0</v>
      </c>
      <c r="AD4550" s="307">
        <v>0</v>
      </c>
      <c r="AE4550" s="307">
        <v>0</v>
      </c>
      <c r="AF4550" s="307">
        <v>0</v>
      </c>
      <c r="AG4550" s="307">
        <v>0</v>
      </c>
      <c r="AH4550" s="362">
        <v>0</v>
      </c>
      <c r="AI4550" s="362">
        <v>0</v>
      </c>
      <c r="AK4550" s="199"/>
      <c r="AM4550" s="11"/>
      <c r="AN4550" s="15"/>
      <c r="AO4550" s="11"/>
      <c r="AP4550" s="11"/>
    </row>
    <row r="4551" spans="3:42" outlineLevel="2" x14ac:dyDescent="0.2">
      <c r="C4551" s="252" t="s">
        <v>160</v>
      </c>
      <c r="D4551" s="119" t="s">
        <v>441</v>
      </c>
      <c r="F4551" s="12"/>
      <c r="H4551" s="797"/>
      <c r="K4551" s="164"/>
      <c r="Q4551" s="16"/>
      <c r="R4551" s="800">
        <v>0</v>
      </c>
      <c r="S4551" s="800">
        <v>0</v>
      </c>
      <c r="T4551" s="800">
        <v>0</v>
      </c>
      <c r="U4551" s="800">
        <v>0</v>
      </c>
      <c r="V4551" s="800">
        <v>0</v>
      </c>
      <c r="W4551" s="800">
        <v>0</v>
      </c>
      <c r="X4551" s="800">
        <v>0</v>
      </c>
      <c r="Y4551" s="800">
        <v>0</v>
      </c>
      <c r="Z4551" s="800">
        <v>0</v>
      </c>
      <c r="AA4551" s="800">
        <v>0</v>
      </c>
      <c r="AB4551" s="800">
        <v>0</v>
      </c>
      <c r="AC4551" s="800">
        <v>0</v>
      </c>
      <c r="AD4551" s="800">
        <v>0</v>
      </c>
      <c r="AE4551" s="800">
        <v>0</v>
      </c>
      <c r="AF4551" s="800">
        <v>0</v>
      </c>
      <c r="AG4551" s="800">
        <v>0</v>
      </c>
      <c r="AH4551" s="800">
        <v>0</v>
      </c>
      <c r="AI4551" s="800">
        <v>0</v>
      </c>
      <c r="AK4551" s="199"/>
      <c r="AM4551" s="11"/>
      <c r="AN4551" s="15"/>
      <c r="AO4551" s="11"/>
      <c r="AP4551" s="11"/>
    </row>
    <row r="4552" spans="3:42" outlineLevel="2" x14ac:dyDescent="0.2">
      <c r="C4552" s="252" t="s">
        <v>160</v>
      </c>
      <c r="D4552" s="119" t="s">
        <v>441</v>
      </c>
      <c r="F4552" s="794" t="s">
        <v>616</v>
      </c>
      <c r="AK4552" s="199"/>
      <c r="AM4552" s="11"/>
      <c r="AN4552" s="15"/>
      <c r="AO4552" s="11"/>
      <c r="AP4552" s="11"/>
    </row>
    <row r="4553" spans="3:42" outlineLevel="2" x14ac:dyDescent="0.2">
      <c r="C4553" s="252" t="s">
        <v>160</v>
      </c>
      <c r="D4553" s="119" t="s">
        <v>441</v>
      </c>
      <c r="F4553" s="761" t="s">
        <v>48</v>
      </c>
      <c r="G4553" s="75"/>
      <c r="H4553" s="796" t="s">
        <v>580</v>
      </c>
      <c r="I4553" s="228" t="s">
        <v>617</v>
      </c>
      <c r="J4553" s="75"/>
      <c r="K4553" s="741"/>
      <c r="L4553" s="75"/>
      <c r="M4553" s="75"/>
      <c r="N4553" s="75"/>
      <c r="O4553" s="75"/>
      <c r="P4553" s="75"/>
      <c r="Q4553" s="128" t="s">
        <v>110</v>
      </c>
      <c r="R4553" s="299">
        <v>0</v>
      </c>
      <c r="S4553" s="300">
        <v>0</v>
      </c>
      <c r="T4553" s="300">
        <v>0</v>
      </c>
      <c r="U4553" s="300">
        <v>0</v>
      </c>
      <c r="V4553" s="300">
        <v>0</v>
      </c>
      <c r="W4553" s="301">
        <v>0</v>
      </c>
      <c r="X4553" s="300">
        <v>0</v>
      </c>
      <c r="Y4553" s="300">
        <v>0</v>
      </c>
      <c r="Z4553" s="300">
        <v>0</v>
      </c>
      <c r="AA4553" s="300">
        <v>0</v>
      </c>
      <c r="AB4553" s="302">
        <v>0</v>
      </c>
      <c r="AC4553" s="302">
        <v>0</v>
      </c>
      <c r="AD4553" s="302">
        <v>0</v>
      </c>
      <c r="AE4553" s="302">
        <v>0</v>
      </c>
      <c r="AF4553" s="302">
        <v>0</v>
      </c>
      <c r="AG4553" s="302">
        <v>0</v>
      </c>
      <c r="AH4553" s="348">
        <v>0</v>
      </c>
      <c r="AI4553" s="348">
        <v>0</v>
      </c>
      <c r="AK4553" s="199"/>
      <c r="AM4553" s="11"/>
      <c r="AN4553" s="15"/>
      <c r="AO4553" s="11"/>
      <c r="AP4553" s="11"/>
    </row>
    <row r="4554" spans="3:42" outlineLevel="2" x14ac:dyDescent="0.2">
      <c r="C4554" s="252" t="s">
        <v>160</v>
      </c>
      <c r="D4554" s="119" t="s">
        <v>441</v>
      </c>
      <c r="F4554" s="767" t="s">
        <v>55</v>
      </c>
      <c r="H4554" s="797" t="s">
        <v>580</v>
      </c>
      <c r="I4554" s="234" t="s">
        <v>617</v>
      </c>
      <c r="K4554" s="164"/>
      <c r="Q4554" s="135" t="s">
        <v>110</v>
      </c>
      <c r="R4554" s="314">
        <v>0</v>
      </c>
      <c r="S4554" s="315">
        <v>0</v>
      </c>
      <c r="T4554" s="315">
        <v>0</v>
      </c>
      <c r="U4554" s="315">
        <v>0</v>
      </c>
      <c r="V4554" s="315">
        <v>0</v>
      </c>
      <c r="W4554" s="316">
        <v>0</v>
      </c>
      <c r="X4554" s="315">
        <v>0</v>
      </c>
      <c r="Y4554" s="315">
        <v>0</v>
      </c>
      <c r="Z4554" s="315">
        <v>0</v>
      </c>
      <c r="AA4554" s="315">
        <v>0</v>
      </c>
      <c r="AB4554" s="5">
        <v>0</v>
      </c>
      <c r="AC4554" s="5">
        <v>0</v>
      </c>
      <c r="AD4554" s="5">
        <v>0</v>
      </c>
      <c r="AE4554" s="5">
        <v>0</v>
      </c>
      <c r="AF4554" s="5">
        <v>0</v>
      </c>
      <c r="AG4554" s="5">
        <v>0</v>
      </c>
      <c r="AH4554" s="350">
        <v>0</v>
      </c>
      <c r="AI4554" s="350">
        <v>0</v>
      </c>
      <c r="AK4554" s="199"/>
      <c r="AM4554" s="11"/>
      <c r="AN4554" s="15"/>
      <c r="AO4554" s="11"/>
      <c r="AP4554" s="11"/>
    </row>
    <row r="4555" spans="3:42" outlineLevel="2" x14ac:dyDescent="0.2">
      <c r="C4555" s="252" t="s">
        <v>160</v>
      </c>
      <c r="D4555" s="119" t="s">
        <v>441</v>
      </c>
      <c r="F4555" s="783" t="s">
        <v>57</v>
      </c>
      <c r="G4555" s="83"/>
      <c r="H4555" s="798" t="s">
        <v>580</v>
      </c>
      <c r="I4555" s="240" t="s">
        <v>617</v>
      </c>
      <c r="J4555" s="83"/>
      <c r="K4555" s="736"/>
      <c r="L4555" s="83"/>
      <c r="M4555" s="83"/>
      <c r="N4555" s="83"/>
      <c r="O4555" s="83"/>
      <c r="P4555" s="83"/>
      <c r="Q4555" s="143" t="s">
        <v>110</v>
      </c>
      <c r="R4555" s="304">
        <v>0</v>
      </c>
      <c r="S4555" s="305">
        <v>0</v>
      </c>
      <c r="T4555" s="305">
        <v>0</v>
      </c>
      <c r="U4555" s="305">
        <v>0</v>
      </c>
      <c r="V4555" s="305">
        <v>0</v>
      </c>
      <c r="W4555" s="306">
        <v>0</v>
      </c>
      <c r="X4555" s="305">
        <v>0</v>
      </c>
      <c r="Y4555" s="305">
        <v>0</v>
      </c>
      <c r="Z4555" s="305">
        <v>0</v>
      </c>
      <c r="AA4555" s="305">
        <v>0</v>
      </c>
      <c r="AB4555" s="307">
        <v>0</v>
      </c>
      <c r="AC4555" s="307">
        <v>0</v>
      </c>
      <c r="AD4555" s="307">
        <v>0</v>
      </c>
      <c r="AE4555" s="307">
        <v>0</v>
      </c>
      <c r="AF4555" s="307">
        <v>0</v>
      </c>
      <c r="AG4555" s="307">
        <v>0</v>
      </c>
      <c r="AH4555" s="362">
        <v>0</v>
      </c>
      <c r="AI4555" s="362">
        <v>0</v>
      </c>
      <c r="AK4555" s="199"/>
      <c r="AM4555" s="11"/>
      <c r="AN4555" s="15"/>
      <c r="AO4555" s="11"/>
      <c r="AP4555" s="11"/>
    </row>
    <row r="4556" spans="3:42" outlineLevel="2" x14ac:dyDescent="0.2">
      <c r="C4556" s="252" t="s">
        <v>160</v>
      </c>
      <c r="D4556" s="119" t="s">
        <v>441</v>
      </c>
      <c r="F4556" s="802" t="s">
        <v>626</v>
      </c>
      <c r="R4556" s="800">
        <v>0</v>
      </c>
      <c r="S4556" s="800">
        <v>0</v>
      </c>
      <c r="T4556" s="800">
        <v>0</v>
      </c>
      <c r="U4556" s="800">
        <v>0</v>
      </c>
      <c r="V4556" s="800">
        <v>0</v>
      </c>
      <c r="W4556" s="800">
        <v>0</v>
      </c>
      <c r="X4556" s="800">
        <v>0</v>
      </c>
      <c r="Y4556" s="800">
        <v>0</v>
      </c>
      <c r="Z4556" s="800">
        <v>0</v>
      </c>
      <c r="AA4556" s="800">
        <v>0</v>
      </c>
      <c r="AB4556" s="800">
        <v>0</v>
      </c>
      <c r="AC4556" s="800">
        <v>0</v>
      </c>
      <c r="AD4556" s="800">
        <v>0</v>
      </c>
      <c r="AE4556" s="800">
        <v>0</v>
      </c>
      <c r="AF4556" s="800">
        <v>0</v>
      </c>
      <c r="AG4556" s="800">
        <v>0</v>
      </c>
      <c r="AH4556" s="800">
        <v>0</v>
      </c>
      <c r="AI4556" s="800">
        <v>0</v>
      </c>
      <c r="AK4556" s="199"/>
      <c r="AM4556" s="11"/>
      <c r="AN4556" s="15"/>
      <c r="AO4556" s="11"/>
      <c r="AP4556" s="11"/>
    </row>
    <row r="4557" spans="3:42" outlineLevel="2" x14ac:dyDescent="0.2">
      <c r="C4557" s="252" t="s">
        <v>160</v>
      </c>
      <c r="D4557" s="119" t="s">
        <v>441</v>
      </c>
      <c r="R4557" s="5"/>
      <c r="S4557" s="5"/>
      <c r="T4557" s="5"/>
      <c r="U4557" s="5"/>
      <c r="V4557" s="5"/>
      <c r="W4557" s="5"/>
      <c r="X4557" s="5"/>
      <c r="Y4557" s="5"/>
      <c r="AK4557" s="199"/>
      <c r="AM4557" s="11"/>
      <c r="AN4557" s="15"/>
      <c r="AO4557" s="11"/>
      <c r="AP4557" s="11"/>
    </row>
    <row r="4558" spans="3:42" outlineLevel="2" x14ac:dyDescent="0.2">
      <c r="C4558" s="252" t="s">
        <v>160</v>
      </c>
      <c r="D4558" s="119" t="s">
        <v>441</v>
      </c>
      <c r="F4558" s="789" t="s">
        <v>631</v>
      </c>
      <c r="G4558" s="790"/>
      <c r="H4558" s="803"/>
      <c r="I4558" s="790"/>
      <c r="J4558" s="790"/>
      <c r="K4558" s="792"/>
      <c r="L4558" s="789"/>
      <c r="M4558" s="789"/>
      <c r="N4558" s="789"/>
      <c r="O4558" s="789"/>
      <c r="P4558" s="789"/>
      <c r="Q4558" s="792"/>
      <c r="R4558" s="793"/>
      <c r="S4558" s="793"/>
      <c r="T4558" s="793"/>
      <c r="U4558" s="793"/>
      <c r="V4558" s="793"/>
      <c r="W4558" s="793"/>
      <c r="X4558" s="793"/>
      <c r="Y4558" s="793"/>
      <c r="Z4558" s="793"/>
      <c r="AA4558" s="793"/>
      <c r="AB4558" s="793"/>
      <c r="AC4558" s="793"/>
      <c r="AD4558" s="793"/>
      <c r="AE4558" s="793"/>
      <c r="AF4558" s="793"/>
      <c r="AG4558" s="793"/>
      <c r="AH4558" s="789"/>
      <c r="AI4558" s="789"/>
      <c r="AK4558" s="199"/>
      <c r="AM4558" s="11"/>
      <c r="AN4558" s="15"/>
      <c r="AO4558" s="11"/>
      <c r="AP4558" s="11"/>
    </row>
    <row r="4559" spans="3:42" outlineLevel="2" x14ac:dyDescent="0.2">
      <c r="C4559" s="252" t="s">
        <v>160</v>
      </c>
      <c r="D4559" s="119" t="s">
        <v>441</v>
      </c>
      <c r="F4559" t="s">
        <v>620</v>
      </c>
      <c r="AK4559" s="199"/>
      <c r="AM4559" s="11"/>
      <c r="AN4559" s="15"/>
      <c r="AO4559" s="11"/>
      <c r="AP4559" s="11"/>
    </row>
    <row r="4560" spans="3:42" outlineLevel="2" x14ac:dyDescent="0.2">
      <c r="C4560" s="252" t="s">
        <v>160</v>
      </c>
      <c r="D4560" s="119" t="s">
        <v>441</v>
      </c>
      <c r="F4560" s="761" t="s">
        <v>48</v>
      </c>
      <c r="G4560" s="75"/>
      <c r="H4560" s="796" t="s">
        <v>632</v>
      </c>
      <c r="I4560" s="801"/>
      <c r="J4560" s="75"/>
      <c r="K4560" s="741"/>
      <c r="L4560" s="75"/>
      <c r="M4560" s="75"/>
      <c r="N4560" s="75"/>
      <c r="O4560" s="75"/>
      <c r="P4560" s="75"/>
      <c r="Q4560" s="128" t="s">
        <v>536</v>
      </c>
      <c r="R4560" s="804">
        <v>0</v>
      </c>
      <c r="S4560" s="805">
        <v>0</v>
      </c>
      <c r="T4560" s="805">
        <v>0</v>
      </c>
      <c r="U4560" s="805">
        <v>0</v>
      </c>
      <c r="V4560" s="805">
        <v>0</v>
      </c>
      <c r="W4560" s="806">
        <v>0</v>
      </c>
      <c r="X4560" s="805">
        <v>0</v>
      </c>
      <c r="Y4560" s="805">
        <v>0</v>
      </c>
      <c r="Z4560" s="805">
        <v>0</v>
      </c>
      <c r="AA4560" s="805">
        <v>0</v>
      </c>
      <c r="AB4560" s="805">
        <v>0</v>
      </c>
      <c r="AC4560" s="805">
        <v>0</v>
      </c>
      <c r="AD4560" s="805">
        <v>0</v>
      </c>
      <c r="AE4560" s="805">
        <v>0</v>
      </c>
      <c r="AF4560" s="805">
        <v>0</v>
      </c>
      <c r="AG4560" s="805">
        <v>0</v>
      </c>
      <c r="AH4560" s="808">
        <v>0</v>
      </c>
      <c r="AI4560" s="808">
        <v>0</v>
      </c>
      <c r="AK4560" s="199"/>
      <c r="AM4560" s="11"/>
      <c r="AN4560" s="15"/>
      <c r="AO4560" s="11"/>
      <c r="AP4560" s="11"/>
    </row>
    <row r="4561" spans="3:42" outlineLevel="2" x14ac:dyDescent="0.2">
      <c r="C4561" s="252" t="s">
        <v>160</v>
      </c>
      <c r="D4561" s="119" t="s">
        <v>441</v>
      </c>
      <c r="F4561" s="767" t="s">
        <v>55</v>
      </c>
      <c r="H4561" s="797" t="s">
        <v>632</v>
      </c>
      <c r="K4561" s="164"/>
      <c r="Q4561" s="135" t="s">
        <v>536</v>
      </c>
      <c r="R4561" s="809">
        <v>0</v>
      </c>
      <c r="S4561" s="810">
        <v>0</v>
      </c>
      <c r="T4561" s="810">
        <v>0</v>
      </c>
      <c r="U4561" s="810">
        <v>0</v>
      </c>
      <c r="V4561" s="810">
        <v>0</v>
      </c>
      <c r="W4561" s="811">
        <v>0</v>
      </c>
      <c r="X4561" s="810">
        <v>0</v>
      </c>
      <c r="Y4561" s="810">
        <v>0</v>
      </c>
      <c r="Z4561" s="810">
        <v>0</v>
      </c>
      <c r="AA4561" s="810">
        <v>0</v>
      </c>
      <c r="AB4561" s="810">
        <v>0</v>
      </c>
      <c r="AC4561" s="810">
        <v>0</v>
      </c>
      <c r="AD4561" s="810">
        <v>0</v>
      </c>
      <c r="AE4561" s="810">
        <v>0</v>
      </c>
      <c r="AF4561" s="810">
        <v>0</v>
      </c>
      <c r="AG4561" s="810">
        <v>0</v>
      </c>
      <c r="AH4561" s="812">
        <v>0</v>
      </c>
      <c r="AI4561" s="812">
        <v>0</v>
      </c>
      <c r="AK4561" s="199"/>
      <c r="AM4561" s="11"/>
      <c r="AN4561" s="15"/>
      <c r="AO4561" s="11"/>
      <c r="AP4561" s="11"/>
    </row>
    <row r="4562" spans="3:42" outlineLevel="2" x14ac:dyDescent="0.2">
      <c r="C4562" s="252" t="s">
        <v>160</v>
      </c>
      <c r="D4562" s="119" t="s">
        <v>441</v>
      </c>
      <c r="F4562" s="783" t="s">
        <v>57</v>
      </c>
      <c r="G4562" s="83"/>
      <c r="H4562" s="798" t="s">
        <v>632</v>
      </c>
      <c r="I4562" s="799"/>
      <c r="J4562" s="83"/>
      <c r="K4562" s="736"/>
      <c r="L4562" s="83"/>
      <c r="M4562" s="83"/>
      <c r="N4562" s="83"/>
      <c r="O4562" s="83"/>
      <c r="P4562" s="83"/>
      <c r="Q4562" s="143" t="s">
        <v>536</v>
      </c>
      <c r="R4562" s="813">
        <v>0</v>
      </c>
      <c r="S4562" s="814">
        <v>0</v>
      </c>
      <c r="T4562" s="814">
        <v>0</v>
      </c>
      <c r="U4562" s="814">
        <v>0</v>
      </c>
      <c r="V4562" s="814">
        <v>0</v>
      </c>
      <c r="W4562" s="815">
        <v>0</v>
      </c>
      <c r="X4562" s="814">
        <v>0</v>
      </c>
      <c r="Y4562" s="814">
        <v>0</v>
      </c>
      <c r="Z4562" s="814">
        <v>0</v>
      </c>
      <c r="AA4562" s="814">
        <v>0</v>
      </c>
      <c r="AB4562" s="814">
        <v>0</v>
      </c>
      <c r="AC4562" s="814">
        <v>0</v>
      </c>
      <c r="AD4562" s="814">
        <v>0</v>
      </c>
      <c r="AE4562" s="814">
        <v>0</v>
      </c>
      <c r="AF4562" s="814">
        <v>0</v>
      </c>
      <c r="AG4562" s="814">
        <v>0</v>
      </c>
      <c r="AH4562" s="816">
        <v>0</v>
      </c>
      <c r="AI4562" s="816">
        <v>0</v>
      </c>
      <c r="AK4562" s="199"/>
      <c r="AM4562" s="11"/>
      <c r="AN4562" s="15"/>
      <c r="AO4562" s="11"/>
      <c r="AP4562" s="11"/>
    </row>
    <row r="4563" spans="3:42" outlineLevel="2" x14ac:dyDescent="0.2">
      <c r="C4563" s="252" t="s">
        <v>160</v>
      </c>
      <c r="D4563" s="119" t="s">
        <v>441</v>
      </c>
      <c r="F4563" s="12"/>
      <c r="H4563" s="817"/>
      <c r="K4563" s="16"/>
      <c r="Q4563" s="16"/>
      <c r="R4563" s="818"/>
      <c r="S4563" s="818"/>
      <c r="T4563" s="818"/>
      <c r="U4563" s="818"/>
      <c r="V4563" s="818"/>
      <c r="W4563" s="818"/>
      <c r="X4563" s="818"/>
      <c r="Y4563" s="818"/>
      <c r="Z4563" s="818"/>
      <c r="AA4563" s="818"/>
      <c r="AB4563" s="818"/>
      <c r="AC4563" s="818"/>
      <c r="AD4563" s="818"/>
      <c r="AE4563" s="818"/>
      <c r="AF4563" s="818"/>
      <c r="AG4563" s="818"/>
      <c r="AH4563" s="818"/>
      <c r="AI4563" s="818"/>
      <c r="AK4563" s="199"/>
      <c r="AM4563" s="11"/>
      <c r="AN4563" s="15"/>
      <c r="AO4563" s="11"/>
      <c r="AP4563" s="11"/>
    </row>
    <row r="4564" spans="3:42" outlineLevel="2" x14ac:dyDescent="0.2">
      <c r="C4564" s="252" t="s">
        <v>160</v>
      </c>
      <c r="D4564" s="119" t="s">
        <v>441</v>
      </c>
      <c r="F4564" s="121" t="s">
        <v>633</v>
      </c>
      <c r="G4564" s="756"/>
      <c r="H4564" s="757"/>
      <c r="I4564" s="788"/>
      <c r="J4564" s="756"/>
      <c r="K4564" s="758"/>
      <c r="L4564" s="759"/>
      <c r="M4564" s="759"/>
      <c r="N4564" s="759"/>
      <c r="O4564" s="759"/>
      <c r="P4564" s="759"/>
      <c r="Q4564" s="758"/>
      <c r="R4564" s="760"/>
      <c r="S4564" s="760"/>
      <c r="T4564" s="760"/>
      <c r="U4564" s="760"/>
      <c r="V4564" s="760"/>
      <c r="W4564" s="760"/>
      <c r="X4564" s="760"/>
      <c r="Y4564" s="760"/>
      <c r="Z4564" s="760"/>
      <c r="AA4564" s="760"/>
      <c r="AB4564" s="760"/>
      <c r="AC4564" s="760"/>
      <c r="AD4564" s="760"/>
      <c r="AE4564" s="760"/>
      <c r="AF4564" s="760"/>
      <c r="AG4564" s="760"/>
      <c r="AH4564" s="759"/>
      <c r="AI4564" s="759"/>
      <c r="AK4564" s="199"/>
      <c r="AM4564" s="11"/>
      <c r="AN4564" s="15"/>
      <c r="AO4564" s="11"/>
      <c r="AP4564" s="11"/>
    </row>
    <row r="4565" spans="3:42" outlineLevel="2" x14ac:dyDescent="0.2">
      <c r="C4565" s="252" t="s">
        <v>160</v>
      </c>
      <c r="D4565" s="119" t="s">
        <v>441</v>
      </c>
      <c r="F4565" s="789" t="s">
        <v>634</v>
      </c>
      <c r="G4565" s="790"/>
      <c r="H4565" s="803"/>
      <c r="I4565" s="791"/>
      <c r="J4565" s="790"/>
      <c r="K4565" s="792"/>
      <c r="L4565" s="789"/>
      <c r="M4565" s="789"/>
      <c r="N4565" s="789"/>
      <c r="O4565" s="789"/>
      <c r="P4565" s="789"/>
      <c r="Q4565" s="792"/>
      <c r="R4565" s="793"/>
      <c r="S4565" s="793"/>
      <c r="T4565" s="793"/>
      <c r="U4565" s="793"/>
      <c r="V4565" s="793"/>
      <c r="W4565" s="793"/>
      <c r="X4565" s="793"/>
      <c r="Y4565" s="793"/>
      <c r="Z4565" s="793"/>
      <c r="AA4565" s="793"/>
      <c r="AB4565" s="793"/>
      <c r="AC4565" s="793"/>
      <c r="AD4565" s="793"/>
      <c r="AE4565" s="793"/>
      <c r="AF4565" s="793"/>
      <c r="AG4565" s="793"/>
      <c r="AH4565" s="789"/>
      <c r="AI4565" s="789"/>
      <c r="AK4565" s="199"/>
      <c r="AM4565" s="11"/>
      <c r="AN4565" s="15"/>
      <c r="AO4565" s="11"/>
      <c r="AP4565" s="11"/>
    </row>
    <row r="4566" spans="3:42" outlineLevel="2" x14ac:dyDescent="0.2">
      <c r="C4566" s="252" t="s">
        <v>160</v>
      </c>
      <c r="D4566" s="119" t="s">
        <v>441</v>
      </c>
      <c r="F4566" s="794" t="s">
        <v>610</v>
      </c>
      <c r="H4566" s="795"/>
      <c r="AK4566" s="199"/>
      <c r="AM4566" s="11"/>
      <c r="AN4566" s="15"/>
      <c r="AO4566" s="11"/>
      <c r="AP4566" s="11"/>
    </row>
    <row r="4567" spans="3:42" outlineLevel="2" x14ac:dyDescent="0.2">
      <c r="C4567" s="252" t="s">
        <v>160</v>
      </c>
      <c r="D4567" s="119" t="s">
        <v>441</v>
      </c>
      <c r="F4567" s="761" t="s">
        <v>62</v>
      </c>
      <c r="G4567" s="75"/>
      <c r="H4567" s="796" t="s">
        <v>12</v>
      </c>
      <c r="I4567" s="796" t="s">
        <v>611</v>
      </c>
      <c r="J4567" s="75"/>
      <c r="K4567" s="741"/>
      <c r="L4567" s="75"/>
      <c r="M4567" s="75"/>
      <c r="N4567" s="75"/>
      <c r="O4567" s="75"/>
      <c r="P4567" s="75"/>
      <c r="Q4567" s="128" t="s">
        <v>110</v>
      </c>
      <c r="R4567" s="299">
        <v>0</v>
      </c>
      <c r="S4567" s="300">
        <v>0</v>
      </c>
      <c r="T4567" s="300">
        <v>0</v>
      </c>
      <c r="U4567" s="300">
        <v>0</v>
      </c>
      <c r="V4567" s="300">
        <v>0</v>
      </c>
      <c r="W4567" s="301">
        <v>0</v>
      </c>
      <c r="X4567" s="300">
        <v>0</v>
      </c>
      <c r="Y4567" s="300">
        <v>0</v>
      </c>
      <c r="Z4567" s="300">
        <v>0</v>
      </c>
      <c r="AA4567" s="300">
        <v>0</v>
      </c>
      <c r="AB4567" s="302">
        <v>0</v>
      </c>
      <c r="AC4567" s="302">
        <v>0</v>
      </c>
      <c r="AD4567" s="302">
        <v>0</v>
      </c>
      <c r="AE4567" s="302">
        <v>0</v>
      </c>
      <c r="AF4567" s="302">
        <v>0</v>
      </c>
      <c r="AG4567" s="302">
        <v>0</v>
      </c>
      <c r="AH4567" s="348">
        <v>0</v>
      </c>
      <c r="AI4567" s="348">
        <v>0</v>
      </c>
      <c r="AK4567" s="199"/>
      <c r="AM4567" s="11"/>
      <c r="AN4567" s="15"/>
      <c r="AO4567" s="11"/>
      <c r="AP4567" s="11"/>
    </row>
    <row r="4568" spans="3:42" outlineLevel="2" x14ac:dyDescent="0.2">
      <c r="C4568" s="252" t="s">
        <v>160</v>
      </c>
      <c r="D4568" s="119" t="s">
        <v>441</v>
      </c>
      <c r="F4568" s="767" t="s">
        <v>188</v>
      </c>
      <c r="H4568" s="797" t="s">
        <v>12</v>
      </c>
      <c r="I4568" s="797" t="s">
        <v>612</v>
      </c>
      <c r="K4568" s="164"/>
      <c r="Q4568" s="135" t="s">
        <v>110</v>
      </c>
      <c r="R4568" s="314">
        <v>0</v>
      </c>
      <c r="S4568" s="315">
        <v>0</v>
      </c>
      <c r="T4568" s="315">
        <v>0</v>
      </c>
      <c r="U4568" s="315">
        <v>0</v>
      </c>
      <c r="V4568" s="315">
        <v>0</v>
      </c>
      <c r="W4568" s="316">
        <v>0</v>
      </c>
      <c r="X4568" s="315">
        <v>0</v>
      </c>
      <c r="Y4568" s="315">
        <v>0</v>
      </c>
      <c r="Z4568" s="315">
        <v>0</v>
      </c>
      <c r="AA4568" s="315">
        <v>0</v>
      </c>
      <c r="AB4568" s="5">
        <v>0</v>
      </c>
      <c r="AC4568" s="5">
        <v>0</v>
      </c>
      <c r="AD4568" s="5">
        <v>0</v>
      </c>
      <c r="AE4568" s="5">
        <v>0</v>
      </c>
      <c r="AF4568" s="5">
        <v>0</v>
      </c>
      <c r="AG4568" s="5">
        <v>0</v>
      </c>
      <c r="AH4568" s="350">
        <v>0</v>
      </c>
      <c r="AI4568" s="350">
        <v>0</v>
      </c>
      <c r="AK4568" s="199"/>
      <c r="AM4568" s="11"/>
      <c r="AN4568" s="15"/>
      <c r="AO4568" s="11"/>
      <c r="AP4568" s="11"/>
    </row>
    <row r="4569" spans="3:42" outlineLevel="2" x14ac:dyDescent="0.2">
      <c r="C4569" s="252" t="s">
        <v>160</v>
      </c>
      <c r="D4569" s="119" t="s">
        <v>441</v>
      </c>
      <c r="F4569" s="767" t="s">
        <v>613</v>
      </c>
      <c r="H4569" s="797" t="s">
        <v>12</v>
      </c>
      <c r="I4569" s="234" t="s">
        <v>614</v>
      </c>
      <c r="K4569" s="164"/>
      <c r="Q4569" s="135" t="s">
        <v>110</v>
      </c>
      <c r="R4569" s="314">
        <v>0</v>
      </c>
      <c r="S4569" s="315">
        <v>0</v>
      </c>
      <c r="T4569" s="315">
        <v>0</v>
      </c>
      <c r="U4569" s="315">
        <v>0</v>
      </c>
      <c r="V4569" s="315">
        <v>0</v>
      </c>
      <c r="W4569" s="316">
        <v>0</v>
      </c>
      <c r="X4569" s="315">
        <v>0</v>
      </c>
      <c r="Y4569" s="315">
        <v>0</v>
      </c>
      <c r="Z4569" s="315">
        <v>0</v>
      </c>
      <c r="AA4569" s="315">
        <v>0</v>
      </c>
      <c r="AB4569" s="5">
        <v>0</v>
      </c>
      <c r="AC4569" s="5">
        <v>0</v>
      </c>
      <c r="AD4569" s="5">
        <v>0</v>
      </c>
      <c r="AE4569" s="5">
        <v>0</v>
      </c>
      <c r="AF4569" s="5">
        <v>0</v>
      </c>
      <c r="AG4569" s="5">
        <v>0</v>
      </c>
      <c r="AH4569" s="350">
        <v>0</v>
      </c>
      <c r="AI4569" s="350">
        <v>0</v>
      </c>
      <c r="AK4569" s="199"/>
      <c r="AM4569" s="11"/>
      <c r="AN4569" s="15"/>
      <c r="AO4569" s="11"/>
      <c r="AP4569" s="11"/>
    </row>
    <row r="4570" spans="3:42" outlineLevel="2" x14ac:dyDescent="0.2">
      <c r="C4570" s="252" t="s">
        <v>160</v>
      </c>
      <c r="D4570" s="119" t="s">
        <v>441</v>
      </c>
      <c r="F4570" s="783" t="s">
        <v>57</v>
      </c>
      <c r="G4570" s="83"/>
      <c r="H4570" s="798" t="s">
        <v>12</v>
      </c>
      <c r="I4570" s="799"/>
      <c r="J4570" s="83"/>
      <c r="K4570" s="736"/>
      <c r="L4570" s="83"/>
      <c r="M4570" s="83"/>
      <c r="N4570" s="83"/>
      <c r="O4570" s="83"/>
      <c r="P4570" s="83"/>
      <c r="Q4570" s="143" t="s">
        <v>110</v>
      </c>
      <c r="R4570" s="304">
        <v>0</v>
      </c>
      <c r="S4570" s="305">
        <v>0</v>
      </c>
      <c r="T4570" s="305">
        <v>0</v>
      </c>
      <c r="U4570" s="305">
        <v>0</v>
      </c>
      <c r="V4570" s="305">
        <v>0</v>
      </c>
      <c r="W4570" s="306">
        <v>0</v>
      </c>
      <c r="X4570" s="305">
        <v>0</v>
      </c>
      <c r="Y4570" s="305">
        <v>0</v>
      </c>
      <c r="Z4570" s="305">
        <v>0</v>
      </c>
      <c r="AA4570" s="305">
        <v>0</v>
      </c>
      <c r="AB4570" s="307">
        <v>0</v>
      </c>
      <c r="AC4570" s="307">
        <v>0</v>
      </c>
      <c r="AD4570" s="307">
        <v>0</v>
      </c>
      <c r="AE4570" s="307">
        <v>0</v>
      </c>
      <c r="AF4570" s="307">
        <v>0</v>
      </c>
      <c r="AG4570" s="307">
        <v>0</v>
      </c>
      <c r="AH4570" s="362">
        <v>0</v>
      </c>
      <c r="AI4570" s="362">
        <v>0</v>
      </c>
      <c r="AK4570" s="199"/>
      <c r="AM4570" s="11"/>
      <c r="AN4570" s="15"/>
      <c r="AO4570" s="11"/>
      <c r="AP4570" s="11"/>
    </row>
    <row r="4571" spans="3:42" outlineLevel="2" x14ac:dyDescent="0.2">
      <c r="C4571" s="252" t="s">
        <v>160</v>
      </c>
      <c r="D4571" s="119" t="s">
        <v>441</v>
      </c>
      <c r="F4571" s="12"/>
      <c r="H4571" s="234"/>
      <c r="K4571" s="164"/>
      <c r="Q4571" s="16"/>
      <c r="R4571" s="800">
        <v>0</v>
      </c>
      <c r="S4571" s="800">
        <v>0</v>
      </c>
      <c r="T4571" s="800">
        <v>0</v>
      </c>
      <c r="U4571" s="800">
        <v>0</v>
      </c>
      <c r="V4571" s="800">
        <v>0</v>
      </c>
      <c r="W4571" s="800">
        <v>0</v>
      </c>
      <c r="X4571" s="800">
        <v>0</v>
      </c>
      <c r="Y4571" s="800">
        <v>0</v>
      </c>
      <c r="Z4571" s="800">
        <v>0</v>
      </c>
      <c r="AA4571" s="800">
        <v>0</v>
      </c>
      <c r="AB4571" s="800">
        <v>0</v>
      </c>
      <c r="AC4571" s="800">
        <v>0</v>
      </c>
      <c r="AD4571" s="800">
        <v>0</v>
      </c>
      <c r="AE4571" s="800">
        <v>0</v>
      </c>
      <c r="AF4571" s="800">
        <v>0</v>
      </c>
      <c r="AG4571" s="800">
        <v>0</v>
      </c>
      <c r="AH4571" s="800">
        <v>0</v>
      </c>
      <c r="AI4571" s="800">
        <v>0</v>
      </c>
      <c r="AK4571" s="199"/>
      <c r="AM4571" s="11"/>
      <c r="AN4571" s="15"/>
      <c r="AO4571" s="11"/>
      <c r="AP4571" s="11"/>
    </row>
    <row r="4572" spans="3:42" outlineLevel="2" x14ac:dyDescent="0.2">
      <c r="C4572" s="252" t="s">
        <v>160</v>
      </c>
      <c r="D4572" s="119" t="s">
        <v>441</v>
      </c>
      <c r="F4572" s="794" t="s">
        <v>615</v>
      </c>
      <c r="AK4572" s="199"/>
      <c r="AM4572" s="11"/>
      <c r="AN4572" s="15"/>
      <c r="AO4572" s="11"/>
      <c r="AP4572" s="11"/>
    </row>
    <row r="4573" spans="3:42" outlineLevel="2" x14ac:dyDescent="0.2">
      <c r="C4573" s="252" t="s">
        <v>160</v>
      </c>
      <c r="D4573" s="119" t="s">
        <v>441</v>
      </c>
      <c r="F4573" s="761" t="s">
        <v>48</v>
      </c>
      <c r="G4573" s="75"/>
      <c r="H4573" s="796" t="s">
        <v>12</v>
      </c>
      <c r="I4573" s="801"/>
      <c r="J4573" s="75"/>
      <c r="K4573" s="741"/>
      <c r="L4573" s="75"/>
      <c r="M4573" s="75"/>
      <c r="N4573" s="75"/>
      <c r="O4573" s="75"/>
      <c r="P4573" s="75"/>
      <c r="Q4573" s="128" t="s">
        <v>110</v>
      </c>
      <c r="R4573" s="299">
        <v>0</v>
      </c>
      <c r="S4573" s="300">
        <v>0</v>
      </c>
      <c r="T4573" s="300">
        <v>0</v>
      </c>
      <c r="U4573" s="300">
        <v>0</v>
      </c>
      <c r="V4573" s="300">
        <v>0</v>
      </c>
      <c r="W4573" s="301">
        <v>0</v>
      </c>
      <c r="X4573" s="300">
        <v>0</v>
      </c>
      <c r="Y4573" s="300">
        <v>0</v>
      </c>
      <c r="Z4573" s="300">
        <v>0</v>
      </c>
      <c r="AA4573" s="300">
        <v>0</v>
      </c>
      <c r="AB4573" s="302">
        <v>0</v>
      </c>
      <c r="AC4573" s="302">
        <v>0</v>
      </c>
      <c r="AD4573" s="302">
        <v>0</v>
      </c>
      <c r="AE4573" s="302">
        <v>0</v>
      </c>
      <c r="AF4573" s="302">
        <v>0</v>
      </c>
      <c r="AG4573" s="302">
        <v>0</v>
      </c>
      <c r="AH4573" s="348">
        <v>0</v>
      </c>
      <c r="AI4573" s="348">
        <v>0</v>
      </c>
      <c r="AK4573" s="199"/>
      <c r="AM4573" s="11"/>
      <c r="AN4573" s="15"/>
      <c r="AO4573" s="11"/>
      <c r="AP4573" s="11"/>
    </row>
    <row r="4574" spans="3:42" outlineLevel="2" x14ac:dyDescent="0.2">
      <c r="C4574" s="252" t="s">
        <v>160</v>
      </c>
      <c r="D4574" s="119" t="s">
        <v>441</v>
      </c>
      <c r="F4574" s="767" t="s">
        <v>55</v>
      </c>
      <c r="H4574" s="797" t="s">
        <v>12</v>
      </c>
      <c r="K4574" s="164"/>
      <c r="Q4574" s="135" t="s">
        <v>110</v>
      </c>
      <c r="R4574" s="314">
        <v>0</v>
      </c>
      <c r="S4574" s="315">
        <v>0</v>
      </c>
      <c r="T4574" s="315">
        <v>0</v>
      </c>
      <c r="U4574" s="315">
        <v>0</v>
      </c>
      <c r="V4574" s="315">
        <v>0</v>
      </c>
      <c r="W4574" s="316">
        <v>0</v>
      </c>
      <c r="X4574" s="315">
        <v>0</v>
      </c>
      <c r="Y4574" s="315">
        <v>0</v>
      </c>
      <c r="Z4574" s="315">
        <v>0</v>
      </c>
      <c r="AA4574" s="315">
        <v>0</v>
      </c>
      <c r="AB4574" s="5">
        <v>0</v>
      </c>
      <c r="AC4574" s="5">
        <v>0</v>
      </c>
      <c r="AD4574" s="5">
        <v>0</v>
      </c>
      <c r="AE4574" s="5">
        <v>0</v>
      </c>
      <c r="AF4574" s="5">
        <v>0</v>
      </c>
      <c r="AG4574" s="5">
        <v>0</v>
      </c>
      <c r="AH4574" s="350">
        <v>0</v>
      </c>
      <c r="AI4574" s="350">
        <v>0</v>
      </c>
      <c r="AK4574" s="199"/>
      <c r="AM4574" s="11"/>
      <c r="AN4574" s="15"/>
      <c r="AO4574" s="11"/>
      <c r="AP4574" s="11"/>
    </row>
    <row r="4575" spans="3:42" outlineLevel="2" x14ac:dyDescent="0.2">
      <c r="C4575" s="252" t="s">
        <v>160</v>
      </c>
      <c r="D4575" s="119" t="s">
        <v>441</v>
      </c>
      <c r="F4575" s="783" t="s">
        <v>57</v>
      </c>
      <c r="G4575" s="83"/>
      <c r="H4575" s="798" t="s">
        <v>12</v>
      </c>
      <c r="I4575" s="799"/>
      <c r="J4575" s="83"/>
      <c r="K4575" s="736"/>
      <c r="L4575" s="83"/>
      <c r="M4575" s="83"/>
      <c r="N4575" s="83"/>
      <c r="O4575" s="83"/>
      <c r="P4575" s="83"/>
      <c r="Q4575" s="143" t="s">
        <v>110</v>
      </c>
      <c r="R4575" s="304">
        <v>0</v>
      </c>
      <c r="S4575" s="305">
        <v>0</v>
      </c>
      <c r="T4575" s="305">
        <v>0</v>
      </c>
      <c r="U4575" s="305">
        <v>0</v>
      </c>
      <c r="V4575" s="305">
        <v>0</v>
      </c>
      <c r="W4575" s="306">
        <v>0</v>
      </c>
      <c r="X4575" s="305">
        <v>0</v>
      </c>
      <c r="Y4575" s="305">
        <v>0</v>
      </c>
      <c r="Z4575" s="305">
        <v>0</v>
      </c>
      <c r="AA4575" s="305">
        <v>0</v>
      </c>
      <c r="AB4575" s="307">
        <v>0</v>
      </c>
      <c r="AC4575" s="307">
        <v>0</v>
      </c>
      <c r="AD4575" s="307">
        <v>0</v>
      </c>
      <c r="AE4575" s="307">
        <v>0</v>
      </c>
      <c r="AF4575" s="307">
        <v>0</v>
      </c>
      <c r="AG4575" s="307">
        <v>0</v>
      </c>
      <c r="AH4575" s="362">
        <v>0</v>
      </c>
      <c r="AI4575" s="362">
        <v>0</v>
      </c>
      <c r="AK4575" s="199"/>
      <c r="AM4575" s="11"/>
      <c r="AN4575" s="15"/>
      <c r="AO4575" s="11"/>
      <c r="AP4575" s="11"/>
    </row>
    <row r="4576" spans="3:42" outlineLevel="2" x14ac:dyDescent="0.2">
      <c r="C4576" s="252" t="s">
        <v>160</v>
      </c>
      <c r="D4576" s="119" t="s">
        <v>441</v>
      </c>
      <c r="F4576" s="12"/>
      <c r="H4576" s="164"/>
      <c r="K4576" s="164"/>
      <c r="Q4576" s="16"/>
      <c r="R4576" s="800">
        <v>0</v>
      </c>
      <c r="S4576" s="800">
        <v>0</v>
      </c>
      <c r="T4576" s="800">
        <v>0</v>
      </c>
      <c r="U4576" s="800">
        <v>0</v>
      </c>
      <c r="V4576" s="800">
        <v>0</v>
      </c>
      <c r="W4576" s="800">
        <v>0</v>
      </c>
      <c r="X4576" s="800">
        <v>0</v>
      </c>
      <c r="Y4576" s="800">
        <v>0</v>
      </c>
      <c r="Z4576" s="800">
        <v>0</v>
      </c>
      <c r="AA4576" s="800">
        <v>0</v>
      </c>
      <c r="AB4576" s="800">
        <v>0</v>
      </c>
      <c r="AC4576" s="800">
        <v>0</v>
      </c>
      <c r="AD4576" s="800">
        <v>0</v>
      </c>
      <c r="AE4576" s="800">
        <v>0</v>
      </c>
      <c r="AF4576" s="800">
        <v>0</v>
      </c>
      <c r="AG4576" s="800">
        <v>0</v>
      </c>
      <c r="AH4576" s="800">
        <v>0</v>
      </c>
      <c r="AI4576" s="800">
        <v>0</v>
      </c>
      <c r="AK4576" s="199"/>
      <c r="AM4576" s="11"/>
      <c r="AN4576" s="15"/>
      <c r="AO4576" s="11"/>
      <c r="AP4576" s="11"/>
    </row>
    <row r="4577" spans="3:42" outlineLevel="2" x14ac:dyDescent="0.2">
      <c r="C4577" s="252" t="s">
        <v>160</v>
      </c>
      <c r="D4577" s="119" t="s">
        <v>441</v>
      </c>
      <c r="F4577" s="794" t="s">
        <v>69</v>
      </c>
      <c r="AK4577" s="199"/>
      <c r="AM4577" s="11"/>
      <c r="AN4577" s="15"/>
      <c r="AO4577" s="11"/>
      <c r="AP4577" s="11"/>
    </row>
    <row r="4578" spans="3:42" outlineLevel="2" x14ac:dyDescent="0.2">
      <c r="C4578" s="252" t="s">
        <v>160</v>
      </c>
      <c r="D4578" s="119" t="s">
        <v>441</v>
      </c>
      <c r="F4578" s="761" t="s">
        <v>9</v>
      </c>
      <c r="G4578" s="75"/>
      <c r="H4578" s="796" t="s">
        <v>12</v>
      </c>
      <c r="I4578" s="801"/>
      <c r="J4578" s="75"/>
      <c r="K4578" s="741"/>
      <c r="L4578" s="75"/>
      <c r="M4578" s="75"/>
      <c r="N4578" s="75"/>
      <c r="O4578" s="75"/>
      <c r="P4578" s="75"/>
      <c r="Q4578" s="128" t="s">
        <v>110</v>
      </c>
      <c r="R4578" s="299">
        <v>0</v>
      </c>
      <c r="S4578" s="300">
        <v>0</v>
      </c>
      <c r="T4578" s="300">
        <v>0</v>
      </c>
      <c r="U4578" s="300">
        <v>0</v>
      </c>
      <c r="V4578" s="300">
        <v>0</v>
      </c>
      <c r="W4578" s="301">
        <v>0</v>
      </c>
      <c r="X4578" s="300">
        <v>0</v>
      </c>
      <c r="Y4578" s="300">
        <v>0</v>
      </c>
      <c r="Z4578" s="300">
        <v>0</v>
      </c>
      <c r="AA4578" s="300">
        <v>0</v>
      </c>
      <c r="AB4578" s="302">
        <v>0</v>
      </c>
      <c r="AC4578" s="302">
        <v>0</v>
      </c>
      <c r="AD4578" s="302">
        <v>0</v>
      </c>
      <c r="AE4578" s="302">
        <v>0</v>
      </c>
      <c r="AF4578" s="302">
        <v>0</v>
      </c>
      <c r="AG4578" s="302">
        <v>0</v>
      </c>
      <c r="AH4578" s="348">
        <v>0</v>
      </c>
      <c r="AI4578" s="348">
        <v>0</v>
      </c>
      <c r="AK4578" s="199"/>
      <c r="AM4578" s="11"/>
      <c r="AN4578" s="15"/>
      <c r="AO4578" s="11"/>
      <c r="AP4578" s="11"/>
    </row>
    <row r="4579" spans="3:42" outlineLevel="2" x14ac:dyDescent="0.2">
      <c r="C4579" s="252" t="s">
        <v>160</v>
      </c>
      <c r="D4579" s="119" t="s">
        <v>441</v>
      </c>
      <c r="F4579" s="767" t="s">
        <v>14</v>
      </c>
      <c r="H4579" s="797" t="s">
        <v>12</v>
      </c>
      <c r="K4579" s="164"/>
      <c r="Q4579" s="135" t="s">
        <v>110</v>
      </c>
      <c r="R4579" s="314">
        <v>0</v>
      </c>
      <c r="S4579" s="315">
        <v>0</v>
      </c>
      <c r="T4579" s="315">
        <v>0</v>
      </c>
      <c r="U4579" s="315">
        <v>0</v>
      </c>
      <c r="V4579" s="315">
        <v>0</v>
      </c>
      <c r="W4579" s="316">
        <v>0</v>
      </c>
      <c r="X4579" s="315">
        <v>0</v>
      </c>
      <c r="Y4579" s="315">
        <v>0</v>
      </c>
      <c r="Z4579" s="315">
        <v>0</v>
      </c>
      <c r="AA4579" s="315">
        <v>0</v>
      </c>
      <c r="AB4579" s="5">
        <v>0</v>
      </c>
      <c r="AC4579" s="5">
        <v>0</v>
      </c>
      <c r="AD4579" s="5">
        <v>0</v>
      </c>
      <c r="AE4579" s="5">
        <v>0</v>
      </c>
      <c r="AF4579" s="5">
        <v>0</v>
      </c>
      <c r="AG4579" s="5">
        <v>0</v>
      </c>
      <c r="AH4579" s="350">
        <v>0</v>
      </c>
      <c r="AI4579" s="350">
        <v>0</v>
      </c>
      <c r="AK4579" s="199"/>
      <c r="AM4579" s="11"/>
      <c r="AN4579" s="15"/>
      <c r="AO4579" s="11"/>
      <c r="AP4579" s="11"/>
    </row>
    <row r="4580" spans="3:42" outlineLevel="2" x14ac:dyDescent="0.2">
      <c r="C4580" s="252" t="s">
        <v>160</v>
      </c>
      <c r="D4580" s="119" t="s">
        <v>441</v>
      </c>
      <c r="F4580" s="783" t="s">
        <v>16</v>
      </c>
      <c r="G4580" s="83"/>
      <c r="H4580" s="798" t="s">
        <v>12</v>
      </c>
      <c r="I4580" s="799"/>
      <c r="J4580" s="83"/>
      <c r="K4580" s="736"/>
      <c r="L4580" s="83"/>
      <c r="M4580" s="83"/>
      <c r="N4580" s="83"/>
      <c r="O4580" s="83"/>
      <c r="P4580" s="83"/>
      <c r="Q4580" s="143" t="s">
        <v>110</v>
      </c>
      <c r="R4580" s="304">
        <v>0</v>
      </c>
      <c r="S4580" s="305">
        <v>0</v>
      </c>
      <c r="T4580" s="305">
        <v>0</v>
      </c>
      <c r="U4580" s="305">
        <v>0</v>
      </c>
      <c r="V4580" s="305">
        <v>0</v>
      </c>
      <c r="W4580" s="306">
        <v>0</v>
      </c>
      <c r="X4580" s="305">
        <v>0</v>
      </c>
      <c r="Y4580" s="305">
        <v>0</v>
      </c>
      <c r="Z4580" s="305">
        <v>0</v>
      </c>
      <c r="AA4580" s="305">
        <v>0</v>
      </c>
      <c r="AB4580" s="307">
        <v>0</v>
      </c>
      <c r="AC4580" s="307">
        <v>0</v>
      </c>
      <c r="AD4580" s="307">
        <v>0</v>
      </c>
      <c r="AE4580" s="307">
        <v>0</v>
      </c>
      <c r="AF4580" s="307">
        <v>0</v>
      </c>
      <c r="AG4580" s="307">
        <v>0</v>
      </c>
      <c r="AH4580" s="362">
        <v>0</v>
      </c>
      <c r="AI4580" s="362">
        <v>0</v>
      </c>
      <c r="AK4580" s="199"/>
      <c r="AM4580" s="11"/>
      <c r="AN4580" s="15"/>
      <c r="AO4580" s="11"/>
      <c r="AP4580" s="11"/>
    </row>
    <row r="4581" spans="3:42" outlineLevel="2" x14ac:dyDescent="0.2">
      <c r="C4581" s="252" t="s">
        <v>160</v>
      </c>
      <c r="D4581" s="119" t="s">
        <v>441</v>
      </c>
      <c r="F4581" s="12"/>
      <c r="H4581" s="797"/>
      <c r="K4581" s="164"/>
      <c r="Q4581" s="16"/>
      <c r="R4581" s="800">
        <v>0</v>
      </c>
      <c r="S4581" s="800">
        <v>0</v>
      </c>
      <c r="T4581" s="800">
        <v>0</v>
      </c>
      <c r="U4581" s="800">
        <v>0</v>
      </c>
      <c r="V4581" s="800">
        <v>0</v>
      </c>
      <c r="W4581" s="800">
        <v>0</v>
      </c>
      <c r="X4581" s="800">
        <v>0</v>
      </c>
      <c r="Y4581" s="800">
        <v>0</v>
      </c>
      <c r="Z4581" s="800">
        <v>0</v>
      </c>
      <c r="AA4581" s="800">
        <v>0</v>
      </c>
      <c r="AB4581" s="800">
        <v>0</v>
      </c>
      <c r="AC4581" s="800">
        <v>0</v>
      </c>
      <c r="AD4581" s="800">
        <v>0</v>
      </c>
      <c r="AE4581" s="800">
        <v>0</v>
      </c>
      <c r="AF4581" s="800">
        <v>0</v>
      </c>
      <c r="AG4581" s="800">
        <v>0</v>
      </c>
      <c r="AH4581" s="800">
        <v>0</v>
      </c>
      <c r="AI4581" s="800">
        <v>0</v>
      </c>
      <c r="AK4581" s="199"/>
      <c r="AM4581" s="11"/>
      <c r="AN4581" s="15"/>
      <c r="AO4581" s="11"/>
      <c r="AP4581" s="11"/>
    </row>
    <row r="4582" spans="3:42" outlineLevel="2" x14ac:dyDescent="0.2">
      <c r="C4582" s="252" t="s">
        <v>160</v>
      </c>
      <c r="D4582" s="119" t="s">
        <v>441</v>
      </c>
      <c r="F4582" s="794" t="s">
        <v>616</v>
      </c>
      <c r="AK4582" s="199"/>
      <c r="AM4582" s="11"/>
      <c r="AN4582" s="15"/>
      <c r="AO4582" s="11"/>
      <c r="AP4582" s="11"/>
    </row>
    <row r="4583" spans="3:42" outlineLevel="2" x14ac:dyDescent="0.2">
      <c r="C4583" s="252" t="s">
        <v>160</v>
      </c>
      <c r="D4583" s="119" t="s">
        <v>441</v>
      </c>
      <c r="F4583" s="761" t="s">
        <v>48</v>
      </c>
      <c r="G4583" s="75"/>
      <c r="H4583" s="796" t="s">
        <v>12</v>
      </c>
      <c r="I4583" s="228" t="s">
        <v>617</v>
      </c>
      <c r="J4583" s="75"/>
      <c r="K4583" s="741"/>
      <c r="L4583" s="75"/>
      <c r="M4583" s="75"/>
      <c r="N4583" s="75"/>
      <c r="O4583" s="75"/>
      <c r="P4583" s="75"/>
      <c r="Q4583" s="128" t="s">
        <v>110</v>
      </c>
      <c r="R4583" s="299">
        <v>0</v>
      </c>
      <c r="S4583" s="300">
        <v>0</v>
      </c>
      <c r="T4583" s="300">
        <v>0</v>
      </c>
      <c r="U4583" s="300">
        <v>0</v>
      </c>
      <c r="V4583" s="300">
        <v>0</v>
      </c>
      <c r="W4583" s="301">
        <v>0</v>
      </c>
      <c r="X4583" s="300">
        <v>0</v>
      </c>
      <c r="Y4583" s="300">
        <v>0</v>
      </c>
      <c r="Z4583" s="300">
        <v>0</v>
      </c>
      <c r="AA4583" s="300">
        <v>0</v>
      </c>
      <c r="AB4583" s="302">
        <v>0</v>
      </c>
      <c r="AC4583" s="302">
        <v>0</v>
      </c>
      <c r="AD4583" s="302">
        <v>0</v>
      </c>
      <c r="AE4583" s="302">
        <v>0</v>
      </c>
      <c r="AF4583" s="302">
        <v>0</v>
      </c>
      <c r="AG4583" s="302">
        <v>0</v>
      </c>
      <c r="AH4583" s="348">
        <v>0</v>
      </c>
      <c r="AI4583" s="348">
        <v>0</v>
      </c>
      <c r="AK4583" s="199"/>
      <c r="AM4583" s="11"/>
      <c r="AN4583" s="15"/>
      <c r="AO4583" s="11"/>
      <c r="AP4583" s="11"/>
    </row>
    <row r="4584" spans="3:42" outlineLevel="2" x14ac:dyDescent="0.2">
      <c r="C4584" s="252" t="s">
        <v>160</v>
      </c>
      <c r="D4584" s="119" t="s">
        <v>441</v>
      </c>
      <c r="F4584" s="767" t="s">
        <v>55</v>
      </c>
      <c r="H4584" s="797" t="s">
        <v>12</v>
      </c>
      <c r="I4584" s="234" t="s">
        <v>617</v>
      </c>
      <c r="K4584" s="164"/>
      <c r="Q4584" s="135" t="s">
        <v>110</v>
      </c>
      <c r="R4584" s="314">
        <v>0</v>
      </c>
      <c r="S4584" s="315">
        <v>0</v>
      </c>
      <c r="T4584" s="315">
        <v>0</v>
      </c>
      <c r="U4584" s="315">
        <v>0</v>
      </c>
      <c r="V4584" s="315">
        <v>0</v>
      </c>
      <c r="W4584" s="316">
        <v>0</v>
      </c>
      <c r="X4584" s="315">
        <v>0</v>
      </c>
      <c r="Y4584" s="315">
        <v>0</v>
      </c>
      <c r="Z4584" s="315">
        <v>0</v>
      </c>
      <c r="AA4584" s="315">
        <v>0</v>
      </c>
      <c r="AB4584" s="5">
        <v>0</v>
      </c>
      <c r="AC4584" s="5">
        <v>0</v>
      </c>
      <c r="AD4584" s="5">
        <v>0</v>
      </c>
      <c r="AE4584" s="5">
        <v>0</v>
      </c>
      <c r="AF4584" s="5">
        <v>0</v>
      </c>
      <c r="AG4584" s="5">
        <v>0</v>
      </c>
      <c r="AH4584" s="350">
        <v>0</v>
      </c>
      <c r="AI4584" s="350">
        <v>0</v>
      </c>
      <c r="AK4584" s="199"/>
      <c r="AM4584" s="11"/>
      <c r="AN4584" s="15"/>
      <c r="AO4584" s="11"/>
      <c r="AP4584" s="11"/>
    </row>
    <row r="4585" spans="3:42" outlineLevel="2" x14ac:dyDescent="0.2">
      <c r="C4585" s="252" t="s">
        <v>160</v>
      </c>
      <c r="D4585" s="119" t="s">
        <v>441</v>
      </c>
      <c r="F4585" s="783" t="s">
        <v>57</v>
      </c>
      <c r="G4585" s="83"/>
      <c r="H4585" s="798" t="s">
        <v>12</v>
      </c>
      <c r="I4585" s="240" t="s">
        <v>617</v>
      </c>
      <c r="J4585" s="83"/>
      <c r="K4585" s="736"/>
      <c r="L4585" s="83"/>
      <c r="M4585" s="83"/>
      <c r="N4585" s="83"/>
      <c r="O4585" s="83"/>
      <c r="P4585" s="83"/>
      <c r="Q4585" s="143" t="s">
        <v>110</v>
      </c>
      <c r="R4585" s="304">
        <v>0</v>
      </c>
      <c r="S4585" s="305">
        <v>0</v>
      </c>
      <c r="T4585" s="305">
        <v>0</v>
      </c>
      <c r="U4585" s="305">
        <v>0</v>
      </c>
      <c r="V4585" s="305">
        <v>0</v>
      </c>
      <c r="W4585" s="306">
        <v>0</v>
      </c>
      <c r="X4585" s="305">
        <v>0</v>
      </c>
      <c r="Y4585" s="305">
        <v>0</v>
      </c>
      <c r="Z4585" s="305">
        <v>0</v>
      </c>
      <c r="AA4585" s="305">
        <v>0</v>
      </c>
      <c r="AB4585" s="307">
        <v>0</v>
      </c>
      <c r="AC4585" s="307">
        <v>0</v>
      </c>
      <c r="AD4585" s="307">
        <v>0</v>
      </c>
      <c r="AE4585" s="307">
        <v>0</v>
      </c>
      <c r="AF4585" s="307">
        <v>0</v>
      </c>
      <c r="AG4585" s="307">
        <v>0</v>
      </c>
      <c r="AH4585" s="362">
        <v>0</v>
      </c>
      <c r="AI4585" s="362">
        <v>0</v>
      </c>
      <c r="AK4585" s="199"/>
      <c r="AM4585" s="11"/>
      <c r="AN4585" s="15"/>
      <c r="AO4585" s="11"/>
      <c r="AP4585" s="11"/>
    </row>
    <row r="4586" spans="3:42" outlineLevel="2" x14ac:dyDescent="0.2">
      <c r="C4586" s="252" t="s">
        <v>160</v>
      </c>
      <c r="D4586" s="119" t="s">
        <v>441</v>
      </c>
      <c r="F4586" s="802" t="s">
        <v>626</v>
      </c>
      <c r="R4586" s="800">
        <v>0</v>
      </c>
      <c r="S4586" s="800">
        <v>0</v>
      </c>
      <c r="T4586" s="800">
        <v>0</v>
      </c>
      <c r="U4586" s="800">
        <v>0</v>
      </c>
      <c r="V4586" s="800">
        <v>0</v>
      </c>
      <c r="W4586" s="800">
        <v>0</v>
      </c>
      <c r="X4586" s="800">
        <v>0</v>
      </c>
      <c r="Y4586" s="800">
        <v>0</v>
      </c>
      <c r="Z4586" s="800">
        <v>0</v>
      </c>
      <c r="AA4586" s="800">
        <v>0</v>
      </c>
      <c r="AB4586" s="800">
        <v>0</v>
      </c>
      <c r="AC4586" s="800">
        <v>0</v>
      </c>
      <c r="AD4586" s="800">
        <v>0</v>
      </c>
      <c r="AE4586" s="800">
        <v>0</v>
      </c>
      <c r="AF4586" s="800">
        <v>0</v>
      </c>
      <c r="AG4586" s="800">
        <v>0</v>
      </c>
      <c r="AH4586" s="800">
        <v>0</v>
      </c>
      <c r="AI4586" s="800">
        <v>0</v>
      </c>
      <c r="AK4586" s="199"/>
      <c r="AM4586" s="11"/>
      <c r="AN4586" s="15"/>
      <c r="AO4586" s="11"/>
      <c r="AP4586" s="11"/>
    </row>
    <row r="4587" spans="3:42" outlineLevel="2" x14ac:dyDescent="0.2">
      <c r="C4587" s="252" t="s">
        <v>160</v>
      </c>
      <c r="D4587" s="119" t="s">
        <v>441</v>
      </c>
      <c r="R4587" s="5"/>
      <c r="S4587" s="5"/>
      <c r="T4587" s="5"/>
      <c r="U4587" s="5"/>
      <c r="V4587" s="5"/>
      <c r="W4587" s="5"/>
      <c r="X4587" s="5"/>
      <c r="Y4587" s="5"/>
      <c r="AK4587" s="199"/>
      <c r="AM4587" s="11"/>
      <c r="AN4587" s="15"/>
      <c r="AO4587" s="11"/>
      <c r="AP4587" s="11"/>
    </row>
    <row r="4588" spans="3:42" outlineLevel="2" x14ac:dyDescent="0.2">
      <c r="C4588" s="252" t="s">
        <v>160</v>
      </c>
      <c r="D4588" s="119" t="s">
        <v>441</v>
      </c>
      <c r="F4588" s="789" t="s">
        <v>635</v>
      </c>
      <c r="G4588" s="790"/>
      <c r="H4588" s="803"/>
      <c r="I4588" s="790"/>
      <c r="J4588" s="790"/>
      <c r="K4588" s="792"/>
      <c r="L4588" s="789"/>
      <c r="M4588" s="789"/>
      <c r="N4588" s="789"/>
      <c r="O4588" s="789"/>
      <c r="P4588" s="789"/>
      <c r="Q4588" s="792"/>
      <c r="R4588" s="793"/>
      <c r="S4588" s="793"/>
      <c r="T4588" s="793"/>
      <c r="U4588" s="793"/>
      <c r="V4588" s="793"/>
      <c r="W4588" s="793"/>
      <c r="X4588" s="793"/>
      <c r="Y4588" s="793"/>
      <c r="Z4588" s="793"/>
      <c r="AA4588" s="793"/>
      <c r="AB4588" s="793"/>
      <c r="AC4588" s="793"/>
      <c r="AD4588" s="793"/>
      <c r="AE4588" s="793"/>
      <c r="AF4588" s="793"/>
      <c r="AG4588" s="793"/>
      <c r="AH4588" s="789"/>
      <c r="AI4588" s="789"/>
      <c r="AK4588" s="199"/>
      <c r="AM4588" s="11"/>
      <c r="AN4588" s="15"/>
      <c r="AO4588" s="11"/>
      <c r="AP4588" s="11"/>
    </row>
    <row r="4589" spans="3:42" outlineLevel="2" x14ac:dyDescent="0.2">
      <c r="C4589" s="252" t="s">
        <v>160</v>
      </c>
      <c r="D4589" s="119" t="s">
        <v>441</v>
      </c>
      <c r="F4589" t="s">
        <v>620</v>
      </c>
      <c r="AK4589" s="199"/>
      <c r="AM4589" s="11"/>
      <c r="AN4589" s="15"/>
      <c r="AO4589" s="11"/>
      <c r="AP4589" s="11"/>
    </row>
    <row r="4590" spans="3:42" outlineLevel="2" x14ac:dyDescent="0.2">
      <c r="C4590" s="252" t="s">
        <v>160</v>
      </c>
      <c r="D4590" s="119" t="s">
        <v>441</v>
      </c>
      <c r="F4590" s="761" t="s">
        <v>48</v>
      </c>
      <c r="G4590" s="75"/>
      <c r="H4590" s="796" t="s">
        <v>636</v>
      </c>
      <c r="I4590" s="801"/>
      <c r="J4590" s="75"/>
      <c r="K4590" s="741"/>
      <c r="L4590" s="75"/>
      <c r="M4590" s="75"/>
      <c r="N4590" s="75"/>
      <c r="O4590" s="75"/>
      <c r="P4590" s="75"/>
      <c r="Q4590" s="128" t="s">
        <v>536</v>
      </c>
      <c r="R4590" s="804">
        <v>0</v>
      </c>
      <c r="S4590" s="805">
        <v>0</v>
      </c>
      <c r="T4590" s="805">
        <v>0</v>
      </c>
      <c r="U4590" s="805">
        <v>0</v>
      </c>
      <c r="V4590" s="805">
        <v>0</v>
      </c>
      <c r="W4590" s="806">
        <v>0</v>
      </c>
      <c r="X4590" s="805">
        <v>0</v>
      </c>
      <c r="Y4590" s="805">
        <v>0</v>
      </c>
      <c r="Z4590" s="805">
        <v>0</v>
      </c>
      <c r="AA4590" s="805">
        <v>0</v>
      </c>
      <c r="AB4590" s="805">
        <v>0</v>
      </c>
      <c r="AC4590" s="805">
        <v>0</v>
      </c>
      <c r="AD4590" s="805">
        <v>0</v>
      </c>
      <c r="AE4590" s="805">
        <v>0</v>
      </c>
      <c r="AF4590" s="805">
        <v>0</v>
      </c>
      <c r="AG4590" s="805">
        <v>0</v>
      </c>
      <c r="AH4590" s="808">
        <v>0</v>
      </c>
      <c r="AI4590" s="808">
        <v>0</v>
      </c>
      <c r="AK4590" s="199"/>
      <c r="AM4590" s="11"/>
      <c r="AN4590" s="15"/>
      <c r="AO4590" s="11"/>
      <c r="AP4590" s="11"/>
    </row>
    <row r="4591" spans="3:42" outlineLevel="2" x14ac:dyDescent="0.2">
      <c r="C4591" s="252" t="s">
        <v>160</v>
      </c>
      <c r="D4591" s="119" t="s">
        <v>441</v>
      </c>
      <c r="F4591" s="767" t="s">
        <v>55</v>
      </c>
      <c r="H4591" s="797" t="s">
        <v>636</v>
      </c>
      <c r="K4591" s="164"/>
      <c r="Q4591" s="135" t="s">
        <v>536</v>
      </c>
      <c r="R4591" s="809">
        <v>0</v>
      </c>
      <c r="S4591" s="810">
        <v>0</v>
      </c>
      <c r="T4591" s="810">
        <v>0</v>
      </c>
      <c r="U4591" s="810">
        <v>0</v>
      </c>
      <c r="V4591" s="810">
        <v>0</v>
      </c>
      <c r="W4591" s="811">
        <v>0</v>
      </c>
      <c r="X4591" s="810">
        <v>0</v>
      </c>
      <c r="Y4591" s="810">
        <v>0</v>
      </c>
      <c r="Z4591" s="810">
        <v>0</v>
      </c>
      <c r="AA4591" s="810">
        <v>0</v>
      </c>
      <c r="AB4591" s="810">
        <v>0</v>
      </c>
      <c r="AC4591" s="810">
        <v>0</v>
      </c>
      <c r="AD4591" s="810">
        <v>0</v>
      </c>
      <c r="AE4591" s="810">
        <v>0</v>
      </c>
      <c r="AF4591" s="810">
        <v>0</v>
      </c>
      <c r="AG4591" s="810">
        <v>0</v>
      </c>
      <c r="AH4591" s="812">
        <v>0</v>
      </c>
      <c r="AI4591" s="812">
        <v>0</v>
      </c>
      <c r="AK4591" s="199"/>
      <c r="AM4591" s="11"/>
      <c r="AN4591" s="15"/>
      <c r="AO4591" s="11"/>
      <c r="AP4591" s="11"/>
    </row>
    <row r="4592" spans="3:42" outlineLevel="2" x14ac:dyDescent="0.2">
      <c r="C4592" s="252" t="s">
        <v>160</v>
      </c>
      <c r="D4592" s="119" t="s">
        <v>441</v>
      </c>
      <c r="F4592" s="783" t="s">
        <v>57</v>
      </c>
      <c r="G4592" s="83"/>
      <c r="H4592" s="798" t="s">
        <v>636</v>
      </c>
      <c r="I4592" s="799"/>
      <c r="J4592" s="83"/>
      <c r="K4592" s="736"/>
      <c r="L4592" s="83"/>
      <c r="M4592" s="83"/>
      <c r="N4592" s="83"/>
      <c r="O4592" s="83"/>
      <c r="P4592" s="83"/>
      <c r="Q4592" s="143" t="s">
        <v>536</v>
      </c>
      <c r="R4592" s="813">
        <v>0</v>
      </c>
      <c r="S4592" s="814">
        <v>0</v>
      </c>
      <c r="T4592" s="814">
        <v>0</v>
      </c>
      <c r="U4592" s="814">
        <v>0</v>
      </c>
      <c r="V4592" s="814">
        <v>0</v>
      </c>
      <c r="W4592" s="815">
        <v>0</v>
      </c>
      <c r="X4592" s="814">
        <v>0</v>
      </c>
      <c r="Y4592" s="814">
        <v>0</v>
      </c>
      <c r="Z4592" s="814">
        <v>0</v>
      </c>
      <c r="AA4592" s="814">
        <v>0</v>
      </c>
      <c r="AB4592" s="814">
        <v>0</v>
      </c>
      <c r="AC4592" s="814">
        <v>0</v>
      </c>
      <c r="AD4592" s="814">
        <v>0</v>
      </c>
      <c r="AE4592" s="814">
        <v>0</v>
      </c>
      <c r="AF4592" s="814">
        <v>0</v>
      </c>
      <c r="AG4592" s="814">
        <v>0</v>
      </c>
      <c r="AH4592" s="816">
        <v>0</v>
      </c>
      <c r="AI4592" s="816">
        <v>0</v>
      </c>
      <c r="AK4592" s="199"/>
      <c r="AM4592" s="11"/>
      <c r="AN4592" s="15"/>
      <c r="AO4592" s="11"/>
      <c r="AP4592" s="11"/>
    </row>
    <row r="4593" spans="3:42" outlineLevel="2" x14ac:dyDescent="0.2">
      <c r="C4593" s="252" t="s">
        <v>160</v>
      </c>
      <c r="D4593" s="119" t="s">
        <v>441</v>
      </c>
      <c r="F4593" s="12"/>
      <c r="H4593" s="817"/>
      <c r="K4593" s="16"/>
      <c r="Q4593" s="16"/>
      <c r="R4593" s="818"/>
      <c r="S4593" s="818"/>
      <c r="T4593" s="818"/>
      <c r="U4593" s="818"/>
      <c r="V4593" s="818"/>
      <c r="W4593" s="818"/>
      <c r="X4593" s="818"/>
      <c r="Y4593" s="818"/>
      <c r="Z4593" s="818"/>
      <c r="AA4593" s="818"/>
      <c r="AB4593" s="818"/>
      <c r="AC4593" s="818"/>
      <c r="AD4593" s="818"/>
      <c r="AE4593" s="818"/>
      <c r="AF4593" s="818"/>
      <c r="AG4593" s="818"/>
      <c r="AH4593" s="818"/>
      <c r="AI4593" s="818"/>
      <c r="AK4593" s="199"/>
      <c r="AM4593" s="11"/>
      <c r="AN4593" s="15"/>
      <c r="AO4593" s="11"/>
      <c r="AP4593" s="11"/>
    </row>
    <row r="4594" spans="3:42" x14ac:dyDescent="0.2">
      <c r="C4594" s="252" t="s">
        <v>162</v>
      </c>
      <c r="D4594" s="754" t="s">
        <v>659</v>
      </c>
      <c r="E4594" s="67"/>
      <c r="F4594" s="67"/>
      <c r="G4594" s="67"/>
      <c r="H4594" s="755" t="s">
        <v>655</v>
      </c>
      <c r="I4594" s="67"/>
      <c r="J4594" s="67"/>
      <c r="K4594" s="102"/>
      <c r="L4594" s="67"/>
      <c r="M4594" s="67"/>
      <c r="N4594" s="67"/>
      <c r="O4594" s="67"/>
      <c r="P4594" s="67"/>
      <c r="Q4594" s="102"/>
      <c r="R4594" s="67"/>
      <c r="S4594" s="67"/>
      <c r="T4594" s="67"/>
      <c r="U4594" s="67"/>
      <c r="V4594" s="67"/>
      <c r="W4594" s="67"/>
      <c r="X4594" s="67"/>
      <c r="Y4594" s="67"/>
      <c r="Z4594" s="67"/>
      <c r="AA4594" s="67"/>
      <c r="AB4594" s="67"/>
      <c r="AC4594" s="67"/>
      <c r="AD4594" s="67"/>
      <c r="AE4594" s="67"/>
      <c r="AF4594" s="67"/>
      <c r="AG4594" s="67"/>
      <c r="AH4594" s="67"/>
      <c r="AI4594" s="67"/>
      <c r="AK4594" s="199"/>
      <c r="AM4594" s="11"/>
      <c r="AN4594" s="15"/>
      <c r="AO4594" s="11"/>
      <c r="AP4594" s="11"/>
    </row>
    <row r="4595" spans="3:42" outlineLevel="1" x14ac:dyDescent="0.2">
      <c r="C4595" s="252" t="s">
        <v>162</v>
      </c>
      <c r="D4595" s="119" t="s">
        <v>218</v>
      </c>
      <c r="F4595" s="121" t="s">
        <v>597</v>
      </c>
      <c r="G4595" s="756"/>
      <c r="H4595" s="757"/>
      <c r="I4595" s="756"/>
      <c r="J4595" s="756"/>
      <c r="K4595" s="758"/>
      <c r="L4595" s="759"/>
      <c r="M4595" s="759"/>
      <c r="N4595" s="759"/>
      <c r="O4595" s="759"/>
      <c r="P4595" s="759"/>
      <c r="Q4595" s="758"/>
      <c r="R4595" s="760"/>
      <c r="S4595" s="760"/>
      <c r="T4595" s="760"/>
      <c r="U4595" s="760"/>
      <c r="V4595" s="760"/>
      <c r="W4595" s="760"/>
      <c r="X4595" s="760"/>
      <c r="Y4595" s="760"/>
      <c r="Z4595" s="760"/>
      <c r="AA4595" s="760"/>
      <c r="AB4595" s="760"/>
      <c r="AC4595" s="760"/>
      <c r="AD4595" s="760"/>
      <c r="AE4595" s="760"/>
      <c r="AF4595" s="760"/>
      <c r="AG4595" s="760"/>
      <c r="AH4595" s="759"/>
      <c r="AI4595" s="759"/>
      <c r="AK4595" s="199"/>
      <c r="AM4595" s="11"/>
      <c r="AN4595" s="15"/>
      <c r="AO4595" s="11"/>
      <c r="AP4595" s="11"/>
    </row>
    <row r="4596" spans="3:42" outlineLevel="2" x14ac:dyDescent="0.2">
      <c r="C4596" s="252" t="s">
        <v>162</v>
      </c>
      <c r="D4596" s="119" t="s">
        <v>218</v>
      </c>
      <c r="F4596" s="12"/>
      <c r="G4596" s="149" t="s">
        <v>598</v>
      </c>
      <c r="H4596" s="72" t="s">
        <v>48</v>
      </c>
      <c r="I4596" s="8" t="s">
        <v>451</v>
      </c>
      <c r="J4596" s="8" t="s">
        <v>599</v>
      </c>
      <c r="K4596" s="8" t="s">
        <v>61</v>
      </c>
      <c r="AK4596" s="199"/>
      <c r="AM4596" s="11"/>
      <c r="AN4596" s="15"/>
      <c r="AO4596" s="11"/>
      <c r="AP4596" s="11"/>
    </row>
    <row r="4597" spans="3:42" outlineLevel="2" x14ac:dyDescent="0.2">
      <c r="C4597" s="252" t="s">
        <v>162</v>
      </c>
      <c r="D4597" s="119" t="s">
        <v>218</v>
      </c>
      <c r="F4597" s="761" t="s">
        <v>129</v>
      </c>
      <c r="G4597" s="762" t="s">
        <v>130</v>
      </c>
      <c r="H4597" s="763">
        <v>0</v>
      </c>
      <c r="I4597" s="764">
        <v>1</v>
      </c>
      <c r="J4597" s="765">
        <v>1</v>
      </c>
      <c r="K4597" s="766"/>
      <c r="AK4597" s="199"/>
      <c r="AM4597" s="11"/>
      <c r="AN4597" s="15"/>
      <c r="AO4597" s="11"/>
      <c r="AP4597" s="11"/>
    </row>
    <row r="4598" spans="3:42" outlineLevel="2" x14ac:dyDescent="0.2">
      <c r="C4598" s="252" t="s">
        <v>162</v>
      </c>
      <c r="D4598" s="119" t="s">
        <v>218</v>
      </c>
      <c r="F4598" s="767" t="s">
        <v>128</v>
      </c>
      <c r="G4598" s="611" t="s">
        <v>130</v>
      </c>
      <c r="H4598" s="768">
        <v>0</v>
      </c>
      <c r="I4598" s="769">
        <v>1</v>
      </c>
      <c r="J4598" s="770">
        <v>1</v>
      </c>
      <c r="K4598" s="771"/>
      <c r="AK4598" s="199"/>
      <c r="AM4598" s="11"/>
      <c r="AN4598" s="15"/>
      <c r="AO4598" s="11"/>
      <c r="AP4598" s="11"/>
    </row>
    <row r="4599" spans="3:42" outlineLevel="2" x14ac:dyDescent="0.2">
      <c r="C4599" s="252" t="s">
        <v>162</v>
      </c>
      <c r="D4599" s="119" t="s">
        <v>218</v>
      </c>
      <c r="F4599" s="767" t="s">
        <v>600</v>
      </c>
      <c r="G4599" s="611" t="s">
        <v>583</v>
      </c>
      <c r="H4599" s="772">
        <v>0</v>
      </c>
      <c r="I4599" s="773">
        <v>1452</v>
      </c>
      <c r="J4599" s="774">
        <v>1452</v>
      </c>
      <c r="K4599" s="775">
        <v>0.42007576861430862</v>
      </c>
      <c r="AK4599" s="199"/>
      <c r="AM4599" s="11"/>
      <c r="AN4599" s="15"/>
      <c r="AO4599" s="11"/>
      <c r="AP4599" s="11"/>
    </row>
    <row r="4600" spans="3:42" outlineLevel="2" x14ac:dyDescent="0.2">
      <c r="C4600" s="252" t="s">
        <v>162</v>
      </c>
      <c r="D4600" s="119" t="s">
        <v>218</v>
      </c>
      <c r="F4600" s="767" t="s">
        <v>64</v>
      </c>
      <c r="G4600" s="611" t="s">
        <v>583</v>
      </c>
      <c r="H4600" s="776">
        <v>0</v>
      </c>
      <c r="I4600" s="773">
        <v>0</v>
      </c>
      <c r="J4600" s="774">
        <v>0</v>
      </c>
      <c r="K4600" s="771"/>
      <c r="AK4600" s="199"/>
      <c r="AM4600" s="11"/>
      <c r="AN4600" s="15"/>
      <c r="AO4600" s="11"/>
      <c r="AP4600" s="11"/>
    </row>
    <row r="4601" spans="3:42" outlineLevel="2" x14ac:dyDescent="0.2">
      <c r="C4601" s="252" t="s">
        <v>162</v>
      </c>
      <c r="D4601" s="119" t="s">
        <v>218</v>
      </c>
      <c r="F4601" s="767" t="s">
        <v>601</v>
      </c>
      <c r="G4601" s="611" t="s">
        <v>583</v>
      </c>
      <c r="H4601" s="776">
        <v>0</v>
      </c>
      <c r="I4601" s="773">
        <v>1452</v>
      </c>
      <c r="J4601" s="774">
        <v>1452</v>
      </c>
      <c r="K4601" s="771"/>
      <c r="AK4601" s="199"/>
      <c r="AM4601" s="11"/>
      <c r="AN4601" s="15"/>
      <c r="AO4601" s="11"/>
      <c r="AP4601" s="11"/>
    </row>
    <row r="4602" spans="3:42" outlineLevel="2" x14ac:dyDescent="0.2">
      <c r="C4602" s="252" t="s">
        <v>162</v>
      </c>
      <c r="D4602" s="119" t="s">
        <v>218</v>
      </c>
      <c r="F4602" s="767" t="s">
        <v>602</v>
      </c>
      <c r="G4602" s="611" t="s">
        <v>130</v>
      </c>
      <c r="H4602" s="778">
        <v>0</v>
      </c>
      <c r="I4602" s="769">
        <v>0</v>
      </c>
      <c r="J4602" s="769">
        <v>0</v>
      </c>
      <c r="K4602" s="771"/>
      <c r="AK4602" s="199"/>
      <c r="AM4602" s="11"/>
      <c r="AN4602" s="15"/>
      <c r="AO4602" s="11"/>
      <c r="AP4602" s="11"/>
    </row>
    <row r="4603" spans="3:42" outlineLevel="2" x14ac:dyDescent="0.2">
      <c r="C4603" s="252" t="s">
        <v>162</v>
      </c>
      <c r="D4603" s="119" t="s">
        <v>218</v>
      </c>
      <c r="F4603" s="767" t="s">
        <v>603</v>
      </c>
      <c r="G4603" s="611" t="s">
        <v>583</v>
      </c>
      <c r="H4603" s="776">
        <v>0</v>
      </c>
      <c r="I4603" s="773">
        <v>1452</v>
      </c>
      <c r="J4603" s="774">
        <v>1452</v>
      </c>
      <c r="K4603" s="771"/>
      <c r="AK4603" s="199"/>
      <c r="AM4603" s="11"/>
      <c r="AN4603" s="15"/>
      <c r="AO4603" s="11"/>
      <c r="AP4603" s="11"/>
    </row>
    <row r="4604" spans="3:42" outlineLevel="2" x14ac:dyDescent="0.2">
      <c r="C4604" s="252" t="s">
        <v>162</v>
      </c>
      <c r="D4604" s="119" t="s">
        <v>218</v>
      </c>
      <c r="F4604" s="767" t="s">
        <v>604</v>
      </c>
      <c r="G4604" s="611"/>
      <c r="H4604" s="773">
        <v>0</v>
      </c>
      <c r="I4604" s="773">
        <v>0</v>
      </c>
      <c r="J4604" s="773">
        <v>0</v>
      </c>
      <c r="K4604" s="771"/>
      <c r="AK4604" s="199"/>
      <c r="AM4604" s="11"/>
      <c r="AN4604" s="15"/>
      <c r="AO4604" s="11"/>
      <c r="AP4604" s="11"/>
    </row>
    <row r="4605" spans="3:42" outlineLevel="2" x14ac:dyDescent="0.2">
      <c r="C4605" s="252" t="s">
        <v>162</v>
      </c>
      <c r="D4605" s="119" t="s">
        <v>218</v>
      </c>
      <c r="F4605" s="767" t="s">
        <v>605</v>
      </c>
      <c r="G4605" s="611"/>
      <c r="H4605" s="779"/>
      <c r="I4605" s="780"/>
      <c r="J4605" s="781"/>
      <c r="K4605" s="782">
        <v>0</v>
      </c>
      <c r="AK4605" s="199"/>
      <c r="AM4605" s="11"/>
      <c r="AN4605" s="15"/>
      <c r="AO4605" s="11"/>
      <c r="AP4605" s="11"/>
    </row>
    <row r="4606" spans="3:42" outlineLevel="2" x14ac:dyDescent="0.2">
      <c r="C4606" s="252" t="s">
        <v>162</v>
      </c>
      <c r="D4606" s="119" t="s">
        <v>218</v>
      </c>
      <c r="F4606" s="783" t="s">
        <v>606</v>
      </c>
      <c r="G4606" s="619" t="s">
        <v>130</v>
      </c>
      <c r="H4606" s="784">
        <v>0</v>
      </c>
      <c r="I4606" s="785">
        <v>0</v>
      </c>
      <c r="J4606" s="786">
        <v>0</v>
      </c>
      <c r="K4606" s="787"/>
      <c r="AK4606" s="199"/>
      <c r="AM4606" s="11"/>
      <c r="AN4606" s="15"/>
      <c r="AO4606" s="11"/>
      <c r="AP4606" s="11"/>
    </row>
    <row r="4607" spans="3:42" outlineLevel="2" x14ac:dyDescent="0.2">
      <c r="C4607" s="252" t="s">
        <v>162</v>
      </c>
      <c r="D4607" s="119" t="s">
        <v>218</v>
      </c>
      <c r="H4607"/>
      <c r="I4607"/>
      <c r="K4607"/>
      <c r="AK4607" s="199"/>
      <c r="AM4607" s="11"/>
      <c r="AN4607" s="15"/>
      <c r="AO4607" s="11"/>
      <c r="AP4607" s="11"/>
    </row>
    <row r="4608" spans="3:42" outlineLevel="1" x14ac:dyDescent="0.2">
      <c r="C4608" s="252" t="s">
        <v>162</v>
      </c>
      <c r="D4608" s="119" t="s">
        <v>218</v>
      </c>
      <c r="F4608" s="121" t="s">
        <v>607</v>
      </c>
      <c r="G4608" s="756"/>
      <c r="H4608" s="757"/>
      <c r="I4608" s="788"/>
      <c r="J4608" s="756"/>
      <c r="K4608" s="758"/>
      <c r="L4608" s="759"/>
      <c r="M4608" s="759"/>
      <c r="N4608" s="759"/>
      <c r="O4608" s="759"/>
      <c r="P4608" s="759"/>
      <c r="Q4608" s="758"/>
      <c r="R4608" s="760"/>
      <c r="S4608" s="760"/>
      <c r="T4608" s="760"/>
      <c r="U4608" s="760"/>
      <c r="V4608" s="760"/>
      <c r="W4608" s="760"/>
      <c r="X4608" s="760"/>
      <c r="Y4608" s="760"/>
      <c r="Z4608" s="760"/>
      <c r="AA4608" s="760"/>
      <c r="AB4608" s="760"/>
      <c r="AC4608" s="760"/>
      <c r="AD4608" s="760"/>
      <c r="AE4608" s="760"/>
      <c r="AF4608" s="760"/>
      <c r="AG4608" s="760"/>
      <c r="AH4608" s="759"/>
      <c r="AI4608" s="759"/>
      <c r="AK4608" s="199"/>
      <c r="AM4608" s="11"/>
      <c r="AN4608" s="15"/>
      <c r="AO4608" s="11"/>
      <c r="AP4608" s="11"/>
    </row>
    <row r="4609" spans="3:42" outlineLevel="2" x14ac:dyDescent="0.2">
      <c r="C4609" s="252" t="s">
        <v>162</v>
      </c>
      <c r="D4609" s="119" t="s">
        <v>218</v>
      </c>
      <c r="F4609" s="789" t="s">
        <v>608</v>
      </c>
      <c r="G4609" s="790"/>
      <c r="H4609" s="791" t="s">
        <v>609</v>
      </c>
      <c r="I4609" s="791"/>
      <c r="J4609" s="790"/>
      <c r="K4609" s="792"/>
      <c r="L4609" s="789"/>
      <c r="M4609" s="789"/>
      <c r="N4609" s="789"/>
      <c r="O4609" s="789"/>
      <c r="P4609" s="789"/>
      <c r="Q4609" s="792"/>
      <c r="R4609" s="793"/>
      <c r="S4609" s="793"/>
      <c r="T4609" s="793"/>
      <c r="U4609" s="793"/>
      <c r="V4609" s="793"/>
      <c r="W4609" s="793"/>
      <c r="X4609" s="793"/>
      <c r="Y4609" s="793"/>
      <c r="Z4609" s="793"/>
      <c r="AA4609" s="793"/>
      <c r="AB4609" s="793"/>
      <c r="AC4609" s="793"/>
      <c r="AD4609" s="793"/>
      <c r="AE4609" s="793"/>
      <c r="AF4609" s="793"/>
      <c r="AG4609" s="793"/>
      <c r="AH4609" s="789"/>
      <c r="AI4609" s="789"/>
      <c r="AK4609" s="199"/>
      <c r="AM4609" s="11"/>
      <c r="AN4609" s="15"/>
      <c r="AO4609" s="11"/>
      <c r="AP4609" s="11"/>
    </row>
    <row r="4610" spans="3:42" ht="14.25" customHeight="1" outlineLevel="2" x14ac:dyDescent="0.2">
      <c r="C4610" s="252" t="s">
        <v>162</v>
      </c>
      <c r="D4610" s="119" t="s">
        <v>218</v>
      </c>
      <c r="F4610" s="794" t="s">
        <v>610</v>
      </c>
      <c r="H4610" s="795"/>
      <c r="AK4610" s="199"/>
      <c r="AM4610" s="11"/>
      <c r="AN4610" s="15"/>
      <c r="AO4610" s="11"/>
      <c r="AP4610" s="11"/>
    </row>
    <row r="4611" spans="3:42" outlineLevel="2" x14ac:dyDescent="0.2">
      <c r="C4611" s="252" t="s">
        <v>162</v>
      </c>
      <c r="D4611" s="119" t="s">
        <v>218</v>
      </c>
      <c r="F4611" s="761" t="s">
        <v>62</v>
      </c>
      <c r="G4611" s="75"/>
      <c r="H4611" s="796" t="s">
        <v>10</v>
      </c>
      <c r="I4611" s="796" t="s">
        <v>611</v>
      </c>
      <c r="J4611" s="75"/>
      <c r="K4611" s="741"/>
      <c r="L4611" s="75"/>
      <c r="M4611" s="75"/>
      <c r="N4611" s="75"/>
      <c r="O4611" s="75"/>
      <c r="P4611" s="75"/>
      <c r="Q4611" s="128" t="s">
        <v>110</v>
      </c>
      <c r="R4611" s="299">
        <v>0</v>
      </c>
      <c r="S4611" s="300">
        <v>0</v>
      </c>
      <c r="T4611" s="300">
        <v>0</v>
      </c>
      <c r="U4611" s="300">
        <v>0</v>
      </c>
      <c r="V4611" s="300">
        <v>1.1679999999999999</v>
      </c>
      <c r="W4611" s="301">
        <v>1.2334080000000001</v>
      </c>
      <c r="X4611" s="300">
        <v>1.2457420800000001</v>
      </c>
      <c r="Y4611" s="300">
        <v>1.2619367270399999</v>
      </c>
      <c r="Z4611" s="300">
        <v>1.27707996776448</v>
      </c>
      <c r="AA4611" s="300">
        <v>1.296236167280947</v>
      </c>
      <c r="AB4611" s="302">
        <v>1.3286420714629705</v>
      </c>
      <c r="AC4611" s="302">
        <v>1.3618581232495446</v>
      </c>
      <c r="AD4611" s="302">
        <v>1.3959045763307831</v>
      </c>
      <c r="AE4611" s="302">
        <v>1.4308021907390527</v>
      </c>
      <c r="AF4611" s="302">
        <v>1.466572245507529</v>
      </c>
      <c r="AG4611" s="302">
        <v>1.5032365516452171</v>
      </c>
      <c r="AH4611" s="348">
        <v>1.5408174654363473</v>
      </c>
      <c r="AI4611" s="348">
        <v>1.579337902072256</v>
      </c>
      <c r="AK4611" s="199"/>
      <c r="AM4611" s="11"/>
      <c r="AN4611" s="15"/>
      <c r="AO4611" s="11"/>
      <c r="AP4611" s="11"/>
    </row>
    <row r="4612" spans="3:42" outlineLevel="2" x14ac:dyDescent="0.2">
      <c r="C4612" s="252" t="s">
        <v>162</v>
      </c>
      <c r="D4612" s="119" t="s">
        <v>218</v>
      </c>
      <c r="F4612" s="767" t="s">
        <v>188</v>
      </c>
      <c r="H4612" s="797" t="s">
        <v>10</v>
      </c>
      <c r="I4612" s="797" t="s">
        <v>612</v>
      </c>
      <c r="K4612" s="164"/>
      <c r="Q4612" s="135" t="s">
        <v>110</v>
      </c>
      <c r="R4612" s="314">
        <v>0</v>
      </c>
      <c r="S4612" s="315">
        <v>0</v>
      </c>
      <c r="T4612" s="315">
        <v>0</v>
      </c>
      <c r="U4612" s="315">
        <v>0</v>
      </c>
      <c r="V4612" s="315">
        <v>0</v>
      </c>
      <c r="W4612" s="316">
        <v>0</v>
      </c>
      <c r="X4612" s="315">
        <v>0</v>
      </c>
      <c r="Y4612" s="315">
        <v>0</v>
      </c>
      <c r="Z4612" s="315">
        <v>0</v>
      </c>
      <c r="AA4612" s="315">
        <v>0</v>
      </c>
      <c r="AB4612" s="5">
        <v>0</v>
      </c>
      <c r="AC4612" s="5">
        <v>0</v>
      </c>
      <c r="AD4612" s="5">
        <v>0</v>
      </c>
      <c r="AE4612" s="5">
        <v>0</v>
      </c>
      <c r="AF4612" s="5">
        <v>0</v>
      </c>
      <c r="AG4612" s="5">
        <v>0</v>
      </c>
      <c r="AH4612" s="350">
        <v>0</v>
      </c>
      <c r="AI4612" s="350">
        <v>0</v>
      </c>
      <c r="AK4612" s="199"/>
      <c r="AM4612" s="11"/>
      <c r="AN4612" s="15"/>
      <c r="AO4612" s="11"/>
      <c r="AP4612" s="11"/>
    </row>
    <row r="4613" spans="3:42" outlineLevel="2" x14ac:dyDescent="0.2">
      <c r="C4613" s="252" t="s">
        <v>162</v>
      </c>
      <c r="D4613" s="119" t="s">
        <v>218</v>
      </c>
      <c r="F4613" s="767" t="s">
        <v>613</v>
      </c>
      <c r="H4613" s="797" t="s">
        <v>10</v>
      </c>
      <c r="I4613" s="234" t="s">
        <v>614</v>
      </c>
      <c r="K4613" s="164"/>
      <c r="Q4613" s="135" t="s">
        <v>110</v>
      </c>
      <c r="R4613" s="314">
        <v>0</v>
      </c>
      <c r="S4613" s="315">
        <v>0</v>
      </c>
      <c r="T4613" s="315">
        <v>0</v>
      </c>
      <c r="U4613" s="315">
        <v>0</v>
      </c>
      <c r="V4613" s="315">
        <v>0</v>
      </c>
      <c r="W4613" s="316">
        <v>0</v>
      </c>
      <c r="X4613" s="315">
        <v>0</v>
      </c>
      <c r="Y4613" s="315">
        <v>0</v>
      </c>
      <c r="Z4613" s="315">
        <v>0</v>
      </c>
      <c r="AA4613" s="315">
        <v>0</v>
      </c>
      <c r="AB4613" s="5">
        <v>0</v>
      </c>
      <c r="AC4613" s="5">
        <v>0</v>
      </c>
      <c r="AD4613" s="5">
        <v>0</v>
      </c>
      <c r="AE4613" s="5">
        <v>0</v>
      </c>
      <c r="AF4613" s="5">
        <v>0</v>
      </c>
      <c r="AG4613" s="5">
        <v>0</v>
      </c>
      <c r="AH4613" s="350">
        <v>0</v>
      </c>
      <c r="AI4613" s="350">
        <v>0</v>
      </c>
      <c r="AK4613" s="199"/>
      <c r="AM4613" s="11"/>
      <c r="AN4613" s="15"/>
      <c r="AO4613" s="11"/>
      <c r="AP4613" s="11"/>
    </row>
    <row r="4614" spans="3:42" outlineLevel="2" x14ac:dyDescent="0.2">
      <c r="C4614" s="252" t="s">
        <v>162</v>
      </c>
      <c r="D4614" s="119" t="s">
        <v>218</v>
      </c>
      <c r="F4614" s="783" t="s">
        <v>57</v>
      </c>
      <c r="G4614" s="83"/>
      <c r="H4614" s="798" t="s">
        <v>10</v>
      </c>
      <c r="I4614" s="799"/>
      <c r="J4614" s="83"/>
      <c r="K4614" s="736"/>
      <c r="L4614" s="83"/>
      <c r="M4614" s="83"/>
      <c r="N4614" s="83"/>
      <c r="O4614" s="83"/>
      <c r="P4614" s="83"/>
      <c r="Q4614" s="143" t="s">
        <v>110</v>
      </c>
      <c r="R4614" s="304">
        <v>0</v>
      </c>
      <c r="S4614" s="305">
        <v>0</v>
      </c>
      <c r="T4614" s="305">
        <v>0</v>
      </c>
      <c r="U4614" s="305">
        <v>14.738670000000003</v>
      </c>
      <c r="V4614" s="305">
        <v>18.287044400000006</v>
      </c>
      <c r="W4614" s="306">
        <v>18.688557465600006</v>
      </c>
      <c r="X4614" s="305">
        <v>19.134428591308811</v>
      </c>
      <c r="Y4614" s="305">
        <v>19.566597699037608</v>
      </c>
      <c r="Z4614" s="305">
        <v>20.009682215686837</v>
      </c>
      <c r="AA4614" s="305">
        <v>20.416261259839395</v>
      </c>
      <c r="AB4614" s="307">
        <v>20.818105304199783</v>
      </c>
      <c r="AC4614" s="307">
        <v>21.227824199926463</v>
      </c>
      <c r="AD4614" s="307">
        <v>21.645571393308746</v>
      </c>
      <c r="AE4614" s="307">
        <v>22.071503298293269</v>
      </c>
      <c r="AF4614" s="307">
        <v>22.505779353305439</v>
      </c>
      <c r="AG4614" s="307">
        <v>22.948562079144011</v>
      </c>
      <c r="AH4614" s="362">
        <v>23.400017137968664</v>
      </c>
      <c r="AI4614" s="362">
        <v>23.860313393400855</v>
      </c>
      <c r="AK4614" s="199"/>
      <c r="AM4614" s="11"/>
      <c r="AN4614" s="15"/>
      <c r="AO4614" s="11"/>
      <c r="AP4614" s="11"/>
    </row>
    <row r="4615" spans="3:42" outlineLevel="2" x14ac:dyDescent="0.2">
      <c r="C4615" s="252" t="s">
        <v>162</v>
      </c>
      <c r="D4615" s="119" t="s">
        <v>218</v>
      </c>
      <c r="F4615" s="12"/>
      <c r="H4615" s="234"/>
      <c r="K4615" s="164"/>
      <c r="Q4615" s="16"/>
      <c r="R4615" s="800">
        <v>0</v>
      </c>
      <c r="S4615" s="800">
        <v>0</v>
      </c>
      <c r="T4615" s="800">
        <v>0</v>
      </c>
      <c r="U4615" s="800">
        <v>14.738670000000003</v>
      </c>
      <c r="V4615" s="800">
        <v>19.455044400000006</v>
      </c>
      <c r="W4615" s="800">
        <v>19.921965465600007</v>
      </c>
      <c r="X4615" s="800">
        <v>20.380170671308811</v>
      </c>
      <c r="Y4615" s="800">
        <v>20.828534426077606</v>
      </c>
      <c r="Z4615" s="800">
        <v>21.286762183451316</v>
      </c>
      <c r="AA4615" s="800">
        <v>21.712497427120343</v>
      </c>
      <c r="AB4615" s="800">
        <v>22.146747375662752</v>
      </c>
      <c r="AC4615" s="800">
        <v>22.589682323176007</v>
      </c>
      <c r="AD4615" s="800">
        <v>23.041475969639528</v>
      </c>
      <c r="AE4615" s="800">
        <v>23.50230548903232</v>
      </c>
      <c r="AF4615" s="800">
        <v>23.972351598812967</v>
      </c>
      <c r="AG4615" s="800">
        <v>24.451798630789227</v>
      </c>
      <c r="AH4615" s="800">
        <v>24.940834603405012</v>
      </c>
      <c r="AI4615" s="800">
        <v>25.439651295473112</v>
      </c>
      <c r="AK4615" s="199"/>
      <c r="AM4615" s="11"/>
      <c r="AN4615" s="15"/>
      <c r="AO4615" s="11"/>
      <c r="AP4615" s="11"/>
    </row>
    <row r="4616" spans="3:42" ht="14.25" customHeight="1" outlineLevel="2" x14ac:dyDescent="0.2">
      <c r="C4616" s="252" t="s">
        <v>162</v>
      </c>
      <c r="D4616" s="119" t="s">
        <v>218</v>
      </c>
      <c r="F4616" s="794" t="s">
        <v>615</v>
      </c>
      <c r="AK4616" s="199"/>
      <c r="AM4616" s="11"/>
      <c r="AN4616" s="15"/>
      <c r="AO4616" s="11"/>
      <c r="AP4616" s="11"/>
    </row>
    <row r="4617" spans="3:42" outlineLevel="2" x14ac:dyDescent="0.2">
      <c r="C4617" s="252" t="s">
        <v>162</v>
      </c>
      <c r="D4617" s="119" t="s">
        <v>218</v>
      </c>
      <c r="F4617" s="761" t="s">
        <v>48</v>
      </c>
      <c r="G4617" s="75"/>
      <c r="H4617" s="796" t="s">
        <v>10</v>
      </c>
      <c r="I4617" s="801"/>
      <c r="J4617" s="75"/>
      <c r="K4617" s="741"/>
      <c r="L4617" s="75"/>
      <c r="M4617" s="75"/>
      <c r="N4617" s="75"/>
      <c r="O4617" s="75"/>
      <c r="P4617" s="75"/>
      <c r="Q4617" s="128" t="s">
        <v>110</v>
      </c>
      <c r="R4617" s="299">
        <v>0</v>
      </c>
      <c r="S4617" s="300">
        <v>0</v>
      </c>
      <c r="T4617" s="300">
        <v>0</v>
      </c>
      <c r="U4617" s="300">
        <v>0</v>
      </c>
      <c r="V4617" s="300">
        <v>0</v>
      </c>
      <c r="W4617" s="301">
        <v>0</v>
      </c>
      <c r="X4617" s="300">
        <v>0</v>
      </c>
      <c r="Y4617" s="300">
        <v>0</v>
      </c>
      <c r="Z4617" s="300">
        <v>0</v>
      </c>
      <c r="AA4617" s="300">
        <v>0</v>
      </c>
      <c r="AB4617" s="302">
        <v>0</v>
      </c>
      <c r="AC4617" s="302">
        <v>0</v>
      </c>
      <c r="AD4617" s="302">
        <v>0</v>
      </c>
      <c r="AE4617" s="302">
        <v>0</v>
      </c>
      <c r="AF4617" s="302">
        <v>0</v>
      </c>
      <c r="AG4617" s="302">
        <v>0</v>
      </c>
      <c r="AH4617" s="348">
        <v>0</v>
      </c>
      <c r="AI4617" s="348">
        <v>0</v>
      </c>
      <c r="AK4617" s="199"/>
      <c r="AM4617" s="11"/>
      <c r="AN4617" s="15"/>
      <c r="AO4617" s="11"/>
      <c r="AP4617" s="11"/>
    </row>
    <row r="4618" spans="3:42" outlineLevel="2" x14ac:dyDescent="0.2">
      <c r="C4618" s="252" t="s">
        <v>162</v>
      </c>
      <c r="D4618" s="119" t="s">
        <v>218</v>
      </c>
      <c r="F4618" s="767" t="s">
        <v>55</v>
      </c>
      <c r="H4618" s="797" t="s">
        <v>10</v>
      </c>
      <c r="K4618" s="164"/>
      <c r="Q4618" s="135" t="s">
        <v>110</v>
      </c>
      <c r="R4618" s="314">
        <v>0</v>
      </c>
      <c r="S4618" s="315">
        <v>0</v>
      </c>
      <c r="T4618" s="315">
        <v>0</v>
      </c>
      <c r="U4618" s="315">
        <v>0</v>
      </c>
      <c r="V4618" s="315">
        <v>1.1679999999999999</v>
      </c>
      <c r="W4618" s="316">
        <v>1.2334080000000001</v>
      </c>
      <c r="X4618" s="315">
        <v>1.2457420800000001</v>
      </c>
      <c r="Y4618" s="315">
        <v>1.2619367270399999</v>
      </c>
      <c r="Z4618" s="315">
        <v>1.27707996776448</v>
      </c>
      <c r="AA4618" s="315">
        <v>1.296236167280947</v>
      </c>
      <c r="AB4618" s="5">
        <v>1.3286420714629705</v>
      </c>
      <c r="AC4618" s="5">
        <v>1.3618581232495446</v>
      </c>
      <c r="AD4618" s="5">
        <v>1.3959045763307831</v>
      </c>
      <c r="AE4618" s="5">
        <v>1.4308021907390527</v>
      </c>
      <c r="AF4618" s="5">
        <v>1.466572245507529</v>
      </c>
      <c r="AG4618" s="5">
        <v>1.5032365516452171</v>
      </c>
      <c r="AH4618" s="350">
        <v>1.5408174654363473</v>
      </c>
      <c r="AI4618" s="350">
        <v>1.579337902072256</v>
      </c>
      <c r="AK4618" s="199"/>
      <c r="AM4618" s="11"/>
      <c r="AN4618" s="15"/>
      <c r="AO4618" s="11"/>
      <c r="AP4618" s="11"/>
    </row>
    <row r="4619" spans="3:42" outlineLevel="2" x14ac:dyDescent="0.2">
      <c r="C4619" s="252" t="s">
        <v>162</v>
      </c>
      <c r="D4619" s="119" t="s">
        <v>218</v>
      </c>
      <c r="F4619" s="783" t="s">
        <v>57</v>
      </c>
      <c r="G4619" s="83"/>
      <c r="H4619" s="798" t="s">
        <v>10</v>
      </c>
      <c r="I4619" s="799"/>
      <c r="J4619" s="83"/>
      <c r="K4619" s="736"/>
      <c r="L4619" s="83"/>
      <c r="M4619" s="83"/>
      <c r="N4619" s="83"/>
      <c r="O4619" s="83"/>
      <c r="P4619" s="83"/>
      <c r="Q4619" s="143" t="s">
        <v>110</v>
      </c>
      <c r="R4619" s="304">
        <v>0</v>
      </c>
      <c r="S4619" s="305">
        <v>0</v>
      </c>
      <c r="T4619" s="305">
        <v>0</v>
      </c>
      <c r="U4619" s="305">
        <v>14.738670000000003</v>
      </c>
      <c r="V4619" s="305">
        <v>18.287044400000006</v>
      </c>
      <c r="W4619" s="306">
        <v>18.688557465600006</v>
      </c>
      <c r="X4619" s="305">
        <v>19.134428591308811</v>
      </c>
      <c r="Y4619" s="305">
        <v>19.566597699037608</v>
      </c>
      <c r="Z4619" s="305">
        <v>20.009682215686837</v>
      </c>
      <c r="AA4619" s="305">
        <v>20.416261259839395</v>
      </c>
      <c r="AB4619" s="307">
        <v>20.818105304199783</v>
      </c>
      <c r="AC4619" s="307">
        <v>21.227824199926463</v>
      </c>
      <c r="AD4619" s="307">
        <v>21.645571393308746</v>
      </c>
      <c r="AE4619" s="307">
        <v>22.071503298293269</v>
      </c>
      <c r="AF4619" s="307">
        <v>22.505779353305439</v>
      </c>
      <c r="AG4619" s="307">
        <v>22.948562079144011</v>
      </c>
      <c r="AH4619" s="362">
        <v>23.400017137968664</v>
      </c>
      <c r="AI4619" s="362">
        <v>23.860313393400855</v>
      </c>
      <c r="AK4619" s="199"/>
      <c r="AM4619" s="11"/>
      <c r="AN4619" s="15"/>
      <c r="AO4619" s="11"/>
      <c r="AP4619" s="11"/>
    </row>
    <row r="4620" spans="3:42" outlineLevel="2" x14ac:dyDescent="0.2">
      <c r="C4620" s="252" t="s">
        <v>162</v>
      </c>
      <c r="D4620" s="119" t="s">
        <v>218</v>
      </c>
      <c r="F4620" s="12"/>
      <c r="H4620" s="164"/>
      <c r="K4620" s="164"/>
      <c r="Q4620" s="16"/>
      <c r="R4620" s="800">
        <v>0</v>
      </c>
      <c r="S4620" s="800">
        <v>0</v>
      </c>
      <c r="T4620" s="800">
        <v>0</v>
      </c>
      <c r="U4620" s="800">
        <v>14.738670000000003</v>
      </c>
      <c r="V4620" s="800">
        <v>19.455044400000006</v>
      </c>
      <c r="W4620" s="800">
        <v>19.921965465600007</v>
      </c>
      <c r="X4620" s="800">
        <v>20.380170671308811</v>
      </c>
      <c r="Y4620" s="800">
        <v>20.828534426077606</v>
      </c>
      <c r="Z4620" s="800">
        <v>21.286762183451316</v>
      </c>
      <c r="AA4620" s="800">
        <v>21.712497427120343</v>
      </c>
      <c r="AB4620" s="800">
        <v>22.146747375662752</v>
      </c>
      <c r="AC4620" s="800">
        <v>22.589682323176007</v>
      </c>
      <c r="AD4620" s="800">
        <v>23.041475969639528</v>
      </c>
      <c r="AE4620" s="800">
        <v>23.50230548903232</v>
      </c>
      <c r="AF4620" s="800">
        <v>23.972351598812967</v>
      </c>
      <c r="AG4620" s="800">
        <v>24.451798630789227</v>
      </c>
      <c r="AH4620" s="800">
        <v>24.940834603405012</v>
      </c>
      <c r="AI4620" s="800">
        <v>25.439651295473112</v>
      </c>
      <c r="AK4620" s="199"/>
      <c r="AM4620" s="11"/>
      <c r="AN4620" s="15"/>
      <c r="AO4620" s="11"/>
      <c r="AP4620" s="11"/>
    </row>
    <row r="4621" spans="3:42" ht="15" customHeight="1" outlineLevel="2" x14ac:dyDescent="0.2">
      <c r="C4621" s="252" t="s">
        <v>162</v>
      </c>
      <c r="D4621" s="119" t="s">
        <v>218</v>
      </c>
      <c r="F4621" s="794" t="s">
        <v>69</v>
      </c>
      <c r="AK4621" s="199"/>
      <c r="AM4621" s="11"/>
      <c r="AN4621" s="15"/>
      <c r="AO4621" s="11"/>
      <c r="AP4621" s="11"/>
    </row>
    <row r="4622" spans="3:42" outlineLevel="2" x14ac:dyDescent="0.2">
      <c r="C4622" s="252" t="s">
        <v>162</v>
      </c>
      <c r="D4622" s="119" t="s">
        <v>218</v>
      </c>
      <c r="F4622" s="761" t="s">
        <v>9</v>
      </c>
      <c r="G4622" s="75"/>
      <c r="H4622" s="796" t="s">
        <v>10</v>
      </c>
      <c r="I4622" s="801"/>
      <c r="J4622" s="75"/>
      <c r="K4622" s="741"/>
      <c r="L4622" s="75"/>
      <c r="M4622" s="75"/>
      <c r="N4622" s="75"/>
      <c r="O4622" s="75"/>
      <c r="P4622" s="75"/>
      <c r="Q4622" s="128" t="s">
        <v>110</v>
      </c>
      <c r="R4622" s="299">
        <v>0</v>
      </c>
      <c r="S4622" s="300">
        <v>0</v>
      </c>
      <c r="T4622" s="300">
        <v>0</v>
      </c>
      <c r="U4622" s="300">
        <v>0</v>
      </c>
      <c r="V4622" s="300">
        <v>0</v>
      </c>
      <c r="W4622" s="301">
        <v>0</v>
      </c>
      <c r="X4622" s="300">
        <v>0</v>
      </c>
      <c r="Y4622" s="300">
        <v>0</v>
      </c>
      <c r="Z4622" s="300">
        <v>0</v>
      </c>
      <c r="AA4622" s="300">
        <v>0</v>
      </c>
      <c r="AB4622" s="302">
        <v>0</v>
      </c>
      <c r="AC4622" s="302">
        <v>0</v>
      </c>
      <c r="AD4622" s="302">
        <v>0</v>
      </c>
      <c r="AE4622" s="302">
        <v>0</v>
      </c>
      <c r="AF4622" s="302">
        <v>0</v>
      </c>
      <c r="AG4622" s="302">
        <v>0</v>
      </c>
      <c r="AH4622" s="348">
        <v>0</v>
      </c>
      <c r="AI4622" s="348">
        <v>0</v>
      </c>
      <c r="AK4622" s="199"/>
      <c r="AM4622" s="11"/>
      <c r="AN4622" s="15"/>
      <c r="AO4622" s="11"/>
      <c r="AP4622" s="11"/>
    </row>
    <row r="4623" spans="3:42" outlineLevel="2" x14ac:dyDescent="0.2">
      <c r="C4623" s="252" t="s">
        <v>162</v>
      </c>
      <c r="D4623" s="119" t="s">
        <v>218</v>
      </c>
      <c r="F4623" s="767" t="s">
        <v>14</v>
      </c>
      <c r="H4623" s="797" t="s">
        <v>10</v>
      </c>
      <c r="K4623" s="164"/>
      <c r="Q4623" s="135" t="s">
        <v>110</v>
      </c>
      <c r="R4623" s="314">
        <v>0</v>
      </c>
      <c r="S4623" s="315">
        <v>0</v>
      </c>
      <c r="T4623" s="315">
        <v>0</v>
      </c>
      <c r="U4623" s="315">
        <v>0</v>
      </c>
      <c r="V4623" s="315">
        <v>0</v>
      </c>
      <c r="W4623" s="316">
        <v>0</v>
      </c>
      <c r="X4623" s="315">
        <v>0</v>
      </c>
      <c r="Y4623" s="315">
        <v>0</v>
      </c>
      <c r="Z4623" s="315">
        <v>0</v>
      </c>
      <c r="AA4623" s="315">
        <v>0</v>
      </c>
      <c r="AB4623" s="5">
        <v>0</v>
      </c>
      <c r="AC4623" s="5">
        <v>0</v>
      </c>
      <c r="AD4623" s="5">
        <v>0</v>
      </c>
      <c r="AE4623" s="5">
        <v>0</v>
      </c>
      <c r="AF4623" s="5">
        <v>0</v>
      </c>
      <c r="AG4623" s="5">
        <v>0</v>
      </c>
      <c r="AH4623" s="350">
        <v>0</v>
      </c>
      <c r="AI4623" s="350">
        <v>0</v>
      </c>
      <c r="AJ4623" s="289"/>
      <c r="AK4623" s="199"/>
      <c r="AM4623" s="11"/>
      <c r="AN4623" s="15"/>
      <c r="AO4623" s="11"/>
      <c r="AP4623" s="11"/>
    </row>
    <row r="4624" spans="3:42" outlineLevel="2" x14ac:dyDescent="0.2">
      <c r="C4624" s="252" t="s">
        <v>162</v>
      </c>
      <c r="D4624" s="119" t="s">
        <v>218</v>
      </c>
      <c r="F4624" s="783" t="s">
        <v>16</v>
      </c>
      <c r="G4624" s="83"/>
      <c r="H4624" s="798" t="s">
        <v>10</v>
      </c>
      <c r="I4624" s="799"/>
      <c r="J4624" s="83"/>
      <c r="K4624" s="736"/>
      <c r="L4624" s="83"/>
      <c r="M4624" s="83"/>
      <c r="N4624" s="83"/>
      <c r="O4624" s="83"/>
      <c r="P4624" s="83"/>
      <c r="Q4624" s="143" t="s">
        <v>110</v>
      </c>
      <c r="R4624" s="304">
        <v>0</v>
      </c>
      <c r="S4624" s="305">
        <v>0</v>
      </c>
      <c r="T4624" s="305">
        <v>0</v>
      </c>
      <c r="U4624" s="305">
        <v>0</v>
      </c>
      <c r="V4624" s="305">
        <v>0</v>
      </c>
      <c r="W4624" s="306">
        <v>0</v>
      </c>
      <c r="X4624" s="305">
        <v>0</v>
      </c>
      <c r="Y4624" s="305">
        <v>0</v>
      </c>
      <c r="Z4624" s="305">
        <v>0</v>
      </c>
      <c r="AA4624" s="305">
        <v>0</v>
      </c>
      <c r="AB4624" s="307">
        <v>0</v>
      </c>
      <c r="AC4624" s="307">
        <v>0</v>
      </c>
      <c r="AD4624" s="307">
        <v>0</v>
      </c>
      <c r="AE4624" s="307">
        <v>0</v>
      </c>
      <c r="AF4624" s="307">
        <v>0</v>
      </c>
      <c r="AG4624" s="307">
        <v>0</v>
      </c>
      <c r="AH4624" s="362">
        <v>0</v>
      </c>
      <c r="AI4624" s="362">
        <v>0</v>
      </c>
      <c r="AK4624" s="199"/>
      <c r="AM4624" s="11"/>
      <c r="AN4624" s="15"/>
      <c r="AO4624" s="11"/>
      <c r="AP4624" s="11"/>
    </row>
    <row r="4625" spans="3:42" outlineLevel="2" x14ac:dyDescent="0.2">
      <c r="C4625" s="252" t="s">
        <v>162</v>
      </c>
      <c r="D4625" s="119" t="s">
        <v>218</v>
      </c>
      <c r="F4625" s="12"/>
      <c r="H4625" s="797"/>
      <c r="K4625" s="164"/>
      <c r="Q4625" s="16"/>
      <c r="R4625" s="800">
        <v>0</v>
      </c>
      <c r="S4625" s="800">
        <v>0</v>
      </c>
      <c r="T4625" s="800">
        <v>0</v>
      </c>
      <c r="U4625" s="800">
        <v>0</v>
      </c>
      <c r="V4625" s="800">
        <v>0</v>
      </c>
      <c r="W4625" s="800">
        <v>0</v>
      </c>
      <c r="X4625" s="800">
        <v>0</v>
      </c>
      <c r="Y4625" s="800">
        <v>0</v>
      </c>
      <c r="Z4625" s="800">
        <v>0</v>
      </c>
      <c r="AA4625" s="800">
        <v>0</v>
      </c>
      <c r="AB4625" s="800">
        <v>0</v>
      </c>
      <c r="AC4625" s="800">
        <v>0</v>
      </c>
      <c r="AD4625" s="800">
        <v>0</v>
      </c>
      <c r="AE4625" s="800">
        <v>0</v>
      </c>
      <c r="AF4625" s="800">
        <v>0</v>
      </c>
      <c r="AG4625" s="800">
        <v>0</v>
      </c>
      <c r="AH4625" s="800">
        <v>0</v>
      </c>
      <c r="AI4625" s="800">
        <v>0</v>
      </c>
      <c r="AK4625" s="199"/>
      <c r="AM4625" s="11"/>
      <c r="AN4625" s="15"/>
      <c r="AO4625" s="11"/>
      <c r="AP4625" s="11"/>
    </row>
    <row r="4626" spans="3:42" ht="17.25" customHeight="1" outlineLevel="2" x14ac:dyDescent="0.2">
      <c r="C4626" s="252" t="s">
        <v>162</v>
      </c>
      <c r="D4626" s="119" t="s">
        <v>218</v>
      </c>
      <c r="F4626" s="794" t="s">
        <v>616</v>
      </c>
      <c r="AK4626" s="199"/>
      <c r="AM4626" s="11"/>
      <c r="AN4626" s="15"/>
      <c r="AO4626" s="11"/>
      <c r="AP4626" s="11"/>
    </row>
    <row r="4627" spans="3:42" outlineLevel="2" x14ac:dyDescent="0.2">
      <c r="C4627" s="252" t="s">
        <v>162</v>
      </c>
      <c r="D4627" s="119" t="s">
        <v>218</v>
      </c>
      <c r="F4627" s="761" t="s">
        <v>48</v>
      </c>
      <c r="G4627" s="75"/>
      <c r="H4627" s="796" t="s">
        <v>10</v>
      </c>
      <c r="I4627" s="228" t="s">
        <v>617</v>
      </c>
      <c r="J4627" s="75"/>
      <c r="K4627" s="741"/>
      <c r="L4627" s="75"/>
      <c r="M4627" s="75"/>
      <c r="N4627" s="75"/>
      <c r="O4627" s="75"/>
      <c r="P4627" s="75"/>
      <c r="Q4627" s="128" t="s">
        <v>110</v>
      </c>
      <c r="R4627" s="299">
        <v>0</v>
      </c>
      <c r="S4627" s="300">
        <v>0</v>
      </c>
      <c r="T4627" s="300">
        <v>0</v>
      </c>
      <c r="U4627" s="300">
        <v>0</v>
      </c>
      <c r="V4627" s="300">
        <v>0</v>
      </c>
      <c r="W4627" s="301">
        <v>0</v>
      </c>
      <c r="X4627" s="300">
        <v>0</v>
      </c>
      <c r="Y4627" s="300">
        <v>0</v>
      </c>
      <c r="Z4627" s="300">
        <v>0</v>
      </c>
      <c r="AA4627" s="300">
        <v>0</v>
      </c>
      <c r="AB4627" s="302">
        <v>0</v>
      </c>
      <c r="AC4627" s="302">
        <v>0</v>
      </c>
      <c r="AD4627" s="302">
        <v>0</v>
      </c>
      <c r="AE4627" s="302">
        <v>0</v>
      </c>
      <c r="AF4627" s="302">
        <v>0</v>
      </c>
      <c r="AG4627" s="302">
        <v>0</v>
      </c>
      <c r="AH4627" s="348">
        <v>0</v>
      </c>
      <c r="AI4627" s="348">
        <v>0</v>
      </c>
      <c r="AJ4627" s="289"/>
      <c r="AK4627" s="199"/>
      <c r="AM4627" s="11"/>
      <c r="AN4627" s="15"/>
      <c r="AO4627" s="11"/>
      <c r="AP4627" s="11"/>
    </row>
    <row r="4628" spans="3:42" outlineLevel="2" x14ac:dyDescent="0.2">
      <c r="C4628" s="252" t="s">
        <v>162</v>
      </c>
      <c r="D4628" s="119" t="s">
        <v>218</v>
      </c>
      <c r="F4628" s="767" t="s">
        <v>55</v>
      </c>
      <c r="H4628" s="797" t="s">
        <v>10</v>
      </c>
      <c r="I4628" s="234" t="s">
        <v>617</v>
      </c>
      <c r="K4628" s="164"/>
      <c r="Q4628" s="135" t="s">
        <v>110</v>
      </c>
      <c r="R4628" s="314">
        <v>0</v>
      </c>
      <c r="S4628" s="315">
        <v>0</v>
      </c>
      <c r="T4628" s="315">
        <v>0</v>
      </c>
      <c r="U4628" s="315">
        <v>0</v>
      </c>
      <c r="V4628" s="315">
        <v>1.1679999999999999</v>
      </c>
      <c r="W4628" s="316">
        <v>1.2334080000000001</v>
      </c>
      <c r="X4628" s="315">
        <v>1.2457420800000001</v>
      </c>
      <c r="Y4628" s="315">
        <v>1.2619367270399999</v>
      </c>
      <c r="Z4628" s="315">
        <v>1.27707996776448</v>
      </c>
      <c r="AA4628" s="315">
        <v>1.296236167280947</v>
      </c>
      <c r="AB4628" s="5">
        <v>1.3286420714629705</v>
      </c>
      <c r="AC4628" s="5">
        <v>1.3618581232495446</v>
      </c>
      <c r="AD4628" s="5">
        <v>1.3959045763307831</v>
      </c>
      <c r="AE4628" s="5">
        <v>1.4308021907390527</v>
      </c>
      <c r="AF4628" s="5">
        <v>1.466572245507529</v>
      </c>
      <c r="AG4628" s="5">
        <v>1.5032365516452171</v>
      </c>
      <c r="AH4628" s="350">
        <v>1.5408174654363473</v>
      </c>
      <c r="AI4628" s="350">
        <v>1.579337902072256</v>
      </c>
      <c r="AK4628" s="199"/>
      <c r="AM4628" s="11"/>
      <c r="AN4628" s="15"/>
      <c r="AO4628" s="11"/>
      <c r="AP4628" s="11"/>
    </row>
    <row r="4629" spans="3:42" outlineLevel="2" x14ac:dyDescent="0.2">
      <c r="C4629" s="252" t="s">
        <v>162</v>
      </c>
      <c r="D4629" s="119" t="s">
        <v>218</v>
      </c>
      <c r="F4629" s="783" t="s">
        <v>57</v>
      </c>
      <c r="G4629" s="83"/>
      <c r="H4629" s="798" t="s">
        <v>10</v>
      </c>
      <c r="I4629" s="240" t="s">
        <v>617</v>
      </c>
      <c r="J4629" s="83"/>
      <c r="K4629" s="736"/>
      <c r="L4629" s="83"/>
      <c r="M4629" s="83"/>
      <c r="N4629" s="83"/>
      <c r="O4629" s="83"/>
      <c r="P4629" s="83"/>
      <c r="Q4629" s="143" t="s">
        <v>110</v>
      </c>
      <c r="R4629" s="304">
        <v>0</v>
      </c>
      <c r="S4629" s="305">
        <v>0</v>
      </c>
      <c r="T4629" s="305">
        <v>0</v>
      </c>
      <c r="U4629" s="305">
        <v>14.738670000000003</v>
      </c>
      <c r="V4629" s="305">
        <v>18.287044400000006</v>
      </c>
      <c r="W4629" s="306">
        <v>18.688557465600006</v>
      </c>
      <c r="X4629" s="305">
        <v>19.134428591308811</v>
      </c>
      <c r="Y4629" s="305">
        <v>19.566597699037608</v>
      </c>
      <c r="Z4629" s="305">
        <v>20.009682215686837</v>
      </c>
      <c r="AA4629" s="305">
        <v>20.416261259839395</v>
      </c>
      <c r="AB4629" s="307">
        <v>20.818105304199783</v>
      </c>
      <c r="AC4629" s="307">
        <v>21.227824199926463</v>
      </c>
      <c r="AD4629" s="307">
        <v>21.645571393308746</v>
      </c>
      <c r="AE4629" s="307">
        <v>22.071503298293269</v>
      </c>
      <c r="AF4629" s="307">
        <v>22.505779353305439</v>
      </c>
      <c r="AG4629" s="307">
        <v>22.948562079144011</v>
      </c>
      <c r="AH4629" s="362">
        <v>23.400017137968664</v>
      </c>
      <c r="AI4629" s="362">
        <v>23.860313393400855</v>
      </c>
      <c r="AK4629" s="199"/>
      <c r="AM4629" s="11"/>
      <c r="AN4629" s="15"/>
      <c r="AO4629" s="11"/>
      <c r="AP4629" s="11"/>
    </row>
    <row r="4630" spans="3:42" outlineLevel="2" x14ac:dyDescent="0.2">
      <c r="C4630" s="252" t="s">
        <v>162</v>
      </c>
      <c r="D4630" s="119" t="s">
        <v>218</v>
      </c>
      <c r="F4630" s="802" t="s">
        <v>618</v>
      </c>
      <c r="R4630" s="800">
        <v>0</v>
      </c>
      <c r="S4630" s="800">
        <v>0</v>
      </c>
      <c r="T4630" s="800">
        <v>0</v>
      </c>
      <c r="U4630" s="800">
        <v>14.738670000000003</v>
      </c>
      <c r="V4630" s="800">
        <v>19.455044400000006</v>
      </c>
      <c r="W4630" s="800">
        <v>19.921965465600007</v>
      </c>
      <c r="X4630" s="800">
        <v>20.380170671308811</v>
      </c>
      <c r="Y4630" s="800">
        <v>20.828534426077606</v>
      </c>
      <c r="Z4630" s="800">
        <v>21.286762183451316</v>
      </c>
      <c r="AA4630" s="800">
        <v>21.712497427120343</v>
      </c>
      <c r="AB4630" s="800">
        <v>22.146747375662752</v>
      </c>
      <c r="AC4630" s="800">
        <v>22.589682323176007</v>
      </c>
      <c r="AD4630" s="800">
        <v>23.041475969639528</v>
      </c>
      <c r="AE4630" s="800">
        <v>23.50230548903232</v>
      </c>
      <c r="AF4630" s="800">
        <v>23.972351598812967</v>
      </c>
      <c r="AG4630" s="800">
        <v>24.451798630789227</v>
      </c>
      <c r="AH4630" s="800">
        <v>24.940834603405012</v>
      </c>
      <c r="AI4630" s="800">
        <v>25.439651295473112</v>
      </c>
      <c r="AK4630" s="199"/>
      <c r="AM4630" s="11"/>
      <c r="AN4630" s="15"/>
      <c r="AO4630" s="11"/>
      <c r="AP4630" s="11"/>
    </row>
    <row r="4631" spans="3:42" outlineLevel="2" x14ac:dyDescent="0.2">
      <c r="C4631" s="252" t="s">
        <v>162</v>
      </c>
      <c r="D4631" s="119" t="s">
        <v>218</v>
      </c>
      <c r="R4631" s="5"/>
      <c r="S4631" s="5"/>
      <c r="T4631" s="5"/>
      <c r="U4631" s="5"/>
      <c r="V4631" s="5"/>
      <c r="W4631" s="5"/>
      <c r="X4631" s="5"/>
      <c r="Y4631" s="5"/>
      <c r="AK4631" s="199"/>
      <c r="AM4631" s="11"/>
      <c r="AN4631" s="15"/>
      <c r="AO4631" s="11"/>
      <c r="AP4631" s="11"/>
    </row>
    <row r="4632" spans="3:42" outlineLevel="2" x14ac:dyDescent="0.2">
      <c r="C4632" s="252" t="s">
        <v>162</v>
      </c>
      <c r="D4632" s="119" t="s">
        <v>218</v>
      </c>
      <c r="F4632" s="789" t="s">
        <v>619</v>
      </c>
      <c r="G4632" s="790"/>
      <c r="H4632" s="803"/>
      <c r="I4632" s="790"/>
      <c r="J4632" s="790"/>
      <c r="K4632" s="792"/>
      <c r="L4632" s="789"/>
      <c r="M4632" s="789"/>
      <c r="N4632" s="789"/>
      <c r="O4632" s="789"/>
      <c r="P4632" s="789"/>
      <c r="Q4632" s="792"/>
      <c r="R4632" s="793"/>
      <c r="S4632" s="793"/>
      <c r="T4632" s="793"/>
      <c r="U4632" s="793"/>
      <c r="V4632" s="793"/>
      <c r="W4632" s="793"/>
      <c r="X4632" s="793"/>
      <c r="Y4632" s="793"/>
      <c r="Z4632" s="793"/>
      <c r="AA4632" s="793"/>
      <c r="AB4632" s="793"/>
      <c r="AC4632" s="793"/>
      <c r="AD4632" s="793"/>
      <c r="AE4632" s="793"/>
      <c r="AF4632" s="793"/>
      <c r="AG4632" s="793"/>
      <c r="AH4632" s="789"/>
      <c r="AI4632" s="789"/>
      <c r="AK4632" s="199"/>
      <c r="AM4632" s="11"/>
      <c r="AN4632" s="15"/>
      <c r="AO4632" s="11"/>
      <c r="AP4632" s="11"/>
    </row>
    <row r="4633" spans="3:42" outlineLevel="2" x14ac:dyDescent="0.2">
      <c r="C4633" s="252" t="s">
        <v>162</v>
      </c>
      <c r="D4633" s="119" t="s">
        <v>218</v>
      </c>
      <c r="F4633" t="s">
        <v>620</v>
      </c>
      <c r="AK4633" s="199"/>
      <c r="AM4633" s="11"/>
      <c r="AN4633" s="15"/>
      <c r="AO4633" s="11"/>
      <c r="AP4633" s="11"/>
    </row>
    <row r="4634" spans="3:42" outlineLevel="2" x14ac:dyDescent="0.2">
      <c r="C4634" s="252" t="s">
        <v>162</v>
      </c>
      <c r="D4634" s="119" t="s">
        <v>218</v>
      </c>
      <c r="F4634" s="761" t="s">
        <v>48</v>
      </c>
      <c r="G4634" s="75"/>
      <c r="H4634" s="796" t="s">
        <v>10</v>
      </c>
      <c r="I4634" s="801"/>
      <c r="J4634" s="75"/>
      <c r="K4634" s="741"/>
      <c r="L4634" s="75"/>
      <c r="M4634" s="75"/>
      <c r="N4634" s="75"/>
      <c r="O4634" s="75"/>
      <c r="P4634" s="75"/>
      <c r="Q4634" s="128" t="s">
        <v>536</v>
      </c>
      <c r="R4634" s="804">
        <v>0</v>
      </c>
      <c r="S4634" s="805">
        <v>0</v>
      </c>
      <c r="T4634" s="805">
        <v>0</v>
      </c>
      <c r="U4634" s="805">
        <v>0</v>
      </c>
      <c r="V4634" s="805">
        <v>0</v>
      </c>
      <c r="W4634" s="806">
        <v>0</v>
      </c>
      <c r="X4634" s="805">
        <v>0</v>
      </c>
      <c r="Y4634" s="805">
        <v>0</v>
      </c>
      <c r="Z4634" s="805">
        <v>0</v>
      </c>
      <c r="AA4634" s="805">
        <v>0</v>
      </c>
      <c r="AB4634" s="805">
        <v>0</v>
      </c>
      <c r="AC4634" s="805">
        <v>0</v>
      </c>
      <c r="AD4634" s="805">
        <v>0</v>
      </c>
      <c r="AE4634" s="805">
        <v>0</v>
      </c>
      <c r="AF4634" s="805">
        <v>0</v>
      </c>
      <c r="AG4634" s="805">
        <v>0</v>
      </c>
      <c r="AH4634" s="808">
        <v>0</v>
      </c>
      <c r="AI4634" s="808">
        <v>0</v>
      </c>
      <c r="AJ4634" s="289"/>
      <c r="AK4634" s="199"/>
      <c r="AM4634" s="11"/>
      <c r="AN4634" s="15"/>
      <c r="AO4634" s="11"/>
      <c r="AP4634" s="11"/>
    </row>
    <row r="4635" spans="3:42" outlineLevel="2" x14ac:dyDescent="0.2">
      <c r="C4635" s="252" t="s">
        <v>162</v>
      </c>
      <c r="D4635" s="119" t="s">
        <v>218</v>
      </c>
      <c r="F4635" s="767" t="s">
        <v>55</v>
      </c>
      <c r="H4635" s="797" t="s">
        <v>10</v>
      </c>
      <c r="K4635" s="164"/>
      <c r="Q4635" s="135" t="s">
        <v>536</v>
      </c>
      <c r="R4635" s="809">
        <v>0</v>
      </c>
      <c r="S4635" s="810">
        <v>0</v>
      </c>
      <c r="T4635" s="810">
        <v>0</v>
      </c>
      <c r="U4635" s="810">
        <v>0</v>
      </c>
      <c r="V4635" s="810">
        <v>0.8044077134986225</v>
      </c>
      <c r="W4635" s="811">
        <v>0.84945454545454546</v>
      </c>
      <c r="X4635" s="810">
        <v>0.85794909090909099</v>
      </c>
      <c r="Y4635" s="810">
        <v>0.86910242909090907</v>
      </c>
      <c r="Z4635" s="810">
        <v>0.87953165824000001</v>
      </c>
      <c r="AA4635" s="810">
        <v>0.89272463311359984</v>
      </c>
      <c r="AB4635" s="810">
        <v>0.91504274894143967</v>
      </c>
      <c r="AC4635" s="810">
        <v>0.93791881766497565</v>
      </c>
      <c r="AD4635" s="810">
        <v>0.96136678810659992</v>
      </c>
      <c r="AE4635" s="810">
        <v>0.98540095780926484</v>
      </c>
      <c r="AF4635" s="810">
        <v>1.0100359817544966</v>
      </c>
      <c r="AG4635" s="810">
        <v>1.0352868812983589</v>
      </c>
      <c r="AH4635" s="812">
        <v>1.0611690533308176</v>
      </c>
      <c r="AI4635" s="812">
        <v>1.0876982796640882</v>
      </c>
      <c r="AK4635" s="199"/>
      <c r="AM4635" s="11"/>
      <c r="AN4635" s="15"/>
      <c r="AO4635" s="11"/>
      <c r="AP4635" s="11"/>
    </row>
    <row r="4636" spans="3:42" outlineLevel="2" x14ac:dyDescent="0.2">
      <c r="C4636" s="252" t="s">
        <v>162</v>
      </c>
      <c r="D4636" s="119" t="s">
        <v>218</v>
      </c>
      <c r="F4636" s="783" t="s">
        <v>57</v>
      </c>
      <c r="G4636" s="83"/>
      <c r="H4636" s="798" t="s">
        <v>10</v>
      </c>
      <c r="I4636" s="799"/>
      <c r="J4636" s="83"/>
      <c r="K4636" s="736"/>
      <c r="L4636" s="83"/>
      <c r="M4636" s="83"/>
      <c r="N4636" s="83"/>
      <c r="O4636" s="83"/>
      <c r="P4636" s="83"/>
      <c r="Q4636" s="143" t="s">
        <v>536</v>
      </c>
      <c r="R4636" s="813">
        <v>0</v>
      </c>
      <c r="S4636" s="814">
        <v>0</v>
      </c>
      <c r="T4636" s="814">
        <v>0</v>
      </c>
      <c r="U4636" s="814">
        <v>24.163734097391998</v>
      </c>
      <c r="V4636" s="814">
        <v>29.981218000593103</v>
      </c>
      <c r="W4636" s="815">
        <v>30.639490080352477</v>
      </c>
      <c r="X4636" s="814">
        <v>31.370486250517928</v>
      </c>
      <c r="Y4636" s="814">
        <v>32.079018255391219</v>
      </c>
      <c r="Z4636" s="814">
        <v>32.805445839629378</v>
      </c>
      <c r="AA4636" s="814">
        <v>33.472023482827446</v>
      </c>
      <c r="AB4636" s="814">
        <v>34.130838195182434</v>
      </c>
      <c r="AC4636" s="814">
        <v>34.802563557851968</v>
      </c>
      <c r="AD4636" s="814">
        <v>35.487451142744042</v>
      </c>
      <c r="AE4636" s="814">
        <v>36.18575738717734</v>
      </c>
      <c r="AF4636" s="814">
        <v>36.897743687038748</v>
      </c>
      <c r="AG4636" s="814">
        <v>37.623676491700344</v>
      </c>
      <c r="AH4636" s="816">
        <v>38.363827400728184</v>
      </c>
      <c r="AI4636" s="816">
        <v>39.11847326241643</v>
      </c>
      <c r="AK4636" s="199"/>
      <c r="AM4636" s="11"/>
      <c r="AN4636" s="15"/>
      <c r="AO4636" s="11"/>
      <c r="AP4636" s="11"/>
    </row>
    <row r="4637" spans="3:42" outlineLevel="2" x14ac:dyDescent="0.2">
      <c r="C4637" s="252" t="s">
        <v>162</v>
      </c>
      <c r="D4637" s="119" t="s">
        <v>218</v>
      </c>
      <c r="H4637" s="798"/>
      <c r="AK4637" s="199"/>
      <c r="AM4637" s="11"/>
      <c r="AN4637" s="15"/>
      <c r="AO4637" s="11"/>
      <c r="AP4637" s="11"/>
    </row>
    <row r="4638" spans="3:42" outlineLevel="2" x14ac:dyDescent="0.2">
      <c r="C4638" s="252" t="s">
        <v>162</v>
      </c>
      <c r="D4638" s="119" t="s">
        <v>218</v>
      </c>
      <c r="F4638" s="789" t="s">
        <v>621</v>
      </c>
      <c r="G4638" s="790"/>
      <c r="H4638" s="803"/>
      <c r="I4638" s="790"/>
      <c r="J4638" s="790"/>
      <c r="K4638" s="792"/>
      <c r="L4638" s="789"/>
      <c r="M4638" s="789"/>
      <c r="N4638" s="789"/>
      <c r="O4638" s="789"/>
      <c r="P4638" s="789"/>
      <c r="Q4638" s="792"/>
      <c r="R4638" s="793"/>
      <c r="S4638" s="793"/>
      <c r="T4638" s="793"/>
      <c r="U4638" s="793"/>
      <c r="V4638" s="793"/>
      <c r="W4638" s="793"/>
      <c r="X4638" s="793"/>
      <c r="Y4638" s="793"/>
      <c r="Z4638" s="793"/>
      <c r="AA4638" s="793"/>
      <c r="AB4638" s="793"/>
      <c r="AC4638" s="793"/>
      <c r="AD4638" s="793"/>
      <c r="AE4638" s="793"/>
      <c r="AF4638" s="793"/>
      <c r="AG4638" s="793"/>
      <c r="AH4638" s="789"/>
      <c r="AI4638" s="789"/>
      <c r="AK4638" s="199"/>
      <c r="AM4638" s="11"/>
      <c r="AN4638" s="15"/>
      <c r="AO4638" s="11"/>
      <c r="AP4638" s="11"/>
    </row>
    <row r="4639" spans="3:42" outlineLevel="2" x14ac:dyDescent="0.2">
      <c r="C4639" s="252" t="s">
        <v>162</v>
      </c>
      <c r="D4639" s="119" t="s">
        <v>218</v>
      </c>
      <c r="F4639" s="794" t="s">
        <v>518</v>
      </c>
      <c r="AK4639" s="199"/>
      <c r="AM4639" s="11"/>
      <c r="AN4639" s="15"/>
      <c r="AO4639" s="11"/>
      <c r="AP4639" s="11"/>
    </row>
    <row r="4640" spans="3:42" outlineLevel="2" x14ac:dyDescent="0.2">
      <c r="C4640" s="252" t="s">
        <v>162</v>
      </c>
      <c r="D4640" s="119" t="s">
        <v>218</v>
      </c>
      <c r="F4640" s="761" t="s">
        <v>48</v>
      </c>
      <c r="G4640" s="75"/>
      <c r="H4640" s="796" t="s">
        <v>10</v>
      </c>
      <c r="I4640" s="228" t="s">
        <v>518</v>
      </c>
      <c r="J4640" s="75"/>
      <c r="K4640" s="741"/>
      <c r="L4640" s="75"/>
      <c r="M4640" s="75"/>
      <c r="N4640" s="75"/>
      <c r="O4640" s="75"/>
      <c r="P4640" s="75"/>
      <c r="Q4640" s="128" t="s">
        <v>536</v>
      </c>
      <c r="R4640" s="299">
        <v>0</v>
      </c>
      <c r="S4640" s="300">
        <v>0</v>
      </c>
      <c r="T4640" s="300">
        <v>0</v>
      </c>
      <c r="U4640" s="300">
        <v>0</v>
      </c>
      <c r="V4640" s="300">
        <v>0</v>
      </c>
      <c r="W4640" s="301">
        <v>0</v>
      </c>
      <c r="X4640" s="300">
        <v>0</v>
      </c>
      <c r="Y4640" s="300">
        <v>0</v>
      </c>
      <c r="Z4640" s="300">
        <v>0</v>
      </c>
      <c r="AA4640" s="300">
        <v>0</v>
      </c>
      <c r="AB4640" s="302">
        <v>0</v>
      </c>
      <c r="AC4640" s="302">
        <v>0</v>
      </c>
      <c r="AD4640" s="302">
        <v>0</v>
      </c>
      <c r="AE4640" s="302">
        <v>0</v>
      </c>
      <c r="AF4640" s="302">
        <v>0</v>
      </c>
      <c r="AG4640" s="302">
        <v>0</v>
      </c>
      <c r="AH4640" s="348">
        <v>0</v>
      </c>
      <c r="AI4640" s="348">
        <v>0</v>
      </c>
      <c r="AK4640" s="199"/>
      <c r="AM4640" s="11"/>
      <c r="AN4640" s="15"/>
      <c r="AO4640" s="11"/>
      <c r="AP4640" s="11"/>
    </row>
    <row r="4641" spans="3:42" outlineLevel="2" x14ac:dyDescent="0.2">
      <c r="C4641" s="252" t="s">
        <v>162</v>
      </c>
      <c r="D4641" s="119" t="s">
        <v>218</v>
      </c>
      <c r="F4641" s="783" t="s">
        <v>55</v>
      </c>
      <c r="G4641" s="83"/>
      <c r="H4641" s="798" t="s">
        <v>10</v>
      </c>
      <c r="I4641" s="240" t="s">
        <v>518</v>
      </c>
      <c r="J4641" s="83"/>
      <c r="K4641" s="736"/>
      <c r="L4641" s="83"/>
      <c r="M4641" s="83"/>
      <c r="N4641" s="83"/>
      <c r="O4641" s="83"/>
      <c r="P4641" s="83"/>
      <c r="Q4641" s="143" t="s">
        <v>536</v>
      </c>
      <c r="R4641" s="304">
        <v>0</v>
      </c>
      <c r="S4641" s="305">
        <v>0</v>
      </c>
      <c r="T4641" s="305">
        <v>0</v>
      </c>
      <c r="U4641" s="305">
        <v>0</v>
      </c>
      <c r="V4641" s="305">
        <v>0</v>
      </c>
      <c r="W4641" s="306">
        <v>0</v>
      </c>
      <c r="X4641" s="305">
        <v>0</v>
      </c>
      <c r="Y4641" s="305">
        <v>0</v>
      </c>
      <c r="Z4641" s="305">
        <v>0</v>
      </c>
      <c r="AA4641" s="305">
        <v>0</v>
      </c>
      <c r="AB4641" s="307">
        <v>0</v>
      </c>
      <c r="AC4641" s="307">
        <v>0</v>
      </c>
      <c r="AD4641" s="307">
        <v>0</v>
      </c>
      <c r="AE4641" s="307">
        <v>0</v>
      </c>
      <c r="AF4641" s="307">
        <v>0</v>
      </c>
      <c r="AG4641" s="307">
        <v>0</v>
      </c>
      <c r="AH4641" s="362">
        <v>0</v>
      </c>
      <c r="AI4641" s="362">
        <v>0</v>
      </c>
      <c r="AK4641" s="199"/>
      <c r="AM4641" s="11"/>
      <c r="AN4641" s="15"/>
      <c r="AO4641" s="11"/>
      <c r="AP4641" s="11"/>
    </row>
    <row r="4642" spans="3:42" outlineLevel="2" x14ac:dyDescent="0.2">
      <c r="C4642" s="252" t="s">
        <v>162</v>
      </c>
      <c r="D4642" s="119" t="s">
        <v>218</v>
      </c>
      <c r="F4642" s="40" t="s">
        <v>622</v>
      </c>
      <c r="AK4642" s="199"/>
      <c r="AM4642" s="11"/>
      <c r="AN4642" s="15"/>
      <c r="AO4642" s="11"/>
      <c r="AP4642" s="11"/>
    </row>
    <row r="4643" spans="3:42" outlineLevel="2" x14ac:dyDescent="0.2">
      <c r="C4643" s="252" t="s">
        <v>162</v>
      </c>
      <c r="D4643" s="119" t="s">
        <v>218</v>
      </c>
      <c r="F4643" s="761" t="s">
        <v>48</v>
      </c>
      <c r="G4643" s="75"/>
      <c r="H4643" s="796" t="s">
        <v>623</v>
      </c>
      <c r="I4643" s="801"/>
      <c r="J4643" s="75"/>
      <c r="K4643" s="741"/>
      <c r="L4643" s="75"/>
      <c r="M4643" s="75"/>
      <c r="N4643" s="75"/>
      <c r="O4643" s="75"/>
      <c r="P4643" s="75"/>
      <c r="Q4643" s="128" t="s">
        <v>536</v>
      </c>
      <c r="R4643" s="804">
        <v>0</v>
      </c>
      <c r="S4643" s="805">
        <v>0</v>
      </c>
      <c r="T4643" s="805">
        <v>0</v>
      </c>
      <c r="U4643" s="805">
        <v>0</v>
      </c>
      <c r="V4643" s="805">
        <v>0</v>
      </c>
      <c r="W4643" s="806">
        <v>0</v>
      </c>
      <c r="X4643" s="805">
        <v>0</v>
      </c>
      <c r="Y4643" s="805">
        <v>0</v>
      </c>
      <c r="Z4643" s="805">
        <v>0</v>
      </c>
      <c r="AA4643" s="805">
        <v>0</v>
      </c>
      <c r="AB4643" s="805">
        <v>0</v>
      </c>
      <c r="AC4643" s="805">
        <v>0</v>
      </c>
      <c r="AD4643" s="805">
        <v>0</v>
      </c>
      <c r="AE4643" s="805">
        <v>0</v>
      </c>
      <c r="AF4643" s="805">
        <v>0</v>
      </c>
      <c r="AG4643" s="805">
        <v>0</v>
      </c>
      <c r="AH4643" s="808">
        <v>0</v>
      </c>
      <c r="AI4643" s="808">
        <v>0</v>
      </c>
      <c r="AK4643" s="199"/>
      <c r="AM4643" s="11"/>
      <c r="AN4643" s="15"/>
      <c r="AO4643" s="11"/>
      <c r="AP4643" s="11"/>
    </row>
    <row r="4644" spans="3:42" outlineLevel="2" x14ac:dyDescent="0.2">
      <c r="C4644" s="252" t="s">
        <v>162</v>
      </c>
      <c r="D4644" s="119" t="s">
        <v>218</v>
      </c>
      <c r="F4644" s="767" t="s">
        <v>55</v>
      </c>
      <c r="H4644" s="797" t="s">
        <v>623</v>
      </c>
      <c r="K4644" s="164"/>
      <c r="Q4644" s="135" t="s">
        <v>536</v>
      </c>
      <c r="R4644" s="809">
        <v>0</v>
      </c>
      <c r="S4644" s="810">
        <v>0</v>
      </c>
      <c r="T4644" s="810">
        <v>0</v>
      </c>
      <c r="U4644" s="810">
        <v>0</v>
      </c>
      <c r="V4644" s="810">
        <v>0.8044077134986225</v>
      </c>
      <c r="W4644" s="811">
        <v>0.84945454545454546</v>
      </c>
      <c r="X4644" s="830">
        <v>0.85794909090909099</v>
      </c>
      <c r="Y4644" s="810">
        <v>0.86910242909090907</v>
      </c>
      <c r="Z4644" s="810">
        <v>0.87953165824000001</v>
      </c>
      <c r="AA4644" s="810">
        <v>0.89272463311359984</v>
      </c>
      <c r="AB4644" s="810">
        <v>0.91504274894143967</v>
      </c>
      <c r="AC4644" s="810">
        <v>0.93791881766497565</v>
      </c>
      <c r="AD4644" s="810">
        <v>0.96136678810659992</v>
      </c>
      <c r="AE4644" s="810">
        <v>0.98540095780926484</v>
      </c>
      <c r="AF4644" s="810">
        <v>1.0100359817544966</v>
      </c>
      <c r="AG4644" s="810">
        <v>1.0352868812983589</v>
      </c>
      <c r="AH4644" s="812">
        <v>1.0611690533308176</v>
      </c>
      <c r="AI4644" s="812">
        <v>1.0876982796640882</v>
      </c>
      <c r="AK4644" s="199"/>
      <c r="AM4644" s="11"/>
      <c r="AN4644" s="15"/>
      <c r="AO4644" s="11"/>
      <c r="AP4644" s="11"/>
    </row>
    <row r="4645" spans="3:42" outlineLevel="2" x14ac:dyDescent="0.2">
      <c r="C4645" s="252" t="s">
        <v>162</v>
      </c>
      <c r="D4645" s="119" t="s">
        <v>218</v>
      </c>
      <c r="F4645" s="783" t="s">
        <v>57</v>
      </c>
      <c r="G4645" s="83"/>
      <c r="H4645" s="798" t="s">
        <v>623</v>
      </c>
      <c r="I4645" s="799"/>
      <c r="J4645" s="83"/>
      <c r="K4645" s="736"/>
      <c r="L4645" s="83"/>
      <c r="M4645" s="83"/>
      <c r="N4645" s="83"/>
      <c r="O4645" s="83"/>
      <c r="P4645" s="83"/>
      <c r="Q4645" s="143" t="s">
        <v>536</v>
      </c>
      <c r="R4645" s="813">
        <v>0</v>
      </c>
      <c r="S4645" s="814">
        <v>0</v>
      </c>
      <c r="T4645" s="814">
        <v>0</v>
      </c>
      <c r="U4645" s="814">
        <v>24.163734097391998</v>
      </c>
      <c r="V4645" s="814">
        <v>29.981218000593103</v>
      </c>
      <c r="W4645" s="815">
        <v>30.639490080352477</v>
      </c>
      <c r="X4645" s="814">
        <v>31.370486250517928</v>
      </c>
      <c r="Y4645" s="814">
        <v>32.079018255391219</v>
      </c>
      <c r="Z4645" s="814">
        <v>32.805445839629378</v>
      </c>
      <c r="AA4645" s="814">
        <v>33.472023482827446</v>
      </c>
      <c r="AB4645" s="814">
        <v>34.130838195182434</v>
      </c>
      <c r="AC4645" s="814">
        <v>34.802563557851968</v>
      </c>
      <c r="AD4645" s="814">
        <v>35.487451142744042</v>
      </c>
      <c r="AE4645" s="814">
        <v>36.18575738717734</v>
      </c>
      <c r="AF4645" s="814">
        <v>36.897743687038748</v>
      </c>
      <c r="AG4645" s="814">
        <v>37.623676491700344</v>
      </c>
      <c r="AH4645" s="816">
        <v>38.363827400728184</v>
      </c>
      <c r="AI4645" s="816">
        <v>39.11847326241643</v>
      </c>
      <c r="AK4645" s="199"/>
      <c r="AM4645" s="11"/>
      <c r="AN4645" s="15"/>
      <c r="AO4645" s="11"/>
      <c r="AP4645" s="11"/>
    </row>
    <row r="4646" spans="3:42" outlineLevel="2" x14ac:dyDescent="0.2">
      <c r="C4646" s="252" t="s">
        <v>162</v>
      </c>
      <c r="D4646" s="119" t="s">
        <v>218</v>
      </c>
      <c r="AK4646" s="199"/>
      <c r="AM4646" s="11"/>
      <c r="AN4646" s="15"/>
      <c r="AO4646" s="11"/>
      <c r="AP4646" s="11"/>
    </row>
    <row r="4647" spans="3:42" outlineLevel="1" x14ac:dyDescent="0.2">
      <c r="C4647" s="252" t="s">
        <v>162</v>
      </c>
      <c r="D4647" s="119" t="s">
        <v>218</v>
      </c>
      <c r="F4647" s="121" t="s">
        <v>624</v>
      </c>
      <c r="G4647" s="756"/>
      <c r="H4647" s="757"/>
      <c r="I4647" s="788"/>
      <c r="J4647" s="756"/>
      <c r="K4647" s="758"/>
      <c r="L4647" s="759"/>
      <c r="M4647" s="759"/>
      <c r="N4647" s="759"/>
      <c r="O4647" s="759"/>
      <c r="P4647" s="759"/>
      <c r="Q4647" s="758"/>
      <c r="R4647" s="760"/>
      <c r="S4647" s="760"/>
      <c r="T4647" s="760"/>
      <c r="U4647" s="760"/>
      <c r="V4647" s="760"/>
      <c r="W4647" s="760"/>
      <c r="X4647" s="760"/>
      <c r="Y4647" s="760"/>
      <c r="Z4647" s="760"/>
      <c r="AA4647" s="760"/>
      <c r="AB4647" s="760"/>
      <c r="AC4647" s="760"/>
      <c r="AD4647" s="760"/>
      <c r="AE4647" s="760"/>
      <c r="AF4647" s="760"/>
      <c r="AG4647" s="760"/>
      <c r="AH4647" s="759"/>
      <c r="AI4647" s="759"/>
      <c r="AK4647" s="199"/>
      <c r="AM4647" s="11"/>
      <c r="AN4647" s="15"/>
      <c r="AO4647" s="11"/>
      <c r="AP4647" s="11"/>
    </row>
    <row r="4648" spans="3:42" outlineLevel="2" x14ac:dyDescent="0.2">
      <c r="C4648" s="252" t="s">
        <v>162</v>
      </c>
      <c r="D4648" s="119" t="s">
        <v>218</v>
      </c>
      <c r="F4648" s="789" t="s">
        <v>625</v>
      </c>
      <c r="G4648" s="790"/>
      <c r="H4648" s="803"/>
      <c r="I4648" s="791"/>
      <c r="J4648" s="790"/>
      <c r="K4648" s="792"/>
      <c r="L4648" s="789"/>
      <c r="M4648" s="789"/>
      <c r="N4648" s="789"/>
      <c r="O4648" s="789"/>
      <c r="P4648" s="789"/>
      <c r="Q4648" s="792"/>
      <c r="R4648" s="793"/>
      <c r="S4648" s="793"/>
      <c r="T4648" s="793"/>
      <c r="U4648" s="793"/>
      <c r="V4648" s="793"/>
      <c r="W4648" s="793"/>
      <c r="X4648" s="793"/>
      <c r="Y4648" s="793"/>
      <c r="Z4648" s="793"/>
      <c r="AA4648" s="793"/>
      <c r="AB4648" s="793"/>
      <c r="AC4648" s="793"/>
      <c r="AD4648" s="793"/>
      <c r="AE4648" s="793"/>
      <c r="AF4648" s="793"/>
      <c r="AG4648" s="793"/>
      <c r="AH4648" s="789"/>
      <c r="AI4648" s="789"/>
      <c r="AK4648" s="199"/>
      <c r="AM4648" s="11"/>
      <c r="AN4648" s="15"/>
      <c r="AO4648" s="11"/>
      <c r="AP4648" s="11"/>
    </row>
    <row r="4649" spans="3:42" outlineLevel="2" x14ac:dyDescent="0.2">
      <c r="C4649" s="252" t="s">
        <v>162</v>
      </c>
      <c r="D4649" s="119" t="s">
        <v>218</v>
      </c>
      <c r="F4649" s="794" t="s">
        <v>610</v>
      </c>
      <c r="H4649" s="795"/>
      <c r="AK4649" s="199"/>
      <c r="AM4649" s="11"/>
      <c r="AN4649" s="15"/>
      <c r="AO4649" s="11"/>
      <c r="AP4649" s="11"/>
    </row>
    <row r="4650" spans="3:42" outlineLevel="2" x14ac:dyDescent="0.2">
      <c r="C4650" s="252" t="s">
        <v>162</v>
      </c>
      <c r="D4650" s="119" t="s">
        <v>218</v>
      </c>
      <c r="F4650" s="761" t="s">
        <v>62</v>
      </c>
      <c r="G4650" s="75"/>
      <c r="H4650" s="796" t="s">
        <v>11</v>
      </c>
      <c r="I4650" s="796" t="s">
        <v>611</v>
      </c>
      <c r="J4650" s="75"/>
      <c r="K4650" s="741"/>
      <c r="L4650" s="75"/>
      <c r="M4650" s="75"/>
      <c r="N4650" s="75"/>
      <c r="O4650" s="75"/>
      <c r="P4650" s="75"/>
      <c r="Q4650" s="128" t="s">
        <v>110</v>
      </c>
      <c r="R4650" s="299">
        <v>0</v>
      </c>
      <c r="S4650" s="300">
        <v>0</v>
      </c>
      <c r="T4650" s="300">
        <v>0</v>
      </c>
      <c r="U4650" s="300">
        <v>0</v>
      </c>
      <c r="V4650" s="300">
        <v>0</v>
      </c>
      <c r="W4650" s="301">
        <v>0</v>
      </c>
      <c r="X4650" s="300">
        <v>0</v>
      </c>
      <c r="Y4650" s="300">
        <v>0</v>
      </c>
      <c r="Z4650" s="300">
        <v>0</v>
      </c>
      <c r="AA4650" s="300">
        <v>0</v>
      </c>
      <c r="AB4650" s="302">
        <v>0</v>
      </c>
      <c r="AC4650" s="302">
        <v>0</v>
      </c>
      <c r="AD4650" s="302">
        <v>0</v>
      </c>
      <c r="AE4650" s="302">
        <v>0</v>
      </c>
      <c r="AF4650" s="302">
        <v>0</v>
      </c>
      <c r="AG4650" s="302">
        <v>0</v>
      </c>
      <c r="AH4650" s="348">
        <v>0</v>
      </c>
      <c r="AI4650" s="348">
        <v>0</v>
      </c>
      <c r="AK4650" s="199"/>
      <c r="AM4650" s="11"/>
      <c r="AN4650" s="15"/>
      <c r="AO4650" s="11"/>
      <c r="AP4650" s="11"/>
    </row>
    <row r="4651" spans="3:42" outlineLevel="2" x14ac:dyDescent="0.2">
      <c r="C4651" s="252" t="s">
        <v>162</v>
      </c>
      <c r="D4651" s="119" t="s">
        <v>218</v>
      </c>
      <c r="F4651" s="767" t="s">
        <v>188</v>
      </c>
      <c r="H4651" s="797" t="s">
        <v>11</v>
      </c>
      <c r="I4651" s="797" t="s">
        <v>612</v>
      </c>
      <c r="K4651" s="164"/>
      <c r="Q4651" s="135" t="s">
        <v>110</v>
      </c>
      <c r="R4651" s="314">
        <v>0</v>
      </c>
      <c r="S4651" s="315">
        <v>0</v>
      </c>
      <c r="T4651" s="315">
        <v>0</v>
      </c>
      <c r="U4651" s="315">
        <v>0</v>
      </c>
      <c r="V4651" s="315">
        <v>0</v>
      </c>
      <c r="W4651" s="316">
        <v>0</v>
      </c>
      <c r="X4651" s="315">
        <v>0</v>
      </c>
      <c r="Y4651" s="315">
        <v>0</v>
      </c>
      <c r="Z4651" s="315">
        <v>0</v>
      </c>
      <c r="AA4651" s="315">
        <v>0</v>
      </c>
      <c r="AB4651" s="5">
        <v>0</v>
      </c>
      <c r="AC4651" s="5">
        <v>0</v>
      </c>
      <c r="AD4651" s="5">
        <v>0</v>
      </c>
      <c r="AE4651" s="5">
        <v>0</v>
      </c>
      <c r="AF4651" s="5">
        <v>0</v>
      </c>
      <c r="AG4651" s="5">
        <v>0</v>
      </c>
      <c r="AH4651" s="350">
        <v>0</v>
      </c>
      <c r="AI4651" s="350">
        <v>0</v>
      </c>
      <c r="AK4651" s="199"/>
      <c r="AM4651" s="11"/>
      <c r="AN4651" s="15"/>
      <c r="AO4651" s="11"/>
      <c r="AP4651" s="11"/>
    </row>
    <row r="4652" spans="3:42" outlineLevel="2" x14ac:dyDescent="0.2">
      <c r="C4652" s="252" t="s">
        <v>162</v>
      </c>
      <c r="D4652" s="119" t="s">
        <v>218</v>
      </c>
      <c r="F4652" s="767" t="s">
        <v>613</v>
      </c>
      <c r="H4652" s="797" t="s">
        <v>11</v>
      </c>
      <c r="I4652" s="234" t="s">
        <v>614</v>
      </c>
      <c r="K4652" s="164"/>
      <c r="Q4652" s="135" t="s">
        <v>110</v>
      </c>
      <c r="R4652" s="314">
        <v>0</v>
      </c>
      <c r="S4652" s="315">
        <v>0</v>
      </c>
      <c r="T4652" s="315">
        <v>0</v>
      </c>
      <c r="U4652" s="315">
        <v>0</v>
      </c>
      <c r="V4652" s="315">
        <v>0</v>
      </c>
      <c r="W4652" s="316">
        <v>0</v>
      </c>
      <c r="X4652" s="315">
        <v>0</v>
      </c>
      <c r="Y4652" s="315">
        <v>0</v>
      </c>
      <c r="Z4652" s="315">
        <v>0</v>
      </c>
      <c r="AA4652" s="315">
        <v>0</v>
      </c>
      <c r="AB4652" s="5">
        <v>0</v>
      </c>
      <c r="AC4652" s="5">
        <v>0</v>
      </c>
      <c r="AD4652" s="5">
        <v>0</v>
      </c>
      <c r="AE4652" s="5">
        <v>0</v>
      </c>
      <c r="AF4652" s="5">
        <v>0</v>
      </c>
      <c r="AG4652" s="5">
        <v>0</v>
      </c>
      <c r="AH4652" s="350">
        <v>0</v>
      </c>
      <c r="AI4652" s="350">
        <v>0</v>
      </c>
      <c r="AK4652" s="199"/>
      <c r="AM4652" s="11"/>
      <c r="AN4652" s="15"/>
      <c r="AO4652" s="11"/>
      <c r="AP4652" s="11"/>
    </row>
    <row r="4653" spans="3:42" outlineLevel="2" x14ac:dyDescent="0.2">
      <c r="C4653" s="252" t="s">
        <v>162</v>
      </c>
      <c r="D4653" s="119" t="s">
        <v>218</v>
      </c>
      <c r="F4653" s="783" t="s">
        <v>57</v>
      </c>
      <c r="G4653" s="83"/>
      <c r="H4653" s="798" t="s">
        <v>11</v>
      </c>
      <c r="I4653" s="799"/>
      <c r="J4653" s="83"/>
      <c r="K4653" s="736"/>
      <c r="L4653" s="83"/>
      <c r="M4653" s="83"/>
      <c r="N4653" s="83"/>
      <c r="O4653" s="83"/>
      <c r="P4653" s="83"/>
      <c r="Q4653" s="143" t="s">
        <v>110</v>
      </c>
      <c r="R4653" s="304">
        <v>0</v>
      </c>
      <c r="S4653" s="305">
        <v>0</v>
      </c>
      <c r="T4653" s="305">
        <v>0</v>
      </c>
      <c r="U4653" s="305">
        <v>0</v>
      </c>
      <c r="V4653" s="305">
        <v>0</v>
      </c>
      <c r="W4653" s="306">
        <v>0</v>
      </c>
      <c r="X4653" s="305">
        <v>0</v>
      </c>
      <c r="Y4653" s="305">
        <v>0</v>
      </c>
      <c r="Z4653" s="305">
        <v>0</v>
      </c>
      <c r="AA4653" s="305">
        <v>0</v>
      </c>
      <c r="AB4653" s="307">
        <v>0</v>
      </c>
      <c r="AC4653" s="307">
        <v>0</v>
      </c>
      <c r="AD4653" s="307">
        <v>0</v>
      </c>
      <c r="AE4653" s="307">
        <v>0</v>
      </c>
      <c r="AF4653" s="307">
        <v>0</v>
      </c>
      <c r="AG4653" s="307">
        <v>0</v>
      </c>
      <c r="AH4653" s="362">
        <v>0</v>
      </c>
      <c r="AI4653" s="362">
        <v>0</v>
      </c>
      <c r="AK4653" s="199"/>
      <c r="AM4653" s="11"/>
      <c r="AN4653" s="15"/>
      <c r="AO4653" s="11"/>
      <c r="AP4653" s="11"/>
    </row>
    <row r="4654" spans="3:42" outlineLevel="2" x14ac:dyDescent="0.2">
      <c r="C4654" s="252" t="s">
        <v>162</v>
      </c>
      <c r="D4654" s="119" t="s">
        <v>218</v>
      </c>
      <c r="F4654" s="12"/>
      <c r="H4654" s="234"/>
      <c r="K4654" s="164"/>
      <c r="Q4654" s="16"/>
      <c r="R4654" s="800">
        <v>0</v>
      </c>
      <c r="S4654" s="800">
        <v>0</v>
      </c>
      <c r="T4654" s="800">
        <v>0</v>
      </c>
      <c r="U4654" s="800">
        <v>0</v>
      </c>
      <c r="V4654" s="800">
        <v>0</v>
      </c>
      <c r="W4654" s="800">
        <v>0</v>
      </c>
      <c r="X4654" s="800">
        <v>0</v>
      </c>
      <c r="Y4654" s="800">
        <v>0</v>
      </c>
      <c r="Z4654" s="800">
        <v>0</v>
      </c>
      <c r="AA4654" s="800">
        <v>0</v>
      </c>
      <c r="AB4654" s="800">
        <v>0</v>
      </c>
      <c r="AC4654" s="800">
        <v>0</v>
      </c>
      <c r="AD4654" s="800">
        <v>0</v>
      </c>
      <c r="AE4654" s="800">
        <v>0</v>
      </c>
      <c r="AF4654" s="800">
        <v>0</v>
      </c>
      <c r="AG4654" s="800">
        <v>0</v>
      </c>
      <c r="AH4654" s="800">
        <v>0</v>
      </c>
      <c r="AI4654" s="800">
        <v>0</v>
      </c>
      <c r="AK4654" s="199"/>
      <c r="AM4654" s="11"/>
      <c r="AN4654" s="15"/>
      <c r="AO4654" s="11"/>
      <c r="AP4654" s="11"/>
    </row>
    <row r="4655" spans="3:42" outlineLevel="2" x14ac:dyDescent="0.2">
      <c r="C4655" s="252" t="s">
        <v>162</v>
      </c>
      <c r="D4655" s="119" t="s">
        <v>218</v>
      </c>
      <c r="F4655" s="794" t="s">
        <v>615</v>
      </c>
      <c r="AK4655" s="199"/>
      <c r="AM4655" s="11"/>
      <c r="AN4655" s="15"/>
      <c r="AO4655" s="11"/>
      <c r="AP4655" s="11"/>
    </row>
    <row r="4656" spans="3:42" outlineLevel="2" x14ac:dyDescent="0.2">
      <c r="C4656" s="252" t="s">
        <v>162</v>
      </c>
      <c r="D4656" s="119" t="s">
        <v>218</v>
      </c>
      <c r="F4656" s="761" t="s">
        <v>48</v>
      </c>
      <c r="G4656" s="75"/>
      <c r="H4656" s="796" t="s">
        <v>11</v>
      </c>
      <c r="I4656" s="801"/>
      <c r="J4656" s="75"/>
      <c r="K4656" s="741"/>
      <c r="L4656" s="75"/>
      <c r="M4656" s="75"/>
      <c r="N4656" s="75"/>
      <c r="O4656" s="75"/>
      <c r="P4656" s="75"/>
      <c r="Q4656" s="128" t="s">
        <v>110</v>
      </c>
      <c r="R4656" s="299">
        <v>0</v>
      </c>
      <c r="S4656" s="300">
        <v>0</v>
      </c>
      <c r="T4656" s="300">
        <v>0</v>
      </c>
      <c r="U4656" s="300">
        <v>0</v>
      </c>
      <c r="V4656" s="300">
        <v>0</v>
      </c>
      <c r="W4656" s="301">
        <v>0</v>
      </c>
      <c r="X4656" s="300">
        <v>0</v>
      </c>
      <c r="Y4656" s="300">
        <v>0</v>
      </c>
      <c r="Z4656" s="300">
        <v>0</v>
      </c>
      <c r="AA4656" s="300">
        <v>0</v>
      </c>
      <c r="AB4656" s="302">
        <v>0</v>
      </c>
      <c r="AC4656" s="302">
        <v>0</v>
      </c>
      <c r="AD4656" s="302">
        <v>0</v>
      </c>
      <c r="AE4656" s="302">
        <v>0</v>
      </c>
      <c r="AF4656" s="302">
        <v>0</v>
      </c>
      <c r="AG4656" s="302">
        <v>0</v>
      </c>
      <c r="AH4656" s="348">
        <v>0</v>
      </c>
      <c r="AI4656" s="348">
        <v>0</v>
      </c>
      <c r="AK4656" s="199"/>
      <c r="AM4656" s="11"/>
      <c r="AN4656" s="15"/>
      <c r="AO4656" s="11"/>
      <c r="AP4656" s="11"/>
    </row>
    <row r="4657" spans="3:42" outlineLevel="2" x14ac:dyDescent="0.2">
      <c r="C4657" s="252" t="s">
        <v>162</v>
      </c>
      <c r="D4657" s="119" t="s">
        <v>218</v>
      </c>
      <c r="F4657" s="767" t="s">
        <v>55</v>
      </c>
      <c r="H4657" s="797" t="s">
        <v>11</v>
      </c>
      <c r="K4657" s="164"/>
      <c r="Q4657" s="135" t="s">
        <v>110</v>
      </c>
      <c r="R4657" s="314">
        <v>0</v>
      </c>
      <c r="S4657" s="315">
        <v>0</v>
      </c>
      <c r="T4657" s="315">
        <v>0</v>
      </c>
      <c r="U4657" s="315">
        <v>0</v>
      </c>
      <c r="V4657" s="315">
        <v>0</v>
      </c>
      <c r="W4657" s="316">
        <v>0</v>
      </c>
      <c r="X4657" s="315">
        <v>0</v>
      </c>
      <c r="Y4657" s="315">
        <v>0</v>
      </c>
      <c r="Z4657" s="315">
        <v>0</v>
      </c>
      <c r="AA4657" s="315">
        <v>0</v>
      </c>
      <c r="AB4657" s="5">
        <v>0</v>
      </c>
      <c r="AC4657" s="5">
        <v>0</v>
      </c>
      <c r="AD4657" s="5">
        <v>0</v>
      </c>
      <c r="AE4657" s="5">
        <v>0</v>
      </c>
      <c r="AF4657" s="5">
        <v>0</v>
      </c>
      <c r="AG4657" s="5">
        <v>0</v>
      </c>
      <c r="AH4657" s="350">
        <v>0</v>
      </c>
      <c r="AI4657" s="350">
        <v>0</v>
      </c>
      <c r="AK4657" s="199"/>
      <c r="AM4657" s="11"/>
      <c r="AN4657" s="15"/>
      <c r="AO4657" s="11"/>
      <c r="AP4657" s="11"/>
    </row>
    <row r="4658" spans="3:42" outlineLevel="2" x14ac:dyDescent="0.2">
      <c r="C4658" s="252" t="s">
        <v>162</v>
      </c>
      <c r="D4658" s="119" t="s">
        <v>218</v>
      </c>
      <c r="F4658" s="783" t="s">
        <v>57</v>
      </c>
      <c r="G4658" s="83"/>
      <c r="H4658" s="798" t="s">
        <v>11</v>
      </c>
      <c r="I4658" s="799"/>
      <c r="J4658" s="83"/>
      <c r="K4658" s="736"/>
      <c r="L4658" s="83"/>
      <c r="M4658" s="83"/>
      <c r="N4658" s="83"/>
      <c r="O4658" s="83"/>
      <c r="P4658" s="83"/>
      <c r="Q4658" s="143" t="s">
        <v>110</v>
      </c>
      <c r="R4658" s="304">
        <v>0</v>
      </c>
      <c r="S4658" s="305">
        <v>0</v>
      </c>
      <c r="T4658" s="305">
        <v>0</v>
      </c>
      <c r="U4658" s="305">
        <v>0</v>
      </c>
      <c r="V4658" s="305">
        <v>0</v>
      </c>
      <c r="W4658" s="306">
        <v>0</v>
      </c>
      <c r="X4658" s="305">
        <v>0</v>
      </c>
      <c r="Y4658" s="305">
        <v>0</v>
      </c>
      <c r="Z4658" s="305">
        <v>0</v>
      </c>
      <c r="AA4658" s="305">
        <v>0</v>
      </c>
      <c r="AB4658" s="307">
        <v>0</v>
      </c>
      <c r="AC4658" s="307">
        <v>0</v>
      </c>
      <c r="AD4658" s="307">
        <v>0</v>
      </c>
      <c r="AE4658" s="307">
        <v>0</v>
      </c>
      <c r="AF4658" s="307">
        <v>0</v>
      </c>
      <c r="AG4658" s="307">
        <v>0</v>
      </c>
      <c r="AH4658" s="362">
        <v>0</v>
      </c>
      <c r="AI4658" s="362">
        <v>0</v>
      </c>
      <c r="AK4658" s="199"/>
      <c r="AM4658" s="11"/>
      <c r="AN4658" s="15"/>
      <c r="AO4658" s="11"/>
      <c r="AP4658" s="11"/>
    </row>
    <row r="4659" spans="3:42" outlineLevel="2" x14ac:dyDescent="0.2">
      <c r="C4659" s="252" t="s">
        <v>162</v>
      </c>
      <c r="D4659" s="119" t="s">
        <v>218</v>
      </c>
      <c r="F4659" s="12"/>
      <c r="H4659" s="164"/>
      <c r="K4659" s="164"/>
      <c r="Q4659" s="16"/>
      <c r="R4659" s="800">
        <v>0</v>
      </c>
      <c r="S4659" s="800">
        <v>0</v>
      </c>
      <c r="T4659" s="800">
        <v>0</v>
      </c>
      <c r="U4659" s="800">
        <v>0</v>
      </c>
      <c r="V4659" s="800">
        <v>0</v>
      </c>
      <c r="W4659" s="800">
        <v>0</v>
      </c>
      <c r="X4659" s="800">
        <v>0</v>
      </c>
      <c r="Y4659" s="800">
        <v>0</v>
      </c>
      <c r="Z4659" s="800">
        <v>0</v>
      </c>
      <c r="AA4659" s="800">
        <v>0</v>
      </c>
      <c r="AB4659" s="800">
        <v>0</v>
      </c>
      <c r="AC4659" s="800">
        <v>0</v>
      </c>
      <c r="AD4659" s="800">
        <v>0</v>
      </c>
      <c r="AE4659" s="800">
        <v>0</v>
      </c>
      <c r="AF4659" s="800">
        <v>0</v>
      </c>
      <c r="AG4659" s="800">
        <v>0</v>
      </c>
      <c r="AH4659" s="800">
        <v>0</v>
      </c>
      <c r="AI4659" s="800">
        <v>0</v>
      </c>
      <c r="AK4659" s="199"/>
      <c r="AM4659" s="11"/>
      <c r="AN4659" s="15"/>
      <c r="AO4659" s="11"/>
      <c r="AP4659" s="11"/>
    </row>
    <row r="4660" spans="3:42" outlineLevel="2" x14ac:dyDescent="0.2">
      <c r="C4660" s="252" t="s">
        <v>162</v>
      </c>
      <c r="D4660" s="119" t="s">
        <v>218</v>
      </c>
      <c r="F4660" s="794" t="s">
        <v>69</v>
      </c>
      <c r="AK4660" s="199"/>
      <c r="AM4660" s="11"/>
      <c r="AN4660" s="15"/>
      <c r="AO4660" s="11"/>
      <c r="AP4660" s="11"/>
    </row>
    <row r="4661" spans="3:42" outlineLevel="2" x14ac:dyDescent="0.2">
      <c r="C4661" s="252" t="s">
        <v>162</v>
      </c>
      <c r="D4661" s="119" t="s">
        <v>218</v>
      </c>
      <c r="F4661" s="761" t="s">
        <v>9</v>
      </c>
      <c r="G4661" s="75"/>
      <c r="H4661" s="796" t="s">
        <v>11</v>
      </c>
      <c r="I4661" s="801"/>
      <c r="J4661" s="75"/>
      <c r="K4661" s="741"/>
      <c r="L4661" s="75"/>
      <c r="M4661" s="75"/>
      <c r="N4661" s="75"/>
      <c r="O4661" s="75"/>
      <c r="P4661" s="75"/>
      <c r="Q4661" s="128" t="s">
        <v>110</v>
      </c>
      <c r="R4661" s="299">
        <v>0</v>
      </c>
      <c r="S4661" s="300">
        <v>0</v>
      </c>
      <c r="T4661" s="300">
        <v>0</v>
      </c>
      <c r="U4661" s="300">
        <v>0</v>
      </c>
      <c r="V4661" s="300">
        <v>0</v>
      </c>
      <c r="W4661" s="301">
        <v>0</v>
      </c>
      <c r="X4661" s="300">
        <v>0</v>
      </c>
      <c r="Y4661" s="300">
        <v>0</v>
      </c>
      <c r="Z4661" s="300">
        <v>0</v>
      </c>
      <c r="AA4661" s="300">
        <v>0</v>
      </c>
      <c r="AB4661" s="302">
        <v>0</v>
      </c>
      <c r="AC4661" s="302">
        <v>0</v>
      </c>
      <c r="AD4661" s="302">
        <v>0</v>
      </c>
      <c r="AE4661" s="302">
        <v>0</v>
      </c>
      <c r="AF4661" s="302">
        <v>0</v>
      </c>
      <c r="AG4661" s="302">
        <v>0</v>
      </c>
      <c r="AH4661" s="348">
        <v>0</v>
      </c>
      <c r="AI4661" s="348">
        <v>0</v>
      </c>
      <c r="AK4661" s="199"/>
      <c r="AM4661" s="11"/>
      <c r="AN4661" s="15"/>
      <c r="AO4661" s="11"/>
      <c r="AP4661" s="11"/>
    </row>
    <row r="4662" spans="3:42" outlineLevel="2" x14ac:dyDescent="0.2">
      <c r="C4662" s="252" t="s">
        <v>162</v>
      </c>
      <c r="D4662" s="119" t="s">
        <v>218</v>
      </c>
      <c r="F4662" s="767" t="s">
        <v>14</v>
      </c>
      <c r="H4662" s="797" t="s">
        <v>11</v>
      </c>
      <c r="K4662" s="164"/>
      <c r="Q4662" s="135" t="s">
        <v>110</v>
      </c>
      <c r="R4662" s="314">
        <v>0</v>
      </c>
      <c r="S4662" s="315">
        <v>0</v>
      </c>
      <c r="T4662" s="315">
        <v>0</v>
      </c>
      <c r="U4662" s="315">
        <v>0</v>
      </c>
      <c r="V4662" s="315">
        <v>0</v>
      </c>
      <c r="W4662" s="316">
        <v>0</v>
      </c>
      <c r="X4662" s="315">
        <v>0</v>
      </c>
      <c r="Y4662" s="315">
        <v>0</v>
      </c>
      <c r="Z4662" s="315">
        <v>0</v>
      </c>
      <c r="AA4662" s="315">
        <v>0</v>
      </c>
      <c r="AB4662" s="5">
        <v>0</v>
      </c>
      <c r="AC4662" s="5">
        <v>0</v>
      </c>
      <c r="AD4662" s="5">
        <v>0</v>
      </c>
      <c r="AE4662" s="5">
        <v>0</v>
      </c>
      <c r="AF4662" s="5">
        <v>0</v>
      </c>
      <c r="AG4662" s="5">
        <v>0</v>
      </c>
      <c r="AH4662" s="350">
        <v>0</v>
      </c>
      <c r="AI4662" s="350">
        <v>0</v>
      </c>
      <c r="AK4662" s="199"/>
      <c r="AM4662" s="11"/>
      <c r="AN4662" s="15"/>
      <c r="AO4662" s="11"/>
      <c r="AP4662" s="11"/>
    </row>
    <row r="4663" spans="3:42" outlineLevel="2" x14ac:dyDescent="0.2">
      <c r="C4663" s="252" t="s">
        <v>162</v>
      </c>
      <c r="D4663" s="119" t="s">
        <v>218</v>
      </c>
      <c r="F4663" s="783" t="s">
        <v>16</v>
      </c>
      <c r="G4663" s="83"/>
      <c r="H4663" s="798" t="s">
        <v>11</v>
      </c>
      <c r="I4663" s="799"/>
      <c r="J4663" s="83"/>
      <c r="K4663" s="736"/>
      <c r="L4663" s="83"/>
      <c r="M4663" s="83"/>
      <c r="N4663" s="83"/>
      <c r="O4663" s="83"/>
      <c r="P4663" s="83"/>
      <c r="Q4663" s="143" t="s">
        <v>110</v>
      </c>
      <c r="R4663" s="304">
        <v>0</v>
      </c>
      <c r="S4663" s="305">
        <v>0</v>
      </c>
      <c r="T4663" s="305">
        <v>0</v>
      </c>
      <c r="U4663" s="305">
        <v>0</v>
      </c>
      <c r="V4663" s="305">
        <v>0</v>
      </c>
      <c r="W4663" s="306">
        <v>0</v>
      </c>
      <c r="X4663" s="305">
        <v>0</v>
      </c>
      <c r="Y4663" s="305">
        <v>0</v>
      </c>
      <c r="Z4663" s="305">
        <v>0</v>
      </c>
      <c r="AA4663" s="305">
        <v>0</v>
      </c>
      <c r="AB4663" s="307">
        <v>0</v>
      </c>
      <c r="AC4663" s="307">
        <v>0</v>
      </c>
      <c r="AD4663" s="307">
        <v>0</v>
      </c>
      <c r="AE4663" s="307">
        <v>0</v>
      </c>
      <c r="AF4663" s="307">
        <v>0</v>
      </c>
      <c r="AG4663" s="307">
        <v>0</v>
      </c>
      <c r="AH4663" s="362">
        <v>0</v>
      </c>
      <c r="AI4663" s="362">
        <v>0</v>
      </c>
      <c r="AK4663" s="199"/>
      <c r="AM4663" s="11"/>
      <c r="AN4663" s="15"/>
      <c r="AO4663" s="11"/>
      <c r="AP4663" s="11"/>
    </row>
    <row r="4664" spans="3:42" outlineLevel="2" x14ac:dyDescent="0.2">
      <c r="C4664" s="252" t="s">
        <v>162</v>
      </c>
      <c r="D4664" s="119" t="s">
        <v>218</v>
      </c>
      <c r="F4664" s="12"/>
      <c r="H4664" s="797"/>
      <c r="K4664" s="164"/>
      <c r="Q4664" s="16"/>
      <c r="R4664" s="800">
        <v>0</v>
      </c>
      <c r="S4664" s="800">
        <v>0</v>
      </c>
      <c r="T4664" s="800">
        <v>0</v>
      </c>
      <c r="U4664" s="800">
        <v>0</v>
      </c>
      <c r="V4664" s="800">
        <v>0</v>
      </c>
      <c r="W4664" s="800">
        <v>0</v>
      </c>
      <c r="X4664" s="800">
        <v>0</v>
      </c>
      <c r="Y4664" s="800">
        <v>0</v>
      </c>
      <c r="Z4664" s="800">
        <v>0</v>
      </c>
      <c r="AA4664" s="800">
        <v>0</v>
      </c>
      <c r="AB4664" s="800">
        <v>0</v>
      </c>
      <c r="AC4664" s="800">
        <v>0</v>
      </c>
      <c r="AD4664" s="800">
        <v>0</v>
      </c>
      <c r="AE4664" s="800">
        <v>0</v>
      </c>
      <c r="AF4664" s="800">
        <v>0</v>
      </c>
      <c r="AG4664" s="800">
        <v>0</v>
      </c>
      <c r="AH4664" s="800">
        <v>0</v>
      </c>
      <c r="AI4664" s="800">
        <v>0</v>
      </c>
      <c r="AK4664" s="199"/>
      <c r="AM4664" s="11"/>
      <c r="AN4664" s="15"/>
      <c r="AO4664" s="11"/>
      <c r="AP4664" s="11"/>
    </row>
    <row r="4665" spans="3:42" outlineLevel="2" x14ac:dyDescent="0.2">
      <c r="C4665" s="252" t="s">
        <v>162</v>
      </c>
      <c r="D4665" s="119" t="s">
        <v>218</v>
      </c>
      <c r="F4665" s="794" t="s">
        <v>616</v>
      </c>
      <c r="AK4665" s="199"/>
      <c r="AM4665" s="11"/>
      <c r="AN4665" s="15"/>
      <c r="AO4665" s="11"/>
      <c r="AP4665" s="11"/>
    </row>
    <row r="4666" spans="3:42" outlineLevel="2" x14ac:dyDescent="0.2">
      <c r="C4666" s="252" t="s">
        <v>162</v>
      </c>
      <c r="D4666" s="119" t="s">
        <v>218</v>
      </c>
      <c r="F4666" s="761" t="s">
        <v>48</v>
      </c>
      <c r="G4666" s="75"/>
      <c r="H4666" s="796" t="s">
        <v>11</v>
      </c>
      <c r="I4666" s="228" t="s">
        <v>617</v>
      </c>
      <c r="J4666" s="75"/>
      <c r="K4666" s="741"/>
      <c r="L4666" s="75"/>
      <c r="M4666" s="75"/>
      <c r="N4666" s="75"/>
      <c r="O4666" s="75"/>
      <c r="P4666" s="75"/>
      <c r="Q4666" s="128" t="s">
        <v>110</v>
      </c>
      <c r="R4666" s="299">
        <v>0</v>
      </c>
      <c r="S4666" s="300">
        <v>0</v>
      </c>
      <c r="T4666" s="300">
        <v>0</v>
      </c>
      <c r="U4666" s="300">
        <v>0</v>
      </c>
      <c r="V4666" s="300">
        <v>0</v>
      </c>
      <c r="W4666" s="301">
        <v>0</v>
      </c>
      <c r="X4666" s="300">
        <v>0</v>
      </c>
      <c r="Y4666" s="300">
        <v>0</v>
      </c>
      <c r="Z4666" s="300">
        <v>0</v>
      </c>
      <c r="AA4666" s="300">
        <v>0</v>
      </c>
      <c r="AB4666" s="302">
        <v>0</v>
      </c>
      <c r="AC4666" s="302">
        <v>0</v>
      </c>
      <c r="AD4666" s="302">
        <v>0</v>
      </c>
      <c r="AE4666" s="302">
        <v>0</v>
      </c>
      <c r="AF4666" s="302">
        <v>0</v>
      </c>
      <c r="AG4666" s="302">
        <v>0</v>
      </c>
      <c r="AH4666" s="348">
        <v>0</v>
      </c>
      <c r="AI4666" s="348">
        <v>0</v>
      </c>
      <c r="AK4666" s="199"/>
      <c r="AM4666" s="11"/>
      <c r="AN4666" s="15"/>
      <c r="AO4666" s="11"/>
      <c r="AP4666" s="11"/>
    </row>
    <row r="4667" spans="3:42" outlineLevel="2" x14ac:dyDescent="0.2">
      <c r="C4667" s="252" t="s">
        <v>162</v>
      </c>
      <c r="D4667" s="119" t="s">
        <v>218</v>
      </c>
      <c r="F4667" s="767" t="s">
        <v>55</v>
      </c>
      <c r="H4667" s="797" t="s">
        <v>11</v>
      </c>
      <c r="I4667" s="234" t="s">
        <v>617</v>
      </c>
      <c r="K4667" s="164"/>
      <c r="Q4667" s="135" t="s">
        <v>110</v>
      </c>
      <c r="R4667" s="314">
        <v>0</v>
      </c>
      <c r="S4667" s="315">
        <v>0</v>
      </c>
      <c r="T4667" s="315">
        <v>0</v>
      </c>
      <c r="U4667" s="315">
        <v>0</v>
      </c>
      <c r="V4667" s="315">
        <v>0</v>
      </c>
      <c r="W4667" s="316">
        <v>0</v>
      </c>
      <c r="X4667" s="315">
        <v>0</v>
      </c>
      <c r="Y4667" s="315">
        <v>0</v>
      </c>
      <c r="Z4667" s="315">
        <v>0</v>
      </c>
      <c r="AA4667" s="315">
        <v>0</v>
      </c>
      <c r="AB4667" s="5">
        <v>0</v>
      </c>
      <c r="AC4667" s="5">
        <v>0</v>
      </c>
      <c r="AD4667" s="5">
        <v>0</v>
      </c>
      <c r="AE4667" s="5">
        <v>0</v>
      </c>
      <c r="AF4667" s="5">
        <v>0</v>
      </c>
      <c r="AG4667" s="5">
        <v>0</v>
      </c>
      <c r="AH4667" s="350">
        <v>0</v>
      </c>
      <c r="AI4667" s="350">
        <v>0</v>
      </c>
      <c r="AK4667" s="199"/>
      <c r="AM4667" s="11"/>
      <c r="AN4667" s="15"/>
      <c r="AO4667" s="11"/>
      <c r="AP4667" s="11"/>
    </row>
    <row r="4668" spans="3:42" outlineLevel="2" x14ac:dyDescent="0.2">
      <c r="C4668" s="252" t="s">
        <v>162</v>
      </c>
      <c r="D4668" s="119" t="s">
        <v>218</v>
      </c>
      <c r="F4668" s="783" t="s">
        <v>57</v>
      </c>
      <c r="G4668" s="83"/>
      <c r="H4668" s="798" t="s">
        <v>11</v>
      </c>
      <c r="I4668" s="240" t="s">
        <v>617</v>
      </c>
      <c r="J4668" s="83"/>
      <c r="K4668" s="736"/>
      <c r="L4668" s="83"/>
      <c r="M4668" s="83"/>
      <c r="N4668" s="83"/>
      <c r="O4668" s="83"/>
      <c r="P4668" s="83"/>
      <c r="Q4668" s="143" t="s">
        <v>110</v>
      </c>
      <c r="R4668" s="304">
        <v>0</v>
      </c>
      <c r="S4668" s="305">
        <v>0</v>
      </c>
      <c r="T4668" s="305">
        <v>0</v>
      </c>
      <c r="U4668" s="305">
        <v>0</v>
      </c>
      <c r="V4668" s="305">
        <v>0</v>
      </c>
      <c r="W4668" s="306">
        <v>0</v>
      </c>
      <c r="X4668" s="305">
        <v>0</v>
      </c>
      <c r="Y4668" s="305">
        <v>0</v>
      </c>
      <c r="Z4668" s="305">
        <v>0</v>
      </c>
      <c r="AA4668" s="305">
        <v>0</v>
      </c>
      <c r="AB4668" s="307">
        <v>0</v>
      </c>
      <c r="AC4668" s="307">
        <v>0</v>
      </c>
      <c r="AD4668" s="307">
        <v>0</v>
      </c>
      <c r="AE4668" s="307">
        <v>0</v>
      </c>
      <c r="AF4668" s="307">
        <v>0</v>
      </c>
      <c r="AG4668" s="307">
        <v>0</v>
      </c>
      <c r="AH4668" s="362">
        <v>0</v>
      </c>
      <c r="AI4668" s="362">
        <v>0</v>
      </c>
      <c r="AK4668" s="199"/>
      <c r="AM4668" s="11"/>
      <c r="AN4668" s="15"/>
      <c r="AO4668" s="11"/>
      <c r="AP4668" s="11"/>
    </row>
    <row r="4669" spans="3:42" outlineLevel="2" x14ac:dyDescent="0.2">
      <c r="C4669" s="252" t="s">
        <v>162</v>
      </c>
      <c r="D4669" s="119" t="s">
        <v>218</v>
      </c>
      <c r="F4669" s="802" t="s">
        <v>626</v>
      </c>
      <c r="R4669" s="800">
        <v>0</v>
      </c>
      <c r="S4669" s="800">
        <v>0</v>
      </c>
      <c r="T4669" s="800">
        <v>0</v>
      </c>
      <c r="U4669" s="800">
        <v>0</v>
      </c>
      <c r="V4669" s="800">
        <v>0</v>
      </c>
      <c r="W4669" s="800">
        <v>0</v>
      </c>
      <c r="X4669" s="800">
        <v>0</v>
      </c>
      <c r="Y4669" s="800">
        <v>0</v>
      </c>
      <c r="Z4669" s="800">
        <v>0</v>
      </c>
      <c r="AA4669" s="800">
        <v>0</v>
      </c>
      <c r="AB4669" s="800">
        <v>0</v>
      </c>
      <c r="AC4669" s="800">
        <v>0</v>
      </c>
      <c r="AD4669" s="800">
        <v>0</v>
      </c>
      <c r="AE4669" s="800">
        <v>0</v>
      </c>
      <c r="AF4669" s="800">
        <v>0</v>
      </c>
      <c r="AG4669" s="800">
        <v>0</v>
      </c>
      <c r="AH4669" s="800">
        <v>0</v>
      </c>
      <c r="AI4669" s="800">
        <v>0</v>
      </c>
      <c r="AK4669" s="199"/>
      <c r="AM4669" s="11"/>
      <c r="AN4669" s="15"/>
      <c r="AO4669" s="11"/>
      <c r="AP4669" s="11"/>
    </row>
    <row r="4670" spans="3:42" outlineLevel="2" x14ac:dyDescent="0.2">
      <c r="C4670" s="252" t="s">
        <v>162</v>
      </c>
      <c r="D4670" s="119" t="s">
        <v>218</v>
      </c>
      <c r="R4670" s="5"/>
      <c r="S4670" s="5"/>
      <c r="T4670" s="5"/>
      <c r="U4670" s="5"/>
      <c r="V4670" s="5"/>
      <c r="W4670" s="5"/>
      <c r="X4670" s="5"/>
      <c r="Y4670" s="5"/>
      <c r="AK4670" s="199"/>
      <c r="AM4670" s="11"/>
      <c r="AN4670" s="15"/>
      <c r="AO4670" s="11"/>
      <c r="AP4670" s="11"/>
    </row>
    <row r="4671" spans="3:42" outlineLevel="2" x14ac:dyDescent="0.2">
      <c r="C4671" s="252" t="s">
        <v>162</v>
      </c>
      <c r="D4671" s="119" t="s">
        <v>218</v>
      </c>
      <c r="F4671" s="789" t="s">
        <v>627</v>
      </c>
      <c r="G4671" s="790"/>
      <c r="H4671" s="803"/>
      <c r="I4671" s="790"/>
      <c r="J4671" s="790"/>
      <c r="K4671" s="792"/>
      <c r="L4671" s="789"/>
      <c r="M4671" s="789"/>
      <c r="N4671" s="789"/>
      <c r="O4671" s="789"/>
      <c r="P4671" s="789"/>
      <c r="Q4671" s="792"/>
      <c r="R4671" s="793"/>
      <c r="S4671" s="793"/>
      <c r="T4671" s="793"/>
      <c r="U4671" s="793"/>
      <c r="V4671" s="793"/>
      <c r="W4671" s="793"/>
      <c r="X4671" s="793"/>
      <c r="Y4671" s="793"/>
      <c r="Z4671" s="793"/>
      <c r="AA4671" s="793"/>
      <c r="AB4671" s="793"/>
      <c r="AC4671" s="793"/>
      <c r="AD4671" s="793"/>
      <c r="AE4671" s="793"/>
      <c r="AF4671" s="793"/>
      <c r="AG4671" s="793"/>
      <c r="AH4671" s="789"/>
      <c r="AI4671" s="789"/>
      <c r="AK4671" s="199"/>
      <c r="AM4671" s="11"/>
      <c r="AN4671" s="15"/>
      <c r="AO4671" s="11"/>
      <c r="AP4671" s="11"/>
    </row>
    <row r="4672" spans="3:42" outlineLevel="2" x14ac:dyDescent="0.2">
      <c r="C4672" s="252" t="s">
        <v>162</v>
      </c>
      <c r="D4672" s="119" t="s">
        <v>218</v>
      </c>
      <c r="F4672" t="s">
        <v>620</v>
      </c>
      <c r="AK4672" s="199"/>
      <c r="AM4672" s="11"/>
      <c r="AN4672" s="15"/>
      <c r="AO4672" s="11"/>
      <c r="AP4672" s="11"/>
    </row>
    <row r="4673" spans="3:42" outlineLevel="2" x14ac:dyDescent="0.2">
      <c r="C4673" s="252" t="s">
        <v>162</v>
      </c>
      <c r="D4673" s="119" t="s">
        <v>218</v>
      </c>
      <c r="F4673" s="761" t="s">
        <v>48</v>
      </c>
      <c r="G4673" s="75"/>
      <c r="H4673" s="796" t="s">
        <v>628</v>
      </c>
      <c r="I4673" s="801"/>
      <c r="J4673" s="75"/>
      <c r="K4673" s="741"/>
      <c r="L4673" s="75"/>
      <c r="M4673" s="75"/>
      <c r="N4673" s="75"/>
      <c r="O4673" s="75"/>
      <c r="P4673" s="75"/>
      <c r="Q4673" s="128" t="s">
        <v>536</v>
      </c>
      <c r="R4673" s="804">
        <v>0</v>
      </c>
      <c r="S4673" s="805">
        <v>0</v>
      </c>
      <c r="T4673" s="805">
        <v>0</v>
      </c>
      <c r="U4673" s="805">
        <v>0</v>
      </c>
      <c r="V4673" s="805">
        <v>0</v>
      </c>
      <c r="W4673" s="806">
        <v>0</v>
      </c>
      <c r="X4673" s="805">
        <v>0</v>
      </c>
      <c r="Y4673" s="805">
        <v>0</v>
      </c>
      <c r="Z4673" s="805">
        <v>0</v>
      </c>
      <c r="AA4673" s="805">
        <v>0</v>
      </c>
      <c r="AB4673" s="805">
        <v>0</v>
      </c>
      <c r="AC4673" s="805">
        <v>0</v>
      </c>
      <c r="AD4673" s="805">
        <v>0</v>
      </c>
      <c r="AE4673" s="805">
        <v>0</v>
      </c>
      <c r="AF4673" s="805">
        <v>0</v>
      </c>
      <c r="AG4673" s="805">
        <v>0</v>
      </c>
      <c r="AH4673" s="808">
        <v>0</v>
      </c>
      <c r="AI4673" s="808">
        <v>0</v>
      </c>
      <c r="AK4673" s="199"/>
      <c r="AM4673" s="11"/>
      <c r="AN4673" s="15"/>
      <c r="AO4673" s="11"/>
      <c r="AP4673" s="11"/>
    </row>
    <row r="4674" spans="3:42" outlineLevel="2" x14ac:dyDescent="0.2">
      <c r="C4674" s="252" t="s">
        <v>162</v>
      </c>
      <c r="D4674" s="119" t="s">
        <v>218</v>
      </c>
      <c r="F4674" s="767" t="s">
        <v>55</v>
      </c>
      <c r="H4674" s="797" t="s">
        <v>628</v>
      </c>
      <c r="K4674" s="164"/>
      <c r="Q4674" s="135" t="s">
        <v>536</v>
      </c>
      <c r="R4674" s="809">
        <v>0</v>
      </c>
      <c r="S4674" s="810">
        <v>0</v>
      </c>
      <c r="T4674" s="810">
        <v>0</v>
      </c>
      <c r="U4674" s="810">
        <v>0</v>
      </c>
      <c r="V4674" s="810">
        <v>0</v>
      </c>
      <c r="W4674" s="811">
        <v>0</v>
      </c>
      <c r="X4674" s="810">
        <v>0</v>
      </c>
      <c r="Y4674" s="810">
        <v>0</v>
      </c>
      <c r="Z4674" s="810">
        <v>0</v>
      </c>
      <c r="AA4674" s="810">
        <v>0</v>
      </c>
      <c r="AB4674" s="810">
        <v>0</v>
      </c>
      <c r="AC4674" s="810">
        <v>0</v>
      </c>
      <c r="AD4674" s="810">
        <v>0</v>
      </c>
      <c r="AE4674" s="810">
        <v>0</v>
      </c>
      <c r="AF4674" s="810">
        <v>0</v>
      </c>
      <c r="AG4674" s="810">
        <v>0</v>
      </c>
      <c r="AH4674" s="812">
        <v>0</v>
      </c>
      <c r="AI4674" s="812">
        <v>0</v>
      </c>
      <c r="AK4674" s="199"/>
      <c r="AM4674" s="11"/>
      <c r="AN4674" s="15"/>
      <c r="AO4674" s="11"/>
      <c r="AP4674" s="11"/>
    </row>
    <row r="4675" spans="3:42" outlineLevel="2" x14ac:dyDescent="0.2">
      <c r="C4675" s="252" t="s">
        <v>162</v>
      </c>
      <c r="D4675" s="119" t="s">
        <v>218</v>
      </c>
      <c r="F4675" s="783" t="s">
        <v>57</v>
      </c>
      <c r="G4675" s="83"/>
      <c r="H4675" s="798" t="s">
        <v>628</v>
      </c>
      <c r="I4675" s="799"/>
      <c r="J4675" s="83"/>
      <c r="K4675" s="736"/>
      <c r="L4675" s="83"/>
      <c r="M4675" s="83"/>
      <c r="N4675" s="83"/>
      <c r="O4675" s="83"/>
      <c r="P4675" s="83"/>
      <c r="Q4675" s="143" t="s">
        <v>536</v>
      </c>
      <c r="R4675" s="813">
        <v>0</v>
      </c>
      <c r="S4675" s="814">
        <v>0</v>
      </c>
      <c r="T4675" s="814">
        <v>0</v>
      </c>
      <c r="U4675" s="814">
        <v>0</v>
      </c>
      <c r="V4675" s="814">
        <v>0</v>
      </c>
      <c r="W4675" s="815">
        <v>0</v>
      </c>
      <c r="X4675" s="814">
        <v>0</v>
      </c>
      <c r="Y4675" s="814">
        <v>0</v>
      </c>
      <c r="Z4675" s="814">
        <v>0</v>
      </c>
      <c r="AA4675" s="814">
        <v>0</v>
      </c>
      <c r="AB4675" s="814">
        <v>0</v>
      </c>
      <c r="AC4675" s="814">
        <v>0</v>
      </c>
      <c r="AD4675" s="814">
        <v>0</v>
      </c>
      <c r="AE4675" s="814">
        <v>0</v>
      </c>
      <c r="AF4675" s="814">
        <v>0</v>
      </c>
      <c r="AG4675" s="814">
        <v>0</v>
      </c>
      <c r="AH4675" s="816">
        <v>0</v>
      </c>
      <c r="AI4675" s="816">
        <v>0</v>
      </c>
      <c r="AK4675" s="199"/>
      <c r="AM4675" s="11"/>
      <c r="AN4675" s="15"/>
      <c r="AO4675" s="11"/>
      <c r="AP4675" s="11"/>
    </row>
    <row r="4676" spans="3:42" outlineLevel="2" x14ac:dyDescent="0.2">
      <c r="C4676" s="252" t="s">
        <v>162</v>
      </c>
      <c r="D4676" s="119" t="s">
        <v>218</v>
      </c>
      <c r="AK4676" s="199"/>
      <c r="AM4676" s="11"/>
      <c r="AN4676" s="15"/>
      <c r="AO4676" s="11"/>
      <c r="AP4676" s="11"/>
    </row>
    <row r="4677" spans="3:42" outlineLevel="1" x14ac:dyDescent="0.2">
      <c r="C4677" s="252" t="s">
        <v>162</v>
      </c>
      <c r="D4677" s="119" t="s">
        <v>218</v>
      </c>
      <c r="F4677" s="121" t="s">
        <v>629</v>
      </c>
      <c r="G4677" s="756"/>
      <c r="H4677" s="757"/>
      <c r="I4677" s="788"/>
      <c r="J4677" s="756"/>
      <c r="K4677" s="758"/>
      <c r="L4677" s="759"/>
      <c r="M4677" s="759"/>
      <c r="N4677" s="759"/>
      <c r="O4677" s="759"/>
      <c r="P4677" s="759"/>
      <c r="Q4677" s="758"/>
      <c r="R4677" s="760"/>
      <c r="S4677" s="760"/>
      <c r="T4677" s="760"/>
      <c r="U4677" s="760"/>
      <c r="V4677" s="760"/>
      <c r="W4677" s="760"/>
      <c r="X4677" s="760"/>
      <c r="Y4677" s="760"/>
      <c r="Z4677" s="760"/>
      <c r="AA4677" s="760"/>
      <c r="AB4677" s="760"/>
      <c r="AC4677" s="760"/>
      <c r="AD4677" s="760"/>
      <c r="AE4677" s="760"/>
      <c r="AF4677" s="760"/>
      <c r="AG4677" s="760"/>
      <c r="AH4677" s="759"/>
      <c r="AI4677" s="759"/>
      <c r="AK4677" s="199"/>
      <c r="AM4677" s="11"/>
      <c r="AN4677" s="15"/>
      <c r="AO4677" s="11"/>
      <c r="AP4677" s="11"/>
    </row>
    <row r="4678" spans="3:42" outlineLevel="2" x14ac:dyDescent="0.2">
      <c r="C4678" s="252" t="s">
        <v>162</v>
      </c>
      <c r="D4678" s="119" t="s">
        <v>218</v>
      </c>
      <c r="F4678" s="789" t="s">
        <v>630</v>
      </c>
      <c r="G4678" s="790"/>
      <c r="H4678" s="803"/>
      <c r="I4678" s="791"/>
      <c r="J4678" s="790"/>
      <c r="K4678" s="792"/>
      <c r="L4678" s="789"/>
      <c r="M4678" s="789"/>
      <c r="N4678" s="789"/>
      <c r="O4678" s="789"/>
      <c r="P4678" s="789"/>
      <c r="Q4678" s="792"/>
      <c r="R4678" s="793"/>
      <c r="S4678" s="793"/>
      <c r="T4678" s="793"/>
      <c r="U4678" s="793"/>
      <c r="V4678" s="793"/>
      <c r="W4678" s="793"/>
      <c r="X4678" s="793"/>
      <c r="Y4678" s="793"/>
      <c r="Z4678" s="793"/>
      <c r="AA4678" s="793"/>
      <c r="AB4678" s="793"/>
      <c r="AC4678" s="793"/>
      <c r="AD4678" s="793"/>
      <c r="AE4678" s="793"/>
      <c r="AF4678" s="793"/>
      <c r="AG4678" s="793"/>
      <c r="AH4678" s="789"/>
      <c r="AI4678" s="789"/>
      <c r="AK4678" s="199"/>
      <c r="AM4678" s="11"/>
      <c r="AN4678" s="15"/>
      <c r="AO4678" s="11"/>
      <c r="AP4678" s="11"/>
    </row>
    <row r="4679" spans="3:42" outlineLevel="2" x14ac:dyDescent="0.2">
      <c r="C4679" s="252" t="s">
        <v>162</v>
      </c>
      <c r="D4679" s="119" t="s">
        <v>218</v>
      </c>
      <c r="F4679" s="794" t="s">
        <v>610</v>
      </c>
      <c r="H4679" s="795"/>
      <c r="AK4679" s="199"/>
      <c r="AM4679" s="11"/>
      <c r="AN4679" s="15"/>
      <c r="AO4679" s="11"/>
      <c r="AP4679" s="11"/>
    </row>
    <row r="4680" spans="3:42" outlineLevel="2" x14ac:dyDescent="0.2">
      <c r="C4680" s="252" t="s">
        <v>162</v>
      </c>
      <c r="D4680" s="119" t="s">
        <v>218</v>
      </c>
      <c r="F4680" s="761" t="s">
        <v>62</v>
      </c>
      <c r="G4680" s="75"/>
      <c r="H4680" s="796" t="s">
        <v>580</v>
      </c>
      <c r="I4680" s="796" t="s">
        <v>611</v>
      </c>
      <c r="J4680" s="75"/>
      <c r="K4680" s="741"/>
      <c r="L4680" s="75"/>
      <c r="M4680" s="75"/>
      <c r="N4680" s="75"/>
      <c r="O4680" s="75"/>
      <c r="P4680" s="75"/>
      <c r="Q4680" s="128" t="s">
        <v>110</v>
      </c>
      <c r="R4680" s="299">
        <v>0</v>
      </c>
      <c r="S4680" s="300">
        <v>0</v>
      </c>
      <c r="T4680" s="300">
        <v>0</v>
      </c>
      <c r="U4680" s="300">
        <v>0</v>
      </c>
      <c r="V4680" s="300">
        <v>0</v>
      </c>
      <c r="W4680" s="301">
        <v>0</v>
      </c>
      <c r="X4680" s="300">
        <v>0</v>
      </c>
      <c r="Y4680" s="300">
        <v>0</v>
      </c>
      <c r="Z4680" s="300">
        <v>0</v>
      </c>
      <c r="AA4680" s="300">
        <v>0</v>
      </c>
      <c r="AB4680" s="302">
        <v>0</v>
      </c>
      <c r="AC4680" s="302">
        <v>0</v>
      </c>
      <c r="AD4680" s="302">
        <v>0</v>
      </c>
      <c r="AE4680" s="302">
        <v>0</v>
      </c>
      <c r="AF4680" s="302">
        <v>0</v>
      </c>
      <c r="AG4680" s="302">
        <v>0</v>
      </c>
      <c r="AH4680" s="348">
        <v>0</v>
      </c>
      <c r="AI4680" s="348">
        <v>0</v>
      </c>
      <c r="AK4680" s="199"/>
      <c r="AM4680" s="11"/>
      <c r="AN4680" s="15"/>
      <c r="AO4680" s="11"/>
      <c r="AP4680" s="11"/>
    </row>
    <row r="4681" spans="3:42" outlineLevel="2" x14ac:dyDescent="0.2">
      <c r="C4681" s="252" t="s">
        <v>162</v>
      </c>
      <c r="D4681" s="119" t="s">
        <v>218</v>
      </c>
      <c r="F4681" s="767" t="s">
        <v>188</v>
      </c>
      <c r="H4681" s="797" t="s">
        <v>580</v>
      </c>
      <c r="I4681" s="797" t="s">
        <v>612</v>
      </c>
      <c r="K4681" s="164"/>
      <c r="Q4681" s="135" t="s">
        <v>110</v>
      </c>
      <c r="R4681" s="314">
        <v>0</v>
      </c>
      <c r="S4681" s="315">
        <v>0</v>
      </c>
      <c r="T4681" s="315">
        <v>0</v>
      </c>
      <c r="U4681" s="315">
        <v>0</v>
      </c>
      <c r="V4681" s="315">
        <v>0</v>
      </c>
      <c r="W4681" s="316">
        <v>0</v>
      </c>
      <c r="X4681" s="315">
        <v>0</v>
      </c>
      <c r="Y4681" s="315">
        <v>0</v>
      </c>
      <c r="Z4681" s="315">
        <v>0</v>
      </c>
      <c r="AA4681" s="315">
        <v>0</v>
      </c>
      <c r="AB4681" s="5">
        <v>0</v>
      </c>
      <c r="AC4681" s="5">
        <v>0</v>
      </c>
      <c r="AD4681" s="5">
        <v>0</v>
      </c>
      <c r="AE4681" s="5">
        <v>0</v>
      </c>
      <c r="AF4681" s="5">
        <v>0</v>
      </c>
      <c r="AG4681" s="5">
        <v>0</v>
      </c>
      <c r="AH4681" s="350">
        <v>0</v>
      </c>
      <c r="AI4681" s="350">
        <v>0</v>
      </c>
      <c r="AK4681" s="199"/>
      <c r="AM4681" s="11"/>
      <c r="AN4681" s="15"/>
      <c r="AO4681" s="11"/>
      <c r="AP4681" s="11"/>
    </row>
    <row r="4682" spans="3:42" outlineLevel="2" x14ac:dyDescent="0.2">
      <c r="C4682" s="252" t="s">
        <v>162</v>
      </c>
      <c r="D4682" s="119" t="s">
        <v>218</v>
      </c>
      <c r="F4682" s="767" t="s">
        <v>613</v>
      </c>
      <c r="H4682" s="797" t="s">
        <v>580</v>
      </c>
      <c r="I4682" s="234" t="s">
        <v>614</v>
      </c>
      <c r="K4682" s="164"/>
      <c r="Q4682" s="135" t="s">
        <v>110</v>
      </c>
      <c r="R4682" s="314">
        <v>0</v>
      </c>
      <c r="S4682" s="315">
        <v>0</v>
      </c>
      <c r="T4682" s="315">
        <v>0</v>
      </c>
      <c r="U4682" s="315">
        <v>0</v>
      </c>
      <c r="V4682" s="315">
        <v>0</v>
      </c>
      <c r="W4682" s="316">
        <v>0</v>
      </c>
      <c r="X4682" s="315">
        <v>0</v>
      </c>
      <c r="Y4682" s="315">
        <v>0</v>
      </c>
      <c r="Z4682" s="315">
        <v>0</v>
      </c>
      <c r="AA4682" s="315">
        <v>0</v>
      </c>
      <c r="AB4682" s="5">
        <v>0</v>
      </c>
      <c r="AC4682" s="5">
        <v>0</v>
      </c>
      <c r="AD4682" s="5">
        <v>0</v>
      </c>
      <c r="AE4682" s="5">
        <v>0</v>
      </c>
      <c r="AF4682" s="5">
        <v>0</v>
      </c>
      <c r="AG4682" s="5">
        <v>0</v>
      </c>
      <c r="AH4682" s="350">
        <v>0</v>
      </c>
      <c r="AI4682" s="350">
        <v>0</v>
      </c>
      <c r="AK4682" s="199"/>
      <c r="AM4682" s="11"/>
      <c r="AN4682" s="15"/>
      <c r="AO4682" s="11"/>
      <c r="AP4682" s="11"/>
    </row>
    <row r="4683" spans="3:42" outlineLevel="2" x14ac:dyDescent="0.2">
      <c r="C4683" s="252" t="s">
        <v>162</v>
      </c>
      <c r="D4683" s="119" t="s">
        <v>218</v>
      </c>
      <c r="F4683" s="783" t="s">
        <v>57</v>
      </c>
      <c r="G4683" s="83"/>
      <c r="H4683" s="798" t="s">
        <v>580</v>
      </c>
      <c r="I4683" s="799"/>
      <c r="J4683" s="83"/>
      <c r="K4683" s="736"/>
      <c r="L4683" s="83"/>
      <c r="M4683" s="83"/>
      <c r="N4683" s="83"/>
      <c r="O4683" s="83"/>
      <c r="P4683" s="83"/>
      <c r="Q4683" s="143" t="s">
        <v>110</v>
      </c>
      <c r="R4683" s="304">
        <v>0</v>
      </c>
      <c r="S4683" s="305">
        <v>0</v>
      </c>
      <c r="T4683" s="305">
        <v>0</v>
      </c>
      <c r="U4683" s="305">
        <v>0</v>
      </c>
      <c r="V4683" s="305">
        <v>0</v>
      </c>
      <c r="W4683" s="306">
        <v>0</v>
      </c>
      <c r="X4683" s="305">
        <v>0</v>
      </c>
      <c r="Y4683" s="305">
        <v>0</v>
      </c>
      <c r="Z4683" s="305">
        <v>0</v>
      </c>
      <c r="AA4683" s="305">
        <v>0</v>
      </c>
      <c r="AB4683" s="307">
        <v>0</v>
      </c>
      <c r="AC4683" s="307">
        <v>0</v>
      </c>
      <c r="AD4683" s="307">
        <v>0</v>
      </c>
      <c r="AE4683" s="307">
        <v>0</v>
      </c>
      <c r="AF4683" s="307">
        <v>0</v>
      </c>
      <c r="AG4683" s="307">
        <v>0</v>
      </c>
      <c r="AH4683" s="362">
        <v>0</v>
      </c>
      <c r="AI4683" s="362">
        <v>0</v>
      </c>
      <c r="AK4683" s="199"/>
      <c r="AM4683" s="11"/>
      <c r="AN4683" s="15"/>
      <c r="AO4683" s="11"/>
      <c r="AP4683" s="11"/>
    </row>
    <row r="4684" spans="3:42" outlineLevel="2" x14ac:dyDescent="0.2">
      <c r="C4684" s="252" t="s">
        <v>162</v>
      </c>
      <c r="D4684" s="119" t="s">
        <v>218</v>
      </c>
      <c r="F4684" s="12"/>
      <c r="H4684" s="234"/>
      <c r="K4684" s="164"/>
      <c r="Q4684" s="16"/>
      <c r="R4684" s="800">
        <v>0</v>
      </c>
      <c r="S4684" s="800">
        <v>0</v>
      </c>
      <c r="T4684" s="800">
        <v>0</v>
      </c>
      <c r="U4684" s="800">
        <v>0</v>
      </c>
      <c r="V4684" s="800">
        <v>0</v>
      </c>
      <c r="W4684" s="800">
        <v>0</v>
      </c>
      <c r="X4684" s="800">
        <v>0</v>
      </c>
      <c r="Y4684" s="800">
        <v>0</v>
      </c>
      <c r="Z4684" s="800">
        <v>0</v>
      </c>
      <c r="AA4684" s="800">
        <v>0</v>
      </c>
      <c r="AB4684" s="800">
        <v>0</v>
      </c>
      <c r="AC4684" s="800">
        <v>0</v>
      </c>
      <c r="AD4684" s="800">
        <v>0</v>
      </c>
      <c r="AE4684" s="800">
        <v>0</v>
      </c>
      <c r="AF4684" s="800">
        <v>0</v>
      </c>
      <c r="AG4684" s="800">
        <v>0</v>
      </c>
      <c r="AH4684" s="800">
        <v>0</v>
      </c>
      <c r="AI4684" s="800">
        <v>0</v>
      </c>
      <c r="AK4684" s="199"/>
      <c r="AM4684" s="11"/>
      <c r="AN4684" s="15"/>
      <c r="AO4684" s="11"/>
      <c r="AP4684" s="11"/>
    </row>
    <row r="4685" spans="3:42" outlineLevel="2" x14ac:dyDescent="0.2">
      <c r="C4685" s="252" t="s">
        <v>162</v>
      </c>
      <c r="D4685" s="119" t="s">
        <v>218</v>
      </c>
      <c r="F4685" s="794" t="s">
        <v>615</v>
      </c>
      <c r="AK4685" s="199"/>
      <c r="AM4685" s="11"/>
      <c r="AN4685" s="15"/>
      <c r="AO4685" s="11"/>
      <c r="AP4685" s="11"/>
    </row>
    <row r="4686" spans="3:42" outlineLevel="2" x14ac:dyDescent="0.2">
      <c r="C4686" s="252" t="s">
        <v>162</v>
      </c>
      <c r="D4686" s="119" t="s">
        <v>218</v>
      </c>
      <c r="F4686" s="761" t="s">
        <v>48</v>
      </c>
      <c r="G4686" s="75"/>
      <c r="H4686" s="796" t="s">
        <v>580</v>
      </c>
      <c r="I4686" s="801"/>
      <c r="J4686" s="75"/>
      <c r="K4686" s="741"/>
      <c r="L4686" s="75"/>
      <c r="M4686" s="75"/>
      <c r="N4686" s="75"/>
      <c r="O4686" s="75"/>
      <c r="P4686" s="75"/>
      <c r="Q4686" s="128" t="s">
        <v>110</v>
      </c>
      <c r="R4686" s="299">
        <v>0</v>
      </c>
      <c r="S4686" s="300">
        <v>0</v>
      </c>
      <c r="T4686" s="300">
        <v>0</v>
      </c>
      <c r="U4686" s="300">
        <v>0</v>
      </c>
      <c r="V4686" s="300">
        <v>0</v>
      </c>
      <c r="W4686" s="301">
        <v>0</v>
      </c>
      <c r="X4686" s="300">
        <v>0</v>
      </c>
      <c r="Y4686" s="300">
        <v>0</v>
      </c>
      <c r="Z4686" s="300">
        <v>0</v>
      </c>
      <c r="AA4686" s="300">
        <v>0</v>
      </c>
      <c r="AB4686" s="302">
        <v>0</v>
      </c>
      <c r="AC4686" s="302">
        <v>0</v>
      </c>
      <c r="AD4686" s="302">
        <v>0</v>
      </c>
      <c r="AE4686" s="302">
        <v>0</v>
      </c>
      <c r="AF4686" s="302">
        <v>0</v>
      </c>
      <c r="AG4686" s="302">
        <v>0</v>
      </c>
      <c r="AH4686" s="348">
        <v>0</v>
      </c>
      <c r="AI4686" s="348">
        <v>0</v>
      </c>
      <c r="AK4686" s="199"/>
      <c r="AM4686" s="11"/>
      <c r="AN4686" s="15"/>
      <c r="AO4686" s="11"/>
      <c r="AP4686" s="11"/>
    </row>
    <row r="4687" spans="3:42" outlineLevel="2" x14ac:dyDescent="0.2">
      <c r="C4687" s="252" t="s">
        <v>162</v>
      </c>
      <c r="D4687" s="119" t="s">
        <v>218</v>
      </c>
      <c r="F4687" s="767" t="s">
        <v>55</v>
      </c>
      <c r="H4687" s="797" t="s">
        <v>580</v>
      </c>
      <c r="K4687" s="164"/>
      <c r="Q4687" s="135" t="s">
        <v>110</v>
      </c>
      <c r="R4687" s="314">
        <v>0</v>
      </c>
      <c r="S4687" s="315">
        <v>0</v>
      </c>
      <c r="T4687" s="315">
        <v>0</v>
      </c>
      <c r="U4687" s="315">
        <v>0</v>
      </c>
      <c r="V4687" s="315">
        <v>0</v>
      </c>
      <c r="W4687" s="316">
        <v>0</v>
      </c>
      <c r="X4687" s="315">
        <v>0</v>
      </c>
      <c r="Y4687" s="315">
        <v>0</v>
      </c>
      <c r="Z4687" s="315">
        <v>0</v>
      </c>
      <c r="AA4687" s="315">
        <v>0</v>
      </c>
      <c r="AB4687" s="5">
        <v>0</v>
      </c>
      <c r="AC4687" s="5">
        <v>0</v>
      </c>
      <c r="AD4687" s="5">
        <v>0</v>
      </c>
      <c r="AE4687" s="5">
        <v>0</v>
      </c>
      <c r="AF4687" s="5">
        <v>0</v>
      </c>
      <c r="AG4687" s="5">
        <v>0</v>
      </c>
      <c r="AH4687" s="350">
        <v>0</v>
      </c>
      <c r="AI4687" s="350">
        <v>0</v>
      </c>
      <c r="AK4687" s="199"/>
      <c r="AM4687" s="11"/>
      <c r="AN4687" s="15"/>
      <c r="AO4687" s="11"/>
      <c r="AP4687" s="11"/>
    </row>
    <row r="4688" spans="3:42" outlineLevel="2" x14ac:dyDescent="0.2">
      <c r="C4688" s="252" t="s">
        <v>162</v>
      </c>
      <c r="D4688" s="119" t="s">
        <v>218</v>
      </c>
      <c r="F4688" s="783" t="s">
        <v>57</v>
      </c>
      <c r="G4688" s="83"/>
      <c r="H4688" s="798" t="s">
        <v>580</v>
      </c>
      <c r="I4688" s="799"/>
      <c r="J4688" s="83"/>
      <c r="K4688" s="736"/>
      <c r="L4688" s="83"/>
      <c r="M4688" s="83"/>
      <c r="N4688" s="83"/>
      <c r="O4688" s="83"/>
      <c r="P4688" s="83"/>
      <c r="Q4688" s="143" t="s">
        <v>110</v>
      </c>
      <c r="R4688" s="304">
        <v>0</v>
      </c>
      <c r="S4688" s="305">
        <v>0</v>
      </c>
      <c r="T4688" s="305">
        <v>0</v>
      </c>
      <c r="U4688" s="305">
        <v>0</v>
      </c>
      <c r="V4688" s="305">
        <v>0</v>
      </c>
      <c r="W4688" s="306">
        <v>0</v>
      </c>
      <c r="X4688" s="305">
        <v>0</v>
      </c>
      <c r="Y4688" s="305">
        <v>0</v>
      </c>
      <c r="Z4688" s="305">
        <v>0</v>
      </c>
      <c r="AA4688" s="305">
        <v>0</v>
      </c>
      <c r="AB4688" s="307">
        <v>0</v>
      </c>
      <c r="AC4688" s="307">
        <v>0</v>
      </c>
      <c r="AD4688" s="307">
        <v>0</v>
      </c>
      <c r="AE4688" s="307">
        <v>0</v>
      </c>
      <c r="AF4688" s="307">
        <v>0</v>
      </c>
      <c r="AG4688" s="307">
        <v>0</v>
      </c>
      <c r="AH4688" s="362">
        <v>0</v>
      </c>
      <c r="AI4688" s="362">
        <v>0</v>
      </c>
      <c r="AK4688" s="199"/>
      <c r="AM4688" s="11"/>
      <c r="AN4688" s="15"/>
      <c r="AO4688" s="11"/>
      <c r="AP4688" s="11"/>
    </row>
    <row r="4689" spans="3:42" outlineLevel="2" x14ac:dyDescent="0.2">
      <c r="C4689" s="252" t="s">
        <v>162</v>
      </c>
      <c r="D4689" s="119" t="s">
        <v>218</v>
      </c>
      <c r="F4689" s="12"/>
      <c r="H4689" s="164"/>
      <c r="K4689" s="164"/>
      <c r="Q4689" s="16"/>
      <c r="R4689" s="800">
        <v>0</v>
      </c>
      <c r="S4689" s="800">
        <v>0</v>
      </c>
      <c r="T4689" s="800">
        <v>0</v>
      </c>
      <c r="U4689" s="800">
        <v>0</v>
      </c>
      <c r="V4689" s="800">
        <v>0</v>
      </c>
      <c r="W4689" s="800">
        <v>0</v>
      </c>
      <c r="X4689" s="800">
        <v>0</v>
      </c>
      <c r="Y4689" s="800">
        <v>0</v>
      </c>
      <c r="Z4689" s="800">
        <v>0</v>
      </c>
      <c r="AA4689" s="800">
        <v>0</v>
      </c>
      <c r="AB4689" s="800">
        <v>0</v>
      </c>
      <c r="AC4689" s="800">
        <v>0</v>
      </c>
      <c r="AD4689" s="800">
        <v>0</v>
      </c>
      <c r="AE4689" s="800">
        <v>0</v>
      </c>
      <c r="AF4689" s="800">
        <v>0</v>
      </c>
      <c r="AG4689" s="800">
        <v>0</v>
      </c>
      <c r="AH4689" s="800">
        <v>0</v>
      </c>
      <c r="AI4689" s="800">
        <v>0</v>
      </c>
      <c r="AK4689" s="199"/>
      <c r="AM4689" s="11"/>
      <c r="AN4689" s="15"/>
      <c r="AO4689" s="11"/>
      <c r="AP4689" s="11"/>
    </row>
    <row r="4690" spans="3:42" outlineLevel="2" x14ac:dyDescent="0.2">
      <c r="C4690" s="252" t="s">
        <v>162</v>
      </c>
      <c r="D4690" s="119" t="s">
        <v>218</v>
      </c>
      <c r="F4690" s="794" t="s">
        <v>69</v>
      </c>
      <c r="AK4690" s="199"/>
      <c r="AM4690" s="11"/>
      <c r="AN4690" s="15"/>
      <c r="AO4690" s="11"/>
      <c r="AP4690" s="11"/>
    </row>
    <row r="4691" spans="3:42" outlineLevel="2" x14ac:dyDescent="0.2">
      <c r="C4691" s="252" t="s">
        <v>162</v>
      </c>
      <c r="D4691" s="119" t="s">
        <v>218</v>
      </c>
      <c r="F4691" s="761" t="s">
        <v>9</v>
      </c>
      <c r="G4691" s="75"/>
      <c r="H4691" s="796" t="s">
        <v>580</v>
      </c>
      <c r="I4691" s="801"/>
      <c r="J4691" s="75"/>
      <c r="K4691" s="741"/>
      <c r="L4691" s="75"/>
      <c r="M4691" s="75"/>
      <c r="N4691" s="75"/>
      <c r="O4691" s="75"/>
      <c r="P4691" s="75"/>
      <c r="Q4691" s="128" t="s">
        <v>110</v>
      </c>
      <c r="R4691" s="299">
        <v>0</v>
      </c>
      <c r="S4691" s="300">
        <v>0</v>
      </c>
      <c r="T4691" s="300">
        <v>0</v>
      </c>
      <c r="U4691" s="300">
        <v>0</v>
      </c>
      <c r="V4691" s="300">
        <v>0</v>
      </c>
      <c r="W4691" s="301">
        <v>0</v>
      </c>
      <c r="X4691" s="300">
        <v>0</v>
      </c>
      <c r="Y4691" s="300">
        <v>0</v>
      </c>
      <c r="Z4691" s="300">
        <v>0</v>
      </c>
      <c r="AA4691" s="300">
        <v>0</v>
      </c>
      <c r="AB4691" s="302">
        <v>0</v>
      </c>
      <c r="AC4691" s="302">
        <v>0</v>
      </c>
      <c r="AD4691" s="302">
        <v>0</v>
      </c>
      <c r="AE4691" s="302">
        <v>0</v>
      </c>
      <c r="AF4691" s="302">
        <v>0</v>
      </c>
      <c r="AG4691" s="302">
        <v>0</v>
      </c>
      <c r="AH4691" s="348">
        <v>0</v>
      </c>
      <c r="AI4691" s="348">
        <v>0</v>
      </c>
      <c r="AK4691" s="199"/>
      <c r="AM4691" s="11"/>
      <c r="AN4691" s="15"/>
      <c r="AO4691" s="11"/>
      <c r="AP4691" s="11"/>
    </row>
    <row r="4692" spans="3:42" outlineLevel="2" x14ac:dyDescent="0.2">
      <c r="C4692" s="252" t="s">
        <v>162</v>
      </c>
      <c r="D4692" s="119" t="s">
        <v>218</v>
      </c>
      <c r="F4692" s="767" t="s">
        <v>14</v>
      </c>
      <c r="H4692" s="797" t="s">
        <v>580</v>
      </c>
      <c r="K4692" s="164"/>
      <c r="Q4692" s="135" t="s">
        <v>110</v>
      </c>
      <c r="R4692" s="314">
        <v>0</v>
      </c>
      <c r="S4692" s="315">
        <v>0</v>
      </c>
      <c r="T4692" s="315">
        <v>0</v>
      </c>
      <c r="U4692" s="315">
        <v>0</v>
      </c>
      <c r="V4692" s="315">
        <v>0</v>
      </c>
      <c r="W4692" s="316">
        <v>0</v>
      </c>
      <c r="X4692" s="315">
        <v>0</v>
      </c>
      <c r="Y4692" s="315">
        <v>0</v>
      </c>
      <c r="Z4692" s="315">
        <v>0</v>
      </c>
      <c r="AA4692" s="315">
        <v>0</v>
      </c>
      <c r="AB4692" s="5">
        <v>0</v>
      </c>
      <c r="AC4692" s="5">
        <v>0</v>
      </c>
      <c r="AD4692" s="5">
        <v>0</v>
      </c>
      <c r="AE4692" s="5">
        <v>0</v>
      </c>
      <c r="AF4692" s="5">
        <v>0</v>
      </c>
      <c r="AG4692" s="5">
        <v>0</v>
      </c>
      <c r="AH4692" s="350">
        <v>0</v>
      </c>
      <c r="AI4692" s="350">
        <v>0</v>
      </c>
      <c r="AK4692" s="199"/>
      <c r="AM4692" s="11"/>
      <c r="AN4692" s="15"/>
      <c r="AO4692" s="11"/>
      <c r="AP4692" s="11"/>
    </row>
    <row r="4693" spans="3:42" outlineLevel="2" x14ac:dyDescent="0.2">
      <c r="C4693" s="252" t="s">
        <v>162</v>
      </c>
      <c r="D4693" s="119" t="s">
        <v>218</v>
      </c>
      <c r="F4693" s="783" t="s">
        <v>16</v>
      </c>
      <c r="G4693" s="83"/>
      <c r="H4693" s="798" t="s">
        <v>580</v>
      </c>
      <c r="I4693" s="799"/>
      <c r="J4693" s="83"/>
      <c r="K4693" s="736"/>
      <c r="L4693" s="83"/>
      <c r="M4693" s="83"/>
      <c r="N4693" s="83"/>
      <c r="O4693" s="83"/>
      <c r="P4693" s="83"/>
      <c r="Q4693" s="143" t="s">
        <v>110</v>
      </c>
      <c r="R4693" s="304">
        <v>0</v>
      </c>
      <c r="S4693" s="305">
        <v>0</v>
      </c>
      <c r="T4693" s="305">
        <v>0</v>
      </c>
      <c r="U4693" s="305">
        <v>0</v>
      </c>
      <c r="V4693" s="305">
        <v>0</v>
      </c>
      <c r="W4693" s="306">
        <v>0</v>
      </c>
      <c r="X4693" s="305">
        <v>0</v>
      </c>
      <c r="Y4693" s="305">
        <v>0</v>
      </c>
      <c r="Z4693" s="305">
        <v>0</v>
      </c>
      <c r="AA4693" s="305">
        <v>0</v>
      </c>
      <c r="AB4693" s="307">
        <v>0</v>
      </c>
      <c r="AC4693" s="307">
        <v>0</v>
      </c>
      <c r="AD4693" s="307">
        <v>0</v>
      </c>
      <c r="AE4693" s="307">
        <v>0</v>
      </c>
      <c r="AF4693" s="307">
        <v>0</v>
      </c>
      <c r="AG4693" s="307">
        <v>0</v>
      </c>
      <c r="AH4693" s="362">
        <v>0</v>
      </c>
      <c r="AI4693" s="362">
        <v>0</v>
      </c>
      <c r="AK4693" s="199"/>
      <c r="AM4693" s="11"/>
      <c r="AN4693" s="15"/>
      <c r="AO4693" s="11"/>
      <c r="AP4693" s="11"/>
    </row>
    <row r="4694" spans="3:42" outlineLevel="2" x14ac:dyDescent="0.2">
      <c r="C4694" s="252" t="s">
        <v>162</v>
      </c>
      <c r="D4694" s="119" t="s">
        <v>218</v>
      </c>
      <c r="F4694" s="12"/>
      <c r="H4694" s="797"/>
      <c r="K4694" s="164"/>
      <c r="Q4694" s="16"/>
      <c r="R4694" s="800">
        <v>0</v>
      </c>
      <c r="S4694" s="800">
        <v>0</v>
      </c>
      <c r="T4694" s="800">
        <v>0</v>
      </c>
      <c r="U4694" s="800">
        <v>0</v>
      </c>
      <c r="V4694" s="800">
        <v>0</v>
      </c>
      <c r="W4694" s="800">
        <v>0</v>
      </c>
      <c r="X4694" s="800">
        <v>0</v>
      </c>
      <c r="Y4694" s="800">
        <v>0</v>
      </c>
      <c r="Z4694" s="800">
        <v>0</v>
      </c>
      <c r="AA4694" s="800">
        <v>0</v>
      </c>
      <c r="AB4694" s="800">
        <v>0</v>
      </c>
      <c r="AC4694" s="800">
        <v>0</v>
      </c>
      <c r="AD4694" s="800">
        <v>0</v>
      </c>
      <c r="AE4694" s="800">
        <v>0</v>
      </c>
      <c r="AF4694" s="800">
        <v>0</v>
      </c>
      <c r="AG4694" s="800">
        <v>0</v>
      </c>
      <c r="AH4694" s="800">
        <v>0</v>
      </c>
      <c r="AI4694" s="800">
        <v>0</v>
      </c>
      <c r="AK4694" s="199"/>
      <c r="AM4694" s="11"/>
      <c r="AN4694" s="15"/>
      <c r="AO4694" s="11"/>
      <c r="AP4694" s="11"/>
    </row>
    <row r="4695" spans="3:42" outlineLevel="2" x14ac:dyDescent="0.2">
      <c r="C4695" s="252" t="s">
        <v>162</v>
      </c>
      <c r="D4695" s="119" t="s">
        <v>218</v>
      </c>
      <c r="F4695" s="794" t="s">
        <v>616</v>
      </c>
      <c r="AK4695" s="199"/>
      <c r="AM4695" s="11"/>
      <c r="AN4695" s="15"/>
      <c r="AO4695" s="11"/>
      <c r="AP4695" s="11"/>
    </row>
    <row r="4696" spans="3:42" outlineLevel="2" x14ac:dyDescent="0.2">
      <c r="C4696" s="252" t="s">
        <v>162</v>
      </c>
      <c r="D4696" s="119" t="s">
        <v>218</v>
      </c>
      <c r="F4696" s="761" t="s">
        <v>48</v>
      </c>
      <c r="G4696" s="75"/>
      <c r="H4696" s="796" t="s">
        <v>580</v>
      </c>
      <c r="I4696" s="228" t="s">
        <v>617</v>
      </c>
      <c r="J4696" s="75"/>
      <c r="K4696" s="741"/>
      <c r="L4696" s="75"/>
      <c r="M4696" s="75"/>
      <c r="N4696" s="75"/>
      <c r="O4696" s="75"/>
      <c r="P4696" s="75"/>
      <c r="Q4696" s="128" t="s">
        <v>110</v>
      </c>
      <c r="R4696" s="299">
        <v>0</v>
      </c>
      <c r="S4696" s="300">
        <v>0</v>
      </c>
      <c r="T4696" s="300">
        <v>0</v>
      </c>
      <c r="U4696" s="300">
        <v>0</v>
      </c>
      <c r="V4696" s="300">
        <v>0</v>
      </c>
      <c r="W4696" s="301">
        <v>0</v>
      </c>
      <c r="X4696" s="300">
        <v>0</v>
      </c>
      <c r="Y4696" s="300">
        <v>0</v>
      </c>
      <c r="Z4696" s="300">
        <v>0</v>
      </c>
      <c r="AA4696" s="300">
        <v>0</v>
      </c>
      <c r="AB4696" s="302">
        <v>0</v>
      </c>
      <c r="AC4696" s="302">
        <v>0</v>
      </c>
      <c r="AD4696" s="302">
        <v>0</v>
      </c>
      <c r="AE4696" s="302">
        <v>0</v>
      </c>
      <c r="AF4696" s="302">
        <v>0</v>
      </c>
      <c r="AG4696" s="302">
        <v>0</v>
      </c>
      <c r="AH4696" s="348">
        <v>0</v>
      </c>
      <c r="AI4696" s="348">
        <v>0</v>
      </c>
      <c r="AK4696" s="199"/>
      <c r="AM4696" s="11"/>
      <c r="AN4696" s="15"/>
      <c r="AO4696" s="11"/>
      <c r="AP4696" s="11"/>
    </row>
    <row r="4697" spans="3:42" outlineLevel="2" x14ac:dyDescent="0.2">
      <c r="C4697" s="252" t="s">
        <v>162</v>
      </c>
      <c r="D4697" s="119" t="s">
        <v>218</v>
      </c>
      <c r="F4697" s="767" t="s">
        <v>55</v>
      </c>
      <c r="H4697" s="797" t="s">
        <v>580</v>
      </c>
      <c r="I4697" s="234" t="s">
        <v>617</v>
      </c>
      <c r="K4697" s="164"/>
      <c r="Q4697" s="135" t="s">
        <v>110</v>
      </c>
      <c r="R4697" s="314">
        <v>0</v>
      </c>
      <c r="S4697" s="315">
        <v>0</v>
      </c>
      <c r="T4697" s="315">
        <v>0</v>
      </c>
      <c r="U4697" s="315">
        <v>0</v>
      </c>
      <c r="V4697" s="315">
        <v>0</v>
      </c>
      <c r="W4697" s="316">
        <v>0</v>
      </c>
      <c r="X4697" s="315">
        <v>0</v>
      </c>
      <c r="Y4697" s="315">
        <v>0</v>
      </c>
      <c r="Z4697" s="315">
        <v>0</v>
      </c>
      <c r="AA4697" s="315">
        <v>0</v>
      </c>
      <c r="AB4697" s="5">
        <v>0</v>
      </c>
      <c r="AC4697" s="5">
        <v>0</v>
      </c>
      <c r="AD4697" s="5">
        <v>0</v>
      </c>
      <c r="AE4697" s="5">
        <v>0</v>
      </c>
      <c r="AF4697" s="5">
        <v>0</v>
      </c>
      <c r="AG4697" s="5">
        <v>0</v>
      </c>
      <c r="AH4697" s="350">
        <v>0</v>
      </c>
      <c r="AI4697" s="350">
        <v>0</v>
      </c>
      <c r="AK4697" s="199"/>
      <c r="AM4697" s="11"/>
      <c r="AN4697" s="15"/>
      <c r="AO4697" s="11"/>
      <c r="AP4697" s="11"/>
    </row>
    <row r="4698" spans="3:42" outlineLevel="2" x14ac:dyDescent="0.2">
      <c r="C4698" s="252" t="s">
        <v>162</v>
      </c>
      <c r="D4698" s="119" t="s">
        <v>218</v>
      </c>
      <c r="F4698" s="783" t="s">
        <v>57</v>
      </c>
      <c r="G4698" s="83"/>
      <c r="H4698" s="798" t="s">
        <v>580</v>
      </c>
      <c r="I4698" s="240" t="s">
        <v>617</v>
      </c>
      <c r="J4698" s="83"/>
      <c r="K4698" s="736"/>
      <c r="L4698" s="83"/>
      <c r="M4698" s="83"/>
      <c r="N4698" s="83"/>
      <c r="O4698" s="83"/>
      <c r="P4698" s="83"/>
      <c r="Q4698" s="143" t="s">
        <v>110</v>
      </c>
      <c r="R4698" s="304">
        <v>0</v>
      </c>
      <c r="S4698" s="305">
        <v>0</v>
      </c>
      <c r="T4698" s="305">
        <v>0</v>
      </c>
      <c r="U4698" s="305">
        <v>0</v>
      </c>
      <c r="V4698" s="305">
        <v>0</v>
      </c>
      <c r="W4698" s="306">
        <v>0</v>
      </c>
      <c r="X4698" s="305">
        <v>0</v>
      </c>
      <c r="Y4698" s="305">
        <v>0</v>
      </c>
      <c r="Z4698" s="305">
        <v>0</v>
      </c>
      <c r="AA4698" s="305">
        <v>0</v>
      </c>
      <c r="AB4698" s="307">
        <v>0</v>
      </c>
      <c r="AC4698" s="307">
        <v>0</v>
      </c>
      <c r="AD4698" s="307">
        <v>0</v>
      </c>
      <c r="AE4698" s="307">
        <v>0</v>
      </c>
      <c r="AF4698" s="307">
        <v>0</v>
      </c>
      <c r="AG4698" s="307">
        <v>0</v>
      </c>
      <c r="AH4698" s="362">
        <v>0</v>
      </c>
      <c r="AI4698" s="362">
        <v>0</v>
      </c>
      <c r="AK4698" s="199"/>
      <c r="AM4698" s="11"/>
      <c r="AN4698" s="15"/>
      <c r="AO4698" s="11"/>
      <c r="AP4698" s="11"/>
    </row>
    <row r="4699" spans="3:42" outlineLevel="2" x14ac:dyDescent="0.2">
      <c r="C4699" s="252" t="s">
        <v>162</v>
      </c>
      <c r="D4699" s="119" t="s">
        <v>218</v>
      </c>
      <c r="F4699" s="802" t="s">
        <v>626</v>
      </c>
      <c r="R4699" s="800">
        <v>0</v>
      </c>
      <c r="S4699" s="800">
        <v>0</v>
      </c>
      <c r="T4699" s="800">
        <v>0</v>
      </c>
      <c r="U4699" s="800">
        <v>0</v>
      </c>
      <c r="V4699" s="800">
        <v>0</v>
      </c>
      <c r="W4699" s="800">
        <v>0</v>
      </c>
      <c r="X4699" s="800">
        <v>0</v>
      </c>
      <c r="Y4699" s="800">
        <v>0</v>
      </c>
      <c r="Z4699" s="800">
        <v>0</v>
      </c>
      <c r="AA4699" s="800">
        <v>0</v>
      </c>
      <c r="AB4699" s="800">
        <v>0</v>
      </c>
      <c r="AC4699" s="800">
        <v>0</v>
      </c>
      <c r="AD4699" s="800">
        <v>0</v>
      </c>
      <c r="AE4699" s="800">
        <v>0</v>
      </c>
      <c r="AF4699" s="800">
        <v>0</v>
      </c>
      <c r="AG4699" s="800">
        <v>0</v>
      </c>
      <c r="AH4699" s="800">
        <v>0</v>
      </c>
      <c r="AI4699" s="800">
        <v>0</v>
      </c>
      <c r="AK4699" s="199"/>
      <c r="AM4699" s="11"/>
      <c r="AN4699" s="15"/>
      <c r="AO4699" s="11"/>
      <c r="AP4699" s="11"/>
    </row>
    <row r="4700" spans="3:42" outlineLevel="2" x14ac:dyDescent="0.2">
      <c r="C4700" s="252" t="s">
        <v>162</v>
      </c>
      <c r="D4700" s="119" t="s">
        <v>218</v>
      </c>
      <c r="R4700" s="5"/>
      <c r="S4700" s="5"/>
      <c r="T4700" s="5"/>
      <c r="U4700" s="5"/>
      <c r="V4700" s="5"/>
      <c r="W4700" s="5"/>
      <c r="X4700" s="5"/>
      <c r="Y4700" s="5"/>
      <c r="AK4700" s="199"/>
      <c r="AM4700" s="11"/>
      <c r="AN4700" s="15"/>
      <c r="AO4700" s="11"/>
      <c r="AP4700" s="11"/>
    </row>
    <row r="4701" spans="3:42" outlineLevel="2" x14ac:dyDescent="0.2">
      <c r="C4701" s="252" t="s">
        <v>162</v>
      </c>
      <c r="D4701" s="119" t="s">
        <v>218</v>
      </c>
      <c r="F4701" s="789" t="s">
        <v>631</v>
      </c>
      <c r="G4701" s="790"/>
      <c r="H4701" s="803"/>
      <c r="I4701" s="790"/>
      <c r="J4701" s="790"/>
      <c r="K4701" s="792"/>
      <c r="L4701" s="789"/>
      <c r="M4701" s="789"/>
      <c r="N4701" s="789"/>
      <c r="O4701" s="789"/>
      <c r="P4701" s="789"/>
      <c r="Q4701" s="792"/>
      <c r="R4701" s="793"/>
      <c r="S4701" s="793"/>
      <c r="T4701" s="793"/>
      <c r="U4701" s="793"/>
      <c r="V4701" s="793"/>
      <c r="W4701" s="793"/>
      <c r="X4701" s="793"/>
      <c r="Y4701" s="793"/>
      <c r="Z4701" s="793"/>
      <c r="AA4701" s="793"/>
      <c r="AB4701" s="793"/>
      <c r="AC4701" s="793"/>
      <c r="AD4701" s="793"/>
      <c r="AE4701" s="793"/>
      <c r="AF4701" s="793"/>
      <c r="AG4701" s="793"/>
      <c r="AH4701" s="789"/>
      <c r="AI4701" s="789"/>
      <c r="AK4701" s="199"/>
      <c r="AM4701" s="11"/>
      <c r="AN4701" s="15"/>
      <c r="AO4701" s="11"/>
      <c r="AP4701" s="11"/>
    </row>
    <row r="4702" spans="3:42" outlineLevel="2" x14ac:dyDescent="0.2">
      <c r="C4702" s="252" t="s">
        <v>162</v>
      </c>
      <c r="D4702" s="119" t="s">
        <v>218</v>
      </c>
      <c r="F4702" t="s">
        <v>620</v>
      </c>
      <c r="AK4702" s="199"/>
      <c r="AM4702" s="11"/>
      <c r="AN4702" s="15"/>
      <c r="AO4702" s="11"/>
      <c r="AP4702" s="11"/>
    </row>
    <row r="4703" spans="3:42" outlineLevel="2" x14ac:dyDescent="0.2">
      <c r="C4703" s="252" t="s">
        <v>162</v>
      </c>
      <c r="D4703" s="119" t="s">
        <v>218</v>
      </c>
      <c r="F4703" s="761" t="s">
        <v>48</v>
      </c>
      <c r="G4703" s="75"/>
      <c r="H4703" s="796" t="s">
        <v>632</v>
      </c>
      <c r="I4703" s="801"/>
      <c r="J4703" s="75"/>
      <c r="K4703" s="741"/>
      <c r="L4703" s="75"/>
      <c r="M4703" s="75"/>
      <c r="N4703" s="75"/>
      <c r="O4703" s="75"/>
      <c r="P4703" s="75"/>
      <c r="Q4703" s="128" t="s">
        <v>536</v>
      </c>
      <c r="R4703" s="804">
        <v>0</v>
      </c>
      <c r="S4703" s="805">
        <v>0</v>
      </c>
      <c r="T4703" s="805">
        <v>0</v>
      </c>
      <c r="U4703" s="805">
        <v>0</v>
      </c>
      <c r="V4703" s="805">
        <v>0</v>
      </c>
      <c r="W4703" s="806">
        <v>0</v>
      </c>
      <c r="X4703" s="805">
        <v>0</v>
      </c>
      <c r="Y4703" s="805">
        <v>0</v>
      </c>
      <c r="Z4703" s="805">
        <v>0</v>
      </c>
      <c r="AA4703" s="805">
        <v>0</v>
      </c>
      <c r="AB4703" s="805">
        <v>0</v>
      </c>
      <c r="AC4703" s="805">
        <v>0</v>
      </c>
      <c r="AD4703" s="805">
        <v>0</v>
      </c>
      <c r="AE4703" s="805">
        <v>0</v>
      </c>
      <c r="AF4703" s="805">
        <v>0</v>
      </c>
      <c r="AG4703" s="805">
        <v>0</v>
      </c>
      <c r="AH4703" s="808">
        <v>0</v>
      </c>
      <c r="AI4703" s="808">
        <v>0</v>
      </c>
      <c r="AK4703" s="199"/>
      <c r="AM4703" s="11"/>
      <c r="AN4703" s="15"/>
      <c r="AO4703" s="11"/>
      <c r="AP4703" s="11"/>
    </row>
    <row r="4704" spans="3:42" outlineLevel="2" x14ac:dyDescent="0.2">
      <c r="C4704" s="252" t="s">
        <v>162</v>
      </c>
      <c r="D4704" s="119" t="s">
        <v>218</v>
      </c>
      <c r="F4704" s="767" t="s">
        <v>55</v>
      </c>
      <c r="H4704" s="797" t="s">
        <v>632</v>
      </c>
      <c r="K4704" s="164"/>
      <c r="Q4704" s="135" t="s">
        <v>536</v>
      </c>
      <c r="R4704" s="809">
        <v>0</v>
      </c>
      <c r="S4704" s="810">
        <v>0</v>
      </c>
      <c r="T4704" s="810">
        <v>0</v>
      </c>
      <c r="U4704" s="810">
        <v>0</v>
      </c>
      <c r="V4704" s="810">
        <v>0</v>
      </c>
      <c r="W4704" s="811">
        <v>0</v>
      </c>
      <c r="X4704" s="810">
        <v>0</v>
      </c>
      <c r="Y4704" s="810">
        <v>0</v>
      </c>
      <c r="Z4704" s="810">
        <v>0</v>
      </c>
      <c r="AA4704" s="810">
        <v>0</v>
      </c>
      <c r="AB4704" s="810">
        <v>0</v>
      </c>
      <c r="AC4704" s="810">
        <v>0</v>
      </c>
      <c r="AD4704" s="810">
        <v>0</v>
      </c>
      <c r="AE4704" s="810">
        <v>0</v>
      </c>
      <c r="AF4704" s="810">
        <v>0</v>
      </c>
      <c r="AG4704" s="810">
        <v>0</v>
      </c>
      <c r="AH4704" s="812">
        <v>0</v>
      </c>
      <c r="AI4704" s="812">
        <v>0</v>
      </c>
      <c r="AK4704" s="199"/>
      <c r="AM4704" s="11"/>
      <c r="AN4704" s="15"/>
      <c r="AO4704" s="11"/>
      <c r="AP4704" s="11"/>
    </row>
    <row r="4705" spans="3:42" outlineLevel="2" x14ac:dyDescent="0.2">
      <c r="C4705" s="252" t="s">
        <v>162</v>
      </c>
      <c r="D4705" s="119" t="s">
        <v>218</v>
      </c>
      <c r="F4705" s="783" t="s">
        <v>57</v>
      </c>
      <c r="G4705" s="83"/>
      <c r="H4705" s="798" t="s">
        <v>632</v>
      </c>
      <c r="I4705" s="799"/>
      <c r="J4705" s="83"/>
      <c r="K4705" s="736"/>
      <c r="L4705" s="83"/>
      <c r="M4705" s="83"/>
      <c r="N4705" s="83"/>
      <c r="O4705" s="83"/>
      <c r="P4705" s="83"/>
      <c r="Q4705" s="143" t="s">
        <v>536</v>
      </c>
      <c r="R4705" s="813">
        <v>0</v>
      </c>
      <c r="S4705" s="814">
        <v>0</v>
      </c>
      <c r="T4705" s="814">
        <v>0</v>
      </c>
      <c r="U4705" s="814">
        <v>0</v>
      </c>
      <c r="V4705" s="814">
        <v>0</v>
      </c>
      <c r="W4705" s="815">
        <v>0</v>
      </c>
      <c r="X4705" s="814">
        <v>0</v>
      </c>
      <c r="Y4705" s="814">
        <v>0</v>
      </c>
      <c r="Z4705" s="814">
        <v>0</v>
      </c>
      <c r="AA4705" s="814">
        <v>0</v>
      </c>
      <c r="AB4705" s="814">
        <v>0</v>
      </c>
      <c r="AC4705" s="814">
        <v>0</v>
      </c>
      <c r="AD4705" s="814">
        <v>0</v>
      </c>
      <c r="AE4705" s="814">
        <v>0</v>
      </c>
      <c r="AF4705" s="814">
        <v>0</v>
      </c>
      <c r="AG4705" s="814">
        <v>0</v>
      </c>
      <c r="AH4705" s="816">
        <v>0</v>
      </c>
      <c r="AI4705" s="816">
        <v>0</v>
      </c>
      <c r="AK4705" s="199"/>
      <c r="AM4705" s="11"/>
      <c r="AN4705" s="15"/>
      <c r="AO4705" s="11"/>
      <c r="AP4705" s="11"/>
    </row>
    <row r="4706" spans="3:42" outlineLevel="2" x14ac:dyDescent="0.2">
      <c r="C4706" s="252" t="s">
        <v>162</v>
      </c>
      <c r="D4706" s="119" t="s">
        <v>218</v>
      </c>
      <c r="F4706" s="12"/>
      <c r="H4706" s="817"/>
      <c r="K4706" s="16"/>
      <c r="Q4706" s="16"/>
      <c r="R4706" s="818"/>
      <c r="S4706" s="818"/>
      <c r="T4706" s="818"/>
      <c r="U4706" s="818"/>
      <c r="V4706" s="818"/>
      <c r="W4706" s="818"/>
      <c r="X4706" s="818"/>
      <c r="Y4706" s="818"/>
      <c r="Z4706" s="818"/>
      <c r="AA4706" s="818"/>
      <c r="AB4706" s="818"/>
      <c r="AC4706" s="818"/>
      <c r="AD4706" s="818"/>
      <c r="AE4706" s="818"/>
      <c r="AF4706" s="818"/>
      <c r="AG4706" s="818"/>
      <c r="AH4706" s="818"/>
      <c r="AI4706" s="818"/>
      <c r="AK4706" s="199"/>
      <c r="AM4706" s="11"/>
      <c r="AN4706" s="15"/>
      <c r="AO4706" s="11"/>
      <c r="AP4706" s="11"/>
    </row>
    <row r="4707" spans="3:42" outlineLevel="2" x14ac:dyDescent="0.2">
      <c r="C4707" s="252" t="s">
        <v>162</v>
      </c>
      <c r="D4707" s="119" t="s">
        <v>218</v>
      </c>
      <c r="F4707" s="121" t="s">
        <v>633</v>
      </c>
      <c r="G4707" s="756"/>
      <c r="H4707" s="757"/>
      <c r="I4707" s="788"/>
      <c r="J4707" s="756"/>
      <c r="K4707" s="758"/>
      <c r="L4707" s="759"/>
      <c r="M4707" s="759"/>
      <c r="N4707" s="759"/>
      <c r="O4707" s="759"/>
      <c r="P4707" s="759"/>
      <c r="Q4707" s="758"/>
      <c r="R4707" s="760"/>
      <c r="S4707" s="760"/>
      <c r="T4707" s="760"/>
      <c r="U4707" s="760"/>
      <c r="V4707" s="760"/>
      <c r="W4707" s="760"/>
      <c r="X4707" s="760"/>
      <c r="Y4707" s="760"/>
      <c r="Z4707" s="760"/>
      <c r="AA4707" s="760"/>
      <c r="AB4707" s="760"/>
      <c r="AC4707" s="760"/>
      <c r="AD4707" s="760"/>
      <c r="AE4707" s="760"/>
      <c r="AF4707" s="760"/>
      <c r="AG4707" s="760"/>
      <c r="AH4707" s="759"/>
      <c r="AI4707" s="759"/>
      <c r="AK4707" s="199"/>
      <c r="AM4707" s="11"/>
      <c r="AN4707" s="15"/>
      <c r="AO4707" s="11"/>
      <c r="AP4707" s="11"/>
    </row>
    <row r="4708" spans="3:42" outlineLevel="2" x14ac:dyDescent="0.2">
      <c r="C4708" s="252" t="s">
        <v>162</v>
      </c>
      <c r="D4708" s="119" t="s">
        <v>218</v>
      </c>
      <c r="F4708" s="789" t="s">
        <v>634</v>
      </c>
      <c r="G4708" s="790"/>
      <c r="H4708" s="803"/>
      <c r="I4708" s="791"/>
      <c r="J4708" s="790"/>
      <c r="K4708" s="792"/>
      <c r="L4708" s="789"/>
      <c r="M4708" s="789"/>
      <c r="N4708" s="789"/>
      <c r="O4708" s="789"/>
      <c r="P4708" s="789"/>
      <c r="Q4708" s="792"/>
      <c r="R4708" s="793"/>
      <c r="S4708" s="793"/>
      <c r="T4708" s="793"/>
      <c r="U4708" s="793"/>
      <c r="V4708" s="793"/>
      <c r="W4708" s="793"/>
      <c r="X4708" s="793"/>
      <c r="Y4708" s="793"/>
      <c r="Z4708" s="793"/>
      <c r="AA4708" s="793"/>
      <c r="AB4708" s="793"/>
      <c r="AC4708" s="793"/>
      <c r="AD4708" s="793"/>
      <c r="AE4708" s="793"/>
      <c r="AF4708" s="793"/>
      <c r="AG4708" s="793"/>
      <c r="AH4708" s="789"/>
      <c r="AI4708" s="789"/>
      <c r="AK4708" s="199"/>
      <c r="AM4708" s="11"/>
      <c r="AN4708" s="15"/>
      <c r="AO4708" s="11"/>
      <c r="AP4708" s="11"/>
    </row>
    <row r="4709" spans="3:42" outlineLevel="2" x14ac:dyDescent="0.2">
      <c r="C4709" s="252" t="s">
        <v>162</v>
      </c>
      <c r="D4709" s="119" t="s">
        <v>218</v>
      </c>
      <c r="F4709" s="794" t="s">
        <v>610</v>
      </c>
      <c r="H4709" s="795"/>
      <c r="AK4709" s="199"/>
      <c r="AM4709" s="11"/>
      <c r="AN4709" s="15"/>
      <c r="AO4709" s="11"/>
      <c r="AP4709" s="11"/>
    </row>
    <row r="4710" spans="3:42" outlineLevel="2" x14ac:dyDescent="0.2">
      <c r="C4710" s="252" t="s">
        <v>162</v>
      </c>
      <c r="D4710" s="119" t="s">
        <v>218</v>
      </c>
      <c r="F4710" s="761" t="s">
        <v>62</v>
      </c>
      <c r="G4710" s="75"/>
      <c r="H4710" s="796" t="s">
        <v>12</v>
      </c>
      <c r="I4710" s="796" t="s">
        <v>611</v>
      </c>
      <c r="J4710" s="75"/>
      <c r="K4710" s="741"/>
      <c r="L4710" s="75"/>
      <c r="M4710" s="75"/>
      <c r="N4710" s="75"/>
      <c r="O4710" s="75"/>
      <c r="P4710" s="75"/>
      <c r="Q4710" s="128" t="s">
        <v>110</v>
      </c>
      <c r="R4710" s="299">
        <v>0</v>
      </c>
      <c r="S4710" s="300">
        <v>0</v>
      </c>
      <c r="T4710" s="300">
        <v>0</v>
      </c>
      <c r="U4710" s="300">
        <v>0</v>
      </c>
      <c r="V4710" s="300">
        <v>0</v>
      </c>
      <c r="W4710" s="301">
        <v>0</v>
      </c>
      <c r="X4710" s="300">
        <v>0</v>
      </c>
      <c r="Y4710" s="300">
        <v>0</v>
      </c>
      <c r="Z4710" s="300">
        <v>0</v>
      </c>
      <c r="AA4710" s="300">
        <v>0</v>
      </c>
      <c r="AB4710" s="302">
        <v>0</v>
      </c>
      <c r="AC4710" s="302">
        <v>0</v>
      </c>
      <c r="AD4710" s="302">
        <v>0</v>
      </c>
      <c r="AE4710" s="302">
        <v>0</v>
      </c>
      <c r="AF4710" s="302">
        <v>0</v>
      </c>
      <c r="AG4710" s="302">
        <v>0</v>
      </c>
      <c r="AH4710" s="348">
        <v>0</v>
      </c>
      <c r="AI4710" s="348">
        <v>0</v>
      </c>
      <c r="AK4710" s="199"/>
      <c r="AM4710" s="11"/>
      <c r="AN4710" s="15"/>
      <c r="AO4710" s="11"/>
      <c r="AP4710" s="11"/>
    </row>
    <row r="4711" spans="3:42" outlineLevel="2" x14ac:dyDescent="0.2">
      <c r="C4711" s="252" t="s">
        <v>162</v>
      </c>
      <c r="D4711" s="119" t="s">
        <v>218</v>
      </c>
      <c r="F4711" s="767" t="s">
        <v>188</v>
      </c>
      <c r="H4711" s="797" t="s">
        <v>12</v>
      </c>
      <c r="I4711" s="797" t="s">
        <v>612</v>
      </c>
      <c r="K4711" s="164"/>
      <c r="Q4711" s="135" t="s">
        <v>110</v>
      </c>
      <c r="R4711" s="314">
        <v>0</v>
      </c>
      <c r="S4711" s="315">
        <v>0</v>
      </c>
      <c r="T4711" s="315">
        <v>0</v>
      </c>
      <c r="U4711" s="315">
        <v>0</v>
      </c>
      <c r="V4711" s="315">
        <v>0</v>
      </c>
      <c r="W4711" s="316">
        <v>0</v>
      </c>
      <c r="X4711" s="315">
        <v>0</v>
      </c>
      <c r="Y4711" s="315">
        <v>0</v>
      </c>
      <c r="Z4711" s="315">
        <v>0</v>
      </c>
      <c r="AA4711" s="315">
        <v>0</v>
      </c>
      <c r="AB4711" s="5">
        <v>0</v>
      </c>
      <c r="AC4711" s="5">
        <v>0</v>
      </c>
      <c r="AD4711" s="5">
        <v>0</v>
      </c>
      <c r="AE4711" s="5">
        <v>0</v>
      </c>
      <c r="AF4711" s="5">
        <v>0</v>
      </c>
      <c r="AG4711" s="5">
        <v>0</v>
      </c>
      <c r="AH4711" s="350">
        <v>0</v>
      </c>
      <c r="AI4711" s="350">
        <v>0</v>
      </c>
      <c r="AK4711" s="199"/>
      <c r="AM4711" s="11"/>
      <c r="AN4711" s="15"/>
      <c r="AO4711" s="11"/>
      <c r="AP4711" s="11"/>
    </row>
    <row r="4712" spans="3:42" outlineLevel="2" x14ac:dyDescent="0.2">
      <c r="C4712" s="252" t="s">
        <v>162</v>
      </c>
      <c r="D4712" s="119" t="s">
        <v>218</v>
      </c>
      <c r="F4712" s="767" t="s">
        <v>613</v>
      </c>
      <c r="H4712" s="797" t="s">
        <v>12</v>
      </c>
      <c r="I4712" s="234" t="s">
        <v>614</v>
      </c>
      <c r="K4712" s="164"/>
      <c r="Q4712" s="135" t="s">
        <v>110</v>
      </c>
      <c r="R4712" s="314">
        <v>0</v>
      </c>
      <c r="S4712" s="315">
        <v>0</v>
      </c>
      <c r="T4712" s="315">
        <v>0</v>
      </c>
      <c r="U4712" s="315">
        <v>0</v>
      </c>
      <c r="V4712" s="315">
        <v>0</v>
      </c>
      <c r="W4712" s="316">
        <v>0</v>
      </c>
      <c r="X4712" s="315">
        <v>0</v>
      </c>
      <c r="Y4712" s="315">
        <v>0</v>
      </c>
      <c r="Z4712" s="315">
        <v>0</v>
      </c>
      <c r="AA4712" s="315">
        <v>0</v>
      </c>
      <c r="AB4712" s="5">
        <v>0</v>
      </c>
      <c r="AC4712" s="5">
        <v>0</v>
      </c>
      <c r="AD4712" s="5">
        <v>0</v>
      </c>
      <c r="AE4712" s="5">
        <v>0</v>
      </c>
      <c r="AF4712" s="5">
        <v>0</v>
      </c>
      <c r="AG4712" s="5">
        <v>0</v>
      </c>
      <c r="AH4712" s="350">
        <v>0</v>
      </c>
      <c r="AI4712" s="350">
        <v>0</v>
      </c>
      <c r="AK4712" s="199"/>
      <c r="AM4712" s="11"/>
      <c r="AN4712" s="15"/>
      <c r="AO4712" s="11"/>
      <c r="AP4712" s="11"/>
    </row>
    <row r="4713" spans="3:42" outlineLevel="2" x14ac:dyDescent="0.2">
      <c r="C4713" s="252" t="s">
        <v>162</v>
      </c>
      <c r="D4713" s="119" t="s">
        <v>218</v>
      </c>
      <c r="F4713" s="783" t="s">
        <v>57</v>
      </c>
      <c r="G4713" s="83"/>
      <c r="H4713" s="798" t="s">
        <v>12</v>
      </c>
      <c r="I4713" s="799"/>
      <c r="J4713" s="83"/>
      <c r="K4713" s="736"/>
      <c r="L4713" s="83"/>
      <c r="M4713" s="83"/>
      <c r="N4713" s="83"/>
      <c r="O4713" s="83"/>
      <c r="P4713" s="83"/>
      <c r="Q4713" s="143" t="s">
        <v>110</v>
      </c>
      <c r="R4713" s="304">
        <v>0</v>
      </c>
      <c r="S4713" s="305">
        <v>0</v>
      </c>
      <c r="T4713" s="305">
        <v>0</v>
      </c>
      <c r="U4713" s="305">
        <v>0</v>
      </c>
      <c r="V4713" s="305">
        <v>0</v>
      </c>
      <c r="W4713" s="306">
        <v>0</v>
      </c>
      <c r="X4713" s="305">
        <v>0</v>
      </c>
      <c r="Y4713" s="305">
        <v>0</v>
      </c>
      <c r="Z4713" s="305">
        <v>0</v>
      </c>
      <c r="AA4713" s="305">
        <v>0</v>
      </c>
      <c r="AB4713" s="307">
        <v>0</v>
      </c>
      <c r="AC4713" s="307">
        <v>0</v>
      </c>
      <c r="AD4713" s="307">
        <v>0</v>
      </c>
      <c r="AE4713" s="307">
        <v>0</v>
      </c>
      <c r="AF4713" s="307">
        <v>0</v>
      </c>
      <c r="AG4713" s="307">
        <v>0</v>
      </c>
      <c r="AH4713" s="362">
        <v>0</v>
      </c>
      <c r="AI4713" s="362">
        <v>0</v>
      </c>
      <c r="AK4713" s="199"/>
      <c r="AM4713" s="11"/>
      <c r="AN4713" s="15"/>
      <c r="AO4713" s="11"/>
      <c r="AP4713" s="11"/>
    </row>
    <row r="4714" spans="3:42" outlineLevel="2" x14ac:dyDescent="0.2">
      <c r="C4714" s="252" t="s">
        <v>162</v>
      </c>
      <c r="D4714" s="119" t="s">
        <v>218</v>
      </c>
      <c r="F4714" s="12"/>
      <c r="H4714" s="234"/>
      <c r="K4714" s="164"/>
      <c r="Q4714" s="16"/>
      <c r="R4714" s="800">
        <v>0</v>
      </c>
      <c r="S4714" s="800">
        <v>0</v>
      </c>
      <c r="T4714" s="800">
        <v>0</v>
      </c>
      <c r="U4714" s="800">
        <v>0</v>
      </c>
      <c r="V4714" s="800">
        <v>0</v>
      </c>
      <c r="W4714" s="800">
        <v>0</v>
      </c>
      <c r="X4714" s="800">
        <v>0</v>
      </c>
      <c r="Y4714" s="800">
        <v>0</v>
      </c>
      <c r="Z4714" s="800">
        <v>0</v>
      </c>
      <c r="AA4714" s="800">
        <v>0</v>
      </c>
      <c r="AB4714" s="800">
        <v>0</v>
      </c>
      <c r="AC4714" s="800">
        <v>0</v>
      </c>
      <c r="AD4714" s="800">
        <v>0</v>
      </c>
      <c r="AE4714" s="800">
        <v>0</v>
      </c>
      <c r="AF4714" s="800">
        <v>0</v>
      </c>
      <c r="AG4714" s="800">
        <v>0</v>
      </c>
      <c r="AH4714" s="800">
        <v>0</v>
      </c>
      <c r="AI4714" s="800">
        <v>0</v>
      </c>
      <c r="AK4714" s="199"/>
      <c r="AM4714" s="11"/>
      <c r="AN4714" s="15"/>
      <c r="AO4714" s="11"/>
      <c r="AP4714" s="11"/>
    </row>
    <row r="4715" spans="3:42" outlineLevel="2" x14ac:dyDescent="0.2">
      <c r="C4715" s="252" t="s">
        <v>162</v>
      </c>
      <c r="D4715" s="119" t="s">
        <v>218</v>
      </c>
      <c r="F4715" s="794" t="s">
        <v>615</v>
      </c>
      <c r="AK4715" s="199"/>
      <c r="AM4715" s="11"/>
      <c r="AN4715" s="15"/>
      <c r="AO4715" s="11"/>
      <c r="AP4715" s="11"/>
    </row>
    <row r="4716" spans="3:42" outlineLevel="2" x14ac:dyDescent="0.2">
      <c r="C4716" s="252" t="s">
        <v>162</v>
      </c>
      <c r="D4716" s="119" t="s">
        <v>218</v>
      </c>
      <c r="F4716" s="761" t="s">
        <v>48</v>
      </c>
      <c r="G4716" s="75"/>
      <c r="H4716" s="796" t="s">
        <v>12</v>
      </c>
      <c r="I4716" s="801"/>
      <c r="J4716" s="75"/>
      <c r="K4716" s="741"/>
      <c r="L4716" s="75"/>
      <c r="M4716" s="75"/>
      <c r="N4716" s="75"/>
      <c r="O4716" s="75"/>
      <c r="P4716" s="75"/>
      <c r="Q4716" s="128" t="s">
        <v>110</v>
      </c>
      <c r="R4716" s="299">
        <v>0</v>
      </c>
      <c r="S4716" s="300">
        <v>0</v>
      </c>
      <c r="T4716" s="300">
        <v>0</v>
      </c>
      <c r="U4716" s="300">
        <v>0</v>
      </c>
      <c r="V4716" s="300">
        <v>0</v>
      </c>
      <c r="W4716" s="301">
        <v>0</v>
      </c>
      <c r="X4716" s="300">
        <v>0</v>
      </c>
      <c r="Y4716" s="300">
        <v>0</v>
      </c>
      <c r="Z4716" s="300">
        <v>0</v>
      </c>
      <c r="AA4716" s="300">
        <v>0</v>
      </c>
      <c r="AB4716" s="302">
        <v>0</v>
      </c>
      <c r="AC4716" s="302">
        <v>0</v>
      </c>
      <c r="AD4716" s="302">
        <v>0</v>
      </c>
      <c r="AE4716" s="302">
        <v>0</v>
      </c>
      <c r="AF4716" s="302">
        <v>0</v>
      </c>
      <c r="AG4716" s="302">
        <v>0</v>
      </c>
      <c r="AH4716" s="348">
        <v>0</v>
      </c>
      <c r="AI4716" s="348">
        <v>0</v>
      </c>
      <c r="AK4716" s="199"/>
      <c r="AM4716" s="11"/>
      <c r="AN4716" s="15"/>
      <c r="AO4716" s="11"/>
      <c r="AP4716" s="11"/>
    </row>
    <row r="4717" spans="3:42" outlineLevel="2" x14ac:dyDescent="0.2">
      <c r="C4717" s="252" t="s">
        <v>162</v>
      </c>
      <c r="D4717" s="119" t="s">
        <v>218</v>
      </c>
      <c r="F4717" s="767" t="s">
        <v>55</v>
      </c>
      <c r="H4717" s="797" t="s">
        <v>12</v>
      </c>
      <c r="K4717" s="164"/>
      <c r="Q4717" s="135" t="s">
        <v>110</v>
      </c>
      <c r="R4717" s="314">
        <v>0</v>
      </c>
      <c r="S4717" s="315">
        <v>0</v>
      </c>
      <c r="T4717" s="315">
        <v>0</v>
      </c>
      <c r="U4717" s="315">
        <v>0</v>
      </c>
      <c r="V4717" s="315">
        <v>0</v>
      </c>
      <c r="W4717" s="316">
        <v>0</v>
      </c>
      <c r="X4717" s="315">
        <v>0</v>
      </c>
      <c r="Y4717" s="315">
        <v>0</v>
      </c>
      <c r="Z4717" s="315">
        <v>0</v>
      </c>
      <c r="AA4717" s="315">
        <v>0</v>
      </c>
      <c r="AB4717" s="5">
        <v>0</v>
      </c>
      <c r="AC4717" s="5">
        <v>0</v>
      </c>
      <c r="AD4717" s="5">
        <v>0</v>
      </c>
      <c r="AE4717" s="5">
        <v>0</v>
      </c>
      <c r="AF4717" s="5">
        <v>0</v>
      </c>
      <c r="AG4717" s="5">
        <v>0</v>
      </c>
      <c r="AH4717" s="350">
        <v>0</v>
      </c>
      <c r="AI4717" s="350">
        <v>0</v>
      </c>
      <c r="AK4717" s="199"/>
      <c r="AM4717" s="11"/>
      <c r="AN4717" s="15"/>
      <c r="AO4717" s="11"/>
      <c r="AP4717" s="11"/>
    </row>
    <row r="4718" spans="3:42" outlineLevel="2" x14ac:dyDescent="0.2">
      <c r="C4718" s="252" t="s">
        <v>162</v>
      </c>
      <c r="D4718" s="119" t="s">
        <v>218</v>
      </c>
      <c r="F4718" s="783" t="s">
        <v>57</v>
      </c>
      <c r="G4718" s="83"/>
      <c r="H4718" s="798" t="s">
        <v>12</v>
      </c>
      <c r="I4718" s="799"/>
      <c r="J4718" s="83"/>
      <c r="K4718" s="736"/>
      <c r="L4718" s="83"/>
      <c r="M4718" s="83"/>
      <c r="N4718" s="83"/>
      <c r="O4718" s="83"/>
      <c r="P4718" s="83"/>
      <c r="Q4718" s="143" t="s">
        <v>110</v>
      </c>
      <c r="R4718" s="304">
        <v>0</v>
      </c>
      <c r="S4718" s="305">
        <v>0</v>
      </c>
      <c r="T4718" s="305">
        <v>0</v>
      </c>
      <c r="U4718" s="305">
        <v>0</v>
      </c>
      <c r="V4718" s="305">
        <v>0</v>
      </c>
      <c r="W4718" s="306">
        <v>0</v>
      </c>
      <c r="X4718" s="305">
        <v>0</v>
      </c>
      <c r="Y4718" s="305">
        <v>0</v>
      </c>
      <c r="Z4718" s="305">
        <v>0</v>
      </c>
      <c r="AA4718" s="305">
        <v>0</v>
      </c>
      <c r="AB4718" s="307">
        <v>0</v>
      </c>
      <c r="AC4718" s="307">
        <v>0</v>
      </c>
      <c r="AD4718" s="307">
        <v>0</v>
      </c>
      <c r="AE4718" s="307">
        <v>0</v>
      </c>
      <c r="AF4718" s="307">
        <v>0</v>
      </c>
      <c r="AG4718" s="307">
        <v>0</v>
      </c>
      <c r="AH4718" s="362">
        <v>0</v>
      </c>
      <c r="AI4718" s="362">
        <v>0</v>
      </c>
      <c r="AK4718" s="199"/>
      <c r="AM4718" s="11"/>
      <c r="AN4718" s="15"/>
      <c r="AO4718" s="11"/>
      <c r="AP4718" s="11"/>
    </row>
    <row r="4719" spans="3:42" outlineLevel="2" x14ac:dyDescent="0.2">
      <c r="C4719" s="252" t="s">
        <v>162</v>
      </c>
      <c r="D4719" s="119" t="s">
        <v>218</v>
      </c>
      <c r="F4719" s="12"/>
      <c r="H4719" s="164"/>
      <c r="K4719" s="164"/>
      <c r="Q4719" s="16"/>
      <c r="R4719" s="800">
        <v>0</v>
      </c>
      <c r="S4719" s="800">
        <v>0</v>
      </c>
      <c r="T4719" s="800">
        <v>0</v>
      </c>
      <c r="U4719" s="800">
        <v>0</v>
      </c>
      <c r="V4719" s="800">
        <v>0</v>
      </c>
      <c r="W4719" s="800">
        <v>0</v>
      </c>
      <c r="X4719" s="800">
        <v>0</v>
      </c>
      <c r="Y4719" s="800">
        <v>0</v>
      </c>
      <c r="Z4719" s="800">
        <v>0</v>
      </c>
      <c r="AA4719" s="800">
        <v>0</v>
      </c>
      <c r="AB4719" s="800">
        <v>0</v>
      </c>
      <c r="AC4719" s="800">
        <v>0</v>
      </c>
      <c r="AD4719" s="800">
        <v>0</v>
      </c>
      <c r="AE4719" s="800">
        <v>0</v>
      </c>
      <c r="AF4719" s="800">
        <v>0</v>
      </c>
      <c r="AG4719" s="800">
        <v>0</v>
      </c>
      <c r="AH4719" s="800">
        <v>0</v>
      </c>
      <c r="AI4719" s="800">
        <v>0</v>
      </c>
      <c r="AK4719" s="199"/>
      <c r="AM4719" s="11"/>
      <c r="AN4719" s="15"/>
      <c r="AO4719" s="11"/>
      <c r="AP4719" s="11"/>
    </row>
    <row r="4720" spans="3:42" outlineLevel="2" x14ac:dyDescent="0.2">
      <c r="C4720" s="252" t="s">
        <v>162</v>
      </c>
      <c r="D4720" s="119" t="s">
        <v>218</v>
      </c>
      <c r="F4720" s="794" t="s">
        <v>69</v>
      </c>
      <c r="AK4720" s="199"/>
      <c r="AM4720" s="11"/>
      <c r="AN4720" s="15"/>
      <c r="AO4720" s="11"/>
      <c r="AP4720" s="11"/>
    </row>
    <row r="4721" spans="3:42" outlineLevel="2" x14ac:dyDescent="0.2">
      <c r="C4721" s="252" t="s">
        <v>162</v>
      </c>
      <c r="D4721" s="119" t="s">
        <v>218</v>
      </c>
      <c r="F4721" s="761" t="s">
        <v>9</v>
      </c>
      <c r="G4721" s="75"/>
      <c r="H4721" s="796" t="s">
        <v>12</v>
      </c>
      <c r="I4721" s="801"/>
      <c r="J4721" s="75"/>
      <c r="K4721" s="741"/>
      <c r="L4721" s="75"/>
      <c r="M4721" s="75"/>
      <c r="N4721" s="75"/>
      <c r="O4721" s="75"/>
      <c r="P4721" s="75"/>
      <c r="Q4721" s="128" t="s">
        <v>110</v>
      </c>
      <c r="R4721" s="299">
        <v>0</v>
      </c>
      <c r="S4721" s="300">
        <v>0</v>
      </c>
      <c r="T4721" s="300">
        <v>0</v>
      </c>
      <c r="U4721" s="300">
        <v>0</v>
      </c>
      <c r="V4721" s="300">
        <v>0</v>
      </c>
      <c r="W4721" s="301">
        <v>0</v>
      </c>
      <c r="X4721" s="300">
        <v>0</v>
      </c>
      <c r="Y4721" s="300">
        <v>0</v>
      </c>
      <c r="Z4721" s="300">
        <v>0</v>
      </c>
      <c r="AA4721" s="300">
        <v>0</v>
      </c>
      <c r="AB4721" s="302">
        <v>0</v>
      </c>
      <c r="AC4721" s="302">
        <v>0</v>
      </c>
      <c r="AD4721" s="302">
        <v>0</v>
      </c>
      <c r="AE4721" s="302">
        <v>0</v>
      </c>
      <c r="AF4721" s="302">
        <v>0</v>
      </c>
      <c r="AG4721" s="302">
        <v>0</v>
      </c>
      <c r="AH4721" s="348">
        <v>0</v>
      </c>
      <c r="AI4721" s="348">
        <v>0</v>
      </c>
      <c r="AK4721" s="199"/>
      <c r="AM4721" s="11"/>
      <c r="AN4721" s="15"/>
      <c r="AO4721" s="11"/>
      <c r="AP4721" s="11"/>
    </row>
    <row r="4722" spans="3:42" outlineLevel="2" x14ac:dyDescent="0.2">
      <c r="C4722" s="252" t="s">
        <v>162</v>
      </c>
      <c r="D4722" s="119" t="s">
        <v>218</v>
      </c>
      <c r="F4722" s="767" t="s">
        <v>14</v>
      </c>
      <c r="H4722" s="797" t="s">
        <v>12</v>
      </c>
      <c r="K4722" s="164"/>
      <c r="Q4722" s="135" t="s">
        <v>110</v>
      </c>
      <c r="R4722" s="314">
        <v>0</v>
      </c>
      <c r="S4722" s="315">
        <v>0</v>
      </c>
      <c r="T4722" s="315">
        <v>0</v>
      </c>
      <c r="U4722" s="315">
        <v>0</v>
      </c>
      <c r="V4722" s="315">
        <v>0</v>
      </c>
      <c r="W4722" s="316">
        <v>0</v>
      </c>
      <c r="X4722" s="315">
        <v>0</v>
      </c>
      <c r="Y4722" s="315">
        <v>0</v>
      </c>
      <c r="Z4722" s="315">
        <v>0</v>
      </c>
      <c r="AA4722" s="315">
        <v>0</v>
      </c>
      <c r="AB4722" s="5">
        <v>0</v>
      </c>
      <c r="AC4722" s="5">
        <v>0</v>
      </c>
      <c r="AD4722" s="5">
        <v>0</v>
      </c>
      <c r="AE4722" s="5">
        <v>0</v>
      </c>
      <c r="AF4722" s="5">
        <v>0</v>
      </c>
      <c r="AG4722" s="5">
        <v>0</v>
      </c>
      <c r="AH4722" s="350">
        <v>0</v>
      </c>
      <c r="AI4722" s="350">
        <v>0</v>
      </c>
      <c r="AK4722" s="199"/>
      <c r="AM4722" s="11"/>
      <c r="AN4722" s="15"/>
      <c r="AO4722" s="11"/>
      <c r="AP4722" s="11"/>
    </row>
    <row r="4723" spans="3:42" outlineLevel="2" x14ac:dyDescent="0.2">
      <c r="C4723" s="252" t="s">
        <v>162</v>
      </c>
      <c r="D4723" s="119" t="s">
        <v>218</v>
      </c>
      <c r="F4723" s="783" t="s">
        <v>16</v>
      </c>
      <c r="G4723" s="83"/>
      <c r="H4723" s="798" t="s">
        <v>12</v>
      </c>
      <c r="I4723" s="799"/>
      <c r="J4723" s="83"/>
      <c r="K4723" s="736"/>
      <c r="L4723" s="83"/>
      <c r="M4723" s="83"/>
      <c r="N4723" s="83"/>
      <c r="O4723" s="83"/>
      <c r="P4723" s="83"/>
      <c r="Q4723" s="143" t="s">
        <v>110</v>
      </c>
      <c r="R4723" s="304">
        <v>0</v>
      </c>
      <c r="S4723" s="305">
        <v>0</v>
      </c>
      <c r="T4723" s="305">
        <v>0</v>
      </c>
      <c r="U4723" s="305">
        <v>0</v>
      </c>
      <c r="V4723" s="305">
        <v>0</v>
      </c>
      <c r="W4723" s="306">
        <v>0</v>
      </c>
      <c r="X4723" s="305">
        <v>0</v>
      </c>
      <c r="Y4723" s="305">
        <v>0</v>
      </c>
      <c r="Z4723" s="305">
        <v>0</v>
      </c>
      <c r="AA4723" s="305">
        <v>0</v>
      </c>
      <c r="AB4723" s="307">
        <v>0</v>
      </c>
      <c r="AC4723" s="307">
        <v>0</v>
      </c>
      <c r="AD4723" s="307">
        <v>0</v>
      </c>
      <c r="AE4723" s="307">
        <v>0</v>
      </c>
      <c r="AF4723" s="307">
        <v>0</v>
      </c>
      <c r="AG4723" s="307">
        <v>0</v>
      </c>
      <c r="AH4723" s="362">
        <v>0</v>
      </c>
      <c r="AI4723" s="362">
        <v>0</v>
      </c>
      <c r="AK4723" s="199"/>
      <c r="AM4723" s="11"/>
      <c r="AN4723" s="15"/>
      <c r="AO4723" s="11"/>
      <c r="AP4723" s="11"/>
    </row>
    <row r="4724" spans="3:42" outlineLevel="2" x14ac:dyDescent="0.2">
      <c r="C4724" s="252" t="s">
        <v>162</v>
      </c>
      <c r="D4724" s="119" t="s">
        <v>218</v>
      </c>
      <c r="F4724" s="12"/>
      <c r="H4724" s="797"/>
      <c r="K4724" s="164"/>
      <c r="Q4724" s="16"/>
      <c r="R4724" s="800">
        <v>0</v>
      </c>
      <c r="S4724" s="800">
        <v>0</v>
      </c>
      <c r="T4724" s="800">
        <v>0</v>
      </c>
      <c r="U4724" s="800">
        <v>0</v>
      </c>
      <c r="V4724" s="800">
        <v>0</v>
      </c>
      <c r="W4724" s="800">
        <v>0</v>
      </c>
      <c r="X4724" s="800">
        <v>0</v>
      </c>
      <c r="Y4724" s="800">
        <v>0</v>
      </c>
      <c r="Z4724" s="800">
        <v>0</v>
      </c>
      <c r="AA4724" s="800">
        <v>0</v>
      </c>
      <c r="AB4724" s="800">
        <v>0</v>
      </c>
      <c r="AC4724" s="800">
        <v>0</v>
      </c>
      <c r="AD4724" s="800">
        <v>0</v>
      </c>
      <c r="AE4724" s="800">
        <v>0</v>
      </c>
      <c r="AF4724" s="800">
        <v>0</v>
      </c>
      <c r="AG4724" s="800">
        <v>0</v>
      </c>
      <c r="AH4724" s="800">
        <v>0</v>
      </c>
      <c r="AI4724" s="800">
        <v>0</v>
      </c>
      <c r="AK4724" s="199"/>
      <c r="AM4724" s="11"/>
      <c r="AN4724" s="15"/>
      <c r="AO4724" s="11"/>
      <c r="AP4724" s="11"/>
    </row>
    <row r="4725" spans="3:42" outlineLevel="2" x14ac:dyDescent="0.2">
      <c r="C4725" s="252" t="s">
        <v>162</v>
      </c>
      <c r="D4725" s="119" t="s">
        <v>218</v>
      </c>
      <c r="F4725" s="794" t="s">
        <v>616</v>
      </c>
      <c r="AK4725" s="199"/>
      <c r="AM4725" s="11"/>
      <c r="AN4725" s="15"/>
      <c r="AO4725" s="11"/>
      <c r="AP4725" s="11"/>
    </row>
    <row r="4726" spans="3:42" outlineLevel="2" x14ac:dyDescent="0.2">
      <c r="C4726" s="252" t="s">
        <v>162</v>
      </c>
      <c r="D4726" s="119" t="s">
        <v>218</v>
      </c>
      <c r="F4726" s="761" t="s">
        <v>48</v>
      </c>
      <c r="G4726" s="75"/>
      <c r="H4726" s="796" t="s">
        <v>12</v>
      </c>
      <c r="I4726" s="228" t="s">
        <v>617</v>
      </c>
      <c r="J4726" s="75"/>
      <c r="K4726" s="741"/>
      <c r="L4726" s="75"/>
      <c r="M4726" s="75"/>
      <c r="N4726" s="75"/>
      <c r="O4726" s="75"/>
      <c r="P4726" s="75"/>
      <c r="Q4726" s="128" t="s">
        <v>110</v>
      </c>
      <c r="R4726" s="299">
        <v>0</v>
      </c>
      <c r="S4726" s="300">
        <v>0</v>
      </c>
      <c r="T4726" s="300">
        <v>0</v>
      </c>
      <c r="U4726" s="300">
        <v>0</v>
      </c>
      <c r="V4726" s="300">
        <v>0</v>
      </c>
      <c r="W4726" s="301">
        <v>0</v>
      </c>
      <c r="X4726" s="300">
        <v>0</v>
      </c>
      <c r="Y4726" s="300">
        <v>0</v>
      </c>
      <c r="Z4726" s="300">
        <v>0</v>
      </c>
      <c r="AA4726" s="300">
        <v>0</v>
      </c>
      <c r="AB4726" s="302">
        <v>0</v>
      </c>
      <c r="AC4726" s="302">
        <v>0</v>
      </c>
      <c r="AD4726" s="302">
        <v>0</v>
      </c>
      <c r="AE4726" s="302">
        <v>0</v>
      </c>
      <c r="AF4726" s="302">
        <v>0</v>
      </c>
      <c r="AG4726" s="302">
        <v>0</v>
      </c>
      <c r="AH4726" s="348">
        <v>0</v>
      </c>
      <c r="AI4726" s="348">
        <v>0</v>
      </c>
      <c r="AK4726" s="199"/>
      <c r="AM4726" s="11"/>
      <c r="AN4726" s="15"/>
      <c r="AO4726" s="11"/>
      <c r="AP4726" s="11"/>
    </row>
    <row r="4727" spans="3:42" outlineLevel="2" x14ac:dyDescent="0.2">
      <c r="C4727" s="252" t="s">
        <v>162</v>
      </c>
      <c r="D4727" s="119" t="s">
        <v>218</v>
      </c>
      <c r="F4727" s="767" t="s">
        <v>55</v>
      </c>
      <c r="H4727" s="797" t="s">
        <v>12</v>
      </c>
      <c r="I4727" s="234" t="s">
        <v>617</v>
      </c>
      <c r="K4727" s="164"/>
      <c r="Q4727" s="135" t="s">
        <v>110</v>
      </c>
      <c r="R4727" s="314">
        <v>0</v>
      </c>
      <c r="S4727" s="315">
        <v>0</v>
      </c>
      <c r="T4727" s="315">
        <v>0</v>
      </c>
      <c r="U4727" s="315">
        <v>0</v>
      </c>
      <c r="V4727" s="315">
        <v>0</v>
      </c>
      <c r="W4727" s="316">
        <v>0</v>
      </c>
      <c r="X4727" s="315">
        <v>0</v>
      </c>
      <c r="Y4727" s="315">
        <v>0</v>
      </c>
      <c r="Z4727" s="315">
        <v>0</v>
      </c>
      <c r="AA4727" s="315">
        <v>0</v>
      </c>
      <c r="AB4727" s="5">
        <v>0</v>
      </c>
      <c r="AC4727" s="5">
        <v>0</v>
      </c>
      <c r="AD4727" s="5">
        <v>0</v>
      </c>
      <c r="AE4727" s="5">
        <v>0</v>
      </c>
      <c r="AF4727" s="5">
        <v>0</v>
      </c>
      <c r="AG4727" s="5">
        <v>0</v>
      </c>
      <c r="AH4727" s="350">
        <v>0</v>
      </c>
      <c r="AI4727" s="350">
        <v>0</v>
      </c>
      <c r="AK4727" s="199"/>
      <c r="AM4727" s="11"/>
      <c r="AN4727" s="15"/>
      <c r="AO4727" s="11"/>
      <c r="AP4727" s="11"/>
    </row>
    <row r="4728" spans="3:42" outlineLevel="2" x14ac:dyDescent="0.2">
      <c r="C4728" s="252" t="s">
        <v>162</v>
      </c>
      <c r="D4728" s="119" t="s">
        <v>218</v>
      </c>
      <c r="F4728" s="783" t="s">
        <v>57</v>
      </c>
      <c r="G4728" s="83"/>
      <c r="H4728" s="798" t="s">
        <v>12</v>
      </c>
      <c r="I4728" s="240" t="s">
        <v>617</v>
      </c>
      <c r="J4728" s="83"/>
      <c r="K4728" s="736"/>
      <c r="L4728" s="83"/>
      <c r="M4728" s="83"/>
      <c r="N4728" s="83"/>
      <c r="O4728" s="83"/>
      <c r="P4728" s="83"/>
      <c r="Q4728" s="143" t="s">
        <v>110</v>
      </c>
      <c r="R4728" s="304">
        <v>0</v>
      </c>
      <c r="S4728" s="305">
        <v>0</v>
      </c>
      <c r="T4728" s="305">
        <v>0</v>
      </c>
      <c r="U4728" s="305">
        <v>0</v>
      </c>
      <c r="V4728" s="305">
        <v>0</v>
      </c>
      <c r="W4728" s="306">
        <v>0</v>
      </c>
      <c r="X4728" s="305">
        <v>0</v>
      </c>
      <c r="Y4728" s="305">
        <v>0</v>
      </c>
      <c r="Z4728" s="305">
        <v>0</v>
      </c>
      <c r="AA4728" s="305">
        <v>0</v>
      </c>
      <c r="AB4728" s="307">
        <v>0</v>
      </c>
      <c r="AC4728" s="307">
        <v>0</v>
      </c>
      <c r="AD4728" s="307">
        <v>0</v>
      </c>
      <c r="AE4728" s="307">
        <v>0</v>
      </c>
      <c r="AF4728" s="307">
        <v>0</v>
      </c>
      <c r="AG4728" s="307">
        <v>0</v>
      </c>
      <c r="AH4728" s="362">
        <v>0</v>
      </c>
      <c r="AI4728" s="362">
        <v>0</v>
      </c>
      <c r="AK4728" s="199"/>
      <c r="AM4728" s="11"/>
      <c r="AN4728" s="15"/>
      <c r="AO4728" s="11"/>
      <c r="AP4728" s="11"/>
    </row>
    <row r="4729" spans="3:42" outlineLevel="2" x14ac:dyDescent="0.2">
      <c r="C4729" s="252" t="s">
        <v>162</v>
      </c>
      <c r="D4729" s="119" t="s">
        <v>218</v>
      </c>
      <c r="F4729" s="802" t="s">
        <v>626</v>
      </c>
      <c r="R4729" s="800">
        <v>0</v>
      </c>
      <c r="S4729" s="800">
        <v>0</v>
      </c>
      <c r="T4729" s="800">
        <v>0</v>
      </c>
      <c r="U4729" s="800">
        <v>0</v>
      </c>
      <c r="V4729" s="800">
        <v>0</v>
      </c>
      <c r="W4729" s="800">
        <v>0</v>
      </c>
      <c r="X4729" s="800">
        <v>0</v>
      </c>
      <c r="Y4729" s="800">
        <v>0</v>
      </c>
      <c r="Z4729" s="800">
        <v>0</v>
      </c>
      <c r="AA4729" s="800">
        <v>0</v>
      </c>
      <c r="AB4729" s="800">
        <v>0</v>
      </c>
      <c r="AC4729" s="800">
        <v>0</v>
      </c>
      <c r="AD4729" s="800">
        <v>0</v>
      </c>
      <c r="AE4729" s="800">
        <v>0</v>
      </c>
      <c r="AF4729" s="800">
        <v>0</v>
      </c>
      <c r="AG4729" s="800">
        <v>0</v>
      </c>
      <c r="AH4729" s="800">
        <v>0</v>
      </c>
      <c r="AI4729" s="800">
        <v>0</v>
      </c>
      <c r="AK4729" s="199"/>
      <c r="AM4729" s="11"/>
      <c r="AN4729" s="15"/>
      <c r="AO4729" s="11"/>
      <c r="AP4729" s="11"/>
    </row>
    <row r="4730" spans="3:42" outlineLevel="2" x14ac:dyDescent="0.2">
      <c r="C4730" s="252" t="s">
        <v>162</v>
      </c>
      <c r="D4730" s="119" t="s">
        <v>218</v>
      </c>
      <c r="R4730" s="5"/>
      <c r="S4730" s="5"/>
      <c r="T4730" s="5"/>
      <c r="U4730" s="5"/>
      <c r="V4730" s="5"/>
      <c r="W4730" s="5"/>
      <c r="X4730" s="5"/>
      <c r="Y4730" s="5"/>
      <c r="AK4730" s="199"/>
      <c r="AM4730" s="11"/>
      <c r="AN4730" s="15"/>
      <c r="AO4730" s="11"/>
      <c r="AP4730" s="11"/>
    </row>
    <row r="4731" spans="3:42" outlineLevel="2" x14ac:dyDescent="0.2">
      <c r="C4731" s="252" t="s">
        <v>162</v>
      </c>
      <c r="D4731" s="119" t="s">
        <v>218</v>
      </c>
      <c r="F4731" s="789" t="s">
        <v>635</v>
      </c>
      <c r="G4731" s="790"/>
      <c r="H4731" s="803"/>
      <c r="I4731" s="790"/>
      <c r="J4731" s="790"/>
      <c r="K4731" s="792"/>
      <c r="L4731" s="789"/>
      <c r="M4731" s="789"/>
      <c r="N4731" s="789"/>
      <c r="O4731" s="789"/>
      <c r="P4731" s="789"/>
      <c r="Q4731" s="792"/>
      <c r="R4731" s="793"/>
      <c r="S4731" s="793"/>
      <c r="T4731" s="793"/>
      <c r="U4731" s="793"/>
      <c r="V4731" s="793"/>
      <c r="W4731" s="793"/>
      <c r="X4731" s="793"/>
      <c r="Y4731" s="793"/>
      <c r="Z4731" s="793"/>
      <c r="AA4731" s="793"/>
      <c r="AB4731" s="793"/>
      <c r="AC4731" s="793"/>
      <c r="AD4731" s="793"/>
      <c r="AE4731" s="793"/>
      <c r="AF4731" s="793"/>
      <c r="AG4731" s="793"/>
      <c r="AH4731" s="789"/>
      <c r="AI4731" s="789"/>
      <c r="AK4731" s="199"/>
      <c r="AM4731" s="11"/>
      <c r="AN4731" s="15"/>
      <c r="AO4731" s="11"/>
      <c r="AP4731" s="11"/>
    </row>
    <row r="4732" spans="3:42" outlineLevel="2" x14ac:dyDescent="0.2">
      <c r="C4732" s="252" t="s">
        <v>162</v>
      </c>
      <c r="D4732" s="119" t="s">
        <v>218</v>
      </c>
      <c r="F4732" t="s">
        <v>620</v>
      </c>
      <c r="AK4732" s="199"/>
      <c r="AM4732" s="11"/>
      <c r="AN4732" s="15"/>
      <c r="AO4732" s="11"/>
      <c r="AP4732" s="11"/>
    </row>
    <row r="4733" spans="3:42" outlineLevel="2" x14ac:dyDescent="0.2">
      <c r="C4733" s="252" t="s">
        <v>162</v>
      </c>
      <c r="D4733" s="119" t="s">
        <v>218</v>
      </c>
      <c r="F4733" s="761" t="s">
        <v>48</v>
      </c>
      <c r="G4733" s="75"/>
      <c r="H4733" s="796" t="s">
        <v>636</v>
      </c>
      <c r="I4733" s="801"/>
      <c r="J4733" s="75"/>
      <c r="K4733" s="741"/>
      <c r="L4733" s="75"/>
      <c r="M4733" s="75"/>
      <c r="N4733" s="75"/>
      <c r="O4733" s="75"/>
      <c r="P4733" s="75"/>
      <c r="Q4733" s="128" t="s">
        <v>536</v>
      </c>
      <c r="R4733" s="804">
        <v>0</v>
      </c>
      <c r="S4733" s="805">
        <v>0</v>
      </c>
      <c r="T4733" s="805">
        <v>0</v>
      </c>
      <c r="U4733" s="805">
        <v>0</v>
      </c>
      <c r="V4733" s="805">
        <v>0</v>
      </c>
      <c r="W4733" s="806">
        <v>0</v>
      </c>
      <c r="X4733" s="805">
        <v>0</v>
      </c>
      <c r="Y4733" s="805">
        <v>0</v>
      </c>
      <c r="Z4733" s="805">
        <v>0</v>
      </c>
      <c r="AA4733" s="805">
        <v>0</v>
      </c>
      <c r="AB4733" s="805">
        <v>0</v>
      </c>
      <c r="AC4733" s="805">
        <v>0</v>
      </c>
      <c r="AD4733" s="805">
        <v>0</v>
      </c>
      <c r="AE4733" s="805">
        <v>0</v>
      </c>
      <c r="AF4733" s="805">
        <v>0</v>
      </c>
      <c r="AG4733" s="805">
        <v>0</v>
      </c>
      <c r="AH4733" s="808">
        <v>0</v>
      </c>
      <c r="AI4733" s="808">
        <v>0</v>
      </c>
      <c r="AK4733" s="199"/>
      <c r="AM4733" s="11"/>
      <c r="AN4733" s="15"/>
      <c r="AO4733" s="11"/>
      <c r="AP4733" s="11"/>
    </row>
    <row r="4734" spans="3:42" outlineLevel="2" x14ac:dyDescent="0.2">
      <c r="C4734" s="252" t="s">
        <v>162</v>
      </c>
      <c r="D4734" s="119" t="s">
        <v>218</v>
      </c>
      <c r="F4734" s="767" t="s">
        <v>55</v>
      </c>
      <c r="H4734" s="797" t="s">
        <v>636</v>
      </c>
      <c r="K4734" s="164"/>
      <c r="Q4734" s="135" t="s">
        <v>536</v>
      </c>
      <c r="R4734" s="809">
        <v>0</v>
      </c>
      <c r="S4734" s="810">
        <v>0</v>
      </c>
      <c r="T4734" s="810">
        <v>0</v>
      </c>
      <c r="U4734" s="810">
        <v>0</v>
      </c>
      <c r="V4734" s="810">
        <v>0</v>
      </c>
      <c r="W4734" s="811">
        <v>0</v>
      </c>
      <c r="X4734" s="810">
        <v>0</v>
      </c>
      <c r="Y4734" s="810">
        <v>0</v>
      </c>
      <c r="Z4734" s="810">
        <v>0</v>
      </c>
      <c r="AA4734" s="810">
        <v>0</v>
      </c>
      <c r="AB4734" s="810">
        <v>0</v>
      </c>
      <c r="AC4734" s="810">
        <v>0</v>
      </c>
      <c r="AD4734" s="810">
        <v>0</v>
      </c>
      <c r="AE4734" s="810">
        <v>0</v>
      </c>
      <c r="AF4734" s="810">
        <v>0</v>
      </c>
      <c r="AG4734" s="810">
        <v>0</v>
      </c>
      <c r="AH4734" s="812">
        <v>0</v>
      </c>
      <c r="AI4734" s="812">
        <v>0</v>
      </c>
      <c r="AK4734" s="199"/>
      <c r="AM4734" s="11"/>
      <c r="AN4734" s="15"/>
      <c r="AO4734" s="11"/>
      <c r="AP4734" s="11"/>
    </row>
    <row r="4735" spans="3:42" outlineLevel="2" x14ac:dyDescent="0.2">
      <c r="C4735" s="252" t="s">
        <v>162</v>
      </c>
      <c r="D4735" s="119" t="s">
        <v>218</v>
      </c>
      <c r="F4735" s="783" t="s">
        <v>57</v>
      </c>
      <c r="G4735" s="83"/>
      <c r="H4735" s="798" t="s">
        <v>636</v>
      </c>
      <c r="I4735" s="799"/>
      <c r="J4735" s="83"/>
      <c r="K4735" s="736"/>
      <c r="L4735" s="83"/>
      <c r="M4735" s="83"/>
      <c r="N4735" s="83"/>
      <c r="O4735" s="83"/>
      <c r="P4735" s="83"/>
      <c r="Q4735" s="143" t="s">
        <v>536</v>
      </c>
      <c r="R4735" s="813">
        <v>0</v>
      </c>
      <c r="S4735" s="814">
        <v>0</v>
      </c>
      <c r="T4735" s="814">
        <v>0</v>
      </c>
      <c r="U4735" s="814">
        <v>0</v>
      </c>
      <c r="V4735" s="814">
        <v>0</v>
      </c>
      <c r="W4735" s="815">
        <v>0</v>
      </c>
      <c r="X4735" s="814">
        <v>0</v>
      </c>
      <c r="Y4735" s="814">
        <v>0</v>
      </c>
      <c r="Z4735" s="814">
        <v>0</v>
      </c>
      <c r="AA4735" s="814">
        <v>0</v>
      </c>
      <c r="AB4735" s="814">
        <v>0</v>
      </c>
      <c r="AC4735" s="814">
        <v>0</v>
      </c>
      <c r="AD4735" s="814">
        <v>0</v>
      </c>
      <c r="AE4735" s="814">
        <v>0</v>
      </c>
      <c r="AF4735" s="814">
        <v>0</v>
      </c>
      <c r="AG4735" s="814">
        <v>0</v>
      </c>
      <c r="AH4735" s="816">
        <v>0</v>
      </c>
      <c r="AI4735" s="816">
        <v>0</v>
      </c>
      <c r="AK4735" s="199"/>
      <c r="AM4735" s="11"/>
      <c r="AN4735" s="15"/>
      <c r="AO4735" s="11"/>
      <c r="AP4735" s="11"/>
    </row>
    <row r="4736" spans="3:42" outlineLevel="2" x14ac:dyDescent="0.2">
      <c r="C4736" s="252" t="s">
        <v>162</v>
      </c>
      <c r="D4736" s="119" t="s">
        <v>218</v>
      </c>
      <c r="F4736" s="12"/>
      <c r="H4736" s="817"/>
      <c r="K4736" s="16"/>
      <c r="Q4736" s="16"/>
      <c r="R4736" s="818"/>
      <c r="S4736" s="818"/>
      <c r="T4736" s="818"/>
      <c r="U4736" s="818"/>
      <c r="V4736" s="818"/>
      <c r="W4736" s="818"/>
      <c r="X4736" s="818"/>
      <c r="Y4736" s="818"/>
      <c r="Z4736" s="818"/>
      <c r="AA4736" s="818"/>
      <c r="AB4736" s="818"/>
      <c r="AC4736" s="818"/>
      <c r="AD4736" s="818"/>
      <c r="AE4736" s="818"/>
      <c r="AF4736" s="818"/>
      <c r="AG4736" s="818"/>
      <c r="AH4736" s="818"/>
      <c r="AI4736" s="818"/>
      <c r="AK4736" s="199"/>
      <c r="AM4736" s="11"/>
      <c r="AN4736" s="15"/>
      <c r="AO4736" s="11"/>
      <c r="AP4736" s="11"/>
    </row>
    <row r="4737" spans="3:42" x14ac:dyDescent="0.2">
      <c r="C4737" s="252" t="s">
        <v>163</v>
      </c>
      <c r="D4737" s="754" t="s">
        <v>164</v>
      </c>
      <c r="E4737" s="67"/>
      <c r="F4737" s="67"/>
      <c r="G4737" s="67"/>
      <c r="H4737" s="755" t="s">
        <v>655</v>
      </c>
      <c r="I4737" s="67"/>
      <c r="J4737" s="67"/>
      <c r="K4737" s="102"/>
      <c r="L4737" s="67"/>
      <c r="M4737" s="67"/>
      <c r="N4737" s="67"/>
      <c r="O4737" s="67"/>
      <c r="P4737" s="67"/>
      <c r="Q4737" s="102"/>
      <c r="R4737" s="67"/>
      <c r="S4737" s="67"/>
      <c r="T4737" s="67"/>
      <c r="U4737" s="67"/>
      <c r="V4737" s="67"/>
      <c r="W4737" s="67"/>
      <c r="X4737" s="67"/>
      <c r="Y4737" s="67"/>
      <c r="Z4737" s="67"/>
      <c r="AA4737" s="67"/>
      <c r="AB4737" s="67"/>
      <c r="AC4737" s="67"/>
      <c r="AD4737" s="67"/>
      <c r="AE4737" s="67"/>
      <c r="AF4737" s="67"/>
      <c r="AG4737" s="67"/>
      <c r="AH4737" s="67"/>
      <c r="AI4737" s="67"/>
      <c r="AK4737" s="199"/>
      <c r="AM4737" s="11"/>
      <c r="AN4737" s="15"/>
      <c r="AO4737" s="11"/>
      <c r="AP4737" s="11"/>
    </row>
    <row r="4738" spans="3:42" outlineLevel="1" x14ac:dyDescent="0.2">
      <c r="C4738" s="252" t="s">
        <v>163</v>
      </c>
      <c r="D4738" s="119" t="s">
        <v>218</v>
      </c>
      <c r="F4738" s="121" t="s">
        <v>597</v>
      </c>
      <c r="G4738" s="756"/>
      <c r="H4738" s="757"/>
      <c r="I4738" s="756"/>
      <c r="J4738" s="756"/>
      <c r="K4738" s="758"/>
      <c r="L4738" s="759"/>
      <c r="M4738" s="759"/>
      <c r="N4738" s="759"/>
      <c r="O4738" s="759"/>
      <c r="P4738" s="759"/>
      <c r="Q4738" s="758"/>
      <c r="R4738" s="760"/>
      <c r="S4738" s="760"/>
      <c r="T4738" s="760"/>
      <c r="U4738" s="760"/>
      <c r="V4738" s="760"/>
      <c r="W4738" s="760"/>
      <c r="X4738" s="760"/>
      <c r="Y4738" s="760"/>
      <c r="Z4738" s="760"/>
      <c r="AA4738" s="760"/>
      <c r="AB4738" s="760"/>
      <c r="AC4738" s="760"/>
      <c r="AD4738" s="760"/>
      <c r="AE4738" s="760"/>
      <c r="AF4738" s="760"/>
      <c r="AG4738" s="760"/>
      <c r="AH4738" s="759"/>
      <c r="AI4738" s="759"/>
      <c r="AK4738" s="199"/>
      <c r="AM4738" s="11"/>
      <c r="AN4738" s="15"/>
      <c r="AO4738" s="11"/>
      <c r="AP4738" s="11"/>
    </row>
    <row r="4739" spans="3:42" outlineLevel="2" x14ac:dyDescent="0.2">
      <c r="C4739" s="252" t="s">
        <v>163</v>
      </c>
      <c r="D4739" s="119" t="s">
        <v>218</v>
      </c>
      <c r="F4739" s="12"/>
      <c r="G4739" s="149" t="s">
        <v>598</v>
      </c>
      <c r="H4739" s="72" t="s">
        <v>48</v>
      </c>
      <c r="I4739" s="8" t="s">
        <v>451</v>
      </c>
      <c r="J4739" s="8" t="s">
        <v>599</v>
      </c>
      <c r="K4739" s="8" t="s">
        <v>61</v>
      </c>
      <c r="AK4739" s="199"/>
      <c r="AM4739" s="11"/>
      <c r="AN4739" s="15"/>
      <c r="AO4739" s="11"/>
      <c r="AP4739" s="11"/>
    </row>
    <row r="4740" spans="3:42" outlineLevel="2" x14ac:dyDescent="0.2">
      <c r="C4740" s="252" t="s">
        <v>163</v>
      </c>
      <c r="D4740" s="119" t="s">
        <v>218</v>
      </c>
      <c r="F4740" s="761" t="s">
        <v>129</v>
      </c>
      <c r="G4740" s="762" t="s">
        <v>130</v>
      </c>
      <c r="H4740" s="763">
        <v>0.52</v>
      </c>
      <c r="I4740" s="764">
        <v>0.48</v>
      </c>
      <c r="J4740" s="765">
        <v>1</v>
      </c>
      <c r="K4740" s="766"/>
      <c r="AK4740" s="199"/>
      <c r="AM4740" s="11"/>
      <c r="AN4740" s="15"/>
      <c r="AO4740" s="11"/>
      <c r="AP4740" s="11"/>
    </row>
    <row r="4741" spans="3:42" outlineLevel="2" x14ac:dyDescent="0.2">
      <c r="C4741" s="252" t="s">
        <v>163</v>
      </c>
      <c r="D4741" s="119" t="s">
        <v>218</v>
      </c>
      <c r="F4741" s="767" t="s">
        <v>128</v>
      </c>
      <c r="G4741" s="611" t="s">
        <v>130</v>
      </c>
      <c r="H4741" s="768">
        <v>5.2802693837266684E-2</v>
      </c>
      <c r="I4741" s="769">
        <v>0.94719730616273334</v>
      </c>
      <c r="J4741" s="770">
        <v>1</v>
      </c>
      <c r="K4741" s="771"/>
      <c r="AK4741" s="199"/>
      <c r="AM4741" s="11"/>
      <c r="AN4741" s="15"/>
      <c r="AO4741" s="11"/>
      <c r="AP4741" s="11"/>
    </row>
    <row r="4742" spans="3:42" outlineLevel="2" x14ac:dyDescent="0.2">
      <c r="C4742" s="252" t="s">
        <v>163</v>
      </c>
      <c r="D4742" s="119" t="s">
        <v>218</v>
      </c>
      <c r="F4742" s="767" t="s">
        <v>600</v>
      </c>
      <c r="G4742" s="611" t="s">
        <v>583</v>
      </c>
      <c r="H4742" s="772">
        <v>1819</v>
      </c>
      <c r="I4742" s="773">
        <v>32630</v>
      </c>
      <c r="J4742" s="774">
        <v>34449</v>
      </c>
      <c r="K4742" s="775">
        <v>0.3305901510902276</v>
      </c>
      <c r="AK4742" s="199"/>
      <c r="AM4742" s="11"/>
      <c r="AN4742" s="15"/>
      <c r="AO4742" s="11"/>
      <c r="AP4742" s="11"/>
    </row>
    <row r="4743" spans="3:42" outlineLevel="2" x14ac:dyDescent="0.2">
      <c r="C4743" s="252" t="s">
        <v>163</v>
      </c>
      <c r="D4743" s="119" t="s">
        <v>218</v>
      </c>
      <c r="F4743" s="767" t="s">
        <v>64</v>
      </c>
      <c r="G4743" s="611" t="s">
        <v>583</v>
      </c>
      <c r="H4743" s="776">
        <v>324</v>
      </c>
      <c r="I4743" s="773">
        <v>4588</v>
      </c>
      <c r="J4743" s="774">
        <v>4912</v>
      </c>
      <c r="K4743" s="771"/>
      <c r="AK4743" s="199"/>
      <c r="AM4743" s="11"/>
      <c r="AN4743" s="15"/>
      <c r="AO4743" s="11"/>
      <c r="AP4743" s="11"/>
    </row>
    <row r="4744" spans="3:42" outlineLevel="2" x14ac:dyDescent="0.2">
      <c r="C4744" s="252" t="s">
        <v>163</v>
      </c>
      <c r="D4744" s="119" t="s">
        <v>218</v>
      </c>
      <c r="F4744" s="767" t="s">
        <v>601</v>
      </c>
      <c r="G4744" s="611" t="s">
        <v>583</v>
      </c>
      <c r="H4744" s="776">
        <v>1495</v>
      </c>
      <c r="I4744" s="773">
        <v>28042</v>
      </c>
      <c r="J4744" s="774">
        <v>29537</v>
      </c>
      <c r="K4744" s="771"/>
      <c r="AK4744" s="199"/>
      <c r="AM4744" s="11"/>
      <c r="AN4744" s="15"/>
      <c r="AO4744" s="11"/>
      <c r="AP4744" s="11"/>
    </row>
    <row r="4745" spans="3:42" outlineLevel="2" x14ac:dyDescent="0.2">
      <c r="C4745" s="252" t="s">
        <v>163</v>
      </c>
      <c r="D4745" s="119" t="s">
        <v>218</v>
      </c>
      <c r="F4745" s="767" t="s">
        <v>602</v>
      </c>
      <c r="G4745" s="611" t="s">
        <v>130</v>
      </c>
      <c r="H4745" s="778">
        <v>0.17811984606926884</v>
      </c>
      <c r="I4745" s="769">
        <v>0.14060680355501073</v>
      </c>
      <c r="J4745" s="769">
        <v>0.14258759325379547</v>
      </c>
      <c r="K4745" s="771"/>
      <c r="AK4745" s="199"/>
      <c r="AM4745" s="11"/>
      <c r="AN4745" s="15"/>
      <c r="AO4745" s="11"/>
      <c r="AP4745" s="11"/>
    </row>
    <row r="4746" spans="3:42" outlineLevel="2" x14ac:dyDescent="0.2">
      <c r="C4746" s="252" t="s">
        <v>163</v>
      </c>
      <c r="D4746" s="119" t="s">
        <v>218</v>
      </c>
      <c r="F4746" s="767" t="s">
        <v>603</v>
      </c>
      <c r="G4746" s="611" t="s">
        <v>583</v>
      </c>
      <c r="H4746" s="776">
        <v>1000</v>
      </c>
      <c r="I4746" s="773">
        <v>7908</v>
      </c>
      <c r="J4746" s="774">
        <v>8908</v>
      </c>
      <c r="K4746" s="771"/>
      <c r="AK4746" s="199"/>
      <c r="AM4746" s="11"/>
      <c r="AN4746" s="15"/>
      <c r="AO4746" s="11"/>
      <c r="AP4746" s="11"/>
    </row>
    <row r="4747" spans="3:42" outlineLevel="2" x14ac:dyDescent="0.2">
      <c r="C4747" s="252" t="s">
        <v>163</v>
      </c>
      <c r="D4747" s="119" t="s">
        <v>218</v>
      </c>
      <c r="F4747" s="767" t="s">
        <v>604</v>
      </c>
      <c r="G4747" s="611"/>
      <c r="H4747" s="773">
        <v>0</v>
      </c>
      <c r="I4747" s="773">
        <v>7908</v>
      </c>
      <c r="J4747" s="773">
        <v>7908</v>
      </c>
      <c r="K4747" s="771"/>
      <c r="AK4747" s="199"/>
      <c r="AM4747" s="11"/>
      <c r="AN4747" s="15"/>
      <c r="AO4747" s="11"/>
      <c r="AP4747" s="11"/>
    </row>
    <row r="4748" spans="3:42" outlineLevel="2" x14ac:dyDescent="0.2">
      <c r="C4748" s="252" t="s">
        <v>163</v>
      </c>
      <c r="D4748" s="119" t="s">
        <v>218</v>
      </c>
      <c r="F4748" s="767" t="s">
        <v>605</v>
      </c>
      <c r="G4748" s="611"/>
      <c r="H4748" s="779"/>
      <c r="I4748" s="780"/>
      <c r="J4748" s="781"/>
      <c r="K4748" s="782">
        <v>0</v>
      </c>
      <c r="AK4748" s="199"/>
      <c r="AM4748" s="11"/>
      <c r="AN4748" s="15"/>
      <c r="AO4748" s="11"/>
      <c r="AP4748" s="11"/>
    </row>
    <row r="4749" spans="3:42" outlineLevel="2" x14ac:dyDescent="0.2">
      <c r="C4749" s="252" t="s">
        <v>163</v>
      </c>
      <c r="D4749" s="119" t="s">
        <v>218</v>
      </c>
      <c r="F4749" s="783" t="s">
        <v>606</v>
      </c>
      <c r="G4749" s="619" t="s">
        <v>130</v>
      </c>
      <c r="H4749" s="784">
        <v>0</v>
      </c>
      <c r="I4749" s="785">
        <v>0</v>
      </c>
      <c r="J4749" s="786">
        <v>0</v>
      </c>
      <c r="K4749" s="787"/>
      <c r="AK4749" s="199"/>
      <c r="AM4749" s="11"/>
      <c r="AN4749" s="15"/>
      <c r="AO4749" s="11"/>
      <c r="AP4749" s="11"/>
    </row>
    <row r="4750" spans="3:42" outlineLevel="2" x14ac:dyDescent="0.2">
      <c r="C4750" s="252" t="s">
        <v>163</v>
      </c>
      <c r="D4750" s="119" t="s">
        <v>218</v>
      </c>
      <c r="H4750"/>
      <c r="I4750"/>
      <c r="K4750"/>
      <c r="AK4750" s="199"/>
      <c r="AM4750" s="11"/>
      <c r="AN4750" s="15"/>
      <c r="AO4750" s="11"/>
      <c r="AP4750" s="11"/>
    </row>
    <row r="4751" spans="3:42" outlineLevel="1" x14ac:dyDescent="0.2">
      <c r="C4751" s="252" t="s">
        <v>163</v>
      </c>
      <c r="D4751" s="119" t="s">
        <v>218</v>
      </c>
      <c r="F4751" s="121" t="s">
        <v>607</v>
      </c>
      <c r="G4751" s="756"/>
      <c r="H4751" s="757"/>
      <c r="I4751" s="788"/>
      <c r="J4751" s="756"/>
      <c r="K4751" s="758"/>
      <c r="L4751" s="759"/>
      <c r="M4751" s="759"/>
      <c r="N4751" s="759"/>
      <c r="O4751" s="759"/>
      <c r="P4751" s="759"/>
      <c r="Q4751" s="758"/>
      <c r="R4751" s="760"/>
      <c r="S4751" s="760"/>
      <c r="T4751" s="760"/>
      <c r="U4751" s="760"/>
      <c r="V4751" s="760"/>
      <c r="W4751" s="760"/>
      <c r="X4751" s="760"/>
      <c r="Y4751" s="760"/>
      <c r="Z4751" s="760"/>
      <c r="AA4751" s="760"/>
      <c r="AB4751" s="760"/>
      <c r="AC4751" s="760"/>
      <c r="AD4751" s="760"/>
      <c r="AE4751" s="760"/>
      <c r="AF4751" s="760"/>
      <c r="AG4751" s="760"/>
      <c r="AH4751" s="759"/>
      <c r="AI4751" s="759"/>
      <c r="AK4751" s="199"/>
      <c r="AM4751" s="11"/>
      <c r="AN4751" s="15"/>
      <c r="AO4751" s="11"/>
      <c r="AP4751" s="11"/>
    </row>
    <row r="4752" spans="3:42" outlineLevel="2" x14ac:dyDescent="0.2">
      <c r="C4752" s="252" t="s">
        <v>163</v>
      </c>
      <c r="D4752" s="119" t="s">
        <v>218</v>
      </c>
      <c r="F4752" s="789" t="s">
        <v>608</v>
      </c>
      <c r="G4752" s="790"/>
      <c r="H4752" s="791" t="s">
        <v>609</v>
      </c>
      <c r="I4752" s="791"/>
      <c r="J4752" s="790"/>
      <c r="K4752" s="792"/>
      <c r="L4752" s="789"/>
      <c r="M4752" s="789"/>
      <c r="N4752" s="789"/>
      <c r="O4752" s="789"/>
      <c r="P4752" s="789"/>
      <c r="Q4752" s="792"/>
      <c r="R4752" s="793"/>
      <c r="S4752" s="793"/>
      <c r="T4752" s="793"/>
      <c r="U4752" s="793"/>
      <c r="V4752" s="793"/>
      <c r="W4752" s="793"/>
      <c r="X4752" s="793"/>
      <c r="Y4752" s="793"/>
      <c r="Z4752" s="793"/>
      <c r="AA4752" s="793"/>
      <c r="AB4752" s="793"/>
      <c r="AC4752" s="793"/>
      <c r="AD4752" s="793"/>
      <c r="AE4752" s="793"/>
      <c r="AF4752" s="793"/>
      <c r="AG4752" s="793"/>
      <c r="AH4752" s="789"/>
      <c r="AI4752" s="789"/>
      <c r="AK4752" s="199"/>
      <c r="AM4752" s="11"/>
      <c r="AN4752" s="15"/>
      <c r="AO4752" s="11"/>
      <c r="AP4752" s="11"/>
    </row>
    <row r="4753" spans="3:42" ht="14.25" customHeight="1" outlineLevel="2" x14ac:dyDescent="0.2">
      <c r="C4753" s="252" t="s">
        <v>163</v>
      </c>
      <c r="D4753" s="119" t="s">
        <v>218</v>
      </c>
      <c r="F4753" s="794" t="s">
        <v>610</v>
      </c>
      <c r="H4753" s="795"/>
      <c r="AK4753" s="199"/>
      <c r="AM4753" s="11"/>
      <c r="AN4753" s="15"/>
      <c r="AO4753" s="11"/>
      <c r="AP4753" s="11"/>
    </row>
    <row r="4754" spans="3:42" outlineLevel="2" x14ac:dyDescent="0.2">
      <c r="C4754" s="252" t="s">
        <v>163</v>
      </c>
      <c r="D4754" s="119" t="s">
        <v>218</v>
      </c>
      <c r="F4754" s="761" t="s">
        <v>62</v>
      </c>
      <c r="G4754" s="75"/>
      <c r="H4754" s="796" t="s">
        <v>10</v>
      </c>
      <c r="I4754" s="796" t="s">
        <v>611</v>
      </c>
      <c r="J4754" s="75"/>
      <c r="K4754" s="741"/>
      <c r="L4754" s="75"/>
      <c r="M4754" s="75"/>
      <c r="N4754" s="75"/>
      <c r="O4754" s="75"/>
      <c r="P4754" s="75"/>
      <c r="Q4754" s="128" t="s">
        <v>110</v>
      </c>
      <c r="R4754" s="299">
        <v>0</v>
      </c>
      <c r="S4754" s="300">
        <v>0</v>
      </c>
      <c r="T4754" s="300">
        <v>0</v>
      </c>
      <c r="U4754" s="300">
        <v>99.703363095944383</v>
      </c>
      <c r="V4754" s="300">
        <v>123.46044871203802</v>
      </c>
      <c r="W4754" s="301">
        <v>126.98770987737174</v>
      </c>
      <c r="X4754" s="300">
        <v>286.45233761419655</v>
      </c>
      <c r="Y4754" s="300">
        <v>327.15645206856834</v>
      </c>
      <c r="Z4754" s="300">
        <v>246.97612838535949</v>
      </c>
      <c r="AA4754" s="300">
        <v>205.3039707636338</v>
      </c>
      <c r="AB4754" s="302">
        <v>214.12914606355037</v>
      </c>
      <c r="AC4754" s="302">
        <v>245.98847472117657</v>
      </c>
      <c r="AD4754" s="302">
        <v>253.24574438343447</v>
      </c>
      <c r="AE4754" s="302">
        <v>293.56815818130485</v>
      </c>
      <c r="AF4754" s="302">
        <v>512.14749696749345</v>
      </c>
      <c r="AG4754" s="302">
        <v>276.84919466500253</v>
      </c>
      <c r="AH4754" s="348">
        <v>303.39551230428356</v>
      </c>
      <c r="AI4754" s="348">
        <v>266.52520180269823</v>
      </c>
      <c r="AK4754" s="199"/>
      <c r="AM4754" s="11"/>
      <c r="AN4754" s="15"/>
      <c r="AO4754" s="11"/>
      <c r="AP4754" s="11"/>
    </row>
    <row r="4755" spans="3:42" outlineLevel="2" x14ac:dyDescent="0.2">
      <c r="C4755" s="252" t="s">
        <v>163</v>
      </c>
      <c r="D4755" s="119" t="s">
        <v>218</v>
      </c>
      <c r="F4755" s="767" t="s">
        <v>188</v>
      </c>
      <c r="H4755" s="797" t="s">
        <v>10</v>
      </c>
      <c r="I4755" s="797" t="s">
        <v>612</v>
      </c>
      <c r="K4755" s="164"/>
      <c r="Q4755" s="135" t="s">
        <v>110</v>
      </c>
      <c r="R4755" s="314">
        <v>0</v>
      </c>
      <c r="S4755" s="315">
        <v>0</v>
      </c>
      <c r="T4755" s="315">
        <v>0</v>
      </c>
      <c r="U4755" s="315">
        <v>35.104755726299146</v>
      </c>
      <c r="V4755" s="315">
        <v>36.351699965626189</v>
      </c>
      <c r="W4755" s="316">
        <v>37.369881444370932</v>
      </c>
      <c r="X4755" s="315">
        <v>38.39426241039348</v>
      </c>
      <c r="Y4755" s="315">
        <v>39.32605346274282</v>
      </c>
      <c r="Z4755" s="315">
        <v>40.155580360387056</v>
      </c>
      <c r="AA4755" s="315">
        <v>40.954194150840685</v>
      </c>
      <c r="AB4755" s="5">
        <v>41.768690784355925</v>
      </c>
      <c r="AC4755" s="5">
        <v>42.59938613954715</v>
      </c>
      <c r="AD4755" s="5">
        <v>43.446602377242996</v>
      </c>
      <c r="AE4755" s="5">
        <v>44.310668065427571</v>
      </c>
      <c r="AF4755" s="5">
        <v>45.191918306666565</v>
      </c>
      <c r="AG4755" s="5">
        <v>46.090694868067565</v>
      </c>
      <c r="AH4755" s="350">
        <v>47.007346313825089</v>
      </c>
      <c r="AI4755" s="350">
        <v>47.942228140401674</v>
      </c>
      <c r="AK4755" s="199"/>
      <c r="AM4755" s="11"/>
      <c r="AN4755" s="15"/>
      <c r="AO4755" s="11"/>
      <c r="AP4755" s="11"/>
    </row>
    <row r="4756" spans="3:42" outlineLevel="2" x14ac:dyDescent="0.2">
      <c r="C4756" s="252" t="s">
        <v>163</v>
      </c>
      <c r="D4756" s="119" t="s">
        <v>218</v>
      </c>
      <c r="F4756" s="767" t="s">
        <v>613</v>
      </c>
      <c r="H4756" s="797" t="s">
        <v>10</v>
      </c>
      <c r="I4756" s="234" t="s">
        <v>614</v>
      </c>
      <c r="K4756" s="164"/>
      <c r="Q4756" s="135" t="s">
        <v>110</v>
      </c>
      <c r="R4756" s="314">
        <v>0</v>
      </c>
      <c r="S4756" s="315">
        <v>0</v>
      </c>
      <c r="T4756" s="315">
        <v>0</v>
      </c>
      <c r="U4756" s="315">
        <v>0</v>
      </c>
      <c r="V4756" s="315">
        <v>0</v>
      </c>
      <c r="W4756" s="316">
        <v>0</v>
      </c>
      <c r="X4756" s="315">
        <v>0</v>
      </c>
      <c r="Y4756" s="315">
        <v>0</v>
      </c>
      <c r="Z4756" s="315">
        <v>0</v>
      </c>
      <c r="AA4756" s="315">
        <v>0</v>
      </c>
      <c r="AB4756" s="5">
        <v>0</v>
      </c>
      <c r="AC4756" s="5">
        <v>0</v>
      </c>
      <c r="AD4756" s="5">
        <v>0</v>
      </c>
      <c r="AE4756" s="5">
        <v>0</v>
      </c>
      <c r="AF4756" s="5">
        <v>0</v>
      </c>
      <c r="AG4756" s="5">
        <v>0</v>
      </c>
      <c r="AH4756" s="350">
        <v>0</v>
      </c>
      <c r="AI4756" s="350">
        <v>0</v>
      </c>
      <c r="AK4756" s="199"/>
      <c r="AM4756" s="11"/>
      <c r="AN4756" s="15"/>
      <c r="AO4756" s="11"/>
      <c r="AP4756" s="11"/>
    </row>
    <row r="4757" spans="3:42" outlineLevel="2" x14ac:dyDescent="0.2">
      <c r="C4757" s="252" t="s">
        <v>163</v>
      </c>
      <c r="D4757" s="119" t="s">
        <v>218</v>
      </c>
      <c r="F4757" s="783" t="s">
        <v>57</v>
      </c>
      <c r="G4757" s="83"/>
      <c r="H4757" s="798" t="s">
        <v>10</v>
      </c>
      <c r="I4757" s="799"/>
      <c r="J4757" s="83"/>
      <c r="K4757" s="736"/>
      <c r="L4757" s="83"/>
      <c r="M4757" s="83"/>
      <c r="N4757" s="83"/>
      <c r="O4757" s="83"/>
      <c r="P4757" s="83"/>
      <c r="Q4757" s="143" t="s">
        <v>110</v>
      </c>
      <c r="R4757" s="304">
        <v>0</v>
      </c>
      <c r="S4757" s="305">
        <v>0</v>
      </c>
      <c r="T4757" s="305">
        <v>0</v>
      </c>
      <c r="U4757" s="305">
        <v>84.405794662306903</v>
      </c>
      <c r="V4757" s="305">
        <v>75.932372377678817</v>
      </c>
      <c r="W4757" s="306">
        <v>78.619488234599856</v>
      </c>
      <c r="X4757" s="305">
        <v>80.570490436737842</v>
      </c>
      <c r="Y4757" s="305">
        <v>82.412564069384658</v>
      </c>
      <c r="Z4757" s="305">
        <v>84.284894894567842</v>
      </c>
      <c r="AA4757" s="305">
        <v>85.77363046744145</v>
      </c>
      <c r="AB4757" s="307">
        <v>87.386930418197878</v>
      </c>
      <c r="AC4757" s="307">
        <v>89.029949710476188</v>
      </c>
      <c r="AD4757" s="307">
        <v>90.703219216744841</v>
      </c>
      <c r="AE4757" s="307">
        <v>92.407278842082079</v>
      </c>
      <c r="AF4757" s="307">
        <v>94.142677665267314</v>
      </c>
      <c r="AG4757" s="307">
        <v>95.909974081706167</v>
      </c>
      <c r="AH4757" s="362">
        <v>97.70973594820164</v>
      </c>
      <c r="AI4757" s="362">
        <v>99.542540729582896</v>
      </c>
      <c r="AK4757" s="199"/>
      <c r="AM4757" s="11"/>
      <c r="AN4757" s="15"/>
      <c r="AO4757" s="11"/>
      <c r="AP4757" s="11"/>
    </row>
    <row r="4758" spans="3:42" outlineLevel="2" x14ac:dyDescent="0.2">
      <c r="C4758" s="252" t="s">
        <v>163</v>
      </c>
      <c r="D4758" s="119" t="s">
        <v>218</v>
      </c>
      <c r="F4758" s="12"/>
      <c r="H4758" s="234"/>
      <c r="K4758" s="164"/>
      <c r="Q4758" s="16"/>
      <c r="R4758" s="800">
        <v>0</v>
      </c>
      <c r="S4758" s="800">
        <v>0</v>
      </c>
      <c r="T4758" s="800">
        <v>0</v>
      </c>
      <c r="U4758" s="800">
        <v>219.21391348455043</v>
      </c>
      <c r="V4758" s="800">
        <v>235.744521055343</v>
      </c>
      <c r="W4758" s="800">
        <v>242.97707955634255</v>
      </c>
      <c r="X4758" s="800">
        <v>405.41709046132786</v>
      </c>
      <c r="Y4758" s="800">
        <v>448.89506960069582</v>
      </c>
      <c r="Z4758" s="800">
        <v>371.41660364031441</v>
      </c>
      <c r="AA4758" s="800">
        <v>332.03179538191591</v>
      </c>
      <c r="AB4758" s="800">
        <v>343.28476726610415</v>
      </c>
      <c r="AC4758" s="800">
        <v>377.61781057119993</v>
      </c>
      <c r="AD4758" s="800">
        <v>387.39556597742234</v>
      </c>
      <c r="AE4758" s="800">
        <v>430.28610508881451</v>
      </c>
      <c r="AF4758" s="800">
        <v>651.48209293942739</v>
      </c>
      <c r="AG4758" s="800">
        <v>418.84986361477627</v>
      </c>
      <c r="AH4758" s="800">
        <v>448.11259456631029</v>
      </c>
      <c r="AI4758" s="800">
        <v>414.00997067268281</v>
      </c>
      <c r="AK4758" s="199"/>
      <c r="AM4758" s="11"/>
      <c r="AN4758" s="15"/>
      <c r="AO4758" s="11"/>
      <c r="AP4758" s="11"/>
    </row>
    <row r="4759" spans="3:42" ht="14.25" customHeight="1" outlineLevel="2" x14ac:dyDescent="0.2">
      <c r="C4759" s="252" t="s">
        <v>163</v>
      </c>
      <c r="D4759" s="119" t="s">
        <v>218</v>
      </c>
      <c r="F4759" s="794" t="s">
        <v>615</v>
      </c>
      <c r="AK4759" s="199"/>
      <c r="AM4759" s="11"/>
      <c r="AN4759" s="15"/>
      <c r="AO4759" s="11"/>
      <c r="AP4759" s="11"/>
    </row>
    <row r="4760" spans="3:42" outlineLevel="2" x14ac:dyDescent="0.2">
      <c r="C4760" s="252" t="s">
        <v>163</v>
      </c>
      <c r="D4760" s="119" t="s">
        <v>218</v>
      </c>
      <c r="F4760" s="761" t="s">
        <v>48</v>
      </c>
      <c r="G4760" s="75"/>
      <c r="H4760" s="796" t="s">
        <v>10</v>
      </c>
      <c r="I4760" s="801"/>
      <c r="J4760" s="75"/>
      <c r="K4760" s="741"/>
      <c r="L4760" s="75"/>
      <c r="M4760" s="75"/>
      <c r="N4760" s="75"/>
      <c r="O4760" s="75"/>
      <c r="P4760" s="75"/>
      <c r="Q4760" s="128" t="s">
        <v>110</v>
      </c>
      <c r="R4760" s="299">
        <v>0</v>
      </c>
      <c r="S4760" s="300">
        <v>0</v>
      </c>
      <c r="T4760" s="300">
        <v>0</v>
      </c>
      <c r="U4760" s="300">
        <v>53.699374478738889</v>
      </c>
      <c r="V4760" s="300">
        <v>66.118901014008898</v>
      </c>
      <c r="W4760" s="301">
        <v>68.006839544875376</v>
      </c>
      <c r="X4760" s="300">
        <v>150.98253604254592</v>
      </c>
      <c r="Y4760" s="300">
        <v>172.19787663647674</v>
      </c>
      <c r="Z4760" s="300">
        <v>130.54790957601421</v>
      </c>
      <c r="AA4760" s="300">
        <v>108.92055657218839</v>
      </c>
      <c r="AB4760" s="302">
        <v>113.55265534451601</v>
      </c>
      <c r="AC4760" s="302">
        <v>130.16336919899382</v>
      </c>
      <c r="AD4760" s="302">
        <v>133.98188472298096</v>
      </c>
      <c r="AE4760" s="302">
        <v>154.99516489386207</v>
      </c>
      <c r="AF4760" s="302">
        <v>268.70295344936233</v>
      </c>
      <c r="AG4760" s="302">
        <v>146.39529407566678</v>
      </c>
      <c r="AH4760" s="348">
        <v>160.24778091373875</v>
      </c>
      <c r="AI4760" s="348">
        <v>141.12458373177711</v>
      </c>
      <c r="AK4760" s="199"/>
      <c r="AM4760" s="11"/>
      <c r="AN4760" s="15"/>
      <c r="AO4760" s="11"/>
      <c r="AP4760" s="11"/>
    </row>
    <row r="4761" spans="3:42" outlineLevel="2" x14ac:dyDescent="0.2">
      <c r="C4761" s="252" t="s">
        <v>163</v>
      </c>
      <c r="D4761" s="119" t="s">
        <v>218</v>
      </c>
      <c r="F4761" s="767" t="s">
        <v>55</v>
      </c>
      <c r="H4761" s="797" t="s">
        <v>10</v>
      </c>
      <c r="K4761" s="164"/>
      <c r="Q4761" s="135" t="s">
        <v>110</v>
      </c>
      <c r="R4761" s="314">
        <v>0</v>
      </c>
      <c r="S4761" s="315">
        <v>0</v>
      </c>
      <c r="T4761" s="315">
        <v>0</v>
      </c>
      <c r="U4761" s="315">
        <v>81.10874434350464</v>
      </c>
      <c r="V4761" s="315">
        <v>93.693247663655285</v>
      </c>
      <c r="W4761" s="316">
        <v>96.350751776867298</v>
      </c>
      <c r="X4761" s="315">
        <v>173.86406398204412</v>
      </c>
      <c r="Y4761" s="315">
        <v>194.28462889483444</v>
      </c>
      <c r="Z4761" s="315">
        <v>156.58379916973232</v>
      </c>
      <c r="AA4761" s="315">
        <v>137.3376083422861</v>
      </c>
      <c r="AB4761" s="5">
        <v>142.34518150339028</v>
      </c>
      <c r="AC4761" s="5">
        <v>158.42449166172989</v>
      </c>
      <c r="AD4761" s="5">
        <v>162.71046203769652</v>
      </c>
      <c r="AE4761" s="5">
        <v>182.88366135287038</v>
      </c>
      <c r="AF4761" s="5">
        <v>288.63646182479772</v>
      </c>
      <c r="AG4761" s="5">
        <v>176.54459545740332</v>
      </c>
      <c r="AH4761" s="350">
        <v>190.15507770436992</v>
      </c>
      <c r="AI4761" s="350">
        <v>173.34284621132281</v>
      </c>
      <c r="AK4761" s="199"/>
      <c r="AM4761" s="11"/>
      <c r="AN4761" s="15"/>
      <c r="AO4761" s="11"/>
      <c r="AP4761" s="11"/>
    </row>
    <row r="4762" spans="3:42" outlineLevel="2" x14ac:dyDescent="0.2">
      <c r="C4762" s="252" t="s">
        <v>163</v>
      </c>
      <c r="D4762" s="119" t="s">
        <v>218</v>
      </c>
      <c r="F4762" s="783" t="s">
        <v>57</v>
      </c>
      <c r="G4762" s="83"/>
      <c r="H4762" s="798" t="s">
        <v>10</v>
      </c>
      <c r="I4762" s="799"/>
      <c r="J4762" s="83"/>
      <c r="K4762" s="736"/>
      <c r="L4762" s="83"/>
      <c r="M4762" s="83"/>
      <c r="N4762" s="83"/>
      <c r="O4762" s="83"/>
      <c r="P4762" s="83"/>
      <c r="Q4762" s="143" t="s">
        <v>110</v>
      </c>
      <c r="R4762" s="304">
        <v>0</v>
      </c>
      <c r="S4762" s="305">
        <v>0</v>
      </c>
      <c r="T4762" s="305">
        <v>0</v>
      </c>
      <c r="U4762" s="305">
        <v>84.405794662306903</v>
      </c>
      <c r="V4762" s="305">
        <v>75.932372377678817</v>
      </c>
      <c r="W4762" s="306">
        <v>78.619488234599856</v>
      </c>
      <c r="X4762" s="305">
        <v>80.570490436737842</v>
      </c>
      <c r="Y4762" s="305">
        <v>82.412564069384658</v>
      </c>
      <c r="Z4762" s="305">
        <v>84.284894894567842</v>
      </c>
      <c r="AA4762" s="305">
        <v>85.77363046744145</v>
      </c>
      <c r="AB4762" s="307">
        <v>87.386930418197878</v>
      </c>
      <c r="AC4762" s="307">
        <v>89.029949710476188</v>
      </c>
      <c r="AD4762" s="307">
        <v>90.703219216744841</v>
      </c>
      <c r="AE4762" s="307">
        <v>92.407278842082079</v>
      </c>
      <c r="AF4762" s="307">
        <v>94.142677665267314</v>
      </c>
      <c r="AG4762" s="307">
        <v>95.909974081706167</v>
      </c>
      <c r="AH4762" s="362">
        <v>97.70973594820164</v>
      </c>
      <c r="AI4762" s="362">
        <v>99.542540729582896</v>
      </c>
      <c r="AK4762" s="199"/>
      <c r="AM4762" s="11"/>
      <c r="AN4762" s="15"/>
      <c r="AO4762" s="11"/>
      <c r="AP4762" s="11"/>
    </row>
    <row r="4763" spans="3:42" outlineLevel="2" x14ac:dyDescent="0.2">
      <c r="C4763" s="252" t="s">
        <v>163</v>
      </c>
      <c r="D4763" s="119" t="s">
        <v>218</v>
      </c>
      <c r="F4763" s="12"/>
      <c r="H4763" s="164"/>
      <c r="K4763" s="164"/>
      <c r="Q4763" s="16"/>
      <c r="R4763" s="800">
        <v>0</v>
      </c>
      <c r="S4763" s="800">
        <v>0</v>
      </c>
      <c r="T4763" s="800">
        <v>0</v>
      </c>
      <c r="U4763" s="800">
        <v>219.21391348455043</v>
      </c>
      <c r="V4763" s="800">
        <v>235.744521055343</v>
      </c>
      <c r="W4763" s="800">
        <v>242.97707955634255</v>
      </c>
      <c r="X4763" s="800">
        <v>405.41709046132786</v>
      </c>
      <c r="Y4763" s="800">
        <v>448.89506960069582</v>
      </c>
      <c r="Z4763" s="800">
        <v>371.41660364031441</v>
      </c>
      <c r="AA4763" s="800">
        <v>332.03179538191591</v>
      </c>
      <c r="AB4763" s="800">
        <v>343.28476726610415</v>
      </c>
      <c r="AC4763" s="800">
        <v>377.61781057119993</v>
      </c>
      <c r="AD4763" s="800">
        <v>387.39556597742234</v>
      </c>
      <c r="AE4763" s="800">
        <v>430.28610508881451</v>
      </c>
      <c r="AF4763" s="800">
        <v>651.48209293942739</v>
      </c>
      <c r="AG4763" s="800">
        <v>418.84986361477627</v>
      </c>
      <c r="AH4763" s="800">
        <v>448.11259456631029</v>
      </c>
      <c r="AI4763" s="800">
        <v>414.00997067268281</v>
      </c>
      <c r="AK4763" s="199"/>
      <c r="AM4763" s="11"/>
      <c r="AN4763" s="15"/>
      <c r="AO4763" s="11"/>
      <c r="AP4763" s="11"/>
    </row>
    <row r="4764" spans="3:42" ht="15" customHeight="1" outlineLevel="2" x14ac:dyDescent="0.2">
      <c r="C4764" s="252" t="s">
        <v>163</v>
      </c>
      <c r="D4764" s="119" t="s">
        <v>218</v>
      </c>
      <c r="F4764" s="794" t="s">
        <v>69</v>
      </c>
      <c r="AK4764" s="199"/>
      <c r="AM4764" s="11"/>
      <c r="AN4764" s="15"/>
      <c r="AO4764" s="11"/>
      <c r="AP4764" s="11"/>
    </row>
    <row r="4765" spans="3:42" outlineLevel="2" x14ac:dyDescent="0.2">
      <c r="C4765" s="252" t="s">
        <v>163</v>
      </c>
      <c r="D4765" s="119" t="s">
        <v>218</v>
      </c>
      <c r="F4765" s="761" t="s">
        <v>9</v>
      </c>
      <c r="G4765" s="75"/>
      <c r="H4765" s="796" t="s">
        <v>10</v>
      </c>
      <c r="I4765" s="801"/>
      <c r="J4765" s="75"/>
      <c r="K4765" s="741"/>
      <c r="L4765" s="75"/>
      <c r="M4765" s="75"/>
      <c r="N4765" s="75"/>
      <c r="O4765" s="75"/>
      <c r="P4765" s="75"/>
      <c r="Q4765" s="128" t="s">
        <v>110</v>
      </c>
      <c r="R4765" s="299">
        <v>0</v>
      </c>
      <c r="S4765" s="300">
        <v>0</v>
      </c>
      <c r="T4765" s="300">
        <v>0</v>
      </c>
      <c r="U4765" s="300">
        <v>-9.5649243161689945</v>
      </c>
      <c r="V4765" s="300">
        <v>-11.777088470884488</v>
      </c>
      <c r="W4765" s="301">
        <v>-12.113367791390667</v>
      </c>
      <c r="X4765" s="300">
        <v>-26.892986079046114</v>
      </c>
      <c r="Y4765" s="300">
        <v>-30.671859279944179</v>
      </c>
      <c r="Z4765" s="300">
        <v>-23.253173558344479</v>
      </c>
      <c r="AA4765" s="300">
        <v>-19.400912770417285</v>
      </c>
      <c r="AB4765" s="302">
        <v>-20.225981490721928</v>
      </c>
      <c r="AC4765" s="302">
        <v>-23.184679285582188</v>
      </c>
      <c r="AD4765" s="302">
        <v>-23.86483268292789</v>
      </c>
      <c r="AE4765" s="302">
        <v>-27.607714912375652</v>
      </c>
      <c r="AF4765" s="302">
        <v>-47.861328706758329</v>
      </c>
      <c r="AG4765" s="302">
        <v>-26.07590724602311</v>
      </c>
      <c r="AH4765" s="348">
        <v>-28.543310069297064</v>
      </c>
      <c r="AI4765" s="348">
        <v>-25.137089130893781</v>
      </c>
      <c r="AK4765" s="199"/>
      <c r="AM4765" s="11"/>
      <c r="AN4765" s="15"/>
      <c r="AO4765" s="11"/>
      <c r="AP4765" s="11"/>
    </row>
    <row r="4766" spans="3:42" outlineLevel="2" x14ac:dyDescent="0.2">
      <c r="C4766" s="252" t="s">
        <v>163</v>
      </c>
      <c r="D4766" s="119" t="s">
        <v>218</v>
      </c>
      <c r="F4766" s="767" t="s">
        <v>14</v>
      </c>
      <c r="H4766" s="797" t="s">
        <v>10</v>
      </c>
      <c r="K4766" s="164"/>
      <c r="Q4766" s="135" t="s">
        <v>110</v>
      </c>
      <c r="R4766" s="314">
        <v>0</v>
      </c>
      <c r="S4766" s="315">
        <v>0</v>
      </c>
      <c r="T4766" s="315">
        <v>0</v>
      </c>
      <c r="U4766" s="315">
        <v>-11.404441282500745</v>
      </c>
      <c r="V4766" s="315">
        <v>-13.173908068674548</v>
      </c>
      <c r="W4766" s="316">
        <v>-13.547571227467582</v>
      </c>
      <c r="X4766" s="315">
        <v>-24.446470289599095</v>
      </c>
      <c r="Y4766" s="315">
        <v>-27.317740648774148</v>
      </c>
      <c r="Z4766" s="315">
        <v>-22.016747489755804</v>
      </c>
      <c r="AA4766" s="315">
        <v>-19.310602116898824</v>
      </c>
      <c r="AB4766" s="5">
        <v>-20.014700972649546</v>
      </c>
      <c r="AC4766" s="5">
        <v>-22.275561377383291</v>
      </c>
      <c r="AD4766" s="5">
        <v>-22.878197972079427</v>
      </c>
      <c r="AE4766" s="5">
        <v>-25.714687045264153</v>
      </c>
      <c r="AF4766" s="5">
        <v>-40.584250286612686</v>
      </c>
      <c r="AG4766" s="5">
        <v>-24.823371252177949</v>
      </c>
      <c r="AH4766" s="350">
        <v>-26.737097655766142</v>
      </c>
      <c r="AI4766" s="350">
        <v>-24.373183524901904</v>
      </c>
      <c r="AJ4766" s="289"/>
      <c r="AK4766" s="199"/>
      <c r="AM4766" s="11"/>
      <c r="AN4766" s="15"/>
      <c r="AO4766" s="11"/>
      <c r="AP4766" s="11"/>
    </row>
    <row r="4767" spans="3:42" outlineLevel="2" x14ac:dyDescent="0.2">
      <c r="C4767" s="252" t="s">
        <v>163</v>
      </c>
      <c r="D4767" s="119" t="s">
        <v>218</v>
      </c>
      <c r="F4767" s="783" t="s">
        <v>16</v>
      </c>
      <c r="G4767" s="83"/>
      <c r="H4767" s="798" t="s">
        <v>10</v>
      </c>
      <c r="I4767" s="799"/>
      <c r="J4767" s="83"/>
      <c r="K4767" s="736"/>
      <c r="L4767" s="83"/>
      <c r="M4767" s="83"/>
      <c r="N4767" s="83"/>
      <c r="O4767" s="83"/>
      <c r="P4767" s="83"/>
      <c r="Q4767" s="143" t="s">
        <v>110</v>
      </c>
      <c r="R4767" s="304">
        <v>0</v>
      </c>
      <c r="S4767" s="305">
        <v>0</v>
      </c>
      <c r="T4767" s="305">
        <v>0</v>
      </c>
      <c r="U4767" s="305">
        <v>-12.035219117572398</v>
      </c>
      <c r="V4767" s="305">
        <v>-10.827014227384202</v>
      </c>
      <c r="W4767" s="306">
        <v>-11.210163610216682</v>
      </c>
      <c r="X4767" s="305">
        <v>-11.488352318652392</v>
      </c>
      <c r="Y4767" s="305">
        <v>-11.751009164527778</v>
      </c>
      <c r="Z4767" s="305">
        <v>-12.017980310665541</v>
      </c>
      <c r="AA4767" s="305">
        <v>-12.230255532992899</v>
      </c>
      <c r="AB4767" s="307">
        <v>-12.460292090167727</v>
      </c>
      <c r="AC4767" s="307">
        <v>-12.694566256723244</v>
      </c>
      <c r="AD4767" s="307">
        <v>-12.933153728487058</v>
      </c>
      <c r="AE4767" s="307">
        <v>-13.17613148922486</v>
      </c>
      <c r="AF4767" s="307">
        <v>-13.423577830758312</v>
      </c>
      <c r="AG4767" s="307">
        <v>-13.675572373344385</v>
      </c>
      <c r="AH4767" s="362">
        <v>-13.932196086317933</v>
      </c>
      <c r="AI4767" s="362">
        <v>-14.193531308999136</v>
      </c>
      <c r="AK4767" s="199"/>
      <c r="AM4767" s="11"/>
      <c r="AN4767" s="15"/>
      <c r="AO4767" s="11"/>
      <c r="AP4767" s="11"/>
    </row>
    <row r="4768" spans="3:42" outlineLevel="2" x14ac:dyDescent="0.2">
      <c r="C4768" s="252" t="s">
        <v>163</v>
      </c>
      <c r="D4768" s="119" t="s">
        <v>218</v>
      </c>
      <c r="F4768" s="12"/>
      <c r="H4768" s="797"/>
      <c r="K4768" s="164"/>
      <c r="Q4768" s="16"/>
      <c r="R4768" s="800">
        <v>0</v>
      </c>
      <c r="S4768" s="800">
        <v>0</v>
      </c>
      <c r="T4768" s="800">
        <v>0</v>
      </c>
      <c r="U4768" s="800">
        <v>-33.004584716242135</v>
      </c>
      <c r="V4768" s="800">
        <v>-35.77801076694324</v>
      </c>
      <c r="W4768" s="800">
        <v>-36.871102629074933</v>
      </c>
      <c r="X4768" s="800">
        <v>-62.827808687297605</v>
      </c>
      <c r="Y4768" s="800">
        <v>-69.740609093246107</v>
      </c>
      <c r="Z4768" s="800">
        <v>-57.287901358765829</v>
      </c>
      <c r="AA4768" s="800">
        <v>-50.941770420309012</v>
      </c>
      <c r="AB4768" s="800">
        <v>-52.700974553539197</v>
      </c>
      <c r="AC4768" s="800">
        <v>-58.154806919688717</v>
      </c>
      <c r="AD4768" s="800">
        <v>-59.676184383494373</v>
      </c>
      <c r="AE4768" s="800">
        <v>-66.49853344686467</v>
      </c>
      <c r="AF4768" s="800">
        <v>-101.86915682412933</v>
      </c>
      <c r="AG4768" s="800">
        <v>-64.574850871545436</v>
      </c>
      <c r="AH4768" s="800">
        <v>-69.212603811381143</v>
      </c>
      <c r="AI4768" s="800">
        <v>-63.703803964794822</v>
      </c>
      <c r="AK4768" s="199"/>
      <c r="AM4768" s="11"/>
      <c r="AN4768" s="15"/>
      <c r="AO4768" s="11"/>
      <c r="AP4768" s="11"/>
    </row>
    <row r="4769" spans="3:42" ht="17.25" customHeight="1" outlineLevel="2" x14ac:dyDescent="0.2">
      <c r="C4769" s="252" t="s">
        <v>163</v>
      </c>
      <c r="D4769" s="119" t="s">
        <v>218</v>
      </c>
      <c r="F4769" s="794" t="s">
        <v>616</v>
      </c>
      <c r="AK4769" s="199"/>
      <c r="AM4769" s="11"/>
      <c r="AN4769" s="15"/>
      <c r="AO4769" s="11"/>
      <c r="AP4769" s="11"/>
    </row>
    <row r="4770" spans="3:42" outlineLevel="2" x14ac:dyDescent="0.2">
      <c r="C4770" s="252" t="s">
        <v>163</v>
      </c>
      <c r="D4770" s="119" t="s">
        <v>218</v>
      </c>
      <c r="F4770" s="761" t="s">
        <v>48</v>
      </c>
      <c r="G4770" s="75"/>
      <c r="H4770" s="796" t="s">
        <v>10</v>
      </c>
      <c r="I4770" s="228" t="s">
        <v>617</v>
      </c>
      <c r="J4770" s="75"/>
      <c r="K4770" s="741"/>
      <c r="L4770" s="75"/>
      <c r="M4770" s="75"/>
      <c r="N4770" s="75"/>
      <c r="O4770" s="75"/>
      <c r="P4770" s="75"/>
      <c r="Q4770" s="128" t="s">
        <v>110</v>
      </c>
      <c r="R4770" s="299">
        <v>0</v>
      </c>
      <c r="S4770" s="300">
        <v>0</v>
      </c>
      <c r="T4770" s="300">
        <v>0</v>
      </c>
      <c r="U4770" s="300">
        <v>44.134450162569891</v>
      </c>
      <c r="V4770" s="300">
        <v>54.341812543124412</v>
      </c>
      <c r="W4770" s="301">
        <v>55.893471753484711</v>
      </c>
      <c r="X4770" s="300">
        <v>124.08954996349981</v>
      </c>
      <c r="Y4770" s="300">
        <v>141.52601735653255</v>
      </c>
      <c r="Z4770" s="300">
        <v>107.29473601766972</v>
      </c>
      <c r="AA4770" s="300">
        <v>89.51964380177111</v>
      </c>
      <c r="AB4770" s="302">
        <v>93.326673853794091</v>
      </c>
      <c r="AC4770" s="302">
        <v>106.97868991341163</v>
      </c>
      <c r="AD4770" s="302">
        <v>110.11705204005307</v>
      </c>
      <c r="AE4770" s="302">
        <v>127.38744998148641</v>
      </c>
      <c r="AF4770" s="302">
        <v>220.84162474260398</v>
      </c>
      <c r="AG4770" s="302">
        <v>120.31938682964368</v>
      </c>
      <c r="AH4770" s="348">
        <v>131.70447084444169</v>
      </c>
      <c r="AI4770" s="348">
        <v>115.98749460088332</v>
      </c>
      <c r="AJ4770" s="289"/>
      <c r="AK4770" s="199"/>
      <c r="AM4770" s="11"/>
      <c r="AN4770" s="15"/>
      <c r="AO4770" s="11"/>
      <c r="AP4770" s="11"/>
    </row>
    <row r="4771" spans="3:42" outlineLevel="2" x14ac:dyDescent="0.2">
      <c r="C4771" s="252" t="s">
        <v>163</v>
      </c>
      <c r="D4771" s="119" t="s">
        <v>218</v>
      </c>
      <c r="F4771" s="767" t="s">
        <v>55</v>
      </c>
      <c r="H4771" s="797" t="s">
        <v>10</v>
      </c>
      <c r="I4771" s="234" t="s">
        <v>617</v>
      </c>
      <c r="K4771" s="164"/>
      <c r="Q4771" s="135" t="s">
        <v>110</v>
      </c>
      <c r="R4771" s="314">
        <v>0</v>
      </c>
      <c r="S4771" s="315">
        <v>0</v>
      </c>
      <c r="T4771" s="315">
        <v>0</v>
      </c>
      <c r="U4771" s="315">
        <v>69.704303061003898</v>
      </c>
      <c r="V4771" s="315">
        <v>80.519339594980735</v>
      </c>
      <c r="W4771" s="316">
        <v>82.803180549399713</v>
      </c>
      <c r="X4771" s="315">
        <v>149.41759369244502</v>
      </c>
      <c r="Y4771" s="315">
        <v>166.96688824606031</v>
      </c>
      <c r="Z4771" s="315">
        <v>134.56705167997652</v>
      </c>
      <c r="AA4771" s="315">
        <v>118.02700622538728</v>
      </c>
      <c r="AB4771" s="5">
        <v>122.33048053074073</v>
      </c>
      <c r="AC4771" s="5">
        <v>136.14893028434659</v>
      </c>
      <c r="AD4771" s="5">
        <v>139.8322640656171</v>
      </c>
      <c r="AE4771" s="5">
        <v>157.16897430760622</v>
      </c>
      <c r="AF4771" s="5">
        <v>248.05221153818502</v>
      </c>
      <c r="AG4771" s="5">
        <v>151.72122420522538</v>
      </c>
      <c r="AH4771" s="350">
        <v>163.41798004860377</v>
      </c>
      <c r="AI4771" s="350">
        <v>148.96966268642092</v>
      </c>
      <c r="AK4771" s="199"/>
      <c r="AM4771" s="11"/>
      <c r="AN4771" s="15"/>
      <c r="AO4771" s="11"/>
      <c r="AP4771" s="11"/>
    </row>
    <row r="4772" spans="3:42" outlineLevel="2" x14ac:dyDescent="0.2">
      <c r="C4772" s="252" t="s">
        <v>163</v>
      </c>
      <c r="D4772" s="119" t="s">
        <v>218</v>
      </c>
      <c r="F4772" s="783" t="s">
        <v>57</v>
      </c>
      <c r="G4772" s="83"/>
      <c r="H4772" s="798" t="s">
        <v>10</v>
      </c>
      <c r="I4772" s="240" t="s">
        <v>617</v>
      </c>
      <c r="J4772" s="83"/>
      <c r="K4772" s="736"/>
      <c r="L4772" s="83"/>
      <c r="M4772" s="83"/>
      <c r="N4772" s="83"/>
      <c r="O4772" s="83"/>
      <c r="P4772" s="83"/>
      <c r="Q4772" s="143" t="s">
        <v>110</v>
      </c>
      <c r="R4772" s="304">
        <v>0</v>
      </c>
      <c r="S4772" s="305">
        <v>0</v>
      </c>
      <c r="T4772" s="305">
        <v>0</v>
      </c>
      <c r="U4772" s="305">
        <v>72.370575544734507</v>
      </c>
      <c r="V4772" s="305">
        <v>65.10535815029462</v>
      </c>
      <c r="W4772" s="306">
        <v>67.409324624383174</v>
      </c>
      <c r="X4772" s="305">
        <v>69.082138118085453</v>
      </c>
      <c r="Y4772" s="305">
        <v>70.661554904856885</v>
      </c>
      <c r="Z4772" s="305">
        <v>72.266914583902306</v>
      </c>
      <c r="AA4772" s="305">
        <v>73.543374934448551</v>
      </c>
      <c r="AB4772" s="307">
        <v>74.926638328030151</v>
      </c>
      <c r="AC4772" s="307">
        <v>76.335383453752939</v>
      </c>
      <c r="AD4772" s="307">
        <v>77.770065488257785</v>
      </c>
      <c r="AE4772" s="307">
        <v>79.231147352857221</v>
      </c>
      <c r="AF4772" s="307">
        <v>80.719099834508995</v>
      </c>
      <c r="AG4772" s="307">
        <v>82.234401708361787</v>
      </c>
      <c r="AH4772" s="362">
        <v>83.77753986188371</v>
      </c>
      <c r="AI4772" s="362">
        <v>85.349009420583755</v>
      </c>
      <c r="AK4772" s="199"/>
      <c r="AM4772" s="11"/>
      <c r="AN4772" s="15"/>
      <c r="AO4772" s="11"/>
      <c r="AP4772" s="11"/>
    </row>
    <row r="4773" spans="3:42" outlineLevel="2" x14ac:dyDescent="0.2">
      <c r="C4773" s="252" t="s">
        <v>163</v>
      </c>
      <c r="D4773" s="119" t="s">
        <v>218</v>
      </c>
      <c r="F4773" s="802" t="s">
        <v>618</v>
      </c>
      <c r="R4773" s="800">
        <v>0</v>
      </c>
      <c r="S4773" s="800">
        <v>0</v>
      </c>
      <c r="T4773" s="800">
        <v>0</v>
      </c>
      <c r="U4773" s="800">
        <v>186.2093287683083</v>
      </c>
      <c r="V4773" s="800">
        <v>199.96651028839977</v>
      </c>
      <c r="W4773" s="800">
        <v>206.10597692726759</v>
      </c>
      <c r="X4773" s="800">
        <v>342.58928177403027</v>
      </c>
      <c r="Y4773" s="800">
        <v>379.1544605074497</v>
      </c>
      <c r="Z4773" s="800">
        <v>314.12870228154856</v>
      </c>
      <c r="AA4773" s="800">
        <v>281.09002496160696</v>
      </c>
      <c r="AB4773" s="800">
        <v>290.58379271256496</v>
      </c>
      <c r="AC4773" s="800">
        <v>319.46300365151114</v>
      </c>
      <c r="AD4773" s="800">
        <v>327.71938159392795</v>
      </c>
      <c r="AE4773" s="800">
        <v>363.78757164194985</v>
      </c>
      <c r="AF4773" s="800">
        <v>549.612936115298</v>
      </c>
      <c r="AG4773" s="800">
        <v>354.27501274323083</v>
      </c>
      <c r="AH4773" s="800">
        <v>378.89999075492915</v>
      </c>
      <c r="AI4773" s="800">
        <v>350.306166707888</v>
      </c>
      <c r="AK4773" s="199"/>
      <c r="AM4773" s="11"/>
      <c r="AN4773" s="15"/>
      <c r="AO4773" s="11"/>
      <c r="AP4773" s="11"/>
    </row>
    <row r="4774" spans="3:42" outlineLevel="2" x14ac:dyDescent="0.2">
      <c r="C4774" s="252" t="s">
        <v>163</v>
      </c>
      <c r="D4774" s="119" t="s">
        <v>218</v>
      </c>
      <c r="R4774" s="5"/>
      <c r="S4774" s="5"/>
      <c r="T4774" s="5"/>
      <c r="U4774" s="5"/>
      <c r="V4774" s="5"/>
      <c r="W4774" s="5"/>
      <c r="X4774" s="5"/>
      <c r="Y4774" s="5"/>
      <c r="AK4774" s="199"/>
      <c r="AM4774" s="11"/>
      <c r="AN4774" s="15"/>
      <c r="AO4774" s="11"/>
      <c r="AP4774" s="11"/>
    </row>
    <row r="4775" spans="3:42" outlineLevel="2" x14ac:dyDescent="0.2">
      <c r="C4775" s="252" t="s">
        <v>163</v>
      </c>
      <c r="D4775" s="119" t="s">
        <v>218</v>
      </c>
      <c r="F4775" s="789" t="s">
        <v>619</v>
      </c>
      <c r="G4775" s="790"/>
      <c r="H4775" s="803"/>
      <c r="I4775" s="790"/>
      <c r="J4775" s="790"/>
      <c r="K4775" s="792"/>
      <c r="L4775" s="789"/>
      <c r="M4775" s="789"/>
      <c r="N4775" s="789"/>
      <c r="O4775" s="789"/>
      <c r="P4775" s="789"/>
      <c r="Q4775" s="792"/>
      <c r="R4775" s="793"/>
      <c r="S4775" s="793"/>
      <c r="T4775" s="793"/>
      <c r="U4775" s="793"/>
      <c r="V4775" s="793"/>
      <c r="W4775" s="793"/>
      <c r="X4775" s="793"/>
      <c r="Y4775" s="793"/>
      <c r="Z4775" s="793"/>
      <c r="AA4775" s="793"/>
      <c r="AB4775" s="793"/>
      <c r="AC4775" s="793"/>
      <c r="AD4775" s="793"/>
      <c r="AE4775" s="793"/>
      <c r="AF4775" s="793"/>
      <c r="AG4775" s="793"/>
      <c r="AH4775" s="789"/>
      <c r="AI4775" s="789"/>
      <c r="AK4775" s="199"/>
      <c r="AM4775" s="11"/>
      <c r="AN4775" s="15"/>
      <c r="AO4775" s="11"/>
      <c r="AP4775" s="11"/>
    </row>
    <row r="4776" spans="3:42" outlineLevel="2" x14ac:dyDescent="0.2">
      <c r="C4776" s="252" t="s">
        <v>163</v>
      </c>
      <c r="D4776" s="119" t="s">
        <v>218</v>
      </c>
      <c r="F4776" t="s">
        <v>620</v>
      </c>
      <c r="AK4776" s="199"/>
      <c r="AM4776" s="11"/>
      <c r="AN4776" s="15"/>
      <c r="AO4776" s="11"/>
      <c r="AP4776" s="11"/>
    </row>
    <row r="4777" spans="3:42" outlineLevel="2" x14ac:dyDescent="0.2">
      <c r="C4777" s="252" t="s">
        <v>163</v>
      </c>
      <c r="D4777" s="119" t="s">
        <v>218</v>
      </c>
      <c r="F4777" s="761" t="s">
        <v>48</v>
      </c>
      <c r="G4777" s="75"/>
      <c r="H4777" s="796" t="s">
        <v>10</v>
      </c>
      <c r="I4777" s="801"/>
      <c r="J4777" s="75"/>
      <c r="K4777" s="741"/>
      <c r="L4777" s="75"/>
      <c r="M4777" s="75"/>
      <c r="N4777" s="75"/>
      <c r="O4777" s="75"/>
      <c r="P4777" s="75"/>
      <c r="Q4777" s="128" t="s">
        <v>536</v>
      </c>
      <c r="R4777" s="804">
        <v>0</v>
      </c>
      <c r="S4777" s="805">
        <v>0</v>
      </c>
      <c r="T4777" s="805">
        <v>0</v>
      </c>
      <c r="U4777" s="805">
        <v>29.521371346200596</v>
      </c>
      <c r="V4777" s="805">
        <v>36.349038490384217</v>
      </c>
      <c r="W4777" s="806">
        <v>37.386937627748971</v>
      </c>
      <c r="X4777" s="805">
        <v>83.003043453846033</v>
      </c>
      <c r="Y4777" s="805">
        <v>94.666232345506728</v>
      </c>
      <c r="Z4777" s="805">
        <v>71.769054192421223</v>
      </c>
      <c r="AA4777" s="805">
        <v>59.879360402522479</v>
      </c>
      <c r="AB4777" s="805">
        <v>62.425868798524476</v>
      </c>
      <c r="AC4777" s="805">
        <v>71.557652115994401</v>
      </c>
      <c r="AD4777" s="805">
        <v>73.656890996691004</v>
      </c>
      <c r="AE4777" s="805">
        <v>85.208996643134725</v>
      </c>
      <c r="AF4777" s="805">
        <v>147.720150329501</v>
      </c>
      <c r="AG4777" s="805">
        <v>80.48119520377503</v>
      </c>
      <c r="AH4777" s="808">
        <v>88.096636016348953</v>
      </c>
      <c r="AI4777" s="808">
        <v>77.583608428684499</v>
      </c>
      <c r="AJ4777" s="289"/>
      <c r="AK4777" s="199"/>
      <c r="AM4777" s="11"/>
      <c r="AN4777" s="15"/>
      <c r="AO4777" s="11"/>
      <c r="AP4777" s="11"/>
    </row>
    <row r="4778" spans="3:42" outlineLevel="2" x14ac:dyDescent="0.2">
      <c r="C4778" s="252" t="s">
        <v>163</v>
      </c>
      <c r="D4778" s="119" t="s">
        <v>218</v>
      </c>
      <c r="F4778" s="767" t="s">
        <v>55</v>
      </c>
      <c r="H4778" s="797" t="s">
        <v>10</v>
      </c>
      <c r="K4778" s="164"/>
      <c r="Q4778" s="135" t="s">
        <v>536</v>
      </c>
      <c r="R4778" s="809">
        <v>0</v>
      </c>
      <c r="S4778" s="810">
        <v>0</v>
      </c>
      <c r="T4778" s="810">
        <v>0</v>
      </c>
      <c r="U4778" s="810">
        <v>8.8144035231416158</v>
      </c>
      <c r="V4778" s="810">
        <v>10.182010570938383</v>
      </c>
      <c r="W4778" s="811">
        <v>10.47081190558924</v>
      </c>
      <c r="X4778" s="810">
        <v>18.894485798235333</v>
      </c>
      <c r="Y4778" s="810">
        <v>21.113668215232714</v>
      </c>
      <c r="Z4778" s="810">
        <v>17.016572038439115</v>
      </c>
      <c r="AA4778" s="810">
        <v>14.925013432648873</v>
      </c>
      <c r="AB4778" s="810">
        <v>15.469205934590381</v>
      </c>
      <c r="AC4778" s="810">
        <v>17.216607269138414</v>
      </c>
      <c r="AD4778" s="810">
        <v>17.682380382602062</v>
      </c>
      <c r="AE4778" s="810">
        <v>19.874680615529364</v>
      </c>
      <c r="AF4778" s="810">
        <v>31.367249815147325</v>
      </c>
      <c r="AG4778" s="810">
        <v>19.185789606123596</v>
      </c>
      <c r="AH4778" s="812">
        <v>20.664893784598352</v>
      </c>
      <c r="AI4778" s="812">
        <v>18.837843030655147</v>
      </c>
      <c r="AK4778" s="199"/>
      <c r="AM4778" s="11"/>
      <c r="AN4778" s="15"/>
      <c r="AO4778" s="11"/>
      <c r="AP4778" s="11"/>
    </row>
    <row r="4779" spans="3:42" outlineLevel="2" x14ac:dyDescent="0.2">
      <c r="C4779" s="252" t="s">
        <v>163</v>
      </c>
      <c r="D4779" s="119" t="s">
        <v>218</v>
      </c>
      <c r="F4779" s="783" t="s">
        <v>57</v>
      </c>
      <c r="G4779" s="83"/>
      <c r="H4779" s="798" t="s">
        <v>10</v>
      </c>
      <c r="I4779" s="799"/>
      <c r="J4779" s="83"/>
      <c r="K4779" s="736"/>
      <c r="L4779" s="83"/>
      <c r="M4779" s="83"/>
      <c r="N4779" s="83"/>
      <c r="O4779" s="83"/>
      <c r="P4779" s="83"/>
      <c r="Q4779" s="143" t="s">
        <v>536</v>
      </c>
      <c r="R4779" s="813">
        <v>0</v>
      </c>
      <c r="S4779" s="814">
        <v>0</v>
      </c>
      <c r="T4779" s="814">
        <v>0</v>
      </c>
      <c r="U4779" s="814">
        <v>27.682509323766709</v>
      </c>
      <c r="V4779" s="814">
        <v>24.903486955256511</v>
      </c>
      <c r="W4779" s="815">
        <v>25.784778459718545</v>
      </c>
      <c r="X4779" s="814">
        <v>26.424647284690263</v>
      </c>
      <c r="Y4779" s="814">
        <v>27.028790883063166</v>
      </c>
      <c r="Z4779" s="814">
        <v>27.64285791166796</v>
      </c>
      <c r="AA4779" s="814">
        <v>28.131117474196557</v>
      </c>
      <c r="AB4779" s="814">
        <v>28.660230328444595</v>
      </c>
      <c r="AC4779" s="814">
        <v>29.199090214304235</v>
      </c>
      <c r="AD4779" s="814">
        <v>29.747871241646923</v>
      </c>
      <c r="AE4779" s="814">
        <v>30.306750482762798</v>
      </c>
      <c r="AF4779" s="814">
        <v>30.875908018634348</v>
      </c>
      <c r="AG4779" s="814">
        <v>31.455526985811446</v>
      </c>
      <c r="AH4779" s="816">
        <v>32.045793623891804</v>
      </c>
      <c r="AI4779" s="816">
        <v>32.646897323610752</v>
      </c>
      <c r="AK4779" s="199"/>
      <c r="AM4779" s="11"/>
      <c r="AN4779" s="15"/>
      <c r="AO4779" s="11"/>
      <c r="AP4779" s="11"/>
    </row>
    <row r="4780" spans="3:42" outlineLevel="2" x14ac:dyDescent="0.2">
      <c r="C4780" s="252" t="s">
        <v>163</v>
      </c>
      <c r="D4780" s="119" t="s">
        <v>218</v>
      </c>
      <c r="H4780" s="798"/>
      <c r="AK4780" s="199"/>
      <c r="AM4780" s="11"/>
      <c r="AN4780" s="15"/>
      <c r="AO4780" s="11"/>
      <c r="AP4780" s="11"/>
    </row>
    <row r="4781" spans="3:42" outlineLevel="2" x14ac:dyDescent="0.2">
      <c r="C4781" s="252" t="s">
        <v>163</v>
      </c>
      <c r="D4781" s="119" t="s">
        <v>218</v>
      </c>
      <c r="F4781" s="789" t="s">
        <v>621</v>
      </c>
      <c r="G4781" s="790"/>
      <c r="H4781" s="803"/>
      <c r="I4781" s="790"/>
      <c r="J4781" s="790"/>
      <c r="K4781" s="792"/>
      <c r="L4781" s="789"/>
      <c r="M4781" s="789"/>
      <c r="N4781" s="789"/>
      <c r="O4781" s="789"/>
      <c r="P4781" s="789"/>
      <c r="Q4781" s="792"/>
      <c r="R4781" s="793"/>
      <c r="S4781" s="793"/>
      <c r="T4781" s="793"/>
      <c r="U4781" s="793"/>
      <c r="V4781" s="793"/>
      <c r="W4781" s="793"/>
      <c r="X4781" s="793"/>
      <c r="Y4781" s="793"/>
      <c r="Z4781" s="793"/>
      <c r="AA4781" s="793"/>
      <c r="AB4781" s="793"/>
      <c r="AC4781" s="793"/>
      <c r="AD4781" s="793"/>
      <c r="AE4781" s="793"/>
      <c r="AF4781" s="793"/>
      <c r="AG4781" s="793"/>
      <c r="AH4781" s="789"/>
      <c r="AI4781" s="789"/>
      <c r="AK4781" s="199"/>
      <c r="AM4781" s="11"/>
      <c r="AN4781" s="15"/>
      <c r="AO4781" s="11"/>
      <c r="AP4781" s="11"/>
    </row>
    <row r="4782" spans="3:42" outlineLevel="2" x14ac:dyDescent="0.2">
      <c r="C4782" s="252" t="s">
        <v>163</v>
      </c>
      <c r="D4782" s="119" t="s">
        <v>218</v>
      </c>
      <c r="F4782" s="794" t="s">
        <v>518</v>
      </c>
      <c r="AK4782" s="199"/>
      <c r="AM4782" s="11"/>
      <c r="AN4782" s="15"/>
      <c r="AO4782" s="11"/>
      <c r="AP4782" s="11"/>
    </row>
    <row r="4783" spans="3:42" outlineLevel="2" x14ac:dyDescent="0.2">
      <c r="C4783" s="252" t="s">
        <v>163</v>
      </c>
      <c r="D4783" s="119" t="s">
        <v>218</v>
      </c>
      <c r="F4783" s="761" t="s">
        <v>48</v>
      </c>
      <c r="G4783" s="75"/>
      <c r="H4783" s="796" t="s">
        <v>10</v>
      </c>
      <c r="I4783" s="228" t="s">
        <v>518</v>
      </c>
      <c r="J4783" s="75"/>
      <c r="K4783" s="741"/>
      <c r="L4783" s="75"/>
      <c r="M4783" s="75"/>
      <c r="N4783" s="75"/>
      <c r="O4783" s="75"/>
      <c r="P4783" s="75"/>
      <c r="Q4783" s="128" t="s">
        <v>536</v>
      </c>
      <c r="R4783" s="299">
        <v>0</v>
      </c>
      <c r="S4783" s="300">
        <v>0</v>
      </c>
      <c r="T4783" s="300">
        <v>0</v>
      </c>
      <c r="U4783" s="300">
        <v>0</v>
      </c>
      <c r="V4783" s="300">
        <v>0</v>
      </c>
      <c r="W4783" s="301">
        <v>0</v>
      </c>
      <c r="X4783" s="300">
        <v>0</v>
      </c>
      <c r="Y4783" s="300">
        <v>0</v>
      </c>
      <c r="Z4783" s="300">
        <v>0</v>
      </c>
      <c r="AA4783" s="300">
        <v>0</v>
      </c>
      <c r="AB4783" s="302">
        <v>0</v>
      </c>
      <c r="AC4783" s="302">
        <v>0</v>
      </c>
      <c r="AD4783" s="302">
        <v>0</v>
      </c>
      <c r="AE4783" s="302">
        <v>0</v>
      </c>
      <c r="AF4783" s="302">
        <v>0</v>
      </c>
      <c r="AG4783" s="302">
        <v>0</v>
      </c>
      <c r="AH4783" s="348">
        <v>0</v>
      </c>
      <c r="AI4783" s="348">
        <v>0</v>
      </c>
      <c r="AK4783" s="199"/>
      <c r="AM4783" s="11"/>
      <c r="AN4783" s="15"/>
      <c r="AO4783" s="11"/>
      <c r="AP4783" s="11"/>
    </row>
    <row r="4784" spans="3:42" outlineLevel="2" x14ac:dyDescent="0.2">
      <c r="C4784" s="252" t="s">
        <v>163</v>
      </c>
      <c r="D4784" s="119" t="s">
        <v>218</v>
      </c>
      <c r="F4784" s="783" t="s">
        <v>55</v>
      </c>
      <c r="G4784" s="83"/>
      <c r="H4784" s="798" t="s">
        <v>10</v>
      </c>
      <c r="I4784" s="240" t="s">
        <v>518</v>
      </c>
      <c r="J4784" s="83"/>
      <c r="K4784" s="736"/>
      <c r="L4784" s="83"/>
      <c r="M4784" s="83"/>
      <c r="N4784" s="83"/>
      <c r="O4784" s="83"/>
      <c r="P4784" s="83"/>
      <c r="Q4784" s="143" t="s">
        <v>536</v>
      </c>
      <c r="R4784" s="304">
        <v>0</v>
      </c>
      <c r="S4784" s="305">
        <v>0</v>
      </c>
      <c r="T4784" s="305">
        <v>0</v>
      </c>
      <c r="U4784" s="305">
        <v>0</v>
      </c>
      <c r="V4784" s="305">
        <v>0</v>
      </c>
      <c r="W4784" s="306">
        <v>0</v>
      </c>
      <c r="X4784" s="305">
        <v>0</v>
      </c>
      <c r="Y4784" s="305">
        <v>0</v>
      </c>
      <c r="Z4784" s="305">
        <v>0</v>
      </c>
      <c r="AA4784" s="305">
        <v>0</v>
      </c>
      <c r="AB4784" s="307">
        <v>0</v>
      </c>
      <c r="AC4784" s="307">
        <v>0</v>
      </c>
      <c r="AD4784" s="307">
        <v>0</v>
      </c>
      <c r="AE4784" s="307">
        <v>0</v>
      </c>
      <c r="AF4784" s="307">
        <v>0</v>
      </c>
      <c r="AG4784" s="307">
        <v>0</v>
      </c>
      <c r="AH4784" s="362">
        <v>0</v>
      </c>
      <c r="AI4784" s="362">
        <v>0</v>
      </c>
      <c r="AK4784" s="199"/>
      <c r="AM4784" s="11"/>
      <c r="AN4784" s="15"/>
      <c r="AO4784" s="11"/>
      <c r="AP4784" s="11"/>
    </row>
    <row r="4785" spans="3:42" outlineLevel="2" x14ac:dyDescent="0.2">
      <c r="C4785" s="252" t="s">
        <v>163</v>
      </c>
      <c r="D4785" s="119" t="s">
        <v>218</v>
      </c>
      <c r="F4785" s="40" t="s">
        <v>622</v>
      </c>
      <c r="AK4785" s="199"/>
      <c r="AM4785" s="11"/>
      <c r="AN4785" s="15"/>
      <c r="AO4785" s="11"/>
      <c r="AP4785" s="11"/>
    </row>
    <row r="4786" spans="3:42" outlineLevel="2" x14ac:dyDescent="0.2">
      <c r="C4786" s="252" t="s">
        <v>163</v>
      </c>
      <c r="D4786" s="119" t="s">
        <v>218</v>
      </c>
      <c r="F4786" s="761" t="s">
        <v>48</v>
      </c>
      <c r="G4786" s="75"/>
      <c r="H4786" s="796" t="s">
        <v>623</v>
      </c>
      <c r="I4786" s="801"/>
      <c r="J4786" s="75"/>
      <c r="K4786" s="741"/>
      <c r="L4786" s="75"/>
      <c r="M4786" s="75"/>
      <c r="N4786" s="75"/>
      <c r="O4786" s="75"/>
      <c r="P4786" s="75"/>
      <c r="Q4786" s="128" t="s">
        <v>536</v>
      </c>
      <c r="R4786" s="804">
        <v>0</v>
      </c>
      <c r="S4786" s="805">
        <v>0</v>
      </c>
      <c r="T4786" s="805">
        <v>0</v>
      </c>
      <c r="U4786" s="805">
        <v>29.521371346200596</v>
      </c>
      <c r="V4786" s="805">
        <v>36.349038490384217</v>
      </c>
      <c r="W4786" s="806">
        <v>37.386937627748971</v>
      </c>
      <c r="X4786" s="805">
        <v>83.003043453846033</v>
      </c>
      <c r="Y4786" s="805">
        <v>94.666232345506728</v>
      </c>
      <c r="Z4786" s="805">
        <v>71.769054192421223</v>
      </c>
      <c r="AA4786" s="805">
        <v>59.879360402522479</v>
      </c>
      <c r="AB4786" s="805">
        <v>62.425868798524476</v>
      </c>
      <c r="AC4786" s="805">
        <v>71.557652115994401</v>
      </c>
      <c r="AD4786" s="805">
        <v>73.656890996691004</v>
      </c>
      <c r="AE4786" s="805">
        <v>85.208996643134725</v>
      </c>
      <c r="AF4786" s="805">
        <v>147.720150329501</v>
      </c>
      <c r="AG4786" s="805">
        <v>80.48119520377503</v>
      </c>
      <c r="AH4786" s="808">
        <v>88.096636016348953</v>
      </c>
      <c r="AI4786" s="808">
        <v>77.583608428684499</v>
      </c>
      <c r="AK4786" s="199"/>
      <c r="AM4786" s="11"/>
      <c r="AN4786" s="15"/>
      <c r="AO4786" s="11"/>
      <c r="AP4786" s="11"/>
    </row>
    <row r="4787" spans="3:42" outlineLevel="2" x14ac:dyDescent="0.2">
      <c r="C4787" s="252" t="s">
        <v>163</v>
      </c>
      <c r="D4787" s="119" t="s">
        <v>218</v>
      </c>
      <c r="F4787" s="767" t="s">
        <v>55</v>
      </c>
      <c r="H4787" s="797" t="s">
        <v>623</v>
      </c>
      <c r="K4787" s="164"/>
      <c r="Q4787" s="135" t="s">
        <v>536</v>
      </c>
      <c r="R4787" s="809">
        <v>0</v>
      </c>
      <c r="S4787" s="810">
        <v>0</v>
      </c>
      <c r="T4787" s="810">
        <v>0</v>
      </c>
      <c r="U4787" s="810">
        <v>8.8144035231416158</v>
      </c>
      <c r="V4787" s="810">
        <v>10.182010570938383</v>
      </c>
      <c r="W4787" s="811">
        <v>10.47081190558924</v>
      </c>
      <c r="X4787" s="810">
        <v>18.894485798235333</v>
      </c>
      <c r="Y4787" s="810">
        <v>21.113668215232714</v>
      </c>
      <c r="Z4787" s="810">
        <v>17.016572038439115</v>
      </c>
      <c r="AA4787" s="810">
        <v>14.925013432648873</v>
      </c>
      <c r="AB4787" s="810">
        <v>15.469205934590381</v>
      </c>
      <c r="AC4787" s="810">
        <v>17.216607269138414</v>
      </c>
      <c r="AD4787" s="810">
        <v>17.682380382602062</v>
      </c>
      <c r="AE4787" s="810">
        <v>19.874680615529364</v>
      </c>
      <c r="AF4787" s="810">
        <v>31.367249815147325</v>
      </c>
      <c r="AG4787" s="810">
        <v>19.185789606123596</v>
      </c>
      <c r="AH4787" s="812">
        <v>20.664893784598352</v>
      </c>
      <c r="AI4787" s="812">
        <v>18.837843030655147</v>
      </c>
      <c r="AK4787" s="199"/>
      <c r="AM4787" s="11"/>
      <c r="AN4787" s="15"/>
      <c r="AO4787" s="11"/>
      <c r="AP4787" s="11"/>
    </row>
    <row r="4788" spans="3:42" outlineLevel="2" x14ac:dyDescent="0.2">
      <c r="C4788" s="252" t="s">
        <v>163</v>
      </c>
      <c r="D4788" s="119" t="s">
        <v>218</v>
      </c>
      <c r="F4788" s="783" t="s">
        <v>57</v>
      </c>
      <c r="G4788" s="83"/>
      <c r="H4788" s="798" t="s">
        <v>623</v>
      </c>
      <c r="I4788" s="799"/>
      <c r="J4788" s="83"/>
      <c r="K4788" s="736"/>
      <c r="L4788" s="83"/>
      <c r="M4788" s="83"/>
      <c r="N4788" s="83"/>
      <c r="O4788" s="83"/>
      <c r="P4788" s="83"/>
      <c r="Q4788" s="143" t="s">
        <v>536</v>
      </c>
      <c r="R4788" s="813">
        <v>0</v>
      </c>
      <c r="S4788" s="814">
        <v>0</v>
      </c>
      <c r="T4788" s="814">
        <v>0</v>
      </c>
      <c r="U4788" s="814">
        <v>27.682509323766709</v>
      </c>
      <c r="V4788" s="814">
        <v>24.903486955256511</v>
      </c>
      <c r="W4788" s="815">
        <v>25.784778459718545</v>
      </c>
      <c r="X4788" s="814">
        <v>26.424647284690263</v>
      </c>
      <c r="Y4788" s="814">
        <v>27.028790883063166</v>
      </c>
      <c r="Z4788" s="814">
        <v>27.64285791166796</v>
      </c>
      <c r="AA4788" s="814">
        <v>28.131117474196557</v>
      </c>
      <c r="AB4788" s="814">
        <v>28.660230328444595</v>
      </c>
      <c r="AC4788" s="814">
        <v>29.199090214304235</v>
      </c>
      <c r="AD4788" s="814">
        <v>29.747871241646923</v>
      </c>
      <c r="AE4788" s="814">
        <v>30.306750482762798</v>
      </c>
      <c r="AF4788" s="814">
        <v>30.875908018634348</v>
      </c>
      <c r="AG4788" s="814">
        <v>31.455526985811446</v>
      </c>
      <c r="AH4788" s="816">
        <v>32.045793623891804</v>
      </c>
      <c r="AI4788" s="816">
        <v>32.646897323610752</v>
      </c>
      <c r="AK4788" s="199"/>
      <c r="AM4788" s="11"/>
      <c r="AN4788" s="15"/>
      <c r="AO4788" s="11"/>
      <c r="AP4788" s="11"/>
    </row>
    <row r="4789" spans="3:42" outlineLevel="2" x14ac:dyDescent="0.2">
      <c r="C4789" s="252" t="s">
        <v>163</v>
      </c>
      <c r="D4789" s="119" t="s">
        <v>218</v>
      </c>
      <c r="AK4789" s="199"/>
      <c r="AM4789" s="11"/>
      <c r="AN4789" s="15"/>
      <c r="AO4789" s="11"/>
      <c r="AP4789" s="11"/>
    </row>
    <row r="4790" spans="3:42" outlineLevel="1" x14ac:dyDescent="0.2">
      <c r="C4790" s="252" t="s">
        <v>163</v>
      </c>
      <c r="D4790" s="119" t="s">
        <v>218</v>
      </c>
      <c r="F4790" s="121" t="s">
        <v>624</v>
      </c>
      <c r="G4790" s="756"/>
      <c r="H4790" s="757"/>
      <c r="I4790" s="788"/>
      <c r="J4790" s="756"/>
      <c r="K4790" s="758"/>
      <c r="L4790" s="759"/>
      <c r="M4790" s="759"/>
      <c r="N4790" s="759"/>
      <c r="O4790" s="759"/>
      <c r="P4790" s="759"/>
      <c r="Q4790" s="758"/>
      <c r="R4790" s="760"/>
      <c r="S4790" s="760"/>
      <c r="T4790" s="760"/>
      <c r="U4790" s="760"/>
      <c r="V4790" s="760"/>
      <c r="W4790" s="760"/>
      <c r="X4790" s="760"/>
      <c r="Y4790" s="760"/>
      <c r="Z4790" s="760"/>
      <c r="AA4790" s="760"/>
      <c r="AB4790" s="760"/>
      <c r="AC4790" s="760"/>
      <c r="AD4790" s="760"/>
      <c r="AE4790" s="760"/>
      <c r="AF4790" s="760"/>
      <c r="AG4790" s="760"/>
      <c r="AH4790" s="759"/>
      <c r="AI4790" s="759"/>
      <c r="AK4790" s="199"/>
      <c r="AM4790" s="11"/>
      <c r="AN4790" s="15"/>
      <c r="AO4790" s="11"/>
      <c r="AP4790" s="11"/>
    </row>
    <row r="4791" spans="3:42" outlineLevel="2" x14ac:dyDescent="0.2">
      <c r="C4791" s="252" t="s">
        <v>163</v>
      </c>
      <c r="D4791" s="119" t="s">
        <v>218</v>
      </c>
      <c r="F4791" s="789" t="s">
        <v>625</v>
      </c>
      <c r="G4791" s="790"/>
      <c r="H4791" s="803"/>
      <c r="I4791" s="791"/>
      <c r="J4791" s="790"/>
      <c r="K4791" s="792"/>
      <c r="L4791" s="789"/>
      <c r="M4791" s="789"/>
      <c r="N4791" s="789"/>
      <c r="O4791" s="789"/>
      <c r="P4791" s="789"/>
      <c r="Q4791" s="792"/>
      <c r="R4791" s="793"/>
      <c r="S4791" s="793"/>
      <c r="T4791" s="793"/>
      <c r="U4791" s="793"/>
      <c r="V4791" s="793"/>
      <c r="W4791" s="793"/>
      <c r="X4791" s="793"/>
      <c r="Y4791" s="793"/>
      <c r="Z4791" s="793"/>
      <c r="AA4791" s="793"/>
      <c r="AB4791" s="793"/>
      <c r="AC4791" s="793"/>
      <c r="AD4791" s="793"/>
      <c r="AE4791" s="793"/>
      <c r="AF4791" s="793"/>
      <c r="AG4791" s="793"/>
      <c r="AH4791" s="789"/>
      <c r="AI4791" s="789"/>
      <c r="AK4791" s="199"/>
      <c r="AM4791" s="11"/>
      <c r="AN4791" s="15"/>
      <c r="AO4791" s="11"/>
      <c r="AP4791" s="11"/>
    </row>
    <row r="4792" spans="3:42" outlineLevel="2" x14ac:dyDescent="0.2">
      <c r="C4792" s="252" t="s">
        <v>163</v>
      </c>
      <c r="D4792" s="119" t="s">
        <v>218</v>
      </c>
      <c r="F4792" s="794" t="s">
        <v>610</v>
      </c>
      <c r="H4792" s="795"/>
      <c r="AK4792" s="199"/>
      <c r="AM4792" s="11"/>
      <c r="AN4792" s="15"/>
      <c r="AO4792" s="11"/>
      <c r="AP4792" s="11"/>
    </row>
    <row r="4793" spans="3:42" outlineLevel="2" x14ac:dyDescent="0.2">
      <c r="C4793" s="252" t="s">
        <v>163</v>
      </c>
      <c r="D4793" s="119" t="s">
        <v>218</v>
      </c>
      <c r="F4793" s="761" t="s">
        <v>62</v>
      </c>
      <c r="G4793" s="75"/>
      <c r="H4793" s="796" t="s">
        <v>11</v>
      </c>
      <c r="I4793" s="796" t="s">
        <v>611</v>
      </c>
      <c r="J4793" s="75"/>
      <c r="K4793" s="741"/>
      <c r="L4793" s="75"/>
      <c r="M4793" s="75"/>
      <c r="N4793" s="75"/>
      <c r="O4793" s="75"/>
      <c r="P4793" s="75"/>
      <c r="Q4793" s="128" t="s">
        <v>110</v>
      </c>
      <c r="R4793" s="299">
        <v>0</v>
      </c>
      <c r="S4793" s="300">
        <v>0</v>
      </c>
      <c r="T4793" s="300">
        <v>0</v>
      </c>
      <c r="U4793" s="300">
        <v>0</v>
      </c>
      <c r="V4793" s="300">
        <v>0</v>
      </c>
      <c r="W4793" s="301">
        <v>0</v>
      </c>
      <c r="X4793" s="300">
        <v>0</v>
      </c>
      <c r="Y4793" s="300">
        <v>0</v>
      </c>
      <c r="Z4793" s="300">
        <v>0</v>
      </c>
      <c r="AA4793" s="300">
        <v>0</v>
      </c>
      <c r="AB4793" s="302">
        <v>0</v>
      </c>
      <c r="AC4793" s="302">
        <v>0</v>
      </c>
      <c r="AD4793" s="302">
        <v>0</v>
      </c>
      <c r="AE4793" s="302">
        <v>0</v>
      </c>
      <c r="AF4793" s="302">
        <v>0</v>
      </c>
      <c r="AG4793" s="302">
        <v>0</v>
      </c>
      <c r="AH4793" s="348">
        <v>0</v>
      </c>
      <c r="AI4793" s="348">
        <v>0</v>
      </c>
      <c r="AK4793" s="199"/>
      <c r="AM4793" s="11"/>
      <c r="AN4793" s="15"/>
      <c r="AO4793" s="11"/>
      <c r="AP4793" s="11"/>
    </row>
    <row r="4794" spans="3:42" outlineLevel="2" x14ac:dyDescent="0.2">
      <c r="C4794" s="252" t="s">
        <v>163</v>
      </c>
      <c r="D4794" s="119" t="s">
        <v>218</v>
      </c>
      <c r="F4794" s="767" t="s">
        <v>188</v>
      </c>
      <c r="H4794" s="797" t="s">
        <v>11</v>
      </c>
      <c r="I4794" s="797" t="s">
        <v>612</v>
      </c>
      <c r="K4794" s="164"/>
      <c r="Q4794" s="135" t="s">
        <v>110</v>
      </c>
      <c r="R4794" s="314">
        <v>0</v>
      </c>
      <c r="S4794" s="315">
        <v>0</v>
      </c>
      <c r="T4794" s="315">
        <v>0</v>
      </c>
      <c r="U4794" s="315">
        <v>0</v>
      </c>
      <c r="V4794" s="315">
        <v>0</v>
      </c>
      <c r="W4794" s="316">
        <v>0</v>
      </c>
      <c r="X4794" s="315">
        <v>0</v>
      </c>
      <c r="Y4794" s="315">
        <v>0</v>
      </c>
      <c r="Z4794" s="315">
        <v>0</v>
      </c>
      <c r="AA4794" s="315">
        <v>0</v>
      </c>
      <c r="AB4794" s="5">
        <v>0</v>
      </c>
      <c r="AC4794" s="5">
        <v>0</v>
      </c>
      <c r="AD4794" s="5">
        <v>0</v>
      </c>
      <c r="AE4794" s="5">
        <v>0</v>
      </c>
      <c r="AF4794" s="5">
        <v>0</v>
      </c>
      <c r="AG4794" s="5">
        <v>0</v>
      </c>
      <c r="AH4794" s="350">
        <v>0</v>
      </c>
      <c r="AI4794" s="350">
        <v>0</v>
      </c>
      <c r="AK4794" s="199"/>
      <c r="AM4794" s="11"/>
      <c r="AN4794" s="15"/>
      <c r="AO4794" s="11"/>
      <c r="AP4794" s="11"/>
    </row>
    <row r="4795" spans="3:42" outlineLevel="2" x14ac:dyDescent="0.2">
      <c r="C4795" s="252" t="s">
        <v>163</v>
      </c>
      <c r="D4795" s="119" t="s">
        <v>218</v>
      </c>
      <c r="F4795" s="767" t="s">
        <v>613</v>
      </c>
      <c r="H4795" s="797" t="s">
        <v>11</v>
      </c>
      <c r="I4795" s="234" t="s">
        <v>614</v>
      </c>
      <c r="K4795" s="164"/>
      <c r="Q4795" s="135" t="s">
        <v>110</v>
      </c>
      <c r="R4795" s="314">
        <v>0</v>
      </c>
      <c r="S4795" s="315">
        <v>0</v>
      </c>
      <c r="T4795" s="315">
        <v>0</v>
      </c>
      <c r="U4795" s="315">
        <v>0</v>
      </c>
      <c r="V4795" s="315">
        <v>0</v>
      </c>
      <c r="W4795" s="316">
        <v>0</v>
      </c>
      <c r="X4795" s="315">
        <v>0</v>
      </c>
      <c r="Y4795" s="315">
        <v>0</v>
      </c>
      <c r="Z4795" s="315">
        <v>0</v>
      </c>
      <c r="AA4795" s="315">
        <v>0</v>
      </c>
      <c r="AB4795" s="5">
        <v>0</v>
      </c>
      <c r="AC4795" s="5">
        <v>0</v>
      </c>
      <c r="AD4795" s="5">
        <v>0</v>
      </c>
      <c r="AE4795" s="5">
        <v>0</v>
      </c>
      <c r="AF4795" s="5">
        <v>0</v>
      </c>
      <c r="AG4795" s="5">
        <v>0</v>
      </c>
      <c r="AH4795" s="350">
        <v>0</v>
      </c>
      <c r="AI4795" s="350">
        <v>0</v>
      </c>
      <c r="AK4795" s="199"/>
      <c r="AM4795" s="11"/>
      <c r="AN4795" s="15"/>
      <c r="AO4795" s="11"/>
      <c r="AP4795" s="11"/>
    </row>
    <row r="4796" spans="3:42" outlineLevel="2" x14ac:dyDescent="0.2">
      <c r="C4796" s="252" t="s">
        <v>163</v>
      </c>
      <c r="D4796" s="119" t="s">
        <v>218</v>
      </c>
      <c r="F4796" s="783" t="s">
        <v>57</v>
      </c>
      <c r="G4796" s="83"/>
      <c r="H4796" s="798" t="s">
        <v>11</v>
      </c>
      <c r="I4796" s="799"/>
      <c r="J4796" s="83"/>
      <c r="K4796" s="736"/>
      <c r="L4796" s="83"/>
      <c r="M4796" s="83"/>
      <c r="N4796" s="83"/>
      <c r="O4796" s="83"/>
      <c r="P4796" s="83"/>
      <c r="Q4796" s="143" t="s">
        <v>110</v>
      </c>
      <c r="R4796" s="304">
        <v>0</v>
      </c>
      <c r="S4796" s="305">
        <v>0</v>
      </c>
      <c r="T4796" s="305">
        <v>0</v>
      </c>
      <c r="U4796" s="305">
        <v>0</v>
      </c>
      <c r="V4796" s="305">
        <v>0</v>
      </c>
      <c r="W4796" s="306">
        <v>0</v>
      </c>
      <c r="X4796" s="305">
        <v>0</v>
      </c>
      <c r="Y4796" s="305">
        <v>0</v>
      </c>
      <c r="Z4796" s="305">
        <v>0</v>
      </c>
      <c r="AA4796" s="305">
        <v>0</v>
      </c>
      <c r="AB4796" s="307">
        <v>0</v>
      </c>
      <c r="AC4796" s="307">
        <v>0</v>
      </c>
      <c r="AD4796" s="307">
        <v>0</v>
      </c>
      <c r="AE4796" s="307">
        <v>0</v>
      </c>
      <c r="AF4796" s="307">
        <v>0</v>
      </c>
      <c r="AG4796" s="307">
        <v>0</v>
      </c>
      <c r="AH4796" s="362">
        <v>0</v>
      </c>
      <c r="AI4796" s="362">
        <v>0</v>
      </c>
      <c r="AK4796" s="199"/>
      <c r="AM4796" s="11"/>
      <c r="AN4796" s="15"/>
      <c r="AO4796" s="11"/>
      <c r="AP4796" s="11"/>
    </row>
    <row r="4797" spans="3:42" outlineLevel="2" x14ac:dyDescent="0.2">
      <c r="C4797" s="252" t="s">
        <v>163</v>
      </c>
      <c r="D4797" s="119" t="s">
        <v>218</v>
      </c>
      <c r="F4797" s="12"/>
      <c r="H4797" s="234"/>
      <c r="K4797" s="164"/>
      <c r="Q4797" s="16"/>
      <c r="R4797" s="800">
        <v>0</v>
      </c>
      <c r="S4797" s="800">
        <v>0</v>
      </c>
      <c r="T4797" s="800">
        <v>0</v>
      </c>
      <c r="U4797" s="800">
        <v>0</v>
      </c>
      <c r="V4797" s="800">
        <v>0</v>
      </c>
      <c r="W4797" s="800">
        <v>0</v>
      </c>
      <c r="X4797" s="800">
        <v>0</v>
      </c>
      <c r="Y4797" s="800">
        <v>0</v>
      </c>
      <c r="Z4797" s="800">
        <v>0</v>
      </c>
      <c r="AA4797" s="800">
        <v>0</v>
      </c>
      <c r="AB4797" s="800">
        <v>0</v>
      </c>
      <c r="AC4797" s="800">
        <v>0</v>
      </c>
      <c r="AD4797" s="800">
        <v>0</v>
      </c>
      <c r="AE4797" s="800">
        <v>0</v>
      </c>
      <c r="AF4797" s="800">
        <v>0</v>
      </c>
      <c r="AG4797" s="800">
        <v>0</v>
      </c>
      <c r="AH4797" s="800">
        <v>0</v>
      </c>
      <c r="AI4797" s="800">
        <v>0</v>
      </c>
      <c r="AK4797" s="199"/>
      <c r="AM4797" s="11"/>
      <c r="AN4797" s="15"/>
      <c r="AO4797" s="11"/>
      <c r="AP4797" s="11"/>
    </row>
    <row r="4798" spans="3:42" outlineLevel="2" x14ac:dyDescent="0.2">
      <c r="C4798" s="252" t="s">
        <v>163</v>
      </c>
      <c r="D4798" s="119" t="s">
        <v>218</v>
      </c>
      <c r="F4798" s="794" t="s">
        <v>615</v>
      </c>
      <c r="AK4798" s="199"/>
      <c r="AM4798" s="11"/>
      <c r="AN4798" s="15"/>
      <c r="AO4798" s="11"/>
      <c r="AP4798" s="11"/>
    </row>
    <row r="4799" spans="3:42" outlineLevel="2" x14ac:dyDescent="0.2">
      <c r="C4799" s="252" t="s">
        <v>163</v>
      </c>
      <c r="D4799" s="119" t="s">
        <v>218</v>
      </c>
      <c r="F4799" s="761" t="s">
        <v>48</v>
      </c>
      <c r="G4799" s="75"/>
      <c r="H4799" s="796" t="s">
        <v>11</v>
      </c>
      <c r="I4799" s="801"/>
      <c r="J4799" s="75"/>
      <c r="K4799" s="741"/>
      <c r="L4799" s="75"/>
      <c r="M4799" s="75"/>
      <c r="N4799" s="75"/>
      <c r="O4799" s="75"/>
      <c r="P4799" s="75"/>
      <c r="Q4799" s="128" t="s">
        <v>110</v>
      </c>
      <c r="R4799" s="299">
        <v>0</v>
      </c>
      <c r="S4799" s="300">
        <v>0</v>
      </c>
      <c r="T4799" s="300">
        <v>0</v>
      </c>
      <c r="U4799" s="300">
        <v>0</v>
      </c>
      <c r="V4799" s="300">
        <v>0</v>
      </c>
      <c r="W4799" s="301">
        <v>0</v>
      </c>
      <c r="X4799" s="300">
        <v>0</v>
      </c>
      <c r="Y4799" s="300">
        <v>0</v>
      </c>
      <c r="Z4799" s="300">
        <v>0</v>
      </c>
      <c r="AA4799" s="300">
        <v>0</v>
      </c>
      <c r="AB4799" s="302">
        <v>0</v>
      </c>
      <c r="AC4799" s="302">
        <v>0</v>
      </c>
      <c r="AD4799" s="302">
        <v>0</v>
      </c>
      <c r="AE4799" s="302">
        <v>0</v>
      </c>
      <c r="AF4799" s="302">
        <v>0</v>
      </c>
      <c r="AG4799" s="302">
        <v>0</v>
      </c>
      <c r="AH4799" s="348">
        <v>0</v>
      </c>
      <c r="AI4799" s="348">
        <v>0</v>
      </c>
      <c r="AK4799" s="199"/>
      <c r="AM4799" s="11"/>
      <c r="AN4799" s="15"/>
      <c r="AO4799" s="11"/>
      <c r="AP4799" s="11"/>
    </row>
    <row r="4800" spans="3:42" outlineLevel="2" x14ac:dyDescent="0.2">
      <c r="C4800" s="252" t="s">
        <v>163</v>
      </c>
      <c r="D4800" s="119" t="s">
        <v>218</v>
      </c>
      <c r="F4800" s="767" t="s">
        <v>55</v>
      </c>
      <c r="H4800" s="797" t="s">
        <v>11</v>
      </c>
      <c r="K4800" s="164"/>
      <c r="Q4800" s="135" t="s">
        <v>110</v>
      </c>
      <c r="R4800" s="314">
        <v>0</v>
      </c>
      <c r="S4800" s="315">
        <v>0</v>
      </c>
      <c r="T4800" s="315">
        <v>0</v>
      </c>
      <c r="U4800" s="315">
        <v>0</v>
      </c>
      <c r="V4800" s="315">
        <v>0</v>
      </c>
      <c r="W4800" s="316">
        <v>0</v>
      </c>
      <c r="X4800" s="315">
        <v>0</v>
      </c>
      <c r="Y4800" s="315">
        <v>0</v>
      </c>
      <c r="Z4800" s="315">
        <v>0</v>
      </c>
      <c r="AA4800" s="315">
        <v>0</v>
      </c>
      <c r="AB4800" s="5">
        <v>0</v>
      </c>
      <c r="AC4800" s="5">
        <v>0</v>
      </c>
      <c r="AD4800" s="5">
        <v>0</v>
      </c>
      <c r="AE4800" s="5">
        <v>0</v>
      </c>
      <c r="AF4800" s="5">
        <v>0</v>
      </c>
      <c r="AG4800" s="5">
        <v>0</v>
      </c>
      <c r="AH4800" s="350">
        <v>0</v>
      </c>
      <c r="AI4800" s="350">
        <v>0</v>
      </c>
      <c r="AK4800" s="199"/>
      <c r="AM4800" s="11"/>
      <c r="AN4800" s="15"/>
      <c r="AO4800" s="11"/>
      <c r="AP4800" s="11"/>
    </row>
    <row r="4801" spans="3:42" outlineLevel="2" x14ac:dyDescent="0.2">
      <c r="C4801" s="252" t="s">
        <v>163</v>
      </c>
      <c r="D4801" s="119" t="s">
        <v>218</v>
      </c>
      <c r="F4801" s="783" t="s">
        <v>57</v>
      </c>
      <c r="G4801" s="83"/>
      <c r="H4801" s="798" t="s">
        <v>11</v>
      </c>
      <c r="I4801" s="799"/>
      <c r="J4801" s="83"/>
      <c r="K4801" s="736"/>
      <c r="L4801" s="83"/>
      <c r="M4801" s="83"/>
      <c r="N4801" s="83"/>
      <c r="O4801" s="83"/>
      <c r="P4801" s="83"/>
      <c r="Q4801" s="143" t="s">
        <v>110</v>
      </c>
      <c r="R4801" s="304">
        <v>0</v>
      </c>
      <c r="S4801" s="305">
        <v>0</v>
      </c>
      <c r="T4801" s="305">
        <v>0</v>
      </c>
      <c r="U4801" s="305">
        <v>0</v>
      </c>
      <c r="V4801" s="305">
        <v>0</v>
      </c>
      <c r="W4801" s="306">
        <v>0</v>
      </c>
      <c r="X4801" s="305">
        <v>0</v>
      </c>
      <c r="Y4801" s="305">
        <v>0</v>
      </c>
      <c r="Z4801" s="305">
        <v>0</v>
      </c>
      <c r="AA4801" s="305">
        <v>0</v>
      </c>
      <c r="AB4801" s="307">
        <v>0</v>
      </c>
      <c r="AC4801" s="307">
        <v>0</v>
      </c>
      <c r="AD4801" s="307">
        <v>0</v>
      </c>
      <c r="AE4801" s="307">
        <v>0</v>
      </c>
      <c r="AF4801" s="307">
        <v>0</v>
      </c>
      <c r="AG4801" s="307">
        <v>0</v>
      </c>
      <c r="AH4801" s="362">
        <v>0</v>
      </c>
      <c r="AI4801" s="362">
        <v>0</v>
      </c>
      <c r="AK4801" s="199"/>
      <c r="AM4801" s="11"/>
      <c r="AN4801" s="15"/>
      <c r="AO4801" s="11"/>
      <c r="AP4801" s="11"/>
    </row>
    <row r="4802" spans="3:42" outlineLevel="2" x14ac:dyDescent="0.2">
      <c r="C4802" s="252" t="s">
        <v>163</v>
      </c>
      <c r="D4802" s="119" t="s">
        <v>218</v>
      </c>
      <c r="F4802" s="12"/>
      <c r="H4802" s="164"/>
      <c r="K4802" s="164"/>
      <c r="Q4802" s="16"/>
      <c r="R4802" s="800">
        <v>0</v>
      </c>
      <c r="S4802" s="800">
        <v>0</v>
      </c>
      <c r="T4802" s="800">
        <v>0</v>
      </c>
      <c r="U4802" s="800">
        <v>0</v>
      </c>
      <c r="V4802" s="800">
        <v>0</v>
      </c>
      <c r="W4802" s="800">
        <v>0</v>
      </c>
      <c r="X4802" s="800">
        <v>0</v>
      </c>
      <c r="Y4802" s="800">
        <v>0</v>
      </c>
      <c r="Z4802" s="800">
        <v>0</v>
      </c>
      <c r="AA4802" s="800">
        <v>0</v>
      </c>
      <c r="AB4802" s="800">
        <v>0</v>
      </c>
      <c r="AC4802" s="800">
        <v>0</v>
      </c>
      <c r="AD4802" s="800">
        <v>0</v>
      </c>
      <c r="AE4802" s="800">
        <v>0</v>
      </c>
      <c r="AF4802" s="800">
        <v>0</v>
      </c>
      <c r="AG4802" s="800">
        <v>0</v>
      </c>
      <c r="AH4802" s="800">
        <v>0</v>
      </c>
      <c r="AI4802" s="800">
        <v>0</v>
      </c>
      <c r="AK4802" s="199"/>
      <c r="AM4802" s="11"/>
      <c r="AN4802" s="15"/>
      <c r="AO4802" s="11"/>
      <c r="AP4802" s="11"/>
    </row>
    <row r="4803" spans="3:42" outlineLevel="2" x14ac:dyDescent="0.2">
      <c r="C4803" s="252" t="s">
        <v>163</v>
      </c>
      <c r="D4803" s="119" t="s">
        <v>218</v>
      </c>
      <c r="F4803" s="794" t="s">
        <v>69</v>
      </c>
      <c r="AK4803" s="199"/>
      <c r="AM4803" s="11"/>
      <c r="AN4803" s="15"/>
      <c r="AO4803" s="11"/>
      <c r="AP4803" s="11"/>
    </row>
    <row r="4804" spans="3:42" outlineLevel="2" x14ac:dyDescent="0.2">
      <c r="C4804" s="252" t="s">
        <v>163</v>
      </c>
      <c r="D4804" s="119" t="s">
        <v>218</v>
      </c>
      <c r="F4804" s="761" t="s">
        <v>9</v>
      </c>
      <c r="G4804" s="75"/>
      <c r="H4804" s="796" t="s">
        <v>11</v>
      </c>
      <c r="I4804" s="801"/>
      <c r="J4804" s="75"/>
      <c r="K4804" s="741"/>
      <c r="L4804" s="75"/>
      <c r="M4804" s="75"/>
      <c r="N4804" s="75"/>
      <c r="O4804" s="75"/>
      <c r="P4804" s="75"/>
      <c r="Q4804" s="128" t="s">
        <v>110</v>
      </c>
      <c r="R4804" s="299">
        <v>0</v>
      </c>
      <c r="S4804" s="300">
        <v>0</v>
      </c>
      <c r="T4804" s="300">
        <v>0</v>
      </c>
      <c r="U4804" s="300">
        <v>0</v>
      </c>
      <c r="V4804" s="300">
        <v>0</v>
      </c>
      <c r="W4804" s="301">
        <v>0</v>
      </c>
      <c r="X4804" s="300">
        <v>0</v>
      </c>
      <c r="Y4804" s="300">
        <v>0</v>
      </c>
      <c r="Z4804" s="300">
        <v>0</v>
      </c>
      <c r="AA4804" s="300">
        <v>0</v>
      </c>
      <c r="AB4804" s="302">
        <v>0</v>
      </c>
      <c r="AC4804" s="302">
        <v>0</v>
      </c>
      <c r="AD4804" s="302">
        <v>0</v>
      </c>
      <c r="AE4804" s="302">
        <v>0</v>
      </c>
      <c r="AF4804" s="302">
        <v>0</v>
      </c>
      <c r="AG4804" s="302">
        <v>0</v>
      </c>
      <c r="AH4804" s="348">
        <v>0</v>
      </c>
      <c r="AI4804" s="348">
        <v>0</v>
      </c>
      <c r="AK4804" s="199"/>
      <c r="AM4804" s="11"/>
      <c r="AN4804" s="15"/>
      <c r="AO4804" s="11"/>
      <c r="AP4804" s="11"/>
    </row>
    <row r="4805" spans="3:42" outlineLevel="2" x14ac:dyDescent="0.2">
      <c r="C4805" s="252" t="s">
        <v>163</v>
      </c>
      <c r="D4805" s="119" t="s">
        <v>218</v>
      </c>
      <c r="F4805" s="767" t="s">
        <v>14</v>
      </c>
      <c r="H4805" s="797" t="s">
        <v>11</v>
      </c>
      <c r="K4805" s="164"/>
      <c r="Q4805" s="135" t="s">
        <v>110</v>
      </c>
      <c r="R4805" s="314">
        <v>0</v>
      </c>
      <c r="S4805" s="315">
        <v>0</v>
      </c>
      <c r="T4805" s="315">
        <v>0</v>
      </c>
      <c r="U4805" s="315">
        <v>0</v>
      </c>
      <c r="V4805" s="315">
        <v>0</v>
      </c>
      <c r="W4805" s="316">
        <v>0</v>
      </c>
      <c r="X4805" s="315">
        <v>0</v>
      </c>
      <c r="Y4805" s="315">
        <v>0</v>
      </c>
      <c r="Z4805" s="315">
        <v>0</v>
      </c>
      <c r="AA4805" s="315">
        <v>0</v>
      </c>
      <c r="AB4805" s="5">
        <v>0</v>
      </c>
      <c r="AC4805" s="5">
        <v>0</v>
      </c>
      <c r="AD4805" s="5">
        <v>0</v>
      </c>
      <c r="AE4805" s="5">
        <v>0</v>
      </c>
      <c r="AF4805" s="5">
        <v>0</v>
      </c>
      <c r="AG4805" s="5">
        <v>0</v>
      </c>
      <c r="AH4805" s="350">
        <v>0</v>
      </c>
      <c r="AI4805" s="350">
        <v>0</v>
      </c>
      <c r="AK4805" s="199"/>
      <c r="AM4805" s="11"/>
      <c r="AN4805" s="15"/>
      <c r="AO4805" s="11"/>
      <c r="AP4805" s="11"/>
    </row>
    <row r="4806" spans="3:42" outlineLevel="2" x14ac:dyDescent="0.2">
      <c r="C4806" s="252" t="s">
        <v>163</v>
      </c>
      <c r="D4806" s="119" t="s">
        <v>218</v>
      </c>
      <c r="F4806" s="783" t="s">
        <v>16</v>
      </c>
      <c r="G4806" s="83"/>
      <c r="H4806" s="798" t="s">
        <v>11</v>
      </c>
      <c r="I4806" s="799"/>
      <c r="J4806" s="83"/>
      <c r="K4806" s="736"/>
      <c r="L4806" s="83"/>
      <c r="M4806" s="83"/>
      <c r="N4806" s="83"/>
      <c r="O4806" s="83"/>
      <c r="P4806" s="83"/>
      <c r="Q4806" s="143" t="s">
        <v>110</v>
      </c>
      <c r="R4806" s="304">
        <v>0</v>
      </c>
      <c r="S4806" s="305">
        <v>0</v>
      </c>
      <c r="T4806" s="305">
        <v>0</v>
      </c>
      <c r="U4806" s="305">
        <v>0</v>
      </c>
      <c r="V4806" s="305">
        <v>0</v>
      </c>
      <c r="W4806" s="306">
        <v>0</v>
      </c>
      <c r="X4806" s="305">
        <v>0</v>
      </c>
      <c r="Y4806" s="305">
        <v>0</v>
      </c>
      <c r="Z4806" s="305">
        <v>0</v>
      </c>
      <c r="AA4806" s="305">
        <v>0</v>
      </c>
      <c r="AB4806" s="307">
        <v>0</v>
      </c>
      <c r="AC4806" s="307">
        <v>0</v>
      </c>
      <c r="AD4806" s="307">
        <v>0</v>
      </c>
      <c r="AE4806" s="307">
        <v>0</v>
      </c>
      <c r="AF4806" s="307">
        <v>0</v>
      </c>
      <c r="AG4806" s="307">
        <v>0</v>
      </c>
      <c r="AH4806" s="362">
        <v>0</v>
      </c>
      <c r="AI4806" s="362">
        <v>0</v>
      </c>
      <c r="AK4806" s="199"/>
      <c r="AM4806" s="11"/>
      <c r="AN4806" s="15"/>
      <c r="AO4806" s="11"/>
      <c r="AP4806" s="11"/>
    </row>
    <row r="4807" spans="3:42" outlineLevel="2" x14ac:dyDescent="0.2">
      <c r="C4807" s="252" t="s">
        <v>163</v>
      </c>
      <c r="D4807" s="119" t="s">
        <v>218</v>
      </c>
      <c r="F4807" s="12"/>
      <c r="H4807" s="797"/>
      <c r="K4807" s="164"/>
      <c r="Q4807" s="16"/>
      <c r="R4807" s="800">
        <v>0</v>
      </c>
      <c r="S4807" s="800">
        <v>0</v>
      </c>
      <c r="T4807" s="800">
        <v>0</v>
      </c>
      <c r="U4807" s="800">
        <v>0</v>
      </c>
      <c r="V4807" s="800">
        <v>0</v>
      </c>
      <c r="W4807" s="800">
        <v>0</v>
      </c>
      <c r="X4807" s="800">
        <v>0</v>
      </c>
      <c r="Y4807" s="800">
        <v>0</v>
      </c>
      <c r="Z4807" s="800">
        <v>0</v>
      </c>
      <c r="AA4807" s="800">
        <v>0</v>
      </c>
      <c r="AB4807" s="800">
        <v>0</v>
      </c>
      <c r="AC4807" s="800">
        <v>0</v>
      </c>
      <c r="AD4807" s="800">
        <v>0</v>
      </c>
      <c r="AE4807" s="800">
        <v>0</v>
      </c>
      <c r="AF4807" s="800">
        <v>0</v>
      </c>
      <c r="AG4807" s="800">
        <v>0</v>
      </c>
      <c r="AH4807" s="800">
        <v>0</v>
      </c>
      <c r="AI4807" s="800">
        <v>0</v>
      </c>
      <c r="AK4807" s="199"/>
      <c r="AM4807" s="11"/>
      <c r="AN4807" s="15"/>
      <c r="AO4807" s="11"/>
      <c r="AP4807" s="11"/>
    </row>
    <row r="4808" spans="3:42" outlineLevel="2" x14ac:dyDescent="0.2">
      <c r="C4808" s="252" t="s">
        <v>163</v>
      </c>
      <c r="D4808" s="119" t="s">
        <v>218</v>
      </c>
      <c r="F4808" s="794" t="s">
        <v>616</v>
      </c>
      <c r="AK4808" s="199"/>
      <c r="AM4808" s="11"/>
      <c r="AN4808" s="15"/>
      <c r="AO4808" s="11"/>
      <c r="AP4808" s="11"/>
    </row>
    <row r="4809" spans="3:42" outlineLevel="2" x14ac:dyDescent="0.2">
      <c r="C4809" s="252" t="s">
        <v>163</v>
      </c>
      <c r="D4809" s="119" t="s">
        <v>218</v>
      </c>
      <c r="F4809" s="761" t="s">
        <v>48</v>
      </c>
      <c r="G4809" s="75"/>
      <c r="H4809" s="796" t="s">
        <v>11</v>
      </c>
      <c r="I4809" s="228" t="s">
        <v>617</v>
      </c>
      <c r="J4809" s="75"/>
      <c r="K4809" s="741"/>
      <c r="L4809" s="75"/>
      <c r="M4809" s="75"/>
      <c r="N4809" s="75"/>
      <c r="O4809" s="75"/>
      <c r="P4809" s="75"/>
      <c r="Q4809" s="128" t="s">
        <v>110</v>
      </c>
      <c r="R4809" s="299">
        <v>0</v>
      </c>
      <c r="S4809" s="300">
        <v>0</v>
      </c>
      <c r="T4809" s="300">
        <v>0</v>
      </c>
      <c r="U4809" s="300">
        <v>0</v>
      </c>
      <c r="V4809" s="300">
        <v>0</v>
      </c>
      <c r="W4809" s="301">
        <v>0</v>
      </c>
      <c r="X4809" s="300">
        <v>0</v>
      </c>
      <c r="Y4809" s="300">
        <v>0</v>
      </c>
      <c r="Z4809" s="300">
        <v>0</v>
      </c>
      <c r="AA4809" s="300">
        <v>0</v>
      </c>
      <c r="AB4809" s="302">
        <v>0</v>
      </c>
      <c r="AC4809" s="302">
        <v>0</v>
      </c>
      <c r="AD4809" s="302">
        <v>0</v>
      </c>
      <c r="AE4809" s="302">
        <v>0</v>
      </c>
      <c r="AF4809" s="302">
        <v>0</v>
      </c>
      <c r="AG4809" s="302">
        <v>0</v>
      </c>
      <c r="AH4809" s="348">
        <v>0</v>
      </c>
      <c r="AI4809" s="348">
        <v>0</v>
      </c>
      <c r="AK4809" s="199"/>
      <c r="AM4809" s="11"/>
      <c r="AN4809" s="15"/>
      <c r="AO4809" s="11"/>
      <c r="AP4809" s="11"/>
    </row>
    <row r="4810" spans="3:42" outlineLevel="2" x14ac:dyDescent="0.2">
      <c r="C4810" s="252" t="s">
        <v>163</v>
      </c>
      <c r="D4810" s="119" t="s">
        <v>218</v>
      </c>
      <c r="F4810" s="767" t="s">
        <v>55</v>
      </c>
      <c r="H4810" s="797" t="s">
        <v>11</v>
      </c>
      <c r="I4810" s="234" t="s">
        <v>617</v>
      </c>
      <c r="K4810" s="164"/>
      <c r="Q4810" s="135" t="s">
        <v>110</v>
      </c>
      <c r="R4810" s="314">
        <v>0</v>
      </c>
      <c r="S4810" s="315">
        <v>0</v>
      </c>
      <c r="T4810" s="315">
        <v>0</v>
      </c>
      <c r="U4810" s="315">
        <v>0</v>
      </c>
      <c r="V4810" s="315">
        <v>0</v>
      </c>
      <c r="W4810" s="316">
        <v>0</v>
      </c>
      <c r="X4810" s="315">
        <v>0</v>
      </c>
      <c r="Y4810" s="315">
        <v>0</v>
      </c>
      <c r="Z4810" s="315">
        <v>0</v>
      </c>
      <c r="AA4810" s="315">
        <v>0</v>
      </c>
      <c r="AB4810" s="5">
        <v>0</v>
      </c>
      <c r="AC4810" s="5">
        <v>0</v>
      </c>
      <c r="AD4810" s="5">
        <v>0</v>
      </c>
      <c r="AE4810" s="5">
        <v>0</v>
      </c>
      <c r="AF4810" s="5">
        <v>0</v>
      </c>
      <c r="AG4810" s="5">
        <v>0</v>
      </c>
      <c r="AH4810" s="350">
        <v>0</v>
      </c>
      <c r="AI4810" s="350">
        <v>0</v>
      </c>
      <c r="AK4810" s="199"/>
      <c r="AM4810" s="11"/>
      <c r="AN4810" s="15"/>
      <c r="AO4810" s="11"/>
      <c r="AP4810" s="11"/>
    </row>
    <row r="4811" spans="3:42" outlineLevel="2" x14ac:dyDescent="0.2">
      <c r="C4811" s="252" t="s">
        <v>163</v>
      </c>
      <c r="D4811" s="119" t="s">
        <v>218</v>
      </c>
      <c r="F4811" s="783" t="s">
        <v>57</v>
      </c>
      <c r="G4811" s="83"/>
      <c r="H4811" s="798" t="s">
        <v>11</v>
      </c>
      <c r="I4811" s="240" t="s">
        <v>617</v>
      </c>
      <c r="J4811" s="83"/>
      <c r="K4811" s="736"/>
      <c r="L4811" s="83"/>
      <c r="M4811" s="83"/>
      <c r="N4811" s="83"/>
      <c r="O4811" s="83"/>
      <c r="P4811" s="83"/>
      <c r="Q4811" s="143" t="s">
        <v>110</v>
      </c>
      <c r="R4811" s="304">
        <v>0</v>
      </c>
      <c r="S4811" s="305">
        <v>0</v>
      </c>
      <c r="T4811" s="305">
        <v>0</v>
      </c>
      <c r="U4811" s="305">
        <v>0</v>
      </c>
      <c r="V4811" s="305">
        <v>0</v>
      </c>
      <c r="W4811" s="306">
        <v>0</v>
      </c>
      <c r="X4811" s="305">
        <v>0</v>
      </c>
      <c r="Y4811" s="305">
        <v>0</v>
      </c>
      <c r="Z4811" s="305">
        <v>0</v>
      </c>
      <c r="AA4811" s="305">
        <v>0</v>
      </c>
      <c r="AB4811" s="307">
        <v>0</v>
      </c>
      <c r="AC4811" s="307">
        <v>0</v>
      </c>
      <c r="AD4811" s="307">
        <v>0</v>
      </c>
      <c r="AE4811" s="307">
        <v>0</v>
      </c>
      <c r="AF4811" s="307">
        <v>0</v>
      </c>
      <c r="AG4811" s="307">
        <v>0</v>
      </c>
      <c r="AH4811" s="362">
        <v>0</v>
      </c>
      <c r="AI4811" s="362">
        <v>0</v>
      </c>
      <c r="AK4811" s="199"/>
      <c r="AM4811" s="11"/>
      <c r="AN4811" s="15"/>
      <c r="AO4811" s="11"/>
      <c r="AP4811" s="11"/>
    </row>
    <row r="4812" spans="3:42" outlineLevel="2" x14ac:dyDescent="0.2">
      <c r="C4812" s="252" t="s">
        <v>163</v>
      </c>
      <c r="D4812" s="119" t="s">
        <v>218</v>
      </c>
      <c r="F4812" s="802" t="s">
        <v>626</v>
      </c>
      <c r="R4812" s="800">
        <v>0</v>
      </c>
      <c r="S4812" s="800">
        <v>0</v>
      </c>
      <c r="T4812" s="800">
        <v>0</v>
      </c>
      <c r="U4812" s="800">
        <v>0</v>
      </c>
      <c r="V4812" s="800">
        <v>0</v>
      </c>
      <c r="W4812" s="800">
        <v>0</v>
      </c>
      <c r="X4812" s="800">
        <v>0</v>
      </c>
      <c r="Y4812" s="800">
        <v>0</v>
      </c>
      <c r="Z4812" s="800">
        <v>0</v>
      </c>
      <c r="AA4812" s="800">
        <v>0</v>
      </c>
      <c r="AB4812" s="800">
        <v>0</v>
      </c>
      <c r="AC4812" s="800">
        <v>0</v>
      </c>
      <c r="AD4812" s="800">
        <v>0</v>
      </c>
      <c r="AE4812" s="800">
        <v>0</v>
      </c>
      <c r="AF4812" s="800">
        <v>0</v>
      </c>
      <c r="AG4812" s="800">
        <v>0</v>
      </c>
      <c r="AH4812" s="800">
        <v>0</v>
      </c>
      <c r="AI4812" s="800">
        <v>0</v>
      </c>
      <c r="AK4812" s="199"/>
      <c r="AM4812" s="11"/>
      <c r="AN4812" s="15"/>
      <c r="AO4812" s="11"/>
      <c r="AP4812" s="11"/>
    </row>
    <row r="4813" spans="3:42" outlineLevel="2" x14ac:dyDescent="0.2">
      <c r="C4813" s="252" t="s">
        <v>163</v>
      </c>
      <c r="D4813" s="119" t="s">
        <v>218</v>
      </c>
      <c r="R4813" s="5"/>
      <c r="S4813" s="5"/>
      <c r="T4813" s="5"/>
      <c r="U4813" s="5"/>
      <c r="V4813" s="5"/>
      <c r="W4813" s="5"/>
      <c r="X4813" s="5"/>
      <c r="Y4813" s="5"/>
      <c r="AK4813" s="199"/>
      <c r="AM4813" s="11"/>
      <c r="AN4813" s="15"/>
      <c r="AO4813" s="11"/>
      <c r="AP4813" s="11"/>
    </row>
    <row r="4814" spans="3:42" outlineLevel="2" x14ac:dyDescent="0.2">
      <c r="C4814" s="252" t="s">
        <v>163</v>
      </c>
      <c r="D4814" s="119" t="s">
        <v>218</v>
      </c>
      <c r="F4814" s="789" t="s">
        <v>627</v>
      </c>
      <c r="G4814" s="790"/>
      <c r="H4814" s="803"/>
      <c r="I4814" s="790"/>
      <c r="J4814" s="790"/>
      <c r="K4814" s="792"/>
      <c r="L4814" s="789"/>
      <c r="M4814" s="789"/>
      <c r="N4814" s="789"/>
      <c r="O4814" s="789"/>
      <c r="P4814" s="789"/>
      <c r="Q4814" s="792"/>
      <c r="R4814" s="793"/>
      <c r="S4814" s="793"/>
      <c r="T4814" s="793"/>
      <c r="U4814" s="793"/>
      <c r="V4814" s="793"/>
      <c r="W4814" s="793"/>
      <c r="X4814" s="793"/>
      <c r="Y4814" s="793"/>
      <c r="Z4814" s="793"/>
      <c r="AA4814" s="793"/>
      <c r="AB4814" s="793"/>
      <c r="AC4814" s="793"/>
      <c r="AD4814" s="793"/>
      <c r="AE4814" s="793"/>
      <c r="AF4814" s="793"/>
      <c r="AG4814" s="793"/>
      <c r="AH4814" s="789"/>
      <c r="AI4814" s="789"/>
      <c r="AK4814" s="199"/>
      <c r="AM4814" s="11"/>
      <c r="AN4814" s="15"/>
      <c r="AO4814" s="11"/>
      <c r="AP4814" s="11"/>
    </row>
    <row r="4815" spans="3:42" outlineLevel="2" x14ac:dyDescent="0.2">
      <c r="C4815" s="252" t="s">
        <v>163</v>
      </c>
      <c r="D4815" s="119" t="s">
        <v>218</v>
      </c>
      <c r="F4815" t="s">
        <v>620</v>
      </c>
      <c r="AK4815" s="199"/>
      <c r="AM4815" s="11"/>
      <c r="AN4815" s="15"/>
      <c r="AO4815" s="11"/>
      <c r="AP4815" s="11"/>
    </row>
    <row r="4816" spans="3:42" outlineLevel="2" x14ac:dyDescent="0.2">
      <c r="C4816" s="252" t="s">
        <v>163</v>
      </c>
      <c r="D4816" s="119" t="s">
        <v>218</v>
      </c>
      <c r="F4816" s="761" t="s">
        <v>48</v>
      </c>
      <c r="G4816" s="75"/>
      <c r="H4816" s="796" t="s">
        <v>628</v>
      </c>
      <c r="I4816" s="801"/>
      <c r="J4816" s="75"/>
      <c r="K4816" s="741"/>
      <c r="L4816" s="75"/>
      <c r="M4816" s="75"/>
      <c r="N4816" s="75"/>
      <c r="O4816" s="75"/>
      <c r="P4816" s="75"/>
      <c r="Q4816" s="128" t="s">
        <v>536</v>
      </c>
      <c r="R4816" s="804">
        <v>0</v>
      </c>
      <c r="S4816" s="805">
        <v>0</v>
      </c>
      <c r="T4816" s="805">
        <v>0</v>
      </c>
      <c r="U4816" s="805">
        <v>0</v>
      </c>
      <c r="V4816" s="805">
        <v>0</v>
      </c>
      <c r="W4816" s="806">
        <v>0</v>
      </c>
      <c r="X4816" s="805">
        <v>0</v>
      </c>
      <c r="Y4816" s="805">
        <v>0</v>
      </c>
      <c r="Z4816" s="805">
        <v>0</v>
      </c>
      <c r="AA4816" s="805">
        <v>0</v>
      </c>
      <c r="AB4816" s="805">
        <v>0</v>
      </c>
      <c r="AC4816" s="805">
        <v>0</v>
      </c>
      <c r="AD4816" s="805">
        <v>0</v>
      </c>
      <c r="AE4816" s="805">
        <v>0</v>
      </c>
      <c r="AF4816" s="805">
        <v>0</v>
      </c>
      <c r="AG4816" s="805">
        <v>0</v>
      </c>
      <c r="AH4816" s="808">
        <v>0</v>
      </c>
      <c r="AI4816" s="808">
        <v>0</v>
      </c>
      <c r="AK4816" s="199"/>
      <c r="AM4816" s="11"/>
      <c r="AN4816" s="15"/>
      <c r="AO4816" s="11"/>
      <c r="AP4816" s="11"/>
    </row>
    <row r="4817" spans="3:42" outlineLevel="2" x14ac:dyDescent="0.2">
      <c r="C4817" s="252" t="s">
        <v>163</v>
      </c>
      <c r="D4817" s="119" t="s">
        <v>218</v>
      </c>
      <c r="F4817" s="767" t="s">
        <v>55</v>
      </c>
      <c r="H4817" s="797" t="s">
        <v>628</v>
      </c>
      <c r="K4817" s="164"/>
      <c r="Q4817" s="135" t="s">
        <v>536</v>
      </c>
      <c r="R4817" s="809">
        <v>0</v>
      </c>
      <c r="S4817" s="810">
        <v>0</v>
      </c>
      <c r="T4817" s="810">
        <v>0</v>
      </c>
      <c r="U4817" s="810">
        <v>0</v>
      </c>
      <c r="V4817" s="810">
        <v>0</v>
      </c>
      <c r="W4817" s="811">
        <v>0</v>
      </c>
      <c r="X4817" s="810">
        <v>0</v>
      </c>
      <c r="Y4817" s="810">
        <v>0</v>
      </c>
      <c r="Z4817" s="810">
        <v>0</v>
      </c>
      <c r="AA4817" s="810">
        <v>0</v>
      </c>
      <c r="AB4817" s="810">
        <v>0</v>
      </c>
      <c r="AC4817" s="810">
        <v>0</v>
      </c>
      <c r="AD4817" s="810">
        <v>0</v>
      </c>
      <c r="AE4817" s="810">
        <v>0</v>
      </c>
      <c r="AF4817" s="810">
        <v>0</v>
      </c>
      <c r="AG4817" s="810">
        <v>0</v>
      </c>
      <c r="AH4817" s="812">
        <v>0</v>
      </c>
      <c r="AI4817" s="812">
        <v>0</v>
      </c>
      <c r="AK4817" s="199"/>
      <c r="AM4817" s="11"/>
      <c r="AN4817" s="15"/>
      <c r="AO4817" s="11"/>
      <c r="AP4817" s="11"/>
    </row>
    <row r="4818" spans="3:42" outlineLevel="2" x14ac:dyDescent="0.2">
      <c r="C4818" s="252" t="s">
        <v>163</v>
      </c>
      <c r="D4818" s="119" t="s">
        <v>218</v>
      </c>
      <c r="F4818" s="783" t="s">
        <v>57</v>
      </c>
      <c r="G4818" s="83"/>
      <c r="H4818" s="798" t="s">
        <v>628</v>
      </c>
      <c r="I4818" s="799"/>
      <c r="J4818" s="83"/>
      <c r="K4818" s="736"/>
      <c r="L4818" s="83"/>
      <c r="M4818" s="83"/>
      <c r="N4818" s="83"/>
      <c r="O4818" s="83"/>
      <c r="P4818" s="83"/>
      <c r="Q4818" s="143" t="s">
        <v>536</v>
      </c>
      <c r="R4818" s="813">
        <v>0</v>
      </c>
      <c r="S4818" s="814">
        <v>0</v>
      </c>
      <c r="T4818" s="814">
        <v>0</v>
      </c>
      <c r="U4818" s="814">
        <v>0</v>
      </c>
      <c r="V4818" s="814">
        <v>0</v>
      </c>
      <c r="W4818" s="815">
        <v>0</v>
      </c>
      <c r="X4818" s="814">
        <v>0</v>
      </c>
      <c r="Y4818" s="814">
        <v>0</v>
      </c>
      <c r="Z4818" s="814">
        <v>0</v>
      </c>
      <c r="AA4818" s="814">
        <v>0</v>
      </c>
      <c r="AB4818" s="814">
        <v>0</v>
      </c>
      <c r="AC4818" s="814">
        <v>0</v>
      </c>
      <c r="AD4818" s="814">
        <v>0</v>
      </c>
      <c r="AE4818" s="814">
        <v>0</v>
      </c>
      <c r="AF4818" s="814">
        <v>0</v>
      </c>
      <c r="AG4818" s="814">
        <v>0</v>
      </c>
      <c r="AH4818" s="816">
        <v>0</v>
      </c>
      <c r="AI4818" s="816">
        <v>0</v>
      </c>
      <c r="AK4818" s="199"/>
      <c r="AM4818" s="11"/>
      <c r="AN4818" s="15"/>
      <c r="AO4818" s="11"/>
      <c r="AP4818" s="11"/>
    </row>
    <row r="4819" spans="3:42" outlineLevel="2" x14ac:dyDescent="0.2">
      <c r="C4819" s="252" t="s">
        <v>163</v>
      </c>
      <c r="D4819" s="119" t="s">
        <v>218</v>
      </c>
      <c r="AK4819" s="199"/>
      <c r="AM4819" s="11"/>
      <c r="AN4819" s="15"/>
      <c r="AO4819" s="11"/>
      <c r="AP4819" s="11"/>
    </row>
    <row r="4820" spans="3:42" outlineLevel="1" x14ac:dyDescent="0.2">
      <c r="C4820" s="252" t="s">
        <v>163</v>
      </c>
      <c r="D4820" s="119" t="s">
        <v>218</v>
      </c>
      <c r="F4820" s="121" t="s">
        <v>629</v>
      </c>
      <c r="G4820" s="756"/>
      <c r="H4820" s="757"/>
      <c r="I4820" s="788"/>
      <c r="J4820" s="756"/>
      <c r="K4820" s="758"/>
      <c r="L4820" s="759"/>
      <c r="M4820" s="759"/>
      <c r="N4820" s="759"/>
      <c r="O4820" s="759"/>
      <c r="P4820" s="759"/>
      <c r="Q4820" s="758"/>
      <c r="R4820" s="760"/>
      <c r="S4820" s="760"/>
      <c r="T4820" s="760"/>
      <c r="U4820" s="760"/>
      <c r="V4820" s="760"/>
      <c r="W4820" s="760"/>
      <c r="X4820" s="760"/>
      <c r="Y4820" s="760"/>
      <c r="Z4820" s="760"/>
      <c r="AA4820" s="760"/>
      <c r="AB4820" s="760"/>
      <c r="AC4820" s="760"/>
      <c r="AD4820" s="760"/>
      <c r="AE4820" s="760"/>
      <c r="AF4820" s="760"/>
      <c r="AG4820" s="760"/>
      <c r="AH4820" s="759"/>
      <c r="AI4820" s="759"/>
      <c r="AK4820" s="199"/>
      <c r="AM4820" s="11"/>
      <c r="AN4820" s="15"/>
      <c r="AO4820" s="11"/>
      <c r="AP4820" s="11"/>
    </row>
    <row r="4821" spans="3:42" outlineLevel="2" x14ac:dyDescent="0.2">
      <c r="C4821" s="252" t="s">
        <v>163</v>
      </c>
      <c r="D4821" s="119" t="s">
        <v>218</v>
      </c>
      <c r="F4821" s="789" t="s">
        <v>630</v>
      </c>
      <c r="G4821" s="790"/>
      <c r="H4821" s="803"/>
      <c r="I4821" s="791"/>
      <c r="J4821" s="790"/>
      <c r="K4821" s="792"/>
      <c r="L4821" s="789"/>
      <c r="M4821" s="789"/>
      <c r="N4821" s="789"/>
      <c r="O4821" s="789"/>
      <c r="P4821" s="789"/>
      <c r="Q4821" s="792"/>
      <c r="R4821" s="793"/>
      <c r="S4821" s="793"/>
      <c r="T4821" s="793"/>
      <c r="U4821" s="793"/>
      <c r="V4821" s="793"/>
      <c r="W4821" s="793"/>
      <c r="X4821" s="793"/>
      <c r="Y4821" s="793"/>
      <c r="Z4821" s="793"/>
      <c r="AA4821" s="793"/>
      <c r="AB4821" s="793"/>
      <c r="AC4821" s="793"/>
      <c r="AD4821" s="793"/>
      <c r="AE4821" s="793"/>
      <c r="AF4821" s="793"/>
      <c r="AG4821" s="793"/>
      <c r="AH4821" s="789"/>
      <c r="AI4821" s="789"/>
      <c r="AK4821" s="199"/>
      <c r="AM4821" s="11"/>
      <c r="AN4821" s="15"/>
      <c r="AO4821" s="11"/>
      <c r="AP4821" s="11"/>
    </row>
    <row r="4822" spans="3:42" outlineLevel="2" x14ac:dyDescent="0.2">
      <c r="C4822" s="252" t="s">
        <v>163</v>
      </c>
      <c r="D4822" s="119" t="s">
        <v>218</v>
      </c>
      <c r="F4822" s="794" t="s">
        <v>610</v>
      </c>
      <c r="H4822" s="795"/>
      <c r="AK4822" s="199"/>
      <c r="AM4822" s="11"/>
      <c r="AN4822" s="15"/>
      <c r="AO4822" s="11"/>
      <c r="AP4822" s="11"/>
    </row>
    <row r="4823" spans="3:42" outlineLevel="2" x14ac:dyDescent="0.2">
      <c r="C4823" s="252" t="s">
        <v>163</v>
      </c>
      <c r="D4823" s="119" t="s">
        <v>218</v>
      </c>
      <c r="F4823" s="761" t="s">
        <v>62</v>
      </c>
      <c r="G4823" s="75"/>
      <c r="H4823" s="796" t="s">
        <v>580</v>
      </c>
      <c r="I4823" s="796" t="s">
        <v>611</v>
      </c>
      <c r="J4823" s="75"/>
      <c r="K4823" s="741"/>
      <c r="L4823" s="75"/>
      <c r="M4823" s="75"/>
      <c r="N4823" s="75"/>
      <c r="O4823" s="75"/>
      <c r="P4823" s="75"/>
      <c r="Q4823" s="128" t="s">
        <v>110</v>
      </c>
      <c r="R4823" s="299">
        <v>0</v>
      </c>
      <c r="S4823" s="300">
        <v>0</v>
      </c>
      <c r="T4823" s="300">
        <v>0</v>
      </c>
      <c r="U4823" s="300">
        <v>0</v>
      </c>
      <c r="V4823" s="300">
        <v>0</v>
      </c>
      <c r="W4823" s="301">
        <v>0</v>
      </c>
      <c r="X4823" s="300">
        <v>0</v>
      </c>
      <c r="Y4823" s="300">
        <v>0</v>
      </c>
      <c r="Z4823" s="300">
        <v>0</v>
      </c>
      <c r="AA4823" s="300">
        <v>0</v>
      </c>
      <c r="AB4823" s="302">
        <v>0</v>
      </c>
      <c r="AC4823" s="302">
        <v>0</v>
      </c>
      <c r="AD4823" s="302">
        <v>0</v>
      </c>
      <c r="AE4823" s="302">
        <v>0</v>
      </c>
      <c r="AF4823" s="302">
        <v>0</v>
      </c>
      <c r="AG4823" s="302">
        <v>0</v>
      </c>
      <c r="AH4823" s="348">
        <v>0</v>
      </c>
      <c r="AI4823" s="348">
        <v>0</v>
      </c>
      <c r="AK4823" s="199"/>
      <c r="AM4823" s="11"/>
      <c r="AN4823" s="15"/>
      <c r="AO4823" s="11"/>
      <c r="AP4823" s="11"/>
    </row>
    <row r="4824" spans="3:42" outlineLevel="2" x14ac:dyDescent="0.2">
      <c r="C4824" s="252" t="s">
        <v>163</v>
      </c>
      <c r="D4824" s="119" t="s">
        <v>218</v>
      </c>
      <c r="F4824" s="767" t="s">
        <v>188</v>
      </c>
      <c r="H4824" s="797" t="s">
        <v>580</v>
      </c>
      <c r="I4824" s="797" t="s">
        <v>612</v>
      </c>
      <c r="K4824" s="164"/>
      <c r="Q4824" s="135" t="s">
        <v>110</v>
      </c>
      <c r="R4824" s="314">
        <v>0</v>
      </c>
      <c r="S4824" s="315">
        <v>0</v>
      </c>
      <c r="T4824" s="315">
        <v>0</v>
      </c>
      <c r="U4824" s="315">
        <v>0</v>
      </c>
      <c r="V4824" s="315">
        <v>0</v>
      </c>
      <c r="W4824" s="316">
        <v>0</v>
      </c>
      <c r="X4824" s="315">
        <v>0</v>
      </c>
      <c r="Y4824" s="315">
        <v>0</v>
      </c>
      <c r="Z4824" s="315">
        <v>0</v>
      </c>
      <c r="AA4824" s="315">
        <v>0</v>
      </c>
      <c r="AB4824" s="5">
        <v>0</v>
      </c>
      <c r="AC4824" s="5">
        <v>0</v>
      </c>
      <c r="AD4824" s="5">
        <v>0</v>
      </c>
      <c r="AE4824" s="5">
        <v>0</v>
      </c>
      <c r="AF4824" s="5">
        <v>0</v>
      </c>
      <c r="AG4824" s="5">
        <v>0</v>
      </c>
      <c r="AH4824" s="350">
        <v>0</v>
      </c>
      <c r="AI4824" s="350">
        <v>0</v>
      </c>
      <c r="AK4824" s="199"/>
      <c r="AM4824" s="11"/>
      <c r="AN4824" s="15"/>
      <c r="AO4824" s="11"/>
      <c r="AP4824" s="11"/>
    </row>
    <row r="4825" spans="3:42" outlineLevel="2" x14ac:dyDescent="0.2">
      <c r="C4825" s="252" t="s">
        <v>163</v>
      </c>
      <c r="D4825" s="119" t="s">
        <v>218</v>
      </c>
      <c r="F4825" s="767" t="s">
        <v>613</v>
      </c>
      <c r="H4825" s="797" t="s">
        <v>580</v>
      </c>
      <c r="I4825" s="234" t="s">
        <v>614</v>
      </c>
      <c r="K4825" s="164"/>
      <c r="Q4825" s="135" t="s">
        <v>110</v>
      </c>
      <c r="R4825" s="314">
        <v>0</v>
      </c>
      <c r="S4825" s="315">
        <v>0</v>
      </c>
      <c r="T4825" s="315">
        <v>0</v>
      </c>
      <c r="U4825" s="315">
        <v>0</v>
      </c>
      <c r="V4825" s="315">
        <v>0</v>
      </c>
      <c r="W4825" s="316">
        <v>0</v>
      </c>
      <c r="X4825" s="315">
        <v>0</v>
      </c>
      <c r="Y4825" s="315">
        <v>0</v>
      </c>
      <c r="Z4825" s="315">
        <v>0</v>
      </c>
      <c r="AA4825" s="315">
        <v>0</v>
      </c>
      <c r="AB4825" s="5">
        <v>0</v>
      </c>
      <c r="AC4825" s="5">
        <v>0</v>
      </c>
      <c r="AD4825" s="5">
        <v>0</v>
      </c>
      <c r="AE4825" s="5">
        <v>0</v>
      </c>
      <c r="AF4825" s="5">
        <v>0</v>
      </c>
      <c r="AG4825" s="5">
        <v>0</v>
      </c>
      <c r="AH4825" s="350">
        <v>0</v>
      </c>
      <c r="AI4825" s="350">
        <v>0</v>
      </c>
      <c r="AK4825" s="199"/>
      <c r="AM4825" s="11"/>
      <c r="AN4825" s="15"/>
      <c r="AO4825" s="11"/>
      <c r="AP4825" s="11"/>
    </row>
    <row r="4826" spans="3:42" outlineLevel="2" x14ac:dyDescent="0.2">
      <c r="C4826" s="252" t="s">
        <v>163</v>
      </c>
      <c r="D4826" s="119" t="s">
        <v>218</v>
      </c>
      <c r="F4826" s="783" t="s">
        <v>57</v>
      </c>
      <c r="G4826" s="83"/>
      <c r="H4826" s="798" t="s">
        <v>580</v>
      </c>
      <c r="I4826" s="799"/>
      <c r="J4826" s="83"/>
      <c r="K4826" s="736"/>
      <c r="L4826" s="83"/>
      <c r="M4826" s="83"/>
      <c r="N4826" s="83"/>
      <c r="O4826" s="83"/>
      <c r="P4826" s="83"/>
      <c r="Q4826" s="143" t="s">
        <v>110</v>
      </c>
      <c r="R4826" s="304">
        <v>0</v>
      </c>
      <c r="S4826" s="305">
        <v>0</v>
      </c>
      <c r="T4826" s="305">
        <v>0</v>
      </c>
      <c r="U4826" s="305">
        <v>0</v>
      </c>
      <c r="V4826" s="305">
        <v>0</v>
      </c>
      <c r="W4826" s="306">
        <v>0</v>
      </c>
      <c r="X4826" s="305">
        <v>0</v>
      </c>
      <c r="Y4826" s="305">
        <v>0</v>
      </c>
      <c r="Z4826" s="305">
        <v>0</v>
      </c>
      <c r="AA4826" s="305">
        <v>0</v>
      </c>
      <c r="AB4826" s="307">
        <v>0</v>
      </c>
      <c r="AC4826" s="307">
        <v>0</v>
      </c>
      <c r="AD4826" s="307">
        <v>0</v>
      </c>
      <c r="AE4826" s="307">
        <v>0</v>
      </c>
      <c r="AF4826" s="307">
        <v>0</v>
      </c>
      <c r="AG4826" s="307">
        <v>0</v>
      </c>
      <c r="AH4826" s="362">
        <v>0</v>
      </c>
      <c r="AI4826" s="362">
        <v>0</v>
      </c>
      <c r="AK4826" s="199"/>
      <c r="AM4826" s="11"/>
      <c r="AN4826" s="15"/>
      <c r="AO4826" s="11"/>
      <c r="AP4826" s="11"/>
    </row>
    <row r="4827" spans="3:42" outlineLevel="2" x14ac:dyDescent="0.2">
      <c r="C4827" s="252" t="s">
        <v>163</v>
      </c>
      <c r="D4827" s="119" t="s">
        <v>218</v>
      </c>
      <c r="F4827" s="12"/>
      <c r="H4827" s="234"/>
      <c r="K4827" s="164"/>
      <c r="Q4827" s="16"/>
      <c r="R4827" s="800">
        <v>0</v>
      </c>
      <c r="S4827" s="800">
        <v>0</v>
      </c>
      <c r="T4827" s="800">
        <v>0</v>
      </c>
      <c r="U4827" s="800">
        <v>0</v>
      </c>
      <c r="V4827" s="800">
        <v>0</v>
      </c>
      <c r="W4827" s="800">
        <v>0</v>
      </c>
      <c r="X4827" s="800">
        <v>0</v>
      </c>
      <c r="Y4827" s="800">
        <v>0</v>
      </c>
      <c r="Z4827" s="800">
        <v>0</v>
      </c>
      <c r="AA4827" s="800">
        <v>0</v>
      </c>
      <c r="AB4827" s="800">
        <v>0</v>
      </c>
      <c r="AC4827" s="800">
        <v>0</v>
      </c>
      <c r="AD4827" s="800">
        <v>0</v>
      </c>
      <c r="AE4827" s="800">
        <v>0</v>
      </c>
      <c r="AF4827" s="800">
        <v>0</v>
      </c>
      <c r="AG4827" s="800">
        <v>0</v>
      </c>
      <c r="AH4827" s="800">
        <v>0</v>
      </c>
      <c r="AI4827" s="800">
        <v>0</v>
      </c>
      <c r="AK4827" s="199"/>
      <c r="AM4827" s="11"/>
      <c r="AN4827" s="15"/>
      <c r="AO4827" s="11"/>
      <c r="AP4827" s="11"/>
    </row>
    <row r="4828" spans="3:42" outlineLevel="2" x14ac:dyDescent="0.2">
      <c r="C4828" s="252" t="s">
        <v>163</v>
      </c>
      <c r="D4828" s="119" t="s">
        <v>218</v>
      </c>
      <c r="F4828" s="794" t="s">
        <v>615</v>
      </c>
      <c r="AK4828" s="199"/>
      <c r="AM4828" s="11"/>
      <c r="AN4828" s="15"/>
      <c r="AO4828" s="11"/>
      <c r="AP4828" s="11"/>
    </row>
    <row r="4829" spans="3:42" outlineLevel="2" x14ac:dyDescent="0.2">
      <c r="C4829" s="252" t="s">
        <v>163</v>
      </c>
      <c r="D4829" s="119" t="s">
        <v>218</v>
      </c>
      <c r="F4829" s="761" t="s">
        <v>48</v>
      </c>
      <c r="G4829" s="75"/>
      <c r="H4829" s="796" t="s">
        <v>580</v>
      </c>
      <c r="I4829" s="801"/>
      <c r="J4829" s="75"/>
      <c r="K4829" s="741"/>
      <c r="L4829" s="75"/>
      <c r="M4829" s="75"/>
      <c r="N4829" s="75"/>
      <c r="O4829" s="75"/>
      <c r="P4829" s="75"/>
      <c r="Q4829" s="128" t="s">
        <v>110</v>
      </c>
      <c r="R4829" s="299">
        <v>0</v>
      </c>
      <c r="S4829" s="300">
        <v>0</v>
      </c>
      <c r="T4829" s="300">
        <v>0</v>
      </c>
      <c r="U4829" s="300">
        <v>0</v>
      </c>
      <c r="V4829" s="300">
        <v>0</v>
      </c>
      <c r="W4829" s="301">
        <v>0</v>
      </c>
      <c r="X4829" s="300">
        <v>0</v>
      </c>
      <c r="Y4829" s="300">
        <v>0</v>
      </c>
      <c r="Z4829" s="300">
        <v>0</v>
      </c>
      <c r="AA4829" s="300">
        <v>0</v>
      </c>
      <c r="AB4829" s="302">
        <v>0</v>
      </c>
      <c r="AC4829" s="302">
        <v>0</v>
      </c>
      <c r="AD4829" s="302">
        <v>0</v>
      </c>
      <c r="AE4829" s="302">
        <v>0</v>
      </c>
      <c r="AF4829" s="302">
        <v>0</v>
      </c>
      <c r="AG4829" s="302">
        <v>0</v>
      </c>
      <c r="AH4829" s="348">
        <v>0</v>
      </c>
      <c r="AI4829" s="348">
        <v>0</v>
      </c>
      <c r="AK4829" s="199"/>
      <c r="AM4829" s="11"/>
      <c r="AN4829" s="15"/>
      <c r="AO4829" s="11"/>
      <c r="AP4829" s="11"/>
    </row>
    <row r="4830" spans="3:42" outlineLevel="2" x14ac:dyDescent="0.2">
      <c r="C4830" s="252" t="s">
        <v>163</v>
      </c>
      <c r="D4830" s="119" t="s">
        <v>218</v>
      </c>
      <c r="F4830" s="767" t="s">
        <v>55</v>
      </c>
      <c r="H4830" s="797" t="s">
        <v>580</v>
      </c>
      <c r="K4830" s="164"/>
      <c r="Q4830" s="135" t="s">
        <v>110</v>
      </c>
      <c r="R4830" s="314">
        <v>0</v>
      </c>
      <c r="S4830" s="315">
        <v>0</v>
      </c>
      <c r="T4830" s="315">
        <v>0</v>
      </c>
      <c r="U4830" s="315">
        <v>0</v>
      </c>
      <c r="V4830" s="315">
        <v>0</v>
      </c>
      <c r="W4830" s="316">
        <v>0</v>
      </c>
      <c r="X4830" s="315">
        <v>0</v>
      </c>
      <c r="Y4830" s="315">
        <v>0</v>
      </c>
      <c r="Z4830" s="315">
        <v>0</v>
      </c>
      <c r="AA4830" s="315">
        <v>0</v>
      </c>
      <c r="AB4830" s="5">
        <v>0</v>
      </c>
      <c r="AC4830" s="5">
        <v>0</v>
      </c>
      <c r="AD4830" s="5">
        <v>0</v>
      </c>
      <c r="AE4830" s="5">
        <v>0</v>
      </c>
      <c r="AF4830" s="5">
        <v>0</v>
      </c>
      <c r="AG4830" s="5">
        <v>0</v>
      </c>
      <c r="AH4830" s="350">
        <v>0</v>
      </c>
      <c r="AI4830" s="350">
        <v>0</v>
      </c>
      <c r="AK4830" s="199"/>
      <c r="AM4830" s="11"/>
      <c r="AN4830" s="15"/>
      <c r="AO4830" s="11"/>
      <c r="AP4830" s="11"/>
    </row>
    <row r="4831" spans="3:42" outlineLevel="2" x14ac:dyDescent="0.2">
      <c r="C4831" s="252" t="s">
        <v>163</v>
      </c>
      <c r="D4831" s="119" t="s">
        <v>218</v>
      </c>
      <c r="F4831" s="783" t="s">
        <v>57</v>
      </c>
      <c r="G4831" s="83"/>
      <c r="H4831" s="798" t="s">
        <v>580</v>
      </c>
      <c r="I4831" s="799"/>
      <c r="J4831" s="83"/>
      <c r="K4831" s="736"/>
      <c r="L4831" s="83"/>
      <c r="M4831" s="83"/>
      <c r="N4831" s="83"/>
      <c r="O4831" s="83"/>
      <c r="P4831" s="83"/>
      <c r="Q4831" s="143" t="s">
        <v>110</v>
      </c>
      <c r="R4831" s="304">
        <v>0</v>
      </c>
      <c r="S4831" s="305">
        <v>0</v>
      </c>
      <c r="T4831" s="305">
        <v>0</v>
      </c>
      <c r="U4831" s="305">
        <v>0</v>
      </c>
      <c r="V4831" s="305">
        <v>0</v>
      </c>
      <c r="W4831" s="306">
        <v>0</v>
      </c>
      <c r="X4831" s="305">
        <v>0</v>
      </c>
      <c r="Y4831" s="305">
        <v>0</v>
      </c>
      <c r="Z4831" s="305">
        <v>0</v>
      </c>
      <c r="AA4831" s="305">
        <v>0</v>
      </c>
      <c r="AB4831" s="307">
        <v>0</v>
      </c>
      <c r="AC4831" s="307">
        <v>0</v>
      </c>
      <c r="AD4831" s="307">
        <v>0</v>
      </c>
      <c r="AE4831" s="307">
        <v>0</v>
      </c>
      <c r="AF4831" s="307">
        <v>0</v>
      </c>
      <c r="AG4831" s="307">
        <v>0</v>
      </c>
      <c r="AH4831" s="362">
        <v>0</v>
      </c>
      <c r="AI4831" s="362">
        <v>0</v>
      </c>
      <c r="AK4831" s="199"/>
      <c r="AM4831" s="11"/>
      <c r="AN4831" s="15"/>
      <c r="AO4831" s="11"/>
      <c r="AP4831" s="11"/>
    </row>
    <row r="4832" spans="3:42" outlineLevel="2" x14ac:dyDescent="0.2">
      <c r="C4832" s="252" t="s">
        <v>163</v>
      </c>
      <c r="D4832" s="119" t="s">
        <v>218</v>
      </c>
      <c r="F4832" s="12"/>
      <c r="H4832" s="164"/>
      <c r="K4832" s="164"/>
      <c r="Q4832" s="16"/>
      <c r="R4832" s="800">
        <v>0</v>
      </c>
      <c r="S4832" s="800">
        <v>0</v>
      </c>
      <c r="T4832" s="800">
        <v>0</v>
      </c>
      <c r="U4832" s="800">
        <v>0</v>
      </c>
      <c r="V4832" s="800">
        <v>0</v>
      </c>
      <c r="W4832" s="800">
        <v>0</v>
      </c>
      <c r="X4832" s="800">
        <v>0</v>
      </c>
      <c r="Y4832" s="800">
        <v>0</v>
      </c>
      <c r="Z4832" s="800">
        <v>0</v>
      </c>
      <c r="AA4832" s="800">
        <v>0</v>
      </c>
      <c r="AB4832" s="800">
        <v>0</v>
      </c>
      <c r="AC4832" s="800">
        <v>0</v>
      </c>
      <c r="AD4832" s="800">
        <v>0</v>
      </c>
      <c r="AE4832" s="800">
        <v>0</v>
      </c>
      <c r="AF4832" s="800">
        <v>0</v>
      </c>
      <c r="AG4832" s="800">
        <v>0</v>
      </c>
      <c r="AH4832" s="800">
        <v>0</v>
      </c>
      <c r="AI4832" s="800">
        <v>0</v>
      </c>
      <c r="AK4832" s="199"/>
      <c r="AM4832" s="11"/>
      <c r="AN4832" s="15"/>
      <c r="AO4832" s="11"/>
      <c r="AP4832" s="11"/>
    </row>
    <row r="4833" spans="3:42" outlineLevel="2" x14ac:dyDescent="0.2">
      <c r="C4833" s="252" t="s">
        <v>163</v>
      </c>
      <c r="D4833" s="119" t="s">
        <v>218</v>
      </c>
      <c r="F4833" s="794" t="s">
        <v>69</v>
      </c>
      <c r="AK4833" s="199"/>
      <c r="AM4833" s="11"/>
      <c r="AN4833" s="15"/>
      <c r="AO4833" s="11"/>
      <c r="AP4833" s="11"/>
    </row>
    <row r="4834" spans="3:42" outlineLevel="2" x14ac:dyDescent="0.2">
      <c r="C4834" s="252" t="s">
        <v>163</v>
      </c>
      <c r="D4834" s="119" t="s">
        <v>218</v>
      </c>
      <c r="F4834" s="761" t="s">
        <v>9</v>
      </c>
      <c r="G4834" s="75"/>
      <c r="H4834" s="796" t="s">
        <v>580</v>
      </c>
      <c r="I4834" s="801"/>
      <c r="J4834" s="75"/>
      <c r="K4834" s="741"/>
      <c r="L4834" s="75"/>
      <c r="M4834" s="75"/>
      <c r="N4834" s="75"/>
      <c r="O4834" s="75"/>
      <c r="P4834" s="75"/>
      <c r="Q4834" s="128" t="s">
        <v>110</v>
      </c>
      <c r="R4834" s="299">
        <v>0</v>
      </c>
      <c r="S4834" s="300">
        <v>0</v>
      </c>
      <c r="T4834" s="300">
        <v>0</v>
      </c>
      <c r="U4834" s="300">
        <v>0</v>
      </c>
      <c r="V4834" s="300">
        <v>0</v>
      </c>
      <c r="W4834" s="301">
        <v>0</v>
      </c>
      <c r="X4834" s="300">
        <v>0</v>
      </c>
      <c r="Y4834" s="300">
        <v>0</v>
      </c>
      <c r="Z4834" s="300">
        <v>0</v>
      </c>
      <c r="AA4834" s="300">
        <v>0</v>
      </c>
      <c r="AB4834" s="302">
        <v>0</v>
      </c>
      <c r="AC4834" s="302">
        <v>0</v>
      </c>
      <c r="AD4834" s="302">
        <v>0</v>
      </c>
      <c r="AE4834" s="302">
        <v>0</v>
      </c>
      <c r="AF4834" s="302">
        <v>0</v>
      </c>
      <c r="AG4834" s="302">
        <v>0</v>
      </c>
      <c r="AH4834" s="348">
        <v>0</v>
      </c>
      <c r="AI4834" s="348">
        <v>0</v>
      </c>
      <c r="AK4834" s="199"/>
      <c r="AM4834" s="11"/>
      <c r="AN4834" s="15"/>
      <c r="AO4834" s="11"/>
      <c r="AP4834" s="11"/>
    </row>
    <row r="4835" spans="3:42" outlineLevel="2" x14ac:dyDescent="0.2">
      <c r="C4835" s="252" t="s">
        <v>163</v>
      </c>
      <c r="D4835" s="119" t="s">
        <v>218</v>
      </c>
      <c r="F4835" s="767" t="s">
        <v>14</v>
      </c>
      <c r="H4835" s="797" t="s">
        <v>580</v>
      </c>
      <c r="K4835" s="164"/>
      <c r="Q4835" s="135" t="s">
        <v>110</v>
      </c>
      <c r="R4835" s="314">
        <v>0</v>
      </c>
      <c r="S4835" s="315">
        <v>0</v>
      </c>
      <c r="T4835" s="315">
        <v>0</v>
      </c>
      <c r="U4835" s="315">
        <v>0</v>
      </c>
      <c r="V4835" s="315">
        <v>0</v>
      </c>
      <c r="W4835" s="316">
        <v>0</v>
      </c>
      <c r="X4835" s="315">
        <v>0</v>
      </c>
      <c r="Y4835" s="315">
        <v>0</v>
      </c>
      <c r="Z4835" s="315">
        <v>0</v>
      </c>
      <c r="AA4835" s="315">
        <v>0</v>
      </c>
      <c r="AB4835" s="5">
        <v>0</v>
      </c>
      <c r="AC4835" s="5">
        <v>0</v>
      </c>
      <c r="AD4835" s="5">
        <v>0</v>
      </c>
      <c r="AE4835" s="5">
        <v>0</v>
      </c>
      <c r="AF4835" s="5">
        <v>0</v>
      </c>
      <c r="AG4835" s="5">
        <v>0</v>
      </c>
      <c r="AH4835" s="350">
        <v>0</v>
      </c>
      <c r="AI4835" s="350">
        <v>0</v>
      </c>
      <c r="AK4835" s="199"/>
      <c r="AM4835" s="11"/>
      <c r="AN4835" s="15"/>
      <c r="AO4835" s="11"/>
      <c r="AP4835" s="11"/>
    </row>
    <row r="4836" spans="3:42" outlineLevel="2" x14ac:dyDescent="0.2">
      <c r="C4836" s="252" t="s">
        <v>163</v>
      </c>
      <c r="D4836" s="119" t="s">
        <v>218</v>
      </c>
      <c r="F4836" s="783" t="s">
        <v>16</v>
      </c>
      <c r="G4836" s="83"/>
      <c r="H4836" s="798" t="s">
        <v>580</v>
      </c>
      <c r="I4836" s="799"/>
      <c r="J4836" s="83"/>
      <c r="K4836" s="736"/>
      <c r="L4836" s="83"/>
      <c r="M4836" s="83"/>
      <c r="N4836" s="83"/>
      <c r="O4836" s="83"/>
      <c r="P4836" s="83"/>
      <c r="Q4836" s="143" t="s">
        <v>110</v>
      </c>
      <c r="R4836" s="304">
        <v>0</v>
      </c>
      <c r="S4836" s="305">
        <v>0</v>
      </c>
      <c r="T4836" s="305">
        <v>0</v>
      </c>
      <c r="U4836" s="305">
        <v>0</v>
      </c>
      <c r="V4836" s="305">
        <v>0</v>
      </c>
      <c r="W4836" s="306">
        <v>0</v>
      </c>
      <c r="X4836" s="305">
        <v>0</v>
      </c>
      <c r="Y4836" s="305">
        <v>0</v>
      </c>
      <c r="Z4836" s="305">
        <v>0</v>
      </c>
      <c r="AA4836" s="305">
        <v>0</v>
      </c>
      <c r="AB4836" s="307">
        <v>0</v>
      </c>
      <c r="AC4836" s="307">
        <v>0</v>
      </c>
      <c r="AD4836" s="307">
        <v>0</v>
      </c>
      <c r="AE4836" s="307">
        <v>0</v>
      </c>
      <c r="AF4836" s="307">
        <v>0</v>
      </c>
      <c r="AG4836" s="307">
        <v>0</v>
      </c>
      <c r="AH4836" s="362">
        <v>0</v>
      </c>
      <c r="AI4836" s="362">
        <v>0</v>
      </c>
      <c r="AK4836" s="199"/>
      <c r="AM4836" s="11"/>
      <c r="AN4836" s="15"/>
      <c r="AO4836" s="11"/>
      <c r="AP4836" s="11"/>
    </row>
    <row r="4837" spans="3:42" outlineLevel="2" x14ac:dyDescent="0.2">
      <c r="C4837" s="252" t="s">
        <v>163</v>
      </c>
      <c r="D4837" s="119" t="s">
        <v>218</v>
      </c>
      <c r="F4837" s="12"/>
      <c r="H4837" s="797"/>
      <c r="K4837" s="164"/>
      <c r="Q4837" s="16"/>
      <c r="R4837" s="800">
        <v>0</v>
      </c>
      <c r="S4837" s="800">
        <v>0</v>
      </c>
      <c r="T4837" s="800">
        <v>0</v>
      </c>
      <c r="U4837" s="800">
        <v>0</v>
      </c>
      <c r="V4837" s="800">
        <v>0</v>
      </c>
      <c r="W4837" s="800">
        <v>0</v>
      </c>
      <c r="X4837" s="800">
        <v>0</v>
      </c>
      <c r="Y4837" s="800">
        <v>0</v>
      </c>
      <c r="Z4837" s="800">
        <v>0</v>
      </c>
      <c r="AA4837" s="800">
        <v>0</v>
      </c>
      <c r="AB4837" s="800">
        <v>0</v>
      </c>
      <c r="AC4837" s="800">
        <v>0</v>
      </c>
      <c r="AD4837" s="800">
        <v>0</v>
      </c>
      <c r="AE4837" s="800">
        <v>0</v>
      </c>
      <c r="AF4837" s="800">
        <v>0</v>
      </c>
      <c r="AG4837" s="800">
        <v>0</v>
      </c>
      <c r="AH4837" s="800">
        <v>0</v>
      </c>
      <c r="AI4837" s="800">
        <v>0</v>
      </c>
      <c r="AK4837" s="199"/>
      <c r="AM4837" s="11"/>
      <c r="AN4837" s="15"/>
      <c r="AO4837" s="11"/>
      <c r="AP4837" s="11"/>
    </row>
    <row r="4838" spans="3:42" outlineLevel="2" x14ac:dyDescent="0.2">
      <c r="C4838" s="252" t="s">
        <v>163</v>
      </c>
      <c r="D4838" s="119" t="s">
        <v>218</v>
      </c>
      <c r="F4838" s="794" t="s">
        <v>616</v>
      </c>
      <c r="AK4838" s="199"/>
      <c r="AM4838" s="11"/>
      <c r="AN4838" s="15"/>
      <c r="AO4838" s="11"/>
      <c r="AP4838" s="11"/>
    </row>
    <row r="4839" spans="3:42" outlineLevel="2" x14ac:dyDescent="0.2">
      <c r="C4839" s="252" t="s">
        <v>163</v>
      </c>
      <c r="D4839" s="119" t="s">
        <v>218</v>
      </c>
      <c r="F4839" s="761" t="s">
        <v>48</v>
      </c>
      <c r="G4839" s="75"/>
      <c r="H4839" s="796" t="s">
        <v>580</v>
      </c>
      <c r="I4839" s="228" t="s">
        <v>617</v>
      </c>
      <c r="J4839" s="75"/>
      <c r="K4839" s="741"/>
      <c r="L4839" s="75"/>
      <c r="M4839" s="75"/>
      <c r="N4839" s="75"/>
      <c r="O4839" s="75"/>
      <c r="P4839" s="75"/>
      <c r="Q4839" s="128" t="s">
        <v>110</v>
      </c>
      <c r="R4839" s="299">
        <v>0</v>
      </c>
      <c r="S4839" s="300">
        <v>0</v>
      </c>
      <c r="T4839" s="300">
        <v>0</v>
      </c>
      <c r="U4839" s="300">
        <v>0</v>
      </c>
      <c r="V4839" s="300">
        <v>0</v>
      </c>
      <c r="W4839" s="301">
        <v>0</v>
      </c>
      <c r="X4839" s="300">
        <v>0</v>
      </c>
      <c r="Y4839" s="300">
        <v>0</v>
      </c>
      <c r="Z4839" s="300">
        <v>0</v>
      </c>
      <c r="AA4839" s="300">
        <v>0</v>
      </c>
      <c r="AB4839" s="302">
        <v>0</v>
      </c>
      <c r="AC4839" s="302">
        <v>0</v>
      </c>
      <c r="AD4839" s="302">
        <v>0</v>
      </c>
      <c r="AE4839" s="302">
        <v>0</v>
      </c>
      <c r="AF4839" s="302">
        <v>0</v>
      </c>
      <c r="AG4839" s="302">
        <v>0</v>
      </c>
      <c r="AH4839" s="348">
        <v>0</v>
      </c>
      <c r="AI4839" s="348">
        <v>0</v>
      </c>
      <c r="AK4839" s="199"/>
      <c r="AM4839" s="11"/>
      <c r="AN4839" s="15"/>
      <c r="AO4839" s="11"/>
      <c r="AP4839" s="11"/>
    </row>
    <row r="4840" spans="3:42" outlineLevel="2" x14ac:dyDescent="0.2">
      <c r="C4840" s="252" t="s">
        <v>163</v>
      </c>
      <c r="D4840" s="119" t="s">
        <v>218</v>
      </c>
      <c r="F4840" s="767" t="s">
        <v>55</v>
      </c>
      <c r="H4840" s="797" t="s">
        <v>580</v>
      </c>
      <c r="I4840" s="234" t="s">
        <v>617</v>
      </c>
      <c r="K4840" s="164"/>
      <c r="Q4840" s="135" t="s">
        <v>110</v>
      </c>
      <c r="R4840" s="314">
        <v>0</v>
      </c>
      <c r="S4840" s="315">
        <v>0</v>
      </c>
      <c r="T4840" s="315">
        <v>0</v>
      </c>
      <c r="U4840" s="315">
        <v>0</v>
      </c>
      <c r="V4840" s="315">
        <v>0</v>
      </c>
      <c r="W4840" s="316">
        <v>0</v>
      </c>
      <c r="X4840" s="315">
        <v>0</v>
      </c>
      <c r="Y4840" s="315">
        <v>0</v>
      </c>
      <c r="Z4840" s="315">
        <v>0</v>
      </c>
      <c r="AA4840" s="315">
        <v>0</v>
      </c>
      <c r="AB4840" s="5">
        <v>0</v>
      </c>
      <c r="AC4840" s="5">
        <v>0</v>
      </c>
      <c r="AD4840" s="5">
        <v>0</v>
      </c>
      <c r="AE4840" s="5">
        <v>0</v>
      </c>
      <c r="AF4840" s="5">
        <v>0</v>
      </c>
      <c r="AG4840" s="5">
        <v>0</v>
      </c>
      <c r="AH4840" s="350">
        <v>0</v>
      </c>
      <c r="AI4840" s="350">
        <v>0</v>
      </c>
      <c r="AK4840" s="199"/>
      <c r="AM4840" s="11"/>
      <c r="AN4840" s="15"/>
      <c r="AO4840" s="11"/>
      <c r="AP4840" s="11"/>
    </row>
    <row r="4841" spans="3:42" outlineLevel="2" x14ac:dyDescent="0.2">
      <c r="C4841" s="252" t="s">
        <v>163</v>
      </c>
      <c r="D4841" s="119" t="s">
        <v>218</v>
      </c>
      <c r="F4841" s="783" t="s">
        <v>57</v>
      </c>
      <c r="G4841" s="83"/>
      <c r="H4841" s="798" t="s">
        <v>580</v>
      </c>
      <c r="I4841" s="240" t="s">
        <v>617</v>
      </c>
      <c r="J4841" s="83"/>
      <c r="K4841" s="736"/>
      <c r="L4841" s="83"/>
      <c r="M4841" s="83"/>
      <c r="N4841" s="83"/>
      <c r="O4841" s="83"/>
      <c r="P4841" s="83"/>
      <c r="Q4841" s="143" t="s">
        <v>110</v>
      </c>
      <c r="R4841" s="304">
        <v>0</v>
      </c>
      <c r="S4841" s="305">
        <v>0</v>
      </c>
      <c r="T4841" s="305">
        <v>0</v>
      </c>
      <c r="U4841" s="305">
        <v>0</v>
      </c>
      <c r="V4841" s="305">
        <v>0</v>
      </c>
      <c r="W4841" s="306">
        <v>0</v>
      </c>
      <c r="X4841" s="305">
        <v>0</v>
      </c>
      <c r="Y4841" s="305">
        <v>0</v>
      </c>
      <c r="Z4841" s="305">
        <v>0</v>
      </c>
      <c r="AA4841" s="305">
        <v>0</v>
      </c>
      <c r="AB4841" s="307">
        <v>0</v>
      </c>
      <c r="AC4841" s="307">
        <v>0</v>
      </c>
      <c r="AD4841" s="307">
        <v>0</v>
      </c>
      <c r="AE4841" s="307">
        <v>0</v>
      </c>
      <c r="AF4841" s="307">
        <v>0</v>
      </c>
      <c r="AG4841" s="307">
        <v>0</v>
      </c>
      <c r="AH4841" s="362">
        <v>0</v>
      </c>
      <c r="AI4841" s="362">
        <v>0</v>
      </c>
      <c r="AK4841" s="199"/>
      <c r="AM4841" s="11"/>
      <c r="AN4841" s="15"/>
      <c r="AO4841" s="11"/>
      <c r="AP4841" s="11"/>
    </row>
    <row r="4842" spans="3:42" outlineLevel="2" x14ac:dyDescent="0.2">
      <c r="C4842" s="252" t="s">
        <v>163</v>
      </c>
      <c r="D4842" s="119" t="s">
        <v>218</v>
      </c>
      <c r="F4842" s="802" t="s">
        <v>626</v>
      </c>
      <c r="R4842" s="800">
        <v>0</v>
      </c>
      <c r="S4842" s="800">
        <v>0</v>
      </c>
      <c r="T4842" s="800">
        <v>0</v>
      </c>
      <c r="U4842" s="800">
        <v>0</v>
      </c>
      <c r="V4842" s="800">
        <v>0</v>
      </c>
      <c r="W4842" s="800">
        <v>0</v>
      </c>
      <c r="X4842" s="800">
        <v>0</v>
      </c>
      <c r="Y4842" s="800">
        <v>0</v>
      </c>
      <c r="Z4842" s="800">
        <v>0</v>
      </c>
      <c r="AA4842" s="800">
        <v>0</v>
      </c>
      <c r="AB4842" s="800">
        <v>0</v>
      </c>
      <c r="AC4842" s="800">
        <v>0</v>
      </c>
      <c r="AD4842" s="800">
        <v>0</v>
      </c>
      <c r="AE4842" s="800">
        <v>0</v>
      </c>
      <c r="AF4842" s="800">
        <v>0</v>
      </c>
      <c r="AG4842" s="800">
        <v>0</v>
      </c>
      <c r="AH4842" s="800">
        <v>0</v>
      </c>
      <c r="AI4842" s="800">
        <v>0</v>
      </c>
      <c r="AK4842" s="199"/>
      <c r="AM4842" s="11"/>
      <c r="AN4842" s="15"/>
      <c r="AO4842" s="11"/>
      <c r="AP4842" s="11"/>
    </row>
    <row r="4843" spans="3:42" outlineLevel="2" x14ac:dyDescent="0.2">
      <c r="C4843" s="252" t="s">
        <v>163</v>
      </c>
      <c r="D4843" s="119" t="s">
        <v>218</v>
      </c>
      <c r="R4843" s="5"/>
      <c r="S4843" s="5"/>
      <c r="T4843" s="5"/>
      <c r="U4843" s="5"/>
      <c r="V4843" s="5"/>
      <c r="W4843" s="5"/>
      <c r="X4843" s="5"/>
      <c r="Y4843" s="5"/>
      <c r="AK4843" s="199"/>
      <c r="AM4843" s="11"/>
      <c r="AN4843" s="15"/>
      <c r="AO4843" s="11"/>
      <c r="AP4843" s="11"/>
    </row>
    <row r="4844" spans="3:42" outlineLevel="2" x14ac:dyDescent="0.2">
      <c r="C4844" s="252" t="s">
        <v>163</v>
      </c>
      <c r="D4844" s="119" t="s">
        <v>218</v>
      </c>
      <c r="F4844" s="789" t="s">
        <v>631</v>
      </c>
      <c r="G4844" s="790"/>
      <c r="H4844" s="803"/>
      <c r="I4844" s="790"/>
      <c r="J4844" s="790"/>
      <c r="K4844" s="792"/>
      <c r="L4844" s="789"/>
      <c r="M4844" s="789"/>
      <c r="N4844" s="789"/>
      <c r="O4844" s="789"/>
      <c r="P4844" s="789"/>
      <c r="Q4844" s="792"/>
      <c r="R4844" s="793"/>
      <c r="S4844" s="793"/>
      <c r="T4844" s="793"/>
      <c r="U4844" s="793"/>
      <c r="V4844" s="793"/>
      <c r="W4844" s="793"/>
      <c r="X4844" s="793"/>
      <c r="Y4844" s="793"/>
      <c r="Z4844" s="793"/>
      <c r="AA4844" s="793"/>
      <c r="AB4844" s="793"/>
      <c r="AC4844" s="793"/>
      <c r="AD4844" s="793"/>
      <c r="AE4844" s="793"/>
      <c r="AF4844" s="793"/>
      <c r="AG4844" s="793"/>
      <c r="AH4844" s="789"/>
      <c r="AI4844" s="789"/>
      <c r="AK4844" s="199"/>
      <c r="AM4844" s="11"/>
      <c r="AN4844" s="15"/>
      <c r="AO4844" s="11"/>
      <c r="AP4844" s="11"/>
    </row>
    <row r="4845" spans="3:42" outlineLevel="2" x14ac:dyDescent="0.2">
      <c r="C4845" s="252" t="s">
        <v>163</v>
      </c>
      <c r="D4845" s="119" t="s">
        <v>218</v>
      </c>
      <c r="F4845" t="s">
        <v>620</v>
      </c>
      <c r="AK4845" s="199"/>
      <c r="AM4845" s="11"/>
      <c r="AN4845" s="15"/>
      <c r="AO4845" s="11"/>
      <c r="AP4845" s="11"/>
    </row>
    <row r="4846" spans="3:42" outlineLevel="2" x14ac:dyDescent="0.2">
      <c r="C4846" s="252" t="s">
        <v>163</v>
      </c>
      <c r="D4846" s="119" t="s">
        <v>218</v>
      </c>
      <c r="F4846" s="761" t="s">
        <v>48</v>
      </c>
      <c r="G4846" s="75"/>
      <c r="H4846" s="796" t="s">
        <v>632</v>
      </c>
      <c r="I4846" s="801"/>
      <c r="J4846" s="75"/>
      <c r="K4846" s="741"/>
      <c r="L4846" s="75"/>
      <c r="M4846" s="75"/>
      <c r="N4846" s="75"/>
      <c r="O4846" s="75"/>
      <c r="P4846" s="75"/>
      <c r="Q4846" s="128" t="s">
        <v>536</v>
      </c>
      <c r="R4846" s="804">
        <v>0</v>
      </c>
      <c r="S4846" s="805">
        <v>0</v>
      </c>
      <c r="T4846" s="805">
        <v>0</v>
      </c>
      <c r="U4846" s="805">
        <v>0</v>
      </c>
      <c r="V4846" s="805">
        <v>0</v>
      </c>
      <c r="W4846" s="806">
        <v>0</v>
      </c>
      <c r="X4846" s="805">
        <v>0</v>
      </c>
      <c r="Y4846" s="805">
        <v>0</v>
      </c>
      <c r="Z4846" s="805">
        <v>0</v>
      </c>
      <c r="AA4846" s="805">
        <v>0</v>
      </c>
      <c r="AB4846" s="805">
        <v>0</v>
      </c>
      <c r="AC4846" s="805">
        <v>0</v>
      </c>
      <c r="AD4846" s="805">
        <v>0</v>
      </c>
      <c r="AE4846" s="805">
        <v>0</v>
      </c>
      <c r="AF4846" s="805">
        <v>0</v>
      </c>
      <c r="AG4846" s="805">
        <v>0</v>
      </c>
      <c r="AH4846" s="808">
        <v>0</v>
      </c>
      <c r="AI4846" s="808">
        <v>0</v>
      </c>
      <c r="AK4846" s="199"/>
      <c r="AM4846" s="11"/>
      <c r="AN4846" s="15"/>
      <c r="AO4846" s="11"/>
      <c r="AP4846" s="11"/>
    </row>
    <row r="4847" spans="3:42" outlineLevel="2" x14ac:dyDescent="0.2">
      <c r="C4847" s="252" t="s">
        <v>163</v>
      </c>
      <c r="D4847" s="119" t="s">
        <v>218</v>
      </c>
      <c r="F4847" s="767" t="s">
        <v>55</v>
      </c>
      <c r="H4847" s="797" t="s">
        <v>632</v>
      </c>
      <c r="K4847" s="164"/>
      <c r="Q4847" s="135" t="s">
        <v>536</v>
      </c>
      <c r="R4847" s="809">
        <v>0</v>
      </c>
      <c r="S4847" s="810">
        <v>0</v>
      </c>
      <c r="T4847" s="810">
        <v>0</v>
      </c>
      <c r="U4847" s="810">
        <v>0</v>
      </c>
      <c r="V4847" s="810">
        <v>0</v>
      </c>
      <c r="W4847" s="811">
        <v>0</v>
      </c>
      <c r="X4847" s="810">
        <v>0</v>
      </c>
      <c r="Y4847" s="810">
        <v>0</v>
      </c>
      <c r="Z4847" s="810">
        <v>0</v>
      </c>
      <c r="AA4847" s="810">
        <v>0</v>
      </c>
      <c r="AB4847" s="810">
        <v>0</v>
      </c>
      <c r="AC4847" s="810">
        <v>0</v>
      </c>
      <c r="AD4847" s="810">
        <v>0</v>
      </c>
      <c r="AE4847" s="810">
        <v>0</v>
      </c>
      <c r="AF4847" s="810">
        <v>0</v>
      </c>
      <c r="AG4847" s="810">
        <v>0</v>
      </c>
      <c r="AH4847" s="812">
        <v>0</v>
      </c>
      <c r="AI4847" s="812">
        <v>0</v>
      </c>
      <c r="AK4847" s="199"/>
      <c r="AM4847" s="11"/>
      <c r="AN4847" s="15"/>
      <c r="AO4847" s="11"/>
      <c r="AP4847" s="11"/>
    </row>
    <row r="4848" spans="3:42" outlineLevel="2" x14ac:dyDescent="0.2">
      <c r="C4848" s="252" t="s">
        <v>163</v>
      </c>
      <c r="D4848" s="119" t="s">
        <v>218</v>
      </c>
      <c r="F4848" s="783" t="s">
        <v>57</v>
      </c>
      <c r="G4848" s="83"/>
      <c r="H4848" s="798" t="s">
        <v>632</v>
      </c>
      <c r="I4848" s="799"/>
      <c r="J4848" s="83"/>
      <c r="K4848" s="736"/>
      <c r="L4848" s="83"/>
      <c r="M4848" s="83"/>
      <c r="N4848" s="83"/>
      <c r="O4848" s="83"/>
      <c r="P4848" s="83"/>
      <c r="Q4848" s="143" t="s">
        <v>536</v>
      </c>
      <c r="R4848" s="813">
        <v>0</v>
      </c>
      <c r="S4848" s="814">
        <v>0</v>
      </c>
      <c r="T4848" s="814">
        <v>0</v>
      </c>
      <c r="U4848" s="814">
        <v>0</v>
      </c>
      <c r="V4848" s="814">
        <v>0</v>
      </c>
      <c r="W4848" s="815">
        <v>0</v>
      </c>
      <c r="X4848" s="814">
        <v>0</v>
      </c>
      <c r="Y4848" s="814">
        <v>0</v>
      </c>
      <c r="Z4848" s="814">
        <v>0</v>
      </c>
      <c r="AA4848" s="814">
        <v>0</v>
      </c>
      <c r="AB4848" s="814">
        <v>0</v>
      </c>
      <c r="AC4848" s="814">
        <v>0</v>
      </c>
      <c r="AD4848" s="814">
        <v>0</v>
      </c>
      <c r="AE4848" s="814">
        <v>0</v>
      </c>
      <c r="AF4848" s="814">
        <v>0</v>
      </c>
      <c r="AG4848" s="814">
        <v>0</v>
      </c>
      <c r="AH4848" s="816">
        <v>0</v>
      </c>
      <c r="AI4848" s="816">
        <v>0</v>
      </c>
      <c r="AK4848" s="199"/>
      <c r="AM4848" s="11"/>
      <c r="AN4848" s="15"/>
      <c r="AO4848" s="11"/>
      <c r="AP4848" s="11"/>
    </row>
    <row r="4849" spans="3:42" outlineLevel="2" x14ac:dyDescent="0.2">
      <c r="C4849" s="252" t="s">
        <v>163</v>
      </c>
      <c r="D4849" s="119" t="s">
        <v>218</v>
      </c>
      <c r="F4849" s="12"/>
      <c r="H4849" s="817"/>
      <c r="K4849" s="16"/>
      <c r="Q4849" s="16"/>
      <c r="R4849" s="818"/>
      <c r="S4849" s="818"/>
      <c r="T4849" s="818"/>
      <c r="U4849" s="818"/>
      <c r="V4849" s="818"/>
      <c r="W4849" s="818"/>
      <c r="X4849" s="818"/>
      <c r="Y4849" s="818"/>
      <c r="Z4849" s="818"/>
      <c r="AA4849" s="818"/>
      <c r="AB4849" s="818"/>
      <c r="AC4849" s="818"/>
      <c r="AD4849" s="818"/>
      <c r="AE4849" s="818"/>
      <c r="AF4849" s="818"/>
      <c r="AG4849" s="818"/>
      <c r="AH4849" s="818"/>
      <c r="AI4849" s="818"/>
      <c r="AK4849" s="199"/>
      <c r="AM4849" s="11"/>
      <c r="AN4849" s="15"/>
      <c r="AO4849" s="11"/>
      <c r="AP4849" s="11"/>
    </row>
    <row r="4850" spans="3:42" outlineLevel="2" x14ac:dyDescent="0.2">
      <c r="C4850" s="252" t="s">
        <v>163</v>
      </c>
      <c r="D4850" s="119" t="s">
        <v>218</v>
      </c>
      <c r="F4850" s="121" t="s">
        <v>633</v>
      </c>
      <c r="G4850" s="756"/>
      <c r="H4850" s="757"/>
      <c r="I4850" s="788"/>
      <c r="J4850" s="756"/>
      <c r="K4850" s="758"/>
      <c r="L4850" s="759"/>
      <c r="M4850" s="759"/>
      <c r="N4850" s="759"/>
      <c r="O4850" s="759"/>
      <c r="P4850" s="759"/>
      <c r="Q4850" s="758"/>
      <c r="R4850" s="760"/>
      <c r="S4850" s="760"/>
      <c r="T4850" s="760"/>
      <c r="U4850" s="760"/>
      <c r="V4850" s="760"/>
      <c r="W4850" s="760"/>
      <c r="X4850" s="760"/>
      <c r="Y4850" s="760"/>
      <c r="Z4850" s="760"/>
      <c r="AA4850" s="760"/>
      <c r="AB4850" s="760"/>
      <c r="AC4850" s="760"/>
      <c r="AD4850" s="760"/>
      <c r="AE4850" s="760"/>
      <c r="AF4850" s="760"/>
      <c r="AG4850" s="760"/>
      <c r="AH4850" s="759"/>
      <c r="AI4850" s="759"/>
      <c r="AK4850" s="199"/>
      <c r="AM4850" s="11"/>
      <c r="AN4850" s="15"/>
      <c r="AO4850" s="11"/>
      <c r="AP4850" s="11"/>
    </row>
    <row r="4851" spans="3:42" outlineLevel="2" x14ac:dyDescent="0.2">
      <c r="C4851" s="252" t="s">
        <v>163</v>
      </c>
      <c r="D4851" s="119" t="s">
        <v>218</v>
      </c>
      <c r="F4851" s="789" t="s">
        <v>634</v>
      </c>
      <c r="G4851" s="790"/>
      <c r="H4851" s="803"/>
      <c r="I4851" s="791"/>
      <c r="J4851" s="790"/>
      <c r="K4851" s="792"/>
      <c r="L4851" s="789"/>
      <c r="M4851" s="789"/>
      <c r="N4851" s="789"/>
      <c r="O4851" s="789"/>
      <c r="P4851" s="789"/>
      <c r="Q4851" s="792"/>
      <c r="R4851" s="793"/>
      <c r="S4851" s="793"/>
      <c r="T4851" s="793"/>
      <c r="U4851" s="793"/>
      <c r="V4851" s="793"/>
      <c r="W4851" s="793"/>
      <c r="X4851" s="793"/>
      <c r="Y4851" s="793"/>
      <c r="Z4851" s="793"/>
      <c r="AA4851" s="793"/>
      <c r="AB4851" s="793"/>
      <c r="AC4851" s="793"/>
      <c r="AD4851" s="793"/>
      <c r="AE4851" s="793"/>
      <c r="AF4851" s="793"/>
      <c r="AG4851" s="793"/>
      <c r="AH4851" s="789"/>
      <c r="AI4851" s="789"/>
      <c r="AK4851" s="199"/>
      <c r="AM4851" s="11"/>
      <c r="AN4851" s="15"/>
      <c r="AO4851" s="11"/>
      <c r="AP4851" s="11"/>
    </row>
    <row r="4852" spans="3:42" outlineLevel="2" x14ac:dyDescent="0.2">
      <c r="C4852" s="252" t="s">
        <v>163</v>
      </c>
      <c r="D4852" s="119" t="s">
        <v>218</v>
      </c>
      <c r="F4852" s="794" t="s">
        <v>610</v>
      </c>
      <c r="H4852" s="795"/>
      <c r="AK4852" s="199"/>
      <c r="AM4852" s="11"/>
      <c r="AN4852" s="15"/>
      <c r="AO4852" s="11"/>
      <c r="AP4852" s="11"/>
    </row>
    <row r="4853" spans="3:42" outlineLevel="2" x14ac:dyDescent="0.2">
      <c r="C4853" s="252" t="s">
        <v>163</v>
      </c>
      <c r="D4853" s="119" t="s">
        <v>218</v>
      </c>
      <c r="F4853" s="761" t="s">
        <v>62</v>
      </c>
      <c r="G4853" s="75"/>
      <c r="H4853" s="796" t="s">
        <v>12</v>
      </c>
      <c r="I4853" s="796" t="s">
        <v>611</v>
      </c>
      <c r="J4853" s="75"/>
      <c r="K4853" s="741"/>
      <c r="L4853" s="75"/>
      <c r="M4853" s="75"/>
      <c r="N4853" s="75"/>
      <c r="O4853" s="75"/>
      <c r="P4853" s="75"/>
      <c r="Q4853" s="128" t="s">
        <v>110</v>
      </c>
      <c r="R4853" s="299">
        <v>0</v>
      </c>
      <c r="S4853" s="300">
        <v>0</v>
      </c>
      <c r="T4853" s="300">
        <v>0</v>
      </c>
      <c r="U4853" s="300">
        <v>0</v>
      </c>
      <c r="V4853" s="300">
        <v>0</v>
      </c>
      <c r="W4853" s="301">
        <v>0</v>
      </c>
      <c r="X4853" s="300">
        <v>0</v>
      </c>
      <c r="Y4853" s="300">
        <v>0</v>
      </c>
      <c r="Z4853" s="300">
        <v>0</v>
      </c>
      <c r="AA4853" s="300">
        <v>0</v>
      </c>
      <c r="AB4853" s="302">
        <v>0</v>
      </c>
      <c r="AC4853" s="302">
        <v>0</v>
      </c>
      <c r="AD4853" s="302">
        <v>0</v>
      </c>
      <c r="AE4853" s="302">
        <v>0</v>
      </c>
      <c r="AF4853" s="302">
        <v>0</v>
      </c>
      <c r="AG4853" s="302">
        <v>0</v>
      </c>
      <c r="AH4853" s="348">
        <v>0</v>
      </c>
      <c r="AI4853" s="348">
        <v>0</v>
      </c>
      <c r="AK4853" s="199"/>
      <c r="AM4853" s="11"/>
      <c r="AN4853" s="15"/>
      <c r="AO4853" s="11"/>
      <c r="AP4853" s="11"/>
    </row>
    <row r="4854" spans="3:42" outlineLevel="2" x14ac:dyDescent="0.2">
      <c r="C4854" s="252" t="s">
        <v>163</v>
      </c>
      <c r="D4854" s="119" t="s">
        <v>218</v>
      </c>
      <c r="F4854" s="767" t="s">
        <v>188</v>
      </c>
      <c r="H4854" s="797" t="s">
        <v>12</v>
      </c>
      <c r="I4854" s="797" t="s">
        <v>612</v>
      </c>
      <c r="K4854" s="164"/>
      <c r="Q4854" s="135" t="s">
        <v>110</v>
      </c>
      <c r="R4854" s="314">
        <v>0</v>
      </c>
      <c r="S4854" s="315">
        <v>0</v>
      </c>
      <c r="T4854" s="315">
        <v>0</v>
      </c>
      <c r="U4854" s="315">
        <v>0</v>
      </c>
      <c r="V4854" s="315">
        <v>0</v>
      </c>
      <c r="W4854" s="316">
        <v>0</v>
      </c>
      <c r="X4854" s="315">
        <v>0</v>
      </c>
      <c r="Y4854" s="315">
        <v>0</v>
      </c>
      <c r="Z4854" s="315">
        <v>0</v>
      </c>
      <c r="AA4854" s="315">
        <v>0</v>
      </c>
      <c r="AB4854" s="5">
        <v>0</v>
      </c>
      <c r="AC4854" s="5">
        <v>0</v>
      </c>
      <c r="AD4854" s="5">
        <v>0</v>
      </c>
      <c r="AE4854" s="5">
        <v>0</v>
      </c>
      <c r="AF4854" s="5">
        <v>0</v>
      </c>
      <c r="AG4854" s="5">
        <v>0</v>
      </c>
      <c r="AH4854" s="350">
        <v>0</v>
      </c>
      <c r="AI4854" s="350">
        <v>0</v>
      </c>
      <c r="AK4854" s="199"/>
      <c r="AM4854" s="11"/>
      <c r="AN4854" s="15"/>
      <c r="AO4854" s="11"/>
      <c r="AP4854" s="11"/>
    </row>
    <row r="4855" spans="3:42" outlineLevel="2" x14ac:dyDescent="0.2">
      <c r="C4855" s="252" t="s">
        <v>163</v>
      </c>
      <c r="D4855" s="119" t="s">
        <v>218</v>
      </c>
      <c r="F4855" s="767" t="s">
        <v>613</v>
      </c>
      <c r="H4855" s="797" t="s">
        <v>12</v>
      </c>
      <c r="I4855" s="234" t="s">
        <v>614</v>
      </c>
      <c r="K4855" s="164"/>
      <c r="Q4855" s="135" t="s">
        <v>110</v>
      </c>
      <c r="R4855" s="314">
        <v>0</v>
      </c>
      <c r="S4855" s="315">
        <v>0</v>
      </c>
      <c r="T4855" s="315">
        <v>0</v>
      </c>
      <c r="U4855" s="315">
        <v>0</v>
      </c>
      <c r="V4855" s="315">
        <v>0</v>
      </c>
      <c r="W4855" s="316">
        <v>0</v>
      </c>
      <c r="X4855" s="315">
        <v>0</v>
      </c>
      <c r="Y4855" s="315">
        <v>0</v>
      </c>
      <c r="Z4855" s="315">
        <v>0</v>
      </c>
      <c r="AA4855" s="315">
        <v>0</v>
      </c>
      <c r="AB4855" s="5">
        <v>0</v>
      </c>
      <c r="AC4855" s="5">
        <v>0</v>
      </c>
      <c r="AD4855" s="5">
        <v>0</v>
      </c>
      <c r="AE4855" s="5">
        <v>0</v>
      </c>
      <c r="AF4855" s="5">
        <v>0</v>
      </c>
      <c r="AG4855" s="5">
        <v>0</v>
      </c>
      <c r="AH4855" s="350">
        <v>0</v>
      </c>
      <c r="AI4855" s="350">
        <v>0</v>
      </c>
      <c r="AK4855" s="199"/>
      <c r="AM4855" s="11"/>
      <c r="AN4855" s="15"/>
      <c r="AO4855" s="11"/>
      <c r="AP4855" s="11"/>
    </row>
    <row r="4856" spans="3:42" outlineLevel="2" x14ac:dyDescent="0.2">
      <c r="C4856" s="252" t="s">
        <v>163</v>
      </c>
      <c r="D4856" s="119" t="s">
        <v>218</v>
      </c>
      <c r="F4856" s="783" t="s">
        <v>57</v>
      </c>
      <c r="G4856" s="83"/>
      <c r="H4856" s="798" t="s">
        <v>12</v>
      </c>
      <c r="I4856" s="799"/>
      <c r="J4856" s="83"/>
      <c r="K4856" s="736"/>
      <c r="L4856" s="83"/>
      <c r="M4856" s="83"/>
      <c r="N4856" s="83"/>
      <c r="O4856" s="83"/>
      <c r="P4856" s="83"/>
      <c r="Q4856" s="143" t="s">
        <v>110</v>
      </c>
      <c r="R4856" s="304">
        <v>0</v>
      </c>
      <c r="S4856" s="305">
        <v>0</v>
      </c>
      <c r="T4856" s="305">
        <v>0</v>
      </c>
      <c r="U4856" s="305">
        <v>0</v>
      </c>
      <c r="V4856" s="305">
        <v>0</v>
      </c>
      <c r="W4856" s="306">
        <v>0</v>
      </c>
      <c r="X4856" s="305">
        <v>0</v>
      </c>
      <c r="Y4856" s="305">
        <v>0</v>
      </c>
      <c r="Z4856" s="305">
        <v>0</v>
      </c>
      <c r="AA4856" s="305">
        <v>0</v>
      </c>
      <c r="AB4856" s="307">
        <v>0</v>
      </c>
      <c r="AC4856" s="307">
        <v>0</v>
      </c>
      <c r="AD4856" s="307">
        <v>0</v>
      </c>
      <c r="AE4856" s="307">
        <v>0</v>
      </c>
      <c r="AF4856" s="307">
        <v>0</v>
      </c>
      <c r="AG4856" s="307">
        <v>0</v>
      </c>
      <c r="AH4856" s="362">
        <v>0</v>
      </c>
      <c r="AI4856" s="362">
        <v>0</v>
      </c>
      <c r="AK4856" s="199"/>
      <c r="AM4856" s="11"/>
      <c r="AN4856" s="15"/>
      <c r="AO4856" s="11"/>
      <c r="AP4856" s="11"/>
    </row>
    <row r="4857" spans="3:42" outlineLevel="2" x14ac:dyDescent="0.2">
      <c r="C4857" s="252" t="s">
        <v>163</v>
      </c>
      <c r="D4857" s="119" t="s">
        <v>218</v>
      </c>
      <c r="F4857" s="12"/>
      <c r="H4857" s="234"/>
      <c r="K4857" s="164"/>
      <c r="Q4857" s="16"/>
      <c r="R4857" s="800">
        <v>0</v>
      </c>
      <c r="S4857" s="800">
        <v>0</v>
      </c>
      <c r="T4857" s="800">
        <v>0</v>
      </c>
      <c r="U4857" s="800">
        <v>0</v>
      </c>
      <c r="V4857" s="800">
        <v>0</v>
      </c>
      <c r="W4857" s="800">
        <v>0</v>
      </c>
      <c r="X4857" s="800">
        <v>0</v>
      </c>
      <c r="Y4857" s="800">
        <v>0</v>
      </c>
      <c r="Z4857" s="800">
        <v>0</v>
      </c>
      <c r="AA4857" s="800">
        <v>0</v>
      </c>
      <c r="AB4857" s="800">
        <v>0</v>
      </c>
      <c r="AC4857" s="800">
        <v>0</v>
      </c>
      <c r="AD4857" s="800">
        <v>0</v>
      </c>
      <c r="AE4857" s="800">
        <v>0</v>
      </c>
      <c r="AF4857" s="800">
        <v>0</v>
      </c>
      <c r="AG4857" s="800">
        <v>0</v>
      </c>
      <c r="AH4857" s="800">
        <v>0</v>
      </c>
      <c r="AI4857" s="800">
        <v>0</v>
      </c>
      <c r="AK4857" s="199"/>
      <c r="AM4857" s="11"/>
      <c r="AN4857" s="15"/>
      <c r="AO4857" s="11"/>
      <c r="AP4857" s="11"/>
    </row>
    <row r="4858" spans="3:42" outlineLevel="2" x14ac:dyDescent="0.2">
      <c r="C4858" s="252" t="s">
        <v>163</v>
      </c>
      <c r="D4858" s="119" t="s">
        <v>218</v>
      </c>
      <c r="F4858" s="794" t="s">
        <v>615</v>
      </c>
      <c r="AK4858" s="199"/>
      <c r="AM4858" s="11"/>
      <c r="AN4858" s="15"/>
      <c r="AO4858" s="11"/>
      <c r="AP4858" s="11"/>
    </row>
    <row r="4859" spans="3:42" outlineLevel="2" x14ac:dyDescent="0.2">
      <c r="C4859" s="252" t="s">
        <v>163</v>
      </c>
      <c r="D4859" s="119" t="s">
        <v>218</v>
      </c>
      <c r="F4859" s="761" t="s">
        <v>48</v>
      </c>
      <c r="G4859" s="75"/>
      <c r="H4859" s="796" t="s">
        <v>12</v>
      </c>
      <c r="I4859" s="801"/>
      <c r="J4859" s="75"/>
      <c r="K4859" s="741"/>
      <c r="L4859" s="75"/>
      <c r="M4859" s="75"/>
      <c r="N4859" s="75"/>
      <c r="O4859" s="75"/>
      <c r="P4859" s="75"/>
      <c r="Q4859" s="128" t="s">
        <v>110</v>
      </c>
      <c r="R4859" s="299">
        <v>0</v>
      </c>
      <c r="S4859" s="300">
        <v>0</v>
      </c>
      <c r="T4859" s="300">
        <v>0</v>
      </c>
      <c r="U4859" s="300">
        <v>0</v>
      </c>
      <c r="V4859" s="300">
        <v>0</v>
      </c>
      <c r="W4859" s="301">
        <v>0</v>
      </c>
      <c r="X4859" s="300">
        <v>0</v>
      </c>
      <c r="Y4859" s="300">
        <v>0</v>
      </c>
      <c r="Z4859" s="300">
        <v>0</v>
      </c>
      <c r="AA4859" s="300">
        <v>0</v>
      </c>
      <c r="AB4859" s="302">
        <v>0</v>
      </c>
      <c r="AC4859" s="302">
        <v>0</v>
      </c>
      <c r="AD4859" s="302">
        <v>0</v>
      </c>
      <c r="AE4859" s="302">
        <v>0</v>
      </c>
      <c r="AF4859" s="302">
        <v>0</v>
      </c>
      <c r="AG4859" s="302">
        <v>0</v>
      </c>
      <c r="AH4859" s="348">
        <v>0</v>
      </c>
      <c r="AI4859" s="348">
        <v>0</v>
      </c>
      <c r="AK4859" s="199"/>
      <c r="AM4859" s="11"/>
      <c r="AN4859" s="15"/>
      <c r="AO4859" s="11"/>
      <c r="AP4859" s="11"/>
    </row>
    <row r="4860" spans="3:42" outlineLevel="2" x14ac:dyDescent="0.2">
      <c r="C4860" s="252" t="s">
        <v>163</v>
      </c>
      <c r="D4860" s="119" t="s">
        <v>218</v>
      </c>
      <c r="F4860" s="767" t="s">
        <v>55</v>
      </c>
      <c r="H4860" s="797" t="s">
        <v>12</v>
      </c>
      <c r="K4860" s="164"/>
      <c r="Q4860" s="135" t="s">
        <v>110</v>
      </c>
      <c r="R4860" s="314">
        <v>0</v>
      </c>
      <c r="S4860" s="315">
        <v>0</v>
      </c>
      <c r="T4860" s="315">
        <v>0</v>
      </c>
      <c r="U4860" s="315">
        <v>0</v>
      </c>
      <c r="V4860" s="315">
        <v>0</v>
      </c>
      <c r="W4860" s="316">
        <v>0</v>
      </c>
      <c r="X4860" s="315">
        <v>0</v>
      </c>
      <c r="Y4860" s="315">
        <v>0</v>
      </c>
      <c r="Z4860" s="315">
        <v>0</v>
      </c>
      <c r="AA4860" s="315">
        <v>0</v>
      </c>
      <c r="AB4860" s="5">
        <v>0</v>
      </c>
      <c r="AC4860" s="5">
        <v>0</v>
      </c>
      <c r="AD4860" s="5">
        <v>0</v>
      </c>
      <c r="AE4860" s="5">
        <v>0</v>
      </c>
      <c r="AF4860" s="5">
        <v>0</v>
      </c>
      <c r="AG4860" s="5">
        <v>0</v>
      </c>
      <c r="AH4860" s="350">
        <v>0</v>
      </c>
      <c r="AI4860" s="350">
        <v>0</v>
      </c>
      <c r="AK4860" s="199"/>
      <c r="AM4860" s="11"/>
      <c r="AN4860" s="15"/>
      <c r="AO4860" s="11"/>
      <c r="AP4860" s="11"/>
    </row>
    <row r="4861" spans="3:42" outlineLevel="2" x14ac:dyDescent="0.2">
      <c r="C4861" s="252" t="s">
        <v>163</v>
      </c>
      <c r="D4861" s="119" t="s">
        <v>218</v>
      </c>
      <c r="F4861" s="783" t="s">
        <v>57</v>
      </c>
      <c r="G4861" s="83"/>
      <c r="H4861" s="798" t="s">
        <v>12</v>
      </c>
      <c r="I4861" s="799"/>
      <c r="J4861" s="83"/>
      <c r="K4861" s="736"/>
      <c r="L4861" s="83"/>
      <c r="M4861" s="83"/>
      <c r="N4861" s="83"/>
      <c r="O4861" s="83"/>
      <c r="P4861" s="83"/>
      <c r="Q4861" s="143" t="s">
        <v>110</v>
      </c>
      <c r="R4861" s="304">
        <v>0</v>
      </c>
      <c r="S4861" s="305">
        <v>0</v>
      </c>
      <c r="T4861" s="305">
        <v>0</v>
      </c>
      <c r="U4861" s="305">
        <v>0</v>
      </c>
      <c r="V4861" s="305">
        <v>0</v>
      </c>
      <c r="W4861" s="306">
        <v>0</v>
      </c>
      <c r="X4861" s="305">
        <v>0</v>
      </c>
      <c r="Y4861" s="305">
        <v>0</v>
      </c>
      <c r="Z4861" s="305">
        <v>0</v>
      </c>
      <c r="AA4861" s="305">
        <v>0</v>
      </c>
      <c r="AB4861" s="307">
        <v>0</v>
      </c>
      <c r="AC4861" s="307">
        <v>0</v>
      </c>
      <c r="AD4861" s="307">
        <v>0</v>
      </c>
      <c r="AE4861" s="307">
        <v>0</v>
      </c>
      <c r="AF4861" s="307">
        <v>0</v>
      </c>
      <c r="AG4861" s="307">
        <v>0</v>
      </c>
      <c r="AH4861" s="362">
        <v>0</v>
      </c>
      <c r="AI4861" s="362">
        <v>0</v>
      </c>
      <c r="AK4861" s="199"/>
      <c r="AM4861" s="11"/>
      <c r="AN4861" s="15"/>
      <c r="AO4861" s="11"/>
      <c r="AP4861" s="11"/>
    </row>
    <row r="4862" spans="3:42" outlineLevel="2" x14ac:dyDescent="0.2">
      <c r="C4862" s="252" t="s">
        <v>163</v>
      </c>
      <c r="D4862" s="119" t="s">
        <v>218</v>
      </c>
      <c r="F4862" s="12"/>
      <c r="H4862" s="164"/>
      <c r="K4862" s="164"/>
      <c r="Q4862" s="16"/>
      <c r="R4862" s="800">
        <v>0</v>
      </c>
      <c r="S4862" s="800">
        <v>0</v>
      </c>
      <c r="T4862" s="800">
        <v>0</v>
      </c>
      <c r="U4862" s="800">
        <v>0</v>
      </c>
      <c r="V4862" s="800">
        <v>0</v>
      </c>
      <c r="W4862" s="800">
        <v>0</v>
      </c>
      <c r="X4862" s="800">
        <v>0</v>
      </c>
      <c r="Y4862" s="800">
        <v>0</v>
      </c>
      <c r="Z4862" s="800">
        <v>0</v>
      </c>
      <c r="AA4862" s="800">
        <v>0</v>
      </c>
      <c r="AB4862" s="800">
        <v>0</v>
      </c>
      <c r="AC4862" s="800">
        <v>0</v>
      </c>
      <c r="AD4862" s="800">
        <v>0</v>
      </c>
      <c r="AE4862" s="800">
        <v>0</v>
      </c>
      <c r="AF4862" s="800">
        <v>0</v>
      </c>
      <c r="AG4862" s="800">
        <v>0</v>
      </c>
      <c r="AH4862" s="800">
        <v>0</v>
      </c>
      <c r="AI4862" s="800">
        <v>0</v>
      </c>
      <c r="AK4862" s="199"/>
      <c r="AM4862" s="11"/>
      <c r="AN4862" s="15"/>
      <c r="AO4862" s="11"/>
      <c r="AP4862" s="11"/>
    </row>
    <row r="4863" spans="3:42" outlineLevel="2" x14ac:dyDescent="0.2">
      <c r="C4863" s="252" t="s">
        <v>163</v>
      </c>
      <c r="D4863" s="119" t="s">
        <v>218</v>
      </c>
      <c r="F4863" s="794" t="s">
        <v>69</v>
      </c>
      <c r="AK4863" s="199"/>
      <c r="AM4863" s="11"/>
      <c r="AN4863" s="15"/>
      <c r="AO4863" s="11"/>
      <c r="AP4863" s="11"/>
    </row>
    <row r="4864" spans="3:42" outlineLevel="2" x14ac:dyDescent="0.2">
      <c r="C4864" s="252" t="s">
        <v>163</v>
      </c>
      <c r="D4864" s="119" t="s">
        <v>218</v>
      </c>
      <c r="F4864" s="761" t="s">
        <v>9</v>
      </c>
      <c r="G4864" s="75"/>
      <c r="H4864" s="796" t="s">
        <v>12</v>
      </c>
      <c r="I4864" s="801"/>
      <c r="J4864" s="75"/>
      <c r="K4864" s="741"/>
      <c r="L4864" s="75"/>
      <c r="M4864" s="75"/>
      <c r="N4864" s="75"/>
      <c r="O4864" s="75"/>
      <c r="P4864" s="75"/>
      <c r="Q4864" s="128" t="s">
        <v>110</v>
      </c>
      <c r="R4864" s="299">
        <v>0</v>
      </c>
      <c r="S4864" s="300">
        <v>0</v>
      </c>
      <c r="T4864" s="300">
        <v>0</v>
      </c>
      <c r="U4864" s="300">
        <v>0</v>
      </c>
      <c r="V4864" s="300">
        <v>0</v>
      </c>
      <c r="W4864" s="301">
        <v>0</v>
      </c>
      <c r="X4864" s="300">
        <v>0</v>
      </c>
      <c r="Y4864" s="300">
        <v>0</v>
      </c>
      <c r="Z4864" s="300">
        <v>0</v>
      </c>
      <c r="AA4864" s="300">
        <v>0</v>
      </c>
      <c r="AB4864" s="302">
        <v>0</v>
      </c>
      <c r="AC4864" s="302">
        <v>0</v>
      </c>
      <c r="AD4864" s="302">
        <v>0</v>
      </c>
      <c r="AE4864" s="302">
        <v>0</v>
      </c>
      <c r="AF4864" s="302">
        <v>0</v>
      </c>
      <c r="AG4864" s="302">
        <v>0</v>
      </c>
      <c r="AH4864" s="348">
        <v>0</v>
      </c>
      <c r="AI4864" s="348">
        <v>0</v>
      </c>
      <c r="AK4864" s="199"/>
      <c r="AM4864" s="11"/>
      <c r="AN4864" s="15"/>
      <c r="AO4864" s="11"/>
      <c r="AP4864" s="11"/>
    </row>
    <row r="4865" spans="3:42" outlineLevel="2" x14ac:dyDescent="0.2">
      <c r="C4865" s="252" t="s">
        <v>163</v>
      </c>
      <c r="D4865" s="119" t="s">
        <v>218</v>
      </c>
      <c r="F4865" s="767" t="s">
        <v>14</v>
      </c>
      <c r="H4865" s="797" t="s">
        <v>12</v>
      </c>
      <c r="K4865" s="164"/>
      <c r="Q4865" s="135" t="s">
        <v>110</v>
      </c>
      <c r="R4865" s="314">
        <v>0</v>
      </c>
      <c r="S4865" s="315">
        <v>0</v>
      </c>
      <c r="T4865" s="315">
        <v>0</v>
      </c>
      <c r="U4865" s="315">
        <v>0</v>
      </c>
      <c r="V4865" s="315">
        <v>0</v>
      </c>
      <c r="W4865" s="316">
        <v>0</v>
      </c>
      <c r="X4865" s="315">
        <v>0</v>
      </c>
      <c r="Y4865" s="315">
        <v>0</v>
      </c>
      <c r="Z4865" s="315">
        <v>0</v>
      </c>
      <c r="AA4865" s="315">
        <v>0</v>
      </c>
      <c r="AB4865" s="5">
        <v>0</v>
      </c>
      <c r="AC4865" s="5">
        <v>0</v>
      </c>
      <c r="AD4865" s="5">
        <v>0</v>
      </c>
      <c r="AE4865" s="5">
        <v>0</v>
      </c>
      <c r="AF4865" s="5">
        <v>0</v>
      </c>
      <c r="AG4865" s="5">
        <v>0</v>
      </c>
      <c r="AH4865" s="350">
        <v>0</v>
      </c>
      <c r="AI4865" s="350">
        <v>0</v>
      </c>
      <c r="AK4865" s="199"/>
      <c r="AM4865" s="11"/>
      <c r="AN4865" s="15"/>
      <c r="AO4865" s="11"/>
      <c r="AP4865" s="11"/>
    </row>
    <row r="4866" spans="3:42" outlineLevel="2" x14ac:dyDescent="0.2">
      <c r="C4866" s="252" t="s">
        <v>163</v>
      </c>
      <c r="D4866" s="119" t="s">
        <v>218</v>
      </c>
      <c r="F4866" s="783" t="s">
        <v>16</v>
      </c>
      <c r="G4866" s="83"/>
      <c r="H4866" s="798" t="s">
        <v>12</v>
      </c>
      <c r="I4866" s="799"/>
      <c r="J4866" s="83"/>
      <c r="K4866" s="736"/>
      <c r="L4866" s="83"/>
      <c r="M4866" s="83"/>
      <c r="N4866" s="83"/>
      <c r="O4866" s="83"/>
      <c r="P4866" s="83"/>
      <c r="Q4866" s="143" t="s">
        <v>110</v>
      </c>
      <c r="R4866" s="304">
        <v>0</v>
      </c>
      <c r="S4866" s="305">
        <v>0</v>
      </c>
      <c r="T4866" s="305">
        <v>0</v>
      </c>
      <c r="U4866" s="305">
        <v>0</v>
      </c>
      <c r="V4866" s="305">
        <v>0</v>
      </c>
      <c r="W4866" s="306">
        <v>0</v>
      </c>
      <c r="X4866" s="305">
        <v>0</v>
      </c>
      <c r="Y4866" s="305">
        <v>0</v>
      </c>
      <c r="Z4866" s="305">
        <v>0</v>
      </c>
      <c r="AA4866" s="305">
        <v>0</v>
      </c>
      <c r="AB4866" s="307">
        <v>0</v>
      </c>
      <c r="AC4866" s="307">
        <v>0</v>
      </c>
      <c r="AD4866" s="307">
        <v>0</v>
      </c>
      <c r="AE4866" s="307">
        <v>0</v>
      </c>
      <c r="AF4866" s="307">
        <v>0</v>
      </c>
      <c r="AG4866" s="307">
        <v>0</v>
      </c>
      <c r="AH4866" s="362">
        <v>0</v>
      </c>
      <c r="AI4866" s="362">
        <v>0</v>
      </c>
      <c r="AK4866" s="199"/>
      <c r="AM4866" s="11"/>
      <c r="AN4866" s="15"/>
      <c r="AO4866" s="11"/>
      <c r="AP4866" s="11"/>
    </row>
    <row r="4867" spans="3:42" outlineLevel="2" x14ac:dyDescent="0.2">
      <c r="C4867" s="252" t="s">
        <v>163</v>
      </c>
      <c r="D4867" s="119" t="s">
        <v>218</v>
      </c>
      <c r="F4867" s="12"/>
      <c r="H4867" s="797"/>
      <c r="K4867" s="164"/>
      <c r="Q4867" s="16"/>
      <c r="R4867" s="800">
        <v>0</v>
      </c>
      <c r="S4867" s="800">
        <v>0</v>
      </c>
      <c r="T4867" s="800">
        <v>0</v>
      </c>
      <c r="U4867" s="800">
        <v>0</v>
      </c>
      <c r="V4867" s="800">
        <v>0</v>
      </c>
      <c r="W4867" s="800">
        <v>0</v>
      </c>
      <c r="X4867" s="800">
        <v>0</v>
      </c>
      <c r="Y4867" s="800">
        <v>0</v>
      </c>
      <c r="Z4867" s="800">
        <v>0</v>
      </c>
      <c r="AA4867" s="800">
        <v>0</v>
      </c>
      <c r="AB4867" s="800">
        <v>0</v>
      </c>
      <c r="AC4867" s="800">
        <v>0</v>
      </c>
      <c r="AD4867" s="800">
        <v>0</v>
      </c>
      <c r="AE4867" s="800">
        <v>0</v>
      </c>
      <c r="AF4867" s="800">
        <v>0</v>
      </c>
      <c r="AG4867" s="800">
        <v>0</v>
      </c>
      <c r="AH4867" s="800">
        <v>0</v>
      </c>
      <c r="AI4867" s="800">
        <v>0</v>
      </c>
      <c r="AK4867" s="199"/>
      <c r="AM4867" s="11"/>
      <c r="AN4867" s="15"/>
      <c r="AO4867" s="11"/>
      <c r="AP4867" s="11"/>
    </row>
    <row r="4868" spans="3:42" outlineLevel="2" x14ac:dyDescent="0.2">
      <c r="C4868" s="252" t="s">
        <v>163</v>
      </c>
      <c r="D4868" s="119" t="s">
        <v>218</v>
      </c>
      <c r="F4868" s="794" t="s">
        <v>616</v>
      </c>
      <c r="AK4868" s="199"/>
      <c r="AM4868" s="11"/>
      <c r="AN4868" s="15"/>
      <c r="AO4868" s="11"/>
      <c r="AP4868" s="11"/>
    </row>
    <row r="4869" spans="3:42" outlineLevel="2" x14ac:dyDescent="0.2">
      <c r="C4869" s="252" t="s">
        <v>163</v>
      </c>
      <c r="D4869" s="119" t="s">
        <v>218</v>
      </c>
      <c r="F4869" s="761" t="s">
        <v>48</v>
      </c>
      <c r="G4869" s="75"/>
      <c r="H4869" s="796" t="s">
        <v>12</v>
      </c>
      <c r="I4869" s="228" t="s">
        <v>617</v>
      </c>
      <c r="J4869" s="75"/>
      <c r="K4869" s="741"/>
      <c r="L4869" s="75"/>
      <c r="M4869" s="75"/>
      <c r="N4869" s="75"/>
      <c r="O4869" s="75"/>
      <c r="P4869" s="75"/>
      <c r="Q4869" s="128" t="s">
        <v>110</v>
      </c>
      <c r="R4869" s="299">
        <v>0</v>
      </c>
      <c r="S4869" s="300">
        <v>0</v>
      </c>
      <c r="T4869" s="300">
        <v>0</v>
      </c>
      <c r="U4869" s="300">
        <v>0</v>
      </c>
      <c r="V4869" s="300">
        <v>0</v>
      </c>
      <c r="W4869" s="301">
        <v>0</v>
      </c>
      <c r="X4869" s="300">
        <v>0</v>
      </c>
      <c r="Y4869" s="300">
        <v>0</v>
      </c>
      <c r="Z4869" s="300">
        <v>0</v>
      </c>
      <c r="AA4869" s="300">
        <v>0</v>
      </c>
      <c r="AB4869" s="302">
        <v>0</v>
      </c>
      <c r="AC4869" s="302">
        <v>0</v>
      </c>
      <c r="AD4869" s="302">
        <v>0</v>
      </c>
      <c r="AE4869" s="302">
        <v>0</v>
      </c>
      <c r="AF4869" s="302">
        <v>0</v>
      </c>
      <c r="AG4869" s="302">
        <v>0</v>
      </c>
      <c r="AH4869" s="348">
        <v>0</v>
      </c>
      <c r="AI4869" s="348">
        <v>0</v>
      </c>
      <c r="AK4869" s="199"/>
      <c r="AM4869" s="11"/>
      <c r="AN4869" s="15"/>
      <c r="AO4869" s="11"/>
      <c r="AP4869" s="11"/>
    </row>
    <row r="4870" spans="3:42" outlineLevel="2" x14ac:dyDescent="0.2">
      <c r="C4870" s="252" t="s">
        <v>163</v>
      </c>
      <c r="D4870" s="119" t="s">
        <v>218</v>
      </c>
      <c r="F4870" s="767" t="s">
        <v>55</v>
      </c>
      <c r="H4870" s="797" t="s">
        <v>12</v>
      </c>
      <c r="I4870" s="234" t="s">
        <v>617</v>
      </c>
      <c r="K4870" s="164"/>
      <c r="Q4870" s="135" t="s">
        <v>110</v>
      </c>
      <c r="R4870" s="314">
        <v>0</v>
      </c>
      <c r="S4870" s="315">
        <v>0</v>
      </c>
      <c r="T4870" s="315">
        <v>0</v>
      </c>
      <c r="U4870" s="315">
        <v>0</v>
      </c>
      <c r="V4870" s="315">
        <v>0</v>
      </c>
      <c r="W4870" s="316">
        <v>0</v>
      </c>
      <c r="X4870" s="315">
        <v>0</v>
      </c>
      <c r="Y4870" s="315">
        <v>0</v>
      </c>
      <c r="Z4870" s="315">
        <v>0</v>
      </c>
      <c r="AA4870" s="315">
        <v>0</v>
      </c>
      <c r="AB4870" s="5">
        <v>0</v>
      </c>
      <c r="AC4870" s="5">
        <v>0</v>
      </c>
      <c r="AD4870" s="5">
        <v>0</v>
      </c>
      <c r="AE4870" s="5">
        <v>0</v>
      </c>
      <c r="AF4870" s="5">
        <v>0</v>
      </c>
      <c r="AG4870" s="5">
        <v>0</v>
      </c>
      <c r="AH4870" s="350">
        <v>0</v>
      </c>
      <c r="AI4870" s="350">
        <v>0</v>
      </c>
      <c r="AK4870" s="199"/>
      <c r="AM4870" s="11"/>
      <c r="AN4870" s="15"/>
      <c r="AO4870" s="11"/>
      <c r="AP4870" s="11"/>
    </row>
    <row r="4871" spans="3:42" outlineLevel="2" x14ac:dyDescent="0.2">
      <c r="C4871" s="252" t="s">
        <v>163</v>
      </c>
      <c r="D4871" s="119" t="s">
        <v>218</v>
      </c>
      <c r="F4871" s="783" t="s">
        <v>57</v>
      </c>
      <c r="G4871" s="83"/>
      <c r="H4871" s="798" t="s">
        <v>12</v>
      </c>
      <c r="I4871" s="240" t="s">
        <v>617</v>
      </c>
      <c r="J4871" s="83"/>
      <c r="K4871" s="736"/>
      <c r="L4871" s="83"/>
      <c r="M4871" s="83"/>
      <c r="N4871" s="83"/>
      <c r="O4871" s="83"/>
      <c r="P4871" s="83"/>
      <c r="Q4871" s="143" t="s">
        <v>110</v>
      </c>
      <c r="R4871" s="304">
        <v>0</v>
      </c>
      <c r="S4871" s="305">
        <v>0</v>
      </c>
      <c r="T4871" s="305">
        <v>0</v>
      </c>
      <c r="U4871" s="305">
        <v>0</v>
      </c>
      <c r="V4871" s="305">
        <v>0</v>
      </c>
      <c r="W4871" s="306">
        <v>0</v>
      </c>
      <c r="X4871" s="305">
        <v>0</v>
      </c>
      <c r="Y4871" s="305">
        <v>0</v>
      </c>
      <c r="Z4871" s="305">
        <v>0</v>
      </c>
      <c r="AA4871" s="305">
        <v>0</v>
      </c>
      <c r="AB4871" s="307">
        <v>0</v>
      </c>
      <c r="AC4871" s="307">
        <v>0</v>
      </c>
      <c r="AD4871" s="307">
        <v>0</v>
      </c>
      <c r="AE4871" s="307">
        <v>0</v>
      </c>
      <c r="AF4871" s="307">
        <v>0</v>
      </c>
      <c r="AG4871" s="307">
        <v>0</v>
      </c>
      <c r="AH4871" s="362">
        <v>0</v>
      </c>
      <c r="AI4871" s="362">
        <v>0</v>
      </c>
      <c r="AK4871" s="199"/>
      <c r="AM4871" s="11"/>
      <c r="AN4871" s="15"/>
      <c r="AO4871" s="11"/>
      <c r="AP4871" s="11"/>
    </row>
    <row r="4872" spans="3:42" outlineLevel="2" x14ac:dyDescent="0.2">
      <c r="C4872" s="252" t="s">
        <v>163</v>
      </c>
      <c r="D4872" s="119" t="s">
        <v>218</v>
      </c>
      <c r="F4872" s="802" t="s">
        <v>626</v>
      </c>
      <c r="R4872" s="800">
        <v>0</v>
      </c>
      <c r="S4872" s="800">
        <v>0</v>
      </c>
      <c r="T4872" s="800">
        <v>0</v>
      </c>
      <c r="U4872" s="800">
        <v>0</v>
      </c>
      <c r="V4872" s="800">
        <v>0</v>
      </c>
      <c r="W4872" s="800">
        <v>0</v>
      </c>
      <c r="X4872" s="800">
        <v>0</v>
      </c>
      <c r="Y4872" s="800">
        <v>0</v>
      </c>
      <c r="Z4872" s="800">
        <v>0</v>
      </c>
      <c r="AA4872" s="800">
        <v>0</v>
      </c>
      <c r="AB4872" s="800">
        <v>0</v>
      </c>
      <c r="AC4872" s="800">
        <v>0</v>
      </c>
      <c r="AD4872" s="800">
        <v>0</v>
      </c>
      <c r="AE4872" s="800">
        <v>0</v>
      </c>
      <c r="AF4872" s="800">
        <v>0</v>
      </c>
      <c r="AG4872" s="800">
        <v>0</v>
      </c>
      <c r="AH4872" s="800">
        <v>0</v>
      </c>
      <c r="AI4872" s="800">
        <v>0</v>
      </c>
      <c r="AK4872" s="199"/>
      <c r="AM4872" s="11"/>
      <c r="AN4872" s="15"/>
      <c r="AO4872" s="11"/>
      <c r="AP4872" s="11"/>
    </row>
    <row r="4873" spans="3:42" outlineLevel="2" x14ac:dyDescent="0.2">
      <c r="C4873" s="252" t="s">
        <v>163</v>
      </c>
      <c r="D4873" s="119" t="s">
        <v>218</v>
      </c>
      <c r="R4873" s="5"/>
      <c r="S4873" s="5"/>
      <c r="T4873" s="5"/>
      <c r="U4873" s="5"/>
      <c r="V4873" s="5"/>
      <c r="W4873" s="5"/>
      <c r="X4873" s="5"/>
      <c r="Y4873" s="5"/>
      <c r="AK4873" s="199"/>
      <c r="AM4873" s="11"/>
      <c r="AN4873" s="15"/>
      <c r="AO4873" s="11"/>
      <c r="AP4873" s="11"/>
    </row>
    <row r="4874" spans="3:42" outlineLevel="2" x14ac:dyDescent="0.2">
      <c r="C4874" s="252" t="s">
        <v>163</v>
      </c>
      <c r="D4874" s="119" t="s">
        <v>218</v>
      </c>
      <c r="F4874" s="789" t="s">
        <v>635</v>
      </c>
      <c r="G4874" s="790"/>
      <c r="H4874" s="803"/>
      <c r="I4874" s="790"/>
      <c r="J4874" s="790"/>
      <c r="K4874" s="792"/>
      <c r="L4874" s="789"/>
      <c r="M4874" s="789"/>
      <c r="N4874" s="789"/>
      <c r="O4874" s="789"/>
      <c r="P4874" s="789"/>
      <c r="Q4874" s="792"/>
      <c r="R4874" s="793"/>
      <c r="S4874" s="793"/>
      <c r="T4874" s="793"/>
      <c r="U4874" s="793"/>
      <c r="V4874" s="793"/>
      <c r="W4874" s="793"/>
      <c r="X4874" s="793"/>
      <c r="Y4874" s="793"/>
      <c r="Z4874" s="793"/>
      <c r="AA4874" s="793"/>
      <c r="AB4874" s="793"/>
      <c r="AC4874" s="793"/>
      <c r="AD4874" s="793"/>
      <c r="AE4874" s="793"/>
      <c r="AF4874" s="793"/>
      <c r="AG4874" s="793"/>
      <c r="AH4874" s="789"/>
      <c r="AI4874" s="789"/>
      <c r="AK4874" s="199"/>
      <c r="AM4874" s="11"/>
      <c r="AN4874" s="15"/>
      <c r="AO4874" s="11"/>
      <c r="AP4874" s="11"/>
    </row>
    <row r="4875" spans="3:42" outlineLevel="2" x14ac:dyDescent="0.2">
      <c r="C4875" s="252" t="s">
        <v>163</v>
      </c>
      <c r="D4875" s="119" t="s">
        <v>218</v>
      </c>
      <c r="F4875" t="s">
        <v>620</v>
      </c>
      <c r="AK4875" s="199"/>
      <c r="AM4875" s="11"/>
      <c r="AN4875" s="15"/>
      <c r="AO4875" s="11"/>
      <c r="AP4875" s="11"/>
    </row>
    <row r="4876" spans="3:42" outlineLevel="2" x14ac:dyDescent="0.2">
      <c r="C4876" s="252" t="s">
        <v>163</v>
      </c>
      <c r="D4876" s="119" t="s">
        <v>218</v>
      </c>
      <c r="F4876" s="761" t="s">
        <v>48</v>
      </c>
      <c r="G4876" s="75"/>
      <c r="H4876" s="796" t="s">
        <v>636</v>
      </c>
      <c r="I4876" s="801"/>
      <c r="J4876" s="75"/>
      <c r="K4876" s="741"/>
      <c r="L4876" s="75"/>
      <c r="M4876" s="75"/>
      <c r="N4876" s="75"/>
      <c r="O4876" s="75"/>
      <c r="P4876" s="75"/>
      <c r="Q4876" s="128" t="s">
        <v>536</v>
      </c>
      <c r="R4876" s="804">
        <v>0</v>
      </c>
      <c r="S4876" s="805">
        <v>0</v>
      </c>
      <c r="T4876" s="805">
        <v>0</v>
      </c>
      <c r="U4876" s="805">
        <v>0</v>
      </c>
      <c r="V4876" s="805">
        <v>0</v>
      </c>
      <c r="W4876" s="806">
        <v>0</v>
      </c>
      <c r="X4876" s="805">
        <v>0</v>
      </c>
      <c r="Y4876" s="805">
        <v>0</v>
      </c>
      <c r="Z4876" s="805">
        <v>0</v>
      </c>
      <c r="AA4876" s="805">
        <v>0</v>
      </c>
      <c r="AB4876" s="805">
        <v>0</v>
      </c>
      <c r="AC4876" s="805">
        <v>0</v>
      </c>
      <c r="AD4876" s="805">
        <v>0</v>
      </c>
      <c r="AE4876" s="805">
        <v>0</v>
      </c>
      <c r="AF4876" s="805">
        <v>0</v>
      </c>
      <c r="AG4876" s="805">
        <v>0</v>
      </c>
      <c r="AH4876" s="808">
        <v>0</v>
      </c>
      <c r="AI4876" s="808">
        <v>0</v>
      </c>
      <c r="AK4876" s="199"/>
      <c r="AM4876" s="11"/>
      <c r="AN4876" s="15"/>
      <c r="AO4876" s="11"/>
      <c r="AP4876" s="11"/>
    </row>
    <row r="4877" spans="3:42" outlineLevel="2" x14ac:dyDescent="0.2">
      <c r="C4877" s="252" t="s">
        <v>163</v>
      </c>
      <c r="D4877" s="119" t="s">
        <v>218</v>
      </c>
      <c r="F4877" s="767" t="s">
        <v>55</v>
      </c>
      <c r="H4877" s="797" t="s">
        <v>636</v>
      </c>
      <c r="K4877" s="164"/>
      <c r="Q4877" s="135" t="s">
        <v>536</v>
      </c>
      <c r="R4877" s="809">
        <v>0</v>
      </c>
      <c r="S4877" s="810">
        <v>0</v>
      </c>
      <c r="T4877" s="810">
        <v>0</v>
      </c>
      <c r="U4877" s="810">
        <v>0</v>
      </c>
      <c r="V4877" s="810">
        <v>0</v>
      </c>
      <c r="W4877" s="811">
        <v>0</v>
      </c>
      <c r="X4877" s="810">
        <v>0</v>
      </c>
      <c r="Y4877" s="810">
        <v>0</v>
      </c>
      <c r="Z4877" s="810">
        <v>0</v>
      </c>
      <c r="AA4877" s="810">
        <v>0</v>
      </c>
      <c r="AB4877" s="810">
        <v>0</v>
      </c>
      <c r="AC4877" s="810">
        <v>0</v>
      </c>
      <c r="AD4877" s="810">
        <v>0</v>
      </c>
      <c r="AE4877" s="810">
        <v>0</v>
      </c>
      <c r="AF4877" s="810">
        <v>0</v>
      </c>
      <c r="AG4877" s="810">
        <v>0</v>
      </c>
      <c r="AH4877" s="812">
        <v>0</v>
      </c>
      <c r="AI4877" s="812">
        <v>0</v>
      </c>
      <c r="AK4877" s="199"/>
      <c r="AM4877" s="11"/>
      <c r="AN4877" s="15"/>
      <c r="AO4877" s="11"/>
      <c r="AP4877" s="11"/>
    </row>
    <row r="4878" spans="3:42" outlineLevel="2" x14ac:dyDescent="0.2">
      <c r="C4878" s="252" t="s">
        <v>163</v>
      </c>
      <c r="D4878" s="119" t="s">
        <v>218</v>
      </c>
      <c r="F4878" s="783" t="s">
        <v>57</v>
      </c>
      <c r="G4878" s="83"/>
      <c r="H4878" s="798" t="s">
        <v>636</v>
      </c>
      <c r="I4878" s="799"/>
      <c r="J4878" s="83"/>
      <c r="K4878" s="736"/>
      <c r="L4878" s="83"/>
      <c r="M4878" s="83"/>
      <c r="N4878" s="83"/>
      <c r="O4878" s="83"/>
      <c r="P4878" s="83"/>
      <c r="Q4878" s="143" t="s">
        <v>536</v>
      </c>
      <c r="R4878" s="813">
        <v>0</v>
      </c>
      <c r="S4878" s="814">
        <v>0</v>
      </c>
      <c r="T4878" s="814">
        <v>0</v>
      </c>
      <c r="U4878" s="814">
        <v>0</v>
      </c>
      <c r="V4878" s="814">
        <v>0</v>
      </c>
      <c r="W4878" s="815">
        <v>0</v>
      </c>
      <c r="X4878" s="814">
        <v>0</v>
      </c>
      <c r="Y4878" s="814">
        <v>0</v>
      </c>
      <c r="Z4878" s="814">
        <v>0</v>
      </c>
      <c r="AA4878" s="814">
        <v>0</v>
      </c>
      <c r="AB4878" s="814">
        <v>0</v>
      </c>
      <c r="AC4878" s="814">
        <v>0</v>
      </c>
      <c r="AD4878" s="814">
        <v>0</v>
      </c>
      <c r="AE4878" s="814">
        <v>0</v>
      </c>
      <c r="AF4878" s="814">
        <v>0</v>
      </c>
      <c r="AG4878" s="814">
        <v>0</v>
      </c>
      <c r="AH4878" s="816">
        <v>0</v>
      </c>
      <c r="AI4878" s="816">
        <v>0</v>
      </c>
      <c r="AK4878" s="199"/>
      <c r="AM4878" s="11"/>
      <c r="AN4878" s="15"/>
      <c r="AO4878" s="11"/>
      <c r="AP4878" s="11"/>
    </row>
    <row r="4879" spans="3:42" outlineLevel="2" x14ac:dyDescent="0.2">
      <c r="C4879" s="252" t="s">
        <v>163</v>
      </c>
      <c r="D4879" s="119" t="s">
        <v>218</v>
      </c>
      <c r="F4879" s="12"/>
      <c r="H4879" s="817"/>
      <c r="K4879" s="16"/>
      <c r="Q4879" s="16"/>
      <c r="R4879" s="818"/>
      <c r="S4879" s="818"/>
      <c r="T4879" s="818"/>
      <c r="U4879" s="818"/>
      <c r="V4879" s="818"/>
      <c r="W4879" s="818"/>
      <c r="X4879" s="818"/>
      <c r="Y4879" s="818"/>
      <c r="Z4879" s="818"/>
      <c r="AA4879" s="818"/>
      <c r="AB4879" s="818"/>
      <c r="AC4879" s="818"/>
      <c r="AD4879" s="818"/>
      <c r="AE4879" s="818"/>
      <c r="AF4879" s="818"/>
      <c r="AG4879" s="818"/>
      <c r="AH4879" s="818"/>
      <c r="AI4879" s="818"/>
      <c r="AK4879" s="199"/>
      <c r="AM4879" s="11"/>
      <c r="AN4879" s="15"/>
      <c r="AO4879" s="11"/>
      <c r="AP4879" s="11"/>
    </row>
    <row r="4880" spans="3:42" x14ac:dyDescent="0.2">
      <c r="C4880" s="252" t="s">
        <v>152</v>
      </c>
      <c r="D4880" s="754" t="s">
        <v>152</v>
      </c>
      <c r="E4880" s="67"/>
      <c r="F4880" s="67"/>
      <c r="G4880" s="67"/>
      <c r="H4880" s="755" t="s">
        <v>152</v>
      </c>
      <c r="I4880" s="67"/>
      <c r="J4880" s="67"/>
      <c r="K4880" s="102"/>
      <c r="L4880" s="67"/>
      <c r="M4880" s="67"/>
      <c r="N4880" s="67"/>
      <c r="O4880" s="67"/>
      <c r="P4880" s="67"/>
      <c r="Q4880" s="102"/>
      <c r="R4880" s="67"/>
      <c r="S4880" s="67"/>
      <c r="T4880" s="67"/>
      <c r="U4880" s="67"/>
      <c r="V4880" s="67"/>
      <c r="W4880" s="67"/>
      <c r="X4880" s="67"/>
      <c r="Y4880" s="67"/>
      <c r="Z4880" s="67"/>
      <c r="AA4880" s="67"/>
      <c r="AB4880" s="67"/>
      <c r="AC4880" s="67"/>
      <c r="AD4880" s="67"/>
      <c r="AE4880" s="67"/>
      <c r="AF4880" s="67"/>
      <c r="AG4880" s="67"/>
      <c r="AH4880" s="67"/>
      <c r="AI4880" s="67"/>
      <c r="AK4880" s="199"/>
      <c r="AM4880" s="11"/>
      <c r="AN4880" s="15"/>
      <c r="AO4880" s="11"/>
      <c r="AP4880" s="11"/>
    </row>
    <row r="4881" spans="3:42" outlineLevel="1" x14ac:dyDescent="0.2">
      <c r="C4881" s="252" t="s">
        <v>152</v>
      </c>
      <c r="D4881" s="119" t="s">
        <v>152</v>
      </c>
      <c r="F4881" s="121" t="s">
        <v>597</v>
      </c>
      <c r="G4881" s="756"/>
      <c r="H4881" s="757"/>
      <c r="I4881" s="756"/>
      <c r="J4881" s="756"/>
      <c r="K4881" s="758"/>
      <c r="L4881" s="759"/>
      <c r="M4881" s="759"/>
      <c r="N4881" s="759"/>
      <c r="O4881" s="759"/>
      <c r="P4881" s="759"/>
      <c r="Q4881" s="758"/>
      <c r="R4881" s="760"/>
      <c r="S4881" s="760"/>
      <c r="T4881" s="760"/>
      <c r="U4881" s="760"/>
      <c r="V4881" s="760"/>
      <c r="W4881" s="760"/>
      <c r="X4881" s="760"/>
      <c r="Y4881" s="760"/>
      <c r="Z4881" s="760"/>
      <c r="AA4881" s="760"/>
      <c r="AB4881" s="760"/>
      <c r="AC4881" s="760"/>
      <c r="AD4881" s="760"/>
      <c r="AE4881" s="760"/>
      <c r="AF4881" s="760"/>
      <c r="AG4881" s="760"/>
      <c r="AH4881" s="759"/>
      <c r="AI4881" s="759"/>
      <c r="AK4881" s="199"/>
      <c r="AM4881" s="11"/>
      <c r="AN4881" s="15"/>
      <c r="AO4881" s="11"/>
      <c r="AP4881" s="11"/>
    </row>
    <row r="4882" spans="3:42" outlineLevel="2" x14ac:dyDescent="0.2">
      <c r="C4882" s="252" t="s">
        <v>152</v>
      </c>
      <c r="D4882" s="119" t="s">
        <v>152</v>
      </c>
      <c r="F4882" s="12"/>
      <c r="G4882" s="149" t="s">
        <v>598</v>
      </c>
      <c r="H4882" s="72" t="s">
        <v>48</v>
      </c>
      <c r="I4882" s="8" t="s">
        <v>451</v>
      </c>
      <c r="J4882" s="8" t="s">
        <v>599</v>
      </c>
      <c r="K4882" s="8" t="s">
        <v>61</v>
      </c>
      <c r="AK4882" s="199"/>
      <c r="AM4882" s="11"/>
      <c r="AN4882" s="15"/>
      <c r="AO4882" s="11"/>
      <c r="AP4882" s="11"/>
    </row>
    <row r="4883" spans="3:42" outlineLevel="2" x14ac:dyDescent="0.2">
      <c r="C4883" s="252" t="s">
        <v>152</v>
      </c>
      <c r="D4883" s="119" t="s">
        <v>152</v>
      </c>
      <c r="F4883" s="761" t="s">
        <v>129</v>
      </c>
      <c r="G4883" s="762" t="s">
        <v>130</v>
      </c>
      <c r="H4883" s="763">
        <v>0</v>
      </c>
      <c r="I4883" s="764">
        <v>1</v>
      </c>
      <c r="J4883" s="765">
        <v>1</v>
      </c>
      <c r="K4883" s="766"/>
      <c r="AK4883" s="199"/>
      <c r="AM4883" s="11"/>
      <c r="AN4883" s="15"/>
      <c r="AO4883" s="11"/>
      <c r="AP4883" s="11"/>
    </row>
    <row r="4884" spans="3:42" outlineLevel="2" x14ac:dyDescent="0.2">
      <c r="C4884" s="252" t="s">
        <v>152</v>
      </c>
      <c r="D4884" s="119" t="s">
        <v>152</v>
      </c>
      <c r="F4884" s="767" t="s">
        <v>128</v>
      </c>
      <c r="G4884" s="611" t="s">
        <v>130</v>
      </c>
      <c r="H4884" s="768">
        <v>0</v>
      </c>
      <c r="I4884" s="769">
        <v>1</v>
      </c>
      <c r="J4884" s="770">
        <v>1</v>
      </c>
      <c r="K4884" s="771"/>
      <c r="AK4884" s="199"/>
      <c r="AM4884" s="11"/>
      <c r="AN4884" s="15"/>
      <c r="AO4884" s="11"/>
      <c r="AP4884" s="11"/>
    </row>
    <row r="4885" spans="3:42" outlineLevel="2" x14ac:dyDescent="0.2">
      <c r="C4885" s="252" t="s">
        <v>152</v>
      </c>
      <c r="D4885" s="119" t="s">
        <v>152</v>
      </c>
      <c r="F4885" s="767" t="s">
        <v>600</v>
      </c>
      <c r="G4885" s="611" t="s">
        <v>583</v>
      </c>
      <c r="H4885" s="772">
        <v>0</v>
      </c>
      <c r="I4885" s="773">
        <v>0</v>
      </c>
      <c r="J4885" s="774">
        <v>0</v>
      </c>
      <c r="K4885" s="775">
        <v>0</v>
      </c>
      <c r="AK4885" s="199"/>
      <c r="AM4885" s="11"/>
      <c r="AN4885" s="15"/>
      <c r="AO4885" s="11"/>
      <c r="AP4885" s="11"/>
    </row>
    <row r="4886" spans="3:42" outlineLevel="2" x14ac:dyDescent="0.2">
      <c r="C4886" s="252" t="s">
        <v>152</v>
      </c>
      <c r="D4886" s="119" t="s">
        <v>152</v>
      </c>
      <c r="F4886" s="767" t="s">
        <v>64</v>
      </c>
      <c r="G4886" s="611" t="s">
        <v>583</v>
      </c>
      <c r="H4886" s="776">
        <v>0</v>
      </c>
      <c r="I4886" s="773">
        <v>0</v>
      </c>
      <c r="J4886" s="774">
        <v>0</v>
      </c>
      <c r="K4886" s="771"/>
      <c r="AK4886" s="199"/>
      <c r="AM4886" s="11"/>
      <c r="AN4886" s="15"/>
      <c r="AO4886" s="11"/>
      <c r="AP4886" s="11"/>
    </row>
    <row r="4887" spans="3:42" outlineLevel="2" x14ac:dyDescent="0.2">
      <c r="C4887" s="252" t="s">
        <v>152</v>
      </c>
      <c r="D4887" s="119" t="s">
        <v>152</v>
      </c>
      <c r="F4887" s="767" t="s">
        <v>601</v>
      </c>
      <c r="G4887" s="611" t="s">
        <v>583</v>
      </c>
      <c r="H4887" s="776">
        <v>0</v>
      </c>
      <c r="I4887" s="773">
        <v>0</v>
      </c>
      <c r="J4887" s="774">
        <v>0</v>
      </c>
      <c r="K4887" s="771"/>
      <c r="AK4887" s="199"/>
      <c r="AM4887" s="11"/>
      <c r="AN4887" s="15"/>
      <c r="AO4887" s="11"/>
      <c r="AP4887" s="11"/>
    </row>
    <row r="4888" spans="3:42" outlineLevel="2" x14ac:dyDescent="0.2">
      <c r="C4888" s="252" t="s">
        <v>152</v>
      </c>
      <c r="D4888" s="119" t="s">
        <v>152</v>
      </c>
      <c r="F4888" s="767" t="s">
        <v>602</v>
      </c>
      <c r="G4888" s="611" t="s">
        <v>130</v>
      </c>
      <c r="H4888" s="778">
        <v>0</v>
      </c>
      <c r="I4888" s="769">
        <v>0</v>
      </c>
      <c r="J4888" s="769">
        <v>0</v>
      </c>
      <c r="K4888" s="771"/>
      <c r="AK4888" s="199"/>
      <c r="AM4888" s="11"/>
      <c r="AN4888" s="15"/>
      <c r="AO4888" s="11"/>
      <c r="AP4888" s="11"/>
    </row>
    <row r="4889" spans="3:42" outlineLevel="2" x14ac:dyDescent="0.2">
      <c r="C4889" s="252" t="s">
        <v>152</v>
      </c>
      <c r="D4889" s="119" t="s">
        <v>152</v>
      </c>
      <c r="F4889" s="767" t="s">
        <v>603</v>
      </c>
      <c r="G4889" s="611" t="s">
        <v>583</v>
      </c>
      <c r="H4889" s="776">
        <v>0</v>
      </c>
      <c r="I4889" s="773">
        <v>0</v>
      </c>
      <c r="J4889" s="774">
        <v>0</v>
      </c>
      <c r="K4889" s="771"/>
      <c r="AK4889" s="199"/>
      <c r="AM4889" s="11"/>
      <c r="AN4889" s="15"/>
      <c r="AO4889" s="11"/>
      <c r="AP4889" s="11"/>
    </row>
    <row r="4890" spans="3:42" outlineLevel="2" x14ac:dyDescent="0.2">
      <c r="C4890" s="252" t="s">
        <v>152</v>
      </c>
      <c r="D4890" s="119" t="s">
        <v>152</v>
      </c>
      <c r="F4890" s="767" t="s">
        <v>604</v>
      </c>
      <c r="G4890" s="611"/>
      <c r="H4890" s="773">
        <v>0</v>
      </c>
      <c r="I4890" s="773">
        <v>0</v>
      </c>
      <c r="J4890" s="773">
        <v>0</v>
      </c>
      <c r="K4890" s="771"/>
      <c r="AK4890" s="199"/>
      <c r="AM4890" s="11"/>
      <c r="AN4890" s="15"/>
      <c r="AO4890" s="11"/>
      <c r="AP4890" s="11"/>
    </row>
    <row r="4891" spans="3:42" outlineLevel="2" x14ac:dyDescent="0.2">
      <c r="C4891" s="252" t="s">
        <v>152</v>
      </c>
      <c r="D4891" s="119" t="s">
        <v>152</v>
      </c>
      <c r="F4891" s="767" t="s">
        <v>605</v>
      </c>
      <c r="G4891" s="611"/>
      <c r="H4891" s="779"/>
      <c r="I4891" s="780"/>
      <c r="J4891" s="781"/>
      <c r="K4891" s="782">
        <v>0</v>
      </c>
      <c r="AK4891" s="199"/>
      <c r="AM4891" s="11"/>
      <c r="AN4891" s="15"/>
      <c r="AO4891" s="11"/>
      <c r="AP4891" s="11"/>
    </row>
    <row r="4892" spans="3:42" outlineLevel="2" x14ac:dyDescent="0.2">
      <c r="C4892" s="252" t="s">
        <v>152</v>
      </c>
      <c r="D4892" s="119" t="s">
        <v>152</v>
      </c>
      <c r="F4892" s="783" t="s">
        <v>606</v>
      </c>
      <c r="G4892" s="619" t="s">
        <v>130</v>
      </c>
      <c r="H4892" s="784" t="e">
        <v>#N/A</v>
      </c>
      <c r="I4892" s="785" t="e">
        <v>#N/A</v>
      </c>
      <c r="J4892" s="786" t="e">
        <v>#N/A</v>
      </c>
      <c r="K4892" s="787"/>
      <c r="AK4892" s="199"/>
      <c r="AM4892" s="11"/>
      <c r="AN4892" s="15"/>
      <c r="AO4892" s="11"/>
      <c r="AP4892" s="11"/>
    </row>
    <row r="4893" spans="3:42" outlineLevel="2" x14ac:dyDescent="0.2">
      <c r="C4893" s="252" t="s">
        <v>152</v>
      </c>
      <c r="D4893" s="119" t="s">
        <v>152</v>
      </c>
      <c r="H4893"/>
      <c r="I4893"/>
      <c r="K4893"/>
      <c r="AK4893" s="199"/>
      <c r="AM4893" s="11"/>
      <c r="AN4893" s="15"/>
      <c r="AO4893" s="11"/>
      <c r="AP4893" s="11"/>
    </row>
    <row r="4894" spans="3:42" outlineLevel="1" x14ac:dyDescent="0.2">
      <c r="C4894" s="252" t="s">
        <v>152</v>
      </c>
      <c r="D4894" s="119" t="s">
        <v>152</v>
      </c>
      <c r="F4894" s="121" t="s">
        <v>607</v>
      </c>
      <c r="G4894" s="756"/>
      <c r="H4894" s="757"/>
      <c r="I4894" s="788"/>
      <c r="J4894" s="756"/>
      <c r="K4894" s="758"/>
      <c r="L4894" s="759"/>
      <c r="M4894" s="759"/>
      <c r="N4894" s="759"/>
      <c r="O4894" s="759"/>
      <c r="P4894" s="759"/>
      <c r="Q4894" s="758"/>
      <c r="R4894" s="760"/>
      <c r="S4894" s="760"/>
      <c r="T4894" s="760"/>
      <c r="U4894" s="760"/>
      <c r="V4894" s="760"/>
      <c r="W4894" s="760"/>
      <c r="X4894" s="760"/>
      <c r="Y4894" s="760"/>
      <c r="Z4894" s="760"/>
      <c r="AA4894" s="760"/>
      <c r="AB4894" s="760"/>
      <c r="AC4894" s="760"/>
      <c r="AD4894" s="760"/>
      <c r="AE4894" s="760"/>
      <c r="AF4894" s="760"/>
      <c r="AG4894" s="760"/>
      <c r="AH4894" s="759"/>
      <c r="AI4894" s="759"/>
      <c r="AK4894" s="199"/>
      <c r="AM4894" s="11"/>
      <c r="AN4894" s="15"/>
      <c r="AO4894" s="11"/>
      <c r="AP4894" s="11"/>
    </row>
    <row r="4895" spans="3:42" outlineLevel="2" x14ac:dyDescent="0.2">
      <c r="C4895" s="252" t="s">
        <v>152</v>
      </c>
      <c r="D4895" s="119" t="s">
        <v>152</v>
      </c>
      <c r="F4895" s="789" t="s">
        <v>608</v>
      </c>
      <c r="G4895" s="790"/>
      <c r="H4895" s="791" t="s">
        <v>609</v>
      </c>
      <c r="I4895" s="791"/>
      <c r="J4895" s="790"/>
      <c r="K4895" s="792"/>
      <c r="L4895" s="789"/>
      <c r="M4895" s="789"/>
      <c r="N4895" s="789"/>
      <c r="O4895" s="789"/>
      <c r="P4895" s="789"/>
      <c r="Q4895" s="792"/>
      <c r="R4895" s="793"/>
      <c r="S4895" s="793"/>
      <c r="T4895" s="793"/>
      <c r="U4895" s="793"/>
      <c r="V4895" s="793"/>
      <c r="W4895" s="793"/>
      <c r="X4895" s="793"/>
      <c r="Y4895" s="793"/>
      <c r="Z4895" s="793"/>
      <c r="AA4895" s="793"/>
      <c r="AB4895" s="793"/>
      <c r="AC4895" s="793"/>
      <c r="AD4895" s="793"/>
      <c r="AE4895" s="793"/>
      <c r="AF4895" s="793"/>
      <c r="AG4895" s="793"/>
      <c r="AH4895" s="789"/>
      <c r="AI4895" s="789"/>
      <c r="AK4895" s="199"/>
      <c r="AM4895" s="11"/>
      <c r="AN4895" s="15"/>
      <c r="AO4895" s="11"/>
      <c r="AP4895" s="11"/>
    </row>
    <row r="4896" spans="3:42" ht="14.25" customHeight="1" outlineLevel="2" x14ac:dyDescent="0.2">
      <c r="C4896" s="252" t="s">
        <v>152</v>
      </c>
      <c r="D4896" s="119" t="s">
        <v>152</v>
      </c>
      <c r="F4896" s="794" t="s">
        <v>610</v>
      </c>
      <c r="H4896" s="795"/>
      <c r="AK4896" s="199"/>
      <c r="AM4896" s="11"/>
      <c r="AN4896" s="15"/>
      <c r="AO4896" s="11"/>
      <c r="AP4896" s="11"/>
    </row>
    <row r="4897" spans="3:42" outlineLevel="2" x14ac:dyDescent="0.2">
      <c r="C4897" s="252" t="s">
        <v>152</v>
      </c>
      <c r="D4897" s="119" t="s">
        <v>152</v>
      </c>
      <c r="F4897" s="761" t="s">
        <v>62</v>
      </c>
      <c r="G4897" s="75"/>
      <c r="H4897" s="796" t="s">
        <v>10</v>
      </c>
      <c r="I4897" s="796" t="s">
        <v>611</v>
      </c>
      <c r="J4897" s="75"/>
      <c r="K4897" s="741"/>
      <c r="L4897" s="75"/>
      <c r="M4897" s="75"/>
      <c r="N4897" s="75"/>
      <c r="O4897" s="75"/>
      <c r="P4897" s="75"/>
      <c r="Q4897" s="128" t="s">
        <v>110</v>
      </c>
      <c r="R4897" s="299">
        <v>0</v>
      </c>
      <c r="S4897" s="300">
        <v>0</v>
      </c>
      <c r="T4897" s="300">
        <v>0</v>
      </c>
      <c r="U4897" s="300">
        <v>0</v>
      </c>
      <c r="V4897" s="300">
        <v>0</v>
      </c>
      <c r="W4897" s="301">
        <v>0</v>
      </c>
      <c r="X4897" s="300">
        <v>0</v>
      </c>
      <c r="Y4897" s="300">
        <v>0</v>
      </c>
      <c r="Z4897" s="300">
        <v>0</v>
      </c>
      <c r="AA4897" s="300">
        <v>0</v>
      </c>
      <c r="AB4897" s="302">
        <v>0</v>
      </c>
      <c r="AC4897" s="302">
        <v>0</v>
      </c>
      <c r="AD4897" s="302">
        <v>0</v>
      </c>
      <c r="AE4897" s="302">
        <v>0</v>
      </c>
      <c r="AF4897" s="302">
        <v>0</v>
      </c>
      <c r="AG4897" s="302">
        <v>0</v>
      </c>
      <c r="AH4897" s="348">
        <v>0</v>
      </c>
      <c r="AI4897" s="348">
        <v>0</v>
      </c>
      <c r="AK4897" s="199"/>
      <c r="AM4897" s="11"/>
      <c r="AN4897" s="15"/>
      <c r="AO4897" s="11"/>
      <c r="AP4897" s="11"/>
    </row>
    <row r="4898" spans="3:42" outlineLevel="2" x14ac:dyDescent="0.2">
      <c r="C4898" s="252" t="s">
        <v>152</v>
      </c>
      <c r="D4898" s="119" t="s">
        <v>152</v>
      </c>
      <c r="F4898" s="767" t="s">
        <v>188</v>
      </c>
      <c r="H4898" s="797" t="s">
        <v>10</v>
      </c>
      <c r="I4898" s="797" t="s">
        <v>612</v>
      </c>
      <c r="K4898" s="164"/>
      <c r="Q4898" s="135" t="s">
        <v>110</v>
      </c>
      <c r="R4898" s="314">
        <v>0</v>
      </c>
      <c r="S4898" s="315">
        <v>0</v>
      </c>
      <c r="T4898" s="315">
        <v>0</v>
      </c>
      <c r="U4898" s="315">
        <v>0</v>
      </c>
      <c r="V4898" s="315">
        <v>0</v>
      </c>
      <c r="W4898" s="316">
        <v>0</v>
      </c>
      <c r="X4898" s="315">
        <v>0</v>
      </c>
      <c r="Y4898" s="315">
        <v>0</v>
      </c>
      <c r="Z4898" s="315">
        <v>0</v>
      </c>
      <c r="AA4898" s="315">
        <v>0</v>
      </c>
      <c r="AB4898" s="5">
        <v>0</v>
      </c>
      <c r="AC4898" s="5">
        <v>0</v>
      </c>
      <c r="AD4898" s="5">
        <v>0</v>
      </c>
      <c r="AE4898" s="5">
        <v>0</v>
      </c>
      <c r="AF4898" s="5">
        <v>0</v>
      </c>
      <c r="AG4898" s="5">
        <v>0</v>
      </c>
      <c r="AH4898" s="350">
        <v>0</v>
      </c>
      <c r="AI4898" s="350">
        <v>0</v>
      </c>
      <c r="AK4898" s="199"/>
      <c r="AM4898" s="11"/>
      <c r="AN4898" s="15"/>
      <c r="AO4898" s="11"/>
      <c r="AP4898" s="11"/>
    </row>
    <row r="4899" spans="3:42" outlineLevel="2" x14ac:dyDescent="0.2">
      <c r="C4899" s="252" t="s">
        <v>152</v>
      </c>
      <c r="D4899" s="119" t="s">
        <v>152</v>
      </c>
      <c r="F4899" s="767" t="s">
        <v>613</v>
      </c>
      <c r="H4899" s="797" t="s">
        <v>10</v>
      </c>
      <c r="I4899" s="234" t="s">
        <v>614</v>
      </c>
      <c r="K4899" s="164"/>
      <c r="Q4899" s="135" t="s">
        <v>110</v>
      </c>
      <c r="R4899" s="314">
        <v>0</v>
      </c>
      <c r="S4899" s="315">
        <v>0</v>
      </c>
      <c r="T4899" s="315">
        <v>0</v>
      </c>
      <c r="U4899" s="315">
        <v>0</v>
      </c>
      <c r="V4899" s="315">
        <v>0</v>
      </c>
      <c r="W4899" s="316">
        <v>0</v>
      </c>
      <c r="X4899" s="315">
        <v>0</v>
      </c>
      <c r="Y4899" s="315">
        <v>0</v>
      </c>
      <c r="Z4899" s="315">
        <v>0</v>
      </c>
      <c r="AA4899" s="315">
        <v>0</v>
      </c>
      <c r="AB4899" s="5">
        <v>0</v>
      </c>
      <c r="AC4899" s="5">
        <v>0</v>
      </c>
      <c r="AD4899" s="5">
        <v>0</v>
      </c>
      <c r="AE4899" s="5">
        <v>0</v>
      </c>
      <c r="AF4899" s="5">
        <v>0</v>
      </c>
      <c r="AG4899" s="5">
        <v>0</v>
      </c>
      <c r="AH4899" s="350">
        <v>0</v>
      </c>
      <c r="AI4899" s="350">
        <v>0</v>
      </c>
      <c r="AK4899" s="199"/>
      <c r="AM4899" s="11"/>
      <c r="AN4899" s="15"/>
      <c r="AO4899" s="11"/>
      <c r="AP4899" s="11"/>
    </row>
    <row r="4900" spans="3:42" outlineLevel="2" x14ac:dyDescent="0.2">
      <c r="C4900" s="252" t="s">
        <v>152</v>
      </c>
      <c r="D4900" s="119" t="s">
        <v>152</v>
      </c>
      <c r="F4900" s="783" t="s">
        <v>57</v>
      </c>
      <c r="G4900" s="83"/>
      <c r="H4900" s="798" t="s">
        <v>10</v>
      </c>
      <c r="I4900" s="799"/>
      <c r="J4900" s="83"/>
      <c r="K4900" s="736"/>
      <c r="L4900" s="83"/>
      <c r="M4900" s="83"/>
      <c r="N4900" s="83"/>
      <c r="O4900" s="83"/>
      <c r="P4900" s="83"/>
      <c r="Q4900" s="143" t="s">
        <v>110</v>
      </c>
      <c r="R4900" s="304">
        <v>0</v>
      </c>
      <c r="S4900" s="305">
        <v>0</v>
      </c>
      <c r="T4900" s="305">
        <v>0</v>
      </c>
      <c r="U4900" s="305">
        <v>0</v>
      </c>
      <c r="V4900" s="305">
        <v>0</v>
      </c>
      <c r="W4900" s="306">
        <v>0</v>
      </c>
      <c r="X4900" s="305">
        <v>0</v>
      </c>
      <c r="Y4900" s="305">
        <v>0</v>
      </c>
      <c r="Z4900" s="305">
        <v>0</v>
      </c>
      <c r="AA4900" s="305">
        <v>0</v>
      </c>
      <c r="AB4900" s="307">
        <v>0</v>
      </c>
      <c r="AC4900" s="307">
        <v>0</v>
      </c>
      <c r="AD4900" s="307">
        <v>0</v>
      </c>
      <c r="AE4900" s="307">
        <v>0</v>
      </c>
      <c r="AF4900" s="307">
        <v>0</v>
      </c>
      <c r="AG4900" s="307">
        <v>0</v>
      </c>
      <c r="AH4900" s="362">
        <v>0</v>
      </c>
      <c r="AI4900" s="362">
        <v>0</v>
      </c>
      <c r="AK4900" s="199"/>
      <c r="AM4900" s="11"/>
      <c r="AN4900" s="15"/>
      <c r="AO4900" s="11"/>
      <c r="AP4900" s="11"/>
    </row>
    <row r="4901" spans="3:42" outlineLevel="2" x14ac:dyDescent="0.2">
      <c r="C4901" s="252" t="s">
        <v>152</v>
      </c>
      <c r="D4901" s="119" t="s">
        <v>152</v>
      </c>
      <c r="F4901" s="12"/>
      <c r="H4901" s="234"/>
      <c r="K4901" s="164"/>
      <c r="Q4901" s="16"/>
      <c r="R4901" s="800">
        <v>0</v>
      </c>
      <c r="S4901" s="800">
        <v>0</v>
      </c>
      <c r="T4901" s="800">
        <v>0</v>
      </c>
      <c r="U4901" s="800">
        <v>0</v>
      </c>
      <c r="V4901" s="800">
        <v>0</v>
      </c>
      <c r="W4901" s="800">
        <v>0</v>
      </c>
      <c r="X4901" s="800">
        <v>0</v>
      </c>
      <c r="Y4901" s="800">
        <v>0</v>
      </c>
      <c r="Z4901" s="800">
        <v>0</v>
      </c>
      <c r="AA4901" s="800">
        <v>0</v>
      </c>
      <c r="AB4901" s="800">
        <v>0</v>
      </c>
      <c r="AC4901" s="800">
        <v>0</v>
      </c>
      <c r="AD4901" s="800">
        <v>0</v>
      </c>
      <c r="AE4901" s="800">
        <v>0</v>
      </c>
      <c r="AF4901" s="800">
        <v>0</v>
      </c>
      <c r="AG4901" s="800">
        <v>0</v>
      </c>
      <c r="AH4901" s="800">
        <v>0</v>
      </c>
      <c r="AI4901" s="800">
        <v>0</v>
      </c>
      <c r="AK4901" s="199"/>
      <c r="AM4901" s="11"/>
      <c r="AN4901" s="15"/>
      <c r="AO4901" s="11"/>
      <c r="AP4901" s="11"/>
    </row>
    <row r="4902" spans="3:42" ht="14.25" customHeight="1" outlineLevel="2" x14ac:dyDescent="0.2">
      <c r="C4902" s="252" t="s">
        <v>152</v>
      </c>
      <c r="D4902" s="119" t="s">
        <v>152</v>
      </c>
      <c r="F4902" s="794" t="s">
        <v>615</v>
      </c>
      <c r="AK4902" s="199"/>
      <c r="AM4902" s="11"/>
      <c r="AN4902" s="15"/>
      <c r="AO4902" s="11"/>
      <c r="AP4902" s="11"/>
    </row>
    <row r="4903" spans="3:42" outlineLevel="2" x14ac:dyDescent="0.2">
      <c r="C4903" s="252" t="s">
        <v>152</v>
      </c>
      <c r="D4903" s="119" t="s">
        <v>152</v>
      </c>
      <c r="F4903" s="761" t="s">
        <v>48</v>
      </c>
      <c r="G4903" s="75"/>
      <c r="H4903" s="796" t="s">
        <v>10</v>
      </c>
      <c r="I4903" s="801"/>
      <c r="J4903" s="75"/>
      <c r="K4903" s="741"/>
      <c r="L4903" s="75"/>
      <c r="M4903" s="75"/>
      <c r="N4903" s="75"/>
      <c r="O4903" s="75"/>
      <c r="P4903" s="75"/>
      <c r="Q4903" s="128" t="s">
        <v>110</v>
      </c>
      <c r="R4903" s="299">
        <v>0</v>
      </c>
      <c r="S4903" s="300">
        <v>0</v>
      </c>
      <c r="T4903" s="300">
        <v>0</v>
      </c>
      <c r="U4903" s="300">
        <v>0</v>
      </c>
      <c r="V4903" s="300">
        <v>0</v>
      </c>
      <c r="W4903" s="301">
        <v>0</v>
      </c>
      <c r="X4903" s="300">
        <v>0</v>
      </c>
      <c r="Y4903" s="300">
        <v>0</v>
      </c>
      <c r="Z4903" s="300">
        <v>0</v>
      </c>
      <c r="AA4903" s="300">
        <v>0</v>
      </c>
      <c r="AB4903" s="302">
        <v>0</v>
      </c>
      <c r="AC4903" s="302">
        <v>0</v>
      </c>
      <c r="AD4903" s="302">
        <v>0</v>
      </c>
      <c r="AE4903" s="302">
        <v>0</v>
      </c>
      <c r="AF4903" s="302">
        <v>0</v>
      </c>
      <c r="AG4903" s="302">
        <v>0</v>
      </c>
      <c r="AH4903" s="348">
        <v>0</v>
      </c>
      <c r="AI4903" s="348">
        <v>0</v>
      </c>
      <c r="AK4903" s="199"/>
      <c r="AM4903" s="11"/>
      <c r="AN4903" s="15"/>
      <c r="AO4903" s="11"/>
      <c r="AP4903" s="11"/>
    </row>
    <row r="4904" spans="3:42" outlineLevel="2" x14ac:dyDescent="0.2">
      <c r="C4904" s="252" t="s">
        <v>152</v>
      </c>
      <c r="D4904" s="119" t="s">
        <v>152</v>
      </c>
      <c r="F4904" s="767" t="s">
        <v>55</v>
      </c>
      <c r="H4904" s="797" t="s">
        <v>10</v>
      </c>
      <c r="K4904" s="164"/>
      <c r="Q4904" s="135" t="s">
        <v>110</v>
      </c>
      <c r="R4904" s="314">
        <v>0</v>
      </c>
      <c r="S4904" s="315">
        <v>0</v>
      </c>
      <c r="T4904" s="315">
        <v>0</v>
      </c>
      <c r="U4904" s="315">
        <v>0</v>
      </c>
      <c r="V4904" s="315">
        <v>0</v>
      </c>
      <c r="W4904" s="316">
        <v>0</v>
      </c>
      <c r="X4904" s="315">
        <v>0</v>
      </c>
      <c r="Y4904" s="315">
        <v>0</v>
      </c>
      <c r="Z4904" s="315">
        <v>0</v>
      </c>
      <c r="AA4904" s="315">
        <v>0</v>
      </c>
      <c r="AB4904" s="5">
        <v>0</v>
      </c>
      <c r="AC4904" s="5">
        <v>0</v>
      </c>
      <c r="AD4904" s="5">
        <v>0</v>
      </c>
      <c r="AE4904" s="5">
        <v>0</v>
      </c>
      <c r="AF4904" s="5">
        <v>0</v>
      </c>
      <c r="AG4904" s="5">
        <v>0</v>
      </c>
      <c r="AH4904" s="350">
        <v>0</v>
      </c>
      <c r="AI4904" s="350">
        <v>0</v>
      </c>
      <c r="AK4904" s="199"/>
      <c r="AM4904" s="11"/>
      <c r="AN4904" s="15"/>
      <c r="AO4904" s="11"/>
      <c r="AP4904" s="11"/>
    </row>
    <row r="4905" spans="3:42" outlineLevel="2" x14ac:dyDescent="0.2">
      <c r="C4905" s="252" t="s">
        <v>152</v>
      </c>
      <c r="D4905" s="119" t="s">
        <v>152</v>
      </c>
      <c r="F4905" s="783" t="s">
        <v>57</v>
      </c>
      <c r="G4905" s="83"/>
      <c r="H4905" s="798" t="s">
        <v>10</v>
      </c>
      <c r="I4905" s="799"/>
      <c r="J4905" s="83"/>
      <c r="K4905" s="736"/>
      <c r="L4905" s="83"/>
      <c r="M4905" s="83"/>
      <c r="N4905" s="83"/>
      <c r="O4905" s="83"/>
      <c r="P4905" s="83"/>
      <c r="Q4905" s="143" t="s">
        <v>110</v>
      </c>
      <c r="R4905" s="304">
        <v>0</v>
      </c>
      <c r="S4905" s="305">
        <v>0</v>
      </c>
      <c r="T4905" s="305">
        <v>0</v>
      </c>
      <c r="U4905" s="305">
        <v>0</v>
      </c>
      <c r="V4905" s="305">
        <v>0</v>
      </c>
      <c r="W4905" s="306">
        <v>0</v>
      </c>
      <c r="X4905" s="305">
        <v>0</v>
      </c>
      <c r="Y4905" s="305">
        <v>0</v>
      </c>
      <c r="Z4905" s="305">
        <v>0</v>
      </c>
      <c r="AA4905" s="305">
        <v>0</v>
      </c>
      <c r="AB4905" s="307">
        <v>0</v>
      </c>
      <c r="AC4905" s="307">
        <v>0</v>
      </c>
      <c r="AD4905" s="307">
        <v>0</v>
      </c>
      <c r="AE4905" s="307">
        <v>0</v>
      </c>
      <c r="AF4905" s="307">
        <v>0</v>
      </c>
      <c r="AG4905" s="307">
        <v>0</v>
      </c>
      <c r="AH4905" s="362">
        <v>0</v>
      </c>
      <c r="AI4905" s="362">
        <v>0</v>
      </c>
      <c r="AK4905" s="199"/>
      <c r="AM4905" s="11"/>
      <c r="AN4905" s="15"/>
      <c r="AO4905" s="11"/>
      <c r="AP4905" s="11"/>
    </row>
    <row r="4906" spans="3:42" outlineLevel="2" x14ac:dyDescent="0.2">
      <c r="C4906" s="252" t="s">
        <v>152</v>
      </c>
      <c r="D4906" s="119" t="s">
        <v>152</v>
      </c>
      <c r="F4906" s="12"/>
      <c r="H4906" s="164"/>
      <c r="K4906" s="164"/>
      <c r="Q4906" s="16"/>
      <c r="R4906" s="800">
        <v>0</v>
      </c>
      <c r="S4906" s="800">
        <v>0</v>
      </c>
      <c r="T4906" s="800">
        <v>0</v>
      </c>
      <c r="U4906" s="800">
        <v>0</v>
      </c>
      <c r="V4906" s="800">
        <v>0</v>
      </c>
      <c r="W4906" s="800">
        <v>0</v>
      </c>
      <c r="X4906" s="800">
        <v>0</v>
      </c>
      <c r="Y4906" s="800">
        <v>0</v>
      </c>
      <c r="Z4906" s="800">
        <v>0</v>
      </c>
      <c r="AA4906" s="800">
        <v>0</v>
      </c>
      <c r="AB4906" s="800">
        <v>0</v>
      </c>
      <c r="AC4906" s="800">
        <v>0</v>
      </c>
      <c r="AD4906" s="800">
        <v>0</v>
      </c>
      <c r="AE4906" s="800">
        <v>0</v>
      </c>
      <c r="AF4906" s="800">
        <v>0</v>
      </c>
      <c r="AG4906" s="800">
        <v>0</v>
      </c>
      <c r="AH4906" s="800">
        <v>0</v>
      </c>
      <c r="AI4906" s="800">
        <v>0</v>
      </c>
      <c r="AK4906" s="199"/>
      <c r="AM4906" s="11"/>
      <c r="AN4906" s="15"/>
      <c r="AO4906" s="11"/>
      <c r="AP4906" s="11"/>
    </row>
    <row r="4907" spans="3:42" ht="15" customHeight="1" outlineLevel="2" x14ac:dyDescent="0.2">
      <c r="C4907" s="252" t="s">
        <v>152</v>
      </c>
      <c r="D4907" s="119" t="s">
        <v>152</v>
      </c>
      <c r="F4907" s="794" t="s">
        <v>69</v>
      </c>
      <c r="AK4907" s="199"/>
      <c r="AM4907" s="11"/>
      <c r="AN4907" s="15"/>
      <c r="AO4907" s="11"/>
      <c r="AP4907" s="11"/>
    </row>
    <row r="4908" spans="3:42" outlineLevel="2" x14ac:dyDescent="0.2">
      <c r="C4908" s="252" t="s">
        <v>152</v>
      </c>
      <c r="D4908" s="119" t="s">
        <v>152</v>
      </c>
      <c r="F4908" s="761" t="s">
        <v>9</v>
      </c>
      <c r="G4908" s="75"/>
      <c r="H4908" s="796" t="s">
        <v>10</v>
      </c>
      <c r="I4908" s="801"/>
      <c r="J4908" s="75"/>
      <c r="K4908" s="741"/>
      <c r="L4908" s="75"/>
      <c r="M4908" s="75"/>
      <c r="N4908" s="75"/>
      <c r="O4908" s="75"/>
      <c r="P4908" s="75"/>
      <c r="Q4908" s="128" t="s">
        <v>110</v>
      </c>
      <c r="R4908" s="299">
        <v>0</v>
      </c>
      <c r="S4908" s="300">
        <v>0</v>
      </c>
      <c r="T4908" s="300">
        <v>0</v>
      </c>
      <c r="U4908" s="300">
        <v>0</v>
      </c>
      <c r="V4908" s="300">
        <v>0</v>
      </c>
      <c r="W4908" s="301">
        <v>0</v>
      </c>
      <c r="X4908" s="300">
        <v>0</v>
      </c>
      <c r="Y4908" s="300">
        <v>0</v>
      </c>
      <c r="Z4908" s="300">
        <v>0</v>
      </c>
      <c r="AA4908" s="300">
        <v>0</v>
      </c>
      <c r="AB4908" s="302">
        <v>0</v>
      </c>
      <c r="AC4908" s="302">
        <v>0</v>
      </c>
      <c r="AD4908" s="302">
        <v>0</v>
      </c>
      <c r="AE4908" s="302">
        <v>0</v>
      </c>
      <c r="AF4908" s="302">
        <v>0</v>
      </c>
      <c r="AG4908" s="302">
        <v>0</v>
      </c>
      <c r="AH4908" s="348">
        <v>0</v>
      </c>
      <c r="AI4908" s="348">
        <v>0</v>
      </c>
      <c r="AK4908" s="199"/>
      <c r="AM4908" s="11"/>
      <c r="AN4908" s="15"/>
      <c r="AO4908" s="11"/>
      <c r="AP4908" s="11"/>
    </row>
    <row r="4909" spans="3:42" outlineLevel="2" x14ac:dyDescent="0.2">
      <c r="C4909" s="252" t="s">
        <v>152</v>
      </c>
      <c r="D4909" s="119" t="s">
        <v>152</v>
      </c>
      <c r="F4909" s="767" t="s">
        <v>14</v>
      </c>
      <c r="H4909" s="797" t="s">
        <v>10</v>
      </c>
      <c r="K4909" s="164"/>
      <c r="Q4909" s="135" t="s">
        <v>110</v>
      </c>
      <c r="R4909" s="314">
        <v>0</v>
      </c>
      <c r="S4909" s="315">
        <v>0</v>
      </c>
      <c r="T4909" s="315">
        <v>0</v>
      </c>
      <c r="U4909" s="315">
        <v>0</v>
      </c>
      <c r="V4909" s="315">
        <v>0</v>
      </c>
      <c r="W4909" s="316">
        <v>0</v>
      </c>
      <c r="X4909" s="315">
        <v>0</v>
      </c>
      <c r="Y4909" s="315">
        <v>0</v>
      </c>
      <c r="Z4909" s="315">
        <v>0</v>
      </c>
      <c r="AA4909" s="315">
        <v>0</v>
      </c>
      <c r="AB4909" s="5">
        <v>0</v>
      </c>
      <c r="AC4909" s="5">
        <v>0</v>
      </c>
      <c r="AD4909" s="5">
        <v>0</v>
      </c>
      <c r="AE4909" s="5">
        <v>0</v>
      </c>
      <c r="AF4909" s="5">
        <v>0</v>
      </c>
      <c r="AG4909" s="5">
        <v>0</v>
      </c>
      <c r="AH4909" s="350">
        <v>0</v>
      </c>
      <c r="AI4909" s="350">
        <v>0</v>
      </c>
      <c r="AJ4909" s="289"/>
      <c r="AK4909" s="199"/>
      <c r="AM4909" s="11"/>
      <c r="AN4909" s="15"/>
      <c r="AO4909" s="11"/>
      <c r="AP4909" s="11"/>
    </row>
    <row r="4910" spans="3:42" outlineLevel="2" x14ac:dyDescent="0.2">
      <c r="C4910" s="252" t="s">
        <v>152</v>
      </c>
      <c r="D4910" s="119" t="s">
        <v>152</v>
      </c>
      <c r="F4910" s="783" t="s">
        <v>16</v>
      </c>
      <c r="G4910" s="83"/>
      <c r="H4910" s="798" t="s">
        <v>10</v>
      </c>
      <c r="I4910" s="799"/>
      <c r="J4910" s="83"/>
      <c r="K4910" s="736"/>
      <c r="L4910" s="83"/>
      <c r="M4910" s="83"/>
      <c r="N4910" s="83"/>
      <c r="O4910" s="83"/>
      <c r="P4910" s="83"/>
      <c r="Q4910" s="143" t="s">
        <v>110</v>
      </c>
      <c r="R4910" s="304">
        <v>0</v>
      </c>
      <c r="S4910" s="305">
        <v>0</v>
      </c>
      <c r="T4910" s="305">
        <v>0</v>
      </c>
      <c r="U4910" s="305">
        <v>0</v>
      </c>
      <c r="V4910" s="305">
        <v>0</v>
      </c>
      <c r="W4910" s="306">
        <v>0</v>
      </c>
      <c r="X4910" s="305">
        <v>0</v>
      </c>
      <c r="Y4910" s="305">
        <v>0</v>
      </c>
      <c r="Z4910" s="305">
        <v>0</v>
      </c>
      <c r="AA4910" s="305">
        <v>0</v>
      </c>
      <c r="AB4910" s="307">
        <v>0</v>
      </c>
      <c r="AC4910" s="307">
        <v>0</v>
      </c>
      <c r="AD4910" s="307">
        <v>0</v>
      </c>
      <c r="AE4910" s="307">
        <v>0</v>
      </c>
      <c r="AF4910" s="307">
        <v>0</v>
      </c>
      <c r="AG4910" s="307">
        <v>0</v>
      </c>
      <c r="AH4910" s="362">
        <v>0</v>
      </c>
      <c r="AI4910" s="362">
        <v>0</v>
      </c>
      <c r="AK4910" s="199"/>
      <c r="AM4910" s="11"/>
      <c r="AN4910" s="15"/>
      <c r="AO4910" s="11"/>
      <c r="AP4910" s="11"/>
    </row>
    <row r="4911" spans="3:42" outlineLevel="2" x14ac:dyDescent="0.2">
      <c r="C4911" s="252" t="s">
        <v>152</v>
      </c>
      <c r="D4911" s="119" t="s">
        <v>152</v>
      </c>
      <c r="F4911" s="12"/>
      <c r="H4911" s="797"/>
      <c r="K4911" s="164"/>
      <c r="Q4911" s="16"/>
      <c r="R4911" s="800">
        <v>0</v>
      </c>
      <c r="S4911" s="800">
        <v>0</v>
      </c>
      <c r="T4911" s="800">
        <v>0</v>
      </c>
      <c r="U4911" s="800">
        <v>0</v>
      </c>
      <c r="V4911" s="800">
        <v>0</v>
      </c>
      <c r="W4911" s="800">
        <v>0</v>
      </c>
      <c r="X4911" s="800">
        <v>0</v>
      </c>
      <c r="Y4911" s="800">
        <v>0</v>
      </c>
      <c r="Z4911" s="800">
        <v>0</v>
      </c>
      <c r="AA4911" s="800">
        <v>0</v>
      </c>
      <c r="AB4911" s="800">
        <v>0</v>
      </c>
      <c r="AC4911" s="800">
        <v>0</v>
      </c>
      <c r="AD4911" s="800">
        <v>0</v>
      </c>
      <c r="AE4911" s="800">
        <v>0</v>
      </c>
      <c r="AF4911" s="800">
        <v>0</v>
      </c>
      <c r="AG4911" s="800">
        <v>0</v>
      </c>
      <c r="AH4911" s="800">
        <v>0</v>
      </c>
      <c r="AI4911" s="800">
        <v>0</v>
      </c>
      <c r="AK4911" s="199"/>
      <c r="AM4911" s="11"/>
      <c r="AN4911" s="15"/>
      <c r="AO4911" s="11"/>
      <c r="AP4911" s="11"/>
    </row>
    <row r="4912" spans="3:42" ht="17.25" customHeight="1" outlineLevel="2" x14ac:dyDescent="0.2">
      <c r="C4912" s="252" t="s">
        <v>152</v>
      </c>
      <c r="D4912" s="119" t="s">
        <v>152</v>
      </c>
      <c r="F4912" s="794" t="s">
        <v>616</v>
      </c>
      <c r="AK4912" s="199"/>
      <c r="AM4912" s="11"/>
      <c r="AN4912" s="15"/>
      <c r="AO4912" s="11"/>
      <c r="AP4912" s="11"/>
    </row>
    <row r="4913" spans="3:42" outlineLevel="2" x14ac:dyDescent="0.2">
      <c r="C4913" s="252" t="s">
        <v>152</v>
      </c>
      <c r="D4913" s="119" t="s">
        <v>152</v>
      </c>
      <c r="F4913" s="761" t="s">
        <v>48</v>
      </c>
      <c r="G4913" s="75"/>
      <c r="H4913" s="796" t="s">
        <v>10</v>
      </c>
      <c r="I4913" s="228" t="s">
        <v>617</v>
      </c>
      <c r="J4913" s="75"/>
      <c r="K4913" s="741"/>
      <c r="L4913" s="75"/>
      <c r="M4913" s="75"/>
      <c r="N4913" s="75"/>
      <c r="O4913" s="75"/>
      <c r="P4913" s="75"/>
      <c r="Q4913" s="128" t="s">
        <v>110</v>
      </c>
      <c r="R4913" s="299">
        <v>0</v>
      </c>
      <c r="S4913" s="300">
        <v>0</v>
      </c>
      <c r="T4913" s="300">
        <v>0</v>
      </c>
      <c r="U4913" s="300">
        <v>0</v>
      </c>
      <c r="V4913" s="300">
        <v>0</v>
      </c>
      <c r="W4913" s="301">
        <v>0</v>
      </c>
      <c r="X4913" s="300">
        <v>0</v>
      </c>
      <c r="Y4913" s="300">
        <v>0</v>
      </c>
      <c r="Z4913" s="300">
        <v>0</v>
      </c>
      <c r="AA4913" s="300">
        <v>0</v>
      </c>
      <c r="AB4913" s="302">
        <v>0</v>
      </c>
      <c r="AC4913" s="302">
        <v>0</v>
      </c>
      <c r="AD4913" s="302">
        <v>0</v>
      </c>
      <c r="AE4913" s="302">
        <v>0</v>
      </c>
      <c r="AF4913" s="302">
        <v>0</v>
      </c>
      <c r="AG4913" s="302">
        <v>0</v>
      </c>
      <c r="AH4913" s="348">
        <v>0</v>
      </c>
      <c r="AI4913" s="348">
        <v>0</v>
      </c>
      <c r="AJ4913" s="289"/>
      <c r="AK4913" s="199"/>
      <c r="AM4913" s="11"/>
      <c r="AN4913" s="15"/>
      <c r="AO4913" s="11"/>
      <c r="AP4913" s="11"/>
    </row>
    <row r="4914" spans="3:42" outlineLevel="2" x14ac:dyDescent="0.2">
      <c r="C4914" s="252" t="s">
        <v>152</v>
      </c>
      <c r="D4914" s="119" t="s">
        <v>152</v>
      </c>
      <c r="F4914" s="767" t="s">
        <v>55</v>
      </c>
      <c r="H4914" s="797" t="s">
        <v>10</v>
      </c>
      <c r="I4914" s="234" t="s">
        <v>617</v>
      </c>
      <c r="K4914" s="164"/>
      <c r="Q4914" s="135" t="s">
        <v>110</v>
      </c>
      <c r="R4914" s="314">
        <v>0</v>
      </c>
      <c r="S4914" s="315">
        <v>0</v>
      </c>
      <c r="T4914" s="315">
        <v>0</v>
      </c>
      <c r="U4914" s="315">
        <v>0</v>
      </c>
      <c r="V4914" s="315">
        <v>0</v>
      </c>
      <c r="W4914" s="316">
        <v>0</v>
      </c>
      <c r="X4914" s="315">
        <v>0</v>
      </c>
      <c r="Y4914" s="315">
        <v>0</v>
      </c>
      <c r="Z4914" s="315">
        <v>0</v>
      </c>
      <c r="AA4914" s="315">
        <v>0</v>
      </c>
      <c r="AB4914" s="5">
        <v>0</v>
      </c>
      <c r="AC4914" s="5">
        <v>0</v>
      </c>
      <c r="AD4914" s="5">
        <v>0</v>
      </c>
      <c r="AE4914" s="5">
        <v>0</v>
      </c>
      <c r="AF4914" s="5">
        <v>0</v>
      </c>
      <c r="AG4914" s="5">
        <v>0</v>
      </c>
      <c r="AH4914" s="350">
        <v>0</v>
      </c>
      <c r="AI4914" s="350">
        <v>0</v>
      </c>
      <c r="AK4914" s="199"/>
      <c r="AM4914" s="11"/>
      <c r="AN4914" s="15"/>
      <c r="AO4914" s="11"/>
      <c r="AP4914" s="11"/>
    </row>
    <row r="4915" spans="3:42" outlineLevel="2" x14ac:dyDescent="0.2">
      <c r="C4915" s="252" t="s">
        <v>152</v>
      </c>
      <c r="D4915" s="119" t="s">
        <v>152</v>
      </c>
      <c r="F4915" s="783" t="s">
        <v>57</v>
      </c>
      <c r="G4915" s="83"/>
      <c r="H4915" s="798" t="s">
        <v>10</v>
      </c>
      <c r="I4915" s="240" t="s">
        <v>617</v>
      </c>
      <c r="J4915" s="83"/>
      <c r="K4915" s="736"/>
      <c r="L4915" s="83"/>
      <c r="M4915" s="83"/>
      <c r="N4915" s="83"/>
      <c r="O4915" s="83"/>
      <c r="P4915" s="83"/>
      <c r="Q4915" s="143" t="s">
        <v>110</v>
      </c>
      <c r="R4915" s="304">
        <v>0</v>
      </c>
      <c r="S4915" s="305">
        <v>0</v>
      </c>
      <c r="T4915" s="305">
        <v>0</v>
      </c>
      <c r="U4915" s="305">
        <v>0</v>
      </c>
      <c r="V4915" s="305">
        <v>0</v>
      </c>
      <c r="W4915" s="306">
        <v>0</v>
      </c>
      <c r="X4915" s="305">
        <v>0</v>
      </c>
      <c r="Y4915" s="305">
        <v>0</v>
      </c>
      <c r="Z4915" s="305">
        <v>0</v>
      </c>
      <c r="AA4915" s="305">
        <v>0</v>
      </c>
      <c r="AB4915" s="307">
        <v>0</v>
      </c>
      <c r="AC4915" s="307">
        <v>0</v>
      </c>
      <c r="AD4915" s="307">
        <v>0</v>
      </c>
      <c r="AE4915" s="307">
        <v>0</v>
      </c>
      <c r="AF4915" s="307">
        <v>0</v>
      </c>
      <c r="AG4915" s="307">
        <v>0</v>
      </c>
      <c r="AH4915" s="362">
        <v>0</v>
      </c>
      <c r="AI4915" s="362">
        <v>0</v>
      </c>
      <c r="AK4915" s="199"/>
      <c r="AM4915" s="11"/>
      <c r="AN4915" s="15"/>
      <c r="AO4915" s="11"/>
      <c r="AP4915" s="11"/>
    </row>
    <row r="4916" spans="3:42" outlineLevel="2" x14ac:dyDescent="0.2">
      <c r="C4916" s="252" t="s">
        <v>152</v>
      </c>
      <c r="D4916" s="119" t="s">
        <v>152</v>
      </c>
      <c r="F4916" s="802" t="s">
        <v>618</v>
      </c>
      <c r="R4916" s="800">
        <v>0</v>
      </c>
      <c r="S4916" s="800">
        <v>0</v>
      </c>
      <c r="T4916" s="800">
        <v>0</v>
      </c>
      <c r="U4916" s="800">
        <v>0</v>
      </c>
      <c r="V4916" s="800">
        <v>0</v>
      </c>
      <c r="W4916" s="800">
        <v>0</v>
      </c>
      <c r="X4916" s="800">
        <v>0</v>
      </c>
      <c r="Y4916" s="800">
        <v>0</v>
      </c>
      <c r="Z4916" s="800">
        <v>0</v>
      </c>
      <c r="AA4916" s="800">
        <v>0</v>
      </c>
      <c r="AB4916" s="800">
        <v>0</v>
      </c>
      <c r="AC4916" s="800">
        <v>0</v>
      </c>
      <c r="AD4916" s="800">
        <v>0</v>
      </c>
      <c r="AE4916" s="800">
        <v>0</v>
      </c>
      <c r="AF4916" s="800">
        <v>0</v>
      </c>
      <c r="AG4916" s="800">
        <v>0</v>
      </c>
      <c r="AH4916" s="800">
        <v>0</v>
      </c>
      <c r="AI4916" s="800">
        <v>0</v>
      </c>
      <c r="AK4916" s="199"/>
      <c r="AM4916" s="11"/>
      <c r="AN4916" s="15"/>
      <c r="AO4916" s="11"/>
      <c r="AP4916" s="11"/>
    </row>
    <row r="4917" spans="3:42" outlineLevel="2" x14ac:dyDescent="0.2">
      <c r="C4917" s="252" t="s">
        <v>152</v>
      </c>
      <c r="D4917" s="119" t="s">
        <v>152</v>
      </c>
      <c r="R4917" s="5"/>
      <c r="S4917" s="5"/>
      <c r="T4917" s="5"/>
      <c r="U4917" s="5"/>
      <c r="V4917" s="5"/>
      <c r="W4917" s="5"/>
      <c r="X4917" s="5"/>
      <c r="Y4917" s="5"/>
      <c r="AK4917" s="199"/>
      <c r="AM4917" s="11"/>
      <c r="AN4917" s="15"/>
      <c r="AO4917" s="11"/>
      <c r="AP4917" s="11"/>
    </row>
    <row r="4918" spans="3:42" outlineLevel="2" x14ac:dyDescent="0.2">
      <c r="C4918" s="252" t="s">
        <v>152</v>
      </c>
      <c r="D4918" s="119" t="s">
        <v>152</v>
      </c>
      <c r="F4918" s="789" t="s">
        <v>619</v>
      </c>
      <c r="G4918" s="790"/>
      <c r="H4918" s="803"/>
      <c r="I4918" s="790"/>
      <c r="J4918" s="790"/>
      <c r="K4918" s="792"/>
      <c r="L4918" s="789"/>
      <c r="M4918" s="789"/>
      <c r="N4918" s="789"/>
      <c r="O4918" s="789"/>
      <c r="P4918" s="789"/>
      <c r="Q4918" s="792"/>
      <c r="R4918" s="793"/>
      <c r="S4918" s="793"/>
      <c r="T4918" s="793"/>
      <c r="U4918" s="793"/>
      <c r="V4918" s="793"/>
      <c r="W4918" s="793"/>
      <c r="X4918" s="793"/>
      <c r="Y4918" s="793"/>
      <c r="Z4918" s="793"/>
      <c r="AA4918" s="793"/>
      <c r="AB4918" s="793"/>
      <c r="AC4918" s="793"/>
      <c r="AD4918" s="793"/>
      <c r="AE4918" s="793"/>
      <c r="AF4918" s="793"/>
      <c r="AG4918" s="793"/>
      <c r="AH4918" s="789"/>
      <c r="AI4918" s="789"/>
      <c r="AK4918" s="199"/>
      <c r="AM4918" s="11"/>
      <c r="AN4918" s="15"/>
      <c r="AO4918" s="11"/>
      <c r="AP4918" s="11"/>
    </row>
    <row r="4919" spans="3:42" outlineLevel="2" x14ac:dyDescent="0.2">
      <c r="C4919" s="252" t="s">
        <v>152</v>
      </c>
      <c r="D4919" s="119" t="s">
        <v>152</v>
      </c>
      <c r="F4919" t="s">
        <v>620</v>
      </c>
      <c r="AK4919" s="199"/>
      <c r="AM4919" s="11"/>
      <c r="AN4919" s="15"/>
      <c r="AO4919" s="11"/>
      <c r="AP4919" s="11"/>
    </row>
    <row r="4920" spans="3:42" outlineLevel="2" x14ac:dyDescent="0.2">
      <c r="C4920" s="252" t="s">
        <v>152</v>
      </c>
      <c r="D4920" s="119" t="s">
        <v>152</v>
      </c>
      <c r="F4920" s="761" t="s">
        <v>48</v>
      </c>
      <c r="G4920" s="75"/>
      <c r="H4920" s="796" t="s">
        <v>10</v>
      </c>
      <c r="I4920" s="801"/>
      <c r="J4920" s="75"/>
      <c r="K4920" s="741"/>
      <c r="L4920" s="75"/>
      <c r="M4920" s="75"/>
      <c r="N4920" s="75"/>
      <c r="O4920" s="75"/>
      <c r="P4920" s="75"/>
      <c r="Q4920" s="128" t="s">
        <v>536</v>
      </c>
      <c r="R4920" s="804">
        <v>0</v>
      </c>
      <c r="S4920" s="805">
        <v>0</v>
      </c>
      <c r="T4920" s="805">
        <v>0</v>
      </c>
      <c r="U4920" s="805">
        <v>0</v>
      </c>
      <c r="V4920" s="805">
        <v>0</v>
      </c>
      <c r="W4920" s="806">
        <v>0</v>
      </c>
      <c r="X4920" s="805">
        <v>0</v>
      </c>
      <c r="Y4920" s="805">
        <v>0</v>
      </c>
      <c r="Z4920" s="805">
        <v>0</v>
      </c>
      <c r="AA4920" s="805">
        <v>0</v>
      </c>
      <c r="AB4920" s="805">
        <v>0</v>
      </c>
      <c r="AC4920" s="805">
        <v>0</v>
      </c>
      <c r="AD4920" s="805">
        <v>0</v>
      </c>
      <c r="AE4920" s="805">
        <v>0</v>
      </c>
      <c r="AF4920" s="805">
        <v>0</v>
      </c>
      <c r="AG4920" s="805">
        <v>0</v>
      </c>
      <c r="AH4920" s="808">
        <v>0</v>
      </c>
      <c r="AI4920" s="808">
        <v>0</v>
      </c>
      <c r="AJ4920" s="289"/>
      <c r="AK4920" s="199"/>
      <c r="AM4920" s="11"/>
      <c r="AN4920" s="15"/>
      <c r="AO4920" s="11"/>
      <c r="AP4920" s="11"/>
    </row>
    <row r="4921" spans="3:42" outlineLevel="2" x14ac:dyDescent="0.2">
      <c r="C4921" s="252" t="s">
        <v>152</v>
      </c>
      <c r="D4921" s="119" t="s">
        <v>152</v>
      </c>
      <c r="F4921" s="767" t="s">
        <v>55</v>
      </c>
      <c r="H4921" s="797" t="s">
        <v>10</v>
      </c>
      <c r="K4921" s="164"/>
      <c r="Q4921" s="135" t="s">
        <v>536</v>
      </c>
      <c r="R4921" s="809">
        <v>0</v>
      </c>
      <c r="S4921" s="810">
        <v>0</v>
      </c>
      <c r="T4921" s="810">
        <v>0</v>
      </c>
      <c r="U4921" s="810">
        <v>0</v>
      </c>
      <c r="V4921" s="810">
        <v>0</v>
      </c>
      <c r="W4921" s="811">
        <v>0</v>
      </c>
      <c r="X4921" s="810">
        <v>0</v>
      </c>
      <c r="Y4921" s="810">
        <v>0</v>
      </c>
      <c r="Z4921" s="810">
        <v>0</v>
      </c>
      <c r="AA4921" s="810">
        <v>0</v>
      </c>
      <c r="AB4921" s="810">
        <v>0</v>
      </c>
      <c r="AC4921" s="810">
        <v>0</v>
      </c>
      <c r="AD4921" s="810">
        <v>0</v>
      </c>
      <c r="AE4921" s="810">
        <v>0</v>
      </c>
      <c r="AF4921" s="810">
        <v>0</v>
      </c>
      <c r="AG4921" s="810">
        <v>0</v>
      </c>
      <c r="AH4921" s="812">
        <v>0</v>
      </c>
      <c r="AI4921" s="812">
        <v>0</v>
      </c>
      <c r="AK4921" s="199"/>
      <c r="AM4921" s="11"/>
      <c r="AN4921" s="15"/>
      <c r="AO4921" s="11"/>
      <c r="AP4921" s="11"/>
    </row>
    <row r="4922" spans="3:42" outlineLevel="2" x14ac:dyDescent="0.2">
      <c r="C4922" s="252" t="s">
        <v>152</v>
      </c>
      <c r="D4922" s="119" t="s">
        <v>152</v>
      </c>
      <c r="F4922" s="783" t="s">
        <v>57</v>
      </c>
      <c r="G4922" s="83"/>
      <c r="H4922" s="798" t="s">
        <v>10</v>
      </c>
      <c r="I4922" s="799"/>
      <c r="J4922" s="83"/>
      <c r="K4922" s="736"/>
      <c r="L4922" s="83"/>
      <c r="M4922" s="83"/>
      <c r="N4922" s="83"/>
      <c r="O4922" s="83"/>
      <c r="P4922" s="83"/>
      <c r="Q4922" s="143" t="s">
        <v>536</v>
      </c>
      <c r="R4922" s="813">
        <v>0</v>
      </c>
      <c r="S4922" s="814">
        <v>0</v>
      </c>
      <c r="T4922" s="814">
        <v>0</v>
      </c>
      <c r="U4922" s="814">
        <v>0</v>
      </c>
      <c r="V4922" s="814">
        <v>0</v>
      </c>
      <c r="W4922" s="815">
        <v>0</v>
      </c>
      <c r="X4922" s="814">
        <v>0</v>
      </c>
      <c r="Y4922" s="814">
        <v>0</v>
      </c>
      <c r="Z4922" s="814">
        <v>0</v>
      </c>
      <c r="AA4922" s="814">
        <v>0</v>
      </c>
      <c r="AB4922" s="814">
        <v>0</v>
      </c>
      <c r="AC4922" s="814">
        <v>0</v>
      </c>
      <c r="AD4922" s="814">
        <v>0</v>
      </c>
      <c r="AE4922" s="814">
        <v>0</v>
      </c>
      <c r="AF4922" s="814">
        <v>0</v>
      </c>
      <c r="AG4922" s="814">
        <v>0</v>
      </c>
      <c r="AH4922" s="816">
        <v>0</v>
      </c>
      <c r="AI4922" s="816">
        <v>0</v>
      </c>
      <c r="AK4922" s="199"/>
      <c r="AM4922" s="11"/>
      <c r="AN4922" s="15"/>
      <c r="AO4922" s="11"/>
      <c r="AP4922" s="11"/>
    </row>
    <row r="4923" spans="3:42" outlineLevel="2" x14ac:dyDescent="0.2">
      <c r="C4923" s="252" t="s">
        <v>152</v>
      </c>
      <c r="D4923" s="119" t="s">
        <v>152</v>
      </c>
      <c r="H4923" s="798"/>
      <c r="AK4923" s="199"/>
      <c r="AM4923" s="11"/>
      <c r="AN4923" s="15"/>
      <c r="AO4923" s="11"/>
      <c r="AP4923" s="11"/>
    </row>
    <row r="4924" spans="3:42" outlineLevel="2" x14ac:dyDescent="0.2">
      <c r="C4924" s="252" t="s">
        <v>152</v>
      </c>
      <c r="D4924" s="119" t="s">
        <v>152</v>
      </c>
      <c r="F4924" s="789" t="s">
        <v>621</v>
      </c>
      <c r="G4924" s="790"/>
      <c r="H4924" s="803"/>
      <c r="I4924" s="790"/>
      <c r="J4924" s="790"/>
      <c r="K4924" s="792"/>
      <c r="L4924" s="789"/>
      <c r="M4924" s="789"/>
      <c r="N4924" s="789"/>
      <c r="O4924" s="789"/>
      <c r="P4924" s="789"/>
      <c r="Q4924" s="792"/>
      <c r="R4924" s="793"/>
      <c r="S4924" s="793"/>
      <c r="T4924" s="793"/>
      <c r="U4924" s="793"/>
      <c r="V4924" s="793"/>
      <c r="W4924" s="793"/>
      <c r="X4924" s="793"/>
      <c r="Y4924" s="793"/>
      <c r="Z4924" s="793"/>
      <c r="AA4924" s="793"/>
      <c r="AB4924" s="793"/>
      <c r="AC4924" s="793"/>
      <c r="AD4924" s="793"/>
      <c r="AE4924" s="793"/>
      <c r="AF4924" s="793"/>
      <c r="AG4924" s="793"/>
      <c r="AH4924" s="789"/>
      <c r="AI4924" s="789"/>
      <c r="AK4924" s="199"/>
      <c r="AM4924" s="11"/>
      <c r="AN4924" s="15"/>
      <c r="AO4924" s="11"/>
      <c r="AP4924" s="11"/>
    </row>
    <row r="4925" spans="3:42" outlineLevel="2" x14ac:dyDescent="0.2">
      <c r="C4925" s="252" t="s">
        <v>152</v>
      </c>
      <c r="D4925" s="119" t="s">
        <v>152</v>
      </c>
      <c r="F4925" s="794" t="s">
        <v>518</v>
      </c>
      <c r="AK4925" s="199"/>
      <c r="AM4925" s="11"/>
      <c r="AN4925" s="15"/>
      <c r="AO4925" s="11"/>
      <c r="AP4925" s="11"/>
    </row>
    <row r="4926" spans="3:42" outlineLevel="2" x14ac:dyDescent="0.2">
      <c r="C4926" s="252" t="s">
        <v>152</v>
      </c>
      <c r="D4926" s="119" t="s">
        <v>152</v>
      </c>
      <c r="F4926" s="761" t="s">
        <v>48</v>
      </c>
      <c r="G4926" s="75"/>
      <c r="H4926" s="796" t="s">
        <v>10</v>
      </c>
      <c r="I4926" s="228" t="s">
        <v>518</v>
      </c>
      <c r="J4926" s="75"/>
      <c r="K4926" s="741"/>
      <c r="L4926" s="75"/>
      <c r="M4926" s="75"/>
      <c r="N4926" s="75"/>
      <c r="O4926" s="75"/>
      <c r="P4926" s="75"/>
      <c r="Q4926" s="128" t="s">
        <v>536</v>
      </c>
      <c r="R4926" s="299">
        <v>0</v>
      </c>
      <c r="S4926" s="300">
        <v>0</v>
      </c>
      <c r="T4926" s="300">
        <v>0</v>
      </c>
      <c r="U4926" s="300">
        <v>0</v>
      </c>
      <c r="V4926" s="300">
        <v>0</v>
      </c>
      <c r="W4926" s="301">
        <v>0</v>
      </c>
      <c r="X4926" s="300">
        <v>0</v>
      </c>
      <c r="Y4926" s="300">
        <v>0</v>
      </c>
      <c r="Z4926" s="300">
        <v>0</v>
      </c>
      <c r="AA4926" s="300">
        <v>0</v>
      </c>
      <c r="AB4926" s="302">
        <v>0</v>
      </c>
      <c r="AC4926" s="302">
        <v>0</v>
      </c>
      <c r="AD4926" s="302">
        <v>0</v>
      </c>
      <c r="AE4926" s="302">
        <v>0</v>
      </c>
      <c r="AF4926" s="302">
        <v>0</v>
      </c>
      <c r="AG4926" s="302">
        <v>0</v>
      </c>
      <c r="AH4926" s="348">
        <v>0</v>
      </c>
      <c r="AI4926" s="348">
        <v>0</v>
      </c>
      <c r="AK4926" s="199"/>
      <c r="AM4926" s="11"/>
      <c r="AN4926" s="15"/>
      <c r="AO4926" s="11"/>
      <c r="AP4926" s="11"/>
    </row>
    <row r="4927" spans="3:42" outlineLevel="2" x14ac:dyDescent="0.2">
      <c r="C4927" s="252" t="s">
        <v>152</v>
      </c>
      <c r="D4927" s="119" t="s">
        <v>152</v>
      </c>
      <c r="F4927" s="783" t="s">
        <v>55</v>
      </c>
      <c r="G4927" s="83"/>
      <c r="H4927" s="798" t="s">
        <v>10</v>
      </c>
      <c r="I4927" s="240" t="s">
        <v>518</v>
      </c>
      <c r="J4927" s="83"/>
      <c r="K4927" s="736"/>
      <c r="L4927" s="83"/>
      <c r="M4927" s="83"/>
      <c r="N4927" s="83"/>
      <c r="O4927" s="83"/>
      <c r="P4927" s="83"/>
      <c r="Q4927" s="143" t="s">
        <v>536</v>
      </c>
      <c r="R4927" s="304">
        <v>0</v>
      </c>
      <c r="S4927" s="305">
        <v>0</v>
      </c>
      <c r="T4927" s="305">
        <v>0</v>
      </c>
      <c r="U4927" s="305">
        <v>0</v>
      </c>
      <c r="V4927" s="305">
        <v>0</v>
      </c>
      <c r="W4927" s="306">
        <v>0</v>
      </c>
      <c r="X4927" s="305">
        <v>0</v>
      </c>
      <c r="Y4927" s="305">
        <v>0</v>
      </c>
      <c r="Z4927" s="305">
        <v>0</v>
      </c>
      <c r="AA4927" s="305">
        <v>0</v>
      </c>
      <c r="AB4927" s="307">
        <v>0</v>
      </c>
      <c r="AC4927" s="307">
        <v>0</v>
      </c>
      <c r="AD4927" s="307">
        <v>0</v>
      </c>
      <c r="AE4927" s="307">
        <v>0</v>
      </c>
      <c r="AF4927" s="307">
        <v>0</v>
      </c>
      <c r="AG4927" s="307">
        <v>0</v>
      </c>
      <c r="AH4927" s="362">
        <v>0</v>
      </c>
      <c r="AI4927" s="362">
        <v>0</v>
      </c>
      <c r="AK4927" s="199"/>
      <c r="AM4927" s="11"/>
      <c r="AN4927" s="15"/>
      <c r="AO4927" s="11"/>
      <c r="AP4927" s="11"/>
    </row>
    <row r="4928" spans="3:42" outlineLevel="2" x14ac:dyDescent="0.2">
      <c r="C4928" s="252" t="s">
        <v>152</v>
      </c>
      <c r="D4928" s="119" t="s">
        <v>152</v>
      </c>
      <c r="F4928" s="40" t="s">
        <v>622</v>
      </c>
      <c r="AK4928" s="199"/>
      <c r="AM4928" s="11"/>
      <c r="AN4928" s="15"/>
      <c r="AO4928" s="11"/>
      <c r="AP4928" s="11"/>
    </row>
    <row r="4929" spans="3:42" outlineLevel="2" x14ac:dyDescent="0.2">
      <c r="C4929" s="252" t="s">
        <v>152</v>
      </c>
      <c r="D4929" s="119" t="s">
        <v>152</v>
      </c>
      <c r="F4929" s="761" t="s">
        <v>48</v>
      </c>
      <c r="G4929" s="75"/>
      <c r="H4929" s="796" t="s">
        <v>623</v>
      </c>
      <c r="I4929" s="801"/>
      <c r="J4929" s="75"/>
      <c r="K4929" s="741"/>
      <c r="L4929" s="75"/>
      <c r="M4929" s="75"/>
      <c r="N4929" s="75"/>
      <c r="O4929" s="75"/>
      <c r="P4929" s="75"/>
      <c r="Q4929" s="128" t="s">
        <v>536</v>
      </c>
      <c r="R4929" s="804">
        <v>0</v>
      </c>
      <c r="S4929" s="805">
        <v>0</v>
      </c>
      <c r="T4929" s="805">
        <v>0</v>
      </c>
      <c r="U4929" s="805">
        <v>0</v>
      </c>
      <c r="V4929" s="805">
        <v>0</v>
      </c>
      <c r="W4929" s="806">
        <v>0</v>
      </c>
      <c r="X4929" s="805">
        <v>0</v>
      </c>
      <c r="Y4929" s="805">
        <v>0</v>
      </c>
      <c r="Z4929" s="805">
        <v>0</v>
      </c>
      <c r="AA4929" s="805">
        <v>0</v>
      </c>
      <c r="AB4929" s="805">
        <v>0</v>
      </c>
      <c r="AC4929" s="805">
        <v>0</v>
      </c>
      <c r="AD4929" s="805">
        <v>0</v>
      </c>
      <c r="AE4929" s="805">
        <v>0</v>
      </c>
      <c r="AF4929" s="805">
        <v>0</v>
      </c>
      <c r="AG4929" s="805">
        <v>0</v>
      </c>
      <c r="AH4929" s="808">
        <v>0</v>
      </c>
      <c r="AI4929" s="808">
        <v>0</v>
      </c>
      <c r="AK4929" s="199"/>
      <c r="AM4929" s="11"/>
      <c r="AN4929" s="15"/>
      <c r="AO4929" s="11"/>
      <c r="AP4929" s="11"/>
    </row>
    <row r="4930" spans="3:42" outlineLevel="2" x14ac:dyDescent="0.2">
      <c r="C4930" s="252" t="s">
        <v>152</v>
      </c>
      <c r="D4930" s="119" t="s">
        <v>152</v>
      </c>
      <c r="F4930" s="767" t="s">
        <v>55</v>
      </c>
      <c r="H4930" s="797" t="s">
        <v>623</v>
      </c>
      <c r="K4930" s="164"/>
      <c r="Q4930" s="135" t="s">
        <v>536</v>
      </c>
      <c r="R4930" s="809">
        <v>0</v>
      </c>
      <c r="S4930" s="810">
        <v>0</v>
      </c>
      <c r="T4930" s="810">
        <v>0</v>
      </c>
      <c r="U4930" s="810">
        <v>0</v>
      </c>
      <c r="V4930" s="810">
        <v>0</v>
      </c>
      <c r="W4930" s="811">
        <v>0</v>
      </c>
      <c r="X4930" s="810">
        <v>0</v>
      </c>
      <c r="Y4930" s="810">
        <v>0</v>
      </c>
      <c r="Z4930" s="810">
        <v>0</v>
      </c>
      <c r="AA4930" s="810">
        <v>0</v>
      </c>
      <c r="AB4930" s="810">
        <v>0</v>
      </c>
      <c r="AC4930" s="810">
        <v>0</v>
      </c>
      <c r="AD4930" s="810">
        <v>0</v>
      </c>
      <c r="AE4930" s="810">
        <v>0</v>
      </c>
      <c r="AF4930" s="810">
        <v>0</v>
      </c>
      <c r="AG4930" s="810">
        <v>0</v>
      </c>
      <c r="AH4930" s="812">
        <v>0</v>
      </c>
      <c r="AI4930" s="812">
        <v>0</v>
      </c>
      <c r="AK4930" s="199"/>
      <c r="AM4930" s="11"/>
      <c r="AN4930" s="15"/>
      <c r="AO4930" s="11"/>
      <c r="AP4930" s="11"/>
    </row>
    <row r="4931" spans="3:42" outlineLevel="2" x14ac:dyDescent="0.2">
      <c r="C4931" s="252" t="s">
        <v>152</v>
      </c>
      <c r="D4931" s="119" t="s">
        <v>152</v>
      </c>
      <c r="F4931" s="783" t="s">
        <v>57</v>
      </c>
      <c r="G4931" s="83"/>
      <c r="H4931" s="798" t="s">
        <v>623</v>
      </c>
      <c r="I4931" s="799"/>
      <c r="J4931" s="83"/>
      <c r="K4931" s="736"/>
      <c r="L4931" s="83"/>
      <c r="M4931" s="83"/>
      <c r="N4931" s="83"/>
      <c r="O4931" s="83"/>
      <c r="P4931" s="83"/>
      <c r="Q4931" s="143" t="s">
        <v>536</v>
      </c>
      <c r="R4931" s="813">
        <v>0</v>
      </c>
      <c r="S4931" s="814">
        <v>0</v>
      </c>
      <c r="T4931" s="814">
        <v>0</v>
      </c>
      <c r="U4931" s="814">
        <v>0</v>
      </c>
      <c r="V4931" s="814">
        <v>0</v>
      </c>
      <c r="W4931" s="815">
        <v>0</v>
      </c>
      <c r="X4931" s="814">
        <v>0</v>
      </c>
      <c r="Y4931" s="814">
        <v>0</v>
      </c>
      <c r="Z4931" s="814">
        <v>0</v>
      </c>
      <c r="AA4931" s="814">
        <v>0</v>
      </c>
      <c r="AB4931" s="814">
        <v>0</v>
      </c>
      <c r="AC4931" s="814">
        <v>0</v>
      </c>
      <c r="AD4931" s="814">
        <v>0</v>
      </c>
      <c r="AE4931" s="814">
        <v>0</v>
      </c>
      <c r="AF4931" s="814">
        <v>0</v>
      </c>
      <c r="AG4931" s="814">
        <v>0</v>
      </c>
      <c r="AH4931" s="816">
        <v>0</v>
      </c>
      <c r="AI4931" s="816">
        <v>0</v>
      </c>
      <c r="AK4931" s="199"/>
      <c r="AM4931" s="11"/>
      <c r="AN4931" s="15"/>
      <c r="AO4931" s="11"/>
      <c r="AP4931" s="11"/>
    </row>
    <row r="4932" spans="3:42" outlineLevel="2" x14ac:dyDescent="0.2">
      <c r="C4932" s="252" t="s">
        <v>152</v>
      </c>
      <c r="D4932" s="119" t="s">
        <v>152</v>
      </c>
      <c r="AK4932" s="199"/>
      <c r="AM4932" s="11"/>
      <c r="AN4932" s="15"/>
      <c r="AO4932" s="11"/>
      <c r="AP4932" s="11"/>
    </row>
    <row r="4933" spans="3:42" outlineLevel="1" x14ac:dyDescent="0.2">
      <c r="C4933" s="252" t="s">
        <v>152</v>
      </c>
      <c r="D4933" s="119" t="s">
        <v>152</v>
      </c>
      <c r="F4933" s="121" t="s">
        <v>624</v>
      </c>
      <c r="G4933" s="756"/>
      <c r="H4933" s="757"/>
      <c r="I4933" s="788"/>
      <c r="J4933" s="756"/>
      <c r="K4933" s="758"/>
      <c r="L4933" s="759"/>
      <c r="M4933" s="759"/>
      <c r="N4933" s="759"/>
      <c r="O4933" s="759"/>
      <c r="P4933" s="759"/>
      <c r="Q4933" s="758"/>
      <c r="R4933" s="760"/>
      <c r="S4933" s="760"/>
      <c r="T4933" s="760"/>
      <c r="U4933" s="760"/>
      <c r="V4933" s="760"/>
      <c r="W4933" s="760"/>
      <c r="X4933" s="760"/>
      <c r="Y4933" s="760"/>
      <c r="Z4933" s="760"/>
      <c r="AA4933" s="760"/>
      <c r="AB4933" s="760"/>
      <c r="AC4933" s="760"/>
      <c r="AD4933" s="760"/>
      <c r="AE4933" s="760"/>
      <c r="AF4933" s="760"/>
      <c r="AG4933" s="760"/>
      <c r="AH4933" s="759"/>
      <c r="AI4933" s="759"/>
      <c r="AK4933" s="199"/>
      <c r="AM4933" s="11"/>
      <c r="AN4933" s="15"/>
      <c r="AO4933" s="11"/>
      <c r="AP4933" s="11"/>
    </row>
    <row r="4934" spans="3:42" outlineLevel="2" x14ac:dyDescent="0.2">
      <c r="C4934" s="252" t="s">
        <v>152</v>
      </c>
      <c r="D4934" s="119" t="s">
        <v>152</v>
      </c>
      <c r="F4934" s="789" t="s">
        <v>625</v>
      </c>
      <c r="G4934" s="790"/>
      <c r="H4934" s="803"/>
      <c r="I4934" s="791"/>
      <c r="J4934" s="790"/>
      <c r="K4934" s="792"/>
      <c r="L4934" s="789"/>
      <c r="M4934" s="789"/>
      <c r="N4934" s="789"/>
      <c r="O4934" s="789"/>
      <c r="P4934" s="789"/>
      <c r="Q4934" s="792"/>
      <c r="R4934" s="793"/>
      <c r="S4934" s="793"/>
      <c r="T4934" s="793"/>
      <c r="U4934" s="793"/>
      <c r="V4934" s="793"/>
      <c r="W4934" s="793"/>
      <c r="X4934" s="793"/>
      <c r="Y4934" s="793"/>
      <c r="Z4934" s="793"/>
      <c r="AA4934" s="793"/>
      <c r="AB4934" s="793"/>
      <c r="AC4934" s="793"/>
      <c r="AD4934" s="793"/>
      <c r="AE4934" s="793"/>
      <c r="AF4934" s="793"/>
      <c r="AG4934" s="793"/>
      <c r="AH4934" s="789"/>
      <c r="AI4934" s="789"/>
      <c r="AK4934" s="199"/>
      <c r="AM4934" s="11"/>
      <c r="AN4934" s="15"/>
      <c r="AO4934" s="11"/>
      <c r="AP4934" s="11"/>
    </row>
    <row r="4935" spans="3:42" outlineLevel="2" x14ac:dyDescent="0.2">
      <c r="C4935" s="252" t="s">
        <v>152</v>
      </c>
      <c r="D4935" s="119" t="s">
        <v>152</v>
      </c>
      <c r="F4935" s="794" t="s">
        <v>610</v>
      </c>
      <c r="H4935" s="795"/>
      <c r="AK4935" s="199"/>
      <c r="AM4935" s="11"/>
      <c r="AN4935" s="15"/>
      <c r="AO4935" s="11"/>
      <c r="AP4935" s="11"/>
    </row>
    <row r="4936" spans="3:42" outlineLevel="2" x14ac:dyDescent="0.2">
      <c r="C4936" s="252" t="s">
        <v>152</v>
      </c>
      <c r="D4936" s="119" t="s">
        <v>152</v>
      </c>
      <c r="F4936" s="761" t="s">
        <v>62</v>
      </c>
      <c r="G4936" s="75"/>
      <c r="H4936" s="796" t="s">
        <v>11</v>
      </c>
      <c r="I4936" s="796" t="s">
        <v>611</v>
      </c>
      <c r="J4936" s="75"/>
      <c r="K4936" s="741"/>
      <c r="L4936" s="75"/>
      <c r="M4936" s="75"/>
      <c r="N4936" s="75"/>
      <c r="O4936" s="75"/>
      <c r="P4936" s="75"/>
      <c r="Q4936" s="128" t="s">
        <v>110</v>
      </c>
      <c r="R4936" s="299">
        <v>0</v>
      </c>
      <c r="S4936" s="300">
        <v>0</v>
      </c>
      <c r="T4936" s="300">
        <v>0</v>
      </c>
      <c r="U4936" s="300">
        <v>0</v>
      </c>
      <c r="V4936" s="300">
        <v>0</v>
      </c>
      <c r="W4936" s="301">
        <v>0</v>
      </c>
      <c r="X4936" s="300">
        <v>0</v>
      </c>
      <c r="Y4936" s="300">
        <v>0</v>
      </c>
      <c r="Z4936" s="300">
        <v>0</v>
      </c>
      <c r="AA4936" s="300">
        <v>0</v>
      </c>
      <c r="AB4936" s="302">
        <v>0</v>
      </c>
      <c r="AC4936" s="302">
        <v>0</v>
      </c>
      <c r="AD4936" s="302">
        <v>0</v>
      </c>
      <c r="AE4936" s="302">
        <v>0</v>
      </c>
      <c r="AF4936" s="302">
        <v>0</v>
      </c>
      <c r="AG4936" s="302">
        <v>0</v>
      </c>
      <c r="AH4936" s="348">
        <v>0</v>
      </c>
      <c r="AI4936" s="348">
        <v>0</v>
      </c>
      <c r="AK4936" s="199"/>
      <c r="AM4936" s="11"/>
      <c r="AN4936" s="15"/>
      <c r="AO4936" s="11"/>
      <c r="AP4936" s="11"/>
    </row>
    <row r="4937" spans="3:42" outlineLevel="2" x14ac:dyDescent="0.2">
      <c r="C4937" s="252" t="s">
        <v>152</v>
      </c>
      <c r="D4937" s="119" t="s">
        <v>152</v>
      </c>
      <c r="F4937" s="767" t="s">
        <v>188</v>
      </c>
      <c r="H4937" s="797" t="s">
        <v>11</v>
      </c>
      <c r="I4937" s="797" t="s">
        <v>612</v>
      </c>
      <c r="K4937" s="164"/>
      <c r="Q4937" s="135" t="s">
        <v>110</v>
      </c>
      <c r="R4937" s="314">
        <v>0</v>
      </c>
      <c r="S4937" s="315">
        <v>0</v>
      </c>
      <c r="T4937" s="315">
        <v>0</v>
      </c>
      <c r="U4937" s="315">
        <v>0</v>
      </c>
      <c r="V4937" s="315">
        <v>0</v>
      </c>
      <c r="W4937" s="316">
        <v>0</v>
      </c>
      <c r="X4937" s="315">
        <v>0</v>
      </c>
      <c r="Y4937" s="315">
        <v>0</v>
      </c>
      <c r="Z4937" s="315">
        <v>0</v>
      </c>
      <c r="AA4937" s="315">
        <v>0</v>
      </c>
      <c r="AB4937" s="5">
        <v>0</v>
      </c>
      <c r="AC4937" s="5">
        <v>0</v>
      </c>
      <c r="AD4937" s="5">
        <v>0</v>
      </c>
      <c r="AE4937" s="5">
        <v>0</v>
      </c>
      <c r="AF4937" s="5">
        <v>0</v>
      </c>
      <c r="AG4937" s="5">
        <v>0</v>
      </c>
      <c r="AH4937" s="350">
        <v>0</v>
      </c>
      <c r="AI4937" s="350">
        <v>0</v>
      </c>
      <c r="AK4937" s="199"/>
      <c r="AM4937" s="11"/>
      <c r="AN4937" s="15"/>
      <c r="AO4937" s="11"/>
      <c r="AP4937" s="11"/>
    </row>
    <row r="4938" spans="3:42" outlineLevel="2" x14ac:dyDescent="0.2">
      <c r="C4938" s="252" t="s">
        <v>152</v>
      </c>
      <c r="D4938" s="119" t="s">
        <v>152</v>
      </c>
      <c r="F4938" s="767" t="s">
        <v>613</v>
      </c>
      <c r="H4938" s="797" t="s">
        <v>11</v>
      </c>
      <c r="I4938" s="234" t="s">
        <v>614</v>
      </c>
      <c r="K4938" s="164"/>
      <c r="Q4938" s="135" t="s">
        <v>110</v>
      </c>
      <c r="R4938" s="314">
        <v>0</v>
      </c>
      <c r="S4938" s="315">
        <v>0</v>
      </c>
      <c r="T4938" s="315">
        <v>0</v>
      </c>
      <c r="U4938" s="315">
        <v>0</v>
      </c>
      <c r="V4938" s="315">
        <v>0</v>
      </c>
      <c r="W4938" s="316">
        <v>0</v>
      </c>
      <c r="X4938" s="315">
        <v>0</v>
      </c>
      <c r="Y4938" s="315">
        <v>0</v>
      </c>
      <c r="Z4938" s="315">
        <v>0</v>
      </c>
      <c r="AA4938" s="315">
        <v>0</v>
      </c>
      <c r="AB4938" s="5">
        <v>0</v>
      </c>
      <c r="AC4938" s="5">
        <v>0</v>
      </c>
      <c r="AD4938" s="5">
        <v>0</v>
      </c>
      <c r="AE4938" s="5">
        <v>0</v>
      </c>
      <c r="AF4938" s="5">
        <v>0</v>
      </c>
      <c r="AG4938" s="5">
        <v>0</v>
      </c>
      <c r="AH4938" s="350">
        <v>0</v>
      </c>
      <c r="AI4938" s="350">
        <v>0</v>
      </c>
      <c r="AK4938" s="199"/>
      <c r="AM4938" s="11"/>
      <c r="AN4938" s="15"/>
      <c r="AO4938" s="11"/>
      <c r="AP4938" s="11"/>
    </row>
    <row r="4939" spans="3:42" outlineLevel="2" x14ac:dyDescent="0.2">
      <c r="C4939" s="252" t="s">
        <v>152</v>
      </c>
      <c r="D4939" s="119" t="s">
        <v>152</v>
      </c>
      <c r="F4939" s="783" t="s">
        <v>57</v>
      </c>
      <c r="G4939" s="83"/>
      <c r="H4939" s="798" t="s">
        <v>11</v>
      </c>
      <c r="I4939" s="799"/>
      <c r="J4939" s="83"/>
      <c r="K4939" s="736"/>
      <c r="L4939" s="83"/>
      <c r="M4939" s="83"/>
      <c r="N4939" s="83"/>
      <c r="O4939" s="83"/>
      <c r="P4939" s="83"/>
      <c r="Q4939" s="143" t="s">
        <v>110</v>
      </c>
      <c r="R4939" s="304">
        <v>0</v>
      </c>
      <c r="S4939" s="305">
        <v>0</v>
      </c>
      <c r="T4939" s="305">
        <v>0</v>
      </c>
      <c r="U4939" s="305">
        <v>0</v>
      </c>
      <c r="V4939" s="305">
        <v>0</v>
      </c>
      <c r="W4939" s="306">
        <v>0</v>
      </c>
      <c r="X4939" s="305">
        <v>0</v>
      </c>
      <c r="Y4939" s="305">
        <v>0</v>
      </c>
      <c r="Z4939" s="305">
        <v>0</v>
      </c>
      <c r="AA4939" s="305">
        <v>0</v>
      </c>
      <c r="AB4939" s="307">
        <v>0</v>
      </c>
      <c r="AC4939" s="307">
        <v>0</v>
      </c>
      <c r="AD4939" s="307">
        <v>0</v>
      </c>
      <c r="AE4939" s="307">
        <v>0</v>
      </c>
      <c r="AF4939" s="307">
        <v>0</v>
      </c>
      <c r="AG4939" s="307">
        <v>0</v>
      </c>
      <c r="AH4939" s="362">
        <v>0</v>
      </c>
      <c r="AI4939" s="362">
        <v>0</v>
      </c>
      <c r="AK4939" s="199"/>
      <c r="AM4939" s="11"/>
      <c r="AN4939" s="15"/>
      <c r="AO4939" s="11"/>
      <c r="AP4939" s="11"/>
    </row>
    <row r="4940" spans="3:42" outlineLevel="2" x14ac:dyDescent="0.2">
      <c r="C4940" s="252" t="s">
        <v>152</v>
      </c>
      <c r="D4940" s="119" t="s">
        <v>152</v>
      </c>
      <c r="F4940" s="12"/>
      <c r="H4940" s="234"/>
      <c r="K4940" s="164"/>
      <c r="Q4940" s="16"/>
      <c r="R4940" s="800">
        <v>0</v>
      </c>
      <c r="S4940" s="800">
        <v>0</v>
      </c>
      <c r="T4940" s="800">
        <v>0</v>
      </c>
      <c r="U4940" s="800">
        <v>0</v>
      </c>
      <c r="V4940" s="800">
        <v>0</v>
      </c>
      <c r="W4940" s="800">
        <v>0</v>
      </c>
      <c r="X4940" s="800">
        <v>0</v>
      </c>
      <c r="Y4940" s="800">
        <v>0</v>
      </c>
      <c r="Z4940" s="800">
        <v>0</v>
      </c>
      <c r="AA4940" s="800">
        <v>0</v>
      </c>
      <c r="AB4940" s="800">
        <v>0</v>
      </c>
      <c r="AC4940" s="800">
        <v>0</v>
      </c>
      <c r="AD4940" s="800">
        <v>0</v>
      </c>
      <c r="AE4940" s="800">
        <v>0</v>
      </c>
      <c r="AF4940" s="800">
        <v>0</v>
      </c>
      <c r="AG4940" s="800">
        <v>0</v>
      </c>
      <c r="AH4940" s="800">
        <v>0</v>
      </c>
      <c r="AI4940" s="800">
        <v>0</v>
      </c>
      <c r="AK4940" s="199"/>
      <c r="AM4940" s="11"/>
      <c r="AN4940" s="15"/>
      <c r="AO4940" s="11"/>
      <c r="AP4940" s="11"/>
    </row>
    <row r="4941" spans="3:42" outlineLevel="2" x14ac:dyDescent="0.2">
      <c r="C4941" s="252" t="s">
        <v>152</v>
      </c>
      <c r="D4941" s="119" t="s">
        <v>152</v>
      </c>
      <c r="F4941" s="794" t="s">
        <v>615</v>
      </c>
      <c r="AK4941" s="199"/>
      <c r="AM4941" s="11"/>
      <c r="AN4941" s="15"/>
      <c r="AO4941" s="11"/>
      <c r="AP4941" s="11"/>
    </row>
    <row r="4942" spans="3:42" outlineLevel="2" x14ac:dyDescent="0.2">
      <c r="C4942" s="252" t="s">
        <v>152</v>
      </c>
      <c r="D4942" s="119" t="s">
        <v>152</v>
      </c>
      <c r="F4942" s="761" t="s">
        <v>48</v>
      </c>
      <c r="G4942" s="75"/>
      <c r="H4942" s="796" t="s">
        <v>11</v>
      </c>
      <c r="I4942" s="801"/>
      <c r="J4942" s="75"/>
      <c r="K4942" s="741"/>
      <c r="L4942" s="75"/>
      <c r="M4942" s="75"/>
      <c r="N4942" s="75"/>
      <c r="O4942" s="75"/>
      <c r="P4942" s="75"/>
      <c r="Q4942" s="128" t="s">
        <v>110</v>
      </c>
      <c r="R4942" s="299">
        <v>0</v>
      </c>
      <c r="S4942" s="300">
        <v>0</v>
      </c>
      <c r="T4942" s="300">
        <v>0</v>
      </c>
      <c r="U4942" s="300">
        <v>0</v>
      </c>
      <c r="V4942" s="300">
        <v>0</v>
      </c>
      <c r="W4942" s="301">
        <v>0</v>
      </c>
      <c r="X4942" s="300">
        <v>0</v>
      </c>
      <c r="Y4942" s="300">
        <v>0</v>
      </c>
      <c r="Z4942" s="300">
        <v>0</v>
      </c>
      <c r="AA4942" s="300">
        <v>0</v>
      </c>
      <c r="AB4942" s="302">
        <v>0</v>
      </c>
      <c r="AC4942" s="302">
        <v>0</v>
      </c>
      <c r="AD4942" s="302">
        <v>0</v>
      </c>
      <c r="AE4942" s="302">
        <v>0</v>
      </c>
      <c r="AF4942" s="302">
        <v>0</v>
      </c>
      <c r="AG4942" s="302">
        <v>0</v>
      </c>
      <c r="AH4942" s="348">
        <v>0</v>
      </c>
      <c r="AI4942" s="348">
        <v>0</v>
      </c>
      <c r="AK4942" s="199"/>
      <c r="AM4942" s="11"/>
      <c r="AN4942" s="15"/>
      <c r="AO4942" s="11"/>
      <c r="AP4942" s="11"/>
    </row>
    <row r="4943" spans="3:42" outlineLevel="2" x14ac:dyDescent="0.2">
      <c r="C4943" s="252" t="s">
        <v>152</v>
      </c>
      <c r="D4943" s="119" t="s">
        <v>152</v>
      </c>
      <c r="F4943" s="767" t="s">
        <v>55</v>
      </c>
      <c r="H4943" s="797" t="s">
        <v>11</v>
      </c>
      <c r="K4943" s="164"/>
      <c r="Q4943" s="135" t="s">
        <v>110</v>
      </c>
      <c r="R4943" s="314">
        <v>0</v>
      </c>
      <c r="S4943" s="315">
        <v>0</v>
      </c>
      <c r="T4943" s="315">
        <v>0</v>
      </c>
      <c r="U4943" s="315">
        <v>0</v>
      </c>
      <c r="V4943" s="315">
        <v>0</v>
      </c>
      <c r="W4943" s="316">
        <v>0</v>
      </c>
      <c r="X4943" s="315">
        <v>0</v>
      </c>
      <c r="Y4943" s="315">
        <v>0</v>
      </c>
      <c r="Z4943" s="315">
        <v>0</v>
      </c>
      <c r="AA4943" s="315">
        <v>0</v>
      </c>
      <c r="AB4943" s="5">
        <v>0</v>
      </c>
      <c r="AC4943" s="5">
        <v>0</v>
      </c>
      <c r="AD4943" s="5">
        <v>0</v>
      </c>
      <c r="AE4943" s="5">
        <v>0</v>
      </c>
      <c r="AF4943" s="5">
        <v>0</v>
      </c>
      <c r="AG4943" s="5">
        <v>0</v>
      </c>
      <c r="AH4943" s="350">
        <v>0</v>
      </c>
      <c r="AI4943" s="350">
        <v>0</v>
      </c>
      <c r="AK4943" s="199"/>
      <c r="AM4943" s="11"/>
      <c r="AN4943" s="15"/>
      <c r="AO4943" s="11"/>
      <c r="AP4943" s="11"/>
    </row>
    <row r="4944" spans="3:42" outlineLevel="2" x14ac:dyDescent="0.2">
      <c r="C4944" s="252" t="s">
        <v>152</v>
      </c>
      <c r="D4944" s="119" t="s">
        <v>152</v>
      </c>
      <c r="F4944" s="783" t="s">
        <v>57</v>
      </c>
      <c r="G4944" s="83"/>
      <c r="H4944" s="798" t="s">
        <v>11</v>
      </c>
      <c r="I4944" s="799"/>
      <c r="J4944" s="83"/>
      <c r="K4944" s="736"/>
      <c r="L4944" s="83"/>
      <c r="M4944" s="83"/>
      <c r="N4944" s="83"/>
      <c r="O4944" s="83"/>
      <c r="P4944" s="83"/>
      <c r="Q4944" s="143" t="s">
        <v>110</v>
      </c>
      <c r="R4944" s="304">
        <v>0</v>
      </c>
      <c r="S4944" s="305">
        <v>0</v>
      </c>
      <c r="T4944" s="305">
        <v>0</v>
      </c>
      <c r="U4944" s="305">
        <v>0</v>
      </c>
      <c r="V4944" s="305">
        <v>0</v>
      </c>
      <c r="W4944" s="306">
        <v>0</v>
      </c>
      <c r="X4944" s="305">
        <v>0</v>
      </c>
      <c r="Y4944" s="305">
        <v>0</v>
      </c>
      <c r="Z4944" s="305">
        <v>0</v>
      </c>
      <c r="AA4944" s="305">
        <v>0</v>
      </c>
      <c r="AB4944" s="307">
        <v>0</v>
      </c>
      <c r="AC4944" s="307">
        <v>0</v>
      </c>
      <c r="AD4944" s="307">
        <v>0</v>
      </c>
      <c r="AE4944" s="307">
        <v>0</v>
      </c>
      <c r="AF4944" s="307">
        <v>0</v>
      </c>
      <c r="AG4944" s="307">
        <v>0</v>
      </c>
      <c r="AH4944" s="362">
        <v>0</v>
      </c>
      <c r="AI4944" s="362">
        <v>0</v>
      </c>
      <c r="AK4944" s="199"/>
      <c r="AM4944" s="11"/>
      <c r="AN4944" s="15"/>
      <c r="AO4944" s="11"/>
      <c r="AP4944" s="11"/>
    </row>
    <row r="4945" spans="3:42" outlineLevel="2" x14ac:dyDescent="0.2">
      <c r="C4945" s="252" t="s">
        <v>152</v>
      </c>
      <c r="D4945" s="119" t="s">
        <v>152</v>
      </c>
      <c r="F4945" s="12"/>
      <c r="H4945" s="164"/>
      <c r="K4945" s="164"/>
      <c r="Q4945" s="16"/>
      <c r="R4945" s="800">
        <v>0</v>
      </c>
      <c r="S4945" s="800">
        <v>0</v>
      </c>
      <c r="T4945" s="800">
        <v>0</v>
      </c>
      <c r="U4945" s="800">
        <v>0</v>
      </c>
      <c r="V4945" s="800">
        <v>0</v>
      </c>
      <c r="W4945" s="800">
        <v>0</v>
      </c>
      <c r="X4945" s="800">
        <v>0</v>
      </c>
      <c r="Y4945" s="800">
        <v>0</v>
      </c>
      <c r="Z4945" s="800">
        <v>0</v>
      </c>
      <c r="AA4945" s="800">
        <v>0</v>
      </c>
      <c r="AB4945" s="800">
        <v>0</v>
      </c>
      <c r="AC4945" s="800">
        <v>0</v>
      </c>
      <c r="AD4945" s="800">
        <v>0</v>
      </c>
      <c r="AE4945" s="800">
        <v>0</v>
      </c>
      <c r="AF4945" s="800">
        <v>0</v>
      </c>
      <c r="AG4945" s="800">
        <v>0</v>
      </c>
      <c r="AH4945" s="800">
        <v>0</v>
      </c>
      <c r="AI4945" s="800">
        <v>0</v>
      </c>
      <c r="AK4945" s="199"/>
      <c r="AM4945" s="11"/>
      <c r="AN4945" s="15"/>
      <c r="AO4945" s="11"/>
      <c r="AP4945" s="11"/>
    </row>
    <row r="4946" spans="3:42" outlineLevel="2" x14ac:dyDescent="0.2">
      <c r="C4946" s="252" t="s">
        <v>152</v>
      </c>
      <c r="D4946" s="119" t="s">
        <v>152</v>
      </c>
      <c r="F4946" s="794" t="s">
        <v>69</v>
      </c>
      <c r="AK4946" s="199"/>
      <c r="AM4946" s="11"/>
      <c r="AN4946" s="15"/>
      <c r="AO4946" s="11"/>
      <c r="AP4946" s="11"/>
    </row>
    <row r="4947" spans="3:42" outlineLevel="2" x14ac:dyDescent="0.2">
      <c r="C4947" s="252" t="s">
        <v>152</v>
      </c>
      <c r="D4947" s="119" t="s">
        <v>152</v>
      </c>
      <c r="F4947" s="761" t="s">
        <v>9</v>
      </c>
      <c r="G4947" s="75"/>
      <c r="H4947" s="796" t="s">
        <v>11</v>
      </c>
      <c r="I4947" s="801"/>
      <c r="J4947" s="75"/>
      <c r="K4947" s="741"/>
      <c r="L4947" s="75"/>
      <c r="M4947" s="75"/>
      <c r="N4947" s="75"/>
      <c r="O4947" s="75"/>
      <c r="P4947" s="75"/>
      <c r="Q4947" s="128" t="s">
        <v>110</v>
      </c>
      <c r="R4947" s="299">
        <v>0</v>
      </c>
      <c r="S4947" s="300">
        <v>0</v>
      </c>
      <c r="T4947" s="300">
        <v>0</v>
      </c>
      <c r="U4947" s="300">
        <v>0</v>
      </c>
      <c r="V4947" s="300">
        <v>0</v>
      </c>
      <c r="W4947" s="301">
        <v>0</v>
      </c>
      <c r="X4947" s="300">
        <v>0</v>
      </c>
      <c r="Y4947" s="300">
        <v>0</v>
      </c>
      <c r="Z4947" s="300">
        <v>0</v>
      </c>
      <c r="AA4947" s="300">
        <v>0</v>
      </c>
      <c r="AB4947" s="302">
        <v>0</v>
      </c>
      <c r="AC4947" s="302">
        <v>0</v>
      </c>
      <c r="AD4947" s="302">
        <v>0</v>
      </c>
      <c r="AE4947" s="302">
        <v>0</v>
      </c>
      <c r="AF4947" s="302">
        <v>0</v>
      </c>
      <c r="AG4947" s="302">
        <v>0</v>
      </c>
      <c r="AH4947" s="348">
        <v>0</v>
      </c>
      <c r="AI4947" s="348">
        <v>0</v>
      </c>
      <c r="AK4947" s="199"/>
      <c r="AM4947" s="11"/>
      <c r="AN4947" s="15"/>
      <c r="AO4947" s="11"/>
      <c r="AP4947" s="11"/>
    </row>
    <row r="4948" spans="3:42" outlineLevel="2" x14ac:dyDescent="0.2">
      <c r="C4948" s="252" t="s">
        <v>152</v>
      </c>
      <c r="D4948" s="119" t="s">
        <v>152</v>
      </c>
      <c r="F4948" s="767" t="s">
        <v>14</v>
      </c>
      <c r="H4948" s="797" t="s">
        <v>11</v>
      </c>
      <c r="K4948" s="164"/>
      <c r="Q4948" s="135" t="s">
        <v>110</v>
      </c>
      <c r="R4948" s="314">
        <v>0</v>
      </c>
      <c r="S4948" s="315">
        <v>0</v>
      </c>
      <c r="T4948" s="315">
        <v>0</v>
      </c>
      <c r="U4948" s="315">
        <v>0</v>
      </c>
      <c r="V4948" s="315">
        <v>0</v>
      </c>
      <c r="W4948" s="316">
        <v>0</v>
      </c>
      <c r="X4948" s="315">
        <v>0</v>
      </c>
      <c r="Y4948" s="315">
        <v>0</v>
      </c>
      <c r="Z4948" s="315">
        <v>0</v>
      </c>
      <c r="AA4948" s="315">
        <v>0</v>
      </c>
      <c r="AB4948" s="5">
        <v>0</v>
      </c>
      <c r="AC4948" s="5">
        <v>0</v>
      </c>
      <c r="AD4948" s="5">
        <v>0</v>
      </c>
      <c r="AE4948" s="5">
        <v>0</v>
      </c>
      <c r="AF4948" s="5">
        <v>0</v>
      </c>
      <c r="AG4948" s="5">
        <v>0</v>
      </c>
      <c r="AH4948" s="350">
        <v>0</v>
      </c>
      <c r="AI4948" s="350">
        <v>0</v>
      </c>
      <c r="AK4948" s="199"/>
      <c r="AM4948" s="11"/>
      <c r="AN4948" s="15"/>
      <c r="AO4948" s="11"/>
      <c r="AP4948" s="11"/>
    </row>
    <row r="4949" spans="3:42" outlineLevel="2" x14ac:dyDescent="0.2">
      <c r="C4949" s="252" t="s">
        <v>152</v>
      </c>
      <c r="D4949" s="119" t="s">
        <v>152</v>
      </c>
      <c r="F4949" s="783" t="s">
        <v>16</v>
      </c>
      <c r="G4949" s="83"/>
      <c r="H4949" s="798" t="s">
        <v>11</v>
      </c>
      <c r="I4949" s="799"/>
      <c r="J4949" s="83"/>
      <c r="K4949" s="736"/>
      <c r="L4949" s="83"/>
      <c r="M4949" s="83"/>
      <c r="N4949" s="83"/>
      <c r="O4949" s="83"/>
      <c r="P4949" s="83"/>
      <c r="Q4949" s="143" t="s">
        <v>110</v>
      </c>
      <c r="R4949" s="304">
        <v>0</v>
      </c>
      <c r="S4949" s="305">
        <v>0</v>
      </c>
      <c r="T4949" s="305">
        <v>0</v>
      </c>
      <c r="U4949" s="305">
        <v>0</v>
      </c>
      <c r="V4949" s="305">
        <v>0</v>
      </c>
      <c r="W4949" s="306">
        <v>0</v>
      </c>
      <c r="X4949" s="305">
        <v>0</v>
      </c>
      <c r="Y4949" s="305">
        <v>0</v>
      </c>
      <c r="Z4949" s="305">
        <v>0</v>
      </c>
      <c r="AA4949" s="305">
        <v>0</v>
      </c>
      <c r="AB4949" s="307">
        <v>0</v>
      </c>
      <c r="AC4949" s="307">
        <v>0</v>
      </c>
      <c r="AD4949" s="307">
        <v>0</v>
      </c>
      <c r="AE4949" s="307">
        <v>0</v>
      </c>
      <c r="AF4949" s="307">
        <v>0</v>
      </c>
      <c r="AG4949" s="307">
        <v>0</v>
      </c>
      <c r="AH4949" s="362">
        <v>0</v>
      </c>
      <c r="AI4949" s="362">
        <v>0</v>
      </c>
      <c r="AK4949" s="199"/>
      <c r="AM4949" s="11"/>
      <c r="AN4949" s="15"/>
      <c r="AO4949" s="11"/>
      <c r="AP4949" s="11"/>
    </row>
    <row r="4950" spans="3:42" outlineLevel="2" x14ac:dyDescent="0.2">
      <c r="C4950" s="252" t="s">
        <v>152</v>
      </c>
      <c r="D4950" s="119" t="s">
        <v>152</v>
      </c>
      <c r="F4950" s="12"/>
      <c r="H4950" s="797"/>
      <c r="K4950" s="164"/>
      <c r="Q4950" s="16"/>
      <c r="R4950" s="800">
        <v>0</v>
      </c>
      <c r="S4950" s="800">
        <v>0</v>
      </c>
      <c r="T4950" s="800">
        <v>0</v>
      </c>
      <c r="U4950" s="800">
        <v>0</v>
      </c>
      <c r="V4950" s="800">
        <v>0</v>
      </c>
      <c r="W4950" s="800">
        <v>0</v>
      </c>
      <c r="X4950" s="800">
        <v>0</v>
      </c>
      <c r="Y4950" s="800">
        <v>0</v>
      </c>
      <c r="Z4950" s="800">
        <v>0</v>
      </c>
      <c r="AA4950" s="800">
        <v>0</v>
      </c>
      <c r="AB4950" s="800">
        <v>0</v>
      </c>
      <c r="AC4950" s="800">
        <v>0</v>
      </c>
      <c r="AD4950" s="800">
        <v>0</v>
      </c>
      <c r="AE4950" s="800">
        <v>0</v>
      </c>
      <c r="AF4950" s="800">
        <v>0</v>
      </c>
      <c r="AG4950" s="800">
        <v>0</v>
      </c>
      <c r="AH4950" s="800">
        <v>0</v>
      </c>
      <c r="AI4950" s="800">
        <v>0</v>
      </c>
      <c r="AK4950" s="199"/>
      <c r="AM4950" s="11"/>
      <c r="AN4950" s="15"/>
      <c r="AO4950" s="11"/>
      <c r="AP4950" s="11"/>
    </row>
    <row r="4951" spans="3:42" outlineLevel="2" x14ac:dyDescent="0.2">
      <c r="C4951" s="252" t="s">
        <v>152</v>
      </c>
      <c r="D4951" s="119" t="s">
        <v>152</v>
      </c>
      <c r="F4951" s="794" t="s">
        <v>616</v>
      </c>
      <c r="AK4951" s="199"/>
      <c r="AM4951" s="11"/>
      <c r="AN4951" s="15"/>
      <c r="AO4951" s="11"/>
      <c r="AP4951" s="11"/>
    </row>
    <row r="4952" spans="3:42" outlineLevel="2" x14ac:dyDescent="0.2">
      <c r="C4952" s="252" t="s">
        <v>152</v>
      </c>
      <c r="D4952" s="119" t="s">
        <v>152</v>
      </c>
      <c r="F4952" s="761" t="s">
        <v>48</v>
      </c>
      <c r="G4952" s="75"/>
      <c r="H4952" s="796" t="s">
        <v>11</v>
      </c>
      <c r="I4952" s="228" t="s">
        <v>617</v>
      </c>
      <c r="J4952" s="75"/>
      <c r="K4952" s="741"/>
      <c r="L4952" s="75"/>
      <c r="M4952" s="75"/>
      <c r="N4952" s="75"/>
      <c r="O4952" s="75"/>
      <c r="P4952" s="75"/>
      <c r="Q4952" s="128" t="s">
        <v>110</v>
      </c>
      <c r="R4952" s="299">
        <v>0</v>
      </c>
      <c r="S4952" s="300">
        <v>0</v>
      </c>
      <c r="T4952" s="300">
        <v>0</v>
      </c>
      <c r="U4952" s="300">
        <v>0</v>
      </c>
      <c r="V4952" s="300">
        <v>0</v>
      </c>
      <c r="W4952" s="301">
        <v>0</v>
      </c>
      <c r="X4952" s="300">
        <v>0</v>
      </c>
      <c r="Y4952" s="300">
        <v>0</v>
      </c>
      <c r="Z4952" s="300">
        <v>0</v>
      </c>
      <c r="AA4952" s="300">
        <v>0</v>
      </c>
      <c r="AB4952" s="302">
        <v>0</v>
      </c>
      <c r="AC4952" s="302">
        <v>0</v>
      </c>
      <c r="AD4952" s="302">
        <v>0</v>
      </c>
      <c r="AE4952" s="302">
        <v>0</v>
      </c>
      <c r="AF4952" s="302">
        <v>0</v>
      </c>
      <c r="AG4952" s="302">
        <v>0</v>
      </c>
      <c r="AH4952" s="348">
        <v>0</v>
      </c>
      <c r="AI4952" s="348">
        <v>0</v>
      </c>
      <c r="AK4952" s="199"/>
      <c r="AM4952" s="11"/>
      <c r="AN4952" s="15"/>
      <c r="AO4952" s="11"/>
      <c r="AP4952" s="11"/>
    </row>
    <row r="4953" spans="3:42" outlineLevel="2" x14ac:dyDescent="0.2">
      <c r="C4953" s="252" t="s">
        <v>152</v>
      </c>
      <c r="D4953" s="119" t="s">
        <v>152</v>
      </c>
      <c r="F4953" s="767" t="s">
        <v>55</v>
      </c>
      <c r="H4953" s="797" t="s">
        <v>11</v>
      </c>
      <c r="I4953" s="234" t="s">
        <v>617</v>
      </c>
      <c r="K4953" s="164"/>
      <c r="Q4953" s="135" t="s">
        <v>110</v>
      </c>
      <c r="R4953" s="314">
        <v>0</v>
      </c>
      <c r="S4953" s="315">
        <v>0</v>
      </c>
      <c r="T4953" s="315">
        <v>0</v>
      </c>
      <c r="U4953" s="315">
        <v>0</v>
      </c>
      <c r="V4953" s="315">
        <v>0</v>
      </c>
      <c r="W4953" s="316">
        <v>0</v>
      </c>
      <c r="X4953" s="315">
        <v>0</v>
      </c>
      <c r="Y4953" s="315">
        <v>0</v>
      </c>
      <c r="Z4953" s="315">
        <v>0</v>
      </c>
      <c r="AA4953" s="315">
        <v>0</v>
      </c>
      <c r="AB4953" s="5">
        <v>0</v>
      </c>
      <c r="AC4953" s="5">
        <v>0</v>
      </c>
      <c r="AD4953" s="5">
        <v>0</v>
      </c>
      <c r="AE4953" s="5">
        <v>0</v>
      </c>
      <c r="AF4953" s="5">
        <v>0</v>
      </c>
      <c r="AG4953" s="5">
        <v>0</v>
      </c>
      <c r="AH4953" s="350">
        <v>0</v>
      </c>
      <c r="AI4953" s="350">
        <v>0</v>
      </c>
      <c r="AK4953" s="199"/>
      <c r="AM4953" s="11"/>
      <c r="AN4953" s="15"/>
      <c r="AO4953" s="11"/>
      <c r="AP4953" s="11"/>
    </row>
    <row r="4954" spans="3:42" outlineLevel="2" x14ac:dyDescent="0.2">
      <c r="C4954" s="252" t="s">
        <v>152</v>
      </c>
      <c r="D4954" s="119" t="s">
        <v>152</v>
      </c>
      <c r="F4954" s="783" t="s">
        <v>57</v>
      </c>
      <c r="G4954" s="83"/>
      <c r="H4954" s="798" t="s">
        <v>11</v>
      </c>
      <c r="I4954" s="240" t="s">
        <v>617</v>
      </c>
      <c r="J4954" s="83"/>
      <c r="K4954" s="736"/>
      <c r="L4954" s="83"/>
      <c r="M4954" s="83"/>
      <c r="N4954" s="83"/>
      <c r="O4954" s="83"/>
      <c r="P4954" s="83"/>
      <c r="Q4954" s="143" t="s">
        <v>110</v>
      </c>
      <c r="R4954" s="304">
        <v>0</v>
      </c>
      <c r="S4954" s="305">
        <v>0</v>
      </c>
      <c r="T4954" s="305">
        <v>0</v>
      </c>
      <c r="U4954" s="305">
        <v>0</v>
      </c>
      <c r="V4954" s="305">
        <v>0</v>
      </c>
      <c r="W4954" s="306">
        <v>0</v>
      </c>
      <c r="X4954" s="305">
        <v>0</v>
      </c>
      <c r="Y4954" s="305">
        <v>0</v>
      </c>
      <c r="Z4954" s="305">
        <v>0</v>
      </c>
      <c r="AA4954" s="305">
        <v>0</v>
      </c>
      <c r="AB4954" s="307">
        <v>0</v>
      </c>
      <c r="AC4954" s="307">
        <v>0</v>
      </c>
      <c r="AD4954" s="307">
        <v>0</v>
      </c>
      <c r="AE4954" s="307">
        <v>0</v>
      </c>
      <c r="AF4954" s="307">
        <v>0</v>
      </c>
      <c r="AG4954" s="307">
        <v>0</v>
      </c>
      <c r="AH4954" s="362">
        <v>0</v>
      </c>
      <c r="AI4954" s="362">
        <v>0</v>
      </c>
      <c r="AK4954" s="199"/>
      <c r="AM4954" s="11"/>
      <c r="AN4954" s="15"/>
      <c r="AO4954" s="11"/>
      <c r="AP4954" s="11"/>
    </row>
    <row r="4955" spans="3:42" outlineLevel="2" x14ac:dyDescent="0.2">
      <c r="C4955" s="252" t="s">
        <v>152</v>
      </c>
      <c r="D4955" s="119" t="s">
        <v>152</v>
      </c>
      <c r="F4955" s="802" t="s">
        <v>626</v>
      </c>
      <c r="R4955" s="800">
        <v>0</v>
      </c>
      <c r="S4955" s="800">
        <v>0</v>
      </c>
      <c r="T4955" s="800">
        <v>0</v>
      </c>
      <c r="U4955" s="800">
        <v>0</v>
      </c>
      <c r="V4955" s="800">
        <v>0</v>
      </c>
      <c r="W4955" s="800">
        <v>0</v>
      </c>
      <c r="X4955" s="800">
        <v>0</v>
      </c>
      <c r="Y4955" s="800">
        <v>0</v>
      </c>
      <c r="Z4955" s="800">
        <v>0</v>
      </c>
      <c r="AA4955" s="800">
        <v>0</v>
      </c>
      <c r="AB4955" s="800">
        <v>0</v>
      </c>
      <c r="AC4955" s="800">
        <v>0</v>
      </c>
      <c r="AD4955" s="800">
        <v>0</v>
      </c>
      <c r="AE4955" s="800">
        <v>0</v>
      </c>
      <c r="AF4955" s="800">
        <v>0</v>
      </c>
      <c r="AG4955" s="800">
        <v>0</v>
      </c>
      <c r="AH4955" s="800">
        <v>0</v>
      </c>
      <c r="AI4955" s="800">
        <v>0</v>
      </c>
      <c r="AK4955" s="199"/>
      <c r="AM4955" s="11"/>
      <c r="AN4955" s="15"/>
      <c r="AO4955" s="11"/>
      <c r="AP4955" s="11"/>
    </row>
    <row r="4956" spans="3:42" outlineLevel="2" x14ac:dyDescent="0.2">
      <c r="C4956" s="252" t="s">
        <v>152</v>
      </c>
      <c r="D4956" s="119" t="s">
        <v>152</v>
      </c>
      <c r="R4956" s="5"/>
      <c r="S4956" s="5"/>
      <c r="T4956" s="5"/>
      <c r="U4956" s="5"/>
      <c r="V4956" s="5"/>
      <c r="W4956" s="5"/>
      <c r="X4956" s="5"/>
      <c r="Y4956" s="5"/>
      <c r="AK4956" s="199"/>
      <c r="AM4956" s="11"/>
      <c r="AN4956" s="15"/>
      <c r="AO4956" s="11"/>
      <c r="AP4956" s="11"/>
    </row>
    <row r="4957" spans="3:42" outlineLevel="2" x14ac:dyDescent="0.2">
      <c r="C4957" s="252" t="s">
        <v>152</v>
      </c>
      <c r="D4957" s="119" t="s">
        <v>152</v>
      </c>
      <c r="F4957" s="789" t="s">
        <v>627</v>
      </c>
      <c r="G4957" s="790"/>
      <c r="H4957" s="803"/>
      <c r="I4957" s="790"/>
      <c r="J4957" s="790"/>
      <c r="K4957" s="792"/>
      <c r="L4957" s="789"/>
      <c r="M4957" s="789"/>
      <c r="N4957" s="789"/>
      <c r="O4957" s="789"/>
      <c r="P4957" s="789"/>
      <c r="Q4957" s="792"/>
      <c r="R4957" s="793"/>
      <c r="S4957" s="793"/>
      <c r="T4957" s="793"/>
      <c r="U4957" s="793"/>
      <c r="V4957" s="793"/>
      <c r="W4957" s="793"/>
      <c r="X4957" s="793"/>
      <c r="Y4957" s="793"/>
      <c r="Z4957" s="793"/>
      <c r="AA4957" s="793"/>
      <c r="AB4957" s="793"/>
      <c r="AC4957" s="793"/>
      <c r="AD4957" s="793"/>
      <c r="AE4957" s="793"/>
      <c r="AF4957" s="793"/>
      <c r="AG4957" s="793"/>
      <c r="AH4957" s="789"/>
      <c r="AI4957" s="789"/>
      <c r="AK4957" s="199"/>
      <c r="AM4957" s="11"/>
      <c r="AN4957" s="15"/>
      <c r="AO4957" s="11"/>
      <c r="AP4957" s="11"/>
    </row>
    <row r="4958" spans="3:42" outlineLevel="2" x14ac:dyDescent="0.2">
      <c r="C4958" s="252" t="s">
        <v>152</v>
      </c>
      <c r="D4958" s="119" t="s">
        <v>152</v>
      </c>
      <c r="F4958" t="s">
        <v>620</v>
      </c>
      <c r="AK4958" s="199"/>
      <c r="AM4958" s="11"/>
      <c r="AN4958" s="15"/>
      <c r="AO4958" s="11"/>
      <c r="AP4958" s="11"/>
    </row>
    <row r="4959" spans="3:42" outlineLevel="2" x14ac:dyDescent="0.2">
      <c r="C4959" s="252" t="s">
        <v>152</v>
      </c>
      <c r="D4959" s="119" t="s">
        <v>152</v>
      </c>
      <c r="F4959" s="761" t="s">
        <v>48</v>
      </c>
      <c r="G4959" s="75"/>
      <c r="H4959" s="796" t="s">
        <v>628</v>
      </c>
      <c r="I4959" s="801"/>
      <c r="J4959" s="75"/>
      <c r="K4959" s="741"/>
      <c r="L4959" s="75"/>
      <c r="M4959" s="75"/>
      <c r="N4959" s="75"/>
      <c r="O4959" s="75"/>
      <c r="P4959" s="75"/>
      <c r="Q4959" s="128" t="s">
        <v>536</v>
      </c>
      <c r="R4959" s="804">
        <v>0</v>
      </c>
      <c r="S4959" s="805">
        <v>0</v>
      </c>
      <c r="T4959" s="805">
        <v>0</v>
      </c>
      <c r="U4959" s="805">
        <v>0</v>
      </c>
      <c r="V4959" s="805">
        <v>0</v>
      </c>
      <c r="W4959" s="806">
        <v>0</v>
      </c>
      <c r="X4959" s="805">
        <v>0</v>
      </c>
      <c r="Y4959" s="805">
        <v>0</v>
      </c>
      <c r="Z4959" s="805">
        <v>0</v>
      </c>
      <c r="AA4959" s="805">
        <v>0</v>
      </c>
      <c r="AB4959" s="805">
        <v>0</v>
      </c>
      <c r="AC4959" s="805">
        <v>0</v>
      </c>
      <c r="AD4959" s="805">
        <v>0</v>
      </c>
      <c r="AE4959" s="805">
        <v>0</v>
      </c>
      <c r="AF4959" s="805">
        <v>0</v>
      </c>
      <c r="AG4959" s="805">
        <v>0</v>
      </c>
      <c r="AH4959" s="808">
        <v>0</v>
      </c>
      <c r="AI4959" s="808">
        <v>0</v>
      </c>
      <c r="AK4959" s="199"/>
      <c r="AM4959" s="11"/>
      <c r="AN4959" s="15"/>
      <c r="AO4959" s="11"/>
      <c r="AP4959" s="11"/>
    </row>
    <row r="4960" spans="3:42" outlineLevel="2" x14ac:dyDescent="0.2">
      <c r="C4960" s="252" t="s">
        <v>152</v>
      </c>
      <c r="D4960" s="119" t="s">
        <v>152</v>
      </c>
      <c r="F4960" s="767" t="s">
        <v>55</v>
      </c>
      <c r="H4960" s="797" t="s">
        <v>628</v>
      </c>
      <c r="K4960" s="164"/>
      <c r="Q4960" s="135" t="s">
        <v>536</v>
      </c>
      <c r="R4960" s="809">
        <v>0</v>
      </c>
      <c r="S4960" s="810">
        <v>0</v>
      </c>
      <c r="T4960" s="810">
        <v>0</v>
      </c>
      <c r="U4960" s="810">
        <v>0</v>
      </c>
      <c r="V4960" s="810">
        <v>0</v>
      </c>
      <c r="W4960" s="811">
        <v>0</v>
      </c>
      <c r="X4960" s="810">
        <v>0</v>
      </c>
      <c r="Y4960" s="810">
        <v>0</v>
      </c>
      <c r="Z4960" s="810">
        <v>0</v>
      </c>
      <c r="AA4960" s="810">
        <v>0</v>
      </c>
      <c r="AB4960" s="810">
        <v>0</v>
      </c>
      <c r="AC4960" s="810">
        <v>0</v>
      </c>
      <c r="AD4960" s="810">
        <v>0</v>
      </c>
      <c r="AE4960" s="810">
        <v>0</v>
      </c>
      <c r="AF4960" s="810">
        <v>0</v>
      </c>
      <c r="AG4960" s="810">
        <v>0</v>
      </c>
      <c r="AH4960" s="812">
        <v>0</v>
      </c>
      <c r="AI4960" s="812">
        <v>0</v>
      </c>
      <c r="AK4960" s="199"/>
      <c r="AM4960" s="11"/>
      <c r="AN4960" s="15"/>
      <c r="AO4960" s="11"/>
      <c r="AP4960" s="11"/>
    </row>
    <row r="4961" spans="3:42" outlineLevel="2" x14ac:dyDescent="0.2">
      <c r="C4961" s="252" t="s">
        <v>152</v>
      </c>
      <c r="D4961" s="119" t="s">
        <v>152</v>
      </c>
      <c r="F4961" s="783" t="s">
        <v>57</v>
      </c>
      <c r="G4961" s="83"/>
      <c r="H4961" s="798" t="s">
        <v>628</v>
      </c>
      <c r="I4961" s="799"/>
      <c r="J4961" s="83"/>
      <c r="K4961" s="736"/>
      <c r="L4961" s="83"/>
      <c r="M4961" s="83"/>
      <c r="N4961" s="83"/>
      <c r="O4961" s="83"/>
      <c r="P4961" s="83"/>
      <c r="Q4961" s="143" t="s">
        <v>536</v>
      </c>
      <c r="R4961" s="813">
        <v>0</v>
      </c>
      <c r="S4961" s="814">
        <v>0</v>
      </c>
      <c r="T4961" s="814">
        <v>0</v>
      </c>
      <c r="U4961" s="814">
        <v>0</v>
      </c>
      <c r="V4961" s="814">
        <v>0</v>
      </c>
      <c r="W4961" s="815">
        <v>0</v>
      </c>
      <c r="X4961" s="814">
        <v>0</v>
      </c>
      <c r="Y4961" s="814">
        <v>0</v>
      </c>
      <c r="Z4961" s="814">
        <v>0</v>
      </c>
      <c r="AA4961" s="814">
        <v>0</v>
      </c>
      <c r="AB4961" s="814">
        <v>0</v>
      </c>
      <c r="AC4961" s="814">
        <v>0</v>
      </c>
      <c r="AD4961" s="814">
        <v>0</v>
      </c>
      <c r="AE4961" s="814">
        <v>0</v>
      </c>
      <c r="AF4961" s="814">
        <v>0</v>
      </c>
      <c r="AG4961" s="814">
        <v>0</v>
      </c>
      <c r="AH4961" s="816">
        <v>0</v>
      </c>
      <c r="AI4961" s="816">
        <v>0</v>
      </c>
      <c r="AK4961" s="199"/>
      <c r="AM4961" s="11"/>
      <c r="AN4961" s="15"/>
      <c r="AO4961" s="11"/>
      <c r="AP4961" s="11"/>
    </row>
    <row r="4962" spans="3:42" outlineLevel="2" x14ac:dyDescent="0.2">
      <c r="C4962" s="252" t="s">
        <v>152</v>
      </c>
      <c r="D4962" s="119" t="s">
        <v>152</v>
      </c>
      <c r="AK4962" s="199"/>
      <c r="AM4962" s="11"/>
      <c r="AN4962" s="15"/>
      <c r="AO4962" s="11"/>
      <c r="AP4962" s="11"/>
    </row>
    <row r="4963" spans="3:42" outlineLevel="1" x14ac:dyDescent="0.2">
      <c r="C4963" s="252" t="s">
        <v>152</v>
      </c>
      <c r="D4963" s="119" t="s">
        <v>152</v>
      </c>
      <c r="F4963" s="121" t="s">
        <v>629</v>
      </c>
      <c r="G4963" s="756"/>
      <c r="H4963" s="757"/>
      <c r="I4963" s="788"/>
      <c r="J4963" s="756"/>
      <c r="K4963" s="758"/>
      <c r="L4963" s="759"/>
      <c r="M4963" s="759"/>
      <c r="N4963" s="759"/>
      <c r="O4963" s="759"/>
      <c r="P4963" s="759"/>
      <c r="Q4963" s="758"/>
      <c r="R4963" s="760"/>
      <c r="S4963" s="760"/>
      <c r="T4963" s="760"/>
      <c r="U4963" s="760"/>
      <c r="V4963" s="760"/>
      <c r="W4963" s="760"/>
      <c r="X4963" s="760"/>
      <c r="Y4963" s="760"/>
      <c r="Z4963" s="760"/>
      <c r="AA4963" s="760"/>
      <c r="AB4963" s="760"/>
      <c r="AC4963" s="760"/>
      <c r="AD4963" s="760"/>
      <c r="AE4963" s="760"/>
      <c r="AF4963" s="760"/>
      <c r="AG4963" s="760"/>
      <c r="AH4963" s="759"/>
      <c r="AI4963" s="759"/>
      <c r="AK4963" s="199"/>
      <c r="AM4963" s="11"/>
      <c r="AN4963" s="15"/>
      <c r="AO4963" s="11"/>
      <c r="AP4963" s="11"/>
    </row>
    <row r="4964" spans="3:42" outlineLevel="2" x14ac:dyDescent="0.2">
      <c r="C4964" s="252" t="s">
        <v>152</v>
      </c>
      <c r="D4964" s="119" t="s">
        <v>152</v>
      </c>
      <c r="F4964" s="789" t="s">
        <v>630</v>
      </c>
      <c r="G4964" s="790"/>
      <c r="H4964" s="803"/>
      <c r="I4964" s="791"/>
      <c r="J4964" s="790"/>
      <c r="K4964" s="792"/>
      <c r="L4964" s="789"/>
      <c r="M4964" s="789"/>
      <c r="N4964" s="789"/>
      <c r="O4964" s="789"/>
      <c r="P4964" s="789"/>
      <c r="Q4964" s="792"/>
      <c r="R4964" s="793"/>
      <c r="S4964" s="793"/>
      <c r="T4964" s="793"/>
      <c r="U4964" s="793"/>
      <c r="V4964" s="793"/>
      <c r="W4964" s="793"/>
      <c r="X4964" s="793"/>
      <c r="Y4964" s="793"/>
      <c r="Z4964" s="793"/>
      <c r="AA4964" s="793"/>
      <c r="AB4964" s="793"/>
      <c r="AC4964" s="793"/>
      <c r="AD4964" s="793"/>
      <c r="AE4964" s="793"/>
      <c r="AF4964" s="793"/>
      <c r="AG4964" s="793"/>
      <c r="AH4964" s="789"/>
      <c r="AI4964" s="789"/>
      <c r="AK4964" s="199"/>
      <c r="AM4964" s="11"/>
      <c r="AN4964" s="15"/>
      <c r="AO4964" s="11"/>
      <c r="AP4964" s="11"/>
    </row>
    <row r="4965" spans="3:42" outlineLevel="2" x14ac:dyDescent="0.2">
      <c r="C4965" s="252" t="s">
        <v>152</v>
      </c>
      <c r="D4965" s="119" t="s">
        <v>152</v>
      </c>
      <c r="F4965" s="794" t="s">
        <v>610</v>
      </c>
      <c r="H4965" s="795"/>
      <c r="AK4965" s="199"/>
      <c r="AM4965" s="11"/>
      <c r="AN4965" s="15"/>
      <c r="AO4965" s="11"/>
      <c r="AP4965" s="11"/>
    </row>
    <row r="4966" spans="3:42" outlineLevel="2" x14ac:dyDescent="0.2">
      <c r="C4966" s="252" t="s">
        <v>152</v>
      </c>
      <c r="D4966" s="119" t="s">
        <v>152</v>
      </c>
      <c r="F4966" s="761" t="s">
        <v>62</v>
      </c>
      <c r="G4966" s="75"/>
      <c r="H4966" s="796" t="s">
        <v>580</v>
      </c>
      <c r="I4966" s="796" t="s">
        <v>611</v>
      </c>
      <c r="J4966" s="75"/>
      <c r="K4966" s="741"/>
      <c r="L4966" s="75"/>
      <c r="M4966" s="75"/>
      <c r="N4966" s="75"/>
      <c r="O4966" s="75"/>
      <c r="P4966" s="75"/>
      <c r="Q4966" s="128" t="s">
        <v>110</v>
      </c>
      <c r="R4966" s="299">
        <v>0</v>
      </c>
      <c r="S4966" s="300">
        <v>0</v>
      </c>
      <c r="T4966" s="300">
        <v>0</v>
      </c>
      <c r="U4966" s="300">
        <v>0</v>
      </c>
      <c r="V4966" s="300">
        <v>0</v>
      </c>
      <c r="W4966" s="301">
        <v>0</v>
      </c>
      <c r="X4966" s="300">
        <v>0</v>
      </c>
      <c r="Y4966" s="300">
        <v>0</v>
      </c>
      <c r="Z4966" s="300">
        <v>0</v>
      </c>
      <c r="AA4966" s="300">
        <v>0</v>
      </c>
      <c r="AB4966" s="302">
        <v>0</v>
      </c>
      <c r="AC4966" s="302">
        <v>0</v>
      </c>
      <c r="AD4966" s="302">
        <v>0</v>
      </c>
      <c r="AE4966" s="302">
        <v>0</v>
      </c>
      <c r="AF4966" s="302">
        <v>0</v>
      </c>
      <c r="AG4966" s="302">
        <v>0</v>
      </c>
      <c r="AH4966" s="348">
        <v>0</v>
      </c>
      <c r="AI4966" s="348">
        <v>0</v>
      </c>
      <c r="AK4966" s="199"/>
      <c r="AM4966" s="11"/>
      <c r="AN4966" s="15"/>
      <c r="AO4966" s="11"/>
      <c r="AP4966" s="11"/>
    </row>
    <row r="4967" spans="3:42" outlineLevel="2" x14ac:dyDescent="0.2">
      <c r="C4967" s="252" t="s">
        <v>152</v>
      </c>
      <c r="D4967" s="119" t="s">
        <v>152</v>
      </c>
      <c r="F4967" s="767" t="s">
        <v>188</v>
      </c>
      <c r="H4967" s="797" t="s">
        <v>580</v>
      </c>
      <c r="I4967" s="797" t="s">
        <v>612</v>
      </c>
      <c r="K4967" s="164"/>
      <c r="Q4967" s="135" t="s">
        <v>110</v>
      </c>
      <c r="R4967" s="314">
        <v>0</v>
      </c>
      <c r="S4967" s="315">
        <v>0</v>
      </c>
      <c r="T4967" s="315">
        <v>0</v>
      </c>
      <c r="U4967" s="315">
        <v>0</v>
      </c>
      <c r="V4967" s="315">
        <v>0</v>
      </c>
      <c r="W4967" s="316">
        <v>0</v>
      </c>
      <c r="X4967" s="315">
        <v>0</v>
      </c>
      <c r="Y4967" s="315">
        <v>0</v>
      </c>
      <c r="Z4967" s="315">
        <v>0</v>
      </c>
      <c r="AA4967" s="315">
        <v>0</v>
      </c>
      <c r="AB4967" s="5">
        <v>0</v>
      </c>
      <c r="AC4967" s="5">
        <v>0</v>
      </c>
      <c r="AD4967" s="5">
        <v>0</v>
      </c>
      <c r="AE4967" s="5">
        <v>0</v>
      </c>
      <c r="AF4967" s="5">
        <v>0</v>
      </c>
      <c r="AG4967" s="5">
        <v>0</v>
      </c>
      <c r="AH4967" s="350">
        <v>0</v>
      </c>
      <c r="AI4967" s="350">
        <v>0</v>
      </c>
      <c r="AK4967" s="199"/>
      <c r="AM4967" s="11"/>
      <c r="AN4967" s="15"/>
      <c r="AO4967" s="11"/>
      <c r="AP4967" s="11"/>
    </row>
    <row r="4968" spans="3:42" outlineLevel="2" x14ac:dyDescent="0.2">
      <c r="C4968" s="252" t="s">
        <v>152</v>
      </c>
      <c r="D4968" s="119" t="s">
        <v>152</v>
      </c>
      <c r="F4968" s="767" t="s">
        <v>613</v>
      </c>
      <c r="H4968" s="797" t="s">
        <v>580</v>
      </c>
      <c r="I4968" s="234" t="s">
        <v>614</v>
      </c>
      <c r="K4968" s="164"/>
      <c r="Q4968" s="135" t="s">
        <v>110</v>
      </c>
      <c r="R4968" s="314">
        <v>0</v>
      </c>
      <c r="S4968" s="315">
        <v>0</v>
      </c>
      <c r="T4968" s="315">
        <v>0</v>
      </c>
      <c r="U4968" s="315">
        <v>0</v>
      </c>
      <c r="V4968" s="315">
        <v>0</v>
      </c>
      <c r="W4968" s="316">
        <v>0</v>
      </c>
      <c r="X4968" s="315">
        <v>0</v>
      </c>
      <c r="Y4968" s="315">
        <v>0</v>
      </c>
      <c r="Z4968" s="315">
        <v>0</v>
      </c>
      <c r="AA4968" s="315">
        <v>0</v>
      </c>
      <c r="AB4968" s="5">
        <v>0</v>
      </c>
      <c r="AC4968" s="5">
        <v>0</v>
      </c>
      <c r="AD4968" s="5">
        <v>0</v>
      </c>
      <c r="AE4968" s="5">
        <v>0</v>
      </c>
      <c r="AF4968" s="5">
        <v>0</v>
      </c>
      <c r="AG4968" s="5">
        <v>0</v>
      </c>
      <c r="AH4968" s="350">
        <v>0</v>
      </c>
      <c r="AI4968" s="350">
        <v>0</v>
      </c>
      <c r="AK4968" s="199"/>
      <c r="AM4968" s="11"/>
      <c r="AN4968" s="15"/>
      <c r="AO4968" s="11"/>
      <c r="AP4968" s="11"/>
    </row>
    <row r="4969" spans="3:42" outlineLevel="2" x14ac:dyDescent="0.2">
      <c r="C4969" s="252" t="s">
        <v>152</v>
      </c>
      <c r="D4969" s="119" t="s">
        <v>152</v>
      </c>
      <c r="F4969" s="783" t="s">
        <v>57</v>
      </c>
      <c r="G4969" s="83"/>
      <c r="H4969" s="798" t="s">
        <v>580</v>
      </c>
      <c r="I4969" s="799"/>
      <c r="J4969" s="83"/>
      <c r="K4969" s="736"/>
      <c r="L4969" s="83"/>
      <c r="M4969" s="83"/>
      <c r="N4969" s="83"/>
      <c r="O4969" s="83"/>
      <c r="P4969" s="83"/>
      <c r="Q4969" s="143" t="s">
        <v>110</v>
      </c>
      <c r="R4969" s="304">
        <v>0</v>
      </c>
      <c r="S4969" s="305">
        <v>0</v>
      </c>
      <c r="T4969" s="305">
        <v>0</v>
      </c>
      <c r="U4969" s="305">
        <v>0</v>
      </c>
      <c r="V4969" s="305">
        <v>0</v>
      </c>
      <c r="W4969" s="306">
        <v>0</v>
      </c>
      <c r="X4969" s="305">
        <v>0</v>
      </c>
      <c r="Y4969" s="305">
        <v>0</v>
      </c>
      <c r="Z4969" s="305">
        <v>0</v>
      </c>
      <c r="AA4969" s="305">
        <v>0</v>
      </c>
      <c r="AB4969" s="307">
        <v>0</v>
      </c>
      <c r="AC4969" s="307">
        <v>0</v>
      </c>
      <c r="AD4969" s="307">
        <v>0</v>
      </c>
      <c r="AE4969" s="307">
        <v>0</v>
      </c>
      <c r="AF4969" s="307">
        <v>0</v>
      </c>
      <c r="AG4969" s="307">
        <v>0</v>
      </c>
      <c r="AH4969" s="362">
        <v>0</v>
      </c>
      <c r="AI4969" s="362">
        <v>0</v>
      </c>
      <c r="AK4969" s="199"/>
      <c r="AM4969" s="11"/>
      <c r="AN4969" s="15"/>
      <c r="AO4969" s="11"/>
      <c r="AP4969" s="11"/>
    </row>
    <row r="4970" spans="3:42" outlineLevel="2" x14ac:dyDescent="0.2">
      <c r="C4970" s="252" t="s">
        <v>152</v>
      </c>
      <c r="D4970" s="119" t="s">
        <v>152</v>
      </c>
      <c r="F4970" s="12"/>
      <c r="H4970" s="234"/>
      <c r="K4970" s="164"/>
      <c r="Q4970" s="16"/>
      <c r="R4970" s="800">
        <v>0</v>
      </c>
      <c r="S4970" s="800">
        <v>0</v>
      </c>
      <c r="T4970" s="800">
        <v>0</v>
      </c>
      <c r="U4970" s="800">
        <v>0</v>
      </c>
      <c r="V4970" s="800">
        <v>0</v>
      </c>
      <c r="W4970" s="800">
        <v>0</v>
      </c>
      <c r="X4970" s="800">
        <v>0</v>
      </c>
      <c r="Y4970" s="800">
        <v>0</v>
      </c>
      <c r="Z4970" s="800">
        <v>0</v>
      </c>
      <c r="AA4970" s="800">
        <v>0</v>
      </c>
      <c r="AB4970" s="800">
        <v>0</v>
      </c>
      <c r="AC4970" s="800">
        <v>0</v>
      </c>
      <c r="AD4970" s="800">
        <v>0</v>
      </c>
      <c r="AE4970" s="800">
        <v>0</v>
      </c>
      <c r="AF4970" s="800">
        <v>0</v>
      </c>
      <c r="AG4970" s="800">
        <v>0</v>
      </c>
      <c r="AH4970" s="800">
        <v>0</v>
      </c>
      <c r="AI4970" s="800">
        <v>0</v>
      </c>
      <c r="AK4970" s="199"/>
      <c r="AM4970" s="11"/>
      <c r="AN4970" s="15"/>
      <c r="AO4970" s="11"/>
      <c r="AP4970" s="11"/>
    </row>
    <row r="4971" spans="3:42" outlineLevel="2" x14ac:dyDescent="0.2">
      <c r="C4971" s="252" t="s">
        <v>152</v>
      </c>
      <c r="D4971" s="119" t="s">
        <v>152</v>
      </c>
      <c r="F4971" s="794" t="s">
        <v>615</v>
      </c>
      <c r="AK4971" s="199"/>
      <c r="AM4971" s="11"/>
      <c r="AN4971" s="15"/>
      <c r="AO4971" s="11"/>
      <c r="AP4971" s="11"/>
    </row>
    <row r="4972" spans="3:42" outlineLevel="2" x14ac:dyDescent="0.2">
      <c r="C4972" s="252" t="s">
        <v>152</v>
      </c>
      <c r="D4972" s="119" t="s">
        <v>152</v>
      </c>
      <c r="F4972" s="761" t="s">
        <v>48</v>
      </c>
      <c r="G4972" s="75"/>
      <c r="H4972" s="796" t="s">
        <v>580</v>
      </c>
      <c r="I4972" s="801"/>
      <c r="J4972" s="75"/>
      <c r="K4972" s="741"/>
      <c r="L4972" s="75"/>
      <c r="M4972" s="75"/>
      <c r="N4972" s="75"/>
      <c r="O4972" s="75"/>
      <c r="P4972" s="75"/>
      <c r="Q4972" s="128" t="s">
        <v>110</v>
      </c>
      <c r="R4972" s="299">
        <v>0</v>
      </c>
      <c r="S4972" s="300">
        <v>0</v>
      </c>
      <c r="T4972" s="300">
        <v>0</v>
      </c>
      <c r="U4972" s="300">
        <v>0</v>
      </c>
      <c r="V4972" s="300">
        <v>0</v>
      </c>
      <c r="W4972" s="301">
        <v>0</v>
      </c>
      <c r="X4972" s="300">
        <v>0</v>
      </c>
      <c r="Y4972" s="300">
        <v>0</v>
      </c>
      <c r="Z4972" s="300">
        <v>0</v>
      </c>
      <c r="AA4972" s="300">
        <v>0</v>
      </c>
      <c r="AB4972" s="302">
        <v>0</v>
      </c>
      <c r="AC4972" s="302">
        <v>0</v>
      </c>
      <c r="AD4972" s="302">
        <v>0</v>
      </c>
      <c r="AE4972" s="302">
        <v>0</v>
      </c>
      <c r="AF4972" s="302">
        <v>0</v>
      </c>
      <c r="AG4972" s="302">
        <v>0</v>
      </c>
      <c r="AH4972" s="348">
        <v>0</v>
      </c>
      <c r="AI4972" s="348">
        <v>0</v>
      </c>
      <c r="AK4972" s="199"/>
      <c r="AM4972" s="11"/>
      <c r="AN4972" s="15"/>
      <c r="AO4972" s="11"/>
      <c r="AP4972" s="11"/>
    </row>
    <row r="4973" spans="3:42" outlineLevel="2" x14ac:dyDescent="0.2">
      <c r="C4973" s="252" t="s">
        <v>152</v>
      </c>
      <c r="D4973" s="119" t="s">
        <v>152</v>
      </c>
      <c r="F4973" s="767" t="s">
        <v>55</v>
      </c>
      <c r="H4973" s="797" t="s">
        <v>580</v>
      </c>
      <c r="K4973" s="164"/>
      <c r="Q4973" s="135" t="s">
        <v>110</v>
      </c>
      <c r="R4973" s="314">
        <v>0</v>
      </c>
      <c r="S4973" s="315">
        <v>0</v>
      </c>
      <c r="T4973" s="315">
        <v>0</v>
      </c>
      <c r="U4973" s="315">
        <v>0</v>
      </c>
      <c r="V4973" s="315">
        <v>0</v>
      </c>
      <c r="W4973" s="316">
        <v>0</v>
      </c>
      <c r="X4973" s="315">
        <v>0</v>
      </c>
      <c r="Y4973" s="315">
        <v>0</v>
      </c>
      <c r="Z4973" s="315">
        <v>0</v>
      </c>
      <c r="AA4973" s="315">
        <v>0</v>
      </c>
      <c r="AB4973" s="5">
        <v>0</v>
      </c>
      <c r="AC4973" s="5">
        <v>0</v>
      </c>
      <c r="AD4973" s="5">
        <v>0</v>
      </c>
      <c r="AE4973" s="5">
        <v>0</v>
      </c>
      <c r="AF4973" s="5">
        <v>0</v>
      </c>
      <c r="AG4973" s="5">
        <v>0</v>
      </c>
      <c r="AH4973" s="350">
        <v>0</v>
      </c>
      <c r="AI4973" s="350">
        <v>0</v>
      </c>
      <c r="AK4973" s="199"/>
      <c r="AM4973" s="11"/>
      <c r="AN4973" s="15"/>
      <c r="AO4973" s="11"/>
      <c r="AP4973" s="11"/>
    </row>
    <row r="4974" spans="3:42" outlineLevel="2" x14ac:dyDescent="0.2">
      <c r="C4974" s="252" t="s">
        <v>152</v>
      </c>
      <c r="D4974" s="119" t="s">
        <v>152</v>
      </c>
      <c r="F4974" s="783" t="s">
        <v>57</v>
      </c>
      <c r="G4974" s="83"/>
      <c r="H4974" s="798" t="s">
        <v>580</v>
      </c>
      <c r="I4974" s="799"/>
      <c r="J4974" s="83"/>
      <c r="K4974" s="736"/>
      <c r="L4974" s="83"/>
      <c r="M4974" s="83"/>
      <c r="N4974" s="83"/>
      <c r="O4974" s="83"/>
      <c r="P4974" s="83"/>
      <c r="Q4974" s="143" t="s">
        <v>110</v>
      </c>
      <c r="R4974" s="304">
        <v>0</v>
      </c>
      <c r="S4974" s="305">
        <v>0</v>
      </c>
      <c r="T4974" s="305">
        <v>0</v>
      </c>
      <c r="U4974" s="305">
        <v>0</v>
      </c>
      <c r="V4974" s="305">
        <v>0</v>
      </c>
      <c r="W4974" s="306">
        <v>0</v>
      </c>
      <c r="X4974" s="305">
        <v>0</v>
      </c>
      <c r="Y4974" s="305">
        <v>0</v>
      </c>
      <c r="Z4974" s="305">
        <v>0</v>
      </c>
      <c r="AA4974" s="305">
        <v>0</v>
      </c>
      <c r="AB4974" s="307">
        <v>0</v>
      </c>
      <c r="AC4974" s="307">
        <v>0</v>
      </c>
      <c r="AD4974" s="307">
        <v>0</v>
      </c>
      <c r="AE4974" s="307">
        <v>0</v>
      </c>
      <c r="AF4974" s="307">
        <v>0</v>
      </c>
      <c r="AG4974" s="307">
        <v>0</v>
      </c>
      <c r="AH4974" s="362">
        <v>0</v>
      </c>
      <c r="AI4974" s="362">
        <v>0</v>
      </c>
      <c r="AK4974" s="199"/>
      <c r="AM4974" s="11"/>
      <c r="AN4974" s="15"/>
      <c r="AO4974" s="11"/>
      <c r="AP4974" s="11"/>
    </row>
    <row r="4975" spans="3:42" outlineLevel="2" x14ac:dyDescent="0.2">
      <c r="C4975" s="252" t="s">
        <v>152</v>
      </c>
      <c r="D4975" s="119" t="s">
        <v>152</v>
      </c>
      <c r="F4975" s="12"/>
      <c r="H4975" s="164"/>
      <c r="K4975" s="164"/>
      <c r="Q4975" s="16"/>
      <c r="R4975" s="800">
        <v>0</v>
      </c>
      <c r="S4975" s="800">
        <v>0</v>
      </c>
      <c r="T4975" s="800">
        <v>0</v>
      </c>
      <c r="U4975" s="800">
        <v>0</v>
      </c>
      <c r="V4975" s="800">
        <v>0</v>
      </c>
      <c r="W4975" s="800">
        <v>0</v>
      </c>
      <c r="X4975" s="800">
        <v>0</v>
      </c>
      <c r="Y4975" s="800">
        <v>0</v>
      </c>
      <c r="Z4975" s="800">
        <v>0</v>
      </c>
      <c r="AA4975" s="800">
        <v>0</v>
      </c>
      <c r="AB4975" s="800">
        <v>0</v>
      </c>
      <c r="AC4975" s="800">
        <v>0</v>
      </c>
      <c r="AD4975" s="800">
        <v>0</v>
      </c>
      <c r="AE4975" s="800">
        <v>0</v>
      </c>
      <c r="AF4975" s="800">
        <v>0</v>
      </c>
      <c r="AG4975" s="800">
        <v>0</v>
      </c>
      <c r="AH4975" s="800">
        <v>0</v>
      </c>
      <c r="AI4975" s="800">
        <v>0</v>
      </c>
      <c r="AK4975" s="199"/>
      <c r="AM4975" s="11"/>
      <c r="AN4975" s="15"/>
      <c r="AO4975" s="11"/>
      <c r="AP4975" s="11"/>
    </row>
    <row r="4976" spans="3:42" outlineLevel="2" x14ac:dyDescent="0.2">
      <c r="C4976" s="252" t="s">
        <v>152</v>
      </c>
      <c r="D4976" s="119" t="s">
        <v>152</v>
      </c>
      <c r="F4976" s="794" t="s">
        <v>69</v>
      </c>
      <c r="AK4976" s="199"/>
      <c r="AM4976" s="11"/>
      <c r="AN4976" s="15"/>
      <c r="AO4976" s="11"/>
      <c r="AP4976" s="11"/>
    </row>
    <row r="4977" spans="3:42" outlineLevel="2" x14ac:dyDescent="0.2">
      <c r="C4977" s="252" t="s">
        <v>152</v>
      </c>
      <c r="D4977" s="119" t="s">
        <v>152</v>
      </c>
      <c r="F4977" s="761" t="s">
        <v>9</v>
      </c>
      <c r="G4977" s="75"/>
      <c r="H4977" s="796" t="s">
        <v>580</v>
      </c>
      <c r="I4977" s="801"/>
      <c r="J4977" s="75"/>
      <c r="K4977" s="741"/>
      <c r="L4977" s="75"/>
      <c r="M4977" s="75"/>
      <c r="N4977" s="75"/>
      <c r="O4977" s="75"/>
      <c r="P4977" s="75"/>
      <c r="Q4977" s="128" t="s">
        <v>110</v>
      </c>
      <c r="R4977" s="299">
        <v>0</v>
      </c>
      <c r="S4977" s="300">
        <v>0</v>
      </c>
      <c r="T4977" s="300">
        <v>0</v>
      </c>
      <c r="U4977" s="300">
        <v>0</v>
      </c>
      <c r="V4977" s="300">
        <v>0</v>
      </c>
      <c r="W4977" s="301">
        <v>0</v>
      </c>
      <c r="X4977" s="300">
        <v>0</v>
      </c>
      <c r="Y4977" s="300">
        <v>0</v>
      </c>
      <c r="Z4977" s="300">
        <v>0</v>
      </c>
      <c r="AA4977" s="300">
        <v>0</v>
      </c>
      <c r="AB4977" s="302">
        <v>0</v>
      </c>
      <c r="AC4977" s="302">
        <v>0</v>
      </c>
      <c r="AD4977" s="302">
        <v>0</v>
      </c>
      <c r="AE4977" s="302">
        <v>0</v>
      </c>
      <c r="AF4977" s="302">
        <v>0</v>
      </c>
      <c r="AG4977" s="302">
        <v>0</v>
      </c>
      <c r="AH4977" s="348">
        <v>0</v>
      </c>
      <c r="AI4977" s="348">
        <v>0</v>
      </c>
      <c r="AK4977" s="199"/>
      <c r="AM4977" s="11"/>
      <c r="AN4977" s="15"/>
      <c r="AO4977" s="11"/>
      <c r="AP4977" s="11"/>
    </row>
    <row r="4978" spans="3:42" outlineLevel="2" x14ac:dyDescent="0.2">
      <c r="C4978" s="252" t="s">
        <v>152</v>
      </c>
      <c r="D4978" s="119" t="s">
        <v>152</v>
      </c>
      <c r="F4978" s="767" t="s">
        <v>14</v>
      </c>
      <c r="H4978" s="797" t="s">
        <v>580</v>
      </c>
      <c r="K4978" s="164"/>
      <c r="Q4978" s="135" t="s">
        <v>110</v>
      </c>
      <c r="R4978" s="314">
        <v>0</v>
      </c>
      <c r="S4978" s="315">
        <v>0</v>
      </c>
      <c r="T4978" s="315">
        <v>0</v>
      </c>
      <c r="U4978" s="315">
        <v>0</v>
      </c>
      <c r="V4978" s="315">
        <v>0</v>
      </c>
      <c r="W4978" s="316">
        <v>0</v>
      </c>
      <c r="X4978" s="315">
        <v>0</v>
      </c>
      <c r="Y4978" s="315">
        <v>0</v>
      </c>
      <c r="Z4978" s="315">
        <v>0</v>
      </c>
      <c r="AA4978" s="315">
        <v>0</v>
      </c>
      <c r="AB4978" s="5">
        <v>0</v>
      </c>
      <c r="AC4978" s="5">
        <v>0</v>
      </c>
      <c r="AD4978" s="5">
        <v>0</v>
      </c>
      <c r="AE4978" s="5">
        <v>0</v>
      </c>
      <c r="AF4978" s="5">
        <v>0</v>
      </c>
      <c r="AG4978" s="5">
        <v>0</v>
      </c>
      <c r="AH4978" s="350">
        <v>0</v>
      </c>
      <c r="AI4978" s="350">
        <v>0</v>
      </c>
      <c r="AK4978" s="199"/>
      <c r="AM4978" s="11"/>
      <c r="AN4978" s="15"/>
      <c r="AO4978" s="11"/>
      <c r="AP4978" s="11"/>
    </row>
    <row r="4979" spans="3:42" outlineLevel="2" x14ac:dyDescent="0.2">
      <c r="C4979" s="252" t="s">
        <v>152</v>
      </c>
      <c r="D4979" s="119" t="s">
        <v>152</v>
      </c>
      <c r="F4979" s="783" t="s">
        <v>16</v>
      </c>
      <c r="G4979" s="83"/>
      <c r="H4979" s="798" t="s">
        <v>580</v>
      </c>
      <c r="I4979" s="799"/>
      <c r="J4979" s="83"/>
      <c r="K4979" s="736"/>
      <c r="L4979" s="83"/>
      <c r="M4979" s="83"/>
      <c r="N4979" s="83"/>
      <c r="O4979" s="83"/>
      <c r="P4979" s="83"/>
      <c r="Q4979" s="143" t="s">
        <v>110</v>
      </c>
      <c r="R4979" s="304">
        <v>0</v>
      </c>
      <c r="S4979" s="305">
        <v>0</v>
      </c>
      <c r="T4979" s="305">
        <v>0</v>
      </c>
      <c r="U4979" s="305">
        <v>0</v>
      </c>
      <c r="V4979" s="305">
        <v>0</v>
      </c>
      <c r="W4979" s="306">
        <v>0</v>
      </c>
      <c r="X4979" s="305">
        <v>0</v>
      </c>
      <c r="Y4979" s="305">
        <v>0</v>
      </c>
      <c r="Z4979" s="305">
        <v>0</v>
      </c>
      <c r="AA4979" s="305">
        <v>0</v>
      </c>
      <c r="AB4979" s="307">
        <v>0</v>
      </c>
      <c r="AC4979" s="307">
        <v>0</v>
      </c>
      <c r="AD4979" s="307">
        <v>0</v>
      </c>
      <c r="AE4979" s="307">
        <v>0</v>
      </c>
      <c r="AF4979" s="307">
        <v>0</v>
      </c>
      <c r="AG4979" s="307">
        <v>0</v>
      </c>
      <c r="AH4979" s="362">
        <v>0</v>
      </c>
      <c r="AI4979" s="362">
        <v>0</v>
      </c>
      <c r="AK4979" s="199"/>
      <c r="AM4979" s="11"/>
      <c r="AN4979" s="15"/>
      <c r="AO4979" s="11"/>
      <c r="AP4979" s="11"/>
    </row>
    <row r="4980" spans="3:42" outlineLevel="2" x14ac:dyDescent="0.2">
      <c r="C4980" s="252" t="s">
        <v>152</v>
      </c>
      <c r="D4980" s="119" t="s">
        <v>152</v>
      </c>
      <c r="F4980" s="12"/>
      <c r="H4980" s="797"/>
      <c r="K4980" s="164"/>
      <c r="Q4980" s="16"/>
      <c r="R4980" s="800">
        <v>0</v>
      </c>
      <c r="S4980" s="800">
        <v>0</v>
      </c>
      <c r="T4980" s="800">
        <v>0</v>
      </c>
      <c r="U4980" s="800">
        <v>0</v>
      </c>
      <c r="V4980" s="800">
        <v>0</v>
      </c>
      <c r="W4980" s="800">
        <v>0</v>
      </c>
      <c r="X4980" s="800">
        <v>0</v>
      </c>
      <c r="Y4980" s="800">
        <v>0</v>
      </c>
      <c r="Z4980" s="800">
        <v>0</v>
      </c>
      <c r="AA4980" s="800">
        <v>0</v>
      </c>
      <c r="AB4980" s="800">
        <v>0</v>
      </c>
      <c r="AC4980" s="800">
        <v>0</v>
      </c>
      <c r="AD4980" s="800">
        <v>0</v>
      </c>
      <c r="AE4980" s="800">
        <v>0</v>
      </c>
      <c r="AF4980" s="800">
        <v>0</v>
      </c>
      <c r="AG4980" s="800">
        <v>0</v>
      </c>
      <c r="AH4980" s="800">
        <v>0</v>
      </c>
      <c r="AI4980" s="800">
        <v>0</v>
      </c>
      <c r="AK4980" s="199"/>
      <c r="AM4980" s="11"/>
      <c r="AN4980" s="15"/>
      <c r="AO4980" s="11"/>
      <c r="AP4980" s="11"/>
    </row>
    <row r="4981" spans="3:42" outlineLevel="2" x14ac:dyDescent="0.2">
      <c r="C4981" s="252" t="s">
        <v>152</v>
      </c>
      <c r="D4981" s="119" t="s">
        <v>152</v>
      </c>
      <c r="F4981" s="794" t="s">
        <v>616</v>
      </c>
      <c r="AK4981" s="199"/>
      <c r="AM4981" s="11"/>
      <c r="AN4981" s="15"/>
      <c r="AO4981" s="11"/>
      <c r="AP4981" s="11"/>
    </row>
    <row r="4982" spans="3:42" outlineLevel="2" x14ac:dyDescent="0.2">
      <c r="C4982" s="252" t="s">
        <v>152</v>
      </c>
      <c r="D4982" s="119" t="s">
        <v>152</v>
      </c>
      <c r="F4982" s="761" t="s">
        <v>48</v>
      </c>
      <c r="G4982" s="75"/>
      <c r="H4982" s="796" t="s">
        <v>580</v>
      </c>
      <c r="I4982" s="228" t="s">
        <v>617</v>
      </c>
      <c r="J4982" s="75"/>
      <c r="K4982" s="741"/>
      <c r="L4982" s="75"/>
      <c r="M4982" s="75"/>
      <c r="N4982" s="75"/>
      <c r="O4982" s="75"/>
      <c r="P4982" s="75"/>
      <c r="Q4982" s="128" t="s">
        <v>110</v>
      </c>
      <c r="R4982" s="299">
        <v>0</v>
      </c>
      <c r="S4982" s="300">
        <v>0</v>
      </c>
      <c r="T4982" s="300">
        <v>0</v>
      </c>
      <c r="U4982" s="300">
        <v>0</v>
      </c>
      <c r="V4982" s="300">
        <v>0</v>
      </c>
      <c r="W4982" s="301">
        <v>0</v>
      </c>
      <c r="X4982" s="300">
        <v>0</v>
      </c>
      <c r="Y4982" s="300">
        <v>0</v>
      </c>
      <c r="Z4982" s="300">
        <v>0</v>
      </c>
      <c r="AA4982" s="300">
        <v>0</v>
      </c>
      <c r="AB4982" s="302">
        <v>0</v>
      </c>
      <c r="AC4982" s="302">
        <v>0</v>
      </c>
      <c r="AD4982" s="302">
        <v>0</v>
      </c>
      <c r="AE4982" s="302">
        <v>0</v>
      </c>
      <c r="AF4982" s="302">
        <v>0</v>
      </c>
      <c r="AG4982" s="302">
        <v>0</v>
      </c>
      <c r="AH4982" s="348">
        <v>0</v>
      </c>
      <c r="AI4982" s="348">
        <v>0</v>
      </c>
      <c r="AK4982" s="199"/>
      <c r="AM4982" s="11"/>
      <c r="AN4982" s="15"/>
      <c r="AO4982" s="11"/>
      <c r="AP4982" s="11"/>
    </row>
    <row r="4983" spans="3:42" outlineLevel="2" x14ac:dyDescent="0.2">
      <c r="C4983" s="252" t="s">
        <v>152</v>
      </c>
      <c r="D4983" s="119" t="s">
        <v>152</v>
      </c>
      <c r="F4983" s="767" t="s">
        <v>55</v>
      </c>
      <c r="H4983" s="797" t="s">
        <v>580</v>
      </c>
      <c r="I4983" s="234" t="s">
        <v>617</v>
      </c>
      <c r="K4983" s="164"/>
      <c r="Q4983" s="135" t="s">
        <v>110</v>
      </c>
      <c r="R4983" s="314">
        <v>0</v>
      </c>
      <c r="S4983" s="315">
        <v>0</v>
      </c>
      <c r="T4983" s="315">
        <v>0</v>
      </c>
      <c r="U4983" s="315">
        <v>0</v>
      </c>
      <c r="V4983" s="315">
        <v>0</v>
      </c>
      <c r="W4983" s="316">
        <v>0</v>
      </c>
      <c r="X4983" s="315">
        <v>0</v>
      </c>
      <c r="Y4983" s="315">
        <v>0</v>
      </c>
      <c r="Z4983" s="315">
        <v>0</v>
      </c>
      <c r="AA4983" s="315">
        <v>0</v>
      </c>
      <c r="AB4983" s="5">
        <v>0</v>
      </c>
      <c r="AC4983" s="5">
        <v>0</v>
      </c>
      <c r="AD4983" s="5">
        <v>0</v>
      </c>
      <c r="AE4983" s="5">
        <v>0</v>
      </c>
      <c r="AF4983" s="5">
        <v>0</v>
      </c>
      <c r="AG4983" s="5">
        <v>0</v>
      </c>
      <c r="AH4983" s="350">
        <v>0</v>
      </c>
      <c r="AI4983" s="350">
        <v>0</v>
      </c>
      <c r="AK4983" s="199"/>
      <c r="AM4983" s="11"/>
      <c r="AN4983" s="15"/>
      <c r="AO4983" s="11"/>
      <c r="AP4983" s="11"/>
    </row>
    <row r="4984" spans="3:42" outlineLevel="2" x14ac:dyDescent="0.2">
      <c r="C4984" s="252" t="s">
        <v>152</v>
      </c>
      <c r="D4984" s="119" t="s">
        <v>152</v>
      </c>
      <c r="F4984" s="783" t="s">
        <v>57</v>
      </c>
      <c r="G4984" s="83"/>
      <c r="H4984" s="798" t="s">
        <v>580</v>
      </c>
      <c r="I4984" s="240" t="s">
        <v>617</v>
      </c>
      <c r="J4984" s="83"/>
      <c r="K4984" s="736"/>
      <c r="L4984" s="83"/>
      <c r="M4984" s="83"/>
      <c r="N4984" s="83"/>
      <c r="O4984" s="83"/>
      <c r="P4984" s="83"/>
      <c r="Q4984" s="143" t="s">
        <v>110</v>
      </c>
      <c r="R4984" s="304">
        <v>0</v>
      </c>
      <c r="S4984" s="305">
        <v>0</v>
      </c>
      <c r="T4984" s="305">
        <v>0</v>
      </c>
      <c r="U4984" s="305">
        <v>0</v>
      </c>
      <c r="V4984" s="305">
        <v>0</v>
      </c>
      <c r="W4984" s="306">
        <v>0</v>
      </c>
      <c r="X4984" s="305">
        <v>0</v>
      </c>
      <c r="Y4984" s="305">
        <v>0</v>
      </c>
      <c r="Z4984" s="305">
        <v>0</v>
      </c>
      <c r="AA4984" s="305">
        <v>0</v>
      </c>
      <c r="AB4984" s="307">
        <v>0</v>
      </c>
      <c r="AC4984" s="307">
        <v>0</v>
      </c>
      <c r="AD4984" s="307">
        <v>0</v>
      </c>
      <c r="AE4984" s="307">
        <v>0</v>
      </c>
      <c r="AF4984" s="307">
        <v>0</v>
      </c>
      <c r="AG4984" s="307">
        <v>0</v>
      </c>
      <c r="AH4984" s="362">
        <v>0</v>
      </c>
      <c r="AI4984" s="362">
        <v>0</v>
      </c>
      <c r="AK4984" s="199"/>
      <c r="AM4984" s="11"/>
      <c r="AN4984" s="15"/>
      <c r="AO4984" s="11"/>
      <c r="AP4984" s="11"/>
    </row>
    <row r="4985" spans="3:42" outlineLevel="2" x14ac:dyDescent="0.2">
      <c r="C4985" s="252" t="s">
        <v>152</v>
      </c>
      <c r="D4985" s="119" t="s">
        <v>152</v>
      </c>
      <c r="F4985" s="802" t="s">
        <v>626</v>
      </c>
      <c r="R4985" s="800">
        <v>0</v>
      </c>
      <c r="S4985" s="800">
        <v>0</v>
      </c>
      <c r="T4985" s="800">
        <v>0</v>
      </c>
      <c r="U4985" s="800">
        <v>0</v>
      </c>
      <c r="V4985" s="800">
        <v>0</v>
      </c>
      <c r="W4985" s="800">
        <v>0</v>
      </c>
      <c r="X4985" s="800">
        <v>0</v>
      </c>
      <c r="Y4985" s="800">
        <v>0</v>
      </c>
      <c r="Z4985" s="800">
        <v>0</v>
      </c>
      <c r="AA4985" s="800">
        <v>0</v>
      </c>
      <c r="AB4985" s="800">
        <v>0</v>
      </c>
      <c r="AC4985" s="800">
        <v>0</v>
      </c>
      <c r="AD4985" s="800">
        <v>0</v>
      </c>
      <c r="AE4985" s="800">
        <v>0</v>
      </c>
      <c r="AF4985" s="800">
        <v>0</v>
      </c>
      <c r="AG4985" s="800">
        <v>0</v>
      </c>
      <c r="AH4985" s="800">
        <v>0</v>
      </c>
      <c r="AI4985" s="800">
        <v>0</v>
      </c>
      <c r="AK4985" s="199"/>
      <c r="AM4985" s="11"/>
      <c r="AN4985" s="15"/>
      <c r="AO4985" s="11"/>
      <c r="AP4985" s="11"/>
    </row>
    <row r="4986" spans="3:42" outlineLevel="2" x14ac:dyDescent="0.2">
      <c r="C4986" s="252" t="s">
        <v>152</v>
      </c>
      <c r="D4986" s="119" t="s">
        <v>152</v>
      </c>
      <c r="R4986" s="5"/>
      <c r="S4986" s="5"/>
      <c r="T4986" s="5"/>
      <c r="U4986" s="5"/>
      <c r="V4986" s="5"/>
      <c r="W4986" s="5"/>
      <c r="X4986" s="5"/>
      <c r="Y4986" s="5"/>
      <c r="AK4986" s="199"/>
      <c r="AM4986" s="11"/>
      <c r="AN4986" s="15"/>
      <c r="AO4986" s="11"/>
      <c r="AP4986" s="11"/>
    </row>
    <row r="4987" spans="3:42" outlineLevel="2" x14ac:dyDescent="0.2">
      <c r="C4987" s="252" t="s">
        <v>152</v>
      </c>
      <c r="D4987" s="119" t="s">
        <v>152</v>
      </c>
      <c r="F4987" s="789" t="s">
        <v>631</v>
      </c>
      <c r="G4987" s="790"/>
      <c r="H4987" s="803"/>
      <c r="I4987" s="790"/>
      <c r="J4987" s="790"/>
      <c r="K4987" s="792"/>
      <c r="L4987" s="789"/>
      <c r="M4987" s="789"/>
      <c r="N4987" s="789"/>
      <c r="O4987" s="789"/>
      <c r="P4987" s="789"/>
      <c r="Q4987" s="792"/>
      <c r="R4987" s="793"/>
      <c r="S4987" s="793"/>
      <c r="T4987" s="793"/>
      <c r="U4987" s="793"/>
      <c r="V4987" s="793"/>
      <c r="W4987" s="793"/>
      <c r="X4987" s="793"/>
      <c r="Y4987" s="793"/>
      <c r="Z4987" s="793"/>
      <c r="AA4987" s="793"/>
      <c r="AB4987" s="793"/>
      <c r="AC4987" s="793"/>
      <c r="AD4987" s="793"/>
      <c r="AE4987" s="793"/>
      <c r="AF4987" s="793"/>
      <c r="AG4987" s="793"/>
      <c r="AH4987" s="789"/>
      <c r="AI4987" s="789"/>
      <c r="AK4987" s="199"/>
      <c r="AM4987" s="11"/>
      <c r="AN4987" s="15"/>
      <c r="AO4987" s="11"/>
      <c r="AP4987" s="11"/>
    </row>
    <row r="4988" spans="3:42" outlineLevel="2" x14ac:dyDescent="0.2">
      <c r="C4988" s="252" t="s">
        <v>152</v>
      </c>
      <c r="D4988" s="119" t="s">
        <v>152</v>
      </c>
      <c r="F4988" t="s">
        <v>620</v>
      </c>
      <c r="AK4988" s="199"/>
      <c r="AM4988" s="11"/>
      <c r="AN4988" s="15"/>
      <c r="AO4988" s="11"/>
      <c r="AP4988" s="11"/>
    </row>
    <row r="4989" spans="3:42" outlineLevel="2" x14ac:dyDescent="0.2">
      <c r="C4989" s="252" t="s">
        <v>152</v>
      </c>
      <c r="D4989" s="119" t="s">
        <v>152</v>
      </c>
      <c r="F4989" s="761" t="s">
        <v>48</v>
      </c>
      <c r="G4989" s="75"/>
      <c r="H4989" s="796" t="s">
        <v>632</v>
      </c>
      <c r="I4989" s="801"/>
      <c r="J4989" s="75"/>
      <c r="K4989" s="741"/>
      <c r="L4989" s="75"/>
      <c r="M4989" s="75"/>
      <c r="N4989" s="75"/>
      <c r="O4989" s="75"/>
      <c r="P4989" s="75"/>
      <c r="Q4989" s="128" t="s">
        <v>536</v>
      </c>
      <c r="R4989" s="804">
        <v>0</v>
      </c>
      <c r="S4989" s="805">
        <v>0</v>
      </c>
      <c r="T4989" s="805">
        <v>0</v>
      </c>
      <c r="U4989" s="805">
        <v>0</v>
      </c>
      <c r="V4989" s="805">
        <v>0</v>
      </c>
      <c r="W4989" s="806">
        <v>0</v>
      </c>
      <c r="X4989" s="805">
        <v>0</v>
      </c>
      <c r="Y4989" s="805">
        <v>0</v>
      </c>
      <c r="Z4989" s="805">
        <v>0</v>
      </c>
      <c r="AA4989" s="805">
        <v>0</v>
      </c>
      <c r="AB4989" s="805">
        <v>0</v>
      </c>
      <c r="AC4989" s="805">
        <v>0</v>
      </c>
      <c r="AD4989" s="805">
        <v>0</v>
      </c>
      <c r="AE4989" s="805">
        <v>0</v>
      </c>
      <c r="AF4989" s="805">
        <v>0</v>
      </c>
      <c r="AG4989" s="805">
        <v>0</v>
      </c>
      <c r="AH4989" s="808">
        <v>0</v>
      </c>
      <c r="AI4989" s="808">
        <v>0</v>
      </c>
      <c r="AK4989" s="199"/>
      <c r="AM4989" s="11"/>
      <c r="AN4989" s="15"/>
      <c r="AO4989" s="11"/>
      <c r="AP4989" s="11"/>
    </row>
    <row r="4990" spans="3:42" outlineLevel="2" x14ac:dyDescent="0.2">
      <c r="C4990" s="252" t="s">
        <v>152</v>
      </c>
      <c r="D4990" s="119" t="s">
        <v>152</v>
      </c>
      <c r="F4990" s="767" t="s">
        <v>55</v>
      </c>
      <c r="H4990" s="797" t="s">
        <v>632</v>
      </c>
      <c r="K4990" s="164"/>
      <c r="Q4990" s="135" t="s">
        <v>536</v>
      </c>
      <c r="R4990" s="809">
        <v>0</v>
      </c>
      <c r="S4990" s="810">
        <v>0</v>
      </c>
      <c r="T4990" s="810">
        <v>0</v>
      </c>
      <c r="U4990" s="810">
        <v>0</v>
      </c>
      <c r="V4990" s="810">
        <v>0</v>
      </c>
      <c r="W4990" s="811">
        <v>0</v>
      </c>
      <c r="X4990" s="810">
        <v>0</v>
      </c>
      <c r="Y4990" s="810">
        <v>0</v>
      </c>
      <c r="Z4990" s="810">
        <v>0</v>
      </c>
      <c r="AA4990" s="810">
        <v>0</v>
      </c>
      <c r="AB4990" s="810">
        <v>0</v>
      </c>
      <c r="AC4990" s="810">
        <v>0</v>
      </c>
      <c r="AD4990" s="810">
        <v>0</v>
      </c>
      <c r="AE4990" s="810">
        <v>0</v>
      </c>
      <c r="AF4990" s="810">
        <v>0</v>
      </c>
      <c r="AG4990" s="810">
        <v>0</v>
      </c>
      <c r="AH4990" s="812">
        <v>0</v>
      </c>
      <c r="AI4990" s="812">
        <v>0</v>
      </c>
      <c r="AK4990" s="199"/>
      <c r="AM4990" s="11"/>
      <c r="AN4990" s="15"/>
      <c r="AO4990" s="11"/>
      <c r="AP4990" s="11"/>
    </row>
    <row r="4991" spans="3:42" outlineLevel="2" x14ac:dyDescent="0.2">
      <c r="C4991" s="252" t="s">
        <v>152</v>
      </c>
      <c r="D4991" s="119" t="s">
        <v>152</v>
      </c>
      <c r="F4991" s="783" t="s">
        <v>57</v>
      </c>
      <c r="G4991" s="83"/>
      <c r="H4991" s="798" t="s">
        <v>632</v>
      </c>
      <c r="I4991" s="799"/>
      <c r="J4991" s="83"/>
      <c r="K4991" s="736"/>
      <c r="L4991" s="83"/>
      <c r="M4991" s="83"/>
      <c r="N4991" s="83"/>
      <c r="O4991" s="83"/>
      <c r="P4991" s="83"/>
      <c r="Q4991" s="143" t="s">
        <v>536</v>
      </c>
      <c r="R4991" s="813">
        <v>0</v>
      </c>
      <c r="S4991" s="814">
        <v>0</v>
      </c>
      <c r="T4991" s="814">
        <v>0</v>
      </c>
      <c r="U4991" s="814">
        <v>0</v>
      </c>
      <c r="V4991" s="814">
        <v>0</v>
      </c>
      <c r="W4991" s="815">
        <v>0</v>
      </c>
      <c r="X4991" s="814">
        <v>0</v>
      </c>
      <c r="Y4991" s="814">
        <v>0</v>
      </c>
      <c r="Z4991" s="814">
        <v>0</v>
      </c>
      <c r="AA4991" s="814">
        <v>0</v>
      </c>
      <c r="AB4991" s="814">
        <v>0</v>
      </c>
      <c r="AC4991" s="814">
        <v>0</v>
      </c>
      <c r="AD4991" s="814">
        <v>0</v>
      </c>
      <c r="AE4991" s="814">
        <v>0</v>
      </c>
      <c r="AF4991" s="814">
        <v>0</v>
      </c>
      <c r="AG4991" s="814">
        <v>0</v>
      </c>
      <c r="AH4991" s="816">
        <v>0</v>
      </c>
      <c r="AI4991" s="816">
        <v>0</v>
      </c>
      <c r="AK4991" s="199"/>
      <c r="AM4991" s="11"/>
      <c r="AN4991" s="15"/>
      <c r="AO4991" s="11"/>
      <c r="AP4991" s="11"/>
    </row>
    <row r="4992" spans="3:42" outlineLevel="2" x14ac:dyDescent="0.2">
      <c r="C4992" s="252" t="s">
        <v>152</v>
      </c>
      <c r="D4992" s="119" t="s">
        <v>152</v>
      </c>
      <c r="F4992" s="12"/>
      <c r="H4992" s="817"/>
      <c r="K4992" s="16"/>
      <c r="Q4992" s="16"/>
      <c r="R4992" s="818"/>
      <c r="S4992" s="818"/>
      <c r="T4992" s="818"/>
      <c r="U4992" s="818"/>
      <c r="V4992" s="818"/>
      <c r="W4992" s="818"/>
      <c r="X4992" s="818"/>
      <c r="Y4992" s="818"/>
      <c r="Z4992" s="818"/>
      <c r="AA4992" s="818"/>
      <c r="AB4992" s="818"/>
      <c r="AC4992" s="818"/>
      <c r="AD4992" s="818"/>
      <c r="AE4992" s="818"/>
      <c r="AF4992" s="818"/>
      <c r="AG4992" s="818"/>
      <c r="AH4992" s="818"/>
      <c r="AI4992" s="818"/>
      <c r="AK4992" s="199"/>
      <c r="AM4992" s="11"/>
      <c r="AN4992" s="15"/>
      <c r="AO4992" s="11"/>
      <c r="AP4992" s="11"/>
    </row>
    <row r="4993" spans="3:42" outlineLevel="2" x14ac:dyDescent="0.2">
      <c r="C4993" s="252" t="s">
        <v>152</v>
      </c>
      <c r="D4993" s="119" t="s">
        <v>152</v>
      </c>
      <c r="F4993" s="121" t="s">
        <v>633</v>
      </c>
      <c r="G4993" s="756"/>
      <c r="H4993" s="757"/>
      <c r="I4993" s="788"/>
      <c r="J4993" s="756"/>
      <c r="K4993" s="758"/>
      <c r="L4993" s="759"/>
      <c r="M4993" s="759"/>
      <c r="N4993" s="759"/>
      <c r="O4993" s="759"/>
      <c r="P4993" s="759"/>
      <c r="Q4993" s="758"/>
      <c r="R4993" s="760"/>
      <c r="S4993" s="760"/>
      <c r="T4993" s="760"/>
      <c r="U4993" s="760"/>
      <c r="V4993" s="760"/>
      <c r="W4993" s="760"/>
      <c r="X4993" s="760"/>
      <c r="Y4993" s="760"/>
      <c r="Z4993" s="760"/>
      <c r="AA4993" s="760"/>
      <c r="AB4993" s="760"/>
      <c r="AC4993" s="760"/>
      <c r="AD4993" s="760"/>
      <c r="AE4993" s="760"/>
      <c r="AF4993" s="760"/>
      <c r="AG4993" s="760"/>
      <c r="AH4993" s="759"/>
      <c r="AI4993" s="759"/>
      <c r="AK4993" s="199"/>
      <c r="AM4993" s="11"/>
      <c r="AN4993" s="15"/>
      <c r="AO4993" s="11"/>
      <c r="AP4993" s="11"/>
    </row>
    <row r="4994" spans="3:42" outlineLevel="2" x14ac:dyDescent="0.2">
      <c r="C4994" s="252" t="s">
        <v>152</v>
      </c>
      <c r="D4994" s="119" t="s">
        <v>152</v>
      </c>
      <c r="F4994" s="789" t="s">
        <v>634</v>
      </c>
      <c r="G4994" s="790"/>
      <c r="H4994" s="803"/>
      <c r="I4994" s="791"/>
      <c r="J4994" s="790"/>
      <c r="K4994" s="792"/>
      <c r="L4994" s="789"/>
      <c r="M4994" s="789"/>
      <c r="N4994" s="789"/>
      <c r="O4994" s="789"/>
      <c r="P4994" s="789"/>
      <c r="Q4994" s="792"/>
      <c r="R4994" s="793"/>
      <c r="S4994" s="793"/>
      <c r="T4994" s="793"/>
      <c r="U4994" s="793"/>
      <c r="V4994" s="793"/>
      <c r="W4994" s="793"/>
      <c r="X4994" s="793"/>
      <c r="Y4994" s="793"/>
      <c r="Z4994" s="793"/>
      <c r="AA4994" s="793"/>
      <c r="AB4994" s="793"/>
      <c r="AC4994" s="793"/>
      <c r="AD4994" s="793"/>
      <c r="AE4994" s="793"/>
      <c r="AF4994" s="793"/>
      <c r="AG4994" s="793"/>
      <c r="AH4994" s="789"/>
      <c r="AI4994" s="789"/>
      <c r="AK4994" s="199"/>
      <c r="AM4994" s="11"/>
      <c r="AN4994" s="15"/>
      <c r="AO4994" s="11"/>
      <c r="AP4994" s="11"/>
    </row>
    <row r="4995" spans="3:42" outlineLevel="2" x14ac:dyDescent="0.2">
      <c r="C4995" s="252" t="s">
        <v>152</v>
      </c>
      <c r="D4995" s="119" t="s">
        <v>152</v>
      </c>
      <c r="F4995" s="794" t="s">
        <v>610</v>
      </c>
      <c r="H4995" s="795"/>
      <c r="AK4995" s="199"/>
      <c r="AM4995" s="11"/>
      <c r="AN4995" s="15"/>
      <c r="AO4995" s="11"/>
      <c r="AP4995" s="11"/>
    </row>
    <row r="4996" spans="3:42" outlineLevel="2" x14ac:dyDescent="0.2">
      <c r="C4996" s="252" t="s">
        <v>152</v>
      </c>
      <c r="D4996" s="119" t="s">
        <v>152</v>
      </c>
      <c r="F4996" s="761" t="s">
        <v>62</v>
      </c>
      <c r="G4996" s="75"/>
      <c r="H4996" s="796" t="s">
        <v>12</v>
      </c>
      <c r="I4996" s="796" t="s">
        <v>611</v>
      </c>
      <c r="J4996" s="75"/>
      <c r="K4996" s="741"/>
      <c r="L4996" s="75"/>
      <c r="M4996" s="75"/>
      <c r="N4996" s="75"/>
      <c r="O4996" s="75"/>
      <c r="P4996" s="75"/>
      <c r="Q4996" s="128" t="s">
        <v>110</v>
      </c>
      <c r="R4996" s="299">
        <v>0</v>
      </c>
      <c r="S4996" s="300">
        <v>0</v>
      </c>
      <c r="T4996" s="300">
        <v>0</v>
      </c>
      <c r="U4996" s="300">
        <v>0</v>
      </c>
      <c r="V4996" s="300">
        <v>0</v>
      </c>
      <c r="W4996" s="301">
        <v>0</v>
      </c>
      <c r="X4996" s="300">
        <v>0</v>
      </c>
      <c r="Y4996" s="300">
        <v>0</v>
      </c>
      <c r="Z4996" s="300">
        <v>0</v>
      </c>
      <c r="AA4996" s="300">
        <v>0</v>
      </c>
      <c r="AB4996" s="302">
        <v>0</v>
      </c>
      <c r="AC4996" s="302">
        <v>0</v>
      </c>
      <c r="AD4996" s="302">
        <v>0</v>
      </c>
      <c r="AE4996" s="302">
        <v>0</v>
      </c>
      <c r="AF4996" s="302">
        <v>0</v>
      </c>
      <c r="AG4996" s="302">
        <v>0</v>
      </c>
      <c r="AH4996" s="348">
        <v>0</v>
      </c>
      <c r="AI4996" s="348">
        <v>0</v>
      </c>
      <c r="AK4996" s="199"/>
      <c r="AM4996" s="11"/>
      <c r="AN4996" s="15"/>
      <c r="AO4996" s="11"/>
      <c r="AP4996" s="11"/>
    </row>
    <row r="4997" spans="3:42" outlineLevel="2" x14ac:dyDescent="0.2">
      <c r="C4997" s="252" t="s">
        <v>152</v>
      </c>
      <c r="D4997" s="119" t="s">
        <v>152</v>
      </c>
      <c r="F4997" s="767" t="s">
        <v>188</v>
      </c>
      <c r="H4997" s="797" t="s">
        <v>12</v>
      </c>
      <c r="I4997" s="797" t="s">
        <v>612</v>
      </c>
      <c r="K4997" s="164"/>
      <c r="Q4997" s="135" t="s">
        <v>110</v>
      </c>
      <c r="R4997" s="314">
        <v>0</v>
      </c>
      <c r="S4997" s="315">
        <v>0</v>
      </c>
      <c r="T4997" s="315">
        <v>0</v>
      </c>
      <c r="U4997" s="315">
        <v>0</v>
      </c>
      <c r="V4997" s="315">
        <v>0</v>
      </c>
      <c r="W4997" s="316">
        <v>0</v>
      </c>
      <c r="X4997" s="315">
        <v>0</v>
      </c>
      <c r="Y4997" s="315">
        <v>0</v>
      </c>
      <c r="Z4997" s="315">
        <v>0</v>
      </c>
      <c r="AA4997" s="315">
        <v>0</v>
      </c>
      <c r="AB4997" s="5">
        <v>0</v>
      </c>
      <c r="AC4997" s="5">
        <v>0</v>
      </c>
      <c r="AD4997" s="5">
        <v>0</v>
      </c>
      <c r="AE4997" s="5">
        <v>0</v>
      </c>
      <c r="AF4997" s="5">
        <v>0</v>
      </c>
      <c r="AG4997" s="5">
        <v>0</v>
      </c>
      <c r="AH4997" s="350">
        <v>0</v>
      </c>
      <c r="AI4997" s="350">
        <v>0</v>
      </c>
      <c r="AK4997" s="199"/>
      <c r="AM4997" s="11"/>
      <c r="AN4997" s="15"/>
      <c r="AO4997" s="11"/>
      <c r="AP4997" s="11"/>
    </row>
    <row r="4998" spans="3:42" outlineLevel="2" x14ac:dyDescent="0.2">
      <c r="C4998" s="252" t="s">
        <v>152</v>
      </c>
      <c r="D4998" s="119" t="s">
        <v>152</v>
      </c>
      <c r="F4998" s="767" t="s">
        <v>613</v>
      </c>
      <c r="H4998" s="797" t="s">
        <v>12</v>
      </c>
      <c r="I4998" s="234" t="s">
        <v>614</v>
      </c>
      <c r="K4998" s="164"/>
      <c r="Q4998" s="135" t="s">
        <v>110</v>
      </c>
      <c r="R4998" s="314">
        <v>0</v>
      </c>
      <c r="S4998" s="315">
        <v>0</v>
      </c>
      <c r="T4998" s="315">
        <v>0</v>
      </c>
      <c r="U4998" s="315">
        <v>0</v>
      </c>
      <c r="V4998" s="315">
        <v>0</v>
      </c>
      <c r="W4998" s="316">
        <v>0</v>
      </c>
      <c r="X4998" s="315">
        <v>0</v>
      </c>
      <c r="Y4998" s="315">
        <v>0</v>
      </c>
      <c r="Z4998" s="315">
        <v>0</v>
      </c>
      <c r="AA4998" s="315">
        <v>0</v>
      </c>
      <c r="AB4998" s="5">
        <v>0</v>
      </c>
      <c r="AC4998" s="5">
        <v>0</v>
      </c>
      <c r="AD4998" s="5">
        <v>0</v>
      </c>
      <c r="AE4998" s="5">
        <v>0</v>
      </c>
      <c r="AF4998" s="5">
        <v>0</v>
      </c>
      <c r="AG4998" s="5">
        <v>0</v>
      </c>
      <c r="AH4998" s="350">
        <v>0</v>
      </c>
      <c r="AI4998" s="350">
        <v>0</v>
      </c>
      <c r="AK4998" s="199"/>
      <c r="AM4998" s="11"/>
      <c r="AN4998" s="15"/>
      <c r="AO4998" s="11"/>
      <c r="AP4998" s="11"/>
    </row>
    <row r="4999" spans="3:42" outlineLevel="2" x14ac:dyDescent="0.2">
      <c r="C4999" s="252" t="s">
        <v>152</v>
      </c>
      <c r="D4999" s="119" t="s">
        <v>152</v>
      </c>
      <c r="F4999" s="783" t="s">
        <v>57</v>
      </c>
      <c r="G4999" s="83"/>
      <c r="H4999" s="798" t="s">
        <v>12</v>
      </c>
      <c r="I4999" s="799"/>
      <c r="J4999" s="83"/>
      <c r="K4999" s="736"/>
      <c r="L4999" s="83"/>
      <c r="M4999" s="83"/>
      <c r="N4999" s="83"/>
      <c r="O4999" s="83"/>
      <c r="P4999" s="83"/>
      <c r="Q4999" s="143" t="s">
        <v>110</v>
      </c>
      <c r="R4999" s="304">
        <v>0</v>
      </c>
      <c r="S4999" s="305">
        <v>0</v>
      </c>
      <c r="T4999" s="305">
        <v>0</v>
      </c>
      <c r="U4999" s="305">
        <v>0</v>
      </c>
      <c r="V4999" s="305">
        <v>0</v>
      </c>
      <c r="W4999" s="306">
        <v>0</v>
      </c>
      <c r="X4999" s="305">
        <v>0</v>
      </c>
      <c r="Y4999" s="305">
        <v>0</v>
      </c>
      <c r="Z4999" s="305">
        <v>0</v>
      </c>
      <c r="AA4999" s="305">
        <v>0</v>
      </c>
      <c r="AB4999" s="307">
        <v>0</v>
      </c>
      <c r="AC4999" s="307">
        <v>0</v>
      </c>
      <c r="AD4999" s="307">
        <v>0</v>
      </c>
      <c r="AE4999" s="307">
        <v>0</v>
      </c>
      <c r="AF4999" s="307">
        <v>0</v>
      </c>
      <c r="AG4999" s="307">
        <v>0</v>
      </c>
      <c r="AH4999" s="362">
        <v>0</v>
      </c>
      <c r="AI4999" s="362">
        <v>0</v>
      </c>
      <c r="AK4999" s="199"/>
      <c r="AM4999" s="11"/>
      <c r="AN4999" s="15"/>
      <c r="AO4999" s="11"/>
      <c r="AP4999" s="11"/>
    </row>
    <row r="5000" spans="3:42" outlineLevel="2" x14ac:dyDescent="0.2">
      <c r="C5000" s="252" t="s">
        <v>152</v>
      </c>
      <c r="D5000" s="119" t="s">
        <v>152</v>
      </c>
      <c r="F5000" s="12"/>
      <c r="H5000" s="234"/>
      <c r="K5000" s="164"/>
      <c r="Q5000" s="16"/>
      <c r="R5000" s="800">
        <v>0</v>
      </c>
      <c r="S5000" s="800">
        <v>0</v>
      </c>
      <c r="T5000" s="800">
        <v>0</v>
      </c>
      <c r="U5000" s="800">
        <v>0</v>
      </c>
      <c r="V5000" s="800">
        <v>0</v>
      </c>
      <c r="W5000" s="800">
        <v>0</v>
      </c>
      <c r="X5000" s="800">
        <v>0</v>
      </c>
      <c r="Y5000" s="800">
        <v>0</v>
      </c>
      <c r="Z5000" s="800">
        <v>0</v>
      </c>
      <c r="AA5000" s="800">
        <v>0</v>
      </c>
      <c r="AB5000" s="800">
        <v>0</v>
      </c>
      <c r="AC5000" s="800">
        <v>0</v>
      </c>
      <c r="AD5000" s="800">
        <v>0</v>
      </c>
      <c r="AE5000" s="800">
        <v>0</v>
      </c>
      <c r="AF5000" s="800">
        <v>0</v>
      </c>
      <c r="AG5000" s="800">
        <v>0</v>
      </c>
      <c r="AH5000" s="800">
        <v>0</v>
      </c>
      <c r="AI5000" s="800">
        <v>0</v>
      </c>
      <c r="AK5000" s="199"/>
      <c r="AM5000" s="11"/>
      <c r="AN5000" s="15"/>
      <c r="AO5000" s="11"/>
      <c r="AP5000" s="11"/>
    </row>
    <row r="5001" spans="3:42" outlineLevel="2" x14ac:dyDescent="0.2">
      <c r="C5001" s="252" t="s">
        <v>152</v>
      </c>
      <c r="D5001" s="119" t="s">
        <v>152</v>
      </c>
      <c r="F5001" s="794" t="s">
        <v>615</v>
      </c>
      <c r="AK5001" s="199"/>
      <c r="AM5001" s="11"/>
      <c r="AN5001" s="15"/>
      <c r="AO5001" s="11"/>
      <c r="AP5001" s="11"/>
    </row>
    <row r="5002" spans="3:42" outlineLevel="2" x14ac:dyDescent="0.2">
      <c r="C5002" s="252" t="s">
        <v>152</v>
      </c>
      <c r="D5002" s="119" t="s">
        <v>152</v>
      </c>
      <c r="F5002" s="761" t="s">
        <v>48</v>
      </c>
      <c r="G5002" s="75"/>
      <c r="H5002" s="796" t="s">
        <v>12</v>
      </c>
      <c r="I5002" s="801"/>
      <c r="J5002" s="75"/>
      <c r="K5002" s="741"/>
      <c r="L5002" s="75"/>
      <c r="M5002" s="75"/>
      <c r="N5002" s="75"/>
      <c r="O5002" s="75"/>
      <c r="P5002" s="75"/>
      <c r="Q5002" s="128" t="s">
        <v>110</v>
      </c>
      <c r="R5002" s="299">
        <v>0</v>
      </c>
      <c r="S5002" s="300">
        <v>0</v>
      </c>
      <c r="T5002" s="300">
        <v>0</v>
      </c>
      <c r="U5002" s="300">
        <v>0</v>
      </c>
      <c r="V5002" s="300">
        <v>0</v>
      </c>
      <c r="W5002" s="301">
        <v>0</v>
      </c>
      <c r="X5002" s="300">
        <v>0</v>
      </c>
      <c r="Y5002" s="300">
        <v>0</v>
      </c>
      <c r="Z5002" s="300">
        <v>0</v>
      </c>
      <c r="AA5002" s="300">
        <v>0</v>
      </c>
      <c r="AB5002" s="302">
        <v>0</v>
      </c>
      <c r="AC5002" s="302">
        <v>0</v>
      </c>
      <c r="AD5002" s="302">
        <v>0</v>
      </c>
      <c r="AE5002" s="302">
        <v>0</v>
      </c>
      <c r="AF5002" s="302">
        <v>0</v>
      </c>
      <c r="AG5002" s="302">
        <v>0</v>
      </c>
      <c r="AH5002" s="348">
        <v>0</v>
      </c>
      <c r="AI5002" s="348">
        <v>0</v>
      </c>
      <c r="AK5002" s="199"/>
      <c r="AM5002" s="11"/>
      <c r="AN5002" s="15"/>
      <c r="AO5002" s="11"/>
      <c r="AP5002" s="11"/>
    </row>
    <row r="5003" spans="3:42" outlineLevel="2" x14ac:dyDescent="0.2">
      <c r="C5003" s="252" t="s">
        <v>152</v>
      </c>
      <c r="D5003" s="119" t="s">
        <v>152</v>
      </c>
      <c r="F5003" s="767" t="s">
        <v>55</v>
      </c>
      <c r="H5003" s="797" t="s">
        <v>12</v>
      </c>
      <c r="K5003" s="164"/>
      <c r="Q5003" s="135" t="s">
        <v>110</v>
      </c>
      <c r="R5003" s="314">
        <v>0</v>
      </c>
      <c r="S5003" s="315">
        <v>0</v>
      </c>
      <c r="T5003" s="315">
        <v>0</v>
      </c>
      <c r="U5003" s="315">
        <v>0</v>
      </c>
      <c r="V5003" s="315">
        <v>0</v>
      </c>
      <c r="W5003" s="316">
        <v>0</v>
      </c>
      <c r="X5003" s="315">
        <v>0</v>
      </c>
      <c r="Y5003" s="315">
        <v>0</v>
      </c>
      <c r="Z5003" s="315">
        <v>0</v>
      </c>
      <c r="AA5003" s="315">
        <v>0</v>
      </c>
      <c r="AB5003" s="5">
        <v>0</v>
      </c>
      <c r="AC5003" s="5">
        <v>0</v>
      </c>
      <c r="AD5003" s="5">
        <v>0</v>
      </c>
      <c r="AE5003" s="5">
        <v>0</v>
      </c>
      <c r="AF5003" s="5">
        <v>0</v>
      </c>
      <c r="AG5003" s="5">
        <v>0</v>
      </c>
      <c r="AH5003" s="350">
        <v>0</v>
      </c>
      <c r="AI5003" s="350">
        <v>0</v>
      </c>
      <c r="AK5003" s="199"/>
      <c r="AM5003" s="11"/>
      <c r="AN5003" s="15"/>
      <c r="AO5003" s="11"/>
      <c r="AP5003" s="11"/>
    </row>
    <row r="5004" spans="3:42" outlineLevel="2" x14ac:dyDescent="0.2">
      <c r="C5004" s="252" t="s">
        <v>152</v>
      </c>
      <c r="D5004" s="119" t="s">
        <v>152</v>
      </c>
      <c r="F5004" s="783" t="s">
        <v>57</v>
      </c>
      <c r="G5004" s="83"/>
      <c r="H5004" s="798" t="s">
        <v>12</v>
      </c>
      <c r="I5004" s="799"/>
      <c r="J5004" s="83"/>
      <c r="K5004" s="736"/>
      <c r="L5004" s="83"/>
      <c r="M5004" s="83"/>
      <c r="N5004" s="83"/>
      <c r="O5004" s="83"/>
      <c r="P5004" s="83"/>
      <c r="Q5004" s="143" t="s">
        <v>110</v>
      </c>
      <c r="R5004" s="304">
        <v>0</v>
      </c>
      <c r="S5004" s="305">
        <v>0</v>
      </c>
      <c r="T5004" s="305">
        <v>0</v>
      </c>
      <c r="U5004" s="305">
        <v>0</v>
      </c>
      <c r="V5004" s="305">
        <v>0</v>
      </c>
      <c r="W5004" s="306">
        <v>0</v>
      </c>
      <c r="X5004" s="305">
        <v>0</v>
      </c>
      <c r="Y5004" s="305">
        <v>0</v>
      </c>
      <c r="Z5004" s="305">
        <v>0</v>
      </c>
      <c r="AA5004" s="305">
        <v>0</v>
      </c>
      <c r="AB5004" s="307">
        <v>0</v>
      </c>
      <c r="AC5004" s="307">
        <v>0</v>
      </c>
      <c r="AD5004" s="307">
        <v>0</v>
      </c>
      <c r="AE5004" s="307">
        <v>0</v>
      </c>
      <c r="AF5004" s="307">
        <v>0</v>
      </c>
      <c r="AG5004" s="307">
        <v>0</v>
      </c>
      <c r="AH5004" s="362">
        <v>0</v>
      </c>
      <c r="AI5004" s="362">
        <v>0</v>
      </c>
      <c r="AK5004" s="199"/>
      <c r="AM5004" s="11"/>
      <c r="AN5004" s="15"/>
      <c r="AO5004" s="11"/>
      <c r="AP5004" s="11"/>
    </row>
    <row r="5005" spans="3:42" outlineLevel="2" x14ac:dyDescent="0.2">
      <c r="C5005" s="252" t="s">
        <v>152</v>
      </c>
      <c r="D5005" s="119" t="s">
        <v>152</v>
      </c>
      <c r="F5005" s="12"/>
      <c r="H5005" s="164"/>
      <c r="K5005" s="164"/>
      <c r="Q5005" s="16"/>
      <c r="R5005" s="800">
        <v>0</v>
      </c>
      <c r="S5005" s="800">
        <v>0</v>
      </c>
      <c r="T5005" s="800">
        <v>0</v>
      </c>
      <c r="U5005" s="800">
        <v>0</v>
      </c>
      <c r="V5005" s="800">
        <v>0</v>
      </c>
      <c r="W5005" s="800">
        <v>0</v>
      </c>
      <c r="X5005" s="800">
        <v>0</v>
      </c>
      <c r="Y5005" s="800">
        <v>0</v>
      </c>
      <c r="Z5005" s="800">
        <v>0</v>
      </c>
      <c r="AA5005" s="800">
        <v>0</v>
      </c>
      <c r="AB5005" s="800">
        <v>0</v>
      </c>
      <c r="AC5005" s="800">
        <v>0</v>
      </c>
      <c r="AD5005" s="800">
        <v>0</v>
      </c>
      <c r="AE5005" s="800">
        <v>0</v>
      </c>
      <c r="AF5005" s="800">
        <v>0</v>
      </c>
      <c r="AG5005" s="800">
        <v>0</v>
      </c>
      <c r="AH5005" s="800">
        <v>0</v>
      </c>
      <c r="AI5005" s="800">
        <v>0</v>
      </c>
      <c r="AK5005" s="199"/>
      <c r="AM5005" s="11"/>
      <c r="AN5005" s="15"/>
      <c r="AO5005" s="11"/>
      <c r="AP5005" s="11"/>
    </row>
    <row r="5006" spans="3:42" outlineLevel="2" x14ac:dyDescent="0.2">
      <c r="C5006" s="252" t="s">
        <v>152</v>
      </c>
      <c r="D5006" s="119" t="s">
        <v>152</v>
      </c>
      <c r="F5006" s="794" t="s">
        <v>69</v>
      </c>
      <c r="AK5006" s="199"/>
      <c r="AM5006" s="11"/>
      <c r="AN5006" s="15"/>
      <c r="AO5006" s="11"/>
      <c r="AP5006" s="11"/>
    </row>
    <row r="5007" spans="3:42" outlineLevel="2" x14ac:dyDescent="0.2">
      <c r="C5007" s="252" t="s">
        <v>152</v>
      </c>
      <c r="D5007" s="119" t="s">
        <v>152</v>
      </c>
      <c r="F5007" s="761" t="s">
        <v>9</v>
      </c>
      <c r="G5007" s="75"/>
      <c r="H5007" s="796" t="s">
        <v>12</v>
      </c>
      <c r="I5007" s="801"/>
      <c r="J5007" s="75"/>
      <c r="K5007" s="741"/>
      <c r="L5007" s="75"/>
      <c r="M5007" s="75"/>
      <c r="N5007" s="75"/>
      <c r="O5007" s="75"/>
      <c r="P5007" s="75"/>
      <c r="Q5007" s="128" t="s">
        <v>110</v>
      </c>
      <c r="R5007" s="299">
        <v>0</v>
      </c>
      <c r="S5007" s="300">
        <v>0</v>
      </c>
      <c r="T5007" s="300">
        <v>0</v>
      </c>
      <c r="U5007" s="300">
        <v>0</v>
      </c>
      <c r="V5007" s="300">
        <v>0</v>
      </c>
      <c r="W5007" s="301">
        <v>0</v>
      </c>
      <c r="X5007" s="300">
        <v>0</v>
      </c>
      <c r="Y5007" s="300">
        <v>0</v>
      </c>
      <c r="Z5007" s="300">
        <v>0</v>
      </c>
      <c r="AA5007" s="300">
        <v>0</v>
      </c>
      <c r="AB5007" s="302">
        <v>0</v>
      </c>
      <c r="AC5007" s="302">
        <v>0</v>
      </c>
      <c r="AD5007" s="302">
        <v>0</v>
      </c>
      <c r="AE5007" s="302">
        <v>0</v>
      </c>
      <c r="AF5007" s="302">
        <v>0</v>
      </c>
      <c r="AG5007" s="302">
        <v>0</v>
      </c>
      <c r="AH5007" s="348">
        <v>0</v>
      </c>
      <c r="AI5007" s="348">
        <v>0</v>
      </c>
      <c r="AK5007" s="199"/>
      <c r="AM5007" s="11"/>
      <c r="AN5007" s="15"/>
      <c r="AO5007" s="11"/>
      <c r="AP5007" s="11"/>
    </row>
    <row r="5008" spans="3:42" outlineLevel="2" x14ac:dyDescent="0.2">
      <c r="C5008" s="252" t="s">
        <v>152</v>
      </c>
      <c r="D5008" s="119" t="s">
        <v>152</v>
      </c>
      <c r="F5008" s="767" t="s">
        <v>14</v>
      </c>
      <c r="H5008" s="797" t="s">
        <v>12</v>
      </c>
      <c r="K5008" s="164"/>
      <c r="Q5008" s="135" t="s">
        <v>110</v>
      </c>
      <c r="R5008" s="314">
        <v>0</v>
      </c>
      <c r="S5008" s="315">
        <v>0</v>
      </c>
      <c r="T5008" s="315">
        <v>0</v>
      </c>
      <c r="U5008" s="315">
        <v>0</v>
      </c>
      <c r="V5008" s="315">
        <v>0</v>
      </c>
      <c r="W5008" s="316">
        <v>0</v>
      </c>
      <c r="X5008" s="315">
        <v>0</v>
      </c>
      <c r="Y5008" s="315">
        <v>0</v>
      </c>
      <c r="Z5008" s="315">
        <v>0</v>
      </c>
      <c r="AA5008" s="315">
        <v>0</v>
      </c>
      <c r="AB5008" s="5">
        <v>0</v>
      </c>
      <c r="AC5008" s="5">
        <v>0</v>
      </c>
      <c r="AD5008" s="5">
        <v>0</v>
      </c>
      <c r="AE5008" s="5">
        <v>0</v>
      </c>
      <c r="AF5008" s="5">
        <v>0</v>
      </c>
      <c r="AG5008" s="5">
        <v>0</v>
      </c>
      <c r="AH5008" s="350">
        <v>0</v>
      </c>
      <c r="AI5008" s="350">
        <v>0</v>
      </c>
      <c r="AK5008" s="199"/>
      <c r="AM5008" s="11"/>
      <c r="AN5008" s="15"/>
      <c r="AO5008" s="11"/>
      <c r="AP5008" s="11"/>
    </row>
    <row r="5009" spans="3:42" outlineLevel="2" x14ac:dyDescent="0.2">
      <c r="C5009" s="252" t="s">
        <v>152</v>
      </c>
      <c r="D5009" s="119" t="s">
        <v>152</v>
      </c>
      <c r="F5009" s="783" t="s">
        <v>16</v>
      </c>
      <c r="G5009" s="83"/>
      <c r="H5009" s="798" t="s">
        <v>12</v>
      </c>
      <c r="I5009" s="799"/>
      <c r="J5009" s="83"/>
      <c r="K5009" s="736"/>
      <c r="L5009" s="83"/>
      <c r="M5009" s="83"/>
      <c r="N5009" s="83"/>
      <c r="O5009" s="83"/>
      <c r="P5009" s="83"/>
      <c r="Q5009" s="143" t="s">
        <v>110</v>
      </c>
      <c r="R5009" s="304">
        <v>0</v>
      </c>
      <c r="S5009" s="305">
        <v>0</v>
      </c>
      <c r="T5009" s="305">
        <v>0</v>
      </c>
      <c r="U5009" s="305">
        <v>0</v>
      </c>
      <c r="V5009" s="305">
        <v>0</v>
      </c>
      <c r="W5009" s="306">
        <v>0</v>
      </c>
      <c r="X5009" s="305">
        <v>0</v>
      </c>
      <c r="Y5009" s="305">
        <v>0</v>
      </c>
      <c r="Z5009" s="305">
        <v>0</v>
      </c>
      <c r="AA5009" s="305">
        <v>0</v>
      </c>
      <c r="AB5009" s="307">
        <v>0</v>
      </c>
      <c r="AC5009" s="307">
        <v>0</v>
      </c>
      <c r="AD5009" s="307">
        <v>0</v>
      </c>
      <c r="AE5009" s="307">
        <v>0</v>
      </c>
      <c r="AF5009" s="307">
        <v>0</v>
      </c>
      <c r="AG5009" s="307">
        <v>0</v>
      </c>
      <c r="AH5009" s="362">
        <v>0</v>
      </c>
      <c r="AI5009" s="362">
        <v>0</v>
      </c>
      <c r="AK5009" s="199"/>
      <c r="AM5009" s="11"/>
      <c r="AN5009" s="15"/>
      <c r="AO5009" s="11"/>
      <c r="AP5009" s="11"/>
    </row>
    <row r="5010" spans="3:42" outlineLevel="2" x14ac:dyDescent="0.2">
      <c r="C5010" s="252" t="s">
        <v>152</v>
      </c>
      <c r="D5010" s="119" t="s">
        <v>152</v>
      </c>
      <c r="F5010" s="12"/>
      <c r="H5010" s="797"/>
      <c r="K5010" s="164"/>
      <c r="Q5010" s="16"/>
      <c r="R5010" s="800">
        <v>0</v>
      </c>
      <c r="S5010" s="800">
        <v>0</v>
      </c>
      <c r="T5010" s="800">
        <v>0</v>
      </c>
      <c r="U5010" s="800">
        <v>0</v>
      </c>
      <c r="V5010" s="800">
        <v>0</v>
      </c>
      <c r="W5010" s="800">
        <v>0</v>
      </c>
      <c r="X5010" s="800">
        <v>0</v>
      </c>
      <c r="Y5010" s="800">
        <v>0</v>
      </c>
      <c r="Z5010" s="800">
        <v>0</v>
      </c>
      <c r="AA5010" s="800">
        <v>0</v>
      </c>
      <c r="AB5010" s="800">
        <v>0</v>
      </c>
      <c r="AC5010" s="800">
        <v>0</v>
      </c>
      <c r="AD5010" s="800">
        <v>0</v>
      </c>
      <c r="AE5010" s="800">
        <v>0</v>
      </c>
      <c r="AF5010" s="800">
        <v>0</v>
      </c>
      <c r="AG5010" s="800">
        <v>0</v>
      </c>
      <c r="AH5010" s="800">
        <v>0</v>
      </c>
      <c r="AI5010" s="800">
        <v>0</v>
      </c>
      <c r="AK5010" s="199"/>
      <c r="AM5010" s="11"/>
      <c r="AN5010" s="15"/>
      <c r="AO5010" s="11"/>
      <c r="AP5010" s="11"/>
    </row>
    <row r="5011" spans="3:42" outlineLevel="2" x14ac:dyDescent="0.2">
      <c r="C5011" s="252" t="s">
        <v>152</v>
      </c>
      <c r="D5011" s="119" t="s">
        <v>152</v>
      </c>
      <c r="F5011" s="794" t="s">
        <v>616</v>
      </c>
      <c r="AK5011" s="199"/>
      <c r="AM5011" s="11"/>
      <c r="AN5011" s="15"/>
      <c r="AO5011" s="11"/>
      <c r="AP5011" s="11"/>
    </row>
    <row r="5012" spans="3:42" outlineLevel="2" x14ac:dyDescent="0.2">
      <c r="C5012" s="252" t="s">
        <v>152</v>
      </c>
      <c r="D5012" s="119" t="s">
        <v>152</v>
      </c>
      <c r="F5012" s="761" t="s">
        <v>48</v>
      </c>
      <c r="G5012" s="75"/>
      <c r="H5012" s="796" t="s">
        <v>12</v>
      </c>
      <c r="I5012" s="228" t="s">
        <v>617</v>
      </c>
      <c r="J5012" s="75"/>
      <c r="K5012" s="741"/>
      <c r="L5012" s="75"/>
      <c r="M5012" s="75"/>
      <c r="N5012" s="75"/>
      <c r="O5012" s="75"/>
      <c r="P5012" s="75"/>
      <c r="Q5012" s="128" t="s">
        <v>110</v>
      </c>
      <c r="R5012" s="299">
        <v>0</v>
      </c>
      <c r="S5012" s="300">
        <v>0</v>
      </c>
      <c r="T5012" s="300">
        <v>0</v>
      </c>
      <c r="U5012" s="300">
        <v>0</v>
      </c>
      <c r="V5012" s="300">
        <v>0</v>
      </c>
      <c r="W5012" s="301">
        <v>0</v>
      </c>
      <c r="X5012" s="300">
        <v>0</v>
      </c>
      <c r="Y5012" s="300">
        <v>0</v>
      </c>
      <c r="Z5012" s="300">
        <v>0</v>
      </c>
      <c r="AA5012" s="300">
        <v>0</v>
      </c>
      <c r="AB5012" s="302">
        <v>0</v>
      </c>
      <c r="AC5012" s="302">
        <v>0</v>
      </c>
      <c r="AD5012" s="302">
        <v>0</v>
      </c>
      <c r="AE5012" s="302">
        <v>0</v>
      </c>
      <c r="AF5012" s="302">
        <v>0</v>
      </c>
      <c r="AG5012" s="302">
        <v>0</v>
      </c>
      <c r="AH5012" s="348">
        <v>0</v>
      </c>
      <c r="AI5012" s="348">
        <v>0</v>
      </c>
      <c r="AK5012" s="199"/>
      <c r="AM5012" s="11"/>
      <c r="AN5012" s="15"/>
      <c r="AO5012" s="11"/>
      <c r="AP5012" s="11"/>
    </row>
    <row r="5013" spans="3:42" outlineLevel="2" x14ac:dyDescent="0.2">
      <c r="C5013" s="252" t="s">
        <v>152</v>
      </c>
      <c r="D5013" s="119" t="s">
        <v>152</v>
      </c>
      <c r="F5013" s="767" t="s">
        <v>55</v>
      </c>
      <c r="H5013" s="797" t="s">
        <v>12</v>
      </c>
      <c r="I5013" s="234" t="s">
        <v>617</v>
      </c>
      <c r="K5013" s="164"/>
      <c r="Q5013" s="135" t="s">
        <v>110</v>
      </c>
      <c r="R5013" s="314">
        <v>0</v>
      </c>
      <c r="S5013" s="315">
        <v>0</v>
      </c>
      <c r="T5013" s="315">
        <v>0</v>
      </c>
      <c r="U5013" s="315">
        <v>0</v>
      </c>
      <c r="V5013" s="315">
        <v>0</v>
      </c>
      <c r="W5013" s="316">
        <v>0</v>
      </c>
      <c r="X5013" s="315">
        <v>0</v>
      </c>
      <c r="Y5013" s="315">
        <v>0</v>
      </c>
      <c r="Z5013" s="315">
        <v>0</v>
      </c>
      <c r="AA5013" s="315">
        <v>0</v>
      </c>
      <c r="AB5013" s="5">
        <v>0</v>
      </c>
      <c r="AC5013" s="5">
        <v>0</v>
      </c>
      <c r="AD5013" s="5">
        <v>0</v>
      </c>
      <c r="AE5013" s="5">
        <v>0</v>
      </c>
      <c r="AF5013" s="5">
        <v>0</v>
      </c>
      <c r="AG5013" s="5">
        <v>0</v>
      </c>
      <c r="AH5013" s="350">
        <v>0</v>
      </c>
      <c r="AI5013" s="350">
        <v>0</v>
      </c>
      <c r="AK5013" s="199"/>
      <c r="AM5013" s="11"/>
      <c r="AN5013" s="15"/>
      <c r="AO5013" s="11"/>
      <c r="AP5013" s="11"/>
    </row>
    <row r="5014" spans="3:42" outlineLevel="2" x14ac:dyDescent="0.2">
      <c r="C5014" s="252" t="s">
        <v>152</v>
      </c>
      <c r="D5014" s="119" t="s">
        <v>152</v>
      </c>
      <c r="F5014" s="783" t="s">
        <v>57</v>
      </c>
      <c r="G5014" s="83"/>
      <c r="H5014" s="798" t="s">
        <v>12</v>
      </c>
      <c r="I5014" s="240" t="s">
        <v>617</v>
      </c>
      <c r="J5014" s="83"/>
      <c r="K5014" s="736"/>
      <c r="L5014" s="83"/>
      <c r="M5014" s="83"/>
      <c r="N5014" s="83"/>
      <c r="O5014" s="83"/>
      <c r="P5014" s="83"/>
      <c r="Q5014" s="143" t="s">
        <v>110</v>
      </c>
      <c r="R5014" s="304">
        <v>0</v>
      </c>
      <c r="S5014" s="305">
        <v>0</v>
      </c>
      <c r="T5014" s="305">
        <v>0</v>
      </c>
      <c r="U5014" s="305">
        <v>0</v>
      </c>
      <c r="V5014" s="305">
        <v>0</v>
      </c>
      <c r="W5014" s="306">
        <v>0</v>
      </c>
      <c r="X5014" s="305">
        <v>0</v>
      </c>
      <c r="Y5014" s="305">
        <v>0</v>
      </c>
      <c r="Z5014" s="305">
        <v>0</v>
      </c>
      <c r="AA5014" s="305">
        <v>0</v>
      </c>
      <c r="AB5014" s="307">
        <v>0</v>
      </c>
      <c r="AC5014" s="307">
        <v>0</v>
      </c>
      <c r="AD5014" s="307">
        <v>0</v>
      </c>
      <c r="AE5014" s="307">
        <v>0</v>
      </c>
      <c r="AF5014" s="307">
        <v>0</v>
      </c>
      <c r="AG5014" s="307">
        <v>0</v>
      </c>
      <c r="AH5014" s="362">
        <v>0</v>
      </c>
      <c r="AI5014" s="362">
        <v>0</v>
      </c>
      <c r="AK5014" s="199"/>
      <c r="AM5014" s="11"/>
      <c r="AN5014" s="15"/>
      <c r="AO5014" s="11"/>
      <c r="AP5014" s="11"/>
    </row>
    <row r="5015" spans="3:42" outlineLevel="2" x14ac:dyDescent="0.2">
      <c r="C5015" s="252" t="s">
        <v>152</v>
      </c>
      <c r="D5015" s="119" t="s">
        <v>152</v>
      </c>
      <c r="F5015" s="802" t="s">
        <v>626</v>
      </c>
      <c r="R5015" s="800">
        <v>0</v>
      </c>
      <c r="S5015" s="800">
        <v>0</v>
      </c>
      <c r="T5015" s="800">
        <v>0</v>
      </c>
      <c r="U5015" s="800">
        <v>0</v>
      </c>
      <c r="V5015" s="800">
        <v>0</v>
      </c>
      <c r="W5015" s="800">
        <v>0</v>
      </c>
      <c r="X5015" s="800">
        <v>0</v>
      </c>
      <c r="Y5015" s="800">
        <v>0</v>
      </c>
      <c r="Z5015" s="800">
        <v>0</v>
      </c>
      <c r="AA5015" s="800">
        <v>0</v>
      </c>
      <c r="AB5015" s="800">
        <v>0</v>
      </c>
      <c r="AC5015" s="800">
        <v>0</v>
      </c>
      <c r="AD5015" s="800">
        <v>0</v>
      </c>
      <c r="AE5015" s="800">
        <v>0</v>
      </c>
      <c r="AF5015" s="800">
        <v>0</v>
      </c>
      <c r="AG5015" s="800">
        <v>0</v>
      </c>
      <c r="AH5015" s="800">
        <v>0</v>
      </c>
      <c r="AI5015" s="800">
        <v>0</v>
      </c>
      <c r="AK5015" s="199"/>
      <c r="AM5015" s="11"/>
      <c r="AN5015" s="15"/>
      <c r="AO5015" s="11"/>
      <c r="AP5015" s="11"/>
    </row>
    <row r="5016" spans="3:42" outlineLevel="2" x14ac:dyDescent="0.2">
      <c r="C5016" s="252" t="s">
        <v>152</v>
      </c>
      <c r="D5016" s="119" t="s">
        <v>152</v>
      </c>
      <c r="R5016" s="5"/>
      <c r="S5016" s="5"/>
      <c r="T5016" s="5"/>
      <c r="U5016" s="5"/>
      <c r="V5016" s="5"/>
      <c r="W5016" s="5"/>
      <c r="X5016" s="5"/>
      <c r="Y5016" s="5"/>
      <c r="AK5016" s="199"/>
      <c r="AM5016" s="11"/>
      <c r="AN5016" s="15"/>
      <c r="AO5016" s="11"/>
      <c r="AP5016" s="11"/>
    </row>
    <row r="5017" spans="3:42" outlineLevel="2" x14ac:dyDescent="0.2">
      <c r="C5017" s="252" t="s">
        <v>152</v>
      </c>
      <c r="D5017" s="119" t="s">
        <v>152</v>
      </c>
      <c r="F5017" s="789" t="s">
        <v>635</v>
      </c>
      <c r="G5017" s="790"/>
      <c r="H5017" s="803"/>
      <c r="I5017" s="790"/>
      <c r="J5017" s="790"/>
      <c r="K5017" s="792"/>
      <c r="L5017" s="789"/>
      <c r="M5017" s="789"/>
      <c r="N5017" s="789"/>
      <c r="O5017" s="789"/>
      <c r="P5017" s="789"/>
      <c r="Q5017" s="792"/>
      <c r="R5017" s="793"/>
      <c r="S5017" s="793"/>
      <c r="T5017" s="793"/>
      <c r="U5017" s="793"/>
      <c r="V5017" s="793"/>
      <c r="W5017" s="793"/>
      <c r="X5017" s="793"/>
      <c r="Y5017" s="793"/>
      <c r="Z5017" s="793"/>
      <c r="AA5017" s="793"/>
      <c r="AB5017" s="793"/>
      <c r="AC5017" s="793"/>
      <c r="AD5017" s="793"/>
      <c r="AE5017" s="793"/>
      <c r="AF5017" s="793"/>
      <c r="AG5017" s="793"/>
      <c r="AH5017" s="789"/>
      <c r="AI5017" s="789"/>
      <c r="AK5017" s="199"/>
      <c r="AM5017" s="11"/>
      <c r="AN5017" s="15"/>
      <c r="AO5017" s="11"/>
      <c r="AP5017" s="11"/>
    </row>
    <row r="5018" spans="3:42" outlineLevel="2" x14ac:dyDescent="0.2">
      <c r="C5018" s="252" t="s">
        <v>152</v>
      </c>
      <c r="D5018" s="119" t="s">
        <v>152</v>
      </c>
      <c r="F5018" t="s">
        <v>620</v>
      </c>
      <c r="AK5018" s="199"/>
      <c r="AM5018" s="11"/>
      <c r="AN5018" s="15"/>
      <c r="AO5018" s="11"/>
      <c r="AP5018" s="11"/>
    </row>
    <row r="5019" spans="3:42" outlineLevel="2" x14ac:dyDescent="0.2">
      <c r="C5019" s="252" t="s">
        <v>152</v>
      </c>
      <c r="D5019" s="119" t="s">
        <v>152</v>
      </c>
      <c r="F5019" s="761" t="s">
        <v>48</v>
      </c>
      <c r="G5019" s="75"/>
      <c r="H5019" s="796" t="s">
        <v>636</v>
      </c>
      <c r="I5019" s="801"/>
      <c r="J5019" s="75"/>
      <c r="K5019" s="741"/>
      <c r="L5019" s="75"/>
      <c r="M5019" s="75"/>
      <c r="N5019" s="75"/>
      <c r="O5019" s="75"/>
      <c r="P5019" s="75"/>
      <c r="Q5019" s="128" t="s">
        <v>536</v>
      </c>
      <c r="R5019" s="804">
        <v>0</v>
      </c>
      <c r="S5019" s="805">
        <v>0</v>
      </c>
      <c r="T5019" s="805">
        <v>0</v>
      </c>
      <c r="U5019" s="805">
        <v>0</v>
      </c>
      <c r="V5019" s="805">
        <v>0</v>
      </c>
      <c r="W5019" s="806">
        <v>0</v>
      </c>
      <c r="X5019" s="805">
        <v>0</v>
      </c>
      <c r="Y5019" s="805">
        <v>0</v>
      </c>
      <c r="Z5019" s="805">
        <v>0</v>
      </c>
      <c r="AA5019" s="805">
        <v>0</v>
      </c>
      <c r="AB5019" s="805">
        <v>0</v>
      </c>
      <c r="AC5019" s="805">
        <v>0</v>
      </c>
      <c r="AD5019" s="805">
        <v>0</v>
      </c>
      <c r="AE5019" s="805">
        <v>0</v>
      </c>
      <c r="AF5019" s="805">
        <v>0</v>
      </c>
      <c r="AG5019" s="805">
        <v>0</v>
      </c>
      <c r="AH5019" s="808">
        <v>0</v>
      </c>
      <c r="AI5019" s="808">
        <v>0</v>
      </c>
      <c r="AK5019" s="199"/>
      <c r="AM5019" s="11"/>
      <c r="AN5019" s="15"/>
      <c r="AO5019" s="11"/>
      <c r="AP5019" s="11"/>
    </row>
    <row r="5020" spans="3:42" outlineLevel="2" x14ac:dyDescent="0.2">
      <c r="C5020" s="252" t="s">
        <v>152</v>
      </c>
      <c r="D5020" s="119" t="s">
        <v>152</v>
      </c>
      <c r="F5020" s="767" t="s">
        <v>55</v>
      </c>
      <c r="H5020" s="797" t="s">
        <v>636</v>
      </c>
      <c r="K5020" s="164"/>
      <c r="Q5020" s="135" t="s">
        <v>536</v>
      </c>
      <c r="R5020" s="809">
        <v>0</v>
      </c>
      <c r="S5020" s="810">
        <v>0</v>
      </c>
      <c r="T5020" s="810">
        <v>0</v>
      </c>
      <c r="U5020" s="810">
        <v>0</v>
      </c>
      <c r="V5020" s="810">
        <v>0</v>
      </c>
      <c r="W5020" s="811">
        <v>0</v>
      </c>
      <c r="X5020" s="810">
        <v>0</v>
      </c>
      <c r="Y5020" s="810">
        <v>0</v>
      </c>
      <c r="Z5020" s="810">
        <v>0</v>
      </c>
      <c r="AA5020" s="810">
        <v>0</v>
      </c>
      <c r="AB5020" s="810">
        <v>0</v>
      </c>
      <c r="AC5020" s="810">
        <v>0</v>
      </c>
      <c r="AD5020" s="810">
        <v>0</v>
      </c>
      <c r="AE5020" s="810">
        <v>0</v>
      </c>
      <c r="AF5020" s="810">
        <v>0</v>
      </c>
      <c r="AG5020" s="810">
        <v>0</v>
      </c>
      <c r="AH5020" s="812">
        <v>0</v>
      </c>
      <c r="AI5020" s="812">
        <v>0</v>
      </c>
      <c r="AK5020" s="199"/>
      <c r="AM5020" s="11"/>
      <c r="AN5020" s="15"/>
      <c r="AO5020" s="11"/>
      <c r="AP5020" s="11"/>
    </row>
    <row r="5021" spans="3:42" outlineLevel="2" x14ac:dyDescent="0.2">
      <c r="C5021" s="252" t="s">
        <v>152</v>
      </c>
      <c r="D5021" s="119" t="s">
        <v>152</v>
      </c>
      <c r="F5021" s="783" t="s">
        <v>57</v>
      </c>
      <c r="G5021" s="83"/>
      <c r="H5021" s="798" t="s">
        <v>636</v>
      </c>
      <c r="I5021" s="799"/>
      <c r="J5021" s="83"/>
      <c r="K5021" s="736"/>
      <c r="L5021" s="83"/>
      <c r="M5021" s="83"/>
      <c r="N5021" s="83"/>
      <c r="O5021" s="83"/>
      <c r="P5021" s="83"/>
      <c r="Q5021" s="143" t="s">
        <v>536</v>
      </c>
      <c r="R5021" s="813">
        <v>0</v>
      </c>
      <c r="S5021" s="814">
        <v>0</v>
      </c>
      <c r="T5021" s="814">
        <v>0</v>
      </c>
      <c r="U5021" s="814">
        <v>0</v>
      </c>
      <c r="V5021" s="814">
        <v>0</v>
      </c>
      <c r="W5021" s="815">
        <v>0</v>
      </c>
      <c r="X5021" s="814">
        <v>0</v>
      </c>
      <c r="Y5021" s="814">
        <v>0</v>
      </c>
      <c r="Z5021" s="814">
        <v>0</v>
      </c>
      <c r="AA5021" s="814">
        <v>0</v>
      </c>
      <c r="AB5021" s="814">
        <v>0</v>
      </c>
      <c r="AC5021" s="814">
        <v>0</v>
      </c>
      <c r="AD5021" s="814">
        <v>0</v>
      </c>
      <c r="AE5021" s="814">
        <v>0</v>
      </c>
      <c r="AF5021" s="814">
        <v>0</v>
      </c>
      <c r="AG5021" s="814">
        <v>0</v>
      </c>
      <c r="AH5021" s="816">
        <v>0</v>
      </c>
      <c r="AI5021" s="816">
        <v>0</v>
      </c>
      <c r="AK5021" s="199"/>
      <c r="AM5021" s="11"/>
      <c r="AN5021" s="15"/>
      <c r="AO5021" s="11"/>
      <c r="AP5021" s="11"/>
    </row>
    <row r="5022" spans="3:42" outlineLevel="2" x14ac:dyDescent="0.2">
      <c r="C5022" s="252" t="s">
        <v>152</v>
      </c>
      <c r="D5022" s="119" t="s">
        <v>152</v>
      </c>
      <c r="F5022" s="12"/>
      <c r="H5022" s="817"/>
      <c r="K5022" s="16"/>
      <c r="Q5022" s="16"/>
      <c r="R5022" s="818"/>
      <c r="S5022" s="818"/>
      <c r="T5022" s="818"/>
      <c r="U5022" s="818"/>
      <c r="V5022" s="818"/>
      <c r="W5022" s="818"/>
      <c r="X5022" s="818"/>
      <c r="Y5022" s="818"/>
      <c r="Z5022" s="818"/>
      <c r="AA5022" s="818"/>
      <c r="AB5022" s="818"/>
      <c r="AC5022" s="818"/>
      <c r="AD5022" s="818"/>
      <c r="AE5022" s="818"/>
      <c r="AF5022" s="818"/>
      <c r="AG5022" s="818"/>
      <c r="AH5022" s="818"/>
      <c r="AI5022" s="818"/>
      <c r="AK5022" s="199"/>
      <c r="AM5022" s="11"/>
      <c r="AN5022" s="15"/>
      <c r="AO5022" s="11"/>
      <c r="AP5022" s="11"/>
    </row>
    <row r="5023" spans="3:42" x14ac:dyDescent="0.2">
      <c r="C5023" s="252" t="s">
        <v>165</v>
      </c>
      <c r="D5023" s="754" t="s">
        <v>656</v>
      </c>
      <c r="E5023" s="67"/>
      <c r="F5023" s="67"/>
      <c r="G5023" s="67"/>
      <c r="H5023" s="755" t="s">
        <v>655</v>
      </c>
      <c r="I5023" s="67"/>
      <c r="J5023" s="67"/>
      <c r="K5023" s="102"/>
      <c r="L5023" s="67"/>
      <c r="M5023" s="67"/>
      <c r="N5023" s="67"/>
      <c r="O5023" s="67"/>
      <c r="P5023" s="67"/>
      <c r="Q5023" s="102"/>
      <c r="R5023" s="67"/>
      <c r="S5023" s="67"/>
      <c r="T5023" s="67"/>
      <c r="U5023" s="67"/>
      <c r="V5023" s="67"/>
      <c r="W5023" s="67"/>
      <c r="X5023" s="67"/>
      <c r="Y5023" s="67"/>
      <c r="Z5023" s="67"/>
      <c r="AA5023" s="67"/>
      <c r="AB5023" s="67"/>
      <c r="AC5023" s="67"/>
      <c r="AD5023" s="67"/>
      <c r="AE5023" s="67"/>
      <c r="AF5023" s="67"/>
      <c r="AG5023" s="67"/>
      <c r="AH5023" s="67"/>
      <c r="AI5023" s="67"/>
      <c r="AK5023" s="199"/>
      <c r="AM5023" s="11"/>
      <c r="AN5023" s="15"/>
      <c r="AO5023" s="11"/>
      <c r="AP5023" s="11"/>
    </row>
    <row r="5024" spans="3:42" outlineLevel="1" x14ac:dyDescent="0.2">
      <c r="C5024" s="252" t="s">
        <v>165</v>
      </c>
      <c r="D5024" s="119" t="s">
        <v>218</v>
      </c>
      <c r="F5024" s="121" t="s">
        <v>597</v>
      </c>
      <c r="G5024" s="756"/>
      <c r="H5024" s="757"/>
      <c r="I5024" s="756"/>
      <c r="J5024" s="756"/>
      <c r="K5024" s="758"/>
      <c r="L5024" s="759"/>
      <c r="M5024" s="759"/>
      <c r="N5024" s="759"/>
      <c r="O5024" s="759"/>
      <c r="P5024" s="759"/>
      <c r="Q5024" s="758"/>
      <c r="R5024" s="760"/>
      <c r="S5024" s="760"/>
      <c r="T5024" s="760"/>
      <c r="U5024" s="760"/>
      <c r="V5024" s="760"/>
      <c r="W5024" s="760"/>
      <c r="X5024" s="760"/>
      <c r="Y5024" s="760"/>
      <c r="Z5024" s="760"/>
      <c r="AA5024" s="760"/>
      <c r="AB5024" s="760"/>
      <c r="AC5024" s="760"/>
      <c r="AD5024" s="760"/>
      <c r="AE5024" s="760"/>
      <c r="AF5024" s="760"/>
      <c r="AG5024" s="760"/>
      <c r="AH5024" s="759"/>
      <c r="AI5024" s="759"/>
      <c r="AK5024" s="199"/>
      <c r="AM5024" s="11"/>
      <c r="AN5024" s="15"/>
      <c r="AO5024" s="11"/>
      <c r="AP5024" s="11"/>
    </row>
    <row r="5025" spans="3:42" outlineLevel="2" x14ac:dyDescent="0.2">
      <c r="C5025" s="252" t="s">
        <v>165</v>
      </c>
      <c r="D5025" s="119" t="s">
        <v>218</v>
      </c>
      <c r="F5025" s="12"/>
      <c r="G5025" s="149" t="s">
        <v>598</v>
      </c>
      <c r="H5025" s="72" t="s">
        <v>48</v>
      </c>
      <c r="I5025" s="8" t="s">
        <v>451</v>
      </c>
      <c r="J5025" s="8" t="s">
        <v>599</v>
      </c>
      <c r="K5025" s="8" t="s">
        <v>61</v>
      </c>
      <c r="AK5025" s="199"/>
      <c r="AM5025" s="11"/>
      <c r="AN5025" s="15"/>
      <c r="AO5025" s="11"/>
      <c r="AP5025" s="11"/>
    </row>
    <row r="5026" spans="3:42" outlineLevel="2" x14ac:dyDescent="0.2">
      <c r="C5026" s="252" t="s">
        <v>165</v>
      </c>
      <c r="D5026" s="119" t="s">
        <v>218</v>
      </c>
      <c r="F5026" s="761" t="s">
        <v>129</v>
      </c>
      <c r="G5026" s="762" t="s">
        <v>130</v>
      </c>
      <c r="H5026" s="763">
        <v>0</v>
      </c>
      <c r="I5026" s="764">
        <v>1</v>
      </c>
      <c r="J5026" s="765">
        <v>1</v>
      </c>
      <c r="K5026" s="766"/>
      <c r="AK5026" s="199"/>
      <c r="AM5026" s="11"/>
      <c r="AN5026" s="15"/>
      <c r="AO5026" s="11"/>
      <c r="AP5026" s="11"/>
    </row>
    <row r="5027" spans="3:42" outlineLevel="2" x14ac:dyDescent="0.2">
      <c r="C5027" s="252" t="s">
        <v>165</v>
      </c>
      <c r="D5027" s="119" t="s">
        <v>218</v>
      </c>
      <c r="F5027" s="767" t="s">
        <v>128</v>
      </c>
      <c r="G5027" s="611" t="s">
        <v>130</v>
      </c>
      <c r="H5027" s="768">
        <v>0</v>
      </c>
      <c r="I5027" s="769">
        <v>1</v>
      </c>
      <c r="J5027" s="770">
        <v>1</v>
      </c>
      <c r="K5027" s="771"/>
      <c r="AK5027" s="199"/>
      <c r="AM5027" s="11"/>
      <c r="AN5027" s="15"/>
      <c r="AO5027" s="11"/>
      <c r="AP5027" s="11"/>
    </row>
    <row r="5028" spans="3:42" outlineLevel="2" x14ac:dyDescent="0.2">
      <c r="C5028" s="252" t="s">
        <v>165</v>
      </c>
      <c r="D5028" s="119" t="s">
        <v>218</v>
      </c>
      <c r="F5028" s="767" t="s">
        <v>600</v>
      </c>
      <c r="G5028" s="611" t="s">
        <v>583</v>
      </c>
      <c r="H5028" s="772">
        <v>0</v>
      </c>
      <c r="I5028" s="773">
        <v>14885</v>
      </c>
      <c r="J5028" s="774">
        <v>14885</v>
      </c>
      <c r="K5028" s="775">
        <v>0.44964222614840993</v>
      </c>
      <c r="AK5028" s="199"/>
      <c r="AM5028" s="11"/>
      <c r="AN5028" s="15"/>
      <c r="AO5028" s="11"/>
      <c r="AP5028" s="11"/>
    </row>
    <row r="5029" spans="3:42" outlineLevel="2" x14ac:dyDescent="0.2">
      <c r="C5029" s="252" t="s">
        <v>165</v>
      </c>
      <c r="D5029" s="119" t="s">
        <v>218</v>
      </c>
      <c r="F5029" s="767" t="s">
        <v>64</v>
      </c>
      <c r="G5029" s="611" t="s">
        <v>583</v>
      </c>
      <c r="H5029" s="776">
        <v>0</v>
      </c>
      <c r="I5029" s="773">
        <v>0</v>
      </c>
      <c r="J5029" s="774">
        <v>0</v>
      </c>
      <c r="K5029" s="771"/>
      <c r="AK5029" s="199"/>
      <c r="AM5029" s="11"/>
      <c r="AN5029" s="15"/>
      <c r="AO5029" s="11"/>
      <c r="AP5029" s="11"/>
    </row>
    <row r="5030" spans="3:42" outlineLevel="2" x14ac:dyDescent="0.2">
      <c r="C5030" s="252" t="s">
        <v>165</v>
      </c>
      <c r="D5030" s="119" t="s">
        <v>218</v>
      </c>
      <c r="F5030" s="767" t="s">
        <v>601</v>
      </c>
      <c r="G5030" s="611" t="s">
        <v>583</v>
      </c>
      <c r="H5030" s="776">
        <v>0</v>
      </c>
      <c r="I5030" s="773">
        <v>14885</v>
      </c>
      <c r="J5030" s="774">
        <v>14885</v>
      </c>
      <c r="K5030" s="771"/>
      <c r="AK5030" s="199"/>
      <c r="AM5030" s="11"/>
      <c r="AN5030" s="15"/>
      <c r="AO5030" s="11"/>
      <c r="AP5030" s="11"/>
    </row>
    <row r="5031" spans="3:42" outlineLevel="2" x14ac:dyDescent="0.2">
      <c r="C5031" s="252" t="s">
        <v>165</v>
      </c>
      <c r="D5031" s="119" t="s">
        <v>218</v>
      </c>
      <c r="F5031" s="767" t="s">
        <v>602</v>
      </c>
      <c r="G5031" s="611" t="s">
        <v>130</v>
      </c>
      <c r="H5031" s="778">
        <v>0</v>
      </c>
      <c r="I5031" s="769">
        <v>0</v>
      </c>
      <c r="J5031" s="769">
        <v>0</v>
      </c>
      <c r="K5031" s="771"/>
      <c r="AK5031" s="199"/>
      <c r="AM5031" s="11"/>
      <c r="AN5031" s="15"/>
      <c r="AO5031" s="11"/>
      <c r="AP5031" s="11"/>
    </row>
    <row r="5032" spans="3:42" outlineLevel="2" x14ac:dyDescent="0.2">
      <c r="C5032" s="252" t="s">
        <v>165</v>
      </c>
      <c r="D5032" s="119" t="s">
        <v>218</v>
      </c>
      <c r="F5032" s="767" t="s">
        <v>603</v>
      </c>
      <c r="G5032" s="611" t="s">
        <v>583</v>
      </c>
      <c r="H5032" s="776">
        <v>0</v>
      </c>
      <c r="I5032" s="773">
        <v>14885</v>
      </c>
      <c r="J5032" s="774">
        <v>14885</v>
      </c>
      <c r="K5032" s="771"/>
      <c r="AK5032" s="199"/>
      <c r="AM5032" s="11"/>
      <c r="AN5032" s="15"/>
      <c r="AO5032" s="11"/>
      <c r="AP5032" s="11"/>
    </row>
    <row r="5033" spans="3:42" outlineLevel="2" x14ac:dyDescent="0.2">
      <c r="C5033" s="252" t="s">
        <v>165</v>
      </c>
      <c r="D5033" s="119" t="s">
        <v>218</v>
      </c>
      <c r="F5033" s="767" t="s">
        <v>604</v>
      </c>
      <c r="G5033" s="611"/>
      <c r="H5033" s="773">
        <v>0</v>
      </c>
      <c r="I5033" s="773">
        <v>14885</v>
      </c>
      <c r="J5033" s="773">
        <v>14885</v>
      </c>
      <c r="K5033" s="771"/>
      <c r="AK5033" s="199"/>
      <c r="AM5033" s="11"/>
      <c r="AN5033" s="15"/>
      <c r="AO5033" s="11"/>
      <c r="AP5033" s="11"/>
    </row>
    <row r="5034" spans="3:42" outlineLevel="2" x14ac:dyDescent="0.2">
      <c r="C5034" s="252" t="s">
        <v>165</v>
      </c>
      <c r="D5034" s="119" t="s">
        <v>218</v>
      </c>
      <c r="F5034" s="767" t="s">
        <v>605</v>
      </c>
      <c r="G5034" s="611"/>
      <c r="H5034" s="779"/>
      <c r="I5034" s="780"/>
      <c r="J5034" s="781"/>
      <c r="K5034" s="782">
        <v>0</v>
      </c>
      <c r="AK5034" s="199"/>
      <c r="AM5034" s="11"/>
      <c r="AN5034" s="15"/>
      <c r="AO5034" s="11"/>
      <c r="AP5034" s="11"/>
    </row>
    <row r="5035" spans="3:42" outlineLevel="2" x14ac:dyDescent="0.2">
      <c r="C5035" s="252" t="s">
        <v>165</v>
      </c>
      <c r="D5035" s="119" t="s">
        <v>218</v>
      </c>
      <c r="F5035" s="783" t="s">
        <v>606</v>
      </c>
      <c r="G5035" s="619" t="s">
        <v>130</v>
      </c>
      <c r="H5035" s="784">
        <v>0</v>
      </c>
      <c r="I5035" s="785">
        <v>0</v>
      </c>
      <c r="J5035" s="786">
        <v>0</v>
      </c>
      <c r="K5035" s="787"/>
      <c r="AK5035" s="199"/>
      <c r="AM5035" s="11"/>
      <c r="AN5035" s="15"/>
      <c r="AO5035" s="11"/>
      <c r="AP5035" s="11"/>
    </row>
    <row r="5036" spans="3:42" outlineLevel="2" x14ac:dyDescent="0.2">
      <c r="C5036" s="252" t="s">
        <v>165</v>
      </c>
      <c r="D5036" s="119" t="s">
        <v>218</v>
      </c>
      <c r="H5036"/>
      <c r="I5036"/>
      <c r="K5036"/>
      <c r="AK5036" s="199"/>
      <c r="AM5036" s="11"/>
      <c r="AN5036" s="15"/>
      <c r="AO5036" s="11"/>
      <c r="AP5036" s="11"/>
    </row>
    <row r="5037" spans="3:42" outlineLevel="1" x14ac:dyDescent="0.2">
      <c r="C5037" s="252" t="s">
        <v>165</v>
      </c>
      <c r="D5037" s="119" t="s">
        <v>218</v>
      </c>
      <c r="F5037" s="121" t="s">
        <v>607</v>
      </c>
      <c r="G5037" s="756"/>
      <c r="H5037" s="757"/>
      <c r="I5037" s="788"/>
      <c r="J5037" s="756"/>
      <c r="K5037" s="758"/>
      <c r="L5037" s="759"/>
      <c r="M5037" s="759"/>
      <c r="N5037" s="759"/>
      <c r="O5037" s="759"/>
      <c r="P5037" s="759"/>
      <c r="Q5037" s="758"/>
      <c r="R5037" s="760"/>
      <c r="S5037" s="760"/>
      <c r="T5037" s="760"/>
      <c r="U5037" s="760"/>
      <c r="V5037" s="760"/>
      <c r="W5037" s="760"/>
      <c r="X5037" s="760"/>
      <c r="Y5037" s="760"/>
      <c r="Z5037" s="760"/>
      <c r="AA5037" s="760"/>
      <c r="AB5037" s="760"/>
      <c r="AC5037" s="760"/>
      <c r="AD5037" s="760"/>
      <c r="AE5037" s="760"/>
      <c r="AF5037" s="760"/>
      <c r="AG5037" s="760"/>
      <c r="AH5037" s="759"/>
      <c r="AI5037" s="759"/>
      <c r="AK5037" s="199"/>
      <c r="AM5037" s="11"/>
      <c r="AN5037" s="15"/>
      <c r="AO5037" s="11"/>
      <c r="AP5037" s="11"/>
    </row>
    <row r="5038" spans="3:42" outlineLevel="2" x14ac:dyDescent="0.2">
      <c r="C5038" s="252" t="s">
        <v>165</v>
      </c>
      <c r="D5038" s="119" t="s">
        <v>218</v>
      </c>
      <c r="F5038" s="789" t="s">
        <v>608</v>
      </c>
      <c r="G5038" s="790"/>
      <c r="H5038" s="791" t="s">
        <v>609</v>
      </c>
      <c r="I5038" s="791"/>
      <c r="J5038" s="790"/>
      <c r="K5038" s="792"/>
      <c r="L5038" s="789"/>
      <c r="M5038" s="789"/>
      <c r="N5038" s="789"/>
      <c r="O5038" s="789"/>
      <c r="P5038" s="789"/>
      <c r="Q5038" s="792"/>
      <c r="R5038" s="793"/>
      <c r="S5038" s="793"/>
      <c r="T5038" s="793"/>
      <c r="U5038" s="793"/>
      <c r="V5038" s="793"/>
      <c r="W5038" s="793"/>
      <c r="X5038" s="793"/>
      <c r="Y5038" s="793"/>
      <c r="Z5038" s="793"/>
      <c r="AA5038" s="793"/>
      <c r="AB5038" s="793"/>
      <c r="AC5038" s="793"/>
      <c r="AD5038" s="793"/>
      <c r="AE5038" s="793"/>
      <c r="AF5038" s="793"/>
      <c r="AG5038" s="793"/>
      <c r="AH5038" s="789"/>
      <c r="AI5038" s="789"/>
      <c r="AK5038" s="199"/>
      <c r="AM5038" s="11"/>
      <c r="AN5038" s="15"/>
      <c r="AO5038" s="11"/>
      <c r="AP5038" s="11"/>
    </row>
    <row r="5039" spans="3:42" ht="14.25" customHeight="1" outlineLevel="2" x14ac:dyDescent="0.2">
      <c r="C5039" s="252" t="s">
        <v>165</v>
      </c>
      <c r="D5039" s="119" t="s">
        <v>218</v>
      </c>
      <c r="F5039" s="794" t="s">
        <v>610</v>
      </c>
      <c r="H5039" s="795"/>
      <c r="AK5039" s="199"/>
      <c r="AM5039" s="11"/>
      <c r="AN5039" s="15"/>
      <c r="AO5039" s="11"/>
      <c r="AP5039" s="11"/>
    </row>
    <row r="5040" spans="3:42" outlineLevel="2" x14ac:dyDescent="0.2">
      <c r="C5040" s="252" t="s">
        <v>165</v>
      </c>
      <c r="D5040" s="119" t="s">
        <v>218</v>
      </c>
      <c r="F5040" s="761" t="s">
        <v>62</v>
      </c>
      <c r="G5040" s="75"/>
      <c r="H5040" s="796" t="s">
        <v>10</v>
      </c>
      <c r="I5040" s="796" t="s">
        <v>611</v>
      </c>
      <c r="J5040" s="75"/>
      <c r="K5040" s="741"/>
      <c r="L5040" s="75"/>
      <c r="M5040" s="75"/>
      <c r="N5040" s="75"/>
      <c r="O5040" s="75"/>
      <c r="P5040" s="75"/>
      <c r="Q5040" s="128" t="s">
        <v>110</v>
      </c>
      <c r="R5040" s="299">
        <v>0</v>
      </c>
      <c r="S5040" s="300">
        <v>0</v>
      </c>
      <c r="T5040" s="300">
        <v>0</v>
      </c>
      <c r="U5040" s="300">
        <v>0</v>
      </c>
      <c r="V5040" s="300">
        <v>15.977</v>
      </c>
      <c r="W5040" s="301">
        <v>16.424356</v>
      </c>
      <c r="X5040" s="300">
        <v>16.867813611999999</v>
      </c>
      <c r="Y5040" s="300">
        <v>17.340112393136</v>
      </c>
      <c r="Z5040" s="300">
        <v>17.808295427750672</v>
      </c>
      <c r="AA5040" s="300">
        <v>18.324735995155439</v>
      </c>
      <c r="AB5040" s="302">
        <v>18.782854395034324</v>
      </c>
      <c r="AC5040" s="302">
        <v>19.252425754910181</v>
      </c>
      <c r="AD5040" s="302">
        <v>19.733736398782934</v>
      </c>
      <c r="AE5040" s="302">
        <v>20.227079808752507</v>
      </c>
      <c r="AF5040" s="302">
        <v>20.732756803971316</v>
      </c>
      <c r="AG5040" s="302">
        <v>21.251075724070599</v>
      </c>
      <c r="AH5040" s="348">
        <v>21.782352617172361</v>
      </c>
      <c r="AI5040" s="348">
        <v>22.326911432601669</v>
      </c>
      <c r="AK5040" s="199"/>
      <c r="AM5040" s="11"/>
      <c r="AN5040" s="15"/>
      <c r="AO5040" s="11"/>
      <c r="AP5040" s="11"/>
    </row>
    <row r="5041" spans="3:42" outlineLevel="2" x14ac:dyDescent="0.2">
      <c r="C5041" s="252" t="s">
        <v>165</v>
      </c>
      <c r="D5041" s="119" t="s">
        <v>218</v>
      </c>
      <c r="F5041" s="767" t="s">
        <v>188</v>
      </c>
      <c r="H5041" s="797" t="s">
        <v>10</v>
      </c>
      <c r="I5041" s="797" t="s">
        <v>612</v>
      </c>
      <c r="K5041" s="164"/>
      <c r="Q5041" s="135" t="s">
        <v>110</v>
      </c>
      <c r="R5041" s="314">
        <v>0</v>
      </c>
      <c r="S5041" s="315">
        <v>0</v>
      </c>
      <c r="T5041" s="315">
        <v>0</v>
      </c>
      <c r="U5041" s="315">
        <v>0</v>
      </c>
      <c r="V5041" s="315">
        <v>0</v>
      </c>
      <c r="W5041" s="316">
        <v>0</v>
      </c>
      <c r="X5041" s="315">
        <v>0</v>
      </c>
      <c r="Y5041" s="315">
        <v>0</v>
      </c>
      <c r="Z5041" s="315">
        <v>0</v>
      </c>
      <c r="AA5041" s="315">
        <v>0</v>
      </c>
      <c r="AB5041" s="5">
        <v>0</v>
      </c>
      <c r="AC5041" s="5">
        <v>0</v>
      </c>
      <c r="AD5041" s="5">
        <v>0</v>
      </c>
      <c r="AE5041" s="5">
        <v>0</v>
      </c>
      <c r="AF5041" s="5">
        <v>0</v>
      </c>
      <c r="AG5041" s="5">
        <v>0</v>
      </c>
      <c r="AH5041" s="350">
        <v>0</v>
      </c>
      <c r="AI5041" s="350">
        <v>0</v>
      </c>
      <c r="AK5041" s="199"/>
      <c r="AM5041" s="11"/>
      <c r="AN5041" s="15"/>
      <c r="AO5041" s="11"/>
      <c r="AP5041" s="11"/>
    </row>
    <row r="5042" spans="3:42" outlineLevel="2" x14ac:dyDescent="0.2">
      <c r="C5042" s="252" t="s">
        <v>165</v>
      </c>
      <c r="D5042" s="119" t="s">
        <v>218</v>
      </c>
      <c r="F5042" s="767" t="s">
        <v>613</v>
      </c>
      <c r="H5042" s="797" t="s">
        <v>10</v>
      </c>
      <c r="I5042" s="234" t="s">
        <v>614</v>
      </c>
      <c r="K5042" s="164"/>
      <c r="Q5042" s="135" t="s">
        <v>110</v>
      </c>
      <c r="R5042" s="314">
        <v>0</v>
      </c>
      <c r="S5042" s="315">
        <v>0</v>
      </c>
      <c r="T5042" s="315">
        <v>0</v>
      </c>
      <c r="U5042" s="315">
        <v>0</v>
      </c>
      <c r="V5042" s="315">
        <v>0</v>
      </c>
      <c r="W5042" s="316">
        <v>0</v>
      </c>
      <c r="X5042" s="315">
        <v>0</v>
      </c>
      <c r="Y5042" s="315">
        <v>0</v>
      </c>
      <c r="Z5042" s="315">
        <v>0</v>
      </c>
      <c r="AA5042" s="315">
        <v>0</v>
      </c>
      <c r="AB5042" s="5">
        <v>0</v>
      </c>
      <c r="AC5042" s="5">
        <v>0</v>
      </c>
      <c r="AD5042" s="5">
        <v>0</v>
      </c>
      <c r="AE5042" s="5">
        <v>0</v>
      </c>
      <c r="AF5042" s="5">
        <v>0</v>
      </c>
      <c r="AG5042" s="5">
        <v>0</v>
      </c>
      <c r="AH5042" s="350">
        <v>0</v>
      </c>
      <c r="AI5042" s="350">
        <v>0</v>
      </c>
      <c r="AK5042" s="199"/>
      <c r="AM5042" s="11"/>
      <c r="AN5042" s="15"/>
      <c r="AO5042" s="11"/>
      <c r="AP5042" s="11"/>
    </row>
    <row r="5043" spans="3:42" outlineLevel="2" x14ac:dyDescent="0.2">
      <c r="C5043" s="252" t="s">
        <v>165</v>
      </c>
      <c r="D5043" s="119" t="s">
        <v>218</v>
      </c>
      <c r="F5043" s="783" t="s">
        <v>57</v>
      </c>
      <c r="G5043" s="83"/>
      <c r="H5043" s="798" t="s">
        <v>10</v>
      </c>
      <c r="I5043" s="799"/>
      <c r="J5043" s="83"/>
      <c r="K5043" s="736"/>
      <c r="L5043" s="83"/>
      <c r="M5043" s="83"/>
      <c r="N5043" s="83"/>
      <c r="O5043" s="83"/>
      <c r="P5043" s="83"/>
      <c r="Q5043" s="143" t="s">
        <v>110</v>
      </c>
      <c r="R5043" s="304">
        <v>0</v>
      </c>
      <c r="S5043" s="305">
        <v>0</v>
      </c>
      <c r="T5043" s="305">
        <v>0</v>
      </c>
      <c r="U5043" s="305">
        <v>128.62427000000011</v>
      </c>
      <c r="V5043" s="305">
        <v>132.71265612000013</v>
      </c>
      <c r="W5043" s="306">
        <v>135.53647255464014</v>
      </c>
      <c r="X5043" s="305">
        <v>138.89203565650615</v>
      </c>
      <c r="Y5043" s="305">
        <v>142.15797325781429</v>
      </c>
      <c r="Z5043" s="305">
        <v>145.83674045012432</v>
      </c>
      <c r="AA5043" s="305">
        <v>148.59320060027704</v>
      </c>
      <c r="AB5043" s="307">
        <v>151.4734409323068</v>
      </c>
      <c r="AC5043" s="307">
        <v>154.40899547897777</v>
      </c>
      <c r="AD5043" s="307">
        <v>157.40091325978278</v>
      </c>
      <c r="AE5043" s="307">
        <v>160.45026284298453</v>
      </c>
      <c r="AF5043" s="307">
        <v>163.55813270080046</v>
      </c>
      <c r="AG5043" s="307">
        <v>166.72563157079659</v>
      </c>
      <c r="AH5043" s="362">
        <v>169.95388882359217</v>
      </c>
      <c r="AI5043" s="362">
        <v>173.24405483697817</v>
      </c>
      <c r="AK5043" s="199"/>
      <c r="AM5043" s="11"/>
      <c r="AN5043" s="15"/>
      <c r="AO5043" s="11"/>
      <c r="AP5043" s="11"/>
    </row>
    <row r="5044" spans="3:42" outlineLevel="2" x14ac:dyDescent="0.2">
      <c r="C5044" s="252" t="s">
        <v>165</v>
      </c>
      <c r="D5044" s="119" t="s">
        <v>218</v>
      </c>
      <c r="F5044" s="12"/>
      <c r="H5044" s="234"/>
      <c r="K5044" s="164"/>
      <c r="Q5044" s="16"/>
      <c r="R5044" s="800">
        <v>0</v>
      </c>
      <c r="S5044" s="800">
        <v>0</v>
      </c>
      <c r="T5044" s="800">
        <v>0</v>
      </c>
      <c r="U5044" s="800">
        <v>128.62427000000011</v>
      </c>
      <c r="V5044" s="800">
        <v>148.68965612000014</v>
      </c>
      <c r="W5044" s="800">
        <v>151.96082855464013</v>
      </c>
      <c r="X5044" s="800">
        <v>155.75984926850614</v>
      </c>
      <c r="Y5044" s="800">
        <v>159.49808565095029</v>
      </c>
      <c r="Z5044" s="800">
        <v>163.64503587787499</v>
      </c>
      <c r="AA5044" s="800">
        <v>166.91793659543248</v>
      </c>
      <c r="AB5044" s="800">
        <v>170.25629532734112</v>
      </c>
      <c r="AC5044" s="800">
        <v>173.66142123388795</v>
      </c>
      <c r="AD5044" s="800">
        <v>177.13464965856571</v>
      </c>
      <c r="AE5044" s="800">
        <v>180.67734265173704</v>
      </c>
      <c r="AF5044" s="800">
        <v>184.29088950477177</v>
      </c>
      <c r="AG5044" s="800">
        <v>187.9767072948672</v>
      </c>
      <c r="AH5044" s="800">
        <v>191.73624144076453</v>
      </c>
      <c r="AI5044" s="800">
        <v>195.57096626957983</v>
      </c>
      <c r="AK5044" s="199"/>
      <c r="AM5044" s="11"/>
      <c r="AN5044" s="15"/>
      <c r="AO5044" s="11"/>
      <c r="AP5044" s="11"/>
    </row>
    <row r="5045" spans="3:42" ht="14.25" customHeight="1" outlineLevel="2" x14ac:dyDescent="0.2">
      <c r="C5045" s="252" t="s">
        <v>165</v>
      </c>
      <c r="D5045" s="119" t="s">
        <v>218</v>
      </c>
      <c r="F5045" s="794" t="s">
        <v>615</v>
      </c>
      <c r="AK5045" s="199"/>
      <c r="AM5045" s="11"/>
      <c r="AN5045" s="15"/>
      <c r="AO5045" s="11"/>
      <c r="AP5045" s="11"/>
    </row>
    <row r="5046" spans="3:42" outlineLevel="2" x14ac:dyDescent="0.2">
      <c r="C5046" s="252" t="s">
        <v>165</v>
      </c>
      <c r="D5046" s="119" t="s">
        <v>218</v>
      </c>
      <c r="F5046" s="761" t="s">
        <v>48</v>
      </c>
      <c r="G5046" s="75"/>
      <c r="H5046" s="796" t="s">
        <v>10</v>
      </c>
      <c r="I5046" s="801"/>
      <c r="J5046" s="75"/>
      <c r="K5046" s="741"/>
      <c r="L5046" s="75"/>
      <c r="M5046" s="75"/>
      <c r="N5046" s="75"/>
      <c r="O5046" s="75"/>
      <c r="P5046" s="75"/>
      <c r="Q5046" s="128" t="s">
        <v>110</v>
      </c>
      <c r="R5046" s="299">
        <v>0</v>
      </c>
      <c r="S5046" s="300">
        <v>0</v>
      </c>
      <c r="T5046" s="300">
        <v>0</v>
      </c>
      <c r="U5046" s="300">
        <v>0</v>
      </c>
      <c r="V5046" s="300">
        <v>0</v>
      </c>
      <c r="W5046" s="301">
        <v>0</v>
      </c>
      <c r="X5046" s="300">
        <v>0</v>
      </c>
      <c r="Y5046" s="300">
        <v>0</v>
      </c>
      <c r="Z5046" s="300">
        <v>0</v>
      </c>
      <c r="AA5046" s="300">
        <v>0</v>
      </c>
      <c r="AB5046" s="302">
        <v>0</v>
      </c>
      <c r="AC5046" s="302">
        <v>0</v>
      </c>
      <c r="AD5046" s="302">
        <v>0</v>
      </c>
      <c r="AE5046" s="302">
        <v>0</v>
      </c>
      <c r="AF5046" s="302">
        <v>0</v>
      </c>
      <c r="AG5046" s="302">
        <v>0</v>
      </c>
      <c r="AH5046" s="348">
        <v>0</v>
      </c>
      <c r="AI5046" s="348">
        <v>0</v>
      </c>
      <c r="AK5046" s="199"/>
      <c r="AM5046" s="11"/>
      <c r="AN5046" s="15"/>
      <c r="AO5046" s="11"/>
      <c r="AP5046" s="11"/>
    </row>
    <row r="5047" spans="3:42" outlineLevel="2" x14ac:dyDescent="0.2">
      <c r="C5047" s="252" t="s">
        <v>165</v>
      </c>
      <c r="D5047" s="119" t="s">
        <v>218</v>
      </c>
      <c r="F5047" s="767" t="s">
        <v>55</v>
      </c>
      <c r="H5047" s="797" t="s">
        <v>10</v>
      </c>
      <c r="K5047" s="164"/>
      <c r="Q5047" s="135" t="s">
        <v>110</v>
      </c>
      <c r="R5047" s="314">
        <v>0</v>
      </c>
      <c r="S5047" s="315">
        <v>0</v>
      </c>
      <c r="T5047" s="315">
        <v>0</v>
      </c>
      <c r="U5047" s="315">
        <v>0</v>
      </c>
      <c r="V5047" s="315">
        <v>15.977</v>
      </c>
      <c r="W5047" s="316">
        <v>16.424356</v>
      </c>
      <c r="X5047" s="315">
        <v>16.867813611999999</v>
      </c>
      <c r="Y5047" s="315">
        <v>17.340112393136</v>
      </c>
      <c r="Z5047" s="315">
        <v>17.808295427750672</v>
      </c>
      <c r="AA5047" s="315">
        <v>18.324735995155439</v>
      </c>
      <c r="AB5047" s="5">
        <v>18.782854395034324</v>
      </c>
      <c r="AC5047" s="5">
        <v>19.252425754910181</v>
      </c>
      <c r="AD5047" s="5">
        <v>19.733736398782934</v>
      </c>
      <c r="AE5047" s="5">
        <v>20.227079808752507</v>
      </c>
      <c r="AF5047" s="5">
        <v>20.732756803971316</v>
      </c>
      <c r="AG5047" s="5">
        <v>21.251075724070599</v>
      </c>
      <c r="AH5047" s="350">
        <v>21.782352617172361</v>
      </c>
      <c r="AI5047" s="350">
        <v>22.326911432601669</v>
      </c>
      <c r="AK5047" s="199"/>
      <c r="AM5047" s="11"/>
      <c r="AN5047" s="15"/>
      <c r="AO5047" s="11"/>
      <c r="AP5047" s="11"/>
    </row>
    <row r="5048" spans="3:42" outlineLevel="2" x14ac:dyDescent="0.2">
      <c r="C5048" s="252" t="s">
        <v>165</v>
      </c>
      <c r="D5048" s="119" t="s">
        <v>218</v>
      </c>
      <c r="F5048" s="783" t="s">
        <v>57</v>
      </c>
      <c r="G5048" s="83"/>
      <c r="H5048" s="798" t="s">
        <v>10</v>
      </c>
      <c r="I5048" s="799"/>
      <c r="J5048" s="83"/>
      <c r="K5048" s="736"/>
      <c r="L5048" s="83"/>
      <c r="M5048" s="83"/>
      <c r="N5048" s="83"/>
      <c r="O5048" s="83"/>
      <c r="P5048" s="83"/>
      <c r="Q5048" s="143" t="s">
        <v>110</v>
      </c>
      <c r="R5048" s="304">
        <v>0</v>
      </c>
      <c r="S5048" s="305">
        <v>0</v>
      </c>
      <c r="T5048" s="305">
        <v>0</v>
      </c>
      <c r="U5048" s="305">
        <v>128.62427000000011</v>
      </c>
      <c r="V5048" s="305">
        <v>132.71265612000013</v>
      </c>
      <c r="W5048" s="306">
        <v>135.53647255464014</v>
      </c>
      <c r="X5048" s="305">
        <v>138.89203565650615</v>
      </c>
      <c r="Y5048" s="305">
        <v>142.15797325781429</v>
      </c>
      <c r="Z5048" s="305">
        <v>145.83674045012432</v>
      </c>
      <c r="AA5048" s="305">
        <v>148.59320060027704</v>
      </c>
      <c r="AB5048" s="307">
        <v>151.4734409323068</v>
      </c>
      <c r="AC5048" s="307">
        <v>154.40899547897777</v>
      </c>
      <c r="AD5048" s="307">
        <v>157.40091325978278</v>
      </c>
      <c r="AE5048" s="307">
        <v>160.45026284298453</v>
      </c>
      <c r="AF5048" s="307">
        <v>163.55813270080046</v>
      </c>
      <c r="AG5048" s="307">
        <v>166.72563157079659</v>
      </c>
      <c r="AH5048" s="362">
        <v>169.95388882359217</v>
      </c>
      <c r="AI5048" s="362">
        <v>173.24405483697817</v>
      </c>
      <c r="AK5048" s="199"/>
      <c r="AM5048" s="11"/>
      <c r="AN5048" s="15"/>
      <c r="AO5048" s="11"/>
      <c r="AP5048" s="11"/>
    </row>
    <row r="5049" spans="3:42" outlineLevel="2" x14ac:dyDescent="0.2">
      <c r="C5049" s="252" t="s">
        <v>165</v>
      </c>
      <c r="D5049" s="119" t="s">
        <v>218</v>
      </c>
      <c r="F5049" s="12"/>
      <c r="H5049" s="164"/>
      <c r="K5049" s="164"/>
      <c r="Q5049" s="16"/>
      <c r="R5049" s="800">
        <v>0</v>
      </c>
      <c r="S5049" s="800">
        <v>0</v>
      </c>
      <c r="T5049" s="800">
        <v>0</v>
      </c>
      <c r="U5049" s="800">
        <v>128.62427000000011</v>
      </c>
      <c r="V5049" s="800">
        <v>148.68965612000014</v>
      </c>
      <c r="W5049" s="800">
        <v>151.96082855464013</v>
      </c>
      <c r="X5049" s="800">
        <v>155.75984926850614</v>
      </c>
      <c r="Y5049" s="800">
        <v>159.49808565095029</v>
      </c>
      <c r="Z5049" s="800">
        <v>163.64503587787499</v>
      </c>
      <c r="AA5049" s="800">
        <v>166.91793659543248</v>
      </c>
      <c r="AB5049" s="800">
        <v>170.25629532734112</v>
      </c>
      <c r="AC5049" s="800">
        <v>173.66142123388795</v>
      </c>
      <c r="AD5049" s="800">
        <v>177.13464965856571</v>
      </c>
      <c r="AE5049" s="800">
        <v>180.67734265173704</v>
      </c>
      <c r="AF5049" s="800">
        <v>184.29088950477177</v>
      </c>
      <c r="AG5049" s="800">
        <v>187.9767072948672</v>
      </c>
      <c r="AH5049" s="800">
        <v>191.73624144076453</v>
      </c>
      <c r="AI5049" s="800">
        <v>195.57096626957983</v>
      </c>
      <c r="AK5049" s="199"/>
      <c r="AM5049" s="11"/>
      <c r="AN5049" s="15"/>
      <c r="AO5049" s="11"/>
      <c r="AP5049" s="11"/>
    </row>
    <row r="5050" spans="3:42" ht="15" customHeight="1" outlineLevel="2" x14ac:dyDescent="0.2">
      <c r="C5050" s="252" t="s">
        <v>165</v>
      </c>
      <c r="D5050" s="119" t="s">
        <v>218</v>
      </c>
      <c r="F5050" s="794" t="s">
        <v>69</v>
      </c>
      <c r="AK5050" s="199"/>
      <c r="AM5050" s="11"/>
      <c r="AN5050" s="15"/>
      <c r="AO5050" s="11"/>
      <c r="AP5050" s="11"/>
    </row>
    <row r="5051" spans="3:42" outlineLevel="2" x14ac:dyDescent="0.2">
      <c r="C5051" s="252" t="s">
        <v>165</v>
      </c>
      <c r="D5051" s="119" t="s">
        <v>218</v>
      </c>
      <c r="F5051" s="761" t="s">
        <v>9</v>
      </c>
      <c r="G5051" s="75"/>
      <c r="H5051" s="796" t="s">
        <v>10</v>
      </c>
      <c r="I5051" s="801"/>
      <c r="J5051" s="75"/>
      <c r="K5051" s="741"/>
      <c r="L5051" s="75"/>
      <c r="M5051" s="75"/>
      <c r="N5051" s="75"/>
      <c r="O5051" s="75"/>
      <c r="P5051" s="75"/>
      <c r="Q5051" s="128" t="s">
        <v>110</v>
      </c>
      <c r="R5051" s="299">
        <v>0</v>
      </c>
      <c r="S5051" s="300">
        <v>0</v>
      </c>
      <c r="T5051" s="300">
        <v>0</v>
      </c>
      <c r="U5051" s="300">
        <v>0</v>
      </c>
      <c r="V5051" s="300">
        <v>0</v>
      </c>
      <c r="W5051" s="301">
        <v>0</v>
      </c>
      <c r="X5051" s="300">
        <v>0</v>
      </c>
      <c r="Y5051" s="300">
        <v>0</v>
      </c>
      <c r="Z5051" s="300">
        <v>0</v>
      </c>
      <c r="AA5051" s="300">
        <v>0</v>
      </c>
      <c r="AB5051" s="302">
        <v>0</v>
      </c>
      <c r="AC5051" s="302">
        <v>0</v>
      </c>
      <c r="AD5051" s="302">
        <v>0</v>
      </c>
      <c r="AE5051" s="302">
        <v>0</v>
      </c>
      <c r="AF5051" s="302">
        <v>0</v>
      </c>
      <c r="AG5051" s="302">
        <v>0</v>
      </c>
      <c r="AH5051" s="348">
        <v>0</v>
      </c>
      <c r="AI5051" s="348">
        <v>0</v>
      </c>
      <c r="AK5051" s="199"/>
      <c r="AM5051" s="11"/>
      <c r="AN5051" s="15"/>
      <c r="AO5051" s="11"/>
      <c r="AP5051" s="11"/>
    </row>
    <row r="5052" spans="3:42" outlineLevel="2" x14ac:dyDescent="0.2">
      <c r="C5052" s="252" t="s">
        <v>165</v>
      </c>
      <c r="D5052" s="119" t="s">
        <v>218</v>
      </c>
      <c r="F5052" s="767" t="s">
        <v>14</v>
      </c>
      <c r="H5052" s="797" t="s">
        <v>10</v>
      </c>
      <c r="K5052" s="164"/>
      <c r="Q5052" s="135" t="s">
        <v>110</v>
      </c>
      <c r="R5052" s="314">
        <v>0</v>
      </c>
      <c r="S5052" s="315">
        <v>0</v>
      </c>
      <c r="T5052" s="315">
        <v>0</v>
      </c>
      <c r="U5052" s="315">
        <v>0</v>
      </c>
      <c r="V5052" s="315">
        <v>0</v>
      </c>
      <c r="W5052" s="316">
        <v>0</v>
      </c>
      <c r="X5052" s="315">
        <v>0</v>
      </c>
      <c r="Y5052" s="315">
        <v>0</v>
      </c>
      <c r="Z5052" s="315">
        <v>0</v>
      </c>
      <c r="AA5052" s="315">
        <v>0</v>
      </c>
      <c r="AB5052" s="5">
        <v>0</v>
      </c>
      <c r="AC5052" s="5">
        <v>0</v>
      </c>
      <c r="AD5052" s="5">
        <v>0</v>
      </c>
      <c r="AE5052" s="5">
        <v>0</v>
      </c>
      <c r="AF5052" s="5">
        <v>0</v>
      </c>
      <c r="AG5052" s="5">
        <v>0</v>
      </c>
      <c r="AH5052" s="350">
        <v>0</v>
      </c>
      <c r="AI5052" s="350">
        <v>0</v>
      </c>
      <c r="AJ5052" s="289"/>
      <c r="AK5052" s="199"/>
      <c r="AM5052" s="11"/>
      <c r="AN5052" s="15"/>
      <c r="AO5052" s="11"/>
      <c r="AP5052" s="11"/>
    </row>
    <row r="5053" spans="3:42" outlineLevel="2" x14ac:dyDescent="0.2">
      <c r="C5053" s="252" t="s">
        <v>165</v>
      </c>
      <c r="D5053" s="119" t="s">
        <v>218</v>
      </c>
      <c r="F5053" s="783" t="s">
        <v>16</v>
      </c>
      <c r="G5053" s="83"/>
      <c r="H5053" s="798" t="s">
        <v>10</v>
      </c>
      <c r="I5053" s="799"/>
      <c r="J5053" s="83"/>
      <c r="K5053" s="736"/>
      <c r="L5053" s="83"/>
      <c r="M5053" s="83"/>
      <c r="N5053" s="83"/>
      <c r="O5053" s="83"/>
      <c r="P5053" s="83"/>
      <c r="Q5053" s="143" t="s">
        <v>110</v>
      </c>
      <c r="R5053" s="304">
        <v>0</v>
      </c>
      <c r="S5053" s="305">
        <v>0</v>
      </c>
      <c r="T5053" s="305">
        <v>0</v>
      </c>
      <c r="U5053" s="305">
        <v>0</v>
      </c>
      <c r="V5053" s="305">
        <v>0</v>
      </c>
      <c r="W5053" s="306">
        <v>0</v>
      </c>
      <c r="X5053" s="305">
        <v>0</v>
      </c>
      <c r="Y5053" s="305">
        <v>0</v>
      </c>
      <c r="Z5053" s="305">
        <v>0</v>
      </c>
      <c r="AA5053" s="305">
        <v>0</v>
      </c>
      <c r="AB5053" s="307">
        <v>0</v>
      </c>
      <c r="AC5053" s="307">
        <v>0</v>
      </c>
      <c r="AD5053" s="307">
        <v>0</v>
      </c>
      <c r="AE5053" s="307">
        <v>0</v>
      </c>
      <c r="AF5053" s="307">
        <v>0</v>
      </c>
      <c r="AG5053" s="307">
        <v>0</v>
      </c>
      <c r="AH5053" s="362">
        <v>0</v>
      </c>
      <c r="AI5053" s="362">
        <v>0</v>
      </c>
      <c r="AK5053" s="199"/>
      <c r="AM5053" s="11"/>
      <c r="AN5053" s="15"/>
      <c r="AO5053" s="11"/>
      <c r="AP5053" s="11"/>
    </row>
    <row r="5054" spans="3:42" outlineLevel="2" x14ac:dyDescent="0.2">
      <c r="C5054" s="252" t="s">
        <v>165</v>
      </c>
      <c r="D5054" s="119" t="s">
        <v>218</v>
      </c>
      <c r="F5054" s="12"/>
      <c r="H5054" s="797"/>
      <c r="K5054" s="164"/>
      <c r="Q5054" s="16"/>
      <c r="R5054" s="800">
        <v>0</v>
      </c>
      <c r="S5054" s="800">
        <v>0</v>
      </c>
      <c r="T5054" s="800">
        <v>0</v>
      </c>
      <c r="U5054" s="800">
        <v>0</v>
      </c>
      <c r="V5054" s="800">
        <v>0</v>
      </c>
      <c r="W5054" s="800">
        <v>0</v>
      </c>
      <c r="X5054" s="800">
        <v>0</v>
      </c>
      <c r="Y5054" s="800">
        <v>0</v>
      </c>
      <c r="Z5054" s="800">
        <v>0</v>
      </c>
      <c r="AA5054" s="800">
        <v>0</v>
      </c>
      <c r="AB5054" s="800">
        <v>0</v>
      </c>
      <c r="AC5054" s="800">
        <v>0</v>
      </c>
      <c r="AD5054" s="800">
        <v>0</v>
      </c>
      <c r="AE5054" s="800">
        <v>0</v>
      </c>
      <c r="AF5054" s="800">
        <v>0</v>
      </c>
      <c r="AG5054" s="800">
        <v>0</v>
      </c>
      <c r="AH5054" s="800">
        <v>0</v>
      </c>
      <c r="AI5054" s="800">
        <v>0</v>
      </c>
      <c r="AK5054" s="199"/>
      <c r="AM5054" s="11"/>
      <c r="AN5054" s="15"/>
      <c r="AO5054" s="11"/>
      <c r="AP5054" s="11"/>
    </row>
    <row r="5055" spans="3:42" ht="17.25" customHeight="1" outlineLevel="2" x14ac:dyDescent="0.2">
      <c r="C5055" s="252" t="s">
        <v>165</v>
      </c>
      <c r="D5055" s="119" t="s">
        <v>218</v>
      </c>
      <c r="F5055" s="794" t="s">
        <v>616</v>
      </c>
      <c r="AK5055" s="199"/>
      <c r="AM5055" s="11"/>
      <c r="AN5055" s="15"/>
      <c r="AO5055" s="11"/>
      <c r="AP5055" s="11"/>
    </row>
    <row r="5056" spans="3:42" outlineLevel="2" x14ac:dyDescent="0.2">
      <c r="C5056" s="252" t="s">
        <v>165</v>
      </c>
      <c r="D5056" s="119" t="s">
        <v>218</v>
      </c>
      <c r="F5056" s="761" t="s">
        <v>48</v>
      </c>
      <c r="G5056" s="75"/>
      <c r="H5056" s="796" t="s">
        <v>10</v>
      </c>
      <c r="I5056" s="228" t="s">
        <v>617</v>
      </c>
      <c r="J5056" s="75"/>
      <c r="K5056" s="741"/>
      <c r="L5056" s="75"/>
      <c r="M5056" s="75"/>
      <c r="N5056" s="75"/>
      <c r="O5056" s="75"/>
      <c r="P5056" s="75"/>
      <c r="Q5056" s="128" t="s">
        <v>110</v>
      </c>
      <c r="R5056" s="299">
        <v>0</v>
      </c>
      <c r="S5056" s="300">
        <v>0</v>
      </c>
      <c r="T5056" s="300">
        <v>0</v>
      </c>
      <c r="U5056" s="300">
        <v>0</v>
      </c>
      <c r="V5056" s="300">
        <v>0</v>
      </c>
      <c r="W5056" s="301">
        <v>0</v>
      </c>
      <c r="X5056" s="300">
        <v>0</v>
      </c>
      <c r="Y5056" s="300">
        <v>0</v>
      </c>
      <c r="Z5056" s="300">
        <v>0</v>
      </c>
      <c r="AA5056" s="300">
        <v>0</v>
      </c>
      <c r="AB5056" s="302">
        <v>0</v>
      </c>
      <c r="AC5056" s="302">
        <v>0</v>
      </c>
      <c r="AD5056" s="302">
        <v>0</v>
      </c>
      <c r="AE5056" s="302">
        <v>0</v>
      </c>
      <c r="AF5056" s="302">
        <v>0</v>
      </c>
      <c r="AG5056" s="302">
        <v>0</v>
      </c>
      <c r="AH5056" s="348">
        <v>0</v>
      </c>
      <c r="AI5056" s="348">
        <v>0</v>
      </c>
      <c r="AJ5056" s="289"/>
      <c r="AK5056" s="199"/>
      <c r="AM5056" s="11"/>
      <c r="AN5056" s="15"/>
      <c r="AO5056" s="11"/>
      <c r="AP5056" s="11"/>
    </row>
    <row r="5057" spans="3:42" outlineLevel="2" x14ac:dyDescent="0.2">
      <c r="C5057" s="252" t="s">
        <v>165</v>
      </c>
      <c r="D5057" s="119" t="s">
        <v>218</v>
      </c>
      <c r="F5057" s="767" t="s">
        <v>55</v>
      </c>
      <c r="H5057" s="797" t="s">
        <v>10</v>
      </c>
      <c r="I5057" s="234" t="s">
        <v>617</v>
      </c>
      <c r="K5057" s="164"/>
      <c r="Q5057" s="135" t="s">
        <v>110</v>
      </c>
      <c r="R5057" s="314">
        <v>0</v>
      </c>
      <c r="S5057" s="315">
        <v>0</v>
      </c>
      <c r="T5057" s="315">
        <v>0</v>
      </c>
      <c r="U5057" s="315">
        <v>0</v>
      </c>
      <c r="V5057" s="315">
        <v>15.977</v>
      </c>
      <c r="W5057" s="316">
        <v>16.424356</v>
      </c>
      <c r="X5057" s="315">
        <v>16.867813611999999</v>
      </c>
      <c r="Y5057" s="315">
        <v>17.340112393136</v>
      </c>
      <c r="Z5057" s="315">
        <v>17.808295427750672</v>
      </c>
      <c r="AA5057" s="315">
        <v>18.324735995155439</v>
      </c>
      <c r="AB5057" s="5">
        <v>18.782854395034324</v>
      </c>
      <c r="AC5057" s="5">
        <v>19.252425754910181</v>
      </c>
      <c r="AD5057" s="5">
        <v>19.733736398782934</v>
      </c>
      <c r="AE5057" s="5">
        <v>20.227079808752507</v>
      </c>
      <c r="AF5057" s="5">
        <v>20.732756803971316</v>
      </c>
      <c r="AG5057" s="5">
        <v>21.251075724070599</v>
      </c>
      <c r="AH5057" s="350">
        <v>21.782352617172361</v>
      </c>
      <c r="AI5057" s="350">
        <v>22.326911432601669</v>
      </c>
      <c r="AK5057" s="199"/>
      <c r="AM5057" s="11"/>
      <c r="AN5057" s="15"/>
      <c r="AO5057" s="11"/>
      <c r="AP5057" s="11"/>
    </row>
    <row r="5058" spans="3:42" outlineLevel="2" x14ac:dyDescent="0.2">
      <c r="C5058" s="252" t="s">
        <v>165</v>
      </c>
      <c r="D5058" s="119" t="s">
        <v>218</v>
      </c>
      <c r="F5058" s="783" t="s">
        <v>57</v>
      </c>
      <c r="G5058" s="83"/>
      <c r="H5058" s="798" t="s">
        <v>10</v>
      </c>
      <c r="I5058" s="240" t="s">
        <v>617</v>
      </c>
      <c r="J5058" s="83"/>
      <c r="K5058" s="736"/>
      <c r="L5058" s="83"/>
      <c r="M5058" s="83"/>
      <c r="N5058" s="83"/>
      <c r="O5058" s="83"/>
      <c r="P5058" s="83"/>
      <c r="Q5058" s="143" t="s">
        <v>110</v>
      </c>
      <c r="R5058" s="304">
        <v>0</v>
      </c>
      <c r="S5058" s="305">
        <v>0</v>
      </c>
      <c r="T5058" s="305">
        <v>0</v>
      </c>
      <c r="U5058" s="305">
        <v>128.62427000000011</v>
      </c>
      <c r="V5058" s="305">
        <v>132.71265612000013</v>
      </c>
      <c r="W5058" s="306">
        <v>135.53647255464014</v>
      </c>
      <c r="X5058" s="305">
        <v>138.89203565650615</v>
      </c>
      <c r="Y5058" s="305">
        <v>142.15797325781429</v>
      </c>
      <c r="Z5058" s="305">
        <v>145.83674045012432</v>
      </c>
      <c r="AA5058" s="305">
        <v>148.59320060027704</v>
      </c>
      <c r="AB5058" s="307">
        <v>151.4734409323068</v>
      </c>
      <c r="AC5058" s="307">
        <v>154.40899547897777</v>
      </c>
      <c r="AD5058" s="307">
        <v>157.40091325978278</v>
      </c>
      <c r="AE5058" s="307">
        <v>160.45026284298453</v>
      </c>
      <c r="AF5058" s="307">
        <v>163.55813270080046</v>
      </c>
      <c r="AG5058" s="307">
        <v>166.72563157079659</v>
      </c>
      <c r="AH5058" s="362">
        <v>169.95388882359217</v>
      </c>
      <c r="AI5058" s="362">
        <v>173.24405483697817</v>
      </c>
      <c r="AK5058" s="199"/>
      <c r="AM5058" s="11"/>
      <c r="AN5058" s="15"/>
      <c r="AO5058" s="11"/>
      <c r="AP5058" s="11"/>
    </row>
    <row r="5059" spans="3:42" outlineLevel="2" x14ac:dyDescent="0.2">
      <c r="C5059" s="252" t="s">
        <v>165</v>
      </c>
      <c r="D5059" s="119" t="s">
        <v>218</v>
      </c>
      <c r="F5059" s="802" t="s">
        <v>618</v>
      </c>
      <c r="R5059" s="800">
        <v>0</v>
      </c>
      <c r="S5059" s="800">
        <v>0</v>
      </c>
      <c r="T5059" s="800">
        <v>0</v>
      </c>
      <c r="U5059" s="800">
        <v>128.62427000000011</v>
      </c>
      <c r="V5059" s="800">
        <v>148.68965612000014</v>
      </c>
      <c r="W5059" s="800">
        <v>151.96082855464013</v>
      </c>
      <c r="X5059" s="800">
        <v>155.75984926850614</v>
      </c>
      <c r="Y5059" s="800">
        <v>159.49808565095029</v>
      </c>
      <c r="Z5059" s="800">
        <v>163.64503587787499</v>
      </c>
      <c r="AA5059" s="800">
        <v>166.91793659543248</v>
      </c>
      <c r="AB5059" s="800">
        <v>170.25629532734112</v>
      </c>
      <c r="AC5059" s="800">
        <v>173.66142123388795</v>
      </c>
      <c r="AD5059" s="800">
        <v>177.13464965856571</v>
      </c>
      <c r="AE5059" s="800">
        <v>180.67734265173704</v>
      </c>
      <c r="AF5059" s="800">
        <v>184.29088950477177</v>
      </c>
      <c r="AG5059" s="800">
        <v>187.9767072948672</v>
      </c>
      <c r="AH5059" s="800">
        <v>191.73624144076453</v>
      </c>
      <c r="AI5059" s="800">
        <v>195.57096626957983</v>
      </c>
      <c r="AK5059" s="199"/>
      <c r="AM5059" s="11"/>
      <c r="AN5059" s="15"/>
      <c r="AO5059" s="11"/>
      <c r="AP5059" s="11"/>
    </row>
    <row r="5060" spans="3:42" outlineLevel="2" x14ac:dyDescent="0.2">
      <c r="C5060" s="252" t="s">
        <v>165</v>
      </c>
      <c r="D5060" s="119" t="s">
        <v>218</v>
      </c>
      <c r="R5060" s="5"/>
      <c r="S5060" s="5"/>
      <c r="T5060" s="5"/>
      <c r="U5060" s="5"/>
      <c r="V5060" s="5"/>
      <c r="W5060" s="5"/>
      <c r="X5060" s="5"/>
      <c r="Y5060" s="5"/>
      <c r="AK5060" s="199"/>
      <c r="AM5060" s="11"/>
      <c r="AN5060" s="15"/>
      <c r="AO5060" s="11"/>
      <c r="AP5060" s="11"/>
    </row>
    <row r="5061" spans="3:42" outlineLevel="2" x14ac:dyDescent="0.2">
      <c r="C5061" s="252" t="s">
        <v>165</v>
      </c>
      <c r="D5061" s="119" t="s">
        <v>218</v>
      </c>
      <c r="F5061" s="789" t="s">
        <v>619</v>
      </c>
      <c r="G5061" s="790"/>
      <c r="H5061" s="803"/>
      <c r="I5061" s="790"/>
      <c r="J5061" s="790"/>
      <c r="K5061" s="792"/>
      <c r="L5061" s="789"/>
      <c r="M5061" s="789"/>
      <c r="N5061" s="789"/>
      <c r="O5061" s="789"/>
      <c r="P5061" s="789"/>
      <c r="Q5061" s="792"/>
      <c r="R5061" s="793"/>
      <c r="S5061" s="793"/>
      <c r="T5061" s="793"/>
      <c r="U5061" s="793"/>
      <c r="V5061" s="793"/>
      <c r="W5061" s="793"/>
      <c r="X5061" s="793"/>
      <c r="Y5061" s="793"/>
      <c r="Z5061" s="793"/>
      <c r="AA5061" s="793"/>
      <c r="AB5061" s="793"/>
      <c r="AC5061" s="793"/>
      <c r="AD5061" s="793"/>
      <c r="AE5061" s="793"/>
      <c r="AF5061" s="793"/>
      <c r="AG5061" s="793"/>
      <c r="AH5061" s="789"/>
      <c r="AI5061" s="789"/>
      <c r="AK5061" s="199"/>
      <c r="AM5061" s="11"/>
      <c r="AN5061" s="15"/>
      <c r="AO5061" s="11"/>
      <c r="AP5061" s="11"/>
    </row>
    <row r="5062" spans="3:42" outlineLevel="2" x14ac:dyDescent="0.2">
      <c r="C5062" s="252" t="s">
        <v>165</v>
      </c>
      <c r="D5062" s="119" t="s">
        <v>218</v>
      </c>
      <c r="F5062" t="s">
        <v>620</v>
      </c>
      <c r="AK5062" s="199"/>
      <c r="AM5062" s="11"/>
      <c r="AN5062" s="15"/>
      <c r="AO5062" s="11"/>
      <c r="AP5062" s="11"/>
    </row>
    <row r="5063" spans="3:42" outlineLevel="2" x14ac:dyDescent="0.2">
      <c r="C5063" s="252" t="s">
        <v>165</v>
      </c>
      <c r="D5063" s="119" t="s">
        <v>218</v>
      </c>
      <c r="F5063" s="761" t="s">
        <v>48</v>
      </c>
      <c r="G5063" s="75"/>
      <c r="H5063" s="796" t="s">
        <v>10</v>
      </c>
      <c r="I5063" s="801"/>
      <c r="J5063" s="75"/>
      <c r="K5063" s="741"/>
      <c r="L5063" s="75"/>
      <c r="M5063" s="75"/>
      <c r="N5063" s="75"/>
      <c r="O5063" s="75"/>
      <c r="P5063" s="75"/>
      <c r="Q5063" s="128" t="s">
        <v>536</v>
      </c>
      <c r="R5063" s="804">
        <v>0</v>
      </c>
      <c r="S5063" s="805">
        <v>0</v>
      </c>
      <c r="T5063" s="805">
        <v>0</v>
      </c>
      <c r="U5063" s="805">
        <v>0</v>
      </c>
      <c r="V5063" s="805">
        <v>0</v>
      </c>
      <c r="W5063" s="806">
        <v>0</v>
      </c>
      <c r="X5063" s="805">
        <v>0</v>
      </c>
      <c r="Y5063" s="805">
        <v>0</v>
      </c>
      <c r="Z5063" s="805">
        <v>0</v>
      </c>
      <c r="AA5063" s="805">
        <v>0</v>
      </c>
      <c r="AB5063" s="805">
        <v>0</v>
      </c>
      <c r="AC5063" s="805">
        <v>0</v>
      </c>
      <c r="AD5063" s="805">
        <v>0</v>
      </c>
      <c r="AE5063" s="805">
        <v>0</v>
      </c>
      <c r="AF5063" s="805">
        <v>0</v>
      </c>
      <c r="AG5063" s="805">
        <v>0</v>
      </c>
      <c r="AH5063" s="808">
        <v>0</v>
      </c>
      <c r="AI5063" s="808">
        <v>0</v>
      </c>
      <c r="AJ5063" s="289"/>
      <c r="AK5063" s="199"/>
      <c r="AM5063" s="11"/>
      <c r="AN5063" s="15"/>
      <c r="AO5063" s="11"/>
      <c r="AP5063" s="11"/>
    </row>
    <row r="5064" spans="3:42" outlineLevel="2" x14ac:dyDescent="0.2">
      <c r="C5064" s="252" t="s">
        <v>165</v>
      </c>
      <c r="D5064" s="119" t="s">
        <v>218</v>
      </c>
      <c r="F5064" s="767" t="s">
        <v>55</v>
      </c>
      <c r="H5064" s="797" t="s">
        <v>10</v>
      </c>
      <c r="K5064" s="164"/>
      <c r="Q5064" s="135" t="s">
        <v>536</v>
      </c>
      <c r="R5064" s="809">
        <v>0</v>
      </c>
      <c r="S5064" s="810">
        <v>0</v>
      </c>
      <c r="T5064" s="810">
        <v>0</v>
      </c>
      <c r="U5064" s="810">
        <v>0</v>
      </c>
      <c r="V5064" s="810">
        <v>1.0733624454148472</v>
      </c>
      <c r="W5064" s="811">
        <v>1.1034165938864628</v>
      </c>
      <c r="X5064" s="810">
        <v>1.1332088419213973</v>
      </c>
      <c r="Y5064" s="830">
        <v>1.1649386894951965</v>
      </c>
      <c r="Z5064" s="810">
        <v>1.1963920341115668</v>
      </c>
      <c r="AA5064" s="810">
        <v>1.2310874031008021</v>
      </c>
      <c r="AB5064" s="810">
        <v>1.2618645881783221</v>
      </c>
      <c r="AC5064" s="810">
        <v>1.29341120288278</v>
      </c>
      <c r="AD5064" s="810">
        <v>1.3257464829548495</v>
      </c>
      <c r="AE5064" s="810">
        <v>1.3588901450287205</v>
      </c>
      <c r="AF5064" s="810">
        <v>1.3928623986544384</v>
      </c>
      <c r="AG5064" s="810">
        <v>1.4276839586207994</v>
      </c>
      <c r="AH5064" s="812">
        <v>1.4633760575863191</v>
      </c>
      <c r="AI5064" s="812">
        <v>1.499960459025977</v>
      </c>
      <c r="AK5064" s="199"/>
      <c r="AM5064" s="11"/>
      <c r="AN5064" s="15"/>
      <c r="AO5064" s="11"/>
      <c r="AP5064" s="11"/>
    </row>
    <row r="5065" spans="3:42" outlineLevel="2" x14ac:dyDescent="0.2">
      <c r="C5065" s="252" t="s">
        <v>165</v>
      </c>
      <c r="D5065" s="119" t="s">
        <v>218</v>
      </c>
      <c r="F5065" s="783" t="s">
        <v>57</v>
      </c>
      <c r="G5065" s="83"/>
      <c r="H5065" s="798" t="s">
        <v>10</v>
      </c>
      <c r="I5065" s="799"/>
      <c r="J5065" s="83"/>
      <c r="K5065" s="736"/>
      <c r="L5065" s="83"/>
      <c r="M5065" s="83"/>
      <c r="N5065" s="83"/>
      <c r="O5065" s="83"/>
      <c r="P5065" s="83"/>
      <c r="Q5065" s="143" t="s">
        <v>536</v>
      </c>
      <c r="R5065" s="813">
        <v>0</v>
      </c>
      <c r="S5065" s="814">
        <v>0</v>
      </c>
      <c r="T5065" s="814">
        <v>0</v>
      </c>
      <c r="U5065" s="814">
        <v>19.217947147609944</v>
      </c>
      <c r="V5065" s="814">
        <v>19.828799114918933</v>
      </c>
      <c r="W5065" s="815">
        <v>20.250709808720842</v>
      </c>
      <c r="X5065" s="814">
        <v>20.752069578087315</v>
      </c>
      <c r="Y5065" s="831">
        <v>21.24003826556233</v>
      </c>
      <c r="Z5065" s="814">
        <v>21.789688447990386</v>
      </c>
      <c r="AA5065" s="814">
        <v>22.201535337229313</v>
      </c>
      <c r="AB5065" s="814">
        <v>22.631876411066798</v>
      </c>
      <c r="AC5065" s="814">
        <v>23.070482065558355</v>
      </c>
      <c r="AD5065" s="814">
        <v>23.517509036296495</v>
      </c>
      <c r="AE5065" s="814">
        <v>23.973116979685077</v>
      </c>
      <c r="AF5065" s="814">
        <v>24.437468526007994</v>
      </c>
      <c r="AG5065" s="814">
        <v>24.9107293334256</v>
      </c>
      <c r="AH5065" s="816">
        <v>25.393068142913993</v>
      </c>
      <c r="AI5065" s="816">
        <v>25.884656834162655</v>
      </c>
      <c r="AK5065" s="199"/>
      <c r="AM5065" s="11"/>
      <c r="AN5065" s="15"/>
      <c r="AO5065" s="11"/>
      <c r="AP5065" s="11"/>
    </row>
    <row r="5066" spans="3:42" outlineLevel="2" x14ac:dyDescent="0.2">
      <c r="C5066" s="252" t="s">
        <v>165</v>
      </c>
      <c r="D5066" s="119" t="s">
        <v>218</v>
      </c>
      <c r="H5066" s="798"/>
      <c r="AK5066" s="199"/>
      <c r="AM5066" s="11"/>
      <c r="AN5066" s="15"/>
      <c r="AO5066" s="11"/>
      <c r="AP5066" s="11"/>
    </row>
    <row r="5067" spans="3:42" outlineLevel="2" x14ac:dyDescent="0.2">
      <c r="C5067" s="252" t="s">
        <v>165</v>
      </c>
      <c r="D5067" s="119" t="s">
        <v>218</v>
      </c>
      <c r="F5067" s="789" t="s">
        <v>621</v>
      </c>
      <c r="G5067" s="790"/>
      <c r="H5067" s="803"/>
      <c r="I5067" s="790"/>
      <c r="J5067" s="790"/>
      <c r="K5067" s="792"/>
      <c r="L5067" s="789"/>
      <c r="M5067" s="789"/>
      <c r="N5067" s="789"/>
      <c r="O5067" s="789"/>
      <c r="P5067" s="789"/>
      <c r="Q5067" s="792"/>
      <c r="R5067" s="793"/>
      <c r="S5067" s="793"/>
      <c r="T5067" s="793"/>
      <c r="U5067" s="793"/>
      <c r="V5067" s="793"/>
      <c r="W5067" s="793"/>
      <c r="X5067" s="793"/>
      <c r="Y5067" s="793"/>
      <c r="Z5067" s="793"/>
      <c r="AA5067" s="793"/>
      <c r="AB5067" s="793"/>
      <c r="AC5067" s="793"/>
      <c r="AD5067" s="793"/>
      <c r="AE5067" s="793"/>
      <c r="AF5067" s="793"/>
      <c r="AG5067" s="793"/>
      <c r="AH5067" s="789"/>
      <c r="AI5067" s="789"/>
      <c r="AK5067" s="199"/>
      <c r="AM5067" s="11"/>
      <c r="AN5067" s="15"/>
      <c r="AO5067" s="11"/>
      <c r="AP5067" s="11"/>
    </row>
    <row r="5068" spans="3:42" outlineLevel="2" x14ac:dyDescent="0.2">
      <c r="C5068" s="252" t="s">
        <v>165</v>
      </c>
      <c r="D5068" s="119" t="s">
        <v>218</v>
      </c>
      <c r="F5068" s="794" t="s">
        <v>518</v>
      </c>
      <c r="AK5068" s="199"/>
      <c r="AM5068" s="11"/>
      <c r="AN5068" s="15"/>
      <c r="AO5068" s="11"/>
      <c r="AP5068" s="11"/>
    </row>
    <row r="5069" spans="3:42" outlineLevel="2" x14ac:dyDescent="0.2">
      <c r="C5069" s="252" t="s">
        <v>165</v>
      </c>
      <c r="D5069" s="119" t="s">
        <v>218</v>
      </c>
      <c r="F5069" s="761" t="s">
        <v>48</v>
      </c>
      <c r="G5069" s="75"/>
      <c r="H5069" s="796" t="s">
        <v>10</v>
      </c>
      <c r="I5069" s="228" t="s">
        <v>518</v>
      </c>
      <c r="J5069" s="75"/>
      <c r="K5069" s="741"/>
      <c r="L5069" s="75"/>
      <c r="M5069" s="75"/>
      <c r="N5069" s="75"/>
      <c r="O5069" s="75"/>
      <c r="P5069" s="75"/>
      <c r="Q5069" s="128" t="s">
        <v>536</v>
      </c>
      <c r="R5069" s="299">
        <v>0</v>
      </c>
      <c r="S5069" s="300">
        <v>0</v>
      </c>
      <c r="T5069" s="300">
        <v>0</v>
      </c>
      <c r="U5069" s="300">
        <v>0</v>
      </c>
      <c r="V5069" s="300">
        <v>0</v>
      </c>
      <c r="W5069" s="301">
        <v>0</v>
      </c>
      <c r="X5069" s="300">
        <v>0</v>
      </c>
      <c r="Y5069" s="300">
        <v>0</v>
      </c>
      <c r="Z5069" s="300">
        <v>0</v>
      </c>
      <c r="AA5069" s="300">
        <v>0</v>
      </c>
      <c r="AB5069" s="302">
        <v>0</v>
      </c>
      <c r="AC5069" s="302">
        <v>0</v>
      </c>
      <c r="AD5069" s="302">
        <v>0</v>
      </c>
      <c r="AE5069" s="302">
        <v>0</v>
      </c>
      <c r="AF5069" s="302">
        <v>0</v>
      </c>
      <c r="AG5069" s="302">
        <v>0</v>
      </c>
      <c r="AH5069" s="348">
        <v>0</v>
      </c>
      <c r="AI5069" s="348">
        <v>0</v>
      </c>
      <c r="AK5069" s="199"/>
      <c r="AM5069" s="11"/>
      <c r="AN5069" s="15"/>
      <c r="AO5069" s="11"/>
      <c r="AP5069" s="11"/>
    </row>
    <row r="5070" spans="3:42" outlineLevel="2" x14ac:dyDescent="0.2">
      <c r="C5070" s="252" t="s">
        <v>165</v>
      </c>
      <c r="D5070" s="119" t="s">
        <v>218</v>
      </c>
      <c r="F5070" s="783" t="s">
        <v>55</v>
      </c>
      <c r="G5070" s="83"/>
      <c r="H5070" s="798" t="s">
        <v>10</v>
      </c>
      <c r="I5070" s="240" t="s">
        <v>518</v>
      </c>
      <c r="J5070" s="83"/>
      <c r="K5070" s="736"/>
      <c r="L5070" s="83"/>
      <c r="M5070" s="83"/>
      <c r="N5070" s="83"/>
      <c r="O5070" s="83"/>
      <c r="P5070" s="83"/>
      <c r="Q5070" s="143" t="s">
        <v>536</v>
      </c>
      <c r="R5070" s="304">
        <v>0</v>
      </c>
      <c r="S5070" s="305">
        <v>0</v>
      </c>
      <c r="T5070" s="305">
        <v>0</v>
      </c>
      <c r="U5070" s="305">
        <v>0</v>
      </c>
      <c r="V5070" s="305">
        <v>0</v>
      </c>
      <c r="W5070" s="306">
        <v>0</v>
      </c>
      <c r="X5070" s="305">
        <v>0</v>
      </c>
      <c r="Y5070" s="305">
        <v>0</v>
      </c>
      <c r="Z5070" s="305">
        <v>0</v>
      </c>
      <c r="AA5070" s="305">
        <v>0</v>
      </c>
      <c r="AB5070" s="307">
        <v>0</v>
      </c>
      <c r="AC5070" s="307">
        <v>0</v>
      </c>
      <c r="AD5070" s="307">
        <v>0</v>
      </c>
      <c r="AE5070" s="307">
        <v>0</v>
      </c>
      <c r="AF5070" s="307">
        <v>0</v>
      </c>
      <c r="AG5070" s="307">
        <v>0</v>
      </c>
      <c r="AH5070" s="362">
        <v>0</v>
      </c>
      <c r="AI5070" s="362">
        <v>0</v>
      </c>
      <c r="AK5070" s="199"/>
      <c r="AM5070" s="11"/>
      <c r="AN5070" s="15"/>
      <c r="AO5070" s="11"/>
      <c r="AP5070" s="11"/>
    </row>
    <row r="5071" spans="3:42" outlineLevel="2" x14ac:dyDescent="0.2">
      <c r="C5071" s="252" t="s">
        <v>165</v>
      </c>
      <c r="D5071" s="119" t="s">
        <v>218</v>
      </c>
      <c r="F5071" s="40" t="s">
        <v>622</v>
      </c>
      <c r="AK5071" s="199"/>
      <c r="AM5071" s="11"/>
      <c r="AN5071" s="15"/>
      <c r="AO5071" s="11"/>
      <c r="AP5071" s="11"/>
    </row>
    <row r="5072" spans="3:42" outlineLevel="2" x14ac:dyDescent="0.2">
      <c r="C5072" s="252" t="s">
        <v>165</v>
      </c>
      <c r="D5072" s="119" t="s">
        <v>218</v>
      </c>
      <c r="F5072" s="761" t="s">
        <v>48</v>
      </c>
      <c r="G5072" s="75"/>
      <c r="H5072" s="796" t="s">
        <v>623</v>
      </c>
      <c r="I5072" s="801"/>
      <c r="J5072" s="75"/>
      <c r="K5072" s="741"/>
      <c r="L5072" s="75"/>
      <c r="M5072" s="75"/>
      <c r="N5072" s="75"/>
      <c r="O5072" s="75"/>
      <c r="P5072" s="75"/>
      <c r="Q5072" s="128" t="s">
        <v>536</v>
      </c>
      <c r="R5072" s="804">
        <v>0</v>
      </c>
      <c r="S5072" s="805">
        <v>0</v>
      </c>
      <c r="T5072" s="805">
        <v>0</v>
      </c>
      <c r="U5072" s="805">
        <v>0</v>
      </c>
      <c r="V5072" s="805">
        <v>0</v>
      </c>
      <c r="W5072" s="806">
        <v>0</v>
      </c>
      <c r="X5072" s="805">
        <v>0</v>
      </c>
      <c r="Y5072" s="805">
        <v>0</v>
      </c>
      <c r="Z5072" s="805">
        <v>0</v>
      </c>
      <c r="AA5072" s="805">
        <v>0</v>
      </c>
      <c r="AB5072" s="805">
        <v>0</v>
      </c>
      <c r="AC5072" s="805">
        <v>0</v>
      </c>
      <c r="AD5072" s="805">
        <v>0</v>
      </c>
      <c r="AE5072" s="805">
        <v>0</v>
      </c>
      <c r="AF5072" s="805">
        <v>0</v>
      </c>
      <c r="AG5072" s="805">
        <v>0</v>
      </c>
      <c r="AH5072" s="808">
        <v>0</v>
      </c>
      <c r="AI5072" s="808">
        <v>0</v>
      </c>
      <c r="AK5072" s="199"/>
      <c r="AM5072" s="11"/>
      <c r="AN5072" s="15"/>
      <c r="AO5072" s="11"/>
      <c r="AP5072" s="11"/>
    </row>
    <row r="5073" spans="3:42" outlineLevel="2" x14ac:dyDescent="0.2">
      <c r="C5073" s="252" t="s">
        <v>165</v>
      </c>
      <c r="D5073" s="119" t="s">
        <v>218</v>
      </c>
      <c r="F5073" s="767" t="s">
        <v>55</v>
      </c>
      <c r="H5073" s="797" t="s">
        <v>623</v>
      </c>
      <c r="K5073" s="164"/>
      <c r="Q5073" s="135" t="s">
        <v>536</v>
      </c>
      <c r="R5073" s="809">
        <v>0</v>
      </c>
      <c r="S5073" s="810">
        <v>0</v>
      </c>
      <c r="T5073" s="810">
        <v>0</v>
      </c>
      <c r="U5073" s="810">
        <v>0</v>
      </c>
      <c r="V5073" s="810">
        <v>1.0733624454148472</v>
      </c>
      <c r="W5073" s="811">
        <v>1.1034165938864628</v>
      </c>
      <c r="X5073" s="810">
        <v>1.1332088419213973</v>
      </c>
      <c r="Y5073" s="810">
        <v>1.1649386894951965</v>
      </c>
      <c r="Z5073" s="810">
        <v>1.1963920341115668</v>
      </c>
      <c r="AA5073" s="810">
        <v>1.2310874031008021</v>
      </c>
      <c r="AB5073" s="810">
        <v>1.2618645881783221</v>
      </c>
      <c r="AC5073" s="810">
        <v>1.29341120288278</v>
      </c>
      <c r="AD5073" s="810">
        <v>1.3257464829548495</v>
      </c>
      <c r="AE5073" s="810">
        <v>1.3588901450287205</v>
      </c>
      <c r="AF5073" s="810">
        <v>1.3928623986544384</v>
      </c>
      <c r="AG5073" s="810">
        <v>1.4276839586207994</v>
      </c>
      <c r="AH5073" s="812">
        <v>1.4633760575863191</v>
      </c>
      <c r="AI5073" s="812">
        <v>1.499960459025977</v>
      </c>
      <c r="AK5073" s="199"/>
      <c r="AM5073" s="11"/>
      <c r="AN5073" s="15"/>
      <c r="AO5073" s="11"/>
      <c r="AP5073" s="11"/>
    </row>
    <row r="5074" spans="3:42" outlineLevel="2" x14ac:dyDescent="0.2">
      <c r="C5074" s="252" t="s">
        <v>165</v>
      </c>
      <c r="D5074" s="119" t="s">
        <v>218</v>
      </c>
      <c r="F5074" s="783" t="s">
        <v>57</v>
      </c>
      <c r="G5074" s="83"/>
      <c r="H5074" s="798" t="s">
        <v>623</v>
      </c>
      <c r="I5074" s="799"/>
      <c r="J5074" s="83"/>
      <c r="K5074" s="736"/>
      <c r="L5074" s="83"/>
      <c r="M5074" s="83"/>
      <c r="N5074" s="83"/>
      <c r="O5074" s="83"/>
      <c r="P5074" s="83"/>
      <c r="Q5074" s="143" t="s">
        <v>536</v>
      </c>
      <c r="R5074" s="813">
        <v>0</v>
      </c>
      <c r="S5074" s="814">
        <v>0</v>
      </c>
      <c r="T5074" s="814">
        <v>0</v>
      </c>
      <c r="U5074" s="814">
        <v>19.217947147609944</v>
      </c>
      <c r="V5074" s="814">
        <v>19.828799114918933</v>
      </c>
      <c r="W5074" s="815">
        <v>20.250709808720842</v>
      </c>
      <c r="X5074" s="814">
        <v>20.752069578087315</v>
      </c>
      <c r="Y5074" s="814">
        <v>21.24003826556233</v>
      </c>
      <c r="Z5074" s="814">
        <v>21.789688447990386</v>
      </c>
      <c r="AA5074" s="814">
        <v>22.201535337229313</v>
      </c>
      <c r="AB5074" s="814">
        <v>22.631876411066798</v>
      </c>
      <c r="AC5074" s="814">
        <v>23.070482065558355</v>
      </c>
      <c r="AD5074" s="814">
        <v>23.517509036296495</v>
      </c>
      <c r="AE5074" s="814">
        <v>23.973116979685077</v>
      </c>
      <c r="AF5074" s="814">
        <v>24.437468526007994</v>
      </c>
      <c r="AG5074" s="814">
        <v>24.9107293334256</v>
      </c>
      <c r="AH5074" s="816">
        <v>25.393068142913993</v>
      </c>
      <c r="AI5074" s="816">
        <v>25.884656834162655</v>
      </c>
      <c r="AK5074" s="199"/>
      <c r="AM5074" s="11"/>
      <c r="AN5074" s="15"/>
      <c r="AO5074" s="11"/>
      <c r="AP5074" s="11"/>
    </row>
    <row r="5075" spans="3:42" outlineLevel="2" x14ac:dyDescent="0.2">
      <c r="C5075" s="252" t="s">
        <v>165</v>
      </c>
      <c r="D5075" s="119" t="s">
        <v>218</v>
      </c>
      <c r="AK5075" s="199"/>
      <c r="AM5075" s="11"/>
      <c r="AN5075" s="15"/>
      <c r="AO5075" s="11"/>
      <c r="AP5075" s="11"/>
    </row>
    <row r="5076" spans="3:42" outlineLevel="1" x14ac:dyDescent="0.2">
      <c r="C5076" s="252" t="s">
        <v>165</v>
      </c>
      <c r="D5076" s="119" t="s">
        <v>218</v>
      </c>
      <c r="F5076" s="121" t="s">
        <v>624</v>
      </c>
      <c r="G5076" s="756"/>
      <c r="H5076" s="757"/>
      <c r="I5076" s="788"/>
      <c r="J5076" s="756"/>
      <c r="K5076" s="758"/>
      <c r="L5076" s="759"/>
      <c r="M5076" s="759"/>
      <c r="N5076" s="759"/>
      <c r="O5076" s="759"/>
      <c r="P5076" s="759"/>
      <c r="Q5076" s="758"/>
      <c r="R5076" s="760"/>
      <c r="S5076" s="760"/>
      <c r="T5076" s="760"/>
      <c r="U5076" s="760"/>
      <c r="V5076" s="760"/>
      <c r="W5076" s="760"/>
      <c r="X5076" s="760"/>
      <c r="Y5076" s="760"/>
      <c r="Z5076" s="760"/>
      <c r="AA5076" s="760"/>
      <c r="AB5076" s="760"/>
      <c r="AC5076" s="760"/>
      <c r="AD5076" s="760"/>
      <c r="AE5076" s="760"/>
      <c r="AF5076" s="760"/>
      <c r="AG5076" s="760"/>
      <c r="AH5076" s="759"/>
      <c r="AI5076" s="759"/>
      <c r="AK5076" s="199"/>
      <c r="AM5076" s="11"/>
      <c r="AN5076" s="15"/>
      <c r="AO5076" s="11"/>
      <c r="AP5076" s="11"/>
    </row>
    <row r="5077" spans="3:42" outlineLevel="2" x14ac:dyDescent="0.2">
      <c r="C5077" s="252" t="s">
        <v>165</v>
      </c>
      <c r="D5077" s="119" t="s">
        <v>218</v>
      </c>
      <c r="F5077" s="789" t="s">
        <v>625</v>
      </c>
      <c r="G5077" s="790"/>
      <c r="H5077" s="803"/>
      <c r="I5077" s="791"/>
      <c r="J5077" s="790"/>
      <c r="K5077" s="792"/>
      <c r="L5077" s="789"/>
      <c r="M5077" s="789"/>
      <c r="N5077" s="789"/>
      <c r="O5077" s="789"/>
      <c r="P5077" s="789"/>
      <c r="Q5077" s="792"/>
      <c r="R5077" s="793"/>
      <c r="S5077" s="793"/>
      <c r="T5077" s="793"/>
      <c r="U5077" s="793"/>
      <c r="V5077" s="793"/>
      <c r="W5077" s="793"/>
      <c r="X5077" s="793"/>
      <c r="Y5077" s="793"/>
      <c r="Z5077" s="793"/>
      <c r="AA5077" s="793"/>
      <c r="AB5077" s="793"/>
      <c r="AC5077" s="793"/>
      <c r="AD5077" s="793"/>
      <c r="AE5077" s="793"/>
      <c r="AF5077" s="793"/>
      <c r="AG5077" s="793"/>
      <c r="AH5077" s="789"/>
      <c r="AI5077" s="789"/>
      <c r="AK5077" s="199"/>
      <c r="AM5077" s="11"/>
      <c r="AN5077" s="15"/>
      <c r="AO5077" s="11"/>
      <c r="AP5077" s="11"/>
    </row>
    <row r="5078" spans="3:42" outlineLevel="2" x14ac:dyDescent="0.2">
      <c r="C5078" s="252" t="s">
        <v>165</v>
      </c>
      <c r="D5078" s="119" t="s">
        <v>218</v>
      </c>
      <c r="F5078" s="794" t="s">
        <v>610</v>
      </c>
      <c r="H5078" s="795"/>
      <c r="AK5078" s="199"/>
      <c r="AM5078" s="11"/>
      <c r="AN5078" s="15"/>
      <c r="AO5078" s="11"/>
      <c r="AP5078" s="11"/>
    </row>
    <row r="5079" spans="3:42" outlineLevel="2" x14ac:dyDescent="0.2">
      <c r="C5079" s="252" t="s">
        <v>165</v>
      </c>
      <c r="D5079" s="119" t="s">
        <v>218</v>
      </c>
      <c r="F5079" s="761" t="s">
        <v>62</v>
      </c>
      <c r="G5079" s="75"/>
      <c r="H5079" s="796" t="s">
        <v>11</v>
      </c>
      <c r="I5079" s="796" t="s">
        <v>611</v>
      </c>
      <c r="J5079" s="75"/>
      <c r="K5079" s="741"/>
      <c r="L5079" s="75"/>
      <c r="M5079" s="75"/>
      <c r="N5079" s="75"/>
      <c r="O5079" s="75"/>
      <c r="P5079" s="75"/>
      <c r="Q5079" s="128" t="s">
        <v>110</v>
      </c>
      <c r="R5079" s="299">
        <v>0</v>
      </c>
      <c r="S5079" s="300">
        <v>0</v>
      </c>
      <c r="T5079" s="300">
        <v>0</v>
      </c>
      <c r="U5079" s="300">
        <v>0</v>
      </c>
      <c r="V5079" s="300">
        <v>0</v>
      </c>
      <c r="W5079" s="301">
        <v>0</v>
      </c>
      <c r="X5079" s="300">
        <v>0</v>
      </c>
      <c r="Y5079" s="300">
        <v>0</v>
      </c>
      <c r="Z5079" s="300">
        <v>0</v>
      </c>
      <c r="AA5079" s="300">
        <v>0</v>
      </c>
      <c r="AB5079" s="302">
        <v>0</v>
      </c>
      <c r="AC5079" s="302">
        <v>0</v>
      </c>
      <c r="AD5079" s="302">
        <v>0</v>
      </c>
      <c r="AE5079" s="302">
        <v>0</v>
      </c>
      <c r="AF5079" s="302">
        <v>0</v>
      </c>
      <c r="AG5079" s="302">
        <v>0</v>
      </c>
      <c r="AH5079" s="348">
        <v>0</v>
      </c>
      <c r="AI5079" s="348">
        <v>0</v>
      </c>
      <c r="AK5079" s="199"/>
      <c r="AM5079" s="11"/>
      <c r="AN5079" s="15"/>
      <c r="AO5079" s="11"/>
      <c r="AP5079" s="11"/>
    </row>
    <row r="5080" spans="3:42" outlineLevel="2" x14ac:dyDescent="0.2">
      <c r="C5080" s="252" t="s">
        <v>165</v>
      </c>
      <c r="D5080" s="119" t="s">
        <v>218</v>
      </c>
      <c r="F5080" s="767" t="s">
        <v>188</v>
      </c>
      <c r="H5080" s="797" t="s">
        <v>11</v>
      </c>
      <c r="I5080" s="797" t="s">
        <v>612</v>
      </c>
      <c r="K5080" s="164"/>
      <c r="Q5080" s="135" t="s">
        <v>110</v>
      </c>
      <c r="R5080" s="314">
        <v>0</v>
      </c>
      <c r="S5080" s="315">
        <v>0</v>
      </c>
      <c r="T5080" s="315">
        <v>0</v>
      </c>
      <c r="U5080" s="315">
        <v>0</v>
      </c>
      <c r="V5080" s="315">
        <v>0</v>
      </c>
      <c r="W5080" s="316">
        <v>0</v>
      </c>
      <c r="X5080" s="315">
        <v>0</v>
      </c>
      <c r="Y5080" s="315">
        <v>0</v>
      </c>
      <c r="Z5080" s="315">
        <v>0</v>
      </c>
      <c r="AA5080" s="315">
        <v>0</v>
      </c>
      <c r="AB5080" s="5">
        <v>0</v>
      </c>
      <c r="AC5080" s="5">
        <v>0</v>
      </c>
      <c r="AD5080" s="5">
        <v>0</v>
      </c>
      <c r="AE5080" s="5">
        <v>0</v>
      </c>
      <c r="AF5080" s="5">
        <v>0</v>
      </c>
      <c r="AG5080" s="5">
        <v>0</v>
      </c>
      <c r="AH5080" s="350">
        <v>0</v>
      </c>
      <c r="AI5080" s="350">
        <v>0</v>
      </c>
      <c r="AK5080" s="199"/>
      <c r="AM5080" s="11"/>
      <c r="AN5080" s="15"/>
      <c r="AO5080" s="11"/>
      <c r="AP5080" s="11"/>
    </row>
    <row r="5081" spans="3:42" outlineLevel="2" x14ac:dyDescent="0.2">
      <c r="C5081" s="252" t="s">
        <v>165</v>
      </c>
      <c r="D5081" s="119" t="s">
        <v>218</v>
      </c>
      <c r="F5081" s="767" t="s">
        <v>613</v>
      </c>
      <c r="H5081" s="797" t="s">
        <v>11</v>
      </c>
      <c r="I5081" s="234" t="s">
        <v>614</v>
      </c>
      <c r="K5081" s="164"/>
      <c r="Q5081" s="135" t="s">
        <v>110</v>
      </c>
      <c r="R5081" s="314">
        <v>0</v>
      </c>
      <c r="S5081" s="315">
        <v>0</v>
      </c>
      <c r="T5081" s="315">
        <v>0</v>
      </c>
      <c r="U5081" s="315">
        <v>0</v>
      </c>
      <c r="V5081" s="315">
        <v>0</v>
      </c>
      <c r="W5081" s="316">
        <v>0</v>
      </c>
      <c r="X5081" s="315">
        <v>0</v>
      </c>
      <c r="Y5081" s="315">
        <v>0</v>
      </c>
      <c r="Z5081" s="315">
        <v>0</v>
      </c>
      <c r="AA5081" s="315">
        <v>0</v>
      </c>
      <c r="AB5081" s="5">
        <v>0</v>
      </c>
      <c r="AC5081" s="5">
        <v>0</v>
      </c>
      <c r="AD5081" s="5">
        <v>0</v>
      </c>
      <c r="AE5081" s="5">
        <v>0</v>
      </c>
      <c r="AF5081" s="5">
        <v>0</v>
      </c>
      <c r="AG5081" s="5">
        <v>0</v>
      </c>
      <c r="AH5081" s="350">
        <v>0</v>
      </c>
      <c r="AI5081" s="350">
        <v>0</v>
      </c>
      <c r="AK5081" s="199"/>
      <c r="AM5081" s="11"/>
      <c r="AN5081" s="15"/>
      <c r="AO5081" s="11"/>
      <c r="AP5081" s="11"/>
    </row>
    <row r="5082" spans="3:42" outlineLevel="2" x14ac:dyDescent="0.2">
      <c r="C5082" s="252" t="s">
        <v>165</v>
      </c>
      <c r="D5082" s="119" t="s">
        <v>218</v>
      </c>
      <c r="F5082" s="783" t="s">
        <v>57</v>
      </c>
      <c r="G5082" s="83"/>
      <c r="H5082" s="798" t="s">
        <v>11</v>
      </c>
      <c r="I5082" s="799"/>
      <c r="J5082" s="83"/>
      <c r="K5082" s="736"/>
      <c r="L5082" s="83"/>
      <c r="M5082" s="83"/>
      <c r="N5082" s="83"/>
      <c r="O5082" s="83"/>
      <c r="P5082" s="83"/>
      <c r="Q5082" s="143" t="s">
        <v>110</v>
      </c>
      <c r="R5082" s="304">
        <v>0</v>
      </c>
      <c r="S5082" s="305">
        <v>0</v>
      </c>
      <c r="T5082" s="305">
        <v>0</v>
      </c>
      <c r="U5082" s="305">
        <v>0</v>
      </c>
      <c r="V5082" s="305">
        <v>0</v>
      </c>
      <c r="W5082" s="306">
        <v>0</v>
      </c>
      <c r="X5082" s="305">
        <v>0</v>
      </c>
      <c r="Y5082" s="305">
        <v>0</v>
      </c>
      <c r="Z5082" s="305">
        <v>0</v>
      </c>
      <c r="AA5082" s="305">
        <v>0</v>
      </c>
      <c r="AB5082" s="307">
        <v>0</v>
      </c>
      <c r="AC5082" s="307">
        <v>0</v>
      </c>
      <c r="AD5082" s="307">
        <v>0</v>
      </c>
      <c r="AE5082" s="307">
        <v>0</v>
      </c>
      <c r="AF5082" s="307">
        <v>0</v>
      </c>
      <c r="AG5082" s="307">
        <v>0</v>
      </c>
      <c r="AH5082" s="362">
        <v>0</v>
      </c>
      <c r="AI5082" s="362">
        <v>0</v>
      </c>
      <c r="AK5082" s="199"/>
      <c r="AM5082" s="11"/>
      <c r="AN5082" s="15"/>
      <c r="AO5082" s="11"/>
      <c r="AP5082" s="11"/>
    </row>
    <row r="5083" spans="3:42" outlineLevel="2" x14ac:dyDescent="0.2">
      <c r="C5083" s="252" t="s">
        <v>165</v>
      </c>
      <c r="D5083" s="119" t="s">
        <v>218</v>
      </c>
      <c r="F5083" s="12"/>
      <c r="H5083" s="234"/>
      <c r="K5083" s="164"/>
      <c r="Q5083" s="16"/>
      <c r="R5083" s="800">
        <v>0</v>
      </c>
      <c r="S5083" s="800">
        <v>0</v>
      </c>
      <c r="T5083" s="800">
        <v>0</v>
      </c>
      <c r="U5083" s="800">
        <v>0</v>
      </c>
      <c r="V5083" s="800">
        <v>0</v>
      </c>
      <c r="W5083" s="800">
        <v>0</v>
      </c>
      <c r="X5083" s="800">
        <v>0</v>
      </c>
      <c r="Y5083" s="800">
        <v>0</v>
      </c>
      <c r="Z5083" s="800">
        <v>0</v>
      </c>
      <c r="AA5083" s="800">
        <v>0</v>
      </c>
      <c r="AB5083" s="800">
        <v>0</v>
      </c>
      <c r="AC5083" s="800">
        <v>0</v>
      </c>
      <c r="AD5083" s="800">
        <v>0</v>
      </c>
      <c r="AE5083" s="800">
        <v>0</v>
      </c>
      <c r="AF5083" s="800">
        <v>0</v>
      </c>
      <c r="AG5083" s="800">
        <v>0</v>
      </c>
      <c r="AH5083" s="800">
        <v>0</v>
      </c>
      <c r="AI5083" s="800">
        <v>0</v>
      </c>
      <c r="AK5083" s="199"/>
      <c r="AM5083" s="11"/>
      <c r="AN5083" s="15"/>
      <c r="AO5083" s="11"/>
      <c r="AP5083" s="11"/>
    </row>
    <row r="5084" spans="3:42" outlineLevel="2" x14ac:dyDescent="0.2">
      <c r="C5084" s="252" t="s">
        <v>165</v>
      </c>
      <c r="D5084" s="119" t="s">
        <v>218</v>
      </c>
      <c r="F5084" s="794" t="s">
        <v>615</v>
      </c>
      <c r="AK5084" s="199"/>
      <c r="AM5084" s="11"/>
      <c r="AN5084" s="15"/>
      <c r="AO5084" s="11"/>
      <c r="AP5084" s="11"/>
    </row>
    <row r="5085" spans="3:42" outlineLevel="2" x14ac:dyDescent="0.2">
      <c r="C5085" s="252" t="s">
        <v>165</v>
      </c>
      <c r="D5085" s="119" t="s">
        <v>218</v>
      </c>
      <c r="F5085" s="761" t="s">
        <v>48</v>
      </c>
      <c r="G5085" s="75"/>
      <c r="H5085" s="796" t="s">
        <v>11</v>
      </c>
      <c r="I5085" s="801"/>
      <c r="J5085" s="75"/>
      <c r="K5085" s="741"/>
      <c r="L5085" s="75"/>
      <c r="M5085" s="75"/>
      <c r="N5085" s="75"/>
      <c r="O5085" s="75"/>
      <c r="P5085" s="75"/>
      <c r="Q5085" s="128" t="s">
        <v>110</v>
      </c>
      <c r="R5085" s="299">
        <v>0</v>
      </c>
      <c r="S5085" s="300">
        <v>0</v>
      </c>
      <c r="T5085" s="300">
        <v>0</v>
      </c>
      <c r="U5085" s="300">
        <v>0</v>
      </c>
      <c r="V5085" s="300">
        <v>0</v>
      </c>
      <c r="W5085" s="301">
        <v>0</v>
      </c>
      <c r="X5085" s="300">
        <v>0</v>
      </c>
      <c r="Y5085" s="300">
        <v>0</v>
      </c>
      <c r="Z5085" s="300">
        <v>0</v>
      </c>
      <c r="AA5085" s="300">
        <v>0</v>
      </c>
      <c r="AB5085" s="302">
        <v>0</v>
      </c>
      <c r="AC5085" s="302">
        <v>0</v>
      </c>
      <c r="AD5085" s="302">
        <v>0</v>
      </c>
      <c r="AE5085" s="302">
        <v>0</v>
      </c>
      <c r="AF5085" s="302">
        <v>0</v>
      </c>
      <c r="AG5085" s="302">
        <v>0</v>
      </c>
      <c r="AH5085" s="348">
        <v>0</v>
      </c>
      <c r="AI5085" s="348">
        <v>0</v>
      </c>
      <c r="AK5085" s="199"/>
      <c r="AM5085" s="11"/>
      <c r="AN5085" s="15"/>
      <c r="AO5085" s="11"/>
      <c r="AP5085" s="11"/>
    </row>
    <row r="5086" spans="3:42" outlineLevel="2" x14ac:dyDescent="0.2">
      <c r="C5086" s="252" t="s">
        <v>165</v>
      </c>
      <c r="D5086" s="119" t="s">
        <v>218</v>
      </c>
      <c r="F5086" s="767" t="s">
        <v>55</v>
      </c>
      <c r="H5086" s="797" t="s">
        <v>11</v>
      </c>
      <c r="K5086" s="164"/>
      <c r="Q5086" s="135" t="s">
        <v>110</v>
      </c>
      <c r="R5086" s="314">
        <v>0</v>
      </c>
      <c r="S5086" s="315">
        <v>0</v>
      </c>
      <c r="T5086" s="315">
        <v>0</v>
      </c>
      <c r="U5086" s="315">
        <v>0</v>
      </c>
      <c r="V5086" s="315">
        <v>0</v>
      </c>
      <c r="W5086" s="316">
        <v>0</v>
      </c>
      <c r="X5086" s="315">
        <v>0</v>
      </c>
      <c r="Y5086" s="315">
        <v>0</v>
      </c>
      <c r="Z5086" s="315">
        <v>0</v>
      </c>
      <c r="AA5086" s="315">
        <v>0</v>
      </c>
      <c r="AB5086" s="5">
        <v>0</v>
      </c>
      <c r="AC5086" s="5">
        <v>0</v>
      </c>
      <c r="AD5086" s="5">
        <v>0</v>
      </c>
      <c r="AE5086" s="5">
        <v>0</v>
      </c>
      <c r="AF5086" s="5">
        <v>0</v>
      </c>
      <c r="AG5086" s="5">
        <v>0</v>
      </c>
      <c r="AH5086" s="350">
        <v>0</v>
      </c>
      <c r="AI5086" s="350">
        <v>0</v>
      </c>
      <c r="AK5086" s="199"/>
      <c r="AM5086" s="11"/>
      <c r="AN5086" s="15"/>
      <c r="AO5086" s="11"/>
      <c r="AP5086" s="11"/>
    </row>
    <row r="5087" spans="3:42" outlineLevel="2" x14ac:dyDescent="0.2">
      <c r="C5087" s="252" t="s">
        <v>165</v>
      </c>
      <c r="D5087" s="119" t="s">
        <v>218</v>
      </c>
      <c r="F5087" s="783" t="s">
        <v>57</v>
      </c>
      <c r="G5087" s="83"/>
      <c r="H5087" s="798" t="s">
        <v>11</v>
      </c>
      <c r="I5087" s="799"/>
      <c r="J5087" s="83"/>
      <c r="K5087" s="736"/>
      <c r="L5087" s="83"/>
      <c r="M5087" s="83"/>
      <c r="N5087" s="83"/>
      <c r="O5087" s="83"/>
      <c r="P5087" s="83"/>
      <c r="Q5087" s="143" t="s">
        <v>110</v>
      </c>
      <c r="R5087" s="304">
        <v>0</v>
      </c>
      <c r="S5087" s="305">
        <v>0</v>
      </c>
      <c r="T5087" s="305">
        <v>0</v>
      </c>
      <c r="U5087" s="305">
        <v>0</v>
      </c>
      <c r="V5087" s="305">
        <v>0</v>
      </c>
      <c r="W5087" s="306">
        <v>0</v>
      </c>
      <c r="X5087" s="305">
        <v>0</v>
      </c>
      <c r="Y5087" s="305">
        <v>0</v>
      </c>
      <c r="Z5087" s="305">
        <v>0</v>
      </c>
      <c r="AA5087" s="305">
        <v>0</v>
      </c>
      <c r="AB5087" s="307">
        <v>0</v>
      </c>
      <c r="AC5087" s="307">
        <v>0</v>
      </c>
      <c r="AD5087" s="307">
        <v>0</v>
      </c>
      <c r="AE5087" s="307">
        <v>0</v>
      </c>
      <c r="AF5087" s="307">
        <v>0</v>
      </c>
      <c r="AG5087" s="307">
        <v>0</v>
      </c>
      <c r="AH5087" s="362">
        <v>0</v>
      </c>
      <c r="AI5087" s="362">
        <v>0</v>
      </c>
      <c r="AK5087" s="199"/>
      <c r="AM5087" s="11"/>
      <c r="AN5087" s="15"/>
      <c r="AO5087" s="11"/>
      <c r="AP5087" s="11"/>
    </row>
    <row r="5088" spans="3:42" outlineLevel="2" x14ac:dyDescent="0.2">
      <c r="C5088" s="252" t="s">
        <v>165</v>
      </c>
      <c r="D5088" s="119" t="s">
        <v>218</v>
      </c>
      <c r="F5088" s="12"/>
      <c r="H5088" s="164"/>
      <c r="K5088" s="164"/>
      <c r="Q5088" s="16"/>
      <c r="R5088" s="800">
        <v>0</v>
      </c>
      <c r="S5088" s="800">
        <v>0</v>
      </c>
      <c r="T5088" s="800">
        <v>0</v>
      </c>
      <c r="U5088" s="800">
        <v>0</v>
      </c>
      <c r="V5088" s="800">
        <v>0</v>
      </c>
      <c r="W5088" s="800">
        <v>0</v>
      </c>
      <c r="X5088" s="800">
        <v>0</v>
      </c>
      <c r="Y5088" s="800">
        <v>0</v>
      </c>
      <c r="Z5088" s="800">
        <v>0</v>
      </c>
      <c r="AA5088" s="800">
        <v>0</v>
      </c>
      <c r="AB5088" s="800">
        <v>0</v>
      </c>
      <c r="AC5088" s="800">
        <v>0</v>
      </c>
      <c r="AD5088" s="800">
        <v>0</v>
      </c>
      <c r="AE5088" s="800">
        <v>0</v>
      </c>
      <c r="AF5088" s="800">
        <v>0</v>
      </c>
      <c r="AG5088" s="800">
        <v>0</v>
      </c>
      <c r="AH5088" s="800">
        <v>0</v>
      </c>
      <c r="AI5088" s="800">
        <v>0</v>
      </c>
      <c r="AK5088" s="199"/>
      <c r="AM5088" s="11"/>
      <c r="AN5088" s="15"/>
      <c r="AO5088" s="11"/>
      <c r="AP5088" s="11"/>
    </row>
    <row r="5089" spans="3:42" outlineLevel="2" x14ac:dyDescent="0.2">
      <c r="C5089" s="252" t="s">
        <v>165</v>
      </c>
      <c r="D5089" s="119" t="s">
        <v>218</v>
      </c>
      <c r="F5089" s="794" t="s">
        <v>69</v>
      </c>
      <c r="AK5089" s="199"/>
      <c r="AM5089" s="11"/>
      <c r="AN5089" s="15"/>
      <c r="AO5089" s="11"/>
      <c r="AP5089" s="11"/>
    </row>
    <row r="5090" spans="3:42" outlineLevel="2" x14ac:dyDescent="0.2">
      <c r="C5090" s="252" t="s">
        <v>165</v>
      </c>
      <c r="D5090" s="119" t="s">
        <v>218</v>
      </c>
      <c r="F5090" s="761" t="s">
        <v>9</v>
      </c>
      <c r="G5090" s="75"/>
      <c r="H5090" s="796" t="s">
        <v>11</v>
      </c>
      <c r="I5090" s="801"/>
      <c r="J5090" s="75"/>
      <c r="K5090" s="741"/>
      <c r="L5090" s="75"/>
      <c r="M5090" s="75"/>
      <c r="N5090" s="75"/>
      <c r="O5090" s="75"/>
      <c r="P5090" s="75"/>
      <c r="Q5090" s="128" t="s">
        <v>110</v>
      </c>
      <c r="R5090" s="299">
        <v>0</v>
      </c>
      <c r="S5090" s="300">
        <v>0</v>
      </c>
      <c r="T5090" s="300">
        <v>0</v>
      </c>
      <c r="U5090" s="300">
        <v>0</v>
      </c>
      <c r="V5090" s="300">
        <v>0</v>
      </c>
      <c r="W5090" s="301">
        <v>0</v>
      </c>
      <c r="X5090" s="300">
        <v>0</v>
      </c>
      <c r="Y5090" s="300">
        <v>0</v>
      </c>
      <c r="Z5090" s="300">
        <v>0</v>
      </c>
      <c r="AA5090" s="300">
        <v>0</v>
      </c>
      <c r="AB5090" s="302">
        <v>0</v>
      </c>
      <c r="AC5090" s="302">
        <v>0</v>
      </c>
      <c r="AD5090" s="302">
        <v>0</v>
      </c>
      <c r="AE5090" s="302">
        <v>0</v>
      </c>
      <c r="AF5090" s="302">
        <v>0</v>
      </c>
      <c r="AG5090" s="302">
        <v>0</v>
      </c>
      <c r="AH5090" s="348">
        <v>0</v>
      </c>
      <c r="AI5090" s="348">
        <v>0</v>
      </c>
      <c r="AK5090" s="199"/>
      <c r="AM5090" s="11"/>
      <c r="AN5090" s="15"/>
      <c r="AO5090" s="11"/>
      <c r="AP5090" s="11"/>
    </row>
    <row r="5091" spans="3:42" outlineLevel="2" x14ac:dyDescent="0.2">
      <c r="C5091" s="252" t="s">
        <v>165</v>
      </c>
      <c r="D5091" s="119" t="s">
        <v>218</v>
      </c>
      <c r="F5091" s="767" t="s">
        <v>14</v>
      </c>
      <c r="H5091" s="797" t="s">
        <v>11</v>
      </c>
      <c r="K5091" s="164"/>
      <c r="Q5091" s="135" t="s">
        <v>110</v>
      </c>
      <c r="R5091" s="314">
        <v>0</v>
      </c>
      <c r="S5091" s="315">
        <v>0</v>
      </c>
      <c r="T5091" s="315">
        <v>0</v>
      </c>
      <c r="U5091" s="315">
        <v>0</v>
      </c>
      <c r="V5091" s="315">
        <v>0</v>
      </c>
      <c r="W5091" s="316">
        <v>0</v>
      </c>
      <c r="X5091" s="315">
        <v>0</v>
      </c>
      <c r="Y5091" s="315">
        <v>0</v>
      </c>
      <c r="Z5091" s="315">
        <v>0</v>
      </c>
      <c r="AA5091" s="315">
        <v>0</v>
      </c>
      <c r="AB5091" s="5">
        <v>0</v>
      </c>
      <c r="AC5091" s="5">
        <v>0</v>
      </c>
      <c r="AD5091" s="5">
        <v>0</v>
      </c>
      <c r="AE5091" s="5">
        <v>0</v>
      </c>
      <c r="AF5091" s="5">
        <v>0</v>
      </c>
      <c r="AG5091" s="5">
        <v>0</v>
      </c>
      <c r="AH5091" s="350">
        <v>0</v>
      </c>
      <c r="AI5091" s="350">
        <v>0</v>
      </c>
      <c r="AK5091" s="199"/>
      <c r="AM5091" s="11"/>
      <c r="AN5091" s="15"/>
      <c r="AO5091" s="11"/>
      <c r="AP5091" s="11"/>
    </row>
    <row r="5092" spans="3:42" outlineLevel="2" x14ac:dyDescent="0.2">
      <c r="C5092" s="252" t="s">
        <v>165</v>
      </c>
      <c r="D5092" s="119" t="s">
        <v>218</v>
      </c>
      <c r="F5092" s="783" t="s">
        <v>16</v>
      </c>
      <c r="G5092" s="83"/>
      <c r="H5092" s="798" t="s">
        <v>11</v>
      </c>
      <c r="I5092" s="799"/>
      <c r="J5092" s="83"/>
      <c r="K5092" s="736"/>
      <c r="L5092" s="83"/>
      <c r="M5092" s="83"/>
      <c r="N5092" s="83"/>
      <c r="O5092" s="83"/>
      <c r="P5092" s="83"/>
      <c r="Q5092" s="143" t="s">
        <v>110</v>
      </c>
      <c r="R5092" s="304">
        <v>0</v>
      </c>
      <c r="S5092" s="305">
        <v>0</v>
      </c>
      <c r="T5092" s="305">
        <v>0</v>
      </c>
      <c r="U5092" s="305">
        <v>0</v>
      </c>
      <c r="V5092" s="305">
        <v>0</v>
      </c>
      <c r="W5092" s="306">
        <v>0</v>
      </c>
      <c r="X5092" s="305">
        <v>0</v>
      </c>
      <c r="Y5092" s="305">
        <v>0</v>
      </c>
      <c r="Z5092" s="305">
        <v>0</v>
      </c>
      <c r="AA5092" s="305">
        <v>0</v>
      </c>
      <c r="AB5092" s="307">
        <v>0</v>
      </c>
      <c r="AC5092" s="307">
        <v>0</v>
      </c>
      <c r="AD5092" s="307">
        <v>0</v>
      </c>
      <c r="AE5092" s="307">
        <v>0</v>
      </c>
      <c r="AF5092" s="307">
        <v>0</v>
      </c>
      <c r="AG5092" s="307">
        <v>0</v>
      </c>
      <c r="AH5092" s="362">
        <v>0</v>
      </c>
      <c r="AI5092" s="362">
        <v>0</v>
      </c>
      <c r="AK5092" s="199"/>
      <c r="AM5092" s="11"/>
      <c r="AN5092" s="15"/>
      <c r="AO5092" s="11"/>
      <c r="AP5092" s="11"/>
    </row>
    <row r="5093" spans="3:42" outlineLevel="2" x14ac:dyDescent="0.2">
      <c r="C5093" s="252" t="s">
        <v>165</v>
      </c>
      <c r="D5093" s="119" t="s">
        <v>218</v>
      </c>
      <c r="F5093" s="12"/>
      <c r="H5093" s="797"/>
      <c r="K5093" s="164"/>
      <c r="Q5093" s="16"/>
      <c r="R5093" s="800">
        <v>0</v>
      </c>
      <c r="S5093" s="800">
        <v>0</v>
      </c>
      <c r="T5093" s="800">
        <v>0</v>
      </c>
      <c r="U5093" s="800">
        <v>0</v>
      </c>
      <c r="V5093" s="800">
        <v>0</v>
      </c>
      <c r="W5093" s="800">
        <v>0</v>
      </c>
      <c r="X5093" s="800">
        <v>0</v>
      </c>
      <c r="Y5093" s="800">
        <v>0</v>
      </c>
      <c r="Z5093" s="800">
        <v>0</v>
      </c>
      <c r="AA5093" s="800">
        <v>0</v>
      </c>
      <c r="AB5093" s="800">
        <v>0</v>
      </c>
      <c r="AC5093" s="800">
        <v>0</v>
      </c>
      <c r="AD5093" s="800">
        <v>0</v>
      </c>
      <c r="AE5093" s="800">
        <v>0</v>
      </c>
      <c r="AF5093" s="800">
        <v>0</v>
      </c>
      <c r="AG5093" s="800">
        <v>0</v>
      </c>
      <c r="AH5093" s="800">
        <v>0</v>
      </c>
      <c r="AI5093" s="800">
        <v>0</v>
      </c>
      <c r="AK5093" s="199"/>
      <c r="AM5093" s="11"/>
      <c r="AN5093" s="15"/>
      <c r="AO5093" s="11"/>
      <c r="AP5093" s="11"/>
    </row>
    <row r="5094" spans="3:42" outlineLevel="2" x14ac:dyDescent="0.2">
      <c r="C5094" s="252" t="s">
        <v>165</v>
      </c>
      <c r="D5094" s="119" t="s">
        <v>218</v>
      </c>
      <c r="F5094" s="794" t="s">
        <v>616</v>
      </c>
      <c r="AK5094" s="199"/>
      <c r="AM5094" s="11"/>
      <c r="AN5094" s="15"/>
      <c r="AO5094" s="11"/>
      <c r="AP5094" s="11"/>
    </row>
    <row r="5095" spans="3:42" outlineLevel="2" x14ac:dyDescent="0.2">
      <c r="C5095" s="252" t="s">
        <v>165</v>
      </c>
      <c r="D5095" s="119" t="s">
        <v>218</v>
      </c>
      <c r="F5095" s="761" t="s">
        <v>48</v>
      </c>
      <c r="G5095" s="75"/>
      <c r="H5095" s="796" t="s">
        <v>11</v>
      </c>
      <c r="I5095" s="228" t="s">
        <v>617</v>
      </c>
      <c r="J5095" s="75"/>
      <c r="K5095" s="741"/>
      <c r="L5095" s="75"/>
      <c r="M5095" s="75"/>
      <c r="N5095" s="75"/>
      <c r="O5095" s="75"/>
      <c r="P5095" s="75"/>
      <c r="Q5095" s="128" t="s">
        <v>110</v>
      </c>
      <c r="R5095" s="299">
        <v>0</v>
      </c>
      <c r="S5095" s="300">
        <v>0</v>
      </c>
      <c r="T5095" s="300">
        <v>0</v>
      </c>
      <c r="U5095" s="300">
        <v>0</v>
      </c>
      <c r="V5095" s="300">
        <v>0</v>
      </c>
      <c r="W5095" s="301">
        <v>0</v>
      </c>
      <c r="X5095" s="300">
        <v>0</v>
      </c>
      <c r="Y5095" s="300">
        <v>0</v>
      </c>
      <c r="Z5095" s="300">
        <v>0</v>
      </c>
      <c r="AA5095" s="300">
        <v>0</v>
      </c>
      <c r="AB5095" s="302">
        <v>0</v>
      </c>
      <c r="AC5095" s="302">
        <v>0</v>
      </c>
      <c r="AD5095" s="302">
        <v>0</v>
      </c>
      <c r="AE5095" s="302">
        <v>0</v>
      </c>
      <c r="AF5095" s="302">
        <v>0</v>
      </c>
      <c r="AG5095" s="302">
        <v>0</v>
      </c>
      <c r="AH5095" s="348">
        <v>0</v>
      </c>
      <c r="AI5095" s="348">
        <v>0</v>
      </c>
      <c r="AK5095" s="199"/>
      <c r="AM5095" s="11"/>
      <c r="AN5095" s="15"/>
      <c r="AO5095" s="11"/>
      <c r="AP5095" s="11"/>
    </row>
    <row r="5096" spans="3:42" outlineLevel="2" x14ac:dyDescent="0.2">
      <c r="C5096" s="252" t="s">
        <v>165</v>
      </c>
      <c r="D5096" s="119" t="s">
        <v>218</v>
      </c>
      <c r="F5096" s="767" t="s">
        <v>55</v>
      </c>
      <c r="H5096" s="797" t="s">
        <v>11</v>
      </c>
      <c r="I5096" s="234" t="s">
        <v>617</v>
      </c>
      <c r="K5096" s="164"/>
      <c r="Q5096" s="135" t="s">
        <v>110</v>
      </c>
      <c r="R5096" s="314">
        <v>0</v>
      </c>
      <c r="S5096" s="315">
        <v>0</v>
      </c>
      <c r="T5096" s="315">
        <v>0</v>
      </c>
      <c r="U5096" s="315">
        <v>0</v>
      </c>
      <c r="V5096" s="315">
        <v>0</v>
      </c>
      <c r="W5096" s="316">
        <v>0</v>
      </c>
      <c r="X5096" s="315">
        <v>0</v>
      </c>
      <c r="Y5096" s="315">
        <v>0</v>
      </c>
      <c r="Z5096" s="315">
        <v>0</v>
      </c>
      <c r="AA5096" s="315">
        <v>0</v>
      </c>
      <c r="AB5096" s="5">
        <v>0</v>
      </c>
      <c r="AC5096" s="5">
        <v>0</v>
      </c>
      <c r="AD5096" s="5">
        <v>0</v>
      </c>
      <c r="AE5096" s="5">
        <v>0</v>
      </c>
      <c r="AF5096" s="5">
        <v>0</v>
      </c>
      <c r="AG5096" s="5">
        <v>0</v>
      </c>
      <c r="AH5096" s="350">
        <v>0</v>
      </c>
      <c r="AI5096" s="350">
        <v>0</v>
      </c>
      <c r="AK5096" s="199"/>
      <c r="AM5096" s="11"/>
      <c r="AN5096" s="15"/>
      <c r="AO5096" s="11"/>
      <c r="AP5096" s="11"/>
    </row>
    <row r="5097" spans="3:42" outlineLevel="2" x14ac:dyDescent="0.2">
      <c r="C5097" s="252" t="s">
        <v>165</v>
      </c>
      <c r="D5097" s="119" t="s">
        <v>218</v>
      </c>
      <c r="F5097" s="783" t="s">
        <v>57</v>
      </c>
      <c r="G5097" s="83"/>
      <c r="H5097" s="798" t="s">
        <v>11</v>
      </c>
      <c r="I5097" s="240" t="s">
        <v>617</v>
      </c>
      <c r="J5097" s="83"/>
      <c r="K5097" s="736"/>
      <c r="L5097" s="83"/>
      <c r="M5097" s="83"/>
      <c r="N5097" s="83"/>
      <c r="O5097" s="83"/>
      <c r="P5097" s="83"/>
      <c r="Q5097" s="143" t="s">
        <v>110</v>
      </c>
      <c r="R5097" s="304">
        <v>0</v>
      </c>
      <c r="S5097" s="305">
        <v>0</v>
      </c>
      <c r="T5097" s="305">
        <v>0</v>
      </c>
      <c r="U5097" s="305">
        <v>0</v>
      </c>
      <c r="V5097" s="305">
        <v>0</v>
      </c>
      <c r="W5097" s="306">
        <v>0</v>
      </c>
      <c r="X5097" s="305">
        <v>0</v>
      </c>
      <c r="Y5097" s="305">
        <v>0</v>
      </c>
      <c r="Z5097" s="305">
        <v>0</v>
      </c>
      <c r="AA5097" s="305">
        <v>0</v>
      </c>
      <c r="AB5097" s="307">
        <v>0</v>
      </c>
      <c r="AC5097" s="307">
        <v>0</v>
      </c>
      <c r="AD5097" s="307">
        <v>0</v>
      </c>
      <c r="AE5097" s="307">
        <v>0</v>
      </c>
      <c r="AF5097" s="307">
        <v>0</v>
      </c>
      <c r="AG5097" s="307">
        <v>0</v>
      </c>
      <c r="AH5097" s="362">
        <v>0</v>
      </c>
      <c r="AI5097" s="362">
        <v>0</v>
      </c>
      <c r="AK5097" s="199"/>
      <c r="AM5097" s="11"/>
      <c r="AN5097" s="15"/>
      <c r="AO5097" s="11"/>
      <c r="AP5097" s="11"/>
    </row>
    <row r="5098" spans="3:42" outlineLevel="2" x14ac:dyDescent="0.2">
      <c r="C5098" s="252" t="s">
        <v>165</v>
      </c>
      <c r="D5098" s="119" t="s">
        <v>218</v>
      </c>
      <c r="F5098" s="802" t="s">
        <v>626</v>
      </c>
      <c r="R5098" s="800">
        <v>0</v>
      </c>
      <c r="S5098" s="800">
        <v>0</v>
      </c>
      <c r="T5098" s="800">
        <v>0</v>
      </c>
      <c r="U5098" s="800">
        <v>0</v>
      </c>
      <c r="V5098" s="800">
        <v>0</v>
      </c>
      <c r="W5098" s="800">
        <v>0</v>
      </c>
      <c r="X5098" s="800">
        <v>0</v>
      </c>
      <c r="Y5098" s="800">
        <v>0</v>
      </c>
      <c r="Z5098" s="800">
        <v>0</v>
      </c>
      <c r="AA5098" s="800">
        <v>0</v>
      </c>
      <c r="AB5098" s="800">
        <v>0</v>
      </c>
      <c r="AC5098" s="800">
        <v>0</v>
      </c>
      <c r="AD5098" s="800">
        <v>0</v>
      </c>
      <c r="AE5098" s="800">
        <v>0</v>
      </c>
      <c r="AF5098" s="800">
        <v>0</v>
      </c>
      <c r="AG5098" s="800">
        <v>0</v>
      </c>
      <c r="AH5098" s="800">
        <v>0</v>
      </c>
      <c r="AI5098" s="800">
        <v>0</v>
      </c>
      <c r="AK5098" s="199"/>
      <c r="AM5098" s="11"/>
      <c r="AN5098" s="15"/>
      <c r="AO5098" s="11"/>
      <c r="AP5098" s="11"/>
    </row>
    <row r="5099" spans="3:42" outlineLevel="2" x14ac:dyDescent="0.2">
      <c r="C5099" s="252" t="s">
        <v>165</v>
      </c>
      <c r="D5099" s="119" t="s">
        <v>218</v>
      </c>
      <c r="R5099" s="5"/>
      <c r="S5099" s="5"/>
      <c r="T5099" s="5"/>
      <c r="U5099" s="5"/>
      <c r="V5099" s="5"/>
      <c r="W5099" s="5"/>
      <c r="X5099" s="5"/>
      <c r="Y5099" s="5"/>
      <c r="AK5099" s="199"/>
      <c r="AM5099" s="11"/>
      <c r="AN5099" s="15"/>
      <c r="AO5099" s="11"/>
      <c r="AP5099" s="11"/>
    </row>
    <row r="5100" spans="3:42" outlineLevel="2" x14ac:dyDescent="0.2">
      <c r="C5100" s="252" t="s">
        <v>165</v>
      </c>
      <c r="D5100" s="119" t="s">
        <v>218</v>
      </c>
      <c r="F5100" s="789" t="s">
        <v>627</v>
      </c>
      <c r="G5100" s="790"/>
      <c r="H5100" s="803"/>
      <c r="I5100" s="790"/>
      <c r="J5100" s="790"/>
      <c r="K5100" s="792"/>
      <c r="L5100" s="789"/>
      <c r="M5100" s="789"/>
      <c r="N5100" s="789"/>
      <c r="O5100" s="789"/>
      <c r="P5100" s="789"/>
      <c r="Q5100" s="792"/>
      <c r="R5100" s="793"/>
      <c r="S5100" s="793"/>
      <c r="T5100" s="793"/>
      <c r="U5100" s="793"/>
      <c r="V5100" s="793"/>
      <c r="W5100" s="793"/>
      <c r="X5100" s="793"/>
      <c r="Y5100" s="793"/>
      <c r="Z5100" s="793"/>
      <c r="AA5100" s="793"/>
      <c r="AB5100" s="793"/>
      <c r="AC5100" s="793"/>
      <c r="AD5100" s="793"/>
      <c r="AE5100" s="793"/>
      <c r="AF5100" s="793"/>
      <c r="AG5100" s="793"/>
      <c r="AH5100" s="789"/>
      <c r="AI5100" s="789"/>
      <c r="AK5100" s="199"/>
      <c r="AM5100" s="11"/>
      <c r="AN5100" s="15"/>
      <c r="AO5100" s="11"/>
      <c r="AP5100" s="11"/>
    </row>
    <row r="5101" spans="3:42" outlineLevel="2" x14ac:dyDescent="0.2">
      <c r="C5101" s="252" t="s">
        <v>165</v>
      </c>
      <c r="D5101" s="119" t="s">
        <v>218</v>
      </c>
      <c r="F5101" t="s">
        <v>620</v>
      </c>
      <c r="AK5101" s="199"/>
      <c r="AM5101" s="11"/>
      <c r="AN5101" s="15"/>
      <c r="AO5101" s="11"/>
      <c r="AP5101" s="11"/>
    </row>
    <row r="5102" spans="3:42" outlineLevel="2" x14ac:dyDescent="0.2">
      <c r="C5102" s="252" t="s">
        <v>165</v>
      </c>
      <c r="D5102" s="119" t="s">
        <v>218</v>
      </c>
      <c r="F5102" s="761" t="s">
        <v>48</v>
      </c>
      <c r="G5102" s="75"/>
      <c r="H5102" s="796" t="s">
        <v>628</v>
      </c>
      <c r="I5102" s="801"/>
      <c r="J5102" s="75"/>
      <c r="K5102" s="741"/>
      <c r="L5102" s="75"/>
      <c r="M5102" s="75"/>
      <c r="N5102" s="75"/>
      <c r="O5102" s="75"/>
      <c r="P5102" s="75"/>
      <c r="Q5102" s="128" t="s">
        <v>536</v>
      </c>
      <c r="R5102" s="804">
        <v>0</v>
      </c>
      <c r="S5102" s="805">
        <v>0</v>
      </c>
      <c r="T5102" s="805">
        <v>0</v>
      </c>
      <c r="U5102" s="805">
        <v>0</v>
      </c>
      <c r="V5102" s="805">
        <v>0</v>
      </c>
      <c r="W5102" s="806">
        <v>0</v>
      </c>
      <c r="X5102" s="805">
        <v>0</v>
      </c>
      <c r="Y5102" s="805">
        <v>0</v>
      </c>
      <c r="Z5102" s="805">
        <v>0</v>
      </c>
      <c r="AA5102" s="805">
        <v>0</v>
      </c>
      <c r="AB5102" s="805">
        <v>0</v>
      </c>
      <c r="AC5102" s="805">
        <v>0</v>
      </c>
      <c r="AD5102" s="805">
        <v>0</v>
      </c>
      <c r="AE5102" s="805">
        <v>0</v>
      </c>
      <c r="AF5102" s="805">
        <v>0</v>
      </c>
      <c r="AG5102" s="805">
        <v>0</v>
      </c>
      <c r="AH5102" s="808">
        <v>0</v>
      </c>
      <c r="AI5102" s="808">
        <v>0</v>
      </c>
      <c r="AK5102" s="199"/>
      <c r="AM5102" s="11"/>
      <c r="AN5102" s="15"/>
      <c r="AO5102" s="11"/>
      <c r="AP5102" s="11"/>
    </row>
    <row r="5103" spans="3:42" outlineLevel="2" x14ac:dyDescent="0.2">
      <c r="C5103" s="252" t="s">
        <v>165</v>
      </c>
      <c r="D5103" s="119" t="s">
        <v>218</v>
      </c>
      <c r="F5103" s="767" t="s">
        <v>55</v>
      </c>
      <c r="H5103" s="797" t="s">
        <v>628</v>
      </c>
      <c r="K5103" s="164"/>
      <c r="Q5103" s="135" t="s">
        <v>536</v>
      </c>
      <c r="R5103" s="809">
        <v>0</v>
      </c>
      <c r="S5103" s="810">
        <v>0</v>
      </c>
      <c r="T5103" s="810">
        <v>0</v>
      </c>
      <c r="U5103" s="810">
        <v>0</v>
      </c>
      <c r="V5103" s="810">
        <v>0</v>
      </c>
      <c r="W5103" s="811">
        <v>0</v>
      </c>
      <c r="X5103" s="810">
        <v>0</v>
      </c>
      <c r="Y5103" s="810">
        <v>0</v>
      </c>
      <c r="Z5103" s="810">
        <v>0</v>
      </c>
      <c r="AA5103" s="810">
        <v>0</v>
      </c>
      <c r="AB5103" s="810">
        <v>0</v>
      </c>
      <c r="AC5103" s="810">
        <v>0</v>
      </c>
      <c r="AD5103" s="810">
        <v>0</v>
      </c>
      <c r="AE5103" s="810">
        <v>0</v>
      </c>
      <c r="AF5103" s="810">
        <v>0</v>
      </c>
      <c r="AG5103" s="810">
        <v>0</v>
      </c>
      <c r="AH5103" s="812">
        <v>0</v>
      </c>
      <c r="AI5103" s="812">
        <v>0</v>
      </c>
      <c r="AK5103" s="199"/>
      <c r="AM5103" s="11"/>
      <c r="AN5103" s="15"/>
      <c r="AO5103" s="11"/>
      <c r="AP5103" s="11"/>
    </row>
    <row r="5104" spans="3:42" outlineLevel="2" x14ac:dyDescent="0.2">
      <c r="C5104" s="252" t="s">
        <v>165</v>
      </c>
      <c r="D5104" s="119" t="s">
        <v>218</v>
      </c>
      <c r="F5104" s="783" t="s">
        <v>57</v>
      </c>
      <c r="G5104" s="83"/>
      <c r="H5104" s="798" t="s">
        <v>628</v>
      </c>
      <c r="I5104" s="799"/>
      <c r="J5104" s="83"/>
      <c r="K5104" s="736"/>
      <c r="L5104" s="83"/>
      <c r="M5104" s="83"/>
      <c r="N5104" s="83"/>
      <c r="O5104" s="83"/>
      <c r="P5104" s="83"/>
      <c r="Q5104" s="143" t="s">
        <v>536</v>
      </c>
      <c r="R5104" s="813">
        <v>0</v>
      </c>
      <c r="S5104" s="814">
        <v>0</v>
      </c>
      <c r="T5104" s="814">
        <v>0</v>
      </c>
      <c r="U5104" s="814">
        <v>0</v>
      </c>
      <c r="V5104" s="814">
        <v>0</v>
      </c>
      <c r="W5104" s="815">
        <v>0</v>
      </c>
      <c r="X5104" s="814">
        <v>0</v>
      </c>
      <c r="Y5104" s="814">
        <v>0</v>
      </c>
      <c r="Z5104" s="814">
        <v>0</v>
      </c>
      <c r="AA5104" s="814">
        <v>0</v>
      </c>
      <c r="AB5104" s="814">
        <v>0</v>
      </c>
      <c r="AC5104" s="814">
        <v>0</v>
      </c>
      <c r="AD5104" s="814">
        <v>0</v>
      </c>
      <c r="AE5104" s="814">
        <v>0</v>
      </c>
      <c r="AF5104" s="814">
        <v>0</v>
      </c>
      <c r="AG5104" s="814">
        <v>0</v>
      </c>
      <c r="AH5104" s="816">
        <v>0</v>
      </c>
      <c r="AI5104" s="816">
        <v>0</v>
      </c>
      <c r="AK5104" s="199"/>
      <c r="AM5104" s="11"/>
      <c r="AN5104" s="15"/>
      <c r="AO5104" s="11"/>
      <c r="AP5104" s="11"/>
    </row>
    <row r="5105" spans="3:42" outlineLevel="2" x14ac:dyDescent="0.2">
      <c r="C5105" s="252" t="s">
        <v>165</v>
      </c>
      <c r="D5105" s="119" t="s">
        <v>218</v>
      </c>
      <c r="AK5105" s="199"/>
      <c r="AM5105" s="11"/>
      <c r="AN5105" s="15"/>
      <c r="AO5105" s="11"/>
      <c r="AP5105" s="11"/>
    </row>
    <row r="5106" spans="3:42" outlineLevel="1" x14ac:dyDescent="0.2">
      <c r="C5106" s="252" t="s">
        <v>165</v>
      </c>
      <c r="D5106" s="119" t="s">
        <v>218</v>
      </c>
      <c r="F5106" s="121" t="s">
        <v>629</v>
      </c>
      <c r="G5106" s="756"/>
      <c r="H5106" s="757"/>
      <c r="I5106" s="788"/>
      <c r="J5106" s="756"/>
      <c r="K5106" s="758"/>
      <c r="L5106" s="759"/>
      <c r="M5106" s="759"/>
      <c r="N5106" s="759"/>
      <c r="O5106" s="759"/>
      <c r="P5106" s="759"/>
      <c r="Q5106" s="758"/>
      <c r="R5106" s="760"/>
      <c r="S5106" s="760"/>
      <c r="T5106" s="760"/>
      <c r="U5106" s="760"/>
      <c r="V5106" s="760"/>
      <c r="W5106" s="760"/>
      <c r="X5106" s="760"/>
      <c r="Y5106" s="760"/>
      <c r="Z5106" s="760"/>
      <c r="AA5106" s="760"/>
      <c r="AB5106" s="760"/>
      <c r="AC5106" s="760"/>
      <c r="AD5106" s="760"/>
      <c r="AE5106" s="760"/>
      <c r="AF5106" s="760"/>
      <c r="AG5106" s="760"/>
      <c r="AH5106" s="759"/>
      <c r="AI5106" s="759"/>
      <c r="AK5106" s="199"/>
      <c r="AM5106" s="11"/>
      <c r="AN5106" s="15"/>
      <c r="AO5106" s="11"/>
      <c r="AP5106" s="11"/>
    </row>
    <row r="5107" spans="3:42" outlineLevel="2" x14ac:dyDescent="0.2">
      <c r="C5107" s="252" t="s">
        <v>165</v>
      </c>
      <c r="D5107" s="119" t="s">
        <v>218</v>
      </c>
      <c r="F5107" s="789" t="s">
        <v>630</v>
      </c>
      <c r="G5107" s="790"/>
      <c r="H5107" s="803"/>
      <c r="I5107" s="791"/>
      <c r="J5107" s="790"/>
      <c r="K5107" s="792"/>
      <c r="L5107" s="789"/>
      <c r="M5107" s="789"/>
      <c r="N5107" s="789"/>
      <c r="O5107" s="789"/>
      <c r="P5107" s="789"/>
      <c r="Q5107" s="792"/>
      <c r="R5107" s="793"/>
      <c r="S5107" s="793"/>
      <c r="T5107" s="793"/>
      <c r="U5107" s="793"/>
      <c r="V5107" s="793"/>
      <c r="W5107" s="793"/>
      <c r="X5107" s="793"/>
      <c r="Y5107" s="793"/>
      <c r="Z5107" s="793"/>
      <c r="AA5107" s="793"/>
      <c r="AB5107" s="793"/>
      <c r="AC5107" s="793"/>
      <c r="AD5107" s="793"/>
      <c r="AE5107" s="793"/>
      <c r="AF5107" s="793"/>
      <c r="AG5107" s="793"/>
      <c r="AH5107" s="789"/>
      <c r="AI5107" s="789"/>
      <c r="AK5107" s="199"/>
      <c r="AM5107" s="11"/>
      <c r="AN5107" s="15"/>
      <c r="AO5107" s="11"/>
      <c r="AP5107" s="11"/>
    </row>
    <row r="5108" spans="3:42" outlineLevel="2" x14ac:dyDescent="0.2">
      <c r="C5108" s="252" t="s">
        <v>165</v>
      </c>
      <c r="D5108" s="119" t="s">
        <v>218</v>
      </c>
      <c r="F5108" s="794" t="s">
        <v>610</v>
      </c>
      <c r="H5108" s="795"/>
      <c r="AK5108" s="199"/>
      <c r="AM5108" s="11"/>
      <c r="AN5108" s="15"/>
      <c r="AO5108" s="11"/>
      <c r="AP5108" s="11"/>
    </row>
    <row r="5109" spans="3:42" outlineLevel="2" x14ac:dyDescent="0.2">
      <c r="C5109" s="252" t="s">
        <v>165</v>
      </c>
      <c r="D5109" s="119" t="s">
        <v>218</v>
      </c>
      <c r="F5109" s="761" t="s">
        <v>62</v>
      </c>
      <c r="G5109" s="75"/>
      <c r="H5109" s="796" t="s">
        <v>580</v>
      </c>
      <c r="I5109" s="796" t="s">
        <v>611</v>
      </c>
      <c r="J5109" s="75"/>
      <c r="K5109" s="741"/>
      <c r="L5109" s="75"/>
      <c r="M5109" s="75"/>
      <c r="N5109" s="75"/>
      <c r="O5109" s="75"/>
      <c r="P5109" s="75"/>
      <c r="Q5109" s="128" t="s">
        <v>110</v>
      </c>
      <c r="R5109" s="299">
        <v>0</v>
      </c>
      <c r="S5109" s="300">
        <v>0</v>
      </c>
      <c r="T5109" s="300">
        <v>0</v>
      </c>
      <c r="U5109" s="300">
        <v>0</v>
      </c>
      <c r="V5109" s="300">
        <v>0</v>
      </c>
      <c r="W5109" s="301">
        <v>0</v>
      </c>
      <c r="X5109" s="300">
        <v>0</v>
      </c>
      <c r="Y5109" s="300">
        <v>0</v>
      </c>
      <c r="Z5109" s="300">
        <v>0</v>
      </c>
      <c r="AA5109" s="300">
        <v>0</v>
      </c>
      <c r="AB5109" s="302">
        <v>0</v>
      </c>
      <c r="AC5109" s="302">
        <v>0</v>
      </c>
      <c r="AD5109" s="302">
        <v>0</v>
      </c>
      <c r="AE5109" s="302">
        <v>0</v>
      </c>
      <c r="AF5109" s="302">
        <v>0</v>
      </c>
      <c r="AG5109" s="302">
        <v>0</v>
      </c>
      <c r="AH5109" s="348">
        <v>0</v>
      </c>
      <c r="AI5109" s="348">
        <v>0</v>
      </c>
      <c r="AK5109" s="199"/>
      <c r="AM5109" s="11"/>
      <c r="AN5109" s="15"/>
      <c r="AO5109" s="11"/>
      <c r="AP5109" s="11"/>
    </row>
    <row r="5110" spans="3:42" outlineLevel="2" x14ac:dyDescent="0.2">
      <c r="C5110" s="252" t="s">
        <v>165</v>
      </c>
      <c r="D5110" s="119" t="s">
        <v>218</v>
      </c>
      <c r="F5110" s="767" t="s">
        <v>188</v>
      </c>
      <c r="H5110" s="797" t="s">
        <v>580</v>
      </c>
      <c r="I5110" s="797" t="s">
        <v>612</v>
      </c>
      <c r="K5110" s="164"/>
      <c r="Q5110" s="135" t="s">
        <v>110</v>
      </c>
      <c r="R5110" s="314">
        <v>0</v>
      </c>
      <c r="S5110" s="315">
        <v>0</v>
      </c>
      <c r="T5110" s="315">
        <v>0</v>
      </c>
      <c r="U5110" s="315">
        <v>0</v>
      </c>
      <c r="V5110" s="315">
        <v>0</v>
      </c>
      <c r="W5110" s="316">
        <v>0</v>
      </c>
      <c r="X5110" s="315">
        <v>0</v>
      </c>
      <c r="Y5110" s="315">
        <v>0</v>
      </c>
      <c r="Z5110" s="315">
        <v>0</v>
      </c>
      <c r="AA5110" s="315">
        <v>0</v>
      </c>
      <c r="AB5110" s="5">
        <v>0</v>
      </c>
      <c r="AC5110" s="5">
        <v>0</v>
      </c>
      <c r="AD5110" s="5">
        <v>0</v>
      </c>
      <c r="AE5110" s="5">
        <v>0</v>
      </c>
      <c r="AF5110" s="5">
        <v>0</v>
      </c>
      <c r="AG5110" s="5">
        <v>0</v>
      </c>
      <c r="AH5110" s="350">
        <v>0</v>
      </c>
      <c r="AI5110" s="350">
        <v>0</v>
      </c>
      <c r="AK5110" s="199"/>
      <c r="AM5110" s="11"/>
      <c r="AN5110" s="15"/>
      <c r="AO5110" s="11"/>
      <c r="AP5110" s="11"/>
    </row>
    <row r="5111" spans="3:42" outlineLevel="2" x14ac:dyDescent="0.2">
      <c r="C5111" s="252" t="s">
        <v>165</v>
      </c>
      <c r="D5111" s="119" t="s">
        <v>218</v>
      </c>
      <c r="F5111" s="767" t="s">
        <v>613</v>
      </c>
      <c r="H5111" s="797" t="s">
        <v>580</v>
      </c>
      <c r="I5111" s="234" t="s">
        <v>614</v>
      </c>
      <c r="K5111" s="164"/>
      <c r="Q5111" s="135" t="s">
        <v>110</v>
      </c>
      <c r="R5111" s="314">
        <v>0</v>
      </c>
      <c r="S5111" s="315">
        <v>0</v>
      </c>
      <c r="T5111" s="315">
        <v>0</v>
      </c>
      <c r="U5111" s="315">
        <v>0</v>
      </c>
      <c r="V5111" s="315">
        <v>0</v>
      </c>
      <c r="W5111" s="316">
        <v>0</v>
      </c>
      <c r="X5111" s="315">
        <v>0</v>
      </c>
      <c r="Y5111" s="315">
        <v>0</v>
      </c>
      <c r="Z5111" s="315">
        <v>0</v>
      </c>
      <c r="AA5111" s="315">
        <v>0</v>
      </c>
      <c r="AB5111" s="5">
        <v>0</v>
      </c>
      <c r="AC5111" s="5">
        <v>0</v>
      </c>
      <c r="AD5111" s="5">
        <v>0</v>
      </c>
      <c r="AE5111" s="5">
        <v>0</v>
      </c>
      <c r="AF5111" s="5">
        <v>0</v>
      </c>
      <c r="AG5111" s="5">
        <v>0</v>
      </c>
      <c r="AH5111" s="350">
        <v>0</v>
      </c>
      <c r="AI5111" s="350">
        <v>0</v>
      </c>
      <c r="AK5111" s="199"/>
      <c r="AM5111" s="11"/>
      <c r="AN5111" s="15"/>
      <c r="AO5111" s="11"/>
      <c r="AP5111" s="11"/>
    </row>
    <row r="5112" spans="3:42" outlineLevel="2" x14ac:dyDescent="0.2">
      <c r="C5112" s="252" t="s">
        <v>165</v>
      </c>
      <c r="D5112" s="119" t="s">
        <v>218</v>
      </c>
      <c r="F5112" s="783" t="s">
        <v>57</v>
      </c>
      <c r="G5112" s="83"/>
      <c r="H5112" s="798" t="s">
        <v>580</v>
      </c>
      <c r="I5112" s="799"/>
      <c r="J5112" s="83"/>
      <c r="K5112" s="736"/>
      <c r="L5112" s="83"/>
      <c r="M5112" s="83"/>
      <c r="N5112" s="83"/>
      <c r="O5112" s="83"/>
      <c r="P5112" s="83"/>
      <c r="Q5112" s="143" t="s">
        <v>110</v>
      </c>
      <c r="R5112" s="304">
        <v>0</v>
      </c>
      <c r="S5112" s="305">
        <v>0</v>
      </c>
      <c r="T5112" s="305">
        <v>0</v>
      </c>
      <c r="U5112" s="305">
        <v>0</v>
      </c>
      <c r="V5112" s="305">
        <v>0</v>
      </c>
      <c r="W5112" s="306">
        <v>0</v>
      </c>
      <c r="X5112" s="305">
        <v>0</v>
      </c>
      <c r="Y5112" s="305">
        <v>0</v>
      </c>
      <c r="Z5112" s="305">
        <v>0</v>
      </c>
      <c r="AA5112" s="305">
        <v>0</v>
      </c>
      <c r="AB5112" s="307">
        <v>0</v>
      </c>
      <c r="AC5112" s="307">
        <v>0</v>
      </c>
      <c r="AD5112" s="307">
        <v>0</v>
      </c>
      <c r="AE5112" s="307">
        <v>0</v>
      </c>
      <c r="AF5112" s="307">
        <v>0</v>
      </c>
      <c r="AG5112" s="307">
        <v>0</v>
      </c>
      <c r="AH5112" s="362">
        <v>0</v>
      </c>
      <c r="AI5112" s="362">
        <v>0</v>
      </c>
      <c r="AK5112" s="199"/>
      <c r="AM5112" s="11"/>
      <c r="AN5112" s="15"/>
      <c r="AO5112" s="11"/>
      <c r="AP5112" s="11"/>
    </row>
    <row r="5113" spans="3:42" outlineLevel="2" x14ac:dyDescent="0.2">
      <c r="C5113" s="252" t="s">
        <v>165</v>
      </c>
      <c r="D5113" s="119" t="s">
        <v>218</v>
      </c>
      <c r="F5113" s="12"/>
      <c r="H5113" s="234"/>
      <c r="K5113" s="164"/>
      <c r="Q5113" s="16"/>
      <c r="R5113" s="800">
        <v>0</v>
      </c>
      <c r="S5113" s="800">
        <v>0</v>
      </c>
      <c r="T5113" s="800">
        <v>0</v>
      </c>
      <c r="U5113" s="800">
        <v>0</v>
      </c>
      <c r="V5113" s="800">
        <v>0</v>
      </c>
      <c r="W5113" s="800">
        <v>0</v>
      </c>
      <c r="X5113" s="800">
        <v>0</v>
      </c>
      <c r="Y5113" s="800">
        <v>0</v>
      </c>
      <c r="Z5113" s="800">
        <v>0</v>
      </c>
      <c r="AA5113" s="800">
        <v>0</v>
      </c>
      <c r="AB5113" s="800">
        <v>0</v>
      </c>
      <c r="AC5113" s="800">
        <v>0</v>
      </c>
      <c r="AD5113" s="800">
        <v>0</v>
      </c>
      <c r="AE5113" s="800">
        <v>0</v>
      </c>
      <c r="AF5113" s="800">
        <v>0</v>
      </c>
      <c r="AG5113" s="800">
        <v>0</v>
      </c>
      <c r="AH5113" s="800">
        <v>0</v>
      </c>
      <c r="AI5113" s="800">
        <v>0</v>
      </c>
      <c r="AK5113" s="199"/>
      <c r="AM5113" s="11"/>
      <c r="AN5113" s="15"/>
      <c r="AO5113" s="11"/>
      <c r="AP5113" s="11"/>
    </row>
    <row r="5114" spans="3:42" outlineLevel="2" x14ac:dyDescent="0.2">
      <c r="C5114" s="252" t="s">
        <v>165</v>
      </c>
      <c r="D5114" s="119" t="s">
        <v>218</v>
      </c>
      <c r="F5114" s="794" t="s">
        <v>615</v>
      </c>
      <c r="AK5114" s="199"/>
      <c r="AM5114" s="11"/>
      <c r="AN5114" s="15"/>
      <c r="AO5114" s="11"/>
      <c r="AP5114" s="11"/>
    </row>
    <row r="5115" spans="3:42" outlineLevel="2" x14ac:dyDescent="0.2">
      <c r="C5115" s="252" t="s">
        <v>165</v>
      </c>
      <c r="D5115" s="119" t="s">
        <v>218</v>
      </c>
      <c r="F5115" s="761" t="s">
        <v>48</v>
      </c>
      <c r="G5115" s="75"/>
      <c r="H5115" s="796" t="s">
        <v>580</v>
      </c>
      <c r="I5115" s="801"/>
      <c r="J5115" s="75"/>
      <c r="K5115" s="741"/>
      <c r="L5115" s="75"/>
      <c r="M5115" s="75"/>
      <c r="N5115" s="75"/>
      <c r="O5115" s="75"/>
      <c r="P5115" s="75"/>
      <c r="Q5115" s="128" t="s">
        <v>110</v>
      </c>
      <c r="R5115" s="299">
        <v>0</v>
      </c>
      <c r="S5115" s="300">
        <v>0</v>
      </c>
      <c r="T5115" s="300">
        <v>0</v>
      </c>
      <c r="U5115" s="300">
        <v>0</v>
      </c>
      <c r="V5115" s="300">
        <v>0</v>
      </c>
      <c r="W5115" s="301">
        <v>0</v>
      </c>
      <c r="X5115" s="300">
        <v>0</v>
      </c>
      <c r="Y5115" s="300">
        <v>0</v>
      </c>
      <c r="Z5115" s="300">
        <v>0</v>
      </c>
      <c r="AA5115" s="300">
        <v>0</v>
      </c>
      <c r="AB5115" s="302">
        <v>0</v>
      </c>
      <c r="AC5115" s="302">
        <v>0</v>
      </c>
      <c r="AD5115" s="302">
        <v>0</v>
      </c>
      <c r="AE5115" s="302">
        <v>0</v>
      </c>
      <c r="AF5115" s="302">
        <v>0</v>
      </c>
      <c r="AG5115" s="302">
        <v>0</v>
      </c>
      <c r="AH5115" s="348">
        <v>0</v>
      </c>
      <c r="AI5115" s="348">
        <v>0</v>
      </c>
      <c r="AK5115" s="199"/>
      <c r="AM5115" s="11"/>
      <c r="AN5115" s="15"/>
      <c r="AO5115" s="11"/>
      <c r="AP5115" s="11"/>
    </row>
    <row r="5116" spans="3:42" outlineLevel="2" x14ac:dyDescent="0.2">
      <c r="C5116" s="252" t="s">
        <v>165</v>
      </c>
      <c r="D5116" s="119" t="s">
        <v>218</v>
      </c>
      <c r="F5116" s="767" t="s">
        <v>55</v>
      </c>
      <c r="H5116" s="797" t="s">
        <v>580</v>
      </c>
      <c r="K5116" s="164"/>
      <c r="Q5116" s="135" t="s">
        <v>110</v>
      </c>
      <c r="R5116" s="314">
        <v>0</v>
      </c>
      <c r="S5116" s="315">
        <v>0</v>
      </c>
      <c r="T5116" s="315">
        <v>0</v>
      </c>
      <c r="U5116" s="315">
        <v>0</v>
      </c>
      <c r="V5116" s="315">
        <v>0</v>
      </c>
      <c r="W5116" s="316">
        <v>0</v>
      </c>
      <c r="X5116" s="315">
        <v>0</v>
      </c>
      <c r="Y5116" s="315">
        <v>0</v>
      </c>
      <c r="Z5116" s="315">
        <v>0</v>
      </c>
      <c r="AA5116" s="315">
        <v>0</v>
      </c>
      <c r="AB5116" s="5">
        <v>0</v>
      </c>
      <c r="AC5116" s="5">
        <v>0</v>
      </c>
      <c r="AD5116" s="5">
        <v>0</v>
      </c>
      <c r="AE5116" s="5">
        <v>0</v>
      </c>
      <c r="AF5116" s="5">
        <v>0</v>
      </c>
      <c r="AG5116" s="5">
        <v>0</v>
      </c>
      <c r="AH5116" s="350">
        <v>0</v>
      </c>
      <c r="AI5116" s="350">
        <v>0</v>
      </c>
      <c r="AK5116" s="199"/>
      <c r="AM5116" s="11"/>
      <c r="AN5116" s="15"/>
      <c r="AO5116" s="11"/>
      <c r="AP5116" s="11"/>
    </row>
    <row r="5117" spans="3:42" outlineLevel="2" x14ac:dyDescent="0.2">
      <c r="C5117" s="252" t="s">
        <v>165</v>
      </c>
      <c r="D5117" s="119" t="s">
        <v>218</v>
      </c>
      <c r="F5117" s="783" t="s">
        <v>57</v>
      </c>
      <c r="G5117" s="83"/>
      <c r="H5117" s="798" t="s">
        <v>580</v>
      </c>
      <c r="I5117" s="799"/>
      <c r="J5117" s="83"/>
      <c r="K5117" s="736"/>
      <c r="L5117" s="83"/>
      <c r="M5117" s="83"/>
      <c r="N5117" s="83"/>
      <c r="O5117" s="83"/>
      <c r="P5117" s="83"/>
      <c r="Q5117" s="143" t="s">
        <v>110</v>
      </c>
      <c r="R5117" s="304">
        <v>0</v>
      </c>
      <c r="S5117" s="305">
        <v>0</v>
      </c>
      <c r="T5117" s="305">
        <v>0</v>
      </c>
      <c r="U5117" s="305">
        <v>0</v>
      </c>
      <c r="V5117" s="305">
        <v>0</v>
      </c>
      <c r="W5117" s="306">
        <v>0</v>
      </c>
      <c r="X5117" s="305">
        <v>0</v>
      </c>
      <c r="Y5117" s="305">
        <v>0</v>
      </c>
      <c r="Z5117" s="305">
        <v>0</v>
      </c>
      <c r="AA5117" s="305">
        <v>0</v>
      </c>
      <c r="AB5117" s="307">
        <v>0</v>
      </c>
      <c r="AC5117" s="307">
        <v>0</v>
      </c>
      <c r="AD5117" s="307">
        <v>0</v>
      </c>
      <c r="AE5117" s="307">
        <v>0</v>
      </c>
      <c r="AF5117" s="307">
        <v>0</v>
      </c>
      <c r="AG5117" s="307">
        <v>0</v>
      </c>
      <c r="AH5117" s="362">
        <v>0</v>
      </c>
      <c r="AI5117" s="362">
        <v>0</v>
      </c>
      <c r="AK5117" s="199"/>
      <c r="AM5117" s="11"/>
      <c r="AN5117" s="15"/>
      <c r="AO5117" s="11"/>
      <c r="AP5117" s="11"/>
    </row>
    <row r="5118" spans="3:42" outlineLevel="2" x14ac:dyDescent="0.2">
      <c r="C5118" s="252" t="s">
        <v>165</v>
      </c>
      <c r="D5118" s="119" t="s">
        <v>218</v>
      </c>
      <c r="F5118" s="12"/>
      <c r="H5118" s="164"/>
      <c r="K5118" s="164"/>
      <c r="Q5118" s="16"/>
      <c r="R5118" s="800">
        <v>0</v>
      </c>
      <c r="S5118" s="800">
        <v>0</v>
      </c>
      <c r="T5118" s="800">
        <v>0</v>
      </c>
      <c r="U5118" s="800">
        <v>0</v>
      </c>
      <c r="V5118" s="800">
        <v>0</v>
      </c>
      <c r="W5118" s="800">
        <v>0</v>
      </c>
      <c r="X5118" s="800">
        <v>0</v>
      </c>
      <c r="Y5118" s="800">
        <v>0</v>
      </c>
      <c r="Z5118" s="800">
        <v>0</v>
      </c>
      <c r="AA5118" s="800">
        <v>0</v>
      </c>
      <c r="AB5118" s="800">
        <v>0</v>
      </c>
      <c r="AC5118" s="800">
        <v>0</v>
      </c>
      <c r="AD5118" s="800">
        <v>0</v>
      </c>
      <c r="AE5118" s="800">
        <v>0</v>
      </c>
      <c r="AF5118" s="800">
        <v>0</v>
      </c>
      <c r="AG5118" s="800">
        <v>0</v>
      </c>
      <c r="AH5118" s="800">
        <v>0</v>
      </c>
      <c r="AI5118" s="800">
        <v>0</v>
      </c>
      <c r="AK5118" s="199"/>
      <c r="AM5118" s="11"/>
      <c r="AN5118" s="15"/>
      <c r="AO5118" s="11"/>
      <c r="AP5118" s="11"/>
    </row>
    <row r="5119" spans="3:42" outlineLevel="2" x14ac:dyDescent="0.2">
      <c r="C5119" s="252" t="s">
        <v>165</v>
      </c>
      <c r="D5119" s="119" t="s">
        <v>218</v>
      </c>
      <c r="F5119" s="794" t="s">
        <v>69</v>
      </c>
      <c r="AK5119" s="199"/>
      <c r="AM5119" s="11"/>
      <c r="AN5119" s="15"/>
      <c r="AO5119" s="11"/>
      <c r="AP5119" s="11"/>
    </row>
    <row r="5120" spans="3:42" outlineLevel="2" x14ac:dyDescent="0.2">
      <c r="C5120" s="252" t="s">
        <v>165</v>
      </c>
      <c r="D5120" s="119" t="s">
        <v>218</v>
      </c>
      <c r="F5120" s="761" t="s">
        <v>9</v>
      </c>
      <c r="G5120" s="75"/>
      <c r="H5120" s="796" t="s">
        <v>580</v>
      </c>
      <c r="I5120" s="801"/>
      <c r="J5120" s="75"/>
      <c r="K5120" s="741"/>
      <c r="L5120" s="75"/>
      <c r="M5120" s="75"/>
      <c r="N5120" s="75"/>
      <c r="O5120" s="75"/>
      <c r="P5120" s="75"/>
      <c r="Q5120" s="128" t="s">
        <v>110</v>
      </c>
      <c r="R5120" s="299">
        <v>0</v>
      </c>
      <c r="S5120" s="300">
        <v>0</v>
      </c>
      <c r="T5120" s="300">
        <v>0</v>
      </c>
      <c r="U5120" s="300">
        <v>0</v>
      </c>
      <c r="V5120" s="300">
        <v>0</v>
      </c>
      <c r="W5120" s="301">
        <v>0</v>
      </c>
      <c r="X5120" s="300">
        <v>0</v>
      </c>
      <c r="Y5120" s="300">
        <v>0</v>
      </c>
      <c r="Z5120" s="300">
        <v>0</v>
      </c>
      <c r="AA5120" s="300">
        <v>0</v>
      </c>
      <c r="AB5120" s="302">
        <v>0</v>
      </c>
      <c r="AC5120" s="302">
        <v>0</v>
      </c>
      <c r="AD5120" s="302">
        <v>0</v>
      </c>
      <c r="AE5120" s="302">
        <v>0</v>
      </c>
      <c r="AF5120" s="302">
        <v>0</v>
      </c>
      <c r="AG5120" s="302">
        <v>0</v>
      </c>
      <c r="AH5120" s="348">
        <v>0</v>
      </c>
      <c r="AI5120" s="348">
        <v>0</v>
      </c>
      <c r="AK5120" s="199"/>
      <c r="AM5120" s="11"/>
      <c r="AN5120" s="15"/>
      <c r="AO5120" s="11"/>
      <c r="AP5120" s="11"/>
    </row>
    <row r="5121" spans="3:42" outlineLevel="2" x14ac:dyDescent="0.2">
      <c r="C5121" s="252" t="s">
        <v>165</v>
      </c>
      <c r="D5121" s="119" t="s">
        <v>218</v>
      </c>
      <c r="F5121" s="767" t="s">
        <v>14</v>
      </c>
      <c r="H5121" s="797" t="s">
        <v>580</v>
      </c>
      <c r="K5121" s="164"/>
      <c r="Q5121" s="135" t="s">
        <v>110</v>
      </c>
      <c r="R5121" s="314">
        <v>0</v>
      </c>
      <c r="S5121" s="315">
        <v>0</v>
      </c>
      <c r="T5121" s="315">
        <v>0</v>
      </c>
      <c r="U5121" s="315">
        <v>0</v>
      </c>
      <c r="V5121" s="315">
        <v>0</v>
      </c>
      <c r="W5121" s="316">
        <v>0</v>
      </c>
      <c r="X5121" s="315">
        <v>0</v>
      </c>
      <c r="Y5121" s="315">
        <v>0</v>
      </c>
      <c r="Z5121" s="315">
        <v>0</v>
      </c>
      <c r="AA5121" s="315">
        <v>0</v>
      </c>
      <c r="AB5121" s="5">
        <v>0</v>
      </c>
      <c r="AC5121" s="5">
        <v>0</v>
      </c>
      <c r="AD5121" s="5">
        <v>0</v>
      </c>
      <c r="AE5121" s="5">
        <v>0</v>
      </c>
      <c r="AF5121" s="5">
        <v>0</v>
      </c>
      <c r="AG5121" s="5">
        <v>0</v>
      </c>
      <c r="AH5121" s="350">
        <v>0</v>
      </c>
      <c r="AI5121" s="350">
        <v>0</v>
      </c>
      <c r="AK5121" s="199"/>
      <c r="AM5121" s="11"/>
      <c r="AN5121" s="15"/>
      <c r="AO5121" s="11"/>
      <c r="AP5121" s="11"/>
    </row>
    <row r="5122" spans="3:42" outlineLevel="2" x14ac:dyDescent="0.2">
      <c r="C5122" s="252" t="s">
        <v>165</v>
      </c>
      <c r="D5122" s="119" t="s">
        <v>218</v>
      </c>
      <c r="F5122" s="783" t="s">
        <v>16</v>
      </c>
      <c r="G5122" s="83"/>
      <c r="H5122" s="798" t="s">
        <v>580</v>
      </c>
      <c r="I5122" s="799"/>
      <c r="J5122" s="83"/>
      <c r="K5122" s="736"/>
      <c r="L5122" s="83"/>
      <c r="M5122" s="83"/>
      <c r="N5122" s="83"/>
      <c r="O5122" s="83"/>
      <c r="P5122" s="83"/>
      <c r="Q5122" s="143" t="s">
        <v>110</v>
      </c>
      <c r="R5122" s="304">
        <v>0</v>
      </c>
      <c r="S5122" s="305">
        <v>0</v>
      </c>
      <c r="T5122" s="305">
        <v>0</v>
      </c>
      <c r="U5122" s="305">
        <v>0</v>
      </c>
      <c r="V5122" s="305">
        <v>0</v>
      </c>
      <c r="W5122" s="306">
        <v>0</v>
      </c>
      <c r="X5122" s="305">
        <v>0</v>
      </c>
      <c r="Y5122" s="305">
        <v>0</v>
      </c>
      <c r="Z5122" s="305">
        <v>0</v>
      </c>
      <c r="AA5122" s="305">
        <v>0</v>
      </c>
      <c r="AB5122" s="307">
        <v>0</v>
      </c>
      <c r="AC5122" s="307">
        <v>0</v>
      </c>
      <c r="AD5122" s="307">
        <v>0</v>
      </c>
      <c r="AE5122" s="307">
        <v>0</v>
      </c>
      <c r="AF5122" s="307">
        <v>0</v>
      </c>
      <c r="AG5122" s="307">
        <v>0</v>
      </c>
      <c r="AH5122" s="362">
        <v>0</v>
      </c>
      <c r="AI5122" s="362">
        <v>0</v>
      </c>
      <c r="AK5122" s="199"/>
      <c r="AM5122" s="11"/>
      <c r="AN5122" s="15"/>
      <c r="AO5122" s="11"/>
      <c r="AP5122" s="11"/>
    </row>
    <row r="5123" spans="3:42" outlineLevel="2" x14ac:dyDescent="0.2">
      <c r="C5123" s="252" t="s">
        <v>165</v>
      </c>
      <c r="D5123" s="119" t="s">
        <v>218</v>
      </c>
      <c r="F5123" s="12"/>
      <c r="H5123" s="797"/>
      <c r="K5123" s="164"/>
      <c r="Q5123" s="16"/>
      <c r="R5123" s="800">
        <v>0</v>
      </c>
      <c r="S5123" s="800">
        <v>0</v>
      </c>
      <c r="T5123" s="800">
        <v>0</v>
      </c>
      <c r="U5123" s="800">
        <v>0</v>
      </c>
      <c r="V5123" s="800">
        <v>0</v>
      </c>
      <c r="W5123" s="800">
        <v>0</v>
      </c>
      <c r="X5123" s="800">
        <v>0</v>
      </c>
      <c r="Y5123" s="800">
        <v>0</v>
      </c>
      <c r="Z5123" s="800">
        <v>0</v>
      </c>
      <c r="AA5123" s="800">
        <v>0</v>
      </c>
      <c r="AB5123" s="800">
        <v>0</v>
      </c>
      <c r="AC5123" s="800">
        <v>0</v>
      </c>
      <c r="AD5123" s="800">
        <v>0</v>
      </c>
      <c r="AE5123" s="800">
        <v>0</v>
      </c>
      <c r="AF5123" s="800">
        <v>0</v>
      </c>
      <c r="AG5123" s="800">
        <v>0</v>
      </c>
      <c r="AH5123" s="800">
        <v>0</v>
      </c>
      <c r="AI5123" s="800">
        <v>0</v>
      </c>
      <c r="AK5123" s="199"/>
      <c r="AM5123" s="11"/>
      <c r="AN5123" s="15"/>
      <c r="AO5123" s="11"/>
      <c r="AP5123" s="11"/>
    </row>
    <row r="5124" spans="3:42" outlineLevel="2" x14ac:dyDescent="0.2">
      <c r="C5124" s="252" t="s">
        <v>165</v>
      </c>
      <c r="D5124" s="119" t="s">
        <v>218</v>
      </c>
      <c r="F5124" s="794" t="s">
        <v>616</v>
      </c>
      <c r="AK5124" s="199"/>
      <c r="AM5124" s="11"/>
      <c r="AN5124" s="15"/>
      <c r="AO5124" s="11"/>
      <c r="AP5124" s="11"/>
    </row>
    <row r="5125" spans="3:42" outlineLevel="2" x14ac:dyDescent="0.2">
      <c r="C5125" s="252" t="s">
        <v>165</v>
      </c>
      <c r="D5125" s="119" t="s">
        <v>218</v>
      </c>
      <c r="F5125" s="761" t="s">
        <v>48</v>
      </c>
      <c r="G5125" s="75"/>
      <c r="H5125" s="796" t="s">
        <v>580</v>
      </c>
      <c r="I5125" s="228" t="s">
        <v>617</v>
      </c>
      <c r="J5125" s="75"/>
      <c r="K5125" s="741"/>
      <c r="L5125" s="75"/>
      <c r="M5125" s="75"/>
      <c r="N5125" s="75"/>
      <c r="O5125" s="75"/>
      <c r="P5125" s="75"/>
      <c r="Q5125" s="128" t="s">
        <v>110</v>
      </c>
      <c r="R5125" s="299">
        <v>0</v>
      </c>
      <c r="S5125" s="300">
        <v>0</v>
      </c>
      <c r="T5125" s="300">
        <v>0</v>
      </c>
      <c r="U5125" s="300">
        <v>0</v>
      </c>
      <c r="V5125" s="300">
        <v>0</v>
      </c>
      <c r="W5125" s="301">
        <v>0</v>
      </c>
      <c r="X5125" s="300">
        <v>0</v>
      </c>
      <c r="Y5125" s="300">
        <v>0</v>
      </c>
      <c r="Z5125" s="300">
        <v>0</v>
      </c>
      <c r="AA5125" s="300">
        <v>0</v>
      </c>
      <c r="AB5125" s="302">
        <v>0</v>
      </c>
      <c r="AC5125" s="302">
        <v>0</v>
      </c>
      <c r="AD5125" s="302">
        <v>0</v>
      </c>
      <c r="AE5125" s="302">
        <v>0</v>
      </c>
      <c r="AF5125" s="302">
        <v>0</v>
      </c>
      <c r="AG5125" s="302">
        <v>0</v>
      </c>
      <c r="AH5125" s="348">
        <v>0</v>
      </c>
      <c r="AI5125" s="348">
        <v>0</v>
      </c>
      <c r="AK5125" s="199"/>
      <c r="AM5125" s="11"/>
      <c r="AN5125" s="15"/>
      <c r="AO5125" s="11"/>
      <c r="AP5125" s="11"/>
    </row>
    <row r="5126" spans="3:42" outlineLevel="2" x14ac:dyDescent="0.2">
      <c r="C5126" s="252" t="s">
        <v>165</v>
      </c>
      <c r="D5126" s="119" t="s">
        <v>218</v>
      </c>
      <c r="F5126" s="767" t="s">
        <v>55</v>
      </c>
      <c r="H5126" s="797" t="s">
        <v>580</v>
      </c>
      <c r="I5126" s="234" t="s">
        <v>617</v>
      </c>
      <c r="K5126" s="164"/>
      <c r="Q5126" s="135" t="s">
        <v>110</v>
      </c>
      <c r="R5126" s="314">
        <v>0</v>
      </c>
      <c r="S5126" s="315">
        <v>0</v>
      </c>
      <c r="T5126" s="315">
        <v>0</v>
      </c>
      <c r="U5126" s="315">
        <v>0</v>
      </c>
      <c r="V5126" s="315">
        <v>0</v>
      </c>
      <c r="W5126" s="316">
        <v>0</v>
      </c>
      <c r="X5126" s="315">
        <v>0</v>
      </c>
      <c r="Y5126" s="315">
        <v>0</v>
      </c>
      <c r="Z5126" s="315">
        <v>0</v>
      </c>
      <c r="AA5126" s="315">
        <v>0</v>
      </c>
      <c r="AB5126" s="5">
        <v>0</v>
      </c>
      <c r="AC5126" s="5">
        <v>0</v>
      </c>
      <c r="AD5126" s="5">
        <v>0</v>
      </c>
      <c r="AE5126" s="5">
        <v>0</v>
      </c>
      <c r="AF5126" s="5">
        <v>0</v>
      </c>
      <c r="AG5126" s="5">
        <v>0</v>
      </c>
      <c r="AH5126" s="350">
        <v>0</v>
      </c>
      <c r="AI5126" s="350">
        <v>0</v>
      </c>
      <c r="AK5126" s="199"/>
      <c r="AM5126" s="11"/>
      <c r="AN5126" s="15"/>
      <c r="AO5126" s="11"/>
      <c r="AP5126" s="11"/>
    </row>
    <row r="5127" spans="3:42" outlineLevel="2" x14ac:dyDescent="0.2">
      <c r="C5127" s="252" t="s">
        <v>165</v>
      </c>
      <c r="D5127" s="119" t="s">
        <v>218</v>
      </c>
      <c r="F5127" s="783" t="s">
        <v>57</v>
      </c>
      <c r="G5127" s="83"/>
      <c r="H5127" s="798" t="s">
        <v>580</v>
      </c>
      <c r="I5127" s="240" t="s">
        <v>617</v>
      </c>
      <c r="J5127" s="83"/>
      <c r="K5127" s="736"/>
      <c r="L5127" s="83"/>
      <c r="M5127" s="83"/>
      <c r="N5127" s="83"/>
      <c r="O5127" s="83"/>
      <c r="P5127" s="83"/>
      <c r="Q5127" s="143" t="s">
        <v>110</v>
      </c>
      <c r="R5127" s="304">
        <v>0</v>
      </c>
      <c r="S5127" s="305">
        <v>0</v>
      </c>
      <c r="T5127" s="305">
        <v>0</v>
      </c>
      <c r="U5127" s="305">
        <v>0</v>
      </c>
      <c r="V5127" s="305">
        <v>0</v>
      </c>
      <c r="W5127" s="306">
        <v>0</v>
      </c>
      <c r="X5127" s="305">
        <v>0</v>
      </c>
      <c r="Y5127" s="305">
        <v>0</v>
      </c>
      <c r="Z5127" s="305">
        <v>0</v>
      </c>
      <c r="AA5127" s="305">
        <v>0</v>
      </c>
      <c r="AB5127" s="307">
        <v>0</v>
      </c>
      <c r="AC5127" s="307">
        <v>0</v>
      </c>
      <c r="AD5127" s="307">
        <v>0</v>
      </c>
      <c r="AE5127" s="307">
        <v>0</v>
      </c>
      <c r="AF5127" s="307">
        <v>0</v>
      </c>
      <c r="AG5127" s="307">
        <v>0</v>
      </c>
      <c r="AH5127" s="362">
        <v>0</v>
      </c>
      <c r="AI5127" s="362">
        <v>0</v>
      </c>
      <c r="AK5127" s="199"/>
      <c r="AM5127" s="11"/>
      <c r="AN5127" s="15"/>
      <c r="AO5127" s="11"/>
      <c r="AP5127" s="11"/>
    </row>
    <row r="5128" spans="3:42" outlineLevel="2" x14ac:dyDescent="0.2">
      <c r="C5128" s="252" t="s">
        <v>165</v>
      </c>
      <c r="D5128" s="119" t="s">
        <v>218</v>
      </c>
      <c r="F5128" s="802" t="s">
        <v>626</v>
      </c>
      <c r="R5128" s="800">
        <v>0</v>
      </c>
      <c r="S5128" s="800">
        <v>0</v>
      </c>
      <c r="T5128" s="800">
        <v>0</v>
      </c>
      <c r="U5128" s="800">
        <v>0</v>
      </c>
      <c r="V5128" s="800">
        <v>0</v>
      </c>
      <c r="W5128" s="800">
        <v>0</v>
      </c>
      <c r="X5128" s="800">
        <v>0</v>
      </c>
      <c r="Y5128" s="800">
        <v>0</v>
      </c>
      <c r="Z5128" s="800">
        <v>0</v>
      </c>
      <c r="AA5128" s="800">
        <v>0</v>
      </c>
      <c r="AB5128" s="800">
        <v>0</v>
      </c>
      <c r="AC5128" s="800">
        <v>0</v>
      </c>
      <c r="AD5128" s="800">
        <v>0</v>
      </c>
      <c r="AE5128" s="800">
        <v>0</v>
      </c>
      <c r="AF5128" s="800">
        <v>0</v>
      </c>
      <c r="AG5128" s="800">
        <v>0</v>
      </c>
      <c r="AH5128" s="800">
        <v>0</v>
      </c>
      <c r="AI5128" s="800">
        <v>0</v>
      </c>
      <c r="AK5128" s="199"/>
      <c r="AM5128" s="11"/>
      <c r="AN5128" s="15"/>
      <c r="AO5128" s="11"/>
      <c r="AP5128" s="11"/>
    </row>
    <row r="5129" spans="3:42" outlineLevel="2" x14ac:dyDescent="0.2">
      <c r="C5129" s="252" t="s">
        <v>165</v>
      </c>
      <c r="D5129" s="119" t="s">
        <v>218</v>
      </c>
      <c r="R5129" s="5"/>
      <c r="S5129" s="5"/>
      <c r="T5129" s="5"/>
      <c r="U5129" s="5"/>
      <c r="V5129" s="5"/>
      <c r="W5129" s="5"/>
      <c r="X5129" s="5"/>
      <c r="Y5129" s="5"/>
      <c r="AK5129" s="199"/>
      <c r="AM5129" s="11"/>
      <c r="AN5129" s="15"/>
      <c r="AO5129" s="11"/>
      <c r="AP5129" s="11"/>
    </row>
    <row r="5130" spans="3:42" outlineLevel="2" x14ac:dyDescent="0.2">
      <c r="C5130" s="252" t="s">
        <v>165</v>
      </c>
      <c r="D5130" s="119" t="s">
        <v>218</v>
      </c>
      <c r="F5130" s="789" t="s">
        <v>631</v>
      </c>
      <c r="G5130" s="790"/>
      <c r="H5130" s="803"/>
      <c r="I5130" s="790"/>
      <c r="J5130" s="790"/>
      <c r="K5130" s="792"/>
      <c r="L5130" s="789"/>
      <c r="M5130" s="789"/>
      <c r="N5130" s="789"/>
      <c r="O5130" s="789"/>
      <c r="P5130" s="789"/>
      <c r="Q5130" s="792"/>
      <c r="R5130" s="793"/>
      <c r="S5130" s="793"/>
      <c r="T5130" s="793"/>
      <c r="U5130" s="793"/>
      <c r="V5130" s="793"/>
      <c r="W5130" s="793"/>
      <c r="X5130" s="793"/>
      <c r="Y5130" s="793"/>
      <c r="Z5130" s="793"/>
      <c r="AA5130" s="793"/>
      <c r="AB5130" s="793"/>
      <c r="AC5130" s="793"/>
      <c r="AD5130" s="793"/>
      <c r="AE5130" s="793"/>
      <c r="AF5130" s="793"/>
      <c r="AG5130" s="793"/>
      <c r="AH5130" s="789"/>
      <c r="AI5130" s="789"/>
      <c r="AK5130" s="199"/>
      <c r="AM5130" s="11"/>
      <c r="AN5130" s="15"/>
      <c r="AO5130" s="11"/>
      <c r="AP5130" s="11"/>
    </row>
    <row r="5131" spans="3:42" outlineLevel="2" x14ac:dyDescent="0.2">
      <c r="C5131" s="252" t="s">
        <v>165</v>
      </c>
      <c r="D5131" s="119" t="s">
        <v>218</v>
      </c>
      <c r="F5131" t="s">
        <v>620</v>
      </c>
      <c r="AK5131" s="199"/>
      <c r="AM5131" s="11"/>
      <c r="AN5131" s="15"/>
      <c r="AO5131" s="11"/>
      <c r="AP5131" s="11"/>
    </row>
    <row r="5132" spans="3:42" outlineLevel="2" x14ac:dyDescent="0.2">
      <c r="C5132" s="252" t="s">
        <v>165</v>
      </c>
      <c r="D5132" s="119" t="s">
        <v>218</v>
      </c>
      <c r="F5132" s="761" t="s">
        <v>48</v>
      </c>
      <c r="G5132" s="75"/>
      <c r="H5132" s="796" t="s">
        <v>632</v>
      </c>
      <c r="I5132" s="801"/>
      <c r="J5132" s="75"/>
      <c r="K5132" s="741"/>
      <c r="L5132" s="75"/>
      <c r="M5132" s="75"/>
      <c r="N5132" s="75"/>
      <c r="O5132" s="75"/>
      <c r="P5132" s="75"/>
      <c r="Q5132" s="128" t="s">
        <v>536</v>
      </c>
      <c r="R5132" s="804">
        <v>0</v>
      </c>
      <c r="S5132" s="805">
        <v>0</v>
      </c>
      <c r="T5132" s="805">
        <v>0</v>
      </c>
      <c r="U5132" s="805">
        <v>0</v>
      </c>
      <c r="V5132" s="805">
        <v>0</v>
      </c>
      <c r="W5132" s="806">
        <v>0</v>
      </c>
      <c r="X5132" s="805">
        <v>0</v>
      </c>
      <c r="Y5132" s="805">
        <v>0</v>
      </c>
      <c r="Z5132" s="805">
        <v>0</v>
      </c>
      <c r="AA5132" s="805">
        <v>0</v>
      </c>
      <c r="AB5132" s="805">
        <v>0</v>
      </c>
      <c r="AC5132" s="805">
        <v>0</v>
      </c>
      <c r="AD5132" s="805">
        <v>0</v>
      </c>
      <c r="AE5132" s="805">
        <v>0</v>
      </c>
      <c r="AF5132" s="805">
        <v>0</v>
      </c>
      <c r="AG5132" s="805">
        <v>0</v>
      </c>
      <c r="AH5132" s="808">
        <v>0</v>
      </c>
      <c r="AI5132" s="808">
        <v>0</v>
      </c>
      <c r="AK5132" s="199"/>
      <c r="AM5132" s="11"/>
      <c r="AN5132" s="15"/>
      <c r="AO5132" s="11"/>
      <c r="AP5132" s="11"/>
    </row>
    <row r="5133" spans="3:42" outlineLevel="2" x14ac:dyDescent="0.2">
      <c r="C5133" s="252" t="s">
        <v>165</v>
      </c>
      <c r="D5133" s="119" t="s">
        <v>218</v>
      </c>
      <c r="F5133" s="767" t="s">
        <v>55</v>
      </c>
      <c r="H5133" s="797" t="s">
        <v>632</v>
      </c>
      <c r="K5133" s="164"/>
      <c r="Q5133" s="135" t="s">
        <v>536</v>
      </c>
      <c r="R5133" s="809">
        <v>0</v>
      </c>
      <c r="S5133" s="810">
        <v>0</v>
      </c>
      <c r="T5133" s="810">
        <v>0</v>
      </c>
      <c r="U5133" s="810">
        <v>0</v>
      </c>
      <c r="V5133" s="810">
        <v>0</v>
      </c>
      <c r="W5133" s="811">
        <v>0</v>
      </c>
      <c r="X5133" s="810">
        <v>0</v>
      </c>
      <c r="Y5133" s="810">
        <v>0</v>
      </c>
      <c r="Z5133" s="810">
        <v>0</v>
      </c>
      <c r="AA5133" s="810">
        <v>0</v>
      </c>
      <c r="AB5133" s="810">
        <v>0</v>
      </c>
      <c r="AC5133" s="810">
        <v>0</v>
      </c>
      <c r="AD5133" s="810">
        <v>0</v>
      </c>
      <c r="AE5133" s="810">
        <v>0</v>
      </c>
      <c r="AF5133" s="810">
        <v>0</v>
      </c>
      <c r="AG5133" s="810">
        <v>0</v>
      </c>
      <c r="AH5133" s="812">
        <v>0</v>
      </c>
      <c r="AI5133" s="812">
        <v>0</v>
      </c>
      <c r="AK5133" s="199"/>
      <c r="AM5133" s="11"/>
      <c r="AN5133" s="15"/>
      <c r="AO5133" s="11"/>
      <c r="AP5133" s="11"/>
    </row>
    <row r="5134" spans="3:42" outlineLevel="2" x14ac:dyDescent="0.2">
      <c r="C5134" s="252" t="s">
        <v>165</v>
      </c>
      <c r="D5134" s="119" t="s">
        <v>218</v>
      </c>
      <c r="F5134" s="783" t="s">
        <v>57</v>
      </c>
      <c r="G5134" s="83"/>
      <c r="H5134" s="798" t="s">
        <v>632</v>
      </c>
      <c r="I5134" s="799"/>
      <c r="J5134" s="83"/>
      <c r="K5134" s="736"/>
      <c r="L5134" s="83"/>
      <c r="M5134" s="83"/>
      <c r="N5134" s="83"/>
      <c r="O5134" s="83"/>
      <c r="P5134" s="83"/>
      <c r="Q5134" s="143" t="s">
        <v>536</v>
      </c>
      <c r="R5134" s="813">
        <v>0</v>
      </c>
      <c r="S5134" s="814">
        <v>0</v>
      </c>
      <c r="T5134" s="814">
        <v>0</v>
      </c>
      <c r="U5134" s="814">
        <v>0</v>
      </c>
      <c r="V5134" s="814">
        <v>0</v>
      </c>
      <c r="W5134" s="815">
        <v>0</v>
      </c>
      <c r="X5134" s="814">
        <v>0</v>
      </c>
      <c r="Y5134" s="814">
        <v>0</v>
      </c>
      <c r="Z5134" s="814">
        <v>0</v>
      </c>
      <c r="AA5134" s="814">
        <v>0</v>
      </c>
      <c r="AB5134" s="814">
        <v>0</v>
      </c>
      <c r="AC5134" s="814">
        <v>0</v>
      </c>
      <c r="AD5134" s="814">
        <v>0</v>
      </c>
      <c r="AE5134" s="814">
        <v>0</v>
      </c>
      <c r="AF5134" s="814">
        <v>0</v>
      </c>
      <c r="AG5134" s="814">
        <v>0</v>
      </c>
      <c r="AH5134" s="816">
        <v>0</v>
      </c>
      <c r="AI5134" s="816">
        <v>0</v>
      </c>
      <c r="AK5134" s="199"/>
      <c r="AM5134" s="11"/>
      <c r="AN5134" s="15"/>
      <c r="AO5134" s="11"/>
      <c r="AP5134" s="11"/>
    </row>
    <row r="5135" spans="3:42" outlineLevel="2" x14ac:dyDescent="0.2">
      <c r="C5135" s="252" t="s">
        <v>165</v>
      </c>
      <c r="D5135" s="119" t="s">
        <v>218</v>
      </c>
      <c r="F5135" s="12"/>
      <c r="H5135" s="817"/>
      <c r="K5135" s="16"/>
      <c r="Q5135" s="16"/>
      <c r="R5135" s="818"/>
      <c r="S5135" s="818"/>
      <c r="T5135" s="818"/>
      <c r="U5135" s="818"/>
      <c r="V5135" s="818"/>
      <c r="W5135" s="818"/>
      <c r="X5135" s="818"/>
      <c r="Y5135" s="818"/>
      <c r="Z5135" s="818"/>
      <c r="AA5135" s="818"/>
      <c r="AB5135" s="818"/>
      <c r="AC5135" s="818"/>
      <c r="AD5135" s="818"/>
      <c r="AE5135" s="818"/>
      <c r="AF5135" s="818"/>
      <c r="AG5135" s="818"/>
      <c r="AH5135" s="818"/>
      <c r="AI5135" s="818"/>
      <c r="AK5135" s="199"/>
      <c r="AM5135" s="11"/>
      <c r="AN5135" s="15"/>
      <c r="AO5135" s="11"/>
      <c r="AP5135" s="11"/>
    </row>
    <row r="5136" spans="3:42" outlineLevel="2" x14ac:dyDescent="0.2">
      <c r="C5136" s="252" t="s">
        <v>165</v>
      </c>
      <c r="D5136" s="119" t="s">
        <v>218</v>
      </c>
      <c r="F5136" s="121" t="s">
        <v>633</v>
      </c>
      <c r="G5136" s="756"/>
      <c r="H5136" s="757"/>
      <c r="I5136" s="788"/>
      <c r="J5136" s="756"/>
      <c r="K5136" s="758"/>
      <c r="L5136" s="759"/>
      <c r="M5136" s="759"/>
      <c r="N5136" s="759"/>
      <c r="O5136" s="759"/>
      <c r="P5136" s="759"/>
      <c r="Q5136" s="758"/>
      <c r="R5136" s="760"/>
      <c r="S5136" s="760"/>
      <c r="T5136" s="760"/>
      <c r="U5136" s="760"/>
      <c r="V5136" s="760"/>
      <c r="W5136" s="760"/>
      <c r="X5136" s="760"/>
      <c r="Y5136" s="760"/>
      <c r="Z5136" s="760"/>
      <c r="AA5136" s="760"/>
      <c r="AB5136" s="760"/>
      <c r="AC5136" s="760"/>
      <c r="AD5136" s="760"/>
      <c r="AE5136" s="760"/>
      <c r="AF5136" s="760"/>
      <c r="AG5136" s="760"/>
      <c r="AH5136" s="759"/>
      <c r="AI5136" s="759"/>
      <c r="AK5136" s="199"/>
      <c r="AM5136" s="11"/>
      <c r="AN5136" s="15"/>
      <c r="AO5136" s="11"/>
      <c r="AP5136" s="11"/>
    </row>
    <row r="5137" spans="3:42" outlineLevel="2" x14ac:dyDescent="0.2">
      <c r="C5137" s="252" t="s">
        <v>165</v>
      </c>
      <c r="D5137" s="119" t="s">
        <v>218</v>
      </c>
      <c r="F5137" s="789" t="s">
        <v>634</v>
      </c>
      <c r="G5137" s="790"/>
      <c r="H5137" s="803"/>
      <c r="I5137" s="791"/>
      <c r="J5137" s="790"/>
      <c r="K5137" s="792"/>
      <c r="L5137" s="789"/>
      <c r="M5137" s="789"/>
      <c r="N5137" s="789"/>
      <c r="O5137" s="789"/>
      <c r="P5137" s="789"/>
      <c r="Q5137" s="792"/>
      <c r="R5137" s="793"/>
      <c r="S5137" s="793"/>
      <c r="T5137" s="793"/>
      <c r="U5137" s="793"/>
      <c r="V5137" s="793"/>
      <c r="W5137" s="793"/>
      <c r="X5137" s="793"/>
      <c r="Y5137" s="793"/>
      <c r="Z5137" s="793"/>
      <c r="AA5137" s="793"/>
      <c r="AB5137" s="793"/>
      <c r="AC5137" s="793"/>
      <c r="AD5137" s="793"/>
      <c r="AE5137" s="793"/>
      <c r="AF5137" s="793"/>
      <c r="AG5137" s="793"/>
      <c r="AH5137" s="789"/>
      <c r="AI5137" s="789"/>
      <c r="AK5137" s="199"/>
      <c r="AM5137" s="11"/>
      <c r="AN5137" s="15"/>
      <c r="AO5137" s="11"/>
      <c r="AP5137" s="11"/>
    </row>
    <row r="5138" spans="3:42" outlineLevel="2" x14ac:dyDescent="0.2">
      <c r="C5138" s="252" t="s">
        <v>165</v>
      </c>
      <c r="D5138" s="119" t="s">
        <v>218</v>
      </c>
      <c r="F5138" s="794" t="s">
        <v>610</v>
      </c>
      <c r="H5138" s="795"/>
      <c r="AK5138" s="199"/>
      <c r="AM5138" s="11"/>
      <c r="AN5138" s="15"/>
      <c r="AO5138" s="11"/>
      <c r="AP5138" s="11"/>
    </row>
    <row r="5139" spans="3:42" outlineLevel="2" x14ac:dyDescent="0.2">
      <c r="C5139" s="252" t="s">
        <v>165</v>
      </c>
      <c r="D5139" s="119" t="s">
        <v>218</v>
      </c>
      <c r="F5139" s="761" t="s">
        <v>62</v>
      </c>
      <c r="G5139" s="75"/>
      <c r="H5139" s="796" t="s">
        <v>12</v>
      </c>
      <c r="I5139" s="796" t="s">
        <v>611</v>
      </c>
      <c r="J5139" s="75"/>
      <c r="K5139" s="741"/>
      <c r="L5139" s="75"/>
      <c r="M5139" s="75"/>
      <c r="N5139" s="75"/>
      <c r="O5139" s="75"/>
      <c r="P5139" s="75"/>
      <c r="Q5139" s="128" t="s">
        <v>110</v>
      </c>
      <c r="R5139" s="299">
        <v>0</v>
      </c>
      <c r="S5139" s="300">
        <v>0</v>
      </c>
      <c r="T5139" s="300">
        <v>0</v>
      </c>
      <c r="U5139" s="300">
        <v>0</v>
      </c>
      <c r="V5139" s="300">
        <v>0</v>
      </c>
      <c r="W5139" s="301">
        <v>0</v>
      </c>
      <c r="X5139" s="300">
        <v>0</v>
      </c>
      <c r="Y5139" s="300">
        <v>0</v>
      </c>
      <c r="Z5139" s="300">
        <v>0</v>
      </c>
      <c r="AA5139" s="300">
        <v>0</v>
      </c>
      <c r="AB5139" s="302">
        <v>0</v>
      </c>
      <c r="AC5139" s="302">
        <v>0</v>
      </c>
      <c r="AD5139" s="302">
        <v>0</v>
      </c>
      <c r="AE5139" s="302">
        <v>0</v>
      </c>
      <c r="AF5139" s="302">
        <v>0</v>
      </c>
      <c r="AG5139" s="302">
        <v>0</v>
      </c>
      <c r="AH5139" s="348">
        <v>0</v>
      </c>
      <c r="AI5139" s="348">
        <v>0</v>
      </c>
      <c r="AK5139" s="199"/>
      <c r="AM5139" s="11"/>
      <c r="AN5139" s="15"/>
      <c r="AO5139" s="11"/>
      <c r="AP5139" s="11"/>
    </row>
    <row r="5140" spans="3:42" outlineLevel="2" x14ac:dyDescent="0.2">
      <c r="C5140" s="252" t="s">
        <v>165</v>
      </c>
      <c r="D5140" s="119" t="s">
        <v>218</v>
      </c>
      <c r="F5140" s="767" t="s">
        <v>188</v>
      </c>
      <c r="H5140" s="797" t="s">
        <v>12</v>
      </c>
      <c r="I5140" s="797" t="s">
        <v>612</v>
      </c>
      <c r="K5140" s="164"/>
      <c r="Q5140" s="135" t="s">
        <v>110</v>
      </c>
      <c r="R5140" s="314">
        <v>0</v>
      </c>
      <c r="S5140" s="315">
        <v>0</v>
      </c>
      <c r="T5140" s="315">
        <v>0</v>
      </c>
      <c r="U5140" s="315">
        <v>0</v>
      </c>
      <c r="V5140" s="315">
        <v>0</v>
      </c>
      <c r="W5140" s="316">
        <v>0</v>
      </c>
      <c r="X5140" s="315">
        <v>0</v>
      </c>
      <c r="Y5140" s="315">
        <v>0</v>
      </c>
      <c r="Z5140" s="315">
        <v>0</v>
      </c>
      <c r="AA5140" s="315">
        <v>0</v>
      </c>
      <c r="AB5140" s="5">
        <v>0</v>
      </c>
      <c r="AC5140" s="5">
        <v>0</v>
      </c>
      <c r="AD5140" s="5">
        <v>0</v>
      </c>
      <c r="AE5140" s="5">
        <v>0</v>
      </c>
      <c r="AF5140" s="5">
        <v>0</v>
      </c>
      <c r="AG5140" s="5">
        <v>0</v>
      </c>
      <c r="AH5140" s="350">
        <v>0</v>
      </c>
      <c r="AI5140" s="350">
        <v>0</v>
      </c>
      <c r="AK5140" s="199"/>
      <c r="AM5140" s="11"/>
      <c r="AN5140" s="15"/>
      <c r="AO5140" s="11"/>
      <c r="AP5140" s="11"/>
    </row>
    <row r="5141" spans="3:42" outlineLevel="2" x14ac:dyDescent="0.2">
      <c r="C5141" s="252" t="s">
        <v>165</v>
      </c>
      <c r="D5141" s="119" t="s">
        <v>218</v>
      </c>
      <c r="F5141" s="767" t="s">
        <v>613</v>
      </c>
      <c r="H5141" s="797" t="s">
        <v>12</v>
      </c>
      <c r="I5141" s="234" t="s">
        <v>614</v>
      </c>
      <c r="K5141" s="164"/>
      <c r="Q5141" s="135" t="s">
        <v>110</v>
      </c>
      <c r="R5141" s="314">
        <v>0</v>
      </c>
      <c r="S5141" s="315">
        <v>0</v>
      </c>
      <c r="T5141" s="315">
        <v>0</v>
      </c>
      <c r="U5141" s="315">
        <v>0</v>
      </c>
      <c r="V5141" s="315">
        <v>0</v>
      </c>
      <c r="W5141" s="316">
        <v>0</v>
      </c>
      <c r="X5141" s="315">
        <v>0</v>
      </c>
      <c r="Y5141" s="315">
        <v>0</v>
      </c>
      <c r="Z5141" s="315">
        <v>0</v>
      </c>
      <c r="AA5141" s="315">
        <v>0</v>
      </c>
      <c r="AB5141" s="5">
        <v>0</v>
      </c>
      <c r="AC5141" s="5">
        <v>0</v>
      </c>
      <c r="AD5141" s="5">
        <v>0</v>
      </c>
      <c r="AE5141" s="5">
        <v>0</v>
      </c>
      <c r="AF5141" s="5">
        <v>0</v>
      </c>
      <c r="AG5141" s="5">
        <v>0</v>
      </c>
      <c r="AH5141" s="350">
        <v>0</v>
      </c>
      <c r="AI5141" s="350">
        <v>0</v>
      </c>
      <c r="AK5141" s="199"/>
      <c r="AM5141" s="11"/>
      <c r="AN5141" s="15"/>
      <c r="AO5141" s="11"/>
      <c r="AP5141" s="11"/>
    </row>
    <row r="5142" spans="3:42" outlineLevel="2" x14ac:dyDescent="0.2">
      <c r="C5142" s="252" t="s">
        <v>165</v>
      </c>
      <c r="D5142" s="119" t="s">
        <v>218</v>
      </c>
      <c r="F5142" s="783" t="s">
        <v>57</v>
      </c>
      <c r="G5142" s="83"/>
      <c r="H5142" s="798" t="s">
        <v>12</v>
      </c>
      <c r="I5142" s="799"/>
      <c r="J5142" s="83"/>
      <c r="K5142" s="736"/>
      <c r="L5142" s="83"/>
      <c r="M5142" s="83"/>
      <c r="N5142" s="83"/>
      <c r="O5142" s="83"/>
      <c r="P5142" s="83"/>
      <c r="Q5142" s="143" t="s">
        <v>110</v>
      </c>
      <c r="R5142" s="304">
        <v>0</v>
      </c>
      <c r="S5142" s="305">
        <v>0</v>
      </c>
      <c r="T5142" s="305">
        <v>0</v>
      </c>
      <c r="U5142" s="305">
        <v>0</v>
      </c>
      <c r="V5142" s="305">
        <v>0</v>
      </c>
      <c r="W5142" s="306">
        <v>0</v>
      </c>
      <c r="X5142" s="305">
        <v>0</v>
      </c>
      <c r="Y5142" s="305">
        <v>0</v>
      </c>
      <c r="Z5142" s="305">
        <v>0</v>
      </c>
      <c r="AA5142" s="305">
        <v>0</v>
      </c>
      <c r="AB5142" s="307">
        <v>0</v>
      </c>
      <c r="AC5142" s="307">
        <v>0</v>
      </c>
      <c r="AD5142" s="307">
        <v>0</v>
      </c>
      <c r="AE5142" s="307">
        <v>0</v>
      </c>
      <c r="AF5142" s="307">
        <v>0</v>
      </c>
      <c r="AG5142" s="307">
        <v>0</v>
      </c>
      <c r="AH5142" s="362">
        <v>0</v>
      </c>
      <c r="AI5142" s="362">
        <v>0</v>
      </c>
      <c r="AK5142" s="199"/>
      <c r="AM5142" s="11"/>
      <c r="AN5142" s="15"/>
      <c r="AO5142" s="11"/>
      <c r="AP5142" s="11"/>
    </row>
    <row r="5143" spans="3:42" outlineLevel="2" x14ac:dyDescent="0.2">
      <c r="C5143" s="252" t="s">
        <v>165</v>
      </c>
      <c r="D5143" s="119" t="s">
        <v>218</v>
      </c>
      <c r="F5143" s="12"/>
      <c r="H5143" s="234"/>
      <c r="K5143" s="164"/>
      <c r="Q5143" s="16"/>
      <c r="R5143" s="800">
        <v>0</v>
      </c>
      <c r="S5143" s="800">
        <v>0</v>
      </c>
      <c r="T5143" s="800">
        <v>0</v>
      </c>
      <c r="U5143" s="800">
        <v>0</v>
      </c>
      <c r="V5143" s="800">
        <v>0</v>
      </c>
      <c r="W5143" s="800">
        <v>0</v>
      </c>
      <c r="X5143" s="800">
        <v>0</v>
      </c>
      <c r="Y5143" s="800">
        <v>0</v>
      </c>
      <c r="Z5143" s="800">
        <v>0</v>
      </c>
      <c r="AA5143" s="800">
        <v>0</v>
      </c>
      <c r="AB5143" s="800">
        <v>0</v>
      </c>
      <c r="AC5143" s="800">
        <v>0</v>
      </c>
      <c r="AD5143" s="800">
        <v>0</v>
      </c>
      <c r="AE5143" s="800">
        <v>0</v>
      </c>
      <c r="AF5143" s="800">
        <v>0</v>
      </c>
      <c r="AG5143" s="800">
        <v>0</v>
      </c>
      <c r="AH5143" s="800">
        <v>0</v>
      </c>
      <c r="AI5143" s="800">
        <v>0</v>
      </c>
      <c r="AK5143" s="199"/>
      <c r="AM5143" s="11"/>
      <c r="AN5143" s="15"/>
      <c r="AO5143" s="11"/>
      <c r="AP5143" s="11"/>
    </row>
    <row r="5144" spans="3:42" outlineLevel="2" x14ac:dyDescent="0.2">
      <c r="C5144" s="252" t="s">
        <v>165</v>
      </c>
      <c r="D5144" s="119" t="s">
        <v>218</v>
      </c>
      <c r="F5144" s="794" t="s">
        <v>615</v>
      </c>
      <c r="AK5144" s="199"/>
      <c r="AM5144" s="11"/>
      <c r="AN5144" s="15"/>
      <c r="AO5144" s="11"/>
      <c r="AP5144" s="11"/>
    </row>
    <row r="5145" spans="3:42" outlineLevel="2" x14ac:dyDescent="0.2">
      <c r="C5145" s="252" t="s">
        <v>165</v>
      </c>
      <c r="D5145" s="119" t="s">
        <v>218</v>
      </c>
      <c r="F5145" s="761" t="s">
        <v>48</v>
      </c>
      <c r="G5145" s="75"/>
      <c r="H5145" s="796" t="s">
        <v>12</v>
      </c>
      <c r="I5145" s="801"/>
      <c r="J5145" s="75"/>
      <c r="K5145" s="741"/>
      <c r="L5145" s="75"/>
      <c r="M5145" s="75"/>
      <c r="N5145" s="75"/>
      <c r="O5145" s="75"/>
      <c r="P5145" s="75"/>
      <c r="Q5145" s="128" t="s">
        <v>110</v>
      </c>
      <c r="R5145" s="299">
        <v>0</v>
      </c>
      <c r="S5145" s="300">
        <v>0</v>
      </c>
      <c r="T5145" s="300">
        <v>0</v>
      </c>
      <c r="U5145" s="300">
        <v>0</v>
      </c>
      <c r="V5145" s="300">
        <v>0</v>
      </c>
      <c r="W5145" s="301">
        <v>0</v>
      </c>
      <c r="X5145" s="300">
        <v>0</v>
      </c>
      <c r="Y5145" s="300">
        <v>0</v>
      </c>
      <c r="Z5145" s="300">
        <v>0</v>
      </c>
      <c r="AA5145" s="300">
        <v>0</v>
      </c>
      <c r="AB5145" s="302">
        <v>0</v>
      </c>
      <c r="AC5145" s="302">
        <v>0</v>
      </c>
      <c r="AD5145" s="302">
        <v>0</v>
      </c>
      <c r="AE5145" s="302">
        <v>0</v>
      </c>
      <c r="AF5145" s="302">
        <v>0</v>
      </c>
      <c r="AG5145" s="302">
        <v>0</v>
      </c>
      <c r="AH5145" s="348">
        <v>0</v>
      </c>
      <c r="AI5145" s="348">
        <v>0</v>
      </c>
      <c r="AK5145" s="199"/>
      <c r="AM5145" s="11"/>
      <c r="AN5145" s="15"/>
      <c r="AO5145" s="11"/>
      <c r="AP5145" s="11"/>
    </row>
    <row r="5146" spans="3:42" outlineLevel="2" x14ac:dyDescent="0.2">
      <c r="C5146" s="252" t="s">
        <v>165</v>
      </c>
      <c r="D5146" s="119" t="s">
        <v>218</v>
      </c>
      <c r="F5146" s="767" t="s">
        <v>55</v>
      </c>
      <c r="H5146" s="797" t="s">
        <v>12</v>
      </c>
      <c r="K5146" s="164"/>
      <c r="Q5146" s="135" t="s">
        <v>110</v>
      </c>
      <c r="R5146" s="314">
        <v>0</v>
      </c>
      <c r="S5146" s="315">
        <v>0</v>
      </c>
      <c r="T5146" s="315">
        <v>0</v>
      </c>
      <c r="U5146" s="315">
        <v>0</v>
      </c>
      <c r="V5146" s="315">
        <v>0</v>
      </c>
      <c r="W5146" s="316">
        <v>0</v>
      </c>
      <c r="X5146" s="315">
        <v>0</v>
      </c>
      <c r="Y5146" s="315">
        <v>0</v>
      </c>
      <c r="Z5146" s="315">
        <v>0</v>
      </c>
      <c r="AA5146" s="315">
        <v>0</v>
      </c>
      <c r="AB5146" s="5">
        <v>0</v>
      </c>
      <c r="AC5146" s="5">
        <v>0</v>
      </c>
      <c r="AD5146" s="5">
        <v>0</v>
      </c>
      <c r="AE5146" s="5">
        <v>0</v>
      </c>
      <c r="AF5146" s="5">
        <v>0</v>
      </c>
      <c r="AG5146" s="5">
        <v>0</v>
      </c>
      <c r="AH5146" s="350">
        <v>0</v>
      </c>
      <c r="AI5146" s="350">
        <v>0</v>
      </c>
      <c r="AK5146" s="199"/>
      <c r="AM5146" s="11"/>
      <c r="AN5146" s="15"/>
      <c r="AO5146" s="11"/>
      <c r="AP5146" s="11"/>
    </row>
    <row r="5147" spans="3:42" outlineLevel="2" x14ac:dyDescent="0.2">
      <c r="C5147" s="252" t="s">
        <v>165</v>
      </c>
      <c r="D5147" s="119" t="s">
        <v>218</v>
      </c>
      <c r="F5147" s="783" t="s">
        <v>57</v>
      </c>
      <c r="G5147" s="83"/>
      <c r="H5147" s="798" t="s">
        <v>12</v>
      </c>
      <c r="I5147" s="799"/>
      <c r="J5147" s="83"/>
      <c r="K5147" s="736"/>
      <c r="L5147" s="83"/>
      <c r="M5147" s="83"/>
      <c r="N5147" s="83"/>
      <c r="O5147" s="83"/>
      <c r="P5147" s="83"/>
      <c r="Q5147" s="143" t="s">
        <v>110</v>
      </c>
      <c r="R5147" s="304">
        <v>0</v>
      </c>
      <c r="S5147" s="305">
        <v>0</v>
      </c>
      <c r="T5147" s="305">
        <v>0</v>
      </c>
      <c r="U5147" s="305">
        <v>0</v>
      </c>
      <c r="V5147" s="305">
        <v>0</v>
      </c>
      <c r="W5147" s="306">
        <v>0</v>
      </c>
      <c r="X5147" s="305">
        <v>0</v>
      </c>
      <c r="Y5147" s="305">
        <v>0</v>
      </c>
      <c r="Z5147" s="305">
        <v>0</v>
      </c>
      <c r="AA5147" s="305">
        <v>0</v>
      </c>
      <c r="AB5147" s="307">
        <v>0</v>
      </c>
      <c r="AC5147" s="307">
        <v>0</v>
      </c>
      <c r="AD5147" s="307">
        <v>0</v>
      </c>
      <c r="AE5147" s="307">
        <v>0</v>
      </c>
      <c r="AF5147" s="307">
        <v>0</v>
      </c>
      <c r="AG5147" s="307">
        <v>0</v>
      </c>
      <c r="AH5147" s="362">
        <v>0</v>
      </c>
      <c r="AI5147" s="362">
        <v>0</v>
      </c>
      <c r="AK5147" s="199"/>
      <c r="AM5147" s="11"/>
      <c r="AN5147" s="15"/>
      <c r="AO5147" s="11"/>
      <c r="AP5147" s="11"/>
    </row>
    <row r="5148" spans="3:42" outlineLevel="2" x14ac:dyDescent="0.2">
      <c r="C5148" s="252" t="s">
        <v>165</v>
      </c>
      <c r="D5148" s="119" t="s">
        <v>218</v>
      </c>
      <c r="F5148" s="12"/>
      <c r="H5148" s="164"/>
      <c r="K5148" s="164"/>
      <c r="Q5148" s="16"/>
      <c r="R5148" s="800">
        <v>0</v>
      </c>
      <c r="S5148" s="800">
        <v>0</v>
      </c>
      <c r="T5148" s="800">
        <v>0</v>
      </c>
      <c r="U5148" s="800">
        <v>0</v>
      </c>
      <c r="V5148" s="800">
        <v>0</v>
      </c>
      <c r="W5148" s="800">
        <v>0</v>
      </c>
      <c r="X5148" s="800">
        <v>0</v>
      </c>
      <c r="Y5148" s="800">
        <v>0</v>
      </c>
      <c r="Z5148" s="800">
        <v>0</v>
      </c>
      <c r="AA5148" s="800">
        <v>0</v>
      </c>
      <c r="AB5148" s="800">
        <v>0</v>
      </c>
      <c r="AC5148" s="800">
        <v>0</v>
      </c>
      <c r="AD5148" s="800">
        <v>0</v>
      </c>
      <c r="AE5148" s="800">
        <v>0</v>
      </c>
      <c r="AF5148" s="800">
        <v>0</v>
      </c>
      <c r="AG5148" s="800">
        <v>0</v>
      </c>
      <c r="AH5148" s="800">
        <v>0</v>
      </c>
      <c r="AI5148" s="800">
        <v>0</v>
      </c>
      <c r="AK5148" s="199"/>
      <c r="AM5148" s="11"/>
      <c r="AN5148" s="15"/>
      <c r="AO5148" s="11"/>
      <c r="AP5148" s="11"/>
    </row>
    <row r="5149" spans="3:42" outlineLevel="2" x14ac:dyDescent="0.2">
      <c r="C5149" s="252" t="s">
        <v>165</v>
      </c>
      <c r="D5149" s="119" t="s">
        <v>218</v>
      </c>
      <c r="F5149" s="794" t="s">
        <v>69</v>
      </c>
      <c r="AK5149" s="199"/>
      <c r="AM5149" s="11"/>
      <c r="AN5149" s="15"/>
      <c r="AO5149" s="11"/>
      <c r="AP5149" s="11"/>
    </row>
    <row r="5150" spans="3:42" outlineLevel="2" x14ac:dyDescent="0.2">
      <c r="C5150" s="252" t="s">
        <v>165</v>
      </c>
      <c r="D5150" s="119" t="s">
        <v>218</v>
      </c>
      <c r="F5150" s="761" t="s">
        <v>9</v>
      </c>
      <c r="G5150" s="75"/>
      <c r="H5150" s="796" t="s">
        <v>12</v>
      </c>
      <c r="I5150" s="801"/>
      <c r="J5150" s="75"/>
      <c r="K5150" s="741"/>
      <c r="L5150" s="75"/>
      <c r="M5150" s="75"/>
      <c r="N5150" s="75"/>
      <c r="O5150" s="75"/>
      <c r="P5150" s="75"/>
      <c r="Q5150" s="128" t="s">
        <v>110</v>
      </c>
      <c r="R5150" s="299">
        <v>0</v>
      </c>
      <c r="S5150" s="300">
        <v>0</v>
      </c>
      <c r="T5150" s="300">
        <v>0</v>
      </c>
      <c r="U5150" s="300">
        <v>0</v>
      </c>
      <c r="V5150" s="300">
        <v>0</v>
      </c>
      <c r="W5150" s="301">
        <v>0</v>
      </c>
      <c r="X5150" s="300">
        <v>0</v>
      </c>
      <c r="Y5150" s="300">
        <v>0</v>
      </c>
      <c r="Z5150" s="300">
        <v>0</v>
      </c>
      <c r="AA5150" s="300">
        <v>0</v>
      </c>
      <c r="AB5150" s="302">
        <v>0</v>
      </c>
      <c r="AC5150" s="302">
        <v>0</v>
      </c>
      <c r="AD5150" s="302">
        <v>0</v>
      </c>
      <c r="AE5150" s="302">
        <v>0</v>
      </c>
      <c r="AF5150" s="302">
        <v>0</v>
      </c>
      <c r="AG5150" s="302">
        <v>0</v>
      </c>
      <c r="AH5150" s="348">
        <v>0</v>
      </c>
      <c r="AI5150" s="348">
        <v>0</v>
      </c>
      <c r="AK5150" s="199"/>
      <c r="AM5150" s="11"/>
      <c r="AN5150" s="15"/>
      <c r="AO5150" s="11"/>
      <c r="AP5150" s="11"/>
    </row>
    <row r="5151" spans="3:42" outlineLevel="2" x14ac:dyDescent="0.2">
      <c r="C5151" s="252" t="s">
        <v>165</v>
      </c>
      <c r="D5151" s="119" t="s">
        <v>218</v>
      </c>
      <c r="F5151" s="767" t="s">
        <v>14</v>
      </c>
      <c r="H5151" s="797" t="s">
        <v>12</v>
      </c>
      <c r="K5151" s="164"/>
      <c r="Q5151" s="135" t="s">
        <v>110</v>
      </c>
      <c r="R5151" s="314">
        <v>0</v>
      </c>
      <c r="S5151" s="315">
        <v>0</v>
      </c>
      <c r="T5151" s="315">
        <v>0</v>
      </c>
      <c r="U5151" s="315">
        <v>0</v>
      </c>
      <c r="V5151" s="315">
        <v>0</v>
      </c>
      <c r="W5151" s="316">
        <v>0</v>
      </c>
      <c r="X5151" s="315">
        <v>0</v>
      </c>
      <c r="Y5151" s="315">
        <v>0</v>
      </c>
      <c r="Z5151" s="315">
        <v>0</v>
      </c>
      <c r="AA5151" s="315">
        <v>0</v>
      </c>
      <c r="AB5151" s="5">
        <v>0</v>
      </c>
      <c r="AC5151" s="5">
        <v>0</v>
      </c>
      <c r="AD5151" s="5">
        <v>0</v>
      </c>
      <c r="AE5151" s="5">
        <v>0</v>
      </c>
      <c r="AF5151" s="5">
        <v>0</v>
      </c>
      <c r="AG5151" s="5">
        <v>0</v>
      </c>
      <c r="AH5151" s="350">
        <v>0</v>
      </c>
      <c r="AI5151" s="350">
        <v>0</v>
      </c>
      <c r="AK5151" s="199"/>
      <c r="AM5151" s="11"/>
      <c r="AN5151" s="15"/>
      <c r="AO5151" s="11"/>
      <c r="AP5151" s="11"/>
    </row>
    <row r="5152" spans="3:42" outlineLevel="2" x14ac:dyDescent="0.2">
      <c r="C5152" s="252" t="s">
        <v>165</v>
      </c>
      <c r="D5152" s="119" t="s">
        <v>218</v>
      </c>
      <c r="F5152" s="783" t="s">
        <v>16</v>
      </c>
      <c r="G5152" s="83"/>
      <c r="H5152" s="798" t="s">
        <v>12</v>
      </c>
      <c r="I5152" s="799"/>
      <c r="J5152" s="83"/>
      <c r="K5152" s="736"/>
      <c r="L5152" s="83"/>
      <c r="M5152" s="83"/>
      <c r="N5152" s="83"/>
      <c r="O5152" s="83"/>
      <c r="P5152" s="83"/>
      <c r="Q5152" s="143" t="s">
        <v>110</v>
      </c>
      <c r="R5152" s="304">
        <v>0</v>
      </c>
      <c r="S5152" s="305">
        <v>0</v>
      </c>
      <c r="T5152" s="305">
        <v>0</v>
      </c>
      <c r="U5152" s="305">
        <v>0</v>
      </c>
      <c r="V5152" s="305">
        <v>0</v>
      </c>
      <c r="W5152" s="306">
        <v>0</v>
      </c>
      <c r="X5152" s="305">
        <v>0</v>
      </c>
      <c r="Y5152" s="305">
        <v>0</v>
      </c>
      <c r="Z5152" s="305">
        <v>0</v>
      </c>
      <c r="AA5152" s="305">
        <v>0</v>
      </c>
      <c r="AB5152" s="307">
        <v>0</v>
      </c>
      <c r="AC5152" s="307">
        <v>0</v>
      </c>
      <c r="AD5152" s="307">
        <v>0</v>
      </c>
      <c r="AE5152" s="307">
        <v>0</v>
      </c>
      <c r="AF5152" s="307">
        <v>0</v>
      </c>
      <c r="AG5152" s="307">
        <v>0</v>
      </c>
      <c r="AH5152" s="362">
        <v>0</v>
      </c>
      <c r="AI5152" s="362">
        <v>0</v>
      </c>
      <c r="AK5152" s="199"/>
      <c r="AM5152" s="11"/>
      <c r="AN5152" s="15"/>
      <c r="AO5152" s="11"/>
      <c r="AP5152" s="11"/>
    </row>
    <row r="5153" spans="3:42" outlineLevel="2" x14ac:dyDescent="0.2">
      <c r="C5153" s="252" t="s">
        <v>165</v>
      </c>
      <c r="D5153" s="119" t="s">
        <v>218</v>
      </c>
      <c r="F5153" s="12"/>
      <c r="H5153" s="797"/>
      <c r="K5153" s="164"/>
      <c r="Q5153" s="16"/>
      <c r="R5153" s="800">
        <v>0</v>
      </c>
      <c r="S5153" s="800">
        <v>0</v>
      </c>
      <c r="T5153" s="800">
        <v>0</v>
      </c>
      <c r="U5153" s="800">
        <v>0</v>
      </c>
      <c r="V5153" s="800">
        <v>0</v>
      </c>
      <c r="W5153" s="800">
        <v>0</v>
      </c>
      <c r="X5153" s="800">
        <v>0</v>
      </c>
      <c r="Y5153" s="800">
        <v>0</v>
      </c>
      <c r="Z5153" s="800">
        <v>0</v>
      </c>
      <c r="AA5153" s="800">
        <v>0</v>
      </c>
      <c r="AB5153" s="800">
        <v>0</v>
      </c>
      <c r="AC5153" s="800">
        <v>0</v>
      </c>
      <c r="AD5153" s="800">
        <v>0</v>
      </c>
      <c r="AE5153" s="800">
        <v>0</v>
      </c>
      <c r="AF5153" s="800">
        <v>0</v>
      </c>
      <c r="AG5153" s="800">
        <v>0</v>
      </c>
      <c r="AH5153" s="800">
        <v>0</v>
      </c>
      <c r="AI5153" s="800">
        <v>0</v>
      </c>
      <c r="AK5153" s="199"/>
      <c r="AM5153" s="11"/>
      <c r="AN5153" s="15"/>
      <c r="AO5153" s="11"/>
      <c r="AP5153" s="11"/>
    </row>
    <row r="5154" spans="3:42" outlineLevel="2" x14ac:dyDescent="0.2">
      <c r="C5154" s="252" t="s">
        <v>165</v>
      </c>
      <c r="D5154" s="119" t="s">
        <v>218</v>
      </c>
      <c r="F5154" s="794" t="s">
        <v>616</v>
      </c>
      <c r="AK5154" s="199"/>
      <c r="AM5154" s="11"/>
      <c r="AN5154" s="15"/>
      <c r="AO5154" s="11"/>
      <c r="AP5154" s="11"/>
    </row>
    <row r="5155" spans="3:42" outlineLevel="2" x14ac:dyDescent="0.2">
      <c r="C5155" s="252" t="s">
        <v>165</v>
      </c>
      <c r="D5155" s="119" t="s">
        <v>218</v>
      </c>
      <c r="F5155" s="761" t="s">
        <v>48</v>
      </c>
      <c r="G5155" s="75"/>
      <c r="H5155" s="796" t="s">
        <v>12</v>
      </c>
      <c r="I5155" s="228" t="s">
        <v>617</v>
      </c>
      <c r="J5155" s="75"/>
      <c r="K5155" s="741"/>
      <c r="L5155" s="75"/>
      <c r="M5155" s="75"/>
      <c r="N5155" s="75"/>
      <c r="O5155" s="75"/>
      <c r="P5155" s="75"/>
      <c r="Q5155" s="128" t="s">
        <v>110</v>
      </c>
      <c r="R5155" s="299">
        <v>0</v>
      </c>
      <c r="S5155" s="300">
        <v>0</v>
      </c>
      <c r="T5155" s="300">
        <v>0</v>
      </c>
      <c r="U5155" s="300">
        <v>0</v>
      </c>
      <c r="V5155" s="300">
        <v>0</v>
      </c>
      <c r="W5155" s="301">
        <v>0</v>
      </c>
      <c r="X5155" s="300">
        <v>0</v>
      </c>
      <c r="Y5155" s="300">
        <v>0</v>
      </c>
      <c r="Z5155" s="300">
        <v>0</v>
      </c>
      <c r="AA5155" s="300">
        <v>0</v>
      </c>
      <c r="AB5155" s="302">
        <v>0</v>
      </c>
      <c r="AC5155" s="302">
        <v>0</v>
      </c>
      <c r="AD5155" s="302">
        <v>0</v>
      </c>
      <c r="AE5155" s="302">
        <v>0</v>
      </c>
      <c r="AF5155" s="302">
        <v>0</v>
      </c>
      <c r="AG5155" s="302">
        <v>0</v>
      </c>
      <c r="AH5155" s="348">
        <v>0</v>
      </c>
      <c r="AI5155" s="348">
        <v>0</v>
      </c>
      <c r="AK5155" s="199"/>
      <c r="AM5155" s="11"/>
      <c r="AN5155" s="15"/>
      <c r="AO5155" s="11"/>
      <c r="AP5155" s="11"/>
    </row>
    <row r="5156" spans="3:42" outlineLevel="2" x14ac:dyDescent="0.2">
      <c r="C5156" s="252" t="s">
        <v>165</v>
      </c>
      <c r="D5156" s="119" t="s">
        <v>218</v>
      </c>
      <c r="F5156" s="767" t="s">
        <v>55</v>
      </c>
      <c r="H5156" s="797" t="s">
        <v>12</v>
      </c>
      <c r="I5156" s="234" t="s">
        <v>617</v>
      </c>
      <c r="K5156" s="164"/>
      <c r="Q5156" s="135" t="s">
        <v>110</v>
      </c>
      <c r="R5156" s="314">
        <v>0</v>
      </c>
      <c r="S5156" s="315">
        <v>0</v>
      </c>
      <c r="T5156" s="315">
        <v>0</v>
      </c>
      <c r="U5156" s="315">
        <v>0</v>
      </c>
      <c r="V5156" s="315">
        <v>0</v>
      </c>
      <c r="W5156" s="316">
        <v>0</v>
      </c>
      <c r="X5156" s="315">
        <v>0</v>
      </c>
      <c r="Y5156" s="315">
        <v>0</v>
      </c>
      <c r="Z5156" s="315">
        <v>0</v>
      </c>
      <c r="AA5156" s="315">
        <v>0</v>
      </c>
      <c r="AB5156" s="5">
        <v>0</v>
      </c>
      <c r="AC5156" s="5">
        <v>0</v>
      </c>
      <c r="AD5156" s="5">
        <v>0</v>
      </c>
      <c r="AE5156" s="5">
        <v>0</v>
      </c>
      <c r="AF5156" s="5">
        <v>0</v>
      </c>
      <c r="AG5156" s="5">
        <v>0</v>
      </c>
      <c r="AH5156" s="350">
        <v>0</v>
      </c>
      <c r="AI5156" s="350">
        <v>0</v>
      </c>
      <c r="AK5156" s="199"/>
      <c r="AM5156" s="11"/>
      <c r="AN5156" s="15"/>
      <c r="AO5156" s="11"/>
      <c r="AP5156" s="11"/>
    </row>
    <row r="5157" spans="3:42" outlineLevel="2" x14ac:dyDescent="0.2">
      <c r="C5157" s="252" t="s">
        <v>165</v>
      </c>
      <c r="D5157" s="119" t="s">
        <v>218</v>
      </c>
      <c r="F5157" s="783" t="s">
        <v>57</v>
      </c>
      <c r="G5157" s="83"/>
      <c r="H5157" s="798" t="s">
        <v>12</v>
      </c>
      <c r="I5157" s="240" t="s">
        <v>617</v>
      </c>
      <c r="J5157" s="83"/>
      <c r="K5157" s="736"/>
      <c r="L5157" s="83"/>
      <c r="M5157" s="83"/>
      <c r="N5157" s="83"/>
      <c r="O5157" s="83"/>
      <c r="P5157" s="83"/>
      <c r="Q5157" s="143" t="s">
        <v>110</v>
      </c>
      <c r="R5157" s="304">
        <v>0</v>
      </c>
      <c r="S5157" s="305">
        <v>0</v>
      </c>
      <c r="T5157" s="305">
        <v>0</v>
      </c>
      <c r="U5157" s="305">
        <v>0</v>
      </c>
      <c r="V5157" s="305">
        <v>0</v>
      </c>
      <c r="W5157" s="306">
        <v>0</v>
      </c>
      <c r="X5157" s="305">
        <v>0</v>
      </c>
      <c r="Y5157" s="305">
        <v>0</v>
      </c>
      <c r="Z5157" s="305">
        <v>0</v>
      </c>
      <c r="AA5157" s="305">
        <v>0</v>
      </c>
      <c r="AB5157" s="307">
        <v>0</v>
      </c>
      <c r="AC5157" s="307">
        <v>0</v>
      </c>
      <c r="AD5157" s="307">
        <v>0</v>
      </c>
      <c r="AE5157" s="307">
        <v>0</v>
      </c>
      <c r="AF5157" s="307">
        <v>0</v>
      </c>
      <c r="AG5157" s="307">
        <v>0</v>
      </c>
      <c r="AH5157" s="362">
        <v>0</v>
      </c>
      <c r="AI5157" s="362">
        <v>0</v>
      </c>
      <c r="AK5157" s="199"/>
      <c r="AM5157" s="11"/>
      <c r="AN5157" s="15"/>
      <c r="AO5157" s="11"/>
      <c r="AP5157" s="11"/>
    </row>
    <row r="5158" spans="3:42" outlineLevel="2" x14ac:dyDescent="0.2">
      <c r="C5158" s="252" t="s">
        <v>165</v>
      </c>
      <c r="D5158" s="119" t="s">
        <v>218</v>
      </c>
      <c r="F5158" s="802" t="s">
        <v>626</v>
      </c>
      <c r="R5158" s="800">
        <v>0</v>
      </c>
      <c r="S5158" s="800">
        <v>0</v>
      </c>
      <c r="T5158" s="800">
        <v>0</v>
      </c>
      <c r="U5158" s="800">
        <v>0</v>
      </c>
      <c r="V5158" s="800">
        <v>0</v>
      </c>
      <c r="W5158" s="800">
        <v>0</v>
      </c>
      <c r="X5158" s="800">
        <v>0</v>
      </c>
      <c r="Y5158" s="800">
        <v>0</v>
      </c>
      <c r="Z5158" s="800">
        <v>0</v>
      </c>
      <c r="AA5158" s="800">
        <v>0</v>
      </c>
      <c r="AB5158" s="800">
        <v>0</v>
      </c>
      <c r="AC5158" s="800">
        <v>0</v>
      </c>
      <c r="AD5158" s="800">
        <v>0</v>
      </c>
      <c r="AE5158" s="800">
        <v>0</v>
      </c>
      <c r="AF5158" s="800">
        <v>0</v>
      </c>
      <c r="AG5158" s="800">
        <v>0</v>
      </c>
      <c r="AH5158" s="800">
        <v>0</v>
      </c>
      <c r="AI5158" s="800">
        <v>0</v>
      </c>
      <c r="AK5158" s="199"/>
      <c r="AM5158" s="11"/>
      <c r="AN5158" s="15"/>
      <c r="AO5158" s="11"/>
      <c r="AP5158" s="11"/>
    </row>
    <row r="5159" spans="3:42" outlineLevel="2" x14ac:dyDescent="0.2">
      <c r="C5159" s="252" t="s">
        <v>165</v>
      </c>
      <c r="D5159" s="119" t="s">
        <v>218</v>
      </c>
      <c r="R5159" s="5"/>
      <c r="S5159" s="5"/>
      <c r="T5159" s="5"/>
      <c r="U5159" s="5"/>
      <c r="V5159" s="5"/>
      <c r="W5159" s="5"/>
      <c r="X5159" s="5"/>
      <c r="Y5159" s="5"/>
      <c r="AK5159" s="199"/>
      <c r="AM5159" s="11"/>
      <c r="AN5159" s="15"/>
      <c r="AO5159" s="11"/>
      <c r="AP5159" s="11"/>
    </row>
    <row r="5160" spans="3:42" outlineLevel="2" x14ac:dyDescent="0.2">
      <c r="C5160" s="252" t="s">
        <v>165</v>
      </c>
      <c r="D5160" s="119" t="s">
        <v>218</v>
      </c>
      <c r="F5160" s="789" t="s">
        <v>635</v>
      </c>
      <c r="G5160" s="790"/>
      <c r="H5160" s="803"/>
      <c r="I5160" s="790"/>
      <c r="J5160" s="790"/>
      <c r="K5160" s="792"/>
      <c r="L5160" s="789"/>
      <c r="M5160" s="789"/>
      <c r="N5160" s="789"/>
      <c r="O5160" s="789"/>
      <c r="P5160" s="789"/>
      <c r="Q5160" s="792"/>
      <c r="R5160" s="793"/>
      <c r="S5160" s="793"/>
      <c r="T5160" s="793"/>
      <c r="U5160" s="793"/>
      <c r="V5160" s="793"/>
      <c r="W5160" s="793"/>
      <c r="X5160" s="793"/>
      <c r="Y5160" s="793"/>
      <c r="Z5160" s="793"/>
      <c r="AA5160" s="793"/>
      <c r="AB5160" s="793"/>
      <c r="AC5160" s="793"/>
      <c r="AD5160" s="793"/>
      <c r="AE5160" s="793"/>
      <c r="AF5160" s="793"/>
      <c r="AG5160" s="793"/>
      <c r="AH5160" s="789"/>
      <c r="AI5160" s="789"/>
      <c r="AK5160" s="199"/>
      <c r="AM5160" s="11"/>
      <c r="AN5160" s="15"/>
      <c r="AO5160" s="11"/>
      <c r="AP5160" s="11"/>
    </row>
    <row r="5161" spans="3:42" outlineLevel="2" x14ac:dyDescent="0.2">
      <c r="C5161" s="252" t="s">
        <v>165</v>
      </c>
      <c r="D5161" s="119" t="s">
        <v>218</v>
      </c>
      <c r="F5161" t="s">
        <v>620</v>
      </c>
      <c r="AK5161" s="199"/>
      <c r="AM5161" s="11"/>
      <c r="AN5161" s="15"/>
      <c r="AO5161" s="11"/>
      <c r="AP5161" s="11"/>
    </row>
    <row r="5162" spans="3:42" outlineLevel="2" x14ac:dyDescent="0.2">
      <c r="C5162" s="252" t="s">
        <v>165</v>
      </c>
      <c r="D5162" s="119" t="s">
        <v>218</v>
      </c>
      <c r="F5162" s="761" t="s">
        <v>48</v>
      </c>
      <c r="G5162" s="75"/>
      <c r="H5162" s="796" t="s">
        <v>636</v>
      </c>
      <c r="I5162" s="801"/>
      <c r="J5162" s="75"/>
      <c r="K5162" s="741"/>
      <c r="L5162" s="75"/>
      <c r="M5162" s="75"/>
      <c r="N5162" s="75"/>
      <c r="O5162" s="75"/>
      <c r="P5162" s="75"/>
      <c r="Q5162" s="128" t="s">
        <v>536</v>
      </c>
      <c r="R5162" s="804">
        <v>0</v>
      </c>
      <c r="S5162" s="805">
        <v>0</v>
      </c>
      <c r="T5162" s="805">
        <v>0</v>
      </c>
      <c r="U5162" s="805">
        <v>0</v>
      </c>
      <c r="V5162" s="805">
        <v>0</v>
      </c>
      <c r="W5162" s="806">
        <v>0</v>
      </c>
      <c r="X5162" s="805">
        <v>0</v>
      </c>
      <c r="Y5162" s="805">
        <v>0</v>
      </c>
      <c r="Z5162" s="805">
        <v>0</v>
      </c>
      <c r="AA5162" s="805">
        <v>0</v>
      </c>
      <c r="AB5162" s="805">
        <v>0</v>
      </c>
      <c r="AC5162" s="805">
        <v>0</v>
      </c>
      <c r="AD5162" s="805">
        <v>0</v>
      </c>
      <c r="AE5162" s="805">
        <v>0</v>
      </c>
      <c r="AF5162" s="805">
        <v>0</v>
      </c>
      <c r="AG5162" s="805">
        <v>0</v>
      </c>
      <c r="AH5162" s="808">
        <v>0</v>
      </c>
      <c r="AI5162" s="808">
        <v>0</v>
      </c>
      <c r="AK5162" s="199"/>
      <c r="AM5162" s="11"/>
      <c r="AN5162" s="15"/>
      <c r="AO5162" s="11"/>
      <c r="AP5162" s="11"/>
    </row>
    <row r="5163" spans="3:42" outlineLevel="2" x14ac:dyDescent="0.2">
      <c r="C5163" s="252" t="s">
        <v>165</v>
      </c>
      <c r="D5163" s="119" t="s">
        <v>218</v>
      </c>
      <c r="F5163" s="767" t="s">
        <v>55</v>
      </c>
      <c r="H5163" s="797" t="s">
        <v>636</v>
      </c>
      <c r="K5163" s="164"/>
      <c r="Q5163" s="135" t="s">
        <v>536</v>
      </c>
      <c r="R5163" s="809">
        <v>0</v>
      </c>
      <c r="S5163" s="810">
        <v>0</v>
      </c>
      <c r="T5163" s="810">
        <v>0</v>
      </c>
      <c r="U5163" s="810">
        <v>0</v>
      </c>
      <c r="V5163" s="810">
        <v>0</v>
      </c>
      <c r="W5163" s="811">
        <v>0</v>
      </c>
      <c r="X5163" s="810">
        <v>0</v>
      </c>
      <c r="Y5163" s="810">
        <v>0</v>
      </c>
      <c r="Z5163" s="810">
        <v>0</v>
      </c>
      <c r="AA5163" s="810">
        <v>0</v>
      </c>
      <c r="AB5163" s="810">
        <v>0</v>
      </c>
      <c r="AC5163" s="810">
        <v>0</v>
      </c>
      <c r="AD5163" s="810">
        <v>0</v>
      </c>
      <c r="AE5163" s="810">
        <v>0</v>
      </c>
      <c r="AF5163" s="810">
        <v>0</v>
      </c>
      <c r="AG5163" s="810">
        <v>0</v>
      </c>
      <c r="AH5163" s="812">
        <v>0</v>
      </c>
      <c r="AI5163" s="812">
        <v>0</v>
      </c>
      <c r="AK5163" s="199"/>
      <c r="AM5163" s="11"/>
      <c r="AN5163" s="15"/>
      <c r="AO5163" s="11"/>
      <c r="AP5163" s="11"/>
    </row>
    <row r="5164" spans="3:42" outlineLevel="2" x14ac:dyDescent="0.2">
      <c r="C5164" s="252" t="s">
        <v>165</v>
      </c>
      <c r="D5164" s="119" t="s">
        <v>218</v>
      </c>
      <c r="F5164" s="783" t="s">
        <v>57</v>
      </c>
      <c r="G5164" s="83"/>
      <c r="H5164" s="798" t="s">
        <v>636</v>
      </c>
      <c r="I5164" s="799"/>
      <c r="J5164" s="83"/>
      <c r="K5164" s="736"/>
      <c r="L5164" s="83"/>
      <c r="M5164" s="83"/>
      <c r="N5164" s="83"/>
      <c r="O5164" s="83"/>
      <c r="P5164" s="83"/>
      <c r="Q5164" s="143" t="s">
        <v>536</v>
      </c>
      <c r="R5164" s="813">
        <v>0</v>
      </c>
      <c r="S5164" s="814">
        <v>0</v>
      </c>
      <c r="T5164" s="814">
        <v>0</v>
      </c>
      <c r="U5164" s="814">
        <v>0</v>
      </c>
      <c r="V5164" s="814">
        <v>0</v>
      </c>
      <c r="W5164" s="815">
        <v>0</v>
      </c>
      <c r="X5164" s="814">
        <v>0</v>
      </c>
      <c r="Y5164" s="814">
        <v>0</v>
      </c>
      <c r="Z5164" s="814">
        <v>0</v>
      </c>
      <c r="AA5164" s="814">
        <v>0</v>
      </c>
      <c r="AB5164" s="814">
        <v>0</v>
      </c>
      <c r="AC5164" s="814">
        <v>0</v>
      </c>
      <c r="AD5164" s="814">
        <v>0</v>
      </c>
      <c r="AE5164" s="814">
        <v>0</v>
      </c>
      <c r="AF5164" s="814">
        <v>0</v>
      </c>
      <c r="AG5164" s="814">
        <v>0</v>
      </c>
      <c r="AH5164" s="816">
        <v>0</v>
      </c>
      <c r="AI5164" s="816">
        <v>0</v>
      </c>
      <c r="AK5164" s="199"/>
      <c r="AM5164" s="11"/>
      <c r="AN5164" s="15"/>
      <c r="AO5164" s="11"/>
      <c r="AP5164" s="11"/>
    </row>
    <row r="5165" spans="3:42" outlineLevel="2" x14ac:dyDescent="0.2">
      <c r="C5165" s="252" t="s">
        <v>165</v>
      </c>
      <c r="D5165" s="119" t="s">
        <v>218</v>
      </c>
      <c r="F5165" s="12"/>
      <c r="H5165" s="817"/>
      <c r="K5165" s="16"/>
      <c r="Q5165" s="16"/>
      <c r="R5165" s="818"/>
      <c r="S5165" s="818"/>
      <c r="T5165" s="818"/>
      <c r="U5165" s="818"/>
      <c r="V5165" s="818"/>
      <c r="W5165" s="818"/>
      <c r="X5165" s="818"/>
      <c r="Y5165" s="818"/>
      <c r="Z5165" s="818"/>
      <c r="AA5165" s="818"/>
      <c r="AB5165" s="818"/>
      <c r="AC5165" s="818"/>
      <c r="AD5165" s="818"/>
      <c r="AE5165" s="818"/>
      <c r="AF5165" s="818"/>
      <c r="AG5165" s="818"/>
      <c r="AH5165" s="818"/>
      <c r="AI5165" s="818"/>
      <c r="AK5165" s="199"/>
      <c r="AM5165" s="11"/>
      <c r="AN5165" s="15"/>
      <c r="AO5165" s="11"/>
      <c r="AP5165" s="11"/>
    </row>
    <row r="5166" spans="3:42" x14ac:dyDescent="0.2">
      <c r="C5166" s="252" t="s">
        <v>166</v>
      </c>
      <c r="D5166" s="754" t="s">
        <v>657</v>
      </c>
      <c r="E5166" s="67"/>
      <c r="F5166" s="67"/>
      <c r="G5166" s="67"/>
      <c r="H5166" s="755" t="s">
        <v>655</v>
      </c>
      <c r="I5166" s="67"/>
      <c r="J5166" s="67"/>
      <c r="K5166" s="102"/>
      <c r="L5166" s="67"/>
      <c r="M5166" s="67"/>
      <c r="N5166" s="67"/>
      <c r="O5166" s="67"/>
      <c r="P5166" s="67"/>
      <c r="Q5166" s="102"/>
      <c r="R5166" s="67"/>
      <c r="S5166" s="67"/>
      <c r="T5166" s="67"/>
      <c r="U5166" s="67"/>
      <c r="V5166" s="67"/>
      <c r="W5166" s="67"/>
      <c r="X5166" s="67"/>
      <c r="Y5166" s="67"/>
      <c r="Z5166" s="67"/>
      <c r="AA5166" s="67"/>
      <c r="AB5166" s="67"/>
      <c r="AC5166" s="67"/>
      <c r="AD5166" s="67"/>
      <c r="AE5166" s="67"/>
      <c r="AF5166" s="67"/>
      <c r="AG5166" s="67"/>
      <c r="AH5166" s="67"/>
      <c r="AI5166" s="67"/>
      <c r="AK5166" s="199"/>
      <c r="AM5166" s="11"/>
      <c r="AN5166" s="15"/>
      <c r="AO5166" s="11"/>
      <c r="AP5166" s="11"/>
    </row>
    <row r="5167" spans="3:42" outlineLevel="1" x14ac:dyDescent="0.2">
      <c r="C5167" s="119" t="s">
        <v>166</v>
      </c>
      <c r="D5167" s="119" t="s">
        <v>218</v>
      </c>
      <c r="F5167" s="121" t="s">
        <v>597</v>
      </c>
      <c r="G5167" s="756"/>
      <c r="H5167" s="757"/>
      <c r="I5167" s="756"/>
      <c r="J5167" s="756"/>
      <c r="K5167" s="758"/>
      <c r="L5167" s="759"/>
      <c r="M5167" s="759"/>
      <c r="N5167" s="759"/>
      <c r="O5167" s="759"/>
      <c r="P5167" s="759"/>
      <c r="Q5167" s="758"/>
      <c r="R5167" s="760"/>
      <c r="S5167" s="760"/>
      <c r="T5167" s="760"/>
      <c r="U5167" s="760"/>
      <c r="V5167" s="760"/>
      <c r="W5167" s="760"/>
      <c r="X5167" s="760"/>
      <c r="Y5167" s="760"/>
      <c r="Z5167" s="760"/>
      <c r="AA5167" s="760"/>
      <c r="AB5167" s="760"/>
      <c r="AC5167" s="760"/>
      <c r="AD5167" s="760"/>
      <c r="AE5167" s="760"/>
      <c r="AF5167" s="760"/>
      <c r="AG5167" s="760"/>
      <c r="AH5167" s="759"/>
      <c r="AI5167" s="759"/>
      <c r="AK5167" s="199"/>
      <c r="AM5167" s="11"/>
      <c r="AN5167" s="15"/>
      <c r="AO5167" s="11"/>
      <c r="AP5167" s="11"/>
    </row>
    <row r="5168" spans="3:42" outlineLevel="2" x14ac:dyDescent="0.2">
      <c r="C5168" s="119" t="s">
        <v>166</v>
      </c>
      <c r="D5168" s="119" t="s">
        <v>218</v>
      </c>
      <c r="F5168" s="12"/>
      <c r="G5168" s="149" t="s">
        <v>598</v>
      </c>
      <c r="H5168" s="72" t="s">
        <v>48</v>
      </c>
      <c r="I5168" s="8" t="s">
        <v>451</v>
      </c>
      <c r="J5168" s="8" t="s">
        <v>599</v>
      </c>
      <c r="K5168" s="8" t="s">
        <v>61</v>
      </c>
      <c r="AK5168" s="199"/>
      <c r="AM5168" s="11"/>
      <c r="AN5168" s="15"/>
      <c r="AO5168" s="11"/>
      <c r="AP5168" s="11"/>
    </row>
    <row r="5169" spans="3:42" outlineLevel="2" x14ac:dyDescent="0.2">
      <c r="C5169" s="119" t="s">
        <v>166</v>
      </c>
      <c r="D5169" s="119" t="s">
        <v>218</v>
      </c>
      <c r="F5169" s="761" t="s">
        <v>129</v>
      </c>
      <c r="G5169" s="762" t="s">
        <v>130</v>
      </c>
      <c r="H5169" s="763">
        <v>0.92</v>
      </c>
      <c r="I5169" s="764">
        <v>7.999999999999996E-2</v>
      </c>
      <c r="J5169" s="765">
        <v>1</v>
      </c>
      <c r="K5169" s="766"/>
      <c r="AK5169" s="199"/>
      <c r="AM5169" s="11"/>
      <c r="AN5169" s="15"/>
      <c r="AO5169" s="11"/>
      <c r="AP5169" s="11"/>
    </row>
    <row r="5170" spans="3:42" outlineLevel="2" x14ac:dyDescent="0.2">
      <c r="C5170" s="119" t="s">
        <v>166</v>
      </c>
      <c r="D5170" s="119" t="s">
        <v>218</v>
      </c>
      <c r="F5170" s="767" t="s">
        <v>128</v>
      </c>
      <c r="G5170" s="611" t="s">
        <v>130</v>
      </c>
      <c r="H5170" s="768">
        <v>0.12713963963963965</v>
      </c>
      <c r="I5170" s="769">
        <v>0.87286036036036041</v>
      </c>
      <c r="J5170" s="770">
        <v>1</v>
      </c>
      <c r="K5170" s="771"/>
      <c r="AK5170" s="199"/>
      <c r="AM5170" s="11"/>
      <c r="AN5170" s="15"/>
      <c r="AO5170" s="11"/>
      <c r="AP5170" s="11"/>
    </row>
    <row r="5171" spans="3:42" outlineLevel="2" x14ac:dyDescent="0.2">
      <c r="C5171" s="119" t="s">
        <v>166</v>
      </c>
      <c r="D5171" s="119" t="s">
        <v>218</v>
      </c>
      <c r="F5171" s="767" t="s">
        <v>600</v>
      </c>
      <c r="G5171" s="611" t="s">
        <v>583</v>
      </c>
      <c r="H5171" s="772">
        <v>3387</v>
      </c>
      <c r="I5171" s="773">
        <v>23253</v>
      </c>
      <c r="J5171" s="774">
        <v>26640</v>
      </c>
      <c r="K5171" s="775">
        <v>0</v>
      </c>
      <c r="AK5171" s="199"/>
      <c r="AM5171" s="11"/>
      <c r="AN5171" s="15"/>
      <c r="AO5171" s="11"/>
      <c r="AP5171" s="11"/>
    </row>
    <row r="5172" spans="3:42" outlineLevel="2" x14ac:dyDescent="0.2">
      <c r="C5172" s="119" t="s">
        <v>166</v>
      </c>
      <c r="D5172" s="119" t="s">
        <v>218</v>
      </c>
      <c r="F5172" s="767" t="s">
        <v>64</v>
      </c>
      <c r="G5172" s="611" t="s">
        <v>583</v>
      </c>
      <c r="H5172" s="776">
        <v>25</v>
      </c>
      <c r="I5172" s="773">
        <v>0</v>
      </c>
      <c r="J5172" s="774">
        <v>25</v>
      </c>
      <c r="K5172" s="771"/>
      <c r="AK5172" s="199"/>
      <c r="AM5172" s="11"/>
      <c r="AN5172" s="15"/>
      <c r="AO5172" s="11"/>
      <c r="AP5172" s="11"/>
    </row>
    <row r="5173" spans="3:42" outlineLevel="2" x14ac:dyDescent="0.2">
      <c r="C5173" s="119" t="s">
        <v>166</v>
      </c>
      <c r="D5173" s="119" t="s">
        <v>218</v>
      </c>
      <c r="F5173" s="767" t="s">
        <v>601</v>
      </c>
      <c r="G5173" s="611" t="s">
        <v>583</v>
      </c>
      <c r="H5173" s="776">
        <v>3362</v>
      </c>
      <c r="I5173" s="773">
        <v>23253</v>
      </c>
      <c r="J5173" s="774">
        <v>26615</v>
      </c>
      <c r="K5173" s="771"/>
      <c r="AK5173" s="199"/>
      <c r="AM5173" s="11"/>
      <c r="AN5173" s="15"/>
      <c r="AO5173" s="11"/>
      <c r="AP5173" s="11"/>
    </row>
    <row r="5174" spans="3:42" outlineLevel="2" x14ac:dyDescent="0.2">
      <c r="C5174" s="119" t="s">
        <v>166</v>
      </c>
      <c r="D5174" s="119" t="s">
        <v>218</v>
      </c>
      <c r="F5174" s="767" t="s">
        <v>602</v>
      </c>
      <c r="G5174" s="611" t="s">
        <v>130</v>
      </c>
      <c r="H5174" s="778">
        <v>7.3811632713315619E-3</v>
      </c>
      <c r="I5174" s="769">
        <v>0</v>
      </c>
      <c r="J5174" s="769">
        <v>9.3843843843843843E-4</v>
      </c>
      <c r="K5174" s="771"/>
      <c r="AK5174" s="199"/>
      <c r="AM5174" s="11"/>
      <c r="AN5174" s="15"/>
      <c r="AO5174" s="11"/>
      <c r="AP5174" s="11"/>
    </row>
    <row r="5175" spans="3:42" outlineLevel="2" x14ac:dyDescent="0.2">
      <c r="C5175" s="119" t="s">
        <v>166</v>
      </c>
      <c r="D5175" s="119" t="s">
        <v>218</v>
      </c>
      <c r="F5175" s="767" t="s">
        <v>603</v>
      </c>
      <c r="G5175" s="611" t="s">
        <v>583</v>
      </c>
      <c r="H5175" s="776">
        <v>0</v>
      </c>
      <c r="I5175" s="832">
        <v>23042</v>
      </c>
      <c r="J5175" s="774">
        <v>23042</v>
      </c>
      <c r="K5175" s="771"/>
      <c r="AK5175" s="199"/>
      <c r="AM5175" s="11"/>
      <c r="AN5175" s="15"/>
      <c r="AO5175" s="11"/>
      <c r="AP5175" s="11"/>
    </row>
    <row r="5176" spans="3:42" outlineLevel="2" x14ac:dyDescent="0.2">
      <c r="C5176" s="119" t="s">
        <v>166</v>
      </c>
      <c r="D5176" s="119" t="s">
        <v>218</v>
      </c>
      <c r="F5176" s="767" t="s">
        <v>604</v>
      </c>
      <c r="G5176" s="611"/>
      <c r="H5176" s="773">
        <v>0</v>
      </c>
      <c r="I5176" s="773">
        <v>23042</v>
      </c>
      <c r="J5176" s="773">
        <v>23042</v>
      </c>
      <c r="K5176" s="771"/>
      <c r="AK5176" s="199"/>
      <c r="AM5176" s="11"/>
      <c r="AN5176" s="15"/>
      <c r="AO5176" s="11"/>
      <c r="AP5176" s="11"/>
    </row>
    <row r="5177" spans="3:42" outlineLevel="2" x14ac:dyDescent="0.2">
      <c r="C5177" s="119" t="s">
        <v>166</v>
      </c>
      <c r="D5177" s="119" t="s">
        <v>218</v>
      </c>
      <c r="F5177" s="767" t="s">
        <v>605</v>
      </c>
      <c r="G5177" s="611"/>
      <c r="H5177" s="779"/>
      <c r="I5177" s="780"/>
      <c r="J5177" s="781"/>
      <c r="K5177" s="782">
        <v>0</v>
      </c>
      <c r="AK5177" s="199"/>
      <c r="AM5177" s="11"/>
      <c r="AN5177" s="15"/>
      <c r="AO5177" s="11"/>
      <c r="AP5177" s="11"/>
    </row>
    <row r="5178" spans="3:42" outlineLevel="2" x14ac:dyDescent="0.2">
      <c r="C5178" s="119" t="s">
        <v>166</v>
      </c>
      <c r="D5178" s="119" t="s">
        <v>218</v>
      </c>
      <c r="F5178" s="783" t="s">
        <v>606</v>
      </c>
      <c r="G5178" s="619" t="s">
        <v>130</v>
      </c>
      <c r="H5178" s="784">
        <v>0</v>
      </c>
      <c r="I5178" s="785">
        <v>0</v>
      </c>
      <c r="J5178" s="786">
        <v>0</v>
      </c>
      <c r="K5178" s="787"/>
      <c r="AK5178" s="199"/>
      <c r="AM5178" s="11"/>
      <c r="AN5178" s="15"/>
      <c r="AO5178" s="11"/>
      <c r="AP5178" s="11"/>
    </row>
    <row r="5179" spans="3:42" outlineLevel="2" x14ac:dyDescent="0.2">
      <c r="C5179" s="119" t="s">
        <v>166</v>
      </c>
      <c r="D5179" s="119" t="s">
        <v>218</v>
      </c>
      <c r="H5179"/>
      <c r="I5179"/>
      <c r="K5179"/>
      <c r="AK5179" s="199"/>
      <c r="AM5179" s="11"/>
      <c r="AN5179" s="15"/>
      <c r="AO5179" s="11"/>
      <c r="AP5179" s="11"/>
    </row>
    <row r="5180" spans="3:42" outlineLevel="1" x14ac:dyDescent="0.2">
      <c r="C5180" s="119" t="s">
        <v>166</v>
      </c>
      <c r="D5180" s="119" t="s">
        <v>218</v>
      </c>
      <c r="F5180" s="121" t="s">
        <v>607</v>
      </c>
      <c r="G5180" s="756"/>
      <c r="H5180" s="757"/>
      <c r="I5180" s="788"/>
      <c r="J5180" s="756"/>
      <c r="K5180" s="758"/>
      <c r="L5180" s="759"/>
      <c r="M5180" s="759"/>
      <c r="N5180" s="759"/>
      <c r="O5180" s="759"/>
      <c r="P5180" s="759"/>
      <c r="Q5180" s="758"/>
      <c r="R5180" s="760"/>
      <c r="S5180" s="760"/>
      <c r="T5180" s="760"/>
      <c r="U5180" s="760"/>
      <c r="V5180" s="760"/>
      <c r="W5180" s="760"/>
      <c r="X5180" s="760"/>
      <c r="Y5180" s="760"/>
      <c r="Z5180" s="760"/>
      <c r="AA5180" s="760"/>
      <c r="AB5180" s="760"/>
      <c r="AC5180" s="760"/>
      <c r="AD5180" s="760"/>
      <c r="AE5180" s="760"/>
      <c r="AF5180" s="760"/>
      <c r="AG5180" s="760"/>
      <c r="AH5180" s="759"/>
      <c r="AI5180" s="759"/>
      <c r="AK5180" s="199"/>
      <c r="AM5180" s="11"/>
      <c r="AN5180" s="15"/>
      <c r="AO5180" s="11"/>
      <c r="AP5180" s="11"/>
    </row>
    <row r="5181" spans="3:42" outlineLevel="2" x14ac:dyDescent="0.2">
      <c r="C5181" s="119" t="s">
        <v>166</v>
      </c>
      <c r="D5181" s="119" t="s">
        <v>218</v>
      </c>
      <c r="F5181" s="789" t="s">
        <v>608</v>
      </c>
      <c r="G5181" s="790"/>
      <c r="H5181" s="791" t="s">
        <v>609</v>
      </c>
      <c r="I5181" s="791"/>
      <c r="J5181" s="790"/>
      <c r="K5181" s="792"/>
      <c r="L5181" s="789"/>
      <c r="M5181" s="789"/>
      <c r="N5181" s="789"/>
      <c r="O5181" s="789"/>
      <c r="P5181" s="789"/>
      <c r="Q5181" s="792"/>
      <c r="R5181" s="793"/>
      <c r="S5181" s="793"/>
      <c r="T5181" s="793"/>
      <c r="U5181" s="793"/>
      <c r="V5181" s="793"/>
      <c r="W5181" s="793"/>
      <c r="X5181" s="793"/>
      <c r="Y5181" s="793"/>
      <c r="Z5181" s="793"/>
      <c r="AA5181" s="793"/>
      <c r="AB5181" s="793"/>
      <c r="AC5181" s="793"/>
      <c r="AD5181" s="793"/>
      <c r="AE5181" s="793"/>
      <c r="AF5181" s="793"/>
      <c r="AG5181" s="793"/>
      <c r="AH5181" s="789"/>
      <c r="AI5181" s="789"/>
      <c r="AK5181" s="199"/>
      <c r="AM5181" s="11"/>
      <c r="AN5181" s="15"/>
      <c r="AO5181" s="11"/>
      <c r="AP5181" s="11"/>
    </row>
    <row r="5182" spans="3:42" ht="14.25" customHeight="1" outlineLevel="2" x14ac:dyDescent="0.2">
      <c r="C5182" s="119" t="s">
        <v>166</v>
      </c>
      <c r="D5182" s="119" t="s">
        <v>218</v>
      </c>
      <c r="F5182" s="794" t="s">
        <v>610</v>
      </c>
      <c r="H5182" s="795"/>
      <c r="AK5182" s="199"/>
      <c r="AM5182" s="11"/>
      <c r="AN5182" s="15"/>
      <c r="AO5182" s="11"/>
      <c r="AP5182" s="11"/>
    </row>
    <row r="5183" spans="3:42" outlineLevel="2" x14ac:dyDescent="0.2">
      <c r="C5183" s="119" t="s">
        <v>166</v>
      </c>
      <c r="D5183" s="119" t="s">
        <v>218</v>
      </c>
      <c r="F5183" s="761" t="s">
        <v>62</v>
      </c>
      <c r="G5183" s="75"/>
      <c r="H5183" s="796" t="s">
        <v>10</v>
      </c>
      <c r="I5183" s="796" t="s">
        <v>611</v>
      </c>
      <c r="J5183" s="75"/>
      <c r="K5183" s="741"/>
      <c r="L5183" s="75"/>
      <c r="M5183" s="75"/>
      <c r="N5183" s="75"/>
      <c r="O5183" s="75"/>
      <c r="P5183" s="75"/>
      <c r="Q5183" s="128" t="s">
        <v>110</v>
      </c>
      <c r="R5183" s="299">
        <v>0</v>
      </c>
      <c r="S5183" s="300">
        <v>0</v>
      </c>
      <c r="T5183" s="300">
        <v>0</v>
      </c>
      <c r="U5183" s="300">
        <v>0</v>
      </c>
      <c r="V5183" s="300">
        <v>0</v>
      </c>
      <c r="W5183" s="301">
        <v>0</v>
      </c>
      <c r="X5183" s="300">
        <v>12.363790744999999</v>
      </c>
      <c r="Y5183" s="300">
        <v>629.99128928139442</v>
      </c>
      <c r="Z5183" s="300">
        <v>1239.8145538967472</v>
      </c>
      <c r="AA5183" s="300">
        <v>451.52807514557037</v>
      </c>
      <c r="AB5183" s="302">
        <v>533.5904959979606</v>
      </c>
      <c r="AC5183" s="302">
        <v>338.33955039500091</v>
      </c>
      <c r="AD5183" s="302">
        <v>333.6808909317657</v>
      </c>
      <c r="AE5183" s="302">
        <v>239.15606332767373</v>
      </c>
      <c r="AF5183" s="302">
        <v>730.69456073417803</v>
      </c>
      <c r="AG5183" s="302">
        <v>160.69985410865041</v>
      </c>
      <c r="AH5183" s="348">
        <v>79.555596830898423</v>
      </c>
      <c r="AI5183" s="348">
        <v>929.33280603705612</v>
      </c>
      <c r="AK5183" s="199"/>
      <c r="AM5183" s="11"/>
      <c r="AN5183" s="15"/>
      <c r="AO5183" s="11"/>
      <c r="AP5183" s="11"/>
    </row>
    <row r="5184" spans="3:42" outlineLevel="2" x14ac:dyDescent="0.2">
      <c r="C5184" s="119" t="s">
        <v>166</v>
      </c>
      <c r="D5184" s="119" t="s">
        <v>218</v>
      </c>
      <c r="F5184" s="767" t="s">
        <v>188</v>
      </c>
      <c r="H5184" s="797" t="s">
        <v>10</v>
      </c>
      <c r="I5184" s="797" t="s">
        <v>612</v>
      </c>
      <c r="K5184" s="164"/>
      <c r="Q5184" s="135" t="s">
        <v>110</v>
      </c>
      <c r="R5184" s="314">
        <v>0</v>
      </c>
      <c r="S5184" s="315">
        <v>0</v>
      </c>
      <c r="T5184" s="315">
        <v>0</v>
      </c>
      <c r="U5184" s="315">
        <v>0</v>
      </c>
      <c r="V5184" s="315">
        <v>0</v>
      </c>
      <c r="W5184" s="316">
        <v>0</v>
      </c>
      <c r="X5184" s="315">
        <v>0</v>
      </c>
      <c r="Y5184" s="315">
        <v>0</v>
      </c>
      <c r="Z5184" s="315">
        <v>0</v>
      </c>
      <c r="AA5184" s="315">
        <v>0</v>
      </c>
      <c r="AB5184" s="5">
        <v>0</v>
      </c>
      <c r="AC5184" s="5">
        <v>0</v>
      </c>
      <c r="AD5184" s="5">
        <v>0</v>
      </c>
      <c r="AE5184" s="5">
        <v>0</v>
      </c>
      <c r="AF5184" s="5">
        <v>0</v>
      </c>
      <c r="AG5184" s="5">
        <v>0</v>
      </c>
      <c r="AH5184" s="350">
        <v>0</v>
      </c>
      <c r="AI5184" s="350">
        <v>0</v>
      </c>
      <c r="AK5184" s="199"/>
      <c r="AM5184" s="11"/>
      <c r="AN5184" s="15"/>
      <c r="AO5184" s="11"/>
      <c r="AP5184" s="11"/>
    </row>
    <row r="5185" spans="3:42" outlineLevel="2" x14ac:dyDescent="0.2">
      <c r="C5185" s="119" t="s">
        <v>166</v>
      </c>
      <c r="D5185" s="119" t="s">
        <v>218</v>
      </c>
      <c r="F5185" s="767" t="s">
        <v>613</v>
      </c>
      <c r="H5185" s="797" t="s">
        <v>10</v>
      </c>
      <c r="I5185" s="234" t="s">
        <v>614</v>
      </c>
      <c r="K5185" s="164"/>
      <c r="Q5185" s="135" t="s">
        <v>110</v>
      </c>
      <c r="R5185" s="314">
        <v>0</v>
      </c>
      <c r="S5185" s="315">
        <v>0</v>
      </c>
      <c r="T5185" s="315">
        <v>0</v>
      </c>
      <c r="U5185" s="315">
        <v>0</v>
      </c>
      <c r="V5185" s="315">
        <v>0</v>
      </c>
      <c r="W5185" s="316">
        <v>0</v>
      </c>
      <c r="X5185" s="315">
        <v>0</v>
      </c>
      <c r="Y5185" s="315">
        <v>0</v>
      </c>
      <c r="Z5185" s="315">
        <v>0</v>
      </c>
      <c r="AA5185" s="315">
        <v>0</v>
      </c>
      <c r="AB5185" s="5">
        <v>0</v>
      </c>
      <c r="AC5185" s="5">
        <v>0</v>
      </c>
      <c r="AD5185" s="5">
        <v>0</v>
      </c>
      <c r="AE5185" s="5">
        <v>0</v>
      </c>
      <c r="AF5185" s="5">
        <v>0</v>
      </c>
      <c r="AG5185" s="5">
        <v>0</v>
      </c>
      <c r="AH5185" s="350">
        <v>0</v>
      </c>
      <c r="AI5185" s="350">
        <v>0</v>
      </c>
      <c r="AK5185" s="199"/>
      <c r="AM5185" s="11"/>
      <c r="AN5185" s="15"/>
      <c r="AO5185" s="11"/>
      <c r="AP5185" s="11"/>
    </row>
    <row r="5186" spans="3:42" outlineLevel="2" x14ac:dyDescent="0.2">
      <c r="C5186" s="119" t="s">
        <v>166</v>
      </c>
      <c r="D5186" s="119" t="s">
        <v>218</v>
      </c>
      <c r="F5186" s="783" t="s">
        <v>57</v>
      </c>
      <c r="G5186" s="83"/>
      <c r="H5186" s="798" t="s">
        <v>10</v>
      </c>
      <c r="I5186" s="799"/>
      <c r="J5186" s="83"/>
      <c r="K5186" s="736"/>
      <c r="L5186" s="83"/>
      <c r="M5186" s="83"/>
      <c r="N5186" s="83"/>
      <c r="O5186" s="83"/>
      <c r="P5186" s="83"/>
      <c r="Q5186" s="143" t="s">
        <v>110</v>
      </c>
      <c r="R5186" s="304">
        <v>0</v>
      </c>
      <c r="S5186" s="305">
        <v>0</v>
      </c>
      <c r="T5186" s="305">
        <v>0</v>
      </c>
      <c r="U5186" s="305">
        <v>0</v>
      </c>
      <c r="V5186" s="305">
        <v>0</v>
      </c>
      <c r="W5186" s="306">
        <v>0</v>
      </c>
      <c r="X5186" s="305">
        <v>0</v>
      </c>
      <c r="Y5186" s="305">
        <v>0</v>
      </c>
      <c r="Z5186" s="305">
        <v>0</v>
      </c>
      <c r="AA5186" s="305">
        <v>0</v>
      </c>
      <c r="AB5186" s="307">
        <v>0</v>
      </c>
      <c r="AC5186" s="307">
        <v>0</v>
      </c>
      <c r="AD5186" s="307">
        <v>0</v>
      </c>
      <c r="AE5186" s="307">
        <v>0</v>
      </c>
      <c r="AF5186" s="307">
        <v>0</v>
      </c>
      <c r="AG5186" s="307">
        <v>0</v>
      </c>
      <c r="AH5186" s="362">
        <v>0</v>
      </c>
      <c r="AI5186" s="362">
        <v>0</v>
      </c>
      <c r="AK5186" s="199"/>
      <c r="AM5186" s="11"/>
      <c r="AN5186" s="15"/>
      <c r="AO5186" s="11"/>
      <c r="AP5186" s="11"/>
    </row>
    <row r="5187" spans="3:42" outlineLevel="2" x14ac:dyDescent="0.2">
      <c r="C5187" s="119" t="s">
        <v>166</v>
      </c>
      <c r="D5187" s="119" t="s">
        <v>218</v>
      </c>
      <c r="F5187" s="12"/>
      <c r="H5187" s="234"/>
      <c r="K5187" s="164"/>
      <c r="Q5187" s="16"/>
      <c r="R5187" s="800">
        <v>0</v>
      </c>
      <c r="S5187" s="800">
        <v>0</v>
      </c>
      <c r="T5187" s="800">
        <v>0</v>
      </c>
      <c r="U5187" s="800">
        <v>0</v>
      </c>
      <c r="V5187" s="800">
        <v>0</v>
      </c>
      <c r="W5187" s="800">
        <v>0</v>
      </c>
      <c r="X5187" s="800">
        <v>12.363790744999999</v>
      </c>
      <c r="Y5187" s="800">
        <v>629.99128928139442</v>
      </c>
      <c r="Z5187" s="800">
        <v>1239.8145538967472</v>
      </c>
      <c r="AA5187" s="800">
        <v>451.52807514557037</v>
      </c>
      <c r="AB5187" s="800">
        <v>533.5904959979606</v>
      </c>
      <c r="AC5187" s="800">
        <v>338.33955039500091</v>
      </c>
      <c r="AD5187" s="800">
        <v>333.6808909317657</v>
      </c>
      <c r="AE5187" s="800">
        <v>239.15606332767373</v>
      </c>
      <c r="AF5187" s="800">
        <v>730.69456073417803</v>
      </c>
      <c r="AG5187" s="800">
        <v>160.69985410865041</v>
      </c>
      <c r="AH5187" s="800">
        <v>79.555596830898423</v>
      </c>
      <c r="AI5187" s="800">
        <v>929.33280603705612</v>
      </c>
      <c r="AK5187" s="199"/>
      <c r="AM5187" s="11"/>
      <c r="AN5187" s="15"/>
      <c r="AO5187" s="11"/>
      <c r="AP5187" s="11"/>
    </row>
    <row r="5188" spans="3:42" ht="14.25" customHeight="1" outlineLevel="2" x14ac:dyDescent="0.2">
      <c r="C5188" s="119" t="s">
        <v>166</v>
      </c>
      <c r="D5188" s="119" t="s">
        <v>218</v>
      </c>
      <c r="F5188" s="794" t="s">
        <v>615</v>
      </c>
      <c r="AK5188" s="199"/>
      <c r="AM5188" s="11"/>
      <c r="AN5188" s="15"/>
      <c r="AO5188" s="11"/>
      <c r="AP5188" s="11"/>
    </row>
    <row r="5189" spans="3:42" outlineLevel="2" x14ac:dyDescent="0.2">
      <c r="C5189" s="119" t="s">
        <v>166</v>
      </c>
      <c r="D5189" s="119" t="s">
        <v>218</v>
      </c>
      <c r="F5189" s="761" t="s">
        <v>48</v>
      </c>
      <c r="G5189" s="75"/>
      <c r="H5189" s="796" t="s">
        <v>10</v>
      </c>
      <c r="I5189" s="801"/>
      <c r="J5189" s="75"/>
      <c r="K5189" s="741"/>
      <c r="L5189" s="75"/>
      <c r="M5189" s="75"/>
      <c r="N5189" s="75"/>
      <c r="O5189" s="75"/>
      <c r="P5189" s="75"/>
      <c r="Q5189" s="128" t="s">
        <v>110</v>
      </c>
      <c r="R5189" s="299">
        <v>0</v>
      </c>
      <c r="S5189" s="300">
        <v>0</v>
      </c>
      <c r="T5189" s="300">
        <v>0</v>
      </c>
      <c r="U5189" s="300">
        <v>0</v>
      </c>
      <c r="V5189" s="300">
        <v>0</v>
      </c>
      <c r="W5189" s="301">
        <v>0</v>
      </c>
      <c r="X5189" s="300">
        <v>11.374687485399999</v>
      </c>
      <c r="Y5189" s="300">
        <v>579.59198613888293</v>
      </c>
      <c r="Z5189" s="300">
        <v>1140.6293895850074</v>
      </c>
      <c r="AA5189" s="300">
        <v>415.40582913392478</v>
      </c>
      <c r="AB5189" s="302">
        <v>490.90325631812379</v>
      </c>
      <c r="AC5189" s="302">
        <v>311.27238636340087</v>
      </c>
      <c r="AD5189" s="302">
        <v>306.98641965722447</v>
      </c>
      <c r="AE5189" s="302">
        <v>220.02357826145985</v>
      </c>
      <c r="AF5189" s="302">
        <v>672.23899587544383</v>
      </c>
      <c r="AG5189" s="302">
        <v>147.84386577995838</v>
      </c>
      <c r="AH5189" s="348">
        <v>73.191149084426556</v>
      </c>
      <c r="AI5189" s="348">
        <v>854.98618155409167</v>
      </c>
      <c r="AK5189" s="199"/>
      <c r="AM5189" s="11"/>
      <c r="AN5189" s="15"/>
      <c r="AO5189" s="11"/>
      <c r="AP5189" s="11"/>
    </row>
    <row r="5190" spans="3:42" outlineLevel="2" x14ac:dyDescent="0.2">
      <c r="C5190" s="119" t="s">
        <v>166</v>
      </c>
      <c r="D5190" s="119" t="s">
        <v>218</v>
      </c>
      <c r="F5190" s="767" t="s">
        <v>55</v>
      </c>
      <c r="H5190" s="797" t="s">
        <v>10</v>
      </c>
      <c r="K5190" s="164"/>
      <c r="Q5190" s="135" t="s">
        <v>110</v>
      </c>
      <c r="R5190" s="314">
        <v>0</v>
      </c>
      <c r="S5190" s="315">
        <v>0</v>
      </c>
      <c r="T5190" s="315">
        <v>0</v>
      </c>
      <c r="U5190" s="315">
        <v>0</v>
      </c>
      <c r="V5190" s="315">
        <v>0</v>
      </c>
      <c r="W5190" s="316">
        <v>0</v>
      </c>
      <c r="X5190" s="315">
        <v>0.98910325959999945</v>
      </c>
      <c r="Y5190" s="315">
        <v>50.399303142511528</v>
      </c>
      <c r="Z5190" s="315">
        <v>99.185164311739726</v>
      </c>
      <c r="AA5190" s="315">
        <v>36.122246011645615</v>
      </c>
      <c r="AB5190" s="5">
        <v>42.687239679836829</v>
      </c>
      <c r="AC5190" s="5">
        <v>27.067164031600061</v>
      </c>
      <c r="AD5190" s="5">
        <v>26.694471274541243</v>
      </c>
      <c r="AE5190" s="5">
        <v>19.132485066213889</v>
      </c>
      <c r="AF5190" s="5">
        <v>58.455564858734213</v>
      </c>
      <c r="AG5190" s="5">
        <v>12.855988328692026</v>
      </c>
      <c r="AH5190" s="350">
        <v>6.3644477464718703</v>
      </c>
      <c r="AI5190" s="350">
        <v>74.346624482964458</v>
      </c>
      <c r="AK5190" s="199"/>
      <c r="AM5190" s="11"/>
      <c r="AN5190" s="15"/>
      <c r="AO5190" s="11"/>
      <c r="AP5190" s="11"/>
    </row>
    <row r="5191" spans="3:42" outlineLevel="2" x14ac:dyDescent="0.2">
      <c r="C5191" s="119" t="s">
        <v>166</v>
      </c>
      <c r="D5191" s="119" t="s">
        <v>218</v>
      </c>
      <c r="F5191" s="783" t="s">
        <v>57</v>
      </c>
      <c r="G5191" s="83"/>
      <c r="H5191" s="798" t="s">
        <v>10</v>
      </c>
      <c r="I5191" s="799"/>
      <c r="J5191" s="83"/>
      <c r="K5191" s="736"/>
      <c r="L5191" s="83"/>
      <c r="M5191" s="83"/>
      <c r="N5191" s="83"/>
      <c r="O5191" s="83"/>
      <c r="P5191" s="83"/>
      <c r="Q5191" s="143" t="s">
        <v>110</v>
      </c>
      <c r="R5191" s="304">
        <v>0</v>
      </c>
      <c r="S5191" s="305">
        <v>0</v>
      </c>
      <c r="T5191" s="305">
        <v>0</v>
      </c>
      <c r="U5191" s="305">
        <v>0</v>
      </c>
      <c r="V5191" s="305">
        <v>0</v>
      </c>
      <c r="W5191" s="306">
        <v>0</v>
      </c>
      <c r="X5191" s="305">
        <v>0</v>
      </c>
      <c r="Y5191" s="305">
        <v>0</v>
      </c>
      <c r="Z5191" s="305">
        <v>0</v>
      </c>
      <c r="AA5191" s="305">
        <v>0</v>
      </c>
      <c r="AB5191" s="307">
        <v>0</v>
      </c>
      <c r="AC5191" s="307">
        <v>0</v>
      </c>
      <c r="AD5191" s="307">
        <v>0</v>
      </c>
      <c r="AE5191" s="307">
        <v>0</v>
      </c>
      <c r="AF5191" s="307">
        <v>0</v>
      </c>
      <c r="AG5191" s="307">
        <v>0</v>
      </c>
      <c r="AH5191" s="362">
        <v>0</v>
      </c>
      <c r="AI5191" s="362">
        <v>0</v>
      </c>
      <c r="AK5191" s="199"/>
      <c r="AM5191" s="11"/>
      <c r="AN5191" s="15"/>
      <c r="AO5191" s="11"/>
      <c r="AP5191" s="11"/>
    </row>
    <row r="5192" spans="3:42" outlineLevel="2" x14ac:dyDescent="0.2">
      <c r="C5192" s="119" t="s">
        <v>166</v>
      </c>
      <c r="D5192" s="119" t="s">
        <v>218</v>
      </c>
      <c r="F5192" s="12"/>
      <c r="H5192" s="164"/>
      <c r="K5192" s="164"/>
      <c r="Q5192" s="16"/>
      <c r="R5192" s="800">
        <v>0</v>
      </c>
      <c r="S5192" s="800">
        <v>0</v>
      </c>
      <c r="T5192" s="800">
        <v>0</v>
      </c>
      <c r="U5192" s="800">
        <v>0</v>
      </c>
      <c r="V5192" s="800">
        <v>0</v>
      </c>
      <c r="W5192" s="800">
        <v>0</v>
      </c>
      <c r="X5192" s="800">
        <v>12.363790744999999</v>
      </c>
      <c r="Y5192" s="800">
        <v>629.99128928139442</v>
      </c>
      <c r="Z5192" s="800">
        <v>1239.8145538967472</v>
      </c>
      <c r="AA5192" s="800">
        <v>451.52807514557037</v>
      </c>
      <c r="AB5192" s="800">
        <v>533.5904959979606</v>
      </c>
      <c r="AC5192" s="800">
        <v>338.33955039500091</v>
      </c>
      <c r="AD5192" s="800">
        <v>333.6808909317657</v>
      </c>
      <c r="AE5192" s="800">
        <v>239.15606332767373</v>
      </c>
      <c r="AF5192" s="800">
        <v>730.69456073417803</v>
      </c>
      <c r="AG5192" s="800">
        <v>160.69985410865041</v>
      </c>
      <c r="AH5192" s="800">
        <v>79.555596830898423</v>
      </c>
      <c r="AI5192" s="800">
        <v>929.33280603705612</v>
      </c>
      <c r="AK5192" s="199"/>
      <c r="AM5192" s="11"/>
      <c r="AN5192" s="15"/>
      <c r="AO5192" s="11"/>
      <c r="AP5192" s="11"/>
    </row>
    <row r="5193" spans="3:42" ht="15" customHeight="1" outlineLevel="2" x14ac:dyDescent="0.2">
      <c r="C5193" s="119" t="s">
        <v>166</v>
      </c>
      <c r="D5193" s="119" t="s">
        <v>218</v>
      </c>
      <c r="F5193" s="794" t="s">
        <v>69</v>
      </c>
      <c r="AK5193" s="199"/>
      <c r="AM5193" s="11"/>
      <c r="AN5193" s="15"/>
      <c r="AO5193" s="11"/>
      <c r="AP5193" s="11"/>
    </row>
    <row r="5194" spans="3:42" outlineLevel="2" x14ac:dyDescent="0.2">
      <c r="C5194" s="119" t="s">
        <v>166</v>
      </c>
      <c r="D5194" s="119" t="s">
        <v>218</v>
      </c>
      <c r="F5194" s="761" t="s">
        <v>9</v>
      </c>
      <c r="G5194" s="75"/>
      <c r="H5194" s="796" t="s">
        <v>10</v>
      </c>
      <c r="I5194" s="801"/>
      <c r="J5194" s="75"/>
      <c r="K5194" s="741"/>
      <c r="L5194" s="75"/>
      <c r="M5194" s="75"/>
      <c r="N5194" s="75"/>
      <c r="O5194" s="75"/>
      <c r="P5194" s="75"/>
      <c r="Q5194" s="128" t="s">
        <v>110</v>
      </c>
      <c r="R5194" s="299">
        <v>0</v>
      </c>
      <c r="S5194" s="300">
        <v>0</v>
      </c>
      <c r="T5194" s="300">
        <v>0</v>
      </c>
      <c r="U5194" s="300">
        <v>0</v>
      </c>
      <c r="V5194" s="300">
        <v>0</v>
      </c>
      <c r="W5194" s="301">
        <v>0</v>
      </c>
      <c r="X5194" s="300">
        <v>-8.3958425490109234E-2</v>
      </c>
      <c r="Y5194" s="300">
        <v>-4.2780630804464348</v>
      </c>
      <c r="Z5194" s="300">
        <v>-8.419171756606195</v>
      </c>
      <c r="AA5194" s="300">
        <v>-3.0661782487003602</v>
      </c>
      <c r="AB5194" s="302">
        <v>-3.6234370853123989</v>
      </c>
      <c r="AC5194" s="302">
        <v>-2.297552305605262</v>
      </c>
      <c r="AD5194" s="302">
        <v>-2.2659168855714826</v>
      </c>
      <c r="AE5194" s="302">
        <v>-1.6240299546904329</v>
      </c>
      <c r="AF5194" s="302">
        <v>-4.9619057859126352</v>
      </c>
      <c r="AG5194" s="302">
        <v>-1.091259711986702</v>
      </c>
      <c r="AH5194" s="348">
        <v>-0.540235821408522</v>
      </c>
      <c r="AI5194" s="348">
        <v>-6.3107926007830804</v>
      </c>
      <c r="AK5194" s="199"/>
      <c r="AM5194" s="11"/>
      <c r="AN5194" s="15"/>
      <c r="AO5194" s="11"/>
      <c r="AP5194" s="11"/>
    </row>
    <row r="5195" spans="3:42" outlineLevel="2" x14ac:dyDescent="0.2">
      <c r="C5195" s="119" t="s">
        <v>166</v>
      </c>
      <c r="D5195" s="119" t="s">
        <v>218</v>
      </c>
      <c r="F5195" s="767" t="s">
        <v>14</v>
      </c>
      <c r="H5195" s="797" t="s">
        <v>10</v>
      </c>
      <c r="K5195" s="164"/>
      <c r="Q5195" s="135" t="s">
        <v>110</v>
      </c>
      <c r="R5195" s="314">
        <v>0</v>
      </c>
      <c r="S5195" s="315">
        <v>0</v>
      </c>
      <c r="T5195" s="315">
        <v>0</v>
      </c>
      <c r="U5195" s="315">
        <v>0</v>
      </c>
      <c r="V5195" s="315">
        <v>0</v>
      </c>
      <c r="W5195" s="316">
        <v>0</v>
      </c>
      <c r="X5195" s="315">
        <v>0</v>
      </c>
      <c r="Y5195" s="315">
        <v>0</v>
      </c>
      <c r="Z5195" s="315">
        <v>0</v>
      </c>
      <c r="AA5195" s="315">
        <v>0</v>
      </c>
      <c r="AB5195" s="5">
        <v>0</v>
      </c>
      <c r="AC5195" s="5">
        <v>0</v>
      </c>
      <c r="AD5195" s="5">
        <v>0</v>
      </c>
      <c r="AE5195" s="5">
        <v>0</v>
      </c>
      <c r="AF5195" s="5">
        <v>0</v>
      </c>
      <c r="AG5195" s="5">
        <v>0</v>
      </c>
      <c r="AH5195" s="350">
        <v>0</v>
      </c>
      <c r="AI5195" s="350">
        <v>0</v>
      </c>
      <c r="AJ5195" s="289"/>
      <c r="AK5195" s="199"/>
      <c r="AM5195" s="11"/>
      <c r="AN5195" s="15"/>
      <c r="AO5195" s="11"/>
      <c r="AP5195" s="11"/>
    </row>
    <row r="5196" spans="3:42" outlineLevel="2" x14ac:dyDescent="0.2">
      <c r="C5196" s="119" t="s">
        <v>166</v>
      </c>
      <c r="D5196" s="119" t="s">
        <v>218</v>
      </c>
      <c r="F5196" s="783" t="s">
        <v>16</v>
      </c>
      <c r="G5196" s="83"/>
      <c r="H5196" s="798" t="s">
        <v>10</v>
      </c>
      <c r="I5196" s="799"/>
      <c r="J5196" s="83"/>
      <c r="K5196" s="736"/>
      <c r="L5196" s="83"/>
      <c r="M5196" s="83"/>
      <c r="N5196" s="83"/>
      <c r="O5196" s="83"/>
      <c r="P5196" s="83"/>
      <c r="Q5196" s="143" t="s">
        <v>110</v>
      </c>
      <c r="R5196" s="304">
        <v>0</v>
      </c>
      <c r="S5196" s="305">
        <v>0</v>
      </c>
      <c r="T5196" s="305">
        <v>0</v>
      </c>
      <c r="U5196" s="305">
        <v>0</v>
      </c>
      <c r="V5196" s="305">
        <v>0</v>
      </c>
      <c r="W5196" s="306">
        <v>0</v>
      </c>
      <c r="X5196" s="305">
        <v>0</v>
      </c>
      <c r="Y5196" s="305">
        <v>0</v>
      </c>
      <c r="Z5196" s="305">
        <v>0</v>
      </c>
      <c r="AA5196" s="305">
        <v>0</v>
      </c>
      <c r="AB5196" s="307">
        <v>0</v>
      </c>
      <c r="AC5196" s="307">
        <v>0</v>
      </c>
      <c r="AD5196" s="307">
        <v>0</v>
      </c>
      <c r="AE5196" s="307">
        <v>0</v>
      </c>
      <c r="AF5196" s="307">
        <v>0</v>
      </c>
      <c r="AG5196" s="307">
        <v>0</v>
      </c>
      <c r="AH5196" s="362">
        <v>0</v>
      </c>
      <c r="AI5196" s="362">
        <v>0</v>
      </c>
      <c r="AK5196" s="199"/>
      <c r="AM5196" s="11"/>
      <c r="AN5196" s="15"/>
      <c r="AO5196" s="11"/>
      <c r="AP5196" s="11"/>
    </row>
    <row r="5197" spans="3:42" outlineLevel="2" x14ac:dyDescent="0.2">
      <c r="C5197" s="119" t="s">
        <v>166</v>
      </c>
      <c r="D5197" s="119" t="s">
        <v>218</v>
      </c>
      <c r="F5197" s="12"/>
      <c r="H5197" s="797"/>
      <c r="K5197" s="164"/>
      <c r="Q5197" s="16"/>
      <c r="R5197" s="800">
        <v>0</v>
      </c>
      <c r="S5197" s="800">
        <v>0</v>
      </c>
      <c r="T5197" s="800">
        <v>0</v>
      </c>
      <c r="U5197" s="800">
        <v>0</v>
      </c>
      <c r="V5197" s="800">
        <v>0</v>
      </c>
      <c r="W5197" s="800">
        <v>0</v>
      </c>
      <c r="X5197" s="800">
        <v>-8.3958425490109234E-2</v>
      </c>
      <c r="Y5197" s="800">
        <v>-4.2780630804464348</v>
      </c>
      <c r="Z5197" s="800">
        <v>-8.419171756606195</v>
      </c>
      <c r="AA5197" s="800">
        <v>-3.0661782487003602</v>
      </c>
      <c r="AB5197" s="800">
        <v>-3.6234370853123989</v>
      </c>
      <c r="AC5197" s="800">
        <v>-2.297552305605262</v>
      </c>
      <c r="AD5197" s="800">
        <v>-2.2659168855714826</v>
      </c>
      <c r="AE5197" s="800">
        <v>-1.6240299546904329</v>
      </c>
      <c r="AF5197" s="800">
        <v>-4.9619057859126352</v>
      </c>
      <c r="AG5197" s="800">
        <v>-1.091259711986702</v>
      </c>
      <c r="AH5197" s="800">
        <v>-0.540235821408522</v>
      </c>
      <c r="AI5197" s="800">
        <v>-6.3107926007830804</v>
      </c>
      <c r="AK5197" s="199"/>
      <c r="AM5197" s="11"/>
      <c r="AN5197" s="15"/>
      <c r="AO5197" s="11"/>
      <c r="AP5197" s="11"/>
    </row>
    <row r="5198" spans="3:42" ht="17.25" customHeight="1" outlineLevel="2" x14ac:dyDescent="0.2">
      <c r="C5198" s="119" t="s">
        <v>166</v>
      </c>
      <c r="D5198" s="119" t="s">
        <v>218</v>
      </c>
      <c r="F5198" s="794" t="s">
        <v>616</v>
      </c>
      <c r="AK5198" s="199"/>
      <c r="AM5198" s="11"/>
      <c r="AN5198" s="15"/>
      <c r="AO5198" s="11"/>
      <c r="AP5198" s="11"/>
    </row>
    <row r="5199" spans="3:42" outlineLevel="2" x14ac:dyDescent="0.2">
      <c r="C5199" s="119" t="s">
        <v>166</v>
      </c>
      <c r="D5199" s="119" t="s">
        <v>218</v>
      </c>
      <c r="F5199" s="761" t="s">
        <v>48</v>
      </c>
      <c r="G5199" s="75"/>
      <c r="H5199" s="796" t="s">
        <v>10</v>
      </c>
      <c r="I5199" s="228" t="s">
        <v>617</v>
      </c>
      <c r="J5199" s="75"/>
      <c r="K5199" s="741"/>
      <c r="L5199" s="75"/>
      <c r="M5199" s="75"/>
      <c r="N5199" s="75"/>
      <c r="O5199" s="75"/>
      <c r="P5199" s="75"/>
      <c r="Q5199" s="128" t="s">
        <v>110</v>
      </c>
      <c r="R5199" s="299">
        <v>0</v>
      </c>
      <c r="S5199" s="300">
        <v>0</v>
      </c>
      <c r="T5199" s="300">
        <v>0</v>
      </c>
      <c r="U5199" s="300">
        <v>0</v>
      </c>
      <c r="V5199" s="300">
        <v>0</v>
      </c>
      <c r="W5199" s="301">
        <v>0</v>
      </c>
      <c r="X5199" s="300">
        <v>11.290729059909889</v>
      </c>
      <c r="Y5199" s="300">
        <v>575.31392305843644</v>
      </c>
      <c r="Z5199" s="300">
        <v>1132.2102178284013</v>
      </c>
      <c r="AA5199" s="300">
        <v>412.33965088522444</v>
      </c>
      <c r="AB5199" s="302">
        <v>487.27981923281141</v>
      </c>
      <c r="AC5199" s="302">
        <v>308.97483405779559</v>
      </c>
      <c r="AD5199" s="302">
        <v>304.720502771653</v>
      </c>
      <c r="AE5199" s="302">
        <v>218.39954830676942</v>
      </c>
      <c r="AF5199" s="302">
        <v>667.27709008953116</v>
      </c>
      <c r="AG5199" s="302">
        <v>146.75260606797167</v>
      </c>
      <c r="AH5199" s="348">
        <v>72.65091326301804</v>
      </c>
      <c r="AI5199" s="348">
        <v>848.67538895330858</v>
      </c>
      <c r="AJ5199" s="289"/>
      <c r="AK5199" s="199"/>
      <c r="AM5199" s="11"/>
      <c r="AN5199" s="15"/>
      <c r="AO5199" s="11"/>
      <c r="AP5199" s="11"/>
    </row>
    <row r="5200" spans="3:42" outlineLevel="2" x14ac:dyDescent="0.2">
      <c r="C5200" s="119" t="s">
        <v>166</v>
      </c>
      <c r="D5200" s="119" t="s">
        <v>218</v>
      </c>
      <c r="F5200" s="767" t="s">
        <v>55</v>
      </c>
      <c r="H5200" s="797" t="s">
        <v>10</v>
      </c>
      <c r="I5200" s="234" t="s">
        <v>617</v>
      </c>
      <c r="K5200" s="164"/>
      <c r="Q5200" s="135" t="s">
        <v>110</v>
      </c>
      <c r="R5200" s="314">
        <v>0</v>
      </c>
      <c r="S5200" s="315">
        <v>0</v>
      </c>
      <c r="T5200" s="315">
        <v>0</v>
      </c>
      <c r="U5200" s="315">
        <v>0</v>
      </c>
      <c r="V5200" s="315">
        <v>0</v>
      </c>
      <c r="W5200" s="316">
        <v>0</v>
      </c>
      <c r="X5200" s="315">
        <v>0.98910325959999945</v>
      </c>
      <c r="Y5200" s="315">
        <v>50.399303142511528</v>
      </c>
      <c r="Z5200" s="315">
        <v>99.185164311739726</v>
      </c>
      <c r="AA5200" s="315">
        <v>36.122246011645615</v>
      </c>
      <c r="AB5200" s="5">
        <v>42.687239679836829</v>
      </c>
      <c r="AC5200" s="5">
        <v>27.067164031600061</v>
      </c>
      <c r="AD5200" s="5">
        <v>26.694471274541243</v>
      </c>
      <c r="AE5200" s="5">
        <v>19.132485066213889</v>
      </c>
      <c r="AF5200" s="5">
        <v>58.455564858734213</v>
      </c>
      <c r="AG5200" s="5">
        <v>12.855988328692026</v>
      </c>
      <c r="AH5200" s="350">
        <v>6.3644477464718703</v>
      </c>
      <c r="AI5200" s="350">
        <v>74.346624482964458</v>
      </c>
      <c r="AK5200" s="199"/>
      <c r="AM5200" s="11"/>
      <c r="AN5200" s="15"/>
      <c r="AO5200" s="11"/>
      <c r="AP5200" s="11"/>
    </row>
    <row r="5201" spans="3:42" outlineLevel="2" x14ac:dyDescent="0.2">
      <c r="C5201" s="119" t="s">
        <v>166</v>
      </c>
      <c r="D5201" s="119" t="s">
        <v>218</v>
      </c>
      <c r="F5201" s="783" t="s">
        <v>57</v>
      </c>
      <c r="G5201" s="83"/>
      <c r="H5201" s="798" t="s">
        <v>10</v>
      </c>
      <c r="I5201" s="240" t="s">
        <v>617</v>
      </c>
      <c r="J5201" s="83"/>
      <c r="K5201" s="736"/>
      <c r="L5201" s="83"/>
      <c r="M5201" s="83"/>
      <c r="N5201" s="83"/>
      <c r="O5201" s="83"/>
      <c r="P5201" s="83"/>
      <c r="Q5201" s="143" t="s">
        <v>110</v>
      </c>
      <c r="R5201" s="304">
        <v>0</v>
      </c>
      <c r="S5201" s="305">
        <v>0</v>
      </c>
      <c r="T5201" s="305">
        <v>0</v>
      </c>
      <c r="U5201" s="305">
        <v>0</v>
      </c>
      <c r="V5201" s="305">
        <v>0</v>
      </c>
      <c r="W5201" s="306">
        <v>0</v>
      </c>
      <c r="X5201" s="305">
        <v>0</v>
      </c>
      <c r="Y5201" s="305">
        <v>0</v>
      </c>
      <c r="Z5201" s="305">
        <v>0</v>
      </c>
      <c r="AA5201" s="305">
        <v>0</v>
      </c>
      <c r="AB5201" s="307">
        <v>0</v>
      </c>
      <c r="AC5201" s="307">
        <v>0</v>
      </c>
      <c r="AD5201" s="307">
        <v>0</v>
      </c>
      <c r="AE5201" s="307">
        <v>0</v>
      </c>
      <c r="AF5201" s="307">
        <v>0</v>
      </c>
      <c r="AG5201" s="307">
        <v>0</v>
      </c>
      <c r="AH5201" s="362">
        <v>0</v>
      </c>
      <c r="AI5201" s="362">
        <v>0</v>
      </c>
      <c r="AK5201" s="199"/>
      <c r="AM5201" s="11"/>
      <c r="AN5201" s="15"/>
      <c r="AO5201" s="11"/>
      <c r="AP5201" s="11"/>
    </row>
    <row r="5202" spans="3:42" outlineLevel="2" x14ac:dyDescent="0.2">
      <c r="C5202" s="119" t="s">
        <v>166</v>
      </c>
      <c r="D5202" s="119" t="s">
        <v>218</v>
      </c>
      <c r="F5202" s="802" t="s">
        <v>618</v>
      </c>
      <c r="R5202" s="800">
        <v>0</v>
      </c>
      <c r="S5202" s="800">
        <v>0</v>
      </c>
      <c r="T5202" s="800">
        <v>0</v>
      </c>
      <c r="U5202" s="800">
        <v>0</v>
      </c>
      <c r="V5202" s="800">
        <v>0</v>
      </c>
      <c r="W5202" s="800">
        <v>0</v>
      </c>
      <c r="X5202" s="800">
        <v>12.27983231950989</v>
      </c>
      <c r="Y5202" s="800">
        <v>625.71322620094793</v>
      </c>
      <c r="Z5202" s="800">
        <v>1231.395382140141</v>
      </c>
      <c r="AA5202" s="800">
        <v>448.46189689687003</v>
      </c>
      <c r="AB5202" s="800">
        <v>529.96705891264821</v>
      </c>
      <c r="AC5202" s="800">
        <v>336.04199808939563</v>
      </c>
      <c r="AD5202" s="800">
        <v>331.41497404619423</v>
      </c>
      <c r="AE5202" s="800">
        <v>237.53203337298331</v>
      </c>
      <c r="AF5202" s="800">
        <v>725.73265494826535</v>
      </c>
      <c r="AG5202" s="800">
        <v>159.6085943966637</v>
      </c>
      <c r="AH5202" s="800">
        <v>79.015361009489908</v>
      </c>
      <c r="AI5202" s="800">
        <v>923.02201343627303</v>
      </c>
      <c r="AK5202" s="199"/>
      <c r="AM5202" s="11"/>
      <c r="AN5202" s="15"/>
      <c r="AO5202" s="11"/>
      <c r="AP5202" s="11"/>
    </row>
    <row r="5203" spans="3:42" outlineLevel="2" x14ac:dyDescent="0.2">
      <c r="C5203" s="119" t="s">
        <v>166</v>
      </c>
      <c r="D5203" s="119" t="s">
        <v>218</v>
      </c>
      <c r="R5203" s="5"/>
      <c r="S5203" s="5"/>
      <c r="T5203" s="5"/>
      <c r="U5203" s="5"/>
      <c r="V5203" s="5"/>
      <c r="W5203" s="5"/>
      <c r="X5203" s="5"/>
      <c r="Y5203" s="5"/>
      <c r="AK5203" s="199"/>
      <c r="AM5203" s="11"/>
      <c r="AN5203" s="15"/>
      <c r="AO5203" s="11"/>
      <c r="AP5203" s="11"/>
    </row>
    <row r="5204" spans="3:42" outlineLevel="2" x14ac:dyDescent="0.2">
      <c r="C5204" s="119" t="s">
        <v>166</v>
      </c>
      <c r="D5204" s="119" t="s">
        <v>218</v>
      </c>
      <c r="F5204" s="789" t="s">
        <v>619</v>
      </c>
      <c r="G5204" s="790"/>
      <c r="H5204" s="803"/>
      <c r="I5204" s="790"/>
      <c r="J5204" s="790"/>
      <c r="K5204" s="792"/>
      <c r="L5204" s="789"/>
      <c r="M5204" s="789"/>
      <c r="N5204" s="789"/>
      <c r="O5204" s="789"/>
      <c r="P5204" s="789"/>
      <c r="Q5204" s="792"/>
      <c r="R5204" s="793"/>
      <c r="S5204" s="793"/>
      <c r="T5204" s="793"/>
      <c r="U5204" s="793"/>
      <c r="V5204" s="793"/>
      <c r="W5204" s="793"/>
      <c r="X5204" s="793"/>
      <c r="Y5204" s="793"/>
      <c r="Z5204" s="793"/>
      <c r="AA5204" s="793"/>
      <c r="AB5204" s="793"/>
      <c r="AC5204" s="793"/>
      <c r="AD5204" s="793"/>
      <c r="AE5204" s="793"/>
      <c r="AF5204" s="793"/>
      <c r="AG5204" s="793"/>
      <c r="AH5204" s="789"/>
      <c r="AI5204" s="789"/>
      <c r="AK5204" s="199"/>
      <c r="AM5204" s="11"/>
      <c r="AN5204" s="15"/>
      <c r="AO5204" s="11"/>
      <c r="AP5204" s="11"/>
    </row>
    <row r="5205" spans="3:42" outlineLevel="2" x14ac:dyDescent="0.2">
      <c r="C5205" s="119" t="s">
        <v>166</v>
      </c>
      <c r="D5205" s="119" t="s">
        <v>218</v>
      </c>
      <c r="F5205" t="s">
        <v>620</v>
      </c>
      <c r="AK5205" s="199"/>
      <c r="AM5205" s="11"/>
      <c r="AN5205" s="15"/>
      <c r="AO5205" s="11"/>
      <c r="AP5205" s="11"/>
    </row>
    <row r="5206" spans="3:42" outlineLevel="2" x14ac:dyDescent="0.2">
      <c r="C5206" s="252" t="s">
        <v>166</v>
      </c>
      <c r="D5206" s="252" t="s">
        <v>218</v>
      </c>
      <c r="F5206" s="761" t="s">
        <v>48</v>
      </c>
      <c r="G5206" s="75"/>
      <c r="H5206" s="796" t="s">
        <v>10</v>
      </c>
      <c r="I5206" s="801"/>
      <c r="J5206" s="75"/>
      <c r="K5206" s="741"/>
      <c r="L5206" s="75"/>
      <c r="M5206" s="75"/>
      <c r="N5206" s="75"/>
      <c r="O5206" s="75"/>
      <c r="P5206" s="75"/>
      <c r="Q5206" s="128" t="s">
        <v>536</v>
      </c>
      <c r="R5206" s="804">
        <v>0</v>
      </c>
      <c r="S5206" s="805">
        <v>0</v>
      </c>
      <c r="T5206" s="805">
        <v>0</v>
      </c>
      <c r="U5206" s="805">
        <v>0</v>
      </c>
      <c r="V5206" s="805">
        <v>0</v>
      </c>
      <c r="W5206" s="806">
        <v>0</v>
      </c>
      <c r="X5206" s="805">
        <v>3.3583370196043694</v>
      </c>
      <c r="Y5206" s="805">
        <v>171.12252321785738</v>
      </c>
      <c r="Z5206" s="805">
        <v>336.76687026424781</v>
      </c>
      <c r="AA5206" s="805">
        <v>122.64712994801441</v>
      </c>
      <c r="AB5206" s="805">
        <v>144.93748341249596</v>
      </c>
      <c r="AC5206" s="805">
        <v>91.902092224210463</v>
      </c>
      <c r="AD5206" s="805">
        <v>90.636675422859312</v>
      </c>
      <c r="AE5206" s="805">
        <v>64.961198187617327</v>
      </c>
      <c r="AF5206" s="805">
        <v>198.4762314365054</v>
      </c>
      <c r="AG5206" s="805">
        <v>43.650388479468077</v>
      </c>
      <c r="AH5206" s="808">
        <v>21.609432856340881</v>
      </c>
      <c r="AI5206" s="808">
        <v>252.43170403132319</v>
      </c>
      <c r="AJ5206" s="289"/>
      <c r="AK5206" s="199"/>
      <c r="AM5206" s="11"/>
      <c r="AN5206" s="15"/>
      <c r="AO5206" s="11"/>
      <c r="AP5206" s="11"/>
    </row>
    <row r="5207" spans="3:42" outlineLevel="2" x14ac:dyDescent="0.2">
      <c r="C5207" s="119" t="s">
        <v>166</v>
      </c>
      <c r="D5207" s="119" t="s">
        <v>218</v>
      </c>
      <c r="F5207" s="767" t="s">
        <v>55</v>
      </c>
      <c r="H5207" s="797" t="s">
        <v>10</v>
      </c>
      <c r="K5207" s="164"/>
      <c r="Q5207" s="135" t="s">
        <v>536</v>
      </c>
      <c r="R5207" s="809">
        <v>0</v>
      </c>
      <c r="S5207" s="810">
        <v>0</v>
      </c>
      <c r="T5207" s="810">
        <v>0</v>
      </c>
      <c r="U5207" s="810">
        <v>0</v>
      </c>
      <c r="V5207" s="810">
        <v>0</v>
      </c>
      <c r="W5207" s="811">
        <v>0</v>
      </c>
      <c r="X5207" s="830">
        <v>4.292610275149724E-2</v>
      </c>
      <c r="Y5207" s="810">
        <v>2.1872798864035903</v>
      </c>
      <c r="Z5207" s="810">
        <v>4.3045379876633856</v>
      </c>
      <c r="AA5207" s="810">
        <v>1.5676697340354837</v>
      </c>
      <c r="AB5207" s="810">
        <v>1.8525839631905576</v>
      </c>
      <c r="AC5207" s="810">
        <v>1.1746881360819399</v>
      </c>
      <c r="AD5207" s="810">
        <v>1.1585136392041162</v>
      </c>
      <c r="AE5207" s="810">
        <v>0.83033092032869926</v>
      </c>
      <c r="AF5207" s="810">
        <v>2.536913673237315</v>
      </c>
      <c r="AG5207" s="810">
        <v>0.55793717249770103</v>
      </c>
      <c r="AH5207" s="812">
        <v>0.27621073459213047</v>
      </c>
      <c r="AI5207" s="812">
        <v>3.2265699367660989</v>
      </c>
      <c r="AK5207" s="199"/>
      <c r="AM5207" s="11"/>
      <c r="AN5207" s="15"/>
      <c r="AO5207" s="11"/>
      <c r="AP5207" s="11"/>
    </row>
    <row r="5208" spans="3:42" outlineLevel="2" x14ac:dyDescent="0.2">
      <c r="C5208" s="119" t="s">
        <v>166</v>
      </c>
      <c r="D5208" s="119" t="s">
        <v>218</v>
      </c>
      <c r="F5208" s="783" t="s">
        <v>57</v>
      </c>
      <c r="G5208" s="83"/>
      <c r="H5208" s="798" t="s">
        <v>10</v>
      </c>
      <c r="I5208" s="799"/>
      <c r="J5208" s="83"/>
      <c r="K5208" s="736"/>
      <c r="L5208" s="83"/>
      <c r="M5208" s="83"/>
      <c r="N5208" s="83"/>
      <c r="O5208" s="83"/>
      <c r="P5208" s="83"/>
      <c r="Q5208" s="143" t="s">
        <v>536</v>
      </c>
      <c r="R5208" s="813">
        <v>0</v>
      </c>
      <c r="S5208" s="814">
        <v>0</v>
      </c>
      <c r="T5208" s="814">
        <v>0</v>
      </c>
      <c r="U5208" s="814">
        <v>0</v>
      </c>
      <c r="V5208" s="814">
        <v>0</v>
      </c>
      <c r="W5208" s="815">
        <v>0</v>
      </c>
      <c r="X5208" s="814">
        <v>0</v>
      </c>
      <c r="Y5208" s="814">
        <v>0</v>
      </c>
      <c r="Z5208" s="814">
        <v>0</v>
      </c>
      <c r="AA5208" s="814">
        <v>0</v>
      </c>
      <c r="AB5208" s="814">
        <v>0</v>
      </c>
      <c r="AC5208" s="814">
        <v>0</v>
      </c>
      <c r="AD5208" s="814">
        <v>0</v>
      </c>
      <c r="AE5208" s="814">
        <v>0</v>
      </c>
      <c r="AF5208" s="814">
        <v>0</v>
      </c>
      <c r="AG5208" s="814">
        <v>0</v>
      </c>
      <c r="AH5208" s="816">
        <v>0</v>
      </c>
      <c r="AI5208" s="816">
        <v>0</v>
      </c>
      <c r="AK5208" s="199"/>
      <c r="AM5208" s="11"/>
      <c r="AN5208" s="15"/>
      <c r="AO5208" s="11"/>
      <c r="AP5208" s="11"/>
    </row>
    <row r="5209" spans="3:42" outlineLevel="2" x14ac:dyDescent="0.2">
      <c r="C5209" s="119" t="s">
        <v>166</v>
      </c>
      <c r="D5209" s="119" t="s">
        <v>218</v>
      </c>
      <c r="H5209" s="798"/>
      <c r="AK5209" s="199"/>
      <c r="AM5209" s="11"/>
      <c r="AN5209" s="15"/>
      <c r="AO5209" s="11"/>
      <c r="AP5209" s="11"/>
    </row>
    <row r="5210" spans="3:42" outlineLevel="2" x14ac:dyDescent="0.2">
      <c r="C5210" s="119" t="s">
        <v>166</v>
      </c>
      <c r="D5210" s="119" t="s">
        <v>218</v>
      </c>
      <c r="F5210" s="789" t="s">
        <v>621</v>
      </c>
      <c r="G5210" s="790"/>
      <c r="H5210" s="803"/>
      <c r="I5210" s="790"/>
      <c r="J5210" s="790"/>
      <c r="K5210" s="792"/>
      <c r="L5210" s="789"/>
      <c r="M5210" s="789"/>
      <c r="N5210" s="789"/>
      <c r="O5210" s="789"/>
      <c r="P5210" s="789"/>
      <c r="Q5210" s="792"/>
      <c r="R5210" s="793"/>
      <c r="S5210" s="793"/>
      <c r="T5210" s="793"/>
      <c r="U5210" s="793"/>
      <c r="V5210" s="793"/>
      <c r="W5210" s="793"/>
      <c r="X5210" s="793"/>
      <c r="Y5210" s="793"/>
      <c r="Z5210" s="793"/>
      <c r="AA5210" s="793"/>
      <c r="AB5210" s="793"/>
      <c r="AC5210" s="793"/>
      <c r="AD5210" s="793"/>
      <c r="AE5210" s="793"/>
      <c r="AF5210" s="793"/>
      <c r="AG5210" s="793"/>
      <c r="AH5210" s="789"/>
      <c r="AI5210" s="789"/>
      <c r="AK5210" s="199"/>
      <c r="AM5210" s="11"/>
      <c r="AN5210" s="15"/>
      <c r="AO5210" s="11"/>
      <c r="AP5210" s="11"/>
    </row>
    <row r="5211" spans="3:42" outlineLevel="2" x14ac:dyDescent="0.2">
      <c r="C5211" s="119" t="s">
        <v>166</v>
      </c>
      <c r="D5211" s="119" t="s">
        <v>218</v>
      </c>
      <c r="F5211" s="794" t="s">
        <v>518</v>
      </c>
      <c r="AK5211" s="199"/>
      <c r="AM5211" s="11"/>
      <c r="AN5211" s="15"/>
      <c r="AO5211" s="11"/>
      <c r="AP5211" s="11"/>
    </row>
    <row r="5212" spans="3:42" outlineLevel="2" x14ac:dyDescent="0.2">
      <c r="C5212" s="119" t="s">
        <v>166</v>
      </c>
      <c r="D5212" s="119" t="s">
        <v>218</v>
      </c>
      <c r="F5212" s="761" t="s">
        <v>48</v>
      </c>
      <c r="G5212" s="75"/>
      <c r="H5212" s="796" t="s">
        <v>10</v>
      </c>
      <c r="I5212" s="228" t="s">
        <v>518</v>
      </c>
      <c r="J5212" s="75"/>
      <c r="K5212" s="741"/>
      <c r="L5212" s="75"/>
      <c r="M5212" s="75"/>
      <c r="N5212" s="75"/>
      <c r="O5212" s="75"/>
      <c r="P5212" s="75"/>
      <c r="Q5212" s="128" t="s">
        <v>536</v>
      </c>
      <c r="R5212" s="299">
        <v>0</v>
      </c>
      <c r="S5212" s="300">
        <v>0</v>
      </c>
      <c r="T5212" s="300">
        <v>0</v>
      </c>
      <c r="U5212" s="300">
        <v>0</v>
      </c>
      <c r="V5212" s="300">
        <v>0</v>
      </c>
      <c r="W5212" s="301">
        <v>0</v>
      </c>
      <c r="X5212" s="300">
        <v>0</v>
      </c>
      <c r="Y5212" s="300">
        <v>0</v>
      </c>
      <c r="Z5212" s="300">
        <v>0</v>
      </c>
      <c r="AA5212" s="300">
        <v>0</v>
      </c>
      <c r="AB5212" s="302">
        <v>0</v>
      </c>
      <c r="AC5212" s="302">
        <v>0</v>
      </c>
      <c r="AD5212" s="302">
        <v>0</v>
      </c>
      <c r="AE5212" s="302">
        <v>0</v>
      </c>
      <c r="AF5212" s="302">
        <v>0</v>
      </c>
      <c r="AG5212" s="302">
        <v>0</v>
      </c>
      <c r="AH5212" s="348">
        <v>0</v>
      </c>
      <c r="AI5212" s="348">
        <v>0</v>
      </c>
      <c r="AK5212" s="199"/>
      <c r="AM5212" s="11"/>
      <c r="AN5212" s="15"/>
      <c r="AO5212" s="11"/>
      <c r="AP5212" s="11"/>
    </row>
    <row r="5213" spans="3:42" outlineLevel="2" x14ac:dyDescent="0.2">
      <c r="C5213" s="119" t="s">
        <v>166</v>
      </c>
      <c r="D5213" s="119" t="s">
        <v>218</v>
      </c>
      <c r="F5213" s="783" t="s">
        <v>55</v>
      </c>
      <c r="G5213" s="83"/>
      <c r="H5213" s="798" t="s">
        <v>10</v>
      </c>
      <c r="I5213" s="240" t="s">
        <v>518</v>
      </c>
      <c r="J5213" s="83"/>
      <c r="K5213" s="736"/>
      <c r="L5213" s="83"/>
      <c r="M5213" s="83"/>
      <c r="N5213" s="83"/>
      <c r="O5213" s="83"/>
      <c r="P5213" s="83"/>
      <c r="Q5213" s="143" t="s">
        <v>536</v>
      </c>
      <c r="R5213" s="304">
        <v>0</v>
      </c>
      <c r="S5213" s="305">
        <v>0</v>
      </c>
      <c r="T5213" s="305">
        <v>0</v>
      </c>
      <c r="U5213" s="305">
        <v>0</v>
      </c>
      <c r="V5213" s="305">
        <v>0</v>
      </c>
      <c r="W5213" s="306">
        <v>0</v>
      </c>
      <c r="X5213" s="305">
        <v>0</v>
      </c>
      <c r="Y5213" s="305">
        <v>0</v>
      </c>
      <c r="Z5213" s="305">
        <v>0</v>
      </c>
      <c r="AA5213" s="305">
        <v>0</v>
      </c>
      <c r="AB5213" s="307">
        <v>0</v>
      </c>
      <c r="AC5213" s="307">
        <v>0</v>
      </c>
      <c r="AD5213" s="307">
        <v>0</v>
      </c>
      <c r="AE5213" s="307">
        <v>0</v>
      </c>
      <c r="AF5213" s="307">
        <v>0</v>
      </c>
      <c r="AG5213" s="307">
        <v>0</v>
      </c>
      <c r="AH5213" s="362">
        <v>0</v>
      </c>
      <c r="AI5213" s="362">
        <v>0</v>
      </c>
      <c r="AK5213" s="199"/>
      <c r="AM5213" s="11"/>
      <c r="AN5213" s="15"/>
      <c r="AO5213" s="11"/>
      <c r="AP5213" s="11"/>
    </row>
    <row r="5214" spans="3:42" outlineLevel="2" x14ac:dyDescent="0.2">
      <c r="C5214" s="119" t="s">
        <v>166</v>
      </c>
      <c r="D5214" s="119" t="s">
        <v>218</v>
      </c>
      <c r="F5214" s="40" t="s">
        <v>622</v>
      </c>
      <c r="AK5214" s="199"/>
      <c r="AM5214" s="11"/>
      <c r="AN5214" s="15"/>
      <c r="AO5214" s="11"/>
      <c r="AP5214" s="11"/>
    </row>
    <row r="5215" spans="3:42" outlineLevel="2" x14ac:dyDescent="0.2">
      <c r="C5215" s="119" t="s">
        <v>166</v>
      </c>
      <c r="D5215" s="119" t="s">
        <v>218</v>
      </c>
      <c r="F5215" s="761" t="s">
        <v>48</v>
      </c>
      <c r="G5215" s="75"/>
      <c r="H5215" s="796" t="s">
        <v>623</v>
      </c>
      <c r="I5215" s="801"/>
      <c r="J5215" s="75"/>
      <c r="K5215" s="741"/>
      <c r="L5215" s="75"/>
      <c r="M5215" s="75"/>
      <c r="N5215" s="75"/>
      <c r="O5215" s="75"/>
      <c r="P5215" s="75"/>
      <c r="Q5215" s="128" t="s">
        <v>536</v>
      </c>
      <c r="R5215" s="804">
        <v>0</v>
      </c>
      <c r="S5215" s="805">
        <v>0</v>
      </c>
      <c r="T5215" s="805">
        <v>0</v>
      </c>
      <c r="U5215" s="805">
        <v>0</v>
      </c>
      <c r="V5215" s="805">
        <v>0</v>
      </c>
      <c r="W5215" s="806">
        <v>0</v>
      </c>
      <c r="X5215" s="805">
        <v>3.3583370196043694</v>
      </c>
      <c r="Y5215" s="805">
        <v>171.12252321785738</v>
      </c>
      <c r="Z5215" s="805">
        <v>336.76687026424781</v>
      </c>
      <c r="AA5215" s="805">
        <v>122.64712994801441</v>
      </c>
      <c r="AB5215" s="805">
        <v>144.93748341249596</v>
      </c>
      <c r="AC5215" s="805">
        <v>91.902092224210463</v>
      </c>
      <c r="AD5215" s="805">
        <v>90.636675422859312</v>
      </c>
      <c r="AE5215" s="805">
        <v>64.961198187617327</v>
      </c>
      <c r="AF5215" s="805">
        <v>198.4762314365054</v>
      </c>
      <c r="AG5215" s="805">
        <v>43.650388479468077</v>
      </c>
      <c r="AH5215" s="808">
        <v>21.609432856340881</v>
      </c>
      <c r="AI5215" s="808">
        <v>252.43170403132319</v>
      </c>
      <c r="AK5215" s="199"/>
      <c r="AM5215" s="11"/>
      <c r="AN5215" s="15"/>
      <c r="AO5215" s="11"/>
      <c r="AP5215" s="11"/>
    </row>
    <row r="5216" spans="3:42" outlineLevel="2" x14ac:dyDescent="0.2">
      <c r="C5216" s="119" t="s">
        <v>166</v>
      </c>
      <c r="D5216" s="119" t="s">
        <v>218</v>
      </c>
      <c r="F5216" s="767" t="s">
        <v>55</v>
      </c>
      <c r="H5216" s="797" t="s">
        <v>623</v>
      </c>
      <c r="K5216" s="164"/>
      <c r="Q5216" s="135" t="s">
        <v>536</v>
      </c>
      <c r="R5216" s="809">
        <v>0</v>
      </c>
      <c r="S5216" s="810">
        <v>0</v>
      </c>
      <c r="T5216" s="810">
        <v>0</v>
      </c>
      <c r="U5216" s="810">
        <v>0</v>
      </c>
      <c r="V5216" s="810">
        <v>0</v>
      </c>
      <c r="W5216" s="811">
        <v>0</v>
      </c>
      <c r="X5216" s="810">
        <v>4.292610275149724E-2</v>
      </c>
      <c r="Y5216" s="810">
        <v>2.1872798864035903</v>
      </c>
      <c r="Z5216" s="810">
        <v>4.3045379876633856</v>
      </c>
      <c r="AA5216" s="810">
        <v>1.5676697340354837</v>
      </c>
      <c r="AB5216" s="810">
        <v>1.8525839631905576</v>
      </c>
      <c r="AC5216" s="810">
        <v>1.1746881360819399</v>
      </c>
      <c r="AD5216" s="810">
        <v>1.1585136392041162</v>
      </c>
      <c r="AE5216" s="810">
        <v>0.83033092032869926</v>
      </c>
      <c r="AF5216" s="810">
        <v>2.536913673237315</v>
      </c>
      <c r="AG5216" s="810">
        <v>0.55793717249770103</v>
      </c>
      <c r="AH5216" s="812">
        <v>0.27621073459213047</v>
      </c>
      <c r="AI5216" s="812">
        <v>3.2265699367660989</v>
      </c>
      <c r="AK5216" s="199"/>
      <c r="AM5216" s="11"/>
      <c r="AN5216" s="15"/>
      <c r="AO5216" s="11"/>
      <c r="AP5216" s="11"/>
    </row>
    <row r="5217" spans="3:42" outlineLevel="2" x14ac:dyDescent="0.2">
      <c r="C5217" s="119" t="s">
        <v>166</v>
      </c>
      <c r="D5217" s="119" t="s">
        <v>218</v>
      </c>
      <c r="F5217" s="783" t="s">
        <v>57</v>
      </c>
      <c r="G5217" s="83"/>
      <c r="H5217" s="798" t="s">
        <v>623</v>
      </c>
      <c r="I5217" s="799"/>
      <c r="J5217" s="83"/>
      <c r="K5217" s="736"/>
      <c r="L5217" s="83"/>
      <c r="M5217" s="83"/>
      <c r="N5217" s="83"/>
      <c r="O5217" s="83"/>
      <c r="P5217" s="83"/>
      <c r="Q5217" s="143" t="s">
        <v>536</v>
      </c>
      <c r="R5217" s="813">
        <v>0</v>
      </c>
      <c r="S5217" s="814">
        <v>0</v>
      </c>
      <c r="T5217" s="814">
        <v>0</v>
      </c>
      <c r="U5217" s="814">
        <v>0</v>
      </c>
      <c r="V5217" s="814">
        <v>0</v>
      </c>
      <c r="W5217" s="815">
        <v>0</v>
      </c>
      <c r="X5217" s="814">
        <v>0</v>
      </c>
      <c r="Y5217" s="814">
        <v>0</v>
      </c>
      <c r="Z5217" s="814">
        <v>0</v>
      </c>
      <c r="AA5217" s="814">
        <v>0</v>
      </c>
      <c r="AB5217" s="814">
        <v>0</v>
      </c>
      <c r="AC5217" s="814">
        <v>0</v>
      </c>
      <c r="AD5217" s="814">
        <v>0</v>
      </c>
      <c r="AE5217" s="814">
        <v>0</v>
      </c>
      <c r="AF5217" s="814">
        <v>0</v>
      </c>
      <c r="AG5217" s="814">
        <v>0</v>
      </c>
      <c r="AH5217" s="816">
        <v>0</v>
      </c>
      <c r="AI5217" s="816">
        <v>0</v>
      </c>
      <c r="AK5217" s="199"/>
      <c r="AM5217" s="11"/>
      <c r="AN5217" s="15"/>
      <c r="AO5217" s="11"/>
      <c r="AP5217" s="11"/>
    </row>
    <row r="5218" spans="3:42" outlineLevel="2" x14ac:dyDescent="0.2">
      <c r="C5218" s="119" t="s">
        <v>166</v>
      </c>
      <c r="D5218" s="119" t="s">
        <v>218</v>
      </c>
      <c r="AK5218" s="199"/>
      <c r="AM5218" s="11"/>
      <c r="AN5218" s="15"/>
      <c r="AO5218" s="11"/>
      <c r="AP5218" s="11"/>
    </row>
    <row r="5219" spans="3:42" outlineLevel="1" x14ac:dyDescent="0.2">
      <c r="C5219" s="119" t="s">
        <v>166</v>
      </c>
      <c r="D5219" s="119" t="s">
        <v>218</v>
      </c>
      <c r="F5219" s="121" t="s">
        <v>624</v>
      </c>
      <c r="G5219" s="756"/>
      <c r="H5219" s="757"/>
      <c r="I5219" s="788"/>
      <c r="J5219" s="756"/>
      <c r="K5219" s="758"/>
      <c r="L5219" s="759"/>
      <c r="M5219" s="759"/>
      <c r="N5219" s="759"/>
      <c r="O5219" s="759"/>
      <c r="P5219" s="759"/>
      <c r="Q5219" s="758"/>
      <c r="R5219" s="760"/>
      <c r="S5219" s="760"/>
      <c r="T5219" s="760"/>
      <c r="U5219" s="760"/>
      <c r="V5219" s="760"/>
      <c r="W5219" s="760"/>
      <c r="X5219" s="760"/>
      <c r="Y5219" s="760"/>
      <c r="Z5219" s="760"/>
      <c r="AA5219" s="760"/>
      <c r="AB5219" s="760"/>
      <c r="AC5219" s="760"/>
      <c r="AD5219" s="760"/>
      <c r="AE5219" s="760"/>
      <c r="AF5219" s="760"/>
      <c r="AG5219" s="760"/>
      <c r="AH5219" s="759"/>
      <c r="AI5219" s="759"/>
      <c r="AK5219" s="199"/>
      <c r="AM5219" s="11"/>
      <c r="AN5219" s="15"/>
      <c r="AO5219" s="11"/>
      <c r="AP5219" s="11"/>
    </row>
    <row r="5220" spans="3:42" outlineLevel="2" x14ac:dyDescent="0.2">
      <c r="C5220" s="119" t="s">
        <v>166</v>
      </c>
      <c r="D5220" s="119" t="s">
        <v>218</v>
      </c>
      <c r="F5220" s="789" t="s">
        <v>625</v>
      </c>
      <c r="G5220" s="790"/>
      <c r="H5220" s="803"/>
      <c r="I5220" s="791"/>
      <c r="J5220" s="790"/>
      <c r="K5220" s="792"/>
      <c r="L5220" s="789"/>
      <c r="M5220" s="789"/>
      <c r="N5220" s="789"/>
      <c r="O5220" s="789"/>
      <c r="P5220" s="789"/>
      <c r="Q5220" s="792"/>
      <c r="R5220" s="793"/>
      <c r="S5220" s="793"/>
      <c r="T5220" s="793"/>
      <c r="U5220" s="793"/>
      <c r="V5220" s="793"/>
      <c r="W5220" s="793"/>
      <c r="X5220" s="793"/>
      <c r="Y5220" s="793"/>
      <c r="Z5220" s="793"/>
      <c r="AA5220" s="793"/>
      <c r="AB5220" s="793"/>
      <c r="AC5220" s="793"/>
      <c r="AD5220" s="793"/>
      <c r="AE5220" s="793"/>
      <c r="AF5220" s="793"/>
      <c r="AG5220" s="793"/>
      <c r="AH5220" s="789"/>
      <c r="AI5220" s="789"/>
      <c r="AK5220" s="199"/>
      <c r="AM5220" s="11"/>
      <c r="AN5220" s="15"/>
      <c r="AO5220" s="11"/>
      <c r="AP5220" s="11"/>
    </row>
    <row r="5221" spans="3:42" outlineLevel="2" x14ac:dyDescent="0.2">
      <c r="C5221" s="119" t="s">
        <v>166</v>
      </c>
      <c r="D5221" s="119" t="s">
        <v>218</v>
      </c>
      <c r="F5221" s="794" t="s">
        <v>610</v>
      </c>
      <c r="H5221" s="795"/>
      <c r="AK5221" s="199"/>
      <c r="AM5221" s="11"/>
      <c r="AN5221" s="15"/>
      <c r="AO5221" s="11"/>
      <c r="AP5221" s="11"/>
    </row>
    <row r="5222" spans="3:42" outlineLevel="2" x14ac:dyDescent="0.2">
      <c r="C5222" s="119" t="s">
        <v>166</v>
      </c>
      <c r="D5222" s="119" t="s">
        <v>218</v>
      </c>
      <c r="F5222" s="761" t="s">
        <v>62</v>
      </c>
      <c r="G5222" s="75"/>
      <c r="H5222" s="796" t="s">
        <v>11</v>
      </c>
      <c r="I5222" s="796" t="s">
        <v>611</v>
      </c>
      <c r="J5222" s="75"/>
      <c r="K5222" s="741"/>
      <c r="L5222" s="75"/>
      <c r="M5222" s="75"/>
      <c r="N5222" s="75"/>
      <c r="O5222" s="75"/>
      <c r="P5222" s="75"/>
      <c r="Q5222" s="128" t="s">
        <v>110</v>
      </c>
      <c r="R5222" s="299">
        <v>0</v>
      </c>
      <c r="S5222" s="300">
        <v>0</v>
      </c>
      <c r="T5222" s="300">
        <v>0</v>
      </c>
      <c r="U5222" s="300">
        <v>0</v>
      </c>
      <c r="V5222" s="300">
        <v>0</v>
      </c>
      <c r="W5222" s="301">
        <v>8.7122958490763125</v>
      </c>
      <c r="X5222" s="300">
        <v>57.421405433250087</v>
      </c>
      <c r="Y5222" s="300">
        <v>103.50618712999116</v>
      </c>
      <c r="Z5222" s="300">
        <v>144.08501554029738</v>
      </c>
      <c r="AA5222" s="300">
        <v>172.31151556258544</v>
      </c>
      <c r="AB5222" s="302">
        <v>185.90493201285216</v>
      </c>
      <c r="AC5222" s="302">
        <v>322.43434233803447</v>
      </c>
      <c r="AD5222" s="302">
        <v>326.64645696806042</v>
      </c>
      <c r="AE5222" s="302">
        <v>330.98239317526645</v>
      </c>
      <c r="AF5222" s="302">
        <v>335.8376028726114</v>
      </c>
      <c r="AG5222" s="302">
        <v>340.79909031890082</v>
      </c>
      <c r="AH5222" s="348">
        <v>345.51340340861765</v>
      </c>
      <c r="AI5222" s="348">
        <v>351.80840848572376</v>
      </c>
      <c r="AK5222" s="199"/>
      <c r="AM5222" s="11"/>
      <c r="AN5222" s="15"/>
      <c r="AO5222" s="11"/>
      <c r="AP5222" s="11"/>
    </row>
    <row r="5223" spans="3:42" outlineLevel="2" x14ac:dyDescent="0.2">
      <c r="C5223" s="119" t="s">
        <v>166</v>
      </c>
      <c r="D5223" s="119" t="s">
        <v>218</v>
      </c>
      <c r="F5223" s="767" t="s">
        <v>188</v>
      </c>
      <c r="H5223" s="797" t="s">
        <v>11</v>
      </c>
      <c r="I5223" s="797" t="s">
        <v>612</v>
      </c>
      <c r="K5223" s="164"/>
      <c r="Q5223" s="135" t="s">
        <v>110</v>
      </c>
      <c r="R5223" s="314">
        <v>0</v>
      </c>
      <c r="S5223" s="315">
        <v>0</v>
      </c>
      <c r="T5223" s="315">
        <v>0</v>
      </c>
      <c r="U5223" s="315">
        <v>0</v>
      </c>
      <c r="V5223" s="315">
        <v>0</v>
      </c>
      <c r="W5223" s="316">
        <v>0</v>
      </c>
      <c r="X5223" s="315">
        <v>0</v>
      </c>
      <c r="Y5223" s="315">
        <v>0</v>
      </c>
      <c r="Z5223" s="315">
        <v>0</v>
      </c>
      <c r="AA5223" s="315">
        <v>0</v>
      </c>
      <c r="AB5223" s="5">
        <v>0</v>
      </c>
      <c r="AC5223" s="5">
        <v>0</v>
      </c>
      <c r="AD5223" s="5">
        <v>0</v>
      </c>
      <c r="AE5223" s="5">
        <v>0</v>
      </c>
      <c r="AF5223" s="5">
        <v>0</v>
      </c>
      <c r="AG5223" s="5">
        <v>0</v>
      </c>
      <c r="AH5223" s="350">
        <v>0</v>
      </c>
      <c r="AI5223" s="350">
        <v>0</v>
      </c>
      <c r="AK5223" s="199"/>
      <c r="AM5223" s="11"/>
      <c r="AN5223" s="15"/>
      <c r="AO5223" s="11"/>
      <c r="AP5223" s="11"/>
    </row>
    <row r="5224" spans="3:42" outlineLevel="2" x14ac:dyDescent="0.2">
      <c r="C5224" s="119" t="s">
        <v>166</v>
      </c>
      <c r="D5224" s="119" t="s">
        <v>218</v>
      </c>
      <c r="F5224" s="767" t="s">
        <v>613</v>
      </c>
      <c r="H5224" s="797" t="s">
        <v>11</v>
      </c>
      <c r="I5224" s="234" t="s">
        <v>614</v>
      </c>
      <c r="K5224" s="164"/>
      <c r="Q5224" s="135" t="s">
        <v>110</v>
      </c>
      <c r="R5224" s="314">
        <v>0</v>
      </c>
      <c r="S5224" s="315">
        <v>0</v>
      </c>
      <c r="T5224" s="315">
        <v>0</v>
      </c>
      <c r="U5224" s="315">
        <v>0</v>
      </c>
      <c r="V5224" s="315">
        <v>0</v>
      </c>
      <c r="W5224" s="316">
        <v>0</v>
      </c>
      <c r="X5224" s="315">
        <v>0</v>
      </c>
      <c r="Y5224" s="315">
        <v>0</v>
      </c>
      <c r="Z5224" s="315">
        <v>0</v>
      </c>
      <c r="AA5224" s="315">
        <v>0</v>
      </c>
      <c r="AB5224" s="5">
        <v>0</v>
      </c>
      <c r="AC5224" s="5">
        <v>0</v>
      </c>
      <c r="AD5224" s="5">
        <v>0</v>
      </c>
      <c r="AE5224" s="5">
        <v>0</v>
      </c>
      <c r="AF5224" s="5">
        <v>0</v>
      </c>
      <c r="AG5224" s="5">
        <v>0</v>
      </c>
      <c r="AH5224" s="350">
        <v>0</v>
      </c>
      <c r="AI5224" s="350">
        <v>0</v>
      </c>
      <c r="AK5224" s="199"/>
      <c r="AM5224" s="11"/>
      <c r="AN5224" s="15"/>
      <c r="AO5224" s="11"/>
      <c r="AP5224" s="11"/>
    </row>
    <row r="5225" spans="3:42" outlineLevel="2" x14ac:dyDescent="0.2">
      <c r="C5225" s="119" t="s">
        <v>166</v>
      </c>
      <c r="D5225" s="119" t="s">
        <v>218</v>
      </c>
      <c r="F5225" s="783" t="s">
        <v>57</v>
      </c>
      <c r="G5225" s="83"/>
      <c r="H5225" s="798" t="s">
        <v>11</v>
      </c>
      <c r="I5225" s="799"/>
      <c r="J5225" s="83"/>
      <c r="K5225" s="736"/>
      <c r="L5225" s="83"/>
      <c r="M5225" s="83"/>
      <c r="N5225" s="83"/>
      <c r="O5225" s="83"/>
      <c r="P5225" s="83"/>
      <c r="Q5225" s="143" t="s">
        <v>110</v>
      </c>
      <c r="R5225" s="304">
        <v>0</v>
      </c>
      <c r="S5225" s="305">
        <v>0</v>
      </c>
      <c r="T5225" s="305">
        <v>0</v>
      </c>
      <c r="U5225" s="305">
        <v>0</v>
      </c>
      <c r="V5225" s="305">
        <v>0</v>
      </c>
      <c r="W5225" s="306">
        <v>0</v>
      </c>
      <c r="X5225" s="305">
        <v>0</v>
      </c>
      <c r="Y5225" s="305">
        <v>0</v>
      </c>
      <c r="Z5225" s="305">
        <v>0</v>
      </c>
      <c r="AA5225" s="305">
        <v>0</v>
      </c>
      <c r="AB5225" s="307">
        <v>0</v>
      </c>
      <c r="AC5225" s="307">
        <v>0</v>
      </c>
      <c r="AD5225" s="307">
        <v>0</v>
      </c>
      <c r="AE5225" s="307">
        <v>0</v>
      </c>
      <c r="AF5225" s="307">
        <v>0</v>
      </c>
      <c r="AG5225" s="307">
        <v>0</v>
      </c>
      <c r="AH5225" s="362">
        <v>0</v>
      </c>
      <c r="AI5225" s="362">
        <v>0</v>
      </c>
      <c r="AK5225" s="199"/>
      <c r="AM5225" s="11"/>
      <c r="AN5225" s="15"/>
      <c r="AO5225" s="11"/>
      <c r="AP5225" s="11"/>
    </row>
    <row r="5226" spans="3:42" outlineLevel="2" x14ac:dyDescent="0.2">
      <c r="C5226" s="119" t="s">
        <v>166</v>
      </c>
      <c r="D5226" s="119" t="s">
        <v>218</v>
      </c>
      <c r="F5226" s="12"/>
      <c r="H5226" s="234"/>
      <c r="K5226" s="164"/>
      <c r="Q5226" s="16"/>
      <c r="R5226" s="800">
        <v>0</v>
      </c>
      <c r="S5226" s="800">
        <v>0</v>
      </c>
      <c r="T5226" s="800">
        <v>0</v>
      </c>
      <c r="U5226" s="800">
        <v>0</v>
      </c>
      <c r="V5226" s="800">
        <v>0</v>
      </c>
      <c r="W5226" s="800">
        <v>8.7122958490763125</v>
      </c>
      <c r="X5226" s="800">
        <v>57.421405433250087</v>
      </c>
      <c r="Y5226" s="800">
        <v>103.50618712999116</v>
      </c>
      <c r="Z5226" s="800">
        <v>144.08501554029738</v>
      </c>
      <c r="AA5226" s="800">
        <v>172.31151556258544</v>
      </c>
      <c r="AB5226" s="800">
        <v>185.90493201285216</v>
      </c>
      <c r="AC5226" s="800">
        <v>322.43434233803447</v>
      </c>
      <c r="AD5226" s="800">
        <v>326.64645696806042</v>
      </c>
      <c r="AE5226" s="800">
        <v>330.98239317526645</v>
      </c>
      <c r="AF5226" s="800">
        <v>335.8376028726114</v>
      </c>
      <c r="AG5226" s="800">
        <v>340.79909031890082</v>
      </c>
      <c r="AH5226" s="800">
        <v>345.51340340861765</v>
      </c>
      <c r="AI5226" s="800">
        <v>351.80840848572376</v>
      </c>
      <c r="AK5226" s="199"/>
      <c r="AM5226" s="11"/>
      <c r="AN5226" s="15"/>
      <c r="AO5226" s="11"/>
      <c r="AP5226" s="11"/>
    </row>
    <row r="5227" spans="3:42" outlineLevel="2" x14ac:dyDescent="0.2">
      <c r="C5227" s="119" t="s">
        <v>166</v>
      </c>
      <c r="D5227" s="119" t="s">
        <v>218</v>
      </c>
      <c r="F5227" s="794" t="s">
        <v>615</v>
      </c>
      <c r="AK5227" s="199"/>
      <c r="AM5227" s="11"/>
      <c r="AN5227" s="15"/>
      <c r="AO5227" s="11"/>
      <c r="AP5227" s="11"/>
    </row>
    <row r="5228" spans="3:42" outlineLevel="2" x14ac:dyDescent="0.2">
      <c r="C5228" s="119" t="s">
        <v>166</v>
      </c>
      <c r="D5228" s="119" t="s">
        <v>218</v>
      </c>
      <c r="F5228" s="761" t="s">
        <v>48</v>
      </c>
      <c r="G5228" s="75"/>
      <c r="H5228" s="796" t="s">
        <v>11</v>
      </c>
      <c r="I5228" s="801"/>
      <c r="J5228" s="75"/>
      <c r="K5228" s="741"/>
      <c r="L5228" s="75"/>
      <c r="M5228" s="75"/>
      <c r="N5228" s="75"/>
      <c r="O5228" s="75"/>
      <c r="P5228" s="75"/>
      <c r="Q5228" s="128" t="s">
        <v>110</v>
      </c>
      <c r="R5228" s="299">
        <v>0</v>
      </c>
      <c r="S5228" s="300">
        <v>0</v>
      </c>
      <c r="T5228" s="300">
        <v>0</v>
      </c>
      <c r="U5228" s="300">
        <v>0</v>
      </c>
      <c r="V5228" s="300">
        <v>0</v>
      </c>
      <c r="W5228" s="301">
        <v>8.0153121811502075</v>
      </c>
      <c r="X5228" s="300">
        <v>52.827692998590081</v>
      </c>
      <c r="Y5228" s="300">
        <v>95.225692159591873</v>
      </c>
      <c r="Z5228" s="300">
        <v>132.55821429707359</v>
      </c>
      <c r="AA5228" s="300">
        <v>158.5265943175786</v>
      </c>
      <c r="AB5228" s="302">
        <v>171.032537451824</v>
      </c>
      <c r="AC5228" s="302">
        <v>296.63959495099175</v>
      </c>
      <c r="AD5228" s="302">
        <v>300.51474041061562</v>
      </c>
      <c r="AE5228" s="302">
        <v>304.50380172124517</v>
      </c>
      <c r="AF5228" s="302">
        <v>308.9705946428025</v>
      </c>
      <c r="AG5228" s="302">
        <v>313.53516309338875</v>
      </c>
      <c r="AH5228" s="348">
        <v>317.87233113592828</v>
      </c>
      <c r="AI5228" s="348">
        <v>323.66373580686587</v>
      </c>
      <c r="AK5228" s="199"/>
      <c r="AM5228" s="11"/>
      <c r="AN5228" s="15"/>
      <c r="AO5228" s="11"/>
      <c r="AP5228" s="11"/>
    </row>
    <row r="5229" spans="3:42" outlineLevel="2" x14ac:dyDescent="0.2">
      <c r="C5229" s="119" t="s">
        <v>166</v>
      </c>
      <c r="D5229" s="119" t="s">
        <v>218</v>
      </c>
      <c r="F5229" s="767" t="s">
        <v>55</v>
      </c>
      <c r="H5229" s="797" t="s">
        <v>11</v>
      </c>
      <c r="K5229" s="164"/>
      <c r="Q5229" s="135" t="s">
        <v>110</v>
      </c>
      <c r="R5229" s="314">
        <v>0</v>
      </c>
      <c r="S5229" s="315">
        <v>0</v>
      </c>
      <c r="T5229" s="315">
        <v>0</v>
      </c>
      <c r="U5229" s="315">
        <v>0</v>
      </c>
      <c r="V5229" s="315">
        <v>0</v>
      </c>
      <c r="W5229" s="316">
        <v>0.69698366792610467</v>
      </c>
      <c r="X5229" s="315">
        <v>4.5937124346600049</v>
      </c>
      <c r="Y5229" s="315">
        <v>8.2804949703992889</v>
      </c>
      <c r="Z5229" s="315">
        <v>11.526801243223785</v>
      </c>
      <c r="AA5229" s="315">
        <v>13.784921245006828</v>
      </c>
      <c r="AB5229" s="5">
        <v>14.872394561028164</v>
      </c>
      <c r="AC5229" s="5">
        <v>25.794747387042744</v>
      </c>
      <c r="AD5229" s="5">
        <v>26.131716557444822</v>
      </c>
      <c r="AE5229" s="5">
        <v>26.478591454021302</v>
      </c>
      <c r="AF5229" s="5">
        <v>26.867008229808899</v>
      </c>
      <c r="AG5229" s="5">
        <v>27.263927225512052</v>
      </c>
      <c r="AH5229" s="350">
        <v>27.641072272689399</v>
      </c>
      <c r="AI5229" s="350">
        <v>28.144672678857887</v>
      </c>
      <c r="AK5229" s="199"/>
      <c r="AM5229" s="11"/>
      <c r="AN5229" s="15"/>
      <c r="AO5229" s="11"/>
      <c r="AP5229" s="11"/>
    </row>
    <row r="5230" spans="3:42" outlineLevel="2" x14ac:dyDescent="0.2">
      <c r="C5230" s="119" t="s">
        <v>166</v>
      </c>
      <c r="D5230" s="119" t="s">
        <v>218</v>
      </c>
      <c r="F5230" s="783" t="s">
        <v>57</v>
      </c>
      <c r="G5230" s="83"/>
      <c r="H5230" s="798" t="s">
        <v>11</v>
      </c>
      <c r="I5230" s="799"/>
      <c r="J5230" s="83"/>
      <c r="K5230" s="736"/>
      <c r="L5230" s="83"/>
      <c r="M5230" s="83"/>
      <c r="N5230" s="83"/>
      <c r="O5230" s="83"/>
      <c r="P5230" s="83"/>
      <c r="Q5230" s="143" t="s">
        <v>110</v>
      </c>
      <c r="R5230" s="304">
        <v>0</v>
      </c>
      <c r="S5230" s="305">
        <v>0</v>
      </c>
      <c r="T5230" s="305">
        <v>0</v>
      </c>
      <c r="U5230" s="305">
        <v>0</v>
      </c>
      <c r="V5230" s="305">
        <v>0</v>
      </c>
      <c r="W5230" s="306">
        <v>0</v>
      </c>
      <c r="X5230" s="305">
        <v>0</v>
      </c>
      <c r="Y5230" s="305">
        <v>0</v>
      </c>
      <c r="Z5230" s="305">
        <v>0</v>
      </c>
      <c r="AA5230" s="305">
        <v>0</v>
      </c>
      <c r="AB5230" s="307">
        <v>0</v>
      </c>
      <c r="AC5230" s="307">
        <v>0</v>
      </c>
      <c r="AD5230" s="307">
        <v>0</v>
      </c>
      <c r="AE5230" s="307">
        <v>0</v>
      </c>
      <c r="AF5230" s="307">
        <v>0</v>
      </c>
      <c r="AG5230" s="307">
        <v>0</v>
      </c>
      <c r="AH5230" s="362">
        <v>0</v>
      </c>
      <c r="AI5230" s="362">
        <v>0</v>
      </c>
      <c r="AK5230" s="199"/>
      <c r="AM5230" s="11"/>
      <c r="AN5230" s="15"/>
      <c r="AO5230" s="11"/>
      <c r="AP5230" s="11"/>
    </row>
    <row r="5231" spans="3:42" outlineLevel="2" x14ac:dyDescent="0.2">
      <c r="C5231" s="119" t="s">
        <v>166</v>
      </c>
      <c r="D5231" s="119" t="s">
        <v>218</v>
      </c>
      <c r="F5231" s="12"/>
      <c r="H5231" s="164"/>
      <c r="K5231" s="164"/>
      <c r="Q5231" s="16"/>
      <c r="R5231" s="800">
        <v>0</v>
      </c>
      <c r="S5231" s="800">
        <v>0</v>
      </c>
      <c r="T5231" s="800">
        <v>0</v>
      </c>
      <c r="U5231" s="800">
        <v>0</v>
      </c>
      <c r="V5231" s="800">
        <v>0</v>
      </c>
      <c r="W5231" s="800">
        <v>8.7122958490763125</v>
      </c>
      <c r="X5231" s="800">
        <v>57.421405433250087</v>
      </c>
      <c r="Y5231" s="800">
        <v>103.50618712999116</v>
      </c>
      <c r="Z5231" s="800">
        <v>144.08501554029738</v>
      </c>
      <c r="AA5231" s="800">
        <v>172.31151556258544</v>
      </c>
      <c r="AB5231" s="800">
        <v>185.90493201285216</v>
      </c>
      <c r="AC5231" s="800">
        <v>322.43434233803447</v>
      </c>
      <c r="AD5231" s="800">
        <v>326.64645696806042</v>
      </c>
      <c r="AE5231" s="800">
        <v>330.98239317526645</v>
      </c>
      <c r="AF5231" s="800">
        <v>335.8376028726114</v>
      </c>
      <c r="AG5231" s="800">
        <v>340.79909031890082</v>
      </c>
      <c r="AH5231" s="800">
        <v>345.51340340861771</v>
      </c>
      <c r="AI5231" s="800">
        <v>351.80840848572376</v>
      </c>
      <c r="AK5231" s="199"/>
      <c r="AM5231" s="11"/>
      <c r="AN5231" s="15"/>
      <c r="AO5231" s="11"/>
      <c r="AP5231" s="11"/>
    </row>
    <row r="5232" spans="3:42" outlineLevel="2" x14ac:dyDescent="0.2">
      <c r="C5232" s="119" t="s">
        <v>166</v>
      </c>
      <c r="D5232" s="119" t="s">
        <v>218</v>
      </c>
      <c r="F5232" s="794" t="s">
        <v>69</v>
      </c>
      <c r="AK5232" s="199"/>
      <c r="AM5232" s="11"/>
      <c r="AN5232" s="15"/>
      <c r="AO5232" s="11"/>
      <c r="AP5232" s="11"/>
    </row>
    <row r="5233" spans="3:42" outlineLevel="2" x14ac:dyDescent="0.2">
      <c r="C5233" s="119" t="s">
        <v>166</v>
      </c>
      <c r="D5233" s="119" t="s">
        <v>218</v>
      </c>
      <c r="F5233" s="761" t="s">
        <v>9</v>
      </c>
      <c r="G5233" s="75"/>
      <c r="H5233" s="796" t="s">
        <v>11</v>
      </c>
      <c r="I5233" s="801"/>
      <c r="J5233" s="75"/>
      <c r="K5233" s="741"/>
      <c r="L5233" s="75"/>
      <c r="M5233" s="75"/>
      <c r="N5233" s="75"/>
      <c r="O5233" s="75"/>
      <c r="P5233" s="75"/>
      <c r="Q5233" s="128" t="s">
        <v>110</v>
      </c>
      <c r="R5233" s="299">
        <v>0</v>
      </c>
      <c r="S5233" s="300">
        <v>0</v>
      </c>
      <c r="T5233" s="300">
        <v>0</v>
      </c>
      <c r="U5233" s="300">
        <v>0</v>
      </c>
      <c r="V5233" s="300">
        <v>0</v>
      </c>
      <c r="W5233" s="301">
        <v>-5.9162327879762382E-2</v>
      </c>
      <c r="X5233" s="300">
        <v>-0.38992982727037262</v>
      </c>
      <c r="Y5233" s="300">
        <v>-0.70287638145550546</v>
      </c>
      <c r="Z5233" s="300">
        <v>-0.97843382268285795</v>
      </c>
      <c r="AA5233" s="300">
        <v>-1.1701106755061899</v>
      </c>
      <c r="AB5233" s="302">
        <v>-1.262419083642043</v>
      </c>
      <c r="AC5233" s="302">
        <v>-2.1895452830749318</v>
      </c>
      <c r="AD5233" s="302">
        <v>-2.2181483644125746</v>
      </c>
      <c r="AE5233" s="302">
        <v>-2.2475922772456833</v>
      </c>
      <c r="AF5233" s="302">
        <v>-2.2805624050989262</v>
      </c>
      <c r="AG5233" s="302">
        <v>-2.3142542300958722</v>
      </c>
      <c r="AH5233" s="348">
        <v>-2.3462675755530578</v>
      </c>
      <c r="AI5233" s="348">
        <v>-2.3890148789996006</v>
      </c>
      <c r="AK5233" s="199"/>
      <c r="AM5233" s="11"/>
      <c r="AN5233" s="15"/>
      <c r="AO5233" s="11"/>
      <c r="AP5233" s="11"/>
    </row>
    <row r="5234" spans="3:42" outlineLevel="2" x14ac:dyDescent="0.2">
      <c r="C5234" s="119" t="s">
        <v>166</v>
      </c>
      <c r="D5234" s="119" t="s">
        <v>218</v>
      </c>
      <c r="F5234" s="767" t="s">
        <v>14</v>
      </c>
      <c r="H5234" s="797" t="s">
        <v>11</v>
      </c>
      <c r="K5234" s="164"/>
      <c r="Q5234" s="135" t="s">
        <v>110</v>
      </c>
      <c r="R5234" s="314">
        <v>0</v>
      </c>
      <c r="S5234" s="315">
        <v>0</v>
      </c>
      <c r="T5234" s="315">
        <v>0</v>
      </c>
      <c r="U5234" s="315">
        <v>0</v>
      </c>
      <c r="V5234" s="315">
        <v>0</v>
      </c>
      <c r="W5234" s="316">
        <v>0</v>
      </c>
      <c r="X5234" s="315">
        <v>0</v>
      </c>
      <c r="Y5234" s="315">
        <v>0</v>
      </c>
      <c r="Z5234" s="315">
        <v>0</v>
      </c>
      <c r="AA5234" s="315">
        <v>0</v>
      </c>
      <c r="AB5234" s="5">
        <v>0</v>
      </c>
      <c r="AC5234" s="5">
        <v>0</v>
      </c>
      <c r="AD5234" s="5">
        <v>0</v>
      </c>
      <c r="AE5234" s="5">
        <v>0</v>
      </c>
      <c r="AF5234" s="5">
        <v>0</v>
      </c>
      <c r="AG5234" s="5">
        <v>0</v>
      </c>
      <c r="AH5234" s="350">
        <v>0</v>
      </c>
      <c r="AI5234" s="350">
        <v>0</v>
      </c>
      <c r="AK5234" s="199"/>
      <c r="AM5234" s="11"/>
      <c r="AN5234" s="15"/>
      <c r="AO5234" s="11"/>
      <c r="AP5234" s="11"/>
    </row>
    <row r="5235" spans="3:42" outlineLevel="2" x14ac:dyDescent="0.2">
      <c r="C5235" s="119" t="s">
        <v>166</v>
      </c>
      <c r="D5235" s="119" t="s">
        <v>218</v>
      </c>
      <c r="F5235" s="783" t="s">
        <v>16</v>
      </c>
      <c r="G5235" s="83"/>
      <c r="H5235" s="798" t="s">
        <v>11</v>
      </c>
      <c r="I5235" s="799"/>
      <c r="J5235" s="83"/>
      <c r="K5235" s="736"/>
      <c r="L5235" s="83"/>
      <c r="M5235" s="83"/>
      <c r="N5235" s="83"/>
      <c r="O5235" s="83"/>
      <c r="P5235" s="83"/>
      <c r="Q5235" s="143" t="s">
        <v>110</v>
      </c>
      <c r="R5235" s="304">
        <v>0</v>
      </c>
      <c r="S5235" s="305">
        <v>0</v>
      </c>
      <c r="T5235" s="305">
        <v>0</v>
      </c>
      <c r="U5235" s="305">
        <v>0</v>
      </c>
      <c r="V5235" s="305">
        <v>0</v>
      </c>
      <c r="W5235" s="306">
        <v>0</v>
      </c>
      <c r="X5235" s="305">
        <v>0</v>
      </c>
      <c r="Y5235" s="305">
        <v>0</v>
      </c>
      <c r="Z5235" s="305">
        <v>0</v>
      </c>
      <c r="AA5235" s="305">
        <v>0</v>
      </c>
      <c r="AB5235" s="307">
        <v>0</v>
      </c>
      <c r="AC5235" s="307">
        <v>0</v>
      </c>
      <c r="AD5235" s="307">
        <v>0</v>
      </c>
      <c r="AE5235" s="307">
        <v>0</v>
      </c>
      <c r="AF5235" s="307">
        <v>0</v>
      </c>
      <c r="AG5235" s="307">
        <v>0</v>
      </c>
      <c r="AH5235" s="362">
        <v>0</v>
      </c>
      <c r="AI5235" s="362">
        <v>0</v>
      </c>
      <c r="AK5235" s="199"/>
      <c r="AM5235" s="11"/>
      <c r="AN5235" s="15"/>
      <c r="AO5235" s="11"/>
      <c r="AP5235" s="11"/>
    </row>
    <row r="5236" spans="3:42" outlineLevel="2" x14ac:dyDescent="0.2">
      <c r="C5236" s="119" t="s">
        <v>166</v>
      </c>
      <c r="D5236" s="119" t="s">
        <v>218</v>
      </c>
      <c r="F5236" s="12"/>
      <c r="H5236" s="797"/>
      <c r="K5236" s="164"/>
      <c r="Q5236" s="16"/>
      <c r="R5236" s="800">
        <v>0</v>
      </c>
      <c r="S5236" s="800">
        <v>0</v>
      </c>
      <c r="T5236" s="800">
        <v>0</v>
      </c>
      <c r="U5236" s="800">
        <v>0</v>
      </c>
      <c r="V5236" s="800">
        <v>0</v>
      </c>
      <c r="W5236" s="800">
        <v>-5.9162327879762382E-2</v>
      </c>
      <c r="X5236" s="800">
        <v>-0.38992982727037262</v>
      </c>
      <c r="Y5236" s="800">
        <v>-0.70287638145550546</v>
      </c>
      <c r="Z5236" s="800">
        <v>-0.97843382268285795</v>
      </c>
      <c r="AA5236" s="800">
        <v>-1.1701106755061899</v>
      </c>
      <c r="AB5236" s="800">
        <v>-1.262419083642043</v>
      </c>
      <c r="AC5236" s="800">
        <v>-2.1895452830749318</v>
      </c>
      <c r="AD5236" s="800">
        <v>-2.2181483644125746</v>
      </c>
      <c r="AE5236" s="800">
        <v>-2.2475922772456833</v>
      </c>
      <c r="AF5236" s="800">
        <v>-2.2805624050989262</v>
      </c>
      <c r="AG5236" s="800">
        <v>-2.3142542300958722</v>
      </c>
      <c r="AH5236" s="800">
        <v>-2.3462675755530578</v>
      </c>
      <c r="AI5236" s="800">
        <v>-2.3890148789996006</v>
      </c>
      <c r="AK5236" s="199"/>
      <c r="AM5236" s="11"/>
      <c r="AN5236" s="15"/>
      <c r="AO5236" s="11"/>
      <c r="AP5236" s="11"/>
    </row>
    <row r="5237" spans="3:42" outlineLevel="2" x14ac:dyDescent="0.2">
      <c r="C5237" s="119" t="s">
        <v>166</v>
      </c>
      <c r="D5237" s="119" t="s">
        <v>218</v>
      </c>
      <c r="F5237" s="794" t="s">
        <v>616</v>
      </c>
      <c r="AK5237" s="199"/>
      <c r="AM5237" s="11"/>
      <c r="AN5237" s="15"/>
      <c r="AO5237" s="11"/>
      <c r="AP5237" s="11"/>
    </row>
    <row r="5238" spans="3:42" outlineLevel="2" x14ac:dyDescent="0.2">
      <c r="C5238" s="119" t="s">
        <v>166</v>
      </c>
      <c r="D5238" s="119" t="s">
        <v>218</v>
      </c>
      <c r="F5238" s="761" t="s">
        <v>48</v>
      </c>
      <c r="G5238" s="75"/>
      <c r="H5238" s="796" t="s">
        <v>11</v>
      </c>
      <c r="I5238" s="228" t="s">
        <v>617</v>
      </c>
      <c r="J5238" s="75"/>
      <c r="K5238" s="741"/>
      <c r="L5238" s="75"/>
      <c r="M5238" s="75"/>
      <c r="N5238" s="75"/>
      <c r="O5238" s="75"/>
      <c r="P5238" s="75"/>
      <c r="Q5238" s="128" t="s">
        <v>110</v>
      </c>
      <c r="R5238" s="299">
        <v>0</v>
      </c>
      <c r="S5238" s="300">
        <v>0</v>
      </c>
      <c r="T5238" s="300">
        <v>0</v>
      </c>
      <c r="U5238" s="300">
        <v>0</v>
      </c>
      <c r="V5238" s="300">
        <v>0</v>
      </c>
      <c r="W5238" s="301">
        <v>7.9561498532704453</v>
      </c>
      <c r="X5238" s="300">
        <v>52.437763171319709</v>
      </c>
      <c r="Y5238" s="300">
        <v>94.522815778136362</v>
      </c>
      <c r="Z5238" s="300">
        <v>131.57978047439073</v>
      </c>
      <c r="AA5238" s="300">
        <v>157.35648364207242</v>
      </c>
      <c r="AB5238" s="302">
        <v>169.77011836818195</v>
      </c>
      <c r="AC5238" s="302">
        <v>294.4500496679168</v>
      </c>
      <c r="AD5238" s="302">
        <v>298.29659204620305</v>
      </c>
      <c r="AE5238" s="302">
        <v>302.25620944399947</v>
      </c>
      <c r="AF5238" s="302">
        <v>306.69003223770358</v>
      </c>
      <c r="AG5238" s="302">
        <v>311.22090886329289</v>
      </c>
      <c r="AH5238" s="348">
        <v>315.52606356037523</v>
      </c>
      <c r="AI5238" s="348">
        <v>321.27472092786627</v>
      </c>
      <c r="AK5238" s="199"/>
      <c r="AM5238" s="11"/>
      <c r="AN5238" s="15"/>
      <c r="AO5238" s="11"/>
      <c r="AP5238" s="11"/>
    </row>
    <row r="5239" spans="3:42" outlineLevel="2" x14ac:dyDescent="0.2">
      <c r="C5239" s="119" t="s">
        <v>166</v>
      </c>
      <c r="D5239" s="119" t="s">
        <v>218</v>
      </c>
      <c r="F5239" s="767" t="s">
        <v>55</v>
      </c>
      <c r="H5239" s="797" t="s">
        <v>11</v>
      </c>
      <c r="I5239" s="234" t="s">
        <v>617</v>
      </c>
      <c r="K5239" s="164"/>
      <c r="Q5239" s="135" t="s">
        <v>110</v>
      </c>
      <c r="R5239" s="314">
        <v>0</v>
      </c>
      <c r="S5239" s="315">
        <v>0</v>
      </c>
      <c r="T5239" s="315">
        <v>0</v>
      </c>
      <c r="U5239" s="315">
        <v>0</v>
      </c>
      <c r="V5239" s="315">
        <v>0</v>
      </c>
      <c r="W5239" s="316">
        <v>0.69698366792610467</v>
      </c>
      <c r="X5239" s="315">
        <v>4.5937124346600049</v>
      </c>
      <c r="Y5239" s="315">
        <v>8.2804949703992889</v>
      </c>
      <c r="Z5239" s="315">
        <v>11.526801243223785</v>
      </c>
      <c r="AA5239" s="315">
        <v>13.784921245006828</v>
      </c>
      <c r="AB5239" s="5">
        <v>14.872394561028164</v>
      </c>
      <c r="AC5239" s="5">
        <v>25.794747387042744</v>
      </c>
      <c r="AD5239" s="5">
        <v>26.131716557444822</v>
      </c>
      <c r="AE5239" s="5">
        <v>26.478591454021302</v>
      </c>
      <c r="AF5239" s="5">
        <v>26.867008229808899</v>
      </c>
      <c r="AG5239" s="5">
        <v>27.263927225512052</v>
      </c>
      <c r="AH5239" s="350">
        <v>27.641072272689399</v>
      </c>
      <c r="AI5239" s="350">
        <v>28.144672678857887</v>
      </c>
      <c r="AK5239" s="199"/>
      <c r="AM5239" s="11"/>
      <c r="AN5239" s="15"/>
      <c r="AO5239" s="11"/>
      <c r="AP5239" s="11"/>
    </row>
    <row r="5240" spans="3:42" outlineLevel="2" x14ac:dyDescent="0.2">
      <c r="C5240" s="119" t="s">
        <v>166</v>
      </c>
      <c r="D5240" s="119" t="s">
        <v>218</v>
      </c>
      <c r="F5240" s="783" t="s">
        <v>57</v>
      </c>
      <c r="G5240" s="83"/>
      <c r="H5240" s="798" t="s">
        <v>11</v>
      </c>
      <c r="I5240" s="240" t="s">
        <v>617</v>
      </c>
      <c r="J5240" s="83"/>
      <c r="K5240" s="736"/>
      <c r="L5240" s="83"/>
      <c r="M5240" s="83"/>
      <c r="N5240" s="83"/>
      <c r="O5240" s="83"/>
      <c r="P5240" s="83"/>
      <c r="Q5240" s="143" t="s">
        <v>110</v>
      </c>
      <c r="R5240" s="304">
        <v>0</v>
      </c>
      <c r="S5240" s="305">
        <v>0</v>
      </c>
      <c r="T5240" s="305">
        <v>0</v>
      </c>
      <c r="U5240" s="305">
        <v>0</v>
      </c>
      <c r="V5240" s="305">
        <v>0</v>
      </c>
      <c r="W5240" s="306">
        <v>0</v>
      </c>
      <c r="X5240" s="305">
        <v>0</v>
      </c>
      <c r="Y5240" s="305">
        <v>0</v>
      </c>
      <c r="Z5240" s="305">
        <v>0</v>
      </c>
      <c r="AA5240" s="305">
        <v>0</v>
      </c>
      <c r="AB5240" s="307">
        <v>0</v>
      </c>
      <c r="AC5240" s="307">
        <v>0</v>
      </c>
      <c r="AD5240" s="307">
        <v>0</v>
      </c>
      <c r="AE5240" s="307">
        <v>0</v>
      </c>
      <c r="AF5240" s="307">
        <v>0</v>
      </c>
      <c r="AG5240" s="307">
        <v>0</v>
      </c>
      <c r="AH5240" s="362">
        <v>0</v>
      </c>
      <c r="AI5240" s="362">
        <v>0</v>
      </c>
      <c r="AK5240" s="199"/>
      <c r="AM5240" s="11"/>
      <c r="AN5240" s="15"/>
      <c r="AO5240" s="11"/>
      <c r="AP5240" s="11"/>
    </row>
    <row r="5241" spans="3:42" outlineLevel="2" x14ac:dyDescent="0.2">
      <c r="C5241" s="119" t="s">
        <v>166</v>
      </c>
      <c r="D5241" s="119" t="s">
        <v>218</v>
      </c>
      <c r="F5241" s="802" t="s">
        <v>626</v>
      </c>
      <c r="R5241" s="800">
        <v>0</v>
      </c>
      <c r="S5241" s="800">
        <v>0</v>
      </c>
      <c r="T5241" s="800">
        <v>0</v>
      </c>
      <c r="U5241" s="800">
        <v>0</v>
      </c>
      <c r="V5241" s="800">
        <v>0</v>
      </c>
      <c r="W5241" s="800">
        <v>8.6531335211965494</v>
      </c>
      <c r="X5241" s="800">
        <v>57.031475605979715</v>
      </c>
      <c r="Y5241" s="800">
        <v>102.80331074853565</v>
      </c>
      <c r="Z5241" s="800">
        <v>143.10658171761452</v>
      </c>
      <c r="AA5241" s="800">
        <v>171.14140488707926</v>
      </c>
      <c r="AB5241" s="800">
        <v>184.64251292921011</v>
      </c>
      <c r="AC5241" s="800">
        <v>320.24479705495952</v>
      </c>
      <c r="AD5241" s="800">
        <v>324.42830860364785</v>
      </c>
      <c r="AE5241" s="800">
        <v>328.73480089802075</v>
      </c>
      <c r="AF5241" s="800">
        <v>333.55704046751248</v>
      </c>
      <c r="AG5241" s="800">
        <v>338.48483608880497</v>
      </c>
      <c r="AH5241" s="800">
        <v>343.16713583306466</v>
      </c>
      <c r="AI5241" s="800">
        <v>349.41939360672416</v>
      </c>
      <c r="AK5241" s="199"/>
      <c r="AM5241" s="11"/>
      <c r="AN5241" s="15"/>
      <c r="AO5241" s="11"/>
      <c r="AP5241" s="11"/>
    </row>
    <row r="5242" spans="3:42" outlineLevel="2" x14ac:dyDescent="0.2">
      <c r="C5242" s="119" t="s">
        <v>166</v>
      </c>
      <c r="D5242" s="119" t="s">
        <v>218</v>
      </c>
      <c r="R5242" s="5"/>
      <c r="S5242" s="5"/>
      <c r="T5242" s="5"/>
      <c r="U5242" s="5"/>
      <c r="V5242" s="5"/>
      <c r="W5242" s="5"/>
      <c r="X5242" s="5"/>
      <c r="Y5242" s="5"/>
      <c r="AK5242" s="199"/>
      <c r="AM5242" s="11"/>
      <c r="AN5242" s="15"/>
      <c r="AO5242" s="11"/>
      <c r="AP5242" s="11"/>
    </row>
    <row r="5243" spans="3:42" outlineLevel="2" x14ac:dyDescent="0.2">
      <c r="C5243" s="119" t="s">
        <v>166</v>
      </c>
      <c r="D5243" s="119" t="s">
        <v>218</v>
      </c>
      <c r="F5243" s="789" t="s">
        <v>627</v>
      </c>
      <c r="G5243" s="790"/>
      <c r="H5243" s="803"/>
      <c r="I5243" s="790"/>
      <c r="J5243" s="790"/>
      <c r="K5243" s="792"/>
      <c r="L5243" s="789"/>
      <c r="M5243" s="789"/>
      <c r="N5243" s="789"/>
      <c r="O5243" s="789"/>
      <c r="P5243" s="789"/>
      <c r="Q5243" s="792"/>
      <c r="R5243" s="793"/>
      <c r="S5243" s="793"/>
      <c r="T5243" s="793"/>
      <c r="U5243" s="793"/>
      <c r="V5243" s="793"/>
      <c r="W5243" s="793"/>
      <c r="X5243" s="793"/>
      <c r="Y5243" s="793"/>
      <c r="Z5243" s="793"/>
      <c r="AA5243" s="793"/>
      <c r="AB5243" s="793"/>
      <c r="AC5243" s="793"/>
      <c r="AD5243" s="793"/>
      <c r="AE5243" s="793"/>
      <c r="AF5243" s="793"/>
      <c r="AG5243" s="793"/>
      <c r="AH5243" s="789"/>
      <c r="AI5243" s="789"/>
      <c r="AK5243" s="199"/>
      <c r="AM5243" s="11"/>
      <c r="AN5243" s="15"/>
      <c r="AO5243" s="11"/>
      <c r="AP5243" s="11"/>
    </row>
    <row r="5244" spans="3:42" outlineLevel="2" x14ac:dyDescent="0.2">
      <c r="C5244" s="119" t="s">
        <v>166</v>
      </c>
      <c r="D5244" s="119" t="s">
        <v>218</v>
      </c>
      <c r="F5244" t="s">
        <v>620</v>
      </c>
      <c r="AK5244" s="199"/>
      <c r="AM5244" s="11"/>
      <c r="AN5244" s="15"/>
      <c r="AO5244" s="11"/>
      <c r="AP5244" s="11"/>
    </row>
    <row r="5245" spans="3:42" outlineLevel="2" x14ac:dyDescent="0.2">
      <c r="C5245" s="119" t="s">
        <v>166</v>
      </c>
      <c r="D5245" s="119" t="s">
        <v>218</v>
      </c>
      <c r="F5245" s="761" t="s">
        <v>48</v>
      </c>
      <c r="G5245" s="75"/>
      <c r="H5245" s="796" t="s">
        <v>628</v>
      </c>
      <c r="I5245" s="801"/>
      <c r="J5245" s="75"/>
      <c r="K5245" s="741"/>
      <c r="L5245" s="75"/>
      <c r="M5245" s="75"/>
      <c r="N5245" s="75"/>
      <c r="O5245" s="75"/>
      <c r="P5245" s="75"/>
      <c r="Q5245" s="128" t="s">
        <v>536</v>
      </c>
      <c r="R5245" s="804">
        <v>0</v>
      </c>
      <c r="S5245" s="805">
        <v>0</v>
      </c>
      <c r="T5245" s="805">
        <v>0</v>
      </c>
      <c r="U5245" s="805">
        <v>0</v>
      </c>
      <c r="V5245" s="805">
        <v>0</v>
      </c>
      <c r="W5245" s="806">
        <v>2.3664931151904955</v>
      </c>
      <c r="X5245" s="805">
        <v>15.597193090814905</v>
      </c>
      <c r="Y5245" s="805">
        <v>28.115055258220217</v>
      </c>
      <c r="Z5245" s="805">
        <v>39.137352907314316</v>
      </c>
      <c r="AA5245" s="805">
        <v>46.804427020247601</v>
      </c>
      <c r="AB5245" s="805">
        <v>50.496763345681728</v>
      </c>
      <c r="AC5245" s="805">
        <v>87.581811322997268</v>
      </c>
      <c r="AD5245" s="805">
        <v>88.725934576502993</v>
      </c>
      <c r="AE5245" s="805">
        <v>89.903691089827319</v>
      </c>
      <c r="AF5245" s="805">
        <v>91.22249620395705</v>
      </c>
      <c r="AG5245" s="805">
        <v>92.570169203834894</v>
      </c>
      <c r="AH5245" s="808">
        <v>93.850703022122332</v>
      </c>
      <c r="AI5245" s="808">
        <v>95.560595159984018</v>
      </c>
      <c r="AK5245" s="199"/>
      <c r="AM5245" s="11"/>
      <c r="AN5245" s="15"/>
      <c r="AO5245" s="11"/>
      <c r="AP5245" s="11"/>
    </row>
    <row r="5246" spans="3:42" outlineLevel="2" x14ac:dyDescent="0.2">
      <c r="C5246" s="119" t="s">
        <v>166</v>
      </c>
      <c r="D5246" s="119" t="s">
        <v>218</v>
      </c>
      <c r="F5246" s="767" t="s">
        <v>55</v>
      </c>
      <c r="H5246" s="797" t="s">
        <v>628</v>
      </c>
      <c r="K5246" s="164"/>
      <c r="Q5246" s="135" t="s">
        <v>536</v>
      </c>
      <c r="R5246" s="809">
        <v>0</v>
      </c>
      <c r="S5246" s="810">
        <v>0</v>
      </c>
      <c r="T5246" s="810">
        <v>0</v>
      </c>
      <c r="U5246" s="810">
        <v>0</v>
      </c>
      <c r="V5246" s="810">
        <v>0</v>
      </c>
      <c r="W5246" s="811">
        <v>3.0248401524438185E-2</v>
      </c>
      <c r="X5246" s="810">
        <v>0.19936257419755252</v>
      </c>
      <c r="Y5246" s="810">
        <v>0.35936528818675845</v>
      </c>
      <c r="Z5246" s="810">
        <v>0.50025176821559703</v>
      </c>
      <c r="AA5246" s="810">
        <v>0.59825194188902131</v>
      </c>
      <c r="AB5246" s="810">
        <v>0.64544720775228559</v>
      </c>
      <c r="AC5246" s="810">
        <v>1.1194665127611643</v>
      </c>
      <c r="AD5246" s="810">
        <v>1.1340906413264829</v>
      </c>
      <c r="AE5246" s="810">
        <v>1.1491446686060804</v>
      </c>
      <c r="AF5246" s="810">
        <v>1.166001572337857</v>
      </c>
      <c r="AG5246" s="810">
        <v>1.1832274640010438</v>
      </c>
      <c r="AH5246" s="812">
        <v>1.1995951858644822</v>
      </c>
      <c r="AI5246" s="812">
        <v>1.2214509451808822</v>
      </c>
      <c r="AK5246" s="199"/>
      <c r="AM5246" s="11"/>
      <c r="AN5246" s="15"/>
      <c r="AO5246" s="11"/>
      <c r="AP5246" s="11"/>
    </row>
    <row r="5247" spans="3:42" outlineLevel="2" x14ac:dyDescent="0.2">
      <c r="C5247" s="119" t="s">
        <v>166</v>
      </c>
      <c r="D5247" s="119" t="s">
        <v>218</v>
      </c>
      <c r="F5247" s="783" t="s">
        <v>57</v>
      </c>
      <c r="G5247" s="83"/>
      <c r="H5247" s="798" t="s">
        <v>628</v>
      </c>
      <c r="I5247" s="799"/>
      <c r="J5247" s="83"/>
      <c r="K5247" s="736"/>
      <c r="L5247" s="83"/>
      <c r="M5247" s="83"/>
      <c r="N5247" s="83"/>
      <c r="O5247" s="83"/>
      <c r="P5247" s="83"/>
      <c r="Q5247" s="143" t="s">
        <v>536</v>
      </c>
      <c r="R5247" s="813">
        <v>0</v>
      </c>
      <c r="S5247" s="814">
        <v>0</v>
      </c>
      <c r="T5247" s="814">
        <v>0</v>
      </c>
      <c r="U5247" s="814">
        <v>0</v>
      </c>
      <c r="V5247" s="814">
        <v>0</v>
      </c>
      <c r="W5247" s="815">
        <v>0</v>
      </c>
      <c r="X5247" s="814">
        <v>0</v>
      </c>
      <c r="Y5247" s="814">
        <v>0</v>
      </c>
      <c r="Z5247" s="814">
        <v>0</v>
      </c>
      <c r="AA5247" s="814">
        <v>0</v>
      </c>
      <c r="AB5247" s="814">
        <v>0</v>
      </c>
      <c r="AC5247" s="814">
        <v>0</v>
      </c>
      <c r="AD5247" s="814">
        <v>0</v>
      </c>
      <c r="AE5247" s="814">
        <v>0</v>
      </c>
      <c r="AF5247" s="814">
        <v>0</v>
      </c>
      <c r="AG5247" s="814">
        <v>0</v>
      </c>
      <c r="AH5247" s="816">
        <v>0</v>
      </c>
      <c r="AI5247" s="816">
        <v>0</v>
      </c>
      <c r="AK5247" s="199"/>
      <c r="AM5247" s="11"/>
      <c r="AN5247" s="15"/>
      <c r="AO5247" s="11"/>
      <c r="AP5247" s="11"/>
    </row>
    <row r="5248" spans="3:42" outlineLevel="2" x14ac:dyDescent="0.2">
      <c r="C5248" s="119" t="s">
        <v>166</v>
      </c>
      <c r="D5248" s="119" t="s">
        <v>218</v>
      </c>
      <c r="AK5248" s="199"/>
      <c r="AM5248" s="11"/>
      <c r="AN5248" s="15"/>
      <c r="AO5248" s="11"/>
      <c r="AP5248" s="11"/>
    </row>
    <row r="5249" spans="3:42" outlineLevel="1" x14ac:dyDescent="0.2">
      <c r="C5249" s="119" t="s">
        <v>166</v>
      </c>
      <c r="D5249" s="119" t="s">
        <v>218</v>
      </c>
      <c r="F5249" s="121" t="s">
        <v>629</v>
      </c>
      <c r="G5249" s="756"/>
      <c r="H5249" s="757"/>
      <c r="I5249" s="788"/>
      <c r="J5249" s="756"/>
      <c r="K5249" s="758"/>
      <c r="L5249" s="759"/>
      <c r="M5249" s="759"/>
      <c r="N5249" s="759"/>
      <c r="O5249" s="759"/>
      <c r="P5249" s="759"/>
      <c r="Q5249" s="758"/>
      <c r="R5249" s="760"/>
      <c r="S5249" s="760"/>
      <c r="T5249" s="760"/>
      <c r="U5249" s="760"/>
      <c r="V5249" s="760"/>
      <c r="W5249" s="760"/>
      <c r="X5249" s="760"/>
      <c r="Y5249" s="760"/>
      <c r="Z5249" s="760"/>
      <c r="AA5249" s="760"/>
      <c r="AB5249" s="760"/>
      <c r="AC5249" s="760"/>
      <c r="AD5249" s="760"/>
      <c r="AE5249" s="760"/>
      <c r="AF5249" s="760"/>
      <c r="AG5249" s="760"/>
      <c r="AH5249" s="759"/>
      <c r="AI5249" s="759"/>
      <c r="AK5249" s="199"/>
      <c r="AM5249" s="11"/>
      <c r="AN5249" s="15"/>
      <c r="AO5249" s="11"/>
      <c r="AP5249" s="11"/>
    </row>
    <row r="5250" spans="3:42" outlineLevel="2" x14ac:dyDescent="0.2">
      <c r="C5250" s="119" t="s">
        <v>166</v>
      </c>
      <c r="D5250" s="119" t="s">
        <v>218</v>
      </c>
      <c r="F5250" s="789" t="s">
        <v>630</v>
      </c>
      <c r="G5250" s="790"/>
      <c r="H5250" s="803"/>
      <c r="I5250" s="791"/>
      <c r="J5250" s="790"/>
      <c r="K5250" s="792"/>
      <c r="L5250" s="789"/>
      <c r="M5250" s="789"/>
      <c r="N5250" s="789"/>
      <c r="O5250" s="789"/>
      <c r="P5250" s="789"/>
      <c r="Q5250" s="792"/>
      <c r="R5250" s="793"/>
      <c r="S5250" s="793"/>
      <c r="T5250" s="793"/>
      <c r="U5250" s="793"/>
      <c r="V5250" s="793"/>
      <c r="W5250" s="793"/>
      <c r="X5250" s="793"/>
      <c r="Y5250" s="793"/>
      <c r="Z5250" s="793"/>
      <c r="AA5250" s="793"/>
      <c r="AB5250" s="793"/>
      <c r="AC5250" s="793"/>
      <c r="AD5250" s="793"/>
      <c r="AE5250" s="793"/>
      <c r="AF5250" s="793"/>
      <c r="AG5250" s="793"/>
      <c r="AH5250" s="789"/>
      <c r="AI5250" s="789"/>
      <c r="AK5250" s="199"/>
      <c r="AM5250" s="11"/>
      <c r="AN5250" s="15"/>
      <c r="AO5250" s="11"/>
      <c r="AP5250" s="11"/>
    </row>
    <row r="5251" spans="3:42" outlineLevel="2" x14ac:dyDescent="0.2">
      <c r="C5251" s="119" t="s">
        <v>166</v>
      </c>
      <c r="D5251" s="119" t="s">
        <v>218</v>
      </c>
      <c r="F5251" s="794" t="s">
        <v>610</v>
      </c>
      <c r="H5251" s="795"/>
      <c r="AK5251" s="199"/>
      <c r="AM5251" s="11"/>
      <c r="AN5251" s="15"/>
      <c r="AO5251" s="11"/>
      <c r="AP5251" s="11"/>
    </row>
    <row r="5252" spans="3:42" outlineLevel="2" x14ac:dyDescent="0.2">
      <c r="C5252" s="119" t="s">
        <v>166</v>
      </c>
      <c r="D5252" s="119" t="s">
        <v>218</v>
      </c>
      <c r="F5252" s="761" t="s">
        <v>62</v>
      </c>
      <c r="G5252" s="75"/>
      <c r="H5252" s="796" t="s">
        <v>580</v>
      </c>
      <c r="I5252" s="796" t="s">
        <v>611</v>
      </c>
      <c r="J5252" s="75"/>
      <c r="K5252" s="741"/>
      <c r="L5252" s="75"/>
      <c r="M5252" s="75"/>
      <c r="N5252" s="75"/>
      <c r="O5252" s="75"/>
      <c r="P5252" s="75"/>
      <c r="Q5252" s="128" t="s">
        <v>110</v>
      </c>
      <c r="R5252" s="299">
        <v>0</v>
      </c>
      <c r="S5252" s="300">
        <v>0</v>
      </c>
      <c r="T5252" s="300">
        <v>0</v>
      </c>
      <c r="U5252" s="300">
        <v>0</v>
      </c>
      <c r="V5252" s="300">
        <v>0</v>
      </c>
      <c r="W5252" s="301">
        <v>0</v>
      </c>
      <c r="X5252" s="300">
        <v>0</v>
      </c>
      <c r="Y5252" s="300">
        <v>0</v>
      </c>
      <c r="Z5252" s="300">
        <v>0</v>
      </c>
      <c r="AA5252" s="300">
        <v>0</v>
      </c>
      <c r="AB5252" s="302">
        <v>0</v>
      </c>
      <c r="AC5252" s="302">
        <v>0</v>
      </c>
      <c r="AD5252" s="302">
        <v>0</v>
      </c>
      <c r="AE5252" s="302">
        <v>0</v>
      </c>
      <c r="AF5252" s="302">
        <v>0</v>
      </c>
      <c r="AG5252" s="302">
        <v>0</v>
      </c>
      <c r="AH5252" s="348">
        <v>0</v>
      </c>
      <c r="AI5252" s="348">
        <v>0</v>
      </c>
      <c r="AK5252" s="199"/>
      <c r="AM5252" s="11"/>
      <c r="AN5252" s="15"/>
      <c r="AO5252" s="11"/>
      <c r="AP5252" s="11"/>
    </row>
    <row r="5253" spans="3:42" outlineLevel="2" x14ac:dyDescent="0.2">
      <c r="C5253" s="119" t="s">
        <v>166</v>
      </c>
      <c r="D5253" s="119" t="s">
        <v>218</v>
      </c>
      <c r="F5253" s="767" t="s">
        <v>188</v>
      </c>
      <c r="H5253" s="797" t="s">
        <v>580</v>
      </c>
      <c r="I5253" s="797" t="s">
        <v>612</v>
      </c>
      <c r="K5253" s="164"/>
      <c r="Q5253" s="135" t="s">
        <v>110</v>
      </c>
      <c r="R5253" s="314">
        <v>0</v>
      </c>
      <c r="S5253" s="315">
        <v>0</v>
      </c>
      <c r="T5253" s="315">
        <v>0</v>
      </c>
      <c r="U5253" s="315">
        <v>0</v>
      </c>
      <c r="V5253" s="315">
        <v>0</v>
      </c>
      <c r="W5253" s="316">
        <v>0</v>
      </c>
      <c r="X5253" s="315">
        <v>0</v>
      </c>
      <c r="Y5253" s="315">
        <v>0</v>
      </c>
      <c r="Z5253" s="315">
        <v>0</v>
      </c>
      <c r="AA5253" s="315">
        <v>0</v>
      </c>
      <c r="AB5253" s="5">
        <v>0</v>
      </c>
      <c r="AC5253" s="5">
        <v>0</v>
      </c>
      <c r="AD5253" s="5">
        <v>0</v>
      </c>
      <c r="AE5253" s="5">
        <v>0</v>
      </c>
      <c r="AF5253" s="5">
        <v>0</v>
      </c>
      <c r="AG5253" s="5">
        <v>0</v>
      </c>
      <c r="AH5253" s="350">
        <v>0</v>
      </c>
      <c r="AI5253" s="350">
        <v>0</v>
      </c>
      <c r="AK5253" s="199"/>
      <c r="AM5253" s="11"/>
      <c r="AN5253" s="15"/>
      <c r="AO5253" s="11"/>
      <c r="AP5253" s="11"/>
    </row>
    <row r="5254" spans="3:42" outlineLevel="2" x14ac:dyDescent="0.2">
      <c r="C5254" s="119" t="s">
        <v>166</v>
      </c>
      <c r="D5254" s="119" t="s">
        <v>218</v>
      </c>
      <c r="F5254" s="767" t="s">
        <v>613</v>
      </c>
      <c r="H5254" s="797" t="s">
        <v>580</v>
      </c>
      <c r="I5254" s="234" t="s">
        <v>614</v>
      </c>
      <c r="K5254" s="164"/>
      <c r="Q5254" s="135" t="s">
        <v>110</v>
      </c>
      <c r="R5254" s="314">
        <v>0</v>
      </c>
      <c r="S5254" s="315">
        <v>0</v>
      </c>
      <c r="T5254" s="315">
        <v>0</v>
      </c>
      <c r="U5254" s="315">
        <v>0</v>
      </c>
      <c r="V5254" s="315">
        <v>0</v>
      </c>
      <c r="W5254" s="316">
        <v>0</v>
      </c>
      <c r="X5254" s="315">
        <v>0</v>
      </c>
      <c r="Y5254" s="315">
        <v>0</v>
      </c>
      <c r="Z5254" s="315">
        <v>0</v>
      </c>
      <c r="AA5254" s="315">
        <v>0</v>
      </c>
      <c r="AB5254" s="5">
        <v>0</v>
      </c>
      <c r="AC5254" s="5">
        <v>0</v>
      </c>
      <c r="AD5254" s="5">
        <v>0</v>
      </c>
      <c r="AE5254" s="5">
        <v>0</v>
      </c>
      <c r="AF5254" s="5">
        <v>0</v>
      </c>
      <c r="AG5254" s="5">
        <v>0</v>
      </c>
      <c r="AH5254" s="350">
        <v>0</v>
      </c>
      <c r="AI5254" s="350">
        <v>0</v>
      </c>
      <c r="AK5254" s="199"/>
      <c r="AM5254" s="11"/>
      <c r="AN5254" s="15"/>
      <c r="AO5254" s="11"/>
      <c r="AP5254" s="11"/>
    </row>
    <row r="5255" spans="3:42" outlineLevel="2" x14ac:dyDescent="0.2">
      <c r="C5255" s="119" t="s">
        <v>166</v>
      </c>
      <c r="D5255" s="119" t="s">
        <v>218</v>
      </c>
      <c r="F5255" s="783" t="s">
        <v>57</v>
      </c>
      <c r="G5255" s="83"/>
      <c r="H5255" s="798" t="s">
        <v>580</v>
      </c>
      <c r="I5255" s="799"/>
      <c r="J5255" s="83"/>
      <c r="K5255" s="736"/>
      <c r="L5255" s="83"/>
      <c r="M5255" s="83"/>
      <c r="N5255" s="83"/>
      <c r="O5255" s="83"/>
      <c r="P5255" s="83"/>
      <c r="Q5255" s="143" t="s">
        <v>110</v>
      </c>
      <c r="R5255" s="304">
        <v>0</v>
      </c>
      <c r="S5255" s="305">
        <v>0</v>
      </c>
      <c r="T5255" s="305">
        <v>0</v>
      </c>
      <c r="U5255" s="305">
        <v>0</v>
      </c>
      <c r="V5255" s="305">
        <v>0</v>
      </c>
      <c r="W5255" s="306">
        <v>0</v>
      </c>
      <c r="X5255" s="305">
        <v>0</v>
      </c>
      <c r="Y5255" s="305">
        <v>0</v>
      </c>
      <c r="Z5255" s="305">
        <v>0</v>
      </c>
      <c r="AA5255" s="305">
        <v>0</v>
      </c>
      <c r="AB5255" s="307">
        <v>0</v>
      </c>
      <c r="AC5255" s="307">
        <v>0</v>
      </c>
      <c r="AD5255" s="307">
        <v>0</v>
      </c>
      <c r="AE5255" s="307">
        <v>0</v>
      </c>
      <c r="AF5255" s="307">
        <v>0</v>
      </c>
      <c r="AG5255" s="307">
        <v>0</v>
      </c>
      <c r="AH5255" s="362">
        <v>0</v>
      </c>
      <c r="AI5255" s="362">
        <v>0</v>
      </c>
      <c r="AK5255" s="199"/>
      <c r="AM5255" s="11"/>
      <c r="AN5255" s="15"/>
      <c r="AO5255" s="11"/>
      <c r="AP5255" s="11"/>
    </row>
    <row r="5256" spans="3:42" outlineLevel="2" x14ac:dyDescent="0.2">
      <c r="C5256" s="119" t="s">
        <v>166</v>
      </c>
      <c r="D5256" s="119" t="s">
        <v>218</v>
      </c>
      <c r="F5256" s="12"/>
      <c r="H5256" s="234"/>
      <c r="K5256" s="164"/>
      <c r="Q5256" s="16"/>
      <c r="R5256" s="800">
        <v>0</v>
      </c>
      <c r="S5256" s="800">
        <v>0</v>
      </c>
      <c r="T5256" s="800">
        <v>0</v>
      </c>
      <c r="U5256" s="800">
        <v>0</v>
      </c>
      <c r="V5256" s="800">
        <v>0</v>
      </c>
      <c r="W5256" s="800">
        <v>0</v>
      </c>
      <c r="X5256" s="800">
        <v>0</v>
      </c>
      <c r="Y5256" s="800">
        <v>0</v>
      </c>
      <c r="Z5256" s="800">
        <v>0</v>
      </c>
      <c r="AA5256" s="800">
        <v>0</v>
      </c>
      <c r="AB5256" s="800">
        <v>0</v>
      </c>
      <c r="AC5256" s="800">
        <v>0</v>
      </c>
      <c r="AD5256" s="800">
        <v>0</v>
      </c>
      <c r="AE5256" s="800">
        <v>0</v>
      </c>
      <c r="AF5256" s="800">
        <v>0</v>
      </c>
      <c r="AG5256" s="800">
        <v>0</v>
      </c>
      <c r="AH5256" s="800">
        <v>0</v>
      </c>
      <c r="AI5256" s="800">
        <v>0</v>
      </c>
      <c r="AK5256" s="199"/>
      <c r="AM5256" s="11"/>
      <c r="AN5256" s="15"/>
      <c r="AO5256" s="11"/>
      <c r="AP5256" s="11"/>
    </row>
    <row r="5257" spans="3:42" outlineLevel="2" x14ac:dyDescent="0.2">
      <c r="C5257" s="119" t="s">
        <v>166</v>
      </c>
      <c r="D5257" s="119" t="s">
        <v>218</v>
      </c>
      <c r="F5257" s="794" t="s">
        <v>615</v>
      </c>
      <c r="AK5257" s="199"/>
      <c r="AM5257" s="11"/>
      <c r="AN5257" s="15"/>
      <c r="AO5257" s="11"/>
      <c r="AP5257" s="11"/>
    </row>
    <row r="5258" spans="3:42" outlineLevel="2" x14ac:dyDescent="0.2">
      <c r="C5258" s="119" t="s">
        <v>166</v>
      </c>
      <c r="D5258" s="119" t="s">
        <v>218</v>
      </c>
      <c r="F5258" s="761" t="s">
        <v>48</v>
      </c>
      <c r="G5258" s="75"/>
      <c r="H5258" s="796" t="s">
        <v>580</v>
      </c>
      <c r="I5258" s="801"/>
      <c r="J5258" s="75"/>
      <c r="K5258" s="741"/>
      <c r="L5258" s="75"/>
      <c r="M5258" s="75"/>
      <c r="N5258" s="75"/>
      <c r="O5258" s="75"/>
      <c r="P5258" s="75"/>
      <c r="Q5258" s="128" t="s">
        <v>110</v>
      </c>
      <c r="R5258" s="299">
        <v>0</v>
      </c>
      <c r="S5258" s="300">
        <v>0</v>
      </c>
      <c r="T5258" s="300">
        <v>0</v>
      </c>
      <c r="U5258" s="300">
        <v>0</v>
      </c>
      <c r="V5258" s="300">
        <v>0</v>
      </c>
      <c r="W5258" s="301">
        <v>0</v>
      </c>
      <c r="X5258" s="300">
        <v>0</v>
      </c>
      <c r="Y5258" s="300">
        <v>0</v>
      </c>
      <c r="Z5258" s="300">
        <v>0</v>
      </c>
      <c r="AA5258" s="300">
        <v>0</v>
      </c>
      <c r="AB5258" s="302">
        <v>0</v>
      </c>
      <c r="AC5258" s="302">
        <v>0</v>
      </c>
      <c r="AD5258" s="302">
        <v>0</v>
      </c>
      <c r="AE5258" s="302">
        <v>0</v>
      </c>
      <c r="AF5258" s="302">
        <v>0</v>
      </c>
      <c r="AG5258" s="302">
        <v>0</v>
      </c>
      <c r="AH5258" s="348">
        <v>0</v>
      </c>
      <c r="AI5258" s="348">
        <v>0</v>
      </c>
      <c r="AK5258" s="199"/>
      <c r="AM5258" s="11"/>
      <c r="AN5258" s="15"/>
      <c r="AO5258" s="11"/>
      <c r="AP5258" s="11"/>
    </row>
    <row r="5259" spans="3:42" outlineLevel="2" x14ac:dyDescent="0.2">
      <c r="C5259" s="119" t="s">
        <v>166</v>
      </c>
      <c r="D5259" s="119" t="s">
        <v>218</v>
      </c>
      <c r="F5259" s="767" t="s">
        <v>55</v>
      </c>
      <c r="H5259" s="797" t="s">
        <v>580</v>
      </c>
      <c r="K5259" s="164"/>
      <c r="Q5259" s="135" t="s">
        <v>110</v>
      </c>
      <c r="R5259" s="314">
        <v>0</v>
      </c>
      <c r="S5259" s="315">
        <v>0</v>
      </c>
      <c r="T5259" s="315">
        <v>0</v>
      </c>
      <c r="U5259" s="315">
        <v>0</v>
      </c>
      <c r="V5259" s="315">
        <v>0</v>
      </c>
      <c r="W5259" s="316">
        <v>0</v>
      </c>
      <c r="X5259" s="315">
        <v>0</v>
      </c>
      <c r="Y5259" s="315">
        <v>0</v>
      </c>
      <c r="Z5259" s="315">
        <v>0</v>
      </c>
      <c r="AA5259" s="315">
        <v>0</v>
      </c>
      <c r="AB5259" s="5">
        <v>0</v>
      </c>
      <c r="AC5259" s="5">
        <v>0</v>
      </c>
      <c r="AD5259" s="5">
        <v>0</v>
      </c>
      <c r="AE5259" s="5">
        <v>0</v>
      </c>
      <c r="AF5259" s="5">
        <v>0</v>
      </c>
      <c r="AG5259" s="5">
        <v>0</v>
      </c>
      <c r="AH5259" s="350">
        <v>0</v>
      </c>
      <c r="AI5259" s="350">
        <v>0</v>
      </c>
      <c r="AK5259" s="199"/>
      <c r="AM5259" s="11"/>
      <c r="AN5259" s="15"/>
      <c r="AO5259" s="11"/>
      <c r="AP5259" s="11"/>
    </row>
    <row r="5260" spans="3:42" outlineLevel="2" x14ac:dyDescent="0.2">
      <c r="C5260" s="119" t="s">
        <v>166</v>
      </c>
      <c r="D5260" s="119" t="s">
        <v>218</v>
      </c>
      <c r="F5260" s="783" t="s">
        <v>57</v>
      </c>
      <c r="G5260" s="83"/>
      <c r="H5260" s="798" t="s">
        <v>580</v>
      </c>
      <c r="I5260" s="799"/>
      <c r="J5260" s="83"/>
      <c r="K5260" s="736"/>
      <c r="L5260" s="83"/>
      <c r="M5260" s="83"/>
      <c r="N5260" s="83"/>
      <c r="O5260" s="83"/>
      <c r="P5260" s="83"/>
      <c r="Q5260" s="143" t="s">
        <v>110</v>
      </c>
      <c r="R5260" s="304">
        <v>0</v>
      </c>
      <c r="S5260" s="305">
        <v>0</v>
      </c>
      <c r="T5260" s="305">
        <v>0</v>
      </c>
      <c r="U5260" s="305">
        <v>0</v>
      </c>
      <c r="V5260" s="305">
        <v>0</v>
      </c>
      <c r="W5260" s="306">
        <v>0</v>
      </c>
      <c r="X5260" s="305">
        <v>0</v>
      </c>
      <c r="Y5260" s="305">
        <v>0</v>
      </c>
      <c r="Z5260" s="305">
        <v>0</v>
      </c>
      <c r="AA5260" s="305">
        <v>0</v>
      </c>
      <c r="AB5260" s="307">
        <v>0</v>
      </c>
      <c r="AC5260" s="307">
        <v>0</v>
      </c>
      <c r="AD5260" s="307">
        <v>0</v>
      </c>
      <c r="AE5260" s="307">
        <v>0</v>
      </c>
      <c r="AF5260" s="307">
        <v>0</v>
      </c>
      <c r="AG5260" s="307">
        <v>0</v>
      </c>
      <c r="AH5260" s="362">
        <v>0</v>
      </c>
      <c r="AI5260" s="362">
        <v>0</v>
      </c>
      <c r="AK5260" s="199"/>
      <c r="AM5260" s="11"/>
      <c r="AN5260" s="15"/>
      <c r="AO5260" s="11"/>
      <c r="AP5260" s="11"/>
    </row>
    <row r="5261" spans="3:42" outlineLevel="2" x14ac:dyDescent="0.2">
      <c r="C5261" s="119" t="s">
        <v>166</v>
      </c>
      <c r="D5261" s="119" t="s">
        <v>218</v>
      </c>
      <c r="F5261" s="12"/>
      <c r="H5261" s="164"/>
      <c r="K5261" s="164"/>
      <c r="Q5261" s="16"/>
      <c r="R5261" s="800">
        <v>0</v>
      </c>
      <c r="S5261" s="800">
        <v>0</v>
      </c>
      <c r="T5261" s="800">
        <v>0</v>
      </c>
      <c r="U5261" s="800">
        <v>0</v>
      </c>
      <c r="V5261" s="800">
        <v>0</v>
      </c>
      <c r="W5261" s="800">
        <v>0</v>
      </c>
      <c r="X5261" s="800">
        <v>0</v>
      </c>
      <c r="Y5261" s="800">
        <v>0</v>
      </c>
      <c r="Z5261" s="800">
        <v>0</v>
      </c>
      <c r="AA5261" s="800">
        <v>0</v>
      </c>
      <c r="AB5261" s="800">
        <v>0</v>
      </c>
      <c r="AC5261" s="800">
        <v>0</v>
      </c>
      <c r="AD5261" s="800">
        <v>0</v>
      </c>
      <c r="AE5261" s="800">
        <v>0</v>
      </c>
      <c r="AF5261" s="800">
        <v>0</v>
      </c>
      <c r="AG5261" s="800">
        <v>0</v>
      </c>
      <c r="AH5261" s="800">
        <v>0</v>
      </c>
      <c r="AI5261" s="800">
        <v>0</v>
      </c>
      <c r="AK5261" s="199"/>
      <c r="AM5261" s="11"/>
      <c r="AN5261" s="15"/>
      <c r="AO5261" s="11"/>
      <c r="AP5261" s="11"/>
    </row>
    <row r="5262" spans="3:42" outlineLevel="2" x14ac:dyDescent="0.2">
      <c r="C5262" s="119" t="s">
        <v>166</v>
      </c>
      <c r="D5262" s="119" t="s">
        <v>218</v>
      </c>
      <c r="F5262" s="794" t="s">
        <v>69</v>
      </c>
      <c r="AK5262" s="199"/>
      <c r="AM5262" s="11"/>
      <c r="AN5262" s="15"/>
      <c r="AO5262" s="11"/>
      <c r="AP5262" s="11"/>
    </row>
    <row r="5263" spans="3:42" outlineLevel="2" x14ac:dyDescent="0.2">
      <c r="C5263" s="119" t="s">
        <v>166</v>
      </c>
      <c r="D5263" s="119" t="s">
        <v>218</v>
      </c>
      <c r="F5263" s="761" t="s">
        <v>9</v>
      </c>
      <c r="G5263" s="75"/>
      <c r="H5263" s="796" t="s">
        <v>580</v>
      </c>
      <c r="I5263" s="801"/>
      <c r="J5263" s="75"/>
      <c r="K5263" s="741"/>
      <c r="L5263" s="75"/>
      <c r="M5263" s="75"/>
      <c r="N5263" s="75"/>
      <c r="O5263" s="75"/>
      <c r="P5263" s="75"/>
      <c r="Q5263" s="128" t="s">
        <v>110</v>
      </c>
      <c r="R5263" s="299">
        <v>0</v>
      </c>
      <c r="S5263" s="300">
        <v>0</v>
      </c>
      <c r="T5263" s="300">
        <v>0</v>
      </c>
      <c r="U5263" s="300">
        <v>0</v>
      </c>
      <c r="V5263" s="300">
        <v>0</v>
      </c>
      <c r="W5263" s="301">
        <v>0</v>
      </c>
      <c r="X5263" s="300">
        <v>0</v>
      </c>
      <c r="Y5263" s="300">
        <v>0</v>
      </c>
      <c r="Z5263" s="300">
        <v>0</v>
      </c>
      <c r="AA5263" s="300">
        <v>0</v>
      </c>
      <c r="AB5263" s="302">
        <v>0</v>
      </c>
      <c r="AC5263" s="302">
        <v>0</v>
      </c>
      <c r="AD5263" s="302">
        <v>0</v>
      </c>
      <c r="AE5263" s="302">
        <v>0</v>
      </c>
      <c r="AF5263" s="302">
        <v>0</v>
      </c>
      <c r="AG5263" s="302">
        <v>0</v>
      </c>
      <c r="AH5263" s="348">
        <v>0</v>
      </c>
      <c r="AI5263" s="348">
        <v>0</v>
      </c>
      <c r="AK5263" s="199"/>
      <c r="AM5263" s="11"/>
      <c r="AN5263" s="15"/>
      <c r="AO5263" s="11"/>
      <c r="AP5263" s="11"/>
    </row>
    <row r="5264" spans="3:42" outlineLevel="2" x14ac:dyDescent="0.2">
      <c r="C5264" s="119" t="s">
        <v>166</v>
      </c>
      <c r="D5264" s="119" t="s">
        <v>218</v>
      </c>
      <c r="F5264" s="767" t="s">
        <v>14</v>
      </c>
      <c r="H5264" s="797" t="s">
        <v>580</v>
      </c>
      <c r="K5264" s="164"/>
      <c r="Q5264" s="135" t="s">
        <v>110</v>
      </c>
      <c r="R5264" s="314">
        <v>0</v>
      </c>
      <c r="S5264" s="315">
        <v>0</v>
      </c>
      <c r="T5264" s="315">
        <v>0</v>
      </c>
      <c r="U5264" s="315">
        <v>0</v>
      </c>
      <c r="V5264" s="315">
        <v>0</v>
      </c>
      <c r="W5264" s="316">
        <v>0</v>
      </c>
      <c r="X5264" s="315">
        <v>0</v>
      </c>
      <c r="Y5264" s="315">
        <v>0</v>
      </c>
      <c r="Z5264" s="315">
        <v>0</v>
      </c>
      <c r="AA5264" s="315">
        <v>0</v>
      </c>
      <c r="AB5264" s="5">
        <v>0</v>
      </c>
      <c r="AC5264" s="5">
        <v>0</v>
      </c>
      <c r="AD5264" s="5">
        <v>0</v>
      </c>
      <c r="AE5264" s="5">
        <v>0</v>
      </c>
      <c r="AF5264" s="5">
        <v>0</v>
      </c>
      <c r="AG5264" s="5">
        <v>0</v>
      </c>
      <c r="AH5264" s="350">
        <v>0</v>
      </c>
      <c r="AI5264" s="350">
        <v>0</v>
      </c>
      <c r="AK5264" s="199"/>
      <c r="AM5264" s="11"/>
      <c r="AN5264" s="15"/>
      <c r="AO5264" s="11"/>
      <c r="AP5264" s="11"/>
    </row>
    <row r="5265" spans="3:42" outlineLevel="2" x14ac:dyDescent="0.2">
      <c r="C5265" s="119" t="s">
        <v>166</v>
      </c>
      <c r="D5265" s="119" t="s">
        <v>218</v>
      </c>
      <c r="F5265" s="783" t="s">
        <v>16</v>
      </c>
      <c r="G5265" s="83"/>
      <c r="H5265" s="798" t="s">
        <v>580</v>
      </c>
      <c r="I5265" s="799"/>
      <c r="J5265" s="83"/>
      <c r="K5265" s="736"/>
      <c r="L5265" s="83"/>
      <c r="M5265" s="83"/>
      <c r="N5265" s="83"/>
      <c r="O5265" s="83"/>
      <c r="P5265" s="83"/>
      <c r="Q5265" s="143" t="s">
        <v>110</v>
      </c>
      <c r="R5265" s="304">
        <v>0</v>
      </c>
      <c r="S5265" s="305">
        <v>0</v>
      </c>
      <c r="T5265" s="305">
        <v>0</v>
      </c>
      <c r="U5265" s="305">
        <v>0</v>
      </c>
      <c r="V5265" s="305">
        <v>0</v>
      </c>
      <c r="W5265" s="306">
        <v>0</v>
      </c>
      <c r="X5265" s="305">
        <v>0</v>
      </c>
      <c r="Y5265" s="305">
        <v>0</v>
      </c>
      <c r="Z5265" s="305">
        <v>0</v>
      </c>
      <c r="AA5265" s="305">
        <v>0</v>
      </c>
      <c r="AB5265" s="307">
        <v>0</v>
      </c>
      <c r="AC5265" s="307">
        <v>0</v>
      </c>
      <c r="AD5265" s="307">
        <v>0</v>
      </c>
      <c r="AE5265" s="307">
        <v>0</v>
      </c>
      <c r="AF5265" s="307">
        <v>0</v>
      </c>
      <c r="AG5265" s="307">
        <v>0</v>
      </c>
      <c r="AH5265" s="362">
        <v>0</v>
      </c>
      <c r="AI5265" s="362">
        <v>0</v>
      </c>
      <c r="AK5265" s="199"/>
      <c r="AM5265" s="11"/>
      <c r="AN5265" s="15"/>
      <c r="AO5265" s="11"/>
      <c r="AP5265" s="11"/>
    </row>
    <row r="5266" spans="3:42" outlineLevel="2" x14ac:dyDescent="0.2">
      <c r="C5266" s="119" t="s">
        <v>166</v>
      </c>
      <c r="D5266" s="119" t="s">
        <v>218</v>
      </c>
      <c r="F5266" s="12"/>
      <c r="H5266" s="797"/>
      <c r="K5266" s="164"/>
      <c r="Q5266" s="16"/>
      <c r="R5266" s="800">
        <v>0</v>
      </c>
      <c r="S5266" s="800">
        <v>0</v>
      </c>
      <c r="T5266" s="800">
        <v>0</v>
      </c>
      <c r="U5266" s="800">
        <v>0</v>
      </c>
      <c r="V5266" s="800">
        <v>0</v>
      </c>
      <c r="W5266" s="800">
        <v>0</v>
      </c>
      <c r="X5266" s="800">
        <v>0</v>
      </c>
      <c r="Y5266" s="800">
        <v>0</v>
      </c>
      <c r="Z5266" s="800">
        <v>0</v>
      </c>
      <c r="AA5266" s="800">
        <v>0</v>
      </c>
      <c r="AB5266" s="800">
        <v>0</v>
      </c>
      <c r="AC5266" s="800">
        <v>0</v>
      </c>
      <c r="AD5266" s="800">
        <v>0</v>
      </c>
      <c r="AE5266" s="800">
        <v>0</v>
      </c>
      <c r="AF5266" s="800">
        <v>0</v>
      </c>
      <c r="AG5266" s="800">
        <v>0</v>
      </c>
      <c r="AH5266" s="800">
        <v>0</v>
      </c>
      <c r="AI5266" s="800">
        <v>0</v>
      </c>
      <c r="AK5266" s="199"/>
      <c r="AM5266" s="11"/>
      <c r="AN5266" s="15"/>
      <c r="AO5266" s="11"/>
      <c r="AP5266" s="11"/>
    </row>
    <row r="5267" spans="3:42" outlineLevel="2" x14ac:dyDescent="0.2">
      <c r="C5267" s="119" t="s">
        <v>166</v>
      </c>
      <c r="D5267" s="119" t="s">
        <v>218</v>
      </c>
      <c r="F5267" s="794" t="s">
        <v>616</v>
      </c>
      <c r="AK5267" s="199"/>
      <c r="AM5267" s="11"/>
      <c r="AN5267" s="15"/>
      <c r="AO5267" s="11"/>
      <c r="AP5267" s="11"/>
    </row>
    <row r="5268" spans="3:42" outlineLevel="2" x14ac:dyDescent="0.2">
      <c r="C5268" s="119" t="s">
        <v>166</v>
      </c>
      <c r="D5268" s="119" t="s">
        <v>218</v>
      </c>
      <c r="F5268" s="761" t="s">
        <v>48</v>
      </c>
      <c r="G5268" s="75"/>
      <c r="H5268" s="796" t="s">
        <v>580</v>
      </c>
      <c r="I5268" s="228" t="s">
        <v>617</v>
      </c>
      <c r="J5268" s="75"/>
      <c r="K5268" s="741"/>
      <c r="L5268" s="75"/>
      <c r="M5268" s="75"/>
      <c r="N5268" s="75"/>
      <c r="O5268" s="75"/>
      <c r="P5268" s="75"/>
      <c r="Q5268" s="128" t="s">
        <v>110</v>
      </c>
      <c r="R5268" s="299">
        <v>0</v>
      </c>
      <c r="S5268" s="300">
        <v>0</v>
      </c>
      <c r="T5268" s="300">
        <v>0</v>
      </c>
      <c r="U5268" s="300">
        <v>0</v>
      </c>
      <c r="V5268" s="300">
        <v>0</v>
      </c>
      <c r="W5268" s="301">
        <v>0</v>
      </c>
      <c r="X5268" s="300">
        <v>0</v>
      </c>
      <c r="Y5268" s="300">
        <v>0</v>
      </c>
      <c r="Z5268" s="300">
        <v>0</v>
      </c>
      <c r="AA5268" s="300">
        <v>0</v>
      </c>
      <c r="AB5268" s="302">
        <v>0</v>
      </c>
      <c r="AC5268" s="302">
        <v>0</v>
      </c>
      <c r="AD5268" s="302">
        <v>0</v>
      </c>
      <c r="AE5268" s="302">
        <v>0</v>
      </c>
      <c r="AF5268" s="302">
        <v>0</v>
      </c>
      <c r="AG5268" s="302">
        <v>0</v>
      </c>
      <c r="AH5268" s="348">
        <v>0</v>
      </c>
      <c r="AI5268" s="348">
        <v>0</v>
      </c>
      <c r="AK5268" s="199"/>
      <c r="AM5268" s="11"/>
      <c r="AN5268" s="15"/>
      <c r="AO5268" s="11"/>
      <c r="AP5268" s="11"/>
    </row>
    <row r="5269" spans="3:42" outlineLevel="2" x14ac:dyDescent="0.2">
      <c r="C5269" s="119" t="s">
        <v>166</v>
      </c>
      <c r="D5269" s="119" t="s">
        <v>218</v>
      </c>
      <c r="F5269" s="767" t="s">
        <v>55</v>
      </c>
      <c r="H5269" s="797" t="s">
        <v>580</v>
      </c>
      <c r="I5269" s="234" t="s">
        <v>617</v>
      </c>
      <c r="K5269" s="164"/>
      <c r="Q5269" s="135" t="s">
        <v>110</v>
      </c>
      <c r="R5269" s="314">
        <v>0</v>
      </c>
      <c r="S5269" s="315">
        <v>0</v>
      </c>
      <c r="T5269" s="315">
        <v>0</v>
      </c>
      <c r="U5269" s="315">
        <v>0</v>
      </c>
      <c r="V5269" s="315">
        <v>0</v>
      </c>
      <c r="W5269" s="316">
        <v>0</v>
      </c>
      <c r="X5269" s="315">
        <v>0</v>
      </c>
      <c r="Y5269" s="315">
        <v>0</v>
      </c>
      <c r="Z5269" s="315">
        <v>0</v>
      </c>
      <c r="AA5269" s="315">
        <v>0</v>
      </c>
      <c r="AB5269" s="5">
        <v>0</v>
      </c>
      <c r="AC5269" s="5">
        <v>0</v>
      </c>
      <c r="AD5269" s="5">
        <v>0</v>
      </c>
      <c r="AE5269" s="5">
        <v>0</v>
      </c>
      <c r="AF5269" s="5">
        <v>0</v>
      </c>
      <c r="AG5269" s="5">
        <v>0</v>
      </c>
      <c r="AH5269" s="350">
        <v>0</v>
      </c>
      <c r="AI5269" s="350">
        <v>0</v>
      </c>
      <c r="AK5269" s="199"/>
      <c r="AM5269" s="11"/>
      <c r="AN5269" s="15"/>
      <c r="AO5269" s="11"/>
      <c r="AP5269" s="11"/>
    </row>
    <row r="5270" spans="3:42" outlineLevel="2" x14ac:dyDescent="0.2">
      <c r="C5270" s="119" t="s">
        <v>166</v>
      </c>
      <c r="D5270" s="119" t="s">
        <v>218</v>
      </c>
      <c r="F5270" s="783" t="s">
        <v>57</v>
      </c>
      <c r="G5270" s="83"/>
      <c r="H5270" s="798" t="s">
        <v>580</v>
      </c>
      <c r="I5270" s="240" t="s">
        <v>617</v>
      </c>
      <c r="J5270" s="83"/>
      <c r="K5270" s="736"/>
      <c r="L5270" s="83"/>
      <c r="M5270" s="83"/>
      <c r="N5270" s="83"/>
      <c r="O5270" s="83"/>
      <c r="P5270" s="83"/>
      <c r="Q5270" s="143" t="s">
        <v>110</v>
      </c>
      <c r="R5270" s="304">
        <v>0</v>
      </c>
      <c r="S5270" s="305">
        <v>0</v>
      </c>
      <c r="T5270" s="305">
        <v>0</v>
      </c>
      <c r="U5270" s="305">
        <v>0</v>
      </c>
      <c r="V5270" s="305">
        <v>0</v>
      </c>
      <c r="W5270" s="306">
        <v>0</v>
      </c>
      <c r="X5270" s="305">
        <v>0</v>
      </c>
      <c r="Y5270" s="305">
        <v>0</v>
      </c>
      <c r="Z5270" s="305">
        <v>0</v>
      </c>
      <c r="AA5270" s="305">
        <v>0</v>
      </c>
      <c r="AB5270" s="307">
        <v>0</v>
      </c>
      <c r="AC5270" s="307">
        <v>0</v>
      </c>
      <c r="AD5270" s="307">
        <v>0</v>
      </c>
      <c r="AE5270" s="307">
        <v>0</v>
      </c>
      <c r="AF5270" s="307">
        <v>0</v>
      </c>
      <c r="AG5270" s="307">
        <v>0</v>
      </c>
      <c r="AH5270" s="362">
        <v>0</v>
      </c>
      <c r="AI5270" s="362">
        <v>0</v>
      </c>
      <c r="AK5270" s="199"/>
      <c r="AM5270" s="11"/>
      <c r="AN5270" s="15"/>
      <c r="AO5270" s="11"/>
      <c r="AP5270" s="11"/>
    </row>
    <row r="5271" spans="3:42" outlineLevel="2" x14ac:dyDescent="0.2">
      <c r="C5271" s="119" t="s">
        <v>166</v>
      </c>
      <c r="D5271" s="119" t="s">
        <v>218</v>
      </c>
      <c r="F5271" s="802" t="s">
        <v>626</v>
      </c>
      <c r="R5271" s="800">
        <v>0</v>
      </c>
      <c r="S5271" s="800">
        <v>0</v>
      </c>
      <c r="T5271" s="800">
        <v>0</v>
      </c>
      <c r="U5271" s="800">
        <v>0</v>
      </c>
      <c r="V5271" s="800">
        <v>0</v>
      </c>
      <c r="W5271" s="800">
        <v>0</v>
      </c>
      <c r="X5271" s="800">
        <v>0</v>
      </c>
      <c r="Y5271" s="800">
        <v>0</v>
      </c>
      <c r="Z5271" s="800">
        <v>0</v>
      </c>
      <c r="AA5271" s="800">
        <v>0</v>
      </c>
      <c r="AB5271" s="800">
        <v>0</v>
      </c>
      <c r="AC5271" s="800">
        <v>0</v>
      </c>
      <c r="AD5271" s="800">
        <v>0</v>
      </c>
      <c r="AE5271" s="800">
        <v>0</v>
      </c>
      <c r="AF5271" s="800">
        <v>0</v>
      </c>
      <c r="AG5271" s="800">
        <v>0</v>
      </c>
      <c r="AH5271" s="800">
        <v>0</v>
      </c>
      <c r="AI5271" s="800">
        <v>0</v>
      </c>
      <c r="AK5271" s="199"/>
      <c r="AM5271" s="11"/>
      <c r="AN5271" s="15"/>
      <c r="AO5271" s="11"/>
      <c r="AP5271" s="11"/>
    </row>
    <row r="5272" spans="3:42" outlineLevel="2" x14ac:dyDescent="0.2">
      <c r="C5272" s="119" t="s">
        <v>166</v>
      </c>
      <c r="D5272" s="119" t="s">
        <v>218</v>
      </c>
      <c r="R5272" s="5"/>
      <c r="S5272" s="5"/>
      <c r="T5272" s="5"/>
      <c r="U5272" s="5"/>
      <c r="V5272" s="5"/>
      <c r="W5272" s="5"/>
      <c r="X5272" s="5"/>
      <c r="Y5272" s="5"/>
      <c r="AK5272" s="199"/>
      <c r="AM5272" s="11"/>
      <c r="AN5272" s="15"/>
      <c r="AO5272" s="11"/>
      <c r="AP5272" s="11"/>
    </row>
    <row r="5273" spans="3:42" outlineLevel="2" x14ac:dyDescent="0.2">
      <c r="C5273" s="119" t="s">
        <v>166</v>
      </c>
      <c r="D5273" s="119" t="s">
        <v>218</v>
      </c>
      <c r="F5273" s="789" t="s">
        <v>631</v>
      </c>
      <c r="G5273" s="790"/>
      <c r="H5273" s="803"/>
      <c r="I5273" s="790"/>
      <c r="J5273" s="790"/>
      <c r="K5273" s="792"/>
      <c r="L5273" s="789"/>
      <c r="M5273" s="789"/>
      <c r="N5273" s="789"/>
      <c r="O5273" s="789"/>
      <c r="P5273" s="789"/>
      <c r="Q5273" s="792"/>
      <c r="R5273" s="793"/>
      <c r="S5273" s="793"/>
      <c r="T5273" s="793"/>
      <c r="U5273" s="793"/>
      <c r="V5273" s="793"/>
      <c r="W5273" s="793"/>
      <c r="X5273" s="793"/>
      <c r="Y5273" s="793"/>
      <c r="Z5273" s="793"/>
      <c r="AA5273" s="793"/>
      <c r="AB5273" s="793"/>
      <c r="AC5273" s="793"/>
      <c r="AD5273" s="793"/>
      <c r="AE5273" s="793"/>
      <c r="AF5273" s="793"/>
      <c r="AG5273" s="793"/>
      <c r="AH5273" s="789"/>
      <c r="AI5273" s="789"/>
      <c r="AK5273" s="199"/>
      <c r="AM5273" s="11"/>
      <c r="AN5273" s="15"/>
      <c r="AO5273" s="11"/>
      <c r="AP5273" s="11"/>
    </row>
    <row r="5274" spans="3:42" outlineLevel="2" x14ac:dyDescent="0.2">
      <c r="C5274" s="119" t="s">
        <v>166</v>
      </c>
      <c r="D5274" s="119" t="s">
        <v>218</v>
      </c>
      <c r="F5274" t="s">
        <v>620</v>
      </c>
      <c r="AK5274" s="199"/>
      <c r="AM5274" s="11"/>
      <c r="AN5274" s="15"/>
      <c r="AO5274" s="11"/>
      <c r="AP5274" s="11"/>
    </row>
    <row r="5275" spans="3:42" outlineLevel="2" x14ac:dyDescent="0.2">
      <c r="C5275" s="119" t="s">
        <v>166</v>
      </c>
      <c r="D5275" s="119" t="s">
        <v>218</v>
      </c>
      <c r="F5275" s="761" t="s">
        <v>48</v>
      </c>
      <c r="G5275" s="75"/>
      <c r="H5275" s="796" t="s">
        <v>632</v>
      </c>
      <c r="I5275" s="801"/>
      <c r="J5275" s="75"/>
      <c r="K5275" s="741"/>
      <c r="L5275" s="75"/>
      <c r="M5275" s="75"/>
      <c r="N5275" s="75"/>
      <c r="O5275" s="75"/>
      <c r="P5275" s="75"/>
      <c r="Q5275" s="128" t="s">
        <v>536</v>
      </c>
      <c r="R5275" s="804">
        <v>0</v>
      </c>
      <c r="S5275" s="805">
        <v>0</v>
      </c>
      <c r="T5275" s="805">
        <v>0</v>
      </c>
      <c r="U5275" s="805">
        <v>0</v>
      </c>
      <c r="V5275" s="805">
        <v>0</v>
      </c>
      <c r="W5275" s="806">
        <v>0</v>
      </c>
      <c r="X5275" s="805">
        <v>0</v>
      </c>
      <c r="Y5275" s="805">
        <v>0</v>
      </c>
      <c r="Z5275" s="805">
        <v>0</v>
      </c>
      <c r="AA5275" s="805">
        <v>0</v>
      </c>
      <c r="AB5275" s="805">
        <v>0</v>
      </c>
      <c r="AC5275" s="805">
        <v>0</v>
      </c>
      <c r="AD5275" s="805">
        <v>0</v>
      </c>
      <c r="AE5275" s="805">
        <v>0</v>
      </c>
      <c r="AF5275" s="805">
        <v>0</v>
      </c>
      <c r="AG5275" s="805">
        <v>0</v>
      </c>
      <c r="AH5275" s="808">
        <v>0</v>
      </c>
      <c r="AI5275" s="808">
        <v>0</v>
      </c>
      <c r="AK5275" s="199"/>
      <c r="AM5275" s="11"/>
      <c r="AN5275" s="15"/>
      <c r="AO5275" s="11"/>
      <c r="AP5275" s="11"/>
    </row>
    <row r="5276" spans="3:42" outlineLevel="2" x14ac:dyDescent="0.2">
      <c r="C5276" s="119" t="s">
        <v>166</v>
      </c>
      <c r="D5276" s="119" t="s">
        <v>218</v>
      </c>
      <c r="F5276" s="767" t="s">
        <v>55</v>
      </c>
      <c r="H5276" s="797" t="s">
        <v>632</v>
      </c>
      <c r="K5276" s="164"/>
      <c r="Q5276" s="135" t="s">
        <v>536</v>
      </c>
      <c r="R5276" s="809">
        <v>0</v>
      </c>
      <c r="S5276" s="810">
        <v>0</v>
      </c>
      <c r="T5276" s="810">
        <v>0</v>
      </c>
      <c r="U5276" s="810">
        <v>0</v>
      </c>
      <c r="V5276" s="810">
        <v>0</v>
      </c>
      <c r="W5276" s="811">
        <v>0</v>
      </c>
      <c r="X5276" s="810">
        <v>0</v>
      </c>
      <c r="Y5276" s="810">
        <v>0</v>
      </c>
      <c r="Z5276" s="810">
        <v>0</v>
      </c>
      <c r="AA5276" s="810">
        <v>0</v>
      </c>
      <c r="AB5276" s="810">
        <v>0</v>
      </c>
      <c r="AC5276" s="810">
        <v>0</v>
      </c>
      <c r="AD5276" s="810">
        <v>0</v>
      </c>
      <c r="AE5276" s="810">
        <v>0</v>
      </c>
      <c r="AF5276" s="810">
        <v>0</v>
      </c>
      <c r="AG5276" s="810">
        <v>0</v>
      </c>
      <c r="AH5276" s="812">
        <v>0</v>
      </c>
      <c r="AI5276" s="812">
        <v>0</v>
      </c>
      <c r="AK5276" s="199"/>
      <c r="AM5276" s="11"/>
      <c r="AN5276" s="15"/>
      <c r="AO5276" s="11"/>
      <c r="AP5276" s="11"/>
    </row>
    <row r="5277" spans="3:42" outlineLevel="2" x14ac:dyDescent="0.2">
      <c r="C5277" s="119" t="s">
        <v>166</v>
      </c>
      <c r="D5277" s="119" t="s">
        <v>218</v>
      </c>
      <c r="F5277" s="783" t="s">
        <v>57</v>
      </c>
      <c r="G5277" s="83"/>
      <c r="H5277" s="798" t="s">
        <v>632</v>
      </c>
      <c r="I5277" s="799"/>
      <c r="J5277" s="83"/>
      <c r="K5277" s="736"/>
      <c r="L5277" s="83"/>
      <c r="M5277" s="83"/>
      <c r="N5277" s="83"/>
      <c r="O5277" s="83"/>
      <c r="P5277" s="83"/>
      <c r="Q5277" s="143" t="s">
        <v>536</v>
      </c>
      <c r="R5277" s="813">
        <v>0</v>
      </c>
      <c r="S5277" s="814">
        <v>0</v>
      </c>
      <c r="T5277" s="814">
        <v>0</v>
      </c>
      <c r="U5277" s="814">
        <v>0</v>
      </c>
      <c r="V5277" s="814">
        <v>0</v>
      </c>
      <c r="W5277" s="815">
        <v>0</v>
      </c>
      <c r="X5277" s="814">
        <v>0</v>
      </c>
      <c r="Y5277" s="814">
        <v>0</v>
      </c>
      <c r="Z5277" s="814">
        <v>0</v>
      </c>
      <c r="AA5277" s="814">
        <v>0</v>
      </c>
      <c r="AB5277" s="814">
        <v>0</v>
      </c>
      <c r="AC5277" s="814">
        <v>0</v>
      </c>
      <c r="AD5277" s="814">
        <v>0</v>
      </c>
      <c r="AE5277" s="814">
        <v>0</v>
      </c>
      <c r="AF5277" s="814">
        <v>0</v>
      </c>
      <c r="AG5277" s="814">
        <v>0</v>
      </c>
      <c r="AH5277" s="816">
        <v>0</v>
      </c>
      <c r="AI5277" s="816">
        <v>0</v>
      </c>
      <c r="AK5277" s="199"/>
      <c r="AM5277" s="11"/>
      <c r="AN5277" s="15"/>
      <c r="AO5277" s="11"/>
      <c r="AP5277" s="11"/>
    </row>
    <row r="5278" spans="3:42" outlineLevel="2" x14ac:dyDescent="0.2">
      <c r="C5278" s="119" t="s">
        <v>166</v>
      </c>
      <c r="D5278" s="119" t="s">
        <v>218</v>
      </c>
      <c r="F5278" s="12"/>
      <c r="H5278" s="817"/>
      <c r="K5278" s="16"/>
      <c r="Q5278" s="16"/>
      <c r="R5278" s="818"/>
      <c r="S5278" s="818"/>
      <c r="T5278" s="818"/>
      <c r="U5278" s="818"/>
      <c r="V5278" s="818"/>
      <c r="W5278" s="818"/>
      <c r="X5278" s="818"/>
      <c r="Y5278" s="818"/>
      <c r="Z5278" s="818"/>
      <c r="AA5278" s="818"/>
      <c r="AB5278" s="818"/>
      <c r="AC5278" s="818"/>
      <c r="AD5278" s="818"/>
      <c r="AE5278" s="818"/>
      <c r="AF5278" s="818"/>
      <c r="AG5278" s="818"/>
      <c r="AH5278" s="818"/>
      <c r="AI5278" s="818"/>
      <c r="AK5278" s="199"/>
      <c r="AM5278" s="11"/>
      <c r="AN5278" s="15"/>
      <c r="AO5278" s="11"/>
      <c r="AP5278" s="11"/>
    </row>
    <row r="5279" spans="3:42" outlineLevel="2" x14ac:dyDescent="0.2">
      <c r="C5279" s="119" t="s">
        <v>166</v>
      </c>
      <c r="D5279" s="119" t="s">
        <v>218</v>
      </c>
      <c r="F5279" s="121" t="s">
        <v>633</v>
      </c>
      <c r="G5279" s="756"/>
      <c r="H5279" s="757"/>
      <c r="I5279" s="788"/>
      <c r="J5279" s="756"/>
      <c r="K5279" s="758"/>
      <c r="L5279" s="759"/>
      <c r="M5279" s="759"/>
      <c r="N5279" s="759"/>
      <c r="O5279" s="759"/>
      <c r="P5279" s="759"/>
      <c r="Q5279" s="758"/>
      <c r="R5279" s="760"/>
      <c r="S5279" s="760"/>
      <c r="T5279" s="760"/>
      <c r="U5279" s="760"/>
      <c r="V5279" s="760"/>
      <c r="W5279" s="760"/>
      <c r="X5279" s="760"/>
      <c r="Y5279" s="760"/>
      <c r="Z5279" s="760"/>
      <c r="AA5279" s="760"/>
      <c r="AB5279" s="760"/>
      <c r="AC5279" s="760"/>
      <c r="AD5279" s="760"/>
      <c r="AE5279" s="760"/>
      <c r="AF5279" s="760"/>
      <c r="AG5279" s="760"/>
      <c r="AH5279" s="759"/>
      <c r="AI5279" s="759"/>
      <c r="AK5279" s="199"/>
      <c r="AM5279" s="11"/>
      <c r="AN5279" s="15"/>
      <c r="AO5279" s="11"/>
      <c r="AP5279" s="11"/>
    </row>
    <row r="5280" spans="3:42" outlineLevel="2" x14ac:dyDescent="0.2">
      <c r="C5280" s="119" t="s">
        <v>166</v>
      </c>
      <c r="D5280" s="119" t="s">
        <v>218</v>
      </c>
      <c r="F5280" s="789" t="s">
        <v>634</v>
      </c>
      <c r="G5280" s="790"/>
      <c r="H5280" s="803"/>
      <c r="I5280" s="791"/>
      <c r="J5280" s="790"/>
      <c r="K5280" s="792"/>
      <c r="L5280" s="789"/>
      <c r="M5280" s="789"/>
      <c r="N5280" s="789"/>
      <c r="O5280" s="789"/>
      <c r="P5280" s="789"/>
      <c r="Q5280" s="792"/>
      <c r="R5280" s="793"/>
      <c r="S5280" s="793"/>
      <c r="T5280" s="793"/>
      <c r="U5280" s="793"/>
      <c r="V5280" s="793"/>
      <c r="W5280" s="793"/>
      <c r="X5280" s="793"/>
      <c r="Y5280" s="793"/>
      <c r="Z5280" s="793"/>
      <c r="AA5280" s="793"/>
      <c r="AB5280" s="793"/>
      <c r="AC5280" s="793"/>
      <c r="AD5280" s="793"/>
      <c r="AE5280" s="793"/>
      <c r="AF5280" s="793"/>
      <c r="AG5280" s="793"/>
      <c r="AH5280" s="789"/>
      <c r="AI5280" s="789"/>
      <c r="AK5280" s="199"/>
      <c r="AM5280" s="11"/>
      <c r="AN5280" s="15"/>
      <c r="AO5280" s="11"/>
      <c r="AP5280" s="11"/>
    </row>
    <row r="5281" spans="3:42" outlineLevel="2" x14ac:dyDescent="0.2">
      <c r="C5281" s="119" t="s">
        <v>166</v>
      </c>
      <c r="D5281" s="119" t="s">
        <v>218</v>
      </c>
      <c r="F5281" s="794" t="s">
        <v>610</v>
      </c>
      <c r="H5281" s="795"/>
      <c r="AK5281" s="199"/>
      <c r="AM5281" s="11"/>
      <c r="AN5281" s="15"/>
      <c r="AO5281" s="11"/>
      <c r="AP5281" s="11"/>
    </row>
    <row r="5282" spans="3:42" outlineLevel="2" x14ac:dyDescent="0.2">
      <c r="C5282" s="119" t="s">
        <v>166</v>
      </c>
      <c r="D5282" s="119" t="s">
        <v>218</v>
      </c>
      <c r="F5282" s="761" t="s">
        <v>62</v>
      </c>
      <c r="G5282" s="75"/>
      <c r="H5282" s="796" t="s">
        <v>12</v>
      </c>
      <c r="I5282" s="796" t="s">
        <v>611</v>
      </c>
      <c r="J5282" s="75"/>
      <c r="K5282" s="741"/>
      <c r="L5282" s="75"/>
      <c r="M5282" s="75"/>
      <c r="N5282" s="75"/>
      <c r="O5282" s="75"/>
      <c r="P5282" s="75"/>
      <c r="Q5282" s="128" t="s">
        <v>110</v>
      </c>
      <c r="R5282" s="299">
        <v>0</v>
      </c>
      <c r="S5282" s="300">
        <v>0</v>
      </c>
      <c r="T5282" s="300">
        <v>0</v>
      </c>
      <c r="U5282" s="300">
        <v>0</v>
      </c>
      <c r="V5282" s="300">
        <v>0</v>
      </c>
      <c r="W5282" s="301">
        <v>1.5956736836689696</v>
      </c>
      <c r="X5282" s="300">
        <v>0</v>
      </c>
      <c r="Y5282" s="300">
        <v>0</v>
      </c>
      <c r="Z5282" s="300">
        <v>0</v>
      </c>
      <c r="AA5282" s="300">
        <v>0</v>
      </c>
      <c r="AB5282" s="302">
        <v>0</v>
      </c>
      <c r="AC5282" s="302">
        <v>0</v>
      </c>
      <c r="AD5282" s="302">
        <v>0</v>
      </c>
      <c r="AE5282" s="302">
        <v>0</v>
      </c>
      <c r="AF5282" s="302">
        <v>0</v>
      </c>
      <c r="AG5282" s="302">
        <v>0</v>
      </c>
      <c r="AH5282" s="348">
        <v>0</v>
      </c>
      <c r="AI5282" s="348">
        <v>0</v>
      </c>
      <c r="AK5282" s="199"/>
      <c r="AM5282" s="11"/>
      <c r="AN5282" s="15"/>
      <c r="AO5282" s="11"/>
      <c r="AP5282" s="11"/>
    </row>
    <row r="5283" spans="3:42" outlineLevel="2" x14ac:dyDescent="0.2">
      <c r="C5283" s="119" t="s">
        <v>166</v>
      </c>
      <c r="D5283" s="119" t="s">
        <v>218</v>
      </c>
      <c r="F5283" s="767" t="s">
        <v>188</v>
      </c>
      <c r="H5283" s="797" t="s">
        <v>12</v>
      </c>
      <c r="I5283" s="797" t="s">
        <v>612</v>
      </c>
      <c r="K5283" s="164"/>
      <c r="Q5283" s="135" t="s">
        <v>110</v>
      </c>
      <c r="R5283" s="314">
        <v>0</v>
      </c>
      <c r="S5283" s="315">
        <v>0</v>
      </c>
      <c r="T5283" s="315">
        <v>0</v>
      </c>
      <c r="U5283" s="315">
        <v>0</v>
      </c>
      <c r="V5283" s="315">
        <v>0</v>
      </c>
      <c r="W5283" s="316">
        <v>0</v>
      </c>
      <c r="X5283" s="315">
        <v>0</v>
      </c>
      <c r="Y5283" s="315">
        <v>0</v>
      </c>
      <c r="Z5283" s="315">
        <v>0</v>
      </c>
      <c r="AA5283" s="315">
        <v>0</v>
      </c>
      <c r="AB5283" s="5">
        <v>0</v>
      </c>
      <c r="AC5283" s="5">
        <v>0</v>
      </c>
      <c r="AD5283" s="5">
        <v>0</v>
      </c>
      <c r="AE5283" s="5">
        <v>0</v>
      </c>
      <c r="AF5283" s="5">
        <v>0</v>
      </c>
      <c r="AG5283" s="5">
        <v>0</v>
      </c>
      <c r="AH5283" s="350">
        <v>0</v>
      </c>
      <c r="AI5283" s="350">
        <v>0</v>
      </c>
      <c r="AK5283" s="199"/>
      <c r="AM5283" s="11"/>
      <c r="AN5283" s="15"/>
      <c r="AO5283" s="11"/>
      <c r="AP5283" s="11"/>
    </row>
    <row r="5284" spans="3:42" outlineLevel="2" x14ac:dyDescent="0.2">
      <c r="C5284" s="119" t="s">
        <v>166</v>
      </c>
      <c r="D5284" s="119" t="s">
        <v>218</v>
      </c>
      <c r="F5284" s="767" t="s">
        <v>613</v>
      </c>
      <c r="H5284" s="797" t="s">
        <v>12</v>
      </c>
      <c r="I5284" s="234" t="s">
        <v>614</v>
      </c>
      <c r="K5284" s="164"/>
      <c r="Q5284" s="135" t="s">
        <v>110</v>
      </c>
      <c r="R5284" s="314">
        <v>0</v>
      </c>
      <c r="S5284" s="315">
        <v>0</v>
      </c>
      <c r="T5284" s="315">
        <v>0</v>
      </c>
      <c r="U5284" s="315">
        <v>0</v>
      </c>
      <c r="V5284" s="315">
        <v>0</v>
      </c>
      <c r="W5284" s="316">
        <v>0</v>
      </c>
      <c r="X5284" s="315">
        <v>0</v>
      </c>
      <c r="Y5284" s="315">
        <v>0</v>
      </c>
      <c r="Z5284" s="315">
        <v>0</v>
      </c>
      <c r="AA5284" s="315">
        <v>0</v>
      </c>
      <c r="AB5284" s="5">
        <v>0</v>
      </c>
      <c r="AC5284" s="5">
        <v>0</v>
      </c>
      <c r="AD5284" s="5">
        <v>0</v>
      </c>
      <c r="AE5284" s="5">
        <v>0</v>
      </c>
      <c r="AF5284" s="5">
        <v>0</v>
      </c>
      <c r="AG5284" s="5">
        <v>0</v>
      </c>
      <c r="AH5284" s="350">
        <v>0</v>
      </c>
      <c r="AI5284" s="350">
        <v>0</v>
      </c>
      <c r="AK5284" s="199"/>
      <c r="AM5284" s="11"/>
      <c r="AN5284" s="15"/>
      <c r="AO5284" s="11"/>
      <c r="AP5284" s="11"/>
    </row>
    <row r="5285" spans="3:42" outlineLevel="2" x14ac:dyDescent="0.2">
      <c r="C5285" s="119" t="s">
        <v>166</v>
      </c>
      <c r="D5285" s="119" t="s">
        <v>218</v>
      </c>
      <c r="F5285" s="783" t="s">
        <v>57</v>
      </c>
      <c r="G5285" s="83"/>
      <c r="H5285" s="798" t="s">
        <v>12</v>
      </c>
      <c r="I5285" s="799"/>
      <c r="J5285" s="83"/>
      <c r="K5285" s="736"/>
      <c r="L5285" s="83"/>
      <c r="M5285" s="83"/>
      <c r="N5285" s="83"/>
      <c r="O5285" s="83"/>
      <c r="P5285" s="83"/>
      <c r="Q5285" s="143" t="s">
        <v>110</v>
      </c>
      <c r="R5285" s="304">
        <v>0</v>
      </c>
      <c r="S5285" s="305">
        <v>0</v>
      </c>
      <c r="T5285" s="305">
        <v>0</v>
      </c>
      <c r="U5285" s="305">
        <v>0</v>
      </c>
      <c r="V5285" s="305">
        <v>0</v>
      </c>
      <c r="W5285" s="306">
        <v>0</v>
      </c>
      <c r="X5285" s="305">
        <v>0</v>
      </c>
      <c r="Y5285" s="305">
        <v>0</v>
      </c>
      <c r="Z5285" s="305">
        <v>0</v>
      </c>
      <c r="AA5285" s="305">
        <v>0</v>
      </c>
      <c r="AB5285" s="307">
        <v>0</v>
      </c>
      <c r="AC5285" s="307">
        <v>0</v>
      </c>
      <c r="AD5285" s="307">
        <v>0</v>
      </c>
      <c r="AE5285" s="307">
        <v>0</v>
      </c>
      <c r="AF5285" s="307">
        <v>0</v>
      </c>
      <c r="AG5285" s="307">
        <v>0</v>
      </c>
      <c r="AH5285" s="362">
        <v>0</v>
      </c>
      <c r="AI5285" s="362">
        <v>0</v>
      </c>
      <c r="AK5285" s="199"/>
      <c r="AM5285" s="11"/>
      <c r="AN5285" s="15"/>
      <c r="AO5285" s="11"/>
      <c r="AP5285" s="11"/>
    </row>
    <row r="5286" spans="3:42" outlineLevel="2" x14ac:dyDescent="0.2">
      <c r="C5286" s="119" t="s">
        <v>166</v>
      </c>
      <c r="D5286" s="119" t="s">
        <v>218</v>
      </c>
      <c r="F5286" s="12"/>
      <c r="H5286" s="234"/>
      <c r="K5286" s="164"/>
      <c r="Q5286" s="16"/>
      <c r="R5286" s="800">
        <v>0</v>
      </c>
      <c r="S5286" s="800">
        <v>0</v>
      </c>
      <c r="T5286" s="800">
        <v>0</v>
      </c>
      <c r="U5286" s="800">
        <v>0</v>
      </c>
      <c r="V5286" s="800">
        <v>0</v>
      </c>
      <c r="W5286" s="800">
        <v>1.5956736836689696</v>
      </c>
      <c r="X5286" s="800">
        <v>0</v>
      </c>
      <c r="Y5286" s="800">
        <v>0</v>
      </c>
      <c r="Z5286" s="800">
        <v>0</v>
      </c>
      <c r="AA5286" s="800">
        <v>0</v>
      </c>
      <c r="AB5286" s="800">
        <v>0</v>
      </c>
      <c r="AC5286" s="800">
        <v>0</v>
      </c>
      <c r="AD5286" s="800">
        <v>0</v>
      </c>
      <c r="AE5286" s="800">
        <v>0</v>
      </c>
      <c r="AF5286" s="800">
        <v>0</v>
      </c>
      <c r="AG5286" s="800">
        <v>0</v>
      </c>
      <c r="AH5286" s="800">
        <v>0</v>
      </c>
      <c r="AI5286" s="800">
        <v>0</v>
      </c>
      <c r="AK5286" s="199"/>
      <c r="AM5286" s="11"/>
      <c r="AN5286" s="15"/>
      <c r="AO5286" s="11"/>
      <c r="AP5286" s="11"/>
    </row>
    <row r="5287" spans="3:42" outlineLevel="2" x14ac:dyDescent="0.2">
      <c r="C5287" s="119" t="s">
        <v>166</v>
      </c>
      <c r="D5287" s="119" t="s">
        <v>218</v>
      </c>
      <c r="F5287" s="794" t="s">
        <v>615</v>
      </c>
      <c r="AK5287" s="199"/>
      <c r="AM5287" s="11"/>
      <c r="AN5287" s="15"/>
      <c r="AO5287" s="11"/>
      <c r="AP5287" s="11"/>
    </row>
    <row r="5288" spans="3:42" outlineLevel="2" x14ac:dyDescent="0.2">
      <c r="C5288" s="119" t="s">
        <v>166</v>
      </c>
      <c r="D5288" s="119" t="s">
        <v>218</v>
      </c>
      <c r="F5288" s="761" t="s">
        <v>48</v>
      </c>
      <c r="G5288" s="75"/>
      <c r="H5288" s="796" t="s">
        <v>12</v>
      </c>
      <c r="I5288" s="801"/>
      <c r="J5288" s="75"/>
      <c r="K5288" s="741"/>
      <c r="L5288" s="75"/>
      <c r="M5288" s="75"/>
      <c r="N5288" s="75"/>
      <c r="O5288" s="75"/>
      <c r="P5288" s="75"/>
      <c r="Q5288" s="128" t="s">
        <v>110</v>
      </c>
      <c r="R5288" s="299">
        <v>0</v>
      </c>
      <c r="S5288" s="300">
        <v>0</v>
      </c>
      <c r="T5288" s="300">
        <v>0</v>
      </c>
      <c r="U5288" s="300">
        <v>0</v>
      </c>
      <c r="V5288" s="300">
        <v>0</v>
      </c>
      <c r="W5288" s="301">
        <v>1.468019788975452</v>
      </c>
      <c r="X5288" s="300">
        <v>0</v>
      </c>
      <c r="Y5288" s="300">
        <v>0</v>
      </c>
      <c r="Z5288" s="300">
        <v>0</v>
      </c>
      <c r="AA5288" s="300">
        <v>0</v>
      </c>
      <c r="AB5288" s="302">
        <v>0</v>
      </c>
      <c r="AC5288" s="302">
        <v>0</v>
      </c>
      <c r="AD5288" s="302">
        <v>0</v>
      </c>
      <c r="AE5288" s="302">
        <v>0</v>
      </c>
      <c r="AF5288" s="302">
        <v>0</v>
      </c>
      <c r="AG5288" s="302">
        <v>0</v>
      </c>
      <c r="AH5288" s="348">
        <v>0</v>
      </c>
      <c r="AI5288" s="348">
        <v>0</v>
      </c>
      <c r="AK5288" s="199"/>
      <c r="AM5288" s="11"/>
      <c r="AN5288" s="15"/>
      <c r="AO5288" s="11"/>
      <c r="AP5288" s="11"/>
    </row>
    <row r="5289" spans="3:42" outlineLevel="2" x14ac:dyDescent="0.2">
      <c r="C5289" s="119" t="s">
        <v>166</v>
      </c>
      <c r="D5289" s="119" t="s">
        <v>218</v>
      </c>
      <c r="F5289" s="767" t="s">
        <v>55</v>
      </c>
      <c r="H5289" s="797" t="s">
        <v>12</v>
      </c>
      <c r="K5289" s="164"/>
      <c r="Q5289" s="135" t="s">
        <v>110</v>
      </c>
      <c r="R5289" s="314">
        <v>0</v>
      </c>
      <c r="S5289" s="315">
        <v>0</v>
      </c>
      <c r="T5289" s="315">
        <v>0</v>
      </c>
      <c r="U5289" s="315">
        <v>0</v>
      </c>
      <c r="V5289" s="315">
        <v>0</v>
      </c>
      <c r="W5289" s="316">
        <v>0.12765389469351751</v>
      </c>
      <c r="X5289" s="315">
        <v>0</v>
      </c>
      <c r="Y5289" s="315">
        <v>0</v>
      </c>
      <c r="Z5289" s="315">
        <v>0</v>
      </c>
      <c r="AA5289" s="315">
        <v>0</v>
      </c>
      <c r="AB5289" s="5">
        <v>0</v>
      </c>
      <c r="AC5289" s="5">
        <v>0</v>
      </c>
      <c r="AD5289" s="5">
        <v>0</v>
      </c>
      <c r="AE5289" s="5">
        <v>0</v>
      </c>
      <c r="AF5289" s="5">
        <v>0</v>
      </c>
      <c r="AG5289" s="5">
        <v>0</v>
      </c>
      <c r="AH5289" s="350">
        <v>0</v>
      </c>
      <c r="AI5289" s="350">
        <v>0</v>
      </c>
      <c r="AK5289" s="199"/>
      <c r="AM5289" s="11"/>
      <c r="AN5289" s="15"/>
      <c r="AO5289" s="11"/>
      <c r="AP5289" s="11"/>
    </row>
    <row r="5290" spans="3:42" outlineLevel="2" x14ac:dyDescent="0.2">
      <c r="C5290" s="119" t="s">
        <v>166</v>
      </c>
      <c r="D5290" s="119" t="s">
        <v>218</v>
      </c>
      <c r="F5290" s="783" t="s">
        <v>57</v>
      </c>
      <c r="G5290" s="83"/>
      <c r="H5290" s="798" t="s">
        <v>12</v>
      </c>
      <c r="I5290" s="799"/>
      <c r="J5290" s="83"/>
      <c r="K5290" s="736"/>
      <c r="L5290" s="83"/>
      <c r="M5290" s="83"/>
      <c r="N5290" s="83"/>
      <c r="O5290" s="83"/>
      <c r="P5290" s="83"/>
      <c r="Q5290" s="143" t="s">
        <v>110</v>
      </c>
      <c r="R5290" s="304">
        <v>0</v>
      </c>
      <c r="S5290" s="305">
        <v>0</v>
      </c>
      <c r="T5290" s="305">
        <v>0</v>
      </c>
      <c r="U5290" s="305">
        <v>0</v>
      </c>
      <c r="V5290" s="305">
        <v>0</v>
      </c>
      <c r="W5290" s="306">
        <v>0</v>
      </c>
      <c r="X5290" s="305">
        <v>0</v>
      </c>
      <c r="Y5290" s="305">
        <v>0</v>
      </c>
      <c r="Z5290" s="305">
        <v>0</v>
      </c>
      <c r="AA5290" s="305">
        <v>0</v>
      </c>
      <c r="AB5290" s="307">
        <v>0</v>
      </c>
      <c r="AC5290" s="307">
        <v>0</v>
      </c>
      <c r="AD5290" s="307">
        <v>0</v>
      </c>
      <c r="AE5290" s="307">
        <v>0</v>
      </c>
      <c r="AF5290" s="307">
        <v>0</v>
      </c>
      <c r="AG5290" s="307">
        <v>0</v>
      </c>
      <c r="AH5290" s="362">
        <v>0</v>
      </c>
      <c r="AI5290" s="362">
        <v>0</v>
      </c>
      <c r="AK5290" s="199"/>
      <c r="AM5290" s="11"/>
      <c r="AN5290" s="15"/>
      <c r="AO5290" s="11"/>
      <c r="AP5290" s="11"/>
    </row>
    <row r="5291" spans="3:42" outlineLevel="2" x14ac:dyDescent="0.2">
      <c r="C5291" s="119" t="s">
        <v>166</v>
      </c>
      <c r="D5291" s="119" t="s">
        <v>218</v>
      </c>
      <c r="F5291" s="12"/>
      <c r="H5291" s="164"/>
      <c r="K5291" s="164"/>
      <c r="Q5291" s="16"/>
      <c r="R5291" s="800">
        <v>0</v>
      </c>
      <c r="S5291" s="800">
        <v>0</v>
      </c>
      <c r="T5291" s="800">
        <v>0</v>
      </c>
      <c r="U5291" s="800">
        <v>0</v>
      </c>
      <c r="V5291" s="800">
        <v>0</v>
      </c>
      <c r="W5291" s="800">
        <v>1.5956736836689696</v>
      </c>
      <c r="X5291" s="800">
        <v>0</v>
      </c>
      <c r="Y5291" s="800">
        <v>0</v>
      </c>
      <c r="Z5291" s="800">
        <v>0</v>
      </c>
      <c r="AA5291" s="800">
        <v>0</v>
      </c>
      <c r="AB5291" s="800">
        <v>0</v>
      </c>
      <c r="AC5291" s="800">
        <v>0</v>
      </c>
      <c r="AD5291" s="800">
        <v>0</v>
      </c>
      <c r="AE5291" s="800">
        <v>0</v>
      </c>
      <c r="AF5291" s="800">
        <v>0</v>
      </c>
      <c r="AG5291" s="800">
        <v>0</v>
      </c>
      <c r="AH5291" s="800">
        <v>0</v>
      </c>
      <c r="AI5291" s="800">
        <v>0</v>
      </c>
      <c r="AK5291" s="199"/>
      <c r="AM5291" s="11"/>
      <c r="AN5291" s="15"/>
      <c r="AO5291" s="11"/>
      <c r="AP5291" s="11"/>
    </row>
    <row r="5292" spans="3:42" outlineLevel="2" x14ac:dyDescent="0.2">
      <c r="C5292" s="119" t="s">
        <v>166</v>
      </c>
      <c r="D5292" s="119" t="s">
        <v>218</v>
      </c>
      <c r="F5292" s="794" t="s">
        <v>69</v>
      </c>
      <c r="AK5292" s="199"/>
      <c r="AM5292" s="11"/>
      <c r="AN5292" s="15"/>
      <c r="AO5292" s="11"/>
      <c r="AP5292" s="11"/>
    </row>
    <row r="5293" spans="3:42" outlineLevel="2" x14ac:dyDescent="0.2">
      <c r="C5293" s="119" t="s">
        <v>166</v>
      </c>
      <c r="D5293" s="119" t="s">
        <v>218</v>
      </c>
      <c r="F5293" s="761" t="s">
        <v>9</v>
      </c>
      <c r="G5293" s="75"/>
      <c r="H5293" s="796" t="s">
        <v>12</v>
      </c>
      <c r="I5293" s="801"/>
      <c r="J5293" s="75"/>
      <c r="K5293" s="741"/>
      <c r="L5293" s="75"/>
      <c r="M5293" s="75"/>
      <c r="N5293" s="75"/>
      <c r="O5293" s="75"/>
      <c r="P5293" s="75"/>
      <c r="Q5293" s="128" t="s">
        <v>110</v>
      </c>
      <c r="R5293" s="299">
        <v>0</v>
      </c>
      <c r="S5293" s="300">
        <v>0</v>
      </c>
      <c r="T5293" s="300">
        <v>0</v>
      </c>
      <c r="U5293" s="300">
        <v>0</v>
      </c>
      <c r="V5293" s="300">
        <v>0</v>
      </c>
      <c r="W5293" s="301">
        <v>-1.0835693747973517E-2</v>
      </c>
      <c r="X5293" s="300">
        <v>0</v>
      </c>
      <c r="Y5293" s="300">
        <v>0</v>
      </c>
      <c r="Z5293" s="300">
        <v>0</v>
      </c>
      <c r="AA5293" s="300">
        <v>0</v>
      </c>
      <c r="AB5293" s="302">
        <v>0</v>
      </c>
      <c r="AC5293" s="302">
        <v>0</v>
      </c>
      <c r="AD5293" s="302">
        <v>0</v>
      </c>
      <c r="AE5293" s="302">
        <v>0</v>
      </c>
      <c r="AF5293" s="302">
        <v>0</v>
      </c>
      <c r="AG5293" s="302">
        <v>0</v>
      </c>
      <c r="AH5293" s="348">
        <v>0</v>
      </c>
      <c r="AI5293" s="348">
        <v>0</v>
      </c>
      <c r="AK5293" s="199"/>
      <c r="AM5293" s="11"/>
      <c r="AN5293" s="15"/>
      <c r="AO5293" s="11"/>
      <c r="AP5293" s="11"/>
    </row>
    <row r="5294" spans="3:42" outlineLevel="2" x14ac:dyDescent="0.2">
      <c r="C5294" s="119" t="s">
        <v>166</v>
      </c>
      <c r="D5294" s="119" t="s">
        <v>218</v>
      </c>
      <c r="F5294" s="767" t="s">
        <v>14</v>
      </c>
      <c r="H5294" s="797" t="s">
        <v>12</v>
      </c>
      <c r="K5294" s="164"/>
      <c r="Q5294" s="135" t="s">
        <v>110</v>
      </c>
      <c r="R5294" s="314">
        <v>0</v>
      </c>
      <c r="S5294" s="315">
        <v>0</v>
      </c>
      <c r="T5294" s="315">
        <v>0</v>
      </c>
      <c r="U5294" s="315">
        <v>0</v>
      </c>
      <c r="V5294" s="315">
        <v>0</v>
      </c>
      <c r="W5294" s="316">
        <v>0</v>
      </c>
      <c r="X5294" s="315">
        <v>0</v>
      </c>
      <c r="Y5294" s="315">
        <v>0</v>
      </c>
      <c r="Z5294" s="315">
        <v>0</v>
      </c>
      <c r="AA5294" s="315">
        <v>0</v>
      </c>
      <c r="AB5294" s="5">
        <v>0</v>
      </c>
      <c r="AC5294" s="5">
        <v>0</v>
      </c>
      <c r="AD5294" s="5">
        <v>0</v>
      </c>
      <c r="AE5294" s="5">
        <v>0</v>
      </c>
      <c r="AF5294" s="5">
        <v>0</v>
      </c>
      <c r="AG5294" s="5">
        <v>0</v>
      </c>
      <c r="AH5294" s="350">
        <v>0</v>
      </c>
      <c r="AI5294" s="350">
        <v>0</v>
      </c>
      <c r="AK5294" s="199"/>
      <c r="AM5294" s="11"/>
      <c r="AN5294" s="15"/>
      <c r="AO5294" s="11"/>
      <c r="AP5294" s="11"/>
    </row>
    <row r="5295" spans="3:42" outlineLevel="2" x14ac:dyDescent="0.2">
      <c r="C5295" s="119" t="s">
        <v>166</v>
      </c>
      <c r="D5295" s="119" t="s">
        <v>218</v>
      </c>
      <c r="F5295" s="783" t="s">
        <v>16</v>
      </c>
      <c r="G5295" s="83"/>
      <c r="H5295" s="798" t="s">
        <v>12</v>
      </c>
      <c r="I5295" s="799"/>
      <c r="J5295" s="83"/>
      <c r="K5295" s="736"/>
      <c r="L5295" s="83"/>
      <c r="M5295" s="83"/>
      <c r="N5295" s="83"/>
      <c r="O5295" s="83"/>
      <c r="P5295" s="83"/>
      <c r="Q5295" s="143" t="s">
        <v>110</v>
      </c>
      <c r="R5295" s="304">
        <v>0</v>
      </c>
      <c r="S5295" s="305">
        <v>0</v>
      </c>
      <c r="T5295" s="305">
        <v>0</v>
      </c>
      <c r="U5295" s="305">
        <v>0</v>
      </c>
      <c r="V5295" s="305">
        <v>0</v>
      </c>
      <c r="W5295" s="306">
        <v>0</v>
      </c>
      <c r="X5295" s="305">
        <v>0</v>
      </c>
      <c r="Y5295" s="305">
        <v>0</v>
      </c>
      <c r="Z5295" s="305">
        <v>0</v>
      </c>
      <c r="AA5295" s="305">
        <v>0</v>
      </c>
      <c r="AB5295" s="307">
        <v>0</v>
      </c>
      <c r="AC5295" s="307">
        <v>0</v>
      </c>
      <c r="AD5295" s="307">
        <v>0</v>
      </c>
      <c r="AE5295" s="307">
        <v>0</v>
      </c>
      <c r="AF5295" s="307">
        <v>0</v>
      </c>
      <c r="AG5295" s="307">
        <v>0</v>
      </c>
      <c r="AH5295" s="362">
        <v>0</v>
      </c>
      <c r="AI5295" s="362">
        <v>0</v>
      </c>
      <c r="AK5295" s="199"/>
      <c r="AM5295" s="11"/>
      <c r="AN5295" s="15"/>
      <c r="AO5295" s="11"/>
      <c r="AP5295" s="11"/>
    </row>
    <row r="5296" spans="3:42" outlineLevel="2" x14ac:dyDescent="0.2">
      <c r="C5296" s="119" t="s">
        <v>166</v>
      </c>
      <c r="D5296" s="119" t="s">
        <v>218</v>
      </c>
      <c r="F5296" s="12"/>
      <c r="H5296" s="797"/>
      <c r="K5296" s="164"/>
      <c r="Q5296" s="16"/>
      <c r="R5296" s="800">
        <v>0</v>
      </c>
      <c r="S5296" s="800">
        <v>0</v>
      </c>
      <c r="T5296" s="800">
        <v>0</v>
      </c>
      <c r="U5296" s="800">
        <v>0</v>
      </c>
      <c r="V5296" s="800">
        <v>0</v>
      </c>
      <c r="W5296" s="800">
        <v>-1.0835693747973517E-2</v>
      </c>
      <c r="X5296" s="800">
        <v>0</v>
      </c>
      <c r="Y5296" s="800">
        <v>0</v>
      </c>
      <c r="Z5296" s="800">
        <v>0</v>
      </c>
      <c r="AA5296" s="800">
        <v>0</v>
      </c>
      <c r="AB5296" s="800">
        <v>0</v>
      </c>
      <c r="AC5296" s="800">
        <v>0</v>
      </c>
      <c r="AD5296" s="800">
        <v>0</v>
      </c>
      <c r="AE5296" s="800">
        <v>0</v>
      </c>
      <c r="AF5296" s="800">
        <v>0</v>
      </c>
      <c r="AG5296" s="800">
        <v>0</v>
      </c>
      <c r="AH5296" s="800">
        <v>0</v>
      </c>
      <c r="AI5296" s="800">
        <v>0</v>
      </c>
      <c r="AK5296" s="199"/>
      <c r="AM5296" s="11"/>
      <c r="AN5296" s="15"/>
      <c r="AO5296" s="11"/>
      <c r="AP5296" s="11"/>
    </row>
    <row r="5297" spans="3:42" outlineLevel="2" x14ac:dyDescent="0.2">
      <c r="C5297" s="119" t="s">
        <v>166</v>
      </c>
      <c r="D5297" s="119" t="s">
        <v>218</v>
      </c>
      <c r="F5297" s="794" t="s">
        <v>616</v>
      </c>
      <c r="AK5297" s="199"/>
      <c r="AM5297" s="11"/>
      <c r="AN5297" s="15"/>
      <c r="AO5297" s="11"/>
      <c r="AP5297" s="11"/>
    </row>
    <row r="5298" spans="3:42" outlineLevel="2" x14ac:dyDescent="0.2">
      <c r="C5298" s="119" t="s">
        <v>166</v>
      </c>
      <c r="D5298" s="119" t="s">
        <v>218</v>
      </c>
      <c r="F5298" s="761" t="s">
        <v>48</v>
      </c>
      <c r="G5298" s="75"/>
      <c r="H5298" s="796" t="s">
        <v>12</v>
      </c>
      <c r="I5298" s="228" t="s">
        <v>617</v>
      </c>
      <c r="J5298" s="75"/>
      <c r="K5298" s="741"/>
      <c r="L5298" s="75"/>
      <c r="M5298" s="75"/>
      <c r="N5298" s="75"/>
      <c r="O5298" s="75"/>
      <c r="P5298" s="75"/>
      <c r="Q5298" s="128" t="s">
        <v>110</v>
      </c>
      <c r="R5298" s="299">
        <v>0</v>
      </c>
      <c r="S5298" s="300">
        <v>0</v>
      </c>
      <c r="T5298" s="300">
        <v>0</v>
      </c>
      <c r="U5298" s="300">
        <v>0</v>
      </c>
      <c r="V5298" s="300">
        <v>0</v>
      </c>
      <c r="W5298" s="301">
        <v>1.4571840952274786</v>
      </c>
      <c r="X5298" s="300">
        <v>0</v>
      </c>
      <c r="Y5298" s="300">
        <v>0</v>
      </c>
      <c r="Z5298" s="300">
        <v>0</v>
      </c>
      <c r="AA5298" s="300">
        <v>0</v>
      </c>
      <c r="AB5298" s="302">
        <v>0</v>
      </c>
      <c r="AC5298" s="302">
        <v>0</v>
      </c>
      <c r="AD5298" s="302">
        <v>0</v>
      </c>
      <c r="AE5298" s="302">
        <v>0</v>
      </c>
      <c r="AF5298" s="302">
        <v>0</v>
      </c>
      <c r="AG5298" s="302">
        <v>0</v>
      </c>
      <c r="AH5298" s="348">
        <v>0</v>
      </c>
      <c r="AI5298" s="348">
        <v>0</v>
      </c>
      <c r="AK5298" s="199"/>
      <c r="AM5298" s="11"/>
      <c r="AN5298" s="15"/>
      <c r="AO5298" s="11"/>
      <c r="AP5298" s="11"/>
    </row>
    <row r="5299" spans="3:42" outlineLevel="2" x14ac:dyDescent="0.2">
      <c r="C5299" s="119" t="s">
        <v>166</v>
      </c>
      <c r="D5299" s="119" t="s">
        <v>218</v>
      </c>
      <c r="F5299" s="767" t="s">
        <v>55</v>
      </c>
      <c r="H5299" s="797" t="s">
        <v>12</v>
      </c>
      <c r="I5299" s="234" t="s">
        <v>617</v>
      </c>
      <c r="K5299" s="164"/>
      <c r="Q5299" s="135" t="s">
        <v>110</v>
      </c>
      <c r="R5299" s="314">
        <v>0</v>
      </c>
      <c r="S5299" s="315">
        <v>0</v>
      </c>
      <c r="T5299" s="315">
        <v>0</v>
      </c>
      <c r="U5299" s="315">
        <v>0</v>
      </c>
      <c r="V5299" s="315">
        <v>0</v>
      </c>
      <c r="W5299" s="316">
        <v>0.12765389469351751</v>
      </c>
      <c r="X5299" s="315">
        <v>0</v>
      </c>
      <c r="Y5299" s="315">
        <v>0</v>
      </c>
      <c r="Z5299" s="315">
        <v>0</v>
      </c>
      <c r="AA5299" s="315">
        <v>0</v>
      </c>
      <c r="AB5299" s="5">
        <v>0</v>
      </c>
      <c r="AC5299" s="5">
        <v>0</v>
      </c>
      <c r="AD5299" s="5">
        <v>0</v>
      </c>
      <c r="AE5299" s="5">
        <v>0</v>
      </c>
      <c r="AF5299" s="5">
        <v>0</v>
      </c>
      <c r="AG5299" s="5">
        <v>0</v>
      </c>
      <c r="AH5299" s="350">
        <v>0</v>
      </c>
      <c r="AI5299" s="350">
        <v>0</v>
      </c>
      <c r="AK5299" s="199"/>
      <c r="AM5299" s="11"/>
      <c r="AN5299" s="15"/>
      <c r="AO5299" s="11"/>
      <c r="AP5299" s="11"/>
    </row>
    <row r="5300" spans="3:42" outlineLevel="2" x14ac:dyDescent="0.2">
      <c r="C5300" s="119" t="s">
        <v>166</v>
      </c>
      <c r="D5300" s="119" t="s">
        <v>218</v>
      </c>
      <c r="F5300" s="783" t="s">
        <v>57</v>
      </c>
      <c r="G5300" s="83"/>
      <c r="H5300" s="798" t="s">
        <v>12</v>
      </c>
      <c r="I5300" s="240" t="s">
        <v>617</v>
      </c>
      <c r="J5300" s="83"/>
      <c r="K5300" s="736"/>
      <c r="L5300" s="83"/>
      <c r="M5300" s="83"/>
      <c r="N5300" s="83"/>
      <c r="O5300" s="83"/>
      <c r="P5300" s="83"/>
      <c r="Q5300" s="143" t="s">
        <v>110</v>
      </c>
      <c r="R5300" s="304">
        <v>0</v>
      </c>
      <c r="S5300" s="305">
        <v>0</v>
      </c>
      <c r="T5300" s="305">
        <v>0</v>
      </c>
      <c r="U5300" s="305">
        <v>0</v>
      </c>
      <c r="V5300" s="305">
        <v>0</v>
      </c>
      <c r="W5300" s="306">
        <v>0</v>
      </c>
      <c r="X5300" s="305">
        <v>0</v>
      </c>
      <c r="Y5300" s="305">
        <v>0</v>
      </c>
      <c r="Z5300" s="305">
        <v>0</v>
      </c>
      <c r="AA5300" s="305">
        <v>0</v>
      </c>
      <c r="AB5300" s="307">
        <v>0</v>
      </c>
      <c r="AC5300" s="307">
        <v>0</v>
      </c>
      <c r="AD5300" s="307">
        <v>0</v>
      </c>
      <c r="AE5300" s="307">
        <v>0</v>
      </c>
      <c r="AF5300" s="307">
        <v>0</v>
      </c>
      <c r="AG5300" s="307">
        <v>0</v>
      </c>
      <c r="AH5300" s="362">
        <v>0</v>
      </c>
      <c r="AI5300" s="362">
        <v>0</v>
      </c>
      <c r="AK5300" s="199"/>
      <c r="AM5300" s="11"/>
      <c r="AN5300" s="15"/>
      <c r="AO5300" s="11"/>
      <c r="AP5300" s="11"/>
    </row>
    <row r="5301" spans="3:42" outlineLevel="2" x14ac:dyDescent="0.2">
      <c r="C5301" s="119" t="s">
        <v>166</v>
      </c>
      <c r="D5301" s="119" t="s">
        <v>218</v>
      </c>
      <c r="F5301" s="802" t="s">
        <v>626</v>
      </c>
      <c r="R5301" s="800">
        <v>0</v>
      </c>
      <c r="S5301" s="800">
        <v>0</v>
      </c>
      <c r="T5301" s="800">
        <v>0</v>
      </c>
      <c r="U5301" s="800">
        <v>0</v>
      </c>
      <c r="V5301" s="800">
        <v>0</v>
      </c>
      <c r="W5301" s="800">
        <v>1.5848379899209961</v>
      </c>
      <c r="X5301" s="800">
        <v>0</v>
      </c>
      <c r="Y5301" s="800">
        <v>0</v>
      </c>
      <c r="Z5301" s="800">
        <v>0</v>
      </c>
      <c r="AA5301" s="800">
        <v>0</v>
      </c>
      <c r="AB5301" s="800">
        <v>0</v>
      </c>
      <c r="AC5301" s="800">
        <v>0</v>
      </c>
      <c r="AD5301" s="800">
        <v>0</v>
      </c>
      <c r="AE5301" s="800">
        <v>0</v>
      </c>
      <c r="AF5301" s="800">
        <v>0</v>
      </c>
      <c r="AG5301" s="800">
        <v>0</v>
      </c>
      <c r="AH5301" s="800">
        <v>0</v>
      </c>
      <c r="AI5301" s="800">
        <v>0</v>
      </c>
      <c r="AK5301" s="199"/>
      <c r="AM5301" s="11"/>
      <c r="AN5301" s="15"/>
      <c r="AO5301" s="11"/>
      <c r="AP5301" s="11"/>
    </row>
    <row r="5302" spans="3:42" outlineLevel="2" x14ac:dyDescent="0.2">
      <c r="C5302" s="119" t="s">
        <v>166</v>
      </c>
      <c r="D5302" s="119" t="s">
        <v>218</v>
      </c>
      <c r="R5302" s="5"/>
      <c r="S5302" s="5"/>
      <c r="T5302" s="5"/>
      <c r="U5302" s="5"/>
      <c r="V5302" s="5"/>
      <c r="W5302" s="5"/>
      <c r="X5302" s="5"/>
      <c r="Y5302" s="5"/>
      <c r="AK5302" s="199"/>
      <c r="AM5302" s="11"/>
      <c r="AN5302" s="15"/>
      <c r="AO5302" s="11"/>
      <c r="AP5302" s="11"/>
    </row>
    <row r="5303" spans="3:42" outlineLevel="2" x14ac:dyDescent="0.2">
      <c r="C5303" s="119" t="s">
        <v>166</v>
      </c>
      <c r="D5303" s="119" t="s">
        <v>218</v>
      </c>
      <c r="F5303" s="789" t="s">
        <v>635</v>
      </c>
      <c r="G5303" s="790"/>
      <c r="H5303" s="803"/>
      <c r="I5303" s="790"/>
      <c r="J5303" s="790"/>
      <c r="K5303" s="792"/>
      <c r="L5303" s="789"/>
      <c r="M5303" s="789"/>
      <c r="N5303" s="789"/>
      <c r="O5303" s="789"/>
      <c r="P5303" s="789"/>
      <c r="Q5303" s="792"/>
      <c r="R5303" s="793"/>
      <c r="S5303" s="793"/>
      <c r="T5303" s="793"/>
      <c r="U5303" s="793"/>
      <c r="V5303" s="793"/>
      <c r="W5303" s="793"/>
      <c r="X5303" s="793"/>
      <c r="Y5303" s="793"/>
      <c r="Z5303" s="793"/>
      <c r="AA5303" s="793"/>
      <c r="AB5303" s="793"/>
      <c r="AC5303" s="793"/>
      <c r="AD5303" s="793"/>
      <c r="AE5303" s="793"/>
      <c r="AF5303" s="793"/>
      <c r="AG5303" s="793"/>
      <c r="AH5303" s="789"/>
      <c r="AI5303" s="789"/>
      <c r="AK5303" s="199"/>
      <c r="AM5303" s="11"/>
      <c r="AN5303" s="15"/>
      <c r="AO5303" s="11"/>
      <c r="AP5303" s="11"/>
    </row>
    <row r="5304" spans="3:42" outlineLevel="2" x14ac:dyDescent="0.2">
      <c r="C5304" s="119" t="s">
        <v>166</v>
      </c>
      <c r="D5304" s="119" t="s">
        <v>218</v>
      </c>
      <c r="F5304" t="s">
        <v>620</v>
      </c>
      <c r="AK5304" s="199"/>
      <c r="AM5304" s="11"/>
      <c r="AN5304" s="15"/>
      <c r="AO5304" s="11"/>
      <c r="AP5304" s="11"/>
    </row>
    <row r="5305" spans="3:42" outlineLevel="2" x14ac:dyDescent="0.2">
      <c r="C5305" s="119" t="s">
        <v>166</v>
      </c>
      <c r="D5305" s="119" t="s">
        <v>218</v>
      </c>
      <c r="F5305" s="761" t="s">
        <v>48</v>
      </c>
      <c r="G5305" s="75"/>
      <c r="H5305" s="796" t="s">
        <v>636</v>
      </c>
      <c r="I5305" s="801"/>
      <c r="J5305" s="75"/>
      <c r="K5305" s="741"/>
      <c r="L5305" s="75"/>
      <c r="M5305" s="75"/>
      <c r="N5305" s="75"/>
      <c r="O5305" s="75"/>
      <c r="P5305" s="75"/>
      <c r="Q5305" s="128" t="s">
        <v>536</v>
      </c>
      <c r="R5305" s="804">
        <v>0</v>
      </c>
      <c r="S5305" s="805">
        <v>0</v>
      </c>
      <c r="T5305" s="805">
        <v>0</v>
      </c>
      <c r="U5305" s="805">
        <v>0</v>
      </c>
      <c r="V5305" s="805">
        <v>0</v>
      </c>
      <c r="W5305" s="806">
        <v>0.43342774991894073</v>
      </c>
      <c r="X5305" s="805">
        <v>0</v>
      </c>
      <c r="Y5305" s="805">
        <v>0</v>
      </c>
      <c r="Z5305" s="805">
        <v>0</v>
      </c>
      <c r="AA5305" s="805">
        <v>0</v>
      </c>
      <c r="AB5305" s="805">
        <v>0</v>
      </c>
      <c r="AC5305" s="805">
        <v>0</v>
      </c>
      <c r="AD5305" s="805">
        <v>0</v>
      </c>
      <c r="AE5305" s="805">
        <v>0</v>
      </c>
      <c r="AF5305" s="805">
        <v>0</v>
      </c>
      <c r="AG5305" s="805">
        <v>0</v>
      </c>
      <c r="AH5305" s="808">
        <v>0</v>
      </c>
      <c r="AI5305" s="808">
        <v>0</v>
      </c>
      <c r="AK5305" s="199"/>
      <c r="AM5305" s="11"/>
      <c r="AN5305" s="15"/>
      <c r="AO5305" s="11"/>
      <c r="AP5305" s="11"/>
    </row>
    <row r="5306" spans="3:42" outlineLevel="2" x14ac:dyDescent="0.2">
      <c r="C5306" s="119" t="s">
        <v>166</v>
      </c>
      <c r="D5306" s="119" t="s">
        <v>218</v>
      </c>
      <c r="F5306" s="767" t="s">
        <v>55</v>
      </c>
      <c r="H5306" s="797" t="s">
        <v>636</v>
      </c>
      <c r="K5306" s="164"/>
      <c r="Q5306" s="135" t="s">
        <v>536</v>
      </c>
      <c r="R5306" s="809">
        <v>0</v>
      </c>
      <c r="S5306" s="810">
        <v>0</v>
      </c>
      <c r="T5306" s="810">
        <v>0</v>
      </c>
      <c r="U5306" s="810">
        <v>0</v>
      </c>
      <c r="V5306" s="810">
        <v>0</v>
      </c>
      <c r="W5306" s="811">
        <v>5.5400527164967232E-3</v>
      </c>
      <c r="X5306" s="810">
        <v>0</v>
      </c>
      <c r="Y5306" s="810">
        <v>0</v>
      </c>
      <c r="Z5306" s="810">
        <v>0</v>
      </c>
      <c r="AA5306" s="810">
        <v>0</v>
      </c>
      <c r="AB5306" s="810">
        <v>0</v>
      </c>
      <c r="AC5306" s="810">
        <v>0</v>
      </c>
      <c r="AD5306" s="810">
        <v>0</v>
      </c>
      <c r="AE5306" s="810">
        <v>0</v>
      </c>
      <c r="AF5306" s="810">
        <v>0</v>
      </c>
      <c r="AG5306" s="810">
        <v>0</v>
      </c>
      <c r="AH5306" s="812">
        <v>0</v>
      </c>
      <c r="AI5306" s="812">
        <v>0</v>
      </c>
      <c r="AK5306" s="199"/>
      <c r="AM5306" s="11"/>
      <c r="AN5306" s="15"/>
      <c r="AO5306" s="11"/>
      <c r="AP5306" s="11"/>
    </row>
    <row r="5307" spans="3:42" outlineLevel="2" x14ac:dyDescent="0.2">
      <c r="C5307" s="119" t="s">
        <v>166</v>
      </c>
      <c r="D5307" s="119" t="s">
        <v>218</v>
      </c>
      <c r="F5307" s="783" t="s">
        <v>57</v>
      </c>
      <c r="G5307" s="83"/>
      <c r="H5307" s="798" t="s">
        <v>636</v>
      </c>
      <c r="I5307" s="799"/>
      <c r="J5307" s="83"/>
      <c r="K5307" s="736"/>
      <c r="L5307" s="83"/>
      <c r="M5307" s="83"/>
      <c r="N5307" s="83"/>
      <c r="O5307" s="83"/>
      <c r="P5307" s="83"/>
      <c r="Q5307" s="143" t="s">
        <v>536</v>
      </c>
      <c r="R5307" s="813">
        <v>0</v>
      </c>
      <c r="S5307" s="814">
        <v>0</v>
      </c>
      <c r="T5307" s="814">
        <v>0</v>
      </c>
      <c r="U5307" s="814">
        <v>0</v>
      </c>
      <c r="V5307" s="814">
        <v>0</v>
      </c>
      <c r="W5307" s="815">
        <v>0</v>
      </c>
      <c r="X5307" s="814">
        <v>0</v>
      </c>
      <c r="Y5307" s="814">
        <v>0</v>
      </c>
      <c r="Z5307" s="814">
        <v>0</v>
      </c>
      <c r="AA5307" s="814">
        <v>0</v>
      </c>
      <c r="AB5307" s="814">
        <v>0</v>
      </c>
      <c r="AC5307" s="814">
        <v>0</v>
      </c>
      <c r="AD5307" s="814">
        <v>0</v>
      </c>
      <c r="AE5307" s="814">
        <v>0</v>
      </c>
      <c r="AF5307" s="814">
        <v>0</v>
      </c>
      <c r="AG5307" s="814">
        <v>0</v>
      </c>
      <c r="AH5307" s="816">
        <v>0</v>
      </c>
      <c r="AI5307" s="816">
        <v>0</v>
      </c>
      <c r="AK5307" s="199"/>
      <c r="AM5307" s="11"/>
      <c r="AN5307" s="15"/>
      <c r="AO5307" s="11"/>
      <c r="AP5307" s="11"/>
    </row>
    <row r="5308" spans="3:42" outlineLevel="2" x14ac:dyDescent="0.2">
      <c r="C5308" s="119" t="s">
        <v>166</v>
      </c>
      <c r="D5308" s="119" t="s">
        <v>218</v>
      </c>
      <c r="F5308" s="12"/>
      <c r="H5308" s="817"/>
      <c r="K5308" s="16"/>
      <c r="Q5308" s="16"/>
      <c r="R5308" s="818"/>
      <c r="S5308" s="818"/>
      <c r="T5308" s="818"/>
      <c r="U5308" s="818"/>
      <c r="V5308" s="818"/>
      <c r="W5308" s="818"/>
      <c r="X5308" s="818"/>
      <c r="Y5308" s="818"/>
      <c r="Z5308" s="818"/>
      <c r="AA5308" s="818"/>
      <c r="AB5308" s="818"/>
      <c r="AC5308" s="818"/>
      <c r="AD5308" s="818"/>
      <c r="AE5308" s="818"/>
      <c r="AF5308" s="818"/>
      <c r="AG5308" s="818"/>
      <c r="AH5308" s="818"/>
      <c r="AI5308" s="818"/>
      <c r="AK5308" s="199"/>
      <c r="AM5308" s="11"/>
      <c r="AN5308" s="15"/>
      <c r="AO5308" s="11"/>
      <c r="AP5308" s="11"/>
    </row>
    <row r="5309" spans="3:42" x14ac:dyDescent="0.2">
      <c r="C5309" s="119" t="s">
        <v>152</v>
      </c>
      <c r="D5309" s="754" t="s">
        <v>152</v>
      </c>
      <c r="E5309" s="67"/>
      <c r="F5309" s="67"/>
      <c r="G5309" s="67"/>
      <c r="H5309" s="755" t="s">
        <v>152</v>
      </c>
      <c r="I5309" s="67"/>
      <c r="J5309" s="67"/>
      <c r="K5309" s="102"/>
      <c r="L5309" s="67"/>
      <c r="M5309" s="67"/>
      <c r="N5309" s="67"/>
      <c r="O5309" s="67"/>
      <c r="P5309" s="67"/>
      <c r="Q5309" s="102"/>
      <c r="R5309" s="67"/>
      <c r="S5309" s="67"/>
      <c r="T5309" s="67"/>
      <c r="U5309" s="67"/>
      <c r="V5309" s="67"/>
      <c r="W5309" s="67"/>
      <c r="X5309" s="67"/>
      <c r="Y5309" s="67"/>
      <c r="Z5309" s="67"/>
      <c r="AA5309" s="67"/>
      <c r="AB5309" s="67"/>
      <c r="AC5309" s="67"/>
      <c r="AD5309" s="67"/>
      <c r="AE5309" s="67"/>
      <c r="AF5309" s="67"/>
      <c r="AG5309" s="67"/>
      <c r="AH5309" s="67"/>
      <c r="AI5309" s="67"/>
      <c r="AK5309" s="199"/>
      <c r="AM5309" s="11"/>
      <c r="AN5309" s="15"/>
      <c r="AO5309" s="11"/>
      <c r="AP5309" s="11"/>
    </row>
    <row r="5310" spans="3:42" outlineLevel="1" x14ac:dyDescent="0.2">
      <c r="C5310" s="119" t="s">
        <v>152</v>
      </c>
      <c r="D5310" s="119" t="s">
        <v>152</v>
      </c>
      <c r="F5310" s="121" t="s">
        <v>597</v>
      </c>
      <c r="G5310" s="756"/>
      <c r="H5310" s="757"/>
      <c r="I5310" s="756"/>
      <c r="J5310" s="756"/>
      <c r="K5310" s="758"/>
      <c r="L5310" s="759"/>
      <c r="M5310" s="759"/>
      <c r="N5310" s="759"/>
      <c r="O5310" s="759"/>
      <c r="P5310" s="759"/>
      <c r="Q5310" s="758"/>
      <c r="R5310" s="760"/>
      <c r="S5310" s="760"/>
      <c r="T5310" s="760"/>
      <c r="U5310" s="760"/>
      <c r="V5310" s="760"/>
      <c r="W5310" s="760"/>
      <c r="X5310" s="760"/>
      <c r="Y5310" s="760"/>
      <c r="Z5310" s="760"/>
      <c r="AA5310" s="760"/>
      <c r="AB5310" s="760"/>
      <c r="AC5310" s="760"/>
      <c r="AD5310" s="760"/>
      <c r="AE5310" s="760"/>
      <c r="AF5310" s="760"/>
      <c r="AG5310" s="760"/>
      <c r="AH5310" s="759"/>
      <c r="AI5310" s="759"/>
      <c r="AK5310" s="199"/>
      <c r="AM5310" s="11"/>
      <c r="AN5310" s="15"/>
      <c r="AO5310" s="11"/>
      <c r="AP5310" s="11"/>
    </row>
    <row r="5311" spans="3:42" outlineLevel="2" x14ac:dyDescent="0.2">
      <c r="C5311" s="119" t="s">
        <v>152</v>
      </c>
      <c r="D5311" s="119" t="s">
        <v>152</v>
      </c>
      <c r="F5311" s="12"/>
      <c r="G5311" s="149" t="s">
        <v>598</v>
      </c>
      <c r="H5311" s="72" t="s">
        <v>48</v>
      </c>
      <c r="I5311" s="8" t="s">
        <v>451</v>
      </c>
      <c r="J5311" s="8" t="s">
        <v>599</v>
      </c>
      <c r="K5311" s="8" t="s">
        <v>61</v>
      </c>
      <c r="AK5311" s="199"/>
      <c r="AM5311" s="11"/>
      <c r="AN5311" s="15"/>
      <c r="AO5311" s="11"/>
      <c r="AP5311" s="11"/>
    </row>
    <row r="5312" spans="3:42" outlineLevel="2" x14ac:dyDescent="0.2">
      <c r="C5312" s="119" t="s">
        <v>152</v>
      </c>
      <c r="D5312" s="119" t="s">
        <v>152</v>
      </c>
      <c r="F5312" s="761" t="s">
        <v>129</v>
      </c>
      <c r="G5312" s="762" t="s">
        <v>130</v>
      </c>
      <c r="H5312" s="763">
        <v>0</v>
      </c>
      <c r="I5312" s="764">
        <v>1</v>
      </c>
      <c r="J5312" s="765">
        <v>1</v>
      </c>
      <c r="K5312" s="766"/>
      <c r="AK5312" s="199"/>
      <c r="AM5312" s="11"/>
      <c r="AN5312" s="15"/>
      <c r="AO5312" s="11"/>
      <c r="AP5312" s="11"/>
    </row>
    <row r="5313" spans="3:42" outlineLevel="2" x14ac:dyDescent="0.2">
      <c r="C5313" s="119" t="s">
        <v>152</v>
      </c>
      <c r="D5313" s="119" t="s">
        <v>152</v>
      </c>
      <c r="F5313" s="767" t="s">
        <v>128</v>
      </c>
      <c r="G5313" s="611" t="s">
        <v>130</v>
      </c>
      <c r="H5313" s="768">
        <v>0</v>
      </c>
      <c r="I5313" s="769">
        <v>1</v>
      </c>
      <c r="J5313" s="770">
        <v>1</v>
      </c>
      <c r="K5313" s="771"/>
      <c r="AK5313" s="199"/>
      <c r="AM5313" s="11"/>
      <c r="AN5313" s="15"/>
      <c r="AO5313" s="11"/>
      <c r="AP5313" s="11"/>
    </row>
    <row r="5314" spans="3:42" outlineLevel="2" x14ac:dyDescent="0.2">
      <c r="C5314" s="119" t="s">
        <v>152</v>
      </c>
      <c r="D5314" s="119" t="s">
        <v>152</v>
      </c>
      <c r="F5314" s="767" t="s">
        <v>600</v>
      </c>
      <c r="G5314" s="611" t="s">
        <v>583</v>
      </c>
      <c r="H5314" s="772">
        <v>0</v>
      </c>
      <c r="I5314" s="773">
        <v>0</v>
      </c>
      <c r="J5314" s="774">
        <v>0</v>
      </c>
      <c r="K5314" s="775">
        <v>0</v>
      </c>
      <c r="AK5314" s="199"/>
      <c r="AM5314" s="11"/>
      <c r="AN5314" s="15"/>
      <c r="AO5314" s="11"/>
      <c r="AP5314" s="11"/>
    </row>
    <row r="5315" spans="3:42" outlineLevel="2" x14ac:dyDescent="0.2">
      <c r="C5315" s="119" t="s">
        <v>152</v>
      </c>
      <c r="D5315" s="119" t="s">
        <v>152</v>
      </c>
      <c r="F5315" s="767" t="s">
        <v>64</v>
      </c>
      <c r="G5315" s="611" t="s">
        <v>583</v>
      </c>
      <c r="H5315" s="776">
        <v>0</v>
      </c>
      <c r="I5315" s="773">
        <v>0</v>
      </c>
      <c r="J5315" s="774">
        <v>0</v>
      </c>
      <c r="K5315" s="771"/>
      <c r="AK5315" s="199"/>
      <c r="AM5315" s="11"/>
      <c r="AN5315" s="15"/>
      <c r="AO5315" s="11"/>
      <c r="AP5315" s="11"/>
    </row>
    <row r="5316" spans="3:42" outlineLevel="2" x14ac:dyDescent="0.2">
      <c r="C5316" s="119" t="s">
        <v>152</v>
      </c>
      <c r="D5316" s="119" t="s">
        <v>152</v>
      </c>
      <c r="F5316" s="767" t="s">
        <v>601</v>
      </c>
      <c r="G5316" s="611" t="s">
        <v>583</v>
      </c>
      <c r="H5316" s="776">
        <v>0</v>
      </c>
      <c r="I5316" s="773">
        <v>0</v>
      </c>
      <c r="J5316" s="774">
        <v>0</v>
      </c>
      <c r="K5316" s="771"/>
      <c r="AK5316" s="199"/>
      <c r="AM5316" s="11"/>
      <c r="AN5316" s="15"/>
      <c r="AO5316" s="11"/>
      <c r="AP5316" s="11"/>
    </row>
    <row r="5317" spans="3:42" outlineLevel="2" x14ac:dyDescent="0.2">
      <c r="C5317" s="119" t="s">
        <v>152</v>
      </c>
      <c r="D5317" s="119" t="s">
        <v>152</v>
      </c>
      <c r="F5317" s="767" t="s">
        <v>602</v>
      </c>
      <c r="G5317" s="611" t="s">
        <v>130</v>
      </c>
      <c r="H5317" s="778">
        <v>0</v>
      </c>
      <c r="I5317" s="769">
        <v>0</v>
      </c>
      <c r="J5317" s="769">
        <v>0</v>
      </c>
      <c r="K5317" s="771"/>
      <c r="AK5317" s="199"/>
      <c r="AM5317" s="11"/>
      <c r="AN5317" s="15"/>
      <c r="AO5317" s="11"/>
      <c r="AP5317" s="11"/>
    </row>
    <row r="5318" spans="3:42" outlineLevel="2" x14ac:dyDescent="0.2">
      <c r="C5318" s="119" t="s">
        <v>152</v>
      </c>
      <c r="D5318" s="119" t="s">
        <v>152</v>
      </c>
      <c r="F5318" s="767" t="s">
        <v>603</v>
      </c>
      <c r="G5318" s="611" t="s">
        <v>583</v>
      </c>
      <c r="H5318" s="776">
        <v>0</v>
      </c>
      <c r="I5318" s="773">
        <v>0</v>
      </c>
      <c r="J5318" s="774">
        <v>0</v>
      </c>
      <c r="K5318" s="771"/>
      <c r="AK5318" s="199"/>
      <c r="AM5318" s="11"/>
      <c r="AN5318" s="15"/>
      <c r="AO5318" s="11"/>
      <c r="AP5318" s="11"/>
    </row>
    <row r="5319" spans="3:42" outlineLevel="2" x14ac:dyDescent="0.2">
      <c r="C5319" s="119" t="s">
        <v>152</v>
      </c>
      <c r="D5319" s="119" t="s">
        <v>152</v>
      </c>
      <c r="F5319" s="767" t="s">
        <v>604</v>
      </c>
      <c r="G5319" s="611"/>
      <c r="H5319" s="773">
        <v>0</v>
      </c>
      <c r="I5319" s="773">
        <v>0</v>
      </c>
      <c r="J5319" s="773">
        <v>0</v>
      </c>
      <c r="K5319" s="771"/>
      <c r="AK5319" s="199"/>
      <c r="AM5319" s="11"/>
      <c r="AN5319" s="15"/>
      <c r="AO5319" s="11"/>
      <c r="AP5319" s="11"/>
    </row>
    <row r="5320" spans="3:42" outlineLevel="2" x14ac:dyDescent="0.2">
      <c r="C5320" s="119" t="s">
        <v>152</v>
      </c>
      <c r="D5320" s="119" t="s">
        <v>152</v>
      </c>
      <c r="F5320" s="767" t="s">
        <v>605</v>
      </c>
      <c r="G5320" s="611"/>
      <c r="H5320" s="779"/>
      <c r="I5320" s="780"/>
      <c r="J5320" s="781"/>
      <c r="K5320" s="782">
        <v>0</v>
      </c>
      <c r="AK5320" s="199"/>
      <c r="AM5320" s="11"/>
      <c r="AN5320" s="15"/>
      <c r="AO5320" s="11"/>
      <c r="AP5320" s="11"/>
    </row>
    <row r="5321" spans="3:42" outlineLevel="2" x14ac:dyDescent="0.2">
      <c r="C5321" s="119" t="s">
        <v>152</v>
      </c>
      <c r="D5321" s="119" t="s">
        <v>152</v>
      </c>
      <c r="F5321" s="783" t="s">
        <v>606</v>
      </c>
      <c r="G5321" s="619" t="s">
        <v>130</v>
      </c>
      <c r="H5321" s="784" t="e">
        <v>#N/A</v>
      </c>
      <c r="I5321" s="785" t="e">
        <v>#N/A</v>
      </c>
      <c r="J5321" s="786" t="e">
        <v>#N/A</v>
      </c>
      <c r="K5321" s="787"/>
      <c r="AK5321" s="199"/>
      <c r="AM5321" s="11"/>
      <c r="AN5321" s="15"/>
      <c r="AO5321" s="11"/>
      <c r="AP5321" s="11"/>
    </row>
    <row r="5322" spans="3:42" outlineLevel="2" x14ac:dyDescent="0.2">
      <c r="C5322" s="119" t="s">
        <v>152</v>
      </c>
      <c r="D5322" s="119" t="s">
        <v>152</v>
      </c>
      <c r="H5322"/>
      <c r="I5322"/>
      <c r="K5322"/>
      <c r="AK5322" s="199"/>
      <c r="AM5322" s="11"/>
      <c r="AN5322" s="15"/>
      <c r="AO5322" s="11"/>
      <c r="AP5322" s="11"/>
    </row>
    <row r="5323" spans="3:42" outlineLevel="1" x14ac:dyDescent="0.2">
      <c r="C5323" s="119" t="s">
        <v>152</v>
      </c>
      <c r="D5323" s="119" t="s">
        <v>152</v>
      </c>
      <c r="F5323" s="121" t="s">
        <v>607</v>
      </c>
      <c r="G5323" s="756"/>
      <c r="H5323" s="757"/>
      <c r="I5323" s="788"/>
      <c r="J5323" s="756"/>
      <c r="K5323" s="758"/>
      <c r="L5323" s="759"/>
      <c r="M5323" s="759"/>
      <c r="N5323" s="759"/>
      <c r="O5323" s="759"/>
      <c r="P5323" s="759"/>
      <c r="Q5323" s="758"/>
      <c r="R5323" s="760"/>
      <c r="S5323" s="760"/>
      <c r="T5323" s="760"/>
      <c r="U5323" s="760"/>
      <c r="V5323" s="760"/>
      <c r="W5323" s="760"/>
      <c r="X5323" s="760"/>
      <c r="Y5323" s="760"/>
      <c r="Z5323" s="760"/>
      <c r="AA5323" s="760"/>
      <c r="AB5323" s="760"/>
      <c r="AC5323" s="760"/>
      <c r="AD5323" s="760"/>
      <c r="AE5323" s="760"/>
      <c r="AF5323" s="760"/>
      <c r="AG5323" s="760"/>
      <c r="AH5323" s="759"/>
      <c r="AI5323" s="759"/>
      <c r="AK5323" s="199"/>
      <c r="AM5323" s="11"/>
      <c r="AN5323" s="15"/>
      <c r="AO5323" s="11"/>
      <c r="AP5323" s="11"/>
    </row>
    <row r="5324" spans="3:42" outlineLevel="2" x14ac:dyDescent="0.2">
      <c r="C5324" s="119" t="s">
        <v>152</v>
      </c>
      <c r="D5324" s="119" t="s">
        <v>152</v>
      </c>
      <c r="F5324" s="789" t="s">
        <v>608</v>
      </c>
      <c r="G5324" s="790"/>
      <c r="H5324" s="791" t="s">
        <v>609</v>
      </c>
      <c r="I5324" s="791"/>
      <c r="J5324" s="790"/>
      <c r="K5324" s="792"/>
      <c r="L5324" s="789"/>
      <c r="M5324" s="789"/>
      <c r="N5324" s="789"/>
      <c r="O5324" s="789"/>
      <c r="P5324" s="789"/>
      <c r="Q5324" s="792"/>
      <c r="R5324" s="793"/>
      <c r="S5324" s="793"/>
      <c r="T5324" s="793"/>
      <c r="U5324" s="793"/>
      <c r="V5324" s="793"/>
      <c r="W5324" s="793"/>
      <c r="X5324" s="793"/>
      <c r="Y5324" s="793"/>
      <c r="Z5324" s="793"/>
      <c r="AA5324" s="793"/>
      <c r="AB5324" s="793"/>
      <c r="AC5324" s="793"/>
      <c r="AD5324" s="793"/>
      <c r="AE5324" s="793"/>
      <c r="AF5324" s="793"/>
      <c r="AG5324" s="793"/>
      <c r="AH5324" s="789"/>
      <c r="AI5324" s="789"/>
      <c r="AK5324" s="199"/>
      <c r="AM5324" s="11"/>
      <c r="AN5324" s="15"/>
      <c r="AO5324" s="11"/>
      <c r="AP5324" s="11"/>
    </row>
    <row r="5325" spans="3:42" ht="14.25" customHeight="1" outlineLevel="2" x14ac:dyDescent="0.2">
      <c r="C5325" s="119" t="s">
        <v>152</v>
      </c>
      <c r="D5325" s="119" t="s">
        <v>152</v>
      </c>
      <c r="F5325" s="794" t="s">
        <v>610</v>
      </c>
      <c r="H5325" s="795"/>
      <c r="AK5325" s="199"/>
      <c r="AM5325" s="11"/>
      <c r="AN5325" s="15"/>
      <c r="AO5325" s="11"/>
      <c r="AP5325" s="11"/>
    </row>
    <row r="5326" spans="3:42" outlineLevel="2" x14ac:dyDescent="0.2">
      <c r="C5326" s="119" t="s">
        <v>152</v>
      </c>
      <c r="D5326" s="119" t="s">
        <v>152</v>
      </c>
      <c r="F5326" s="761" t="s">
        <v>62</v>
      </c>
      <c r="G5326" s="75"/>
      <c r="H5326" s="796" t="s">
        <v>10</v>
      </c>
      <c r="I5326" s="796" t="s">
        <v>611</v>
      </c>
      <c r="J5326" s="75"/>
      <c r="K5326" s="741"/>
      <c r="L5326" s="75"/>
      <c r="M5326" s="75"/>
      <c r="N5326" s="75"/>
      <c r="O5326" s="75"/>
      <c r="P5326" s="75"/>
      <c r="Q5326" s="128" t="s">
        <v>110</v>
      </c>
      <c r="R5326" s="299">
        <v>0</v>
      </c>
      <c r="S5326" s="300">
        <v>0</v>
      </c>
      <c r="T5326" s="300">
        <v>0</v>
      </c>
      <c r="U5326" s="300">
        <v>0</v>
      </c>
      <c r="V5326" s="300">
        <v>0</v>
      </c>
      <c r="W5326" s="301">
        <v>0</v>
      </c>
      <c r="X5326" s="300">
        <v>0</v>
      </c>
      <c r="Y5326" s="300">
        <v>0</v>
      </c>
      <c r="Z5326" s="300">
        <v>0</v>
      </c>
      <c r="AA5326" s="300">
        <v>0</v>
      </c>
      <c r="AB5326" s="302">
        <v>0</v>
      </c>
      <c r="AC5326" s="302">
        <v>0</v>
      </c>
      <c r="AD5326" s="302">
        <v>0</v>
      </c>
      <c r="AE5326" s="302">
        <v>0</v>
      </c>
      <c r="AF5326" s="302">
        <v>0</v>
      </c>
      <c r="AG5326" s="302">
        <v>0</v>
      </c>
      <c r="AH5326" s="348">
        <v>0</v>
      </c>
      <c r="AI5326" s="348">
        <v>0</v>
      </c>
      <c r="AK5326" s="199"/>
      <c r="AM5326" s="11"/>
      <c r="AN5326" s="15"/>
      <c r="AO5326" s="11"/>
      <c r="AP5326" s="11"/>
    </row>
    <row r="5327" spans="3:42" outlineLevel="2" x14ac:dyDescent="0.2">
      <c r="C5327" s="119" t="s">
        <v>152</v>
      </c>
      <c r="D5327" s="119" t="s">
        <v>152</v>
      </c>
      <c r="F5327" s="767" t="s">
        <v>188</v>
      </c>
      <c r="H5327" s="797" t="s">
        <v>10</v>
      </c>
      <c r="I5327" s="797" t="s">
        <v>612</v>
      </c>
      <c r="K5327" s="164"/>
      <c r="Q5327" s="135" t="s">
        <v>110</v>
      </c>
      <c r="R5327" s="314">
        <v>0</v>
      </c>
      <c r="S5327" s="315">
        <v>0</v>
      </c>
      <c r="T5327" s="315">
        <v>0</v>
      </c>
      <c r="U5327" s="315">
        <v>0</v>
      </c>
      <c r="V5327" s="315">
        <v>0</v>
      </c>
      <c r="W5327" s="316">
        <v>0</v>
      </c>
      <c r="X5327" s="315">
        <v>0</v>
      </c>
      <c r="Y5327" s="315">
        <v>0</v>
      </c>
      <c r="Z5327" s="315">
        <v>0</v>
      </c>
      <c r="AA5327" s="315">
        <v>0</v>
      </c>
      <c r="AB5327" s="5">
        <v>0</v>
      </c>
      <c r="AC5327" s="5">
        <v>0</v>
      </c>
      <c r="AD5327" s="5">
        <v>0</v>
      </c>
      <c r="AE5327" s="5">
        <v>0</v>
      </c>
      <c r="AF5327" s="5">
        <v>0</v>
      </c>
      <c r="AG5327" s="5">
        <v>0</v>
      </c>
      <c r="AH5327" s="350">
        <v>0</v>
      </c>
      <c r="AI5327" s="350">
        <v>0</v>
      </c>
      <c r="AK5327" s="199"/>
      <c r="AM5327" s="11"/>
      <c r="AN5327" s="15"/>
      <c r="AO5327" s="11"/>
      <c r="AP5327" s="11"/>
    </row>
    <row r="5328" spans="3:42" outlineLevel="2" x14ac:dyDescent="0.2">
      <c r="C5328" s="119" t="s">
        <v>152</v>
      </c>
      <c r="D5328" s="119" t="s">
        <v>152</v>
      </c>
      <c r="F5328" s="767" t="s">
        <v>613</v>
      </c>
      <c r="H5328" s="797" t="s">
        <v>10</v>
      </c>
      <c r="I5328" s="234" t="s">
        <v>614</v>
      </c>
      <c r="K5328" s="164"/>
      <c r="Q5328" s="135" t="s">
        <v>110</v>
      </c>
      <c r="R5328" s="314">
        <v>0</v>
      </c>
      <c r="S5328" s="315">
        <v>0</v>
      </c>
      <c r="T5328" s="315">
        <v>0</v>
      </c>
      <c r="U5328" s="315">
        <v>0</v>
      </c>
      <c r="V5328" s="315">
        <v>0</v>
      </c>
      <c r="W5328" s="316">
        <v>0</v>
      </c>
      <c r="X5328" s="315">
        <v>0</v>
      </c>
      <c r="Y5328" s="315">
        <v>0</v>
      </c>
      <c r="Z5328" s="315">
        <v>0</v>
      </c>
      <c r="AA5328" s="315">
        <v>0</v>
      </c>
      <c r="AB5328" s="5">
        <v>0</v>
      </c>
      <c r="AC5328" s="5">
        <v>0</v>
      </c>
      <c r="AD5328" s="5">
        <v>0</v>
      </c>
      <c r="AE5328" s="5">
        <v>0</v>
      </c>
      <c r="AF5328" s="5">
        <v>0</v>
      </c>
      <c r="AG5328" s="5">
        <v>0</v>
      </c>
      <c r="AH5328" s="350">
        <v>0</v>
      </c>
      <c r="AI5328" s="350">
        <v>0</v>
      </c>
      <c r="AK5328" s="199"/>
      <c r="AM5328" s="11"/>
      <c r="AN5328" s="15"/>
      <c r="AO5328" s="11"/>
      <c r="AP5328" s="11"/>
    </row>
    <row r="5329" spans="3:42" outlineLevel="2" x14ac:dyDescent="0.2">
      <c r="C5329" s="119" t="s">
        <v>152</v>
      </c>
      <c r="D5329" s="119" t="s">
        <v>152</v>
      </c>
      <c r="F5329" s="783" t="s">
        <v>57</v>
      </c>
      <c r="G5329" s="83"/>
      <c r="H5329" s="798" t="s">
        <v>10</v>
      </c>
      <c r="I5329" s="799"/>
      <c r="J5329" s="83"/>
      <c r="K5329" s="736"/>
      <c r="L5329" s="83"/>
      <c r="M5329" s="83"/>
      <c r="N5329" s="83"/>
      <c r="O5329" s="83"/>
      <c r="P5329" s="83"/>
      <c r="Q5329" s="143" t="s">
        <v>110</v>
      </c>
      <c r="R5329" s="304">
        <v>0</v>
      </c>
      <c r="S5329" s="305">
        <v>0</v>
      </c>
      <c r="T5329" s="305">
        <v>0</v>
      </c>
      <c r="U5329" s="305">
        <v>0</v>
      </c>
      <c r="V5329" s="305">
        <v>0</v>
      </c>
      <c r="W5329" s="306">
        <v>0</v>
      </c>
      <c r="X5329" s="305">
        <v>0</v>
      </c>
      <c r="Y5329" s="305">
        <v>0</v>
      </c>
      <c r="Z5329" s="305">
        <v>0</v>
      </c>
      <c r="AA5329" s="305">
        <v>0</v>
      </c>
      <c r="AB5329" s="307">
        <v>0</v>
      </c>
      <c r="AC5329" s="307">
        <v>0</v>
      </c>
      <c r="AD5329" s="307">
        <v>0</v>
      </c>
      <c r="AE5329" s="307">
        <v>0</v>
      </c>
      <c r="AF5329" s="307">
        <v>0</v>
      </c>
      <c r="AG5329" s="307">
        <v>0</v>
      </c>
      <c r="AH5329" s="362">
        <v>0</v>
      </c>
      <c r="AI5329" s="362">
        <v>0</v>
      </c>
      <c r="AK5329" s="199"/>
      <c r="AM5329" s="11"/>
      <c r="AN5329" s="15"/>
      <c r="AO5329" s="11"/>
      <c r="AP5329" s="11"/>
    </row>
    <row r="5330" spans="3:42" outlineLevel="2" x14ac:dyDescent="0.2">
      <c r="C5330" s="119" t="s">
        <v>152</v>
      </c>
      <c r="D5330" s="119" t="s">
        <v>152</v>
      </c>
      <c r="F5330" s="12"/>
      <c r="H5330" s="234"/>
      <c r="K5330" s="164"/>
      <c r="Q5330" s="16"/>
      <c r="R5330" s="800">
        <v>0</v>
      </c>
      <c r="S5330" s="800">
        <v>0</v>
      </c>
      <c r="T5330" s="800">
        <v>0</v>
      </c>
      <c r="U5330" s="800">
        <v>0</v>
      </c>
      <c r="V5330" s="800">
        <v>0</v>
      </c>
      <c r="W5330" s="800">
        <v>0</v>
      </c>
      <c r="X5330" s="800">
        <v>0</v>
      </c>
      <c r="Y5330" s="800">
        <v>0</v>
      </c>
      <c r="Z5330" s="800">
        <v>0</v>
      </c>
      <c r="AA5330" s="800">
        <v>0</v>
      </c>
      <c r="AB5330" s="800">
        <v>0</v>
      </c>
      <c r="AC5330" s="800">
        <v>0</v>
      </c>
      <c r="AD5330" s="800">
        <v>0</v>
      </c>
      <c r="AE5330" s="800">
        <v>0</v>
      </c>
      <c r="AF5330" s="800">
        <v>0</v>
      </c>
      <c r="AG5330" s="800">
        <v>0</v>
      </c>
      <c r="AH5330" s="800">
        <v>0</v>
      </c>
      <c r="AI5330" s="800">
        <v>0</v>
      </c>
      <c r="AK5330" s="199"/>
      <c r="AM5330" s="11"/>
      <c r="AN5330" s="15"/>
      <c r="AO5330" s="11"/>
      <c r="AP5330" s="11"/>
    </row>
    <row r="5331" spans="3:42" ht="14.25" customHeight="1" outlineLevel="2" x14ac:dyDescent="0.2">
      <c r="C5331" s="119" t="s">
        <v>152</v>
      </c>
      <c r="D5331" s="119" t="s">
        <v>152</v>
      </c>
      <c r="F5331" s="794" t="s">
        <v>615</v>
      </c>
      <c r="AK5331" s="199"/>
      <c r="AM5331" s="11"/>
      <c r="AN5331" s="15"/>
      <c r="AO5331" s="11"/>
      <c r="AP5331" s="11"/>
    </row>
    <row r="5332" spans="3:42" outlineLevel="2" x14ac:dyDescent="0.2">
      <c r="C5332" s="119" t="s">
        <v>152</v>
      </c>
      <c r="D5332" s="119" t="s">
        <v>152</v>
      </c>
      <c r="F5332" s="761" t="s">
        <v>48</v>
      </c>
      <c r="G5332" s="75"/>
      <c r="H5332" s="796" t="s">
        <v>10</v>
      </c>
      <c r="I5332" s="801"/>
      <c r="J5332" s="75"/>
      <c r="K5332" s="741"/>
      <c r="L5332" s="75"/>
      <c r="M5332" s="75"/>
      <c r="N5332" s="75"/>
      <c r="O5332" s="75"/>
      <c r="P5332" s="75"/>
      <c r="Q5332" s="128" t="s">
        <v>110</v>
      </c>
      <c r="R5332" s="299">
        <v>0</v>
      </c>
      <c r="S5332" s="300">
        <v>0</v>
      </c>
      <c r="T5332" s="300">
        <v>0</v>
      </c>
      <c r="U5332" s="300">
        <v>0</v>
      </c>
      <c r="V5332" s="300">
        <v>0</v>
      </c>
      <c r="W5332" s="301">
        <v>0</v>
      </c>
      <c r="X5332" s="300">
        <v>0</v>
      </c>
      <c r="Y5332" s="300">
        <v>0</v>
      </c>
      <c r="Z5332" s="300">
        <v>0</v>
      </c>
      <c r="AA5332" s="300">
        <v>0</v>
      </c>
      <c r="AB5332" s="302">
        <v>0</v>
      </c>
      <c r="AC5332" s="302">
        <v>0</v>
      </c>
      <c r="AD5332" s="302">
        <v>0</v>
      </c>
      <c r="AE5332" s="302">
        <v>0</v>
      </c>
      <c r="AF5332" s="302">
        <v>0</v>
      </c>
      <c r="AG5332" s="302">
        <v>0</v>
      </c>
      <c r="AH5332" s="348">
        <v>0</v>
      </c>
      <c r="AI5332" s="348">
        <v>0</v>
      </c>
      <c r="AK5332" s="199"/>
      <c r="AM5332" s="11"/>
      <c r="AN5332" s="15"/>
      <c r="AO5332" s="11"/>
      <c r="AP5332" s="11"/>
    </row>
    <row r="5333" spans="3:42" outlineLevel="2" x14ac:dyDescent="0.2">
      <c r="C5333" s="119" t="s">
        <v>152</v>
      </c>
      <c r="D5333" s="119" t="s">
        <v>152</v>
      </c>
      <c r="F5333" s="767" t="s">
        <v>55</v>
      </c>
      <c r="H5333" s="797" t="s">
        <v>10</v>
      </c>
      <c r="K5333" s="164"/>
      <c r="Q5333" s="135" t="s">
        <v>110</v>
      </c>
      <c r="R5333" s="314">
        <v>0</v>
      </c>
      <c r="S5333" s="315">
        <v>0</v>
      </c>
      <c r="T5333" s="315">
        <v>0</v>
      </c>
      <c r="U5333" s="315">
        <v>0</v>
      </c>
      <c r="V5333" s="315">
        <v>0</v>
      </c>
      <c r="W5333" s="316">
        <v>0</v>
      </c>
      <c r="X5333" s="315">
        <v>0</v>
      </c>
      <c r="Y5333" s="315">
        <v>0</v>
      </c>
      <c r="Z5333" s="315">
        <v>0</v>
      </c>
      <c r="AA5333" s="315">
        <v>0</v>
      </c>
      <c r="AB5333" s="5">
        <v>0</v>
      </c>
      <c r="AC5333" s="5">
        <v>0</v>
      </c>
      <c r="AD5333" s="5">
        <v>0</v>
      </c>
      <c r="AE5333" s="5">
        <v>0</v>
      </c>
      <c r="AF5333" s="5">
        <v>0</v>
      </c>
      <c r="AG5333" s="5">
        <v>0</v>
      </c>
      <c r="AH5333" s="350">
        <v>0</v>
      </c>
      <c r="AI5333" s="350">
        <v>0</v>
      </c>
      <c r="AK5333" s="199"/>
      <c r="AM5333" s="11"/>
      <c r="AN5333" s="15"/>
      <c r="AO5333" s="11"/>
      <c r="AP5333" s="11"/>
    </row>
    <row r="5334" spans="3:42" outlineLevel="2" x14ac:dyDescent="0.2">
      <c r="C5334" s="119" t="s">
        <v>152</v>
      </c>
      <c r="D5334" s="119" t="s">
        <v>152</v>
      </c>
      <c r="F5334" s="783" t="s">
        <v>57</v>
      </c>
      <c r="G5334" s="83"/>
      <c r="H5334" s="798" t="s">
        <v>10</v>
      </c>
      <c r="I5334" s="799"/>
      <c r="J5334" s="83"/>
      <c r="K5334" s="736"/>
      <c r="L5334" s="83"/>
      <c r="M5334" s="83"/>
      <c r="N5334" s="83"/>
      <c r="O5334" s="83"/>
      <c r="P5334" s="83"/>
      <c r="Q5334" s="143" t="s">
        <v>110</v>
      </c>
      <c r="R5334" s="304">
        <v>0</v>
      </c>
      <c r="S5334" s="305">
        <v>0</v>
      </c>
      <c r="T5334" s="305">
        <v>0</v>
      </c>
      <c r="U5334" s="305">
        <v>0</v>
      </c>
      <c r="V5334" s="305">
        <v>0</v>
      </c>
      <c r="W5334" s="306">
        <v>0</v>
      </c>
      <c r="X5334" s="305">
        <v>0</v>
      </c>
      <c r="Y5334" s="305">
        <v>0</v>
      </c>
      <c r="Z5334" s="305">
        <v>0</v>
      </c>
      <c r="AA5334" s="305">
        <v>0</v>
      </c>
      <c r="AB5334" s="307">
        <v>0</v>
      </c>
      <c r="AC5334" s="307">
        <v>0</v>
      </c>
      <c r="AD5334" s="307">
        <v>0</v>
      </c>
      <c r="AE5334" s="307">
        <v>0</v>
      </c>
      <c r="AF5334" s="307">
        <v>0</v>
      </c>
      <c r="AG5334" s="307">
        <v>0</v>
      </c>
      <c r="AH5334" s="362">
        <v>0</v>
      </c>
      <c r="AI5334" s="362">
        <v>0</v>
      </c>
      <c r="AK5334" s="199"/>
      <c r="AM5334" s="11"/>
      <c r="AN5334" s="15"/>
      <c r="AO5334" s="11"/>
      <c r="AP5334" s="11"/>
    </row>
    <row r="5335" spans="3:42" outlineLevel="2" x14ac:dyDescent="0.2">
      <c r="C5335" s="119" t="s">
        <v>152</v>
      </c>
      <c r="D5335" s="119" t="s">
        <v>152</v>
      </c>
      <c r="F5335" s="12"/>
      <c r="H5335" s="164"/>
      <c r="K5335" s="164"/>
      <c r="Q5335" s="16"/>
      <c r="R5335" s="800">
        <v>0</v>
      </c>
      <c r="S5335" s="800">
        <v>0</v>
      </c>
      <c r="T5335" s="800">
        <v>0</v>
      </c>
      <c r="U5335" s="800">
        <v>0</v>
      </c>
      <c r="V5335" s="800">
        <v>0</v>
      </c>
      <c r="W5335" s="800">
        <v>0</v>
      </c>
      <c r="X5335" s="800">
        <v>0</v>
      </c>
      <c r="Y5335" s="800">
        <v>0</v>
      </c>
      <c r="Z5335" s="800">
        <v>0</v>
      </c>
      <c r="AA5335" s="800">
        <v>0</v>
      </c>
      <c r="AB5335" s="800">
        <v>0</v>
      </c>
      <c r="AC5335" s="800">
        <v>0</v>
      </c>
      <c r="AD5335" s="800">
        <v>0</v>
      </c>
      <c r="AE5335" s="800">
        <v>0</v>
      </c>
      <c r="AF5335" s="800">
        <v>0</v>
      </c>
      <c r="AG5335" s="800">
        <v>0</v>
      </c>
      <c r="AH5335" s="800">
        <v>0</v>
      </c>
      <c r="AI5335" s="800">
        <v>0</v>
      </c>
      <c r="AK5335" s="199"/>
      <c r="AM5335" s="11"/>
      <c r="AN5335" s="15"/>
      <c r="AO5335" s="11"/>
      <c r="AP5335" s="11"/>
    </row>
    <row r="5336" spans="3:42" ht="15" customHeight="1" outlineLevel="2" x14ac:dyDescent="0.2">
      <c r="C5336" s="119" t="s">
        <v>152</v>
      </c>
      <c r="D5336" s="119" t="s">
        <v>152</v>
      </c>
      <c r="F5336" s="794" t="s">
        <v>69</v>
      </c>
      <c r="AK5336" s="199"/>
      <c r="AM5336" s="11"/>
      <c r="AN5336" s="15"/>
      <c r="AO5336" s="11"/>
      <c r="AP5336" s="11"/>
    </row>
    <row r="5337" spans="3:42" outlineLevel="2" x14ac:dyDescent="0.2">
      <c r="C5337" s="119" t="s">
        <v>152</v>
      </c>
      <c r="D5337" s="119" t="s">
        <v>152</v>
      </c>
      <c r="F5337" s="761" t="s">
        <v>9</v>
      </c>
      <c r="G5337" s="75"/>
      <c r="H5337" s="796" t="s">
        <v>10</v>
      </c>
      <c r="I5337" s="801"/>
      <c r="J5337" s="75"/>
      <c r="K5337" s="741"/>
      <c r="L5337" s="75"/>
      <c r="M5337" s="75"/>
      <c r="N5337" s="75"/>
      <c r="O5337" s="75"/>
      <c r="P5337" s="75"/>
      <c r="Q5337" s="128" t="s">
        <v>110</v>
      </c>
      <c r="R5337" s="299">
        <v>0</v>
      </c>
      <c r="S5337" s="300">
        <v>0</v>
      </c>
      <c r="T5337" s="300">
        <v>0</v>
      </c>
      <c r="U5337" s="300">
        <v>0</v>
      </c>
      <c r="V5337" s="300">
        <v>0</v>
      </c>
      <c r="W5337" s="301">
        <v>0</v>
      </c>
      <c r="X5337" s="300">
        <v>0</v>
      </c>
      <c r="Y5337" s="300">
        <v>0</v>
      </c>
      <c r="Z5337" s="300">
        <v>0</v>
      </c>
      <c r="AA5337" s="300">
        <v>0</v>
      </c>
      <c r="AB5337" s="302">
        <v>0</v>
      </c>
      <c r="AC5337" s="302">
        <v>0</v>
      </c>
      <c r="AD5337" s="302">
        <v>0</v>
      </c>
      <c r="AE5337" s="302">
        <v>0</v>
      </c>
      <c r="AF5337" s="302">
        <v>0</v>
      </c>
      <c r="AG5337" s="302">
        <v>0</v>
      </c>
      <c r="AH5337" s="348">
        <v>0</v>
      </c>
      <c r="AI5337" s="348">
        <v>0</v>
      </c>
      <c r="AK5337" s="199"/>
      <c r="AM5337" s="11"/>
      <c r="AN5337" s="15"/>
      <c r="AO5337" s="11"/>
      <c r="AP5337" s="11"/>
    </row>
    <row r="5338" spans="3:42" outlineLevel="2" x14ac:dyDescent="0.2">
      <c r="C5338" s="119" t="s">
        <v>152</v>
      </c>
      <c r="D5338" s="119" t="s">
        <v>152</v>
      </c>
      <c r="F5338" s="767" t="s">
        <v>14</v>
      </c>
      <c r="H5338" s="797" t="s">
        <v>10</v>
      </c>
      <c r="K5338" s="164"/>
      <c r="Q5338" s="135" t="s">
        <v>110</v>
      </c>
      <c r="R5338" s="314">
        <v>0</v>
      </c>
      <c r="S5338" s="315">
        <v>0</v>
      </c>
      <c r="T5338" s="315">
        <v>0</v>
      </c>
      <c r="U5338" s="315">
        <v>0</v>
      </c>
      <c r="V5338" s="315">
        <v>0</v>
      </c>
      <c r="W5338" s="316">
        <v>0</v>
      </c>
      <c r="X5338" s="315">
        <v>0</v>
      </c>
      <c r="Y5338" s="315">
        <v>0</v>
      </c>
      <c r="Z5338" s="315">
        <v>0</v>
      </c>
      <c r="AA5338" s="315">
        <v>0</v>
      </c>
      <c r="AB5338" s="5">
        <v>0</v>
      </c>
      <c r="AC5338" s="5">
        <v>0</v>
      </c>
      <c r="AD5338" s="5">
        <v>0</v>
      </c>
      <c r="AE5338" s="5">
        <v>0</v>
      </c>
      <c r="AF5338" s="5">
        <v>0</v>
      </c>
      <c r="AG5338" s="5">
        <v>0</v>
      </c>
      <c r="AH5338" s="350">
        <v>0</v>
      </c>
      <c r="AI5338" s="350">
        <v>0</v>
      </c>
      <c r="AJ5338" s="289"/>
      <c r="AK5338" s="199"/>
      <c r="AM5338" s="11"/>
      <c r="AN5338" s="15"/>
      <c r="AO5338" s="11"/>
      <c r="AP5338" s="11"/>
    </row>
    <row r="5339" spans="3:42" outlineLevel="2" x14ac:dyDescent="0.2">
      <c r="C5339" s="119" t="s">
        <v>152</v>
      </c>
      <c r="D5339" s="119" t="s">
        <v>152</v>
      </c>
      <c r="F5339" s="783" t="s">
        <v>16</v>
      </c>
      <c r="G5339" s="83"/>
      <c r="H5339" s="798" t="s">
        <v>10</v>
      </c>
      <c r="I5339" s="799"/>
      <c r="J5339" s="83"/>
      <c r="K5339" s="736"/>
      <c r="L5339" s="83"/>
      <c r="M5339" s="83"/>
      <c r="N5339" s="83"/>
      <c r="O5339" s="83"/>
      <c r="P5339" s="83"/>
      <c r="Q5339" s="143" t="s">
        <v>110</v>
      </c>
      <c r="R5339" s="304">
        <v>0</v>
      </c>
      <c r="S5339" s="305">
        <v>0</v>
      </c>
      <c r="T5339" s="305">
        <v>0</v>
      </c>
      <c r="U5339" s="305">
        <v>0</v>
      </c>
      <c r="V5339" s="305">
        <v>0</v>
      </c>
      <c r="W5339" s="306">
        <v>0</v>
      </c>
      <c r="X5339" s="305">
        <v>0</v>
      </c>
      <c r="Y5339" s="305">
        <v>0</v>
      </c>
      <c r="Z5339" s="305">
        <v>0</v>
      </c>
      <c r="AA5339" s="305">
        <v>0</v>
      </c>
      <c r="AB5339" s="307">
        <v>0</v>
      </c>
      <c r="AC5339" s="307">
        <v>0</v>
      </c>
      <c r="AD5339" s="307">
        <v>0</v>
      </c>
      <c r="AE5339" s="307">
        <v>0</v>
      </c>
      <c r="AF5339" s="307">
        <v>0</v>
      </c>
      <c r="AG5339" s="307">
        <v>0</v>
      </c>
      <c r="AH5339" s="362">
        <v>0</v>
      </c>
      <c r="AI5339" s="362">
        <v>0</v>
      </c>
      <c r="AK5339" s="199"/>
      <c r="AM5339" s="11"/>
      <c r="AN5339" s="15"/>
      <c r="AO5339" s="11"/>
      <c r="AP5339" s="11"/>
    </row>
    <row r="5340" spans="3:42" outlineLevel="2" x14ac:dyDescent="0.2">
      <c r="C5340" s="119" t="s">
        <v>152</v>
      </c>
      <c r="D5340" s="119" t="s">
        <v>152</v>
      </c>
      <c r="F5340" s="12"/>
      <c r="H5340" s="797"/>
      <c r="K5340" s="164"/>
      <c r="Q5340" s="16"/>
      <c r="R5340" s="800">
        <v>0</v>
      </c>
      <c r="S5340" s="800">
        <v>0</v>
      </c>
      <c r="T5340" s="800">
        <v>0</v>
      </c>
      <c r="U5340" s="800">
        <v>0</v>
      </c>
      <c r="V5340" s="800">
        <v>0</v>
      </c>
      <c r="W5340" s="800">
        <v>0</v>
      </c>
      <c r="X5340" s="800">
        <v>0</v>
      </c>
      <c r="Y5340" s="800">
        <v>0</v>
      </c>
      <c r="Z5340" s="800">
        <v>0</v>
      </c>
      <c r="AA5340" s="800">
        <v>0</v>
      </c>
      <c r="AB5340" s="800">
        <v>0</v>
      </c>
      <c r="AC5340" s="800">
        <v>0</v>
      </c>
      <c r="AD5340" s="800">
        <v>0</v>
      </c>
      <c r="AE5340" s="800">
        <v>0</v>
      </c>
      <c r="AF5340" s="800">
        <v>0</v>
      </c>
      <c r="AG5340" s="800">
        <v>0</v>
      </c>
      <c r="AH5340" s="800">
        <v>0</v>
      </c>
      <c r="AI5340" s="800">
        <v>0</v>
      </c>
      <c r="AK5340" s="199"/>
      <c r="AM5340" s="11"/>
      <c r="AN5340" s="15"/>
      <c r="AO5340" s="11"/>
      <c r="AP5340" s="11"/>
    </row>
    <row r="5341" spans="3:42" ht="17.25" customHeight="1" outlineLevel="2" x14ac:dyDescent="0.2">
      <c r="C5341" s="119" t="s">
        <v>152</v>
      </c>
      <c r="D5341" s="119" t="s">
        <v>152</v>
      </c>
      <c r="F5341" s="794" t="s">
        <v>616</v>
      </c>
      <c r="AK5341" s="199"/>
      <c r="AM5341" s="11"/>
      <c r="AN5341" s="15"/>
      <c r="AO5341" s="11"/>
      <c r="AP5341" s="11"/>
    </row>
    <row r="5342" spans="3:42" outlineLevel="2" x14ac:dyDescent="0.2">
      <c r="C5342" s="119" t="s">
        <v>152</v>
      </c>
      <c r="D5342" s="119" t="s">
        <v>152</v>
      </c>
      <c r="F5342" s="761" t="s">
        <v>48</v>
      </c>
      <c r="G5342" s="75"/>
      <c r="H5342" s="796" t="s">
        <v>10</v>
      </c>
      <c r="I5342" s="228" t="s">
        <v>617</v>
      </c>
      <c r="J5342" s="75"/>
      <c r="K5342" s="741"/>
      <c r="L5342" s="75"/>
      <c r="M5342" s="75"/>
      <c r="N5342" s="75"/>
      <c r="O5342" s="75"/>
      <c r="P5342" s="75"/>
      <c r="Q5342" s="128" t="s">
        <v>110</v>
      </c>
      <c r="R5342" s="299">
        <v>0</v>
      </c>
      <c r="S5342" s="300">
        <v>0</v>
      </c>
      <c r="T5342" s="300">
        <v>0</v>
      </c>
      <c r="U5342" s="300">
        <v>0</v>
      </c>
      <c r="V5342" s="300">
        <v>0</v>
      </c>
      <c r="W5342" s="301">
        <v>0</v>
      </c>
      <c r="X5342" s="300">
        <v>0</v>
      </c>
      <c r="Y5342" s="300">
        <v>0</v>
      </c>
      <c r="Z5342" s="300">
        <v>0</v>
      </c>
      <c r="AA5342" s="300">
        <v>0</v>
      </c>
      <c r="AB5342" s="302">
        <v>0</v>
      </c>
      <c r="AC5342" s="302">
        <v>0</v>
      </c>
      <c r="AD5342" s="302">
        <v>0</v>
      </c>
      <c r="AE5342" s="302">
        <v>0</v>
      </c>
      <c r="AF5342" s="302">
        <v>0</v>
      </c>
      <c r="AG5342" s="302">
        <v>0</v>
      </c>
      <c r="AH5342" s="348">
        <v>0</v>
      </c>
      <c r="AI5342" s="348">
        <v>0</v>
      </c>
      <c r="AJ5342" s="289"/>
      <c r="AK5342" s="199"/>
      <c r="AM5342" s="11"/>
      <c r="AN5342" s="15"/>
      <c r="AO5342" s="11"/>
      <c r="AP5342" s="11"/>
    </row>
    <row r="5343" spans="3:42" outlineLevel="2" x14ac:dyDescent="0.2">
      <c r="C5343" s="119" t="s">
        <v>152</v>
      </c>
      <c r="D5343" s="119" t="s">
        <v>152</v>
      </c>
      <c r="F5343" s="767" t="s">
        <v>55</v>
      </c>
      <c r="H5343" s="797" t="s">
        <v>10</v>
      </c>
      <c r="I5343" s="234" t="s">
        <v>617</v>
      </c>
      <c r="K5343" s="164"/>
      <c r="Q5343" s="135" t="s">
        <v>110</v>
      </c>
      <c r="R5343" s="314">
        <v>0</v>
      </c>
      <c r="S5343" s="315">
        <v>0</v>
      </c>
      <c r="T5343" s="315">
        <v>0</v>
      </c>
      <c r="U5343" s="315">
        <v>0</v>
      </c>
      <c r="V5343" s="315">
        <v>0</v>
      </c>
      <c r="W5343" s="316">
        <v>0</v>
      </c>
      <c r="X5343" s="315">
        <v>0</v>
      </c>
      <c r="Y5343" s="315">
        <v>0</v>
      </c>
      <c r="Z5343" s="315">
        <v>0</v>
      </c>
      <c r="AA5343" s="315">
        <v>0</v>
      </c>
      <c r="AB5343" s="5">
        <v>0</v>
      </c>
      <c r="AC5343" s="5">
        <v>0</v>
      </c>
      <c r="AD5343" s="5">
        <v>0</v>
      </c>
      <c r="AE5343" s="5">
        <v>0</v>
      </c>
      <c r="AF5343" s="5">
        <v>0</v>
      </c>
      <c r="AG5343" s="5">
        <v>0</v>
      </c>
      <c r="AH5343" s="350">
        <v>0</v>
      </c>
      <c r="AI5343" s="350">
        <v>0</v>
      </c>
      <c r="AK5343" s="199"/>
      <c r="AM5343" s="11"/>
      <c r="AN5343" s="15"/>
      <c r="AO5343" s="11"/>
      <c r="AP5343" s="11"/>
    </row>
    <row r="5344" spans="3:42" outlineLevel="2" x14ac:dyDescent="0.2">
      <c r="C5344" s="119" t="s">
        <v>152</v>
      </c>
      <c r="D5344" s="119" t="s">
        <v>152</v>
      </c>
      <c r="F5344" s="783" t="s">
        <v>57</v>
      </c>
      <c r="G5344" s="83"/>
      <c r="H5344" s="798" t="s">
        <v>10</v>
      </c>
      <c r="I5344" s="240" t="s">
        <v>617</v>
      </c>
      <c r="J5344" s="83"/>
      <c r="K5344" s="736"/>
      <c r="L5344" s="83"/>
      <c r="M5344" s="83"/>
      <c r="N5344" s="83"/>
      <c r="O5344" s="83"/>
      <c r="P5344" s="83"/>
      <c r="Q5344" s="143" t="s">
        <v>110</v>
      </c>
      <c r="R5344" s="304">
        <v>0</v>
      </c>
      <c r="S5344" s="305">
        <v>0</v>
      </c>
      <c r="T5344" s="305">
        <v>0</v>
      </c>
      <c r="U5344" s="305">
        <v>0</v>
      </c>
      <c r="V5344" s="305">
        <v>0</v>
      </c>
      <c r="W5344" s="306">
        <v>0</v>
      </c>
      <c r="X5344" s="305">
        <v>0</v>
      </c>
      <c r="Y5344" s="305">
        <v>0</v>
      </c>
      <c r="Z5344" s="305">
        <v>0</v>
      </c>
      <c r="AA5344" s="305">
        <v>0</v>
      </c>
      <c r="AB5344" s="307">
        <v>0</v>
      </c>
      <c r="AC5344" s="307">
        <v>0</v>
      </c>
      <c r="AD5344" s="307">
        <v>0</v>
      </c>
      <c r="AE5344" s="307">
        <v>0</v>
      </c>
      <c r="AF5344" s="307">
        <v>0</v>
      </c>
      <c r="AG5344" s="307">
        <v>0</v>
      </c>
      <c r="AH5344" s="362">
        <v>0</v>
      </c>
      <c r="AI5344" s="362">
        <v>0</v>
      </c>
      <c r="AK5344" s="199"/>
      <c r="AM5344" s="11"/>
      <c r="AN5344" s="15"/>
      <c r="AO5344" s="11"/>
      <c r="AP5344" s="11"/>
    </row>
    <row r="5345" spans="3:42" outlineLevel="2" x14ac:dyDescent="0.2">
      <c r="C5345" s="119" t="s">
        <v>152</v>
      </c>
      <c r="D5345" s="119" t="s">
        <v>152</v>
      </c>
      <c r="F5345" s="802" t="s">
        <v>618</v>
      </c>
      <c r="R5345" s="800">
        <v>0</v>
      </c>
      <c r="S5345" s="800">
        <v>0</v>
      </c>
      <c r="T5345" s="800">
        <v>0</v>
      </c>
      <c r="U5345" s="800">
        <v>0</v>
      </c>
      <c r="V5345" s="800">
        <v>0</v>
      </c>
      <c r="W5345" s="800">
        <v>0</v>
      </c>
      <c r="X5345" s="800">
        <v>0</v>
      </c>
      <c r="Y5345" s="800">
        <v>0</v>
      </c>
      <c r="Z5345" s="800">
        <v>0</v>
      </c>
      <c r="AA5345" s="800">
        <v>0</v>
      </c>
      <c r="AB5345" s="800">
        <v>0</v>
      </c>
      <c r="AC5345" s="800">
        <v>0</v>
      </c>
      <c r="AD5345" s="800">
        <v>0</v>
      </c>
      <c r="AE5345" s="800">
        <v>0</v>
      </c>
      <c r="AF5345" s="800">
        <v>0</v>
      </c>
      <c r="AG5345" s="800">
        <v>0</v>
      </c>
      <c r="AH5345" s="800">
        <v>0</v>
      </c>
      <c r="AI5345" s="800">
        <v>0</v>
      </c>
      <c r="AK5345" s="199"/>
      <c r="AM5345" s="11"/>
      <c r="AN5345" s="15"/>
      <c r="AO5345" s="11"/>
      <c r="AP5345" s="11"/>
    </row>
    <row r="5346" spans="3:42" outlineLevel="2" x14ac:dyDescent="0.2">
      <c r="C5346" s="119" t="s">
        <v>152</v>
      </c>
      <c r="D5346" s="119" t="s">
        <v>152</v>
      </c>
      <c r="R5346" s="5"/>
      <c r="S5346" s="5"/>
      <c r="T5346" s="5"/>
      <c r="U5346" s="5"/>
      <c r="V5346" s="5"/>
      <c r="W5346" s="5"/>
      <c r="X5346" s="5"/>
      <c r="Y5346" s="5"/>
      <c r="AK5346" s="199"/>
      <c r="AM5346" s="11"/>
      <c r="AN5346" s="15"/>
      <c r="AO5346" s="11"/>
      <c r="AP5346" s="11"/>
    </row>
    <row r="5347" spans="3:42" outlineLevel="2" x14ac:dyDescent="0.2">
      <c r="C5347" s="119" t="s">
        <v>152</v>
      </c>
      <c r="D5347" s="119" t="s">
        <v>152</v>
      </c>
      <c r="F5347" s="789" t="s">
        <v>619</v>
      </c>
      <c r="G5347" s="790"/>
      <c r="H5347" s="803"/>
      <c r="I5347" s="790"/>
      <c r="J5347" s="790"/>
      <c r="K5347" s="792"/>
      <c r="L5347" s="789"/>
      <c r="M5347" s="789"/>
      <c r="N5347" s="789"/>
      <c r="O5347" s="789"/>
      <c r="P5347" s="789"/>
      <c r="Q5347" s="792"/>
      <c r="R5347" s="793"/>
      <c r="S5347" s="793"/>
      <c r="T5347" s="793"/>
      <c r="U5347" s="793"/>
      <c r="V5347" s="793"/>
      <c r="W5347" s="793"/>
      <c r="X5347" s="793"/>
      <c r="Y5347" s="793"/>
      <c r="Z5347" s="793"/>
      <c r="AA5347" s="793"/>
      <c r="AB5347" s="793"/>
      <c r="AC5347" s="793"/>
      <c r="AD5347" s="793"/>
      <c r="AE5347" s="793"/>
      <c r="AF5347" s="793"/>
      <c r="AG5347" s="793"/>
      <c r="AH5347" s="789"/>
      <c r="AI5347" s="789"/>
      <c r="AK5347" s="199"/>
      <c r="AM5347" s="11"/>
      <c r="AN5347" s="15"/>
      <c r="AO5347" s="11"/>
      <c r="AP5347" s="11"/>
    </row>
    <row r="5348" spans="3:42" outlineLevel="2" x14ac:dyDescent="0.2">
      <c r="C5348" s="119" t="s">
        <v>152</v>
      </c>
      <c r="D5348" s="119" t="s">
        <v>152</v>
      </c>
      <c r="F5348" t="s">
        <v>620</v>
      </c>
      <c r="AK5348" s="199"/>
      <c r="AM5348" s="11"/>
      <c r="AN5348" s="15"/>
      <c r="AO5348" s="11"/>
      <c r="AP5348" s="11"/>
    </row>
    <row r="5349" spans="3:42" outlineLevel="2" x14ac:dyDescent="0.2">
      <c r="C5349" s="119" t="s">
        <v>152</v>
      </c>
      <c r="D5349" s="119" t="s">
        <v>152</v>
      </c>
      <c r="F5349" s="761" t="s">
        <v>48</v>
      </c>
      <c r="G5349" s="75"/>
      <c r="H5349" s="796" t="s">
        <v>10</v>
      </c>
      <c r="I5349" s="801"/>
      <c r="J5349" s="75"/>
      <c r="K5349" s="741"/>
      <c r="L5349" s="75"/>
      <c r="M5349" s="75"/>
      <c r="N5349" s="75"/>
      <c r="O5349" s="75"/>
      <c r="P5349" s="75"/>
      <c r="Q5349" s="128" t="s">
        <v>536</v>
      </c>
      <c r="R5349" s="804">
        <v>0</v>
      </c>
      <c r="S5349" s="805">
        <v>0</v>
      </c>
      <c r="T5349" s="805">
        <v>0</v>
      </c>
      <c r="U5349" s="805">
        <v>0</v>
      </c>
      <c r="V5349" s="805">
        <v>0</v>
      </c>
      <c r="W5349" s="806">
        <v>0</v>
      </c>
      <c r="X5349" s="805">
        <v>0</v>
      </c>
      <c r="Y5349" s="805">
        <v>0</v>
      </c>
      <c r="Z5349" s="805">
        <v>0</v>
      </c>
      <c r="AA5349" s="805">
        <v>0</v>
      </c>
      <c r="AB5349" s="805">
        <v>0</v>
      </c>
      <c r="AC5349" s="805">
        <v>0</v>
      </c>
      <c r="AD5349" s="805">
        <v>0</v>
      </c>
      <c r="AE5349" s="805">
        <v>0</v>
      </c>
      <c r="AF5349" s="805">
        <v>0</v>
      </c>
      <c r="AG5349" s="805">
        <v>0</v>
      </c>
      <c r="AH5349" s="808">
        <v>0</v>
      </c>
      <c r="AI5349" s="808">
        <v>0</v>
      </c>
      <c r="AJ5349" s="289"/>
      <c r="AK5349" s="199"/>
      <c r="AM5349" s="11"/>
      <c r="AN5349" s="15"/>
      <c r="AO5349" s="11"/>
      <c r="AP5349" s="11"/>
    </row>
    <row r="5350" spans="3:42" outlineLevel="2" x14ac:dyDescent="0.2">
      <c r="C5350" s="119" t="s">
        <v>152</v>
      </c>
      <c r="D5350" s="119" t="s">
        <v>152</v>
      </c>
      <c r="F5350" s="767" t="s">
        <v>55</v>
      </c>
      <c r="H5350" s="797" t="s">
        <v>10</v>
      </c>
      <c r="K5350" s="164"/>
      <c r="Q5350" s="135" t="s">
        <v>536</v>
      </c>
      <c r="R5350" s="809">
        <v>0</v>
      </c>
      <c r="S5350" s="810">
        <v>0</v>
      </c>
      <c r="T5350" s="810">
        <v>0</v>
      </c>
      <c r="U5350" s="810">
        <v>0</v>
      </c>
      <c r="V5350" s="810">
        <v>0</v>
      </c>
      <c r="W5350" s="811">
        <v>0</v>
      </c>
      <c r="X5350" s="810">
        <v>0</v>
      </c>
      <c r="Y5350" s="810">
        <v>0</v>
      </c>
      <c r="Z5350" s="810">
        <v>0</v>
      </c>
      <c r="AA5350" s="810">
        <v>0</v>
      </c>
      <c r="AB5350" s="810">
        <v>0</v>
      </c>
      <c r="AC5350" s="810">
        <v>0</v>
      </c>
      <c r="AD5350" s="810">
        <v>0</v>
      </c>
      <c r="AE5350" s="810">
        <v>0</v>
      </c>
      <c r="AF5350" s="810">
        <v>0</v>
      </c>
      <c r="AG5350" s="810">
        <v>0</v>
      </c>
      <c r="AH5350" s="812">
        <v>0</v>
      </c>
      <c r="AI5350" s="812">
        <v>0</v>
      </c>
      <c r="AK5350" s="199"/>
      <c r="AM5350" s="11"/>
      <c r="AN5350" s="15"/>
      <c r="AO5350" s="11"/>
      <c r="AP5350" s="11"/>
    </row>
    <row r="5351" spans="3:42" outlineLevel="2" x14ac:dyDescent="0.2">
      <c r="C5351" s="119" t="s">
        <v>152</v>
      </c>
      <c r="D5351" s="119" t="s">
        <v>152</v>
      </c>
      <c r="F5351" s="783" t="s">
        <v>57</v>
      </c>
      <c r="G5351" s="83"/>
      <c r="H5351" s="798" t="s">
        <v>10</v>
      </c>
      <c r="I5351" s="799"/>
      <c r="J5351" s="83"/>
      <c r="K5351" s="736"/>
      <c r="L5351" s="83"/>
      <c r="M5351" s="83"/>
      <c r="N5351" s="83"/>
      <c r="O5351" s="83"/>
      <c r="P5351" s="83"/>
      <c r="Q5351" s="143" t="s">
        <v>536</v>
      </c>
      <c r="R5351" s="813">
        <v>0</v>
      </c>
      <c r="S5351" s="814">
        <v>0</v>
      </c>
      <c r="T5351" s="814">
        <v>0</v>
      </c>
      <c r="U5351" s="814">
        <v>0</v>
      </c>
      <c r="V5351" s="814">
        <v>0</v>
      </c>
      <c r="W5351" s="815">
        <v>0</v>
      </c>
      <c r="X5351" s="814">
        <v>0</v>
      </c>
      <c r="Y5351" s="814">
        <v>0</v>
      </c>
      <c r="Z5351" s="814">
        <v>0</v>
      </c>
      <c r="AA5351" s="814">
        <v>0</v>
      </c>
      <c r="AB5351" s="814">
        <v>0</v>
      </c>
      <c r="AC5351" s="814">
        <v>0</v>
      </c>
      <c r="AD5351" s="814">
        <v>0</v>
      </c>
      <c r="AE5351" s="814">
        <v>0</v>
      </c>
      <c r="AF5351" s="814">
        <v>0</v>
      </c>
      <c r="AG5351" s="814">
        <v>0</v>
      </c>
      <c r="AH5351" s="816">
        <v>0</v>
      </c>
      <c r="AI5351" s="816">
        <v>0</v>
      </c>
      <c r="AK5351" s="199"/>
      <c r="AM5351" s="11"/>
      <c r="AN5351" s="15"/>
      <c r="AO5351" s="11"/>
      <c r="AP5351" s="11"/>
    </row>
    <row r="5352" spans="3:42" outlineLevel="2" x14ac:dyDescent="0.2">
      <c r="C5352" s="119" t="s">
        <v>152</v>
      </c>
      <c r="D5352" s="119" t="s">
        <v>152</v>
      </c>
      <c r="H5352" s="798"/>
      <c r="AK5352" s="199"/>
      <c r="AM5352" s="11"/>
      <c r="AN5352" s="15"/>
      <c r="AO5352" s="11"/>
      <c r="AP5352" s="11"/>
    </row>
    <row r="5353" spans="3:42" outlineLevel="2" x14ac:dyDescent="0.2">
      <c r="C5353" s="119" t="s">
        <v>152</v>
      </c>
      <c r="D5353" s="119" t="s">
        <v>152</v>
      </c>
      <c r="F5353" s="789" t="s">
        <v>621</v>
      </c>
      <c r="G5353" s="790"/>
      <c r="H5353" s="803"/>
      <c r="I5353" s="790"/>
      <c r="J5353" s="790"/>
      <c r="K5353" s="792"/>
      <c r="L5353" s="789"/>
      <c r="M5353" s="789"/>
      <c r="N5353" s="789"/>
      <c r="O5353" s="789"/>
      <c r="P5353" s="789"/>
      <c r="Q5353" s="792"/>
      <c r="R5353" s="793"/>
      <c r="S5353" s="793"/>
      <c r="T5353" s="793"/>
      <c r="U5353" s="793"/>
      <c r="V5353" s="793"/>
      <c r="W5353" s="793"/>
      <c r="X5353" s="793"/>
      <c r="Y5353" s="793"/>
      <c r="Z5353" s="793"/>
      <c r="AA5353" s="793"/>
      <c r="AB5353" s="793"/>
      <c r="AC5353" s="793"/>
      <c r="AD5353" s="793"/>
      <c r="AE5353" s="793"/>
      <c r="AF5353" s="793"/>
      <c r="AG5353" s="793"/>
      <c r="AH5353" s="789"/>
      <c r="AI5353" s="789"/>
      <c r="AK5353" s="199"/>
      <c r="AM5353" s="11"/>
      <c r="AN5353" s="15"/>
      <c r="AO5353" s="11"/>
      <c r="AP5353" s="11"/>
    </row>
    <row r="5354" spans="3:42" outlineLevel="2" x14ac:dyDescent="0.2">
      <c r="C5354" s="119" t="s">
        <v>152</v>
      </c>
      <c r="D5354" s="119" t="s">
        <v>152</v>
      </c>
      <c r="F5354" s="794" t="s">
        <v>518</v>
      </c>
      <c r="AK5354" s="199"/>
      <c r="AM5354" s="11"/>
      <c r="AN5354" s="15"/>
      <c r="AO5354" s="11"/>
      <c r="AP5354" s="11"/>
    </row>
    <row r="5355" spans="3:42" outlineLevel="2" x14ac:dyDescent="0.2">
      <c r="C5355" s="119" t="s">
        <v>152</v>
      </c>
      <c r="D5355" s="119" t="s">
        <v>152</v>
      </c>
      <c r="F5355" s="761" t="s">
        <v>48</v>
      </c>
      <c r="G5355" s="75"/>
      <c r="H5355" s="796" t="s">
        <v>10</v>
      </c>
      <c r="I5355" s="228" t="s">
        <v>518</v>
      </c>
      <c r="J5355" s="75"/>
      <c r="K5355" s="741"/>
      <c r="L5355" s="75"/>
      <c r="M5355" s="75"/>
      <c r="N5355" s="75"/>
      <c r="O5355" s="75"/>
      <c r="P5355" s="75"/>
      <c r="Q5355" s="128" t="s">
        <v>536</v>
      </c>
      <c r="R5355" s="299">
        <v>0</v>
      </c>
      <c r="S5355" s="300">
        <v>0</v>
      </c>
      <c r="T5355" s="300">
        <v>0</v>
      </c>
      <c r="U5355" s="300">
        <v>0</v>
      </c>
      <c r="V5355" s="300">
        <v>0</v>
      </c>
      <c r="W5355" s="301">
        <v>0</v>
      </c>
      <c r="X5355" s="300">
        <v>0</v>
      </c>
      <c r="Y5355" s="300">
        <v>0</v>
      </c>
      <c r="Z5355" s="300">
        <v>0</v>
      </c>
      <c r="AA5355" s="300">
        <v>0</v>
      </c>
      <c r="AB5355" s="302">
        <v>0</v>
      </c>
      <c r="AC5355" s="302">
        <v>0</v>
      </c>
      <c r="AD5355" s="302">
        <v>0</v>
      </c>
      <c r="AE5355" s="302">
        <v>0</v>
      </c>
      <c r="AF5355" s="302">
        <v>0</v>
      </c>
      <c r="AG5355" s="302">
        <v>0</v>
      </c>
      <c r="AH5355" s="348">
        <v>0</v>
      </c>
      <c r="AI5355" s="348">
        <v>0</v>
      </c>
      <c r="AK5355" s="199"/>
      <c r="AM5355" s="11"/>
      <c r="AN5355" s="15"/>
      <c r="AO5355" s="11"/>
      <c r="AP5355" s="11"/>
    </row>
    <row r="5356" spans="3:42" outlineLevel="2" x14ac:dyDescent="0.2">
      <c r="C5356" s="119" t="s">
        <v>152</v>
      </c>
      <c r="D5356" s="119" t="s">
        <v>152</v>
      </c>
      <c r="F5356" s="783" t="s">
        <v>55</v>
      </c>
      <c r="G5356" s="83"/>
      <c r="H5356" s="798" t="s">
        <v>10</v>
      </c>
      <c r="I5356" s="240" t="s">
        <v>518</v>
      </c>
      <c r="J5356" s="83"/>
      <c r="K5356" s="736"/>
      <c r="L5356" s="83"/>
      <c r="M5356" s="83"/>
      <c r="N5356" s="83"/>
      <c r="O5356" s="83"/>
      <c r="P5356" s="83"/>
      <c r="Q5356" s="143" t="s">
        <v>536</v>
      </c>
      <c r="R5356" s="304">
        <v>0</v>
      </c>
      <c r="S5356" s="305">
        <v>0</v>
      </c>
      <c r="T5356" s="305">
        <v>0</v>
      </c>
      <c r="U5356" s="305">
        <v>0</v>
      </c>
      <c r="V5356" s="305">
        <v>0</v>
      </c>
      <c r="W5356" s="306">
        <v>0</v>
      </c>
      <c r="X5356" s="305">
        <v>0</v>
      </c>
      <c r="Y5356" s="305">
        <v>0</v>
      </c>
      <c r="Z5356" s="305">
        <v>0</v>
      </c>
      <c r="AA5356" s="305">
        <v>0</v>
      </c>
      <c r="AB5356" s="307">
        <v>0</v>
      </c>
      <c r="AC5356" s="307">
        <v>0</v>
      </c>
      <c r="AD5356" s="307">
        <v>0</v>
      </c>
      <c r="AE5356" s="307">
        <v>0</v>
      </c>
      <c r="AF5356" s="307">
        <v>0</v>
      </c>
      <c r="AG5356" s="307">
        <v>0</v>
      </c>
      <c r="AH5356" s="362">
        <v>0</v>
      </c>
      <c r="AI5356" s="362">
        <v>0</v>
      </c>
      <c r="AK5356" s="199"/>
      <c r="AM5356" s="11"/>
      <c r="AN5356" s="15"/>
      <c r="AO5356" s="11"/>
      <c r="AP5356" s="11"/>
    </row>
    <row r="5357" spans="3:42" outlineLevel="2" x14ac:dyDescent="0.2">
      <c r="C5357" s="119" t="s">
        <v>152</v>
      </c>
      <c r="D5357" s="119" t="s">
        <v>152</v>
      </c>
      <c r="F5357" s="40" t="s">
        <v>622</v>
      </c>
      <c r="AK5357" s="199"/>
      <c r="AM5357" s="11"/>
      <c r="AN5357" s="15"/>
      <c r="AO5357" s="11"/>
      <c r="AP5357" s="11"/>
    </row>
    <row r="5358" spans="3:42" outlineLevel="2" x14ac:dyDescent="0.2">
      <c r="C5358" s="119" t="s">
        <v>152</v>
      </c>
      <c r="D5358" s="119" t="s">
        <v>152</v>
      </c>
      <c r="F5358" s="761" t="s">
        <v>48</v>
      </c>
      <c r="G5358" s="75"/>
      <c r="H5358" s="796" t="s">
        <v>623</v>
      </c>
      <c r="I5358" s="801"/>
      <c r="J5358" s="75"/>
      <c r="K5358" s="741"/>
      <c r="L5358" s="75"/>
      <c r="M5358" s="75"/>
      <c r="N5358" s="75"/>
      <c r="O5358" s="75"/>
      <c r="P5358" s="75"/>
      <c r="Q5358" s="128" t="s">
        <v>536</v>
      </c>
      <c r="R5358" s="804">
        <v>0</v>
      </c>
      <c r="S5358" s="805">
        <v>0</v>
      </c>
      <c r="T5358" s="805">
        <v>0</v>
      </c>
      <c r="U5358" s="805">
        <v>0</v>
      </c>
      <c r="V5358" s="805">
        <v>0</v>
      </c>
      <c r="W5358" s="806">
        <v>0</v>
      </c>
      <c r="X5358" s="805">
        <v>0</v>
      </c>
      <c r="Y5358" s="805">
        <v>0</v>
      </c>
      <c r="Z5358" s="805">
        <v>0</v>
      </c>
      <c r="AA5358" s="805">
        <v>0</v>
      </c>
      <c r="AB5358" s="805">
        <v>0</v>
      </c>
      <c r="AC5358" s="805">
        <v>0</v>
      </c>
      <c r="AD5358" s="805">
        <v>0</v>
      </c>
      <c r="AE5358" s="805">
        <v>0</v>
      </c>
      <c r="AF5358" s="805">
        <v>0</v>
      </c>
      <c r="AG5358" s="805">
        <v>0</v>
      </c>
      <c r="AH5358" s="808">
        <v>0</v>
      </c>
      <c r="AI5358" s="808">
        <v>0</v>
      </c>
      <c r="AK5358" s="199"/>
      <c r="AM5358" s="11"/>
      <c r="AN5358" s="15"/>
      <c r="AO5358" s="11"/>
      <c r="AP5358" s="11"/>
    </row>
    <row r="5359" spans="3:42" outlineLevel="2" x14ac:dyDescent="0.2">
      <c r="C5359" s="119" t="s">
        <v>152</v>
      </c>
      <c r="D5359" s="119" t="s">
        <v>152</v>
      </c>
      <c r="F5359" s="767" t="s">
        <v>55</v>
      </c>
      <c r="H5359" s="797" t="s">
        <v>623</v>
      </c>
      <c r="K5359" s="164"/>
      <c r="Q5359" s="135" t="s">
        <v>536</v>
      </c>
      <c r="R5359" s="809">
        <v>0</v>
      </c>
      <c r="S5359" s="810">
        <v>0</v>
      </c>
      <c r="T5359" s="810">
        <v>0</v>
      </c>
      <c r="U5359" s="810">
        <v>0</v>
      </c>
      <c r="V5359" s="810">
        <v>0</v>
      </c>
      <c r="W5359" s="811">
        <v>0</v>
      </c>
      <c r="X5359" s="810">
        <v>0</v>
      </c>
      <c r="Y5359" s="810">
        <v>0</v>
      </c>
      <c r="Z5359" s="810">
        <v>0</v>
      </c>
      <c r="AA5359" s="810">
        <v>0</v>
      </c>
      <c r="AB5359" s="810">
        <v>0</v>
      </c>
      <c r="AC5359" s="810">
        <v>0</v>
      </c>
      <c r="AD5359" s="810">
        <v>0</v>
      </c>
      <c r="AE5359" s="810">
        <v>0</v>
      </c>
      <c r="AF5359" s="810">
        <v>0</v>
      </c>
      <c r="AG5359" s="810">
        <v>0</v>
      </c>
      <c r="AH5359" s="812">
        <v>0</v>
      </c>
      <c r="AI5359" s="812">
        <v>0</v>
      </c>
      <c r="AK5359" s="199"/>
      <c r="AM5359" s="11"/>
      <c r="AN5359" s="15"/>
      <c r="AO5359" s="11"/>
      <c r="AP5359" s="11"/>
    </row>
    <row r="5360" spans="3:42" outlineLevel="2" x14ac:dyDescent="0.2">
      <c r="C5360" s="119" t="s">
        <v>152</v>
      </c>
      <c r="D5360" s="119" t="s">
        <v>152</v>
      </c>
      <c r="F5360" s="783" t="s">
        <v>57</v>
      </c>
      <c r="G5360" s="83"/>
      <c r="H5360" s="798" t="s">
        <v>623</v>
      </c>
      <c r="I5360" s="799"/>
      <c r="J5360" s="83"/>
      <c r="K5360" s="736"/>
      <c r="L5360" s="83"/>
      <c r="M5360" s="83"/>
      <c r="N5360" s="83"/>
      <c r="O5360" s="83"/>
      <c r="P5360" s="83"/>
      <c r="Q5360" s="143" t="s">
        <v>536</v>
      </c>
      <c r="R5360" s="813">
        <v>0</v>
      </c>
      <c r="S5360" s="814">
        <v>0</v>
      </c>
      <c r="T5360" s="814">
        <v>0</v>
      </c>
      <c r="U5360" s="814">
        <v>0</v>
      </c>
      <c r="V5360" s="814">
        <v>0</v>
      </c>
      <c r="W5360" s="815">
        <v>0</v>
      </c>
      <c r="X5360" s="814">
        <v>0</v>
      </c>
      <c r="Y5360" s="814">
        <v>0</v>
      </c>
      <c r="Z5360" s="814">
        <v>0</v>
      </c>
      <c r="AA5360" s="814">
        <v>0</v>
      </c>
      <c r="AB5360" s="814">
        <v>0</v>
      </c>
      <c r="AC5360" s="814">
        <v>0</v>
      </c>
      <c r="AD5360" s="814">
        <v>0</v>
      </c>
      <c r="AE5360" s="814">
        <v>0</v>
      </c>
      <c r="AF5360" s="814">
        <v>0</v>
      </c>
      <c r="AG5360" s="814">
        <v>0</v>
      </c>
      <c r="AH5360" s="816">
        <v>0</v>
      </c>
      <c r="AI5360" s="816">
        <v>0</v>
      </c>
      <c r="AK5360" s="199"/>
      <c r="AM5360" s="11"/>
      <c r="AN5360" s="15"/>
      <c r="AO5360" s="11"/>
      <c r="AP5360" s="11"/>
    </row>
    <row r="5361" spans="3:42" outlineLevel="2" x14ac:dyDescent="0.2">
      <c r="C5361" s="119" t="s">
        <v>152</v>
      </c>
      <c r="D5361" s="119" t="s">
        <v>152</v>
      </c>
      <c r="AK5361" s="199"/>
      <c r="AM5361" s="11"/>
      <c r="AN5361" s="15"/>
      <c r="AO5361" s="11"/>
      <c r="AP5361" s="11"/>
    </row>
    <row r="5362" spans="3:42" outlineLevel="1" x14ac:dyDescent="0.2">
      <c r="C5362" s="119" t="s">
        <v>152</v>
      </c>
      <c r="D5362" s="119" t="s">
        <v>152</v>
      </c>
      <c r="F5362" s="121" t="s">
        <v>624</v>
      </c>
      <c r="G5362" s="756"/>
      <c r="H5362" s="757"/>
      <c r="I5362" s="788"/>
      <c r="J5362" s="756"/>
      <c r="K5362" s="758"/>
      <c r="L5362" s="759"/>
      <c r="M5362" s="759"/>
      <c r="N5362" s="759"/>
      <c r="O5362" s="759"/>
      <c r="P5362" s="759"/>
      <c r="Q5362" s="758"/>
      <c r="R5362" s="760"/>
      <c r="S5362" s="760"/>
      <c r="T5362" s="760"/>
      <c r="U5362" s="760"/>
      <c r="V5362" s="760"/>
      <c r="W5362" s="760"/>
      <c r="X5362" s="760"/>
      <c r="Y5362" s="760"/>
      <c r="Z5362" s="760"/>
      <c r="AA5362" s="760"/>
      <c r="AB5362" s="760"/>
      <c r="AC5362" s="760"/>
      <c r="AD5362" s="760"/>
      <c r="AE5362" s="760"/>
      <c r="AF5362" s="760"/>
      <c r="AG5362" s="760"/>
      <c r="AH5362" s="759"/>
      <c r="AI5362" s="759"/>
      <c r="AK5362" s="199"/>
      <c r="AM5362" s="11"/>
      <c r="AN5362" s="15"/>
      <c r="AO5362" s="11"/>
      <c r="AP5362" s="11"/>
    </row>
    <row r="5363" spans="3:42" outlineLevel="2" x14ac:dyDescent="0.2">
      <c r="C5363" s="119" t="s">
        <v>152</v>
      </c>
      <c r="D5363" s="119" t="s">
        <v>152</v>
      </c>
      <c r="F5363" s="789" t="s">
        <v>625</v>
      </c>
      <c r="G5363" s="790"/>
      <c r="H5363" s="803"/>
      <c r="I5363" s="791"/>
      <c r="J5363" s="790"/>
      <c r="K5363" s="792"/>
      <c r="L5363" s="789"/>
      <c r="M5363" s="789"/>
      <c r="N5363" s="789"/>
      <c r="O5363" s="789"/>
      <c r="P5363" s="789"/>
      <c r="Q5363" s="792"/>
      <c r="R5363" s="793"/>
      <c r="S5363" s="793"/>
      <c r="T5363" s="793"/>
      <c r="U5363" s="793"/>
      <c r="V5363" s="793"/>
      <c r="W5363" s="793"/>
      <c r="X5363" s="793"/>
      <c r="Y5363" s="793"/>
      <c r="Z5363" s="793"/>
      <c r="AA5363" s="793"/>
      <c r="AB5363" s="793"/>
      <c r="AC5363" s="793"/>
      <c r="AD5363" s="793"/>
      <c r="AE5363" s="793"/>
      <c r="AF5363" s="793"/>
      <c r="AG5363" s="793"/>
      <c r="AH5363" s="789"/>
      <c r="AI5363" s="789"/>
      <c r="AK5363" s="199"/>
      <c r="AM5363" s="11"/>
      <c r="AN5363" s="15"/>
      <c r="AO5363" s="11"/>
      <c r="AP5363" s="11"/>
    </row>
    <row r="5364" spans="3:42" outlineLevel="2" x14ac:dyDescent="0.2">
      <c r="C5364" s="119" t="s">
        <v>152</v>
      </c>
      <c r="D5364" s="119" t="s">
        <v>152</v>
      </c>
      <c r="F5364" s="794" t="s">
        <v>610</v>
      </c>
      <c r="H5364" s="795"/>
      <c r="AK5364" s="199"/>
      <c r="AM5364" s="11"/>
      <c r="AN5364" s="15"/>
      <c r="AO5364" s="11"/>
      <c r="AP5364" s="11"/>
    </row>
    <row r="5365" spans="3:42" outlineLevel="2" x14ac:dyDescent="0.2">
      <c r="C5365" s="119" t="s">
        <v>152</v>
      </c>
      <c r="D5365" s="119" t="s">
        <v>152</v>
      </c>
      <c r="F5365" s="761" t="s">
        <v>62</v>
      </c>
      <c r="G5365" s="75"/>
      <c r="H5365" s="796" t="s">
        <v>11</v>
      </c>
      <c r="I5365" s="796" t="s">
        <v>611</v>
      </c>
      <c r="J5365" s="75"/>
      <c r="K5365" s="741"/>
      <c r="L5365" s="75"/>
      <c r="M5365" s="75"/>
      <c r="N5365" s="75"/>
      <c r="O5365" s="75"/>
      <c r="P5365" s="75"/>
      <c r="Q5365" s="128" t="s">
        <v>110</v>
      </c>
      <c r="R5365" s="299">
        <v>0</v>
      </c>
      <c r="S5365" s="300">
        <v>0</v>
      </c>
      <c r="T5365" s="300">
        <v>0</v>
      </c>
      <c r="U5365" s="300">
        <v>0</v>
      </c>
      <c r="V5365" s="300">
        <v>0</v>
      </c>
      <c r="W5365" s="301">
        <v>0</v>
      </c>
      <c r="X5365" s="300">
        <v>0</v>
      </c>
      <c r="Y5365" s="300">
        <v>0</v>
      </c>
      <c r="Z5365" s="300">
        <v>0</v>
      </c>
      <c r="AA5365" s="300">
        <v>0</v>
      </c>
      <c r="AB5365" s="302">
        <v>0</v>
      </c>
      <c r="AC5365" s="302">
        <v>0</v>
      </c>
      <c r="AD5365" s="302">
        <v>0</v>
      </c>
      <c r="AE5365" s="302">
        <v>0</v>
      </c>
      <c r="AF5365" s="302">
        <v>0</v>
      </c>
      <c r="AG5365" s="302">
        <v>0</v>
      </c>
      <c r="AH5365" s="348">
        <v>0</v>
      </c>
      <c r="AI5365" s="348">
        <v>0</v>
      </c>
      <c r="AK5365" s="199"/>
      <c r="AM5365" s="11"/>
      <c r="AN5365" s="15"/>
      <c r="AO5365" s="11"/>
      <c r="AP5365" s="11"/>
    </row>
    <row r="5366" spans="3:42" outlineLevel="2" x14ac:dyDescent="0.2">
      <c r="C5366" s="119" t="s">
        <v>152</v>
      </c>
      <c r="D5366" s="119" t="s">
        <v>152</v>
      </c>
      <c r="F5366" s="767" t="s">
        <v>188</v>
      </c>
      <c r="H5366" s="797" t="s">
        <v>11</v>
      </c>
      <c r="I5366" s="797" t="s">
        <v>612</v>
      </c>
      <c r="K5366" s="164"/>
      <c r="Q5366" s="135" t="s">
        <v>110</v>
      </c>
      <c r="R5366" s="314">
        <v>0</v>
      </c>
      <c r="S5366" s="315">
        <v>0</v>
      </c>
      <c r="T5366" s="315">
        <v>0</v>
      </c>
      <c r="U5366" s="315">
        <v>0</v>
      </c>
      <c r="V5366" s="315">
        <v>0</v>
      </c>
      <c r="W5366" s="316">
        <v>0</v>
      </c>
      <c r="X5366" s="315">
        <v>0</v>
      </c>
      <c r="Y5366" s="315">
        <v>0</v>
      </c>
      <c r="Z5366" s="315">
        <v>0</v>
      </c>
      <c r="AA5366" s="315">
        <v>0</v>
      </c>
      <c r="AB5366" s="5">
        <v>0</v>
      </c>
      <c r="AC5366" s="5">
        <v>0</v>
      </c>
      <c r="AD5366" s="5">
        <v>0</v>
      </c>
      <c r="AE5366" s="5">
        <v>0</v>
      </c>
      <c r="AF5366" s="5">
        <v>0</v>
      </c>
      <c r="AG5366" s="5">
        <v>0</v>
      </c>
      <c r="AH5366" s="350">
        <v>0</v>
      </c>
      <c r="AI5366" s="350">
        <v>0</v>
      </c>
      <c r="AK5366" s="199"/>
      <c r="AM5366" s="11"/>
      <c r="AN5366" s="15"/>
      <c r="AO5366" s="11"/>
      <c r="AP5366" s="11"/>
    </row>
    <row r="5367" spans="3:42" outlineLevel="2" x14ac:dyDescent="0.2">
      <c r="C5367" s="119" t="s">
        <v>152</v>
      </c>
      <c r="D5367" s="119" t="s">
        <v>152</v>
      </c>
      <c r="F5367" s="767" t="s">
        <v>613</v>
      </c>
      <c r="H5367" s="797" t="s">
        <v>11</v>
      </c>
      <c r="I5367" s="234" t="s">
        <v>614</v>
      </c>
      <c r="K5367" s="164"/>
      <c r="Q5367" s="135" t="s">
        <v>110</v>
      </c>
      <c r="R5367" s="314">
        <v>0</v>
      </c>
      <c r="S5367" s="315">
        <v>0</v>
      </c>
      <c r="T5367" s="315">
        <v>0</v>
      </c>
      <c r="U5367" s="315">
        <v>0</v>
      </c>
      <c r="V5367" s="315">
        <v>0</v>
      </c>
      <c r="W5367" s="316">
        <v>0</v>
      </c>
      <c r="X5367" s="315">
        <v>0</v>
      </c>
      <c r="Y5367" s="315">
        <v>0</v>
      </c>
      <c r="Z5367" s="315">
        <v>0</v>
      </c>
      <c r="AA5367" s="315">
        <v>0</v>
      </c>
      <c r="AB5367" s="5">
        <v>0</v>
      </c>
      <c r="AC5367" s="5">
        <v>0</v>
      </c>
      <c r="AD5367" s="5">
        <v>0</v>
      </c>
      <c r="AE5367" s="5">
        <v>0</v>
      </c>
      <c r="AF5367" s="5">
        <v>0</v>
      </c>
      <c r="AG5367" s="5">
        <v>0</v>
      </c>
      <c r="AH5367" s="350">
        <v>0</v>
      </c>
      <c r="AI5367" s="350">
        <v>0</v>
      </c>
      <c r="AK5367" s="199"/>
      <c r="AM5367" s="11"/>
      <c r="AN5367" s="15"/>
      <c r="AO5367" s="11"/>
      <c r="AP5367" s="11"/>
    </row>
    <row r="5368" spans="3:42" outlineLevel="2" x14ac:dyDescent="0.2">
      <c r="C5368" s="119" t="s">
        <v>152</v>
      </c>
      <c r="D5368" s="119" t="s">
        <v>152</v>
      </c>
      <c r="F5368" s="783" t="s">
        <v>57</v>
      </c>
      <c r="G5368" s="83"/>
      <c r="H5368" s="798" t="s">
        <v>11</v>
      </c>
      <c r="I5368" s="799"/>
      <c r="J5368" s="83"/>
      <c r="K5368" s="736"/>
      <c r="L5368" s="83"/>
      <c r="M5368" s="83"/>
      <c r="N5368" s="83"/>
      <c r="O5368" s="83"/>
      <c r="P5368" s="83"/>
      <c r="Q5368" s="143" t="s">
        <v>110</v>
      </c>
      <c r="R5368" s="304">
        <v>0</v>
      </c>
      <c r="S5368" s="305">
        <v>0</v>
      </c>
      <c r="T5368" s="305">
        <v>0</v>
      </c>
      <c r="U5368" s="305">
        <v>0</v>
      </c>
      <c r="V5368" s="305">
        <v>0</v>
      </c>
      <c r="W5368" s="306">
        <v>0</v>
      </c>
      <c r="X5368" s="305">
        <v>0</v>
      </c>
      <c r="Y5368" s="305">
        <v>0</v>
      </c>
      <c r="Z5368" s="305">
        <v>0</v>
      </c>
      <c r="AA5368" s="305">
        <v>0</v>
      </c>
      <c r="AB5368" s="307">
        <v>0</v>
      </c>
      <c r="AC5368" s="307">
        <v>0</v>
      </c>
      <c r="AD5368" s="307">
        <v>0</v>
      </c>
      <c r="AE5368" s="307">
        <v>0</v>
      </c>
      <c r="AF5368" s="307">
        <v>0</v>
      </c>
      <c r="AG5368" s="307">
        <v>0</v>
      </c>
      <c r="AH5368" s="362">
        <v>0</v>
      </c>
      <c r="AI5368" s="362">
        <v>0</v>
      </c>
      <c r="AK5368" s="199"/>
      <c r="AM5368" s="11"/>
      <c r="AN5368" s="15"/>
      <c r="AO5368" s="11"/>
      <c r="AP5368" s="11"/>
    </row>
    <row r="5369" spans="3:42" outlineLevel="2" x14ac:dyDescent="0.2">
      <c r="C5369" s="119" t="s">
        <v>152</v>
      </c>
      <c r="D5369" s="119" t="s">
        <v>152</v>
      </c>
      <c r="F5369" s="12"/>
      <c r="H5369" s="234"/>
      <c r="K5369" s="164"/>
      <c r="Q5369" s="16"/>
      <c r="R5369" s="800">
        <v>0</v>
      </c>
      <c r="S5369" s="800">
        <v>0</v>
      </c>
      <c r="T5369" s="800">
        <v>0</v>
      </c>
      <c r="U5369" s="800">
        <v>0</v>
      </c>
      <c r="V5369" s="800">
        <v>0</v>
      </c>
      <c r="W5369" s="800">
        <v>0</v>
      </c>
      <c r="X5369" s="800">
        <v>0</v>
      </c>
      <c r="Y5369" s="800">
        <v>0</v>
      </c>
      <c r="Z5369" s="800">
        <v>0</v>
      </c>
      <c r="AA5369" s="800">
        <v>0</v>
      </c>
      <c r="AB5369" s="800">
        <v>0</v>
      </c>
      <c r="AC5369" s="800">
        <v>0</v>
      </c>
      <c r="AD5369" s="800">
        <v>0</v>
      </c>
      <c r="AE5369" s="800">
        <v>0</v>
      </c>
      <c r="AF5369" s="800">
        <v>0</v>
      </c>
      <c r="AG5369" s="800">
        <v>0</v>
      </c>
      <c r="AH5369" s="800">
        <v>0</v>
      </c>
      <c r="AI5369" s="800">
        <v>0</v>
      </c>
      <c r="AK5369" s="199"/>
      <c r="AM5369" s="11"/>
      <c r="AN5369" s="15"/>
      <c r="AO5369" s="11"/>
      <c r="AP5369" s="11"/>
    </row>
    <row r="5370" spans="3:42" outlineLevel="2" x14ac:dyDescent="0.2">
      <c r="C5370" s="119" t="s">
        <v>152</v>
      </c>
      <c r="D5370" s="119" t="s">
        <v>152</v>
      </c>
      <c r="F5370" s="794" t="s">
        <v>615</v>
      </c>
      <c r="AK5370" s="199"/>
      <c r="AM5370" s="11"/>
      <c r="AN5370" s="15"/>
      <c r="AO5370" s="11"/>
      <c r="AP5370" s="11"/>
    </row>
    <row r="5371" spans="3:42" outlineLevel="2" x14ac:dyDescent="0.2">
      <c r="C5371" s="119" t="s">
        <v>152</v>
      </c>
      <c r="D5371" s="119" t="s">
        <v>152</v>
      </c>
      <c r="F5371" s="761" t="s">
        <v>48</v>
      </c>
      <c r="G5371" s="75"/>
      <c r="H5371" s="796" t="s">
        <v>11</v>
      </c>
      <c r="I5371" s="801"/>
      <c r="J5371" s="75"/>
      <c r="K5371" s="741"/>
      <c r="L5371" s="75"/>
      <c r="M5371" s="75"/>
      <c r="N5371" s="75"/>
      <c r="O5371" s="75"/>
      <c r="P5371" s="75"/>
      <c r="Q5371" s="128" t="s">
        <v>110</v>
      </c>
      <c r="R5371" s="299">
        <v>0</v>
      </c>
      <c r="S5371" s="300">
        <v>0</v>
      </c>
      <c r="T5371" s="300">
        <v>0</v>
      </c>
      <c r="U5371" s="300">
        <v>0</v>
      </c>
      <c r="V5371" s="300">
        <v>0</v>
      </c>
      <c r="W5371" s="301">
        <v>0</v>
      </c>
      <c r="X5371" s="300">
        <v>0</v>
      </c>
      <c r="Y5371" s="300">
        <v>0</v>
      </c>
      <c r="Z5371" s="300">
        <v>0</v>
      </c>
      <c r="AA5371" s="300">
        <v>0</v>
      </c>
      <c r="AB5371" s="302">
        <v>0</v>
      </c>
      <c r="AC5371" s="302">
        <v>0</v>
      </c>
      <c r="AD5371" s="302">
        <v>0</v>
      </c>
      <c r="AE5371" s="302">
        <v>0</v>
      </c>
      <c r="AF5371" s="302">
        <v>0</v>
      </c>
      <c r="AG5371" s="302">
        <v>0</v>
      </c>
      <c r="AH5371" s="348">
        <v>0</v>
      </c>
      <c r="AI5371" s="348">
        <v>0</v>
      </c>
      <c r="AK5371" s="199"/>
      <c r="AM5371" s="11"/>
      <c r="AN5371" s="15"/>
      <c r="AO5371" s="11"/>
      <c r="AP5371" s="11"/>
    </row>
    <row r="5372" spans="3:42" outlineLevel="2" x14ac:dyDescent="0.2">
      <c r="C5372" s="119" t="s">
        <v>152</v>
      </c>
      <c r="D5372" s="119" t="s">
        <v>152</v>
      </c>
      <c r="F5372" s="767" t="s">
        <v>55</v>
      </c>
      <c r="H5372" s="797" t="s">
        <v>11</v>
      </c>
      <c r="K5372" s="164"/>
      <c r="Q5372" s="135" t="s">
        <v>110</v>
      </c>
      <c r="R5372" s="314">
        <v>0</v>
      </c>
      <c r="S5372" s="315">
        <v>0</v>
      </c>
      <c r="T5372" s="315">
        <v>0</v>
      </c>
      <c r="U5372" s="315">
        <v>0</v>
      </c>
      <c r="V5372" s="315">
        <v>0</v>
      </c>
      <c r="W5372" s="316">
        <v>0</v>
      </c>
      <c r="X5372" s="315">
        <v>0</v>
      </c>
      <c r="Y5372" s="315">
        <v>0</v>
      </c>
      <c r="Z5372" s="315">
        <v>0</v>
      </c>
      <c r="AA5372" s="315">
        <v>0</v>
      </c>
      <c r="AB5372" s="5">
        <v>0</v>
      </c>
      <c r="AC5372" s="5">
        <v>0</v>
      </c>
      <c r="AD5372" s="5">
        <v>0</v>
      </c>
      <c r="AE5372" s="5">
        <v>0</v>
      </c>
      <c r="AF5372" s="5">
        <v>0</v>
      </c>
      <c r="AG5372" s="5">
        <v>0</v>
      </c>
      <c r="AH5372" s="350">
        <v>0</v>
      </c>
      <c r="AI5372" s="350">
        <v>0</v>
      </c>
      <c r="AK5372" s="199"/>
      <c r="AM5372" s="11"/>
      <c r="AN5372" s="15"/>
      <c r="AO5372" s="11"/>
      <c r="AP5372" s="11"/>
    </row>
    <row r="5373" spans="3:42" outlineLevel="2" x14ac:dyDescent="0.2">
      <c r="C5373" s="119" t="s">
        <v>152</v>
      </c>
      <c r="D5373" s="119" t="s">
        <v>152</v>
      </c>
      <c r="F5373" s="783" t="s">
        <v>57</v>
      </c>
      <c r="G5373" s="83"/>
      <c r="H5373" s="798" t="s">
        <v>11</v>
      </c>
      <c r="I5373" s="799"/>
      <c r="J5373" s="83"/>
      <c r="K5373" s="736"/>
      <c r="L5373" s="83"/>
      <c r="M5373" s="83"/>
      <c r="N5373" s="83"/>
      <c r="O5373" s="83"/>
      <c r="P5373" s="83"/>
      <c r="Q5373" s="143" t="s">
        <v>110</v>
      </c>
      <c r="R5373" s="304">
        <v>0</v>
      </c>
      <c r="S5373" s="305">
        <v>0</v>
      </c>
      <c r="T5373" s="305">
        <v>0</v>
      </c>
      <c r="U5373" s="305">
        <v>0</v>
      </c>
      <c r="V5373" s="305">
        <v>0</v>
      </c>
      <c r="W5373" s="306">
        <v>0</v>
      </c>
      <c r="X5373" s="305">
        <v>0</v>
      </c>
      <c r="Y5373" s="305">
        <v>0</v>
      </c>
      <c r="Z5373" s="305">
        <v>0</v>
      </c>
      <c r="AA5373" s="305">
        <v>0</v>
      </c>
      <c r="AB5373" s="307">
        <v>0</v>
      </c>
      <c r="AC5373" s="307">
        <v>0</v>
      </c>
      <c r="AD5373" s="307">
        <v>0</v>
      </c>
      <c r="AE5373" s="307">
        <v>0</v>
      </c>
      <c r="AF5373" s="307">
        <v>0</v>
      </c>
      <c r="AG5373" s="307">
        <v>0</v>
      </c>
      <c r="AH5373" s="362">
        <v>0</v>
      </c>
      <c r="AI5373" s="362">
        <v>0</v>
      </c>
      <c r="AK5373" s="199"/>
      <c r="AM5373" s="11"/>
      <c r="AN5373" s="15"/>
      <c r="AO5373" s="11"/>
      <c r="AP5373" s="11"/>
    </row>
    <row r="5374" spans="3:42" outlineLevel="2" x14ac:dyDescent="0.2">
      <c r="C5374" s="119" t="s">
        <v>152</v>
      </c>
      <c r="D5374" s="119" t="s">
        <v>152</v>
      </c>
      <c r="F5374" s="12"/>
      <c r="H5374" s="164"/>
      <c r="K5374" s="164"/>
      <c r="Q5374" s="16"/>
      <c r="R5374" s="800">
        <v>0</v>
      </c>
      <c r="S5374" s="800">
        <v>0</v>
      </c>
      <c r="T5374" s="800">
        <v>0</v>
      </c>
      <c r="U5374" s="800">
        <v>0</v>
      </c>
      <c r="V5374" s="800">
        <v>0</v>
      </c>
      <c r="W5374" s="800">
        <v>0</v>
      </c>
      <c r="X5374" s="800">
        <v>0</v>
      </c>
      <c r="Y5374" s="800">
        <v>0</v>
      </c>
      <c r="Z5374" s="800">
        <v>0</v>
      </c>
      <c r="AA5374" s="800">
        <v>0</v>
      </c>
      <c r="AB5374" s="800">
        <v>0</v>
      </c>
      <c r="AC5374" s="800">
        <v>0</v>
      </c>
      <c r="AD5374" s="800">
        <v>0</v>
      </c>
      <c r="AE5374" s="800">
        <v>0</v>
      </c>
      <c r="AF5374" s="800">
        <v>0</v>
      </c>
      <c r="AG5374" s="800">
        <v>0</v>
      </c>
      <c r="AH5374" s="800">
        <v>0</v>
      </c>
      <c r="AI5374" s="800">
        <v>0</v>
      </c>
      <c r="AK5374" s="199"/>
      <c r="AM5374" s="11"/>
      <c r="AN5374" s="15"/>
      <c r="AO5374" s="11"/>
      <c r="AP5374" s="11"/>
    </row>
    <row r="5375" spans="3:42" outlineLevel="2" x14ac:dyDescent="0.2">
      <c r="C5375" s="119" t="s">
        <v>152</v>
      </c>
      <c r="D5375" s="119" t="s">
        <v>152</v>
      </c>
      <c r="F5375" s="794" t="s">
        <v>69</v>
      </c>
      <c r="AK5375" s="199"/>
      <c r="AM5375" s="11"/>
      <c r="AN5375" s="15"/>
      <c r="AO5375" s="11"/>
      <c r="AP5375" s="11"/>
    </row>
    <row r="5376" spans="3:42" outlineLevel="2" x14ac:dyDescent="0.2">
      <c r="C5376" s="119" t="s">
        <v>152</v>
      </c>
      <c r="D5376" s="119" t="s">
        <v>152</v>
      </c>
      <c r="F5376" s="761" t="s">
        <v>9</v>
      </c>
      <c r="G5376" s="75"/>
      <c r="H5376" s="796" t="s">
        <v>11</v>
      </c>
      <c r="I5376" s="801"/>
      <c r="J5376" s="75"/>
      <c r="K5376" s="741"/>
      <c r="L5376" s="75"/>
      <c r="M5376" s="75"/>
      <c r="N5376" s="75"/>
      <c r="O5376" s="75"/>
      <c r="P5376" s="75"/>
      <c r="Q5376" s="128" t="s">
        <v>110</v>
      </c>
      <c r="R5376" s="299">
        <v>0</v>
      </c>
      <c r="S5376" s="300">
        <v>0</v>
      </c>
      <c r="T5376" s="300">
        <v>0</v>
      </c>
      <c r="U5376" s="300">
        <v>0</v>
      </c>
      <c r="V5376" s="300">
        <v>0</v>
      </c>
      <c r="W5376" s="301">
        <v>0</v>
      </c>
      <c r="X5376" s="300">
        <v>0</v>
      </c>
      <c r="Y5376" s="300">
        <v>0</v>
      </c>
      <c r="Z5376" s="300">
        <v>0</v>
      </c>
      <c r="AA5376" s="300">
        <v>0</v>
      </c>
      <c r="AB5376" s="302">
        <v>0</v>
      </c>
      <c r="AC5376" s="302">
        <v>0</v>
      </c>
      <c r="AD5376" s="302">
        <v>0</v>
      </c>
      <c r="AE5376" s="302">
        <v>0</v>
      </c>
      <c r="AF5376" s="302">
        <v>0</v>
      </c>
      <c r="AG5376" s="302">
        <v>0</v>
      </c>
      <c r="AH5376" s="348">
        <v>0</v>
      </c>
      <c r="AI5376" s="348">
        <v>0</v>
      </c>
      <c r="AK5376" s="199"/>
      <c r="AM5376" s="11"/>
      <c r="AN5376" s="15"/>
      <c r="AO5376" s="11"/>
      <c r="AP5376" s="11"/>
    </row>
    <row r="5377" spans="3:42" outlineLevel="2" x14ac:dyDescent="0.2">
      <c r="C5377" s="119" t="s">
        <v>152</v>
      </c>
      <c r="D5377" s="119" t="s">
        <v>152</v>
      </c>
      <c r="F5377" s="767" t="s">
        <v>14</v>
      </c>
      <c r="H5377" s="797" t="s">
        <v>11</v>
      </c>
      <c r="K5377" s="164"/>
      <c r="Q5377" s="135" t="s">
        <v>110</v>
      </c>
      <c r="R5377" s="314">
        <v>0</v>
      </c>
      <c r="S5377" s="315">
        <v>0</v>
      </c>
      <c r="T5377" s="315">
        <v>0</v>
      </c>
      <c r="U5377" s="315">
        <v>0</v>
      </c>
      <c r="V5377" s="315">
        <v>0</v>
      </c>
      <c r="W5377" s="316">
        <v>0</v>
      </c>
      <c r="X5377" s="315">
        <v>0</v>
      </c>
      <c r="Y5377" s="315">
        <v>0</v>
      </c>
      <c r="Z5377" s="315">
        <v>0</v>
      </c>
      <c r="AA5377" s="315">
        <v>0</v>
      </c>
      <c r="AB5377" s="5">
        <v>0</v>
      </c>
      <c r="AC5377" s="5">
        <v>0</v>
      </c>
      <c r="AD5377" s="5">
        <v>0</v>
      </c>
      <c r="AE5377" s="5">
        <v>0</v>
      </c>
      <c r="AF5377" s="5">
        <v>0</v>
      </c>
      <c r="AG5377" s="5">
        <v>0</v>
      </c>
      <c r="AH5377" s="350">
        <v>0</v>
      </c>
      <c r="AI5377" s="350">
        <v>0</v>
      </c>
      <c r="AK5377" s="199"/>
      <c r="AM5377" s="11"/>
      <c r="AN5377" s="15"/>
      <c r="AO5377" s="11"/>
      <c r="AP5377" s="11"/>
    </row>
    <row r="5378" spans="3:42" outlineLevel="2" x14ac:dyDescent="0.2">
      <c r="C5378" s="119" t="s">
        <v>152</v>
      </c>
      <c r="D5378" s="119" t="s">
        <v>152</v>
      </c>
      <c r="F5378" s="783" t="s">
        <v>16</v>
      </c>
      <c r="G5378" s="83"/>
      <c r="H5378" s="798" t="s">
        <v>11</v>
      </c>
      <c r="I5378" s="799"/>
      <c r="J5378" s="83"/>
      <c r="K5378" s="736"/>
      <c r="L5378" s="83"/>
      <c r="M5378" s="83"/>
      <c r="N5378" s="83"/>
      <c r="O5378" s="83"/>
      <c r="P5378" s="83"/>
      <c r="Q5378" s="143" t="s">
        <v>110</v>
      </c>
      <c r="R5378" s="304">
        <v>0</v>
      </c>
      <c r="S5378" s="305">
        <v>0</v>
      </c>
      <c r="T5378" s="305">
        <v>0</v>
      </c>
      <c r="U5378" s="305">
        <v>0</v>
      </c>
      <c r="V5378" s="305">
        <v>0</v>
      </c>
      <c r="W5378" s="306">
        <v>0</v>
      </c>
      <c r="X5378" s="305">
        <v>0</v>
      </c>
      <c r="Y5378" s="305">
        <v>0</v>
      </c>
      <c r="Z5378" s="305">
        <v>0</v>
      </c>
      <c r="AA5378" s="305">
        <v>0</v>
      </c>
      <c r="AB5378" s="307">
        <v>0</v>
      </c>
      <c r="AC5378" s="307">
        <v>0</v>
      </c>
      <c r="AD5378" s="307">
        <v>0</v>
      </c>
      <c r="AE5378" s="307">
        <v>0</v>
      </c>
      <c r="AF5378" s="307">
        <v>0</v>
      </c>
      <c r="AG5378" s="307">
        <v>0</v>
      </c>
      <c r="AH5378" s="362">
        <v>0</v>
      </c>
      <c r="AI5378" s="362">
        <v>0</v>
      </c>
      <c r="AK5378" s="199"/>
      <c r="AM5378" s="11"/>
      <c r="AN5378" s="15"/>
      <c r="AO5378" s="11"/>
      <c r="AP5378" s="11"/>
    </row>
    <row r="5379" spans="3:42" outlineLevel="2" x14ac:dyDescent="0.2">
      <c r="C5379" s="119" t="s">
        <v>152</v>
      </c>
      <c r="D5379" s="119" t="s">
        <v>152</v>
      </c>
      <c r="F5379" s="12"/>
      <c r="H5379" s="797"/>
      <c r="K5379" s="164"/>
      <c r="Q5379" s="16"/>
      <c r="R5379" s="800">
        <v>0</v>
      </c>
      <c r="S5379" s="800">
        <v>0</v>
      </c>
      <c r="T5379" s="800">
        <v>0</v>
      </c>
      <c r="U5379" s="800">
        <v>0</v>
      </c>
      <c r="V5379" s="800">
        <v>0</v>
      </c>
      <c r="W5379" s="800">
        <v>0</v>
      </c>
      <c r="X5379" s="800">
        <v>0</v>
      </c>
      <c r="Y5379" s="800">
        <v>0</v>
      </c>
      <c r="Z5379" s="800">
        <v>0</v>
      </c>
      <c r="AA5379" s="800">
        <v>0</v>
      </c>
      <c r="AB5379" s="800">
        <v>0</v>
      </c>
      <c r="AC5379" s="800">
        <v>0</v>
      </c>
      <c r="AD5379" s="800">
        <v>0</v>
      </c>
      <c r="AE5379" s="800">
        <v>0</v>
      </c>
      <c r="AF5379" s="800">
        <v>0</v>
      </c>
      <c r="AG5379" s="800">
        <v>0</v>
      </c>
      <c r="AH5379" s="800">
        <v>0</v>
      </c>
      <c r="AI5379" s="800">
        <v>0</v>
      </c>
      <c r="AK5379" s="199"/>
      <c r="AM5379" s="11"/>
      <c r="AN5379" s="15"/>
      <c r="AO5379" s="11"/>
      <c r="AP5379" s="11"/>
    </row>
    <row r="5380" spans="3:42" outlineLevel="2" x14ac:dyDescent="0.2">
      <c r="C5380" s="119" t="s">
        <v>152</v>
      </c>
      <c r="D5380" s="119" t="s">
        <v>152</v>
      </c>
      <c r="F5380" s="794" t="s">
        <v>616</v>
      </c>
      <c r="AK5380" s="199"/>
      <c r="AM5380" s="11"/>
      <c r="AN5380" s="15"/>
      <c r="AO5380" s="11"/>
      <c r="AP5380" s="11"/>
    </row>
    <row r="5381" spans="3:42" outlineLevel="2" x14ac:dyDescent="0.2">
      <c r="C5381" s="119" t="s">
        <v>152</v>
      </c>
      <c r="D5381" s="119" t="s">
        <v>152</v>
      </c>
      <c r="F5381" s="761" t="s">
        <v>48</v>
      </c>
      <c r="G5381" s="75"/>
      <c r="H5381" s="796" t="s">
        <v>11</v>
      </c>
      <c r="I5381" s="228" t="s">
        <v>617</v>
      </c>
      <c r="J5381" s="75"/>
      <c r="K5381" s="741"/>
      <c r="L5381" s="75"/>
      <c r="M5381" s="75"/>
      <c r="N5381" s="75"/>
      <c r="O5381" s="75"/>
      <c r="P5381" s="75"/>
      <c r="Q5381" s="128" t="s">
        <v>110</v>
      </c>
      <c r="R5381" s="299">
        <v>0</v>
      </c>
      <c r="S5381" s="300">
        <v>0</v>
      </c>
      <c r="T5381" s="300">
        <v>0</v>
      </c>
      <c r="U5381" s="300">
        <v>0</v>
      </c>
      <c r="V5381" s="300">
        <v>0</v>
      </c>
      <c r="W5381" s="301">
        <v>0</v>
      </c>
      <c r="X5381" s="300">
        <v>0</v>
      </c>
      <c r="Y5381" s="300">
        <v>0</v>
      </c>
      <c r="Z5381" s="300">
        <v>0</v>
      </c>
      <c r="AA5381" s="300">
        <v>0</v>
      </c>
      <c r="AB5381" s="302">
        <v>0</v>
      </c>
      <c r="AC5381" s="302">
        <v>0</v>
      </c>
      <c r="AD5381" s="302">
        <v>0</v>
      </c>
      <c r="AE5381" s="302">
        <v>0</v>
      </c>
      <c r="AF5381" s="302">
        <v>0</v>
      </c>
      <c r="AG5381" s="302">
        <v>0</v>
      </c>
      <c r="AH5381" s="348">
        <v>0</v>
      </c>
      <c r="AI5381" s="348">
        <v>0</v>
      </c>
      <c r="AK5381" s="199"/>
      <c r="AM5381" s="11"/>
      <c r="AN5381" s="15"/>
      <c r="AO5381" s="11"/>
      <c r="AP5381" s="11"/>
    </row>
    <row r="5382" spans="3:42" outlineLevel="2" x14ac:dyDescent="0.2">
      <c r="C5382" s="119" t="s">
        <v>152</v>
      </c>
      <c r="D5382" s="119" t="s">
        <v>152</v>
      </c>
      <c r="F5382" s="767" t="s">
        <v>55</v>
      </c>
      <c r="H5382" s="797" t="s">
        <v>11</v>
      </c>
      <c r="I5382" s="234" t="s">
        <v>617</v>
      </c>
      <c r="K5382" s="164"/>
      <c r="Q5382" s="135" t="s">
        <v>110</v>
      </c>
      <c r="R5382" s="314">
        <v>0</v>
      </c>
      <c r="S5382" s="315">
        <v>0</v>
      </c>
      <c r="T5382" s="315">
        <v>0</v>
      </c>
      <c r="U5382" s="315">
        <v>0</v>
      </c>
      <c r="V5382" s="315">
        <v>0</v>
      </c>
      <c r="W5382" s="316">
        <v>0</v>
      </c>
      <c r="X5382" s="315">
        <v>0</v>
      </c>
      <c r="Y5382" s="315">
        <v>0</v>
      </c>
      <c r="Z5382" s="315">
        <v>0</v>
      </c>
      <c r="AA5382" s="315">
        <v>0</v>
      </c>
      <c r="AB5382" s="5">
        <v>0</v>
      </c>
      <c r="AC5382" s="5">
        <v>0</v>
      </c>
      <c r="AD5382" s="5">
        <v>0</v>
      </c>
      <c r="AE5382" s="5">
        <v>0</v>
      </c>
      <c r="AF5382" s="5">
        <v>0</v>
      </c>
      <c r="AG5382" s="5">
        <v>0</v>
      </c>
      <c r="AH5382" s="350">
        <v>0</v>
      </c>
      <c r="AI5382" s="350">
        <v>0</v>
      </c>
      <c r="AK5382" s="199"/>
      <c r="AM5382" s="11"/>
      <c r="AN5382" s="15"/>
      <c r="AO5382" s="11"/>
      <c r="AP5382" s="11"/>
    </row>
    <row r="5383" spans="3:42" outlineLevel="2" x14ac:dyDescent="0.2">
      <c r="C5383" s="119" t="s">
        <v>152</v>
      </c>
      <c r="D5383" s="119" t="s">
        <v>152</v>
      </c>
      <c r="F5383" s="783" t="s">
        <v>57</v>
      </c>
      <c r="G5383" s="83"/>
      <c r="H5383" s="798" t="s">
        <v>11</v>
      </c>
      <c r="I5383" s="240" t="s">
        <v>617</v>
      </c>
      <c r="J5383" s="83"/>
      <c r="K5383" s="736"/>
      <c r="L5383" s="83"/>
      <c r="M5383" s="83"/>
      <c r="N5383" s="83"/>
      <c r="O5383" s="83"/>
      <c r="P5383" s="83"/>
      <c r="Q5383" s="143" t="s">
        <v>110</v>
      </c>
      <c r="R5383" s="304">
        <v>0</v>
      </c>
      <c r="S5383" s="305">
        <v>0</v>
      </c>
      <c r="T5383" s="305">
        <v>0</v>
      </c>
      <c r="U5383" s="305">
        <v>0</v>
      </c>
      <c r="V5383" s="305">
        <v>0</v>
      </c>
      <c r="W5383" s="306">
        <v>0</v>
      </c>
      <c r="X5383" s="305">
        <v>0</v>
      </c>
      <c r="Y5383" s="305">
        <v>0</v>
      </c>
      <c r="Z5383" s="305">
        <v>0</v>
      </c>
      <c r="AA5383" s="305">
        <v>0</v>
      </c>
      <c r="AB5383" s="307">
        <v>0</v>
      </c>
      <c r="AC5383" s="307">
        <v>0</v>
      </c>
      <c r="AD5383" s="307">
        <v>0</v>
      </c>
      <c r="AE5383" s="307">
        <v>0</v>
      </c>
      <c r="AF5383" s="307">
        <v>0</v>
      </c>
      <c r="AG5383" s="307">
        <v>0</v>
      </c>
      <c r="AH5383" s="362">
        <v>0</v>
      </c>
      <c r="AI5383" s="362">
        <v>0</v>
      </c>
      <c r="AK5383" s="199"/>
      <c r="AM5383" s="11"/>
      <c r="AN5383" s="15"/>
      <c r="AO5383" s="11"/>
      <c r="AP5383" s="11"/>
    </row>
    <row r="5384" spans="3:42" outlineLevel="2" x14ac:dyDescent="0.2">
      <c r="C5384" s="119" t="s">
        <v>152</v>
      </c>
      <c r="D5384" s="119" t="s">
        <v>152</v>
      </c>
      <c r="F5384" s="802" t="s">
        <v>626</v>
      </c>
      <c r="R5384" s="800">
        <v>0</v>
      </c>
      <c r="S5384" s="800">
        <v>0</v>
      </c>
      <c r="T5384" s="800">
        <v>0</v>
      </c>
      <c r="U5384" s="800">
        <v>0</v>
      </c>
      <c r="V5384" s="800">
        <v>0</v>
      </c>
      <c r="W5384" s="800">
        <v>0</v>
      </c>
      <c r="X5384" s="800">
        <v>0</v>
      </c>
      <c r="Y5384" s="800">
        <v>0</v>
      </c>
      <c r="Z5384" s="800">
        <v>0</v>
      </c>
      <c r="AA5384" s="800">
        <v>0</v>
      </c>
      <c r="AB5384" s="800">
        <v>0</v>
      </c>
      <c r="AC5384" s="800">
        <v>0</v>
      </c>
      <c r="AD5384" s="800">
        <v>0</v>
      </c>
      <c r="AE5384" s="800">
        <v>0</v>
      </c>
      <c r="AF5384" s="800">
        <v>0</v>
      </c>
      <c r="AG5384" s="800">
        <v>0</v>
      </c>
      <c r="AH5384" s="800">
        <v>0</v>
      </c>
      <c r="AI5384" s="800">
        <v>0</v>
      </c>
      <c r="AK5384" s="199"/>
      <c r="AM5384" s="11"/>
      <c r="AN5384" s="15"/>
      <c r="AO5384" s="11"/>
      <c r="AP5384" s="11"/>
    </row>
    <row r="5385" spans="3:42" outlineLevel="2" x14ac:dyDescent="0.2">
      <c r="C5385" s="119" t="s">
        <v>152</v>
      </c>
      <c r="D5385" s="119" t="s">
        <v>152</v>
      </c>
      <c r="R5385" s="5"/>
      <c r="S5385" s="5"/>
      <c r="T5385" s="5"/>
      <c r="U5385" s="5"/>
      <c r="V5385" s="5"/>
      <c r="W5385" s="5"/>
      <c r="X5385" s="5"/>
      <c r="Y5385" s="5"/>
      <c r="AK5385" s="199"/>
      <c r="AM5385" s="11"/>
      <c r="AN5385" s="15"/>
      <c r="AO5385" s="11"/>
      <c r="AP5385" s="11"/>
    </row>
    <row r="5386" spans="3:42" outlineLevel="2" x14ac:dyDescent="0.2">
      <c r="C5386" s="119" t="s">
        <v>152</v>
      </c>
      <c r="D5386" s="119" t="s">
        <v>152</v>
      </c>
      <c r="F5386" s="789" t="s">
        <v>627</v>
      </c>
      <c r="G5386" s="790"/>
      <c r="H5386" s="803"/>
      <c r="I5386" s="790"/>
      <c r="J5386" s="790"/>
      <c r="K5386" s="792"/>
      <c r="L5386" s="789"/>
      <c r="M5386" s="789"/>
      <c r="N5386" s="789"/>
      <c r="O5386" s="789"/>
      <c r="P5386" s="789"/>
      <c r="Q5386" s="792"/>
      <c r="R5386" s="793"/>
      <c r="S5386" s="793"/>
      <c r="T5386" s="793"/>
      <c r="U5386" s="793"/>
      <c r="V5386" s="793"/>
      <c r="W5386" s="793"/>
      <c r="X5386" s="793"/>
      <c r="Y5386" s="793"/>
      <c r="Z5386" s="793"/>
      <c r="AA5386" s="793"/>
      <c r="AB5386" s="793"/>
      <c r="AC5386" s="793"/>
      <c r="AD5386" s="793"/>
      <c r="AE5386" s="793"/>
      <c r="AF5386" s="793"/>
      <c r="AG5386" s="793"/>
      <c r="AH5386" s="789"/>
      <c r="AI5386" s="789"/>
      <c r="AK5386" s="199"/>
      <c r="AM5386" s="11"/>
      <c r="AN5386" s="15"/>
      <c r="AO5386" s="11"/>
      <c r="AP5386" s="11"/>
    </row>
    <row r="5387" spans="3:42" outlineLevel="2" x14ac:dyDescent="0.2">
      <c r="C5387" s="119" t="s">
        <v>152</v>
      </c>
      <c r="D5387" s="119" t="s">
        <v>152</v>
      </c>
      <c r="F5387" t="s">
        <v>620</v>
      </c>
      <c r="AK5387" s="199"/>
      <c r="AM5387" s="11"/>
      <c r="AN5387" s="15"/>
      <c r="AO5387" s="11"/>
      <c r="AP5387" s="11"/>
    </row>
    <row r="5388" spans="3:42" outlineLevel="2" x14ac:dyDescent="0.2">
      <c r="C5388" s="119" t="s">
        <v>152</v>
      </c>
      <c r="D5388" s="119" t="s">
        <v>152</v>
      </c>
      <c r="F5388" s="761" t="s">
        <v>48</v>
      </c>
      <c r="G5388" s="75"/>
      <c r="H5388" s="796" t="s">
        <v>628</v>
      </c>
      <c r="I5388" s="801"/>
      <c r="J5388" s="75"/>
      <c r="K5388" s="741"/>
      <c r="L5388" s="75"/>
      <c r="M5388" s="75"/>
      <c r="N5388" s="75"/>
      <c r="O5388" s="75"/>
      <c r="P5388" s="75"/>
      <c r="Q5388" s="128" t="s">
        <v>536</v>
      </c>
      <c r="R5388" s="804">
        <v>0</v>
      </c>
      <c r="S5388" s="805">
        <v>0</v>
      </c>
      <c r="T5388" s="805">
        <v>0</v>
      </c>
      <c r="U5388" s="805">
        <v>0</v>
      </c>
      <c r="V5388" s="805">
        <v>0</v>
      </c>
      <c r="W5388" s="806">
        <v>0</v>
      </c>
      <c r="X5388" s="805">
        <v>0</v>
      </c>
      <c r="Y5388" s="805">
        <v>0</v>
      </c>
      <c r="Z5388" s="805">
        <v>0</v>
      </c>
      <c r="AA5388" s="805">
        <v>0</v>
      </c>
      <c r="AB5388" s="805">
        <v>0</v>
      </c>
      <c r="AC5388" s="805">
        <v>0</v>
      </c>
      <c r="AD5388" s="805">
        <v>0</v>
      </c>
      <c r="AE5388" s="805">
        <v>0</v>
      </c>
      <c r="AF5388" s="805">
        <v>0</v>
      </c>
      <c r="AG5388" s="805">
        <v>0</v>
      </c>
      <c r="AH5388" s="808">
        <v>0</v>
      </c>
      <c r="AI5388" s="808">
        <v>0</v>
      </c>
      <c r="AK5388" s="199"/>
      <c r="AM5388" s="11"/>
      <c r="AN5388" s="15"/>
      <c r="AO5388" s="11"/>
      <c r="AP5388" s="11"/>
    </row>
    <row r="5389" spans="3:42" outlineLevel="2" x14ac:dyDescent="0.2">
      <c r="C5389" s="119" t="s">
        <v>152</v>
      </c>
      <c r="D5389" s="119" t="s">
        <v>152</v>
      </c>
      <c r="F5389" s="767" t="s">
        <v>55</v>
      </c>
      <c r="H5389" s="797" t="s">
        <v>628</v>
      </c>
      <c r="K5389" s="164"/>
      <c r="Q5389" s="135" t="s">
        <v>536</v>
      </c>
      <c r="R5389" s="809">
        <v>0</v>
      </c>
      <c r="S5389" s="810">
        <v>0</v>
      </c>
      <c r="T5389" s="810">
        <v>0</v>
      </c>
      <c r="U5389" s="810">
        <v>0</v>
      </c>
      <c r="V5389" s="810">
        <v>0</v>
      </c>
      <c r="W5389" s="811">
        <v>0</v>
      </c>
      <c r="X5389" s="810">
        <v>0</v>
      </c>
      <c r="Y5389" s="810">
        <v>0</v>
      </c>
      <c r="Z5389" s="810">
        <v>0</v>
      </c>
      <c r="AA5389" s="810">
        <v>0</v>
      </c>
      <c r="AB5389" s="810">
        <v>0</v>
      </c>
      <c r="AC5389" s="810">
        <v>0</v>
      </c>
      <c r="AD5389" s="810">
        <v>0</v>
      </c>
      <c r="AE5389" s="810">
        <v>0</v>
      </c>
      <c r="AF5389" s="810">
        <v>0</v>
      </c>
      <c r="AG5389" s="810">
        <v>0</v>
      </c>
      <c r="AH5389" s="812">
        <v>0</v>
      </c>
      <c r="AI5389" s="812">
        <v>0</v>
      </c>
      <c r="AK5389" s="199"/>
      <c r="AM5389" s="11"/>
      <c r="AN5389" s="15"/>
      <c r="AO5389" s="11"/>
      <c r="AP5389" s="11"/>
    </row>
    <row r="5390" spans="3:42" outlineLevel="2" x14ac:dyDescent="0.2">
      <c r="C5390" s="119" t="s">
        <v>152</v>
      </c>
      <c r="D5390" s="119" t="s">
        <v>152</v>
      </c>
      <c r="F5390" s="783" t="s">
        <v>57</v>
      </c>
      <c r="G5390" s="83"/>
      <c r="H5390" s="798" t="s">
        <v>628</v>
      </c>
      <c r="I5390" s="799"/>
      <c r="J5390" s="83"/>
      <c r="K5390" s="736"/>
      <c r="L5390" s="83"/>
      <c r="M5390" s="83"/>
      <c r="N5390" s="83"/>
      <c r="O5390" s="83"/>
      <c r="P5390" s="83"/>
      <c r="Q5390" s="143" t="s">
        <v>536</v>
      </c>
      <c r="R5390" s="813">
        <v>0</v>
      </c>
      <c r="S5390" s="814">
        <v>0</v>
      </c>
      <c r="T5390" s="814">
        <v>0</v>
      </c>
      <c r="U5390" s="814">
        <v>0</v>
      </c>
      <c r="V5390" s="814">
        <v>0</v>
      </c>
      <c r="W5390" s="815">
        <v>0</v>
      </c>
      <c r="X5390" s="814">
        <v>0</v>
      </c>
      <c r="Y5390" s="814">
        <v>0</v>
      </c>
      <c r="Z5390" s="814">
        <v>0</v>
      </c>
      <c r="AA5390" s="814">
        <v>0</v>
      </c>
      <c r="AB5390" s="814">
        <v>0</v>
      </c>
      <c r="AC5390" s="814">
        <v>0</v>
      </c>
      <c r="AD5390" s="814">
        <v>0</v>
      </c>
      <c r="AE5390" s="814">
        <v>0</v>
      </c>
      <c r="AF5390" s="814">
        <v>0</v>
      </c>
      <c r="AG5390" s="814">
        <v>0</v>
      </c>
      <c r="AH5390" s="816">
        <v>0</v>
      </c>
      <c r="AI5390" s="816">
        <v>0</v>
      </c>
      <c r="AK5390" s="199"/>
      <c r="AM5390" s="11"/>
      <c r="AN5390" s="15"/>
      <c r="AO5390" s="11"/>
      <c r="AP5390" s="11"/>
    </row>
    <row r="5391" spans="3:42" outlineLevel="2" x14ac:dyDescent="0.2">
      <c r="C5391" s="119" t="s">
        <v>152</v>
      </c>
      <c r="D5391" s="119" t="s">
        <v>152</v>
      </c>
      <c r="AK5391" s="199"/>
      <c r="AM5391" s="11"/>
      <c r="AN5391" s="15"/>
      <c r="AO5391" s="11"/>
      <c r="AP5391" s="11"/>
    </row>
    <row r="5392" spans="3:42" outlineLevel="1" x14ac:dyDescent="0.2">
      <c r="C5392" s="119" t="s">
        <v>152</v>
      </c>
      <c r="D5392" s="119" t="s">
        <v>152</v>
      </c>
      <c r="F5392" s="121" t="s">
        <v>629</v>
      </c>
      <c r="G5392" s="756"/>
      <c r="H5392" s="757"/>
      <c r="I5392" s="788"/>
      <c r="J5392" s="756"/>
      <c r="K5392" s="758"/>
      <c r="L5392" s="759"/>
      <c r="M5392" s="759"/>
      <c r="N5392" s="759"/>
      <c r="O5392" s="759"/>
      <c r="P5392" s="759"/>
      <c r="Q5392" s="758"/>
      <c r="R5392" s="760"/>
      <c r="S5392" s="760"/>
      <c r="T5392" s="760"/>
      <c r="U5392" s="760"/>
      <c r="V5392" s="760"/>
      <c r="W5392" s="760"/>
      <c r="X5392" s="760"/>
      <c r="Y5392" s="760"/>
      <c r="Z5392" s="760"/>
      <c r="AA5392" s="760"/>
      <c r="AB5392" s="760"/>
      <c r="AC5392" s="760"/>
      <c r="AD5392" s="760"/>
      <c r="AE5392" s="760"/>
      <c r="AF5392" s="760"/>
      <c r="AG5392" s="760"/>
      <c r="AH5392" s="759"/>
      <c r="AI5392" s="759"/>
      <c r="AK5392" s="199"/>
      <c r="AM5392" s="11"/>
      <c r="AN5392" s="15"/>
      <c r="AO5392" s="11"/>
      <c r="AP5392" s="11"/>
    </row>
    <row r="5393" spans="3:42" outlineLevel="2" x14ac:dyDescent="0.2">
      <c r="C5393" s="119" t="s">
        <v>152</v>
      </c>
      <c r="D5393" s="119" t="s">
        <v>152</v>
      </c>
      <c r="F5393" s="789" t="s">
        <v>630</v>
      </c>
      <c r="G5393" s="790"/>
      <c r="H5393" s="803"/>
      <c r="I5393" s="791"/>
      <c r="J5393" s="790"/>
      <c r="K5393" s="792"/>
      <c r="L5393" s="789"/>
      <c r="M5393" s="789"/>
      <c r="N5393" s="789"/>
      <c r="O5393" s="789"/>
      <c r="P5393" s="789"/>
      <c r="Q5393" s="792"/>
      <c r="R5393" s="793"/>
      <c r="S5393" s="793"/>
      <c r="T5393" s="793"/>
      <c r="U5393" s="793"/>
      <c r="V5393" s="793"/>
      <c r="W5393" s="793"/>
      <c r="X5393" s="793"/>
      <c r="Y5393" s="793"/>
      <c r="Z5393" s="793"/>
      <c r="AA5393" s="793"/>
      <c r="AB5393" s="793"/>
      <c r="AC5393" s="793"/>
      <c r="AD5393" s="793"/>
      <c r="AE5393" s="793"/>
      <c r="AF5393" s="793"/>
      <c r="AG5393" s="793"/>
      <c r="AH5393" s="789"/>
      <c r="AI5393" s="789"/>
      <c r="AK5393" s="199"/>
      <c r="AM5393" s="11"/>
      <c r="AN5393" s="15"/>
      <c r="AO5393" s="11"/>
      <c r="AP5393" s="11"/>
    </row>
    <row r="5394" spans="3:42" outlineLevel="2" x14ac:dyDescent="0.2">
      <c r="C5394" s="119" t="s">
        <v>152</v>
      </c>
      <c r="D5394" s="119" t="s">
        <v>152</v>
      </c>
      <c r="F5394" s="794" t="s">
        <v>610</v>
      </c>
      <c r="H5394" s="795"/>
      <c r="AK5394" s="199"/>
      <c r="AM5394" s="11"/>
      <c r="AN5394" s="15"/>
      <c r="AO5394" s="11"/>
      <c r="AP5394" s="11"/>
    </row>
    <row r="5395" spans="3:42" outlineLevel="2" x14ac:dyDescent="0.2">
      <c r="C5395" s="119" t="s">
        <v>152</v>
      </c>
      <c r="D5395" s="119" t="s">
        <v>152</v>
      </c>
      <c r="F5395" s="761" t="s">
        <v>62</v>
      </c>
      <c r="G5395" s="75"/>
      <c r="H5395" s="796" t="s">
        <v>580</v>
      </c>
      <c r="I5395" s="796" t="s">
        <v>611</v>
      </c>
      <c r="J5395" s="75"/>
      <c r="K5395" s="741"/>
      <c r="L5395" s="75"/>
      <c r="M5395" s="75"/>
      <c r="N5395" s="75"/>
      <c r="O5395" s="75"/>
      <c r="P5395" s="75"/>
      <c r="Q5395" s="128" t="s">
        <v>110</v>
      </c>
      <c r="R5395" s="299">
        <v>0</v>
      </c>
      <c r="S5395" s="300">
        <v>0</v>
      </c>
      <c r="T5395" s="300">
        <v>0</v>
      </c>
      <c r="U5395" s="300">
        <v>0</v>
      </c>
      <c r="V5395" s="300">
        <v>0</v>
      </c>
      <c r="W5395" s="301">
        <v>0</v>
      </c>
      <c r="X5395" s="300">
        <v>0</v>
      </c>
      <c r="Y5395" s="300">
        <v>0</v>
      </c>
      <c r="Z5395" s="300">
        <v>0</v>
      </c>
      <c r="AA5395" s="300">
        <v>0</v>
      </c>
      <c r="AB5395" s="302">
        <v>0</v>
      </c>
      <c r="AC5395" s="302">
        <v>0</v>
      </c>
      <c r="AD5395" s="302">
        <v>0</v>
      </c>
      <c r="AE5395" s="302">
        <v>0</v>
      </c>
      <c r="AF5395" s="302">
        <v>0</v>
      </c>
      <c r="AG5395" s="302">
        <v>0</v>
      </c>
      <c r="AH5395" s="348">
        <v>0</v>
      </c>
      <c r="AI5395" s="348">
        <v>0</v>
      </c>
      <c r="AK5395" s="199"/>
      <c r="AM5395" s="11"/>
      <c r="AN5395" s="15"/>
      <c r="AO5395" s="11"/>
      <c r="AP5395" s="11"/>
    </row>
    <row r="5396" spans="3:42" outlineLevel="2" x14ac:dyDescent="0.2">
      <c r="C5396" s="119" t="s">
        <v>152</v>
      </c>
      <c r="D5396" s="119" t="s">
        <v>152</v>
      </c>
      <c r="F5396" s="767" t="s">
        <v>188</v>
      </c>
      <c r="H5396" s="797" t="s">
        <v>580</v>
      </c>
      <c r="I5396" s="797" t="s">
        <v>612</v>
      </c>
      <c r="K5396" s="164"/>
      <c r="Q5396" s="135" t="s">
        <v>110</v>
      </c>
      <c r="R5396" s="314">
        <v>0</v>
      </c>
      <c r="S5396" s="315">
        <v>0</v>
      </c>
      <c r="T5396" s="315">
        <v>0</v>
      </c>
      <c r="U5396" s="315">
        <v>0</v>
      </c>
      <c r="V5396" s="315">
        <v>0</v>
      </c>
      <c r="W5396" s="316">
        <v>0</v>
      </c>
      <c r="X5396" s="315">
        <v>0</v>
      </c>
      <c r="Y5396" s="315">
        <v>0</v>
      </c>
      <c r="Z5396" s="315">
        <v>0</v>
      </c>
      <c r="AA5396" s="315">
        <v>0</v>
      </c>
      <c r="AB5396" s="5">
        <v>0</v>
      </c>
      <c r="AC5396" s="5">
        <v>0</v>
      </c>
      <c r="AD5396" s="5">
        <v>0</v>
      </c>
      <c r="AE5396" s="5">
        <v>0</v>
      </c>
      <c r="AF5396" s="5">
        <v>0</v>
      </c>
      <c r="AG5396" s="5">
        <v>0</v>
      </c>
      <c r="AH5396" s="350">
        <v>0</v>
      </c>
      <c r="AI5396" s="350">
        <v>0</v>
      </c>
      <c r="AK5396" s="199"/>
      <c r="AM5396" s="11"/>
      <c r="AN5396" s="15"/>
      <c r="AO5396" s="11"/>
      <c r="AP5396" s="11"/>
    </row>
    <row r="5397" spans="3:42" outlineLevel="2" x14ac:dyDescent="0.2">
      <c r="C5397" s="119" t="s">
        <v>152</v>
      </c>
      <c r="D5397" s="119" t="s">
        <v>152</v>
      </c>
      <c r="F5397" s="767" t="s">
        <v>613</v>
      </c>
      <c r="H5397" s="797" t="s">
        <v>580</v>
      </c>
      <c r="I5397" s="234" t="s">
        <v>614</v>
      </c>
      <c r="K5397" s="164"/>
      <c r="Q5397" s="135" t="s">
        <v>110</v>
      </c>
      <c r="R5397" s="314">
        <v>0</v>
      </c>
      <c r="S5397" s="315">
        <v>0</v>
      </c>
      <c r="T5397" s="315">
        <v>0</v>
      </c>
      <c r="U5397" s="315">
        <v>0</v>
      </c>
      <c r="V5397" s="315">
        <v>0</v>
      </c>
      <c r="W5397" s="316">
        <v>0</v>
      </c>
      <c r="X5397" s="315">
        <v>0</v>
      </c>
      <c r="Y5397" s="315">
        <v>0</v>
      </c>
      <c r="Z5397" s="315">
        <v>0</v>
      </c>
      <c r="AA5397" s="315">
        <v>0</v>
      </c>
      <c r="AB5397" s="5">
        <v>0</v>
      </c>
      <c r="AC5397" s="5">
        <v>0</v>
      </c>
      <c r="AD5397" s="5">
        <v>0</v>
      </c>
      <c r="AE5397" s="5">
        <v>0</v>
      </c>
      <c r="AF5397" s="5">
        <v>0</v>
      </c>
      <c r="AG5397" s="5">
        <v>0</v>
      </c>
      <c r="AH5397" s="350">
        <v>0</v>
      </c>
      <c r="AI5397" s="350">
        <v>0</v>
      </c>
      <c r="AK5397" s="199"/>
      <c r="AM5397" s="11"/>
      <c r="AN5397" s="15"/>
      <c r="AO5397" s="11"/>
      <c r="AP5397" s="11"/>
    </row>
    <row r="5398" spans="3:42" outlineLevel="2" x14ac:dyDescent="0.2">
      <c r="C5398" s="119" t="s">
        <v>152</v>
      </c>
      <c r="D5398" s="119" t="s">
        <v>152</v>
      </c>
      <c r="F5398" s="783" t="s">
        <v>57</v>
      </c>
      <c r="G5398" s="83"/>
      <c r="H5398" s="798" t="s">
        <v>580</v>
      </c>
      <c r="I5398" s="799"/>
      <c r="J5398" s="83"/>
      <c r="K5398" s="736"/>
      <c r="L5398" s="83"/>
      <c r="M5398" s="83"/>
      <c r="N5398" s="83"/>
      <c r="O5398" s="83"/>
      <c r="P5398" s="83"/>
      <c r="Q5398" s="143" t="s">
        <v>110</v>
      </c>
      <c r="R5398" s="304">
        <v>0</v>
      </c>
      <c r="S5398" s="305">
        <v>0</v>
      </c>
      <c r="T5398" s="305">
        <v>0</v>
      </c>
      <c r="U5398" s="305">
        <v>0</v>
      </c>
      <c r="V5398" s="305">
        <v>0</v>
      </c>
      <c r="W5398" s="306">
        <v>0</v>
      </c>
      <c r="X5398" s="305">
        <v>0</v>
      </c>
      <c r="Y5398" s="305">
        <v>0</v>
      </c>
      <c r="Z5398" s="305">
        <v>0</v>
      </c>
      <c r="AA5398" s="305">
        <v>0</v>
      </c>
      <c r="AB5398" s="307">
        <v>0</v>
      </c>
      <c r="AC5398" s="307">
        <v>0</v>
      </c>
      <c r="AD5398" s="307">
        <v>0</v>
      </c>
      <c r="AE5398" s="307">
        <v>0</v>
      </c>
      <c r="AF5398" s="307">
        <v>0</v>
      </c>
      <c r="AG5398" s="307">
        <v>0</v>
      </c>
      <c r="AH5398" s="362">
        <v>0</v>
      </c>
      <c r="AI5398" s="362">
        <v>0</v>
      </c>
      <c r="AK5398" s="199"/>
      <c r="AM5398" s="11"/>
      <c r="AN5398" s="15"/>
      <c r="AO5398" s="11"/>
      <c r="AP5398" s="11"/>
    </row>
    <row r="5399" spans="3:42" outlineLevel="2" x14ac:dyDescent="0.2">
      <c r="C5399" s="119" t="s">
        <v>152</v>
      </c>
      <c r="D5399" s="119" t="s">
        <v>152</v>
      </c>
      <c r="F5399" s="12"/>
      <c r="H5399" s="234"/>
      <c r="K5399" s="164"/>
      <c r="Q5399" s="16"/>
      <c r="R5399" s="800">
        <v>0</v>
      </c>
      <c r="S5399" s="800">
        <v>0</v>
      </c>
      <c r="T5399" s="800">
        <v>0</v>
      </c>
      <c r="U5399" s="800">
        <v>0</v>
      </c>
      <c r="V5399" s="800">
        <v>0</v>
      </c>
      <c r="W5399" s="800">
        <v>0</v>
      </c>
      <c r="X5399" s="800">
        <v>0</v>
      </c>
      <c r="Y5399" s="800">
        <v>0</v>
      </c>
      <c r="Z5399" s="800">
        <v>0</v>
      </c>
      <c r="AA5399" s="800">
        <v>0</v>
      </c>
      <c r="AB5399" s="800">
        <v>0</v>
      </c>
      <c r="AC5399" s="800">
        <v>0</v>
      </c>
      <c r="AD5399" s="800">
        <v>0</v>
      </c>
      <c r="AE5399" s="800">
        <v>0</v>
      </c>
      <c r="AF5399" s="800">
        <v>0</v>
      </c>
      <c r="AG5399" s="800">
        <v>0</v>
      </c>
      <c r="AH5399" s="800">
        <v>0</v>
      </c>
      <c r="AI5399" s="800">
        <v>0</v>
      </c>
      <c r="AK5399" s="199"/>
      <c r="AM5399" s="11"/>
      <c r="AN5399" s="15"/>
      <c r="AO5399" s="11"/>
      <c r="AP5399" s="11"/>
    </row>
    <row r="5400" spans="3:42" outlineLevel="2" x14ac:dyDescent="0.2">
      <c r="C5400" s="119" t="s">
        <v>152</v>
      </c>
      <c r="D5400" s="119" t="s">
        <v>152</v>
      </c>
      <c r="F5400" s="794" t="s">
        <v>615</v>
      </c>
      <c r="AK5400" s="199"/>
      <c r="AM5400" s="11"/>
      <c r="AN5400" s="15"/>
      <c r="AO5400" s="11"/>
      <c r="AP5400" s="11"/>
    </row>
    <row r="5401" spans="3:42" outlineLevel="2" x14ac:dyDescent="0.2">
      <c r="C5401" s="119" t="s">
        <v>152</v>
      </c>
      <c r="D5401" s="119" t="s">
        <v>152</v>
      </c>
      <c r="F5401" s="761" t="s">
        <v>48</v>
      </c>
      <c r="G5401" s="75"/>
      <c r="H5401" s="796" t="s">
        <v>580</v>
      </c>
      <c r="I5401" s="801"/>
      <c r="J5401" s="75"/>
      <c r="K5401" s="741"/>
      <c r="L5401" s="75"/>
      <c r="M5401" s="75"/>
      <c r="N5401" s="75"/>
      <c r="O5401" s="75"/>
      <c r="P5401" s="75"/>
      <c r="Q5401" s="128" t="s">
        <v>110</v>
      </c>
      <c r="R5401" s="299">
        <v>0</v>
      </c>
      <c r="S5401" s="300">
        <v>0</v>
      </c>
      <c r="T5401" s="300">
        <v>0</v>
      </c>
      <c r="U5401" s="300">
        <v>0</v>
      </c>
      <c r="V5401" s="300">
        <v>0</v>
      </c>
      <c r="W5401" s="301">
        <v>0</v>
      </c>
      <c r="X5401" s="300">
        <v>0</v>
      </c>
      <c r="Y5401" s="300">
        <v>0</v>
      </c>
      <c r="Z5401" s="300">
        <v>0</v>
      </c>
      <c r="AA5401" s="300">
        <v>0</v>
      </c>
      <c r="AB5401" s="302">
        <v>0</v>
      </c>
      <c r="AC5401" s="302">
        <v>0</v>
      </c>
      <c r="AD5401" s="302">
        <v>0</v>
      </c>
      <c r="AE5401" s="302">
        <v>0</v>
      </c>
      <c r="AF5401" s="302">
        <v>0</v>
      </c>
      <c r="AG5401" s="302">
        <v>0</v>
      </c>
      <c r="AH5401" s="348">
        <v>0</v>
      </c>
      <c r="AI5401" s="348">
        <v>0</v>
      </c>
      <c r="AK5401" s="199"/>
      <c r="AM5401" s="11"/>
      <c r="AN5401" s="15"/>
      <c r="AO5401" s="11"/>
      <c r="AP5401" s="11"/>
    </row>
    <row r="5402" spans="3:42" outlineLevel="2" x14ac:dyDescent="0.2">
      <c r="C5402" s="119" t="s">
        <v>152</v>
      </c>
      <c r="D5402" s="119" t="s">
        <v>152</v>
      </c>
      <c r="F5402" s="767" t="s">
        <v>55</v>
      </c>
      <c r="H5402" s="797" t="s">
        <v>580</v>
      </c>
      <c r="K5402" s="164"/>
      <c r="Q5402" s="135" t="s">
        <v>110</v>
      </c>
      <c r="R5402" s="314">
        <v>0</v>
      </c>
      <c r="S5402" s="315">
        <v>0</v>
      </c>
      <c r="T5402" s="315">
        <v>0</v>
      </c>
      <c r="U5402" s="315">
        <v>0</v>
      </c>
      <c r="V5402" s="315">
        <v>0</v>
      </c>
      <c r="W5402" s="316">
        <v>0</v>
      </c>
      <c r="X5402" s="315">
        <v>0</v>
      </c>
      <c r="Y5402" s="315">
        <v>0</v>
      </c>
      <c r="Z5402" s="315">
        <v>0</v>
      </c>
      <c r="AA5402" s="315">
        <v>0</v>
      </c>
      <c r="AB5402" s="5">
        <v>0</v>
      </c>
      <c r="AC5402" s="5">
        <v>0</v>
      </c>
      <c r="AD5402" s="5">
        <v>0</v>
      </c>
      <c r="AE5402" s="5">
        <v>0</v>
      </c>
      <c r="AF5402" s="5">
        <v>0</v>
      </c>
      <c r="AG5402" s="5">
        <v>0</v>
      </c>
      <c r="AH5402" s="350">
        <v>0</v>
      </c>
      <c r="AI5402" s="350">
        <v>0</v>
      </c>
      <c r="AK5402" s="199"/>
      <c r="AM5402" s="11"/>
      <c r="AN5402" s="15"/>
      <c r="AO5402" s="11"/>
      <c r="AP5402" s="11"/>
    </row>
    <row r="5403" spans="3:42" outlineLevel="2" x14ac:dyDescent="0.2">
      <c r="C5403" s="119" t="s">
        <v>152</v>
      </c>
      <c r="D5403" s="119" t="s">
        <v>152</v>
      </c>
      <c r="F5403" s="783" t="s">
        <v>57</v>
      </c>
      <c r="G5403" s="83"/>
      <c r="H5403" s="798" t="s">
        <v>580</v>
      </c>
      <c r="I5403" s="799"/>
      <c r="J5403" s="83"/>
      <c r="K5403" s="736"/>
      <c r="L5403" s="83"/>
      <c r="M5403" s="83"/>
      <c r="N5403" s="83"/>
      <c r="O5403" s="83"/>
      <c r="P5403" s="83"/>
      <c r="Q5403" s="143" t="s">
        <v>110</v>
      </c>
      <c r="R5403" s="304">
        <v>0</v>
      </c>
      <c r="S5403" s="305">
        <v>0</v>
      </c>
      <c r="T5403" s="305">
        <v>0</v>
      </c>
      <c r="U5403" s="305">
        <v>0</v>
      </c>
      <c r="V5403" s="305">
        <v>0</v>
      </c>
      <c r="W5403" s="306">
        <v>0</v>
      </c>
      <c r="X5403" s="305">
        <v>0</v>
      </c>
      <c r="Y5403" s="305">
        <v>0</v>
      </c>
      <c r="Z5403" s="305">
        <v>0</v>
      </c>
      <c r="AA5403" s="305">
        <v>0</v>
      </c>
      <c r="AB5403" s="307">
        <v>0</v>
      </c>
      <c r="AC5403" s="307">
        <v>0</v>
      </c>
      <c r="AD5403" s="307">
        <v>0</v>
      </c>
      <c r="AE5403" s="307">
        <v>0</v>
      </c>
      <c r="AF5403" s="307">
        <v>0</v>
      </c>
      <c r="AG5403" s="307">
        <v>0</v>
      </c>
      <c r="AH5403" s="362">
        <v>0</v>
      </c>
      <c r="AI5403" s="362">
        <v>0</v>
      </c>
      <c r="AK5403" s="199"/>
      <c r="AM5403" s="11"/>
      <c r="AN5403" s="15"/>
      <c r="AO5403" s="11"/>
      <c r="AP5403" s="11"/>
    </row>
    <row r="5404" spans="3:42" outlineLevel="2" x14ac:dyDescent="0.2">
      <c r="C5404" s="119" t="s">
        <v>152</v>
      </c>
      <c r="D5404" s="119" t="s">
        <v>152</v>
      </c>
      <c r="F5404" s="12"/>
      <c r="H5404" s="164"/>
      <c r="K5404" s="164"/>
      <c r="Q5404" s="16"/>
      <c r="R5404" s="800">
        <v>0</v>
      </c>
      <c r="S5404" s="800">
        <v>0</v>
      </c>
      <c r="T5404" s="800">
        <v>0</v>
      </c>
      <c r="U5404" s="800">
        <v>0</v>
      </c>
      <c r="V5404" s="800">
        <v>0</v>
      </c>
      <c r="W5404" s="800">
        <v>0</v>
      </c>
      <c r="X5404" s="800">
        <v>0</v>
      </c>
      <c r="Y5404" s="800">
        <v>0</v>
      </c>
      <c r="Z5404" s="800">
        <v>0</v>
      </c>
      <c r="AA5404" s="800">
        <v>0</v>
      </c>
      <c r="AB5404" s="800">
        <v>0</v>
      </c>
      <c r="AC5404" s="800">
        <v>0</v>
      </c>
      <c r="AD5404" s="800">
        <v>0</v>
      </c>
      <c r="AE5404" s="800">
        <v>0</v>
      </c>
      <c r="AF5404" s="800">
        <v>0</v>
      </c>
      <c r="AG5404" s="800">
        <v>0</v>
      </c>
      <c r="AH5404" s="800">
        <v>0</v>
      </c>
      <c r="AI5404" s="800">
        <v>0</v>
      </c>
      <c r="AK5404" s="199"/>
      <c r="AM5404" s="11"/>
      <c r="AN5404" s="15"/>
      <c r="AO5404" s="11"/>
      <c r="AP5404" s="11"/>
    </row>
    <row r="5405" spans="3:42" outlineLevel="2" x14ac:dyDescent="0.2">
      <c r="C5405" s="119" t="s">
        <v>152</v>
      </c>
      <c r="D5405" s="119" t="s">
        <v>152</v>
      </c>
      <c r="F5405" s="794" t="s">
        <v>69</v>
      </c>
      <c r="AK5405" s="199"/>
      <c r="AM5405" s="11"/>
      <c r="AN5405" s="15"/>
      <c r="AO5405" s="11"/>
      <c r="AP5405" s="11"/>
    </row>
    <row r="5406" spans="3:42" outlineLevel="2" x14ac:dyDescent="0.2">
      <c r="C5406" s="119" t="s">
        <v>152</v>
      </c>
      <c r="D5406" s="119" t="s">
        <v>152</v>
      </c>
      <c r="F5406" s="761" t="s">
        <v>9</v>
      </c>
      <c r="G5406" s="75"/>
      <c r="H5406" s="796" t="s">
        <v>580</v>
      </c>
      <c r="I5406" s="801"/>
      <c r="J5406" s="75"/>
      <c r="K5406" s="741"/>
      <c r="L5406" s="75"/>
      <c r="M5406" s="75"/>
      <c r="N5406" s="75"/>
      <c r="O5406" s="75"/>
      <c r="P5406" s="75"/>
      <c r="Q5406" s="128" t="s">
        <v>110</v>
      </c>
      <c r="R5406" s="299">
        <v>0</v>
      </c>
      <c r="S5406" s="300">
        <v>0</v>
      </c>
      <c r="T5406" s="300">
        <v>0</v>
      </c>
      <c r="U5406" s="300">
        <v>0</v>
      </c>
      <c r="V5406" s="300">
        <v>0</v>
      </c>
      <c r="W5406" s="301">
        <v>0</v>
      </c>
      <c r="X5406" s="300">
        <v>0</v>
      </c>
      <c r="Y5406" s="300">
        <v>0</v>
      </c>
      <c r="Z5406" s="300">
        <v>0</v>
      </c>
      <c r="AA5406" s="300">
        <v>0</v>
      </c>
      <c r="AB5406" s="302">
        <v>0</v>
      </c>
      <c r="AC5406" s="302">
        <v>0</v>
      </c>
      <c r="AD5406" s="302">
        <v>0</v>
      </c>
      <c r="AE5406" s="302">
        <v>0</v>
      </c>
      <c r="AF5406" s="302">
        <v>0</v>
      </c>
      <c r="AG5406" s="302">
        <v>0</v>
      </c>
      <c r="AH5406" s="348">
        <v>0</v>
      </c>
      <c r="AI5406" s="348">
        <v>0</v>
      </c>
      <c r="AK5406" s="199"/>
      <c r="AM5406" s="11"/>
      <c r="AN5406" s="15"/>
      <c r="AO5406" s="11"/>
      <c r="AP5406" s="11"/>
    </row>
    <row r="5407" spans="3:42" outlineLevel="2" x14ac:dyDescent="0.2">
      <c r="C5407" s="119" t="s">
        <v>152</v>
      </c>
      <c r="D5407" s="119" t="s">
        <v>152</v>
      </c>
      <c r="F5407" s="767" t="s">
        <v>14</v>
      </c>
      <c r="H5407" s="797" t="s">
        <v>580</v>
      </c>
      <c r="K5407" s="164"/>
      <c r="Q5407" s="135" t="s">
        <v>110</v>
      </c>
      <c r="R5407" s="314">
        <v>0</v>
      </c>
      <c r="S5407" s="315">
        <v>0</v>
      </c>
      <c r="T5407" s="315">
        <v>0</v>
      </c>
      <c r="U5407" s="315">
        <v>0</v>
      </c>
      <c r="V5407" s="315">
        <v>0</v>
      </c>
      <c r="W5407" s="316">
        <v>0</v>
      </c>
      <c r="X5407" s="315">
        <v>0</v>
      </c>
      <c r="Y5407" s="315">
        <v>0</v>
      </c>
      <c r="Z5407" s="315">
        <v>0</v>
      </c>
      <c r="AA5407" s="315">
        <v>0</v>
      </c>
      <c r="AB5407" s="5">
        <v>0</v>
      </c>
      <c r="AC5407" s="5">
        <v>0</v>
      </c>
      <c r="AD5407" s="5">
        <v>0</v>
      </c>
      <c r="AE5407" s="5">
        <v>0</v>
      </c>
      <c r="AF5407" s="5">
        <v>0</v>
      </c>
      <c r="AG5407" s="5">
        <v>0</v>
      </c>
      <c r="AH5407" s="350">
        <v>0</v>
      </c>
      <c r="AI5407" s="350">
        <v>0</v>
      </c>
      <c r="AK5407" s="199"/>
      <c r="AM5407" s="11"/>
      <c r="AN5407" s="15"/>
      <c r="AO5407" s="11"/>
      <c r="AP5407" s="11"/>
    </row>
    <row r="5408" spans="3:42" outlineLevel="2" x14ac:dyDescent="0.2">
      <c r="C5408" s="119" t="s">
        <v>152</v>
      </c>
      <c r="D5408" s="119" t="s">
        <v>152</v>
      </c>
      <c r="F5408" s="783" t="s">
        <v>16</v>
      </c>
      <c r="G5408" s="83"/>
      <c r="H5408" s="798" t="s">
        <v>580</v>
      </c>
      <c r="I5408" s="799"/>
      <c r="J5408" s="83"/>
      <c r="K5408" s="736"/>
      <c r="L5408" s="83"/>
      <c r="M5408" s="83"/>
      <c r="N5408" s="83"/>
      <c r="O5408" s="83"/>
      <c r="P5408" s="83"/>
      <c r="Q5408" s="143" t="s">
        <v>110</v>
      </c>
      <c r="R5408" s="304">
        <v>0</v>
      </c>
      <c r="S5408" s="305">
        <v>0</v>
      </c>
      <c r="T5408" s="305">
        <v>0</v>
      </c>
      <c r="U5408" s="305">
        <v>0</v>
      </c>
      <c r="V5408" s="305">
        <v>0</v>
      </c>
      <c r="W5408" s="306">
        <v>0</v>
      </c>
      <c r="X5408" s="305">
        <v>0</v>
      </c>
      <c r="Y5408" s="305">
        <v>0</v>
      </c>
      <c r="Z5408" s="305">
        <v>0</v>
      </c>
      <c r="AA5408" s="305">
        <v>0</v>
      </c>
      <c r="AB5408" s="307">
        <v>0</v>
      </c>
      <c r="AC5408" s="307">
        <v>0</v>
      </c>
      <c r="AD5408" s="307">
        <v>0</v>
      </c>
      <c r="AE5408" s="307">
        <v>0</v>
      </c>
      <c r="AF5408" s="307">
        <v>0</v>
      </c>
      <c r="AG5408" s="307">
        <v>0</v>
      </c>
      <c r="AH5408" s="362">
        <v>0</v>
      </c>
      <c r="AI5408" s="362">
        <v>0</v>
      </c>
      <c r="AK5408" s="199"/>
      <c r="AM5408" s="11"/>
      <c r="AN5408" s="15"/>
      <c r="AO5408" s="11"/>
      <c r="AP5408" s="11"/>
    </row>
    <row r="5409" spans="3:42" outlineLevel="2" x14ac:dyDescent="0.2">
      <c r="C5409" s="119" t="s">
        <v>152</v>
      </c>
      <c r="D5409" s="119" t="s">
        <v>152</v>
      </c>
      <c r="F5409" s="12"/>
      <c r="H5409" s="797"/>
      <c r="K5409" s="164"/>
      <c r="Q5409" s="16"/>
      <c r="R5409" s="800">
        <v>0</v>
      </c>
      <c r="S5409" s="800">
        <v>0</v>
      </c>
      <c r="T5409" s="800">
        <v>0</v>
      </c>
      <c r="U5409" s="800">
        <v>0</v>
      </c>
      <c r="V5409" s="800">
        <v>0</v>
      </c>
      <c r="W5409" s="800">
        <v>0</v>
      </c>
      <c r="X5409" s="800">
        <v>0</v>
      </c>
      <c r="Y5409" s="800">
        <v>0</v>
      </c>
      <c r="Z5409" s="800">
        <v>0</v>
      </c>
      <c r="AA5409" s="800">
        <v>0</v>
      </c>
      <c r="AB5409" s="800">
        <v>0</v>
      </c>
      <c r="AC5409" s="800">
        <v>0</v>
      </c>
      <c r="AD5409" s="800">
        <v>0</v>
      </c>
      <c r="AE5409" s="800">
        <v>0</v>
      </c>
      <c r="AF5409" s="800">
        <v>0</v>
      </c>
      <c r="AG5409" s="800">
        <v>0</v>
      </c>
      <c r="AH5409" s="800">
        <v>0</v>
      </c>
      <c r="AI5409" s="800">
        <v>0</v>
      </c>
      <c r="AK5409" s="199"/>
      <c r="AM5409" s="11"/>
      <c r="AN5409" s="15"/>
      <c r="AO5409" s="11"/>
      <c r="AP5409" s="11"/>
    </row>
    <row r="5410" spans="3:42" outlineLevel="2" x14ac:dyDescent="0.2">
      <c r="C5410" s="119" t="s">
        <v>152</v>
      </c>
      <c r="D5410" s="119" t="s">
        <v>152</v>
      </c>
      <c r="F5410" s="794" t="s">
        <v>616</v>
      </c>
      <c r="AK5410" s="199"/>
      <c r="AM5410" s="11"/>
      <c r="AN5410" s="15"/>
      <c r="AO5410" s="11"/>
      <c r="AP5410" s="11"/>
    </row>
    <row r="5411" spans="3:42" outlineLevel="2" x14ac:dyDescent="0.2">
      <c r="C5411" s="119" t="s">
        <v>152</v>
      </c>
      <c r="D5411" s="119" t="s">
        <v>152</v>
      </c>
      <c r="F5411" s="761" t="s">
        <v>48</v>
      </c>
      <c r="G5411" s="75"/>
      <c r="H5411" s="796" t="s">
        <v>580</v>
      </c>
      <c r="I5411" s="228" t="s">
        <v>617</v>
      </c>
      <c r="J5411" s="75"/>
      <c r="K5411" s="741"/>
      <c r="L5411" s="75"/>
      <c r="M5411" s="75"/>
      <c r="N5411" s="75"/>
      <c r="O5411" s="75"/>
      <c r="P5411" s="75"/>
      <c r="Q5411" s="128" t="s">
        <v>110</v>
      </c>
      <c r="R5411" s="299">
        <v>0</v>
      </c>
      <c r="S5411" s="300">
        <v>0</v>
      </c>
      <c r="T5411" s="300">
        <v>0</v>
      </c>
      <c r="U5411" s="300">
        <v>0</v>
      </c>
      <c r="V5411" s="300">
        <v>0</v>
      </c>
      <c r="W5411" s="301">
        <v>0</v>
      </c>
      <c r="X5411" s="300">
        <v>0</v>
      </c>
      <c r="Y5411" s="300">
        <v>0</v>
      </c>
      <c r="Z5411" s="300">
        <v>0</v>
      </c>
      <c r="AA5411" s="300">
        <v>0</v>
      </c>
      <c r="AB5411" s="302">
        <v>0</v>
      </c>
      <c r="AC5411" s="302">
        <v>0</v>
      </c>
      <c r="AD5411" s="302">
        <v>0</v>
      </c>
      <c r="AE5411" s="302">
        <v>0</v>
      </c>
      <c r="AF5411" s="302">
        <v>0</v>
      </c>
      <c r="AG5411" s="302">
        <v>0</v>
      </c>
      <c r="AH5411" s="348">
        <v>0</v>
      </c>
      <c r="AI5411" s="348">
        <v>0</v>
      </c>
      <c r="AK5411" s="199"/>
      <c r="AM5411" s="11"/>
      <c r="AN5411" s="15"/>
      <c r="AO5411" s="11"/>
      <c r="AP5411" s="11"/>
    </row>
    <row r="5412" spans="3:42" outlineLevel="2" x14ac:dyDescent="0.2">
      <c r="C5412" s="119" t="s">
        <v>152</v>
      </c>
      <c r="D5412" s="119" t="s">
        <v>152</v>
      </c>
      <c r="F5412" s="767" t="s">
        <v>55</v>
      </c>
      <c r="H5412" s="797" t="s">
        <v>580</v>
      </c>
      <c r="I5412" s="234" t="s">
        <v>617</v>
      </c>
      <c r="K5412" s="164"/>
      <c r="Q5412" s="135" t="s">
        <v>110</v>
      </c>
      <c r="R5412" s="314">
        <v>0</v>
      </c>
      <c r="S5412" s="315">
        <v>0</v>
      </c>
      <c r="T5412" s="315">
        <v>0</v>
      </c>
      <c r="U5412" s="315">
        <v>0</v>
      </c>
      <c r="V5412" s="315">
        <v>0</v>
      </c>
      <c r="W5412" s="316">
        <v>0</v>
      </c>
      <c r="X5412" s="315">
        <v>0</v>
      </c>
      <c r="Y5412" s="315">
        <v>0</v>
      </c>
      <c r="Z5412" s="315">
        <v>0</v>
      </c>
      <c r="AA5412" s="315">
        <v>0</v>
      </c>
      <c r="AB5412" s="5">
        <v>0</v>
      </c>
      <c r="AC5412" s="5">
        <v>0</v>
      </c>
      <c r="AD5412" s="5">
        <v>0</v>
      </c>
      <c r="AE5412" s="5">
        <v>0</v>
      </c>
      <c r="AF5412" s="5">
        <v>0</v>
      </c>
      <c r="AG5412" s="5">
        <v>0</v>
      </c>
      <c r="AH5412" s="350">
        <v>0</v>
      </c>
      <c r="AI5412" s="350">
        <v>0</v>
      </c>
      <c r="AK5412" s="199"/>
      <c r="AM5412" s="11"/>
      <c r="AN5412" s="15"/>
      <c r="AO5412" s="11"/>
      <c r="AP5412" s="11"/>
    </row>
    <row r="5413" spans="3:42" outlineLevel="2" x14ac:dyDescent="0.2">
      <c r="C5413" s="119" t="s">
        <v>152</v>
      </c>
      <c r="D5413" s="119" t="s">
        <v>152</v>
      </c>
      <c r="F5413" s="783" t="s">
        <v>57</v>
      </c>
      <c r="G5413" s="83"/>
      <c r="H5413" s="798" t="s">
        <v>580</v>
      </c>
      <c r="I5413" s="240" t="s">
        <v>617</v>
      </c>
      <c r="J5413" s="83"/>
      <c r="K5413" s="736"/>
      <c r="L5413" s="83"/>
      <c r="M5413" s="83"/>
      <c r="N5413" s="83"/>
      <c r="O5413" s="83"/>
      <c r="P5413" s="83"/>
      <c r="Q5413" s="143" t="s">
        <v>110</v>
      </c>
      <c r="R5413" s="304">
        <v>0</v>
      </c>
      <c r="S5413" s="305">
        <v>0</v>
      </c>
      <c r="T5413" s="305">
        <v>0</v>
      </c>
      <c r="U5413" s="305">
        <v>0</v>
      </c>
      <c r="V5413" s="305">
        <v>0</v>
      </c>
      <c r="W5413" s="306">
        <v>0</v>
      </c>
      <c r="X5413" s="305">
        <v>0</v>
      </c>
      <c r="Y5413" s="305">
        <v>0</v>
      </c>
      <c r="Z5413" s="305">
        <v>0</v>
      </c>
      <c r="AA5413" s="305">
        <v>0</v>
      </c>
      <c r="AB5413" s="307">
        <v>0</v>
      </c>
      <c r="AC5413" s="307">
        <v>0</v>
      </c>
      <c r="AD5413" s="307">
        <v>0</v>
      </c>
      <c r="AE5413" s="307">
        <v>0</v>
      </c>
      <c r="AF5413" s="307">
        <v>0</v>
      </c>
      <c r="AG5413" s="307">
        <v>0</v>
      </c>
      <c r="AH5413" s="362">
        <v>0</v>
      </c>
      <c r="AI5413" s="362">
        <v>0</v>
      </c>
      <c r="AK5413" s="199"/>
      <c r="AM5413" s="11"/>
      <c r="AN5413" s="15"/>
      <c r="AO5413" s="11"/>
      <c r="AP5413" s="11"/>
    </row>
    <row r="5414" spans="3:42" outlineLevel="2" x14ac:dyDescent="0.2">
      <c r="C5414" s="119" t="s">
        <v>152</v>
      </c>
      <c r="D5414" s="119" t="s">
        <v>152</v>
      </c>
      <c r="F5414" s="802" t="s">
        <v>626</v>
      </c>
      <c r="R5414" s="800">
        <v>0</v>
      </c>
      <c r="S5414" s="800">
        <v>0</v>
      </c>
      <c r="T5414" s="800">
        <v>0</v>
      </c>
      <c r="U5414" s="800">
        <v>0</v>
      </c>
      <c r="V5414" s="800">
        <v>0</v>
      </c>
      <c r="W5414" s="800">
        <v>0</v>
      </c>
      <c r="X5414" s="800">
        <v>0</v>
      </c>
      <c r="Y5414" s="800">
        <v>0</v>
      </c>
      <c r="Z5414" s="800">
        <v>0</v>
      </c>
      <c r="AA5414" s="800">
        <v>0</v>
      </c>
      <c r="AB5414" s="800">
        <v>0</v>
      </c>
      <c r="AC5414" s="800">
        <v>0</v>
      </c>
      <c r="AD5414" s="800">
        <v>0</v>
      </c>
      <c r="AE5414" s="800">
        <v>0</v>
      </c>
      <c r="AF5414" s="800">
        <v>0</v>
      </c>
      <c r="AG5414" s="800">
        <v>0</v>
      </c>
      <c r="AH5414" s="800">
        <v>0</v>
      </c>
      <c r="AI5414" s="800">
        <v>0</v>
      </c>
      <c r="AK5414" s="199"/>
      <c r="AM5414" s="11"/>
      <c r="AN5414" s="15"/>
      <c r="AO5414" s="11"/>
      <c r="AP5414" s="11"/>
    </row>
    <row r="5415" spans="3:42" outlineLevel="2" x14ac:dyDescent="0.2">
      <c r="C5415" s="119" t="s">
        <v>152</v>
      </c>
      <c r="D5415" s="119" t="s">
        <v>152</v>
      </c>
      <c r="R5415" s="5"/>
      <c r="S5415" s="5"/>
      <c r="T5415" s="5"/>
      <c r="U5415" s="5"/>
      <c r="V5415" s="5"/>
      <c r="W5415" s="5"/>
      <c r="X5415" s="5"/>
      <c r="Y5415" s="5"/>
      <c r="AK5415" s="199"/>
      <c r="AM5415" s="11"/>
      <c r="AN5415" s="15"/>
      <c r="AO5415" s="11"/>
      <c r="AP5415" s="11"/>
    </row>
    <row r="5416" spans="3:42" outlineLevel="2" x14ac:dyDescent="0.2">
      <c r="C5416" s="119" t="s">
        <v>152</v>
      </c>
      <c r="D5416" s="119" t="s">
        <v>152</v>
      </c>
      <c r="F5416" s="789" t="s">
        <v>631</v>
      </c>
      <c r="G5416" s="790"/>
      <c r="H5416" s="803"/>
      <c r="I5416" s="790"/>
      <c r="J5416" s="790"/>
      <c r="K5416" s="792"/>
      <c r="L5416" s="789"/>
      <c r="M5416" s="789"/>
      <c r="N5416" s="789"/>
      <c r="O5416" s="789"/>
      <c r="P5416" s="789"/>
      <c r="Q5416" s="792"/>
      <c r="R5416" s="793"/>
      <c r="S5416" s="793"/>
      <c r="T5416" s="793"/>
      <c r="U5416" s="793"/>
      <c r="V5416" s="793"/>
      <c r="W5416" s="793"/>
      <c r="X5416" s="793"/>
      <c r="Y5416" s="793"/>
      <c r="Z5416" s="793"/>
      <c r="AA5416" s="793"/>
      <c r="AB5416" s="793"/>
      <c r="AC5416" s="793"/>
      <c r="AD5416" s="793"/>
      <c r="AE5416" s="793"/>
      <c r="AF5416" s="793"/>
      <c r="AG5416" s="793"/>
      <c r="AH5416" s="789"/>
      <c r="AI5416" s="789"/>
      <c r="AK5416" s="199"/>
      <c r="AM5416" s="11"/>
      <c r="AN5416" s="15"/>
      <c r="AO5416" s="11"/>
      <c r="AP5416" s="11"/>
    </row>
    <row r="5417" spans="3:42" outlineLevel="2" x14ac:dyDescent="0.2">
      <c r="C5417" s="119" t="s">
        <v>152</v>
      </c>
      <c r="D5417" s="119" t="s">
        <v>152</v>
      </c>
      <c r="F5417" t="s">
        <v>620</v>
      </c>
      <c r="AK5417" s="199"/>
      <c r="AM5417" s="11"/>
      <c r="AN5417" s="15"/>
      <c r="AO5417" s="11"/>
      <c r="AP5417" s="11"/>
    </row>
    <row r="5418" spans="3:42" outlineLevel="2" x14ac:dyDescent="0.2">
      <c r="C5418" s="119" t="s">
        <v>152</v>
      </c>
      <c r="D5418" s="119" t="s">
        <v>152</v>
      </c>
      <c r="F5418" s="761" t="s">
        <v>48</v>
      </c>
      <c r="G5418" s="75"/>
      <c r="H5418" s="796" t="s">
        <v>632</v>
      </c>
      <c r="I5418" s="801"/>
      <c r="J5418" s="75"/>
      <c r="K5418" s="741"/>
      <c r="L5418" s="75"/>
      <c r="M5418" s="75"/>
      <c r="N5418" s="75"/>
      <c r="O5418" s="75"/>
      <c r="P5418" s="75"/>
      <c r="Q5418" s="128" t="s">
        <v>536</v>
      </c>
      <c r="R5418" s="804">
        <v>0</v>
      </c>
      <c r="S5418" s="805">
        <v>0</v>
      </c>
      <c r="T5418" s="805">
        <v>0</v>
      </c>
      <c r="U5418" s="805">
        <v>0</v>
      </c>
      <c r="V5418" s="805">
        <v>0</v>
      </c>
      <c r="W5418" s="806">
        <v>0</v>
      </c>
      <c r="X5418" s="805">
        <v>0</v>
      </c>
      <c r="Y5418" s="805">
        <v>0</v>
      </c>
      <c r="Z5418" s="805">
        <v>0</v>
      </c>
      <c r="AA5418" s="805">
        <v>0</v>
      </c>
      <c r="AB5418" s="805">
        <v>0</v>
      </c>
      <c r="AC5418" s="805">
        <v>0</v>
      </c>
      <c r="AD5418" s="805">
        <v>0</v>
      </c>
      <c r="AE5418" s="805">
        <v>0</v>
      </c>
      <c r="AF5418" s="805">
        <v>0</v>
      </c>
      <c r="AG5418" s="805">
        <v>0</v>
      </c>
      <c r="AH5418" s="808">
        <v>0</v>
      </c>
      <c r="AI5418" s="808">
        <v>0</v>
      </c>
      <c r="AK5418" s="199"/>
      <c r="AM5418" s="11"/>
      <c r="AN5418" s="15"/>
      <c r="AO5418" s="11"/>
      <c r="AP5418" s="11"/>
    </row>
    <row r="5419" spans="3:42" outlineLevel="2" x14ac:dyDescent="0.2">
      <c r="C5419" s="119" t="s">
        <v>152</v>
      </c>
      <c r="D5419" s="119" t="s">
        <v>152</v>
      </c>
      <c r="F5419" s="767" t="s">
        <v>55</v>
      </c>
      <c r="H5419" s="797" t="s">
        <v>632</v>
      </c>
      <c r="K5419" s="164"/>
      <c r="Q5419" s="135" t="s">
        <v>536</v>
      </c>
      <c r="R5419" s="809">
        <v>0</v>
      </c>
      <c r="S5419" s="810">
        <v>0</v>
      </c>
      <c r="T5419" s="810">
        <v>0</v>
      </c>
      <c r="U5419" s="810">
        <v>0</v>
      </c>
      <c r="V5419" s="810">
        <v>0</v>
      </c>
      <c r="W5419" s="811">
        <v>0</v>
      </c>
      <c r="X5419" s="810">
        <v>0</v>
      </c>
      <c r="Y5419" s="810">
        <v>0</v>
      </c>
      <c r="Z5419" s="810">
        <v>0</v>
      </c>
      <c r="AA5419" s="810">
        <v>0</v>
      </c>
      <c r="AB5419" s="810">
        <v>0</v>
      </c>
      <c r="AC5419" s="810">
        <v>0</v>
      </c>
      <c r="AD5419" s="810">
        <v>0</v>
      </c>
      <c r="AE5419" s="810">
        <v>0</v>
      </c>
      <c r="AF5419" s="810">
        <v>0</v>
      </c>
      <c r="AG5419" s="810">
        <v>0</v>
      </c>
      <c r="AH5419" s="812">
        <v>0</v>
      </c>
      <c r="AI5419" s="812">
        <v>0</v>
      </c>
      <c r="AK5419" s="199"/>
      <c r="AM5419" s="11"/>
      <c r="AN5419" s="15"/>
      <c r="AO5419" s="11"/>
      <c r="AP5419" s="11"/>
    </row>
    <row r="5420" spans="3:42" outlineLevel="2" x14ac:dyDescent="0.2">
      <c r="C5420" s="119" t="s">
        <v>152</v>
      </c>
      <c r="D5420" s="119" t="s">
        <v>152</v>
      </c>
      <c r="F5420" s="783" t="s">
        <v>57</v>
      </c>
      <c r="G5420" s="83"/>
      <c r="H5420" s="798" t="s">
        <v>632</v>
      </c>
      <c r="I5420" s="799"/>
      <c r="J5420" s="83"/>
      <c r="K5420" s="736"/>
      <c r="L5420" s="83"/>
      <c r="M5420" s="83"/>
      <c r="N5420" s="83"/>
      <c r="O5420" s="83"/>
      <c r="P5420" s="83"/>
      <c r="Q5420" s="143" t="s">
        <v>536</v>
      </c>
      <c r="R5420" s="813">
        <v>0</v>
      </c>
      <c r="S5420" s="814">
        <v>0</v>
      </c>
      <c r="T5420" s="814">
        <v>0</v>
      </c>
      <c r="U5420" s="814">
        <v>0</v>
      </c>
      <c r="V5420" s="814">
        <v>0</v>
      </c>
      <c r="W5420" s="815">
        <v>0</v>
      </c>
      <c r="X5420" s="814">
        <v>0</v>
      </c>
      <c r="Y5420" s="814">
        <v>0</v>
      </c>
      <c r="Z5420" s="814">
        <v>0</v>
      </c>
      <c r="AA5420" s="814">
        <v>0</v>
      </c>
      <c r="AB5420" s="814">
        <v>0</v>
      </c>
      <c r="AC5420" s="814">
        <v>0</v>
      </c>
      <c r="AD5420" s="814">
        <v>0</v>
      </c>
      <c r="AE5420" s="814">
        <v>0</v>
      </c>
      <c r="AF5420" s="814">
        <v>0</v>
      </c>
      <c r="AG5420" s="814">
        <v>0</v>
      </c>
      <c r="AH5420" s="816">
        <v>0</v>
      </c>
      <c r="AI5420" s="816">
        <v>0</v>
      </c>
      <c r="AK5420" s="199"/>
      <c r="AM5420" s="11"/>
      <c r="AN5420" s="15"/>
      <c r="AO5420" s="11"/>
      <c r="AP5420" s="11"/>
    </row>
    <row r="5421" spans="3:42" outlineLevel="2" x14ac:dyDescent="0.2">
      <c r="C5421" s="119" t="s">
        <v>152</v>
      </c>
      <c r="D5421" s="119" t="s">
        <v>152</v>
      </c>
      <c r="F5421" s="12"/>
      <c r="H5421" s="817"/>
      <c r="K5421" s="16"/>
      <c r="Q5421" s="16"/>
      <c r="R5421" s="818"/>
      <c r="S5421" s="818"/>
      <c r="T5421" s="818"/>
      <c r="U5421" s="818"/>
      <c r="V5421" s="818"/>
      <c r="W5421" s="818"/>
      <c r="X5421" s="818"/>
      <c r="Y5421" s="818"/>
      <c r="Z5421" s="818"/>
      <c r="AA5421" s="818"/>
      <c r="AB5421" s="818"/>
      <c r="AC5421" s="818"/>
      <c r="AD5421" s="818"/>
      <c r="AE5421" s="818"/>
      <c r="AF5421" s="818"/>
      <c r="AG5421" s="818"/>
      <c r="AH5421" s="818"/>
      <c r="AI5421" s="818"/>
      <c r="AK5421" s="199"/>
      <c r="AM5421" s="11"/>
      <c r="AN5421" s="15"/>
      <c r="AO5421" s="11"/>
      <c r="AP5421" s="11"/>
    </row>
    <row r="5422" spans="3:42" outlineLevel="2" x14ac:dyDescent="0.2">
      <c r="C5422" s="119" t="s">
        <v>152</v>
      </c>
      <c r="D5422" s="119" t="s">
        <v>152</v>
      </c>
      <c r="F5422" s="121" t="s">
        <v>633</v>
      </c>
      <c r="G5422" s="756"/>
      <c r="H5422" s="757"/>
      <c r="I5422" s="788"/>
      <c r="J5422" s="756"/>
      <c r="K5422" s="758"/>
      <c r="L5422" s="759"/>
      <c r="M5422" s="759"/>
      <c r="N5422" s="759"/>
      <c r="O5422" s="759"/>
      <c r="P5422" s="759"/>
      <c r="Q5422" s="758"/>
      <c r="R5422" s="760"/>
      <c r="S5422" s="760"/>
      <c r="T5422" s="760"/>
      <c r="U5422" s="760"/>
      <c r="V5422" s="760"/>
      <c r="W5422" s="760"/>
      <c r="X5422" s="760"/>
      <c r="Y5422" s="760"/>
      <c r="Z5422" s="760"/>
      <c r="AA5422" s="760"/>
      <c r="AB5422" s="760"/>
      <c r="AC5422" s="760"/>
      <c r="AD5422" s="760"/>
      <c r="AE5422" s="760"/>
      <c r="AF5422" s="760"/>
      <c r="AG5422" s="760"/>
      <c r="AH5422" s="759"/>
      <c r="AI5422" s="759"/>
      <c r="AK5422" s="199"/>
      <c r="AM5422" s="11"/>
      <c r="AN5422" s="15"/>
      <c r="AO5422" s="11"/>
      <c r="AP5422" s="11"/>
    </row>
    <row r="5423" spans="3:42" outlineLevel="2" x14ac:dyDescent="0.2">
      <c r="C5423" s="119" t="s">
        <v>152</v>
      </c>
      <c r="D5423" s="119" t="s">
        <v>152</v>
      </c>
      <c r="F5423" s="789" t="s">
        <v>634</v>
      </c>
      <c r="G5423" s="790"/>
      <c r="H5423" s="803"/>
      <c r="I5423" s="791"/>
      <c r="J5423" s="790"/>
      <c r="K5423" s="792"/>
      <c r="L5423" s="789"/>
      <c r="M5423" s="789"/>
      <c r="N5423" s="789"/>
      <c r="O5423" s="789"/>
      <c r="P5423" s="789"/>
      <c r="Q5423" s="792"/>
      <c r="R5423" s="793"/>
      <c r="S5423" s="793"/>
      <c r="T5423" s="793"/>
      <c r="U5423" s="793"/>
      <c r="V5423" s="793"/>
      <c r="W5423" s="793"/>
      <c r="X5423" s="793"/>
      <c r="Y5423" s="793"/>
      <c r="Z5423" s="793"/>
      <c r="AA5423" s="793"/>
      <c r="AB5423" s="793"/>
      <c r="AC5423" s="793"/>
      <c r="AD5423" s="793"/>
      <c r="AE5423" s="793"/>
      <c r="AF5423" s="793"/>
      <c r="AG5423" s="793"/>
      <c r="AH5423" s="789"/>
      <c r="AI5423" s="789"/>
      <c r="AK5423" s="199"/>
      <c r="AM5423" s="11"/>
      <c r="AN5423" s="15"/>
      <c r="AO5423" s="11"/>
      <c r="AP5423" s="11"/>
    </row>
    <row r="5424" spans="3:42" outlineLevel="2" x14ac:dyDescent="0.2">
      <c r="C5424" s="119" t="s">
        <v>152</v>
      </c>
      <c r="D5424" s="119" t="s">
        <v>152</v>
      </c>
      <c r="F5424" s="794" t="s">
        <v>610</v>
      </c>
      <c r="H5424" s="795"/>
      <c r="AK5424" s="199"/>
      <c r="AM5424" s="11"/>
      <c r="AN5424" s="15"/>
      <c r="AO5424" s="11"/>
      <c r="AP5424" s="11"/>
    </row>
    <row r="5425" spans="3:42" outlineLevel="2" x14ac:dyDescent="0.2">
      <c r="C5425" s="119" t="s">
        <v>152</v>
      </c>
      <c r="D5425" s="119" t="s">
        <v>152</v>
      </c>
      <c r="F5425" s="761" t="s">
        <v>62</v>
      </c>
      <c r="G5425" s="75"/>
      <c r="H5425" s="796" t="s">
        <v>12</v>
      </c>
      <c r="I5425" s="796" t="s">
        <v>611</v>
      </c>
      <c r="J5425" s="75"/>
      <c r="K5425" s="741"/>
      <c r="L5425" s="75"/>
      <c r="M5425" s="75"/>
      <c r="N5425" s="75"/>
      <c r="O5425" s="75"/>
      <c r="P5425" s="75"/>
      <c r="Q5425" s="128" t="s">
        <v>110</v>
      </c>
      <c r="R5425" s="299">
        <v>0</v>
      </c>
      <c r="S5425" s="300">
        <v>0</v>
      </c>
      <c r="T5425" s="300">
        <v>0</v>
      </c>
      <c r="U5425" s="300">
        <v>0</v>
      </c>
      <c r="V5425" s="300">
        <v>0</v>
      </c>
      <c r="W5425" s="301">
        <v>0</v>
      </c>
      <c r="X5425" s="300">
        <v>0</v>
      </c>
      <c r="Y5425" s="300">
        <v>0</v>
      </c>
      <c r="Z5425" s="300">
        <v>0</v>
      </c>
      <c r="AA5425" s="300">
        <v>0</v>
      </c>
      <c r="AB5425" s="302">
        <v>0</v>
      </c>
      <c r="AC5425" s="302">
        <v>0</v>
      </c>
      <c r="AD5425" s="302">
        <v>0</v>
      </c>
      <c r="AE5425" s="302">
        <v>0</v>
      </c>
      <c r="AF5425" s="302">
        <v>0</v>
      </c>
      <c r="AG5425" s="302">
        <v>0</v>
      </c>
      <c r="AH5425" s="348">
        <v>0</v>
      </c>
      <c r="AI5425" s="348">
        <v>0</v>
      </c>
      <c r="AK5425" s="199"/>
      <c r="AM5425" s="11"/>
      <c r="AN5425" s="15"/>
      <c r="AO5425" s="11"/>
      <c r="AP5425" s="11"/>
    </row>
    <row r="5426" spans="3:42" outlineLevel="2" x14ac:dyDescent="0.2">
      <c r="C5426" s="119" t="s">
        <v>152</v>
      </c>
      <c r="D5426" s="119" t="s">
        <v>152</v>
      </c>
      <c r="F5426" s="767" t="s">
        <v>188</v>
      </c>
      <c r="H5426" s="797" t="s">
        <v>12</v>
      </c>
      <c r="I5426" s="797" t="s">
        <v>612</v>
      </c>
      <c r="K5426" s="164"/>
      <c r="Q5426" s="135" t="s">
        <v>110</v>
      </c>
      <c r="R5426" s="314">
        <v>0</v>
      </c>
      <c r="S5426" s="315">
        <v>0</v>
      </c>
      <c r="T5426" s="315">
        <v>0</v>
      </c>
      <c r="U5426" s="315">
        <v>0</v>
      </c>
      <c r="V5426" s="315">
        <v>0</v>
      </c>
      <c r="W5426" s="316">
        <v>0</v>
      </c>
      <c r="X5426" s="315">
        <v>0</v>
      </c>
      <c r="Y5426" s="315">
        <v>0</v>
      </c>
      <c r="Z5426" s="315">
        <v>0</v>
      </c>
      <c r="AA5426" s="315">
        <v>0</v>
      </c>
      <c r="AB5426" s="5">
        <v>0</v>
      </c>
      <c r="AC5426" s="5">
        <v>0</v>
      </c>
      <c r="AD5426" s="5">
        <v>0</v>
      </c>
      <c r="AE5426" s="5">
        <v>0</v>
      </c>
      <c r="AF5426" s="5">
        <v>0</v>
      </c>
      <c r="AG5426" s="5">
        <v>0</v>
      </c>
      <c r="AH5426" s="350">
        <v>0</v>
      </c>
      <c r="AI5426" s="350">
        <v>0</v>
      </c>
      <c r="AK5426" s="199"/>
      <c r="AM5426" s="11"/>
      <c r="AN5426" s="15"/>
      <c r="AO5426" s="11"/>
      <c r="AP5426" s="11"/>
    </row>
    <row r="5427" spans="3:42" outlineLevel="2" x14ac:dyDescent="0.2">
      <c r="C5427" s="119" t="s">
        <v>152</v>
      </c>
      <c r="D5427" s="119" t="s">
        <v>152</v>
      </c>
      <c r="F5427" s="767" t="s">
        <v>613</v>
      </c>
      <c r="H5427" s="797" t="s">
        <v>12</v>
      </c>
      <c r="I5427" s="234" t="s">
        <v>614</v>
      </c>
      <c r="K5427" s="164"/>
      <c r="Q5427" s="135" t="s">
        <v>110</v>
      </c>
      <c r="R5427" s="314">
        <v>0</v>
      </c>
      <c r="S5427" s="315">
        <v>0</v>
      </c>
      <c r="T5427" s="315">
        <v>0</v>
      </c>
      <c r="U5427" s="315">
        <v>0</v>
      </c>
      <c r="V5427" s="315">
        <v>0</v>
      </c>
      <c r="W5427" s="316">
        <v>0</v>
      </c>
      <c r="X5427" s="315">
        <v>0</v>
      </c>
      <c r="Y5427" s="315">
        <v>0</v>
      </c>
      <c r="Z5427" s="315">
        <v>0</v>
      </c>
      <c r="AA5427" s="315">
        <v>0</v>
      </c>
      <c r="AB5427" s="5">
        <v>0</v>
      </c>
      <c r="AC5427" s="5">
        <v>0</v>
      </c>
      <c r="AD5427" s="5">
        <v>0</v>
      </c>
      <c r="AE5427" s="5">
        <v>0</v>
      </c>
      <c r="AF5427" s="5">
        <v>0</v>
      </c>
      <c r="AG5427" s="5">
        <v>0</v>
      </c>
      <c r="AH5427" s="350">
        <v>0</v>
      </c>
      <c r="AI5427" s="350">
        <v>0</v>
      </c>
      <c r="AK5427" s="199"/>
      <c r="AM5427" s="11"/>
      <c r="AN5427" s="15"/>
      <c r="AO5427" s="11"/>
      <c r="AP5427" s="11"/>
    </row>
    <row r="5428" spans="3:42" outlineLevel="2" x14ac:dyDescent="0.2">
      <c r="C5428" s="119" t="s">
        <v>152</v>
      </c>
      <c r="D5428" s="119" t="s">
        <v>152</v>
      </c>
      <c r="F5428" s="783" t="s">
        <v>57</v>
      </c>
      <c r="G5428" s="83"/>
      <c r="H5428" s="798" t="s">
        <v>12</v>
      </c>
      <c r="I5428" s="799"/>
      <c r="J5428" s="83"/>
      <c r="K5428" s="736"/>
      <c r="L5428" s="83"/>
      <c r="M5428" s="83"/>
      <c r="N5428" s="83"/>
      <c r="O5428" s="83"/>
      <c r="P5428" s="83"/>
      <c r="Q5428" s="143" t="s">
        <v>110</v>
      </c>
      <c r="R5428" s="304">
        <v>0</v>
      </c>
      <c r="S5428" s="305">
        <v>0</v>
      </c>
      <c r="T5428" s="305">
        <v>0</v>
      </c>
      <c r="U5428" s="305">
        <v>0</v>
      </c>
      <c r="V5428" s="305">
        <v>0</v>
      </c>
      <c r="W5428" s="306">
        <v>0</v>
      </c>
      <c r="X5428" s="305">
        <v>0</v>
      </c>
      <c r="Y5428" s="305">
        <v>0</v>
      </c>
      <c r="Z5428" s="305">
        <v>0</v>
      </c>
      <c r="AA5428" s="305">
        <v>0</v>
      </c>
      <c r="AB5428" s="307">
        <v>0</v>
      </c>
      <c r="AC5428" s="307">
        <v>0</v>
      </c>
      <c r="AD5428" s="307">
        <v>0</v>
      </c>
      <c r="AE5428" s="307">
        <v>0</v>
      </c>
      <c r="AF5428" s="307">
        <v>0</v>
      </c>
      <c r="AG5428" s="307">
        <v>0</v>
      </c>
      <c r="AH5428" s="362">
        <v>0</v>
      </c>
      <c r="AI5428" s="362">
        <v>0</v>
      </c>
      <c r="AK5428" s="199"/>
      <c r="AM5428" s="11"/>
      <c r="AN5428" s="15"/>
      <c r="AO5428" s="11"/>
      <c r="AP5428" s="11"/>
    </row>
    <row r="5429" spans="3:42" outlineLevel="2" x14ac:dyDescent="0.2">
      <c r="C5429" s="119" t="s">
        <v>152</v>
      </c>
      <c r="D5429" s="119" t="s">
        <v>152</v>
      </c>
      <c r="F5429" s="12"/>
      <c r="H5429" s="234"/>
      <c r="K5429" s="164"/>
      <c r="Q5429" s="16"/>
      <c r="R5429" s="800">
        <v>0</v>
      </c>
      <c r="S5429" s="800">
        <v>0</v>
      </c>
      <c r="T5429" s="800">
        <v>0</v>
      </c>
      <c r="U5429" s="800">
        <v>0</v>
      </c>
      <c r="V5429" s="800">
        <v>0</v>
      </c>
      <c r="W5429" s="800">
        <v>0</v>
      </c>
      <c r="X5429" s="800">
        <v>0</v>
      </c>
      <c r="Y5429" s="800">
        <v>0</v>
      </c>
      <c r="Z5429" s="800">
        <v>0</v>
      </c>
      <c r="AA5429" s="800">
        <v>0</v>
      </c>
      <c r="AB5429" s="800">
        <v>0</v>
      </c>
      <c r="AC5429" s="800">
        <v>0</v>
      </c>
      <c r="AD5429" s="800">
        <v>0</v>
      </c>
      <c r="AE5429" s="800">
        <v>0</v>
      </c>
      <c r="AF5429" s="800">
        <v>0</v>
      </c>
      <c r="AG5429" s="800">
        <v>0</v>
      </c>
      <c r="AH5429" s="800">
        <v>0</v>
      </c>
      <c r="AI5429" s="800">
        <v>0</v>
      </c>
      <c r="AK5429" s="199"/>
      <c r="AM5429" s="11"/>
      <c r="AN5429" s="15"/>
      <c r="AO5429" s="11"/>
      <c r="AP5429" s="11"/>
    </row>
    <row r="5430" spans="3:42" outlineLevel="2" x14ac:dyDescent="0.2">
      <c r="C5430" s="119" t="s">
        <v>152</v>
      </c>
      <c r="D5430" s="119" t="s">
        <v>152</v>
      </c>
      <c r="F5430" s="794" t="s">
        <v>615</v>
      </c>
      <c r="AK5430" s="199"/>
      <c r="AM5430" s="11"/>
      <c r="AN5430" s="15"/>
      <c r="AO5430" s="11"/>
      <c r="AP5430" s="11"/>
    </row>
    <row r="5431" spans="3:42" outlineLevel="2" x14ac:dyDescent="0.2">
      <c r="C5431" s="119" t="s">
        <v>152</v>
      </c>
      <c r="D5431" s="119" t="s">
        <v>152</v>
      </c>
      <c r="F5431" s="761" t="s">
        <v>48</v>
      </c>
      <c r="G5431" s="75"/>
      <c r="H5431" s="796" t="s">
        <v>12</v>
      </c>
      <c r="I5431" s="801"/>
      <c r="J5431" s="75"/>
      <c r="K5431" s="741"/>
      <c r="L5431" s="75"/>
      <c r="M5431" s="75"/>
      <c r="N5431" s="75"/>
      <c r="O5431" s="75"/>
      <c r="P5431" s="75"/>
      <c r="Q5431" s="128" t="s">
        <v>110</v>
      </c>
      <c r="R5431" s="299">
        <v>0</v>
      </c>
      <c r="S5431" s="300">
        <v>0</v>
      </c>
      <c r="T5431" s="300">
        <v>0</v>
      </c>
      <c r="U5431" s="300">
        <v>0</v>
      </c>
      <c r="V5431" s="300">
        <v>0</v>
      </c>
      <c r="W5431" s="301">
        <v>0</v>
      </c>
      <c r="X5431" s="300">
        <v>0</v>
      </c>
      <c r="Y5431" s="300">
        <v>0</v>
      </c>
      <c r="Z5431" s="300">
        <v>0</v>
      </c>
      <c r="AA5431" s="300">
        <v>0</v>
      </c>
      <c r="AB5431" s="302">
        <v>0</v>
      </c>
      <c r="AC5431" s="302">
        <v>0</v>
      </c>
      <c r="AD5431" s="302">
        <v>0</v>
      </c>
      <c r="AE5431" s="302">
        <v>0</v>
      </c>
      <c r="AF5431" s="302">
        <v>0</v>
      </c>
      <c r="AG5431" s="302">
        <v>0</v>
      </c>
      <c r="AH5431" s="348">
        <v>0</v>
      </c>
      <c r="AI5431" s="348">
        <v>0</v>
      </c>
      <c r="AK5431" s="199"/>
      <c r="AM5431" s="11"/>
      <c r="AN5431" s="15"/>
      <c r="AO5431" s="11"/>
      <c r="AP5431" s="11"/>
    </row>
    <row r="5432" spans="3:42" outlineLevel="2" x14ac:dyDescent="0.2">
      <c r="C5432" s="119" t="s">
        <v>152</v>
      </c>
      <c r="D5432" s="119" t="s">
        <v>152</v>
      </c>
      <c r="F5432" s="767" t="s">
        <v>55</v>
      </c>
      <c r="H5432" s="797" t="s">
        <v>12</v>
      </c>
      <c r="K5432" s="164"/>
      <c r="Q5432" s="135" t="s">
        <v>110</v>
      </c>
      <c r="R5432" s="314">
        <v>0</v>
      </c>
      <c r="S5432" s="315">
        <v>0</v>
      </c>
      <c r="T5432" s="315">
        <v>0</v>
      </c>
      <c r="U5432" s="315">
        <v>0</v>
      </c>
      <c r="V5432" s="315">
        <v>0</v>
      </c>
      <c r="W5432" s="316">
        <v>0</v>
      </c>
      <c r="X5432" s="315">
        <v>0</v>
      </c>
      <c r="Y5432" s="315">
        <v>0</v>
      </c>
      <c r="Z5432" s="315">
        <v>0</v>
      </c>
      <c r="AA5432" s="315">
        <v>0</v>
      </c>
      <c r="AB5432" s="5">
        <v>0</v>
      </c>
      <c r="AC5432" s="5">
        <v>0</v>
      </c>
      <c r="AD5432" s="5">
        <v>0</v>
      </c>
      <c r="AE5432" s="5">
        <v>0</v>
      </c>
      <c r="AF5432" s="5">
        <v>0</v>
      </c>
      <c r="AG5432" s="5">
        <v>0</v>
      </c>
      <c r="AH5432" s="350">
        <v>0</v>
      </c>
      <c r="AI5432" s="350">
        <v>0</v>
      </c>
      <c r="AK5432" s="199"/>
      <c r="AM5432" s="11"/>
      <c r="AN5432" s="15"/>
      <c r="AO5432" s="11"/>
      <c r="AP5432" s="11"/>
    </row>
    <row r="5433" spans="3:42" outlineLevel="2" x14ac:dyDescent="0.2">
      <c r="C5433" s="119" t="s">
        <v>152</v>
      </c>
      <c r="D5433" s="119" t="s">
        <v>152</v>
      </c>
      <c r="F5433" s="783" t="s">
        <v>57</v>
      </c>
      <c r="G5433" s="83"/>
      <c r="H5433" s="798" t="s">
        <v>12</v>
      </c>
      <c r="I5433" s="799"/>
      <c r="J5433" s="83"/>
      <c r="K5433" s="736"/>
      <c r="L5433" s="83"/>
      <c r="M5433" s="83"/>
      <c r="N5433" s="83"/>
      <c r="O5433" s="83"/>
      <c r="P5433" s="83"/>
      <c r="Q5433" s="143" t="s">
        <v>110</v>
      </c>
      <c r="R5433" s="304">
        <v>0</v>
      </c>
      <c r="S5433" s="305">
        <v>0</v>
      </c>
      <c r="T5433" s="305">
        <v>0</v>
      </c>
      <c r="U5433" s="305">
        <v>0</v>
      </c>
      <c r="V5433" s="305">
        <v>0</v>
      </c>
      <c r="W5433" s="306">
        <v>0</v>
      </c>
      <c r="X5433" s="305">
        <v>0</v>
      </c>
      <c r="Y5433" s="305">
        <v>0</v>
      </c>
      <c r="Z5433" s="305">
        <v>0</v>
      </c>
      <c r="AA5433" s="305">
        <v>0</v>
      </c>
      <c r="AB5433" s="307">
        <v>0</v>
      </c>
      <c r="AC5433" s="307">
        <v>0</v>
      </c>
      <c r="AD5433" s="307">
        <v>0</v>
      </c>
      <c r="AE5433" s="307">
        <v>0</v>
      </c>
      <c r="AF5433" s="307">
        <v>0</v>
      </c>
      <c r="AG5433" s="307">
        <v>0</v>
      </c>
      <c r="AH5433" s="362">
        <v>0</v>
      </c>
      <c r="AI5433" s="362">
        <v>0</v>
      </c>
      <c r="AK5433" s="199"/>
      <c r="AM5433" s="11"/>
      <c r="AN5433" s="15"/>
      <c r="AO5433" s="11"/>
      <c r="AP5433" s="11"/>
    </row>
    <row r="5434" spans="3:42" outlineLevel="2" x14ac:dyDescent="0.2">
      <c r="C5434" s="119" t="s">
        <v>152</v>
      </c>
      <c r="D5434" s="119" t="s">
        <v>152</v>
      </c>
      <c r="F5434" s="12"/>
      <c r="H5434" s="164"/>
      <c r="K5434" s="164"/>
      <c r="Q5434" s="16"/>
      <c r="R5434" s="800">
        <v>0</v>
      </c>
      <c r="S5434" s="800">
        <v>0</v>
      </c>
      <c r="T5434" s="800">
        <v>0</v>
      </c>
      <c r="U5434" s="800">
        <v>0</v>
      </c>
      <c r="V5434" s="800">
        <v>0</v>
      </c>
      <c r="W5434" s="800">
        <v>0</v>
      </c>
      <c r="X5434" s="800">
        <v>0</v>
      </c>
      <c r="Y5434" s="800">
        <v>0</v>
      </c>
      <c r="Z5434" s="800">
        <v>0</v>
      </c>
      <c r="AA5434" s="800">
        <v>0</v>
      </c>
      <c r="AB5434" s="800">
        <v>0</v>
      </c>
      <c r="AC5434" s="800">
        <v>0</v>
      </c>
      <c r="AD5434" s="800">
        <v>0</v>
      </c>
      <c r="AE5434" s="800">
        <v>0</v>
      </c>
      <c r="AF5434" s="800">
        <v>0</v>
      </c>
      <c r="AG5434" s="800">
        <v>0</v>
      </c>
      <c r="AH5434" s="800">
        <v>0</v>
      </c>
      <c r="AI5434" s="800">
        <v>0</v>
      </c>
      <c r="AK5434" s="199"/>
      <c r="AM5434" s="11"/>
      <c r="AN5434" s="15"/>
      <c r="AO5434" s="11"/>
      <c r="AP5434" s="11"/>
    </row>
    <row r="5435" spans="3:42" outlineLevel="2" x14ac:dyDescent="0.2">
      <c r="C5435" s="119" t="s">
        <v>152</v>
      </c>
      <c r="D5435" s="119" t="s">
        <v>152</v>
      </c>
      <c r="F5435" s="794" t="s">
        <v>69</v>
      </c>
      <c r="AK5435" s="199"/>
      <c r="AM5435" s="11"/>
      <c r="AN5435" s="15"/>
      <c r="AO5435" s="11"/>
      <c r="AP5435" s="11"/>
    </row>
    <row r="5436" spans="3:42" outlineLevel="2" x14ac:dyDescent="0.2">
      <c r="C5436" s="119" t="s">
        <v>152</v>
      </c>
      <c r="D5436" s="119" t="s">
        <v>152</v>
      </c>
      <c r="F5436" s="761" t="s">
        <v>9</v>
      </c>
      <c r="G5436" s="75"/>
      <c r="H5436" s="796" t="s">
        <v>12</v>
      </c>
      <c r="I5436" s="801"/>
      <c r="J5436" s="75"/>
      <c r="K5436" s="741"/>
      <c r="L5436" s="75"/>
      <c r="M5436" s="75"/>
      <c r="N5436" s="75"/>
      <c r="O5436" s="75"/>
      <c r="P5436" s="75"/>
      <c r="Q5436" s="128" t="s">
        <v>110</v>
      </c>
      <c r="R5436" s="299">
        <v>0</v>
      </c>
      <c r="S5436" s="300">
        <v>0</v>
      </c>
      <c r="T5436" s="300">
        <v>0</v>
      </c>
      <c r="U5436" s="300">
        <v>0</v>
      </c>
      <c r="V5436" s="300">
        <v>0</v>
      </c>
      <c r="W5436" s="301">
        <v>0</v>
      </c>
      <c r="X5436" s="300">
        <v>0</v>
      </c>
      <c r="Y5436" s="300">
        <v>0</v>
      </c>
      <c r="Z5436" s="300">
        <v>0</v>
      </c>
      <c r="AA5436" s="300">
        <v>0</v>
      </c>
      <c r="AB5436" s="302">
        <v>0</v>
      </c>
      <c r="AC5436" s="302">
        <v>0</v>
      </c>
      <c r="AD5436" s="302">
        <v>0</v>
      </c>
      <c r="AE5436" s="302">
        <v>0</v>
      </c>
      <c r="AF5436" s="302">
        <v>0</v>
      </c>
      <c r="AG5436" s="302">
        <v>0</v>
      </c>
      <c r="AH5436" s="348">
        <v>0</v>
      </c>
      <c r="AI5436" s="348">
        <v>0</v>
      </c>
      <c r="AK5436" s="199"/>
      <c r="AM5436" s="11"/>
      <c r="AN5436" s="15"/>
      <c r="AO5436" s="11"/>
      <c r="AP5436" s="11"/>
    </row>
    <row r="5437" spans="3:42" outlineLevel="2" x14ac:dyDescent="0.2">
      <c r="C5437" s="119" t="s">
        <v>152</v>
      </c>
      <c r="D5437" s="119" t="s">
        <v>152</v>
      </c>
      <c r="F5437" s="767" t="s">
        <v>14</v>
      </c>
      <c r="H5437" s="797" t="s">
        <v>12</v>
      </c>
      <c r="K5437" s="164"/>
      <c r="Q5437" s="135" t="s">
        <v>110</v>
      </c>
      <c r="R5437" s="314">
        <v>0</v>
      </c>
      <c r="S5437" s="315">
        <v>0</v>
      </c>
      <c r="T5437" s="315">
        <v>0</v>
      </c>
      <c r="U5437" s="315">
        <v>0</v>
      </c>
      <c r="V5437" s="315">
        <v>0</v>
      </c>
      <c r="W5437" s="316">
        <v>0</v>
      </c>
      <c r="X5437" s="315">
        <v>0</v>
      </c>
      <c r="Y5437" s="315">
        <v>0</v>
      </c>
      <c r="Z5437" s="315">
        <v>0</v>
      </c>
      <c r="AA5437" s="315">
        <v>0</v>
      </c>
      <c r="AB5437" s="5">
        <v>0</v>
      </c>
      <c r="AC5437" s="5">
        <v>0</v>
      </c>
      <c r="AD5437" s="5">
        <v>0</v>
      </c>
      <c r="AE5437" s="5">
        <v>0</v>
      </c>
      <c r="AF5437" s="5">
        <v>0</v>
      </c>
      <c r="AG5437" s="5">
        <v>0</v>
      </c>
      <c r="AH5437" s="350">
        <v>0</v>
      </c>
      <c r="AI5437" s="350">
        <v>0</v>
      </c>
      <c r="AK5437" s="199"/>
      <c r="AM5437" s="11"/>
      <c r="AN5437" s="15"/>
      <c r="AO5437" s="11"/>
      <c r="AP5437" s="11"/>
    </row>
    <row r="5438" spans="3:42" outlineLevel="2" x14ac:dyDescent="0.2">
      <c r="C5438" s="119" t="s">
        <v>152</v>
      </c>
      <c r="D5438" s="119" t="s">
        <v>152</v>
      </c>
      <c r="F5438" s="783" t="s">
        <v>16</v>
      </c>
      <c r="G5438" s="83"/>
      <c r="H5438" s="798" t="s">
        <v>12</v>
      </c>
      <c r="I5438" s="799"/>
      <c r="J5438" s="83"/>
      <c r="K5438" s="736"/>
      <c r="L5438" s="83"/>
      <c r="M5438" s="83"/>
      <c r="N5438" s="83"/>
      <c r="O5438" s="83"/>
      <c r="P5438" s="83"/>
      <c r="Q5438" s="143" t="s">
        <v>110</v>
      </c>
      <c r="R5438" s="304">
        <v>0</v>
      </c>
      <c r="S5438" s="305">
        <v>0</v>
      </c>
      <c r="T5438" s="305">
        <v>0</v>
      </c>
      <c r="U5438" s="305">
        <v>0</v>
      </c>
      <c r="V5438" s="305">
        <v>0</v>
      </c>
      <c r="W5438" s="306">
        <v>0</v>
      </c>
      <c r="X5438" s="305">
        <v>0</v>
      </c>
      <c r="Y5438" s="305">
        <v>0</v>
      </c>
      <c r="Z5438" s="305">
        <v>0</v>
      </c>
      <c r="AA5438" s="305">
        <v>0</v>
      </c>
      <c r="AB5438" s="307">
        <v>0</v>
      </c>
      <c r="AC5438" s="307">
        <v>0</v>
      </c>
      <c r="AD5438" s="307">
        <v>0</v>
      </c>
      <c r="AE5438" s="307">
        <v>0</v>
      </c>
      <c r="AF5438" s="307">
        <v>0</v>
      </c>
      <c r="AG5438" s="307">
        <v>0</v>
      </c>
      <c r="AH5438" s="362">
        <v>0</v>
      </c>
      <c r="AI5438" s="362">
        <v>0</v>
      </c>
      <c r="AK5438" s="199"/>
      <c r="AM5438" s="11"/>
      <c r="AN5438" s="15"/>
      <c r="AO5438" s="11"/>
      <c r="AP5438" s="11"/>
    </row>
    <row r="5439" spans="3:42" outlineLevel="2" x14ac:dyDescent="0.2">
      <c r="C5439" s="119" t="s">
        <v>152</v>
      </c>
      <c r="D5439" s="119" t="s">
        <v>152</v>
      </c>
      <c r="F5439" s="12"/>
      <c r="H5439" s="797"/>
      <c r="K5439" s="164"/>
      <c r="Q5439" s="16"/>
      <c r="R5439" s="800">
        <v>0</v>
      </c>
      <c r="S5439" s="800">
        <v>0</v>
      </c>
      <c r="T5439" s="800">
        <v>0</v>
      </c>
      <c r="U5439" s="800">
        <v>0</v>
      </c>
      <c r="V5439" s="800">
        <v>0</v>
      </c>
      <c r="W5439" s="800">
        <v>0</v>
      </c>
      <c r="X5439" s="800">
        <v>0</v>
      </c>
      <c r="Y5439" s="800">
        <v>0</v>
      </c>
      <c r="Z5439" s="800">
        <v>0</v>
      </c>
      <c r="AA5439" s="800">
        <v>0</v>
      </c>
      <c r="AB5439" s="800">
        <v>0</v>
      </c>
      <c r="AC5439" s="800">
        <v>0</v>
      </c>
      <c r="AD5439" s="800">
        <v>0</v>
      </c>
      <c r="AE5439" s="800">
        <v>0</v>
      </c>
      <c r="AF5439" s="800">
        <v>0</v>
      </c>
      <c r="AG5439" s="800">
        <v>0</v>
      </c>
      <c r="AH5439" s="800">
        <v>0</v>
      </c>
      <c r="AI5439" s="800">
        <v>0</v>
      </c>
      <c r="AK5439" s="199"/>
      <c r="AM5439" s="11"/>
      <c r="AN5439" s="15"/>
      <c r="AO5439" s="11"/>
      <c r="AP5439" s="11"/>
    </row>
    <row r="5440" spans="3:42" outlineLevel="2" x14ac:dyDescent="0.2">
      <c r="C5440" s="119" t="s">
        <v>152</v>
      </c>
      <c r="D5440" s="119" t="s">
        <v>152</v>
      </c>
      <c r="F5440" s="794" t="s">
        <v>616</v>
      </c>
      <c r="AK5440" s="199"/>
      <c r="AM5440" s="11"/>
      <c r="AN5440" s="15"/>
      <c r="AO5440" s="11"/>
      <c r="AP5440" s="11"/>
    </row>
    <row r="5441" spans="3:42" outlineLevel="2" x14ac:dyDescent="0.2">
      <c r="C5441" s="119" t="s">
        <v>152</v>
      </c>
      <c r="D5441" s="119" t="s">
        <v>152</v>
      </c>
      <c r="F5441" s="761" t="s">
        <v>48</v>
      </c>
      <c r="G5441" s="75"/>
      <c r="H5441" s="796" t="s">
        <v>12</v>
      </c>
      <c r="I5441" s="228" t="s">
        <v>617</v>
      </c>
      <c r="J5441" s="75"/>
      <c r="K5441" s="741"/>
      <c r="L5441" s="75"/>
      <c r="M5441" s="75"/>
      <c r="N5441" s="75"/>
      <c r="O5441" s="75"/>
      <c r="P5441" s="75"/>
      <c r="Q5441" s="128" t="s">
        <v>110</v>
      </c>
      <c r="R5441" s="299">
        <v>0</v>
      </c>
      <c r="S5441" s="300">
        <v>0</v>
      </c>
      <c r="T5441" s="300">
        <v>0</v>
      </c>
      <c r="U5441" s="300">
        <v>0</v>
      </c>
      <c r="V5441" s="300">
        <v>0</v>
      </c>
      <c r="W5441" s="301">
        <v>0</v>
      </c>
      <c r="X5441" s="300">
        <v>0</v>
      </c>
      <c r="Y5441" s="300">
        <v>0</v>
      </c>
      <c r="Z5441" s="300">
        <v>0</v>
      </c>
      <c r="AA5441" s="300">
        <v>0</v>
      </c>
      <c r="AB5441" s="302">
        <v>0</v>
      </c>
      <c r="AC5441" s="302">
        <v>0</v>
      </c>
      <c r="AD5441" s="302">
        <v>0</v>
      </c>
      <c r="AE5441" s="302">
        <v>0</v>
      </c>
      <c r="AF5441" s="302">
        <v>0</v>
      </c>
      <c r="AG5441" s="302">
        <v>0</v>
      </c>
      <c r="AH5441" s="348">
        <v>0</v>
      </c>
      <c r="AI5441" s="348">
        <v>0</v>
      </c>
      <c r="AK5441" s="199"/>
      <c r="AM5441" s="11"/>
      <c r="AN5441" s="15"/>
      <c r="AO5441" s="11"/>
      <c r="AP5441" s="11"/>
    </row>
    <row r="5442" spans="3:42" outlineLevel="2" x14ac:dyDescent="0.2">
      <c r="C5442" s="119" t="s">
        <v>152</v>
      </c>
      <c r="D5442" s="119" t="s">
        <v>152</v>
      </c>
      <c r="F5442" s="767" t="s">
        <v>55</v>
      </c>
      <c r="H5442" s="797" t="s">
        <v>12</v>
      </c>
      <c r="I5442" s="234" t="s">
        <v>617</v>
      </c>
      <c r="K5442" s="164"/>
      <c r="Q5442" s="135" t="s">
        <v>110</v>
      </c>
      <c r="R5442" s="314">
        <v>0</v>
      </c>
      <c r="S5442" s="315">
        <v>0</v>
      </c>
      <c r="T5442" s="315">
        <v>0</v>
      </c>
      <c r="U5442" s="315">
        <v>0</v>
      </c>
      <c r="V5442" s="315">
        <v>0</v>
      </c>
      <c r="W5442" s="316">
        <v>0</v>
      </c>
      <c r="X5442" s="315">
        <v>0</v>
      </c>
      <c r="Y5442" s="315">
        <v>0</v>
      </c>
      <c r="Z5442" s="315">
        <v>0</v>
      </c>
      <c r="AA5442" s="315">
        <v>0</v>
      </c>
      <c r="AB5442" s="5">
        <v>0</v>
      </c>
      <c r="AC5442" s="5">
        <v>0</v>
      </c>
      <c r="AD5442" s="5">
        <v>0</v>
      </c>
      <c r="AE5442" s="5">
        <v>0</v>
      </c>
      <c r="AF5442" s="5">
        <v>0</v>
      </c>
      <c r="AG5442" s="5">
        <v>0</v>
      </c>
      <c r="AH5442" s="350">
        <v>0</v>
      </c>
      <c r="AI5442" s="350">
        <v>0</v>
      </c>
      <c r="AK5442" s="199"/>
      <c r="AM5442" s="11"/>
      <c r="AN5442" s="15"/>
      <c r="AO5442" s="11"/>
      <c r="AP5442" s="11"/>
    </row>
    <row r="5443" spans="3:42" outlineLevel="2" x14ac:dyDescent="0.2">
      <c r="C5443" s="119" t="s">
        <v>152</v>
      </c>
      <c r="D5443" s="119" t="s">
        <v>152</v>
      </c>
      <c r="F5443" s="783" t="s">
        <v>57</v>
      </c>
      <c r="G5443" s="83"/>
      <c r="H5443" s="798" t="s">
        <v>12</v>
      </c>
      <c r="I5443" s="240" t="s">
        <v>617</v>
      </c>
      <c r="J5443" s="83"/>
      <c r="K5443" s="736"/>
      <c r="L5443" s="83"/>
      <c r="M5443" s="83"/>
      <c r="N5443" s="83"/>
      <c r="O5443" s="83"/>
      <c r="P5443" s="83"/>
      <c r="Q5443" s="143" t="s">
        <v>110</v>
      </c>
      <c r="R5443" s="304">
        <v>0</v>
      </c>
      <c r="S5443" s="305">
        <v>0</v>
      </c>
      <c r="T5443" s="305">
        <v>0</v>
      </c>
      <c r="U5443" s="305">
        <v>0</v>
      </c>
      <c r="V5443" s="305">
        <v>0</v>
      </c>
      <c r="W5443" s="306">
        <v>0</v>
      </c>
      <c r="X5443" s="305">
        <v>0</v>
      </c>
      <c r="Y5443" s="305">
        <v>0</v>
      </c>
      <c r="Z5443" s="305">
        <v>0</v>
      </c>
      <c r="AA5443" s="305">
        <v>0</v>
      </c>
      <c r="AB5443" s="307">
        <v>0</v>
      </c>
      <c r="AC5443" s="307">
        <v>0</v>
      </c>
      <c r="AD5443" s="307">
        <v>0</v>
      </c>
      <c r="AE5443" s="307">
        <v>0</v>
      </c>
      <c r="AF5443" s="307">
        <v>0</v>
      </c>
      <c r="AG5443" s="307">
        <v>0</v>
      </c>
      <c r="AH5443" s="362">
        <v>0</v>
      </c>
      <c r="AI5443" s="362">
        <v>0</v>
      </c>
      <c r="AK5443" s="199"/>
      <c r="AM5443" s="11"/>
      <c r="AN5443" s="15"/>
      <c r="AO5443" s="11"/>
      <c r="AP5443" s="11"/>
    </row>
    <row r="5444" spans="3:42" outlineLevel="2" x14ac:dyDescent="0.2">
      <c r="C5444" s="119" t="s">
        <v>152</v>
      </c>
      <c r="D5444" s="119" t="s">
        <v>152</v>
      </c>
      <c r="F5444" s="802" t="s">
        <v>626</v>
      </c>
      <c r="R5444" s="800">
        <v>0</v>
      </c>
      <c r="S5444" s="800">
        <v>0</v>
      </c>
      <c r="T5444" s="800">
        <v>0</v>
      </c>
      <c r="U5444" s="800">
        <v>0</v>
      </c>
      <c r="V5444" s="800">
        <v>0</v>
      </c>
      <c r="W5444" s="800">
        <v>0</v>
      </c>
      <c r="X5444" s="800">
        <v>0</v>
      </c>
      <c r="Y5444" s="800">
        <v>0</v>
      </c>
      <c r="Z5444" s="800">
        <v>0</v>
      </c>
      <c r="AA5444" s="800">
        <v>0</v>
      </c>
      <c r="AB5444" s="800">
        <v>0</v>
      </c>
      <c r="AC5444" s="800">
        <v>0</v>
      </c>
      <c r="AD5444" s="800">
        <v>0</v>
      </c>
      <c r="AE5444" s="800">
        <v>0</v>
      </c>
      <c r="AF5444" s="800">
        <v>0</v>
      </c>
      <c r="AG5444" s="800">
        <v>0</v>
      </c>
      <c r="AH5444" s="800">
        <v>0</v>
      </c>
      <c r="AI5444" s="800">
        <v>0</v>
      </c>
      <c r="AK5444" s="199"/>
      <c r="AM5444" s="11"/>
      <c r="AN5444" s="15"/>
      <c r="AO5444" s="11"/>
      <c r="AP5444" s="11"/>
    </row>
    <row r="5445" spans="3:42" outlineLevel="2" x14ac:dyDescent="0.2">
      <c r="C5445" s="119" t="s">
        <v>152</v>
      </c>
      <c r="D5445" s="119" t="s">
        <v>152</v>
      </c>
      <c r="R5445" s="5"/>
      <c r="S5445" s="5"/>
      <c r="T5445" s="5"/>
      <c r="U5445" s="5"/>
      <c r="V5445" s="5"/>
      <c r="W5445" s="5"/>
      <c r="X5445" s="5"/>
      <c r="Y5445" s="5"/>
      <c r="AK5445" s="199"/>
      <c r="AM5445" s="11"/>
      <c r="AN5445" s="15"/>
      <c r="AO5445" s="11"/>
      <c r="AP5445" s="11"/>
    </row>
    <row r="5446" spans="3:42" outlineLevel="2" x14ac:dyDescent="0.2">
      <c r="C5446" s="119" t="s">
        <v>152</v>
      </c>
      <c r="D5446" s="119" t="s">
        <v>152</v>
      </c>
      <c r="F5446" s="789" t="s">
        <v>635</v>
      </c>
      <c r="G5446" s="790"/>
      <c r="H5446" s="803"/>
      <c r="I5446" s="790"/>
      <c r="J5446" s="790"/>
      <c r="K5446" s="792"/>
      <c r="L5446" s="789"/>
      <c r="M5446" s="789"/>
      <c r="N5446" s="789"/>
      <c r="O5446" s="789"/>
      <c r="P5446" s="789"/>
      <c r="Q5446" s="792"/>
      <c r="R5446" s="793"/>
      <c r="S5446" s="793"/>
      <c r="T5446" s="793"/>
      <c r="U5446" s="793"/>
      <c r="V5446" s="793"/>
      <c r="W5446" s="793"/>
      <c r="X5446" s="793"/>
      <c r="Y5446" s="793"/>
      <c r="Z5446" s="793"/>
      <c r="AA5446" s="793"/>
      <c r="AB5446" s="793"/>
      <c r="AC5446" s="793"/>
      <c r="AD5446" s="793"/>
      <c r="AE5446" s="793"/>
      <c r="AF5446" s="793"/>
      <c r="AG5446" s="793"/>
      <c r="AH5446" s="789"/>
      <c r="AI5446" s="789"/>
      <c r="AK5446" s="199"/>
      <c r="AM5446" s="11"/>
      <c r="AN5446" s="15"/>
      <c r="AO5446" s="11"/>
      <c r="AP5446" s="11"/>
    </row>
    <row r="5447" spans="3:42" outlineLevel="2" x14ac:dyDescent="0.2">
      <c r="C5447" s="119" t="s">
        <v>152</v>
      </c>
      <c r="D5447" s="119" t="s">
        <v>152</v>
      </c>
      <c r="F5447" t="s">
        <v>620</v>
      </c>
      <c r="AK5447" s="199"/>
      <c r="AM5447" s="11"/>
      <c r="AN5447" s="15"/>
      <c r="AO5447" s="11"/>
      <c r="AP5447" s="11"/>
    </row>
    <row r="5448" spans="3:42" outlineLevel="2" x14ac:dyDescent="0.2">
      <c r="C5448" s="119" t="s">
        <v>152</v>
      </c>
      <c r="D5448" s="119" t="s">
        <v>152</v>
      </c>
      <c r="F5448" s="761" t="s">
        <v>48</v>
      </c>
      <c r="G5448" s="75"/>
      <c r="H5448" s="796" t="s">
        <v>636</v>
      </c>
      <c r="I5448" s="801"/>
      <c r="J5448" s="75"/>
      <c r="K5448" s="741"/>
      <c r="L5448" s="75"/>
      <c r="M5448" s="75"/>
      <c r="N5448" s="75"/>
      <c r="O5448" s="75"/>
      <c r="P5448" s="75"/>
      <c r="Q5448" s="128" t="s">
        <v>536</v>
      </c>
      <c r="R5448" s="804">
        <v>0</v>
      </c>
      <c r="S5448" s="805">
        <v>0</v>
      </c>
      <c r="T5448" s="805">
        <v>0</v>
      </c>
      <c r="U5448" s="805">
        <v>0</v>
      </c>
      <c r="V5448" s="805">
        <v>0</v>
      </c>
      <c r="W5448" s="806">
        <v>0</v>
      </c>
      <c r="X5448" s="805">
        <v>0</v>
      </c>
      <c r="Y5448" s="805">
        <v>0</v>
      </c>
      <c r="Z5448" s="805">
        <v>0</v>
      </c>
      <c r="AA5448" s="805">
        <v>0</v>
      </c>
      <c r="AB5448" s="805">
        <v>0</v>
      </c>
      <c r="AC5448" s="805">
        <v>0</v>
      </c>
      <c r="AD5448" s="805">
        <v>0</v>
      </c>
      <c r="AE5448" s="805">
        <v>0</v>
      </c>
      <c r="AF5448" s="805">
        <v>0</v>
      </c>
      <c r="AG5448" s="805">
        <v>0</v>
      </c>
      <c r="AH5448" s="808">
        <v>0</v>
      </c>
      <c r="AI5448" s="808">
        <v>0</v>
      </c>
      <c r="AK5448" s="199"/>
      <c r="AM5448" s="11"/>
      <c r="AN5448" s="15"/>
      <c r="AO5448" s="11"/>
      <c r="AP5448" s="11"/>
    </row>
    <row r="5449" spans="3:42" outlineLevel="2" x14ac:dyDescent="0.2">
      <c r="C5449" s="119" t="s">
        <v>152</v>
      </c>
      <c r="D5449" s="119" t="s">
        <v>152</v>
      </c>
      <c r="F5449" s="767" t="s">
        <v>55</v>
      </c>
      <c r="H5449" s="797" t="s">
        <v>636</v>
      </c>
      <c r="K5449" s="164"/>
      <c r="Q5449" s="135" t="s">
        <v>536</v>
      </c>
      <c r="R5449" s="809">
        <v>0</v>
      </c>
      <c r="S5449" s="810">
        <v>0</v>
      </c>
      <c r="T5449" s="810">
        <v>0</v>
      </c>
      <c r="U5449" s="810">
        <v>0</v>
      </c>
      <c r="V5449" s="810">
        <v>0</v>
      </c>
      <c r="W5449" s="811">
        <v>0</v>
      </c>
      <c r="X5449" s="810">
        <v>0</v>
      </c>
      <c r="Y5449" s="810">
        <v>0</v>
      </c>
      <c r="Z5449" s="810">
        <v>0</v>
      </c>
      <c r="AA5449" s="810">
        <v>0</v>
      </c>
      <c r="AB5449" s="810">
        <v>0</v>
      </c>
      <c r="AC5449" s="810">
        <v>0</v>
      </c>
      <c r="AD5449" s="810">
        <v>0</v>
      </c>
      <c r="AE5449" s="810">
        <v>0</v>
      </c>
      <c r="AF5449" s="810">
        <v>0</v>
      </c>
      <c r="AG5449" s="810">
        <v>0</v>
      </c>
      <c r="AH5449" s="812">
        <v>0</v>
      </c>
      <c r="AI5449" s="812">
        <v>0</v>
      </c>
      <c r="AK5449" s="199"/>
      <c r="AM5449" s="11"/>
      <c r="AN5449" s="15"/>
      <c r="AO5449" s="11"/>
      <c r="AP5449" s="11"/>
    </row>
    <row r="5450" spans="3:42" outlineLevel="2" x14ac:dyDescent="0.2">
      <c r="C5450" s="119" t="s">
        <v>152</v>
      </c>
      <c r="D5450" s="119" t="s">
        <v>152</v>
      </c>
      <c r="F5450" s="783" t="s">
        <v>57</v>
      </c>
      <c r="G5450" s="83"/>
      <c r="H5450" s="798" t="s">
        <v>636</v>
      </c>
      <c r="I5450" s="799"/>
      <c r="J5450" s="83"/>
      <c r="K5450" s="736"/>
      <c r="L5450" s="83"/>
      <c r="M5450" s="83"/>
      <c r="N5450" s="83"/>
      <c r="O5450" s="83"/>
      <c r="P5450" s="83"/>
      <c r="Q5450" s="143" t="s">
        <v>536</v>
      </c>
      <c r="R5450" s="813">
        <v>0</v>
      </c>
      <c r="S5450" s="814">
        <v>0</v>
      </c>
      <c r="T5450" s="814">
        <v>0</v>
      </c>
      <c r="U5450" s="814">
        <v>0</v>
      </c>
      <c r="V5450" s="814">
        <v>0</v>
      </c>
      <c r="W5450" s="815">
        <v>0</v>
      </c>
      <c r="X5450" s="814">
        <v>0</v>
      </c>
      <c r="Y5450" s="814">
        <v>0</v>
      </c>
      <c r="Z5450" s="814">
        <v>0</v>
      </c>
      <c r="AA5450" s="814">
        <v>0</v>
      </c>
      <c r="AB5450" s="814">
        <v>0</v>
      </c>
      <c r="AC5450" s="814">
        <v>0</v>
      </c>
      <c r="AD5450" s="814">
        <v>0</v>
      </c>
      <c r="AE5450" s="814">
        <v>0</v>
      </c>
      <c r="AF5450" s="814">
        <v>0</v>
      </c>
      <c r="AG5450" s="814">
        <v>0</v>
      </c>
      <c r="AH5450" s="816">
        <v>0</v>
      </c>
      <c r="AI5450" s="816">
        <v>0</v>
      </c>
      <c r="AK5450" s="199"/>
      <c r="AM5450" s="11"/>
      <c r="AN5450" s="15"/>
      <c r="AO5450" s="11"/>
      <c r="AP5450" s="11"/>
    </row>
    <row r="5451" spans="3:42" outlineLevel="2" x14ac:dyDescent="0.2">
      <c r="C5451" s="119" t="s">
        <v>152</v>
      </c>
      <c r="D5451" s="119" t="s">
        <v>152</v>
      </c>
      <c r="F5451" s="12"/>
      <c r="H5451" s="817"/>
      <c r="K5451" s="16"/>
      <c r="Q5451" s="16"/>
      <c r="R5451" s="818"/>
      <c r="S5451" s="818"/>
      <c r="T5451" s="818"/>
      <c r="U5451" s="818"/>
      <c r="V5451" s="818"/>
      <c r="W5451" s="818"/>
      <c r="X5451" s="818"/>
      <c r="Y5451" s="818"/>
      <c r="Z5451" s="818"/>
      <c r="AA5451" s="818"/>
      <c r="AB5451" s="818"/>
      <c r="AC5451" s="818"/>
      <c r="AD5451" s="818"/>
      <c r="AE5451" s="818"/>
      <c r="AF5451" s="818"/>
      <c r="AG5451" s="818"/>
      <c r="AH5451" s="818"/>
      <c r="AI5451" s="818"/>
      <c r="AK5451" s="199"/>
      <c r="AM5451" s="11"/>
      <c r="AN5451" s="15"/>
      <c r="AO5451" s="11"/>
      <c r="AP5451" s="11"/>
    </row>
    <row r="5452" spans="3:42" x14ac:dyDescent="0.2">
      <c r="C5452" s="119" t="s">
        <v>152</v>
      </c>
      <c r="D5452" s="754" t="s">
        <v>152</v>
      </c>
      <c r="E5452" s="67"/>
      <c r="F5452" s="67"/>
      <c r="G5452" s="67"/>
      <c r="H5452" s="755" t="s">
        <v>152</v>
      </c>
      <c r="I5452" s="67"/>
      <c r="J5452" s="67"/>
      <c r="K5452" s="102"/>
      <c r="L5452" s="67"/>
      <c r="M5452" s="67"/>
      <c r="N5452" s="67"/>
      <c r="O5452" s="67"/>
      <c r="P5452" s="67"/>
      <c r="Q5452" s="102"/>
      <c r="R5452" s="67"/>
      <c r="S5452" s="67"/>
      <c r="T5452" s="67"/>
      <c r="U5452" s="67"/>
      <c r="V5452" s="67"/>
      <c r="W5452" s="67"/>
      <c r="X5452" s="67"/>
      <c r="Y5452" s="67"/>
      <c r="Z5452" s="67"/>
      <c r="AA5452" s="67"/>
      <c r="AB5452" s="67"/>
      <c r="AC5452" s="67"/>
      <c r="AD5452" s="67"/>
      <c r="AE5452" s="67"/>
      <c r="AF5452" s="67"/>
      <c r="AG5452" s="67"/>
      <c r="AH5452" s="67"/>
      <c r="AI5452" s="67"/>
      <c r="AK5452" s="199"/>
      <c r="AM5452" s="11"/>
      <c r="AN5452" s="15"/>
      <c r="AO5452" s="11"/>
      <c r="AP5452" s="11"/>
    </row>
    <row r="5453" spans="3:42" outlineLevel="1" x14ac:dyDescent="0.2">
      <c r="C5453" s="119" t="s">
        <v>152</v>
      </c>
      <c r="D5453" s="119" t="s">
        <v>152</v>
      </c>
      <c r="F5453" s="121" t="s">
        <v>597</v>
      </c>
      <c r="G5453" s="756"/>
      <c r="H5453" s="757"/>
      <c r="I5453" s="756"/>
      <c r="J5453" s="756"/>
      <c r="K5453" s="758"/>
      <c r="L5453" s="759"/>
      <c r="M5453" s="759"/>
      <c r="N5453" s="759"/>
      <c r="O5453" s="759"/>
      <c r="P5453" s="759"/>
      <c r="Q5453" s="758"/>
      <c r="R5453" s="760"/>
      <c r="S5453" s="760"/>
      <c r="T5453" s="760"/>
      <c r="U5453" s="760"/>
      <c r="V5453" s="760"/>
      <c r="W5453" s="760"/>
      <c r="X5453" s="760"/>
      <c r="Y5453" s="760"/>
      <c r="Z5453" s="760"/>
      <c r="AA5453" s="760"/>
      <c r="AB5453" s="760"/>
      <c r="AC5453" s="760"/>
      <c r="AD5453" s="760"/>
      <c r="AE5453" s="760"/>
      <c r="AF5453" s="760"/>
      <c r="AG5453" s="760"/>
      <c r="AH5453" s="759"/>
      <c r="AI5453" s="759"/>
      <c r="AK5453" s="199"/>
      <c r="AM5453" s="11"/>
      <c r="AN5453" s="15"/>
      <c r="AO5453" s="11"/>
      <c r="AP5453" s="11"/>
    </row>
    <row r="5454" spans="3:42" outlineLevel="2" x14ac:dyDescent="0.2">
      <c r="C5454" s="119" t="s">
        <v>152</v>
      </c>
      <c r="D5454" s="119" t="s">
        <v>152</v>
      </c>
      <c r="F5454" s="12"/>
      <c r="G5454" s="149" t="s">
        <v>598</v>
      </c>
      <c r="H5454" s="72" t="s">
        <v>48</v>
      </c>
      <c r="I5454" s="8" t="s">
        <v>451</v>
      </c>
      <c r="J5454" s="8" t="s">
        <v>599</v>
      </c>
      <c r="K5454" s="8" t="s">
        <v>61</v>
      </c>
      <c r="AK5454" s="199"/>
      <c r="AM5454" s="11"/>
      <c r="AN5454" s="15"/>
      <c r="AO5454" s="11"/>
      <c r="AP5454" s="11"/>
    </row>
    <row r="5455" spans="3:42" outlineLevel="2" x14ac:dyDescent="0.2">
      <c r="C5455" s="119" t="s">
        <v>152</v>
      </c>
      <c r="D5455" s="119" t="s">
        <v>152</v>
      </c>
      <c r="F5455" s="761" t="s">
        <v>129</v>
      </c>
      <c r="G5455" s="762" t="s">
        <v>130</v>
      </c>
      <c r="H5455" s="763">
        <v>0</v>
      </c>
      <c r="I5455" s="764">
        <v>1</v>
      </c>
      <c r="J5455" s="765">
        <v>1</v>
      </c>
      <c r="K5455" s="766"/>
      <c r="AK5455" s="199"/>
      <c r="AM5455" s="11"/>
      <c r="AN5455" s="15"/>
      <c r="AO5455" s="11"/>
      <c r="AP5455" s="11"/>
    </row>
    <row r="5456" spans="3:42" outlineLevel="2" x14ac:dyDescent="0.2">
      <c r="C5456" s="119" t="s">
        <v>152</v>
      </c>
      <c r="D5456" s="119" t="s">
        <v>152</v>
      </c>
      <c r="F5456" s="767" t="s">
        <v>128</v>
      </c>
      <c r="G5456" s="611" t="s">
        <v>130</v>
      </c>
      <c r="H5456" s="768">
        <v>0</v>
      </c>
      <c r="I5456" s="769">
        <v>1</v>
      </c>
      <c r="J5456" s="770">
        <v>1</v>
      </c>
      <c r="K5456" s="771"/>
      <c r="AK5456" s="199"/>
      <c r="AM5456" s="11"/>
      <c r="AN5456" s="15"/>
      <c r="AO5456" s="11"/>
      <c r="AP5456" s="11"/>
    </row>
    <row r="5457" spans="3:42" outlineLevel="2" x14ac:dyDescent="0.2">
      <c r="C5457" s="119" t="s">
        <v>152</v>
      </c>
      <c r="D5457" s="119" t="s">
        <v>152</v>
      </c>
      <c r="F5457" s="767" t="s">
        <v>600</v>
      </c>
      <c r="G5457" s="611" t="s">
        <v>583</v>
      </c>
      <c r="H5457" s="772">
        <v>0</v>
      </c>
      <c r="I5457" s="773">
        <v>0</v>
      </c>
      <c r="J5457" s="774">
        <v>0</v>
      </c>
      <c r="K5457" s="775">
        <v>0</v>
      </c>
      <c r="AK5457" s="199"/>
      <c r="AM5457" s="11"/>
      <c r="AN5457" s="15"/>
      <c r="AO5457" s="11"/>
      <c r="AP5457" s="11"/>
    </row>
    <row r="5458" spans="3:42" outlineLevel="2" x14ac:dyDescent="0.2">
      <c r="C5458" s="119" t="s">
        <v>152</v>
      </c>
      <c r="D5458" s="119" t="s">
        <v>152</v>
      </c>
      <c r="F5458" s="767" t="s">
        <v>64</v>
      </c>
      <c r="G5458" s="611" t="s">
        <v>583</v>
      </c>
      <c r="H5458" s="776">
        <v>0</v>
      </c>
      <c r="I5458" s="773">
        <v>0</v>
      </c>
      <c r="J5458" s="774">
        <v>0</v>
      </c>
      <c r="K5458" s="771"/>
      <c r="AK5458" s="199"/>
      <c r="AM5458" s="11"/>
      <c r="AN5458" s="15"/>
      <c r="AO5458" s="11"/>
      <c r="AP5458" s="11"/>
    </row>
    <row r="5459" spans="3:42" outlineLevel="2" x14ac:dyDescent="0.2">
      <c r="C5459" s="119" t="s">
        <v>152</v>
      </c>
      <c r="D5459" s="119" t="s">
        <v>152</v>
      </c>
      <c r="F5459" s="767" t="s">
        <v>601</v>
      </c>
      <c r="G5459" s="611" t="s">
        <v>583</v>
      </c>
      <c r="H5459" s="776">
        <v>0</v>
      </c>
      <c r="I5459" s="773">
        <v>0</v>
      </c>
      <c r="J5459" s="774">
        <v>0</v>
      </c>
      <c r="K5459" s="771"/>
      <c r="AK5459" s="199"/>
      <c r="AM5459" s="11"/>
      <c r="AN5459" s="15"/>
      <c r="AO5459" s="11"/>
      <c r="AP5459" s="11"/>
    </row>
    <row r="5460" spans="3:42" outlineLevel="2" x14ac:dyDescent="0.2">
      <c r="C5460" s="119" t="s">
        <v>152</v>
      </c>
      <c r="D5460" s="119" t="s">
        <v>152</v>
      </c>
      <c r="F5460" s="767" t="s">
        <v>602</v>
      </c>
      <c r="G5460" s="611" t="s">
        <v>130</v>
      </c>
      <c r="H5460" s="778">
        <v>0</v>
      </c>
      <c r="I5460" s="769">
        <v>0</v>
      </c>
      <c r="J5460" s="769">
        <v>0</v>
      </c>
      <c r="K5460" s="771"/>
      <c r="AK5460" s="199"/>
      <c r="AM5460" s="11"/>
      <c r="AN5460" s="15"/>
      <c r="AO5460" s="11"/>
      <c r="AP5460" s="11"/>
    </row>
    <row r="5461" spans="3:42" outlineLevel="2" x14ac:dyDescent="0.2">
      <c r="C5461" s="119" t="s">
        <v>152</v>
      </c>
      <c r="D5461" s="119" t="s">
        <v>152</v>
      </c>
      <c r="F5461" s="767" t="s">
        <v>603</v>
      </c>
      <c r="G5461" s="611" t="s">
        <v>583</v>
      </c>
      <c r="H5461" s="776">
        <v>0</v>
      </c>
      <c r="I5461" s="773">
        <v>0</v>
      </c>
      <c r="J5461" s="774">
        <v>0</v>
      </c>
      <c r="K5461" s="771"/>
      <c r="AK5461" s="199"/>
      <c r="AM5461" s="11"/>
      <c r="AN5461" s="15"/>
      <c r="AO5461" s="11"/>
      <c r="AP5461" s="11"/>
    </row>
    <row r="5462" spans="3:42" outlineLevel="2" x14ac:dyDescent="0.2">
      <c r="C5462" s="119" t="s">
        <v>152</v>
      </c>
      <c r="D5462" s="119" t="s">
        <v>152</v>
      </c>
      <c r="F5462" s="767" t="s">
        <v>604</v>
      </c>
      <c r="G5462" s="611"/>
      <c r="H5462" s="773">
        <v>0</v>
      </c>
      <c r="I5462" s="773">
        <v>0</v>
      </c>
      <c r="J5462" s="773">
        <v>0</v>
      </c>
      <c r="K5462" s="771"/>
      <c r="AK5462" s="199"/>
      <c r="AM5462" s="11"/>
      <c r="AN5462" s="15"/>
      <c r="AO5462" s="11"/>
      <c r="AP5462" s="11"/>
    </row>
    <row r="5463" spans="3:42" outlineLevel="2" x14ac:dyDescent="0.2">
      <c r="C5463" s="119" t="s">
        <v>152</v>
      </c>
      <c r="D5463" s="119" t="s">
        <v>152</v>
      </c>
      <c r="F5463" s="767" t="s">
        <v>605</v>
      </c>
      <c r="G5463" s="611"/>
      <c r="H5463" s="779"/>
      <c r="I5463" s="780"/>
      <c r="J5463" s="781"/>
      <c r="K5463" s="782">
        <v>0</v>
      </c>
      <c r="AK5463" s="199"/>
      <c r="AM5463" s="11"/>
      <c r="AN5463" s="15"/>
      <c r="AO5463" s="11"/>
      <c r="AP5463" s="11"/>
    </row>
    <row r="5464" spans="3:42" outlineLevel="2" x14ac:dyDescent="0.2">
      <c r="C5464" s="119" t="s">
        <v>152</v>
      </c>
      <c r="D5464" s="119" t="s">
        <v>152</v>
      </c>
      <c r="F5464" s="783" t="s">
        <v>606</v>
      </c>
      <c r="G5464" s="619" t="s">
        <v>130</v>
      </c>
      <c r="H5464" s="784" t="e">
        <v>#N/A</v>
      </c>
      <c r="I5464" s="785" t="e">
        <v>#N/A</v>
      </c>
      <c r="J5464" s="786" t="e">
        <v>#N/A</v>
      </c>
      <c r="K5464" s="787"/>
      <c r="AK5464" s="199"/>
      <c r="AM5464" s="11"/>
      <c r="AN5464" s="15"/>
      <c r="AO5464" s="11"/>
      <c r="AP5464" s="11"/>
    </row>
    <row r="5465" spans="3:42" outlineLevel="2" x14ac:dyDescent="0.2">
      <c r="C5465" s="119" t="s">
        <v>152</v>
      </c>
      <c r="D5465" s="119" t="s">
        <v>152</v>
      </c>
      <c r="H5465"/>
      <c r="I5465"/>
      <c r="K5465"/>
      <c r="AK5465" s="199"/>
      <c r="AM5465" s="11"/>
      <c r="AN5465" s="15"/>
      <c r="AO5465" s="11"/>
      <c r="AP5465" s="11"/>
    </row>
    <row r="5466" spans="3:42" outlineLevel="1" x14ac:dyDescent="0.2">
      <c r="C5466" s="119" t="s">
        <v>152</v>
      </c>
      <c r="D5466" s="119" t="s">
        <v>152</v>
      </c>
      <c r="F5466" s="121" t="s">
        <v>607</v>
      </c>
      <c r="G5466" s="756"/>
      <c r="H5466" s="757"/>
      <c r="I5466" s="788"/>
      <c r="J5466" s="756"/>
      <c r="K5466" s="758"/>
      <c r="L5466" s="759"/>
      <c r="M5466" s="759"/>
      <c r="N5466" s="759"/>
      <c r="O5466" s="759"/>
      <c r="P5466" s="759"/>
      <c r="Q5466" s="758"/>
      <c r="R5466" s="760"/>
      <c r="S5466" s="760"/>
      <c r="T5466" s="760"/>
      <c r="U5466" s="760"/>
      <c r="V5466" s="760"/>
      <c r="W5466" s="760"/>
      <c r="X5466" s="760"/>
      <c r="Y5466" s="760"/>
      <c r="Z5466" s="760"/>
      <c r="AA5466" s="760"/>
      <c r="AB5466" s="760"/>
      <c r="AC5466" s="760"/>
      <c r="AD5466" s="760"/>
      <c r="AE5466" s="760"/>
      <c r="AF5466" s="760"/>
      <c r="AG5466" s="760"/>
      <c r="AH5466" s="759"/>
      <c r="AI5466" s="759"/>
      <c r="AK5466" s="199"/>
      <c r="AM5466" s="11"/>
      <c r="AN5466" s="15"/>
      <c r="AO5466" s="11"/>
      <c r="AP5466" s="11"/>
    </row>
    <row r="5467" spans="3:42" outlineLevel="2" x14ac:dyDescent="0.2">
      <c r="C5467" s="119" t="s">
        <v>152</v>
      </c>
      <c r="D5467" s="119" t="s">
        <v>152</v>
      </c>
      <c r="F5467" s="789" t="s">
        <v>608</v>
      </c>
      <c r="G5467" s="790"/>
      <c r="H5467" s="791" t="s">
        <v>609</v>
      </c>
      <c r="I5467" s="791"/>
      <c r="J5467" s="790"/>
      <c r="K5467" s="792"/>
      <c r="L5467" s="789"/>
      <c r="M5467" s="789"/>
      <c r="N5467" s="789"/>
      <c r="O5467" s="789"/>
      <c r="P5467" s="789"/>
      <c r="Q5467" s="792"/>
      <c r="R5467" s="793"/>
      <c r="S5467" s="793"/>
      <c r="T5467" s="793"/>
      <c r="U5467" s="793"/>
      <c r="V5467" s="793"/>
      <c r="W5467" s="793"/>
      <c r="X5467" s="793"/>
      <c r="Y5467" s="793"/>
      <c r="Z5467" s="793"/>
      <c r="AA5467" s="793"/>
      <c r="AB5467" s="793"/>
      <c r="AC5467" s="793"/>
      <c r="AD5467" s="793"/>
      <c r="AE5467" s="793"/>
      <c r="AF5467" s="793"/>
      <c r="AG5467" s="793"/>
      <c r="AH5467" s="789"/>
      <c r="AI5467" s="789"/>
      <c r="AK5467" s="199"/>
      <c r="AM5467" s="11"/>
      <c r="AN5467" s="15"/>
      <c r="AO5467" s="11"/>
      <c r="AP5467" s="11"/>
    </row>
    <row r="5468" spans="3:42" ht="14.25" customHeight="1" outlineLevel="2" x14ac:dyDescent="0.2">
      <c r="C5468" s="119" t="s">
        <v>152</v>
      </c>
      <c r="D5468" s="119" t="s">
        <v>152</v>
      </c>
      <c r="F5468" s="794" t="s">
        <v>610</v>
      </c>
      <c r="H5468" s="795"/>
      <c r="AK5468" s="199"/>
      <c r="AM5468" s="11"/>
      <c r="AN5468" s="15"/>
      <c r="AO5468" s="11"/>
      <c r="AP5468" s="11"/>
    </row>
    <row r="5469" spans="3:42" outlineLevel="2" x14ac:dyDescent="0.2">
      <c r="C5469" s="119" t="s">
        <v>152</v>
      </c>
      <c r="D5469" s="119" t="s">
        <v>152</v>
      </c>
      <c r="F5469" s="761" t="s">
        <v>62</v>
      </c>
      <c r="G5469" s="75"/>
      <c r="H5469" s="796" t="s">
        <v>10</v>
      </c>
      <c r="I5469" s="796" t="s">
        <v>611</v>
      </c>
      <c r="J5469" s="75"/>
      <c r="K5469" s="741"/>
      <c r="L5469" s="75"/>
      <c r="M5469" s="75"/>
      <c r="N5469" s="75"/>
      <c r="O5469" s="75"/>
      <c r="P5469" s="75"/>
      <c r="Q5469" s="128" t="s">
        <v>110</v>
      </c>
      <c r="R5469" s="299">
        <v>0</v>
      </c>
      <c r="S5469" s="300">
        <v>0</v>
      </c>
      <c r="T5469" s="300">
        <v>0</v>
      </c>
      <c r="U5469" s="300">
        <v>0</v>
      </c>
      <c r="V5469" s="300">
        <v>0</v>
      </c>
      <c r="W5469" s="301">
        <v>0</v>
      </c>
      <c r="X5469" s="300">
        <v>0</v>
      </c>
      <c r="Y5469" s="300">
        <v>0</v>
      </c>
      <c r="Z5469" s="300">
        <v>0</v>
      </c>
      <c r="AA5469" s="300">
        <v>0</v>
      </c>
      <c r="AB5469" s="302">
        <v>0</v>
      </c>
      <c r="AC5469" s="302">
        <v>0</v>
      </c>
      <c r="AD5469" s="302">
        <v>0</v>
      </c>
      <c r="AE5469" s="302">
        <v>0</v>
      </c>
      <c r="AF5469" s="302">
        <v>0</v>
      </c>
      <c r="AG5469" s="302">
        <v>0</v>
      </c>
      <c r="AH5469" s="348">
        <v>0</v>
      </c>
      <c r="AI5469" s="348">
        <v>0</v>
      </c>
      <c r="AK5469" s="199"/>
      <c r="AM5469" s="11"/>
      <c r="AN5469" s="15"/>
      <c r="AO5469" s="11"/>
      <c r="AP5469" s="11"/>
    </row>
    <row r="5470" spans="3:42" outlineLevel="2" x14ac:dyDescent="0.2">
      <c r="C5470" s="119" t="s">
        <v>152</v>
      </c>
      <c r="D5470" s="119" t="s">
        <v>152</v>
      </c>
      <c r="F5470" s="767" t="s">
        <v>188</v>
      </c>
      <c r="H5470" s="797" t="s">
        <v>10</v>
      </c>
      <c r="I5470" s="797" t="s">
        <v>612</v>
      </c>
      <c r="K5470" s="164"/>
      <c r="Q5470" s="135" t="s">
        <v>110</v>
      </c>
      <c r="R5470" s="314">
        <v>0</v>
      </c>
      <c r="S5470" s="315">
        <v>0</v>
      </c>
      <c r="T5470" s="315">
        <v>0</v>
      </c>
      <c r="U5470" s="315">
        <v>0</v>
      </c>
      <c r="V5470" s="315">
        <v>0</v>
      </c>
      <c r="W5470" s="316">
        <v>0</v>
      </c>
      <c r="X5470" s="315">
        <v>0</v>
      </c>
      <c r="Y5470" s="315">
        <v>0</v>
      </c>
      <c r="Z5470" s="315">
        <v>0</v>
      </c>
      <c r="AA5470" s="315">
        <v>0</v>
      </c>
      <c r="AB5470" s="5">
        <v>0</v>
      </c>
      <c r="AC5470" s="5">
        <v>0</v>
      </c>
      <c r="AD5470" s="5">
        <v>0</v>
      </c>
      <c r="AE5470" s="5">
        <v>0</v>
      </c>
      <c r="AF5470" s="5">
        <v>0</v>
      </c>
      <c r="AG5470" s="5">
        <v>0</v>
      </c>
      <c r="AH5470" s="350">
        <v>0</v>
      </c>
      <c r="AI5470" s="350">
        <v>0</v>
      </c>
      <c r="AK5470" s="199"/>
      <c r="AM5470" s="11"/>
      <c r="AN5470" s="15"/>
      <c r="AO5470" s="11"/>
      <c r="AP5470" s="11"/>
    </row>
    <row r="5471" spans="3:42" outlineLevel="2" x14ac:dyDescent="0.2">
      <c r="C5471" s="119" t="s">
        <v>152</v>
      </c>
      <c r="D5471" s="119" t="s">
        <v>152</v>
      </c>
      <c r="F5471" s="767" t="s">
        <v>613</v>
      </c>
      <c r="H5471" s="797" t="s">
        <v>10</v>
      </c>
      <c r="I5471" s="234" t="s">
        <v>614</v>
      </c>
      <c r="K5471" s="164"/>
      <c r="Q5471" s="135" t="s">
        <v>110</v>
      </c>
      <c r="R5471" s="314">
        <v>0</v>
      </c>
      <c r="S5471" s="315">
        <v>0</v>
      </c>
      <c r="T5471" s="315">
        <v>0</v>
      </c>
      <c r="U5471" s="315">
        <v>0</v>
      </c>
      <c r="V5471" s="315">
        <v>0</v>
      </c>
      <c r="W5471" s="316">
        <v>0</v>
      </c>
      <c r="X5471" s="315">
        <v>0</v>
      </c>
      <c r="Y5471" s="315">
        <v>0</v>
      </c>
      <c r="Z5471" s="315">
        <v>0</v>
      </c>
      <c r="AA5471" s="315">
        <v>0</v>
      </c>
      <c r="AB5471" s="5">
        <v>0</v>
      </c>
      <c r="AC5471" s="5">
        <v>0</v>
      </c>
      <c r="AD5471" s="5">
        <v>0</v>
      </c>
      <c r="AE5471" s="5">
        <v>0</v>
      </c>
      <c r="AF5471" s="5">
        <v>0</v>
      </c>
      <c r="AG5471" s="5">
        <v>0</v>
      </c>
      <c r="AH5471" s="350">
        <v>0</v>
      </c>
      <c r="AI5471" s="350">
        <v>0</v>
      </c>
      <c r="AK5471" s="199"/>
      <c r="AM5471" s="11"/>
      <c r="AN5471" s="15"/>
      <c r="AO5471" s="11"/>
      <c r="AP5471" s="11"/>
    </row>
    <row r="5472" spans="3:42" outlineLevel="2" x14ac:dyDescent="0.2">
      <c r="C5472" s="119" t="s">
        <v>152</v>
      </c>
      <c r="D5472" s="119" t="s">
        <v>152</v>
      </c>
      <c r="F5472" s="783" t="s">
        <v>57</v>
      </c>
      <c r="G5472" s="83"/>
      <c r="H5472" s="798" t="s">
        <v>10</v>
      </c>
      <c r="I5472" s="799"/>
      <c r="J5472" s="83"/>
      <c r="K5472" s="736"/>
      <c r="L5472" s="83"/>
      <c r="M5472" s="83"/>
      <c r="N5472" s="83"/>
      <c r="O5472" s="83"/>
      <c r="P5472" s="83"/>
      <c r="Q5472" s="143" t="s">
        <v>110</v>
      </c>
      <c r="R5472" s="304">
        <v>0</v>
      </c>
      <c r="S5472" s="305">
        <v>0</v>
      </c>
      <c r="T5472" s="305">
        <v>0</v>
      </c>
      <c r="U5472" s="305">
        <v>0</v>
      </c>
      <c r="V5472" s="305">
        <v>0</v>
      </c>
      <c r="W5472" s="306">
        <v>0</v>
      </c>
      <c r="X5472" s="305">
        <v>0</v>
      </c>
      <c r="Y5472" s="305">
        <v>0</v>
      </c>
      <c r="Z5472" s="305">
        <v>0</v>
      </c>
      <c r="AA5472" s="305">
        <v>0</v>
      </c>
      <c r="AB5472" s="307">
        <v>0</v>
      </c>
      <c r="AC5472" s="307">
        <v>0</v>
      </c>
      <c r="AD5472" s="307">
        <v>0</v>
      </c>
      <c r="AE5472" s="307">
        <v>0</v>
      </c>
      <c r="AF5472" s="307">
        <v>0</v>
      </c>
      <c r="AG5472" s="307">
        <v>0</v>
      </c>
      <c r="AH5472" s="362">
        <v>0</v>
      </c>
      <c r="AI5472" s="362">
        <v>0</v>
      </c>
      <c r="AK5472" s="199"/>
      <c r="AM5472" s="11"/>
      <c r="AN5472" s="15"/>
      <c r="AO5472" s="11"/>
      <c r="AP5472" s="11"/>
    </row>
    <row r="5473" spans="3:42" outlineLevel="2" x14ac:dyDescent="0.2">
      <c r="C5473" s="119" t="s">
        <v>152</v>
      </c>
      <c r="D5473" s="119" t="s">
        <v>152</v>
      </c>
      <c r="F5473" s="12"/>
      <c r="H5473" s="234"/>
      <c r="K5473" s="164"/>
      <c r="Q5473" s="16"/>
      <c r="R5473" s="800">
        <v>0</v>
      </c>
      <c r="S5473" s="800">
        <v>0</v>
      </c>
      <c r="T5473" s="800">
        <v>0</v>
      </c>
      <c r="U5473" s="800">
        <v>0</v>
      </c>
      <c r="V5473" s="800">
        <v>0</v>
      </c>
      <c r="W5473" s="800">
        <v>0</v>
      </c>
      <c r="X5473" s="800">
        <v>0</v>
      </c>
      <c r="Y5473" s="800">
        <v>0</v>
      </c>
      <c r="Z5473" s="800">
        <v>0</v>
      </c>
      <c r="AA5473" s="800">
        <v>0</v>
      </c>
      <c r="AB5473" s="800">
        <v>0</v>
      </c>
      <c r="AC5473" s="800">
        <v>0</v>
      </c>
      <c r="AD5473" s="800">
        <v>0</v>
      </c>
      <c r="AE5473" s="800">
        <v>0</v>
      </c>
      <c r="AF5473" s="800">
        <v>0</v>
      </c>
      <c r="AG5473" s="800">
        <v>0</v>
      </c>
      <c r="AH5473" s="800">
        <v>0</v>
      </c>
      <c r="AI5473" s="800">
        <v>0</v>
      </c>
      <c r="AK5473" s="199"/>
      <c r="AM5473" s="11"/>
      <c r="AN5473" s="15"/>
      <c r="AO5473" s="11"/>
      <c r="AP5473" s="11"/>
    </row>
    <row r="5474" spans="3:42" ht="14.25" customHeight="1" outlineLevel="2" x14ac:dyDescent="0.2">
      <c r="C5474" s="119" t="s">
        <v>152</v>
      </c>
      <c r="D5474" s="119" t="s">
        <v>152</v>
      </c>
      <c r="F5474" s="794" t="s">
        <v>615</v>
      </c>
      <c r="AK5474" s="199"/>
      <c r="AM5474" s="11"/>
      <c r="AN5474" s="15"/>
      <c r="AO5474" s="11"/>
      <c r="AP5474" s="11"/>
    </row>
    <row r="5475" spans="3:42" outlineLevel="2" x14ac:dyDescent="0.2">
      <c r="C5475" s="119" t="s">
        <v>152</v>
      </c>
      <c r="D5475" s="119" t="s">
        <v>152</v>
      </c>
      <c r="F5475" s="761" t="s">
        <v>48</v>
      </c>
      <c r="G5475" s="75"/>
      <c r="H5475" s="796" t="s">
        <v>10</v>
      </c>
      <c r="I5475" s="801"/>
      <c r="J5475" s="75"/>
      <c r="K5475" s="741"/>
      <c r="L5475" s="75"/>
      <c r="M5475" s="75"/>
      <c r="N5475" s="75"/>
      <c r="O5475" s="75"/>
      <c r="P5475" s="75"/>
      <c r="Q5475" s="128" t="s">
        <v>110</v>
      </c>
      <c r="R5475" s="299">
        <v>0</v>
      </c>
      <c r="S5475" s="300">
        <v>0</v>
      </c>
      <c r="T5475" s="300">
        <v>0</v>
      </c>
      <c r="U5475" s="300">
        <v>0</v>
      </c>
      <c r="V5475" s="300">
        <v>0</v>
      </c>
      <c r="W5475" s="301">
        <v>0</v>
      </c>
      <c r="X5475" s="300">
        <v>0</v>
      </c>
      <c r="Y5475" s="300">
        <v>0</v>
      </c>
      <c r="Z5475" s="300">
        <v>0</v>
      </c>
      <c r="AA5475" s="300">
        <v>0</v>
      </c>
      <c r="AB5475" s="302">
        <v>0</v>
      </c>
      <c r="AC5475" s="302">
        <v>0</v>
      </c>
      <c r="AD5475" s="302">
        <v>0</v>
      </c>
      <c r="AE5475" s="302">
        <v>0</v>
      </c>
      <c r="AF5475" s="302">
        <v>0</v>
      </c>
      <c r="AG5475" s="302">
        <v>0</v>
      </c>
      <c r="AH5475" s="348">
        <v>0</v>
      </c>
      <c r="AI5475" s="348">
        <v>0</v>
      </c>
      <c r="AK5475" s="199"/>
      <c r="AM5475" s="11"/>
      <c r="AN5475" s="15"/>
      <c r="AO5475" s="11"/>
      <c r="AP5475" s="11"/>
    </row>
    <row r="5476" spans="3:42" outlineLevel="2" x14ac:dyDescent="0.2">
      <c r="C5476" s="119" t="s">
        <v>152</v>
      </c>
      <c r="D5476" s="119" t="s">
        <v>152</v>
      </c>
      <c r="F5476" s="767" t="s">
        <v>55</v>
      </c>
      <c r="H5476" s="797" t="s">
        <v>10</v>
      </c>
      <c r="K5476" s="164"/>
      <c r="Q5476" s="135" t="s">
        <v>110</v>
      </c>
      <c r="R5476" s="314">
        <v>0</v>
      </c>
      <c r="S5476" s="315">
        <v>0</v>
      </c>
      <c r="T5476" s="315">
        <v>0</v>
      </c>
      <c r="U5476" s="315">
        <v>0</v>
      </c>
      <c r="V5476" s="315">
        <v>0</v>
      </c>
      <c r="W5476" s="316">
        <v>0</v>
      </c>
      <c r="X5476" s="315">
        <v>0</v>
      </c>
      <c r="Y5476" s="315">
        <v>0</v>
      </c>
      <c r="Z5476" s="315">
        <v>0</v>
      </c>
      <c r="AA5476" s="315">
        <v>0</v>
      </c>
      <c r="AB5476" s="5">
        <v>0</v>
      </c>
      <c r="AC5476" s="5">
        <v>0</v>
      </c>
      <c r="AD5476" s="5">
        <v>0</v>
      </c>
      <c r="AE5476" s="5">
        <v>0</v>
      </c>
      <c r="AF5476" s="5">
        <v>0</v>
      </c>
      <c r="AG5476" s="5">
        <v>0</v>
      </c>
      <c r="AH5476" s="350">
        <v>0</v>
      </c>
      <c r="AI5476" s="350">
        <v>0</v>
      </c>
      <c r="AK5476" s="199"/>
      <c r="AM5476" s="11"/>
      <c r="AN5476" s="15"/>
      <c r="AO5476" s="11"/>
      <c r="AP5476" s="11"/>
    </row>
    <row r="5477" spans="3:42" outlineLevel="2" x14ac:dyDescent="0.2">
      <c r="C5477" s="119" t="s">
        <v>152</v>
      </c>
      <c r="D5477" s="119" t="s">
        <v>152</v>
      </c>
      <c r="F5477" s="783" t="s">
        <v>57</v>
      </c>
      <c r="G5477" s="83"/>
      <c r="H5477" s="798" t="s">
        <v>10</v>
      </c>
      <c r="I5477" s="799"/>
      <c r="J5477" s="83"/>
      <c r="K5477" s="736"/>
      <c r="L5477" s="83"/>
      <c r="M5477" s="83"/>
      <c r="N5477" s="83"/>
      <c r="O5477" s="83"/>
      <c r="P5477" s="83"/>
      <c r="Q5477" s="143" t="s">
        <v>110</v>
      </c>
      <c r="R5477" s="304">
        <v>0</v>
      </c>
      <c r="S5477" s="305">
        <v>0</v>
      </c>
      <c r="T5477" s="305">
        <v>0</v>
      </c>
      <c r="U5477" s="305">
        <v>0</v>
      </c>
      <c r="V5477" s="305">
        <v>0</v>
      </c>
      <c r="W5477" s="306">
        <v>0</v>
      </c>
      <c r="X5477" s="305">
        <v>0</v>
      </c>
      <c r="Y5477" s="305">
        <v>0</v>
      </c>
      <c r="Z5477" s="305">
        <v>0</v>
      </c>
      <c r="AA5477" s="305">
        <v>0</v>
      </c>
      <c r="AB5477" s="307">
        <v>0</v>
      </c>
      <c r="AC5477" s="307">
        <v>0</v>
      </c>
      <c r="AD5477" s="307">
        <v>0</v>
      </c>
      <c r="AE5477" s="307">
        <v>0</v>
      </c>
      <c r="AF5477" s="307">
        <v>0</v>
      </c>
      <c r="AG5477" s="307">
        <v>0</v>
      </c>
      <c r="AH5477" s="362">
        <v>0</v>
      </c>
      <c r="AI5477" s="362">
        <v>0</v>
      </c>
      <c r="AK5477" s="199"/>
      <c r="AM5477" s="11"/>
      <c r="AN5477" s="15"/>
      <c r="AO5477" s="11"/>
      <c r="AP5477" s="11"/>
    </row>
    <row r="5478" spans="3:42" outlineLevel="2" x14ac:dyDescent="0.2">
      <c r="C5478" s="119" t="s">
        <v>152</v>
      </c>
      <c r="D5478" s="119" t="s">
        <v>152</v>
      </c>
      <c r="F5478" s="12"/>
      <c r="H5478" s="164"/>
      <c r="K5478" s="164"/>
      <c r="Q5478" s="16"/>
      <c r="R5478" s="800">
        <v>0</v>
      </c>
      <c r="S5478" s="800">
        <v>0</v>
      </c>
      <c r="T5478" s="800">
        <v>0</v>
      </c>
      <c r="U5478" s="800">
        <v>0</v>
      </c>
      <c r="V5478" s="800">
        <v>0</v>
      </c>
      <c r="W5478" s="800">
        <v>0</v>
      </c>
      <c r="X5478" s="800">
        <v>0</v>
      </c>
      <c r="Y5478" s="800">
        <v>0</v>
      </c>
      <c r="Z5478" s="800">
        <v>0</v>
      </c>
      <c r="AA5478" s="800">
        <v>0</v>
      </c>
      <c r="AB5478" s="800">
        <v>0</v>
      </c>
      <c r="AC5478" s="800">
        <v>0</v>
      </c>
      <c r="AD5478" s="800">
        <v>0</v>
      </c>
      <c r="AE5478" s="800">
        <v>0</v>
      </c>
      <c r="AF5478" s="800">
        <v>0</v>
      </c>
      <c r="AG5478" s="800">
        <v>0</v>
      </c>
      <c r="AH5478" s="800">
        <v>0</v>
      </c>
      <c r="AI5478" s="800">
        <v>0</v>
      </c>
      <c r="AK5478" s="199"/>
      <c r="AM5478" s="11"/>
      <c r="AN5478" s="15"/>
      <c r="AO5478" s="11"/>
      <c r="AP5478" s="11"/>
    </row>
    <row r="5479" spans="3:42" ht="15" customHeight="1" outlineLevel="2" x14ac:dyDescent="0.2">
      <c r="C5479" s="119" t="s">
        <v>152</v>
      </c>
      <c r="D5479" s="119" t="s">
        <v>152</v>
      </c>
      <c r="F5479" s="794" t="s">
        <v>69</v>
      </c>
      <c r="AK5479" s="199"/>
      <c r="AM5479" s="11"/>
      <c r="AN5479" s="15"/>
      <c r="AO5479" s="11"/>
      <c r="AP5479" s="11"/>
    </row>
    <row r="5480" spans="3:42" outlineLevel="2" x14ac:dyDescent="0.2">
      <c r="C5480" s="119" t="s">
        <v>152</v>
      </c>
      <c r="D5480" s="119" t="s">
        <v>152</v>
      </c>
      <c r="F5480" s="761" t="s">
        <v>9</v>
      </c>
      <c r="G5480" s="75"/>
      <c r="H5480" s="796" t="s">
        <v>10</v>
      </c>
      <c r="I5480" s="801"/>
      <c r="J5480" s="75"/>
      <c r="K5480" s="741"/>
      <c r="L5480" s="75"/>
      <c r="M5480" s="75"/>
      <c r="N5480" s="75"/>
      <c r="O5480" s="75"/>
      <c r="P5480" s="75"/>
      <c r="Q5480" s="128" t="s">
        <v>110</v>
      </c>
      <c r="R5480" s="299">
        <v>0</v>
      </c>
      <c r="S5480" s="300">
        <v>0</v>
      </c>
      <c r="T5480" s="300">
        <v>0</v>
      </c>
      <c r="U5480" s="300">
        <v>0</v>
      </c>
      <c r="V5480" s="300">
        <v>0</v>
      </c>
      <c r="W5480" s="301">
        <v>0</v>
      </c>
      <c r="X5480" s="300">
        <v>0</v>
      </c>
      <c r="Y5480" s="300">
        <v>0</v>
      </c>
      <c r="Z5480" s="300">
        <v>0</v>
      </c>
      <c r="AA5480" s="300">
        <v>0</v>
      </c>
      <c r="AB5480" s="302">
        <v>0</v>
      </c>
      <c r="AC5480" s="302">
        <v>0</v>
      </c>
      <c r="AD5480" s="302">
        <v>0</v>
      </c>
      <c r="AE5480" s="302">
        <v>0</v>
      </c>
      <c r="AF5480" s="302">
        <v>0</v>
      </c>
      <c r="AG5480" s="302">
        <v>0</v>
      </c>
      <c r="AH5480" s="348">
        <v>0</v>
      </c>
      <c r="AI5480" s="348">
        <v>0</v>
      </c>
      <c r="AK5480" s="199"/>
      <c r="AM5480" s="11"/>
      <c r="AN5480" s="15"/>
      <c r="AO5480" s="11"/>
      <c r="AP5480" s="11"/>
    </row>
    <row r="5481" spans="3:42" outlineLevel="2" x14ac:dyDescent="0.2">
      <c r="C5481" s="119" t="s">
        <v>152</v>
      </c>
      <c r="D5481" s="119" t="s">
        <v>152</v>
      </c>
      <c r="F5481" s="767" t="s">
        <v>14</v>
      </c>
      <c r="H5481" s="797" t="s">
        <v>10</v>
      </c>
      <c r="K5481" s="164"/>
      <c r="Q5481" s="135" t="s">
        <v>110</v>
      </c>
      <c r="R5481" s="314">
        <v>0</v>
      </c>
      <c r="S5481" s="315">
        <v>0</v>
      </c>
      <c r="T5481" s="315">
        <v>0</v>
      </c>
      <c r="U5481" s="315">
        <v>0</v>
      </c>
      <c r="V5481" s="315">
        <v>0</v>
      </c>
      <c r="W5481" s="316">
        <v>0</v>
      </c>
      <c r="X5481" s="315">
        <v>0</v>
      </c>
      <c r="Y5481" s="315">
        <v>0</v>
      </c>
      <c r="Z5481" s="315">
        <v>0</v>
      </c>
      <c r="AA5481" s="315">
        <v>0</v>
      </c>
      <c r="AB5481" s="5">
        <v>0</v>
      </c>
      <c r="AC5481" s="5">
        <v>0</v>
      </c>
      <c r="AD5481" s="5">
        <v>0</v>
      </c>
      <c r="AE5481" s="5">
        <v>0</v>
      </c>
      <c r="AF5481" s="5">
        <v>0</v>
      </c>
      <c r="AG5481" s="5">
        <v>0</v>
      </c>
      <c r="AH5481" s="350">
        <v>0</v>
      </c>
      <c r="AI5481" s="350">
        <v>0</v>
      </c>
      <c r="AJ5481" s="289"/>
      <c r="AK5481" s="199"/>
      <c r="AM5481" s="11"/>
      <c r="AN5481" s="15"/>
      <c r="AO5481" s="11"/>
      <c r="AP5481" s="11"/>
    </row>
    <row r="5482" spans="3:42" outlineLevel="2" x14ac:dyDescent="0.2">
      <c r="C5482" s="119" t="s">
        <v>152</v>
      </c>
      <c r="D5482" s="119" t="s">
        <v>152</v>
      </c>
      <c r="F5482" s="783" t="s">
        <v>16</v>
      </c>
      <c r="G5482" s="83"/>
      <c r="H5482" s="798" t="s">
        <v>10</v>
      </c>
      <c r="I5482" s="799"/>
      <c r="J5482" s="83"/>
      <c r="K5482" s="736"/>
      <c r="L5482" s="83"/>
      <c r="M5482" s="83"/>
      <c r="N5482" s="83"/>
      <c r="O5482" s="83"/>
      <c r="P5482" s="83"/>
      <c r="Q5482" s="143" t="s">
        <v>110</v>
      </c>
      <c r="R5482" s="304">
        <v>0</v>
      </c>
      <c r="S5482" s="305">
        <v>0</v>
      </c>
      <c r="T5482" s="305">
        <v>0</v>
      </c>
      <c r="U5482" s="305">
        <v>0</v>
      </c>
      <c r="V5482" s="305">
        <v>0</v>
      </c>
      <c r="W5482" s="306">
        <v>0</v>
      </c>
      <c r="X5482" s="305">
        <v>0</v>
      </c>
      <c r="Y5482" s="305">
        <v>0</v>
      </c>
      <c r="Z5482" s="305">
        <v>0</v>
      </c>
      <c r="AA5482" s="305">
        <v>0</v>
      </c>
      <c r="AB5482" s="307">
        <v>0</v>
      </c>
      <c r="AC5482" s="307">
        <v>0</v>
      </c>
      <c r="AD5482" s="307">
        <v>0</v>
      </c>
      <c r="AE5482" s="307">
        <v>0</v>
      </c>
      <c r="AF5482" s="307">
        <v>0</v>
      </c>
      <c r="AG5482" s="307">
        <v>0</v>
      </c>
      <c r="AH5482" s="362">
        <v>0</v>
      </c>
      <c r="AI5482" s="362">
        <v>0</v>
      </c>
      <c r="AK5482" s="199"/>
      <c r="AM5482" s="11"/>
      <c r="AN5482" s="15"/>
      <c r="AO5482" s="11"/>
      <c r="AP5482" s="11"/>
    </row>
    <row r="5483" spans="3:42" outlineLevel="2" x14ac:dyDescent="0.2">
      <c r="C5483" s="119" t="s">
        <v>152</v>
      </c>
      <c r="D5483" s="119" t="s">
        <v>152</v>
      </c>
      <c r="F5483" s="12"/>
      <c r="H5483" s="797"/>
      <c r="K5483" s="164"/>
      <c r="Q5483" s="16"/>
      <c r="R5483" s="800">
        <v>0</v>
      </c>
      <c r="S5483" s="800">
        <v>0</v>
      </c>
      <c r="T5483" s="800">
        <v>0</v>
      </c>
      <c r="U5483" s="800">
        <v>0</v>
      </c>
      <c r="V5483" s="800">
        <v>0</v>
      </c>
      <c r="W5483" s="800">
        <v>0</v>
      </c>
      <c r="X5483" s="800">
        <v>0</v>
      </c>
      <c r="Y5483" s="800">
        <v>0</v>
      </c>
      <c r="Z5483" s="800">
        <v>0</v>
      </c>
      <c r="AA5483" s="800">
        <v>0</v>
      </c>
      <c r="AB5483" s="800">
        <v>0</v>
      </c>
      <c r="AC5483" s="800">
        <v>0</v>
      </c>
      <c r="AD5483" s="800">
        <v>0</v>
      </c>
      <c r="AE5483" s="800">
        <v>0</v>
      </c>
      <c r="AF5483" s="800">
        <v>0</v>
      </c>
      <c r="AG5483" s="800">
        <v>0</v>
      </c>
      <c r="AH5483" s="800">
        <v>0</v>
      </c>
      <c r="AI5483" s="800">
        <v>0</v>
      </c>
      <c r="AK5483" s="199"/>
      <c r="AM5483" s="11"/>
      <c r="AN5483" s="15"/>
      <c r="AO5483" s="11"/>
      <c r="AP5483" s="11"/>
    </row>
    <row r="5484" spans="3:42" ht="17.25" customHeight="1" outlineLevel="2" x14ac:dyDescent="0.2">
      <c r="C5484" s="119" t="s">
        <v>152</v>
      </c>
      <c r="D5484" s="119" t="s">
        <v>152</v>
      </c>
      <c r="F5484" s="794" t="s">
        <v>616</v>
      </c>
      <c r="AK5484" s="199"/>
      <c r="AM5484" s="11"/>
      <c r="AN5484" s="15"/>
      <c r="AO5484" s="11"/>
      <c r="AP5484" s="11"/>
    </row>
    <row r="5485" spans="3:42" outlineLevel="2" x14ac:dyDescent="0.2">
      <c r="C5485" s="119" t="s">
        <v>152</v>
      </c>
      <c r="D5485" s="119" t="s">
        <v>152</v>
      </c>
      <c r="F5485" s="761" t="s">
        <v>48</v>
      </c>
      <c r="G5485" s="75"/>
      <c r="H5485" s="796" t="s">
        <v>10</v>
      </c>
      <c r="I5485" s="228" t="s">
        <v>617</v>
      </c>
      <c r="J5485" s="75"/>
      <c r="K5485" s="741"/>
      <c r="L5485" s="75"/>
      <c r="M5485" s="75"/>
      <c r="N5485" s="75"/>
      <c r="O5485" s="75"/>
      <c r="P5485" s="75"/>
      <c r="Q5485" s="128" t="s">
        <v>110</v>
      </c>
      <c r="R5485" s="299">
        <v>0</v>
      </c>
      <c r="S5485" s="300">
        <v>0</v>
      </c>
      <c r="T5485" s="300">
        <v>0</v>
      </c>
      <c r="U5485" s="300">
        <v>0</v>
      </c>
      <c r="V5485" s="300">
        <v>0</v>
      </c>
      <c r="W5485" s="301">
        <v>0</v>
      </c>
      <c r="X5485" s="300">
        <v>0</v>
      </c>
      <c r="Y5485" s="300">
        <v>0</v>
      </c>
      <c r="Z5485" s="300">
        <v>0</v>
      </c>
      <c r="AA5485" s="300">
        <v>0</v>
      </c>
      <c r="AB5485" s="302">
        <v>0</v>
      </c>
      <c r="AC5485" s="302">
        <v>0</v>
      </c>
      <c r="AD5485" s="302">
        <v>0</v>
      </c>
      <c r="AE5485" s="302">
        <v>0</v>
      </c>
      <c r="AF5485" s="302">
        <v>0</v>
      </c>
      <c r="AG5485" s="302">
        <v>0</v>
      </c>
      <c r="AH5485" s="348">
        <v>0</v>
      </c>
      <c r="AI5485" s="348">
        <v>0</v>
      </c>
      <c r="AJ5485" s="289"/>
      <c r="AK5485" s="199"/>
      <c r="AM5485" s="11"/>
      <c r="AN5485" s="15"/>
      <c r="AO5485" s="11"/>
      <c r="AP5485" s="11"/>
    </row>
    <row r="5486" spans="3:42" outlineLevel="2" x14ac:dyDescent="0.2">
      <c r="C5486" s="119" t="s">
        <v>152</v>
      </c>
      <c r="D5486" s="119" t="s">
        <v>152</v>
      </c>
      <c r="F5486" s="767" t="s">
        <v>55</v>
      </c>
      <c r="H5486" s="797" t="s">
        <v>10</v>
      </c>
      <c r="I5486" s="234" t="s">
        <v>617</v>
      </c>
      <c r="K5486" s="164"/>
      <c r="Q5486" s="135" t="s">
        <v>110</v>
      </c>
      <c r="R5486" s="314">
        <v>0</v>
      </c>
      <c r="S5486" s="315">
        <v>0</v>
      </c>
      <c r="T5486" s="315">
        <v>0</v>
      </c>
      <c r="U5486" s="315">
        <v>0</v>
      </c>
      <c r="V5486" s="315">
        <v>0</v>
      </c>
      <c r="W5486" s="316">
        <v>0</v>
      </c>
      <c r="X5486" s="315">
        <v>0</v>
      </c>
      <c r="Y5486" s="315">
        <v>0</v>
      </c>
      <c r="Z5486" s="315">
        <v>0</v>
      </c>
      <c r="AA5486" s="315">
        <v>0</v>
      </c>
      <c r="AB5486" s="5">
        <v>0</v>
      </c>
      <c r="AC5486" s="5">
        <v>0</v>
      </c>
      <c r="AD5486" s="5">
        <v>0</v>
      </c>
      <c r="AE5486" s="5">
        <v>0</v>
      </c>
      <c r="AF5486" s="5">
        <v>0</v>
      </c>
      <c r="AG5486" s="5">
        <v>0</v>
      </c>
      <c r="AH5486" s="350">
        <v>0</v>
      </c>
      <c r="AI5486" s="350">
        <v>0</v>
      </c>
      <c r="AK5486" s="199"/>
      <c r="AM5486" s="11"/>
      <c r="AN5486" s="15"/>
      <c r="AO5486" s="11"/>
      <c r="AP5486" s="11"/>
    </row>
    <row r="5487" spans="3:42" outlineLevel="2" x14ac:dyDescent="0.2">
      <c r="C5487" s="119" t="s">
        <v>152</v>
      </c>
      <c r="D5487" s="119" t="s">
        <v>152</v>
      </c>
      <c r="F5487" s="783" t="s">
        <v>57</v>
      </c>
      <c r="G5487" s="83"/>
      <c r="H5487" s="798" t="s">
        <v>10</v>
      </c>
      <c r="I5487" s="240" t="s">
        <v>617</v>
      </c>
      <c r="J5487" s="83"/>
      <c r="K5487" s="736"/>
      <c r="L5487" s="83"/>
      <c r="M5487" s="83"/>
      <c r="N5487" s="83"/>
      <c r="O5487" s="83"/>
      <c r="P5487" s="83"/>
      <c r="Q5487" s="143" t="s">
        <v>110</v>
      </c>
      <c r="R5487" s="304">
        <v>0</v>
      </c>
      <c r="S5487" s="305">
        <v>0</v>
      </c>
      <c r="T5487" s="305">
        <v>0</v>
      </c>
      <c r="U5487" s="305">
        <v>0</v>
      </c>
      <c r="V5487" s="305">
        <v>0</v>
      </c>
      <c r="W5487" s="306">
        <v>0</v>
      </c>
      <c r="X5487" s="305">
        <v>0</v>
      </c>
      <c r="Y5487" s="305">
        <v>0</v>
      </c>
      <c r="Z5487" s="305">
        <v>0</v>
      </c>
      <c r="AA5487" s="305">
        <v>0</v>
      </c>
      <c r="AB5487" s="307">
        <v>0</v>
      </c>
      <c r="AC5487" s="307">
        <v>0</v>
      </c>
      <c r="AD5487" s="307">
        <v>0</v>
      </c>
      <c r="AE5487" s="307">
        <v>0</v>
      </c>
      <c r="AF5487" s="307">
        <v>0</v>
      </c>
      <c r="AG5487" s="307">
        <v>0</v>
      </c>
      <c r="AH5487" s="362">
        <v>0</v>
      </c>
      <c r="AI5487" s="362">
        <v>0</v>
      </c>
      <c r="AK5487" s="199"/>
      <c r="AM5487" s="11"/>
      <c r="AN5487" s="15"/>
      <c r="AO5487" s="11"/>
      <c r="AP5487" s="11"/>
    </row>
    <row r="5488" spans="3:42" outlineLevel="2" x14ac:dyDescent="0.2">
      <c r="C5488" s="119" t="s">
        <v>152</v>
      </c>
      <c r="D5488" s="119" t="s">
        <v>152</v>
      </c>
      <c r="F5488" s="802" t="s">
        <v>618</v>
      </c>
      <c r="R5488" s="800">
        <v>0</v>
      </c>
      <c r="S5488" s="800">
        <v>0</v>
      </c>
      <c r="T5488" s="800">
        <v>0</v>
      </c>
      <c r="U5488" s="800">
        <v>0</v>
      </c>
      <c r="V5488" s="800">
        <v>0</v>
      </c>
      <c r="W5488" s="800">
        <v>0</v>
      </c>
      <c r="X5488" s="800">
        <v>0</v>
      </c>
      <c r="Y5488" s="800">
        <v>0</v>
      </c>
      <c r="Z5488" s="800">
        <v>0</v>
      </c>
      <c r="AA5488" s="800">
        <v>0</v>
      </c>
      <c r="AB5488" s="800">
        <v>0</v>
      </c>
      <c r="AC5488" s="800">
        <v>0</v>
      </c>
      <c r="AD5488" s="800">
        <v>0</v>
      </c>
      <c r="AE5488" s="800">
        <v>0</v>
      </c>
      <c r="AF5488" s="800">
        <v>0</v>
      </c>
      <c r="AG5488" s="800">
        <v>0</v>
      </c>
      <c r="AH5488" s="800">
        <v>0</v>
      </c>
      <c r="AI5488" s="800">
        <v>0</v>
      </c>
      <c r="AK5488" s="199"/>
      <c r="AM5488" s="11"/>
      <c r="AN5488" s="15"/>
      <c r="AO5488" s="11"/>
      <c r="AP5488" s="11"/>
    </row>
    <row r="5489" spans="3:42" outlineLevel="2" x14ac:dyDescent="0.2">
      <c r="C5489" s="119" t="s">
        <v>152</v>
      </c>
      <c r="D5489" s="119" t="s">
        <v>152</v>
      </c>
      <c r="R5489" s="5"/>
      <c r="S5489" s="5"/>
      <c r="T5489" s="5"/>
      <c r="U5489" s="5"/>
      <c r="V5489" s="5"/>
      <c r="W5489" s="5"/>
      <c r="X5489" s="5"/>
      <c r="Y5489" s="5"/>
      <c r="AK5489" s="199"/>
      <c r="AM5489" s="11"/>
      <c r="AN5489" s="15"/>
      <c r="AO5489" s="11"/>
      <c r="AP5489" s="11"/>
    </row>
    <row r="5490" spans="3:42" outlineLevel="2" x14ac:dyDescent="0.2">
      <c r="C5490" s="119" t="s">
        <v>152</v>
      </c>
      <c r="D5490" s="119" t="s">
        <v>152</v>
      </c>
      <c r="F5490" s="789" t="s">
        <v>619</v>
      </c>
      <c r="G5490" s="790"/>
      <c r="H5490" s="803"/>
      <c r="I5490" s="790"/>
      <c r="J5490" s="790"/>
      <c r="K5490" s="792"/>
      <c r="L5490" s="789"/>
      <c r="M5490" s="789"/>
      <c r="N5490" s="789"/>
      <c r="O5490" s="789"/>
      <c r="P5490" s="789"/>
      <c r="Q5490" s="792"/>
      <c r="R5490" s="793"/>
      <c r="S5490" s="793"/>
      <c r="T5490" s="793"/>
      <c r="U5490" s="793"/>
      <c r="V5490" s="793"/>
      <c r="W5490" s="793"/>
      <c r="X5490" s="793"/>
      <c r="Y5490" s="793"/>
      <c r="Z5490" s="793"/>
      <c r="AA5490" s="793"/>
      <c r="AB5490" s="793"/>
      <c r="AC5490" s="793"/>
      <c r="AD5490" s="793"/>
      <c r="AE5490" s="793"/>
      <c r="AF5490" s="793"/>
      <c r="AG5490" s="793"/>
      <c r="AH5490" s="789"/>
      <c r="AI5490" s="789"/>
      <c r="AK5490" s="199"/>
      <c r="AM5490" s="11"/>
      <c r="AN5490" s="15"/>
      <c r="AO5490" s="11"/>
      <c r="AP5490" s="11"/>
    </row>
    <row r="5491" spans="3:42" outlineLevel="2" x14ac:dyDescent="0.2">
      <c r="C5491" s="119" t="s">
        <v>152</v>
      </c>
      <c r="D5491" s="119" t="s">
        <v>152</v>
      </c>
      <c r="F5491" t="s">
        <v>620</v>
      </c>
      <c r="AK5491" s="199"/>
      <c r="AM5491" s="11"/>
      <c r="AN5491" s="15"/>
      <c r="AO5491" s="11"/>
      <c r="AP5491" s="11"/>
    </row>
    <row r="5492" spans="3:42" outlineLevel="2" x14ac:dyDescent="0.2">
      <c r="C5492" s="119" t="s">
        <v>152</v>
      </c>
      <c r="D5492" s="119" t="s">
        <v>152</v>
      </c>
      <c r="F5492" s="761" t="s">
        <v>48</v>
      </c>
      <c r="G5492" s="75"/>
      <c r="H5492" s="796" t="s">
        <v>10</v>
      </c>
      <c r="I5492" s="801"/>
      <c r="J5492" s="75"/>
      <c r="K5492" s="741"/>
      <c r="L5492" s="75"/>
      <c r="M5492" s="75"/>
      <c r="N5492" s="75"/>
      <c r="O5492" s="75"/>
      <c r="P5492" s="75"/>
      <c r="Q5492" s="128" t="s">
        <v>536</v>
      </c>
      <c r="R5492" s="804">
        <v>0</v>
      </c>
      <c r="S5492" s="805">
        <v>0</v>
      </c>
      <c r="T5492" s="805">
        <v>0</v>
      </c>
      <c r="U5492" s="805">
        <v>0</v>
      </c>
      <c r="V5492" s="805">
        <v>0</v>
      </c>
      <c r="W5492" s="806">
        <v>0</v>
      </c>
      <c r="X5492" s="805">
        <v>0</v>
      </c>
      <c r="Y5492" s="805">
        <v>0</v>
      </c>
      <c r="Z5492" s="805">
        <v>0</v>
      </c>
      <c r="AA5492" s="805">
        <v>0</v>
      </c>
      <c r="AB5492" s="805">
        <v>0</v>
      </c>
      <c r="AC5492" s="805">
        <v>0</v>
      </c>
      <c r="AD5492" s="805">
        <v>0</v>
      </c>
      <c r="AE5492" s="805">
        <v>0</v>
      </c>
      <c r="AF5492" s="805">
        <v>0</v>
      </c>
      <c r="AG5492" s="805">
        <v>0</v>
      </c>
      <c r="AH5492" s="808">
        <v>0</v>
      </c>
      <c r="AI5492" s="808">
        <v>0</v>
      </c>
      <c r="AJ5492" s="289"/>
      <c r="AK5492" s="199"/>
      <c r="AM5492" s="11"/>
      <c r="AN5492" s="15"/>
      <c r="AO5492" s="11"/>
      <c r="AP5492" s="11"/>
    </row>
    <row r="5493" spans="3:42" outlineLevel="2" x14ac:dyDescent="0.2">
      <c r="C5493" s="119" t="s">
        <v>152</v>
      </c>
      <c r="D5493" s="119" t="s">
        <v>152</v>
      </c>
      <c r="F5493" s="767" t="s">
        <v>55</v>
      </c>
      <c r="H5493" s="797" t="s">
        <v>10</v>
      </c>
      <c r="K5493" s="164"/>
      <c r="Q5493" s="135" t="s">
        <v>536</v>
      </c>
      <c r="R5493" s="809">
        <v>0</v>
      </c>
      <c r="S5493" s="810">
        <v>0</v>
      </c>
      <c r="T5493" s="810">
        <v>0</v>
      </c>
      <c r="U5493" s="810">
        <v>0</v>
      </c>
      <c r="V5493" s="810">
        <v>0</v>
      </c>
      <c r="W5493" s="811">
        <v>0</v>
      </c>
      <c r="X5493" s="810">
        <v>0</v>
      </c>
      <c r="Y5493" s="810">
        <v>0</v>
      </c>
      <c r="Z5493" s="810">
        <v>0</v>
      </c>
      <c r="AA5493" s="810">
        <v>0</v>
      </c>
      <c r="AB5493" s="810">
        <v>0</v>
      </c>
      <c r="AC5493" s="810">
        <v>0</v>
      </c>
      <c r="AD5493" s="810">
        <v>0</v>
      </c>
      <c r="AE5493" s="810">
        <v>0</v>
      </c>
      <c r="AF5493" s="810">
        <v>0</v>
      </c>
      <c r="AG5493" s="810">
        <v>0</v>
      </c>
      <c r="AH5493" s="812">
        <v>0</v>
      </c>
      <c r="AI5493" s="812">
        <v>0</v>
      </c>
      <c r="AK5493" s="199"/>
      <c r="AM5493" s="11"/>
      <c r="AN5493" s="15"/>
      <c r="AO5493" s="11"/>
      <c r="AP5493" s="11"/>
    </row>
    <row r="5494" spans="3:42" outlineLevel="2" x14ac:dyDescent="0.2">
      <c r="C5494" s="119" t="s">
        <v>152</v>
      </c>
      <c r="D5494" s="119" t="s">
        <v>152</v>
      </c>
      <c r="F5494" s="783" t="s">
        <v>57</v>
      </c>
      <c r="G5494" s="83"/>
      <c r="H5494" s="798" t="s">
        <v>10</v>
      </c>
      <c r="I5494" s="799"/>
      <c r="J5494" s="83"/>
      <c r="K5494" s="736"/>
      <c r="L5494" s="83"/>
      <c r="M5494" s="83"/>
      <c r="N5494" s="83"/>
      <c r="O5494" s="83"/>
      <c r="P5494" s="83"/>
      <c r="Q5494" s="143" t="s">
        <v>536</v>
      </c>
      <c r="R5494" s="813">
        <v>0</v>
      </c>
      <c r="S5494" s="814">
        <v>0</v>
      </c>
      <c r="T5494" s="814">
        <v>0</v>
      </c>
      <c r="U5494" s="814">
        <v>0</v>
      </c>
      <c r="V5494" s="814">
        <v>0</v>
      </c>
      <c r="W5494" s="815">
        <v>0</v>
      </c>
      <c r="X5494" s="814">
        <v>0</v>
      </c>
      <c r="Y5494" s="814">
        <v>0</v>
      </c>
      <c r="Z5494" s="814">
        <v>0</v>
      </c>
      <c r="AA5494" s="814">
        <v>0</v>
      </c>
      <c r="AB5494" s="814">
        <v>0</v>
      </c>
      <c r="AC5494" s="814">
        <v>0</v>
      </c>
      <c r="AD5494" s="814">
        <v>0</v>
      </c>
      <c r="AE5494" s="814">
        <v>0</v>
      </c>
      <c r="AF5494" s="814">
        <v>0</v>
      </c>
      <c r="AG5494" s="814">
        <v>0</v>
      </c>
      <c r="AH5494" s="816">
        <v>0</v>
      </c>
      <c r="AI5494" s="816">
        <v>0</v>
      </c>
      <c r="AK5494" s="199"/>
      <c r="AM5494" s="11"/>
      <c r="AN5494" s="15"/>
      <c r="AO5494" s="11"/>
      <c r="AP5494" s="11"/>
    </row>
    <row r="5495" spans="3:42" outlineLevel="2" x14ac:dyDescent="0.2">
      <c r="C5495" s="119" t="s">
        <v>152</v>
      </c>
      <c r="D5495" s="119" t="s">
        <v>152</v>
      </c>
      <c r="H5495" s="798"/>
      <c r="AK5495" s="199"/>
      <c r="AM5495" s="11"/>
      <c r="AN5495" s="15"/>
      <c r="AO5495" s="11"/>
      <c r="AP5495" s="11"/>
    </row>
    <row r="5496" spans="3:42" outlineLevel="2" x14ac:dyDescent="0.2">
      <c r="C5496" s="119" t="s">
        <v>152</v>
      </c>
      <c r="D5496" s="119" t="s">
        <v>152</v>
      </c>
      <c r="F5496" s="789" t="s">
        <v>621</v>
      </c>
      <c r="G5496" s="790"/>
      <c r="H5496" s="803"/>
      <c r="I5496" s="790"/>
      <c r="J5496" s="790"/>
      <c r="K5496" s="792"/>
      <c r="L5496" s="789"/>
      <c r="M5496" s="789"/>
      <c r="N5496" s="789"/>
      <c r="O5496" s="789"/>
      <c r="P5496" s="789"/>
      <c r="Q5496" s="792"/>
      <c r="R5496" s="793"/>
      <c r="S5496" s="793"/>
      <c r="T5496" s="793"/>
      <c r="U5496" s="793"/>
      <c r="V5496" s="793"/>
      <c r="W5496" s="793"/>
      <c r="X5496" s="793"/>
      <c r="Y5496" s="793"/>
      <c r="Z5496" s="793"/>
      <c r="AA5496" s="793"/>
      <c r="AB5496" s="793"/>
      <c r="AC5496" s="793"/>
      <c r="AD5496" s="793"/>
      <c r="AE5496" s="793"/>
      <c r="AF5496" s="793"/>
      <c r="AG5496" s="793"/>
      <c r="AH5496" s="789"/>
      <c r="AI5496" s="789"/>
      <c r="AK5496" s="199"/>
      <c r="AM5496" s="11"/>
      <c r="AN5496" s="15"/>
      <c r="AO5496" s="11"/>
      <c r="AP5496" s="11"/>
    </row>
    <row r="5497" spans="3:42" outlineLevel="2" x14ac:dyDescent="0.2">
      <c r="C5497" s="119" t="s">
        <v>152</v>
      </c>
      <c r="D5497" s="119" t="s">
        <v>152</v>
      </c>
      <c r="F5497" s="794" t="s">
        <v>518</v>
      </c>
      <c r="AK5497" s="199"/>
      <c r="AM5497" s="11"/>
      <c r="AN5497" s="15"/>
      <c r="AO5497" s="11"/>
      <c r="AP5497" s="11"/>
    </row>
    <row r="5498" spans="3:42" outlineLevel="2" x14ac:dyDescent="0.2">
      <c r="C5498" s="119" t="s">
        <v>152</v>
      </c>
      <c r="D5498" s="119" t="s">
        <v>152</v>
      </c>
      <c r="F5498" s="761" t="s">
        <v>48</v>
      </c>
      <c r="G5498" s="75"/>
      <c r="H5498" s="796" t="s">
        <v>10</v>
      </c>
      <c r="I5498" s="228" t="s">
        <v>518</v>
      </c>
      <c r="J5498" s="75"/>
      <c r="K5498" s="741"/>
      <c r="L5498" s="75"/>
      <c r="M5498" s="75"/>
      <c r="N5498" s="75"/>
      <c r="O5498" s="75"/>
      <c r="P5498" s="75"/>
      <c r="Q5498" s="128" t="s">
        <v>536</v>
      </c>
      <c r="R5498" s="299">
        <v>0</v>
      </c>
      <c r="S5498" s="300">
        <v>0</v>
      </c>
      <c r="T5498" s="300">
        <v>0</v>
      </c>
      <c r="U5498" s="300">
        <v>0</v>
      </c>
      <c r="V5498" s="300">
        <v>0</v>
      </c>
      <c r="W5498" s="301">
        <v>0</v>
      </c>
      <c r="X5498" s="300">
        <v>0</v>
      </c>
      <c r="Y5498" s="300">
        <v>0</v>
      </c>
      <c r="Z5498" s="300">
        <v>0</v>
      </c>
      <c r="AA5498" s="300">
        <v>0</v>
      </c>
      <c r="AB5498" s="302">
        <v>0</v>
      </c>
      <c r="AC5498" s="302">
        <v>0</v>
      </c>
      <c r="AD5498" s="302">
        <v>0</v>
      </c>
      <c r="AE5498" s="302">
        <v>0</v>
      </c>
      <c r="AF5498" s="302">
        <v>0</v>
      </c>
      <c r="AG5498" s="302">
        <v>0</v>
      </c>
      <c r="AH5498" s="348">
        <v>0</v>
      </c>
      <c r="AI5498" s="348">
        <v>0</v>
      </c>
      <c r="AK5498" s="199"/>
      <c r="AM5498" s="11"/>
      <c r="AN5498" s="15"/>
      <c r="AO5498" s="11"/>
      <c r="AP5498" s="11"/>
    </row>
    <row r="5499" spans="3:42" outlineLevel="2" x14ac:dyDescent="0.2">
      <c r="C5499" s="119" t="s">
        <v>152</v>
      </c>
      <c r="D5499" s="119" t="s">
        <v>152</v>
      </c>
      <c r="F5499" s="783" t="s">
        <v>55</v>
      </c>
      <c r="G5499" s="83"/>
      <c r="H5499" s="798" t="s">
        <v>10</v>
      </c>
      <c r="I5499" s="240" t="s">
        <v>518</v>
      </c>
      <c r="J5499" s="83"/>
      <c r="K5499" s="736"/>
      <c r="L5499" s="83"/>
      <c r="M5499" s="83"/>
      <c r="N5499" s="83"/>
      <c r="O5499" s="83"/>
      <c r="P5499" s="83"/>
      <c r="Q5499" s="143" t="s">
        <v>536</v>
      </c>
      <c r="R5499" s="304">
        <v>0</v>
      </c>
      <c r="S5499" s="305">
        <v>0</v>
      </c>
      <c r="T5499" s="305">
        <v>0</v>
      </c>
      <c r="U5499" s="305">
        <v>0</v>
      </c>
      <c r="V5499" s="305">
        <v>0</v>
      </c>
      <c r="W5499" s="306">
        <v>0</v>
      </c>
      <c r="X5499" s="305">
        <v>0</v>
      </c>
      <c r="Y5499" s="305">
        <v>0</v>
      </c>
      <c r="Z5499" s="305">
        <v>0</v>
      </c>
      <c r="AA5499" s="305">
        <v>0</v>
      </c>
      <c r="AB5499" s="307">
        <v>0</v>
      </c>
      <c r="AC5499" s="307">
        <v>0</v>
      </c>
      <c r="AD5499" s="307">
        <v>0</v>
      </c>
      <c r="AE5499" s="307">
        <v>0</v>
      </c>
      <c r="AF5499" s="307">
        <v>0</v>
      </c>
      <c r="AG5499" s="307">
        <v>0</v>
      </c>
      <c r="AH5499" s="362">
        <v>0</v>
      </c>
      <c r="AI5499" s="362">
        <v>0</v>
      </c>
      <c r="AK5499" s="199"/>
      <c r="AM5499" s="11"/>
      <c r="AN5499" s="15"/>
      <c r="AO5499" s="11"/>
      <c r="AP5499" s="11"/>
    </row>
    <row r="5500" spans="3:42" outlineLevel="2" x14ac:dyDescent="0.2">
      <c r="C5500" s="119" t="s">
        <v>152</v>
      </c>
      <c r="D5500" s="119" t="s">
        <v>152</v>
      </c>
      <c r="F5500" s="40" t="s">
        <v>622</v>
      </c>
      <c r="AK5500" s="199"/>
      <c r="AM5500" s="11"/>
      <c r="AN5500" s="15"/>
      <c r="AO5500" s="11"/>
      <c r="AP5500" s="11"/>
    </row>
    <row r="5501" spans="3:42" outlineLevel="2" x14ac:dyDescent="0.2">
      <c r="C5501" s="119" t="s">
        <v>152</v>
      </c>
      <c r="D5501" s="119" t="s">
        <v>152</v>
      </c>
      <c r="F5501" s="761" t="s">
        <v>48</v>
      </c>
      <c r="G5501" s="75"/>
      <c r="H5501" s="796" t="s">
        <v>623</v>
      </c>
      <c r="I5501" s="801"/>
      <c r="J5501" s="75"/>
      <c r="K5501" s="741"/>
      <c r="L5501" s="75"/>
      <c r="M5501" s="75"/>
      <c r="N5501" s="75"/>
      <c r="O5501" s="75"/>
      <c r="P5501" s="75"/>
      <c r="Q5501" s="128" t="s">
        <v>536</v>
      </c>
      <c r="R5501" s="804">
        <v>0</v>
      </c>
      <c r="S5501" s="805">
        <v>0</v>
      </c>
      <c r="T5501" s="805">
        <v>0</v>
      </c>
      <c r="U5501" s="805">
        <v>0</v>
      </c>
      <c r="V5501" s="805">
        <v>0</v>
      </c>
      <c r="W5501" s="806">
        <v>0</v>
      </c>
      <c r="X5501" s="805">
        <v>0</v>
      </c>
      <c r="Y5501" s="805">
        <v>0</v>
      </c>
      <c r="Z5501" s="805">
        <v>0</v>
      </c>
      <c r="AA5501" s="805">
        <v>0</v>
      </c>
      <c r="AB5501" s="805">
        <v>0</v>
      </c>
      <c r="AC5501" s="805">
        <v>0</v>
      </c>
      <c r="AD5501" s="805">
        <v>0</v>
      </c>
      <c r="AE5501" s="805">
        <v>0</v>
      </c>
      <c r="AF5501" s="805">
        <v>0</v>
      </c>
      <c r="AG5501" s="805">
        <v>0</v>
      </c>
      <c r="AH5501" s="808">
        <v>0</v>
      </c>
      <c r="AI5501" s="808">
        <v>0</v>
      </c>
      <c r="AK5501" s="199"/>
      <c r="AM5501" s="11"/>
      <c r="AN5501" s="15"/>
      <c r="AO5501" s="11"/>
      <c r="AP5501" s="11"/>
    </row>
    <row r="5502" spans="3:42" outlineLevel="2" x14ac:dyDescent="0.2">
      <c r="C5502" s="119" t="s">
        <v>152</v>
      </c>
      <c r="D5502" s="119" t="s">
        <v>152</v>
      </c>
      <c r="F5502" s="767" t="s">
        <v>55</v>
      </c>
      <c r="H5502" s="797" t="s">
        <v>623</v>
      </c>
      <c r="K5502" s="164"/>
      <c r="Q5502" s="135" t="s">
        <v>536</v>
      </c>
      <c r="R5502" s="809">
        <v>0</v>
      </c>
      <c r="S5502" s="810">
        <v>0</v>
      </c>
      <c r="T5502" s="810">
        <v>0</v>
      </c>
      <c r="U5502" s="810">
        <v>0</v>
      </c>
      <c r="V5502" s="810">
        <v>0</v>
      </c>
      <c r="W5502" s="811">
        <v>0</v>
      </c>
      <c r="X5502" s="810">
        <v>0</v>
      </c>
      <c r="Y5502" s="810">
        <v>0</v>
      </c>
      <c r="Z5502" s="810">
        <v>0</v>
      </c>
      <c r="AA5502" s="810">
        <v>0</v>
      </c>
      <c r="AB5502" s="810">
        <v>0</v>
      </c>
      <c r="AC5502" s="810">
        <v>0</v>
      </c>
      <c r="AD5502" s="810">
        <v>0</v>
      </c>
      <c r="AE5502" s="810">
        <v>0</v>
      </c>
      <c r="AF5502" s="810">
        <v>0</v>
      </c>
      <c r="AG5502" s="810">
        <v>0</v>
      </c>
      <c r="AH5502" s="812">
        <v>0</v>
      </c>
      <c r="AI5502" s="812">
        <v>0</v>
      </c>
      <c r="AK5502" s="199"/>
      <c r="AM5502" s="11"/>
      <c r="AN5502" s="15"/>
      <c r="AO5502" s="11"/>
      <c r="AP5502" s="11"/>
    </row>
    <row r="5503" spans="3:42" outlineLevel="2" x14ac:dyDescent="0.2">
      <c r="C5503" s="119" t="s">
        <v>152</v>
      </c>
      <c r="D5503" s="119" t="s">
        <v>152</v>
      </c>
      <c r="F5503" s="783" t="s">
        <v>57</v>
      </c>
      <c r="G5503" s="83"/>
      <c r="H5503" s="798" t="s">
        <v>623</v>
      </c>
      <c r="I5503" s="799"/>
      <c r="J5503" s="83"/>
      <c r="K5503" s="736"/>
      <c r="L5503" s="83"/>
      <c r="M5503" s="83"/>
      <c r="N5503" s="83"/>
      <c r="O5503" s="83"/>
      <c r="P5503" s="83"/>
      <c r="Q5503" s="143" t="s">
        <v>536</v>
      </c>
      <c r="R5503" s="813">
        <v>0</v>
      </c>
      <c r="S5503" s="814">
        <v>0</v>
      </c>
      <c r="T5503" s="814">
        <v>0</v>
      </c>
      <c r="U5503" s="814">
        <v>0</v>
      </c>
      <c r="V5503" s="814">
        <v>0</v>
      </c>
      <c r="W5503" s="815">
        <v>0</v>
      </c>
      <c r="X5503" s="814">
        <v>0</v>
      </c>
      <c r="Y5503" s="814">
        <v>0</v>
      </c>
      <c r="Z5503" s="814">
        <v>0</v>
      </c>
      <c r="AA5503" s="814">
        <v>0</v>
      </c>
      <c r="AB5503" s="814">
        <v>0</v>
      </c>
      <c r="AC5503" s="814">
        <v>0</v>
      </c>
      <c r="AD5503" s="814">
        <v>0</v>
      </c>
      <c r="AE5503" s="814">
        <v>0</v>
      </c>
      <c r="AF5503" s="814">
        <v>0</v>
      </c>
      <c r="AG5503" s="814">
        <v>0</v>
      </c>
      <c r="AH5503" s="816">
        <v>0</v>
      </c>
      <c r="AI5503" s="816">
        <v>0</v>
      </c>
      <c r="AK5503" s="199"/>
      <c r="AM5503" s="11"/>
      <c r="AN5503" s="15"/>
      <c r="AO5503" s="11"/>
      <c r="AP5503" s="11"/>
    </row>
    <row r="5504" spans="3:42" outlineLevel="2" x14ac:dyDescent="0.2">
      <c r="C5504" s="119" t="s">
        <v>152</v>
      </c>
      <c r="D5504" s="119" t="s">
        <v>152</v>
      </c>
      <c r="AK5504" s="199"/>
      <c r="AM5504" s="11"/>
      <c r="AN5504" s="15"/>
      <c r="AO5504" s="11"/>
      <c r="AP5504" s="11"/>
    </row>
    <row r="5505" spans="3:42" outlineLevel="1" x14ac:dyDescent="0.2">
      <c r="C5505" s="119" t="s">
        <v>152</v>
      </c>
      <c r="D5505" s="119" t="s">
        <v>152</v>
      </c>
      <c r="F5505" s="121" t="s">
        <v>624</v>
      </c>
      <c r="G5505" s="756"/>
      <c r="H5505" s="757"/>
      <c r="I5505" s="788"/>
      <c r="J5505" s="756"/>
      <c r="K5505" s="758"/>
      <c r="L5505" s="759"/>
      <c r="M5505" s="759"/>
      <c r="N5505" s="759"/>
      <c r="O5505" s="759"/>
      <c r="P5505" s="759"/>
      <c r="Q5505" s="758"/>
      <c r="R5505" s="760"/>
      <c r="S5505" s="760"/>
      <c r="T5505" s="760"/>
      <c r="U5505" s="760"/>
      <c r="V5505" s="760"/>
      <c r="W5505" s="760"/>
      <c r="X5505" s="760"/>
      <c r="Y5505" s="760"/>
      <c r="Z5505" s="760"/>
      <c r="AA5505" s="760"/>
      <c r="AB5505" s="760"/>
      <c r="AC5505" s="760"/>
      <c r="AD5505" s="760"/>
      <c r="AE5505" s="760"/>
      <c r="AF5505" s="760"/>
      <c r="AG5505" s="760"/>
      <c r="AH5505" s="759"/>
      <c r="AI5505" s="759"/>
      <c r="AK5505" s="199"/>
      <c r="AM5505" s="11"/>
      <c r="AN5505" s="15"/>
      <c r="AO5505" s="11"/>
      <c r="AP5505" s="11"/>
    </row>
    <row r="5506" spans="3:42" outlineLevel="2" x14ac:dyDescent="0.2">
      <c r="C5506" s="119" t="s">
        <v>152</v>
      </c>
      <c r="D5506" s="119" t="s">
        <v>152</v>
      </c>
      <c r="F5506" s="789" t="s">
        <v>625</v>
      </c>
      <c r="G5506" s="790"/>
      <c r="H5506" s="803"/>
      <c r="I5506" s="791"/>
      <c r="J5506" s="790"/>
      <c r="K5506" s="792"/>
      <c r="L5506" s="789"/>
      <c r="M5506" s="789"/>
      <c r="N5506" s="789"/>
      <c r="O5506" s="789"/>
      <c r="P5506" s="789"/>
      <c r="Q5506" s="792"/>
      <c r="R5506" s="793"/>
      <c r="S5506" s="793"/>
      <c r="T5506" s="793"/>
      <c r="U5506" s="793"/>
      <c r="V5506" s="793"/>
      <c r="W5506" s="793"/>
      <c r="X5506" s="793"/>
      <c r="Y5506" s="793"/>
      <c r="Z5506" s="793"/>
      <c r="AA5506" s="793"/>
      <c r="AB5506" s="793"/>
      <c r="AC5506" s="793"/>
      <c r="AD5506" s="793"/>
      <c r="AE5506" s="793"/>
      <c r="AF5506" s="793"/>
      <c r="AG5506" s="793"/>
      <c r="AH5506" s="789"/>
      <c r="AI5506" s="789"/>
      <c r="AK5506" s="199"/>
      <c r="AM5506" s="11"/>
      <c r="AN5506" s="15"/>
      <c r="AO5506" s="11"/>
      <c r="AP5506" s="11"/>
    </row>
    <row r="5507" spans="3:42" outlineLevel="2" x14ac:dyDescent="0.2">
      <c r="C5507" s="119" t="s">
        <v>152</v>
      </c>
      <c r="D5507" s="119" t="s">
        <v>152</v>
      </c>
      <c r="F5507" s="794" t="s">
        <v>610</v>
      </c>
      <c r="H5507" s="795"/>
      <c r="AK5507" s="199"/>
      <c r="AM5507" s="11"/>
      <c r="AN5507" s="15"/>
      <c r="AO5507" s="11"/>
      <c r="AP5507" s="11"/>
    </row>
    <row r="5508" spans="3:42" outlineLevel="2" x14ac:dyDescent="0.2">
      <c r="C5508" s="119" t="s">
        <v>152</v>
      </c>
      <c r="D5508" s="119" t="s">
        <v>152</v>
      </c>
      <c r="F5508" s="761" t="s">
        <v>62</v>
      </c>
      <c r="G5508" s="75"/>
      <c r="H5508" s="796" t="s">
        <v>11</v>
      </c>
      <c r="I5508" s="796" t="s">
        <v>611</v>
      </c>
      <c r="J5508" s="75"/>
      <c r="K5508" s="741"/>
      <c r="L5508" s="75"/>
      <c r="M5508" s="75"/>
      <c r="N5508" s="75"/>
      <c r="O5508" s="75"/>
      <c r="P5508" s="75"/>
      <c r="Q5508" s="128" t="s">
        <v>110</v>
      </c>
      <c r="R5508" s="299">
        <v>0</v>
      </c>
      <c r="S5508" s="300">
        <v>0</v>
      </c>
      <c r="T5508" s="300">
        <v>0</v>
      </c>
      <c r="U5508" s="300">
        <v>0</v>
      </c>
      <c r="V5508" s="300">
        <v>0</v>
      </c>
      <c r="W5508" s="301">
        <v>0</v>
      </c>
      <c r="X5508" s="300">
        <v>0</v>
      </c>
      <c r="Y5508" s="300">
        <v>0</v>
      </c>
      <c r="Z5508" s="300">
        <v>0</v>
      </c>
      <c r="AA5508" s="300">
        <v>0</v>
      </c>
      <c r="AB5508" s="302">
        <v>0</v>
      </c>
      <c r="AC5508" s="302">
        <v>0</v>
      </c>
      <c r="AD5508" s="302">
        <v>0</v>
      </c>
      <c r="AE5508" s="302">
        <v>0</v>
      </c>
      <c r="AF5508" s="302">
        <v>0</v>
      </c>
      <c r="AG5508" s="302">
        <v>0</v>
      </c>
      <c r="AH5508" s="348">
        <v>0</v>
      </c>
      <c r="AI5508" s="348">
        <v>0</v>
      </c>
      <c r="AK5508" s="199"/>
      <c r="AM5508" s="11"/>
      <c r="AN5508" s="15"/>
      <c r="AO5508" s="11"/>
      <c r="AP5508" s="11"/>
    </row>
    <row r="5509" spans="3:42" outlineLevel="2" x14ac:dyDescent="0.2">
      <c r="C5509" s="119" t="s">
        <v>152</v>
      </c>
      <c r="D5509" s="119" t="s">
        <v>152</v>
      </c>
      <c r="F5509" s="767" t="s">
        <v>188</v>
      </c>
      <c r="H5509" s="797" t="s">
        <v>11</v>
      </c>
      <c r="I5509" s="797" t="s">
        <v>612</v>
      </c>
      <c r="K5509" s="164"/>
      <c r="Q5509" s="135" t="s">
        <v>110</v>
      </c>
      <c r="R5509" s="314">
        <v>0</v>
      </c>
      <c r="S5509" s="315">
        <v>0</v>
      </c>
      <c r="T5509" s="315">
        <v>0</v>
      </c>
      <c r="U5509" s="315">
        <v>0</v>
      </c>
      <c r="V5509" s="315">
        <v>0</v>
      </c>
      <c r="W5509" s="316">
        <v>0</v>
      </c>
      <c r="X5509" s="315">
        <v>0</v>
      </c>
      <c r="Y5509" s="315">
        <v>0</v>
      </c>
      <c r="Z5509" s="315">
        <v>0</v>
      </c>
      <c r="AA5509" s="315">
        <v>0</v>
      </c>
      <c r="AB5509" s="5">
        <v>0</v>
      </c>
      <c r="AC5509" s="5">
        <v>0</v>
      </c>
      <c r="AD5509" s="5">
        <v>0</v>
      </c>
      <c r="AE5509" s="5">
        <v>0</v>
      </c>
      <c r="AF5509" s="5">
        <v>0</v>
      </c>
      <c r="AG5509" s="5">
        <v>0</v>
      </c>
      <c r="AH5509" s="350">
        <v>0</v>
      </c>
      <c r="AI5509" s="350">
        <v>0</v>
      </c>
      <c r="AK5509" s="199"/>
      <c r="AM5509" s="11"/>
      <c r="AN5509" s="15"/>
      <c r="AO5509" s="11"/>
      <c r="AP5509" s="11"/>
    </row>
    <row r="5510" spans="3:42" outlineLevel="2" x14ac:dyDescent="0.2">
      <c r="C5510" s="119" t="s">
        <v>152</v>
      </c>
      <c r="D5510" s="119" t="s">
        <v>152</v>
      </c>
      <c r="F5510" s="767" t="s">
        <v>613</v>
      </c>
      <c r="H5510" s="797" t="s">
        <v>11</v>
      </c>
      <c r="I5510" s="234" t="s">
        <v>614</v>
      </c>
      <c r="K5510" s="164"/>
      <c r="Q5510" s="135" t="s">
        <v>110</v>
      </c>
      <c r="R5510" s="314">
        <v>0</v>
      </c>
      <c r="S5510" s="315">
        <v>0</v>
      </c>
      <c r="T5510" s="315">
        <v>0</v>
      </c>
      <c r="U5510" s="315">
        <v>0</v>
      </c>
      <c r="V5510" s="315">
        <v>0</v>
      </c>
      <c r="W5510" s="316">
        <v>0</v>
      </c>
      <c r="X5510" s="315">
        <v>0</v>
      </c>
      <c r="Y5510" s="315">
        <v>0</v>
      </c>
      <c r="Z5510" s="315">
        <v>0</v>
      </c>
      <c r="AA5510" s="315">
        <v>0</v>
      </c>
      <c r="AB5510" s="5">
        <v>0</v>
      </c>
      <c r="AC5510" s="5">
        <v>0</v>
      </c>
      <c r="AD5510" s="5">
        <v>0</v>
      </c>
      <c r="AE5510" s="5">
        <v>0</v>
      </c>
      <c r="AF5510" s="5">
        <v>0</v>
      </c>
      <c r="AG5510" s="5">
        <v>0</v>
      </c>
      <c r="AH5510" s="350">
        <v>0</v>
      </c>
      <c r="AI5510" s="350">
        <v>0</v>
      </c>
      <c r="AK5510" s="199"/>
      <c r="AM5510" s="11"/>
      <c r="AN5510" s="15"/>
      <c r="AO5510" s="11"/>
      <c r="AP5510" s="11"/>
    </row>
    <row r="5511" spans="3:42" outlineLevel="2" x14ac:dyDescent="0.2">
      <c r="C5511" s="119" t="s">
        <v>152</v>
      </c>
      <c r="D5511" s="119" t="s">
        <v>152</v>
      </c>
      <c r="F5511" s="783" t="s">
        <v>57</v>
      </c>
      <c r="G5511" s="83"/>
      <c r="H5511" s="798" t="s">
        <v>11</v>
      </c>
      <c r="I5511" s="799"/>
      <c r="J5511" s="83"/>
      <c r="K5511" s="736"/>
      <c r="L5511" s="83"/>
      <c r="M5511" s="83"/>
      <c r="N5511" s="83"/>
      <c r="O5511" s="83"/>
      <c r="P5511" s="83"/>
      <c r="Q5511" s="143" t="s">
        <v>110</v>
      </c>
      <c r="R5511" s="304">
        <v>0</v>
      </c>
      <c r="S5511" s="305">
        <v>0</v>
      </c>
      <c r="T5511" s="305">
        <v>0</v>
      </c>
      <c r="U5511" s="305">
        <v>0</v>
      </c>
      <c r="V5511" s="305">
        <v>0</v>
      </c>
      <c r="W5511" s="306">
        <v>0</v>
      </c>
      <c r="X5511" s="305">
        <v>0</v>
      </c>
      <c r="Y5511" s="305">
        <v>0</v>
      </c>
      <c r="Z5511" s="305">
        <v>0</v>
      </c>
      <c r="AA5511" s="305">
        <v>0</v>
      </c>
      <c r="AB5511" s="307">
        <v>0</v>
      </c>
      <c r="AC5511" s="307">
        <v>0</v>
      </c>
      <c r="AD5511" s="307">
        <v>0</v>
      </c>
      <c r="AE5511" s="307">
        <v>0</v>
      </c>
      <c r="AF5511" s="307">
        <v>0</v>
      </c>
      <c r="AG5511" s="307">
        <v>0</v>
      </c>
      <c r="AH5511" s="362">
        <v>0</v>
      </c>
      <c r="AI5511" s="362">
        <v>0</v>
      </c>
      <c r="AK5511" s="199"/>
      <c r="AM5511" s="11"/>
      <c r="AN5511" s="15"/>
      <c r="AO5511" s="11"/>
      <c r="AP5511" s="11"/>
    </row>
    <row r="5512" spans="3:42" outlineLevel="2" x14ac:dyDescent="0.2">
      <c r="C5512" s="119" t="s">
        <v>152</v>
      </c>
      <c r="D5512" s="119" t="s">
        <v>152</v>
      </c>
      <c r="F5512" s="12"/>
      <c r="H5512" s="234"/>
      <c r="K5512" s="164"/>
      <c r="Q5512" s="16"/>
      <c r="R5512" s="800">
        <v>0</v>
      </c>
      <c r="S5512" s="800">
        <v>0</v>
      </c>
      <c r="T5512" s="800">
        <v>0</v>
      </c>
      <c r="U5512" s="800">
        <v>0</v>
      </c>
      <c r="V5512" s="800">
        <v>0</v>
      </c>
      <c r="W5512" s="800">
        <v>0</v>
      </c>
      <c r="X5512" s="800">
        <v>0</v>
      </c>
      <c r="Y5512" s="800">
        <v>0</v>
      </c>
      <c r="Z5512" s="800">
        <v>0</v>
      </c>
      <c r="AA5512" s="800">
        <v>0</v>
      </c>
      <c r="AB5512" s="800">
        <v>0</v>
      </c>
      <c r="AC5512" s="800">
        <v>0</v>
      </c>
      <c r="AD5512" s="800">
        <v>0</v>
      </c>
      <c r="AE5512" s="800">
        <v>0</v>
      </c>
      <c r="AF5512" s="800">
        <v>0</v>
      </c>
      <c r="AG5512" s="800">
        <v>0</v>
      </c>
      <c r="AH5512" s="800">
        <v>0</v>
      </c>
      <c r="AI5512" s="800">
        <v>0</v>
      </c>
      <c r="AK5512" s="199"/>
      <c r="AM5512" s="11"/>
      <c r="AN5512" s="15"/>
      <c r="AO5512" s="11"/>
      <c r="AP5512" s="11"/>
    </row>
    <row r="5513" spans="3:42" outlineLevel="2" x14ac:dyDescent="0.2">
      <c r="C5513" s="119" t="s">
        <v>152</v>
      </c>
      <c r="D5513" s="119" t="s">
        <v>152</v>
      </c>
      <c r="F5513" s="794" t="s">
        <v>615</v>
      </c>
      <c r="AK5513" s="199"/>
      <c r="AM5513" s="11"/>
      <c r="AN5513" s="15"/>
      <c r="AO5513" s="11"/>
      <c r="AP5513" s="11"/>
    </row>
    <row r="5514" spans="3:42" outlineLevel="2" x14ac:dyDescent="0.2">
      <c r="C5514" s="119" t="s">
        <v>152</v>
      </c>
      <c r="D5514" s="119" t="s">
        <v>152</v>
      </c>
      <c r="F5514" s="761" t="s">
        <v>48</v>
      </c>
      <c r="G5514" s="75"/>
      <c r="H5514" s="796" t="s">
        <v>11</v>
      </c>
      <c r="I5514" s="801"/>
      <c r="J5514" s="75"/>
      <c r="K5514" s="741"/>
      <c r="L5514" s="75"/>
      <c r="M5514" s="75"/>
      <c r="N5514" s="75"/>
      <c r="O5514" s="75"/>
      <c r="P5514" s="75"/>
      <c r="Q5514" s="128" t="s">
        <v>110</v>
      </c>
      <c r="R5514" s="299">
        <v>0</v>
      </c>
      <c r="S5514" s="300">
        <v>0</v>
      </c>
      <c r="T5514" s="300">
        <v>0</v>
      </c>
      <c r="U5514" s="300">
        <v>0</v>
      </c>
      <c r="V5514" s="300">
        <v>0</v>
      </c>
      <c r="W5514" s="301">
        <v>0</v>
      </c>
      <c r="X5514" s="300">
        <v>0</v>
      </c>
      <c r="Y5514" s="300">
        <v>0</v>
      </c>
      <c r="Z5514" s="300">
        <v>0</v>
      </c>
      <c r="AA5514" s="300">
        <v>0</v>
      </c>
      <c r="AB5514" s="302">
        <v>0</v>
      </c>
      <c r="AC5514" s="302">
        <v>0</v>
      </c>
      <c r="AD5514" s="302">
        <v>0</v>
      </c>
      <c r="AE5514" s="302">
        <v>0</v>
      </c>
      <c r="AF5514" s="302">
        <v>0</v>
      </c>
      <c r="AG5514" s="302">
        <v>0</v>
      </c>
      <c r="AH5514" s="348">
        <v>0</v>
      </c>
      <c r="AI5514" s="348">
        <v>0</v>
      </c>
      <c r="AK5514" s="199"/>
      <c r="AM5514" s="11"/>
      <c r="AN5514" s="15"/>
      <c r="AO5514" s="11"/>
      <c r="AP5514" s="11"/>
    </row>
    <row r="5515" spans="3:42" outlineLevel="2" x14ac:dyDescent="0.2">
      <c r="C5515" s="119" t="s">
        <v>152</v>
      </c>
      <c r="D5515" s="119" t="s">
        <v>152</v>
      </c>
      <c r="F5515" s="767" t="s">
        <v>55</v>
      </c>
      <c r="H5515" s="797" t="s">
        <v>11</v>
      </c>
      <c r="K5515" s="164"/>
      <c r="Q5515" s="135" t="s">
        <v>110</v>
      </c>
      <c r="R5515" s="314">
        <v>0</v>
      </c>
      <c r="S5515" s="315">
        <v>0</v>
      </c>
      <c r="T5515" s="315">
        <v>0</v>
      </c>
      <c r="U5515" s="315">
        <v>0</v>
      </c>
      <c r="V5515" s="315">
        <v>0</v>
      </c>
      <c r="W5515" s="316">
        <v>0</v>
      </c>
      <c r="X5515" s="315">
        <v>0</v>
      </c>
      <c r="Y5515" s="315">
        <v>0</v>
      </c>
      <c r="Z5515" s="315">
        <v>0</v>
      </c>
      <c r="AA5515" s="315">
        <v>0</v>
      </c>
      <c r="AB5515" s="5">
        <v>0</v>
      </c>
      <c r="AC5515" s="5">
        <v>0</v>
      </c>
      <c r="AD5515" s="5">
        <v>0</v>
      </c>
      <c r="AE5515" s="5">
        <v>0</v>
      </c>
      <c r="AF5515" s="5">
        <v>0</v>
      </c>
      <c r="AG5515" s="5">
        <v>0</v>
      </c>
      <c r="AH5515" s="350">
        <v>0</v>
      </c>
      <c r="AI5515" s="350">
        <v>0</v>
      </c>
      <c r="AK5515" s="199"/>
      <c r="AM5515" s="11"/>
      <c r="AN5515" s="15"/>
      <c r="AO5515" s="11"/>
      <c r="AP5515" s="11"/>
    </row>
    <row r="5516" spans="3:42" outlineLevel="2" x14ac:dyDescent="0.2">
      <c r="C5516" s="119" t="s">
        <v>152</v>
      </c>
      <c r="D5516" s="119" t="s">
        <v>152</v>
      </c>
      <c r="F5516" s="783" t="s">
        <v>57</v>
      </c>
      <c r="G5516" s="83"/>
      <c r="H5516" s="798" t="s">
        <v>11</v>
      </c>
      <c r="I5516" s="799"/>
      <c r="J5516" s="83"/>
      <c r="K5516" s="736"/>
      <c r="L5516" s="83"/>
      <c r="M5516" s="83"/>
      <c r="N5516" s="83"/>
      <c r="O5516" s="83"/>
      <c r="P5516" s="83"/>
      <c r="Q5516" s="143" t="s">
        <v>110</v>
      </c>
      <c r="R5516" s="304">
        <v>0</v>
      </c>
      <c r="S5516" s="305">
        <v>0</v>
      </c>
      <c r="T5516" s="305">
        <v>0</v>
      </c>
      <c r="U5516" s="305">
        <v>0</v>
      </c>
      <c r="V5516" s="305">
        <v>0</v>
      </c>
      <c r="W5516" s="306">
        <v>0</v>
      </c>
      <c r="X5516" s="305">
        <v>0</v>
      </c>
      <c r="Y5516" s="305">
        <v>0</v>
      </c>
      <c r="Z5516" s="305">
        <v>0</v>
      </c>
      <c r="AA5516" s="305">
        <v>0</v>
      </c>
      <c r="AB5516" s="307">
        <v>0</v>
      </c>
      <c r="AC5516" s="307">
        <v>0</v>
      </c>
      <c r="AD5516" s="307">
        <v>0</v>
      </c>
      <c r="AE5516" s="307">
        <v>0</v>
      </c>
      <c r="AF5516" s="307">
        <v>0</v>
      </c>
      <c r="AG5516" s="307">
        <v>0</v>
      </c>
      <c r="AH5516" s="362">
        <v>0</v>
      </c>
      <c r="AI5516" s="362">
        <v>0</v>
      </c>
      <c r="AK5516" s="199"/>
      <c r="AM5516" s="11"/>
      <c r="AN5516" s="15"/>
      <c r="AO5516" s="11"/>
      <c r="AP5516" s="11"/>
    </row>
    <row r="5517" spans="3:42" outlineLevel="2" x14ac:dyDescent="0.2">
      <c r="C5517" s="119" t="s">
        <v>152</v>
      </c>
      <c r="D5517" s="119" t="s">
        <v>152</v>
      </c>
      <c r="F5517" s="12"/>
      <c r="H5517" s="164"/>
      <c r="K5517" s="164"/>
      <c r="Q5517" s="16"/>
      <c r="R5517" s="800">
        <v>0</v>
      </c>
      <c r="S5517" s="800">
        <v>0</v>
      </c>
      <c r="T5517" s="800">
        <v>0</v>
      </c>
      <c r="U5517" s="800">
        <v>0</v>
      </c>
      <c r="V5517" s="800">
        <v>0</v>
      </c>
      <c r="W5517" s="800">
        <v>0</v>
      </c>
      <c r="X5517" s="800">
        <v>0</v>
      </c>
      <c r="Y5517" s="800">
        <v>0</v>
      </c>
      <c r="Z5517" s="800">
        <v>0</v>
      </c>
      <c r="AA5517" s="800">
        <v>0</v>
      </c>
      <c r="AB5517" s="800">
        <v>0</v>
      </c>
      <c r="AC5517" s="800">
        <v>0</v>
      </c>
      <c r="AD5517" s="800">
        <v>0</v>
      </c>
      <c r="AE5517" s="800">
        <v>0</v>
      </c>
      <c r="AF5517" s="800">
        <v>0</v>
      </c>
      <c r="AG5517" s="800">
        <v>0</v>
      </c>
      <c r="AH5517" s="800">
        <v>0</v>
      </c>
      <c r="AI5517" s="800">
        <v>0</v>
      </c>
      <c r="AK5517" s="199"/>
      <c r="AM5517" s="11"/>
      <c r="AN5517" s="15"/>
      <c r="AO5517" s="11"/>
      <c r="AP5517" s="11"/>
    </row>
    <row r="5518" spans="3:42" outlineLevel="2" x14ac:dyDescent="0.2">
      <c r="C5518" s="119" t="s">
        <v>152</v>
      </c>
      <c r="D5518" s="119" t="s">
        <v>152</v>
      </c>
      <c r="F5518" s="794" t="s">
        <v>69</v>
      </c>
      <c r="AK5518" s="199"/>
      <c r="AM5518" s="11"/>
      <c r="AN5518" s="15"/>
      <c r="AO5518" s="11"/>
      <c r="AP5518" s="11"/>
    </row>
    <row r="5519" spans="3:42" outlineLevel="2" x14ac:dyDescent="0.2">
      <c r="C5519" s="119" t="s">
        <v>152</v>
      </c>
      <c r="D5519" s="119" t="s">
        <v>152</v>
      </c>
      <c r="F5519" s="761" t="s">
        <v>9</v>
      </c>
      <c r="G5519" s="75"/>
      <c r="H5519" s="796" t="s">
        <v>11</v>
      </c>
      <c r="I5519" s="801"/>
      <c r="J5519" s="75"/>
      <c r="K5519" s="741"/>
      <c r="L5519" s="75"/>
      <c r="M5519" s="75"/>
      <c r="N5519" s="75"/>
      <c r="O5519" s="75"/>
      <c r="P5519" s="75"/>
      <c r="Q5519" s="128" t="s">
        <v>110</v>
      </c>
      <c r="R5519" s="299">
        <v>0</v>
      </c>
      <c r="S5519" s="300">
        <v>0</v>
      </c>
      <c r="T5519" s="300">
        <v>0</v>
      </c>
      <c r="U5519" s="300">
        <v>0</v>
      </c>
      <c r="V5519" s="300">
        <v>0</v>
      </c>
      <c r="W5519" s="301">
        <v>0</v>
      </c>
      <c r="X5519" s="300">
        <v>0</v>
      </c>
      <c r="Y5519" s="300">
        <v>0</v>
      </c>
      <c r="Z5519" s="300">
        <v>0</v>
      </c>
      <c r="AA5519" s="300">
        <v>0</v>
      </c>
      <c r="AB5519" s="302">
        <v>0</v>
      </c>
      <c r="AC5519" s="302">
        <v>0</v>
      </c>
      <c r="AD5519" s="302">
        <v>0</v>
      </c>
      <c r="AE5519" s="302">
        <v>0</v>
      </c>
      <c r="AF5519" s="302">
        <v>0</v>
      </c>
      <c r="AG5519" s="302">
        <v>0</v>
      </c>
      <c r="AH5519" s="348">
        <v>0</v>
      </c>
      <c r="AI5519" s="348">
        <v>0</v>
      </c>
      <c r="AK5519" s="199"/>
      <c r="AM5519" s="11"/>
      <c r="AN5519" s="15"/>
      <c r="AO5519" s="11"/>
      <c r="AP5519" s="11"/>
    </row>
    <row r="5520" spans="3:42" outlineLevel="2" x14ac:dyDescent="0.2">
      <c r="C5520" s="119" t="s">
        <v>152</v>
      </c>
      <c r="D5520" s="119" t="s">
        <v>152</v>
      </c>
      <c r="F5520" s="767" t="s">
        <v>14</v>
      </c>
      <c r="H5520" s="797" t="s">
        <v>11</v>
      </c>
      <c r="K5520" s="164"/>
      <c r="Q5520" s="135" t="s">
        <v>110</v>
      </c>
      <c r="R5520" s="314">
        <v>0</v>
      </c>
      <c r="S5520" s="315">
        <v>0</v>
      </c>
      <c r="T5520" s="315">
        <v>0</v>
      </c>
      <c r="U5520" s="315">
        <v>0</v>
      </c>
      <c r="V5520" s="315">
        <v>0</v>
      </c>
      <c r="W5520" s="316">
        <v>0</v>
      </c>
      <c r="X5520" s="315">
        <v>0</v>
      </c>
      <c r="Y5520" s="315">
        <v>0</v>
      </c>
      <c r="Z5520" s="315">
        <v>0</v>
      </c>
      <c r="AA5520" s="315">
        <v>0</v>
      </c>
      <c r="AB5520" s="5">
        <v>0</v>
      </c>
      <c r="AC5520" s="5">
        <v>0</v>
      </c>
      <c r="AD5520" s="5">
        <v>0</v>
      </c>
      <c r="AE5520" s="5">
        <v>0</v>
      </c>
      <c r="AF5520" s="5">
        <v>0</v>
      </c>
      <c r="AG5520" s="5">
        <v>0</v>
      </c>
      <c r="AH5520" s="350">
        <v>0</v>
      </c>
      <c r="AI5520" s="350">
        <v>0</v>
      </c>
      <c r="AK5520" s="199"/>
      <c r="AM5520" s="11"/>
      <c r="AN5520" s="15"/>
      <c r="AO5520" s="11"/>
      <c r="AP5520" s="11"/>
    </row>
    <row r="5521" spans="3:42" outlineLevel="2" x14ac:dyDescent="0.2">
      <c r="C5521" s="119" t="s">
        <v>152</v>
      </c>
      <c r="D5521" s="119" t="s">
        <v>152</v>
      </c>
      <c r="F5521" s="783" t="s">
        <v>16</v>
      </c>
      <c r="G5521" s="83"/>
      <c r="H5521" s="798" t="s">
        <v>11</v>
      </c>
      <c r="I5521" s="799"/>
      <c r="J5521" s="83"/>
      <c r="K5521" s="736"/>
      <c r="L5521" s="83"/>
      <c r="M5521" s="83"/>
      <c r="N5521" s="83"/>
      <c r="O5521" s="83"/>
      <c r="P5521" s="83"/>
      <c r="Q5521" s="143" t="s">
        <v>110</v>
      </c>
      <c r="R5521" s="304">
        <v>0</v>
      </c>
      <c r="S5521" s="305">
        <v>0</v>
      </c>
      <c r="T5521" s="305">
        <v>0</v>
      </c>
      <c r="U5521" s="305">
        <v>0</v>
      </c>
      <c r="V5521" s="305">
        <v>0</v>
      </c>
      <c r="W5521" s="306">
        <v>0</v>
      </c>
      <c r="X5521" s="305">
        <v>0</v>
      </c>
      <c r="Y5521" s="305">
        <v>0</v>
      </c>
      <c r="Z5521" s="305">
        <v>0</v>
      </c>
      <c r="AA5521" s="305">
        <v>0</v>
      </c>
      <c r="AB5521" s="307">
        <v>0</v>
      </c>
      <c r="AC5521" s="307">
        <v>0</v>
      </c>
      <c r="AD5521" s="307">
        <v>0</v>
      </c>
      <c r="AE5521" s="307">
        <v>0</v>
      </c>
      <c r="AF5521" s="307">
        <v>0</v>
      </c>
      <c r="AG5521" s="307">
        <v>0</v>
      </c>
      <c r="AH5521" s="362">
        <v>0</v>
      </c>
      <c r="AI5521" s="362">
        <v>0</v>
      </c>
      <c r="AK5521" s="199"/>
      <c r="AM5521" s="11"/>
      <c r="AN5521" s="15"/>
      <c r="AO5521" s="11"/>
      <c r="AP5521" s="11"/>
    </row>
    <row r="5522" spans="3:42" outlineLevel="2" x14ac:dyDescent="0.2">
      <c r="C5522" s="119" t="s">
        <v>152</v>
      </c>
      <c r="D5522" s="119" t="s">
        <v>152</v>
      </c>
      <c r="F5522" s="12"/>
      <c r="H5522" s="797"/>
      <c r="K5522" s="164"/>
      <c r="Q5522" s="16"/>
      <c r="R5522" s="800">
        <v>0</v>
      </c>
      <c r="S5522" s="800">
        <v>0</v>
      </c>
      <c r="T5522" s="800">
        <v>0</v>
      </c>
      <c r="U5522" s="800">
        <v>0</v>
      </c>
      <c r="V5522" s="800">
        <v>0</v>
      </c>
      <c r="W5522" s="800">
        <v>0</v>
      </c>
      <c r="X5522" s="800">
        <v>0</v>
      </c>
      <c r="Y5522" s="800">
        <v>0</v>
      </c>
      <c r="Z5522" s="800">
        <v>0</v>
      </c>
      <c r="AA5522" s="800">
        <v>0</v>
      </c>
      <c r="AB5522" s="800">
        <v>0</v>
      </c>
      <c r="AC5522" s="800">
        <v>0</v>
      </c>
      <c r="AD5522" s="800">
        <v>0</v>
      </c>
      <c r="AE5522" s="800">
        <v>0</v>
      </c>
      <c r="AF5522" s="800">
        <v>0</v>
      </c>
      <c r="AG5522" s="800">
        <v>0</v>
      </c>
      <c r="AH5522" s="800">
        <v>0</v>
      </c>
      <c r="AI5522" s="800">
        <v>0</v>
      </c>
      <c r="AK5522" s="199"/>
      <c r="AM5522" s="11"/>
      <c r="AN5522" s="15"/>
      <c r="AO5522" s="11"/>
      <c r="AP5522" s="11"/>
    </row>
    <row r="5523" spans="3:42" outlineLevel="2" x14ac:dyDescent="0.2">
      <c r="C5523" s="119" t="s">
        <v>152</v>
      </c>
      <c r="D5523" s="119" t="s">
        <v>152</v>
      </c>
      <c r="F5523" s="794" t="s">
        <v>616</v>
      </c>
      <c r="AK5523" s="199"/>
      <c r="AM5523" s="11"/>
      <c r="AN5523" s="15"/>
      <c r="AO5523" s="11"/>
      <c r="AP5523" s="11"/>
    </row>
    <row r="5524" spans="3:42" outlineLevel="2" x14ac:dyDescent="0.2">
      <c r="C5524" s="119" t="s">
        <v>152</v>
      </c>
      <c r="D5524" s="119" t="s">
        <v>152</v>
      </c>
      <c r="F5524" s="761" t="s">
        <v>48</v>
      </c>
      <c r="G5524" s="75"/>
      <c r="H5524" s="796" t="s">
        <v>11</v>
      </c>
      <c r="I5524" s="228" t="s">
        <v>617</v>
      </c>
      <c r="J5524" s="75"/>
      <c r="K5524" s="741"/>
      <c r="L5524" s="75"/>
      <c r="M5524" s="75"/>
      <c r="N5524" s="75"/>
      <c r="O5524" s="75"/>
      <c r="P5524" s="75"/>
      <c r="Q5524" s="128" t="s">
        <v>110</v>
      </c>
      <c r="R5524" s="299">
        <v>0</v>
      </c>
      <c r="S5524" s="300">
        <v>0</v>
      </c>
      <c r="T5524" s="300">
        <v>0</v>
      </c>
      <c r="U5524" s="300">
        <v>0</v>
      </c>
      <c r="V5524" s="300">
        <v>0</v>
      </c>
      <c r="W5524" s="301">
        <v>0</v>
      </c>
      <c r="X5524" s="300">
        <v>0</v>
      </c>
      <c r="Y5524" s="300">
        <v>0</v>
      </c>
      <c r="Z5524" s="300">
        <v>0</v>
      </c>
      <c r="AA5524" s="300">
        <v>0</v>
      </c>
      <c r="AB5524" s="302">
        <v>0</v>
      </c>
      <c r="AC5524" s="302">
        <v>0</v>
      </c>
      <c r="AD5524" s="302">
        <v>0</v>
      </c>
      <c r="AE5524" s="302">
        <v>0</v>
      </c>
      <c r="AF5524" s="302">
        <v>0</v>
      </c>
      <c r="AG5524" s="302">
        <v>0</v>
      </c>
      <c r="AH5524" s="348">
        <v>0</v>
      </c>
      <c r="AI5524" s="348">
        <v>0</v>
      </c>
      <c r="AK5524" s="199"/>
      <c r="AM5524" s="11"/>
      <c r="AN5524" s="15"/>
      <c r="AO5524" s="11"/>
      <c r="AP5524" s="11"/>
    </row>
    <row r="5525" spans="3:42" outlineLevel="2" x14ac:dyDescent="0.2">
      <c r="C5525" s="119" t="s">
        <v>152</v>
      </c>
      <c r="D5525" s="119" t="s">
        <v>152</v>
      </c>
      <c r="F5525" s="767" t="s">
        <v>55</v>
      </c>
      <c r="H5525" s="797" t="s">
        <v>11</v>
      </c>
      <c r="I5525" s="234" t="s">
        <v>617</v>
      </c>
      <c r="K5525" s="164"/>
      <c r="Q5525" s="135" t="s">
        <v>110</v>
      </c>
      <c r="R5525" s="314">
        <v>0</v>
      </c>
      <c r="S5525" s="315">
        <v>0</v>
      </c>
      <c r="T5525" s="315">
        <v>0</v>
      </c>
      <c r="U5525" s="315">
        <v>0</v>
      </c>
      <c r="V5525" s="315">
        <v>0</v>
      </c>
      <c r="W5525" s="316">
        <v>0</v>
      </c>
      <c r="X5525" s="315">
        <v>0</v>
      </c>
      <c r="Y5525" s="315">
        <v>0</v>
      </c>
      <c r="Z5525" s="315">
        <v>0</v>
      </c>
      <c r="AA5525" s="315">
        <v>0</v>
      </c>
      <c r="AB5525" s="5">
        <v>0</v>
      </c>
      <c r="AC5525" s="5">
        <v>0</v>
      </c>
      <c r="AD5525" s="5">
        <v>0</v>
      </c>
      <c r="AE5525" s="5">
        <v>0</v>
      </c>
      <c r="AF5525" s="5">
        <v>0</v>
      </c>
      <c r="AG5525" s="5">
        <v>0</v>
      </c>
      <c r="AH5525" s="350">
        <v>0</v>
      </c>
      <c r="AI5525" s="350">
        <v>0</v>
      </c>
      <c r="AK5525" s="199"/>
      <c r="AM5525" s="11"/>
      <c r="AN5525" s="15"/>
      <c r="AO5525" s="11"/>
      <c r="AP5525" s="11"/>
    </row>
    <row r="5526" spans="3:42" outlineLevel="2" x14ac:dyDescent="0.2">
      <c r="C5526" s="119" t="s">
        <v>152</v>
      </c>
      <c r="D5526" s="119" t="s">
        <v>152</v>
      </c>
      <c r="F5526" s="783" t="s">
        <v>57</v>
      </c>
      <c r="G5526" s="83"/>
      <c r="H5526" s="798" t="s">
        <v>11</v>
      </c>
      <c r="I5526" s="240" t="s">
        <v>617</v>
      </c>
      <c r="J5526" s="83"/>
      <c r="K5526" s="736"/>
      <c r="L5526" s="83"/>
      <c r="M5526" s="83"/>
      <c r="N5526" s="83"/>
      <c r="O5526" s="83"/>
      <c r="P5526" s="83"/>
      <c r="Q5526" s="143" t="s">
        <v>110</v>
      </c>
      <c r="R5526" s="304">
        <v>0</v>
      </c>
      <c r="S5526" s="305">
        <v>0</v>
      </c>
      <c r="T5526" s="305">
        <v>0</v>
      </c>
      <c r="U5526" s="305">
        <v>0</v>
      </c>
      <c r="V5526" s="305">
        <v>0</v>
      </c>
      <c r="W5526" s="306">
        <v>0</v>
      </c>
      <c r="X5526" s="305">
        <v>0</v>
      </c>
      <c r="Y5526" s="305">
        <v>0</v>
      </c>
      <c r="Z5526" s="305">
        <v>0</v>
      </c>
      <c r="AA5526" s="305">
        <v>0</v>
      </c>
      <c r="AB5526" s="307">
        <v>0</v>
      </c>
      <c r="AC5526" s="307">
        <v>0</v>
      </c>
      <c r="AD5526" s="307">
        <v>0</v>
      </c>
      <c r="AE5526" s="307">
        <v>0</v>
      </c>
      <c r="AF5526" s="307">
        <v>0</v>
      </c>
      <c r="AG5526" s="307">
        <v>0</v>
      </c>
      <c r="AH5526" s="362">
        <v>0</v>
      </c>
      <c r="AI5526" s="362">
        <v>0</v>
      </c>
      <c r="AK5526" s="199"/>
      <c r="AM5526" s="11"/>
      <c r="AN5526" s="15"/>
      <c r="AO5526" s="11"/>
      <c r="AP5526" s="11"/>
    </row>
    <row r="5527" spans="3:42" outlineLevel="2" x14ac:dyDescent="0.2">
      <c r="C5527" s="119" t="s">
        <v>152</v>
      </c>
      <c r="D5527" s="119" t="s">
        <v>152</v>
      </c>
      <c r="F5527" s="802" t="s">
        <v>626</v>
      </c>
      <c r="R5527" s="800">
        <v>0</v>
      </c>
      <c r="S5527" s="800">
        <v>0</v>
      </c>
      <c r="T5527" s="800">
        <v>0</v>
      </c>
      <c r="U5527" s="800">
        <v>0</v>
      </c>
      <c r="V5527" s="800">
        <v>0</v>
      </c>
      <c r="W5527" s="800">
        <v>0</v>
      </c>
      <c r="X5527" s="800">
        <v>0</v>
      </c>
      <c r="Y5527" s="800">
        <v>0</v>
      </c>
      <c r="Z5527" s="800">
        <v>0</v>
      </c>
      <c r="AA5527" s="800">
        <v>0</v>
      </c>
      <c r="AB5527" s="800">
        <v>0</v>
      </c>
      <c r="AC5527" s="800">
        <v>0</v>
      </c>
      <c r="AD5527" s="800">
        <v>0</v>
      </c>
      <c r="AE5527" s="800">
        <v>0</v>
      </c>
      <c r="AF5527" s="800">
        <v>0</v>
      </c>
      <c r="AG5527" s="800">
        <v>0</v>
      </c>
      <c r="AH5527" s="800">
        <v>0</v>
      </c>
      <c r="AI5527" s="800">
        <v>0</v>
      </c>
      <c r="AK5527" s="199"/>
      <c r="AM5527" s="11"/>
      <c r="AN5527" s="15"/>
      <c r="AO5527" s="11"/>
      <c r="AP5527" s="11"/>
    </row>
    <row r="5528" spans="3:42" outlineLevel="2" x14ac:dyDescent="0.2">
      <c r="C5528" s="119" t="s">
        <v>152</v>
      </c>
      <c r="D5528" s="119" t="s">
        <v>152</v>
      </c>
      <c r="R5528" s="5"/>
      <c r="S5528" s="5"/>
      <c r="T5528" s="5"/>
      <c r="U5528" s="5"/>
      <c r="V5528" s="5"/>
      <c r="W5528" s="5"/>
      <c r="X5528" s="5"/>
      <c r="Y5528" s="5"/>
      <c r="AK5528" s="199"/>
      <c r="AM5528" s="11"/>
      <c r="AN5528" s="15"/>
      <c r="AO5528" s="11"/>
      <c r="AP5528" s="11"/>
    </row>
    <row r="5529" spans="3:42" outlineLevel="2" x14ac:dyDescent="0.2">
      <c r="C5529" s="119" t="s">
        <v>152</v>
      </c>
      <c r="D5529" s="119" t="s">
        <v>152</v>
      </c>
      <c r="F5529" s="789" t="s">
        <v>627</v>
      </c>
      <c r="G5529" s="790"/>
      <c r="H5529" s="803"/>
      <c r="I5529" s="790"/>
      <c r="J5529" s="790"/>
      <c r="K5529" s="792"/>
      <c r="L5529" s="789"/>
      <c r="M5529" s="789"/>
      <c r="N5529" s="789"/>
      <c r="O5529" s="789"/>
      <c r="P5529" s="789"/>
      <c r="Q5529" s="792"/>
      <c r="R5529" s="793"/>
      <c r="S5529" s="793"/>
      <c r="T5529" s="793"/>
      <c r="U5529" s="793"/>
      <c r="V5529" s="793"/>
      <c r="W5529" s="793"/>
      <c r="X5529" s="793"/>
      <c r="Y5529" s="793"/>
      <c r="Z5529" s="793"/>
      <c r="AA5529" s="793"/>
      <c r="AB5529" s="793"/>
      <c r="AC5529" s="793"/>
      <c r="AD5529" s="793"/>
      <c r="AE5529" s="793"/>
      <c r="AF5529" s="793"/>
      <c r="AG5529" s="793"/>
      <c r="AH5529" s="789"/>
      <c r="AI5529" s="789"/>
      <c r="AK5529" s="199"/>
      <c r="AM5529" s="11"/>
      <c r="AN5529" s="15"/>
      <c r="AO5529" s="11"/>
      <c r="AP5529" s="11"/>
    </row>
    <row r="5530" spans="3:42" outlineLevel="2" x14ac:dyDescent="0.2">
      <c r="C5530" s="119" t="s">
        <v>152</v>
      </c>
      <c r="D5530" s="119" t="s">
        <v>152</v>
      </c>
      <c r="F5530" t="s">
        <v>620</v>
      </c>
      <c r="AK5530" s="199"/>
      <c r="AM5530" s="11"/>
      <c r="AN5530" s="15"/>
      <c r="AO5530" s="11"/>
      <c r="AP5530" s="11"/>
    </row>
    <row r="5531" spans="3:42" outlineLevel="2" x14ac:dyDescent="0.2">
      <c r="C5531" s="119" t="s">
        <v>152</v>
      </c>
      <c r="D5531" s="119" t="s">
        <v>152</v>
      </c>
      <c r="F5531" s="761" t="s">
        <v>48</v>
      </c>
      <c r="G5531" s="75"/>
      <c r="H5531" s="796" t="s">
        <v>628</v>
      </c>
      <c r="I5531" s="801"/>
      <c r="J5531" s="75"/>
      <c r="K5531" s="741"/>
      <c r="L5531" s="75"/>
      <c r="M5531" s="75"/>
      <c r="N5531" s="75"/>
      <c r="O5531" s="75"/>
      <c r="P5531" s="75"/>
      <c r="Q5531" s="128" t="s">
        <v>536</v>
      </c>
      <c r="R5531" s="804">
        <v>0</v>
      </c>
      <c r="S5531" s="805">
        <v>0</v>
      </c>
      <c r="T5531" s="805">
        <v>0</v>
      </c>
      <c r="U5531" s="805">
        <v>0</v>
      </c>
      <c r="V5531" s="805">
        <v>0</v>
      </c>
      <c r="W5531" s="806">
        <v>0</v>
      </c>
      <c r="X5531" s="805">
        <v>0</v>
      </c>
      <c r="Y5531" s="805">
        <v>0</v>
      </c>
      <c r="Z5531" s="805">
        <v>0</v>
      </c>
      <c r="AA5531" s="805">
        <v>0</v>
      </c>
      <c r="AB5531" s="805">
        <v>0</v>
      </c>
      <c r="AC5531" s="805">
        <v>0</v>
      </c>
      <c r="AD5531" s="805">
        <v>0</v>
      </c>
      <c r="AE5531" s="805">
        <v>0</v>
      </c>
      <c r="AF5531" s="805">
        <v>0</v>
      </c>
      <c r="AG5531" s="805">
        <v>0</v>
      </c>
      <c r="AH5531" s="808">
        <v>0</v>
      </c>
      <c r="AI5531" s="808">
        <v>0</v>
      </c>
      <c r="AK5531" s="199"/>
      <c r="AM5531" s="11"/>
      <c r="AN5531" s="15"/>
      <c r="AO5531" s="11"/>
      <c r="AP5531" s="11"/>
    </row>
    <row r="5532" spans="3:42" outlineLevel="2" x14ac:dyDescent="0.2">
      <c r="C5532" s="119" t="s">
        <v>152</v>
      </c>
      <c r="D5532" s="119" t="s">
        <v>152</v>
      </c>
      <c r="F5532" s="767" t="s">
        <v>55</v>
      </c>
      <c r="H5532" s="797" t="s">
        <v>628</v>
      </c>
      <c r="K5532" s="164"/>
      <c r="Q5532" s="135" t="s">
        <v>536</v>
      </c>
      <c r="R5532" s="809">
        <v>0</v>
      </c>
      <c r="S5532" s="810">
        <v>0</v>
      </c>
      <c r="T5532" s="810">
        <v>0</v>
      </c>
      <c r="U5532" s="810">
        <v>0</v>
      </c>
      <c r="V5532" s="810">
        <v>0</v>
      </c>
      <c r="W5532" s="811">
        <v>0</v>
      </c>
      <c r="X5532" s="810">
        <v>0</v>
      </c>
      <c r="Y5532" s="810">
        <v>0</v>
      </c>
      <c r="Z5532" s="810">
        <v>0</v>
      </c>
      <c r="AA5532" s="810">
        <v>0</v>
      </c>
      <c r="AB5532" s="810">
        <v>0</v>
      </c>
      <c r="AC5532" s="810">
        <v>0</v>
      </c>
      <c r="AD5532" s="810">
        <v>0</v>
      </c>
      <c r="AE5532" s="810">
        <v>0</v>
      </c>
      <c r="AF5532" s="810">
        <v>0</v>
      </c>
      <c r="AG5532" s="810">
        <v>0</v>
      </c>
      <c r="AH5532" s="812">
        <v>0</v>
      </c>
      <c r="AI5532" s="812">
        <v>0</v>
      </c>
      <c r="AK5532" s="199"/>
      <c r="AM5532" s="11"/>
      <c r="AN5532" s="15"/>
      <c r="AO5532" s="11"/>
      <c r="AP5532" s="11"/>
    </row>
    <row r="5533" spans="3:42" outlineLevel="2" x14ac:dyDescent="0.2">
      <c r="C5533" s="119" t="s">
        <v>152</v>
      </c>
      <c r="D5533" s="119" t="s">
        <v>152</v>
      </c>
      <c r="F5533" s="783" t="s">
        <v>57</v>
      </c>
      <c r="G5533" s="83"/>
      <c r="H5533" s="798" t="s">
        <v>628</v>
      </c>
      <c r="I5533" s="799"/>
      <c r="J5533" s="83"/>
      <c r="K5533" s="736"/>
      <c r="L5533" s="83"/>
      <c r="M5533" s="83"/>
      <c r="N5533" s="83"/>
      <c r="O5533" s="83"/>
      <c r="P5533" s="83"/>
      <c r="Q5533" s="143" t="s">
        <v>536</v>
      </c>
      <c r="R5533" s="813">
        <v>0</v>
      </c>
      <c r="S5533" s="814">
        <v>0</v>
      </c>
      <c r="T5533" s="814">
        <v>0</v>
      </c>
      <c r="U5533" s="814">
        <v>0</v>
      </c>
      <c r="V5533" s="814">
        <v>0</v>
      </c>
      <c r="W5533" s="815">
        <v>0</v>
      </c>
      <c r="X5533" s="814">
        <v>0</v>
      </c>
      <c r="Y5533" s="814">
        <v>0</v>
      </c>
      <c r="Z5533" s="814">
        <v>0</v>
      </c>
      <c r="AA5533" s="814">
        <v>0</v>
      </c>
      <c r="AB5533" s="814">
        <v>0</v>
      </c>
      <c r="AC5533" s="814">
        <v>0</v>
      </c>
      <c r="AD5533" s="814">
        <v>0</v>
      </c>
      <c r="AE5533" s="814">
        <v>0</v>
      </c>
      <c r="AF5533" s="814">
        <v>0</v>
      </c>
      <c r="AG5533" s="814">
        <v>0</v>
      </c>
      <c r="AH5533" s="816">
        <v>0</v>
      </c>
      <c r="AI5533" s="816">
        <v>0</v>
      </c>
      <c r="AK5533" s="199"/>
      <c r="AM5533" s="11"/>
      <c r="AN5533" s="15"/>
      <c r="AO5533" s="11"/>
      <c r="AP5533" s="11"/>
    </row>
    <row r="5534" spans="3:42" outlineLevel="2" x14ac:dyDescent="0.2">
      <c r="C5534" s="119" t="s">
        <v>152</v>
      </c>
      <c r="D5534" s="119" t="s">
        <v>152</v>
      </c>
      <c r="AK5534" s="199"/>
      <c r="AM5534" s="11"/>
      <c r="AN5534" s="15"/>
      <c r="AO5534" s="11"/>
      <c r="AP5534" s="11"/>
    </row>
    <row r="5535" spans="3:42" outlineLevel="1" x14ac:dyDescent="0.2">
      <c r="C5535" s="119" t="s">
        <v>152</v>
      </c>
      <c r="D5535" s="119" t="s">
        <v>152</v>
      </c>
      <c r="F5535" s="121" t="s">
        <v>629</v>
      </c>
      <c r="G5535" s="756"/>
      <c r="H5535" s="757"/>
      <c r="I5535" s="788"/>
      <c r="J5535" s="756"/>
      <c r="K5535" s="758"/>
      <c r="L5535" s="759"/>
      <c r="M5535" s="759"/>
      <c r="N5535" s="759"/>
      <c r="O5535" s="759"/>
      <c r="P5535" s="759"/>
      <c r="Q5535" s="758"/>
      <c r="R5535" s="760"/>
      <c r="S5535" s="760"/>
      <c r="T5535" s="760"/>
      <c r="U5535" s="760"/>
      <c r="V5535" s="760"/>
      <c r="W5535" s="760"/>
      <c r="X5535" s="760"/>
      <c r="Y5535" s="760"/>
      <c r="Z5535" s="760"/>
      <c r="AA5535" s="760"/>
      <c r="AB5535" s="760"/>
      <c r="AC5535" s="760"/>
      <c r="AD5535" s="760"/>
      <c r="AE5535" s="760"/>
      <c r="AF5535" s="760"/>
      <c r="AG5535" s="760"/>
      <c r="AH5535" s="759"/>
      <c r="AI5535" s="759"/>
      <c r="AK5535" s="199"/>
      <c r="AM5535" s="11"/>
      <c r="AN5535" s="15"/>
      <c r="AO5535" s="11"/>
      <c r="AP5535" s="11"/>
    </row>
    <row r="5536" spans="3:42" outlineLevel="2" x14ac:dyDescent="0.2">
      <c r="C5536" s="119" t="s">
        <v>152</v>
      </c>
      <c r="D5536" s="119" t="s">
        <v>152</v>
      </c>
      <c r="F5536" s="789" t="s">
        <v>630</v>
      </c>
      <c r="G5536" s="790"/>
      <c r="H5536" s="803"/>
      <c r="I5536" s="791"/>
      <c r="J5536" s="790"/>
      <c r="K5536" s="792"/>
      <c r="L5536" s="789"/>
      <c r="M5536" s="789"/>
      <c r="N5536" s="789"/>
      <c r="O5536" s="789"/>
      <c r="P5536" s="789"/>
      <c r="Q5536" s="792"/>
      <c r="R5536" s="793"/>
      <c r="S5536" s="793"/>
      <c r="T5536" s="793"/>
      <c r="U5536" s="793"/>
      <c r="V5536" s="793"/>
      <c r="W5536" s="793"/>
      <c r="X5536" s="793"/>
      <c r="Y5536" s="793"/>
      <c r="Z5536" s="793"/>
      <c r="AA5536" s="793"/>
      <c r="AB5536" s="793"/>
      <c r="AC5536" s="793"/>
      <c r="AD5536" s="793"/>
      <c r="AE5536" s="793"/>
      <c r="AF5536" s="793"/>
      <c r="AG5536" s="793"/>
      <c r="AH5536" s="789"/>
      <c r="AI5536" s="789"/>
      <c r="AK5536" s="199"/>
      <c r="AM5536" s="11"/>
      <c r="AN5536" s="15"/>
      <c r="AO5536" s="11"/>
      <c r="AP5536" s="11"/>
    </row>
    <row r="5537" spans="3:42" outlineLevel="2" x14ac:dyDescent="0.2">
      <c r="C5537" s="119" t="s">
        <v>152</v>
      </c>
      <c r="D5537" s="119" t="s">
        <v>152</v>
      </c>
      <c r="F5537" s="794" t="s">
        <v>610</v>
      </c>
      <c r="H5537" s="795"/>
      <c r="AK5537" s="199"/>
      <c r="AM5537" s="11"/>
      <c r="AN5537" s="15"/>
      <c r="AO5537" s="11"/>
      <c r="AP5537" s="11"/>
    </row>
    <row r="5538" spans="3:42" outlineLevel="2" x14ac:dyDescent="0.2">
      <c r="C5538" s="119" t="s">
        <v>152</v>
      </c>
      <c r="D5538" s="119" t="s">
        <v>152</v>
      </c>
      <c r="F5538" s="761" t="s">
        <v>62</v>
      </c>
      <c r="G5538" s="75"/>
      <c r="H5538" s="796" t="s">
        <v>580</v>
      </c>
      <c r="I5538" s="796" t="s">
        <v>611</v>
      </c>
      <c r="J5538" s="75"/>
      <c r="K5538" s="741"/>
      <c r="L5538" s="75"/>
      <c r="M5538" s="75"/>
      <c r="N5538" s="75"/>
      <c r="O5538" s="75"/>
      <c r="P5538" s="75"/>
      <c r="Q5538" s="128" t="s">
        <v>110</v>
      </c>
      <c r="R5538" s="299">
        <v>0</v>
      </c>
      <c r="S5538" s="300">
        <v>0</v>
      </c>
      <c r="T5538" s="300">
        <v>0</v>
      </c>
      <c r="U5538" s="300">
        <v>0</v>
      </c>
      <c r="V5538" s="300">
        <v>0</v>
      </c>
      <c r="W5538" s="301">
        <v>0</v>
      </c>
      <c r="X5538" s="300">
        <v>0</v>
      </c>
      <c r="Y5538" s="300">
        <v>0</v>
      </c>
      <c r="Z5538" s="300">
        <v>0</v>
      </c>
      <c r="AA5538" s="300">
        <v>0</v>
      </c>
      <c r="AB5538" s="302">
        <v>0</v>
      </c>
      <c r="AC5538" s="302">
        <v>0</v>
      </c>
      <c r="AD5538" s="302">
        <v>0</v>
      </c>
      <c r="AE5538" s="302">
        <v>0</v>
      </c>
      <c r="AF5538" s="302">
        <v>0</v>
      </c>
      <c r="AG5538" s="302">
        <v>0</v>
      </c>
      <c r="AH5538" s="348">
        <v>0</v>
      </c>
      <c r="AI5538" s="348">
        <v>0</v>
      </c>
      <c r="AK5538" s="199"/>
      <c r="AM5538" s="11"/>
      <c r="AN5538" s="15"/>
      <c r="AO5538" s="11"/>
      <c r="AP5538" s="11"/>
    </row>
    <row r="5539" spans="3:42" outlineLevel="2" x14ac:dyDescent="0.2">
      <c r="C5539" s="119" t="s">
        <v>152</v>
      </c>
      <c r="D5539" s="119" t="s">
        <v>152</v>
      </c>
      <c r="F5539" s="767" t="s">
        <v>188</v>
      </c>
      <c r="H5539" s="797" t="s">
        <v>580</v>
      </c>
      <c r="I5539" s="797" t="s">
        <v>612</v>
      </c>
      <c r="K5539" s="164"/>
      <c r="Q5539" s="135" t="s">
        <v>110</v>
      </c>
      <c r="R5539" s="314">
        <v>0</v>
      </c>
      <c r="S5539" s="315">
        <v>0</v>
      </c>
      <c r="T5539" s="315">
        <v>0</v>
      </c>
      <c r="U5539" s="315">
        <v>0</v>
      </c>
      <c r="V5539" s="315">
        <v>0</v>
      </c>
      <c r="W5539" s="316">
        <v>0</v>
      </c>
      <c r="X5539" s="315">
        <v>0</v>
      </c>
      <c r="Y5539" s="315">
        <v>0</v>
      </c>
      <c r="Z5539" s="315">
        <v>0</v>
      </c>
      <c r="AA5539" s="315">
        <v>0</v>
      </c>
      <c r="AB5539" s="5">
        <v>0</v>
      </c>
      <c r="AC5539" s="5">
        <v>0</v>
      </c>
      <c r="AD5539" s="5">
        <v>0</v>
      </c>
      <c r="AE5539" s="5">
        <v>0</v>
      </c>
      <c r="AF5539" s="5">
        <v>0</v>
      </c>
      <c r="AG5539" s="5">
        <v>0</v>
      </c>
      <c r="AH5539" s="350">
        <v>0</v>
      </c>
      <c r="AI5539" s="350">
        <v>0</v>
      </c>
      <c r="AK5539" s="199"/>
      <c r="AM5539" s="11"/>
      <c r="AN5539" s="15"/>
      <c r="AO5539" s="11"/>
      <c r="AP5539" s="11"/>
    </row>
    <row r="5540" spans="3:42" outlineLevel="2" x14ac:dyDescent="0.2">
      <c r="C5540" s="119" t="s">
        <v>152</v>
      </c>
      <c r="D5540" s="119" t="s">
        <v>152</v>
      </c>
      <c r="F5540" s="767" t="s">
        <v>613</v>
      </c>
      <c r="H5540" s="797" t="s">
        <v>580</v>
      </c>
      <c r="I5540" s="234" t="s">
        <v>614</v>
      </c>
      <c r="K5540" s="164"/>
      <c r="Q5540" s="135" t="s">
        <v>110</v>
      </c>
      <c r="R5540" s="314">
        <v>0</v>
      </c>
      <c r="S5540" s="315">
        <v>0</v>
      </c>
      <c r="T5540" s="315">
        <v>0</v>
      </c>
      <c r="U5540" s="315">
        <v>0</v>
      </c>
      <c r="V5540" s="315">
        <v>0</v>
      </c>
      <c r="W5540" s="316">
        <v>0</v>
      </c>
      <c r="X5540" s="315">
        <v>0</v>
      </c>
      <c r="Y5540" s="315">
        <v>0</v>
      </c>
      <c r="Z5540" s="315">
        <v>0</v>
      </c>
      <c r="AA5540" s="315">
        <v>0</v>
      </c>
      <c r="AB5540" s="5">
        <v>0</v>
      </c>
      <c r="AC5540" s="5">
        <v>0</v>
      </c>
      <c r="AD5540" s="5">
        <v>0</v>
      </c>
      <c r="AE5540" s="5">
        <v>0</v>
      </c>
      <c r="AF5540" s="5">
        <v>0</v>
      </c>
      <c r="AG5540" s="5">
        <v>0</v>
      </c>
      <c r="AH5540" s="350">
        <v>0</v>
      </c>
      <c r="AI5540" s="350">
        <v>0</v>
      </c>
      <c r="AK5540" s="199"/>
      <c r="AM5540" s="11"/>
      <c r="AN5540" s="15"/>
      <c r="AO5540" s="11"/>
      <c r="AP5540" s="11"/>
    </row>
    <row r="5541" spans="3:42" outlineLevel="2" x14ac:dyDescent="0.2">
      <c r="C5541" s="119" t="s">
        <v>152</v>
      </c>
      <c r="D5541" s="119" t="s">
        <v>152</v>
      </c>
      <c r="F5541" s="783" t="s">
        <v>57</v>
      </c>
      <c r="G5541" s="83"/>
      <c r="H5541" s="798" t="s">
        <v>580</v>
      </c>
      <c r="I5541" s="799"/>
      <c r="J5541" s="83"/>
      <c r="K5541" s="736"/>
      <c r="L5541" s="83"/>
      <c r="M5541" s="83"/>
      <c r="N5541" s="83"/>
      <c r="O5541" s="83"/>
      <c r="P5541" s="83"/>
      <c r="Q5541" s="143" t="s">
        <v>110</v>
      </c>
      <c r="R5541" s="304">
        <v>0</v>
      </c>
      <c r="S5541" s="305">
        <v>0</v>
      </c>
      <c r="T5541" s="305">
        <v>0</v>
      </c>
      <c r="U5541" s="305">
        <v>0</v>
      </c>
      <c r="V5541" s="305">
        <v>0</v>
      </c>
      <c r="W5541" s="306">
        <v>0</v>
      </c>
      <c r="X5541" s="305">
        <v>0</v>
      </c>
      <c r="Y5541" s="305">
        <v>0</v>
      </c>
      <c r="Z5541" s="305">
        <v>0</v>
      </c>
      <c r="AA5541" s="305">
        <v>0</v>
      </c>
      <c r="AB5541" s="307">
        <v>0</v>
      </c>
      <c r="AC5541" s="307">
        <v>0</v>
      </c>
      <c r="AD5541" s="307">
        <v>0</v>
      </c>
      <c r="AE5541" s="307">
        <v>0</v>
      </c>
      <c r="AF5541" s="307">
        <v>0</v>
      </c>
      <c r="AG5541" s="307">
        <v>0</v>
      </c>
      <c r="AH5541" s="362">
        <v>0</v>
      </c>
      <c r="AI5541" s="362">
        <v>0</v>
      </c>
      <c r="AK5541" s="199"/>
      <c r="AM5541" s="11"/>
      <c r="AN5541" s="15"/>
      <c r="AO5541" s="11"/>
      <c r="AP5541" s="11"/>
    </row>
    <row r="5542" spans="3:42" outlineLevel="2" x14ac:dyDescent="0.2">
      <c r="C5542" s="119" t="s">
        <v>152</v>
      </c>
      <c r="D5542" s="119" t="s">
        <v>152</v>
      </c>
      <c r="F5542" s="12"/>
      <c r="H5542" s="234"/>
      <c r="K5542" s="164"/>
      <c r="Q5542" s="16"/>
      <c r="R5542" s="800">
        <v>0</v>
      </c>
      <c r="S5542" s="800">
        <v>0</v>
      </c>
      <c r="T5542" s="800">
        <v>0</v>
      </c>
      <c r="U5542" s="800">
        <v>0</v>
      </c>
      <c r="V5542" s="800">
        <v>0</v>
      </c>
      <c r="W5542" s="800">
        <v>0</v>
      </c>
      <c r="X5542" s="800">
        <v>0</v>
      </c>
      <c r="Y5542" s="800">
        <v>0</v>
      </c>
      <c r="Z5542" s="800">
        <v>0</v>
      </c>
      <c r="AA5542" s="800">
        <v>0</v>
      </c>
      <c r="AB5542" s="800">
        <v>0</v>
      </c>
      <c r="AC5542" s="800">
        <v>0</v>
      </c>
      <c r="AD5542" s="800">
        <v>0</v>
      </c>
      <c r="AE5542" s="800">
        <v>0</v>
      </c>
      <c r="AF5542" s="800">
        <v>0</v>
      </c>
      <c r="AG5542" s="800">
        <v>0</v>
      </c>
      <c r="AH5542" s="800">
        <v>0</v>
      </c>
      <c r="AI5542" s="800">
        <v>0</v>
      </c>
      <c r="AK5542" s="199"/>
      <c r="AM5542" s="11"/>
      <c r="AN5542" s="15"/>
      <c r="AO5542" s="11"/>
      <c r="AP5542" s="11"/>
    </row>
    <row r="5543" spans="3:42" outlineLevel="2" x14ac:dyDescent="0.2">
      <c r="C5543" s="119" t="s">
        <v>152</v>
      </c>
      <c r="D5543" s="119" t="s">
        <v>152</v>
      </c>
      <c r="F5543" s="794" t="s">
        <v>615</v>
      </c>
      <c r="AK5543" s="199"/>
      <c r="AM5543" s="11"/>
      <c r="AN5543" s="15"/>
      <c r="AO5543" s="11"/>
      <c r="AP5543" s="11"/>
    </row>
    <row r="5544" spans="3:42" outlineLevel="2" x14ac:dyDescent="0.2">
      <c r="C5544" s="119" t="s">
        <v>152</v>
      </c>
      <c r="D5544" s="119" t="s">
        <v>152</v>
      </c>
      <c r="F5544" s="761" t="s">
        <v>48</v>
      </c>
      <c r="G5544" s="75"/>
      <c r="H5544" s="796" t="s">
        <v>580</v>
      </c>
      <c r="I5544" s="801"/>
      <c r="J5544" s="75"/>
      <c r="K5544" s="741"/>
      <c r="L5544" s="75"/>
      <c r="M5544" s="75"/>
      <c r="N5544" s="75"/>
      <c r="O5544" s="75"/>
      <c r="P5544" s="75"/>
      <c r="Q5544" s="128" t="s">
        <v>110</v>
      </c>
      <c r="R5544" s="299">
        <v>0</v>
      </c>
      <c r="S5544" s="300">
        <v>0</v>
      </c>
      <c r="T5544" s="300">
        <v>0</v>
      </c>
      <c r="U5544" s="300">
        <v>0</v>
      </c>
      <c r="V5544" s="300">
        <v>0</v>
      </c>
      <c r="W5544" s="301">
        <v>0</v>
      </c>
      <c r="X5544" s="300">
        <v>0</v>
      </c>
      <c r="Y5544" s="300">
        <v>0</v>
      </c>
      <c r="Z5544" s="300">
        <v>0</v>
      </c>
      <c r="AA5544" s="300">
        <v>0</v>
      </c>
      <c r="AB5544" s="302">
        <v>0</v>
      </c>
      <c r="AC5544" s="302">
        <v>0</v>
      </c>
      <c r="AD5544" s="302">
        <v>0</v>
      </c>
      <c r="AE5544" s="302">
        <v>0</v>
      </c>
      <c r="AF5544" s="302">
        <v>0</v>
      </c>
      <c r="AG5544" s="302">
        <v>0</v>
      </c>
      <c r="AH5544" s="348">
        <v>0</v>
      </c>
      <c r="AI5544" s="348">
        <v>0</v>
      </c>
      <c r="AK5544" s="199"/>
      <c r="AM5544" s="11"/>
      <c r="AN5544" s="15"/>
      <c r="AO5544" s="11"/>
      <c r="AP5544" s="11"/>
    </row>
    <row r="5545" spans="3:42" outlineLevel="2" x14ac:dyDescent="0.2">
      <c r="C5545" s="119" t="s">
        <v>152</v>
      </c>
      <c r="D5545" s="119" t="s">
        <v>152</v>
      </c>
      <c r="F5545" s="767" t="s">
        <v>55</v>
      </c>
      <c r="H5545" s="797" t="s">
        <v>580</v>
      </c>
      <c r="K5545" s="164"/>
      <c r="Q5545" s="135" t="s">
        <v>110</v>
      </c>
      <c r="R5545" s="314">
        <v>0</v>
      </c>
      <c r="S5545" s="315">
        <v>0</v>
      </c>
      <c r="T5545" s="315">
        <v>0</v>
      </c>
      <c r="U5545" s="315">
        <v>0</v>
      </c>
      <c r="V5545" s="315">
        <v>0</v>
      </c>
      <c r="W5545" s="316">
        <v>0</v>
      </c>
      <c r="X5545" s="315">
        <v>0</v>
      </c>
      <c r="Y5545" s="315">
        <v>0</v>
      </c>
      <c r="Z5545" s="315">
        <v>0</v>
      </c>
      <c r="AA5545" s="315">
        <v>0</v>
      </c>
      <c r="AB5545" s="5">
        <v>0</v>
      </c>
      <c r="AC5545" s="5">
        <v>0</v>
      </c>
      <c r="AD5545" s="5">
        <v>0</v>
      </c>
      <c r="AE5545" s="5">
        <v>0</v>
      </c>
      <c r="AF5545" s="5">
        <v>0</v>
      </c>
      <c r="AG5545" s="5">
        <v>0</v>
      </c>
      <c r="AH5545" s="350">
        <v>0</v>
      </c>
      <c r="AI5545" s="350">
        <v>0</v>
      </c>
      <c r="AK5545" s="199"/>
      <c r="AM5545" s="11"/>
      <c r="AN5545" s="15"/>
      <c r="AO5545" s="11"/>
      <c r="AP5545" s="11"/>
    </row>
    <row r="5546" spans="3:42" outlineLevel="2" x14ac:dyDescent="0.2">
      <c r="C5546" s="119" t="s">
        <v>152</v>
      </c>
      <c r="D5546" s="119" t="s">
        <v>152</v>
      </c>
      <c r="F5546" s="783" t="s">
        <v>57</v>
      </c>
      <c r="G5546" s="83"/>
      <c r="H5546" s="798" t="s">
        <v>580</v>
      </c>
      <c r="I5546" s="799"/>
      <c r="J5546" s="83"/>
      <c r="K5546" s="736"/>
      <c r="L5546" s="83"/>
      <c r="M5546" s="83"/>
      <c r="N5546" s="83"/>
      <c r="O5546" s="83"/>
      <c r="P5546" s="83"/>
      <c r="Q5546" s="143" t="s">
        <v>110</v>
      </c>
      <c r="R5546" s="304">
        <v>0</v>
      </c>
      <c r="S5546" s="305">
        <v>0</v>
      </c>
      <c r="T5546" s="305">
        <v>0</v>
      </c>
      <c r="U5546" s="305">
        <v>0</v>
      </c>
      <c r="V5546" s="305">
        <v>0</v>
      </c>
      <c r="W5546" s="306">
        <v>0</v>
      </c>
      <c r="X5546" s="305">
        <v>0</v>
      </c>
      <c r="Y5546" s="305">
        <v>0</v>
      </c>
      <c r="Z5546" s="305">
        <v>0</v>
      </c>
      <c r="AA5546" s="305">
        <v>0</v>
      </c>
      <c r="AB5546" s="307">
        <v>0</v>
      </c>
      <c r="AC5546" s="307">
        <v>0</v>
      </c>
      <c r="AD5546" s="307">
        <v>0</v>
      </c>
      <c r="AE5546" s="307">
        <v>0</v>
      </c>
      <c r="AF5546" s="307">
        <v>0</v>
      </c>
      <c r="AG5546" s="307">
        <v>0</v>
      </c>
      <c r="AH5546" s="362">
        <v>0</v>
      </c>
      <c r="AI5546" s="362">
        <v>0</v>
      </c>
      <c r="AK5546" s="199"/>
      <c r="AM5546" s="11"/>
      <c r="AN5546" s="15"/>
      <c r="AO5546" s="11"/>
      <c r="AP5546" s="11"/>
    </row>
    <row r="5547" spans="3:42" outlineLevel="2" x14ac:dyDescent="0.2">
      <c r="C5547" s="119" t="s">
        <v>152</v>
      </c>
      <c r="D5547" s="119" t="s">
        <v>152</v>
      </c>
      <c r="F5547" s="12"/>
      <c r="H5547" s="164"/>
      <c r="K5547" s="164"/>
      <c r="Q5547" s="16"/>
      <c r="R5547" s="800">
        <v>0</v>
      </c>
      <c r="S5547" s="800">
        <v>0</v>
      </c>
      <c r="T5547" s="800">
        <v>0</v>
      </c>
      <c r="U5547" s="800">
        <v>0</v>
      </c>
      <c r="V5547" s="800">
        <v>0</v>
      </c>
      <c r="W5547" s="800">
        <v>0</v>
      </c>
      <c r="X5547" s="800">
        <v>0</v>
      </c>
      <c r="Y5547" s="800">
        <v>0</v>
      </c>
      <c r="Z5547" s="800">
        <v>0</v>
      </c>
      <c r="AA5547" s="800">
        <v>0</v>
      </c>
      <c r="AB5547" s="800">
        <v>0</v>
      </c>
      <c r="AC5547" s="800">
        <v>0</v>
      </c>
      <c r="AD5547" s="800">
        <v>0</v>
      </c>
      <c r="AE5547" s="800">
        <v>0</v>
      </c>
      <c r="AF5547" s="800">
        <v>0</v>
      </c>
      <c r="AG5547" s="800">
        <v>0</v>
      </c>
      <c r="AH5547" s="800">
        <v>0</v>
      </c>
      <c r="AI5547" s="800">
        <v>0</v>
      </c>
      <c r="AK5547" s="199"/>
      <c r="AM5547" s="11"/>
      <c r="AN5547" s="15"/>
      <c r="AO5547" s="11"/>
      <c r="AP5547" s="11"/>
    </row>
    <row r="5548" spans="3:42" outlineLevel="2" x14ac:dyDescent="0.2">
      <c r="C5548" s="119" t="s">
        <v>152</v>
      </c>
      <c r="D5548" s="119" t="s">
        <v>152</v>
      </c>
      <c r="F5548" s="794" t="s">
        <v>69</v>
      </c>
      <c r="AK5548" s="199"/>
      <c r="AM5548" s="11"/>
      <c r="AN5548" s="15"/>
      <c r="AO5548" s="11"/>
      <c r="AP5548" s="11"/>
    </row>
    <row r="5549" spans="3:42" outlineLevel="2" x14ac:dyDescent="0.2">
      <c r="C5549" s="119" t="s">
        <v>152</v>
      </c>
      <c r="D5549" s="119" t="s">
        <v>152</v>
      </c>
      <c r="F5549" s="761" t="s">
        <v>9</v>
      </c>
      <c r="G5549" s="75"/>
      <c r="H5549" s="796" t="s">
        <v>580</v>
      </c>
      <c r="I5549" s="801"/>
      <c r="J5549" s="75"/>
      <c r="K5549" s="741"/>
      <c r="L5549" s="75"/>
      <c r="M5549" s="75"/>
      <c r="N5549" s="75"/>
      <c r="O5549" s="75"/>
      <c r="P5549" s="75"/>
      <c r="Q5549" s="128" t="s">
        <v>110</v>
      </c>
      <c r="R5549" s="299">
        <v>0</v>
      </c>
      <c r="S5549" s="300">
        <v>0</v>
      </c>
      <c r="T5549" s="300">
        <v>0</v>
      </c>
      <c r="U5549" s="300">
        <v>0</v>
      </c>
      <c r="V5549" s="300">
        <v>0</v>
      </c>
      <c r="W5549" s="301">
        <v>0</v>
      </c>
      <c r="X5549" s="300">
        <v>0</v>
      </c>
      <c r="Y5549" s="300">
        <v>0</v>
      </c>
      <c r="Z5549" s="300">
        <v>0</v>
      </c>
      <c r="AA5549" s="300">
        <v>0</v>
      </c>
      <c r="AB5549" s="302">
        <v>0</v>
      </c>
      <c r="AC5549" s="302">
        <v>0</v>
      </c>
      <c r="AD5549" s="302">
        <v>0</v>
      </c>
      <c r="AE5549" s="302">
        <v>0</v>
      </c>
      <c r="AF5549" s="302">
        <v>0</v>
      </c>
      <c r="AG5549" s="302">
        <v>0</v>
      </c>
      <c r="AH5549" s="348">
        <v>0</v>
      </c>
      <c r="AI5549" s="348">
        <v>0</v>
      </c>
      <c r="AK5549" s="199"/>
      <c r="AM5549" s="11"/>
      <c r="AN5549" s="15"/>
      <c r="AO5549" s="11"/>
      <c r="AP5549" s="11"/>
    </row>
    <row r="5550" spans="3:42" outlineLevel="2" x14ac:dyDescent="0.2">
      <c r="C5550" s="119" t="s">
        <v>152</v>
      </c>
      <c r="D5550" s="119" t="s">
        <v>152</v>
      </c>
      <c r="F5550" s="767" t="s">
        <v>14</v>
      </c>
      <c r="H5550" s="797" t="s">
        <v>580</v>
      </c>
      <c r="K5550" s="164"/>
      <c r="Q5550" s="135" t="s">
        <v>110</v>
      </c>
      <c r="R5550" s="314">
        <v>0</v>
      </c>
      <c r="S5550" s="315">
        <v>0</v>
      </c>
      <c r="T5550" s="315">
        <v>0</v>
      </c>
      <c r="U5550" s="315">
        <v>0</v>
      </c>
      <c r="V5550" s="315">
        <v>0</v>
      </c>
      <c r="W5550" s="316">
        <v>0</v>
      </c>
      <c r="X5550" s="315">
        <v>0</v>
      </c>
      <c r="Y5550" s="315">
        <v>0</v>
      </c>
      <c r="Z5550" s="315">
        <v>0</v>
      </c>
      <c r="AA5550" s="315">
        <v>0</v>
      </c>
      <c r="AB5550" s="5">
        <v>0</v>
      </c>
      <c r="AC5550" s="5">
        <v>0</v>
      </c>
      <c r="AD5550" s="5">
        <v>0</v>
      </c>
      <c r="AE5550" s="5">
        <v>0</v>
      </c>
      <c r="AF5550" s="5">
        <v>0</v>
      </c>
      <c r="AG5550" s="5">
        <v>0</v>
      </c>
      <c r="AH5550" s="350">
        <v>0</v>
      </c>
      <c r="AI5550" s="350">
        <v>0</v>
      </c>
      <c r="AK5550" s="199"/>
      <c r="AM5550" s="11"/>
      <c r="AN5550" s="15"/>
      <c r="AO5550" s="11"/>
      <c r="AP5550" s="11"/>
    </row>
    <row r="5551" spans="3:42" outlineLevel="2" x14ac:dyDescent="0.2">
      <c r="C5551" s="119" t="s">
        <v>152</v>
      </c>
      <c r="D5551" s="119" t="s">
        <v>152</v>
      </c>
      <c r="F5551" s="783" t="s">
        <v>16</v>
      </c>
      <c r="G5551" s="83"/>
      <c r="H5551" s="798" t="s">
        <v>580</v>
      </c>
      <c r="I5551" s="799"/>
      <c r="J5551" s="83"/>
      <c r="K5551" s="736"/>
      <c r="L5551" s="83"/>
      <c r="M5551" s="83"/>
      <c r="N5551" s="83"/>
      <c r="O5551" s="83"/>
      <c r="P5551" s="83"/>
      <c r="Q5551" s="143" t="s">
        <v>110</v>
      </c>
      <c r="R5551" s="304">
        <v>0</v>
      </c>
      <c r="S5551" s="305">
        <v>0</v>
      </c>
      <c r="T5551" s="305">
        <v>0</v>
      </c>
      <c r="U5551" s="305">
        <v>0</v>
      </c>
      <c r="V5551" s="305">
        <v>0</v>
      </c>
      <c r="W5551" s="306">
        <v>0</v>
      </c>
      <c r="X5551" s="305">
        <v>0</v>
      </c>
      <c r="Y5551" s="305">
        <v>0</v>
      </c>
      <c r="Z5551" s="305">
        <v>0</v>
      </c>
      <c r="AA5551" s="305">
        <v>0</v>
      </c>
      <c r="AB5551" s="307">
        <v>0</v>
      </c>
      <c r="AC5551" s="307">
        <v>0</v>
      </c>
      <c r="AD5551" s="307">
        <v>0</v>
      </c>
      <c r="AE5551" s="307">
        <v>0</v>
      </c>
      <c r="AF5551" s="307">
        <v>0</v>
      </c>
      <c r="AG5551" s="307">
        <v>0</v>
      </c>
      <c r="AH5551" s="362">
        <v>0</v>
      </c>
      <c r="AI5551" s="362">
        <v>0</v>
      </c>
      <c r="AK5551" s="199"/>
      <c r="AM5551" s="11"/>
      <c r="AN5551" s="15"/>
      <c r="AO5551" s="11"/>
      <c r="AP5551" s="11"/>
    </row>
    <row r="5552" spans="3:42" outlineLevel="2" x14ac:dyDescent="0.2">
      <c r="C5552" s="119" t="s">
        <v>152</v>
      </c>
      <c r="D5552" s="119" t="s">
        <v>152</v>
      </c>
      <c r="F5552" s="12"/>
      <c r="H5552" s="797"/>
      <c r="K5552" s="164"/>
      <c r="Q5552" s="16"/>
      <c r="R5552" s="800">
        <v>0</v>
      </c>
      <c r="S5552" s="800">
        <v>0</v>
      </c>
      <c r="T5552" s="800">
        <v>0</v>
      </c>
      <c r="U5552" s="800">
        <v>0</v>
      </c>
      <c r="V5552" s="800">
        <v>0</v>
      </c>
      <c r="W5552" s="800">
        <v>0</v>
      </c>
      <c r="X5552" s="800">
        <v>0</v>
      </c>
      <c r="Y5552" s="800">
        <v>0</v>
      </c>
      <c r="Z5552" s="800">
        <v>0</v>
      </c>
      <c r="AA5552" s="800">
        <v>0</v>
      </c>
      <c r="AB5552" s="800">
        <v>0</v>
      </c>
      <c r="AC5552" s="800">
        <v>0</v>
      </c>
      <c r="AD5552" s="800">
        <v>0</v>
      </c>
      <c r="AE5552" s="800">
        <v>0</v>
      </c>
      <c r="AF5552" s="800">
        <v>0</v>
      </c>
      <c r="AG5552" s="800">
        <v>0</v>
      </c>
      <c r="AH5552" s="800">
        <v>0</v>
      </c>
      <c r="AI5552" s="800">
        <v>0</v>
      </c>
      <c r="AK5552" s="199"/>
      <c r="AM5552" s="11"/>
      <c r="AN5552" s="15"/>
      <c r="AO5552" s="11"/>
      <c r="AP5552" s="11"/>
    </row>
    <row r="5553" spans="3:42" outlineLevel="2" x14ac:dyDescent="0.2">
      <c r="C5553" s="119" t="s">
        <v>152</v>
      </c>
      <c r="D5553" s="119" t="s">
        <v>152</v>
      </c>
      <c r="F5553" s="794" t="s">
        <v>616</v>
      </c>
      <c r="AK5553" s="199"/>
      <c r="AM5553" s="11"/>
      <c r="AN5553" s="15"/>
      <c r="AO5553" s="11"/>
      <c r="AP5553" s="11"/>
    </row>
    <row r="5554" spans="3:42" outlineLevel="2" x14ac:dyDescent="0.2">
      <c r="C5554" s="119" t="s">
        <v>152</v>
      </c>
      <c r="D5554" s="119" t="s">
        <v>152</v>
      </c>
      <c r="F5554" s="761" t="s">
        <v>48</v>
      </c>
      <c r="G5554" s="75"/>
      <c r="H5554" s="796" t="s">
        <v>580</v>
      </c>
      <c r="I5554" s="228" t="s">
        <v>617</v>
      </c>
      <c r="J5554" s="75"/>
      <c r="K5554" s="741"/>
      <c r="L5554" s="75"/>
      <c r="M5554" s="75"/>
      <c r="N5554" s="75"/>
      <c r="O5554" s="75"/>
      <c r="P5554" s="75"/>
      <c r="Q5554" s="128" t="s">
        <v>110</v>
      </c>
      <c r="R5554" s="299">
        <v>0</v>
      </c>
      <c r="S5554" s="300">
        <v>0</v>
      </c>
      <c r="T5554" s="300">
        <v>0</v>
      </c>
      <c r="U5554" s="300">
        <v>0</v>
      </c>
      <c r="V5554" s="300">
        <v>0</v>
      </c>
      <c r="W5554" s="301">
        <v>0</v>
      </c>
      <c r="X5554" s="300">
        <v>0</v>
      </c>
      <c r="Y5554" s="300">
        <v>0</v>
      </c>
      <c r="Z5554" s="300">
        <v>0</v>
      </c>
      <c r="AA5554" s="300">
        <v>0</v>
      </c>
      <c r="AB5554" s="302">
        <v>0</v>
      </c>
      <c r="AC5554" s="302">
        <v>0</v>
      </c>
      <c r="AD5554" s="302">
        <v>0</v>
      </c>
      <c r="AE5554" s="302">
        <v>0</v>
      </c>
      <c r="AF5554" s="302">
        <v>0</v>
      </c>
      <c r="AG5554" s="302">
        <v>0</v>
      </c>
      <c r="AH5554" s="348">
        <v>0</v>
      </c>
      <c r="AI5554" s="348">
        <v>0</v>
      </c>
      <c r="AK5554" s="199"/>
      <c r="AM5554" s="11"/>
      <c r="AN5554" s="15"/>
      <c r="AO5554" s="11"/>
      <c r="AP5554" s="11"/>
    </row>
    <row r="5555" spans="3:42" outlineLevel="2" x14ac:dyDescent="0.2">
      <c r="C5555" s="119" t="s">
        <v>152</v>
      </c>
      <c r="D5555" s="119" t="s">
        <v>152</v>
      </c>
      <c r="F5555" s="767" t="s">
        <v>55</v>
      </c>
      <c r="H5555" s="797" t="s">
        <v>580</v>
      </c>
      <c r="I5555" s="234" t="s">
        <v>617</v>
      </c>
      <c r="K5555" s="164"/>
      <c r="Q5555" s="135" t="s">
        <v>110</v>
      </c>
      <c r="R5555" s="314">
        <v>0</v>
      </c>
      <c r="S5555" s="315">
        <v>0</v>
      </c>
      <c r="T5555" s="315">
        <v>0</v>
      </c>
      <c r="U5555" s="315">
        <v>0</v>
      </c>
      <c r="V5555" s="315">
        <v>0</v>
      </c>
      <c r="W5555" s="316">
        <v>0</v>
      </c>
      <c r="X5555" s="315">
        <v>0</v>
      </c>
      <c r="Y5555" s="315">
        <v>0</v>
      </c>
      <c r="Z5555" s="315">
        <v>0</v>
      </c>
      <c r="AA5555" s="315">
        <v>0</v>
      </c>
      <c r="AB5555" s="5">
        <v>0</v>
      </c>
      <c r="AC5555" s="5">
        <v>0</v>
      </c>
      <c r="AD5555" s="5">
        <v>0</v>
      </c>
      <c r="AE5555" s="5">
        <v>0</v>
      </c>
      <c r="AF5555" s="5">
        <v>0</v>
      </c>
      <c r="AG5555" s="5">
        <v>0</v>
      </c>
      <c r="AH5555" s="350">
        <v>0</v>
      </c>
      <c r="AI5555" s="350">
        <v>0</v>
      </c>
      <c r="AK5555" s="199"/>
      <c r="AM5555" s="11"/>
      <c r="AN5555" s="15"/>
      <c r="AO5555" s="11"/>
      <c r="AP5555" s="11"/>
    </row>
    <row r="5556" spans="3:42" outlineLevel="2" x14ac:dyDescent="0.2">
      <c r="C5556" s="119" t="s">
        <v>152</v>
      </c>
      <c r="D5556" s="119" t="s">
        <v>152</v>
      </c>
      <c r="F5556" s="783" t="s">
        <v>57</v>
      </c>
      <c r="G5556" s="83"/>
      <c r="H5556" s="798" t="s">
        <v>580</v>
      </c>
      <c r="I5556" s="240" t="s">
        <v>617</v>
      </c>
      <c r="J5556" s="83"/>
      <c r="K5556" s="736"/>
      <c r="L5556" s="83"/>
      <c r="M5556" s="83"/>
      <c r="N5556" s="83"/>
      <c r="O5556" s="83"/>
      <c r="P5556" s="83"/>
      <c r="Q5556" s="143" t="s">
        <v>110</v>
      </c>
      <c r="R5556" s="304">
        <v>0</v>
      </c>
      <c r="S5556" s="305">
        <v>0</v>
      </c>
      <c r="T5556" s="305">
        <v>0</v>
      </c>
      <c r="U5556" s="305">
        <v>0</v>
      </c>
      <c r="V5556" s="305">
        <v>0</v>
      </c>
      <c r="W5556" s="306">
        <v>0</v>
      </c>
      <c r="X5556" s="305">
        <v>0</v>
      </c>
      <c r="Y5556" s="305">
        <v>0</v>
      </c>
      <c r="Z5556" s="305">
        <v>0</v>
      </c>
      <c r="AA5556" s="305">
        <v>0</v>
      </c>
      <c r="AB5556" s="307">
        <v>0</v>
      </c>
      <c r="AC5556" s="307">
        <v>0</v>
      </c>
      <c r="AD5556" s="307">
        <v>0</v>
      </c>
      <c r="AE5556" s="307">
        <v>0</v>
      </c>
      <c r="AF5556" s="307">
        <v>0</v>
      </c>
      <c r="AG5556" s="307">
        <v>0</v>
      </c>
      <c r="AH5556" s="362">
        <v>0</v>
      </c>
      <c r="AI5556" s="362">
        <v>0</v>
      </c>
      <c r="AK5556" s="199"/>
      <c r="AM5556" s="11"/>
      <c r="AN5556" s="15"/>
      <c r="AO5556" s="11"/>
      <c r="AP5556" s="11"/>
    </row>
    <row r="5557" spans="3:42" outlineLevel="2" x14ac:dyDescent="0.2">
      <c r="C5557" s="119" t="s">
        <v>152</v>
      </c>
      <c r="D5557" s="119" t="s">
        <v>152</v>
      </c>
      <c r="F5557" s="802" t="s">
        <v>626</v>
      </c>
      <c r="R5557" s="800">
        <v>0</v>
      </c>
      <c r="S5557" s="800">
        <v>0</v>
      </c>
      <c r="T5557" s="800">
        <v>0</v>
      </c>
      <c r="U5557" s="800">
        <v>0</v>
      </c>
      <c r="V5557" s="800">
        <v>0</v>
      </c>
      <c r="W5557" s="800">
        <v>0</v>
      </c>
      <c r="X5557" s="800">
        <v>0</v>
      </c>
      <c r="Y5557" s="800">
        <v>0</v>
      </c>
      <c r="Z5557" s="800">
        <v>0</v>
      </c>
      <c r="AA5557" s="800">
        <v>0</v>
      </c>
      <c r="AB5557" s="800">
        <v>0</v>
      </c>
      <c r="AC5557" s="800">
        <v>0</v>
      </c>
      <c r="AD5557" s="800">
        <v>0</v>
      </c>
      <c r="AE5557" s="800">
        <v>0</v>
      </c>
      <c r="AF5557" s="800">
        <v>0</v>
      </c>
      <c r="AG5557" s="800">
        <v>0</v>
      </c>
      <c r="AH5557" s="800">
        <v>0</v>
      </c>
      <c r="AI5557" s="800">
        <v>0</v>
      </c>
      <c r="AK5557" s="199"/>
      <c r="AM5557" s="11"/>
      <c r="AN5557" s="15"/>
      <c r="AO5557" s="11"/>
      <c r="AP5557" s="11"/>
    </row>
    <row r="5558" spans="3:42" outlineLevel="2" x14ac:dyDescent="0.2">
      <c r="C5558" s="119" t="s">
        <v>152</v>
      </c>
      <c r="D5558" s="119" t="s">
        <v>152</v>
      </c>
      <c r="R5558" s="5"/>
      <c r="S5558" s="5"/>
      <c r="T5558" s="5"/>
      <c r="U5558" s="5"/>
      <c r="V5558" s="5"/>
      <c r="W5558" s="5"/>
      <c r="X5558" s="5"/>
      <c r="Y5558" s="5"/>
      <c r="AK5558" s="199"/>
      <c r="AM5558" s="11"/>
      <c r="AN5558" s="15"/>
      <c r="AO5558" s="11"/>
      <c r="AP5558" s="11"/>
    </row>
    <row r="5559" spans="3:42" outlineLevel="2" x14ac:dyDescent="0.2">
      <c r="C5559" s="119" t="s">
        <v>152</v>
      </c>
      <c r="D5559" s="119" t="s">
        <v>152</v>
      </c>
      <c r="F5559" s="789" t="s">
        <v>631</v>
      </c>
      <c r="G5559" s="790"/>
      <c r="H5559" s="803"/>
      <c r="I5559" s="790"/>
      <c r="J5559" s="790"/>
      <c r="K5559" s="792"/>
      <c r="L5559" s="789"/>
      <c r="M5559" s="789"/>
      <c r="N5559" s="789"/>
      <c r="O5559" s="789"/>
      <c r="P5559" s="789"/>
      <c r="Q5559" s="792"/>
      <c r="R5559" s="793"/>
      <c r="S5559" s="793"/>
      <c r="T5559" s="793"/>
      <c r="U5559" s="793"/>
      <c r="V5559" s="793"/>
      <c r="W5559" s="793"/>
      <c r="X5559" s="793"/>
      <c r="Y5559" s="793"/>
      <c r="Z5559" s="793"/>
      <c r="AA5559" s="793"/>
      <c r="AB5559" s="793"/>
      <c r="AC5559" s="793"/>
      <c r="AD5559" s="793"/>
      <c r="AE5559" s="793"/>
      <c r="AF5559" s="793"/>
      <c r="AG5559" s="793"/>
      <c r="AH5559" s="789"/>
      <c r="AI5559" s="789"/>
      <c r="AK5559" s="199"/>
      <c r="AM5559" s="11"/>
      <c r="AN5559" s="15"/>
      <c r="AO5559" s="11"/>
      <c r="AP5559" s="11"/>
    </row>
    <row r="5560" spans="3:42" outlineLevel="2" x14ac:dyDescent="0.2">
      <c r="C5560" s="119" t="s">
        <v>152</v>
      </c>
      <c r="D5560" s="119" t="s">
        <v>152</v>
      </c>
      <c r="F5560" t="s">
        <v>620</v>
      </c>
      <c r="AK5560" s="199"/>
      <c r="AM5560" s="11"/>
      <c r="AN5560" s="15"/>
      <c r="AO5560" s="11"/>
      <c r="AP5560" s="11"/>
    </row>
    <row r="5561" spans="3:42" outlineLevel="2" x14ac:dyDescent="0.2">
      <c r="C5561" s="119" t="s">
        <v>152</v>
      </c>
      <c r="D5561" s="119" t="s">
        <v>152</v>
      </c>
      <c r="F5561" s="761" t="s">
        <v>48</v>
      </c>
      <c r="G5561" s="75"/>
      <c r="H5561" s="796" t="s">
        <v>632</v>
      </c>
      <c r="I5561" s="801"/>
      <c r="J5561" s="75"/>
      <c r="K5561" s="741"/>
      <c r="L5561" s="75"/>
      <c r="M5561" s="75"/>
      <c r="N5561" s="75"/>
      <c r="O5561" s="75"/>
      <c r="P5561" s="75"/>
      <c r="Q5561" s="128" t="s">
        <v>536</v>
      </c>
      <c r="R5561" s="804">
        <v>0</v>
      </c>
      <c r="S5561" s="805">
        <v>0</v>
      </c>
      <c r="T5561" s="805">
        <v>0</v>
      </c>
      <c r="U5561" s="805">
        <v>0</v>
      </c>
      <c r="V5561" s="805">
        <v>0</v>
      </c>
      <c r="W5561" s="806">
        <v>0</v>
      </c>
      <c r="X5561" s="805">
        <v>0</v>
      </c>
      <c r="Y5561" s="805">
        <v>0</v>
      </c>
      <c r="Z5561" s="805">
        <v>0</v>
      </c>
      <c r="AA5561" s="805">
        <v>0</v>
      </c>
      <c r="AB5561" s="805">
        <v>0</v>
      </c>
      <c r="AC5561" s="805">
        <v>0</v>
      </c>
      <c r="AD5561" s="805">
        <v>0</v>
      </c>
      <c r="AE5561" s="805">
        <v>0</v>
      </c>
      <c r="AF5561" s="805">
        <v>0</v>
      </c>
      <c r="AG5561" s="805">
        <v>0</v>
      </c>
      <c r="AH5561" s="808">
        <v>0</v>
      </c>
      <c r="AI5561" s="808">
        <v>0</v>
      </c>
      <c r="AK5561" s="199"/>
      <c r="AM5561" s="11"/>
      <c r="AN5561" s="15"/>
      <c r="AO5561" s="11"/>
      <c r="AP5561" s="11"/>
    </row>
    <row r="5562" spans="3:42" outlineLevel="2" x14ac:dyDescent="0.2">
      <c r="C5562" s="119" t="s">
        <v>152</v>
      </c>
      <c r="D5562" s="119" t="s">
        <v>152</v>
      </c>
      <c r="F5562" s="767" t="s">
        <v>55</v>
      </c>
      <c r="H5562" s="797" t="s">
        <v>632</v>
      </c>
      <c r="K5562" s="164"/>
      <c r="Q5562" s="135" t="s">
        <v>536</v>
      </c>
      <c r="R5562" s="809">
        <v>0</v>
      </c>
      <c r="S5562" s="810">
        <v>0</v>
      </c>
      <c r="T5562" s="810">
        <v>0</v>
      </c>
      <c r="U5562" s="810">
        <v>0</v>
      </c>
      <c r="V5562" s="810">
        <v>0</v>
      </c>
      <c r="W5562" s="811">
        <v>0</v>
      </c>
      <c r="X5562" s="810">
        <v>0</v>
      </c>
      <c r="Y5562" s="810">
        <v>0</v>
      </c>
      <c r="Z5562" s="810">
        <v>0</v>
      </c>
      <c r="AA5562" s="810">
        <v>0</v>
      </c>
      <c r="AB5562" s="810">
        <v>0</v>
      </c>
      <c r="AC5562" s="810">
        <v>0</v>
      </c>
      <c r="AD5562" s="810">
        <v>0</v>
      </c>
      <c r="AE5562" s="810">
        <v>0</v>
      </c>
      <c r="AF5562" s="810">
        <v>0</v>
      </c>
      <c r="AG5562" s="810">
        <v>0</v>
      </c>
      <c r="AH5562" s="812">
        <v>0</v>
      </c>
      <c r="AI5562" s="812">
        <v>0</v>
      </c>
      <c r="AK5562" s="199"/>
      <c r="AM5562" s="11"/>
      <c r="AN5562" s="15"/>
      <c r="AO5562" s="11"/>
      <c r="AP5562" s="11"/>
    </row>
    <row r="5563" spans="3:42" outlineLevel="2" x14ac:dyDescent="0.2">
      <c r="C5563" s="119" t="s">
        <v>152</v>
      </c>
      <c r="D5563" s="119" t="s">
        <v>152</v>
      </c>
      <c r="F5563" s="783" t="s">
        <v>57</v>
      </c>
      <c r="G5563" s="83"/>
      <c r="H5563" s="798" t="s">
        <v>632</v>
      </c>
      <c r="I5563" s="799"/>
      <c r="J5563" s="83"/>
      <c r="K5563" s="736"/>
      <c r="L5563" s="83"/>
      <c r="M5563" s="83"/>
      <c r="N5563" s="83"/>
      <c r="O5563" s="83"/>
      <c r="P5563" s="83"/>
      <c r="Q5563" s="143" t="s">
        <v>536</v>
      </c>
      <c r="R5563" s="813">
        <v>0</v>
      </c>
      <c r="S5563" s="814">
        <v>0</v>
      </c>
      <c r="T5563" s="814">
        <v>0</v>
      </c>
      <c r="U5563" s="814">
        <v>0</v>
      </c>
      <c r="V5563" s="814">
        <v>0</v>
      </c>
      <c r="W5563" s="815">
        <v>0</v>
      </c>
      <c r="X5563" s="814">
        <v>0</v>
      </c>
      <c r="Y5563" s="814">
        <v>0</v>
      </c>
      <c r="Z5563" s="814">
        <v>0</v>
      </c>
      <c r="AA5563" s="814">
        <v>0</v>
      </c>
      <c r="AB5563" s="814">
        <v>0</v>
      </c>
      <c r="AC5563" s="814">
        <v>0</v>
      </c>
      <c r="AD5563" s="814">
        <v>0</v>
      </c>
      <c r="AE5563" s="814">
        <v>0</v>
      </c>
      <c r="AF5563" s="814">
        <v>0</v>
      </c>
      <c r="AG5563" s="814">
        <v>0</v>
      </c>
      <c r="AH5563" s="816">
        <v>0</v>
      </c>
      <c r="AI5563" s="816">
        <v>0</v>
      </c>
      <c r="AK5563" s="199"/>
      <c r="AM5563" s="11"/>
      <c r="AN5563" s="15"/>
      <c r="AO5563" s="11"/>
      <c r="AP5563" s="11"/>
    </row>
    <row r="5564" spans="3:42" outlineLevel="2" x14ac:dyDescent="0.2">
      <c r="C5564" s="119" t="s">
        <v>152</v>
      </c>
      <c r="D5564" s="119" t="s">
        <v>152</v>
      </c>
      <c r="F5564" s="12"/>
      <c r="H5564" s="817"/>
      <c r="K5564" s="16"/>
      <c r="Q5564" s="16"/>
      <c r="R5564" s="818"/>
      <c r="S5564" s="818"/>
      <c r="T5564" s="818"/>
      <c r="U5564" s="818"/>
      <c r="V5564" s="818"/>
      <c r="W5564" s="818"/>
      <c r="X5564" s="818"/>
      <c r="Y5564" s="818"/>
      <c r="Z5564" s="818"/>
      <c r="AA5564" s="818"/>
      <c r="AB5564" s="818"/>
      <c r="AC5564" s="818"/>
      <c r="AD5564" s="818"/>
      <c r="AE5564" s="818"/>
      <c r="AF5564" s="818"/>
      <c r="AG5564" s="818"/>
      <c r="AH5564" s="818"/>
      <c r="AI5564" s="818"/>
      <c r="AK5564" s="199"/>
      <c r="AM5564" s="11"/>
      <c r="AN5564" s="15"/>
      <c r="AO5564" s="11"/>
      <c r="AP5564" s="11"/>
    </row>
    <row r="5565" spans="3:42" outlineLevel="2" x14ac:dyDescent="0.2">
      <c r="C5565" s="119" t="s">
        <v>152</v>
      </c>
      <c r="D5565" s="119" t="s">
        <v>152</v>
      </c>
      <c r="F5565" s="121" t="s">
        <v>633</v>
      </c>
      <c r="G5565" s="756"/>
      <c r="H5565" s="757"/>
      <c r="I5565" s="788"/>
      <c r="J5565" s="756"/>
      <c r="K5565" s="758"/>
      <c r="L5565" s="759"/>
      <c r="M5565" s="759"/>
      <c r="N5565" s="759"/>
      <c r="O5565" s="759"/>
      <c r="P5565" s="759"/>
      <c r="Q5565" s="758"/>
      <c r="R5565" s="760"/>
      <c r="S5565" s="760"/>
      <c r="T5565" s="760"/>
      <c r="U5565" s="760"/>
      <c r="V5565" s="760"/>
      <c r="W5565" s="760"/>
      <c r="X5565" s="760"/>
      <c r="Y5565" s="760"/>
      <c r="Z5565" s="760"/>
      <c r="AA5565" s="760"/>
      <c r="AB5565" s="760"/>
      <c r="AC5565" s="760"/>
      <c r="AD5565" s="760"/>
      <c r="AE5565" s="760"/>
      <c r="AF5565" s="760"/>
      <c r="AG5565" s="760"/>
      <c r="AH5565" s="759"/>
      <c r="AI5565" s="759"/>
      <c r="AK5565" s="199"/>
      <c r="AM5565" s="11"/>
      <c r="AN5565" s="15"/>
      <c r="AO5565" s="11"/>
      <c r="AP5565" s="11"/>
    </row>
    <row r="5566" spans="3:42" outlineLevel="2" x14ac:dyDescent="0.2">
      <c r="C5566" s="119" t="s">
        <v>152</v>
      </c>
      <c r="D5566" s="119" t="s">
        <v>152</v>
      </c>
      <c r="F5566" s="789" t="s">
        <v>634</v>
      </c>
      <c r="G5566" s="790"/>
      <c r="H5566" s="803"/>
      <c r="I5566" s="791"/>
      <c r="J5566" s="790"/>
      <c r="K5566" s="792"/>
      <c r="L5566" s="789"/>
      <c r="M5566" s="789"/>
      <c r="N5566" s="789"/>
      <c r="O5566" s="789"/>
      <c r="P5566" s="789"/>
      <c r="Q5566" s="792"/>
      <c r="R5566" s="793"/>
      <c r="S5566" s="793"/>
      <c r="T5566" s="793"/>
      <c r="U5566" s="793"/>
      <c r="V5566" s="793"/>
      <c r="W5566" s="793"/>
      <c r="X5566" s="793"/>
      <c r="Y5566" s="793"/>
      <c r="Z5566" s="793"/>
      <c r="AA5566" s="793"/>
      <c r="AB5566" s="793"/>
      <c r="AC5566" s="793"/>
      <c r="AD5566" s="793"/>
      <c r="AE5566" s="793"/>
      <c r="AF5566" s="793"/>
      <c r="AG5566" s="793"/>
      <c r="AH5566" s="789"/>
      <c r="AI5566" s="789"/>
      <c r="AK5566" s="199"/>
      <c r="AM5566" s="11"/>
      <c r="AN5566" s="15"/>
      <c r="AO5566" s="11"/>
      <c r="AP5566" s="11"/>
    </row>
    <row r="5567" spans="3:42" outlineLevel="2" x14ac:dyDescent="0.2">
      <c r="C5567" s="119" t="s">
        <v>152</v>
      </c>
      <c r="D5567" s="119" t="s">
        <v>152</v>
      </c>
      <c r="F5567" s="794" t="s">
        <v>610</v>
      </c>
      <c r="H5567" s="795"/>
      <c r="AK5567" s="199"/>
      <c r="AM5567" s="11"/>
      <c r="AN5567" s="15"/>
      <c r="AO5567" s="11"/>
      <c r="AP5567" s="11"/>
    </row>
    <row r="5568" spans="3:42" outlineLevel="2" x14ac:dyDescent="0.2">
      <c r="C5568" s="119" t="s">
        <v>152</v>
      </c>
      <c r="D5568" s="119" t="s">
        <v>152</v>
      </c>
      <c r="F5568" s="761" t="s">
        <v>62</v>
      </c>
      <c r="G5568" s="75"/>
      <c r="H5568" s="796" t="s">
        <v>12</v>
      </c>
      <c r="I5568" s="796" t="s">
        <v>611</v>
      </c>
      <c r="J5568" s="75"/>
      <c r="K5568" s="741"/>
      <c r="L5568" s="75"/>
      <c r="M5568" s="75"/>
      <c r="N5568" s="75"/>
      <c r="O5568" s="75"/>
      <c r="P5568" s="75"/>
      <c r="Q5568" s="128" t="s">
        <v>110</v>
      </c>
      <c r="R5568" s="299">
        <v>0</v>
      </c>
      <c r="S5568" s="300">
        <v>0</v>
      </c>
      <c r="T5568" s="300">
        <v>0</v>
      </c>
      <c r="U5568" s="300">
        <v>0</v>
      </c>
      <c r="V5568" s="300">
        <v>0</v>
      </c>
      <c r="W5568" s="301">
        <v>0</v>
      </c>
      <c r="X5568" s="300">
        <v>0</v>
      </c>
      <c r="Y5568" s="300">
        <v>0</v>
      </c>
      <c r="Z5568" s="300">
        <v>0</v>
      </c>
      <c r="AA5568" s="300">
        <v>0</v>
      </c>
      <c r="AB5568" s="302">
        <v>0</v>
      </c>
      <c r="AC5568" s="302">
        <v>0</v>
      </c>
      <c r="AD5568" s="302">
        <v>0</v>
      </c>
      <c r="AE5568" s="302">
        <v>0</v>
      </c>
      <c r="AF5568" s="302">
        <v>0</v>
      </c>
      <c r="AG5568" s="302">
        <v>0</v>
      </c>
      <c r="AH5568" s="348">
        <v>0</v>
      </c>
      <c r="AI5568" s="348">
        <v>0</v>
      </c>
      <c r="AK5568" s="199"/>
      <c r="AM5568" s="11"/>
      <c r="AN5568" s="15"/>
      <c r="AO5568" s="11"/>
      <c r="AP5568" s="11"/>
    </row>
    <row r="5569" spans="3:42" outlineLevel="2" x14ac:dyDescent="0.2">
      <c r="C5569" s="119" t="s">
        <v>152</v>
      </c>
      <c r="D5569" s="119" t="s">
        <v>152</v>
      </c>
      <c r="F5569" s="767" t="s">
        <v>188</v>
      </c>
      <c r="H5569" s="797" t="s">
        <v>12</v>
      </c>
      <c r="I5569" s="797" t="s">
        <v>612</v>
      </c>
      <c r="K5569" s="164"/>
      <c r="Q5569" s="135" t="s">
        <v>110</v>
      </c>
      <c r="R5569" s="314">
        <v>0</v>
      </c>
      <c r="S5569" s="315">
        <v>0</v>
      </c>
      <c r="T5569" s="315">
        <v>0</v>
      </c>
      <c r="U5569" s="315">
        <v>0</v>
      </c>
      <c r="V5569" s="315">
        <v>0</v>
      </c>
      <c r="W5569" s="316">
        <v>0</v>
      </c>
      <c r="X5569" s="315">
        <v>0</v>
      </c>
      <c r="Y5569" s="315">
        <v>0</v>
      </c>
      <c r="Z5569" s="315">
        <v>0</v>
      </c>
      <c r="AA5569" s="315">
        <v>0</v>
      </c>
      <c r="AB5569" s="5">
        <v>0</v>
      </c>
      <c r="AC5569" s="5">
        <v>0</v>
      </c>
      <c r="AD5569" s="5">
        <v>0</v>
      </c>
      <c r="AE5569" s="5">
        <v>0</v>
      </c>
      <c r="AF5569" s="5">
        <v>0</v>
      </c>
      <c r="AG5569" s="5">
        <v>0</v>
      </c>
      <c r="AH5569" s="350">
        <v>0</v>
      </c>
      <c r="AI5569" s="350">
        <v>0</v>
      </c>
      <c r="AK5569" s="199"/>
      <c r="AM5569" s="11"/>
      <c r="AN5569" s="15"/>
      <c r="AO5569" s="11"/>
      <c r="AP5569" s="11"/>
    </row>
    <row r="5570" spans="3:42" outlineLevel="2" x14ac:dyDescent="0.2">
      <c r="C5570" s="119" t="s">
        <v>152</v>
      </c>
      <c r="D5570" s="119" t="s">
        <v>152</v>
      </c>
      <c r="F5570" s="767" t="s">
        <v>613</v>
      </c>
      <c r="H5570" s="797" t="s">
        <v>12</v>
      </c>
      <c r="I5570" s="234" t="s">
        <v>614</v>
      </c>
      <c r="K5570" s="164"/>
      <c r="Q5570" s="135" t="s">
        <v>110</v>
      </c>
      <c r="R5570" s="314">
        <v>0</v>
      </c>
      <c r="S5570" s="315">
        <v>0</v>
      </c>
      <c r="T5570" s="315">
        <v>0</v>
      </c>
      <c r="U5570" s="315">
        <v>0</v>
      </c>
      <c r="V5570" s="315">
        <v>0</v>
      </c>
      <c r="W5570" s="316">
        <v>0</v>
      </c>
      <c r="X5570" s="315">
        <v>0</v>
      </c>
      <c r="Y5570" s="315">
        <v>0</v>
      </c>
      <c r="Z5570" s="315">
        <v>0</v>
      </c>
      <c r="AA5570" s="315">
        <v>0</v>
      </c>
      <c r="AB5570" s="5">
        <v>0</v>
      </c>
      <c r="AC5570" s="5">
        <v>0</v>
      </c>
      <c r="AD5570" s="5">
        <v>0</v>
      </c>
      <c r="AE5570" s="5">
        <v>0</v>
      </c>
      <c r="AF5570" s="5">
        <v>0</v>
      </c>
      <c r="AG5570" s="5">
        <v>0</v>
      </c>
      <c r="AH5570" s="350">
        <v>0</v>
      </c>
      <c r="AI5570" s="350">
        <v>0</v>
      </c>
      <c r="AK5570" s="199"/>
      <c r="AM5570" s="11"/>
      <c r="AN5570" s="15"/>
      <c r="AO5570" s="11"/>
      <c r="AP5570" s="11"/>
    </row>
    <row r="5571" spans="3:42" outlineLevel="2" x14ac:dyDescent="0.2">
      <c r="C5571" s="119" t="s">
        <v>152</v>
      </c>
      <c r="D5571" s="119" t="s">
        <v>152</v>
      </c>
      <c r="F5571" s="783" t="s">
        <v>57</v>
      </c>
      <c r="G5571" s="83"/>
      <c r="H5571" s="798" t="s">
        <v>12</v>
      </c>
      <c r="I5571" s="799"/>
      <c r="J5571" s="83"/>
      <c r="K5571" s="736"/>
      <c r="L5571" s="83"/>
      <c r="M5571" s="83"/>
      <c r="N5571" s="83"/>
      <c r="O5571" s="83"/>
      <c r="P5571" s="83"/>
      <c r="Q5571" s="143" t="s">
        <v>110</v>
      </c>
      <c r="R5571" s="304">
        <v>0</v>
      </c>
      <c r="S5571" s="305">
        <v>0</v>
      </c>
      <c r="T5571" s="305">
        <v>0</v>
      </c>
      <c r="U5571" s="305">
        <v>0</v>
      </c>
      <c r="V5571" s="305">
        <v>0</v>
      </c>
      <c r="W5571" s="306">
        <v>0</v>
      </c>
      <c r="X5571" s="305">
        <v>0</v>
      </c>
      <c r="Y5571" s="305">
        <v>0</v>
      </c>
      <c r="Z5571" s="305">
        <v>0</v>
      </c>
      <c r="AA5571" s="305">
        <v>0</v>
      </c>
      <c r="AB5571" s="307">
        <v>0</v>
      </c>
      <c r="AC5571" s="307">
        <v>0</v>
      </c>
      <c r="AD5571" s="307">
        <v>0</v>
      </c>
      <c r="AE5571" s="307">
        <v>0</v>
      </c>
      <c r="AF5571" s="307">
        <v>0</v>
      </c>
      <c r="AG5571" s="307">
        <v>0</v>
      </c>
      <c r="AH5571" s="362">
        <v>0</v>
      </c>
      <c r="AI5571" s="362">
        <v>0</v>
      </c>
      <c r="AK5571" s="199"/>
      <c r="AM5571" s="11"/>
      <c r="AN5571" s="15"/>
      <c r="AO5571" s="11"/>
      <c r="AP5571" s="11"/>
    </row>
    <row r="5572" spans="3:42" outlineLevel="2" x14ac:dyDescent="0.2">
      <c r="C5572" s="119" t="s">
        <v>152</v>
      </c>
      <c r="D5572" s="119" t="s">
        <v>152</v>
      </c>
      <c r="F5572" s="12"/>
      <c r="H5572" s="234"/>
      <c r="K5572" s="164"/>
      <c r="Q5572" s="16"/>
      <c r="R5572" s="800">
        <v>0</v>
      </c>
      <c r="S5572" s="800">
        <v>0</v>
      </c>
      <c r="T5572" s="800">
        <v>0</v>
      </c>
      <c r="U5572" s="800">
        <v>0</v>
      </c>
      <c r="V5572" s="800">
        <v>0</v>
      </c>
      <c r="W5572" s="800">
        <v>0</v>
      </c>
      <c r="X5572" s="800">
        <v>0</v>
      </c>
      <c r="Y5572" s="800">
        <v>0</v>
      </c>
      <c r="Z5572" s="800">
        <v>0</v>
      </c>
      <c r="AA5572" s="800">
        <v>0</v>
      </c>
      <c r="AB5572" s="800">
        <v>0</v>
      </c>
      <c r="AC5572" s="800">
        <v>0</v>
      </c>
      <c r="AD5572" s="800">
        <v>0</v>
      </c>
      <c r="AE5572" s="800">
        <v>0</v>
      </c>
      <c r="AF5572" s="800">
        <v>0</v>
      </c>
      <c r="AG5572" s="800">
        <v>0</v>
      </c>
      <c r="AH5572" s="800">
        <v>0</v>
      </c>
      <c r="AI5572" s="800">
        <v>0</v>
      </c>
      <c r="AK5572" s="199"/>
      <c r="AM5572" s="11"/>
      <c r="AN5572" s="15"/>
      <c r="AO5572" s="11"/>
      <c r="AP5572" s="11"/>
    </row>
    <row r="5573" spans="3:42" outlineLevel="2" x14ac:dyDescent="0.2">
      <c r="C5573" s="119" t="s">
        <v>152</v>
      </c>
      <c r="D5573" s="119" t="s">
        <v>152</v>
      </c>
      <c r="F5573" s="794" t="s">
        <v>615</v>
      </c>
      <c r="AK5573" s="199"/>
      <c r="AM5573" s="11"/>
      <c r="AN5573" s="15"/>
      <c r="AO5573" s="11"/>
      <c r="AP5573" s="11"/>
    </row>
    <row r="5574" spans="3:42" outlineLevel="2" x14ac:dyDescent="0.2">
      <c r="C5574" s="119" t="s">
        <v>152</v>
      </c>
      <c r="D5574" s="119" t="s">
        <v>152</v>
      </c>
      <c r="F5574" s="761" t="s">
        <v>48</v>
      </c>
      <c r="G5574" s="75"/>
      <c r="H5574" s="796" t="s">
        <v>12</v>
      </c>
      <c r="I5574" s="801"/>
      <c r="J5574" s="75"/>
      <c r="K5574" s="741"/>
      <c r="L5574" s="75"/>
      <c r="M5574" s="75"/>
      <c r="N5574" s="75"/>
      <c r="O5574" s="75"/>
      <c r="P5574" s="75"/>
      <c r="Q5574" s="128" t="s">
        <v>110</v>
      </c>
      <c r="R5574" s="299">
        <v>0</v>
      </c>
      <c r="S5574" s="300">
        <v>0</v>
      </c>
      <c r="T5574" s="300">
        <v>0</v>
      </c>
      <c r="U5574" s="300">
        <v>0</v>
      </c>
      <c r="V5574" s="300">
        <v>0</v>
      </c>
      <c r="W5574" s="301">
        <v>0</v>
      </c>
      <c r="X5574" s="300">
        <v>0</v>
      </c>
      <c r="Y5574" s="300">
        <v>0</v>
      </c>
      <c r="Z5574" s="300">
        <v>0</v>
      </c>
      <c r="AA5574" s="300">
        <v>0</v>
      </c>
      <c r="AB5574" s="302">
        <v>0</v>
      </c>
      <c r="AC5574" s="302">
        <v>0</v>
      </c>
      <c r="AD5574" s="302">
        <v>0</v>
      </c>
      <c r="AE5574" s="302">
        <v>0</v>
      </c>
      <c r="AF5574" s="302">
        <v>0</v>
      </c>
      <c r="AG5574" s="302">
        <v>0</v>
      </c>
      <c r="AH5574" s="348">
        <v>0</v>
      </c>
      <c r="AI5574" s="348">
        <v>0</v>
      </c>
      <c r="AK5574" s="199"/>
      <c r="AM5574" s="11"/>
      <c r="AN5574" s="15"/>
      <c r="AO5574" s="11"/>
      <c r="AP5574" s="11"/>
    </row>
    <row r="5575" spans="3:42" outlineLevel="2" x14ac:dyDescent="0.2">
      <c r="C5575" s="119" t="s">
        <v>152</v>
      </c>
      <c r="D5575" s="119" t="s">
        <v>152</v>
      </c>
      <c r="F5575" s="767" t="s">
        <v>55</v>
      </c>
      <c r="H5575" s="797" t="s">
        <v>12</v>
      </c>
      <c r="K5575" s="164"/>
      <c r="Q5575" s="135" t="s">
        <v>110</v>
      </c>
      <c r="R5575" s="314">
        <v>0</v>
      </c>
      <c r="S5575" s="315">
        <v>0</v>
      </c>
      <c r="T5575" s="315">
        <v>0</v>
      </c>
      <c r="U5575" s="315">
        <v>0</v>
      </c>
      <c r="V5575" s="315">
        <v>0</v>
      </c>
      <c r="W5575" s="316">
        <v>0</v>
      </c>
      <c r="X5575" s="315">
        <v>0</v>
      </c>
      <c r="Y5575" s="315">
        <v>0</v>
      </c>
      <c r="Z5575" s="315">
        <v>0</v>
      </c>
      <c r="AA5575" s="315">
        <v>0</v>
      </c>
      <c r="AB5575" s="5">
        <v>0</v>
      </c>
      <c r="AC5575" s="5">
        <v>0</v>
      </c>
      <c r="AD5575" s="5">
        <v>0</v>
      </c>
      <c r="AE5575" s="5">
        <v>0</v>
      </c>
      <c r="AF5575" s="5">
        <v>0</v>
      </c>
      <c r="AG5575" s="5">
        <v>0</v>
      </c>
      <c r="AH5575" s="350">
        <v>0</v>
      </c>
      <c r="AI5575" s="350">
        <v>0</v>
      </c>
      <c r="AK5575" s="199"/>
      <c r="AM5575" s="11"/>
      <c r="AN5575" s="15"/>
      <c r="AO5575" s="11"/>
      <c r="AP5575" s="11"/>
    </row>
    <row r="5576" spans="3:42" outlineLevel="2" x14ac:dyDescent="0.2">
      <c r="C5576" s="119" t="s">
        <v>152</v>
      </c>
      <c r="D5576" s="119" t="s">
        <v>152</v>
      </c>
      <c r="F5576" s="783" t="s">
        <v>57</v>
      </c>
      <c r="G5576" s="83"/>
      <c r="H5576" s="798" t="s">
        <v>12</v>
      </c>
      <c r="I5576" s="799"/>
      <c r="J5576" s="83"/>
      <c r="K5576" s="736"/>
      <c r="L5576" s="83"/>
      <c r="M5576" s="83"/>
      <c r="N5576" s="83"/>
      <c r="O5576" s="83"/>
      <c r="P5576" s="83"/>
      <c r="Q5576" s="143" t="s">
        <v>110</v>
      </c>
      <c r="R5576" s="304">
        <v>0</v>
      </c>
      <c r="S5576" s="305">
        <v>0</v>
      </c>
      <c r="T5576" s="305">
        <v>0</v>
      </c>
      <c r="U5576" s="305">
        <v>0</v>
      </c>
      <c r="V5576" s="305">
        <v>0</v>
      </c>
      <c r="W5576" s="306">
        <v>0</v>
      </c>
      <c r="X5576" s="305">
        <v>0</v>
      </c>
      <c r="Y5576" s="305">
        <v>0</v>
      </c>
      <c r="Z5576" s="305">
        <v>0</v>
      </c>
      <c r="AA5576" s="305">
        <v>0</v>
      </c>
      <c r="AB5576" s="307">
        <v>0</v>
      </c>
      <c r="AC5576" s="307">
        <v>0</v>
      </c>
      <c r="AD5576" s="307">
        <v>0</v>
      </c>
      <c r="AE5576" s="307">
        <v>0</v>
      </c>
      <c r="AF5576" s="307">
        <v>0</v>
      </c>
      <c r="AG5576" s="307">
        <v>0</v>
      </c>
      <c r="AH5576" s="362">
        <v>0</v>
      </c>
      <c r="AI5576" s="362">
        <v>0</v>
      </c>
      <c r="AK5576" s="199"/>
      <c r="AM5576" s="11"/>
      <c r="AN5576" s="15"/>
      <c r="AO5576" s="11"/>
      <c r="AP5576" s="11"/>
    </row>
    <row r="5577" spans="3:42" outlineLevel="2" x14ac:dyDescent="0.2">
      <c r="C5577" s="119" t="s">
        <v>152</v>
      </c>
      <c r="D5577" s="119" t="s">
        <v>152</v>
      </c>
      <c r="F5577" s="12"/>
      <c r="H5577" s="164"/>
      <c r="K5577" s="164"/>
      <c r="Q5577" s="16"/>
      <c r="R5577" s="800">
        <v>0</v>
      </c>
      <c r="S5577" s="800">
        <v>0</v>
      </c>
      <c r="T5577" s="800">
        <v>0</v>
      </c>
      <c r="U5577" s="800">
        <v>0</v>
      </c>
      <c r="V5577" s="800">
        <v>0</v>
      </c>
      <c r="W5577" s="800">
        <v>0</v>
      </c>
      <c r="X5577" s="800">
        <v>0</v>
      </c>
      <c r="Y5577" s="800">
        <v>0</v>
      </c>
      <c r="Z5577" s="800">
        <v>0</v>
      </c>
      <c r="AA5577" s="800">
        <v>0</v>
      </c>
      <c r="AB5577" s="800">
        <v>0</v>
      </c>
      <c r="AC5577" s="800">
        <v>0</v>
      </c>
      <c r="AD5577" s="800">
        <v>0</v>
      </c>
      <c r="AE5577" s="800">
        <v>0</v>
      </c>
      <c r="AF5577" s="800">
        <v>0</v>
      </c>
      <c r="AG5577" s="800">
        <v>0</v>
      </c>
      <c r="AH5577" s="800">
        <v>0</v>
      </c>
      <c r="AI5577" s="800">
        <v>0</v>
      </c>
      <c r="AK5577" s="199"/>
      <c r="AM5577" s="11"/>
      <c r="AN5577" s="15"/>
      <c r="AO5577" s="11"/>
      <c r="AP5577" s="11"/>
    </row>
    <row r="5578" spans="3:42" outlineLevel="2" x14ac:dyDescent="0.2">
      <c r="C5578" s="119" t="s">
        <v>152</v>
      </c>
      <c r="D5578" s="119" t="s">
        <v>152</v>
      </c>
      <c r="F5578" s="794" t="s">
        <v>69</v>
      </c>
      <c r="AK5578" s="199"/>
      <c r="AM5578" s="11"/>
      <c r="AN5578" s="15"/>
      <c r="AO5578" s="11"/>
      <c r="AP5578" s="11"/>
    </row>
    <row r="5579" spans="3:42" outlineLevel="2" x14ac:dyDescent="0.2">
      <c r="C5579" s="119" t="s">
        <v>152</v>
      </c>
      <c r="D5579" s="119" t="s">
        <v>152</v>
      </c>
      <c r="F5579" s="761" t="s">
        <v>9</v>
      </c>
      <c r="G5579" s="75"/>
      <c r="H5579" s="796" t="s">
        <v>12</v>
      </c>
      <c r="I5579" s="801"/>
      <c r="J5579" s="75"/>
      <c r="K5579" s="741"/>
      <c r="L5579" s="75"/>
      <c r="M5579" s="75"/>
      <c r="N5579" s="75"/>
      <c r="O5579" s="75"/>
      <c r="P5579" s="75"/>
      <c r="Q5579" s="128" t="s">
        <v>110</v>
      </c>
      <c r="R5579" s="299">
        <v>0</v>
      </c>
      <c r="S5579" s="300">
        <v>0</v>
      </c>
      <c r="T5579" s="300">
        <v>0</v>
      </c>
      <c r="U5579" s="300">
        <v>0</v>
      </c>
      <c r="V5579" s="300">
        <v>0</v>
      </c>
      <c r="W5579" s="301">
        <v>0</v>
      </c>
      <c r="X5579" s="300">
        <v>0</v>
      </c>
      <c r="Y5579" s="300">
        <v>0</v>
      </c>
      <c r="Z5579" s="300">
        <v>0</v>
      </c>
      <c r="AA5579" s="300">
        <v>0</v>
      </c>
      <c r="AB5579" s="302">
        <v>0</v>
      </c>
      <c r="AC5579" s="302">
        <v>0</v>
      </c>
      <c r="AD5579" s="302">
        <v>0</v>
      </c>
      <c r="AE5579" s="302">
        <v>0</v>
      </c>
      <c r="AF5579" s="302">
        <v>0</v>
      </c>
      <c r="AG5579" s="302">
        <v>0</v>
      </c>
      <c r="AH5579" s="348">
        <v>0</v>
      </c>
      <c r="AI5579" s="348">
        <v>0</v>
      </c>
      <c r="AK5579" s="199"/>
      <c r="AM5579" s="11"/>
      <c r="AN5579" s="15"/>
      <c r="AO5579" s="11"/>
      <c r="AP5579" s="11"/>
    </row>
    <row r="5580" spans="3:42" outlineLevel="2" x14ac:dyDescent="0.2">
      <c r="C5580" s="119" t="s">
        <v>152</v>
      </c>
      <c r="D5580" s="119" t="s">
        <v>152</v>
      </c>
      <c r="F5580" s="767" t="s">
        <v>14</v>
      </c>
      <c r="H5580" s="797" t="s">
        <v>12</v>
      </c>
      <c r="K5580" s="164"/>
      <c r="Q5580" s="135" t="s">
        <v>110</v>
      </c>
      <c r="R5580" s="314">
        <v>0</v>
      </c>
      <c r="S5580" s="315">
        <v>0</v>
      </c>
      <c r="T5580" s="315">
        <v>0</v>
      </c>
      <c r="U5580" s="315">
        <v>0</v>
      </c>
      <c r="V5580" s="315">
        <v>0</v>
      </c>
      <c r="W5580" s="316">
        <v>0</v>
      </c>
      <c r="X5580" s="315">
        <v>0</v>
      </c>
      <c r="Y5580" s="315">
        <v>0</v>
      </c>
      <c r="Z5580" s="315">
        <v>0</v>
      </c>
      <c r="AA5580" s="315">
        <v>0</v>
      </c>
      <c r="AB5580" s="5">
        <v>0</v>
      </c>
      <c r="AC5580" s="5">
        <v>0</v>
      </c>
      <c r="AD5580" s="5">
        <v>0</v>
      </c>
      <c r="AE5580" s="5">
        <v>0</v>
      </c>
      <c r="AF5580" s="5">
        <v>0</v>
      </c>
      <c r="AG5580" s="5">
        <v>0</v>
      </c>
      <c r="AH5580" s="350">
        <v>0</v>
      </c>
      <c r="AI5580" s="350">
        <v>0</v>
      </c>
      <c r="AK5580" s="199"/>
      <c r="AM5580" s="11"/>
      <c r="AN5580" s="15"/>
      <c r="AO5580" s="11"/>
      <c r="AP5580" s="11"/>
    </row>
    <row r="5581" spans="3:42" outlineLevel="2" x14ac:dyDescent="0.2">
      <c r="C5581" s="119" t="s">
        <v>152</v>
      </c>
      <c r="D5581" s="119" t="s">
        <v>152</v>
      </c>
      <c r="F5581" s="783" t="s">
        <v>16</v>
      </c>
      <c r="G5581" s="83"/>
      <c r="H5581" s="798" t="s">
        <v>12</v>
      </c>
      <c r="I5581" s="799"/>
      <c r="J5581" s="83"/>
      <c r="K5581" s="736"/>
      <c r="L5581" s="83"/>
      <c r="M5581" s="83"/>
      <c r="N5581" s="83"/>
      <c r="O5581" s="83"/>
      <c r="P5581" s="83"/>
      <c r="Q5581" s="143" t="s">
        <v>110</v>
      </c>
      <c r="R5581" s="304">
        <v>0</v>
      </c>
      <c r="S5581" s="305">
        <v>0</v>
      </c>
      <c r="T5581" s="305">
        <v>0</v>
      </c>
      <c r="U5581" s="305">
        <v>0</v>
      </c>
      <c r="V5581" s="305">
        <v>0</v>
      </c>
      <c r="W5581" s="306">
        <v>0</v>
      </c>
      <c r="X5581" s="305">
        <v>0</v>
      </c>
      <c r="Y5581" s="305">
        <v>0</v>
      </c>
      <c r="Z5581" s="305">
        <v>0</v>
      </c>
      <c r="AA5581" s="305">
        <v>0</v>
      </c>
      <c r="AB5581" s="307">
        <v>0</v>
      </c>
      <c r="AC5581" s="307">
        <v>0</v>
      </c>
      <c r="AD5581" s="307">
        <v>0</v>
      </c>
      <c r="AE5581" s="307">
        <v>0</v>
      </c>
      <c r="AF5581" s="307">
        <v>0</v>
      </c>
      <c r="AG5581" s="307">
        <v>0</v>
      </c>
      <c r="AH5581" s="362">
        <v>0</v>
      </c>
      <c r="AI5581" s="362">
        <v>0</v>
      </c>
      <c r="AK5581" s="199"/>
      <c r="AM5581" s="11"/>
      <c r="AN5581" s="15"/>
      <c r="AO5581" s="11"/>
      <c r="AP5581" s="11"/>
    </row>
    <row r="5582" spans="3:42" outlineLevel="2" x14ac:dyDescent="0.2">
      <c r="C5582" s="119" t="s">
        <v>152</v>
      </c>
      <c r="D5582" s="119" t="s">
        <v>152</v>
      </c>
      <c r="F5582" s="12"/>
      <c r="H5582" s="797"/>
      <c r="K5582" s="164"/>
      <c r="Q5582" s="16"/>
      <c r="R5582" s="800">
        <v>0</v>
      </c>
      <c r="S5582" s="800">
        <v>0</v>
      </c>
      <c r="T5582" s="800">
        <v>0</v>
      </c>
      <c r="U5582" s="800">
        <v>0</v>
      </c>
      <c r="V5582" s="800">
        <v>0</v>
      </c>
      <c r="W5582" s="800">
        <v>0</v>
      </c>
      <c r="X5582" s="800">
        <v>0</v>
      </c>
      <c r="Y5582" s="800">
        <v>0</v>
      </c>
      <c r="Z5582" s="800">
        <v>0</v>
      </c>
      <c r="AA5582" s="800">
        <v>0</v>
      </c>
      <c r="AB5582" s="800">
        <v>0</v>
      </c>
      <c r="AC5582" s="800">
        <v>0</v>
      </c>
      <c r="AD5582" s="800">
        <v>0</v>
      </c>
      <c r="AE5582" s="800">
        <v>0</v>
      </c>
      <c r="AF5582" s="800">
        <v>0</v>
      </c>
      <c r="AG5582" s="800">
        <v>0</v>
      </c>
      <c r="AH5582" s="800">
        <v>0</v>
      </c>
      <c r="AI5582" s="800">
        <v>0</v>
      </c>
      <c r="AK5582" s="199"/>
      <c r="AM5582" s="11"/>
      <c r="AN5582" s="15"/>
      <c r="AO5582" s="11"/>
      <c r="AP5582" s="11"/>
    </row>
    <row r="5583" spans="3:42" outlineLevel="2" x14ac:dyDescent="0.2">
      <c r="C5583" s="119" t="s">
        <v>152</v>
      </c>
      <c r="D5583" s="119" t="s">
        <v>152</v>
      </c>
      <c r="F5583" s="794" t="s">
        <v>616</v>
      </c>
      <c r="AK5583" s="199"/>
      <c r="AM5583" s="11"/>
      <c r="AN5583" s="15"/>
      <c r="AO5583" s="11"/>
      <c r="AP5583" s="11"/>
    </row>
    <row r="5584" spans="3:42" outlineLevel="2" x14ac:dyDescent="0.2">
      <c r="C5584" s="119" t="s">
        <v>152</v>
      </c>
      <c r="D5584" s="119" t="s">
        <v>152</v>
      </c>
      <c r="F5584" s="761" t="s">
        <v>48</v>
      </c>
      <c r="G5584" s="75"/>
      <c r="H5584" s="796" t="s">
        <v>12</v>
      </c>
      <c r="I5584" s="228" t="s">
        <v>617</v>
      </c>
      <c r="J5584" s="75"/>
      <c r="K5584" s="741"/>
      <c r="L5584" s="75"/>
      <c r="M5584" s="75"/>
      <c r="N5584" s="75"/>
      <c r="O5584" s="75"/>
      <c r="P5584" s="75"/>
      <c r="Q5584" s="128" t="s">
        <v>110</v>
      </c>
      <c r="R5584" s="299">
        <v>0</v>
      </c>
      <c r="S5584" s="300">
        <v>0</v>
      </c>
      <c r="T5584" s="300">
        <v>0</v>
      </c>
      <c r="U5584" s="300">
        <v>0</v>
      </c>
      <c r="V5584" s="300">
        <v>0</v>
      </c>
      <c r="W5584" s="301">
        <v>0</v>
      </c>
      <c r="X5584" s="300">
        <v>0</v>
      </c>
      <c r="Y5584" s="300">
        <v>0</v>
      </c>
      <c r="Z5584" s="300">
        <v>0</v>
      </c>
      <c r="AA5584" s="300">
        <v>0</v>
      </c>
      <c r="AB5584" s="302">
        <v>0</v>
      </c>
      <c r="AC5584" s="302">
        <v>0</v>
      </c>
      <c r="AD5584" s="302">
        <v>0</v>
      </c>
      <c r="AE5584" s="302">
        <v>0</v>
      </c>
      <c r="AF5584" s="302">
        <v>0</v>
      </c>
      <c r="AG5584" s="302">
        <v>0</v>
      </c>
      <c r="AH5584" s="348">
        <v>0</v>
      </c>
      <c r="AI5584" s="348">
        <v>0</v>
      </c>
      <c r="AK5584" s="199"/>
      <c r="AM5584" s="11"/>
      <c r="AN5584" s="15"/>
      <c r="AO5584" s="11"/>
      <c r="AP5584" s="11"/>
    </row>
    <row r="5585" spans="3:42" outlineLevel="2" x14ac:dyDescent="0.2">
      <c r="C5585" s="119" t="s">
        <v>152</v>
      </c>
      <c r="D5585" s="119" t="s">
        <v>152</v>
      </c>
      <c r="F5585" s="767" t="s">
        <v>55</v>
      </c>
      <c r="H5585" s="797" t="s">
        <v>12</v>
      </c>
      <c r="I5585" s="234" t="s">
        <v>617</v>
      </c>
      <c r="K5585" s="164"/>
      <c r="Q5585" s="135" t="s">
        <v>110</v>
      </c>
      <c r="R5585" s="314">
        <v>0</v>
      </c>
      <c r="S5585" s="315">
        <v>0</v>
      </c>
      <c r="T5585" s="315">
        <v>0</v>
      </c>
      <c r="U5585" s="315">
        <v>0</v>
      </c>
      <c r="V5585" s="315">
        <v>0</v>
      </c>
      <c r="W5585" s="316">
        <v>0</v>
      </c>
      <c r="X5585" s="315">
        <v>0</v>
      </c>
      <c r="Y5585" s="315">
        <v>0</v>
      </c>
      <c r="Z5585" s="315">
        <v>0</v>
      </c>
      <c r="AA5585" s="315">
        <v>0</v>
      </c>
      <c r="AB5585" s="5">
        <v>0</v>
      </c>
      <c r="AC5585" s="5">
        <v>0</v>
      </c>
      <c r="AD5585" s="5">
        <v>0</v>
      </c>
      <c r="AE5585" s="5">
        <v>0</v>
      </c>
      <c r="AF5585" s="5">
        <v>0</v>
      </c>
      <c r="AG5585" s="5">
        <v>0</v>
      </c>
      <c r="AH5585" s="350">
        <v>0</v>
      </c>
      <c r="AI5585" s="350">
        <v>0</v>
      </c>
      <c r="AK5585" s="199"/>
      <c r="AM5585" s="11"/>
      <c r="AN5585" s="15"/>
      <c r="AO5585" s="11"/>
      <c r="AP5585" s="11"/>
    </row>
    <row r="5586" spans="3:42" outlineLevel="2" x14ac:dyDescent="0.2">
      <c r="C5586" s="119" t="s">
        <v>152</v>
      </c>
      <c r="D5586" s="119" t="s">
        <v>152</v>
      </c>
      <c r="F5586" s="783" t="s">
        <v>57</v>
      </c>
      <c r="G5586" s="83"/>
      <c r="H5586" s="798" t="s">
        <v>12</v>
      </c>
      <c r="I5586" s="240" t="s">
        <v>617</v>
      </c>
      <c r="J5586" s="83"/>
      <c r="K5586" s="736"/>
      <c r="L5586" s="83"/>
      <c r="M5586" s="83"/>
      <c r="N5586" s="83"/>
      <c r="O5586" s="83"/>
      <c r="P5586" s="83"/>
      <c r="Q5586" s="143" t="s">
        <v>110</v>
      </c>
      <c r="R5586" s="304">
        <v>0</v>
      </c>
      <c r="S5586" s="305">
        <v>0</v>
      </c>
      <c r="T5586" s="305">
        <v>0</v>
      </c>
      <c r="U5586" s="305">
        <v>0</v>
      </c>
      <c r="V5586" s="305">
        <v>0</v>
      </c>
      <c r="W5586" s="306">
        <v>0</v>
      </c>
      <c r="X5586" s="305">
        <v>0</v>
      </c>
      <c r="Y5586" s="305">
        <v>0</v>
      </c>
      <c r="Z5586" s="305">
        <v>0</v>
      </c>
      <c r="AA5586" s="305">
        <v>0</v>
      </c>
      <c r="AB5586" s="307">
        <v>0</v>
      </c>
      <c r="AC5586" s="307">
        <v>0</v>
      </c>
      <c r="AD5586" s="307">
        <v>0</v>
      </c>
      <c r="AE5586" s="307">
        <v>0</v>
      </c>
      <c r="AF5586" s="307">
        <v>0</v>
      </c>
      <c r="AG5586" s="307">
        <v>0</v>
      </c>
      <c r="AH5586" s="362">
        <v>0</v>
      </c>
      <c r="AI5586" s="362">
        <v>0</v>
      </c>
      <c r="AK5586" s="199"/>
      <c r="AM5586" s="11"/>
      <c r="AN5586" s="15"/>
      <c r="AO5586" s="11"/>
      <c r="AP5586" s="11"/>
    </row>
    <row r="5587" spans="3:42" outlineLevel="2" x14ac:dyDescent="0.2">
      <c r="C5587" s="119" t="s">
        <v>152</v>
      </c>
      <c r="D5587" s="119" t="s">
        <v>152</v>
      </c>
      <c r="F5587" s="802" t="s">
        <v>626</v>
      </c>
      <c r="R5587" s="800">
        <v>0</v>
      </c>
      <c r="S5587" s="800">
        <v>0</v>
      </c>
      <c r="T5587" s="800">
        <v>0</v>
      </c>
      <c r="U5587" s="800">
        <v>0</v>
      </c>
      <c r="V5587" s="800">
        <v>0</v>
      </c>
      <c r="W5587" s="800">
        <v>0</v>
      </c>
      <c r="X5587" s="800">
        <v>0</v>
      </c>
      <c r="Y5587" s="800">
        <v>0</v>
      </c>
      <c r="Z5587" s="800">
        <v>0</v>
      </c>
      <c r="AA5587" s="800">
        <v>0</v>
      </c>
      <c r="AB5587" s="800">
        <v>0</v>
      </c>
      <c r="AC5587" s="800">
        <v>0</v>
      </c>
      <c r="AD5587" s="800">
        <v>0</v>
      </c>
      <c r="AE5587" s="800">
        <v>0</v>
      </c>
      <c r="AF5587" s="800">
        <v>0</v>
      </c>
      <c r="AG5587" s="800">
        <v>0</v>
      </c>
      <c r="AH5587" s="800">
        <v>0</v>
      </c>
      <c r="AI5587" s="800">
        <v>0</v>
      </c>
      <c r="AK5587" s="199"/>
      <c r="AM5587" s="11"/>
      <c r="AN5587" s="15"/>
      <c r="AO5587" s="11"/>
      <c r="AP5587" s="11"/>
    </row>
    <row r="5588" spans="3:42" outlineLevel="2" x14ac:dyDescent="0.2">
      <c r="C5588" s="119" t="s">
        <v>152</v>
      </c>
      <c r="D5588" s="119" t="s">
        <v>152</v>
      </c>
      <c r="R5588" s="5"/>
      <c r="S5588" s="5"/>
      <c r="T5588" s="5"/>
      <c r="U5588" s="5"/>
      <c r="V5588" s="5"/>
      <c r="W5588" s="5"/>
      <c r="X5588" s="5"/>
      <c r="Y5588" s="5"/>
      <c r="AK5588" s="199"/>
      <c r="AM5588" s="11"/>
      <c r="AN5588" s="15"/>
      <c r="AO5588" s="11"/>
      <c r="AP5588" s="11"/>
    </row>
    <row r="5589" spans="3:42" outlineLevel="2" x14ac:dyDescent="0.2">
      <c r="C5589" s="119" t="s">
        <v>152</v>
      </c>
      <c r="D5589" s="119" t="s">
        <v>152</v>
      </c>
      <c r="F5589" s="789" t="s">
        <v>635</v>
      </c>
      <c r="G5589" s="790"/>
      <c r="H5589" s="803"/>
      <c r="I5589" s="790"/>
      <c r="J5589" s="790"/>
      <c r="K5589" s="792"/>
      <c r="L5589" s="789"/>
      <c r="M5589" s="789"/>
      <c r="N5589" s="789"/>
      <c r="O5589" s="789"/>
      <c r="P5589" s="789"/>
      <c r="Q5589" s="792"/>
      <c r="R5589" s="793"/>
      <c r="S5589" s="793"/>
      <c r="T5589" s="793"/>
      <c r="U5589" s="793"/>
      <c r="V5589" s="793"/>
      <c r="W5589" s="793"/>
      <c r="X5589" s="793"/>
      <c r="Y5589" s="793"/>
      <c r="Z5589" s="793"/>
      <c r="AA5589" s="793"/>
      <c r="AB5589" s="793"/>
      <c r="AC5589" s="793"/>
      <c r="AD5589" s="793"/>
      <c r="AE5589" s="793"/>
      <c r="AF5589" s="793"/>
      <c r="AG5589" s="793"/>
      <c r="AH5589" s="789"/>
      <c r="AI5589" s="789"/>
      <c r="AK5589" s="199"/>
      <c r="AM5589" s="11"/>
      <c r="AN5589" s="15"/>
      <c r="AO5589" s="11"/>
      <c r="AP5589" s="11"/>
    </row>
    <row r="5590" spans="3:42" outlineLevel="2" x14ac:dyDescent="0.2">
      <c r="C5590" s="119" t="s">
        <v>152</v>
      </c>
      <c r="D5590" s="119" t="s">
        <v>152</v>
      </c>
      <c r="F5590" t="s">
        <v>620</v>
      </c>
      <c r="AK5590" s="199"/>
      <c r="AM5590" s="11"/>
      <c r="AN5590" s="15"/>
      <c r="AO5590" s="11"/>
      <c r="AP5590" s="11"/>
    </row>
    <row r="5591" spans="3:42" outlineLevel="2" x14ac:dyDescent="0.2">
      <c r="C5591" s="119" t="s">
        <v>152</v>
      </c>
      <c r="D5591" s="119" t="s">
        <v>152</v>
      </c>
      <c r="F5591" s="761" t="s">
        <v>48</v>
      </c>
      <c r="G5591" s="75"/>
      <c r="H5591" s="796" t="s">
        <v>636</v>
      </c>
      <c r="I5591" s="801"/>
      <c r="J5591" s="75"/>
      <c r="K5591" s="741"/>
      <c r="L5591" s="75"/>
      <c r="M5591" s="75"/>
      <c r="N5591" s="75"/>
      <c r="O5591" s="75"/>
      <c r="P5591" s="75"/>
      <c r="Q5591" s="128" t="s">
        <v>536</v>
      </c>
      <c r="R5591" s="804">
        <v>0</v>
      </c>
      <c r="S5591" s="805">
        <v>0</v>
      </c>
      <c r="T5591" s="805">
        <v>0</v>
      </c>
      <c r="U5591" s="805">
        <v>0</v>
      </c>
      <c r="V5591" s="805">
        <v>0</v>
      </c>
      <c r="W5591" s="806">
        <v>0</v>
      </c>
      <c r="X5591" s="805">
        <v>0</v>
      </c>
      <c r="Y5591" s="805">
        <v>0</v>
      </c>
      <c r="Z5591" s="805">
        <v>0</v>
      </c>
      <c r="AA5591" s="805">
        <v>0</v>
      </c>
      <c r="AB5591" s="805">
        <v>0</v>
      </c>
      <c r="AC5591" s="805">
        <v>0</v>
      </c>
      <c r="AD5591" s="805">
        <v>0</v>
      </c>
      <c r="AE5591" s="805">
        <v>0</v>
      </c>
      <c r="AF5591" s="805">
        <v>0</v>
      </c>
      <c r="AG5591" s="805">
        <v>0</v>
      </c>
      <c r="AH5591" s="808">
        <v>0</v>
      </c>
      <c r="AI5591" s="808">
        <v>0</v>
      </c>
      <c r="AK5591" s="199"/>
      <c r="AM5591" s="11"/>
      <c r="AN5591" s="15"/>
      <c r="AO5591" s="11"/>
      <c r="AP5591" s="11"/>
    </row>
    <row r="5592" spans="3:42" outlineLevel="2" x14ac:dyDescent="0.2">
      <c r="C5592" s="119" t="s">
        <v>152</v>
      </c>
      <c r="D5592" s="119" t="s">
        <v>152</v>
      </c>
      <c r="F5592" s="767" t="s">
        <v>55</v>
      </c>
      <c r="H5592" s="797" t="s">
        <v>636</v>
      </c>
      <c r="K5592" s="164"/>
      <c r="Q5592" s="135" t="s">
        <v>536</v>
      </c>
      <c r="R5592" s="809">
        <v>0</v>
      </c>
      <c r="S5592" s="810">
        <v>0</v>
      </c>
      <c r="T5592" s="810">
        <v>0</v>
      </c>
      <c r="U5592" s="810">
        <v>0</v>
      </c>
      <c r="V5592" s="810">
        <v>0</v>
      </c>
      <c r="W5592" s="811">
        <v>0</v>
      </c>
      <c r="X5592" s="810">
        <v>0</v>
      </c>
      <c r="Y5592" s="810">
        <v>0</v>
      </c>
      <c r="Z5592" s="810">
        <v>0</v>
      </c>
      <c r="AA5592" s="810">
        <v>0</v>
      </c>
      <c r="AB5592" s="810">
        <v>0</v>
      </c>
      <c r="AC5592" s="810">
        <v>0</v>
      </c>
      <c r="AD5592" s="810">
        <v>0</v>
      </c>
      <c r="AE5592" s="810">
        <v>0</v>
      </c>
      <c r="AF5592" s="810">
        <v>0</v>
      </c>
      <c r="AG5592" s="810">
        <v>0</v>
      </c>
      <c r="AH5592" s="812">
        <v>0</v>
      </c>
      <c r="AI5592" s="812">
        <v>0</v>
      </c>
      <c r="AK5592" s="199"/>
      <c r="AM5592" s="11"/>
      <c r="AN5592" s="15"/>
      <c r="AO5592" s="11"/>
      <c r="AP5592" s="11"/>
    </row>
    <row r="5593" spans="3:42" outlineLevel="2" x14ac:dyDescent="0.2">
      <c r="C5593" s="119" t="s">
        <v>152</v>
      </c>
      <c r="D5593" s="119" t="s">
        <v>152</v>
      </c>
      <c r="F5593" s="783" t="s">
        <v>57</v>
      </c>
      <c r="G5593" s="83"/>
      <c r="H5593" s="798" t="s">
        <v>636</v>
      </c>
      <c r="I5593" s="799"/>
      <c r="J5593" s="83"/>
      <c r="K5593" s="736"/>
      <c r="L5593" s="83"/>
      <c r="M5593" s="83"/>
      <c r="N5593" s="83"/>
      <c r="O5593" s="83"/>
      <c r="P5593" s="83"/>
      <c r="Q5593" s="143" t="s">
        <v>536</v>
      </c>
      <c r="R5593" s="813">
        <v>0</v>
      </c>
      <c r="S5593" s="814">
        <v>0</v>
      </c>
      <c r="T5593" s="814">
        <v>0</v>
      </c>
      <c r="U5593" s="814">
        <v>0</v>
      </c>
      <c r="V5593" s="814">
        <v>0</v>
      </c>
      <c r="W5593" s="815">
        <v>0</v>
      </c>
      <c r="X5593" s="814">
        <v>0</v>
      </c>
      <c r="Y5593" s="814">
        <v>0</v>
      </c>
      <c r="Z5593" s="814">
        <v>0</v>
      </c>
      <c r="AA5593" s="814">
        <v>0</v>
      </c>
      <c r="AB5593" s="814">
        <v>0</v>
      </c>
      <c r="AC5593" s="814">
        <v>0</v>
      </c>
      <c r="AD5593" s="814">
        <v>0</v>
      </c>
      <c r="AE5593" s="814">
        <v>0</v>
      </c>
      <c r="AF5593" s="814">
        <v>0</v>
      </c>
      <c r="AG5593" s="814">
        <v>0</v>
      </c>
      <c r="AH5593" s="816">
        <v>0</v>
      </c>
      <c r="AI5593" s="816">
        <v>0</v>
      </c>
      <c r="AK5593" s="199"/>
      <c r="AM5593" s="11"/>
      <c r="AN5593" s="15"/>
      <c r="AO5593" s="11"/>
      <c r="AP5593" s="11"/>
    </row>
    <row r="5594" spans="3:42" outlineLevel="2" x14ac:dyDescent="0.2">
      <c r="C5594" s="119" t="s">
        <v>152</v>
      </c>
      <c r="D5594" s="119" t="s">
        <v>152</v>
      </c>
      <c r="F5594" s="12"/>
      <c r="H5594" s="817"/>
      <c r="K5594" s="16"/>
      <c r="Q5594" s="16"/>
      <c r="R5594" s="818"/>
      <c r="S5594" s="818"/>
      <c r="T5594" s="818"/>
      <c r="U5594" s="818"/>
      <c r="V5594" s="818"/>
      <c r="W5594" s="818"/>
      <c r="X5594" s="818"/>
      <c r="Y5594" s="818"/>
      <c r="Z5594" s="818"/>
      <c r="AA5594" s="818"/>
      <c r="AB5594" s="818"/>
      <c r="AC5594" s="818"/>
      <c r="AD5594" s="818"/>
      <c r="AE5594" s="818"/>
      <c r="AF5594" s="818"/>
      <c r="AG5594" s="818"/>
      <c r="AH5594" s="818"/>
      <c r="AI5594" s="818"/>
      <c r="AK5594" s="199"/>
      <c r="AM5594" s="11"/>
      <c r="AN5594" s="15"/>
      <c r="AO5594" s="11"/>
      <c r="AP5594" s="11"/>
    </row>
    <row r="5595" spans="3:42" x14ac:dyDescent="0.2">
      <c r="C5595" s="119" t="s">
        <v>152</v>
      </c>
      <c r="D5595" s="754" t="s">
        <v>152</v>
      </c>
      <c r="E5595" s="67"/>
      <c r="F5595" s="67"/>
      <c r="G5595" s="67"/>
      <c r="H5595" s="755" t="s">
        <v>152</v>
      </c>
      <c r="I5595" s="67"/>
      <c r="J5595" s="67"/>
      <c r="K5595" s="102"/>
      <c r="L5595" s="67"/>
      <c r="M5595" s="67"/>
      <c r="N5595" s="67"/>
      <c r="O5595" s="67"/>
      <c r="P5595" s="67"/>
      <c r="Q5595" s="102"/>
      <c r="R5595" s="67"/>
      <c r="S5595" s="67"/>
      <c r="T5595" s="67"/>
      <c r="U5595" s="67"/>
      <c r="V5595" s="67"/>
      <c r="W5595" s="67"/>
      <c r="X5595" s="67"/>
      <c r="Y5595" s="67"/>
      <c r="Z5595" s="67"/>
      <c r="AA5595" s="67"/>
      <c r="AB5595" s="67"/>
      <c r="AC5595" s="67"/>
      <c r="AD5595" s="67"/>
      <c r="AE5595" s="67"/>
      <c r="AF5595" s="67"/>
      <c r="AG5595" s="67"/>
      <c r="AH5595" s="67"/>
      <c r="AI5595" s="67"/>
      <c r="AK5595" s="199"/>
      <c r="AM5595" s="11"/>
      <c r="AN5595" s="15"/>
      <c r="AO5595" s="11"/>
      <c r="AP5595" s="11"/>
    </row>
    <row r="5596" spans="3:42" outlineLevel="1" x14ac:dyDescent="0.2">
      <c r="C5596" s="119" t="s">
        <v>152</v>
      </c>
      <c r="D5596" s="119" t="s">
        <v>152</v>
      </c>
      <c r="F5596" s="121" t="s">
        <v>597</v>
      </c>
      <c r="G5596" s="756"/>
      <c r="H5596" s="757"/>
      <c r="I5596" s="756"/>
      <c r="J5596" s="756"/>
      <c r="K5596" s="758"/>
      <c r="L5596" s="759"/>
      <c r="M5596" s="759"/>
      <c r="N5596" s="759"/>
      <c r="O5596" s="759"/>
      <c r="P5596" s="759"/>
      <c r="Q5596" s="758"/>
      <c r="R5596" s="760"/>
      <c r="S5596" s="760"/>
      <c r="T5596" s="760"/>
      <c r="U5596" s="760"/>
      <c r="V5596" s="760"/>
      <c r="W5596" s="760"/>
      <c r="X5596" s="760"/>
      <c r="Y5596" s="760"/>
      <c r="Z5596" s="760"/>
      <c r="AA5596" s="760"/>
      <c r="AB5596" s="760"/>
      <c r="AC5596" s="760"/>
      <c r="AD5596" s="760"/>
      <c r="AE5596" s="760"/>
      <c r="AF5596" s="760"/>
      <c r="AG5596" s="760"/>
      <c r="AH5596" s="759"/>
      <c r="AI5596" s="759"/>
      <c r="AK5596" s="199"/>
      <c r="AM5596" s="11"/>
      <c r="AN5596" s="15"/>
      <c r="AO5596" s="11"/>
      <c r="AP5596" s="11"/>
    </row>
    <row r="5597" spans="3:42" outlineLevel="2" x14ac:dyDescent="0.2">
      <c r="C5597" s="119" t="s">
        <v>152</v>
      </c>
      <c r="D5597" s="119" t="s">
        <v>152</v>
      </c>
      <c r="F5597" s="12"/>
      <c r="G5597" s="149" t="s">
        <v>598</v>
      </c>
      <c r="H5597" s="72" t="s">
        <v>48</v>
      </c>
      <c r="I5597" s="8" t="s">
        <v>451</v>
      </c>
      <c r="J5597" s="8" t="s">
        <v>599</v>
      </c>
      <c r="K5597" s="8" t="s">
        <v>61</v>
      </c>
      <c r="AK5597" s="199"/>
      <c r="AM5597" s="11"/>
      <c r="AN5597" s="15"/>
      <c r="AO5597" s="11"/>
      <c r="AP5597" s="11"/>
    </row>
    <row r="5598" spans="3:42" outlineLevel="2" x14ac:dyDescent="0.2">
      <c r="C5598" s="119" t="s">
        <v>152</v>
      </c>
      <c r="D5598" s="119" t="s">
        <v>152</v>
      </c>
      <c r="F5598" s="761" t="s">
        <v>129</v>
      </c>
      <c r="G5598" s="762" t="s">
        <v>130</v>
      </c>
      <c r="H5598" s="763">
        <v>0</v>
      </c>
      <c r="I5598" s="764">
        <v>1</v>
      </c>
      <c r="J5598" s="765">
        <v>1</v>
      </c>
      <c r="K5598" s="766"/>
      <c r="AK5598" s="199"/>
      <c r="AM5598" s="11"/>
      <c r="AN5598" s="15"/>
      <c r="AO5598" s="11"/>
      <c r="AP5598" s="11"/>
    </row>
    <row r="5599" spans="3:42" outlineLevel="2" x14ac:dyDescent="0.2">
      <c r="C5599" s="119" t="s">
        <v>152</v>
      </c>
      <c r="D5599" s="119" t="s">
        <v>152</v>
      </c>
      <c r="F5599" s="767" t="s">
        <v>128</v>
      </c>
      <c r="G5599" s="611" t="s">
        <v>130</v>
      </c>
      <c r="H5599" s="768">
        <v>0</v>
      </c>
      <c r="I5599" s="769">
        <v>1</v>
      </c>
      <c r="J5599" s="770">
        <v>1</v>
      </c>
      <c r="K5599" s="771"/>
      <c r="AK5599" s="199"/>
      <c r="AM5599" s="11"/>
      <c r="AN5599" s="15"/>
      <c r="AO5599" s="11"/>
      <c r="AP5599" s="11"/>
    </row>
    <row r="5600" spans="3:42" outlineLevel="2" x14ac:dyDescent="0.2">
      <c r="C5600" s="119" t="s">
        <v>152</v>
      </c>
      <c r="D5600" s="119" t="s">
        <v>152</v>
      </c>
      <c r="F5600" s="767" t="s">
        <v>600</v>
      </c>
      <c r="G5600" s="611" t="s">
        <v>583</v>
      </c>
      <c r="H5600" s="772">
        <v>0</v>
      </c>
      <c r="I5600" s="773">
        <v>0</v>
      </c>
      <c r="J5600" s="774">
        <v>0</v>
      </c>
      <c r="K5600" s="775">
        <v>0</v>
      </c>
      <c r="AK5600" s="199"/>
      <c r="AM5600" s="11"/>
      <c r="AN5600" s="15"/>
      <c r="AO5600" s="11"/>
      <c r="AP5600" s="11"/>
    </row>
    <row r="5601" spans="3:42" outlineLevel="2" x14ac:dyDescent="0.2">
      <c r="C5601" s="119" t="s">
        <v>152</v>
      </c>
      <c r="D5601" s="119" t="s">
        <v>152</v>
      </c>
      <c r="F5601" s="767" t="s">
        <v>64</v>
      </c>
      <c r="G5601" s="611" t="s">
        <v>583</v>
      </c>
      <c r="H5601" s="776">
        <v>0</v>
      </c>
      <c r="I5601" s="773">
        <v>0</v>
      </c>
      <c r="J5601" s="774">
        <v>0</v>
      </c>
      <c r="K5601" s="771"/>
      <c r="AK5601" s="199"/>
      <c r="AM5601" s="11"/>
      <c r="AN5601" s="15"/>
      <c r="AO5601" s="11"/>
      <c r="AP5601" s="11"/>
    </row>
    <row r="5602" spans="3:42" outlineLevel="2" x14ac:dyDescent="0.2">
      <c r="C5602" s="119" t="s">
        <v>152</v>
      </c>
      <c r="D5602" s="119" t="s">
        <v>152</v>
      </c>
      <c r="F5602" s="767" t="s">
        <v>601</v>
      </c>
      <c r="G5602" s="611" t="s">
        <v>583</v>
      </c>
      <c r="H5602" s="776">
        <v>0</v>
      </c>
      <c r="I5602" s="773">
        <v>0</v>
      </c>
      <c r="J5602" s="774">
        <v>0</v>
      </c>
      <c r="K5602" s="771"/>
      <c r="AK5602" s="199"/>
      <c r="AM5602" s="11"/>
      <c r="AN5602" s="15"/>
      <c r="AO5602" s="11"/>
      <c r="AP5602" s="11"/>
    </row>
    <row r="5603" spans="3:42" outlineLevel="2" x14ac:dyDescent="0.2">
      <c r="C5603" s="119" t="s">
        <v>152</v>
      </c>
      <c r="D5603" s="119" t="s">
        <v>152</v>
      </c>
      <c r="F5603" s="767" t="s">
        <v>602</v>
      </c>
      <c r="G5603" s="611" t="s">
        <v>130</v>
      </c>
      <c r="H5603" s="778">
        <v>0</v>
      </c>
      <c r="I5603" s="769">
        <v>0</v>
      </c>
      <c r="J5603" s="769">
        <v>0</v>
      </c>
      <c r="K5603" s="771"/>
      <c r="AK5603" s="199"/>
      <c r="AM5603" s="11"/>
      <c r="AN5603" s="15"/>
      <c r="AO5603" s="11"/>
      <c r="AP5603" s="11"/>
    </row>
    <row r="5604" spans="3:42" outlineLevel="2" x14ac:dyDescent="0.2">
      <c r="C5604" s="119" t="s">
        <v>152</v>
      </c>
      <c r="D5604" s="119" t="s">
        <v>152</v>
      </c>
      <c r="F5604" s="767" t="s">
        <v>603</v>
      </c>
      <c r="G5604" s="611" t="s">
        <v>583</v>
      </c>
      <c r="H5604" s="776">
        <v>0</v>
      </c>
      <c r="I5604" s="773">
        <v>0</v>
      </c>
      <c r="J5604" s="774">
        <v>0</v>
      </c>
      <c r="K5604" s="771"/>
      <c r="AK5604" s="199"/>
      <c r="AM5604" s="11"/>
      <c r="AN5604" s="15"/>
      <c r="AO5604" s="11"/>
      <c r="AP5604" s="11"/>
    </row>
    <row r="5605" spans="3:42" outlineLevel="2" x14ac:dyDescent="0.2">
      <c r="C5605" s="119" t="s">
        <v>152</v>
      </c>
      <c r="D5605" s="119" t="s">
        <v>152</v>
      </c>
      <c r="F5605" s="767" t="s">
        <v>604</v>
      </c>
      <c r="G5605" s="611"/>
      <c r="H5605" s="773">
        <v>0</v>
      </c>
      <c r="I5605" s="773">
        <v>0</v>
      </c>
      <c r="J5605" s="773">
        <v>0</v>
      </c>
      <c r="K5605" s="771"/>
      <c r="AK5605" s="199"/>
      <c r="AM5605" s="11"/>
      <c r="AN5605" s="15"/>
      <c r="AO5605" s="11"/>
      <c r="AP5605" s="11"/>
    </row>
    <row r="5606" spans="3:42" outlineLevel="2" x14ac:dyDescent="0.2">
      <c r="C5606" s="119" t="s">
        <v>152</v>
      </c>
      <c r="D5606" s="119" t="s">
        <v>152</v>
      </c>
      <c r="F5606" s="767" t="s">
        <v>605</v>
      </c>
      <c r="G5606" s="611"/>
      <c r="H5606" s="779"/>
      <c r="I5606" s="780"/>
      <c r="J5606" s="781"/>
      <c r="K5606" s="782">
        <v>0</v>
      </c>
      <c r="AK5606" s="199"/>
      <c r="AM5606" s="11"/>
      <c r="AN5606" s="15"/>
      <c r="AO5606" s="11"/>
      <c r="AP5606" s="11"/>
    </row>
    <row r="5607" spans="3:42" outlineLevel="2" x14ac:dyDescent="0.2">
      <c r="C5607" s="119" t="s">
        <v>152</v>
      </c>
      <c r="D5607" s="119" t="s">
        <v>152</v>
      </c>
      <c r="F5607" s="783" t="s">
        <v>606</v>
      </c>
      <c r="G5607" s="619" t="s">
        <v>130</v>
      </c>
      <c r="H5607" s="784" t="e">
        <v>#N/A</v>
      </c>
      <c r="I5607" s="785" t="e">
        <v>#N/A</v>
      </c>
      <c r="J5607" s="786" t="e">
        <v>#N/A</v>
      </c>
      <c r="K5607" s="787"/>
      <c r="AK5607" s="199"/>
      <c r="AM5607" s="11"/>
      <c r="AN5607" s="15"/>
      <c r="AO5607" s="11"/>
      <c r="AP5607" s="11"/>
    </row>
    <row r="5608" spans="3:42" outlineLevel="2" x14ac:dyDescent="0.2">
      <c r="C5608" s="119" t="s">
        <v>152</v>
      </c>
      <c r="D5608" s="119" t="s">
        <v>152</v>
      </c>
      <c r="H5608"/>
      <c r="I5608"/>
      <c r="K5608"/>
      <c r="AK5608" s="199"/>
      <c r="AM5608" s="11"/>
      <c r="AN5608" s="15"/>
      <c r="AO5608" s="11"/>
      <c r="AP5608" s="11"/>
    </row>
    <row r="5609" spans="3:42" outlineLevel="1" x14ac:dyDescent="0.2">
      <c r="C5609" s="119" t="s">
        <v>152</v>
      </c>
      <c r="D5609" s="119" t="s">
        <v>152</v>
      </c>
      <c r="F5609" s="121" t="s">
        <v>607</v>
      </c>
      <c r="G5609" s="756"/>
      <c r="H5609" s="757"/>
      <c r="I5609" s="788"/>
      <c r="J5609" s="756"/>
      <c r="K5609" s="758"/>
      <c r="L5609" s="759"/>
      <c r="M5609" s="759"/>
      <c r="N5609" s="759"/>
      <c r="O5609" s="759"/>
      <c r="P5609" s="759"/>
      <c r="Q5609" s="758"/>
      <c r="R5609" s="760"/>
      <c r="S5609" s="760"/>
      <c r="T5609" s="760"/>
      <c r="U5609" s="760"/>
      <c r="V5609" s="760"/>
      <c r="W5609" s="760"/>
      <c r="X5609" s="760"/>
      <c r="Y5609" s="760"/>
      <c r="Z5609" s="760"/>
      <c r="AA5609" s="760"/>
      <c r="AB5609" s="760"/>
      <c r="AC5609" s="760"/>
      <c r="AD5609" s="760"/>
      <c r="AE5609" s="760"/>
      <c r="AF5609" s="760"/>
      <c r="AG5609" s="760"/>
      <c r="AH5609" s="759"/>
      <c r="AI5609" s="759"/>
      <c r="AK5609" s="199"/>
      <c r="AM5609" s="11"/>
      <c r="AN5609" s="15"/>
      <c r="AO5609" s="11"/>
      <c r="AP5609" s="11"/>
    </row>
    <row r="5610" spans="3:42" outlineLevel="2" x14ac:dyDescent="0.2">
      <c r="C5610" s="119" t="s">
        <v>152</v>
      </c>
      <c r="D5610" s="119" t="s">
        <v>152</v>
      </c>
      <c r="F5610" s="789" t="s">
        <v>608</v>
      </c>
      <c r="G5610" s="790"/>
      <c r="H5610" s="791" t="s">
        <v>609</v>
      </c>
      <c r="I5610" s="791"/>
      <c r="J5610" s="790"/>
      <c r="K5610" s="792"/>
      <c r="L5610" s="789"/>
      <c r="M5610" s="789"/>
      <c r="N5610" s="789"/>
      <c r="O5610" s="789"/>
      <c r="P5610" s="789"/>
      <c r="Q5610" s="792"/>
      <c r="R5610" s="793"/>
      <c r="S5610" s="793"/>
      <c r="T5610" s="793"/>
      <c r="U5610" s="793"/>
      <c r="V5610" s="793"/>
      <c r="W5610" s="793"/>
      <c r="X5610" s="793"/>
      <c r="Y5610" s="793"/>
      <c r="Z5610" s="793"/>
      <c r="AA5610" s="793"/>
      <c r="AB5610" s="793"/>
      <c r="AC5610" s="793"/>
      <c r="AD5610" s="793"/>
      <c r="AE5610" s="793"/>
      <c r="AF5610" s="793"/>
      <c r="AG5610" s="793"/>
      <c r="AH5610" s="789"/>
      <c r="AI5610" s="789"/>
      <c r="AK5610" s="199"/>
      <c r="AM5610" s="11"/>
      <c r="AN5610" s="15"/>
      <c r="AO5610" s="11"/>
      <c r="AP5610" s="11"/>
    </row>
    <row r="5611" spans="3:42" ht="14.25" customHeight="1" outlineLevel="2" x14ac:dyDescent="0.2">
      <c r="C5611" s="119" t="s">
        <v>152</v>
      </c>
      <c r="D5611" s="119" t="s">
        <v>152</v>
      </c>
      <c r="F5611" s="794" t="s">
        <v>610</v>
      </c>
      <c r="H5611" s="795"/>
      <c r="AK5611" s="199"/>
      <c r="AM5611" s="11"/>
      <c r="AN5611" s="15"/>
      <c r="AO5611" s="11"/>
      <c r="AP5611" s="11"/>
    </row>
    <row r="5612" spans="3:42" outlineLevel="2" x14ac:dyDescent="0.2">
      <c r="C5612" s="119" t="s">
        <v>152</v>
      </c>
      <c r="D5612" s="119" t="s">
        <v>152</v>
      </c>
      <c r="F5612" s="761" t="s">
        <v>62</v>
      </c>
      <c r="G5612" s="75"/>
      <c r="H5612" s="796" t="s">
        <v>10</v>
      </c>
      <c r="I5612" s="796" t="s">
        <v>611</v>
      </c>
      <c r="J5612" s="75"/>
      <c r="K5612" s="741"/>
      <c r="L5612" s="75"/>
      <c r="M5612" s="75"/>
      <c r="N5612" s="75"/>
      <c r="O5612" s="75"/>
      <c r="P5612" s="75"/>
      <c r="Q5612" s="128" t="s">
        <v>110</v>
      </c>
      <c r="R5612" s="299">
        <v>0</v>
      </c>
      <c r="S5612" s="300">
        <v>0</v>
      </c>
      <c r="T5612" s="300">
        <v>0</v>
      </c>
      <c r="U5612" s="300">
        <v>0</v>
      </c>
      <c r="V5612" s="300">
        <v>0</v>
      </c>
      <c r="W5612" s="301">
        <v>0</v>
      </c>
      <c r="X5612" s="300">
        <v>0</v>
      </c>
      <c r="Y5612" s="300">
        <v>0</v>
      </c>
      <c r="Z5612" s="300">
        <v>0</v>
      </c>
      <c r="AA5612" s="300">
        <v>0</v>
      </c>
      <c r="AB5612" s="302">
        <v>0</v>
      </c>
      <c r="AC5612" s="302">
        <v>0</v>
      </c>
      <c r="AD5612" s="302">
        <v>0</v>
      </c>
      <c r="AE5612" s="302">
        <v>0</v>
      </c>
      <c r="AF5612" s="302">
        <v>0</v>
      </c>
      <c r="AG5612" s="302">
        <v>0</v>
      </c>
      <c r="AH5612" s="348">
        <v>0</v>
      </c>
      <c r="AI5612" s="348">
        <v>0</v>
      </c>
      <c r="AK5612" s="199"/>
      <c r="AM5612" s="11"/>
      <c r="AN5612" s="15"/>
      <c r="AO5612" s="11"/>
      <c r="AP5612" s="11"/>
    </row>
    <row r="5613" spans="3:42" outlineLevel="2" x14ac:dyDescent="0.2">
      <c r="C5613" s="119" t="s">
        <v>152</v>
      </c>
      <c r="D5613" s="119" t="s">
        <v>152</v>
      </c>
      <c r="F5613" s="767" t="s">
        <v>188</v>
      </c>
      <c r="H5613" s="797" t="s">
        <v>10</v>
      </c>
      <c r="I5613" s="797" t="s">
        <v>612</v>
      </c>
      <c r="K5613" s="164"/>
      <c r="Q5613" s="135" t="s">
        <v>110</v>
      </c>
      <c r="R5613" s="314">
        <v>0</v>
      </c>
      <c r="S5613" s="315">
        <v>0</v>
      </c>
      <c r="T5613" s="315">
        <v>0</v>
      </c>
      <c r="U5613" s="315">
        <v>0</v>
      </c>
      <c r="V5613" s="315">
        <v>0</v>
      </c>
      <c r="W5613" s="316">
        <v>0</v>
      </c>
      <c r="X5613" s="315">
        <v>0</v>
      </c>
      <c r="Y5613" s="315">
        <v>0</v>
      </c>
      <c r="Z5613" s="315">
        <v>0</v>
      </c>
      <c r="AA5613" s="315">
        <v>0</v>
      </c>
      <c r="AB5613" s="5">
        <v>0</v>
      </c>
      <c r="AC5613" s="5">
        <v>0</v>
      </c>
      <c r="AD5613" s="5">
        <v>0</v>
      </c>
      <c r="AE5613" s="5">
        <v>0</v>
      </c>
      <c r="AF5613" s="5">
        <v>0</v>
      </c>
      <c r="AG5613" s="5">
        <v>0</v>
      </c>
      <c r="AH5613" s="350">
        <v>0</v>
      </c>
      <c r="AI5613" s="350">
        <v>0</v>
      </c>
      <c r="AK5613" s="199"/>
      <c r="AM5613" s="11"/>
      <c r="AN5613" s="15"/>
      <c r="AO5613" s="11"/>
      <c r="AP5613" s="11"/>
    </row>
    <row r="5614" spans="3:42" outlineLevel="2" x14ac:dyDescent="0.2">
      <c r="C5614" s="119" t="s">
        <v>152</v>
      </c>
      <c r="D5614" s="119" t="s">
        <v>152</v>
      </c>
      <c r="F5614" s="767" t="s">
        <v>613</v>
      </c>
      <c r="H5614" s="797" t="s">
        <v>10</v>
      </c>
      <c r="I5614" s="234" t="s">
        <v>614</v>
      </c>
      <c r="K5614" s="164"/>
      <c r="Q5614" s="135" t="s">
        <v>110</v>
      </c>
      <c r="R5614" s="314">
        <v>0</v>
      </c>
      <c r="S5614" s="315">
        <v>0</v>
      </c>
      <c r="T5614" s="315">
        <v>0</v>
      </c>
      <c r="U5614" s="315">
        <v>0</v>
      </c>
      <c r="V5614" s="315">
        <v>0</v>
      </c>
      <c r="W5614" s="316">
        <v>0</v>
      </c>
      <c r="X5614" s="315">
        <v>0</v>
      </c>
      <c r="Y5614" s="315">
        <v>0</v>
      </c>
      <c r="Z5614" s="315">
        <v>0</v>
      </c>
      <c r="AA5614" s="315">
        <v>0</v>
      </c>
      <c r="AB5614" s="5">
        <v>0</v>
      </c>
      <c r="AC5614" s="5">
        <v>0</v>
      </c>
      <c r="AD5614" s="5">
        <v>0</v>
      </c>
      <c r="AE5614" s="5">
        <v>0</v>
      </c>
      <c r="AF5614" s="5">
        <v>0</v>
      </c>
      <c r="AG5614" s="5">
        <v>0</v>
      </c>
      <c r="AH5614" s="350">
        <v>0</v>
      </c>
      <c r="AI5614" s="350">
        <v>0</v>
      </c>
      <c r="AK5614" s="199"/>
      <c r="AM5614" s="11"/>
      <c r="AN5614" s="15"/>
      <c r="AO5614" s="11"/>
      <c r="AP5614" s="11"/>
    </row>
    <row r="5615" spans="3:42" outlineLevel="2" x14ac:dyDescent="0.2">
      <c r="C5615" s="119" t="s">
        <v>152</v>
      </c>
      <c r="D5615" s="119" t="s">
        <v>152</v>
      </c>
      <c r="F5615" s="783" t="s">
        <v>57</v>
      </c>
      <c r="G5615" s="83"/>
      <c r="H5615" s="798" t="s">
        <v>10</v>
      </c>
      <c r="I5615" s="799"/>
      <c r="J5615" s="83"/>
      <c r="K5615" s="736"/>
      <c r="L5615" s="83"/>
      <c r="M5615" s="83"/>
      <c r="N5615" s="83"/>
      <c r="O5615" s="83"/>
      <c r="P5615" s="83"/>
      <c r="Q5615" s="143" t="s">
        <v>110</v>
      </c>
      <c r="R5615" s="304">
        <v>0</v>
      </c>
      <c r="S5615" s="305">
        <v>0</v>
      </c>
      <c r="T5615" s="305">
        <v>0</v>
      </c>
      <c r="U5615" s="305">
        <v>0</v>
      </c>
      <c r="V5615" s="305">
        <v>0</v>
      </c>
      <c r="W5615" s="306">
        <v>0</v>
      </c>
      <c r="X5615" s="305">
        <v>0</v>
      </c>
      <c r="Y5615" s="305">
        <v>0</v>
      </c>
      <c r="Z5615" s="305">
        <v>0</v>
      </c>
      <c r="AA5615" s="305">
        <v>0</v>
      </c>
      <c r="AB5615" s="307">
        <v>0</v>
      </c>
      <c r="AC5615" s="307">
        <v>0</v>
      </c>
      <c r="AD5615" s="307">
        <v>0</v>
      </c>
      <c r="AE5615" s="307">
        <v>0</v>
      </c>
      <c r="AF5615" s="307">
        <v>0</v>
      </c>
      <c r="AG5615" s="307">
        <v>0</v>
      </c>
      <c r="AH5615" s="362">
        <v>0</v>
      </c>
      <c r="AI5615" s="362">
        <v>0</v>
      </c>
      <c r="AK5615" s="199"/>
      <c r="AM5615" s="11"/>
      <c r="AN5615" s="15"/>
      <c r="AO5615" s="11"/>
      <c r="AP5615" s="11"/>
    </row>
    <row r="5616" spans="3:42" outlineLevel="2" x14ac:dyDescent="0.2">
      <c r="C5616" s="119" t="s">
        <v>152</v>
      </c>
      <c r="D5616" s="119" t="s">
        <v>152</v>
      </c>
      <c r="F5616" s="12"/>
      <c r="H5616" s="234"/>
      <c r="K5616" s="164"/>
      <c r="Q5616" s="16"/>
      <c r="R5616" s="800">
        <v>0</v>
      </c>
      <c r="S5616" s="800">
        <v>0</v>
      </c>
      <c r="T5616" s="800">
        <v>0</v>
      </c>
      <c r="U5616" s="800">
        <v>0</v>
      </c>
      <c r="V5616" s="800">
        <v>0</v>
      </c>
      <c r="W5616" s="800">
        <v>0</v>
      </c>
      <c r="X5616" s="800">
        <v>0</v>
      </c>
      <c r="Y5616" s="800">
        <v>0</v>
      </c>
      <c r="Z5616" s="800">
        <v>0</v>
      </c>
      <c r="AA5616" s="800">
        <v>0</v>
      </c>
      <c r="AB5616" s="800">
        <v>0</v>
      </c>
      <c r="AC5616" s="800">
        <v>0</v>
      </c>
      <c r="AD5616" s="800">
        <v>0</v>
      </c>
      <c r="AE5616" s="800">
        <v>0</v>
      </c>
      <c r="AF5616" s="800">
        <v>0</v>
      </c>
      <c r="AG5616" s="800">
        <v>0</v>
      </c>
      <c r="AH5616" s="800">
        <v>0</v>
      </c>
      <c r="AI5616" s="800">
        <v>0</v>
      </c>
      <c r="AK5616" s="199"/>
      <c r="AM5616" s="11"/>
      <c r="AN5616" s="15"/>
      <c r="AO5616" s="11"/>
      <c r="AP5616" s="11"/>
    </row>
    <row r="5617" spans="3:42" ht="14.25" customHeight="1" outlineLevel="2" x14ac:dyDescent="0.2">
      <c r="C5617" s="119" t="s">
        <v>152</v>
      </c>
      <c r="D5617" s="119" t="s">
        <v>152</v>
      </c>
      <c r="F5617" s="794" t="s">
        <v>615</v>
      </c>
      <c r="AK5617" s="199"/>
      <c r="AM5617" s="11"/>
      <c r="AN5617" s="15"/>
      <c r="AO5617" s="11"/>
      <c r="AP5617" s="11"/>
    </row>
    <row r="5618" spans="3:42" outlineLevel="2" x14ac:dyDescent="0.2">
      <c r="C5618" s="119" t="s">
        <v>152</v>
      </c>
      <c r="D5618" s="119" t="s">
        <v>152</v>
      </c>
      <c r="F5618" s="761" t="s">
        <v>48</v>
      </c>
      <c r="G5618" s="75"/>
      <c r="H5618" s="796" t="s">
        <v>10</v>
      </c>
      <c r="I5618" s="801"/>
      <c r="J5618" s="75"/>
      <c r="K5618" s="741"/>
      <c r="L5618" s="75"/>
      <c r="M5618" s="75"/>
      <c r="N5618" s="75"/>
      <c r="O5618" s="75"/>
      <c r="P5618" s="75"/>
      <c r="Q5618" s="128" t="s">
        <v>110</v>
      </c>
      <c r="R5618" s="299">
        <v>0</v>
      </c>
      <c r="S5618" s="300">
        <v>0</v>
      </c>
      <c r="T5618" s="300">
        <v>0</v>
      </c>
      <c r="U5618" s="300">
        <v>0</v>
      </c>
      <c r="V5618" s="300">
        <v>0</v>
      </c>
      <c r="W5618" s="301">
        <v>0</v>
      </c>
      <c r="X5618" s="300">
        <v>0</v>
      </c>
      <c r="Y5618" s="300">
        <v>0</v>
      </c>
      <c r="Z5618" s="300">
        <v>0</v>
      </c>
      <c r="AA5618" s="300">
        <v>0</v>
      </c>
      <c r="AB5618" s="302">
        <v>0</v>
      </c>
      <c r="AC5618" s="302">
        <v>0</v>
      </c>
      <c r="AD5618" s="302">
        <v>0</v>
      </c>
      <c r="AE5618" s="302">
        <v>0</v>
      </c>
      <c r="AF5618" s="302">
        <v>0</v>
      </c>
      <c r="AG5618" s="302">
        <v>0</v>
      </c>
      <c r="AH5618" s="348">
        <v>0</v>
      </c>
      <c r="AI5618" s="348">
        <v>0</v>
      </c>
      <c r="AK5618" s="199"/>
      <c r="AM5618" s="11"/>
      <c r="AN5618" s="15"/>
      <c r="AO5618" s="11"/>
      <c r="AP5618" s="11"/>
    </row>
    <row r="5619" spans="3:42" outlineLevel="2" x14ac:dyDescent="0.2">
      <c r="C5619" s="119" t="s">
        <v>152</v>
      </c>
      <c r="D5619" s="119" t="s">
        <v>152</v>
      </c>
      <c r="F5619" s="767" t="s">
        <v>55</v>
      </c>
      <c r="H5619" s="797" t="s">
        <v>10</v>
      </c>
      <c r="K5619" s="164"/>
      <c r="Q5619" s="135" t="s">
        <v>110</v>
      </c>
      <c r="R5619" s="314">
        <v>0</v>
      </c>
      <c r="S5619" s="315">
        <v>0</v>
      </c>
      <c r="T5619" s="315">
        <v>0</v>
      </c>
      <c r="U5619" s="315">
        <v>0</v>
      </c>
      <c r="V5619" s="315">
        <v>0</v>
      </c>
      <c r="W5619" s="316">
        <v>0</v>
      </c>
      <c r="X5619" s="315">
        <v>0</v>
      </c>
      <c r="Y5619" s="315">
        <v>0</v>
      </c>
      <c r="Z5619" s="315">
        <v>0</v>
      </c>
      <c r="AA5619" s="315">
        <v>0</v>
      </c>
      <c r="AB5619" s="5">
        <v>0</v>
      </c>
      <c r="AC5619" s="5">
        <v>0</v>
      </c>
      <c r="AD5619" s="5">
        <v>0</v>
      </c>
      <c r="AE5619" s="5">
        <v>0</v>
      </c>
      <c r="AF5619" s="5">
        <v>0</v>
      </c>
      <c r="AG5619" s="5">
        <v>0</v>
      </c>
      <c r="AH5619" s="350">
        <v>0</v>
      </c>
      <c r="AI5619" s="350">
        <v>0</v>
      </c>
      <c r="AK5619" s="199"/>
      <c r="AM5619" s="11"/>
      <c r="AN5619" s="15"/>
      <c r="AO5619" s="11"/>
      <c r="AP5619" s="11"/>
    </row>
    <row r="5620" spans="3:42" outlineLevel="2" x14ac:dyDescent="0.2">
      <c r="C5620" s="119" t="s">
        <v>152</v>
      </c>
      <c r="D5620" s="119" t="s">
        <v>152</v>
      </c>
      <c r="F5620" s="783" t="s">
        <v>57</v>
      </c>
      <c r="G5620" s="83"/>
      <c r="H5620" s="798" t="s">
        <v>10</v>
      </c>
      <c r="I5620" s="799"/>
      <c r="J5620" s="83"/>
      <c r="K5620" s="736"/>
      <c r="L5620" s="83"/>
      <c r="M5620" s="83"/>
      <c r="N5620" s="83"/>
      <c r="O5620" s="83"/>
      <c r="P5620" s="83"/>
      <c r="Q5620" s="143" t="s">
        <v>110</v>
      </c>
      <c r="R5620" s="304">
        <v>0</v>
      </c>
      <c r="S5620" s="305">
        <v>0</v>
      </c>
      <c r="T5620" s="305">
        <v>0</v>
      </c>
      <c r="U5620" s="305">
        <v>0</v>
      </c>
      <c r="V5620" s="305">
        <v>0</v>
      </c>
      <c r="W5620" s="306">
        <v>0</v>
      </c>
      <c r="X5620" s="305">
        <v>0</v>
      </c>
      <c r="Y5620" s="305">
        <v>0</v>
      </c>
      <c r="Z5620" s="305">
        <v>0</v>
      </c>
      <c r="AA5620" s="305">
        <v>0</v>
      </c>
      <c r="AB5620" s="307">
        <v>0</v>
      </c>
      <c r="AC5620" s="307">
        <v>0</v>
      </c>
      <c r="AD5620" s="307">
        <v>0</v>
      </c>
      <c r="AE5620" s="307">
        <v>0</v>
      </c>
      <c r="AF5620" s="307">
        <v>0</v>
      </c>
      <c r="AG5620" s="307">
        <v>0</v>
      </c>
      <c r="AH5620" s="362">
        <v>0</v>
      </c>
      <c r="AI5620" s="362">
        <v>0</v>
      </c>
      <c r="AK5620" s="199"/>
      <c r="AM5620" s="11"/>
      <c r="AN5620" s="15"/>
      <c r="AO5620" s="11"/>
      <c r="AP5620" s="11"/>
    </row>
    <row r="5621" spans="3:42" outlineLevel="2" x14ac:dyDescent="0.2">
      <c r="C5621" s="119" t="s">
        <v>152</v>
      </c>
      <c r="D5621" s="119" t="s">
        <v>152</v>
      </c>
      <c r="F5621" s="12"/>
      <c r="H5621" s="164"/>
      <c r="K5621" s="164"/>
      <c r="Q5621" s="16"/>
      <c r="R5621" s="800">
        <v>0</v>
      </c>
      <c r="S5621" s="800">
        <v>0</v>
      </c>
      <c r="T5621" s="800">
        <v>0</v>
      </c>
      <c r="U5621" s="800">
        <v>0</v>
      </c>
      <c r="V5621" s="800">
        <v>0</v>
      </c>
      <c r="W5621" s="800">
        <v>0</v>
      </c>
      <c r="X5621" s="800">
        <v>0</v>
      </c>
      <c r="Y5621" s="800">
        <v>0</v>
      </c>
      <c r="Z5621" s="800">
        <v>0</v>
      </c>
      <c r="AA5621" s="800">
        <v>0</v>
      </c>
      <c r="AB5621" s="800">
        <v>0</v>
      </c>
      <c r="AC5621" s="800">
        <v>0</v>
      </c>
      <c r="AD5621" s="800">
        <v>0</v>
      </c>
      <c r="AE5621" s="800">
        <v>0</v>
      </c>
      <c r="AF5621" s="800">
        <v>0</v>
      </c>
      <c r="AG5621" s="800">
        <v>0</v>
      </c>
      <c r="AH5621" s="800">
        <v>0</v>
      </c>
      <c r="AI5621" s="800">
        <v>0</v>
      </c>
      <c r="AK5621" s="199"/>
      <c r="AM5621" s="11"/>
      <c r="AN5621" s="15"/>
      <c r="AO5621" s="11"/>
      <c r="AP5621" s="11"/>
    </row>
    <row r="5622" spans="3:42" ht="15" customHeight="1" outlineLevel="2" x14ac:dyDescent="0.2">
      <c r="C5622" s="119" t="s">
        <v>152</v>
      </c>
      <c r="D5622" s="119" t="s">
        <v>152</v>
      </c>
      <c r="F5622" s="794" t="s">
        <v>69</v>
      </c>
      <c r="AK5622" s="199"/>
      <c r="AM5622" s="11"/>
      <c r="AN5622" s="15"/>
      <c r="AO5622" s="11"/>
      <c r="AP5622" s="11"/>
    </row>
    <row r="5623" spans="3:42" outlineLevel="2" x14ac:dyDescent="0.2">
      <c r="C5623" s="119" t="s">
        <v>152</v>
      </c>
      <c r="D5623" s="119" t="s">
        <v>152</v>
      </c>
      <c r="F5623" s="761" t="s">
        <v>9</v>
      </c>
      <c r="G5623" s="75"/>
      <c r="H5623" s="796" t="s">
        <v>10</v>
      </c>
      <c r="I5623" s="801"/>
      <c r="J5623" s="75"/>
      <c r="K5623" s="741"/>
      <c r="L5623" s="75"/>
      <c r="M5623" s="75"/>
      <c r="N5623" s="75"/>
      <c r="O5623" s="75"/>
      <c r="P5623" s="75"/>
      <c r="Q5623" s="128" t="s">
        <v>110</v>
      </c>
      <c r="R5623" s="299">
        <v>0</v>
      </c>
      <c r="S5623" s="300">
        <v>0</v>
      </c>
      <c r="T5623" s="300">
        <v>0</v>
      </c>
      <c r="U5623" s="300">
        <v>0</v>
      </c>
      <c r="V5623" s="300">
        <v>0</v>
      </c>
      <c r="W5623" s="301">
        <v>0</v>
      </c>
      <c r="X5623" s="300">
        <v>0</v>
      </c>
      <c r="Y5623" s="300">
        <v>0</v>
      </c>
      <c r="Z5623" s="300">
        <v>0</v>
      </c>
      <c r="AA5623" s="300">
        <v>0</v>
      </c>
      <c r="AB5623" s="302">
        <v>0</v>
      </c>
      <c r="AC5623" s="302">
        <v>0</v>
      </c>
      <c r="AD5623" s="302">
        <v>0</v>
      </c>
      <c r="AE5623" s="302">
        <v>0</v>
      </c>
      <c r="AF5623" s="302">
        <v>0</v>
      </c>
      <c r="AG5623" s="302">
        <v>0</v>
      </c>
      <c r="AH5623" s="348">
        <v>0</v>
      </c>
      <c r="AI5623" s="348">
        <v>0</v>
      </c>
      <c r="AK5623" s="199"/>
      <c r="AM5623" s="11"/>
      <c r="AN5623" s="15"/>
      <c r="AO5623" s="11"/>
      <c r="AP5623" s="11"/>
    </row>
    <row r="5624" spans="3:42" outlineLevel="2" x14ac:dyDescent="0.2">
      <c r="C5624" s="119" t="s">
        <v>152</v>
      </c>
      <c r="D5624" s="119" t="s">
        <v>152</v>
      </c>
      <c r="F5624" s="767" t="s">
        <v>14</v>
      </c>
      <c r="H5624" s="797" t="s">
        <v>10</v>
      </c>
      <c r="K5624" s="164"/>
      <c r="Q5624" s="135" t="s">
        <v>110</v>
      </c>
      <c r="R5624" s="314">
        <v>0</v>
      </c>
      <c r="S5624" s="315">
        <v>0</v>
      </c>
      <c r="T5624" s="315">
        <v>0</v>
      </c>
      <c r="U5624" s="315">
        <v>0</v>
      </c>
      <c r="V5624" s="315">
        <v>0</v>
      </c>
      <c r="W5624" s="316">
        <v>0</v>
      </c>
      <c r="X5624" s="315">
        <v>0</v>
      </c>
      <c r="Y5624" s="315">
        <v>0</v>
      </c>
      <c r="Z5624" s="315">
        <v>0</v>
      </c>
      <c r="AA5624" s="315">
        <v>0</v>
      </c>
      <c r="AB5624" s="5">
        <v>0</v>
      </c>
      <c r="AC5624" s="5">
        <v>0</v>
      </c>
      <c r="AD5624" s="5">
        <v>0</v>
      </c>
      <c r="AE5624" s="5">
        <v>0</v>
      </c>
      <c r="AF5624" s="5">
        <v>0</v>
      </c>
      <c r="AG5624" s="5">
        <v>0</v>
      </c>
      <c r="AH5624" s="350">
        <v>0</v>
      </c>
      <c r="AI5624" s="350">
        <v>0</v>
      </c>
      <c r="AJ5624" s="289"/>
      <c r="AK5624" s="199"/>
      <c r="AM5624" s="11"/>
      <c r="AN5624" s="15"/>
      <c r="AO5624" s="11"/>
      <c r="AP5624" s="11"/>
    </row>
    <row r="5625" spans="3:42" outlineLevel="2" x14ac:dyDescent="0.2">
      <c r="C5625" s="119" t="s">
        <v>152</v>
      </c>
      <c r="D5625" s="119" t="s">
        <v>152</v>
      </c>
      <c r="F5625" s="783" t="s">
        <v>16</v>
      </c>
      <c r="G5625" s="83"/>
      <c r="H5625" s="798" t="s">
        <v>10</v>
      </c>
      <c r="I5625" s="799"/>
      <c r="J5625" s="83"/>
      <c r="K5625" s="736"/>
      <c r="L5625" s="83"/>
      <c r="M5625" s="83"/>
      <c r="N5625" s="83"/>
      <c r="O5625" s="83"/>
      <c r="P5625" s="83"/>
      <c r="Q5625" s="143" t="s">
        <v>110</v>
      </c>
      <c r="R5625" s="304">
        <v>0</v>
      </c>
      <c r="S5625" s="305">
        <v>0</v>
      </c>
      <c r="T5625" s="305">
        <v>0</v>
      </c>
      <c r="U5625" s="305">
        <v>0</v>
      </c>
      <c r="V5625" s="305">
        <v>0</v>
      </c>
      <c r="W5625" s="306">
        <v>0</v>
      </c>
      <c r="X5625" s="305">
        <v>0</v>
      </c>
      <c r="Y5625" s="305">
        <v>0</v>
      </c>
      <c r="Z5625" s="305">
        <v>0</v>
      </c>
      <c r="AA5625" s="305">
        <v>0</v>
      </c>
      <c r="AB5625" s="307">
        <v>0</v>
      </c>
      <c r="AC5625" s="307">
        <v>0</v>
      </c>
      <c r="AD5625" s="307">
        <v>0</v>
      </c>
      <c r="AE5625" s="307">
        <v>0</v>
      </c>
      <c r="AF5625" s="307">
        <v>0</v>
      </c>
      <c r="AG5625" s="307">
        <v>0</v>
      </c>
      <c r="AH5625" s="362">
        <v>0</v>
      </c>
      <c r="AI5625" s="362">
        <v>0</v>
      </c>
      <c r="AK5625" s="199"/>
      <c r="AM5625" s="11"/>
      <c r="AN5625" s="15"/>
      <c r="AO5625" s="11"/>
      <c r="AP5625" s="11"/>
    </row>
    <row r="5626" spans="3:42" outlineLevel="2" x14ac:dyDescent="0.2">
      <c r="C5626" s="119" t="s">
        <v>152</v>
      </c>
      <c r="D5626" s="119" t="s">
        <v>152</v>
      </c>
      <c r="F5626" s="12"/>
      <c r="H5626" s="797"/>
      <c r="K5626" s="164"/>
      <c r="Q5626" s="16"/>
      <c r="R5626" s="800">
        <v>0</v>
      </c>
      <c r="S5626" s="800">
        <v>0</v>
      </c>
      <c r="T5626" s="800">
        <v>0</v>
      </c>
      <c r="U5626" s="800">
        <v>0</v>
      </c>
      <c r="V5626" s="800">
        <v>0</v>
      </c>
      <c r="W5626" s="800">
        <v>0</v>
      </c>
      <c r="X5626" s="800">
        <v>0</v>
      </c>
      <c r="Y5626" s="800">
        <v>0</v>
      </c>
      <c r="Z5626" s="800">
        <v>0</v>
      </c>
      <c r="AA5626" s="800">
        <v>0</v>
      </c>
      <c r="AB5626" s="800">
        <v>0</v>
      </c>
      <c r="AC5626" s="800">
        <v>0</v>
      </c>
      <c r="AD5626" s="800">
        <v>0</v>
      </c>
      <c r="AE5626" s="800">
        <v>0</v>
      </c>
      <c r="AF5626" s="800">
        <v>0</v>
      </c>
      <c r="AG5626" s="800">
        <v>0</v>
      </c>
      <c r="AH5626" s="800">
        <v>0</v>
      </c>
      <c r="AI5626" s="800">
        <v>0</v>
      </c>
      <c r="AK5626" s="199"/>
      <c r="AM5626" s="11"/>
      <c r="AN5626" s="15"/>
      <c r="AO5626" s="11"/>
      <c r="AP5626" s="11"/>
    </row>
    <row r="5627" spans="3:42" ht="17.25" customHeight="1" outlineLevel="2" x14ac:dyDescent="0.2">
      <c r="C5627" s="119" t="s">
        <v>152</v>
      </c>
      <c r="D5627" s="119" t="s">
        <v>152</v>
      </c>
      <c r="F5627" s="794" t="s">
        <v>616</v>
      </c>
      <c r="AK5627" s="199"/>
      <c r="AM5627" s="11"/>
      <c r="AN5627" s="15"/>
      <c r="AO5627" s="11"/>
      <c r="AP5627" s="11"/>
    </row>
    <row r="5628" spans="3:42" outlineLevel="2" x14ac:dyDescent="0.2">
      <c r="C5628" s="119" t="s">
        <v>152</v>
      </c>
      <c r="D5628" s="119" t="s">
        <v>152</v>
      </c>
      <c r="F5628" s="761" t="s">
        <v>48</v>
      </c>
      <c r="G5628" s="75"/>
      <c r="H5628" s="796" t="s">
        <v>10</v>
      </c>
      <c r="I5628" s="228" t="s">
        <v>617</v>
      </c>
      <c r="J5628" s="75"/>
      <c r="K5628" s="741"/>
      <c r="L5628" s="75"/>
      <c r="M5628" s="75"/>
      <c r="N5628" s="75"/>
      <c r="O5628" s="75"/>
      <c r="P5628" s="75"/>
      <c r="Q5628" s="128" t="s">
        <v>110</v>
      </c>
      <c r="R5628" s="299">
        <v>0</v>
      </c>
      <c r="S5628" s="300">
        <v>0</v>
      </c>
      <c r="T5628" s="300">
        <v>0</v>
      </c>
      <c r="U5628" s="300">
        <v>0</v>
      </c>
      <c r="V5628" s="300">
        <v>0</v>
      </c>
      <c r="W5628" s="301">
        <v>0</v>
      </c>
      <c r="X5628" s="300">
        <v>0</v>
      </c>
      <c r="Y5628" s="300">
        <v>0</v>
      </c>
      <c r="Z5628" s="300">
        <v>0</v>
      </c>
      <c r="AA5628" s="300">
        <v>0</v>
      </c>
      <c r="AB5628" s="302">
        <v>0</v>
      </c>
      <c r="AC5628" s="302">
        <v>0</v>
      </c>
      <c r="AD5628" s="302">
        <v>0</v>
      </c>
      <c r="AE5628" s="302">
        <v>0</v>
      </c>
      <c r="AF5628" s="302">
        <v>0</v>
      </c>
      <c r="AG5628" s="302">
        <v>0</v>
      </c>
      <c r="AH5628" s="348">
        <v>0</v>
      </c>
      <c r="AI5628" s="348">
        <v>0</v>
      </c>
      <c r="AJ5628" s="289"/>
      <c r="AK5628" s="199"/>
      <c r="AM5628" s="11"/>
      <c r="AN5628" s="15"/>
      <c r="AO5628" s="11"/>
      <c r="AP5628" s="11"/>
    </row>
    <row r="5629" spans="3:42" outlineLevel="2" x14ac:dyDescent="0.2">
      <c r="C5629" s="119" t="s">
        <v>152</v>
      </c>
      <c r="D5629" s="119" t="s">
        <v>152</v>
      </c>
      <c r="F5629" s="767" t="s">
        <v>55</v>
      </c>
      <c r="H5629" s="797" t="s">
        <v>10</v>
      </c>
      <c r="I5629" s="234" t="s">
        <v>617</v>
      </c>
      <c r="K5629" s="164"/>
      <c r="Q5629" s="135" t="s">
        <v>110</v>
      </c>
      <c r="R5629" s="314">
        <v>0</v>
      </c>
      <c r="S5629" s="315">
        <v>0</v>
      </c>
      <c r="T5629" s="315">
        <v>0</v>
      </c>
      <c r="U5629" s="315">
        <v>0</v>
      </c>
      <c r="V5629" s="315">
        <v>0</v>
      </c>
      <c r="W5629" s="316">
        <v>0</v>
      </c>
      <c r="X5629" s="315">
        <v>0</v>
      </c>
      <c r="Y5629" s="315">
        <v>0</v>
      </c>
      <c r="Z5629" s="315">
        <v>0</v>
      </c>
      <c r="AA5629" s="315">
        <v>0</v>
      </c>
      <c r="AB5629" s="5">
        <v>0</v>
      </c>
      <c r="AC5629" s="5">
        <v>0</v>
      </c>
      <c r="AD5629" s="5">
        <v>0</v>
      </c>
      <c r="AE5629" s="5">
        <v>0</v>
      </c>
      <c r="AF5629" s="5">
        <v>0</v>
      </c>
      <c r="AG5629" s="5">
        <v>0</v>
      </c>
      <c r="AH5629" s="350">
        <v>0</v>
      </c>
      <c r="AI5629" s="350">
        <v>0</v>
      </c>
      <c r="AK5629" s="199"/>
      <c r="AM5629" s="11"/>
      <c r="AN5629" s="15"/>
      <c r="AO5629" s="11"/>
      <c r="AP5629" s="11"/>
    </row>
    <row r="5630" spans="3:42" outlineLevel="2" x14ac:dyDescent="0.2">
      <c r="C5630" s="119" t="s">
        <v>152</v>
      </c>
      <c r="D5630" s="119" t="s">
        <v>152</v>
      </c>
      <c r="F5630" s="783" t="s">
        <v>57</v>
      </c>
      <c r="G5630" s="83"/>
      <c r="H5630" s="798" t="s">
        <v>10</v>
      </c>
      <c r="I5630" s="240" t="s">
        <v>617</v>
      </c>
      <c r="J5630" s="83"/>
      <c r="K5630" s="736"/>
      <c r="L5630" s="83"/>
      <c r="M5630" s="83"/>
      <c r="N5630" s="83"/>
      <c r="O5630" s="83"/>
      <c r="P5630" s="83"/>
      <c r="Q5630" s="143" t="s">
        <v>110</v>
      </c>
      <c r="R5630" s="304">
        <v>0</v>
      </c>
      <c r="S5630" s="305">
        <v>0</v>
      </c>
      <c r="T5630" s="305">
        <v>0</v>
      </c>
      <c r="U5630" s="305">
        <v>0</v>
      </c>
      <c r="V5630" s="305">
        <v>0</v>
      </c>
      <c r="W5630" s="306">
        <v>0</v>
      </c>
      <c r="X5630" s="305">
        <v>0</v>
      </c>
      <c r="Y5630" s="305">
        <v>0</v>
      </c>
      <c r="Z5630" s="305">
        <v>0</v>
      </c>
      <c r="AA5630" s="305">
        <v>0</v>
      </c>
      <c r="AB5630" s="307">
        <v>0</v>
      </c>
      <c r="AC5630" s="307">
        <v>0</v>
      </c>
      <c r="AD5630" s="307">
        <v>0</v>
      </c>
      <c r="AE5630" s="307">
        <v>0</v>
      </c>
      <c r="AF5630" s="307">
        <v>0</v>
      </c>
      <c r="AG5630" s="307">
        <v>0</v>
      </c>
      <c r="AH5630" s="362">
        <v>0</v>
      </c>
      <c r="AI5630" s="362">
        <v>0</v>
      </c>
      <c r="AK5630" s="199"/>
      <c r="AM5630" s="11"/>
      <c r="AN5630" s="15"/>
      <c r="AO5630" s="11"/>
      <c r="AP5630" s="11"/>
    </row>
    <row r="5631" spans="3:42" outlineLevel="2" x14ac:dyDescent="0.2">
      <c r="C5631" s="119" t="s">
        <v>152</v>
      </c>
      <c r="D5631" s="119" t="s">
        <v>152</v>
      </c>
      <c r="F5631" s="802" t="s">
        <v>618</v>
      </c>
      <c r="R5631" s="800">
        <v>0</v>
      </c>
      <c r="S5631" s="800">
        <v>0</v>
      </c>
      <c r="T5631" s="800">
        <v>0</v>
      </c>
      <c r="U5631" s="800">
        <v>0</v>
      </c>
      <c r="V5631" s="800">
        <v>0</v>
      </c>
      <c r="W5631" s="800">
        <v>0</v>
      </c>
      <c r="X5631" s="800">
        <v>0</v>
      </c>
      <c r="Y5631" s="800">
        <v>0</v>
      </c>
      <c r="Z5631" s="800">
        <v>0</v>
      </c>
      <c r="AA5631" s="800">
        <v>0</v>
      </c>
      <c r="AB5631" s="800">
        <v>0</v>
      </c>
      <c r="AC5631" s="800">
        <v>0</v>
      </c>
      <c r="AD5631" s="800">
        <v>0</v>
      </c>
      <c r="AE5631" s="800">
        <v>0</v>
      </c>
      <c r="AF5631" s="800">
        <v>0</v>
      </c>
      <c r="AG5631" s="800">
        <v>0</v>
      </c>
      <c r="AH5631" s="800">
        <v>0</v>
      </c>
      <c r="AI5631" s="800">
        <v>0</v>
      </c>
      <c r="AK5631" s="199"/>
      <c r="AM5631" s="11"/>
      <c r="AN5631" s="15"/>
      <c r="AO5631" s="11"/>
      <c r="AP5631" s="11"/>
    </row>
    <row r="5632" spans="3:42" outlineLevel="2" x14ac:dyDescent="0.2">
      <c r="C5632" s="119" t="s">
        <v>152</v>
      </c>
      <c r="D5632" s="119" t="s">
        <v>152</v>
      </c>
      <c r="R5632" s="5"/>
      <c r="S5632" s="5"/>
      <c r="T5632" s="5"/>
      <c r="U5632" s="5"/>
      <c r="V5632" s="5"/>
      <c r="W5632" s="5"/>
      <c r="X5632" s="5"/>
      <c r="Y5632" s="5"/>
      <c r="AK5632" s="199"/>
      <c r="AM5632" s="11"/>
      <c r="AN5632" s="15"/>
      <c r="AO5632" s="11"/>
      <c r="AP5632" s="11"/>
    </row>
    <row r="5633" spans="3:42" outlineLevel="2" x14ac:dyDescent="0.2">
      <c r="C5633" s="119" t="s">
        <v>152</v>
      </c>
      <c r="D5633" s="119" t="s">
        <v>152</v>
      </c>
      <c r="F5633" s="789" t="s">
        <v>619</v>
      </c>
      <c r="G5633" s="790"/>
      <c r="H5633" s="803"/>
      <c r="I5633" s="790"/>
      <c r="J5633" s="790"/>
      <c r="K5633" s="792"/>
      <c r="L5633" s="789"/>
      <c r="M5633" s="789"/>
      <c r="N5633" s="789"/>
      <c r="O5633" s="789"/>
      <c r="P5633" s="789"/>
      <c r="Q5633" s="792"/>
      <c r="R5633" s="793"/>
      <c r="S5633" s="793"/>
      <c r="T5633" s="793"/>
      <c r="U5633" s="793"/>
      <c r="V5633" s="793"/>
      <c r="W5633" s="793"/>
      <c r="X5633" s="793"/>
      <c r="Y5633" s="793"/>
      <c r="Z5633" s="793"/>
      <c r="AA5633" s="793"/>
      <c r="AB5633" s="793"/>
      <c r="AC5633" s="793"/>
      <c r="AD5633" s="793"/>
      <c r="AE5633" s="793"/>
      <c r="AF5633" s="793"/>
      <c r="AG5633" s="793"/>
      <c r="AH5633" s="789"/>
      <c r="AI5633" s="789"/>
      <c r="AK5633" s="199"/>
      <c r="AM5633" s="11"/>
      <c r="AN5633" s="15"/>
      <c r="AO5633" s="11"/>
      <c r="AP5633" s="11"/>
    </row>
    <row r="5634" spans="3:42" outlineLevel="2" x14ac:dyDescent="0.2">
      <c r="C5634" s="119" t="s">
        <v>152</v>
      </c>
      <c r="D5634" s="119" t="s">
        <v>152</v>
      </c>
      <c r="F5634" t="s">
        <v>620</v>
      </c>
      <c r="AK5634" s="199"/>
      <c r="AM5634" s="11"/>
      <c r="AN5634" s="15"/>
      <c r="AO5634" s="11"/>
      <c r="AP5634" s="11"/>
    </row>
    <row r="5635" spans="3:42" outlineLevel="2" x14ac:dyDescent="0.2">
      <c r="C5635" s="119" t="s">
        <v>152</v>
      </c>
      <c r="D5635" s="119" t="s">
        <v>152</v>
      </c>
      <c r="F5635" s="761" t="s">
        <v>48</v>
      </c>
      <c r="G5635" s="75"/>
      <c r="H5635" s="796" t="s">
        <v>10</v>
      </c>
      <c r="I5635" s="801"/>
      <c r="J5635" s="75"/>
      <c r="K5635" s="741"/>
      <c r="L5635" s="75"/>
      <c r="M5635" s="75"/>
      <c r="N5635" s="75"/>
      <c r="O5635" s="75"/>
      <c r="P5635" s="75"/>
      <c r="Q5635" s="128" t="s">
        <v>536</v>
      </c>
      <c r="R5635" s="804">
        <v>0</v>
      </c>
      <c r="S5635" s="805">
        <v>0</v>
      </c>
      <c r="T5635" s="805">
        <v>0</v>
      </c>
      <c r="U5635" s="805">
        <v>0</v>
      </c>
      <c r="V5635" s="805">
        <v>0</v>
      </c>
      <c r="W5635" s="806">
        <v>0</v>
      </c>
      <c r="X5635" s="805">
        <v>0</v>
      </c>
      <c r="Y5635" s="805">
        <v>0</v>
      </c>
      <c r="Z5635" s="805">
        <v>0</v>
      </c>
      <c r="AA5635" s="805">
        <v>0</v>
      </c>
      <c r="AB5635" s="805">
        <v>0</v>
      </c>
      <c r="AC5635" s="805">
        <v>0</v>
      </c>
      <c r="AD5635" s="805">
        <v>0</v>
      </c>
      <c r="AE5635" s="805">
        <v>0</v>
      </c>
      <c r="AF5635" s="805">
        <v>0</v>
      </c>
      <c r="AG5635" s="805">
        <v>0</v>
      </c>
      <c r="AH5635" s="808">
        <v>0</v>
      </c>
      <c r="AI5635" s="808">
        <v>0</v>
      </c>
      <c r="AJ5635" s="289"/>
      <c r="AK5635" s="199"/>
      <c r="AM5635" s="11"/>
      <c r="AN5635" s="15"/>
      <c r="AO5635" s="11"/>
      <c r="AP5635" s="11"/>
    </row>
    <row r="5636" spans="3:42" outlineLevel="2" x14ac:dyDescent="0.2">
      <c r="C5636" s="119" t="s">
        <v>152</v>
      </c>
      <c r="D5636" s="119" t="s">
        <v>152</v>
      </c>
      <c r="F5636" s="767" t="s">
        <v>55</v>
      </c>
      <c r="H5636" s="797" t="s">
        <v>10</v>
      </c>
      <c r="K5636" s="164"/>
      <c r="Q5636" s="135" t="s">
        <v>536</v>
      </c>
      <c r="R5636" s="809">
        <v>0</v>
      </c>
      <c r="S5636" s="810">
        <v>0</v>
      </c>
      <c r="T5636" s="810">
        <v>0</v>
      </c>
      <c r="U5636" s="810">
        <v>0</v>
      </c>
      <c r="V5636" s="810">
        <v>0</v>
      </c>
      <c r="W5636" s="811">
        <v>0</v>
      </c>
      <c r="X5636" s="810">
        <v>0</v>
      </c>
      <c r="Y5636" s="810">
        <v>0</v>
      </c>
      <c r="Z5636" s="810">
        <v>0</v>
      </c>
      <c r="AA5636" s="810">
        <v>0</v>
      </c>
      <c r="AB5636" s="810">
        <v>0</v>
      </c>
      <c r="AC5636" s="810">
        <v>0</v>
      </c>
      <c r="AD5636" s="810">
        <v>0</v>
      </c>
      <c r="AE5636" s="810">
        <v>0</v>
      </c>
      <c r="AF5636" s="810">
        <v>0</v>
      </c>
      <c r="AG5636" s="810">
        <v>0</v>
      </c>
      <c r="AH5636" s="812">
        <v>0</v>
      </c>
      <c r="AI5636" s="812">
        <v>0</v>
      </c>
      <c r="AK5636" s="199"/>
      <c r="AM5636" s="11"/>
      <c r="AN5636" s="15"/>
      <c r="AO5636" s="11"/>
      <c r="AP5636" s="11"/>
    </row>
    <row r="5637" spans="3:42" outlineLevel="2" x14ac:dyDescent="0.2">
      <c r="C5637" s="119" t="s">
        <v>152</v>
      </c>
      <c r="D5637" s="119" t="s">
        <v>152</v>
      </c>
      <c r="F5637" s="783" t="s">
        <v>57</v>
      </c>
      <c r="G5637" s="83"/>
      <c r="H5637" s="798" t="s">
        <v>10</v>
      </c>
      <c r="I5637" s="799"/>
      <c r="J5637" s="83"/>
      <c r="K5637" s="736"/>
      <c r="L5637" s="83"/>
      <c r="M5637" s="83"/>
      <c r="N5637" s="83"/>
      <c r="O5637" s="83"/>
      <c r="P5637" s="83"/>
      <c r="Q5637" s="143" t="s">
        <v>536</v>
      </c>
      <c r="R5637" s="813">
        <v>0</v>
      </c>
      <c r="S5637" s="814">
        <v>0</v>
      </c>
      <c r="T5637" s="814">
        <v>0</v>
      </c>
      <c r="U5637" s="814">
        <v>0</v>
      </c>
      <c r="V5637" s="814">
        <v>0</v>
      </c>
      <c r="W5637" s="815">
        <v>0</v>
      </c>
      <c r="X5637" s="814">
        <v>0</v>
      </c>
      <c r="Y5637" s="814">
        <v>0</v>
      </c>
      <c r="Z5637" s="814">
        <v>0</v>
      </c>
      <c r="AA5637" s="814">
        <v>0</v>
      </c>
      <c r="AB5637" s="814">
        <v>0</v>
      </c>
      <c r="AC5637" s="814">
        <v>0</v>
      </c>
      <c r="AD5637" s="814">
        <v>0</v>
      </c>
      <c r="AE5637" s="814">
        <v>0</v>
      </c>
      <c r="AF5637" s="814">
        <v>0</v>
      </c>
      <c r="AG5637" s="814">
        <v>0</v>
      </c>
      <c r="AH5637" s="816">
        <v>0</v>
      </c>
      <c r="AI5637" s="816">
        <v>0</v>
      </c>
      <c r="AK5637" s="199"/>
      <c r="AM5637" s="11"/>
      <c r="AN5637" s="15"/>
      <c r="AO5637" s="11"/>
      <c r="AP5637" s="11"/>
    </row>
    <row r="5638" spans="3:42" outlineLevel="2" x14ac:dyDescent="0.2">
      <c r="C5638" s="119" t="s">
        <v>152</v>
      </c>
      <c r="D5638" s="119" t="s">
        <v>152</v>
      </c>
      <c r="H5638" s="798"/>
      <c r="AK5638" s="199"/>
      <c r="AM5638" s="11"/>
      <c r="AN5638" s="15"/>
      <c r="AO5638" s="11"/>
      <c r="AP5638" s="11"/>
    </row>
    <row r="5639" spans="3:42" outlineLevel="2" x14ac:dyDescent="0.2">
      <c r="C5639" s="119" t="s">
        <v>152</v>
      </c>
      <c r="D5639" s="119" t="s">
        <v>152</v>
      </c>
      <c r="F5639" s="789" t="s">
        <v>621</v>
      </c>
      <c r="G5639" s="790"/>
      <c r="H5639" s="803"/>
      <c r="I5639" s="790"/>
      <c r="J5639" s="790"/>
      <c r="K5639" s="792"/>
      <c r="L5639" s="789"/>
      <c r="M5639" s="789"/>
      <c r="N5639" s="789"/>
      <c r="O5639" s="789"/>
      <c r="P5639" s="789"/>
      <c r="Q5639" s="792"/>
      <c r="R5639" s="793"/>
      <c r="S5639" s="793"/>
      <c r="T5639" s="793"/>
      <c r="U5639" s="793"/>
      <c r="V5639" s="793"/>
      <c r="W5639" s="793"/>
      <c r="X5639" s="793"/>
      <c r="Y5639" s="793"/>
      <c r="Z5639" s="793"/>
      <c r="AA5639" s="793"/>
      <c r="AB5639" s="793"/>
      <c r="AC5639" s="793"/>
      <c r="AD5639" s="793"/>
      <c r="AE5639" s="793"/>
      <c r="AF5639" s="793"/>
      <c r="AG5639" s="793"/>
      <c r="AH5639" s="789"/>
      <c r="AI5639" s="789"/>
      <c r="AK5639" s="199"/>
      <c r="AM5639" s="11"/>
      <c r="AN5639" s="15"/>
      <c r="AO5639" s="11"/>
      <c r="AP5639" s="11"/>
    </row>
    <row r="5640" spans="3:42" outlineLevel="2" x14ac:dyDescent="0.2">
      <c r="C5640" s="119" t="s">
        <v>152</v>
      </c>
      <c r="D5640" s="119" t="s">
        <v>152</v>
      </c>
      <c r="F5640" s="794" t="s">
        <v>518</v>
      </c>
      <c r="AK5640" s="199"/>
      <c r="AM5640" s="11"/>
      <c r="AN5640" s="15"/>
      <c r="AO5640" s="11"/>
      <c r="AP5640" s="11"/>
    </row>
    <row r="5641" spans="3:42" outlineLevel="2" x14ac:dyDescent="0.2">
      <c r="C5641" s="119" t="s">
        <v>152</v>
      </c>
      <c r="D5641" s="119" t="s">
        <v>152</v>
      </c>
      <c r="F5641" s="761" t="s">
        <v>48</v>
      </c>
      <c r="G5641" s="75"/>
      <c r="H5641" s="796" t="s">
        <v>10</v>
      </c>
      <c r="I5641" s="228" t="s">
        <v>518</v>
      </c>
      <c r="J5641" s="75"/>
      <c r="K5641" s="741"/>
      <c r="L5641" s="75"/>
      <c r="M5641" s="75"/>
      <c r="N5641" s="75"/>
      <c r="O5641" s="75"/>
      <c r="P5641" s="75"/>
      <c r="Q5641" s="128" t="s">
        <v>536</v>
      </c>
      <c r="R5641" s="299">
        <v>0</v>
      </c>
      <c r="S5641" s="300">
        <v>0</v>
      </c>
      <c r="T5641" s="300">
        <v>0</v>
      </c>
      <c r="U5641" s="300">
        <v>0</v>
      </c>
      <c r="V5641" s="300">
        <v>0</v>
      </c>
      <c r="W5641" s="301">
        <v>0</v>
      </c>
      <c r="X5641" s="300">
        <v>0</v>
      </c>
      <c r="Y5641" s="300">
        <v>0</v>
      </c>
      <c r="Z5641" s="300">
        <v>0</v>
      </c>
      <c r="AA5641" s="300">
        <v>0</v>
      </c>
      <c r="AB5641" s="302">
        <v>0</v>
      </c>
      <c r="AC5641" s="302">
        <v>0</v>
      </c>
      <c r="AD5641" s="302">
        <v>0</v>
      </c>
      <c r="AE5641" s="302">
        <v>0</v>
      </c>
      <c r="AF5641" s="302">
        <v>0</v>
      </c>
      <c r="AG5641" s="302">
        <v>0</v>
      </c>
      <c r="AH5641" s="348">
        <v>0</v>
      </c>
      <c r="AI5641" s="348">
        <v>0</v>
      </c>
      <c r="AK5641" s="199"/>
      <c r="AM5641" s="11"/>
      <c r="AN5641" s="15"/>
      <c r="AO5641" s="11"/>
      <c r="AP5641" s="11"/>
    </row>
    <row r="5642" spans="3:42" outlineLevel="2" x14ac:dyDescent="0.2">
      <c r="C5642" s="119" t="s">
        <v>152</v>
      </c>
      <c r="D5642" s="119" t="s">
        <v>152</v>
      </c>
      <c r="F5642" s="783" t="s">
        <v>55</v>
      </c>
      <c r="G5642" s="83"/>
      <c r="H5642" s="798" t="s">
        <v>10</v>
      </c>
      <c r="I5642" s="240" t="s">
        <v>518</v>
      </c>
      <c r="J5642" s="83"/>
      <c r="K5642" s="736"/>
      <c r="L5642" s="83"/>
      <c r="M5642" s="83"/>
      <c r="N5642" s="83"/>
      <c r="O5642" s="83"/>
      <c r="P5642" s="83"/>
      <c r="Q5642" s="143" t="s">
        <v>536</v>
      </c>
      <c r="R5642" s="304">
        <v>0</v>
      </c>
      <c r="S5642" s="305">
        <v>0</v>
      </c>
      <c r="T5642" s="305">
        <v>0</v>
      </c>
      <c r="U5642" s="305">
        <v>0</v>
      </c>
      <c r="V5642" s="305">
        <v>0</v>
      </c>
      <c r="W5642" s="306">
        <v>0</v>
      </c>
      <c r="X5642" s="305">
        <v>0</v>
      </c>
      <c r="Y5642" s="305">
        <v>0</v>
      </c>
      <c r="Z5642" s="305">
        <v>0</v>
      </c>
      <c r="AA5642" s="305">
        <v>0</v>
      </c>
      <c r="AB5642" s="307">
        <v>0</v>
      </c>
      <c r="AC5642" s="307">
        <v>0</v>
      </c>
      <c r="AD5642" s="307">
        <v>0</v>
      </c>
      <c r="AE5642" s="307">
        <v>0</v>
      </c>
      <c r="AF5642" s="307">
        <v>0</v>
      </c>
      <c r="AG5642" s="307">
        <v>0</v>
      </c>
      <c r="AH5642" s="362">
        <v>0</v>
      </c>
      <c r="AI5642" s="362">
        <v>0</v>
      </c>
      <c r="AK5642" s="199"/>
      <c r="AM5642" s="11"/>
      <c r="AN5642" s="15"/>
      <c r="AO5642" s="11"/>
      <c r="AP5642" s="11"/>
    </row>
    <row r="5643" spans="3:42" outlineLevel="2" x14ac:dyDescent="0.2">
      <c r="C5643" s="119" t="s">
        <v>152</v>
      </c>
      <c r="D5643" s="119" t="s">
        <v>152</v>
      </c>
      <c r="F5643" s="40" t="s">
        <v>622</v>
      </c>
      <c r="AK5643" s="199"/>
      <c r="AM5643" s="11"/>
      <c r="AN5643" s="15"/>
      <c r="AO5643" s="11"/>
      <c r="AP5643" s="11"/>
    </row>
    <row r="5644" spans="3:42" outlineLevel="2" x14ac:dyDescent="0.2">
      <c r="C5644" s="119" t="s">
        <v>152</v>
      </c>
      <c r="D5644" s="119" t="s">
        <v>152</v>
      </c>
      <c r="F5644" s="761" t="s">
        <v>48</v>
      </c>
      <c r="G5644" s="75"/>
      <c r="H5644" s="796" t="s">
        <v>623</v>
      </c>
      <c r="I5644" s="801"/>
      <c r="J5644" s="75"/>
      <c r="K5644" s="741"/>
      <c r="L5644" s="75"/>
      <c r="M5644" s="75"/>
      <c r="N5644" s="75"/>
      <c r="O5644" s="75"/>
      <c r="P5644" s="75"/>
      <c r="Q5644" s="128" t="s">
        <v>536</v>
      </c>
      <c r="R5644" s="804">
        <v>0</v>
      </c>
      <c r="S5644" s="805">
        <v>0</v>
      </c>
      <c r="T5644" s="805">
        <v>0</v>
      </c>
      <c r="U5644" s="805">
        <v>0</v>
      </c>
      <c r="V5644" s="805">
        <v>0</v>
      </c>
      <c r="W5644" s="806">
        <v>0</v>
      </c>
      <c r="X5644" s="805">
        <v>0</v>
      </c>
      <c r="Y5644" s="805">
        <v>0</v>
      </c>
      <c r="Z5644" s="805">
        <v>0</v>
      </c>
      <c r="AA5644" s="805">
        <v>0</v>
      </c>
      <c r="AB5644" s="805">
        <v>0</v>
      </c>
      <c r="AC5644" s="805">
        <v>0</v>
      </c>
      <c r="AD5644" s="805">
        <v>0</v>
      </c>
      <c r="AE5644" s="805">
        <v>0</v>
      </c>
      <c r="AF5644" s="805">
        <v>0</v>
      </c>
      <c r="AG5644" s="805">
        <v>0</v>
      </c>
      <c r="AH5644" s="808">
        <v>0</v>
      </c>
      <c r="AI5644" s="808">
        <v>0</v>
      </c>
      <c r="AK5644" s="199"/>
      <c r="AM5644" s="11"/>
      <c r="AN5644" s="15"/>
      <c r="AO5644" s="11"/>
      <c r="AP5644" s="11"/>
    </row>
    <row r="5645" spans="3:42" outlineLevel="2" x14ac:dyDescent="0.2">
      <c r="C5645" s="119" t="s">
        <v>152</v>
      </c>
      <c r="D5645" s="119" t="s">
        <v>152</v>
      </c>
      <c r="F5645" s="767" t="s">
        <v>55</v>
      </c>
      <c r="H5645" s="797" t="s">
        <v>623</v>
      </c>
      <c r="K5645" s="164"/>
      <c r="Q5645" s="135" t="s">
        <v>536</v>
      </c>
      <c r="R5645" s="809">
        <v>0</v>
      </c>
      <c r="S5645" s="810">
        <v>0</v>
      </c>
      <c r="T5645" s="810">
        <v>0</v>
      </c>
      <c r="U5645" s="810">
        <v>0</v>
      </c>
      <c r="V5645" s="810">
        <v>0</v>
      </c>
      <c r="W5645" s="811">
        <v>0</v>
      </c>
      <c r="X5645" s="810">
        <v>0</v>
      </c>
      <c r="Y5645" s="810">
        <v>0</v>
      </c>
      <c r="Z5645" s="810">
        <v>0</v>
      </c>
      <c r="AA5645" s="810">
        <v>0</v>
      </c>
      <c r="AB5645" s="810">
        <v>0</v>
      </c>
      <c r="AC5645" s="810">
        <v>0</v>
      </c>
      <c r="AD5645" s="810">
        <v>0</v>
      </c>
      <c r="AE5645" s="810">
        <v>0</v>
      </c>
      <c r="AF5645" s="810">
        <v>0</v>
      </c>
      <c r="AG5645" s="810">
        <v>0</v>
      </c>
      <c r="AH5645" s="812">
        <v>0</v>
      </c>
      <c r="AI5645" s="812">
        <v>0</v>
      </c>
      <c r="AK5645" s="199"/>
      <c r="AM5645" s="11"/>
      <c r="AN5645" s="15"/>
      <c r="AO5645" s="11"/>
      <c r="AP5645" s="11"/>
    </row>
    <row r="5646" spans="3:42" outlineLevel="2" x14ac:dyDescent="0.2">
      <c r="C5646" s="119" t="s">
        <v>152</v>
      </c>
      <c r="D5646" s="119" t="s">
        <v>152</v>
      </c>
      <c r="F5646" s="783" t="s">
        <v>57</v>
      </c>
      <c r="G5646" s="83"/>
      <c r="H5646" s="798" t="s">
        <v>623</v>
      </c>
      <c r="I5646" s="799"/>
      <c r="J5646" s="83"/>
      <c r="K5646" s="736"/>
      <c r="L5646" s="83"/>
      <c r="M5646" s="83"/>
      <c r="N5646" s="83"/>
      <c r="O5646" s="83"/>
      <c r="P5646" s="83"/>
      <c r="Q5646" s="143" t="s">
        <v>536</v>
      </c>
      <c r="R5646" s="813">
        <v>0</v>
      </c>
      <c r="S5646" s="814">
        <v>0</v>
      </c>
      <c r="T5646" s="814">
        <v>0</v>
      </c>
      <c r="U5646" s="814">
        <v>0</v>
      </c>
      <c r="V5646" s="814">
        <v>0</v>
      </c>
      <c r="W5646" s="815">
        <v>0</v>
      </c>
      <c r="X5646" s="814">
        <v>0</v>
      </c>
      <c r="Y5646" s="814">
        <v>0</v>
      </c>
      <c r="Z5646" s="814">
        <v>0</v>
      </c>
      <c r="AA5646" s="814">
        <v>0</v>
      </c>
      <c r="AB5646" s="814">
        <v>0</v>
      </c>
      <c r="AC5646" s="814">
        <v>0</v>
      </c>
      <c r="AD5646" s="814">
        <v>0</v>
      </c>
      <c r="AE5646" s="814">
        <v>0</v>
      </c>
      <c r="AF5646" s="814">
        <v>0</v>
      </c>
      <c r="AG5646" s="814">
        <v>0</v>
      </c>
      <c r="AH5646" s="816">
        <v>0</v>
      </c>
      <c r="AI5646" s="816">
        <v>0</v>
      </c>
      <c r="AK5646" s="199"/>
      <c r="AM5646" s="11"/>
      <c r="AN5646" s="15"/>
      <c r="AO5646" s="11"/>
      <c r="AP5646" s="11"/>
    </row>
    <row r="5647" spans="3:42" outlineLevel="2" x14ac:dyDescent="0.2">
      <c r="C5647" s="119" t="s">
        <v>152</v>
      </c>
      <c r="D5647" s="119" t="s">
        <v>152</v>
      </c>
      <c r="AK5647" s="199"/>
      <c r="AM5647" s="11"/>
      <c r="AN5647" s="15"/>
      <c r="AO5647" s="11"/>
      <c r="AP5647" s="11"/>
    </row>
    <row r="5648" spans="3:42" outlineLevel="1" x14ac:dyDescent="0.2">
      <c r="C5648" s="119" t="s">
        <v>152</v>
      </c>
      <c r="D5648" s="119" t="s">
        <v>152</v>
      </c>
      <c r="F5648" s="121" t="s">
        <v>624</v>
      </c>
      <c r="G5648" s="756"/>
      <c r="H5648" s="757"/>
      <c r="I5648" s="788"/>
      <c r="J5648" s="756"/>
      <c r="K5648" s="758"/>
      <c r="L5648" s="759"/>
      <c r="M5648" s="759"/>
      <c r="N5648" s="759"/>
      <c r="O5648" s="759"/>
      <c r="P5648" s="759"/>
      <c r="Q5648" s="758"/>
      <c r="R5648" s="760"/>
      <c r="S5648" s="760"/>
      <c r="T5648" s="760"/>
      <c r="U5648" s="760"/>
      <c r="V5648" s="760"/>
      <c r="W5648" s="760"/>
      <c r="X5648" s="760"/>
      <c r="Y5648" s="760"/>
      <c r="Z5648" s="760"/>
      <c r="AA5648" s="760"/>
      <c r="AB5648" s="760"/>
      <c r="AC5648" s="760"/>
      <c r="AD5648" s="760"/>
      <c r="AE5648" s="760"/>
      <c r="AF5648" s="760"/>
      <c r="AG5648" s="760"/>
      <c r="AH5648" s="759"/>
      <c r="AI5648" s="759"/>
      <c r="AK5648" s="199"/>
      <c r="AM5648" s="11"/>
      <c r="AN5648" s="15"/>
      <c r="AO5648" s="11"/>
      <c r="AP5648" s="11"/>
    </row>
    <row r="5649" spans="3:42" outlineLevel="2" x14ac:dyDescent="0.2">
      <c r="C5649" s="119" t="s">
        <v>152</v>
      </c>
      <c r="D5649" s="119" t="s">
        <v>152</v>
      </c>
      <c r="F5649" s="789" t="s">
        <v>625</v>
      </c>
      <c r="G5649" s="790"/>
      <c r="H5649" s="803"/>
      <c r="I5649" s="791"/>
      <c r="J5649" s="790"/>
      <c r="K5649" s="792"/>
      <c r="L5649" s="789"/>
      <c r="M5649" s="789"/>
      <c r="N5649" s="789"/>
      <c r="O5649" s="789"/>
      <c r="P5649" s="789"/>
      <c r="Q5649" s="792"/>
      <c r="R5649" s="793"/>
      <c r="S5649" s="793"/>
      <c r="T5649" s="793"/>
      <c r="U5649" s="793"/>
      <c r="V5649" s="793"/>
      <c r="W5649" s="793"/>
      <c r="X5649" s="793"/>
      <c r="Y5649" s="793"/>
      <c r="Z5649" s="793"/>
      <c r="AA5649" s="793"/>
      <c r="AB5649" s="793"/>
      <c r="AC5649" s="793"/>
      <c r="AD5649" s="793"/>
      <c r="AE5649" s="793"/>
      <c r="AF5649" s="793"/>
      <c r="AG5649" s="793"/>
      <c r="AH5649" s="789"/>
      <c r="AI5649" s="789"/>
      <c r="AK5649" s="199"/>
      <c r="AM5649" s="11"/>
      <c r="AN5649" s="15"/>
      <c r="AO5649" s="11"/>
      <c r="AP5649" s="11"/>
    </row>
    <row r="5650" spans="3:42" outlineLevel="2" x14ac:dyDescent="0.2">
      <c r="C5650" s="119" t="s">
        <v>152</v>
      </c>
      <c r="D5650" s="119" t="s">
        <v>152</v>
      </c>
      <c r="F5650" s="794" t="s">
        <v>610</v>
      </c>
      <c r="H5650" s="795"/>
      <c r="AK5650" s="199"/>
      <c r="AM5650" s="11"/>
      <c r="AN5650" s="15"/>
      <c r="AO5650" s="11"/>
      <c r="AP5650" s="11"/>
    </row>
    <row r="5651" spans="3:42" outlineLevel="2" x14ac:dyDescent="0.2">
      <c r="C5651" s="119" t="s">
        <v>152</v>
      </c>
      <c r="D5651" s="119" t="s">
        <v>152</v>
      </c>
      <c r="F5651" s="761" t="s">
        <v>62</v>
      </c>
      <c r="G5651" s="75"/>
      <c r="H5651" s="796" t="s">
        <v>11</v>
      </c>
      <c r="I5651" s="796" t="s">
        <v>611</v>
      </c>
      <c r="J5651" s="75"/>
      <c r="K5651" s="741"/>
      <c r="L5651" s="75"/>
      <c r="M5651" s="75"/>
      <c r="N5651" s="75"/>
      <c r="O5651" s="75"/>
      <c r="P5651" s="75"/>
      <c r="Q5651" s="128" t="s">
        <v>110</v>
      </c>
      <c r="R5651" s="299">
        <v>0</v>
      </c>
      <c r="S5651" s="300">
        <v>0</v>
      </c>
      <c r="T5651" s="300">
        <v>0</v>
      </c>
      <c r="U5651" s="300">
        <v>0</v>
      </c>
      <c r="V5651" s="300">
        <v>0</v>
      </c>
      <c r="W5651" s="301">
        <v>0</v>
      </c>
      <c r="X5651" s="300">
        <v>0</v>
      </c>
      <c r="Y5651" s="300">
        <v>0</v>
      </c>
      <c r="Z5651" s="300">
        <v>0</v>
      </c>
      <c r="AA5651" s="300">
        <v>0</v>
      </c>
      <c r="AB5651" s="302">
        <v>0</v>
      </c>
      <c r="AC5651" s="302">
        <v>0</v>
      </c>
      <c r="AD5651" s="302">
        <v>0</v>
      </c>
      <c r="AE5651" s="302">
        <v>0</v>
      </c>
      <c r="AF5651" s="302">
        <v>0</v>
      </c>
      <c r="AG5651" s="302">
        <v>0</v>
      </c>
      <c r="AH5651" s="348">
        <v>0</v>
      </c>
      <c r="AI5651" s="348">
        <v>0</v>
      </c>
      <c r="AK5651" s="199"/>
      <c r="AM5651" s="11"/>
      <c r="AN5651" s="15"/>
      <c r="AO5651" s="11"/>
      <c r="AP5651" s="11"/>
    </row>
    <row r="5652" spans="3:42" outlineLevel="2" x14ac:dyDescent="0.2">
      <c r="C5652" s="119" t="s">
        <v>152</v>
      </c>
      <c r="D5652" s="119" t="s">
        <v>152</v>
      </c>
      <c r="F5652" s="767" t="s">
        <v>188</v>
      </c>
      <c r="H5652" s="797" t="s">
        <v>11</v>
      </c>
      <c r="I5652" s="797" t="s">
        <v>612</v>
      </c>
      <c r="K5652" s="164"/>
      <c r="Q5652" s="135" t="s">
        <v>110</v>
      </c>
      <c r="R5652" s="314">
        <v>0</v>
      </c>
      <c r="S5652" s="315">
        <v>0</v>
      </c>
      <c r="T5652" s="315">
        <v>0</v>
      </c>
      <c r="U5652" s="315">
        <v>0</v>
      </c>
      <c r="V5652" s="315">
        <v>0</v>
      </c>
      <c r="W5652" s="316">
        <v>0</v>
      </c>
      <c r="X5652" s="315">
        <v>0</v>
      </c>
      <c r="Y5652" s="315">
        <v>0</v>
      </c>
      <c r="Z5652" s="315">
        <v>0</v>
      </c>
      <c r="AA5652" s="315">
        <v>0</v>
      </c>
      <c r="AB5652" s="5">
        <v>0</v>
      </c>
      <c r="AC5652" s="5">
        <v>0</v>
      </c>
      <c r="AD5652" s="5">
        <v>0</v>
      </c>
      <c r="AE5652" s="5">
        <v>0</v>
      </c>
      <c r="AF5652" s="5">
        <v>0</v>
      </c>
      <c r="AG5652" s="5">
        <v>0</v>
      </c>
      <c r="AH5652" s="350">
        <v>0</v>
      </c>
      <c r="AI5652" s="350">
        <v>0</v>
      </c>
      <c r="AK5652" s="199"/>
      <c r="AM5652" s="11"/>
      <c r="AN5652" s="15"/>
      <c r="AO5652" s="11"/>
      <c r="AP5652" s="11"/>
    </row>
    <row r="5653" spans="3:42" outlineLevel="2" x14ac:dyDescent="0.2">
      <c r="C5653" s="119" t="s">
        <v>152</v>
      </c>
      <c r="D5653" s="119" t="s">
        <v>152</v>
      </c>
      <c r="F5653" s="767" t="s">
        <v>613</v>
      </c>
      <c r="H5653" s="797" t="s">
        <v>11</v>
      </c>
      <c r="I5653" s="234" t="s">
        <v>614</v>
      </c>
      <c r="K5653" s="164"/>
      <c r="Q5653" s="135" t="s">
        <v>110</v>
      </c>
      <c r="R5653" s="314">
        <v>0</v>
      </c>
      <c r="S5653" s="315">
        <v>0</v>
      </c>
      <c r="T5653" s="315">
        <v>0</v>
      </c>
      <c r="U5653" s="315">
        <v>0</v>
      </c>
      <c r="V5653" s="315">
        <v>0</v>
      </c>
      <c r="W5653" s="316">
        <v>0</v>
      </c>
      <c r="X5653" s="315">
        <v>0</v>
      </c>
      <c r="Y5653" s="315">
        <v>0</v>
      </c>
      <c r="Z5653" s="315">
        <v>0</v>
      </c>
      <c r="AA5653" s="315">
        <v>0</v>
      </c>
      <c r="AB5653" s="5">
        <v>0</v>
      </c>
      <c r="AC5653" s="5">
        <v>0</v>
      </c>
      <c r="AD5653" s="5">
        <v>0</v>
      </c>
      <c r="AE5653" s="5">
        <v>0</v>
      </c>
      <c r="AF5653" s="5">
        <v>0</v>
      </c>
      <c r="AG5653" s="5">
        <v>0</v>
      </c>
      <c r="AH5653" s="350">
        <v>0</v>
      </c>
      <c r="AI5653" s="350">
        <v>0</v>
      </c>
      <c r="AK5653" s="199"/>
      <c r="AM5653" s="11"/>
      <c r="AN5653" s="15"/>
      <c r="AO5653" s="11"/>
      <c r="AP5653" s="11"/>
    </row>
    <row r="5654" spans="3:42" outlineLevel="2" x14ac:dyDescent="0.2">
      <c r="C5654" s="119" t="s">
        <v>152</v>
      </c>
      <c r="D5654" s="119" t="s">
        <v>152</v>
      </c>
      <c r="F5654" s="783" t="s">
        <v>57</v>
      </c>
      <c r="G5654" s="83"/>
      <c r="H5654" s="798" t="s">
        <v>11</v>
      </c>
      <c r="I5654" s="799"/>
      <c r="J5654" s="83"/>
      <c r="K5654" s="736"/>
      <c r="L5654" s="83"/>
      <c r="M5654" s="83"/>
      <c r="N5654" s="83"/>
      <c r="O5654" s="83"/>
      <c r="P5654" s="83"/>
      <c r="Q5654" s="143" t="s">
        <v>110</v>
      </c>
      <c r="R5654" s="304">
        <v>0</v>
      </c>
      <c r="S5654" s="305">
        <v>0</v>
      </c>
      <c r="T5654" s="305">
        <v>0</v>
      </c>
      <c r="U5654" s="305">
        <v>0</v>
      </c>
      <c r="V5654" s="305">
        <v>0</v>
      </c>
      <c r="W5654" s="306">
        <v>0</v>
      </c>
      <c r="X5654" s="305">
        <v>0</v>
      </c>
      <c r="Y5654" s="305">
        <v>0</v>
      </c>
      <c r="Z5654" s="305">
        <v>0</v>
      </c>
      <c r="AA5654" s="305">
        <v>0</v>
      </c>
      <c r="AB5654" s="307">
        <v>0</v>
      </c>
      <c r="AC5654" s="307">
        <v>0</v>
      </c>
      <c r="AD5654" s="307">
        <v>0</v>
      </c>
      <c r="AE5654" s="307">
        <v>0</v>
      </c>
      <c r="AF5654" s="307">
        <v>0</v>
      </c>
      <c r="AG5654" s="307">
        <v>0</v>
      </c>
      <c r="AH5654" s="362">
        <v>0</v>
      </c>
      <c r="AI5654" s="362">
        <v>0</v>
      </c>
      <c r="AK5654" s="199"/>
      <c r="AM5654" s="11"/>
      <c r="AN5654" s="15"/>
      <c r="AO5654" s="11"/>
      <c r="AP5654" s="11"/>
    </row>
    <row r="5655" spans="3:42" outlineLevel="2" x14ac:dyDescent="0.2">
      <c r="C5655" s="119" t="s">
        <v>152</v>
      </c>
      <c r="D5655" s="119" t="s">
        <v>152</v>
      </c>
      <c r="F5655" s="12"/>
      <c r="H5655" s="234"/>
      <c r="K5655" s="164"/>
      <c r="Q5655" s="16"/>
      <c r="R5655" s="800">
        <v>0</v>
      </c>
      <c r="S5655" s="800">
        <v>0</v>
      </c>
      <c r="T5655" s="800">
        <v>0</v>
      </c>
      <c r="U5655" s="800">
        <v>0</v>
      </c>
      <c r="V5655" s="800">
        <v>0</v>
      </c>
      <c r="W5655" s="800">
        <v>0</v>
      </c>
      <c r="X5655" s="800">
        <v>0</v>
      </c>
      <c r="Y5655" s="800">
        <v>0</v>
      </c>
      <c r="Z5655" s="800">
        <v>0</v>
      </c>
      <c r="AA5655" s="800">
        <v>0</v>
      </c>
      <c r="AB5655" s="800">
        <v>0</v>
      </c>
      <c r="AC5655" s="800">
        <v>0</v>
      </c>
      <c r="AD5655" s="800">
        <v>0</v>
      </c>
      <c r="AE5655" s="800">
        <v>0</v>
      </c>
      <c r="AF5655" s="800">
        <v>0</v>
      </c>
      <c r="AG5655" s="800">
        <v>0</v>
      </c>
      <c r="AH5655" s="800">
        <v>0</v>
      </c>
      <c r="AI5655" s="800">
        <v>0</v>
      </c>
      <c r="AK5655" s="199"/>
      <c r="AM5655" s="11"/>
      <c r="AN5655" s="15"/>
      <c r="AO5655" s="11"/>
      <c r="AP5655" s="11"/>
    </row>
    <row r="5656" spans="3:42" outlineLevel="2" x14ac:dyDescent="0.2">
      <c r="C5656" s="119" t="s">
        <v>152</v>
      </c>
      <c r="D5656" s="119" t="s">
        <v>152</v>
      </c>
      <c r="F5656" s="794" t="s">
        <v>615</v>
      </c>
      <c r="AK5656" s="199"/>
      <c r="AM5656" s="11"/>
      <c r="AN5656" s="15"/>
      <c r="AO5656" s="11"/>
      <c r="AP5656" s="11"/>
    </row>
    <row r="5657" spans="3:42" outlineLevel="2" x14ac:dyDescent="0.2">
      <c r="C5657" s="119" t="s">
        <v>152</v>
      </c>
      <c r="D5657" s="119" t="s">
        <v>152</v>
      </c>
      <c r="F5657" s="761" t="s">
        <v>48</v>
      </c>
      <c r="G5657" s="75"/>
      <c r="H5657" s="796" t="s">
        <v>11</v>
      </c>
      <c r="I5657" s="801"/>
      <c r="J5657" s="75"/>
      <c r="K5657" s="741"/>
      <c r="L5657" s="75"/>
      <c r="M5657" s="75"/>
      <c r="N5657" s="75"/>
      <c r="O5657" s="75"/>
      <c r="P5657" s="75"/>
      <c r="Q5657" s="128" t="s">
        <v>110</v>
      </c>
      <c r="R5657" s="299">
        <v>0</v>
      </c>
      <c r="S5657" s="300">
        <v>0</v>
      </c>
      <c r="T5657" s="300">
        <v>0</v>
      </c>
      <c r="U5657" s="300">
        <v>0</v>
      </c>
      <c r="V5657" s="300">
        <v>0</v>
      </c>
      <c r="W5657" s="301">
        <v>0</v>
      </c>
      <c r="X5657" s="300">
        <v>0</v>
      </c>
      <c r="Y5657" s="300">
        <v>0</v>
      </c>
      <c r="Z5657" s="300">
        <v>0</v>
      </c>
      <c r="AA5657" s="300">
        <v>0</v>
      </c>
      <c r="AB5657" s="302">
        <v>0</v>
      </c>
      <c r="AC5657" s="302">
        <v>0</v>
      </c>
      <c r="AD5657" s="302">
        <v>0</v>
      </c>
      <c r="AE5657" s="302">
        <v>0</v>
      </c>
      <c r="AF5657" s="302">
        <v>0</v>
      </c>
      <c r="AG5657" s="302">
        <v>0</v>
      </c>
      <c r="AH5657" s="348">
        <v>0</v>
      </c>
      <c r="AI5657" s="348">
        <v>0</v>
      </c>
      <c r="AK5657" s="199"/>
      <c r="AM5657" s="11"/>
      <c r="AN5657" s="15"/>
      <c r="AO5657" s="11"/>
      <c r="AP5657" s="11"/>
    </row>
    <row r="5658" spans="3:42" outlineLevel="2" x14ac:dyDescent="0.2">
      <c r="C5658" s="119" t="s">
        <v>152</v>
      </c>
      <c r="D5658" s="119" t="s">
        <v>152</v>
      </c>
      <c r="F5658" s="767" t="s">
        <v>55</v>
      </c>
      <c r="H5658" s="797" t="s">
        <v>11</v>
      </c>
      <c r="K5658" s="164"/>
      <c r="Q5658" s="135" t="s">
        <v>110</v>
      </c>
      <c r="R5658" s="314">
        <v>0</v>
      </c>
      <c r="S5658" s="315">
        <v>0</v>
      </c>
      <c r="T5658" s="315">
        <v>0</v>
      </c>
      <c r="U5658" s="315">
        <v>0</v>
      </c>
      <c r="V5658" s="315">
        <v>0</v>
      </c>
      <c r="W5658" s="316">
        <v>0</v>
      </c>
      <c r="X5658" s="315">
        <v>0</v>
      </c>
      <c r="Y5658" s="315">
        <v>0</v>
      </c>
      <c r="Z5658" s="315">
        <v>0</v>
      </c>
      <c r="AA5658" s="315">
        <v>0</v>
      </c>
      <c r="AB5658" s="5">
        <v>0</v>
      </c>
      <c r="AC5658" s="5">
        <v>0</v>
      </c>
      <c r="AD5658" s="5">
        <v>0</v>
      </c>
      <c r="AE5658" s="5">
        <v>0</v>
      </c>
      <c r="AF5658" s="5">
        <v>0</v>
      </c>
      <c r="AG5658" s="5">
        <v>0</v>
      </c>
      <c r="AH5658" s="350">
        <v>0</v>
      </c>
      <c r="AI5658" s="350">
        <v>0</v>
      </c>
      <c r="AK5658" s="199"/>
      <c r="AM5658" s="11"/>
      <c r="AN5658" s="15"/>
      <c r="AO5658" s="11"/>
      <c r="AP5658" s="11"/>
    </row>
    <row r="5659" spans="3:42" outlineLevel="2" x14ac:dyDescent="0.2">
      <c r="C5659" s="119" t="s">
        <v>152</v>
      </c>
      <c r="D5659" s="119" t="s">
        <v>152</v>
      </c>
      <c r="F5659" s="783" t="s">
        <v>57</v>
      </c>
      <c r="G5659" s="83"/>
      <c r="H5659" s="798" t="s">
        <v>11</v>
      </c>
      <c r="I5659" s="799"/>
      <c r="J5659" s="83"/>
      <c r="K5659" s="736"/>
      <c r="L5659" s="83"/>
      <c r="M5659" s="83"/>
      <c r="N5659" s="83"/>
      <c r="O5659" s="83"/>
      <c r="P5659" s="83"/>
      <c r="Q5659" s="143" t="s">
        <v>110</v>
      </c>
      <c r="R5659" s="304">
        <v>0</v>
      </c>
      <c r="S5659" s="305">
        <v>0</v>
      </c>
      <c r="T5659" s="305">
        <v>0</v>
      </c>
      <c r="U5659" s="305">
        <v>0</v>
      </c>
      <c r="V5659" s="305">
        <v>0</v>
      </c>
      <c r="W5659" s="306">
        <v>0</v>
      </c>
      <c r="X5659" s="305">
        <v>0</v>
      </c>
      <c r="Y5659" s="305">
        <v>0</v>
      </c>
      <c r="Z5659" s="305">
        <v>0</v>
      </c>
      <c r="AA5659" s="305">
        <v>0</v>
      </c>
      <c r="AB5659" s="307">
        <v>0</v>
      </c>
      <c r="AC5659" s="307">
        <v>0</v>
      </c>
      <c r="AD5659" s="307">
        <v>0</v>
      </c>
      <c r="AE5659" s="307">
        <v>0</v>
      </c>
      <c r="AF5659" s="307">
        <v>0</v>
      </c>
      <c r="AG5659" s="307">
        <v>0</v>
      </c>
      <c r="AH5659" s="362">
        <v>0</v>
      </c>
      <c r="AI5659" s="362">
        <v>0</v>
      </c>
      <c r="AK5659" s="199"/>
      <c r="AM5659" s="11"/>
      <c r="AN5659" s="15"/>
      <c r="AO5659" s="11"/>
      <c r="AP5659" s="11"/>
    </row>
    <row r="5660" spans="3:42" outlineLevel="2" x14ac:dyDescent="0.2">
      <c r="C5660" s="119" t="s">
        <v>152</v>
      </c>
      <c r="D5660" s="119" t="s">
        <v>152</v>
      </c>
      <c r="F5660" s="12"/>
      <c r="H5660" s="164"/>
      <c r="K5660" s="164"/>
      <c r="Q5660" s="16"/>
      <c r="R5660" s="800">
        <v>0</v>
      </c>
      <c r="S5660" s="800">
        <v>0</v>
      </c>
      <c r="T5660" s="800">
        <v>0</v>
      </c>
      <c r="U5660" s="800">
        <v>0</v>
      </c>
      <c r="V5660" s="800">
        <v>0</v>
      </c>
      <c r="W5660" s="800">
        <v>0</v>
      </c>
      <c r="X5660" s="800">
        <v>0</v>
      </c>
      <c r="Y5660" s="800">
        <v>0</v>
      </c>
      <c r="Z5660" s="800">
        <v>0</v>
      </c>
      <c r="AA5660" s="800">
        <v>0</v>
      </c>
      <c r="AB5660" s="800">
        <v>0</v>
      </c>
      <c r="AC5660" s="800">
        <v>0</v>
      </c>
      <c r="AD5660" s="800">
        <v>0</v>
      </c>
      <c r="AE5660" s="800">
        <v>0</v>
      </c>
      <c r="AF5660" s="800">
        <v>0</v>
      </c>
      <c r="AG5660" s="800">
        <v>0</v>
      </c>
      <c r="AH5660" s="800">
        <v>0</v>
      </c>
      <c r="AI5660" s="800">
        <v>0</v>
      </c>
      <c r="AK5660" s="199"/>
      <c r="AM5660" s="11"/>
      <c r="AN5660" s="15"/>
      <c r="AO5660" s="11"/>
      <c r="AP5660" s="11"/>
    </row>
    <row r="5661" spans="3:42" outlineLevel="2" x14ac:dyDescent="0.2">
      <c r="C5661" s="119" t="s">
        <v>152</v>
      </c>
      <c r="D5661" s="119" t="s">
        <v>152</v>
      </c>
      <c r="F5661" s="794" t="s">
        <v>69</v>
      </c>
      <c r="AK5661" s="199"/>
      <c r="AM5661" s="11"/>
      <c r="AN5661" s="15"/>
      <c r="AO5661" s="11"/>
      <c r="AP5661" s="11"/>
    </row>
    <row r="5662" spans="3:42" outlineLevel="2" x14ac:dyDescent="0.2">
      <c r="C5662" s="119" t="s">
        <v>152</v>
      </c>
      <c r="D5662" s="119" t="s">
        <v>152</v>
      </c>
      <c r="F5662" s="761" t="s">
        <v>9</v>
      </c>
      <c r="G5662" s="75"/>
      <c r="H5662" s="796" t="s">
        <v>11</v>
      </c>
      <c r="I5662" s="801"/>
      <c r="J5662" s="75"/>
      <c r="K5662" s="741"/>
      <c r="L5662" s="75"/>
      <c r="M5662" s="75"/>
      <c r="N5662" s="75"/>
      <c r="O5662" s="75"/>
      <c r="P5662" s="75"/>
      <c r="Q5662" s="128" t="s">
        <v>110</v>
      </c>
      <c r="R5662" s="299">
        <v>0</v>
      </c>
      <c r="S5662" s="300">
        <v>0</v>
      </c>
      <c r="T5662" s="300">
        <v>0</v>
      </c>
      <c r="U5662" s="300">
        <v>0</v>
      </c>
      <c r="V5662" s="300">
        <v>0</v>
      </c>
      <c r="W5662" s="301">
        <v>0</v>
      </c>
      <c r="X5662" s="300">
        <v>0</v>
      </c>
      <c r="Y5662" s="300">
        <v>0</v>
      </c>
      <c r="Z5662" s="300">
        <v>0</v>
      </c>
      <c r="AA5662" s="300">
        <v>0</v>
      </c>
      <c r="AB5662" s="302">
        <v>0</v>
      </c>
      <c r="AC5662" s="302">
        <v>0</v>
      </c>
      <c r="AD5662" s="302">
        <v>0</v>
      </c>
      <c r="AE5662" s="302">
        <v>0</v>
      </c>
      <c r="AF5662" s="302">
        <v>0</v>
      </c>
      <c r="AG5662" s="302">
        <v>0</v>
      </c>
      <c r="AH5662" s="348">
        <v>0</v>
      </c>
      <c r="AI5662" s="348">
        <v>0</v>
      </c>
      <c r="AK5662" s="199"/>
      <c r="AM5662" s="11"/>
      <c r="AN5662" s="15"/>
      <c r="AO5662" s="11"/>
      <c r="AP5662" s="11"/>
    </row>
    <row r="5663" spans="3:42" outlineLevel="2" x14ac:dyDescent="0.2">
      <c r="C5663" s="119" t="s">
        <v>152</v>
      </c>
      <c r="D5663" s="119" t="s">
        <v>152</v>
      </c>
      <c r="F5663" s="767" t="s">
        <v>14</v>
      </c>
      <c r="H5663" s="797" t="s">
        <v>11</v>
      </c>
      <c r="K5663" s="164"/>
      <c r="Q5663" s="135" t="s">
        <v>110</v>
      </c>
      <c r="R5663" s="314">
        <v>0</v>
      </c>
      <c r="S5663" s="315">
        <v>0</v>
      </c>
      <c r="T5663" s="315">
        <v>0</v>
      </c>
      <c r="U5663" s="315">
        <v>0</v>
      </c>
      <c r="V5663" s="315">
        <v>0</v>
      </c>
      <c r="W5663" s="316">
        <v>0</v>
      </c>
      <c r="X5663" s="315">
        <v>0</v>
      </c>
      <c r="Y5663" s="315">
        <v>0</v>
      </c>
      <c r="Z5663" s="315">
        <v>0</v>
      </c>
      <c r="AA5663" s="315">
        <v>0</v>
      </c>
      <c r="AB5663" s="5">
        <v>0</v>
      </c>
      <c r="AC5663" s="5">
        <v>0</v>
      </c>
      <c r="AD5663" s="5">
        <v>0</v>
      </c>
      <c r="AE5663" s="5">
        <v>0</v>
      </c>
      <c r="AF5663" s="5">
        <v>0</v>
      </c>
      <c r="AG5663" s="5">
        <v>0</v>
      </c>
      <c r="AH5663" s="350">
        <v>0</v>
      </c>
      <c r="AI5663" s="350">
        <v>0</v>
      </c>
      <c r="AK5663" s="199"/>
      <c r="AM5663" s="11"/>
      <c r="AN5663" s="15"/>
      <c r="AO5663" s="11"/>
      <c r="AP5663" s="11"/>
    </row>
    <row r="5664" spans="3:42" outlineLevel="2" x14ac:dyDescent="0.2">
      <c r="C5664" s="119" t="s">
        <v>152</v>
      </c>
      <c r="D5664" s="119" t="s">
        <v>152</v>
      </c>
      <c r="F5664" s="783" t="s">
        <v>16</v>
      </c>
      <c r="G5664" s="83"/>
      <c r="H5664" s="798" t="s">
        <v>11</v>
      </c>
      <c r="I5664" s="799"/>
      <c r="J5664" s="83"/>
      <c r="K5664" s="736"/>
      <c r="L5664" s="83"/>
      <c r="M5664" s="83"/>
      <c r="N5664" s="83"/>
      <c r="O5664" s="83"/>
      <c r="P5664" s="83"/>
      <c r="Q5664" s="143" t="s">
        <v>110</v>
      </c>
      <c r="R5664" s="304">
        <v>0</v>
      </c>
      <c r="S5664" s="305">
        <v>0</v>
      </c>
      <c r="T5664" s="305">
        <v>0</v>
      </c>
      <c r="U5664" s="305">
        <v>0</v>
      </c>
      <c r="V5664" s="305">
        <v>0</v>
      </c>
      <c r="W5664" s="306">
        <v>0</v>
      </c>
      <c r="X5664" s="305">
        <v>0</v>
      </c>
      <c r="Y5664" s="305">
        <v>0</v>
      </c>
      <c r="Z5664" s="305">
        <v>0</v>
      </c>
      <c r="AA5664" s="305">
        <v>0</v>
      </c>
      <c r="AB5664" s="307">
        <v>0</v>
      </c>
      <c r="AC5664" s="307">
        <v>0</v>
      </c>
      <c r="AD5664" s="307">
        <v>0</v>
      </c>
      <c r="AE5664" s="307">
        <v>0</v>
      </c>
      <c r="AF5664" s="307">
        <v>0</v>
      </c>
      <c r="AG5664" s="307">
        <v>0</v>
      </c>
      <c r="AH5664" s="362">
        <v>0</v>
      </c>
      <c r="AI5664" s="362">
        <v>0</v>
      </c>
      <c r="AK5664" s="199"/>
      <c r="AM5664" s="11"/>
      <c r="AN5664" s="15"/>
      <c r="AO5664" s="11"/>
      <c r="AP5664" s="11"/>
    </row>
    <row r="5665" spans="3:42" outlineLevel="2" x14ac:dyDescent="0.2">
      <c r="C5665" s="119" t="s">
        <v>152</v>
      </c>
      <c r="D5665" s="119" t="s">
        <v>152</v>
      </c>
      <c r="F5665" s="12"/>
      <c r="H5665" s="797"/>
      <c r="K5665" s="164"/>
      <c r="Q5665" s="16"/>
      <c r="R5665" s="800">
        <v>0</v>
      </c>
      <c r="S5665" s="800">
        <v>0</v>
      </c>
      <c r="T5665" s="800">
        <v>0</v>
      </c>
      <c r="U5665" s="800">
        <v>0</v>
      </c>
      <c r="V5665" s="800">
        <v>0</v>
      </c>
      <c r="W5665" s="800">
        <v>0</v>
      </c>
      <c r="X5665" s="800">
        <v>0</v>
      </c>
      <c r="Y5665" s="800">
        <v>0</v>
      </c>
      <c r="Z5665" s="800">
        <v>0</v>
      </c>
      <c r="AA5665" s="800">
        <v>0</v>
      </c>
      <c r="AB5665" s="800">
        <v>0</v>
      </c>
      <c r="AC5665" s="800">
        <v>0</v>
      </c>
      <c r="AD5665" s="800">
        <v>0</v>
      </c>
      <c r="AE5665" s="800">
        <v>0</v>
      </c>
      <c r="AF5665" s="800">
        <v>0</v>
      </c>
      <c r="AG5665" s="800">
        <v>0</v>
      </c>
      <c r="AH5665" s="800">
        <v>0</v>
      </c>
      <c r="AI5665" s="800">
        <v>0</v>
      </c>
      <c r="AK5665" s="199"/>
      <c r="AM5665" s="11"/>
      <c r="AN5665" s="15"/>
      <c r="AO5665" s="11"/>
      <c r="AP5665" s="11"/>
    </row>
    <row r="5666" spans="3:42" outlineLevel="2" x14ac:dyDescent="0.2">
      <c r="C5666" s="119" t="s">
        <v>152</v>
      </c>
      <c r="D5666" s="119" t="s">
        <v>152</v>
      </c>
      <c r="F5666" s="794" t="s">
        <v>616</v>
      </c>
      <c r="AK5666" s="199"/>
      <c r="AM5666" s="11"/>
      <c r="AN5666" s="15"/>
      <c r="AO5666" s="11"/>
      <c r="AP5666" s="11"/>
    </row>
    <row r="5667" spans="3:42" outlineLevel="2" x14ac:dyDescent="0.2">
      <c r="C5667" s="119" t="s">
        <v>152</v>
      </c>
      <c r="D5667" s="119" t="s">
        <v>152</v>
      </c>
      <c r="F5667" s="761" t="s">
        <v>48</v>
      </c>
      <c r="G5667" s="75"/>
      <c r="H5667" s="796" t="s">
        <v>11</v>
      </c>
      <c r="I5667" s="228" t="s">
        <v>617</v>
      </c>
      <c r="J5667" s="75"/>
      <c r="K5667" s="741"/>
      <c r="L5667" s="75"/>
      <c r="M5667" s="75"/>
      <c r="N5667" s="75"/>
      <c r="O5667" s="75"/>
      <c r="P5667" s="75"/>
      <c r="Q5667" s="128" t="s">
        <v>110</v>
      </c>
      <c r="R5667" s="299">
        <v>0</v>
      </c>
      <c r="S5667" s="300">
        <v>0</v>
      </c>
      <c r="T5667" s="300">
        <v>0</v>
      </c>
      <c r="U5667" s="300">
        <v>0</v>
      </c>
      <c r="V5667" s="300">
        <v>0</v>
      </c>
      <c r="W5667" s="301">
        <v>0</v>
      </c>
      <c r="X5667" s="300">
        <v>0</v>
      </c>
      <c r="Y5667" s="300">
        <v>0</v>
      </c>
      <c r="Z5667" s="300">
        <v>0</v>
      </c>
      <c r="AA5667" s="300">
        <v>0</v>
      </c>
      <c r="AB5667" s="302">
        <v>0</v>
      </c>
      <c r="AC5667" s="302">
        <v>0</v>
      </c>
      <c r="AD5667" s="302">
        <v>0</v>
      </c>
      <c r="AE5667" s="302">
        <v>0</v>
      </c>
      <c r="AF5667" s="302">
        <v>0</v>
      </c>
      <c r="AG5667" s="302">
        <v>0</v>
      </c>
      <c r="AH5667" s="348">
        <v>0</v>
      </c>
      <c r="AI5667" s="348">
        <v>0</v>
      </c>
      <c r="AK5667" s="199"/>
      <c r="AM5667" s="11"/>
      <c r="AN5667" s="15"/>
      <c r="AO5667" s="11"/>
      <c r="AP5667" s="11"/>
    </row>
    <row r="5668" spans="3:42" outlineLevel="2" x14ac:dyDescent="0.2">
      <c r="C5668" s="119" t="s">
        <v>152</v>
      </c>
      <c r="D5668" s="119" t="s">
        <v>152</v>
      </c>
      <c r="F5668" s="767" t="s">
        <v>55</v>
      </c>
      <c r="H5668" s="797" t="s">
        <v>11</v>
      </c>
      <c r="I5668" s="234" t="s">
        <v>617</v>
      </c>
      <c r="K5668" s="164"/>
      <c r="Q5668" s="135" t="s">
        <v>110</v>
      </c>
      <c r="R5668" s="314">
        <v>0</v>
      </c>
      <c r="S5668" s="315">
        <v>0</v>
      </c>
      <c r="T5668" s="315">
        <v>0</v>
      </c>
      <c r="U5668" s="315">
        <v>0</v>
      </c>
      <c r="V5668" s="315">
        <v>0</v>
      </c>
      <c r="W5668" s="316">
        <v>0</v>
      </c>
      <c r="X5668" s="315">
        <v>0</v>
      </c>
      <c r="Y5668" s="315">
        <v>0</v>
      </c>
      <c r="Z5668" s="315">
        <v>0</v>
      </c>
      <c r="AA5668" s="315">
        <v>0</v>
      </c>
      <c r="AB5668" s="5">
        <v>0</v>
      </c>
      <c r="AC5668" s="5">
        <v>0</v>
      </c>
      <c r="AD5668" s="5">
        <v>0</v>
      </c>
      <c r="AE5668" s="5">
        <v>0</v>
      </c>
      <c r="AF5668" s="5">
        <v>0</v>
      </c>
      <c r="AG5668" s="5">
        <v>0</v>
      </c>
      <c r="AH5668" s="350">
        <v>0</v>
      </c>
      <c r="AI5668" s="350">
        <v>0</v>
      </c>
      <c r="AK5668" s="199"/>
      <c r="AM5668" s="11"/>
      <c r="AN5668" s="15"/>
      <c r="AO5668" s="11"/>
      <c r="AP5668" s="11"/>
    </row>
    <row r="5669" spans="3:42" outlineLevel="2" x14ac:dyDescent="0.2">
      <c r="C5669" s="119" t="s">
        <v>152</v>
      </c>
      <c r="D5669" s="119" t="s">
        <v>152</v>
      </c>
      <c r="F5669" s="783" t="s">
        <v>57</v>
      </c>
      <c r="G5669" s="83"/>
      <c r="H5669" s="798" t="s">
        <v>11</v>
      </c>
      <c r="I5669" s="240" t="s">
        <v>617</v>
      </c>
      <c r="J5669" s="83"/>
      <c r="K5669" s="736"/>
      <c r="L5669" s="83"/>
      <c r="M5669" s="83"/>
      <c r="N5669" s="83"/>
      <c r="O5669" s="83"/>
      <c r="P5669" s="83"/>
      <c r="Q5669" s="143" t="s">
        <v>110</v>
      </c>
      <c r="R5669" s="304">
        <v>0</v>
      </c>
      <c r="S5669" s="305">
        <v>0</v>
      </c>
      <c r="T5669" s="305">
        <v>0</v>
      </c>
      <c r="U5669" s="305">
        <v>0</v>
      </c>
      <c r="V5669" s="305">
        <v>0</v>
      </c>
      <c r="W5669" s="306">
        <v>0</v>
      </c>
      <c r="X5669" s="305">
        <v>0</v>
      </c>
      <c r="Y5669" s="305">
        <v>0</v>
      </c>
      <c r="Z5669" s="305">
        <v>0</v>
      </c>
      <c r="AA5669" s="305">
        <v>0</v>
      </c>
      <c r="AB5669" s="307">
        <v>0</v>
      </c>
      <c r="AC5669" s="307">
        <v>0</v>
      </c>
      <c r="AD5669" s="307">
        <v>0</v>
      </c>
      <c r="AE5669" s="307">
        <v>0</v>
      </c>
      <c r="AF5669" s="307">
        <v>0</v>
      </c>
      <c r="AG5669" s="307">
        <v>0</v>
      </c>
      <c r="AH5669" s="362">
        <v>0</v>
      </c>
      <c r="AI5669" s="362">
        <v>0</v>
      </c>
      <c r="AK5669" s="199"/>
      <c r="AM5669" s="11"/>
      <c r="AN5669" s="15"/>
      <c r="AO5669" s="11"/>
      <c r="AP5669" s="11"/>
    </row>
    <row r="5670" spans="3:42" outlineLevel="2" x14ac:dyDescent="0.2">
      <c r="C5670" s="119" t="s">
        <v>152</v>
      </c>
      <c r="D5670" s="119" t="s">
        <v>152</v>
      </c>
      <c r="F5670" s="802" t="s">
        <v>626</v>
      </c>
      <c r="R5670" s="800">
        <v>0</v>
      </c>
      <c r="S5670" s="800">
        <v>0</v>
      </c>
      <c r="T5670" s="800">
        <v>0</v>
      </c>
      <c r="U5670" s="800">
        <v>0</v>
      </c>
      <c r="V5670" s="800">
        <v>0</v>
      </c>
      <c r="W5670" s="800">
        <v>0</v>
      </c>
      <c r="X5670" s="800">
        <v>0</v>
      </c>
      <c r="Y5670" s="800">
        <v>0</v>
      </c>
      <c r="Z5670" s="800">
        <v>0</v>
      </c>
      <c r="AA5670" s="800">
        <v>0</v>
      </c>
      <c r="AB5670" s="800">
        <v>0</v>
      </c>
      <c r="AC5670" s="800">
        <v>0</v>
      </c>
      <c r="AD5670" s="800">
        <v>0</v>
      </c>
      <c r="AE5670" s="800">
        <v>0</v>
      </c>
      <c r="AF5670" s="800">
        <v>0</v>
      </c>
      <c r="AG5670" s="800">
        <v>0</v>
      </c>
      <c r="AH5670" s="800">
        <v>0</v>
      </c>
      <c r="AI5670" s="800">
        <v>0</v>
      </c>
      <c r="AK5670" s="199"/>
      <c r="AM5670" s="11"/>
      <c r="AN5670" s="15"/>
      <c r="AO5670" s="11"/>
      <c r="AP5670" s="11"/>
    </row>
    <row r="5671" spans="3:42" outlineLevel="2" x14ac:dyDescent="0.2">
      <c r="C5671" s="119" t="s">
        <v>152</v>
      </c>
      <c r="D5671" s="119" t="s">
        <v>152</v>
      </c>
      <c r="R5671" s="5"/>
      <c r="S5671" s="5"/>
      <c r="T5671" s="5"/>
      <c r="U5671" s="5"/>
      <c r="V5671" s="5"/>
      <c r="W5671" s="5"/>
      <c r="X5671" s="5"/>
      <c r="Y5671" s="5"/>
      <c r="AK5671" s="199"/>
      <c r="AM5671" s="11"/>
      <c r="AN5671" s="15"/>
      <c r="AO5671" s="11"/>
      <c r="AP5671" s="11"/>
    </row>
    <row r="5672" spans="3:42" outlineLevel="2" x14ac:dyDescent="0.2">
      <c r="C5672" s="119" t="s">
        <v>152</v>
      </c>
      <c r="D5672" s="119" t="s">
        <v>152</v>
      </c>
      <c r="F5672" s="789" t="s">
        <v>627</v>
      </c>
      <c r="G5672" s="790"/>
      <c r="H5672" s="803"/>
      <c r="I5672" s="790"/>
      <c r="J5672" s="790"/>
      <c r="K5672" s="792"/>
      <c r="L5672" s="789"/>
      <c r="M5672" s="789"/>
      <c r="N5672" s="789"/>
      <c r="O5672" s="789"/>
      <c r="P5672" s="789"/>
      <c r="Q5672" s="792"/>
      <c r="R5672" s="793"/>
      <c r="S5672" s="793"/>
      <c r="T5672" s="793"/>
      <c r="U5672" s="793"/>
      <c r="V5672" s="793"/>
      <c r="W5672" s="793"/>
      <c r="X5672" s="793"/>
      <c r="Y5672" s="793"/>
      <c r="Z5672" s="793"/>
      <c r="AA5672" s="793"/>
      <c r="AB5672" s="793"/>
      <c r="AC5672" s="793"/>
      <c r="AD5672" s="793"/>
      <c r="AE5672" s="793"/>
      <c r="AF5672" s="793"/>
      <c r="AG5672" s="793"/>
      <c r="AH5672" s="789"/>
      <c r="AI5672" s="789"/>
      <c r="AK5672" s="199"/>
      <c r="AM5672" s="11"/>
      <c r="AN5672" s="15"/>
      <c r="AO5672" s="11"/>
      <c r="AP5672" s="11"/>
    </row>
    <row r="5673" spans="3:42" outlineLevel="2" x14ac:dyDescent="0.2">
      <c r="C5673" s="119" t="s">
        <v>152</v>
      </c>
      <c r="D5673" s="119" t="s">
        <v>152</v>
      </c>
      <c r="F5673" t="s">
        <v>620</v>
      </c>
      <c r="AK5673" s="199"/>
      <c r="AM5673" s="11"/>
      <c r="AN5673" s="15"/>
      <c r="AO5673" s="11"/>
      <c r="AP5673" s="11"/>
    </row>
    <row r="5674" spans="3:42" outlineLevel="2" x14ac:dyDescent="0.2">
      <c r="C5674" s="119" t="s">
        <v>152</v>
      </c>
      <c r="D5674" s="119" t="s">
        <v>152</v>
      </c>
      <c r="F5674" s="761" t="s">
        <v>48</v>
      </c>
      <c r="G5674" s="75"/>
      <c r="H5674" s="796" t="s">
        <v>628</v>
      </c>
      <c r="I5674" s="801"/>
      <c r="J5674" s="75"/>
      <c r="K5674" s="741"/>
      <c r="L5674" s="75"/>
      <c r="M5674" s="75"/>
      <c r="N5674" s="75"/>
      <c r="O5674" s="75"/>
      <c r="P5674" s="75"/>
      <c r="Q5674" s="128" t="s">
        <v>536</v>
      </c>
      <c r="R5674" s="804">
        <v>0</v>
      </c>
      <c r="S5674" s="805">
        <v>0</v>
      </c>
      <c r="T5674" s="805">
        <v>0</v>
      </c>
      <c r="U5674" s="805">
        <v>0</v>
      </c>
      <c r="V5674" s="805">
        <v>0</v>
      </c>
      <c r="W5674" s="806">
        <v>0</v>
      </c>
      <c r="X5674" s="805">
        <v>0</v>
      </c>
      <c r="Y5674" s="805">
        <v>0</v>
      </c>
      <c r="Z5674" s="805">
        <v>0</v>
      </c>
      <c r="AA5674" s="805">
        <v>0</v>
      </c>
      <c r="AB5674" s="805">
        <v>0</v>
      </c>
      <c r="AC5674" s="805">
        <v>0</v>
      </c>
      <c r="AD5674" s="805">
        <v>0</v>
      </c>
      <c r="AE5674" s="805">
        <v>0</v>
      </c>
      <c r="AF5674" s="805">
        <v>0</v>
      </c>
      <c r="AG5674" s="805">
        <v>0</v>
      </c>
      <c r="AH5674" s="808">
        <v>0</v>
      </c>
      <c r="AI5674" s="808">
        <v>0</v>
      </c>
      <c r="AK5674" s="199"/>
      <c r="AM5674" s="11"/>
      <c r="AN5674" s="15"/>
      <c r="AO5674" s="11"/>
      <c r="AP5674" s="11"/>
    </row>
    <row r="5675" spans="3:42" outlineLevel="2" x14ac:dyDescent="0.2">
      <c r="C5675" s="119" t="s">
        <v>152</v>
      </c>
      <c r="D5675" s="119" t="s">
        <v>152</v>
      </c>
      <c r="F5675" s="767" t="s">
        <v>55</v>
      </c>
      <c r="H5675" s="797" t="s">
        <v>628</v>
      </c>
      <c r="K5675" s="164"/>
      <c r="Q5675" s="135" t="s">
        <v>536</v>
      </c>
      <c r="R5675" s="809">
        <v>0</v>
      </c>
      <c r="S5675" s="810">
        <v>0</v>
      </c>
      <c r="T5675" s="810">
        <v>0</v>
      </c>
      <c r="U5675" s="810">
        <v>0</v>
      </c>
      <c r="V5675" s="810">
        <v>0</v>
      </c>
      <c r="W5675" s="811">
        <v>0</v>
      </c>
      <c r="X5675" s="810">
        <v>0</v>
      </c>
      <c r="Y5675" s="810">
        <v>0</v>
      </c>
      <c r="Z5675" s="810">
        <v>0</v>
      </c>
      <c r="AA5675" s="810">
        <v>0</v>
      </c>
      <c r="AB5675" s="810">
        <v>0</v>
      </c>
      <c r="AC5675" s="810">
        <v>0</v>
      </c>
      <c r="AD5675" s="810">
        <v>0</v>
      </c>
      <c r="AE5675" s="810">
        <v>0</v>
      </c>
      <c r="AF5675" s="810">
        <v>0</v>
      </c>
      <c r="AG5675" s="810">
        <v>0</v>
      </c>
      <c r="AH5675" s="812">
        <v>0</v>
      </c>
      <c r="AI5675" s="812">
        <v>0</v>
      </c>
      <c r="AK5675" s="199"/>
      <c r="AM5675" s="11"/>
      <c r="AN5675" s="15"/>
      <c r="AO5675" s="11"/>
      <c r="AP5675" s="11"/>
    </row>
    <row r="5676" spans="3:42" outlineLevel="2" x14ac:dyDescent="0.2">
      <c r="C5676" s="119" t="s">
        <v>152</v>
      </c>
      <c r="D5676" s="119" t="s">
        <v>152</v>
      </c>
      <c r="F5676" s="783" t="s">
        <v>57</v>
      </c>
      <c r="G5676" s="83"/>
      <c r="H5676" s="798" t="s">
        <v>628</v>
      </c>
      <c r="I5676" s="799"/>
      <c r="J5676" s="83"/>
      <c r="K5676" s="736"/>
      <c r="L5676" s="83"/>
      <c r="M5676" s="83"/>
      <c r="N5676" s="83"/>
      <c r="O5676" s="83"/>
      <c r="P5676" s="83"/>
      <c r="Q5676" s="143" t="s">
        <v>536</v>
      </c>
      <c r="R5676" s="813">
        <v>0</v>
      </c>
      <c r="S5676" s="814">
        <v>0</v>
      </c>
      <c r="T5676" s="814">
        <v>0</v>
      </c>
      <c r="U5676" s="814">
        <v>0</v>
      </c>
      <c r="V5676" s="814">
        <v>0</v>
      </c>
      <c r="W5676" s="815">
        <v>0</v>
      </c>
      <c r="X5676" s="814">
        <v>0</v>
      </c>
      <c r="Y5676" s="814">
        <v>0</v>
      </c>
      <c r="Z5676" s="814">
        <v>0</v>
      </c>
      <c r="AA5676" s="814">
        <v>0</v>
      </c>
      <c r="AB5676" s="814">
        <v>0</v>
      </c>
      <c r="AC5676" s="814">
        <v>0</v>
      </c>
      <c r="AD5676" s="814">
        <v>0</v>
      </c>
      <c r="AE5676" s="814">
        <v>0</v>
      </c>
      <c r="AF5676" s="814">
        <v>0</v>
      </c>
      <c r="AG5676" s="814">
        <v>0</v>
      </c>
      <c r="AH5676" s="816">
        <v>0</v>
      </c>
      <c r="AI5676" s="816">
        <v>0</v>
      </c>
      <c r="AK5676" s="199"/>
      <c r="AM5676" s="11"/>
      <c r="AN5676" s="15"/>
      <c r="AO5676" s="11"/>
      <c r="AP5676" s="11"/>
    </row>
    <row r="5677" spans="3:42" outlineLevel="2" x14ac:dyDescent="0.2">
      <c r="C5677" s="119" t="s">
        <v>152</v>
      </c>
      <c r="D5677" s="119" t="s">
        <v>152</v>
      </c>
      <c r="AK5677" s="199"/>
      <c r="AM5677" s="11"/>
      <c r="AN5677" s="15"/>
      <c r="AO5677" s="11"/>
      <c r="AP5677" s="11"/>
    </row>
    <row r="5678" spans="3:42" outlineLevel="1" x14ac:dyDescent="0.2">
      <c r="C5678" s="119" t="s">
        <v>152</v>
      </c>
      <c r="D5678" s="119" t="s">
        <v>152</v>
      </c>
      <c r="F5678" s="121" t="s">
        <v>629</v>
      </c>
      <c r="G5678" s="756"/>
      <c r="H5678" s="757"/>
      <c r="I5678" s="788"/>
      <c r="J5678" s="756"/>
      <c r="K5678" s="758"/>
      <c r="L5678" s="759"/>
      <c r="M5678" s="759"/>
      <c r="N5678" s="759"/>
      <c r="O5678" s="759"/>
      <c r="P5678" s="759"/>
      <c r="Q5678" s="758"/>
      <c r="R5678" s="760"/>
      <c r="S5678" s="760"/>
      <c r="T5678" s="760"/>
      <c r="U5678" s="760"/>
      <c r="V5678" s="760"/>
      <c r="W5678" s="760"/>
      <c r="X5678" s="760"/>
      <c r="Y5678" s="760"/>
      <c r="Z5678" s="760"/>
      <c r="AA5678" s="760"/>
      <c r="AB5678" s="760"/>
      <c r="AC5678" s="760"/>
      <c r="AD5678" s="760"/>
      <c r="AE5678" s="760"/>
      <c r="AF5678" s="760"/>
      <c r="AG5678" s="760"/>
      <c r="AH5678" s="759"/>
      <c r="AI5678" s="759"/>
      <c r="AK5678" s="199"/>
      <c r="AM5678" s="11"/>
      <c r="AN5678" s="15"/>
      <c r="AO5678" s="11"/>
      <c r="AP5678" s="11"/>
    </row>
    <row r="5679" spans="3:42" outlineLevel="2" x14ac:dyDescent="0.2">
      <c r="C5679" s="119" t="s">
        <v>152</v>
      </c>
      <c r="D5679" s="119" t="s">
        <v>152</v>
      </c>
      <c r="F5679" s="789" t="s">
        <v>630</v>
      </c>
      <c r="G5679" s="790"/>
      <c r="H5679" s="803"/>
      <c r="I5679" s="791"/>
      <c r="J5679" s="790"/>
      <c r="K5679" s="792"/>
      <c r="L5679" s="789"/>
      <c r="M5679" s="789"/>
      <c r="N5679" s="789"/>
      <c r="O5679" s="789"/>
      <c r="P5679" s="789"/>
      <c r="Q5679" s="792"/>
      <c r="R5679" s="793"/>
      <c r="S5679" s="793"/>
      <c r="T5679" s="793"/>
      <c r="U5679" s="793"/>
      <c r="V5679" s="793"/>
      <c r="W5679" s="793"/>
      <c r="X5679" s="793"/>
      <c r="Y5679" s="793"/>
      <c r="Z5679" s="793"/>
      <c r="AA5679" s="793"/>
      <c r="AB5679" s="793"/>
      <c r="AC5679" s="793"/>
      <c r="AD5679" s="793"/>
      <c r="AE5679" s="793"/>
      <c r="AF5679" s="793"/>
      <c r="AG5679" s="793"/>
      <c r="AH5679" s="789"/>
      <c r="AI5679" s="789"/>
      <c r="AK5679" s="199"/>
      <c r="AM5679" s="11"/>
      <c r="AN5679" s="15"/>
      <c r="AO5679" s="11"/>
      <c r="AP5679" s="11"/>
    </row>
    <row r="5680" spans="3:42" outlineLevel="2" x14ac:dyDescent="0.2">
      <c r="C5680" s="119" t="s">
        <v>152</v>
      </c>
      <c r="D5680" s="119" t="s">
        <v>152</v>
      </c>
      <c r="F5680" s="794" t="s">
        <v>610</v>
      </c>
      <c r="H5680" s="795"/>
      <c r="AK5680" s="199"/>
      <c r="AM5680" s="11"/>
      <c r="AN5680" s="15"/>
      <c r="AO5680" s="11"/>
      <c r="AP5680" s="11"/>
    </row>
    <row r="5681" spans="3:42" outlineLevel="2" x14ac:dyDescent="0.2">
      <c r="C5681" s="119" t="s">
        <v>152</v>
      </c>
      <c r="D5681" s="119" t="s">
        <v>152</v>
      </c>
      <c r="F5681" s="761" t="s">
        <v>62</v>
      </c>
      <c r="G5681" s="75"/>
      <c r="H5681" s="796" t="s">
        <v>580</v>
      </c>
      <c r="I5681" s="796" t="s">
        <v>611</v>
      </c>
      <c r="J5681" s="75"/>
      <c r="K5681" s="741"/>
      <c r="L5681" s="75"/>
      <c r="M5681" s="75"/>
      <c r="N5681" s="75"/>
      <c r="O5681" s="75"/>
      <c r="P5681" s="75"/>
      <c r="Q5681" s="128" t="s">
        <v>110</v>
      </c>
      <c r="R5681" s="299">
        <v>0</v>
      </c>
      <c r="S5681" s="300">
        <v>0</v>
      </c>
      <c r="T5681" s="300">
        <v>0</v>
      </c>
      <c r="U5681" s="300">
        <v>0</v>
      </c>
      <c r="V5681" s="300">
        <v>0</v>
      </c>
      <c r="W5681" s="301">
        <v>0</v>
      </c>
      <c r="X5681" s="300">
        <v>0</v>
      </c>
      <c r="Y5681" s="300">
        <v>0</v>
      </c>
      <c r="Z5681" s="300">
        <v>0</v>
      </c>
      <c r="AA5681" s="300">
        <v>0</v>
      </c>
      <c r="AB5681" s="302">
        <v>0</v>
      </c>
      <c r="AC5681" s="302">
        <v>0</v>
      </c>
      <c r="AD5681" s="302">
        <v>0</v>
      </c>
      <c r="AE5681" s="302">
        <v>0</v>
      </c>
      <c r="AF5681" s="302">
        <v>0</v>
      </c>
      <c r="AG5681" s="302">
        <v>0</v>
      </c>
      <c r="AH5681" s="348">
        <v>0</v>
      </c>
      <c r="AI5681" s="348">
        <v>0</v>
      </c>
      <c r="AK5681" s="199"/>
      <c r="AM5681" s="11"/>
      <c r="AN5681" s="15"/>
      <c r="AO5681" s="11"/>
      <c r="AP5681" s="11"/>
    </row>
    <row r="5682" spans="3:42" outlineLevel="2" x14ac:dyDescent="0.2">
      <c r="C5682" s="119" t="s">
        <v>152</v>
      </c>
      <c r="D5682" s="119" t="s">
        <v>152</v>
      </c>
      <c r="F5682" s="767" t="s">
        <v>188</v>
      </c>
      <c r="H5682" s="797" t="s">
        <v>580</v>
      </c>
      <c r="I5682" s="797" t="s">
        <v>612</v>
      </c>
      <c r="K5682" s="164"/>
      <c r="Q5682" s="135" t="s">
        <v>110</v>
      </c>
      <c r="R5682" s="314">
        <v>0</v>
      </c>
      <c r="S5682" s="315">
        <v>0</v>
      </c>
      <c r="T5682" s="315">
        <v>0</v>
      </c>
      <c r="U5682" s="315">
        <v>0</v>
      </c>
      <c r="V5682" s="315">
        <v>0</v>
      </c>
      <c r="W5682" s="316">
        <v>0</v>
      </c>
      <c r="X5682" s="315">
        <v>0</v>
      </c>
      <c r="Y5682" s="315">
        <v>0</v>
      </c>
      <c r="Z5682" s="315">
        <v>0</v>
      </c>
      <c r="AA5682" s="315">
        <v>0</v>
      </c>
      <c r="AB5682" s="5">
        <v>0</v>
      </c>
      <c r="AC5682" s="5">
        <v>0</v>
      </c>
      <c r="AD5682" s="5">
        <v>0</v>
      </c>
      <c r="AE5682" s="5">
        <v>0</v>
      </c>
      <c r="AF5682" s="5">
        <v>0</v>
      </c>
      <c r="AG5682" s="5">
        <v>0</v>
      </c>
      <c r="AH5682" s="350">
        <v>0</v>
      </c>
      <c r="AI5682" s="350">
        <v>0</v>
      </c>
      <c r="AK5682" s="199"/>
      <c r="AM5682" s="11"/>
      <c r="AN5682" s="15"/>
      <c r="AO5682" s="11"/>
      <c r="AP5682" s="11"/>
    </row>
    <row r="5683" spans="3:42" outlineLevel="2" x14ac:dyDescent="0.2">
      <c r="C5683" s="119" t="s">
        <v>152</v>
      </c>
      <c r="D5683" s="119" t="s">
        <v>152</v>
      </c>
      <c r="F5683" s="767" t="s">
        <v>613</v>
      </c>
      <c r="H5683" s="797" t="s">
        <v>580</v>
      </c>
      <c r="I5683" s="234" t="s">
        <v>614</v>
      </c>
      <c r="K5683" s="164"/>
      <c r="Q5683" s="135" t="s">
        <v>110</v>
      </c>
      <c r="R5683" s="314">
        <v>0</v>
      </c>
      <c r="S5683" s="315">
        <v>0</v>
      </c>
      <c r="T5683" s="315">
        <v>0</v>
      </c>
      <c r="U5683" s="315">
        <v>0</v>
      </c>
      <c r="V5683" s="315">
        <v>0</v>
      </c>
      <c r="W5683" s="316">
        <v>0</v>
      </c>
      <c r="X5683" s="315">
        <v>0</v>
      </c>
      <c r="Y5683" s="315">
        <v>0</v>
      </c>
      <c r="Z5683" s="315">
        <v>0</v>
      </c>
      <c r="AA5683" s="315">
        <v>0</v>
      </c>
      <c r="AB5683" s="5">
        <v>0</v>
      </c>
      <c r="AC5683" s="5">
        <v>0</v>
      </c>
      <c r="AD5683" s="5">
        <v>0</v>
      </c>
      <c r="AE5683" s="5">
        <v>0</v>
      </c>
      <c r="AF5683" s="5">
        <v>0</v>
      </c>
      <c r="AG5683" s="5">
        <v>0</v>
      </c>
      <c r="AH5683" s="350">
        <v>0</v>
      </c>
      <c r="AI5683" s="350">
        <v>0</v>
      </c>
      <c r="AK5683" s="199"/>
      <c r="AM5683" s="11"/>
      <c r="AN5683" s="15"/>
      <c r="AO5683" s="11"/>
      <c r="AP5683" s="11"/>
    </row>
    <row r="5684" spans="3:42" outlineLevel="2" x14ac:dyDescent="0.2">
      <c r="C5684" s="119" t="s">
        <v>152</v>
      </c>
      <c r="D5684" s="119" t="s">
        <v>152</v>
      </c>
      <c r="F5684" s="783" t="s">
        <v>57</v>
      </c>
      <c r="G5684" s="83"/>
      <c r="H5684" s="798" t="s">
        <v>580</v>
      </c>
      <c r="I5684" s="799"/>
      <c r="J5684" s="83"/>
      <c r="K5684" s="736"/>
      <c r="L5684" s="83"/>
      <c r="M5684" s="83"/>
      <c r="N5684" s="83"/>
      <c r="O5684" s="83"/>
      <c r="P5684" s="83"/>
      <c r="Q5684" s="143" t="s">
        <v>110</v>
      </c>
      <c r="R5684" s="304">
        <v>0</v>
      </c>
      <c r="S5684" s="305">
        <v>0</v>
      </c>
      <c r="T5684" s="305">
        <v>0</v>
      </c>
      <c r="U5684" s="305">
        <v>0</v>
      </c>
      <c r="V5684" s="305">
        <v>0</v>
      </c>
      <c r="W5684" s="306">
        <v>0</v>
      </c>
      <c r="X5684" s="305">
        <v>0</v>
      </c>
      <c r="Y5684" s="305">
        <v>0</v>
      </c>
      <c r="Z5684" s="305">
        <v>0</v>
      </c>
      <c r="AA5684" s="305">
        <v>0</v>
      </c>
      <c r="AB5684" s="307">
        <v>0</v>
      </c>
      <c r="AC5684" s="307">
        <v>0</v>
      </c>
      <c r="AD5684" s="307">
        <v>0</v>
      </c>
      <c r="AE5684" s="307">
        <v>0</v>
      </c>
      <c r="AF5684" s="307">
        <v>0</v>
      </c>
      <c r="AG5684" s="307">
        <v>0</v>
      </c>
      <c r="AH5684" s="362">
        <v>0</v>
      </c>
      <c r="AI5684" s="362">
        <v>0</v>
      </c>
      <c r="AK5684" s="199"/>
      <c r="AM5684" s="11"/>
      <c r="AN5684" s="15"/>
      <c r="AO5684" s="11"/>
      <c r="AP5684" s="11"/>
    </row>
    <row r="5685" spans="3:42" outlineLevel="2" x14ac:dyDescent="0.2">
      <c r="C5685" s="119" t="s">
        <v>152</v>
      </c>
      <c r="D5685" s="119" t="s">
        <v>152</v>
      </c>
      <c r="F5685" s="12"/>
      <c r="H5685" s="234"/>
      <c r="K5685" s="164"/>
      <c r="Q5685" s="16"/>
      <c r="R5685" s="800">
        <v>0</v>
      </c>
      <c r="S5685" s="800">
        <v>0</v>
      </c>
      <c r="T5685" s="800">
        <v>0</v>
      </c>
      <c r="U5685" s="800">
        <v>0</v>
      </c>
      <c r="V5685" s="800">
        <v>0</v>
      </c>
      <c r="W5685" s="800">
        <v>0</v>
      </c>
      <c r="X5685" s="800">
        <v>0</v>
      </c>
      <c r="Y5685" s="800">
        <v>0</v>
      </c>
      <c r="Z5685" s="800">
        <v>0</v>
      </c>
      <c r="AA5685" s="800">
        <v>0</v>
      </c>
      <c r="AB5685" s="800">
        <v>0</v>
      </c>
      <c r="AC5685" s="800">
        <v>0</v>
      </c>
      <c r="AD5685" s="800">
        <v>0</v>
      </c>
      <c r="AE5685" s="800">
        <v>0</v>
      </c>
      <c r="AF5685" s="800">
        <v>0</v>
      </c>
      <c r="AG5685" s="800">
        <v>0</v>
      </c>
      <c r="AH5685" s="800">
        <v>0</v>
      </c>
      <c r="AI5685" s="800">
        <v>0</v>
      </c>
      <c r="AK5685" s="199"/>
      <c r="AM5685" s="11"/>
      <c r="AN5685" s="15"/>
      <c r="AO5685" s="11"/>
      <c r="AP5685" s="11"/>
    </row>
    <row r="5686" spans="3:42" outlineLevel="2" x14ac:dyDescent="0.2">
      <c r="C5686" s="119" t="s">
        <v>152</v>
      </c>
      <c r="D5686" s="119" t="s">
        <v>152</v>
      </c>
      <c r="F5686" s="794" t="s">
        <v>615</v>
      </c>
      <c r="AK5686" s="199"/>
      <c r="AM5686" s="11"/>
      <c r="AN5686" s="15"/>
      <c r="AO5686" s="11"/>
      <c r="AP5686" s="11"/>
    </row>
    <row r="5687" spans="3:42" outlineLevel="2" x14ac:dyDescent="0.2">
      <c r="C5687" s="119" t="s">
        <v>152</v>
      </c>
      <c r="D5687" s="119" t="s">
        <v>152</v>
      </c>
      <c r="F5687" s="761" t="s">
        <v>48</v>
      </c>
      <c r="G5687" s="75"/>
      <c r="H5687" s="796" t="s">
        <v>580</v>
      </c>
      <c r="I5687" s="801"/>
      <c r="J5687" s="75"/>
      <c r="K5687" s="741"/>
      <c r="L5687" s="75"/>
      <c r="M5687" s="75"/>
      <c r="N5687" s="75"/>
      <c r="O5687" s="75"/>
      <c r="P5687" s="75"/>
      <c r="Q5687" s="128" t="s">
        <v>110</v>
      </c>
      <c r="R5687" s="299">
        <v>0</v>
      </c>
      <c r="S5687" s="300">
        <v>0</v>
      </c>
      <c r="T5687" s="300">
        <v>0</v>
      </c>
      <c r="U5687" s="300">
        <v>0</v>
      </c>
      <c r="V5687" s="300">
        <v>0</v>
      </c>
      <c r="W5687" s="301">
        <v>0</v>
      </c>
      <c r="X5687" s="300">
        <v>0</v>
      </c>
      <c r="Y5687" s="300">
        <v>0</v>
      </c>
      <c r="Z5687" s="300">
        <v>0</v>
      </c>
      <c r="AA5687" s="300">
        <v>0</v>
      </c>
      <c r="AB5687" s="302">
        <v>0</v>
      </c>
      <c r="AC5687" s="302">
        <v>0</v>
      </c>
      <c r="AD5687" s="302">
        <v>0</v>
      </c>
      <c r="AE5687" s="302">
        <v>0</v>
      </c>
      <c r="AF5687" s="302">
        <v>0</v>
      </c>
      <c r="AG5687" s="302">
        <v>0</v>
      </c>
      <c r="AH5687" s="348">
        <v>0</v>
      </c>
      <c r="AI5687" s="348">
        <v>0</v>
      </c>
      <c r="AK5687" s="199"/>
      <c r="AM5687" s="11"/>
      <c r="AN5687" s="15"/>
      <c r="AO5687" s="11"/>
      <c r="AP5687" s="11"/>
    </row>
    <row r="5688" spans="3:42" outlineLevel="2" x14ac:dyDescent="0.2">
      <c r="C5688" s="119" t="s">
        <v>152</v>
      </c>
      <c r="D5688" s="119" t="s">
        <v>152</v>
      </c>
      <c r="F5688" s="767" t="s">
        <v>55</v>
      </c>
      <c r="H5688" s="797" t="s">
        <v>580</v>
      </c>
      <c r="K5688" s="164"/>
      <c r="Q5688" s="135" t="s">
        <v>110</v>
      </c>
      <c r="R5688" s="314">
        <v>0</v>
      </c>
      <c r="S5688" s="315">
        <v>0</v>
      </c>
      <c r="T5688" s="315">
        <v>0</v>
      </c>
      <c r="U5688" s="315">
        <v>0</v>
      </c>
      <c r="V5688" s="315">
        <v>0</v>
      </c>
      <c r="W5688" s="316">
        <v>0</v>
      </c>
      <c r="X5688" s="315">
        <v>0</v>
      </c>
      <c r="Y5688" s="315">
        <v>0</v>
      </c>
      <c r="Z5688" s="315">
        <v>0</v>
      </c>
      <c r="AA5688" s="315">
        <v>0</v>
      </c>
      <c r="AB5688" s="5">
        <v>0</v>
      </c>
      <c r="AC5688" s="5">
        <v>0</v>
      </c>
      <c r="AD5688" s="5">
        <v>0</v>
      </c>
      <c r="AE5688" s="5">
        <v>0</v>
      </c>
      <c r="AF5688" s="5">
        <v>0</v>
      </c>
      <c r="AG5688" s="5">
        <v>0</v>
      </c>
      <c r="AH5688" s="350">
        <v>0</v>
      </c>
      <c r="AI5688" s="350">
        <v>0</v>
      </c>
      <c r="AK5688" s="199"/>
      <c r="AM5688" s="11"/>
      <c r="AN5688" s="15"/>
      <c r="AO5688" s="11"/>
      <c r="AP5688" s="11"/>
    </row>
    <row r="5689" spans="3:42" outlineLevel="2" x14ac:dyDescent="0.2">
      <c r="C5689" s="119" t="s">
        <v>152</v>
      </c>
      <c r="D5689" s="119" t="s">
        <v>152</v>
      </c>
      <c r="F5689" s="783" t="s">
        <v>57</v>
      </c>
      <c r="G5689" s="83"/>
      <c r="H5689" s="798" t="s">
        <v>580</v>
      </c>
      <c r="I5689" s="799"/>
      <c r="J5689" s="83"/>
      <c r="K5689" s="736"/>
      <c r="L5689" s="83"/>
      <c r="M5689" s="83"/>
      <c r="N5689" s="83"/>
      <c r="O5689" s="83"/>
      <c r="P5689" s="83"/>
      <c r="Q5689" s="143" t="s">
        <v>110</v>
      </c>
      <c r="R5689" s="304">
        <v>0</v>
      </c>
      <c r="S5689" s="305">
        <v>0</v>
      </c>
      <c r="T5689" s="305">
        <v>0</v>
      </c>
      <c r="U5689" s="305">
        <v>0</v>
      </c>
      <c r="V5689" s="305">
        <v>0</v>
      </c>
      <c r="W5689" s="306">
        <v>0</v>
      </c>
      <c r="X5689" s="305">
        <v>0</v>
      </c>
      <c r="Y5689" s="305">
        <v>0</v>
      </c>
      <c r="Z5689" s="305">
        <v>0</v>
      </c>
      <c r="AA5689" s="305">
        <v>0</v>
      </c>
      <c r="AB5689" s="307">
        <v>0</v>
      </c>
      <c r="AC5689" s="307">
        <v>0</v>
      </c>
      <c r="AD5689" s="307">
        <v>0</v>
      </c>
      <c r="AE5689" s="307">
        <v>0</v>
      </c>
      <c r="AF5689" s="307">
        <v>0</v>
      </c>
      <c r="AG5689" s="307">
        <v>0</v>
      </c>
      <c r="AH5689" s="362">
        <v>0</v>
      </c>
      <c r="AI5689" s="362">
        <v>0</v>
      </c>
      <c r="AK5689" s="199"/>
      <c r="AM5689" s="11"/>
      <c r="AN5689" s="15"/>
      <c r="AO5689" s="11"/>
      <c r="AP5689" s="11"/>
    </row>
    <row r="5690" spans="3:42" outlineLevel="2" x14ac:dyDescent="0.2">
      <c r="C5690" s="119" t="s">
        <v>152</v>
      </c>
      <c r="D5690" s="119" t="s">
        <v>152</v>
      </c>
      <c r="F5690" s="12"/>
      <c r="H5690" s="164"/>
      <c r="K5690" s="164"/>
      <c r="Q5690" s="16"/>
      <c r="R5690" s="800">
        <v>0</v>
      </c>
      <c r="S5690" s="800">
        <v>0</v>
      </c>
      <c r="T5690" s="800">
        <v>0</v>
      </c>
      <c r="U5690" s="800">
        <v>0</v>
      </c>
      <c r="V5690" s="800">
        <v>0</v>
      </c>
      <c r="W5690" s="800">
        <v>0</v>
      </c>
      <c r="X5690" s="800">
        <v>0</v>
      </c>
      <c r="Y5690" s="800">
        <v>0</v>
      </c>
      <c r="Z5690" s="800">
        <v>0</v>
      </c>
      <c r="AA5690" s="800">
        <v>0</v>
      </c>
      <c r="AB5690" s="800">
        <v>0</v>
      </c>
      <c r="AC5690" s="800">
        <v>0</v>
      </c>
      <c r="AD5690" s="800">
        <v>0</v>
      </c>
      <c r="AE5690" s="800">
        <v>0</v>
      </c>
      <c r="AF5690" s="800">
        <v>0</v>
      </c>
      <c r="AG5690" s="800">
        <v>0</v>
      </c>
      <c r="AH5690" s="800">
        <v>0</v>
      </c>
      <c r="AI5690" s="800">
        <v>0</v>
      </c>
      <c r="AK5690" s="199"/>
      <c r="AM5690" s="11"/>
      <c r="AN5690" s="15"/>
      <c r="AO5690" s="11"/>
      <c r="AP5690" s="11"/>
    </row>
    <row r="5691" spans="3:42" outlineLevel="2" x14ac:dyDescent="0.2">
      <c r="C5691" s="119" t="s">
        <v>152</v>
      </c>
      <c r="D5691" s="119" t="s">
        <v>152</v>
      </c>
      <c r="F5691" s="794" t="s">
        <v>69</v>
      </c>
      <c r="AK5691" s="199"/>
      <c r="AM5691" s="11"/>
      <c r="AN5691" s="15"/>
      <c r="AO5691" s="11"/>
      <c r="AP5691" s="11"/>
    </row>
    <row r="5692" spans="3:42" outlineLevel="2" x14ac:dyDescent="0.2">
      <c r="C5692" s="119" t="s">
        <v>152</v>
      </c>
      <c r="D5692" s="119" t="s">
        <v>152</v>
      </c>
      <c r="F5692" s="761" t="s">
        <v>9</v>
      </c>
      <c r="G5692" s="75"/>
      <c r="H5692" s="796" t="s">
        <v>580</v>
      </c>
      <c r="I5692" s="801"/>
      <c r="J5692" s="75"/>
      <c r="K5692" s="741"/>
      <c r="L5692" s="75"/>
      <c r="M5692" s="75"/>
      <c r="N5692" s="75"/>
      <c r="O5692" s="75"/>
      <c r="P5692" s="75"/>
      <c r="Q5692" s="128" t="s">
        <v>110</v>
      </c>
      <c r="R5692" s="299">
        <v>0</v>
      </c>
      <c r="S5692" s="300">
        <v>0</v>
      </c>
      <c r="T5692" s="300">
        <v>0</v>
      </c>
      <c r="U5692" s="300">
        <v>0</v>
      </c>
      <c r="V5692" s="300">
        <v>0</v>
      </c>
      <c r="W5692" s="301">
        <v>0</v>
      </c>
      <c r="X5692" s="300">
        <v>0</v>
      </c>
      <c r="Y5692" s="300">
        <v>0</v>
      </c>
      <c r="Z5692" s="300">
        <v>0</v>
      </c>
      <c r="AA5692" s="300">
        <v>0</v>
      </c>
      <c r="AB5692" s="302">
        <v>0</v>
      </c>
      <c r="AC5692" s="302">
        <v>0</v>
      </c>
      <c r="AD5692" s="302">
        <v>0</v>
      </c>
      <c r="AE5692" s="302">
        <v>0</v>
      </c>
      <c r="AF5692" s="302">
        <v>0</v>
      </c>
      <c r="AG5692" s="302">
        <v>0</v>
      </c>
      <c r="AH5692" s="348">
        <v>0</v>
      </c>
      <c r="AI5692" s="348">
        <v>0</v>
      </c>
      <c r="AK5692" s="199"/>
      <c r="AM5692" s="11"/>
      <c r="AN5692" s="15"/>
      <c r="AO5692" s="11"/>
      <c r="AP5692" s="11"/>
    </row>
    <row r="5693" spans="3:42" outlineLevel="2" x14ac:dyDescent="0.2">
      <c r="C5693" s="119" t="s">
        <v>152</v>
      </c>
      <c r="D5693" s="119" t="s">
        <v>152</v>
      </c>
      <c r="F5693" s="767" t="s">
        <v>14</v>
      </c>
      <c r="H5693" s="797" t="s">
        <v>580</v>
      </c>
      <c r="K5693" s="164"/>
      <c r="Q5693" s="135" t="s">
        <v>110</v>
      </c>
      <c r="R5693" s="314">
        <v>0</v>
      </c>
      <c r="S5693" s="315">
        <v>0</v>
      </c>
      <c r="T5693" s="315">
        <v>0</v>
      </c>
      <c r="U5693" s="315">
        <v>0</v>
      </c>
      <c r="V5693" s="315">
        <v>0</v>
      </c>
      <c r="W5693" s="316">
        <v>0</v>
      </c>
      <c r="X5693" s="315">
        <v>0</v>
      </c>
      <c r="Y5693" s="315">
        <v>0</v>
      </c>
      <c r="Z5693" s="315">
        <v>0</v>
      </c>
      <c r="AA5693" s="315">
        <v>0</v>
      </c>
      <c r="AB5693" s="5">
        <v>0</v>
      </c>
      <c r="AC5693" s="5">
        <v>0</v>
      </c>
      <c r="AD5693" s="5">
        <v>0</v>
      </c>
      <c r="AE5693" s="5">
        <v>0</v>
      </c>
      <c r="AF5693" s="5">
        <v>0</v>
      </c>
      <c r="AG5693" s="5">
        <v>0</v>
      </c>
      <c r="AH5693" s="350">
        <v>0</v>
      </c>
      <c r="AI5693" s="350">
        <v>0</v>
      </c>
      <c r="AK5693" s="199"/>
      <c r="AM5693" s="11"/>
      <c r="AN5693" s="15"/>
      <c r="AO5693" s="11"/>
      <c r="AP5693" s="11"/>
    </row>
    <row r="5694" spans="3:42" outlineLevel="2" x14ac:dyDescent="0.2">
      <c r="C5694" s="119" t="s">
        <v>152</v>
      </c>
      <c r="D5694" s="119" t="s">
        <v>152</v>
      </c>
      <c r="F5694" s="783" t="s">
        <v>16</v>
      </c>
      <c r="G5694" s="83"/>
      <c r="H5694" s="798" t="s">
        <v>580</v>
      </c>
      <c r="I5694" s="799"/>
      <c r="J5694" s="83"/>
      <c r="K5694" s="736"/>
      <c r="L5694" s="83"/>
      <c r="M5694" s="83"/>
      <c r="N5694" s="83"/>
      <c r="O5694" s="83"/>
      <c r="P5694" s="83"/>
      <c r="Q5694" s="143" t="s">
        <v>110</v>
      </c>
      <c r="R5694" s="304">
        <v>0</v>
      </c>
      <c r="S5694" s="305">
        <v>0</v>
      </c>
      <c r="T5694" s="305">
        <v>0</v>
      </c>
      <c r="U5694" s="305">
        <v>0</v>
      </c>
      <c r="V5694" s="305">
        <v>0</v>
      </c>
      <c r="W5694" s="306">
        <v>0</v>
      </c>
      <c r="X5694" s="305">
        <v>0</v>
      </c>
      <c r="Y5694" s="305">
        <v>0</v>
      </c>
      <c r="Z5694" s="305">
        <v>0</v>
      </c>
      <c r="AA5694" s="305">
        <v>0</v>
      </c>
      <c r="AB5694" s="307">
        <v>0</v>
      </c>
      <c r="AC5694" s="307">
        <v>0</v>
      </c>
      <c r="AD5694" s="307">
        <v>0</v>
      </c>
      <c r="AE5694" s="307">
        <v>0</v>
      </c>
      <c r="AF5694" s="307">
        <v>0</v>
      </c>
      <c r="AG5694" s="307">
        <v>0</v>
      </c>
      <c r="AH5694" s="362">
        <v>0</v>
      </c>
      <c r="AI5694" s="362">
        <v>0</v>
      </c>
      <c r="AK5694" s="199"/>
      <c r="AM5694" s="11"/>
      <c r="AN5694" s="15"/>
      <c r="AO5694" s="11"/>
      <c r="AP5694" s="11"/>
    </row>
    <row r="5695" spans="3:42" outlineLevel="2" x14ac:dyDescent="0.2">
      <c r="C5695" s="119" t="s">
        <v>152</v>
      </c>
      <c r="D5695" s="119" t="s">
        <v>152</v>
      </c>
      <c r="F5695" s="12"/>
      <c r="H5695" s="797"/>
      <c r="K5695" s="164"/>
      <c r="Q5695" s="16"/>
      <c r="R5695" s="800">
        <v>0</v>
      </c>
      <c r="S5695" s="800">
        <v>0</v>
      </c>
      <c r="T5695" s="800">
        <v>0</v>
      </c>
      <c r="U5695" s="800">
        <v>0</v>
      </c>
      <c r="V5695" s="800">
        <v>0</v>
      </c>
      <c r="W5695" s="800">
        <v>0</v>
      </c>
      <c r="X5695" s="800">
        <v>0</v>
      </c>
      <c r="Y5695" s="800">
        <v>0</v>
      </c>
      <c r="Z5695" s="800">
        <v>0</v>
      </c>
      <c r="AA5695" s="800">
        <v>0</v>
      </c>
      <c r="AB5695" s="800">
        <v>0</v>
      </c>
      <c r="AC5695" s="800">
        <v>0</v>
      </c>
      <c r="AD5695" s="800">
        <v>0</v>
      </c>
      <c r="AE5695" s="800">
        <v>0</v>
      </c>
      <c r="AF5695" s="800">
        <v>0</v>
      </c>
      <c r="AG5695" s="800">
        <v>0</v>
      </c>
      <c r="AH5695" s="800">
        <v>0</v>
      </c>
      <c r="AI5695" s="800">
        <v>0</v>
      </c>
      <c r="AK5695" s="199"/>
      <c r="AM5695" s="11"/>
      <c r="AN5695" s="15"/>
      <c r="AO5695" s="11"/>
      <c r="AP5695" s="11"/>
    </row>
    <row r="5696" spans="3:42" outlineLevel="2" x14ac:dyDescent="0.2">
      <c r="C5696" s="119" t="s">
        <v>152</v>
      </c>
      <c r="D5696" s="119" t="s">
        <v>152</v>
      </c>
      <c r="F5696" s="794" t="s">
        <v>616</v>
      </c>
      <c r="AK5696" s="199"/>
      <c r="AM5696" s="11"/>
      <c r="AN5696" s="15"/>
      <c r="AO5696" s="11"/>
      <c r="AP5696" s="11"/>
    </row>
    <row r="5697" spans="3:42" outlineLevel="2" x14ac:dyDescent="0.2">
      <c r="C5697" s="119" t="s">
        <v>152</v>
      </c>
      <c r="D5697" s="119" t="s">
        <v>152</v>
      </c>
      <c r="F5697" s="761" t="s">
        <v>48</v>
      </c>
      <c r="G5697" s="75"/>
      <c r="H5697" s="796" t="s">
        <v>580</v>
      </c>
      <c r="I5697" s="228" t="s">
        <v>617</v>
      </c>
      <c r="J5697" s="75"/>
      <c r="K5697" s="741"/>
      <c r="L5697" s="75"/>
      <c r="M5697" s="75"/>
      <c r="N5697" s="75"/>
      <c r="O5697" s="75"/>
      <c r="P5697" s="75"/>
      <c r="Q5697" s="128" t="s">
        <v>110</v>
      </c>
      <c r="R5697" s="299">
        <v>0</v>
      </c>
      <c r="S5697" s="300">
        <v>0</v>
      </c>
      <c r="T5697" s="300">
        <v>0</v>
      </c>
      <c r="U5697" s="300">
        <v>0</v>
      </c>
      <c r="V5697" s="300">
        <v>0</v>
      </c>
      <c r="W5697" s="301">
        <v>0</v>
      </c>
      <c r="X5697" s="300">
        <v>0</v>
      </c>
      <c r="Y5697" s="300">
        <v>0</v>
      </c>
      <c r="Z5697" s="300">
        <v>0</v>
      </c>
      <c r="AA5697" s="300">
        <v>0</v>
      </c>
      <c r="AB5697" s="302">
        <v>0</v>
      </c>
      <c r="AC5697" s="302">
        <v>0</v>
      </c>
      <c r="AD5697" s="302">
        <v>0</v>
      </c>
      <c r="AE5697" s="302">
        <v>0</v>
      </c>
      <c r="AF5697" s="302">
        <v>0</v>
      </c>
      <c r="AG5697" s="302">
        <v>0</v>
      </c>
      <c r="AH5697" s="348">
        <v>0</v>
      </c>
      <c r="AI5697" s="348">
        <v>0</v>
      </c>
      <c r="AK5697" s="199"/>
      <c r="AM5697" s="11"/>
      <c r="AN5697" s="15"/>
      <c r="AO5697" s="11"/>
      <c r="AP5697" s="11"/>
    </row>
    <row r="5698" spans="3:42" outlineLevel="2" x14ac:dyDescent="0.2">
      <c r="C5698" s="119" t="s">
        <v>152</v>
      </c>
      <c r="D5698" s="119" t="s">
        <v>152</v>
      </c>
      <c r="F5698" s="767" t="s">
        <v>55</v>
      </c>
      <c r="H5698" s="797" t="s">
        <v>580</v>
      </c>
      <c r="I5698" s="234" t="s">
        <v>617</v>
      </c>
      <c r="K5698" s="164"/>
      <c r="Q5698" s="135" t="s">
        <v>110</v>
      </c>
      <c r="R5698" s="314">
        <v>0</v>
      </c>
      <c r="S5698" s="315">
        <v>0</v>
      </c>
      <c r="T5698" s="315">
        <v>0</v>
      </c>
      <c r="U5698" s="315">
        <v>0</v>
      </c>
      <c r="V5698" s="315">
        <v>0</v>
      </c>
      <c r="W5698" s="316">
        <v>0</v>
      </c>
      <c r="X5698" s="315">
        <v>0</v>
      </c>
      <c r="Y5698" s="315">
        <v>0</v>
      </c>
      <c r="Z5698" s="315">
        <v>0</v>
      </c>
      <c r="AA5698" s="315">
        <v>0</v>
      </c>
      <c r="AB5698" s="5">
        <v>0</v>
      </c>
      <c r="AC5698" s="5">
        <v>0</v>
      </c>
      <c r="AD5698" s="5">
        <v>0</v>
      </c>
      <c r="AE5698" s="5">
        <v>0</v>
      </c>
      <c r="AF5698" s="5">
        <v>0</v>
      </c>
      <c r="AG5698" s="5">
        <v>0</v>
      </c>
      <c r="AH5698" s="350">
        <v>0</v>
      </c>
      <c r="AI5698" s="350">
        <v>0</v>
      </c>
      <c r="AK5698" s="199"/>
      <c r="AM5698" s="11"/>
      <c r="AN5698" s="15"/>
      <c r="AO5698" s="11"/>
      <c r="AP5698" s="11"/>
    </row>
    <row r="5699" spans="3:42" outlineLevel="2" x14ac:dyDescent="0.2">
      <c r="C5699" s="119" t="s">
        <v>152</v>
      </c>
      <c r="D5699" s="119" t="s">
        <v>152</v>
      </c>
      <c r="F5699" s="783" t="s">
        <v>57</v>
      </c>
      <c r="G5699" s="83"/>
      <c r="H5699" s="798" t="s">
        <v>580</v>
      </c>
      <c r="I5699" s="240" t="s">
        <v>617</v>
      </c>
      <c r="J5699" s="83"/>
      <c r="K5699" s="736"/>
      <c r="L5699" s="83"/>
      <c r="M5699" s="83"/>
      <c r="N5699" s="83"/>
      <c r="O5699" s="83"/>
      <c r="P5699" s="83"/>
      <c r="Q5699" s="143" t="s">
        <v>110</v>
      </c>
      <c r="R5699" s="304">
        <v>0</v>
      </c>
      <c r="S5699" s="305">
        <v>0</v>
      </c>
      <c r="T5699" s="305">
        <v>0</v>
      </c>
      <c r="U5699" s="305">
        <v>0</v>
      </c>
      <c r="V5699" s="305">
        <v>0</v>
      </c>
      <c r="W5699" s="306">
        <v>0</v>
      </c>
      <c r="X5699" s="305">
        <v>0</v>
      </c>
      <c r="Y5699" s="305">
        <v>0</v>
      </c>
      <c r="Z5699" s="305">
        <v>0</v>
      </c>
      <c r="AA5699" s="305">
        <v>0</v>
      </c>
      <c r="AB5699" s="307">
        <v>0</v>
      </c>
      <c r="AC5699" s="307">
        <v>0</v>
      </c>
      <c r="AD5699" s="307">
        <v>0</v>
      </c>
      <c r="AE5699" s="307">
        <v>0</v>
      </c>
      <c r="AF5699" s="307">
        <v>0</v>
      </c>
      <c r="AG5699" s="307">
        <v>0</v>
      </c>
      <c r="AH5699" s="362">
        <v>0</v>
      </c>
      <c r="AI5699" s="362">
        <v>0</v>
      </c>
      <c r="AK5699" s="199"/>
      <c r="AM5699" s="11"/>
      <c r="AN5699" s="15"/>
      <c r="AO5699" s="11"/>
      <c r="AP5699" s="11"/>
    </row>
    <row r="5700" spans="3:42" outlineLevel="2" x14ac:dyDescent="0.2">
      <c r="C5700" s="119" t="s">
        <v>152</v>
      </c>
      <c r="D5700" s="119" t="s">
        <v>152</v>
      </c>
      <c r="F5700" s="802" t="s">
        <v>626</v>
      </c>
      <c r="R5700" s="800">
        <v>0</v>
      </c>
      <c r="S5700" s="800">
        <v>0</v>
      </c>
      <c r="T5700" s="800">
        <v>0</v>
      </c>
      <c r="U5700" s="800">
        <v>0</v>
      </c>
      <c r="V5700" s="800">
        <v>0</v>
      </c>
      <c r="W5700" s="800">
        <v>0</v>
      </c>
      <c r="X5700" s="800">
        <v>0</v>
      </c>
      <c r="Y5700" s="800">
        <v>0</v>
      </c>
      <c r="Z5700" s="800">
        <v>0</v>
      </c>
      <c r="AA5700" s="800">
        <v>0</v>
      </c>
      <c r="AB5700" s="800">
        <v>0</v>
      </c>
      <c r="AC5700" s="800">
        <v>0</v>
      </c>
      <c r="AD5700" s="800">
        <v>0</v>
      </c>
      <c r="AE5700" s="800">
        <v>0</v>
      </c>
      <c r="AF5700" s="800">
        <v>0</v>
      </c>
      <c r="AG5700" s="800">
        <v>0</v>
      </c>
      <c r="AH5700" s="800">
        <v>0</v>
      </c>
      <c r="AI5700" s="800">
        <v>0</v>
      </c>
      <c r="AK5700" s="199"/>
      <c r="AM5700" s="11"/>
      <c r="AN5700" s="15"/>
      <c r="AO5700" s="11"/>
      <c r="AP5700" s="11"/>
    </row>
    <row r="5701" spans="3:42" outlineLevel="2" x14ac:dyDescent="0.2">
      <c r="C5701" s="119" t="s">
        <v>152</v>
      </c>
      <c r="D5701" s="119" t="s">
        <v>152</v>
      </c>
      <c r="R5701" s="5"/>
      <c r="S5701" s="5"/>
      <c r="T5701" s="5"/>
      <c r="U5701" s="5"/>
      <c r="V5701" s="5"/>
      <c r="W5701" s="5"/>
      <c r="X5701" s="5"/>
      <c r="Y5701" s="5"/>
      <c r="AK5701" s="199"/>
      <c r="AM5701" s="11"/>
      <c r="AN5701" s="15"/>
      <c r="AO5701" s="11"/>
      <c r="AP5701" s="11"/>
    </row>
    <row r="5702" spans="3:42" outlineLevel="2" x14ac:dyDescent="0.2">
      <c r="C5702" s="119" t="s">
        <v>152</v>
      </c>
      <c r="D5702" s="119" t="s">
        <v>152</v>
      </c>
      <c r="F5702" s="789" t="s">
        <v>631</v>
      </c>
      <c r="G5702" s="790"/>
      <c r="H5702" s="803"/>
      <c r="I5702" s="790"/>
      <c r="J5702" s="790"/>
      <c r="K5702" s="792"/>
      <c r="L5702" s="789"/>
      <c r="M5702" s="789"/>
      <c r="N5702" s="789"/>
      <c r="O5702" s="789"/>
      <c r="P5702" s="789"/>
      <c r="Q5702" s="792"/>
      <c r="R5702" s="793"/>
      <c r="S5702" s="793"/>
      <c r="T5702" s="793"/>
      <c r="U5702" s="793"/>
      <c r="V5702" s="793"/>
      <c r="W5702" s="793"/>
      <c r="X5702" s="793"/>
      <c r="Y5702" s="793"/>
      <c r="Z5702" s="793"/>
      <c r="AA5702" s="793"/>
      <c r="AB5702" s="793"/>
      <c r="AC5702" s="793"/>
      <c r="AD5702" s="793"/>
      <c r="AE5702" s="793"/>
      <c r="AF5702" s="793"/>
      <c r="AG5702" s="793"/>
      <c r="AH5702" s="789"/>
      <c r="AI5702" s="789"/>
      <c r="AK5702" s="199"/>
      <c r="AM5702" s="11"/>
      <c r="AN5702" s="15"/>
      <c r="AO5702" s="11"/>
      <c r="AP5702" s="11"/>
    </row>
    <row r="5703" spans="3:42" outlineLevel="2" x14ac:dyDescent="0.2">
      <c r="C5703" s="119" t="s">
        <v>152</v>
      </c>
      <c r="D5703" s="119" t="s">
        <v>152</v>
      </c>
      <c r="F5703" t="s">
        <v>620</v>
      </c>
      <c r="AK5703" s="199"/>
      <c r="AM5703" s="11"/>
      <c r="AN5703" s="15"/>
      <c r="AO5703" s="11"/>
      <c r="AP5703" s="11"/>
    </row>
    <row r="5704" spans="3:42" outlineLevel="2" x14ac:dyDescent="0.2">
      <c r="C5704" s="119" t="s">
        <v>152</v>
      </c>
      <c r="D5704" s="119" t="s">
        <v>152</v>
      </c>
      <c r="F5704" s="761" t="s">
        <v>48</v>
      </c>
      <c r="G5704" s="75"/>
      <c r="H5704" s="796" t="s">
        <v>632</v>
      </c>
      <c r="I5704" s="801"/>
      <c r="J5704" s="75"/>
      <c r="K5704" s="741"/>
      <c r="L5704" s="75"/>
      <c r="M5704" s="75"/>
      <c r="N5704" s="75"/>
      <c r="O5704" s="75"/>
      <c r="P5704" s="75"/>
      <c r="Q5704" s="128" t="s">
        <v>536</v>
      </c>
      <c r="R5704" s="804">
        <v>0</v>
      </c>
      <c r="S5704" s="805">
        <v>0</v>
      </c>
      <c r="T5704" s="805">
        <v>0</v>
      </c>
      <c r="U5704" s="805">
        <v>0</v>
      </c>
      <c r="V5704" s="805">
        <v>0</v>
      </c>
      <c r="W5704" s="806">
        <v>0</v>
      </c>
      <c r="X5704" s="805">
        <v>0</v>
      </c>
      <c r="Y5704" s="805">
        <v>0</v>
      </c>
      <c r="Z5704" s="805">
        <v>0</v>
      </c>
      <c r="AA5704" s="805">
        <v>0</v>
      </c>
      <c r="AB5704" s="805">
        <v>0</v>
      </c>
      <c r="AC5704" s="805">
        <v>0</v>
      </c>
      <c r="AD5704" s="805">
        <v>0</v>
      </c>
      <c r="AE5704" s="805">
        <v>0</v>
      </c>
      <c r="AF5704" s="805">
        <v>0</v>
      </c>
      <c r="AG5704" s="805">
        <v>0</v>
      </c>
      <c r="AH5704" s="808">
        <v>0</v>
      </c>
      <c r="AI5704" s="808">
        <v>0</v>
      </c>
      <c r="AK5704" s="199"/>
      <c r="AM5704" s="11"/>
      <c r="AN5704" s="15"/>
      <c r="AO5704" s="11"/>
      <c r="AP5704" s="11"/>
    </row>
    <row r="5705" spans="3:42" outlineLevel="2" x14ac:dyDescent="0.2">
      <c r="C5705" s="119" t="s">
        <v>152</v>
      </c>
      <c r="D5705" s="119" t="s">
        <v>152</v>
      </c>
      <c r="F5705" s="767" t="s">
        <v>55</v>
      </c>
      <c r="H5705" s="797" t="s">
        <v>632</v>
      </c>
      <c r="K5705" s="164"/>
      <c r="Q5705" s="135" t="s">
        <v>536</v>
      </c>
      <c r="R5705" s="809">
        <v>0</v>
      </c>
      <c r="S5705" s="810">
        <v>0</v>
      </c>
      <c r="T5705" s="810">
        <v>0</v>
      </c>
      <c r="U5705" s="810">
        <v>0</v>
      </c>
      <c r="V5705" s="810">
        <v>0</v>
      </c>
      <c r="W5705" s="811">
        <v>0</v>
      </c>
      <c r="X5705" s="810">
        <v>0</v>
      </c>
      <c r="Y5705" s="810">
        <v>0</v>
      </c>
      <c r="Z5705" s="810">
        <v>0</v>
      </c>
      <c r="AA5705" s="810">
        <v>0</v>
      </c>
      <c r="AB5705" s="810">
        <v>0</v>
      </c>
      <c r="AC5705" s="810">
        <v>0</v>
      </c>
      <c r="AD5705" s="810">
        <v>0</v>
      </c>
      <c r="AE5705" s="810">
        <v>0</v>
      </c>
      <c r="AF5705" s="810">
        <v>0</v>
      </c>
      <c r="AG5705" s="810">
        <v>0</v>
      </c>
      <c r="AH5705" s="812">
        <v>0</v>
      </c>
      <c r="AI5705" s="812">
        <v>0</v>
      </c>
      <c r="AK5705" s="199"/>
      <c r="AM5705" s="11"/>
      <c r="AN5705" s="15"/>
      <c r="AO5705" s="11"/>
      <c r="AP5705" s="11"/>
    </row>
    <row r="5706" spans="3:42" outlineLevel="2" x14ac:dyDescent="0.2">
      <c r="C5706" s="119" t="s">
        <v>152</v>
      </c>
      <c r="D5706" s="119" t="s">
        <v>152</v>
      </c>
      <c r="F5706" s="783" t="s">
        <v>57</v>
      </c>
      <c r="G5706" s="83"/>
      <c r="H5706" s="798" t="s">
        <v>632</v>
      </c>
      <c r="I5706" s="799"/>
      <c r="J5706" s="83"/>
      <c r="K5706" s="736"/>
      <c r="L5706" s="83"/>
      <c r="M5706" s="83"/>
      <c r="N5706" s="83"/>
      <c r="O5706" s="83"/>
      <c r="P5706" s="83"/>
      <c r="Q5706" s="143" t="s">
        <v>536</v>
      </c>
      <c r="R5706" s="813">
        <v>0</v>
      </c>
      <c r="S5706" s="814">
        <v>0</v>
      </c>
      <c r="T5706" s="814">
        <v>0</v>
      </c>
      <c r="U5706" s="814">
        <v>0</v>
      </c>
      <c r="V5706" s="814">
        <v>0</v>
      </c>
      <c r="W5706" s="815">
        <v>0</v>
      </c>
      <c r="X5706" s="814">
        <v>0</v>
      </c>
      <c r="Y5706" s="814">
        <v>0</v>
      </c>
      <c r="Z5706" s="814">
        <v>0</v>
      </c>
      <c r="AA5706" s="814">
        <v>0</v>
      </c>
      <c r="AB5706" s="814">
        <v>0</v>
      </c>
      <c r="AC5706" s="814">
        <v>0</v>
      </c>
      <c r="AD5706" s="814">
        <v>0</v>
      </c>
      <c r="AE5706" s="814">
        <v>0</v>
      </c>
      <c r="AF5706" s="814">
        <v>0</v>
      </c>
      <c r="AG5706" s="814">
        <v>0</v>
      </c>
      <c r="AH5706" s="816">
        <v>0</v>
      </c>
      <c r="AI5706" s="816">
        <v>0</v>
      </c>
      <c r="AK5706" s="199"/>
      <c r="AM5706" s="11"/>
      <c r="AN5706" s="15"/>
      <c r="AO5706" s="11"/>
      <c r="AP5706" s="11"/>
    </row>
    <row r="5707" spans="3:42" outlineLevel="2" x14ac:dyDescent="0.2">
      <c r="C5707" s="119" t="s">
        <v>152</v>
      </c>
      <c r="D5707" s="119" t="s">
        <v>152</v>
      </c>
      <c r="F5707" s="12"/>
      <c r="H5707" s="817"/>
      <c r="K5707" s="16"/>
      <c r="Q5707" s="16"/>
      <c r="R5707" s="818"/>
      <c r="S5707" s="818"/>
      <c r="T5707" s="818"/>
      <c r="U5707" s="818"/>
      <c r="V5707" s="818"/>
      <c r="W5707" s="818"/>
      <c r="X5707" s="818"/>
      <c r="Y5707" s="818"/>
      <c r="Z5707" s="818"/>
      <c r="AA5707" s="818"/>
      <c r="AB5707" s="818"/>
      <c r="AC5707" s="818"/>
      <c r="AD5707" s="818"/>
      <c r="AE5707" s="818"/>
      <c r="AF5707" s="818"/>
      <c r="AG5707" s="818"/>
      <c r="AH5707" s="818"/>
      <c r="AI5707" s="818"/>
      <c r="AK5707" s="199"/>
      <c r="AM5707" s="11"/>
      <c r="AN5707" s="15"/>
      <c r="AO5707" s="11"/>
      <c r="AP5707" s="11"/>
    </row>
    <row r="5708" spans="3:42" outlineLevel="2" x14ac:dyDescent="0.2">
      <c r="C5708" s="119" t="s">
        <v>152</v>
      </c>
      <c r="D5708" s="119" t="s">
        <v>152</v>
      </c>
      <c r="F5708" s="121" t="s">
        <v>633</v>
      </c>
      <c r="G5708" s="756"/>
      <c r="H5708" s="757"/>
      <c r="I5708" s="788"/>
      <c r="J5708" s="756"/>
      <c r="K5708" s="758"/>
      <c r="L5708" s="759"/>
      <c r="M5708" s="759"/>
      <c r="N5708" s="759"/>
      <c r="O5708" s="759"/>
      <c r="P5708" s="759"/>
      <c r="Q5708" s="758"/>
      <c r="R5708" s="760"/>
      <c r="S5708" s="760"/>
      <c r="T5708" s="760"/>
      <c r="U5708" s="760"/>
      <c r="V5708" s="760"/>
      <c r="W5708" s="760"/>
      <c r="X5708" s="760"/>
      <c r="Y5708" s="760"/>
      <c r="Z5708" s="760"/>
      <c r="AA5708" s="760"/>
      <c r="AB5708" s="760"/>
      <c r="AC5708" s="760"/>
      <c r="AD5708" s="760"/>
      <c r="AE5708" s="760"/>
      <c r="AF5708" s="760"/>
      <c r="AG5708" s="760"/>
      <c r="AH5708" s="759"/>
      <c r="AI5708" s="759"/>
      <c r="AK5708" s="199"/>
      <c r="AM5708" s="11"/>
      <c r="AN5708" s="15"/>
      <c r="AO5708" s="11"/>
      <c r="AP5708" s="11"/>
    </row>
    <row r="5709" spans="3:42" outlineLevel="2" x14ac:dyDescent="0.2">
      <c r="C5709" s="119" t="s">
        <v>152</v>
      </c>
      <c r="D5709" s="119" t="s">
        <v>152</v>
      </c>
      <c r="F5709" s="789" t="s">
        <v>634</v>
      </c>
      <c r="G5709" s="790"/>
      <c r="H5709" s="803"/>
      <c r="I5709" s="791"/>
      <c r="J5709" s="790"/>
      <c r="K5709" s="792"/>
      <c r="L5709" s="789"/>
      <c r="M5709" s="789"/>
      <c r="N5709" s="789"/>
      <c r="O5709" s="789"/>
      <c r="P5709" s="789"/>
      <c r="Q5709" s="792"/>
      <c r="R5709" s="793"/>
      <c r="S5709" s="793"/>
      <c r="T5709" s="793"/>
      <c r="U5709" s="793"/>
      <c r="V5709" s="793"/>
      <c r="W5709" s="793"/>
      <c r="X5709" s="793"/>
      <c r="Y5709" s="793"/>
      <c r="Z5709" s="793"/>
      <c r="AA5709" s="793"/>
      <c r="AB5709" s="793"/>
      <c r="AC5709" s="793"/>
      <c r="AD5709" s="793"/>
      <c r="AE5709" s="793"/>
      <c r="AF5709" s="793"/>
      <c r="AG5709" s="793"/>
      <c r="AH5709" s="789"/>
      <c r="AI5709" s="789"/>
      <c r="AK5709" s="199"/>
      <c r="AM5709" s="11"/>
      <c r="AN5709" s="15"/>
      <c r="AO5709" s="11"/>
      <c r="AP5709" s="11"/>
    </row>
    <row r="5710" spans="3:42" outlineLevel="2" x14ac:dyDescent="0.2">
      <c r="C5710" s="119" t="s">
        <v>152</v>
      </c>
      <c r="D5710" s="119" t="s">
        <v>152</v>
      </c>
      <c r="F5710" s="794" t="s">
        <v>610</v>
      </c>
      <c r="H5710" s="795"/>
      <c r="AK5710" s="199"/>
      <c r="AM5710" s="11"/>
      <c r="AN5710" s="15"/>
      <c r="AO5710" s="11"/>
      <c r="AP5710" s="11"/>
    </row>
    <row r="5711" spans="3:42" outlineLevel="2" x14ac:dyDescent="0.2">
      <c r="C5711" s="119" t="s">
        <v>152</v>
      </c>
      <c r="D5711" s="119" t="s">
        <v>152</v>
      </c>
      <c r="F5711" s="761" t="s">
        <v>62</v>
      </c>
      <c r="G5711" s="75"/>
      <c r="H5711" s="796" t="s">
        <v>12</v>
      </c>
      <c r="I5711" s="796" t="s">
        <v>611</v>
      </c>
      <c r="J5711" s="75"/>
      <c r="K5711" s="741"/>
      <c r="L5711" s="75"/>
      <c r="M5711" s="75"/>
      <c r="N5711" s="75"/>
      <c r="O5711" s="75"/>
      <c r="P5711" s="75"/>
      <c r="Q5711" s="128" t="s">
        <v>110</v>
      </c>
      <c r="R5711" s="299">
        <v>0</v>
      </c>
      <c r="S5711" s="300">
        <v>0</v>
      </c>
      <c r="T5711" s="300">
        <v>0</v>
      </c>
      <c r="U5711" s="300">
        <v>0</v>
      </c>
      <c r="V5711" s="300">
        <v>0</v>
      </c>
      <c r="W5711" s="301">
        <v>0</v>
      </c>
      <c r="X5711" s="300">
        <v>0</v>
      </c>
      <c r="Y5711" s="300">
        <v>0</v>
      </c>
      <c r="Z5711" s="300">
        <v>0</v>
      </c>
      <c r="AA5711" s="300">
        <v>0</v>
      </c>
      <c r="AB5711" s="302">
        <v>0</v>
      </c>
      <c r="AC5711" s="302">
        <v>0</v>
      </c>
      <c r="AD5711" s="302">
        <v>0</v>
      </c>
      <c r="AE5711" s="302">
        <v>0</v>
      </c>
      <c r="AF5711" s="302">
        <v>0</v>
      </c>
      <c r="AG5711" s="302">
        <v>0</v>
      </c>
      <c r="AH5711" s="348">
        <v>0</v>
      </c>
      <c r="AI5711" s="348">
        <v>0</v>
      </c>
      <c r="AK5711" s="199"/>
      <c r="AM5711" s="11"/>
      <c r="AN5711" s="15"/>
      <c r="AO5711" s="11"/>
      <c r="AP5711" s="11"/>
    </row>
    <row r="5712" spans="3:42" outlineLevel="2" x14ac:dyDescent="0.2">
      <c r="C5712" s="119" t="s">
        <v>152</v>
      </c>
      <c r="D5712" s="119" t="s">
        <v>152</v>
      </c>
      <c r="F5712" s="767" t="s">
        <v>188</v>
      </c>
      <c r="H5712" s="797" t="s">
        <v>12</v>
      </c>
      <c r="I5712" s="797" t="s">
        <v>612</v>
      </c>
      <c r="K5712" s="164"/>
      <c r="Q5712" s="135" t="s">
        <v>110</v>
      </c>
      <c r="R5712" s="314">
        <v>0</v>
      </c>
      <c r="S5712" s="315">
        <v>0</v>
      </c>
      <c r="T5712" s="315">
        <v>0</v>
      </c>
      <c r="U5712" s="315">
        <v>0</v>
      </c>
      <c r="V5712" s="315">
        <v>0</v>
      </c>
      <c r="W5712" s="316">
        <v>0</v>
      </c>
      <c r="X5712" s="315">
        <v>0</v>
      </c>
      <c r="Y5712" s="315">
        <v>0</v>
      </c>
      <c r="Z5712" s="315">
        <v>0</v>
      </c>
      <c r="AA5712" s="315">
        <v>0</v>
      </c>
      <c r="AB5712" s="5">
        <v>0</v>
      </c>
      <c r="AC5712" s="5">
        <v>0</v>
      </c>
      <c r="AD5712" s="5">
        <v>0</v>
      </c>
      <c r="AE5712" s="5">
        <v>0</v>
      </c>
      <c r="AF5712" s="5">
        <v>0</v>
      </c>
      <c r="AG5712" s="5">
        <v>0</v>
      </c>
      <c r="AH5712" s="350">
        <v>0</v>
      </c>
      <c r="AI5712" s="350">
        <v>0</v>
      </c>
      <c r="AK5712" s="199"/>
      <c r="AM5712" s="11"/>
      <c r="AN5712" s="15"/>
      <c r="AO5712" s="11"/>
      <c r="AP5712" s="11"/>
    </row>
    <row r="5713" spans="3:42" outlineLevel="2" x14ac:dyDescent="0.2">
      <c r="C5713" s="119" t="s">
        <v>152</v>
      </c>
      <c r="D5713" s="119" t="s">
        <v>152</v>
      </c>
      <c r="F5713" s="767" t="s">
        <v>613</v>
      </c>
      <c r="H5713" s="797" t="s">
        <v>12</v>
      </c>
      <c r="I5713" s="234" t="s">
        <v>614</v>
      </c>
      <c r="K5713" s="164"/>
      <c r="Q5713" s="135" t="s">
        <v>110</v>
      </c>
      <c r="R5713" s="314">
        <v>0</v>
      </c>
      <c r="S5713" s="315">
        <v>0</v>
      </c>
      <c r="T5713" s="315">
        <v>0</v>
      </c>
      <c r="U5713" s="315">
        <v>0</v>
      </c>
      <c r="V5713" s="315">
        <v>0</v>
      </c>
      <c r="W5713" s="316">
        <v>0</v>
      </c>
      <c r="X5713" s="315">
        <v>0</v>
      </c>
      <c r="Y5713" s="315">
        <v>0</v>
      </c>
      <c r="Z5713" s="315">
        <v>0</v>
      </c>
      <c r="AA5713" s="315">
        <v>0</v>
      </c>
      <c r="AB5713" s="5">
        <v>0</v>
      </c>
      <c r="AC5713" s="5">
        <v>0</v>
      </c>
      <c r="AD5713" s="5">
        <v>0</v>
      </c>
      <c r="AE5713" s="5">
        <v>0</v>
      </c>
      <c r="AF5713" s="5">
        <v>0</v>
      </c>
      <c r="AG5713" s="5">
        <v>0</v>
      </c>
      <c r="AH5713" s="350">
        <v>0</v>
      </c>
      <c r="AI5713" s="350">
        <v>0</v>
      </c>
      <c r="AK5713" s="199"/>
      <c r="AM5713" s="11"/>
      <c r="AN5713" s="15"/>
      <c r="AO5713" s="11"/>
      <c r="AP5713" s="11"/>
    </row>
    <row r="5714" spans="3:42" outlineLevel="2" x14ac:dyDescent="0.2">
      <c r="C5714" s="119" t="s">
        <v>152</v>
      </c>
      <c r="D5714" s="119" t="s">
        <v>152</v>
      </c>
      <c r="F5714" s="783" t="s">
        <v>57</v>
      </c>
      <c r="G5714" s="83"/>
      <c r="H5714" s="798" t="s">
        <v>12</v>
      </c>
      <c r="I5714" s="799"/>
      <c r="J5714" s="83"/>
      <c r="K5714" s="736"/>
      <c r="L5714" s="83"/>
      <c r="M5714" s="83"/>
      <c r="N5714" s="83"/>
      <c r="O5714" s="83"/>
      <c r="P5714" s="83"/>
      <c r="Q5714" s="143" t="s">
        <v>110</v>
      </c>
      <c r="R5714" s="304">
        <v>0</v>
      </c>
      <c r="S5714" s="305">
        <v>0</v>
      </c>
      <c r="T5714" s="305">
        <v>0</v>
      </c>
      <c r="U5714" s="305">
        <v>0</v>
      </c>
      <c r="V5714" s="305">
        <v>0</v>
      </c>
      <c r="W5714" s="306">
        <v>0</v>
      </c>
      <c r="X5714" s="305">
        <v>0</v>
      </c>
      <c r="Y5714" s="305">
        <v>0</v>
      </c>
      <c r="Z5714" s="305">
        <v>0</v>
      </c>
      <c r="AA5714" s="305">
        <v>0</v>
      </c>
      <c r="AB5714" s="307">
        <v>0</v>
      </c>
      <c r="AC5714" s="307">
        <v>0</v>
      </c>
      <c r="AD5714" s="307">
        <v>0</v>
      </c>
      <c r="AE5714" s="307">
        <v>0</v>
      </c>
      <c r="AF5714" s="307">
        <v>0</v>
      </c>
      <c r="AG5714" s="307">
        <v>0</v>
      </c>
      <c r="AH5714" s="362">
        <v>0</v>
      </c>
      <c r="AI5714" s="362">
        <v>0</v>
      </c>
      <c r="AK5714" s="199"/>
      <c r="AM5714" s="11"/>
      <c r="AN5714" s="15"/>
      <c r="AO5714" s="11"/>
      <c r="AP5714" s="11"/>
    </row>
    <row r="5715" spans="3:42" outlineLevel="2" x14ac:dyDescent="0.2">
      <c r="C5715" s="119" t="s">
        <v>152</v>
      </c>
      <c r="D5715" s="119" t="s">
        <v>152</v>
      </c>
      <c r="F5715" s="12"/>
      <c r="H5715" s="234"/>
      <c r="K5715" s="164"/>
      <c r="Q5715" s="16"/>
      <c r="R5715" s="800">
        <v>0</v>
      </c>
      <c r="S5715" s="800">
        <v>0</v>
      </c>
      <c r="T5715" s="800">
        <v>0</v>
      </c>
      <c r="U5715" s="800">
        <v>0</v>
      </c>
      <c r="V5715" s="800">
        <v>0</v>
      </c>
      <c r="W5715" s="800">
        <v>0</v>
      </c>
      <c r="X5715" s="800">
        <v>0</v>
      </c>
      <c r="Y5715" s="800">
        <v>0</v>
      </c>
      <c r="Z5715" s="800">
        <v>0</v>
      </c>
      <c r="AA5715" s="800">
        <v>0</v>
      </c>
      <c r="AB5715" s="800">
        <v>0</v>
      </c>
      <c r="AC5715" s="800">
        <v>0</v>
      </c>
      <c r="AD5715" s="800">
        <v>0</v>
      </c>
      <c r="AE5715" s="800">
        <v>0</v>
      </c>
      <c r="AF5715" s="800">
        <v>0</v>
      </c>
      <c r="AG5715" s="800">
        <v>0</v>
      </c>
      <c r="AH5715" s="800">
        <v>0</v>
      </c>
      <c r="AI5715" s="800">
        <v>0</v>
      </c>
      <c r="AK5715" s="199"/>
      <c r="AM5715" s="11"/>
      <c r="AN5715" s="15"/>
      <c r="AO5715" s="11"/>
      <c r="AP5715" s="11"/>
    </row>
    <row r="5716" spans="3:42" outlineLevel="2" x14ac:dyDescent="0.2">
      <c r="C5716" s="119" t="s">
        <v>152</v>
      </c>
      <c r="D5716" s="119" t="s">
        <v>152</v>
      </c>
      <c r="F5716" s="794" t="s">
        <v>615</v>
      </c>
      <c r="AK5716" s="199"/>
      <c r="AM5716" s="11"/>
      <c r="AN5716" s="15"/>
      <c r="AO5716" s="11"/>
      <c r="AP5716" s="11"/>
    </row>
    <row r="5717" spans="3:42" outlineLevel="2" x14ac:dyDescent="0.2">
      <c r="C5717" s="119" t="s">
        <v>152</v>
      </c>
      <c r="D5717" s="119" t="s">
        <v>152</v>
      </c>
      <c r="F5717" s="761" t="s">
        <v>48</v>
      </c>
      <c r="G5717" s="75"/>
      <c r="H5717" s="796" t="s">
        <v>12</v>
      </c>
      <c r="I5717" s="801"/>
      <c r="J5717" s="75"/>
      <c r="K5717" s="741"/>
      <c r="L5717" s="75"/>
      <c r="M5717" s="75"/>
      <c r="N5717" s="75"/>
      <c r="O5717" s="75"/>
      <c r="P5717" s="75"/>
      <c r="Q5717" s="128" t="s">
        <v>110</v>
      </c>
      <c r="R5717" s="299">
        <v>0</v>
      </c>
      <c r="S5717" s="300">
        <v>0</v>
      </c>
      <c r="T5717" s="300">
        <v>0</v>
      </c>
      <c r="U5717" s="300">
        <v>0</v>
      </c>
      <c r="V5717" s="300">
        <v>0</v>
      </c>
      <c r="W5717" s="301">
        <v>0</v>
      </c>
      <c r="X5717" s="300">
        <v>0</v>
      </c>
      <c r="Y5717" s="300">
        <v>0</v>
      </c>
      <c r="Z5717" s="300">
        <v>0</v>
      </c>
      <c r="AA5717" s="300">
        <v>0</v>
      </c>
      <c r="AB5717" s="302">
        <v>0</v>
      </c>
      <c r="AC5717" s="302">
        <v>0</v>
      </c>
      <c r="AD5717" s="302">
        <v>0</v>
      </c>
      <c r="AE5717" s="302">
        <v>0</v>
      </c>
      <c r="AF5717" s="302">
        <v>0</v>
      </c>
      <c r="AG5717" s="302">
        <v>0</v>
      </c>
      <c r="AH5717" s="348">
        <v>0</v>
      </c>
      <c r="AI5717" s="348">
        <v>0</v>
      </c>
      <c r="AK5717" s="199"/>
      <c r="AM5717" s="11"/>
      <c r="AN5717" s="15"/>
      <c r="AO5717" s="11"/>
      <c r="AP5717" s="11"/>
    </row>
    <row r="5718" spans="3:42" outlineLevel="2" x14ac:dyDescent="0.2">
      <c r="C5718" s="119" t="s">
        <v>152</v>
      </c>
      <c r="D5718" s="119" t="s">
        <v>152</v>
      </c>
      <c r="F5718" s="767" t="s">
        <v>55</v>
      </c>
      <c r="H5718" s="797" t="s">
        <v>12</v>
      </c>
      <c r="K5718" s="164"/>
      <c r="Q5718" s="135" t="s">
        <v>110</v>
      </c>
      <c r="R5718" s="314">
        <v>0</v>
      </c>
      <c r="S5718" s="315">
        <v>0</v>
      </c>
      <c r="T5718" s="315">
        <v>0</v>
      </c>
      <c r="U5718" s="315">
        <v>0</v>
      </c>
      <c r="V5718" s="315">
        <v>0</v>
      </c>
      <c r="W5718" s="316">
        <v>0</v>
      </c>
      <c r="X5718" s="315">
        <v>0</v>
      </c>
      <c r="Y5718" s="315">
        <v>0</v>
      </c>
      <c r="Z5718" s="315">
        <v>0</v>
      </c>
      <c r="AA5718" s="315">
        <v>0</v>
      </c>
      <c r="AB5718" s="5">
        <v>0</v>
      </c>
      <c r="AC5718" s="5">
        <v>0</v>
      </c>
      <c r="AD5718" s="5">
        <v>0</v>
      </c>
      <c r="AE5718" s="5">
        <v>0</v>
      </c>
      <c r="AF5718" s="5">
        <v>0</v>
      </c>
      <c r="AG5718" s="5">
        <v>0</v>
      </c>
      <c r="AH5718" s="350">
        <v>0</v>
      </c>
      <c r="AI5718" s="350">
        <v>0</v>
      </c>
      <c r="AK5718" s="199"/>
      <c r="AM5718" s="11"/>
      <c r="AN5718" s="15"/>
      <c r="AO5718" s="11"/>
      <c r="AP5718" s="11"/>
    </row>
    <row r="5719" spans="3:42" outlineLevel="2" x14ac:dyDescent="0.2">
      <c r="C5719" s="119" t="s">
        <v>152</v>
      </c>
      <c r="D5719" s="119" t="s">
        <v>152</v>
      </c>
      <c r="F5719" s="783" t="s">
        <v>57</v>
      </c>
      <c r="G5719" s="83"/>
      <c r="H5719" s="798" t="s">
        <v>12</v>
      </c>
      <c r="I5719" s="799"/>
      <c r="J5719" s="83"/>
      <c r="K5719" s="736"/>
      <c r="L5719" s="83"/>
      <c r="M5719" s="83"/>
      <c r="N5719" s="83"/>
      <c r="O5719" s="83"/>
      <c r="P5719" s="83"/>
      <c r="Q5719" s="143" t="s">
        <v>110</v>
      </c>
      <c r="R5719" s="304">
        <v>0</v>
      </c>
      <c r="S5719" s="305">
        <v>0</v>
      </c>
      <c r="T5719" s="305">
        <v>0</v>
      </c>
      <c r="U5719" s="305">
        <v>0</v>
      </c>
      <c r="V5719" s="305">
        <v>0</v>
      </c>
      <c r="W5719" s="306">
        <v>0</v>
      </c>
      <c r="X5719" s="305">
        <v>0</v>
      </c>
      <c r="Y5719" s="305">
        <v>0</v>
      </c>
      <c r="Z5719" s="305">
        <v>0</v>
      </c>
      <c r="AA5719" s="305">
        <v>0</v>
      </c>
      <c r="AB5719" s="307">
        <v>0</v>
      </c>
      <c r="AC5719" s="307">
        <v>0</v>
      </c>
      <c r="AD5719" s="307">
        <v>0</v>
      </c>
      <c r="AE5719" s="307">
        <v>0</v>
      </c>
      <c r="AF5719" s="307">
        <v>0</v>
      </c>
      <c r="AG5719" s="307">
        <v>0</v>
      </c>
      <c r="AH5719" s="362">
        <v>0</v>
      </c>
      <c r="AI5719" s="362">
        <v>0</v>
      </c>
      <c r="AK5719" s="199"/>
      <c r="AM5719" s="11"/>
      <c r="AN5719" s="15"/>
      <c r="AO5719" s="11"/>
      <c r="AP5719" s="11"/>
    </row>
    <row r="5720" spans="3:42" outlineLevel="2" x14ac:dyDescent="0.2">
      <c r="C5720" s="119" t="s">
        <v>152</v>
      </c>
      <c r="D5720" s="119" t="s">
        <v>152</v>
      </c>
      <c r="F5720" s="12"/>
      <c r="H5720" s="164"/>
      <c r="K5720" s="164"/>
      <c r="Q5720" s="16"/>
      <c r="R5720" s="800">
        <v>0</v>
      </c>
      <c r="S5720" s="800">
        <v>0</v>
      </c>
      <c r="T5720" s="800">
        <v>0</v>
      </c>
      <c r="U5720" s="800">
        <v>0</v>
      </c>
      <c r="V5720" s="800">
        <v>0</v>
      </c>
      <c r="W5720" s="800">
        <v>0</v>
      </c>
      <c r="X5720" s="800">
        <v>0</v>
      </c>
      <c r="Y5720" s="800">
        <v>0</v>
      </c>
      <c r="Z5720" s="800">
        <v>0</v>
      </c>
      <c r="AA5720" s="800">
        <v>0</v>
      </c>
      <c r="AB5720" s="800">
        <v>0</v>
      </c>
      <c r="AC5720" s="800">
        <v>0</v>
      </c>
      <c r="AD5720" s="800">
        <v>0</v>
      </c>
      <c r="AE5720" s="800">
        <v>0</v>
      </c>
      <c r="AF5720" s="800">
        <v>0</v>
      </c>
      <c r="AG5720" s="800">
        <v>0</v>
      </c>
      <c r="AH5720" s="800">
        <v>0</v>
      </c>
      <c r="AI5720" s="800">
        <v>0</v>
      </c>
      <c r="AK5720" s="199"/>
      <c r="AM5720" s="11"/>
      <c r="AN5720" s="15"/>
      <c r="AO5720" s="11"/>
      <c r="AP5720" s="11"/>
    </row>
    <row r="5721" spans="3:42" outlineLevel="2" x14ac:dyDescent="0.2">
      <c r="C5721" s="119" t="s">
        <v>152</v>
      </c>
      <c r="D5721" s="119" t="s">
        <v>152</v>
      </c>
      <c r="F5721" s="794" t="s">
        <v>69</v>
      </c>
      <c r="AK5721" s="199"/>
      <c r="AM5721" s="11"/>
      <c r="AN5721" s="15"/>
      <c r="AO5721" s="11"/>
      <c r="AP5721" s="11"/>
    </row>
    <row r="5722" spans="3:42" outlineLevel="2" x14ac:dyDescent="0.2">
      <c r="C5722" s="119" t="s">
        <v>152</v>
      </c>
      <c r="D5722" s="119" t="s">
        <v>152</v>
      </c>
      <c r="F5722" s="761" t="s">
        <v>9</v>
      </c>
      <c r="G5722" s="75"/>
      <c r="H5722" s="796" t="s">
        <v>12</v>
      </c>
      <c r="I5722" s="801"/>
      <c r="J5722" s="75"/>
      <c r="K5722" s="741"/>
      <c r="L5722" s="75"/>
      <c r="M5722" s="75"/>
      <c r="N5722" s="75"/>
      <c r="O5722" s="75"/>
      <c r="P5722" s="75"/>
      <c r="Q5722" s="128" t="s">
        <v>110</v>
      </c>
      <c r="R5722" s="299">
        <v>0</v>
      </c>
      <c r="S5722" s="300">
        <v>0</v>
      </c>
      <c r="T5722" s="300">
        <v>0</v>
      </c>
      <c r="U5722" s="300">
        <v>0</v>
      </c>
      <c r="V5722" s="300">
        <v>0</v>
      </c>
      <c r="W5722" s="301">
        <v>0</v>
      </c>
      <c r="X5722" s="300">
        <v>0</v>
      </c>
      <c r="Y5722" s="300">
        <v>0</v>
      </c>
      <c r="Z5722" s="300">
        <v>0</v>
      </c>
      <c r="AA5722" s="300">
        <v>0</v>
      </c>
      <c r="AB5722" s="302">
        <v>0</v>
      </c>
      <c r="AC5722" s="302">
        <v>0</v>
      </c>
      <c r="AD5722" s="302">
        <v>0</v>
      </c>
      <c r="AE5722" s="302">
        <v>0</v>
      </c>
      <c r="AF5722" s="302">
        <v>0</v>
      </c>
      <c r="AG5722" s="302">
        <v>0</v>
      </c>
      <c r="AH5722" s="348">
        <v>0</v>
      </c>
      <c r="AI5722" s="348">
        <v>0</v>
      </c>
      <c r="AK5722" s="199"/>
      <c r="AM5722" s="11"/>
      <c r="AN5722" s="15"/>
      <c r="AO5722" s="11"/>
      <c r="AP5722" s="11"/>
    </row>
    <row r="5723" spans="3:42" outlineLevel="2" x14ac:dyDescent="0.2">
      <c r="C5723" s="119" t="s">
        <v>152</v>
      </c>
      <c r="D5723" s="119" t="s">
        <v>152</v>
      </c>
      <c r="F5723" s="767" t="s">
        <v>14</v>
      </c>
      <c r="H5723" s="797" t="s">
        <v>12</v>
      </c>
      <c r="K5723" s="164"/>
      <c r="Q5723" s="135" t="s">
        <v>110</v>
      </c>
      <c r="R5723" s="314">
        <v>0</v>
      </c>
      <c r="S5723" s="315">
        <v>0</v>
      </c>
      <c r="T5723" s="315">
        <v>0</v>
      </c>
      <c r="U5723" s="315">
        <v>0</v>
      </c>
      <c r="V5723" s="315">
        <v>0</v>
      </c>
      <c r="W5723" s="316">
        <v>0</v>
      </c>
      <c r="X5723" s="315">
        <v>0</v>
      </c>
      <c r="Y5723" s="315">
        <v>0</v>
      </c>
      <c r="Z5723" s="315">
        <v>0</v>
      </c>
      <c r="AA5723" s="315">
        <v>0</v>
      </c>
      <c r="AB5723" s="5">
        <v>0</v>
      </c>
      <c r="AC5723" s="5">
        <v>0</v>
      </c>
      <c r="AD5723" s="5">
        <v>0</v>
      </c>
      <c r="AE5723" s="5">
        <v>0</v>
      </c>
      <c r="AF5723" s="5">
        <v>0</v>
      </c>
      <c r="AG5723" s="5">
        <v>0</v>
      </c>
      <c r="AH5723" s="350">
        <v>0</v>
      </c>
      <c r="AI5723" s="350">
        <v>0</v>
      </c>
      <c r="AK5723" s="199"/>
      <c r="AM5723" s="11"/>
      <c r="AN5723" s="15"/>
      <c r="AO5723" s="11"/>
      <c r="AP5723" s="11"/>
    </row>
    <row r="5724" spans="3:42" outlineLevel="2" x14ac:dyDescent="0.2">
      <c r="C5724" s="119" t="s">
        <v>152</v>
      </c>
      <c r="D5724" s="119" t="s">
        <v>152</v>
      </c>
      <c r="F5724" s="783" t="s">
        <v>16</v>
      </c>
      <c r="G5724" s="83"/>
      <c r="H5724" s="798" t="s">
        <v>12</v>
      </c>
      <c r="I5724" s="799"/>
      <c r="J5724" s="83"/>
      <c r="K5724" s="736"/>
      <c r="L5724" s="83"/>
      <c r="M5724" s="83"/>
      <c r="N5724" s="83"/>
      <c r="O5724" s="83"/>
      <c r="P5724" s="83"/>
      <c r="Q5724" s="143" t="s">
        <v>110</v>
      </c>
      <c r="R5724" s="304">
        <v>0</v>
      </c>
      <c r="S5724" s="305">
        <v>0</v>
      </c>
      <c r="T5724" s="305">
        <v>0</v>
      </c>
      <c r="U5724" s="305">
        <v>0</v>
      </c>
      <c r="V5724" s="305">
        <v>0</v>
      </c>
      <c r="W5724" s="306">
        <v>0</v>
      </c>
      <c r="X5724" s="305">
        <v>0</v>
      </c>
      <c r="Y5724" s="305">
        <v>0</v>
      </c>
      <c r="Z5724" s="305">
        <v>0</v>
      </c>
      <c r="AA5724" s="305">
        <v>0</v>
      </c>
      <c r="AB5724" s="307">
        <v>0</v>
      </c>
      <c r="AC5724" s="307">
        <v>0</v>
      </c>
      <c r="AD5724" s="307">
        <v>0</v>
      </c>
      <c r="AE5724" s="307">
        <v>0</v>
      </c>
      <c r="AF5724" s="307">
        <v>0</v>
      </c>
      <c r="AG5724" s="307">
        <v>0</v>
      </c>
      <c r="AH5724" s="362">
        <v>0</v>
      </c>
      <c r="AI5724" s="362">
        <v>0</v>
      </c>
      <c r="AK5724" s="199"/>
      <c r="AM5724" s="11"/>
      <c r="AN5724" s="15"/>
      <c r="AO5724" s="11"/>
      <c r="AP5724" s="11"/>
    </row>
    <row r="5725" spans="3:42" outlineLevel="2" x14ac:dyDescent="0.2">
      <c r="C5725" s="119" t="s">
        <v>152</v>
      </c>
      <c r="D5725" s="119" t="s">
        <v>152</v>
      </c>
      <c r="F5725" s="12"/>
      <c r="H5725" s="797"/>
      <c r="K5725" s="164"/>
      <c r="Q5725" s="16"/>
      <c r="R5725" s="800">
        <v>0</v>
      </c>
      <c r="S5725" s="800">
        <v>0</v>
      </c>
      <c r="T5725" s="800">
        <v>0</v>
      </c>
      <c r="U5725" s="800">
        <v>0</v>
      </c>
      <c r="V5725" s="800">
        <v>0</v>
      </c>
      <c r="W5725" s="800">
        <v>0</v>
      </c>
      <c r="X5725" s="800">
        <v>0</v>
      </c>
      <c r="Y5725" s="800">
        <v>0</v>
      </c>
      <c r="Z5725" s="800">
        <v>0</v>
      </c>
      <c r="AA5725" s="800">
        <v>0</v>
      </c>
      <c r="AB5725" s="800">
        <v>0</v>
      </c>
      <c r="AC5725" s="800">
        <v>0</v>
      </c>
      <c r="AD5725" s="800">
        <v>0</v>
      </c>
      <c r="AE5725" s="800">
        <v>0</v>
      </c>
      <c r="AF5725" s="800">
        <v>0</v>
      </c>
      <c r="AG5725" s="800">
        <v>0</v>
      </c>
      <c r="AH5725" s="800">
        <v>0</v>
      </c>
      <c r="AI5725" s="800">
        <v>0</v>
      </c>
      <c r="AK5725" s="199"/>
      <c r="AM5725" s="11"/>
      <c r="AN5725" s="15"/>
      <c r="AO5725" s="11"/>
      <c r="AP5725" s="11"/>
    </row>
    <row r="5726" spans="3:42" outlineLevel="2" x14ac:dyDescent="0.2">
      <c r="C5726" s="119" t="s">
        <v>152</v>
      </c>
      <c r="D5726" s="119" t="s">
        <v>152</v>
      </c>
      <c r="F5726" s="794" t="s">
        <v>616</v>
      </c>
      <c r="AK5726" s="199"/>
      <c r="AM5726" s="11"/>
      <c r="AN5726" s="15"/>
      <c r="AO5726" s="11"/>
      <c r="AP5726" s="11"/>
    </row>
    <row r="5727" spans="3:42" outlineLevel="2" x14ac:dyDescent="0.2">
      <c r="C5727" s="119" t="s">
        <v>152</v>
      </c>
      <c r="D5727" s="119" t="s">
        <v>152</v>
      </c>
      <c r="F5727" s="761" t="s">
        <v>48</v>
      </c>
      <c r="G5727" s="75"/>
      <c r="H5727" s="796" t="s">
        <v>12</v>
      </c>
      <c r="I5727" s="228" t="s">
        <v>617</v>
      </c>
      <c r="J5727" s="75"/>
      <c r="K5727" s="741"/>
      <c r="L5727" s="75"/>
      <c r="M5727" s="75"/>
      <c r="N5727" s="75"/>
      <c r="O5727" s="75"/>
      <c r="P5727" s="75"/>
      <c r="Q5727" s="128" t="s">
        <v>110</v>
      </c>
      <c r="R5727" s="299">
        <v>0</v>
      </c>
      <c r="S5727" s="300">
        <v>0</v>
      </c>
      <c r="T5727" s="300">
        <v>0</v>
      </c>
      <c r="U5727" s="300">
        <v>0</v>
      </c>
      <c r="V5727" s="300">
        <v>0</v>
      </c>
      <c r="W5727" s="301">
        <v>0</v>
      </c>
      <c r="X5727" s="300">
        <v>0</v>
      </c>
      <c r="Y5727" s="300">
        <v>0</v>
      </c>
      <c r="Z5727" s="300">
        <v>0</v>
      </c>
      <c r="AA5727" s="300">
        <v>0</v>
      </c>
      <c r="AB5727" s="302">
        <v>0</v>
      </c>
      <c r="AC5727" s="302">
        <v>0</v>
      </c>
      <c r="AD5727" s="302">
        <v>0</v>
      </c>
      <c r="AE5727" s="302">
        <v>0</v>
      </c>
      <c r="AF5727" s="302">
        <v>0</v>
      </c>
      <c r="AG5727" s="302">
        <v>0</v>
      </c>
      <c r="AH5727" s="348">
        <v>0</v>
      </c>
      <c r="AI5727" s="348">
        <v>0</v>
      </c>
      <c r="AK5727" s="199"/>
      <c r="AM5727" s="11"/>
      <c r="AN5727" s="15"/>
      <c r="AO5727" s="11"/>
      <c r="AP5727" s="11"/>
    </row>
    <row r="5728" spans="3:42" outlineLevel="2" x14ac:dyDescent="0.2">
      <c r="C5728" s="119" t="s">
        <v>152</v>
      </c>
      <c r="D5728" s="119" t="s">
        <v>152</v>
      </c>
      <c r="F5728" s="767" t="s">
        <v>55</v>
      </c>
      <c r="H5728" s="797" t="s">
        <v>12</v>
      </c>
      <c r="I5728" s="234" t="s">
        <v>617</v>
      </c>
      <c r="K5728" s="164"/>
      <c r="Q5728" s="135" t="s">
        <v>110</v>
      </c>
      <c r="R5728" s="314">
        <v>0</v>
      </c>
      <c r="S5728" s="315">
        <v>0</v>
      </c>
      <c r="T5728" s="315">
        <v>0</v>
      </c>
      <c r="U5728" s="315">
        <v>0</v>
      </c>
      <c r="V5728" s="315">
        <v>0</v>
      </c>
      <c r="W5728" s="316">
        <v>0</v>
      </c>
      <c r="X5728" s="315">
        <v>0</v>
      </c>
      <c r="Y5728" s="315">
        <v>0</v>
      </c>
      <c r="Z5728" s="315">
        <v>0</v>
      </c>
      <c r="AA5728" s="315">
        <v>0</v>
      </c>
      <c r="AB5728" s="5">
        <v>0</v>
      </c>
      <c r="AC5728" s="5">
        <v>0</v>
      </c>
      <c r="AD5728" s="5">
        <v>0</v>
      </c>
      <c r="AE5728" s="5">
        <v>0</v>
      </c>
      <c r="AF5728" s="5">
        <v>0</v>
      </c>
      <c r="AG5728" s="5">
        <v>0</v>
      </c>
      <c r="AH5728" s="350">
        <v>0</v>
      </c>
      <c r="AI5728" s="350">
        <v>0</v>
      </c>
      <c r="AK5728" s="199"/>
      <c r="AM5728" s="11"/>
      <c r="AN5728" s="15"/>
      <c r="AO5728" s="11"/>
      <c r="AP5728" s="11"/>
    </row>
    <row r="5729" spans="3:42" outlineLevel="2" x14ac:dyDescent="0.2">
      <c r="C5729" s="119" t="s">
        <v>152</v>
      </c>
      <c r="D5729" s="119" t="s">
        <v>152</v>
      </c>
      <c r="F5729" s="783" t="s">
        <v>57</v>
      </c>
      <c r="G5729" s="83"/>
      <c r="H5729" s="798" t="s">
        <v>12</v>
      </c>
      <c r="I5729" s="240" t="s">
        <v>617</v>
      </c>
      <c r="J5729" s="83"/>
      <c r="K5729" s="736"/>
      <c r="L5729" s="83"/>
      <c r="M5729" s="83"/>
      <c r="N5729" s="83"/>
      <c r="O5729" s="83"/>
      <c r="P5729" s="83"/>
      <c r="Q5729" s="143" t="s">
        <v>110</v>
      </c>
      <c r="R5729" s="304">
        <v>0</v>
      </c>
      <c r="S5729" s="305">
        <v>0</v>
      </c>
      <c r="T5729" s="305">
        <v>0</v>
      </c>
      <c r="U5729" s="305">
        <v>0</v>
      </c>
      <c r="V5729" s="305">
        <v>0</v>
      </c>
      <c r="W5729" s="306">
        <v>0</v>
      </c>
      <c r="X5729" s="305">
        <v>0</v>
      </c>
      <c r="Y5729" s="305">
        <v>0</v>
      </c>
      <c r="Z5729" s="305">
        <v>0</v>
      </c>
      <c r="AA5729" s="305">
        <v>0</v>
      </c>
      <c r="AB5729" s="307">
        <v>0</v>
      </c>
      <c r="AC5729" s="307">
        <v>0</v>
      </c>
      <c r="AD5729" s="307">
        <v>0</v>
      </c>
      <c r="AE5729" s="307">
        <v>0</v>
      </c>
      <c r="AF5729" s="307">
        <v>0</v>
      </c>
      <c r="AG5729" s="307">
        <v>0</v>
      </c>
      <c r="AH5729" s="362">
        <v>0</v>
      </c>
      <c r="AI5729" s="362">
        <v>0</v>
      </c>
      <c r="AK5729" s="199"/>
      <c r="AM5729" s="11"/>
      <c r="AN5729" s="15"/>
      <c r="AO5729" s="11"/>
      <c r="AP5729" s="11"/>
    </row>
    <row r="5730" spans="3:42" outlineLevel="2" x14ac:dyDescent="0.2">
      <c r="C5730" s="119" t="s">
        <v>152</v>
      </c>
      <c r="D5730" s="119" t="s">
        <v>152</v>
      </c>
      <c r="F5730" s="802" t="s">
        <v>626</v>
      </c>
      <c r="R5730" s="800">
        <v>0</v>
      </c>
      <c r="S5730" s="800">
        <v>0</v>
      </c>
      <c r="T5730" s="800">
        <v>0</v>
      </c>
      <c r="U5730" s="800">
        <v>0</v>
      </c>
      <c r="V5730" s="800">
        <v>0</v>
      </c>
      <c r="W5730" s="800">
        <v>0</v>
      </c>
      <c r="X5730" s="800">
        <v>0</v>
      </c>
      <c r="Y5730" s="800">
        <v>0</v>
      </c>
      <c r="Z5730" s="800">
        <v>0</v>
      </c>
      <c r="AA5730" s="800">
        <v>0</v>
      </c>
      <c r="AB5730" s="800">
        <v>0</v>
      </c>
      <c r="AC5730" s="800">
        <v>0</v>
      </c>
      <c r="AD5730" s="800">
        <v>0</v>
      </c>
      <c r="AE5730" s="800">
        <v>0</v>
      </c>
      <c r="AF5730" s="800">
        <v>0</v>
      </c>
      <c r="AG5730" s="800">
        <v>0</v>
      </c>
      <c r="AH5730" s="800">
        <v>0</v>
      </c>
      <c r="AI5730" s="800">
        <v>0</v>
      </c>
      <c r="AK5730" s="199"/>
      <c r="AM5730" s="11"/>
      <c r="AN5730" s="15"/>
      <c r="AO5730" s="11"/>
      <c r="AP5730" s="11"/>
    </row>
    <row r="5731" spans="3:42" outlineLevel="2" x14ac:dyDescent="0.2">
      <c r="C5731" s="119" t="s">
        <v>152</v>
      </c>
      <c r="D5731" s="119" t="s">
        <v>152</v>
      </c>
      <c r="R5731" s="5"/>
      <c r="S5731" s="5"/>
      <c r="T5731" s="5"/>
      <c r="U5731" s="5"/>
      <c r="V5731" s="5"/>
      <c r="W5731" s="5"/>
      <c r="X5731" s="5"/>
      <c r="Y5731" s="5"/>
      <c r="AK5731" s="199"/>
      <c r="AM5731" s="11"/>
      <c r="AN5731" s="15"/>
      <c r="AO5731" s="11"/>
      <c r="AP5731" s="11"/>
    </row>
    <row r="5732" spans="3:42" outlineLevel="2" x14ac:dyDescent="0.2">
      <c r="C5732" s="119" t="s">
        <v>152</v>
      </c>
      <c r="D5732" s="119" t="s">
        <v>152</v>
      </c>
      <c r="F5732" s="789" t="s">
        <v>635</v>
      </c>
      <c r="G5732" s="790"/>
      <c r="H5732" s="803"/>
      <c r="I5732" s="790"/>
      <c r="J5732" s="790"/>
      <c r="K5732" s="792"/>
      <c r="L5732" s="789"/>
      <c r="M5732" s="789"/>
      <c r="N5732" s="789"/>
      <c r="O5732" s="789"/>
      <c r="P5732" s="789"/>
      <c r="Q5732" s="792"/>
      <c r="R5732" s="793"/>
      <c r="S5732" s="793"/>
      <c r="T5732" s="793"/>
      <c r="U5732" s="793"/>
      <c r="V5732" s="793"/>
      <c r="W5732" s="793"/>
      <c r="X5732" s="793"/>
      <c r="Y5732" s="793"/>
      <c r="Z5732" s="793"/>
      <c r="AA5732" s="793"/>
      <c r="AB5732" s="793"/>
      <c r="AC5732" s="793"/>
      <c r="AD5732" s="793"/>
      <c r="AE5732" s="793"/>
      <c r="AF5732" s="793"/>
      <c r="AG5732" s="793"/>
      <c r="AH5732" s="789"/>
      <c r="AI5732" s="789"/>
      <c r="AK5732" s="199"/>
      <c r="AM5732" s="11"/>
      <c r="AN5732" s="15"/>
      <c r="AO5732" s="11"/>
      <c r="AP5732" s="11"/>
    </row>
    <row r="5733" spans="3:42" outlineLevel="2" x14ac:dyDescent="0.2">
      <c r="C5733" s="119" t="s">
        <v>152</v>
      </c>
      <c r="D5733" s="119" t="s">
        <v>152</v>
      </c>
      <c r="F5733" t="s">
        <v>620</v>
      </c>
      <c r="AK5733" s="199"/>
      <c r="AM5733" s="11"/>
      <c r="AN5733" s="15"/>
      <c r="AO5733" s="11"/>
      <c r="AP5733" s="11"/>
    </row>
    <row r="5734" spans="3:42" outlineLevel="2" x14ac:dyDescent="0.2">
      <c r="C5734" s="119" t="s">
        <v>152</v>
      </c>
      <c r="D5734" s="119" t="s">
        <v>152</v>
      </c>
      <c r="F5734" s="761" t="s">
        <v>48</v>
      </c>
      <c r="G5734" s="75"/>
      <c r="H5734" s="796" t="s">
        <v>636</v>
      </c>
      <c r="I5734" s="801"/>
      <c r="J5734" s="75"/>
      <c r="K5734" s="741"/>
      <c r="L5734" s="75"/>
      <c r="M5734" s="75"/>
      <c r="N5734" s="75"/>
      <c r="O5734" s="75"/>
      <c r="P5734" s="75"/>
      <c r="Q5734" s="128" t="s">
        <v>536</v>
      </c>
      <c r="R5734" s="804">
        <v>0</v>
      </c>
      <c r="S5734" s="805">
        <v>0</v>
      </c>
      <c r="T5734" s="805">
        <v>0</v>
      </c>
      <c r="U5734" s="805">
        <v>0</v>
      </c>
      <c r="V5734" s="805">
        <v>0</v>
      </c>
      <c r="W5734" s="806">
        <v>0</v>
      </c>
      <c r="X5734" s="805">
        <v>0</v>
      </c>
      <c r="Y5734" s="805">
        <v>0</v>
      </c>
      <c r="Z5734" s="805">
        <v>0</v>
      </c>
      <c r="AA5734" s="805">
        <v>0</v>
      </c>
      <c r="AB5734" s="805">
        <v>0</v>
      </c>
      <c r="AC5734" s="805">
        <v>0</v>
      </c>
      <c r="AD5734" s="805">
        <v>0</v>
      </c>
      <c r="AE5734" s="805">
        <v>0</v>
      </c>
      <c r="AF5734" s="805">
        <v>0</v>
      </c>
      <c r="AG5734" s="805">
        <v>0</v>
      </c>
      <c r="AH5734" s="808">
        <v>0</v>
      </c>
      <c r="AI5734" s="808">
        <v>0</v>
      </c>
      <c r="AK5734" s="199"/>
      <c r="AM5734" s="11"/>
      <c r="AN5734" s="15"/>
      <c r="AO5734" s="11"/>
      <c r="AP5734" s="11"/>
    </row>
    <row r="5735" spans="3:42" outlineLevel="2" x14ac:dyDescent="0.2">
      <c r="C5735" s="119" t="s">
        <v>152</v>
      </c>
      <c r="D5735" s="119" t="s">
        <v>152</v>
      </c>
      <c r="F5735" s="767" t="s">
        <v>55</v>
      </c>
      <c r="H5735" s="797" t="s">
        <v>636</v>
      </c>
      <c r="K5735" s="164"/>
      <c r="Q5735" s="135" t="s">
        <v>536</v>
      </c>
      <c r="R5735" s="809">
        <v>0</v>
      </c>
      <c r="S5735" s="810">
        <v>0</v>
      </c>
      <c r="T5735" s="810">
        <v>0</v>
      </c>
      <c r="U5735" s="810">
        <v>0</v>
      </c>
      <c r="V5735" s="810">
        <v>0</v>
      </c>
      <c r="W5735" s="811">
        <v>0</v>
      </c>
      <c r="X5735" s="810">
        <v>0</v>
      </c>
      <c r="Y5735" s="810">
        <v>0</v>
      </c>
      <c r="Z5735" s="810">
        <v>0</v>
      </c>
      <c r="AA5735" s="810">
        <v>0</v>
      </c>
      <c r="AB5735" s="810">
        <v>0</v>
      </c>
      <c r="AC5735" s="810">
        <v>0</v>
      </c>
      <c r="AD5735" s="810">
        <v>0</v>
      </c>
      <c r="AE5735" s="810">
        <v>0</v>
      </c>
      <c r="AF5735" s="810">
        <v>0</v>
      </c>
      <c r="AG5735" s="810">
        <v>0</v>
      </c>
      <c r="AH5735" s="812">
        <v>0</v>
      </c>
      <c r="AI5735" s="812">
        <v>0</v>
      </c>
      <c r="AK5735" s="199"/>
      <c r="AM5735" s="11"/>
      <c r="AN5735" s="15"/>
      <c r="AO5735" s="11"/>
      <c r="AP5735" s="11"/>
    </row>
    <row r="5736" spans="3:42" outlineLevel="2" x14ac:dyDescent="0.2">
      <c r="C5736" s="119" t="s">
        <v>152</v>
      </c>
      <c r="D5736" s="119" t="s">
        <v>152</v>
      </c>
      <c r="F5736" s="783" t="s">
        <v>57</v>
      </c>
      <c r="G5736" s="83"/>
      <c r="H5736" s="798" t="s">
        <v>636</v>
      </c>
      <c r="I5736" s="799"/>
      <c r="J5736" s="83"/>
      <c r="K5736" s="736"/>
      <c r="L5736" s="83"/>
      <c r="M5736" s="83"/>
      <c r="N5736" s="83"/>
      <c r="O5736" s="83"/>
      <c r="P5736" s="83"/>
      <c r="Q5736" s="143" t="s">
        <v>536</v>
      </c>
      <c r="R5736" s="813">
        <v>0</v>
      </c>
      <c r="S5736" s="814">
        <v>0</v>
      </c>
      <c r="T5736" s="814">
        <v>0</v>
      </c>
      <c r="U5736" s="814">
        <v>0</v>
      </c>
      <c r="V5736" s="814">
        <v>0</v>
      </c>
      <c r="W5736" s="815">
        <v>0</v>
      </c>
      <c r="X5736" s="814">
        <v>0</v>
      </c>
      <c r="Y5736" s="814">
        <v>0</v>
      </c>
      <c r="Z5736" s="814">
        <v>0</v>
      </c>
      <c r="AA5736" s="814">
        <v>0</v>
      </c>
      <c r="AB5736" s="814">
        <v>0</v>
      </c>
      <c r="AC5736" s="814">
        <v>0</v>
      </c>
      <c r="AD5736" s="814">
        <v>0</v>
      </c>
      <c r="AE5736" s="814">
        <v>0</v>
      </c>
      <c r="AF5736" s="814">
        <v>0</v>
      </c>
      <c r="AG5736" s="814">
        <v>0</v>
      </c>
      <c r="AH5736" s="816">
        <v>0</v>
      </c>
      <c r="AI5736" s="816">
        <v>0</v>
      </c>
      <c r="AK5736" s="199"/>
      <c r="AM5736" s="11"/>
      <c r="AN5736" s="15"/>
      <c r="AO5736" s="11"/>
      <c r="AP5736" s="11"/>
    </row>
    <row r="5737" spans="3:42" outlineLevel="2" x14ac:dyDescent="0.2">
      <c r="C5737" s="119" t="s">
        <v>152</v>
      </c>
      <c r="D5737" s="119" t="s">
        <v>152</v>
      </c>
      <c r="F5737" s="12"/>
      <c r="H5737" s="817"/>
      <c r="K5737" s="16"/>
      <c r="Q5737" s="16"/>
      <c r="R5737" s="818"/>
      <c r="S5737" s="818"/>
      <c r="T5737" s="818"/>
      <c r="U5737" s="818"/>
      <c r="V5737" s="818"/>
      <c r="W5737" s="818"/>
      <c r="X5737" s="818"/>
      <c r="Y5737" s="818"/>
      <c r="Z5737" s="818"/>
      <c r="AA5737" s="818"/>
      <c r="AB5737" s="818"/>
      <c r="AC5737" s="818"/>
      <c r="AD5737" s="818"/>
      <c r="AE5737" s="818"/>
      <c r="AF5737" s="818"/>
      <c r="AG5737" s="818"/>
      <c r="AH5737" s="818"/>
      <c r="AI5737" s="818"/>
      <c r="AK5737" s="199"/>
      <c r="AM5737" s="11"/>
      <c r="AN5737" s="15"/>
      <c r="AO5737" s="11"/>
      <c r="AP5737" s="11"/>
    </row>
    <row r="5738" spans="3:42" x14ac:dyDescent="0.2">
      <c r="C5738" s="119" t="s">
        <v>152</v>
      </c>
      <c r="D5738" s="754" t="s">
        <v>152</v>
      </c>
      <c r="E5738" s="67"/>
      <c r="F5738" s="67"/>
      <c r="G5738" s="67"/>
      <c r="H5738" s="755" t="s">
        <v>152</v>
      </c>
      <c r="I5738" s="67"/>
      <c r="J5738" s="67"/>
      <c r="K5738" s="102"/>
      <c r="L5738" s="67"/>
      <c r="M5738" s="67"/>
      <c r="N5738" s="67"/>
      <c r="O5738" s="67"/>
      <c r="P5738" s="67"/>
      <c r="Q5738" s="102"/>
      <c r="R5738" s="67"/>
      <c r="S5738" s="67"/>
      <c r="T5738" s="67"/>
      <c r="U5738" s="67"/>
      <c r="V5738" s="67"/>
      <c r="W5738" s="67"/>
      <c r="X5738" s="67"/>
      <c r="Y5738" s="67"/>
      <c r="Z5738" s="67"/>
      <c r="AA5738" s="67"/>
      <c r="AB5738" s="67"/>
      <c r="AC5738" s="67"/>
      <c r="AD5738" s="67"/>
      <c r="AE5738" s="67"/>
      <c r="AF5738" s="67"/>
      <c r="AG5738" s="67"/>
      <c r="AH5738" s="67"/>
      <c r="AI5738" s="67"/>
      <c r="AK5738" s="199"/>
      <c r="AM5738" s="11"/>
      <c r="AN5738" s="15"/>
      <c r="AO5738" s="11"/>
      <c r="AP5738" s="11"/>
    </row>
    <row r="5739" spans="3:42" outlineLevel="1" x14ac:dyDescent="0.2">
      <c r="C5739" s="119" t="s">
        <v>152</v>
      </c>
      <c r="D5739" s="119" t="s">
        <v>152</v>
      </c>
      <c r="F5739" s="121" t="s">
        <v>597</v>
      </c>
      <c r="G5739" s="756"/>
      <c r="H5739" s="757"/>
      <c r="I5739" s="756"/>
      <c r="J5739" s="756"/>
      <c r="K5739" s="758"/>
      <c r="L5739" s="759"/>
      <c r="M5739" s="759"/>
      <c r="N5739" s="759"/>
      <c r="O5739" s="759"/>
      <c r="P5739" s="759"/>
      <c r="Q5739" s="758"/>
      <c r="R5739" s="760"/>
      <c r="S5739" s="760"/>
      <c r="T5739" s="760"/>
      <c r="U5739" s="760"/>
      <c r="V5739" s="760"/>
      <c r="W5739" s="760"/>
      <c r="X5739" s="760"/>
      <c r="Y5739" s="760"/>
      <c r="Z5739" s="760"/>
      <c r="AA5739" s="760"/>
      <c r="AB5739" s="760"/>
      <c r="AC5739" s="760"/>
      <c r="AD5739" s="760"/>
      <c r="AE5739" s="760"/>
      <c r="AF5739" s="760"/>
      <c r="AG5739" s="760"/>
      <c r="AH5739" s="759"/>
      <c r="AI5739" s="759"/>
      <c r="AK5739" s="199"/>
      <c r="AM5739" s="11"/>
      <c r="AN5739" s="15"/>
      <c r="AO5739" s="11"/>
      <c r="AP5739" s="11"/>
    </row>
    <row r="5740" spans="3:42" outlineLevel="2" x14ac:dyDescent="0.2">
      <c r="C5740" s="119" t="s">
        <v>152</v>
      </c>
      <c r="D5740" s="119" t="s">
        <v>152</v>
      </c>
      <c r="F5740" s="12"/>
      <c r="G5740" s="149" t="s">
        <v>598</v>
      </c>
      <c r="H5740" s="72" t="s">
        <v>48</v>
      </c>
      <c r="I5740" s="8" t="s">
        <v>451</v>
      </c>
      <c r="J5740" s="8" t="s">
        <v>599</v>
      </c>
      <c r="K5740" s="8" t="s">
        <v>61</v>
      </c>
      <c r="AK5740" s="199"/>
      <c r="AM5740" s="11"/>
      <c r="AN5740" s="15"/>
      <c r="AO5740" s="11"/>
      <c r="AP5740" s="11"/>
    </row>
    <row r="5741" spans="3:42" outlineLevel="2" x14ac:dyDescent="0.2">
      <c r="C5741" s="119" t="s">
        <v>152</v>
      </c>
      <c r="D5741" s="119" t="s">
        <v>152</v>
      </c>
      <c r="F5741" s="761" t="s">
        <v>129</v>
      </c>
      <c r="G5741" s="762" t="s">
        <v>130</v>
      </c>
      <c r="H5741" s="763">
        <v>0</v>
      </c>
      <c r="I5741" s="764">
        <v>1</v>
      </c>
      <c r="J5741" s="765">
        <v>1</v>
      </c>
      <c r="K5741" s="766"/>
      <c r="AK5741" s="199"/>
      <c r="AM5741" s="11"/>
      <c r="AN5741" s="15"/>
      <c r="AO5741" s="11"/>
      <c r="AP5741" s="11"/>
    </row>
    <row r="5742" spans="3:42" outlineLevel="2" x14ac:dyDescent="0.2">
      <c r="C5742" s="119" t="s">
        <v>152</v>
      </c>
      <c r="D5742" s="119" t="s">
        <v>152</v>
      </c>
      <c r="F5742" s="767" t="s">
        <v>128</v>
      </c>
      <c r="G5742" s="611" t="s">
        <v>130</v>
      </c>
      <c r="H5742" s="768">
        <v>0</v>
      </c>
      <c r="I5742" s="769">
        <v>1</v>
      </c>
      <c r="J5742" s="770">
        <v>1</v>
      </c>
      <c r="K5742" s="771"/>
      <c r="AK5742" s="199"/>
      <c r="AM5742" s="11"/>
      <c r="AN5742" s="15"/>
      <c r="AO5742" s="11"/>
      <c r="AP5742" s="11"/>
    </row>
    <row r="5743" spans="3:42" outlineLevel="2" x14ac:dyDescent="0.2">
      <c r="C5743" s="119" t="s">
        <v>152</v>
      </c>
      <c r="D5743" s="119" t="s">
        <v>152</v>
      </c>
      <c r="F5743" s="767" t="s">
        <v>600</v>
      </c>
      <c r="G5743" s="611" t="s">
        <v>583</v>
      </c>
      <c r="H5743" s="772">
        <v>0</v>
      </c>
      <c r="I5743" s="773">
        <v>0</v>
      </c>
      <c r="J5743" s="774">
        <v>0</v>
      </c>
      <c r="K5743" s="775">
        <v>0</v>
      </c>
      <c r="AK5743" s="199"/>
      <c r="AM5743" s="11"/>
      <c r="AN5743" s="15"/>
      <c r="AO5743" s="11"/>
      <c r="AP5743" s="11"/>
    </row>
    <row r="5744" spans="3:42" outlineLevel="2" x14ac:dyDescent="0.2">
      <c r="C5744" s="119" t="s">
        <v>152</v>
      </c>
      <c r="D5744" s="119" t="s">
        <v>152</v>
      </c>
      <c r="F5744" s="767" t="s">
        <v>64</v>
      </c>
      <c r="G5744" s="611" t="s">
        <v>583</v>
      </c>
      <c r="H5744" s="776">
        <v>0</v>
      </c>
      <c r="I5744" s="773">
        <v>0</v>
      </c>
      <c r="J5744" s="774">
        <v>0</v>
      </c>
      <c r="K5744" s="771"/>
      <c r="AK5744" s="199"/>
      <c r="AM5744" s="11"/>
      <c r="AN5744" s="15"/>
      <c r="AO5744" s="11"/>
      <c r="AP5744" s="11"/>
    </row>
    <row r="5745" spans="3:42" outlineLevel="2" x14ac:dyDescent="0.2">
      <c r="C5745" s="119" t="s">
        <v>152</v>
      </c>
      <c r="D5745" s="119" t="s">
        <v>152</v>
      </c>
      <c r="F5745" s="767" t="s">
        <v>601</v>
      </c>
      <c r="G5745" s="611" t="s">
        <v>583</v>
      </c>
      <c r="H5745" s="776">
        <v>0</v>
      </c>
      <c r="I5745" s="773">
        <v>0</v>
      </c>
      <c r="J5745" s="774">
        <v>0</v>
      </c>
      <c r="K5745" s="771"/>
      <c r="AK5745" s="199"/>
      <c r="AM5745" s="11"/>
      <c r="AN5745" s="15"/>
      <c r="AO5745" s="11"/>
      <c r="AP5745" s="11"/>
    </row>
    <row r="5746" spans="3:42" outlineLevel="2" x14ac:dyDescent="0.2">
      <c r="C5746" s="119" t="s">
        <v>152</v>
      </c>
      <c r="D5746" s="119" t="s">
        <v>152</v>
      </c>
      <c r="F5746" s="767" t="s">
        <v>602</v>
      </c>
      <c r="G5746" s="611" t="s">
        <v>130</v>
      </c>
      <c r="H5746" s="778">
        <v>0</v>
      </c>
      <c r="I5746" s="769">
        <v>0</v>
      </c>
      <c r="J5746" s="769">
        <v>0</v>
      </c>
      <c r="K5746" s="771"/>
      <c r="AK5746" s="199"/>
      <c r="AM5746" s="11"/>
      <c r="AN5746" s="15"/>
      <c r="AO5746" s="11"/>
      <c r="AP5746" s="11"/>
    </row>
    <row r="5747" spans="3:42" outlineLevel="2" x14ac:dyDescent="0.2">
      <c r="C5747" s="119" t="s">
        <v>152</v>
      </c>
      <c r="D5747" s="119" t="s">
        <v>152</v>
      </c>
      <c r="F5747" s="767" t="s">
        <v>603</v>
      </c>
      <c r="G5747" s="611" t="s">
        <v>583</v>
      </c>
      <c r="H5747" s="776">
        <v>0</v>
      </c>
      <c r="I5747" s="773">
        <v>0</v>
      </c>
      <c r="J5747" s="774">
        <v>0</v>
      </c>
      <c r="K5747" s="771"/>
      <c r="AK5747" s="199"/>
      <c r="AM5747" s="11"/>
      <c r="AN5747" s="15"/>
      <c r="AO5747" s="11"/>
      <c r="AP5747" s="11"/>
    </row>
    <row r="5748" spans="3:42" outlineLevel="2" x14ac:dyDescent="0.2">
      <c r="C5748" s="119" t="s">
        <v>152</v>
      </c>
      <c r="D5748" s="119" t="s">
        <v>152</v>
      </c>
      <c r="F5748" s="767" t="s">
        <v>604</v>
      </c>
      <c r="G5748" s="611"/>
      <c r="H5748" s="773">
        <v>0</v>
      </c>
      <c r="I5748" s="773">
        <v>0</v>
      </c>
      <c r="J5748" s="773">
        <v>0</v>
      </c>
      <c r="K5748" s="771"/>
      <c r="AK5748" s="199"/>
      <c r="AM5748" s="11"/>
      <c r="AN5748" s="15"/>
      <c r="AO5748" s="11"/>
      <c r="AP5748" s="11"/>
    </row>
    <row r="5749" spans="3:42" outlineLevel="2" x14ac:dyDescent="0.2">
      <c r="C5749" s="119" t="s">
        <v>152</v>
      </c>
      <c r="D5749" s="119" t="s">
        <v>152</v>
      </c>
      <c r="F5749" s="767" t="s">
        <v>605</v>
      </c>
      <c r="G5749" s="611"/>
      <c r="H5749" s="779"/>
      <c r="I5749" s="780"/>
      <c r="J5749" s="781"/>
      <c r="K5749" s="782">
        <v>0</v>
      </c>
      <c r="AK5749" s="199"/>
      <c r="AM5749" s="11"/>
      <c r="AN5749" s="15"/>
      <c r="AO5749" s="11"/>
      <c r="AP5749" s="11"/>
    </row>
    <row r="5750" spans="3:42" outlineLevel="2" x14ac:dyDescent="0.2">
      <c r="C5750" s="119" t="s">
        <v>152</v>
      </c>
      <c r="D5750" s="119" t="s">
        <v>152</v>
      </c>
      <c r="F5750" s="783" t="s">
        <v>606</v>
      </c>
      <c r="G5750" s="619" t="s">
        <v>130</v>
      </c>
      <c r="H5750" s="784" t="e">
        <v>#N/A</v>
      </c>
      <c r="I5750" s="785" t="e">
        <v>#N/A</v>
      </c>
      <c r="J5750" s="786" t="e">
        <v>#N/A</v>
      </c>
      <c r="K5750" s="787"/>
      <c r="AK5750" s="199"/>
      <c r="AM5750" s="11"/>
      <c r="AN5750" s="15"/>
      <c r="AO5750" s="11"/>
      <c r="AP5750" s="11"/>
    </row>
    <row r="5751" spans="3:42" outlineLevel="2" x14ac:dyDescent="0.2">
      <c r="C5751" s="119" t="s">
        <v>152</v>
      </c>
      <c r="D5751" s="119" t="s">
        <v>152</v>
      </c>
      <c r="H5751"/>
      <c r="I5751"/>
      <c r="K5751"/>
      <c r="AK5751" s="199"/>
      <c r="AM5751" s="11"/>
      <c r="AN5751" s="15"/>
      <c r="AO5751" s="11"/>
      <c r="AP5751" s="11"/>
    </row>
    <row r="5752" spans="3:42" outlineLevel="1" x14ac:dyDescent="0.2">
      <c r="C5752" s="119" t="s">
        <v>152</v>
      </c>
      <c r="D5752" s="119" t="s">
        <v>152</v>
      </c>
      <c r="F5752" s="121" t="s">
        <v>607</v>
      </c>
      <c r="G5752" s="756"/>
      <c r="H5752" s="757"/>
      <c r="I5752" s="788"/>
      <c r="J5752" s="756"/>
      <c r="K5752" s="758"/>
      <c r="L5752" s="759"/>
      <c r="M5752" s="759"/>
      <c r="N5752" s="759"/>
      <c r="O5752" s="759"/>
      <c r="P5752" s="759"/>
      <c r="Q5752" s="758"/>
      <c r="R5752" s="760"/>
      <c r="S5752" s="760"/>
      <c r="T5752" s="760"/>
      <c r="U5752" s="760"/>
      <c r="V5752" s="760"/>
      <c r="W5752" s="760"/>
      <c r="X5752" s="760"/>
      <c r="Y5752" s="760"/>
      <c r="Z5752" s="760"/>
      <c r="AA5752" s="760"/>
      <c r="AB5752" s="760"/>
      <c r="AC5752" s="760"/>
      <c r="AD5752" s="760"/>
      <c r="AE5752" s="760"/>
      <c r="AF5752" s="760"/>
      <c r="AG5752" s="760"/>
      <c r="AH5752" s="759"/>
      <c r="AI5752" s="759"/>
      <c r="AK5752" s="199"/>
      <c r="AM5752" s="11"/>
      <c r="AN5752" s="15"/>
      <c r="AO5752" s="11"/>
      <c r="AP5752" s="11"/>
    </row>
    <row r="5753" spans="3:42" outlineLevel="2" x14ac:dyDescent="0.2">
      <c r="C5753" s="119" t="s">
        <v>152</v>
      </c>
      <c r="D5753" s="119" t="s">
        <v>152</v>
      </c>
      <c r="F5753" s="789" t="s">
        <v>608</v>
      </c>
      <c r="G5753" s="790"/>
      <c r="H5753" s="791" t="s">
        <v>609</v>
      </c>
      <c r="I5753" s="791"/>
      <c r="J5753" s="790"/>
      <c r="K5753" s="792"/>
      <c r="L5753" s="789"/>
      <c r="M5753" s="789"/>
      <c r="N5753" s="789"/>
      <c r="O5753" s="789"/>
      <c r="P5753" s="789"/>
      <c r="Q5753" s="792"/>
      <c r="R5753" s="793"/>
      <c r="S5753" s="793"/>
      <c r="T5753" s="793"/>
      <c r="U5753" s="793"/>
      <c r="V5753" s="793"/>
      <c r="W5753" s="793"/>
      <c r="X5753" s="793"/>
      <c r="Y5753" s="793"/>
      <c r="Z5753" s="793"/>
      <c r="AA5753" s="793"/>
      <c r="AB5753" s="793"/>
      <c r="AC5753" s="793"/>
      <c r="AD5753" s="793"/>
      <c r="AE5753" s="793"/>
      <c r="AF5753" s="793"/>
      <c r="AG5753" s="793"/>
      <c r="AH5753" s="789"/>
      <c r="AI5753" s="789"/>
      <c r="AK5753" s="199"/>
      <c r="AM5753" s="11"/>
      <c r="AN5753" s="15"/>
      <c r="AO5753" s="11"/>
      <c r="AP5753" s="11"/>
    </row>
    <row r="5754" spans="3:42" ht="14.25" customHeight="1" outlineLevel="2" x14ac:dyDescent="0.2">
      <c r="C5754" s="119" t="s">
        <v>152</v>
      </c>
      <c r="D5754" s="119" t="s">
        <v>152</v>
      </c>
      <c r="F5754" s="794" t="s">
        <v>610</v>
      </c>
      <c r="H5754" s="795"/>
      <c r="AK5754" s="199"/>
      <c r="AM5754" s="11"/>
      <c r="AN5754" s="15"/>
      <c r="AO5754" s="11"/>
      <c r="AP5754" s="11"/>
    </row>
    <row r="5755" spans="3:42" outlineLevel="2" x14ac:dyDescent="0.2">
      <c r="C5755" s="119" t="s">
        <v>152</v>
      </c>
      <c r="D5755" s="119" t="s">
        <v>152</v>
      </c>
      <c r="F5755" s="761" t="s">
        <v>62</v>
      </c>
      <c r="G5755" s="75"/>
      <c r="H5755" s="796" t="s">
        <v>10</v>
      </c>
      <c r="I5755" s="796" t="s">
        <v>611</v>
      </c>
      <c r="J5755" s="75"/>
      <c r="K5755" s="741"/>
      <c r="L5755" s="75"/>
      <c r="M5755" s="75"/>
      <c r="N5755" s="75"/>
      <c r="O5755" s="75"/>
      <c r="P5755" s="75"/>
      <c r="Q5755" s="128" t="s">
        <v>110</v>
      </c>
      <c r="R5755" s="299">
        <v>0</v>
      </c>
      <c r="S5755" s="300">
        <v>0</v>
      </c>
      <c r="T5755" s="300">
        <v>0</v>
      </c>
      <c r="U5755" s="300">
        <v>0</v>
      </c>
      <c r="V5755" s="300">
        <v>0</v>
      </c>
      <c r="W5755" s="301">
        <v>0</v>
      </c>
      <c r="X5755" s="300">
        <v>0</v>
      </c>
      <c r="Y5755" s="300">
        <v>0</v>
      </c>
      <c r="Z5755" s="300">
        <v>0</v>
      </c>
      <c r="AA5755" s="300">
        <v>0</v>
      </c>
      <c r="AB5755" s="302">
        <v>0</v>
      </c>
      <c r="AC5755" s="302">
        <v>0</v>
      </c>
      <c r="AD5755" s="302">
        <v>0</v>
      </c>
      <c r="AE5755" s="302">
        <v>0</v>
      </c>
      <c r="AF5755" s="302">
        <v>0</v>
      </c>
      <c r="AG5755" s="302">
        <v>0</v>
      </c>
      <c r="AH5755" s="348">
        <v>0</v>
      </c>
      <c r="AI5755" s="348">
        <v>0</v>
      </c>
      <c r="AK5755" s="199"/>
      <c r="AM5755" s="11"/>
      <c r="AN5755" s="15"/>
      <c r="AO5755" s="11"/>
      <c r="AP5755" s="11"/>
    </row>
    <row r="5756" spans="3:42" outlineLevel="2" x14ac:dyDescent="0.2">
      <c r="C5756" s="119" t="s">
        <v>152</v>
      </c>
      <c r="D5756" s="119" t="s">
        <v>152</v>
      </c>
      <c r="F5756" s="767" t="s">
        <v>188</v>
      </c>
      <c r="H5756" s="797" t="s">
        <v>10</v>
      </c>
      <c r="I5756" s="797" t="s">
        <v>612</v>
      </c>
      <c r="K5756" s="164"/>
      <c r="Q5756" s="135" t="s">
        <v>110</v>
      </c>
      <c r="R5756" s="314">
        <v>0</v>
      </c>
      <c r="S5756" s="315">
        <v>0</v>
      </c>
      <c r="T5756" s="315">
        <v>0</v>
      </c>
      <c r="U5756" s="315">
        <v>0</v>
      </c>
      <c r="V5756" s="315">
        <v>0</v>
      </c>
      <c r="W5756" s="316">
        <v>0</v>
      </c>
      <c r="X5756" s="315">
        <v>0</v>
      </c>
      <c r="Y5756" s="315">
        <v>0</v>
      </c>
      <c r="Z5756" s="315">
        <v>0</v>
      </c>
      <c r="AA5756" s="315">
        <v>0</v>
      </c>
      <c r="AB5756" s="5">
        <v>0</v>
      </c>
      <c r="AC5756" s="5">
        <v>0</v>
      </c>
      <c r="AD5756" s="5">
        <v>0</v>
      </c>
      <c r="AE5756" s="5">
        <v>0</v>
      </c>
      <c r="AF5756" s="5">
        <v>0</v>
      </c>
      <c r="AG5756" s="5">
        <v>0</v>
      </c>
      <c r="AH5756" s="350">
        <v>0</v>
      </c>
      <c r="AI5756" s="350">
        <v>0</v>
      </c>
      <c r="AK5756" s="199"/>
      <c r="AM5756" s="11"/>
      <c r="AN5756" s="15"/>
      <c r="AO5756" s="11"/>
      <c r="AP5756" s="11"/>
    </row>
    <row r="5757" spans="3:42" outlineLevel="2" x14ac:dyDescent="0.2">
      <c r="C5757" s="119" t="s">
        <v>152</v>
      </c>
      <c r="D5757" s="119" t="s">
        <v>152</v>
      </c>
      <c r="F5757" s="767" t="s">
        <v>613</v>
      </c>
      <c r="H5757" s="797" t="s">
        <v>10</v>
      </c>
      <c r="I5757" s="234" t="s">
        <v>614</v>
      </c>
      <c r="K5757" s="164"/>
      <c r="Q5757" s="135" t="s">
        <v>110</v>
      </c>
      <c r="R5757" s="314">
        <v>0</v>
      </c>
      <c r="S5757" s="315">
        <v>0</v>
      </c>
      <c r="T5757" s="315">
        <v>0</v>
      </c>
      <c r="U5757" s="315">
        <v>0</v>
      </c>
      <c r="V5757" s="315">
        <v>0</v>
      </c>
      <c r="W5757" s="316">
        <v>0</v>
      </c>
      <c r="X5757" s="315">
        <v>0</v>
      </c>
      <c r="Y5757" s="315">
        <v>0</v>
      </c>
      <c r="Z5757" s="315">
        <v>0</v>
      </c>
      <c r="AA5757" s="315">
        <v>0</v>
      </c>
      <c r="AB5757" s="5">
        <v>0</v>
      </c>
      <c r="AC5757" s="5">
        <v>0</v>
      </c>
      <c r="AD5757" s="5">
        <v>0</v>
      </c>
      <c r="AE5757" s="5">
        <v>0</v>
      </c>
      <c r="AF5757" s="5">
        <v>0</v>
      </c>
      <c r="AG5757" s="5">
        <v>0</v>
      </c>
      <c r="AH5757" s="350">
        <v>0</v>
      </c>
      <c r="AI5757" s="350">
        <v>0</v>
      </c>
      <c r="AK5757" s="199"/>
      <c r="AM5757" s="11"/>
      <c r="AN5757" s="15"/>
      <c r="AO5757" s="11"/>
      <c r="AP5757" s="11"/>
    </row>
    <row r="5758" spans="3:42" outlineLevel="2" x14ac:dyDescent="0.2">
      <c r="C5758" s="119" t="s">
        <v>152</v>
      </c>
      <c r="D5758" s="119" t="s">
        <v>152</v>
      </c>
      <c r="F5758" s="783" t="s">
        <v>57</v>
      </c>
      <c r="G5758" s="83"/>
      <c r="H5758" s="798" t="s">
        <v>10</v>
      </c>
      <c r="I5758" s="799"/>
      <c r="J5758" s="83"/>
      <c r="K5758" s="736"/>
      <c r="L5758" s="83"/>
      <c r="M5758" s="83"/>
      <c r="N5758" s="83"/>
      <c r="O5758" s="83"/>
      <c r="P5758" s="83"/>
      <c r="Q5758" s="143" t="s">
        <v>110</v>
      </c>
      <c r="R5758" s="304">
        <v>0</v>
      </c>
      <c r="S5758" s="305">
        <v>0</v>
      </c>
      <c r="T5758" s="305">
        <v>0</v>
      </c>
      <c r="U5758" s="305">
        <v>0</v>
      </c>
      <c r="V5758" s="305">
        <v>0</v>
      </c>
      <c r="W5758" s="306">
        <v>0</v>
      </c>
      <c r="X5758" s="305">
        <v>0</v>
      </c>
      <c r="Y5758" s="305">
        <v>0</v>
      </c>
      <c r="Z5758" s="305">
        <v>0</v>
      </c>
      <c r="AA5758" s="305">
        <v>0</v>
      </c>
      <c r="AB5758" s="307">
        <v>0</v>
      </c>
      <c r="AC5758" s="307">
        <v>0</v>
      </c>
      <c r="AD5758" s="307">
        <v>0</v>
      </c>
      <c r="AE5758" s="307">
        <v>0</v>
      </c>
      <c r="AF5758" s="307">
        <v>0</v>
      </c>
      <c r="AG5758" s="307">
        <v>0</v>
      </c>
      <c r="AH5758" s="362">
        <v>0</v>
      </c>
      <c r="AI5758" s="362">
        <v>0</v>
      </c>
      <c r="AK5758" s="199"/>
      <c r="AM5758" s="11"/>
      <c r="AN5758" s="15"/>
      <c r="AO5758" s="11"/>
      <c r="AP5758" s="11"/>
    </row>
    <row r="5759" spans="3:42" outlineLevel="2" x14ac:dyDescent="0.2">
      <c r="C5759" s="119" t="s">
        <v>152</v>
      </c>
      <c r="D5759" s="119" t="s">
        <v>152</v>
      </c>
      <c r="F5759" s="12"/>
      <c r="H5759" s="234"/>
      <c r="K5759" s="164"/>
      <c r="Q5759" s="16"/>
      <c r="R5759" s="800">
        <v>0</v>
      </c>
      <c r="S5759" s="800">
        <v>0</v>
      </c>
      <c r="T5759" s="800">
        <v>0</v>
      </c>
      <c r="U5759" s="800">
        <v>0</v>
      </c>
      <c r="V5759" s="800">
        <v>0</v>
      </c>
      <c r="W5759" s="800">
        <v>0</v>
      </c>
      <c r="X5759" s="800">
        <v>0</v>
      </c>
      <c r="Y5759" s="800">
        <v>0</v>
      </c>
      <c r="Z5759" s="800">
        <v>0</v>
      </c>
      <c r="AA5759" s="800">
        <v>0</v>
      </c>
      <c r="AB5759" s="800">
        <v>0</v>
      </c>
      <c r="AC5759" s="800">
        <v>0</v>
      </c>
      <c r="AD5759" s="800">
        <v>0</v>
      </c>
      <c r="AE5759" s="800">
        <v>0</v>
      </c>
      <c r="AF5759" s="800">
        <v>0</v>
      </c>
      <c r="AG5759" s="800">
        <v>0</v>
      </c>
      <c r="AH5759" s="800">
        <v>0</v>
      </c>
      <c r="AI5759" s="800">
        <v>0</v>
      </c>
      <c r="AK5759" s="199"/>
      <c r="AM5759" s="11"/>
      <c r="AN5759" s="15"/>
      <c r="AO5759" s="11"/>
      <c r="AP5759" s="11"/>
    </row>
    <row r="5760" spans="3:42" ht="14.25" customHeight="1" outlineLevel="2" x14ac:dyDescent="0.2">
      <c r="C5760" s="119" t="s">
        <v>152</v>
      </c>
      <c r="D5760" s="119" t="s">
        <v>152</v>
      </c>
      <c r="F5760" s="794" t="s">
        <v>615</v>
      </c>
      <c r="AK5760" s="199"/>
      <c r="AM5760" s="11"/>
      <c r="AN5760" s="15"/>
      <c r="AO5760" s="11"/>
      <c r="AP5760" s="11"/>
    </row>
    <row r="5761" spans="3:42" outlineLevel="2" x14ac:dyDescent="0.2">
      <c r="C5761" s="119" t="s">
        <v>152</v>
      </c>
      <c r="D5761" s="119" t="s">
        <v>152</v>
      </c>
      <c r="F5761" s="761" t="s">
        <v>48</v>
      </c>
      <c r="G5761" s="75"/>
      <c r="H5761" s="796" t="s">
        <v>10</v>
      </c>
      <c r="I5761" s="801"/>
      <c r="J5761" s="75"/>
      <c r="K5761" s="741"/>
      <c r="L5761" s="75"/>
      <c r="M5761" s="75"/>
      <c r="N5761" s="75"/>
      <c r="O5761" s="75"/>
      <c r="P5761" s="75"/>
      <c r="Q5761" s="128" t="s">
        <v>110</v>
      </c>
      <c r="R5761" s="299">
        <v>0</v>
      </c>
      <c r="S5761" s="300">
        <v>0</v>
      </c>
      <c r="T5761" s="300">
        <v>0</v>
      </c>
      <c r="U5761" s="300">
        <v>0</v>
      </c>
      <c r="V5761" s="300">
        <v>0</v>
      </c>
      <c r="W5761" s="301">
        <v>0</v>
      </c>
      <c r="X5761" s="300">
        <v>0</v>
      </c>
      <c r="Y5761" s="300">
        <v>0</v>
      </c>
      <c r="Z5761" s="300">
        <v>0</v>
      </c>
      <c r="AA5761" s="300">
        <v>0</v>
      </c>
      <c r="AB5761" s="302">
        <v>0</v>
      </c>
      <c r="AC5761" s="302">
        <v>0</v>
      </c>
      <c r="AD5761" s="302">
        <v>0</v>
      </c>
      <c r="AE5761" s="302">
        <v>0</v>
      </c>
      <c r="AF5761" s="302">
        <v>0</v>
      </c>
      <c r="AG5761" s="302">
        <v>0</v>
      </c>
      <c r="AH5761" s="348">
        <v>0</v>
      </c>
      <c r="AI5761" s="348">
        <v>0</v>
      </c>
      <c r="AK5761" s="199"/>
      <c r="AM5761" s="11"/>
      <c r="AN5761" s="15"/>
      <c r="AO5761" s="11"/>
      <c r="AP5761" s="11"/>
    </row>
    <row r="5762" spans="3:42" outlineLevel="2" x14ac:dyDescent="0.2">
      <c r="C5762" s="119" t="s">
        <v>152</v>
      </c>
      <c r="D5762" s="119" t="s">
        <v>152</v>
      </c>
      <c r="F5762" s="767" t="s">
        <v>55</v>
      </c>
      <c r="H5762" s="797" t="s">
        <v>10</v>
      </c>
      <c r="K5762" s="164"/>
      <c r="Q5762" s="135" t="s">
        <v>110</v>
      </c>
      <c r="R5762" s="314">
        <v>0</v>
      </c>
      <c r="S5762" s="315">
        <v>0</v>
      </c>
      <c r="T5762" s="315">
        <v>0</v>
      </c>
      <c r="U5762" s="315">
        <v>0</v>
      </c>
      <c r="V5762" s="315">
        <v>0</v>
      </c>
      <c r="W5762" s="316">
        <v>0</v>
      </c>
      <c r="X5762" s="315">
        <v>0</v>
      </c>
      <c r="Y5762" s="315">
        <v>0</v>
      </c>
      <c r="Z5762" s="315">
        <v>0</v>
      </c>
      <c r="AA5762" s="315">
        <v>0</v>
      </c>
      <c r="AB5762" s="5">
        <v>0</v>
      </c>
      <c r="AC5762" s="5">
        <v>0</v>
      </c>
      <c r="AD5762" s="5">
        <v>0</v>
      </c>
      <c r="AE5762" s="5">
        <v>0</v>
      </c>
      <c r="AF5762" s="5">
        <v>0</v>
      </c>
      <c r="AG5762" s="5">
        <v>0</v>
      </c>
      <c r="AH5762" s="350">
        <v>0</v>
      </c>
      <c r="AI5762" s="350">
        <v>0</v>
      </c>
      <c r="AK5762" s="199"/>
      <c r="AM5762" s="11"/>
      <c r="AN5762" s="15"/>
      <c r="AO5762" s="11"/>
      <c r="AP5762" s="11"/>
    </row>
    <row r="5763" spans="3:42" outlineLevel="2" x14ac:dyDescent="0.2">
      <c r="C5763" s="119" t="s">
        <v>152</v>
      </c>
      <c r="D5763" s="119" t="s">
        <v>152</v>
      </c>
      <c r="F5763" s="783" t="s">
        <v>57</v>
      </c>
      <c r="G5763" s="83"/>
      <c r="H5763" s="798" t="s">
        <v>10</v>
      </c>
      <c r="I5763" s="799"/>
      <c r="J5763" s="83"/>
      <c r="K5763" s="736"/>
      <c r="L5763" s="83"/>
      <c r="M5763" s="83"/>
      <c r="N5763" s="83"/>
      <c r="O5763" s="83"/>
      <c r="P5763" s="83"/>
      <c r="Q5763" s="143" t="s">
        <v>110</v>
      </c>
      <c r="R5763" s="304">
        <v>0</v>
      </c>
      <c r="S5763" s="305">
        <v>0</v>
      </c>
      <c r="T5763" s="305">
        <v>0</v>
      </c>
      <c r="U5763" s="305">
        <v>0</v>
      </c>
      <c r="V5763" s="305">
        <v>0</v>
      </c>
      <c r="W5763" s="306">
        <v>0</v>
      </c>
      <c r="X5763" s="305">
        <v>0</v>
      </c>
      <c r="Y5763" s="305">
        <v>0</v>
      </c>
      <c r="Z5763" s="305">
        <v>0</v>
      </c>
      <c r="AA5763" s="305">
        <v>0</v>
      </c>
      <c r="AB5763" s="307">
        <v>0</v>
      </c>
      <c r="AC5763" s="307">
        <v>0</v>
      </c>
      <c r="AD5763" s="307">
        <v>0</v>
      </c>
      <c r="AE5763" s="307">
        <v>0</v>
      </c>
      <c r="AF5763" s="307">
        <v>0</v>
      </c>
      <c r="AG5763" s="307">
        <v>0</v>
      </c>
      <c r="AH5763" s="362">
        <v>0</v>
      </c>
      <c r="AI5763" s="362">
        <v>0</v>
      </c>
      <c r="AK5763" s="199"/>
      <c r="AM5763" s="11"/>
      <c r="AN5763" s="15"/>
      <c r="AO5763" s="11"/>
      <c r="AP5763" s="11"/>
    </row>
    <row r="5764" spans="3:42" outlineLevel="2" x14ac:dyDescent="0.2">
      <c r="C5764" s="119" t="s">
        <v>152</v>
      </c>
      <c r="D5764" s="119" t="s">
        <v>152</v>
      </c>
      <c r="F5764" s="12"/>
      <c r="H5764" s="164"/>
      <c r="K5764" s="164"/>
      <c r="Q5764" s="16"/>
      <c r="R5764" s="800">
        <v>0</v>
      </c>
      <c r="S5764" s="800">
        <v>0</v>
      </c>
      <c r="T5764" s="800">
        <v>0</v>
      </c>
      <c r="U5764" s="800">
        <v>0</v>
      </c>
      <c r="V5764" s="800">
        <v>0</v>
      </c>
      <c r="W5764" s="800">
        <v>0</v>
      </c>
      <c r="X5764" s="800">
        <v>0</v>
      </c>
      <c r="Y5764" s="800">
        <v>0</v>
      </c>
      <c r="Z5764" s="800">
        <v>0</v>
      </c>
      <c r="AA5764" s="800">
        <v>0</v>
      </c>
      <c r="AB5764" s="800">
        <v>0</v>
      </c>
      <c r="AC5764" s="800">
        <v>0</v>
      </c>
      <c r="AD5764" s="800">
        <v>0</v>
      </c>
      <c r="AE5764" s="800">
        <v>0</v>
      </c>
      <c r="AF5764" s="800">
        <v>0</v>
      </c>
      <c r="AG5764" s="800">
        <v>0</v>
      </c>
      <c r="AH5764" s="800">
        <v>0</v>
      </c>
      <c r="AI5764" s="800">
        <v>0</v>
      </c>
      <c r="AK5764" s="199"/>
      <c r="AM5764" s="11"/>
      <c r="AN5764" s="15"/>
      <c r="AO5764" s="11"/>
      <c r="AP5764" s="11"/>
    </row>
    <row r="5765" spans="3:42" ht="15" customHeight="1" outlineLevel="2" x14ac:dyDescent="0.2">
      <c r="C5765" s="119" t="s">
        <v>152</v>
      </c>
      <c r="D5765" s="119" t="s">
        <v>152</v>
      </c>
      <c r="F5765" s="794" t="s">
        <v>69</v>
      </c>
      <c r="AK5765" s="199"/>
      <c r="AM5765" s="11"/>
      <c r="AN5765" s="15"/>
      <c r="AO5765" s="11"/>
      <c r="AP5765" s="11"/>
    </row>
    <row r="5766" spans="3:42" outlineLevel="2" x14ac:dyDescent="0.2">
      <c r="C5766" s="119" t="s">
        <v>152</v>
      </c>
      <c r="D5766" s="119" t="s">
        <v>152</v>
      </c>
      <c r="F5766" s="761" t="s">
        <v>9</v>
      </c>
      <c r="G5766" s="75"/>
      <c r="H5766" s="796" t="s">
        <v>10</v>
      </c>
      <c r="I5766" s="801"/>
      <c r="J5766" s="75"/>
      <c r="K5766" s="741"/>
      <c r="L5766" s="75"/>
      <c r="M5766" s="75"/>
      <c r="N5766" s="75"/>
      <c r="O5766" s="75"/>
      <c r="P5766" s="75"/>
      <c r="Q5766" s="128" t="s">
        <v>110</v>
      </c>
      <c r="R5766" s="299">
        <v>0</v>
      </c>
      <c r="S5766" s="300">
        <v>0</v>
      </c>
      <c r="T5766" s="300">
        <v>0</v>
      </c>
      <c r="U5766" s="300">
        <v>0</v>
      </c>
      <c r="V5766" s="300">
        <v>0</v>
      </c>
      <c r="W5766" s="301">
        <v>0</v>
      </c>
      <c r="X5766" s="300">
        <v>0</v>
      </c>
      <c r="Y5766" s="300">
        <v>0</v>
      </c>
      <c r="Z5766" s="300">
        <v>0</v>
      </c>
      <c r="AA5766" s="300">
        <v>0</v>
      </c>
      <c r="AB5766" s="302">
        <v>0</v>
      </c>
      <c r="AC5766" s="302">
        <v>0</v>
      </c>
      <c r="AD5766" s="302">
        <v>0</v>
      </c>
      <c r="AE5766" s="302">
        <v>0</v>
      </c>
      <c r="AF5766" s="302">
        <v>0</v>
      </c>
      <c r="AG5766" s="302">
        <v>0</v>
      </c>
      <c r="AH5766" s="348">
        <v>0</v>
      </c>
      <c r="AI5766" s="348">
        <v>0</v>
      </c>
      <c r="AK5766" s="199"/>
      <c r="AM5766" s="11"/>
      <c r="AN5766" s="15"/>
      <c r="AO5766" s="11"/>
      <c r="AP5766" s="11"/>
    </row>
    <row r="5767" spans="3:42" outlineLevel="2" x14ac:dyDescent="0.2">
      <c r="C5767" s="119" t="s">
        <v>152</v>
      </c>
      <c r="D5767" s="119" t="s">
        <v>152</v>
      </c>
      <c r="F5767" s="767" t="s">
        <v>14</v>
      </c>
      <c r="H5767" s="797" t="s">
        <v>10</v>
      </c>
      <c r="K5767" s="164"/>
      <c r="Q5767" s="135" t="s">
        <v>110</v>
      </c>
      <c r="R5767" s="314">
        <v>0</v>
      </c>
      <c r="S5767" s="315">
        <v>0</v>
      </c>
      <c r="T5767" s="315">
        <v>0</v>
      </c>
      <c r="U5767" s="315">
        <v>0</v>
      </c>
      <c r="V5767" s="315">
        <v>0</v>
      </c>
      <c r="W5767" s="316">
        <v>0</v>
      </c>
      <c r="X5767" s="315">
        <v>0</v>
      </c>
      <c r="Y5767" s="315">
        <v>0</v>
      </c>
      <c r="Z5767" s="315">
        <v>0</v>
      </c>
      <c r="AA5767" s="315">
        <v>0</v>
      </c>
      <c r="AB5767" s="5">
        <v>0</v>
      </c>
      <c r="AC5767" s="5">
        <v>0</v>
      </c>
      <c r="AD5767" s="5">
        <v>0</v>
      </c>
      <c r="AE5767" s="5">
        <v>0</v>
      </c>
      <c r="AF5767" s="5">
        <v>0</v>
      </c>
      <c r="AG5767" s="5">
        <v>0</v>
      </c>
      <c r="AH5767" s="350">
        <v>0</v>
      </c>
      <c r="AI5767" s="350">
        <v>0</v>
      </c>
      <c r="AJ5767" s="289"/>
      <c r="AK5767" s="199"/>
      <c r="AM5767" s="11"/>
      <c r="AN5767" s="15"/>
      <c r="AO5767" s="11"/>
      <c r="AP5767" s="11"/>
    </row>
    <row r="5768" spans="3:42" outlineLevel="2" x14ac:dyDescent="0.2">
      <c r="C5768" s="119" t="s">
        <v>152</v>
      </c>
      <c r="D5768" s="119" t="s">
        <v>152</v>
      </c>
      <c r="F5768" s="783" t="s">
        <v>16</v>
      </c>
      <c r="G5768" s="83"/>
      <c r="H5768" s="798" t="s">
        <v>10</v>
      </c>
      <c r="I5768" s="799"/>
      <c r="J5768" s="83"/>
      <c r="K5768" s="736"/>
      <c r="L5768" s="83"/>
      <c r="M5768" s="83"/>
      <c r="N5768" s="83"/>
      <c r="O5768" s="83"/>
      <c r="P5768" s="83"/>
      <c r="Q5768" s="143" t="s">
        <v>110</v>
      </c>
      <c r="R5768" s="304">
        <v>0</v>
      </c>
      <c r="S5768" s="305">
        <v>0</v>
      </c>
      <c r="T5768" s="305">
        <v>0</v>
      </c>
      <c r="U5768" s="305">
        <v>0</v>
      </c>
      <c r="V5768" s="305">
        <v>0</v>
      </c>
      <c r="W5768" s="306">
        <v>0</v>
      </c>
      <c r="X5768" s="305">
        <v>0</v>
      </c>
      <c r="Y5768" s="305">
        <v>0</v>
      </c>
      <c r="Z5768" s="305">
        <v>0</v>
      </c>
      <c r="AA5768" s="305">
        <v>0</v>
      </c>
      <c r="AB5768" s="307">
        <v>0</v>
      </c>
      <c r="AC5768" s="307">
        <v>0</v>
      </c>
      <c r="AD5768" s="307">
        <v>0</v>
      </c>
      <c r="AE5768" s="307">
        <v>0</v>
      </c>
      <c r="AF5768" s="307">
        <v>0</v>
      </c>
      <c r="AG5768" s="307">
        <v>0</v>
      </c>
      <c r="AH5768" s="362">
        <v>0</v>
      </c>
      <c r="AI5768" s="362">
        <v>0</v>
      </c>
      <c r="AK5768" s="199"/>
      <c r="AM5768" s="11"/>
      <c r="AN5768" s="15"/>
      <c r="AO5768" s="11"/>
      <c r="AP5768" s="11"/>
    </row>
    <row r="5769" spans="3:42" outlineLevel="2" x14ac:dyDescent="0.2">
      <c r="C5769" s="119" t="s">
        <v>152</v>
      </c>
      <c r="D5769" s="119" t="s">
        <v>152</v>
      </c>
      <c r="F5769" s="12"/>
      <c r="H5769" s="797"/>
      <c r="K5769" s="164"/>
      <c r="Q5769" s="16"/>
      <c r="R5769" s="800">
        <v>0</v>
      </c>
      <c r="S5769" s="800">
        <v>0</v>
      </c>
      <c r="T5769" s="800">
        <v>0</v>
      </c>
      <c r="U5769" s="800">
        <v>0</v>
      </c>
      <c r="V5769" s="800">
        <v>0</v>
      </c>
      <c r="W5769" s="800">
        <v>0</v>
      </c>
      <c r="X5769" s="800">
        <v>0</v>
      </c>
      <c r="Y5769" s="800">
        <v>0</v>
      </c>
      <c r="Z5769" s="800">
        <v>0</v>
      </c>
      <c r="AA5769" s="800">
        <v>0</v>
      </c>
      <c r="AB5769" s="800">
        <v>0</v>
      </c>
      <c r="AC5769" s="800">
        <v>0</v>
      </c>
      <c r="AD5769" s="800">
        <v>0</v>
      </c>
      <c r="AE5769" s="800">
        <v>0</v>
      </c>
      <c r="AF5769" s="800">
        <v>0</v>
      </c>
      <c r="AG5769" s="800">
        <v>0</v>
      </c>
      <c r="AH5769" s="800">
        <v>0</v>
      </c>
      <c r="AI5769" s="800">
        <v>0</v>
      </c>
      <c r="AK5769" s="199"/>
      <c r="AM5769" s="11"/>
      <c r="AN5769" s="15"/>
      <c r="AO5769" s="11"/>
      <c r="AP5769" s="11"/>
    </row>
    <row r="5770" spans="3:42" ht="17.25" customHeight="1" outlineLevel="2" x14ac:dyDescent="0.2">
      <c r="C5770" s="119" t="s">
        <v>152</v>
      </c>
      <c r="D5770" s="119" t="s">
        <v>152</v>
      </c>
      <c r="F5770" s="794" t="s">
        <v>616</v>
      </c>
      <c r="AK5770" s="199"/>
      <c r="AM5770" s="11"/>
      <c r="AN5770" s="15"/>
      <c r="AO5770" s="11"/>
      <c r="AP5770" s="11"/>
    </row>
    <row r="5771" spans="3:42" outlineLevel="2" x14ac:dyDescent="0.2">
      <c r="C5771" s="119" t="s">
        <v>152</v>
      </c>
      <c r="D5771" s="119" t="s">
        <v>152</v>
      </c>
      <c r="F5771" s="761" t="s">
        <v>48</v>
      </c>
      <c r="G5771" s="75"/>
      <c r="H5771" s="796" t="s">
        <v>10</v>
      </c>
      <c r="I5771" s="228" t="s">
        <v>617</v>
      </c>
      <c r="J5771" s="75"/>
      <c r="K5771" s="741"/>
      <c r="L5771" s="75"/>
      <c r="M5771" s="75"/>
      <c r="N5771" s="75"/>
      <c r="O5771" s="75"/>
      <c r="P5771" s="75"/>
      <c r="Q5771" s="128" t="s">
        <v>110</v>
      </c>
      <c r="R5771" s="299">
        <v>0</v>
      </c>
      <c r="S5771" s="300">
        <v>0</v>
      </c>
      <c r="T5771" s="300">
        <v>0</v>
      </c>
      <c r="U5771" s="300">
        <v>0</v>
      </c>
      <c r="V5771" s="300">
        <v>0</v>
      </c>
      <c r="W5771" s="301">
        <v>0</v>
      </c>
      <c r="X5771" s="300">
        <v>0</v>
      </c>
      <c r="Y5771" s="300">
        <v>0</v>
      </c>
      <c r="Z5771" s="300">
        <v>0</v>
      </c>
      <c r="AA5771" s="300">
        <v>0</v>
      </c>
      <c r="AB5771" s="302">
        <v>0</v>
      </c>
      <c r="AC5771" s="302">
        <v>0</v>
      </c>
      <c r="AD5771" s="302">
        <v>0</v>
      </c>
      <c r="AE5771" s="302">
        <v>0</v>
      </c>
      <c r="AF5771" s="302">
        <v>0</v>
      </c>
      <c r="AG5771" s="302">
        <v>0</v>
      </c>
      <c r="AH5771" s="348">
        <v>0</v>
      </c>
      <c r="AI5771" s="348">
        <v>0</v>
      </c>
      <c r="AJ5771" s="289"/>
      <c r="AK5771" s="199"/>
      <c r="AM5771" s="11"/>
      <c r="AN5771" s="15"/>
      <c r="AO5771" s="11"/>
      <c r="AP5771" s="11"/>
    </row>
    <row r="5772" spans="3:42" outlineLevel="2" x14ac:dyDescent="0.2">
      <c r="C5772" s="119" t="s">
        <v>152</v>
      </c>
      <c r="D5772" s="119" t="s">
        <v>152</v>
      </c>
      <c r="F5772" s="767" t="s">
        <v>55</v>
      </c>
      <c r="H5772" s="797" t="s">
        <v>10</v>
      </c>
      <c r="I5772" s="234" t="s">
        <v>617</v>
      </c>
      <c r="K5772" s="164"/>
      <c r="Q5772" s="135" t="s">
        <v>110</v>
      </c>
      <c r="R5772" s="314">
        <v>0</v>
      </c>
      <c r="S5772" s="315">
        <v>0</v>
      </c>
      <c r="T5772" s="315">
        <v>0</v>
      </c>
      <c r="U5772" s="315">
        <v>0</v>
      </c>
      <c r="V5772" s="315">
        <v>0</v>
      </c>
      <c r="W5772" s="316">
        <v>0</v>
      </c>
      <c r="X5772" s="315">
        <v>0</v>
      </c>
      <c r="Y5772" s="315">
        <v>0</v>
      </c>
      <c r="Z5772" s="315">
        <v>0</v>
      </c>
      <c r="AA5772" s="315">
        <v>0</v>
      </c>
      <c r="AB5772" s="5">
        <v>0</v>
      </c>
      <c r="AC5772" s="5">
        <v>0</v>
      </c>
      <c r="AD5772" s="5">
        <v>0</v>
      </c>
      <c r="AE5772" s="5">
        <v>0</v>
      </c>
      <c r="AF5772" s="5">
        <v>0</v>
      </c>
      <c r="AG5772" s="5">
        <v>0</v>
      </c>
      <c r="AH5772" s="350">
        <v>0</v>
      </c>
      <c r="AI5772" s="350">
        <v>0</v>
      </c>
      <c r="AK5772" s="199"/>
      <c r="AM5772" s="11"/>
      <c r="AN5772" s="15"/>
      <c r="AO5772" s="11"/>
      <c r="AP5772" s="11"/>
    </row>
    <row r="5773" spans="3:42" outlineLevel="2" x14ac:dyDescent="0.2">
      <c r="C5773" s="119" t="s">
        <v>152</v>
      </c>
      <c r="D5773" s="119" t="s">
        <v>152</v>
      </c>
      <c r="F5773" s="783" t="s">
        <v>57</v>
      </c>
      <c r="G5773" s="83"/>
      <c r="H5773" s="798" t="s">
        <v>10</v>
      </c>
      <c r="I5773" s="240" t="s">
        <v>617</v>
      </c>
      <c r="J5773" s="83"/>
      <c r="K5773" s="736"/>
      <c r="L5773" s="83"/>
      <c r="M5773" s="83"/>
      <c r="N5773" s="83"/>
      <c r="O5773" s="83"/>
      <c r="P5773" s="83"/>
      <c r="Q5773" s="143" t="s">
        <v>110</v>
      </c>
      <c r="R5773" s="304">
        <v>0</v>
      </c>
      <c r="S5773" s="305">
        <v>0</v>
      </c>
      <c r="T5773" s="305">
        <v>0</v>
      </c>
      <c r="U5773" s="305">
        <v>0</v>
      </c>
      <c r="V5773" s="305">
        <v>0</v>
      </c>
      <c r="W5773" s="306">
        <v>0</v>
      </c>
      <c r="X5773" s="305">
        <v>0</v>
      </c>
      <c r="Y5773" s="305">
        <v>0</v>
      </c>
      <c r="Z5773" s="305">
        <v>0</v>
      </c>
      <c r="AA5773" s="305">
        <v>0</v>
      </c>
      <c r="AB5773" s="307">
        <v>0</v>
      </c>
      <c r="AC5773" s="307">
        <v>0</v>
      </c>
      <c r="AD5773" s="307">
        <v>0</v>
      </c>
      <c r="AE5773" s="307">
        <v>0</v>
      </c>
      <c r="AF5773" s="307">
        <v>0</v>
      </c>
      <c r="AG5773" s="307">
        <v>0</v>
      </c>
      <c r="AH5773" s="362">
        <v>0</v>
      </c>
      <c r="AI5773" s="362">
        <v>0</v>
      </c>
      <c r="AK5773" s="199"/>
      <c r="AM5773" s="11"/>
      <c r="AN5773" s="15"/>
      <c r="AO5773" s="11"/>
      <c r="AP5773" s="11"/>
    </row>
    <row r="5774" spans="3:42" outlineLevel="2" x14ac:dyDescent="0.2">
      <c r="C5774" s="119" t="s">
        <v>152</v>
      </c>
      <c r="D5774" s="119" t="s">
        <v>152</v>
      </c>
      <c r="F5774" s="802" t="s">
        <v>618</v>
      </c>
      <c r="R5774" s="800">
        <v>0</v>
      </c>
      <c r="S5774" s="800">
        <v>0</v>
      </c>
      <c r="T5774" s="800">
        <v>0</v>
      </c>
      <c r="U5774" s="800">
        <v>0</v>
      </c>
      <c r="V5774" s="800">
        <v>0</v>
      </c>
      <c r="W5774" s="800">
        <v>0</v>
      </c>
      <c r="X5774" s="800">
        <v>0</v>
      </c>
      <c r="Y5774" s="800">
        <v>0</v>
      </c>
      <c r="Z5774" s="800">
        <v>0</v>
      </c>
      <c r="AA5774" s="800">
        <v>0</v>
      </c>
      <c r="AB5774" s="800">
        <v>0</v>
      </c>
      <c r="AC5774" s="800">
        <v>0</v>
      </c>
      <c r="AD5774" s="800">
        <v>0</v>
      </c>
      <c r="AE5774" s="800">
        <v>0</v>
      </c>
      <c r="AF5774" s="800">
        <v>0</v>
      </c>
      <c r="AG5774" s="800">
        <v>0</v>
      </c>
      <c r="AH5774" s="800">
        <v>0</v>
      </c>
      <c r="AI5774" s="800">
        <v>0</v>
      </c>
      <c r="AK5774" s="199"/>
      <c r="AM5774" s="11"/>
      <c r="AN5774" s="15"/>
      <c r="AO5774" s="11"/>
      <c r="AP5774" s="11"/>
    </row>
    <row r="5775" spans="3:42" outlineLevel="2" x14ac:dyDescent="0.2">
      <c r="C5775" s="119" t="s">
        <v>152</v>
      </c>
      <c r="D5775" s="119" t="s">
        <v>152</v>
      </c>
      <c r="R5775" s="5"/>
      <c r="S5775" s="5"/>
      <c r="T5775" s="5"/>
      <c r="U5775" s="5"/>
      <c r="V5775" s="5"/>
      <c r="W5775" s="5"/>
      <c r="X5775" s="5"/>
      <c r="Y5775" s="5"/>
      <c r="AK5775" s="199"/>
      <c r="AM5775" s="11"/>
      <c r="AN5775" s="15"/>
      <c r="AO5775" s="11"/>
      <c r="AP5775" s="11"/>
    </row>
    <row r="5776" spans="3:42" outlineLevel="2" x14ac:dyDescent="0.2">
      <c r="C5776" s="119" t="s">
        <v>152</v>
      </c>
      <c r="D5776" s="119" t="s">
        <v>152</v>
      </c>
      <c r="F5776" s="789" t="s">
        <v>619</v>
      </c>
      <c r="G5776" s="790"/>
      <c r="H5776" s="803"/>
      <c r="I5776" s="790"/>
      <c r="J5776" s="790"/>
      <c r="K5776" s="792"/>
      <c r="L5776" s="789"/>
      <c r="M5776" s="789"/>
      <c r="N5776" s="789"/>
      <c r="O5776" s="789"/>
      <c r="P5776" s="789"/>
      <c r="Q5776" s="792"/>
      <c r="R5776" s="793"/>
      <c r="S5776" s="793"/>
      <c r="T5776" s="793"/>
      <c r="U5776" s="793"/>
      <c r="V5776" s="793"/>
      <c r="W5776" s="793"/>
      <c r="X5776" s="793"/>
      <c r="Y5776" s="793"/>
      <c r="Z5776" s="793"/>
      <c r="AA5776" s="793"/>
      <c r="AB5776" s="793"/>
      <c r="AC5776" s="793"/>
      <c r="AD5776" s="793"/>
      <c r="AE5776" s="793"/>
      <c r="AF5776" s="793"/>
      <c r="AG5776" s="793"/>
      <c r="AH5776" s="789"/>
      <c r="AI5776" s="789"/>
      <c r="AK5776" s="199"/>
      <c r="AM5776" s="11"/>
      <c r="AN5776" s="15"/>
      <c r="AO5776" s="11"/>
      <c r="AP5776" s="11"/>
    </row>
    <row r="5777" spans="3:42" outlineLevel="2" x14ac:dyDescent="0.2">
      <c r="C5777" s="119" t="s">
        <v>152</v>
      </c>
      <c r="D5777" s="119" t="s">
        <v>152</v>
      </c>
      <c r="F5777" t="s">
        <v>620</v>
      </c>
      <c r="AK5777" s="199"/>
      <c r="AM5777" s="11"/>
      <c r="AN5777" s="15"/>
      <c r="AO5777" s="11"/>
      <c r="AP5777" s="11"/>
    </row>
    <row r="5778" spans="3:42" outlineLevel="2" x14ac:dyDescent="0.2">
      <c r="C5778" s="119" t="s">
        <v>152</v>
      </c>
      <c r="D5778" s="119" t="s">
        <v>152</v>
      </c>
      <c r="F5778" s="761" t="s">
        <v>48</v>
      </c>
      <c r="G5778" s="75"/>
      <c r="H5778" s="796" t="s">
        <v>10</v>
      </c>
      <c r="I5778" s="801"/>
      <c r="J5778" s="75"/>
      <c r="K5778" s="741"/>
      <c r="L5778" s="75"/>
      <c r="M5778" s="75"/>
      <c r="N5778" s="75"/>
      <c r="O5778" s="75"/>
      <c r="P5778" s="75"/>
      <c r="Q5778" s="128" t="s">
        <v>536</v>
      </c>
      <c r="R5778" s="804">
        <v>0</v>
      </c>
      <c r="S5778" s="805">
        <v>0</v>
      </c>
      <c r="T5778" s="805">
        <v>0</v>
      </c>
      <c r="U5778" s="805">
        <v>0</v>
      </c>
      <c r="V5778" s="805">
        <v>0</v>
      </c>
      <c r="W5778" s="806">
        <v>0</v>
      </c>
      <c r="X5778" s="805">
        <v>0</v>
      </c>
      <c r="Y5778" s="805">
        <v>0</v>
      </c>
      <c r="Z5778" s="805">
        <v>0</v>
      </c>
      <c r="AA5778" s="805">
        <v>0</v>
      </c>
      <c r="AB5778" s="805">
        <v>0</v>
      </c>
      <c r="AC5778" s="805">
        <v>0</v>
      </c>
      <c r="AD5778" s="805">
        <v>0</v>
      </c>
      <c r="AE5778" s="805">
        <v>0</v>
      </c>
      <c r="AF5778" s="805">
        <v>0</v>
      </c>
      <c r="AG5778" s="805">
        <v>0</v>
      </c>
      <c r="AH5778" s="808">
        <v>0</v>
      </c>
      <c r="AI5778" s="808">
        <v>0</v>
      </c>
      <c r="AJ5778" s="289"/>
      <c r="AK5778" s="199"/>
      <c r="AM5778" s="11"/>
      <c r="AN5778" s="15"/>
      <c r="AO5778" s="11"/>
      <c r="AP5778" s="11"/>
    </row>
    <row r="5779" spans="3:42" outlineLevel="2" x14ac:dyDescent="0.2">
      <c r="C5779" s="119" t="s">
        <v>152</v>
      </c>
      <c r="D5779" s="119" t="s">
        <v>152</v>
      </c>
      <c r="F5779" s="767" t="s">
        <v>55</v>
      </c>
      <c r="H5779" s="797" t="s">
        <v>10</v>
      </c>
      <c r="K5779" s="164"/>
      <c r="Q5779" s="135" t="s">
        <v>536</v>
      </c>
      <c r="R5779" s="809">
        <v>0</v>
      </c>
      <c r="S5779" s="810">
        <v>0</v>
      </c>
      <c r="T5779" s="810">
        <v>0</v>
      </c>
      <c r="U5779" s="810">
        <v>0</v>
      </c>
      <c r="V5779" s="810">
        <v>0</v>
      </c>
      <c r="W5779" s="811">
        <v>0</v>
      </c>
      <c r="X5779" s="810">
        <v>0</v>
      </c>
      <c r="Y5779" s="810">
        <v>0</v>
      </c>
      <c r="Z5779" s="810">
        <v>0</v>
      </c>
      <c r="AA5779" s="810">
        <v>0</v>
      </c>
      <c r="AB5779" s="810">
        <v>0</v>
      </c>
      <c r="AC5779" s="810">
        <v>0</v>
      </c>
      <c r="AD5779" s="810">
        <v>0</v>
      </c>
      <c r="AE5779" s="810">
        <v>0</v>
      </c>
      <c r="AF5779" s="810">
        <v>0</v>
      </c>
      <c r="AG5779" s="810">
        <v>0</v>
      </c>
      <c r="AH5779" s="812">
        <v>0</v>
      </c>
      <c r="AI5779" s="812">
        <v>0</v>
      </c>
      <c r="AK5779" s="199"/>
      <c r="AM5779" s="11"/>
      <c r="AN5779" s="15"/>
      <c r="AO5779" s="11"/>
      <c r="AP5779" s="11"/>
    </row>
    <row r="5780" spans="3:42" outlineLevel="2" x14ac:dyDescent="0.2">
      <c r="C5780" s="119" t="s">
        <v>152</v>
      </c>
      <c r="D5780" s="119" t="s">
        <v>152</v>
      </c>
      <c r="F5780" s="783" t="s">
        <v>57</v>
      </c>
      <c r="G5780" s="83"/>
      <c r="H5780" s="798" t="s">
        <v>10</v>
      </c>
      <c r="I5780" s="799"/>
      <c r="J5780" s="83"/>
      <c r="K5780" s="736"/>
      <c r="L5780" s="83"/>
      <c r="M5780" s="83"/>
      <c r="N5780" s="83"/>
      <c r="O5780" s="83"/>
      <c r="P5780" s="83"/>
      <c r="Q5780" s="143" t="s">
        <v>536</v>
      </c>
      <c r="R5780" s="813">
        <v>0</v>
      </c>
      <c r="S5780" s="814">
        <v>0</v>
      </c>
      <c r="T5780" s="814">
        <v>0</v>
      </c>
      <c r="U5780" s="814">
        <v>0</v>
      </c>
      <c r="V5780" s="814">
        <v>0</v>
      </c>
      <c r="W5780" s="815">
        <v>0</v>
      </c>
      <c r="X5780" s="814">
        <v>0</v>
      </c>
      <c r="Y5780" s="814">
        <v>0</v>
      </c>
      <c r="Z5780" s="814">
        <v>0</v>
      </c>
      <c r="AA5780" s="814">
        <v>0</v>
      </c>
      <c r="AB5780" s="814">
        <v>0</v>
      </c>
      <c r="AC5780" s="814">
        <v>0</v>
      </c>
      <c r="AD5780" s="814">
        <v>0</v>
      </c>
      <c r="AE5780" s="814">
        <v>0</v>
      </c>
      <c r="AF5780" s="814">
        <v>0</v>
      </c>
      <c r="AG5780" s="814">
        <v>0</v>
      </c>
      <c r="AH5780" s="816">
        <v>0</v>
      </c>
      <c r="AI5780" s="816">
        <v>0</v>
      </c>
      <c r="AK5780" s="199"/>
      <c r="AM5780" s="11"/>
      <c r="AN5780" s="15"/>
      <c r="AO5780" s="11"/>
      <c r="AP5780" s="11"/>
    </row>
    <row r="5781" spans="3:42" outlineLevel="2" x14ac:dyDescent="0.2">
      <c r="C5781" s="119" t="s">
        <v>152</v>
      </c>
      <c r="D5781" s="119" t="s">
        <v>152</v>
      </c>
      <c r="H5781" s="798"/>
      <c r="AK5781" s="199"/>
      <c r="AM5781" s="11"/>
      <c r="AN5781" s="15"/>
      <c r="AO5781" s="11"/>
      <c r="AP5781" s="11"/>
    </row>
    <row r="5782" spans="3:42" outlineLevel="2" x14ac:dyDescent="0.2">
      <c r="C5782" s="119" t="s">
        <v>152</v>
      </c>
      <c r="D5782" s="119" t="s">
        <v>152</v>
      </c>
      <c r="F5782" s="789" t="s">
        <v>621</v>
      </c>
      <c r="G5782" s="790"/>
      <c r="H5782" s="803"/>
      <c r="I5782" s="790"/>
      <c r="J5782" s="790"/>
      <c r="K5782" s="792"/>
      <c r="L5782" s="789"/>
      <c r="M5782" s="789"/>
      <c r="N5782" s="789"/>
      <c r="O5782" s="789"/>
      <c r="P5782" s="789"/>
      <c r="Q5782" s="792"/>
      <c r="R5782" s="793"/>
      <c r="S5782" s="793"/>
      <c r="T5782" s="793"/>
      <c r="U5782" s="793"/>
      <c r="V5782" s="793"/>
      <c r="W5782" s="793"/>
      <c r="X5782" s="793"/>
      <c r="Y5782" s="793"/>
      <c r="Z5782" s="793"/>
      <c r="AA5782" s="793"/>
      <c r="AB5782" s="793"/>
      <c r="AC5782" s="793"/>
      <c r="AD5782" s="793"/>
      <c r="AE5782" s="793"/>
      <c r="AF5782" s="793"/>
      <c r="AG5782" s="793"/>
      <c r="AH5782" s="789"/>
      <c r="AI5782" s="789"/>
      <c r="AK5782" s="199"/>
      <c r="AM5782" s="11"/>
      <c r="AN5782" s="15"/>
      <c r="AO5782" s="11"/>
      <c r="AP5782" s="11"/>
    </row>
    <row r="5783" spans="3:42" outlineLevel="2" x14ac:dyDescent="0.2">
      <c r="C5783" s="119" t="s">
        <v>152</v>
      </c>
      <c r="D5783" s="119" t="s">
        <v>152</v>
      </c>
      <c r="F5783" s="794" t="s">
        <v>518</v>
      </c>
      <c r="AK5783" s="199"/>
      <c r="AM5783" s="11"/>
      <c r="AN5783" s="15"/>
      <c r="AO5783" s="11"/>
      <c r="AP5783" s="11"/>
    </row>
    <row r="5784" spans="3:42" outlineLevel="2" x14ac:dyDescent="0.2">
      <c r="C5784" s="119" t="s">
        <v>152</v>
      </c>
      <c r="D5784" s="119" t="s">
        <v>152</v>
      </c>
      <c r="F5784" s="761" t="s">
        <v>48</v>
      </c>
      <c r="G5784" s="75"/>
      <c r="H5784" s="796" t="s">
        <v>10</v>
      </c>
      <c r="I5784" s="228" t="s">
        <v>518</v>
      </c>
      <c r="J5784" s="75"/>
      <c r="K5784" s="741"/>
      <c r="L5784" s="75"/>
      <c r="M5784" s="75"/>
      <c r="N5784" s="75"/>
      <c r="O5784" s="75"/>
      <c r="P5784" s="75"/>
      <c r="Q5784" s="128" t="s">
        <v>536</v>
      </c>
      <c r="R5784" s="299">
        <v>0</v>
      </c>
      <c r="S5784" s="300">
        <v>0</v>
      </c>
      <c r="T5784" s="300">
        <v>0</v>
      </c>
      <c r="U5784" s="300">
        <v>0</v>
      </c>
      <c r="V5784" s="300">
        <v>0</v>
      </c>
      <c r="W5784" s="301">
        <v>0</v>
      </c>
      <c r="X5784" s="300">
        <v>0</v>
      </c>
      <c r="Y5784" s="300">
        <v>0</v>
      </c>
      <c r="Z5784" s="300">
        <v>0</v>
      </c>
      <c r="AA5784" s="300">
        <v>0</v>
      </c>
      <c r="AB5784" s="302">
        <v>0</v>
      </c>
      <c r="AC5784" s="302">
        <v>0</v>
      </c>
      <c r="AD5784" s="302">
        <v>0</v>
      </c>
      <c r="AE5784" s="302">
        <v>0</v>
      </c>
      <c r="AF5784" s="302">
        <v>0</v>
      </c>
      <c r="AG5784" s="302">
        <v>0</v>
      </c>
      <c r="AH5784" s="348">
        <v>0</v>
      </c>
      <c r="AI5784" s="348">
        <v>0</v>
      </c>
      <c r="AK5784" s="199"/>
      <c r="AM5784" s="11"/>
      <c r="AN5784" s="15"/>
      <c r="AO5784" s="11"/>
      <c r="AP5784" s="11"/>
    </row>
    <row r="5785" spans="3:42" outlineLevel="2" x14ac:dyDescent="0.2">
      <c r="C5785" s="119" t="s">
        <v>152</v>
      </c>
      <c r="D5785" s="119" t="s">
        <v>152</v>
      </c>
      <c r="F5785" s="783" t="s">
        <v>55</v>
      </c>
      <c r="G5785" s="83"/>
      <c r="H5785" s="798" t="s">
        <v>10</v>
      </c>
      <c r="I5785" s="240" t="s">
        <v>518</v>
      </c>
      <c r="J5785" s="83"/>
      <c r="K5785" s="736"/>
      <c r="L5785" s="83"/>
      <c r="M5785" s="83"/>
      <c r="N5785" s="83"/>
      <c r="O5785" s="83"/>
      <c r="P5785" s="83"/>
      <c r="Q5785" s="143" t="s">
        <v>536</v>
      </c>
      <c r="R5785" s="304">
        <v>0</v>
      </c>
      <c r="S5785" s="305">
        <v>0</v>
      </c>
      <c r="T5785" s="305">
        <v>0</v>
      </c>
      <c r="U5785" s="305">
        <v>0</v>
      </c>
      <c r="V5785" s="305">
        <v>0</v>
      </c>
      <c r="W5785" s="306">
        <v>0</v>
      </c>
      <c r="X5785" s="305">
        <v>0</v>
      </c>
      <c r="Y5785" s="305">
        <v>0</v>
      </c>
      <c r="Z5785" s="305">
        <v>0</v>
      </c>
      <c r="AA5785" s="305">
        <v>0</v>
      </c>
      <c r="AB5785" s="307">
        <v>0</v>
      </c>
      <c r="AC5785" s="307">
        <v>0</v>
      </c>
      <c r="AD5785" s="307">
        <v>0</v>
      </c>
      <c r="AE5785" s="307">
        <v>0</v>
      </c>
      <c r="AF5785" s="307">
        <v>0</v>
      </c>
      <c r="AG5785" s="307">
        <v>0</v>
      </c>
      <c r="AH5785" s="362">
        <v>0</v>
      </c>
      <c r="AI5785" s="362">
        <v>0</v>
      </c>
      <c r="AK5785" s="199"/>
      <c r="AM5785" s="11"/>
      <c r="AN5785" s="15"/>
      <c r="AO5785" s="11"/>
      <c r="AP5785" s="11"/>
    </row>
    <row r="5786" spans="3:42" outlineLevel="2" x14ac:dyDescent="0.2">
      <c r="C5786" s="119" t="s">
        <v>152</v>
      </c>
      <c r="D5786" s="119" t="s">
        <v>152</v>
      </c>
      <c r="F5786" s="40" t="s">
        <v>622</v>
      </c>
      <c r="AK5786" s="199"/>
      <c r="AM5786" s="11"/>
      <c r="AN5786" s="15"/>
      <c r="AO5786" s="11"/>
      <c r="AP5786" s="11"/>
    </row>
    <row r="5787" spans="3:42" outlineLevel="2" x14ac:dyDescent="0.2">
      <c r="C5787" s="119" t="s">
        <v>152</v>
      </c>
      <c r="D5787" s="119" t="s">
        <v>152</v>
      </c>
      <c r="F5787" s="761" t="s">
        <v>48</v>
      </c>
      <c r="G5787" s="75"/>
      <c r="H5787" s="796" t="s">
        <v>623</v>
      </c>
      <c r="I5787" s="801"/>
      <c r="J5787" s="75"/>
      <c r="K5787" s="741"/>
      <c r="L5787" s="75"/>
      <c r="M5787" s="75"/>
      <c r="N5787" s="75"/>
      <c r="O5787" s="75"/>
      <c r="P5787" s="75"/>
      <c r="Q5787" s="128" t="s">
        <v>536</v>
      </c>
      <c r="R5787" s="804">
        <v>0</v>
      </c>
      <c r="S5787" s="805">
        <v>0</v>
      </c>
      <c r="T5787" s="805">
        <v>0</v>
      </c>
      <c r="U5787" s="805">
        <v>0</v>
      </c>
      <c r="V5787" s="805">
        <v>0</v>
      </c>
      <c r="W5787" s="806">
        <v>0</v>
      </c>
      <c r="X5787" s="805">
        <v>0</v>
      </c>
      <c r="Y5787" s="805">
        <v>0</v>
      </c>
      <c r="Z5787" s="805">
        <v>0</v>
      </c>
      <c r="AA5787" s="805">
        <v>0</v>
      </c>
      <c r="AB5787" s="805">
        <v>0</v>
      </c>
      <c r="AC5787" s="805">
        <v>0</v>
      </c>
      <c r="AD5787" s="805">
        <v>0</v>
      </c>
      <c r="AE5787" s="805">
        <v>0</v>
      </c>
      <c r="AF5787" s="805">
        <v>0</v>
      </c>
      <c r="AG5787" s="805">
        <v>0</v>
      </c>
      <c r="AH5787" s="808">
        <v>0</v>
      </c>
      <c r="AI5787" s="808">
        <v>0</v>
      </c>
      <c r="AK5787" s="199"/>
      <c r="AM5787" s="11"/>
      <c r="AN5787" s="15"/>
      <c r="AO5787" s="11"/>
      <c r="AP5787" s="11"/>
    </row>
    <row r="5788" spans="3:42" outlineLevel="2" x14ac:dyDescent="0.2">
      <c r="C5788" s="119" t="s">
        <v>152</v>
      </c>
      <c r="D5788" s="119" t="s">
        <v>152</v>
      </c>
      <c r="F5788" s="767" t="s">
        <v>55</v>
      </c>
      <c r="H5788" s="797" t="s">
        <v>623</v>
      </c>
      <c r="K5788" s="164"/>
      <c r="Q5788" s="135" t="s">
        <v>536</v>
      </c>
      <c r="R5788" s="809">
        <v>0</v>
      </c>
      <c r="S5788" s="810">
        <v>0</v>
      </c>
      <c r="T5788" s="810">
        <v>0</v>
      </c>
      <c r="U5788" s="810">
        <v>0</v>
      </c>
      <c r="V5788" s="810">
        <v>0</v>
      </c>
      <c r="W5788" s="811">
        <v>0</v>
      </c>
      <c r="X5788" s="810">
        <v>0</v>
      </c>
      <c r="Y5788" s="810">
        <v>0</v>
      </c>
      <c r="Z5788" s="810">
        <v>0</v>
      </c>
      <c r="AA5788" s="810">
        <v>0</v>
      </c>
      <c r="AB5788" s="810">
        <v>0</v>
      </c>
      <c r="AC5788" s="810">
        <v>0</v>
      </c>
      <c r="AD5788" s="810">
        <v>0</v>
      </c>
      <c r="AE5788" s="810">
        <v>0</v>
      </c>
      <c r="AF5788" s="810">
        <v>0</v>
      </c>
      <c r="AG5788" s="810">
        <v>0</v>
      </c>
      <c r="AH5788" s="812">
        <v>0</v>
      </c>
      <c r="AI5788" s="812">
        <v>0</v>
      </c>
      <c r="AK5788" s="199"/>
      <c r="AM5788" s="11"/>
      <c r="AN5788" s="15"/>
      <c r="AO5788" s="11"/>
      <c r="AP5788" s="11"/>
    </row>
    <row r="5789" spans="3:42" outlineLevel="2" x14ac:dyDescent="0.2">
      <c r="C5789" s="119" t="s">
        <v>152</v>
      </c>
      <c r="D5789" s="119" t="s">
        <v>152</v>
      </c>
      <c r="F5789" s="783" t="s">
        <v>57</v>
      </c>
      <c r="G5789" s="83"/>
      <c r="H5789" s="798" t="s">
        <v>623</v>
      </c>
      <c r="I5789" s="799"/>
      <c r="J5789" s="83"/>
      <c r="K5789" s="736"/>
      <c r="L5789" s="83"/>
      <c r="M5789" s="83"/>
      <c r="N5789" s="83"/>
      <c r="O5789" s="83"/>
      <c r="P5789" s="83"/>
      <c r="Q5789" s="143" t="s">
        <v>536</v>
      </c>
      <c r="R5789" s="813">
        <v>0</v>
      </c>
      <c r="S5789" s="814">
        <v>0</v>
      </c>
      <c r="T5789" s="814">
        <v>0</v>
      </c>
      <c r="U5789" s="814">
        <v>0</v>
      </c>
      <c r="V5789" s="814">
        <v>0</v>
      </c>
      <c r="W5789" s="815">
        <v>0</v>
      </c>
      <c r="X5789" s="814">
        <v>0</v>
      </c>
      <c r="Y5789" s="814">
        <v>0</v>
      </c>
      <c r="Z5789" s="814">
        <v>0</v>
      </c>
      <c r="AA5789" s="814">
        <v>0</v>
      </c>
      <c r="AB5789" s="814">
        <v>0</v>
      </c>
      <c r="AC5789" s="814">
        <v>0</v>
      </c>
      <c r="AD5789" s="814">
        <v>0</v>
      </c>
      <c r="AE5789" s="814">
        <v>0</v>
      </c>
      <c r="AF5789" s="814">
        <v>0</v>
      </c>
      <c r="AG5789" s="814">
        <v>0</v>
      </c>
      <c r="AH5789" s="816">
        <v>0</v>
      </c>
      <c r="AI5789" s="816">
        <v>0</v>
      </c>
      <c r="AK5789" s="199"/>
      <c r="AM5789" s="11"/>
      <c r="AN5789" s="15"/>
      <c r="AO5789" s="11"/>
      <c r="AP5789" s="11"/>
    </row>
    <row r="5790" spans="3:42" outlineLevel="2" x14ac:dyDescent="0.2">
      <c r="C5790" s="119" t="s">
        <v>152</v>
      </c>
      <c r="D5790" s="119" t="s">
        <v>152</v>
      </c>
      <c r="AK5790" s="199"/>
      <c r="AM5790" s="11"/>
      <c r="AN5790" s="15"/>
      <c r="AO5790" s="11"/>
      <c r="AP5790" s="11"/>
    </row>
    <row r="5791" spans="3:42" outlineLevel="1" x14ac:dyDescent="0.2">
      <c r="C5791" s="119" t="s">
        <v>152</v>
      </c>
      <c r="D5791" s="119" t="s">
        <v>152</v>
      </c>
      <c r="F5791" s="121" t="s">
        <v>624</v>
      </c>
      <c r="G5791" s="756"/>
      <c r="H5791" s="757"/>
      <c r="I5791" s="788"/>
      <c r="J5791" s="756"/>
      <c r="K5791" s="758"/>
      <c r="L5791" s="759"/>
      <c r="M5791" s="759"/>
      <c r="N5791" s="759"/>
      <c r="O5791" s="759"/>
      <c r="P5791" s="759"/>
      <c r="Q5791" s="758"/>
      <c r="R5791" s="760"/>
      <c r="S5791" s="760"/>
      <c r="T5791" s="760"/>
      <c r="U5791" s="760"/>
      <c r="V5791" s="760"/>
      <c r="W5791" s="760"/>
      <c r="X5791" s="760"/>
      <c r="Y5791" s="760"/>
      <c r="Z5791" s="760"/>
      <c r="AA5791" s="760"/>
      <c r="AB5791" s="760"/>
      <c r="AC5791" s="760"/>
      <c r="AD5791" s="760"/>
      <c r="AE5791" s="760"/>
      <c r="AF5791" s="760"/>
      <c r="AG5791" s="760"/>
      <c r="AH5791" s="759"/>
      <c r="AI5791" s="759"/>
      <c r="AK5791" s="199"/>
      <c r="AM5791" s="11"/>
      <c r="AN5791" s="15"/>
      <c r="AO5791" s="11"/>
      <c r="AP5791" s="11"/>
    </row>
    <row r="5792" spans="3:42" outlineLevel="2" x14ac:dyDescent="0.2">
      <c r="C5792" s="119" t="s">
        <v>152</v>
      </c>
      <c r="D5792" s="119" t="s">
        <v>152</v>
      </c>
      <c r="F5792" s="789" t="s">
        <v>625</v>
      </c>
      <c r="G5792" s="790"/>
      <c r="H5792" s="803"/>
      <c r="I5792" s="791"/>
      <c r="J5792" s="790"/>
      <c r="K5792" s="792"/>
      <c r="L5792" s="789"/>
      <c r="M5792" s="789"/>
      <c r="N5792" s="789"/>
      <c r="O5792" s="789"/>
      <c r="P5792" s="789"/>
      <c r="Q5792" s="792"/>
      <c r="R5792" s="793"/>
      <c r="S5792" s="793"/>
      <c r="T5792" s="793"/>
      <c r="U5792" s="793"/>
      <c r="V5792" s="793"/>
      <c r="W5792" s="793"/>
      <c r="X5792" s="793"/>
      <c r="Y5792" s="793"/>
      <c r="Z5792" s="793"/>
      <c r="AA5792" s="793"/>
      <c r="AB5792" s="793"/>
      <c r="AC5792" s="793"/>
      <c r="AD5792" s="793"/>
      <c r="AE5792" s="793"/>
      <c r="AF5792" s="793"/>
      <c r="AG5792" s="793"/>
      <c r="AH5792" s="789"/>
      <c r="AI5792" s="789"/>
      <c r="AK5792" s="199"/>
      <c r="AM5792" s="11"/>
      <c r="AN5792" s="15"/>
      <c r="AO5792" s="11"/>
      <c r="AP5792" s="11"/>
    </row>
    <row r="5793" spans="3:42" outlineLevel="2" x14ac:dyDescent="0.2">
      <c r="C5793" s="119" t="s">
        <v>152</v>
      </c>
      <c r="D5793" s="119" t="s">
        <v>152</v>
      </c>
      <c r="F5793" s="794" t="s">
        <v>610</v>
      </c>
      <c r="H5793" s="795"/>
      <c r="AK5793" s="199"/>
      <c r="AM5793" s="11"/>
      <c r="AN5793" s="15"/>
      <c r="AO5793" s="11"/>
      <c r="AP5793" s="11"/>
    </row>
    <row r="5794" spans="3:42" outlineLevel="2" x14ac:dyDescent="0.2">
      <c r="C5794" s="119" t="s">
        <v>152</v>
      </c>
      <c r="D5794" s="119" t="s">
        <v>152</v>
      </c>
      <c r="F5794" s="761" t="s">
        <v>62</v>
      </c>
      <c r="G5794" s="75"/>
      <c r="H5794" s="796" t="s">
        <v>11</v>
      </c>
      <c r="I5794" s="796" t="s">
        <v>611</v>
      </c>
      <c r="J5794" s="75"/>
      <c r="K5794" s="741"/>
      <c r="L5794" s="75"/>
      <c r="M5794" s="75"/>
      <c r="N5794" s="75"/>
      <c r="O5794" s="75"/>
      <c r="P5794" s="75"/>
      <c r="Q5794" s="128" t="s">
        <v>110</v>
      </c>
      <c r="R5794" s="299">
        <v>0</v>
      </c>
      <c r="S5794" s="300">
        <v>0</v>
      </c>
      <c r="T5794" s="300">
        <v>0</v>
      </c>
      <c r="U5794" s="300">
        <v>0</v>
      </c>
      <c r="V5794" s="300">
        <v>0</v>
      </c>
      <c r="W5794" s="301">
        <v>0</v>
      </c>
      <c r="X5794" s="300">
        <v>0</v>
      </c>
      <c r="Y5794" s="300">
        <v>0</v>
      </c>
      <c r="Z5794" s="300">
        <v>0</v>
      </c>
      <c r="AA5794" s="300">
        <v>0</v>
      </c>
      <c r="AB5794" s="302">
        <v>0</v>
      </c>
      <c r="AC5794" s="302">
        <v>0</v>
      </c>
      <c r="AD5794" s="302">
        <v>0</v>
      </c>
      <c r="AE5794" s="302">
        <v>0</v>
      </c>
      <c r="AF5794" s="302">
        <v>0</v>
      </c>
      <c r="AG5794" s="302">
        <v>0</v>
      </c>
      <c r="AH5794" s="348">
        <v>0</v>
      </c>
      <c r="AI5794" s="348">
        <v>0</v>
      </c>
      <c r="AK5794" s="199"/>
      <c r="AM5794" s="11"/>
      <c r="AN5794" s="15"/>
      <c r="AO5794" s="11"/>
      <c r="AP5794" s="11"/>
    </row>
    <row r="5795" spans="3:42" outlineLevel="2" x14ac:dyDescent="0.2">
      <c r="C5795" s="119" t="s">
        <v>152</v>
      </c>
      <c r="D5795" s="119" t="s">
        <v>152</v>
      </c>
      <c r="F5795" s="767" t="s">
        <v>188</v>
      </c>
      <c r="H5795" s="797" t="s">
        <v>11</v>
      </c>
      <c r="I5795" s="797" t="s">
        <v>612</v>
      </c>
      <c r="K5795" s="164"/>
      <c r="Q5795" s="135" t="s">
        <v>110</v>
      </c>
      <c r="R5795" s="314">
        <v>0</v>
      </c>
      <c r="S5795" s="315">
        <v>0</v>
      </c>
      <c r="T5795" s="315">
        <v>0</v>
      </c>
      <c r="U5795" s="315">
        <v>0</v>
      </c>
      <c r="V5795" s="315">
        <v>0</v>
      </c>
      <c r="W5795" s="316">
        <v>0</v>
      </c>
      <c r="X5795" s="315">
        <v>0</v>
      </c>
      <c r="Y5795" s="315">
        <v>0</v>
      </c>
      <c r="Z5795" s="315">
        <v>0</v>
      </c>
      <c r="AA5795" s="315">
        <v>0</v>
      </c>
      <c r="AB5795" s="5">
        <v>0</v>
      </c>
      <c r="AC5795" s="5">
        <v>0</v>
      </c>
      <c r="AD5795" s="5">
        <v>0</v>
      </c>
      <c r="AE5795" s="5">
        <v>0</v>
      </c>
      <c r="AF5795" s="5">
        <v>0</v>
      </c>
      <c r="AG5795" s="5">
        <v>0</v>
      </c>
      <c r="AH5795" s="350">
        <v>0</v>
      </c>
      <c r="AI5795" s="350">
        <v>0</v>
      </c>
      <c r="AK5795" s="199"/>
      <c r="AM5795" s="11"/>
      <c r="AN5795" s="15"/>
      <c r="AO5795" s="11"/>
      <c r="AP5795" s="11"/>
    </row>
    <row r="5796" spans="3:42" outlineLevel="2" x14ac:dyDescent="0.2">
      <c r="C5796" s="119" t="s">
        <v>152</v>
      </c>
      <c r="D5796" s="119" t="s">
        <v>152</v>
      </c>
      <c r="F5796" s="767" t="s">
        <v>613</v>
      </c>
      <c r="H5796" s="797" t="s">
        <v>11</v>
      </c>
      <c r="I5796" s="234" t="s">
        <v>614</v>
      </c>
      <c r="K5796" s="164"/>
      <c r="Q5796" s="135" t="s">
        <v>110</v>
      </c>
      <c r="R5796" s="314">
        <v>0</v>
      </c>
      <c r="S5796" s="315">
        <v>0</v>
      </c>
      <c r="T5796" s="315">
        <v>0</v>
      </c>
      <c r="U5796" s="315">
        <v>0</v>
      </c>
      <c r="V5796" s="315">
        <v>0</v>
      </c>
      <c r="W5796" s="316">
        <v>0</v>
      </c>
      <c r="X5796" s="315">
        <v>0</v>
      </c>
      <c r="Y5796" s="315">
        <v>0</v>
      </c>
      <c r="Z5796" s="315">
        <v>0</v>
      </c>
      <c r="AA5796" s="315">
        <v>0</v>
      </c>
      <c r="AB5796" s="5">
        <v>0</v>
      </c>
      <c r="AC5796" s="5">
        <v>0</v>
      </c>
      <c r="AD5796" s="5">
        <v>0</v>
      </c>
      <c r="AE5796" s="5">
        <v>0</v>
      </c>
      <c r="AF5796" s="5">
        <v>0</v>
      </c>
      <c r="AG5796" s="5">
        <v>0</v>
      </c>
      <c r="AH5796" s="350">
        <v>0</v>
      </c>
      <c r="AI5796" s="350">
        <v>0</v>
      </c>
      <c r="AK5796" s="199"/>
      <c r="AM5796" s="11"/>
      <c r="AN5796" s="15"/>
      <c r="AO5796" s="11"/>
      <c r="AP5796" s="11"/>
    </row>
    <row r="5797" spans="3:42" outlineLevel="2" x14ac:dyDescent="0.2">
      <c r="C5797" s="119" t="s">
        <v>152</v>
      </c>
      <c r="D5797" s="119" t="s">
        <v>152</v>
      </c>
      <c r="F5797" s="783" t="s">
        <v>57</v>
      </c>
      <c r="G5797" s="83"/>
      <c r="H5797" s="798" t="s">
        <v>11</v>
      </c>
      <c r="I5797" s="799"/>
      <c r="J5797" s="83"/>
      <c r="K5797" s="736"/>
      <c r="L5797" s="83"/>
      <c r="M5797" s="83"/>
      <c r="N5797" s="83"/>
      <c r="O5797" s="83"/>
      <c r="P5797" s="83"/>
      <c r="Q5797" s="143" t="s">
        <v>110</v>
      </c>
      <c r="R5797" s="304">
        <v>0</v>
      </c>
      <c r="S5797" s="305">
        <v>0</v>
      </c>
      <c r="T5797" s="305">
        <v>0</v>
      </c>
      <c r="U5797" s="305">
        <v>0</v>
      </c>
      <c r="V5797" s="305">
        <v>0</v>
      </c>
      <c r="W5797" s="306">
        <v>0</v>
      </c>
      <c r="X5797" s="305">
        <v>0</v>
      </c>
      <c r="Y5797" s="305">
        <v>0</v>
      </c>
      <c r="Z5797" s="305">
        <v>0</v>
      </c>
      <c r="AA5797" s="305">
        <v>0</v>
      </c>
      <c r="AB5797" s="307">
        <v>0</v>
      </c>
      <c r="AC5797" s="307">
        <v>0</v>
      </c>
      <c r="AD5797" s="307">
        <v>0</v>
      </c>
      <c r="AE5797" s="307">
        <v>0</v>
      </c>
      <c r="AF5797" s="307">
        <v>0</v>
      </c>
      <c r="AG5797" s="307">
        <v>0</v>
      </c>
      <c r="AH5797" s="362">
        <v>0</v>
      </c>
      <c r="AI5797" s="362">
        <v>0</v>
      </c>
      <c r="AK5797" s="199"/>
      <c r="AM5797" s="11"/>
      <c r="AN5797" s="15"/>
      <c r="AO5797" s="11"/>
      <c r="AP5797" s="11"/>
    </row>
    <row r="5798" spans="3:42" outlineLevel="2" x14ac:dyDescent="0.2">
      <c r="C5798" s="119" t="s">
        <v>152</v>
      </c>
      <c r="D5798" s="119" t="s">
        <v>152</v>
      </c>
      <c r="F5798" s="12"/>
      <c r="H5798" s="234"/>
      <c r="K5798" s="164"/>
      <c r="Q5798" s="16"/>
      <c r="R5798" s="800">
        <v>0</v>
      </c>
      <c r="S5798" s="800">
        <v>0</v>
      </c>
      <c r="T5798" s="800">
        <v>0</v>
      </c>
      <c r="U5798" s="800">
        <v>0</v>
      </c>
      <c r="V5798" s="800">
        <v>0</v>
      </c>
      <c r="W5798" s="800">
        <v>0</v>
      </c>
      <c r="X5798" s="800">
        <v>0</v>
      </c>
      <c r="Y5798" s="800">
        <v>0</v>
      </c>
      <c r="Z5798" s="800">
        <v>0</v>
      </c>
      <c r="AA5798" s="800">
        <v>0</v>
      </c>
      <c r="AB5798" s="800">
        <v>0</v>
      </c>
      <c r="AC5798" s="800">
        <v>0</v>
      </c>
      <c r="AD5798" s="800">
        <v>0</v>
      </c>
      <c r="AE5798" s="800">
        <v>0</v>
      </c>
      <c r="AF5798" s="800">
        <v>0</v>
      </c>
      <c r="AG5798" s="800">
        <v>0</v>
      </c>
      <c r="AH5798" s="800">
        <v>0</v>
      </c>
      <c r="AI5798" s="800">
        <v>0</v>
      </c>
      <c r="AK5798" s="199"/>
      <c r="AM5798" s="11"/>
      <c r="AN5798" s="15"/>
      <c r="AO5798" s="11"/>
      <c r="AP5798" s="11"/>
    </row>
    <row r="5799" spans="3:42" outlineLevel="2" x14ac:dyDescent="0.2">
      <c r="C5799" s="119" t="s">
        <v>152</v>
      </c>
      <c r="D5799" s="119" t="s">
        <v>152</v>
      </c>
      <c r="F5799" s="794" t="s">
        <v>615</v>
      </c>
      <c r="AK5799" s="199"/>
      <c r="AM5799" s="11"/>
      <c r="AN5799" s="15"/>
      <c r="AO5799" s="11"/>
      <c r="AP5799" s="11"/>
    </row>
    <row r="5800" spans="3:42" outlineLevel="2" x14ac:dyDescent="0.2">
      <c r="C5800" s="119" t="s">
        <v>152</v>
      </c>
      <c r="D5800" s="119" t="s">
        <v>152</v>
      </c>
      <c r="F5800" s="761" t="s">
        <v>48</v>
      </c>
      <c r="G5800" s="75"/>
      <c r="H5800" s="796" t="s">
        <v>11</v>
      </c>
      <c r="I5800" s="801"/>
      <c r="J5800" s="75"/>
      <c r="K5800" s="741"/>
      <c r="L5800" s="75"/>
      <c r="M5800" s="75"/>
      <c r="N5800" s="75"/>
      <c r="O5800" s="75"/>
      <c r="P5800" s="75"/>
      <c r="Q5800" s="128" t="s">
        <v>110</v>
      </c>
      <c r="R5800" s="299">
        <v>0</v>
      </c>
      <c r="S5800" s="300">
        <v>0</v>
      </c>
      <c r="T5800" s="300">
        <v>0</v>
      </c>
      <c r="U5800" s="300">
        <v>0</v>
      </c>
      <c r="V5800" s="300">
        <v>0</v>
      </c>
      <c r="W5800" s="301">
        <v>0</v>
      </c>
      <c r="X5800" s="300">
        <v>0</v>
      </c>
      <c r="Y5800" s="300">
        <v>0</v>
      </c>
      <c r="Z5800" s="300">
        <v>0</v>
      </c>
      <c r="AA5800" s="300">
        <v>0</v>
      </c>
      <c r="AB5800" s="302">
        <v>0</v>
      </c>
      <c r="AC5800" s="302">
        <v>0</v>
      </c>
      <c r="AD5800" s="302">
        <v>0</v>
      </c>
      <c r="AE5800" s="302">
        <v>0</v>
      </c>
      <c r="AF5800" s="302">
        <v>0</v>
      </c>
      <c r="AG5800" s="302">
        <v>0</v>
      </c>
      <c r="AH5800" s="348">
        <v>0</v>
      </c>
      <c r="AI5800" s="348">
        <v>0</v>
      </c>
      <c r="AK5800" s="199"/>
      <c r="AM5800" s="11"/>
      <c r="AN5800" s="15"/>
      <c r="AO5800" s="11"/>
      <c r="AP5800" s="11"/>
    </row>
    <row r="5801" spans="3:42" outlineLevel="2" x14ac:dyDescent="0.2">
      <c r="C5801" s="119" t="s">
        <v>152</v>
      </c>
      <c r="D5801" s="119" t="s">
        <v>152</v>
      </c>
      <c r="F5801" s="767" t="s">
        <v>55</v>
      </c>
      <c r="H5801" s="797" t="s">
        <v>11</v>
      </c>
      <c r="K5801" s="164"/>
      <c r="Q5801" s="135" t="s">
        <v>110</v>
      </c>
      <c r="R5801" s="314">
        <v>0</v>
      </c>
      <c r="S5801" s="315">
        <v>0</v>
      </c>
      <c r="T5801" s="315">
        <v>0</v>
      </c>
      <c r="U5801" s="315">
        <v>0</v>
      </c>
      <c r="V5801" s="315">
        <v>0</v>
      </c>
      <c r="W5801" s="316">
        <v>0</v>
      </c>
      <c r="X5801" s="315">
        <v>0</v>
      </c>
      <c r="Y5801" s="315">
        <v>0</v>
      </c>
      <c r="Z5801" s="315">
        <v>0</v>
      </c>
      <c r="AA5801" s="315">
        <v>0</v>
      </c>
      <c r="AB5801" s="5">
        <v>0</v>
      </c>
      <c r="AC5801" s="5">
        <v>0</v>
      </c>
      <c r="AD5801" s="5">
        <v>0</v>
      </c>
      <c r="AE5801" s="5">
        <v>0</v>
      </c>
      <c r="AF5801" s="5">
        <v>0</v>
      </c>
      <c r="AG5801" s="5">
        <v>0</v>
      </c>
      <c r="AH5801" s="350">
        <v>0</v>
      </c>
      <c r="AI5801" s="350">
        <v>0</v>
      </c>
      <c r="AK5801" s="199"/>
      <c r="AM5801" s="11"/>
      <c r="AN5801" s="15"/>
      <c r="AO5801" s="11"/>
      <c r="AP5801" s="11"/>
    </row>
    <row r="5802" spans="3:42" outlineLevel="2" x14ac:dyDescent="0.2">
      <c r="C5802" s="119" t="s">
        <v>152</v>
      </c>
      <c r="D5802" s="119" t="s">
        <v>152</v>
      </c>
      <c r="F5802" s="783" t="s">
        <v>57</v>
      </c>
      <c r="G5802" s="83"/>
      <c r="H5802" s="798" t="s">
        <v>11</v>
      </c>
      <c r="I5802" s="799"/>
      <c r="J5802" s="83"/>
      <c r="K5802" s="736"/>
      <c r="L5802" s="83"/>
      <c r="M5802" s="83"/>
      <c r="N5802" s="83"/>
      <c r="O5802" s="83"/>
      <c r="P5802" s="83"/>
      <c r="Q5802" s="143" t="s">
        <v>110</v>
      </c>
      <c r="R5802" s="304">
        <v>0</v>
      </c>
      <c r="S5802" s="305">
        <v>0</v>
      </c>
      <c r="T5802" s="305">
        <v>0</v>
      </c>
      <c r="U5802" s="305">
        <v>0</v>
      </c>
      <c r="V5802" s="305">
        <v>0</v>
      </c>
      <c r="W5802" s="306">
        <v>0</v>
      </c>
      <c r="X5802" s="305">
        <v>0</v>
      </c>
      <c r="Y5802" s="305">
        <v>0</v>
      </c>
      <c r="Z5802" s="305">
        <v>0</v>
      </c>
      <c r="AA5802" s="305">
        <v>0</v>
      </c>
      <c r="AB5802" s="307">
        <v>0</v>
      </c>
      <c r="AC5802" s="307">
        <v>0</v>
      </c>
      <c r="AD5802" s="307">
        <v>0</v>
      </c>
      <c r="AE5802" s="307">
        <v>0</v>
      </c>
      <c r="AF5802" s="307">
        <v>0</v>
      </c>
      <c r="AG5802" s="307">
        <v>0</v>
      </c>
      <c r="AH5802" s="362">
        <v>0</v>
      </c>
      <c r="AI5802" s="362">
        <v>0</v>
      </c>
      <c r="AK5802" s="199"/>
      <c r="AM5802" s="11"/>
      <c r="AN5802" s="15"/>
      <c r="AO5802" s="11"/>
      <c r="AP5802" s="11"/>
    </row>
    <row r="5803" spans="3:42" outlineLevel="2" x14ac:dyDescent="0.2">
      <c r="C5803" s="119" t="s">
        <v>152</v>
      </c>
      <c r="D5803" s="119" t="s">
        <v>152</v>
      </c>
      <c r="F5803" s="12"/>
      <c r="H5803" s="164"/>
      <c r="K5803" s="164"/>
      <c r="Q5803" s="16"/>
      <c r="R5803" s="800">
        <v>0</v>
      </c>
      <c r="S5803" s="800">
        <v>0</v>
      </c>
      <c r="T5803" s="800">
        <v>0</v>
      </c>
      <c r="U5803" s="800">
        <v>0</v>
      </c>
      <c r="V5803" s="800">
        <v>0</v>
      </c>
      <c r="W5803" s="800">
        <v>0</v>
      </c>
      <c r="X5803" s="800">
        <v>0</v>
      </c>
      <c r="Y5803" s="800">
        <v>0</v>
      </c>
      <c r="Z5803" s="800">
        <v>0</v>
      </c>
      <c r="AA5803" s="800">
        <v>0</v>
      </c>
      <c r="AB5803" s="800">
        <v>0</v>
      </c>
      <c r="AC5803" s="800">
        <v>0</v>
      </c>
      <c r="AD5803" s="800">
        <v>0</v>
      </c>
      <c r="AE5803" s="800">
        <v>0</v>
      </c>
      <c r="AF5803" s="800">
        <v>0</v>
      </c>
      <c r="AG5803" s="800">
        <v>0</v>
      </c>
      <c r="AH5803" s="800">
        <v>0</v>
      </c>
      <c r="AI5803" s="800">
        <v>0</v>
      </c>
      <c r="AK5803" s="199"/>
      <c r="AM5803" s="11"/>
      <c r="AN5803" s="15"/>
      <c r="AO5803" s="11"/>
      <c r="AP5803" s="11"/>
    </row>
    <row r="5804" spans="3:42" outlineLevel="2" x14ac:dyDescent="0.2">
      <c r="C5804" s="119" t="s">
        <v>152</v>
      </c>
      <c r="D5804" s="119" t="s">
        <v>152</v>
      </c>
      <c r="F5804" s="794" t="s">
        <v>69</v>
      </c>
      <c r="AK5804" s="199"/>
      <c r="AM5804" s="11"/>
      <c r="AN5804" s="15"/>
      <c r="AO5804" s="11"/>
      <c r="AP5804" s="11"/>
    </row>
    <row r="5805" spans="3:42" outlineLevel="2" x14ac:dyDescent="0.2">
      <c r="C5805" s="119" t="s">
        <v>152</v>
      </c>
      <c r="D5805" s="119" t="s">
        <v>152</v>
      </c>
      <c r="F5805" s="761" t="s">
        <v>9</v>
      </c>
      <c r="G5805" s="75"/>
      <c r="H5805" s="796" t="s">
        <v>11</v>
      </c>
      <c r="I5805" s="801"/>
      <c r="J5805" s="75"/>
      <c r="K5805" s="741"/>
      <c r="L5805" s="75"/>
      <c r="M5805" s="75"/>
      <c r="N5805" s="75"/>
      <c r="O5805" s="75"/>
      <c r="P5805" s="75"/>
      <c r="Q5805" s="128" t="s">
        <v>110</v>
      </c>
      <c r="R5805" s="299">
        <v>0</v>
      </c>
      <c r="S5805" s="300">
        <v>0</v>
      </c>
      <c r="T5805" s="300">
        <v>0</v>
      </c>
      <c r="U5805" s="300">
        <v>0</v>
      </c>
      <c r="V5805" s="300">
        <v>0</v>
      </c>
      <c r="W5805" s="301">
        <v>0</v>
      </c>
      <c r="X5805" s="300">
        <v>0</v>
      </c>
      <c r="Y5805" s="300">
        <v>0</v>
      </c>
      <c r="Z5805" s="300">
        <v>0</v>
      </c>
      <c r="AA5805" s="300">
        <v>0</v>
      </c>
      <c r="AB5805" s="302">
        <v>0</v>
      </c>
      <c r="AC5805" s="302">
        <v>0</v>
      </c>
      <c r="AD5805" s="302">
        <v>0</v>
      </c>
      <c r="AE5805" s="302">
        <v>0</v>
      </c>
      <c r="AF5805" s="302">
        <v>0</v>
      </c>
      <c r="AG5805" s="302">
        <v>0</v>
      </c>
      <c r="AH5805" s="348">
        <v>0</v>
      </c>
      <c r="AI5805" s="348">
        <v>0</v>
      </c>
      <c r="AK5805" s="199"/>
      <c r="AM5805" s="11"/>
      <c r="AN5805" s="15"/>
      <c r="AO5805" s="11"/>
      <c r="AP5805" s="11"/>
    </row>
    <row r="5806" spans="3:42" outlineLevel="2" x14ac:dyDescent="0.2">
      <c r="C5806" s="119" t="s">
        <v>152</v>
      </c>
      <c r="D5806" s="119" t="s">
        <v>152</v>
      </c>
      <c r="F5806" s="767" t="s">
        <v>14</v>
      </c>
      <c r="H5806" s="797" t="s">
        <v>11</v>
      </c>
      <c r="K5806" s="164"/>
      <c r="Q5806" s="135" t="s">
        <v>110</v>
      </c>
      <c r="R5806" s="314">
        <v>0</v>
      </c>
      <c r="S5806" s="315">
        <v>0</v>
      </c>
      <c r="T5806" s="315">
        <v>0</v>
      </c>
      <c r="U5806" s="315">
        <v>0</v>
      </c>
      <c r="V5806" s="315">
        <v>0</v>
      </c>
      <c r="W5806" s="316">
        <v>0</v>
      </c>
      <c r="X5806" s="315">
        <v>0</v>
      </c>
      <c r="Y5806" s="315">
        <v>0</v>
      </c>
      <c r="Z5806" s="315">
        <v>0</v>
      </c>
      <c r="AA5806" s="315">
        <v>0</v>
      </c>
      <c r="AB5806" s="5">
        <v>0</v>
      </c>
      <c r="AC5806" s="5">
        <v>0</v>
      </c>
      <c r="AD5806" s="5">
        <v>0</v>
      </c>
      <c r="AE5806" s="5">
        <v>0</v>
      </c>
      <c r="AF5806" s="5">
        <v>0</v>
      </c>
      <c r="AG5806" s="5">
        <v>0</v>
      </c>
      <c r="AH5806" s="350">
        <v>0</v>
      </c>
      <c r="AI5806" s="350">
        <v>0</v>
      </c>
      <c r="AK5806" s="199"/>
      <c r="AM5806" s="11"/>
      <c r="AN5806" s="15"/>
      <c r="AO5806" s="11"/>
      <c r="AP5806" s="11"/>
    </row>
    <row r="5807" spans="3:42" outlineLevel="2" x14ac:dyDescent="0.2">
      <c r="C5807" s="119" t="s">
        <v>152</v>
      </c>
      <c r="D5807" s="119" t="s">
        <v>152</v>
      </c>
      <c r="F5807" s="783" t="s">
        <v>16</v>
      </c>
      <c r="G5807" s="83"/>
      <c r="H5807" s="798" t="s">
        <v>11</v>
      </c>
      <c r="I5807" s="799"/>
      <c r="J5807" s="83"/>
      <c r="K5807" s="736"/>
      <c r="L5807" s="83"/>
      <c r="M5807" s="83"/>
      <c r="N5807" s="83"/>
      <c r="O5807" s="83"/>
      <c r="P5807" s="83"/>
      <c r="Q5807" s="143" t="s">
        <v>110</v>
      </c>
      <c r="R5807" s="304">
        <v>0</v>
      </c>
      <c r="S5807" s="305">
        <v>0</v>
      </c>
      <c r="T5807" s="305">
        <v>0</v>
      </c>
      <c r="U5807" s="305">
        <v>0</v>
      </c>
      <c r="V5807" s="305">
        <v>0</v>
      </c>
      <c r="W5807" s="306">
        <v>0</v>
      </c>
      <c r="X5807" s="305">
        <v>0</v>
      </c>
      <c r="Y5807" s="305">
        <v>0</v>
      </c>
      <c r="Z5807" s="305">
        <v>0</v>
      </c>
      <c r="AA5807" s="305">
        <v>0</v>
      </c>
      <c r="AB5807" s="307">
        <v>0</v>
      </c>
      <c r="AC5807" s="307">
        <v>0</v>
      </c>
      <c r="AD5807" s="307">
        <v>0</v>
      </c>
      <c r="AE5807" s="307">
        <v>0</v>
      </c>
      <c r="AF5807" s="307">
        <v>0</v>
      </c>
      <c r="AG5807" s="307">
        <v>0</v>
      </c>
      <c r="AH5807" s="362">
        <v>0</v>
      </c>
      <c r="AI5807" s="362">
        <v>0</v>
      </c>
      <c r="AK5807" s="199"/>
      <c r="AM5807" s="11"/>
      <c r="AN5807" s="15"/>
      <c r="AO5807" s="11"/>
      <c r="AP5807" s="11"/>
    </row>
    <row r="5808" spans="3:42" outlineLevel="2" x14ac:dyDescent="0.2">
      <c r="C5808" s="119" t="s">
        <v>152</v>
      </c>
      <c r="D5808" s="119" t="s">
        <v>152</v>
      </c>
      <c r="F5808" s="12"/>
      <c r="H5808" s="797"/>
      <c r="K5808" s="164"/>
      <c r="Q5808" s="16"/>
      <c r="R5808" s="800">
        <v>0</v>
      </c>
      <c r="S5808" s="800">
        <v>0</v>
      </c>
      <c r="T5808" s="800">
        <v>0</v>
      </c>
      <c r="U5808" s="800">
        <v>0</v>
      </c>
      <c r="V5808" s="800">
        <v>0</v>
      </c>
      <c r="W5808" s="800">
        <v>0</v>
      </c>
      <c r="X5808" s="800">
        <v>0</v>
      </c>
      <c r="Y5808" s="800">
        <v>0</v>
      </c>
      <c r="Z5808" s="800">
        <v>0</v>
      </c>
      <c r="AA5808" s="800">
        <v>0</v>
      </c>
      <c r="AB5808" s="800">
        <v>0</v>
      </c>
      <c r="AC5808" s="800">
        <v>0</v>
      </c>
      <c r="AD5808" s="800">
        <v>0</v>
      </c>
      <c r="AE5808" s="800">
        <v>0</v>
      </c>
      <c r="AF5808" s="800">
        <v>0</v>
      </c>
      <c r="AG5808" s="800">
        <v>0</v>
      </c>
      <c r="AH5808" s="800">
        <v>0</v>
      </c>
      <c r="AI5808" s="800">
        <v>0</v>
      </c>
      <c r="AK5808" s="199"/>
      <c r="AM5808" s="11"/>
      <c r="AN5808" s="15"/>
      <c r="AO5808" s="11"/>
      <c r="AP5808" s="11"/>
    </row>
    <row r="5809" spans="3:42" outlineLevel="2" x14ac:dyDescent="0.2">
      <c r="C5809" s="119" t="s">
        <v>152</v>
      </c>
      <c r="D5809" s="119" t="s">
        <v>152</v>
      </c>
      <c r="F5809" s="794" t="s">
        <v>616</v>
      </c>
      <c r="AK5809" s="199"/>
      <c r="AM5809" s="11"/>
      <c r="AN5809" s="15"/>
      <c r="AO5809" s="11"/>
      <c r="AP5809" s="11"/>
    </row>
    <row r="5810" spans="3:42" outlineLevel="2" x14ac:dyDescent="0.2">
      <c r="C5810" s="119" t="s">
        <v>152</v>
      </c>
      <c r="D5810" s="119" t="s">
        <v>152</v>
      </c>
      <c r="F5810" s="761" t="s">
        <v>48</v>
      </c>
      <c r="G5810" s="75"/>
      <c r="H5810" s="796" t="s">
        <v>11</v>
      </c>
      <c r="I5810" s="228" t="s">
        <v>617</v>
      </c>
      <c r="J5810" s="75"/>
      <c r="K5810" s="741"/>
      <c r="L5810" s="75"/>
      <c r="M5810" s="75"/>
      <c r="N5810" s="75"/>
      <c r="O5810" s="75"/>
      <c r="P5810" s="75"/>
      <c r="Q5810" s="128" t="s">
        <v>110</v>
      </c>
      <c r="R5810" s="299">
        <v>0</v>
      </c>
      <c r="S5810" s="300">
        <v>0</v>
      </c>
      <c r="T5810" s="300">
        <v>0</v>
      </c>
      <c r="U5810" s="300">
        <v>0</v>
      </c>
      <c r="V5810" s="300">
        <v>0</v>
      </c>
      <c r="W5810" s="301">
        <v>0</v>
      </c>
      <c r="X5810" s="300">
        <v>0</v>
      </c>
      <c r="Y5810" s="300">
        <v>0</v>
      </c>
      <c r="Z5810" s="300">
        <v>0</v>
      </c>
      <c r="AA5810" s="300">
        <v>0</v>
      </c>
      <c r="AB5810" s="302">
        <v>0</v>
      </c>
      <c r="AC5810" s="302">
        <v>0</v>
      </c>
      <c r="AD5810" s="302">
        <v>0</v>
      </c>
      <c r="AE5810" s="302">
        <v>0</v>
      </c>
      <c r="AF5810" s="302">
        <v>0</v>
      </c>
      <c r="AG5810" s="302">
        <v>0</v>
      </c>
      <c r="AH5810" s="348">
        <v>0</v>
      </c>
      <c r="AI5810" s="348">
        <v>0</v>
      </c>
      <c r="AK5810" s="199"/>
      <c r="AM5810" s="11"/>
      <c r="AN5810" s="15"/>
      <c r="AO5810" s="11"/>
      <c r="AP5810" s="11"/>
    </row>
    <row r="5811" spans="3:42" outlineLevel="2" x14ac:dyDescent="0.2">
      <c r="C5811" s="119" t="s">
        <v>152</v>
      </c>
      <c r="D5811" s="119" t="s">
        <v>152</v>
      </c>
      <c r="F5811" s="767" t="s">
        <v>55</v>
      </c>
      <c r="H5811" s="797" t="s">
        <v>11</v>
      </c>
      <c r="I5811" s="234" t="s">
        <v>617</v>
      </c>
      <c r="K5811" s="164"/>
      <c r="Q5811" s="135" t="s">
        <v>110</v>
      </c>
      <c r="R5811" s="314">
        <v>0</v>
      </c>
      <c r="S5811" s="315">
        <v>0</v>
      </c>
      <c r="T5811" s="315">
        <v>0</v>
      </c>
      <c r="U5811" s="315">
        <v>0</v>
      </c>
      <c r="V5811" s="315">
        <v>0</v>
      </c>
      <c r="W5811" s="316">
        <v>0</v>
      </c>
      <c r="X5811" s="315">
        <v>0</v>
      </c>
      <c r="Y5811" s="315">
        <v>0</v>
      </c>
      <c r="Z5811" s="315">
        <v>0</v>
      </c>
      <c r="AA5811" s="315">
        <v>0</v>
      </c>
      <c r="AB5811" s="5">
        <v>0</v>
      </c>
      <c r="AC5811" s="5">
        <v>0</v>
      </c>
      <c r="AD5811" s="5">
        <v>0</v>
      </c>
      <c r="AE5811" s="5">
        <v>0</v>
      </c>
      <c r="AF5811" s="5">
        <v>0</v>
      </c>
      <c r="AG5811" s="5">
        <v>0</v>
      </c>
      <c r="AH5811" s="350">
        <v>0</v>
      </c>
      <c r="AI5811" s="350">
        <v>0</v>
      </c>
      <c r="AK5811" s="199"/>
      <c r="AM5811" s="11"/>
      <c r="AN5811" s="15"/>
      <c r="AO5811" s="11"/>
      <c r="AP5811" s="11"/>
    </row>
    <row r="5812" spans="3:42" outlineLevel="2" x14ac:dyDescent="0.2">
      <c r="C5812" s="119" t="s">
        <v>152</v>
      </c>
      <c r="D5812" s="119" t="s">
        <v>152</v>
      </c>
      <c r="F5812" s="783" t="s">
        <v>57</v>
      </c>
      <c r="G5812" s="83"/>
      <c r="H5812" s="798" t="s">
        <v>11</v>
      </c>
      <c r="I5812" s="240" t="s">
        <v>617</v>
      </c>
      <c r="J5812" s="83"/>
      <c r="K5812" s="736"/>
      <c r="L5812" s="83"/>
      <c r="M5812" s="83"/>
      <c r="N5812" s="83"/>
      <c r="O5812" s="83"/>
      <c r="P5812" s="83"/>
      <c r="Q5812" s="143" t="s">
        <v>110</v>
      </c>
      <c r="R5812" s="304">
        <v>0</v>
      </c>
      <c r="S5812" s="305">
        <v>0</v>
      </c>
      <c r="T5812" s="305">
        <v>0</v>
      </c>
      <c r="U5812" s="305">
        <v>0</v>
      </c>
      <c r="V5812" s="305">
        <v>0</v>
      </c>
      <c r="W5812" s="306">
        <v>0</v>
      </c>
      <c r="X5812" s="305">
        <v>0</v>
      </c>
      <c r="Y5812" s="305">
        <v>0</v>
      </c>
      <c r="Z5812" s="305">
        <v>0</v>
      </c>
      <c r="AA5812" s="305">
        <v>0</v>
      </c>
      <c r="AB5812" s="307">
        <v>0</v>
      </c>
      <c r="AC5812" s="307">
        <v>0</v>
      </c>
      <c r="AD5812" s="307">
        <v>0</v>
      </c>
      <c r="AE5812" s="307">
        <v>0</v>
      </c>
      <c r="AF5812" s="307">
        <v>0</v>
      </c>
      <c r="AG5812" s="307">
        <v>0</v>
      </c>
      <c r="AH5812" s="362">
        <v>0</v>
      </c>
      <c r="AI5812" s="362">
        <v>0</v>
      </c>
      <c r="AK5812" s="199"/>
      <c r="AM5812" s="11"/>
      <c r="AN5812" s="15"/>
      <c r="AO5812" s="11"/>
      <c r="AP5812" s="11"/>
    </row>
    <row r="5813" spans="3:42" outlineLevel="2" x14ac:dyDescent="0.2">
      <c r="C5813" s="119" t="s">
        <v>152</v>
      </c>
      <c r="D5813" s="119" t="s">
        <v>152</v>
      </c>
      <c r="F5813" s="802" t="s">
        <v>626</v>
      </c>
      <c r="R5813" s="800">
        <v>0</v>
      </c>
      <c r="S5813" s="800">
        <v>0</v>
      </c>
      <c r="T5813" s="800">
        <v>0</v>
      </c>
      <c r="U5813" s="800">
        <v>0</v>
      </c>
      <c r="V5813" s="800">
        <v>0</v>
      </c>
      <c r="W5813" s="800">
        <v>0</v>
      </c>
      <c r="X5813" s="800">
        <v>0</v>
      </c>
      <c r="Y5813" s="800">
        <v>0</v>
      </c>
      <c r="Z5813" s="800">
        <v>0</v>
      </c>
      <c r="AA5813" s="800">
        <v>0</v>
      </c>
      <c r="AB5813" s="800">
        <v>0</v>
      </c>
      <c r="AC5813" s="800">
        <v>0</v>
      </c>
      <c r="AD5813" s="800">
        <v>0</v>
      </c>
      <c r="AE5813" s="800">
        <v>0</v>
      </c>
      <c r="AF5813" s="800">
        <v>0</v>
      </c>
      <c r="AG5813" s="800">
        <v>0</v>
      </c>
      <c r="AH5813" s="800">
        <v>0</v>
      </c>
      <c r="AI5813" s="800">
        <v>0</v>
      </c>
      <c r="AK5813" s="199"/>
      <c r="AM5813" s="11"/>
      <c r="AN5813" s="15"/>
      <c r="AO5813" s="11"/>
      <c r="AP5813" s="11"/>
    </row>
    <row r="5814" spans="3:42" outlineLevel="2" x14ac:dyDescent="0.2">
      <c r="C5814" s="119" t="s">
        <v>152</v>
      </c>
      <c r="D5814" s="119" t="s">
        <v>152</v>
      </c>
      <c r="R5814" s="5"/>
      <c r="S5814" s="5"/>
      <c r="T5814" s="5"/>
      <c r="U5814" s="5"/>
      <c r="V5814" s="5"/>
      <c r="W5814" s="5"/>
      <c r="X5814" s="5"/>
      <c r="Y5814" s="5"/>
      <c r="AK5814" s="199"/>
      <c r="AM5814" s="11"/>
      <c r="AN5814" s="15"/>
      <c r="AO5814" s="11"/>
      <c r="AP5814" s="11"/>
    </row>
    <row r="5815" spans="3:42" outlineLevel="2" x14ac:dyDescent="0.2">
      <c r="C5815" s="119" t="s">
        <v>152</v>
      </c>
      <c r="D5815" s="119" t="s">
        <v>152</v>
      </c>
      <c r="F5815" s="789" t="s">
        <v>627</v>
      </c>
      <c r="G5815" s="790"/>
      <c r="H5815" s="803"/>
      <c r="I5815" s="790"/>
      <c r="J5815" s="790"/>
      <c r="K5815" s="792"/>
      <c r="L5815" s="789"/>
      <c r="M5815" s="789"/>
      <c r="N5815" s="789"/>
      <c r="O5815" s="789"/>
      <c r="P5815" s="789"/>
      <c r="Q5815" s="792"/>
      <c r="R5815" s="793"/>
      <c r="S5815" s="793"/>
      <c r="T5815" s="793"/>
      <c r="U5815" s="793"/>
      <c r="V5815" s="793"/>
      <c r="W5815" s="793"/>
      <c r="X5815" s="793"/>
      <c r="Y5815" s="793"/>
      <c r="Z5815" s="793"/>
      <c r="AA5815" s="793"/>
      <c r="AB5815" s="793"/>
      <c r="AC5815" s="793"/>
      <c r="AD5815" s="793"/>
      <c r="AE5815" s="793"/>
      <c r="AF5815" s="793"/>
      <c r="AG5815" s="793"/>
      <c r="AH5815" s="789"/>
      <c r="AI5815" s="789"/>
      <c r="AK5815" s="199"/>
      <c r="AM5815" s="11"/>
      <c r="AN5815" s="15"/>
      <c r="AO5815" s="11"/>
      <c r="AP5815" s="11"/>
    </row>
    <row r="5816" spans="3:42" outlineLevel="2" x14ac:dyDescent="0.2">
      <c r="C5816" s="119" t="s">
        <v>152</v>
      </c>
      <c r="D5816" s="119" t="s">
        <v>152</v>
      </c>
      <c r="F5816" t="s">
        <v>620</v>
      </c>
      <c r="AK5816" s="199"/>
      <c r="AM5816" s="11"/>
      <c r="AN5816" s="15"/>
      <c r="AO5816" s="11"/>
      <c r="AP5816" s="11"/>
    </row>
    <row r="5817" spans="3:42" outlineLevel="2" x14ac:dyDescent="0.2">
      <c r="C5817" s="119" t="s">
        <v>152</v>
      </c>
      <c r="D5817" s="119" t="s">
        <v>152</v>
      </c>
      <c r="F5817" s="761" t="s">
        <v>48</v>
      </c>
      <c r="G5817" s="75"/>
      <c r="H5817" s="796" t="s">
        <v>628</v>
      </c>
      <c r="I5817" s="801"/>
      <c r="J5817" s="75"/>
      <c r="K5817" s="741"/>
      <c r="L5817" s="75"/>
      <c r="M5817" s="75"/>
      <c r="N5817" s="75"/>
      <c r="O5817" s="75"/>
      <c r="P5817" s="75"/>
      <c r="Q5817" s="128" t="s">
        <v>536</v>
      </c>
      <c r="R5817" s="804">
        <v>0</v>
      </c>
      <c r="S5817" s="805">
        <v>0</v>
      </c>
      <c r="T5817" s="805">
        <v>0</v>
      </c>
      <c r="U5817" s="805">
        <v>0</v>
      </c>
      <c r="V5817" s="805">
        <v>0</v>
      </c>
      <c r="W5817" s="806">
        <v>0</v>
      </c>
      <c r="X5817" s="805">
        <v>0</v>
      </c>
      <c r="Y5817" s="805">
        <v>0</v>
      </c>
      <c r="Z5817" s="805">
        <v>0</v>
      </c>
      <c r="AA5817" s="805">
        <v>0</v>
      </c>
      <c r="AB5817" s="805">
        <v>0</v>
      </c>
      <c r="AC5817" s="805">
        <v>0</v>
      </c>
      <c r="AD5817" s="805">
        <v>0</v>
      </c>
      <c r="AE5817" s="805">
        <v>0</v>
      </c>
      <c r="AF5817" s="805">
        <v>0</v>
      </c>
      <c r="AG5817" s="805">
        <v>0</v>
      </c>
      <c r="AH5817" s="808">
        <v>0</v>
      </c>
      <c r="AI5817" s="808">
        <v>0</v>
      </c>
      <c r="AK5817" s="199"/>
      <c r="AM5817" s="11"/>
      <c r="AN5817" s="15"/>
      <c r="AO5817" s="11"/>
      <c r="AP5817" s="11"/>
    </row>
    <row r="5818" spans="3:42" outlineLevel="2" x14ac:dyDescent="0.2">
      <c r="C5818" s="119" t="s">
        <v>152</v>
      </c>
      <c r="D5818" s="119" t="s">
        <v>152</v>
      </c>
      <c r="F5818" s="767" t="s">
        <v>55</v>
      </c>
      <c r="H5818" s="797" t="s">
        <v>628</v>
      </c>
      <c r="K5818" s="164"/>
      <c r="Q5818" s="135" t="s">
        <v>536</v>
      </c>
      <c r="R5818" s="809">
        <v>0</v>
      </c>
      <c r="S5818" s="810">
        <v>0</v>
      </c>
      <c r="T5818" s="810">
        <v>0</v>
      </c>
      <c r="U5818" s="810">
        <v>0</v>
      </c>
      <c r="V5818" s="810">
        <v>0</v>
      </c>
      <c r="W5818" s="811">
        <v>0</v>
      </c>
      <c r="X5818" s="810">
        <v>0</v>
      </c>
      <c r="Y5818" s="810">
        <v>0</v>
      </c>
      <c r="Z5818" s="810">
        <v>0</v>
      </c>
      <c r="AA5818" s="810">
        <v>0</v>
      </c>
      <c r="AB5818" s="810">
        <v>0</v>
      </c>
      <c r="AC5818" s="810">
        <v>0</v>
      </c>
      <c r="AD5818" s="810">
        <v>0</v>
      </c>
      <c r="AE5818" s="810">
        <v>0</v>
      </c>
      <c r="AF5818" s="810">
        <v>0</v>
      </c>
      <c r="AG5818" s="810">
        <v>0</v>
      </c>
      <c r="AH5818" s="812">
        <v>0</v>
      </c>
      <c r="AI5818" s="812">
        <v>0</v>
      </c>
      <c r="AK5818" s="199"/>
      <c r="AM5818" s="11"/>
      <c r="AN5818" s="15"/>
      <c r="AO5818" s="11"/>
      <c r="AP5818" s="11"/>
    </row>
    <row r="5819" spans="3:42" outlineLevel="2" x14ac:dyDescent="0.2">
      <c r="C5819" s="119" t="s">
        <v>152</v>
      </c>
      <c r="D5819" s="119" t="s">
        <v>152</v>
      </c>
      <c r="F5819" s="783" t="s">
        <v>57</v>
      </c>
      <c r="G5819" s="83"/>
      <c r="H5819" s="798" t="s">
        <v>628</v>
      </c>
      <c r="I5819" s="799"/>
      <c r="J5819" s="83"/>
      <c r="K5819" s="736"/>
      <c r="L5819" s="83"/>
      <c r="M5819" s="83"/>
      <c r="N5819" s="83"/>
      <c r="O5819" s="83"/>
      <c r="P5819" s="83"/>
      <c r="Q5819" s="143" t="s">
        <v>536</v>
      </c>
      <c r="R5819" s="813">
        <v>0</v>
      </c>
      <c r="S5819" s="814">
        <v>0</v>
      </c>
      <c r="T5819" s="814">
        <v>0</v>
      </c>
      <c r="U5819" s="814">
        <v>0</v>
      </c>
      <c r="V5819" s="814">
        <v>0</v>
      </c>
      <c r="W5819" s="815">
        <v>0</v>
      </c>
      <c r="X5819" s="814">
        <v>0</v>
      </c>
      <c r="Y5819" s="814">
        <v>0</v>
      </c>
      <c r="Z5819" s="814">
        <v>0</v>
      </c>
      <c r="AA5819" s="814">
        <v>0</v>
      </c>
      <c r="AB5819" s="814">
        <v>0</v>
      </c>
      <c r="AC5819" s="814">
        <v>0</v>
      </c>
      <c r="AD5819" s="814">
        <v>0</v>
      </c>
      <c r="AE5819" s="814">
        <v>0</v>
      </c>
      <c r="AF5819" s="814">
        <v>0</v>
      </c>
      <c r="AG5819" s="814">
        <v>0</v>
      </c>
      <c r="AH5819" s="816">
        <v>0</v>
      </c>
      <c r="AI5819" s="816">
        <v>0</v>
      </c>
      <c r="AK5819" s="199"/>
      <c r="AM5819" s="11"/>
      <c r="AN5819" s="15"/>
      <c r="AO5819" s="11"/>
      <c r="AP5819" s="11"/>
    </row>
    <row r="5820" spans="3:42" outlineLevel="2" x14ac:dyDescent="0.2">
      <c r="C5820" s="119" t="s">
        <v>152</v>
      </c>
      <c r="D5820" s="119" t="s">
        <v>152</v>
      </c>
      <c r="AK5820" s="199"/>
      <c r="AM5820" s="11"/>
      <c r="AN5820" s="15"/>
      <c r="AO5820" s="11"/>
      <c r="AP5820" s="11"/>
    </row>
    <row r="5821" spans="3:42" outlineLevel="1" x14ac:dyDescent="0.2">
      <c r="C5821" s="119" t="s">
        <v>152</v>
      </c>
      <c r="D5821" s="119" t="s">
        <v>152</v>
      </c>
      <c r="F5821" s="121" t="s">
        <v>629</v>
      </c>
      <c r="G5821" s="756"/>
      <c r="H5821" s="757"/>
      <c r="I5821" s="788"/>
      <c r="J5821" s="756"/>
      <c r="K5821" s="758"/>
      <c r="L5821" s="759"/>
      <c r="M5821" s="759"/>
      <c r="N5821" s="759"/>
      <c r="O5821" s="759"/>
      <c r="P5821" s="759"/>
      <c r="Q5821" s="758"/>
      <c r="R5821" s="760"/>
      <c r="S5821" s="760"/>
      <c r="T5821" s="760"/>
      <c r="U5821" s="760"/>
      <c r="V5821" s="760"/>
      <c r="W5821" s="760"/>
      <c r="X5821" s="760"/>
      <c r="Y5821" s="760"/>
      <c r="Z5821" s="760"/>
      <c r="AA5821" s="760"/>
      <c r="AB5821" s="760"/>
      <c r="AC5821" s="760"/>
      <c r="AD5821" s="760"/>
      <c r="AE5821" s="760"/>
      <c r="AF5821" s="760"/>
      <c r="AG5821" s="760"/>
      <c r="AH5821" s="759"/>
      <c r="AI5821" s="759"/>
      <c r="AK5821" s="199"/>
      <c r="AM5821" s="11"/>
      <c r="AN5821" s="15"/>
      <c r="AO5821" s="11"/>
      <c r="AP5821" s="11"/>
    </row>
    <row r="5822" spans="3:42" outlineLevel="2" x14ac:dyDescent="0.2">
      <c r="C5822" s="119" t="s">
        <v>152</v>
      </c>
      <c r="D5822" s="119" t="s">
        <v>152</v>
      </c>
      <c r="F5822" s="789" t="s">
        <v>630</v>
      </c>
      <c r="G5822" s="790"/>
      <c r="H5822" s="803"/>
      <c r="I5822" s="791"/>
      <c r="J5822" s="790"/>
      <c r="K5822" s="792"/>
      <c r="L5822" s="789"/>
      <c r="M5822" s="789"/>
      <c r="N5822" s="789"/>
      <c r="O5822" s="789"/>
      <c r="P5822" s="789"/>
      <c r="Q5822" s="792"/>
      <c r="R5822" s="793"/>
      <c r="S5822" s="793"/>
      <c r="T5822" s="793"/>
      <c r="U5822" s="793"/>
      <c r="V5822" s="793"/>
      <c r="W5822" s="793"/>
      <c r="X5822" s="793"/>
      <c r="Y5822" s="793"/>
      <c r="Z5822" s="793"/>
      <c r="AA5822" s="793"/>
      <c r="AB5822" s="793"/>
      <c r="AC5822" s="793"/>
      <c r="AD5822" s="793"/>
      <c r="AE5822" s="793"/>
      <c r="AF5822" s="793"/>
      <c r="AG5822" s="793"/>
      <c r="AH5822" s="789"/>
      <c r="AI5822" s="789"/>
      <c r="AK5822" s="199"/>
      <c r="AM5822" s="11"/>
      <c r="AN5822" s="15"/>
      <c r="AO5822" s="11"/>
      <c r="AP5822" s="11"/>
    </row>
    <row r="5823" spans="3:42" outlineLevel="2" x14ac:dyDescent="0.2">
      <c r="C5823" s="119" t="s">
        <v>152</v>
      </c>
      <c r="D5823" s="119" t="s">
        <v>152</v>
      </c>
      <c r="F5823" s="794" t="s">
        <v>610</v>
      </c>
      <c r="H5823" s="795"/>
      <c r="AK5823" s="199"/>
      <c r="AM5823" s="11"/>
      <c r="AN5823" s="15"/>
      <c r="AO5823" s="11"/>
      <c r="AP5823" s="11"/>
    </row>
    <row r="5824" spans="3:42" outlineLevel="2" x14ac:dyDescent="0.2">
      <c r="C5824" s="119" t="s">
        <v>152</v>
      </c>
      <c r="D5824" s="119" t="s">
        <v>152</v>
      </c>
      <c r="F5824" s="761" t="s">
        <v>62</v>
      </c>
      <c r="G5824" s="75"/>
      <c r="H5824" s="796" t="s">
        <v>580</v>
      </c>
      <c r="I5824" s="796" t="s">
        <v>611</v>
      </c>
      <c r="J5824" s="75"/>
      <c r="K5824" s="741"/>
      <c r="L5824" s="75"/>
      <c r="M5824" s="75"/>
      <c r="N5824" s="75"/>
      <c r="O5824" s="75"/>
      <c r="P5824" s="75"/>
      <c r="Q5824" s="128" t="s">
        <v>110</v>
      </c>
      <c r="R5824" s="299">
        <v>0</v>
      </c>
      <c r="S5824" s="300">
        <v>0</v>
      </c>
      <c r="T5824" s="300">
        <v>0</v>
      </c>
      <c r="U5824" s="300">
        <v>0</v>
      </c>
      <c r="V5824" s="300">
        <v>0</v>
      </c>
      <c r="W5824" s="301">
        <v>0</v>
      </c>
      <c r="X5824" s="300">
        <v>0</v>
      </c>
      <c r="Y5824" s="300">
        <v>0</v>
      </c>
      <c r="Z5824" s="300">
        <v>0</v>
      </c>
      <c r="AA5824" s="300">
        <v>0</v>
      </c>
      <c r="AB5824" s="302">
        <v>0</v>
      </c>
      <c r="AC5824" s="302">
        <v>0</v>
      </c>
      <c r="AD5824" s="302">
        <v>0</v>
      </c>
      <c r="AE5824" s="302">
        <v>0</v>
      </c>
      <c r="AF5824" s="302">
        <v>0</v>
      </c>
      <c r="AG5824" s="302">
        <v>0</v>
      </c>
      <c r="AH5824" s="348">
        <v>0</v>
      </c>
      <c r="AI5824" s="348">
        <v>0</v>
      </c>
      <c r="AK5824" s="199"/>
      <c r="AM5824" s="11"/>
      <c r="AN5824" s="15"/>
      <c r="AO5824" s="11"/>
      <c r="AP5824" s="11"/>
    </row>
    <row r="5825" spans="3:42" outlineLevel="2" x14ac:dyDescent="0.2">
      <c r="C5825" s="119" t="s">
        <v>152</v>
      </c>
      <c r="D5825" s="119" t="s">
        <v>152</v>
      </c>
      <c r="F5825" s="767" t="s">
        <v>188</v>
      </c>
      <c r="H5825" s="797" t="s">
        <v>580</v>
      </c>
      <c r="I5825" s="797" t="s">
        <v>612</v>
      </c>
      <c r="K5825" s="164"/>
      <c r="Q5825" s="135" t="s">
        <v>110</v>
      </c>
      <c r="R5825" s="314">
        <v>0</v>
      </c>
      <c r="S5825" s="315">
        <v>0</v>
      </c>
      <c r="T5825" s="315">
        <v>0</v>
      </c>
      <c r="U5825" s="315">
        <v>0</v>
      </c>
      <c r="V5825" s="315">
        <v>0</v>
      </c>
      <c r="W5825" s="316">
        <v>0</v>
      </c>
      <c r="X5825" s="315">
        <v>0</v>
      </c>
      <c r="Y5825" s="315">
        <v>0</v>
      </c>
      <c r="Z5825" s="315">
        <v>0</v>
      </c>
      <c r="AA5825" s="315">
        <v>0</v>
      </c>
      <c r="AB5825" s="5">
        <v>0</v>
      </c>
      <c r="AC5825" s="5">
        <v>0</v>
      </c>
      <c r="AD5825" s="5">
        <v>0</v>
      </c>
      <c r="AE5825" s="5">
        <v>0</v>
      </c>
      <c r="AF5825" s="5">
        <v>0</v>
      </c>
      <c r="AG5825" s="5">
        <v>0</v>
      </c>
      <c r="AH5825" s="350">
        <v>0</v>
      </c>
      <c r="AI5825" s="350">
        <v>0</v>
      </c>
      <c r="AK5825" s="199"/>
      <c r="AM5825" s="11"/>
      <c r="AN5825" s="15"/>
      <c r="AO5825" s="11"/>
      <c r="AP5825" s="11"/>
    </row>
    <row r="5826" spans="3:42" outlineLevel="2" x14ac:dyDescent="0.2">
      <c r="C5826" s="119" t="s">
        <v>152</v>
      </c>
      <c r="D5826" s="119" t="s">
        <v>152</v>
      </c>
      <c r="F5826" s="767" t="s">
        <v>613</v>
      </c>
      <c r="H5826" s="797" t="s">
        <v>580</v>
      </c>
      <c r="I5826" s="234" t="s">
        <v>614</v>
      </c>
      <c r="K5826" s="164"/>
      <c r="Q5826" s="135" t="s">
        <v>110</v>
      </c>
      <c r="R5826" s="314">
        <v>0</v>
      </c>
      <c r="S5826" s="315">
        <v>0</v>
      </c>
      <c r="T5826" s="315">
        <v>0</v>
      </c>
      <c r="U5826" s="315">
        <v>0</v>
      </c>
      <c r="V5826" s="315">
        <v>0</v>
      </c>
      <c r="W5826" s="316">
        <v>0</v>
      </c>
      <c r="X5826" s="315">
        <v>0</v>
      </c>
      <c r="Y5826" s="315">
        <v>0</v>
      </c>
      <c r="Z5826" s="315">
        <v>0</v>
      </c>
      <c r="AA5826" s="315">
        <v>0</v>
      </c>
      <c r="AB5826" s="5">
        <v>0</v>
      </c>
      <c r="AC5826" s="5">
        <v>0</v>
      </c>
      <c r="AD5826" s="5">
        <v>0</v>
      </c>
      <c r="AE5826" s="5">
        <v>0</v>
      </c>
      <c r="AF5826" s="5">
        <v>0</v>
      </c>
      <c r="AG5826" s="5">
        <v>0</v>
      </c>
      <c r="AH5826" s="350">
        <v>0</v>
      </c>
      <c r="AI5826" s="350">
        <v>0</v>
      </c>
      <c r="AK5826" s="199"/>
      <c r="AM5826" s="11"/>
      <c r="AN5826" s="15"/>
      <c r="AO5826" s="11"/>
      <c r="AP5826" s="11"/>
    </row>
    <row r="5827" spans="3:42" outlineLevel="2" x14ac:dyDescent="0.2">
      <c r="C5827" s="119" t="s">
        <v>152</v>
      </c>
      <c r="D5827" s="119" t="s">
        <v>152</v>
      </c>
      <c r="F5827" s="783" t="s">
        <v>57</v>
      </c>
      <c r="G5827" s="83"/>
      <c r="H5827" s="798" t="s">
        <v>580</v>
      </c>
      <c r="I5827" s="799"/>
      <c r="J5827" s="83"/>
      <c r="K5827" s="736"/>
      <c r="L5827" s="83"/>
      <c r="M5827" s="83"/>
      <c r="N5827" s="83"/>
      <c r="O5827" s="83"/>
      <c r="P5827" s="83"/>
      <c r="Q5827" s="143" t="s">
        <v>110</v>
      </c>
      <c r="R5827" s="304">
        <v>0</v>
      </c>
      <c r="S5827" s="305">
        <v>0</v>
      </c>
      <c r="T5827" s="305">
        <v>0</v>
      </c>
      <c r="U5827" s="305">
        <v>0</v>
      </c>
      <c r="V5827" s="305">
        <v>0</v>
      </c>
      <c r="W5827" s="306">
        <v>0</v>
      </c>
      <c r="X5827" s="305">
        <v>0</v>
      </c>
      <c r="Y5827" s="305">
        <v>0</v>
      </c>
      <c r="Z5827" s="305">
        <v>0</v>
      </c>
      <c r="AA5827" s="305">
        <v>0</v>
      </c>
      <c r="AB5827" s="307">
        <v>0</v>
      </c>
      <c r="AC5827" s="307">
        <v>0</v>
      </c>
      <c r="AD5827" s="307">
        <v>0</v>
      </c>
      <c r="AE5827" s="307">
        <v>0</v>
      </c>
      <c r="AF5827" s="307">
        <v>0</v>
      </c>
      <c r="AG5827" s="307">
        <v>0</v>
      </c>
      <c r="AH5827" s="362">
        <v>0</v>
      </c>
      <c r="AI5827" s="362">
        <v>0</v>
      </c>
      <c r="AK5827" s="199"/>
      <c r="AM5827" s="11"/>
      <c r="AN5827" s="15"/>
      <c r="AO5827" s="11"/>
      <c r="AP5827" s="11"/>
    </row>
    <row r="5828" spans="3:42" outlineLevel="2" x14ac:dyDescent="0.2">
      <c r="C5828" s="119" t="s">
        <v>152</v>
      </c>
      <c r="D5828" s="119" t="s">
        <v>152</v>
      </c>
      <c r="F5828" s="12"/>
      <c r="H5828" s="234"/>
      <c r="K5828" s="164"/>
      <c r="Q5828" s="16"/>
      <c r="R5828" s="800">
        <v>0</v>
      </c>
      <c r="S5828" s="800">
        <v>0</v>
      </c>
      <c r="T5828" s="800">
        <v>0</v>
      </c>
      <c r="U5828" s="800">
        <v>0</v>
      </c>
      <c r="V5828" s="800">
        <v>0</v>
      </c>
      <c r="W5828" s="800">
        <v>0</v>
      </c>
      <c r="X5828" s="800">
        <v>0</v>
      </c>
      <c r="Y5828" s="800">
        <v>0</v>
      </c>
      <c r="Z5828" s="800">
        <v>0</v>
      </c>
      <c r="AA5828" s="800">
        <v>0</v>
      </c>
      <c r="AB5828" s="800">
        <v>0</v>
      </c>
      <c r="AC5828" s="800">
        <v>0</v>
      </c>
      <c r="AD5828" s="800">
        <v>0</v>
      </c>
      <c r="AE5828" s="800">
        <v>0</v>
      </c>
      <c r="AF5828" s="800">
        <v>0</v>
      </c>
      <c r="AG5828" s="800">
        <v>0</v>
      </c>
      <c r="AH5828" s="800">
        <v>0</v>
      </c>
      <c r="AI5828" s="800">
        <v>0</v>
      </c>
      <c r="AK5828" s="199"/>
      <c r="AM5828" s="11"/>
      <c r="AN5828" s="15"/>
      <c r="AO5828" s="11"/>
      <c r="AP5828" s="11"/>
    </row>
    <row r="5829" spans="3:42" outlineLevel="2" x14ac:dyDescent="0.2">
      <c r="C5829" s="119" t="s">
        <v>152</v>
      </c>
      <c r="D5829" s="119" t="s">
        <v>152</v>
      </c>
      <c r="F5829" s="794" t="s">
        <v>615</v>
      </c>
      <c r="AK5829" s="199"/>
      <c r="AM5829" s="11"/>
      <c r="AN5829" s="15"/>
      <c r="AO5829" s="11"/>
      <c r="AP5829" s="11"/>
    </row>
    <row r="5830" spans="3:42" outlineLevel="2" x14ac:dyDescent="0.2">
      <c r="C5830" s="119" t="s">
        <v>152</v>
      </c>
      <c r="D5830" s="119" t="s">
        <v>152</v>
      </c>
      <c r="F5830" s="761" t="s">
        <v>48</v>
      </c>
      <c r="G5830" s="75"/>
      <c r="H5830" s="796" t="s">
        <v>580</v>
      </c>
      <c r="I5830" s="801"/>
      <c r="J5830" s="75"/>
      <c r="K5830" s="741"/>
      <c r="L5830" s="75"/>
      <c r="M5830" s="75"/>
      <c r="N5830" s="75"/>
      <c r="O5830" s="75"/>
      <c r="P5830" s="75"/>
      <c r="Q5830" s="128" t="s">
        <v>110</v>
      </c>
      <c r="R5830" s="299">
        <v>0</v>
      </c>
      <c r="S5830" s="300">
        <v>0</v>
      </c>
      <c r="T5830" s="300">
        <v>0</v>
      </c>
      <c r="U5830" s="300">
        <v>0</v>
      </c>
      <c r="V5830" s="300">
        <v>0</v>
      </c>
      <c r="W5830" s="301">
        <v>0</v>
      </c>
      <c r="X5830" s="300">
        <v>0</v>
      </c>
      <c r="Y5830" s="300">
        <v>0</v>
      </c>
      <c r="Z5830" s="300">
        <v>0</v>
      </c>
      <c r="AA5830" s="300">
        <v>0</v>
      </c>
      <c r="AB5830" s="302">
        <v>0</v>
      </c>
      <c r="AC5830" s="302">
        <v>0</v>
      </c>
      <c r="AD5830" s="302">
        <v>0</v>
      </c>
      <c r="AE5830" s="302">
        <v>0</v>
      </c>
      <c r="AF5830" s="302">
        <v>0</v>
      </c>
      <c r="AG5830" s="302">
        <v>0</v>
      </c>
      <c r="AH5830" s="348">
        <v>0</v>
      </c>
      <c r="AI5830" s="348">
        <v>0</v>
      </c>
      <c r="AK5830" s="199"/>
      <c r="AM5830" s="11"/>
      <c r="AN5830" s="15"/>
      <c r="AO5830" s="11"/>
      <c r="AP5830" s="11"/>
    </row>
    <row r="5831" spans="3:42" outlineLevel="2" x14ac:dyDescent="0.2">
      <c r="C5831" s="119" t="s">
        <v>152</v>
      </c>
      <c r="D5831" s="119" t="s">
        <v>152</v>
      </c>
      <c r="F5831" s="767" t="s">
        <v>55</v>
      </c>
      <c r="H5831" s="797" t="s">
        <v>580</v>
      </c>
      <c r="K5831" s="164"/>
      <c r="Q5831" s="135" t="s">
        <v>110</v>
      </c>
      <c r="R5831" s="314">
        <v>0</v>
      </c>
      <c r="S5831" s="315">
        <v>0</v>
      </c>
      <c r="T5831" s="315">
        <v>0</v>
      </c>
      <c r="U5831" s="315">
        <v>0</v>
      </c>
      <c r="V5831" s="315">
        <v>0</v>
      </c>
      <c r="W5831" s="316">
        <v>0</v>
      </c>
      <c r="X5831" s="315">
        <v>0</v>
      </c>
      <c r="Y5831" s="315">
        <v>0</v>
      </c>
      <c r="Z5831" s="315">
        <v>0</v>
      </c>
      <c r="AA5831" s="315">
        <v>0</v>
      </c>
      <c r="AB5831" s="5">
        <v>0</v>
      </c>
      <c r="AC5831" s="5">
        <v>0</v>
      </c>
      <c r="AD5831" s="5">
        <v>0</v>
      </c>
      <c r="AE5831" s="5">
        <v>0</v>
      </c>
      <c r="AF5831" s="5">
        <v>0</v>
      </c>
      <c r="AG5831" s="5">
        <v>0</v>
      </c>
      <c r="AH5831" s="350">
        <v>0</v>
      </c>
      <c r="AI5831" s="350">
        <v>0</v>
      </c>
      <c r="AK5831" s="199"/>
      <c r="AM5831" s="11"/>
      <c r="AN5831" s="15"/>
      <c r="AO5831" s="11"/>
      <c r="AP5831" s="11"/>
    </row>
    <row r="5832" spans="3:42" outlineLevel="2" x14ac:dyDescent="0.2">
      <c r="C5832" s="119" t="s">
        <v>152</v>
      </c>
      <c r="D5832" s="119" t="s">
        <v>152</v>
      </c>
      <c r="F5832" s="783" t="s">
        <v>57</v>
      </c>
      <c r="G5832" s="83"/>
      <c r="H5832" s="798" t="s">
        <v>580</v>
      </c>
      <c r="I5832" s="799"/>
      <c r="J5832" s="83"/>
      <c r="K5832" s="736"/>
      <c r="L5832" s="83"/>
      <c r="M5832" s="83"/>
      <c r="N5832" s="83"/>
      <c r="O5832" s="83"/>
      <c r="P5832" s="83"/>
      <c r="Q5832" s="143" t="s">
        <v>110</v>
      </c>
      <c r="R5832" s="304">
        <v>0</v>
      </c>
      <c r="S5832" s="305">
        <v>0</v>
      </c>
      <c r="T5832" s="305">
        <v>0</v>
      </c>
      <c r="U5832" s="305">
        <v>0</v>
      </c>
      <c r="V5832" s="305">
        <v>0</v>
      </c>
      <c r="W5832" s="306">
        <v>0</v>
      </c>
      <c r="X5832" s="305">
        <v>0</v>
      </c>
      <c r="Y5832" s="305">
        <v>0</v>
      </c>
      <c r="Z5832" s="305">
        <v>0</v>
      </c>
      <c r="AA5832" s="305">
        <v>0</v>
      </c>
      <c r="AB5832" s="307">
        <v>0</v>
      </c>
      <c r="AC5832" s="307">
        <v>0</v>
      </c>
      <c r="AD5832" s="307">
        <v>0</v>
      </c>
      <c r="AE5832" s="307">
        <v>0</v>
      </c>
      <c r="AF5832" s="307">
        <v>0</v>
      </c>
      <c r="AG5832" s="307">
        <v>0</v>
      </c>
      <c r="AH5832" s="362">
        <v>0</v>
      </c>
      <c r="AI5832" s="362">
        <v>0</v>
      </c>
      <c r="AK5832" s="199"/>
      <c r="AM5832" s="11"/>
      <c r="AN5832" s="15"/>
      <c r="AO5832" s="11"/>
      <c r="AP5832" s="11"/>
    </row>
    <row r="5833" spans="3:42" outlineLevel="2" x14ac:dyDescent="0.2">
      <c r="C5833" s="119" t="s">
        <v>152</v>
      </c>
      <c r="D5833" s="119" t="s">
        <v>152</v>
      </c>
      <c r="F5833" s="12"/>
      <c r="H5833" s="164"/>
      <c r="K5833" s="164"/>
      <c r="Q5833" s="16"/>
      <c r="R5833" s="800">
        <v>0</v>
      </c>
      <c r="S5833" s="800">
        <v>0</v>
      </c>
      <c r="T5833" s="800">
        <v>0</v>
      </c>
      <c r="U5833" s="800">
        <v>0</v>
      </c>
      <c r="V5833" s="800">
        <v>0</v>
      </c>
      <c r="W5833" s="800">
        <v>0</v>
      </c>
      <c r="X5833" s="800">
        <v>0</v>
      </c>
      <c r="Y5833" s="800">
        <v>0</v>
      </c>
      <c r="Z5833" s="800">
        <v>0</v>
      </c>
      <c r="AA5833" s="800">
        <v>0</v>
      </c>
      <c r="AB5833" s="800">
        <v>0</v>
      </c>
      <c r="AC5833" s="800">
        <v>0</v>
      </c>
      <c r="AD5833" s="800">
        <v>0</v>
      </c>
      <c r="AE5833" s="800">
        <v>0</v>
      </c>
      <c r="AF5833" s="800">
        <v>0</v>
      </c>
      <c r="AG5833" s="800">
        <v>0</v>
      </c>
      <c r="AH5833" s="800">
        <v>0</v>
      </c>
      <c r="AI5833" s="800">
        <v>0</v>
      </c>
      <c r="AK5833" s="199"/>
      <c r="AM5833" s="11"/>
      <c r="AN5833" s="15"/>
      <c r="AO5833" s="11"/>
      <c r="AP5833" s="11"/>
    </row>
    <row r="5834" spans="3:42" outlineLevel="2" x14ac:dyDescent="0.2">
      <c r="C5834" s="119" t="s">
        <v>152</v>
      </c>
      <c r="D5834" s="119" t="s">
        <v>152</v>
      </c>
      <c r="F5834" s="794" t="s">
        <v>69</v>
      </c>
      <c r="AK5834" s="199"/>
      <c r="AM5834" s="11"/>
      <c r="AN5834" s="15"/>
      <c r="AO5834" s="11"/>
      <c r="AP5834" s="11"/>
    </row>
    <row r="5835" spans="3:42" outlineLevel="2" x14ac:dyDescent="0.2">
      <c r="C5835" s="119" t="s">
        <v>152</v>
      </c>
      <c r="D5835" s="119" t="s">
        <v>152</v>
      </c>
      <c r="F5835" s="761" t="s">
        <v>9</v>
      </c>
      <c r="G5835" s="75"/>
      <c r="H5835" s="796" t="s">
        <v>580</v>
      </c>
      <c r="I5835" s="801"/>
      <c r="J5835" s="75"/>
      <c r="K5835" s="741"/>
      <c r="L5835" s="75"/>
      <c r="M5835" s="75"/>
      <c r="N5835" s="75"/>
      <c r="O5835" s="75"/>
      <c r="P5835" s="75"/>
      <c r="Q5835" s="128" t="s">
        <v>110</v>
      </c>
      <c r="R5835" s="299">
        <v>0</v>
      </c>
      <c r="S5835" s="300">
        <v>0</v>
      </c>
      <c r="T5835" s="300">
        <v>0</v>
      </c>
      <c r="U5835" s="300">
        <v>0</v>
      </c>
      <c r="V5835" s="300">
        <v>0</v>
      </c>
      <c r="W5835" s="301">
        <v>0</v>
      </c>
      <c r="X5835" s="300">
        <v>0</v>
      </c>
      <c r="Y5835" s="300">
        <v>0</v>
      </c>
      <c r="Z5835" s="300">
        <v>0</v>
      </c>
      <c r="AA5835" s="300">
        <v>0</v>
      </c>
      <c r="AB5835" s="302">
        <v>0</v>
      </c>
      <c r="AC5835" s="302">
        <v>0</v>
      </c>
      <c r="AD5835" s="302">
        <v>0</v>
      </c>
      <c r="AE5835" s="302">
        <v>0</v>
      </c>
      <c r="AF5835" s="302">
        <v>0</v>
      </c>
      <c r="AG5835" s="302">
        <v>0</v>
      </c>
      <c r="AH5835" s="348">
        <v>0</v>
      </c>
      <c r="AI5835" s="348">
        <v>0</v>
      </c>
      <c r="AK5835" s="199"/>
      <c r="AM5835" s="11"/>
      <c r="AN5835" s="15"/>
      <c r="AO5835" s="11"/>
      <c r="AP5835" s="11"/>
    </row>
    <row r="5836" spans="3:42" outlineLevel="2" x14ac:dyDescent="0.2">
      <c r="C5836" s="119" t="s">
        <v>152</v>
      </c>
      <c r="D5836" s="119" t="s">
        <v>152</v>
      </c>
      <c r="F5836" s="767" t="s">
        <v>14</v>
      </c>
      <c r="H5836" s="797" t="s">
        <v>580</v>
      </c>
      <c r="K5836" s="164"/>
      <c r="Q5836" s="135" t="s">
        <v>110</v>
      </c>
      <c r="R5836" s="314">
        <v>0</v>
      </c>
      <c r="S5836" s="315">
        <v>0</v>
      </c>
      <c r="T5836" s="315">
        <v>0</v>
      </c>
      <c r="U5836" s="315">
        <v>0</v>
      </c>
      <c r="V5836" s="315">
        <v>0</v>
      </c>
      <c r="W5836" s="316">
        <v>0</v>
      </c>
      <c r="X5836" s="315">
        <v>0</v>
      </c>
      <c r="Y5836" s="315">
        <v>0</v>
      </c>
      <c r="Z5836" s="315">
        <v>0</v>
      </c>
      <c r="AA5836" s="315">
        <v>0</v>
      </c>
      <c r="AB5836" s="5">
        <v>0</v>
      </c>
      <c r="AC5836" s="5">
        <v>0</v>
      </c>
      <c r="AD5836" s="5">
        <v>0</v>
      </c>
      <c r="AE5836" s="5">
        <v>0</v>
      </c>
      <c r="AF5836" s="5">
        <v>0</v>
      </c>
      <c r="AG5836" s="5">
        <v>0</v>
      </c>
      <c r="AH5836" s="350">
        <v>0</v>
      </c>
      <c r="AI5836" s="350">
        <v>0</v>
      </c>
      <c r="AK5836" s="199"/>
      <c r="AM5836" s="11"/>
      <c r="AN5836" s="15"/>
      <c r="AO5836" s="11"/>
      <c r="AP5836" s="11"/>
    </row>
    <row r="5837" spans="3:42" outlineLevel="2" x14ac:dyDescent="0.2">
      <c r="C5837" s="119" t="s">
        <v>152</v>
      </c>
      <c r="D5837" s="119" t="s">
        <v>152</v>
      </c>
      <c r="F5837" s="783" t="s">
        <v>16</v>
      </c>
      <c r="G5837" s="83"/>
      <c r="H5837" s="798" t="s">
        <v>580</v>
      </c>
      <c r="I5837" s="799"/>
      <c r="J5837" s="83"/>
      <c r="K5837" s="736"/>
      <c r="L5837" s="83"/>
      <c r="M5837" s="83"/>
      <c r="N5837" s="83"/>
      <c r="O5837" s="83"/>
      <c r="P5837" s="83"/>
      <c r="Q5837" s="143" t="s">
        <v>110</v>
      </c>
      <c r="R5837" s="304">
        <v>0</v>
      </c>
      <c r="S5837" s="305">
        <v>0</v>
      </c>
      <c r="T5837" s="305">
        <v>0</v>
      </c>
      <c r="U5837" s="305">
        <v>0</v>
      </c>
      <c r="V5837" s="305">
        <v>0</v>
      </c>
      <c r="W5837" s="306">
        <v>0</v>
      </c>
      <c r="X5837" s="305">
        <v>0</v>
      </c>
      <c r="Y5837" s="305">
        <v>0</v>
      </c>
      <c r="Z5837" s="305">
        <v>0</v>
      </c>
      <c r="AA5837" s="305">
        <v>0</v>
      </c>
      <c r="AB5837" s="307">
        <v>0</v>
      </c>
      <c r="AC5837" s="307">
        <v>0</v>
      </c>
      <c r="AD5837" s="307">
        <v>0</v>
      </c>
      <c r="AE5837" s="307">
        <v>0</v>
      </c>
      <c r="AF5837" s="307">
        <v>0</v>
      </c>
      <c r="AG5837" s="307">
        <v>0</v>
      </c>
      <c r="AH5837" s="362">
        <v>0</v>
      </c>
      <c r="AI5837" s="362">
        <v>0</v>
      </c>
      <c r="AK5837" s="199"/>
      <c r="AM5837" s="11"/>
      <c r="AN5837" s="15"/>
      <c r="AO5837" s="11"/>
      <c r="AP5837" s="11"/>
    </row>
    <row r="5838" spans="3:42" outlineLevel="2" x14ac:dyDescent="0.2">
      <c r="C5838" s="119" t="s">
        <v>152</v>
      </c>
      <c r="D5838" s="119" t="s">
        <v>152</v>
      </c>
      <c r="F5838" s="12"/>
      <c r="H5838" s="797"/>
      <c r="K5838" s="164"/>
      <c r="Q5838" s="16"/>
      <c r="R5838" s="800">
        <v>0</v>
      </c>
      <c r="S5838" s="800">
        <v>0</v>
      </c>
      <c r="T5838" s="800">
        <v>0</v>
      </c>
      <c r="U5838" s="800">
        <v>0</v>
      </c>
      <c r="V5838" s="800">
        <v>0</v>
      </c>
      <c r="W5838" s="800">
        <v>0</v>
      </c>
      <c r="X5838" s="800">
        <v>0</v>
      </c>
      <c r="Y5838" s="800">
        <v>0</v>
      </c>
      <c r="Z5838" s="800">
        <v>0</v>
      </c>
      <c r="AA5838" s="800">
        <v>0</v>
      </c>
      <c r="AB5838" s="800">
        <v>0</v>
      </c>
      <c r="AC5838" s="800">
        <v>0</v>
      </c>
      <c r="AD5838" s="800">
        <v>0</v>
      </c>
      <c r="AE5838" s="800">
        <v>0</v>
      </c>
      <c r="AF5838" s="800">
        <v>0</v>
      </c>
      <c r="AG5838" s="800">
        <v>0</v>
      </c>
      <c r="AH5838" s="800">
        <v>0</v>
      </c>
      <c r="AI5838" s="800">
        <v>0</v>
      </c>
      <c r="AK5838" s="199"/>
      <c r="AM5838" s="11"/>
      <c r="AN5838" s="15"/>
      <c r="AO5838" s="11"/>
      <c r="AP5838" s="11"/>
    </row>
    <row r="5839" spans="3:42" outlineLevel="2" x14ac:dyDescent="0.2">
      <c r="C5839" s="119" t="s">
        <v>152</v>
      </c>
      <c r="D5839" s="119" t="s">
        <v>152</v>
      </c>
      <c r="F5839" s="794" t="s">
        <v>616</v>
      </c>
      <c r="AK5839" s="199"/>
      <c r="AM5839" s="11"/>
      <c r="AN5839" s="15"/>
      <c r="AO5839" s="11"/>
      <c r="AP5839" s="11"/>
    </row>
    <row r="5840" spans="3:42" outlineLevel="2" x14ac:dyDescent="0.2">
      <c r="C5840" s="119" t="s">
        <v>152</v>
      </c>
      <c r="D5840" s="119" t="s">
        <v>152</v>
      </c>
      <c r="F5840" s="761" t="s">
        <v>48</v>
      </c>
      <c r="G5840" s="75"/>
      <c r="H5840" s="796" t="s">
        <v>580</v>
      </c>
      <c r="I5840" s="228" t="s">
        <v>617</v>
      </c>
      <c r="J5840" s="75"/>
      <c r="K5840" s="741"/>
      <c r="L5840" s="75"/>
      <c r="M5840" s="75"/>
      <c r="N5840" s="75"/>
      <c r="O5840" s="75"/>
      <c r="P5840" s="75"/>
      <c r="Q5840" s="128" t="s">
        <v>110</v>
      </c>
      <c r="R5840" s="299">
        <v>0</v>
      </c>
      <c r="S5840" s="300">
        <v>0</v>
      </c>
      <c r="T5840" s="300">
        <v>0</v>
      </c>
      <c r="U5840" s="300">
        <v>0</v>
      </c>
      <c r="V5840" s="300">
        <v>0</v>
      </c>
      <c r="W5840" s="301">
        <v>0</v>
      </c>
      <c r="X5840" s="300">
        <v>0</v>
      </c>
      <c r="Y5840" s="300">
        <v>0</v>
      </c>
      <c r="Z5840" s="300">
        <v>0</v>
      </c>
      <c r="AA5840" s="300">
        <v>0</v>
      </c>
      <c r="AB5840" s="302">
        <v>0</v>
      </c>
      <c r="AC5840" s="302">
        <v>0</v>
      </c>
      <c r="AD5840" s="302">
        <v>0</v>
      </c>
      <c r="AE5840" s="302">
        <v>0</v>
      </c>
      <c r="AF5840" s="302">
        <v>0</v>
      </c>
      <c r="AG5840" s="302">
        <v>0</v>
      </c>
      <c r="AH5840" s="348">
        <v>0</v>
      </c>
      <c r="AI5840" s="348">
        <v>0</v>
      </c>
      <c r="AK5840" s="199"/>
      <c r="AM5840" s="11"/>
      <c r="AN5840" s="15"/>
      <c r="AO5840" s="11"/>
      <c r="AP5840" s="11"/>
    </row>
    <row r="5841" spans="3:42" outlineLevel="2" x14ac:dyDescent="0.2">
      <c r="C5841" s="119" t="s">
        <v>152</v>
      </c>
      <c r="D5841" s="119" t="s">
        <v>152</v>
      </c>
      <c r="F5841" s="767" t="s">
        <v>55</v>
      </c>
      <c r="H5841" s="797" t="s">
        <v>580</v>
      </c>
      <c r="I5841" s="234" t="s">
        <v>617</v>
      </c>
      <c r="K5841" s="164"/>
      <c r="Q5841" s="135" t="s">
        <v>110</v>
      </c>
      <c r="R5841" s="314">
        <v>0</v>
      </c>
      <c r="S5841" s="315">
        <v>0</v>
      </c>
      <c r="T5841" s="315">
        <v>0</v>
      </c>
      <c r="U5841" s="315">
        <v>0</v>
      </c>
      <c r="V5841" s="315">
        <v>0</v>
      </c>
      <c r="W5841" s="316">
        <v>0</v>
      </c>
      <c r="X5841" s="315">
        <v>0</v>
      </c>
      <c r="Y5841" s="315">
        <v>0</v>
      </c>
      <c r="Z5841" s="315">
        <v>0</v>
      </c>
      <c r="AA5841" s="315">
        <v>0</v>
      </c>
      <c r="AB5841" s="5">
        <v>0</v>
      </c>
      <c r="AC5841" s="5">
        <v>0</v>
      </c>
      <c r="AD5841" s="5">
        <v>0</v>
      </c>
      <c r="AE5841" s="5">
        <v>0</v>
      </c>
      <c r="AF5841" s="5">
        <v>0</v>
      </c>
      <c r="AG5841" s="5">
        <v>0</v>
      </c>
      <c r="AH5841" s="350">
        <v>0</v>
      </c>
      <c r="AI5841" s="350">
        <v>0</v>
      </c>
      <c r="AK5841" s="199"/>
      <c r="AM5841" s="11"/>
      <c r="AN5841" s="15"/>
      <c r="AO5841" s="11"/>
      <c r="AP5841" s="11"/>
    </row>
    <row r="5842" spans="3:42" outlineLevel="2" x14ac:dyDescent="0.2">
      <c r="C5842" s="119" t="s">
        <v>152</v>
      </c>
      <c r="D5842" s="119" t="s">
        <v>152</v>
      </c>
      <c r="F5842" s="783" t="s">
        <v>57</v>
      </c>
      <c r="G5842" s="83"/>
      <c r="H5842" s="798" t="s">
        <v>580</v>
      </c>
      <c r="I5842" s="240" t="s">
        <v>617</v>
      </c>
      <c r="J5842" s="83"/>
      <c r="K5842" s="736"/>
      <c r="L5842" s="83"/>
      <c r="M5842" s="83"/>
      <c r="N5842" s="83"/>
      <c r="O5842" s="83"/>
      <c r="P5842" s="83"/>
      <c r="Q5842" s="143" t="s">
        <v>110</v>
      </c>
      <c r="R5842" s="304">
        <v>0</v>
      </c>
      <c r="S5842" s="305">
        <v>0</v>
      </c>
      <c r="T5842" s="305">
        <v>0</v>
      </c>
      <c r="U5842" s="305">
        <v>0</v>
      </c>
      <c r="V5842" s="305">
        <v>0</v>
      </c>
      <c r="W5842" s="306">
        <v>0</v>
      </c>
      <c r="X5842" s="305">
        <v>0</v>
      </c>
      <c r="Y5842" s="305">
        <v>0</v>
      </c>
      <c r="Z5842" s="305">
        <v>0</v>
      </c>
      <c r="AA5842" s="305">
        <v>0</v>
      </c>
      <c r="AB5842" s="307">
        <v>0</v>
      </c>
      <c r="AC5842" s="307">
        <v>0</v>
      </c>
      <c r="AD5842" s="307">
        <v>0</v>
      </c>
      <c r="AE5842" s="307">
        <v>0</v>
      </c>
      <c r="AF5842" s="307">
        <v>0</v>
      </c>
      <c r="AG5842" s="307">
        <v>0</v>
      </c>
      <c r="AH5842" s="362">
        <v>0</v>
      </c>
      <c r="AI5842" s="362">
        <v>0</v>
      </c>
      <c r="AK5842" s="199"/>
      <c r="AM5842" s="11"/>
      <c r="AN5842" s="15"/>
      <c r="AO5842" s="11"/>
      <c r="AP5842" s="11"/>
    </row>
    <row r="5843" spans="3:42" outlineLevel="2" x14ac:dyDescent="0.2">
      <c r="C5843" s="119" t="s">
        <v>152</v>
      </c>
      <c r="D5843" s="119" t="s">
        <v>152</v>
      </c>
      <c r="F5843" s="802" t="s">
        <v>626</v>
      </c>
      <c r="R5843" s="800">
        <v>0</v>
      </c>
      <c r="S5843" s="800">
        <v>0</v>
      </c>
      <c r="T5843" s="800">
        <v>0</v>
      </c>
      <c r="U5843" s="800">
        <v>0</v>
      </c>
      <c r="V5843" s="800">
        <v>0</v>
      </c>
      <c r="W5843" s="800">
        <v>0</v>
      </c>
      <c r="X5843" s="800">
        <v>0</v>
      </c>
      <c r="Y5843" s="800">
        <v>0</v>
      </c>
      <c r="Z5843" s="800">
        <v>0</v>
      </c>
      <c r="AA5843" s="800">
        <v>0</v>
      </c>
      <c r="AB5843" s="800">
        <v>0</v>
      </c>
      <c r="AC5843" s="800">
        <v>0</v>
      </c>
      <c r="AD5843" s="800">
        <v>0</v>
      </c>
      <c r="AE5843" s="800">
        <v>0</v>
      </c>
      <c r="AF5843" s="800">
        <v>0</v>
      </c>
      <c r="AG5843" s="800">
        <v>0</v>
      </c>
      <c r="AH5843" s="800">
        <v>0</v>
      </c>
      <c r="AI5843" s="800">
        <v>0</v>
      </c>
      <c r="AK5843" s="199"/>
      <c r="AM5843" s="11"/>
      <c r="AN5843" s="15"/>
      <c r="AO5843" s="11"/>
      <c r="AP5843" s="11"/>
    </row>
    <row r="5844" spans="3:42" outlineLevel="2" x14ac:dyDescent="0.2">
      <c r="C5844" s="119" t="s">
        <v>152</v>
      </c>
      <c r="D5844" s="119" t="s">
        <v>152</v>
      </c>
      <c r="R5844" s="5"/>
      <c r="S5844" s="5"/>
      <c r="T5844" s="5"/>
      <c r="U5844" s="5"/>
      <c r="V5844" s="5"/>
      <c r="W5844" s="5"/>
      <c r="X5844" s="5"/>
      <c r="Y5844" s="5"/>
      <c r="AK5844" s="199"/>
      <c r="AM5844" s="11"/>
      <c r="AN5844" s="15"/>
      <c r="AO5844" s="11"/>
      <c r="AP5844" s="11"/>
    </row>
    <row r="5845" spans="3:42" outlineLevel="2" x14ac:dyDescent="0.2">
      <c r="C5845" s="119" t="s">
        <v>152</v>
      </c>
      <c r="D5845" s="119" t="s">
        <v>152</v>
      </c>
      <c r="F5845" s="789" t="s">
        <v>631</v>
      </c>
      <c r="G5845" s="790"/>
      <c r="H5845" s="803"/>
      <c r="I5845" s="790"/>
      <c r="J5845" s="790"/>
      <c r="K5845" s="792"/>
      <c r="L5845" s="789"/>
      <c r="M5845" s="789"/>
      <c r="N5845" s="789"/>
      <c r="O5845" s="789"/>
      <c r="P5845" s="789"/>
      <c r="Q5845" s="792"/>
      <c r="R5845" s="793"/>
      <c r="S5845" s="793"/>
      <c r="T5845" s="793"/>
      <c r="U5845" s="793"/>
      <c r="V5845" s="793"/>
      <c r="W5845" s="793"/>
      <c r="X5845" s="793"/>
      <c r="Y5845" s="793"/>
      <c r="Z5845" s="793"/>
      <c r="AA5845" s="793"/>
      <c r="AB5845" s="793"/>
      <c r="AC5845" s="793"/>
      <c r="AD5845" s="793"/>
      <c r="AE5845" s="793"/>
      <c r="AF5845" s="793"/>
      <c r="AG5845" s="793"/>
      <c r="AH5845" s="789"/>
      <c r="AI5845" s="789"/>
      <c r="AK5845" s="199"/>
      <c r="AM5845" s="11"/>
      <c r="AN5845" s="15"/>
      <c r="AO5845" s="11"/>
      <c r="AP5845" s="11"/>
    </row>
    <row r="5846" spans="3:42" outlineLevel="2" x14ac:dyDescent="0.2">
      <c r="C5846" s="119" t="s">
        <v>152</v>
      </c>
      <c r="D5846" s="119" t="s">
        <v>152</v>
      </c>
      <c r="F5846" t="s">
        <v>620</v>
      </c>
      <c r="AK5846" s="199"/>
      <c r="AM5846" s="11"/>
      <c r="AN5846" s="15"/>
      <c r="AO5846" s="11"/>
      <c r="AP5846" s="11"/>
    </row>
    <row r="5847" spans="3:42" outlineLevel="2" x14ac:dyDescent="0.2">
      <c r="C5847" s="119" t="s">
        <v>152</v>
      </c>
      <c r="D5847" s="119" t="s">
        <v>152</v>
      </c>
      <c r="F5847" s="761" t="s">
        <v>48</v>
      </c>
      <c r="G5847" s="75"/>
      <c r="H5847" s="796" t="s">
        <v>632</v>
      </c>
      <c r="I5847" s="801"/>
      <c r="J5847" s="75"/>
      <c r="K5847" s="741"/>
      <c r="L5847" s="75"/>
      <c r="M5847" s="75"/>
      <c r="N5847" s="75"/>
      <c r="O5847" s="75"/>
      <c r="P5847" s="75"/>
      <c r="Q5847" s="128" t="s">
        <v>536</v>
      </c>
      <c r="R5847" s="804">
        <v>0</v>
      </c>
      <c r="S5847" s="805">
        <v>0</v>
      </c>
      <c r="T5847" s="805">
        <v>0</v>
      </c>
      <c r="U5847" s="805">
        <v>0</v>
      </c>
      <c r="V5847" s="805">
        <v>0</v>
      </c>
      <c r="W5847" s="806">
        <v>0</v>
      </c>
      <c r="X5847" s="805">
        <v>0</v>
      </c>
      <c r="Y5847" s="805">
        <v>0</v>
      </c>
      <c r="Z5847" s="805">
        <v>0</v>
      </c>
      <c r="AA5847" s="805">
        <v>0</v>
      </c>
      <c r="AB5847" s="805">
        <v>0</v>
      </c>
      <c r="AC5847" s="805">
        <v>0</v>
      </c>
      <c r="AD5847" s="805">
        <v>0</v>
      </c>
      <c r="AE5847" s="805">
        <v>0</v>
      </c>
      <c r="AF5847" s="805">
        <v>0</v>
      </c>
      <c r="AG5847" s="805">
        <v>0</v>
      </c>
      <c r="AH5847" s="808">
        <v>0</v>
      </c>
      <c r="AI5847" s="808">
        <v>0</v>
      </c>
      <c r="AK5847" s="199"/>
      <c r="AM5847" s="11"/>
      <c r="AN5847" s="15"/>
      <c r="AO5847" s="11"/>
      <c r="AP5847" s="11"/>
    </row>
    <row r="5848" spans="3:42" outlineLevel="2" x14ac:dyDescent="0.2">
      <c r="C5848" s="119" t="s">
        <v>152</v>
      </c>
      <c r="D5848" s="119" t="s">
        <v>152</v>
      </c>
      <c r="F5848" s="767" t="s">
        <v>55</v>
      </c>
      <c r="H5848" s="797" t="s">
        <v>632</v>
      </c>
      <c r="K5848" s="164"/>
      <c r="Q5848" s="135" t="s">
        <v>536</v>
      </c>
      <c r="R5848" s="809">
        <v>0</v>
      </c>
      <c r="S5848" s="810">
        <v>0</v>
      </c>
      <c r="T5848" s="810">
        <v>0</v>
      </c>
      <c r="U5848" s="810">
        <v>0</v>
      </c>
      <c r="V5848" s="810">
        <v>0</v>
      </c>
      <c r="W5848" s="811">
        <v>0</v>
      </c>
      <c r="X5848" s="810">
        <v>0</v>
      </c>
      <c r="Y5848" s="810">
        <v>0</v>
      </c>
      <c r="Z5848" s="810">
        <v>0</v>
      </c>
      <c r="AA5848" s="810">
        <v>0</v>
      </c>
      <c r="AB5848" s="810">
        <v>0</v>
      </c>
      <c r="AC5848" s="810">
        <v>0</v>
      </c>
      <c r="AD5848" s="810">
        <v>0</v>
      </c>
      <c r="AE5848" s="810">
        <v>0</v>
      </c>
      <c r="AF5848" s="810">
        <v>0</v>
      </c>
      <c r="AG5848" s="810">
        <v>0</v>
      </c>
      <c r="AH5848" s="812">
        <v>0</v>
      </c>
      <c r="AI5848" s="812">
        <v>0</v>
      </c>
      <c r="AK5848" s="199"/>
      <c r="AM5848" s="11"/>
      <c r="AN5848" s="15"/>
      <c r="AO5848" s="11"/>
      <c r="AP5848" s="11"/>
    </row>
    <row r="5849" spans="3:42" outlineLevel="2" x14ac:dyDescent="0.2">
      <c r="C5849" s="119" t="s">
        <v>152</v>
      </c>
      <c r="D5849" s="119" t="s">
        <v>152</v>
      </c>
      <c r="F5849" s="783" t="s">
        <v>57</v>
      </c>
      <c r="G5849" s="83"/>
      <c r="H5849" s="798" t="s">
        <v>632</v>
      </c>
      <c r="I5849" s="799"/>
      <c r="J5849" s="83"/>
      <c r="K5849" s="736"/>
      <c r="L5849" s="83"/>
      <c r="M5849" s="83"/>
      <c r="N5849" s="83"/>
      <c r="O5849" s="83"/>
      <c r="P5849" s="83"/>
      <c r="Q5849" s="143" t="s">
        <v>536</v>
      </c>
      <c r="R5849" s="813">
        <v>0</v>
      </c>
      <c r="S5849" s="814">
        <v>0</v>
      </c>
      <c r="T5849" s="814">
        <v>0</v>
      </c>
      <c r="U5849" s="814">
        <v>0</v>
      </c>
      <c r="V5849" s="814">
        <v>0</v>
      </c>
      <c r="W5849" s="815">
        <v>0</v>
      </c>
      <c r="X5849" s="814">
        <v>0</v>
      </c>
      <c r="Y5849" s="814">
        <v>0</v>
      </c>
      <c r="Z5849" s="814">
        <v>0</v>
      </c>
      <c r="AA5849" s="814">
        <v>0</v>
      </c>
      <c r="AB5849" s="814">
        <v>0</v>
      </c>
      <c r="AC5849" s="814">
        <v>0</v>
      </c>
      <c r="AD5849" s="814">
        <v>0</v>
      </c>
      <c r="AE5849" s="814">
        <v>0</v>
      </c>
      <c r="AF5849" s="814">
        <v>0</v>
      </c>
      <c r="AG5849" s="814">
        <v>0</v>
      </c>
      <c r="AH5849" s="816">
        <v>0</v>
      </c>
      <c r="AI5849" s="816">
        <v>0</v>
      </c>
      <c r="AK5849" s="199"/>
      <c r="AM5849" s="11"/>
      <c r="AN5849" s="15"/>
      <c r="AO5849" s="11"/>
      <c r="AP5849" s="11"/>
    </row>
    <row r="5850" spans="3:42" outlineLevel="2" x14ac:dyDescent="0.2">
      <c r="C5850" s="119" t="s">
        <v>152</v>
      </c>
      <c r="D5850" s="119" t="s">
        <v>152</v>
      </c>
      <c r="F5850" s="12"/>
      <c r="H5850" s="817"/>
      <c r="K5850" s="16"/>
      <c r="Q5850" s="16"/>
      <c r="R5850" s="818"/>
      <c r="S5850" s="818"/>
      <c r="T5850" s="818"/>
      <c r="U5850" s="818"/>
      <c r="V5850" s="818"/>
      <c r="W5850" s="818"/>
      <c r="X5850" s="818"/>
      <c r="Y5850" s="818"/>
      <c r="Z5850" s="818"/>
      <c r="AA5850" s="818"/>
      <c r="AB5850" s="818"/>
      <c r="AC5850" s="818"/>
      <c r="AD5850" s="818"/>
      <c r="AE5850" s="818"/>
      <c r="AF5850" s="818"/>
      <c r="AG5850" s="818"/>
      <c r="AH5850" s="818"/>
      <c r="AI5850" s="818"/>
      <c r="AK5850" s="199"/>
      <c r="AM5850" s="11"/>
      <c r="AN5850" s="15"/>
      <c r="AO5850" s="11"/>
      <c r="AP5850" s="11"/>
    </row>
    <row r="5851" spans="3:42" outlineLevel="2" x14ac:dyDescent="0.2">
      <c r="C5851" s="119" t="s">
        <v>152</v>
      </c>
      <c r="D5851" s="119" t="s">
        <v>152</v>
      </c>
      <c r="F5851" s="121" t="s">
        <v>633</v>
      </c>
      <c r="G5851" s="756"/>
      <c r="H5851" s="757"/>
      <c r="I5851" s="788"/>
      <c r="J5851" s="756"/>
      <c r="K5851" s="758"/>
      <c r="L5851" s="759"/>
      <c r="M5851" s="759"/>
      <c r="N5851" s="759"/>
      <c r="O5851" s="759"/>
      <c r="P5851" s="759"/>
      <c r="Q5851" s="758"/>
      <c r="R5851" s="760"/>
      <c r="S5851" s="760"/>
      <c r="T5851" s="760"/>
      <c r="U5851" s="760"/>
      <c r="V5851" s="760"/>
      <c r="W5851" s="760"/>
      <c r="X5851" s="760"/>
      <c r="Y5851" s="760"/>
      <c r="Z5851" s="760"/>
      <c r="AA5851" s="760"/>
      <c r="AB5851" s="760"/>
      <c r="AC5851" s="760"/>
      <c r="AD5851" s="760"/>
      <c r="AE5851" s="760"/>
      <c r="AF5851" s="760"/>
      <c r="AG5851" s="760"/>
      <c r="AH5851" s="759"/>
      <c r="AI5851" s="759"/>
      <c r="AK5851" s="199"/>
      <c r="AM5851" s="11"/>
      <c r="AN5851" s="15"/>
      <c r="AO5851" s="11"/>
      <c r="AP5851" s="11"/>
    </row>
    <row r="5852" spans="3:42" outlineLevel="2" x14ac:dyDescent="0.2">
      <c r="C5852" s="119" t="s">
        <v>152</v>
      </c>
      <c r="D5852" s="119" t="s">
        <v>152</v>
      </c>
      <c r="F5852" s="789" t="s">
        <v>634</v>
      </c>
      <c r="G5852" s="790"/>
      <c r="H5852" s="803"/>
      <c r="I5852" s="791"/>
      <c r="J5852" s="790"/>
      <c r="K5852" s="792"/>
      <c r="L5852" s="789"/>
      <c r="M5852" s="789"/>
      <c r="N5852" s="789"/>
      <c r="O5852" s="789"/>
      <c r="P5852" s="789"/>
      <c r="Q5852" s="792"/>
      <c r="R5852" s="793"/>
      <c r="S5852" s="793"/>
      <c r="T5852" s="793"/>
      <c r="U5852" s="793"/>
      <c r="V5852" s="793"/>
      <c r="W5852" s="793"/>
      <c r="X5852" s="793"/>
      <c r="Y5852" s="793"/>
      <c r="Z5852" s="793"/>
      <c r="AA5852" s="793"/>
      <c r="AB5852" s="793"/>
      <c r="AC5852" s="793"/>
      <c r="AD5852" s="793"/>
      <c r="AE5852" s="793"/>
      <c r="AF5852" s="793"/>
      <c r="AG5852" s="793"/>
      <c r="AH5852" s="789"/>
      <c r="AI5852" s="789"/>
      <c r="AK5852" s="199"/>
      <c r="AM5852" s="11"/>
      <c r="AN5852" s="15"/>
      <c r="AO5852" s="11"/>
      <c r="AP5852" s="11"/>
    </row>
    <row r="5853" spans="3:42" outlineLevel="2" x14ac:dyDescent="0.2">
      <c r="C5853" s="119" t="s">
        <v>152</v>
      </c>
      <c r="D5853" s="119" t="s">
        <v>152</v>
      </c>
      <c r="F5853" s="794" t="s">
        <v>610</v>
      </c>
      <c r="H5853" s="795"/>
      <c r="AK5853" s="199"/>
      <c r="AM5853" s="11"/>
      <c r="AN5853" s="15"/>
      <c r="AO5853" s="11"/>
      <c r="AP5853" s="11"/>
    </row>
    <row r="5854" spans="3:42" outlineLevel="2" x14ac:dyDescent="0.2">
      <c r="C5854" s="119" t="s">
        <v>152</v>
      </c>
      <c r="D5854" s="119" t="s">
        <v>152</v>
      </c>
      <c r="F5854" s="761" t="s">
        <v>62</v>
      </c>
      <c r="G5854" s="75"/>
      <c r="H5854" s="796" t="s">
        <v>12</v>
      </c>
      <c r="I5854" s="796" t="s">
        <v>611</v>
      </c>
      <c r="J5854" s="75"/>
      <c r="K5854" s="741"/>
      <c r="L5854" s="75"/>
      <c r="M5854" s="75"/>
      <c r="N5854" s="75"/>
      <c r="O5854" s="75"/>
      <c r="P5854" s="75"/>
      <c r="Q5854" s="128" t="s">
        <v>110</v>
      </c>
      <c r="R5854" s="299">
        <v>0</v>
      </c>
      <c r="S5854" s="300">
        <v>0</v>
      </c>
      <c r="T5854" s="300">
        <v>0</v>
      </c>
      <c r="U5854" s="300">
        <v>0</v>
      </c>
      <c r="V5854" s="300">
        <v>0</v>
      </c>
      <c r="W5854" s="301">
        <v>0</v>
      </c>
      <c r="X5854" s="300">
        <v>0</v>
      </c>
      <c r="Y5854" s="300">
        <v>0</v>
      </c>
      <c r="Z5854" s="300">
        <v>0</v>
      </c>
      <c r="AA5854" s="300">
        <v>0</v>
      </c>
      <c r="AB5854" s="302">
        <v>0</v>
      </c>
      <c r="AC5854" s="302">
        <v>0</v>
      </c>
      <c r="AD5854" s="302">
        <v>0</v>
      </c>
      <c r="AE5854" s="302">
        <v>0</v>
      </c>
      <c r="AF5854" s="302">
        <v>0</v>
      </c>
      <c r="AG5854" s="302">
        <v>0</v>
      </c>
      <c r="AH5854" s="348">
        <v>0</v>
      </c>
      <c r="AI5854" s="348">
        <v>0</v>
      </c>
      <c r="AK5854" s="199"/>
      <c r="AM5854" s="11"/>
      <c r="AN5854" s="15"/>
      <c r="AO5854" s="11"/>
      <c r="AP5854" s="11"/>
    </row>
    <row r="5855" spans="3:42" outlineLevel="2" x14ac:dyDescent="0.2">
      <c r="C5855" s="119" t="s">
        <v>152</v>
      </c>
      <c r="D5855" s="119" t="s">
        <v>152</v>
      </c>
      <c r="F5855" s="767" t="s">
        <v>188</v>
      </c>
      <c r="H5855" s="797" t="s">
        <v>12</v>
      </c>
      <c r="I5855" s="797" t="s">
        <v>612</v>
      </c>
      <c r="K5855" s="164"/>
      <c r="Q5855" s="135" t="s">
        <v>110</v>
      </c>
      <c r="R5855" s="314">
        <v>0</v>
      </c>
      <c r="S5855" s="315">
        <v>0</v>
      </c>
      <c r="T5855" s="315">
        <v>0</v>
      </c>
      <c r="U5855" s="315">
        <v>0</v>
      </c>
      <c r="V5855" s="315">
        <v>0</v>
      </c>
      <c r="W5855" s="316">
        <v>0</v>
      </c>
      <c r="X5855" s="315">
        <v>0</v>
      </c>
      <c r="Y5855" s="315">
        <v>0</v>
      </c>
      <c r="Z5855" s="315">
        <v>0</v>
      </c>
      <c r="AA5855" s="315">
        <v>0</v>
      </c>
      <c r="AB5855" s="5">
        <v>0</v>
      </c>
      <c r="AC5855" s="5">
        <v>0</v>
      </c>
      <c r="AD5855" s="5">
        <v>0</v>
      </c>
      <c r="AE5855" s="5">
        <v>0</v>
      </c>
      <c r="AF5855" s="5">
        <v>0</v>
      </c>
      <c r="AG5855" s="5">
        <v>0</v>
      </c>
      <c r="AH5855" s="350">
        <v>0</v>
      </c>
      <c r="AI5855" s="350">
        <v>0</v>
      </c>
      <c r="AK5855" s="199"/>
      <c r="AM5855" s="11"/>
      <c r="AN5855" s="15"/>
      <c r="AO5855" s="11"/>
      <c r="AP5855" s="11"/>
    </row>
    <row r="5856" spans="3:42" outlineLevel="2" x14ac:dyDescent="0.2">
      <c r="C5856" s="119" t="s">
        <v>152</v>
      </c>
      <c r="D5856" s="119" t="s">
        <v>152</v>
      </c>
      <c r="F5856" s="767" t="s">
        <v>613</v>
      </c>
      <c r="H5856" s="797" t="s">
        <v>12</v>
      </c>
      <c r="I5856" s="234" t="s">
        <v>614</v>
      </c>
      <c r="K5856" s="164"/>
      <c r="Q5856" s="135" t="s">
        <v>110</v>
      </c>
      <c r="R5856" s="314">
        <v>0</v>
      </c>
      <c r="S5856" s="315">
        <v>0</v>
      </c>
      <c r="T5856" s="315">
        <v>0</v>
      </c>
      <c r="U5856" s="315">
        <v>0</v>
      </c>
      <c r="V5856" s="315">
        <v>0</v>
      </c>
      <c r="W5856" s="316">
        <v>0</v>
      </c>
      <c r="X5856" s="315">
        <v>0</v>
      </c>
      <c r="Y5856" s="315">
        <v>0</v>
      </c>
      <c r="Z5856" s="315">
        <v>0</v>
      </c>
      <c r="AA5856" s="315">
        <v>0</v>
      </c>
      <c r="AB5856" s="5">
        <v>0</v>
      </c>
      <c r="AC5856" s="5">
        <v>0</v>
      </c>
      <c r="AD5856" s="5">
        <v>0</v>
      </c>
      <c r="AE5856" s="5">
        <v>0</v>
      </c>
      <c r="AF5856" s="5">
        <v>0</v>
      </c>
      <c r="AG5856" s="5">
        <v>0</v>
      </c>
      <c r="AH5856" s="350">
        <v>0</v>
      </c>
      <c r="AI5856" s="350">
        <v>0</v>
      </c>
      <c r="AK5856" s="199"/>
      <c r="AM5856" s="11"/>
      <c r="AN5856" s="15"/>
      <c r="AO5856" s="11"/>
      <c r="AP5856" s="11"/>
    </row>
    <row r="5857" spans="3:42" outlineLevel="2" x14ac:dyDescent="0.2">
      <c r="C5857" s="119" t="s">
        <v>152</v>
      </c>
      <c r="D5857" s="119" t="s">
        <v>152</v>
      </c>
      <c r="F5857" s="783" t="s">
        <v>57</v>
      </c>
      <c r="G5857" s="83"/>
      <c r="H5857" s="798" t="s">
        <v>12</v>
      </c>
      <c r="I5857" s="799"/>
      <c r="J5857" s="83"/>
      <c r="K5857" s="736"/>
      <c r="L5857" s="83"/>
      <c r="M5857" s="83"/>
      <c r="N5857" s="83"/>
      <c r="O5857" s="83"/>
      <c r="P5857" s="83"/>
      <c r="Q5857" s="143" t="s">
        <v>110</v>
      </c>
      <c r="R5857" s="304">
        <v>0</v>
      </c>
      <c r="S5857" s="305">
        <v>0</v>
      </c>
      <c r="T5857" s="305">
        <v>0</v>
      </c>
      <c r="U5857" s="305">
        <v>0</v>
      </c>
      <c r="V5857" s="305">
        <v>0</v>
      </c>
      <c r="W5857" s="306">
        <v>0</v>
      </c>
      <c r="X5857" s="305">
        <v>0</v>
      </c>
      <c r="Y5857" s="305">
        <v>0</v>
      </c>
      <c r="Z5857" s="305">
        <v>0</v>
      </c>
      <c r="AA5857" s="305">
        <v>0</v>
      </c>
      <c r="AB5857" s="307">
        <v>0</v>
      </c>
      <c r="AC5857" s="307">
        <v>0</v>
      </c>
      <c r="AD5857" s="307">
        <v>0</v>
      </c>
      <c r="AE5857" s="307">
        <v>0</v>
      </c>
      <c r="AF5857" s="307">
        <v>0</v>
      </c>
      <c r="AG5857" s="307">
        <v>0</v>
      </c>
      <c r="AH5857" s="362">
        <v>0</v>
      </c>
      <c r="AI5857" s="362">
        <v>0</v>
      </c>
      <c r="AK5857" s="199"/>
      <c r="AM5857" s="11"/>
      <c r="AN5857" s="15"/>
      <c r="AO5857" s="11"/>
      <c r="AP5857" s="11"/>
    </row>
    <row r="5858" spans="3:42" outlineLevel="2" x14ac:dyDescent="0.2">
      <c r="C5858" s="119" t="s">
        <v>152</v>
      </c>
      <c r="D5858" s="119" t="s">
        <v>152</v>
      </c>
      <c r="F5858" s="12"/>
      <c r="H5858" s="234"/>
      <c r="K5858" s="164"/>
      <c r="Q5858" s="16"/>
      <c r="R5858" s="800">
        <v>0</v>
      </c>
      <c r="S5858" s="800">
        <v>0</v>
      </c>
      <c r="T5858" s="800">
        <v>0</v>
      </c>
      <c r="U5858" s="800">
        <v>0</v>
      </c>
      <c r="V5858" s="800">
        <v>0</v>
      </c>
      <c r="W5858" s="800">
        <v>0</v>
      </c>
      <c r="X5858" s="800">
        <v>0</v>
      </c>
      <c r="Y5858" s="800">
        <v>0</v>
      </c>
      <c r="Z5858" s="800">
        <v>0</v>
      </c>
      <c r="AA5858" s="800">
        <v>0</v>
      </c>
      <c r="AB5858" s="800">
        <v>0</v>
      </c>
      <c r="AC5858" s="800">
        <v>0</v>
      </c>
      <c r="AD5858" s="800">
        <v>0</v>
      </c>
      <c r="AE5858" s="800">
        <v>0</v>
      </c>
      <c r="AF5858" s="800">
        <v>0</v>
      </c>
      <c r="AG5858" s="800">
        <v>0</v>
      </c>
      <c r="AH5858" s="800">
        <v>0</v>
      </c>
      <c r="AI5858" s="800">
        <v>0</v>
      </c>
      <c r="AK5858" s="199"/>
      <c r="AM5858" s="11"/>
      <c r="AN5858" s="15"/>
      <c r="AO5858" s="11"/>
      <c r="AP5858" s="11"/>
    </row>
    <row r="5859" spans="3:42" outlineLevel="2" x14ac:dyDescent="0.2">
      <c r="C5859" s="119" t="s">
        <v>152</v>
      </c>
      <c r="D5859" s="119" t="s">
        <v>152</v>
      </c>
      <c r="F5859" s="794" t="s">
        <v>615</v>
      </c>
      <c r="AK5859" s="199"/>
      <c r="AM5859" s="11"/>
      <c r="AN5859" s="15"/>
      <c r="AO5859" s="11"/>
      <c r="AP5859" s="11"/>
    </row>
    <row r="5860" spans="3:42" outlineLevel="2" x14ac:dyDescent="0.2">
      <c r="C5860" s="119" t="s">
        <v>152</v>
      </c>
      <c r="D5860" s="119" t="s">
        <v>152</v>
      </c>
      <c r="F5860" s="761" t="s">
        <v>48</v>
      </c>
      <c r="G5860" s="75"/>
      <c r="H5860" s="796" t="s">
        <v>12</v>
      </c>
      <c r="I5860" s="801"/>
      <c r="J5860" s="75"/>
      <c r="K5860" s="741"/>
      <c r="L5860" s="75"/>
      <c r="M5860" s="75"/>
      <c r="N5860" s="75"/>
      <c r="O5860" s="75"/>
      <c r="P5860" s="75"/>
      <c r="Q5860" s="128" t="s">
        <v>110</v>
      </c>
      <c r="R5860" s="299">
        <v>0</v>
      </c>
      <c r="S5860" s="300">
        <v>0</v>
      </c>
      <c r="T5860" s="300">
        <v>0</v>
      </c>
      <c r="U5860" s="300">
        <v>0</v>
      </c>
      <c r="V5860" s="300">
        <v>0</v>
      </c>
      <c r="W5860" s="301">
        <v>0</v>
      </c>
      <c r="X5860" s="300">
        <v>0</v>
      </c>
      <c r="Y5860" s="300">
        <v>0</v>
      </c>
      <c r="Z5860" s="300">
        <v>0</v>
      </c>
      <c r="AA5860" s="300">
        <v>0</v>
      </c>
      <c r="AB5860" s="302">
        <v>0</v>
      </c>
      <c r="AC5860" s="302">
        <v>0</v>
      </c>
      <c r="AD5860" s="302">
        <v>0</v>
      </c>
      <c r="AE5860" s="302">
        <v>0</v>
      </c>
      <c r="AF5860" s="302">
        <v>0</v>
      </c>
      <c r="AG5860" s="302">
        <v>0</v>
      </c>
      <c r="AH5860" s="348">
        <v>0</v>
      </c>
      <c r="AI5860" s="348">
        <v>0</v>
      </c>
      <c r="AK5860" s="199"/>
      <c r="AM5860" s="11"/>
      <c r="AN5860" s="15"/>
      <c r="AO5860" s="11"/>
      <c r="AP5860" s="11"/>
    </row>
    <row r="5861" spans="3:42" outlineLevel="2" x14ac:dyDescent="0.2">
      <c r="C5861" s="119" t="s">
        <v>152</v>
      </c>
      <c r="D5861" s="119" t="s">
        <v>152</v>
      </c>
      <c r="F5861" s="767" t="s">
        <v>55</v>
      </c>
      <c r="H5861" s="797" t="s">
        <v>12</v>
      </c>
      <c r="K5861" s="164"/>
      <c r="Q5861" s="135" t="s">
        <v>110</v>
      </c>
      <c r="R5861" s="314">
        <v>0</v>
      </c>
      <c r="S5861" s="315">
        <v>0</v>
      </c>
      <c r="T5861" s="315">
        <v>0</v>
      </c>
      <c r="U5861" s="315">
        <v>0</v>
      </c>
      <c r="V5861" s="315">
        <v>0</v>
      </c>
      <c r="W5861" s="316">
        <v>0</v>
      </c>
      <c r="X5861" s="315">
        <v>0</v>
      </c>
      <c r="Y5861" s="315">
        <v>0</v>
      </c>
      <c r="Z5861" s="315">
        <v>0</v>
      </c>
      <c r="AA5861" s="315">
        <v>0</v>
      </c>
      <c r="AB5861" s="5">
        <v>0</v>
      </c>
      <c r="AC5861" s="5">
        <v>0</v>
      </c>
      <c r="AD5861" s="5">
        <v>0</v>
      </c>
      <c r="AE5861" s="5">
        <v>0</v>
      </c>
      <c r="AF5861" s="5">
        <v>0</v>
      </c>
      <c r="AG5861" s="5">
        <v>0</v>
      </c>
      <c r="AH5861" s="350">
        <v>0</v>
      </c>
      <c r="AI5861" s="350">
        <v>0</v>
      </c>
      <c r="AK5861" s="199"/>
      <c r="AM5861" s="11"/>
      <c r="AN5861" s="15"/>
      <c r="AO5861" s="11"/>
      <c r="AP5861" s="11"/>
    </row>
    <row r="5862" spans="3:42" outlineLevel="2" x14ac:dyDescent="0.2">
      <c r="C5862" s="119" t="s">
        <v>152</v>
      </c>
      <c r="D5862" s="119" t="s">
        <v>152</v>
      </c>
      <c r="F5862" s="783" t="s">
        <v>57</v>
      </c>
      <c r="G5862" s="83"/>
      <c r="H5862" s="798" t="s">
        <v>12</v>
      </c>
      <c r="I5862" s="799"/>
      <c r="J5862" s="83"/>
      <c r="K5862" s="736"/>
      <c r="L5862" s="83"/>
      <c r="M5862" s="83"/>
      <c r="N5862" s="83"/>
      <c r="O5862" s="83"/>
      <c r="P5862" s="83"/>
      <c r="Q5862" s="143" t="s">
        <v>110</v>
      </c>
      <c r="R5862" s="304">
        <v>0</v>
      </c>
      <c r="S5862" s="305">
        <v>0</v>
      </c>
      <c r="T5862" s="305">
        <v>0</v>
      </c>
      <c r="U5862" s="305">
        <v>0</v>
      </c>
      <c r="V5862" s="305">
        <v>0</v>
      </c>
      <c r="W5862" s="306">
        <v>0</v>
      </c>
      <c r="X5862" s="305">
        <v>0</v>
      </c>
      <c r="Y5862" s="305">
        <v>0</v>
      </c>
      <c r="Z5862" s="305">
        <v>0</v>
      </c>
      <c r="AA5862" s="305">
        <v>0</v>
      </c>
      <c r="AB5862" s="307">
        <v>0</v>
      </c>
      <c r="AC5862" s="307">
        <v>0</v>
      </c>
      <c r="AD5862" s="307">
        <v>0</v>
      </c>
      <c r="AE5862" s="307">
        <v>0</v>
      </c>
      <c r="AF5862" s="307">
        <v>0</v>
      </c>
      <c r="AG5862" s="307">
        <v>0</v>
      </c>
      <c r="AH5862" s="362">
        <v>0</v>
      </c>
      <c r="AI5862" s="362">
        <v>0</v>
      </c>
      <c r="AK5862" s="199"/>
      <c r="AM5862" s="11"/>
      <c r="AN5862" s="15"/>
      <c r="AO5862" s="11"/>
      <c r="AP5862" s="11"/>
    </row>
    <row r="5863" spans="3:42" outlineLevel="2" x14ac:dyDescent="0.2">
      <c r="C5863" s="119" t="s">
        <v>152</v>
      </c>
      <c r="D5863" s="119" t="s">
        <v>152</v>
      </c>
      <c r="F5863" s="12"/>
      <c r="H5863" s="164"/>
      <c r="K5863" s="164"/>
      <c r="Q5863" s="16"/>
      <c r="R5863" s="800">
        <v>0</v>
      </c>
      <c r="S5863" s="800">
        <v>0</v>
      </c>
      <c r="T5863" s="800">
        <v>0</v>
      </c>
      <c r="U5863" s="800">
        <v>0</v>
      </c>
      <c r="V5863" s="800">
        <v>0</v>
      </c>
      <c r="W5863" s="800">
        <v>0</v>
      </c>
      <c r="X5863" s="800">
        <v>0</v>
      </c>
      <c r="Y5863" s="800">
        <v>0</v>
      </c>
      <c r="Z5863" s="800">
        <v>0</v>
      </c>
      <c r="AA5863" s="800">
        <v>0</v>
      </c>
      <c r="AB5863" s="800">
        <v>0</v>
      </c>
      <c r="AC5863" s="800">
        <v>0</v>
      </c>
      <c r="AD5863" s="800">
        <v>0</v>
      </c>
      <c r="AE5863" s="800">
        <v>0</v>
      </c>
      <c r="AF5863" s="800">
        <v>0</v>
      </c>
      <c r="AG5863" s="800">
        <v>0</v>
      </c>
      <c r="AH5863" s="800">
        <v>0</v>
      </c>
      <c r="AI5863" s="800">
        <v>0</v>
      </c>
      <c r="AK5863" s="199"/>
      <c r="AM5863" s="11"/>
      <c r="AN5863" s="15"/>
      <c r="AO5863" s="11"/>
      <c r="AP5863" s="11"/>
    </row>
    <row r="5864" spans="3:42" outlineLevel="2" x14ac:dyDescent="0.2">
      <c r="C5864" s="119" t="s">
        <v>152</v>
      </c>
      <c r="D5864" s="119" t="s">
        <v>152</v>
      </c>
      <c r="F5864" s="794" t="s">
        <v>69</v>
      </c>
      <c r="AK5864" s="199"/>
      <c r="AM5864" s="11"/>
      <c r="AN5864" s="15"/>
      <c r="AO5864" s="11"/>
      <c r="AP5864" s="11"/>
    </row>
    <row r="5865" spans="3:42" outlineLevel="2" x14ac:dyDescent="0.2">
      <c r="C5865" s="119" t="s">
        <v>152</v>
      </c>
      <c r="D5865" s="119" t="s">
        <v>152</v>
      </c>
      <c r="F5865" s="761" t="s">
        <v>9</v>
      </c>
      <c r="G5865" s="75"/>
      <c r="H5865" s="796" t="s">
        <v>12</v>
      </c>
      <c r="I5865" s="801"/>
      <c r="J5865" s="75"/>
      <c r="K5865" s="741"/>
      <c r="L5865" s="75"/>
      <c r="M5865" s="75"/>
      <c r="N5865" s="75"/>
      <c r="O5865" s="75"/>
      <c r="P5865" s="75"/>
      <c r="Q5865" s="128" t="s">
        <v>110</v>
      </c>
      <c r="R5865" s="299">
        <v>0</v>
      </c>
      <c r="S5865" s="300">
        <v>0</v>
      </c>
      <c r="T5865" s="300">
        <v>0</v>
      </c>
      <c r="U5865" s="300">
        <v>0</v>
      </c>
      <c r="V5865" s="300">
        <v>0</v>
      </c>
      <c r="W5865" s="301">
        <v>0</v>
      </c>
      <c r="X5865" s="300">
        <v>0</v>
      </c>
      <c r="Y5865" s="300">
        <v>0</v>
      </c>
      <c r="Z5865" s="300">
        <v>0</v>
      </c>
      <c r="AA5865" s="300">
        <v>0</v>
      </c>
      <c r="AB5865" s="302">
        <v>0</v>
      </c>
      <c r="AC5865" s="302">
        <v>0</v>
      </c>
      <c r="AD5865" s="302">
        <v>0</v>
      </c>
      <c r="AE5865" s="302">
        <v>0</v>
      </c>
      <c r="AF5865" s="302">
        <v>0</v>
      </c>
      <c r="AG5865" s="302">
        <v>0</v>
      </c>
      <c r="AH5865" s="348">
        <v>0</v>
      </c>
      <c r="AI5865" s="348">
        <v>0</v>
      </c>
      <c r="AK5865" s="199"/>
      <c r="AM5865" s="11"/>
      <c r="AN5865" s="15"/>
      <c r="AO5865" s="11"/>
      <c r="AP5865" s="11"/>
    </row>
    <row r="5866" spans="3:42" outlineLevel="2" x14ac:dyDescent="0.2">
      <c r="C5866" s="119" t="s">
        <v>152</v>
      </c>
      <c r="D5866" s="119" t="s">
        <v>152</v>
      </c>
      <c r="F5866" s="767" t="s">
        <v>14</v>
      </c>
      <c r="H5866" s="797" t="s">
        <v>12</v>
      </c>
      <c r="K5866" s="164"/>
      <c r="Q5866" s="135" t="s">
        <v>110</v>
      </c>
      <c r="R5866" s="314">
        <v>0</v>
      </c>
      <c r="S5866" s="315">
        <v>0</v>
      </c>
      <c r="T5866" s="315">
        <v>0</v>
      </c>
      <c r="U5866" s="315">
        <v>0</v>
      </c>
      <c r="V5866" s="315">
        <v>0</v>
      </c>
      <c r="W5866" s="316">
        <v>0</v>
      </c>
      <c r="X5866" s="315">
        <v>0</v>
      </c>
      <c r="Y5866" s="315">
        <v>0</v>
      </c>
      <c r="Z5866" s="315">
        <v>0</v>
      </c>
      <c r="AA5866" s="315">
        <v>0</v>
      </c>
      <c r="AB5866" s="5">
        <v>0</v>
      </c>
      <c r="AC5866" s="5">
        <v>0</v>
      </c>
      <c r="AD5866" s="5">
        <v>0</v>
      </c>
      <c r="AE5866" s="5">
        <v>0</v>
      </c>
      <c r="AF5866" s="5">
        <v>0</v>
      </c>
      <c r="AG5866" s="5">
        <v>0</v>
      </c>
      <c r="AH5866" s="350">
        <v>0</v>
      </c>
      <c r="AI5866" s="350">
        <v>0</v>
      </c>
      <c r="AK5866" s="199"/>
      <c r="AM5866" s="11"/>
      <c r="AN5866" s="15"/>
      <c r="AO5866" s="11"/>
      <c r="AP5866" s="11"/>
    </row>
    <row r="5867" spans="3:42" outlineLevel="2" x14ac:dyDescent="0.2">
      <c r="C5867" s="119" t="s">
        <v>152</v>
      </c>
      <c r="D5867" s="119" t="s">
        <v>152</v>
      </c>
      <c r="F5867" s="783" t="s">
        <v>16</v>
      </c>
      <c r="G5867" s="83"/>
      <c r="H5867" s="798" t="s">
        <v>12</v>
      </c>
      <c r="I5867" s="799"/>
      <c r="J5867" s="83"/>
      <c r="K5867" s="736"/>
      <c r="L5867" s="83"/>
      <c r="M5867" s="83"/>
      <c r="N5867" s="83"/>
      <c r="O5867" s="83"/>
      <c r="P5867" s="83"/>
      <c r="Q5867" s="143" t="s">
        <v>110</v>
      </c>
      <c r="R5867" s="304">
        <v>0</v>
      </c>
      <c r="S5867" s="305">
        <v>0</v>
      </c>
      <c r="T5867" s="305">
        <v>0</v>
      </c>
      <c r="U5867" s="305">
        <v>0</v>
      </c>
      <c r="V5867" s="305">
        <v>0</v>
      </c>
      <c r="W5867" s="306">
        <v>0</v>
      </c>
      <c r="X5867" s="305">
        <v>0</v>
      </c>
      <c r="Y5867" s="305">
        <v>0</v>
      </c>
      <c r="Z5867" s="305">
        <v>0</v>
      </c>
      <c r="AA5867" s="305">
        <v>0</v>
      </c>
      <c r="AB5867" s="307">
        <v>0</v>
      </c>
      <c r="AC5867" s="307">
        <v>0</v>
      </c>
      <c r="AD5867" s="307">
        <v>0</v>
      </c>
      <c r="AE5867" s="307">
        <v>0</v>
      </c>
      <c r="AF5867" s="307">
        <v>0</v>
      </c>
      <c r="AG5867" s="307">
        <v>0</v>
      </c>
      <c r="AH5867" s="362">
        <v>0</v>
      </c>
      <c r="AI5867" s="362">
        <v>0</v>
      </c>
      <c r="AK5867" s="199"/>
      <c r="AM5867" s="11"/>
      <c r="AN5867" s="15"/>
      <c r="AO5867" s="11"/>
      <c r="AP5867" s="11"/>
    </row>
    <row r="5868" spans="3:42" outlineLevel="2" x14ac:dyDescent="0.2">
      <c r="C5868" s="119" t="s">
        <v>152</v>
      </c>
      <c r="D5868" s="119" t="s">
        <v>152</v>
      </c>
      <c r="F5868" s="12"/>
      <c r="H5868" s="797"/>
      <c r="K5868" s="164"/>
      <c r="Q5868" s="16"/>
      <c r="R5868" s="800">
        <v>0</v>
      </c>
      <c r="S5868" s="800">
        <v>0</v>
      </c>
      <c r="T5868" s="800">
        <v>0</v>
      </c>
      <c r="U5868" s="800">
        <v>0</v>
      </c>
      <c r="V5868" s="800">
        <v>0</v>
      </c>
      <c r="W5868" s="800">
        <v>0</v>
      </c>
      <c r="X5868" s="800">
        <v>0</v>
      </c>
      <c r="Y5868" s="800">
        <v>0</v>
      </c>
      <c r="Z5868" s="800">
        <v>0</v>
      </c>
      <c r="AA5868" s="800">
        <v>0</v>
      </c>
      <c r="AB5868" s="800">
        <v>0</v>
      </c>
      <c r="AC5868" s="800">
        <v>0</v>
      </c>
      <c r="AD5868" s="800">
        <v>0</v>
      </c>
      <c r="AE5868" s="800">
        <v>0</v>
      </c>
      <c r="AF5868" s="800">
        <v>0</v>
      </c>
      <c r="AG5868" s="800">
        <v>0</v>
      </c>
      <c r="AH5868" s="800">
        <v>0</v>
      </c>
      <c r="AI5868" s="800">
        <v>0</v>
      </c>
      <c r="AK5868" s="199"/>
      <c r="AM5868" s="11"/>
      <c r="AN5868" s="15"/>
      <c r="AO5868" s="11"/>
      <c r="AP5868" s="11"/>
    </row>
    <row r="5869" spans="3:42" outlineLevel="2" x14ac:dyDescent="0.2">
      <c r="C5869" s="119" t="s">
        <v>152</v>
      </c>
      <c r="D5869" s="119" t="s">
        <v>152</v>
      </c>
      <c r="F5869" s="794" t="s">
        <v>616</v>
      </c>
      <c r="AK5869" s="199"/>
      <c r="AM5869" s="11"/>
      <c r="AN5869" s="15"/>
      <c r="AO5869" s="11"/>
      <c r="AP5869" s="11"/>
    </row>
    <row r="5870" spans="3:42" outlineLevel="2" x14ac:dyDescent="0.2">
      <c r="C5870" s="119" t="s">
        <v>152</v>
      </c>
      <c r="D5870" s="119" t="s">
        <v>152</v>
      </c>
      <c r="F5870" s="761" t="s">
        <v>48</v>
      </c>
      <c r="G5870" s="75"/>
      <c r="H5870" s="796" t="s">
        <v>12</v>
      </c>
      <c r="I5870" s="228" t="s">
        <v>617</v>
      </c>
      <c r="J5870" s="75"/>
      <c r="K5870" s="741"/>
      <c r="L5870" s="75"/>
      <c r="M5870" s="75"/>
      <c r="N5870" s="75"/>
      <c r="O5870" s="75"/>
      <c r="P5870" s="75"/>
      <c r="Q5870" s="128" t="s">
        <v>110</v>
      </c>
      <c r="R5870" s="299">
        <v>0</v>
      </c>
      <c r="S5870" s="300">
        <v>0</v>
      </c>
      <c r="T5870" s="300">
        <v>0</v>
      </c>
      <c r="U5870" s="300">
        <v>0</v>
      </c>
      <c r="V5870" s="300">
        <v>0</v>
      </c>
      <c r="W5870" s="301">
        <v>0</v>
      </c>
      <c r="X5870" s="300">
        <v>0</v>
      </c>
      <c r="Y5870" s="300">
        <v>0</v>
      </c>
      <c r="Z5870" s="300">
        <v>0</v>
      </c>
      <c r="AA5870" s="300">
        <v>0</v>
      </c>
      <c r="AB5870" s="302">
        <v>0</v>
      </c>
      <c r="AC5870" s="302">
        <v>0</v>
      </c>
      <c r="AD5870" s="302">
        <v>0</v>
      </c>
      <c r="AE5870" s="302">
        <v>0</v>
      </c>
      <c r="AF5870" s="302">
        <v>0</v>
      </c>
      <c r="AG5870" s="302">
        <v>0</v>
      </c>
      <c r="AH5870" s="348">
        <v>0</v>
      </c>
      <c r="AI5870" s="348">
        <v>0</v>
      </c>
      <c r="AK5870" s="199"/>
      <c r="AM5870" s="11"/>
      <c r="AN5870" s="15"/>
      <c r="AO5870" s="11"/>
      <c r="AP5870" s="11"/>
    </row>
    <row r="5871" spans="3:42" outlineLevel="2" x14ac:dyDescent="0.2">
      <c r="C5871" s="119" t="s">
        <v>152</v>
      </c>
      <c r="D5871" s="119" t="s">
        <v>152</v>
      </c>
      <c r="F5871" s="767" t="s">
        <v>55</v>
      </c>
      <c r="H5871" s="797" t="s">
        <v>12</v>
      </c>
      <c r="I5871" s="234" t="s">
        <v>617</v>
      </c>
      <c r="K5871" s="164"/>
      <c r="Q5871" s="135" t="s">
        <v>110</v>
      </c>
      <c r="R5871" s="314">
        <v>0</v>
      </c>
      <c r="S5871" s="315">
        <v>0</v>
      </c>
      <c r="T5871" s="315">
        <v>0</v>
      </c>
      <c r="U5871" s="315">
        <v>0</v>
      </c>
      <c r="V5871" s="315">
        <v>0</v>
      </c>
      <c r="W5871" s="316">
        <v>0</v>
      </c>
      <c r="X5871" s="315">
        <v>0</v>
      </c>
      <c r="Y5871" s="315">
        <v>0</v>
      </c>
      <c r="Z5871" s="315">
        <v>0</v>
      </c>
      <c r="AA5871" s="315">
        <v>0</v>
      </c>
      <c r="AB5871" s="5">
        <v>0</v>
      </c>
      <c r="AC5871" s="5">
        <v>0</v>
      </c>
      <c r="AD5871" s="5">
        <v>0</v>
      </c>
      <c r="AE5871" s="5">
        <v>0</v>
      </c>
      <c r="AF5871" s="5">
        <v>0</v>
      </c>
      <c r="AG5871" s="5">
        <v>0</v>
      </c>
      <c r="AH5871" s="350">
        <v>0</v>
      </c>
      <c r="AI5871" s="350">
        <v>0</v>
      </c>
      <c r="AK5871" s="199"/>
      <c r="AM5871" s="11"/>
      <c r="AN5871" s="15"/>
      <c r="AO5871" s="11"/>
      <c r="AP5871" s="11"/>
    </row>
    <row r="5872" spans="3:42" outlineLevel="2" x14ac:dyDescent="0.2">
      <c r="C5872" s="119" t="s">
        <v>152</v>
      </c>
      <c r="D5872" s="119" t="s">
        <v>152</v>
      </c>
      <c r="F5872" s="783" t="s">
        <v>57</v>
      </c>
      <c r="G5872" s="83"/>
      <c r="H5872" s="798" t="s">
        <v>12</v>
      </c>
      <c r="I5872" s="240" t="s">
        <v>617</v>
      </c>
      <c r="J5872" s="83"/>
      <c r="K5872" s="736"/>
      <c r="L5872" s="83"/>
      <c r="M5872" s="83"/>
      <c r="N5872" s="83"/>
      <c r="O5872" s="83"/>
      <c r="P5872" s="83"/>
      <c r="Q5872" s="143" t="s">
        <v>110</v>
      </c>
      <c r="R5872" s="304">
        <v>0</v>
      </c>
      <c r="S5872" s="305">
        <v>0</v>
      </c>
      <c r="T5872" s="305">
        <v>0</v>
      </c>
      <c r="U5872" s="305">
        <v>0</v>
      </c>
      <c r="V5872" s="305">
        <v>0</v>
      </c>
      <c r="W5872" s="306">
        <v>0</v>
      </c>
      <c r="X5872" s="305">
        <v>0</v>
      </c>
      <c r="Y5872" s="305">
        <v>0</v>
      </c>
      <c r="Z5872" s="305">
        <v>0</v>
      </c>
      <c r="AA5872" s="305">
        <v>0</v>
      </c>
      <c r="AB5872" s="307">
        <v>0</v>
      </c>
      <c r="AC5872" s="307">
        <v>0</v>
      </c>
      <c r="AD5872" s="307">
        <v>0</v>
      </c>
      <c r="AE5872" s="307">
        <v>0</v>
      </c>
      <c r="AF5872" s="307">
        <v>0</v>
      </c>
      <c r="AG5872" s="307">
        <v>0</v>
      </c>
      <c r="AH5872" s="362">
        <v>0</v>
      </c>
      <c r="AI5872" s="362">
        <v>0</v>
      </c>
      <c r="AK5872" s="199"/>
      <c r="AM5872" s="11"/>
      <c r="AN5872" s="15"/>
      <c r="AO5872" s="11"/>
      <c r="AP5872" s="11"/>
    </row>
    <row r="5873" spans="3:42" outlineLevel="2" x14ac:dyDescent="0.2">
      <c r="C5873" s="119" t="s">
        <v>152</v>
      </c>
      <c r="D5873" s="119" t="s">
        <v>152</v>
      </c>
      <c r="F5873" s="802" t="s">
        <v>626</v>
      </c>
      <c r="R5873" s="800">
        <v>0</v>
      </c>
      <c r="S5873" s="800">
        <v>0</v>
      </c>
      <c r="T5873" s="800">
        <v>0</v>
      </c>
      <c r="U5873" s="800">
        <v>0</v>
      </c>
      <c r="V5873" s="800">
        <v>0</v>
      </c>
      <c r="W5873" s="800">
        <v>0</v>
      </c>
      <c r="X5873" s="800">
        <v>0</v>
      </c>
      <c r="Y5873" s="800">
        <v>0</v>
      </c>
      <c r="Z5873" s="800">
        <v>0</v>
      </c>
      <c r="AA5873" s="800">
        <v>0</v>
      </c>
      <c r="AB5873" s="800">
        <v>0</v>
      </c>
      <c r="AC5873" s="800">
        <v>0</v>
      </c>
      <c r="AD5873" s="800">
        <v>0</v>
      </c>
      <c r="AE5873" s="800">
        <v>0</v>
      </c>
      <c r="AF5873" s="800">
        <v>0</v>
      </c>
      <c r="AG5873" s="800">
        <v>0</v>
      </c>
      <c r="AH5873" s="800">
        <v>0</v>
      </c>
      <c r="AI5873" s="800">
        <v>0</v>
      </c>
      <c r="AK5873" s="199"/>
      <c r="AM5873" s="11"/>
      <c r="AN5873" s="15"/>
      <c r="AO5873" s="11"/>
      <c r="AP5873" s="11"/>
    </row>
    <row r="5874" spans="3:42" outlineLevel="2" x14ac:dyDescent="0.2">
      <c r="C5874" s="119" t="s">
        <v>152</v>
      </c>
      <c r="D5874" s="119" t="s">
        <v>152</v>
      </c>
      <c r="R5874" s="5"/>
      <c r="S5874" s="5"/>
      <c r="T5874" s="5"/>
      <c r="U5874" s="5"/>
      <c r="V5874" s="5"/>
      <c r="W5874" s="5"/>
      <c r="X5874" s="5"/>
      <c r="Y5874" s="5"/>
      <c r="AK5874" s="199"/>
      <c r="AM5874" s="11"/>
      <c r="AN5874" s="15"/>
      <c r="AO5874" s="11"/>
      <c r="AP5874" s="11"/>
    </row>
    <row r="5875" spans="3:42" outlineLevel="2" x14ac:dyDescent="0.2">
      <c r="C5875" s="119" t="s">
        <v>152</v>
      </c>
      <c r="D5875" s="119" t="s">
        <v>152</v>
      </c>
      <c r="F5875" s="789" t="s">
        <v>635</v>
      </c>
      <c r="G5875" s="790"/>
      <c r="H5875" s="803"/>
      <c r="I5875" s="790"/>
      <c r="J5875" s="790"/>
      <c r="K5875" s="792"/>
      <c r="L5875" s="789"/>
      <c r="M5875" s="789"/>
      <c r="N5875" s="789"/>
      <c r="O5875" s="789"/>
      <c r="P5875" s="789"/>
      <c r="Q5875" s="792"/>
      <c r="R5875" s="793"/>
      <c r="S5875" s="793"/>
      <c r="T5875" s="793"/>
      <c r="U5875" s="793"/>
      <c r="V5875" s="793"/>
      <c r="W5875" s="793"/>
      <c r="X5875" s="793"/>
      <c r="Y5875" s="793"/>
      <c r="Z5875" s="793"/>
      <c r="AA5875" s="793"/>
      <c r="AB5875" s="793"/>
      <c r="AC5875" s="793"/>
      <c r="AD5875" s="793"/>
      <c r="AE5875" s="793"/>
      <c r="AF5875" s="793"/>
      <c r="AG5875" s="793"/>
      <c r="AH5875" s="789"/>
      <c r="AI5875" s="789"/>
      <c r="AK5875" s="199"/>
      <c r="AM5875" s="11"/>
      <c r="AN5875" s="15"/>
      <c r="AO5875" s="11"/>
      <c r="AP5875" s="11"/>
    </row>
    <row r="5876" spans="3:42" outlineLevel="2" x14ac:dyDescent="0.2">
      <c r="C5876" s="119" t="s">
        <v>152</v>
      </c>
      <c r="D5876" s="119" t="s">
        <v>152</v>
      </c>
      <c r="F5876" t="s">
        <v>620</v>
      </c>
      <c r="AK5876" s="199"/>
      <c r="AM5876" s="11"/>
      <c r="AN5876" s="15"/>
      <c r="AO5876" s="11"/>
      <c r="AP5876" s="11"/>
    </row>
    <row r="5877" spans="3:42" outlineLevel="2" x14ac:dyDescent="0.2">
      <c r="C5877" s="119" t="s">
        <v>152</v>
      </c>
      <c r="D5877" s="119" t="s">
        <v>152</v>
      </c>
      <c r="F5877" s="761" t="s">
        <v>48</v>
      </c>
      <c r="G5877" s="75"/>
      <c r="H5877" s="796" t="s">
        <v>636</v>
      </c>
      <c r="I5877" s="801"/>
      <c r="J5877" s="75"/>
      <c r="K5877" s="741"/>
      <c r="L5877" s="75"/>
      <c r="M5877" s="75"/>
      <c r="N5877" s="75"/>
      <c r="O5877" s="75"/>
      <c r="P5877" s="75"/>
      <c r="Q5877" s="128" t="s">
        <v>536</v>
      </c>
      <c r="R5877" s="804">
        <v>0</v>
      </c>
      <c r="S5877" s="805">
        <v>0</v>
      </c>
      <c r="T5877" s="805">
        <v>0</v>
      </c>
      <c r="U5877" s="805">
        <v>0</v>
      </c>
      <c r="V5877" s="805">
        <v>0</v>
      </c>
      <c r="W5877" s="806">
        <v>0</v>
      </c>
      <c r="X5877" s="805">
        <v>0</v>
      </c>
      <c r="Y5877" s="805">
        <v>0</v>
      </c>
      <c r="Z5877" s="805">
        <v>0</v>
      </c>
      <c r="AA5877" s="805">
        <v>0</v>
      </c>
      <c r="AB5877" s="805">
        <v>0</v>
      </c>
      <c r="AC5877" s="805">
        <v>0</v>
      </c>
      <c r="AD5877" s="805">
        <v>0</v>
      </c>
      <c r="AE5877" s="805">
        <v>0</v>
      </c>
      <c r="AF5877" s="805">
        <v>0</v>
      </c>
      <c r="AG5877" s="805">
        <v>0</v>
      </c>
      <c r="AH5877" s="808">
        <v>0</v>
      </c>
      <c r="AI5877" s="808">
        <v>0</v>
      </c>
      <c r="AK5877" s="199"/>
      <c r="AM5877" s="11"/>
      <c r="AN5877" s="15"/>
      <c r="AO5877" s="11"/>
      <c r="AP5877" s="11"/>
    </row>
    <row r="5878" spans="3:42" outlineLevel="2" x14ac:dyDescent="0.2">
      <c r="C5878" s="119" t="s">
        <v>152</v>
      </c>
      <c r="D5878" s="119" t="s">
        <v>152</v>
      </c>
      <c r="F5878" s="767" t="s">
        <v>55</v>
      </c>
      <c r="H5878" s="797" t="s">
        <v>636</v>
      </c>
      <c r="K5878" s="164"/>
      <c r="Q5878" s="135" t="s">
        <v>536</v>
      </c>
      <c r="R5878" s="809">
        <v>0</v>
      </c>
      <c r="S5878" s="810">
        <v>0</v>
      </c>
      <c r="T5878" s="810">
        <v>0</v>
      </c>
      <c r="U5878" s="810">
        <v>0</v>
      </c>
      <c r="V5878" s="810">
        <v>0</v>
      </c>
      <c r="W5878" s="811">
        <v>0</v>
      </c>
      <c r="X5878" s="810">
        <v>0</v>
      </c>
      <c r="Y5878" s="810">
        <v>0</v>
      </c>
      <c r="Z5878" s="810">
        <v>0</v>
      </c>
      <c r="AA5878" s="810">
        <v>0</v>
      </c>
      <c r="AB5878" s="810">
        <v>0</v>
      </c>
      <c r="AC5878" s="810">
        <v>0</v>
      </c>
      <c r="AD5878" s="810">
        <v>0</v>
      </c>
      <c r="AE5878" s="810">
        <v>0</v>
      </c>
      <c r="AF5878" s="810">
        <v>0</v>
      </c>
      <c r="AG5878" s="810">
        <v>0</v>
      </c>
      <c r="AH5878" s="812">
        <v>0</v>
      </c>
      <c r="AI5878" s="812">
        <v>0</v>
      </c>
      <c r="AK5878" s="199"/>
      <c r="AM5878" s="11"/>
      <c r="AN5878" s="15"/>
      <c r="AO5878" s="11"/>
      <c r="AP5878" s="11"/>
    </row>
    <row r="5879" spans="3:42" outlineLevel="2" x14ac:dyDescent="0.2">
      <c r="C5879" s="119" t="s">
        <v>152</v>
      </c>
      <c r="D5879" s="119" t="s">
        <v>152</v>
      </c>
      <c r="F5879" s="783" t="s">
        <v>57</v>
      </c>
      <c r="G5879" s="83"/>
      <c r="H5879" s="798" t="s">
        <v>636</v>
      </c>
      <c r="I5879" s="799"/>
      <c r="J5879" s="83"/>
      <c r="K5879" s="736"/>
      <c r="L5879" s="83"/>
      <c r="M5879" s="83"/>
      <c r="N5879" s="83"/>
      <c r="O5879" s="83"/>
      <c r="P5879" s="83"/>
      <c r="Q5879" s="143" t="s">
        <v>536</v>
      </c>
      <c r="R5879" s="813">
        <v>0</v>
      </c>
      <c r="S5879" s="814">
        <v>0</v>
      </c>
      <c r="T5879" s="814">
        <v>0</v>
      </c>
      <c r="U5879" s="814">
        <v>0</v>
      </c>
      <c r="V5879" s="814">
        <v>0</v>
      </c>
      <c r="W5879" s="815">
        <v>0</v>
      </c>
      <c r="X5879" s="814">
        <v>0</v>
      </c>
      <c r="Y5879" s="814">
        <v>0</v>
      </c>
      <c r="Z5879" s="814">
        <v>0</v>
      </c>
      <c r="AA5879" s="814">
        <v>0</v>
      </c>
      <c r="AB5879" s="814">
        <v>0</v>
      </c>
      <c r="AC5879" s="814">
        <v>0</v>
      </c>
      <c r="AD5879" s="814">
        <v>0</v>
      </c>
      <c r="AE5879" s="814">
        <v>0</v>
      </c>
      <c r="AF5879" s="814">
        <v>0</v>
      </c>
      <c r="AG5879" s="814">
        <v>0</v>
      </c>
      <c r="AH5879" s="816">
        <v>0</v>
      </c>
      <c r="AI5879" s="816">
        <v>0</v>
      </c>
      <c r="AK5879" s="199"/>
      <c r="AM5879" s="11"/>
      <c r="AN5879" s="15"/>
      <c r="AO5879" s="11"/>
      <c r="AP5879" s="11"/>
    </row>
    <row r="5880" spans="3:42" outlineLevel="2" x14ac:dyDescent="0.2">
      <c r="C5880" s="119" t="s">
        <v>152</v>
      </c>
      <c r="D5880" s="119" t="s">
        <v>152</v>
      </c>
      <c r="F5880" s="12"/>
      <c r="H5880" s="817"/>
      <c r="K5880" s="16"/>
      <c r="Q5880" s="16"/>
      <c r="R5880" s="818"/>
      <c r="S5880" s="818"/>
      <c r="T5880" s="818"/>
      <c r="U5880" s="818"/>
      <c r="V5880" s="818"/>
      <c r="W5880" s="818"/>
      <c r="X5880" s="818"/>
      <c r="Y5880" s="818"/>
      <c r="Z5880" s="818"/>
      <c r="AA5880" s="818"/>
      <c r="AB5880" s="818"/>
      <c r="AC5880" s="818"/>
      <c r="AD5880" s="818"/>
      <c r="AE5880" s="818"/>
      <c r="AF5880" s="818"/>
      <c r="AG5880" s="818"/>
      <c r="AH5880" s="818"/>
      <c r="AI5880" s="818"/>
      <c r="AK5880" s="199"/>
      <c r="AM5880" s="11"/>
      <c r="AN5880" s="15"/>
      <c r="AO5880" s="11"/>
      <c r="AP5880" s="11"/>
    </row>
    <row r="5881" spans="3:42" x14ac:dyDescent="0.2">
      <c r="C5881" s="119" t="s">
        <v>152</v>
      </c>
      <c r="D5881" s="754" t="s">
        <v>152</v>
      </c>
      <c r="E5881" s="67"/>
      <c r="F5881" s="67"/>
      <c r="G5881" s="67"/>
      <c r="H5881" s="755" t="s">
        <v>152</v>
      </c>
      <c r="I5881" s="67"/>
      <c r="J5881" s="67"/>
      <c r="K5881" s="102"/>
      <c r="L5881" s="67"/>
      <c r="M5881" s="67"/>
      <c r="N5881" s="67"/>
      <c r="O5881" s="67"/>
      <c r="P5881" s="67"/>
      <c r="Q5881" s="102"/>
      <c r="R5881" s="67"/>
      <c r="S5881" s="67"/>
      <c r="T5881" s="67"/>
      <c r="U5881" s="67"/>
      <c r="V5881" s="67"/>
      <c r="W5881" s="67"/>
      <c r="X5881" s="67"/>
      <c r="Y5881" s="67"/>
      <c r="Z5881" s="67"/>
      <c r="AA5881" s="67"/>
      <c r="AB5881" s="67"/>
      <c r="AC5881" s="67"/>
      <c r="AD5881" s="67"/>
      <c r="AE5881" s="67"/>
      <c r="AF5881" s="67"/>
      <c r="AG5881" s="67"/>
      <c r="AH5881" s="67"/>
      <c r="AI5881" s="67"/>
      <c r="AK5881" s="199"/>
      <c r="AM5881" s="11"/>
      <c r="AN5881" s="15"/>
      <c r="AO5881" s="11"/>
      <c r="AP5881" s="11"/>
    </row>
    <row r="5882" spans="3:42" outlineLevel="1" x14ac:dyDescent="0.2">
      <c r="C5882" s="119" t="s">
        <v>152</v>
      </c>
      <c r="D5882" s="119" t="s">
        <v>152</v>
      </c>
      <c r="F5882" s="121" t="s">
        <v>597</v>
      </c>
      <c r="G5882" s="756"/>
      <c r="H5882" s="757"/>
      <c r="I5882" s="756"/>
      <c r="J5882" s="756"/>
      <c r="K5882" s="758"/>
      <c r="L5882" s="759"/>
      <c r="M5882" s="759"/>
      <c r="N5882" s="759"/>
      <c r="O5882" s="759"/>
      <c r="P5882" s="759"/>
      <c r="Q5882" s="758"/>
      <c r="R5882" s="760"/>
      <c r="S5882" s="760"/>
      <c r="T5882" s="760"/>
      <c r="U5882" s="760"/>
      <c r="V5882" s="760"/>
      <c r="W5882" s="760"/>
      <c r="X5882" s="760"/>
      <c r="Y5882" s="760"/>
      <c r="Z5882" s="760"/>
      <c r="AA5882" s="760"/>
      <c r="AB5882" s="760"/>
      <c r="AC5882" s="760"/>
      <c r="AD5882" s="760"/>
      <c r="AE5882" s="760"/>
      <c r="AF5882" s="760"/>
      <c r="AG5882" s="760"/>
      <c r="AH5882" s="759"/>
      <c r="AI5882" s="759"/>
      <c r="AK5882" s="199"/>
      <c r="AM5882" s="11"/>
      <c r="AN5882" s="15"/>
      <c r="AO5882" s="11"/>
      <c r="AP5882" s="11"/>
    </row>
    <row r="5883" spans="3:42" outlineLevel="2" x14ac:dyDescent="0.2">
      <c r="C5883" s="119" t="s">
        <v>152</v>
      </c>
      <c r="D5883" s="119" t="s">
        <v>152</v>
      </c>
      <c r="F5883" s="12"/>
      <c r="G5883" s="149" t="s">
        <v>598</v>
      </c>
      <c r="H5883" s="72" t="s">
        <v>48</v>
      </c>
      <c r="I5883" s="8" t="s">
        <v>451</v>
      </c>
      <c r="J5883" s="8" t="s">
        <v>599</v>
      </c>
      <c r="K5883" s="8" t="s">
        <v>61</v>
      </c>
      <c r="AK5883" s="199"/>
      <c r="AM5883" s="11"/>
      <c r="AN5883" s="15"/>
      <c r="AO5883" s="11"/>
      <c r="AP5883" s="11"/>
    </row>
    <row r="5884" spans="3:42" outlineLevel="2" x14ac:dyDescent="0.2">
      <c r="C5884" s="119" t="s">
        <v>152</v>
      </c>
      <c r="D5884" s="119" t="s">
        <v>152</v>
      </c>
      <c r="F5884" s="761" t="s">
        <v>129</v>
      </c>
      <c r="G5884" s="762" t="s">
        <v>130</v>
      </c>
      <c r="H5884" s="763">
        <v>0</v>
      </c>
      <c r="I5884" s="764">
        <v>1</v>
      </c>
      <c r="J5884" s="765">
        <v>1</v>
      </c>
      <c r="K5884" s="766"/>
      <c r="AK5884" s="199"/>
      <c r="AM5884" s="11"/>
      <c r="AN5884" s="15"/>
      <c r="AO5884" s="11"/>
      <c r="AP5884" s="11"/>
    </row>
    <row r="5885" spans="3:42" outlineLevel="2" x14ac:dyDescent="0.2">
      <c r="C5885" s="119" t="s">
        <v>152</v>
      </c>
      <c r="D5885" s="119" t="s">
        <v>152</v>
      </c>
      <c r="F5885" s="767" t="s">
        <v>128</v>
      </c>
      <c r="G5885" s="611" t="s">
        <v>130</v>
      </c>
      <c r="H5885" s="768">
        <v>0</v>
      </c>
      <c r="I5885" s="769">
        <v>1</v>
      </c>
      <c r="J5885" s="770">
        <v>1</v>
      </c>
      <c r="K5885" s="771"/>
      <c r="AK5885" s="199"/>
      <c r="AM5885" s="11"/>
      <c r="AN5885" s="15"/>
      <c r="AO5885" s="11"/>
      <c r="AP5885" s="11"/>
    </row>
    <row r="5886" spans="3:42" outlineLevel="2" x14ac:dyDescent="0.2">
      <c r="C5886" s="119" t="s">
        <v>152</v>
      </c>
      <c r="D5886" s="119" t="s">
        <v>152</v>
      </c>
      <c r="F5886" s="767" t="s">
        <v>600</v>
      </c>
      <c r="G5886" s="611" t="s">
        <v>583</v>
      </c>
      <c r="H5886" s="772">
        <v>0</v>
      </c>
      <c r="I5886" s="773">
        <v>0</v>
      </c>
      <c r="J5886" s="774">
        <v>0</v>
      </c>
      <c r="K5886" s="775">
        <v>0</v>
      </c>
      <c r="AK5886" s="199"/>
      <c r="AM5886" s="11"/>
      <c r="AN5886" s="15"/>
      <c r="AO5886" s="11"/>
      <c r="AP5886" s="11"/>
    </row>
    <row r="5887" spans="3:42" outlineLevel="2" x14ac:dyDescent="0.2">
      <c r="C5887" s="119" t="s">
        <v>152</v>
      </c>
      <c r="D5887" s="119" t="s">
        <v>152</v>
      </c>
      <c r="F5887" s="767" t="s">
        <v>64</v>
      </c>
      <c r="G5887" s="611" t="s">
        <v>583</v>
      </c>
      <c r="H5887" s="776">
        <v>0</v>
      </c>
      <c r="I5887" s="773">
        <v>0</v>
      </c>
      <c r="J5887" s="774">
        <v>0</v>
      </c>
      <c r="K5887" s="771"/>
      <c r="AK5887" s="199"/>
      <c r="AM5887" s="11"/>
      <c r="AN5887" s="15"/>
      <c r="AO5887" s="11"/>
      <c r="AP5887" s="11"/>
    </row>
    <row r="5888" spans="3:42" outlineLevel="2" x14ac:dyDescent="0.2">
      <c r="C5888" s="119" t="s">
        <v>152</v>
      </c>
      <c r="D5888" s="119" t="s">
        <v>152</v>
      </c>
      <c r="F5888" s="767" t="s">
        <v>601</v>
      </c>
      <c r="G5888" s="611" t="s">
        <v>583</v>
      </c>
      <c r="H5888" s="776">
        <v>0</v>
      </c>
      <c r="I5888" s="773">
        <v>0</v>
      </c>
      <c r="J5888" s="774">
        <v>0</v>
      </c>
      <c r="K5888" s="771"/>
      <c r="AK5888" s="199"/>
      <c r="AM5888" s="11"/>
      <c r="AN5888" s="15"/>
      <c r="AO5888" s="11"/>
      <c r="AP5888" s="11"/>
    </row>
    <row r="5889" spans="3:42" outlineLevel="2" x14ac:dyDescent="0.2">
      <c r="C5889" s="119" t="s">
        <v>152</v>
      </c>
      <c r="D5889" s="119" t="s">
        <v>152</v>
      </c>
      <c r="F5889" s="767" t="s">
        <v>602</v>
      </c>
      <c r="G5889" s="611" t="s">
        <v>130</v>
      </c>
      <c r="H5889" s="778">
        <v>0</v>
      </c>
      <c r="I5889" s="769">
        <v>0</v>
      </c>
      <c r="J5889" s="769">
        <v>0</v>
      </c>
      <c r="K5889" s="771"/>
      <c r="AK5889" s="199"/>
      <c r="AM5889" s="11"/>
      <c r="AN5889" s="15"/>
      <c r="AO5889" s="11"/>
      <c r="AP5889" s="11"/>
    </row>
    <row r="5890" spans="3:42" outlineLevel="2" x14ac:dyDescent="0.2">
      <c r="C5890" s="119" t="s">
        <v>152</v>
      </c>
      <c r="D5890" s="119" t="s">
        <v>152</v>
      </c>
      <c r="F5890" s="767" t="s">
        <v>603</v>
      </c>
      <c r="G5890" s="611" t="s">
        <v>583</v>
      </c>
      <c r="H5890" s="776">
        <v>0</v>
      </c>
      <c r="I5890" s="773">
        <v>0</v>
      </c>
      <c r="J5890" s="774">
        <v>0</v>
      </c>
      <c r="K5890" s="771"/>
      <c r="AK5890" s="199"/>
      <c r="AM5890" s="11"/>
      <c r="AN5890" s="15"/>
      <c r="AO5890" s="11"/>
      <c r="AP5890" s="11"/>
    </row>
    <row r="5891" spans="3:42" outlineLevel="2" x14ac:dyDescent="0.2">
      <c r="C5891" s="119" t="s">
        <v>152</v>
      </c>
      <c r="D5891" s="119" t="s">
        <v>152</v>
      </c>
      <c r="F5891" s="767" t="s">
        <v>604</v>
      </c>
      <c r="G5891" s="611"/>
      <c r="H5891" s="773">
        <v>0</v>
      </c>
      <c r="I5891" s="773">
        <v>0</v>
      </c>
      <c r="J5891" s="773">
        <v>0</v>
      </c>
      <c r="K5891" s="771"/>
      <c r="AK5891" s="199"/>
      <c r="AM5891" s="11"/>
      <c r="AN5891" s="15"/>
      <c r="AO5891" s="11"/>
      <c r="AP5891" s="11"/>
    </row>
    <row r="5892" spans="3:42" outlineLevel="2" x14ac:dyDescent="0.2">
      <c r="C5892" s="119" t="s">
        <v>152</v>
      </c>
      <c r="D5892" s="119" t="s">
        <v>152</v>
      </c>
      <c r="F5892" s="767" t="s">
        <v>605</v>
      </c>
      <c r="G5892" s="611"/>
      <c r="H5892" s="779"/>
      <c r="I5892" s="780"/>
      <c r="J5892" s="781"/>
      <c r="K5892" s="782">
        <v>0</v>
      </c>
      <c r="AK5892" s="199"/>
      <c r="AM5892" s="11"/>
      <c r="AN5892" s="15"/>
      <c r="AO5892" s="11"/>
      <c r="AP5892" s="11"/>
    </row>
    <row r="5893" spans="3:42" outlineLevel="2" x14ac:dyDescent="0.2">
      <c r="C5893" s="119" t="s">
        <v>152</v>
      </c>
      <c r="D5893" s="119" t="s">
        <v>152</v>
      </c>
      <c r="F5893" s="783" t="s">
        <v>606</v>
      </c>
      <c r="G5893" s="619" t="s">
        <v>130</v>
      </c>
      <c r="H5893" s="784" t="e">
        <v>#N/A</v>
      </c>
      <c r="I5893" s="785" t="e">
        <v>#N/A</v>
      </c>
      <c r="J5893" s="786" t="e">
        <v>#N/A</v>
      </c>
      <c r="K5893" s="787"/>
      <c r="AK5893" s="199"/>
      <c r="AM5893" s="11"/>
      <c r="AN5893" s="15"/>
      <c r="AO5893" s="11"/>
      <c r="AP5893" s="11"/>
    </row>
    <row r="5894" spans="3:42" outlineLevel="2" x14ac:dyDescent="0.2">
      <c r="C5894" s="119" t="s">
        <v>152</v>
      </c>
      <c r="D5894" s="119" t="s">
        <v>152</v>
      </c>
      <c r="H5894"/>
      <c r="I5894"/>
      <c r="K5894"/>
      <c r="AK5894" s="199"/>
      <c r="AM5894" s="11"/>
      <c r="AN5894" s="15"/>
      <c r="AO5894" s="11"/>
      <c r="AP5894" s="11"/>
    </row>
    <row r="5895" spans="3:42" outlineLevel="1" x14ac:dyDescent="0.2">
      <c r="C5895" s="119" t="s">
        <v>152</v>
      </c>
      <c r="D5895" s="119" t="s">
        <v>152</v>
      </c>
      <c r="F5895" s="121" t="s">
        <v>607</v>
      </c>
      <c r="G5895" s="756"/>
      <c r="H5895" s="757"/>
      <c r="I5895" s="788"/>
      <c r="J5895" s="756"/>
      <c r="K5895" s="758"/>
      <c r="L5895" s="759"/>
      <c r="M5895" s="759"/>
      <c r="N5895" s="759"/>
      <c r="O5895" s="759"/>
      <c r="P5895" s="759"/>
      <c r="Q5895" s="758"/>
      <c r="R5895" s="760"/>
      <c r="S5895" s="760"/>
      <c r="T5895" s="760"/>
      <c r="U5895" s="760"/>
      <c r="V5895" s="760"/>
      <c r="W5895" s="760"/>
      <c r="X5895" s="760"/>
      <c r="Y5895" s="760"/>
      <c r="Z5895" s="760"/>
      <c r="AA5895" s="760"/>
      <c r="AB5895" s="760"/>
      <c r="AC5895" s="760"/>
      <c r="AD5895" s="760"/>
      <c r="AE5895" s="760"/>
      <c r="AF5895" s="760"/>
      <c r="AG5895" s="760"/>
      <c r="AH5895" s="759"/>
      <c r="AI5895" s="759"/>
      <c r="AK5895" s="199"/>
      <c r="AM5895" s="11"/>
      <c r="AN5895" s="15"/>
      <c r="AO5895" s="11"/>
      <c r="AP5895" s="11"/>
    </row>
    <row r="5896" spans="3:42" outlineLevel="2" x14ac:dyDescent="0.2">
      <c r="C5896" s="119" t="s">
        <v>152</v>
      </c>
      <c r="D5896" s="119" t="s">
        <v>152</v>
      </c>
      <c r="F5896" s="789" t="s">
        <v>608</v>
      </c>
      <c r="G5896" s="790"/>
      <c r="H5896" s="791" t="s">
        <v>609</v>
      </c>
      <c r="I5896" s="791"/>
      <c r="J5896" s="790"/>
      <c r="K5896" s="792"/>
      <c r="L5896" s="789"/>
      <c r="M5896" s="789"/>
      <c r="N5896" s="789"/>
      <c r="O5896" s="789"/>
      <c r="P5896" s="789"/>
      <c r="Q5896" s="792"/>
      <c r="R5896" s="793"/>
      <c r="S5896" s="793"/>
      <c r="T5896" s="793"/>
      <c r="U5896" s="793"/>
      <c r="V5896" s="793"/>
      <c r="W5896" s="793"/>
      <c r="X5896" s="793"/>
      <c r="Y5896" s="793"/>
      <c r="Z5896" s="793"/>
      <c r="AA5896" s="793"/>
      <c r="AB5896" s="793"/>
      <c r="AC5896" s="793"/>
      <c r="AD5896" s="793"/>
      <c r="AE5896" s="793"/>
      <c r="AF5896" s="793"/>
      <c r="AG5896" s="793"/>
      <c r="AH5896" s="789"/>
      <c r="AI5896" s="789"/>
      <c r="AK5896" s="199"/>
      <c r="AM5896" s="11"/>
      <c r="AN5896" s="15"/>
      <c r="AO5896" s="11"/>
      <c r="AP5896" s="11"/>
    </row>
    <row r="5897" spans="3:42" ht="14.25" customHeight="1" outlineLevel="2" x14ac:dyDescent="0.2">
      <c r="C5897" s="119" t="s">
        <v>152</v>
      </c>
      <c r="D5897" s="119" t="s">
        <v>152</v>
      </c>
      <c r="F5897" s="794" t="s">
        <v>610</v>
      </c>
      <c r="H5897" s="795"/>
      <c r="AK5897" s="199"/>
      <c r="AM5897" s="11"/>
      <c r="AN5897" s="15"/>
      <c r="AO5897" s="11"/>
      <c r="AP5897" s="11"/>
    </row>
    <row r="5898" spans="3:42" outlineLevel="2" x14ac:dyDescent="0.2">
      <c r="C5898" s="119" t="s">
        <v>152</v>
      </c>
      <c r="D5898" s="119" t="s">
        <v>152</v>
      </c>
      <c r="F5898" s="761" t="s">
        <v>62</v>
      </c>
      <c r="G5898" s="75"/>
      <c r="H5898" s="796" t="s">
        <v>10</v>
      </c>
      <c r="I5898" s="796" t="s">
        <v>611</v>
      </c>
      <c r="J5898" s="75"/>
      <c r="K5898" s="741"/>
      <c r="L5898" s="75"/>
      <c r="M5898" s="75"/>
      <c r="N5898" s="75"/>
      <c r="O5898" s="75"/>
      <c r="P5898" s="75"/>
      <c r="Q5898" s="128" t="s">
        <v>110</v>
      </c>
      <c r="R5898" s="299">
        <v>0</v>
      </c>
      <c r="S5898" s="300">
        <v>0</v>
      </c>
      <c r="T5898" s="300">
        <v>0</v>
      </c>
      <c r="U5898" s="300">
        <v>0</v>
      </c>
      <c r="V5898" s="300">
        <v>0</v>
      </c>
      <c r="W5898" s="301">
        <v>0</v>
      </c>
      <c r="X5898" s="300">
        <v>0</v>
      </c>
      <c r="Y5898" s="300">
        <v>0</v>
      </c>
      <c r="Z5898" s="300">
        <v>0</v>
      </c>
      <c r="AA5898" s="300">
        <v>0</v>
      </c>
      <c r="AB5898" s="302">
        <v>0</v>
      </c>
      <c r="AC5898" s="302">
        <v>0</v>
      </c>
      <c r="AD5898" s="302">
        <v>0</v>
      </c>
      <c r="AE5898" s="302">
        <v>0</v>
      </c>
      <c r="AF5898" s="302">
        <v>0</v>
      </c>
      <c r="AG5898" s="302">
        <v>0</v>
      </c>
      <c r="AH5898" s="348">
        <v>0</v>
      </c>
      <c r="AI5898" s="348">
        <v>0</v>
      </c>
      <c r="AK5898" s="199"/>
      <c r="AM5898" s="11"/>
      <c r="AN5898" s="15"/>
      <c r="AO5898" s="11"/>
      <c r="AP5898" s="11"/>
    </row>
    <row r="5899" spans="3:42" outlineLevel="2" x14ac:dyDescent="0.2">
      <c r="C5899" s="119" t="s">
        <v>152</v>
      </c>
      <c r="D5899" s="119" t="s">
        <v>152</v>
      </c>
      <c r="F5899" s="767" t="s">
        <v>188</v>
      </c>
      <c r="H5899" s="797" t="s">
        <v>10</v>
      </c>
      <c r="I5899" s="797" t="s">
        <v>612</v>
      </c>
      <c r="K5899" s="164"/>
      <c r="Q5899" s="135" t="s">
        <v>110</v>
      </c>
      <c r="R5899" s="314">
        <v>0</v>
      </c>
      <c r="S5899" s="315">
        <v>0</v>
      </c>
      <c r="T5899" s="315">
        <v>0</v>
      </c>
      <c r="U5899" s="315">
        <v>0</v>
      </c>
      <c r="V5899" s="315">
        <v>0</v>
      </c>
      <c r="W5899" s="316">
        <v>0</v>
      </c>
      <c r="X5899" s="315">
        <v>0</v>
      </c>
      <c r="Y5899" s="315">
        <v>0</v>
      </c>
      <c r="Z5899" s="315">
        <v>0</v>
      </c>
      <c r="AA5899" s="315">
        <v>0</v>
      </c>
      <c r="AB5899" s="5">
        <v>0</v>
      </c>
      <c r="AC5899" s="5">
        <v>0</v>
      </c>
      <c r="AD5899" s="5">
        <v>0</v>
      </c>
      <c r="AE5899" s="5">
        <v>0</v>
      </c>
      <c r="AF5899" s="5">
        <v>0</v>
      </c>
      <c r="AG5899" s="5">
        <v>0</v>
      </c>
      <c r="AH5899" s="350">
        <v>0</v>
      </c>
      <c r="AI5899" s="350">
        <v>0</v>
      </c>
      <c r="AK5899" s="199"/>
      <c r="AM5899" s="11"/>
      <c r="AN5899" s="15"/>
      <c r="AO5899" s="11"/>
      <c r="AP5899" s="11"/>
    </row>
    <row r="5900" spans="3:42" outlineLevel="2" x14ac:dyDescent="0.2">
      <c r="C5900" s="119" t="s">
        <v>152</v>
      </c>
      <c r="D5900" s="119" t="s">
        <v>152</v>
      </c>
      <c r="F5900" s="767" t="s">
        <v>613</v>
      </c>
      <c r="H5900" s="797" t="s">
        <v>10</v>
      </c>
      <c r="I5900" s="234" t="s">
        <v>614</v>
      </c>
      <c r="K5900" s="164"/>
      <c r="Q5900" s="135" t="s">
        <v>110</v>
      </c>
      <c r="R5900" s="314">
        <v>0</v>
      </c>
      <c r="S5900" s="315">
        <v>0</v>
      </c>
      <c r="T5900" s="315">
        <v>0</v>
      </c>
      <c r="U5900" s="315">
        <v>0</v>
      </c>
      <c r="V5900" s="315">
        <v>0</v>
      </c>
      <c r="W5900" s="316">
        <v>0</v>
      </c>
      <c r="X5900" s="315">
        <v>0</v>
      </c>
      <c r="Y5900" s="315">
        <v>0</v>
      </c>
      <c r="Z5900" s="315">
        <v>0</v>
      </c>
      <c r="AA5900" s="315">
        <v>0</v>
      </c>
      <c r="AB5900" s="5">
        <v>0</v>
      </c>
      <c r="AC5900" s="5">
        <v>0</v>
      </c>
      <c r="AD5900" s="5">
        <v>0</v>
      </c>
      <c r="AE5900" s="5">
        <v>0</v>
      </c>
      <c r="AF5900" s="5">
        <v>0</v>
      </c>
      <c r="AG5900" s="5">
        <v>0</v>
      </c>
      <c r="AH5900" s="350">
        <v>0</v>
      </c>
      <c r="AI5900" s="350">
        <v>0</v>
      </c>
      <c r="AK5900" s="199"/>
      <c r="AM5900" s="11"/>
      <c r="AN5900" s="15"/>
      <c r="AO5900" s="11"/>
      <c r="AP5900" s="11"/>
    </row>
    <row r="5901" spans="3:42" outlineLevel="2" x14ac:dyDescent="0.2">
      <c r="C5901" s="119" t="s">
        <v>152</v>
      </c>
      <c r="D5901" s="119" t="s">
        <v>152</v>
      </c>
      <c r="F5901" s="783" t="s">
        <v>57</v>
      </c>
      <c r="G5901" s="83"/>
      <c r="H5901" s="798" t="s">
        <v>10</v>
      </c>
      <c r="I5901" s="799"/>
      <c r="J5901" s="83"/>
      <c r="K5901" s="736"/>
      <c r="L5901" s="83"/>
      <c r="M5901" s="83"/>
      <c r="N5901" s="83"/>
      <c r="O5901" s="83"/>
      <c r="P5901" s="83"/>
      <c r="Q5901" s="143" t="s">
        <v>110</v>
      </c>
      <c r="R5901" s="304">
        <v>0</v>
      </c>
      <c r="S5901" s="305">
        <v>0</v>
      </c>
      <c r="T5901" s="305">
        <v>0</v>
      </c>
      <c r="U5901" s="305">
        <v>0</v>
      </c>
      <c r="V5901" s="305">
        <v>0</v>
      </c>
      <c r="W5901" s="306">
        <v>0</v>
      </c>
      <c r="X5901" s="305">
        <v>0</v>
      </c>
      <c r="Y5901" s="305">
        <v>0</v>
      </c>
      <c r="Z5901" s="305">
        <v>0</v>
      </c>
      <c r="AA5901" s="305">
        <v>0</v>
      </c>
      <c r="AB5901" s="307">
        <v>0</v>
      </c>
      <c r="AC5901" s="307">
        <v>0</v>
      </c>
      <c r="AD5901" s="307">
        <v>0</v>
      </c>
      <c r="AE5901" s="307">
        <v>0</v>
      </c>
      <c r="AF5901" s="307">
        <v>0</v>
      </c>
      <c r="AG5901" s="307">
        <v>0</v>
      </c>
      <c r="AH5901" s="362">
        <v>0</v>
      </c>
      <c r="AI5901" s="362">
        <v>0</v>
      </c>
      <c r="AK5901" s="199"/>
      <c r="AM5901" s="11"/>
      <c r="AN5901" s="15"/>
      <c r="AO5901" s="11"/>
      <c r="AP5901" s="11"/>
    </row>
    <row r="5902" spans="3:42" outlineLevel="2" x14ac:dyDescent="0.2">
      <c r="C5902" s="119" t="s">
        <v>152</v>
      </c>
      <c r="D5902" s="119" t="s">
        <v>152</v>
      </c>
      <c r="F5902" s="12"/>
      <c r="H5902" s="234"/>
      <c r="K5902" s="164"/>
      <c r="Q5902" s="16"/>
      <c r="R5902" s="800">
        <v>0</v>
      </c>
      <c r="S5902" s="800">
        <v>0</v>
      </c>
      <c r="T5902" s="800">
        <v>0</v>
      </c>
      <c r="U5902" s="800">
        <v>0</v>
      </c>
      <c r="V5902" s="800">
        <v>0</v>
      </c>
      <c r="W5902" s="800">
        <v>0</v>
      </c>
      <c r="X5902" s="800">
        <v>0</v>
      </c>
      <c r="Y5902" s="800">
        <v>0</v>
      </c>
      <c r="Z5902" s="800">
        <v>0</v>
      </c>
      <c r="AA5902" s="800">
        <v>0</v>
      </c>
      <c r="AB5902" s="800">
        <v>0</v>
      </c>
      <c r="AC5902" s="800">
        <v>0</v>
      </c>
      <c r="AD5902" s="800">
        <v>0</v>
      </c>
      <c r="AE5902" s="800">
        <v>0</v>
      </c>
      <c r="AF5902" s="800">
        <v>0</v>
      </c>
      <c r="AG5902" s="800">
        <v>0</v>
      </c>
      <c r="AH5902" s="800">
        <v>0</v>
      </c>
      <c r="AI5902" s="800">
        <v>0</v>
      </c>
      <c r="AK5902" s="199"/>
      <c r="AM5902" s="11"/>
      <c r="AN5902" s="15"/>
      <c r="AO5902" s="11"/>
      <c r="AP5902" s="11"/>
    </row>
    <row r="5903" spans="3:42" ht="14.25" customHeight="1" outlineLevel="2" x14ac:dyDescent="0.2">
      <c r="C5903" s="119" t="s">
        <v>152</v>
      </c>
      <c r="D5903" s="119" t="s">
        <v>152</v>
      </c>
      <c r="F5903" s="794" t="s">
        <v>615</v>
      </c>
      <c r="AK5903" s="199"/>
      <c r="AM5903" s="11"/>
      <c r="AN5903" s="15"/>
      <c r="AO5903" s="11"/>
      <c r="AP5903" s="11"/>
    </row>
    <row r="5904" spans="3:42" outlineLevel="2" x14ac:dyDescent="0.2">
      <c r="C5904" s="119" t="s">
        <v>152</v>
      </c>
      <c r="D5904" s="119" t="s">
        <v>152</v>
      </c>
      <c r="F5904" s="761" t="s">
        <v>48</v>
      </c>
      <c r="G5904" s="75"/>
      <c r="H5904" s="796" t="s">
        <v>10</v>
      </c>
      <c r="I5904" s="801"/>
      <c r="J5904" s="75"/>
      <c r="K5904" s="741"/>
      <c r="L5904" s="75"/>
      <c r="M5904" s="75"/>
      <c r="N5904" s="75"/>
      <c r="O5904" s="75"/>
      <c r="P5904" s="75"/>
      <c r="Q5904" s="128" t="s">
        <v>110</v>
      </c>
      <c r="R5904" s="299">
        <v>0</v>
      </c>
      <c r="S5904" s="300">
        <v>0</v>
      </c>
      <c r="T5904" s="300">
        <v>0</v>
      </c>
      <c r="U5904" s="300">
        <v>0</v>
      </c>
      <c r="V5904" s="300">
        <v>0</v>
      </c>
      <c r="W5904" s="301">
        <v>0</v>
      </c>
      <c r="X5904" s="300">
        <v>0</v>
      </c>
      <c r="Y5904" s="300">
        <v>0</v>
      </c>
      <c r="Z5904" s="300">
        <v>0</v>
      </c>
      <c r="AA5904" s="300">
        <v>0</v>
      </c>
      <c r="AB5904" s="302">
        <v>0</v>
      </c>
      <c r="AC5904" s="302">
        <v>0</v>
      </c>
      <c r="AD5904" s="302">
        <v>0</v>
      </c>
      <c r="AE5904" s="302">
        <v>0</v>
      </c>
      <c r="AF5904" s="302">
        <v>0</v>
      </c>
      <c r="AG5904" s="302">
        <v>0</v>
      </c>
      <c r="AH5904" s="348">
        <v>0</v>
      </c>
      <c r="AI5904" s="348">
        <v>0</v>
      </c>
      <c r="AK5904" s="199"/>
      <c r="AM5904" s="11"/>
      <c r="AN5904" s="15"/>
      <c r="AO5904" s="11"/>
      <c r="AP5904" s="11"/>
    </row>
    <row r="5905" spans="3:42" outlineLevel="2" x14ac:dyDescent="0.2">
      <c r="C5905" s="119" t="s">
        <v>152</v>
      </c>
      <c r="D5905" s="119" t="s">
        <v>152</v>
      </c>
      <c r="F5905" s="767" t="s">
        <v>55</v>
      </c>
      <c r="H5905" s="797" t="s">
        <v>10</v>
      </c>
      <c r="K5905" s="164"/>
      <c r="Q5905" s="135" t="s">
        <v>110</v>
      </c>
      <c r="R5905" s="314">
        <v>0</v>
      </c>
      <c r="S5905" s="315">
        <v>0</v>
      </c>
      <c r="T5905" s="315">
        <v>0</v>
      </c>
      <c r="U5905" s="315">
        <v>0</v>
      </c>
      <c r="V5905" s="315">
        <v>0</v>
      </c>
      <c r="W5905" s="316">
        <v>0</v>
      </c>
      <c r="X5905" s="315">
        <v>0</v>
      </c>
      <c r="Y5905" s="315">
        <v>0</v>
      </c>
      <c r="Z5905" s="315">
        <v>0</v>
      </c>
      <c r="AA5905" s="315">
        <v>0</v>
      </c>
      <c r="AB5905" s="5">
        <v>0</v>
      </c>
      <c r="AC5905" s="5">
        <v>0</v>
      </c>
      <c r="AD5905" s="5">
        <v>0</v>
      </c>
      <c r="AE5905" s="5">
        <v>0</v>
      </c>
      <c r="AF5905" s="5">
        <v>0</v>
      </c>
      <c r="AG5905" s="5">
        <v>0</v>
      </c>
      <c r="AH5905" s="350">
        <v>0</v>
      </c>
      <c r="AI5905" s="350">
        <v>0</v>
      </c>
      <c r="AK5905" s="199"/>
      <c r="AM5905" s="11"/>
      <c r="AN5905" s="15"/>
      <c r="AO5905" s="11"/>
      <c r="AP5905" s="11"/>
    </row>
    <row r="5906" spans="3:42" outlineLevel="2" x14ac:dyDescent="0.2">
      <c r="C5906" s="119" t="s">
        <v>152</v>
      </c>
      <c r="D5906" s="119" t="s">
        <v>152</v>
      </c>
      <c r="F5906" s="783" t="s">
        <v>57</v>
      </c>
      <c r="G5906" s="83"/>
      <c r="H5906" s="798" t="s">
        <v>10</v>
      </c>
      <c r="I5906" s="799"/>
      <c r="J5906" s="83"/>
      <c r="K5906" s="736"/>
      <c r="L5906" s="83"/>
      <c r="M5906" s="83"/>
      <c r="N5906" s="83"/>
      <c r="O5906" s="83"/>
      <c r="P5906" s="83"/>
      <c r="Q5906" s="143" t="s">
        <v>110</v>
      </c>
      <c r="R5906" s="304">
        <v>0</v>
      </c>
      <c r="S5906" s="305">
        <v>0</v>
      </c>
      <c r="T5906" s="305">
        <v>0</v>
      </c>
      <c r="U5906" s="305">
        <v>0</v>
      </c>
      <c r="V5906" s="305">
        <v>0</v>
      </c>
      <c r="W5906" s="306">
        <v>0</v>
      </c>
      <c r="X5906" s="305">
        <v>0</v>
      </c>
      <c r="Y5906" s="305">
        <v>0</v>
      </c>
      <c r="Z5906" s="305">
        <v>0</v>
      </c>
      <c r="AA5906" s="305">
        <v>0</v>
      </c>
      <c r="AB5906" s="307">
        <v>0</v>
      </c>
      <c r="AC5906" s="307">
        <v>0</v>
      </c>
      <c r="AD5906" s="307">
        <v>0</v>
      </c>
      <c r="AE5906" s="307">
        <v>0</v>
      </c>
      <c r="AF5906" s="307">
        <v>0</v>
      </c>
      <c r="AG5906" s="307">
        <v>0</v>
      </c>
      <c r="AH5906" s="362">
        <v>0</v>
      </c>
      <c r="AI5906" s="362">
        <v>0</v>
      </c>
      <c r="AK5906" s="199"/>
      <c r="AM5906" s="11"/>
      <c r="AN5906" s="15"/>
      <c r="AO5906" s="11"/>
      <c r="AP5906" s="11"/>
    </row>
    <row r="5907" spans="3:42" outlineLevel="2" x14ac:dyDescent="0.2">
      <c r="C5907" s="119" t="s">
        <v>152</v>
      </c>
      <c r="D5907" s="119" t="s">
        <v>152</v>
      </c>
      <c r="F5907" s="12"/>
      <c r="H5907" s="164"/>
      <c r="K5907" s="164"/>
      <c r="Q5907" s="16"/>
      <c r="R5907" s="800">
        <v>0</v>
      </c>
      <c r="S5907" s="800">
        <v>0</v>
      </c>
      <c r="T5907" s="800">
        <v>0</v>
      </c>
      <c r="U5907" s="800">
        <v>0</v>
      </c>
      <c r="V5907" s="800">
        <v>0</v>
      </c>
      <c r="W5907" s="800">
        <v>0</v>
      </c>
      <c r="X5907" s="800">
        <v>0</v>
      </c>
      <c r="Y5907" s="800">
        <v>0</v>
      </c>
      <c r="Z5907" s="800">
        <v>0</v>
      </c>
      <c r="AA5907" s="800">
        <v>0</v>
      </c>
      <c r="AB5907" s="800">
        <v>0</v>
      </c>
      <c r="AC5907" s="800">
        <v>0</v>
      </c>
      <c r="AD5907" s="800">
        <v>0</v>
      </c>
      <c r="AE5907" s="800">
        <v>0</v>
      </c>
      <c r="AF5907" s="800">
        <v>0</v>
      </c>
      <c r="AG5907" s="800">
        <v>0</v>
      </c>
      <c r="AH5907" s="800">
        <v>0</v>
      </c>
      <c r="AI5907" s="800">
        <v>0</v>
      </c>
      <c r="AK5907" s="199"/>
      <c r="AM5907" s="11"/>
      <c r="AN5907" s="15"/>
      <c r="AO5907" s="11"/>
      <c r="AP5907" s="11"/>
    </row>
    <row r="5908" spans="3:42" ht="15" customHeight="1" outlineLevel="2" x14ac:dyDescent="0.2">
      <c r="C5908" s="119" t="s">
        <v>152</v>
      </c>
      <c r="D5908" s="119" t="s">
        <v>152</v>
      </c>
      <c r="F5908" s="794" t="s">
        <v>69</v>
      </c>
      <c r="AK5908" s="199"/>
      <c r="AM5908" s="11"/>
      <c r="AN5908" s="15"/>
      <c r="AO5908" s="11"/>
      <c r="AP5908" s="11"/>
    </row>
    <row r="5909" spans="3:42" outlineLevel="2" x14ac:dyDescent="0.2">
      <c r="C5909" s="119" t="s">
        <v>152</v>
      </c>
      <c r="D5909" s="119" t="s">
        <v>152</v>
      </c>
      <c r="F5909" s="761" t="s">
        <v>9</v>
      </c>
      <c r="G5909" s="75"/>
      <c r="H5909" s="796" t="s">
        <v>10</v>
      </c>
      <c r="I5909" s="801"/>
      <c r="J5909" s="75"/>
      <c r="K5909" s="741"/>
      <c r="L5909" s="75"/>
      <c r="M5909" s="75"/>
      <c r="N5909" s="75"/>
      <c r="O5909" s="75"/>
      <c r="P5909" s="75"/>
      <c r="Q5909" s="128" t="s">
        <v>110</v>
      </c>
      <c r="R5909" s="299">
        <v>0</v>
      </c>
      <c r="S5909" s="300">
        <v>0</v>
      </c>
      <c r="T5909" s="300">
        <v>0</v>
      </c>
      <c r="U5909" s="300">
        <v>0</v>
      </c>
      <c r="V5909" s="300">
        <v>0</v>
      </c>
      <c r="W5909" s="301">
        <v>0</v>
      </c>
      <c r="X5909" s="300">
        <v>0</v>
      </c>
      <c r="Y5909" s="300">
        <v>0</v>
      </c>
      <c r="Z5909" s="300">
        <v>0</v>
      </c>
      <c r="AA5909" s="300">
        <v>0</v>
      </c>
      <c r="AB5909" s="302">
        <v>0</v>
      </c>
      <c r="AC5909" s="302">
        <v>0</v>
      </c>
      <c r="AD5909" s="302">
        <v>0</v>
      </c>
      <c r="AE5909" s="302">
        <v>0</v>
      </c>
      <c r="AF5909" s="302">
        <v>0</v>
      </c>
      <c r="AG5909" s="302">
        <v>0</v>
      </c>
      <c r="AH5909" s="348">
        <v>0</v>
      </c>
      <c r="AI5909" s="348">
        <v>0</v>
      </c>
      <c r="AK5909" s="199"/>
      <c r="AM5909" s="11"/>
      <c r="AN5909" s="15"/>
      <c r="AO5909" s="11"/>
      <c r="AP5909" s="11"/>
    </row>
    <row r="5910" spans="3:42" outlineLevel="2" x14ac:dyDescent="0.2">
      <c r="C5910" s="119" t="s">
        <v>152</v>
      </c>
      <c r="D5910" s="119" t="s">
        <v>152</v>
      </c>
      <c r="F5910" s="767" t="s">
        <v>14</v>
      </c>
      <c r="H5910" s="797" t="s">
        <v>10</v>
      </c>
      <c r="K5910" s="164"/>
      <c r="Q5910" s="135" t="s">
        <v>110</v>
      </c>
      <c r="R5910" s="314">
        <v>0</v>
      </c>
      <c r="S5910" s="315">
        <v>0</v>
      </c>
      <c r="T5910" s="315">
        <v>0</v>
      </c>
      <c r="U5910" s="315">
        <v>0</v>
      </c>
      <c r="V5910" s="315">
        <v>0</v>
      </c>
      <c r="W5910" s="316">
        <v>0</v>
      </c>
      <c r="X5910" s="315">
        <v>0</v>
      </c>
      <c r="Y5910" s="315">
        <v>0</v>
      </c>
      <c r="Z5910" s="315">
        <v>0</v>
      </c>
      <c r="AA5910" s="315">
        <v>0</v>
      </c>
      <c r="AB5910" s="5">
        <v>0</v>
      </c>
      <c r="AC5910" s="5">
        <v>0</v>
      </c>
      <c r="AD5910" s="5">
        <v>0</v>
      </c>
      <c r="AE5910" s="5">
        <v>0</v>
      </c>
      <c r="AF5910" s="5">
        <v>0</v>
      </c>
      <c r="AG5910" s="5">
        <v>0</v>
      </c>
      <c r="AH5910" s="350">
        <v>0</v>
      </c>
      <c r="AI5910" s="350">
        <v>0</v>
      </c>
      <c r="AJ5910" s="289"/>
      <c r="AK5910" s="199"/>
      <c r="AM5910" s="11"/>
      <c r="AN5910" s="15"/>
      <c r="AO5910" s="11"/>
      <c r="AP5910" s="11"/>
    </row>
    <row r="5911" spans="3:42" outlineLevel="2" x14ac:dyDescent="0.2">
      <c r="C5911" s="119" t="s">
        <v>152</v>
      </c>
      <c r="D5911" s="119" t="s">
        <v>152</v>
      </c>
      <c r="F5911" s="783" t="s">
        <v>16</v>
      </c>
      <c r="G5911" s="83"/>
      <c r="H5911" s="798" t="s">
        <v>10</v>
      </c>
      <c r="I5911" s="799"/>
      <c r="J5911" s="83"/>
      <c r="K5911" s="736"/>
      <c r="L5911" s="83"/>
      <c r="M5911" s="83"/>
      <c r="N5911" s="83"/>
      <c r="O5911" s="83"/>
      <c r="P5911" s="83"/>
      <c r="Q5911" s="143" t="s">
        <v>110</v>
      </c>
      <c r="R5911" s="304">
        <v>0</v>
      </c>
      <c r="S5911" s="305">
        <v>0</v>
      </c>
      <c r="T5911" s="305">
        <v>0</v>
      </c>
      <c r="U5911" s="305">
        <v>0</v>
      </c>
      <c r="V5911" s="305">
        <v>0</v>
      </c>
      <c r="W5911" s="306">
        <v>0</v>
      </c>
      <c r="X5911" s="305">
        <v>0</v>
      </c>
      <c r="Y5911" s="305">
        <v>0</v>
      </c>
      <c r="Z5911" s="305">
        <v>0</v>
      </c>
      <c r="AA5911" s="305">
        <v>0</v>
      </c>
      <c r="AB5911" s="307">
        <v>0</v>
      </c>
      <c r="AC5911" s="307">
        <v>0</v>
      </c>
      <c r="AD5911" s="307">
        <v>0</v>
      </c>
      <c r="AE5911" s="307">
        <v>0</v>
      </c>
      <c r="AF5911" s="307">
        <v>0</v>
      </c>
      <c r="AG5911" s="307">
        <v>0</v>
      </c>
      <c r="AH5911" s="362">
        <v>0</v>
      </c>
      <c r="AI5911" s="362">
        <v>0</v>
      </c>
      <c r="AK5911" s="199"/>
      <c r="AM5911" s="11"/>
      <c r="AN5911" s="15"/>
      <c r="AO5911" s="11"/>
      <c r="AP5911" s="11"/>
    </row>
    <row r="5912" spans="3:42" outlineLevel="2" x14ac:dyDescent="0.2">
      <c r="C5912" s="119" t="s">
        <v>152</v>
      </c>
      <c r="D5912" s="119" t="s">
        <v>152</v>
      </c>
      <c r="F5912" s="12"/>
      <c r="H5912" s="797"/>
      <c r="K5912" s="164"/>
      <c r="Q5912" s="16"/>
      <c r="R5912" s="800">
        <v>0</v>
      </c>
      <c r="S5912" s="800">
        <v>0</v>
      </c>
      <c r="T5912" s="800">
        <v>0</v>
      </c>
      <c r="U5912" s="800">
        <v>0</v>
      </c>
      <c r="V5912" s="800">
        <v>0</v>
      </c>
      <c r="W5912" s="800">
        <v>0</v>
      </c>
      <c r="X5912" s="800">
        <v>0</v>
      </c>
      <c r="Y5912" s="800">
        <v>0</v>
      </c>
      <c r="Z5912" s="800">
        <v>0</v>
      </c>
      <c r="AA5912" s="800">
        <v>0</v>
      </c>
      <c r="AB5912" s="800">
        <v>0</v>
      </c>
      <c r="AC5912" s="800">
        <v>0</v>
      </c>
      <c r="AD5912" s="800">
        <v>0</v>
      </c>
      <c r="AE5912" s="800">
        <v>0</v>
      </c>
      <c r="AF5912" s="800">
        <v>0</v>
      </c>
      <c r="AG5912" s="800">
        <v>0</v>
      </c>
      <c r="AH5912" s="800">
        <v>0</v>
      </c>
      <c r="AI5912" s="800">
        <v>0</v>
      </c>
      <c r="AK5912" s="199"/>
      <c r="AM5912" s="11"/>
      <c r="AN5912" s="15"/>
      <c r="AO5912" s="11"/>
      <c r="AP5912" s="11"/>
    </row>
    <row r="5913" spans="3:42" ht="17.25" customHeight="1" outlineLevel="2" x14ac:dyDescent="0.2">
      <c r="C5913" s="119" t="s">
        <v>152</v>
      </c>
      <c r="D5913" s="119" t="s">
        <v>152</v>
      </c>
      <c r="F5913" s="794" t="s">
        <v>616</v>
      </c>
      <c r="AK5913" s="199"/>
      <c r="AM5913" s="11"/>
      <c r="AN5913" s="15"/>
      <c r="AO5913" s="11"/>
      <c r="AP5913" s="11"/>
    </row>
    <row r="5914" spans="3:42" outlineLevel="2" x14ac:dyDescent="0.2">
      <c r="C5914" s="119" t="s">
        <v>152</v>
      </c>
      <c r="D5914" s="119" t="s">
        <v>152</v>
      </c>
      <c r="F5914" s="761" t="s">
        <v>48</v>
      </c>
      <c r="G5914" s="75"/>
      <c r="H5914" s="796" t="s">
        <v>10</v>
      </c>
      <c r="I5914" s="228" t="s">
        <v>617</v>
      </c>
      <c r="J5914" s="75"/>
      <c r="K5914" s="741"/>
      <c r="L5914" s="75"/>
      <c r="M5914" s="75"/>
      <c r="N5914" s="75"/>
      <c r="O5914" s="75"/>
      <c r="P5914" s="75"/>
      <c r="Q5914" s="128" t="s">
        <v>110</v>
      </c>
      <c r="R5914" s="299">
        <v>0</v>
      </c>
      <c r="S5914" s="300">
        <v>0</v>
      </c>
      <c r="T5914" s="300">
        <v>0</v>
      </c>
      <c r="U5914" s="300">
        <v>0</v>
      </c>
      <c r="V5914" s="300">
        <v>0</v>
      </c>
      <c r="W5914" s="301">
        <v>0</v>
      </c>
      <c r="X5914" s="300">
        <v>0</v>
      </c>
      <c r="Y5914" s="300">
        <v>0</v>
      </c>
      <c r="Z5914" s="300">
        <v>0</v>
      </c>
      <c r="AA5914" s="300">
        <v>0</v>
      </c>
      <c r="AB5914" s="302">
        <v>0</v>
      </c>
      <c r="AC5914" s="302">
        <v>0</v>
      </c>
      <c r="AD5914" s="302">
        <v>0</v>
      </c>
      <c r="AE5914" s="302">
        <v>0</v>
      </c>
      <c r="AF5914" s="302">
        <v>0</v>
      </c>
      <c r="AG5914" s="302">
        <v>0</v>
      </c>
      <c r="AH5914" s="348">
        <v>0</v>
      </c>
      <c r="AI5914" s="348">
        <v>0</v>
      </c>
      <c r="AJ5914" s="289"/>
      <c r="AK5914" s="199"/>
      <c r="AM5914" s="11"/>
      <c r="AN5914" s="15"/>
      <c r="AO5914" s="11"/>
      <c r="AP5914" s="11"/>
    </row>
    <row r="5915" spans="3:42" outlineLevel="2" x14ac:dyDescent="0.2">
      <c r="C5915" s="119" t="s">
        <v>152</v>
      </c>
      <c r="D5915" s="119" t="s">
        <v>152</v>
      </c>
      <c r="F5915" s="767" t="s">
        <v>55</v>
      </c>
      <c r="H5915" s="797" t="s">
        <v>10</v>
      </c>
      <c r="I5915" s="234" t="s">
        <v>617</v>
      </c>
      <c r="K5915" s="164"/>
      <c r="Q5915" s="135" t="s">
        <v>110</v>
      </c>
      <c r="R5915" s="314">
        <v>0</v>
      </c>
      <c r="S5915" s="315">
        <v>0</v>
      </c>
      <c r="T5915" s="315">
        <v>0</v>
      </c>
      <c r="U5915" s="315">
        <v>0</v>
      </c>
      <c r="V5915" s="315">
        <v>0</v>
      </c>
      <c r="W5915" s="316">
        <v>0</v>
      </c>
      <c r="X5915" s="315">
        <v>0</v>
      </c>
      <c r="Y5915" s="315">
        <v>0</v>
      </c>
      <c r="Z5915" s="315">
        <v>0</v>
      </c>
      <c r="AA5915" s="315">
        <v>0</v>
      </c>
      <c r="AB5915" s="5">
        <v>0</v>
      </c>
      <c r="AC5915" s="5">
        <v>0</v>
      </c>
      <c r="AD5915" s="5">
        <v>0</v>
      </c>
      <c r="AE5915" s="5">
        <v>0</v>
      </c>
      <c r="AF5915" s="5">
        <v>0</v>
      </c>
      <c r="AG5915" s="5">
        <v>0</v>
      </c>
      <c r="AH5915" s="350">
        <v>0</v>
      </c>
      <c r="AI5915" s="350">
        <v>0</v>
      </c>
      <c r="AK5915" s="199"/>
      <c r="AM5915" s="11"/>
      <c r="AN5915" s="15"/>
      <c r="AO5915" s="11"/>
      <c r="AP5915" s="11"/>
    </row>
    <row r="5916" spans="3:42" outlineLevel="2" x14ac:dyDescent="0.2">
      <c r="C5916" s="119" t="s">
        <v>152</v>
      </c>
      <c r="D5916" s="119" t="s">
        <v>152</v>
      </c>
      <c r="F5916" s="783" t="s">
        <v>57</v>
      </c>
      <c r="G5916" s="83"/>
      <c r="H5916" s="798" t="s">
        <v>10</v>
      </c>
      <c r="I5916" s="240" t="s">
        <v>617</v>
      </c>
      <c r="J5916" s="83"/>
      <c r="K5916" s="736"/>
      <c r="L5916" s="83"/>
      <c r="M5916" s="83"/>
      <c r="N5916" s="83"/>
      <c r="O5916" s="83"/>
      <c r="P5916" s="83"/>
      <c r="Q5916" s="143" t="s">
        <v>110</v>
      </c>
      <c r="R5916" s="304">
        <v>0</v>
      </c>
      <c r="S5916" s="305">
        <v>0</v>
      </c>
      <c r="T5916" s="305">
        <v>0</v>
      </c>
      <c r="U5916" s="305">
        <v>0</v>
      </c>
      <c r="V5916" s="305">
        <v>0</v>
      </c>
      <c r="W5916" s="306">
        <v>0</v>
      </c>
      <c r="X5916" s="305">
        <v>0</v>
      </c>
      <c r="Y5916" s="305">
        <v>0</v>
      </c>
      <c r="Z5916" s="305">
        <v>0</v>
      </c>
      <c r="AA5916" s="305">
        <v>0</v>
      </c>
      <c r="AB5916" s="307">
        <v>0</v>
      </c>
      <c r="AC5916" s="307">
        <v>0</v>
      </c>
      <c r="AD5916" s="307">
        <v>0</v>
      </c>
      <c r="AE5916" s="307">
        <v>0</v>
      </c>
      <c r="AF5916" s="307">
        <v>0</v>
      </c>
      <c r="AG5916" s="307">
        <v>0</v>
      </c>
      <c r="AH5916" s="362">
        <v>0</v>
      </c>
      <c r="AI5916" s="362">
        <v>0</v>
      </c>
      <c r="AK5916" s="199"/>
      <c r="AM5916" s="11"/>
      <c r="AN5916" s="15"/>
      <c r="AO5916" s="11"/>
      <c r="AP5916" s="11"/>
    </row>
    <row r="5917" spans="3:42" outlineLevel="2" x14ac:dyDescent="0.2">
      <c r="C5917" s="119" t="s">
        <v>152</v>
      </c>
      <c r="D5917" s="119" t="s">
        <v>152</v>
      </c>
      <c r="F5917" s="802" t="s">
        <v>618</v>
      </c>
      <c r="R5917" s="800">
        <v>0</v>
      </c>
      <c r="S5917" s="800">
        <v>0</v>
      </c>
      <c r="T5917" s="800">
        <v>0</v>
      </c>
      <c r="U5917" s="800">
        <v>0</v>
      </c>
      <c r="V5917" s="800">
        <v>0</v>
      </c>
      <c r="W5917" s="800">
        <v>0</v>
      </c>
      <c r="X5917" s="800">
        <v>0</v>
      </c>
      <c r="Y5917" s="800">
        <v>0</v>
      </c>
      <c r="Z5917" s="800">
        <v>0</v>
      </c>
      <c r="AA5917" s="800">
        <v>0</v>
      </c>
      <c r="AB5917" s="800">
        <v>0</v>
      </c>
      <c r="AC5917" s="800">
        <v>0</v>
      </c>
      <c r="AD5917" s="800">
        <v>0</v>
      </c>
      <c r="AE5917" s="800">
        <v>0</v>
      </c>
      <c r="AF5917" s="800">
        <v>0</v>
      </c>
      <c r="AG5917" s="800">
        <v>0</v>
      </c>
      <c r="AH5917" s="800">
        <v>0</v>
      </c>
      <c r="AI5917" s="800">
        <v>0</v>
      </c>
      <c r="AK5917" s="199"/>
      <c r="AM5917" s="11"/>
      <c r="AN5917" s="15"/>
      <c r="AO5917" s="11"/>
      <c r="AP5917" s="11"/>
    </row>
    <row r="5918" spans="3:42" outlineLevel="2" x14ac:dyDescent="0.2">
      <c r="C5918" s="119" t="s">
        <v>152</v>
      </c>
      <c r="D5918" s="119" t="s">
        <v>152</v>
      </c>
      <c r="R5918" s="5"/>
      <c r="S5918" s="5"/>
      <c r="T5918" s="5"/>
      <c r="U5918" s="5"/>
      <c r="V5918" s="5"/>
      <c r="W5918" s="5"/>
      <c r="X5918" s="5"/>
      <c r="Y5918" s="5"/>
      <c r="AK5918" s="199"/>
      <c r="AM5918" s="11"/>
      <c r="AN5918" s="15"/>
      <c r="AO5918" s="11"/>
      <c r="AP5918" s="11"/>
    </row>
    <row r="5919" spans="3:42" outlineLevel="2" x14ac:dyDescent="0.2">
      <c r="C5919" s="119" t="s">
        <v>152</v>
      </c>
      <c r="D5919" s="119" t="s">
        <v>152</v>
      </c>
      <c r="F5919" s="789" t="s">
        <v>619</v>
      </c>
      <c r="G5919" s="790"/>
      <c r="H5919" s="803"/>
      <c r="I5919" s="790"/>
      <c r="J5919" s="790"/>
      <c r="K5919" s="792"/>
      <c r="L5919" s="789"/>
      <c r="M5919" s="789"/>
      <c r="N5919" s="789"/>
      <c r="O5919" s="789"/>
      <c r="P5919" s="789"/>
      <c r="Q5919" s="792"/>
      <c r="R5919" s="793"/>
      <c r="S5919" s="793"/>
      <c r="T5919" s="793"/>
      <c r="U5919" s="793"/>
      <c r="V5919" s="793"/>
      <c r="W5919" s="793"/>
      <c r="X5919" s="793"/>
      <c r="Y5919" s="793"/>
      <c r="Z5919" s="793"/>
      <c r="AA5919" s="793"/>
      <c r="AB5919" s="793"/>
      <c r="AC5919" s="793"/>
      <c r="AD5919" s="793"/>
      <c r="AE5919" s="793"/>
      <c r="AF5919" s="793"/>
      <c r="AG5919" s="793"/>
      <c r="AH5919" s="789"/>
      <c r="AI5919" s="789"/>
      <c r="AK5919" s="199"/>
      <c r="AM5919" s="11"/>
      <c r="AN5919" s="15"/>
      <c r="AO5919" s="11"/>
      <c r="AP5919" s="11"/>
    </row>
    <row r="5920" spans="3:42" outlineLevel="2" x14ac:dyDescent="0.2">
      <c r="C5920" s="119" t="s">
        <v>152</v>
      </c>
      <c r="D5920" s="119" t="s">
        <v>152</v>
      </c>
      <c r="F5920" t="s">
        <v>620</v>
      </c>
      <c r="AK5920" s="199"/>
      <c r="AM5920" s="11"/>
      <c r="AN5920" s="15"/>
      <c r="AO5920" s="11"/>
      <c r="AP5920" s="11"/>
    </row>
    <row r="5921" spans="3:42" outlineLevel="2" x14ac:dyDescent="0.2">
      <c r="C5921" s="119" t="s">
        <v>152</v>
      </c>
      <c r="D5921" s="119" t="s">
        <v>152</v>
      </c>
      <c r="F5921" s="761" t="s">
        <v>48</v>
      </c>
      <c r="G5921" s="75"/>
      <c r="H5921" s="796" t="s">
        <v>10</v>
      </c>
      <c r="I5921" s="801"/>
      <c r="J5921" s="75"/>
      <c r="K5921" s="741"/>
      <c r="L5921" s="75"/>
      <c r="M5921" s="75"/>
      <c r="N5921" s="75"/>
      <c r="O5921" s="75"/>
      <c r="P5921" s="75"/>
      <c r="Q5921" s="128" t="s">
        <v>536</v>
      </c>
      <c r="R5921" s="804">
        <v>0</v>
      </c>
      <c r="S5921" s="805">
        <v>0</v>
      </c>
      <c r="T5921" s="805">
        <v>0</v>
      </c>
      <c r="U5921" s="805">
        <v>0</v>
      </c>
      <c r="V5921" s="805">
        <v>0</v>
      </c>
      <c r="W5921" s="806">
        <v>0</v>
      </c>
      <c r="X5921" s="805">
        <v>0</v>
      </c>
      <c r="Y5921" s="805">
        <v>0</v>
      </c>
      <c r="Z5921" s="805">
        <v>0</v>
      </c>
      <c r="AA5921" s="805">
        <v>0</v>
      </c>
      <c r="AB5921" s="805">
        <v>0</v>
      </c>
      <c r="AC5921" s="805">
        <v>0</v>
      </c>
      <c r="AD5921" s="805">
        <v>0</v>
      </c>
      <c r="AE5921" s="805">
        <v>0</v>
      </c>
      <c r="AF5921" s="805">
        <v>0</v>
      </c>
      <c r="AG5921" s="805">
        <v>0</v>
      </c>
      <c r="AH5921" s="808">
        <v>0</v>
      </c>
      <c r="AI5921" s="808">
        <v>0</v>
      </c>
      <c r="AJ5921" s="289"/>
      <c r="AK5921" s="199"/>
      <c r="AM5921" s="11"/>
      <c r="AN5921" s="15"/>
      <c r="AO5921" s="11"/>
      <c r="AP5921" s="11"/>
    </row>
    <row r="5922" spans="3:42" outlineLevel="2" x14ac:dyDescent="0.2">
      <c r="C5922" s="119" t="s">
        <v>152</v>
      </c>
      <c r="D5922" s="119" t="s">
        <v>152</v>
      </c>
      <c r="F5922" s="767" t="s">
        <v>55</v>
      </c>
      <c r="H5922" s="797" t="s">
        <v>10</v>
      </c>
      <c r="K5922" s="164"/>
      <c r="Q5922" s="135" t="s">
        <v>536</v>
      </c>
      <c r="R5922" s="809">
        <v>0</v>
      </c>
      <c r="S5922" s="810">
        <v>0</v>
      </c>
      <c r="T5922" s="810">
        <v>0</v>
      </c>
      <c r="U5922" s="810">
        <v>0</v>
      </c>
      <c r="V5922" s="810">
        <v>0</v>
      </c>
      <c r="W5922" s="811">
        <v>0</v>
      </c>
      <c r="X5922" s="810">
        <v>0</v>
      </c>
      <c r="Y5922" s="810">
        <v>0</v>
      </c>
      <c r="Z5922" s="810">
        <v>0</v>
      </c>
      <c r="AA5922" s="810">
        <v>0</v>
      </c>
      <c r="AB5922" s="810">
        <v>0</v>
      </c>
      <c r="AC5922" s="810">
        <v>0</v>
      </c>
      <c r="AD5922" s="810">
        <v>0</v>
      </c>
      <c r="AE5922" s="810">
        <v>0</v>
      </c>
      <c r="AF5922" s="810">
        <v>0</v>
      </c>
      <c r="AG5922" s="810">
        <v>0</v>
      </c>
      <c r="AH5922" s="812">
        <v>0</v>
      </c>
      <c r="AI5922" s="812">
        <v>0</v>
      </c>
      <c r="AK5922" s="199"/>
      <c r="AM5922" s="11"/>
      <c r="AN5922" s="15"/>
      <c r="AO5922" s="11"/>
      <c r="AP5922" s="11"/>
    </row>
    <row r="5923" spans="3:42" outlineLevel="2" x14ac:dyDescent="0.2">
      <c r="C5923" s="119" t="s">
        <v>152</v>
      </c>
      <c r="D5923" s="119" t="s">
        <v>152</v>
      </c>
      <c r="F5923" s="783" t="s">
        <v>57</v>
      </c>
      <c r="G5923" s="83"/>
      <c r="H5923" s="798" t="s">
        <v>10</v>
      </c>
      <c r="I5923" s="799"/>
      <c r="J5923" s="83"/>
      <c r="K5923" s="736"/>
      <c r="L5923" s="83"/>
      <c r="M5923" s="83"/>
      <c r="N5923" s="83"/>
      <c r="O5923" s="83"/>
      <c r="P5923" s="83"/>
      <c r="Q5923" s="143" t="s">
        <v>536</v>
      </c>
      <c r="R5923" s="813">
        <v>0</v>
      </c>
      <c r="S5923" s="814">
        <v>0</v>
      </c>
      <c r="T5923" s="814">
        <v>0</v>
      </c>
      <c r="U5923" s="814">
        <v>0</v>
      </c>
      <c r="V5923" s="814">
        <v>0</v>
      </c>
      <c r="W5923" s="815">
        <v>0</v>
      </c>
      <c r="X5923" s="814">
        <v>0</v>
      </c>
      <c r="Y5923" s="814">
        <v>0</v>
      </c>
      <c r="Z5923" s="814">
        <v>0</v>
      </c>
      <c r="AA5923" s="814">
        <v>0</v>
      </c>
      <c r="AB5923" s="814">
        <v>0</v>
      </c>
      <c r="AC5923" s="814">
        <v>0</v>
      </c>
      <c r="AD5923" s="814">
        <v>0</v>
      </c>
      <c r="AE5923" s="814">
        <v>0</v>
      </c>
      <c r="AF5923" s="814">
        <v>0</v>
      </c>
      <c r="AG5923" s="814">
        <v>0</v>
      </c>
      <c r="AH5923" s="816">
        <v>0</v>
      </c>
      <c r="AI5923" s="816">
        <v>0</v>
      </c>
      <c r="AK5923" s="199"/>
      <c r="AM5923" s="11"/>
      <c r="AN5923" s="15"/>
      <c r="AO5923" s="11"/>
      <c r="AP5923" s="11"/>
    </row>
    <row r="5924" spans="3:42" outlineLevel="2" x14ac:dyDescent="0.2">
      <c r="C5924" s="119" t="s">
        <v>152</v>
      </c>
      <c r="D5924" s="119" t="s">
        <v>152</v>
      </c>
      <c r="H5924" s="798"/>
      <c r="AK5924" s="199"/>
      <c r="AM5924" s="11"/>
      <c r="AN5924" s="15"/>
      <c r="AO5924" s="11"/>
      <c r="AP5924" s="11"/>
    </row>
    <row r="5925" spans="3:42" outlineLevel="2" x14ac:dyDescent="0.2">
      <c r="C5925" s="119" t="s">
        <v>152</v>
      </c>
      <c r="D5925" s="119" t="s">
        <v>152</v>
      </c>
      <c r="F5925" s="789" t="s">
        <v>621</v>
      </c>
      <c r="G5925" s="790"/>
      <c r="H5925" s="803"/>
      <c r="I5925" s="790"/>
      <c r="J5925" s="790"/>
      <c r="K5925" s="792"/>
      <c r="L5925" s="789"/>
      <c r="M5925" s="789"/>
      <c r="N5925" s="789"/>
      <c r="O5925" s="789"/>
      <c r="P5925" s="789"/>
      <c r="Q5925" s="792"/>
      <c r="R5925" s="793"/>
      <c r="S5925" s="793"/>
      <c r="T5925" s="793"/>
      <c r="U5925" s="793"/>
      <c r="V5925" s="793"/>
      <c r="W5925" s="793"/>
      <c r="X5925" s="793"/>
      <c r="Y5925" s="793"/>
      <c r="Z5925" s="793"/>
      <c r="AA5925" s="793"/>
      <c r="AB5925" s="793"/>
      <c r="AC5925" s="793"/>
      <c r="AD5925" s="793"/>
      <c r="AE5925" s="793"/>
      <c r="AF5925" s="793"/>
      <c r="AG5925" s="793"/>
      <c r="AH5925" s="789"/>
      <c r="AI5925" s="789"/>
      <c r="AK5925" s="199"/>
      <c r="AM5925" s="11"/>
      <c r="AN5925" s="15"/>
      <c r="AO5925" s="11"/>
      <c r="AP5925" s="11"/>
    </row>
    <row r="5926" spans="3:42" outlineLevel="2" x14ac:dyDescent="0.2">
      <c r="C5926" s="119" t="s">
        <v>152</v>
      </c>
      <c r="D5926" s="119" t="s">
        <v>152</v>
      </c>
      <c r="F5926" s="794" t="s">
        <v>518</v>
      </c>
      <c r="AK5926" s="199"/>
      <c r="AM5926" s="11"/>
      <c r="AN5926" s="15"/>
      <c r="AO5926" s="11"/>
      <c r="AP5926" s="11"/>
    </row>
    <row r="5927" spans="3:42" outlineLevel="2" x14ac:dyDescent="0.2">
      <c r="C5927" s="119" t="s">
        <v>152</v>
      </c>
      <c r="D5927" s="119" t="s">
        <v>152</v>
      </c>
      <c r="F5927" s="761" t="s">
        <v>48</v>
      </c>
      <c r="G5927" s="75"/>
      <c r="H5927" s="796" t="s">
        <v>10</v>
      </c>
      <c r="I5927" s="228" t="s">
        <v>518</v>
      </c>
      <c r="J5927" s="75"/>
      <c r="K5927" s="741"/>
      <c r="L5927" s="75"/>
      <c r="M5927" s="75"/>
      <c r="N5927" s="75"/>
      <c r="O5927" s="75"/>
      <c r="P5927" s="75"/>
      <c r="Q5927" s="128" t="s">
        <v>536</v>
      </c>
      <c r="R5927" s="299">
        <v>0</v>
      </c>
      <c r="S5927" s="300">
        <v>0</v>
      </c>
      <c r="T5927" s="300">
        <v>0</v>
      </c>
      <c r="U5927" s="300">
        <v>0</v>
      </c>
      <c r="V5927" s="300">
        <v>0</v>
      </c>
      <c r="W5927" s="301">
        <v>0</v>
      </c>
      <c r="X5927" s="300">
        <v>0</v>
      </c>
      <c r="Y5927" s="300">
        <v>0</v>
      </c>
      <c r="Z5927" s="300">
        <v>0</v>
      </c>
      <c r="AA5927" s="300">
        <v>0</v>
      </c>
      <c r="AB5927" s="302">
        <v>0</v>
      </c>
      <c r="AC5927" s="302">
        <v>0</v>
      </c>
      <c r="AD5927" s="302">
        <v>0</v>
      </c>
      <c r="AE5927" s="302">
        <v>0</v>
      </c>
      <c r="AF5927" s="302">
        <v>0</v>
      </c>
      <c r="AG5927" s="302">
        <v>0</v>
      </c>
      <c r="AH5927" s="348">
        <v>0</v>
      </c>
      <c r="AI5927" s="348">
        <v>0</v>
      </c>
      <c r="AK5927" s="199"/>
      <c r="AM5927" s="11"/>
      <c r="AN5927" s="15"/>
      <c r="AO5927" s="11"/>
      <c r="AP5927" s="11"/>
    </row>
    <row r="5928" spans="3:42" outlineLevel="2" x14ac:dyDescent="0.2">
      <c r="C5928" s="119" t="s">
        <v>152</v>
      </c>
      <c r="D5928" s="119" t="s">
        <v>152</v>
      </c>
      <c r="F5928" s="783" t="s">
        <v>55</v>
      </c>
      <c r="G5928" s="83"/>
      <c r="H5928" s="798" t="s">
        <v>10</v>
      </c>
      <c r="I5928" s="240" t="s">
        <v>518</v>
      </c>
      <c r="J5928" s="83"/>
      <c r="K5928" s="736"/>
      <c r="L5928" s="83"/>
      <c r="M5928" s="83"/>
      <c r="N5928" s="83"/>
      <c r="O5928" s="83"/>
      <c r="P5928" s="83"/>
      <c r="Q5928" s="143" t="s">
        <v>536</v>
      </c>
      <c r="R5928" s="304">
        <v>0</v>
      </c>
      <c r="S5928" s="305">
        <v>0</v>
      </c>
      <c r="T5928" s="305">
        <v>0</v>
      </c>
      <c r="U5928" s="305">
        <v>0</v>
      </c>
      <c r="V5928" s="305">
        <v>0</v>
      </c>
      <c r="W5928" s="306">
        <v>0</v>
      </c>
      <c r="X5928" s="305">
        <v>0</v>
      </c>
      <c r="Y5928" s="305">
        <v>0</v>
      </c>
      <c r="Z5928" s="305">
        <v>0</v>
      </c>
      <c r="AA5928" s="305">
        <v>0</v>
      </c>
      <c r="AB5928" s="307">
        <v>0</v>
      </c>
      <c r="AC5928" s="307">
        <v>0</v>
      </c>
      <c r="AD5928" s="307">
        <v>0</v>
      </c>
      <c r="AE5928" s="307">
        <v>0</v>
      </c>
      <c r="AF5928" s="307">
        <v>0</v>
      </c>
      <c r="AG5928" s="307">
        <v>0</v>
      </c>
      <c r="AH5928" s="362">
        <v>0</v>
      </c>
      <c r="AI5928" s="362">
        <v>0</v>
      </c>
      <c r="AK5928" s="199"/>
      <c r="AM5928" s="11"/>
      <c r="AN5928" s="15"/>
      <c r="AO5928" s="11"/>
      <c r="AP5928" s="11"/>
    </row>
    <row r="5929" spans="3:42" outlineLevel="2" x14ac:dyDescent="0.2">
      <c r="C5929" s="119" t="s">
        <v>152</v>
      </c>
      <c r="D5929" s="119" t="s">
        <v>152</v>
      </c>
      <c r="F5929" s="40" t="s">
        <v>622</v>
      </c>
      <c r="AK5929" s="199"/>
      <c r="AM5929" s="11"/>
      <c r="AN5929" s="15"/>
      <c r="AO5929" s="11"/>
      <c r="AP5929" s="11"/>
    </row>
    <row r="5930" spans="3:42" outlineLevel="2" x14ac:dyDescent="0.2">
      <c r="C5930" s="119" t="s">
        <v>152</v>
      </c>
      <c r="D5930" s="119" t="s">
        <v>152</v>
      </c>
      <c r="F5930" s="761" t="s">
        <v>48</v>
      </c>
      <c r="G5930" s="75"/>
      <c r="H5930" s="796" t="s">
        <v>623</v>
      </c>
      <c r="I5930" s="801"/>
      <c r="J5930" s="75"/>
      <c r="K5930" s="741"/>
      <c r="L5930" s="75"/>
      <c r="M5930" s="75"/>
      <c r="N5930" s="75"/>
      <c r="O5930" s="75"/>
      <c r="P5930" s="75"/>
      <c r="Q5930" s="128" t="s">
        <v>536</v>
      </c>
      <c r="R5930" s="804">
        <v>0</v>
      </c>
      <c r="S5930" s="805">
        <v>0</v>
      </c>
      <c r="T5930" s="805">
        <v>0</v>
      </c>
      <c r="U5930" s="805">
        <v>0</v>
      </c>
      <c r="V5930" s="805">
        <v>0</v>
      </c>
      <c r="W5930" s="806">
        <v>0</v>
      </c>
      <c r="X5930" s="805">
        <v>0</v>
      </c>
      <c r="Y5930" s="805">
        <v>0</v>
      </c>
      <c r="Z5930" s="805">
        <v>0</v>
      </c>
      <c r="AA5930" s="805">
        <v>0</v>
      </c>
      <c r="AB5930" s="805">
        <v>0</v>
      </c>
      <c r="AC5930" s="805">
        <v>0</v>
      </c>
      <c r="AD5930" s="805">
        <v>0</v>
      </c>
      <c r="AE5930" s="805">
        <v>0</v>
      </c>
      <c r="AF5930" s="805">
        <v>0</v>
      </c>
      <c r="AG5930" s="805">
        <v>0</v>
      </c>
      <c r="AH5930" s="808">
        <v>0</v>
      </c>
      <c r="AI5930" s="808">
        <v>0</v>
      </c>
      <c r="AK5930" s="199"/>
      <c r="AM5930" s="11"/>
      <c r="AN5930" s="15"/>
      <c r="AO5930" s="11"/>
      <c r="AP5930" s="11"/>
    </row>
    <row r="5931" spans="3:42" outlineLevel="2" x14ac:dyDescent="0.2">
      <c r="C5931" s="119" t="s">
        <v>152</v>
      </c>
      <c r="D5931" s="119" t="s">
        <v>152</v>
      </c>
      <c r="F5931" s="767" t="s">
        <v>55</v>
      </c>
      <c r="H5931" s="797" t="s">
        <v>623</v>
      </c>
      <c r="K5931" s="164"/>
      <c r="Q5931" s="135" t="s">
        <v>536</v>
      </c>
      <c r="R5931" s="809">
        <v>0</v>
      </c>
      <c r="S5931" s="810">
        <v>0</v>
      </c>
      <c r="T5931" s="810">
        <v>0</v>
      </c>
      <c r="U5931" s="810">
        <v>0</v>
      </c>
      <c r="V5931" s="810">
        <v>0</v>
      </c>
      <c r="W5931" s="811">
        <v>0</v>
      </c>
      <c r="X5931" s="810">
        <v>0</v>
      </c>
      <c r="Y5931" s="810">
        <v>0</v>
      </c>
      <c r="Z5931" s="810">
        <v>0</v>
      </c>
      <c r="AA5931" s="810">
        <v>0</v>
      </c>
      <c r="AB5931" s="810">
        <v>0</v>
      </c>
      <c r="AC5931" s="810">
        <v>0</v>
      </c>
      <c r="AD5931" s="810">
        <v>0</v>
      </c>
      <c r="AE5931" s="810">
        <v>0</v>
      </c>
      <c r="AF5931" s="810">
        <v>0</v>
      </c>
      <c r="AG5931" s="810">
        <v>0</v>
      </c>
      <c r="AH5931" s="812">
        <v>0</v>
      </c>
      <c r="AI5931" s="812">
        <v>0</v>
      </c>
      <c r="AK5931" s="199"/>
      <c r="AM5931" s="11"/>
      <c r="AN5931" s="15"/>
      <c r="AO5931" s="11"/>
      <c r="AP5931" s="11"/>
    </row>
    <row r="5932" spans="3:42" outlineLevel="2" x14ac:dyDescent="0.2">
      <c r="C5932" s="119" t="s">
        <v>152</v>
      </c>
      <c r="D5932" s="119" t="s">
        <v>152</v>
      </c>
      <c r="F5932" s="783" t="s">
        <v>57</v>
      </c>
      <c r="G5932" s="83"/>
      <c r="H5932" s="798" t="s">
        <v>623</v>
      </c>
      <c r="I5932" s="799"/>
      <c r="J5932" s="83"/>
      <c r="K5932" s="736"/>
      <c r="L5932" s="83"/>
      <c r="M5932" s="83"/>
      <c r="N5932" s="83"/>
      <c r="O5932" s="83"/>
      <c r="P5932" s="83"/>
      <c r="Q5932" s="143" t="s">
        <v>536</v>
      </c>
      <c r="R5932" s="813">
        <v>0</v>
      </c>
      <c r="S5932" s="814">
        <v>0</v>
      </c>
      <c r="T5932" s="814">
        <v>0</v>
      </c>
      <c r="U5932" s="814">
        <v>0</v>
      </c>
      <c r="V5932" s="814">
        <v>0</v>
      </c>
      <c r="W5932" s="815">
        <v>0</v>
      </c>
      <c r="X5932" s="814">
        <v>0</v>
      </c>
      <c r="Y5932" s="814">
        <v>0</v>
      </c>
      <c r="Z5932" s="814">
        <v>0</v>
      </c>
      <c r="AA5932" s="814">
        <v>0</v>
      </c>
      <c r="AB5932" s="814">
        <v>0</v>
      </c>
      <c r="AC5932" s="814">
        <v>0</v>
      </c>
      <c r="AD5932" s="814">
        <v>0</v>
      </c>
      <c r="AE5932" s="814">
        <v>0</v>
      </c>
      <c r="AF5932" s="814">
        <v>0</v>
      </c>
      <c r="AG5932" s="814">
        <v>0</v>
      </c>
      <c r="AH5932" s="816">
        <v>0</v>
      </c>
      <c r="AI5932" s="816">
        <v>0</v>
      </c>
      <c r="AK5932" s="199"/>
      <c r="AM5932" s="11"/>
      <c r="AN5932" s="15"/>
      <c r="AO5932" s="11"/>
      <c r="AP5932" s="11"/>
    </row>
    <row r="5933" spans="3:42" outlineLevel="2" x14ac:dyDescent="0.2">
      <c r="C5933" s="119" t="s">
        <v>152</v>
      </c>
      <c r="D5933" s="119" t="s">
        <v>152</v>
      </c>
      <c r="AK5933" s="199"/>
      <c r="AM5933" s="11"/>
      <c r="AN5933" s="15"/>
      <c r="AO5933" s="11"/>
      <c r="AP5933" s="11"/>
    </row>
    <row r="5934" spans="3:42" outlineLevel="1" x14ac:dyDescent="0.2">
      <c r="C5934" s="119" t="s">
        <v>152</v>
      </c>
      <c r="D5934" s="119" t="s">
        <v>152</v>
      </c>
      <c r="F5934" s="121" t="s">
        <v>624</v>
      </c>
      <c r="G5934" s="756"/>
      <c r="H5934" s="757"/>
      <c r="I5934" s="788"/>
      <c r="J5934" s="756"/>
      <c r="K5934" s="758"/>
      <c r="L5934" s="759"/>
      <c r="M5934" s="759"/>
      <c r="N5934" s="759"/>
      <c r="O5934" s="759"/>
      <c r="P5934" s="759"/>
      <c r="Q5934" s="758"/>
      <c r="R5934" s="760"/>
      <c r="S5934" s="760"/>
      <c r="T5934" s="760"/>
      <c r="U5934" s="760"/>
      <c r="V5934" s="760"/>
      <c r="W5934" s="760"/>
      <c r="X5934" s="760"/>
      <c r="Y5934" s="760"/>
      <c r="Z5934" s="760"/>
      <c r="AA5934" s="760"/>
      <c r="AB5934" s="760"/>
      <c r="AC5934" s="760"/>
      <c r="AD5934" s="760"/>
      <c r="AE5934" s="760"/>
      <c r="AF5934" s="760"/>
      <c r="AG5934" s="760"/>
      <c r="AH5934" s="759"/>
      <c r="AI5934" s="759"/>
      <c r="AK5934" s="199"/>
      <c r="AM5934" s="11"/>
      <c r="AN5934" s="15"/>
      <c r="AO5934" s="11"/>
      <c r="AP5934" s="11"/>
    </row>
    <row r="5935" spans="3:42" outlineLevel="2" x14ac:dyDescent="0.2">
      <c r="C5935" s="119" t="s">
        <v>152</v>
      </c>
      <c r="D5935" s="119" t="s">
        <v>152</v>
      </c>
      <c r="F5935" s="789" t="s">
        <v>625</v>
      </c>
      <c r="G5935" s="790"/>
      <c r="H5935" s="803"/>
      <c r="I5935" s="791"/>
      <c r="J5935" s="790"/>
      <c r="K5935" s="792"/>
      <c r="L5935" s="789"/>
      <c r="M5935" s="789"/>
      <c r="N5935" s="789"/>
      <c r="O5935" s="789"/>
      <c r="P5935" s="789"/>
      <c r="Q5935" s="792"/>
      <c r="R5935" s="793"/>
      <c r="S5935" s="793"/>
      <c r="T5935" s="793"/>
      <c r="U5935" s="793"/>
      <c r="V5935" s="793"/>
      <c r="W5935" s="793"/>
      <c r="X5935" s="793"/>
      <c r="Y5935" s="793"/>
      <c r="Z5935" s="793"/>
      <c r="AA5935" s="793"/>
      <c r="AB5935" s="793"/>
      <c r="AC5935" s="793"/>
      <c r="AD5935" s="793"/>
      <c r="AE5935" s="793"/>
      <c r="AF5935" s="793"/>
      <c r="AG5935" s="793"/>
      <c r="AH5935" s="789"/>
      <c r="AI5935" s="789"/>
      <c r="AK5935" s="199"/>
      <c r="AM5935" s="11"/>
      <c r="AN5935" s="15"/>
      <c r="AO5935" s="11"/>
      <c r="AP5935" s="11"/>
    </row>
    <row r="5936" spans="3:42" outlineLevel="2" x14ac:dyDescent="0.2">
      <c r="C5936" s="119" t="s">
        <v>152</v>
      </c>
      <c r="D5936" s="119" t="s">
        <v>152</v>
      </c>
      <c r="F5936" s="794" t="s">
        <v>610</v>
      </c>
      <c r="H5936" s="795"/>
      <c r="AK5936" s="199"/>
      <c r="AM5936" s="11"/>
      <c r="AN5936" s="15"/>
      <c r="AO5936" s="11"/>
      <c r="AP5936" s="11"/>
    </row>
    <row r="5937" spans="3:42" outlineLevel="2" x14ac:dyDescent="0.2">
      <c r="C5937" s="119" t="s">
        <v>152</v>
      </c>
      <c r="D5937" s="119" t="s">
        <v>152</v>
      </c>
      <c r="F5937" s="761" t="s">
        <v>62</v>
      </c>
      <c r="G5937" s="75"/>
      <c r="H5937" s="796" t="s">
        <v>11</v>
      </c>
      <c r="I5937" s="796" t="s">
        <v>611</v>
      </c>
      <c r="J5937" s="75"/>
      <c r="K5937" s="741"/>
      <c r="L5937" s="75"/>
      <c r="M5937" s="75"/>
      <c r="N5937" s="75"/>
      <c r="O5937" s="75"/>
      <c r="P5937" s="75"/>
      <c r="Q5937" s="128" t="s">
        <v>110</v>
      </c>
      <c r="R5937" s="299">
        <v>0</v>
      </c>
      <c r="S5937" s="300">
        <v>0</v>
      </c>
      <c r="T5937" s="300">
        <v>0</v>
      </c>
      <c r="U5937" s="300">
        <v>0</v>
      </c>
      <c r="V5937" s="300">
        <v>0</v>
      </c>
      <c r="W5937" s="301">
        <v>0</v>
      </c>
      <c r="X5937" s="300">
        <v>0</v>
      </c>
      <c r="Y5937" s="300">
        <v>0</v>
      </c>
      <c r="Z5937" s="300">
        <v>0</v>
      </c>
      <c r="AA5937" s="300">
        <v>0</v>
      </c>
      <c r="AB5937" s="302">
        <v>0</v>
      </c>
      <c r="AC5937" s="302">
        <v>0</v>
      </c>
      <c r="AD5937" s="302">
        <v>0</v>
      </c>
      <c r="AE5937" s="302">
        <v>0</v>
      </c>
      <c r="AF5937" s="302">
        <v>0</v>
      </c>
      <c r="AG5937" s="302">
        <v>0</v>
      </c>
      <c r="AH5937" s="348">
        <v>0</v>
      </c>
      <c r="AI5937" s="348">
        <v>0</v>
      </c>
      <c r="AK5937" s="199"/>
      <c r="AM5937" s="11"/>
      <c r="AN5937" s="15"/>
      <c r="AO5937" s="11"/>
      <c r="AP5937" s="11"/>
    </row>
    <row r="5938" spans="3:42" outlineLevel="2" x14ac:dyDescent="0.2">
      <c r="C5938" s="119" t="s">
        <v>152</v>
      </c>
      <c r="D5938" s="119" t="s">
        <v>152</v>
      </c>
      <c r="F5938" s="767" t="s">
        <v>188</v>
      </c>
      <c r="H5938" s="797" t="s">
        <v>11</v>
      </c>
      <c r="I5938" s="797" t="s">
        <v>612</v>
      </c>
      <c r="K5938" s="164"/>
      <c r="Q5938" s="135" t="s">
        <v>110</v>
      </c>
      <c r="R5938" s="314">
        <v>0</v>
      </c>
      <c r="S5938" s="315">
        <v>0</v>
      </c>
      <c r="T5938" s="315">
        <v>0</v>
      </c>
      <c r="U5938" s="315">
        <v>0</v>
      </c>
      <c r="V5938" s="315">
        <v>0</v>
      </c>
      <c r="W5938" s="316">
        <v>0</v>
      </c>
      <c r="X5938" s="315">
        <v>0</v>
      </c>
      <c r="Y5938" s="315">
        <v>0</v>
      </c>
      <c r="Z5938" s="315">
        <v>0</v>
      </c>
      <c r="AA5938" s="315">
        <v>0</v>
      </c>
      <c r="AB5938" s="5">
        <v>0</v>
      </c>
      <c r="AC5938" s="5">
        <v>0</v>
      </c>
      <c r="AD5938" s="5">
        <v>0</v>
      </c>
      <c r="AE5938" s="5">
        <v>0</v>
      </c>
      <c r="AF5938" s="5">
        <v>0</v>
      </c>
      <c r="AG5938" s="5">
        <v>0</v>
      </c>
      <c r="AH5938" s="350">
        <v>0</v>
      </c>
      <c r="AI5938" s="350">
        <v>0</v>
      </c>
      <c r="AK5938" s="199"/>
      <c r="AM5938" s="11"/>
      <c r="AN5938" s="15"/>
      <c r="AO5938" s="11"/>
      <c r="AP5938" s="11"/>
    </row>
    <row r="5939" spans="3:42" outlineLevel="2" x14ac:dyDescent="0.2">
      <c r="C5939" s="119" t="s">
        <v>152</v>
      </c>
      <c r="D5939" s="119" t="s">
        <v>152</v>
      </c>
      <c r="F5939" s="767" t="s">
        <v>613</v>
      </c>
      <c r="H5939" s="797" t="s">
        <v>11</v>
      </c>
      <c r="I5939" s="234" t="s">
        <v>614</v>
      </c>
      <c r="K5939" s="164"/>
      <c r="Q5939" s="135" t="s">
        <v>110</v>
      </c>
      <c r="R5939" s="314">
        <v>0</v>
      </c>
      <c r="S5939" s="315">
        <v>0</v>
      </c>
      <c r="T5939" s="315">
        <v>0</v>
      </c>
      <c r="U5939" s="315">
        <v>0</v>
      </c>
      <c r="V5939" s="315">
        <v>0</v>
      </c>
      <c r="W5939" s="316">
        <v>0</v>
      </c>
      <c r="X5939" s="315">
        <v>0</v>
      </c>
      <c r="Y5939" s="315">
        <v>0</v>
      </c>
      <c r="Z5939" s="315">
        <v>0</v>
      </c>
      <c r="AA5939" s="315">
        <v>0</v>
      </c>
      <c r="AB5939" s="5">
        <v>0</v>
      </c>
      <c r="AC5939" s="5">
        <v>0</v>
      </c>
      <c r="AD5939" s="5">
        <v>0</v>
      </c>
      <c r="AE5939" s="5">
        <v>0</v>
      </c>
      <c r="AF5939" s="5">
        <v>0</v>
      </c>
      <c r="AG5939" s="5">
        <v>0</v>
      </c>
      <c r="AH5939" s="350">
        <v>0</v>
      </c>
      <c r="AI5939" s="350">
        <v>0</v>
      </c>
      <c r="AK5939" s="199"/>
      <c r="AM5939" s="11"/>
      <c r="AN5939" s="15"/>
      <c r="AO5939" s="11"/>
      <c r="AP5939" s="11"/>
    </row>
    <row r="5940" spans="3:42" outlineLevel="2" x14ac:dyDescent="0.2">
      <c r="C5940" s="119" t="s">
        <v>152</v>
      </c>
      <c r="D5940" s="119" t="s">
        <v>152</v>
      </c>
      <c r="F5940" s="783" t="s">
        <v>57</v>
      </c>
      <c r="G5940" s="83"/>
      <c r="H5940" s="798" t="s">
        <v>11</v>
      </c>
      <c r="I5940" s="799"/>
      <c r="J5940" s="83"/>
      <c r="K5940" s="736"/>
      <c r="L5940" s="83"/>
      <c r="M5940" s="83"/>
      <c r="N5940" s="83"/>
      <c r="O5940" s="83"/>
      <c r="P5940" s="83"/>
      <c r="Q5940" s="143" t="s">
        <v>110</v>
      </c>
      <c r="R5940" s="304">
        <v>0</v>
      </c>
      <c r="S5940" s="305">
        <v>0</v>
      </c>
      <c r="T5940" s="305">
        <v>0</v>
      </c>
      <c r="U5940" s="305">
        <v>0</v>
      </c>
      <c r="V5940" s="305">
        <v>0</v>
      </c>
      <c r="W5940" s="306">
        <v>0</v>
      </c>
      <c r="X5940" s="305">
        <v>0</v>
      </c>
      <c r="Y5940" s="305">
        <v>0</v>
      </c>
      <c r="Z5940" s="305">
        <v>0</v>
      </c>
      <c r="AA5940" s="305">
        <v>0</v>
      </c>
      <c r="AB5940" s="307">
        <v>0</v>
      </c>
      <c r="AC5940" s="307">
        <v>0</v>
      </c>
      <c r="AD5940" s="307">
        <v>0</v>
      </c>
      <c r="AE5940" s="307">
        <v>0</v>
      </c>
      <c r="AF5940" s="307">
        <v>0</v>
      </c>
      <c r="AG5940" s="307">
        <v>0</v>
      </c>
      <c r="AH5940" s="362">
        <v>0</v>
      </c>
      <c r="AI5940" s="362">
        <v>0</v>
      </c>
      <c r="AK5940" s="199"/>
      <c r="AM5940" s="11"/>
      <c r="AN5940" s="15"/>
      <c r="AO5940" s="11"/>
      <c r="AP5940" s="11"/>
    </row>
    <row r="5941" spans="3:42" outlineLevel="2" x14ac:dyDescent="0.2">
      <c r="C5941" s="119" t="s">
        <v>152</v>
      </c>
      <c r="D5941" s="119" t="s">
        <v>152</v>
      </c>
      <c r="F5941" s="12"/>
      <c r="H5941" s="234"/>
      <c r="K5941" s="164"/>
      <c r="Q5941" s="16"/>
      <c r="R5941" s="800">
        <v>0</v>
      </c>
      <c r="S5941" s="800">
        <v>0</v>
      </c>
      <c r="T5941" s="800">
        <v>0</v>
      </c>
      <c r="U5941" s="800">
        <v>0</v>
      </c>
      <c r="V5941" s="800">
        <v>0</v>
      </c>
      <c r="W5941" s="800">
        <v>0</v>
      </c>
      <c r="X5941" s="800">
        <v>0</v>
      </c>
      <c r="Y5941" s="800">
        <v>0</v>
      </c>
      <c r="Z5941" s="800">
        <v>0</v>
      </c>
      <c r="AA5941" s="800">
        <v>0</v>
      </c>
      <c r="AB5941" s="800">
        <v>0</v>
      </c>
      <c r="AC5941" s="800">
        <v>0</v>
      </c>
      <c r="AD5941" s="800">
        <v>0</v>
      </c>
      <c r="AE5941" s="800">
        <v>0</v>
      </c>
      <c r="AF5941" s="800">
        <v>0</v>
      </c>
      <c r="AG5941" s="800">
        <v>0</v>
      </c>
      <c r="AH5941" s="800">
        <v>0</v>
      </c>
      <c r="AI5941" s="800">
        <v>0</v>
      </c>
      <c r="AK5941" s="199"/>
      <c r="AM5941" s="11"/>
      <c r="AN5941" s="15"/>
      <c r="AO5941" s="11"/>
      <c r="AP5941" s="11"/>
    </row>
    <row r="5942" spans="3:42" outlineLevel="2" x14ac:dyDescent="0.2">
      <c r="C5942" s="119" t="s">
        <v>152</v>
      </c>
      <c r="D5942" s="119" t="s">
        <v>152</v>
      </c>
      <c r="F5942" s="794" t="s">
        <v>615</v>
      </c>
      <c r="AK5942" s="199"/>
      <c r="AM5942" s="11"/>
      <c r="AN5942" s="15"/>
      <c r="AO5942" s="11"/>
      <c r="AP5942" s="11"/>
    </row>
    <row r="5943" spans="3:42" outlineLevel="2" x14ac:dyDescent="0.2">
      <c r="C5943" s="119" t="s">
        <v>152</v>
      </c>
      <c r="D5943" s="119" t="s">
        <v>152</v>
      </c>
      <c r="F5943" s="761" t="s">
        <v>48</v>
      </c>
      <c r="G5943" s="75"/>
      <c r="H5943" s="796" t="s">
        <v>11</v>
      </c>
      <c r="I5943" s="801"/>
      <c r="J5943" s="75"/>
      <c r="K5943" s="741"/>
      <c r="L5943" s="75"/>
      <c r="M5943" s="75"/>
      <c r="N5943" s="75"/>
      <c r="O5943" s="75"/>
      <c r="P5943" s="75"/>
      <c r="Q5943" s="128" t="s">
        <v>110</v>
      </c>
      <c r="R5943" s="299">
        <v>0</v>
      </c>
      <c r="S5943" s="300">
        <v>0</v>
      </c>
      <c r="T5943" s="300">
        <v>0</v>
      </c>
      <c r="U5943" s="300">
        <v>0</v>
      </c>
      <c r="V5943" s="300">
        <v>0</v>
      </c>
      <c r="W5943" s="301">
        <v>0</v>
      </c>
      <c r="X5943" s="300">
        <v>0</v>
      </c>
      <c r="Y5943" s="300">
        <v>0</v>
      </c>
      <c r="Z5943" s="300">
        <v>0</v>
      </c>
      <c r="AA5943" s="300">
        <v>0</v>
      </c>
      <c r="AB5943" s="302">
        <v>0</v>
      </c>
      <c r="AC5943" s="302">
        <v>0</v>
      </c>
      <c r="AD5943" s="302">
        <v>0</v>
      </c>
      <c r="AE5943" s="302">
        <v>0</v>
      </c>
      <c r="AF5943" s="302">
        <v>0</v>
      </c>
      <c r="AG5943" s="302">
        <v>0</v>
      </c>
      <c r="AH5943" s="348">
        <v>0</v>
      </c>
      <c r="AI5943" s="348">
        <v>0</v>
      </c>
      <c r="AK5943" s="199"/>
      <c r="AM5943" s="11"/>
      <c r="AN5943" s="15"/>
      <c r="AO5943" s="11"/>
      <c r="AP5943" s="11"/>
    </row>
    <row r="5944" spans="3:42" outlineLevel="2" x14ac:dyDescent="0.2">
      <c r="C5944" s="119" t="s">
        <v>152</v>
      </c>
      <c r="D5944" s="119" t="s">
        <v>152</v>
      </c>
      <c r="F5944" s="767" t="s">
        <v>55</v>
      </c>
      <c r="H5944" s="797" t="s">
        <v>11</v>
      </c>
      <c r="K5944" s="164"/>
      <c r="Q5944" s="135" t="s">
        <v>110</v>
      </c>
      <c r="R5944" s="314">
        <v>0</v>
      </c>
      <c r="S5944" s="315">
        <v>0</v>
      </c>
      <c r="T5944" s="315">
        <v>0</v>
      </c>
      <c r="U5944" s="315">
        <v>0</v>
      </c>
      <c r="V5944" s="315">
        <v>0</v>
      </c>
      <c r="W5944" s="316">
        <v>0</v>
      </c>
      <c r="X5944" s="315">
        <v>0</v>
      </c>
      <c r="Y5944" s="315">
        <v>0</v>
      </c>
      <c r="Z5944" s="315">
        <v>0</v>
      </c>
      <c r="AA5944" s="315">
        <v>0</v>
      </c>
      <c r="AB5944" s="5">
        <v>0</v>
      </c>
      <c r="AC5944" s="5">
        <v>0</v>
      </c>
      <c r="AD5944" s="5">
        <v>0</v>
      </c>
      <c r="AE5944" s="5">
        <v>0</v>
      </c>
      <c r="AF5944" s="5">
        <v>0</v>
      </c>
      <c r="AG5944" s="5">
        <v>0</v>
      </c>
      <c r="AH5944" s="350">
        <v>0</v>
      </c>
      <c r="AI5944" s="350">
        <v>0</v>
      </c>
      <c r="AK5944" s="199"/>
      <c r="AM5944" s="11"/>
      <c r="AN5944" s="15"/>
      <c r="AO5944" s="11"/>
      <c r="AP5944" s="11"/>
    </row>
    <row r="5945" spans="3:42" outlineLevel="2" x14ac:dyDescent="0.2">
      <c r="C5945" s="119" t="s">
        <v>152</v>
      </c>
      <c r="D5945" s="119" t="s">
        <v>152</v>
      </c>
      <c r="F5945" s="783" t="s">
        <v>57</v>
      </c>
      <c r="G5945" s="83"/>
      <c r="H5945" s="798" t="s">
        <v>11</v>
      </c>
      <c r="I5945" s="799"/>
      <c r="J5945" s="83"/>
      <c r="K5945" s="736"/>
      <c r="L5945" s="83"/>
      <c r="M5945" s="83"/>
      <c r="N5945" s="83"/>
      <c r="O5945" s="83"/>
      <c r="P5945" s="83"/>
      <c r="Q5945" s="143" t="s">
        <v>110</v>
      </c>
      <c r="R5945" s="304">
        <v>0</v>
      </c>
      <c r="S5945" s="305">
        <v>0</v>
      </c>
      <c r="T5945" s="305">
        <v>0</v>
      </c>
      <c r="U5945" s="305">
        <v>0</v>
      </c>
      <c r="V5945" s="305">
        <v>0</v>
      </c>
      <c r="W5945" s="306">
        <v>0</v>
      </c>
      <c r="X5945" s="305">
        <v>0</v>
      </c>
      <c r="Y5945" s="305">
        <v>0</v>
      </c>
      <c r="Z5945" s="305">
        <v>0</v>
      </c>
      <c r="AA5945" s="305">
        <v>0</v>
      </c>
      <c r="AB5945" s="307">
        <v>0</v>
      </c>
      <c r="AC5945" s="307">
        <v>0</v>
      </c>
      <c r="AD5945" s="307">
        <v>0</v>
      </c>
      <c r="AE5945" s="307">
        <v>0</v>
      </c>
      <c r="AF5945" s="307">
        <v>0</v>
      </c>
      <c r="AG5945" s="307">
        <v>0</v>
      </c>
      <c r="AH5945" s="362">
        <v>0</v>
      </c>
      <c r="AI5945" s="362">
        <v>0</v>
      </c>
      <c r="AK5945" s="199"/>
      <c r="AM5945" s="11"/>
      <c r="AN5945" s="15"/>
      <c r="AO5945" s="11"/>
      <c r="AP5945" s="11"/>
    </row>
    <row r="5946" spans="3:42" outlineLevel="2" x14ac:dyDescent="0.2">
      <c r="C5946" s="119" t="s">
        <v>152</v>
      </c>
      <c r="D5946" s="119" t="s">
        <v>152</v>
      </c>
      <c r="F5946" s="12"/>
      <c r="H5946" s="164"/>
      <c r="K5946" s="164"/>
      <c r="Q5946" s="16"/>
      <c r="R5946" s="800">
        <v>0</v>
      </c>
      <c r="S5946" s="800">
        <v>0</v>
      </c>
      <c r="T5946" s="800">
        <v>0</v>
      </c>
      <c r="U5946" s="800">
        <v>0</v>
      </c>
      <c r="V5946" s="800">
        <v>0</v>
      </c>
      <c r="W5946" s="800">
        <v>0</v>
      </c>
      <c r="X5946" s="800">
        <v>0</v>
      </c>
      <c r="Y5946" s="800">
        <v>0</v>
      </c>
      <c r="Z5946" s="800">
        <v>0</v>
      </c>
      <c r="AA5946" s="800">
        <v>0</v>
      </c>
      <c r="AB5946" s="800">
        <v>0</v>
      </c>
      <c r="AC5946" s="800">
        <v>0</v>
      </c>
      <c r="AD5946" s="800">
        <v>0</v>
      </c>
      <c r="AE5946" s="800">
        <v>0</v>
      </c>
      <c r="AF5946" s="800">
        <v>0</v>
      </c>
      <c r="AG5946" s="800">
        <v>0</v>
      </c>
      <c r="AH5946" s="800">
        <v>0</v>
      </c>
      <c r="AI5946" s="800">
        <v>0</v>
      </c>
      <c r="AK5946" s="199"/>
      <c r="AM5946" s="11"/>
      <c r="AN5946" s="15"/>
      <c r="AO5946" s="11"/>
      <c r="AP5946" s="11"/>
    </row>
    <row r="5947" spans="3:42" outlineLevel="2" x14ac:dyDescent="0.2">
      <c r="C5947" s="119" t="s">
        <v>152</v>
      </c>
      <c r="D5947" s="119" t="s">
        <v>152</v>
      </c>
      <c r="F5947" s="794" t="s">
        <v>69</v>
      </c>
      <c r="AK5947" s="199"/>
      <c r="AM5947" s="11"/>
      <c r="AN5947" s="15"/>
      <c r="AO5947" s="11"/>
      <c r="AP5947" s="11"/>
    </row>
    <row r="5948" spans="3:42" outlineLevel="2" x14ac:dyDescent="0.2">
      <c r="C5948" s="119" t="s">
        <v>152</v>
      </c>
      <c r="D5948" s="119" t="s">
        <v>152</v>
      </c>
      <c r="F5948" s="761" t="s">
        <v>9</v>
      </c>
      <c r="G5948" s="75"/>
      <c r="H5948" s="796" t="s">
        <v>11</v>
      </c>
      <c r="I5948" s="801"/>
      <c r="J5948" s="75"/>
      <c r="K5948" s="741"/>
      <c r="L5948" s="75"/>
      <c r="M5948" s="75"/>
      <c r="N5948" s="75"/>
      <c r="O5948" s="75"/>
      <c r="P5948" s="75"/>
      <c r="Q5948" s="128" t="s">
        <v>110</v>
      </c>
      <c r="R5948" s="299">
        <v>0</v>
      </c>
      <c r="S5948" s="300">
        <v>0</v>
      </c>
      <c r="T5948" s="300">
        <v>0</v>
      </c>
      <c r="U5948" s="300">
        <v>0</v>
      </c>
      <c r="V5948" s="300">
        <v>0</v>
      </c>
      <c r="W5948" s="301">
        <v>0</v>
      </c>
      <c r="X5948" s="300">
        <v>0</v>
      </c>
      <c r="Y5948" s="300">
        <v>0</v>
      </c>
      <c r="Z5948" s="300">
        <v>0</v>
      </c>
      <c r="AA5948" s="300">
        <v>0</v>
      </c>
      <c r="AB5948" s="302">
        <v>0</v>
      </c>
      <c r="AC5948" s="302">
        <v>0</v>
      </c>
      <c r="AD5948" s="302">
        <v>0</v>
      </c>
      <c r="AE5948" s="302">
        <v>0</v>
      </c>
      <c r="AF5948" s="302">
        <v>0</v>
      </c>
      <c r="AG5948" s="302">
        <v>0</v>
      </c>
      <c r="AH5948" s="348">
        <v>0</v>
      </c>
      <c r="AI5948" s="348">
        <v>0</v>
      </c>
      <c r="AK5948" s="199"/>
      <c r="AM5948" s="11"/>
      <c r="AN5948" s="15"/>
      <c r="AO5948" s="11"/>
      <c r="AP5948" s="11"/>
    </row>
    <row r="5949" spans="3:42" outlineLevel="2" x14ac:dyDescent="0.2">
      <c r="C5949" s="119" t="s">
        <v>152</v>
      </c>
      <c r="D5949" s="119" t="s">
        <v>152</v>
      </c>
      <c r="F5949" s="767" t="s">
        <v>14</v>
      </c>
      <c r="H5949" s="797" t="s">
        <v>11</v>
      </c>
      <c r="K5949" s="164"/>
      <c r="Q5949" s="135" t="s">
        <v>110</v>
      </c>
      <c r="R5949" s="314">
        <v>0</v>
      </c>
      <c r="S5949" s="315">
        <v>0</v>
      </c>
      <c r="T5949" s="315">
        <v>0</v>
      </c>
      <c r="U5949" s="315">
        <v>0</v>
      </c>
      <c r="V5949" s="315">
        <v>0</v>
      </c>
      <c r="W5949" s="316">
        <v>0</v>
      </c>
      <c r="X5949" s="315">
        <v>0</v>
      </c>
      <c r="Y5949" s="315">
        <v>0</v>
      </c>
      <c r="Z5949" s="315">
        <v>0</v>
      </c>
      <c r="AA5949" s="315">
        <v>0</v>
      </c>
      <c r="AB5949" s="5">
        <v>0</v>
      </c>
      <c r="AC5949" s="5">
        <v>0</v>
      </c>
      <c r="AD5949" s="5">
        <v>0</v>
      </c>
      <c r="AE5949" s="5">
        <v>0</v>
      </c>
      <c r="AF5949" s="5">
        <v>0</v>
      </c>
      <c r="AG5949" s="5">
        <v>0</v>
      </c>
      <c r="AH5949" s="350">
        <v>0</v>
      </c>
      <c r="AI5949" s="350">
        <v>0</v>
      </c>
      <c r="AK5949" s="199"/>
      <c r="AM5949" s="11"/>
      <c r="AN5949" s="15"/>
      <c r="AO5949" s="11"/>
      <c r="AP5949" s="11"/>
    </row>
    <row r="5950" spans="3:42" outlineLevel="2" x14ac:dyDescent="0.2">
      <c r="C5950" s="119" t="s">
        <v>152</v>
      </c>
      <c r="D5950" s="119" t="s">
        <v>152</v>
      </c>
      <c r="F5950" s="783" t="s">
        <v>16</v>
      </c>
      <c r="G5950" s="83"/>
      <c r="H5950" s="798" t="s">
        <v>11</v>
      </c>
      <c r="I5950" s="799"/>
      <c r="J5950" s="83"/>
      <c r="K5950" s="736"/>
      <c r="L5950" s="83"/>
      <c r="M5950" s="83"/>
      <c r="N5950" s="83"/>
      <c r="O5950" s="83"/>
      <c r="P5950" s="83"/>
      <c r="Q5950" s="143" t="s">
        <v>110</v>
      </c>
      <c r="R5950" s="304">
        <v>0</v>
      </c>
      <c r="S5950" s="305">
        <v>0</v>
      </c>
      <c r="T5950" s="305">
        <v>0</v>
      </c>
      <c r="U5950" s="305">
        <v>0</v>
      </c>
      <c r="V5950" s="305">
        <v>0</v>
      </c>
      <c r="W5950" s="306">
        <v>0</v>
      </c>
      <c r="X5950" s="305">
        <v>0</v>
      </c>
      <c r="Y5950" s="305">
        <v>0</v>
      </c>
      <c r="Z5950" s="305">
        <v>0</v>
      </c>
      <c r="AA5950" s="305">
        <v>0</v>
      </c>
      <c r="AB5950" s="307">
        <v>0</v>
      </c>
      <c r="AC5950" s="307">
        <v>0</v>
      </c>
      <c r="AD5950" s="307">
        <v>0</v>
      </c>
      <c r="AE5950" s="307">
        <v>0</v>
      </c>
      <c r="AF5950" s="307">
        <v>0</v>
      </c>
      <c r="AG5950" s="307">
        <v>0</v>
      </c>
      <c r="AH5950" s="362">
        <v>0</v>
      </c>
      <c r="AI5950" s="362">
        <v>0</v>
      </c>
      <c r="AK5950" s="199"/>
      <c r="AM5950" s="11"/>
      <c r="AN5950" s="15"/>
      <c r="AO5950" s="11"/>
      <c r="AP5950" s="11"/>
    </row>
    <row r="5951" spans="3:42" outlineLevel="2" x14ac:dyDescent="0.2">
      <c r="C5951" s="119" t="s">
        <v>152</v>
      </c>
      <c r="D5951" s="119" t="s">
        <v>152</v>
      </c>
      <c r="F5951" s="12"/>
      <c r="H5951" s="797"/>
      <c r="K5951" s="164"/>
      <c r="Q5951" s="16"/>
      <c r="R5951" s="800">
        <v>0</v>
      </c>
      <c r="S5951" s="800">
        <v>0</v>
      </c>
      <c r="T5951" s="800">
        <v>0</v>
      </c>
      <c r="U5951" s="800">
        <v>0</v>
      </c>
      <c r="V5951" s="800">
        <v>0</v>
      </c>
      <c r="W5951" s="800">
        <v>0</v>
      </c>
      <c r="X5951" s="800">
        <v>0</v>
      </c>
      <c r="Y5951" s="800">
        <v>0</v>
      </c>
      <c r="Z5951" s="800">
        <v>0</v>
      </c>
      <c r="AA5951" s="800">
        <v>0</v>
      </c>
      <c r="AB5951" s="800">
        <v>0</v>
      </c>
      <c r="AC5951" s="800">
        <v>0</v>
      </c>
      <c r="AD5951" s="800">
        <v>0</v>
      </c>
      <c r="AE5951" s="800">
        <v>0</v>
      </c>
      <c r="AF5951" s="800">
        <v>0</v>
      </c>
      <c r="AG5951" s="800">
        <v>0</v>
      </c>
      <c r="AH5951" s="800">
        <v>0</v>
      </c>
      <c r="AI5951" s="800">
        <v>0</v>
      </c>
      <c r="AK5951" s="199"/>
      <c r="AM5951" s="11"/>
      <c r="AN5951" s="15"/>
      <c r="AO5951" s="11"/>
      <c r="AP5951" s="11"/>
    </row>
    <row r="5952" spans="3:42" outlineLevel="2" x14ac:dyDescent="0.2">
      <c r="C5952" s="119" t="s">
        <v>152</v>
      </c>
      <c r="D5952" s="119" t="s">
        <v>152</v>
      </c>
      <c r="F5952" s="794" t="s">
        <v>616</v>
      </c>
      <c r="AK5952" s="199"/>
      <c r="AM5952" s="11"/>
      <c r="AN5952" s="15"/>
      <c r="AO5952" s="11"/>
      <c r="AP5952" s="11"/>
    </row>
    <row r="5953" spans="3:42" outlineLevel="2" x14ac:dyDescent="0.2">
      <c r="C5953" s="119" t="s">
        <v>152</v>
      </c>
      <c r="D5953" s="119" t="s">
        <v>152</v>
      </c>
      <c r="F5953" s="761" t="s">
        <v>48</v>
      </c>
      <c r="G5953" s="75"/>
      <c r="H5953" s="796" t="s">
        <v>11</v>
      </c>
      <c r="I5953" s="228" t="s">
        <v>617</v>
      </c>
      <c r="J5953" s="75"/>
      <c r="K5953" s="741"/>
      <c r="L5953" s="75"/>
      <c r="M5953" s="75"/>
      <c r="N5953" s="75"/>
      <c r="O5953" s="75"/>
      <c r="P5953" s="75"/>
      <c r="Q5953" s="128" t="s">
        <v>110</v>
      </c>
      <c r="R5953" s="299">
        <v>0</v>
      </c>
      <c r="S5953" s="300">
        <v>0</v>
      </c>
      <c r="T5953" s="300">
        <v>0</v>
      </c>
      <c r="U5953" s="300">
        <v>0</v>
      </c>
      <c r="V5953" s="300">
        <v>0</v>
      </c>
      <c r="W5953" s="301">
        <v>0</v>
      </c>
      <c r="X5953" s="300">
        <v>0</v>
      </c>
      <c r="Y5953" s="300">
        <v>0</v>
      </c>
      <c r="Z5953" s="300">
        <v>0</v>
      </c>
      <c r="AA5953" s="300">
        <v>0</v>
      </c>
      <c r="AB5953" s="302">
        <v>0</v>
      </c>
      <c r="AC5953" s="302">
        <v>0</v>
      </c>
      <c r="AD5953" s="302">
        <v>0</v>
      </c>
      <c r="AE5953" s="302">
        <v>0</v>
      </c>
      <c r="AF5953" s="302">
        <v>0</v>
      </c>
      <c r="AG5953" s="302">
        <v>0</v>
      </c>
      <c r="AH5953" s="348">
        <v>0</v>
      </c>
      <c r="AI5953" s="348">
        <v>0</v>
      </c>
      <c r="AK5953" s="199"/>
      <c r="AM5953" s="11"/>
      <c r="AN5953" s="15"/>
      <c r="AO5953" s="11"/>
      <c r="AP5953" s="11"/>
    </row>
    <row r="5954" spans="3:42" outlineLevel="2" x14ac:dyDescent="0.2">
      <c r="C5954" s="119" t="s">
        <v>152</v>
      </c>
      <c r="D5954" s="119" t="s">
        <v>152</v>
      </c>
      <c r="F5954" s="767" t="s">
        <v>55</v>
      </c>
      <c r="H5954" s="797" t="s">
        <v>11</v>
      </c>
      <c r="I5954" s="234" t="s">
        <v>617</v>
      </c>
      <c r="K5954" s="164"/>
      <c r="Q5954" s="135" t="s">
        <v>110</v>
      </c>
      <c r="R5954" s="314">
        <v>0</v>
      </c>
      <c r="S5954" s="315">
        <v>0</v>
      </c>
      <c r="T5954" s="315">
        <v>0</v>
      </c>
      <c r="U5954" s="315">
        <v>0</v>
      </c>
      <c r="V5954" s="315">
        <v>0</v>
      </c>
      <c r="W5954" s="316">
        <v>0</v>
      </c>
      <c r="X5954" s="315">
        <v>0</v>
      </c>
      <c r="Y5954" s="315">
        <v>0</v>
      </c>
      <c r="Z5954" s="315">
        <v>0</v>
      </c>
      <c r="AA5954" s="315">
        <v>0</v>
      </c>
      <c r="AB5954" s="5">
        <v>0</v>
      </c>
      <c r="AC5954" s="5">
        <v>0</v>
      </c>
      <c r="AD5954" s="5">
        <v>0</v>
      </c>
      <c r="AE5954" s="5">
        <v>0</v>
      </c>
      <c r="AF5954" s="5">
        <v>0</v>
      </c>
      <c r="AG5954" s="5">
        <v>0</v>
      </c>
      <c r="AH5954" s="350">
        <v>0</v>
      </c>
      <c r="AI5954" s="350">
        <v>0</v>
      </c>
      <c r="AK5954" s="199"/>
      <c r="AM5954" s="11"/>
      <c r="AN5954" s="15"/>
      <c r="AO5954" s="11"/>
      <c r="AP5954" s="11"/>
    </row>
    <row r="5955" spans="3:42" outlineLevel="2" x14ac:dyDescent="0.2">
      <c r="C5955" s="119" t="s">
        <v>152</v>
      </c>
      <c r="D5955" s="119" t="s">
        <v>152</v>
      </c>
      <c r="F5955" s="783" t="s">
        <v>57</v>
      </c>
      <c r="G5955" s="83"/>
      <c r="H5955" s="798" t="s">
        <v>11</v>
      </c>
      <c r="I5955" s="240" t="s">
        <v>617</v>
      </c>
      <c r="J5955" s="83"/>
      <c r="K5955" s="736"/>
      <c r="L5955" s="83"/>
      <c r="M5955" s="83"/>
      <c r="N5955" s="83"/>
      <c r="O5955" s="83"/>
      <c r="P5955" s="83"/>
      <c r="Q5955" s="143" t="s">
        <v>110</v>
      </c>
      <c r="R5955" s="304">
        <v>0</v>
      </c>
      <c r="S5955" s="305">
        <v>0</v>
      </c>
      <c r="T5955" s="305">
        <v>0</v>
      </c>
      <c r="U5955" s="305">
        <v>0</v>
      </c>
      <c r="V5955" s="305">
        <v>0</v>
      </c>
      <c r="W5955" s="306">
        <v>0</v>
      </c>
      <c r="X5955" s="305">
        <v>0</v>
      </c>
      <c r="Y5955" s="305">
        <v>0</v>
      </c>
      <c r="Z5955" s="305">
        <v>0</v>
      </c>
      <c r="AA5955" s="305">
        <v>0</v>
      </c>
      <c r="AB5955" s="307">
        <v>0</v>
      </c>
      <c r="AC5955" s="307">
        <v>0</v>
      </c>
      <c r="AD5955" s="307">
        <v>0</v>
      </c>
      <c r="AE5955" s="307">
        <v>0</v>
      </c>
      <c r="AF5955" s="307">
        <v>0</v>
      </c>
      <c r="AG5955" s="307">
        <v>0</v>
      </c>
      <c r="AH5955" s="362">
        <v>0</v>
      </c>
      <c r="AI5955" s="362">
        <v>0</v>
      </c>
      <c r="AK5955" s="199"/>
      <c r="AM5955" s="11"/>
      <c r="AN5955" s="15"/>
      <c r="AO5955" s="11"/>
      <c r="AP5955" s="11"/>
    </row>
    <row r="5956" spans="3:42" outlineLevel="2" x14ac:dyDescent="0.2">
      <c r="C5956" s="119" t="s">
        <v>152</v>
      </c>
      <c r="D5956" s="119" t="s">
        <v>152</v>
      </c>
      <c r="F5956" s="802" t="s">
        <v>626</v>
      </c>
      <c r="R5956" s="800">
        <v>0</v>
      </c>
      <c r="S5956" s="800">
        <v>0</v>
      </c>
      <c r="T5956" s="800">
        <v>0</v>
      </c>
      <c r="U5956" s="800">
        <v>0</v>
      </c>
      <c r="V5956" s="800">
        <v>0</v>
      </c>
      <c r="W5956" s="800">
        <v>0</v>
      </c>
      <c r="X5956" s="800">
        <v>0</v>
      </c>
      <c r="Y5956" s="800">
        <v>0</v>
      </c>
      <c r="Z5956" s="800">
        <v>0</v>
      </c>
      <c r="AA5956" s="800">
        <v>0</v>
      </c>
      <c r="AB5956" s="800">
        <v>0</v>
      </c>
      <c r="AC5956" s="800">
        <v>0</v>
      </c>
      <c r="AD5956" s="800">
        <v>0</v>
      </c>
      <c r="AE5956" s="800">
        <v>0</v>
      </c>
      <c r="AF5956" s="800">
        <v>0</v>
      </c>
      <c r="AG5956" s="800">
        <v>0</v>
      </c>
      <c r="AH5956" s="800">
        <v>0</v>
      </c>
      <c r="AI5956" s="800">
        <v>0</v>
      </c>
      <c r="AK5956" s="199"/>
      <c r="AM5956" s="11"/>
      <c r="AN5956" s="15"/>
      <c r="AO5956" s="11"/>
      <c r="AP5956" s="11"/>
    </row>
    <row r="5957" spans="3:42" outlineLevel="2" x14ac:dyDescent="0.2">
      <c r="C5957" s="119" t="s">
        <v>152</v>
      </c>
      <c r="D5957" s="119" t="s">
        <v>152</v>
      </c>
      <c r="R5957" s="5"/>
      <c r="S5957" s="5"/>
      <c r="T5957" s="5"/>
      <c r="U5957" s="5"/>
      <c r="V5957" s="5"/>
      <c r="W5957" s="5"/>
      <c r="X5957" s="5"/>
      <c r="Y5957" s="5"/>
      <c r="AK5957" s="199"/>
      <c r="AM5957" s="11"/>
      <c r="AN5957" s="15"/>
      <c r="AO5957" s="11"/>
      <c r="AP5957" s="11"/>
    </row>
    <row r="5958" spans="3:42" outlineLevel="2" x14ac:dyDescent="0.2">
      <c r="C5958" s="119" t="s">
        <v>152</v>
      </c>
      <c r="D5958" s="119" t="s">
        <v>152</v>
      </c>
      <c r="F5958" s="789" t="s">
        <v>627</v>
      </c>
      <c r="G5958" s="790"/>
      <c r="H5958" s="803"/>
      <c r="I5958" s="790"/>
      <c r="J5958" s="790"/>
      <c r="K5958" s="792"/>
      <c r="L5958" s="789"/>
      <c r="M5958" s="789"/>
      <c r="N5958" s="789"/>
      <c r="O5958" s="789"/>
      <c r="P5958" s="789"/>
      <c r="Q5958" s="792"/>
      <c r="R5958" s="793"/>
      <c r="S5958" s="793"/>
      <c r="T5958" s="793"/>
      <c r="U5958" s="793"/>
      <c r="V5958" s="793"/>
      <c r="W5958" s="793"/>
      <c r="X5958" s="793"/>
      <c r="Y5958" s="793"/>
      <c r="Z5958" s="793"/>
      <c r="AA5958" s="793"/>
      <c r="AB5958" s="793"/>
      <c r="AC5958" s="793"/>
      <c r="AD5958" s="793"/>
      <c r="AE5958" s="793"/>
      <c r="AF5958" s="793"/>
      <c r="AG5958" s="793"/>
      <c r="AH5958" s="789"/>
      <c r="AI5958" s="789"/>
      <c r="AK5958" s="199"/>
      <c r="AM5958" s="11"/>
      <c r="AN5958" s="15"/>
      <c r="AO5958" s="11"/>
      <c r="AP5958" s="11"/>
    </row>
    <row r="5959" spans="3:42" outlineLevel="2" x14ac:dyDescent="0.2">
      <c r="C5959" s="119" t="s">
        <v>152</v>
      </c>
      <c r="D5959" s="119" t="s">
        <v>152</v>
      </c>
      <c r="F5959" t="s">
        <v>620</v>
      </c>
      <c r="AK5959" s="199"/>
      <c r="AM5959" s="11"/>
      <c r="AN5959" s="15"/>
      <c r="AO5959" s="11"/>
      <c r="AP5959" s="11"/>
    </row>
    <row r="5960" spans="3:42" outlineLevel="2" x14ac:dyDescent="0.2">
      <c r="C5960" s="119" t="s">
        <v>152</v>
      </c>
      <c r="D5960" s="119" t="s">
        <v>152</v>
      </c>
      <c r="F5960" s="761" t="s">
        <v>48</v>
      </c>
      <c r="G5960" s="75"/>
      <c r="H5960" s="796" t="s">
        <v>628</v>
      </c>
      <c r="I5960" s="801"/>
      <c r="J5960" s="75"/>
      <c r="K5960" s="741"/>
      <c r="L5960" s="75"/>
      <c r="M5960" s="75"/>
      <c r="N5960" s="75"/>
      <c r="O5960" s="75"/>
      <c r="P5960" s="75"/>
      <c r="Q5960" s="128" t="s">
        <v>536</v>
      </c>
      <c r="R5960" s="804">
        <v>0</v>
      </c>
      <c r="S5960" s="805">
        <v>0</v>
      </c>
      <c r="T5960" s="805">
        <v>0</v>
      </c>
      <c r="U5960" s="805">
        <v>0</v>
      </c>
      <c r="V5960" s="805">
        <v>0</v>
      </c>
      <c r="W5960" s="806">
        <v>0</v>
      </c>
      <c r="X5960" s="805">
        <v>0</v>
      </c>
      <c r="Y5960" s="805">
        <v>0</v>
      </c>
      <c r="Z5960" s="805">
        <v>0</v>
      </c>
      <c r="AA5960" s="805">
        <v>0</v>
      </c>
      <c r="AB5960" s="805">
        <v>0</v>
      </c>
      <c r="AC5960" s="805">
        <v>0</v>
      </c>
      <c r="AD5960" s="805">
        <v>0</v>
      </c>
      <c r="AE5960" s="805">
        <v>0</v>
      </c>
      <c r="AF5960" s="805">
        <v>0</v>
      </c>
      <c r="AG5960" s="805">
        <v>0</v>
      </c>
      <c r="AH5960" s="808">
        <v>0</v>
      </c>
      <c r="AI5960" s="808">
        <v>0</v>
      </c>
      <c r="AK5960" s="199"/>
      <c r="AM5960" s="11"/>
      <c r="AN5960" s="15"/>
      <c r="AO5960" s="11"/>
      <c r="AP5960" s="11"/>
    </row>
    <row r="5961" spans="3:42" outlineLevel="2" x14ac:dyDescent="0.2">
      <c r="C5961" s="119" t="s">
        <v>152</v>
      </c>
      <c r="D5961" s="119" t="s">
        <v>152</v>
      </c>
      <c r="F5961" s="767" t="s">
        <v>55</v>
      </c>
      <c r="H5961" s="797" t="s">
        <v>628</v>
      </c>
      <c r="K5961" s="164"/>
      <c r="Q5961" s="135" t="s">
        <v>536</v>
      </c>
      <c r="R5961" s="809">
        <v>0</v>
      </c>
      <c r="S5961" s="810">
        <v>0</v>
      </c>
      <c r="T5961" s="810">
        <v>0</v>
      </c>
      <c r="U5961" s="810">
        <v>0</v>
      </c>
      <c r="V5961" s="810">
        <v>0</v>
      </c>
      <c r="W5961" s="811">
        <v>0</v>
      </c>
      <c r="X5961" s="810">
        <v>0</v>
      </c>
      <c r="Y5961" s="810">
        <v>0</v>
      </c>
      <c r="Z5961" s="810">
        <v>0</v>
      </c>
      <c r="AA5961" s="810">
        <v>0</v>
      </c>
      <c r="AB5961" s="810">
        <v>0</v>
      </c>
      <c r="AC5961" s="810">
        <v>0</v>
      </c>
      <c r="AD5961" s="810">
        <v>0</v>
      </c>
      <c r="AE5961" s="810">
        <v>0</v>
      </c>
      <c r="AF5961" s="810">
        <v>0</v>
      </c>
      <c r="AG5961" s="810">
        <v>0</v>
      </c>
      <c r="AH5961" s="812">
        <v>0</v>
      </c>
      <c r="AI5961" s="812">
        <v>0</v>
      </c>
      <c r="AK5961" s="199"/>
      <c r="AM5961" s="11"/>
      <c r="AN5961" s="15"/>
      <c r="AO5961" s="11"/>
      <c r="AP5961" s="11"/>
    </row>
    <row r="5962" spans="3:42" outlineLevel="2" x14ac:dyDescent="0.2">
      <c r="C5962" s="119" t="s">
        <v>152</v>
      </c>
      <c r="D5962" s="119" t="s">
        <v>152</v>
      </c>
      <c r="F5962" s="783" t="s">
        <v>57</v>
      </c>
      <c r="G5962" s="83"/>
      <c r="H5962" s="798" t="s">
        <v>628</v>
      </c>
      <c r="I5962" s="799"/>
      <c r="J5962" s="83"/>
      <c r="K5962" s="736"/>
      <c r="L5962" s="83"/>
      <c r="M5962" s="83"/>
      <c r="N5962" s="83"/>
      <c r="O5962" s="83"/>
      <c r="P5962" s="83"/>
      <c r="Q5962" s="143" t="s">
        <v>536</v>
      </c>
      <c r="R5962" s="813">
        <v>0</v>
      </c>
      <c r="S5962" s="814">
        <v>0</v>
      </c>
      <c r="T5962" s="814">
        <v>0</v>
      </c>
      <c r="U5962" s="814">
        <v>0</v>
      </c>
      <c r="V5962" s="814">
        <v>0</v>
      </c>
      <c r="W5962" s="815">
        <v>0</v>
      </c>
      <c r="X5962" s="814">
        <v>0</v>
      </c>
      <c r="Y5962" s="814">
        <v>0</v>
      </c>
      <c r="Z5962" s="814">
        <v>0</v>
      </c>
      <c r="AA5962" s="814">
        <v>0</v>
      </c>
      <c r="AB5962" s="814">
        <v>0</v>
      </c>
      <c r="AC5962" s="814">
        <v>0</v>
      </c>
      <c r="AD5962" s="814">
        <v>0</v>
      </c>
      <c r="AE5962" s="814">
        <v>0</v>
      </c>
      <c r="AF5962" s="814">
        <v>0</v>
      </c>
      <c r="AG5962" s="814">
        <v>0</v>
      </c>
      <c r="AH5962" s="816">
        <v>0</v>
      </c>
      <c r="AI5962" s="816">
        <v>0</v>
      </c>
      <c r="AK5962" s="199"/>
      <c r="AM5962" s="11"/>
      <c r="AN5962" s="15"/>
      <c r="AO5962" s="11"/>
      <c r="AP5962" s="11"/>
    </row>
    <row r="5963" spans="3:42" outlineLevel="2" x14ac:dyDescent="0.2">
      <c r="C5963" s="119" t="s">
        <v>152</v>
      </c>
      <c r="D5963" s="119" t="s">
        <v>152</v>
      </c>
      <c r="AK5963" s="199"/>
      <c r="AM5963" s="11"/>
      <c r="AN5963" s="15"/>
      <c r="AO5963" s="11"/>
      <c r="AP5963" s="11"/>
    </row>
    <row r="5964" spans="3:42" outlineLevel="1" x14ac:dyDescent="0.2">
      <c r="C5964" s="119" t="s">
        <v>152</v>
      </c>
      <c r="D5964" s="119" t="s">
        <v>152</v>
      </c>
      <c r="F5964" s="121" t="s">
        <v>629</v>
      </c>
      <c r="G5964" s="756"/>
      <c r="H5964" s="757"/>
      <c r="I5964" s="788"/>
      <c r="J5964" s="756"/>
      <c r="K5964" s="758"/>
      <c r="L5964" s="759"/>
      <c r="M5964" s="759"/>
      <c r="N5964" s="759"/>
      <c r="O5964" s="759"/>
      <c r="P5964" s="759"/>
      <c r="Q5964" s="758"/>
      <c r="R5964" s="760"/>
      <c r="S5964" s="760"/>
      <c r="T5964" s="760"/>
      <c r="U5964" s="760"/>
      <c r="V5964" s="760"/>
      <c r="W5964" s="760"/>
      <c r="X5964" s="760"/>
      <c r="Y5964" s="760"/>
      <c r="Z5964" s="760"/>
      <c r="AA5964" s="760"/>
      <c r="AB5964" s="760"/>
      <c r="AC5964" s="760"/>
      <c r="AD5964" s="760"/>
      <c r="AE5964" s="760"/>
      <c r="AF5964" s="760"/>
      <c r="AG5964" s="760"/>
      <c r="AH5964" s="759"/>
      <c r="AI5964" s="759"/>
      <c r="AK5964" s="199"/>
      <c r="AM5964" s="11"/>
      <c r="AN5964" s="15"/>
      <c r="AO5964" s="11"/>
      <c r="AP5964" s="11"/>
    </row>
    <row r="5965" spans="3:42" outlineLevel="2" x14ac:dyDescent="0.2">
      <c r="C5965" s="119" t="s">
        <v>152</v>
      </c>
      <c r="D5965" s="119" t="s">
        <v>152</v>
      </c>
      <c r="F5965" s="789" t="s">
        <v>630</v>
      </c>
      <c r="G5965" s="790"/>
      <c r="H5965" s="803"/>
      <c r="I5965" s="791"/>
      <c r="J5965" s="790"/>
      <c r="K5965" s="792"/>
      <c r="L5965" s="789"/>
      <c r="M5965" s="789"/>
      <c r="N5965" s="789"/>
      <c r="O5965" s="789"/>
      <c r="P5965" s="789"/>
      <c r="Q5965" s="792"/>
      <c r="R5965" s="793"/>
      <c r="S5965" s="793"/>
      <c r="T5965" s="793"/>
      <c r="U5965" s="793"/>
      <c r="V5965" s="793"/>
      <c r="W5965" s="793"/>
      <c r="X5965" s="793"/>
      <c r="Y5965" s="793"/>
      <c r="Z5965" s="793"/>
      <c r="AA5965" s="793"/>
      <c r="AB5965" s="793"/>
      <c r="AC5965" s="793"/>
      <c r="AD5965" s="793"/>
      <c r="AE5965" s="793"/>
      <c r="AF5965" s="793"/>
      <c r="AG5965" s="793"/>
      <c r="AH5965" s="789"/>
      <c r="AI5965" s="789"/>
      <c r="AK5965" s="199"/>
      <c r="AM5965" s="11"/>
      <c r="AN5965" s="15"/>
      <c r="AO5965" s="11"/>
      <c r="AP5965" s="11"/>
    </row>
    <row r="5966" spans="3:42" outlineLevel="2" x14ac:dyDescent="0.2">
      <c r="C5966" s="119" t="s">
        <v>152</v>
      </c>
      <c r="D5966" s="119" t="s">
        <v>152</v>
      </c>
      <c r="F5966" s="794" t="s">
        <v>610</v>
      </c>
      <c r="H5966" s="795"/>
      <c r="AK5966" s="199"/>
      <c r="AM5966" s="11"/>
      <c r="AN5966" s="15"/>
      <c r="AO5966" s="11"/>
      <c r="AP5966" s="11"/>
    </row>
    <row r="5967" spans="3:42" outlineLevel="2" x14ac:dyDescent="0.2">
      <c r="C5967" s="119" t="s">
        <v>152</v>
      </c>
      <c r="D5967" s="119" t="s">
        <v>152</v>
      </c>
      <c r="F5967" s="761" t="s">
        <v>62</v>
      </c>
      <c r="G5967" s="75"/>
      <c r="H5967" s="796" t="s">
        <v>580</v>
      </c>
      <c r="I5967" s="796" t="s">
        <v>611</v>
      </c>
      <c r="J5967" s="75"/>
      <c r="K5967" s="741"/>
      <c r="L5967" s="75"/>
      <c r="M5967" s="75"/>
      <c r="N5967" s="75"/>
      <c r="O5967" s="75"/>
      <c r="P5967" s="75"/>
      <c r="Q5967" s="128" t="s">
        <v>110</v>
      </c>
      <c r="R5967" s="299">
        <v>0</v>
      </c>
      <c r="S5967" s="300">
        <v>0</v>
      </c>
      <c r="T5967" s="300">
        <v>0</v>
      </c>
      <c r="U5967" s="300">
        <v>0</v>
      </c>
      <c r="V5967" s="300">
        <v>0</v>
      </c>
      <c r="W5967" s="301">
        <v>0</v>
      </c>
      <c r="X5967" s="300">
        <v>0</v>
      </c>
      <c r="Y5967" s="300">
        <v>0</v>
      </c>
      <c r="Z5967" s="300">
        <v>0</v>
      </c>
      <c r="AA5967" s="300">
        <v>0</v>
      </c>
      <c r="AB5967" s="302">
        <v>0</v>
      </c>
      <c r="AC5967" s="302">
        <v>0</v>
      </c>
      <c r="AD5967" s="302">
        <v>0</v>
      </c>
      <c r="AE5967" s="302">
        <v>0</v>
      </c>
      <c r="AF5967" s="302">
        <v>0</v>
      </c>
      <c r="AG5967" s="302">
        <v>0</v>
      </c>
      <c r="AH5967" s="348">
        <v>0</v>
      </c>
      <c r="AI5967" s="348">
        <v>0</v>
      </c>
      <c r="AK5967" s="199"/>
      <c r="AM5967" s="11"/>
      <c r="AN5967" s="15"/>
      <c r="AO5967" s="11"/>
      <c r="AP5967" s="11"/>
    </row>
    <row r="5968" spans="3:42" outlineLevel="2" x14ac:dyDescent="0.2">
      <c r="C5968" s="119" t="s">
        <v>152</v>
      </c>
      <c r="D5968" s="119" t="s">
        <v>152</v>
      </c>
      <c r="F5968" s="767" t="s">
        <v>188</v>
      </c>
      <c r="H5968" s="797" t="s">
        <v>580</v>
      </c>
      <c r="I5968" s="797" t="s">
        <v>612</v>
      </c>
      <c r="K5968" s="164"/>
      <c r="Q5968" s="135" t="s">
        <v>110</v>
      </c>
      <c r="R5968" s="314">
        <v>0</v>
      </c>
      <c r="S5968" s="315">
        <v>0</v>
      </c>
      <c r="T5968" s="315">
        <v>0</v>
      </c>
      <c r="U5968" s="315">
        <v>0</v>
      </c>
      <c r="V5968" s="315">
        <v>0</v>
      </c>
      <c r="W5968" s="316">
        <v>0</v>
      </c>
      <c r="X5968" s="315">
        <v>0</v>
      </c>
      <c r="Y5968" s="315">
        <v>0</v>
      </c>
      <c r="Z5968" s="315">
        <v>0</v>
      </c>
      <c r="AA5968" s="315">
        <v>0</v>
      </c>
      <c r="AB5968" s="5">
        <v>0</v>
      </c>
      <c r="AC5968" s="5">
        <v>0</v>
      </c>
      <c r="AD5968" s="5">
        <v>0</v>
      </c>
      <c r="AE5968" s="5">
        <v>0</v>
      </c>
      <c r="AF5968" s="5">
        <v>0</v>
      </c>
      <c r="AG5968" s="5">
        <v>0</v>
      </c>
      <c r="AH5968" s="350">
        <v>0</v>
      </c>
      <c r="AI5968" s="350">
        <v>0</v>
      </c>
      <c r="AK5968" s="199"/>
      <c r="AM5968" s="11"/>
      <c r="AN5968" s="15"/>
      <c r="AO5968" s="11"/>
      <c r="AP5968" s="11"/>
    </row>
    <row r="5969" spans="3:42" outlineLevel="2" x14ac:dyDescent="0.2">
      <c r="C5969" s="119" t="s">
        <v>152</v>
      </c>
      <c r="D5969" s="119" t="s">
        <v>152</v>
      </c>
      <c r="F5969" s="767" t="s">
        <v>613</v>
      </c>
      <c r="H5969" s="797" t="s">
        <v>580</v>
      </c>
      <c r="I5969" s="234" t="s">
        <v>614</v>
      </c>
      <c r="K5969" s="164"/>
      <c r="Q5969" s="135" t="s">
        <v>110</v>
      </c>
      <c r="R5969" s="314">
        <v>0</v>
      </c>
      <c r="S5969" s="315">
        <v>0</v>
      </c>
      <c r="T5969" s="315">
        <v>0</v>
      </c>
      <c r="U5969" s="315">
        <v>0</v>
      </c>
      <c r="V5969" s="315">
        <v>0</v>
      </c>
      <c r="W5969" s="316">
        <v>0</v>
      </c>
      <c r="X5969" s="315">
        <v>0</v>
      </c>
      <c r="Y5969" s="315">
        <v>0</v>
      </c>
      <c r="Z5969" s="315">
        <v>0</v>
      </c>
      <c r="AA5969" s="315">
        <v>0</v>
      </c>
      <c r="AB5969" s="5">
        <v>0</v>
      </c>
      <c r="AC5969" s="5">
        <v>0</v>
      </c>
      <c r="AD5969" s="5">
        <v>0</v>
      </c>
      <c r="AE5969" s="5">
        <v>0</v>
      </c>
      <c r="AF5969" s="5">
        <v>0</v>
      </c>
      <c r="AG5969" s="5">
        <v>0</v>
      </c>
      <c r="AH5969" s="350">
        <v>0</v>
      </c>
      <c r="AI5969" s="350">
        <v>0</v>
      </c>
      <c r="AK5969" s="199"/>
      <c r="AM5969" s="11"/>
      <c r="AN5969" s="15"/>
      <c r="AO5969" s="11"/>
      <c r="AP5969" s="11"/>
    </row>
    <row r="5970" spans="3:42" outlineLevel="2" x14ac:dyDescent="0.2">
      <c r="C5970" s="119" t="s">
        <v>152</v>
      </c>
      <c r="D5970" s="119" t="s">
        <v>152</v>
      </c>
      <c r="F5970" s="783" t="s">
        <v>57</v>
      </c>
      <c r="G5970" s="83"/>
      <c r="H5970" s="798" t="s">
        <v>580</v>
      </c>
      <c r="I5970" s="799"/>
      <c r="J5970" s="83"/>
      <c r="K5970" s="736"/>
      <c r="L5970" s="83"/>
      <c r="M5970" s="83"/>
      <c r="N5970" s="83"/>
      <c r="O5970" s="83"/>
      <c r="P5970" s="83"/>
      <c r="Q5970" s="143" t="s">
        <v>110</v>
      </c>
      <c r="R5970" s="304">
        <v>0</v>
      </c>
      <c r="S5970" s="305">
        <v>0</v>
      </c>
      <c r="T5970" s="305">
        <v>0</v>
      </c>
      <c r="U5970" s="305">
        <v>0</v>
      </c>
      <c r="V5970" s="305">
        <v>0</v>
      </c>
      <c r="W5970" s="306">
        <v>0</v>
      </c>
      <c r="X5970" s="305">
        <v>0</v>
      </c>
      <c r="Y5970" s="305">
        <v>0</v>
      </c>
      <c r="Z5970" s="305">
        <v>0</v>
      </c>
      <c r="AA5970" s="305">
        <v>0</v>
      </c>
      <c r="AB5970" s="307">
        <v>0</v>
      </c>
      <c r="AC5970" s="307">
        <v>0</v>
      </c>
      <c r="AD5970" s="307">
        <v>0</v>
      </c>
      <c r="AE5970" s="307">
        <v>0</v>
      </c>
      <c r="AF5970" s="307">
        <v>0</v>
      </c>
      <c r="AG5970" s="307">
        <v>0</v>
      </c>
      <c r="AH5970" s="362">
        <v>0</v>
      </c>
      <c r="AI5970" s="362">
        <v>0</v>
      </c>
      <c r="AK5970" s="199"/>
      <c r="AM5970" s="11"/>
      <c r="AN5970" s="15"/>
      <c r="AO5970" s="11"/>
      <c r="AP5970" s="11"/>
    </row>
    <row r="5971" spans="3:42" outlineLevel="2" x14ac:dyDescent="0.2">
      <c r="C5971" s="119" t="s">
        <v>152</v>
      </c>
      <c r="D5971" s="119" t="s">
        <v>152</v>
      </c>
      <c r="F5971" s="12"/>
      <c r="H5971" s="234"/>
      <c r="K5971" s="164"/>
      <c r="Q5971" s="16"/>
      <c r="R5971" s="800">
        <v>0</v>
      </c>
      <c r="S5971" s="800">
        <v>0</v>
      </c>
      <c r="T5971" s="800">
        <v>0</v>
      </c>
      <c r="U5971" s="800">
        <v>0</v>
      </c>
      <c r="V5971" s="800">
        <v>0</v>
      </c>
      <c r="W5971" s="800">
        <v>0</v>
      </c>
      <c r="X5971" s="800">
        <v>0</v>
      </c>
      <c r="Y5971" s="800">
        <v>0</v>
      </c>
      <c r="Z5971" s="800">
        <v>0</v>
      </c>
      <c r="AA5971" s="800">
        <v>0</v>
      </c>
      <c r="AB5971" s="800">
        <v>0</v>
      </c>
      <c r="AC5971" s="800">
        <v>0</v>
      </c>
      <c r="AD5971" s="800">
        <v>0</v>
      </c>
      <c r="AE5971" s="800">
        <v>0</v>
      </c>
      <c r="AF5971" s="800">
        <v>0</v>
      </c>
      <c r="AG5971" s="800">
        <v>0</v>
      </c>
      <c r="AH5971" s="800">
        <v>0</v>
      </c>
      <c r="AI5971" s="800">
        <v>0</v>
      </c>
      <c r="AK5971" s="199"/>
      <c r="AM5971" s="11"/>
      <c r="AN5971" s="15"/>
      <c r="AO5971" s="11"/>
      <c r="AP5971" s="11"/>
    </row>
    <row r="5972" spans="3:42" outlineLevel="2" x14ac:dyDescent="0.2">
      <c r="C5972" s="119" t="s">
        <v>152</v>
      </c>
      <c r="D5972" s="119" t="s">
        <v>152</v>
      </c>
      <c r="F5972" s="794" t="s">
        <v>615</v>
      </c>
      <c r="AK5972" s="199"/>
      <c r="AM5972" s="11"/>
      <c r="AN5972" s="15"/>
      <c r="AO5972" s="11"/>
      <c r="AP5972" s="11"/>
    </row>
    <row r="5973" spans="3:42" outlineLevel="2" x14ac:dyDescent="0.2">
      <c r="C5973" s="119" t="s">
        <v>152</v>
      </c>
      <c r="D5973" s="119" t="s">
        <v>152</v>
      </c>
      <c r="F5973" s="761" t="s">
        <v>48</v>
      </c>
      <c r="G5973" s="75"/>
      <c r="H5973" s="796" t="s">
        <v>580</v>
      </c>
      <c r="I5973" s="801"/>
      <c r="J5973" s="75"/>
      <c r="K5973" s="741"/>
      <c r="L5973" s="75"/>
      <c r="M5973" s="75"/>
      <c r="N5973" s="75"/>
      <c r="O5973" s="75"/>
      <c r="P5973" s="75"/>
      <c r="Q5973" s="128" t="s">
        <v>110</v>
      </c>
      <c r="R5973" s="299">
        <v>0</v>
      </c>
      <c r="S5973" s="300">
        <v>0</v>
      </c>
      <c r="T5973" s="300">
        <v>0</v>
      </c>
      <c r="U5973" s="300">
        <v>0</v>
      </c>
      <c r="V5973" s="300">
        <v>0</v>
      </c>
      <c r="W5973" s="301">
        <v>0</v>
      </c>
      <c r="X5973" s="300">
        <v>0</v>
      </c>
      <c r="Y5973" s="300">
        <v>0</v>
      </c>
      <c r="Z5973" s="300">
        <v>0</v>
      </c>
      <c r="AA5973" s="300">
        <v>0</v>
      </c>
      <c r="AB5973" s="302">
        <v>0</v>
      </c>
      <c r="AC5973" s="302">
        <v>0</v>
      </c>
      <c r="AD5973" s="302">
        <v>0</v>
      </c>
      <c r="AE5973" s="302">
        <v>0</v>
      </c>
      <c r="AF5973" s="302">
        <v>0</v>
      </c>
      <c r="AG5973" s="302">
        <v>0</v>
      </c>
      <c r="AH5973" s="348">
        <v>0</v>
      </c>
      <c r="AI5973" s="348">
        <v>0</v>
      </c>
      <c r="AK5973" s="199"/>
      <c r="AM5973" s="11"/>
      <c r="AN5973" s="15"/>
      <c r="AO5973" s="11"/>
      <c r="AP5973" s="11"/>
    </row>
    <row r="5974" spans="3:42" outlineLevel="2" x14ac:dyDescent="0.2">
      <c r="C5974" s="119" t="s">
        <v>152</v>
      </c>
      <c r="D5974" s="119" t="s">
        <v>152</v>
      </c>
      <c r="F5974" s="767" t="s">
        <v>55</v>
      </c>
      <c r="H5974" s="797" t="s">
        <v>580</v>
      </c>
      <c r="K5974" s="164"/>
      <c r="Q5974" s="135" t="s">
        <v>110</v>
      </c>
      <c r="R5974" s="314">
        <v>0</v>
      </c>
      <c r="S5974" s="315">
        <v>0</v>
      </c>
      <c r="T5974" s="315">
        <v>0</v>
      </c>
      <c r="U5974" s="315">
        <v>0</v>
      </c>
      <c r="V5974" s="315">
        <v>0</v>
      </c>
      <c r="W5974" s="316">
        <v>0</v>
      </c>
      <c r="X5974" s="315">
        <v>0</v>
      </c>
      <c r="Y5974" s="315">
        <v>0</v>
      </c>
      <c r="Z5974" s="315">
        <v>0</v>
      </c>
      <c r="AA5974" s="315">
        <v>0</v>
      </c>
      <c r="AB5974" s="5">
        <v>0</v>
      </c>
      <c r="AC5974" s="5">
        <v>0</v>
      </c>
      <c r="AD5974" s="5">
        <v>0</v>
      </c>
      <c r="AE5974" s="5">
        <v>0</v>
      </c>
      <c r="AF5974" s="5">
        <v>0</v>
      </c>
      <c r="AG5974" s="5">
        <v>0</v>
      </c>
      <c r="AH5974" s="350">
        <v>0</v>
      </c>
      <c r="AI5974" s="350">
        <v>0</v>
      </c>
      <c r="AK5974" s="199"/>
      <c r="AM5974" s="11"/>
      <c r="AN5974" s="15"/>
      <c r="AO5974" s="11"/>
      <c r="AP5974" s="11"/>
    </row>
    <row r="5975" spans="3:42" outlineLevel="2" x14ac:dyDescent="0.2">
      <c r="C5975" s="119" t="s">
        <v>152</v>
      </c>
      <c r="D5975" s="119" t="s">
        <v>152</v>
      </c>
      <c r="F5975" s="783" t="s">
        <v>57</v>
      </c>
      <c r="G5975" s="83"/>
      <c r="H5975" s="798" t="s">
        <v>580</v>
      </c>
      <c r="I5975" s="799"/>
      <c r="J5975" s="83"/>
      <c r="K5975" s="736"/>
      <c r="L5975" s="83"/>
      <c r="M5975" s="83"/>
      <c r="N5975" s="83"/>
      <c r="O5975" s="83"/>
      <c r="P5975" s="83"/>
      <c r="Q5975" s="143" t="s">
        <v>110</v>
      </c>
      <c r="R5975" s="304">
        <v>0</v>
      </c>
      <c r="S5975" s="305">
        <v>0</v>
      </c>
      <c r="T5975" s="305">
        <v>0</v>
      </c>
      <c r="U5975" s="305">
        <v>0</v>
      </c>
      <c r="V5975" s="305">
        <v>0</v>
      </c>
      <c r="W5975" s="306">
        <v>0</v>
      </c>
      <c r="X5975" s="305">
        <v>0</v>
      </c>
      <c r="Y5975" s="305">
        <v>0</v>
      </c>
      <c r="Z5975" s="305">
        <v>0</v>
      </c>
      <c r="AA5975" s="305">
        <v>0</v>
      </c>
      <c r="AB5975" s="307">
        <v>0</v>
      </c>
      <c r="AC5975" s="307">
        <v>0</v>
      </c>
      <c r="AD5975" s="307">
        <v>0</v>
      </c>
      <c r="AE5975" s="307">
        <v>0</v>
      </c>
      <c r="AF5975" s="307">
        <v>0</v>
      </c>
      <c r="AG5975" s="307">
        <v>0</v>
      </c>
      <c r="AH5975" s="362">
        <v>0</v>
      </c>
      <c r="AI5975" s="362">
        <v>0</v>
      </c>
      <c r="AK5975" s="199"/>
      <c r="AM5975" s="11"/>
      <c r="AN5975" s="15"/>
      <c r="AO5975" s="11"/>
      <c r="AP5975" s="11"/>
    </row>
    <row r="5976" spans="3:42" outlineLevel="2" x14ac:dyDescent="0.2">
      <c r="C5976" s="119" t="s">
        <v>152</v>
      </c>
      <c r="D5976" s="119" t="s">
        <v>152</v>
      </c>
      <c r="F5976" s="12"/>
      <c r="H5976" s="164"/>
      <c r="K5976" s="164"/>
      <c r="Q5976" s="16"/>
      <c r="R5976" s="800">
        <v>0</v>
      </c>
      <c r="S5976" s="800">
        <v>0</v>
      </c>
      <c r="T5976" s="800">
        <v>0</v>
      </c>
      <c r="U5976" s="800">
        <v>0</v>
      </c>
      <c r="V5976" s="800">
        <v>0</v>
      </c>
      <c r="W5976" s="800">
        <v>0</v>
      </c>
      <c r="X5976" s="800">
        <v>0</v>
      </c>
      <c r="Y5976" s="800">
        <v>0</v>
      </c>
      <c r="Z5976" s="800">
        <v>0</v>
      </c>
      <c r="AA5976" s="800">
        <v>0</v>
      </c>
      <c r="AB5976" s="800">
        <v>0</v>
      </c>
      <c r="AC5976" s="800">
        <v>0</v>
      </c>
      <c r="AD5976" s="800">
        <v>0</v>
      </c>
      <c r="AE5976" s="800">
        <v>0</v>
      </c>
      <c r="AF5976" s="800">
        <v>0</v>
      </c>
      <c r="AG5976" s="800">
        <v>0</v>
      </c>
      <c r="AH5976" s="800">
        <v>0</v>
      </c>
      <c r="AI5976" s="800">
        <v>0</v>
      </c>
      <c r="AK5976" s="199"/>
      <c r="AM5976" s="11"/>
      <c r="AN5976" s="15"/>
      <c r="AO5976" s="11"/>
      <c r="AP5976" s="11"/>
    </row>
    <row r="5977" spans="3:42" outlineLevel="2" x14ac:dyDescent="0.2">
      <c r="C5977" s="119" t="s">
        <v>152</v>
      </c>
      <c r="D5977" s="119" t="s">
        <v>152</v>
      </c>
      <c r="F5977" s="794" t="s">
        <v>69</v>
      </c>
      <c r="AK5977" s="199"/>
      <c r="AM5977" s="11"/>
      <c r="AN5977" s="15"/>
      <c r="AO5977" s="11"/>
      <c r="AP5977" s="11"/>
    </row>
    <row r="5978" spans="3:42" outlineLevel="2" x14ac:dyDescent="0.2">
      <c r="C5978" s="119" t="s">
        <v>152</v>
      </c>
      <c r="D5978" s="119" t="s">
        <v>152</v>
      </c>
      <c r="F5978" s="761" t="s">
        <v>9</v>
      </c>
      <c r="G5978" s="75"/>
      <c r="H5978" s="796" t="s">
        <v>580</v>
      </c>
      <c r="I5978" s="801"/>
      <c r="J5978" s="75"/>
      <c r="K5978" s="741"/>
      <c r="L5978" s="75"/>
      <c r="M5978" s="75"/>
      <c r="N5978" s="75"/>
      <c r="O5978" s="75"/>
      <c r="P5978" s="75"/>
      <c r="Q5978" s="128" t="s">
        <v>110</v>
      </c>
      <c r="R5978" s="299">
        <v>0</v>
      </c>
      <c r="S5978" s="300">
        <v>0</v>
      </c>
      <c r="T5978" s="300">
        <v>0</v>
      </c>
      <c r="U5978" s="300">
        <v>0</v>
      </c>
      <c r="V5978" s="300">
        <v>0</v>
      </c>
      <c r="W5978" s="301">
        <v>0</v>
      </c>
      <c r="X5978" s="300">
        <v>0</v>
      </c>
      <c r="Y5978" s="300">
        <v>0</v>
      </c>
      <c r="Z5978" s="300">
        <v>0</v>
      </c>
      <c r="AA5978" s="300">
        <v>0</v>
      </c>
      <c r="AB5978" s="302">
        <v>0</v>
      </c>
      <c r="AC5978" s="302">
        <v>0</v>
      </c>
      <c r="AD5978" s="302">
        <v>0</v>
      </c>
      <c r="AE5978" s="302">
        <v>0</v>
      </c>
      <c r="AF5978" s="302">
        <v>0</v>
      </c>
      <c r="AG5978" s="302">
        <v>0</v>
      </c>
      <c r="AH5978" s="348">
        <v>0</v>
      </c>
      <c r="AI5978" s="348">
        <v>0</v>
      </c>
      <c r="AK5978" s="199"/>
      <c r="AM5978" s="11"/>
      <c r="AN5978" s="15"/>
      <c r="AO5978" s="11"/>
      <c r="AP5978" s="11"/>
    </row>
    <row r="5979" spans="3:42" outlineLevel="2" x14ac:dyDescent="0.2">
      <c r="C5979" s="119" t="s">
        <v>152</v>
      </c>
      <c r="D5979" s="119" t="s">
        <v>152</v>
      </c>
      <c r="F5979" s="767" t="s">
        <v>14</v>
      </c>
      <c r="H5979" s="797" t="s">
        <v>580</v>
      </c>
      <c r="K5979" s="164"/>
      <c r="Q5979" s="135" t="s">
        <v>110</v>
      </c>
      <c r="R5979" s="314">
        <v>0</v>
      </c>
      <c r="S5979" s="315">
        <v>0</v>
      </c>
      <c r="T5979" s="315">
        <v>0</v>
      </c>
      <c r="U5979" s="315">
        <v>0</v>
      </c>
      <c r="V5979" s="315">
        <v>0</v>
      </c>
      <c r="W5979" s="316">
        <v>0</v>
      </c>
      <c r="X5979" s="315">
        <v>0</v>
      </c>
      <c r="Y5979" s="315">
        <v>0</v>
      </c>
      <c r="Z5979" s="315">
        <v>0</v>
      </c>
      <c r="AA5979" s="315">
        <v>0</v>
      </c>
      <c r="AB5979" s="5">
        <v>0</v>
      </c>
      <c r="AC5979" s="5">
        <v>0</v>
      </c>
      <c r="AD5979" s="5">
        <v>0</v>
      </c>
      <c r="AE5979" s="5">
        <v>0</v>
      </c>
      <c r="AF5979" s="5">
        <v>0</v>
      </c>
      <c r="AG5979" s="5">
        <v>0</v>
      </c>
      <c r="AH5979" s="350">
        <v>0</v>
      </c>
      <c r="AI5979" s="350">
        <v>0</v>
      </c>
      <c r="AK5979" s="199"/>
      <c r="AM5979" s="11"/>
      <c r="AN5979" s="15"/>
      <c r="AO5979" s="11"/>
      <c r="AP5979" s="11"/>
    </row>
    <row r="5980" spans="3:42" outlineLevel="2" x14ac:dyDescent="0.2">
      <c r="C5980" s="119" t="s">
        <v>152</v>
      </c>
      <c r="D5980" s="119" t="s">
        <v>152</v>
      </c>
      <c r="F5980" s="783" t="s">
        <v>16</v>
      </c>
      <c r="G5980" s="83"/>
      <c r="H5980" s="798" t="s">
        <v>580</v>
      </c>
      <c r="I5980" s="799"/>
      <c r="J5980" s="83"/>
      <c r="K5980" s="736"/>
      <c r="L5980" s="83"/>
      <c r="M5980" s="83"/>
      <c r="N5980" s="83"/>
      <c r="O5980" s="83"/>
      <c r="P5980" s="83"/>
      <c r="Q5980" s="143" t="s">
        <v>110</v>
      </c>
      <c r="R5980" s="304">
        <v>0</v>
      </c>
      <c r="S5980" s="305">
        <v>0</v>
      </c>
      <c r="T5980" s="305">
        <v>0</v>
      </c>
      <c r="U5980" s="305">
        <v>0</v>
      </c>
      <c r="V5980" s="305">
        <v>0</v>
      </c>
      <c r="W5980" s="306">
        <v>0</v>
      </c>
      <c r="X5980" s="305">
        <v>0</v>
      </c>
      <c r="Y5980" s="305">
        <v>0</v>
      </c>
      <c r="Z5980" s="305">
        <v>0</v>
      </c>
      <c r="AA5980" s="305">
        <v>0</v>
      </c>
      <c r="AB5980" s="307">
        <v>0</v>
      </c>
      <c r="AC5980" s="307">
        <v>0</v>
      </c>
      <c r="AD5980" s="307">
        <v>0</v>
      </c>
      <c r="AE5980" s="307">
        <v>0</v>
      </c>
      <c r="AF5980" s="307">
        <v>0</v>
      </c>
      <c r="AG5980" s="307">
        <v>0</v>
      </c>
      <c r="AH5980" s="362">
        <v>0</v>
      </c>
      <c r="AI5980" s="362">
        <v>0</v>
      </c>
      <c r="AK5980" s="199"/>
      <c r="AM5980" s="11"/>
      <c r="AN5980" s="15"/>
      <c r="AO5980" s="11"/>
      <c r="AP5980" s="11"/>
    </row>
    <row r="5981" spans="3:42" outlineLevel="2" x14ac:dyDescent="0.2">
      <c r="C5981" s="119" t="s">
        <v>152</v>
      </c>
      <c r="D5981" s="119" t="s">
        <v>152</v>
      </c>
      <c r="F5981" s="12"/>
      <c r="H5981" s="797"/>
      <c r="K5981" s="164"/>
      <c r="Q5981" s="16"/>
      <c r="R5981" s="800">
        <v>0</v>
      </c>
      <c r="S5981" s="800">
        <v>0</v>
      </c>
      <c r="T5981" s="800">
        <v>0</v>
      </c>
      <c r="U5981" s="800">
        <v>0</v>
      </c>
      <c r="V5981" s="800">
        <v>0</v>
      </c>
      <c r="W5981" s="800">
        <v>0</v>
      </c>
      <c r="X5981" s="800">
        <v>0</v>
      </c>
      <c r="Y5981" s="800">
        <v>0</v>
      </c>
      <c r="Z5981" s="800">
        <v>0</v>
      </c>
      <c r="AA5981" s="800">
        <v>0</v>
      </c>
      <c r="AB5981" s="800">
        <v>0</v>
      </c>
      <c r="AC5981" s="800">
        <v>0</v>
      </c>
      <c r="AD5981" s="800">
        <v>0</v>
      </c>
      <c r="AE5981" s="800">
        <v>0</v>
      </c>
      <c r="AF5981" s="800">
        <v>0</v>
      </c>
      <c r="AG5981" s="800">
        <v>0</v>
      </c>
      <c r="AH5981" s="800">
        <v>0</v>
      </c>
      <c r="AI5981" s="800">
        <v>0</v>
      </c>
      <c r="AK5981" s="199"/>
      <c r="AM5981" s="11"/>
      <c r="AN5981" s="15"/>
      <c r="AO5981" s="11"/>
      <c r="AP5981" s="11"/>
    </row>
    <row r="5982" spans="3:42" outlineLevel="2" x14ac:dyDescent="0.2">
      <c r="C5982" s="119" t="s">
        <v>152</v>
      </c>
      <c r="D5982" s="119" t="s">
        <v>152</v>
      </c>
      <c r="F5982" s="794" t="s">
        <v>616</v>
      </c>
      <c r="AK5982" s="199"/>
      <c r="AM5982" s="11"/>
      <c r="AN5982" s="15"/>
      <c r="AO5982" s="11"/>
      <c r="AP5982" s="11"/>
    </row>
    <row r="5983" spans="3:42" outlineLevel="2" x14ac:dyDescent="0.2">
      <c r="C5983" s="119" t="s">
        <v>152</v>
      </c>
      <c r="D5983" s="119" t="s">
        <v>152</v>
      </c>
      <c r="F5983" s="761" t="s">
        <v>48</v>
      </c>
      <c r="G5983" s="75"/>
      <c r="H5983" s="796" t="s">
        <v>580</v>
      </c>
      <c r="I5983" s="228" t="s">
        <v>617</v>
      </c>
      <c r="J5983" s="75"/>
      <c r="K5983" s="741"/>
      <c r="L5983" s="75"/>
      <c r="M5983" s="75"/>
      <c r="N5983" s="75"/>
      <c r="O5983" s="75"/>
      <c r="P5983" s="75"/>
      <c r="Q5983" s="128" t="s">
        <v>110</v>
      </c>
      <c r="R5983" s="299">
        <v>0</v>
      </c>
      <c r="S5983" s="300">
        <v>0</v>
      </c>
      <c r="T5983" s="300">
        <v>0</v>
      </c>
      <c r="U5983" s="300">
        <v>0</v>
      </c>
      <c r="V5983" s="300">
        <v>0</v>
      </c>
      <c r="W5983" s="301">
        <v>0</v>
      </c>
      <c r="X5983" s="300">
        <v>0</v>
      </c>
      <c r="Y5983" s="300">
        <v>0</v>
      </c>
      <c r="Z5983" s="300">
        <v>0</v>
      </c>
      <c r="AA5983" s="300">
        <v>0</v>
      </c>
      <c r="AB5983" s="302">
        <v>0</v>
      </c>
      <c r="AC5983" s="302">
        <v>0</v>
      </c>
      <c r="AD5983" s="302">
        <v>0</v>
      </c>
      <c r="AE5983" s="302">
        <v>0</v>
      </c>
      <c r="AF5983" s="302">
        <v>0</v>
      </c>
      <c r="AG5983" s="302">
        <v>0</v>
      </c>
      <c r="AH5983" s="348">
        <v>0</v>
      </c>
      <c r="AI5983" s="348">
        <v>0</v>
      </c>
      <c r="AK5983" s="199"/>
      <c r="AM5983" s="11"/>
      <c r="AN5983" s="15"/>
      <c r="AO5983" s="11"/>
      <c r="AP5983" s="11"/>
    </row>
    <row r="5984" spans="3:42" outlineLevel="2" x14ac:dyDescent="0.2">
      <c r="C5984" s="119" t="s">
        <v>152</v>
      </c>
      <c r="D5984" s="119" t="s">
        <v>152</v>
      </c>
      <c r="F5984" s="767" t="s">
        <v>55</v>
      </c>
      <c r="H5984" s="797" t="s">
        <v>580</v>
      </c>
      <c r="I5984" s="234" t="s">
        <v>617</v>
      </c>
      <c r="K5984" s="164"/>
      <c r="Q5984" s="135" t="s">
        <v>110</v>
      </c>
      <c r="R5984" s="314">
        <v>0</v>
      </c>
      <c r="S5984" s="315">
        <v>0</v>
      </c>
      <c r="T5984" s="315">
        <v>0</v>
      </c>
      <c r="U5984" s="315">
        <v>0</v>
      </c>
      <c r="V5984" s="315">
        <v>0</v>
      </c>
      <c r="W5984" s="316">
        <v>0</v>
      </c>
      <c r="X5984" s="315">
        <v>0</v>
      </c>
      <c r="Y5984" s="315">
        <v>0</v>
      </c>
      <c r="Z5984" s="315">
        <v>0</v>
      </c>
      <c r="AA5984" s="315">
        <v>0</v>
      </c>
      <c r="AB5984" s="5">
        <v>0</v>
      </c>
      <c r="AC5984" s="5">
        <v>0</v>
      </c>
      <c r="AD5984" s="5">
        <v>0</v>
      </c>
      <c r="AE5984" s="5">
        <v>0</v>
      </c>
      <c r="AF5984" s="5">
        <v>0</v>
      </c>
      <c r="AG5984" s="5">
        <v>0</v>
      </c>
      <c r="AH5984" s="350">
        <v>0</v>
      </c>
      <c r="AI5984" s="350">
        <v>0</v>
      </c>
      <c r="AK5984" s="199"/>
      <c r="AM5984" s="11"/>
      <c r="AN5984" s="15"/>
      <c r="AO5984" s="11"/>
      <c r="AP5984" s="11"/>
    </row>
    <row r="5985" spans="3:42" outlineLevel="2" x14ac:dyDescent="0.2">
      <c r="C5985" s="119" t="s">
        <v>152</v>
      </c>
      <c r="D5985" s="119" t="s">
        <v>152</v>
      </c>
      <c r="F5985" s="783" t="s">
        <v>57</v>
      </c>
      <c r="G5985" s="83"/>
      <c r="H5985" s="798" t="s">
        <v>580</v>
      </c>
      <c r="I5985" s="240" t="s">
        <v>617</v>
      </c>
      <c r="J5985" s="83"/>
      <c r="K5985" s="736"/>
      <c r="L5985" s="83"/>
      <c r="M5985" s="83"/>
      <c r="N5985" s="83"/>
      <c r="O5985" s="83"/>
      <c r="P5985" s="83"/>
      <c r="Q5985" s="143" t="s">
        <v>110</v>
      </c>
      <c r="R5985" s="304">
        <v>0</v>
      </c>
      <c r="S5985" s="305">
        <v>0</v>
      </c>
      <c r="T5985" s="305">
        <v>0</v>
      </c>
      <c r="U5985" s="305">
        <v>0</v>
      </c>
      <c r="V5985" s="305">
        <v>0</v>
      </c>
      <c r="W5985" s="306">
        <v>0</v>
      </c>
      <c r="X5985" s="305">
        <v>0</v>
      </c>
      <c r="Y5985" s="305">
        <v>0</v>
      </c>
      <c r="Z5985" s="305">
        <v>0</v>
      </c>
      <c r="AA5985" s="305">
        <v>0</v>
      </c>
      <c r="AB5985" s="307">
        <v>0</v>
      </c>
      <c r="AC5985" s="307">
        <v>0</v>
      </c>
      <c r="AD5985" s="307">
        <v>0</v>
      </c>
      <c r="AE5985" s="307">
        <v>0</v>
      </c>
      <c r="AF5985" s="307">
        <v>0</v>
      </c>
      <c r="AG5985" s="307">
        <v>0</v>
      </c>
      <c r="AH5985" s="362">
        <v>0</v>
      </c>
      <c r="AI5985" s="362">
        <v>0</v>
      </c>
      <c r="AK5985" s="199"/>
      <c r="AM5985" s="11"/>
      <c r="AN5985" s="15"/>
      <c r="AO5985" s="11"/>
      <c r="AP5985" s="11"/>
    </row>
    <row r="5986" spans="3:42" outlineLevel="2" x14ac:dyDescent="0.2">
      <c r="C5986" s="119" t="s">
        <v>152</v>
      </c>
      <c r="D5986" s="119" t="s">
        <v>152</v>
      </c>
      <c r="F5986" s="802" t="s">
        <v>626</v>
      </c>
      <c r="R5986" s="800">
        <v>0</v>
      </c>
      <c r="S5986" s="800">
        <v>0</v>
      </c>
      <c r="T5986" s="800">
        <v>0</v>
      </c>
      <c r="U5986" s="800">
        <v>0</v>
      </c>
      <c r="V5986" s="800">
        <v>0</v>
      </c>
      <c r="W5986" s="800">
        <v>0</v>
      </c>
      <c r="X5986" s="800">
        <v>0</v>
      </c>
      <c r="Y5986" s="800">
        <v>0</v>
      </c>
      <c r="Z5986" s="800">
        <v>0</v>
      </c>
      <c r="AA5986" s="800">
        <v>0</v>
      </c>
      <c r="AB5986" s="800">
        <v>0</v>
      </c>
      <c r="AC5986" s="800">
        <v>0</v>
      </c>
      <c r="AD5986" s="800">
        <v>0</v>
      </c>
      <c r="AE5986" s="800">
        <v>0</v>
      </c>
      <c r="AF5986" s="800">
        <v>0</v>
      </c>
      <c r="AG5986" s="800">
        <v>0</v>
      </c>
      <c r="AH5986" s="800">
        <v>0</v>
      </c>
      <c r="AI5986" s="800">
        <v>0</v>
      </c>
      <c r="AK5986" s="199"/>
      <c r="AM5986" s="11"/>
      <c r="AN5986" s="15"/>
      <c r="AO5986" s="11"/>
      <c r="AP5986" s="11"/>
    </row>
    <row r="5987" spans="3:42" outlineLevel="2" x14ac:dyDescent="0.2">
      <c r="C5987" s="119" t="s">
        <v>152</v>
      </c>
      <c r="D5987" s="119" t="s">
        <v>152</v>
      </c>
      <c r="R5987" s="5"/>
      <c r="S5987" s="5"/>
      <c r="T5987" s="5"/>
      <c r="U5987" s="5"/>
      <c r="V5987" s="5"/>
      <c r="W5987" s="5"/>
      <c r="X5987" s="5"/>
      <c r="Y5987" s="5"/>
      <c r="AK5987" s="199"/>
      <c r="AM5987" s="11"/>
      <c r="AN5987" s="15"/>
      <c r="AO5987" s="11"/>
      <c r="AP5987" s="11"/>
    </row>
    <row r="5988" spans="3:42" outlineLevel="2" x14ac:dyDescent="0.2">
      <c r="C5988" s="119" t="s">
        <v>152</v>
      </c>
      <c r="D5988" s="119" t="s">
        <v>152</v>
      </c>
      <c r="F5988" s="789" t="s">
        <v>631</v>
      </c>
      <c r="G5988" s="790"/>
      <c r="H5988" s="803"/>
      <c r="I5988" s="790"/>
      <c r="J5988" s="790"/>
      <c r="K5988" s="792"/>
      <c r="L5988" s="789"/>
      <c r="M5988" s="789"/>
      <c r="N5988" s="789"/>
      <c r="O5988" s="789"/>
      <c r="P5988" s="789"/>
      <c r="Q5988" s="792"/>
      <c r="R5988" s="793"/>
      <c r="S5988" s="793"/>
      <c r="T5988" s="793"/>
      <c r="U5988" s="793"/>
      <c r="V5988" s="793"/>
      <c r="W5988" s="793"/>
      <c r="X5988" s="793"/>
      <c r="Y5988" s="793"/>
      <c r="Z5988" s="793"/>
      <c r="AA5988" s="793"/>
      <c r="AB5988" s="793"/>
      <c r="AC5988" s="793"/>
      <c r="AD5988" s="793"/>
      <c r="AE5988" s="793"/>
      <c r="AF5988" s="793"/>
      <c r="AG5988" s="793"/>
      <c r="AH5988" s="789"/>
      <c r="AI5988" s="789"/>
      <c r="AK5988" s="199"/>
      <c r="AM5988" s="11"/>
      <c r="AN5988" s="15"/>
      <c r="AO5988" s="11"/>
      <c r="AP5988" s="11"/>
    </row>
    <row r="5989" spans="3:42" outlineLevel="2" x14ac:dyDescent="0.2">
      <c r="C5989" s="119" t="s">
        <v>152</v>
      </c>
      <c r="D5989" s="119" t="s">
        <v>152</v>
      </c>
      <c r="F5989" t="s">
        <v>620</v>
      </c>
      <c r="AK5989" s="199"/>
      <c r="AM5989" s="11"/>
      <c r="AN5989" s="15"/>
      <c r="AO5989" s="11"/>
      <c r="AP5989" s="11"/>
    </row>
    <row r="5990" spans="3:42" outlineLevel="2" x14ac:dyDescent="0.2">
      <c r="C5990" s="119" t="s">
        <v>152</v>
      </c>
      <c r="D5990" s="119" t="s">
        <v>152</v>
      </c>
      <c r="F5990" s="761" t="s">
        <v>48</v>
      </c>
      <c r="G5990" s="75"/>
      <c r="H5990" s="796" t="s">
        <v>632</v>
      </c>
      <c r="I5990" s="801"/>
      <c r="J5990" s="75"/>
      <c r="K5990" s="741"/>
      <c r="L5990" s="75"/>
      <c r="M5990" s="75"/>
      <c r="N5990" s="75"/>
      <c r="O5990" s="75"/>
      <c r="P5990" s="75"/>
      <c r="Q5990" s="128" t="s">
        <v>536</v>
      </c>
      <c r="R5990" s="804">
        <v>0</v>
      </c>
      <c r="S5990" s="805">
        <v>0</v>
      </c>
      <c r="T5990" s="805">
        <v>0</v>
      </c>
      <c r="U5990" s="805">
        <v>0</v>
      </c>
      <c r="V5990" s="805">
        <v>0</v>
      </c>
      <c r="W5990" s="806">
        <v>0</v>
      </c>
      <c r="X5990" s="805">
        <v>0</v>
      </c>
      <c r="Y5990" s="805">
        <v>0</v>
      </c>
      <c r="Z5990" s="805">
        <v>0</v>
      </c>
      <c r="AA5990" s="805">
        <v>0</v>
      </c>
      <c r="AB5990" s="805">
        <v>0</v>
      </c>
      <c r="AC5990" s="805">
        <v>0</v>
      </c>
      <c r="AD5990" s="805">
        <v>0</v>
      </c>
      <c r="AE5990" s="805">
        <v>0</v>
      </c>
      <c r="AF5990" s="805">
        <v>0</v>
      </c>
      <c r="AG5990" s="805">
        <v>0</v>
      </c>
      <c r="AH5990" s="808">
        <v>0</v>
      </c>
      <c r="AI5990" s="808">
        <v>0</v>
      </c>
      <c r="AK5990" s="199"/>
      <c r="AM5990" s="11"/>
      <c r="AN5990" s="15"/>
      <c r="AO5990" s="11"/>
      <c r="AP5990" s="11"/>
    </row>
    <row r="5991" spans="3:42" outlineLevel="2" x14ac:dyDescent="0.2">
      <c r="C5991" s="119" t="s">
        <v>152</v>
      </c>
      <c r="D5991" s="119" t="s">
        <v>152</v>
      </c>
      <c r="F5991" s="767" t="s">
        <v>55</v>
      </c>
      <c r="H5991" s="797" t="s">
        <v>632</v>
      </c>
      <c r="K5991" s="164"/>
      <c r="Q5991" s="135" t="s">
        <v>536</v>
      </c>
      <c r="R5991" s="809">
        <v>0</v>
      </c>
      <c r="S5991" s="810">
        <v>0</v>
      </c>
      <c r="T5991" s="810">
        <v>0</v>
      </c>
      <c r="U5991" s="810">
        <v>0</v>
      </c>
      <c r="V5991" s="810">
        <v>0</v>
      </c>
      <c r="W5991" s="811">
        <v>0</v>
      </c>
      <c r="X5991" s="810">
        <v>0</v>
      </c>
      <c r="Y5991" s="810">
        <v>0</v>
      </c>
      <c r="Z5991" s="810">
        <v>0</v>
      </c>
      <c r="AA5991" s="810">
        <v>0</v>
      </c>
      <c r="AB5991" s="810">
        <v>0</v>
      </c>
      <c r="AC5991" s="810">
        <v>0</v>
      </c>
      <c r="AD5991" s="810">
        <v>0</v>
      </c>
      <c r="AE5991" s="810">
        <v>0</v>
      </c>
      <c r="AF5991" s="810">
        <v>0</v>
      </c>
      <c r="AG5991" s="810">
        <v>0</v>
      </c>
      <c r="AH5991" s="812">
        <v>0</v>
      </c>
      <c r="AI5991" s="812">
        <v>0</v>
      </c>
      <c r="AK5991" s="199"/>
      <c r="AM5991" s="11"/>
      <c r="AN5991" s="15"/>
      <c r="AO5991" s="11"/>
      <c r="AP5991" s="11"/>
    </row>
    <row r="5992" spans="3:42" outlineLevel="2" x14ac:dyDescent="0.2">
      <c r="C5992" s="119" t="s">
        <v>152</v>
      </c>
      <c r="D5992" s="119" t="s">
        <v>152</v>
      </c>
      <c r="F5992" s="783" t="s">
        <v>57</v>
      </c>
      <c r="G5992" s="83"/>
      <c r="H5992" s="798" t="s">
        <v>632</v>
      </c>
      <c r="I5992" s="799"/>
      <c r="J5992" s="83"/>
      <c r="K5992" s="736"/>
      <c r="L5992" s="83"/>
      <c r="M5992" s="83"/>
      <c r="N5992" s="83"/>
      <c r="O5992" s="83"/>
      <c r="P5992" s="83"/>
      <c r="Q5992" s="143" t="s">
        <v>536</v>
      </c>
      <c r="R5992" s="813">
        <v>0</v>
      </c>
      <c r="S5992" s="814">
        <v>0</v>
      </c>
      <c r="T5992" s="814">
        <v>0</v>
      </c>
      <c r="U5992" s="814">
        <v>0</v>
      </c>
      <c r="V5992" s="814">
        <v>0</v>
      </c>
      <c r="W5992" s="815">
        <v>0</v>
      </c>
      <c r="X5992" s="814">
        <v>0</v>
      </c>
      <c r="Y5992" s="814">
        <v>0</v>
      </c>
      <c r="Z5992" s="814">
        <v>0</v>
      </c>
      <c r="AA5992" s="814">
        <v>0</v>
      </c>
      <c r="AB5992" s="814">
        <v>0</v>
      </c>
      <c r="AC5992" s="814">
        <v>0</v>
      </c>
      <c r="AD5992" s="814">
        <v>0</v>
      </c>
      <c r="AE5992" s="814">
        <v>0</v>
      </c>
      <c r="AF5992" s="814">
        <v>0</v>
      </c>
      <c r="AG5992" s="814">
        <v>0</v>
      </c>
      <c r="AH5992" s="816">
        <v>0</v>
      </c>
      <c r="AI5992" s="816">
        <v>0</v>
      </c>
      <c r="AK5992" s="199"/>
      <c r="AM5992" s="11"/>
      <c r="AN5992" s="15"/>
      <c r="AO5992" s="11"/>
      <c r="AP5992" s="11"/>
    </row>
    <row r="5993" spans="3:42" outlineLevel="2" x14ac:dyDescent="0.2">
      <c r="C5993" s="119" t="s">
        <v>152</v>
      </c>
      <c r="D5993" s="119" t="s">
        <v>152</v>
      </c>
      <c r="F5993" s="12"/>
      <c r="H5993" s="817"/>
      <c r="K5993" s="16"/>
      <c r="Q5993" s="16"/>
      <c r="R5993" s="818"/>
      <c r="S5993" s="818"/>
      <c r="T5993" s="818"/>
      <c r="U5993" s="818"/>
      <c r="V5993" s="818"/>
      <c r="W5993" s="818"/>
      <c r="X5993" s="818"/>
      <c r="Y5993" s="818"/>
      <c r="Z5993" s="818"/>
      <c r="AA5993" s="818"/>
      <c r="AB5993" s="818"/>
      <c r="AC5993" s="818"/>
      <c r="AD5993" s="818"/>
      <c r="AE5993" s="818"/>
      <c r="AF5993" s="818"/>
      <c r="AG5993" s="818"/>
      <c r="AH5993" s="818"/>
      <c r="AI5993" s="818"/>
      <c r="AK5993" s="199"/>
      <c r="AM5993" s="11"/>
      <c r="AN5993" s="15"/>
      <c r="AO5993" s="11"/>
      <c r="AP5993" s="11"/>
    </row>
    <row r="5994" spans="3:42" outlineLevel="2" x14ac:dyDescent="0.2">
      <c r="C5994" s="119" t="s">
        <v>152</v>
      </c>
      <c r="D5994" s="119" t="s">
        <v>152</v>
      </c>
      <c r="F5994" s="121" t="s">
        <v>633</v>
      </c>
      <c r="G5994" s="756"/>
      <c r="H5994" s="757"/>
      <c r="I5994" s="788"/>
      <c r="J5994" s="756"/>
      <c r="K5994" s="758"/>
      <c r="L5994" s="759"/>
      <c r="M5994" s="759"/>
      <c r="N5994" s="759"/>
      <c r="O5994" s="759"/>
      <c r="P5994" s="759"/>
      <c r="Q5994" s="758"/>
      <c r="R5994" s="760"/>
      <c r="S5994" s="760"/>
      <c r="T5994" s="760"/>
      <c r="U5994" s="760"/>
      <c r="V5994" s="760"/>
      <c r="W5994" s="760"/>
      <c r="X5994" s="760"/>
      <c r="Y5994" s="760"/>
      <c r="Z5994" s="760"/>
      <c r="AA5994" s="760"/>
      <c r="AB5994" s="760"/>
      <c r="AC5994" s="760"/>
      <c r="AD5994" s="760"/>
      <c r="AE5994" s="760"/>
      <c r="AF5994" s="760"/>
      <c r="AG5994" s="760"/>
      <c r="AH5994" s="759"/>
      <c r="AI5994" s="759"/>
      <c r="AK5994" s="199"/>
      <c r="AM5994" s="11"/>
      <c r="AN5994" s="15"/>
      <c r="AO5994" s="11"/>
      <c r="AP5994" s="11"/>
    </row>
    <row r="5995" spans="3:42" outlineLevel="2" x14ac:dyDescent="0.2">
      <c r="C5995" s="119" t="s">
        <v>152</v>
      </c>
      <c r="D5995" s="119" t="s">
        <v>152</v>
      </c>
      <c r="F5995" s="789" t="s">
        <v>634</v>
      </c>
      <c r="G5995" s="790"/>
      <c r="H5995" s="803"/>
      <c r="I5995" s="791"/>
      <c r="J5995" s="790"/>
      <c r="K5995" s="792"/>
      <c r="L5995" s="789"/>
      <c r="M5995" s="789"/>
      <c r="N5995" s="789"/>
      <c r="O5995" s="789"/>
      <c r="P5995" s="789"/>
      <c r="Q5995" s="792"/>
      <c r="R5995" s="793"/>
      <c r="S5995" s="793"/>
      <c r="T5995" s="793"/>
      <c r="U5995" s="793"/>
      <c r="V5995" s="793"/>
      <c r="W5995" s="793"/>
      <c r="X5995" s="793"/>
      <c r="Y5995" s="793"/>
      <c r="Z5995" s="793"/>
      <c r="AA5995" s="793"/>
      <c r="AB5995" s="793"/>
      <c r="AC5995" s="793"/>
      <c r="AD5995" s="793"/>
      <c r="AE5995" s="793"/>
      <c r="AF5995" s="793"/>
      <c r="AG5995" s="793"/>
      <c r="AH5995" s="789"/>
      <c r="AI5995" s="789"/>
      <c r="AK5995" s="199"/>
      <c r="AM5995" s="11"/>
      <c r="AN5995" s="15"/>
      <c r="AO5995" s="11"/>
      <c r="AP5995" s="11"/>
    </row>
    <row r="5996" spans="3:42" outlineLevel="2" x14ac:dyDescent="0.2">
      <c r="C5996" s="119" t="s">
        <v>152</v>
      </c>
      <c r="D5996" s="119" t="s">
        <v>152</v>
      </c>
      <c r="F5996" s="794" t="s">
        <v>610</v>
      </c>
      <c r="H5996" s="795"/>
      <c r="AK5996" s="199"/>
      <c r="AM5996" s="11"/>
      <c r="AN5996" s="15"/>
      <c r="AO5996" s="11"/>
      <c r="AP5996" s="11"/>
    </row>
    <row r="5997" spans="3:42" outlineLevel="2" x14ac:dyDescent="0.2">
      <c r="C5997" s="119" t="s">
        <v>152</v>
      </c>
      <c r="D5997" s="119" t="s">
        <v>152</v>
      </c>
      <c r="F5997" s="761" t="s">
        <v>62</v>
      </c>
      <c r="G5997" s="75"/>
      <c r="H5997" s="796" t="s">
        <v>12</v>
      </c>
      <c r="I5997" s="796" t="s">
        <v>611</v>
      </c>
      <c r="J5997" s="75"/>
      <c r="K5997" s="741"/>
      <c r="L5997" s="75"/>
      <c r="M5997" s="75"/>
      <c r="N5997" s="75"/>
      <c r="O5997" s="75"/>
      <c r="P5997" s="75"/>
      <c r="Q5997" s="128" t="s">
        <v>110</v>
      </c>
      <c r="R5997" s="299">
        <v>0</v>
      </c>
      <c r="S5997" s="300">
        <v>0</v>
      </c>
      <c r="T5997" s="300">
        <v>0</v>
      </c>
      <c r="U5997" s="300">
        <v>0</v>
      </c>
      <c r="V5997" s="300">
        <v>0</v>
      </c>
      <c r="W5997" s="301">
        <v>0</v>
      </c>
      <c r="X5997" s="300">
        <v>0</v>
      </c>
      <c r="Y5997" s="300">
        <v>0</v>
      </c>
      <c r="Z5997" s="300">
        <v>0</v>
      </c>
      <c r="AA5997" s="300">
        <v>0</v>
      </c>
      <c r="AB5997" s="302">
        <v>0</v>
      </c>
      <c r="AC5997" s="302">
        <v>0</v>
      </c>
      <c r="AD5997" s="302">
        <v>0</v>
      </c>
      <c r="AE5997" s="302">
        <v>0</v>
      </c>
      <c r="AF5997" s="302">
        <v>0</v>
      </c>
      <c r="AG5997" s="302">
        <v>0</v>
      </c>
      <c r="AH5997" s="348">
        <v>0</v>
      </c>
      <c r="AI5997" s="348">
        <v>0</v>
      </c>
      <c r="AK5997" s="199"/>
      <c r="AM5997" s="11"/>
      <c r="AN5997" s="15"/>
      <c r="AO5997" s="11"/>
      <c r="AP5997" s="11"/>
    </row>
    <row r="5998" spans="3:42" outlineLevel="2" x14ac:dyDescent="0.2">
      <c r="C5998" s="119" t="s">
        <v>152</v>
      </c>
      <c r="D5998" s="119" t="s">
        <v>152</v>
      </c>
      <c r="F5998" s="767" t="s">
        <v>188</v>
      </c>
      <c r="H5998" s="797" t="s">
        <v>12</v>
      </c>
      <c r="I5998" s="797" t="s">
        <v>612</v>
      </c>
      <c r="K5998" s="164"/>
      <c r="Q5998" s="135" t="s">
        <v>110</v>
      </c>
      <c r="R5998" s="314">
        <v>0</v>
      </c>
      <c r="S5998" s="315">
        <v>0</v>
      </c>
      <c r="T5998" s="315">
        <v>0</v>
      </c>
      <c r="U5998" s="315">
        <v>0</v>
      </c>
      <c r="V5998" s="315">
        <v>0</v>
      </c>
      <c r="W5998" s="316">
        <v>0</v>
      </c>
      <c r="X5998" s="315">
        <v>0</v>
      </c>
      <c r="Y5998" s="315">
        <v>0</v>
      </c>
      <c r="Z5998" s="315">
        <v>0</v>
      </c>
      <c r="AA5998" s="315">
        <v>0</v>
      </c>
      <c r="AB5998" s="5">
        <v>0</v>
      </c>
      <c r="AC5998" s="5">
        <v>0</v>
      </c>
      <c r="AD5998" s="5">
        <v>0</v>
      </c>
      <c r="AE5998" s="5">
        <v>0</v>
      </c>
      <c r="AF5998" s="5">
        <v>0</v>
      </c>
      <c r="AG5998" s="5">
        <v>0</v>
      </c>
      <c r="AH5998" s="350">
        <v>0</v>
      </c>
      <c r="AI5998" s="350">
        <v>0</v>
      </c>
      <c r="AK5998" s="199"/>
      <c r="AM5998" s="11"/>
      <c r="AN5998" s="15"/>
      <c r="AO5998" s="11"/>
      <c r="AP5998" s="11"/>
    </row>
    <row r="5999" spans="3:42" outlineLevel="2" x14ac:dyDescent="0.2">
      <c r="C5999" s="119" t="s">
        <v>152</v>
      </c>
      <c r="D5999" s="119" t="s">
        <v>152</v>
      </c>
      <c r="F5999" s="767" t="s">
        <v>613</v>
      </c>
      <c r="H5999" s="797" t="s">
        <v>12</v>
      </c>
      <c r="I5999" s="234" t="s">
        <v>614</v>
      </c>
      <c r="K5999" s="164"/>
      <c r="Q5999" s="135" t="s">
        <v>110</v>
      </c>
      <c r="R5999" s="314">
        <v>0</v>
      </c>
      <c r="S5999" s="315">
        <v>0</v>
      </c>
      <c r="T5999" s="315">
        <v>0</v>
      </c>
      <c r="U5999" s="315">
        <v>0</v>
      </c>
      <c r="V5999" s="315">
        <v>0</v>
      </c>
      <c r="W5999" s="316">
        <v>0</v>
      </c>
      <c r="X5999" s="315">
        <v>0</v>
      </c>
      <c r="Y5999" s="315">
        <v>0</v>
      </c>
      <c r="Z5999" s="315">
        <v>0</v>
      </c>
      <c r="AA5999" s="315">
        <v>0</v>
      </c>
      <c r="AB5999" s="5">
        <v>0</v>
      </c>
      <c r="AC5999" s="5">
        <v>0</v>
      </c>
      <c r="AD5999" s="5">
        <v>0</v>
      </c>
      <c r="AE5999" s="5">
        <v>0</v>
      </c>
      <c r="AF5999" s="5">
        <v>0</v>
      </c>
      <c r="AG5999" s="5">
        <v>0</v>
      </c>
      <c r="AH5999" s="350">
        <v>0</v>
      </c>
      <c r="AI5999" s="350">
        <v>0</v>
      </c>
      <c r="AK5999" s="199"/>
      <c r="AM5999" s="11"/>
      <c r="AN5999" s="15"/>
      <c r="AO5999" s="11"/>
      <c r="AP5999" s="11"/>
    </row>
    <row r="6000" spans="3:42" outlineLevel="2" x14ac:dyDescent="0.2">
      <c r="C6000" s="119" t="s">
        <v>152</v>
      </c>
      <c r="D6000" s="119" t="s">
        <v>152</v>
      </c>
      <c r="F6000" s="783" t="s">
        <v>57</v>
      </c>
      <c r="G6000" s="83"/>
      <c r="H6000" s="798" t="s">
        <v>12</v>
      </c>
      <c r="I6000" s="799"/>
      <c r="J6000" s="83"/>
      <c r="K6000" s="736"/>
      <c r="L6000" s="83"/>
      <c r="M6000" s="83"/>
      <c r="N6000" s="83"/>
      <c r="O6000" s="83"/>
      <c r="P6000" s="83"/>
      <c r="Q6000" s="143" t="s">
        <v>110</v>
      </c>
      <c r="R6000" s="304">
        <v>0</v>
      </c>
      <c r="S6000" s="305">
        <v>0</v>
      </c>
      <c r="T6000" s="305">
        <v>0</v>
      </c>
      <c r="U6000" s="305">
        <v>0</v>
      </c>
      <c r="V6000" s="305">
        <v>0</v>
      </c>
      <c r="W6000" s="306">
        <v>0</v>
      </c>
      <c r="X6000" s="305">
        <v>0</v>
      </c>
      <c r="Y6000" s="305">
        <v>0</v>
      </c>
      <c r="Z6000" s="305">
        <v>0</v>
      </c>
      <c r="AA6000" s="305">
        <v>0</v>
      </c>
      <c r="AB6000" s="307">
        <v>0</v>
      </c>
      <c r="AC6000" s="307">
        <v>0</v>
      </c>
      <c r="AD6000" s="307">
        <v>0</v>
      </c>
      <c r="AE6000" s="307">
        <v>0</v>
      </c>
      <c r="AF6000" s="307">
        <v>0</v>
      </c>
      <c r="AG6000" s="307">
        <v>0</v>
      </c>
      <c r="AH6000" s="362">
        <v>0</v>
      </c>
      <c r="AI6000" s="362">
        <v>0</v>
      </c>
      <c r="AK6000" s="199"/>
      <c r="AM6000" s="11"/>
      <c r="AN6000" s="15"/>
      <c r="AO6000" s="11"/>
      <c r="AP6000" s="11"/>
    </row>
    <row r="6001" spans="3:42" outlineLevel="2" x14ac:dyDescent="0.2">
      <c r="C6001" s="119" t="s">
        <v>152</v>
      </c>
      <c r="D6001" s="119" t="s">
        <v>152</v>
      </c>
      <c r="F6001" s="12"/>
      <c r="H6001" s="234"/>
      <c r="K6001" s="164"/>
      <c r="Q6001" s="16"/>
      <c r="R6001" s="800">
        <v>0</v>
      </c>
      <c r="S6001" s="800">
        <v>0</v>
      </c>
      <c r="T6001" s="800">
        <v>0</v>
      </c>
      <c r="U6001" s="800">
        <v>0</v>
      </c>
      <c r="V6001" s="800">
        <v>0</v>
      </c>
      <c r="W6001" s="800">
        <v>0</v>
      </c>
      <c r="X6001" s="800">
        <v>0</v>
      </c>
      <c r="Y6001" s="800">
        <v>0</v>
      </c>
      <c r="Z6001" s="800">
        <v>0</v>
      </c>
      <c r="AA6001" s="800">
        <v>0</v>
      </c>
      <c r="AB6001" s="800">
        <v>0</v>
      </c>
      <c r="AC6001" s="800">
        <v>0</v>
      </c>
      <c r="AD6001" s="800">
        <v>0</v>
      </c>
      <c r="AE6001" s="800">
        <v>0</v>
      </c>
      <c r="AF6001" s="800">
        <v>0</v>
      </c>
      <c r="AG6001" s="800">
        <v>0</v>
      </c>
      <c r="AH6001" s="800">
        <v>0</v>
      </c>
      <c r="AI6001" s="800">
        <v>0</v>
      </c>
      <c r="AK6001" s="199"/>
      <c r="AM6001" s="11"/>
      <c r="AN6001" s="15"/>
      <c r="AO6001" s="11"/>
      <c r="AP6001" s="11"/>
    </row>
    <row r="6002" spans="3:42" outlineLevel="2" x14ac:dyDescent="0.2">
      <c r="C6002" s="119" t="s">
        <v>152</v>
      </c>
      <c r="D6002" s="119" t="s">
        <v>152</v>
      </c>
      <c r="F6002" s="794" t="s">
        <v>615</v>
      </c>
      <c r="AK6002" s="199"/>
      <c r="AM6002" s="11"/>
      <c r="AN6002" s="15"/>
      <c r="AO6002" s="11"/>
      <c r="AP6002" s="11"/>
    </row>
    <row r="6003" spans="3:42" outlineLevel="2" x14ac:dyDescent="0.2">
      <c r="C6003" s="119" t="s">
        <v>152</v>
      </c>
      <c r="D6003" s="119" t="s">
        <v>152</v>
      </c>
      <c r="F6003" s="761" t="s">
        <v>48</v>
      </c>
      <c r="G6003" s="75"/>
      <c r="H6003" s="796" t="s">
        <v>12</v>
      </c>
      <c r="I6003" s="801"/>
      <c r="J6003" s="75"/>
      <c r="K6003" s="741"/>
      <c r="L6003" s="75"/>
      <c r="M6003" s="75"/>
      <c r="N6003" s="75"/>
      <c r="O6003" s="75"/>
      <c r="P6003" s="75"/>
      <c r="Q6003" s="128" t="s">
        <v>110</v>
      </c>
      <c r="R6003" s="299">
        <v>0</v>
      </c>
      <c r="S6003" s="300">
        <v>0</v>
      </c>
      <c r="T6003" s="300">
        <v>0</v>
      </c>
      <c r="U6003" s="300">
        <v>0</v>
      </c>
      <c r="V6003" s="300">
        <v>0</v>
      </c>
      <c r="W6003" s="301">
        <v>0</v>
      </c>
      <c r="X6003" s="300">
        <v>0</v>
      </c>
      <c r="Y6003" s="300">
        <v>0</v>
      </c>
      <c r="Z6003" s="300">
        <v>0</v>
      </c>
      <c r="AA6003" s="300">
        <v>0</v>
      </c>
      <c r="AB6003" s="302">
        <v>0</v>
      </c>
      <c r="AC6003" s="302">
        <v>0</v>
      </c>
      <c r="AD6003" s="302">
        <v>0</v>
      </c>
      <c r="AE6003" s="302">
        <v>0</v>
      </c>
      <c r="AF6003" s="302">
        <v>0</v>
      </c>
      <c r="AG6003" s="302">
        <v>0</v>
      </c>
      <c r="AH6003" s="348">
        <v>0</v>
      </c>
      <c r="AI6003" s="348">
        <v>0</v>
      </c>
      <c r="AK6003" s="199"/>
      <c r="AM6003" s="11"/>
      <c r="AN6003" s="15"/>
      <c r="AO6003" s="11"/>
      <c r="AP6003" s="11"/>
    </row>
    <row r="6004" spans="3:42" outlineLevel="2" x14ac:dyDescent="0.2">
      <c r="C6004" s="119" t="s">
        <v>152</v>
      </c>
      <c r="D6004" s="119" t="s">
        <v>152</v>
      </c>
      <c r="F6004" s="767" t="s">
        <v>55</v>
      </c>
      <c r="H6004" s="797" t="s">
        <v>12</v>
      </c>
      <c r="K6004" s="164"/>
      <c r="Q6004" s="135" t="s">
        <v>110</v>
      </c>
      <c r="R6004" s="314">
        <v>0</v>
      </c>
      <c r="S6004" s="315">
        <v>0</v>
      </c>
      <c r="T6004" s="315">
        <v>0</v>
      </c>
      <c r="U6004" s="315">
        <v>0</v>
      </c>
      <c r="V6004" s="315">
        <v>0</v>
      </c>
      <c r="W6004" s="316">
        <v>0</v>
      </c>
      <c r="X6004" s="315">
        <v>0</v>
      </c>
      <c r="Y6004" s="315">
        <v>0</v>
      </c>
      <c r="Z6004" s="315">
        <v>0</v>
      </c>
      <c r="AA6004" s="315">
        <v>0</v>
      </c>
      <c r="AB6004" s="5">
        <v>0</v>
      </c>
      <c r="AC6004" s="5">
        <v>0</v>
      </c>
      <c r="AD6004" s="5">
        <v>0</v>
      </c>
      <c r="AE6004" s="5">
        <v>0</v>
      </c>
      <c r="AF6004" s="5">
        <v>0</v>
      </c>
      <c r="AG6004" s="5">
        <v>0</v>
      </c>
      <c r="AH6004" s="350">
        <v>0</v>
      </c>
      <c r="AI6004" s="350">
        <v>0</v>
      </c>
      <c r="AK6004" s="199"/>
      <c r="AM6004" s="11"/>
      <c r="AN6004" s="15"/>
      <c r="AO6004" s="11"/>
      <c r="AP6004" s="11"/>
    </row>
    <row r="6005" spans="3:42" outlineLevel="2" x14ac:dyDescent="0.2">
      <c r="C6005" s="119" t="s">
        <v>152</v>
      </c>
      <c r="D6005" s="119" t="s">
        <v>152</v>
      </c>
      <c r="F6005" s="783" t="s">
        <v>57</v>
      </c>
      <c r="G6005" s="83"/>
      <c r="H6005" s="798" t="s">
        <v>12</v>
      </c>
      <c r="I6005" s="799"/>
      <c r="J6005" s="83"/>
      <c r="K6005" s="736"/>
      <c r="L6005" s="83"/>
      <c r="M6005" s="83"/>
      <c r="N6005" s="83"/>
      <c r="O6005" s="83"/>
      <c r="P6005" s="83"/>
      <c r="Q6005" s="143" t="s">
        <v>110</v>
      </c>
      <c r="R6005" s="304">
        <v>0</v>
      </c>
      <c r="S6005" s="305">
        <v>0</v>
      </c>
      <c r="T6005" s="305">
        <v>0</v>
      </c>
      <c r="U6005" s="305">
        <v>0</v>
      </c>
      <c r="V6005" s="305">
        <v>0</v>
      </c>
      <c r="W6005" s="306">
        <v>0</v>
      </c>
      <c r="X6005" s="305">
        <v>0</v>
      </c>
      <c r="Y6005" s="305">
        <v>0</v>
      </c>
      <c r="Z6005" s="305">
        <v>0</v>
      </c>
      <c r="AA6005" s="305">
        <v>0</v>
      </c>
      <c r="AB6005" s="307">
        <v>0</v>
      </c>
      <c r="AC6005" s="307">
        <v>0</v>
      </c>
      <c r="AD6005" s="307">
        <v>0</v>
      </c>
      <c r="AE6005" s="307">
        <v>0</v>
      </c>
      <c r="AF6005" s="307">
        <v>0</v>
      </c>
      <c r="AG6005" s="307">
        <v>0</v>
      </c>
      <c r="AH6005" s="362">
        <v>0</v>
      </c>
      <c r="AI6005" s="362">
        <v>0</v>
      </c>
      <c r="AK6005" s="199"/>
      <c r="AM6005" s="11"/>
      <c r="AN6005" s="15"/>
      <c r="AO6005" s="11"/>
      <c r="AP6005" s="11"/>
    </row>
    <row r="6006" spans="3:42" outlineLevel="2" x14ac:dyDescent="0.2">
      <c r="C6006" s="119" t="s">
        <v>152</v>
      </c>
      <c r="D6006" s="119" t="s">
        <v>152</v>
      </c>
      <c r="F6006" s="12"/>
      <c r="H6006" s="164"/>
      <c r="K6006" s="164"/>
      <c r="Q6006" s="16"/>
      <c r="R6006" s="800">
        <v>0</v>
      </c>
      <c r="S6006" s="800">
        <v>0</v>
      </c>
      <c r="T6006" s="800">
        <v>0</v>
      </c>
      <c r="U6006" s="800">
        <v>0</v>
      </c>
      <c r="V6006" s="800">
        <v>0</v>
      </c>
      <c r="W6006" s="800">
        <v>0</v>
      </c>
      <c r="X6006" s="800">
        <v>0</v>
      </c>
      <c r="Y6006" s="800">
        <v>0</v>
      </c>
      <c r="Z6006" s="800">
        <v>0</v>
      </c>
      <c r="AA6006" s="800">
        <v>0</v>
      </c>
      <c r="AB6006" s="800">
        <v>0</v>
      </c>
      <c r="AC6006" s="800">
        <v>0</v>
      </c>
      <c r="AD6006" s="800">
        <v>0</v>
      </c>
      <c r="AE6006" s="800">
        <v>0</v>
      </c>
      <c r="AF6006" s="800">
        <v>0</v>
      </c>
      <c r="AG6006" s="800">
        <v>0</v>
      </c>
      <c r="AH6006" s="800">
        <v>0</v>
      </c>
      <c r="AI6006" s="800">
        <v>0</v>
      </c>
      <c r="AK6006" s="199"/>
      <c r="AM6006" s="11"/>
      <c r="AN6006" s="15"/>
      <c r="AO6006" s="11"/>
      <c r="AP6006" s="11"/>
    </row>
    <row r="6007" spans="3:42" outlineLevel="2" x14ac:dyDescent="0.2">
      <c r="C6007" s="119" t="s">
        <v>152</v>
      </c>
      <c r="D6007" s="119" t="s">
        <v>152</v>
      </c>
      <c r="F6007" s="794" t="s">
        <v>69</v>
      </c>
      <c r="AK6007" s="199"/>
      <c r="AM6007" s="11"/>
      <c r="AN6007" s="15"/>
      <c r="AO6007" s="11"/>
      <c r="AP6007" s="11"/>
    </row>
    <row r="6008" spans="3:42" outlineLevel="2" x14ac:dyDescent="0.2">
      <c r="C6008" s="119" t="s">
        <v>152</v>
      </c>
      <c r="D6008" s="119" t="s">
        <v>152</v>
      </c>
      <c r="F6008" s="761" t="s">
        <v>9</v>
      </c>
      <c r="G6008" s="75"/>
      <c r="H6008" s="796" t="s">
        <v>12</v>
      </c>
      <c r="I6008" s="801"/>
      <c r="J6008" s="75"/>
      <c r="K6008" s="741"/>
      <c r="L6008" s="75"/>
      <c r="M6008" s="75"/>
      <c r="N6008" s="75"/>
      <c r="O6008" s="75"/>
      <c r="P6008" s="75"/>
      <c r="Q6008" s="128" t="s">
        <v>110</v>
      </c>
      <c r="R6008" s="299">
        <v>0</v>
      </c>
      <c r="S6008" s="300">
        <v>0</v>
      </c>
      <c r="T6008" s="300">
        <v>0</v>
      </c>
      <c r="U6008" s="300">
        <v>0</v>
      </c>
      <c r="V6008" s="300">
        <v>0</v>
      </c>
      <c r="W6008" s="301">
        <v>0</v>
      </c>
      <c r="X6008" s="300">
        <v>0</v>
      </c>
      <c r="Y6008" s="300">
        <v>0</v>
      </c>
      <c r="Z6008" s="300">
        <v>0</v>
      </c>
      <c r="AA6008" s="300">
        <v>0</v>
      </c>
      <c r="AB6008" s="302">
        <v>0</v>
      </c>
      <c r="AC6008" s="302">
        <v>0</v>
      </c>
      <c r="AD6008" s="302">
        <v>0</v>
      </c>
      <c r="AE6008" s="302">
        <v>0</v>
      </c>
      <c r="AF6008" s="302">
        <v>0</v>
      </c>
      <c r="AG6008" s="302">
        <v>0</v>
      </c>
      <c r="AH6008" s="348">
        <v>0</v>
      </c>
      <c r="AI6008" s="348">
        <v>0</v>
      </c>
      <c r="AK6008" s="199"/>
      <c r="AM6008" s="11"/>
      <c r="AN6008" s="15"/>
      <c r="AO6008" s="11"/>
      <c r="AP6008" s="11"/>
    </row>
    <row r="6009" spans="3:42" outlineLevel="2" x14ac:dyDescent="0.2">
      <c r="C6009" s="119" t="s">
        <v>152</v>
      </c>
      <c r="D6009" s="119" t="s">
        <v>152</v>
      </c>
      <c r="F6009" s="767" t="s">
        <v>14</v>
      </c>
      <c r="H6009" s="797" t="s">
        <v>12</v>
      </c>
      <c r="K6009" s="164"/>
      <c r="Q6009" s="135" t="s">
        <v>110</v>
      </c>
      <c r="R6009" s="314">
        <v>0</v>
      </c>
      <c r="S6009" s="315">
        <v>0</v>
      </c>
      <c r="T6009" s="315">
        <v>0</v>
      </c>
      <c r="U6009" s="315">
        <v>0</v>
      </c>
      <c r="V6009" s="315">
        <v>0</v>
      </c>
      <c r="W6009" s="316">
        <v>0</v>
      </c>
      <c r="X6009" s="315">
        <v>0</v>
      </c>
      <c r="Y6009" s="315">
        <v>0</v>
      </c>
      <c r="Z6009" s="315">
        <v>0</v>
      </c>
      <c r="AA6009" s="315">
        <v>0</v>
      </c>
      <c r="AB6009" s="5">
        <v>0</v>
      </c>
      <c r="AC6009" s="5">
        <v>0</v>
      </c>
      <c r="AD6009" s="5">
        <v>0</v>
      </c>
      <c r="AE6009" s="5">
        <v>0</v>
      </c>
      <c r="AF6009" s="5">
        <v>0</v>
      </c>
      <c r="AG6009" s="5">
        <v>0</v>
      </c>
      <c r="AH6009" s="350">
        <v>0</v>
      </c>
      <c r="AI6009" s="350">
        <v>0</v>
      </c>
      <c r="AK6009" s="199"/>
      <c r="AM6009" s="11"/>
      <c r="AN6009" s="15"/>
      <c r="AO6009" s="11"/>
      <c r="AP6009" s="11"/>
    </row>
    <row r="6010" spans="3:42" outlineLevel="2" x14ac:dyDescent="0.2">
      <c r="C6010" s="119" t="s">
        <v>152</v>
      </c>
      <c r="D6010" s="119" t="s">
        <v>152</v>
      </c>
      <c r="F6010" s="783" t="s">
        <v>16</v>
      </c>
      <c r="G6010" s="83"/>
      <c r="H6010" s="798" t="s">
        <v>12</v>
      </c>
      <c r="I6010" s="799"/>
      <c r="J6010" s="83"/>
      <c r="K6010" s="736"/>
      <c r="L6010" s="83"/>
      <c r="M6010" s="83"/>
      <c r="N6010" s="83"/>
      <c r="O6010" s="83"/>
      <c r="P6010" s="83"/>
      <c r="Q6010" s="143" t="s">
        <v>110</v>
      </c>
      <c r="R6010" s="304">
        <v>0</v>
      </c>
      <c r="S6010" s="305">
        <v>0</v>
      </c>
      <c r="T6010" s="305">
        <v>0</v>
      </c>
      <c r="U6010" s="305">
        <v>0</v>
      </c>
      <c r="V6010" s="305">
        <v>0</v>
      </c>
      <c r="W6010" s="306">
        <v>0</v>
      </c>
      <c r="X6010" s="305">
        <v>0</v>
      </c>
      <c r="Y6010" s="305">
        <v>0</v>
      </c>
      <c r="Z6010" s="305">
        <v>0</v>
      </c>
      <c r="AA6010" s="305">
        <v>0</v>
      </c>
      <c r="AB6010" s="307">
        <v>0</v>
      </c>
      <c r="AC6010" s="307">
        <v>0</v>
      </c>
      <c r="AD6010" s="307">
        <v>0</v>
      </c>
      <c r="AE6010" s="307">
        <v>0</v>
      </c>
      <c r="AF6010" s="307">
        <v>0</v>
      </c>
      <c r="AG6010" s="307">
        <v>0</v>
      </c>
      <c r="AH6010" s="362">
        <v>0</v>
      </c>
      <c r="AI6010" s="362">
        <v>0</v>
      </c>
      <c r="AK6010" s="199"/>
      <c r="AM6010" s="11"/>
      <c r="AN6010" s="15"/>
      <c r="AO6010" s="11"/>
      <c r="AP6010" s="11"/>
    </row>
    <row r="6011" spans="3:42" outlineLevel="2" x14ac:dyDescent="0.2">
      <c r="C6011" s="119" t="s">
        <v>152</v>
      </c>
      <c r="D6011" s="119" t="s">
        <v>152</v>
      </c>
      <c r="F6011" s="12"/>
      <c r="H6011" s="797"/>
      <c r="K6011" s="164"/>
      <c r="Q6011" s="16"/>
      <c r="R6011" s="800">
        <v>0</v>
      </c>
      <c r="S6011" s="800">
        <v>0</v>
      </c>
      <c r="T6011" s="800">
        <v>0</v>
      </c>
      <c r="U6011" s="800">
        <v>0</v>
      </c>
      <c r="V6011" s="800">
        <v>0</v>
      </c>
      <c r="W6011" s="800">
        <v>0</v>
      </c>
      <c r="X6011" s="800">
        <v>0</v>
      </c>
      <c r="Y6011" s="800">
        <v>0</v>
      </c>
      <c r="Z6011" s="800">
        <v>0</v>
      </c>
      <c r="AA6011" s="800">
        <v>0</v>
      </c>
      <c r="AB6011" s="800">
        <v>0</v>
      </c>
      <c r="AC6011" s="800">
        <v>0</v>
      </c>
      <c r="AD6011" s="800">
        <v>0</v>
      </c>
      <c r="AE6011" s="800">
        <v>0</v>
      </c>
      <c r="AF6011" s="800">
        <v>0</v>
      </c>
      <c r="AG6011" s="800">
        <v>0</v>
      </c>
      <c r="AH6011" s="800">
        <v>0</v>
      </c>
      <c r="AI6011" s="800">
        <v>0</v>
      </c>
      <c r="AK6011" s="199"/>
      <c r="AM6011" s="11"/>
      <c r="AN6011" s="15"/>
      <c r="AO6011" s="11"/>
      <c r="AP6011" s="11"/>
    </row>
    <row r="6012" spans="3:42" outlineLevel="2" x14ac:dyDescent="0.2">
      <c r="C6012" s="119" t="s">
        <v>152</v>
      </c>
      <c r="D6012" s="119" t="s">
        <v>152</v>
      </c>
      <c r="F6012" s="794" t="s">
        <v>616</v>
      </c>
      <c r="AK6012" s="199"/>
      <c r="AM6012" s="11"/>
      <c r="AN6012" s="15"/>
      <c r="AO6012" s="11"/>
      <c r="AP6012" s="11"/>
    </row>
    <row r="6013" spans="3:42" outlineLevel="2" x14ac:dyDescent="0.2">
      <c r="C6013" s="119" t="s">
        <v>152</v>
      </c>
      <c r="D6013" s="119" t="s">
        <v>152</v>
      </c>
      <c r="F6013" s="761" t="s">
        <v>48</v>
      </c>
      <c r="G6013" s="75"/>
      <c r="H6013" s="796" t="s">
        <v>12</v>
      </c>
      <c r="I6013" s="228" t="s">
        <v>617</v>
      </c>
      <c r="J6013" s="75"/>
      <c r="K6013" s="741"/>
      <c r="L6013" s="75"/>
      <c r="M6013" s="75"/>
      <c r="N6013" s="75"/>
      <c r="O6013" s="75"/>
      <c r="P6013" s="75"/>
      <c r="Q6013" s="128" t="s">
        <v>110</v>
      </c>
      <c r="R6013" s="299">
        <v>0</v>
      </c>
      <c r="S6013" s="300">
        <v>0</v>
      </c>
      <c r="T6013" s="300">
        <v>0</v>
      </c>
      <c r="U6013" s="300">
        <v>0</v>
      </c>
      <c r="V6013" s="300">
        <v>0</v>
      </c>
      <c r="W6013" s="301">
        <v>0</v>
      </c>
      <c r="X6013" s="300">
        <v>0</v>
      </c>
      <c r="Y6013" s="300">
        <v>0</v>
      </c>
      <c r="Z6013" s="300">
        <v>0</v>
      </c>
      <c r="AA6013" s="300">
        <v>0</v>
      </c>
      <c r="AB6013" s="302">
        <v>0</v>
      </c>
      <c r="AC6013" s="302">
        <v>0</v>
      </c>
      <c r="AD6013" s="302">
        <v>0</v>
      </c>
      <c r="AE6013" s="302">
        <v>0</v>
      </c>
      <c r="AF6013" s="302">
        <v>0</v>
      </c>
      <c r="AG6013" s="302">
        <v>0</v>
      </c>
      <c r="AH6013" s="348">
        <v>0</v>
      </c>
      <c r="AI6013" s="348">
        <v>0</v>
      </c>
      <c r="AK6013" s="199"/>
      <c r="AM6013" s="11"/>
      <c r="AN6013" s="15"/>
      <c r="AO6013" s="11"/>
      <c r="AP6013" s="11"/>
    </row>
    <row r="6014" spans="3:42" outlineLevel="2" x14ac:dyDescent="0.2">
      <c r="C6014" s="119" t="s">
        <v>152</v>
      </c>
      <c r="D6014" s="119" t="s">
        <v>152</v>
      </c>
      <c r="F6014" s="767" t="s">
        <v>55</v>
      </c>
      <c r="H6014" s="797" t="s">
        <v>12</v>
      </c>
      <c r="I6014" s="234" t="s">
        <v>617</v>
      </c>
      <c r="K6014" s="164"/>
      <c r="Q6014" s="135" t="s">
        <v>110</v>
      </c>
      <c r="R6014" s="314">
        <v>0</v>
      </c>
      <c r="S6014" s="315">
        <v>0</v>
      </c>
      <c r="T6014" s="315">
        <v>0</v>
      </c>
      <c r="U6014" s="315">
        <v>0</v>
      </c>
      <c r="V6014" s="315">
        <v>0</v>
      </c>
      <c r="W6014" s="316">
        <v>0</v>
      </c>
      <c r="X6014" s="315">
        <v>0</v>
      </c>
      <c r="Y6014" s="315">
        <v>0</v>
      </c>
      <c r="Z6014" s="315">
        <v>0</v>
      </c>
      <c r="AA6014" s="315">
        <v>0</v>
      </c>
      <c r="AB6014" s="5">
        <v>0</v>
      </c>
      <c r="AC6014" s="5">
        <v>0</v>
      </c>
      <c r="AD6014" s="5">
        <v>0</v>
      </c>
      <c r="AE6014" s="5">
        <v>0</v>
      </c>
      <c r="AF6014" s="5">
        <v>0</v>
      </c>
      <c r="AG6014" s="5">
        <v>0</v>
      </c>
      <c r="AH6014" s="350">
        <v>0</v>
      </c>
      <c r="AI6014" s="350">
        <v>0</v>
      </c>
      <c r="AK6014" s="199"/>
      <c r="AM6014" s="11"/>
      <c r="AN6014" s="15"/>
      <c r="AO6014" s="11"/>
      <c r="AP6014" s="11"/>
    </row>
    <row r="6015" spans="3:42" outlineLevel="2" x14ac:dyDescent="0.2">
      <c r="C6015" s="119" t="s">
        <v>152</v>
      </c>
      <c r="D6015" s="119" t="s">
        <v>152</v>
      </c>
      <c r="F6015" s="783" t="s">
        <v>57</v>
      </c>
      <c r="G6015" s="83"/>
      <c r="H6015" s="798" t="s">
        <v>12</v>
      </c>
      <c r="I6015" s="240" t="s">
        <v>617</v>
      </c>
      <c r="J6015" s="83"/>
      <c r="K6015" s="736"/>
      <c r="L6015" s="83"/>
      <c r="M6015" s="83"/>
      <c r="N6015" s="83"/>
      <c r="O6015" s="83"/>
      <c r="P6015" s="83"/>
      <c r="Q6015" s="143" t="s">
        <v>110</v>
      </c>
      <c r="R6015" s="304">
        <v>0</v>
      </c>
      <c r="S6015" s="305">
        <v>0</v>
      </c>
      <c r="T6015" s="305">
        <v>0</v>
      </c>
      <c r="U6015" s="305">
        <v>0</v>
      </c>
      <c r="V6015" s="305">
        <v>0</v>
      </c>
      <c r="W6015" s="306">
        <v>0</v>
      </c>
      <c r="X6015" s="305">
        <v>0</v>
      </c>
      <c r="Y6015" s="305">
        <v>0</v>
      </c>
      <c r="Z6015" s="305">
        <v>0</v>
      </c>
      <c r="AA6015" s="305">
        <v>0</v>
      </c>
      <c r="AB6015" s="307">
        <v>0</v>
      </c>
      <c r="AC6015" s="307">
        <v>0</v>
      </c>
      <c r="AD6015" s="307">
        <v>0</v>
      </c>
      <c r="AE6015" s="307">
        <v>0</v>
      </c>
      <c r="AF6015" s="307">
        <v>0</v>
      </c>
      <c r="AG6015" s="307">
        <v>0</v>
      </c>
      <c r="AH6015" s="362">
        <v>0</v>
      </c>
      <c r="AI6015" s="362">
        <v>0</v>
      </c>
      <c r="AK6015" s="199"/>
      <c r="AM6015" s="11"/>
      <c r="AN6015" s="15"/>
      <c r="AO6015" s="11"/>
      <c r="AP6015" s="11"/>
    </row>
    <row r="6016" spans="3:42" outlineLevel="2" x14ac:dyDescent="0.2">
      <c r="C6016" s="119" t="s">
        <v>152</v>
      </c>
      <c r="D6016" s="119" t="s">
        <v>152</v>
      </c>
      <c r="F6016" s="802" t="s">
        <v>626</v>
      </c>
      <c r="R6016" s="800">
        <v>0</v>
      </c>
      <c r="S6016" s="800">
        <v>0</v>
      </c>
      <c r="T6016" s="800">
        <v>0</v>
      </c>
      <c r="U6016" s="800">
        <v>0</v>
      </c>
      <c r="V6016" s="800">
        <v>0</v>
      </c>
      <c r="W6016" s="800">
        <v>0</v>
      </c>
      <c r="X6016" s="800">
        <v>0</v>
      </c>
      <c r="Y6016" s="800">
        <v>0</v>
      </c>
      <c r="Z6016" s="800">
        <v>0</v>
      </c>
      <c r="AA6016" s="800">
        <v>0</v>
      </c>
      <c r="AB6016" s="800">
        <v>0</v>
      </c>
      <c r="AC6016" s="800">
        <v>0</v>
      </c>
      <c r="AD6016" s="800">
        <v>0</v>
      </c>
      <c r="AE6016" s="800">
        <v>0</v>
      </c>
      <c r="AF6016" s="800">
        <v>0</v>
      </c>
      <c r="AG6016" s="800">
        <v>0</v>
      </c>
      <c r="AH6016" s="800">
        <v>0</v>
      </c>
      <c r="AI6016" s="800">
        <v>0</v>
      </c>
      <c r="AK6016" s="199"/>
      <c r="AM6016" s="11"/>
      <c r="AN6016" s="15"/>
      <c r="AO6016" s="11"/>
      <c r="AP6016" s="11"/>
    </row>
    <row r="6017" spans="3:42" outlineLevel="2" x14ac:dyDescent="0.2">
      <c r="C6017" s="119" t="s">
        <v>152</v>
      </c>
      <c r="D6017" s="119" t="s">
        <v>152</v>
      </c>
      <c r="R6017" s="5"/>
      <c r="S6017" s="5"/>
      <c r="T6017" s="5"/>
      <c r="U6017" s="5"/>
      <c r="V6017" s="5"/>
      <c r="W6017" s="5"/>
      <c r="X6017" s="5"/>
      <c r="Y6017" s="5"/>
      <c r="AK6017" s="199"/>
      <c r="AM6017" s="11"/>
      <c r="AN6017" s="15"/>
      <c r="AO6017" s="11"/>
      <c r="AP6017" s="11"/>
    </row>
    <row r="6018" spans="3:42" outlineLevel="2" x14ac:dyDescent="0.2">
      <c r="C6018" s="119" t="s">
        <v>152</v>
      </c>
      <c r="D6018" s="119" t="s">
        <v>152</v>
      </c>
      <c r="F6018" s="789" t="s">
        <v>635</v>
      </c>
      <c r="G6018" s="790"/>
      <c r="H6018" s="803"/>
      <c r="I6018" s="790"/>
      <c r="J6018" s="790"/>
      <c r="K6018" s="792"/>
      <c r="L6018" s="789"/>
      <c r="M6018" s="789"/>
      <c r="N6018" s="789"/>
      <c r="O6018" s="789"/>
      <c r="P6018" s="789"/>
      <c r="Q6018" s="792"/>
      <c r="R6018" s="793"/>
      <c r="S6018" s="793"/>
      <c r="T6018" s="793"/>
      <c r="U6018" s="793"/>
      <c r="V6018" s="793"/>
      <c r="W6018" s="793"/>
      <c r="X6018" s="793"/>
      <c r="Y6018" s="793"/>
      <c r="Z6018" s="793"/>
      <c r="AA6018" s="793"/>
      <c r="AB6018" s="793"/>
      <c r="AC6018" s="793"/>
      <c r="AD6018" s="793"/>
      <c r="AE6018" s="793"/>
      <c r="AF6018" s="793"/>
      <c r="AG6018" s="793"/>
      <c r="AH6018" s="789"/>
      <c r="AI6018" s="789"/>
      <c r="AK6018" s="199"/>
      <c r="AM6018" s="11"/>
      <c r="AN6018" s="15"/>
      <c r="AO6018" s="11"/>
      <c r="AP6018" s="11"/>
    </row>
    <row r="6019" spans="3:42" outlineLevel="2" x14ac:dyDescent="0.2">
      <c r="C6019" s="119" t="s">
        <v>152</v>
      </c>
      <c r="D6019" s="119" t="s">
        <v>152</v>
      </c>
      <c r="F6019" t="s">
        <v>620</v>
      </c>
      <c r="AK6019" s="199"/>
      <c r="AM6019" s="11"/>
      <c r="AN6019" s="15"/>
      <c r="AO6019" s="11"/>
      <c r="AP6019" s="11"/>
    </row>
    <row r="6020" spans="3:42" outlineLevel="2" x14ac:dyDescent="0.2">
      <c r="C6020" s="119" t="s">
        <v>152</v>
      </c>
      <c r="D6020" s="119" t="s">
        <v>152</v>
      </c>
      <c r="F6020" s="761" t="s">
        <v>48</v>
      </c>
      <c r="G6020" s="75"/>
      <c r="H6020" s="796" t="s">
        <v>636</v>
      </c>
      <c r="I6020" s="801"/>
      <c r="J6020" s="75"/>
      <c r="K6020" s="741"/>
      <c r="L6020" s="75"/>
      <c r="M6020" s="75"/>
      <c r="N6020" s="75"/>
      <c r="O6020" s="75"/>
      <c r="P6020" s="75"/>
      <c r="Q6020" s="128" t="s">
        <v>536</v>
      </c>
      <c r="R6020" s="804">
        <v>0</v>
      </c>
      <c r="S6020" s="805">
        <v>0</v>
      </c>
      <c r="T6020" s="805">
        <v>0</v>
      </c>
      <c r="U6020" s="805">
        <v>0</v>
      </c>
      <c r="V6020" s="805">
        <v>0</v>
      </c>
      <c r="W6020" s="806">
        <v>0</v>
      </c>
      <c r="X6020" s="805">
        <v>0</v>
      </c>
      <c r="Y6020" s="805">
        <v>0</v>
      </c>
      <c r="Z6020" s="805">
        <v>0</v>
      </c>
      <c r="AA6020" s="805">
        <v>0</v>
      </c>
      <c r="AB6020" s="805">
        <v>0</v>
      </c>
      <c r="AC6020" s="805">
        <v>0</v>
      </c>
      <c r="AD6020" s="805">
        <v>0</v>
      </c>
      <c r="AE6020" s="805">
        <v>0</v>
      </c>
      <c r="AF6020" s="805">
        <v>0</v>
      </c>
      <c r="AG6020" s="805">
        <v>0</v>
      </c>
      <c r="AH6020" s="808">
        <v>0</v>
      </c>
      <c r="AI6020" s="808">
        <v>0</v>
      </c>
      <c r="AK6020" s="199"/>
      <c r="AM6020" s="11"/>
      <c r="AN6020" s="15"/>
      <c r="AO6020" s="11"/>
      <c r="AP6020" s="11"/>
    </row>
    <row r="6021" spans="3:42" outlineLevel="2" x14ac:dyDescent="0.2">
      <c r="C6021" s="119" t="s">
        <v>152</v>
      </c>
      <c r="D6021" s="119" t="s">
        <v>152</v>
      </c>
      <c r="F6021" s="767" t="s">
        <v>55</v>
      </c>
      <c r="H6021" s="797" t="s">
        <v>636</v>
      </c>
      <c r="K6021" s="164"/>
      <c r="Q6021" s="135" t="s">
        <v>536</v>
      </c>
      <c r="R6021" s="809">
        <v>0</v>
      </c>
      <c r="S6021" s="810">
        <v>0</v>
      </c>
      <c r="T6021" s="810">
        <v>0</v>
      </c>
      <c r="U6021" s="810">
        <v>0</v>
      </c>
      <c r="V6021" s="810">
        <v>0</v>
      </c>
      <c r="W6021" s="811">
        <v>0</v>
      </c>
      <c r="X6021" s="810">
        <v>0</v>
      </c>
      <c r="Y6021" s="810">
        <v>0</v>
      </c>
      <c r="Z6021" s="810">
        <v>0</v>
      </c>
      <c r="AA6021" s="810">
        <v>0</v>
      </c>
      <c r="AB6021" s="810">
        <v>0</v>
      </c>
      <c r="AC6021" s="810">
        <v>0</v>
      </c>
      <c r="AD6021" s="810">
        <v>0</v>
      </c>
      <c r="AE6021" s="810">
        <v>0</v>
      </c>
      <c r="AF6021" s="810">
        <v>0</v>
      </c>
      <c r="AG6021" s="810">
        <v>0</v>
      </c>
      <c r="AH6021" s="812">
        <v>0</v>
      </c>
      <c r="AI6021" s="812">
        <v>0</v>
      </c>
      <c r="AK6021" s="199"/>
      <c r="AM6021" s="11"/>
      <c r="AN6021" s="15"/>
      <c r="AO6021" s="11"/>
      <c r="AP6021" s="11"/>
    </row>
    <row r="6022" spans="3:42" outlineLevel="2" x14ac:dyDescent="0.2">
      <c r="C6022" s="119" t="s">
        <v>152</v>
      </c>
      <c r="D6022" s="119" t="s">
        <v>152</v>
      </c>
      <c r="F6022" s="783" t="s">
        <v>57</v>
      </c>
      <c r="G6022" s="83"/>
      <c r="H6022" s="798" t="s">
        <v>636</v>
      </c>
      <c r="I6022" s="799"/>
      <c r="J6022" s="83"/>
      <c r="K6022" s="736"/>
      <c r="L6022" s="83"/>
      <c r="M6022" s="83"/>
      <c r="N6022" s="83"/>
      <c r="O6022" s="83"/>
      <c r="P6022" s="83"/>
      <c r="Q6022" s="143" t="s">
        <v>536</v>
      </c>
      <c r="R6022" s="813">
        <v>0</v>
      </c>
      <c r="S6022" s="814">
        <v>0</v>
      </c>
      <c r="T6022" s="814">
        <v>0</v>
      </c>
      <c r="U6022" s="814">
        <v>0</v>
      </c>
      <c r="V6022" s="814">
        <v>0</v>
      </c>
      <c r="W6022" s="815">
        <v>0</v>
      </c>
      <c r="X6022" s="814">
        <v>0</v>
      </c>
      <c r="Y6022" s="814">
        <v>0</v>
      </c>
      <c r="Z6022" s="814">
        <v>0</v>
      </c>
      <c r="AA6022" s="814">
        <v>0</v>
      </c>
      <c r="AB6022" s="814">
        <v>0</v>
      </c>
      <c r="AC6022" s="814">
        <v>0</v>
      </c>
      <c r="AD6022" s="814">
        <v>0</v>
      </c>
      <c r="AE6022" s="814">
        <v>0</v>
      </c>
      <c r="AF6022" s="814">
        <v>0</v>
      </c>
      <c r="AG6022" s="814">
        <v>0</v>
      </c>
      <c r="AH6022" s="816">
        <v>0</v>
      </c>
      <c r="AI6022" s="816">
        <v>0</v>
      </c>
      <c r="AK6022" s="199"/>
      <c r="AM6022" s="11"/>
      <c r="AN6022" s="15"/>
      <c r="AO6022" s="11"/>
      <c r="AP6022" s="11"/>
    </row>
    <row r="6023" spans="3:42" outlineLevel="2" x14ac:dyDescent="0.2">
      <c r="C6023" s="119" t="s">
        <v>152</v>
      </c>
      <c r="D6023" s="119" t="s">
        <v>152</v>
      </c>
      <c r="F6023" s="12"/>
      <c r="H6023" s="817"/>
      <c r="K6023" s="16"/>
      <c r="Q6023" s="16"/>
      <c r="R6023" s="818"/>
      <c r="S6023" s="818"/>
      <c r="T6023" s="818"/>
      <c r="U6023" s="818"/>
      <c r="V6023" s="818"/>
      <c r="W6023" s="818"/>
      <c r="X6023" s="818"/>
      <c r="Y6023" s="818"/>
      <c r="Z6023" s="818"/>
      <c r="AA6023" s="818"/>
      <c r="AB6023" s="818"/>
      <c r="AC6023" s="818"/>
      <c r="AD6023" s="818"/>
      <c r="AE6023" s="818"/>
      <c r="AF6023" s="818"/>
      <c r="AG6023" s="818"/>
      <c r="AH6023" s="818"/>
      <c r="AI6023" s="818"/>
      <c r="AK6023" s="199"/>
      <c r="AM6023" s="11"/>
      <c r="AN6023" s="15"/>
      <c r="AO6023" s="11"/>
      <c r="AP6023" s="11"/>
    </row>
    <row r="6024" spans="3:42" x14ac:dyDescent="0.2">
      <c r="C6024" s="119" t="s">
        <v>152</v>
      </c>
      <c r="D6024" s="754" t="s">
        <v>152</v>
      </c>
      <c r="E6024" s="67"/>
      <c r="F6024" s="67"/>
      <c r="G6024" s="67"/>
      <c r="H6024" s="755" t="s">
        <v>152</v>
      </c>
      <c r="I6024" s="67"/>
      <c r="J6024" s="67"/>
      <c r="K6024" s="102"/>
      <c r="L6024" s="67"/>
      <c r="M6024" s="67"/>
      <c r="N6024" s="67"/>
      <c r="O6024" s="67"/>
      <c r="P6024" s="67"/>
      <c r="Q6024" s="102"/>
      <c r="R6024" s="67"/>
      <c r="S6024" s="67"/>
      <c r="T6024" s="67"/>
      <c r="U6024" s="67"/>
      <c r="V6024" s="67"/>
      <c r="W6024" s="67"/>
      <c r="X6024" s="67"/>
      <c r="Y6024" s="67"/>
      <c r="Z6024" s="67"/>
      <c r="AA6024" s="67"/>
      <c r="AB6024" s="67"/>
      <c r="AC6024" s="67"/>
      <c r="AD6024" s="67"/>
      <c r="AE6024" s="67"/>
      <c r="AF6024" s="67"/>
      <c r="AG6024" s="67"/>
      <c r="AH6024" s="67"/>
      <c r="AI6024" s="67"/>
      <c r="AK6024" s="199"/>
      <c r="AM6024" s="11"/>
      <c r="AN6024" s="15"/>
      <c r="AO6024" s="11"/>
      <c r="AP6024" s="11"/>
    </row>
    <row r="6025" spans="3:42" outlineLevel="1" x14ac:dyDescent="0.2">
      <c r="C6025" s="119" t="s">
        <v>152</v>
      </c>
      <c r="D6025" s="119" t="s">
        <v>152</v>
      </c>
      <c r="F6025" s="121" t="s">
        <v>597</v>
      </c>
      <c r="G6025" s="756"/>
      <c r="H6025" s="757"/>
      <c r="I6025" s="756"/>
      <c r="J6025" s="756"/>
      <c r="K6025" s="758"/>
      <c r="L6025" s="759"/>
      <c r="M6025" s="759"/>
      <c r="N6025" s="759"/>
      <c r="O6025" s="759"/>
      <c r="P6025" s="759"/>
      <c r="Q6025" s="758"/>
      <c r="R6025" s="760"/>
      <c r="S6025" s="760"/>
      <c r="T6025" s="760"/>
      <c r="U6025" s="760"/>
      <c r="V6025" s="760"/>
      <c r="W6025" s="760"/>
      <c r="X6025" s="760"/>
      <c r="Y6025" s="760"/>
      <c r="Z6025" s="760"/>
      <c r="AA6025" s="760"/>
      <c r="AB6025" s="760"/>
      <c r="AC6025" s="760"/>
      <c r="AD6025" s="760"/>
      <c r="AE6025" s="760"/>
      <c r="AF6025" s="760"/>
      <c r="AG6025" s="760"/>
      <c r="AH6025" s="759"/>
      <c r="AI6025" s="759"/>
      <c r="AK6025" s="199"/>
      <c r="AM6025" s="11"/>
      <c r="AN6025" s="15"/>
      <c r="AO6025" s="11"/>
      <c r="AP6025" s="11"/>
    </row>
    <row r="6026" spans="3:42" outlineLevel="2" x14ac:dyDescent="0.2">
      <c r="C6026" s="119" t="s">
        <v>152</v>
      </c>
      <c r="D6026" s="119" t="s">
        <v>152</v>
      </c>
      <c r="F6026" s="12"/>
      <c r="G6026" s="149" t="s">
        <v>598</v>
      </c>
      <c r="H6026" s="72" t="s">
        <v>48</v>
      </c>
      <c r="I6026" s="8" t="s">
        <v>451</v>
      </c>
      <c r="J6026" s="8" t="s">
        <v>599</v>
      </c>
      <c r="K6026" s="8" t="s">
        <v>61</v>
      </c>
      <c r="AK6026" s="199"/>
      <c r="AM6026" s="11"/>
      <c r="AN6026" s="15"/>
      <c r="AO6026" s="11"/>
      <c r="AP6026" s="11"/>
    </row>
    <row r="6027" spans="3:42" outlineLevel="2" x14ac:dyDescent="0.2">
      <c r="C6027" s="119" t="s">
        <v>152</v>
      </c>
      <c r="D6027" s="119" t="s">
        <v>152</v>
      </c>
      <c r="F6027" s="761" t="s">
        <v>129</v>
      </c>
      <c r="G6027" s="762" t="s">
        <v>130</v>
      </c>
      <c r="H6027" s="763">
        <v>0</v>
      </c>
      <c r="I6027" s="764">
        <v>1</v>
      </c>
      <c r="J6027" s="765">
        <v>1</v>
      </c>
      <c r="K6027" s="766"/>
      <c r="AK6027" s="199"/>
      <c r="AM6027" s="11"/>
      <c r="AN6027" s="15"/>
      <c r="AO6027" s="11"/>
      <c r="AP6027" s="11"/>
    </row>
    <row r="6028" spans="3:42" outlineLevel="2" x14ac:dyDescent="0.2">
      <c r="C6028" s="119" t="s">
        <v>152</v>
      </c>
      <c r="D6028" s="119" t="s">
        <v>152</v>
      </c>
      <c r="F6028" s="767" t="s">
        <v>128</v>
      </c>
      <c r="G6028" s="611" t="s">
        <v>130</v>
      </c>
      <c r="H6028" s="768">
        <v>0</v>
      </c>
      <c r="I6028" s="769">
        <v>1</v>
      </c>
      <c r="J6028" s="770">
        <v>1</v>
      </c>
      <c r="K6028" s="771"/>
      <c r="AK6028" s="199"/>
      <c r="AM6028" s="11"/>
      <c r="AN6028" s="15"/>
      <c r="AO6028" s="11"/>
      <c r="AP6028" s="11"/>
    </row>
    <row r="6029" spans="3:42" outlineLevel="2" x14ac:dyDescent="0.2">
      <c r="C6029" s="119" t="s">
        <v>152</v>
      </c>
      <c r="D6029" s="119" t="s">
        <v>152</v>
      </c>
      <c r="F6029" s="767" t="s">
        <v>600</v>
      </c>
      <c r="G6029" s="611" t="s">
        <v>583</v>
      </c>
      <c r="H6029" s="772">
        <v>0</v>
      </c>
      <c r="I6029" s="773">
        <v>0</v>
      </c>
      <c r="J6029" s="774">
        <v>0</v>
      </c>
      <c r="K6029" s="775">
        <v>0</v>
      </c>
      <c r="AK6029" s="199"/>
      <c r="AM6029" s="11"/>
      <c r="AN6029" s="15"/>
      <c r="AO6029" s="11"/>
      <c r="AP6029" s="11"/>
    </row>
    <row r="6030" spans="3:42" outlineLevel="2" x14ac:dyDescent="0.2">
      <c r="C6030" s="119" t="s">
        <v>152</v>
      </c>
      <c r="D6030" s="119" t="s">
        <v>152</v>
      </c>
      <c r="F6030" s="767" t="s">
        <v>64</v>
      </c>
      <c r="G6030" s="611" t="s">
        <v>583</v>
      </c>
      <c r="H6030" s="776">
        <v>0</v>
      </c>
      <c r="I6030" s="773">
        <v>0</v>
      </c>
      <c r="J6030" s="774">
        <v>0</v>
      </c>
      <c r="K6030" s="771"/>
      <c r="AK6030" s="199"/>
      <c r="AM6030" s="11"/>
      <c r="AN6030" s="15"/>
      <c r="AO6030" s="11"/>
      <c r="AP6030" s="11"/>
    </row>
    <row r="6031" spans="3:42" outlineLevel="2" x14ac:dyDescent="0.2">
      <c r="C6031" s="119" t="s">
        <v>152</v>
      </c>
      <c r="D6031" s="119" t="s">
        <v>152</v>
      </c>
      <c r="F6031" s="767" t="s">
        <v>601</v>
      </c>
      <c r="G6031" s="611" t="s">
        <v>583</v>
      </c>
      <c r="H6031" s="776">
        <v>0</v>
      </c>
      <c r="I6031" s="773">
        <v>0</v>
      </c>
      <c r="J6031" s="774">
        <v>0</v>
      </c>
      <c r="K6031" s="771"/>
      <c r="AK6031" s="199"/>
      <c r="AM6031" s="11"/>
      <c r="AN6031" s="15"/>
      <c r="AO6031" s="11"/>
      <c r="AP6031" s="11"/>
    </row>
    <row r="6032" spans="3:42" outlineLevel="2" x14ac:dyDescent="0.2">
      <c r="C6032" s="119" t="s">
        <v>152</v>
      </c>
      <c r="D6032" s="119" t="s">
        <v>152</v>
      </c>
      <c r="F6032" s="767" t="s">
        <v>602</v>
      </c>
      <c r="G6032" s="611" t="s">
        <v>130</v>
      </c>
      <c r="H6032" s="778">
        <v>0</v>
      </c>
      <c r="I6032" s="769">
        <v>0</v>
      </c>
      <c r="J6032" s="769">
        <v>0</v>
      </c>
      <c r="K6032" s="771"/>
      <c r="AK6032" s="199"/>
      <c r="AM6032" s="11"/>
      <c r="AN6032" s="15"/>
      <c r="AO6032" s="11"/>
      <c r="AP6032" s="11"/>
    </row>
    <row r="6033" spans="3:42" outlineLevel="2" x14ac:dyDescent="0.2">
      <c r="C6033" s="119" t="s">
        <v>152</v>
      </c>
      <c r="D6033" s="119" t="s">
        <v>152</v>
      </c>
      <c r="F6033" s="767" t="s">
        <v>603</v>
      </c>
      <c r="G6033" s="611" t="s">
        <v>583</v>
      </c>
      <c r="H6033" s="776">
        <v>0</v>
      </c>
      <c r="I6033" s="773">
        <v>0</v>
      </c>
      <c r="J6033" s="774">
        <v>0</v>
      </c>
      <c r="K6033" s="771"/>
      <c r="AK6033" s="199"/>
      <c r="AM6033" s="11"/>
      <c r="AN6033" s="15"/>
      <c r="AO6033" s="11"/>
      <c r="AP6033" s="11"/>
    </row>
    <row r="6034" spans="3:42" outlineLevel="2" x14ac:dyDescent="0.2">
      <c r="C6034" s="119" t="s">
        <v>152</v>
      </c>
      <c r="D6034" s="119" t="s">
        <v>152</v>
      </c>
      <c r="F6034" s="767" t="s">
        <v>604</v>
      </c>
      <c r="G6034" s="611"/>
      <c r="H6034" s="773">
        <v>0</v>
      </c>
      <c r="I6034" s="773">
        <v>0</v>
      </c>
      <c r="J6034" s="773">
        <v>0</v>
      </c>
      <c r="K6034" s="771"/>
      <c r="AK6034" s="199"/>
      <c r="AM6034" s="11"/>
      <c r="AN6034" s="15"/>
      <c r="AO6034" s="11"/>
      <c r="AP6034" s="11"/>
    </row>
    <row r="6035" spans="3:42" outlineLevel="2" x14ac:dyDescent="0.2">
      <c r="C6035" s="119" t="s">
        <v>152</v>
      </c>
      <c r="D6035" s="119" t="s">
        <v>152</v>
      </c>
      <c r="F6035" s="767" t="s">
        <v>605</v>
      </c>
      <c r="G6035" s="611"/>
      <c r="H6035" s="779"/>
      <c r="I6035" s="780"/>
      <c r="J6035" s="781"/>
      <c r="K6035" s="782">
        <v>0</v>
      </c>
      <c r="AK6035" s="199"/>
      <c r="AM6035" s="11"/>
      <c r="AN6035" s="15"/>
      <c r="AO6035" s="11"/>
      <c r="AP6035" s="11"/>
    </row>
    <row r="6036" spans="3:42" outlineLevel="2" x14ac:dyDescent="0.2">
      <c r="C6036" s="119" t="s">
        <v>152</v>
      </c>
      <c r="D6036" s="119" t="s">
        <v>152</v>
      </c>
      <c r="F6036" s="783" t="s">
        <v>606</v>
      </c>
      <c r="G6036" s="619" t="s">
        <v>130</v>
      </c>
      <c r="H6036" s="784" t="e">
        <v>#N/A</v>
      </c>
      <c r="I6036" s="785" t="e">
        <v>#N/A</v>
      </c>
      <c r="J6036" s="786" t="e">
        <v>#N/A</v>
      </c>
      <c r="K6036" s="787"/>
      <c r="AK6036" s="199"/>
      <c r="AM6036" s="11"/>
      <c r="AN6036" s="15"/>
      <c r="AO6036" s="11"/>
      <c r="AP6036" s="11"/>
    </row>
    <row r="6037" spans="3:42" outlineLevel="2" x14ac:dyDescent="0.2">
      <c r="C6037" s="119" t="s">
        <v>152</v>
      </c>
      <c r="D6037" s="119" t="s">
        <v>152</v>
      </c>
      <c r="H6037"/>
      <c r="I6037"/>
      <c r="K6037"/>
      <c r="AK6037" s="199"/>
      <c r="AM6037" s="11"/>
      <c r="AN6037" s="15"/>
      <c r="AO6037" s="11"/>
      <c r="AP6037" s="11"/>
    </row>
    <row r="6038" spans="3:42" outlineLevel="1" x14ac:dyDescent="0.2">
      <c r="C6038" s="119" t="s">
        <v>152</v>
      </c>
      <c r="D6038" s="119" t="s">
        <v>152</v>
      </c>
      <c r="F6038" s="121" t="s">
        <v>607</v>
      </c>
      <c r="G6038" s="756"/>
      <c r="H6038" s="757"/>
      <c r="I6038" s="788"/>
      <c r="J6038" s="756"/>
      <c r="K6038" s="758"/>
      <c r="L6038" s="759"/>
      <c r="M6038" s="759"/>
      <c r="N6038" s="759"/>
      <c r="O6038" s="759"/>
      <c r="P6038" s="759"/>
      <c r="Q6038" s="758"/>
      <c r="R6038" s="760"/>
      <c r="S6038" s="760"/>
      <c r="T6038" s="760"/>
      <c r="U6038" s="760"/>
      <c r="V6038" s="760"/>
      <c r="W6038" s="760"/>
      <c r="X6038" s="760"/>
      <c r="Y6038" s="760"/>
      <c r="Z6038" s="760"/>
      <c r="AA6038" s="760"/>
      <c r="AB6038" s="760"/>
      <c r="AC6038" s="760"/>
      <c r="AD6038" s="760"/>
      <c r="AE6038" s="760"/>
      <c r="AF6038" s="760"/>
      <c r="AG6038" s="760"/>
      <c r="AH6038" s="759"/>
      <c r="AI6038" s="759"/>
      <c r="AK6038" s="199"/>
      <c r="AM6038" s="11"/>
      <c r="AN6038" s="15"/>
      <c r="AO6038" s="11"/>
      <c r="AP6038" s="11"/>
    </row>
    <row r="6039" spans="3:42" outlineLevel="2" x14ac:dyDescent="0.2">
      <c r="C6039" s="119" t="s">
        <v>152</v>
      </c>
      <c r="D6039" s="119" t="s">
        <v>152</v>
      </c>
      <c r="F6039" s="789" t="s">
        <v>608</v>
      </c>
      <c r="G6039" s="790"/>
      <c r="H6039" s="791" t="s">
        <v>609</v>
      </c>
      <c r="I6039" s="791"/>
      <c r="J6039" s="790"/>
      <c r="K6039" s="792"/>
      <c r="L6039" s="789"/>
      <c r="M6039" s="789"/>
      <c r="N6039" s="789"/>
      <c r="O6039" s="789"/>
      <c r="P6039" s="789"/>
      <c r="Q6039" s="792"/>
      <c r="R6039" s="793"/>
      <c r="S6039" s="793"/>
      <c r="T6039" s="793"/>
      <c r="U6039" s="793"/>
      <c r="V6039" s="793"/>
      <c r="W6039" s="793"/>
      <c r="X6039" s="793"/>
      <c r="Y6039" s="793"/>
      <c r="Z6039" s="793"/>
      <c r="AA6039" s="793"/>
      <c r="AB6039" s="793"/>
      <c r="AC6039" s="793"/>
      <c r="AD6039" s="793"/>
      <c r="AE6039" s="793"/>
      <c r="AF6039" s="793"/>
      <c r="AG6039" s="793"/>
      <c r="AH6039" s="789"/>
      <c r="AI6039" s="789"/>
      <c r="AK6039" s="199"/>
      <c r="AM6039" s="11"/>
      <c r="AN6039" s="15"/>
      <c r="AO6039" s="11"/>
      <c r="AP6039" s="11"/>
    </row>
    <row r="6040" spans="3:42" ht="14.25" customHeight="1" outlineLevel="2" x14ac:dyDescent="0.2">
      <c r="C6040" s="119" t="s">
        <v>152</v>
      </c>
      <c r="D6040" s="119" t="s">
        <v>152</v>
      </c>
      <c r="F6040" s="794" t="s">
        <v>610</v>
      </c>
      <c r="H6040" s="795"/>
      <c r="AK6040" s="199"/>
      <c r="AM6040" s="11"/>
      <c r="AN6040" s="15"/>
      <c r="AO6040" s="11"/>
      <c r="AP6040" s="11"/>
    </row>
    <row r="6041" spans="3:42" outlineLevel="2" x14ac:dyDescent="0.2">
      <c r="C6041" s="119" t="s">
        <v>152</v>
      </c>
      <c r="D6041" s="119" t="s">
        <v>152</v>
      </c>
      <c r="F6041" s="761" t="s">
        <v>62</v>
      </c>
      <c r="G6041" s="75"/>
      <c r="H6041" s="796" t="s">
        <v>10</v>
      </c>
      <c r="I6041" s="796" t="s">
        <v>611</v>
      </c>
      <c r="J6041" s="75"/>
      <c r="K6041" s="741"/>
      <c r="L6041" s="75"/>
      <c r="M6041" s="75"/>
      <c r="N6041" s="75"/>
      <c r="O6041" s="75"/>
      <c r="P6041" s="75"/>
      <c r="Q6041" s="128" t="s">
        <v>110</v>
      </c>
      <c r="R6041" s="299">
        <v>0</v>
      </c>
      <c r="S6041" s="300">
        <v>0</v>
      </c>
      <c r="T6041" s="300">
        <v>0</v>
      </c>
      <c r="U6041" s="300">
        <v>0</v>
      </c>
      <c r="V6041" s="300">
        <v>0</v>
      </c>
      <c r="W6041" s="301">
        <v>0</v>
      </c>
      <c r="X6041" s="300">
        <v>0</v>
      </c>
      <c r="Y6041" s="300">
        <v>0</v>
      </c>
      <c r="Z6041" s="300">
        <v>0</v>
      </c>
      <c r="AA6041" s="300">
        <v>0</v>
      </c>
      <c r="AB6041" s="302">
        <v>0</v>
      </c>
      <c r="AC6041" s="302">
        <v>0</v>
      </c>
      <c r="AD6041" s="302">
        <v>0</v>
      </c>
      <c r="AE6041" s="302">
        <v>0</v>
      </c>
      <c r="AF6041" s="302">
        <v>0</v>
      </c>
      <c r="AG6041" s="302">
        <v>0</v>
      </c>
      <c r="AH6041" s="348">
        <v>0</v>
      </c>
      <c r="AI6041" s="348">
        <v>0</v>
      </c>
      <c r="AK6041" s="199"/>
      <c r="AM6041" s="11"/>
      <c r="AN6041" s="15"/>
      <c r="AO6041" s="11"/>
      <c r="AP6041" s="11"/>
    </row>
    <row r="6042" spans="3:42" outlineLevel="2" x14ac:dyDescent="0.2">
      <c r="C6042" s="119" t="s">
        <v>152</v>
      </c>
      <c r="D6042" s="119" t="s">
        <v>152</v>
      </c>
      <c r="F6042" s="767" t="s">
        <v>188</v>
      </c>
      <c r="H6042" s="797" t="s">
        <v>10</v>
      </c>
      <c r="I6042" s="797" t="s">
        <v>612</v>
      </c>
      <c r="K6042" s="164"/>
      <c r="Q6042" s="135" t="s">
        <v>110</v>
      </c>
      <c r="R6042" s="314">
        <v>0</v>
      </c>
      <c r="S6042" s="315">
        <v>0</v>
      </c>
      <c r="T6042" s="315">
        <v>0</v>
      </c>
      <c r="U6042" s="315">
        <v>0</v>
      </c>
      <c r="V6042" s="315">
        <v>0</v>
      </c>
      <c r="W6042" s="316">
        <v>0</v>
      </c>
      <c r="X6042" s="315">
        <v>0</v>
      </c>
      <c r="Y6042" s="315">
        <v>0</v>
      </c>
      <c r="Z6042" s="315">
        <v>0</v>
      </c>
      <c r="AA6042" s="315">
        <v>0</v>
      </c>
      <c r="AB6042" s="5">
        <v>0</v>
      </c>
      <c r="AC6042" s="5">
        <v>0</v>
      </c>
      <c r="AD6042" s="5">
        <v>0</v>
      </c>
      <c r="AE6042" s="5">
        <v>0</v>
      </c>
      <c r="AF6042" s="5">
        <v>0</v>
      </c>
      <c r="AG6042" s="5">
        <v>0</v>
      </c>
      <c r="AH6042" s="350">
        <v>0</v>
      </c>
      <c r="AI6042" s="350">
        <v>0</v>
      </c>
      <c r="AK6042" s="199"/>
      <c r="AM6042" s="11"/>
      <c r="AN6042" s="15"/>
      <c r="AO6042" s="11"/>
      <c r="AP6042" s="11"/>
    </row>
    <row r="6043" spans="3:42" outlineLevel="2" x14ac:dyDescent="0.2">
      <c r="C6043" s="119" t="s">
        <v>152</v>
      </c>
      <c r="D6043" s="119" t="s">
        <v>152</v>
      </c>
      <c r="F6043" s="767" t="s">
        <v>613</v>
      </c>
      <c r="H6043" s="797" t="s">
        <v>10</v>
      </c>
      <c r="I6043" s="234" t="s">
        <v>614</v>
      </c>
      <c r="K6043" s="164"/>
      <c r="Q6043" s="135" t="s">
        <v>110</v>
      </c>
      <c r="R6043" s="314">
        <v>0</v>
      </c>
      <c r="S6043" s="315">
        <v>0</v>
      </c>
      <c r="T6043" s="315">
        <v>0</v>
      </c>
      <c r="U6043" s="315">
        <v>0</v>
      </c>
      <c r="V6043" s="315">
        <v>0</v>
      </c>
      <c r="W6043" s="316">
        <v>0</v>
      </c>
      <c r="X6043" s="315">
        <v>0</v>
      </c>
      <c r="Y6043" s="315">
        <v>0</v>
      </c>
      <c r="Z6043" s="315">
        <v>0</v>
      </c>
      <c r="AA6043" s="315">
        <v>0</v>
      </c>
      <c r="AB6043" s="5">
        <v>0</v>
      </c>
      <c r="AC6043" s="5">
        <v>0</v>
      </c>
      <c r="AD6043" s="5">
        <v>0</v>
      </c>
      <c r="AE6043" s="5">
        <v>0</v>
      </c>
      <c r="AF6043" s="5">
        <v>0</v>
      </c>
      <c r="AG6043" s="5">
        <v>0</v>
      </c>
      <c r="AH6043" s="350">
        <v>0</v>
      </c>
      <c r="AI6043" s="350">
        <v>0</v>
      </c>
      <c r="AK6043" s="199"/>
      <c r="AM6043" s="11"/>
      <c r="AN6043" s="15"/>
      <c r="AO6043" s="11"/>
      <c r="AP6043" s="11"/>
    </row>
    <row r="6044" spans="3:42" outlineLevel="2" x14ac:dyDescent="0.2">
      <c r="C6044" s="119" t="s">
        <v>152</v>
      </c>
      <c r="D6044" s="119" t="s">
        <v>152</v>
      </c>
      <c r="F6044" s="783" t="s">
        <v>57</v>
      </c>
      <c r="G6044" s="83"/>
      <c r="H6044" s="798" t="s">
        <v>10</v>
      </c>
      <c r="I6044" s="799"/>
      <c r="J6044" s="83"/>
      <c r="K6044" s="736"/>
      <c r="L6044" s="83"/>
      <c r="M6044" s="83"/>
      <c r="N6044" s="83"/>
      <c r="O6044" s="83"/>
      <c r="P6044" s="83"/>
      <c r="Q6044" s="143" t="s">
        <v>110</v>
      </c>
      <c r="R6044" s="304">
        <v>0</v>
      </c>
      <c r="S6044" s="305">
        <v>0</v>
      </c>
      <c r="T6044" s="305">
        <v>0</v>
      </c>
      <c r="U6044" s="305">
        <v>0</v>
      </c>
      <c r="V6044" s="305">
        <v>0</v>
      </c>
      <c r="W6044" s="306">
        <v>0</v>
      </c>
      <c r="X6044" s="305">
        <v>0</v>
      </c>
      <c r="Y6044" s="305">
        <v>0</v>
      </c>
      <c r="Z6044" s="305">
        <v>0</v>
      </c>
      <c r="AA6044" s="305">
        <v>0</v>
      </c>
      <c r="AB6044" s="307">
        <v>0</v>
      </c>
      <c r="AC6044" s="307">
        <v>0</v>
      </c>
      <c r="AD6044" s="307">
        <v>0</v>
      </c>
      <c r="AE6044" s="307">
        <v>0</v>
      </c>
      <c r="AF6044" s="307">
        <v>0</v>
      </c>
      <c r="AG6044" s="307">
        <v>0</v>
      </c>
      <c r="AH6044" s="362">
        <v>0</v>
      </c>
      <c r="AI6044" s="362">
        <v>0</v>
      </c>
      <c r="AK6044" s="199"/>
      <c r="AM6044" s="11"/>
      <c r="AN6044" s="15"/>
      <c r="AO6044" s="11"/>
      <c r="AP6044" s="11"/>
    </row>
    <row r="6045" spans="3:42" outlineLevel="2" x14ac:dyDescent="0.2">
      <c r="C6045" s="119" t="s">
        <v>152</v>
      </c>
      <c r="D6045" s="119" t="s">
        <v>152</v>
      </c>
      <c r="F6045" s="12"/>
      <c r="H6045" s="234"/>
      <c r="K6045" s="164"/>
      <c r="Q6045" s="16"/>
      <c r="R6045" s="800">
        <v>0</v>
      </c>
      <c r="S6045" s="800">
        <v>0</v>
      </c>
      <c r="T6045" s="800">
        <v>0</v>
      </c>
      <c r="U6045" s="800">
        <v>0</v>
      </c>
      <c r="V6045" s="800">
        <v>0</v>
      </c>
      <c r="W6045" s="800">
        <v>0</v>
      </c>
      <c r="X6045" s="800">
        <v>0</v>
      </c>
      <c r="Y6045" s="800">
        <v>0</v>
      </c>
      <c r="Z6045" s="800">
        <v>0</v>
      </c>
      <c r="AA6045" s="800">
        <v>0</v>
      </c>
      <c r="AB6045" s="800">
        <v>0</v>
      </c>
      <c r="AC6045" s="800">
        <v>0</v>
      </c>
      <c r="AD6045" s="800">
        <v>0</v>
      </c>
      <c r="AE6045" s="800">
        <v>0</v>
      </c>
      <c r="AF6045" s="800">
        <v>0</v>
      </c>
      <c r="AG6045" s="800">
        <v>0</v>
      </c>
      <c r="AH6045" s="800">
        <v>0</v>
      </c>
      <c r="AI6045" s="800">
        <v>0</v>
      </c>
      <c r="AK6045" s="199"/>
      <c r="AM6045" s="11"/>
      <c r="AN6045" s="15"/>
      <c r="AO6045" s="11"/>
      <c r="AP6045" s="11"/>
    </row>
    <row r="6046" spans="3:42" ht="14.25" customHeight="1" outlineLevel="2" x14ac:dyDescent="0.2">
      <c r="C6046" s="119" t="s">
        <v>152</v>
      </c>
      <c r="D6046" s="119" t="s">
        <v>152</v>
      </c>
      <c r="F6046" s="794" t="s">
        <v>615</v>
      </c>
      <c r="AK6046" s="199"/>
      <c r="AM6046" s="11"/>
      <c r="AN6046" s="15"/>
      <c r="AO6046" s="11"/>
      <c r="AP6046" s="11"/>
    </row>
    <row r="6047" spans="3:42" outlineLevel="2" x14ac:dyDescent="0.2">
      <c r="C6047" s="119" t="s">
        <v>152</v>
      </c>
      <c r="D6047" s="119" t="s">
        <v>152</v>
      </c>
      <c r="F6047" s="761" t="s">
        <v>48</v>
      </c>
      <c r="G6047" s="75"/>
      <c r="H6047" s="796" t="s">
        <v>10</v>
      </c>
      <c r="I6047" s="801"/>
      <c r="J6047" s="75"/>
      <c r="K6047" s="741"/>
      <c r="L6047" s="75"/>
      <c r="M6047" s="75"/>
      <c r="N6047" s="75"/>
      <c r="O6047" s="75"/>
      <c r="P6047" s="75"/>
      <c r="Q6047" s="128" t="s">
        <v>110</v>
      </c>
      <c r="R6047" s="299">
        <v>0</v>
      </c>
      <c r="S6047" s="300">
        <v>0</v>
      </c>
      <c r="T6047" s="300">
        <v>0</v>
      </c>
      <c r="U6047" s="300">
        <v>0</v>
      </c>
      <c r="V6047" s="300">
        <v>0</v>
      </c>
      <c r="W6047" s="301">
        <v>0</v>
      </c>
      <c r="X6047" s="300">
        <v>0</v>
      </c>
      <c r="Y6047" s="300">
        <v>0</v>
      </c>
      <c r="Z6047" s="300">
        <v>0</v>
      </c>
      <c r="AA6047" s="300">
        <v>0</v>
      </c>
      <c r="AB6047" s="302">
        <v>0</v>
      </c>
      <c r="AC6047" s="302">
        <v>0</v>
      </c>
      <c r="AD6047" s="302">
        <v>0</v>
      </c>
      <c r="AE6047" s="302">
        <v>0</v>
      </c>
      <c r="AF6047" s="302">
        <v>0</v>
      </c>
      <c r="AG6047" s="302">
        <v>0</v>
      </c>
      <c r="AH6047" s="348">
        <v>0</v>
      </c>
      <c r="AI6047" s="348">
        <v>0</v>
      </c>
      <c r="AK6047" s="199"/>
      <c r="AM6047" s="11"/>
      <c r="AN6047" s="15"/>
      <c r="AO6047" s="11"/>
      <c r="AP6047" s="11"/>
    </row>
    <row r="6048" spans="3:42" outlineLevel="2" x14ac:dyDescent="0.2">
      <c r="C6048" s="119" t="s">
        <v>152</v>
      </c>
      <c r="D6048" s="119" t="s">
        <v>152</v>
      </c>
      <c r="F6048" s="767" t="s">
        <v>55</v>
      </c>
      <c r="H6048" s="797" t="s">
        <v>10</v>
      </c>
      <c r="K6048" s="164"/>
      <c r="Q6048" s="135" t="s">
        <v>110</v>
      </c>
      <c r="R6048" s="314">
        <v>0</v>
      </c>
      <c r="S6048" s="315">
        <v>0</v>
      </c>
      <c r="T6048" s="315">
        <v>0</v>
      </c>
      <c r="U6048" s="315">
        <v>0</v>
      </c>
      <c r="V6048" s="315">
        <v>0</v>
      </c>
      <c r="W6048" s="316">
        <v>0</v>
      </c>
      <c r="X6048" s="315">
        <v>0</v>
      </c>
      <c r="Y6048" s="315">
        <v>0</v>
      </c>
      <c r="Z6048" s="315">
        <v>0</v>
      </c>
      <c r="AA6048" s="315">
        <v>0</v>
      </c>
      <c r="AB6048" s="5">
        <v>0</v>
      </c>
      <c r="AC6048" s="5">
        <v>0</v>
      </c>
      <c r="AD6048" s="5">
        <v>0</v>
      </c>
      <c r="AE6048" s="5">
        <v>0</v>
      </c>
      <c r="AF6048" s="5">
        <v>0</v>
      </c>
      <c r="AG6048" s="5">
        <v>0</v>
      </c>
      <c r="AH6048" s="350">
        <v>0</v>
      </c>
      <c r="AI6048" s="350">
        <v>0</v>
      </c>
      <c r="AK6048" s="199"/>
      <c r="AM6048" s="11"/>
      <c r="AN6048" s="15"/>
      <c r="AO6048" s="11"/>
      <c r="AP6048" s="11"/>
    </row>
    <row r="6049" spans="3:42" outlineLevel="2" x14ac:dyDescent="0.2">
      <c r="C6049" s="119" t="s">
        <v>152</v>
      </c>
      <c r="D6049" s="119" t="s">
        <v>152</v>
      </c>
      <c r="F6049" s="783" t="s">
        <v>57</v>
      </c>
      <c r="G6049" s="83"/>
      <c r="H6049" s="798" t="s">
        <v>10</v>
      </c>
      <c r="I6049" s="799"/>
      <c r="J6049" s="83"/>
      <c r="K6049" s="736"/>
      <c r="L6049" s="83"/>
      <c r="M6049" s="83"/>
      <c r="N6049" s="83"/>
      <c r="O6049" s="83"/>
      <c r="P6049" s="83"/>
      <c r="Q6049" s="143" t="s">
        <v>110</v>
      </c>
      <c r="R6049" s="304">
        <v>0</v>
      </c>
      <c r="S6049" s="305">
        <v>0</v>
      </c>
      <c r="T6049" s="305">
        <v>0</v>
      </c>
      <c r="U6049" s="305">
        <v>0</v>
      </c>
      <c r="V6049" s="305">
        <v>0</v>
      </c>
      <c r="W6049" s="306">
        <v>0</v>
      </c>
      <c r="X6049" s="305">
        <v>0</v>
      </c>
      <c r="Y6049" s="305">
        <v>0</v>
      </c>
      <c r="Z6049" s="305">
        <v>0</v>
      </c>
      <c r="AA6049" s="305">
        <v>0</v>
      </c>
      <c r="AB6049" s="307">
        <v>0</v>
      </c>
      <c r="AC6049" s="307">
        <v>0</v>
      </c>
      <c r="AD6049" s="307">
        <v>0</v>
      </c>
      <c r="AE6049" s="307">
        <v>0</v>
      </c>
      <c r="AF6049" s="307">
        <v>0</v>
      </c>
      <c r="AG6049" s="307">
        <v>0</v>
      </c>
      <c r="AH6049" s="362">
        <v>0</v>
      </c>
      <c r="AI6049" s="362">
        <v>0</v>
      </c>
      <c r="AK6049" s="199"/>
      <c r="AM6049" s="11"/>
      <c r="AN6049" s="15"/>
      <c r="AO6049" s="11"/>
      <c r="AP6049" s="11"/>
    </row>
    <row r="6050" spans="3:42" outlineLevel="2" x14ac:dyDescent="0.2">
      <c r="C6050" s="119" t="s">
        <v>152</v>
      </c>
      <c r="D6050" s="119" t="s">
        <v>152</v>
      </c>
      <c r="F6050" s="12"/>
      <c r="H6050" s="164"/>
      <c r="K6050" s="164"/>
      <c r="Q6050" s="16"/>
      <c r="R6050" s="800">
        <v>0</v>
      </c>
      <c r="S6050" s="800">
        <v>0</v>
      </c>
      <c r="T6050" s="800">
        <v>0</v>
      </c>
      <c r="U6050" s="800">
        <v>0</v>
      </c>
      <c r="V6050" s="800">
        <v>0</v>
      </c>
      <c r="W6050" s="800">
        <v>0</v>
      </c>
      <c r="X6050" s="800">
        <v>0</v>
      </c>
      <c r="Y6050" s="800">
        <v>0</v>
      </c>
      <c r="Z6050" s="800">
        <v>0</v>
      </c>
      <c r="AA6050" s="800">
        <v>0</v>
      </c>
      <c r="AB6050" s="800">
        <v>0</v>
      </c>
      <c r="AC6050" s="800">
        <v>0</v>
      </c>
      <c r="AD6050" s="800">
        <v>0</v>
      </c>
      <c r="AE6050" s="800">
        <v>0</v>
      </c>
      <c r="AF6050" s="800">
        <v>0</v>
      </c>
      <c r="AG6050" s="800">
        <v>0</v>
      </c>
      <c r="AH6050" s="800">
        <v>0</v>
      </c>
      <c r="AI6050" s="800">
        <v>0</v>
      </c>
      <c r="AK6050" s="199"/>
      <c r="AM6050" s="11"/>
      <c r="AN6050" s="15"/>
      <c r="AO6050" s="11"/>
      <c r="AP6050" s="11"/>
    </row>
    <row r="6051" spans="3:42" ht="15" customHeight="1" outlineLevel="2" x14ac:dyDescent="0.2">
      <c r="C6051" s="119" t="s">
        <v>152</v>
      </c>
      <c r="D6051" s="119" t="s">
        <v>152</v>
      </c>
      <c r="F6051" s="794" t="s">
        <v>69</v>
      </c>
      <c r="AK6051" s="199"/>
      <c r="AM6051" s="11"/>
      <c r="AN6051" s="15"/>
      <c r="AO6051" s="11"/>
      <c r="AP6051" s="11"/>
    </row>
    <row r="6052" spans="3:42" outlineLevel="2" x14ac:dyDescent="0.2">
      <c r="C6052" s="119" t="s">
        <v>152</v>
      </c>
      <c r="D6052" s="119" t="s">
        <v>152</v>
      </c>
      <c r="F6052" s="761" t="s">
        <v>9</v>
      </c>
      <c r="G6052" s="75"/>
      <c r="H6052" s="796" t="s">
        <v>10</v>
      </c>
      <c r="I6052" s="801"/>
      <c r="J6052" s="75"/>
      <c r="K6052" s="741"/>
      <c r="L6052" s="75"/>
      <c r="M6052" s="75"/>
      <c r="N6052" s="75"/>
      <c r="O6052" s="75"/>
      <c r="P6052" s="75"/>
      <c r="Q6052" s="128" t="s">
        <v>110</v>
      </c>
      <c r="R6052" s="299">
        <v>0</v>
      </c>
      <c r="S6052" s="300">
        <v>0</v>
      </c>
      <c r="T6052" s="300">
        <v>0</v>
      </c>
      <c r="U6052" s="300">
        <v>0</v>
      </c>
      <c r="V6052" s="300">
        <v>0</v>
      </c>
      <c r="W6052" s="301">
        <v>0</v>
      </c>
      <c r="X6052" s="300">
        <v>0</v>
      </c>
      <c r="Y6052" s="300">
        <v>0</v>
      </c>
      <c r="Z6052" s="300">
        <v>0</v>
      </c>
      <c r="AA6052" s="300">
        <v>0</v>
      </c>
      <c r="AB6052" s="302">
        <v>0</v>
      </c>
      <c r="AC6052" s="302">
        <v>0</v>
      </c>
      <c r="AD6052" s="302">
        <v>0</v>
      </c>
      <c r="AE6052" s="302">
        <v>0</v>
      </c>
      <c r="AF6052" s="302">
        <v>0</v>
      </c>
      <c r="AG6052" s="302">
        <v>0</v>
      </c>
      <c r="AH6052" s="348">
        <v>0</v>
      </c>
      <c r="AI6052" s="348">
        <v>0</v>
      </c>
      <c r="AK6052" s="199"/>
      <c r="AM6052" s="11"/>
      <c r="AN6052" s="15"/>
      <c r="AO6052" s="11"/>
      <c r="AP6052" s="11"/>
    </row>
    <row r="6053" spans="3:42" outlineLevel="2" x14ac:dyDescent="0.2">
      <c r="C6053" s="119" t="s">
        <v>152</v>
      </c>
      <c r="D6053" s="119" t="s">
        <v>152</v>
      </c>
      <c r="F6053" s="767" t="s">
        <v>14</v>
      </c>
      <c r="H6053" s="797" t="s">
        <v>10</v>
      </c>
      <c r="K6053" s="164"/>
      <c r="Q6053" s="135" t="s">
        <v>110</v>
      </c>
      <c r="R6053" s="314">
        <v>0</v>
      </c>
      <c r="S6053" s="315">
        <v>0</v>
      </c>
      <c r="T6053" s="315">
        <v>0</v>
      </c>
      <c r="U6053" s="315">
        <v>0</v>
      </c>
      <c r="V6053" s="315">
        <v>0</v>
      </c>
      <c r="W6053" s="316">
        <v>0</v>
      </c>
      <c r="X6053" s="315">
        <v>0</v>
      </c>
      <c r="Y6053" s="315">
        <v>0</v>
      </c>
      <c r="Z6053" s="315">
        <v>0</v>
      </c>
      <c r="AA6053" s="315">
        <v>0</v>
      </c>
      <c r="AB6053" s="5">
        <v>0</v>
      </c>
      <c r="AC6053" s="5">
        <v>0</v>
      </c>
      <c r="AD6053" s="5">
        <v>0</v>
      </c>
      <c r="AE6053" s="5">
        <v>0</v>
      </c>
      <c r="AF6053" s="5">
        <v>0</v>
      </c>
      <c r="AG6053" s="5">
        <v>0</v>
      </c>
      <c r="AH6053" s="350">
        <v>0</v>
      </c>
      <c r="AI6053" s="350">
        <v>0</v>
      </c>
      <c r="AJ6053" s="289"/>
      <c r="AK6053" s="199"/>
      <c r="AM6053" s="11"/>
      <c r="AN6053" s="15"/>
      <c r="AO6053" s="11"/>
      <c r="AP6053" s="11"/>
    </row>
    <row r="6054" spans="3:42" outlineLevel="2" x14ac:dyDescent="0.2">
      <c r="C6054" s="119" t="s">
        <v>152</v>
      </c>
      <c r="D6054" s="119" t="s">
        <v>152</v>
      </c>
      <c r="F6054" s="783" t="s">
        <v>16</v>
      </c>
      <c r="G6054" s="83"/>
      <c r="H6054" s="798" t="s">
        <v>10</v>
      </c>
      <c r="I6054" s="799"/>
      <c r="J6054" s="83"/>
      <c r="K6054" s="736"/>
      <c r="L6054" s="83"/>
      <c r="M6054" s="83"/>
      <c r="N6054" s="83"/>
      <c r="O6054" s="83"/>
      <c r="P6054" s="83"/>
      <c r="Q6054" s="143" t="s">
        <v>110</v>
      </c>
      <c r="R6054" s="304">
        <v>0</v>
      </c>
      <c r="S6054" s="305">
        <v>0</v>
      </c>
      <c r="T6054" s="305">
        <v>0</v>
      </c>
      <c r="U6054" s="305">
        <v>0</v>
      </c>
      <c r="V6054" s="305">
        <v>0</v>
      </c>
      <c r="W6054" s="306">
        <v>0</v>
      </c>
      <c r="X6054" s="305">
        <v>0</v>
      </c>
      <c r="Y6054" s="305">
        <v>0</v>
      </c>
      <c r="Z6054" s="305">
        <v>0</v>
      </c>
      <c r="AA6054" s="305">
        <v>0</v>
      </c>
      <c r="AB6054" s="307">
        <v>0</v>
      </c>
      <c r="AC6054" s="307">
        <v>0</v>
      </c>
      <c r="AD6054" s="307">
        <v>0</v>
      </c>
      <c r="AE6054" s="307">
        <v>0</v>
      </c>
      <c r="AF6054" s="307">
        <v>0</v>
      </c>
      <c r="AG6054" s="307">
        <v>0</v>
      </c>
      <c r="AH6054" s="362">
        <v>0</v>
      </c>
      <c r="AI6054" s="362">
        <v>0</v>
      </c>
      <c r="AK6054" s="199"/>
      <c r="AM6054" s="11"/>
      <c r="AN6054" s="15"/>
      <c r="AO6054" s="11"/>
      <c r="AP6054" s="11"/>
    </row>
    <row r="6055" spans="3:42" outlineLevel="2" x14ac:dyDescent="0.2">
      <c r="C6055" s="119" t="s">
        <v>152</v>
      </c>
      <c r="D6055" s="119" t="s">
        <v>152</v>
      </c>
      <c r="F6055" s="12"/>
      <c r="H6055" s="797"/>
      <c r="K6055" s="164"/>
      <c r="Q6055" s="16"/>
      <c r="R6055" s="800">
        <v>0</v>
      </c>
      <c r="S6055" s="800">
        <v>0</v>
      </c>
      <c r="T6055" s="800">
        <v>0</v>
      </c>
      <c r="U6055" s="800">
        <v>0</v>
      </c>
      <c r="V6055" s="800">
        <v>0</v>
      </c>
      <c r="W6055" s="800">
        <v>0</v>
      </c>
      <c r="X6055" s="800">
        <v>0</v>
      </c>
      <c r="Y6055" s="800">
        <v>0</v>
      </c>
      <c r="Z6055" s="800">
        <v>0</v>
      </c>
      <c r="AA6055" s="800">
        <v>0</v>
      </c>
      <c r="AB6055" s="800">
        <v>0</v>
      </c>
      <c r="AC6055" s="800">
        <v>0</v>
      </c>
      <c r="AD6055" s="800">
        <v>0</v>
      </c>
      <c r="AE6055" s="800">
        <v>0</v>
      </c>
      <c r="AF6055" s="800">
        <v>0</v>
      </c>
      <c r="AG6055" s="800">
        <v>0</v>
      </c>
      <c r="AH6055" s="800">
        <v>0</v>
      </c>
      <c r="AI6055" s="800">
        <v>0</v>
      </c>
      <c r="AK6055" s="199"/>
      <c r="AM6055" s="11"/>
      <c r="AN6055" s="15"/>
      <c r="AO6055" s="11"/>
      <c r="AP6055" s="11"/>
    </row>
    <row r="6056" spans="3:42" ht="17.25" customHeight="1" outlineLevel="2" x14ac:dyDescent="0.2">
      <c r="C6056" s="119" t="s">
        <v>152</v>
      </c>
      <c r="D6056" s="119" t="s">
        <v>152</v>
      </c>
      <c r="F6056" s="794" t="s">
        <v>616</v>
      </c>
      <c r="AK6056" s="199"/>
      <c r="AM6056" s="11"/>
      <c r="AN6056" s="15"/>
      <c r="AO6056" s="11"/>
      <c r="AP6056" s="11"/>
    </row>
    <row r="6057" spans="3:42" outlineLevel="2" x14ac:dyDescent="0.2">
      <c r="C6057" s="119" t="s">
        <v>152</v>
      </c>
      <c r="D6057" s="119" t="s">
        <v>152</v>
      </c>
      <c r="F6057" s="761" t="s">
        <v>48</v>
      </c>
      <c r="G6057" s="75"/>
      <c r="H6057" s="796" t="s">
        <v>10</v>
      </c>
      <c r="I6057" s="228" t="s">
        <v>617</v>
      </c>
      <c r="J6057" s="75"/>
      <c r="K6057" s="741"/>
      <c r="L6057" s="75"/>
      <c r="M6057" s="75"/>
      <c r="N6057" s="75"/>
      <c r="O6057" s="75"/>
      <c r="P6057" s="75"/>
      <c r="Q6057" s="128" t="s">
        <v>110</v>
      </c>
      <c r="R6057" s="299">
        <v>0</v>
      </c>
      <c r="S6057" s="300">
        <v>0</v>
      </c>
      <c r="T6057" s="300">
        <v>0</v>
      </c>
      <c r="U6057" s="300">
        <v>0</v>
      </c>
      <c r="V6057" s="300">
        <v>0</v>
      </c>
      <c r="W6057" s="301">
        <v>0</v>
      </c>
      <c r="X6057" s="300">
        <v>0</v>
      </c>
      <c r="Y6057" s="300">
        <v>0</v>
      </c>
      <c r="Z6057" s="300">
        <v>0</v>
      </c>
      <c r="AA6057" s="300">
        <v>0</v>
      </c>
      <c r="AB6057" s="302">
        <v>0</v>
      </c>
      <c r="AC6057" s="302">
        <v>0</v>
      </c>
      <c r="AD6057" s="302">
        <v>0</v>
      </c>
      <c r="AE6057" s="302">
        <v>0</v>
      </c>
      <c r="AF6057" s="302">
        <v>0</v>
      </c>
      <c r="AG6057" s="302">
        <v>0</v>
      </c>
      <c r="AH6057" s="348">
        <v>0</v>
      </c>
      <c r="AI6057" s="348">
        <v>0</v>
      </c>
      <c r="AJ6057" s="289"/>
      <c r="AK6057" s="199"/>
      <c r="AM6057" s="11"/>
      <c r="AN6057" s="15"/>
      <c r="AO6057" s="11"/>
      <c r="AP6057" s="11"/>
    </row>
    <row r="6058" spans="3:42" outlineLevel="2" x14ac:dyDescent="0.2">
      <c r="C6058" s="119" t="s">
        <v>152</v>
      </c>
      <c r="D6058" s="119" t="s">
        <v>152</v>
      </c>
      <c r="F6058" s="767" t="s">
        <v>55</v>
      </c>
      <c r="H6058" s="797" t="s">
        <v>10</v>
      </c>
      <c r="I6058" s="234" t="s">
        <v>617</v>
      </c>
      <c r="K6058" s="164"/>
      <c r="Q6058" s="135" t="s">
        <v>110</v>
      </c>
      <c r="R6058" s="314">
        <v>0</v>
      </c>
      <c r="S6058" s="315">
        <v>0</v>
      </c>
      <c r="T6058" s="315">
        <v>0</v>
      </c>
      <c r="U6058" s="315">
        <v>0</v>
      </c>
      <c r="V6058" s="315">
        <v>0</v>
      </c>
      <c r="W6058" s="316">
        <v>0</v>
      </c>
      <c r="X6058" s="315">
        <v>0</v>
      </c>
      <c r="Y6058" s="315">
        <v>0</v>
      </c>
      <c r="Z6058" s="315">
        <v>0</v>
      </c>
      <c r="AA6058" s="315">
        <v>0</v>
      </c>
      <c r="AB6058" s="5">
        <v>0</v>
      </c>
      <c r="AC6058" s="5">
        <v>0</v>
      </c>
      <c r="AD6058" s="5">
        <v>0</v>
      </c>
      <c r="AE6058" s="5">
        <v>0</v>
      </c>
      <c r="AF6058" s="5">
        <v>0</v>
      </c>
      <c r="AG6058" s="5">
        <v>0</v>
      </c>
      <c r="AH6058" s="350">
        <v>0</v>
      </c>
      <c r="AI6058" s="350">
        <v>0</v>
      </c>
      <c r="AK6058" s="199"/>
      <c r="AM6058" s="11"/>
      <c r="AN6058" s="15"/>
      <c r="AO6058" s="11"/>
      <c r="AP6058" s="11"/>
    </row>
    <row r="6059" spans="3:42" outlineLevel="2" x14ac:dyDescent="0.2">
      <c r="C6059" s="119" t="s">
        <v>152</v>
      </c>
      <c r="D6059" s="119" t="s">
        <v>152</v>
      </c>
      <c r="F6059" s="783" t="s">
        <v>57</v>
      </c>
      <c r="G6059" s="83"/>
      <c r="H6059" s="798" t="s">
        <v>10</v>
      </c>
      <c r="I6059" s="240" t="s">
        <v>617</v>
      </c>
      <c r="J6059" s="83"/>
      <c r="K6059" s="736"/>
      <c r="L6059" s="83"/>
      <c r="M6059" s="83"/>
      <c r="N6059" s="83"/>
      <c r="O6059" s="83"/>
      <c r="P6059" s="83"/>
      <c r="Q6059" s="143" t="s">
        <v>110</v>
      </c>
      <c r="R6059" s="304">
        <v>0</v>
      </c>
      <c r="S6059" s="305">
        <v>0</v>
      </c>
      <c r="T6059" s="305">
        <v>0</v>
      </c>
      <c r="U6059" s="305">
        <v>0</v>
      </c>
      <c r="V6059" s="305">
        <v>0</v>
      </c>
      <c r="W6059" s="306">
        <v>0</v>
      </c>
      <c r="X6059" s="305">
        <v>0</v>
      </c>
      <c r="Y6059" s="305">
        <v>0</v>
      </c>
      <c r="Z6059" s="305">
        <v>0</v>
      </c>
      <c r="AA6059" s="305">
        <v>0</v>
      </c>
      <c r="AB6059" s="307">
        <v>0</v>
      </c>
      <c r="AC6059" s="307">
        <v>0</v>
      </c>
      <c r="AD6059" s="307">
        <v>0</v>
      </c>
      <c r="AE6059" s="307">
        <v>0</v>
      </c>
      <c r="AF6059" s="307">
        <v>0</v>
      </c>
      <c r="AG6059" s="307">
        <v>0</v>
      </c>
      <c r="AH6059" s="362">
        <v>0</v>
      </c>
      <c r="AI6059" s="362">
        <v>0</v>
      </c>
      <c r="AK6059" s="199"/>
      <c r="AM6059" s="11"/>
      <c r="AN6059" s="15"/>
      <c r="AO6059" s="11"/>
      <c r="AP6059" s="11"/>
    </row>
    <row r="6060" spans="3:42" outlineLevel="2" x14ac:dyDescent="0.2">
      <c r="C6060" s="119" t="s">
        <v>152</v>
      </c>
      <c r="D6060" s="119" t="s">
        <v>152</v>
      </c>
      <c r="F6060" s="802" t="s">
        <v>618</v>
      </c>
      <c r="R6060" s="800">
        <v>0</v>
      </c>
      <c r="S6060" s="800">
        <v>0</v>
      </c>
      <c r="T6060" s="800">
        <v>0</v>
      </c>
      <c r="U6060" s="800">
        <v>0</v>
      </c>
      <c r="V6060" s="800">
        <v>0</v>
      </c>
      <c r="W6060" s="800">
        <v>0</v>
      </c>
      <c r="X6060" s="800">
        <v>0</v>
      </c>
      <c r="Y6060" s="800">
        <v>0</v>
      </c>
      <c r="Z6060" s="800">
        <v>0</v>
      </c>
      <c r="AA6060" s="800">
        <v>0</v>
      </c>
      <c r="AB6060" s="800">
        <v>0</v>
      </c>
      <c r="AC6060" s="800">
        <v>0</v>
      </c>
      <c r="AD6060" s="800">
        <v>0</v>
      </c>
      <c r="AE6060" s="800">
        <v>0</v>
      </c>
      <c r="AF6060" s="800">
        <v>0</v>
      </c>
      <c r="AG6060" s="800">
        <v>0</v>
      </c>
      <c r="AH6060" s="800">
        <v>0</v>
      </c>
      <c r="AI6060" s="800">
        <v>0</v>
      </c>
      <c r="AK6060" s="199"/>
      <c r="AM6060" s="11"/>
      <c r="AN6060" s="15"/>
      <c r="AO6060" s="11"/>
      <c r="AP6060" s="11"/>
    </row>
    <row r="6061" spans="3:42" outlineLevel="2" x14ac:dyDescent="0.2">
      <c r="C6061" s="119" t="s">
        <v>152</v>
      </c>
      <c r="D6061" s="119" t="s">
        <v>152</v>
      </c>
      <c r="R6061" s="5"/>
      <c r="S6061" s="5"/>
      <c r="T6061" s="5"/>
      <c r="U6061" s="5"/>
      <c r="V6061" s="5"/>
      <c r="W6061" s="5"/>
      <c r="X6061" s="5"/>
      <c r="Y6061" s="5"/>
      <c r="AK6061" s="199"/>
      <c r="AM6061" s="11"/>
      <c r="AN6061" s="15"/>
      <c r="AO6061" s="11"/>
      <c r="AP6061" s="11"/>
    </row>
    <row r="6062" spans="3:42" outlineLevel="2" x14ac:dyDescent="0.2">
      <c r="C6062" s="119" t="s">
        <v>152</v>
      </c>
      <c r="D6062" s="119" t="s">
        <v>152</v>
      </c>
      <c r="F6062" s="789" t="s">
        <v>619</v>
      </c>
      <c r="G6062" s="790"/>
      <c r="H6062" s="803"/>
      <c r="I6062" s="790"/>
      <c r="J6062" s="790"/>
      <c r="K6062" s="792"/>
      <c r="L6062" s="789"/>
      <c r="M6062" s="789"/>
      <c r="N6062" s="789"/>
      <c r="O6062" s="789"/>
      <c r="P6062" s="789"/>
      <c r="Q6062" s="792"/>
      <c r="R6062" s="793"/>
      <c r="S6062" s="793"/>
      <c r="T6062" s="793"/>
      <c r="U6062" s="793"/>
      <c r="V6062" s="793"/>
      <c r="W6062" s="793"/>
      <c r="X6062" s="793"/>
      <c r="Y6062" s="793"/>
      <c r="Z6062" s="793"/>
      <c r="AA6062" s="793"/>
      <c r="AB6062" s="793"/>
      <c r="AC6062" s="793"/>
      <c r="AD6062" s="793"/>
      <c r="AE6062" s="793"/>
      <c r="AF6062" s="793"/>
      <c r="AG6062" s="793"/>
      <c r="AH6062" s="789"/>
      <c r="AI6062" s="789"/>
      <c r="AK6062" s="199"/>
      <c r="AM6062" s="11"/>
      <c r="AN6062" s="15"/>
      <c r="AO6062" s="11"/>
      <c r="AP6062" s="11"/>
    </row>
    <row r="6063" spans="3:42" outlineLevel="2" x14ac:dyDescent="0.2">
      <c r="C6063" s="119" t="s">
        <v>152</v>
      </c>
      <c r="D6063" s="119" t="s">
        <v>152</v>
      </c>
      <c r="F6063" t="s">
        <v>620</v>
      </c>
      <c r="AK6063" s="199"/>
      <c r="AM6063" s="11"/>
      <c r="AN6063" s="15"/>
      <c r="AO6063" s="11"/>
      <c r="AP6063" s="11"/>
    </row>
    <row r="6064" spans="3:42" outlineLevel="2" x14ac:dyDescent="0.2">
      <c r="C6064" s="119" t="s">
        <v>152</v>
      </c>
      <c r="D6064" s="119" t="s">
        <v>152</v>
      </c>
      <c r="F6064" s="761" t="s">
        <v>48</v>
      </c>
      <c r="G6064" s="75"/>
      <c r="H6064" s="796" t="s">
        <v>10</v>
      </c>
      <c r="I6064" s="801"/>
      <c r="J6064" s="75"/>
      <c r="K6064" s="741"/>
      <c r="L6064" s="75"/>
      <c r="M6064" s="75"/>
      <c r="N6064" s="75"/>
      <c r="O6064" s="75"/>
      <c r="P6064" s="75"/>
      <c r="Q6064" s="128" t="s">
        <v>536</v>
      </c>
      <c r="R6064" s="804">
        <v>0</v>
      </c>
      <c r="S6064" s="805">
        <v>0</v>
      </c>
      <c r="T6064" s="805">
        <v>0</v>
      </c>
      <c r="U6064" s="805">
        <v>0</v>
      </c>
      <c r="V6064" s="805">
        <v>0</v>
      </c>
      <c r="W6064" s="806">
        <v>0</v>
      </c>
      <c r="X6064" s="805">
        <v>0</v>
      </c>
      <c r="Y6064" s="805">
        <v>0</v>
      </c>
      <c r="Z6064" s="805">
        <v>0</v>
      </c>
      <c r="AA6064" s="805">
        <v>0</v>
      </c>
      <c r="AB6064" s="805">
        <v>0</v>
      </c>
      <c r="AC6064" s="805">
        <v>0</v>
      </c>
      <c r="AD6064" s="805">
        <v>0</v>
      </c>
      <c r="AE6064" s="805">
        <v>0</v>
      </c>
      <c r="AF6064" s="805">
        <v>0</v>
      </c>
      <c r="AG6064" s="805">
        <v>0</v>
      </c>
      <c r="AH6064" s="808">
        <v>0</v>
      </c>
      <c r="AI6064" s="808">
        <v>0</v>
      </c>
      <c r="AJ6064" s="289"/>
      <c r="AK6064" s="199"/>
      <c r="AM6064" s="11"/>
      <c r="AN6064" s="15"/>
      <c r="AO6064" s="11"/>
      <c r="AP6064" s="11"/>
    </row>
    <row r="6065" spans="3:42" outlineLevel="2" x14ac:dyDescent="0.2">
      <c r="C6065" s="119" t="s">
        <v>152</v>
      </c>
      <c r="D6065" s="119" t="s">
        <v>152</v>
      </c>
      <c r="F6065" s="767" t="s">
        <v>55</v>
      </c>
      <c r="H6065" s="797" t="s">
        <v>10</v>
      </c>
      <c r="K6065" s="164"/>
      <c r="Q6065" s="135" t="s">
        <v>536</v>
      </c>
      <c r="R6065" s="809">
        <v>0</v>
      </c>
      <c r="S6065" s="810">
        <v>0</v>
      </c>
      <c r="T6065" s="810">
        <v>0</v>
      </c>
      <c r="U6065" s="810">
        <v>0</v>
      </c>
      <c r="V6065" s="810">
        <v>0</v>
      </c>
      <c r="W6065" s="811">
        <v>0</v>
      </c>
      <c r="X6065" s="810">
        <v>0</v>
      </c>
      <c r="Y6065" s="810">
        <v>0</v>
      </c>
      <c r="Z6065" s="810">
        <v>0</v>
      </c>
      <c r="AA6065" s="810">
        <v>0</v>
      </c>
      <c r="AB6065" s="810">
        <v>0</v>
      </c>
      <c r="AC6065" s="810">
        <v>0</v>
      </c>
      <c r="AD6065" s="810">
        <v>0</v>
      </c>
      <c r="AE6065" s="810">
        <v>0</v>
      </c>
      <c r="AF6065" s="810">
        <v>0</v>
      </c>
      <c r="AG6065" s="810">
        <v>0</v>
      </c>
      <c r="AH6065" s="812">
        <v>0</v>
      </c>
      <c r="AI6065" s="812">
        <v>0</v>
      </c>
      <c r="AK6065" s="199"/>
      <c r="AM6065" s="11"/>
      <c r="AN6065" s="15"/>
      <c r="AO6065" s="11"/>
      <c r="AP6065" s="11"/>
    </row>
    <row r="6066" spans="3:42" outlineLevel="2" x14ac:dyDescent="0.2">
      <c r="C6066" s="119" t="s">
        <v>152</v>
      </c>
      <c r="D6066" s="119" t="s">
        <v>152</v>
      </c>
      <c r="F6066" s="783" t="s">
        <v>57</v>
      </c>
      <c r="G6066" s="83"/>
      <c r="H6066" s="798" t="s">
        <v>10</v>
      </c>
      <c r="I6066" s="799"/>
      <c r="J6066" s="83"/>
      <c r="K6066" s="736"/>
      <c r="L6066" s="83"/>
      <c r="M6066" s="83"/>
      <c r="N6066" s="83"/>
      <c r="O6066" s="83"/>
      <c r="P6066" s="83"/>
      <c r="Q6066" s="143" t="s">
        <v>536</v>
      </c>
      <c r="R6066" s="813">
        <v>0</v>
      </c>
      <c r="S6066" s="814">
        <v>0</v>
      </c>
      <c r="T6066" s="814">
        <v>0</v>
      </c>
      <c r="U6066" s="814">
        <v>0</v>
      </c>
      <c r="V6066" s="814">
        <v>0</v>
      </c>
      <c r="W6066" s="815">
        <v>0</v>
      </c>
      <c r="X6066" s="814">
        <v>0</v>
      </c>
      <c r="Y6066" s="814">
        <v>0</v>
      </c>
      <c r="Z6066" s="814">
        <v>0</v>
      </c>
      <c r="AA6066" s="814">
        <v>0</v>
      </c>
      <c r="AB6066" s="814">
        <v>0</v>
      </c>
      <c r="AC6066" s="814">
        <v>0</v>
      </c>
      <c r="AD6066" s="814">
        <v>0</v>
      </c>
      <c r="AE6066" s="814">
        <v>0</v>
      </c>
      <c r="AF6066" s="814">
        <v>0</v>
      </c>
      <c r="AG6066" s="814">
        <v>0</v>
      </c>
      <c r="AH6066" s="816">
        <v>0</v>
      </c>
      <c r="AI6066" s="816">
        <v>0</v>
      </c>
      <c r="AK6066" s="199"/>
      <c r="AM6066" s="11"/>
      <c r="AN6066" s="15"/>
      <c r="AO6066" s="11"/>
      <c r="AP6066" s="11"/>
    </row>
    <row r="6067" spans="3:42" outlineLevel="2" x14ac:dyDescent="0.2">
      <c r="C6067" s="119" t="s">
        <v>152</v>
      </c>
      <c r="D6067" s="119" t="s">
        <v>152</v>
      </c>
      <c r="H6067" s="798"/>
      <c r="AK6067" s="199"/>
      <c r="AM6067" s="11"/>
      <c r="AN6067" s="15"/>
      <c r="AO6067" s="11"/>
      <c r="AP6067" s="11"/>
    </row>
    <row r="6068" spans="3:42" outlineLevel="2" x14ac:dyDescent="0.2">
      <c r="C6068" s="119" t="s">
        <v>152</v>
      </c>
      <c r="D6068" s="119" t="s">
        <v>152</v>
      </c>
      <c r="F6068" s="789" t="s">
        <v>621</v>
      </c>
      <c r="G6068" s="790"/>
      <c r="H6068" s="803"/>
      <c r="I6068" s="790"/>
      <c r="J6068" s="790"/>
      <c r="K6068" s="792"/>
      <c r="L6068" s="789"/>
      <c r="M6068" s="789"/>
      <c r="N6068" s="789"/>
      <c r="O6068" s="789"/>
      <c r="P6068" s="789"/>
      <c r="Q6068" s="792"/>
      <c r="R6068" s="793"/>
      <c r="S6068" s="793"/>
      <c r="T6068" s="793"/>
      <c r="U6068" s="793"/>
      <c r="V6068" s="793"/>
      <c r="W6068" s="793"/>
      <c r="X6068" s="793"/>
      <c r="Y6068" s="793"/>
      <c r="Z6068" s="793"/>
      <c r="AA6068" s="793"/>
      <c r="AB6068" s="793"/>
      <c r="AC6068" s="793"/>
      <c r="AD6068" s="793"/>
      <c r="AE6068" s="793"/>
      <c r="AF6068" s="793"/>
      <c r="AG6068" s="793"/>
      <c r="AH6068" s="789"/>
      <c r="AI6068" s="789"/>
      <c r="AK6068" s="199"/>
      <c r="AM6068" s="11"/>
      <c r="AN6068" s="15"/>
      <c r="AO6068" s="11"/>
      <c r="AP6068" s="11"/>
    </row>
    <row r="6069" spans="3:42" outlineLevel="2" x14ac:dyDescent="0.2">
      <c r="C6069" s="119" t="s">
        <v>152</v>
      </c>
      <c r="D6069" s="119" t="s">
        <v>152</v>
      </c>
      <c r="F6069" s="794" t="s">
        <v>518</v>
      </c>
      <c r="AK6069" s="199"/>
      <c r="AM6069" s="11"/>
      <c r="AN6069" s="15"/>
      <c r="AO6069" s="11"/>
      <c r="AP6069" s="11"/>
    </row>
    <row r="6070" spans="3:42" outlineLevel="2" x14ac:dyDescent="0.2">
      <c r="C6070" s="119" t="s">
        <v>152</v>
      </c>
      <c r="D6070" s="119" t="s">
        <v>152</v>
      </c>
      <c r="F6070" s="761" t="s">
        <v>48</v>
      </c>
      <c r="G6070" s="75"/>
      <c r="H6070" s="796" t="s">
        <v>10</v>
      </c>
      <c r="I6070" s="228" t="s">
        <v>518</v>
      </c>
      <c r="J6070" s="75"/>
      <c r="K6070" s="741"/>
      <c r="L6070" s="75"/>
      <c r="M6070" s="75"/>
      <c r="N6070" s="75"/>
      <c r="O6070" s="75"/>
      <c r="P6070" s="75"/>
      <c r="Q6070" s="128" t="s">
        <v>536</v>
      </c>
      <c r="R6070" s="299">
        <v>0</v>
      </c>
      <c r="S6070" s="300">
        <v>0</v>
      </c>
      <c r="T6070" s="300">
        <v>0</v>
      </c>
      <c r="U6070" s="300">
        <v>0</v>
      </c>
      <c r="V6070" s="300">
        <v>0</v>
      </c>
      <c r="W6070" s="301">
        <v>0</v>
      </c>
      <c r="X6070" s="300">
        <v>0</v>
      </c>
      <c r="Y6070" s="300">
        <v>0</v>
      </c>
      <c r="Z6070" s="300">
        <v>0</v>
      </c>
      <c r="AA6070" s="300">
        <v>0</v>
      </c>
      <c r="AB6070" s="302">
        <v>0</v>
      </c>
      <c r="AC6070" s="302">
        <v>0</v>
      </c>
      <c r="AD6070" s="302">
        <v>0</v>
      </c>
      <c r="AE6070" s="302">
        <v>0</v>
      </c>
      <c r="AF6070" s="302">
        <v>0</v>
      </c>
      <c r="AG6070" s="302">
        <v>0</v>
      </c>
      <c r="AH6070" s="348">
        <v>0</v>
      </c>
      <c r="AI6070" s="348">
        <v>0</v>
      </c>
      <c r="AK6070" s="199"/>
      <c r="AM6070" s="11"/>
      <c r="AN6070" s="15"/>
      <c r="AO6070" s="11"/>
      <c r="AP6070" s="11"/>
    </row>
    <row r="6071" spans="3:42" outlineLevel="2" x14ac:dyDescent="0.2">
      <c r="C6071" s="119" t="s">
        <v>152</v>
      </c>
      <c r="D6071" s="119" t="s">
        <v>152</v>
      </c>
      <c r="F6071" s="783" t="s">
        <v>55</v>
      </c>
      <c r="G6071" s="83"/>
      <c r="H6071" s="798" t="s">
        <v>10</v>
      </c>
      <c r="I6071" s="240" t="s">
        <v>518</v>
      </c>
      <c r="J6071" s="83"/>
      <c r="K6071" s="736"/>
      <c r="L6071" s="83"/>
      <c r="M6071" s="83"/>
      <c r="N6071" s="83"/>
      <c r="O6071" s="83"/>
      <c r="P6071" s="83"/>
      <c r="Q6071" s="143" t="s">
        <v>536</v>
      </c>
      <c r="R6071" s="304">
        <v>0</v>
      </c>
      <c r="S6071" s="305">
        <v>0</v>
      </c>
      <c r="T6071" s="305">
        <v>0</v>
      </c>
      <c r="U6071" s="305">
        <v>0</v>
      </c>
      <c r="V6071" s="305">
        <v>0</v>
      </c>
      <c r="W6071" s="306">
        <v>0</v>
      </c>
      <c r="X6071" s="305">
        <v>0</v>
      </c>
      <c r="Y6071" s="305">
        <v>0</v>
      </c>
      <c r="Z6071" s="305">
        <v>0</v>
      </c>
      <c r="AA6071" s="305">
        <v>0</v>
      </c>
      <c r="AB6071" s="307">
        <v>0</v>
      </c>
      <c r="AC6071" s="307">
        <v>0</v>
      </c>
      <c r="AD6071" s="307">
        <v>0</v>
      </c>
      <c r="AE6071" s="307">
        <v>0</v>
      </c>
      <c r="AF6071" s="307">
        <v>0</v>
      </c>
      <c r="AG6071" s="307">
        <v>0</v>
      </c>
      <c r="AH6071" s="362">
        <v>0</v>
      </c>
      <c r="AI6071" s="362">
        <v>0</v>
      </c>
      <c r="AK6071" s="199"/>
      <c r="AM6071" s="11"/>
      <c r="AN6071" s="15"/>
      <c r="AO6071" s="11"/>
      <c r="AP6071" s="11"/>
    </row>
    <row r="6072" spans="3:42" outlineLevel="2" x14ac:dyDescent="0.2">
      <c r="C6072" s="119" t="s">
        <v>152</v>
      </c>
      <c r="D6072" s="119" t="s">
        <v>152</v>
      </c>
      <c r="F6072" s="40" t="s">
        <v>622</v>
      </c>
      <c r="AK6072" s="199"/>
      <c r="AM6072" s="11"/>
      <c r="AN6072" s="15"/>
      <c r="AO6072" s="11"/>
      <c r="AP6072" s="11"/>
    </row>
    <row r="6073" spans="3:42" outlineLevel="2" x14ac:dyDescent="0.2">
      <c r="C6073" s="119" t="s">
        <v>152</v>
      </c>
      <c r="D6073" s="119" t="s">
        <v>152</v>
      </c>
      <c r="F6073" s="761" t="s">
        <v>48</v>
      </c>
      <c r="G6073" s="75"/>
      <c r="H6073" s="796" t="s">
        <v>623</v>
      </c>
      <c r="I6073" s="801"/>
      <c r="J6073" s="75"/>
      <c r="K6073" s="741"/>
      <c r="L6073" s="75"/>
      <c r="M6073" s="75"/>
      <c r="N6073" s="75"/>
      <c r="O6073" s="75"/>
      <c r="P6073" s="75"/>
      <c r="Q6073" s="128" t="s">
        <v>536</v>
      </c>
      <c r="R6073" s="804">
        <v>0</v>
      </c>
      <c r="S6073" s="805">
        <v>0</v>
      </c>
      <c r="T6073" s="805">
        <v>0</v>
      </c>
      <c r="U6073" s="805">
        <v>0</v>
      </c>
      <c r="V6073" s="805">
        <v>0</v>
      </c>
      <c r="W6073" s="806">
        <v>0</v>
      </c>
      <c r="X6073" s="805">
        <v>0</v>
      </c>
      <c r="Y6073" s="805">
        <v>0</v>
      </c>
      <c r="Z6073" s="805">
        <v>0</v>
      </c>
      <c r="AA6073" s="805">
        <v>0</v>
      </c>
      <c r="AB6073" s="805">
        <v>0</v>
      </c>
      <c r="AC6073" s="805">
        <v>0</v>
      </c>
      <c r="AD6073" s="805">
        <v>0</v>
      </c>
      <c r="AE6073" s="805">
        <v>0</v>
      </c>
      <c r="AF6073" s="805">
        <v>0</v>
      </c>
      <c r="AG6073" s="805">
        <v>0</v>
      </c>
      <c r="AH6073" s="808">
        <v>0</v>
      </c>
      <c r="AI6073" s="808">
        <v>0</v>
      </c>
      <c r="AK6073" s="199"/>
      <c r="AM6073" s="11"/>
      <c r="AN6073" s="15"/>
      <c r="AO6073" s="11"/>
      <c r="AP6073" s="11"/>
    </row>
    <row r="6074" spans="3:42" outlineLevel="2" x14ac:dyDescent="0.2">
      <c r="C6074" s="119" t="s">
        <v>152</v>
      </c>
      <c r="D6074" s="119" t="s">
        <v>152</v>
      </c>
      <c r="F6074" s="767" t="s">
        <v>55</v>
      </c>
      <c r="H6074" s="797" t="s">
        <v>623</v>
      </c>
      <c r="K6074" s="164"/>
      <c r="Q6074" s="135" t="s">
        <v>536</v>
      </c>
      <c r="R6074" s="809">
        <v>0</v>
      </c>
      <c r="S6074" s="810">
        <v>0</v>
      </c>
      <c r="T6074" s="810">
        <v>0</v>
      </c>
      <c r="U6074" s="810">
        <v>0</v>
      </c>
      <c r="V6074" s="810">
        <v>0</v>
      </c>
      <c r="W6074" s="811">
        <v>0</v>
      </c>
      <c r="X6074" s="810">
        <v>0</v>
      </c>
      <c r="Y6074" s="810">
        <v>0</v>
      </c>
      <c r="Z6074" s="810">
        <v>0</v>
      </c>
      <c r="AA6074" s="810">
        <v>0</v>
      </c>
      <c r="AB6074" s="810">
        <v>0</v>
      </c>
      <c r="AC6074" s="810">
        <v>0</v>
      </c>
      <c r="AD6074" s="810">
        <v>0</v>
      </c>
      <c r="AE6074" s="810">
        <v>0</v>
      </c>
      <c r="AF6074" s="810">
        <v>0</v>
      </c>
      <c r="AG6074" s="810">
        <v>0</v>
      </c>
      <c r="AH6074" s="812">
        <v>0</v>
      </c>
      <c r="AI6074" s="812">
        <v>0</v>
      </c>
      <c r="AK6074" s="199"/>
      <c r="AM6074" s="11"/>
      <c r="AN6074" s="15"/>
      <c r="AO6074" s="11"/>
      <c r="AP6074" s="11"/>
    </row>
    <row r="6075" spans="3:42" outlineLevel="2" x14ac:dyDescent="0.2">
      <c r="C6075" s="119" t="s">
        <v>152</v>
      </c>
      <c r="D6075" s="119" t="s">
        <v>152</v>
      </c>
      <c r="F6075" s="783" t="s">
        <v>57</v>
      </c>
      <c r="G6075" s="83"/>
      <c r="H6075" s="798" t="s">
        <v>623</v>
      </c>
      <c r="I6075" s="799"/>
      <c r="J6075" s="83"/>
      <c r="K6075" s="736"/>
      <c r="L6075" s="83"/>
      <c r="M6075" s="83"/>
      <c r="N6075" s="83"/>
      <c r="O6075" s="83"/>
      <c r="P6075" s="83"/>
      <c r="Q6075" s="143" t="s">
        <v>536</v>
      </c>
      <c r="R6075" s="813">
        <v>0</v>
      </c>
      <c r="S6075" s="814">
        <v>0</v>
      </c>
      <c r="T6075" s="814">
        <v>0</v>
      </c>
      <c r="U6075" s="814">
        <v>0</v>
      </c>
      <c r="V6075" s="814">
        <v>0</v>
      </c>
      <c r="W6075" s="815">
        <v>0</v>
      </c>
      <c r="X6075" s="814">
        <v>0</v>
      </c>
      <c r="Y6075" s="814">
        <v>0</v>
      </c>
      <c r="Z6075" s="814">
        <v>0</v>
      </c>
      <c r="AA6075" s="814">
        <v>0</v>
      </c>
      <c r="AB6075" s="814">
        <v>0</v>
      </c>
      <c r="AC6075" s="814">
        <v>0</v>
      </c>
      <c r="AD6075" s="814">
        <v>0</v>
      </c>
      <c r="AE6075" s="814">
        <v>0</v>
      </c>
      <c r="AF6075" s="814">
        <v>0</v>
      </c>
      <c r="AG6075" s="814">
        <v>0</v>
      </c>
      <c r="AH6075" s="816">
        <v>0</v>
      </c>
      <c r="AI6075" s="816">
        <v>0</v>
      </c>
      <c r="AK6075" s="199"/>
      <c r="AM6075" s="11"/>
      <c r="AN6075" s="15"/>
      <c r="AO6075" s="11"/>
      <c r="AP6075" s="11"/>
    </row>
    <row r="6076" spans="3:42" outlineLevel="2" x14ac:dyDescent="0.2">
      <c r="C6076" s="119" t="s">
        <v>152</v>
      </c>
      <c r="D6076" s="119" t="s">
        <v>152</v>
      </c>
      <c r="AK6076" s="199"/>
      <c r="AM6076" s="11"/>
      <c r="AN6076" s="15"/>
      <c r="AO6076" s="11"/>
      <c r="AP6076" s="11"/>
    </row>
    <row r="6077" spans="3:42" outlineLevel="1" x14ac:dyDescent="0.2">
      <c r="C6077" s="119" t="s">
        <v>152</v>
      </c>
      <c r="D6077" s="119" t="s">
        <v>152</v>
      </c>
      <c r="F6077" s="121" t="s">
        <v>624</v>
      </c>
      <c r="G6077" s="756"/>
      <c r="H6077" s="757"/>
      <c r="I6077" s="788"/>
      <c r="J6077" s="756"/>
      <c r="K6077" s="758"/>
      <c r="L6077" s="759"/>
      <c r="M6077" s="759"/>
      <c r="N6077" s="759"/>
      <c r="O6077" s="759"/>
      <c r="P6077" s="759"/>
      <c r="Q6077" s="758"/>
      <c r="R6077" s="760"/>
      <c r="S6077" s="760"/>
      <c r="T6077" s="760"/>
      <c r="U6077" s="760"/>
      <c r="V6077" s="760"/>
      <c r="W6077" s="760"/>
      <c r="X6077" s="760"/>
      <c r="Y6077" s="760"/>
      <c r="Z6077" s="760"/>
      <c r="AA6077" s="760"/>
      <c r="AB6077" s="760"/>
      <c r="AC6077" s="760"/>
      <c r="AD6077" s="760"/>
      <c r="AE6077" s="760"/>
      <c r="AF6077" s="760"/>
      <c r="AG6077" s="760"/>
      <c r="AH6077" s="759"/>
      <c r="AI6077" s="759"/>
      <c r="AK6077" s="199"/>
      <c r="AM6077" s="11"/>
      <c r="AN6077" s="15"/>
      <c r="AO6077" s="11"/>
      <c r="AP6077" s="11"/>
    </row>
    <row r="6078" spans="3:42" outlineLevel="2" x14ac:dyDescent="0.2">
      <c r="C6078" s="119" t="s">
        <v>152</v>
      </c>
      <c r="D6078" s="119" t="s">
        <v>152</v>
      </c>
      <c r="F6078" s="789" t="s">
        <v>625</v>
      </c>
      <c r="G6078" s="790"/>
      <c r="H6078" s="803"/>
      <c r="I6078" s="791"/>
      <c r="J6078" s="790"/>
      <c r="K6078" s="792"/>
      <c r="L6078" s="789"/>
      <c r="M6078" s="789"/>
      <c r="N6078" s="789"/>
      <c r="O6078" s="789"/>
      <c r="P6078" s="789"/>
      <c r="Q6078" s="792"/>
      <c r="R6078" s="793"/>
      <c r="S6078" s="793"/>
      <c r="T6078" s="793"/>
      <c r="U6078" s="793"/>
      <c r="V6078" s="793"/>
      <c r="W6078" s="793"/>
      <c r="X6078" s="793"/>
      <c r="Y6078" s="793"/>
      <c r="Z6078" s="793"/>
      <c r="AA6078" s="793"/>
      <c r="AB6078" s="793"/>
      <c r="AC6078" s="793"/>
      <c r="AD6078" s="793"/>
      <c r="AE6078" s="793"/>
      <c r="AF6078" s="793"/>
      <c r="AG6078" s="793"/>
      <c r="AH6078" s="789"/>
      <c r="AI6078" s="789"/>
      <c r="AK6078" s="199"/>
      <c r="AM6078" s="11"/>
      <c r="AN6078" s="15"/>
      <c r="AO6078" s="11"/>
      <c r="AP6078" s="11"/>
    </row>
    <row r="6079" spans="3:42" outlineLevel="2" x14ac:dyDescent="0.2">
      <c r="C6079" s="119" t="s">
        <v>152</v>
      </c>
      <c r="D6079" s="119" t="s">
        <v>152</v>
      </c>
      <c r="F6079" s="794" t="s">
        <v>610</v>
      </c>
      <c r="H6079" s="795"/>
      <c r="AK6079" s="199"/>
      <c r="AM6079" s="11"/>
      <c r="AN6079" s="15"/>
      <c r="AO6079" s="11"/>
      <c r="AP6079" s="11"/>
    </row>
    <row r="6080" spans="3:42" outlineLevel="2" x14ac:dyDescent="0.2">
      <c r="C6080" s="119" t="s">
        <v>152</v>
      </c>
      <c r="D6080" s="119" t="s">
        <v>152</v>
      </c>
      <c r="F6080" s="761" t="s">
        <v>62</v>
      </c>
      <c r="G6080" s="75"/>
      <c r="H6080" s="796" t="s">
        <v>11</v>
      </c>
      <c r="I6080" s="796" t="s">
        <v>611</v>
      </c>
      <c r="J6080" s="75"/>
      <c r="K6080" s="741"/>
      <c r="L6080" s="75"/>
      <c r="M6080" s="75"/>
      <c r="N6080" s="75"/>
      <c r="O6080" s="75"/>
      <c r="P6080" s="75"/>
      <c r="Q6080" s="128" t="s">
        <v>110</v>
      </c>
      <c r="R6080" s="299">
        <v>0</v>
      </c>
      <c r="S6080" s="300">
        <v>0</v>
      </c>
      <c r="T6080" s="300">
        <v>0</v>
      </c>
      <c r="U6080" s="300">
        <v>0</v>
      </c>
      <c r="V6080" s="300">
        <v>0</v>
      </c>
      <c r="W6080" s="301">
        <v>0</v>
      </c>
      <c r="X6080" s="300">
        <v>0</v>
      </c>
      <c r="Y6080" s="300">
        <v>0</v>
      </c>
      <c r="Z6080" s="300">
        <v>0</v>
      </c>
      <c r="AA6080" s="300">
        <v>0</v>
      </c>
      <c r="AB6080" s="302">
        <v>0</v>
      </c>
      <c r="AC6080" s="302">
        <v>0</v>
      </c>
      <c r="AD6080" s="302">
        <v>0</v>
      </c>
      <c r="AE6080" s="302">
        <v>0</v>
      </c>
      <c r="AF6080" s="302">
        <v>0</v>
      </c>
      <c r="AG6080" s="302">
        <v>0</v>
      </c>
      <c r="AH6080" s="348">
        <v>0</v>
      </c>
      <c r="AI6080" s="348">
        <v>0</v>
      </c>
      <c r="AK6080" s="199"/>
      <c r="AM6080" s="11"/>
      <c r="AN6080" s="15"/>
      <c r="AO6080" s="11"/>
      <c r="AP6080" s="11"/>
    </row>
    <row r="6081" spans="3:42" outlineLevel="2" x14ac:dyDescent="0.2">
      <c r="C6081" s="119" t="s">
        <v>152</v>
      </c>
      <c r="D6081" s="119" t="s">
        <v>152</v>
      </c>
      <c r="F6081" s="767" t="s">
        <v>188</v>
      </c>
      <c r="H6081" s="797" t="s">
        <v>11</v>
      </c>
      <c r="I6081" s="797" t="s">
        <v>612</v>
      </c>
      <c r="K6081" s="164"/>
      <c r="Q6081" s="135" t="s">
        <v>110</v>
      </c>
      <c r="R6081" s="314">
        <v>0</v>
      </c>
      <c r="S6081" s="315">
        <v>0</v>
      </c>
      <c r="T6081" s="315">
        <v>0</v>
      </c>
      <c r="U6081" s="315">
        <v>0</v>
      </c>
      <c r="V6081" s="315">
        <v>0</v>
      </c>
      <c r="W6081" s="316">
        <v>0</v>
      </c>
      <c r="X6081" s="315">
        <v>0</v>
      </c>
      <c r="Y6081" s="315">
        <v>0</v>
      </c>
      <c r="Z6081" s="315">
        <v>0</v>
      </c>
      <c r="AA6081" s="315">
        <v>0</v>
      </c>
      <c r="AB6081" s="5">
        <v>0</v>
      </c>
      <c r="AC6081" s="5">
        <v>0</v>
      </c>
      <c r="AD6081" s="5">
        <v>0</v>
      </c>
      <c r="AE6081" s="5">
        <v>0</v>
      </c>
      <c r="AF6081" s="5">
        <v>0</v>
      </c>
      <c r="AG6081" s="5">
        <v>0</v>
      </c>
      <c r="AH6081" s="350">
        <v>0</v>
      </c>
      <c r="AI6081" s="350">
        <v>0</v>
      </c>
      <c r="AK6081" s="199"/>
      <c r="AM6081" s="11"/>
      <c r="AN6081" s="15"/>
      <c r="AO6081" s="11"/>
      <c r="AP6081" s="11"/>
    </row>
    <row r="6082" spans="3:42" outlineLevel="2" x14ac:dyDescent="0.2">
      <c r="C6082" s="119" t="s">
        <v>152</v>
      </c>
      <c r="D6082" s="119" t="s">
        <v>152</v>
      </c>
      <c r="F6082" s="767" t="s">
        <v>613</v>
      </c>
      <c r="H6082" s="797" t="s">
        <v>11</v>
      </c>
      <c r="I6082" s="234" t="s">
        <v>614</v>
      </c>
      <c r="K6082" s="164"/>
      <c r="Q6082" s="135" t="s">
        <v>110</v>
      </c>
      <c r="R6082" s="314">
        <v>0</v>
      </c>
      <c r="S6082" s="315">
        <v>0</v>
      </c>
      <c r="T6082" s="315">
        <v>0</v>
      </c>
      <c r="U6082" s="315">
        <v>0</v>
      </c>
      <c r="V6082" s="315">
        <v>0</v>
      </c>
      <c r="W6082" s="316">
        <v>0</v>
      </c>
      <c r="X6082" s="315">
        <v>0</v>
      </c>
      <c r="Y6082" s="315">
        <v>0</v>
      </c>
      <c r="Z6082" s="315">
        <v>0</v>
      </c>
      <c r="AA6082" s="315">
        <v>0</v>
      </c>
      <c r="AB6082" s="5">
        <v>0</v>
      </c>
      <c r="AC6082" s="5">
        <v>0</v>
      </c>
      <c r="AD6082" s="5">
        <v>0</v>
      </c>
      <c r="AE6082" s="5">
        <v>0</v>
      </c>
      <c r="AF6082" s="5">
        <v>0</v>
      </c>
      <c r="AG6082" s="5">
        <v>0</v>
      </c>
      <c r="AH6082" s="350">
        <v>0</v>
      </c>
      <c r="AI6082" s="350">
        <v>0</v>
      </c>
      <c r="AK6082" s="199"/>
      <c r="AM6082" s="11"/>
      <c r="AN6082" s="15"/>
      <c r="AO6082" s="11"/>
      <c r="AP6082" s="11"/>
    </row>
    <row r="6083" spans="3:42" outlineLevel="2" x14ac:dyDescent="0.2">
      <c r="C6083" s="119" t="s">
        <v>152</v>
      </c>
      <c r="D6083" s="119" t="s">
        <v>152</v>
      </c>
      <c r="F6083" s="783" t="s">
        <v>57</v>
      </c>
      <c r="G6083" s="83"/>
      <c r="H6083" s="798" t="s">
        <v>11</v>
      </c>
      <c r="I6083" s="799"/>
      <c r="J6083" s="83"/>
      <c r="K6083" s="736"/>
      <c r="L6083" s="83"/>
      <c r="M6083" s="83"/>
      <c r="N6083" s="83"/>
      <c r="O6083" s="83"/>
      <c r="P6083" s="83"/>
      <c r="Q6083" s="143" t="s">
        <v>110</v>
      </c>
      <c r="R6083" s="304">
        <v>0</v>
      </c>
      <c r="S6083" s="305">
        <v>0</v>
      </c>
      <c r="T6083" s="305">
        <v>0</v>
      </c>
      <c r="U6083" s="305">
        <v>0</v>
      </c>
      <c r="V6083" s="305">
        <v>0</v>
      </c>
      <c r="W6083" s="306">
        <v>0</v>
      </c>
      <c r="X6083" s="305">
        <v>0</v>
      </c>
      <c r="Y6083" s="305">
        <v>0</v>
      </c>
      <c r="Z6083" s="305">
        <v>0</v>
      </c>
      <c r="AA6083" s="305">
        <v>0</v>
      </c>
      <c r="AB6083" s="307">
        <v>0</v>
      </c>
      <c r="AC6083" s="307">
        <v>0</v>
      </c>
      <c r="AD6083" s="307">
        <v>0</v>
      </c>
      <c r="AE6083" s="307">
        <v>0</v>
      </c>
      <c r="AF6083" s="307">
        <v>0</v>
      </c>
      <c r="AG6083" s="307">
        <v>0</v>
      </c>
      <c r="AH6083" s="362">
        <v>0</v>
      </c>
      <c r="AI6083" s="362">
        <v>0</v>
      </c>
      <c r="AK6083" s="199"/>
      <c r="AM6083" s="11"/>
      <c r="AN6083" s="15"/>
      <c r="AO6083" s="11"/>
      <c r="AP6083" s="11"/>
    </row>
    <row r="6084" spans="3:42" outlineLevel="2" x14ac:dyDescent="0.2">
      <c r="C6084" s="119" t="s">
        <v>152</v>
      </c>
      <c r="D6084" s="119" t="s">
        <v>152</v>
      </c>
      <c r="F6084" s="12"/>
      <c r="H6084" s="234"/>
      <c r="K6084" s="164"/>
      <c r="Q6084" s="16"/>
      <c r="R6084" s="800">
        <v>0</v>
      </c>
      <c r="S6084" s="800">
        <v>0</v>
      </c>
      <c r="T6084" s="800">
        <v>0</v>
      </c>
      <c r="U6084" s="800">
        <v>0</v>
      </c>
      <c r="V6084" s="800">
        <v>0</v>
      </c>
      <c r="W6084" s="800">
        <v>0</v>
      </c>
      <c r="X6084" s="800">
        <v>0</v>
      </c>
      <c r="Y6084" s="800">
        <v>0</v>
      </c>
      <c r="Z6084" s="800">
        <v>0</v>
      </c>
      <c r="AA6084" s="800">
        <v>0</v>
      </c>
      <c r="AB6084" s="800">
        <v>0</v>
      </c>
      <c r="AC6084" s="800">
        <v>0</v>
      </c>
      <c r="AD6084" s="800">
        <v>0</v>
      </c>
      <c r="AE6084" s="800">
        <v>0</v>
      </c>
      <c r="AF6084" s="800">
        <v>0</v>
      </c>
      <c r="AG6084" s="800">
        <v>0</v>
      </c>
      <c r="AH6084" s="800">
        <v>0</v>
      </c>
      <c r="AI6084" s="800">
        <v>0</v>
      </c>
      <c r="AK6084" s="199"/>
      <c r="AM6084" s="11"/>
      <c r="AN6084" s="15"/>
      <c r="AO6084" s="11"/>
      <c r="AP6084" s="11"/>
    </row>
    <row r="6085" spans="3:42" outlineLevel="2" x14ac:dyDescent="0.2">
      <c r="C6085" s="119" t="s">
        <v>152</v>
      </c>
      <c r="D6085" s="119" t="s">
        <v>152</v>
      </c>
      <c r="F6085" s="794" t="s">
        <v>615</v>
      </c>
      <c r="AK6085" s="199"/>
      <c r="AM6085" s="11"/>
      <c r="AN6085" s="15"/>
      <c r="AO6085" s="11"/>
      <c r="AP6085" s="11"/>
    </row>
    <row r="6086" spans="3:42" outlineLevel="2" x14ac:dyDescent="0.2">
      <c r="C6086" s="119" t="s">
        <v>152</v>
      </c>
      <c r="D6086" s="119" t="s">
        <v>152</v>
      </c>
      <c r="F6086" s="761" t="s">
        <v>48</v>
      </c>
      <c r="G6086" s="75"/>
      <c r="H6086" s="796" t="s">
        <v>11</v>
      </c>
      <c r="I6086" s="801"/>
      <c r="J6086" s="75"/>
      <c r="K6086" s="741"/>
      <c r="L6086" s="75"/>
      <c r="M6086" s="75"/>
      <c r="N6086" s="75"/>
      <c r="O6086" s="75"/>
      <c r="P6086" s="75"/>
      <c r="Q6086" s="128" t="s">
        <v>110</v>
      </c>
      <c r="R6086" s="299">
        <v>0</v>
      </c>
      <c r="S6086" s="300">
        <v>0</v>
      </c>
      <c r="T6086" s="300">
        <v>0</v>
      </c>
      <c r="U6086" s="300">
        <v>0</v>
      </c>
      <c r="V6086" s="300">
        <v>0</v>
      </c>
      <c r="W6086" s="301">
        <v>0</v>
      </c>
      <c r="X6086" s="300">
        <v>0</v>
      </c>
      <c r="Y6086" s="300">
        <v>0</v>
      </c>
      <c r="Z6086" s="300">
        <v>0</v>
      </c>
      <c r="AA6086" s="300">
        <v>0</v>
      </c>
      <c r="AB6086" s="302">
        <v>0</v>
      </c>
      <c r="AC6086" s="302">
        <v>0</v>
      </c>
      <c r="AD6086" s="302">
        <v>0</v>
      </c>
      <c r="AE6086" s="302">
        <v>0</v>
      </c>
      <c r="AF6086" s="302">
        <v>0</v>
      </c>
      <c r="AG6086" s="302">
        <v>0</v>
      </c>
      <c r="AH6086" s="348">
        <v>0</v>
      </c>
      <c r="AI6086" s="348">
        <v>0</v>
      </c>
      <c r="AK6086" s="199"/>
      <c r="AM6086" s="11"/>
      <c r="AN6086" s="15"/>
      <c r="AO6086" s="11"/>
      <c r="AP6086" s="11"/>
    </row>
    <row r="6087" spans="3:42" outlineLevel="2" x14ac:dyDescent="0.2">
      <c r="C6087" s="119" t="s">
        <v>152</v>
      </c>
      <c r="D6087" s="119" t="s">
        <v>152</v>
      </c>
      <c r="F6087" s="767" t="s">
        <v>55</v>
      </c>
      <c r="H6087" s="797" t="s">
        <v>11</v>
      </c>
      <c r="K6087" s="164"/>
      <c r="Q6087" s="135" t="s">
        <v>110</v>
      </c>
      <c r="R6087" s="314">
        <v>0</v>
      </c>
      <c r="S6087" s="315">
        <v>0</v>
      </c>
      <c r="T6087" s="315">
        <v>0</v>
      </c>
      <c r="U6087" s="315">
        <v>0</v>
      </c>
      <c r="V6087" s="315">
        <v>0</v>
      </c>
      <c r="W6087" s="316">
        <v>0</v>
      </c>
      <c r="X6087" s="315">
        <v>0</v>
      </c>
      <c r="Y6087" s="315">
        <v>0</v>
      </c>
      <c r="Z6087" s="315">
        <v>0</v>
      </c>
      <c r="AA6087" s="315">
        <v>0</v>
      </c>
      <c r="AB6087" s="5">
        <v>0</v>
      </c>
      <c r="AC6087" s="5">
        <v>0</v>
      </c>
      <c r="AD6087" s="5">
        <v>0</v>
      </c>
      <c r="AE6087" s="5">
        <v>0</v>
      </c>
      <c r="AF6087" s="5">
        <v>0</v>
      </c>
      <c r="AG6087" s="5">
        <v>0</v>
      </c>
      <c r="AH6087" s="350">
        <v>0</v>
      </c>
      <c r="AI6087" s="350">
        <v>0</v>
      </c>
      <c r="AK6087" s="199"/>
      <c r="AM6087" s="11"/>
      <c r="AN6087" s="15"/>
      <c r="AO6087" s="11"/>
      <c r="AP6087" s="11"/>
    </row>
    <row r="6088" spans="3:42" outlineLevel="2" x14ac:dyDescent="0.2">
      <c r="C6088" s="119" t="s">
        <v>152</v>
      </c>
      <c r="D6088" s="119" t="s">
        <v>152</v>
      </c>
      <c r="F6088" s="783" t="s">
        <v>57</v>
      </c>
      <c r="G6088" s="83"/>
      <c r="H6088" s="798" t="s">
        <v>11</v>
      </c>
      <c r="I6088" s="799"/>
      <c r="J6088" s="83"/>
      <c r="K6088" s="736"/>
      <c r="L6088" s="83"/>
      <c r="M6088" s="83"/>
      <c r="N6088" s="83"/>
      <c r="O6088" s="83"/>
      <c r="P6088" s="83"/>
      <c r="Q6088" s="143" t="s">
        <v>110</v>
      </c>
      <c r="R6088" s="304">
        <v>0</v>
      </c>
      <c r="S6088" s="305">
        <v>0</v>
      </c>
      <c r="T6088" s="305">
        <v>0</v>
      </c>
      <c r="U6088" s="305">
        <v>0</v>
      </c>
      <c r="V6088" s="305">
        <v>0</v>
      </c>
      <c r="W6088" s="306">
        <v>0</v>
      </c>
      <c r="X6088" s="305">
        <v>0</v>
      </c>
      <c r="Y6088" s="305">
        <v>0</v>
      </c>
      <c r="Z6088" s="305">
        <v>0</v>
      </c>
      <c r="AA6088" s="305">
        <v>0</v>
      </c>
      <c r="AB6088" s="307">
        <v>0</v>
      </c>
      <c r="AC6088" s="307">
        <v>0</v>
      </c>
      <c r="AD6088" s="307">
        <v>0</v>
      </c>
      <c r="AE6088" s="307">
        <v>0</v>
      </c>
      <c r="AF6088" s="307">
        <v>0</v>
      </c>
      <c r="AG6088" s="307">
        <v>0</v>
      </c>
      <c r="AH6088" s="362">
        <v>0</v>
      </c>
      <c r="AI6088" s="362">
        <v>0</v>
      </c>
      <c r="AK6088" s="199"/>
      <c r="AM6088" s="11"/>
      <c r="AN6088" s="15"/>
      <c r="AO6088" s="11"/>
      <c r="AP6088" s="11"/>
    </row>
    <row r="6089" spans="3:42" outlineLevel="2" x14ac:dyDescent="0.2">
      <c r="C6089" s="119" t="s">
        <v>152</v>
      </c>
      <c r="D6089" s="119" t="s">
        <v>152</v>
      </c>
      <c r="F6089" s="12"/>
      <c r="H6089" s="164"/>
      <c r="K6089" s="164"/>
      <c r="Q6089" s="16"/>
      <c r="R6089" s="800">
        <v>0</v>
      </c>
      <c r="S6089" s="800">
        <v>0</v>
      </c>
      <c r="T6089" s="800">
        <v>0</v>
      </c>
      <c r="U6089" s="800">
        <v>0</v>
      </c>
      <c r="V6089" s="800">
        <v>0</v>
      </c>
      <c r="W6089" s="800">
        <v>0</v>
      </c>
      <c r="X6089" s="800">
        <v>0</v>
      </c>
      <c r="Y6089" s="800">
        <v>0</v>
      </c>
      <c r="Z6089" s="800">
        <v>0</v>
      </c>
      <c r="AA6089" s="800">
        <v>0</v>
      </c>
      <c r="AB6089" s="800">
        <v>0</v>
      </c>
      <c r="AC6089" s="800">
        <v>0</v>
      </c>
      <c r="AD6089" s="800">
        <v>0</v>
      </c>
      <c r="AE6089" s="800">
        <v>0</v>
      </c>
      <c r="AF6089" s="800">
        <v>0</v>
      </c>
      <c r="AG6089" s="800">
        <v>0</v>
      </c>
      <c r="AH6089" s="800">
        <v>0</v>
      </c>
      <c r="AI6089" s="800">
        <v>0</v>
      </c>
      <c r="AK6089" s="199"/>
      <c r="AM6089" s="11"/>
      <c r="AN6089" s="15"/>
      <c r="AO6089" s="11"/>
      <c r="AP6089" s="11"/>
    </row>
    <row r="6090" spans="3:42" outlineLevel="2" x14ac:dyDescent="0.2">
      <c r="C6090" s="119" t="s">
        <v>152</v>
      </c>
      <c r="D6090" s="119" t="s">
        <v>152</v>
      </c>
      <c r="F6090" s="794" t="s">
        <v>69</v>
      </c>
      <c r="AK6090" s="199"/>
      <c r="AM6090" s="11"/>
      <c r="AN6090" s="15"/>
      <c r="AO6090" s="11"/>
      <c r="AP6090" s="11"/>
    </row>
    <row r="6091" spans="3:42" outlineLevel="2" x14ac:dyDescent="0.2">
      <c r="C6091" s="119" t="s">
        <v>152</v>
      </c>
      <c r="D6091" s="119" t="s">
        <v>152</v>
      </c>
      <c r="F6091" s="761" t="s">
        <v>9</v>
      </c>
      <c r="G6091" s="75"/>
      <c r="H6091" s="796" t="s">
        <v>11</v>
      </c>
      <c r="I6091" s="801"/>
      <c r="J6091" s="75"/>
      <c r="K6091" s="741"/>
      <c r="L6091" s="75"/>
      <c r="M6091" s="75"/>
      <c r="N6091" s="75"/>
      <c r="O6091" s="75"/>
      <c r="P6091" s="75"/>
      <c r="Q6091" s="128" t="s">
        <v>110</v>
      </c>
      <c r="R6091" s="299">
        <v>0</v>
      </c>
      <c r="S6091" s="300">
        <v>0</v>
      </c>
      <c r="T6091" s="300">
        <v>0</v>
      </c>
      <c r="U6091" s="300">
        <v>0</v>
      </c>
      <c r="V6091" s="300">
        <v>0</v>
      </c>
      <c r="W6091" s="301">
        <v>0</v>
      </c>
      <c r="X6091" s="300">
        <v>0</v>
      </c>
      <c r="Y6091" s="300">
        <v>0</v>
      </c>
      <c r="Z6091" s="300">
        <v>0</v>
      </c>
      <c r="AA6091" s="300">
        <v>0</v>
      </c>
      <c r="AB6091" s="302">
        <v>0</v>
      </c>
      <c r="AC6091" s="302">
        <v>0</v>
      </c>
      <c r="AD6091" s="302">
        <v>0</v>
      </c>
      <c r="AE6091" s="302">
        <v>0</v>
      </c>
      <c r="AF6091" s="302">
        <v>0</v>
      </c>
      <c r="AG6091" s="302">
        <v>0</v>
      </c>
      <c r="AH6091" s="348">
        <v>0</v>
      </c>
      <c r="AI6091" s="348">
        <v>0</v>
      </c>
      <c r="AK6091" s="199"/>
      <c r="AM6091" s="11"/>
      <c r="AN6091" s="15"/>
      <c r="AO6091" s="11"/>
      <c r="AP6091" s="11"/>
    </row>
    <row r="6092" spans="3:42" outlineLevel="2" x14ac:dyDescent="0.2">
      <c r="C6092" s="119" t="s">
        <v>152</v>
      </c>
      <c r="D6092" s="119" t="s">
        <v>152</v>
      </c>
      <c r="F6092" s="767" t="s">
        <v>14</v>
      </c>
      <c r="H6092" s="797" t="s">
        <v>11</v>
      </c>
      <c r="K6092" s="164"/>
      <c r="Q6092" s="135" t="s">
        <v>110</v>
      </c>
      <c r="R6092" s="314">
        <v>0</v>
      </c>
      <c r="S6092" s="315">
        <v>0</v>
      </c>
      <c r="T6092" s="315">
        <v>0</v>
      </c>
      <c r="U6092" s="315">
        <v>0</v>
      </c>
      <c r="V6092" s="315">
        <v>0</v>
      </c>
      <c r="W6092" s="316">
        <v>0</v>
      </c>
      <c r="X6092" s="315">
        <v>0</v>
      </c>
      <c r="Y6092" s="315">
        <v>0</v>
      </c>
      <c r="Z6092" s="315">
        <v>0</v>
      </c>
      <c r="AA6092" s="315">
        <v>0</v>
      </c>
      <c r="AB6092" s="5">
        <v>0</v>
      </c>
      <c r="AC6092" s="5">
        <v>0</v>
      </c>
      <c r="AD6092" s="5">
        <v>0</v>
      </c>
      <c r="AE6092" s="5">
        <v>0</v>
      </c>
      <c r="AF6092" s="5">
        <v>0</v>
      </c>
      <c r="AG6092" s="5">
        <v>0</v>
      </c>
      <c r="AH6092" s="350">
        <v>0</v>
      </c>
      <c r="AI6092" s="350">
        <v>0</v>
      </c>
      <c r="AK6092" s="199"/>
      <c r="AM6092" s="11"/>
      <c r="AN6092" s="15"/>
      <c r="AO6092" s="11"/>
      <c r="AP6092" s="11"/>
    </row>
    <row r="6093" spans="3:42" outlineLevel="2" x14ac:dyDescent="0.2">
      <c r="C6093" s="119" t="s">
        <v>152</v>
      </c>
      <c r="D6093" s="119" t="s">
        <v>152</v>
      </c>
      <c r="F6093" s="783" t="s">
        <v>16</v>
      </c>
      <c r="G6093" s="83"/>
      <c r="H6093" s="798" t="s">
        <v>11</v>
      </c>
      <c r="I6093" s="799"/>
      <c r="J6093" s="83"/>
      <c r="K6093" s="736"/>
      <c r="L6093" s="83"/>
      <c r="M6093" s="83"/>
      <c r="N6093" s="83"/>
      <c r="O6093" s="83"/>
      <c r="P6093" s="83"/>
      <c r="Q6093" s="143" t="s">
        <v>110</v>
      </c>
      <c r="R6093" s="304">
        <v>0</v>
      </c>
      <c r="S6093" s="305">
        <v>0</v>
      </c>
      <c r="T6093" s="305">
        <v>0</v>
      </c>
      <c r="U6093" s="305">
        <v>0</v>
      </c>
      <c r="V6093" s="305">
        <v>0</v>
      </c>
      <c r="W6093" s="306">
        <v>0</v>
      </c>
      <c r="X6093" s="305">
        <v>0</v>
      </c>
      <c r="Y6093" s="305">
        <v>0</v>
      </c>
      <c r="Z6093" s="305">
        <v>0</v>
      </c>
      <c r="AA6093" s="305">
        <v>0</v>
      </c>
      <c r="AB6093" s="307">
        <v>0</v>
      </c>
      <c r="AC6093" s="307">
        <v>0</v>
      </c>
      <c r="AD6093" s="307">
        <v>0</v>
      </c>
      <c r="AE6093" s="307">
        <v>0</v>
      </c>
      <c r="AF6093" s="307">
        <v>0</v>
      </c>
      <c r="AG6093" s="307">
        <v>0</v>
      </c>
      <c r="AH6093" s="362">
        <v>0</v>
      </c>
      <c r="AI6093" s="362">
        <v>0</v>
      </c>
      <c r="AK6093" s="199"/>
      <c r="AM6093" s="11"/>
      <c r="AN6093" s="15"/>
      <c r="AO6093" s="11"/>
      <c r="AP6093" s="11"/>
    </row>
    <row r="6094" spans="3:42" outlineLevel="2" x14ac:dyDescent="0.2">
      <c r="C6094" s="119" t="s">
        <v>152</v>
      </c>
      <c r="D6094" s="119" t="s">
        <v>152</v>
      </c>
      <c r="F6094" s="12"/>
      <c r="H6094" s="797"/>
      <c r="K6094" s="164"/>
      <c r="Q6094" s="16"/>
      <c r="R6094" s="800">
        <v>0</v>
      </c>
      <c r="S6094" s="800">
        <v>0</v>
      </c>
      <c r="T6094" s="800">
        <v>0</v>
      </c>
      <c r="U6094" s="800">
        <v>0</v>
      </c>
      <c r="V6094" s="800">
        <v>0</v>
      </c>
      <c r="W6094" s="800">
        <v>0</v>
      </c>
      <c r="X6094" s="800">
        <v>0</v>
      </c>
      <c r="Y6094" s="800">
        <v>0</v>
      </c>
      <c r="Z6094" s="800">
        <v>0</v>
      </c>
      <c r="AA6094" s="800">
        <v>0</v>
      </c>
      <c r="AB6094" s="800">
        <v>0</v>
      </c>
      <c r="AC6094" s="800">
        <v>0</v>
      </c>
      <c r="AD6094" s="800">
        <v>0</v>
      </c>
      <c r="AE6094" s="800">
        <v>0</v>
      </c>
      <c r="AF6094" s="800">
        <v>0</v>
      </c>
      <c r="AG6094" s="800">
        <v>0</v>
      </c>
      <c r="AH6094" s="800">
        <v>0</v>
      </c>
      <c r="AI6094" s="800">
        <v>0</v>
      </c>
      <c r="AK6094" s="199"/>
      <c r="AM6094" s="11"/>
      <c r="AN6094" s="15"/>
      <c r="AO6094" s="11"/>
      <c r="AP6094" s="11"/>
    </row>
    <row r="6095" spans="3:42" outlineLevel="2" x14ac:dyDescent="0.2">
      <c r="C6095" s="119" t="s">
        <v>152</v>
      </c>
      <c r="D6095" s="119" t="s">
        <v>152</v>
      </c>
      <c r="F6095" s="794" t="s">
        <v>616</v>
      </c>
      <c r="AK6095" s="199"/>
      <c r="AM6095" s="11"/>
      <c r="AN6095" s="15"/>
      <c r="AO6095" s="11"/>
      <c r="AP6095" s="11"/>
    </row>
    <row r="6096" spans="3:42" outlineLevel="2" x14ac:dyDescent="0.2">
      <c r="C6096" s="119" t="s">
        <v>152</v>
      </c>
      <c r="D6096" s="119" t="s">
        <v>152</v>
      </c>
      <c r="F6096" s="761" t="s">
        <v>48</v>
      </c>
      <c r="G6096" s="75"/>
      <c r="H6096" s="796" t="s">
        <v>11</v>
      </c>
      <c r="I6096" s="228" t="s">
        <v>617</v>
      </c>
      <c r="J6096" s="75"/>
      <c r="K6096" s="741"/>
      <c r="L6096" s="75"/>
      <c r="M6096" s="75"/>
      <c r="N6096" s="75"/>
      <c r="O6096" s="75"/>
      <c r="P6096" s="75"/>
      <c r="Q6096" s="128" t="s">
        <v>110</v>
      </c>
      <c r="R6096" s="299">
        <v>0</v>
      </c>
      <c r="S6096" s="300">
        <v>0</v>
      </c>
      <c r="T6096" s="300">
        <v>0</v>
      </c>
      <c r="U6096" s="300">
        <v>0</v>
      </c>
      <c r="V6096" s="300">
        <v>0</v>
      </c>
      <c r="W6096" s="301">
        <v>0</v>
      </c>
      <c r="X6096" s="300">
        <v>0</v>
      </c>
      <c r="Y6096" s="300">
        <v>0</v>
      </c>
      <c r="Z6096" s="300">
        <v>0</v>
      </c>
      <c r="AA6096" s="300">
        <v>0</v>
      </c>
      <c r="AB6096" s="302">
        <v>0</v>
      </c>
      <c r="AC6096" s="302">
        <v>0</v>
      </c>
      <c r="AD6096" s="302">
        <v>0</v>
      </c>
      <c r="AE6096" s="302">
        <v>0</v>
      </c>
      <c r="AF6096" s="302">
        <v>0</v>
      </c>
      <c r="AG6096" s="302">
        <v>0</v>
      </c>
      <c r="AH6096" s="348">
        <v>0</v>
      </c>
      <c r="AI6096" s="348">
        <v>0</v>
      </c>
      <c r="AK6096" s="199"/>
      <c r="AM6096" s="11"/>
      <c r="AN6096" s="15"/>
      <c r="AO6096" s="11"/>
      <c r="AP6096" s="11"/>
    </row>
    <row r="6097" spans="3:42" outlineLevel="2" x14ac:dyDescent="0.2">
      <c r="C6097" s="119" t="s">
        <v>152</v>
      </c>
      <c r="D6097" s="119" t="s">
        <v>152</v>
      </c>
      <c r="F6097" s="767" t="s">
        <v>55</v>
      </c>
      <c r="H6097" s="797" t="s">
        <v>11</v>
      </c>
      <c r="I6097" s="234" t="s">
        <v>617</v>
      </c>
      <c r="K6097" s="164"/>
      <c r="Q6097" s="135" t="s">
        <v>110</v>
      </c>
      <c r="R6097" s="314">
        <v>0</v>
      </c>
      <c r="S6097" s="315">
        <v>0</v>
      </c>
      <c r="T6097" s="315">
        <v>0</v>
      </c>
      <c r="U6097" s="315">
        <v>0</v>
      </c>
      <c r="V6097" s="315">
        <v>0</v>
      </c>
      <c r="W6097" s="316">
        <v>0</v>
      </c>
      <c r="X6097" s="315">
        <v>0</v>
      </c>
      <c r="Y6097" s="315">
        <v>0</v>
      </c>
      <c r="Z6097" s="315">
        <v>0</v>
      </c>
      <c r="AA6097" s="315">
        <v>0</v>
      </c>
      <c r="AB6097" s="5">
        <v>0</v>
      </c>
      <c r="AC6097" s="5">
        <v>0</v>
      </c>
      <c r="AD6097" s="5">
        <v>0</v>
      </c>
      <c r="AE6097" s="5">
        <v>0</v>
      </c>
      <c r="AF6097" s="5">
        <v>0</v>
      </c>
      <c r="AG6097" s="5">
        <v>0</v>
      </c>
      <c r="AH6097" s="350">
        <v>0</v>
      </c>
      <c r="AI6097" s="350">
        <v>0</v>
      </c>
      <c r="AK6097" s="199"/>
      <c r="AM6097" s="11"/>
      <c r="AN6097" s="15"/>
      <c r="AO6097" s="11"/>
      <c r="AP6097" s="11"/>
    </row>
    <row r="6098" spans="3:42" outlineLevel="2" x14ac:dyDescent="0.2">
      <c r="C6098" s="119" t="s">
        <v>152</v>
      </c>
      <c r="D6098" s="119" t="s">
        <v>152</v>
      </c>
      <c r="F6098" s="783" t="s">
        <v>57</v>
      </c>
      <c r="G6098" s="83"/>
      <c r="H6098" s="798" t="s">
        <v>11</v>
      </c>
      <c r="I6098" s="240" t="s">
        <v>617</v>
      </c>
      <c r="J6098" s="83"/>
      <c r="K6098" s="736"/>
      <c r="L6098" s="83"/>
      <c r="M6098" s="83"/>
      <c r="N6098" s="83"/>
      <c r="O6098" s="83"/>
      <c r="P6098" s="83"/>
      <c r="Q6098" s="143" t="s">
        <v>110</v>
      </c>
      <c r="R6098" s="304">
        <v>0</v>
      </c>
      <c r="S6098" s="305">
        <v>0</v>
      </c>
      <c r="T6098" s="305">
        <v>0</v>
      </c>
      <c r="U6098" s="305">
        <v>0</v>
      </c>
      <c r="V6098" s="305">
        <v>0</v>
      </c>
      <c r="W6098" s="306">
        <v>0</v>
      </c>
      <c r="X6098" s="305">
        <v>0</v>
      </c>
      <c r="Y6098" s="305">
        <v>0</v>
      </c>
      <c r="Z6098" s="305">
        <v>0</v>
      </c>
      <c r="AA6098" s="305">
        <v>0</v>
      </c>
      <c r="AB6098" s="307">
        <v>0</v>
      </c>
      <c r="AC6098" s="307">
        <v>0</v>
      </c>
      <c r="AD6098" s="307">
        <v>0</v>
      </c>
      <c r="AE6098" s="307">
        <v>0</v>
      </c>
      <c r="AF6098" s="307">
        <v>0</v>
      </c>
      <c r="AG6098" s="307">
        <v>0</v>
      </c>
      <c r="AH6098" s="362">
        <v>0</v>
      </c>
      <c r="AI6098" s="362">
        <v>0</v>
      </c>
      <c r="AK6098" s="199"/>
      <c r="AM6098" s="11"/>
      <c r="AN6098" s="15"/>
      <c r="AO6098" s="11"/>
      <c r="AP6098" s="11"/>
    </row>
    <row r="6099" spans="3:42" outlineLevel="2" x14ac:dyDescent="0.2">
      <c r="C6099" s="119" t="s">
        <v>152</v>
      </c>
      <c r="D6099" s="119" t="s">
        <v>152</v>
      </c>
      <c r="F6099" s="802" t="s">
        <v>626</v>
      </c>
      <c r="R6099" s="800">
        <v>0</v>
      </c>
      <c r="S6099" s="800">
        <v>0</v>
      </c>
      <c r="T6099" s="800">
        <v>0</v>
      </c>
      <c r="U6099" s="800">
        <v>0</v>
      </c>
      <c r="V6099" s="800">
        <v>0</v>
      </c>
      <c r="W6099" s="800">
        <v>0</v>
      </c>
      <c r="X6099" s="800">
        <v>0</v>
      </c>
      <c r="Y6099" s="800">
        <v>0</v>
      </c>
      <c r="Z6099" s="800">
        <v>0</v>
      </c>
      <c r="AA6099" s="800">
        <v>0</v>
      </c>
      <c r="AB6099" s="800">
        <v>0</v>
      </c>
      <c r="AC6099" s="800">
        <v>0</v>
      </c>
      <c r="AD6099" s="800">
        <v>0</v>
      </c>
      <c r="AE6099" s="800">
        <v>0</v>
      </c>
      <c r="AF6099" s="800">
        <v>0</v>
      </c>
      <c r="AG6099" s="800">
        <v>0</v>
      </c>
      <c r="AH6099" s="800">
        <v>0</v>
      </c>
      <c r="AI6099" s="800">
        <v>0</v>
      </c>
      <c r="AK6099" s="199"/>
      <c r="AM6099" s="11"/>
      <c r="AN6099" s="15"/>
      <c r="AO6099" s="11"/>
      <c r="AP6099" s="11"/>
    </row>
    <row r="6100" spans="3:42" outlineLevel="2" x14ac:dyDescent="0.2">
      <c r="C6100" s="119" t="s">
        <v>152</v>
      </c>
      <c r="D6100" s="119" t="s">
        <v>152</v>
      </c>
      <c r="R6100" s="5"/>
      <c r="S6100" s="5"/>
      <c r="T6100" s="5"/>
      <c r="U6100" s="5"/>
      <c r="V6100" s="5"/>
      <c r="W6100" s="5"/>
      <c r="X6100" s="5"/>
      <c r="Y6100" s="5"/>
      <c r="AK6100" s="199"/>
      <c r="AM6100" s="11"/>
      <c r="AN6100" s="15"/>
      <c r="AO6100" s="11"/>
      <c r="AP6100" s="11"/>
    </row>
    <row r="6101" spans="3:42" outlineLevel="2" x14ac:dyDescent="0.2">
      <c r="C6101" s="119" t="s">
        <v>152</v>
      </c>
      <c r="D6101" s="119" t="s">
        <v>152</v>
      </c>
      <c r="F6101" s="789" t="s">
        <v>627</v>
      </c>
      <c r="G6101" s="790"/>
      <c r="H6101" s="803"/>
      <c r="I6101" s="790"/>
      <c r="J6101" s="790"/>
      <c r="K6101" s="792"/>
      <c r="L6101" s="789"/>
      <c r="M6101" s="789"/>
      <c r="N6101" s="789"/>
      <c r="O6101" s="789"/>
      <c r="P6101" s="789"/>
      <c r="Q6101" s="792"/>
      <c r="R6101" s="793"/>
      <c r="S6101" s="793"/>
      <c r="T6101" s="793"/>
      <c r="U6101" s="793"/>
      <c r="V6101" s="793"/>
      <c r="W6101" s="793"/>
      <c r="X6101" s="793"/>
      <c r="Y6101" s="793"/>
      <c r="Z6101" s="793"/>
      <c r="AA6101" s="793"/>
      <c r="AB6101" s="793"/>
      <c r="AC6101" s="793"/>
      <c r="AD6101" s="793"/>
      <c r="AE6101" s="793"/>
      <c r="AF6101" s="793"/>
      <c r="AG6101" s="793"/>
      <c r="AH6101" s="789"/>
      <c r="AI6101" s="789"/>
      <c r="AK6101" s="199"/>
      <c r="AM6101" s="11"/>
      <c r="AN6101" s="15"/>
      <c r="AO6101" s="11"/>
      <c r="AP6101" s="11"/>
    </row>
    <row r="6102" spans="3:42" outlineLevel="2" x14ac:dyDescent="0.2">
      <c r="C6102" s="119" t="s">
        <v>152</v>
      </c>
      <c r="D6102" s="119" t="s">
        <v>152</v>
      </c>
      <c r="F6102" t="s">
        <v>620</v>
      </c>
      <c r="AK6102" s="199"/>
      <c r="AM6102" s="11"/>
      <c r="AN6102" s="15"/>
      <c r="AO6102" s="11"/>
      <c r="AP6102" s="11"/>
    </row>
    <row r="6103" spans="3:42" outlineLevel="2" x14ac:dyDescent="0.2">
      <c r="C6103" s="119" t="s">
        <v>152</v>
      </c>
      <c r="D6103" s="119" t="s">
        <v>152</v>
      </c>
      <c r="F6103" s="761" t="s">
        <v>48</v>
      </c>
      <c r="G6103" s="75"/>
      <c r="H6103" s="796" t="s">
        <v>628</v>
      </c>
      <c r="I6103" s="801"/>
      <c r="J6103" s="75"/>
      <c r="K6103" s="741"/>
      <c r="L6103" s="75"/>
      <c r="M6103" s="75"/>
      <c r="N6103" s="75"/>
      <c r="O6103" s="75"/>
      <c r="P6103" s="75"/>
      <c r="Q6103" s="128" t="s">
        <v>536</v>
      </c>
      <c r="R6103" s="804">
        <v>0</v>
      </c>
      <c r="S6103" s="805">
        <v>0</v>
      </c>
      <c r="T6103" s="805">
        <v>0</v>
      </c>
      <c r="U6103" s="805">
        <v>0</v>
      </c>
      <c r="V6103" s="805">
        <v>0</v>
      </c>
      <c r="W6103" s="806">
        <v>0</v>
      </c>
      <c r="X6103" s="805">
        <v>0</v>
      </c>
      <c r="Y6103" s="805">
        <v>0</v>
      </c>
      <c r="Z6103" s="805">
        <v>0</v>
      </c>
      <c r="AA6103" s="805">
        <v>0</v>
      </c>
      <c r="AB6103" s="805">
        <v>0</v>
      </c>
      <c r="AC6103" s="805">
        <v>0</v>
      </c>
      <c r="AD6103" s="805">
        <v>0</v>
      </c>
      <c r="AE6103" s="805">
        <v>0</v>
      </c>
      <c r="AF6103" s="805">
        <v>0</v>
      </c>
      <c r="AG6103" s="805">
        <v>0</v>
      </c>
      <c r="AH6103" s="808">
        <v>0</v>
      </c>
      <c r="AI6103" s="808">
        <v>0</v>
      </c>
      <c r="AK6103" s="199"/>
      <c r="AM6103" s="11"/>
      <c r="AN6103" s="15"/>
      <c r="AO6103" s="11"/>
      <c r="AP6103" s="11"/>
    </row>
    <row r="6104" spans="3:42" outlineLevel="2" x14ac:dyDescent="0.2">
      <c r="C6104" s="119" t="s">
        <v>152</v>
      </c>
      <c r="D6104" s="119" t="s">
        <v>152</v>
      </c>
      <c r="F6104" s="767" t="s">
        <v>55</v>
      </c>
      <c r="H6104" s="797" t="s">
        <v>628</v>
      </c>
      <c r="K6104" s="164"/>
      <c r="Q6104" s="135" t="s">
        <v>536</v>
      </c>
      <c r="R6104" s="809">
        <v>0</v>
      </c>
      <c r="S6104" s="810">
        <v>0</v>
      </c>
      <c r="T6104" s="810">
        <v>0</v>
      </c>
      <c r="U6104" s="810">
        <v>0</v>
      </c>
      <c r="V6104" s="810">
        <v>0</v>
      </c>
      <c r="W6104" s="811">
        <v>0</v>
      </c>
      <c r="X6104" s="810">
        <v>0</v>
      </c>
      <c r="Y6104" s="810">
        <v>0</v>
      </c>
      <c r="Z6104" s="810">
        <v>0</v>
      </c>
      <c r="AA6104" s="810">
        <v>0</v>
      </c>
      <c r="AB6104" s="810">
        <v>0</v>
      </c>
      <c r="AC6104" s="810">
        <v>0</v>
      </c>
      <c r="AD6104" s="810">
        <v>0</v>
      </c>
      <c r="AE6104" s="810">
        <v>0</v>
      </c>
      <c r="AF6104" s="810">
        <v>0</v>
      </c>
      <c r="AG6104" s="810">
        <v>0</v>
      </c>
      <c r="AH6104" s="812">
        <v>0</v>
      </c>
      <c r="AI6104" s="812">
        <v>0</v>
      </c>
      <c r="AK6104" s="199"/>
      <c r="AM6104" s="11"/>
      <c r="AN6104" s="15"/>
      <c r="AO6104" s="11"/>
      <c r="AP6104" s="11"/>
    </row>
    <row r="6105" spans="3:42" outlineLevel="2" x14ac:dyDescent="0.2">
      <c r="C6105" s="119" t="s">
        <v>152</v>
      </c>
      <c r="D6105" s="119" t="s">
        <v>152</v>
      </c>
      <c r="F6105" s="783" t="s">
        <v>57</v>
      </c>
      <c r="G6105" s="83"/>
      <c r="H6105" s="798" t="s">
        <v>628</v>
      </c>
      <c r="I6105" s="799"/>
      <c r="J6105" s="83"/>
      <c r="K6105" s="736"/>
      <c r="L6105" s="83"/>
      <c r="M6105" s="83"/>
      <c r="N6105" s="83"/>
      <c r="O6105" s="83"/>
      <c r="P6105" s="83"/>
      <c r="Q6105" s="143" t="s">
        <v>536</v>
      </c>
      <c r="R6105" s="813">
        <v>0</v>
      </c>
      <c r="S6105" s="814">
        <v>0</v>
      </c>
      <c r="T6105" s="814">
        <v>0</v>
      </c>
      <c r="U6105" s="814">
        <v>0</v>
      </c>
      <c r="V6105" s="814">
        <v>0</v>
      </c>
      <c r="W6105" s="815">
        <v>0</v>
      </c>
      <c r="X6105" s="814">
        <v>0</v>
      </c>
      <c r="Y6105" s="814">
        <v>0</v>
      </c>
      <c r="Z6105" s="814">
        <v>0</v>
      </c>
      <c r="AA6105" s="814">
        <v>0</v>
      </c>
      <c r="AB6105" s="814">
        <v>0</v>
      </c>
      <c r="AC6105" s="814">
        <v>0</v>
      </c>
      <c r="AD6105" s="814">
        <v>0</v>
      </c>
      <c r="AE6105" s="814">
        <v>0</v>
      </c>
      <c r="AF6105" s="814">
        <v>0</v>
      </c>
      <c r="AG6105" s="814">
        <v>0</v>
      </c>
      <c r="AH6105" s="816">
        <v>0</v>
      </c>
      <c r="AI6105" s="816">
        <v>0</v>
      </c>
      <c r="AK6105" s="199"/>
      <c r="AM6105" s="11"/>
      <c r="AN6105" s="15"/>
      <c r="AO6105" s="11"/>
      <c r="AP6105" s="11"/>
    </row>
    <row r="6106" spans="3:42" outlineLevel="2" x14ac:dyDescent="0.2">
      <c r="C6106" s="119" t="s">
        <v>152</v>
      </c>
      <c r="D6106" s="119" t="s">
        <v>152</v>
      </c>
      <c r="AK6106" s="199"/>
      <c r="AM6106" s="11"/>
      <c r="AN6106" s="15"/>
      <c r="AO6106" s="11"/>
      <c r="AP6106" s="11"/>
    </row>
    <row r="6107" spans="3:42" outlineLevel="1" x14ac:dyDescent="0.2">
      <c r="C6107" s="119" t="s">
        <v>152</v>
      </c>
      <c r="D6107" s="119" t="s">
        <v>152</v>
      </c>
      <c r="F6107" s="121" t="s">
        <v>629</v>
      </c>
      <c r="G6107" s="756"/>
      <c r="H6107" s="757"/>
      <c r="I6107" s="788"/>
      <c r="J6107" s="756"/>
      <c r="K6107" s="758"/>
      <c r="L6107" s="759"/>
      <c r="M6107" s="759"/>
      <c r="N6107" s="759"/>
      <c r="O6107" s="759"/>
      <c r="P6107" s="759"/>
      <c r="Q6107" s="758"/>
      <c r="R6107" s="760"/>
      <c r="S6107" s="760"/>
      <c r="T6107" s="760"/>
      <c r="U6107" s="760"/>
      <c r="V6107" s="760"/>
      <c r="W6107" s="760"/>
      <c r="X6107" s="760"/>
      <c r="Y6107" s="760"/>
      <c r="Z6107" s="760"/>
      <c r="AA6107" s="760"/>
      <c r="AB6107" s="760"/>
      <c r="AC6107" s="760"/>
      <c r="AD6107" s="760"/>
      <c r="AE6107" s="760"/>
      <c r="AF6107" s="760"/>
      <c r="AG6107" s="760"/>
      <c r="AH6107" s="759"/>
      <c r="AI6107" s="759"/>
      <c r="AK6107" s="199"/>
      <c r="AM6107" s="11"/>
      <c r="AN6107" s="15"/>
      <c r="AO6107" s="11"/>
      <c r="AP6107" s="11"/>
    </row>
    <row r="6108" spans="3:42" outlineLevel="2" x14ac:dyDescent="0.2">
      <c r="C6108" s="119" t="s">
        <v>152</v>
      </c>
      <c r="D6108" s="119" t="s">
        <v>152</v>
      </c>
      <c r="F6108" s="789" t="s">
        <v>630</v>
      </c>
      <c r="G6108" s="790"/>
      <c r="H6108" s="803"/>
      <c r="I6108" s="791"/>
      <c r="J6108" s="790"/>
      <c r="K6108" s="792"/>
      <c r="L6108" s="789"/>
      <c r="M6108" s="789"/>
      <c r="N6108" s="789"/>
      <c r="O6108" s="789"/>
      <c r="P6108" s="789"/>
      <c r="Q6108" s="792"/>
      <c r="R6108" s="793"/>
      <c r="S6108" s="793"/>
      <c r="T6108" s="793"/>
      <c r="U6108" s="793"/>
      <c r="V6108" s="793"/>
      <c r="W6108" s="793"/>
      <c r="X6108" s="793"/>
      <c r="Y6108" s="793"/>
      <c r="Z6108" s="793"/>
      <c r="AA6108" s="793"/>
      <c r="AB6108" s="793"/>
      <c r="AC6108" s="793"/>
      <c r="AD6108" s="793"/>
      <c r="AE6108" s="793"/>
      <c r="AF6108" s="793"/>
      <c r="AG6108" s="793"/>
      <c r="AH6108" s="789"/>
      <c r="AI6108" s="789"/>
      <c r="AK6108" s="199"/>
      <c r="AM6108" s="11"/>
      <c r="AN6108" s="15"/>
      <c r="AO6108" s="11"/>
      <c r="AP6108" s="11"/>
    </row>
    <row r="6109" spans="3:42" outlineLevel="2" x14ac:dyDescent="0.2">
      <c r="C6109" s="119" t="s">
        <v>152</v>
      </c>
      <c r="D6109" s="119" t="s">
        <v>152</v>
      </c>
      <c r="F6109" s="794" t="s">
        <v>610</v>
      </c>
      <c r="H6109" s="795"/>
      <c r="AK6109" s="199"/>
      <c r="AM6109" s="11"/>
      <c r="AN6109" s="15"/>
      <c r="AO6109" s="11"/>
      <c r="AP6109" s="11"/>
    </row>
    <row r="6110" spans="3:42" outlineLevel="2" x14ac:dyDescent="0.2">
      <c r="C6110" s="119" t="s">
        <v>152</v>
      </c>
      <c r="D6110" s="119" t="s">
        <v>152</v>
      </c>
      <c r="F6110" s="761" t="s">
        <v>62</v>
      </c>
      <c r="G6110" s="75"/>
      <c r="H6110" s="796" t="s">
        <v>580</v>
      </c>
      <c r="I6110" s="796" t="s">
        <v>611</v>
      </c>
      <c r="J6110" s="75"/>
      <c r="K6110" s="741"/>
      <c r="L6110" s="75"/>
      <c r="M6110" s="75"/>
      <c r="N6110" s="75"/>
      <c r="O6110" s="75"/>
      <c r="P6110" s="75"/>
      <c r="Q6110" s="128" t="s">
        <v>110</v>
      </c>
      <c r="R6110" s="299">
        <v>0</v>
      </c>
      <c r="S6110" s="300">
        <v>0</v>
      </c>
      <c r="T6110" s="300">
        <v>0</v>
      </c>
      <c r="U6110" s="300">
        <v>0</v>
      </c>
      <c r="V6110" s="300">
        <v>0</v>
      </c>
      <c r="W6110" s="301">
        <v>0</v>
      </c>
      <c r="X6110" s="300">
        <v>0</v>
      </c>
      <c r="Y6110" s="300">
        <v>0</v>
      </c>
      <c r="Z6110" s="300">
        <v>0</v>
      </c>
      <c r="AA6110" s="300">
        <v>0</v>
      </c>
      <c r="AB6110" s="302">
        <v>0</v>
      </c>
      <c r="AC6110" s="302">
        <v>0</v>
      </c>
      <c r="AD6110" s="302">
        <v>0</v>
      </c>
      <c r="AE6110" s="302">
        <v>0</v>
      </c>
      <c r="AF6110" s="302">
        <v>0</v>
      </c>
      <c r="AG6110" s="302">
        <v>0</v>
      </c>
      <c r="AH6110" s="348">
        <v>0</v>
      </c>
      <c r="AI6110" s="348">
        <v>0</v>
      </c>
      <c r="AK6110" s="199"/>
      <c r="AM6110" s="11"/>
      <c r="AN6110" s="15"/>
      <c r="AO6110" s="11"/>
      <c r="AP6110" s="11"/>
    </row>
    <row r="6111" spans="3:42" outlineLevel="2" x14ac:dyDescent="0.2">
      <c r="C6111" s="119" t="s">
        <v>152</v>
      </c>
      <c r="D6111" s="119" t="s">
        <v>152</v>
      </c>
      <c r="F6111" s="767" t="s">
        <v>188</v>
      </c>
      <c r="H6111" s="797" t="s">
        <v>580</v>
      </c>
      <c r="I6111" s="797" t="s">
        <v>612</v>
      </c>
      <c r="K6111" s="164"/>
      <c r="Q6111" s="135" t="s">
        <v>110</v>
      </c>
      <c r="R6111" s="314">
        <v>0</v>
      </c>
      <c r="S6111" s="315">
        <v>0</v>
      </c>
      <c r="T6111" s="315">
        <v>0</v>
      </c>
      <c r="U6111" s="315">
        <v>0</v>
      </c>
      <c r="V6111" s="315">
        <v>0</v>
      </c>
      <c r="W6111" s="316">
        <v>0</v>
      </c>
      <c r="X6111" s="315">
        <v>0</v>
      </c>
      <c r="Y6111" s="315">
        <v>0</v>
      </c>
      <c r="Z6111" s="315">
        <v>0</v>
      </c>
      <c r="AA6111" s="315">
        <v>0</v>
      </c>
      <c r="AB6111" s="5">
        <v>0</v>
      </c>
      <c r="AC6111" s="5">
        <v>0</v>
      </c>
      <c r="AD6111" s="5">
        <v>0</v>
      </c>
      <c r="AE6111" s="5">
        <v>0</v>
      </c>
      <c r="AF6111" s="5">
        <v>0</v>
      </c>
      <c r="AG6111" s="5">
        <v>0</v>
      </c>
      <c r="AH6111" s="350">
        <v>0</v>
      </c>
      <c r="AI6111" s="350">
        <v>0</v>
      </c>
      <c r="AK6111" s="199"/>
      <c r="AM6111" s="11"/>
      <c r="AN6111" s="15"/>
      <c r="AO6111" s="11"/>
      <c r="AP6111" s="11"/>
    </row>
    <row r="6112" spans="3:42" outlineLevel="2" x14ac:dyDescent="0.2">
      <c r="C6112" s="119" t="s">
        <v>152</v>
      </c>
      <c r="D6112" s="119" t="s">
        <v>152</v>
      </c>
      <c r="F6112" s="767" t="s">
        <v>613</v>
      </c>
      <c r="H6112" s="797" t="s">
        <v>580</v>
      </c>
      <c r="I6112" s="234" t="s">
        <v>614</v>
      </c>
      <c r="K6112" s="164"/>
      <c r="Q6112" s="135" t="s">
        <v>110</v>
      </c>
      <c r="R6112" s="314">
        <v>0</v>
      </c>
      <c r="S6112" s="315">
        <v>0</v>
      </c>
      <c r="T6112" s="315">
        <v>0</v>
      </c>
      <c r="U6112" s="315">
        <v>0</v>
      </c>
      <c r="V6112" s="315">
        <v>0</v>
      </c>
      <c r="W6112" s="316">
        <v>0</v>
      </c>
      <c r="X6112" s="315">
        <v>0</v>
      </c>
      <c r="Y6112" s="315">
        <v>0</v>
      </c>
      <c r="Z6112" s="315">
        <v>0</v>
      </c>
      <c r="AA6112" s="315">
        <v>0</v>
      </c>
      <c r="AB6112" s="5">
        <v>0</v>
      </c>
      <c r="AC6112" s="5">
        <v>0</v>
      </c>
      <c r="AD6112" s="5">
        <v>0</v>
      </c>
      <c r="AE6112" s="5">
        <v>0</v>
      </c>
      <c r="AF6112" s="5">
        <v>0</v>
      </c>
      <c r="AG6112" s="5">
        <v>0</v>
      </c>
      <c r="AH6112" s="350">
        <v>0</v>
      </c>
      <c r="AI6112" s="350">
        <v>0</v>
      </c>
      <c r="AK6112" s="199"/>
      <c r="AM6112" s="11"/>
      <c r="AN6112" s="15"/>
      <c r="AO6112" s="11"/>
      <c r="AP6112" s="11"/>
    </row>
    <row r="6113" spans="3:42" outlineLevel="2" x14ac:dyDescent="0.2">
      <c r="C6113" s="119" t="s">
        <v>152</v>
      </c>
      <c r="D6113" s="119" t="s">
        <v>152</v>
      </c>
      <c r="F6113" s="783" t="s">
        <v>57</v>
      </c>
      <c r="G6113" s="83"/>
      <c r="H6113" s="798" t="s">
        <v>580</v>
      </c>
      <c r="I6113" s="799"/>
      <c r="J6113" s="83"/>
      <c r="K6113" s="736"/>
      <c r="L6113" s="83"/>
      <c r="M6113" s="83"/>
      <c r="N6113" s="83"/>
      <c r="O6113" s="83"/>
      <c r="P6113" s="83"/>
      <c r="Q6113" s="143" t="s">
        <v>110</v>
      </c>
      <c r="R6113" s="304">
        <v>0</v>
      </c>
      <c r="S6113" s="305">
        <v>0</v>
      </c>
      <c r="T6113" s="305">
        <v>0</v>
      </c>
      <c r="U6113" s="305">
        <v>0</v>
      </c>
      <c r="V6113" s="305">
        <v>0</v>
      </c>
      <c r="W6113" s="306">
        <v>0</v>
      </c>
      <c r="X6113" s="305">
        <v>0</v>
      </c>
      <c r="Y6113" s="305">
        <v>0</v>
      </c>
      <c r="Z6113" s="305">
        <v>0</v>
      </c>
      <c r="AA6113" s="305">
        <v>0</v>
      </c>
      <c r="AB6113" s="307">
        <v>0</v>
      </c>
      <c r="AC6113" s="307">
        <v>0</v>
      </c>
      <c r="AD6113" s="307">
        <v>0</v>
      </c>
      <c r="AE6113" s="307">
        <v>0</v>
      </c>
      <c r="AF6113" s="307">
        <v>0</v>
      </c>
      <c r="AG6113" s="307">
        <v>0</v>
      </c>
      <c r="AH6113" s="362">
        <v>0</v>
      </c>
      <c r="AI6113" s="362">
        <v>0</v>
      </c>
      <c r="AK6113" s="199"/>
      <c r="AM6113" s="11"/>
      <c r="AN6113" s="15"/>
      <c r="AO6113" s="11"/>
      <c r="AP6113" s="11"/>
    </row>
    <row r="6114" spans="3:42" outlineLevel="2" x14ac:dyDescent="0.2">
      <c r="C6114" s="119" t="s">
        <v>152</v>
      </c>
      <c r="D6114" s="119" t="s">
        <v>152</v>
      </c>
      <c r="F6114" s="12"/>
      <c r="H6114" s="234"/>
      <c r="K6114" s="164"/>
      <c r="Q6114" s="16"/>
      <c r="R6114" s="800">
        <v>0</v>
      </c>
      <c r="S6114" s="800">
        <v>0</v>
      </c>
      <c r="T6114" s="800">
        <v>0</v>
      </c>
      <c r="U6114" s="800">
        <v>0</v>
      </c>
      <c r="V6114" s="800">
        <v>0</v>
      </c>
      <c r="W6114" s="800">
        <v>0</v>
      </c>
      <c r="X6114" s="800">
        <v>0</v>
      </c>
      <c r="Y6114" s="800">
        <v>0</v>
      </c>
      <c r="Z6114" s="800">
        <v>0</v>
      </c>
      <c r="AA6114" s="800">
        <v>0</v>
      </c>
      <c r="AB6114" s="800">
        <v>0</v>
      </c>
      <c r="AC6114" s="800">
        <v>0</v>
      </c>
      <c r="AD6114" s="800">
        <v>0</v>
      </c>
      <c r="AE6114" s="800">
        <v>0</v>
      </c>
      <c r="AF6114" s="800">
        <v>0</v>
      </c>
      <c r="AG6114" s="800">
        <v>0</v>
      </c>
      <c r="AH6114" s="800">
        <v>0</v>
      </c>
      <c r="AI6114" s="800">
        <v>0</v>
      </c>
      <c r="AK6114" s="199"/>
      <c r="AM6114" s="11"/>
      <c r="AN6114" s="15"/>
      <c r="AO6114" s="11"/>
      <c r="AP6114" s="11"/>
    </row>
    <row r="6115" spans="3:42" outlineLevel="2" x14ac:dyDescent="0.2">
      <c r="C6115" s="119" t="s">
        <v>152</v>
      </c>
      <c r="D6115" s="119" t="s">
        <v>152</v>
      </c>
      <c r="F6115" s="794" t="s">
        <v>615</v>
      </c>
      <c r="AK6115" s="199"/>
      <c r="AM6115" s="11"/>
      <c r="AN6115" s="15"/>
      <c r="AO6115" s="11"/>
      <c r="AP6115" s="11"/>
    </row>
    <row r="6116" spans="3:42" outlineLevel="2" x14ac:dyDescent="0.2">
      <c r="C6116" s="119" t="s">
        <v>152</v>
      </c>
      <c r="D6116" s="119" t="s">
        <v>152</v>
      </c>
      <c r="F6116" s="761" t="s">
        <v>48</v>
      </c>
      <c r="G6116" s="75"/>
      <c r="H6116" s="796" t="s">
        <v>580</v>
      </c>
      <c r="I6116" s="801"/>
      <c r="J6116" s="75"/>
      <c r="K6116" s="741"/>
      <c r="L6116" s="75"/>
      <c r="M6116" s="75"/>
      <c r="N6116" s="75"/>
      <c r="O6116" s="75"/>
      <c r="P6116" s="75"/>
      <c r="Q6116" s="128" t="s">
        <v>110</v>
      </c>
      <c r="R6116" s="299">
        <v>0</v>
      </c>
      <c r="S6116" s="300">
        <v>0</v>
      </c>
      <c r="T6116" s="300">
        <v>0</v>
      </c>
      <c r="U6116" s="300">
        <v>0</v>
      </c>
      <c r="V6116" s="300">
        <v>0</v>
      </c>
      <c r="W6116" s="301">
        <v>0</v>
      </c>
      <c r="X6116" s="300">
        <v>0</v>
      </c>
      <c r="Y6116" s="300">
        <v>0</v>
      </c>
      <c r="Z6116" s="300">
        <v>0</v>
      </c>
      <c r="AA6116" s="300">
        <v>0</v>
      </c>
      <c r="AB6116" s="302">
        <v>0</v>
      </c>
      <c r="AC6116" s="302">
        <v>0</v>
      </c>
      <c r="AD6116" s="302">
        <v>0</v>
      </c>
      <c r="AE6116" s="302">
        <v>0</v>
      </c>
      <c r="AF6116" s="302">
        <v>0</v>
      </c>
      <c r="AG6116" s="302">
        <v>0</v>
      </c>
      <c r="AH6116" s="348">
        <v>0</v>
      </c>
      <c r="AI6116" s="348">
        <v>0</v>
      </c>
      <c r="AK6116" s="199"/>
      <c r="AM6116" s="11"/>
      <c r="AN6116" s="15"/>
      <c r="AO6116" s="11"/>
      <c r="AP6116" s="11"/>
    </row>
    <row r="6117" spans="3:42" outlineLevel="2" x14ac:dyDescent="0.2">
      <c r="C6117" s="119" t="s">
        <v>152</v>
      </c>
      <c r="D6117" s="119" t="s">
        <v>152</v>
      </c>
      <c r="F6117" s="767" t="s">
        <v>55</v>
      </c>
      <c r="H6117" s="797" t="s">
        <v>580</v>
      </c>
      <c r="K6117" s="164"/>
      <c r="Q6117" s="135" t="s">
        <v>110</v>
      </c>
      <c r="R6117" s="314">
        <v>0</v>
      </c>
      <c r="S6117" s="315">
        <v>0</v>
      </c>
      <c r="T6117" s="315">
        <v>0</v>
      </c>
      <c r="U6117" s="315">
        <v>0</v>
      </c>
      <c r="V6117" s="315">
        <v>0</v>
      </c>
      <c r="W6117" s="316">
        <v>0</v>
      </c>
      <c r="X6117" s="315">
        <v>0</v>
      </c>
      <c r="Y6117" s="315">
        <v>0</v>
      </c>
      <c r="Z6117" s="315">
        <v>0</v>
      </c>
      <c r="AA6117" s="315">
        <v>0</v>
      </c>
      <c r="AB6117" s="5">
        <v>0</v>
      </c>
      <c r="AC6117" s="5">
        <v>0</v>
      </c>
      <c r="AD6117" s="5">
        <v>0</v>
      </c>
      <c r="AE6117" s="5">
        <v>0</v>
      </c>
      <c r="AF6117" s="5">
        <v>0</v>
      </c>
      <c r="AG6117" s="5">
        <v>0</v>
      </c>
      <c r="AH6117" s="350">
        <v>0</v>
      </c>
      <c r="AI6117" s="350">
        <v>0</v>
      </c>
      <c r="AK6117" s="199"/>
      <c r="AM6117" s="11"/>
      <c r="AN6117" s="15"/>
      <c r="AO6117" s="11"/>
      <c r="AP6117" s="11"/>
    </row>
    <row r="6118" spans="3:42" outlineLevel="2" x14ac:dyDescent="0.2">
      <c r="C6118" s="119" t="s">
        <v>152</v>
      </c>
      <c r="D6118" s="119" t="s">
        <v>152</v>
      </c>
      <c r="F6118" s="783" t="s">
        <v>57</v>
      </c>
      <c r="G6118" s="83"/>
      <c r="H6118" s="798" t="s">
        <v>580</v>
      </c>
      <c r="I6118" s="799"/>
      <c r="J6118" s="83"/>
      <c r="K6118" s="736"/>
      <c r="L6118" s="83"/>
      <c r="M6118" s="83"/>
      <c r="N6118" s="83"/>
      <c r="O6118" s="83"/>
      <c r="P6118" s="83"/>
      <c r="Q6118" s="143" t="s">
        <v>110</v>
      </c>
      <c r="R6118" s="304">
        <v>0</v>
      </c>
      <c r="S6118" s="305">
        <v>0</v>
      </c>
      <c r="T6118" s="305">
        <v>0</v>
      </c>
      <c r="U6118" s="305">
        <v>0</v>
      </c>
      <c r="V6118" s="305">
        <v>0</v>
      </c>
      <c r="W6118" s="306">
        <v>0</v>
      </c>
      <c r="X6118" s="305">
        <v>0</v>
      </c>
      <c r="Y6118" s="305">
        <v>0</v>
      </c>
      <c r="Z6118" s="305">
        <v>0</v>
      </c>
      <c r="AA6118" s="305">
        <v>0</v>
      </c>
      <c r="AB6118" s="307">
        <v>0</v>
      </c>
      <c r="AC6118" s="307">
        <v>0</v>
      </c>
      <c r="AD6118" s="307">
        <v>0</v>
      </c>
      <c r="AE6118" s="307">
        <v>0</v>
      </c>
      <c r="AF6118" s="307">
        <v>0</v>
      </c>
      <c r="AG6118" s="307">
        <v>0</v>
      </c>
      <c r="AH6118" s="362">
        <v>0</v>
      </c>
      <c r="AI6118" s="362">
        <v>0</v>
      </c>
      <c r="AK6118" s="199"/>
      <c r="AM6118" s="11"/>
      <c r="AN6118" s="15"/>
      <c r="AO6118" s="11"/>
      <c r="AP6118" s="11"/>
    </row>
    <row r="6119" spans="3:42" outlineLevel="2" x14ac:dyDescent="0.2">
      <c r="C6119" s="119" t="s">
        <v>152</v>
      </c>
      <c r="D6119" s="119" t="s">
        <v>152</v>
      </c>
      <c r="F6119" s="12"/>
      <c r="H6119" s="164"/>
      <c r="K6119" s="164"/>
      <c r="Q6119" s="16"/>
      <c r="R6119" s="800">
        <v>0</v>
      </c>
      <c r="S6119" s="800">
        <v>0</v>
      </c>
      <c r="T6119" s="800">
        <v>0</v>
      </c>
      <c r="U6119" s="800">
        <v>0</v>
      </c>
      <c r="V6119" s="800">
        <v>0</v>
      </c>
      <c r="W6119" s="800">
        <v>0</v>
      </c>
      <c r="X6119" s="800">
        <v>0</v>
      </c>
      <c r="Y6119" s="800">
        <v>0</v>
      </c>
      <c r="Z6119" s="800">
        <v>0</v>
      </c>
      <c r="AA6119" s="800">
        <v>0</v>
      </c>
      <c r="AB6119" s="800">
        <v>0</v>
      </c>
      <c r="AC6119" s="800">
        <v>0</v>
      </c>
      <c r="AD6119" s="800">
        <v>0</v>
      </c>
      <c r="AE6119" s="800">
        <v>0</v>
      </c>
      <c r="AF6119" s="800">
        <v>0</v>
      </c>
      <c r="AG6119" s="800">
        <v>0</v>
      </c>
      <c r="AH6119" s="800">
        <v>0</v>
      </c>
      <c r="AI6119" s="800">
        <v>0</v>
      </c>
      <c r="AK6119" s="199"/>
      <c r="AM6119" s="11"/>
      <c r="AN6119" s="15"/>
      <c r="AO6119" s="11"/>
      <c r="AP6119" s="11"/>
    </row>
    <row r="6120" spans="3:42" outlineLevel="2" x14ac:dyDescent="0.2">
      <c r="C6120" s="119" t="s">
        <v>152</v>
      </c>
      <c r="D6120" s="119" t="s">
        <v>152</v>
      </c>
      <c r="F6120" s="794" t="s">
        <v>69</v>
      </c>
      <c r="AK6120" s="199"/>
      <c r="AM6120" s="11"/>
      <c r="AN6120" s="15"/>
      <c r="AO6120" s="11"/>
      <c r="AP6120" s="11"/>
    </row>
    <row r="6121" spans="3:42" outlineLevel="2" x14ac:dyDescent="0.2">
      <c r="C6121" s="119" t="s">
        <v>152</v>
      </c>
      <c r="D6121" s="119" t="s">
        <v>152</v>
      </c>
      <c r="F6121" s="761" t="s">
        <v>9</v>
      </c>
      <c r="G6121" s="75"/>
      <c r="H6121" s="796" t="s">
        <v>580</v>
      </c>
      <c r="I6121" s="801"/>
      <c r="J6121" s="75"/>
      <c r="K6121" s="741"/>
      <c r="L6121" s="75"/>
      <c r="M6121" s="75"/>
      <c r="N6121" s="75"/>
      <c r="O6121" s="75"/>
      <c r="P6121" s="75"/>
      <c r="Q6121" s="128" t="s">
        <v>110</v>
      </c>
      <c r="R6121" s="299">
        <v>0</v>
      </c>
      <c r="S6121" s="300">
        <v>0</v>
      </c>
      <c r="T6121" s="300">
        <v>0</v>
      </c>
      <c r="U6121" s="300">
        <v>0</v>
      </c>
      <c r="V6121" s="300">
        <v>0</v>
      </c>
      <c r="W6121" s="301">
        <v>0</v>
      </c>
      <c r="X6121" s="300">
        <v>0</v>
      </c>
      <c r="Y6121" s="300">
        <v>0</v>
      </c>
      <c r="Z6121" s="300">
        <v>0</v>
      </c>
      <c r="AA6121" s="300">
        <v>0</v>
      </c>
      <c r="AB6121" s="302">
        <v>0</v>
      </c>
      <c r="AC6121" s="302">
        <v>0</v>
      </c>
      <c r="AD6121" s="302">
        <v>0</v>
      </c>
      <c r="AE6121" s="302">
        <v>0</v>
      </c>
      <c r="AF6121" s="302">
        <v>0</v>
      </c>
      <c r="AG6121" s="302">
        <v>0</v>
      </c>
      <c r="AH6121" s="348">
        <v>0</v>
      </c>
      <c r="AI6121" s="348">
        <v>0</v>
      </c>
      <c r="AK6121" s="199"/>
      <c r="AM6121" s="11"/>
      <c r="AN6121" s="15"/>
      <c r="AO6121" s="11"/>
      <c r="AP6121" s="11"/>
    </row>
    <row r="6122" spans="3:42" outlineLevel="2" x14ac:dyDescent="0.2">
      <c r="C6122" s="119" t="s">
        <v>152</v>
      </c>
      <c r="D6122" s="119" t="s">
        <v>152</v>
      </c>
      <c r="F6122" s="767" t="s">
        <v>14</v>
      </c>
      <c r="H6122" s="797" t="s">
        <v>580</v>
      </c>
      <c r="K6122" s="164"/>
      <c r="Q6122" s="135" t="s">
        <v>110</v>
      </c>
      <c r="R6122" s="314">
        <v>0</v>
      </c>
      <c r="S6122" s="315">
        <v>0</v>
      </c>
      <c r="T6122" s="315">
        <v>0</v>
      </c>
      <c r="U6122" s="315">
        <v>0</v>
      </c>
      <c r="V6122" s="315">
        <v>0</v>
      </c>
      <c r="W6122" s="316">
        <v>0</v>
      </c>
      <c r="X6122" s="315">
        <v>0</v>
      </c>
      <c r="Y6122" s="315">
        <v>0</v>
      </c>
      <c r="Z6122" s="315">
        <v>0</v>
      </c>
      <c r="AA6122" s="315">
        <v>0</v>
      </c>
      <c r="AB6122" s="5">
        <v>0</v>
      </c>
      <c r="AC6122" s="5">
        <v>0</v>
      </c>
      <c r="AD6122" s="5">
        <v>0</v>
      </c>
      <c r="AE6122" s="5">
        <v>0</v>
      </c>
      <c r="AF6122" s="5">
        <v>0</v>
      </c>
      <c r="AG6122" s="5">
        <v>0</v>
      </c>
      <c r="AH6122" s="350">
        <v>0</v>
      </c>
      <c r="AI6122" s="350">
        <v>0</v>
      </c>
      <c r="AK6122" s="199"/>
      <c r="AM6122" s="11"/>
      <c r="AN6122" s="15"/>
      <c r="AO6122" s="11"/>
      <c r="AP6122" s="11"/>
    </row>
    <row r="6123" spans="3:42" outlineLevel="2" x14ac:dyDescent="0.2">
      <c r="C6123" s="119" t="s">
        <v>152</v>
      </c>
      <c r="D6123" s="119" t="s">
        <v>152</v>
      </c>
      <c r="F6123" s="783" t="s">
        <v>16</v>
      </c>
      <c r="G6123" s="83"/>
      <c r="H6123" s="798" t="s">
        <v>580</v>
      </c>
      <c r="I6123" s="799"/>
      <c r="J6123" s="83"/>
      <c r="K6123" s="736"/>
      <c r="L6123" s="83"/>
      <c r="M6123" s="83"/>
      <c r="N6123" s="83"/>
      <c r="O6123" s="83"/>
      <c r="P6123" s="83"/>
      <c r="Q6123" s="143" t="s">
        <v>110</v>
      </c>
      <c r="R6123" s="304">
        <v>0</v>
      </c>
      <c r="S6123" s="305">
        <v>0</v>
      </c>
      <c r="T6123" s="305">
        <v>0</v>
      </c>
      <c r="U6123" s="305">
        <v>0</v>
      </c>
      <c r="V6123" s="305">
        <v>0</v>
      </c>
      <c r="W6123" s="306">
        <v>0</v>
      </c>
      <c r="X6123" s="305">
        <v>0</v>
      </c>
      <c r="Y6123" s="305">
        <v>0</v>
      </c>
      <c r="Z6123" s="305">
        <v>0</v>
      </c>
      <c r="AA6123" s="305">
        <v>0</v>
      </c>
      <c r="AB6123" s="307">
        <v>0</v>
      </c>
      <c r="AC6123" s="307">
        <v>0</v>
      </c>
      <c r="AD6123" s="307">
        <v>0</v>
      </c>
      <c r="AE6123" s="307">
        <v>0</v>
      </c>
      <c r="AF6123" s="307">
        <v>0</v>
      </c>
      <c r="AG6123" s="307">
        <v>0</v>
      </c>
      <c r="AH6123" s="362">
        <v>0</v>
      </c>
      <c r="AI6123" s="362">
        <v>0</v>
      </c>
      <c r="AK6123" s="199"/>
      <c r="AM6123" s="11"/>
      <c r="AN6123" s="15"/>
      <c r="AO6123" s="11"/>
      <c r="AP6123" s="11"/>
    </row>
    <row r="6124" spans="3:42" outlineLevel="2" x14ac:dyDescent="0.2">
      <c r="C6124" s="119" t="s">
        <v>152</v>
      </c>
      <c r="D6124" s="119" t="s">
        <v>152</v>
      </c>
      <c r="F6124" s="12"/>
      <c r="H6124" s="797"/>
      <c r="K6124" s="164"/>
      <c r="Q6124" s="16"/>
      <c r="R6124" s="800">
        <v>0</v>
      </c>
      <c r="S6124" s="800">
        <v>0</v>
      </c>
      <c r="T6124" s="800">
        <v>0</v>
      </c>
      <c r="U6124" s="800">
        <v>0</v>
      </c>
      <c r="V6124" s="800">
        <v>0</v>
      </c>
      <c r="W6124" s="800">
        <v>0</v>
      </c>
      <c r="X6124" s="800">
        <v>0</v>
      </c>
      <c r="Y6124" s="800">
        <v>0</v>
      </c>
      <c r="Z6124" s="800">
        <v>0</v>
      </c>
      <c r="AA6124" s="800">
        <v>0</v>
      </c>
      <c r="AB6124" s="800">
        <v>0</v>
      </c>
      <c r="AC6124" s="800">
        <v>0</v>
      </c>
      <c r="AD6124" s="800">
        <v>0</v>
      </c>
      <c r="AE6124" s="800">
        <v>0</v>
      </c>
      <c r="AF6124" s="800">
        <v>0</v>
      </c>
      <c r="AG6124" s="800">
        <v>0</v>
      </c>
      <c r="AH6124" s="800">
        <v>0</v>
      </c>
      <c r="AI6124" s="800">
        <v>0</v>
      </c>
      <c r="AK6124" s="199"/>
      <c r="AM6124" s="11"/>
      <c r="AN6124" s="15"/>
      <c r="AO6124" s="11"/>
      <c r="AP6124" s="11"/>
    </row>
    <row r="6125" spans="3:42" outlineLevel="2" x14ac:dyDescent="0.2">
      <c r="C6125" s="119" t="s">
        <v>152</v>
      </c>
      <c r="D6125" s="119" t="s">
        <v>152</v>
      </c>
      <c r="F6125" s="794" t="s">
        <v>616</v>
      </c>
      <c r="AK6125" s="199"/>
      <c r="AM6125" s="11"/>
      <c r="AN6125" s="15"/>
      <c r="AO6125" s="11"/>
      <c r="AP6125" s="11"/>
    </row>
    <row r="6126" spans="3:42" outlineLevel="2" x14ac:dyDescent="0.2">
      <c r="C6126" s="119" t="s">
        <v>152</v>
      </c>
      <c r="D6126" s="119" t="s">
        <v>152</v>
      </c>
      <c r="F6126" s="761" t="s">
        <v>48</v>
      </c>
      <c r="G6126" s="75"/>
      <c r="H6126" s="796" t="s">
        <v>580</v>
      </c>
      <c r="I6126" s="228" t="s">
        <v>617</v>
      </c>
      <c r="J6126" s="75"/>
      <c r="K6126" s="741"/>
      <c r="L6126" s="75"/>
      <c r="M6126" s="75"/>
      <c r="N6126" s="75"/>
      <c r="O6126" s="75"/>
      <c r="P6126" s="75"/>
      <c r="Q6126" s="128" t="s">
        <v>110</v>
      </c>
      <c r="R6126" s="299">
        <v>0</v>
      </c>
      <c r="S6126" s="300">
        <v>0</v>
      </c>
      <c r="T6126" s="300">
        <v>0</v>
      </c>
      <c r="U6126" s="300">
        <v>0</v>
      </c>
      <c r="V6126" s="300">
        <v>0</v>
      </c>
      <c r="W6126" s="301">
        <v>0</v>
      </c>
      <c r="X6126" s="300">
        <v>0</v>
      </c>
      <c r="Y6126" s="300">
        <v>0</v>
      </c>
      <c r="Z6126" s="300">
        <v>0</v>
      </c>
      <c r="AA6126" s="300">
        <v>0</v>
      </c>
      <c r="AB6126" s="302">
        <v>0</v>
      </c>
      <c r="AC6126" s="302">
        <v>0</v>
      </c>
      <c r="AD6126" s="302">
        <v>0</v>
      </c>
      <c r="AE6126" s="302">
        <v>0</v>
      </c>
      <c r="AF6126" s="302">
        <v>0</v>
      </c>
      <c r="AG6126" s="302">
        <v>0</v>
      </c>
      <c r="AH6126" s="348">
        <v>0</v>
      </c>
      <c r="AI6126" s="348">
        <v>0</v>
      </c>
      <c r="AK6126" s="199"/>
      <c r="AM6126" s="11"/>
      <c r="AN6126" s="15"/>
      <c r="AO6126" s="11"/>
      <c r="AP6126" s="11"/>
    </row>
    <row r="6127" spans="3:42" outlineLevel="2" x14ac:dyDescent="0.2">
      <c r="C6127" s="119" t="s">
        <v>152</v>
      </c>
      <c r="D6127" s="119" t="s">
        <v>152</v>
      </c>
      <c r="F6127" s="767" t="s">
        <v>55</v>
      </c>
      <c r="H6127" s="797" t="s">
        <v>580</v>
      </c>
      <c r="I6127" s="234" t="s">
        <v>617</v>
      </c>
      <c r="K6127" s="164"/>
      <c r="Q6127" s="135" t="s">
        <v>110</v>
      </c>
      <c r="R6127" s="314">
        <v>0</v>
      </c>
      <c r="S6127" s="315">
        <v>0</v>
      </c>
      <c r="T6127" s="315">
        <v>0</v>
      </c>
      <c r="U6127" s="315">
        <v>0</v>
      </c>
      <c r="V6127" s="315">
        <v>0</v>
      </c>
      <c r="W6127" s="316">
        <v>0</v>
      </c>
      <c r="X6127" s="315">
        <v>0</v>
      </c>
      <c r="Y6127" s="315">
        <v>0</v>
      </c>
      <c r="Z6127" s="315">
        <v>0</v>
      </c>
      <c r="AA6127" s="315">
        <v>0</v>
      </c>
      <c r="AB6127" s="5">
        <v>0</v>
      </c>
      <c r="AC6127" s="5">
        <v>0</v>
      </c>
      <c r="AD6127" s="5">
        <v>0</v>
      </c>
      <c r="AE6127" s="5">
        <v>0</v>
      </c>
      <c r="AF6127" s="5">
        <v>0</v>
      </c>
      <c r="AG6127" s="5">
        <v>0</v>
      </c>
      <c r="AH6127" s="350">
        <v>0</v>
      </c>
      <c r="AI6127" s="350">
        <v>0</v>
      </c>
      <c r="AK6127" s="199"/>
      <c r="AM6127" s="11"/>
      <c r="AN6127" s="15"/>
      <c r="AO6127" s="11"/>
      <c r="AP6127" s="11"/>
    </row>
    <row r="6128" spans="3:42" outlineLevel="2" x14ac:dyDescent="0.2">
      <c r="C6128" s="119" t="s">
        <v>152</v>
      </c>
      <c r="D6128" s="119" t="s">
        <v>152</v>
      </c>
      <c r="F6128" s="783" t="s">
        <v>57</v>
      </c>
      <c r="G6128" s="83"/>
      <c r="H6128" s="798" t="s">
        <v>580</v>
      </c>
      <c r="I6128" s="240" t="s">
        <v>617</v>
      </c>
      <c r="J6128" s="83"/>
      <c r="K6128" s="736"/>
      <c r="L6128" s="83"/>
      <c r="M6128" s="83"/>
      <c r="N6128" s="83"/>
      <c r="O6128" s="83"/>
      <c r="P6128" s="83"/>
      <c r="Q6128" s="143" t="s">
        <v>110</v>
      </c>
      <c r="R6128" s="304">
        <v>0</v>
      </c>
      <c r="S6128" s="305">
        <v>0</v>
      </c>
      <c r="T6128" s="305">
        <v>0</v>
      </c>
      <c r="U6128" s="305">
        <v>0</v>
      </c>
      <c r="V6128" s="305">
        <v>0</v>
      </c>
      <c r="W6128" s="306">
        <v>0</v>
      </c>
      <c r="X6128" s="305">
        <v>0</v>
      </c>
      <c r="Y6128" s="305">
        <v>0</v>
      </c>
      <c r="Z6128" s="305">
        <v>0</v>
      </c>
      <c r="AA6128" s="305">
        <v>0</v>
      </c>
      <c r="AB6128" s="307">
        <v>0</v>
      </c>
      <c r="AC6128" s="307">
        <v>0</v>
      </c>
      <c r="AD6128" s="307">
        <v>0</v>
      </c>
      <c r="AE6128" s="307">
        <v>0</v>
      </c>
      <c r="AF6128" s="307">
        <v>0</v>
      </c>
      <c r="AG6128" s="307">
        <v>0</v>
      </c>
      <c r="AH6128" s="362">
        <v>0</v>
      </c>
      <c r="AI6128" s="362">
        <v>0</v>
      </c>
      <c r="AK6128" s="199"/>
      <c r="AM6128" s="11"/>
      <c r="AN6128" s="15"/>
      <c r="AO6128" s="11"/>
      <c r="AP6128" s="11"/>
    </row>
    <row r="6129" spans="3:42" outlineLevel="2" x14ac:dyDescent="0.2">
      <c r="C6129" s="119" t="s">
        <v>152</v>
      </c>
      <c r="D6129" s="119" t="s">
        <v>152</v>
      </c>
      <c r="F6129" s="802" t="s">
        <v>626</v>
      </c>
      <c r="R6129" s="800">
        <v>0</v>
      </c>
      <c r="S6129" s="800">
        <v>0</v>
      </c>
      <c r="T6129" s="800">
        <v>0</v>
      </c>
      <c r="U6129" s="800">
        <v>0</v>
      </c>
      <c r="V6129" s="800">
        <v>0</v>
      </c>
      <c r="W6129" s="800">
        <v>0</v>
      </c>
      <c r="X6129" s="800">
        <v>0</v>
      </c>
      <c r="Y6129" s="800">
        <v>0</v>
      </c>
      <c r="Z6129" s="800">
        <v>0</v>
      </c>
      <c r="AA6129" s="800">
        <v>0</v>
      </c>
      <c r="AB6129" s="800">
        <v>0</v>
      </c>
      <c r="AC6129" s="800">
        <v>0</v>
      </c>
      <c r="AD6129" s="800">
        <v>0</v>
      </c>
      <c r="AE6129" s="800">
        <v>0</v>
      </c>
      <c r="AF6129" s="800">
        <v>0</v>
      </c>
      <c r="AG6129" s="800">
        <v>0</v>
      </c>
      <c r="AH6129" s="800">
        <v>0</v>
      </c>
      <c r="AI6129" s="800">
        <v>0</v>
      </c>
      <c r="AK6129" s="199"/>
      <c r="AM6129" s="11"/>
      <c r="AN6129" s="15"/>
      <c r="AO6129" s="11"/>
      <c r="AP6129" s="11"/>
    </row>
    <row r="6130" spans="3:42" outlineLevel="2" x14ac:dyDescent="0.2">
      <c r="C6130" s="119" t="s">
        <v>152</v>
      </c>
      <c r="D6130" s="119" t="s">
        <v>152</v>
      </c>
      <c r="R6130" s="5"/>
      <c r="S6130" s="5"/>
      <c r="T6130" s="5"/>
      <c r="U6130" s="5"/>
      <c r="V6130" s="5"/>
      <c r="W6130" s="5"/>
      <c r="X6130" s="5"/>
      <c r="Y6130" s="5"/>
      <c r="AK6130" s="199"/>
      <c r="AM6130" s="11"/>
      <c r="AN6130" s="15"/>
      <c r="AO6130" s="11"/>
      <c r="AP6130" s="11"/>
    </row>
    <row r="6131" spans="3:42" outlineLevel="2" x14ac:dyDescent="0.2">
      <c r="C6131" s="119" t="s">
        <v>152</v>
      </c>
      <c r="D6131" s="119" t="s">
        <v>152</v>
      </c>
      <c r="F6131" s="789" t="s">
        <v>631</v>
      </c>
      <c r="G6131" s="790"/>
      <c r="H6131" s="803"/>
      <c r="I6131" s="790"/>
      <c r="J6131" s="790"/>
      <c r="K6131" s="792"/>
      <c r="L6131" s="789"/>
      <c r="M6131" s="789"/>
      <c r="N6131" s="789"/>
      <c r="O6131" s="789"/>
      <c r="P6131" s="789"/>
      <c r="Q6131" s="792"/>
      <c r="R6131" s="793"/>
      <c r="S6131" s="793"/>
      <c r="T6131" s="793"/>
      <c r="U6131" s="793"/>
      <c r="V6131" s="793"/>
      <c r="W6131" s="793"/>
      <c r="X6131" s="793"/>
      <c r="Y6131" s="793"/>
      <c r="Z6131" s="793"/>
      <c r="AA6131" s="793"/>
      <c r="AB6131" s="793"/>
      <c r="AC6131" s="793"/>
      <c r="AD6131" s="793"/>
      <c r="AE6131" s="793"/>
      <c r="AF6131" s="793"/>
      <c r="AG6131" s="793"/>
      <c r="AH6131" s="789"/>
      <c r="AI6131" s="789"/>
      <c r="AK6131" s="199"/>
      <c r="AM6131" s="11"/>
      <c r="AN6131" s="15"/>
      <c r="AO6131" s="11"/>
      <c r="AP6131" s="11"/>
    </row>
    <row r="6132" spans="3:42" outlineLevel="2" x14ac:dyDescent="0.2">
      <c r="C6132" s="119" t="s">
        <v>152</v>
      </c>
      <c r="D6132" s="119" t="s">
        <v>152</v>
      </c>
      <c r="F6132" t="s">
        <v>620</v>
      </c>
      <c r="AK6132" s="199"/>
      <c r="AM6132" s="11"/>
      <c r="AN6132" s="15"/>
      <c r="AO6132" s="11"/>
      <c r="AP6132" s="11"/>
    </row>
    <row r="6133" spans="3:42" outlineLevel="2" x14ac:dyDescent="0.2">
      <c r="C6133" s="119" t="s">
        <v>152</v>
      </c>
      <c r="D6133" s="119" t="s">
        <v>152</v>
      </c>
      <c r="F6133" s="761" t="s">
        <v>48</v>
      </c>
      <c r="G6133" s="75"/>
      <c r="H6133" s="796" t="s">
        <v>632</v>
      </c>
      <c r="I6133" s="801"/>
      <c r="J6133" s="75"/>
      <c r="K6133" s="741"/>
      <c r="L6133" s="75"/>
      <c r="M6133" s="75"/>
      <c r="N6133" s="75"/>
      <c r="O6133" s="75"/>
      <c r="P6133" s="75"/>
      <c r="Q6133" s="128" t="s">
        <v>536</v>
      </c>
      <c r="R6133" s="804">
        <v>0</v>
      </c>
      <c r="S6133" s="805">
        <v>0</v>
      </c>
      <c r="T6133" s="805">
        <v>0</v>
      </c>
      <c r="U6133" s="805">
        <v>0</v>
      </c>
      <c r="V6133" s="805">
        <v>0</v>
      </c>
      <c r="W6133" s="806">
        <v>0</v>
      </c>
      <c r="X6133" s="805">
        <v>0</v>
      </c>
      <c r="Y6133" s="805">
        <v>0</v>
      </c>
      <c r="Z6133" s="805">
        <v>0</v>
      </c>
      <c r="AA6133" s="805">
        <v>0</v>
      </c>
      <c r="AB6133" s="805">
        <v>0</v>
      </c>
      <c r="AC6133" s="805">
        <v>0</v>
      </c>
      <c r="AD6133" s="805">
        <v>0</v>
      </c>
      <c r="AE6133" s="805">
        <v>0</v>
      </c>
      <c r="AF6133" s="805">
        <v>0</v>
      </c>
      <c r="AG6133" s="805">
        <v>0</v>
      </c>
      <c r="AH6133" s="808">
        <v>0</v>
      </c>
      <c r="AI6133" s="808">
        <v>0</v>
      </c>
      <c r="AK6133" s="199"/>
      <c r="AM6133" s="11"/>
      <c r="AN6133" s="15"/>
      <c r="AO6133" s="11"/>
      <c r="AP6133" s="11"/>
    </row>
    <row r="6134" spans="3:42" outlineLevel="2" x14ac:dyDescent="0.2">
      <c r="C6134" s="119" t="s">
        <v>152</v>
      </c>
      <c r="D6134" s="119" t="s">
        <v>152</v>
      </c>
      <c r="F6134" s="767" t="s">
        <v>55</v>
      </c>
      <c r="H6134" s="797" t="s">
        <v>632</v>
      </c>
      <c r="K6134" s="164"/>
      <c r="Q6134" s="135" t="s">
        <v>536</v>
      </c>
      <c r="R6134" s="809">
        <v>0</v>
      </c>
      <c r="S6134" s="810">
        <v>0</v>
      </c>
      <c r="T6134" s="810">
        <v>0</v>
      </c>
      <c r="U6134" s="810">
        <v>0</v>
      </c>
      <c r="V6134" s="810">
        <v>0</v>
      </c>
      <c r="W6134" s="811">
        <v>0</v>
      </c>
      <c r="X6134" s="810">
        <v>0</v>
      </c>
      <c r="Y6134" s="810">
        <v>0</v>
      </c>
      <c r="Z6134" s="810">
        <v>0</v>
      </c>
      <c r="AA6134" s="810">
        <v>0</v>
      </c>
      <c r="AB6134" s="810">
        <v>0</v>
      </c>
      <c r="AC6134" s="810">
        <v>0</v>
      </c>
      <c r="AD6134" s="810">
        <v>0</v>
      </c>
      <c r="AE6134" s="810">
        <v>0</v>
      </c>
      <c r="AF6134" s="810">
        <v>0</v>
      </c>
      <c r="AG6134" s="810">
        <v>0</v>
      </c>
      <c r="AH6134" s="812">
        <v>0</v>
      </c>
      <c r="AI6134" s="812">
        <v>0</v>
      </c>
      <c r="AK6134" s="199"/>
      <c r="AM6134" s="11"/>
      <c r="AN6134" s="15"/>
      <c r="AO6134" s="11"/>
      <c r="AP6134" s="11"/>
    </row>
    <row r="6135" spans="3:42" outlineLevel="2" x14ac:dyDescent="0.2">
      <c r="C6135" s="119" t="s">
        <v>152</v>
      </c>
      <c r="D6135" s="119" t="s">
        <v>152</v>
      </c>
      <c r="F6135" s="783" t="s">
        <v>57</v>
      </c>
      <c r="G6135" s="83"/>
      <c r="H6135" s="798" t="s">
        <v>632</v>
      </c>
      <c r="I6135" s="799"/>
      <c r="J6135" s="83"/>
      <c r="K6135" s="736"/>
      <c r="L6135" s="83"/>
      <c r="M6135" s="83"/>
      <c r="N6135" s="83"/>
      <c r="O6135" s="83"/>
      <c r="P6135" s="83"/>
      <c r="Q6135" s="143" t="s">
        <v>536</v>
      </c>
      <c r="R6135" s="813">
        <v>0</v>
      </c>
      <c r="S6135" s="814">
        <v>0</v>
      </c>
      <c r="T6135" s="814">
        <v>0</v>
      </c>
      <c r="U6135" s="814">
        <v>0</v>
      </c>
      <c r="V6135" s="814">
        <v>0</v>
      </c>
      <c r="W6135" s="815">
        <v>0</v>
      </c>
      <c r="X6135" s="814">
        <v>0</v>
      </c>
      <c r="Y6135" s="814">
        <v>0</v>
      </c>
      <c r="Z6135" s="814">
        <v>0</v>
      </c>
      <c r="AA6135" s="814">
        <v>0</v>
      </c>
      <c r="AB6135" s="814">
        <v>0</v>
      </c>
      <c r="AC6135" s="814">
        <v>0</v>
      </c>
      <c r="AD6135" s="814">
        <v>0</v>
      </c>
      <c r="AE6135" s="814">
        <v>0</v>
      </c>
      <c r="AF6135" s="814">
        <v>0</v>
      </c>
      <c r="AG6135" s="814">
        <v>0</v>
      </c>
      <c r="AH6135" s="816">
        <v>0</v>
      </c>
      <c r="AI6135" s="816">
        <v>0</v>
      </c>
      <c r="AK6135" s="199"/>
      <c r="AM6135" s="11"/>
      <c r="AN6135" s="15"/>
      <c r="AO6135" s="11"/>
      <c r="AP6135" s="11"/>
    </row>
    <row r="6136" spans="3:42" outlineLevel="2" x14ac:dyDescent="0.2">
      <c r="C6136" s="119" t="s">
        <v>152</v>
      </c>
      <c r="D6136" s="119" t="s">
        <v>152</v>
      </c>
      <c r="F6136" s="12"/>
      <c r="H6136" s="817"/>
      <c r="K6136" s="16"/>
      <c r="Q6136" s="16"/>
      <c r="R6136" s="818"/>
      <c r="S6136" s="818"/>
      <c r="T6136" s="818"/>
      <c r="U6136" s="818"/>
      <c r="V6136" s="818"/>
      <c r="W6136" s="818"/>
      <c r="X6136" s="818"/>
      <c r="Y6136" s="818"/>
      <c r="Z6136" s="818"/>
      <c r="AA6136" s="818"/>
      <c r="AB6136" s="818"/>
      <c r="AC6136" s="818"/>
      <c r="AD6136" s="818"/>
      <c r="AE6136" s="818"/>
      <c r="AF6136" s="818"/>
      <c r="AG6136" s="818"/>
      <c r="AH6136" s="818"/>
      <c r="AI6136" s="818"/>
      <c r="AK6136" s="199"/>
      <c r="AM6136" s="11"/>
      <c r="AN6136" s="15"/>
      <c r="AO6136" s="11"/>
      <c r="AP6136" s="11"/>
    </row>
    <row r="6137" spans="3:42" outlineLevel="2" x14ac:dyDescent="0.2">
      <c r="C6137" s="119" t="s">
        <v>152</v>
      </c>
      <c r="D6137" s="119" t="s">
        <v>152</v>
      </c>
      <c r="F6137" s="121" t="s">
        <v>633</v>
      </c>
      <c r="G6137" s="756"/>
      <c r="H6137" s="757"/>
      <c r="I6137" s="788"/>
      <c r="J6137" s="756"/>
      <c r="K6137" s="758"/>
      <c r="L6137" s="759"/>
      <c r="M6137" s="759"/>
      <c r="N6137" s="759"/>
      <c r="O6137" s="759"/>
      <c r="P6137" s="759"/>
      <c r="Q6137" s="758"/>
      <c r="R6137" s="760"/>
      <c r="S6137" s="760"/>
      <c r="T6137" s="760"/>
      <c r="U6137" s="760"/>
      <c r="V6137" s="760"/>
      <c r="W6137" s="760"/>
      <c r="X6137" s="760"/>
      <c r="Y6137" s="760"/>
      <c r="Z6137" s="760"/>
      <c r="AA6137" s="760"/>
      <c r="AB6137" s="760"/>
      <c r="AC6137" s="760"/>
      <c r="AD6137" s="760"/>
      <c r="AE6137" s="760"/>
      <c r="AF6137" s="760"/>
      <c r="AG6137" s="760"/>
      <c r="AH6137" s="759"/>
      <c r="AI6137" s="759"/>
      <c r="AK6137" s="199"/>
      <c r="AM6137" s="11"/>
      <c r="AN6137" s="15"/>
      <c r="AO6137" s="11"/>
      <c r="AP6137" s="11"/>
    </row>
    <row r="6138" spans="3:42" outlineLevel="2" x14ac:dyDescent="0.2">
      <c r="C6138" s="119" t="s">
        <v>152</v>
      </c>
      <c r="D6138" s="119" t="s">
        <v>152</v>
      </c>
      <c r="F6138" s="789" t="s">
        <v>634</v>
      </c>
      <c r="G6138" s="790"/>
      <c r="H6138" s="803"/>
      <c r="I6138" s="791"/>
      <c r="J6138" s="790"/>
      <c r="K6138" s="792"/>
      <c r="L6138" s="789"/>
      <c r="M6138" s="789"/>
      <c r="N6138" s="789"/>
      <c r="O6138" s="789"/>
      <c r="P6138" s="789"/>
      <c r="Q6138" s="792"/>
      <c r="R6138" s="793"/>
      <c r="S6138" s="793"/>
      <c r="T6138" s="793"/>
      <c r="U6138" s="793"/>
      <c r="V6138" s="793"/>
      <c r="W6138" s="793"/>
      <c r="X6138" s="793"/>
      <c r="Y6138" s="793"/>
      <c r="Z6138" s="793"/>
      <c r="AA6138" s="793"/>
      <c r="AB6138" s="793"/>
      <c r="AC6138" s="793"/>
      <c r="AD6138" s="793"/>
      <c r="AE6138" s="793"/>
      <c r="AF6138" s="793"/>
      <c r="AG6138" s="793"/>
      <c r="AH6138" s="789"/>
      <c r="AI6138" s="789"/>
      <c r="AK6138" s="199"/>
      <c r="AM6138" s="11"/>
      <c r="AN6138" s="15"/>
      <c r="AO6138" s="11"/>
      <c r="AP6138" s="11"/>
    </row>
    <row r="6139" spans="3:42" outlineLevel="2" x14ac:dyDescent="0.2">
      <c r="C6139" s="119" t="s">
        <v>152</v>
      </c>
      <c r="D6139" s="119" t="s">
        <v>152</v>
      </c>
      <c r="F6139" s="794" t="s">
        <v>610</v>
      </c>
      <c r="H6139" s="795"/>
      <c r="AK6139" s="199"/>
      <c r="AM6139" s="11"/>
      <c r="AN6139" s="15"/>
      <c r="AO6139" s="11"/>
      <c r="AP6139" s="11"/>
    </row>
    <row r="6140" spans="3:42" outlineLevel="2" x14ac:dyDescent="0.2">
      <c r="C6140" s="119" t="s">
        <v>152</v>
      </c>
      <c r="D6140" s="119" t="s">
        <v>152</v>
      </c>
      <c r="F6140" s="761" t="s">
        <v>62</v>
      </c>
      <c r="G6140" s="75"/>
      <c r="H6140" s="796" t="s">
        <v>12</v>
      </c>
      <c r="I6140" s="796" t="s">
        <v>611</v>
      </c>
      <c r="J6140" s="75"/>
      <c r="K6140" s="741"/>
      <c r="L6140" s="75"/>
      <c r="M6140" s="75"/>
      <c r="N6140" s="75"/>
      <c r="O6140" s="75"/>
      <c r="P6140" s="75"/>
      <c r="Q6140" s="128" t="s">
        <v>110</v>
      </c>
      <c r="R6140" s="299">
        <v>0</v>
      </c>
      <c r="S6140" s="300">
        <v>0</v>
      </c>
      <c r="T6140" s="300">
        <v>0</v>
      </c>
      <c r="U6140" s="300">
        <v>0</v>
      </c>
      <c r="V6140" s="300">
        <v>0</v>
      </c>
      <c r="W6140" s="301">
        <v>0</v>
      </c>
      <c r="X6140" s="300">
        <v>0</v>
      </c>
      <c r="Y6140" s="300">
        <v>0</v>
      </c>
      <c r="Z6140" s="300">
        <v>0</v>
      </c>
      <c r="AA6140" s="300">
        <v>0</v>
      </c>
      <c r="AB6140" s="302">
        <v>0</v>
      </c>
      <c r="AC6140" s="302">
        <v>0</v>
      </c>
      <c r="AD6140" s="302">
        <v>0</v>
      </c>
      <c r="AE6140" s="302">
        <v>0</v>
      </c>
      <c r="AF6140" s="302">
        <v>0</v>
      </c>
      <c r="AG6140" s="302">
        <v>0</v>
      </c>
      <c r="AH6140" s="348">
        <v>0</v>
      </c>
      <c r="AI6140" s="348">
        <v>0</v>
      </c>
      <c r="AK6140" s="199"/>
      <c r="AM6140" s="11"/>
      <c r="AN6140" s="15"/>
      <c r="AO6140" s="11"/>
      <c r="AP6140" s="11"/>
    </row>
    <row r="6141" spans="3:42" outlineLevel="2" x14ac:dyDescent="0.2">
      <c r="C6141" s="119" t="s">
        <v>152</v>
      </c>
      <c r="D6141" s="119" t="s">
        <v>152</v>
      </c>
      <c r="F6141" s="767" t="s">
        <v>188</v>
      </c>
      <c r="H6141" s="797" t="s">
        <v>12</v>
      </c>
      <c r="I6141" s="797" t="s">
        <v>612</v>
      </c>
      <c r="K6141" s="164"/>
      <c r="Q6141" s="135" t="s">
        <v>110</v>
      </c>
      <c r="R6141" s="314">
        <v>0</v>
      </c>
      <c r="S6141" s="315">
        <v>0</v>
      </c>
      <c r="T6141" s="315">
        <v>0</v>
      </c>
      <c r="U6141" s="315">
        <v>0</v>
      </c>
      <c r="V6141" s="315">
        <v>0</v>
      </c>
      <c r="W6141" s="316">
        <v>0</v>
      </c>
      <c r="X6141" s="315">
        <v>0</v>
      </c>
      <c r="Y6141" s="315">
        <v>0</v>
      </c>
      <c r="Z6141" s="315">
        <v>0</v>
      </c>
      <c r="AA6141" s="315">
        <v>0</v>
      </c>
      <c r="AB6141" s="5">
        <v>0</v>
      </c>
      <c r="AC6141" s="5">
        <v>0</v>
      </c>
      <c r="AD6141" s="5">
        <v>0</v>
      </c>
      <c r="AE6141" s="5">
        <v>0</v>
      </c>
      <c r="AF6141" s="5">
        <v>0</v>
      </c>
      <c r="AG6141" s="5">
        <v>0</v>
      </c>
      <c r="AH6141" s="350">
        <v>0</v>
      </c>
      <c r="AI6141" s="350">
        <v>0</v>
      </c>
      <c r="AK6141" s="199"/>
      <c r="AM6141" s="11"/>
      <c r="AN6141" s="15"/>
      <c r="AO6141" s="11"/>
      <c r="AP6141" s="11"/>
    </row>
    <row r="6142" spans="3:42" outlineLevel="2" x14ac:dyDescent="0.2">
      <c r="C6142" s="119" t="s">
        <v>152</v>
      </c>
      <c r="D6142" s="119" t="s">
        <v>152</v>
      </c>
      <c r="F6142" s="767" t="s">
        <v>613</v>
      </c>
      <c r="H6142" s="797" t="s">
        <v>12</v>
      </c>
      <c r="I6142" s="234" t="s">
        <v>614</v>
      </c>
      <c r="K6142" s="164"/>
      <c r="Q6142" s="135" t="s">
        <v>110</v>
      </c>
      <c r="R6142" s="314">
        <v>0</v>
      </c>
      <c r="S6142" s="315">
        <v>0</v>
      </c>
      <c r="T6142" s="315">
        <v>0</v>
      </c>
      <c r="U6142" s="315">
        <v>0</v>
      </c>
      <c r="V6142" s="315">
        <v>0</v>
      </c>
      <c r="W6142" s="316">
        <v>0</v>
      </c>
      <c r="X6142" s="315">
        <v>0</v>
      </c>
      <c r="Y6142" s="315">
        <v>0</v>
      </c>
      <c r="Z6142" s="315">
        <v>0</v>
      </c>
      <c r="AA6142" s="315">
        <v>0</v>
      </c>
      <c r="AB6142" s="5">
        <v>0</v>
      </c>
      <c r="AC6142" s="5">
        <v>0</v>
      </c>
      <c r="AD6142" s="5">
        <v>0</v>
      </c>
      <c r="AE6142" s="5">
        <v>0</v>
      </c>
      <c r="AF6142" s="5">
        <v>0</v>
      </c>
      <c r="AG6142" s="5">
        <v>0</v>
      </c>
      <c r="AH6142" s="350">
        <v>0</v>
      </c>
      <c r="AI6142" s="350">
        <v>0</v>
      </c>
      <c r="AK6142" s="199"/>
      <c r="AM6142" s="11"/>
      <c r="AN6142" s="15"/>
      <c r="AO6142" s="11"/>
      <c r="AP6142" s="11"/>
    </row>
    <row r="6143" spans="3:42" outlineLevel="2" x14ac:dyDescent="0.2">
      <c r="C6143" s="119" t="s">
        <v>152</v>
      </c>
      <c r="D6143" s="119" t="s">
        <v>152</v>
      </c>
      <c r="F6143" s="783" t="s">
        <v>57</v>
      </c>
      <c r="G6143" s="83"/>
      <c r="H6143" s="798" t="s">
        <v>12</v>
      </c>
      <c r="I6143" s="799"/>
      <c r="J6143" s="83"/>
      <c r="K6143" s="736"/>
      <c r="L6143" s="83"/>
      <c r="M6143" s="83"/>
      <c r="N6143" s="83"/>
      <c r="O6143" s="83"/>
      <c r="P6143" s="83"/>
      <c r="Q6143" s="143" t="s">
        <v>110</v>
      </c>
      <c r="R6143" s="304">
        <v>0</v>
      </c>
      <c r="S6143" s="305">
        <v>0</v>
      </c>
      <c r="T6143" s="305">
        <v>0</v>
      </c>
      <c r="U6143" s="305">
        <v>0</v>
      </c>
      <c r="V6143" s="305">
        <v>0</v>
      </c>
      <c r="W6143" s="306">
        <v>0</v>
      </c>
      <c r="X6143" s="305">
        <v>0</v>
      </c>
      <c r="Y6143" s="305">
        <v>0</v>
      </c>
      <c r="Z6143" s="305">
        <v>0</v>
      </c>
      <c r="AA6143" s="305">
        <v>0</v>
      </c>
      <c r="AB6143" s="307">
        <v>0</v>
      </c>
      <c r="AC6143" s="307">
        <v>0</v>
      </c>
      <c r="AD6143" s="307">
        <v>0</v>
      </c>
      <c r="AE6143" s="307">
        <v>0</v>
      </c>
      <c r="AF6143" s="307">
        <v>0</v>
      </c>
      <c r="AG6143" s="307">
        <v>0</v>
      </c>
      <c r="AH6143" s="362">
        <v>0</v>
      </c>
      <c r="AI6143" s="362">
        <v>0</v>
      </c>
      <c r="AK6143" s="199"/>
      <c r="AM6143" s="11"/>
      <c r="AN6143" s="15"/>
      <c r="AO6143" s="11"/>
      <c r="AP6143" s="11"/>
    </row>
    <row r="6144" spans="3:42" outlineLevel="2" x14ac:dyDescent="0.2">
      <c r="C6144" s="119" t="s">
        <v>152</v>
      </c>
      <c r="D6144" s="119" t="s">
        <v>152</v>
      </c>
      <c r="F6144" s="12"/>
      <c r="H6144" s="234"/>
      <c r="K6144" s="164"/>
      <c r="Q6144" s="16"/>
      <c r="R6144" s="800">
        <v>0</v>
      </c>
      <c r="S6144" s="800">
        <v>0</v>
      </c>
      <c r="T6144" s="800">
        <v>0</v>
      </c>
      <c r="U6144" s="800">
        <v>0</v>
      </c>
      <c r="V6144" s="800">
        <v>0</v>
      </c>
      <c r="W6144" s="800">
        <v>0</v>
      </c>
      <c r="X6144" s="800">
        <v>0</v>
      </c>
      <c r="Y6144" s="800">
        <v>0</v>
      </c>
      <c r="Z6144" s="800">
        <v>0</v>
      </c>
      <c r="AA6144" s="800">
        <v>0</v>
      </c>
      <c r="AB6144" s="800">
        <v>0</v>
      </c>
      <c r="AC6144" s="800">
        <v>0</v>
      </c>
      <c r="AD6144" s="800">
        <v>0</v>
      </c>
      <c r="AE6144" s="800">
        <v>0</v>
      </c>
      <c r="AF6144" s="800">
        <v>0</v>
      </c>
      <c r="AG6144" s="800">
        <v>0</v>
      </c>
      <c r="AH6144" s="800">
        <v>0</v>
      </c>
      <c r="AI6144" s="800">
        <v>0</v>
      </c>
      <c r="AK6144" s="199"/>
      <c r="AM6144" s="11"/>
      <c r="AN6144" s="15"/>
      <c r="AO6144" s="11"/>
      <c r="AP6144" s="11"/>
    </row>
    <row r="6145" spans="3:42" outlineLevel="2" x14ac:dyDescent="0.2">
      <c r="C6145" s="119" t="s">
        <v>152</v>
      </c>
      <c r="D6145" s="119" t="s">
        <v>152</v>
      </c>
      <c r="F6145" s="794" t="s">
        <v>615</v>
      </c>
      <c r="AK6145" s="199"/>
      <c r="AM6145" s="11"/>
      <c r="AN6145" s="15"/>
      <c r="AO6145" s="11"/>
      <c r="AP6145" s="11"/>
    </row>
    <row r="6146" spans="3:42" outlineLevel="2" x14ac:dyDescent="0.2">
      <c r="C6146" s="119" t="s">
        <v>152</v>
      </c>
      <c r="D6146" s="119" t="s">
        <v>152</v>
      </c>
      <c r="F6146" s="761" t="s">
        <v>48</v>
      </c>
      <c r="G6146" s="75"/>
      <c r="H6146" s="796" t="s">
        <v>12</v>
      </c>
      <c r="I6146" s="801"/>
      <c r="J6146" s="75"/>
      <c r="K6146" s="741"/>
      <c r="L6146" s="75"/>
      <c r="M6146" s="75"/>
      <c r="N6146" s="75"/>
      <c r="O6146" s="75"/>
      <c r="P6146" s="75"/>
      <c r="Q6146" s="128" t="s">
        <v>110</v>
      </c>
      <c r="R6146" s="299">
        <v>0</v>
      </c>
      <c r="S6146" s="300">
        <v>0</v>
      </c>
      <c r="T6146" s="300">
        <v>0</v>
      </c>
      <c r="U6146" s="300">
        <v>0</v>
      </c>
      <c r="V6146" s="300">
        <v>0</v>
      </c>
      <c r="W6146" s="301">
        <v>0</v>
      </c>
      <c r="X6146" s="300">
        <v>0</v>
      </c>
      <c r="Y6146" s="300">
        <v>0</v>
      </c>
      <c r="Z6146" s="300">
        <v>0</v>
      </c>
      <c r="AA6146" s="300">
        <v>0</v>
      </c>
      <c r="AB6146" s="302">
        <v>0</v>
      </c>
      <c r="AC6146" s="302">
        <v>0</v>
      </c>
      <c r="AD6146" s="302">
        <v>0</v>
      </c>
      <c r="AE6146" s="302">
        <v>0</v>
      </c>
      <c r="AF6146" s="302">
        <v>0</v>
      </c>
      <c r="AG6146" s="302">
        <v>0</v>
      </c>
      <c r="AH6146" s="348">
        <v>0</v>
      </c>
      <c r="AI6146" s="348">
        <v>0</v>
      </c>
      <c r="AK6146" s="199"/>
      <c r="AM6146" s="11"/>
      <c r="AN6146" s="15"/>
      <c r="AO6146" s="11"/>
      <c r="AP6146" s="11"/>
    </row>
    <row r="6147" spans="3:42" outlineLevel="2" x14ac:dyDescent="0.2">
      <c r="C6147" s="119" t="s">
        <v>152</v>
      </c>
      <c r="D6147" s="119" t="s">
        <v>152</v>
      </c>
      <c r="F6147" s="767" t="s">
        <v>55</v>
      </c>
      <c r="H6147" s="797" t="s">
        <v>12</v>
      </c>
      <c r="K6147" s="164"/>
      <c r="Q6147" s="135" t="s">
        <v>110</v>
      </c>
      <c r="R6147" s="314">
        <v>0</v>
      </c>
      <c r="S6147" s="315">
        <v>0</v>
      </c>
      <c r="T6147" s="315">
        <v>0</v>
      </c>
      <c r="U6147" s="315">
        <v>0</v>
      </c>
      <c r="V6147" s="315">
        <v>0</v>
      </c>
      <c r="W6147" s="316">
        <v>0</v>
      </c>
      <c r="X6147" s="315">
        <v>0</v>
      </c>
      <c r="Y6147" s="315">
        <v>0</v>
      </c>
      <c r="Z6147" s="315">
        <v>0</v>
      </c>
      <c r="AA6147" s="315">
        <v>0</v>
      </c>
      <c r="AB6147" s="5">
        <v>0</v>
      </c>
      <c r="AC6147" s="5">
        <v>0</v>
      </c>
      <c r="AD6147" s="5">
        <v>0</v>
      </c>
      <c r="AE6147" s="5">
        <v>0</v>
      </c>
      <c r="AF6147" s="5">
        <v>0</v>
      </c>
      <c r="AG6147" s="5">
        <v>0</v>
      </c>
      <c r="AH6147" s="350">
        <v>0</v>
      </c>
      <c r="AI6147" s="350">
        <v>0</v>
      </c>
      <c r="AK6147" s="199"/>
      <c r="AM6147" s="11"/>
      <c r="AN6147" s="15"/>
      <c r="AO6147" s="11"/>
      <c r="AP6147" s="11"/>
    </row>
    <row r="6148" spans="3:42" outlineLevel="2" x14ac:dyDescent="0.2">
      <c r="C6148" s="119" t="s">
        <v>152</v>
      </c>
      <c r="D6148" s="119" t="s">
        <v>152</v>
      </c>
      <c r="F6148" s="783" t="s">
        <v>57</v>
      </c>
      <c r="G6148" s="83"/>
      <c r="H6148" s="798" t="s">
        <v>12</v>
      </c>
      <c r="I6148" s="799"/>
      <c r="J6148" s="83"/>
      <c r="K6148" s="736"/>
      <c r="L6148" s="83"/>
      <c r="M6148" s="83"/>
      <c r="N6148" s="83"/>
      <c r="O6148" s="83"/>
      <c r="P6148" s="83"/>
      <c r="Q6148" s="143" t="s">
        <v>110</v>
      </c>
      <c r="R6148" s="304">
        <v>0</v>
      </c>
      <c r="S6148" s="305">
        <v>0</v>
      </c>
      <c r="T6148" s="305">
        <v>0</v>
      </c>
      <c r="U6148" s="305">
        <v>0</v>
      </c>
      <c r="V6148" s="305">
        <v>0</v>
      </c>
      <c r="W6148" s="306">
        <v>0</v>
      </c>
      <c r="X6148" s="305">
        <v>0</v>
      </c>
      <c r="Y6148" s="305">
        <v>0</v>
      </c>
      <c r="Z6148" s="305">
        <v>0</v>
      </c>
      <c r="AA6148" s="305">
        <v>0</v>
      </c>
      <c r="AB6148" s="307">
        <v>0</v>
      </c>
      <c r="AC6148" s="307">
        <v>0</v>
      </c>
      <c r="AD6148" s="307">
        <v>0</v>
      </c>
      <c r="AE6148" s="307">
        <v>0</v>
      </c>
      <c r="AF6148" s="307">
        <v>0</v>
      </c>
      <c r="AG6148" s="307">
        <v>0</v>
      </c>
      <c r="AH6148" s="362">
        <v>0</v>
      </c>
      <c r="AI6148" s="362">
        <v>0</v>
      </c>
      <c r="AK6148" s="199"/>
      <c r="AM6148" s="11"/>
      <c r="AN6148" s="15"/>
      <c r="AO6148" s="11"/>
      <c r="AP6148" s="11"/>
    </row>
    <row r="6149" spans="3:42" outlineLevel="2" x14ac:dyDescent="0.2">
      <c r="C6149" s="119" t="s">
        <v>152</v>
      </c>
      <c r="D6149" s="119" t="s">
        <v>152</v>
      </c>
      <c r="F6149" s="12"/>
      <c r="H6149" s="164"/>
      <c r="K6149" s="164"/>
      <c r="Q6149" s="16"/>
      <c r="R6149" s="800">
        <v>0</v>
      </c>
      <c r="S6149" s="800">
        <v>0</v>
      </c>
      <c r="T6149" s="800">
        <v>0</v>
      </c>
      <c r="U6149" s="800">
        <v>0</v>
      </c>
      <c r="V6149" s="800">
        <v>0</v>
      </c>
      <c r="W6149" s="800">
        <v>0</v>
      </c>
      <c r="X6149" s="800">
        <v>0</v>
      </c>
      <c r="Y6149" s="800">
        <v>0</v>
      </c>
      <c r="Z6149" s="800">
        <v>0</v>
      </c>
      <c r="AA6149" s="800">
        <v>0</v>
      </c>
      <c r="AB6149" s="800">
        <v>0</v>
      </c>
      <c r="AC6149" s="800">
        <v>0</v>
      </c>
      <c r="AD6149" s="800">
        <v>0</v>
      </c>
      <c r="AE6149" s="800">
        <v>0</v>
      </c>
      <c r="AF6149" s="800">
        <v>0</v>
      </c>
      <c r="AG6149" s="800">
        <v>0</v>
      </c>
      <c r="AH6149" s="800">
        <v>0</v>
      </c>
      <c r="AI6149" s="800">
        <v>0</v>
      </c>
      <c r="AK6149" s="199"/>
      <c r="AM6149" s="11"/>
      <c r="AN6149" s="15"/>
      <c r="AO6149" s="11"/>
      <c r="AP6149" s="11"/>
    </row>
    <row r="6150" spans="3:42" outlineLevel="2" x14ac:dyDescent="0.2">
      <c r="C6150" s="119" t="s">
        <v>152</v>
      </c>
      <c r="D6150" s="119" t="s">
        <v>152</v>
      </c>
      <c r="F6150" s="794" t="s">
        <v>69</v>
      </c>
      <c r="AK6150" s="199"/>
      <c r="AM6150" s="11"/>
      <c r="AN6150" s="15"/>
      <c r="AO6150" s="11"/>
      <c r="AP6150" s="11"/>
    </row>
    <row r="6151" spans="3:42" outlineLevel="2" x14ac:dyDescent="0.2">
      <c r="C6151" s="119" t="s">
        <v>152</v>
      </c>
      <c r="D6151" s="119" t="s">
        <v>152</v>
      </c>
      <c r="F6151" s="761" t="s">
        <v>9</v>
      </c>
      <c r="G6151" s="75"/>
      <c r="H6151" s="796" t="s">
        <v>12</v>
      </c>
      <c r="I6151" s="801"/>
      <c r="J6151" s="75"/>
      <c r="K6151" s="741"/>
      <c r="L6151" s="75"/>
      <c r="M6151" s="75"/>
      <c r="N6151" s="75"/>
      <c r="O6151" s="75"/>
      <c r="P6151" s="75"/>
      <c r="Q6151" s="128" t="s">
        <v>110</v>
      </c>
      <c r="R6151" s="299">
        <v>0</v>
      </c>
      <c r="S6151" s="300">
        <v>0</v>
      </c>
      <c r="T6151" s="300">
        <v>0</v>
      </c>
      <c r="U6151" s="300">
        <v>0</v>
      </c>
      <c r="V6151" s="300">
        <v>0</v>
      </c>
      <c r="W6151" s="301">
        <v>0</v>
      </c>
      <c r="X6151" s="300">
        <v>0</v>
      </c>
      <c r="Y6151" s="300">
        <v>0</v>
      </c>
      <c r="Z6151" s="300">
        <v>0</v>
      </c>
      <c r="AA6151" s="300">
        <v>0</v>
      </c>
      <c r="AB6151" s="302">
        <v>0</v>
      </c>
      <c r="AC6151" s="302">
        <v>0</v>
      </c>
      <c r="AD6151" s="302">
        <v>0</v>
      </c>
      <c r="AE6151" s="302">
        <v>0</v>
      </c>
      <c r="AF6151" s="302">
        <v>0</v>
      </c>
      <c r="AG6151" s="302">
        <v>0</v>
      </c>
      <c r="AH6151" s="348">
        <v>0</v>
      </c>
      <c r="AI6151" s="348">
        <v>0</v>
      </c>
      <c r="AK6151" s="199"/>
      <c r="AM6151" s="11"/>
      <c r="AN6151" s="15"/>
      <c r="AO6151" s="11"/>
      <c r="AP6151" s="11"/>
    </row>
    <row r="6152" spans="3:42" outlineLevel="2" x14ac:dyDescent="0.2">
      <c r="C6152" s="119" t="s">
        <v>152</v>
      </c>
      <c r="D6152" s="119" t="s">
        <v>152</v>
      </c>
      <c r="F6152" s="767" t="s">
        <v>14</v>
      </c>
      <c r="H6152" s="797" t="s">
        <v>12</v>
      </c>
      <c r="K6152" s="164"/>
      <c r="Q6152" s="135" t="s">
        <v>110</v>
      </c>
      <c r="R6152" s="314">
        <v>0</v>
      </c>
      <c r="S6152" s="315">
        <v>0</v>
      </c>
      <c r="T6152" s="315">
        <v>0</v>
      </c>
      <c r="U6152" s="315">
        <v>0</v>
      </c>
      <c r="V6152" s="315">
        <v>0</v>
      </c>
      <c r="W6152" s="316">
        <v>0</v>
      </c>
      <c r="X6152" s="315">
        <v>0</v>
      </c>
      <c r="Y6152" s="315">
        <v>0</v>
      </c>
      <c r="Z6152" s="315">
        <v>0</v>
      </c>
      <c r="AA6152" s="315">
        <v>0</v>
      </c>
      <c r="AB6152" s="5">
        <v>0</v>
      </c>
      <c r="AC6152" s="5">
        <v>0</v>
      </c>
      <c r="AD6152" s="5">
        <v>0</v>
      </c>
      <c r="AE6152" s="5">
        <v>0</v>
      </c>
      <c r="AF6152" s="5">
        <v>0</v>
      </c>
      <c r="AG6152" s="5">
        <v>0</v>
      </c>
      <c r="AH6152" s="350">
        <v>0</v>
      </c>
      <c r="AI6152" s="350">
        <v>0</v>
      </c>
      <c r="AK6152" s="199"/>
      <c r="AM6152" s="11"/>
      <c r="AN6152" s="15"/>
      <c r="AO6152" s="11"/>
      <c r="AP6152" s="11"/>
    </row>
    <row r="6153" spans="3:42" outlineLevel="2" x14ac:dyDescent="0.2">
      <c r="C6153" s="119" t="s">
        <v>152</v>
      </c>
      <c r="D6153" s="119" t="s">
        <v>152</v>
      </c>
      <c r="F6153" s="783" t="s">
        <v>16</v>
      </c>
      <c r="G6153" s="83"/>
      <c r="H6153" s="798" t="s">
        <v>12</v>
      </c>
      <c r="I6153" s="799"/>
      <c r="J6153" s="83"/>
      <c r="K6153" s="736"/>
      <c r="L6153" s="83"/>
      <c r="M6153" s="83"/>
      <c r="N6153" s="83"/>
      <c r="O6153" s="83"/>
      <c r="P6153" s="83"/>
      <c r="Q6153" s="143" t="s">
        <v>110</v>
      </c>
      <c r="R6153" s="304">
        <v>0</v>
      </c>
      <c r="S6153" s="305">
        <v>0</v>
      </c>
      <c r="T6153" s="305">
        <v>0</v>
      </c>
      <c r="U6153" s="305">
        <v>0</v>
      </c>
      <c r="V6153" s="305">
        <v>0</v>
      </c>
      <c r="W6153" s="306">
        <v>0</v>
      </c>
      <c r="X6153" s="305">
        <v>0</v>
      </c>
      <c r="Y6153" s="305">
        <v>0</v>
      </c>
      <c r="Z6153" s="305">
        <v>0</v>
      </c>
      <c r="AA6153" s="305">
        <v>0</v>
      </c>
      <c r="AB6153" s="307">
        <v>0</v>
      </c>
      <c r="AC6153" s="307">
        <v>0</v>
      </c>
      <c r="AD6153" s="307">
        <v>0</v>
      </c>
      <c r="AE6153" s="307">
        <v>0</v>
      </c>
      <c r="AF6153" s="307">
        <v>0</v>
      </c>
      <c r="AG6153" s="307">
        <v>0</v>
      </c>
      <c r="AH6153" s="362">
        <v>0</v>
      </c>
      <c r="AI6153" s="362">
        <v>0</v>
      </c>
      <c r="AK6153" s="199"/>
      <c r="AM6153" s="11"/>
      <c r="AN6153" s="15"/>
      <c r="AO6153" s="11"/>
      <c r="AP6153" s="11"/>
    </row>
    <row r="6154" spans="3:42" outlineLevel="2" x14ac:dyDescent="0.2">
      <c r="C6154" s="119" t="s">
        <v>152</v>
      </c>
      <c r="D6154" s="119" t="s">
        <v>152</v>
      </c>
      <c r="F6154" s="12"/>
      <c r="H6154" s="797"/>
      <c r="K6154" s="164"/>
      <c r="Q6154" s="16"/>
      <c r="R6154" s="800">
        <v>0</v>
      </c>
      <c r="S6154" s="800">
        <v>0</v>
      </c>
      <c r="T6154" s="800">
        <v>0</v>
      </c>
      <c r="U6154" s="800">
        <v>0</v>
      </c>
      <c r="V6154" s="800">
        <v>0</v>
      </c>
      <c r="W6154" s="800">
        <v>0</v>
      </c>
      <c r="X6154" s="800">
        <v>0</v>
      </c>
      <c r="Y6154" s="800">
        <v>0</v>
      </c>
      <c r="Z6154" s="800">
        <v>0</v>
      </c>
      <c r="AA6154" s="800">
        <v>0</v>
      </c>
      <c r="AB6154" s="800">
        <v>0</v>
      </c>
      <c r="AC6154" s="800">
        <v>0</v>
      </c>
      <c r="AD6154" s="800">
        <v>0</v>
      </c>
      <c r="AE6154" s="800">
        <v>0</v>
      </c>
      <c r="AF6154" s="800">
        <v>0</v>
      </c>
      <c r="AG6154" s="800">
        <v>0</v>
      </c>
      <c r="AH6154" s="800">
        <v>0</v>
      </c>
      <c r="AI6154" s="800">
        <v>0</v>
      </c>
      <c r="AK6154" s="199"/>
      <c r="AM6154" s="11"/>
      <c r="AN6154" s="15"/>
      <c r="AO6154" s="11"/>
      <c r="AP6154" s="11"/>
    </row>
    <row r="6155" spans="3:42" outlineLevel="2" x14ac:dyDescent="0.2">
      <c r="C6155" s="119" t="s">
        <v>152</v>
      </c>
      <c r="D6155" s="119" t="s">
        <v>152</v>
      </c>
      <c r="F6155" s="794" t="s">
        <v>616</v>
      </c>
      <c r="AK6155" s="199"/>
      <c r="AM6155" s="11"/>
      <c r="AN6155" s="15"/>
      <c r="AO6155" s="11"/>
      <c r="AP6155" s="11"/>
    </row>
    <row r="6156" spans="3:42" outlineLevel="2" x14ac:dyDescent="0.2">
      <c r="C6156" s="119" t="s">
        <v>152</v>
      </c>
      <c r="D6156" s="119" t="s">
        <v>152</v>
      </c>
      <c r="F6156" s="761" t="s">
        <v>48</v>
      </c>
      <c r="G6156" s="75"/>
      <c r="H6156" s="796" t="s">
        <v>12</v>
      </c>
      <c r="I6156" s="228" t="s">
        <v>617</v>
      </c>
      <c r="J6156" s="75"/>
      <c r="K6156" s="741"/>
      <c r="L6156" s="75"/>
      <c r="M6156" s="75"/>
      <c r="N6156" s="75"/>
      <c r="O6156" s="75"/>
      <c r="P6156" s="75"/>
      <c r="Q6156" s="128" t="s">
        <v>110</v>
      </c>
      <c r="R6156" s="299">
        <v>0</v>
      </c>
      <c r="S6156" s="300">
        <v>0</v>
      </c>
      <c r="T6156" s="300">
        <v>0</v>
      </c>
      <c r="U6156" s="300">
        <v>0</v>
      </c>
      <c r="V6156" s="300">
        <v>0</v>
      </c>
      <c r="W6156" s="301">
        <v>0</v>
      </c>
      <c r="X6156" s="300">
        <v>0</v>
      </c>
      <c r="Y6156" s="300">
        <v>0</v>
      </c>
      <c r="Z6156" s="300">
        <v>0</v>
      </c>
      <c r="AA6156" s="300">
        <v>0</v>
      </c>
      <c r="AB6156" s="302">
        <v>0</v>
      </c>
      <c r="AC6156" s="302">
        <v>0</v>
      </c>
      <c r="AD6156" s="302">
        <v>0</v>
      </c>
      <c r="AE6156" s="302">
        <v>0</v>
      </c>
      <c r="AF6156" s="302">
        <v>0</v>
      </c>
      <c r="AG6156" s="302">
        <v>0</v>
      </c>
      <c r="AH6156" s="348">
        <v>0</v>
      </c>
      <c r="AI6156" s="348">
        <v>0</v>
      </c>
      <c r="AK6156" s="199"/>
      <c r="AM6156" s="11"/>
      <c r="AN6156" s="15"/>
      <c r="AO6156" s="11"/>
      <c r="AP6156" s="11"/>
    </row>
    <row r="6157" spans="3:42" outlineLevel="2" x14ac:dyDescent="0.2">
      <c r="C6157" s="119" t="s">
        <v>152</v>
      </c>
      <c r="D6157" s="119" t="s">
        <v>152</v>
      </c>
      <c r="F6157" s="767" t="s">
        <v>55</v>
      </c>
      <c r="H6157" s="797" t="s">
        <v>12</v>
      </c>
      <c r="I6157" s="234" t="s">
        <v>617</v>
      </c>
      <c r="K6157" s="164"/>
      <c r="Q6157" s="135" t="s">
        <v>110</v>
      </c>
      <c r="R6157" s="314">
        <v>0</v>
      </c>
      <c r="S6157" s="315">
        <v>0</v>
      </c>
      <c r="T6157" s="315">
        <v>0</v>
      </c>
      <c r="U6157" s="315">
        <v>0</v>
      </c>
      <c r="V6157" s="315">
        <v>0</v>
      </c>
      <c r="W6157" s="316">
        <v>0</v>
      </c>
      <c r="X6157" s="315">
        <v>0</v>
      </c>
      <c r="Y6157" s="315">
        <v>0</v>
      </c>
      <c r="Z6157" s="315">
        <v>0</v>
      </c>
      <c r="AA6157" s="315">
        <v>0</v>
      </c>
      <c r="AB6157" s="5">
        <v>0</v>
      </c>
      <c r="AC6157" s="5">
        <v>0</v>
      </c>
      <c r="AD6157" s="5">
        <v>0</v>
      </c>
      <c r="AE6157" s="5">
        <v>0</v>
      </c>
      <c r="AF6157" s="5">
        <v>0</v>
      </c>
      <c r="AG6157" s="5">
        <v>0</v>
      </c>
      <c r="AH6157" s="350">
        <v>0</v>
      </c>
      <c r="AI6157" s="350">
        <v>0</v>
      </c>
      <c r="AK6157" s="199"/>
      <c r="AM6157" s="11"/>
      <c r="AN6157" s="15"/>
      <c r="AO6157" s="11"/>
      <c r="AP6157" s="11"/>
    </row>
    <row r="6158" spans="3:42" outlineLevel="2" x14ac:dyDescent="0.2">
      <c r="C6158" s="119" t="s">
        <v>152</v>
      </c>
      <c r="D6158" s="119" t="s">
        <v>152</v>
      </c>
      <c r="F6158" s="783" t="s">
        <v>57</v>
      </c>
      <c r="G6158" s="83"/>
      <c r="H6158" s="798" t="s">
        <v>12</v>
      </c>
      <c r="I6158" s="240" t="s">
        <v>617</v>
      </c>
      <c r="J6158" s="83"/>
      <c r="K6158" s="736"/>
      <c r="L6158" s="83"/>
      <c r="M6158" s="83"/>
      <c r="N6158" s="83"/>
      <c r="O6158" s="83"/>
      <c r="P6158" s="83"/>
      <c r="Q6158" s="143" t="s">
        <v>110</v>
      </c>
      <c r="R6158" s="304">
        <v>0</v>
      </c>
      <c r="S6158" s="305">
        <v>0</v>
      </c>
      <c r="T6158" s="305">
        <v>0</v>
      </c>
      <c r="U6158" s="305">
        <v>0</v>
      </c>
      <c r="V6158" s="305">
        <v>0</v>
      </c>
      <c r="W6158" s="306">
        <v>0</v>
      </c>
      <c r="X6158" s="305">
        <v>0</v>
      </c>
      <c r="Y6158" s="305">
        <v>0</v>
      </c>
      <c r="Z6158" s="305">
        <v>0</v>
      </c>
      <c r="AA6158" s="305">
        <v>0</v>
      </c>
      <c r="AB6158" s="307">
        <v>0</v>
      </c>
      <c r="AC6158" s="307">
        <v>0</v>
      </c>
      <c r="AD6158" s="307">
        <v>0</v>
      </c>
      <c r="AE6158" s="307">
        <v>0</v>
      </c>
      <c r="AF6158" s="307">
        <v>0</v>
      </c>
      <c r="AG6158" s="307">
        <v>0</v>
      </c>
      <c r="AH6158" s="362">
        <v>0</v>
      </c>
      <c r="AI6158" s="362">
        <v>0</v>
      </c>
      <c r="AK6158" s="199"/>
      <c r="AM6158" s="11"/>
      <c r="AN6158" s="15"/>
      <c r="AO6158" s="11"/>
      <c r="AP6158" s="11"/>
    </row>
    <row r="6159" spans="3:42" outlineLevel="2" x14ac:dyDescent="0.2">
      <c r="C6159" s="119" t="s">
        <v>152</v>
      </c>
      <c r="D6159" s="119" t="s">
        <v>152</v>
      </c>
      <c r="F6159" s="802" t="s">
        <v>626</v>
      </c>
      <c r="R6159" s="800">
        <v>0</v>
      </c>
      <c r="S6159" s="800">
        <v>0</v>
      </c>
      <c r="T6159" s="800">
        <v>0</v>
      </c>
      <c r="U6159" s="800">
        <v>0</v>
      </c>
      <c r="V6159" s="800">
        <v>0</v>
      </c>
      <c r="W6159" s="800">
        <v>0</v>
      </c>
      <c r="X6159" s="800">
        <v>0</v>
      </c>
      <c r="Y6159" s="800">
        <v>0</v>
      </c>
      <c r="Z6159" s="800">
        <v>0</v>
      </c>
      <c r="AA6159" s="800">
        <v>0</v>
      </c>
      <c r="AB6159" s="800">
        <v>0</v>
      </c>
      <c r="AC6159" s="800">
        <v>0</v>
      </c>
      <c r="AD6159" s="800">
        <v>0</v>
      </c>
      <c r="AE6159" s="800">
        <v>0</v>
      </c>
      <c r="AF6159" s="800">
        <v>0</v>
      </c>
      <c r="AG6159" s="800">
        <v>0</v>
      </c>
      <c r="AH6159" s="800">
        <v>0</v>
      </c>
      <c r="AI6159" s="800">
        <v>0</v>
      </c>
      <c r="AK6159" s="199"/>
      <c r="AM6159" s="11"/>
      <c r="AN6159" s="15"/>
      <c r="AO6159" s="11"/>
      <c r="AP6159" s="11"/>
    </row>
    <row r="6160" spans="3:42" outlineLevel="2" x14ac:dyDescent="0.2">
      <c r="C6160" s="119" t="s">
        <v>152</v>
      </c>
      <c r="D6160" s="119" t="s">
        <v>152</v>
      </c>
      <c r="R6160" s="5"/>
      <c r="S6160" s="5"/>
      <c r="T6160" s="5"/>
      <c r="U6160" s="5"/>
      <c r="V6160" s="5"/>
      <c r="W6160" s="5"/>
      <c r="X6160" s="5"/>
      <c r="Y6160" s="5"/>
      <c r="AK6160" s="199"/>
      <c r="AM6160" s="11"/>
      <c r="AN6160" s="15"/>
      <c r="AO6160" s="11"/>
      <c r="AP6160" s="11"/>
    </row>
    <row r="6161" spans="3:42" outlineLevel="2" x14ac:dyDescent="0.2">
      <c r="C6161" s="119" t="s">
        <v>152</v>
      </c>
      <c r="D6161" s="119" t="s">
        <v>152</v>
      </c>
      <c r="F6161" s="789" t="s">
        <v>635</v>
      </c>
      <c r="G6161" s="790"/>
      <c r="H6161" s="803"/>
      <c r="I6161" s="790"/>
      <c r="J6161" s="790"/>
      <c r="K6161" s="792"/>
      <c r="L6161" s="789"/>
      <c r="M6161" s="789"/>
      <c r="N6161" s="789"/>
      <c r="O6161" s="789"/>
      <c r="P6161" s="789"/>
      <c r="Q6161" s="792"/>
      <c r="R6161" s="793"/>
      <c r="S6161" s="793"/>
      <c r="T6161" s="793"/>
      <c r="U6161" s="793"/>
      <c r="V6161" s="793"/>
      <c r="W6161" s="793"/>
      <c r="X6161" s="793"/>
      <c r="Y6161" s="793"/>
      <c r="Z6161" s="793"/>
      <c r="AA6161" s="793"/>
      <c r="AB6161" s="793"/>
      <c r="AC6161" s="793"/>
      <c r="AD6161" s="793"/>
      <c r="AE6161" s="793"/>
      <c r="AF6161" s="793"/>
      <c r="AG6161" s="793"/>
      <c r="AH6161" s="789"/>
      <c r="AI6161" s="789"/>
      <c r="AK6161" s="199"/>
      <c r="AM6161" s="11"/>
      <c r="AN6161" s="15"/>
      <c r="AO6161" s="11"/>
      <c r="AP6161" s="11"/>
    </row>
    <row r="6162" spans="3:42" outlineLevel="2" x14ac:dyDescent="0.2">
      <c r="C6162" s="119" t="s">
        <v>152</v>
      </c>
      <c r="D6162" s="119" t="s">
        <v>152</v>
      </c>
      <c r="F6162" t="s">
        <v>620</v>
      </c>
      <c r="AK6162" s="199"/>
      <c r="AM6162" s="11"/>
      <c r="AN6162" s="15"/>
      <c r="AO6162" s="11"/>
      <c r="AP6162" s="11"/>
    </row>
    <row r="6163" spans="3:42" outlineLevel="2" x14ac:dyDescent="0.2">
      <c r="C6163" s="119" t="s">
        <v>152</v>
      </c>
      <c r="D6163" s="119" t="s">
        <v>152</v>
      </c>
      <c r="F6163" s="761" t="s">
        <v>48</v>
      </c>
      <c r="G6163" s="75"/>
      <c r="H6163" s="796" t="s">
        <v>636</v>
      </c>
      <c r="I6163" s="801"/>
      <c r="J6163" s="75"/>
      <c r="K6163" s="741"/>
      <c r="L6163" s="75"/>
      <c r="M6163" s="75"/>
      <c r="N6163" s="75"/>
      <c r="O6163" s="75"/>
      <c r="P6163" s="75"/>
      <c r="Q6163" s="128" t="s">
        <v>536</v>
      </c>
      <c r="R6163" s="804">
        <v>0</v>
      </c>
      <c r="S6163" s="805">
        <v>0</v>
      </c>
      <c r="T6163" s="805">
        <v>0</v>
      </c>
      <c r="U6163" s="805">
        <v>0</v>
      </c>
      <c r="V6163" s="805">
        <v>0</v>
      </c>
      <c r="W6163" s="806">
        <v>0</v>
      </c>
      <c r="X6163" s="805">
        <v>0</v>
      </c>
      <c r="Y6163" s="805">
        <v>0</v>
      </c>
      <c r="Z6163" s="805">
        <v>0</v>
      </c>
      <c r="AA6163" s="805">
        <v>0</v>
      </c>
      <c r="AB6163" s="805">
        <v>0</v>
      </c>
      <c r="AC6163" s="805">
        <v>0</v>
      </c>
      <c r="AD6163" s="805">
        <v>0</v>
      </c>
      <c r="AE6163" s="805">
        <v>0</v>
      </c>
      <c r="AF6163" s="805">
        <v>0</v>
      </c>
      <c r="AG6163" s="805">
        <v>0</v>
      </c>
      <c r="AH6163" s="808">
        <v>0</v>
      </c>
      <c r="AI6163" s="808">
        <v>0</v>
      </c>
      <c r="AK6163" s="199"/>
      <c r="AM6163" s="11"/>
      <c r="AN6163" s="15"/>
      <c r="AO6163" s="11"/>
      <c r="AP6163" s="11"/>
    </row>
    <row r="6164" spans="3:42" outlineLevel="2" x14ac:dyDescent="0.2">
      <c r="C6164" s="119" t="s">
        <v>152</v>
      </c>
      <c r="D6164" s="119" t="s">
        <v>152</v>
      </c>
      <c r="F6164" s="767" t="s">
        <v>55</v>
      </c>
      <c r="H6164" s="797" t="s">
        <v>636</v>
      </c>
      <c r="K6164" s="164"/>
      <c r="Q6164" s="135" t="s">
        <v>536</v>
      </c>
      <c r="R6164" s="809">
        <v>0</v>
      </c>
      <c r="S6164" s="810">
        <v>0</v>
      </c>
      <c r="T6164" s="810">
        <v>0</v>
      </c>
      <c r="U6164" s="810">
        <v>0</v>
      </c>
      <c r="V6164" s="810">
        <v>0</v>
      </c>
      <c r="W6164" s="811">
        <v>0</v>
      </c>
      <c r="X6164" s="810">
        <v>0</v>
      </c>
      <c r="Y6164" s="810">
        <v>0</v>
      </c>
      <c r="Z6164" s="810">
        <v>0</v>
      </c>
      <c r="AA6164" s="810">
        <v>0</v>
      </c>
      <c r="AB6164" s="810">
        <v>0</v>
      </c>
      <c r="AC6164" s="810">
        <v>0</v>
      </c>
      <c r="AD6164" s="810">
        <v>0</v>
      </c>
      <c r="AE6164" s="810">
        <v>0</v>
      </c>
      <c r="AF6164" s="810">
        <v>0</v>
      </c>
      <c r="AG6164" s="810">
        <v>0</v>
      </c>
      <c r="AH6164" s="812">
        <v>0</v>
      </c>
      <c r="AI6164" s="812">
        <v>0</v>
      </c>
      <c r="AK6164" s="199"/>
      <c r="AM6164" s="11"/>
      <c r="AN6164" s="15"/>
      <c r="AO6164" s="11"/>
      <c r="AP6164" s="11"/>
    </row>
    <row r="6165" spans="3:42" outlineLevel="2" x14ac:dyDescent="0.2">
      <c r="C6165" s="119" t="s">
        <v>152</v>
      </c>
      <c r="D6165" s="119" t="s">
        <v>152</v>
      </c>
      <c r="F6165" s="783" t="s">
        <v>57</v>
      </c>
      <c r="G6165" s="83"/>
      <c r="H6165" s="798" t="s">
        <v>636</v>
      </c>
      <c r="I6165" s="799"/>
      <c r="J6165" s="83"/>
      <c r="K6165" s="736"/>
      <c r="L6165" s="83"/>
      <c r="M6165" s="83"/>
      <c r="N6165" s="83"/>
      <c r="O6165" s="83"/>
      <c r="P6165" s="83"/>
      <c r="Q6165" s="143" t="s">
        <v>536</v>
      </c>
      <c r="R6165" s="813">
        <v>0</v>
      </c>
      <c r="S6165" s="814">
        <v>0</v>
      </c>
      <c r="T6165" s="814">
        <v>0</v>
      </c>
      <c r="U6165" s="814">
        <v>0</v>
      </c>
      <c r="V6165" s="814">
        <v>0</v>
      </c>
      <c r="W6165" s="815">
        <v>0</v>
      </c>
      <c r="X6165" s="814">
        <v>0</v>
      </c>
      <c r="Y6165" s="814">
        <v>0</v>
      </c>
      <c r="Z6165" s="814">
        <v>0</v>
      </c>
      <c r="AA6165" s="814">
        <v>0</v>
      </c>
      <c r="AB6165" s="814">
        <v>0</v>
      </c>
      <c r="AC6165" s="814">
        <v>0</v>
      </c>
      <c r="AD6165" s="814">
        <v>0</v>
      </c>
      <c r="AE6165" s="814">
        <v>0</v>
      </c>
      <c r="AF6165" s="814">
        <v>0</v>
      </c>
      <c r="AG6165" s="814">
        <v>0</v>
      </c>
      <c r="AH6165" s="816">
        <v>0</v>
      </c>
      <c r="AI6165" s="816">
        <v>0</v>
      </c>
      <c r="AK6165" s="199"/>
      <c r="AM6165" s="11"/>
      <c r="AN6165" s="15"/>
      <c r="AO6165" s="11"/>
      <c r="AP6165" s="11"/>
    </row>
    <row r="6166" spans="3:42" outlineLevel="2" x14ac:dyDescent="0.2">
      <c r="C6166" s="119" t="s">
        <v>152</v>
      </c>
      <c r="D6166" s="119" t="s">
        <v>152</v>
      </c>
      <c r="F6166" s="12"/>
      <c r="H6166" s="817"/>
      <c r="K6166" s="16"/>
      <c r="Q6166" s="16"/>
      <c r="R6166" s="818"/>
      <c r="S6166" s="818"/>
      <c r="T6166" s="818"/>
      <c r="U6166" s="818"/>
      <c r="V6166" s="818"/>
      <c r="W6166" s="818"/>
      <c r="X6166" s="818"/>
      <c r="Y6166" s="818"/>
      <c r="Z6166" s="818"/>
      <c r="AA6166" s="818"/>
      <c r="AB6166" s="818"/>
      <c r="AC6166" s="818"/>
      <c r="AD6166" s="818"/>
      <c r="AE6166" s="818"/>
      <c r="AF6166" s="818"/>
      <c r="AG6166" s="818"/>
      <c r="AH6166" s="818"/>
      <c r="AI6166" s="818"/>
      <c r="AK6166" s="199"/>
      <c r="AM6166" s="11"/>
      <c r="AN6166" s="15"/>
      <c r="AO6166" s="11"/>
      <c r="AP6166" s="11"/>
    </row>
    <row r="6167" spans="3:42" x14ac:dyDescent="0.2">
      <c r="C6167" s="119" t="s">
        <v>152</v>
      </c>
      <c r="D6167" s="754" t="s">
        <v>152</v>
      </c>
      <c r="E6167" s="67"/>
      <c r="F6167" s="67"/>
      <c r="G6167" s="67"/>
      <c r="H6167" s="755" t="s">
        <v>152</v>
      </c>
      <c r="I6167" s="67"/>
      <c r="J6167" s="67"/>
      <c r="K6167" s="102"/>
      <c r="L6167" s="67"/>
      <c r="M6167" s="67"/>
      <c r="N6167" s="67"/>
      <c r="O6167" s="67"/>
      <c r="P6167" s="67"/>
      <c r="Q6167" s="102"/>
      <c r="R6167" s="67"/>
      <c r="S6167" s="67"/>
      <c r="T6167" s="67"/>
      <c r="U6167" s="67"/>
      <c r="V6167" s="67"/>
      <c r="W6167" s="67"/>
      <c r="X6167" s="67"/>
      <c r="Y6167" s="67"/>
      <c r="Z6167" s="67"/>
      <c r="AA6167" s="67"/>
      <c r="AB6167" s="67"/>
      <c r="AC6167" s="67"/>
      <c r="AD6167" s="67"/>
      <c r="AE6167" s="67"/>
      <c r="AF6167" s="67"/>
      <c r="AG6167" s="67"/>
      <c r="AH6167" s="67"/>
      <c r="AI6167" s="67"/>
      <c r="AK6167" s="199"/>
      <c r="AM6167" s="11"/>
      <c r="AN6167" s="15"/>
      <c r="AO6167" s="11"/>
      <c r="AP6167" s="11"/>
    </row>
    <row r="6168" spans="3:42" outlineLevel="1" x14ac:dyDescent="0.2">
      <c r="C6168" s="119" t="s">
        <v>152</v>
      </c>
      <c r="D6168" s="119" t="s">
        <v>152</v>
      </c>
      <c r="F6168" s="121" t="s">
        <v>597</v>
      </c>
      <c r="G6168" s="756"/>
      <c r="H6168" s="757"/>
      <c r="I6168" s="756"/>
      <c r="J6168" s="756"/>
      <c r="K6168" s="758"/>
      <c r="L6168" s="759"/>
      <c r="M6168" s="759"/>
      <c r="N6168" s="759"/>
      <c r="O6168" s="759"/>
      <c r="P6168" s="759"/>
      <c r="Q6168" s="758"/>
      <c r="R6168" s="760"/>
      <c r="S6168" s="760"/>
      <c r="T6168" s="760"/>
      <c r="U6168" s="760"/>
      <c r="V6168" s="760"/>
      <c r="W6168" s="760"/>
      <c r="X6168" s="760"/>
      <c r="Y6168" s="760"/>
      <c r="Z6168" s="760"/>
      <c r="AA6168" s="760"/>
      <c r="AB6168" s="760"/>
      <c r="AC6168" s="760"/>
      <c r="AD6168" s="760"/>
      <c r="AE6168" s="760"/>
      <c r="AF6168" s="760"/>
      <c r="AG6168" s="760"/>
      <c r="AH6168" s="759"/>
      <c r="AI6168" s="759"/>
      <c r="AK6168" s="199"/>
      <c r="AM6168" s="11"/>
      <c r="AN6168" s="15"/>
      <c r="AO6168" s="11"/>
      <c r="AP6168" s="11"/>
    </row>
    <row r="6169" spans="3:42" outlineLevel="2" x14ac:dyDescent="0.2">
      <c r="C6169" s="119" t="s">
        <v>152</v>
      </c>
      <c r="D6169" s="119" t="s">
        <v>152</v>
      </c>
      <c r="F6169" s="12"/>
      <c r="G6169" s="149" t="s">
        <v>598</v>
      </c>
      <c r="H6169" s="72" t="s">
        <v>48</v>
      </c>
      <c r="I6169" s="8" t="s">
        <v>451</v>
      </c>
      <c r="J6169" s="8" t="s">
        <v>599</v>
      </c>
      <c r="K6169" s="8" t="s">
        <v>61</v>
      </c>
      <c r="AK6169" s="199"/>
      <c r="AM6169" s="11"/>
      <c r="AN6169" s="15"/>
      <c r="AO6169" s="11"/>
      <c r="AP6169" s="11"/>
    </row>
    <row r="6170" spans="3:42" outlineLevel="2" x14ac:dyDescent="0.2">
      <c r="C6170" s="119" t="s">
        <v>152</v>
      </c>
      <c r="D6170" s="119" t="s">
        <v>152</v>
      </c>
      <c r="F6170" s="761" t="s">
        <v>129</v>
      </c>
      <c r="G6170" s="762" t="s">
        <v>130</v>
      </c>
      <c r="H6170" s="763">
        <v>0</v>
      </c>
      <c r="I6170" s="764">
        <v>1</v>
      </c>
      <c r="J6170" s="765">
        <v>1</v>
      </c>
      <c r="K6170" s="766"/>
      <c r="AK6170" s="199"/>
      <c r="AM6170" s="11"/>
      <c r="AN6170" s="15"/>
      <c r="AO6170" s="11"/>
      <c r="AP6170" s="11"/>
    </row>
    <row r="6171" spans="3:42" outlineLevel="2" x14ac:dyDescent="0.2">
      <c r="C6171" s="119" t="s">
        <v>152</v>
      </c>
      <c r="D6171" s="119" t="s">
        <v>152</v>
      </c>
      <c r="F6171" s="767" t="s">
        <v>128</v>
      </c>
      <c r="G6171" s="611" t="s">
        <v>130</v>
      </c>
      <c r="H6171" s="768">
        <v>0</v>
      </c>
      <c r="I6171" s="769">
        <v>1</v>
      </c>
      <c r="J6171" s="770">
        <v>1</v>
      </c>
      <c r="K6171" s="771"/>
      <c r="AK6171" s="199"/>
      <c r="AM6171" s="11"/>
      <c r="AN6171" s="15"/>
      <c r="AO6171" s="11"/>
      <c r="AP6171" s="11"/>
    </row>
    <row r="6172" spans="3:42" outlineLevel="2" x14ac:dyDescent="0.2">
      <c r="C6172" s="119" t="s">
        <v>152</v>
      </c>
      <c r="D6172" s="119" t="s">
        <v>152</v>
      </c>
      <c r="F6172" s="767" t="s">
        <v>600</v>
      </c>
      <c r="G6172" s="611" t="s">
        <v>583</v>
      </c>
      <c r="H6172" s="772">
        <v>0</v>
      </c>
      <c r="I6172" s="773">
        <v>0</v>
      </c>
      <c r="J6172" s="774">
        <v>0</v>
      </c>
      <c r="K6172" s="775">
        <v>0</v>
      </c>
      <c r="AK6172" s="199"/>
      <c r="AM6172" s="11"/>
      <c r="AN6172" s="15"/>
      <c r="AO6172" s="11"/>
      <c r="AP6172" s="11"/>
    </row>
    <row r="6173" spans="3:42" outlineLevel="2" x14ac:dyDescent="0.2">
      <c r="C6173" s="119" t="s">
        <v>152</v>
      </c>
      <c r="D6173" s="119" t="s">
        <v>152</v>
      </c>
      <c r="F6173" s="767" t="s">
        <v>64</v>
      </c>
      <c r="G6173" s="611" t="s">
        <v>583</v>
      </c>
      <c r="H6173" s="776">
        <v>0</v>
      </c>
      <c r="I6173" s="773">
        <v>0</v>
      </c>
      <c r="J6173" s="774">
        <v>0</v>
      </c>
      <c r="K6173" s="771"/>
      <c r="AK6173" s="199"/>
      <c r="AM6173" s="11"/>
      <c r="AN6173" s="15"/>
      <c r="AO6173" s="11"/>
      <c r="AP6173" s="11"/>
    </row>
    <row r="6174" spans="3:42" outlineLevel="2" x14ac:dyDescent="0.2">
      <c r="C6174" s="119" t="s">
        <v>152</v>
      </c>
      <c r="D6174" s="119" t="s">
        <v>152</v>
      </c>
      <c r="F6174" s="767" t="s">
        <v>601</v>
      </c>
      <c r="G6174" s="611" t="s">
        <v>583</v>
      </c>
      <c r="H6174" s="776">
        <v>0</v>
      </c>
      <c r="I6174" s="773">
        <v>0</v>
      </c>
      <c r="J6174" s="774">
        <v>0</v>
      </c>
      <c r="K6174" s="771"/>
      <c r="AK6174" s="199"/>
      <c r="AM6174" s="11"/>
      <c r="AN6174" s="15"/>
      <c r="AO6174" s="11"/>
      <c r="AP6174" s="11"/>
    </row>
    <row r="6175" spans="3:42" outlineLevel="2" x14ac:dyDescent="0.2">
      <c r="C6175" s="119" t="s">
        <v>152</v>
      </c>
      <c r="D6175" s="119" t="s">
        <v>152</v>
      </c>
      <c r="F6175" s="767" t="s">
        <v>602</v>
      </c>
      <c r="G6175" s="611" t="s">
        <v>130</v>
      </c>
      <c r="H6175" s="778">
        <v>0</v>
      </c>
      <c r="I6175" s="769">
        <v>0</v>
      </c>
      <c r="J6175" s="769">
        <v>0</v>
      </c>
      <c r="K6175" s="771"/>
      <c r="AK6175" s="199"/>
      <c r="AM6175" s="11"/>
      <c r="AN6175" s="15"/>
      <c r="AO6175" s="11"/>
      <c r="AP6175" s="11"/>
    </row>
    <row r="6176" spans="3:42" outlineLevel="2" x14ac:dyDescent="0.2">
      <c r="C6176" s="119" t="s">
        <v>152</v>
      </c>
      <c r="D6176" s="119" t="s">
        <v>152</v>
      </c>
      <c r="F6176" s="767" t="s">
        <v>603</v>
      </c>
      <c r="G6176" s="611" t="s">
        <v>583</v>
      </c>
      <c r="H6176" s="776">
        <v>0</v>
      </c>
      <c r="I6176" s="773">
        <v>0</v>
      </c>
      <c r="J6176" s="774">
        <v>0</v>
      </c>
      <c r="K6176" s="771"/>
      <c r="AK6176" s="199"/>
      <c r="AM6176" s="11"/>
      <c r="AN6176" s="15"/>
      <c r="AO6176" s="11"/>
      <c r="AP6176" s="11"/>
    </row>
    <row r="6177" spans="3:42" outlineLevel="2" x14ac:dyDescent="0.2">
      <c r="C6177" s="119" t="s">
        <v>152</v>
      </c>
      <c r="D6177" s="119" t="s">
        <v>152</v>
      </c>
      <c r="F6177" s="767" t="s">
        <v>604</v>
      </c>
      <c r="G6177" s="611"/>
      <c r="H6177" s="773">
        <v>0</v>
      </c>
      <c r="I6177" s="773">
        <v>0</v>
      </c>
      <c r="J6177" s="773">
        <v>0</v>
      </c>
      <c r="K6177" s="771"/>
      <c r="AK6177" s="199"/>
      <c r="AM6177" s="11"/>
      <c r="AN6177" s="15"/>
      <c r="AO6177" s="11"/>
      <c r="AP6177" s="11"/>
    </row>
    <row r="6178" spans="3:42" outlineLevel="2" x14ac:dyDescent="0.2">
      <c r="C6178" s="119" t="s">
        <v>152</v>
      </c>
      <c r="D6178" s="119" t="s">
        <v>152</v>
      </c>
      <c r="F6178" s="767" t="s">
        <v>605</v>
      </c>
      <c r="G6178" s="611"/>
      <c r="H6178" s="779"/>
      <c r="I6178" s="780"/>
      <c r="J6178" s="781"/>
      <c r="K6178" s="782">
        <v>0</v>
      </c>
      <c r="AK6178" s="199"/>
      <c r="AM6178" s="11"/>
      <c r="AN6178" s="15"/>
      <c r="AO6178" s="11"/>
      <c r="AP6178" s="11"/>
    </row>
    <row r="6179" spans="3:42" outlineLevel="2" x14ac:dyDescent="0.2">
      <c r="C6179" s="119" t="s">
        <v>152</v>
      </c>
      <c r="D6179" s="119" t="s">
        <v>152</v>
      </c>
      <c r="F6179" s="783" t="s">
        <v>606</v>
      </c>
      <c r="G6179" s="619" t="s">
        <v>130</v>
      </c>
      <c r="H6179" s="784" t="e">
        <v>#N/A</v>
      </c>
      <c r="I6179" s="785" t="e">
        <v>#N/A</v>
      </c>
      <c r="J6179" s="786" t="e">
        <v>#N/A</v>
      </c>
      <c r="K6179" s="787"/>
      <c r="AK6179" s="199"/>
      <c r="AM6179" s="11"/>
      <c r="AN6179" s="15"/>
      <c r="AO6179" s="11"/>
      <c r="AP6179" s="11"/>
    </row>
    <row r="6180" spans="3:42" outlineLevel="2" x14ac:dyDescent="0.2">
      <c r="C6180" s="119" t="s">
        <v>152</v>
      </c>
      <c r="D6180" s="119" t="s">
        <v>152</v>
      </c>
      <c r="H6180"/>
      <c r="I6180"/>
      <c r="K6180"/>
      <c r="AK6180" s="199"/>
      <c r="AM6180" s="11"/>
      <c r="AN6180" s="15"/>
      <c r="AO6180" s="11"/>
      <c r="AP6180" s="11"/>
    </row>
    <row r="6181" spans="3:42" outlineLevel="1" x14ac:dyDescent="0.2">
      <c r="C6181" s="119" t="s">
        <v>152</v>
      </c>
      <c r="D6181" s="119" t="s">
        <v>152</v>
      </c>
      <c r="F6181" s="121" t="s">
        <v>607</v>
      </c>
      <c r="G6181" s="756"/>
      <c r="H6181" s="757"/>
      <c r="I6181" s="788"/>
      <c r="J6181" s="756"/>
      <c r="K6181" s="758"/>
      <c r="L6181" s="759"/>
      <c r="M6181" s="759"/>
      <c r="N6181" s="759"/>
      <c r="O6181" s="759"/>
      <c r="P6181" s="759"/>
      <c r="Q6181" s="758"/>
      <c r="R6181" s="760"/>
      <c r="S6181" s="760"/>
      <c r="T6181" s="760"/>
      <c r="U6181" s="760"/>
      <c r="V6181" s="760"/>
      <c r="W6181" s="760"/>
      <c r="X6181" s="760"/>
      <c r="Y6181" s="760"/>
      <c r="Z6181" s="760"/>
      <c r="AA6181" s="760"/>
      <c r="AB6181" s="760"/>
      <c r="AC6181" s="760"/>
      <c r="AD6181" s="760"/>
      <c r="AE6181" s="760"/>
      <c r="AF6181" s="760"/>
      <c r="AG6181" s="760"/>
      <c r="AH6181" s="759"/>
      <c r="AI6181" s="759"/>
      <c r="AK6181" s="199"/>
      <c r="AM6181" s="11"/>
      <c r="AN6181" s="15"/>
      <c r="AO6181" s="11"/>
      <c r="AP6181" s="11"/>
    </row>
    <row r="6182" spans="3:42" outlineLevel="2" x14ac:dyDescent="0.2">
      <c r="C6182" s="119" t="s">
        <v>152</v>
      </c>
      <c r="D6182" s="119" t="s">
        <v>152</v>
      </c>
      <c r="F6182" s="789" t="s">
        <v>608</v>
      </c>
      <c r="G6182" s="790"/>
      <c r="H6182" s="791" t="s">
        <v>609</v>
      </c>
      <c r="I6182" s="791"/>
      <c r="J6182" s="790"/>
      <c r="K6182" s="792"/>
      <c r="L6182" s="789"/>
      <c r="M6182" s="789"/>
      <c r="N6182" s="789"/>
      <c r="O6182" s="789"/>
      <c r="P6182" s="789"/>
      <c r="Q6182" s="792"/>
      <c r="R6182" s="793"/>
      <c r="S6182" s="793"/>
      <c r="T6182" s="793"/>
      <c r="U6182" s="793"/>
      <c r="V6182" s="793"/>
      <c r="W6182" s="793"/>
      <c r="X6182" s="793"/>
      <c r="Y6182" s="793"/>
      <c r="Z6182" s="793"/>
      <c r="AA6182" s="793"/>
      <c r="AB6182" s="793"/>
      <c r="AC6182" s="793"/>
      <c r="AD6182" s="793"/>
      <c r="AE6182" s="793"/>
      <c r="AF6182" s="793"/>
      <c r="AG6182" s="793"/>
      <c r="AH6182" s="789"/>
      <c r="AI6182" s="789"/>
      <c r="AK6182" s="199"/>
      <c r="AM6182" s="11"/>
      <c r="AN6182" s="15"/>
      <c r="AO6182" s="11"/>
      <c r="AP6182" s="11"/>
    </row>
    <row r="6183" spans="3:42" ht="14.25" customHeight="1" outlineLevel="2" x14ac:dyDescent="0.2">
      <c r="C6183" s="119" t="s">
        <v>152</v>
      </c>
      <c r="D6183" s="119" t="s">
        <v>152</v>
      </c>
      <c r="F6183" s="794" t="s">
        <v>610</v>
      </c>
      <c r="H6183" s="795"/>
      <c r="AK6183" s="199"/>
      <c r="AM6183" s="11"/>
      <c r="AN6183" s="15"/>
      <c r="AO6183" s="11"/>
      <c r="AP6183" s="11"/>
    </row>
    <row r="6184" spans="3:42" outlineLevel="2" x14ac:dyDescent="0.2">
      <c r="C6184" s="119" t="s">
        <v>152</v>
      </c>
      <c r="D6184" s="119" t="s">
        <v>152</v>
      </c>
      <c r="F6184" s="761" t="s">
        <v>62</v>
      </c>
      <c r="G6184" s="75"/>
      <c r="H6184" s="796" t="s">
        <v>10</v>
      </c>
      <c r="I6184" s="796" t="s">
        <v>611</v>
      </c>
      <c r="J6184" s="75"/>
      <c r="K6184" s="741"/>
      <c r="L6184" s="75"/>
      <c r="M6184" s="75"/>
      <c r="N6184" s="75"/>
      <c r="O6184" s="75"/>
      <c r="P6184" s="75"/>
      <c r="Q6184" s="128" t="s">
        <v>110</v>
      </c>
      <c r="R6184" s="299">
        <v>0</v>
      </c>
      <c r="S6184" s="300">
        <v>0</v>
      </c>
      <c r="T6184" s="300">
        <v>0</v>
      </c>
      <c r="U6184" s="300">
        <v>0</v>
      </c>
      <c r="V6184" s="300">
        <v>0</v>
      </c>
      <c r="W6184" s="301">
        <v>0</v>
      </c>
      <c r="X6184" s="300">
        <v>0</v>
      </c>
      <c r="Y6184" s="300">
        <v>0</v>
      </c>
      <c r="Z6184" s="300">
        <v>0</v>
      </c>
      <c r="AA6184" s="300">
        <v>0</v>
      </c>
      <c r="AB6184" s="302">
        <v>0</v>
      </c>
      <c r="AC6184" s="302">
        <v>0</v>
      </c>
      <c r="AD6184" s="302">
        <v>0</v>
      </c>
      <c r="AE6184" s="302">
        <v>0</v>
      </c>
      <c r="AF6184" s="302">
        <v>0</v>
      </c>
      <c r="AG6184" s="302">
        <v>0</v>
      </c>
      <c r="AH6184" s="348">
        <v>0</v>
      </c>
      <c r="AI6184" s="348">
        <v>0</v>
      </c>
      <c r="AK6184" s="199"/>
      <c r="AM6184" s="11"/>
      <c r="AN6184" s="15"/>
      <c r="AO6184" s="11"/>
      <c r="AP6184" s="11"/>
    </row>
    <row r="6185" spans="3:42" outlineLevel="2" x14ac:dyDescent="0.2">
      <c r="C6185" s="119" t="s">
        <v>152</v>
      </c>
      <c r="D6185" s="119" t="s">
        <v>152</v>
      </c>
      <c r="F6185" s="767" t="s">
        <v>188</v>
      </c>
      <c r="H6185" s="797" t="s">
        <v>10</v>
      </c>
      <c r="I6185" s="797" t="s">
        <v>612</v>
      </c>
      <c r="K6185" s="164"/>
      <c r="Q6185" s="135" t="s">
        <v>110</v>
      </c>
      <c r="R6185" s="314">
        <v>0</v>
      </c>
      <c r="S6185" s="315">
        <v>0</v>
      </c>
      <c r="T6185" s="315">
        <v>0</v>
      </c>
      <c r="U6185" s="315">
        <v>0</v>
      </c>
      <c r="V6185" s="315">
        <v>0</v>
      </c>
      <c r="W6185" s="316">
        <v>0</v>
      </c>
      <c r="X6185" s="315">
        <v>0</v>
      </c>
      <c r="Y6185" s="315">
        <v>0</v>
      </c>
      <c r="Z6185" s="315">
        <v>0</v>
      </c>
      <c r="AA6185" s="315">
        <v>0</v>
      </c>
      <c r="AB6185" s="5">
        <v>0</v>
      </c>
      <c r="AC6185" s="5">
        <v>0</v>
      </c>
      <c r="AD6185" s="5">
        <v>0</v>
      </c>
      <c r="AE6185" s="5">
        <v>0</v>
      </c>
      <c r="AF6185" s="5">
        <v>0</v>
      </c>
      <c r="AG6185" s="5">
        <v>0</v>
      </c>
      <c r="AH6185" s="350">
        <v>0</v>
      </c>
      <c r="AI6185" s="350">
        <v>0</v>
      </c>
      <c r="AK6185" s="199"/>
      <c r="AM6185" s="11"/>
      <c r="AN6185" s="15"/>
      <c r="AO6185" s="11"/>
      <c r="AP6185" s="11"/>
    </row>
    <row r="6186" spans="3:42" outlineLevel="2" x14ac:dyDescent="0.2">
      <c r="C6186" s="119" t="s">
        <v>152</v>
      </c>
      <c r="D6186" s="119" t="s">
        <v>152</v>
      </c>
      <c r="F6186" s="767" t="s">
        <v>613</v>
      </c>
      <c r="H6186" s="797" t="s">
        <v>10</v>
      </c>
      <c r="I6186" s="234" t="s">
        <v>614</v>
      </c>
      <c r="K6186" s="164"/>
      <c r="Q6186" s="135" t="s">
        <v>110</v>
      </c>
      <c r="R6186" s="314">
        <v>0</v>
      </c>
      <c r="S6186" s="315">
        <v>0</v>
      </c>
      <c r="T6186" s="315">
        <v>0</v>
      </c>
      <c r="U6186" s="315">
        <v>0</v>
      </c>
      <c r="V6186" s="315">
        <v>0</v>
      </c>
      <c r="W6186" s="316">
        <v>0</v>
      </c>
      <c r="X6186" s="315">
        <v>0</v>
      </c>
      <c r="Y6186" s="315">
        <v>0</v>
      </c>
      <c r="Z6186" s="315">
        <v>0</v>
      </c>
      <c r="AA6186" s="315">
        <v>0</v>
      </c>
      <c r="AB6186" s="5">
        <v>0</v>
      </c>
      <c r="AC6186" s="5">
        <v>0</v>
      </c>
      <c r="AD6186" s="5">
        <v>0</v>
      </c>
      <c r="AE6186" s="5">
        <v>0</v>
      </c>
      <c r="AF6186" s="5">
        <v>0</v>
      </c>
      <c r="AG6186" s="5">
        <v>0</v>
      </c>
      <c r="AH6186" s="350">
        <v>0</v>
      </c>
      <c r="AI6186" s="350">
        <v>0</v>
      </c>
      <c r="AK6186" s="199"/>
      <c r="AM6186" s="11"/>
      <c r="AN6186" s="15"/>
      <c r="AO6186" s="11"/>
      <c r="AP6186" s="11"/>
    </row>
    <row r="6187" spans="3:42" outlineLevel="2" x14ac:dyDescent="0.2">
      <c r="C6187" s="119" t="s">
        <v>152</v>
      </c>
      <c r="D6187" s="119" t="s">
        <v>152</v>
      </c>
      <c r="F6187" s="783" t="s">
        <v>57</v>
      </c>
      <c r="G6187" s="83"/>
      <c r="H6187" s="798" t="s">
        <v>10</v>
      </c>
      <c r="I6187" s="799"/>
      <c r="J6187" s="83"/>
      <c r="K6187" s="736"/>
      <c r="L6187" s="83"/>
      <c r="M6187" s="83"/>
      <c r="N6187" s="83"/>
      <c r="O6187" s="83"/>
      <c r="P6187" s="83"/>
      <c r="Q6187" s="143" t="s">
        <v>110</v>
      </c>
      <c r="R6187" s="304">
        <v>0</v>
      </c>
      <c r="S6187" s="305">
        <v>0</v>
      </c>
      <c r="T6187" s="305">
        <v>0</v>
      </c>
      <c r="U6187" s="305">
        <v>0</v>
      </c>
      <c r="V6187" s="305">
        <v>0</v>
      </c>
      <c r="W6187" s="306">
        <v>0</v>
      </c>
      <c r="X6187" s="305">
        <v>0</v>
      </c>
      <c r="Y6187" s="305">
        <v>0</v>
      </c>
      <c r="Z6187" s="305">
        <v>0</v>
      </c>
      <c r="AA6187" s="305">
        <v>0</v>
      </c>
      <c r="AB6187" s="307">
        <v>0</v>
      </c>
      <c r="AC6187" s="307">
        <v>0</v>
      </c>
      <c r="AD6187" s="307">
        <v>0</v>
      </c>
      <c r="AE6187" s="307">
        <v>0</v>
      </c>
      <c r="AF6187" s="307">
        <v>0</v>
      </c>
      <c r="AG6187" s="307">
        <v>0</v>
      </c>
      <c r="AH6187" s="362">
        <v>0</v>
      </c>
      <c r="AI6187" s="362">
        <v>0</v>
      </c>
      <c r="AK6187" s="199"/>
      <c r="AM6187" s="11"/>
      <c r="AN6187" s="15"/>
      <c r="AO6187" s="11"/>
      <c r="AP6187" s="11"/>
    </row>
    <row r="6188" spans="3:42" outlineLevel="2" x14ac:dyDescent="0.2">
      <c r="C6188" s="119" t="s">
        <v>152</v>
      </c>
      <c r="D6188" s="119" t="s">
        <v>152</v>
      </c>
      <c r="F6188" s="12"/>
      <c r="H6188" s="234"/>
      <c r="K6188" s="164"/>
      <c r="Q6188" s="16"/>
      <c r="R6188" s="800">
        <v>0</v>
      </c>
      <c r="S6188" s="800">
        <v>0</v>
      </c>
      <c r="T6188" s="800">
        <v>0</v>
      </c>
      <c r="U6188" s="800">
        <v>0</v>
      </c>
      <c r="V6188" s="800">
        <v>0</v>
      </c>
      <c r="W6188" s="800">
        <v>0</v>
      </c>
      <c r="X6188" s="800">
        <v>0</v>
      </c>
      <c r="Y6188" s="800">
        <v>0</v>
      </c>
      <c r="Z6188" s="800">
        <v>0</v>
      </c>
      <c r="AA6188" s="800">
        <v>0</v>
      </c>
      <c r="AB6188" s="800">
        <v>0</v>
      </c>
      <c r="AC6188" s="800">
        <v>0</v>
      </c>
      <c r="AD6188" s="800">
        <v>0</v>
      </c>
      <c r="AE6188" s="800">
        <v>0</v>
      </c>
      <c r="AF6188" s="800">
        <v>0</v>
      </c>
      <c r="AG6188" s="800">
        <v>0</v>
      </c>
      <c r="AH6188" s="800">
        <v>0</v>
      </c>
      <c r="AI6188" s="800">
        <v>0</v>
      </c>
      <c r="AK6188" s="199"/>
      <c r="AM6188" s="11"/>
      <c r="AN6188" s="15"/>
      <c r="AO6188" s="11"/>
      <c r="AP6188" s="11"/>
    </row>
    <row r="6189" spans="3:42" ht="14.25" customHeight="1" outlineLevel="2" x14ac:dyDescent="0.2">
      <c r="C6189" s="119" t="s">
        <v>152</v>
      </c>
      <c r="D6189" s="119" t="s">
        <v>152</v>
      </c>
      <c r="F6189" s="794" t="s">
        <v>615</v>
      </c>
      <c r="AK6189" s="199"/>
      <c r="AM6189" s="11"/>
      <c r="AN6189" s="15"/>
      <c r="AO6189" s="11"/>
      <c r="AP6189" s="11"/>
    </row>
    <row r="6190" spans="3:42" outlineLevel="2" x14ac:dyDescent="0.2">
      <c r="C6190" s="119" t="s">
        <v>152</v>
      </c>
      <c r="D6190" s="119" t="s">
        <v>152</v>
      </c>
      <c r="F6190" s="761" t="s">
        <v>48</v>
      </c>
      <c r="G6190" s="75"/>
      <c r="H6190" s="796" t="s">
        <v>10</v>
      </c>
      <c r="I6190" s="801"/>
      <c r="J6190" s="75"/>
      <c r="K6190" s="741"/>
      <c r="L6190" s="75"/>
      <c r="M6190" s="75"/>
      <c r="N6190" s="75"/>
      <c r="O6190" s="75"/>
      <c r="P6190" s="75"/>
      <c r="Q6190" s="128" t="s">
        <v>110</v>
      </c>
      <c r="R6190" s="299">
        <v>0</v>
      </c>
      <c r="S6190" s="300">
        <v>0</v>
      </c>
      <c r="T6190" s="300">
        <v>0</v>
      </c>
      <c r="U6190" s="300">
        <v>0</v>
      </c>
      <c r="V6190" s="300">
        <v>0</v>
      </c>
      <c r="W6190" s="301">
        <v>0</v>
      </c>
      <c r="X6190" s="300">
        <v>0</v>
      </c>
      <c r="Y6190" s="300">
        <v>0</v>
      </c>
      <c r="Z6190" s="300">
        <v>0</v>
      </c>
      <c r="AA6190" s="300">
        <v>0</v>
      </c>
      <c r="AB6190" s="302">
        <v>0</v>
      </c>
      <c r="AC6190" s="302">
        <v>0</v>
      </c>
      <c r="AD6190" s="302">
        <v>0</v>
      </c>
      <c r="AE6190" s="302">
        <v>0</v>
      </c>
      <c r="AF6190" s="302">
        <v>0</v>
      </c>
      <c r="AG6190" s="302">
        <v>0</v>
      </c>
      <c r="AH6190" s="348">
        <v>0</v>
      </c>
      <c r="AI6190" s="348">
        <v>0</v>
      </c>
      <c r="AK6190" s="199"/>
      <c r="AM6190" s="11"/>
      <c r="AN6190" s="15"/>
      <c r="AO6190" s="11"/>
      <c r="AP6190" s="11"/>
    </row>
    <row r="6191" spans="3:42" outlineLevel="2" x14ac:dyDescent="0.2">
      <c r="C6191" s="119" t="s">
        <v>152</v>
      </c>
      <c r="D6191" s="119" t="s">
        <v>152</v>
      </c>
      <c r="F6191" s="767" t="s">
        <v>55</v>
      </c>
      <c r="H6191" s="797" t="s">
        <v>10</v>
      </c>
      <c r="K6191" s="164"/>
      <c r="Q6191" s="135" t="s">
        <v>110</v>
      </c>
      <c r="R6191" s="314">
        <v>0</v>
      </c>
      <c r="S6191" s="315">
        <v>0</v>
      </c>
      <c r="T6191" s="315">
        <v>0</v>
      </c>
      <c r="U6191" s="315">
        <v>0</v>
      </c>
      <c r="V6191" s="315">
        <v>0</v>
      </c>
      <c r="W6191" s="316">
        <v>0</v>
      </c>
      <c r="X6191" s="315">
        <v>0</v>
      </c>
      <c r="Y6191" s="315">
        <v>0</v>
      </c>
      <c r="Z6191" s="315">
        <v>0</v>
      </c>
      <c r="AA6191" s="315">
        <v>0</v>
      </c>
      <c r="AB6191" s="5">
        <v>0</v>
      </c>
      <c r="AC6191" s="5">
        <v>0</v>
      </c>
      <c r="AD6191" s="5">
        <v>0</v>
      </c>
      <c r="AE6191" s="5">
        <v>0</v>
      </c>
      <c r="AF6191" s="5">
        <v>0</v>
      </c>
      <c r="AG6191" s="5">
        <v>0</v>
      </c>
      <c r="AH6191" s="350">
        <v>0</v>
      </c>
      <c r="AI6191" s="350">
        <v>0</v>
      </c>
      <c r="AK6191" s="199"/>
      <c r="AM6191" s="11"/>
      <c r="AN6191" s="15"/>
      <c r="AO6191" s="11"/>
      <c r="AP6191" s="11"/>
    </row>
    <row r="6192" spans="3:42" outlineLevel="2" x14ac:dyDescent="0.2">
      <c r="C6192" s="119" t="s">
        <v>152</v>
      </c>
      <c r="D6192" s="119" t="s">
        <v>152</v>
      </c>
      <c r="F6192" s="783" t="s">
        <v>57</v>
      </c>
      <c r="G6192" s="83"/>
      <c r="H6192" s="798" t="s">
        <v>10</v>
      </c>
      <c r="I6192" s="799"/>
      <c r="J6192" s="83"/>
      <c r="K6192" s="736"/>
      <c r="L6192" s="83"/>
      <c r="M6192" s="83"/>
      <c r="N6192" s="83"/>
      <c r="O6192" s="83"/>
      <c r="P6192" s="83"/>
      <c r="Q6192" s="143" t="s">
        <v>110</v>
      </c>
      <c r="R6192" s="304">
        <v>0</v>
      </c>
      <c r="S6192" s="305">
        <v>0</v>
      </c>
      <c r="T6192" s="305">
        <v>0</v>
      </c>
      <c r="U6192" s="305">
        <v>0</v>
      </c>
      <c r="V6192" s="305">
        <v>0</v>
      </c>
      <c r="W6192" s="306">
        <v>0</v>
      </c>
      <c r="X6192" s="305">
        <v>0</v>
      </c>
      <c r="Y6192" s="305">
        <v>0</v>
      </c>
      <c r="Z6192" s="305">
        <v>0</v>
      </c>
      <c r="AA6192" s="305">
        <v>0</v>
      </c>
      <c r="AB6192" s="307">
        <v>0</v>
      </c>
      <c r="AC6192" s="307">
        <v>0</v>
      </c>
      <c r="AD6192" s="307">
        <v>0</v>
      </c>
      <c r="AE6192" s="307">
        <v>0</v>
      </c>
      <c r="AF6192" s="307">
        <v>0</v>
      </c>
      <c r="AG6192" s="307">
        <v>0</v>
      </c>
      <c r="AH6192" s="362">
        <v>0</v>
      </c>
      <c r="AI6192" s="362">
        <v>0</v>
      </c>
      <c r="AK6192" s="199"/>
      <c r="AM6192" s="11"/>
      <c r="AN6192" s="15"/>
      <c r="AO6192" s="11"/>
      <c r="AP6192" s="11"/>
    </row>
    <row r="6193" spans="3:42" outlineLevel="2" x14ac:dyDescent="0.2">
      <c r="C6193" s="119" t="s">
        <v>152</v>
      </c>
      <c r="D6193" s="119" t="s">
        <v>152</v>
      </c>
      <c r="F6193" s="12"/>
      <c r="H6193" s="164"/>
      <c r="K6193" s="164"/>
      <c r="Q6193" s="16"/>
      <c r="R6193" s="800">
        <v>0</v>
      </c>
      <c r="S6193" s="800">
        <v>0</v>
      </c>
      <c r="T6193" s="800">
        <v>0</v>
      </c>
      <c r="U6193" s="800">
        <v>0</v>
      </c>
      <c r="V6193" s="800">
        <v>0</v>
      </c>
      <c r="W6193" s="800">
        <v>0</v>
      </c>
      <c r="X6193" s="800">
        <v>0</v>
      </c>
      <c r="Y6193" s="800">
        <v>0</v>
      </c>
      <c r="Z6193" s="800">
        <v>0</v>
      </c>
      <c r="AA6193" s="800">
        <v>0</v>
      </c>
      <c r="AB6193" s="800">
        <v>0</v>
      </c>
      <c r="AC6193" s="800">
        <v>0</v>
      </c>
      <c r="AD6193" s="800">
        <v>0</v>
      </c>
      <c r="AE6193" s="800">
        <v>0</v>
      </c>
      <c r="AF6193" s="800">
        <v>0</v>
      </c>
      <c r="AG6193" s="800">
        <v>0</v>
      </c>
      <c r="AH6193" s="800">
        <v>0</v>
      </c>
      <c r="AI6193" s="800">
        <v>0</v>
      </c>
      <c r="AK6193" s="199"/>
      <c r="AM6193" s="11"/>
      <c r="AN6193" s="15"/>
      <c r="AO6193" s="11"/>
      <c r="AP6193" s="11"/>
    </row>
    <row r="6194" spans="3:42" ht="15" customHeight="1" outlineLevel="2" x14ac:dyDescent="0.2">
      <c r="C6194" s="119" t="s">
        <v>152</v>
      </c>
      <c r="D6194" s="119" t="s">
        <v>152</v>
      </c>
      <c r="F6194" s="794" t="s">
        <v>69</v>
      </c>
      <c r="AK6194" s="199"/>
      <c r="AM6194" s="11"/>
      <c r="AN6194" s="15"/>
      <c r="AO6194" s="11"/>
      <c r="AP6194" s="11"/>
    </row>
    <row r="6195" spans="3:42" outlineLevel="2" x14ac:dyDescent="0.2">
      <c r="C6195" s="119" t="s">
        <v>152</v>
      </c>
      <c r="D6195" s="119" t="s">
        <v>152</v>
      </c>
      <c r="F6195" s="761" t="s">
        <v>9</v>
      </c>
      <c r="G6195" s="75"/>
      <c r="H6195" s="796" t="s">
        <v>10</v>
      </c>
      <c r="I6195" s="801"/>
      <c r="J6195" s="75"/>
      <c r="K6195" s="741"/>
      <c r="L6195" s="75"/>
      <c r="M6195" s="75"/>
      <c r="N6195" s="75"/>
      <c r="O6195" s="75"/>
      <c r="P6195" s="75"/>
      <c r="Q6195" s="128" t="s">
        <v>110</v>
      </c>
      <c r="R6195" s="299">
        <v>0</v>
      </c>
      <c r="S6195" s="300">
        <v>0</v>
      </c>
      <c r="T6195" s="300">
        <v>0</v>
      </c>
      <c r="U6195" s="300">
        <v>0</v>
      </c>
      <c r="V6195" s="300">
        <v>0</v>
      </c>
      <c r="W6195" s="301">
        <v>0</v>
      </c>
      <c r="X6195" s="300">
        <v>0</v>
      </c>
      <c r="Y6195" s="300">
        <v>0</v>
      </c>
      <c r="Z6195" s="300">
        <v>0</v>
      </c>
      <c r="AA6195" s="300">
        <v>0</v>
      </c>
      <c r="AB6195" s="302">
        <v>0</v>
      </c>
      <c r="AC6195" s="302">
        <v>0</v>
      </c>
      <c r="AD6195" s="302">
        <v>0</v>
      </c>
      <c r="AE6195" s="302">
        <v>0</v>
      </c>
      <c r="AF6195" s="302">
        <v>0</v>
      </c>
      <c r="AG6195" s="302">
        <v>0</v>
      </c>
      <c r="AH6195" s="348">
        <v>0</v>
      </c>
      <c r="AI6195" s="348">
        <v>0</v>
      </c>
      <c r="AK6195" s="199"/>
      <c r="AM6195" s="11"/>
      <c r="AN6195" s="15"/>
      <c r="AO6195" s="11"/>
      <c r="AP6195" s="11"/>
    </row>
    <row r="6196" spans="3:42" outlineLevel="2" x14ac:dyDescent="0.2">
      <c r="C6196" s="119" t="s">
        <v>152</v>
      </c>
      <c r="D6196" s="119" t="s">
        <v>152</v>
      </c>
      <c r="F6196" s="767" t="s">
        <v>14</v>
      </c>
      <c r="H6196" s="797" t="s">
        <v>10</v>
      </c>
      <c r="K6196" s="164"/>
      <c r="Q6196" s="135" t="s">
        <v>110</v>
      </c>
      <c r="R6196" s="314">
        <v>0</v>
      </c>
      <c r="S6196" s="315">
        <v>0</v>
      </c>
      <c r="T6196" s="315">
        <v>0</v>
      </c>
      <c r="U6196" s="315">
        <v>0</v>
      </c>
      <c r="V6196" s="315">
        <v>0</v>
      </c>
      <c r="W6196" s="316">
        <v>0</v>
      </c>
      <c r="X6196" s="315">
        <v>0</v>
      </c>
      <c r="Y6196" s="315">
        <v>0</v>
      </c>
      <c r="Z6196" s="315">
        <v>0</v>
      </c>
      <c r="AA6196" s="315">
        <v>0</v>
      </c>
      <c r="AB6196" s="5">
        <v>0</v>
      </c>
      <c r="AC6196" s="5">
        <v>0</v>
      </c>
      <c r="AD6196" s="5">
        <v>0</v>
      </c>
      <c r="AE6196" s="5">
        <v>0</v>
      </c>
      <c r="AF6196" s="5">
        <v>0</v>
      </c>
      <c r="AG6196" s="5">
        <v>0</v>
      </c>
      <c r="AH6196" s="350">
        <v>0</v>
      </c>
      <c r="AI6196" s="350">
        <v>0</v>
      </c>
      <c r="AJ6196" s="289"/>
      <c r="AK6196" s="199"/>
      <c r="AM6196" s="11"/>
      <c r="AN6196" s="15"/>
      <c r="AO6196" s="11"/>
      <c r="AP6196" s="11"/>
    </row>
    <row r="6197" spans="3:42" outlineLevel="2" x14ac:dyDescent="0.2">
      <c r="C6197" s="119" t="s">
        <v>152</v>
      </c>
      <c r="D6197" s="119" t="s">
        <v>152</v>
      </c>
      <c r="F6197" s="783" t="s">
        <v>16</v>
      </c>
      <c r="G6197" s="83"/>
      <c r="H6197" s="798" t="s">
        <v>10</v>
      </c>
      <c r="I6197" s="799"/>
      <c r="J6197" s="83"/>
      <c r="K6197" s="736"/>
      <c r="L6197" s="83"/>
      <c r="M6197" s="83"/>
      <c r="N6197" s="83"/>
      <c r="O6197" s="83"/>
      <c r="P6197" s="83"/>
      <c r="Q6197" s="143" t="s">
        <v>110</v>
      </c>
      <c r="R6197" s="304">
        <v>0</v>
      </c>
      <c r="S6197" s="305">
        <v>0</v>
      </c>
      <c r="T6197" s="305">
        <v>0</v>
      </c>
      <c r="U6197" s="305">
        <v>0</v>
      </c>
      <c r="V6197" s="305">
        <v>0</v>
      </c>
      <c r="W6197" s="306">
        <v>0</v>
      </c>
      <c r="X6197" s="305">
        <v>0</v>
      </c>
      <c r="Y6197" s="305">
        <v>0</v>
      </c>
      <c r="Z6197" s="305">
        <v>0</v>
      </c>
      <c r="AA6197" s="305">
        <v>0</v>
      </c>
      <c r="AB6197" s="307">
        <v>0</v>
      </c>
      <c r="AC6197" s="307">
        <v>0</v>
      </c>
      <c r="AD6197" s="307">
        <v>0</v>
      </c>
      <c r="AE6197" s="307">
        <v>0</v>
      </c>
      <c r="AF6197" s="307">
        <v>0</v>
      </c>
      <c r="AG6197" s="307">
        <v>0</v>
      </c>
      <c r="AH6197" s="362">
        <v>0</v>
      </c>
      <c r="AI6197" s="362">
        <v>0</v>
      </c>
      <c r="AK6197" s="199"/>
      <c r="AM6197" s="11"/>
      <c r="AN6197" s="15"/>
      <c r="AO6197" s="11"/>
      <c r="AP6197" s="11"/>
    </row>
    <row r="6198" spans="3:42" outlineLevel="2" x14ac:dyDescent="0.2">
      <c r="C6198" s="119" t="s">
        <v>152</v>
      </c>
      <c r="D6198" s="119" t="s">
        <v>152</v>
      </c>
      <c r="F6198" s="12"/>
      <c r="H6198" s="797"/>
      <c r="K6198" s="164"/>
      <c r="Q6198" s="16"/>
      <c r="R6198" s="800">
        <v>0</v>
      </c>
      <c r="S6198" s="800">
        <v>0</v>
      </c>
      <c r="T6198" s="800">
        <v>0</v>
      </c>
      <c r="U6198" s="800">
        <v>0</v>
      </c>
      <c r="V6198" s="800">
        <v>0</v>
      </c>
      <c r="W6198" s="800">
        <v>0</v>
      </c>
      <c r="X6198" s="800">
        <v>0</v>
      </c>
      <c r="Y6198" s="800">
        <v>0</v>
      </c>
      <c r="Z6198" s="800">
        <v>0</v>
      </c>
      <c r="AA6198" s="800">
        <v>0</v>
      </c>
      <c r="AB6198" s="800">
        <v>0</v>
      </c>
      <c r="AC6198" s="800">
        <v>0</v>
      </c>
      <c r="AD6198" s="800">
        <v>0</v>
      </c>
      <c r="AE6198" s="800">
        <v>0</v>
      </c>
      <c r="AF6198" s="800">
        <v>0</v>
      </c>
      <c r="AG6198" s="800">
        <v>0</v>
      </c>
      <c r="AH6198" s="800">
        <v>0</v>
      </c>
      <c r="AI6198" s="800">
        <v>0</v>
      </c>
      <c r="AK6198" s="199"/>
      <c r="AM6198" s="11"/>
      <c r="AN6198" s="15"/>
      <c r="AO6198" s="11"/>
      <c r="AP6198" s="11"/>
    </row>
    <row r="6199" spans="3:42" ht="17.25" customHeight="1" outlineLevel="2" x14ac:dyDescent="0.2">
      <c r="C6199" s="119" t="s">
        <v>152</v>
      </c>
      <c r="D6199" s="119" t="s">
        <v>152</v>
      </c>
      <c r="F6199" s="794" t="s">
        <v>616</v>
      </c>
      <c r="AK6199" s="199"/>
      <c r="AM6199" s="11"/>
      <c r="AN6199" s="15"/>
      <c r="AO6199" s="11"/>
      <c r="AP6199" s="11"/>
    </row>
    <row r="6200" spans="3:42" outlineLevel="2" x14ac:dyDescent="0.2">
      <c r="C6200" s="119" t="s">
        <v>152</v>
      </c>
      <c r="D6200" s="119" t="s">
        <v>152</v>
      </c>
      <c r="F6200" s="761" t="s">
        <v>48</v>
      </c>
      <c r="G6200" s="75"/>
      <c r="H6200" s="796" t="s">
        <v>10</v>
      </c>
      <c r="I6200" s="228" t="s">
        <v>617</v>
      </c>
      <c r="J6200" s="75"/>
      <c r="K6200" s="741"/>
      <c r="L6200" s="75"/>
      <c r="M6200" s="75"/>
      <c r="N6200" s="75"/>
      <c r="O6200" s="75"/>
      <c r="P6200" s="75"/>
      <c r="Q6200" s="128" t="s">
        <v>110</v>
      </c>
      <c r="R6200" s="299">
        <v>0</v>
      </c>
      <c r="S6200" s="300">
        <v>0</v>
      </c>
      <c r="T6200" s="300">
        <v>0</v>
      </c>
      <c r="U6200" s="300">
        <v>0</v>
      </c>
      <c r="V6200" s="300">
        <v>0</v>
      </c>
      <c r="W6200" s="301">
        <v>0</v>
      </c>
      <c r="X6200" s="300">
        <v>0</v>
      </c>
      <c r="Y6200" s="300">
        <v>0</v>
      </c>
      <c r="Z6200" s="300">
        <v>0</v>
      </c>
      <c r="AA6200" s="300">
        <v>0</v>
      </c>
      <c r="AB6200" s="302">
        <v>0</v>
      </c>
      <c r="AC6200" s="302">
        <v>0</v>
      </c>
      <c r="AD6200" s="302">
        <v>0</v>
      </c>
      <c r="AE6200" s="302">
        <v>0</v>
      </c>
      <c r="AF6200" s="302">
        <v>0</v>
      </c>
      <c r="AG6200" s="302">
        <v>0</v>
      </c>
      <c r="AH6200" s="348">
        <v>0</v>
      </c>
      <c r="AI6200" s="348">
        <v>0</v>
      </c>
      <c r="AJ6200" s="289"/>
      <c r="AK6200" s="199"/>
      <c r="AM6200" s="11"/>
      <c r="AN6200" s="15"/>
      <c r="AO6200" s="11"/>
      <c r="AP6200" s="11"/>
    </row>
    <row r="6201" spans="3:42" outlineLevel="2" x14ac:dyDescent="0.2">
      <c r="C6201" s="119" t="s">
        <v>152</v>
      </c>
      <c r="D6201" s="119" t="s">
        <v>152</v>
      </c>
      <c r="F6201" s="767" t="s">
        <v>55</v>
      </c>
      <c r="H6201" s="797" t="s">
        <v>10</v>
      </c>
      <c r="I6201" s="234" t="s">
        <v>617</v>
      </c>
      <c r="K6201" s="164"/>
      <c r="Q6201" s="135" t="s">
        <v>110</v>
      </c>
      <c r="R6201" s="314">
        <v>0</v>
      </c>
      <c r="S6201" s="315">
        <v>0</v>
      </c>
      <c r="T6201" s="315">
        <v>0</v>
      </c>
      <c r="U6201" s="315">
        <v>0</v>
      </c>
      <c r="V6201" s="315">
        <v>0</v>
      </c>
      <c r="W6201" s="316">
        <v>0</v>
      </c>
      <c r="X6201" s="315">
        <v>0</v>
      </c>
      <c r="Y6201" s="315">
        <v>0</v>
      </c>
      <c r="Z6201" s="315">
        <v>0</v>
      </c>
      <c r="AA6201" s="315">
        <v>0</v>
      </c>
      <c r="AB6201" s="5">
        <v>0</v>
      </c>
      <c r="AC6201" s="5">
        <v>0</v>
      </c>
      <c r="AD6201" s="5">
        <v>0</v>
      </c>
      <c r="AE6201" s="5">
        <v>0</v>
      </c>
      <c r="AF6201" s="5">
        <v>0</v>
      </c>
      <c r="AG6201" s="5">
        <v>0</v>
      </c>
      <c r="AH6201" s="350">
        <v>0</v>
      </c>
      <c r="AI6201" s="350">
        <v>0</v>
      </c>
      <c r="AK6201" s="199"/>
      <c r="AM6201" s="11"/>
      <c r="AN6201" s="15"/>
      <c r="AO6201" s="11"/>
      <c r="AP6201" s="11"/>
    </row>
    <row r="6202" spans="3:42" outlineLevel="2" x14ac:dyDescent="0.2">
      <c r="C6202" s="119" t="s">
        <v>152</v>
      </c>
      <c r="D6202" s="119" t="s">
        <v>152</v>
      </c>
      <c r="F6202" s="783" t="s">
        <v>57</v>
      </c>
      <c r="G6202" s="83"/>
      <c r="H6202" s="798" t="s">
        <v>10</v>
      </c>
      <c r="I6202" s="240" t="s">
        <v>617</v>
      </c>
      <c r="J6202" s="83"/>
      <c r="K6202" s="736"/>
      <c r="L6202" s="83"/>
      <c r="M6202" s="83"/>
      <c r="N6202" s="83"/>
      <c r="O6202" s="83"/>
      <c r="P6202" s="83"/>
      <c r="Q6202" s="143" t="s">
        <v>110</v>
      </c>
      <c r="R6202" s="304">
        <v>0</v>
      </c>
      <c r="S6202" s="305">
        <v>0</v>
      </c>
      <c r="T6202" s="305">
        <v>0</v>
      </c>
      <c r="U6202" s="305">
        <v>0</v>
      </c>
      <c r="V6202" s="305">
        <v>0</v>
      </c>
      <c r="W6202" s="306">
        <v>0</v>
      </c>
      <c r="X6202" s="305">
        <v>0</v>
      </c>
      <c r="Y6202" s="305">
        <v>0</v>
      </c>
      <c r="Z6202" s="305">
        <v>0</v>
      </c>
      <c r="AA6202" s="305">
        <v>0</v>
      </c>
      <c r="AB6202" s="307">
        <v>0</v>
      </c>
      <c r="AC6202" s="307">
        <v>0</v>
      </c>
      <c r="AD6202" s="307">
        <v>0</v>
      </c>
      <c r="AE6202" s="307">
        <v>0</v>
      </c>
      <c r="AF6202" s="307">
        <v>0</v>
      </c>
      <c r="AG6202" s="307">
        <v>0</v>
      </c>
      <c r="AH6202" s="362">
        <v>0</v>
      </c>
      <c r="AI6202" s="362">
        <v>0</v>
      </c>
      <c r="AK6202" s="199"/>
      <c r="AM6202" s="11"/>
      <c r="AN6202" s="15"/>
      <c r="AO6202" s="11"/>
      <c r="AP6202" s="11"/>
    </row>
    <row r="6203" spans="3:42" outlineLevel="2" x14ac:dyDescent="0.2">
      <c r="C6203" s="119" t="s">
        <v>152</v>
      </c>
      <c r="D6203" s="119" t="s">
        <v>152</v>
      </c>
      <c r="F6203" s="802" t="s">
        <v>618</v>
      </c>
      <c r="R6203" s="800">
        <v>0</v>
      </c>
      <c r="S6203" s="800">
        <v>0</v>
      </c>
      <c r="T6203" s="800">
        <v>0</v>
      </c>
      <c r="U6203" s="800">
        <v>0</v>
      </c>
      <c r="V6203" s="800">
        <v>0</v>
      </c>
      <c r="W6203" s="800">
        <v>0</v>
      </c>
      <c r="X6203" s="800">
        <v>0</v>
      </c>
      <c r="Y6203" s="800">
        <v>0</v>
      </c>
      <c r="Z6203" s="800">
        <v>0</v>
      </c>
      <c r="AA6203" s="800">
        <v>0</v>
      </c>
      <c r="AB6203" s="800">
        <v>0</v>
      </c>
      <c r="AC6203" s="800">
        <v>0</v>
      </c>
      <c r="AD6203" s="800">
        <v>0</v>
      </c>
      <c r="AE6203" s="800">
        <v>0</v>
      </c>
      <c r="AF6203" s="800">
        <v>0</v>
      </c>
      <c r="AG6203" s="800">
        <v>0</v>
      </c>
      <c r="AH6203" s="800">
        <v>0</v>
      </c>
      <c r="AI6203" s="800">
        <v>0</v>
      </c>
      <c r="AK6203" s="199"/>
      <c r="AM6203" s="11"/>
      <c r="AN6203" s="15"/>
      <c r="AO6203" s="11"/>
      <c r="AP6203" s="11"/>
    </row>
    <row r="6204" spans="3:42" outlineLevel="2" x14ac:dyDescent="0.2">
      <c r="C6204" s="119" t="s">
        <v>152</v>
      </c>
      <c r="D6204" s="119" t="s">
        <v>152</v>
      </c>
      <c r="R6204" s="5"/>
      <c r="S6204" s="5"/>
      <c r="T6204" s="5"/>
      <c r="U6204" s="5"/>
      <c r="V6204" s="5"/>
      <c r="W6204" s="5"/>
      <c r="X6204" s="5"/>
      <c r="Y6204" s="5"/>
      <c r="AK6204" s="199"/>
      <c r="AM6204" s="11"/>
      <c r="AN6204" s="15"/>
      <c r="AO6204" s="11"/>
      <c r="AP6204" s="11"/>
    </row>
    <row r="6205" spans="3:42" outlineLevel="2" x14ac:dyDescent="0.2">
      <c r="C6205" s="119" t="s">
        <v>152</v>
      </c>
      <c r="D6205" s="119" t="s">
        <v>152</v>
      </c>
      <c r="F6205" s="789" t="s">
        <v>619</v>
      </c>
      <c r="G6205" s="790"/>
      <c r="H6205" s="803"/>
      <c r="I6205" s="790"/>
      <c r="J6205" s="790"/>
      <c r="K6205" s="792"/>
      <c r="L6205" s="789"/>
      <c r="M6205" s="789"/>
      <c r="N6205" s="789"/>
      <c r="O6205" s="789"/>
      <c r="P6205" s="789"/>
      <c r="Q6205" s="792"/>
      <c r="R6205" s="793"/>
      <c r="S6205" s="793"/>
      <c r="T6205" s="793"/>
      <c r="U6205" s="793"/>
      <c r="V6205" s="793"/>
      <c r="W6205" s="793"/>
      <c r="X6205" s="793"/>
      <c r="Y6205" s="793"/>
      <c r="Z6205" s="793"/>
      <c r="AA6205" s="793"/>
      <c r="AB6205" s="793"/>
      <c r="AC6205" s="793"/>
      <c r="AD6205" s="793"/>
      <c r="AE6205" s="793"/>
      <c r="AF6205" s="793"/>
      <c r="AG6205" s="793"/>
      <c r="AH6205" s="789"/>
      <c r="AI6205" s="789"/>
      <c r="AK6205" s="199"/>
      <c r="AM6205" s="11"/>
      <c r="AN6205" s="15"/>
      <c r="AO6205" s="11"/>
      <c r="AP6205" s="11"/>
    </row>
    <row r="6206" spans="3:42" outlineLevel="2" x14ac:dyDescent="0.2">
      <c r="C6206" s="119" t="s">
        <v>152</v>
      </c>
      <c r="D6206" s="119" t="s">
        <v>152</v>
      </c>
      <c r="F6206" t="s">
        <v>620</v>
      </c>
      <c r="AK6206" s="199"/>
      <c r="AM6206" s="11"/>
      <c r="AN6206" s="15"/>
      <c r="AO6206" s="11"/>
      <c r="AP6206" s="11"/>
    </row>
    <row r="6207" spans="3:42" outlineLevel="2" x14ac:dyDescent="0.2">
      <c r="C6207" s="119" t="s">
        <v>152</v>
      </c>
      <c r="D6207" s="119" t="s">
        <v>152</v>
      </c>
      <c r="F6207" s="761" t="s">
        <v>48</v>
      </c>
      <c r="G6207" s="75"/>
      <c r="H6207" s="796" t="s">
        <v>10</v>
      </c>
      <c r="I6207" s="801"/>
      <c r="J6207" s="75"/>
      <c r="K6207" s="741"/>
      <c r="L6207" s="75"/>
      <c r="M6207" s="75"/>
      <c r="N6207" s="75"/>
      <c r="O6207" s="75"/>
      <c r="P6207" s="75"/>
      <c r="Q6207" s="128" t="s">
        <v>536</v>
      </c>
      <c r="R6207" s="804">
        <v>0</v>
      </c>
      <c r="S6207" s="805">
        <v>0</v>
      </c>
      <c r="T6207" s="805">
        <v>0</v>
      </c>
      <c r="U6207" s="805">
        <v>0</v>
      </c>
      <c r="V6207" s="805">
        <v>0</v>
      </c>
      <c r="W6207" s="806">
        <v>0</v>
      </c>
      <c r="X6207" s="805">
        <v>0</v>
      </c>
      <c r="Y6207" s="805">
        <v>0</v>
      </c>
      <c r="Z6207" s="805">
        <v>0</v>
      </c>
      <c r="AA6207" s="805">
        <v>0</v>
      </c>
      <c r="AB6207" s="805">
        <v>0</v>
      </c>
      <c r="AC6207" s="805">
        <v>0</v>
      </c>
      <c r="AD6207" s="805">
        <v>0</v>
      </c>
      <c r="AE6207" s="805">
        <v>0</v>
      </c>
      <c r="AF6207" s="805">
        <v>0</v>
      </c>
      <c r="AG6207" s="805">
        <v>0</v>
      </c>
      <c r="AH6207" s="808">
        <v>0</v>
      </c>
      <c r="AI6207" s="808">
        <v>0</v>
      </c>
      <c r="AJ6207" s="289"/>
      <c r="AK6207" s="199"/>
      <c r="AM6207" s="11"/>
      <c r="AN6207" s="15"/>
      <c r="AO6207" s="11"/>
      <c r="AP6207" s="11"/>
    </row>
    <row r="6208" spans="3:42" outlineLevel="2" x14ac:dyDescent="0.2">
      <c r="C6208" s="119" t="s">
        <v>152</v>
      </c>
      <c r="D6208" s="119" t="s">
        <v>152</v>
      </c>
      <c r="F6208" s="767" t="s">
        <v>55</v>
      </c>
      <c r="H6208" s="797" t="s">
        <v>10</v>
      </c>
      <c r="K6208" s="164"/>
      <c r="Q6208" s="135" t="s">
        <v>536</v>
      </c>
      <c r="R6208" s="809">
        <v>0</v>
      </c>
      <c r="S6208" s="810">
        <v>0</v>
      </c>
      <c r="T6208" s="810">
        <v>0</v>
      </c>
      <c r="U6208" s="810">
        <v>0</v>
      </c>
      <c r="V6208" s="810">
        <v>0</v>
      </c>
      <c r="W6208" s="811">
        <v>0</v>
      </c>
      <c r="X6208" s="810">
        <v>0</v>
      </c>
      <c r="Y6208" s="810">
        <v>0</v>
      </c>
      <c r="Z6208" s="810">
        <v>0</v>
      </c>
      <c r="AA6208" s="810">
        <v>0</v>
      </c>
      <c r="AB6208" s="810">
        <v>0</v>
      </c>
      <c r="AC6208" s="810">
        <v>0</v>
      </c>
      <c r="AD6208" s="810">
        <v>0</v>
      </c>
      <c r="AE6208" s="810">
        <v>0</v>
      </c>
      <c r="AF6208" s="810">
        <v>0</v>
      </c>
      <c r="AG6208" s="810">
        <v>0</v>
      </c>
      <c r="AH6208" s="812">
        <v>0</v>
      </c>
      <c r="AI6208" s="812">
        <v>0</v>
      </c>
      <c r="AK6208" s="199"/>
      <c r="AM6208" s="11"/>
      <c r="AN6208" s="15"/>
      <c r="AO6208" s="11"/>
      <c r="AP6208" s="11"/>
    </row>
    <row r="6209" spans="3:42" outlineLevel="2" x14ac:dyDescent="0.2">
      <c r="C6209" s="119" t="s">
        <v>152</v>
      </c>
      <c r="D6209" s="119" t="s">
        <v>152</v>
      </c>
      <c r="F6209" s="783" t="s">
        <v>57</v>
      </c>
      <c r="G6209" s="83"/>
      <c r="H6209" s="798" t="s">
        <v>10</v>
      </c>
      <c r="I6209" s="799"/>
      <c r="J6209" s="83"/>
      <c r="K6209" s="736"/>
      <c r="L6209" s="83"/>
      <c r="M6209" s="83"/>
      <c r="N6209" s="83"/>
      <c r="O6209" s="83"/>
      <c r="P6209" s="83"/>
      <c r="Q6209" s="143" t="s">
        <v>536</v>
      </c>
      <c r="R6209" s="813">
        <v>0</v>
      </c>
      <c r="S6209" s="814">
        <v>0</v>
      </c>
      <c r="T6209" s="814">
        <v>0</v>
      </c>
      <c r="U6209" s="814">
        <v>0</v>
      </c>
      <c r="V6209" s="814">
        <v>0</v>
      </c>
      <c r="W6209" s="815">
        <v>0</v>
      </c>
      <c r="X6209" s="814">
        <v>0</v>
      </c>
      <c r="Y6209" s="814">
        <v>0</v>
      </c>
      <c r="Z6209" s="814">
        <v>0</v>
      </c>
      <c r="AA6209" s="814">
        <v>0</v>
      </c>
      <c r="AB6209" s="814">
        <v>0</v>
      </c>
      <c r="AC6209" s="814">
        <v>0</v>
      </c>
      <c r="AD6209" s="814">
        <v>0</v>
      </c>
      <c r="AE6209" s="814">
        <v>0</v>
      </c>
      <c r="AF6209" s="814">
        <v>0</v>
      </c>
      <c r="AG6209" s="814">
        <v>0</v>
      </c>
      <c r="AH6209" s="816">
        <v>0</v>
      </c>
      <c r="AI6209" s="816">
        <v>0</v>
      </c>
      <c r="AK6209" s="199"/>
      <c r="AM6209" s="11"/>
      <c r="AN6209" s="15"/>
      <c r="AO6209" s="11"/>
      <c r="AP6209" s="11"/>
    </row>
    <row r="6210" spans="3:42" outlineLevel="2" x14ac:dyDescent="0.2">
      <c r="C6210" s="119" t="s">
        <v>152</v>
      </c>
      <c r="D6210" s="119" t="s">
        <v>152</v>
      </c>
      <c r="H6210" s="798"/>
      <c r="AK6210" s="199"/>
      <c r="AM6210" s="11"/>
      <c r="AN6210" s="15"/>
      <c r="AO6210" s="11"/>
      <c r="AP6210" s="11"/>
    </row>
    <row r="6211" spans="3:42" outlineLevel="2" x14ac:dyDescent="0.2">
      <c r="C6211" s="119" t="s">
        <v>152</v>
      </c>
      <c r="D6211" s="119" t="s">
        <v>152</v>
      </c>
      <c r="F6211" s="789" t="s">
        <v>621</v>
      </c>
      <c r="G6211" s="790"/>
      <c r="H6211" s="803"/>
      <c r="I6211" s="790"/>
      <c r="J6211" s="790"/>
      <c r="K6211" s="792"/>
      <c r="L6211" s="789"/>
      <c r="M6211" s="789"/>
      <c r="N6211" s="789"/>
      <c r="O6211" s="789"/>
      <c r="P6211" s="789"/>
      <c r="Q6211" s="792"/>
      <c r="R6211" s="793"/>
      <c r="S6211" s="793"/>
      <c r="T6211" s="793"/>
      <c r="U6211" s="793"/>
      <c r="V6211" s="793"/>
      <c r="W6211" s="793"/>
      <c r="X6211" s="793"/>
      <c r="Y6211" s="793"/>
      <c r="Z6211" s="793"/>
      <c r="AA6211" s="793"/>
      <c r="AB6211" s="793"/>
      <c r="AC6211" s="793"/>
      <c r="AD6211" s="793"/>
      <c r="AE6211" s="793"/>
      <c r="AF6211" s="793"/>
      <c r="AG6211" s="793"/>
      <c r="AH6211" s="789"/>
      <c r="AI6211" s="789"/>
      <c r="AK6211" s="199"/>
      <c r="AM6211" s="11"/>
      <c r="AN6211" s="15"/>
      <c r="AO6211" s="11"/>
      <c r="AP6211" s="11"/>
    </row>
    <row r="6212" spans="3:42" outlineLevel="2" x14ac:dyDescent="0.2">
      <c r="C6212" s="119" t="s">
        <v>152</v>
      </c>
      <c r="D6212" s="119" t="s">
        <v>152</v>
      </c>
      <c r="F6212" s="794" t="s">
        <v>518</v>
      </c>
      <c r="AK6212" s="199"/>
      <c r="AM6212" s="11"/>
      <c r="AN6212" s="15"/>
      <c r="AO6212" s="11"/>
      <c r="AP6212" s="11"/>
    </row>
    <row r="6213" spans="3:42" outlineLevel="2" x14ac:dyDescent="0.2">
      <c r="C6213" s="119" t="s">
        <v>152</v>
      </c>
      <c r="D6213" s="119" t="s">
        <v>152</v>
      </c>
      <c r="F6213" s="761" t="s">
        <v>48</v>
      </c>
      <c r="G6213" s="75"/>
      <c r="H6213" s="796" t="s">
        <v>10</v>
      </c>
      <c r="I6213" s="228" t="s">
        <v>518</v>
      </c>
      <c r="J6213" s="75"/>
      <c r="K6213" s="741"/>
      <c r="L6213" s="75"/>
      <c r="M6213" s="75"/>
      <c r="N6213" s="75"/>
      <c r="O6213" s="75"/>
      <c r="P6213" s="75"/>
      <c r="Q6213" s="128" t="s">
        <v>536</v>
      </c>
      <c r="R6213" s="299">
        <v>0</v>
      </c>
      <c r="S6213" s="300">
        <v>0</v>
      </c>
      <c r="T6213" s="300">
        <v>0</v>
      </c>
      <c r="U6213" s="300">
        <v>0</v>
      </c>
      <c r="V6213" s="300">
        <v>0</v>
      </c>
      <c r="W6213" s="301">
        <v>0</v>
      </c>
      <c r="X6213" s="300">
        <v>0</v>
      </c>
      <c r="Y6213" s="300">
        <v>0</v>
      </c>
      <c r="Z6213" s="300">
        <v>0</v>
      </c>
      <c r="AA6213" s="300">
        <v>0</v>
      </c>
      <c r="AB6213" s="302">
        <v>0</v>
      </c>
      <c r="AC6213" s="302">
        <v>0</v>
      </c>
      <c r="AD6213" s="302">
        <v>0</v>
      </c>
      <c r="AE6213" s="302">
        <v>0</v>
      </c>
      <c r="AF6213" s="302">
        <v>0</v>
      </c>
      <c r="AG6213" s="302">
        <v>0</v>
      </c>
      <c r="AH6213" s="348">
        <v>0</v>
      </c>
      <c r="AI6213" s="348">
        <v>0</v>
      </c>
      <c r="AK6213" s="199"/>
      <c r="AM6213" s="11"/>
      <c r="AN6213" s="15"/>
      <c r="AO6213" s="11"/>
      <c r="AP6213" s="11"/>
    </row>
    <row r="6214" spans="3:42" outlineLevel="2" x14ac:dyDescent="0.2">
      <c r="C6214" s="119" t="s">
        <v>152</v>
      </c>
      <c r="D6214" s="119" t="s">
        <v>152</v>
      </c>
      <c r="F6214" s="783" t="s">
        <v>55</v>
      </c>
      <c r="G6214" s="83"/>
      <c r="H6214" s="798" t="s">
        <v>10</v>
      </c>
      <c r="I6214" s="240" t="s">
        <v>518</v>
      </c>
      <c r="J6214" s="83"/>
      <c r="K6214" s="736"/>
      <c r="L6214" s="83"/>
      <c r="M6214" s="83"/>
      <c r="N6214" s="83"/>
      <c r="O6214" s="83"/>
      <c r="P6214" s="83"/>
      <c r="Q6214" s="143" t="s">
        <v>536</v>
      </c>
      <c r="R6214" s="304">
        <v>0</v>
      </c>
      <c r="S6214" s="305">
        <v>0</v>
      </c>
      <c r="T6214" s="305">
        <v>0</v>
      </c>
      <c r="U6214" s="305">
        <v>0</v>
      </c>
      <c r="V6214" s="305">
        <v>0</v>
      </c>
      <c r="W6214" s="306">
        <v>0</v>
      </c>
      <c r="X6214" s="305">
        <v>0</v>
      </c>
      <c r="Y6214" s="305">
        <v>0</v>
      </c>
      <c r="Z6214" s="305">
        <v>0</v>
      </c>
      <c r="AA6214" s="305">
        <v>0</v>
      </c>
      <c r="AB6214" s="307">
        <v>0</v>
      </c>
      <c r="AC6214" s="307">
        <v>0</v>
      </c>
      <c r="AD6214" s="307">
        <v>0</v>
      </c>
      <c r="AE6214" s="307">
        <v>0</v>
      </c>
      <c r="AF6214" s="307">
        <v>0</v>
      </c>
      <c r="AG6214" s="307">
        <v>0</v>
      </c>
      <c r="AH6214" s="362">
        <v>0</v>
      </c>
      <c r="AI6214" s="362">
        <v>0</v>
      </c>
      <c r="AK6214" s="199"/>
      <c r="AM6214" s="11"/>
      <c r="AN6214" s="15"/>
      <c r="AO6214" s="11"/>
      <c r="AP6214" s="11"/>
    </row>
    <row r="6215" spans="3:42" outlineLevel="2" x14ac:dyDescent="0.2">
      <c r="C6215" s="119" t="s">
        <v>152</v>
      </c>
      <c r="D6215" s="119" t="s">
        <v>152</v>
      </c>
      <c r="F6215" s="40" t="s">
        <v>622</v>
      </c>
      <c r="AK6215" s="199"/>
      <c r="AM6215" s="11"/>
      <c r="AN6215" s="15"/>
      <c r="AO6215" s="11"/>
      <c r="AP6215" s="11"/>
    </row>
    <row r="6216" spans="3:42" outlineLevel="2" x14ac:dyDescent="0.2">
      <c r="C6216" s="119" t="s">
        <v>152</v>
      </c>
      <c r="D6216" s="119" t="s">
        <v>152</v>
      </c>
      <c r="F6216" s="761" t="s">
        <v>48</v>
      </c>
      <c r="G6216" s="75"/>
      <c r="H6216" s="796" t="s">
        <v>623</v>
      </c>
      <c r="I6216" s="801"/>
      <c r="J6216" s="75"/>
      <c r="K6216" s="741"/>
      <c r="L6216" s="75"/>
      <c r="M6216" s="75"/>
      <c r="N6216" s="75"/>
      <c r="O6216" s="75"/>
      <c r="P6216" s="75"/>
      <c r="Q6216" s="128" t="s">
        <v>536</v>
      </c>
      <c r="R6216" s="804">
        <v>0</v>
      </c>
      <c r="S6216" s="805">
        <v>0</v>
      </c>
      <c r="T6216" s="805">
        <v>0</v>
      </c>
      <c r="U6216" s="805">
        <v>0</v>
      </c>
      <c r="V6216" s="805">
        <v>0</v>
      </c>
      <c r="W6216" s="806">
        <v>0</v>
      </c>
      <c r="X6216" s="805">
        <v>0</v>
      </c>
      <c r="Y6216" s="805">
        <v>0</v>
      </c>
      <c r="Z6216" s="805">
        <v>0</v>
      </c>
      <c r="AA6216" s="805">
        <v>0</v>
      </c>
      <c r="AB6216" s="805">
        <v>0</v>
      </c>
      <c r="AC6216" s="805">
        <v>0</v>
      </c>
      <c r="AD6216" s="805">
        <v>0</v>
      </c>
      <c r="AE6216" s="805">
        <v>0</v>
      </c>
      <c r="AF6216" s="805">
        <v>0</v>
      </c>
      <c r="AG6216" s="805">
        <v>0</v>
      </c>
      <c r="AH6216" s="808">
        <v>0</v>
      </c>
      <c r="AI6216" s="808">
        <v>0</v>
      </c>
      <c r="AK6216" s="199"/>
      <c r="AM6216" s="11"/>
      <c r="AN6216" s="15"/>
      <c r="AO6216" s="11"/>
      <c r="AP6216" s="11"/>
    </row>
    <row r="6217" spans="3:42" outlineLevel="2" x14ac:dyDescent="0.2">
      <c r="C6217" s="119" t="s">
        <v>152</v>
      </c>
      <c r="D6217" s="119" t="s">
        <v>152</v>
      </c>
      <c r="F6217" s="767" t="s">
        <v>55</v>
      </c>
      <c r="H6217" s="797" t="s">
        <v>623</v>
      </c>
      <c r="K6217" s="164"/>
      <c r="Q6217" s="135" t="s">
        <v>536</v>
      </c>
      <c r="R6217" s="809">
        <v>0</v>
      </c>
      <c r="S6217" s="810">
        <v>0</v>
      </c>
      <c r="T6217" s="810">
        <v>0</v>
      </c>
      <c r="U6217" s="810">
        <v>0</v>
      </c>
      <c r="V6217" s="810">
        <v>0</v>
      </c>
      <c r="W6217" s="811">
        <v>0</v>
      </c>
      <c r="X6217" s="810">
        <v>0</v>
      </c>
      <c r="Y6217" s="810">
        <v>0</v>
      </c>
      <c r="Z6217" s="810">
        <v>0</v>
      </c>
      <c r="AA6217" s="810">
        <v>0</v>
      </c>
      <c r="AB6217" s="810">
        <v>0</v>
      </c>
      <c r="AC6217" s="810">
        <v>0</v>
      </c>
      <c r="AD6217" s="810">
        <v>0</v>
      </c>
      <c r="AE6217" s="810">
        <v>0</v>
      </c>
      <c r="AF6217" s="810">
        <v>0</v>
      </c>
      <c r="AG6217" s="810">
        <v>0</v>
      </c>
      <c r="AH6217" s="812">
        <v>0</v>
      </c>
      <c r="AI6217" s="812">
        <v>0</v>
      </c>
      <c r="AK6217" s="199"/>
      <c r="AM6217" s="11"/>
      <c r="AN6217" s="15"/>
      <c r="AO6217" s="11"/>
      <c r="AP6217" s="11"/>
    </row>
    <row r="6218" spans="3:42" outlineLevel="2" x14ac:dyDescent="0.2">
      <c r="C6218" s="119" t="s">
        <v>152</v>
      </c>
      <c r="D6218" s="119" t="s">
        <v>152</v>
      </c>
      <c r="F6218" s="783" t="s">
        <v>57</v>
      </c>
      <c r="G6218" s="83"/>
      <c r="H6218" s="798" t="s">
        <v>623</v>
      </c>
      <c r="I6218" s="799"/>
      <c r="J6218" s="83"/>
      <c r="K6218" s="736"/>
      <c r="L6218" s="83"/>
      <c r="M6218" s="83"/>
      <c r="N6218" s="83"/>
      <c r="O6218" s="83"/>
      <c r="P6218" s="83"/>
      <c r="Q6218" s="143" t="s">
        <v>536</v>
      </c>
      <c r="R6218" s="813">
        <v>0</v>
      </c>
      <c r="S6218" s="814">
        <v>0</v>
      </c>
      <c r="T6218" s="814">
        <v>0</v>
      </c>
      <c r="U6218" s="814">
        <v>0</v>
      </c>
      <c r="V6218" s="814">
        <v>0</v>
      </c>
      <c r="W6218" s="815">
        <v>0</v>
      </c>
      <c r="X6218" s="814">
        <v>0</v>
      </c>
      <c r="Y6218" s="814">
        <v>0</v>
      </c>
      <c r="Z6218" s="814">
        <v>0</v>
      </c>
      <c r="AA6218" s="814">
        <v>0</v>
      </c>
      <c r="AB6218" s="814">
        <v>0</v>
      </c>
      <c r="AC6218" s="814">
        <v>0</v>
      </c>
      <c r="AD6218" s="814">
        <v>0</v>
      </c>
      <c r="AE6218" s="814">
        <v>0</v>
      </c>
      <c r="AF6218" s="814">
        <v>0</v>
      </c>
      <c r="AG6218" s="814">
        <v>0</v>
      </c>
      <c r="AH6218" s="816">
        <v>0</v>
      </c>
      <c r="AI6218" s="816">
        <v>0</v>
      </c>
      <c r="AK6218" s="199"/>
      <c r="AM6218" s="11"/>
      <c r="AN6218" s="15"/>
      <c r="AO6218" s="11"/>
      <c r="AP6218" s="11"/>
    </row>
    <row r="6219" spans="3:42" outlineLevel="2" x14ac:dyDescent="0.2">
      <c r="C6219" s="119" t="s">
        <v>152</v>
      </c>
      <c r="D6219" s="119" t="s">
        <v>152</v>
      </c>
      <c r="AK6219" s="199"/>
      <c r="AM6219" s="11"/>
      <c r="AN6219" s="15"/>
      <c r="AO6219" s="11"/>
      <c r="AP6219" s="11"/>
    </row>
    <row r="6220" spans="3:42" outlineLevel="1" x14ac:dyDescent="0.2">
      <c r="C6220" s="119" t="s">
        <v>152</v>
      </c>
      <c r="D6220" s="119" t="s">
        <v>152</v>
      </c>
      <c r="F6220" s="121" t="s">
        <v>624</v>
      </c>
      <c r="G6220" s="756"/>
      <c r="H6220" s="757"/>
      <c r="I6220" s="788"/>
      <c r="J6220" s="756"/>
      <c r="K6220" s="758"/>
      <c r="L6220" s="759"/>
      <c r="M6220" s="759"/>
      <c r="N6220" s="759"/>
      <c r="O6220" s="759"/>
      <c r="P6220" s="759"/>
      <c r="Q6220" s="758"/>
      <c r="R6220" s="760"/>
      <c r="S6220" s="760"/>
      <c r="T6220" s="760"/>
      <c r="U6220" s="760"/>
      <c r="V6220" s="760"/>
      <c r="W6220" s="760"/>
      <c r="X6220" s="760"/>
      <c r="Y6220" s="760"/>
      <c r="Z6220" s="760"/>
      <c r="AA6220" s="760"/>
      <c r="AB6220" s="760"/>
      <c r="AC6220" s="760"/>
      <c r="AD6220" s="760"/>
      <c r="AE6220" s="760"/>
      <c r="AF6220" s="760"/>
      <c r="AG6220" s="760"/>
      <c r="AH6220" s="759"/>
      <c r="AI6220" s="759"/>
      <c r="AK6220" s="199"/>
      <c r="AM6220" s="11"/>
      <c r="AN6220" s="15"/>
      <c r="AO6220" s="11"/>
      <c r="AP6220" s="11"/>
    </row>
    <row r="6221" spans="3:42" outlineLevel="2" x14ac:dyDescent="0.2">
      <c r="C6221" s="119" t="s">
        <v>152</v>
      </c>
      <c r="D6221" s="119" t="s">
        <v>152</v>
      </c>
      <c r="F6221" s="789" t="s">
        <v>625</v>
      </c>
      <c r="G6221" s="790"/>
      <c r="H6221" s="803"/>
      <c r="I6221" s="791"/>
      <c r="J6221" s="790"/>
      <c r="K6221" s="792"/>
      <c r="L6221" s="789"/>
      <c r="M6221" s="789"/>
      <c r="N6221" s="789"/>
      <c r="O6221" s="789"/>
      <c r="P6221" s="789"/>
      <c r="Q6221" s="792"/>
      <c r="R6221" s="793"/>
      <c r="S6221" s="793"/>
      <c r="T6221" s="793"/>
      <c r="U6221" s="793"/>
      <c r="V6221" s="793"/>
      <c r="W6221" s="793"/>
      <c r="X6221" s="793"/>
      <c r="Y6221" s="793"/>
      <c r="Z6221" s="793"/>
      <c r="AA6221" s="793"/>
      <c r="AB6221" s="793"/>
      <c r="AC6221" s="793"/>
      <c r="AD6221" s="793"/>
      <c r="AE6221" s="793"/>
      <c r="AF6221" s="793"/>
      <c r="AG6221" s="793"/>
      <c r="AH6221" s="789"/>
      <c r="AI6221" s="789"/>
      <c r="AK6221" s="199"/>
      <c r="AM6221" s="11"/>
      <c r="AN6221" s="15"/>
      <c r="AO6221" s="11"/>
      <c r="AP6221" s="11"/>
    </row>
    <row r="6222" spans="3:42" outlineLevel="2" x14ac:dyDescent="0.2">
      <c r="C6222" s="119" t="s">
        <v>152</v>
      </c>
      <c r="D6222" s="119" t="s">
        <v>152</v>
      </c>
      <c r="F6222" s="794" t="s">
        <v>610</v>
      </c>
      <c r="H6222" s="795"/>
      <c r="AK6222" s="199"/>
      <c r="AM6222" s="11"/>
      <c r="AN6222" s="15"/>
      <c r="AO6222" s="11"/>
      <c r="AP6222" s="11"/>
    </row>
    <row r="6223" spans="3:42" outlineLevel="2" x14ac:dyDescent="0.2">
      <c r="C6223" s="119" t="s">
        <v>152</v>
      </c>
      <c r="D6223" s="119" t="s">
        <v>152</v>
      </c>
      <c r="F6223" s="761" t="s">
        <v>62</v>
      </c>
      <c r="G6223" s="75"/>
      <c r="H6223" s="796" t="s">
        <v>11</v>
      </c>
      <c r="I6223" s="796" t="s">
        <v>611</v>
      </c>
      <c r="J6223" s="75"/>
      <c r="K6223" s="741"/>
      <c r="L6223" s="75"/>
      <c r="M6223" s="75"/>
      <c r="N6223" s="75"/>
      <c r="O6223" s="75"/>
      <c r="P6223" s="75"/>
      <c r="Q6223" s="128" t="s">
        <v>110</v>
      </c>
      <c r="R6223" s="299">
        <v>0</v>
      </c>
      <c r="S6223" s="300">
        <v>0</v>
      </c>
      <c r="T6223" s="300">
        <v>0</v>
      </c>
      <c r="U6223" s="300">
        <v>0</v>
      </c>
      <c r="V6223" s="300">
        <v>0</v>
      </c>
      <c r="W6223" s="301">
        <v>0</v>
      </c>
      <c r="X6223" s="300">
        <v>0</v>
      </c>
      <c r="Y6223" s="300">
        <v>0</v>
      </c>
      <c r="Z6223" s="300">
        <v>0</v>
      </c>
      <c r="AA6223" s="300">
        <v>0</v>
      </c>
      <c r="AB6223" s="302">
        <v>0</v>
      </c>
      <c r="AC6223" s="302">
        <v>0</v>
      </c>
      <c r="AD6223" s="302">
        <v>0</v>
      </c>
      <c r="AE6223" s="302">
        <v>0</v>
      </c>
      <c r="AF6223" s="302">
        <v>0</v>
      </c>
      <c r="AG6223" s="302">
        <v>0</v>
      </c>
      <c r="AH6223" s="348">
        <v>0</v>
      </c>
      <c r="AI6223" s="348">
        <v>0</v>
      </c>
      <c r="AK6223" s="199"/>
      <c r="AM6223" s="11"/>
      <c r="AN6223" s="15"/>
      <c r="AO6223" s="11"/>
      <c r="AP6223" s="11"/>
    </row>
    <row r="6224" spans="3:42" outlineLevel="2" x14ac:dyDescent="0.2">
      <c r="C6224" s="119" t="s">
        <v>152</v>
      </c>
      <c r="D6224" s="119" t="s">
        <v>152</v>
      </c>
      <c r="F6224" s="767" t="s">
        <v>188</v>
      </c>
      <c r="H6224" s="797" t="s">
        <v>11</v>
      </c>
      <c r="I6224" s="797" t="s">
        <v>612</v>
      </c>
      <c r="K6224" s="164"/>
      <c r="Q6224" s="135" t="s">
        <v>110</v>
      </c>
      <c r="R6224" s="314">
        <v>0</v>
      </c>
      <c r="S6224" s="315">
        <v>0</v>
      </c>
      <c r="T6224" s="315">
        <v>0</v>
      </c>
      <c r="U6224" s="315">
        <v>0</v>
      </c>
      <c r="V6224" s="315">
        <v>0</v>
      </c>
      <c r="W6224" s="316">
        <v>0</v>
      </c>
      <c r="X6224" s="315">
        <v>0</v>
      </c>
      <c r="Y6224" s="315">
        <v>0</v>
      </c>
      <c r="Z6224" s="315">
        <v>0</v>
      </c>
      <c r="AA6224" s="315">
        <v>0</v>
      </c>
      <c r="AB6224" s="5">
        <v>0</v>
      </c>
      <c r="AC6224" s="5">
        <v>0</v>
      </c>
      <c r="AD6224" s="5">
        <v>0</v>
      </c>
      <c r="AE6224" s="5">
        <v>0</v>
      </c>
      <c r="AF6224" s="5">
        <v>0</v>
      </c>
      <c r="AG6224" s="5">
        <v>0</v>
      </c>
      <c r="AH6224" s="350">
        <v>0</v>
      </c>
      <c r="AI6224" s="350">
        <v>0</v>
      </c>
      <c r="AK6224" s="199"/>
      <c r="AM6224" s="11"/>
      <c r="AN6224" s="15"/>
      <c r="AO6224" s="11"/>
      <c r="AP6224" s="11"/>
    </row>
    <row r="6225" spans="3:42" outlineLevel="2" x14ac:dyDescent="0.2">
      <c r="C6225" s="119" t="s">
        <v>152</v>
      </c>
      <c r="D6225" s="119" t="s">
        <v>152</v>
      </c>
      <c r="F6225" s="767" t="s">
        <v>613</v>
      </c>
      <c r="H6225" s="797" t="s">
        <v>11</v>
      </c>
      <c r="I6225" s="234" t="s">
        <v>614</v>
      </c>
      <c r="K6225" s="164"/>
      <c r="Q6225" s="135" t="s">
        <v>110</v>
      </c>
      <c r="R6225" s="314">
        <v>0</v>
      </c>
      <c r="S6225" s="315">
        <v>0</v>
      </c>
      <c r="T6225" s="315">
        <v>0</v>
      </c>
      <c r="U6225" s="315">
        <v>0</v>
      </c>
      <c r="V6225" s="315">
        <v>0</v>
      </c>
      <c r="W6225" s="316">
        <v>0</v>
      </c>
      <c r="X6225" s="315">
        <v>0</v>
      </c>
      <c r="Y6225" s="315">
        <v>0</v>
      </c>
      <c r="Z6225" s="315">
        <v>0</v>
      </c>
      <c r="AA6225" s="315">
        <v>0</v>
      </c>
      <c r="AB6225" s="5">
        <v>0</v>
      </c>
      <c r="AC6225" s="5">
        <v>0</v>
      </c>
      <c r="AD6225" s="5">
        <v>0</v>
      </c>
      <c r="AE6225" s="5">
        <v>0</v>
      </c>
      <c r="AF6225" s="5">
        <v>0</v>
      </c>
      <c r="AG6225" s="5">
        <v>0</v>
      </c>
      <c r="AH6225" s="350">
        <v>0</v>
      </c>
      <c r="AI6225" s="350">
        <v>0</v>
      </c>
      <c r="AK6225" s="199"/>
      <c r="AM6225" s="11"/>
      <c r="AN6225" s="15"/>
      <c r="AO6225" s="11"/>
      <c r="AP6225" s="11"/>
    </row>
    <row r="6226" spans="3:42" outlineLevel="2" x14ac:dyDescent="0.2">
      <c r="C6226" s="119" t="s">
        <v>152</v>
      </c>
      <c r="D6226" s="119" t="s">
        <v>152</v>
      </c>
      <c r="F6226" s="783" t="s">
        <v>57</v>
      </c>
      <c r="G6226" s="83"/>
      <c r="H6226" s="798" t="s">
        <v>11</v>
      </c>
      <c r="I6226" s="799"/>
      <c r="J6226" s="83"/>
      <c r="K6226" s="736"/>
      <c r="L6226" s="83"/>
      <c r="M6226" s="83"/>
      <c r="N6226" s="83"/>
      <c r="O6226" s="83"/>
      <c r="P6226" s="83"/>
      <c r="Q6226" s="143" t="s">
        <v>110</v>
      </c>
      <c r="R6226" s="304">
        <v>0</v>
      </c>
      <c r="S6226" s="305">
        <v>0</v>
      </c>
      <c r="T6226" s="305">
        <v>0</v>
      </c>
      <c r="U6226" s="305">
        <v>0</v>
      </c>
      <c r="V6226" s="305">
        <v>0</v>
      </c>
      <c r="W6226" s="306">
        <v>0</v>
      </c>
      <c r="X6226" s="305">
        <v>0</v>
      </c>
      <c r="Y6226" s="305">
        <v>0</v>
      </c>
      <c r="Z6226" s="305">
        <v>0</v>
      </c>
      <c r="AA6226" s="305">
        <v>0</v>
      </c>
      <c r="AB6226" s="307">
        <v>0</v>
      </c>
      <c r="AC6226" s="307">
        <v>0</v>
      </c>
      <c r="AD6226" s="307">
        <v>0</v>
      </c>
      <c r="AE6226" s="307">
        <v>0</v>
      </c>
      <c r="AF6226" s="307">
        <v>0</v>
      </c>
      <c r="AG6226" s="307">
        <v>0</v>
      </c>
      <c r="AH6226" s="362">
        <v>0</v>
      </c>
      <c r="AI6226" s="362">
        <v>0</v>
      </c>
      <c r="AK6226" s="199"/>
      <c r="AM6226" s="11"/>
      <c r="AN6226" s="15"/>
      <c r="AO6226" s="11"/>
      <c r="AP6226" s="11"/>
    </row>
    <row r="6227" spans="3:42" outlineLevel="2" x14ac:dyDescent="0.2">
      <c r="C6227" s="119" t="s">
        <v>152</v>
      </c>
      <c r="D6227" s="119" t="s">
        <v>152</v>
      </c>
      <c r="F6227" s="12"/>
      <c r="H6227" s="234"/>
      <c r="K6227" s="164"/>
      <c r="Q6227" s="16"/>
      <c r="R6227" s="800">
        <v>0</v>
      </c>
      <c r="S6227" s="800">
        <v>0</v>
      </c>
      <c r="T6227" s="800">
        <v>0</v>
      </c>
      <c r="U6227" s="800">
        <v>0</v>
      </c>
      <c r="V6227" s="800">
        <v>0</v>
      </c>
      <c r="W6227" s="800">
        <v>0</v>
      </c>
      <c r="X6227" s="800">
        <v>0</v>
      </c>
      <c r="Y6227" s="800">
        <v>0</v>
      </c>
      <c r="Z6227" s="800">
        <v>0</v>
      </c>
      <c r="AA6227" s="800">
        <v>0</v>
      </c>
      <c r="AB6227" s="800">
        <v>0</v>
      </c>
      <c r="AC6227" s="800">
        <v>0</v>
      </c>
      <c r="AD6227" s="800">
        <v>0</v>
      </c>
      <c r="AE6227" s="800">
        <v>0</v>
      </c>
      <c r="AF6227" s="800">
        <v>0</v>
      </c>
      <c r="AG6227" s="800">
        <v>0</v>
      </c>
      <c r="AH6227" s="800">
        <v>0</v>
      </c>
      <c r="AI6227" s="800">
        <v>0</v>
      </c>
      <c r="AK6227" s="199"/>
      <c r="AM6227" s="11"/>
      <c r="AN6227" s="15"/>
      <c r="AO6227" s="11"/>
      <c r="AP6227" s="11"/>
    </row>
    <row r="6228" spans="3:42" outlineLevel="2" x14ac:dyDescent="0.2">
      <c r="C6228" s="119" t="s">
        <v>152</v>
      </c>
      <c r="D6228" s="119" t="s">
        <v>152</v>
      </c>
      <c r="F6228" s="794" t="s">
        <v>615</v>
      </c>
      <c r="AK6228" s="199"/>
      <c r="AM6228" s="11"/>
      <c r="AN6228" s="15"/>
      <c r="AO6228" s="11"/>
      <c r="AP6228" s="11"/>
    </row>
    <row r="6229" spans="3:42" outlineLevel="2" x14ac:dyDescent="0.2">
      <c r="C6229" s="119" t="s">
        <v>152</v>
      </c>
      <c r="D6229" s="119" t="s">
        <v>152</v>
      </c>
      <c r="F6229" s="761" t="s">
        <v>48</v>
      </c>
      <c r="G6229" s="75"/>
      <c r="H6229" s="796" t="s">
        <v>11</v>
      </c>
      <c r="I6229" s="801"/>
      <c r="J6229" s="75"/>
      <c r="K6229" s="741"/>
      <c r="L6229" s="75"/>
      <c r="M6229" s="75"/>
      <c r="N6229" s="75"/>
      <c r="O6229" s="75"/>
      <c r="P6229" s="75"/>
      <c r="Q6229" s="128" t="s">
        <v>110</v>
      </c>
      <c r="R6229" s="299">
        <v>0</v>
      </c>
      <c r="S6229" s="300">
        <v>0</v>
      </c>
      <c r="T6229" s="300">
        <v>0</v>
      </c>
      <c r="U6229" s="300">
        <v>0</v>
      </c>
      <c r="V6229" s="300">
        <v>0</v>
      </c>
      <c r="W6229" s="301">
        <v>0</v>
      </c>
      <c r="X6229" s="300">
        <v>0</v>
      </c>
      <c r="Y6229" s="300">
        <v>0</v>
      </c>
      <c r="Z6229" s="300">
        <v>0</v>
      </c>
      <c r="AA6229" s="300">
        <v>0</v>
      </c>
      <c r="AB6229" s="302">
        <v>0</v>
      </c>
      <c r="AC6229" s="302">
        <v>0</v>
      </c>
      <c r="AD6229" s="302">
        <v>0</v>
      </c>
      <c r="AE6229" s="302">
        <v>0</v>
      </c>
      <c r="AF6229" s="302">
        <v>0</v>
      </c>
      <c r="AG6229" s="302">
        <v>0</v>
      </c>
      <c r="AH6229" s="348">
        <v>0</v>
      </c>
      <c r="AI6229" s="348">
        <v>0</v>
      </c>
      <c r="AK6229" s="199"/>
      <c r="AM6229" s="11"/>
      <c r="AN6229" s="15"/>
      <c r="AO6229" s="11"/>
      <c r="AP6229" s="11"/>
    </row>
    <row r="6230" spans="3:42" outlineLevel="2" x14ac:dyDescent="0.2">
      <c r="C6230" s="119" t="s">
        <v>152</v>
      </c>
      <c r="D6230" s="119" t="s">
        <v>152</v>
      </c>
      <c r="F6230" s="767" t="s">
        <v>55</v>
      </c>
      <c r="H6230" s="797" t="s">
        <v>11</v>
      </c>
      <c r="K6230" s="164"/>
      <c r="Q6230" s="135" t="s">
        <v>110</v>
      </c>
      <c r="R6230" s="314">
        <v>0</v>
      </c>
      <c r="S6230" s="315">
        <v>0</v>
      </c>
      <c r="T6230" s="315">
        <v>0</v>
      </c>
      <c r="U6230" s="315">
        <v>0</v>
      </c>
      <c r="V6230" s="315">
        <v>0</v>
      </c>
      <c r="W6230" s="316">
        <v>0</v>
      </c>
      <c r="X6230" s="315">
        <v>0</v>
      </c>
      <c r="Y6230" s="315">
        <v>0</v>
      </c>
      <c r="Z6230" s="315">
        <v>0</v>
      </c>
      <c r="AA6230" s="315">
        <v>0</v>
      </c>
      <c r="AB6230" s="5">
        <v>0</v>
      </c>
      <c r="AC6230" s="5">
        <v>0</v>
      </c>
      <c r="AD6230" s="5">
        <v>0</v>
      </c>
      <c r="AE6230" s="5">
        <v>0</v>
      </c>
      <c r="AF6230" s="5">
        <v>0</v>
      </c>
      <c r="AG6230" s="5">
        <v>0</v>
      </c>
      <c r="AH6230" s="350">
        <v>0</v>
      </c>
      <c r="AI6230" s="350">
        <v>0</v>
      </c>
      <c r="AK6230" s="199"/>
      <c r="AM6230" s="11"/>
      <c r="AN6230" s="15"/>
      <c r="AO6230" s="11"/>
      <c r="AP6230" s="11"/>
    </row>
    <row r="6231" spans="3:42" outlineLevel="2" x14ac:dyDescent="0.2">
      <c r="C6231" s="119" t="s">
        <v>152</v>
      </c>
      <c r="D6231" s="119" t="s">
        <v>152</v>
      </c>
      <c r="F6231" s="783" t="s">
        <v>57</v>
      </c>
      <c r="G6231" s="83"/>
      <c r="H6231" s="798" t="s">
        <v>11</v>
      </c>
      <c r="I6231" s="799"/>
      <c r="J6231" s="83"/>
      <c r="K6231" s="736"/>
      <c r="L6231" s="83"/>
      <c r="M6231" s="83"/>
      <c r="N6231" s="83"/>
      <c r="O6231" s="83"/>
      <c r="P6231" s="83"/>
      <c r="Q6231" s="143" t="s">
        <v>110</v>
      </c>
      <c r="R6231" s="304">
        <v>0</v>
      </c>
      <c r="S6231" s="305">
        <v>0</v>
      </c>
      <c r="T6231" s="305">
        <v>0</v>
      </c>
      <c r="U6231" s="305">
        <v>0</v>
      </c>
      <c r="V6231" s="305">
        <v>0</v>
      </c>
      <c r="W6231" s="306">
        <v>0</v>
      </c>
      <c r="X6231" s="305">
        <v>0</v>
      </c>
      <c r="Y6231" s="305">
        <v>0</v>
      </c>
      <c r="Z6231" s="305">
        <v>0</v>
      </c>
      <c r="AA6231" s="305">
        <v>0</v>
      </c>
      <c r="AB6231" s="307">
        <v>0</v>
      </c>
      <c r="AC6231" s="307">
        <v>0</v>
      </c>
      <c r="AD6231" s="307">
        <v>0</v>
      </c>
      <c r="AE6231" s="307">
        <v>0</v>
      </c>
      <c r="AF6231" s="307">
        <v>0</v>
      </c>
      <c r="AG6231" s="307">
        <v>0</v>
      </c>
      <c r="AH6231" s="362">
        <v>0</v>
      </c>
      <c r="AI6231" s="362">
        <v>0</v>
      </c>
      <c r="AK6231" s="199"/>
      <c r="AM6231" s="11"/>
      <c r="AN6231" s="15"/>
      <c r="AO6231" s="11"/>
      <c r="AP6231" s="11"/>
    </row>
    <row r="6232" spans="3:42" outlineLevel="2" x14ac:dyDescent="0.2">
      <c r="C6232" s="119" t="s">
        <v>152</v>
      </c>
      <c r="D6232" s="119" t="s">
        <v>152</v>
      </c>
      <c r="F6232" s="12"/>
      <c r="H6232" s="164"/>
      <c r="K6232" s="164"/>
      <c r="Q6232" s="16"/>
      <c r="R6232" s="800">
        <v>0</v>
      </c>
      <c r="S6232" s="800">
        <v>0</v>
      </c>
      <c r="T6232" s="800">
        <v>0</v>
      </c>
      <c r="U6232" s="800">
        <v>0</v>
      </c>
      <c r="V6232" s="800">
        <v>0</v>
      </c>
      <c r="W6232" s="800">
        <v>0</v>
      </c>
      <c r="X6232" s="800">
        <v>0</v>
      </c>
      <c r="Y6232" s="800">
        <v>0</v>
      </c>
      <c r="Z6232" s="800">
        <v>0</v>
      </c>
      <c r="AA6232" s="800">
        <v>0</v>
      </c>
      <c r="AB6232" s="800">
        <v>0</v>
      </c>
      <c r="AC6232" s="800">
        <v>0</v>
      </c>
      <c r="AD6232" s="800">
        <v>0</v>
      </c>
      <c r="AE6232" s="800">
        <v>0</v>
      </c>
      <c r="AF6232" s="800">
        <v>0</v>
      </c>
      <c r="AG6232" s="800">
        <v>0</v>
      </c>
      <c r="AH6232" s="800">
        <v>0</v>
      </c>
      <c r="AI6232" s="800">
        <v>0</v>
      </c>
      <c r="AK6232" s="199"/>
      <c r="AM6232" s="11"/>
      <c r="AN6232" s="15"/>
      <c r="AO6232" s="11"/>
      <c r="AP6232" s="11"/>
    </row>
    <row r="6233" spans="3:42" outlineLevel="2" x14ac:dyDescent="0.2">
      <c r="C6233" s="119" t="s">
        <v>152</v>
      </c>
      <c r="D6233" s="119" t="s">
        <v>152</v>
      </c>
      <c r="F6233" s="794" t="s">
        <v>69</v>
      </c>
      <c r="AK6233" s="199"/>
      <c r="AM6233" s="11"/>
      <c r="AN6233" s="15"/>
      <c r="AO6233" s="11"/>
      <c r="AP6233" s="11"/>
    </row>
    <row r="6234" spans="3:42" outlineLevel="2" x14ac:dyDescent="0.2">
      <c r="C6234" s="119" t="s">
        <v>152</v>
      </c>
      <c r="D6234" s="119" t="s">
        <v>152</v>
      </c>
      <c r="F6234" s="761" t="s">
        <v>9</v>
      </c>
      <c r="G6234" s="75"/>
      <c r="H6234" s="796" t="s">
        <v>11</v>
      </c>
      <c r="I6234" s="801"/>
      <c r="J6234" s="75"/>
      <c r="K6234" s="741"/>
      <c r="L6234" s="75"/>
      <c r="M6234" s="75"/>
      <c r="N6234" s="75"/>
      <c r="O6234" s="75"/>
      <c r="P6234" s="75"/>
      <c r="Q6234" s="128" t="s">
        <v>110</v>
      </c>
      <c r="R6234" s="299">
        <v>0</v>
      </c>
      <c r="S6234" s="300">
        <v>0</v>
      </c>
      <c r="T6234" s="300">
        <v>0</v>
      </c>
      <c r="U6234" s="300">
        <v>0</v>
      </c>
      <c r="V6234" s="300">
        <v>0</v>
      </c>
      <c r="W6234" s="301">
        <v>0</v>
      </c>
      <c r="X6234" s="300">
        <v>0</v>
      </c>
      <c r="Y6234" s="300">
        <v>0</v>
      </c>
      <c r="Z6234" s="300">
        <v>0</v>
      </c>
      <c r="AA6234" s="300">
        <v>0</v>
      </c>
      <c r="AB6234" s="302">
        <v>0</v>
      </c>
      <c r="AC6234" s="302">
        <v>0</v>
      </c>
      <c r="AD6234" s="302">
        <v>0</v>
      </c>
      <c r="AE6234" s="302">
        <v>0</v>
      </c>
      <c r="AF6234" s="302">
        <v>0</v>
      </c>
      <c r="AG6234" s="302">
        <v>0</v>
      </c>
      <c r="AH6234" s="348">
        <v>0</v>
      </c>
      <c r="AI6234" s="348">
        <v>0</v>
      </c>
      <c r="AK6234" s="199"/>
      <c r="AM6234" s="11"/>
      <c r="AN6234" s="15"/>
      <c r="AO6234" s="11"/>
      <c r="AP6234" s="11"/>
    </row>
    <row r="6235" spans="3:42" outlineLevel="2" x14ac:dyDescent="0.2">
      <c r="C6235" s="119" t="s">
        <v>152</v>
      </c>
      <c r="D6235" s="119" t="s">
        <v>152</v>
      </c>
      <c r="F6235" s="767" t="s">
        <v>14</v>
      </c>
      <c r="H6235" s="797" t="s">
        <v>11</v>
      </c>
      <c r="K6235" s="164"/>
      <c r="Q6235" s="135" t="s">
        <v>110</v>
      </c>
      <c r="R6235" s="314">
        <v>0</v>
      </c>
      <c r="S6235" s="315">
        <v>0</v>
      </c>
      <c r="T6235" s="315">
        <v>0</v>
      </c>
      <c r="U6235" s="315">
        <v>0</v>
      </c>
      <c r="V6235" s="315">
        <v>0</v>
      </c>
      <c r="W6235" s="316">
        <v>0</v>
      </c>
      <c r="X6235" s="315">
        <v>0</v>
      </c>
      <c r="Y6235" s="315">
        <v>0</v>
      </c>
      <c r="Z6235" s="315">
        <v>0</v>
      </c>
      <c r="AA6235" s="315">
        <v>0</v>
      </c>
      <c r="AB6235" s="5">
        <v>0</v>
      </c>
      <c r="AC6235" s="5">
        <v>0</v>
      </c>
      <c r="AD6235" s="5">
        <v>0</v>
      </c>
      <c r="AE6235" s="5">
        <v>0</v>
      </c>
      <c r="AF6235" s="5">
        <v>0</v>
      </c>
      <c r="AG6235" s="5">
        <v>0</v>
      </c>
      <c r="AH6235" s="350">
        <v>0</v>
      </c>
      <c r="AI6235" s="350">
        <v>0</v>
      </c>
      <c r="AK6235" s="199"/>
      <c r="AM6235" s="11"/>
      <c r="AN6235" s="15"/>
      <c r="AO6235" s="11"/>
      <c r="AP6235" s="11"/>
    </row>
    <row r="6236" spans="3:42" outlineLevel="2" x14ac:dyDescent="0.2">
      <c r="C6236" s="119" t="s">
        <v>152</v>
      </c>
      <c r="D6236" s="119" t="s">
        <v>152</v>
      </c>
      <c r="F6236" s="783" t="s">
        <v>16</v>
      </c>
      <c r="G6236" s="83"/>
      <c r="H6236" s="798" t="s">
        <v>11</v>
      </c>
      <c r="I6236" s="799"/>
      <c r="J6236" s="83"/>
      <c r="K6236" s="736"/>
      <c r="L6236" s="83"/>
      <c r="M6236" s="83"/>
      <c r="N6236" s="83"/>
      <c r="O6236" s="83"/>
      <c r="P6236" s="83"/>
      <c r="Q6236" s="143" t="s">
        <v>110</v>
      </c>
      <c r="R6236" s="304">
        <v>0</v>
      </c>
      <c r="S6236" s="305">
        <v>0</v>
      </c>
      <c r="T6236" s="305">
        <v>0</v>
      </c>
      <c r="U6236" s="305">
        <v>0</v>
      </c>
      <c r="V6236" s="305">
        <v>0</v>
      </c>
      <c r="W6236" s="306">
        <v>0</v>
      </c>
      <c r="X6236" s="305">
        <v>0</v>
      </c>
      <c r="Y6236" s="305">
        <v>0</v>
      </c>
      <c r="Z6236" s="305">
        <v>0</v>
      </c>
      <c r="AA6236" s="305">
        <v>0</v>
      </c>
      <c r="AB6236" s="307">
        <v>0</v>
      </c>
      <c r="AC6236" s="307">
        <v>0</v>
      </c>
      <c r="AD6236" s="307">
        <v>0</v>
      </c>
      <c r="AE6236" s="307">
        <v>0</v>
      </c>
      <c r="AF6236" s="307">
        <v>0</v>
      </c>
      <c r="AG6236" s="307">
        <v>0</v>
      </c>
      <c r="AH6236" s="362">
        <v>0</v>
      </c>
      <c r="AI6236" s="362">
        <v>0</v>
      </c>
      <c r="AK6236" s="199"/>
      <c r="AM6236" s="11"/>
      <c r="AN6236" s="15"/>
      <c r="AO6236" s="11"/>
      <c r="AP6236" s="11"/>
    </row>
    <row r="6237" spans="3:42" outlineLevel="2" x14ac:dyDescent="0.2">
      <c r="C6237" s="119" t="s">
        <v>152</v>
      </c>
      <c r="D6237" s="119" t="s">
        <v>152</v>
      </c>
      <c r="F6237" s="12"/>
      <c r="H6237" s="797"/>
      <c r="K6237" s="164"/>
      <c r="Q6237" s="16"/>
      <c r="R6237" s="800">
        <v>0</v>
      </c>
      <c r="S6237" s="800">
        <v>0</v>
      </c>
      <c r="T6237" s="800">
        <v>0</v>
      </c>
      <c r="U6237" s="800">
        <v>0</v>
      </c>
      <c r="V6237" s="800">
        <v>0</v>
      </c>
      <c r="W6237" s="800">
        <v>0</v>
      </c>
      <c r="X6237" s="800">
        <v>0</v>
      </c>
      <c r="Y6237" s="800">
        <v>0</v>
      </c>
      <c r="Z6237" s="800">
        <v>0</v>
      </c>
      <c r="AA6237" s="800">
        <v>0</v>
      </c>
      <c r="AB6237" s="800">
        <v>0</v>
      </c>
      <c r="AC6237" s="800">
        <v>0</v>
      </c>
      <c r="AD6237" s="800">
        <v>0</v>
      </c>
      <c r="AE6237" s="800">
        <v>0</v>
      </c>
      <c r="AF6237" s="800">
        <v>0</v>
      </c>
      <c r="AG6237" s="800">
        <v>0</v>
      </c>
      <c r="AH6237" s="800">
        <v>0</v>
      </c>
      <c r="AI6237" s="800">
        <v>0</v>
      </c>
      <c r="AK6237" s="199"/>
      <c r="AM6237" s="11"/>
      <c r="AN6237" s="15"/>
      <c r="AO6237" s="11"/>
      <c r="AP6237" s="11"/>
    </row>
    <row r="6238" spans="3:42" outlineLevel="2" x14ac:dyDescent="0.2">
      <c r="C6238" s="119" t="s">
        <v>152</v>
      </c>
      <c r="D6238" s="119" t="s">
        <v>152</v>
      </c>
      <c r="F6238" s="794" t="s">
        <v>616</v>
      </c>
      <c r="AK6238" s="199"/>
      <c r="AM6238" s="11"/>
      <c r="AN6238" s="15"/>
      <c r="AO6238" s="11"/>
      <c r="AP6238" s="11"/>
    </row>
    <row r="6239" spans="3:42" outlineLevel="2" x14ac:dyDescent="0.2">
      <c r="C6239" s="119" t="s">
        <v>152</v>
      </c>
      <c r="D6239" s="119" t="s">
        <v>152</v>
      </c>
      <c r="F6239" s="761" t="s">
        <v>48</v>
      </c>
      <c r="G6239" s="75"/>
      <c r="H6239" s="796" t="s">
        <v>11</v>
      </c>
      <c r="I6239" s="228" t="s">
        <v>617</v>
      </c>
      <c r="J6239" s="75"/>
      <c r="K6239" s="741"/>
      <c r="L6239" s="75"/>
      <c r="M6239" s="75"/>
      <c r="N6239" s="75"/>
      <c r="O6239" s="75"/>
      <c r="P6239" s="75"/>
      <c r="Q6239" s="128" t="s">
        <v>110</v>
      </c>
      <c r="R6239" s="299">
        <v>0</v>
      </c>
      <c r="S6239" s="300">
        <v>0</v>
      </c>
      <c r="T6239" s="300">
        <v>0</v>
      </c>
      <c r="U6239" s="300">
        <v>0</v>
      </c>
      <c r="V6239" s="300">
        <v>0</v>
      </c>
      <c r="W6239" s="301">
        <v>0</v>
      </c>
      <c r="X6239" s="300">
        <v>0</v>
      </c>
      <c r="Y6239" s="300">
        <v>0</v>
      </c>
      <c r="Z6239" s="300">
        <v>0</v>
      </c>
      <c r="AA6239" s="300">
        <v>0</v>
      </c>
      <c r="AB6239" s="302">
        <v>0</v>
      </c>
      <c r="AC6239" s="302">
        <v>0</v>
      </c>
      <c r="AD6239" s="302">
        <v>0</v>
      </c>
      <c r="AE6239" s="302">
        <v>0</v>
      </c>
      <c r="AF6239" s="302">
        <v>0</v>
      </c>
      <c r="AG6239" s="302">
        <v>0</v>
      </c>
      <c r="AH6239" s="348">
        <v>0</v>
      </c>
      <c r="AI6239" s="348">
        <v>0</v>
      </c>
      <c r="AK6239" s="199"/>
      <c r="AM6239" s="11"/>
      <c r="AN6239" s="15"/>
      <c r="AO6239" s="11"/>
      <c r="AP6239" s="11"/>
    </row>
    <row r="6240" spans="3:42" outlineLevel="2" x14ac:dyDescent="0.2">
      <c r="C6240" s="119" t="s">
        <v>152</v>
      </c>
      <c r="D6240" s="119" t="s">
        <v>152</v>
      </c>
      <c r="F6240" s="767" t="s">
        <v>55</v>
      </c>
      <c r="H6240" s="797" t="s">
        <v>11</v>
      </c>
      <c r="I6240" s="234" t="s">
        <v>617</v>
      </c>
      <c r="K6240" s="164"/>
      <c r="Q6240" s="135" t="s">
        <v>110</v>
      </c>
      <c r="R6240" s="314">
        <v>0</v>
      </c>
      <c r="S6240" s="315">
        <v>0</v>
      </c>
      <c r="T6240" s="315">
        <v>0</v>
      </c>
      <c r="U6240" s="315">
        <v>0</v>
      </c>
      <c r="V6240" s="315">
        <v>0</v>
      </c>
      <c r="W6240" s="316">
        <v>0</v>
      </c>
      <c r="X6240" s="315">
        <v>0</v>
      </c>
      <c r="Y6240" s="315">
        <v>0</v>
      </c>
      <c r="Z6240" s="315">
        <v>0</v>
      </c>
      <c r="AA6240" s="315">
        <v>0</v>
      </c>
      <c r="AB6240" s="5">
        <v>0</v>
      </c>
      <c r="AC6240" s="5">
        <v>0</v>
      </c>
      <c r="AD6240" s="5">
        <v>0</v>
      </c>
      <c r="AE6240" s="5">
        <v>0</v>
      </c>
      <c r="AF6240" s="5">
        <v>0</v>
      </c>
      <c r="AG6240" s="5">
        <v>0</v>
      </c>
      <c r="AH6240" s="350">
        <v>0</v>
      </c>
      <c r="AI6240" s="350">
        <v>0</v>
      </c>
      <c r="AK6240" s="199"/>
      <c r="AM6240" s="11"/>
      <c r="AN6240" s="15"/>
      <c r="AO6240" s="11"/>
      <c r="AP6240" s="11"/>
    </row>
    <row r="6241" spans="3:42" outlineLevel="2" x14ac:dyDescent="0.2">
      <c r="C6241" s="119" t="s">
        <v>152</v>
      </c>
      <c r="D6241" s="119" t="s">
        <v>152</v>
      </c>
      <c r="F6241" s="783" t="s">
        <v>57</v>
      </c>
      <c r="G6241" s="83"/>
      <c r="H6241" s="798" t="s">
        <v>11</v>
      </c>
      <c r="I6241" s="240" t="s">
        <v>617</v>
      </c>
      <c r="J6241" s="83"/>
      <c r="K6241" s="736"/>
      <c r="L6241" s="83"/>
      <c r="M6241" s="83"/>
      <c r="N6241" s="83"/>
      <c r="O6241" s="83"/>
      <c r="P6241" s="83"/>
      <c r="Q6241" s="143" t="s">
        <v>110</v>
      </c>
      <c r="R6241" s="304">
        <v>0</v>
      </c>
      <c r="S6241" s="305">
        <v>0</v>
      </c>
      <c r="T6241" s="305">
        <v>0</v>
      </c>
      <c r="U6241" s="305">
        <v>0</v>
      </c>
      <c r="V6241" s="305">
        <v>0</v>
      </c>
      <c r="W6241" s="306">
        <v>0</v>
      </c>
      <c r="X6241" s="305">
        <v>0</v>
      </c>
      <c r="Y6241" s="305">
        <v>0</v>
      </c>
      <c r="Z6241" s="305">
        <v>0</v>
      </c>
      <c r="AA6241" s="305">
        <v>0</v>
      </c>
      <c r="AB6241" s="307">
        <v>0</v>
      </c>
      <c r="AC6241" s="307">
        <v>0</v>
      </c>
      <c r="AD6241" s="307">
        <v>0</v>
      </c>
      <c r="AE6241" s="307">
        <v>0</v>
      </c>
      <c r="AF6241" s="307">
        <v>0</v>
      </c>
      <c r="AG6241" s="307">
        <v>0</v>
      </c>
      <c r="AH6241" s="362">
        <v>0</v>
      </c>
      <c r="AI6241" s="362">
        <v>0</v>
      </c>
      <c r="AK6241" s="199"/>
      <c r="AM6241" s="11"/>
      <c r="AN6241" s="15"/>
      <c r="AO6241" s="11"/>
      <c r="AP6241" s="11"/>
    </row>
    <row r="6242" spans="3:42" outlineLevel="2" x14ac:dyDescent="0.2">
      <c r="C6242" s="119" t="s">
        <v>152</v>
      </c>
      <c r="D6242" s="119" t="s">
        <v>152</v>
      </c>
      <c r="F6242" s="802" t="s">
        <v>626</v>
      </c>
      <c r="R6242" s="800">
        <v>0</v>
      </c>
      <c r="S6242" s="800">
        <v>0</v>
      </c>
      <c r="T6242" s="800">
        <v>0</v>
      </c>
      <c r="U6242" s="800">
        <v>0</v>
      </c>
      <c r="V6242" s="800">
        <v>0</v>
      </c>
      <c r="W6242" s="800">
        <v>0</v>
      </c>
      <c r="X6242" s="800">
        <v>0</v>
      </c>
      <c r="Y6242" s="800">
        <v>0</v>
      </c>
      <c r="Z6242" s="800">
        <v>0</v>
      </c>
      <c r="AA6242" s="800">
        <v>0</v>
      </c>
      <c r="AB6242" s="800">
        <v>0</v>
      </c>
      <c r="AC6242" s="800">
        <v>0</v>
      </c>
      <c r="AD6242" s="800">
        <v>0</v>
      </c>
      <c r="AE6242" s="800">
        <v>0</v>
      </c>
      <c r="AF6242" s="800">
        <v>0</v>
      </c>
      <c r="AG6242" s="800">
        <v>0</v>
      </c>
      <c r="AH6242" s="800">
        <v>0</v>
      </c>
      <c r="AI6242" s="800">
        <v>0</v>
      </c>
      <c r="AK6242" s="199"/>
      <c r="AM6242" s="11"/>
      <c r="AN6242" s="15"/>
      <c r="AO6242" s="11"/>
      <c r="AP6242" s="11"/>
    </row>
    <row r="6243" spans="3:42" outlineLevel="2" x14ac:dyDescent="0.2">
      <c r="C6243" s="119" t="s">
        <v>152</v>
      </c>
      <c r="D6243" s="119" t="s">
        <v>152</v>
      </c>
      <c r="R6243" s="5"/>
      <c r="S6243" s="5"/>
      <c r="T6243" s="5"/>
      <c r="U6243" s="5"/>
      <c r="V6243" s="5"/>
      <c r="W6243" s="5"/>
      <c r="X6243" s="5"/>
      <c r="Y6243" s="5"/>
      <c r="AK6243" s="199"/>
      <c r="AM6243" s="11"/>
      <c r="AN6243" s="15"/>
      <c r="AO6243" s="11"/>
      <c r="AP6243" s="11"/>
    </row>
    <row r="6244" spans="3:42" outlineLevel="2" x14ac:dyDescent="0.2">
      <c r="C6244" s="119" t="s">
        <v>152</v>
      </c>
      <c r="D6244" s="119" t="s">
        <v>152</v>
      </c>
      <c r="F6244" s="789" t="s">
        <v>627</v>
      </c>
      <c r="G6244" s="790"/>
      <c r="H6244" s="803"/>
      <c r="I6244" s="790"/>
      <c r="J6244" s="790"/>
      <c r="K6244" s="792"/>
      <c r="L6244" s="789"/>
      <c r="M6244" s="789"/>
      <c r="N6244" s="789"/>
      <c r="O6244" s="789"/>
      <c r="P6244" s="789"/>
      <c r="Q6244" s="792"/>
      <c r="R6244" s="793"/>
      <c r="S6244" s="793"/>
      <c r="T6244" s="793"/>
      <c r="U6244" s="793"/>
      <c r="V6244" s="793"/>
      <c r="W6244" s="793"/>
      <c r="X6244" s="793"/>
      <c r="Y6244" s="793"/>
      <c r="Z6244" s="793"/>
      <c r="AA6244" s="793"/>
      <c r="AB6244" s="793"/>
      <c r="AC6244" s="793"/>
      <c r="AD6244" s="793"/>
      <c r="AE6244" s="793"/>
      <c r="AF6244" s="793"/>
      <c r="AG6244" s="793"/>
      <c r="AH6244" s="789"/>
      <c r="AI6244" s="789"/>
      <c r="AK6244" s="199"/>
      <c r="AM6244" s="11"/>
      <c r="AN6244" s="15"/>
      <c r="AO6244" s="11"/>
      <c r="AP6244" s="11"/>
    </row>
    <row r="6245" spans="3:42" outlineLevel="2" x14ac:dyDescent="0.2">
      <c r="C6245" s="119" t="s">
        <v>152</v>
      </c>
      <c r="D6245" s="119" t="s">
        <v>152</v>
      </c>
      <c r="F6245" t="s">
        <v>620</v>
      </c>
      <c r="AK6245" s="199"/>
      <c r="AM6245" s="11"/>
      <c r="AN6245" s="15"/>
      <c r="AO6245" s="11"/>
      <c r="AP6245" s="11"/>
    </row>
    <row r="6246" spans="3:42" outlineLevel="2" x14ac:dyDescent="0.2">
      <c r="C6246" s="119" t="s">
        <v>152</v>
      </c>
      <c r="D6246" s="119" t="s">
        <v>152</v>
      </c>
      <c r="F6246" s="761" t="s">
        <v>48</v>
      </c>
      <c r="G6246" s="75"/>
      <c r="H6246" s="796" t="s">
        <v>628</v>
      </c>
      <c r="I6246" s="801"/>
      <c r="J6246" s="75"/>
      <c r="K6246" s="741"/>
      <c r="L6246" s="75"/>
      <c r="M6246" s="75"/>
      <c r="N6246" s="75"/>
      <c r="O6246" s="75"/>
      <c r="P6246" s="75"/>
      <c r="Q6246" s="128" t="s">
        <v>536</v>
      </c>
      <c r="R6246" s="804">
        <v>0</v>
      </c>
      <c r="S6246" s="805">
        <v>0</v>
      </c>
      <c r="T6246" s="805">
        <v>0</v>
      </c>
      <c r="U6246" s="805">
        <v>0</v>
      </c>
      <c r="V6246" s="805">
        <v>0</v>
      </c>
      <c r="W6246" s="806">
        <v>0</v>
      </c>
      <c r="X6246" s="805">
        <v>0</v>
      </c>
      <c r="Y6246" s="805">
        <v>0</v>
      </c>
      <c r="Z6246" s="805">
        <v>0</v>
      </c>
      <c r="AA6246" s="805">
        <v>0</v>
      </c>
      <c r="AB6246" s="805">
        <v>0</v>
      </c>
      <c r="AC6246" s="805">
        <v>0</v>
      </c>
      <c r="AD6246" s="805">
        <v>0</v>
      </c>
      <c r="AE6246" s="805">
        <v>0</v>
      </c>
      <c r="AF6246" s="805">
        <v>0</v>
      </c>
      <c r="AG6246" s="805">
        <v>0</v>
      </c>
      <c r="AH6246" s="808">
        <v>0</v>
      </c>
      <c r="AI6246" s="808">
        <v>0</v>
      </c>
      <c r="AK6246" s="199"/>
      <c r="AM6246" s="11"/>
      <c r="AN6246" s="15"/>
      <c r="AO6246" s="11"/>
      <c r="AP6246" s="11"/>
    </row>
    <row r="6247" spans="3:42" outlineLevel="2" x14ac:dyDescent="0.2">
      <c r="C6247" s="119" t="s">
        <v>152</v>
      </c>
      <c r="D6247" s="119" t="s">
        <v>152</v>
      </c>
      <c r="F6247" s="767" t="s">
        <v>55</v>
      </c>
      <c r="H6247" s="797" t="s">
        <v>628</v>
      </c>
      <c r="K6247" s="164"/>
      <c r="Q6247" s="135" t="s">
        <v>536</v>
      </c>
      <c r="R6247" s="809">
        <v>0</v>
      </c>
      <c r="S6247" s="810">
        <v>0</v>
      </c>
      <c r="T6247" s="810">
        <v>0</v>
      </c>
      <c r="U6247" s="810">
        <v>0</v>
      </c>
      <c r="V6247" s="810">
        <v>0</v>
      </c>
      <c r="W6247" s="811">
        <v>0</v>
      </c>
      <c r="X6247" s="810">
        <v>0</v>
      </c>
      <c r="Y6247" s="810">
        <v>0</v>
      </c>
      <c r="Z6247" s="810">
        <v>0</v>
      </c>
      <c r="AA6247" s="810">
        <v>0</v>
      </c>
      <c r="AB6247" s="810">
        <v>0</v>
      </c>
      <c r="AC6247" s="810">
        <v>0</v>
      </c>
      <c r="AD6247" s="810">
        <v>0</v>
      </c>
      <c r="AE6247" s="810">
        <v>0</v>
      </c>
      <c r="AF6247" s="810">
        <v>0</v>
      </c>
      <c r="AG6247" s="810">
        <v>0</v>
      </c>
      <c r="AH6247" s="812">
        <v>0</v>
      </c>
      <c r="AI6247" s="812">
        <v>0</v>
      </c>
      <c r="AK6247" s="199"/>
      <c r="AM6247" s="11"/>
      <c r="AN6247" s="15"/>
      <c r="AO6247" s="11"/>
      <c r="AP6247" s="11"/>
    </row>
    <row r="6248" spans="3:42" outlineLevel="2" x14ac:dyDescent="0.2">
      <c r="C6248" s="119" t="s">
        <v>152</v>
      </c>
      <c r="D6248" s="119" t="s">
        <v>152</v>
      </c>
      <c r="F6248" s="783" t="s">
        <v>57</v>
      </c>
      <c r="G6248" s="83"/>
      <c r="H6248" s="798" t="s">
        <v>628</v>
      </c>
      <c r="I6248" s="799"/>
      <c r="J6248" s="83"/>
      <c r="K6248" s="736"/>
      <c r="L6248" s="83"/>
      <c r="M6248" s="83"/>
      <c r="N6248" s="83"/>
      <c r="O6248" s="83"/>
      <c r="P6248" s="83"/>
      <c r="Q6248" s="143" t="s">
        <v>536</v>
      </c>
      <c r="R6248" s="813">
        <v>0</v>
      </c>
      <c r="S6248" s="814">
        <v>0</v>
      </c>
      <c r="T6248" s="814">
        <v>0</v>
      </c>
      <c r="U6248" s="814">
        <v>0</v>
      </c>
      <c r="V6248" s="814">
        <v>0</v>
      </c>
      <c r="W6248" s="815">
        <v>0</v>
      </c>
      <c r="X6248" s="814">
        <v>0</v>
      </c>
      <c r="Y6248" s="814">
        <v>0</v>
      </c>
      <c r="Z6248" s="814">
        <v>0</v>
      </c>
      <c r="AA6248" s="814">
        <v>0</v>
      </c>
      <c r="AB6248" s="814">
        <v>0</v>
      </c>
      <c r="AC6248" s="814">
        <v>0</v>
      </c>
      <c r="AD6248" s="814">
        <v>0</v>
      </c>
      <c r="AE6248" s="814">
        <v>0</v>
      </c>
      <c r="AF6248" s="814">
        <v>0</v>
      </c>
      <c r="AG6248" s="814">
        <v>0</v>
      </c>
      <c r="AH6248" s="816">
        <v>0</v>
      </c>
      <c r="AI6248" s="816">
        <v>0</v>
      </c>
      <c r="AK6248" s="199"/>
      <c r="AM6248" s="11"/>
      <c r="AN6248" s="15"/>
      <c r="AO6248" s="11"/>
      <c r="AP6248" s="11"/>
    </row>
    <row r="6249" spans="3:42" outlineLevel="2" x14ac:dyDescent="0.2">
      <c r="C6249" s="119" t="s">
        <v>152</v>
      </c>
      <c r="D6249" s="119" t="s">
        <v>152</v>
      </c>
      <c r="AK6249" s="199"/>
      <c r="AM6249" s="11"/>
      <c r="AN6249" s="15"/>
      <c r="AO6249" s="11"/>
      <c r="AP6249" s="11"/>
    </row>
    <row r="6250" spans="3:42" outlineLevel="1" x14ac:dyDescent="0.2">
      <c r="C6250" s="119" t="s">
        <v>152</v>
      </c>
      <c r="D6250" s="119" t="s">
        <v>152</v>
      </c>
      <c r="F6250" s="121" t="s">
        <v>629</v>
      </c>
      <c r="G6250" s="756"/>
      <c r="H6250" s="757"/>
      <c r="I6250" s="788"/>
      <c r="J6250" s="756"/>
      <c r="K6250" s="758"/>
      <c r="L6250" s="759"/>
      <c r="M6250" s="759"/>
      <c r="N6250" s="759"/>
      <c r="O6250" s="759"/>
      <c r="P6250" s="759"/>
      <c r="Q6250" s="758"/>
      <c r="R6250" s="760"/>
      <c r="S6250" s="760"/>
      <c r="T6250" s="760"/>
      <c r="U6250" s="760"/>
      <c r="V6250" s="760"/>
      <c r="W6250" s="760"/>
      <c r="X6250" s="760"/>
      <c r="Y6250" s="760"/>
      <c r="Z6250" s="760"/>
      <c r="AA6250" s="760"/>
      <c r="AB6250" s="760"/>
      <c r="AC6250" s="760"/>
      <c r="AD6250" s="760"/>
      <c r="AE6250" s="760"/>
      <c r="AF6250" s="760"/>
      <c r="AG6250" s="760"/>
      <c r="AH6250" s="759"/>
      <c r="AI6250" s="759"/>
      <c r="AK6250" s="199"/>
      <c r="AM6250" s="11"/>
      <c r="AN6250" s="15"/>
      <c r="AO6250" s="11"/>
      <c r="AP6250" s="11"/>
    </row>
    <row r="6251" spans="3:42" outlineLevel="2" x14ac:dyDescent="0.2">
      <c r="C6251" s="119" t="s">
        <v>152</v>
      </c>
      <c r="D6251" s="119" t="s">
        <v>152</v>
      </c>
      <c r="F6251" s="789" t="s">
        <v>630</v>
      </c>
      <c r="G6251" s="790"/>
      <c r="H6251" s="803"/>
      <c r="I6251" s="791"/>
      <c r="J6251" s="790"/>
      <c r="K6251" s="792"/>
      <c r="L6251" s="789"/>
      <c r="M6251" s="789"/>
      <c r="N6251" s="789"/>
      <c r="O6251" s="789"/>
      <c r="P6251" s="789"/>
      <c r="Q6251" s="792"/>
      <c r="R6251" s="793"/>
      <c r="S6251" s="793"/>
      <c r="T6251" s="793"/>
      <c r="U6251" s="793"/>
      <c r="V6251" s="793"/>
      <c r="W6251" s="793"/>
      <c r="X6251" s="793"/>
      <c r="Y6251" s="793"/>
      <c r="Z6251" s="793"/>
      <c r="AA6251" s="793"/>
      <c r="AB6251" s="793"/>
      <c r="AC6251" s="793"/>
      <c r="AD6251" s="793"/>
      <c r="AE6251" s="793"/>
      <c r="AF6251" s="793"/>
      <c r="AG6251" s="793"/>
      <c r="AH6251" s="789"/>
      <c r="AI6251" s="789"/>
      <c r="AK6251" s="199"/>
      <c r="AM6251" s="11"/>
      <c r="AN6251" s="15"/>
      <c r="AO6251" s="11"/>
      <c r="AP6251" s="11"/>
    </row>
    <row r="6252" spans="3:42" outlineLevel="2" x14ac:dyDescent="0.2">
      <c r="C6252" s="119" t="s">
        <v>152</v>
      </c>
      <c r="D6252" s="119" t="s">
        <v>152</v>
      </c>
      <c r="F6252" s="794" t="s">
        <v>610</v>
      </c>
      <c r="H6252" s="795"/>
      <c r="AK6252" s="199"/>
      <c r="AM6252" s="11"/>
      <c r="AN6252" s="15"/>
      <c r="AO6252" s="11"/>
      <c r="AP6252" s="11"/>
    </row>
    <row r="6253" spans="3:42" outlineLevel="2" x14ac:dyDescent="0.2">
      <c r="C6253" s="119" t="s">
        <v>152</v>
      </c>
      <c r="D6253" s="119" t="s">
        <v>152</v>
      </c>
      <c r="F6253" s="761" t="s">
        <v>62</v>
      </c>
      <c r="G6253" s="75"/>
      <c r="H6253" s="796" t="s">
        <v>580</v>
      </c>
      <c r="I6253" s="796" t="s">
        <v>611</v>
      </c>
      <c r="J6253" s="75"/>
      <c r="K6253" s="741"/>
      <c r="L6253" s="75"/>
      <c r="M6253" s="75"/>
      <c r="N6253" s="75"/>
      <c r="O6253" s="75"/>
      <c r="P6253" s="75"/>
      <c r="Q6253" s="128" t="s">
        <v>110</v>
      </c>
      <c r="R6253" s="299">
        <v>0</v>
      </c>
      <c r="S6253" s="300">
        <v>0</v>
      </c>
      <c r="T6253" s="300">
        <v>0</v>
      </c>
      <c r="U6253" s="300">
        <v>0</v>
      </c>
      <c r="V6253" s="300">
        <v>0</v>
      </c>
      <c r="W6253" s="301">
        <v>0</v>
      </c>
      <c r="X6253" s="300">
        <v>0</v>
      </c>
      <c r="Y6253" s="300">
        <v>0</v>
      </c>
      <c r="Z6253" s="300">
        <v>0</v>
      </c>
      <c r="AA6253" s="300">
        <v>0</v>
      </c>
      <c r="AB6253" s="302">
        <v>0</v>
      </c>
      <c r="AC6253" s="302">
        <v>0</v>
      </c>
      <c r="AD6253" s="302">
        <v>0</v>
      </c>
      <c r="AE6253" s="302">
        <v>0</v>
      </c>
      <c r="AF6253" s="302">
        <v>0</v>
      </c>
      <c r="AG6253" s="302">
        <v>0</v>
      </c>
      <c r="AH6253" s="348">
        <v>0</v>
      </c>
      <c r="AI6253" s="348">
        <v>0</v>
      </c>
      <c r="AK6253" s="199"/>
      <c r="AM6253" s="11"/>
      <c r="AN6253" s="15"/>
      <c r="AO6253" s="11"/>
      <c r="AP6253" s="11"/>
    </row>
    <row r="6254" spans="3:42" outlineLevel="2" x14ac:dyDescent="0.2">
      <c r="C6254" s="119" t="s">
        <v>152</v>
      </c>
      <c r="D6254" s="119" t="s">
        <v>152</v>
      </c>
      <c r="F6254" s="767" t="s">
        <v>188</v>
      </c>
      <c r="H6254" s="797" t="s">
        <v>580</v>
      </c>
      <c r="I6254" s="797" t="s">
        <v>612</v>
      </c>
      <c r="K6254" s="164"/>
      <c r="Q6254" s="135" t="s">
        <v>110</v>
      </c>
      <c r="R6254" s="314">
        <v>0</v>
      </c>
      <c r="S6254" s="315">
        <v>0</v>
      </c>
      <c r="T6254" s="315">
        <v>0</v>
      </c>
      <c r="U6254" s="315">
        <v>0</v>
      </c>
      <c r="V6254" s="315">
        <v>0</v>
      </c>
      <c r="W6254" s="316">
        <v>0</v>
      </c>
      <c r="X6254" s="315">
        <v>0</v>
      </c>
      <c r="Y6254" s="315">
        <v>0</v>
      </c>
      <c r="Z6254" s="315">
        <v>0</v>
      </c>
      <c r="AA6254" s="315">
        <v>0</v>
      </c>
      <c r="AB6254" s="5">
        <v>0</v>
      </c>
      <c r="AC6254" s="5">
        <v>0</v>
      </c>
      <c r="AD6254" s="5">
        <v>0</v>
      </c>
      <c r="AE6254" s="5">
        <v>0</v>
      </c>
      <c r="AF6254" s="5">
        <v>0</v>
      </c>
      <c r="AG6254" s="5">
        <v>0</v>
      </c>
      <c r="AH6254" s="350">
        <v>0</v>
      </c>
      <c r="AI6254" s="350">
        <v>0</v>
      </c>
      <c r="AK6254" s="199"/>
      <c r="AM6254" s="11"/>
      <c r="AN6254" s="15"/>
      <c r="AO6254" s="11"/>
      <c r="AP6254" s="11"/>
    </row>
    <row r="6255" spans="3:42" outlineLevel="2" x14ac:dyDescent="0.2">
      <c r="C6255" s="119" t="s">
        <v>152</v>
      </c>
      <c r="D6255" s="119" t="s">
        <v>152</v>
      </c>
      <c r="F6255" s="767" t="s">
        <v>613</v>
      </c>
      <c r="H6255" s="797" t="s">
        <v>580</v>
      </c>
      <c r="I6255" s="234" t="s">
        <v>614</v>
      </c>
      <c r="K6255" s="164"/>
      <c r="Q6255" s="135" t="s">
        <v>110</v>
      </c>
      <c r="R6255" s="314">
        <v>0</v>
      </c>
      <c r="S6255" s="315">
        <v>0</v>
      </c>
      <c r="T6255" s="315">
        <v>0</v>
      </c>
      <c r="U6255" s="315">
        <v>0</v>
      </c>
      <c r="V6255" s="315">
        <v>0</v>
      </c>
      <c r="W6255" s="316">
        <v>0</v>
      </c>
      <c r="X6255" s="315">
        <v>0</v>
      </c>
      <c r="Y6255" s="315">
        <v>0</v>
      </c>
      <c r="Z6255" s="315">
        <v>0</v>
      </c>
      <c r="AA6255" s="315">
        <v>0</v>
      </c>
      <c r="AB6255" s="5">
        <v>0</v>
      </c>
      <c r="AC6255" s="5">
        <v>0</v>
      </c>
      <c r="AD6255" s="5">
        <v>0</v>
      </c>
      <c r="AE6255" s="5">
        <v>0</v>
      </c>
      <c r="AF6255" s="5">
        <v>0</v>
      </c>
      <c r="AG6255" s="5">
        <v>0</v>
      </c>
      <c r="AH6255" s="350">
        <v>0</v>
      </c>
      <c r="AI6255" s="350">
        <v>0</v>
      </c>
      <c r="AK6255" s="199"/>
      <c r="AM6255" s="11"/>
      <c r="AN6255" s="15"/>
      <c r="AO6255" s="11"/>
      <c r="AP6255" s="11"/>
    </row>
    <row r="6256" spans="3:42" outlineLevel="2" x14ac:dyDescent="0.2">
      <c r="C6256" s="119" t="s">
        <v>152</v>
      </c>
      <c r="D6256" s="119" t="s">
        <v>152</v>
      </c>
      <c r="F6256" s="783" t="s">
        <v>57</v>
      </c>
      <c r="G6256" s="83"/>
      <c r="H6256" s="798" t="s">
        <v>580</v>
      </c>
      <c r="I6256" s="799"/>
      <c r="J6256" s="83"/>
      <c r="K6256" s="736"/>
      <c r="L6256" s="83"/>
      <c r="M6256" s="83"/>
      <c r="N6256" s="83"/>
      <c r="O6256" s="83"/>
      <c r="P6256" s="83"/>
      <c r="Q6256" s="143" t="s">
        <v>110</v>
      </c>
      <c r="R6256" s="304">
        <v>0</v>
      </c>
      <c r="S6256" s="305">
        <v>0</v>
      </c>
      <c r="T6256" s="305">
        <v>0</v>
      </c>
      <c r="U6256" s="305">
        <v>0</v>
      </c>
      <c r="V6256" s="305">
        <v>0</v>
      </c>
      <c r="W6256" s="306">
        <v>0</v>
      </c>
      <c r="X6256" s="305">
        <v>0</v>
      </c>
      <c r="Y6256" s="305">
        <v>0</v>
      </c>
      <c r="Z6256" s="305">
        <v>0</v>
      </c>
      <c r="AA6256" s="305">
        <v>0</v>
      </c>
      <c r="AB6256" s="307">
        <v>0</v>
      </c>
      <c r="AC6256" s="307">
        <v>0</v>
      </c>
      <c r="AD6256" s="307">
        <v>0</v>
      </c>
      <c r="AE6256" s="307">
        <v>0</v>
      </c>
      <c r="AF6256" s="307">
        <v>0</v>
      </c>
      <c r="AG6256" s="307">
        <v>0</v>
      </c>
      <c r="AH6256" s="362">
        <v>0</v>
      </c>
      <c r="AI6256" s="362">
        <v>0</v>
      </c>
      <c r="AK6256" s="199"/>
      <c r="AM6256" s="11"/>
      <c r="AN6256" s="15"/>
      <c r="AO6256" s="11"/>
      <c r="AP6256" s="11"/>
    </row>
    <row r="6257" spans="3:42" outlineLevel="2" x14ac:dyDescent="0.2">
      <c r="C6257" s="119" t="s">
        <v>152</v>
      </c>
      <c r="D6257" s="119" t="s">
        <v>152</v>
      </c>
      <c r="F6257" s="12"/>
      <c r="H6257" s="234"/>
      <c r="K6257" s="164"/>
      <c r="Q6257" s="16"/>
      <c r="R6257" s="800">
        <v>0</v>
      </c>
      <c r="S6257" s="800">
        <v>0</v>
      </c>
      <c r="T6257" s="800">
        <v>0</v>
      </c>
      <c r="U6257" s="800">
        <v>0</v>
      </c>
      <c r="V6257" s="800">
        <v>0</v>
      </c>
      <c r="W6257" s="800">
        <v>0</v>
      </c>
      <c r="X6257" s="800">
        <v>0</v>
      </c>
      <c r="Y6257" s="800">
        <v>0</v>
      </c>
      <c r="Z6257" s="800">
        <v>0</v>
      </c>
      <c r="AA6257" s="800">
        <v>0</v>
      </c>
      <c r="AB6257" s="800">
        <v>0</v>
      </c>
      <c r="AC6257" s="800">
        <v>0</v>
      </c>
      <c r="AD6257" s="800">
        <v>0</v>
      </c>
      <c r="AE6257" s="800">
        <v>0</v>
      </c>
      <c r="AF6257" s="800">
        <v>0</v>
      </c>
      <c r="AG6257" s="800">
        <v>0</v>
      </c>
      <c r="AH6257" s="800">
        <v>0</v>
      </c>
      <c r="AI6257" s="800">
        <v>0</v>
      </c>
      <c r="AK6257" s="199"/>
      <c r="AM6257" s="11"/>
      <c r="AN6257" s="15"/>
      <c r="AO6257" s="11"/>
      <c r="AP6257" s="11"/>
    </row>
    <row r="6258" spans="3:42" outlineLevel="2" x14ac:dyDescent="0.2">
      <c r="C6258" s="119" t="s">
        <v>152</v>
      </c>
      <c r="D6258" s="119" t="s">
        <v>152</v>
      </c>
      <c r="F6258" s="794" t="s">
        <v>615</v>
      </c>
      <c r="AK6258" s="199"/>
      <c r="AM6258" s="11"/>
      <c r="AN6258" s="15"/>
      <c r="AO6258" s="11"/>
      <c r="AP6258" s="11"/>
    </row>
    <row r="6259" spans="3:42" outlineLevel="2" x14ac:dyDescent="0.2">
      <c r="C6259" s="119" t="s">
        <v>152</v>
      </c>
      <c r="D6259" s="119" t="s">
        <v>152</v>
      </c>
      <c r="F6259" s="761" t="s">
        <v>48</v>
      </c>
      <c r="G6259" s="75"/>
      <c r="H6259" s="796" t="s">
        <v>580</v>
      </c>
      <c r="I6259" s="801"/>
      <c r="J6259" s="75"/>
      <c r="K6259" s="741"/>
      <c r="L6259" s="75"/>
      <c r="M6259" s="75"/>
      <c r="N6259" s="75"/>
      <c r="O6259" s="75"/>
      <c r="P6259" s="75"/>
      <c r="Q6259" s="128" t="s">
        <v>110</v>
      </c>
      <c r="R6259" s="299">
        <v>0</v>
      </c>
      <c r="S6259" s="300">
        <v>0</v>
      </c>
      <c r="T6259" s="300">
        <v>0</v>
      </c>
      <c r="U6259" s="300">
        <v>0</v>
      </c>
      <c r="V6259" s="300">
        <v>0</v>
      </c>
      <c r="W6259" s="301">
        <v>0</v>
      </c>
      <c r="X6259" s="300">
        <v>0</v>
      </c>
      <c r="Y6259" s="300">
        <v>0</v>
      </c>
      <c r="Z6259" s="300">
        <v>0</v>
      </c>
      <c r="AA6259" s="300">
        <v>0</v>
      </c>
      <c r="AB6259" s="302">
        <v>0</v>
      </c>
      <c r="AC6259" s="302">
        <v>0</v>
      </c>
      <c r="AD6259" s="302">
        <v>0</v>
      </c>
      <c r="AE6259" s="302">
        <v>0</v>
      </c>
      <c r="AF6259" s="302">
        <v>0</v>
      </c>
      <c r="AG6259" s="302">
        <v>0</v>
      </c>
      <c r="AH6259" s="348">
        <v>0</v>
      </c>
      <c r="AI6259" s="348">
        <v>0</v>
      </c>
      <c r="AK6259" s="199"/>
      <c r="AM6259" s="11"/>
      <c r="AN6259" s="15"/>
      <c r="AO6259" s="11"/>
      <c r="AP6259" s="11"/>
    </row>
    <row r="6260" spans="3:42" outlineLevel="2" x14ac:dyDescent="0.2">
      <c r="C6260" s="119" t="s">
        <v>152</v>
      </c>
      <c r="D6260" s="119" t="s">
        <v>152</v>
      </c>
      <c r="F6260" s="767" t="s">
        <v>55</v>
      </c>
      <c r="H6260" s="797" t="s">
        <v>580</v>
      </c>
      <c r="K6260" s="164"/>
      <c r="Q6260" s="135" t="s">
        <v>110</v>
      </c>
      <c r="R6260" s="314">
        <v>0</v>
      </c>
      <c r="S6260" s="315">
        <v>0</v>
      </c>
      <c r="T6260" s="315">
        <v>0</v>
      </c>
      <c r="U6260" s="315">
        <v>0</v>
      </c>
      <c r="V6260" s="315">
        <v>0</v>
      </c>
      <c r="W6260" s="316">
        <v>0</v>
      </c>
      <c r="X6260" s="315">
        <v>0</v>
      </c>
      <c r="Y6260" s="315">
        <v>0</v>
      </c>
      <c r="Z6260" s="315">
        <v>0</v>
      </c>
      <c r="AA6260" s="315">
        <v>0</v>
      </c>
      <c r="AB6260" s="5">
        <v>0</v>
      </c>
      <c r="AC6260" s="5">
        <v>0</v>
      </c>
      <c r="AD6260" s="5">
        <v>0</v>
      </c>
      <c r="AE6260" s="5">
        <v>0</v>
      </c>
      <c r="AF6260" s="5">
        <v>0</v>
      </c>
      <c r="AG6260" s="5">
        <v>0</v>
      </c>
      <c r="AH6260" s="350">
        <v>0</v>
      </c>
      <c r="AI6260" s="350">
        <v>0</v>
      </c>
      <c r="AK6260" s="199"/>
      <c r="AM6260" s="11"/>
      <c r="AN6260" s="15"/>
      <c r="AO6260" s="11"/>
      <c r="AP6260" s="11"/>
    </row>
    <row r="6261" spans="3:42" outlineLevel="2" x14ac:dyDescent="0.2">
      <c r="C6261" s="119" t="s">
        <v>152</v>
      </c>
      <c r="D6261" s="119" t="s">
        <v>152</v>
      </c>
      <c r="F6261" s="783" t="s">
        <v>57</v>
      </c>
      <c r="G6261" s="83"/>
      <c r="H6261" s="798" t="s">
        <v>580</v>
      </c>
      <c r="I6261" s="799"/>
      <c r="J6261" s="83"/>
      <c r="K6261" s="736"/>
      <c r="L6261" s="83"/>
      <c r="M6261" s="83"/>
      <c r="N6261" s="83"/>
      <c r="O6261" s="83"/>
      <c r="P6261" s="83"/>
      <c r="Q6261" s="143" t="s">
        <v>110</v>
      </c>
      <c r="R6261" s="304">
        <v>0</v>
      </c>
      <c r="S6261" s="305">
        <v>0</v>
      </c>
      <c r="T6261" s="305">
        <v>0</v>
      </c>
      <c r="U6261" s="305">
        <v>0</v>
      </c>
      <c r="V6261" s="305">
        <v>0</v>
      </c>
      <c r="W6261" s="306">
        <v>0</v>
      </c>
      <c r="X6261" s="305">
        <v>0</v>
      </c>
      <c r="Y6261" s="305">
        <v>0</v>
      </c>
      <c r="Z6261" s="305">
        <v>0</v>
      </c>
      <c r="AA6261" s="305">
        <v>0</v>
      </c>
      <c r="AB6261" s="307">
        <v>0</v>
      </c>
      <c r="AC6261" s="307">
        <v>0</v>
      </c>
      <c r="AD6261" s="307">
        <v>0</v>
      </c>
      <c r="AE6261" s="307">
        <v>0</v>
      </c>
      <c r="AF6261" s="307">
        <v>0</v>
      </c>
      <c r="AG6261" s="307">
        <v>0</v>
      </c>
      <c r="AH6261" s="362">
        <v>0</v>
      </c>
      <c r="AI6261" s="362">
        <v>0</v>
      </c>
      <c r="AK6261" s="199"/>
      <c r="AM6261" s="11"/>
      <c r="AN6261" s="15"/>
      <c r="AO6261" s="11"/>
      <c r="AP6261" s="11"/>
    </row>
    <row r="6262" spans="3:42" outlineLevel="2" x14ac:dyDescent="0.2">
      <c r="C6262" s="119" t="s">
        <v>152</v>
      </c>
      <c r="D6262" s="119" t="s">
        <v>152</v>
      </c>
      <c r="F6262" s="12"/>
      <c r="H6262" s="164"/>
      <c r="K6262" s="164"/>
      <c r="Q6262" s="16"/>
      <c r="R6262" s="800">
        <v>0</v>
      </c>
      <c r="S6262" s="800">
        <v>0</v>
      </c>
      <c r="T6262" s="800">
        <v>0</v>
      </c>
      <c r="U6262" s="800">
        <v>0</v>
      </c>
      <c r="V6262" s="800">
        <v>0</v>
      </c>
      <c r="W6262" s="800">
        <v>0</v>
      </c>
      <c r="X6262" s="800">
        <v>0</v>
      </c>
      <c r="Y6262" s="800">
        <v>0</v>
      </c>
      <c r="Z6262" s="800">
        <v>0</v>
      </c>
      <c r="AA6262" s="800">
        <v>0</v>
      </c>
      <c r="AB6262" s="800">
        <v>0</v>
      </c>
      <c r="AC6262" s="800">
        <v>0</v>
      </c>
      <c r="AD6262" s="800">
        <v>0</v>
      </c>
      <c r="AE6262" s="800">
        <v>0</v>
      </c>
      <c r="AF6262" s="800">
        <v>0</v>
      </c>
      <c r="AG6262" s="800">
        <v>0</v>
      </c>
      <c r="AH6262" s="800">
        <v>0</v>
      </c>
      <c r="AI6262" s="800">
        <v>0</v>
      </c>
      <c r="AK6262" s="199"/>
      <c r="AM6262" s="11"/>
      <c r="AN6262" s="15"/>
      <c r="AO6262" s="11"/>
      <c r="AP6262" s="11"/>
    </row>
    <row r="6263" spans="3:42" outlineLevel="2" x14ac:dyDescent="0.2">
      <c r="C6263" s="119" t="s">
        <v>152</v>
      </c>
      <c r="D6263" s="119" t="s">
        <v>152</v>
      </c>
      <c r="F6263" s="794" t="s">
        <v>69</v>
      </c>
      <c r="AK6263" s="199"/>
      <c r="AM6263" s="11"/>
      <c r="AN6263" s="15"/>
      <c r="AO6263" s="11"/>
      <c r="AP6263" s="11"/>
    </row>
    <row r="6264" spans="3:42" outlineLevel="2" x14ac:dyDescent="0.2">
      <c r="C6264" s="119" t="s">
        <v>152</v>
      </c>
      <c r="D6264" s="119" t="s">
        <v>152</v>
      </c>
      <c r="F6264" s="761" t="s">
        <v>9</v>
      </c>
      <c r="G6264" s="75"/>
      <c r="H6264" s="796" t="s">
        <v>580</v>
      </c>
      <c r="I6264" s="801"/>
      <c r="J6264" s="75"/>
      <c r="K6264" s="741"/>
      <c r="L6264" s="75"/>
      <c r="M6264" s="75"/>
      <c r="N6264" s="75"/>
      <c r="O6264" s="75"/>
      <c r="P6264" s="75"/>
      <c r="Q6264" s="128" t="s">
        <v>110</v>
      </c>
      <c r="R6264" s="299">
        <v>0</v>
      </c>
      <c r="S6264" s="300">
        <v>0</v>
      </c>
      <c r="T6264" s="300">
        <v>0</v>
      </c>
      <c r="U6264" s="300">
        <v>0</v>
      </c>
      <c r="V6264" s="300">
        <v>0</v>
      </c>
      <c r="W6264" s="301">
        <v>0</v>
      </c>
      <c r="X6264" s="300">
        <v>0</v>
      </c>
      <c r="Y6264" s="300">
        <v>0</v>
      </c>
      <c r="Z6264" s="300">
        <v>0</v>
      </c>
      <c r="AA6264" s="300">
        <v>0</v>
      </c>
      <c r="AB6264" s="302">
        <v>0</v>
      </c>
      <c r="AC6264" s="302">
        <v>0</v>
      </c>
      <c r="AD6264" s="302">
        <v>0</v>
      </c>
      <c r="AE6264" s="302">
        <v>0</v>
      </c>
      <c r="AF6264" s="302">
        <v>0</v>
      </c>
      <c r="AG6264" s="302">
        <v>0</v>
      </c>
      <c r="AH6264" s="348">
        <v>0</v>
      </c>
      <c r="AI6264" s="348">
        <v>0</v>
      </c>
      <c r="AK6264" s="199"/>
      <c r="AM6264" s="11"/>
      <c r="AN6264" s="15"/>
      <c r="AO6264" s="11"/>
      <c r="AP6264" s="11"/>
    </row>
    <row r="6265" spans="3:42" outlineLevel="2" x14ac:dyDescent="0.2">
      <c r="C6265" s="119" t="s">
        <v>152</v>
      </c>
      <c r="D6265" s="119" t="s">
        <v>152</v>
      </c>
      <c r="F6265" s="767" t="s">
        <v>14</v>
      </c>
      <c r="H6265" s="797" t="s">
        <v>580</v>
      </c>
      <c r="K6265" s="164"/>
      <c r="Q6265" s="135" t="s">
        <v>110</v>
      </c>
      <c r="R6265" s="314">
        <v>0</v>
      </c>
      <c r="S6265" s="315">
        <v>0</v>
      </c>
      <c r="T6265" s="315">
        <v>0</v>
      </c>
      <c r="U6265" s="315">
        <v>0</v>
      </c>
      <c r="V6265" s="315">
        <v>0</v>
      </c>
      <c r="W6265" s="316">
        <v>0</v>
      </c>
      <c r="X6265" s="315">
        <v>0</v>
      </c>
      <c r="Y6265" s="315">
        <v>0</v>
      </c>
      <c r="Z6265" s="315">
        <v>0</v>
      </c>
      <c r="AA6265" s="315">
        <v>0</v>
      </c>
      <c r="AB6265" s="5">
        <v>0</v>
      </c>
      <c r="AC6265" s="5">
        <v>0</v>
      </c>
      <c r="AD6265" s="5">
        <v>0</v>
      </c>
      <c r="AE6265" s="5">
        <v>0</v>
      </c>
      <c r="AF6265" s="5">
        <v>0</v>
      </c>
      <c r="AG6265" s="5">
        <v>0</v>
      </c>
      <c r="AH6265" s="350">
        <v>0</v>
      </c>
      <c r="AI6265" s="350">
        <v>0</v>
      </c>
      <c r="AK6265" s="199"/>
      <c r="AM6265" s="11"/>
      <c r="AN6265" s="15"/>
      <c r="AO6265" s="11"/>
      <c r="AP6265" s="11"/>
    </row>
    <row r="6266" spans="3:42" outlineLevel="2" x14ac:dyDescent="0.2">
      <c r="C6266" s="119" t="s">
        <v>152</v>
      </c>
      <c r="D6266" s="119" t="s">
        <v>152</v>
      </c>
      <c r="F6266" s="783" t="s">
        <v>16</v>
      </c>
      <c r="G6266" s="83"/>
      <c r="H6266" s="798" t="s">
        <v>580</v>
      </c>
      <c r="I6266" s="799"/>
      <c r="J6266" s="83"/>
      <c r="K6266" s="736"/>
      <c r="L6266" s="83"/>
      <c r="M6266" s="83"/>
      <c r="N6266" s="83"/>
      <c r="O6266" s="83"/>
      <c r="P6266" s="83"/>
      <c r="Q6266" s="143" t="s">
        <v>110</v>
      </c>
      <c r="R6266" s="304">
        <v>0</v>
      </c>
      <c r="S6266" s="305">
        <v>0</v>
      </c>
      <c r="T6266" s="305">
        <v>0</v>
      </c>
      <c r="U6266" s="305">
        <v>0</v>
      </c>
      <c r="V6266" s="305">
        <v>0</v>
      </c>
      <c r="W6266" s="306">
        <v>0</v>
      </c>
      <c r="X6266" s="305">
        <v>0</v>
      </c>
      <c r="Y6266" s="305">
        <v>0</v>
      </c>
      <c r="Z6266" s="305">
        <v>0</v>
      </c>
      <c r="AA6266" s="305">
        <v>0</v>
      </c>
      <c r="AB6266" s="307">
        <v>0</v>
      </c>
      <c r="AC6266" s="307">
        <v>0</v>
      </c>
      <c r="AD6266" s="307">
        <v>0</v>
      </c>
      <c r="AE6266" s="307">
        <v>0</v>
      </c>
      <c r="AF6266" s="307">
        <v>0</v>
      </c>
      <c r="AG6266" s="307">
        <v>0</v>
      </c>
      <c r="AH6266" s="362">
        <v>0</v>
      </c>
      <c r="AI6266" s="362">
        <v>0</v>
      </c>
      <c r="AK6266" s="199"/>
      <c r="AM6266" s="11"/>
      <c r="AN6266" s="15"/>
      <c r="AO6266" s="11"/>
      <c r="AP6266" s="11"/>
    </row>
    <row r="6267" spans="3:42" outlineLevel="2" x14ac:dyDescent="0.2">
      <c r="C6267" s="119" t="s">
        <v>152</v>
      </c>
      <c r="D6267" s="119" t="s">
        <v>152</v>
      </c>
      <c r="F6267" s="12"/>
      <c r="H6267" s="797"/>
      <c r="K6267" s="164"/>
      <c r="Q6267" s="16"/>
      <c r="R6267" s="800">
        <v>0</v>
      </c>
      <c r="S6267" s="800">
        <v>0</v>
      </c>
      <c r="T6267" s="800">
        <v>0</v>
      </c>
      <c r="U6267" s="800">
        <v>0</v>
      </c>
      <c r="V6267" s="800">
        <v>0</v>
      </c>
      <c r="W6267" s="800">
        <v>0</v>
      </c>
      <c r="X6267" s="800">
        <v>0</v>
      </c>
      <c r="Y6267" s="800">
        <v>0</v>
      </c>
      <c r="Z6267" s="800">
        <v>0</v>
      </c>
      <c r="AA6267" s="800">
        <v>0</v>
      </c>
      <c r="AB6267" s="800">
        <v>0</v>
      </c>
      <c r="AC6267" s="800">
        <v>0</v>
      </c>
      <c r="AD6267" s="800">
        <v>0</v>
      </c>
      <c r="AE6267" s="800">
        <v>0</v>
      </c>
      <c r="AF6267" s="800">
        <v>0</v>
      </c>
      <c r="AG6267" s="800">
        <v>0</v>
      </c>
      <c r="AH6267" s="800">
        <v>0</v>
      </c>
      <c r="AI6267" s="800">
        <v>0</v>
      </c>
      <c r="AK6267" s="199"/>
      <c r="AM6267" s="11"/>
      <c r="AN6267" s="15"/>
      <c r="AO6267" s="11"/>
      <c r="AP6267" s="11"/>
    </row>
    <row r="6268" spans="3:42" outlineLevel="2" x14ac:dyDescent="0.2">
      <c r="C6268" s="119" t="s">
        <v>152</v>
      </c>
      <c r="D6268" s="119" t="s">
        <v>152</v>
      </c>
      <c r="F6268" s="794" t="s">
        <v>616</v>
      </c>
      <c r="AK6268" s="199"/>
      <c r="AM6268" s="11"/>
      <c r="AN6268" s="15"/>
      <c r="AO6268" s="11"/>
      <c r="AP6268" s="11"/>
    </row>
    <row r="6269" spans="3:42" outlineLevel="2" x14ac:dyDescent="0.2">
      <c r="C6269" s="119" t="s">
        <v>152</v>
      </c>
      <c r="D6269" s="119" t="s">
        <v>152</v>
      </c>
      <c r="F6269" s="761" t="s">
        <v>48</v>
      </c>
      <c r="G6269" s="75"/>
      <c r="H6269" s="796" t="s">
        <v>580</v>
      </c>
      <c r="I6269" s="228" t="s">
        <v>617</v>
      </c>
      <c r="J6269" s="75"/>
      <c r="K6269" s="741"/>
      <c r="L6269" s="75"/>
      <c r="M6269" s="75"/>
      <c r="N6269" s="75"/>
      <c r="O6269" s="75"/>
      <c r="P6269" s="75"/>
      <c r="Q6269" s="128" t="s">
        <v>110</v>
      </c>
      <c r="R6269" s="299">
        <v>0</v>
      </c>
      <c r="S6269" s="300">
        <v>0</v>
      </c>
      <c r="T6269" s="300">
        <v>0</v>
      </c>
      <c r="U6269" s="300">
        <v>0</v>
      </c>
      <c r="V6269" s="300">
        <v>0</v>
      </c>
      <c r="W6269" s="301">
        <v>0</v>
      </c>
      <c r="X6269" s="300">
        <v>0</v>
      </c>
      <c r="Y6269" s="300">
        <v>0</v>
      </c>
      <c r="Z6269" s="300">
        <v>0</v>
      </c>
      <c r="AA6269" s="300">
        <v>0</v>
      </c>
      <c r="AB6269" s="302">
        <v>0</v>
      </c>
      <c r="AC6269" s="302">
        <v>0</v>
      </c>
      <c r="AD6269" s="302">
        <v>0</v>
      </c>
      <c r="AE6269" s="302">
        <v>0</v>
      </c>
      <c r="AF6269" s="302">
        <v>0</v>
      </c>
      <c r="AG6269" s="302">
        <v>0</v>
      </c>
      <c r="AH6269" s="348">
        <v>0</v>
      </c>
      <c r="AI6269" s="348">
        <v>0</v>
      </c>
      <c r="AK6269" s="199"/>
      <c r="AM6269" s="11"/>
      <c r="AN6269" s="15"/>
      <c r="AO6269" s="11"/>
      <c r="AP6269" s="11"/>
    </row>
    <row r="6270" spans="3:42" outlineLevel="2" x14ac:dyDescent="0.2">
      <c r="C6270" s="119" t="s">
        <v>152</v>
      </c>
      <c r="D6270" s="119" t="s">
        <v>152</v>
      </c>
      <c r="F6270" s="767" t="s">
        <v>55</v>
      </c>
      <c r="H6270" s="797" t="s">
        <v>580</v>
      </c>
      <c r="I6270" s="234" t="s">
        <v>617</v>
      </c>
      <c r="K6270" s="164"/>
      <c r="Q6270" s="135" t="s">
        <v>110</v>
      </c>
      <c r="R6270" s="314">
        <v>0</v>
      </c>
      <c r="S6270" s="315">
        <v>0</v>
      </c>
      <c r="T6270" s="315">
        <v>0</v>
      </c>
      <c r="U6270" s="315">
        <v>0</v>
      </c>
      <c r="V6270" s="315">
        <v>0</v>
      </c>
      <c r="W6270" s="316">
        <v>0</v>
      </c>
      <c r="X6270" s="315">
        <v>0</v>
      </c>
      <c r="Y6270" s="315">
        <v>0</v>
      </c>
      <c r="Z6270" s="315">
        <v>0</v>
      </c>
      <c r="AA6270" s="315">
        <v>0</v>
      </c>
      <c r="AB6270" s="5">
        <v>0</v>
      </c>
      <c r="AC6270" s="5">
        <v>0</v>
      </c>
      <c r="AD6270" s="5">
        <v>0</v>
      </c>
      <c r="AE6270" s="5">
        <v>0</v>
      </c>
      <c r="AF6270" s="5">
        <v>0</v>
      </c>
      <c r="AG6270" s="5">
        <v>0</v>
      </c>
      <c r="AH6270" s="350">
        <v>0</v>
      </c>
      <c r="AI6270" s="350">
        <v>0</v>
      </c>
      <c r="AK6270" s="199"/>
      <c r="AM6270" s="11"/>
      <c r="AN6270" s="15"/>
      <c r="AO6270" s="11"/>
      <c r="AP6270" s="11"/>
    </row>
    <row r="6271" spans="3:42" outlineLevel="2" x14ac:dyDescent="0.2">
      <c r="C6271" s="119" t="s">
        <v>152</v>
      </c>
      <c r="D6271" s="119" t="s">
        <v>152</v>
      </c>
      <c r="F6271" s="783" t="s">
        <v>57</v>
      </c>
      <c r="G6271" s="83"/>
      <c r="H6271" s="798" t="s">
        <v>580</v>
      </c>
      <c r="I6271" s="240" t="s">
        <v>617</v>
      </c>
      <c r="J6271" s="83"/>
      <c r="K6271" s="736"/>
      <c r="L6271" s="83"/>
      <c r="M6271" s="83"/>
      <c r="N6271" s="83"/>
      <c r="O6271" s="83"/>
      <c r="P6271" s="83"/>
      <c r="Q6271" s="143" t="s">
        <v>110</v>
      </c>
      <c r="R6271" s="304">
        <v>0</v>
      </c>
      <c r="S6271" s="305">
        <v>0</v>
      </c>
      <c r="T6271" s="305">
        <v>0</v>
      </c>
      <c r="U6271" s="305">
        <v>0</v>
      </c>
      <c r="V6271" s="305">
        <v>0</v>
      </c>
      <c r="W6271" s="306">
        <v>0</v>
      </c>
      <c r="X6271" s="305">
        <v>0</v>
      </c>
      <c r="Y6271" s="305">
        <v>0</v>
      </c>
      <c r="Z6271" s="305">
        <v>0</v>
      </c>
      <c r="AA6271" s="305">
        <v>0</v>
      </c>
      <c r="AB6271" s="307">
        <v>0</v>
      </c>
      <c r="AC6271" s="307">
        <v>0</v>
      </c>
      <c r="AD6271" s="307">
        <v>0</v>
      </c>
      <c r="AE6271" s="307">
        <v>0</v>
      </c>
      <c r="AF6271" s="307">
        <v>0</v>
      </c>
      <c r="AG6271" s="307">
        <v>0</v>
      </c>
      <c r="AH6271" s="362">
        <v>0</v>
      </c>
      <c r="AI6271" s="362">
        <v>0</v>
      </c>
      <c r="AK6271" s="199"/>
      <c r="AM6271" s="11"/>
      <c r="AN6271" s="15"/>
      <c r="AO6271" s="11"/>
      <c r="AP6271" s="11"/>
    </row>
    <row r="6272" spans="3:42" outlineLevel="2" x14ac:dyDescent="0.2">
      <c r="C6272" s="119" t="s">
        <v>152</v>
      </c>
      <c r="D6272" s="119" t="s">
        <v>152</v>
      </c>
      <c r="F6272" s="802" t="s">
        <v>626</v>
      </c>
      <c r="R6272" s="800">
        <v>0</v>
      </c>
      <c r="S6272" s="800">
        <v>0</v>
      </c>
      <c r="T6272" s="800">
        <v>0</v>
      </c>
      <c r="U6272" s="800">
        <v>0</v>
      </c>
      <c r="V6272" s="800">
        <v>0</v>
      </c>
      <c r="W6272" s="800">
        <v>0</v>
      </c>
      <c r="X6272" s="800">
        <v>0</v>
      </c>
      <c r="Y6272" s="800">
        <v>0</v>
      </c>
      <c r="Z6272" s="800">
        <v>0</v>
      </c>
      <c r="AA6272" s="800">
        <v>0</v>
      </c>
      <c r="AB6272" s="800">
        <v>0</v>
      </c>
      <c r="AC6272" s="800">
        <v>0</v>
      </c>
      <c r="AD6272" s="800">
        <v>0</v>
      </c>
      <c r="AE6272" s="800">
        <v>0</v>
      </c>
      <c r="AF6272" s="800">
        <v>0</v>
      </c>
      <c r="AG6272" s="800">
        <v>0</v>
      </c>
      <c r="AH6272" s="800">
        <v>0</v>
      </c>
      <c r="AI6272" s="800">
        <v>0</v>
      </c>
      <c r="AK6272" s="199"/>
      <c r="AM6272" s="11"/>
      <c r="AN6272" s="15"/>
      <c r="AO6272" s="11"/>
      <c r="AP6272" s="11"/>
    </row>
    <row r="6273" spans="3:42" outlineLevel="2" x14ac:dyDescent="0.2">
      <c r="C6273" s="119" t="s">
        <v>152</v>
      </c>
      <c r="D6273" s="119" t="s">
        <v>152</v>
      </c>
      <c r="R6273" s="5"/>
      <c r="S6273" s="5"/>
      <c r="T6273" s="5"/>
      <c r="U6273" s="5"/>
      <c r="V6273" s="5"/>
      <c r="W6273" s="5"/>
      <c r="X6273" s="5"/>
      <c r="Y6273" s="5"/>
      <c r="AK6273" s="199"/>
      <c r="AM6273" s="11"/>
      <c r="AN6273" s="15"/>
      <c r="AO6273" s="11"/>
      <c r="AP6273" s="11"/>
    </row>
    <row r="6274" spans="3:42" outlineLevel="2" x14ac:dyDescent="0.2">
      <c r="C6274" s="119" t="s">
        <v>152</v>
      </c>
      <c r="D6274" s="119" t="s">
        <v>152</v>
      </c>
      <c r="F6274" s="789" t="s">
        <v>631</v>
      </c>
      <c r="G6274" s="790"/>
      <c r="H6274" s="803"/>
      <c r="I6274" s="790"/>
      <c r="J6274" s="790"/>
      <c r="K6274" s="792"/>
      <c r="L6274" s="789"/>
      <c r="M6274" s="789"/>
      <c r="N6274" s="789"/>
      <c r="O6274" s="789"/>
      <c r="P6274" s="789"/>
      <c r="Q6274" s="792"/>
      <c r="R6274" s="793"/>
      <c r="S6274" s="793"/>
      <c r="T6274" s="793"/>
      <c r="U6274" s="793"/>
      <c r="V6274" s="793"/>
      <c r="W6274" s="793"/>
      <c r="X6274" s="793"/>
      <c r="Y6274" s="793"/>
      <c r="Z6274" s="793"/>
      <c r="AA6274" s="793"/>
      <c r="AB6274" s="793"/>
      <c r="AC6274" s="793"/>
      <c r="AD6274" s="793"/>
      <c r="AE6274" s="793"/>
      <c r="AF6274" s="793"/>
      <c r="AG6274" s="793"/>
      <c r="AH6274" s="789"/>
      <c r="AI6274" s="789"/>
      <c r="AK6274" s="199"/>
      <c r="AM6274" s="11"/>
      <c r="AN6274" s="15"/>
      <c r="AO6274" s="11"/>
      <c r="AP6274" s="11"/>
    </row>
    <row r="6275" spans="3:42" outlineLevel="2" x14ac:dyDescent="0.2">
      <c r="C6275" s="119" t="s">
        <v>152</v>
      </c>
      <c r="D6275" s="119" t="s">
        <v>152</v>
      </c>
      <c r="F6275" t="s">
        <v>620</v>
      </c>
      <c r="AK6275" s="199"/>
      <c r="AM6275" s="11"/>
      <c r="AN6275" s="15"/>
      <c r="AO6275" s="11"/>
      <c r="AP6275" s="11"/>
    </row>
    <row r="6276" spans="3:42" outlineLevel="2" x14ac:dyDescent="0.2">
      <c r="C6276" s="119" t="s">
        <v>152</v>
      </c>
      <c r="D6276" s="119" t="s">
        <v>152</v>
      </c>
      <c r="F6276" s="761" t="s">
        <v>48</v>
      </c>
      <c r="G6276" s="75"/>
      <c r="H6276" s="796" t="s">
        <v>632</v>
      </c>
      <c r="I6276" s="801"/>
      <c r="J6276" s="75"/>
      <c r="K6276" s="741"/>
      <c r="L6276" s="75"/>
      <c r="M6276" s="75"/>
      <c r="N6276" s="75"/>
      <c r="O6276" s="75"/>
      <c r="P6276" s="75"/>
      <c r="Q6276" s="128" t="s">
        <v>536</v>
      </c>
      <c r="R6276" s="804">
        <v>0</v>
      </c>
      <c r="S6276" s="805">
        <v>0</v>
      </c>
      <c r="T6276" s="805">
        <v>0</v>
      </c>
      <c r="U6276" s="805">
        <v>0</v>
      </c>
      <c r="V6276" s="805">
        <v>0</v>
      </c>
      <c r="W6276" s="806">
        <v>0</v>
      </c>
      <c r="X6276" s="805">
        <v>0</v>
      </c>
      <c r="Y6276" s="805">
        <v>0</v>
      </c>
      <c r="Z6276" s="805">
        <v>0</v>
      </c>
      <c r="AA6276" s="805">
        <v>0</v>
      </c>
      <c r="AB6276" s="805">
        <v>0</v>
      </c>
      <c r="AC6276" s="805">
        <v>0</v>
      </c>
      <c r="AD6276" s="805">
        <v>0</v>
      </c>
      <c r="AE6276" s="805">
        <v>0</v>
      </c>
      <c r="AF6276" s="805">
        <v>0</v>
      </c>
      <c r="AG6276" s="805">
        <v>0</v>
      </c>
      <c r="AH6276" s="808">
        <v>0</v>
      </c>
      <c r="AI6276" s="808">
        <v>0</v>
      </c>
      <c r="AK6276" s="199"/>
      <c r="AM6276" s="11"/>
      <c r="AN6276" s="15"/>
      <c r="AO6276" s="11"/>
      <c r="AP6276" s="11"/>
    </row>
    <row r="6277" spans="3:42" outlineLevel="2" x14ac:dyDescent="0.2">
      <c r="C6277" s="119" t="s">
        <v>152</v>
      </c>
      <c r="D6277" s="119" t="s">
        <v>152</v>
      </c>
      <c r="F6277" s="767" t="s">
        <v>55</v>
      </c>
      <c r="H6277" s="797" t="s">
        <v>632</v>
      </c>
      <c r="K6277" s="164"/>
      <c r="Q6277" s="135" t="s">
        <v>536</v>
      </c>
      <c r="R6277" s="809">
        <v>0</v>
      </c>
      <c r="S6277" s="810">
        <v>0</v>
      </c>
      <c r="T6277" s="810">
        <v>0</v>
      </c>
      <c r="U6277" s="810">
        <v>0</v>
      </c>
      <c r="V6277" s="810">
        <v>0</v>
      </c>
      <c r="W6277" s="811">
        <v>0</v>
      </c>
      <c r="X6277" s="810">
        <v>0</v>
      </c>
      <c r="Y6277" s="810">
        <v>0</v>
      </c>
      <c r="Z6277" s="810">
        <v>0</v>
      </c>
      <c r="AA6277" s="810">
        <v>0</v>
      </c>
      <c r="AB6277" s="810">
        <v>0</v>
      </c>
      <c r="AC6277" s="810">
        <v>0</v>
      </c>
      <c r="AD6277" s="810">
        <v>0</v>
      </c>
      <c r="AE6277" s="810">
        <v>0</v>
      </c>
      <c r="AF6277" s="810">
        <v>0</v>
      </c>
      <c r="AG6277" s="810">
        <v>0</v>
      </c>
      <c r="AH6277" s="812">
        <v>0</v>
      </c>
      <c r="AI6277" s="812">
        <v>0</v>
      </c>
      <c r="AK6277" s="199"/>
      <c r="AM6277" s="11"/>
      <c r="AN6277" s="15"/>
      <c r="AO6277" s="11"/>
      <c r="AP6277" s="11"/>
    </row>
    <row r="6278" spans="3:42" outlineLevel="2" x14ac:dyDescent="0.2">
      <c r="C6278" s="119" t="s">
        <v>152</v>
      </c>
      <c r="D6278" s="119" t="s">
        <v>152</v>
      </c>
      <c r="F6278" s="783" t="s">
        <v>57</v>
      </c>
      <c r="G6278" s="83"/>
      <c r="H6278" s="798" t="s">
        <v>632</v>
      </c>
      <c r="I6278" s="799"/>
      <c r="J6278" s="83"/>
      <c r="K6278" s="736"/>
      <c r="L6278" s="83"/>
      <c r="M6278" s="83"/>
      <c r="N6278" s="83"/>
      <c r="O6278" s="83"/>
      <c r="P6278" s="83"/>
      <c r="Q6278" s="143" t="s">
        <v>536</v>
      </c>
      <c r="R6278" s="813">
        <v>0</v>
      </c>
      <c r="S6278" s="814">
        <v>0</v>
      </c>
      <c r="T6278" s="814">
        <v>0</v>
      </c>
      <c r="U6278" s="814">
        <v>0</v>
      </c>
      <c r="V6278" s="814">
        <v>0</v>
      </c>
      <c r="W6278" s="815">
        <v>0</v>
      </c>
      <c r="X6278" s="814">
        <v>0</v>
      </c>
      <c r="Y6278" s="814">
        <v>0</v>
      </c>
      <c r="Z6278" s="814">
        <v>0</v>
      </c>
      <c r="AA6278" s="814">
        <v>0</v>
      </c>
      <c r="AB6278" s="814">
        <v>0</v>
      </c>
      <c r="AC6278" s="814">
        <v>0</v>
      </c>
      <c r="AD6278" s="814">
        <v>0</v>
      </c>
      <c r="AE6278" s="814">
        <v>0</v>
      </c>
      <c r="AF6278" s="814">
        <v>0</v>
      </c>
      <c r="AG6278" s="814">
        <v>0</v>
      </c>
      <c r="AH6278" s="816">
        <v>0</v>
      </c>
      <c r="AI6278" s="816">
        <v>0</v>
      </c>
      <c r="AK6278" s="199"/>
      <c r="AM6278" s="11"/>
      <c r="AN6278" s="15"/>
      <c r="AO6278" s="11"/>
      <c r="AP6278" s="11"/>
    </row>
    <row r="6279" spans="3:42" outlineLevel="2" x14ac:dyDescent="0.2">
      <c r="C6279" s="119" t="s">
        <v>152</v>
      </c>
      <c r="D6279" s="119" t="s">
        <v>152</v>
      </c>
      <c r="F6279" s="12"/>
      <c r="H6279" s="817"/>
      <c r="K6279" s="16"/>
      <c r="Q6279" s="16"/>
      <c r="R6279" s="818"/>
      <c r="S6279" s="818"/>
      <c r="T6279" s="818"/>
      <c r="U6279" s="818"/>
      <c r="V6279" s="818"/>
      <c r="W6279" s="818"/>
      <c r="X6279" s="818"/>
      <c r="Y6279" s="818"/>
      <c r="Z6279" s="818"/>
      <c r="AA6279" s="818"/>
      <c r="AB6279" s="818"/>
      <c r="AC6279" s="818"/>
      <c r="AD6279" s="818"/>
      <c r="AE6279" s="818"/>
      <c r="AF6279" s="818"/>
      <c r="AG6279" s="818"/>
      <c r="AH6279" s="818"/>
      <c r="AI6279" s="818"/>
      <c r="AK6279" s="199"/>
      <c r="AM6279" s="11"/>
      <c r="AN6279" s="15"/>
      <c r="AO6279" s="11"/>
      <c r="AP6279" s="11"/>
    </row>
    <row r="6280" spans="3:42" outlineLevel="2" x14ac:dyDescent="0.2">
      <c r="C6280" s="119" t="s">
        <v>152</v>
      </c>
      <c r="D6280" s="119" t="s">
        <v>152</v>
      </c>
      <c r="F6280" s="121" t="s">
        <v>633</v>
      </c>
      <c r="G6280" s="756"/>
      <c r="H6280" s="757"/>
      <c r="I6280" s="788"/>
      <c r="J6280" s="756"/>
      <c r="K6280" s="758"/>
      <c r="L6280" s="759"/>
      <c r="M6280" s="759"/>
      <c r="N6280" s="759"/>
      <c r="O6280" s="759"/>
      <c r="P6280" s="759"/>
      <c r="Q6280" s="758"/>
      <c r="R6280" s="760"/>
      <c r="S6280" s="760"/>
      <c r="T6280" s="760"/>
      <c r="U6280" s="760"/>
      <c r="V6280" s="760"/>
      <c r="W6280" s="760"/>
      <c r="X6280" s="760"/>
      <c r="Y6280" s="760"/>
      <c r="Z6280" s="760"/>
      <c r="AA6280" s="760"/>
      <c r="AB6280" s="760"/>
      <c r="AC6280" s="760"/>
      <c r="AD6280" s="760"/>
      <c r="AE6280" s="760"/>
      <c r="AF6280" s="760"/>
      <c r="AG6280" s="760"/>
      <c r="AH6280" s="759"/>
      <c r="AI6280" s="759"/>
      <c r="AK6280" s="199"/>
      <c r="AM6280" s="11"/>
      <c r="AN6280" s="15"/>
      <c r="AO6280" s="11"/>
      <c r="AP6280" s="11"/>
    </row>
    <row r="6281" spans="3:42" outlineLevel="2" x14ac:dyDescent="0.2">
      <c r="C6281" s="119" t="s">
        <v>152</v>
      </c>
      <c r="D6281" s="119" t="s">
        <v>152</v>
      </c>
      <c r="F6281" s="789" t="s">
        <v>634</v>
      </c>
      <c r="G6281" s="790"/>
      <c r="H6281" s="803"/>
      <c r="I6281" s="791"/>
      <c r="J6281" s="790"/>
      <c r="K6281" s="792"/>
      <c r="L6281" s="789"/>
      <c r="M6281" s="789"/>
      <c r="N6281" s="789"/>
      <c r="O6281" s="789"/>
      <c r="P6281" s="789"/>
      <c r="Q6281" s="792"/>
      <c r="R6281" s="793"/>
      <c r="S6281" s="793"/>
      <c r="T6281" s="793"/>
      <c r="U6281" s="793"/>
      <c r="V6281" s="793"/>
      <c r="W6281" s="793"/>
      <c r="X6281" s="793"/>
      <c r="Y6281" s="793"/>
      <c r="Z6281" s="793"/>
      <c r="AA6281" s="793"/>
      <c r="AB6281" s="793"/>
      <c r="AC6281" s="793"/>
      <c r="AD6281" s="793"/>
      <c r="AE6281" s="793"/>
      <c r="AF6281" s="793"/>
      <c r="AG6281" s="793"/>
      <c r="AH6281" s="789"/>
      <c r="AI6281" s="789"/>
      <c r="AK6281" s="199"/>
      <c r="AM6281" s="11"/>
      <c r="AN6281" s="15"/>
      <c r="AO6281" s="11"/>
      <c r="AP6281" s="11"/>
    </row>
    <row r="6282" spans="3:42" outlineLevel="2" x14ac:dyDescent="0.2">
      <c r="C6282" s="119" t="s">
        <v>152</v>
      </c>
      <c r="D6282" s="119" t="s">
        <v>152</v>
      </c>
      <c r="F6282" s="794" t="s">
        <v>610</v>
      </c>
      <c r="H6282" s="795"/>
      <c r="AK6282" s="199"/>
      <c r="AM6282" s="11"/>
      <c r="AN6282" s="15"/>
      <c r="AO6282" s="11"/>
      <c r="AP6282" s="11"/>
    </row>
    <row r="6283" spans="3:42" outlineLevel="2" x14ac:dyDescent="0.2">
      <c r="C6283" s="119" t="s">
        <v>152</v>
      </c>
      <c r="D6283" s="119" t="s">
        <v>152</v>
      </c>
      <c r="F6283" s="761" t="s">
        <v>62</v>
      </c>
      <c r="G6283" s="75"/>
      <c r="H6283" s="796" t="s">
        <v>12</v>
      </c>
      <c r="I6283" s="796" t="s">
        <v>611</v>
      </c>
      <c r="J6283" s="75"/>
      <c r="K6283" s="741"/>
      <c r="L6283" s="75"/>
      <c r="M6283" s="75"/>
      <c r="N6283" s="75"/>
      <c r="O6283" s="75"/>
      <c r="P6283" s="75"/>
      <c r="Q6283" s="128" t="s">
        <v>110</v>
      </c>
      <c r="R6283" s="299">
        <v>0</v>
      </c>
      <c r="S6283" s="300">
        <v>0</v>
      </c>
      <c r="T6283" s="300">
        <v>0</v>
      </c>
      <c r="U6283" s="300">
        <v>0</v>
      </c>
      <c r="V6283" s="300">
        <v>0</v>
      </c>
      <c r="W6283" s="301">
        <v>0</v>
      </c>
      <c r="X6283" s="300">
        <v>0</v>
      </c>
      <c r="Y6283" s="300">
        <v>0</v>
      </c>
      <c r="Z6283" s="300">
        <v>0</v>
      </c>
      <c r="AA6283" s="300">
        <v>0</v>
      </c>
      <c r="AB6283" s="302">
        <v>0</v>
      </c>
      <c r="AC6283" s="302">
        <v>0</v>
      </c>
      <c r="AD6283" s="302">
        <v>0</v>
      </c>
      <c r="AE6283" s="302">
        <v>0</v>
      </c>
      <c r="AF6283" s="302">
        <v>0</v>
      </c>
      <c r="AG6283" s="302">
        <v>0</v>
      </c>
      <c r="AH6283" s="348">
        <v>0</v>
      </c>
      <c r="AI6283" s="348">
        <v>0</v>
      </c>
      <c r="AK6283" s="199"/>
      <c r="AM6283" s="11"/>
      <c r="AN6283" s="15"/>
      <c r="AO6283" s="11"/>
      <c r="AP6283" s="11"/>
    </row>
    <row r="6284" spans="3:42" outlineLevel="2" x14ac:dyDescent="0.2">
      <c r="C6284" s="119" t="s">
        <v>152</v>
      </c>
      <c r="D6284" s="119" t="s">
        <v>152</v>
      </c>
      <c r="F6284" s="767" t="s">
        <v>188</v>
      </c>
      <c r="H6284" s="797" t="s">
        <v>12</v>
      </c>
      <c r="I6284" s="797" t="s">
        <v>612</v>
      </c>
      <c r="K6284" s="164"/>
      <c r="Q6284" s="135" t="s">
        <v>110</v>
      </c>
      <c r="R6284" s="314">
        <v>0</v>
      </c>
      <c r="S6284" s="315">
        <v>0</v>
      </c>
      <c r="T6284" s="315">
        <v>0</v>
      </c>
      <c r="U6284" s="315">
        <v>0</v>
      </c>
      <c r="V6284" s="315">
        <v>0</v>
      </c>
      <c r="W6284" s="316">
        <v>0</v>
      </c>
      <c r="X6284" s="315">
        <v>0</v>
      </c>
      <c r="Y6284" s="315">
        <v>0</v>
      </c>
      <c r="Z6284" s="315">
        <v>0</v>
      </c>
      <c r="AA6284" s="315">
        <v>0</v>
      </c>
      <c r="AB6284" s="5">
        <v>0</v>
      </c>
      <c r="AC6284" s="5">
        <v>0</v>
      </c>
      <c r="AD6284" s="5">
        <v>0</v>
      </c>
      <c r="AE6284" s="5">
        <v>0</v>
      </c>
      <c r="AF6284" s="5">
        <v>0</v>
      </c>
      <c r="AG6284" s="5">
        <v>0</v>
      </c>
      <c r="AH6284" s="350">
        <v>0</v>
      </c>
      <c r="AI6284" s="350">
        <v>0</v>
      </c>
      <c r="AK6284" s="199"/>
      <c r="AM6284" s="11"/>
      <c r="AN6284" s="15"/>
      <c r="AO6284" s="11"/>
      <c r="AP6284" s="11"/>
    </row>
    <row r="6285" spans="3:42" outlineLevel="2" x14ac:dyDescent="0.2">
      <c r="C6285" s="119" t="s">
        <v>152</v>
      </c>
      <c r="D6285" s="119" t="s">
        <v>152</v>
      </c>
      <c r="F6285" s="767" t="s">
        <v>613</v>
      </c>
      <c r="H6285" s="797" t="s">
        <v>12</v>
      </c>
      <c r="I6285" s="234" t="s">
        <v>614</v>
      </c>
      <c r="K6285" s="164"/>
      <c r="Q6285" s="135" t="s">
        <v>110</v>
      </c>
      <c r="R6285" s="314">
        <v>0</v>
      </c>
      <c r="S6285" s="315">
        <v>0</v>
      </c>
      <c r="T6285" s="315">
        <v>0</v>
      </c>
      <c r="U6285" s="315">
        <v>0</v>
      </c>
      <c r="V6285" s="315">
        <v>0</v>
      </c>
      <c r="W6285" s="316">
        <v>0</v>
      </c>
      <c r="X6285" s="315">
        <v>0</v>
      </c>
      <c r="Y6285" s="315">
        <v>0</v>
      </c>
      <c r="Z6285" s="315">
        <v>0</v>
      </c>
      <c r="AA6285" s="315">
        <v>0</v>
      </c>
      <c r="AB6285" s="5">
        <v>0</v>
      </c>
      <c r="AC6285" s="5">
        <v>0</v>
      </c>
      <c r="AD6285" s="5">
        <v>0</v>
      </c>
      <c r="AE6285" s="5">
        <v>0</v>
      </c>
      <c r="AF6285" s="5">
        <v>0</v>
      </c>
      <c r="AG6285" s="5">
        <v>0</v>
      </c>
      <c r="AH6285" s="350">
        <v>0</v>
      </c>
      <c r="AI6285" s="350">
        <v>0</v>
      </c>
      <c r="AK6285" s="199"/>
      <c r="AM6285" s="11"/>
      <c r="AN6285" s="15"/>
      <c r="AO6285" s="11"/>
      <c r="AP6285" s="11"/>
    </row>
    <row r="6286" spans="3:42" outlineLevel="2" x14ac:dyDescent="0.2">
      <c r="C6286" s="119" t="s">
        <v>152</v>
      </c>
      <c r="D6286" s="119" t="s">
        <v>152</v>
      </c>
      <c r="F6286" s="783" t="s">
        <v>57</v>
      </c>
      <c r="G6286" s="83"/>
      <c r="H6286" s="798" t="s">
        <v>12</v>
      </c>
      <c r="I6286" s="799"/>
      <c r="J6286" s="83"/>
      <c r="K6286" s="736"/>
      <c r="L6286" s="83"/>
      <c r="M6286" s="83"/>
      <c r="N6286" s="83"/>
      <c r="O6286" s="83"/>
      <c r="P6286" s="83"/>
      <c r="Q6286" s="143" t="s">
        <v>110</v>
      </c>
      <c r="R6286" s="304">
        <v>0</v>
      </c>
      <c r="S6286" s="305">
        <v>0</v>
      </c>
      <c r="T6286" s="305">
        <v>0</v>
      </c>
      <c r="U6286" s="305">
        <v>0</v>
      </c>
      <c r="V6286" s="305">
        <v>0</v>
      </c>
      <c r="W6286" s="306">
        <v>0</v>
      </c>
      <c r="X6286" s="305">
        <v>0</v>
      </c>
      <c r="Y6286" s="305">
        <v>0</v>
      </c>
      <c r="Z6286" s="305">
        <v>0</v>
      </c>
      <c r="AA6286" s="305">
        <v>0</v>
      </c>
      <c r="AB6286" s="307">
        <v>0</v>
      </c>
      <c r="AC6286" s="307">
        <v>0</v>
      </c>
      <c r="AD6286" s="307">
        <v>0</v>
      </c>
      <c r="AE6286" s="307">
        <v>0</v>
      </c>
      <c r="AF6286" s="307">
        <v>0</v>
      </c>
      <c r="AG6286" s="307">
        <v>0</v>
      </c>
      <c r="AH6286" s="362">
        <v>0</v>
      </c>
      <c r="AI6286" s="362">
        <v>0</v>
      </c>
      <c r="AK6286" s="199"/>
      <c r="AM6286" s="11"/>
      <c r="AN6286" s="15"/>
      <c r="AO6286" s="11"/>
      <c r="AP6286" s="11"/>
    </row>
    <row r="6287" spans="3:42" outlineLevel="2" x14ac:dyDescent="0.2">
      <c r="C6287" s="119" t="s">
        <v>152</v>
      </c>
      <c r="D6287" s="119" t="s">
        <v>152</v>
      </c>
      <c r="F6287" s="12"/>
      <c r="H6287" s="234"/>
      <c r="K6287" s="164"/>
      <c r="Q6287" s="16"/>
      <c r="R6287" s="800">
        <v>0</v>
      </c>
      <c r="S6287" s="800">
        <v>0</v>
      </c>
      <c r="T6287" s="800">
        <v>0</v>
      </c>
      <c r="U6287" s="800">
        <v>0</v>
      </c>
      <c r="V6287" s="800">
        <v>0</v>
      </c>
      <c r="W6287" s="800">
        <v>0</v>
      </c>
      <c r="X6287" s="800">
        <v>0</v>
      </c>
      <c r="Y6287" s="800">
        <v>0</v>
      </c>
      <c r="Z6287" s="800">
        <v>0</v>
      </c>
      <c r="AA6287" s="800">
        <v>0</v>
      </c>
      <c r="AB6287" s="800">
        <v>0</v>
      </c>
      <c r="AC6287" s="800">
        <v>0</v>
      </c>
      <c r="AD6287" s="800">
        <v>0</v>
      </c>
      <c r="AE6287" s="800">
        <v>0</v>
      </c>
      <c r="AF6287" s="800">
        <v>0</v>
      </c>
      <c r="AG6287" s="800">
        <v>0</v>
      </c>
      <c r="AH6287" s="800">
        <v>0</v>
      </c>
      <c r="AI6287" s="800">
        <v>0</v>
      </c>
      <c r="AK6287" s="199"/>
      <c r="AM6287" s="11"/>
      <c r="AN6287" s="15"/>
      <c r="AO6287" s="11"/>
      <c r="AP6287" s="11"/>
    </row>
    <row r="6288" spans="3:42" outlineLevel="2" x14ac:dyDescent="0.2">
      <c r="C6288" s="119" t="s">
        <v>152</v>
      </c>
      <c r="D6288" s="119" t="s">
        <v>152</v>
      </c>
      <c r="F6288" s="794" t="s">
        <v>615</v>
      </c>
      <c r="AK6288" s="199"/>
      <c r="AM6288" s="11"/>
      <c r="AN6288" s="15"/>
      <c r="AO6288" s="11"/>
      <c r="AP6288" s="11"/>
    </row>
    <row r="6289" spans="3:42" outlineLevel="2" x14ac:dyDescent="0.2">
      <c r="C6289" s="119" t="s">
        <v>152</v>
      </c>
      <c r="D6289" s="119" t="s">
        <v>152</v>
      </c>
      <c r="F6289" s="761" t="s">
        <v>48</v>
      </c>
      <c r="G6289" s="75"/>
      <c r="H6289" s="796" t="s">
        <v>12</v>
      </c>
      <c r="I6289" s="801"/>
      <c r="J6289" s="75"/>
      <c r="K6289" s="741"/>
      <c r="L6289" s="75"/>
      <c r="M6289" s="75"/>
      <c r="N6289" s="75"/>
      <c r="O6289" s="75"/>
      <c r="P6289" s="75"/>
      <c r="Q6289" s="128" t="s">
        <v>110</v>
      </c>
      <c r="R6289" s="299">
        <v>0</v>
      </c>
      <c r="S6289" s="300">
        <v>0</v>
      </c>
      <c r="T6289" s="300">
        <v>0</v>
      </c>
      <c r="U6289" s="300">
        <v>0</v>
      </c>
      <c r="V6289" s="300">
        <v>0</v>
      </c>
      <c r="W6289" s="301">
        <v>0</v>
      </c>
      <c r="X6289" s="300">
        <v>0</v>
      </c>
      <c r="Y6289" s="300">
        <v>0</v>
      </c>
      <c r="Z6289" s="300">
        <v>0</v>
      </c>
      <c r="AA6289" s="300">
        <v>0</v>
      </c>
      <c r="AB6289" s="302">
        <v>0</v>
      </c>
      <c r="AC6289" s="302">
        <v>0</v>
      </c>
      <c r="AD6289" s="302">
        <v>0</v>
      </c>
      <c r="AE6289" s="302">
        <v>0</v>
      </c>
      <c r="AF6289" s="302">
        <v>0</v>
      </c>
      <c r="AG6289" s="302">
        <v>0</v>
      </c>
      <c r="AH6289" s="348">
        <v>0</v>
      </c>
      <c r="AI6289" s="348">
        <v>0</v>
      </c>
      <c r="AK6289" s="199"/>
      <c r="AM6289" s="11"/>
      <c r="AN6289" s="15"/>
      <c r="AO6289" s="11"/>
      <c r="AP6289" s="11"/>
    </row>
    <row r="6290" spans="3:42" outlineLevel="2" x14ac:dyDescent="0.2">
      <c r="C6290" s="119" t="s">
        <v>152</v>
      </c>
      <c r="D6290" s="119" t="s">
        <v>152</v>
      </c>
      <c r="F6290" s="767" t="s">
        <v>55</v>
      </c>
      <c r="H6290" s="797" t="s">
        <v>12</v>
      </c>
      <c r="K6290" s="164"/>
      <c r="Q6290" s="135" t="s">
        <v>110</v>
      </c>
      <c r="R6290" s="314">
        <v>0</v>
      </c>
      <c r="S6290" s="315">
        <v>0</v>
      </c>
      <c r="T6290" s="315">
        <v>0</v>
      </c>
      <c r="U6290" s="315">
        <v>0</v>
      </c>
      <c r="V6290" s="315">
        <v>0</v>
      </c>
      <c r="W6290" s="316">
        <v>0</v>
      </c>
      <c r="X6290" s="315">
        <v>0</v>
      </c>
      <c r="Y6290" s="315">
        <v>0</v>
      </c>
      <c r="Z6290" s="315">
        <v>0</v>
      </c>
      <c r="AA6290" s="315">
        <v>0</v>
      </c>
      <c r="AB6290" s="5">
        <v>0</v>
      </c>
      <c r="AC6290" s="5">
        <v>0</v>
      </c>
      <c r="AD6290" s="5">
        <v>0</v>
      </c>
      <c r="AE6290" s="5">
        <v>0</v>
      </c>
      <c r="AF6290" s="5">
        <v>0</v>
      </c>
      <c r="AG6290" s="5">
        <v>0</v>
      </c>
      <c r="AH6290" s="350">
        <v>0</v>
      </c>
      <c r="AI6290" s="350">
        <v>0</v>
      </c>
      <c r="AK6290" s="199"/>
      <c r="AM6290" s="11"/>
      <c r="AN6290" s="15"/>
      <c r="AO6290" s="11"/>
      <c r="AP6290" s="11"/>
    </row>
    <row r="6291" spans="3:42" outlineLevel="2" x14ac:dyDescent="0.2">
      <c r="C6291" s="119" t="s">
        <v>152</v>
      </c>
      <c r="D6291" s="119" t="s">
        <v>152</v>
      </c>
      <c r="F6291" s="783" t="s">
        <v>57</v>
      </c>
      <c r="G6291" s="83"/>
      <c r="H6291" s="798" t="s">
        <v>12</v>
      </c>
      <c r="I6291" s="799"/>
      <c r="J6291" s="83"/>
      <c r="K6291" s="736"/>
      <c r="L6291" s="83"/>
      <c r="M6291" s="83"/>
      <c r="N6291" s="83"/>
      <c r="O6291" s="83"/>
      <c r="P6291" s="83"/>
      <c r="Q6291" s="143" t="s">
        <v>110</v>
      </c>
      <c r="R6291" s="304">
        <v>0</v>
      </c>
      <c r="S6291" s="305">
        <v>0</v>
      </c>
      <c r="T6291" s="305">
        <v>0</v>
      </c>
      <c r="U6291" s="305">
        <v>0</v>
      </c>
      <c r="V6291" s="305">
        <v>0</v>
      </c>
      <c r="W6291" s="306">
        <v>0</v>
      </c>
      <c r="X6291" s="305">
        <v>0</v>
      </c>
      <c r="Y6291" s="305">
        <v>0</v>
      </c>
      <c r="Z6291" s="305">
        <v>0</v>
      </c>
      <c r="AA6291" s="305">
        <v>0</v>
      </c>
      <c r="AB6291" s="307">
        <v>0</v>
      </c>
      <c r="AC6291" s="307">
        <v>0</v>
      </c>
      <c r="AD6291" s="307">
        <v>0</v>
      </c>
      <c r="AE6291" s="307">
        <v>0</v>
      </c>
      <c r="AF6291" s="307">
        <v>0</v>
      </c>
      <c r="AG6291" s="307">
        <v>0</v>
      </c>
      <c r="AH6291" s="362">
        <v>0</v>
      </c>
      <c r="AI6291" s="362">
        <v>0</v>
      </c>
      <c r="AK6291" s="199"/>
      <c r="AM6291" s="11"/>
      <c r="AN6291" s="15"/>
      <c r="AO6291" s="11"/>
      <c r="AP6291" s="11"/>
    </row>
    <row r="6292" spans="3:42" outlineLevel="2" x14ac:dyDescent="0.2">
      <c r="C6292" s="119" t="s">
        <v>152</v>
      </c>
      <c r="D6292" s="119" t="s">
        <v>152</v>
      </c>
      <c r="F6292" s="12"/>
      <c r="H6292" s="164"/>
      <c r="K6292" s="164"/>
      <c r="Q6292" s="16"/>
      <c r="R6292" s="800">
        <v>0</v>
      </c>
      <c r="S6292" s="800">
        <v>0</v>
      </c>
      <c r="T6292" s="800">
        <v>0</v>
      </c>
      <c r="U6292" s="800">
        <v>0</v>
      </c>
      <c r="V6292" s="800">
        <v>0</v>
      </c>
      <c r="W6292" s="800">
        <v>0</v>
      </c>
      <c r="X6292" s="800">
        <v>0</v>
      </c>
      <c r="Y6292" s="800">
        <v>0</v>
      </c>
      <c r="Z6292" s="800">
        <v>0</v>
      </c>
      <c r="AA6292" s="800">
        <v>0</v>
      </c>
      <c r="AB6292" s="800">
        <v>0</v>
      </c>
      <c r="AC6292" s="800">
        <v>0</v>
      </c>
      <c r="AD6292" s="800">
        <v>0</v>
      </c>
      <c r="AE6292" s="800">
        <v>0</v>
      </c>
      <c r="AF6292" s="800">
        <v>0</v>
      </c>
      <c r="AG6292" s="800">
        <v>0</v>
      </c>
      <c r="AH6292" s="800">
        <v>0</v>
      </c>
      <c r="AI6292" s="800">
        <v>0</v>
      </c>
      <c r="AK6292" s="199"/>
      <c r="AM6292" s="11"/>
      <c r="AN6292" s="15"/>
      <c r="AO6292" s="11"/>
      <c r="AP6292" s="11"/>
    </row>
    <row r="6293" spans="3:42" outlineLevel="2" x14ac:dyDescent="0.2">
      <c r="C6293" s="119" t="s">
        <v>152</v>
      </c>
      <c r="D6293" s="119" t="s">
        <v>152</v>
      </c>
      <c r="F6293" s="794" t="s">
        <v>69</v>
      </c>
      <c r="AK6293" s="199"/>
      <c r="AM6293" s="11"/>
      <c r="AN6293" s="15"/>
      <c r="AO6293" s="11"/>
      <c r="AP6293" s="11"/>
    </row>
    <row r="6294" spans="3:42" outlineLevel="2" x14ac:dyDescent="0.2">
      <c r="C6294" s="119" t="s">
        <v>152</v>
      </c>
      <c r="D6294" s="119" t="s">
        <v>152</v>
      </c>
      <c r="F6294" s="761" t="s">
        <v>9</v>
      </c>
      <c r="G6294" s="75"/>
      <c r="H6294" s="796" t="s">
        <v>12</v>
      </c>
      <c r="I6294" s="801"/>
      <c r="J6294" s="75"/>
      <c r="K6294" s="741"/>
      <c r="L6294" s="75"/>
      <c r="M6294" s="75"/>
      <c r="N6294" s="75"/>
      <c r="O6294" s="75"/>
      <c r="P6294" s="75"/>
      <c r="Q6294" s="128" t="s">
        <v>110</v>
      </c>
      <c r="R6294" s="299">
        <v>0</v>
      </c>
      <c r="S6294" s="300">
        <v>0</v>
      </c>
      <c r="T6294" s="300">
        <v>0</v>
      </c>
      <c r="U6294" s="300">
        <v>0</v>
      </c>
      <c r="V6294" s="300">
        <v>0</v>
      </c>
      <c r="W6294" s="301">
        <v>0</v>
      </c>
      <c r="X6294" s="300">
        <v>0</v>
      </c>
      <c r="Y6294" s="300">
        <v>0</v>
      </c>
      <c r="Z6294" s="300">
        <v>0</v>
      </c>
      <c r="AA6294" s="300">
        <v>0</v>
      </c>
      <c r="AB6294" s="302">
        <v>0</v>
      </c>
      <c r="AC6294" s="302">
        <v>0</v>
      </c>
      <c r="AD6294" s="302">
        <v>0</v>
      </c>
      <c r="AE6294" s="302">
        <v>0</v>
      </c>
      <c r="AF6294" s="302">
        <v>0</v>
      </c>
      <c r="AG6294" s="302">
        <v>0</v>
      </c>
      <c r="AH6294" s="348">
        <v>0</v>
      </c>
      <c r="AI6294" s="348">
        <v>0</v>
      </c>
      <c r="AK6294" s="199"/>
      <c r="AM6294" s="11"/>
      <c r="AN6294" s="15"/>
      <c r="AO6294" s="11"/>
      <c r="AP6294" s="11"/>
    </row>
    <row r="6295" spans="3:42" outlineLevel="2" x14ac:dyDescent="0.2">
      <c r="C6295" s="119" t="s">
        <v>152</v>
      </c>
      <c r="D6295" s="119" t="s">
        <v>152</v>
      </c>
      <c r="F6295" s="767" t="s">
        <v>14</v>
      </c>
      <c r="H6295" s="797" t="s">
        <v>12</v>
      </c>
      <c r="K6295" s="164"/>
      <c r="Q6295" s="135" t="s">
        <v>110</v>
      </c>
      <c r="R6295" s="314">
        <v>0</v>
      </c>
      <c r="S6295" s="315">
        <v>0</v>
      </c>
      <c r="T6295" s="315">
        <v>0</v>
      </c>
      <c r="U6295" s="315">
        <v>0</v>
      </c>
      <c r="V6295" s="315">
        <v>0</v>
      </c>
      <c r="W6295" s="316">
        <v>0</v>
      </c>
      <c r="X6295" s="315">
        <v>0</v>
      </c>
      <c r="Y6295" s="315">
        <v>0</v>
      </c>
      <c r="Z6295" s="315">
        <v>0</v>
      </c>
      <c r="AA6295" s="315">
        <v>0</v>
      </c>
      <c r="AB6295" s="5">
        <v>0</v>
      </c>
      <c r="AC6295" s="5">
        <v>0</v>
      </c>
      <c r="AD6295" s="5">
        <v>0</v>
      </c>
      <c r="AE6295" s="5">
        <v>0</v>
      </c>
      <c r="AF6295" s="5">
        <v>0</v>
      </c>
      <c r="AG6295" s="5">
        <v>0</v>
      </c>
      <c r="AH6295" s="350">
        <v>0</v>
      </c>
      <c r="AI6295" s="350">
        <v>0</v>
      </c>
      <c r="AK6295" s="199"/>
      <c r="AM6295" s="11"/>
      <c r="AN6295" s="15"/>
      <c r="AO6295" s="11"/>
      <c r="AP6295" s="11"/>
    </row>
    <row r="6296" spans="3:42" outlineLevel="2" x14ac:dyDescent="0.2">
      <c r="C6296" s="119" t="s">
        <v>152</v>
      </c>
      <c r="D6296" s="119" t="s">
        <v>152</v>
      </c>
      <c r="F6296" s="783" t="s">
        <v>16</v>
      </c>
      <c r="G6296" s="83"/>
      <c r="H6296" s="798" t="s">
        <v>12</v>
      </c>
      <c r="I6296" s="799"/>
      <c r="J6296" s="83"/>
      <c r="K6296" s="736"/>
      <c r="L6296" s="83"/>
      <c r="M6296" s="83"/>
      <c r="N6296" s="83"/>
      <c r="O6296" s="83"/>
      <c r="P6296" s="83"/>
      <c r="Q6296" s="143" t="s">
        <v>110</v>
      </c>
      <c r="R6296" s="304">
        <v>0</v>
      </c>
      <c r="S6296" s="305">
        <v>0</v>
      </c>
      <c r="T6296" s="305">
        <v>0</v>
      </c>
      <c r="U6296" s="305">
        <v>0</v>
      </c>
      <c r="V6296" s="305">
        <v>0</v>
      </c>
      <c r="W6296" s="306">
        <v>0</v>
      </c>
      <c r="X6296" s="305">
        <v>0</v>
      </c>
      <c r="Y6296" s="305">
        <v>0</v>
      </c>
      <c r="Z6296" s="305">
        <v>0</v>
      </c>
      <c r="AA6296" s="305">
        <v>0</v>
      </c>
      <c r="AB6296" s="307">
        <v>0</v>
      </c>
      <c r="AC6296" s="307">
        <v>0</v>
      </c>
      <c r="AD6296" s="307">
        <v>0</v>
      </c>
      <c r="AE6296" s="307">
        <v>0</v>
      </c>
      <c r="AF6296" s="307">
        <v>0</v>
      </c>
      <c r="AG6296" s="307">
        <v>0</v>
      </c>
      <c r="AH6296" s="362">
        <v>0</v>
      </c>
      <c r="AI6296" s="362">
        <v>0</v>
      </c>
      <c r="AK6296" s="199"/>
      <c r="AM6296" s="11"/>
      <c r="AN6296" s="15"/>
      <c r="AO6296" s="11"/>
      <c r="AP6296" s="11"/>
    </row>
    <row r="6297" spans="3:42" outlineLevel="2" x14ac:dyDescent="0.2">
      <c r="C6297" s="119" t="s">
        <v>152</v>
      </c>
      <c r="D6297" s="119" t="s">
        <v>152</v>
      </c>
      <c r="F6297" s="12"/>
      <c r="H6297" s="797"/>
      <c r="K6297" s="164"/>
      <c r="Q6297" s="16"/>
      <c r="R6297" s="800">
        <v>0</v>
      </c>
      <c r="S6297" s="800">
        <v>0</v>
      </c>
      <c r="T6297" s="800">
        <v>0</v>
      </c>
      <c r="U6297" s="800">
        <v>0</v>
      </c>
      <c r="V6297" s="800">
        <v>0</v>
      </c>
      <c r="W6297" s="800">
        <v>0</v>
      </c>
      <c r="X6297" s="800">
        <v>0</v>
      </c>
      <c r="Y6297" s="800">
        <v>0</v>
      </c>
      <c r="Z6297" s="800">
        <v>0</v>
      </c>
      <c r="AA6297" s="800">
        <v>0</v>
      </c>
      <c r="AB6297" s="800">
        <v>0</v>
      </c>
      <c r="AC6297" s="800">
        <v>0</v>
      </c>
      <c r="AD6297" s="800">
        <v>0</v>
      </c>
      <c r="AE6297" s="800">
        <v>0</v>
      </c>
      <c r="AF6297" s="800">
        <v>0</v>
      </c>
      <c r="AG6297" s="800">
        <v>0</v>
      </c>
      <c r="AH6297" s="800">
        <v>0</v>
      </c>
      <c r="AI6297" s="800">
        <v>0</v>
      </c>
      <c r="AK6297" s="199"/>
      <c r="AM6297" s="11"/>
      <c r="AN6297" s="15"/>
      <c r="AO6297" s="11"/>
      <c r="AP6297" s="11"/>
    </row>
    <row r="6298" spans="3:42" outlineLevel="2" x14ac:dyDescent="0.2">
      <c r="C6298" s="119" t="s">
        <v>152</v>
      </c>
      <c r="D6298" s="119" t="s">
        <v>152</v>
      </c>
      <c r="F6298" s="794" t="s">
        <v>616</v>
      </c>
      <c r="AK6298" s="199"/>
      <c r="AM6298" s="11"/>
      <c r="AN6298" s="15"/>
      <c r="AO6298" s="11"/>
      <c r="AP6298" s="11"/>
    </row>
    <row r="6299" spans="3:42" outlineLevel="2" x14ac:dyDescent="0.2">
      <c r="C6299" s="119" t="s">
        <v>152</v>
      </c>
      <c r="D6299" s="119" t="s">
        <v>152</v>
      </c>
      <c r="F6299" s="761" t="s">
        <v>48</v>
      </c>
      <c r="G6299" s="75"/>
      <c r="H6299" s="796" t="s">
        <v>12</v>
      </c>
      <c r="I6299" s="228" t="s">
        <v>617</v>
      </c>
      <c r="J6299" s="75"/>
      <c r="K6299" s="741"/>
      <c r="L6299" s="75"/>
      <c r="M6299" s="75"/>
      <c r="N6299" s="75"/>
      <c r="O6299" s="75"/>
      <c r="P6299" s="75"/>
      <c r="Q6299" s="128" t="s">
        <v>110</v>
      </c>
      <c r="R6299" s="299">
        <v>0</v>
      </c>
      <c r="S6299" s="300">
        <v>0</v>
      </c>
      <c r="T6299" s="300">
        <v>0</v>
      </c>
      <c r="U6299" s="300">
        <v>0</v>
      </c>
      <c r="V6299" s="300">
        <v>0</v>
      </c>
      <c r="W6299" s="301">
        <v>0</v>
      </c>
      <c r="X6299" s="300">
        <v>0</v>
      </c>
      <c r="Y6299" s="300">
        <v>0</v>
      </c>
      <c r="Z6299" s="300">
        <v>0</v>
      </c>
      <c r="AA6299" s="300">
        <v>0</v>
      </c>
      <c r="AB6299" s="302">
        <v>0</v>
      </c>
      <c r="AC6299" s="302">
        <v>0</v>
      </c>
      <c r="AD6299" s="302">
        <v>0</v>
      </c>
      <c r="AE6299" s="302">
        <v>0</v>
      </c>
      <c r="AF6299" s="302">
        <v>0</v>
      </c>
      <c r="AG6299" s="302">
        <v>0</v>
      </c>
      <c r="AH6299" s="348">
        <v>0</v>
      </c>
      <c r="AI6299" s="348">
        <v>0</v>
      </c>
      <c r="AK6299" s="199"/>
      <c r="AM6299" s="11"/>
      <c r="AN6299" s="15"/>
      <c r="AO6299" s="11"/>
      <c r="AP6299" s="11"/>
    </row>
    <row r="6300" spans="3:42" outlineLevel="2" x14ac:dyDescent="0.2">
      <c r="C6300" s="119" t="s">
        <v>152</v>
      </c>
      <c r="D6300" s="119" t="s">
        <v>152</v>
      </c>
      <c r="F6300" s="767" t="s">
        <v>55</v>
      </c>
      <c r="H6300" s="797" t="s">
        <v>12</v>
      </c>
      <c r="I6300" s="234" t="s">
        <v>617</v>
      </c>
      <c r="K6300" s="164"/>
      <c r="Q6300" s="135" t="s">
        <v>110</v>
      </c>
      <c r="R6300" s="314">
        <v>0</v>
      </c>
      <c r="S6300" s="315">
        <v>0</v>
      </c>
      <c r="T6300" s="315">
        <v>0</v>
      </c>
      <c r="U6300" s="315">
        <v>0</v>
      </c>
      <c r="V6300" s="315">
        <v>0</v>
      </c>
      <c r="W6300" s="316">
        <v>0</v>
      </c>
      <c r="X6300" s="315">
        <v>0</v>
      </c>
      <c r="Y6300" s="315">
        <v>0</v>
      </c>
      <c r="Z6300" s="315">
        <v>0</v>
      </c>
      <c r="AA6300" s="315">
        <v>0</v>
      </c>
      <c r="AB6300" s="5">
        <v>0</v>
      </c>
      <c r="AC6300" s="5">
        <v>0</v>
      </c>
      <c r="AD6300" s="5">
        <v>0</v>
      </c>
      <c r="AE6300" s="5">
        <v>0</v>
      </c>
      <c r="AF6300" s="5">
        <v>0</v>
      </c>
      <c r="AG6300" s="5">
        <v>0</v>
      </c>
      <c r="AH6300" s="350">
        <v>0</v>
      </c>
      <c r="AI6300" s="350">
        <v>0</v>
      </c>
      <c r="AK6300" s="199"/>
      <c r="AM6300" s="11"/>
      <c r="AN6300" s="15"/>
      <c r="AO6300" s="11"/>
      <c r="AP6300" s="11"/>
    </row>
    <row r="6301" spans="3:42" outlineLevel="2" x14ac:dyDescent="0.2">
      <c r="C6301" s="119" t="s">
        <v>152</v>
      </c>
      <c r="D6301" s="119" t="s">
        <v>152</v>
      </c>
      <c r="F6301" s="783" t="s">
        <v>57</v>
      </c>
      <c r="G6301" s="83"/>
      <c r="H6301" s="798" t="s">
        <v>12</v>
      </c>
      <c r="I6301" s="240" t="s">
        <v>617</v>
      </c>
      <c r="J6301" s="83"/>
      <c r="K6301" s="736"/>
      <c r="L6301" s="83"/>
      <c r="M6301" s="83"/>
      <c r="N6301" s="83"/>
      <c r="O6301" s="83"/>
      <c r="P6301" s="83"/>
      <c r="Q6301" s="143" t="s">
        <v>110</v>
      </c>
      <c r="R6301" s="304">
        <v>0</v>
      </c>
      <c r="S6301" s="305">
        <v>0</v>
      </c>
      <c r="T6301" s="305">
        <v>0</v>
      </c>
      <c r="U6301" s="305">
        <v>0</v>
      </c>
      <c r="V6301" s="305">
        <v>0</v>
      </c>
      <c r="W6301" s="306">
        <v>0</v>
      </c>
      <c r="X6301" s="305">
        <v>0</v>
      </c>
      <c r="Y6301" s="305">
        <v>0</v>
      </c>
      <c r="Z6301" s="305">
        <v>0</v>
      </c>
      <c r="AA6301" s="305">
        <v>0</v>
      </c>
      <c r="AB6301" s="307">
        <v>0</v>
      </c>
      <c r="AC6301" s="307">
        <v>0</v>
      </c>
      <c r="AD6301" s="307">
        <v>0</v>
      </c>
      <c r="AE6301" s="307">
        <v>0</v>
      </c>
      <c r="AF6301" s="307">
        <v>0</v>
      </c>
      <c r="AG6301" s="307">
        <v>0</v>
      </c>
      <c r="AH6301" s="362">
        <v>0</v>
      </c>
      <c r="AI6301" s="362">
        <v>0</v>
      </c>
      <c r="AK6301" s="199"/>
      <c r="AM6301" s="11"/>
      <c r="AN6301" s="15"/>
      <c r="AO6301" s="11"/>
      <c r="AP6301" s="11"/>
    </row>
    <row r="6302" spans="3:42" outlineLevel="2" x14ac:dyDescent="0.2">
      <c r="C6302" s="119" t="s">
        <v>152</v>
      </c>
      <c r="D6302" s="119" t="s">
        <v>152</v>
      </c>
      <c r="F6302" s="802" t="s">
        <v>626</v>
      </c>
      <c r="R6302" s="800">
        <v>0</v>
      </c>
      <c r="S6302" s="800">
        <v>0</v>
      </c>
      <c r="T6302" s="800">
        <v>0</v>
      </c>
      <c r="U6302" s="800">
        <v>0</v>
      </c>
      <c r="V6302" s="800">
        <v>0</v>
      </c>
      <c r="W6302" s="800">
        <v>0</v>
      </c>
      <c r="X6302" s="800">
        <v>0</v>
      </c>
      <c r="Y6302" s="800">
        <v>0</v>
      </c>
      <c r="Z6302" s="800">
        <v>0</v>
      </c>
      <c r="AA6302" s="800">
        <v>0</v>
      </c>
      <c r="AB6302" s="800">
        <v>0</v>
      </c>
      <c r="AC6302" s="800">
        <v>0</v>
      </c>
      <c r="AD6302" s="800">
        <v>0</v>
      </c>
      <c r="AE6302" s="800">
        <v>0</v>
      </c>
      <c r="AF6302" s="800">
        <v>0</v>
      </c>
      <c r="AG6302" s="800">
        <v>0</v>
      </c>
      <c r="AH6302" s="800">
        <v>0</v>
      </c>
      <c r="AI6302" s="800">
        <v>0</v>
      </c>
      <c r="AK6302" s="199"/>
      <c r="AM6302" s="11"/>
      <c r="AN6302" s="15"/>
      <c r="AO6302" s="11"/>
      <c r="AP6302" s="11"/>
    </row>
    <row r="6303" spans="3:42" outlineLevel="2" x14ac:dyDescent="0.2">
      <c r="C6303" s="119" t="s">
        <v>152</v>
      </c>
      <c r="D6303" s="119" t="s">
        <v>152</v>
      </c>
      <c r="R6303" s="5"/>
      <c r="S6303" s="5"/>
      <c r="T6303" s="5"/>
      <c r="U6303" s="5"/>
      <c r="V6303" s="5"/>
      <c r="W6303" s="5"/>
      <c r="X6303" s="5"/>
      <c r="Y6303" s="5"/>
      <c r="AK6303" s="199"/>
      <c r="AM6303" s="11"/>
      <c r="AN6303" s="15"/>
      <c r="AO6303" s="11"/>
      <c r="AP6303" s="11"/>
    </row>
    <row r="6304" spans="3:42" outlineLevel="2" x14ac:dyDescent="0.2">
      <c r="C6304" s="119" t="s">
        <v>152</v>
      </c>
      <c r="D6304" s="119" t="s">
        <v>152</v>
      </c>
      <c r="F6304" s="789" t="s">
        <v>635</v>
      </c>
      <c r="G6304" s="790"/>
      <c r="H6304" s="803"/>
      <c r="I6304" s="790"/>
      <c r="J6304" s="790"/>
      <c r="K6304" s="792"/>
      <c r="L6304" s="789"/>
      <c r="M6304" s="789"/>
      <c r="N6304" s="789"/>
      <c r="O6304" s="789"/>
      <c r="P6304" s="789"/>
      <c r="Q6304" s="792"/>
      <c r="R6304" s="793"/>
      <c r="S6304" s="793"/>
      <c r="T6304" s="793"/>
      <c r="U6304" s="793"/>
      <c r="V6304" s="793"/>
      <c r="W6304" s="793"/>
      <c r="X6304" s="793"/>
      <c r="Y6304" s="793"/>
      <c r="Z6304" s="793"/>
      <c r="AA6304" s="793"/>
      <c r="AB6304" s="793"/>
      <c r="AC6304" s="793"/>
      <c r="AD6304" s="793"/>
      <c r="AE6304" s="793"/>
      <c r="AF6304" s="793"/>
      <c r="AG6304" s="793"/>
      <c r="AH6304" s="789"/>
      <c r="AI6304" s="789"/>
      <c r="AK6304" s="199"/>
      <c r="AM6304" s="11"/>
      <c r="AN6304" s="15"/>
      <c r="AO6304" s="11"/>
      <c r="AP6304" s="11"/>
    </row>
    <row r="6305" spans="3:42" outlineLevel="2" x14ac:dyDescent="0.2">
      <c r="C6305" s="119" t="s">
        <v>152</v>
      </c>
      <c r="D6305" s="119" t="s">
        <v>152</v>
      </c>
      <c r="F6305" t="s">
        <v>620</v>
      </c>
      <c r="AK6305" s="199"/>
      <c r="AM6305" s="11"/>
      <c r="AN6305" s="15"/>
      <c r="AO6305" s="11"/>
      <c r="AP6305" s="11"/>
    </row>
    <row r="6306" spans="3:42" outlineLevel="2" x14ac:dyDescent="0.2">
      <c r="C6306" s="119" t="s">
        <v>152</v>
      </c>
      <c r="D6306" s="119" t="s">
        <v>152</v>
      </c>
      <c r="F6306" s="761" t="s">
        <v>48</v>
      </c>
      <c r="G6306" s="75"/>
      <c r="H6306" s="796" t="s">
        <v>636</v>
      </c>
      <c r="I6306" s="801"/>
      <c r="J6306" s="75"/>
      <c r="K6306" s="741"/>
      <c r="L6306" s="75"/>
      <c r="M6306" s="75"/>
      <c r="N6306" s="75"/>
      <c r="O6306" s="75"/>
      <c r="P6306" s="75"/>
      <c r="Q6306" s="128" t="s">
        <v>536</v>
      </c>
      <c r="R6306" s="804">
        <v>0</v>
      </c>
      <c r="S6306" s="805">
        <v>0</v>
      </c>
      <c r="T6306" s="805">
        <v>0</v>
      </c>
      <c r="U6306" s="805">
        <v>0</v>
      </c>
      <c r="V6306" s="805">
        <v>0</v>
      </c>
      <c r="W6306" s="806">
        <v>0</v>
      </c>
      <c r="X6306" s="805">
        <v>0</v>
      </c>
      <c r="Y6306" s="805">
        <v>0</v>
      </c>
      <c r="Z6306" s="805">
        <v>0</v>
      </c>
      <c r="AA6306" s="805">
        <v>0</v>
      </c>
      <c r="AB6306" s="805">
        <v>0</v>
      </c>
      <c r="AC6306" s="805">
        <v>0</v>
      </c>
      <c r="AD6306" s="805">
        <v>0</v>
      </c>
      <c r="AE6306" s="805">
        <v>0</v>
      </c>
      <c r="AF6306" s="805">
        <v>0</v>
      </c>
      <c r="AG6306" s="805">
        <v>0</v>
      </c>
      <c r="AH6306" s="808">
        <v>0</v>
      </c>
      <c r="AI6306" s="808">
        <v>0</v>
      </c>
      <c r="AK6306" s="199"/>
      <c r="AM6306" s="11"/>
      <c r="AN6306" s="15"/>
      <c r="AO6306" s="11"/>
      <c r="AP6306" s="11"/>
    </row>
    <row r="6307" spans="3:42" outlineLevel="2" x14ac:dyDescent="0.2">
      <c r="C6307" s="119" t="s">
        <v>152</v>
      </c>
      <c r="D6307" s="119" t="s">
        <v>152</v>
      </c>
      <c r="F6307" s="767" t="s">
        <v>55</v>
      </c>
      <c r="H6307" s="797" t="s">
        <v>636</v>
      </c>
      <c r="K6307" s="164"/>
      <c r="Q6307" s="135" t="s">
        <v>536</v>
      </c>
      <c r="R6307" s="809">
        <v>0</v>
      </c>
      <c r="S6307" s="810">
        <v>0</v>
      </c>
      <c r="T6307" s="810">
        <v>0</v>
      </c>
      <c r="U6307" s="810">
        <v>0</v>
      </c>
      <c r="V6307" s="810">
        <v>0</v>
      </c>
      <c r="W6307" s="811">
        <v>0</v>
      </c>
      <c r="X6307" s="810">
        <v>0</v>
      </c>
      <c r="Y6307" s="810">
        <v>0</v>
      </c>
      <c r="Z6307" s="810">
        <v>0</v>
      </c>
      <c r="AA6307" s="810">
        <v>0</v>
      </c>
      <c r="AB6307" s="810">
        <v>0</v>
      </c>
      <c r="AC6307" s="810">
        <v>0</v>
      </c>
      <c r="AD6307" s="810">
        <v>0</v>
      </c>
      <c r="AE6307" s="810">
        <v>0</v>
      </c>
      <c r="AF6307" s="810">
        <v>0</v>
      </c>
      <c r="AG6307" s="810">
        <v>0</v>
      </c>
      <c r="AH6307" s="812">
        <v>0</v>
      </c>
      <c r="AI6307" s="812">
        <v>0</v>
      </c>
      <c r="AK6307" s="199"/>
      <c r="AM6307" s="11"/>
      <c r="AN6307" s="15"/>
      <c r="AO6307" s="11"/>
      <c r="AP6307" s="11"/>
    </row>
    <row r="6308" spans="3:42" outlineLevel="2" x14ac:dyDescent="0.2">
      <c r="C6308" s="119" t="s">
        <v>152</v>
      </c>
      <c r="D6308" s="119" t="s">
        <v>152</v>
      </c>
      <c r="F6308" s="783" t="s">
        <v>57</v>
      </c>
      <c r="G6308" s="83"/>
      <c r="H6308" s="798" t="s">
        <v>636</v>
      </c>
      <c r="I6308" s="799"/>
      <c r="J6308" s="83"/>
      <c r="K6308" s="736"/>
      <c r="L6308" s="83"/>
      <c r="M6308" s="83"/>
      <c r="N6308" s="83"/>
      <c r="O6308" s="83"/>
      <c r="P6308" s="83"/>
      <c r="Q6308" s="143" t="s">
        <v>536</v>
      </c>
      <c r="R6308" s="813">
        <v>0</v>
      </c>
      <c r="S6308" s="814">
        <v>0</v>
      </c>
      <c r="T6308" s="814">
        <v>0</v>
      </c>
      <c r="U6308" s="814">
        <v>0</v>
      </c>
      <c r="V6308" s="814">
        <v>0</v>
      </c>
      <c r="W6308" s="815">
        <v>0</v>
      </c>
      <c r="X6308" s="814">
        <v>0</v>
      </c>
      <c r="Y6308" s="814">
        <v>0</v>
      </c>
      <c r="Z6308" s="814">
        <v>0</v>
      </c>
      <c r="AA6308" s="814">
        <v>0</v>
      </c>
      <c r="AB6308" s="814">
        <v>0</v>
      </c>
      <c r="AC6308" s="814">
        <v>0</v>
      </c>
      <c r="AD6308" s="814">
        <v>0</v>
      </c>
      <c r="AE6308" s="814">
        <v>0</v>
      </c>
      <c r="AF6308" s="814">
        <v>0</v>
      </c>
      <c r="AG6308" s="814">
        <v>0</v>
      </c>
      <c r="AH6308" s="816">
        <v>0</v>
      </c>
      <c r="AI6308" s="816">
        <v>0</v>
      </c>
      <c r="AK6308" s="199"/>
      <c r="AM6308" s="11"/>
      <c r="AN6308" s="15"/>
      <c r="AO6308" s="11"/>
      <c r="AP6308" s="11"/>
    </row>
    <row r="6309" spans="3:42" outlineLevel="2" x14ac:dyDescent="0.2">
      <c r="C6309" s="119" t="s">
        <v>152</v>
      </c>
      <c r="D6309" s="119" t="s">
        <v>152</v>
      </c>
      <c r="F6309" s="12"/>
      <c r="H6309" s="817"/>
      <c r="K6309" s="16"/>
      <c r="Q6309" s="16"/>
      <c r="R6309" s="818"/>
      <c r="S6309" s="818"/>
      <c r="T6309" s="818"/>
      <c r="U6309" s="818"/>
      <c r="V6309" s="818"/>
      <c r="W6309" s="818"/>
      <c r="X6309" s="818"/>
      <c r="Y6309" s="818"/>
      <c r="Z6309" s="818"/>
      <c r="AA6309" s="818"/>
      <c r="AB6309" s="818"/>
      <c r="AC6309" s="818"/>
      <c r="AD6309" s="818"/>
      <c r="AE6309" s="818"/>
      <c r="AF6309" s="818"/>
      <c r="AG6309" s="818"/>
      <c r="AH6309" s="818"/>
      <c r="AI6309" s="818"/>
      <c r="AK6309" s="199"/>
      <c r="AM6309" s="11"/>
      <c r="AN6309" s="15"/>
      <c r="AO6309" s="11"/>
      <c r="AP6309" s="11"/>
    </row>
    <row r="6310" spans="3:42" x14ac:dyDescent="0.2">
      <c r="C6310" s="119" t="s">
        <v>152</v>
      </c>
      <c r="D6310" s="754" t="s">
        <v>152</v>
      </c>
      <c r="E6310" s="67"/>
      <c r="F6310" s="67"/>
      <c r="G6310" s="67"/>
      <c r="H6310" s="755" t="s">
        <v>152</v>
      </c>
      <c r="I6310" s="67"/>
      <c r="J6310" s="67"/>
      <c r="K6310" s="102"/>
      <c r="L6310" s="67"/>
      <c r="M6310" s="67"/>
      <c r="N6310" s="67"/>
      <c r="O6310" s="67"/>
      <c r="P6310" s="67"/>
      <c r="Q6310" s="102"/>
      <c r="R6310" s="67"/>
      <c r="S6310" s="67"/>
      <c r="T6310" s="67"/>
      <c r="U6310" s="67"/>
      <c r="V6310" s="67"/>
      <c r="W6310" s="67"/>
      <c r="X6310" s="67"/>
      <c r="Y6310" s="67"/>
      <c r="Z6310" s="67"/>
      <c r="AA6310" s="67"/>
      <c r="AB6310" s="67"/>
      <c r="AC6310" s="67"/>
      <c r="AD6310" s="67"/>
      <c r="AE6310" s="67"/>
      <c r="AF6310" s="67"/>
      <c r="AG6310" s="67"/>
      <c r="AH6310" s="67"/>
      <c r="AI6310" s="67"/>
      <c r="AK6310" s="199"/>
      <c r="AM6310" s="11"/>
      <c r="AN6310" s="15"/>
      <c r="AO6310" s="11"/>
      <c r="AP6310" s="11"/>
    </row>
    <row r="6311" spans="3:42" outlineLevel="1" x14ac:dyDescent="0.2">
      <c r="C6311" s="119" t="s">
        <v>152</v>
      </c>
      <c r="D6311" s="119" t="s">
        <v>152</v>
      </c>
      <c r="F6311" s="121" t="s">
        <v>597</v>
      </c>
      <c r="G6311" s="756"/>
      <c r="H6311" s="757"/>
      <c r="I6311" s="756"/>
      <c r="J6311" s="756"/>
      <c r="K6311" s="758"/>
      <c r="L6311" s="759"/>
      <c r="M6311" s="759"/>
      <c r="N6311" s="759"/>
      <c r="O6311" s="759"/>
      <c r="P6311" s="759"/>
      <c r="Q6311" s="758"/>
      <c r="R6311" s="760"/>
      <c r="S6311" s="760"/>
      <c r="T6311" s="760"/>
      <c r="U6311" s="760"/>
      <c r="V6311" s="760"/>
      <c r="W6311" s="760"/>
      <c r="X6311" s="760"/>
      <c r="Y6311" s="760"/>
      <c r="Z6311" s="760"/>
      <c r="AA6311" s="760"/>
      <c r="AB6311" s="760"/>
      <c r="AC6311" s="760"/>
      <c r="AD6311" s="760"/>
      <c r="AE6311" s="760"/>
      <c r="AF6311" s="760"/>
      <c r="AG6311" s="760"/>
      <c r="AH6311" s="759"/>
      <c r="AI6311" s="759"/>
      <c r="AK6311" s="199"/>
      <c r="AM6311" s="11"/>
      <c r="AN6311" s="15"/>
      <c r="AO6311" s="11"/>
      <c r="AP6311" s="11"/>
    </row>
    <row r="6312" spans="3:42" outlineLevel="2" x14ac:dyDescent="0.2">
      <c r="C6312" s="119" t="s">
        <v>152</v>
      </c>
      <c r="D6312" s="119" t="s">
        <v>152</v>
      </c>
      <c r="F6312" s="12"/>
      <c r="G6312" s="149" t="s">
        <v>598</v>
      </c>
      <c r="H6312" s="72" t="s">
        <v>48</v>
      </c>
      <c r="I6312" s="8" t="s">
        <v>451</v>
      </c>
      <c r="J6312" s="8" t="s">
        <v>599</v>
      </c>
      <c r="K6312" s="8" t="s">
        <v>61</v>
      </c>
      <c r="AK6312" s="199"/>
      <c r="AM6312" s="11"/>
      <c r="AN6312" s="15"/>
      <c r="AO6312" s="11"/>
      <c r="AP6312" s="11"/>
    </row>
    <row r="6313" spans="3:42" outlineLevel="2" x14ac:dyDescent="0.2">
      <c r="C6313" s="119" t="s">
        <v>152</v>
      </c>
      <c r="D6313" s="119" t="s">
        <v>152</v>
      </c>
      <c r="F6313" s="761" t="s">
        <v>129</v>
      </c>
      <c r="G6313" s="762" t="s">
        <v>130</v>
      </c>
      <c r="H6313" s="763">
        <v>0</v>
      </c>
      <c r="I6313" s="764">
        <v>1</v>
      </c>
      <c r="J6313" s="765">
        <v>1</v>
      </c>
      <c r="K6313" s="766"/>
      <c r="AK6313" s="199"/>
      <c r="AM6313" s="11"/>
      <c r="AN6313" s="15"/>
      <c r="AO6313" s="11"/>
      <c r="AP6313" s="11"/>
    </row>
    <row r="6314" spans="3:42" outlineLevel="2" x14ac:dyDescent="0.2">
      <c r="C6314" s="119" t="s">
        <v>152</v>
      </c>
      <c r="D6314" s="119" t="s">
        <v>152</v>
      </c>
      <c r="F6314" s="767" t="s">
        <v>128</v>
      </c>
      <c r="G6314" s="611" t="s">
        <v>130</v>
      </c>
      <c r="H6314" s="768">
        <v>0</v>
      </c>
      <c r="I6314" s="769">
        <v>1</v>
      </c>
      <c r="J6314" s="770">
        <v>1</v>
      </c>
      <c r="K6314" s="771"/>
      <c r="AK6314" s="199"/>
      <c r="AM6314" s="11"/>
      <c r="AN6314" s="15"/>
      <c r="AO6314" s="11"/>
      <c r="AP6314" s="11"/>
    </row>
    <row r="6315" spans="3:42" outlineLevel="2" x14ac:dyDescent="0.2">
      <c r="C6315" s="119" t="s">
        <v>152</v>
      </c>
      <c r="D6315" s="119" t="s">
        <v>152</v>
      </c>
      <c r="F6315" s="767" t="s">
        <v>600</v>
      </c>
      <c r="G6315" s="611" t="s">
        <v>583</v>
      </c>
      <c r="H6315" s="772">
        <v>0</v>
      </c>
      <c r="I6315" s="773">
        <v>0</v>
      </c>
      <c r="J6315" s="774">
        <v>0</v>
      </c>
      <c r="K6315" s="775">
        <v>0</v>
      </c>
      <c r="AK6315" s="199"/>
      <c r="AM6315" s="11"/>
      <c r="AN6315" s="15"/>
      <c r="AO6315" s="11"/>
      <c r="AP6315" s="11"/>
    </row>
    <row r="6316" spans="3:42" outlineLevel="2" x14ac:dyDescent="0.2">
      <c r="C6316" s="119" t="s">
        <v>152</v>
      </c>
      <c r="D6316" s="119" t="s">
        <v>152</v>
      </c>
      <c r="F6316" s="767" t="s">
        <v>64</v>
      </c>
      <c r="G6316" s="611" t="s">
        <v>583</v>
      </c>
      <c r="H6316" s="776">
        <v>0</v>
      </c>
      <c r="I6316" s="773">
        <v>0</v>
      </c>
      <c r="J6316" s="774">
        <v>0</v>
      </c>
      <c r="K6316" s="771"/>
      <c r="AK6316" s="199"/>
      <c r="AM6316" s="11"/>
      <c r="AN6316" s="15"/>
      <c r="AO6316" s="11"/>
      <c r="AP6316" s="11"/>
    </row>
    <row r="6317" spans="3:42" outlineLevel="2" x14ac:dyDescent="0.2">
      <c r="C6317" s="119" t="s">
        <v>152</v>
      </c>
      <c r="D6317" s="119" t="s">
        <v>152</v>
      </c>
      <c r="F6317" s="767" t="s">
        <v>601</v>
      </c>
      <c r="G6317" s="611" t="s">
        <v>583</v>
      </c>
      <c r="H6317" s="776">
        <v>0</v>
      </c>
      <c r="I6317" s="773">
        <v>0</v>
      </c>
      <c r="J6317" s="774">
        <v>0</v>
      </c>
      <c r="K6317" s="771"/>
      <c r="AK6317" s="199"/>
      <c r="AM6317" s="11"/>
      <c r="AN6317" s="15"/>
      <c r="AO6317" s="11"/>
      <c r="AP6317" s="11"/>
    </row>
    <row r="6318" spans="3:42" outlineLevel="2" x14ac:dyDescent="0.2">
      <c r="C6318" s="119" t="s">
        <v>152</v>
      </c>
      <c r="D6318" s="119" t="s">
        <v>152</v>
      </c>
      <c r="F6318" s="767" t="s">
        <v>602</v>
      </c>
      <c r="G6318" s="611" t="s">
        <v>130</v>
      </c>
      <c r="H6318" s="778">
        <v>0</v>
      </c>
      <c r="I6318" s="769">
        <v>0</v>
      </c>
      <c r="J6318" s="769">
        <v>0</v>
      </c>
      <c r="K6318" s="771"/>
      <c r="AK6318" s="199"/>
      <c r="AM6318" s="11"/>
      <c r="AN6318" s="15"/>
      <c r="AO6318" s="11"/>
      <c r="AP6318" s="11"/>
    </row>
    <row r="6319" spans="3:42" outlineLevel="2" x14ac:dyDescent="0.2">
      <c r="C6319" s="119" t="s">
        <v>152</v>
      </c>
      <c r="D6319" s="119" t="s">
        <v>152</v>
      </c>
      <c r="F6319" s="767" t="s">
        <v>603</v>
      </c>
      <c r="G6319" s="611" t="s">
        <v>583</v>
      </c>
      <c r="H6319" s="776">
        <v>0</v>
      </c>
      <c r="I6319" s="773">
        <v>0</v>
      </c>
      <c r="J6319" s="774">
        <v>0</v>
      </c>
      <c r="K6319" s="771"/>
      <c r="AK6319" s="199"/>
      <c r="AM6319" s="11"/>
      <c r="AN6319" s="15"/>
      <c r="AO6319" s="11"/>
      <c r="AP6319" s="11"/>
    </row>
    <row r="6320" spans="3:42" outlineLevel="2" x14ac:dyDescent="0.2">
      <c r="C6320" s="119" t="s">
        <v>152</v>
      </c>
      <c r="D6320" s="119" t="s">
        <v>152</v>
      </c>
      <c r="F6320" s="767" t="s">
        <v>604</v>
      </c>
      <c r="G6320" s="611"/>
      <c r="H6320" s="773">
        <v>0</v>
      </c>
      <c r="I6320" s="773">
        <v>0</v>
      </c>
      <c r="J6320" s="773">
        <v>0</v>
      </c>
      <c r="K6320" s="771"/>
      <c r="AK6320" s="199"/>
      <c r="AM6320" s="11"/>
      <c r="AN6320" s="15"/>
      <c r="AO6320" s="11"/>
      <c r="AP6320" s="11"/>
    </row>
    <row r="6321" spans="3:42" outlineLevel="2" x14ac:dyDescent="0.2">
      <c r="C6321" s="119" t="s">
        <v>152</v>
      </c>
      <c r="D6321" s="119" t="s">
        <v>152</v>
      </c>
      <c r="F6321" s="767" t="s">
        <v>605</v>
      </c>
      <c r="G6321" s="611"/>
      <c r="H6321" s="779"/>
      <c r="I6321" s="780"/>
      <c r="J6321" s="781"/>
      <c r="K6321" s="782">
        <v>0</v>
      </c>
      <c r="AK6321" s="199"/>
      <c r="AM6321" s="11"/>
      <c r="AN6321" s="15"/>
      <c r="AO6321" s="11"/>
      <c r="AP6321" s="11"/>
    </row>
    <row r="6322" spans="3:42" outlineLevel="2" x14ac:dyDescent="0.2">
      <c r="C6322" s="119" t="s">
        <v>152</v>
      </c>
      <c r="D6322" s="119" t="s">
        <v>152</v>
      </c>
      <c r="F6322" s="783" t="s">
        <v>606</v>
      </c>
      <c r="G6322" s="619" t="s">
        <v>130</v>
      </c>
      <c r="H6322" s="784" t="e">
        <v>#N/A</v>
      </c>
      <c r="I6322" s="785" t="e">
        <v>#N/A</v>
      </c>
      <c r="J6322" s="786" t="e">
        <v>#N/A</v>
      </c>
      <c r="K6322" s="787"/>
      <c r="AK6322" s="199"/>
      <c r="AM6322" s="11"/>
      <c r="AN6322" s="15"/>
      <c r="AO6322" s="11"/>
      <c r="AP6322" s="11"/>
    </row>
    <row r="6323" spans="3:42" outlineLevel="2" x14ac:dyDescent="0.2">
      <c r="C6323" s="119" t="s">
        <v>152</v>
      </c>
      <c r="D6323" s="119" t="s">
        <v>152</v>
      </c>
      <c r="H6323"/>
      <c r="I6323"/>
      <c r="K6323"/>
      <c r="AK6323" s="199"/>
      <c r="AM6323" s="11"/>
      <c r="AN6323" s="15"/>
      <c r="AO6323" s="11"/>
      <c r="AP6323" s="11"/>
    </row>
    <row r="6324" spans="3:42" outlineLevel="1" x14ac:dyDescent="0.2">
      <c r="C6324" s="119" t="s">
        <v>152</v>
      </c>
      <c r="D6324" s="119" t="s">
        <v>152</v>
      </c>
      <c r="F6324" s="121" t="s">
        <v>607</v>
      </c>
      <c r="G6324" s="756"/>
      <c r="H6324" s="757"/>
      <c r="I6324" s="788"/>
      <c r="J6324" s="756"/>
      <c r="K6324" s="758"/>
      <c r="L6324" s="759"/>
      <c r="M6324" s="759"/>
      <c r="N6324" s="759"/>
      <c r="O6324" s="759"/>
      <c r="P6324" s="759"/>
      <c r="Q6324" s="758"/>
      <c r="R6324" s="760"/>
      <c r="S6324" s="760"/>
      <c r="T6324" s="760"/>
      <c r="U6324" s="760"/>
      <c r="V6324" s="760"/>
      <c r="W6324" s="760"/>
      <c r="X6324" s="760"/>
      <c r="Y6324" s="760"/>
      <c r="Z6324" s="760"/>
      <c r="AA6324" s="760"/>
      <c r="AB6324" s="760"/>
      <c r="AC6324" s="760"/>
      <c r="AD6324" s="760"/>
      <c r="AE6324" s="760"/>
      <c r="AF6324" s="760"/>
      <c r="AG6324" s="760"/>
      <c r="AH6324" s="759"/>
      <c r="AI6324" s="759"/>
      <c r="AK6324" s="199"/>
      <c r="AM6324" s="11"/>
      <c r="AN6324" s="15"/>
      <c r="AO6324" s="11"/>
      <c r="AP6324" s="11"/>
    </row>
    <row r="6325" spans="3:42" outlineLevel="2" x14ac:dyDescent="0.2">
      <c r="C6325" s="119" t="s">
        <v>152</v>
      </c>
      <c r="D6325" s="119" t="s">
        <v>152</v>
      </c>
      <c r="F6325" s="789" t="s">
        <v>608</v>
      </c>
      <c r="G6325" s="790"/>
      <c r="H6325" s="791" t="s">
        <v>609</v>
      </c>
      <c r="I6325" s="791"/>
      <c r="J6325" s="790"/>
      <c r="K6325" s="792"/>
      <c r="L6325" s="789"/>
      <c r="M6325" s="789"/>
      <c r="N6325" s="789"/>
      <c r="O6325" s="789"/>
      <c r="P6325" s="789"/>
      <c r="Q6325" s="792"/>
      <c r="R6325" s="793"/>
      <c r="S6325" s="793"/>
      <c r="T6325" s="793"/>
      <c r="U6325" s="793"/>
      <c r="V6325" s="793"/>
      <c r="W6325" s="793"/>
      <c r="X6325" s="793"/>
      <c r="Y6325" s="793"/>
      <c r="Z6325" s="793"/>
      <c r="AA6325" s="793"/>
      <c r="AB6325" s="793"/>
      <c r="AC6325" s="793"/>
      <c r="AD6325" s="793"/>
      <c r="AE6325" s="793"/>
      <c r="AF6325" s="793"/>
      <c r="AG6325" s="793"/>
      <c r="AH6325" s="789"/>
      <c r="AI6325" s="789"/>
      <c r="AK6325" s="199"/>
      <c r="AM6325" s="11"/>
      <c r="AN6325" s="15"/>
      <c r="AO6325" s="11"/>
      <c r="AP6325" s="11"/>
    </row>
    <row r="6326" spans="3:42" ht="14.25" customHeight="1" outlineLevel="2" x14ac:dyDescent="0.2">
      <c r="C6326" s="119" t="s">
        <v>152</v>
      </c>
      <c r="D6326" s="119" t="s">
        <v>152</v>
      </c>
      <c r="F6326" s="794" t="s">
        <v>610</v>
      </c>
      <c r="H6326" s="795"/>
      <c r="AK6326" s="199"/>
      <c r="AM6326" s="11"/>
      <c r="AN6326" s="15"/>
      <c r="AO6326" s="11"/>
      <c r="AP6326" s="11"/>
    </row>
    <row r="6327" spans="3:42" outlineLevel="2" x14ac:dyDescent="0.2">
      <c r="C6327" s="119" t="s">
        <v>152</v>
      </c>
      <c r="D6327" s="119" t="s">
        <v>152</v>
      </c>
      <c r="F6327" s="761" t="s">
        <v>62</v>
      </c>
      <c r="G6327" s="75"/>
      <c r="H6327" s="796" t="s">
        <v>10</v>
      </c>
      <c r="I6327" s="796" t="s">
        <v>611</v>
      </c>
      <c r="J6327" s="75"/>
      <c r="K6327" s="741"/>
      <c r="L6327" s="75"/>
      <c r="M6327" s="75"/>
      <c r="N6327" s="75"/>
      <c r="O6327" s="75"/>
      <c r="P6327" s="75"/>
      <c r="Q6327" s="128" t="s">
        <v>110</v>
      </c>
      <c r="R6327" s="299">
        <v>0</v>
      </c>
      <c r="S6327" s="300">
        <v>0</v>
      </c>
      <c r="T6327" s="300">
        <v>0</v>
      </c>
      <c r="U6327" s="300">
        <v>0</v>
      </c>
      <c r="V6327" s="300">
        <v>0</v>
      </c>
      <c r="W6327" s="301">
        <v>0</v>
      </c>
      <c r="X6327" s="300">
        <v>0</v>
      </c>
      <c r="Y6327" s="300">
        <v>0</v>
      </c>
      <c r="Z6327" s="300">
        <v>0</v>
      </c>
      <c r="AA6327" s="300">
        <v>0</v>
      </c>
      <c r="AB6327" s="302">
        <v>0</v>
      </c>
      <c r="AC6327" s="302">
        <v>0</v>
      </c>
      <c r="AD6327" s="302">
        <v>0</v>
      </c>
      <c r="AE6327" s="302">
        <v>0</v>
      </c>
      <c r="AF6327" s="302">
        <v>0</v>
      </c>
      <c r="AG6327" s="302">
        <v>0</v>
      </c>
      <c r="AH6327" s="348">
        <v>0</v>
      </c>
      <c r="AI6327" s="348">
        <v>0</v>
      </c>
      <c r="AK6327" s="199"/>
      <c r="AM6327" s="11"/>
      <c r="AN6327" s="15"/>
      <c r="AO6327" s="11"/>
      <c r="AP6327" s="11"/>
    </row>
    <row r="6328" spans="3:42" outlineLevel="2" x14ac:dyDescent="0.2">
      <c r="C6328" s="119" t="s">
        <v>152</v>
      </c>
      <c r="D6328" s="119" t="s">
        <v>152</v>
      </c>
      <c r="F6328" s="767" t="s">
        <v>188</v>
      </c>
      <c r="H6328" s="797" t="s">
        <v>10</v>
      </c>
      <c r="I6328" s="797" t="s">
        <v>612</v>
      </c>
      <c r="K6328" s="164"/>
      <c r="Q6328" s="135" t="s">
        <v>110</v>
      </c>
      <c r="R6328" s="314">
        <v>0</v>
      </c>
      <c r="S6328" s="315">
        <v>0</v>
      </c>
      <c r="T6328" s="315">
        <v>0</v>
      </c>
      <c r="U6328" s="315">
        <v>0</v>
      </c>
      <c r="V6328" s="315">
        <v>0</v>
      </c>
      <c r="W6328" s="316">
        <v>0</v>
      </c>
      <c r="X6328" s="315">
        <v>0</v>
      </c>
      <c r="Y6328" s="315">
        <v>0</v>
      </c>
      <c r="Z6328" s="315">
        <v>0</v>
      </c>
      <c r="AA6328" s="315">
        <v>0</v>
      </c>
      <c r="AB6328" s="5">
        <v>0</v>
      </c>
      <c r="AC6328" s="5">
        <v>0</v>
      </c>
      <c r="AD6328" s="5">
        <v>0</v>
      </c>
      <c r="AE6328" s="5">
        <v>0</v>
      </c>
      <c r="AF6328" s="5">
        <v>0</v>
      </c>
      <c r="AG6328" s="5">
        <v>0</v>
      </c>
      <c r="AH6328" s="350">
        <v>0</v>
      </c>
      <c r="AI6328" s="350">
        <v>0</v>
      </c>
      <c r="AK6328" s="199"/>
      <c r="AM6328" s="11"/>
      <c r="AN6328" s="15"/>
      <c r="AO6328" s="11"/>
      <c r="AP6328" s="11"/>
    </row>
    <row r="6329" spans="3:42" outlineLevel="2" x14ac:dyDescent="0.2">
      <c r="C6329" s="119" t="s">
        <v>152</v>
      </c>
      <c r="D6329" s="119" t="s">
        <v>152</v>
      </c>
      <c r="F6329" s="767" t="s">
        <v>613</v>
      </c>
      <c r="H6329" s="797" t="s">
        <v>10</v>
      </c>
      <c r="I6329" s="234" t="s">
        <v>614</v>
      </c>
      <c r="K6329" s="164"/>
      <c r="Q6329" s="135" t="s">
        <v>110</v>
      </c>
      <c r="R6329" s="314">
        <v>0</v>
      </c>
      <c r="S6329" s="315">
        <v>0</v>
      </c>
      <c r="T6329" s="315">
        <v>0</v>
      </c>
      <c r="U6329" s="315">
        <v>0</v>
      </c>
      <c r="V6329" s="315">
        <v>0</v>
      </c>
      <c r="W6329" s="316">
        <v>0</v>
      </c>
      <c r="X6329" s="315">
        <v>0</v>
      </c>
      <c r="Y6329" s="315">
        <v>0</v>
      </c>
      <c r="Z6329" s="315">
        <v>0</v>
      </c>
      <c r="AA6329" s="315">
        <v>0</v>
      </c>
      <c r="AB6329" s="5">
        <v>0</v>
      </c>
      <c r="AC6329" s="5">
        <v>0</v>
      </c>
      <c r="AD6329" s="5">
        <v>0</v>
      </c>
      <c r="AE6329" s="5">
        <v>0</v>
      </c>
      <c r="AF6329" s="5">
        <v>0</v>
      </c>
      <c r="AG6329" s="5">
        <v>0</v>
      </c>
      <c r="AH6329" s="350">
        <v>0</v>
      </c>
      <c r="AI6329" s="350">
        <v>0</v>
      </c>
      <c r="AK6329" s="199"/>
      <c r="AM6329" s="11"/>
      <c r="AN6329" s="15"/>
      <c r="AO6329" s="11"/>
      <c r="AP6329" s="11"/>
    </row>
    <row r="6330" spans="3:42" outlineLevel="2" x14ac:dyDescent="0.2">
      <c r="C6330" s="119" t="s">
        <v>152</v>
      </c>
      <c r="D6330" s="119" t="s">
        <v>152</v>
      </c>
      <c r="F6330" s="783" t="s">
        <v>57</v>
      </c>
      <c r="G6330" s="83"/>
      <c r="H6330" s="798" t="s">
        <v>10</v>
      </c>
      <c r="I6330" s="799"/>
      <c r="J6330" s="83"/>
      <c r="K6330" s="736"/>
      <c r="L6330" s="83"/>
      <c r="M6330" s="83"/>
      <c r="N6330" s="83"/>
      <c r="O6330" s="83"/>
      <c r="P6330" s="83"/>
      <c r="Q6330" s="143" t="s">
        <v>110</v>
      </c>
      <c r="R6330" s="304">
        <v>0</v>
      </c>
      <c r="S6330" s="305">
        <v>0</v>
      </c>
      <c r="T6330" s="305">
        <v>0</v>
      </c>
      <c r="U6330" s="305">
        <v>0</v>
      </c>
      <c r="V6330" s="305">
        <v>0</v>
      </c>
      <c r="W6330" s="306">
        <v>0</v>
      </c>
      <c r="X6330" s="305">
        <v>0</v>
      </c>
      <c r="Y6330" s="305">
        <v>0</v>
      </c>
      <c r="Z6330" s="305">
        <v>0</v>
      </c>
      <c r="AA6330" s="305">
        <v>0</v>
      </c>
      <c r="AB6330" s="307">
        <v>0</v>
      </c>
      <c r="AC6330" s="307">
        <v>0</v>
      </c>
      <c r="AD6330" s="307">
        <v>0</v>
      </c>
      <c r="AE6330" s="307">
        <v>0</v>
      </c>
      <c r="AF6330" s="307">
        <v>0</v>
      </c>
      <c r="AG6330" s="307">
        <v>0</v>
      </c>
      <c r="AH6330" s="362">
        <v>0</v>
      </c>
      <c r="AI6330" s="362">
        <v>0</v>
      </c>
      <c r="AK6330" s="199"/>
      <c r="AM6330" s="11"/>
      <c r="AN6330" s="15"/>
      <c r="AO6330" s="11"/>
      <c r="AP6330" s="11"/>
    </row>
    <row r="6331" spans="3:42" outlineLevel="2" x14ac:dyDescent="0.2">
      <c r="C6331" s="119" t="s">
        <v>152</v>
      </c>
      <c r="D6331" s="119" t="s">
        <v>152</v>
      </c>
      <c r="F6331" s="12"/>
      <c r="H6331" s="234"/>
      <c r="K6331" s="164"/>
      <c r="Q6331" s="16"/>
      <c r="R6331" s="800">
        <v>0</v>
      </c>
      <c r="S6331" s="800">
        <v>0</v>
      </c>
      <c r="T6331" s="800">
        <v>0</v>
      </c>
      <c r="U6331" s="800">
        <v>0</v>
      </c>
      <c r="V6331" s="800">
        <v>0</v>
      </c>
      <c r="W6331" s="800">
        <v>0</v>
      </c>
      <c r="X6331" s="800">
        <v>0</v>
      </c>
      <c r="Y6331" s="800">
        <v>0</v>
      </c>
      <c r="Z6331" s="800">
        <v>0</v>
      </c>
      <c r="AA6331" s="800">
        <v>0</v>
      </c>
      <c r="AB6331" s="800">
        <v>0</v>
      </c>
      <c r="AC6331" s="800">
        <v>0</v>
      </c>
      <c r="AD6331" s="800">
        <v>0</v>
      </c>
      <c r="AE6331" s="800">
        <v>0</v>
      </c>
      <c r="AF6331" s="800">
        <v>0</v>
      </c>
      <c r="AG6331" s="800">
        <v>0</v>
      </c>
      <c r="AH6331" s="800">
        <v>0</v>
      </c>
      <c r="AI6331" s="800">
        <v>0</v>
      </c>
      <c r="AK6331" s="199"/>
      <c r="AM6331" s="11"/>
      <c r="AN6331" s="15"/>
      <c r="AO6331" s="11"/>
      <c r="AP6331" s="11"/>
    </row>
    <row r="6332" spans="3:42" ht="14.25" customHeight="1" outlineLevel="2" x14ac:dyDescent="0.2">
      <c r="C6332" s="119" t="s">
        <v>152</v>
      </c>
      <c r="D6332" s="119" t="s">
        <v>152</v>
      </c>
      <c r="F6332" s="794" t="s">
        <v>615</v>
      </c>
      <c r="AK6332" s="199"/>
      <c r="AM6332" s="11"/>
      <c r="AN6332" s="15"/>
      <c r="AO6332" s="11"/>
      <c r="AP6332" s="11"/>
    </row>
    <row r="6333" spans="3:42" outlineLevel="2" x14ac:dyDescent="0.2">
      <c r="C6333" s="119" t="s">
        <v>152</v>
      </c>
      <c r="D6333" s="119" t="s">
        <v>152</v>
      </c>
      <c r="F6333" s="761" t="s">
        <v>48</v>
      </c>
      <c r="G6333" s="75"/>
      <c r="H6333" s="796" t="s">
        <v>10</v>
      </c>
      <c r="I6333" s="801"/>
      <c r="J6333" s="75"/>
      <c r="K6333" s="741"/>
      <c r="L6333" s="75"/>
      <c r="M6333" s="75"/>
      <c r="N6333" s="75"/>
      <c r="O6333" s="75"/>
      <c r="P6333" s="75"/>
      <c r="Q6333" s="128" t="s">
        <v>110</v>
      </c>
      <c r="R6333" s="299">
        <v>0</v>
      </c>
      <c r="S6333" s="300">
        <v>0</v>
      </c>
      <c r="T6333" s="300">
        <v>0</v>
      </c>
      <c r="U6333" s="300">
        <v>0</v>
      </c>
      <c r="V6333" s="300">
        <v>0</v>
      </c>
      <c r="W6333" s="301">
        <v>0</v>
      </c>
      <c r="X6333" s="300">
        <v>0</v>
      </c>
      <c r="Y6333" s="300">
        <v>0</v>
      </c>
      <c r="Z6333" s="300">
        <v>0</v>
      </c>
      <c r="AA6333" s="300">
        <v>0</v>
      </c>
      <c r="AB6333" s="302">
        <v>0</v>
      </c>
      <c r="AC6333" s="302">
        <v>0</v>
      </c>
      <c r="AD6333" s="302">
        <v>0</v>
      </c>
      <c r="AE6333" s="302">
        <v>0</v>
      </c>
      <c r="AF6333" s="302">
        <v>0</v>
      </c>
      <c r="AG6333" s="302">
        <v>0</v>
      </c>
      <c r="AH6333" s="348">
        <v>0</v>
      </c>
      <c r="AI6333" s="348">
        <v>0</v>
      </c>
      <c r="AK6333" s="199"/>
      <c r="AM6333" s="11"/>
      <c r="AN6333" s="15"/>
      <c r="AO6333" s="11"/>
      <c r="AP6333" s="11"/>
    </row>
    <row r="6334" spans="3:42" outlineLevel="2" x14ac:dyDescent="0.2">
      <c r="C6334" s="119" t="s">
        <v>152</v>
      </c>
      <c r="D6334" s="119" t="s">
        <v>152</v>
      </c>
      <c r="F6334" s="767" t="s">
        <v>55</v>
      </c>
      <c r="H6334" s="797" t="s">
        <v>10</v>
      </c>
      <c r="K6334" s="164"/>
      <c r="Q6334" s="135" t="s">
        <v>110</v>
      </c>
      <c r="R6334" s="314">
        <v>0</v>
      </c>
      <c r="S6334" s="315">
        <v>0</v>
      </c>
      <c r="T6334" s="315">
        <v>0</v>
      </c>
      <c r="U6334" s="315">
        <v>0</v>
      </c>
      <c r="V6334" s="315">
        <v>0</v>
      </c>
      <c r="W6334" s="316">
        <v>0</v>
      </c>
      <c r="X6334" s="315">
        <v>0</v>
      </c>
      <c r="Y6334" s="315">
        <v>0</v>
      </c>
      <c r="Z6334" s="315">
        <v>0</v>
      </c>
      <c r="AA6334" s="315">
        <v>0</v>
      </c>
      <c r="AB6334" s="5">
        <v>0</v>
      </c>
      <c r="AC6334" s="5">
        <v>0</v>
      </c>
      <c r="AD6334" s="5">
        <v>0</v>
      </c>
      <c r="AE6334" s="5">
        <v>0</v>
      </c>
      <c r="AF6334" s="5">
        <v>0</v>
      </c>
      <c r="AG6334" s="5">
        <v>0</v>
      </c>
      <c r="AH6334" s="350">
        <v>0</v>
      </c>
      <c r="AI6334" s="350">
        <v>0</v>
      </c>
      <c r="AK6334" s="199"/>
      <c r="AM6334" s="11"/>
      <c r="AN6334" s="15"/>
      <c r="AO6334" s="11"/>
      <c r="AP6334" s="11"/>
    </row>
    <row r="6335" spans="3:42" outlineLevel="2" x14ac:dyDescent="0.2">
      <c r="C6335" s="119" t="s">
        <v>152</v>
      </c>
      <c r="D6335" s="119" t="s">
        <v>152</v>
      </c>
      <c r="F6335" s="783" t="s">
        <v>57</v>
      </c>
      <c r="G6335" s="83"/>
      <c r="H6335" s="798" t="s">
        <v>10</v>
      </c>
      <c r="I6335" s="799"/>
      <c r="J6335" s="83"/>
      <c r="K6335" s="736"/>
      <c r="L6335" s="83"/>
      <c r="M6335" s="83"/>
      <c r="N6335" s="83"/>
      <c r="O6335" s="83"/>
      <c r="P6335" s="83"/>
      <c r="Q6335" s="143" t="s">
        <v>110</v>
      </c>
      <c r="R6335" s="304">
        <v>0</v>
      </c>
      <c r="S6335" s="305">
        <v>0</v>
      </c>
      <c r="T6335" s="305">
        <v>0</v>
      </c>
      <c r="U6335" s="305">
        <v>0</v>
      </c>
      <c r="V6335" s="305">
        <v>0</v>
      </c>
      <c r="W6335" s="306">
        <v>0</v>
      </c>
      <c r="X6335" s="305">
        <v>0</v>
      </c>
      <c r="Y6335" s="305">
        <v>0</v>
      </c>
      <c r="Z6335" s="305">
        <v>0</v>
      </c>
      <c r="AA6335" s="305">
        <v>0</v>
      </c>
      <c r="AB6335" s="307">
        <v>0</v>
      </c>
      <c r="AC6335" s="307">
        <v>0</v>
      </c>
      <c r="AD6335" s="307">
        <v>0</v>
      </c>
      <c r="AE6335" s="307">
        <v>0</v>
      </c>
      <c r="AF6335" s="307">
        <v>0</v>
      </c>
      <c r="AG6335" s="307">
        <v>0</v>
      </c>
      <c r="AH6335" s="362">
        <v>0</v>
      </c>
      <c r="AI6335" s="362">
        <v>0</v>
      </c>
      <c r="AK6335" s="199"/>
      <c r="AM6335" s="11"/>
      <c r="AN6335" s="15"/>
      <c r="AO6335" s="11"/>
      <c r="AP6335" s="11"/>
    </row>
    <row r="6336" spans="3:42" outlineLevel="2" x14ac:dyDescent="0.2">
      <c r="C6336" s="119" t="s">
        <v>152</v>
      </c>
      <c r="D6336" s="119" t="s">
        <v>152</v>
      </c>
      <c r="F6336" s="12"/>
      <c r="H6336" s="164"/>
      <c r="K6336" s="164"/>
      <c r="Q6336" s="16"/>
      <c r="R6336" s="800">
        <v>0</v>
      </c>
      <c r="S6336" s="800">
        <v>0</v>
      </c>
      <c r="T6336" s="800">
        <v>0</v>
      </c>
      <c r="U6336" s="800">
        <v>0</v>
      </c>
      <c r="V6336" s="800">
        <v>0</v>
      </c>
      <c r="W6336" s="800">
        <v>0</v>
      </c>
      <c r="X6336" s="800">
        <v>0</v>
      </c>
      <c r="Y6336" s="800">
        <v>0</v>
      </c>
      <c r="Z6336" s="800">
        <v>0</v>
      </c>
      <c r="AA6336" s="800">
        <v>0</v>
      </c>
      <c r="AB6336" s="800">
        <v>0</v>
      </c>
      <c r="AC6336" s="800">
        <v>0</v>
      </c>
      <c r="AD6336" s="800">
        <v>0</v>
      </c>
      <c r="AE6336" s="800">
        <v>0</v>
      </c>
      <c r="AF6336" s="800">
        <v>0</v>
      </c>
      <c r="AG6336" s="800">
        <v>0</v>
      </c>
      <c r="AH6336" s="800">
        <v>0</v>
      </c>
      <c r="AI6336" s="800">
        <v>0</v>
      </c>
      <c r="AK6336" s="199"/>
      <c r="AM6336" s="11"/>
      <c r="AN6336" s="15"/>
      <c r="AO6336" s="11"/>
      <c r="AP6336" s="11"/>
    </row>
    <row r="6337" spans="3:42" ht="15" customHeight="1" outlineLevel="2" x14ac:dyDescent="0.2">
      <c r="C6337" s="119" t="s">
        <v>152</v>
      </c>
      <c r="D6337" s="119" t="s">
        <v>152</v>
      </c>
      <c r="F6337" s="794" t="s">
        <v>69</v>
      </c>
      <c r="AK6337" s="199"/>
      <c r="AM6337" s="11"/>
      <c r="AN6337" s="15"/>
      <c r="AO6337" s="11"/>
      <c r="AP6337" s="11"/>
    </row>
    <row r="6338" spans="3:42" outlineLevel="2" x14ac:dyDescent="0.2">
      <c r="C6338" s="119" t="s">
        <v>152</v>
      </c>
      <c r="D6338" s="119" t="s">
        <v>152</v>
      </c>
      <c r="F6338" s="761" t="s">
        <v>9</v>
      </c>
      <c r="G6338" s="75"/>
      <c r="H6338" s="796" t="s">
        <v>10</v>
      </c>
      <c r="I6338" s="801"/>
      <c r="J6338" s="75"/>
      <c r="K6338" s="741"/>
      <c r="L6338" s="75"/>
      <c r="M6338" s="75"/>
      <c r="N6338" s="75"/>
      <c r="O6338" s="75"/>
      <c r="P6338" s="75"/>
      <c r="Q6338" s="128" t="s">
        <v>110</v>
      </c>
      <c r="R6338" s="299">
        <v>0</v>
      </c>
      <c r="S6338" s="300">
        <v>0</v>
      </c>
      <c r="T6338" s="300">
        <v>0</v>
      </c>
      <c r="U6338" s="300">
        <v>0</v>
      </c>
      <c r="V6338" s="300">
        <v>0</v>
      </c>
      <c r="W6338" s="301">
        <v>0</v>
      </c>
      <c r="X6338" s="300">
        <v>0</v>
      </c>
      <c r="Y6338" s="300">
        <v>0</v>
      </c>
      <c r="Z6338" s="300">
        <v>0</v>
      </c>
      <c r="AA6338" s="300">
        <v>0</v>
      </c>
      <c r="AB6338" s="302">
        <v>0</v>
      </c>
      <c r="AC6338" s="302">
        <v>0</v>
      </c>
      <c r="AD6338" s="302">
        <v>0</v>
      </c>
      <c r="AE6338" s="302">
        <v>0</v>
      </c>
      <c r="AF6338" s="302">
        <v>0</v>
      </c>
      <c r="AG6338" s="302">
        <v>0</v>
      </c>
      <c r="AH6338" s="348">
        <v>0</v>
      </c>
      <c r="AI6338" s="348">
        <v>0</v>
      </c>
      <c r="AK6338" s="199"/>
      <c r="AM6338" s="11"/>
      <c r="AN6338" s="15"/>
      <c r="AO6338" s="11"/>
      <c r="AP6338" s="11"/>
    </row>
    <row r="6339" spans="3:42" outlineLevel="2" x14ac:dyDescent="0.2">
      <c r="C6339" s="119" t="s">
        <v>152</v>
      </c>
      <c r="D6339" s="119" t="s">
        <v>152</v>
      </c>
      <c r="F6339" s="767" t="s">
        <v>14</v>
      </c>
      <c r="H6339" s="797" t="s">
        <v>10</v>
      </c>
      <c r="K6339" s="164"/>
      <c r="Q6339" s="135" t="s">
        <v>110</v>
      </c>
      <c r="R6339" s="314">
        <v>0</v>
      </c>
      <c r="S6339" s="315">
        <v>0</v>
      </c>
      <c r="T6339" s="315">
        <v>0</v>
      </c>
      <c r="U6339" s="315">
        <v>0</v>
      </c>
      <c r="V6339" s="315">
        <v>0</v>
      </c>
      <c r="W6339" s="316">
        <v>0</v>
      </c>
      <c r="X6339" s="315">
        <v>0</v>
      </c>
      <c r="Y6339" s="315">
        <v>0</v>
      </c>
      <c r="Z6339" s="315">
        <v>0</v>
      </c>
      <c r="AA6339" s="315">
        <v>0</v>
      </c>
      <c r="AB6339" s="5">
        <v>0</v>
      </c>
      <c r="AC6339" s="5">
        <v>0</v>
      </c>
      <c r="AD6339" s="5">
        <v>0</v>
      </c>
      <c r="AE6339" s="5">
        <v>0</v>
      </c>
      <c r="AF6339" s="5">
        <v>0</v>
      </c>
      <c r="AG6339" s="5">
        <v>0</v>
      </c>
      <c r="AH6339" s="350">
        <v>0</v>
      </c>
      <c r="AI6339" s="350">
        <v>0</v>
      </c>
      <c r="AJ6339" s="289"/>
      <c r="AK6339" s="199"/>
      <c r="AM6339" s="11"/>
      <c r="AN6339" s="15"/>
      <c r="AO6339" s="11"/>
      <c r="AP6339" s="11"/>
    </row>
    <row r="6340" spans="3:42" outlineLevel="2" x14ac:dyDescent="0.2">
      <c r="C6340" s="119" t="s">
        <v>152</v>
      </c>
      <c r="D6340" s="119" t="s">
        <v>152</v>
      </c>
      <c r="F6340" s="783" t="s">
        <v>16</v>
      </c>
      <c r="G6340" s="83"/>
      <c r="H6340" s="798" t="s">
        <v>10</v>
      </c>
      <c r="I6340" s="799"/>
      <c r="J6340" s="83"/>
      <c r="K6340" s="736"/>
      <c r="L6340" s="83"/>
      <c r="M6340" s="83"/>
      <c r="N6340" s="83"/>
      <c r="O6340" s="83"/>
      <c r="P6340" s="83"/>
      <c r="Q6340" s="143" t="s">
        <v>110</v>
      </c>
      <c r="R6340" s="304">
        <v>0</v>
      </c>
      <c r="S6340" s="305">
        <v>0</v>
      </c>
      <c r="T6340" s="305">
        <v>0</v>
      </c>
      <c r="U6340" s="305">
        <v>0</v>
      </c>
      <c r="V6340" s="305">
        <v>0</v>
      </c>
      <c r="W6340" s="306">
        <v>0</v>
      </c>
      <c r="X6340" s="305">
        <v>0</v>
      </c>
      <c r="Y6340" s="305">
        <v>0</v>
      </c>
      <c r="Z6340" s="305">
        <v>0</v>
      </c>
      <c r="AA6340" s="305">
        <v>0</v>
      </c>
      <c r="AB6340" s="307">
        <v>0</v>
      </c>
      <c r="AC6340" s="307">
        <v>0</v>
      </c>
      <c r="AD6340" s="307">
        <v>0</v>
      </c>
      <c r="AE6340" s="307">
        <v>0</v>
      </c>
      <c r="AF6340" s="307">
        <v>0</v>
      </c>
      <c r="AG6340" s="307">
        <v>0</v>
      </c>
      <c r="AH6340" s="362">
        <v>0</v>
      </c>
      <c r="AI6340" s="362">
        <v>0</v>
      </c>
      <c r="AK6340" s="199"/>
      <c r="AM6340" s="11"/>
      <c r="AN6340" s="15"/>
      <c r="AO6340" s="11"/>
      <c r="AP6340" s="11"/>
    </row>
    <row r="6341" spans="3:42" outlineLevel="2" x14ac:dyDescent="0.2">
      <c r="C6341" s="119" t="s">
        <v>152</v>
      </c>
      <c r="D6341" s="119" t="s">
        <v>152</v>
      </c>
      <c r="F6341" s="12"/>
      <c r="H6341" s="797"/>
      <c r="K6341" s="164"/>
      <c r="Q6341" s="16"/>
      <c r="R6341" s="800">
        <v>0</v>
      </c>
      <c r="S6341" s="800">
        <v>0</v>
      </c>
      <c r="T6341" s="800">
        <v>0</v>
      </c>
      <c r="U6341" s="800">
        <v>0</v>
      </c>
      <c r="V6341" s="800">
        <v>0</v>
      </c>
      <c r="W6341" s="800">
        <v>0</v>
      </c>
      <c r="X6341" s="800">
        <v>0</v>
      </c>
      <c r="Y6341" s="800">
        <v>0</v>
      </c>
      <c r="Z6341" s="800">
        <v>0</v>
      </c>
      <c r="AA6341" s="800">
        <v>0</v>
      </c>
      <c r="AB6341" s="800">
        <v>0</v>
      </c>
      <c r="AC6341" s="800">
        <v>0</v>
      </c>
      <c r="AD6341" s="800">
        <v>0</v>
      </c>
      <c r="AE6341" s="800">
        <v>0</v>
      </c>
      <c r="AF6341" s="800">
        <v>0</v>
      </c>
      <c r="AG6341" s="800">
        <v>0</v>
      </c>
      <c r="AH6341" s="800">
        <v>0</v>
      </c>
      <c r="AI6341" s="800">
        <v>0</v>
      </c>
      <c r="AK6341" s="199"/>
      <c r="AM6341" s="11"/>
      <c r="AN6341" s="15"/>
      <c r="AO6341" s="11"/>
      <c r="AP6341" s="11"/>
    </row>
    <row r="6342" spans="3:42" ht="17.25" customHeight="1" outlineLevel="2" x14ac:dyDescent="0.2">
      <c r="C6342" s="119" t="s">
        <v>152</v>
      </c>
      <c r="D6342" s="119" t="s">
        <v>152</v>
      </c>
      <c r="F6342" s="794" t="s">
        <v>616</v>
      </c>
      <c r="AK6342" s="199"/>
      <c r="AM6342" s="11"/>
      <c r="AN6342" s="15"/>
      <c r="AO6342" s="11"/>
      <c r="AP6342" s="11"/>
    </row>
    <row r="6343" spans="3:42" outlineLevel="2" x14ac:dyDescent="0.2">
      <c r="C6343" s="119" t="s">
        <v>152</v>
      </c>
      <c r="D6343" s="119" t="s">
        <v>152</v>
      </c>
      <c r="F6343" s="761" t="s">
        <v>48</v>
      </c>
      <c r="G6343" s="75"/>
      <c r="H6343" s="796" t="s">
        <v>10</v>
      </c>
      <c r="I6343" s="228" t="s">
        <v>617</v>
      </c>
      <c r="J6343" s="75"/>
      <c r="K6343" s="741"/>
      <c r="L6343" s="75"/>
      <c r="M6343" s="75"/>
      <c r="N6343" s="75"/>
      <c r="O6343" s="75"/>
      <c r="P6343" s="75"/>
      <c r="Q6343" s="128" t="s">
        <v>110</v>
      </c>
      <c r="R6343" s="299">
        <v>0</v>
      </c>
      <c r="S6343" s="300">
        <v>0</v>
      </c>
      <c r="T6343" s="300">
        <v>0</v>
      </c>
      <c r="U6343" s="300">
        <v>0</v>
      </c>
      <c r="V6343" s="300">
        <v>0</v>
      </c>
      <c r="W6343" s="301">
        <v>0</v>
      </c>
      <c r="X6343" s="300">
        <v>0</v>
      </c>
      <c r="Y6343" s="300">
        <v>0</v>
      </c>
      <c r="Z6343" s="300">
        <v>0</v>
      </c>
      <c r="AA6343" s="300">
        <v>0</v>
      </c>
      <c r="AB6343" s="302">
        <v>0</v>
      </c>
      <c r="AC6343" s="302">
        <v>0</v>
      </c>
      <c r="AD6343" s="302">
        <v>0</v>
      </c>
      <c r="AE6343" s="302">
        <v>0</v>
      </c>
      <c r="AF6343" s="302">
        <v>0</v>
      </c>
      <c r="AG6343" s="302">
        <v>0</v>
      </c>
      <c r="AH6343" s="348">
        <v>0</v>
      </c>
      <c r="AI6343" s="348">
        <v>0</v>
      </c>
      <c r="AJ6343" s="289"/>
      <c r="AK6343" s="199"/>
      <c r="AM6343" s="11"/>
      <c r="AN6343" s="15"/>
      <c r="AO6343" s="11"/>
      <c r="AP6343" s="11"/>
    </row>
    <row r="6344" spans="3:42" outlineLevel="2" x14ac:dyDescent="0.2">
      <c r="C6344" s="119" t="s">
        <v>152</v>
      </c>
      <c r="D6344" s="119" t="s">
        <v>152</v>
      </c>
      <c r="F6344" s="767" t="s">
        <v>55</v>
      </c>
      <c r="H6344" s="797" t="s">
        <v>10</v>
      </c>
      <c r="I6344" s="234" t="s">
        <v>617</v>
      </c>
      <c r="K6344" s="164"/>
      <c r="Q6344" s="135" t="s">
        <v>110</v>
      </c>
      <c r="R6344" s="314">
        <v>0</v>
      </c>
      <c r="S6344" s="315">
        <v>0</v>
      </c>
      <c r="T6344" s="315">
        <v>0</v>
      </c>
      <c r="U6344" s="315">
        <v>0</v>
      </c>
      <c r="V6344" s="315">
        <v>0</v>
      </c>
      <c r="W6344" s="316">
        <v>0</v>
      </c>
      <c r="X6344" s="315">
        <v>0</v>
      </c>
      <c r="Y6344" s="315">
        <v>0</v>
      </c>
      <c r="Z6344" s="315">
        <v>0</v>
      </c>
      <c r="AA6344" s="315">
        <v>0</v>
      </c>
      <c r="AB6344" s="5">
        <v>0</v>
      </c>
      <c r="AC6344" s="5">
        <v>0</v>
      </c>
      <c r="AD6344" s="5">
        <v>0</v>
      </c>
      <c r="AE6344" s="5">
        <v>0</v>
      </c>
      <c r="AF6344" s="5">
        <v>0</v>
      </c>
      <c r="AG6344" s="5">
        <v>0</v>
      </c>
      <c r="AH6344" s="350">
        <v>0</v>
      </c>
      <c r="AI6344" s="350">
        <v>0</v>
      </c>
      <c r="AK6344" s="199"/>
      <c r="AM6344" s="11"/>
      <c r="AN6344" s="15"/>
      <c r="AO6344" s="11"/>
      <c r="AP6344" s="11"/>
    </row>
    <row r="6345" spans="3:42" outlineLevel="2" x14ac:dyDescent="0.2">
      <c r="C6345" s="119" t="s">
        <v>152</v>
      </c>
      <c r="D6345" s="119" t="s">
        <v>152</v>
      </c>
      <c r="F6345" s="783" t="s">
        <v>57</v>
      </c>
      <c r="G6345" s="83"/>
      <c r="H6345" s="798" t="s">
        <v>10</v>
      </c>
      <c r="I6345" s="240" t="s">
        <v>617</v>
      </c>
      <c r="J6345" s="83"/>
      <c r="K6345" s="736"/>
      <c r="L6345" s="83"/>
      <c r="M6345" s="83"/>
      <c r="N6345" s="83"/>
      <c r="O6345" s="83"/>
      <c r="P6345" s="83"/>
      <c r="Q6345" s="143" t="s">
        <v>110</v>
      </c>
      <c r="R6345" s="304">
        <v>0</v>
      </c>
      <c r="S6345" s="305">
        <v>0</v>
      </c>
      <c r="T6345" s="305">
        <v>0</v>
      </c>
      <c r="U6345" s="305">
        <v>0</v>
      </c>
      <c r="V6345" s="305">
        <v>0</v>
      </c>
      <c r="W6345" s="306">
        <v>0</v>
      </c>
      <c r="X6345" s="305">
        <v>0</v>
      </c>
      <c r="Y6345" s="305">
        <v>0</v>
      </c>
      <c r="Z6345" s="305">
        <v>0</v>
      </c>
      <c r="AA6345" s="305">
        <v>0</v>
      </c>
      <c r="AB6345" s="307">
        <v>0</v>
      </c>
      <c r="AC6345" s="307">
        <v>0</v>
      </c>
      <c r="AD6345" s="307">
        <v>0</v>
      </c>
      <c r="AE6345" s="307">
        <v>0</v>
      </c>
      <c r="AF6345" s="307">
        <v>0</v>
      </c>
      <c r="AG6345" s="307">
        <v>0</v>
      </c>
      <c r="AH6345" s="362">
        <v>0</v>
      </c>
      <c r="AI6345" s="362">
        <v>0</v>
      </c>
      <c r="AK6345" s="199"/>
      <c r="AM6345" s="11"/>
      <c r="AN6345" s="15"/>
      <c r="AO6345" s="11"/>
      <c r="AP6345" s="11"/>
    </row>
    <row r="6346" spans="3:42" outlineLevel="2" x14ac:dyDescent="0.2">
      <c r="C6346" s="119" t="s">
        <v>152</v>
      </c>
      <c r="D6346" s="119" t="s">
        <v>152</v>
      </c>
      <c r="F6346" s="802" t="s">
        <v>618</v>
      </c>
      <c r="R6346" s="800">
        <v>0</v>
      </c>
      <c r="S6346" s="800">
        <v>0</v>
      </c>
      <c r="T6346" s="800">
        <v>0</v>
      </c>
      <c r="U6346" s="800">
        <v>0</v>
      </c>
      <c r="V6346" s="800">
        <v>0</v>
      </c>
      <c r="W6346" s="800">
        <v>0</v>
      </c>
      <c r="X6346" s="800">
        <v>0</v>
      </c>
      <c r="Y6346" s="800">
        <v>0</v>
      </c>
      <c r="Z6346" s="800">
        <v>0</v>
      </c>
      <c r="AA6346" s="800">
        <v>0</v>
      </c>
      <c r="AB6346" s="800">
        <v>0</v>
      </c>
      <c r="AC6346" s="800">
        <v>0</v>
      </c>
      <c r="AD6346" s="800">
        <v>0</v>
      </c>
      <c r="AE6346" s="800">
        <v>0</v>
      </c>
      <c r="AF6346" s="800">
        <v>0</v>
      </c>
      <c r="AG6346" s="800">
        <v>0</v>
      </c>
      <c r="AH6346" s="800">
        <v>0</v>
      </c>
      <c r="AI6346" s="800">
        <v>0</v>
      </c>
      <c r="AK6346" s="199"/>
      <c r="AM6346" s="11"/>
      <c r="AN6346" s="15"/>
      <c r="AO6346" s="11"/>
      <c r="AP6346" s="11"/>
    </row>
    <row r="6347" spans="3:42" outlineLevel="2" x14ac:dyDescent="0.2">
      <c r="C6347" s="119" t="s">
        <v>152</v>
      </c>
      <c r="D6347" s="119" t="s">
        <v>152</v>
      </c>
      <c r="R6347" s="5"/>
      <c r="S6347" s="5"/>
      <c r="T6347" s="5"/>
      <c r="U6347" s="5"/>
      <c r="V6347" s="5"/>
      <c r="W6347" s="5"/>
      <c r="X6347" s="5"/>
      <c r="Y6347" s="5"/>
      <c r="AK6347" s="199"/>
      <c r="AM6347" s="11"/>
      <c r="AN6347" s="15"/>
      <c r="AO6347" s="11"/>
      <c r="AP6347" s="11"/>
    </row>
    <row r="6348" spans="3:42" outlineLevel="2" x14ac:dyDescent="0.2">
      <c r="C6348" s="119" t="s">
        <v>152</v>
      </c>
      <c r="D6348" s="119" t="s">
        <v>152</v>
      </c>
      <c r="F6348" s="789" t="s">
        <v>619</v>
      </c>
      <c r="G6348" s="790"/>
      <c r="H6348" s="803"/>
      <c r="I6348" s="790"/>
      <c r="J6348" s="790"/>
      <c r="K6348" s="792"/>
      <c r="L6348" s="789"/>
      <c r="M6348" s="789"/>
      <c r="N6348" s="789"/>
      <c r="O6348" s="789"/>
      <c r="P6348" s="789"/>
      <c r="Q6348" s="792"/>
      <c r="R6348" s="793"/>
      <c r="S6348" s="793"/>
      <c r="T6348" s="793"/>
      <c r="U6348" s="793"/>
      <c r="V6348" s="793"/>
      <c r="W6348" s="793"/>
      <c r="X6348" s="793"/>
      <c r="Y6348" s="793"/>
      <c r="Z6348" s="793"/>
      <c r="AA6348" s="793"/>
      <c r="AB6348" s="793"/>
      <c r="AC6348" s="793"/>
      <c r="AD6348" s="793"/>
      <c r="AE6348" s="793"/>
      <c r="AF6348" s="793"/>
      <c r="AG6348" s="793"/>
      <c r="AH6348" s="789"/>
      <c r="AI6348" s="789"/>
      <c r="AK6348" s="199"/>
      <c r="AM6348" s="11"/>
      <c r="AN6348" s="15"/>
      <c r="AO6348" s="11"/>
      <c r="AP6348" s="11"/>
    </row>
    <row r="6349" spans="3:42" outlineLevel="2" x14ac:dyDescent="0.2">
      <c r="C6349" s="119" t="s">
        <v>152</v>
      </c>
      <c r="D6349" s="119" t="s">
        <v>152</v>
      </c>
      <c r="F6349" t="s">
        <v>620</v>
      </c>
      <c r="AK6349" s="199"/>
      <c r="AM6349" s="11"/>
      <c r="AN6349" s="15"/>
      <c r="AO6349" s="11"/>
      <c r="AP6349" s="11"/>
    </row>
    <row r="6350" spans="3:42" outlineLevel="2" x14ac:dyDescent="0.2">
      <c r="C6350" s="119" t="s">
        <v>152</v>
      </c>
      <c r="D6350" s="119" t="s">
        <v>152</v>
      </c>
      <c r="F6350" s="761" t="s">
        <v>48</v>
      </c>
      <c r="G6350" s="75"/>
      <c r="H6350" s="796" t="s">
        <v>10</v>
      </c>
      <c r="I6350" s="801"/>
      <c r="J6350" s="75"/>
      <c r="K6350" s="741"/>
      <c r="L6350" s="75"/>
      <c r="M6350" s="75"/>
      <c r="N6350" s="75"/>
      <c r="O6350" s="75"/>
      <c r="P6350" s="75"/>
      <c r="Q6350" s="128" t="s">
        <v>536</v>
      </c>
      <c r="R6350" s="804">
        <v>0</v>
      </c>
      <c r="S6350" s="805">
        <v>0</v>
      </c>
      <c r="T6350" s="805">
        <v>0</v>
      </c>
      <c r="U6350" s="805">
        <v>0</v>
      </c>
      <c r="V6350" s="805">
        <v>0</v>
      </c>
      <c r="W6350" s="806">
        <v>0</v>
      </c>
      <c r="X6350" s="805">
        <v>0</v>
      </c>
      <c r="Y6350" s="805">
        <v>0</v>
      </c>
      <c r="Z6350" s="805">
        <v>0</v>
      </c>
      <c r="AA6350" s="805">
        <v>0</v>
      </c>
      <c r="AB6350" s="805">
        <v>0</v>
      </c>
      <c r="AC6350" s="805">
        <v>0</v>
      </c>
      <c r="AD6350" s="805">
        <v>0</v>
      </c>
      <c r="AE6350" s="805">
        <v>0</v>
      </c>
      <c r="AF6350" s="805">
        <v>0</v>
      </c>
      <c r="AG6350" s="805">
        <v>0</v>
      </c>
      <c r="AH6350" s="808">
        <v>0</v>
      </c>
      <c r="AI6350" s="808">
        <v>0</v>
      </c>
      <c r="AJ6350" s="289"/>
      <c r="AK6350" s="199"/>
      <c r="AM6350" s="11"/>
      <c r="AN6350" s="15"/>
      <c r="AO6350" s="11"/>
      <c r="AP6350" s="11"/>
    </row>
    <row r="6351" spans="3:42" outlineLevel="2" x14ac:dyDescent="0.2">
      <c r="C6351" s="119" t="s">
        <v>152</v>
      </c>
      <c r="D6351" s="119" t="s">
        <v>152</v>
      </c>
      <c r="F6351" s="767" t="s">
        <v>55</v>
      </c>
      <c r="H6351" s="797" t="s">
        <v>10</v>
      </c>
      <c r="K6351" s="164"/>
      <c r="Q6351" s="135" t="s">
        <v>536</v>
      </c>
      <c r="R6351" s="809">
        <v>0</v>
      </c>
      <c r="S6351" s="810">
        <v>0</v>
      </c>
      <c r="T6351" s="810">
        <v>0</v>
      </c>
      <c r="U6351" s="810">
        <v>0</v>
      </c>
      <c r="V6351" s="810">
        <v>0</v>
      </c>
      <c r="W6351" s="811">
        <v>0</v>
      </c>
      <c r="X6351" s="810">
        <v>0</v>
      </c>
      <c r="Y6351" s="810">
        <v>0</v>
      </c>
      <c r="Z6351" s="810">
        <v>0</v>
      </c>
      <c r="AA6351" s="810">
        <v>0</v>
      </c>
      <c r="AB6351" s="810">
        <v>0</v>
      </c>
      <c r="AC6351" s="810">
        <v>0</v>
      </c>
      <c r="AD6351" s="810">
        <v>0</v>
      </c>
      <c r="AE6351" s="810">
        <v>0</v>
      </c>
      <c r="AF6351" s="810">
        <v>0</v>
      </c>
      <c r="AG6351" s="810">
        <v>0</v>
      </c>
      <c r="AH6351" s="812">
        <v>0</v>
      </c>
      <c r="AI6351" s="812">
        <v>0</v>
      </c>
      <c r="AK6351" s="199"/>
      <c r="AM6351" s="11"/>
      <c r="AN6351" s="15"/>
      <c r="AO6351" s="11"/>
      <c r="AP6351" s="11"/>
    </row>
    <row r="6352" spans="3:42" outlineLevel="2" x14ac:dyDescent="0.2">
      <c r="C6352" s="119" t="s">
        <v>152</v>
      </c>
      <c r="D6352" s="119" t="s">
        <v>152</v>
      </c>
      <c r="F6352" s="783" t="s">
        <v>57</v>
      </c>
      <c r="G6352" s="83"/>
      <c r="H6352" s="798" t="s">
        <v>10</v>
      </c>
      <c r="I6352" s="799"/>
      <c r="J6352" s="83"/>
      <c r="K6352" s="736"/>
      <c r="L6352" s="83"/>
      <c r="M6352" s="83"/>
      <c r="N6352" s="83"/>
      <c r="O6352" s="83"/>
      <c r="P6352" s="83"/>
      <c r="Q6352" s="143" t="s">
        <v>536</v>
      </c>
      <c r="R6352" s="813">
        <v>0</v>
      </c>
      <c r="S6352" s="814">
        <v>0</v>
      </c>
      <c r="T6352" s="814">
        <v>0</v>
      </c>
      <c r="U6352" s="814">
        <v>0</v>
      </c>
      <c r="V6352" s="814">
        <v>0</v>
      </c>
      <c r="W6352" s="815">
        <v>0</v>
      </c>
      <c r="X6352" s="814">
        <v>0</v>
      </c>
      <c r="Y6352" s="814">
        <v>0</v>
      </c>
      <c r="Z6352" s="814">
        <v>0</v>
      </c>
      <c r="AA6352" s="814">
        <v>0</v>
      </c>
      <c r="AB6352" s="814">
        <v>0</v>
      </c>
      <c r="AC6352" s="814">
        <v>0</v>
      </c>
      <c r="AD6352" s="814">
        <v>0</v>
      </c>
      <c r="AE6352" s="814">
        <v>0</v>
      </c>
      <c r="AF6352" s="814">
        <v>0</v>
      </c>
      <c r="AG6352" s="814">
        <v>0</v>
      </c>
      <c r="AH6352" s="816">
        <v>0</v>
      </c>
      <c r="AI6352" s="816">
        <v>0</v>
      </c>
      <c r="AK6352" s="199"/>
      <c r="AM6352" s="11"/>
      <c r="AN6352" s="15"/>
      <c r="AO6352" s="11"/>
      <c r="AP6352" s="11"/>
    </row>
    <row r="6353" spans="3:42" outlineLevel="2" x14ac:dyDescent="0.2">
      <c r="C6353" s="119" t="s">
        <v>152</v>
      </c>
      <c r="D6353" s="119" t="s">
        <v>152</v>
      </c>
      <c r="H6353" s="798"/>
      <c r="AK6353" s="199"/>
      <c r="AM6353" s="11"/>
      <c r="AN6353" s="15"/>
      <c r="AO6353" s="11"/>
      <c r="AP6353" s="11"/>
    </row>
    <row r="6354" spans="3:42" outlineLevel="2" x14ac:dyDescent="0.2">
      <c r="C6354" s="119" t="s">
        <v>152</v>
      </c>
      <c r="D6354" s="119" t="s">
        <v>152</v>
      </c>
      <c r="F6354" s="789" t="s">
        <v>621</v>
      </c>
      <c r="G6354" s="790"/>
      <c r="H6354" s="803"/>
      <c r="I6354" s="790"/>
      <c r="J6354" s="790"/>
      <c r="K6354" s="792"/>
      <c r="L6354" s="789"/>
      <c r="M6354" s="789"/>
      <c r="N6354" s="789"/>
      <c r="O6354" s="789"/>
      <c r="P6354" s="789"/>
      <c r="Q6354" s="792"/>
      <c r="R6354" s="793"/>
      <c r="S6354" s="793"/>
      <c r="T6354" s="793"/>
      <c r="U6354" s="793"/>
      <c r="V6354" s="793"/>
      <c r="W6354" s="793"/>
      <c r="X6354" s="793"/>
      <c r="Y6354" s="793"/>
      <c r="Z6354" s="793"/>
      <c r="AA6354" s="793"/>
      <c r="AB6354" s="793"/>
      <c r="AC6354" s="793"/>
      <c r="AD6354" s="793"/>
      <c r="AE6354" s="793"/>
      <c r="AF6354" s="793"/>
      <c r="AG6354" s="793"/>
      <c r="AH6354" s="789"/>
      <c r="AI6354" s="789"/>
      <c r="AK6354" s="199"/>
      <c r="AM6354" s="11"/>
      <c r="AN6354" s="15"/>
      <c r="AO6354" s="11"/>
      <c r="AP6354" s="11"/>
    </row>
    <row r="6355" spans="3:42" outlineLevel="2" x14ac:dyDescent="0.2">
      <c r="C6355" s="119" t="s">
        <v>152</v>
      </c>
      <c r="D6355" s="119" t="s">
        <v>152</v>
      </c>
      <c r="F6355" s="794" t="s">
        <v>518</v>
      </c>
      <c r="AK6355" s="199"/>
      <c r="AM6355" s="11"/>
      <c r="AN6355" s="15"/>
      <c r="AO6355" s="11"/>
      <c r="AP6355" s="11"/>
    </row>
    <row r="6356" spans="3:42" outlineLevel="2" x14ac:dyDescent="0.2">
      <c r="C6356" s="119" t="s">
        <v>152</v>
      </c>
      <c r="D6356" s="119" t="s">
        <v>152</v>
      </c>
      <c r="F6356" s="761" t="s">
        <v>48</v>
      </c>
      <c r="G6356" s="75"/>
      <c r="H6356" s="796" t="s">
        <v>10</v>
      </c>
      <c r="I6356" s="228" t="s">
        <v>518</v>
      </c>
      <c r="J6356" s="75"/>
      <c r="K6356" s="741"/>
      <c r="L6356" s="75"/>
      <c r="M6356" s="75"/>
      <c r="N6356" s="75"/>
      <c r="O6356" s="75"/>
      <c r="P6356" s="75"/>
      <c r="Q6356" s="128" t="s">
        <v>536</v>
      </c>
      <c r="R6356" s="299">
        <v>0</v>
      </c>
      <c r="S6356" s="300">
        <v>0</v>
      </c>
      <c r="T6356" s="300">
        <v>0</v>
      </c>
      <c r="U6356" s="300">
        <v>0</v>
      </c>
      <c r="V6356" s="300">
        <v>0</v>
      </c>
      <c r="W6356" s="301">
        <v>0</v>
      </c>
      <c r="X6356" s="300">
        <v>0</v>
      </c>
      <c r="Y6356" s="300">
        <v>0</v>
      </c>
      <c r="Z6356" s="300">
        <v>0</v>
      </c>
      <c r="AA6356" s="300">
        <v>0</v>
      </c>
      <c r="AB6356" s="302">
        <v>0</v>
      </c>
      <c r="AC6356" s="302">
        <v>0</v>
      </c>
      <c r="AD6356" s="302">
        <v>0</v>
      </c>
      <c r="AE6356" s="302">
        <v>0</v>
      </c>
      <c r="AF6356" s="302">
        <v>0</v>
      </c>
      <c r="AG6356" s="302">
        <v>0</v>
      </c>
      <c r="AH6356" s="348">
        <v>0</v>
      </c>
      <c r="AI6356" s="348">
        <v>0</v>
      </c>
      <c r="AK6356" s="199"/>
      <c r="AM6356" s="11"/>
      <c r="AN6356" s="15"/>
      <c r="AO6356" s="11"/>
      <c r="AP6356" s="11"/>
    </row>
    <row r="6357" spans="3:42" outlineLevel="2" x14ac:dyDescent="0.2">
      <c r="C6357" s="119" t="s">
        <v>152</v>
      </c>
      <c r="D6357" s="119" t="s">
        <v>152</v>
      </c>
      <c r="F6357" s="783" t="s">
        <v>55</v>
      </c>
      <c r="G6357" s="83"/>
      <c r="H6357" s="798" t="s">
        <v>10</v>
      </c>
      <c r="I6357" s="240" t="s">
        <v>518</v>
      </c>
      <c r="J6357" s="83"/>
      <c r="K6357" s="736"/>
      <c r="L6357" s="83"/>
      <c r="M6357" s="83"/>
      <c r="N6357" s="83"/>
      <c r="O6357" s="83"/>
      <c r="P6357" s="83"/>
      <c r="Q6357" s="143" t="s">
        <v>536</v>
      </c>
      <c r="R6357" s="304">
        <v>0</v>
      </c>
      <c r="S6357" s="305">
        <v>0</v>
      </c>
      <c r="T6357" s="305">
        <v>0</v>
      </c>
      <c r="U6357" s="305">
        <v>0</v>
      </c>
      <c r="V6357" s="305">
        <v>0</v>
      </c>
      <c r="W6357" s="306">
        <v>0</v>
      </c>
      <c r="X6357" s="305">
        <v>0</v>
      </c>
      <c r="Y6357" s="305">
        <v>0</v>
      </c>
      <c r="Z6357" s="305">
        <v>0</v>
      </c>
      <c r="AA6357" s="305">
        <v>0</v>
      </c>
      <c r="AB6357" s="307">
        <v>0</v>
      </c>
      <c r="AC6357" s="307">
        <v>0</v>
      </c>
      <c r="AD6357" s="307">
        <v>0</v>
      </c>
      <c r="AE6357" s="307">
        <v>0</v>
      </c>
      <c r="AF6357" s="307">
        <v>0</v>
      </c>
      <c r="AG6357" s="307">
        <v>0</v>
      </c>
      <c r="AH6357" s="362">
        <v>0</v>
      </c>
      <c r="AI6357" s="362">
        <v>0</v>
      </c>
      <c r="AK6357" s="199"/>
      <c r="AM6357" s="11"/>
      <c r="AN6357" s="15"/>
      <c r="AO6357" s="11"/>
      <c r="AP6357" s="11"/>
    </row>
    <row r="6358" spans="3:42" outlineLevel="2" x14ac:dyDescent="0.2">
      <c r="C6358" s="119" t="s">
        <v>152</v>
      </c>
      <c r="D6358" s="119" t="s">
        <v>152</v>
      </c>
      <c r="F6358" s="40" t="s">
        <v>622</v>
      </c>
      <c r="AK6358" s="199"/>
      <c r="AM6358" s="11"/>
      <c r="AN6358" s="15"/>
      <c r="AO6358" s="11"/>
      <c r="AP6358" s="11"/>
    </row>
    <row r="6359" spans="3:42" outlineLevel="2" x14ac:dyDescent="0.2">
      <c r="C6359" s="119" t="s">
        <v>152</v>
      </c>
      <c r="D6359" s="119" t="s">
        <v>152</v>
      </c>
      <c r="F6359" s="761" t="s">
        <v>48</v>
      </c>
      <c r="G6359" s="75"/>
      <c r="H6359" s="796" t="s">
        <v>623</v>
      </c>
      <c r="I6359" s="801"/>
      <c r="J6359" s="75"/>
      <c r="K6359" s="741"/>
      <c r="L6359" s="75"/>
      <c r="M6359" s="75"/>
      <c r="N6359" s="75"/>
      <c r="O6359" s="75"/>
      <c r="P6359" s="75"/>
      <c r="Q6359" s="128" t="s">
        <v>536</v>
      </c>
      <c r="R6359" s="804">
        <v>0</v>
      </c>
      <c r="S6359" s="805">
        <v>0</v>
      </c>
      <c r="T6359" s="805">
        <v>0</v>
      </c>
      <c r="U6359" s="805">
        <v>0</v>
      </c>
      <c r="V6359" s="805">
        <v>0</v>
      </c>
      <c r="W6359" s="806">
        <v>0</v>
      </c>
      <c r="X6359" s="805">
        <v>0</v>
      </c>
      <c r="Y6359" s="805">
        <v>0</v>
      </c>
      <c r="Z6359" s="805">
        <v>0</v>
      </c>
      <c r="AA6359" s="805">
        <v>0</v>
      </c>
      <c r="AB6359" s="805">
        <v>0</v>
      </c>
      <c r="AC6359" s="805">
        <v>0</v>
      </c>
      <c r="AD6359" s="805">
        <v>0</v>
      </c>
      <c r="AE6359" s="805">
        <v>0</v>
      </c>
      <c r="AF6359" s="805">
        <v>0</v>
      </c>
      <c r="AG6359" s="805">
        <v>0</v>
      </c>
      <c r="AH6359" s="808">
        <v>0</v>
      </c>
      <c r="AI6359" s="808">
        <v>0</v>
      </c>
      <c r="AK6359" s="199"/>
      <c r="AM6359" s="11"/>
      <c r="AN6359" s="15"/>
      <c r="AO6359" s="11"/>
      <c r="AP6359" s="11"/>
    </row>
    <row r="6360" spans="3:42" outlineLevel="2" x14ac:dyDescent="0.2">
      <c r="C6360" s="119" t="s">
        <v>152</v>
      </c>
      <c r="D6360" s="119" t="s">
        <v>152</v>
      </c>
      <c r="F6360" s="767" t="s">
        <v>55</v>
      </c>
      <c r="H6360" s="797" t="s">
        <v>623</v>
      </c>
      <c r="K6360" s="164"/>
      <c r="Q6360" s="135" t="s">
        <v>536</v>
      </c>
      <c r="R6360" s="809">
        <v>0</v>
      </c>
      <c r="S6360" s="810">
        <v>0</v>
      </c>
      <c r="T6360" s="810">
        <v>0</v>
      </c>
      <c r="U6360" s="810">
        <v>0</v>
      </c>
      <c r="V6360" s="810">
        <v>0</v>
      </c>
      <c r="W6360" s="811">
        <v>0</v>
      </c>
      <c r="X6360" s="810">
        <v>0</v>
      </c>
      <c r="Y6360" s="810">
        <v>0</v>
      </c>
      <c r="Z6360" s="810">
        <v>0</v>
      </c>
      <c r="AA6360" s="810">
        <v>0</v>
      </c>
      <c r="AB6360" s="810">
        <v>0</v>
      </c>
      <c r="AC6360" s="810">
        <v>0</v>
      </c>
      <c r="AD6360" s="810">
        <v>0</v>
      </c>
      <c r="AE6360" s="810">
        <v>0</v>
      </c>
      <c r="AF6360" s="810">
        <v>0</v>
      </c>
      <c r="AG6360" s="810">
        <v>0</v>
      </c>
      <c r="AH6360" s="812">
        <v>0</v>
      </c>
      <c r="AI6360" s="812">
        <v>0</v>
      </c>
      <c r="AK6360" s="199"/>
      <c r="AM6360" s="11"/>
      <c r="AN6360" s="15"/>
      <c r="AO6360" s="11"/>
      <c r="AP6360" s="11"/>
    </row>
    <row r="6361" spans="3:42" outlineLevel="2" x14ac:dyDescent="0.2">
      <c r="C6361" s="119" t="s">
        <v>152</v>
      </c>
      <c r="D6361" s="119" t="s">
        <v>152</v>
      </c>
      <c r="F6361" s="783" t="s">
        <v>57</v>
      </c>
      <c r="G6361" s="83"/>
      <c r="H6361" s="798" t="s">
        <v>623</v>
      </c>
      <c r="I6361" s="799"/>
      <c r="J6361" s="83"/>
      <c r="K6361" s="736"/>
      <c r="L6361" s="83"/>
      <c r="M6361" s="83"/>
      <c r="N6361" s="83"/>
      <c r="O6361" s="83"/>
      <c r="P6361" s="83"/>
      <c r="Q6361" s="143" t="s">
        <v>536</v>
      </c>
      <c r="R6361" s="813">
        <v>0</v>
      </c>
      <c r="S6361" s="814">
        <v>0</v>
      </c>
      <c r="T6361" s="814">
        <v>0</v>
      </c>
      <c r="U6361" s="814">
        <v>0</v>
      </c>
      <c r="V6361" s="814">
        <v>0</v>
      </c>
      <c r="W6361" s="815">
        <v>0</v>
      </c>
      <c r="X6361" s="814">
        <v>0</v>
      </c>
      <c r="Y6361" s="814">
        <v>0</v>
      </c>
      <c r="Z6361" s="814">
        <v>0</v>
      </c>
      <c r="AA6361" s="814">
        <v>0</v>
      </c>
      <c r="AB6361" s="814">
        <v>0</v>
      </c>
      <c r="AC6361" s="814">
        <v>0</v>
      </c>
      <c r="AD6361" s="814">
        <v>0</v>
      </c>
      <c r="AE6361" s="814">
        <v>0</v>
      </c>
      <c r="AF6361" s="814">
        <v>0</v>
      </c>
      <c r="AG6361" s="814">
        <v>0</v>
      </c>
      <c r="AH6361" s="816">
        <v>0</v>
      </c>
      <c r="AI6361" s="816">
        <v>0</v>
      </c>
      <c r="AK6361" s="199"/>
      <c r="AM6361" s="11"/>
      <c r="AN6361" s="15"/>
      <c r="AO6361" s="11"/>
      <c r="AP6361" s="11"/>
    </row>
    <row r="6362" spans="3:42" outlineLevel="2" x14ac:dyDescent="0.2">
      <c r="C6362" s="119" t="s">
        <v>152</v>
      </c>
      <c r="D6362" s="119" t="s">
        <v>152</v>
      </c>
      <c r="AK6362" s="199"/>
      <c r="AM6362" s="11"/>
      <c r="AN6362" s="15"/>
      <c r="AO6362" s="11"/>
      <c r="AP6362" s="11"/>
    </row>
    <row r="6363" spans="3:42" outlineLevel="1" x14ac:dyDescent="0.2">
      <c r="C6363" s="119" t="s">
        <v>152</v>
      </c>
      <c r="D6363" s="119" t="s">
        <v>152</v>
      </c>
      <c r="F6363" s="121" t="s">
        <v>624</v>
      </c>
      <c r="G6363" s="756"/>
      <c r="H6363" s="757"/>
      <c r="I6363" s="788"/>
      <c r="J6363" s="756"/>
      <c r="K6363" s="758"/>
      <c r="L6363" s="759"/>
      <c r="M6363" s="759"/>
      <c r="N6363" s="759"/>
      <c r="O6363" s="759"/>
      <c r="P6363" s="759"/>
      <c r="Q6363" s="758"/>
      <c r="R6363" s="760"/>
      <c r="S6363" s="760"/>
      <c r="T6363" s="760"/>
      <c r="U6363" s="760"/>
      <c r="V6363" s="760"/>
      <c r="W6363" s="760"/>
      <c r="X6363" s="760"/>
      <c r="Y6363" s="760"/>
      <c r="Z6363" s="760"/>
      <c r="AA6363" s="760"/>
      <c r="AB6363" s="760"/>
      <c r="AC6363" s="760"/>
      <c r="AD6363" s="760"/>
      <c r="AE6363" s="760"/>
      <c r="AF6363" s="760"/>
      <c r="AG6363" s="760"/>
      <c r="AH6363" s="759"/>
      <c r="AI6363" s="759"/>
      <c r="AK6363" s="199"/>
      <c r="AM6363" s="11"/>
      <c r="AN6363" s="15"/>
      <c r="AO6363" s="11"/>
      <c r="AP6363" s="11"/>
    </row>
    <row r="6364" spans="3:42" outlineLevel="2" x14ac:dyDescent="0.2">
      <c r="C6364" s="119" t="s">
        <v>152</v>
      </c>
      <c r="D6364" s="119" t="s">
        <v>152</v>
      </c>
      <c r="F6364" s="789" t="s">
        <v>625</v>
      </c>
      <c r="G6364" s="790"/>
      <c r="H6364" s="803"/>
      <c r="I6364" s="791"/>
      <c r="J6364" s="790"/>
      <c r="K6364" s="792"/>
      <c r="L6364" s="789"/>
      <c r="M6364" s="789"/>
      <c r="N6364" s="789"/>
      <c r="O6364" s="789"/>
      <c r="P6364" s="789"/>
      <c r="Q6364" s="792"/>
      <c r="R6364" s="793"/>
      <c r="S6364" s="793"/>
      <c r="T6364" s="793"/>
      <c r="U6364" s="793"/>
      <c r="V6364" s="793"/>
      <c r="W6364" s="793"/>
      <c r="X6364" s="793"/>
      <c r="Y6364" s="793"/>
      <c r="Z6364" s="793"/>
      <c r="AA6364" s="793"/>
      <c r="AB6364" s="793"/>
      <c r="AC6364" s="793"/>
      <c r="AD6364" s="793"/>
      <c r="AE6364" s="793"/>
      <c r="AF6364" s="793"/>
      <c r="AG6364" s="793"/>
      <c r="AH6364" s="789"/>
      <c r="AI6364" s="789"/>
      <c r="AK6364" s="199"/>
      <c r="AM6364" s="11"/>
      <c r="AN6364" s="15"/>
      <c r="AO6364" s="11"/>
      <c r="AP6364" s="11"/>
    </row>
    <row r="6365" spans="3:42" outlineLevel="2" x14ac:dyDescent="0.2">
      <c r="C6365" s="119" t="s">
        <v>152</v>
      </c>
      <c r="D6365" s="119" t="s">
        <v>152</v>
      </c>
      <c r="F6365" s="794" t="s">
        <v>610</v>
      </c>
      <c r="H6365" s="795"/>
      <c r="AK6365" s="199"/>
      <c r="AM6365" s="11"/>
      <c r="AN6365" s="15"/>
      <c r="AO6365" s="11"/>
      <c r="AP6365" s="11"/>
    </row>
    <row r="6366" spans="3:42" outlineLevel="2" x14ac:dyDescent="0.2">
      <c r="C6366" s="119" t="s">
        <v>152</v>
      </c>
      <c r="D6366" s="119" t="s">
        <v>152</v>
      </c>
      <c r="F6366" s="761" t="s">
        <v>62</v>
      </c>
      <c r="G6366" s="75"/>
      <c r="H6366" s="796" t="s">
        <v>11</v>
      </c>
      <c r="I6366" s="796" t="s">
        <v>611</v>
      </c>
      <c r="J6366" s="75"/>
      <c r="K6366" s="741"/>
      <c r="L6366" s="75"/>
      <c r="M6366" s="75"/>
      <c r="N6366" s="75"/>
      <c r="O6366" s="75"/>
      <c r="P6366" s="75"/>
      <c r="Q6366" s="128" t="s">
        <v>110</v>
      </c>
      <c r="R6366" s="299">
        <v>0</v>
      </c>
      <c r="S6366" s="300">
        <v>0</v>
      </c>
      <c r="T6366" s="300">
        <v>0</v>
      </c>
      <c r="U6366" s="300">
        <v>0</v>
      </c>
      <c r="V6366" s="300">
        <v>0</v>
      </c>
      <c r="W6366" s="301">
        <v>0</v>
      </c>
      <c r="X6366" s="300">
        <v>0</v>
      </c>
      <c r="Y6366" s="300">
        <v>0</v>
      </c>
      <c r="Z6366" s="300">
        <v>0</v>
      </c>
      <c r="AA6366" s="300">
        <v>0</v>
      </c>
      <c r="AB6366" s="302">
        <v>0</v>
      </c>
      <c r="AC6366" s="302">
        <v>0</v>
      </c>
      <c r="AD6366" s="302">
        <v>0</v>
      </c>
      <c r="AE6366" s="302">
        <v>0</v>
      </c>
      <c r="AF6366" s="302">
        <v>0</v>
      </c>
      <c r="AG6366" s="302">
        <v>0</v>
      </c>
      <c r="AH6366" s="348">
        <v>0</v>
      </c>
      <c r="AI6366" s="348">
        <v>0</v>
      </c>
      <c r="AK6366" s="199"/>
      <c r="AM6366" s="11"/>
      <c r="AN6366" s="15"/>
      <c r="AO6366" s="11"/>
      <c r="AP6366" s="11"/>
    </row>
    <row r="6367" spans="3:42" outlineLevel="2" x14ac:dyDescent="0.2">
      <c r="C6367" s="119" t="s">
        <v>152</v>
      </c>
      <c r="D6367" s="119" t="s">
        <v>152</v>
      </c>
      <c r="F6367" s="767" t="s">
        <v>188</v>
      </c>
      <c r="H6367" s="797" t="s">
        <v>11</v>
      </c>
      <c r="I6367" s="797" t="s">
        <v>612</v>
      </c>
      <c r="K6367" s="164"/>
      <c r="Q6367" s="135" t="s">
        <v>110</v>
      </c>
      <c r="R6367" s="314">
        <v>0</v>
      </c>
      <c r="S6367" s="315">
        <v>0</v>
      </c>
      <c r="T6367" s="315">
        <v>0</v>
      </c>
      <c r="U6367" s="315">
        <v>0</v>
      </c>
      <c r="V6367" s="315">
        <v>0</v>
      </c>
      <c r="W6367" s="316">
        <v>0</v>
      </c>
      <c r="X6367" s="315">
        <v>0</v>
      </c>
      <c r="Y6367" s="315">
        <v>0</v>
      </c>
      <c r="Z6367" s="315">
        <v>0</v>
      </c>
      <c r="AA6367" s="315">
        <v>0</v>
      </c>
      <c r="AB6367" s="5">
        <v>0</v>
      </c>
      <c r="AC6367" s="5">
        <v>0</v>
      </c>
      <c r="AD6367" s="5">
        <v>0</v>
      </c>
      <c r="AE6367" s="5">
        <v>0</v>
      </c>
      <c r="AF6367" s="5">
        <v>0</v>
      </c>
      <c r="AG6367" s="5">
        <v>0</v>
      </c>
      <c r="AH6367" s="350">
        <v>0</v>
      </c>
      <c r="AI6367" s="350">
        <v>0</v>
      </c>
      <c r="AK6367" s="199"/>
      <c r="AM6367" s="11"/>
      <c r="AN6367" s="15"/>
      <c r="AO6367" s="11"/>
      <c r="AP6367" s="11"/>
    </row>
    <row r="6368" spans="3:42" outlineLevel="2" x14ac:dyDescent="0.2">
      <c r="C6368" s="119" t="s">
        <v>152</v>
      </c>
      <c r="D6368" s="119" t="s">
        <v>152</v>
      </c>
      <c r="F6368" s="767" t="s">
        <v>613</v>
      </c>
      <c r="H6368" s="797" t="s">
        <v>11</v>
      </c>
      <c r="I6368" s="234" t="s">
        <v>614</v>
      </c>
      <c r="K6368" s="164"/>
      <c r="Q6368" s="135" t="s">
        <v>110</v>
      </c>
      <c r="R6368" s="314">
        <v>0</v>
      </c>
      <c r="S6368" s="315">
        <v>0</v>
      </c>
      <c r="T6368" s="315">
        <v>0</v>
      </c>
      <c r="U6368" s="315">
        <v>0</v>
      </c>
      <c r="V6368" s="315">
        <v>0</v>
      </c>
      <c r="W6368" s="316">
        <v>0</v>
      </c>
      <c r="X6368" s="315">
        <v>0</v>
      </c>
      <c r="Y6368" s="315">
        <v>0</v>
      </c>
      <c r="Z6368" s="315">
        <v>0</v>
      </c>
      <c r="AA6368" s="315">
        <v>0</v>
      </c>
      <c r="AB6368" s="5">
        <v>0</v>
      </c>
      <c r="AC6368" s="5">
        <v>0</v>
      </c>
      <c r="AD6368" s="5">
        <v>0</v>
      </c>
      <c r="AE6368" s="5">
        <v>0</v>
      </c>
      <c r="AF6368" s="5">
        <v>0</v>
      </c>
      <c r="AG6368" s="5">
        <v>0</v>
      </c>
      <c r="AH6368" s="350">
        <v>0</v>
      </c>
      <c r="AI6368" s="350">
        <v>0</v>
      </c>
      <c r="AK6368" s="199"/>
      <c r="AM6368" s="11"/>
      <c r="AN6368" s="15"/>
      <c r="AO6368" s="11"/>
      <c r="AP6368" s="11"/>
    </row>
    <row r="6369" spans="3:42" outlineLevel="2" x14ac:dyDescent="0.2">
      <c r="C6369" s="119" t="s">
        <v>152</v>
      </c>
      <c r="D6369" s="119" t="s">
        <v>152</v>
      </c>
      <c r="F6369" s="783" t="s">
        <v>57</v>
      </c>
      <c r="G6369" s="83"/>
      <c r="H6369" s="798" t="s">
        <v>11</v>
      </c>
      <c r="I6369" s="799"/>
      <c r="J6369" s="83"/>
      <c r="K6369" s="736"/>
      <c r="L6369" s="83"/>
      <c r="M6369" s="83"/>
      <c r="N6369" s="83"/>
      <c r="O6369" s="83"/>
      <c r="P6369" s="83"/>
      <c r="Q6369" s="143" t="s">
        <v>110</v>
      </c>
      <c r="R6369" s="304">
        <v>0</v>
      </c>
      <c r="S6369" s="305">
        <v>0</v>
      </c>
      <c r="T6369" s="305">
        <v>0</v>
      </c>
      <c r="U6369" s="305">
        <v>0</v>
      </c>
      <c r="V6369" s="305">
        <v>0</v>
      </c>
      <c r="W6369" s="306">
        <v>0</v>
      </c>
      <c r="X6369" s="305">
        <v>0</v>
      </c>
      <c r="Y6369" s="305">
        <v>0</v>
      </c>
      <c r="Z6369" s="305">
        <v>0</v>
      </c>
      <c r="AA6369" s="305">
        <v>0</v>
      </c>
      <c r="AB6369" s="307">
        <v>0</v>
      </c>
      <c r="AC6369" s="307">
        <v>0</v>
      </c>
      <c r="AD6369" s="307">
        <v>0</v>
      </c>
      <c r="AE6369" s="307">
        <v>0</v>
      </c>
      <c r="AF6369" s="307">
        <v>0</v>
      </c>
      <c r="AG6369" s="307">
        <v>0</v>
      </c>
      <c r="AH6369" s="362">
        <v>0</v>
      </c>
      <c r="AI6369" s="362">
        <v>0</v>
      </c>
      <c r="AK6369" s="199"/>
      <c r="AM6369" s="11"/>
      <c r="AN6369" s="15"/>
      <c r="AO6369" s="11"/>
      <c r="AP6369" s="11"/>
    </row>
    <row r="6370" spans="3:42" outlineLevel="2" x14ac:dyDescent="0.2">
      <c r="C6370" s="119" t="s">
        <v>152</v>
      </c>
      <c r="D6370" s="119" t="s">
        <v>152</v>
      </c>
      <c r="F6370" s="12"/>
      <c r="H6370" s="234"/>
      <c r="K6370" s="164"/>
      <c r="Q6370" s="16"/>
      <c r="R6370" s="800">
        <v>0</v>
      </c>
      <c r="S6370" s="800">
        <v>0</v>
      </c>
      <c r="T6370" s="800">
        <v>0</v>
      </c>
      <c r="U6370" s="800">
        <v>0</v>
      </c>
      <c r="V6370" s="800">
        <v>0</v>
      </c>
      <c r="W6370" s="800">
        <v>0</v>
      </c>
      <c r="X6370" s="800">
        <v>0</v>
      </c>
      <c r="Y6370" s="800">
        <v>0</v>
      </c>
      <c r="Z6370" s="800">
        <v>0</v>
      </c>
      <c r="AA6370" s="800">
        <v>0</v>
      </c>
      <c r="AB6370" s="800">
        <v>0</v>
      </c>
      <c r="AC6370" s="800">
        <v>0</v>
      </c>
      <c r="AD6370" s="800">
        <v>0</v>
      </c>
      <c r="AE6370" s="800">
        <v>0</v>
      </c>
      <c r="AF6370" s="800">
        <v>0</v>
      </c>
      <c r="AG6370" s="800">
        <v>0</v>
      </c>
      <c r="AH6370" s="800">
        <v>0</v>
      </c>
      <c r="AI6370" s="800">
        <v>0</v>
      </c>
      <c r="AK6370" s="199"/>
      <c r="AM6370" s="11"/>
      <c r="AN6370" s="15"/>
      <c r="AO6370" s="11"/>
      <c r="AP6370" s="11"/>
    </row>
    <row r="6371" spans="3:42" outlineLevel="2" x14ac:dyDescent="0.2">
      <c r="C6371" s="119" t="s">
        <v>152</v>
      </c>
      <c r="D6371" s="119" t="s">
        <v>152</v>
      </c>
      <c r="F6371" s="794" t="s">
        <v>615</v>
      </c>
      <c r="AK6371" s="199"/>
      <c r="AM6371" s="11"/>
      <c r="AN6371" s="15"/>
      <c r="AO6371" s="11"/>
      <c r="AP6371" s="11"/>
    </row>
    <row r="6372" spans="3:42" outlineLevel="2" x14ac:dyDescent="0.2">
      <c r="C6372" s="119" t="s">
        <v>152</v>
      </c>
      <c r="D6372" s="119" t="s">
        <v>152</v>
      </c>
      <c r="F6372" s="761" t="s">
        <v>48</v>
      </c>
      <c r="G6372" s="75"/>
      <c r="H6372" s="796" t="s">
        <v>11</v>
      </c>
      <c r="I6372" s="801"/>
      <c r="J6372" s="75"/>
      <c r="K6372" s="741"/>
      <c r="L6372" s="75"/>
      <c r="M6372" s="75"/>
      <c r="N6372" s="75"/>
      <c r="O6372" s="75"/>
      <c r="P6372" s="75"/>
      <c r="Q6372" s="128" t="s">
        <v>110</v>
      </c>
      <c r="R6372" s="299">
        <v>0</v>
      </c>
      <c r="S6372" s="300">
        <v>0</v>
      </c>
      <c r="T6372" s="300">
        <v>0</v>
      </c>
      <c r="U6372" s="300">
        <v>0</v>
      </c>
      <c r="V6372" s="300">
        <v>0</v>
      </c>
      <c r="W6372" s="301">
        <v>0</v>
      </c>
      <c r="X6372" s="300">
        <v>0</v>
      </c>
      <c r="Y6372" s="300">
        <v>0</v>
      </c>
      <c r="Z6372" s="300">
        <v>0</v>
      </c>
      <c r="AA6372" s="300">
        <v>0</v>
      </c>
      <c r="AB6372" s="302">
        <v>0</v>
      </c>
      <c r="AC6372" s="302">
        <v>0</v>
      </c>
      <c r="AD6372" s="302">
        <v>0</v>
      </c>
      <c r="AE6372" s="302">
        <v>0</v>
      </c>
      <c r="AF6372" s="302">
        <v>0</v>
      </c>
      <c r="AG6372" s="302">
        <v>0</v>
      </c>
      <c r="AH6372" s="348">
        <v>0</v>
      </c>
      <c r="AI6372" s="348">
        <v>0</v>
      </c>
      <c r="AK6372" s="199"/>
      <c r="AM6372" s="11"/>
      <c r="AN6372" s="15"/>
      <c r="AO6372" s="11"/>
      <c r="AP6372" s="11"/>
    </row>
    <row r="6373" spans="3:42" outlineLevel="2" x14ac:dyDescent="0.2">
      <c r="C6373" s="119" t="s">
        <v>152</v>
      </c>
      <c r="D6373" s="119" t="s">
        <v>152</v>
      </c>
      <c r="F6373" s="767" t="s">
        <v>55</v>
      </c>
      <c r="H6373" s="797" t="s">
        <v>11</v>
      </c>
      <c r="K6373" s="164"/>
      <c r="Q6373" s="135" t="s">
        <v>110</v>
      </c>
      <c r="R6373" s="314">
        <v>0</v>
      </c>
      <c r="S6373" s="315">
        <v>0</v>
      </c>
      <c r="T6373" s="315">
        <v>0</v>
      </c>
      <c r="U6373" s="315">
        <v>0</v>
      </c>
      <c r="V6373" s="315">
        <v>0</v>
      </c>
      <c r="W6373" s="316">
        <v>0</v>
      </c>
      <c r="X6373" s="315">
        <v>0</v>
      </c>
      <c r="Y6373" s="315">
        <v>0</v>
      </c>
      <c r="Z6373" s="315">
        <v>0</v>
      </c>
      <c r="AA6373" s="315">
        <v>0</v>
      </c>
      <c r="AB6373" s="5">
        <v>0</v>
      </c>
      <c r="AC6373" s="5">
        <v>0</v>
      </c>
      <c r="AD6373" s="5">
        <v>0</v>
      </c>
      <c r="AE6373" s="5">
        <v>0</v>
      </c>
      <c r="AF6373" s="5">
        <v>0</v>
      </c>
      <c r="AG6373" s="5">
        <v>0</v>
      </c>
      <c r="AH6373" s="350">
        <v>0</v>
      </c>
      <c r="AI6373" s="350">
        <v>0</v>
      </c>
      <c r="AK6373" s="199"/>
      <c r="AM6373" s="11"/>
      <c r="AN6373" s="15"/>
      <c r="AO6373" s="11"/>
      <c r="AP6373" s="11"/>
    </row>
    <row r="6374" spans="3:42" outlineLevel="2" x14ac:dyDescent="0.2">
      <c r="C6374" s="119" t="s">
        <v>152</v>
      </c>
      <c r="D6374" s="119" t="s">
        <v>152</v>
      </c>
      <c r="F6374" s="783" t="s">
        <v>57</v>
      </c>
      <c r="G6374" s="83"/>
      <c r="H6374" s="798" t="s">
        <v>11</v>
      </c>
      <c r="I6374" s="799"/>
      <c r="J6374" s="83"/>
      <c r="K6374" s="736"/>
      <c r="L6374" s="83"/>
      <c r="M6374" s="83"/>
      <c r="N6374" s="83"/>
      <c r="O6374" s="83"/>
      <c r="P6374" s="83"/>
      <c r="Q6374" s="143" t="s">
        <v>110</v>
      </c>
      <c r="R6374" s="304">
        <v>0</v>
      </c>
      <c r="S6374" s="305">
        <v>0</v>
      </c>
      <c r="T6374" s="305">
        <v>0</v>
      </c>
      <c r="U6374" s="305">
        <v>0</v>
      </c>
      <c r="V6374" s="305">
        <v>0</v>
      </c>
      <c r="W6374" s="306">
        <v>0</v>
      </c>
      <c r="X6374" s="305">
        <v>0</v>
      </c>
      <c r="Y6374" s="305">
        <v>0</v>
      </c>
      <c r="Z6374" s="305">
        <v>0</v>
      </c>
      <c r="AA6374" s="305">
        <v>0</v>
      </c>
      <c r="AB6374" s="307">
        <v>0</v>
      </c>
      <c r="AC6374" s="307">
        <v>0</v>
      </c>
      <c r="AD6374" s="307">
        <v>0</v>
      </c>
      <c r="AE6374" s="307">
        <v>0</v>
      </c>
      <c r="AF6374" s="307">
        <v>0</v>
      </c>
      <c r="AG6374" s="307">
        <v>0</v>
      </c>
      <c r="AH6374" s="362">
        <v>0</v>
      </c>
      <c r="AI6374" s="362">
        <v>0</v>
      </c>
      <c r="AK6374" s="199"/>
      <c r="AM6374" s="11"/>
      <c r="AN6374" s="15"/>
      <c r="AO6374" s="11"/>
      <c r="AP6374" s="11"/>
    </row>
    <row r="6375" spans="3:42" outlineLevel="2" x14ac:dyDescent="0.2">
      <c r="C6375" s="119" t="s">
        <v>152</v>
      </c>
      <c r="D6375" s="119" t="s">
        <v>152</v>
      </c>
      <c r="F6375" s="12"/>
      <c r="H6375" s="164"/>
      <c r="K6375" s="164"/>
      <c r="Q6375" s="16"/>
      <c r="R6375" s="800">
        <v>0</v>
      </c>
      <c r="S6375" s="800">
        <v>0</v>
      </c>
      <c r="T6375" s="800">
        <v>0</v>
      </c>
      <c r="U6375" s="800">
        <v>0</v>
      </c>
      <c r="V6375" s="800">
        <v>0</v>
      </c>
      <c r="W6375" s="800">
        <v>0</v>
      </c>
      <c r="X6375" s="800">
        <v>0</v>
      </c>
      <c r="Y6375" s="800">
        <v>0</v>
      </c>
      <c r="Z6375" s="800">
        <v>0</v>
      </c>
      <c r="AA6375" s="800">
        <v>0</v>
      </c>
      <c r="AB6375" s="800">
        <v>0</v>
      </c>
      <c r="AC6375" s="800">
        <v>0</v>
      </c>
      <c r="AD6375" s="800">
        <v>0</v>
      </c>
      <c r="AE6375" s="800">
        <v>0</v>
      </c>
      <c r="AF6375" s="800">
        <v>0</v>
      </c>
      <c r="AG6375" s="800">
        <v>0</v>
      </c>
      <c r="AH6375" s="800">
        <v>0</v>
      </c>
      <c r="AI6375" s="800">
        <v>0</v>
      </c>
      <c r="AK6375" s="199"/>
      <c r="AM6375" s="11"/>
      <c r="AN6375" s="15"/>
      <c r="AO6375" s="11"/>
      <c r="AP6375" s="11"/>
    </row>
    <row r="6376" spans="3:42" outlineLevel="2" x14ac:dyDescent="0.2">
      <c r="C6376" s="119" t="s">
        <v>152</v>
      </c>
      <c r="D6376" s="119" t="s">
        <v>152</v>
      </c>
      <c r="F6376" s="794" t="s">
        <v>69</v>
      </c>
      <c r="AK6376" s="199"/>
      <c r="AM6376" s="11"/>
      <c r="AN6376" s="15"/>
      <c r="AO6376" s="11"/>
      <c r="AP6376" s="11"/>
    </row>
    <row r="6377" spans="3:42" outlineLevel="2" x14ac:dyDescent="0.2">
      <c r="C6377" s="119" t="s">
        <v>152</v>
      </c>
      <c r="D6377" s="119" t="s">
        <v>152</v>
      </c>
      <c r="F6377" s="761" t="s">
        <v>9</v>
      </c>
      <c r="G6377" s="75"/>
      <c r="H6377" s="796" t="s">
        <v>11</v>
      </c>
      <c r="I6377" s="801"/>
      <c r="J6377" s="75"/>
      <c r="K6377" s="741"/>
      <c r="L6377" s="75"/>
      <c r="M6377" s="75"/>
      <c r="N6377" s="75"/>
      <c r="O6377" s="75"/>
      <c r="P6377" s="75"/>
      <c r="Q6377" s="128" t="s">
        <v>110</v>
      </c>
      <c r="R6377" s="299">
        <v>0</v>
      </c>
      <c r="S6377" s="300">
        <v>0</v>
      </c>
      <c r="T6377" s="300">
        <v>0</v>
      </c>
      <c r="U6377" s="300">
        <v>0</v>
      </c>
      <c r="V6377" s="300">
        <v>0</v>
      </c>
      <c r="W6377" s="301">
        <v>0</v>
      </c>
      <c r="X6377" s="300">
        <v>0</v>
      </c>
      <c r="Y6377" s="300">
        <v>0</v>
      </c>
      <c r="Z6377" s="300">
        <v>0</v>
      </c>
      <c r="AA6377" s="300">
        <v>0</v>
      </c>
      <c r="AB6377" s="302">
        <v>0</v>
      </c>
      <c r="AC6377" s="302">
        <v>0</v>
      </c>
      <c r="AD6377" s="302">
        <v>0</v>
      </c>
      <c r="AE6377" s="302">
        <v>0</v>
      </c>
      <c r="AF6377" s="302">
        <v>0</v>
      </c>
      <c r="AG6377" s="302">
        <v>0</v>
      </c>
      <c r="AH6377" s="348">
        <v>0</v>
      </c>
      <c r="AI6377" s="348">
        <v>0</v>
      </c>
      <c r="AK6377" s="199"/>
      <c r="AM6377" s="11"/>
      <c r="AN6377" s="15"/>
      <c r="AO6377" s="11"/>
      <c r="AP6377" s="11"/>
    </row>
    <row r="6378" spans="3:42" outlineLevel="2" x14ac:dyDescent="0.2">
      <c r="C6378" s="119" t="s">
        <v>152</v>
      </c>
      <c r="D6378" s="119" t="s">
        <v>152</v>
      </c>
      <c r="F6378" s="767" t="s">
        <v>14</v>
      </c>
      <c r="H6378" s="797" t="s">
        <v>11</v>
      </c>
      <c r="K6378" s="164"/>
      <c r="Q6378" s="135" t="s">
        <v>110</v>
      </c>
      <c r="R6378" s="314">
        <v>0</v>
      </c>
      <c r="S6378" s="315">
        <v>0</v>
      </c>
      <c r="T6378" s="315">
        <v>0</v>
      </c>
      <c r="U6378" s="315">
        <v>0</v>
      </c>
      <c r="V6378" s="315">
        <v>0</v>
      </c>
      <c r="W6378" s="316">
        <v>0</v>
      </c>
      <c r="X6378" s="315">
        <v>0</v>
      </c>
      <c r="Y6378" s="315">
        <v>0</v>
      </c>
      <c r="Z6378" s="315">
        <v>0</v>
      </c>
      <c r="AA6378" s="315">
        <v>0</v>
      </c>
      <c r="AB6378" s="5">
        <v>0</v>
      </c>
      <c r="AC6378" s="5">
        <v>0</v>
      </c>
      <c r="AD6378" s="5">
        <v>0</v>
      </c>
      <c r="AE6378" s="5">
        <v>0</v>
      </c>
      <c r="AF6378" s="5">
        <v>0</v>
      </c>
      <c r="AG6378" s="5">
        <v>0</v>
      </c>
      <c r="AH6378" s="350">
        <v>0</v>
      </c>
      <c r="AI6378" s="350">
        <v>0</v>
      </c>
      <c r="AK6378" s="199"/>
      <c r="AM6378" s="11"/>
      <c r="AN6378" s="15"/>
      <c r="AO6378" s="11"/>
      <c r="AP6378" s="11"/>
    </row>
    <row r="6379" spans="3:42" outlineLevel="2" x14ac:dyDescent="0.2">
      <c r="C6379" s="119" t="s">
        <v>152</v>
      </c>
      <c r="D6379" s="119" t="s">
        <v>152</v>
      </c>
      <c r="F6379" s="783" t="s">
        <v>16</v>
      </c>
      <c r="G6379" s="83"/>
      <c r="H6379" s="798" t="s">
        <v>11</v>
      </c>
      <c r="I6379" s="799"/>
      <c r="J6379" s="83"/>
      <c r="K6379" s="736"/>
      <c r="L6379" s="83"/>
      <c r="M6379" s="83"/>
      <c r="N6379" s="83"/>
      <c r="O6379" s="83"/>
      <c r="P6379" s="83"/>
      <c r="Q6379" s="143" t="s">
        <v>110</v>
      </c>
      <c r="R6379" s="304">
        <v>0</v>
      </c>
      <c r="S6379" s="305">
        <v>0</v>
      </c>
      <c r="T6379" s="305">
        <v>0</v>
      </c>
      <c r="U6379" s="305">
        <v>0</v>
      </c>
      <c r="V6379" s="305">
        <v>0</v>
      </c>
      <c r="W6379" s="306">
        <v>0</v>
      </c>
      <c r="X6379" s="305">
        <v>0</v>
      </c>
      <c r="Y6379" s="305">
        <v>0</v>
      </c>
      <c r="Z6379" s="305">
        <v>0</v>
      </c>
      <c r="AA6379" s="305">
        <v>0</v>
      </c>
      <c r="AB6379" s="307">
        <v>0</v>
      </c>
      <c r="AC6379" s="307">
        <v>0</v>
      </c>
      <c r="AD6379" s="307">
        <v>0</v>
      </c>
      <c r="AE6379" s="307">
        <v>0</v>
      </c>
      <c r="AF6379" s="307">
        <v>0</v>
      </c>
      <c r="AG6379" s="307">
        <v>0</v>
      </c>
      <c r="AH6379" s="362">
        <v>0</v>
      </c>
      <c r="AI6379" s="362">
        <v>0</v>
      </c>
      <c r="AK6379" s="199"/>
      <c r="AM6379" s="11"/>
      <c r="AN6379" s="15"/>
      <c r="AO6379" s="11"/>
      <c r="AP6379" s="11"/>
    </row>
    <row r="6380" spans="3:42" outlineLevel="2" x14ac:dyDescent="0.2">
      <c r="C6380" s="119" t="s">
        <v>152</v>
      </c>
      <c r="D6380" s="119" t="s">
        <v>152</v>
      </c>
      <c r="F6380" s="12"/>
      <c r="H6380" s="797"/>
      <c r="K6380" s="164"/>
      <c r="Q6380" s="16"/>
      <c r="R6380" s="800">
        <v>0</v>
      </c>
      <c r="S6380" s="800">
        <v>0</v>
      </c>
      <c r="T6380" s="800">
        <v>0</v>
      </c>
      <c r="U6380" s="800">
        <v>0</v>
      </c>
      <c r="V6380" s="800">
        <v>0</v>
      </c>
      <c r="W6380" s="800">
        <v>0</v>
      </c>
      <c r="X6380" s="800">
        <v>0</v>
      </c>
      <c r="Y6380" s="800">
        <v>0</v>
      </c>
      <c r="Z6380" s="800">
        <v>0</v>
      </c>
      <c r="AA6380" s="800">
        <v>0</v>
      </c>
      <c r="AB6380" s="800">
        <v>0</v>
      </c>
      <c r="AC6380" s="800">
        <v>0</v>
      </c>
      <c r="AD6380" s="800">
        <v>0</v>
      </c>
      <c r="AE6380" s="800">
        <v>0</v>
      </c>
      <c r="AF6380" s="800">
        <v>0</v>
      </c>
      <c r="AG6380" s="800">
        <v>0</v>
      </c>
      <c r="AH6380" s="800">
        <v>0</v>
      </c>
      <c r="AI6380" s="800">
        <v>0</v>
      </c>
      <c r="AK6380" s="199"/>
      <c r="AM6380" s="11"/>
      <c r="AN6380" s="15"/>
      <c r="AO6380" s="11"/>
      <c r="AP6380" s="11"/>
    </row>
    <row r="6381" spans="3:42" outlineLevel="2" x14ac:dyDescent="0.2">
      <c r="C6381" s="119" t="s">
        <v>152</v>
      </c>
      <c r="D6381" s="119" t="s">
        <v>152</v>
      </c>
      <c r="F6381" s="794" t="s">
        <v>616</v>
      </c>
      <c r="AK6381" s="199"/>
      <c r="AM6381" s="11"/>
      <c r="AN6381" s="15"/>
      <c r="AO6381" s="11"/>
      <c r="AP6381" s="11"/>
    </row>
    <row r="6382" spans="3:42" outlineLevel="2" x14ac:dyDescent="0.2">
      <c r="C6382" s="119" t="s">
        <v>152</v>
      </c>
      <c r="D6382" s="119" t="s">
        <v>152</v>
      </c>
      <c r="F6382" s="761" t="s">
        <v>48</v>
      </c>
      <c r="G6382" s="75"/>
      <c r="H6382" s="796" t="s">
        <v>11</v>
      </c>
      <c r="I6382" s="228" t="s">
        <v>617</v>
      </c>
      <c r="J6382" s="75"/>
      <c r="K6382" s="741"/>
      <c r="L6382" s="75"/>
      <c r="M6382" s="75"/>
      <c r="N6382" s="75"/>
      <c r="O6382" s="75"/>
      <c r="P6382" s="75"/>
      <c r="Q6382" s="128" t="s">
        <v>110</v>
      </c>
      <c r="R6382" s="299">
        <v>0</v>
      </c>
      <c r="S6382" s="300">
        <v>0</v>
      </c>
      <c r="T6382" s="300">
        <v>0</v>
      </c>
      <c r="U6382" s="300">
        <v>0</v>
      </c>
      <c r="V6382" s="300">
        <v>0</v>
      </c>
      <c r="W6382" s="301">
        <v>0</v>
      </c>
      <c r="X6382" s="300">
        <v>0</v>
      </c>
      <c r="Y6382" s="300">
        <v>0</v>
      </c>
      <c r="Z6382" s="300">
        <v>0</v>
      </c>
      <c r="AA6382" s="300">
        <v>0</v>
      </c>
      <c r="AB6382" s="302">
        <v>0</v>
      </c>
      <c r="AC6382" s="302">
        <v>0</v>
      </c>
      <c r="AD6382" s="302">
        <v>0</v>
      </c>
      <c r="AE6382" s="302">
        <v>0</v>
      </c>
      <c r="AF6382" s="302">
        <v>0</v>
      </c>
      <c r="AG6382" s="302">
        <v>0</v>
      </c>
      <c r="AH6382" s="348">
        <v>0</v>
      </c>
      <c r="AI6382" s="348">
        <v>0</v>
      </c>
      <c r="AK6382" s="199"/>
      <c r="AM6382" s="11"/>
      <c r="AN6382" s="15"/>
      <c r="AO6382" s="11"/>
      <c r="AP6382" s="11"/>
    </row>
    <row r="6383" spans="3:42" outlineLevel="2" x14ac:dyDescent="0.2">
      <c r="C6383" s="119" t="s">
        <v>152</v>
      </c>
      <c r="D6383" s="119" t="s">
        <v>152</v>
      </c>
      <c r="F6383" s="767" t="s">
        <v>55</v>
      </c>
      <c r="H6383" s="797" t="s">
        <v>11</v>
      </c>
      <c r="I6383" s="234" t="s">
        <v>617</v>
      </c>
      <c r="K6383" s="164"/>
      <c r="Q6383" s="135" t="s">
        <v>110</v>
      </c>
      <c r="R6383" s="314">
        <v>0</v>
      </c>
      <c r="S6383" s="315">
        <v>0</v>
      </c>
      <c r="T6383" s="315">
        <v>0</v>
      </c>
      <c r="U6383" s="315">
        <v>0</v>
      </c>
      <c r="V6383" s="315">
        <v>0</v>
      </c>
      <c r="W6383" s="316">
        <v>0</v>
      </c>
      <c r="X6383" s="315">
        <v>0</v>
      </c>
      <c r="Y6383" s="315">
        <v>0</v>
      </c>
      <c r="Z6383" s="315">
        <v>0</v>
      </c>
      <c r="AA6383" s="315">
        <v>0</v>
      </c>
      <c r="AB6383" s="5">
        <v>0</v>
      </c>
      <c r="AC6383" s="5">
        <v>0</v>
      </c>
      <c r="AD6383" s="5">
        <v>0</v>
      </c>
      <c r="AE6383" s="5">
        <v>0</v>
      </c>
      <c r="AF6383" s="5">
        <v>0</v>
      </c>
      <c r="AG6383" s="5">
        <v>0</v>
      </c>
      <c r="AH6383" s="350">
        <v>0</v>
      </c>
      <c r="AI6383" s="350">
        <v>0</v>
      </c>
      <c r="AK6383" s="199"/>
      <c r="AM6383" s="11"/>
      <c r="AN6383" s="15"/>
      <c r="AO6383" s="11"/>
      <c r="AP6383" s="11"/>
    </row>
    <row r="6384" spans="3:42" outlineLevel="2" x14ac:dyDescent="0.2">
      <c r="C6384" s="119" t="s">
        <v>152</v>
      </c>
      <c r="D6384" s="119" t="s">
        <v>152</v>
      </c>
      <c r="F6384" s="783" t="s">
        <v>57</v>
      </c>
      <c r="G6384" s="83"/>
      <c r="H6384" s="798" t="s">
        <v>11</v>
      </c>
      <c r="I6384" s="240" t="s">
        <v>617</v>
      </c>
      <c r="J6384" s="83"/>
      <c r="K6384" s="736"/>
      <c r="L6384" s="83"/>
      <c r="M6384" s="83"/>
      <c r="N6384" s="83"/>
      <c r="O6384" s="83"/>
      <c r="P6384" s="83"/>
      <c r="Q6384" s="143" t="s">
        <v>110</v>
      </c>
      <c r="R6384" s="304">
        <v>0</v>
      </c>
      <c r="S6384" s="305">
        <v>0</v>
      </c>
      <c r="T6384" s="305">
        <v>0</v>
      </c>
      <c r="U6384" s="305">
        <v>0</v>
      </c>
      <c r="V6384" s="305">
        <v>0</v>
      </c>
      <c r="W6384" s="306">
        <v>0</v>
      </c>
      <c r="X6384" s="305">
        <v>0</v>
      </c>
      <c r="Y6384" s="305">
        <v>0</v>
      </c>
      <c r="Z6384" s="305">
        <v>0</v>
      </c>
      <c r="AA6384" s="305">
        <v>0</v>
      </c>
      <c r="AB6384" s="307">
        <v>0</v>
      </c>
      <c r="AC6384" s="307">
        <v>0</v>
      </c>
      <c r="AD6384" s="307">
        <v>0</v>
      </c>
      <c r="AE6384" s="307">
        <v>0</v>
      </c>
      <c r="AF6384" s="307">
        <v>0</v>
      </c>
      <c r="AG6384" s="307">
        <v>0</v>
      </c>
      <c r="AH6384" s="362">
        <v>0</v>
      </c>
      <c r="AI6384" s="362">
        <v>0</v>
      </c>
      <c r="AK6384" s="199"/>
      <c r="AM6384" s="11"/>
      <c r="AN6384" s="15"/>
      <c r="AO6384" s="11"/>
      <c r="AP6384" s="11"/>
    </row>
    <row r="6385" spans="3:42" outlineLevel="2" x14ac:dyDescent="0.2">
      <c r="C6385" s="119" t="s">
        <v>152</v>
      </c>
      <c r="D6385" s="119" t="s">
        <v>152</v>
      </c>
      <c r="F6385" s="802" t="s">
        <v>626</v>
      </c>
      <c r="R6385" s="800">
        <v>0</v>
      </c>
      <c r="S6385" s="800">
        <v>0</v>
      </c>
      <c r="T6385" s="800">
        <v>0</v>
      </c>
      <c r="U6385" s="800">
        <v>0</v>
      </c>
      <c r="V6385" s="800">
        <v>0</v>
      </c>
      <c r="W6385" s="800">
        <v>0</v>
      </c>
      <c r="X6385" s="800">
        <v>0</v>
      </c>
      <c r="Y6385" s="800">
        <v>0</v>
      </c>
      <c r="Z6385" s="800">
        <v>0</v>
      </c>
      <c r="AA6385" s="800">
        <v>0</v>
      </c>
      <c r="AB6385" s="800">
        <v>0</v>
      </c>
      <c r="AC6385" s="800">
        <v>0</v>
      </c>
      <c r="AD6385" s="800">
        <v>0</v>
      </c>
      <c r="AE6385" s="800">
        <v>0</v>
      </c>
      <c r="AF6385" s="800">
        <v>0</v>
      </c>
      <c r="AG6385" s="800">
        <v>0</v>
      </c>
      <c r="AH6385" s="800">
        <v>0</v>
      </c>
      <c r="AI6385" s="800">
        <v>0</v>
      </c>
      <c r="AK6385" s="199"/>
      <c r="AM6385" s="11"/>
      <c r="AN6385" s="15"/>
      <c r="AO6385" s="11"/>
      <c r="AP6385" s="11"/>
    </row>
    <row r="6386" spans="3:42" outlineLevel="2" x14ac:dyDescent="0.2">
      <c r="C6386" s="119" t="s">
        <v>152</v>
      </c>
      <c r="D6386" s="119" t="s">
        <v>152</v>
      </c>
      <c r="R6386" s="5"/>
      <c r="S6386" s="5"/>
      <c r="T6386" s="5"/>
      <c r="U6386" s="5"/>
      <c r="V6386" s="5"/>
      <c r="W6386" s="5"/>
      <c r="X6386" s="5"/>
      <c r="Y6386" s="5"/>
      <c r="AK6386" s="199"/>
      <c r="AM6386" s="11"/>
      <c r="AN6386" s="15"/>
      <c r="AO6386" s="11"/>
      <c r="AP6386" s="11"/>
    </row>
    <row r="6387" spans="3:42" outlineLevel="2" x14ac:dyDescent="0.2">
      <c r="C6387" s="119" t="s">
        <v>152</v>
      </c>
      <c r="D6387" s="119" t="s">
        <v>152</v>
      </c>
      <c r="F6387" s="789" t="s">
        <v>627</v>
      </c>
      <c r="G6387" s="790"/>
      <c r="H6387" s="803"/>
      <c r="I6387" s="790"/>
      <c r="J6387" s="790"/>
      <c r="K6387" s="792"/>
      <c r="L6387" s="789"/>
      <c r="M6387" s="789"/>
      <c r="N6387" s="789"/>
      <c r="O6387" s="789"/>
      <c r="P6387" s="789"/>
      <c r="Q6387" s="792"/>
      <c r="R6387" s="793"/>
      <c r="S6387" s="793"/>
      <c r="T6387" s="793"/>
      <c r="U6387" s="793"/>
      <c r="V6387" s="793"/>
      <c r="W6387" s="793"/>
      <c r="X6387" s="793"/>
      <c r="Y6387" s="793"/>
      <c r="Z6387" s="793"/>
      <c r="AA6387" s="793"/>
      <c r="AB6387" s="793"/>
      <c r="AC6387" s="793"/>
      <c r="AD6387" s="793"/>
      <c r="AE6387" s="793"/>
      <c r="AF6387" s="793"/>
      <c r="AG6387" s="793"/>
      <c r="AH6387" s="789"/>
      <c r="AI6387" s="789"/>
      <c r="AK6387" s="199"/>
      <c r="AM6387" s="11"/>
      <c r="AN6387" s="15"/>
      <c r="AO6387" s="11"/>
      <c r="AP6387" s="11"/>
    </row>
    <row r="6388" spans="3:42" outlineLevel="2" x14ac:dyDescent="0.2">
      <c r="C6388" s="119" t="s">
        <v>152</v>
      </c>
      <c r="D6388" s="119" t="s">
        <v>152</v>
      </c>
      <c r="F6388" t="s">
        <v>620</v>
      </c>
      <c r="AK6388" s="199"/>
      <c r="AM6388" s="11"/>
      <c r="AN6388" s="15"/>
      <c r="AO6388" s="11"/>
      <c r="AP6388" s="11"/>
    </row>
    <row r="6389" spans="3:42" outlineLevel="2" x14ac:dyDescent="0.2">
      <c r="C6389" s="119" t="s">
        <v>152</v>
      </c>
      <c r="D6389" s="119" t="s">
        <v>152</v>
      </c>
      <c r="F6389" s="761" t="s">
        <v>48</v>
      </c>
      <c r="G6389" s="75"/>
      <c r="H6389" s="796" t="s">
        <v>628</v>
      </c>
      <c r="I6389" s="801"/>
      <c r="J6389" s="75"/>
      <c r="K6389" s="741"/>
      <c r="L6389" s="75"/>
      <c r="M6389" s="75"/>
      <c r="N6389" s="75"/>
      <c r="O6389" s="75"/>
      <c r="P6389" s="75"/>
      <c r="Q6389" s="128" t="s">
        <v>536</v>
      </c>
      <c r="R6389" s="804">
        <v>0</v>
      </c>
      <c r="S6389" s="805">
        <v>0</v>
      </c>
      <c r="T6389" s="805">
        <v>0</v>
      </c>
      <c r="U6389" s="805">
        <v>0</v>
      </c>
      <c r="V6389" s="805">
        <v>0</v>
      </c>
      <c r="W6389" s="806">
        <v>0</v>
      </c>
      <c r="X6389" s="805">
        <v>0</v>
      </c>
      <c r="Y6389" s="805">
        <v>0</v>
      </c>
      <c r="Z6389" s="805">
        <v>0</v>
      </c>
      <c r="AA6389" s="805">
        <v>0</v>
      </c>
      <c r="AB6389" s="805">
        <v>0</v>
      </c>
      <c r="AC6389" s="805">
        <v>0</v>
      </c>
      <c r="AD6389" s="805">
        <v>0</v>
      </c>
      <c r="AE6389" s="805">
        <v>0</v>
      </c>
      <c r="AF6389" s="805">
        <v>0</v>
      </c>
      <c r="AG6389" s="805">
        <v>0</v>
      </c>
      <c r="AH6389" s="808">
        <v>0</v>
      </c>
      <c r="AI6389" s="808">
        <v>0</v>
      </c>
      <c r="AK6389" s="199"/>
      <c r="AM6389" s="11"/>
      <c r="AN6389" s="15"/>
      <c r="AO6389" s="11"/>
      <c r="AP6389" s="11"/>
    </row>
    <row r="6390" spans="3:42" outlineLevel="2" x14ac:dyDescent="0.2">
      <c r="C6390" s="119" t="s">
        <v>152</v>
      </c>
      <c r="D6390" s="119" t="s">
        <v>152</v>
      </c>
      <c r="F6390" s="767" t="s">
        <v>55</v>
      </c>
      <c r="H6390" s="797" t="s">
        <v>628</v>
      </c>
      <c r="K6390" s="164"/>
      <c r="Q6390" s="135" t="s">
        <v>536</v>
      </c>
      <c r="R6390" s="809">
        <v>0</v>
      </c>
      <c r="S6390" s="810">
        <v>0</v>
      </c>
      <c r="T6390" s="810">
        <v>0</v>
      </c>
      <c r="U6390" s="810">
        <v>0</v>
      </c>
      <c r="V6390" s="810">
        <v>0</v>
      </c>
      <c r="W6390" s="811">
        <v>0</v>
      </c>
      <c r="X6390" s="810">
        <v>0</v>
      </c>
      <c r="Y6390" s="810">
        <v>0</v>
      </c>
      <c r="Z6390" s="810">
        <v>0</v>
      </c>
      <c r="AA6390" s="810">
        <v>0</v>
      </c>
      <c r="AB6390" s="810">
        <v>0</v>
      </c>
      <c r="AC6390" s="810">
        <v>0</v>
      </c>
      <c r="AD6390" s="810">
        <v>0</v>
      </c>
      <c r="AE6390" s="810">
        <v>0</v>
      </c>
      <c r="AF6390" s="810">
        <v>0</v>
      </c>
      <c r="AG6390" s="810">
        <v>0</v>
      </c>
      <c r="AH6390" s="812">
        <v>0</v>
      </c>
      <c r="AI6390" s="812">
        <v>0</v>
      </c>
      <c r="AK6390" s="199"/>
      <c r="AM6390" s="11"/>
      <c r="AN6390" s="15"/>
      <c r="AO6390" s="11"/>
      <c r="AP6390" s="11"/>
    </row>
    <row r="6391" spans="3:42" outlineLevel="2" x14ac:dyDescent="0.2">
      <c r="C6391" s="119" t="s">
        <v>152</v>
      </c>
      <c r="D6391" s="119" t="s">
        <v>152</v>
      </c>
      <c r="F6391" s="783" t="s">
        <v>57</v>
      </c>
      <c r="G6391" s="83"/>
      <c r="H6391" s="798" t="s">
        <v>628</v>
      </c>
      <c r="I6391" s="799"/>
      <c r="J6391" s="83"/>
      <c r="K6391" s="736"/>
      <c r="L6391" s="83"/>
      <c r="M6391" s="83"/>
      <c r="N6391" s="83"/>
      <c r="O6391" s="83"/>
      <c r="P6391" s="83"/>
      <c r="Q6391" s="143" t="s">
        <v>536</v>
      </c>
      <c r="R6391" s="813">
        <v>0</v>
      </c>
      <c r="S6391" s="814">
        <v>0</v>
      </c>
      <c r="T6391" s="814">
        <v>0</v>
      </c>
      <c r="U6391" s="814">
        <v>0</v>
      </c>
      <c r="V6391" s="814">
        <v>0</v>
      </c>
      <c r="W6391" s="815">
        <v>0</v>
      </c>
      <c r="X6391" s="814">
        <v>0</v>
      </c>
      <c r="Y6391" s="814">
        <v>0</v>
      </c>
      <c r="Z6391" s="814">
        <v>0</v>
      </c>
      <c r="AA6391" s="814">
        <v>0</v>
      </c>
      <c r="AB6391" s="814">
        <v>0</v>
      </c>
      <c r="AC6391" s="814">
        <v>0</v>
      </c>
      <c r="AD6391" s="814">
        <v>0</v>
      </c>
      <c r="AE6391" s="814">
        <v>0</v>
      </c>
      <c r="AF6391" s="814">
        <v>0</v>
      </c>
      <c r="AG6391" s="814">
        <v>0</v>
      </c>
      <c r="AH6391" s="816">
        <v>0</v>
      </c>
      <c r="AI6391" s="816">
        <v>0</v>
      </c>
      <c r="AK6391" s="199"/>
      <c r="AM6391" s="11"/>
      <c r="AN6391" s="15"/>
      <c r="AO6391" s="11"/>
      <c r="AP6391" s="11"/>
    </row>
    <row r="6392" spans="3:42" outlineLevel="2" x14ac:dyDescent="0.2">
      <c r="C6392" s="119" t="s">
        <v>152</v>
      </c>
      <c r="D6392" s="119" t="s">
        <v>152</v>
      </c>
      <c r="AK6392" s="199"/>
      <c r="AM6392" s="11"/>
      <c r="AN6392" s="15"/>
      <c r="AO6392" s="11"/>
      <c r="AP6392" s="11"/>
    </row>
    <row r="6393" spans="3:42" outlineLevel="1" x14ac:dyDescent="0.2">
      <c r="C6393" s="119" t="s">
        <v>152</v>
      </c>
      <c r="D6393" s="119" t="s">
        <v>152</v>
      </c>
      <c r="F6393" s="121" t="s">
        <v>629</v>
      </c>
      <c r="G6393" s="756"/>
      <c r="H6393" s="757"/>
      <c r="I6393" s="788"/>
      <c r="J6393" s="756"/>
      <c r="K6393" s="758"/>
      <c r="L6393" s="759"/>
      <c r="M6393" s="759"/>
      <c r="N6393" s="759"/>
      <c r="O6393" s="759"/>
      <c r="P6393" s="759"/>
      <c r="Q6393" s="758"/>
      <c r="R6393" s="760"/>
      <c r="S6393" s="760"/>
      <c r="T6393" s="760"/>
      <c r="U6393" s="760"/>
      <c r="V6393" s="760"/>
      <c r="W6393" s="760"/>
      <c r="X6393" s="760"/>
      <c r="Y6393" s="760"/>
      <c r="Z6393" s="760"/>
      <c r="AA6393" s="760"/>
      <c r="AB6393" s="760"/>
      <c r="AC6393" s="760"/>
      <c r="AD6393" s="760"/>
      <c r="AE6393" s="760"/>
      <c r="AF6393" s="760"/>
      <c r="AG6393" s="760"/>
      <c r="AH6393" s="759"/>
      <c r="AI6393" s="759"/>
      <c r="AK6393" s="199"/>
      <c r="AM6393" s="11"/>
      <c r="AN6393" s="15"/>
      <c r="AO6393" s="11"/>
      <c r="AP6393" s="11"/>
    </row>
    <row r="6394" spans="3:42" outlineLevel="2" x14ac:dyDescent="0.2">
      <c r="C6394" s="119" t="s">
        <v>152</v>
      </c>
      <c r="D6394" s="119" t="s">
        <v>152</v>
      </c>
      <c r="F6394" s="789" t="s">
        <v>630</v>
      </c>
      <c r="G6394" s="790"/>
      <c r="H6394" s="803"/>
      <c r="I6394" s="791"/>
      <c r="J6394" s="790"/>
      <c r="K6394" s="792"/>
      <c r="L6394" s="789"/>
      <c r="M6394" s="789"/>
      <c r="N6394" s="789"/>
      <c r="O6394" s="789"/>
      <c r="P6394" s="789"/>
      <c r="Q6394" s="792"/>
      <c r="R6394" s="793"/>
      <c r="S6394" s="793"/>
      <c r="T6394" s="793"/>
      <c r="U6394" s="793"/>
      <c r="V6394" s="793"/>
      <c r="W6394" s="793"/>
      <c r="X6394" s="793"/>
      <c r="Y6394" s="793"/>
      <c r="Z6394" s="793"/>
      <c r="AA6394" s="793"/>
      <c r="AB6394" s="793"/>
      <c r="AC6394" s="793"/>
      <c r="AD6394" s="793"/>
      <c r="AE6394" s="793"/>
      <c r="AF6394" s="793"/>
      <c r="AG6394" s="793"/>
      <c r="AH6394" s="789"/>
      <c r="AI6394" s="789"/>
      <c r="AK6394" s="199"/>
      <c r="AM6394" s="11"/>
      <c r="AN6394" s="15"/>
      <c r="AO6394" s="11"/>
      <c r="AP6394" s="11"/>
    </row>
    <row r="6395" spans="3:42" outlineLevel="2" x14ac:dyDescent="0.2">
      <c r="C6395" s="119" t="s">
        <v>152</v>
      </c>
      <c r="D6395" s="119" t="s">
        <v>152</v>
      </c>
      <c r="F6395" s="794" t="s">
        <v>610</v>
      </c>
      <c r="H6395" s="795"/>
      <c r="AK6395" s="199"/>
      <c r="AM6395" s="11"/>
      <c r="AN6395" s="15"/>
      <c r="AO6395" s="11"/>
      <c r="AP6395" s="11"/>
    </row>
    <row r="6396" spans="3:42" outlineLevel="2" x14ac:dyDescent="0.2">
      <c r="C6396" s="119" t="s">
        <v>152</v>
      </c>
      <c r="D6396" s="119" t="s">
        <v>152</v>
      </c>
      <c r="F6396" s="761" t="s">
        <v>62</v>
      </c>
      <c r="G6396" s="75"/>
      <c r="H6396" s="796" t="s">
        <v>580</v>
      </c>
      <c r="I6396" s="796" t="s">
        <v>611</v>
      </c>
      <c r="J6396" s="75"/>
      <c r="K6396" s="741"/>
      <c r="L6396" s="75"/>
      <c r="M6396" s="75"/>
      <c r="N6396" s="75"/>
      <c r="O6396" s="75"/>
      <c r="P6396" s="75"/>
      <c r="Q6396" s="128" t="s">
        <v>110</v>
      </c>
      <c r="R6396" s="299">
        <v>0</v>
      </c>
      <c r="S6396" s="300">
        <v>0</v>
      </c>
      <c r="T6396" s="300">
        <v>0</v>
      </c>
      <c r="U6396" s="300">
        <v>0</v>
      </c>
      <c r="V6396" s="300">
        <v>0</v>
      </c>
      <c r="W6396" s="301">
        <v>0</v>
      </c>
      <c r="X6396" s="300">
        <v>0</v>
      </c>
      <c r="Y6396" s="300">
        <v>0</v>
      </c>
      <c r="Z6396" s="300">
        <v>0</v>
      </c>
      <c r="AA6396" s="300">
        <v>0</v>
      </c>
      <c r="AB6396" s="302">
        <v>0</v>
      </c>
      <c r="AC6396" s="302">
        <v>0</v>
      </c>
      <c r="AD6396" s="302">
        <v>0</v>
      </c>
      <c r="AE6396" s="302">
        <v>0</v>
      </c>
      <c r="AF6396" s="302">
        <v>0</v>
      </c>
      <c r="AG6396" s="302">
        <v>0</v>
      </c>
      <c r="AH6396" s="348">
        <v>0</v>
      </c>
      <c r="AI6396" s="348">
        <v>0</v>
      </c>
      <c r="AK6396" s="199"/>
      <c r="AM6396" s="11"/>
      <c r="AN6396" s="15"/>
      <c r="AO6396" s="11"/>
      <c r="AP6396" s="11"/>
    </row>
    <row r="6397" spans="3:42" outlineLevel="2" x14ac:dyDescent="0.2">
      <c r="C6397" s="119" t="s">
        <v>152</v>
      </c>
      <c r="D6397" s="119" t="s">
        <v>152</v>
      </c>
      <c r="F6397" s="767" t="s">
        <v>188</v>
      </c>
      <c r="H6397" s="797" t="s">
        <v>580</v>
      </c>
      <c r="I6397" s="797" t="s">
        <v>612</v>
      </c>
      <c r="K6397" s="164"/>
      <c r="Q6397" s="135" t="s">
        <v>110</v>
      </c>
      <c r="R6397" s="314">
        <v>0</v>
      </c>
      <c r="S6397" s="315">
        <v>0</v>
      </c>
      <c r="T6397" s="315">
        <v>0</v>
      </c>
      <c r="U6397" s="315">
        <v>0</v>
      </c>
      <c r="V6397" s="315">
        <v>0</v>
      </c>
      <c r="W6397" s="316">
        <v>0</v>
      </c>
      <c r="X6397" s="315">
        <v>0</v>
      </c>
      <c r="Y6397" s="315">
        <v>0</v>
      </c>
      <c r="Z6397" s="315">
        <v>0</v>
      </c>
      <c r="AA6397" s="315">
        <v>0</v>
      </c>
      <c r="AB6397" s="5">
        <v>0</v>
      </c>
      <c r="AC6397" s="5">
        <v>0</v>
      </c>
      <c r="AD6397" s="5">
        <v>0</v>
      </c>
      <c r="AE6397" s="5">
        <v>0</v>
      </c>
      <c r="AF6397" s="5">
        <v>0</v>
      </c>
      <c r="AG6397" s="5">
        <v>0</v>
      </c>
      <c r="AH6397" s="350">
        <v>0</v>
      </c>
      <c r="AI6397" s="350">
        <v>0</v>
      </c>
      <c r="AK6397" s="199"/>
      <c r="AM6397" s="11"/>
      <c r="AN6397" s="15"/>
      <c r="AO6397" s="11"/>
      <c r="AP6397" s="11"/>
    </row>
    <row r="6398" spans="3:42" outlineLevel="2" x14ac:dyDescent="0.2">
      <c r="C6398" s="119" t="s">
        <v>152</v>
      </c>
      <c r="D6398" s="119" t="s">
        <v>152</v>
      </c>
      <c r="F6398" s="767" t="s">
        <v>613</v>
      </c>
      <c r="H6398" s="797" t="s">
        <v>580</v>
      </c>
      <c r="I6398" s="234" t="s">
        <v>614</v>
      </c>
      <c r="K6398" s="164"/>
      <c r="Q6398" s="135" t="s">
        <v>110</v>
      </c>
      <c r="R6398" s="314">
        <v>0</v>
      </c>
      <c r="S6398" s="315">
        <v>0</v>
      </c>
      <c r="T6398" s="315">
        <v>0</v>
      </c>
      <c r="U6398" s="315">
        <v>0</v>
      </c>
      <c r="V6398" s="315">
        <v>0</v>
      </c>
      <c r="W6398" s="316">
        <v>0</v>
      </c>
      <c r="X6398" s="315">
        <v>0</v>
      </c>
      <c r="Y6398" s="315">
        <v>0</v>
      </c>
      <c r="Z6398" s="315">
        <v>0</v>
      </c>
      <c r="AA6398" s="315">
        <v>0</v>
      </c>
      <c r="AB6398" s="5">
        <v>0</v>
      </c>
      <c r="AC6398" s="5">
        <v>0</v>
      </c>
      <c r="AD6398" s="5">
        <v>0</v>
      </c>
      <c r="AE6398" s="5">
        <v>0</v>
      </c>
      <c r="AF6398" s="5">
        <v>0</v>
      </c>
      <c r="AG6398" s="5">
        <v>0</v>
      </c>
      <c r="AH6398" s="350">
        <v>0</v>
      </c>
      <c r="AI6398" s="350">
        <v>0</v>
      </c>
      <c r="AK6398" s="199"/>
      <c r="AM6398" s="11"/>
      <c r="AN6398" s="15"/>
      <c r="AO6398" s="11"/>
      <c r="AP6398" s="11"/>
    </row>
    <row r="6399" spans="3:42" outlineLevel="2" x14ac:dyDescent="0.2">
      <c r="C6399" s="119" t="s">
        <v>152</v>
      </c>
      <c r="D6399" s="119" t="s">
        <v>152</v>
      </c>
      <c r="F6399" s="783" t="s">
        <v>57</v>
      </c>
      <c r="G6399" s="83"/>
      <c r="H6399" s="798" t="s">
        <v>580</v>
      </c>
      <c r="I6399" s="799"/>
      <c r="J6399" s="83"/>
      <c r="K6399" s="736"/>
      <c r="L6399" s="83"/>
      <c r="M6399" s="83"/>
      <c r="N6399" s="83"/>
      <c r="O6399" s="83"/>
      <c r="P6399" s="83"/>
      <c r="Q6399" s="143" t="s">
        <v>110</v>
      </c>
      <c r="R6399" s="304">
        <v>0</v>
      </c>
      <c r="S6399" s="305">
        <v>0</v>
      </c>
      <c r="T6399" s="305">
        <v>0</v>
      </c>
      <c r="U6399" s="305">
        <v>0</v>
      </c>
      <c r="V6399" s="305">
        <v>0</v>
      </c>
      <c r="W6399" s="306">
        <v>0</v>
      </c>
      <c r="X6399" s="305">
        <v>0</v>
      </c>
      <c r="Y6399" s="305">
        <v>0</v>
      </c>
      <c r="Z6399" s="305">
        <v>0</v>
      </c>
      <c r="AA6399" s="305">
        <v>0</v>
      </c>
      <c r="AB6399" s="307">
        <v>0</v>
      </c>
      <c r="AC6399" s="307">
        <v>0</v>
      </c>
      <c r="AD6399" s="307">
        <v>0</v>
      </c>
      <c r="AE6399" s="307">
        <v>0</v>
      </c>
      <c r="AF6399" s="307">
        <v>0</v>
      </c>
      <c r="AG6399" s="307">
        <v>0</v>
      </c>
      <c r="AH6399" s="362">
        <v>0</v>
      </c>
      <c r="AI6399" s="362">
        <v>0</v>
      </c>
      <c r="AK6399" s="199"/>
      <c r="AM6399" s="11"/>
      <c r="AN6399" s="15"/>
      <c r="AO6399" s="11"/>
      <c r="AP6399" s="11"/>
    </row>
    <row r="6400" spans="3:42" outlineLevel="2" x14ac:dyDescent="0.2">
      <c r="C6400" s="119" t="s">
        <v>152</v>
      </c>
      <c r="D6400" s="119" t="s">
        <v>152</v>
      </c>
      <c r="F6400" s="12"/>
      <c r="H6400" s="234"/>
      <c r="K6400" s="164"/>
      <c r="Q6400" s="16"/>
      <c r="R6400" s="800">
        <v>0</v>
      </c>
      <c r="S6400" s="800">
        <v>0</v>
      </c>
      <c r="T6400" s="800">
        <v>0</v>
      </c>
      <c r="U6400" s="800">
        <v>0</v>
      </c>
      <c r="V6400" s="800">
        <v>0</v>
      </c>
      <c r="W6400" s="800">
        <v>0</v>
      </c>
      <c r="X6400" s="800">
        <v>0</v>
      </c>
      <c r="Y6400" s="800">
        <v>0</v>
      </c>
      <c r="Z6400" s="800">
        <v>0</v>
      </c>
      <c r="AA6400" s="800">
        <v>0</v>
      </c>
      <c r="AB6400" s="800">
        <v>0</v>
      </c>
      <c r="AC6400" s="800">
        <v>0</v>
      </c>
      <c r="AD6400" s="800">
        <v>0</v>
      </c>
      <c r="AE6400" s="800">
        <v>0</v>
      </c>
      <c r="AF6400" s="800">
        <v>0</v>
      </c>
      <c r="AG6400" s="800">
        <v>0</v>
      </c>
      <c r="AH6400" s="800">
        <v>0</v>
      </c>
      <c r="AI6400" s="800">
        <v>0</v>
      </c>
      <c r="AK6400" s="199"/>
      <c r="AM6400" s="11"/>
      <c r="AN6400" s="15"/>
      <c r="AO6400" s="11"/>
      <c r="AP6400" s="11"/>
    </row>
    <row r="6401" spans="3:42" outlineLevel="2" x14ac:dyDescent="0.2">
      <c r="C6401" s="119" t="s">
        <v>152</v>
      </c>
      <c r="D6401" s="119" t="s">
        <v>152</v>
      </c>
      <c r="F6401" s="794" t="s">
        <v>615</v>
      </c>
      <c r="AK6401" s="199"/>
      <c r="AM6401" s="11"/>
      <c r="AN6401" s="15"/>
      <c r="AO6401" s="11"/>
      <c r="AP6401" s="11"/>
    </row>
    <row r="6402" spans="3:42" outlineLevel="2" x14ac:dyDescent="0.2">
      <c r="C6402" s="119" t="s">
        <v>152</v>
      </c>
      <c r="D6402" s="119" t="s">
        <v>152</v>
      </c>
      <c r="F6402" s="761" t="s">
        <v>48</v>
      </c>
      <c r="G6402" s="75"/>
      <c r="H6402" s="796" t="s">
        <v>580</v>
      </c>
      <c r="I6402" s="801"/>
      <c r="J6402" s="75"/>
      <c r="K6402" s="741"/>
      <c r="L6402" s="75"/>
      <c r="M6402" s="75"/>
      <c r="N6402" s="75"/>
      <c r="O6402" s="75"/>
      <c r="P6402" s="75"/>
      <c r="Q6402" s="128" t="s">
        <v>110</v>
      </c>
      <c r="R6402" s="299">
        <v>0</v>
      </c>
      <c r="S6402" s="300">
        <v>0</v>
      </c>
      <c r="T6402" s="300">
        <v>0</v>
      </c>
      <c r="U6402" s="300">
        <v>0</v>
      </c>
      <c r="V6402" s="300">
        <v>0</v>
      </c>
      <c r="W6402" s="301">
        <v>0</v>
      </c>
      <c r="X6402" s="300">
        <v>0</v>
      </c>
      <c r="Y6402" s="300">
        <v>0</v>
      </c>
      <c r="Z6402" s="300">
        <v>0</v>
      </c>
      <c r="AA6402" s="300">
        <v>0</v>
      </c>
      <c r="AB6402" s="302">
        <v>0</v>
      </c>
      <c r="AC6402" s="302">
        <v>0</v>
      </c>
      <c r="AD6402" s="302">
        <v>0</v>
      </c>
      <c r="AE6402" s="302">
        <v>0</v>
      </c>
      <c r="AF6402" s="302">
        <v>0</v>
      </c>
      <c r="AG6402" s="302">
        <v>0</v>
      </c>
      <c r="AH6402" s="348">
        <v>0</v>
      </c>
      <c r="AI6402" s="348">
        <v>0</v>
      </c>
      <c r="AK6402" s="199"/>
      <c r="AM6402" s="11"/>
      <c r="AN6402" s="15"/>
      <c r="AO6402" s="11"/>
      <c r="AP6402" s="11"/>
    </row>
    <row r="6403" spans="3:42" outlineLevel="2" x14ac:dyDescent="0.2">
      <c r="C6403" s="119" t="s">
        <v>152</v>
      </c>
      <c r="D6403" s="119" t="s">
        <v>152</v>
      </c>
      <c r="F6403" s="767" t="s">
        <v>55</v>
      </c>
      <c r="H6403" s="797" t="s">
        <v>580</v>
      </c>
      <c r="K6403" s="164"/>
      <c r="Q6403" s="135" t="s">
        <v>110</v>
      </c>
      <c r="R6403" s="314">
        <v>0</v>
      </c>
      <c r="S6403" s="315">
        <v>0</v>
      </c>
      <c r="T6403" s="315">
        <v>0</v>
      </c>
      <c r="U6403" s="315">
        <v>0</v>
      </c>
      <c r="V6403" s="315">
        <v>0</v>
      </c>
      <c r="W6403" s="316">
        <v>0</v>
      </c>
      <c r="X6403" s="315">
        <v>0</v>
      </c>
      <c r="Y6403" s="315">
        <v>0</v>
      </c>
      <c r="Z6403" s="315">
        <v>0</v>
      </c>
      <c r="AA6403" s="315">
        <v>0</v>
      </c>
      <c r="AB6403" s="5">
        <v>0</v>
      </c>
      <c r="AC6403" s="5">
        <v>0</v>
      </c>
      <c r="AD6403" s="5">
        <v>0</v>
      </c>
      <c r="AE6403" s="5">
        <v>0</v>
      </c>
      <c r="AF6403" s="5">
        <v>0</v>
      </c>
      <c r="AG6403" s="5">
        <v>0</v>
      </c>
      <c r="AH6403" s="350">
        <v>0</v>
      </c>
      <c r="AI6403" s="350">
        <v>0</v>
      </c>
      <c r="AK6403" s="199"/>
      <c r="AM6403" s="11"/>
      <c r="AN6403" s="15"/>
      <c r="AO6403" s="11"/>
      <c r="AP6403" s="11"/>
    </row>
    <row r="6404" spans="3:42" outlineLevel="2" x14ac:dyDescent="0.2">
      <c r="C6404" s="119" t="s">
        <v>152</v>
      </c>
      <c r="D6404" s="119" t="s">
        <v>152</v>
      </c>
      <c r="F6404" s="783" t="s">
        <v>57</v>
      </c>
      <c r="G6404" s="83"/>
      <c r="H6404" s="798" t="s">
        <v>580</v>
      </c>
      <c r="I6404" s="799"/>
      <c r="J6404" s="83"/>
      <c r="K6404" s="736"/>
      <c r="L6404" s="83"/>
      <c r="M6404" s="83"/>
      <c r="N6404" s="83"/>
      <c r="O6404" s="83"/>
      <c r="P6404" s="83"/>
      <c r="Q6404" s="143" t="s">
        <v>110</v>
      </c>
      <c r="R6404" s="304">
        <v>0</v>
      </c>
      <c r="S6404" s="305">
        <v>0</v>
      </c>
      <c r="T6404" s="305">
        <v>0</v>
      </c>
      <c r="U6404" s="305">
        <v>0</v>
      </c>
      <c r="V6404" s="305">
        <v>0</v>
      </c>
      <c r="W6404" s="306">
        <v>0</v>
      </c>
      <c r="X6404" s="305">
        <v>0</v>
      </c>
      <c r="Y6404" s="305">
        <v>0</v>
      </c>
      <c r="Z6404" s="305">
        <v>0</v>
      </c>
      <c r="AA6404" s="305">
        <v>0</v>
      </c>
      <c r="AB6404" s="307">
        <v>0</v>
      </c>
      <c r="AC6404" s="307">
        <v>0</v>
      </c>
      <c r="AD6404" s="307">
        <v>0</v>
      </c>
      <c r="AE6404" s="307">
        <v>0</v>
      </c>
      <c r="AF6404" s="307">
        <v>0</v>
      </c>
      <c r="AG6404" s="307">
        <v>0</v>
      </c>
      <c r="AH6404" s="362">
        <v>0</v>
      </c>
      <c r="AI6404" s="362">
        <v>0</v>
      </c>
      <c r="AK6404" s="199"/>
      <c r="AM6404" s="11"/>
      <c r="AN6404" s="15"/>
      <c r="AO6404" s="11"/>
      <c r="AP6404" s="11"/>
    </row>
    <row r="6405" spans="3:42" outlineLevel="2" x14ac:dyDescent="0.2">
      <c r="C6405" s="119" t="s">
        <v>152</v>
      </c>
      <c r="D6405" s="119" t="s">
        <v>152</v>
      </c>
      <c r="F6405" s="12"/>
      <c r="H6405" s="164"/>
      <c r="K6405" s="164"/>
      <c r="Q6405" s="16"/>
      <c r="R6405" s="800">
        <v>0</v>
      </c>
      <c r="S6405" s="800">
        <v>0</v>
      </c>
      <c r="T6405" s="800">
        <v>0</v>
      </c>
      <c r="U6405" s="800">
        <v>0</v>
      </c>
      <c r="V6405" s="800">
        <v>0</v>
      </c>
      <c r="W6405" s="800">
        <v>0</v>
      </c>
      <c r="X6405" s="800">
        <v>0</v>
      </c>
      <c r="Y6405" s="800">
        <v>0</v>
      </c>
      <c r="Z6405" s="800">
        <v>0</v>
      </c>
      <c r="AA6405" s="800">
        <v>0</v>
      </c>
      <c r="AB6405" s="800">
        <v>0</v>
      </c>
      <c r="AC6405" s="800">
        <v>0</v>
      </c>
      <c r="AD6405" s="800">
        <v>0</v>
      </c>
      <c r="AE6405" s="800">
        <v>0</v>
      </c>
      <c r="AF6405" s="800">
        <v>0</v>
      </c>
      <c r="AG6405" s="800">
        <v>0</v>
      </c>
      <c r="AH6405" s="800">
        <v>0</v>
      </c>
      <c r="AI6405" s="800">
        <v>0</v>
      </c>
      <c r="AK6405" s="199"/>
      <c r="AM6405" s="11"/>
      <c r="AN6405" s="15"/>
      <c r="AO6405" s="11"/>
      <c r="AP6405" s="11"/>
    </row>
    <row r="6406" spans="3:42" outlineLevel="2" x14ac:dyDescent="0.2">
      <c r="C6406" s="119" t="s">
        <v>152</v>
      </c>
      <c r="D6406" s="119" t="s">
        <v>152</v>
      </c>
      <c r="F6406" s="794" t="s">
        <v>69</v>
      </c>
      <c r="AK6406" s="199"/>
      <c r="AM6406" s="11"/>
      <c r="AN6406" s="15"/>
      <c r="AO6406" s="11"/>
      <c r="AP6406" s="11"/>
    </row>
    <row r="6407" spans="3:42" outlineLevel="2" x14ac:dyDescent="0.2">
      <c r="C6407" s="119" t="s">
        <v>152</v>
      </c>
      <c r="D6407" s="119" t="s">
        <v>152</v>
      </c>
      <c r="F6407" s="761" t="s">
        <v>9</v>
      </c>
      <c r="G6407" s="75"/>
      <c r="H6407" s="796" t="s">
        <v>580</v>
      </c>
      <c r="I6407" s="801"/>
      <c r="J6407" s="75"/>
      <c r="K6407" s="741"/>
      <c r="L6407" s="75"/>
      <c r="M6407" s="75"/>
      <c r="N6407" s="75"/>
      <c r="O6407" s="75"/>
      <c r="P6407" s="75"/>
      <c r="Q6407" s="128" t="s">
        <v>110</v>
      </c>
      <c r="R6407" s="299">
        <v>0</v>
      </c>
      <c r="S6407" s="300">
        <v>0</v>
      </c>
      <c r="T6407" s="300">
        <v>0</v>
      </c>
      <c r="U6407" s="300">
        <v>0</v>
      </c>
      <c r="V6407" s="300">
        <v>0</v>
      </c>
      <c r="W6407" s="301">
        <v>0</v>
      </c>
      <c r="X6407" s="300">
        <v>0</v>
      </c>
      <c r="Y6407" s="300">
        <v>0</v>
      </c>
      <c r="Z6407" s="300">
        <v>0</v>
      </c>
      <c r="AA6407" s="300">
        <v>0</v>
      </c>
      <c r="AB6407" s="302">
        <v>0</v>
      </c>
      <c r="AC6407" s="302">
        <v>0</v>
      </c>
      <c r="AD6407" s="302">
        <v>0</v>
      </c>
      <c r="AE6407" s="302">
        <v>0</v>
      </c>
      <c r="AF6407" s="302">
        <v>0</v>
      </c>
      <c r="AG6407" s="302">
        <v>0</v>
      </c>
      <c r="AH6407" s="348">
        <v>0</v>
      </c>
      <c r="AI6407" s="348">
        <v>0</v>
      </c>
      <c r="AK6407" s="199"/>
      <c r="AM6407" s="11"/>
      <c r="AN6407" s="15"/>
      <c r="AO6407" s="11"/>
      <c r="AP6407" s="11"/>
    </row>
    <row r="6408" spans="3:42" outlineLevel="2" x14ac:dyDescent="0.2">
      <c r="C6408" s="119" t="s">
        <v>152</v>
      </c>
      <c r="D6408" s="119" t="s">
        <v>152</v>
      </c>
      <c r="F6408" s="767" t="s">
        <v>14</v>
      </c>
      <c r="H6408" s="797" t="s">
        <v>580</v>
      </c>
      <c r="K6408" s="164"/>
      <c r="Q6408" s="135" t="s">
        <v>110</v>
      </c>
      <c r="R6408" s="314">
        <v>0</v>
      </c>
      <c r="S6408" s="315">
        <v>0</v>
      </c>
      <c r="T6408" s="315">
        <v>0</v>
      </c>
      <c r="U6408" s="315">
        <v>0</v>
      </c>
      <c r="V6408" s="315">
        <v>0</v>
      </c>
      <c r="W6408" s="316">
        <v>0</v>
      </c>
      <c r="X6408" s="315">
        <v>0</v>
      </c>
      <c r="Y6408" s="315">
        <v>0</v>
      </c>
      <c r="Z6408" s="315">
        <v>0</v>
      </c>
      <c r="AA6408" s="315">
        <v>0</v>
      </c>
      <c r="AB6408" s="5">
        <v>0</v>
      </c>
      <c r="AC6408" s="5">
        <v>0</v>
      </c>
      <c r="AD6408" s="5">
        <v>0</v>
      </c>
      <c r="AE6408" s="5">
        <v>0</v>
      </c>
      <c r="AF6408" s="5">
        <v>0</v>
      </c>
      <c r="AG6408" s="5">
        <v>0</v>
      </c>
      <c r="AH6408" s="350">
        <v>0</v>
      </c>
      <c r="AI6408" s="350">
        <v>0</v>
      </c>
      <c r="AK6408" s="199"/>
      <c r="AM6408" s="11"/>
      <c r="AN6408" s="15"/>
      <c r="AO6408" s="11"/>
      <c r="AP6408" s="11"/>
    </row>
    <row r="6409" spans="3:42" outlineLevel="2" x14ac:dyDescent="0.2">
      <c r="C6409" s="119" t="s">
        <v>152</v>
      </c>
      <c r="D6409" s="119" t="s">
        <v>152</v>
      </c>
      <c r="F6409" s="783" t="s">
        <v>16</v>
      </c>
      <c r="G6409" s="83"/>
      <c r="H6409" s="798" t="s">
        <v>580</v>
      </c>
      <c r="I6409" s="799"/>
      <c r="J6409" s="83"/>
      <c r="K6409" s="736"/>
      <c r="L6409" s="83"/>
      <c r="M6409" s="83"/>
      <c r="N6409" s="83"/>
      <c r="O6409" s="83"/>
      <c r="P6409" s="83"/>
      <c r="Q6409" s="143" t="s">
        <v>110</v>
      </c>
      <c r="R6409" s="304">
        <v>0</v>
      </c>
      <c r="S6409" s="305">
        <v>0</v>
      </c>
      <c r="T6409" s="305">
        <v>0</v>
      </c>
      <c r="U6409" s="305">
        <v>0</v>
      </c>
      <c r="V6409" s="305">
        <v>0</v>
      </c>
      <c r="W6409" s="306">
        <v>0</v>
      </c>
      <c r="X6409" s="305">
        <v>0</v>
      </c>
      <c r="Y6409" s="305">
        <v>0</v>
      </c>
      <c r="Z6409" s="305">
        <v>0</v>
      </c>
      <c r="AA6409" s="305">
        <v>0</v>
      </c>
      <c r="AB6409" s="307">
        <v>0</v>
      </c>
      <c r="AC6409" s="307">
        <v>0</v>
      </c>
      <c r="AD6409" s="307">
        <v>0</v>
      </c>
      <c r="AE6409" s="307">
        <v>0</v>
      </c>
      <c r="AF6409" s="307">
        <v>0</v>
      </c>
      <c r="AG6409" s="307">
        <v>0</v>
      </c>
      <c r="AH6409" s="362">
        <v>0</v>
      </c>
      <c r="AI6409" s="362">
        <v>0</v>
      </c>
      <c r="AK6409" s="199"/>
      <c r="AM6409" s="11"/>
      <c r="AN6409" s="15"/>
      <c r="AO6409" s="11"/>
      <c r="AP6409" s="11"/>
    </row>
    <row r="6410" spans="3:42" outlineLevel="2" x14ac:dyDescent="0.2">
      <c r="C6410" s="119" t="s">
        <v>152</v>
      </c>
      <c r="D6410" s="119" t="s">
        <v>152</v>
      </c>
      <c r="F6410" s="12"/>
      <c r="H6410" s="797"/>
      <c r="K6410" s="164"/>
      <c r="Q6410" s="16"/>
      <c r="R6410" s="800">
        <v>0</v>
      </c>
      <c r="S6410" s="800">
        <v>0</v>
      </c>
      <c r="T6410" s="800">
        <v>0</v>
      </c>
      <c r="U6410" s="800">
        <v>0</v>
      </c>
      <c r="V6410" s="800">
        <v>0</v>
      </c>
      <c r="W6410" s="800">
        <v>0</v>
      </c>
      <c r="X6410" s="800">
        <v>0</v>
      </c>
      <c r="Y6410" s="800">
        <v>0</v>
      </c>
      <c r="Z6410" s="800">
        <v>0</v>
      </c>
      <c r="AA6410" s="800">
        <v>0</v>
      </c>
      <c r="AB6410" s="800">
        <v>0</v>
      </c>
      <c r="AC6410" s="800">
        <v>0</v>
      </c>
      <c r="AD6410" s="800">
        <v>0</v>
      </c>
      <c r="AE6410" s="800">
        <v>0</v>
      </c>
      <c r="AF6410" s="800">
        <v>0</v>
      </c>
      <c r="AG6410" s="800">
        <v>0</v>
      </c>
      <c r="AH6410" s="800">
        <v>0</v>
      </c>
      <c r="AI6410" s="800">
        <v>0</v>
      </c>
      <c r="AK6410" s="199"/>
      <c r="AM6410" s="11"/>
      <c r="AN6410" s="15"/>
      <c r="AO6410" s="11"/>
      <c r="AP6410" s="11"/>
    </row>
    <row r="6411" spans="3:42" outlineLevel="2" x14ac:dyDescent="0.2">
      <c r="C6411" s="119" t="s">
        <v>152</v>
      </c>
      <c r="D6411" s="119" t="s">
        <v>152</v>
      </c>
      <c r="F6411" s="794" t="s">
        <v>616</v>
      </c>
      <c r="AK6411" s="199"/>
      <c r="AM6411" s="11"/>
      <c r="AN6411" s="15"/>
      <c r="AO6411" s="11"/>
      <c r="AP6411" s="11"/>
    </row>
    <row r="6412" spans="3:42" outlineLevel="2" x14ac:dyDescent="0.2">
      <c r="C6412" s="119" t="s">
        <v>152</v>
      </c>
      <c r="D6412" s="119" t="s">
        <v>152</v>
      </c>
      <c r="F6412" s="761" t="s">
        <v>48</v>
      </c>
      <c r="G6412" s="75"/>
      <c r="H6412" s="796" t="s">
        <v>580</v>
      </c>
      <c r="I6412" s="228" t="s">
        <v>617</v>
      </c>
      <c r="J6412" s="75"/>
      <c r="K6412" s="741"/>
      <c r="L6412" s="75"/>
      <c r="M6412" s="75"/>
      <c r="N6412" s="75"/>
      <c r="O6412" s="75"/>
      <c r="P6412" s="75"/>
      <c r="Q6412" s="128" t="s">
        <v>110</v>
      </c>
      <c r="R6412" s="299">
        <v>0</v>
      </c>
      <c r="S6412" s="300">
        <v>0</v>
      </c>
      <c r="T6412" s="300">
        <v>0</v>
      </c>
      <c r="U6412" s="300">
        <v>0</v>
      </c>
      <c r="V6412" s="300">
        <v>0</v>
      </c>
      <c r="W6412" s="301">
        <v>0</v>
      </c>
      <c r="X6412" s="300">
        <v>0</v>
      </c>
      <c r="Y6412" s="300">
        <v>0</v>
      </c>
      <c r="Z6412" s="300">
        <v>0</v>
      </c>
      <c r="AA6412" s="300">
        <v>0</v>
      </c>
      <c r="AB6412" s="302">
        <v>0</v>
      </c>
      <c r="AC6412" s="302">
        <v>0</v>
      </c>
      <c r="AD6412" s="302">
        <v>0</v>
      </c>
      <c r="AE6412" s="302">
        <v>0</v>
      </c>
      <c r="AF6412" s="302">
        <v>0</v>
      </c>
      <c r="AG6412" s="302">
        <v>0</v>
      </c>
      <c r="AH6412" s="348">
        <v>0</v>
      </c>
      <c r="AI6412" s="348">
        <v>0</v>
      </c>
      <c r="AK6412" s="199"/>
      <c r="AM6412" s="11"/>
      <c r="AN6412" s="15"/>
      <c r="AO6412" s="11"/>
      <c r="AP6412" s="11"/>
    </row>
    <row r="6413" spans="3:42" outlineLevel="2" x14ac:dyDescent="0.2">
      <c r="C6413" s="119" t="s">
        <v>152</v>
      </c>
      <c r="D6413" s="119" t="s">
        <v>152</v>
      </c>
      <c r="F6413" s="767" t="s">
        <v>55</v>
      </c>
      <c r="H6413" s="797" t="s">
        <v>580</v>
      </c>
      <c r="I6413" s="234" t="s">
        <v>617</v>
      </c>
      <c r="K6413" s="164"/>
      <c r="Q6413" s="135" t="s">
        <v>110</v>
      </c>
      <c r="R6413" s="314">
        <v>0</v>
      </c>
      <c r="S6413" s="315">
        <v>0</v>
      </c>
      <c r="T6413" s="315">
        <v>0</v>
      </c>
      <c r="U6413" s="315">
        <v>0</v>
      </c>
      <c r="V6413" s="315">
        <v>0</v>
      </c>
      <c r="W6413" s="316">
        <v>0</v>
      </c>
      <c r="X6413" s="315">
        <v>0</v>
      </c>
      <c r="Y6413" s="315">
        <v>0</v>
      </c>
      <c r="Z6413" s="315">
        <v>0</v>
      </c>
      <c r="AA6413" s="315">
        <v>0</v>
      </c>
      <c r="AB6413" s="5">
        <v>0</v>
      </c>
      <c r="AC6413" s="5">
        <v>0</v>
      </c>
      <c r="AD6413" s="5">
        <v>0</v>
      </c>
      <c r="AE6413" s="5">
        <v>0</v>
      </c>
      <c r="AF6413" s="5">
        <v>0</v>
      </c>
      <c r="AG6413" s="5">
        <v>0</v>
      </c>
      <c r="AH6413" s="350">
        <v>0</v>
      </c>
      <c r="AI6413" s="350">
        <v>0</v>
      </c>
      <c r="AK6413" s="199"/>
      <c r="AM6413" s="11"/>
      <c r="AN6413" s="15"/>
      <c r="AO6413" s="11"/>
      <c r="AP6413" s="11"/>
    </row>
    <row r="6414" spans="3:42" outlineLevel="2" x14ac:dyDescent="0.2">
      <c r="C6414" s="119" t="s">
        <v>152</v>
      </c>
      <c r="D6414" s="119" t="s">
        <v>152</v>
      </c>
      <c r="F6414" s="783" t="s">
        <v>57</v>
      </c>
      <c r="G6414" s="83"/>
      <c r="H6414" s="798" t="s">
        <v>580</v>
      </c>
      <c r="I6414" s="240" t="s">
        <v>617</v>
      </c>
      <c r="J6414" s="83"/>
      <c r="K6414" s="736"/>
      <c r="L6414" s="83"/>
      <c r="M6414" s="83"/>
      <c r="N6414" s="83"/>
      <c r="O6414" s="83"/>
      <c r="P6414" s="83"/>
      <c r="Q6414" s="143" t="s">
        <v>110</v>
      </c>
      <c r="R6414" s="304">
        <v>0</v>
      </c>
      <c r="S6414" s="305">
        <v>0</v>
      </c>
      <c r="T6414" s="305">
        <v>0</v>
      </c>
      <c r="U6414" s="305">
        <v>0</v>
      </c>
      <c r="V6414" s="305">
        <v>0</v>
      </c>
      <c r="W6414" s="306">
        <v>0</v>
      </c>
      <c r="X6414" s="305">
        <v>0</v>
      </c>
      <c r="Y6414" s="305">
        <v>0</v>
      </c>
      <c r="Z6414" s="305">
        <v>0</v>
      </c>
      <c r="AA6414" s="305">
        <v>0</v>
      </c>
      <c r="AB6414" s="307">
        <v>0</v>
      </c>
      <c r="AC6414" s="307">
        <v>0</v>
      </c>
      <c r="AD6414" s="307">
        <v>0</v>
      </c>
      <c r="AE6414" s="307">
        <v>0</v>
      </c>
      <c r="AF6414" s="307">
        <v>0</v>
      </c>
      <c r="AG6414" s="307">
        <v>0</v>
      </c>
      <c r="AH6414" s="362">
        <v>0</v>
      </c>
      <c r="AI6414" s="362">
        <v>0</v>
      </c>
      <c r="AK6414" s="199"/>
      <c r="AM6414" s="11"/>
      <c r="AN6414" s="15"/>
      <c r="AO6414" s="11"/>
      <c r="AP6414" s="11"/>
    </row>
    <row r="6415" spans="3:42" outlineLevel="2" x14ac:dyDescent="0.2">
      <c r="C6415" s="119" t="s">
        <v>152</v>
      </c>
      <c r="D6415" s="119" t="s">
        <v>152</v>
      </c>
      <c r="F6415" s="802" t="s">
        <v>626</v>
      </c>
      <c r="R6415" s="800">
        <v>0</v>
      </c>
      <c r="S6415" s="800">
        <v>0</v>
      </c>
      <c r="T6415" s="800">
        <v>0</v>
      </c>
      <c r="U6415" s="800">
        <v>0</v>
      </c>
      <c r="V6415" s="800">
        <v>0</v>
      </c>
      <c r="W6415" s="800">
        <v>0</v>
      </c>
      <c r="X6415" s="800">
        <v>0</v>
      </c>
      <c r="Y6415" s="800">
        <v>0</v>
      </c>
      <c r="Z6415" s="800">
        <v>0</v>
      </c>
      <c r="AA6415" s="800">
        <v>0</v>
      </c>
      <c r="AB6415" s="800">
        <v>0</v>
      </c>
      <c r="AC6415" s="800">
        <v>0</v>
      </c>
      <c r="AD6415" s="800">
        <v>0</v>
      </c>
      <c r="AE6415" s="800">
        <v>0</v>
      </c>
      <c r="AF6415" s="800">
        <v>0</v>
      </c>
      <c r="AG6415" s="800">
        <v>0</v>
      </c>
      <c r="AH6415" s="800">
        <v>0</v>
      </c>
      <c r="AI6415" s="800">
        <v>0</v>
      </c>
      <c r="AK6415" s="199"/>
      <c r="AM6415" s="11"/>
      <c r="AN6415" s="15"/>
      <c r="AO6415" s="11"/>
      <c r="AP6415" s="11"/>
    </row>
    <row r="6416" spans="3:42" outlineLevel="2" x14ac:dyDescent="0.2">
      <c r="C6416" s="119" t="s">
        <v>152</v>
      </c>
      <c r="D6416" s="119" t="s">
        <v>152</v>
      </c>
      <c r="R6416" s="5"/>
      <c r="S6416" s="5"/>
      <c r="T6416" s="5"/>
      <c r="U6416" s="5"/>
      <c r="V6416" s="5"/>
      <c r="W6416" s="5"/>
      <c r="X6416" s="5"/>
      <c r="Y6416" s="5"/>
      <c r="AK6416" s="199"/>
      <c r="AM6416" s="11"/>
      <c r="AN6416" s="15"/>
      <c r="AO6416" s="11"/>
      <c r="AP6416" s="11"/>
    </row>
    <row r="6417" spans="3:42" outlineLevel="2" x14ac:dyDescent="0.2">
      <c r="C6417" s="119" t="s">
        <v>152</v>
      </c>
      <c r="D6417" s="119" t="s">
        <v>152</v>
      </c>
      <c r="F6417" s="789" t="s">
        <v>631</v>
      </c>
      <c r="G6417" s="790"/>
      <c r="H6417" s="803"/>
      <c r="I6417" s="790"/>
      <c r="J6417" s="790"/>
      <c r="K6417" s="792"/>
      <c r="L6417" s="789"/>
      <c r="M6417" s="789"/>
      <c r="N6417" s="789"/>
      <c r="O6417" s="789"/>
      <c r="P6417" s="789"/>
      <c r="Q6417" s="792"/>
      <c r="R6417" s="793"/>
      <c r="S6417" s="793"/>
      <c r="T6417" s="793"/>
      <c r="U6417" s="793"/>
      <c r="V6417" s="793"/>
      <c r="W6417" s="793"/>
      <c r="X6417" s="793"/>
      <c r="Y6417" s="793"/>
      <c r="Z6417" s="793"/>
      <c r="AA6417" s="793"/>
      <c r="AB6417" s="793"/>
      <c r="AC6417" s="793"/>
      <c r="AD6417" s="793"/>
      <c r="AE6417" s="793"/>
      <c r="AF6417" s="793"/>
      <c r="AG6417" s="793"/>
      <c r="AH6417" s="789"/>
      <c r="AI6417" s="789"/>
      <c r="AK6417" s="199"/>
      <c r="AM6417" s="11"/>
      <c r="AN6417" s="15"/>
      <c r="AO6417" s="11"/>
      <c r="AP6417" s="11"/>
    </row>
    <row r="6418" spans="3:42" outlineLevel="2" x14ac:dyDescent="0.2">
      <c r="C6418" s="119" t="s">
        <v>152</v>
      </c>
      <c r="D6418" s="119" t="s">
        <v>152</v>
      </c>
      <c r="F6418" t="s">
        <v>620</v>
      </c>
      <c r="AK6418" s="199"/>
      <c r="AM6418" s="11"/>
      <c r="AN6418" s="15"/>
      <c r="AO6418" s="11"/>
      <c r="AP6418" s="11"/>
    </row>
    <row r="6419" spans="3:42" outlineLevel="2" x14ac:dyDescent="0.2">
      <c r="C6419" s="119" t="s">
        <v>152</v>
      </c>
      <c r="D6419" s="119" t="s">
        <v>152</v>
      </c>
      <c r="F6419" s="761" t="s">
        <v>48</v>
      </c>
      <c r="G6419" s="75"/>
      <c r="H6419" s="796" t="s">
        <v>632</v>
      </c>
      <c r="I6419" s="801"/>
      <c r="J6419" s="75"/>
      <c r="K6419" s="741"/>
      <c r="L6419" s="75"/>
      <c r="M6419" s="75"/>
      <c r="N6419" s="75"/>
      <c r="O6419" s="75"/>
      <c r="P6419" s="75"/>
      <c r="Q6419" s="128" t="s">
        <v>536</v>
      </c>
      <c r="R6419" s="804">
        <v>0</v>
      </c>
      <c r="S6419" s="805">
        <v>0</v>
      </c>
      <c r="T6419" s="805">
        <v>0</v>
      </c>
      <c r="U6419" s="805">
        <v>0</v>
      </c>
      <c r="V6419" s="805">
        <v>0</v>
      </c>
      <c r="W6419" s="806">
        <v>0</v>
      </c>
      <c r="X6419" s="805">
        <v>0</v>
      </c>
      <c r="Y6419" s="805">
        <v>0</v>
      </c>
      <c r="Z6419" s="805">
        <v>0</v>
      </c>
      <c r="AA6419" s="805">
        <v>0</v>
      </c>
      <c r="AB6419" s="805">
        <v>0</v>
      </c>
      <c r="AC6419" s="805">
        <v>0</v>
      </c>
      <c r="AD6419" s="805">
        <v>0</v>
      </c>
      <c r="AE6419" s="805">
        <v>0</v>
      </c>
      <c r="AF6419" s="805">
        <v>0</v>
      </c>
      <c r="AG6419" s="805">
        <v>0</v>
      </c>
      <c r="AH6419" s="808">
        <v>0</v>
      </c>
      <c r="AI6419" s="808">
        <v>0</v>
      </c>
      <c r="AK6419" s="199"/>
      <c r="AM6419" s="11"/>
      <c r="AN6419" s="15"/>
      <c r="AO6419" s="11"/>
      <c r="AP6419" s="11"/>
    </row>
    <row r="6420" spans="3:42" outlineLevel="2" x14ac:dyDescent="0.2">
      <c r="C6420" s="119" t="s">
        <v>152</v>
      </c>
      <c r="D6420" s="119" t="s">
        <v>152</v>
      </c>
      <c r="F6420" s="767" t="s">
        <v>55</v>
      </c>
      <c r="H6420" s="797" t="s">
        <v>632</v>
      </c>
      <c r="K6420" s="164"/>
      <c r="Q6420" s="135" t="s">
        <v>536</v>
      </c>
      <c r="R6420" s="809">
        <v>0</v>
      </c>
      <c r="S6420" s="810">
        <v>0</v>
      </c>
      <c r="T6420" s="810">
        <v>0</v>
      </c>
      <c r="U6420" s="810">
        <v>0</v>
      </c>
      <c r="V6420" s="810">
        <v>0</v>
      </c>
      <c r="W6420" s="811">
        <v>0</v>
      </c>
      <c r="X6420" s="810">
        <v>0</v>
      </c>
      <c r="Y6420" s="810">
        <v>0</v>
      </c>
      <c r="Z6420" s="810">
        <v>0</v>
      </c>
      <c r="AA6420" s="810">
        <v>0</v>
      </c>
      <c r="AB6420" s="810">
        <v>0</v>
      </c>
      <c r="AC6420" s="810">
        <v>0</v>
      </c>
      <c r="AD6420" s="810">
        <v>0</v>
      </c>
      <c r="AE6420" s="810">
        <v>0</v>
      </c>
      <c r="AF6420" s="810">
        <v>0</v>
      </c>
      <c r="AG6420" s="810">
        <v>0</v>
      </c>
      <c r="AH6420" s="812">
        <v>0</v>
      </c>
      <c r="AI6420" s="812">
        <v>0</v>
      </c>
      <c r="AK6420" s="199"/>
      <c r="AM6420" s="11"/>
      <c r="AN6420" s="15"/>
      <c r="AO6420" s="11"/>
      <c r="AP6420" s="11"/>
    </row>
    <row r="6421" spans="3:42" outlineLevel="2" x14ac:dyDescent="0.2">
      <c r="C6421" s="119" t="s">
        <v>152</v>
      </c>
      <c r="D6421" s="119" t="s">
        <v>152</v>
      </c>
      <c r="F6421" s="783" t="s">
        <v>57</v>
      </c>
      <c r="G6421" s="83"/>
      <c r="H6421" s="798" t="s">
        <v>632</v>
      </c>
      <c r="I6421" s="799"/>
      <c r="J6421" s="83"/>
      <c r="K6421" s="736"/>
      <c r="L6421" s="83"/>
      <c r="M6421" s="83"/>
      <c r="N6421" s="83"/>
      <c r="O6421" s="83"/>
      <c r="P6421" s="83"/>
      <c r="Q6421" s="143" t="s">
        <v>536</v>
      </c>
      <c r="R6421" s="813">
        <v>0</v>
      </c>
      <c r="S6421" s="814">
        <v>0</v>
      </c>
      <c r="T6421" s="814">
        <v>0</v>
      </c>
      <c r="U6421" s="814">
        <v>0</v>
      </c>
      <c r="V6421" s="814">
        <v>0</v>
      </c>
      <c r="W6421" s="815">
        <v>0</v>
      </c>
      <c r="X6421" s="814">
        <v>0</v>
      </c>
      <c r="Y6421" s="814">
        <v>0</v>
      </c>
      <c r="Z6421" s="814">
        <v>0</v>
      </c>
      <c r="AA6421" s="814">
        <v>0</v>
      </c>
      <c r="AB6421" s="814">
        <v>0</v>
      </c>
      <c r="AC6421" s="814">
        <v>0</v>
      </c>
      <c r="AD6421" s="814">
        <v>0</v>
      </c>
      <c r="AE6421" s="814">
        <v>0</v>
      </c>
      <c r="AF6421" s="814">
        <v>0</v>
      </c>
      <c r="AG6421" s="814">
        <v>0</v>
      </c>
      <c r="AH6421" s="816">
        <v>0</v>
      </c>
      <c r="AI6421" s="816">
        <v>0</v>
      </c>
      <c r="AK6421" s="199"/>
      <c r="AM6421" s="11"/>
      <c r="AN6421" s="15"/>
      <c r="AO6421" s="11"/>
      <c r="AP6421" s="11"/>
    </row>
    <row r="6422" spans="3:42" outlineLevel="2" x14ac:dyDescent="0.2">
      <c r="C6422" s="119" t="s">
        <v>152</v>
      </c>
      <c r="D6422" s="119" t="s">
        <v>152</v>
      </c>
      <c r="F6422" s="12"/>
      <c r="H6422" s="817"/>
      <c r="K6422" s="16"/>
      <c r="Q6422" s="16"/>
      <c r="R6422" s="818"/>
      <c r="S6422" s="818"/>
      <c r="T6422" s="818"/>
      <c r="U6422" s="818"/>
      <c r="V6422" s="818"/>
      <c r="W6422" s="818"/>
      <c r="X6422" s="818"/>
      <c r="Y6422" s="818"/>
      <c r="Z6422" s="818"/>
      <c r="AA6422" s="818"/>
      <c r="AB6422" s="818"/>
      <c r="AC6422" s="818"/>
      <c r="AD6422" s="818"/>
      <c r="AE6422" s="818"/>
      <c r="AF6422" s="818"/>
      <c r="AG6422" s="818"/>
      <c r="AH6422" s="818"/>
      <c r="AI6422" s="818"/>
      <c r="AK6422" s="199"/>
      <c r="AM6422" s="11"/>
      <c r="AN6422" s="15"/>
      <c r="AO6422" s="11"/>
      <c r="AP6422" s="11"/>
    </row>
    <row r="6423" spans="3:42" outlineLevel="2" x14ac:dyDescent="0.2">
      <c r="C6423" s="119" t="s">
        <v>152</v>
      </c>
      <c r="D6423" s="119" t="s">
        <v>152</v>
      </c>
      <c r="F6423" s="121" t="s">
        <v>633</v>
      </c>
      <c r="G6423" s="756"/>
      <c r="H6423" s="757"/>
      <c r="I6423" s="788"/>
      <c r="J6423" s="756"/>
      <c r="K6423" s="758"/>
      <c r="L6423" s="759"/>
      <c r="M6423" s="759"/>
      <c r="N6423" s="759"/>
      <c r="O6423" s="759"/>
      <c r="P6423" s="759"/>
      <c r="Q6423" s="758"/>
      <c r="R6423" s="760"/>
      <c r="S6423" s="760"/>
      <c r="T6423" s="760"/>
      <c r="U6423" s="760"/>
      <c r="V6423" s="760"/>
      <c r="W6423" s="760"/>
      <c r="X6423" s="760"/>
      <c r="Y6423" s="760"/>
      <c r="Z6423" s="760"/>
      <c r="AA6423" s="760"/>
      <c r="AB6423" s="760"/>
      <c r="AC6423" s="760"/>
      <c r="AD6423" s="760"/>
      <c r="AE6423" s="760"/>
      <c r="AF6423" s="760"/>
      <c r="AG6423" s="760"/>
      <c r="AH6423" s="759"/>
      <c r="AI6423" s="759"/>
      <c r="AK6423" s="199"/>
      <c r="AM6423" s="11"/>
      <c r="AN6423" s="15"/>
      <c r="AO6423" s="11"/>
      <c r="AP6423" s="11"/>
    </row>
    <row r="6424" spans="3:42" outlineLevel="2" x14ac:dyDescent="0.2">
      <c r="C6424" s="119" t="s">
        <v>152</v>
      </c>
      <c r="D6424" s="119" t="s">
        <v>152</v>
      </c>
      <c r="F6424" s="789" t="s">
        <v>634</v>
      </c>
      <c r="G6424" s="790"/>
      <c r="H6424" s="803"/>
      <c r="I6424" s="791"/>
      <c r="J6424" s="790"/>
      <c r="K6424" s="792"/>
      <c r="L6424" s="789"/>
      <c r="M6424" s="789"/>
      <c r="N6424" s="789"/>
      <c r="O6424" s="789"/>
      <c r="P6424" s="789"/>
      <c r="Q6424" s="792"/>
      <c r="R6424" s="793"/>
      <c r="S6424" s="793"/>
      <c r="T6424" s="793"/>
      <c r="U6424" s="793"/>
      <c r="V6424" s="793"/>
      <c r="W6424" s="793"/>
      <c r="X6424" s="793"/>
      <c r="Y6424" s="793"/>
      <c r="Z6424" s="793"/>
      <c r="AA6424" s="793"/>
      <c r="AB6424" s="793"/>
      <c r="AC6424" s="793"/>
      <c r="AD6424" s="793"/>
      <c r="AE6424" s="793"/>
      <c r="AF6424" s="793"/>
      <c r="AG6424" s="793"/>
      <c r="AH6424" s="789"/>
      <c r="AI6424" s="789"/>
      <c r="AK6424" s="199"/>
      <c r="AM6424" s="11"/>
      <c r="AN6424" s="15"/>
      <c r="AO6424" s="11"/>
      <c r="AP6424" s="11"/>
    </row>
    <row r="6425" spans="3:42" outlineLevel="2" x14ac:dyDescent="0.2">
      <c r="C6425" s="119" t="s">
        <v>152</v>
      </c>
      <c r="D6425" s="119" t="s">
        <v>152</v>
      </c>
      <c r="F6425" s="794" t="s">
        <v>610</v>
      </c>
      <c r="H6425" s="795"/>
      <c r="AK6425" s="199"/>
      <c r="AM6425" s="11"/>
      <c r="AN6425" s="15"/>
      <c r="AO6425" s="11"/>
      <c r="AP6425" s="11"/>
    </row>
    <row r="6426" spans="3:42" outlineLevel="2" x14ac:dyDescent="0.2">
      <c r="C6426" s="119" t="s">
        <v>152</v>
      </c>
      <c r="D6426" s="119" t="s">
        <v>152</v>
      </c>
      <c r="F6426" s="761" t="s">
        <v>62</v>
      </c>
      <c r="G6426" s="75"/>
      <c r="H6426" s="796" t="s">
        <v>12</v>
      </c>
      <c r="I6426" s="796" t="s">
        <v>611</v>
      </c>
      <c r="J6426" s="75"/>
      <c r="K6426" s="741"/>
      <c r="L6426" s="75"/>
      <c r="M6426" s="75"/>
      <c r="N6426" s="75"/>
      <c r="O6426" s="75"/>
      <c r="P6426" s="75"/>
      <c r="Q6426" s="128" t="s">
        <v>110</v>
      </c>
      <c r="R6426" s="299">
        <v>0</v>
      </c>
      <c r="S6426" s="300">
        <v>0</v>
      </c>
      <c r="T6426" s="300">
        <v>0</v>
      </c>
      <c r="U6426" s="300">
        <v>0</v>
      </c>
      <c r="V6426" s="300">
        <v>0</v>
      </c>
      <c r="W6426" s="301">
        <v>0</v>
      </c>
      <c r="X6426" s="300">
        <v>0</v>
      </c>
      <c r="Y6426" s="300">
        <v>0</v>
      </c>
      <c r="Z6426" s="300">
        <v>0</v>
      </c>
      <c r="AA6426" s="300">
        <v>0</v>
      </c>
      <c r="AB6426" s="302">
        <v>0</v>
      </c>
      <c r="AC6426" s="302">
        <v>0</v>
      </c>
      <c r="AD6426" s="302">
        <v>0</v>
      </c>
      <c r="AE6426" s="302">
        <v>0</v>
      </c>
      <c r="AF6426" s="302">
        <v>0</v>
      </c>
      <c r="AG6426" s="302">
        <v>0</v>
      </c>
      <c r="AH6426" s="348">
        <v>0</v>
      </c>
      <c r="AI6426" s="348">
        <v>0</v>
      </c>
      <c r="AK6426" s="199"/>
      <c r="AM6426" s="11"/>
      <c r="AN6426" s="15"/>
      <c r="AO6426" s="11"/>
      <c r="AP6426" s="11"/>
    </row>
    <row r="6427" spans="3:42" outlineLevel="2" x14ac:dyDescent="0.2">
      <c r="C6427" s="119" t="s">
        <v>152</v>
      </c>
      <c r="D6427" s="119" t="s">
        <v>152</v>
      </c>
      <c r="F6427" s="767" t="s">
        <v>188</v>
      </c>
      <c r="H6427" s="797" t="s">
        <v>12</v>
      </c>
      <c r="I6427" s="797" t="s">
        <v>612</v>
      </c>
      <c r="K6427" s="164"/>
      <c r="Q6427" s="135" t="s">
        <v>110</v>
      </c>
      <c r="R6427" s="314">
        <v>0</v>
      </c>
      <c r="S6427" s="315">
        <v>0</v>
      </c>
      <c r="T6427" s="315">
        <v>0</v>
      </c>
      <c r="U6427" s="315">
        <v>0</v>
      </c>
      <c r="V6427" s="315">
        <v>0</v>
      </c>
      <c r="W6427" s="316">
        <v>0</v>
      </c>
      <c r="X6427" s="315">
        <v>0</v>
      </c>
      <c r="Y6427" s="315">
        <v>0</v>
      </c>
      <c r="Z6427" s="315">
        <v>0</v>
      </c>
      <c r="AA6427" s="315">
        <v>0</v>
      </c>
      <c r="AB6427" s="5">
        <v>0</v>
      </c>
      <c r="AC6427" s="5">
        <v>0</v>
      </c>
      <c r="AD6427" s="5">
        <v>0</v>
      </c>
      <c r="AE6427" s="5">
        <v>0</v>
      </c>
      <c r="AF6427" s="5">
        <v>0</v>
      </c>
      <c r="AG6427" s="5">
        <v>0</v>
      </c>
      <c r="AH6427" s="350">
        <v>0</v>
      </c>
      <c r="AI6427" s="350">
        <v>0</v>
      </c>
      <c r="AK6427" s="199"/>
      <c r="AM6427" s="11"/>
      <c r="AN6427" s="15"/>
      <c r="AO6427" s="11"/>
      <c r="AP6427" s="11"/>
    </row>
    <row r="6428" spans="3:42" outlineLevel="2" x14ac:dyDescent="0.2">
      <c r="C6428" s="119" t="s">
        <v>152</v>
      </c>
      <c r="D6428" s="119" t="s">
        <v>152</v>
      </c>
      <c r="F6428" s="767" t="s">
        <v>613</v>
      </c>
      <c r="H6428" s="797" t="s">
        <v>12</v>
      </c>
      <c r="I6428" s="234" t="s">
        <v>614</v>
      </c>
      <c r="K6428" s="164"/>
      <c r="Q6428" s="135" t="s">
        <v>110</v>
      </c>
      <c r="R6428" s="314">
        <v>0</v>
      </c>
      <c r="S6428" s="315">
        <v>0</v>
      </c>
      <c r="T6428" s="315">
        <v>0</v>
      </c>
      <c r="U6428" s="315">
        <v>0</v>
      </c>
      <c r="V6428" s="315">
        <v>0</v>
      </c>
      <c r="W6428" s="316">
        <v>0</v>
      </c>
      <c r="X6428" s="315">
        <v>0</v>
      </c>
      <c r="Y6428" s="315">
        <v>0</v>
      </c>
      <c r="Z6428" s="315">
        <v>0</v>
      </c>
      <c r="AA6428" s="315">
        <v>0</v>
      </c>
      <c r="AB6428" s="5">
        <v>0</v>
      </c>
      <c r="AC6428" s="5">
        <v>0</v>
      </c>
      <c r="AD6428" s="5">
        <v>0</v>
      </c>
      <c r="AE6428" s="5">
        <v>0</v>
      </c>
      <c r="AF6428" s="5">
        <v>0</v>
      </c>
      <c r="AG6428" s="5">
        <v>0</v>
      </c>
      <c r="AH6428" s="350">
        <v>0</v>
      </c>
      <c r="AI6428" s="350">
        <v>0</v>
      </c>
      <c r="AK6428" s="199"/>
      <c r="AM6428" s="11"/>
      <c r="AN6428" s="15"/>
      <c r="AO6428" s="11"/>
      <c r="AP6428" s="11"/>
    </row>
    <row r="6429" spans="3:42" outlineLevel="2" x14ac:dyDescent="0.2">
      <c r="C6429" s="119" t="s">
        <v>152</v>
      </c>
      <c r="D6429" s="119" t="s">
        <v>152</v>
      </c>
      <c r="F6429" s="783" t="s">
        <v>57</v>
      </c>
      <c r="G6429" s="83"/>
      <c r="H6429" s="798" t="s">
        <v>12</v>
      </c>
      <c r="I6429" s="799"/>
      <c r="J6429" s="83"/>
      <c r="K6429" s="736"/>
      <c r="L6429" s="83"/>
      <c r="M6429" s="83"/>
      <c r="N6429" s="83"/>
      <c r="O6429" s="83"/>
      <c r="P6429" s="83"/>
      <c r="Q6429" s="143" t="s">
        <v>110</v>
      </c>
      <c r="R6429" s="304">
        <v>0</v>
      </c>
      <c r="S6429" s="305">
        <v>0</v>
      </c>
      <c r="T6429" s="305">
        <v>0</v>
      </c>
      <c r="U6429" s="305">
        <v>0</v>
      </c>
      <c r="V6429" s="305">
        <v>0</v>
      </c>
      <c r="W6429" s="306">
        <v>0</v>
      </c>
      <c r="X6429" s="305">
        <v>0</v>
      </c>
      <c r="Y6429" s="305">
        <v>0</v>
      </c>
      <c r="Z6429" s="305">
        <v>0</v>
      </c>
      <c r="AA6429" s="305">
        <v>0</v>
      </c>
      <c r="AB6429" s="307">
        <v>0</v>
      </c>
      <c r="AC6429" s="307">
        <v>0</v>
      </c>
      <c r="AD6429" s="307">
        <v>0</v>
      </c>
      <c r="AE6429" s="307">
        <v>0</v>
      </c>
      <c r="AF6429" s="307">
        <v>0</v>
      </c>
      <c r="AG6429" s="307">
        <v>0</v>
      </c>
      <c r="AH6429" s="362">
        <v>0</v>
      </c>
      <c r="AI6429" s="362">
        <v>0</v>
      </c>
      <c r="AK6429" s="199"/>
      <c r="AM6429" s="11"/>
      <c r="AN6429" s="15"/>
      <c r="AO6429" s="11"/>
      <c r="AP6429" s="11"/>
    </row>
    <row r="6430" spans="3:42" outlineLevel="2" x14ac:dyDescent="0.2">
      <c r="C6430" s="119" t="s">
        <v>152</v>
      </c>
      <c r="D6430" s="119" t="s">
        <v>152</v>
      </c>
      <c r="F6430" s="12"/>
      <c r="H6430" s="234"/>
      <c r="K6430" s="164"/>
      <c r="Q6430" s="16"/>
      <c r="R6430" s="800">
        <v>0</v>
      </c>
      <c r="S6430" s="800">
        <v>0</v>
      </c>
      <c r="T6430" s="800">
        <v>0</v>
      </c>
      <c r="U6430" s="800">
        <v>0</v>
      </c>
      <c r="V6430" s="800">
        <v>0</v>
      </c>
      <c r="W6430" s="800">
        <v>0</v>
      </c>
      <c r="X6430" s="800">
        <v>0</v>
      </c>
      <c r="Y6430" s="800">
        <v>0</v>
      </c>
      <c r="Z6430" s="800">
        <v>0</v>
      </c>
      <c r="AA6430" s="800">
        <v>0</v>
      </c>
      <c r="AB6430" s="800">
        <v>0</v>
      </c>
      <c r="AC6430" s="800">
        <v>0</v>
      </c>
      <c r="AD6430" s="800">
        <v>0</v>
      </c>
      <c r="AE6430" s="800">
        <v>0</v>
      </c>
      <c r="AF6430" s="800">
        <v>0</v>
      </c>
      <c r="AG6430" s="800">
        <v>0</v>
      </c>
      <c r="AH6430" s="800">
        <v>0</v>
      </c>
      <c r="AI6430" s="800">
        <v>0</v>
      </c>
      <c r="AK6430" s="199"/>
      <c r="AM6430" s="11"/>
      <c r="AN6430" s="15"/>
      <c r="AO6430" s="11"/>
      <c r="AP6430" s="11"/>
    </row>
    <row r="6431" spans="3:42" outlineLevel="2" x14ac:dyDescent="0.2">
      <c r="C6431" s="119" t="s">
        <v>152</v>
      </c>
      <c r="D6431" s="119" t="s">
        <v>152</v>
      </c>
      <c r="F6431" s="794" t="s">
        <v>615</v>
      </c>
      <c r="AK6431" s="199"/>
      <c r="AM6431" s="11"/>
      <c r="AN6431" s="15"/>
      <c r="AO6431" s="11"/>
      <c r="AP6431" s="11"/>
    </row>
    <row r="6432" spans="3:42" outlineLevel="2" x14ac:dyDescent="0.2">
      <c r="C6432" s="119" t="s">
        <v>152</v>
      </c>
      <c r="D6432" s="119" t="s">
        <v>152</v>
      </c>
      <c r="F6432" s="761" t="s">
        <v>48</v>
      </c>
      <c r="G6432" s="75"/>
      <c r="H6432" s="796" t="s">
        <v>12</v>
      </c>
      <c r="I6432" s="801"/>
      <c r="J6432" s="75"/>
      <c r="K6432" s="741"/>
      <c r="L6432" s="75"/>
      <c r="M6432" s="75"/>
      <c r="N6432" s="75"/>
      <c r="O6432" s="75"/>
      <c r="P6432" s="75"/>
      <c r="Q6432" s="128" t="s">
        <v>110</v>
      </c>
      <c r="R6432" s="299">
        <v>0</v>
      </c>
      <c r="S6432" s="300">
        <v>0</v>
      </c>
      <c r="T6432" s="300">
        <v>0</v>
      </c>
      <c r="U6432" s="300">
        <v>0</v>
      </c>
      <c r="V6432" s="300">
        <v>0</v>
      </c>
      <c r="W6432" s="301">
        <v>0</v>
      </c>
      <c r="X6432" s="300">
        <v>0</v>
      </c>
      <c r="Y6432" s="300">
        <v>0</v>
      </c>
      <c r="Z6432" s="300">
        <v>0</v>
      </c>
      <c r="AA6432" s="300">
        <v>0</v>
      </c>
      <c r="AB6432" s="302">
        <v>0</v>
      </c>
      <c r="AC6432" s="302">
        <v>0</v>
      </c>
      <c r="AD6432" s="302">
        <v>0</v>
      </c>
      <c r="AE6432" s="302">
        <v>0</v>
      </c>
      <c r="AF6432" s="302">
        <v>0</v>
      </c>
      <c r="AG6432" s="302">
        <v>0</v>
      </c>
      <c r="AH6432" s="348">
        <v>0</v>
      </c>
      <c r="AI6432" s="348">
        <v>0</v>
      </c>
      <c r="AK6432" s="199"/>
      <c r="AM6432" s="11"/>
      <c r="AN6432" s="15"/>
      <c r="AO6432" s="11"/>
      <c r="AP6432" s="11"/>
    </row>
    <row r="6433" spans="3:42" outlineLevel="2" x14ac:dyDescent="0.2">
      <c r="C6433" s="119" t="s">
        <v>152</v>
      </c>
      <c r="D6433" s="119" t="s">
        <v>152</v>
      </c>
      <c r="F6433" s="767" t="s">
        <v>55</v>
      </c>
      <c r="H6433" s="797" t="s">
        <v>12</v>
      </c>
      <c r="K6433" s="164"/>
      <c r="Q6433" s="135" t="s">
        <v>110</v>
      </c>
      <c r="R6433" s="314">
        <v>0</v>
      </c>
      <c r="S6433" s="315">
        <v>0</v>
      </c>
      <c r="T6433" s="315">
        <v>0</v>
      </c>
      <c r="U6433" s="315">
        <v>0</v>
      </c>
      <c r="V6433" s="315">
        <v>0</v>
      </c>
      <c r="W6433" s="316">
        <v>0</v>
      </c>
      <c r="X6433" s="315">
        <v>0</v>
      </c>
      <c r="Y6433" s="315">
        <v>0</v>
      </c>
      <c r="Z6433" s="315">
        <v>0</v>
      </c>
      <c r="AA6433" s="315">
        <v>0</v>
      </c>
      <c r="AB6433" s="5">
        <v>0</v>
      </c>
      <c r="AC6433" s="5">
        <v>0</v>
      </c>
      <c r="AD6433" s="5">
        <v>0</v>
      </c>
      <c r="AE6433" s="5">
        <v>0</v>
      </c>
      <c r="AF6433" s="5">
        <v>0</v>
      </c>
      <c r="AG6433" s="5">
        <v>0</v>
      </c>
      <c r="AH6433" s="350">
        <v>0</v>
      </c>
      <c r="AI6433" s="350">
        <v>0</v>
      </c>
      <c r="AK6433" s="199"/>
      <c r="AM6433" s="11"/>
      <c r="AN6433" s="15"/>
      <c r="AO6433" s="11"/>
      <c r="AP6433" s="11"/>
    </row>
    <row r="6434" spans="3:42" outlineLevel="2" x14ac:dyDescent="0.2">
      <c r="C6434" s="119" t="s">
        <v>152</v>
      </c>
      <c r="D6434" s="119" t="s">
        <v>152</v>
      </c>
      <c r="F6434" s="783" t="s">
        <v>57</v>
      </c>
      <c r="G6434" s="83"/>
      <c r="H6434" s="798" t="s">
        <v>12</v>
      </c>
      <c r="I6434" s="799"/>
      <c r="J6434" s="83"/>
      <c r="K6434" s="736"/>
      <c r="L6434" s="83"/>
      <c r="M6434" s="83"/>
      <c r="N6434" s="83"/>
      <c r="O6434" s="83"/>
      <c r="P6434" s="83"/>
      <c r="Q6434" s="143" t="s">
        <v>110</v>
      </c>
      <c r="R6434" s="304">
        <v>0</v>
      </c>
      <c r="S6434" s="305">
        <v>0</v>
      </c>
      <c r="T6434" s="305">
        <v>0</v>
      </c>
      <c r="U6434" s="305">
        <v>0</v>
      </c>
      <c r="V6434" s="305">
        <v>0</v>
      </c>
      <c r="W6434" s="306">
        <v>0</v>
      </c>
      <c r="X6434" s="305">
        <v>0</v>
      </c>
      <c r="Y6434" s="305">
        <v>0</v>
      </c>
      <c r="Z6434" s="305">
        <v>0</v>
      </c>
      <c r="AA6434" s="305">
        <v>0</v>
      </c>
      <c r="AB6434" s="307">
        <v>0</v>
      </c>
      <c r="AC6434" s="307">
        <v>0</v>
      </c>
      <c r="AD6434" s="307">
        <v>0</v>
      </c>
      <c r="AE6434" s="307">
        <v>0</v>
      </c>
      <c r="AF6434" s="307">
        <v>0</v>
      </c>
      <c r="AG6434" s="307">
        <v>0</v>
      </c>
      <c r="AH6434" s="362">
        <v>0</v>
      </c>
      <c r="AI6434" s="362">
        <v>0</v>
      </c>
      <c r="AK6434" s="199"/>
      <c r="AM6434" s="11"/>
      <c r="AN6434" s="15"/>
      <c r="AO6434" s="11"/>
      <c r="AP6434" s="11"/>
    </row>
    <row r="6435" spans="3:42" outlineLevel="2" x14ac:dyDescent="0.2">
      <c r="C6435" s="119" t="s">
        <v>152</v>
      </c>
      <c r="D6435" s="119" t="s">
        <v>152</v>
      </c>
      <c r="F6435" s="12"/>
      <c r="H6435" s="164"/>
      <c r="K6435" s="164"/>
      <c r="Q6435" s="16"/>
      <c r="R6435" s="800">
        <v>0</v>
      </c>
      <c r="S6435" s="800">
        <v>0</v>
      </c>
      <c r="T6435" s="800">
        <v>0</v>
      </c>
      <c r="U6435" s="800">
        <v>0</v>
      </c>
      <c r="V6435" s="800">
        <v>0</v>
      </c>
      <c r="W6435" s="800">
        <v>0</v>
      </c>
      <c r="X6435" s="800">
        <v>0</v>
      </c>
      <c r="Y6435" s="800">
        <v>0</v>
      </c>
      <c r="Z6435" s="800">
        <v>0</v>
      </c>
      <c r="AA6435" s="800">
        <v>0</v>
      </c>
      <c r="AB6435" s="800">
        <v>0</v>
      </c>
      <c r="AC6435" s="800">
        <v>0</v>
      </c>
      <c r="AD6435" s="800">
        <v>0</v>
      </c>
      <c r="AE6435" s="800">
        <v>0</v>
      </c>
      <c r="AF6435" s="800">
        <v>0</v>
      </c>
      <c r="AG6435" s="800">
        <v>0</v>
      </c>
      <c r="AH6435" s="800">
        <v>0</v>
      </c>
      <c r="AI6435" s="800">
        <v>0</v>
      </c>
      <c r="AK6435" s="199"/>
      <c r="AM6435" s="11"/>
      <c r="AN6435" s="15"/>
      <c r="AO6435" s="11"/>
      <c r="AP6435" s="11"/>
    </row>
    <row r="6436" spans="3:42" outlineLevel="2" x14ac:dyDescent="0.2">
      <c r="C6436" s="119" t="s">
        <v>152</v>
      </c>
      <c r="D6436" s="119" t="s">
        <v>152</v>
      </c>
      <c r="F6436" s="794" t="s">
        <v>69</v>
      </c>
      <c r="AK6436" s="199"/>
      <c r="AM6436" s="11"/>
      <c r="AN6436" s="15"/>
      <c r="AO6436" s="11"/>
      <c r="AP6436" s="11"/>
    </row>
    <row r="6437" spans="3:42" outlineLevel="2" x14ac:dyDescent="0.2">
      <c r="C6437" s="119" t="s">
        <v>152</v>
      </c>
      <c r="D6437" s="119" t="s">
        <v>152</v>
      </c>
      <c r="F6437" s="761" t="s">
        <v>9</v>
      </c>
      <c r="G6437" s="75"/>
      <c r="H6437" s="796" t="s">
        <v>12</v>
      </c>
      <c r="I6437" s="801"/>
      <c r="J6437" s="75"/>
      <c r="K6437" s="741"/>
      <c r="L6437" s="75"/>
      <c r="M6437" s="75"/>
      <c r="N6437" s="75"/>
      <c r="O6437" s="75"/>
      <c r="P6437" s="75"/>
      <c r="Q6437" s="128" t="s">
        <v>110</v>
      </c>
      <c r="R6437" s="299">
        <v>0</v>
      </c>
      <c r="S6437" s="300">
        <v>0</v>
      </c>
      <c r="T6437" s="300">
        <v>0</v>
      </c>
      <c r="U6437" s="300">
        <v>0</v>
      </c>
      <c r="V6437" s="300">
        <v>0</v>
      </c>
      <c r="W6437" s="301">
        <v>0</v>
      </c>
      <c r="X6437" s="300">
        <v>0</v>
      </c>
      <c r="Y6437" s="300">
        <v>0</v>
      </c>
      <c r="Z6437" s="300">
        <v>0</v>
      </c>
      <c r="AA6437" s="300">
        <v>0</v>
      </c>
      <c r="AB6437" s="302">
        <v>0</v>
      </c>
      <c r="AC6437" s="302">
        <v>0</v>
      </c>
      <c r="AD6437" s="302">
        <v>0</v>
      </c>
      <c r="AE6437" s="302">
        <v>0</v>
      </c>
      <c r="AF6437" s="302">
        <v>0</v>
      </c>
      <c r="AG6437" s="302">
        <v>0</v>
      </c>
      <c r="AH6437" s="348">
        <v>0</v>
      </c>
      <c r="AI6437" s="348">
        <v>0</v>
      </c>
      <c r="AK6437" s="199"/>
      <c r="AM6437" s="11"/>
      <c r="AN6437" s="15"/>
      <c r="AO6437" s="11"/>
      <c r="AP6437" s="11"/>
    </row>
    <row r="6438" spans="3:42" outlineLevel="2" x14ac:dyDescent="0.2">
      <c r="C6438" s="119" t="s">
        <v>152</v>
      </c>
      <c r="D6438" s="119" t="s">
        <v>152</v>
      </c>
      <c r="F6438" s="767" t="s">
        <v>14</v>
      </c>
      <c r="H6438" s="797" t="s">
        <v>12</v>
      </c>
      <c r="K6438" s="164"/>
      <c r="Q6438" s="135" t="s">
        <v>110</v>
      </c>
      <c r="R6438" s="314">
        <v>0</v>
      </c>
      <c r="S6438" s="315">
        <v>0</v>
      </c>
      <c r="T6438" s="315">
        <v>0</v>
      </c>
      <c r="U6438" s="315">
        <v>0</v>
      </c>
      <c r="V6438" s="315">
        <v>0</v>
      </c>
      <c r="W6438" s="316">
        <v>0</v>
      </c>
      <c r="X6438" s="315">
        <v>0</v>
      </c>
      <c r="Y6438" s="315">
        <v>0</v>
      </c>
      <c r="Z6438" s="315">
        <v>0</v>
      </c>
      <c r="AA6438" s="315">
        <v>0</v>
      </c>
      <c r="AB6438" s="5">
        <v>0</v>
      </c>
      <c r="AC6438" s="5">
        <v>0</v>
      </c>
      <c r="AD6438" s="5">
        <v>0</v>
      </c>
      <c r="AE6438" s="5">
        <v>0</v>
      </c>
      <c r="AF6438" s="5">
        <v>0</v>
      </c>
      <c r="AG6438" s="5">
        <v>0</v>
      </c>
      <c r="AH6438" s="350">
        <v>0</v>
      </c>
      <c r="AI6438" s="350">
        <v>0</v>
      </c>
      <c r="AK6438" s="199"/>
      <c r="AM6438" s="11"/>
      <c r="AN6438" s="15"/>
      <c r="AO6438" s="11"/>
      <c r="AP6438" s="11"/>
    </row>
    <row r="6439" spans="3:42" outlineLevel="2" x14ac:dyDescent="0.2">
      <c r="C6439" s="119" t="s">
        <v>152</v>
      </c>
      <c r="D6439" s="119" t="s">
        <v>152</v>
      </c>
      <c r="F6439" s="783" t="s">
        <v>16</v>
      </c>
      <c r="G6439" s="83"/>
      <c r="H6439" s="798" t="s">
        <v>12</v>
      </c>
      <c r="I6439" s="799"/>
      <c r="J6439" s="83"/>
      <c r="K6439" s="736"/>
      <c r="L6439" s="83"/>
      <c r="M6439" s="83"/>
      <c r="N6439" s="83"/>
      <c r="O6439" s="83"/>
      <c r="P6439" s="83"/>
      <c r="Q6439" s="143" t="s">
        <v>110</v>
      </c>
      <c r="R6439" s="304">
        <v>0</v>
      </c>
      <c r="S6439" s="305">
        <v>0</v>
      </c>
      <c r="T6439" s="305">
        <v>0</v>
      </c>
      <c r="U6439" s="305">
        <v>0</v>
      </c>
      <c r="V6439" s="305">
        <v>0</v>
      </c>
      <c r="W6439" s="306">
        <v>0</v>
      </c>
      <c r="X6439" s="305">
        <v>0</v>
      </c>
      <c r="Y6439" s="305">
        <v>0</v>
      </c>
      <c r="Z6439" s="305">
        <v>0</v>
      </c>
      <c r="AA6439" s="305">
        <v>0</v>
      </c>
      <c r="AB6439" s="307">
        <v>0</v>
      </c>
      <c r="AC6439" s="307">
        <v>0</v>
      </c>
      <c r="AD6439" s="307">
        <v>0</v>
      </c>
      <c r="AE6439" s="307">
        <v>0</v>
      </c>
      <c r="AF6439" s="307">
        <v>0</v>
      </c>
      <c r="AG6439" s="307">
        <v>0</v>
      </c>
      <c r="AH6439" s="362">
        <v>0</v>
      </c>
      <c r="AI6439" s="362">
        <v>0</v>
      </c>
      <c r="AK6439" s="199"/>
      <c r="AM6439" s="11"/>
      <c r="AN6439" s="15"/>
      <c r="AO6439" s="11"/>
      <c r="AP6439" s="11"/>
    </row>
    <row r="6440" spans="3:42" outlineLevel="2" x14ac:dyDescent="0.2">
      <c r="C6440" s="119" t="s">
        <v>152</v>
      </c>
      <c r="D6440" s="119" t="s">
        <v>152</v>
      </c>
      <c r="F6440" s="12"/>
      <c r="H6440" s="797"/>
      <c r="K6440" s="164"/>
      <c r="Q6440" s="16"/>
      <c r="R6440" s="800">
        <v>0</v>
      </c>
      <c r="S6440" s="800">
        <v>0</v>
      </c>
      <c r="T6440" s="800">
        <v>0</v>
      </c>
      <c r="U6440" s="800">
        <v>0</v>
      </c>
      <c r="V6440" s="800">
        <v>0</v>
      </c>
      <c r="W6440" s="800">
        <v>0</v>
      </c>
      <c r="X6440" s="800">
        <v>0</v>
      </c>
      <c r="Y6440" s="800">
        <v>0</v>
      </c>
      <c r="Z6440" s="800">
        <v>0</v>
      </c>
      <c r="AA6440" s="800">
        <v>0</v>
      </c>
      <c r="AB6440" s="800">
        <v>0</v>
      </c>
      <c r="AC6440" s="800">
        <v>0</v>
      </c>
      <c r="AD6440" s="800">
        <v>0</v>
      </c>
      <c r="AE6440" s="800">
        <v>0</v>
      </c>
      <c r="AF6440" s="800">
        <v>0</v>
      </c>
      <c r="AG6440" s="800">
        <v>0</v>
      </c>
      <c r="AH6440" s="800">
        <v>0</v>
      </c>
      <c r="AI6440" s="800">
        <v>0</v>
      </c>
      <c r="AK6440" s="199"/>
      <c r="AM6440" s="11"/>
      <c r="AN6440" s="15"/>
      <c r="AO6440" s="11"/>
      <c r="AP6440" s="11"/>
    </row>
    <row r="6441" spans="3:42" outlineLevel="2" x14ac:dyDescent="0.2">
      <c r="C6441" s="119" t="s">
        <v>152</v>
      </c>
      <c r="D6441" s="119" t="s">
        <v>152</v>
      </c>
      <c r="F6441" s="794" t="s">
        <v>616</v>
      </c>
      <c r="AK6441" s="199"/>
      <c r="AM6441" s="11"/>
      <c r="AN6441" s="15"/>
      <c r="AO6441" s="11"/>
      <c r="AP6441" s="11"/>
    </row>
    <row r="6442" spans="3:42" outlineLevel="2" x14ac:dyDescent="0.2">
      <c r="C6442" s="119" t="s">
        <v>152</v>
      </c>
      <c r="D6442" s="119" t="s">
        <v>152</v>
      </c>
      <c r="F6442" s="761" t="s">
        <v>48</v>
      </c>
      <c r="G6442" s="75"/>
      <c r="H6442" s="796" t="s">
        <v>12</v>
      </c>
      <c r="I6442" s="228" t="s">
        <v>617</v>
      </c>
      <c r="J6442" s="75"/>
      <c r="K6442" s="741"/>
      <c r="L6442" s="75"/>
      <c r="M6442" s="75"/>
      <c r="N6442" s="75"/>
      <c r="O6442" s="75"/>
      <c r="P6442" s="75"/>
      <c r="Q6442" s="128" t="s">
        <v>110</v>
      </c>
      <c r="R6442" s="299">
        <v>0</v>
      </c>
      <c r="S6442" s="300">
        <v>0</v>
      </c>
      <c r="T6442" s="300">
        <v>0</v>
      </c>
      <c r="U6442" s="300">
        <v>0</v>
      </c>
      <c r="V6442" s="300">
        <v>0</v>
      </c>
      <c r="W6442" s="301">
        <v>0</v>
      </c>
      <c r="X6442" s="300">
        <v>0</v>
      </c>
      <c r="Y6442" s="300">
        <v>0</v>
      </c>
      <c r="Z6442" s="300">
        <v>0</v>
      </c>
      <c r="AA6442" s="300">
        <v>0</v>
      </c>
      <c r="AB6442" s="302">
        <v>0</v>
      </c>
      <c r="AC6442" s="302">
        <v>0</v>
      </c>
      <c r="AD6442" s="302">
        <v>0</v>
      </c>
      <c r="AE6442" s="302">
        <v>0</v>
      </c>
      <c r="AF6442" s="302">
        <v>0</v>
      </c>
      <c r="AG6442" s="302">
        <v>0</v>
      </c>
      <c r="AH6442" s="348">
        <v>0</v>
      </c>
      <c r="AI6442" s="348">
        <v>0</v>
      </c>
      <c r="AK6442" s="199"/>
      <c r="AM6442" s="11"/>
      <c r="AN6442" s="15"/>
      <c r="AO6442" s="11"/>
      <c r="AP6442" s="11"/>
    </row>
    <row r="6443" spans="3:42" outlineLevel="2" x14ac:dyDescent="0.2">
      <c r="C6443" s="119" t="s">
        <v>152</v>
      </c>
      <c r="D6443" s="119" t="s">
        <v>152</v>
      </c>
      <c r="F6443" s="767" t="s">
        <v>55</v>
      </c>
      <c r="H6443" s="797" t="s">
        <v>12</v>
      </c>
      <c r="I6443" s="234" t="s">
        <v>617</v>
      </c>
      <c r="K6443" s="164"/>
      <c r="Q6443" s="135" t="s">
        <v>110</v>
      </c>
      <c r="R6443" s="314">
        <v>0</v>
      </c>
      <c r="S6443" s="315">
        <v>0</v>
      </c>
      <c r="T6443" s="315">
        <v>0</v>
      </c>
      <c r="U6443" s="315">
        <v>0</v>
      </c>
      <c r="V6443" s="315">
        <v>0</v>
      </c>
      <c r="W6443" s="316">
        <v>0</v>
      </c>
      <c r="X6443" s="315">
        <v>0</v>
      </c>
      <c r="Y6443" s="315">
        <v>0</v>
      </c>
      <c r="Z6443" s="315">
        <v>0</v>
      </c>
      <c r="AA6443" s="315">
        <v>0</v>
      </c>
      <c r="AB6443" s="5">
        <v>0</v>
      </c>
      <c r="AC6443" s="5">
        <v>0</v>
      </c>
      <c r="AD6443" s="5">
        <v>0</v>
      </c>
      <c r="AE6443" s="5">
        <v>0</v>
      </c>
      <c r="AF6443" s="5">
        <v>0</v>
      </c>
      <c r="AG6443" s="5">
        <v>0</v>
      </c>
      <c r="AH6443" s="350">
        <v>0</v>
      </c>
      <c r="AI6443" s="350">
        <v>0</v>
      </c>
      <c r="AK6443" s="199"/>
      <c r="AM6443" s="11"/>
      <c r="AN6443" s="15"/>
      <c r="AO6443" s="11"/>
      <c r="AP6443" s="11"/>
    </row>
    <row r="6444" spans="3:42" outlineLevel="2" x14ac:dyDescent="0.2">
      <c r="C6444" s="119" t="s">
        <v>152</v>
      </c>
      <c r="D6444" s="119" t="s">
        <v>152</v>
      </c>
      <c r="F6444" s="783" t="s">
        <v>57</v>
      </c>
      <c r="G6444" s="83"/>
      <c r="H6444" s="798" t="s">
        <v>12</v>
      </c>
      <c r="I6444" s="240" t="s">
        <v>617</v>
      </c>
      <c r="J6444" s="83"/>
      <c r="K6444" s="736"/>
      <c r="L6444" s="83"/>
      <c r="M6444" s="83"/>
      <c r="N6444" s="83"/>
      <c r="O6444" s="83"/>
      <c r="P6444" s="83"/>
      <c r="Q6444" s="143" t="s">
        <v>110</v>
      </c>
      <c r="R6444" s="304">
        <v>0</v>
      </c>
      <c r="S6444" s="305">
        <v>0</v>
      </c>
      <c r="T6444" s="305">
        <v>0</v>
      </c>
      <c r="U6444" s="305">
        <v>0</v>
      </c>
      <c r="V6444" s="305">
        <v>0</v>
      </c>
      <c r="W6444" s="306">
        <v>0</v>
      </c>
      <c r="X6444" s="305">
        <v>0</v>
      </c>
      <c r="Y6444" s="305">
        <v>0</v>
      </c>
      <c r="Z6444" s="305">
        <v>0</v>
      </c>
      <c r="AA6444" s="305">
        <v>0</v>
      </c>
      <c r="AB6444" s="307">
        <v>0</v>
      </c>
      <c r="AC6444" s="307">
        <v>0</v>
      </c>
      <c r="AD6444" s="307">
        <v>0</v>
      </c>
      <c r="AE6444" s="307">
        <v>0</v>
      </c>
      <c r="AF6444" s="307">
        <v>0</v>
      </c>
      <c r="AG6444" s="307">
        <v>0</v>
      </c>
      <c r="AH6444" s="362">
        <v>0</v>
      </c>
      <c r="AI6444" s="362">
        <v>0</v>
      </c>
      <c r="AK6444" s="199"/>
      <c r="AM6444" s="11"/>
      <c r="AN6444" s="15"/>
      <c r="AO6444" s="11"/>
      <c r="AP6444" s="11"/>
    </row>
    <row r="6445" spans="3:42" outlineLevel="2" x14ac:dyDescent="0.2">
      <c r="C6445" s="119" t="s">
        <v>152</v>
      </c>
      <c r="D6445" s="119" t="s">
        <v>152</v>
      </c>
      <c r="F6445" s="802" t="s">
        <v>626</v>
      </c>
      <c r="R6445" s="800">
        <v>0</v>
      </c>
      <c r="S6445" s="800">
        <v>0</v>
      </c>
      <c r="T6445" s="800">
        <v>0</v>
      </c>
      <c r="U6445" s="800">
        <v>0</v>
      </c>
      <c r="V6445" s="800">
        <v>0</v>
      </c>
      <c r="W6445" s="800">
        <v>0</v>
      </c>
      <c r="X6445" s="800">
        <v>0</v>
      </c>
      <c r="Y6445" s="800">
        <v>0</v>
      </c>
      <c r="Z6445" s="800">
        <v>0</v>
      </c>
      <c r="AA6445" s="800">
        <v>0</v>
      </c>
      <c r="AB6445" s="800">
        <v>0</v>
      </c>
      <c r="AC6445" s="800">
        <v>0</v>
      </c>
      <c r="AD6445" s="800">
        <v>0</v>
      </c>
      <c r="AE6445" s="800">
        <v>0</v>
      </c>
      <c r="AF6445" s="800">
        <v>0</v>
      </c>
      <c r="AG6445" s="800">
        <v>0</v>
      </c>
      <c r="AH6445" s="800">
        <v>0</v>
      </c>
      <c r="AI6445" s="800">
        <v>0</v>
      </c>
      <c r="AK6445" s="199"/>
      <c r="AM6445" s="11"/>
      <c r="AN6445" s="15"/>
      <c r="AO6445" s="11"/>
      <c r="AP6445" s="11"/>
    </row>
    <row r="6446" spans="3:42" outlineLevel="2" x14ac:dyDescent="0.2">
      <c r="C6446" s="119" t="s">
        <v>152</v>
      </c>
      <c r="D6446" s="119" t="s">
        <v>152</v>
      </c>
      <c r="R6446" s="5"/>
      <c r="S6446" s="5"/>
      <c r="T6446" s="5"/>
      <c r="U6446" s="5"/>
      <c r="V6446" s="5"/>
      <c r="W6446" s="5"/>
      <c r="X6446" s="5"/>
      <c r="Y6446" s="5"/>
      <c r="AK6446" s="199"/>
      <c r="AM6446" s="11"/>
      <c r="AN6446" s="15"/>
      <c r="AO6446" s="11"/>
      <c r="AP6446" s="11"/>
    </row>
    <row r="6447" spans="3:42" outlineLevel="2" x14ac:dyDescent="0.2">
      <c r="C6447" s="119" t="s">
        <v>152</v>
      </c>
      <c r="D6447" s="119" t="s">
        <v>152</v>
      </c>
      <c r="F6447" s="789" t="s">
        <v>635</v>
      </c>
      <c r="G6447" s="790"/>
      <c r="H6447" s="803"/>
      <c r="I6447" s="790"/>
      <c r="J6447" s="790"/>
      <c r="K6447" s="792"/>
      <c r="L6447" s="789"/>
      <c r="M6447" s="789"/>
      <c r="N6447" s="789"/>
      <c r="O6447" s="789"/>
      <c r="P6447" s="789"/>
      <c r="Q6447" s="792"/>
      <c r="R6447" s="793"/>
      <c r="S6447" s="793"/>
      <c r="T6447" s="793"/>
      <c r="U6447" s="793"/>
      <c r="V6447" s="793"/>
      <c r="W6447" s="793"/>
      <c r="X6447" s="793"/>
      <c r="Y6447" s="793"/>
      <c r="Z6447" s="793"/>
      <c r="AA6447" s="793"/>
      <c r="AB6447" s="793"/>
      <c r="AC6447" s="793"/>
      <c r="AD6447" s="793"/>
      <c r="AE6447" s="793"/>
      <c r="AF6447" s="793"/>
      <c r="AG6447" s="793"/>
      <c r="AH6447" s="789"/>
      <c r="AI6447" s="789"/>
      <c r="AK6447" s="199"/>
      <c r="AM6447" s="11"/>
      <c r="AN6447" s="15"/>
      <c r="AO6447" s="11"/>
      <c r="AP6447" s="11"/>
    </row>
    <row r="6448" spans="3:42" outlineLevel="2" x14ac:dyDescent="0.2">
      <c r="C6448" s="119" t="s">
        <v>152</v>
      </c>
      <c r="D6448" s="119" t="s">
        <v>152</v>
      </c>
      <c r="F6448" t="s">
        <v>620</v>
      </c>
      <c r="AK6448" s="199"/>
      <c r="AM6448" s="11"/>
      <c r="AN6448" s="15"/>
      <c r="AO6448" s="11"/>
      <c r="AP6448" s="11"/>
    </row>
    <row r="6449" spans="3:42" outlineLevel="2" x14ac:dyDescent="0.2">
      <c r="C6449" s="119" t="s">
        <v>152</v>
      </c>
      <c r="D6449" s="119" t="s">
        <v>152</v>
      </c>
      <c r="F6449" s="761" t="s">
        <v>48</v>
      </c>
      <c r="G6449" s="75"/>
      <c r="H6449" s="796" t="s">
        <v>636</v>
      </c>
      <c r="I6449" s="801"/>
      <c r="J6449" s="75"/>
      <c r="K6449" s="741"/>
      <c r="L6449" s="75"/>
      <c r="M6449" s="75"/>
      <c r="N6449" s="75"/>
      <c r="O6449" s="75"/>
      <c r="P6449" s="75"/>
      <c r="Q6449" s="128" t="s">
        <v>536</v>
      </c>
      <c r="R6449" s="804">
        <v>0</v>
      </c>
      <c r="S6449" s="805">
        <v>0</v>
      </c>
      <c r="T6449" s="805">
        <v>0</v>
      </c>
      <c r="U6449" s="805">
        <v>0</v>
      </c>
      <c r="V6449" s="805">
        <v>0</v>
      </c>
      <c r="W6449" s="806">
        <v>0</v>
      </c>
      <c r="X6449" s="805">
        <v>0</v>
      </c>
      <c r="Y6449" s="805">
        <v>0</v>
      </c>
      <c r="Z6449" s="805">
        <v>0</v>
      </c>
      <c r="AA6449" s="805">
        <v>0</v>
      </c>
      <c r="AB6449" s="805">
        <v>0</v>
      </c>
      <c r="AC6449" s="805">
        <v>0</v>
      </c>
      <c r="AD6449" s="805">
        <v>0</v>
      </c>
      <c r="AE6449" s="805">
        <v>0</v>
      </c>
      <c r="AF6449" s="805">
        <v>0</v>
      </c>
      <c r="AG6449" s="805">
        <v>0</v>
      </c>
      <c r="AH6449" s="808">
        <v>0</v>
      </c>
      <c r="AI6449" s="808">
        <v>0</v>
      </c>
      <c r="AK6449" s="199"/>
      <c r="AM6449" s="11"/>
      <c r="AN6449" s="15"/>
      <c r="AO6449" s="11"/>
      <c r="AP6449" s="11"/>
    </row>
    <row r="6450" spans="3:42" outlineLevel="2" x14ac:dyDescent="0.2">
      <c r="C6450" s="119" t="s">
        <v>152</v>
      </c>
      <c r="D6450" s="119" t="s">
        <v>152</v>
      </c>
      <c r="F6450" s="767" t="s">
        <v>55</v>
      </c>
      <c r="H6450" s="797" t="s">
        <v>636</v>
      </c>
      <c r="K6450" s="164"/>
      <c r="Q6450" s="135" t="s">
        <v>536</v>
      </c>
      <c r="R6450" s="809">
        <v>0</v>
      </c>
      <c r="S6450" s="810">
        <v>0</v>
      </c>
      <c r="T6450" s="810">
        <v>0</v>
      </c>
      <c r="U6450" s="810">
        <v>0</v>
      </c>
      <c r="V6450" s="810">
        <v>0</v>
      </c>
      <c r="W6450" s="811">
        <v>0</v>
      </c>
      <c r="X6450" s="810">
        <v>0</v>
      </c>
      <c r="Y6450" s="810">
        <v>0</v>
      </c>
      <c r="Z6450" s="810">
        <v>0</v>
      </c>
      <c r="AA6450" s="810">
        <v>0</v>
      </c>
      <c r="AB6450" s="810">
        <v>0</v>
      </c>
      <c r="AC6450" s="810">
        <v>0</v>
      </c>
      <c r="AD6450" s="810">
        <v>0</v>
      </c>
      <c r="AE6450" s="810">
        <v>0</v>
      </c>
      <c r="AF6450" s="810">
        <v>0</v>
      </c>
      <c r="AG6450" s="810">
        <v>0</v>
      </c>
      <c r="AH6450" s="812">
        <v>0</v>
      </c>
      <c r="AI6450" s="812">
        <v>0</v>
      </c>
      <c r="AK6450" s="199"/>
      <c r="AM6450" s="11"/>
      <c r="AN6450" s="15"/>
      <c r="AO6450" s="11"/>
      <c r="AP6450" s="11"/>
    </row>
    <row r="6451" spans="3:42" outlineLevel="2" x14ac:dyDescent="0.2">
      <c r="C6451" s="119" t="s">
        <v>152</v>
      </c>
      <c r="D6451" s="119" t="s">
        <v>152</v>
      </c>
      <c r="F6451" s="783" t="s">
        <v>57</v>
      </c>
      <c r="G6451" s="83"/>
      <c r="H6451" s="798" t="s">
        <v>636</v>
      </c>
      <c r="I6451" s="799"/>
      <c r="J6451" s="83"/>
      <c r="K6451" s="736"/>
      <c r="L6451" s="83"/>
      <c r="M6451" s="83"/>
      <c r="N6451" s="83"/>
      <c r="O6451" s="83"/>
      <c r="P6451" s="83"/>
      <c r="Q6451" s="143" t="s">
        <v>536</v>
      </c>
      <c r="R6451" s="813">
        <v>0</v>
      </c>
      <c r="S6451" s="814">
        <v>0</v>
      </c>
      <c r="T6451" s="814">
        <v>0</v>
      </c>
      <c r="U6451" s="814">
        <v>0</v>
      </c>
      <c r="V6451" s="814">
        <v>0</v>
      </c>
      <c r="W6451" s="815">
        <v>0</v>
      </c>
      <c r="X6451" s="814">
        <v>0</v>
      </c>
      <c r="Y6451" s="814">
        <v>0</v>
      </c>
      <c r="Z6451" s="814">
        <v>0</v>
      </c>
      <c r="AA6451" s="814">
        <v>0</v>
      </c>
      <c r="AB6451" s="814">
        <v>0</v>
      </c>
      <c r="AC6451" s="814">
        <v>0</v>
      </c>
      <c r="AD6451" s="814">
        <v>0</v>
      </c>
      <c r="AE6451" s="814">
        <v>0</v>
      </c>
      <c r="AF6451" s="814">
        <v>0</v>
      </c>
      <c r="AG6451" s="814">
        <v>0</v>
      </c>
      <c r="AH6451" s="816">
        <v>0</v>
      </c>
      <c r="AI6451" s="816">
        <v>0</v>
      </c>
      <c r="AK6451" s="199"/>
      <c r="AM6451" s="11"/>
      <c r="AN6451" s="15"/>
      <c r="AO6451" s="11"/>
      <c r="AP6451" s="11"/>
    </row>
    <row r="6452" spans="3:42" outlineLevel="2" x14ac:dyDescent="0.2">
      <c r="C6452" s="119" t="s">
        <v>152</v>
      </c>
      <c r="D6452" s="119" t="s">
        <v>152</v>
      </c>
      <c r="F6452" s="12"/>
      <c r="H6452" s="817"/>
      <c r="K6452" s="16"/>
      <c r="Q6452" s="16"/>
      <c r="R6452" s="818"/>
      <c r="S6452" s="818"/>
      <c r="T6452" s="818"/>
      <c r="U6452" s="818"/>
      <c r="V6452" s="818"/>
      <c r="W6452" s="818"/>
      <c r="X6452" s="818"/>
      <c r="Y6452" s="818"/>
      <c r="Z6452" s="818"/>
      <c r="AA6452" s="818"/>
      <c r="AB6452" s="818"/>
      <c r="AC6452" s="818"/>
      <c r="AD6452" s="818"/>
      <c r="AE6452" s="818"/>
      <c r="AF6452" s="818"/>
      <c r="AG6452" s="818"/>
      <c r="AH6452" s="818"/>
      <c r="AI6452" s="818"/>
      <c r="AK6452" s="199"/>
      <c r="AM6452" s="11"/>
      <c r="AN6452" s="15"/>
      <c r="AO6452" s="11"/>
      <c r="AP6452" s="11"/>
    </row>
    <row r="6453" spans="3:42" x14ac:dyDescent="0.2">
      <c r="C6453" s="119" t="s">
        <v>152</v>
      </c>
      <c r="D6453" s="754" t="s">
        <v>152</v>
      </c>
      <c r="E6453" s="67"/>
      <c r="F6453" s="67"/>
      <c r="G6453" s="67"/>
      <c r="H6453" s="755" t="s">
        <v>152</v>
      </c>
      <c r="I6453" s="67"/>
      <c r="J6453" s="67"/>
      <c r="K6453" s="102"/>
      <c r="L6453" s="67"/>
      <c r="M6453" s="67"/>
      <c r="N6453" s="67"/>
      <c r="O6453" s="67"/>
      <c r="P6453" s="67"/>
      <c r="Q6453" s="102"/>
      <c r="R6453" s="67"/>
      <c r="S6453" s="67"/>
      <c r="T6453" s="67"/>
      <c r="U6453" s="67"/>
      <c r="V6453" s="67"/>
      <c r="W6453" s="67"/>
      <c r="X6453" s="67"/>
      <c r="Y6453" s="67"/>
      <c r="Z6453" s="67"/>
      <c r="AA6453" s="67"/>
      <c r="AB6453" s="67"/>
      <c r="AC6453" s="67"/>
      <c r="AD6453" s="67"/>
      <c r="AE6453" s="67"/>
      <c r="AF6453" s="67"/>
      <c r="AG6453" s="67"/>
      <c r="AH6453" s="67"/>
      <c r="AI6453" s="67"/>
      <c r="AK6453" s="199"/>
      <c r="AM6453" s="11"/>
      <c r="AN6453" s="15"/>
      <c r="AO6453" s="11"/>
      <c r="AP6453" s="11"/>
    </row>
    <row r="6454" spans="3:42" outlineLevel="1" x14ac:dyDescent="0.2">
      <c r="C6454" s="119" t="s">
        <v>152</v>
      </c>
      <c r="D6454" s="119" t="s">
        <v>152</v>
      </c>
      <c r="F6454" s="121" t="s">
        <v>597</v>
      </c>
      <c r="G6454" s="756"/>
      <c r="H6454" s="757"/>
      <c r="I6454" s="756"/>
      <c r="J6454" s="756"/>
      <c r="K6454" s="758"/>
      <c r="L6454" s="759"/>
      <c r="M6454" s="759"/>
      <c r="N6454" s="759"/>
      <c r="O6454" s="759"/>
      <c r="P6454" s="759"/>
      <c r="Q6454" s="758"/>
      <c r="R6454" s="760"/>
      <c r="S6454" s="760"/>
      <c r="T6454" s="760"/>
      <c r="U6454" s="760"/>
      <c r="V6454" s="760"/>
      <c r="W6454" s="760"/>
      <c r="X6454" s="760"/>
      <c r="Y6454" s="760"/>
      <c r="Z6454" s="760"/>
      <c r="AA6454" s="760"/>
      <c r="AB6454" s="760"/>
      <c r="AC6454" s="760"/>
      <c r="AD6454" s="760"/>
      <c r="AE6454" s="760"/>
      <c r="AF6454" s="760"/>
      <c r="AG6454" s="760"/>
      <c r="AH6454" s="759"/>
      <c r="AI6454" s="759"/>
      <c r="AK6454" s="199"/>
      <c r="AM6454" s="11"/>
      <c r="AN6454" s="15"/>
      <c r="AO6454" s="11"/>
      <c r="AP6454" s="11"/>
    </row>
    <row r="6455" spans="3:42" outlineLevel="2" x14ac:dyDescent="0.2">
      <c r="C6455" s="119" t="s">
        <v>152</v>
      </c>
      <c r="D6455" s="119" t="s">
        <v>152</v>
      </c>
      <c r="F6455" s="12"/>
      <c r="G6455" s="149" t="s">
        <v>598</v>
      </c>
      <c r="H6455" s="72" t="s">
        <v>48</v>
      </c>
      <c r="I6455" s="8" t="s">
        <v>451</v>
      </c>
      <c r="J6455" s="8" t="s">
        <v>599</v>
      </c>
      <c r="K6455" s="8" t="s">
        <v>61</v>
      </c>
      <c r="AK6455" s="199"/>
      <c r="AM6455" s="11"/>
      <c r="AN6455" s="15"/>
      <c r="AO6455" s="11"/>
      <c r="AP6455" s="11"/>
    </row>
    <row r="6456" spans="3:42" outlineLevel="2" x14ac:dyDescent="0.2">
      <c r="C6456" s="119" t="s">
        <v>152</v>
      </c>
      <c r="D6456" s="119" t="s">
        <v>152</v>
      </c>
      <c r="F6456" s="761" t="s">
        <v>129</v>
      </c>
      <c r="G6456" s="762" t="s">
        <v>130</v>
      </c>
      <c r="H6456" s="763">
        <v>0</v>
      </c>
      <c r="I6456" s="764">
        <v>1</v>
      </c>
      <c r="J6456" s="765">
        <v>1</v>
      </c>
      <c r="K6456" s="766"/>
      <c r="AK6456" s="199"/>
      <c r="AM6456" s="11"/>
      <c r="AN6456" s="15"/>
      <c r="AO6456" s="11"/>
      <c r="AP6456" s="11"/>
    </row>
    <row r="6457" spans="3:42" outlineLevel="2" x14ac:dyDescent="0.2">
      <c r="C6457" s="119" t="s">
        <v>152</v>
      </c>
      <c r="D6457" s="119" t="s">
        <v>152</v>
      </c>
      <c r="F6457" s="767" t="s">
        <v>128</v>
      </c>
      <c r="G6457" s="611" t="s">
        <v>130</v>
      </c>
      <c r="H6457" s="768">
        <v>0</v>
      </c>
      <c r="I6457" s="769">
        <v>1</v>
      </c>
      <c r="J6457" s="770">
        <v>1</v>
      </c>
      <c r="K6457" s="771"/>
      <c r="AK6457" s="199"/>
      <c r="AM6457" s="11"/>
      <c r="AN6457" s="15"/>
      <c r="AO6457" s="11"/>
      <c r="AP6457" s="11"/>
    </row>
    <row r="6458" spans="3:42" outlineLevel="2" x14ac:dyDescent="0.2">
      <c r="C6458" s="119" t="s">
        <v>152</v>
      </c>
      <c r="D6458" s="119" t="s">
        <v>152</v>
      </c>
      <c r="F6458" s="767" t="s">
        <v>600</v>
      </c>
      <c r="G6458" s="611" t="s">
        <v>583</v>
      </c>
      <c r="H6458" s="772">
        <v>0</v>
      </c>
      <c r="I6458" s="773">
        <v>0</v>
      </c>
      <c r="J6458" s="774">
        <v>0</v>
      </c>
      <c r="K6458" s="775">
        <v>0</v>
      </c>
      <c r="AK6458" s="199"/>
      <c r="AM6458" s="11"/>
      <c r="AN6458" s="15"/>
      <c r="AO6458" s="11"/>
      <c r="AP6458" s="11"/>
    </row>
    <row r="6459" spans="3:42" outlineLevel="2" x14ac:dyDescent="0.2">
      <c r="C6459" s="119" t="s">
        <v>152</v>
      </c>
      <c r="D6459" s="119" t="s">
        <v>152</v>
      </c>
      <c r="F6459" s="767" t="s">
        <v>64</v>
      </c>
      <c r="G6459" s="611" t="s">
        <v>583</v>
      </c>
      <c r="H6459" s="776">
        <v>0</v>
      </c>
      <c r="I6459" s="773">
        <v>0</v>
      </c>
      <c r="J6459" s="774">
        <v>0</v>
      </c>
      <c r="K6459" s="771"/>
      <c r="AK6459" s="199"/>
      <c r="AM6459" s="11"/>
      <c r="AN6459" s="15"/>
      <c r="AO6459" s="11"/>
      <c r="AP6459" s="11"/>
    </row>
    <row r="6460" spans="3:42" outlineLevel="2" x14ac:dyDescent="0.2">
      <c r="C6460" s="119" t="s">
        <v>152</v>
      </c>
      <c r="D6460" s="119" t="s">
        <v>152</v>
      </c>
      <c r="F6460" s="767" t="s">
        <v>601</v>
      </c>
      <c r="G6460" s="611" t="s">
        <v>583</v>
      </c>
      <c r="H6460" s="776">
        <v>0</v>
      </c>
      <c r="I6460" s="773">
        <v>0</v>
      </c>
      <c r="J6460" s="774">
        <v>0</v>
      </c>
      <c r="K6460" s="771"/>
      <c r="AK6460" s="199"/>
      <c r="AM6460" s="11"/>
      <c r="AN6460" s="15"/>
      <c r="AO6460" s="11"/>
      <c r="AP6460" s="11"/>
    </row>
    <row r="6461" spans="3:42" outlineLevel="2" x14ac:dyDescent="0.2">
      <c r="C6461" s="119" t="s">
        <v>152</v>
      </c>
      <c r="D6461" s="119" t="s">
        <v>152</v>
      </c>
      <c r="F6461" s="767" t="s">
        <v>602</v>
      </c>
      <c r="G6461" s="611" t="s">
        <v>130</v>
      </c>
      <c r="H6461" s="778">
        <v>0</v>
      </c>
      <c r="I6461" s="769">
        <v>0</v>
      </c>
      <c r="J6461" s="769">
        <v>0</v>
      </c>
      <c r="K6461" s="771"/>
      <c r="AK6461" s="199"/>
      <c r="AM6461" s="11"/>
      <c r="AN6461" s="15"/>
      <c r="AO6461" s="11"/>
      <c r="AP6461" s="11"/>
    </row>
    <row r="6462" spans="3:42" outlineLevel="2" x14ac:dyDescent="0.2">
      <c r="C6462" s="119" t="s">
        <v>152</v>
      </c>
      <c r="D6462" s="119" t="s">
        <v>152</v>
      </c>
      <c r="F6462" s="767" t="s">
        <v>603</v>
      </c>
      <c r="G6462" s="611" t="s">
        <v>583</v>
      </c>
      <c r="H6462" s="776">
        <v>0</v>
      </c>
      <c r="I6462" s="773">
        <v>0</v>
      </c>
      <c r="J6462" s="774">
        <v>0</v>
      </c>
      <c r="K6462" s="771"/>
      <c r="AK6462" s="199"/>
      <c r="AM6462" s="11"/>
      <c r="AN6462" s="15"/>
      <c r="AO6462" s="11"/>
      <c r="AP6462" s="11"/>
    </row>
    <row r="6463" spans="3:42" outlineLevel="2" x14ac:dyDescent="0.2">
      <c r="C6463" s="119" t="s">
        <v>152</v>
      </c>
      <c r="D6463" s="119" t="s">
        <v>152</v>
      </c>
      <c r="F6463" s="767" t="s">
        <v>604</v>
      </c>
      <c r="G6463" s="611"/>
      <c r="H6463" s="773">
        <v>0</v>
      </c>
      <c r="I6463" s="773">
        <v>0</v>
      </c>
      <c r="J6463" s="773">
        <v>0</v>
      </c>
      <c r="K6463" s="771"/>
      <c r="AK6463" s="199"/>
      <c r="AM6463" s="11"/>
      <c r="AN6463" s="15"/>
      <c r="AO6463" s="11"/>
      <c r="AP6463" s="11"/>
    </row>
    <row r="6464" spans="3:42" outlineLevel="2" x14ac:dyDescent="0.2">
      <c r="C6464" s="119" t="s">
        <v>152</v>
      </c>
      <c r="D6464" s="119" t="s">
        <v>152</v>
      </c>
      <c r="F6464" s="767" t="s">
        <v>605</v>
      </c>
      <c r="G6464" s="611"/>
      <c r="H6464" s="779"/>
      <c r="I6464" s="780"/>
      <c r="J6464" s="781"/>
      <c r="K6464" s="782">
        <v>0</v>
      </c>
      <c r="AK6464" s="199"/>
      <c r="AM6464" s="11"/>
      <c r="AN6464" s="15"/>
      <c r="AO6464" s="11"/>
      <c r="AP6464" s="11"/>
    </row>
    <row r="6465" spans="3:42" outlineLevel="2" x14ac:dyDescent="0.2">
      <c r="C6465" s="119" t="s">
        <v>152</v>
      </c>
      <c r="D6465" s="119" t="s">
        <v>152</v>
      </c>
      <c r="F6465" s="783" t="s">
        <v>606</v>
      </c>
      <c r="G6465" s="619" t="s">
        <v>130</v>
      </c>
      <c r="H6465" s="784" t="e">
        <v>#N/A</v>
      </c>
      <c r="I6465" s="785" t="e">
        <v>#N/A</v>
      </c>
      <c r="J6465" s="786" t="e">
        <v>#N/A</v>
      </c>
      <c r="K6465" s="787"/>
      <c r="AK6465" s="199"/>
      <c r="AM6465" s="11"/>
      <c r="AN6465" s="15"/>
      <c r="AO6465" s="11"/>
      <c r="AP6465" s="11"/>
    </row>
    <row r="6466" spans="3:42" outlineLevel="2" x14ac:dyDescent="0.2">
      <c r="C6466" s="119" t="s">
        <v>152</v>
      </c>
      <c r="D6466" s="119" t="s">
        <v>152</v>
      </c>
      <c r="H6466"/>
      <c r="I6466"/>
      <c r="K6466"/>
      <c r="AK6466" s="199"/>
      <c r="AM6466" s="11"/>
      <c r="AN6466" s="15"/>
      <c r="AO6466" s="11"/>
      <c r="AP6466" s="11"/>
    </row>
    <row r="6467" spans="3:42" outlineLevel="1" x14ac:dyDescent="0.2">
      <c r="C6467" s="119" t="s">
        <v>152</v>
      </c>
      <c r="D6467" s="119" t="s">
        <v>152</v>
      </c>
      <c r="F6467" s="121" t="s">
        <v>607</v>
      </c>
      <c r="G6467" s="756"/>
      <c r="H6467" s="757"/>
      <c r="I6467" s="788"/>
      <c r="J6467" s="756"/>
      <c r="K6467" s="758"/>
      <c r="L6467" s="759"/>
      <c r="M6467" s="759"/>
      <c r="N6467" s="759"/>
      <c r="O6467" s="759"/>
      <c r="P6467" s="759"/>
      <c r="Q6467" s="758"/>
      <c r="R6467" s="760"/>
      <c r="S6467" s="760"/>
      <c r="T6467" s="760"/>
      <c r="U6467" s="760"/>
      <c r="V6467" s="760"/>
      <c r="W6467" s="760"/>
      <c r="X6467" s="760"/>
      <c r="Y6467" s="760"/>
      <c r="Z6467" s="760"/>
      <c r="AA6467" s="760"/>
      <c r="AB6467" s="760"/>
      <c r="AC6467" s="760"/>
      <c r="AD6467" s="760"/>
      <c r="AE6467" s="760"/>
      <c r="AF6467" s="760"/>
      <c r="AG6467" s="760"/>
      <c r="AH6467" s="759"/>
      <c r="AI6467" s="759"/>
      <c r="AK6467" s="199"/>
      <c r="AM6467" s="11"/>
      <c r="AN6467" s="15"/>
      <c r="AO6467" s="11"/>
      <c r="AP6467" s="11"/>
    </row>
    <row r="6468" spans="3:42" outlineLevel="2" x14ac:dyDescent="0.2">
      <c r="C6468" s="119" t="s">
        <v>152</v>
      </c>
      <c r="D6468" s="119" t="s">
        <v>152</v>
      </c>
      <c r="F6468" s="789" t="s">
        <v>608</v>
      </c>
      <c r="G6468" s="790"/>
      <c r="H6468" s="791" t="s">
        <v>609</v>
      </c>
      <c r="I6468" s="791"/>
      <c r="J6468" s="790"/>
      <c r="K6468" s="792"/>
      <c r="L6468" s="789"/>
      <c r="M6468" s="789"/>
      <c r="N6468" s="789"/>
      <c r="O6468" s="789"/>
      <c r="P6468" s="789"/>
      <c r="Q6468" s="792"/>
      <c r="R6468" s="793"/>
      <c r="S6468" s="793"/>
      <c r="T6468" s="793"/>
      <c r="U6468" s="793"/>
      <c r="V6468" s="793"/>
      <c r="W6468" s="793"/>
      <c r="X6468" s="793"/>
      <c r="Y6468" s="793"/>
      <c r="Z6468" s="793"/>
      <c r="AA6468" s="793"/>
      <c r="AB6468" s="793"/>
      <c r="AC6468" s="793"/>
      <c r="AD6468" s="793"/>
      <c r="AE6468" s="793"/>
      <c r="AF6468" s="793"/>
      <c r="AG6468" s="793"/>
      <c r="AH6468" s="789"/>
      <c r="AI6468" s="789"/>
      <c r="AK6468" s="199"/>
      <c r="AM6468" s="11"/>
      <c r="AN6468" s="15"/>
      <c r="AO6468" s="11"/>
      <c r="AP6468" s="11"/>
    </row>
    <row r="6469" spans="3:42" ht="14.25" customHeight="1" outlineLevel="2" x14ac:dyDescent="0.2">
      <c r="C6469" s="119" t="s">
        <v>152</v>
      </c>
      <c r="D6469" s="119" t="s">
        <v>152</v>
      </c>
      <c r="F6469" s="794" t="s">
        <v>610</v>
      </c>
      <c r="H6469" s="795"/>
      <c r="AK6469" s="199"/>
      <c r="AM6469" s="11"/>
      <c r="AN6469" s="15"/>
      <c r="AO6469" s="11"/>
      <c r="AP6469" s="11"/>
    </row>
    <row r="6470" spans="3:42" outlineLevel="2" x14ac:dyDescent="0.2">
      <c r="C6470" s="119" t="s">
        <v>152</v>
      </c>
      <c r="D6470" s="119" t="s">
        <v>152</v>
      </c>
      <c r="F6470" s="761" t="s">
        <v>62</v>
      </c>
      <c r="G6470" s="75"/>
      <c r="H6470" s="796" t="s">
        <v>10</v>
      </c>
      <c r="I6470" s="796" t="s">
        <v>611</v>
      </c>
      <c r="J6470" s="75"/>
      <c r="K6470" s="741"/>
      <c r="L6470" s="75"/>
      <c r="M6470" s="75"/>
      <c r="N6470" s="75"/>
      <c r="O6470" s="75"/>
      <c r="P6470" s="75"/>
      <c r="Q6470" s="128" t="s">
        <v>110</v>
      </c>
      <c r="R6470" s="299">
        <v>0</v>
      </c>
      <c r="S6470" s="300">
        <v>0</v>
      </c>
      <c r="T6470" s="300">
        <v>0</v>
      </c>
      <c r="U6470" s="300">
        <v>0</v>
      </c>
      <c r="V6470" s="300">
        <v>0</v>
      </c>
      <c r="W6470" s="301">
        <v>0</v>
      </c>
      <c r="X6470" s="300">
        <v>0</v>
      </c>
      <c r="Y6470" s="300">
        <v>0</v>
      </c>
      <c r="Z6470" s="300">
        <v>0</v>
      </c>
      <c r="AA6470" s="300">
        <v>0</v>
      </c>
      <c r="AB6470" s="302">
        <v>0</v>
      </c>
      <c r="AC6470" s="302">
        <v>0</v>
      </c>
      <c r="AD6470" s="302">
        <v>0</v>
      </c>
      <c r="AE6470" s="302">
        <v>0</v>
      </c>
      <c r="AF6470" s="302">
        <v>0</v>
      </c>
      <c r="AG6470" s="302">
        <v>0</v>
      </c>
      <c r="AH6470" s="348">
        <v>0</v>
      </c>
      <c r="AI6470" s="348">
        <v>0</v>
      </c>
      <c r="AK6470" s="199"/>
      <c r="AM6470" s="11"/>
      <c r="AN6470" s="15"/>
      <c r="AO6470" s="11"/>
      <c r="AP6470" s="11"/>
    </row>
    <row r="6471" spans="3:42" outlineLevel="2" x14ac:dyDescent="0.2">
      <c r="C6471" s="119" t="s">
        <v>152</v>
      </c>
      <c r="D6471" s="119" t="s">
        <v>152</v>
      </c>
      <c r="F6471" s="767" t="s">
        <v>188</v>
      </c>
      <c r="H6471" s="797" t="s">
        <v>10</v>
      </c>
      <c r="I6471" s="797" t="s">
        <v>612</v>
      </c>
      <c r="K6471" s="164"/>
      <c r="Q6471" s="135" t="s">
        <v>110</v>
      </c>
      <c r="R6471" s="314">
        <v>0</v>
      </c>
      <c r="S6471" s="315">
        <v>0</v>
      </c>
      <c r="T6471" s="315">
        <v>0</v>
      </c>
      <c r="U6471" s="315">
        <v>0</v>
      </c>
      <c r="V6471" s="315">
        <v>0</v>
      </c>
      <c r="W6471" s="316">
        <v>0</v>
      </c>
      <c r="X6471" s="315">
        <v>0</v>
      </c>
      <c r="Y6471" s="315">
        <v>0</v>
      </c>
      <c r="Z6471" s="315">
        <v>0</v>
      </c>
      <c r="AA6471" s="315">
        <v>0</v>
      </c>
      <c r="AB6471" s="5">
        <v>0</v>
      </c>
      <c r="AC6471" s="5">
        <v>0</v>
      </c>
      <c r="AD6471" s="5">
        <v>0</v>
      </c>
      <c r="AE6471" s="5">
        <v>0</v>
      </c>
      <c r="AF6471" s="5">
        <v>0</v>
      </c>
      <c r="AG6471" s="5">
        <v>0</v>
      </c>
      <c r="AH6471" s="350">
        <v>0</v>
      </c>
      <c r="AI6471" s="350">
        <v>0</v>
      </c>
      <c r="AK6471" s="199"/>
      <c r="AM6471" s="11"/>
      <c r="AN6471" s="15"/>
      <c r="AO6471" s="11"/>
      <c r="AP6471" s="11"/>
    </row>
    <row r="6472" spans="3:42" outlineLevel="2" x14ac:dyDescent="0.2">
      <c r="C6472" s="119" t="s">
        <v>152</v>
      </c>
      <c r="D6472" s="119" t="s">
        <v>152</v>
      </c>
      <c r="F6472" s="767" t="s">
        <v>613</v>
      </c>
      <c r="H6472" s="797" t="s">
        <v>10</v>
      </c>
      <c r="I6472" s="234" t="s">
        <v>614</v>
      </c>
      <c r="K6472" s="164"/>
      <c r="Q6472" s="135" t="s">
        <v>110</v>
      </c>
      <c r="R6472" s="314">
        <v>0</v>
      </c>
      <c r="S6472" s="315">
        <v>0</v>
      </c>
      <c r="T6472" s="315">
        <v>0</v>
      </c>
      <c r="U6472" s="315">
        <v>0</v>
      </c>
      <c r="V6472" s="315">
        <v>0</v>
      </c>
      <c r="W6472" s="316">
        <v>0</v>
      </c>
      <c r="X6472" s="315">
        <v>0</v>
      </c>
      <c r="Y6472" s="315">
        <v>0</v>
      </c>
      <c r="Z6472" s="315">
        <v>0</v>
      </c>
      <c r="AA6472" s="315">
        <v>0</v>
      </c>
      <c r="AB6472" s="5">
        <v>0</v>
      </c>
      <c r="AC6472" s="5">
        <v>0</v>
      </c>
      <c r="AD6472" s="5">
        <v>0</v>
      </c>
      <c r="AE6472" s="5">
        <v>0</v>
      </c>
      <c r="AF6472" s="5">
        <v>0</v>
      </c>
      <c r="AG6472" s="5">
        <v>0</v>
      </c>
      <c r="AH6472" s="350">
        <v>0</v>
      </c>
      <c r="AI6472" s="350">
        <v>0</v>
      </c>
      <c r="AK6472" s="199"/>
      <c r="AM6472" s="11"/>
      <c r="AN6472" s="15"/>
      <c r="AO6472" s="11"/>
      <c r="AP6472" s="11"/>
    </row>
    <row r="6473" spans="3:42" outlineLevel="2" x14ac:dyDescent="0.2">
      <c r="C6473" s="119" t="s">
        <v>152</v>
      </c>
      <c r="D6473" s="119" t="s">
        <v>152</v>
      </c>
      <c r="F6473" s="783" t="s">
        <v>57</v>
      </c>
      <c r="G6473" s="83"/>
      <c r="H6473" s="798" t="s">
        <v>10</v>
      </c>
      <c r="I6473" s="799"/>
      <c r="J6473" s="83"/>
      <c r="K6473" s="736"/>
      <c r="L6473" s="83"/>
      <c r="M6473" s="83"/>
      <c r="N6473" s="83"/>
      <c r="O6473" s="83"/>
      <c r="P6473" s="83"/>
      <c r="Q6473" s="143" t="s">
        <v>110</v>
      </c>
      <c r="R6473" s="304">
        <v>0</v>
      </c>
      <c r="S6473" s="305">
        <v>0</v>
      </c>
      <c r="T6473" s="305">
        <v>0</v>
      </c>
      <c r="U6473" s="305">
        <v>0</v>
      </c>
      <c r="V6473" s="305">
        <v>0</v>
      </c>
      <c r="W6473" s="306">
        <v>0</v>
      </c>
      <c r="X6473" s="305">
        <v>0</v>
      </c>
      <c r="Y6473" s="305">
        <v>0</v>
      </c>
      <c r="Z6473" s="305">
        <v>0</v>
      </c>
      <c r="AA6473" s="305">
        <v>0</v>
      </c>
      <c r="AB6473" s="307">
        <v>0</v>
      </c>
      <c r="AC6473" s="307">
        <v>0</v>
      </c>
      <c r="AD6473" s="307">
        <v>0</v>
      </c>
      <c r="AE6473" s="307">
        <v>0</v>
      </c>
      <c r="AF6473" s="307">
        <v>0</v>
      </c>
      <c r="AG6473" s="307">
        <v>0</v>
      </c>
      <c r="AH6473" s="362">
        <v>0</v>
      </c>
      <c r="AI6473" s="362">
        <v>0</v>
      </c>
      <c r="AK6473" s="199"/>
      <c r="AM6473" s="11"/>
      <c r="AN6473" s="15"/>
      <c r="AO6473" s="11"/>
      <c r="AP6473" s="11"/>
    </row>
    <row r="6474" spans="3:42" outlineLevel="2" x14ac:dyDescent="0.2">
      <c r="C6474" s="119" t="s">
        <v>152</v>
      </c>
      <c r="D6474" s="119" t="s">
        <v>152</v>
      </c>
      <c r="F6474" s="12"/>
      <c r="H6474" s="234"/>
      <c r="K6474" s="164"/>
      <c r="Q6474" s="16"/>
      <c r="R6474" s="800">
        <v>0</v>
      </c>
      <c r="S6474" s="800">
        <v>0</v>
      </c>
      <c r="T6474" s="800">
        <v>0</v>
      </c>
      <c r="U6474" s="800">
        <v>0</v>
      </c>
      <c r="V6474" s="800">
        <v>0</v>
      </c>
      <c r="W6474" s="800">
        <v>0</v>
      </c>
      <c r="X6474" s="800">
        <v>0</v>
      </c>
      <c r="Y6474" s="800">
        <v>0</v>
      </c>
      <c r="Z6474" s="800">
        <v>0</v>
      </c>
      <c r="AA6474" s="800">
        <v>0</v>
      </c>
      <c r="AB6474" s="800">
        <v>0</v>
      </c>
      <c r="AC6474" s="800">
        <v>0</v>
      </c>
      <c r="AD6474" s="800">
        <v>0</v>
      </c>
      <c r="AE6474" s="800">
        <v>0</v>
      </c>
      <c r="AF6474" s="800">
        <v>0</v>
      </c>
      <c r="AG6474" s="800">
        <v>0</v>
      </c>
      <c r="AH6474" s="800">
        <v>0</v>
      </c>
      <c r="AI6474" s="800">
        <v>0</v>
      </c>
      <c r="AK6474" s="199"/>
      <c r="AM6474" s="11"/>
      <c r="AN6474" s="15"/>
      <c r="AO6474" s="11"/>
      <c r="AP6474" s="11"/>
    </row>
    <row r="6475" spans="3:42" ht="14.25" customHeight="1" outlineLevel="2" x14ac:dyDescent="0.2">
      <c r="C6475" s="119" t="s">
        <v>152</v>
      </c>
      <c r="D6475" s="119" t="s">
        <v>152</v>
      </c>
      <c r="F6475" s="794" t="s">
        <v>615</v>
      </c>
      <c r="AK6475" s="199"/>
      <c r="AM6475" s="11"/>
      <c r="AN6475" s="15"/>
      <c r="AO6475" s="11"/>
      <c r="AP6475" s="11"/>
    </row>
    <row r="6476" spans="3:42" outlineLevel="2" x14ac:dyDescent="0.2">
      <c r="C6476" s="119" t="s">
        <v>152</v>
      </c>
      <c r="D6476" s="119" t="s">
        <v>152</v>
      </c>
      <c r="F6476" s="761" t="s">
        <v>48</v>
      </c>
      <c r="G6476" s="75"/>
      <c r="H6476" s="796" t="s">
        <v>10</v>
      </c>
      <c r="I6476" s="801"/>
      <c r="J6476" s="75"/>
      <c r="K6476" s="741"/>
      <c r="L6476" s="75"/>
      <c r="M6476" s="75"/>
      <c r="N6476" s="75"/>
      <c r="O6476" s="75"/>
      <c r="P6476" s="75"/>
      <c r="Q6476" s="128" t="s">
        <v>110</v>
      </c>
      <c r="R6476" s="299">
        <v>0</v>
      </c>
      <c r="S6476" s="300">
        <v>0</v>
      </c>
      <c r="T6476" s="300">
        <v>0</v>
      </c>
      <c r="U6476" s="300">
        <v>0</v>
      </c>
      <c r="V6476" s="300">
        <v>0</v>
      </c>
      <c r="W6476" s="301">
        <v>0</v>
      </c>
      <c r="X6476" s="300">
        <v>0</v>
      </c>
      <c r="Y6476" s="300">
        <v>0</v>
      </c>
      <c r="Z6476" s="300">
        <v>0</v>
      </c>
      <c r="AA6476" s="300">
        <v>0</v>
      </c>
      <c r="AB6476" s="302">
        <v>0</v>
      </c>
      <c r="AC6476" s="302">
        <v>0</v>
      </c>
      <c r="AD6476" s="302">
        <v>0</v>
      </c>
      <c r="AE6476" s="302">
        <v>0</v>
      </c>
      <c r="AF6476" s="302">
        <v>0</v>
      </c>
      <c r="AG6476" s="302">
        <v>0</v>
      </c>
      <c r="AH6476" s="348">
        <v>0</v>
      </c>
      <c r="AI6476" s="348">
        <v>0</v>
      </c>
      <c r="AK6476" s="199"/>
      <c r="AM6476" s="11"/>
      <c r="AN6476" s="15"/>
      <c r="AO6476" s="11"/>
      <c r="AP6476" s="11"/>
    </row>
    <row r="6477" spans="3:42" outlineLevel="2" x14ac:dyDescent="0.2">
      <c r="C6477" s="119" t="s">
        <v>152</v>
      </c>
      <c r="D6477" s="119" t="s">
        <v>152</v>
      </c>
      <c r="F6477" s="767" t="s">
        <v>55</v>
      </c>
      <c r="H6477" s="797" t="s">
        <v>10</v>
      </c>
      <c r="K6477" s="164"/>
      <c r="Q6477" s="135" t="s">
        <v>110</v>
      </c>
      <c r="R6477" s="314">
        <v>0</v>
      </c>
      <c r="S6477" s="315">
        <v>0</v>
      </c>
      <c r="T6477" s="315">
        <v>0</v>
      </c>
      <c r="U6477" s="315">
        <v>0</v>
      </c>
      <c r="V6477" s="315">
        <v>0</v>
      </c>
      <c r="W6477" s="316">
        <v>0</v>
      </c>
      <c r="X6477" s="315">
        <v>0</v>
      </c>
      <c r="Y6477" s="315">
        <v>0</v>
      </c>
      <c r="Z6477" s="315">
        <v>0</v>
      </c>
      <c r="AA6477" s="315">
        <v>0</v>
      </c>
      <c r="AB6477" s="5">
        <v>0</v>
      </c>
      <c r="AC6477" s="5">
        <v>0</v>
      </c>
      <c r="AD6477" s="5">
        <v>0</v>
      </c>
      <c r="AE6477" s="5">
        <v>0</v>
      </c>
      <c r="AF6477" s="5">
        <v>0</v>
      </c>
      <c r="AG6477" s="5">
        <v>0</v>
      </c>
      <c r="AH6477" s="350">
        <v>0</v>
      </c>
      <c r="AI6477" s="350">
        <v>0</v>
      </c>
      <c r="AK6477" s="199"/>
      <c r="AM6477" s="11"/>
      <c r="AN6477" s="15"/>
      <c r="AO6477" s="11"/>
      <c r="AP6477" s="11"/>
    </row>
    <row r="6478" spans="3:42" outlineLevel="2" x14ac:dyDescent="0.2">
      <c r="C6478" s="119" t="s">
        <v>152</v>
      </c>
      <c r="D6478" s="119" t="s">
        <v>152</v>
      </c>
      <c r="F6478" s="783" t="s">
        <v>57</v>
      </c>
      <c r="G6478" s="83"/>
      <c r="H6478" s="798" t="s">
        <v>10</v>
      </c>
      <c r="I6478" s="799"/>
      <c r="J6478" s="83"/>
      <c r="K6478" s="736"/>
      <c r="L6478" s="83"/>
      <c r="M6478" s="83"/>
      <c r="N6478" s="83"/>
      <c r="O6478" s="83"/>
      <c r="P6478" s="83"/>
      <c r="Q6478" s="143" t="s">
        <v>110</v>
      </c>
      <c r="R6478" s="304">
        <v>0</v>
      </c>
      <c r="S6478" s="305">
        <v>0</v>
      </c>
      <c r="T6478" s="305">
        <v>0</v>
      </c>
      <c r="U6478" s="305">
        <v>0</v>
      </c>
      <c r="V6478" s="305">
        <v>0</v>
      </c>
      <c r="W6478" s="306">
        <v>0</v>
      </c>
      <c r="X6478" s="305">
        <v>0</v>
      </c>
      <c r="Y6478" s="305">
        <v>0</v>
      </c>
      <c r="Z6478" s="305">
        <v>0</v>
      </c>
      <c r="AA6478" s="305">
        <v>0</v>
      </c>
      <c r="AB6478" s="307">
        <v>0</v>
      </c>
      <c r="AC6478" s="307">
        <v>0</v>
      </c>
      <c r="AD6478" s="307">
        <v>0</v>
      </c>
      <c r="AE6478" s="307">
        <v>0</v>
      </c>
      <c r="AF6478" s="307">
        <v>0</v>
      </c>
      <c r="AG6478" s="307">
        <v>0</v>
      </c>
      <c r="AH6478" s="362">
        <v>0</v>
      </c>
      <c r="AI6478" s="362">
        <v>0</v>
      </c>
      <c r="AK6478" s="199"/>
      <c r="AM6478" s="11"/>
      <c r="AN6478" s="15"/>
      <c r="AO6478" s="11"/>
      <c r="AP6478" s="11"/>
    </row>
    <row r="6479" spans="3:42" outlineLevel="2" x14ac:dyDescent="0.2">
      <c r="C6479" s="119" t="s">
        <v>152</v>
      </c>
      <c r="D6479" s="119" t="s">
        <v>152</v>
      </c>
      <c r="F6479" s="12"/>
      <c r="H6479" s="164"/>
      <c r="K6479" s="164"/>
      <c r="Q6479" s="16"/>
      <c r="R6479" s="800">
        <v>0</v>
      </c>
      <c r="S6479" s="800">
        <v>0</v>
      </c>
      <c r="T6479" s="800">
        <v>0</v>
      </c>
      <c r="U6479" s="800">
        <v>0</v>
      </c>
      <c r="V6479" s="800">
        <v>0</v>
      </c>
      <c r="W6479" s="800">
        <v>0</v>
      </c>
      <c r="X6479" s="800">
        <v>0</v>
      </c>
      <c r="Y6479" s="800">
        <v>0</v>
      </c>
      <c r="Z6479" s="800">
        <v>0</v>
      </c>
      <c r="AA6479" s="800">
        <v>0</v>
      </c>
      <c r="AB6479" s="800">
        <v>0</v>
      </c>
      <c r="AC6479" s="800">
        <v>0</v>
      </c>
      <c r="AD6479" s="800">
        <v>0</v>
      </c>
      <c r="AE6479" s="800">
        <v>0</v>
      </c>
      <c r="AF6479" s="800">
        <v>0</v>
      </c>
      <c r="AG6479" s="800">
        <v>0</v>
      </c>
      <c r="AH6479" s="800">
        <v>0</v>
      </c>
      <c r="AI6479" s="800">
        <v>0</v>
      </c>
      <c r="AK6479" s="199"/>
      <c r="AM6479" s="11"/>
      <c r="AN6479" s="15"/>
      <c r="AO6479" s="11"/>
      <c r="AP6479" s="11"/>
    </row>
    <row r="6480" spans="3:42" ht="15" customHeight="1" outlineLevel="2" x14ac:dyDescent="0.2">
      <c r="C6480" s="119" t="s">
        <v>152</v>
      </c>
      <c r="D6480" s="119" t="s">
        <v>152</v>
      </c>
      <c r="F6480" s="794" t="s">
        <v>69</v>
      </c>
      <c r="AK6480" s="199"/>
      <c r="AM6480" s="11"/>
      <c r="AN6480" s="15"/>
      <c r="AO6480" s="11"/>
      <c r="AP6480" s="11"/>
    </row>
    <row r="6481" spans="3:42" outlineLevel="2" x14ac:dyDescent="0.2">
      <c r="C6481" s="119" t="s">
        <v>152</v>
      </c>
      <c r="D6481" s="119" t="s">
        <v>152</v>
      </c>
      <c r="F6481" s="761" t="s">
        <v>9</v>
      </c>
      <c r="G6481" s="75"/>
      <c r="H6481" s="796" t="s">
        <v>10</v>
      </c>
      <c r="I6481" s="801"/>
      <c r="J6481" s="75"/>
      <c r="K6481" s="741"/>
      <c r="L6481" s="75"/>
      <c r="M6481" s="75"/>
      <c r="N6481" s="75"/>
      <c r="O6481" s="75"/>
      <c r="P6481" s="75"/>
      <c r="Q6481" s="128" t="s">
        <v>110</v>
      </c>
      <c r="R6481" s="299">
        <v>0</v>
      </c>
      <c r="S6481" s="300">
        <v>0</v>
      </c>
      <c r="T6481" s="300">
        <v>0</v>
      </c>
      <c r="U6481" s="300">
        <v>0</v>
      </c>
      <c r="V6481" s="300">
        <v>0</v>
      </c>
      <c r="W6481" s="301">
        <v>0</v>
      </c>
      <c r="X6481" s="300">
        <v>0</v>
      </c>
      <c r="Y6481" s="300">
        <v>0</v>
      </c>
      <c r="Z6481" s="300">
        <v>0</v>
      </c>
      <c r="AA6481" s="300">
        <v>0</v>
      </c>
      <c r="AB6481" s="302">
        <v>0</v>
      </c>
      <c r="AC6481" s="302">
        <v>0</v>
      </c>
      <c r="AD6481" s="302">
        <v>0</v>
      </c>
      <c r="AE6481" s="302">
        <v>0</v>
      </c>
      <c r="AF6481" s="302">
        <v>0</v>
      </c>
      <c r="AG6481" s="302">
        <v>0</v>
      </c>
      <c r="AH6481" s="348">
        <v>0</v>
      </c>
      <c r="AI6481" s="348">
        <v>0</v>
      </c>
      <c r="AK6481" s="199"/>
      <c r="AM6481" s="11"/>
      <c r="AN6481" s="15"/>
      <c r="AO6481" s="11"/>
      <c r="AP6481" s="11"/>
    </row>
    <row r="6482" spans="3:42" outlineLevel="2" x14ac:dyDescent="0.2">
      <c r="C6482" s="119" t="s">
        <v>152</v>
      </c>
      <c r="D6482" s="119" t="s">
        <v>152</v>
      </c>
      <c r="F6482" s="767" t="s">
        <v>14</v>
      </c>
      <c r="H6482" s="797" t="s">
        <v>10</v>
      </c>
      <c r="K6482" s="164"/>
      <c r="Q6482" s="135" t="s">
        <v>110</v>
      </c>
      <c r="R6482" s="314">
        <v>0</v>
      </c>
      <c r="S6482" s="315">
        <v>0</v>
      </c>
      <c r="T6482" s="315">
        <v>0</v>
      </c>
      <c r="U6482" s="315">
        <v>0</v>
      </c>
      <c r="V6482" s="315">
        <v>0</v>
      </c>
      <c r="W6482" s="316">
        <v>0</v>
      </c>
      <c r="X6482" s="315">
        <v>0</v>
      </c>
      <c r="Y6482" s="315">
        <v>0</v>
      </c>
      <c r="Z6482" s="315">
        <v>0</v>
      </c>
      <c r="AA6482" s="315">
        <v>0</v>
      </c>
      <c r="AB6482" s="5">
        <v>0</v>
      </c>
      <c r="AC6482" s="5">
        <v>0</v>
      </c>
      <c r="AD6482" s="5">
        <v>0</v>
      </c>
      <c r="AE6482" s="5">
        <v>0</v>
      </c>
      <c r="AF6482" s="5">
        <v>0</v>
      </c>
      <c r="AG6482" s="5">
        <v>0</v>
      </c>
      <c r="AH6482" s="350">
        <v>0</v>
      </c>
      <c r="AI6482" s="350">
        <v>0</v>
      </c>
      <c r="AJ6482" s="289"/>
      <c r="AK6482" s="199"/>
      <c r="AM6482" s="11"/>
      <c r="AN6482" s="15"/>
      <c r="AO6482" s="11"/>
      <c r="AP6482" s="11"/>
    </row>
    <row r="6483" spans="3:42" outlineLevel="2" x14ac:dyDescent="0.2">
      <c r="C6483" s="119" t="s">
        <v>152</v>
      </c>
      <c r="D6483" s="119" t="s">
        <v>152</v>
      </c>
      <c r="F6483" s="783" t="s">
        <v>16</v>
      </c>
      <c r="G6483" s="83"/>
      <c r="H6483" s="798" t="s">
        <v>10</v>
      </c>
      <c r="I6483" s="799"/>
      <c r="J6483" s="83"/>
      <c r="K6483" s="736"/>
      <c r="L6483" s="83"/>
      <c r="M6483" s="83"/>
      <c r="N6483" s="83"/>
      <c r="O6483" s="83"/>
      <c r="P6483" s="83"/>
      <c r="Q6483" s="143" t="s">
        <v>110</v>
      </c>
      <c r="R6483" s="304">
        <v>0</v>
      </c>
      <c r="S6483" s="305">
        <v>0</v>
      </c>
      <c r="T6483" s="305">
        <v>0</v>
      </c>
      <c r="U6483" s="305">
        <v>0</v>
      </c>
      <c r="V6483" s="305">
        <v>0</v>
      </c>
      <c r="W6483" s="306">
        <v>0</v>
      </c>
      <c r="X6483" s="305">
        <v>0</v>
      </c>
      <c r="Y6483" s="305">
        <v>0</v>
      </c>
      <c r="Z6483" s="305">
        <v>0</v>
      </c>
      <c r="AA6483" s="305">
        <v>0</v>
      </c>
      <c r="AB6483" s="307">
        <v>0</v>
      </c>
      <c r="AC6483" s="307">
        <v>0</v>
      </c>
      <c r="AD6483" s="307">
        <v>0</v>
      </c>
      <c r="AE6483" s="307">
        <v>0</v>
      </c>
      <c r="AF6483" s="307">
        <v>0</v>
      </c>
      <c r="AG6483" s="307">
        <v>0</v>
      </c>
      <c r="AH6483" s="362">
        <v>0</v>
      </c>
      <c r="AI6483" s="362">
        <v>0</v>
      </c>
      <c r="AK6483" s="199"/>
      <c r="AM6483" s="11"/>
      <c r="AN6483" s="15"/>
      <c r="AO6483" s="11"/>
      <c r="AP6483" s="11"/>
    </row>
    <row r="6484" spans="3:42" outlineLevel="2" x14ac:dyDescent="0.2">
      <c r="C6484" s="119" t="s">
        <v>152</v>
      </c>
      <c r="D6484" s="119" t="s">
        <v>152</v>
      </c>
      <c r="F6484" s="12"/>
      <c r="H6484" s="797"/>
      <c r="K6484" s="164"/>
      <c r="Q6484" s="16"/>
      <c r="R6484" s="800">
        <v>0</v>
      </c>
      <c r="S6484" s="800">
        <v>0</v>
      </c>
      <c r="T6484" s="800">
        <v>0</v>
      </c>
      <c r="U6484" s="800">
        <v>0</v>
      </c>
      <c r="V6484" s="800">
        <v>0</v>
      </c>
      <c r="W6484" s="800">
        <v>0</v>
      </c>
      <c r="X6484" s="800">
        <v>0</v>
      </c>
      <c r="Y6484" s="800">
        <v>0</v>
      </c>
      <c r="Z6484" s="800">
        <v>0</v>
      </c>
      <c r="AA6484" s="800">
        <v>0</v>
      </c>
      <c r="AB6484" s="800">
        <v>0</v>
      </c>
      <c r="AC6484" s="800">
        <v>0</v>
      </c>
      <c r="AD6484" s="800">
        <v>0</v>
      </c>
      <c r="AE6484" s="800">
        <v>0</v>
      </c>
      <c r="AF6484" s="800">
        <v>0</v>
      </c>
      <c r="AG6484" s="800">
        <v>0</v>
      </c>
      <c r="AH6484" s="800">
        <v>0</v>
      </c>
      <c r="AI6484" s="800">
        <v>0</v>
      </c>
      <c r="AK6484" s="199"/>
      <c r="AM6484" s="11"/>
      <c r="AN6484" s="15"/>
      <c r="AO6484" s="11"/>
      <c r="AP6484" s="11"/>
    </row>
    <row r="6485" spans="3:42" ht="17.25" customHeight="1" outlineLevel="2" x14ac:dyDescent="0.2">
      <c r="C6485" s="119" t="s">
        <v>152</v>
      </c>
      <c r="D6485" s="119" t="s">
        <v>152</v>
      </c>
      <c r="F6485" s="794" t="s">
        <v>616</v>
      </c>
      <c r="AK6485" s="199"/>
      <c r="AM6485" s="11"/>
      <c r="AN6485" s="15"/>
      <c r="AO6485" s="11"/>
      <c r="AP6485" s="11"/>
    </row>
    <row r="6486" spans="3:42" outlineLevel="2" x14ac:dyDescent="0.2">
      <c r="C6486" s="119" t="s">
        <v>152</v>
      </c>
      <c r="D6486" s="119" t="s">
        <v>152</v>
      </c>
      <c r="F6486" s="761" t="s">
        <v>48</v>
      </c>
      <c r="G6486" s="75"/>
      <c r="H6486" s="796" t="s">
        <v>10</v>
      </c>
      <c r="I6486" s="228" t="s">
        <v>617</v>
      </c>
      <c r="J6486" s="75"/>
      <c r="K6486" s="741"/>
      <c r="L6486" s="75"/>
      <c r="M6486" s="75"/>
      <c r="N6486" s="75"/>
      <c r="O6486" s="75"/>
      <c r="P6486" s="75"/>
      <c r="Q6486" s="128" t="s">
        <v>110</v>
      </c>
      <c r="R6486" s="299">
        <v>0</v>
      </c>
      <c r="S6486" s="300">
        <v>0</v>
      </c>
      <c r="T6486" s="300">
        <v>0</v>
      </c>
      <c r="U6486" s="300">
        <v>0</v>
      </c>
      <c r="V6486" s="300">
        <v>0</v>
      </c>
      <c r="W6486" s="301">
        <v>0</v>
      </c>
      <c r="X6486" s="300">
        <v>0</v>
      </c>
      <c r="Y6486" s="300">
        <v>0</v>
      </c>
      <c r="Z6486" s="300">
        <v>0</v>
      </c>
      <c r="AA6486" s="300">
        <v>0</v>
      </c>
      <c r="AB6486" s="302">
        <v>0</v>
      </c>
      <c r="AC6486" s="302">
        <v>0</v>
      </c>
      <c r="AD6486" s="302">
        <v>0</v>
      </c>
      <c r="AE6486" s="302">
        <v>0</v>
      </c>
      <c r="AF6486" s="302">
        <v>0</v>
      </c>
      <c r="AG6486" s="302">
        <v>0</v>
      </c>
      <c r="AH6486" s="348">
        <v>0</v>
      </c>
      <c r="AI6486" s="348">
        <v>0</v>
      </c>
      <c r="AJ6486" s="289"/>
      <c r="AK6486" s="199"/>
      <c r="AM6486" s="11"/>
      <c r="AN6486" s="15"/>
      <c r="AO6486" s="11"/>
      <c r="AP6486" s="11"/>
    </row>
    <row r="6487" spans="3:42" outlineLevel="2" x14ac:dyDescent="0.2">
      <c r="C6487" s="119" t="s">
        <v>152</v>
      </c>
      <c r="D6487" s="119" t="s">
        <v>152</v>
      </c>
      <c r="F6487" s="767" t="s">
        <v>55</v>
      </c>
      <c r="H6487" s="797" t="s">
        <v>10</v>
      </c>
      <c r="I6487" s="234" t="s">
        <v>617</v>
      </c>
      <c r="K6487" s="164"/>
      <c r="Q6487" s="135" t="s">
        <v>110</v>
      </c>
      <c r="R6487" s="314">
        <v>0</v>
      </c>
      <c r="S6487" s="315">
        <v>0</v>
      </c>
      <c r="T6487" s="315">
        <v>0</v>
      </c>
      <c r="U6487" s="315">
        <v>0</v>
      </c>
      <c r="V6487" s="315">
        <v>0</v>
      </c>
      <c r="W6487" s="316">
        <v>0</v>
      </c>
      <c r="X6487" s="315">
        <v>0</v>
      </c>
      <c r="Y6487" s="315">
        <v>0</v>
      </c>
      <c r="Z6487" s="315">
        <v>0</v>
      </c>
      <c r="AA6487" s="315">
        <v>0</v>
      </c>
      <c r="AB6487" s="5">
        <v>0</v>
      </c>
      <c r="AC6487" s="5">
        <v>0</v>
      </c>
      <c r="AD6487" s="5">
        <v>0</v>
      </c>
      <c r="AE6487" s="5">
        <v>0</v>
      </c>
      <c r="AF6487" s="5">
        <v>0</v>
      </c>
      <c r="AG6487" s="5">
        <v>0</v>
      </c>
      <c r="AH6487" s="350">
        <v>0</v>
      </c>
      <c r="AI6487" s="350">
        <v>0</v>
      </c>
      <c r="AK6487" s="199"/>
      <c r="AM6487" s="11"/>
      <c r="AN6487" s="15"/>
      <c r="AO6487" s="11"/>
      <c r="AP6487" s="11"/>
    </row>
    <row r="6488" spans="3:42" outlineLevel="2" x14ac:dyDescent="0.2">
      <c r="C6488" s="119" t="s">
        <v>152</v>
      </c>
      <c r="D6488" s="119" t="s">
        <v>152</v>
      </c>
      <c r="F6488" s="783" t="s">
        <v>57</v>
      </c>
      <c r="G6488" s="83"/>
      <c r="H6488" s="798" t="s">
        <v>10</v>
      </c>
      <c r="I6488" s="240" t="s">
        <v>617</v>
      </c>
      <c r="J6488" s="83"/>
      <c r="K6488" s="736"/>
      <c r="L6488" s="83"/>
      <c r="M6488" s="83"/>
      <c r="N6488" s="83"/>
      <c r="O6488" s="83"/>
      <c r="P6488" s="83"/>
      <c r="Q6488" s="143" t="s">
        <v>110</v>
      </c>
      <c r="R6488" s="304">
        <v>0</v>
      </c>
      <c r="S6488" s="305">
        <v>0</v>
      </c>
      <c r="T6488" s="305">
        <v>0</v>
      </c>
      <c r="U6488" s="305">
        <v>0</v>
      </c>
      <c r="V6488" s="305">
        <v>0</v>
      </c>
      <c r="W6488" s="306">
        <v>0</v>
      </c>
      <c r="X6488" s="305">
        <v>0</v>
      </c>
      <c r="Y6488" s="305">
        <v>0</v>
      </c>
      <c r="Z6488" s="305">
        <v>0</v>
      </c>
      <c r="AA6488" s="305">
        <v>0</v>
      </c>
      <c r="AB6488" s="307">
        <v>0</v>
      </c>
      <c r="AC6488" s="307">
        <v>0</v>
      </c>
      <c r="AD6488" s="307">
        <v>0</v>
      </c>
      <c r="AE6488" s="307">
        <v>0</v>
      </c>
      <c r="AF6488" s="307">
        <v>0</v>
      </c>
      <c r="AG6488" s="307">
        <v>0</v>
      </c>
      <c r="AH6488" s="362">
        <v>0</v>
      </c>
      <c r="AI6488" s="362">
        <v>0</v>
      </c>
      <c r="AK6488" s="199"/>
      <c r="AM6488" s="11"/>
      <c r="AN6488" s="15"/>
      <c r="AO6488" s="11"/>
      <c r="AP6488" s="11"/>
    </row>
    <row r="6489" spans="3:42" outlineLevel="2" x14ac:dyDescent="0.2">
      <c r="C6489" s="119" t="s">
        <v>152</v>
      </c>
      <c r="D6489" s="119" t="s">
        <v>152</v>
      </c>
      <c r="F6489" s="802" t="s">
        <v>618</v>
      </c>
      <c r="R6489" s="800">
        <v>0</v>
      </c>
      <c r="S6489" s="800">
        <v>0</v>
      </c>
      <c r="T6489" s="800">
        <v>0</v>
      </c>
      <c r="U6489" s="800">
        <v>0</v>
      </c>
      <c r="V6489" s="800">
        <v>0</v>
      </c>
      <c r="W6489" s="800">
        <v>0</v>
      </c>
      <c r="X6489" s="800">
        <v>0</v>
      </c>
      <c r="Y6489" s="800">
        <v>0</v>
      </c>
      <c r="Z6489" s="800">
        <v>0</v>
      </c>
      <c r="AA6489" s="800">
        <v>0</v>
      </c>
      <c r="AB6489" s="800">
        <v>0</v>
      </c>
      <c r="AC6489" s="800">
        <v>0</v>
      </c>
      <c r="AD6489" s="800">
        <v>0</v>
      </c>
      <c r="AE6489" s="800">
        <v>0</v>
      </c>
      <c r="AF6489" s="800">
        <v>0</v>
      </c>
      <c r="AG6489" s="800">
        <v>0</v>
      </c>
      <c r="AH6489" s="800">
        <v>0</v>
      </c>
      <c r="AI6489" s="800">
        <v>0</v>
      </c>
      <c r="AK6489" s="199"/>
      <c r="AM6489" s="11"/>
      <c r="AN6489" s="15"/>
      <c r="AO6489" s="11"/>
      <c r="AP6489" s="11"/>
    </row>
    <row r="6490" spans="3:42" outlineLevel="2" x14ac:dyDescent="0.2">
      <c r="C6490" s="119" t="s">
        <v>152</v>
      </c>
      <c r="D6490" s="119" t="s">
        <v>152</v>
      </c>
      <c r="R6490" s="5"/>
      <c r="S6490" s="5"/>
      <c r="T6490" s="5"/>
      <c r="U6490" s="5"/>
      <c r="V6490" s="5"/>
      <c r="W6490" s="5"/>
      <c r="X6490" s="5"/>
      <c r="Y6490" s="5"/>
      <c r="AK6490" s="199"/>
      <c r="AM6490" s="11"/>
      <c r="AN6490" s="15"/>
      <c r="AO6490" s="11"/>
      <c r="AP6490" s="11"/>
    </row>
    <row r="6491" spans="3:42" outlineLevel="2" x14ac:dyDescent="0.2">
      <c r="C6491" s="119" t="s">
        <v>152</v>
      </c>
      <c r="D6491" s="119" t="s">
        <v>152</v>
      </c>
      <c r="F6491" s="789" t="s">
        <v>619</v>
      </c>
      <c r="G6491" s="790"/>
      <c r="H6491" s="803"/>
      <c r="I6491" s="790"/>
      <c r="J6491" s="790"/>
      <c r="K6491" s="792"/>
      <c r="L6491" s="789"/>
      <c r="M6491" s="789"/>
      <c r="N6491" s="789"/>
      <c r="O6491" s="789"/>
      <c r="P6491" s="789"/>
      <c r="Q6491" s="792"/>
      <c r="R6491" s="793"/>
      <c r="S6491" s="793"/>
      <c r="T6491" s="793"/>
      <c r="U6491" s="793"/>
      <c r="V6491" s="793"/>
      <c r="W6491" s="793"/>
      <c r="X6491" s="793"/>
      <c r="Y6491" s="793"/>
      <c r="Z6491" s="793"/>
      <c r="AA6491" s="793"/>
      <c r="AB6491" s="793"/>
      <c r="AC6491" s="793"/>
      <c r="AD6491" s="793"/>
      <c r="AE6491" s="793"/>
      <c r="AF6491" s="793"/>
      <c r="AG6491" s="793"/>
      <c r="AH6491" s="789"/>
      <c r="AI6491" s="789"/>
      <c r="AK6491" s="199"/>
      <c r="AM6491" s="11"/>
      <c r="AN6491" s="15"/>
      <c r="AO6491" s="11"/>
      <c r="AP6491" s="11"/>
    </row>
    <row r="6492" spans="3:42" outlineLevel="2" x14ac:dyDescent="0.2">
      <c r="C6492" s="119" t="s">
        <v>152</v>
      </c>
      <c r="D6492" s="119" t="s">
        <v>152</v>
      </c>
      <c r="F6492" t="s">
        <v>620</v>
      </c>
      <c r="AK6492" s="199"/>
      <c r="AM6492" s="11"/>
      <c r="AN6492" s="15"/>
      <c r="AO6492" s="11"/>
      <c r="AP6492" s="11"/>
    </row>
    <row r="6493" spans="3:42" outlineLevel="2" x14ac:dyDescent="0.2">
      <c r="C6493" s="119" t="s">
        <v>152</v>
      </c>
      <c r="D6493" s="119" t="s">
        <v>152</v>
      </c>
      <c r="F6493" s="761" t="s">
        <v>48</v>
      </c>
      <c r="G6493" s="75"/>
      <c r="H6493" s="796" t="s">
        <v>10</v>
      </c>
      <c r="I6493" s="801"/>
      <c r="J6493" s="75"/>
      <c r="K6493" s="741"/>
      <c r="L6493" s="75"/>
      <c r="M6493" s="75"/>
      <c r="N6493" s="75"/>
      <c r="O6493" s="75"/>
      <c r="P6493" s="75"/>
      <c r="Q6493" s="128" t="s">
        <v>536</v>
      </c>
      <c r="R6493" s="804">
        <v>0</v>
      </c>
      <c r="S6493" s="805">
        <v>0</v>
      </c>
      <c r="T6493" s="805">
        <v>0</v>
      </c>
      <c r="U6493" s="805">
        <v>0</v>
      </c>
      <c r="V6493" s="805">
        <v>0</v>
      </c>
      <c r="W6493" s="806">
        <v>0</v>
      </c>
      <c r="X6493" s="805">
        <v>0</v>
      </c>
      <c r="Y6493" s="805">
        <v>0</v>
      </c>
      <c r="Z6493" s="805">
        <v>0</v>
      </c>
      <c r="AA6493" s="805">
        <v>0</v>
      </c>
      <c r="AB6493" s="805">
        <v>0</v>
      </c>
      <c r="AC6493" s="805">
        <v>0</v>
      </c>
      <c r="AD6493" s="805">
        <v>0</v>
      </c>
      <c r="AE6493" s="805">
        <v>0</v>
      </c>
      <c r="AF6493" s="805">
        <v>0</v>
      </c>
      <c r="AG6493" s="805">
        <v>0</v>
      </c>
      <c r="AH6493" s="808">
        <v>0</v>
      </c>
      <c r="AI6493" s="808">
        <v>0</v>
      </c>
      <c r="AJ6493" s="289"/>
      <c r="AK6493" s="199"/>
      <c r="AM6493" s="11"/>
      <c r="AN6493" s="15"/>
      <c r="AO6493" s="11"/>
      <c r="AP6493" s="11"/>
    </row>
    <row r="6494" spans="3:42" outlineLevel="2" x14ac:dyDescent="0.2">
      <c r="C6494" s="119" t="s">
        <v>152</v>
      </c>
      <c r="D6494" s="119" t="s">
        <v>152</v>
      </c>
      <c r="F6494" s="767" t="s">
        <v>55</v>
      </c>
      <c r="H6494" s="797" t="s">
        <v>10</v>
      </c>
      <c r="K6494" s="164"/>
      <c r="Q6494" s="135" t="s">
        <v>536</v>
      </c>
      <c r="R6494" s="809">
        <v>0</v>
      </c>
      <c r="S6494" s="810">
        <v>0</v>
      </c>
      <c r="T6494" s="810">
        <v>0</v>
      </c>
      <c r="U6494" s="810">
        <v>0</v>
      </c>
      <c r="V6494" s="810">
        <v>0</v>
      </c>
      <c r="W6494" s="811">
        <v>0</v>
      </c>
      <c r="X6494" s="810">
        <v>0</v>
      </c>
      <c r="Y6494" s="810">
        <v>0</v>
      </c>
      <c r="Z6494" s="810">
        <v>0</v>
      </c>
      <c r="AA6494" s="810">
        <v>0</v>
      </c>
      <c r="AB6494" s="810">
        <v>0</v>
      </c>
      <c r="AC6494" s="810">
        <v>0</v>
      </c>
      <c r="AD6494" s="810">
        <v>0</v>
      </c>
      <c r="AE6494" s="810">
        <v>0</v>
      </c>
      <c r="AF6494" s="810">
        <v>0</v>
      </c>
      <c r="AG6494" s="810">
        <v>0</v>
      </c>
      <c r="AH6494" s="812">
        <v>0</v>
      </c>
      <c r="AI6494" s="812">
        <v>0</v>
      </c>
      <c r="AK6494" s="199"/>
      <c r="AM6494" s="11"/>
      <c r="AN6494" s="15"/>
      <c r="AO6494" s="11"/>
      <c r="AP6494" s="11"/>
    </row>
    <row r="6495" spans="3:42" outlineLevel="2" x14ac:dyDescent="0.2">
      <c r="C6495" s="119" t="s">
        <v>152</v>
      </c>
      <c r="D6495" s="119" t="s">
        <v>152</v>
      </c>
      <c r="F6495" s="783" t="s">
        <v>57</v>
      </c>
      <c r="G6495" s="83"/>
      <c r="H6495" s="798" t="s">
        <v>10</v>
      </c>
      <c r="I6495" s="799"/>
      <c r="J6495" s="83"/>
      <c r="K6495" s="736"/>
      <c r="L6495" s="83"/>
      <c r="M6495" s="83"/>
      <c r="N6495" s="83"/>
      <c r="O6495" s="83"/>
      <c r="P6495" s="83"/>
      <c r="Q6495" s="143" t="s">
        <v>536</v>
      </c>
      <c r="R6495" s="813">
        <v>0</v>
      </c>
      <c r="S6495" s="814">
        <v>0</v>
      </c>
      <c r="T6495" s="814">
        <v>0</v>
      </c>
      <c r="U6495" s="814">
        <v>0</v>
      </c>
      <c r="V6495" s="814">
        <v>0</v>
      </c>
      <c r="W6495" s="815">
        <v>0</v>
      </c>
      <c r="X6495" s="814">
        <v>0</v>
      </c>
      <c r="Y6495" s="814">
        <v>0</v>
      </c>
      <c r="Z6495" s="814">
        <v>0</v>
      </c>
      <c r="AA6495" s="814">
        <v>0</v>
      </c>
      <c r="AB6495" s="814">
        <v>0</v>
      </c>
      <c r="AC6495" s="814">
        <v>0</v>
      </c>
      <c r="AD6495" s="814">
        <v>0</v>
      </c>
      <c r="AE6495" s="814">
        <v>0</v>
      </c>
      <c r="AF6495" s="814">
        <v>0</v>
      </c>
      <c r="AG6495" s="814">
        <v>0</v>
      </c>
      <c r="AH6495" s="816">
        <v>0</v>
      </c>
      <c r="AI6495" s="816">
        <v>0</v>
      </c>
      <c r="AK6495" s="199"/>
      <c r="AM6495" s="11"/>
      <c r="AN6495" s="15"/>
      <c r="AO6495" s="11"/>
      <c r="AP6495" s="11"/>
    </row>
    <row r="6496" spans="3:42" outlineLevel="2" x14ac:dyDescent="0.2">
      <c r="C6496" s="119" t="s">
        <v>152</v>
      </c>
      <c r="D6496" s="119" t="s">
        <v>152</v>
      </c>
      <c r="H6496" s="798"/>
      <c r="AK6496" s="199"/>
      <c r="AM6496" s="11"/>
      <c r="AN6496" s="15"/>
      <c r="AO6496" s="11"/>
      <c r="AP6496" s="11"/>
    </row>
    <row r="6497" spans="3:42" outlineLevel="2" x14ac:dyDescent="0.2">
      <c r="C6497" s="119" t="s">
        <v>152</v>
      </c>
      <c r="D6497" s="119" t="s">
        <v>152</v>
      </c>
      <c r="F6497" s="789" t="s">
        <v>621</v>
      </c>
      <c r="G6497" s="790"/>
      <c r="H6497" s="803"/>
      <c r="I6497" s="790"/>
      <c r="J6497" s="790"/>
      <c r="K6497" s="792"/>
      <c r="L6497" s="789"/>
      <c r="M6497" s="789"/>
      <c r="N6497" s="789"/>
      <c r="O6497" s="789"/>
      <c r="P6497" s="789"/>
      <c r="Q6497" s="792"/>
      <c r="R6497" s="793"/>
      <c r="S6497" s="793"/>
      <c r="T6497" s="793"/>
      <c r="U6497" s="793"/>
      <c r="V6497" s="793"/>
      <c r="W6497" s="793"/>
      <c r="X6497" s="793"/>
      <c r="Y6497" s="793"/>
      <c r="Z6497" s="793"/>
      <c r="AA6497" s="793"/>
      <c r="AB6497" s="793"/>
      <c r="AC6497" s="793"/>
      <c r="AD6497" s="793"/>
      <c r="AE6497" s="793"/>
      <c r="AF6497" s="793"/>
      <c r="AG6497" s="793"/>
      <c r="AH6497" s="789"/>
      <c r="AI6497" s="789"/>
      <c r="AK6497" s="199"/>
      <c r="AM6497" s="11"/>
      <c r="AN6497" s="15"/>
      <c r="AO6497" s="11"/>
      <c r="AP6497" s="11"/>
    </row>
    <row r="6498" spans="3:42" outlineLevel="2" x14ac:dyDescent="0.2">
      <c r="C6498" s="119" t="s">
        <v>152</v>
      </c>
      <c r="D6498" s="119" t="s">
        <v>152</v>
      </c>
      <c r="F6498" s="794" t="s">
        <v>518</v>
      </c>
      <c r="AK6498" s="199"/>
      <c r="AM6498" s="11"/>
      <c r="AN6498" s="15"/>
      <c r="AO6498" s="11"/>
      <c r="AP6498" s="11"/>
    </row>
    <row r="6499" spans="3:42" outlineLevel="2" x14ac:dyDescent="0.2">
      <c r="C6499" s="119" t="s">
        <v>152</v>
      </c>
      <c r="D6499" s="119" t="s">
        <v>152</v>
      </c>
      <c r="F6499" s="761" t="s">
        <v>48</v>
      </c>
      <c r="G6499" s="75"/>
      <c r="H6499" s="796" t="s">
        <v>10</v>
      </c>
      <c r="I6499" s="228" t="s">
        <v>518</v>
      </c>
      <c r="J6499" s="75"/>
      <c r="K6499" s="741"/>
      <c r="L6499" s="75"/>
      <c r="M6499" s="75"/>
      <c r="N6499" s="75"/>
      <c r="O6499" s="75"/>
      <c r="P6499" s="75"/>
      <c r="Q6499" s="128" t="s">
        <v>536</v>
      </c>
      <c r="R6499" s="299">
        <v>0</v>
      </c>
      <c r="S6499" s="300">
        <v>0</v>
      </c>
      <c r="T6499" s="300">
        <v>0</v>
      </c>
      <c r="U6499" s="300">
        <v>0</v>
      </c>
      <c r="V6499" s="300">
        <v>0</v>
      </c>
      <c r="W6499" s="301">
        <v>0</v>
      </c>
      <c r="X6499" s="300">
        <v>0</v>
      </c>
      <c r="Y6499" s="300">
        <v>0</v>
      </c>
      <c r="Z6499" s="300">
        <v>0</v>
      </c>
      <c r="AA6499" s="300">
        <v>0</v>
      </c>
      <c r="AB6499" s="302">
        <v>0</v>
      </c>
      <c r="AC6499" s="302">
        <v>0</v>
      </c>
      <c r="AD6499" s="302">
        <v>0</v>
      </c>
      <c r="AE6499" s="302">
        <v>0</v>
      </c>
      <c r="AF6499" s="302">
        <v>0</v>
      </c>
      <c r="AG6499" s="302">
        <v>0</v>
      </c>
      <c r="AH6499" s="348">
        <v>0</v>
      </c>
      <c r="AI6499" s="348">
        <v>0</v>
      </c>
      <c r="AK6499" s="199"/>
      <c r="AM6499" s="11"/>
      <c r="AN6499" s="15"/>
      <c r="AO6499" s="11"/>
      <c r="AP6499" s="11"/>
    </row>
    <row r="6500" spans="3:42" outlineLevel="2" x14ac:dyDescent="0.2">
      <c r="C6500" s="119" t="s">
        <v>152</v>
      </c>
      <c r="D6500" s="119" t="s">
        <v>152</v>
      </c>
      <c r="F6500" s="783" t="s">
        <v>55</v>
      </c>
      <c r="G6500" s="83"/>
      <c r="H6500" s="798" t="s">
        <v>10</v>
      </c>
      <c r="I6500" s="240" t="s">
        <v>518</v>
      </c>
      <c r="J6500" s="83"/>
      <c r="K6500" s="736"/>
      <c r="L6500" s="83"/>
      <c r="M6500" s="83"/>
      <c r="N6500" s="83"/>
      <c r="O6500" s="83"/>
      <c r="P6500" s="83"/>
      <c r="Q6500" s="143" t="s">
        <v>536</v>
      </c>
      <c r="R6500" s="304">
        <v>0</v>
      </c>
      <c r="S6500" s="305">
        <v>0</v>
      </c>
      <c r="T6500" s="305">
        <v>0</v>
      </c>
      <c r="U6500" s="305">
        <v>0</v>
      </c>
      <c r="V6500" s="305">
        <v>0</v>
      </c>
      <c r="W6500" s="306">
        <v>0</v>
      </c>
      <c r="X6500" s="305">
        <v>0</v>
      </c>
      <c r="Y6500" s="305">
        <v>0</v>
      </c>
      <c r="Z6500" s="305">
        <v>0</v>
      </c>
      <c r="AA6500" s="305">
        <v>0</v>
      </c>
      <c r="AB6500" s="307">
        <v>0</v>
      </c>
      <c r="AC6500" s="307">
        <v>0</v>
      </c>
      <c r="AD6500" s="307">
        <v>0</v>
      </c>
      <c r="AE6500" s="307">
        <v>0</v>
      </c>
      <c r="AF6500" s="307">
        <v>0</v>
      </c>
      <c r="AG6500" s="307">
        <v>0</v>
      </c>
      <c r="AH6500" s="362">
        <v>0</v>
      </c>
      <c r="AI6500" s="362">
        <v>0</v>
      </c>
      <c r="AK6500" s="199"/>
      <c r="AM6500" s="11"/>
      <c r="AN6500" s="15"/>
      <c r="AO6500" s="11"/>
      <c r="AP6500" s="11"/>
    </row>
    <row r="6501" spans="3:42" outlineLevel="2" x14ac:dyDescent="0.2">
      <c r="C6501" s="119" t="s">
        <v>152</v>
      </c>
      <c r="D6501" s="119" t="s">
        <v>152</v>
      </c>
      <c r="F6501" s="40" t="s">
        <v>622</v>
      </c>
      <c r="AK6501" s="199"/>
      <c r="AM6501" s="11"/>
      <c r="AN6501" s="15"/>
      <c r="AO6501" s="11"/>
      <c r="AP6501" s="11"/>
    </row>
    <row r="6502" spans="3:42" outlineLevel="2" x14ac:dyDescent="0.2">
      <c r="C6502" s="119" t="s">
        <v>152</v>
      </c>
      <c r="D6502" s="119" t="s">
        <v>152</v>
      </c>
      <c r="F6502" s="761" t="s">
        <v>48</v>
      </c>
      <c r="G6502" s="75"/>
      <c r="H6502" s="796" t="s">
        <v>623</v>
      </c>
      <c r="I6502" s="801"/>
      <c r="J6502" s="75"/>
      <c r="K6502" s="741"/>
      <c r="L6502" s="75"/>
      <c r="M6502" s="75"/>
      <c r="N6502" s="75"/>
      <c r="O6502" s="75"/>
      <c r="P6502" s="75"/>
      <c r="Q6502" s="128" t="s">
        <v>536</v>
      </c>
      <c r="R6502" s="804">
        <v>0</v>
      </c>
      <c r="S6502" s="805">
        <v>0</v>
      </c>
      <c r="T6502" s="805">
        <v>0</v>
      </c>
      <c r="U6502" s="805">
        <v>0</v>
      </c>
      <c r="V6502" s="805">
        <v>0</v>
      </c>
      <c r="W6502" s="806">
        <v>0</v>
      </c>
      <c r="X6502" s="805">
        <v>0</v>
      </c>
      <c r="Y6502" s="805">
        <v>0</v>
      </c>
      <c r="Z6502" s="805">
        <v>0</v>
      </c>
      <c r="AA6502" s="805">
        <v>0</v>
      </c>
      <c r="AB6502" s="805">
        <v>0</v>
      </c>
      <c r="AC6502" s="805">
        <v>0</v>
      </c>
      <c r="AD6502" s="805">
        <v>0</v>
      </c>
      <c r="AE6502" s="805">
        <v>0</v>
      </c>
      <c r="AF6502" s="805">
        <v>0</v>
      </c>
      <c r="AG6502" s="805">
        <v>0</v>
      </c>
      <c r="AH6502" s="808">
        <v>0</v>
      </c>
      <c r="AI6502" s="808">
        <v>0</v>
      </c>
      <c r="AK6502" s="199"/>
      <c r="AM6502" s="11"/>
      <c r="AN6502" s="15"/>
      <c r="AO6502" s="11"/>
      <c r="AP6502" s="11"/>
    </row>
    <row r="6503" spans="3:42" outlineLevel="2" x14ac:dyDescent="0.2">
      <c r="C6503" s="119" t="s">
        <v>152</v>
      </c>
      <c r="D6503" s="119" t="s">
        <v>152</v>
      </c>
      <c r="F6503" s="767" t="s">
        <v>55</v>
      </c>
      <c r="H6503" s="797" t="s">
        <v>623</v>
      </c>
      <c r="K6503" s="164"/>
      <c r="Q6503" s="135" t="s">
        <v>536</v>
      </c>
      <c r="R6503" s="809">
        <v>0</v>
      </c>
      <c r="S6503" s="810">
        <v>0</v>
      </c>
      <c r="T6503" s="810">
        <v>0</v>
      </c>
      <c r="U6503" s="810">
        <v>0</v>
      </c>
      <c r="V6503" s="810">
        <v>0</v>
      </c>
      <c r="W6503" s="811">
        <v>0</v>
      </c>
      <c r="X6503" s="810">
        <v>0</v>
      </c>
      <c r="Y6503" s="810">
        <v>0</v>
      </c>
      <c r="Z6503" s="810">
        <v>0</v>
      </c>
      <c r="AA6503" s="810">
        <v>0</v>
      </c>
      <c r="AB6503" s="810">
        <v>0</v>
      </c>
      <c r="AC6503" s="810">
        <v>0</v>
      </c>
      <c r="AD6503" s="810">
        <v>0</v>
      </c>
      <c r="AE6503" s="810">
        <v>0</v>
      </c>
      <c r="AF6503" s="810">
        <v>0</v>
      </c>
      <c r="AG6503" s="810">
        <v>0</v>
      </c>
      <c r="AH6503" s="812">
        <v>0</v>
      </c>
      <c r="AI6503" s="812">
        <v>0</v>
      </c>
      <c r="AK6503" s="199"/>
      <c r="AM6503" s="11"/>
      <c r="AN6503" s="15"/>
      <c r="AO6503" s="11"/>
      <c r="AP6503" s="11"/>
    </row>
    <row r="6504" spans="3:42" outlineLevel="2" x14ac:dyDescent="0.2">
      <c r="C6504" s="119" t="s">
        <v>152</v>
      </c>
      <c r="D6504" s="119" t="s">
        <v>152</v>
      </c>
      <c r="F6504" s="783" t="s">
        <v>57</v>
      </c>
      <c r="G6504" s="83"/>
      <c r="H6504" s="798" t="s">
        <v>623</v>
      </c>
      <c r="I6504" s="799"/>
      <c r="J6504" s="83"/>
      <c r="K6504" s="736"/>
      <c r="L6504" s="83"/>
      <c r="M6504" s="83"/>
      <c r="N6504" s="83"/>
      <c r="O6504" s="83"/>
      <c r="P6504" s="83"/>
      <c r="Q6504" s="143" t="s">
        <v>536</v>
      </c>
      <c r="R6504" s="813">
        <v>0</v>
      </c>
      <c r="S6504" s="814">
        <v>0</v>
      </c>
      <c r="T6504" s="814">
        <v>0</v>
      </c>
      <c r="U6504" s="814">
        <v>0</v>
      </c>
      <c r="V6504" s="814">
        <v>0</v>
      </c>
      <c r="W6504" s="815">
        <v>0</v>
      </c>
      <c r="X6504" s="814">
        <v>0</v>
      </c>
      <c r="Y6504" s="814">
        <v>0</v>
      </c>
      <c r="Z6504" s="814">
        <v>0</v>
      </c>
      <c r="AA6504" s="814">
        <v>0</v>
      </c>
      <c r="AB6504" s="814">
        <v>0</v>
      </c>
      <c r="AC6504" s="814">
        <v>0</v>
      </c>
      <c r="AD6504" s="814">
        <v>0</v>
      </c>
      <c r="AE6504" s="814">
        <v>0</v>
      </c>
      <c r="AF6504" s="814">
        <v>0</v>
      </c>
      <c r="AG6504" s="814">
        <v>0</v>
      </c>
      <c r="AH6504" s="816">
        <v>0</v>
      </c>
      <c r="AI6504" s="816">
        <v>0</v>
      </c>
      <c r="AK6504" s="199"/>
      <c r="AM6504" s="11"/>
      <c r="AN6504" s="15"/>
      <c r="AO6504" s="11"/>
      <c r="AP6504" s="11"/>
    </row>
    <row r="6505" spans="3:42" outlineLevel="2" x14ac:dyDescent="0.2">
      <c r="C6505" s="119" t="s">
        <v>152</v>
      </c>
      <c r="D6505" s="119" t="s">
        <v>152</v>
      </c>
      <c r="AK6505" s="199"/>
      <c r="AM6505" s="11"/>
      <c r="AN6505" s="15"/>
      <c r="AO6505" s="11"/>
      <c r="AP6505" s="11"/>
    </row>
    <row r="6506" spans="3:42" outlineLevel="1" x14ac:dyDescent="0.2">
      <c r="C6506" s="119" t="s">
        <v>152</v>
      </c>
      <c r="D6506" s="119" t="s">
        <v>152</v>
      </c>
      <c r="F6506" s="121" t="s">
        <v>624</v>
      </c>
      <c r="G6506" s="756"/>
      <c r="H6506" s="757"/>
      <c r="I6506" s="788"/>
      <c r="J6506" s="756"/>
      <c r="K6506" s="758"/>
      <c r="L6506" s="759"/>
      <c r="M6506" s="759"/>
      <c r="N6506" s="759"/>
      <c r="O6506" s="759"/>
      <c r="P6506" s="759"/>
      <c r="Q6506" s="758"/>
      <c r="R6506" s="760"/>
      <c r="S6506" s="760"/>
      <c r="T6506" s="760"/>
      <c r="U6506" s="760"/>
      <c r="V6506" s="760"/>
      <c r="W6506" s="760"/>
      <c r="X6506" s="760"/>
      <c r="Y6506" s="760"/>
      <c r="Z6506" s="760"/>
      <c r="AA6506" s="760"/>
      <c r="AB6506" s="760"/>
      <c r="AC6506" s="760"/>
      <c r="AD6506" s="760"/>
      <c r="AE6506" s="760"/>
      <c r="AF6506" s="760"/>
      <c r="AG6506" s="760"/>
      <c r="AH6506" s="759"/>
      <c r="AI6506" s="759"/>
      <c r="AK6506" s="199"/>
      <c r="AM6506" s="11"/>
      <c r="AN6506" s="15"/>
      <c r="AO6506" s="11"/>
      <c r="AP6506" s="11"/>
    </row>
    <row r="6507" spans="3:42" outlineLevel="2" x14ac:dyDescent="0.2">
      <c r="C6507" s="119" t="s">
        <v>152</v>
      </c>
      <c r="D6507" s="119" t="s">
        <v>152</v>
      </c>
      <c r="F6507" s="789" t="s">
        <v>625</v>
      </c>
      <c r="G6507" s="790"/>
      <c r="H6507" s="803"/>
      <c r="I6507" s="791"/>
      <c r="J6507" s="790"/>
      <c r="K6507" s="792"/>
      <c r="L6507" s="789"/>
      <c r="M6507" s="789"/>
      <c r="N6507" s="789"/>
      <c r="O6507" s="789"/>
      <c r="P6507" s="789"/>
      <c r="Q6507" s="792"/>
      <c r="R6507" s="793"/>
      <c r="S6507" s="793"/>
      <c r="T6507" s="793"/>
      <c r="U6507" s="793"/>
      <c r="V6507" s="793"/>
      <c r="W6507" s="793"/>
      <c r="X6507" s="793"/>
      <c r="Y6507" s="793"/>
      <c r="Z6507" s="793"/>
      <c r="AA6507" s="793"/>
      <c r="AB6507" s="793"/>
      <c r="AC6507" s="793"/>
      <c r="AD6507" s="793"/>
      <c r="AE6507" s="793"/>
      <c r="AF6507" s="793"/>
      <c r="AG6507" s="793"/>
      <c r="AH6507" s="789"/>
      <c r="AI6507" s="789"/>
      <c r="AK6507" s="199"/>
      <c r="AM6507" s="11"/>
      <c r="AN6507" s="15"/>
      <c r="AO6507" s="11"/>
      <c r="AP6507" s="11"/>
    </row>
    <row r="6508" spans="3:42" outlineLevel="2" x14ac:dyDescent="0.2">
      <c r="C6508" s="119" t="s">
        <v>152</v>
      </c>
      <c r="D6508" s="119" t="s">
        <v>152</v>
      </c>
      <c r="F6508" s="794" t="s">
        <v>610</v>
      </c>
      <c r="H6508" s="795"/>
      <c r="AK6508" s="199"/>
      <c r="AM6508" s="11"/>
      <c r="AN6508" s="15"/>
      <c r="AO6508" s="11"/>
      <c r="AP6508" s="11"/>
    </row>
    <row r="6509" spans="3:42" outlineLevel="2" x14ac:dyDescent="0.2">
      <c r="C6509" s="119" t="s">
        <v>152</v>
      </c>
      <c r="D6509" s="119" t="s">
        <v>152</v>
      </c>
      <c r="F6509" s="761" t="s">
        <v>62</v>
      </c>
      <c r="G6509" s="75"/>
      <c r="H6509" s="796" t="s">
        <v>11</v>
      </c>
      <c r="I6509" s="796" t="s">
        <v>611</v>
      </c>
      <c r="J6509" s="75"/>
      <c r="K6509" s="741"/>
      <c r="L6509" s="75"/>
      <c r="M6509" s="75"/>
      <c r="N6509" s="75"/>
      <c r="O6509" s="75"/>
      <c r="P6509" s="75"/>
      <c r="Q6509" s="128" t="s">
        <v>110</v>
      </c>
      <c r="R6509" s="299">
        <v>0</v>
      </c>
      <c r="S6509" s="300">
        <v>0</v>
      </c>
      <c r="T6509" s="300">
        <v>0</v>
      </c>
      <c r="U6509" s="300">
        <v>0</v>
      </c>
      <c r="V6509" s="300">
        <v>0</v>
      </c>
      <c r="W6509" s="301">
        <v>0</v>
      </c>
      <c r="X6509" s="300">
        <v>0</v>
      </c>
      <c r="Y6509" s="300">
        <v>0</v>
      </c>
      <c r="Z6509" s="300">
        <v>0</v>
      </c>
      <c r="AA6509" s="300">
        <v>0</v>
      </c>
      <c r="AB6509" s="302">
        <v>0</v>
      </c>
      <c r="AC6509" s="302">
        <v>0</v>
      </c>
      <c r="AD6509" s="302">
        <v>0</v>
      </c>
      <c r="AE6509" s="302">
        <v>0</v>
      </c>
      <c r="AF6509" s="302">
        <v>0</v>
      </c>
      <c r="AG6509" s="302">
        <v>0</v>
      </c>
      <c r="AH6509" s="348">
        <v>0</v>
      </c>
      <c r="AI6509" s="348">
        <v>0</v>
      </c>
      <c r="AK6509" s="199"/>
      <c r="AM6509" s="11"/>
      <c r="AN6509" s="15"/>
      <c r="AO6509" s="11"/>
      <c r="AP6509" s="11"/>
    </row>
    <row r="6510" spans="3:42" outlineLevel="2" x14ac:dyDescent="0.2">
      <c r="C6510" s="119" t="s">
        <v>152</v>
      </c>
      <c r="D6510" s="119" t="s">
        <v>152</v>
      </c>
      <c r="F6510" s="767" t="s">
        <v>188</v>
      </c>
      <c r="H6510" s="797" t="s">
        <v>11</v>
      </c>
      <c r="I6510" s="797" t="s">
        <v>612</v>
      </c>
      <c r="K6510" s="164"/>
      <c r="Q6510" s="135" t="s">
        <v>110</v>
      </c>
      <c r="R6510" s="314">
        <v>0</v>
      </c>
      <c r="S6510" s="315">
        <v>0</v>
      </c>
      <c r="T6510" s="315">
        <v>0</v>
      </c>
      <c r="U6510" s="315">
        <v>0</v>
      </c>
      <c r="V6510" s="315">
        <v>0</v>
      </c>
      <c r="W6510" s="316">
        <v>0</v>
      </c>
      <c r="X6510" s="315">
        <v>0</v>
      </c>
      <c r="Y6510" s="315">
        <v>0</v>
      </c>
      <c r="Z6510" s="315">
        <v>0</v>
      </c>
      <c r="AA6510" s="315">
        <v>0</v>
      </c>
      <c r="AB6510" s="5">
        <v>0</v>
      </c>
      <c r="AC6510" s="5">
        <v>0</v>
      </c>
      <c r="AD6510" s="5">
        <v>0</v>
      </c>
      <c r="AE6510" s="5">
        <v>0</v>
      </c>
      <c r="AF6510" s="5">
        <v>0</v>
      </c>
      <c r="AG6510" s="5">
        <v>0</v>
      </c>
      <c r="AH6510" s="350">
        <v>0</v>
      </c>
      <c r="AI6510" s="350">
        <v>0</v>
      </c>
      <c r="AK6510" s="199"/>
      <c r="AM6510" s="11"/>
      <c r="AN6510" s="15"/>
      <c r="AO6510" s="11"/>
      <c r="AP6510" s="11"/>
    </row>
    <row r="6511" spans="3:42" outlineLevel="2" x14ac:dyDescent="0.2">
      <c r="C6511" s="119" t="s">
        <v>152</v>
      </c>
      <c r="D6511" s="119" t="s">
        <v>152</v>
      </c>
      <c r="F6511" s="767" t="s">
        <v>613</v>
      </c>
      <c r="H6511" s="797" t="s">
        <v>11</v>
      </c>
      <c r="I6511" s="234" t="s">
        <v>614</v>
      </c>
      <c r="K6511" s="164"/>
      <c r="Q6511" s="135" t="s">
        <v>110</v>
      </c>
      <c r="R6511" s="314">
        <v>0</v>
      </c>
      <c r="S6511" s="315">
        <v>0</v>
      </c>
      <c r="T6511" s="315">
        <v>0</v>
      </c>
      <c r="U6511" s="315">
        <v>0</v>
      </c>
      <c r="V6511" s="315">
        <v>0</v>
      </c>
      <c r="W6511" s="316">
        <v>0</v>
      </c>
      <c r="X6511" s="315">
        <v>0</v>
      </c>
      <c r="Y6511" s="315">
        <v>0</v>
      </c>
      <c r="Z6511" s="315">
        <v>0</v>
      </c>
      <c r="AA6511" s="315">
        <v>0</v>
      </c>
      <c r="AB6511" s="5">
        <v>0</v>
      </c>
      <c r="AC6511" s="5">
        <v>0</v>
      </c>
      <c r="AD6511" s="5">
        <v>0</v>
      </c>
      <c r="AE6511" s="5">
        <v>0</v>
      </c>
      <c r="AF6511" s="5">
        <v>0</v>
      </c>
      <c r="AG6511" s="5">
        <v>0</v>
      </c>
      <c r="AH6511" s="350">
        <v>0</v>
      </c>
      <c r="AI6511" s="350">
        <v>0</v>
      </c>
      <c r="AK6511" s="199"/>
      <c r="AM6511" s="11"/>
      <c r="AN6511" s="15"/>
      <c r="AO6511" s="11"/>
      <c r="AP6511" s="11"/>
    </row>
    <row r="6512" spans="3:42" outlineLevel="2" x14ac:dyDescent="0.2">
      <c r="C6512" s="119" t="s">
        <v>152</v>
      </c>
      <c r="D6512" s="119" t="s">
        <v>152</v>
      </c>
      <c r="F6512" s="783" t="s">
        <v>57</v>
      </c>
      <c r="G6512" s="83"/>
      <c r="H6512" s="798" t="s">
        <v>11</v>
      </c>
      <c r="I6512" s="799"/>
      <c r="J6512" s="83"/>
      <c r="K6512" s="736"/>
      <c r="L6512" s="83"/>
      <c r="M6512" s="83"/>
      <c r="N6512" s="83"/>
      <c r="O6512" s="83"/>
      <c r="P6512" s="83"/>
      <c r="Q6512" s="143" t="s">
        <v>110</v>
      </c>
      <c r="R6512" s="304">
        <v>0</v>
      </c>
      <c r="S6512" s="305">
        <v>0</v>
      </c>
      <c r="T6512" s="305">
        <v>0</v>
      </c>
      <c r="U6512" s="305">
        <v>0</v>
      </c>
      <c r="V6512" s="305">
        <v>0</v>
      </c>
      <c r="W6512" s="306">
        <v>0</v>
      </c>
      <c r="X6512" s="305">
        <v>0</v>
      </c>
      <c r="Y6512" s="305">
        <v>0</v>
      </c>
      <c r="Z6512" s="305">
        <v>0</v>
      </c>
      <c r="AA6512" s="305">
        <v>0</v>
      </c>
      <c r="AB6512" s="307">
        <v>0</v>
      </c>
      <c r="AC6512" s="307">
        <v>0</v>
      </c>
      <c r="AD6512" s="307">
        <v>0</v>
      </c>
      <c r="AE6512" s="307">
        <v>0</v>
      </c>
      <c r="AF6512" s="307">
        <v>0</v>
      </c>
      <c r="AG6512" s="307">
        <v>0</v>
      </c>
      <c r="AH6512" s="362">
        <v>0</v>
      </c>
      <c r="AI6512" s="362">
        <v>0</v>
      </c>
      <c r="AK6512" s="199"/>
      <c r="AM6512" s="11"/>
      <c r="AN6512" s="15"/>
      <c r="AO6512" s="11"/>
      <c r="AP6512" s="11"/>
    </row>
    <row r="6513" spans="3:42" outlineLevel="2" x14ac:dyDescent="0.2">
      <c r="C6513" s="119" t="s">
        <v>152</v>
      </c>
      <c r="D6513" s="119" t="s">
        <v>152</v>
      </c>
      <c r="F6513" s="12"/>
      <c r="H6513" s="234"/>
      <c r="K6513" s="164"/>
      <c r="Q6513" s="16"/>
      <c r="R6513" s="800">
        <v>0</v>
      </c>
      <c r="S6513" s="800">
        <v>0</v>
      </c>
      <c r="T6513" s="800">
        <v>0</v>
      </c>
      <c r="U6513" s="800">
        <v>0</v>
      </c>
      <c r="V6513" s="800">
        <v>0</v>
      </c>
      <c r="W6513" s="800">
        <v>0</v>
      </c>
      <c r="X6513" s="800">
        <v>0</v>
      </c>
      <c r="Y6513" s="800">
        <v>0</v>
      </c>
      <c r="Z6513" s="800">
        <v>0</v>
      </c>
      <c r="AA6513" s="800">
        <v>0</v>
      </c>
      <c r="AB6513" s="800">
        <v>0</v>
      </c>
      <c r="AC6513" s="800">
        <v>0</v>
      </c>
      <c r="AD6513" s="800">
        <v>0</v>
      </c>
      <c r="AE6513" s="800">
        <v>0</v>
      </c>
      <c r="AF6513" s="800">
        <v>0</v>
      </c>
      <c r="AG6513" s="800">
        <v>0</v>
      </c>
      <c r="AH6513" s="800">
        <v>0</v>
      </c>
      <c r="AI6513" s="800">
        <v>0</v>
      </c>
      <c r="AK6513" s="199"/>
      <c r="AM6513" s="11"/>
      <c r="AN6513" s="15"/>
      <c r="AO6513" s="11"/>
      <c r="AP6513" s="11"/>
    </row>
    <row r="6514" spans="3:42" outlineLevel="2" x14ac:dyDescent="0.2">
      <c r="C6514" s="119" t="s">
        <v>152</v>
      </c>
      <c r="D6514" s="119" t="s">
        <v>152</v>
      </c>
      <c r="F6514" s="794" t="s">
        <v>615</v>
      </c>
      <c r="AK6514" s="199"/>
      <c r="AM6514" s="11"/>
      <c r="AN6514" s="15"/>
      <c r="AO6514" s="11"/>
      <c r="AP6514" s="11"/>
    </row>
    <row r="6515" spans="3:42" outlineLevel="2" x14ac:dyDescent="0.2">
      <c r="C6515" s="119" t="s">
        <v>152</v>
      </c>
      <c r="D6515" s="119" t="s">
        <v>152</v>
      </c>
      <c r="F6515" s="761" t="s">
        <v>48</v>
      </c>
      <c r="G6515" s="75"/>
      <c r="H6515" s="796" t="s">
        <v>11</v>
      </c>
      <c r="I6515" s="801"/>
      <c r="J6515" s="75"/>
      <c r="K6515" s="741"/>
      <c r="L6515" s="75"/>
      <c r="M6515" s="75"/>
      <c r="N6515" s="75"/>
      <c r="O6515" s="75"/>
      <c r="P6515" s="75"/>
      <c r="Q6515" s="128" t="s">
        <v>110</v>
      </c>
      <c r="R6515" s="299">
        <v>0</v>
      </c>
      <c r="S6515" s="300">
        <v>0</v>
      </c>
      <c r="T6515" s="300">
        <v>0</v>
      </c>
      <c r="U6515" s="300">
        <v>0</v>
      </c>
      <c r="V6515" s="300">
        <v>0</v>
      </c>
      <c r="W6515" s="301">
        <v>0</v>
      </c>
      <c r="X6515" s="300">
        <v>0</v>
      </c>
      <c r="Y6515" s="300">
        <v>0</v>
      </c>
      <c r="Z6515" s="300">
        <v>0</v>
      </c>
      <c r="AA6515" s="300">
        <v>0</v>
      </c>
      <c r="AB6515" s="302">
        <v>0</v>
      </c>
      <c r="AC6515" s="302">
        <v>0</v>
      </c>
      <c r="AD6515" s="302">
        <v>0</v>
      </c>
      <c r="AE6515" s="302">
        <v>0</v>
      </c>
      <c r="AF6515" s="302">
        <v>0</v>
      </c>
      <c r="AG6515" s="302">
        <v>0</v>
      </c>
      <c r="AH6515" s="348">
        <v>0</v>
      </c>
      <c r="AI6515" s="348">
        <v>0</v>
      </c>
      <c r="AK6515" s="199"/>
      <c r="AM6515" s="11"/>
      <c r="AN6515" s="15"/>
      <c r="AO6515" s="11"/>
      <c r="AP6515" s="11"/>
    </row>
    <row r="6516" spans="3:42" outlineLevel="2" x14ac:dyDescent="0.2">
      <c r="C6516" s="119" t="s">
        <v>152</v>
      </c>
      <c r="D6516" s="119" t="s">
        <v>152</v>
      </c>
      <c r="F6516" s="767" t="s">
        <v>55</v>
      </c>
      <c r="H6516" s="797" t="s">
        <v>11</v>
      </c>
      <c r="K6516" s="164"/>
      <c r="Q6516" s="135" t="s">
        <v>110</v>
      </c>
      <c r="R6516" s="314">
        <v>0</v>
      </c>
      <c r="S6516" s="315">
        <v>0</v>
      </c>
      <c r="T6516" s="315">
        <v>0</v>
      </c>
      <c r="U6516" s="315">
        <v>0</v>
      </c>
      <c r="V6516" s="315">
        <v>0</v>
      </c>
      <c r="W6516" s="316">
        <v>0</v>
      </c>
      <c r="X6516" s="315">
        <v>0</v>
      </c>
      <c r="Y6516" s="315">
        <v>0</v>
      </c>
      <c r="Z6516" s="315">
        <v>0</v>
      </c>
      <c r="AA6516" s="315">
        <v>0</v>
      </c>
      <c r="AB6516" s="5">
        <v>0</v>
      </c>
      <c r="AC6516" s="5">
        <v>0</v>
      </c>
      <c r="AD6516" s="5">
        <v>0</v>
      </c>
      <c r="AE6516" s="5">
        <v>0</v>
      </c>
      <c r="AF6516" s="5">
        <v>0</v>
      </c>
      <c r="AG6516" s="5">
        <v>0</v>
      </c>
      <c r="AH6516" s="350">
        <v>0</v>
      </c>
      <c r="AI6516" s="350">
        <v>0</v>
      </c>
      <c r="AK6516" s="199"/>
      <c r="AM6516" s="11"/>
      <c r="AN6516" s="15"/>
      <c r="AO6516" s="11"/>
      <c r="AP6516" s="11"/>
    </row>
    <row r="6517" spans="3:42" outlineLevel="2" x14ac:dyDescent="0.2">
      <c r="C6517" s="119" t="s">
        <v>152</v>
      </c>
      <c r="D6517" s="119" t="s">
        <v>152</v>
      </c>
      <c r="F6517" s="783" t="s">
        <v>57</v>
      </c>
      <c r="G6517" s="83"/>
      <c r="H6517" s="798" t="s">
        <v>11</v>
      </c>
      <c r="I6517" s="799"/>
      <c r="J6517" s="83"/>
      <c r="K6517" s="736"/>
      <c r="L6517" s="83"/>
      <c r="M6517" s="83"/>
      <c r="N6517" s="83"/>
      <c r="O6517" s="83"/>
      <c r="P6517" s="83"/>
      <c r="Q6517" s="143" t="s">
        <v>110</v>
      </c>
      <c r="R6517" s="304">
        <v>0</v>
      </c>
      <c r="S6517" s="305">
        <v>0</v>
      </c>
      <c r="T6517" s="305">
        <v>0</v>
      </c>
      <c r="U6517" s="305">
        <v>0</v>
      </c>
      <c r="V6517" s="305">
        <v>0</v>
      </c>
      <c r="W6517" s="306">
        <v>0</v>
      </c>
      <c r="X6517" s="305">
        <v>0</v>
      </c>
      <c r="Y6517" s="305">
        <v>0</v>
      </c>
      <c r="Z6517" s="305">
        <v>0</v>
      </c>
      <c r="AA6517" s="305">
        <v>0</v>
      </c>
      <c r="AB6517" s="307">
        <v>0</v>
      </c>
      <c r="AC6517" s="307">
        <v>0</v>
      </c>
      <c r="AD6517" s="307">
        <v>0</v>
      </c>
      <c r="AE6517" s="307">
        <v>0</v>
      </c>
      <c r="AF6517" s="307">
        <v>0</v>
      </c>
      <c r="AG6517" s="307">
        <v>0</v>
      </c>
      <c r="AH6517" s="362">
        <v>0</v>
      </c>
      <c r="AI6517" s="362">
        <v>0</v>
      </c>
      <c r="AK6517" s="199"/>
      <c r="AM6517" s="11"/>
      <c r="AN6517" s="15"/>
      <c r="AO6517" s="11"/>
      <c r="AP6517" s="11"/>
    </row>
    <row r="6518" spans="3:42" outlineLevel="2" x14ac:dyDescent="0.2">
      <c r="C6518" s="119" t="s">
        <v>152</v>
      </c>
      <c r="D6518" s="119" t="s">
        <v>152</v>
      </c>
      <c r="F6518" s="12"/>
      <c r="H6518" s="164"/>
      <c r="K6518" s="164"/>
      <c r="Q6518" s="16"/>
      <c r="R6518" s="800">
        <v>0</v>
      </c>
      <c r="S6518" s="800">
        <v>0</v>
      </c>
      <c r="T6518" s="800">
        <v>0</v>
      </c>
      <c r="U6518" s="800">
        <v>0</v>
      </c>
      <c r="V6518" s="800">
        <v>0</v>
      </c>
      <c r="W6518" s="800">
        <v>0</v>
      </c>
      <c r="X6518" s="800">
        <v>0</v>
      </c>
      <c r="Y6518" s="800">
        <v>0</v>
      </c>
      <c r="Z6518" s="800">
        <v>0</v>
      </c>
      <c r="AA6518" s="800">
        <v>0</v>
      </c>
      <c r="AB6518" s="800">
        <v>0</v>
      </c>
      <c r="AC6518" s="800">
        <v>0</v>
      </c>
      <c r="AD6518" s="800">
        <v>0</v>
      </c>
      <c r="AE6518" s="800">
        <v>0</v>
      </c>
      <c r="AF6518" s="800">
        <v>0</v>
      </c>
      <c r="AG6518" s="800">
        <v>0</v>
      </c>
      <c r="AH6518" s="800">
        <v>0</v>
      </c>
      <c r="AI6518" s="800">
        <v>0</v>
      </c>
      <c r="AK6518" s="199"/>
      <c r="AM6518" s="11"/>
      <c r="AN6518" s="15"/>
      <c r="AO6518" s="11"/>
      <c r="AP6518" s="11"/>
    </row>
    <row r="6519" spans="3:42" outlineLevel="2" x14ac:dyDescent="0.2">
      <c r="C6519" s="119" t="s">
        <v>152</v>
      </c>
      <c r="D6519" s="119" t="s">
        <v>152</v>
      </c>
      <c r="F6519" s="794" t="s">
        <v>69</v>
      </c>
      <c r="AK6519" s="199"/>
      <c r="AM6519" s="11"/>
      <c r="AN6519" s="15"/>
      <c r="AO6519" s="11"/>
      <c r="AP6519" s="11"/>
    </row>
    <row r="6520" spans="3:42" outlineLevel="2" x14ac:dyDescent="0.2">
      <c r="C6520" s="119" t="s">
        <v>152</v>
      </c>
      <c r="D6520" s="119" t="s">
        <v>152</v>
      </c>
      <c r="F6520" s="761" t="s">
        <v>9</v>
      </c>
      <c r="G6520" s="75"/>
      <c r="H6520" s="796" t="s">
        <v>11</v>
      </c>
      <c r="I6520" s="801"/>
      <c r="J6520" s="75"/>
      <c r="K6520" s="741"/>
      <c r="L6520" s="75"/>
      <c r="M6520" s="75"/>
      <c r="N6520" s="75"/>
      <c r="O6520" s="75"/>
      <c r="P6520" s="75"/>
      <c r="Q6520" s="128" t="s">
        <v>110</v>
      </c>
      <c r="R6520" s="299">
        <v>0</v>
      </c>
      <c r="S6520" s="300">
        <v>0</v>
      </c>
      <c r="T6520" s="300">
        <v>0</v>
      </c>
      <c r="U6520" s="300">
        <v>0</v>
      </c>
      <c r="V6520" s="300">
        <v>0</v>
      </c>
      <c r="W6520" s="301">
        <v>0</v>
      </c>
      <c r="X6520" s="300">
        <v>0</v>
      </c>
      <c r="Y6520" s="300">
        <v>0</v>
      </c>
      <c r="Z6520" s="300">
        <v>0</v>
      </c>
      <c r="AA6520" s="300">
        <v>0</v>
      </c>
      <c r="AB6520" s="302">
        <v>0</v>
      </c>
      <c r="AC6520" s="302">
        <v>0</v>
      </c>
      <c r="AD6520" s="302">
        <v>0</v>
      </c>
      <c r="AE6520" s="302">
        <v>0</v>
      </c>
      <c r="AF6520" s="302">
        <v>0</v>
      </c>
      <c r="AG6520" s="302">
        <v>0</v>
      </c>
      <c r="AH6520" s="348">
        <v>0</v>
      </c>
      <c r="AI6520" s="348">
        <v>0</v>
      </c>
      <c r="AK6520" s="199"/>
      <c r="AM6520" s="11"/>
      <c r="AN6520" s="15"/>
      <c r="AO6520" s="11"/>
      <c r="AP6520" s="11"/>
    </row>
    <row r="6521" spans="3:42" outlineLevel="2" x14ac:dyDescent="0.2">
      <c r="C6521" s="119" t="s">
        <v>152</v>
      </c>
      <c r="D6521" s="119" t="s">
        <v>152</v>
      </c>
      <c r="F6521" s="767" t="s">
        <v>14</v>
      </c>
      <c r="H6521" s="797" t="s">
        <v>11</v>
      </c>
      <c r="K6521" s="164"/>
      <c r="Q6521" s="135" t="s">
        <v>110</v>
      </c>
      <c r="R6521" s="314">
        <v>0</v>
      </c>
      <c r="S6521" s="315">
        <v>0</v>
      </c>
      <c r="T6521" s="315">
        <v>0</v>
      </c>
      <c r="U6521" s="315">
        <v>0</v>
      </c>
      <c r="V6521" s="315">
        <v>0</v>
      </c>
      <c r="W6521" s="316">
        <v>0</v>
      </c>
      <c r="X6521" s="315">
        <v>0</v>
      </c>
      <c r="Y6521" s="315">
        <v>0</v>
      </c>
      <c r="Z6521" s="315">
        <v>0</v>
      </c>
      <c r="AA6521" s="315">
        <v>0</v>
      </c>
      <c r="AB6521" s="5">
        <v>0</v>
      </c>
      <c r="AC6521" s="5">
        <v>0</v>
      </c>
      <c r="AD6521" s="5">
        <v>0</v>
      </c>
      <c r="AE6521" s="5">
        <v>0</v>
      </c>
      <c r="AF6521" s="5">
        <v>0</v>
      </c>
      <c r="AG6521" s="5">
        <v>0</v>
      </c>
      <c r="AH6521" s="350">
        <v>0</v>
      </c>
      <c r="AI6521" s="350">
        <v>0</v>
      </c>
      <c r="AK6521" s="199"/>
      <c r="AM6521" s="11"/>
      <c r="AN6521" s="15"/>
      <c r="AO6521" s="11"/>
      <c r="AP6521" s="11"/>
    </row>
    <row r="6522" spans="3:42" outlineLevel="2" x14ac:dyDescent="0.2">
      <c r="C6522" s="119" t="s">
        <v>152</v>
      </c>
      <c r="D6522" s="119" t="s">
        <v>152</v>
      </c>
      <c r="F6522" s="783" t="s">
        <v>16</v>
      </c>
      <c r="G6522" s="83"/>
      <c r="H6522" s="798" t="s">
        <v>11</v>
      </c>
      <c r="I6522" s="799"/>
      <c r="J6522" s="83"/>
      <c r="K6522" s="736"/>
      <c r="L6522" s="83"/>
      <c r="M6522" s="83"/>
      <c r="N6522" s="83"/>
      <c r="O6522" s="83"/>
      <c r="P6522" s="83"/>
      <c r="Q6522" s="143" t="s">
        <v>110</v>
      </c>
      <c r="R6522" s="304">
        <v>0</v>
      </c>
      <c r="S6522" s="305">
        <v>0</v>
      </c>
      <c r="T6522" s="305">
        <v>0</v>
      </c>
      <c r="U6522" s="305">
        <v>0</v>
      </c>
      <c r="V6522" s="305">
        <v>0</v>
      </c>
      <c r="W6522" s="306">
        <v>0</v>
      </c>
      <c r="X6522" s="305">
        <v>0</v>
      </c>
      <c r="Y6522" s="305">
        <v>0</v>
      </c>
      <c r="Z6522" s="305">
        <v>0</v>
      </c>
      <c r="AA6522" s="305">
        <v>0</v>
      </c>
      <c r="AB6522" s="307">
        <v>0</v>
      </c>
      <c r="AC6522" s="307">
        <v>0</v>
      </c>
      <c r="AD6522" s="307">
        <v>0</v>
      </c>
      <c r="AE6522" s="307">
        <v>0</v>
      </c>
      <c r="AF6522" s="307">
        <v>0</v>
      </c>
      <c r="AG6522" s="307">
        <v>0</v>
      </c>
      <c r="AH6522" s="362">
        <v>0</v>
      </c>
      <c r="AI6522" s="362">
        <v>0</v>
      </c>
      <c r="AK6522" s="199"/>
      <c r="AM6522" s="11"/>
      <c r="AN6522" s="15"/>
      <c r="AO6522" s="11"/>
      <c r="AP6522" s="11"/>
    </row>
    <row r="6523" spans="3:42" outlineLevel="2" x14ac:dyDescent="0.2">
      <c r="C6523" s="119" t="s">
        <v>152</v>
      </c>
      <c r="D6523" s="119" t="s">
        <v>152</v>
      </c>
      <c r="F6523" s="12"/>
      <c r="H6523" s="797"/>
      <c r="K6523" s="164"/>
      <c r="Q6523" s="16"/>
      <c r="R6523" s="800">
        <v>0</v>
      </c>
      <c r="S6523" s="800">
        <v>0</v>
      </c>
      <c r="T6523" s="800">
        <v>0</v>
      </c>
      <c r="U6523" s="800">
        <v>0</v>
      </c>
      <c r="V6523" s="800">
        <v>0</v>
      </c>
      <c r="W6523" s="800">
        <v>0</v>
      </c>
      <c r="X6523" s="800">
        <v>0</v>
      </c>
      <c r="Y6523" s="800">
        <v>0</v>
      </c>
      <c r="Z6523" s="800">
        <v>0</v>
      </c>
      <c r="AA6523" s="800">
        <v>0</v>
      </c>
      <c r="AB6523" s="800">
        <v>0</v>
      </c>
      <c r="AC6523" s="800">
        <v>0</v>
      </c>
      <c r="AD6523" s="800">
        <v>0</v>
      </c>
      <c r="AE6523" s="800">
        <v>0</v>
      </c>
      <c r="AF6523" s="800">
        <v>0</v>
      </c>
      <c r="AG6523" s="800">
        <v>0</v>
      </c>
      <c r="AH6523" s="800">
        <v>0</v>
      </c>
      <c r="AI6523" s="800">
        <v>0</v>
      </c>
      <c r="AK6523" s="199"/>
      <c r="AM6523" s="11"/>
      <c r="AN6523" s="15"/>
      <c r="AO6523" s="11"/>
      <c r="AP6523" s="11"/>
    </row>
    <row r="6524" spans="3:42" outlineLevel="2" x14ac:dyDescent="0.2">
      <c r="C6524" s="119" t="s">
        <v>152</v>
      </c>
      <c r="D6524" s="119" t="s">
        <v>152</v>
      </c>
      <c r="F6524" s="794" t="s">
        <v>616</v>
      </c>
      <c r="AK6524" s="199"/>
      <c r="AM6524" s="11"/>
      <c r="AN6524" s="15"/>
      <c r="AO6524" s="11"/>
      <c r="AP6524" s="11"/>
    </row>
    <row r="6525" spans="3:42" outlineLevel="2" x14ac:dyDescent="0.2">
      <c r="C6525" s="119" t="s">
        <v>152</v>
      </c>
      <c r="D6525" s="119" t="s">
        <v>152</v>
      </c>
      <c r="F6525" s="761" t="s">
        <v>48</v>
      </c>
      <c r="G6525" s="75"/>
      <c r="H6525" s="796" t="s">
        <v>11</v>
      </c>
      <c r="I6525" s="228" t="s">
        <v>617</v>
      </c>
      <c r="J6525" s="75"/>
      <c r="K6525" s="741"/>
      <c r="L6525" s="75"/>
      <c r="M6525" s="75"/>
      <c r="N6525" s="75"/>
      <c r="O6525" s="75"/>
      <c r="P6525" s="75"/>
      <c r="Q6525" s="128" t="s">
        <v>110</v>
      </c>
      <c r="R6525" s="299">
        <v>0</v>
      </c>
      <c r="S6525" s="300">
        <v>0</v>
      </c>
      <c r="T6525" s="300">
        <v>0</v>
      </c>
      <c r="U6525" s="300">
        <v>0</v>
      </c>
      <c r="V6525" s="300">
        <v>0</v>
      </c>
      <c r="W6525" s="301">
        <v>0</v>
      </c>
      <c r="X6525" s="300">
        <v>0</v>
      </c>
      <c r="Y6525" s="300">
        <v>0</v>
      </c>
      <c r="Z6525" s="300">
        <v>0</v>
      </c>
      <c r="AA6525" s="300">
        <v>0</v>
      </c>
      <c r="AB6525" s="302">
        <v>0</v>
      </c>
      <c r="AC6525" s="302">
        <v>0</v>
      </c>
      <c r="AD6525" s="302">
        <v>0</v>
      </c>
      <c r="AE6525" s="302">
        <v>0</v>
      </c>
      <c r="AF6525" s="302">
        <v>0</v>
      </c>
      <c r="AG6525" s="302">
        <v>0</v>
      </c>
      <c r="AH6525" s="348">
        <v>0</v>
      </c>
      <c r="AI6525" s="348">
        <v>0</v>
      </c>
      <c r="AK6525" s="199"/>
      <c r="AM6525" s="11"/>
      <c r="AN6525" s="15"/>
      <c r="AO6525" s="11"/>
      <c r="AP6525" s="11"/>
    </row>
    <row r="6526" spans="3:42" outlineLevel="2" x14ac:dyDescent="0.2">
      <c r="C6526" s="119" t="s">
        <v>152</v>
      </c>
      <c r="D6526" s="119" t="s">
        <v>152</v>
      </c>
      <c r="F6526" s="767" t="s">
        <v>55</v>
      </c>
      <c r="H6526" s="797" t="s">
        <v>11</v>
      </c>
      <c r="I6526" s="234" t="s">
        <v>617</v>
      </c>
      <c r="K6526" s="164"/>
      <c r="Q6526" s="135" t="s">
        <v>110</v>
      </c>
      <c r="R6526" s="314">
        <v>0</v>
      </c>
      <c r="S6526" s="315">
        <v>0</v>
      </c>
      <c r="T6526" s="315">
        <v>0</v>
      </c>
      <c r="U6526" s="315">
        <v>0</v>
      </c>
      <c r="V6526" s="315">
        <v>0</v>
      </c>
      <c r="W6526" s="316">
        <v>0</v>
      </c>
      <c r="X6526" s="315">
        <v>0</v>
      </c>
      <c r="Y6526" s="315">
        <v>0</v>
      </c>
      <c r="Z6526" s="315">
        <v>0</v>
      </c>
      <c r="AA6526" s="315">
        <v>0</v>
      </c>
      <c r="AB6526" s="5">
        <v>0</v>
      </c>
      <c r="AC6526" s="5">
        <v>0</v>
      </c>
      <c r="AD6526" s="5">
        <v>0</v>
      </c>
      <c r="AE6526" s="5">
        <v>0</v>
      </c>
      <c r="AF6526" s="5">
        <v>0</v>
      </c>
      <c r="AG6526" s="5">
        <v>0</v>
      </c>
      <c r="AH6526" s="350">
        <v>0</v>
      </c>
      <c r="AI6526" s="350">
        <v>0</v>
      </c>
      <c r="AK6526" s="199"/>
      <c r="AM6526" s="11"/>
      <c r="AN6526" s="15"/>
      <c r="AO6526" s="11"/>
      <c r="AP6526" s="11"/>
    </row>
    <row r="6527" spans="3:42" outlineLevel="2" x14ac:dyDescent="0.2">
      <c r="C6527" s="119" t="s">
        <v>152</v>
      </c>
      <c r="D6527" s="119" t="s">
        <v>152</v>
      </c>
      <c r="F6527" s="783" t="s">
        <v>57</v>
      </c>
      <c r="G6527" s="83"/>
      <c r="H6527" s="798" t="s">
        <v>11</v>
      </c>
      <c r="I6527" s="240" t="s">
        <v>617</v>
      </c>
      <c r="J6527" s="83"/>
      <c r="K6527" s="736"/>
      <c r="L6527" s="83"/>
      <c r="M6527" s="83"/>
      <c r="N6527" s="83"/>
      <c r="O6527" s="83"/>
      <c r="P6527" s="83"/>
      <c r="Q6527" s="143" t="s">
        <v>110</v>
      </c>
      <c r="R6527" s="304">
        <v>0</v>
      </c>
      <c r="S6527" s="305">
        <v>0</v>
      </c>
      <c r="T6527" s="305">
        <v>0</v>
      </c>
      <c r="U6527" s="305">
        <v>0</v>
      </c>
      <c r="V6527" s="305">
        <v>0</v>
      </c>
      <c r="W6527" s="306">
        <v>0</v>
      </c>
      <c r="X6527" s="305">
        <v>0</v>
      </c>
      <c r="Y6527" s="305">
        <v>0</v>
      </c>
      <c r="Z6527" s="305">
        <v>0</v>
      </c>
      <c r="AA6527" s="305">
        <v>0</v>
      </c>
      <c r="AB6527" s="307">
        <v>0</v>
      </c>
      <c r="AC6527" s="307">
        <v>0</v>
      </c>
      <c r="AD6527" s="307">
        <v>0</v>
      </c>
      <c r="AE6527" s="307">
        <v>0</v>
      </c>
      <c r="AF6527" s="307">
        <v>0</v>
      </c>
      <c r="AG6527" s="307">
        <v>0</v>
      </c>
      <c r="AH6527" s="362">
        <v>0</v>
      </c>
      <c r="AI6527" s="362">
        <v>0</v>
      </c>
      <c r="AK6527" s="199"/>
      <c r="AM6527" s="11"/>
      <c r="AN6527" s="15"/>
      <c r="AO6527" s="11"/>
      <c r="AP6527" s="11"/>
    </row>
    <row r="6528" spans="3:42" outlineLevel="2" x14ac:dyDescent="0.2">
      <c r="C6528" s="119" t="s">
        <v>152</v>
      </c>
      <c r="D6528" s="119" t="s">
        <v>152</v>
      </c>
      <c r="F6528" s="802" t="s">
        <v>626</v>
      </c>
      <c r="R6528" s="800">
        <v>0</v>
      </c>
      <c r="S6528" s="800">
        <v>0</v>
      </c>
      <c r="T6528" s="800">
        <v>0</v>
      </c>
      <c r="U6528" s="800">
        <v>0</v>
      </c>
      <c r="V6528" s="800">
        <v>0</v>
      </c>
      <c r="W6528" s="800">
        <v>0</v>
      </c>
      <c r="X6528" s="800">
        <v>0</v>
      </c>
      <c r="Y6528" s="800">
        <v>0</v>
      </c>
      <c r="Z6528" s="800">
        <v>0</v>
      </c>
      <c r="AA6528" s="800">
        <v>0</v>
      </c>
      <c r="AB6528" s="800">
        <v>0</v>
      </c>
      <c r="AC6528" s="800">
        <v>0</v>
      </c>
      <c r="AD6528" s="800">
        <v>0</v>
      </c>
      <c r="AE6528" s="800">
        <v>0</v>
      </c>
      <c r="AF6528" s="800">
        <v>0</v>
      </c>
      <c r="AG6528" s="800">
        <v>0</v>
      </c>
      <c r="AH6528" s="800">
        <v>0</v>
      </c>
      <c r="AI6528" s="800">
        <v>0</v>
      </c>
      <c r="AK6528" s="199"/>
      <c r="AM6528" s="11"/>
      <c r="AN6528" s="15"/>
      <c r="AO6528" s="11"/>
      <c r="AP6528" s="11"/>
    </row>
    <row r="6529" spans="3:42" outlineLevel="2" x14ac:dyDescent="0.2">
      <c r="C6529" s="119" t="s">
        <v>152</v>
      </c>
      <c r="D6529" s="119" t="s">
        <v>152</v>
      </c>
      <c r="R6529" s="5"/>
      <c r="S6529" s="5"/>
      <c r="T6529" s="5"/>
      <c r="U6529" s="5"/>
      <c r="V6529" s="5"/>
      <c r="W6529" s="5"/>
      <c r="X6529" s="5"/>
      <c r="Y6529" s="5"/>
      <c r="AK6529" s="199"/>
      <c r="AM6529" s="11"/>
      <c r="AN6529" s="15"/>
      <c r="AO6529" s="11"/>
      <c r="AP6529" s="11"/>
    </row>
    <row r="6530" spans="3:42" outlineLevel="2" x14ac:dyDescent="0.2">
      <c r="C6530" s="119" t="s">
        <v>152</v>
      </c>
      <c r="D6530" s="119" t="s">
        <v>152</v>
      </c>
      <c r="F6530" s="789" t="s">
        <v>627</v>
      </c>
      <c r="G6530" s="790"/>
      <c r="H6530" s="803"/>
      <c r="I6530" s="790"/>
      <c r="J6530" s="790"/>
      <c r="K6530" s="792"/>
      <c r="L6530" s="789"/>
      <c r="M6530" s="789"/>
      <c r="N6530" s="789"/>
      <c r="O6530" s="789"/>
      <c r="P6530" s="789"/>
      <c r="Q6530" s="792"/>
      <c r="R6530" s="793"/>
      <c r="S6530" s="793"/>
      <c r="T6530" s="793"/>
      <c r="U6530" s="793"/>
      <c r="V6530" s="793"/>
      <c r="W6530" s="793"/>
      <c r="X6530" s="793"/>
      <c r="Y6530" s="793"/>
      <c r="Z6530" s="793"/>
      <c r="AA6530" s="793"/>
      <c r="AB6530" s="793"/>
      <c r="AC6530" s="793"/>
      <c r="AD6530" s="793"/>
      <c r="AE6530" s="793"/>
      <c r="AF6530" s="793"/>
      <c r="AG6530" s="793"/>
      <c r="AH6530" s="789"/>
      <c r="AI6530" s="789"/>
      <c r="AK6530" s="199"/>
      <c r="AM6530" s="11"/>
      <c r="AN6530" s="15"/>
      <c r="AO6530" s="11"/>
      <c r="AP6530" s="11"/>
    </row>
    <row r="6531" spans="3:42" outlineLevel="2" x14ac:dyDescent="0.2">
      <c r="C6531" s="119" t="s">
        <v>152</v>
      </c>
      <c r="D6531" s="119" t="s">
        <v>152</v>
      </c>
      <c r="F6531" t="s">
        <v>620</v>
      </c>
      <c r="AK6531" s="199"/>
      <c r="AM6531" s="11"/>
      <c r="AN6531" s="15"/>
      <c r="AO6531" s="11"/>
      <c r="AP6531" s="11"/>
    </row>
    <row r="6532" spans="3:42" outlineLevel="2" x14ac:dyDescent="0.2">
      <c r="C6532" s="119" t="s">
        <v>152</v>
      </c>
      <c r="D6532" s="119" t="s">
        <v>152</v>
      </c>
      <c r="F6532" s="761" t="s">
        <v>48</v>
      </c>
      <c r="G6532" s="75"/>
      <c r="H6532" s="796" t="s">
        <v>628</v>
      </c>
      <c r="I6532" s="801"/>
      <c r="J6532" s="75"/>
      <c r="K6532" s="741"/>
      <c r="L6532" s="75"/>
      <c r="M6532" s="75"/>
      <c r="N6532" s="75"/>
      <c r="O6532" s="75"/>
      <c r="P6532" s="75"/>
      <c r="Q6532" s="128" t="s">
        <v>536</v>
      </c>
      <c r="R6532" s="804">
        <v>0</v>
      </c>
      <c r="S6532" s="805">
        <v>0</v>
      </c>
      <c r="T6532" s="805">
        <v>0</v>
      </c>
      <c r="U6532" s="805">
        <v>0</v>
      </c>
      <c r="V6532" s="805">
        <v>0</v>
      </c>
      <c r="W6532" s="806">
        <v>0</v>
      </c>
      <c r="X6532" s="805">
        <v>0</v>
      </c>
      <c r="Y6532" s="805">
        <v>0</v>
      </c>
      <c r="Z6532" s="805">
        <v>0</v>
      </c>
      <c r="AA6532" s="805">
        <v>0</v>
      </c>
      <c r="AB6532" s="805">
        <v>0</v>
      </c>
      <c r="AC6532" s="805">
        <v>0</v>
      </c>
      <c r="AD6532" s="805">
        <v>0</v>
      </c>
      <c r="AE6532" s="805">
        <v>0</v>
      </c>
      <c r="AF6532" s="805">
        <v>0</v>
      </c>
      <c r="AG6532" s="805">
        <v>0</v>
      </c>
      <c r="AH6532" s="808">
        <v>0</v>
      </c>
      <c r="AI6532" s="808">
        <v>0</v>
      </c>
      <c r="AK6532" s="199"/>
      <c r="AM6532" s="11"/>
      <c r="AN6532" s="15"/>
      <c r="AO6532" s="11"/>
      <c r="AP6532" s="11"/>
    </row>
    <row r="6533" spans="3:42" outlineLevel="2" x14ac:dyDescent="0.2">
      <c r="C6533" s="119" t="s">
        <v>152</v>
      </c>
      <c r="D6533" s="119" t="s">
        <v>152</v>
      </c>
      <c r="F6533" s="767" t="s">
        <v>55</v>
      </c>
      <c r="H6533" s="797" t="s">
        <v>628</v>
      </c>
      <c r="K6533" s="164"/>
      <c r="Q6533" s="135" t="s">
        <v>536</v>
      </c>
      <c r="R6533" s="809">
        <v>0</v>
      </c>
      <c r="S6533" s="810">
        <v>0</v>
      </c>
      <c r="T6533" s="810">
        <v>0</v>
      </c>
      <c r="U6533" s="810">
        <v>0</v>
      </c>
      <c r="V6533" s="810">
        <v>0</v>
      </c>
      <c r="W6533" s="811">
        <v>0</v>
      </c>
      <c r="X6533" s="810">
        <v>0</v>
      </c>
      <c r="Y6533" s="810">
        <v>0</v>
      </c>
      <c r="Z6533" s="810">
        <v>0</v>
      </c>
      <c r="AA6533" s="810">
        <v>0</v>
      </c>
      <c r="AB6533" s="810">
        <v>0</v>
      </c>
      <c r="AC6533" s="810">
        <v>0</v>
      </c>
      <c r="AD6533" s="810">
        <v>0</v>
      </c>
      <c r="AE6533" s="810">
        <v>0</v>
      </c>
      <c r="AF6533" s="810">
        <v>0</v>
      </c>
      <c r="AG6533" s="810">
        <v>0</v>
      </c>
      <c r="AH6533" s="812">
        <v>0</v>
      </c>
      <c r="AI6533" s="812">
        <v>0</v>
      </c>
      <c r="AK6533" s="199"/>
      <c r="AM6533" s="11"/>
      <c r="AN6533" s="15"/>
      <c r="AO6533" s="11"/>
      <c r="AP6533" s="11"/>
    </row>
    <row r="6534" spans="3:42" outlineLevel="2" x14ac:dyDescent="0.2">
      <c r="C6534" s="119" t="s">
        <v>152</v>
      </c>
      <c r="D6534" s="119" t="s">
        <v>152</v>
      </c>
      <c r="F6534" s="783" t="s">
        <v>57</v>
      </c>
      <c r="G6534" s="83"/>
      <c r="H6534" s="798" t="s">
        <v>628</v>
      </c>
      <c r="I6534" s="799"/>
      <c r="J6534" s="83"/>
      <c r="K6534" s="736"/>
      <c r="L6534" s="83"/>
      <c r="M6534" s="83"/>
      <c r="N6534" s="83"/>
      <c r="O6534" s="83"/>
      <c r="P6534" s="83"/>
      <c r="Q6534" s="143" t="s">
        <v>536</v>
      </c>
      <c r="R6534" s="813">
        <v>0</v>
      </c>
      <c r="S6534" s="814">
        <v>0</v>
      </c>
      <c r="T6534" s="814">
        <v>0</v>
      </c>
      <c r="U6534" s="814">
        <v>0</v>
      </c>
      <c r="V6534" s="814">
        <v>0</v>
      </c>
      <c r="W6534" s="815">
        <v>0</v>
      </c>
      <c r="X6534" s="814">
        <v>0</v>
      </c>
      <c r="Y6534" s="814">
        <v>0</v>
      </c>
      <c r="Z6534" s="814">
        <v>0</v>
      </c>
      <c r="AA6534" s="814">
        <v>0</v>
      </c>
      <c r="AB6534" s="814">
        <v>0</v>
      </c>
      <c r="AC6534" s="814">
        <v>0</v>
      </c>
      <c r="AD6534" s="814">
        <v>0</v>
      </c>
      <c r="AE6534" s="814">
        <v>0</v>
      </c>
      <c r="AF6534" s="814">
        <v>0</v>
      </c>
      <c r="AG6534" s="814">
        <v>0</v>
      </c>
      <c r="AH6534" s="816">
        <v>0</v>
      </c>
      <c r="AI6534" s="816">
        <v>0</v>
      </c>
      <c r="AK6534" s="199"/>
      <c r="AM6534" s="11"/>
      <c r="AN6534" s="15"/>
      <c r="AO6534" s="11"/>
      <c r="AP6534" s="11"/>
    </row>
    <row r="6535" spans="3:42" outlineLevel="2" x14ac:dyDescent="0.2">
      <c r="C6535" s="119" t="s">
        <v>152</v>
      </c>
      <c r="D6535" s="119" t="s">
        <v>152</v>
      </c>
      <c r="AK6535" s="199"/>
      <c r="AM6535" s="11"/>
      <c r="AN6535" s="15"/>
      <c r="AO6535" s="11"/>
      <c r="AP6535" s="11"/>
    </row>
    <row r="6536" spans="3:42" outlineLevel="1" x14ac:dyDescent="0.2">
      <c r="C6536" s="119" t="s">
        <v>152</v>
      </c>
      <c r="D6536" s="119" t="s">
        <v>152</v>
      </c>
      <c r="F6536" s="121" t="s">
        <v>629</v>
      </c>
      <c r="G6536" s="756"/>
      <c r="H6536" s="757"/>
      <c r="I6536" s="788"/>
      <c r="J6536" s="756"/>
      <c r="K6536" s="758"/>
      <c r="L6536" s="759"/>
      <c r="M6536" s="759"/>
      <c r="N6536" s="759"/>
      <c r="O6536" s="759"/>
      <c r="P6536" s="759"/>
      <c r="Q6536" s="758"/>
      <c r="R6536" s="760"/>
      <c r="S6536" s="760"/>
      <c r="T6536" s="760"/>
      <c r="U6536" s="760"/>
      <c r="V6536" s="760"/>
      <c r="W6536" s="760"/>
      <c r="X6536" s="760"/>
      <c r="Y6536" s="760"/>
      <c r="Z6536" s="760"/>
      <c r="AA6536" s="760"/>
      <c r="AB6536" s="760"/>
      <c r="AC6536" s="760"/>
      <c r="AD6536" s="760"/>
      <c r="AE6536" s="760"/>
      <c r="AF6536" s="760"/>
      <c r="AG6536" s="760"/>
      <c r="AH6536" s="759"/>
      <c r="AI6536" s="759"/>
      <c r="AK6536" s="199"/>
      <c r="AM6536" s="11"/>
      <c r="AN6536" s="15"/>
      <c r="AO6536" s="11"/>
      <c r="AP6536" s="11"/>
    </row>
    <row r="6537" spans="3:42" outlineLevel="2" x14ac:dyDescent="0.2">
      <c r="C6537" s="119" t="s">
        <v>152</v>
      </c>
      <c r="D6537" s="119" t="s">
        <v>152</v>
      </c>
      <c r="F6537" s="789" t="s">
        <v>630</v>
      </c>
      <c r="G6537" s="790"/>
      <c r="H6537" s="803"/>
      <c r="I6537" s="791"/>
      <c r="J6537" s="790"/>
      <c r="K6537" s="792"/>
      <c r="L6537" s="789"/>
      <c r="M6537" s="789"/>
      <c r="N6537" s="789"/>
      <c r="O6537" s="789"/>
      <c r="P6537" s="789"/>
      <c r="Q6537" s="792"/>
      <c r="R6537" s="793"/>
      <c r="S6537" s="793"/>
      <c r="T6537" s="793"/>
      <c r="U6537" s="793"/>
      <c r="V6537" s="793"/>
      <c r="W6537" s="793"/>
      <c r="X6537" s="793"/>
      <c r="Y6537" s="793"/>
      <c r="Z6537" s="793"/>
      <c r="AA6537" s="793"/>
      <c r="AB6537" s="793"/>
      <c r="AC6537" s="793"/>
      <c r="AD6537" s="793"/>
      <c r="AE6537" s="793"/>
      <c r="AF6537" s="793"/>
      <c r="AG6537" s="793"/>
      <c r="AH6537" s="789"/>
      <c r="AI6537" s="789"/>
      <c r="AK6537" s="199"/>
      <c r="AM6537" s="11"/>
      <c r="AN6537" s="15"/>
      <c r="AO6537" s="11"/>
      <c r="AP6537" s="11"/>
    </row>
    <row r="6538" spans="3:42" outlineLevel="2" x14ac:dyDescent="0.2">
      <c r="C6538" s="119" t="s">
        <v>152</v>
      </c>
      <c r="D6538" s="119" t="s">
        <v>152</v>
      </c>
      <c r="F6538" s="794" t="s">
        <v>610</v>
      </c>
      <c r="H6538" s="795"/>
      <c r="AK6538" s="199"/>
      <c r="AM6538" s="11"/>
      <c r="AN6538" s="15"/>
      <c r="AO6538" s="11"/>
      <c r="AP6538" s="11"/>
    </row>
    <row r="6539" spans="3:42" outlineLevel="2" x14ac:dyDescent="0.2">
      <c r="C6539" s="119" t="s">
        <v>152</v>
      </c>
      <c r="D6539" s="119" t="s">
        <v>152</v>
      </c>
      <c r="F6539" s="761" t="s">
        <v>62</v>
      </c>
      <c r="G6539" s="75"/>
      <c r="H6539" s="796" t="s">
        <v>580</v>
      </c>
      <c r="I6539" s="796" t="s">
        <v>611</v>
      </c>
      <c r="J6539" s="75"/>
      <c r="K6539" s="741"/>
      <c r="L6539" s="75"/>
      <c r="M6539" s="75"/>
      <c r="N6539" s="75"/>
      <c r="O6539" s="75"/>
      <c r="P6539" s="75"/>
      <c r="Q6539" s="128" t="s">
        <v>110</v>
      </c>
      <c r="R6539" s="299">
        <v>0</v>
      </c>
      <c r="S6539" s="300">
        <v>0</v>
      </c>
      <c r="T6539" s="300">
        <v>0</v>
      </c>
      <c r="U6539" s="300">
        <v>0</v>
      </c>
      <c r="V6539" s="300">
        <v>0</v>
      </c>
      <c r="W6539" s="301">
        <v>0</v>
      </c>
      <c r="X6539" s="300">
        <v>0</v>
      </c>
      <c r="Y6539" s="300">
        <v>0</v>
      </c>
      <c r="Z6539" s="300">
        <v>0</v>
      </c>
      <c r="AA6539" s="300">
        <v>0</v>
      </c>
      <c r="AB6539" s="302">
        <v>0</v>
      </c>
      <c r="AC6539" s="302">
        <v>0</v>
      </c>
      <c r="AD6539" s="302">
        <v>0</v>
      </c>
      <c r="AE6539" s="302">
        <v>0</v>
      </c>
      <c r="AF6539" s="302">
        <v>0</v>
      </c>
      <c r="AG6539" s="302">
        <v>0</v>
      </c>
      <c r="AH6539" s="348">
        <v>0</v>
      </c>
      <c r="AI6539" s="348">
        <v>0</v>
      </c>
      <c r="AK6539" s="199"/>
      <c r="AM6539" s="11"/>
      <c r="AN6539" s="15"/>
      <c r="AO6539" s="11"/>
      <c r="AP6539" s="11"/>
    </row>
    <row r="6540" spans="3:42" outlineLevel="2" x14ac:dyDescent="0.2">
      <c r="C6540" s="119" t="s">
        <v>152</v>
      </c>
      <c r="D6540" s="119" t="s">
        <v>152</v>
      </c>
      <c r="F6540" s="767" t="s">
        <v>188</v>
      </c>
      <c r="H6540" s="797" t="s">
        <v>580</v>
      </c>
      <c r="I6540" s="797" t="s">
        <v>612</v>
      </c>
      <c r="K6540" s="164"/>
      <c r="Q6540" s="135" t="s">
        <v>110</v>
      </c>
      <c r="R6540" s="314">
        <v>0</v>
      </c>
      <c r="S6540" s="315">
        <v>0</v>
      </c>
      <c r="T6540" s="315">
        <v>0</v>
      </c>
      <c r="U6540" s="315">
        <v>0</v>
      </c>
      <c r="V6540" s="315">
        <v>0</v>
      </c>
      <c r="W6540" s="316">
        <v>0</v>
      </c>
      <c r="X6540" s="315">
        <v>0</v>
      </c>
      <c r="Y6540" s="315">
        <v>0</v>
      </c>
      <c r="Z6540" s="315">
        <v>0</v>
      </c>
      <c r="AA6540" s="315">
        <v>0</v>
      </c>
      <c r="AB6540" s="5">
        <v>0</v>
      </c>
      <c r="AC6540" s="5">
        <v>0</v>
      </c>
      <c r="AD6540" s="5">
        <v>0</v>
      </c>
      <c r="AE6540" s="5">
        <v>0</v>
      </c>
      <c r="AF6540" s="5">
        <v>0</v>
      </c>
      <c r="AG6540" s="5">
        <v>0</v>
      </c>
      <c r="AH6540" s="350">
        <v>0</v>
      </c>
      <c r="AI6540" s="350">
        <v>0</v>
      </c>
      <c r="AK6540" s="199"/>
      <c r="AM6540" s="11"/>
      <c r="AN6540" s="15"/>
      <c r="AO6540" s="11"/>
      <c r="AP6540" s="11"/>
    </row>
    <row r="6541" spans="3:42" outlineLevel="2" x14ac:dyDescent="0.2">
      <c r="C6541" s="119" t="s">
        <v>152</v>
      </c>
      <c r="D6541" s="119" t="s">
        <v>152</v>
      </c>
      <c r="F6541" s="767" t="s">
        <v>613</v>
      </c>
      <c r="H6541" s="797" t="s">
        <v>580</v>
      </c>
      <c r="I6541" s="234" t="s">
        <v>614</v>
      </c>
      <c r="K6541" s="164"/>
      <c r="Q6541" s="135" t="s">
        <v>110</v>
      </c>
      <c r="R6541" s="314">
        <v>0</v>
      </c>
      <c r="S6541" s="315">
        <v>0</v>
      </c>
      <c r="T6541" s="315">
        <v>0</v>
      </c>
      <c r="U6541" s="315">
        <v>0</v>
      </c>
      <c r="V6541" s="315">
        <v>0</v>
      </c>
      <c r="W6541" s="316">
        <v>0</v>
      </c>
      <c r="X6541" s="315">
        <v>0</v>
      </c>
      <c r="Y6541" s="315">
        <v>0</v>
      </c>
      <c r="Z6541" s="315">
        <v>0</v>
      </c>
      <c r="AA6541" s="315">
        <v>0</v>
      </c>
      <c r="AB6541" s="5">
        <v>0</v>
      </c>
      <c r="AC6541" s="5">
        <v>0</v>
      </c>
      <c r="AD6541" s="5">
        <v>0</v>
      </c>
      <c r="AE6541" s="5">
        <v>0</v>
      </c>
      <c r="AF6541" s="5">
        <v>0</v>
      </c>
      <c r="AG6541" s="5">
        <v>0</v>
      </c>
      <c r="AH6541" s="350">
        <v>0</v>
      </c>
      <c r="AI6541" s="350">
        <v>0</v>
      </c>
      <c r="AK6541" s="199"/>
      <c r="AM6541" s="11"/>
      <c r="AN6541" s="15"/>
      <c r="AO6541" s="11"/>
      <c r="AP6541" s="11"/>
    </row>
    <row r="6542" spans="3:42" outlineLevel="2" x14ac:dyDescent="0.2">
      <c r="C6542" s="119" t="s">
        <v>152</v>
      </c>
      <c r="D6542" s="119" t="s">
        <v>152</v>
      </c>
      <c r="F6542" s="783" t="s">
        <v>57</v>
      </c>
      <c r="G6542" s="83"/>
      <c r="H6542" s="798" t="s">
        <v>580</v>
      </c>
      <c r="I6542" s="799"/>
      <c r="J6542" s="83"/>
      <c r="K6542" s="736"/>
      <c r="L6542" s="83"/>
      <c r="M6542" s="83"/>
      <c r="N6542" s="83"/>
      <c r="O6542" s="83"/>
      <c r="P6542" s="83"/>
      <c r="Q6542" s="143" t="s">
        <v>110</v>
      </c>
      <c r="R6542" s="304">
        <v>0</v>
      </c>
      <c r="S6542" s="305">
        <v>0</v>
      </c>
      <c r="T6542" s="305">
        <v>0</v>
      </c>
      <c r="U6542" s="305">
        <v>0</v>
      </c>
      <c r="V6542" s="305">
        <v>0</v>
      </c>
      <c r="W6542" s="306">
        <v>0</v>
      </c>
      <c r="X6542" s="305">
        <v>0</v>
      </c>
      <c r="Y6542" s="305">
        <v>0</v>
      </c>
      <c r="Z6542" s="305">
        <v>0</v>
      </c>
      <c r="AA6542" s="305">
        <v>0</v>
      </c>
      <c r="AB6542" s="307">
        <v>0</v>
      </c>
      <c r="AC6542" s="307">
        <v>0</v>
      </c>
      <c r="AD6542" s="307">
        <v>0</v>
      </c>
      <c r="AE6542" s="307">
        <v>0</v>
      </c>
      <c r="AF6542" s="307">
        <v>0</v>
      </c>
      <c r="AG6542" s="307">
        <v>0</v>
      </c>
      <c r="AH6542" s="362">
        <v>0</v>
      </c>
      <c r="AI6542" s="362">
        <v>0</v>
      </c>
      <c r="AK6542" s="199"/>
      <c r="AM6542" s="11"/>
      <c r="AN6542" s="15"/>
      <c r="AO6542" s="11"/>
      <c r="AP6542" s="11"/>
    </row>
    <row r="6543" spans="3:42" outlineLevel="2" x14ac:dyDescent="0.2">
      <c r="C6543" s="119" t="s">
        <v>152</v>
      </c>
      <c r="D6543" s="119" t="s">
        <v>152</v>
      </c>
      <c r="F6543" s="12"/>
      <c r="H6543" s="234"/>
      <c r="K6543" s="164"/>
      <c r="Q6543" s="16"/>
      <c r="R6543" s="800">
        <v>0</v>
      </c>
      <c r="S6543" s="800">
        <v>0</v>
      </c>
      <c r="T6543" s="800">
        <v>0</v>
      </c>
      <c r="U6543" s="800">
        <v>0</v>
      </c>
      <c r="V6543" s="800">
        <v>0</v>
      </c>
      <c r="W6543" s="800">
        <v>0</v>
      </c>
      <c r="X6543" s="800">
        <v>0</v>
      </c>
      <c r="Y6543" s="800">
        <v>0</v>
      </c>
      <c r="Z6543" s="800">
        <v>0</v>
      </c>
      <c r="AA6543" s="800">
        <v>0</v>
      </c>
      <c r="AB6543" s="800">
        <v>0</v>
      </c>
      <c r="AC6543" s="800">
        <v>0</v>
      </c>
      <c r="AD6543" s="800">
        <v>0</v>
      </c>
      <c r="AE6543" s="800">
        <v>0</v>
      </c>
      <c r="AF6543" s="800">
        <v>0</v>
      </c>
      <c r="AG6543" s="800">
        <v>0</v>
      </c>
      <c r="AH6543" s="800">
        <v>0</v>
      </c>
      <c r="AI6543" s="800">
        <v>0</v>
      </c>
      <c r="AK6543" s="199"/>
      <c r="AM6543" s="11"/>
      <c r="AN6543" s="15"/>
      <c r="AO6543" s="11"/>
      <c r="AP6543" s="11"/>
    </row>
    <row r="6544" spans="3:42" outlineLevel="2" x14ac:dyDescent="0.2">
      <c r="C6544" s="119" t="s">
        <v>152</v>
      </c>
      <c r="D6544" s="119" t="s">
        <v>152</v>
      </c>
      <c r="F6544" s="794" t="s">
        <v>615</v>
      </c>
      <c r="AK6544" s="199"/>
      <c r="AM6544" s="11"/>
      <c r="AN6544" s="15"/>
      <c r="AO6544" s="11"/>
      <c r="AP6544" s="11"/>
    </row>
    <row r="6545" spans="3:42" outlineLevel="2" x14ac:dyDescent="0.2">
      <c r="C6545" s="119" t="s">
        <v>152</v>
      </c>
      <c r="D6545" s="119" t="s">
        <v>152</v>
      </c>
      <c r="F6545" s="761" t="s">
        <v>48</v>
      </c>
      <c r="G6545" s="75"/>
      <c r="H6545" s="796" t="s">
        <v>580</v>
      </c>
      <c r="I6545" s="801"/>
      <c r="J6545" s="75"/>
      <c r="K6545" s="741"/>
      <c r="L6545" s="75"/>
      <c r="M6545" s="75"/>
      <c r="N6545" s="75"/>
      <c r="O6545" s="75"/>
      <c r="P6545" s="75"/>
      <c r="Q6545" s="128" t="s">
        <v>110</v>
      </c>
      <c r="R6545" s="299">
        <v>0</v>
      </c>
      <c r="S6545" s="300">
        <v>0</v>
      </c>
      <c r="T6545" s="300">
        <v>0</v>
      </c>
      <c r="U6545" s="300">
        <v>0</v>
      </c>
      <c r="V6545" s="300">
        <v>0</v>
      </c>
      <c r="W6545" s="301">
        <v>0</v>
      </c>
      <c r="X6545" s="300">
        <v>0</v>
      </c>
      <c r="Y6545" s="300">
        <v>0</v>
      </c>
      <c r="Z6545" s="300">
        <v>0</v>
      </c>
      <c r="AA6545" s="300">
        <v>0</v>
      </c>
      <c r="AB6545" s="302">
        <v>0</v>
      </c>
      <c r="AC6545" s="302">
        <v>0</v>
      </c>
      <c r="AD6545" s="302">
        <v>0</v>
      </c>
      <c r="AE6545" s="302">
        <v>0</v>
      </c>
      <c r="AF6545" s="302">
        <v>0</v>
      </c>
      <c r="AG6545" s="302">
        <v>0</v>
      </c>
      <c r="AH6545" s="348">
        <v>0</v>
      </c>
      <c r="AI6545" s="348">
        <v>0</v>
      </c>
      <c r="AK6545" s="199"/>
      <c r="AM6545" s="11"/>
      <c r="AN6545" s="15"/>
      <c r="AO6545" s="11"/>
      <c r="AP6545" s="11"/>
    </row>
    <row r="6546" spans="3:42" outlineLevel="2" x14ac:dyDescent="0.2">
      <c r="C6546" s="119" t="s">
        <v>152</v>
      </c>
      <c r="D6546" s="119" t="s">
        <v>152</v>
      </c>
      <c r="F6546" s="767" t="s">
        <v>55</v>
      </c>
      <c r="H6546" s="797" t="s">
        <v>580</v>
      </c>
      <c r="K6546" s="164"/>
      <c r="Q6546" s="135" t="s">
        <v>110</v>
      </c>
      <c r="R6546" s="314">
        <v>0</v>
      </c>
      <c r="S6546" s="315">
        <v>0</v>
      </c>
      <c r="T6546" s="315">
        <v>0</v>
      </c>
      <c r="U6546" s="315">
        <v>0</v>
      </c>
      <c r="V6546" s="315">
        <v>0</v>
      </c>
      <c r="W6546" s="316">
        <v>0</v>
      </c>
      <c r="X6546" s="315">
        <v>0</v>
      </c>
      <c r="Y6546" s="315">
        <v>0</v>
      </c>
      <c r="Z6546" s="315">
        <v>0</v>
      </c>
      <c r="AA6546" s="315">
        <v>0</v>
      </c>
      <c r="AB6546" s="5">
        <v>0</v>
      </c>
      <c r="AC6546" s="5">
        <v>0</v>
      </c>
      <c r="AD6546" s="5">
        <v>0</v>
      </c>
      <c r="AE6546" s="5">
        <v>0</v>
      </c>
      <c r="AF6546" s="5">
        <v>0</v>
      </c>
      <c r="AG6546" s="5">
        <v>0</v>
      </c>
      <c r="AH6546" s="350">
        <v>0</v>
      </c>
      <c r="AI6546" s="350">
        <v>0</v>
      </c>
      <c r="AK6546" s="199"/>
      <c r="AM6546" s="11"/>
      <c r="AN6546" s="15"/>
      <c r="AO6546" s="11"/>
      <c r="AP6546" s="11"/>
    </row>
    <row r="6547" spans="3:42" outlineLevel="2" x14ac:dyDescent="0.2">
      <c r="C6547" s="119" t="s">
        <v>152</v>
      </c>
      <c r="D6547" s="119" t="s">
        <v>152</v>
      </c>
      <c r="F6547" s="783" t="s">
        <v>57</v>
      </c>
      <c r="G6547" s="83"/>
      <c r="H6547" s="798" t="s">
        <v>580</v>
      </c>
      <c r="I6547" s="799"/>
      <c r="J6547" s="83"/>
      <c r="K6547" s="736"/>
      <c r="L6547" s="83"/>
      <c r="M6547" s="83"/>
      <c r="N6547" s="83"/>
      <c r="O6547" s="83"/>
      <c r="P6547" s="83"/>
      <c r="Q6547" s="143" t="s">
        <v>110</v>
      </c>
      <c r="R6547" s="304">
        <v>0</v>
      </c>
      <c r="S6547" s="305">
        <v>0</v>
      </c>
      <c r="T6547" s="305">
        <v>0</v>
      </c>
      <c r="U6547" s="305">
        <v>0</v>
      </c>
      <c r="V6547" s="305">
        <v>0</v>
      </c>
      <c r="W6547" s="306">
        <v>0</v>
      </c>
      <c r="X6547" s="305">
        <v>0</v>
      </c>
      <c r="Y6547" s="305">
        <v>0</v>
      </c>
      <c r="Z6547" s="305">
        <v>0</v>
      </c>
      <c r="AA6547" s="305">
        <v>0</v>
      </c>
      <c r="AB6547" s="307">
        <v>0</v>
      </c>
      <c r="AC6547" s="307">
        <v>0</v>
      </c>
      <c r="AD6547" s="307">
        <v>0</v>
      </c>
      <c r="AE6547" s="307">
        <v>0</v>
      </c>
      <c r="AF6547" s="307">
        <v>0</v>
      </c>
      <c r="AG6547" s="307">
        <v>0</v>
      </c>
      <c r="AH6547" s="362">
        <v>0</v>
      </c>
      <c r="AI6547" s="362">
        <v>0</v>
      </c>
      <c r="AK6547" s="199"/>
      <c r="AM6547" s="11"/>
      <c r="AN6547" s="15"/>
      <c r="AO6547" s="11"/>
      <c r="AP6547" s="11"/>
    </row>
    <row r="6548" spans="3:42" outlineLevel="2" x14ac:dyDescent="0.2">
      <c r="C6548" s="119" t="s">
        <v>152</v>
      </c>
      <c r="D6548" s="119" t="s">
        <v>152</v>
      </c>
      <c r="F6548" s="12"/>
      <c r="H6548" s="164"/>
      <c r="K6548" s="164"/>
      <c r="Q6548" s="16"/>
      <c r="R6548" s="800">
        <v>0</v>
      </c>
      <c r="S6548" s="800">
        <v>0</v>
      </c>
      <c r="T6548" s="800">
        <v>0</v>
      </c>
      <c r="U6548" s="800">
        <v>0</v>
      </c>
      <c r="V6548" s="800">
        <v>0</v>
      </c>
      <c r="W6548" s="800">
        <v>0</v>
      </c>
      <c r="X6548" s="800">
        <v>0</v>
      </c>
      <c r="Y6548" s="800">
        <v>0</v>
      </c>
      <c r="Z6548" s="800">
        <v>0</v>
      </c>
      <c r="AA6548" s="800">
        <v>0</v>
      </c>
      <c r="AB6548" s="800">
        <v>0</v>
      </c>
      <c r="AC6548" s="800">
        <v>0</v>
      </c>
      <c r="AD6548" s="800">
        <v>0</v>
      </c>
      <c r="AE6548" s="800">
        <v>0</v>
      </c>
      <c r="AF6548" s="800">
        <v>0</v>
      </c>
      <c r="AG6548" s="800">
        <v>0</v>
      </c>
      <c r="AH6548" s="800">
        <v>0</v>
      </c>
      <c r="AI6548" s="800">
        <v>0</v>
      </c>
      <c r="AK6548" s="199"/>
      <c r="AM6548" s="11"/>
      <c r="AN6548" s="15"/>
      <c r="AO6548" s="11"/>
      <c r="AP6548" s="11"/>
    </row>
    <row r="6549" spans="3:42" outlineLevel="2" x14ac:dyDescent="0.2">
      <c r="C6549" s="119" t="s">
        <v>152</v>
      </c>
      <c r="D6549" s="119" t="s">
        <v>152</v>
      </c>
      <c r="F6549" s="794" t="s">
        <v>69</v>
      </c>
      <c r="AK6549" s="199"/>
      <c r="AM6549" s="11"/>
      <c r="AN6549" s="15"/>
      <c r="AO6549" s="11"/>
      <c r="AP6549" s="11"/>
    </row>
    <row r="6550" spans="3:42" outlineLevel="2" x14ac:dyDescent="0.2">
      <c r="C6550" s="119" t="s">
        <v>152</v>
      </c>
      <c r="D6550" s="119" t="s">
        <v>152</v>
      </c>
      <c r="F6550" s="761" t="s">
        <v>9</v>
      </c>
      <c r="G6550" s="75"/>
      <c r="H6550" s="796" t="s">
        <v>580</v>
      </c>
      <c r="I6550" s="801"/>
      <c r="J6550" s="75"/>
      <c r="K6550" s="741"/>
      <c r="L6550" s="75"/>
      <c r="M6550" s="75"/>
      <c r="N6550" s="75"/>
      <c r="O6550" s="75"/>
      <c r="P6550" s="75"/>
      <c r="Q6550" s="128" t="s">
        <v>110</v>
      </c>
      <c r="R6550" s="299">
        <v>0</v>
      </c>
      <c r="S6550" s="300">
        <v>0</v>
      </c>
      <c r="T6550" s="300">
        <v>0</v>
      </c>
      <c r="U6550" s="300">
        <v>0</v>
      </c>
      <c r="V6550" s="300">
        <v>0</v>
      </c>
      <c r="W6550" s="301">
        <v>0</v>
      </c>
      <c r="X6550" s="300">
        <v>0</v>
      </c>
      <c r="Y6550" s="300">
        <v>0</v>
      </c>
      <c r="Z6550" s="300">
        <v>0</v>
      </c>
      <c r="AA6550" s="300">
        <v>0</v>
      </c>
      <c r="AB6550" s="302">
        <v>0</v>
      </c>
      <c r="AC6550" s="302">
        <v>0</v>
      </c>
      <c r="AD6550" s="302">
        <v>0</v>
      </c>
      <c r="AE6550" s="302">
        <v>0</v>
      </c>
      <c r="AF6550" s="302">
        <v>0</v>
      </c>
      <c r="AG6550" s="302">
        <v>0</v>
      </c>
      <c r="AH6550" s="348">
        <v>0</v>
      </c>
      <c r="AI6550" s="348">
        <v>0</v>
      </c>
      <c r="AK6550" s="199"/>
      <c r="AM6550" s="11"/>
      <c r="AN6550" s="15"/>
      <c r="AO6550" s="11"/>
      <c r="AP6550" s="11"/>
    </row>
    <row r="6551" spans="3:42" outlineLevel="2" x14ac:dyDescent="0.2">
      <c r="C6551" s="119" t="s">
        <v>152</v>
      </c>
      <c r="D6551" s="119" t="s">
        <v>152</v>
      </c>
      <c r="F6551" s="767" t="s">
        <v>14</v>
      </c>
      <c r="H6551" s="797" t="s">
        <v>580</v>
      </c>
      <c r="K6551" s="164"/>
      <c r="Q6551" s="135" t="s">
        <v>110</v>
      </c>
      <c r="R6551" s="314">
        <v>0</v>
      </c>
      <c r="S6551" s="315">
        <v>0</v>
      </c>
      <c r="T6551" s="315">
        <v>0</v>
      </c>
      <c r="U6551" s="315">
        <v>0</v>
      </c>
      <c r="V6551" s="315">
        <v>0</v>
      </c>
      <c r="W6551" s="316">
        <v>0</v>
      </c>
      <c r="X6551" s="315">
        <v>0</v>
      </c>
      <c r="Y6551" s="315">
        <v>0</v>
      </c>
      <c r="Z6551" s="315">
        <v>0</v>
      </c>
      <c r="AA6551" s="315">
        <v>0</v>
      </c>
      <c r="AB6551" s="5">
        <v>0</v>
      </c>
      <c r="AC6551" s="5">
        <v>0</v>
      </c>
      <c r="AD6551" s="5">
        <v>0</v>
      </c>
      <c r="AE6551" s="5">
        <v>0</v>
      </c>
      <c r="AF6551" s="5">
        <v>0</v>
      </c>
      <c r="AG6551" s="5">
        <v>0</v>
      </c>
      <c r="AH6551" s="350">
        <v>0</v>
      </c>
      <c r="AI6551" s="350">
        <v>0</v>
      </c>
      <c r="AK6551" s="199"/>
      <c r="AM6551" s="11"/>
      <c r="AN6551" s="15"/>
      <c r="AO6551" s="11"/>
      <c r="AP6551" s="11"/>
    </row>
    <row r="6552" spans="3:42" outlineLevel="2" x14ac:dyDescent="0.2">
      <c r="C6552" s="119" t="s">
        <v>152</v>
      </c>
      <c r="D6552" s="119" t="s">
        <v>152</v>
      </c>
      <c r="F6552" s="783" t="s">
        <v>16</v>
      </c>
      <c r="G6552" s="83"/>
      <c r="H6552" s="798" t="s">
        <v>580</v>
      </c>
      <c r="I6552" s="799"/>
      <c r="J6552" s="83"/>
      <c r="K6552" s="736"/>
      <c r="L6552" s="83"/>
      <c r="M6552" s="83"/>
      <c r="N6552" s="83"/>
      <c r="O6552" s="83"/>
      <c r="P6552" s="83"/>
      <c r="Q6552" s="143" t="s">
        <v>110</v>
      </c>
      <c r="R6552" s="304">
        <v>0</v>
      </c>
      <c r="S6552" s="305">
        <v>0</v>
      </c>
      <c r="T6552" s="305">
        <v>0</v>
      </c>
      <c r="U6552" s="305">
        <v>0</v>
      </c>
      <c r="V6552" s="305">
        <v>0</v>
      </c>
      <c r="W6552" s="306">
        <v>0</v>
      </c>
      <c r="X6552" s="305">
        <v>0</v>
      </c>
      <c r="Y6552" s="305">
        <v>0</v>
      </c>
      <c r="Z6552" s="305">
        <v>0</v>
      </c>
      <c r="AA6552" s="305">
        <v>0</v>
      </c>
      <c r="AB6552" s="307">
        <v>0</v>
      </c>
      <c r="AC6552" s="307">
        <v>0</v>
      </c>
      <c r="AD6552" s="307">
        <v>0</v>
      </c>
      <c r="AE6552" s="307">
        <v>0</v>
      </c>
      <c r="AF6552" s="307">
        <v>0</v>
      </c>
      <c r="AG6552" s="307">
        <v>0</v>
      </c>
      <c r="AH6552" s="362">
        <v>0</v>
      </c>
      <c r="AI6552" s="362">
        <v>0</v>
      </c>
      <c r="AK6552" s="199"/>
      <c r="AM6552" s="11"/>
      <c r="AN6552" s="15"/>
      <c r="AO6552" s="11"/>
      <c r="AP6552" s="11"/>
    </row>
    <row r="6553" spans="3:42" outlineLevel="2" x14ac:dyDescent="0.2">
      <c r="C6553" s="119" t="s">
        <v>152</v>
      </c>
      <c r="D6553" s="119" t="s">
        <v>152</v>
      </c>
      <c r="F6553" s="12"/>
      <c r="H6553" s="797"/>
      <c r="K6553" s="164"/>
      <c r="Q6553" s="16"/>
      <c r="R6553" s="800">
        <v>0</v>
      </c>
      <c r="S6553" s="800">
        <v>0</v>
      </c>
      <c r="T6553" s="800">
        <v>0</v>
      </c>
      <c r="U6553" s="800">
        <v>0</v>
      </c>
      <c r="V6553" s="800">
        <v>0</v>
      </c>
      <c r="W6553" s="800">
        <v>0</v>
      </c>
      <c r="X6553" s="800">
        <v>0</v>
      </c>
      <c r="Y6553" s="800">
        <v>0</v>
      </c>
      <c r="Z6553" s="800">
        <v>0</v>
      </c>
      <c r="AA6553" s="800">
        <v>0</v>
      </c>
      <c r="AB6553" s="800">
        <v>0</v>
      </c>
      <c r="AC6553" s="800">
        <v>0</v>
      </c>
      <c r="AD6553" s="800">
        <v>0</v>
      </c>
      <c r="AE6553" s="800">
        <v>0</v>
      </c>
      <c r="AF6553" s="800">
        <v>0</v>
      </c>
      <c r="AG6553" s="800">
        <v>0</v>
      </c>
      <c r="AH6553" s="800">
        <v>0</v>
      </c>
      <c r="AI6553" s="800">
        <v>0</v>
      </c>
      <c r="AK6553" s="199"/>
      <c r="AM6553" s="11"/>
      <c r="AN6553" s="15"/>
      <c r="AO6553" s="11"/>
      <c r="AP6553" s="11"/>
    </row>
    <row r="6554" spans="3:42" outlineLevel="2" x14ac:dyDescent="0.2">
      <c r="C6554" s="119" t="s">
        <v>152</v>
      </c>
      <c r="D6554" s="119" t="s">
        <v>152</v>
      </c>
      <c r="F6554" s="794" t="s">
        <v>616</v>
      </c>
      <c r="AK6554" s="199"/>
      <c r="AM6554" s="11"/>
      <c r="AN6554" s="15"/>
      <c r="AO6554" s="11"/>
      <c r="AP6554" s="11"/>
    </row>
    <row r="6555" spans="3:42" outlineLevel="2" x14ac:dyDescent="0.2">
      <c r="C6555" s="119" t="s">
        <v>152</v>
      </c>
      <c r="D6555" s="119" t="s">
        <v>152</v>
      </c>
      <c r="F6555" s="761" t="s">
        <v>48</v>
      </c>
      <c r="G6555" s="75"/>
      <c r="H6555" s="796" t="s">
        <v>580</v>
      </c>
      <c r="I6555" s="228" t="s">
        <v>617</v>
      </c>
      <c r="J6555" s="75"/>
      <c r="K6555" s="741"/>
      <c r="L6555" s="75"/>
      <c r="M6555" s="75"/>
      <c r="N6555" s="75"/>
      <c r="O6555" s="75"/>
      <c r="P6555" s="75"/>
      <c r="Q6555" s="128" t="s">
        <v>110</v>
      </c>
      <c r="R6555" s="299">
        <v>0</v>
      </c>
      <c r="S6555" s="300">
        <v>0</v>
      </c>
      <c r="T6555" s="300">
        <v>0</v>
      </c>
      <c r="U6555" s="300">
        <v>0</v>
      </c>
      <c r="V6555" s="300">
        <v>0</v>
      </c>
      <c r="W6555" s="301">
        <v>0</v>
      </c>
      <c r="X6555" s="300">
        <v>0</v>
      </c>
      <c r="Y6555" s="300">
        <v>0</v>
      </c>
      <c r="Z6555" s="300">
        <v>0</v>
      </c>
      <c r="AA6555" s="300">
        <v>0</v>
      </c>
      <c r="AB6555" s="302">
        <v>0</v>
      </c>
      <c r="AC6555" s="302">
        <v>0</v>
      </c>
      <c r="AD6555" s="302">
        <v>0</v>
      </c>
      <c r="AE6555" s="302">
        <v>0</v>
      </c>
      <c r="AF6555" s="302">
        <v>0</v>
      </c>
      <c r="AG6555" s="302">
        <v>0</v>
      </c>
      <c r="AH6555" s="348">
        <v>0</v>
      </c>
      <c r="AI6555" s="348">
        <v>0</v>
      </c>
      <c r="AK6555" s="199"/>
      <c r="AM6555" s="11"/>
      <c r="AN6555" s="15"/>
      <c r="AO6555" s="11"/>
      <c r="AP6555" s="11"/>
    </row>
    <row r="6556" spans="3:42" outlineLevel="2" x14ac:dyDescent="0.2">
      <c r="C6556" s="119" t="s">
        <v>152</v>
      </c>
      <c r="D6556" s="119" t="s">
        <v>152</v>
      </c>
      <c r="F6556" s="767" t="s">
        <v>55</v>
      </c>
      <c r="H6556" s="797" t="s">
        <v>580</v>
      </c>
      <c r="I6556" s="234" t="s">
        <v>617</v>
      </c>
      <c r="K6556" s="164"/>
      <c r="Q6556" s="135" t="s">
        <v>110</v>
      </c>
      <c r="R6556" s="314">
        <v>0</v>
      </c>
      <c r="S6556" s="315">
        <v>0</v>
      </c>
      <c r="T6556" s="315">
        <v>0</v>
      </c>
      <c r="U6556" s="315">
        <v>0</v>
      </c>
      <c r="V6556" s="315">
        <v>0</v>
      </c>
      <c r="W6556" s="316">
        <v>0</v>
      </c>
      <c r="X6556" s="315">
        <v>0</v>
      </c>
      <c r="Y6556" s="315">
        <v>0</v>
      </c>
      <c r="Z6556" s="315">
        <v>0</v>
      </c>
      <c r="AA6556" s="315">
        <v>0</v>
      </c>
      <c r="AB6556" s="5">
        <v>0</v>
      </c>
      <c r="AC6556" s="5">
        <v>0</v>
      </c>
      <c r="AD6556" s="5">
        <v>0</v>
      </c>
      <c r="AE6556" s="5">
        <v>0</v>
      </c>
      <c r="AF6556" s="5">
        <v>0</v>
      </c>
      <c r="AG6556" s="5">
        <v>0</v>
      </c>
      <c r="AH6556" s="350">
        <v>0</v>
      </c>
      <c r="AI6556" s="350">
        <v>0</v>
      </c>
      <c r="AK6556" s="199"/>
      <c r="AM6556" s="11"/>
      <c r="AN6556" s="15"/>
      <c r="AO6556" s="11"/>
      <c r="AP6556" s="11"/>
    </row>
    <row r="6557" spans="3:42" outlineLevel="2" x14ac:dyDescent="0.2">
      <c r="C6557" s="119" t="s">
        <v>152</v>
      </c>
      <c r="D6557" s="119" t="s">
        <v>152</v>
      </c>
      <c r="F6557" s="783" t="s">
        <v>57</v>
      </c>
      <c r="G6557" s="83"/>
      <c r="H6557" s="798" t="s">
        <v>580</v>
      </c>
      <c r="I6557" s="240" t="s">
        <v>617</v>
      </c>
      <c r="J6557" s="83"/>
      <c r="K6557" s="736"/>
      <c r="L6557" s="83"/>
      <c r="M6557" s="83"/>
      <c r="N6557" s="83"/>
      <c r="O6557" s="83"/>
      <c r="P6557" s="83"/>
      <c r="Q6557" s="143" t="s">
        <v>110</v>
      </c>
      <c r="R6557" s="304">
        <v>0</v>
      </c>
      <c r="S6557" s="305">
        <v>0</v>
      </c>
      <c r="T6557" s="305">
        <v>0</v>
      </c>
      <c r="U6557" s="305">
        <v>0</v>
      </c>
      <c r="V6557" s="305">
        <v>0</v>
      </c>
      <c r="W6557" s="306">
        <v>0</v>
      </c>
      <c r="X6557" s="305">
        <v>0</v>
      </c>
      <c r="Y6557" s="305">
        <v>0</v>
      </c>
      <c r="Z6557" s="305">
        <v>0</v>
      </c>
      <c r="AA6557" s="305">
        <v>0</v>
      </c>
      <c r="AB6557" s="307">
        <v>0</v>
      </c>
      <c r="AC6557" s="307">
        <v>0</v>
      </c>
      <c r="AD6557" s="307">
        <v>0</v>
      </c>
      <c r="AE6557" s="307">
        <v>0</v>
      </c>
      <c r="AF6557" s="307">
        <v>0</v>
      </c>
      <c r="AG6557" s="307">
        <v>0</v>
      </c>
      <c r="AH6557" s="362">
        <v>0</v>
      </c>
      <c r="AI6557" s="362">
        <v>0</v>
      </c>
      <c r="AK6557" s="199"/>
      <c r="AM6557" s="11"/>
      <c r="AN6557" s="15"/>
      <c r="AO6557" s="11"/>
      <c r="AP6557" s="11"/>
    </row>
    <row r="6558" spans="3:42" outlineLevel="2" x14ac:dyDescent="0.2">
      <c r="C6558" s="119" t="s">
        <v>152</v>
      </c>
      <c r="D6558" s="119" t="s">
        <v>152</v>
      </c>
      <c r="F6558" s="802" t="s">
        <v>626</v>
      </c>
      <c r="R6558" s="800">
        <v>0</v>
      </c>
      <c r="S6558" s="800">
        <v>0</v>
      </c>
      <c r="T6558" s="800">
        <v>0</v>
      </c>
      <c r="U6558" s="800">
        <v>0</v>
      </c>
      <c r="V6558" s="800">
        <v>0</v>
      </c>
      <c r="W6558" s="800">
        <v>0</v>
      </c>
      <c r="X6558" s="800">
        <v>0</v>
      </c>
      <c r="Y6558" s="800">
        <v>0</v>
      </c>
      <c r="Z6558" s="800">
        <v>0</v>
      </c>
      <c r="AA6558" s="800">
        <v>0</v>
      </c>
      <c r="AB6558" s="800">
        <v>0</v>
      </c>
      <c r="AC6558" s="800">
        <v>0</v>
      </c>
      <c r="AD6558" s="800">
        <v>0</v>
      </c>
      <c r="AE6558" s="800">
        <v>0</v>
      </c>
      <c r="AF6558" s="800">
        <v>0</v>
      </c>
      <c r="AG6558" s="800">
        <v>0</v>
      </c>
      <c r="AH6558" s="800">
        <v>0</v>
      </c>
      <c r="AI6558" s="800">
        <v>0</v>
      </c>
      <c r="AK6558" s="199"/>
      <c r="AM6558" s="11"/>
      <c r="AN6558" s="15"/>
      <c r="AO6558" s="11"/>
      <c r="AP6558" s="11"/>
    </row>
    <row r="6559" spans="3:42" outlineLevel="2" x14ac:dyDescent="0.2">
      <c r="C6559" s="119" t="s">
        <v>152</v>
      </c>
      <c r="D6559" s="119" t="s">
        <v>152</v>
      </c>
      <c r="R6559" s="5"/>
      <c r="S6559" s="5"/>
      <c r="T6559" s="5"/>
      <c r="U6559" s="5"/>
      <c r="V6559" s="5"/>
      <c r="W6559" s="5"/>
      <c r="X6559" s="5"/>
      <c r="Y6559" s="5"/>
      <c r="AK6559" s="199"/>
      <c r="AM6559" s="11"/>
      <c r="AN6559" s="15"/>
      <c r="AO6559" s="11"/>
      <c r="AP6559" s="11"/>
    </row>
    <row r="6560" spans="3:42" outlineLevel="2" x14ac:dyDescent="0.2">
      <c r="C6560" s="119" t="s">
        <v>152</v>
      </c>
      <c r="D6560" s="119" t="s">
        <v>152</v>
      </c>
      <c r="F6560" s="789" t="s">
        <v>631</v>
      </c>
      <c r="G6560" s="790"/>
      <c r="H6560" s="803"/>
      <c r="I6560" s="790"/>
      <c r="J6560" s="790"/>
      <c r="K6560" s="792"/>
      <c r="L6560" s="789"/>
      <c r="M6560" s="789"/>
      <c r="N6560" s="789"/>
      <c r="O6560" s="789"/>
      <c r="P6560" s="789"/>
      <c r="Q6560" s="792"/>
      <c r="R6560" s="793"/>
      <c r="S6560" s="793"/>
      <c r="T6560" s="793"/>
      <c r="U6560" s="793"/>
      <c r="V6560" s="793"/>
      <c r="W6560" s="793"/>
      <c r="X6560" s="793"/>
      <c r="Y6560" s="793"/>
      <c r="Z6560" s="793"/>
      <c r="AA6560" s="793"/>
      <c r="AB6560" s="793"/>
      <c r="AC6560" s="793"/>
      <c r="AD6560" s="793"/>
      <c r="AE6560" s="793"/>
      <c r="AF6560" s="793"/>
      <c r="AG6560" s="793"/>
      <c r="AH6560" s="789"/>
      <c r="AI6560" s="789"/>
      <c r="AK6560" s="199"/>
      <c r="AM6560" s="11"/>
      <c r="AN6560" s="15"/>
      <c r="AO6560" s="11"/>
      <c r="AP6560" s="11"/>
    </row>
    <row r="6561" spans="3:42" outlineLevel="2" x14ac:dyDescent="0.2">
      <c r="C6561" s="119" t="s">
        <v>152</v>
      </c>
      <c r="D6561" s="119" t="s">
        <v>152</v>
      </c>
      <c r="F6561" t="s">
        <v>620</v>
      </c>
      <c r="AK6561" s="199"/>
      <c r="AM6561" s="11"/>
      <c r="AN6561" s="15"/>
      <c r="AO6561" s="11"/>
      <c r="AP6561" s="11"/>
    </row>
    <row r="6562" spans="3:42" outlineLevel="2" x14ac:dyDescent="0.2">
      <c r="C6562" s="119" t="s">
        <v>152</v>
      </c>
      <c r="D6562" s="119" t="s">
        <v>152</v>
      </c>
      <c r="F6562" s="761" t="s">
        <v>48</v>
      </c>
      <c r="G6562" s="75"/>
      <c r="H6562" s="796" t="s">
        <v>632</v>
      </c>
      <c r="I6562" s="801"/>
      <c r="J6562" s="75"/>
      <c r="K6562" s="741"/>
      <c r="L6562" s="75"/>
      <c r="M6562" s="75"/>
      <c r="N6562" s="75"/>
      <c r="O6562" s="75"/>
      <c r="P6562" s="75"/>
      <c r="Q6562" s="128" t="s">
        <v>536</v>
      </c>
      <c r="R6562" s="804">
        <v>0</v>
      </c>
      <c r="S6562" s="805">
        <v>0</v>
      </c>
      <c r="T6562" s="805">
        <v>0</v>
      </c>
      <c r="U6562" s="805">
        <v>0</v>
      </c>
      <c r="V6562" s="805">
        <v>0</v>
      </c>
      <c r="W6562" s="806">
        <v>0</v>
      </c>
      <c r="X6562" s="805">
        <v>0</v>
      </c>
      <c r="Y6562" s="805">
        <v>0</v>
      </c>
      <c r="Z6562" s="805">
        <v>0</v>
      </c>
      <c r="AA6562" s="805">
        <v>0</v>
      </c>
      <c r="AB6562" s="805">
        <v>0</v>
      </c>
      <c r="AC6562" s="805">
        <v>0</v>
      </c>
      <c r="AD6562" s="805">
        <v>0</v>
      </c>
      <c r="AE6562" s="805">
        <v>0</v>
      </c>
      <c r="AF6562" s="805">
        <v>0</v>
      </c>
      <c r="AG6562" s="805">
        <v>0</v>
      </c>
      <c r="AH6562" s="808">
        <v>0</v>
      </c>
      <c r="AI6562" s="808">
        <v>0</v>
      </c>
      <c r="AK6562" s="199"/>
      <c r="AM6562" s="11"/>
      <c r="AN6562" s="15"/>
      <c r="AO6562" s="11"/>
      <c r="AP6562" s="11"/>
    </row>
    <row r="6563" spans="3:42" outlineLevel="2" x14ac:dyDescent="0.2">
      <c r="C6563" s="119" t="s">
        <v>152</v>
      </c>
      <c r="D6563" s="119" t="s">
        <v>152</v>
      </c>
      <c r="F6563" s="767" t="s">
        <v>55</v>
      </c>
      <c r="H6563" s="797" t="s">
        <v>632</v>
      </c>
      <c r="K6563" s="164"/>
      <c r="Q6563" s="135" t="s">
        <v>536</v>
      </c>
      <c r="R6563" s="809">
        <v>0</v>
      </c>
      <c r="S6563" s="810">
        <v>0</v>
      </c>
      <c r="T6563" s="810">
        <v>0</v>
      </c>
      <c r="U6563" s="810">
        <v>0</v>
      </c>
      <c r="V6563" s="810">
        <v>0</v>
      </c>
      <c r="W6563" s="811">
        <v>0</v>
      </c>
      <c r="X6563" s="810">
        <v>0</v>
      </c>
      <c r="Y6563" s="810">
        <v>0</v>
      </c>
      <c r="Z6563" s="810">
        <v>0</v>
      </c>
      <c r="AA6563" s="810">
        <v>0</v>
      </c>
      <c r="AB6563" s="810">
        <v>0</v>
      </c>
      <c r="AC6563" s="810">
        <v>0</v>
      </c>
      <c r="AD6563" s="810">
        <v>0</v>
      </c>
      <c r="AE6563" s="810">
        <v>0</v>
      </c>
      <c r="AF6563" s="810">
        <v>0</v>
      </c>
      <c r="AG6563" s="810">
        <v>0</v>
      </c>
      <c r="AH6563" s="812">
        <v>0</v>
      </c>
      <c r="AI6563" s="812">
        <v>0</v>
      </c>
      <c r="AK6563" s="199"/>
      <c r="AM6563" s="11"/>
      <c r="AN6563" s="15"/>
      <c r="AO6563" s="11"/>
      <c r="AP6563" s="11"/>
    </row>
    <row r="6564" spans="3:42" outlineLevel="2" x14ac:dyDescent="0.2">
      <c r="C6564" s="119" t="s">
        <v>152</v>
      </c>
      <c r="D6564" s="119" t="s">
        <v>152</v>
      </c>
      <c r="F6564" s="783" t="s">
        <v>57</v>
      </c>
      <c r="G6564" s="83"/>
      <c r="H6564" s="798" t="s">
        <v>632</v>
      </c>
      <c r="I6564" s="799"/>
      <c r="J6564" s="83"/>
      <c r="K6564" s="736"/>
      <c r="L6564" s="83"/>
      <c r="M6564" s="83"/>
      <c r="N6564" s="83"/>
      <c r="O6564" s="83"/>
      <c r="P6564" s="83"/>
      <c r="Q6564" s="143" t="s">
        <v>536</v>
      </c>
      <c r="R6564" s="813">
        <v>0</v>
      </c>
      <c r="S6564" s="814">
        <v>0</v>
      </c>
      <c r="T6564" s="814">
        <v>0</v>
      </c>
      <c r="U6564" s="814">
        <v>0</v>
      </c>
      <c r="V6564" s="814">
        <v>0</v>
      </c>
      <c r="W6564" s="815">
        <v>0</v>
      </c>
      <c r="X6564" s="814">
        <v>0</v>
      </c>
      <c r="Y6564" s="814">
        <v>0</v>
      </c>
      <c r="Z6564" s="814">
        <v>0</v>
      </c>
      <c r="AA6564" s="814">
        <v>0</v>
      </c>
      <c r="AB6564" s="814">
        <v>0</v>
      </c>
      <c r="AC6564" s="814">
        <v>0</v>
      </c>
      <c r="AD6564" s="814">
        <v>0</v>
      </c>
      <c r="AE6564" s="814">
        <v>0</v>
      </c>
      <c r="AF6564" s="814">
        <v>0</v>
      </c>
      <c r="AG6564" s="814">
        <v>0</v>
      </c>
      <c r="AH6564" s="816">
        <v>0</v>
      </c>
      <c r="AI6564" s="816">
        <v>0</v>
      </c>
      <c r="AK6564" s="199"/>
      <c r="AM6564" s="11"/>
      <c r="AN6564" s="15"/>
      <c r="AO6564" s="11"/>
      <c r="AP6564" s="11"/>
    </row>
    <row r="6565" spans="3:42" outlineLevel="2" x14ac:dyDescent="0.2">
      <c r="C6565" s="119" t="s">
        <v>152</v>
      </c>
      <c r="D6565" s="119" t="s">
        <v>152</v>
      </c>
      <c r="F6565" s="12"/>
      <c r="H6565" s="817"/>
      <c r="K6565" s="16"/>
      <c r="Q6565" s="16"/>
      <c r="R6565" s="818"/>
      <c r="S6565" s="818"/>
      <c r="T6565" s="818"/>
      <c r="U6565" s="818"/>
      <c r="V6565" s="818"/>
      <c r="W6565" s="818"/>
      <c r="X6565" s="818"/>
      <c r="Y6565" s="818"/>
      <c r="Z6565" s="818"/>
      <c r="AA6565" s="818"/>
      <c r="AB6565" s="818"/>
      <c r="AC6565" s="818"/>
      <c r="AD6565" s="818"/>
      <c r="AE6565" s="818"/>
      <c r="AF6565" s="818"/>
      <c r="AG6565" s="818"/>
      <c r="AH6565" s="818"/>
      <c r="AI6565" s="818"/>
      <c r="AK6565" s="199"/>
      <c r="AM6565" s="11"/>
      <c r="AN6565" s="15"/>
      <c r="AO6565" s="11"/>
      <c r="AP6565" s="11"/>
    </row>
    <row r="6566" spans="3:42" outlineLevel="2" x14ac:dyDescent="0.2">
      <c r="C6566" s="119" t="s">
        <v>152</v>
      </c>
      <c r="D6566" s="119" t="s">
        <v>152</v>
      </c>
      <c r="F6566" s="121" t="s">
        <v>633</v>
      </c>
      <c r="G6566" s="756"/>
      <c r="H6566" s="757"/>
      <c r="I6566" s="788"/>
      <c r="J6566" s="756"/>
      <c r="K6566" s="758"/>
      <c r="L6566" s="759"/>
      <c r="M6566" s="759"/>
      <c r="N6566" s="759"/>
      <c r="O6566" s="759"/>
      <c r="P6566" s="759"/>
      <c r="Q6566" s="758"/>
      <c r="R6566" s="760"/>
      <c r="S6566" s="760"/>
      <c r="T6566" s="760"/>
      <c r="U6566" s="760"/>
      <c r="V6566" s="760"/>
      <c r="W6566" s="760"/>
      <c r="X6566" s="760"/>
      <c r="Y6566" s="760"/>
      <c r="Z6566" s="760"/>
      <c r="AA6566" s="760"/>
      <c r="AB6566" s="760"/>
      <c r="AC6566" s="760"/>
      <c r="AD6566" s="760"/>
      <c r="AE6566" s="760"/>
      <c r="AF6566" s="760"/>
      <c r="AG6566" s="760"/>
      <c r="AH6566" s="759"/>
      <c r="AI6566" s="759"/>
      <c r="AK6566" s="199"/>
      <c r="AM6566" s="11"/>
      <c r="AN6566" s="15"/>
      <c r="AO6566" s="11"/>
      <c r="AP6566" s="11"/>
    </row>
    <row r="6567" spans="3:42" outlineLevel="2" x14ac:dyDescent="0.2">
      <c r="C6567" s="119" t="s">
        <v>152</v>
      </c>
      <c r="D6567" s="119" t="s">
        <v>152</v>
      </c>
      <c r="F6567" s="789" t="s">
        <v>634</v>
      </c>
      <c r="G6567" s="790"/>
      <c r="H6567" s="803"/>
      <c r="I6567" s="791"/>
      <c r="J6567" s="790"/>
      <c r="K6567" s="792"/>
      <c r="L6567" s="789"/>
      <c r="M6567" s="789"/>
      <c r="N6567" s="789"/>
      <c r="O6567" s="789"/>
      <c r="P6567" s="789"/>
      <c r="Q6567" s="792"/>
      <c r="R6567" s="793"/>
      <c r="S6567" s="793"/>
      <c r="T6567" s="793"/>
      <c r="U6567" s="793"/>
      <c r="V6567" s="793"/>
      <c r="W6567" s="793"/>
      <c r="X6567" s="793"/>
      <c r="Y6567" s="793"/>
      <c r="Z6567" s="793"/>
      <c r="AA6567" s="793"/>
      <c r="AB6567" s="793"/>
      <c r="AC6567" s="793"/>
      <c r="AD6567" s="793"/>
      <c r="AE6567" s="793"/>
      <c r="AF6567" s="793"/>
      <c r="AG6567" s="793"/>
      <c r="AH6567" s="789"/>
      <c r="AI6567" s="789"/>
      <c r="AK6567" s="199"/>
      <c r="AM6567" s="11"/>
      <c r="AN6567" s="15"/>
      <c r="AO6567" s="11"/>
      <c r="AP6567" s="11"/>
    </row>
    <row r="6568" spans="3:42" outlineLevel="2" x14ac:dyDescent="0.2">
      <c r="C6568" s="119" t="s">
        <v>152</v>
      </c>
      <c r="D6568" s="119" t="s">
        <v>152</v>
      </c>
      <c r="F6568" s="794" t="s">
        <v>610</v>
      </c>
      <c r="H6568" s="795"/>
      <c r="AK6568" s="199"/>
      <c r="AM6568" s="11"/>
      <c r="AN6568" s="15"/>
      <c r="AO6568" s="11"/>
      <c r="AP6568" s="11"/>
    </row>
    <row r="6569" spans="3:42" outlineLevel="2" x14ac:dyDescent="0.2">
      <c r="C6569" s="119" t="s">
        <v>152</v>
      </c>
      <c r="D6569" s="119" t="s">
        <v>152</v>
      </c>
      <c r="F6569" s="761" t="s">
        <v>62</v>
      </c>
      <c r="G6569" s="75"/>
      <c r="H6569" s="796" t="s">
        <v>12</v>
      </c>
      <c r="I6569" s="796" t="s">
        <v>611</v>
      </c>
      <c r="J6569" s="75"/>
      <c r="K6569" s="741"/>
      <c r="L6569" s="75"/>
      <c r="M6569" s="75"/>
      <c r="N6569" s="75"/>
      <c r="O6569" s="75"/>
      <c r="P6569" s="75"/>
      <c r="Q6569" s="128" t="s">
        <v>110</v>
      </c>
      <c r="R6569" s="299">
        <v>0</v>
      </c>
      <c r="S6569" s="300">
        <v>0</v>
      </c>
      <c r="T6569" s="300">
        <v>0</v>
      </c>
      <c r="U6569" s="300">
        <v>0</v>
      </c>
      <c r="V6569" s="300">
        <v>0</v>
      </c>
      <c r="W6569" s="301">
        <v>0</v>
      </c>
      <c r="X6569" s="300">
        <v>0</v>
      </c>
      <c r="Y6569" s="300">
        <v>0</v>
      </c>
      <c r="Z6569" s="300">
        <v>0</v>
      </c>
      <c r="AA6569" s="300">
        <v>0</v>
      </c>
      <c r="AB6569" s="302">
        <v>0</v>
      </c>
      <c r="AC6569" s="302">
        <v>0</v>
      </c>
      <c r="AD6569" s="302">
        <v>0</v>
      </c>
      <c r="AE6569" s="302">
        <v>0</v>
      </c>
      <c r="AF6569" s="302">
        <v>0</v>
      </c>
      <c r="AG6569" s="302">
        <v>0</v>
      </c>
      <c r="AH6569" s="348">
        <v>0</v>
      </c>
      <c r="AI6569" s="348">
        <v>0</v>
      </c>
      <c r="AK6569" s="199"/>
      <c r="AM6569" s="11"/>
      <c r="AN6569" s="15"/>
      <c r="AO6569" s="11"/>
      <c r="AP6569" s="11"/>
    </row>
    <row r="6570" spans="3:42" outlineLevel="2" x14ac:dyDescent="0.2">
      <c r="C6570" s="119" t="s">
        <v>152</v>
      </c>
      <c r="D6570" s="119" t="s">
        <v>152</v>
      </c>
      <c r="F6570" s="767" t="s">
        <v>188</v>
      </c>
      <c r="H6570" s="797" t="s">
        <v>12</v>
      </c>
      <c r="I6570" s="797" t="s">
        <v>612</v>
      </c>
      <c r="K6570" s="164"/>
      <c r="Q6570" s="135" t="s">
        <v>110</v>
      </c>
      <c r="R6570" s="314">
        <v>0</v>
      </c>
      <c r="S6570" s="315">
        <v>0</v>
      </c>
      <c r="T6570" s="315">
        <v>0</v>
      </c>
      <c r="U6570" s="315">
        <v>0</v>
      </c>
      <c r="V6570" s="315">
        <v>0</v>
      </c>
      <c r="W6570" s="316">
        <v>0</v>
      </c>
      <c r="X6570" s="315">
        <v>0</v>
      </c>
      <c r="Y6570" s="315">
        <v>0</v>
      </c>
      <c r="Z6570" s="315">
        <v>0</v>
      </c>
      <c r="AA6570" s="315">
        <v>0</v>
      </c>
      <c r="AB6570" s="5">
        <v>0</v>
      </c>
      <c r="AC6570" s="5">
        <v>0</v>
      </c>
      <c r="AD6570" s="5">
        <v>0</v>
      </c>
      <c r="AE6570" s="5">
        <v>0</v>
      </c>
      <c r="AF6570" s="5">
        <v>0</v>
      </c>
      <c r="AG6570" s="5">
        <v>0</v>
      </c>
      <c r="AH6570" s="350">
        <v>0</v>
      </c>
      <c r="AI6570" s="350">
        <v>0</v>
      </c>
      <c r="AK6570" s="199"/>
      <c r="AM6570" s="11"/>
      <c r="AN6570" s="15"/>
      <c r="AO6570" s="11"/>
      <c r="AP6570" s="11"/>
    </row>
    <row r="6571" spans="3:42" outlineLevel="2" x14ac:dyDescent="0.2">
      <c r="C6571" s="119" t="s">
        <v>152</v>
      </c>
      <c r="D6571" s="119" t="s">
        <v>152</v>
      </c>
      <c r="F6571" s="767" t="s">
        <v>613</v>
      </c>
      <c r="H6571" s="797" t="s">
        <v>12</v>
      </c>
      <c r="I6571" s="234" t="s">
        <v>614</v>
      </c>
      <c r="K6571" s="164"/>
      <c r="Q6571" s="135" t="s">
        <v>110</v>
      </c>
      <c r="R6571" s="314">
        <v>0</v>
      </c>
      <c r="S6571" s="315">
        <v>0</v>
      </c>
      <c r="T6571" s="315">
        <v>0</v>
      </c>
      <c r="U6571" s="315">
        <v>0</v>
      </c>
      <c r="V6571" s="315">
        <v>0</v>
      </c>
      <c r="W6571" s="316">
        <v>0</v>
      </c>
      <c r="X6571" s="315">
        <v>0</v>
      </c>
      <c r="Y6571" s="315">
        <v>0</v>
      </c>
      <c r="Z6571" s="315">
        <v>0</v>
      </c>
      <c r="AA6571" s="315">
        <v>0</v>
      </c>
      <c r="AB6571" s="5">
        <v>0</v>
      </c>
      <c r="AC6571" s="5">
        <v>0</v>
      </c>
      <c r="AD6571" s="5">
        <v>0</v>
      </c>
      <c r="AE6571" s="5">
        <v>0</v>
      </c>
      <c r="AF6571" s="5">
        <v>0</v>
      </c>
      <c r="AG6571" s="5">
        <v>0</v>
      </c>
      <c r="AH6571" s="350">
        <v>0</v>
      </c>
      <c r="AI6571" s="350">
        <v>0</v>
      </c>
      <c r="AK6571" s="199"/>
      <c r="AM6571" s="11"/>
      <c r="AN6571" s="15"/>
      <c r="AO6571" s="11"/>
      <c r="AP6571" s="11"/>
    </row>
    <row r="6572" spans="3:42" outlineLevel="2" x14ac:dyDescent="0.2">
      <c r="C6572" s="119" t="s">
        <v>152</v>
      </c>
      <c r="D6572" s="119" t="s">
        <v>152</v>
      </c>
      <c r="F6572" s="783" t="s">
        <v>57</v>
      </c>
      <c r="G6572" s="83"/>
      <c r="H6572" s="798" t="s">
        <v>12</v>
      </c>
      <c r="I6572" s="799"/>
      <c r="J6572" s="83"/>
      <c r="K6572" s="736"/>
      <c r="L6572" s="83"/>
      <c r="M6572" s="83"/>
      <c r="N6572" s="83"/>
      <c r="O6572" s="83"/>
      <c r="P6572" s="83"/>
      <c r="Q6572" s="143" t="s">
        <v>110</v>
      </c>
      <c r="R6572" s="304">
        <v>0</v>
      </c>
      <c r="S6572" s="305">
        <v>0</v>
      </c>
      <c r="T6572" s="305">
        <v>0</v>
      </c>
      <c r="U6572" s="305">
        <v>0</v>
      </c>
      <c r="V6572" s="305">
        <v>0</v>
      </c>
      <c r="W6572" s="306">
        <v>0</v>
      </c>
      <c r="X6572" s="305">
        <v>0</v>
      </c>
      <c r="Y6572" s="305">
        <v>0</v>
      </c>
      <c r="Z6572" s="305">
        <v>0</v>
      </c>
      <c r="AA6572" s="305">
        <v>0</v>
      </c>
      <c r="AB6572" s="307">
        <v>0</v>
      </c>
      <c r="AC6572" s="307">
        <v>0</v>
      </c>
      <c r="AD6572" s="307">
        <v>0</v>
      </c>
      <c r="AE6572" s="307">
        <v>0</v>
      </c>
      <c r="AF6572" s="307">
        <v>0</v>
      </c>
      <c r="AG6572" s="307">
        <v>0</v>
      </c>
      <c r="AH6572" s="362">
        <v>0</v>
      </c>
      <c r="AI6572" s="362">
        <v>0</v>
      </c>
      <c r="AK6572" s="199"/>
      <c r="AM6572" s="11"/>
      <c r="AN6572" s="15"/>
      <c r="AO6572" s="11"/>
      <c r="AP6572" s="11"/>
    </row>
    <row r="6573" spans="3:42" outlineLevel="2" x14ac:dyDescent="0.2">
      <c r="C6573" s="119" t="s">
        <v>152</v>
      </c>
      <c r="D6573" s="119" t="s">
        <v>152</v>
      </c>
      <c r="F6573" s="12"/>
      <c r="H6573" s="234"/>
      <c r="K6573" s="164"/>
      <c r="Q6573" s="16"/>
      <c r="R6573" s="800">
        <v>0</v>
      </c>
      <c r="S6573" s="800">
        <v>0</v>
      </c>
      <c r="T6573" s="800">
        <v>0</v>
      </c>
      <c r="U6573" s="800">
        <v>0</v>
      </c>
      <c r="V6573" s="800">
        <v>0</v>
      </c>
      <c r="W6573" s="800">
        <v>0</v>
      </c>
      <c r="X6573" s="800">
        <v>0</v>
      </c>
      <c r="Y6573" s="800">
        <v>0</v>
      </c>
      <c r="Z6573" s="800">
        <v>0</v>
      </c>
      <c r="AA6573" s="800">
        <v>0</v>
      </c>
      <c r="AB6573" s="800">
        <v>0</v>
      </c>
      <c r="AC6573" s="800">
        <v>0</v>
      </c>
      <c r="AD6573" s="800">
        <v>0</v>
      </c>
      <c r="AE6573" s="800">
        <v>0</v>
      </c>
      <c r="AF6573" s="800">
        <v>0</v>
      </c>
      <c r="AG6573" s="800">
        <v>0</v>
      </c>
      <c r="AH6573" s="800">
        <v>0</v>
      </c>
      <c r="AI6573" s="800">
        <v>0</v>
      </c>
      <c r="AK6573" s="199"/>
      <c r="AM6573" s="11"/>
      <c r="AN6573" s="15"/>
      <c r="AO6573" s="11"/>
      <c r="AP6573" s="11"/>
    </row>
    <row r="6574" spans="3:42" outlineLevel="2" x14ac:dyDescent="0.2">
      <c r="C6574" s="119" t="s">
        <v>152</v>
      </c>
      <c r="D6574" s="119" t="s">
        <v>152</v>
      </c>
      <c r="F6574" s="794" t="s">
        <v>615</v>
      </c>
      <c r="AK6574" s="199"/>
      <c r="AM6574" s="11"/>
      <c r="AN6574" s="15"/>
      <c r="AO6574" s="11"/>
      <c r="AP6574" s="11"/>
    </row>
    <row r="6575" spans="3:42" outlineLevel="2" x14ac:dyDescent="0.2">
      <c r="C6575" s="119" t="s">
        <v>152</v>
      </c>
      <c r="D6575" s="119" t="s">
        <v>152</v>
      </c>
      <c r="F6575" s="761" t="s">
        <v>48</v>
      </c>
      <c r="G6575" s="75"/>
      <c r="H6575" s="796" t="s">
        <v>12</v>
      </c>
      <c r="I6575" s="801"/>
      <c r="J6575" s="75"/>
      <c r="K6575" s="741"/>
      <c r="L6575" s="75"/>
      <c r="M6575" s="75"/>
      <c r="N6575" s="75"/>
      <c r="O6575" s="75"/>
      <c r="P6575" s="75"/>
      <c r="Q6575" s="128" t="s">
        <v>110</v>
      </c>
      <c r="R6575" s="299">
        <v>0</v>
      </c>
      <c r="S6575" s="300">
        <v>0</v>
      </c>
      <c r="T6575" s="300">
        <v>0</v>
      </c>
      <c r="U6575" s="300">
        <v>0</v>
      </c>
      <c r="V6575" s="300">
        <v>0</v>
      </c>
      <c r="W6575" s="301">
        <v>0</v>
      </c>
      <c r="X6575" s="300">
        <v>0</v>
      </c>
      <c r="Y6575" s="300">
        <v>0</v>
      </c>
      <c r="Z6575" s="300">
        <v>0</v>
      </c>
      <c r="AA6575" s="300">
        <v>0</v>
      </c>
      <c r="AB6575" s="302">
        <v>0</v>
      </c>
      <c r="AC6575" s="302">
        <v>0</v>
      </c>
      <c r="AD6575" s="302">
        <v>0</v>
      </c>
      <c r="AE6575" s="302">
        <v>0</v>
      </c>
      <c r="AF6575" s="302">
        <v>0</v>
      </c>
      <c r="AG6575" s="302">
        <v>0</v>
      </c>
      <c r="AH6575" s="348">
        <v>0</v>
      </c>
      <c r="AI6575" s="348">
        <v>0</v>
      </c>
      <c r="AK6575" s="199"/>
      <c r="AM6575" s="11"/>
      <c r="AN6575" s="15"/>
      <c r="AO6575" s="11"/>
      <c r="AP6575" s="11"/>
    </row>
    <row r="6576" spans="3:42" outlineLevel="2" x14ac:dyDescent="0.2">
      <c r="C6576" s="119" t="s">
        <v>152</v>
      </c>
      <c r="D6576" s="119" t="s">
        <v>152</v>
      </c>
      <c r="F6576" s="767" t="s">
        <v>55</v>
      </c>
      <c r="H6576" s="797" t="s">
        <v>12</v>
      </c>
      <c r="K6576" s="164"/>
      <c r="Q6576" s="135" t="s">
        <v>110</v>
      </c>
      <c r="R6576" s="314">
        <v>0</v>
      </c>
      <c r="S6576" s="315">
        <v>0</v>
      </c>
      <c r="T6576" s="315">
        <v>0</v>
      </c>
      <c r="U6576" s="315">
        <v>0</v>
      </c>
      <c r="V6576" s="315">
        <v>0</v>
      </c>
      <c r="W6576" s="316">
        <v>0</v>
      </c>
      <c r="X6576" s="315">
        <v>0</v>
      </c>
      <c r="Y6576" s="315">
        <v>0</v>
      </c>
      <c r="Z6576" s="315">
        <v>0</v>
      </c>
      <c r="AA6576" s="315">
        <v>0</v>
      </c>
      <c r="AB6576" s="5">
        <v>0</v>
      </c>
      <c r="AC6576" s="5">
        <v>0</v>
      </c>
      <c r="AD6576" s="5">
        <v>0</v>
      </c>
      <c r="AE6576" s="5">
        <v>0</v>
      </c>
      <c r="AF6576" s="5">
        <v>0</v>
      </c>
      <c r="AG6576" s="5">
        <v>0</v>
      </c>
      <c r="AH6576" s="350">
        <v>0</v>
      </c>
      <c r="AI6576" s="350">
        <v>0</v>
      </c>
      <c r="AK6576" s="199"/>
      <c r="AM6576" s="11"/>
      <c r="AN6576" s="15"/>
      <c r="AO6576" s="11"/>
      <c r="AP6576" s="11"/>
    </row>
    <row r="6577" spans="3:42" outlineLevel="2" x14ac:dyDescent="0.2">
      <c r="C6577" s="119" t="s">
        <v>152</v>
      </c>
      <c r="D6577" s="119" t="s">
        <v>152</v>
      </c>
      <c r="F6577" s="783" t="s">
        <v>57</v>
      </c>
      <c r="G6577" s="83"/>
      <c r="H6577" s="798" t="s">
        <v>12</v>
      </c>
      <c r="I6577" s="799"/>
      <c r="J6577" s="83"/>
      <c r="K6577" s="736"/>
      <c r="L6577" s="83"/>
      <c r="M6577" s="83"/>
      <c r="N6577" s="83"/>
      <c r="O6577" s="83"/>
      <c r="P6577" s="83"/>
      <c r="Q6577" s="143" t="s">
        <v>110</v>
      </c>
      <c r="R6577" s="304">
        <v>0</v>
      </c>
      <c r="S6577" s="305">
        <v>0</v>
      </c>
      <c r="T6577" s="305">
        <v>0</v>
      </c>
      <c r="U6577" s="305">
        <v>0</v>
      </c>
      <c r="V6577" s="305">
        <v>0</v>
      </c>
      <c r="W6577" s="306">
        <v>0</v>
      </c>
      <c r="X6577" s="305">
        <v>0</v>
      </c>
      <c r="Y6577" s="305">
        <v>0</v>
      </c>
      <c r="Z6577" s="305">
        <v>0</v>
      </c>
      <c r="AA6577" s="305">
        <v>0</v>
      </c>
      <c r="AB6577" s="307">
        <v>0</v>
      </c>
      <c r="AC6577" s="307">
        <v>0</v>
      </c>
      <c r="AD6577" s="307">
        <v>0</v>
      </c>
      <c r="AE6577" s="307">
        <v>0</v>
      </c>
      <c r="AF6577" s="307">
        <v>0</v>
      </c>
      <c r="AG6577" s="307">
        <v>0</v>
      </c>
      <c r="AH6577" s="362">
        <v>0</v>
      </c>
      <c r="AI6577" s="362">
        <v>0</v>
      </c>
      <c r="AK6577" s="199"/>
      <c r="AM6577" s="11"/>
      <c r="AN6577" s="15"/>
      <c r="AO6577" s="11"/>
      <c r="AP6577" s="11"/>
    </row>
    <row r="6578" spans="3:42" outlineLevel="2" x14ac:dyDescent="0.2">
      <c r="C6578" s="119" t="s">
        <v>152</v>
      </c>
      <c r="D6578" s="119" t="s">
        <v>152</v>
      </c>
      <c r="F6578" s="12"/>
      <c r="H6578" s="164"/>
      <c r="K6578" s="164"/>
      <c r="Q6578" s="16"/>
      <c r="R6578" s="800">
        <v>0</v>
      </c>
      <c r="S6578" s="800">
        <v>0</v>
      </c>
      <c r="T6578" s="800">
        <v>0</v>
      </c>
      <c r="U6578" s="800">
        <v>0</v>
      </c>
      <c r="V6578" s="800">
        <v>0</v>
      </c>
      <c r="W6578" s="800">
        <v>0</v>
      </c>
      <c r="X6578" s="800">
        <v>0</v>
      </c>
      <c r="Y6578" s="800">
        <v>0</v>
      </c>
      <c r="Z6578" s="800">
        <v>0</v>
      </c>
      <c r="AA6578" s="800">
        <v>0</v>
      </c>
      <c r="AB6578" s="800">
        <v>0</v>
      </c>
      <c r="AC6578" s="800">
        <v>0</v>
      </c>
      <c r="AD6578" s="800">
        <v>0</v>
      </c>
      <c r="AE6578" s="800">
        <v>0</v>
      </c>
      <c r="AF6578" s="800">
        <v>0</v>
      </c>
      <c r="AG6578" s="800">
        <v>0</v>
      </c>
      <c r="AH6578" s="800">
        <v>0</v>
      </c>
      <c r="AI6578" s="800">
        <v>0</v>
      </c>
      <c r="AK6578" s="199"/>
      <c r="AM6578" s="11"/>
      <c r="AN6578" s="15"/>
      <c r="AO6578" s="11"/>
      <c r="AP6578" s="11"/>
    </row>
    <row r="6579" spans="3:42" outlineLevel="2" x14ac:dyDescent="0.2">
      <c r="C6579" s="119" t="s">
        <v>152</v>
      </c>
      <c r="D6579" s="119" t="s">
        <v>152</v>
      </c>
      <c r="F6579" s="794" t="s">
        <v>69</v>
      </c>
      <c r="AK6579" s="199"/>
      <c r="AM6579" s="11"/>
      <c r="AN6579" s="15"/>
      <c r="AO6579" s="11"/>
      <c r="AP6579" s="11"/>
    </row>
    <row r="6580" spans="3:42" outlineLevel="2" x14ac:dyDescent="0.2">
      <c r="C6580" s="119" t="s">
        <v>152</v>
      </c>
      <c r="D6580" s="119" t="s">
        <v>152</v>
      </c>
      <c r="F6580" s="761" t="s">
        <v>9</v>
      </c>
      <c r="G6580" s="75"/>
      <c r="H6580" s="796" t="s">
        <v>12</v>
      </c>
      <c r="I6580" s="801"/>
      <c r="J6580" s="75"/>
      <c r="K6580" s="741"/>
      <c r="L6580" s="75"/>
      <c r="M6580" s="75"/>
      <c r="N6580" s="75"/>
      <c r="O6580" s="75"/>
      <c r="P6580" s="75"/>
      <c r="Q6580" s="128" t="s">
        <v>110</v>
      </c>
      <c r="R6580" s="299">
        <v>0</v>
      </c>
      <c r="S6580" s="300">
        <v>0</v>
      </c>
      <c r="T6580" s="300">
        <v>0</v>
      </c>
      <c r="U6580" s="300">
        <v>0</v>
      </c>
      <c r="V6580" s="300">
        <v>0</v>
      </c>
      <c r="W6580" s="301">
        <v>0</v>
      </c>
      <c r="X6580" s="300">
        <v>0</v>
      </c>
      <c r="Y6580" s="300">
        <v>0</v>
      </c>
      <c r="Z6580" s="300">
        <v>0</v>
      </c>
      <c r="AA6580" s="300">
        <v>0</v>
      </c>
      <c r="AB6580" s="302">
        <v>0</v>
      </c>
      <c r="AC6580" s="302">
        <v>0</v>
      </c>
      <c r="AD6580" s="302">
        <v>0</v>
      </c>
      <c r="AE6580" s="302">
        <v>0</v>
      </c>
      <c r="AF6580" s="302">
        <v>0</v>
      </c>
      <c r="AG6580" s="302">
        <v>0</v>
      </c>
      <c r="AH6580" s="348">
        <v>0</v>
      </c>
      <c r="AI6580" s="348">
        <v>0</v>
      </c>
      <c r="AK6580" s="199"/>
      <c r="AM6580" s="11"/>
      <c r="AN6580" s="15"/>
      <c r="AO6580" s="11"/>
      <c r="AP6580" s="11"/>
    </row>
    <row r="6581" spans="3:42" outlineLevel="2" x14ac:dyDescent="0.2">
      <c r="C6581" s="119" t="s">
        <v>152</v>
      </c>
      <c r="D6581" s="119" t="s">
        <v>152</v>
      </c>
      <c r="F6581" s="767" t="s">
        <v>14</v>
      </c>
      <c r="H6581" s="797" t="s">
        <v>12</v>
      </c>
      <c r="K6581" s="164"/>
      <c r="Q6581" s="135" t="s">
        <v>110</v>
      </c>
      <c r="R6581" s="314">
        <v>0</v>
      </c>
      <c r="S6581" s="315">
        <v>0</v>
      </c>
      <c r="T6581" s="315">
        <v>0</v>
      </c>
      <c r="U6581" s="315">
        <v>0</v>
      </c>
      <c r="V6581" s="315">
        <v>0</v>
      </c>
      <c r="W6581" s="316">
        <v>0</v>
      </c>
      <c r="X6581" s="315">
        <v>0</v>
      </c>
      <c r="Y6581" s="315">
        <v>0</v>
      </c>
      <c r="Z6581" s="315">
        <v>0</v>
      </c>
      <c r="AA6581" s="315">
        <v>0</v>
      </c>
      <c r="AB6581" s="5">
        <v>0</v>
      </c>
      <c r="AC6581" s="5">
        <v>0</v>
      </c>
      <c r="AD6581" s="5">
        <v>0</v>
      </c>
      <c r="AE6581" s="5">
        <v>0</v>
      </c>
      <c r="AF6581" s="5">
        <v>0</v>
      </c>
      <c r="AG6581" s="5">
        <v>0</v>
      </c>
      <c r="AH6581" s="350">
        <v>0</v>
      </c>
      <c r="AI6581" s="350">
        <v>0</v>
      </c>
      <c r="AK6581" s="199"/>
      <c r="AM6581" s="11"/>
      <c r="AN6581" s="15"/>
      <c r="AO6581" s="11"/>
      <c r="AP6581" s="11"/>
    </row>
    <row r="6582" spans="3:42" outlineLevel="2" x14ac:dyDescent="0.2">
      <c r="C6582" s="119" t="s">
        <v>152</v>
      </c>
      <c r="D6582" s="119" t="s">
        <v>152</v>
      </c>
      <c r="F6582" s="783" t="s">
        <v>16</v>
      </c>
      <c r="G6582" s="83"/>
      <c r="H6582" s="798" t="s">
        <v>12</v>
      </c>
      <c r="I6582" s="799"/>
      <c r="J6582" s="83"/>
      <c r="K6582" s="736"/>
      <c r="L6582" s="83"/>
      <c r="M6582" s="83"/>
      <c r="N6582" s="83"/>
      <c r="O6582" s="83"/>
      <c r="P6582" s="83"/>
      <c r="Q6582" s="143" t="s">
        <v>110</v>
      </c>
      <c r="R6582" s="304">
        <v>0</v>
      </c>
      <c r="S6582" s="305">
        <v>0</v>
      </c>
      <c r="T6582" s="305">
        <v>0</v>
      </c>
      <c r="U6582" s="305">
        <v>0</v>
      </c>
      <c r="V6582" s="305">
        <v>0</v>
      </c>
      <c r="W6582" s="306">
        <v>0</v>
      </c>
      <c r="X6582" s="305">
        <v>0</v>
      </c>
      <c r="Y6582" s="305">
        <v>0</v>
      </c>
      <c r="Z6582" s="305">
        <v>0</v>
      </c>
      <c r="AA6582" s="305">
        <v>0</v>
      </c>
      <c r="AB6582" s="307">
        <v>0</v>
      </c>
      <c r="AC6582" s="307">
        <v>0</v>
      </c>
      <c r="AD6582" s="307">
        <v>0</v>
      </c>
      <c r="AE6582" s="307">
        <v>0</v>
      </c>
      <c r="AF6582" s="307">
        <v>0</v>
      </c>
      <c r="AG6582" s="307">
        <v>0</v>
      </c>
      <c r="AH6582" s="362">
        <v>0</v>
      </c>
      <c r="AI6582" s="362">
        <v>0</v>
      </c>
      <c r="AK6582" s="199"/>
      <c r="AM6582" s="11"/>
      <c r="AN6582" s="15"/>
      <c r="AO6582" s="11"/>
      <c r="AP6582" s="11"/>
    </row>
    <row r="6583" spans="3:42" outlineLevel="2" x14ac:dyDescent="0.2">
      <c r="C6583" s="119" t="s">
        <v>152</v>
      </c>
      <c r="D6583" s="119" t="s">
        <v>152</v>
      </c>
      <c r="F6583" s="12"/>
      <c r="H6583" s="797"/>
      <c r="K6583" s="164"/>
      <c r="Q6583" s="16"/>
      <c r="R6583" s="800">
        <v>0</v>
      </c>
      <c r="S6583" s="800">
        <v>0</v>
      </c>
      <c r="T6583" s="800">
        <v>0</v>
      </c>
      <c r="U6583" s="800">
        <v>0</v>
      </c>
      <c r="V6583" s="800">
        <v>0</v>
      </c>
      <c r="W6583" s="800">
        <v>0</v>
      </c>
      <c r="X6583" s="800">
        <v>0</v>
      </c>
      <c r="Y6583" s="800">
        <v>0</v>
      </c>
      <c r="Z6583" s="800">
        <v>0</v>
      </c>
      <c r="AA6583" s="800">
        <v>0</v>
      </c>
      <c r="AB6583" s="800">
        <v>0</v>
      </c>
      <c r="AC6583" s="800">
        <v>0</v>
      </c>
      <c r="AD6583" s="800">
        <v>0</v>
      </c>
      <c r="AE6583" s="800">
        <v>0</v>
      </c>
      <c r="AF6583" s="800">
        <v>0</v>
      </c>
      <c r="AG6583" s="800">
        <v>0</v>
      </c>
      <c r="AH6583" s="800">
        <v>0</v>
      </c>
      <c r="AI6583" s="800">
        <v>0</v>
      </c>
      <c r="AK6583" s="199"/>
      <c r="AM6583" s="11"/>
      <c r="AN6583" s="15"/>
      <c r="AO6583" s="11"/>
      <c r="AP6583" s="11"/>
    </row>
    <row r="6584" spans="3:42" outlineLevel="2" x14ac:dyDescent="0.2">
      <c r="C6584" s="119" t="s">
        <v>152</v>
      </c>
      <c r="D6584" s="119" t="s">
        <v>152</v>
      </c>
      <c r="F6584" s="794" t="s">
        <v>616</v>
      </c>
      <c r="AK6584" s="199"/>
      <c r="AM6584" s="11"/>
      <c r="AN6584" s="15"/>
      <c r="AO6584" s="11"/>
      <c r="AP6584" s="11"/>
    </row>
    <row r="6585" spans="3:42" outlineLevel="2" x14ac:dyDescent="0.2">
      <c r="C6585" s="119" t="s">
        <v>152</v>
      </c>
      <c r="D6585" s="119" t="s">
        <v>152</v>
      </c>
      <c r="F6585" s="761" t="s">
        <v>48</v>
      </c>
      <c r="G6585" s="75"/>
      <c r="H6585" s="796" t="s">
        <v>12</v>
      </c>
      <c r="I6585" s="228" t="s">
        <v>617</v>
      </c>
      <c r="J6585" s="75"/>
      <c r="K6585" s="741"/>
      <c r="L6585" s="75"/>
      <c r="M6585" s="75"/>
      <c r="N6585" s="75"/>
      <c r="O6585" s="75"/>
      <c r="P6585" s="75"/>
      <c r="Q6585" s="128" t="s">
        <v>110</v>
      </c>
      <c r="R6585" s="299">
        <v>0</v>
      </c>
      <c r="S6585" s="300">
        <v>0</v>
      </c>
      <c r="T6585" s="300">
        <v>0</v>
      </c>
      <c r="U6585" s="300">
        <v>0</v>
      </c>
      <c r="V6585" s="300">
        <v>0</v>
      </c>
      <c r="W6585" s="301">
        <v>0</v>
      </c>
      <c r="X6585" s="300">
        <v>0</v>
      </c>
      <c r="Y6585" s="300">
        <v>0</v>
      </c>
      <c r="Z6585" s="300">
        <v>0</v>
      </c>
      <c r="AA6585" s="300">
        <v>0</v>
      </c>
      <c r="AB6585" s="302">
        <v>0</v>
      </c>
      <c r="AC6585" s="302">
        <v>0</v>
      </c>
      <c r="AD6585" s="302">
        <v>0</v>
      </c>
      <c r="AE6585" s="302">
        <v>0</v>
      </c>
      <c r="AF6585" s="302">
        <v>0</v>
      </c>
      <c r="AG6585" s="302">
        <v>0</v>
      </c>
      <c r="AH6585" s="348">
        <v>0</v>
      </c>
      <c r="AI6585" s="348">
        <v>0</v>
      </c>
      <c r="AK6585" s="199"/>
      <c r="AM6585" s="11"/>
      <c r="AN6585" s="15"/>
      <c r="AO6585" s="11"/>
      <c r="AP6585" s="11"/>
    </row>
    <row r="6586" spans="3:42" outlineLevel="2" x14ac:dyDescent="0.2">
      <c r="C6586" s="119" t="s">
        <v>152</v>
      </c>
      <c r="D6586" s="119" t="s">
        <v>152</v>
      </c>
      <c r="F6586" s="767" t="s">
        <v>55</v>
      </c>
      <c r="H6586" s="797" t="s">
        <v>12</v>
      </c>
      <c r="I6586" s="234" t="s">
        <v>617</v>
      </c>
      <c r="K6586" s="164"/>
      <c r="Q6586" s="135" t="s">
        <v>110</v>
      </c>
      <c r="R6586" s="314">
        <v>0</v>
      </c>
      <c r="S6586" s="315">
        <v>0</v>
      </c>
      <c r="T6586" s="315">
        <v>0</v>
      </c>
      <c r="U6586" s="315">
        <v>0</v>
      </c>
      <c r="V6586" s="315">
        <v>0</v>
      </c>
      <c r="W6586" s="316">
        <v>0</v>
      </c>
      <c r="X6586" s="315">
        <v>0</v>
      </c>
      <c r="Y6586" s="315">
        <v>0</v>
      </c>
      <c r="Z6586" s="315">
        <v>0</v>
      </c>
      <c r="AA6586" s="315">
        <v>0</v>
      </c>
      <c r="AB6586" s="5">
        <v>0</v>
      </c>
      <c r="AC6586" s="5">
        <v>0</v>
      </c>
      <c r="AD6586" s="5">
        <v>0</v>
      </c>
      <c r="AE6586" s="5">
        <v>0</v>
      </c>
      <c r="AF6586" s="5">
        <v>0</v>
      </c>
      <c r="AG6586" s="5">
        <v>0</v>
      </c>
      <c r="AH6586" s="350">
        <v>0</v>
      </c>
      <c r="AI6586" s="350">
        <v>0</v>
      </c>
      <c r="AK6586" s="199"/>
      <c r="AM6586" s="11"/>
      <c r="AN6586" s="15"/>
      <c r="AO6586" s="11"/>
      <c r="AP6586" s="11"/>
    </row>
    <row r="6587" spans="3:42" outlineLevel="2" x14ac:dyDescent="0.2">
      <c r="C6587" s="119" t="s">
        <v>152</v>
      </c>
      <c r="D6587" s="119" t="s">
        <v>152</v>
      </c>
      <c r="F6587" s="783" t="s">
        <v>57</v>
      </c>
      <c r="G6587" s="83"/>
      <c r="H6587" s="798" t="s">
        <v>12</v>
      </c>
      <c r="I6587" s="240" t="s">
        <v>617</v>
      </c>
      <c r="J6587" s="83"/>
      <c r="K6587" s="736"/>
      <c r="L6587" s="83"/>
      <c r="M6587" s="83"/>
      <c r="N6587" s="83"/>
      <c r="O6587" s="83"/>
      <c r="P6587" s="83"/>
      <c r="Q6587" s="143" t="s">
        <v>110</v>
      </c>
      <c r="R6587" s="304">
        <v>0</v>
      </c>
      <c r="S6587" s="305">
        <v>0</v>
      </c>
      <c r="T6587" s="305">
        <v>0</v>
      </c>
      <c r="U6587" s="305">
        <v>0</v>
      </c>
      <c r="V6587" s="305">
        <v>0</v>
      </c>
      <c r="W6587" s="306">
        <v>0</v>
      </c>
      <c r="X6587" s="305">
        <v>0</v>
      </c>
      <c r="Y6587" s="305">
        <v>0</v>
      </c>
      <c r="Z6587" s="305">
        <v>0</v>
      </c>
      <c r="AA6587" s="305">
        <v>0</v>
      </c>
      <c r="AB6587" s="307">
        <v>0</v>
      </c>
      <c r="AC6587" s="307">
        <v>0</v>
      </c>
      <c r="AD6587" s="307">
        <v>0</v>
      </c>
      <c r="AE6587" s="307">
        <v>0</v>
      </c>
      <c r="AF6587" s="307">
        <v>0</v>
      </c>
      <c r="AG6587" s="307">
        <v>0</v>
      </c>
      <c r="AH6587" s="362">
        <v>0</v>
      </c>
      <c r="AI6587" s="362">
        <v>0</v>
      </c>
      <c r="AK6587" s="199"/>
      <c r="AM6587" s="11"/>
      <c r="AN6587" s="15"/>
      <c r="AO6587" s="11"/>
      <c r="AP6587" s="11"/>
    </row>
    <row r="6588" spans="3:42" outlineLevel="2" x14ac:dyDescent="0.2">
      <c r="C6588" s="119" t="s">
        <v>152</v>
      </c>
      <c r="D6588" s="119" t="s">
        <v>152</v>
      </c>
      <c r="F6588" s="802" t="s">
        <v>626</v>
      </c>
      <c r="R6588" s="800">
        <v>0</v>
      </c>
      <c r="S6588" s="800">
        <v>0</v>
      </c>
      <c r="T6588" s="800">
        <v>0</v>
      </c>
      <c r="U6588" s="800">
        <v>0</v>
      </c>
      <c r="V6588" s="800">
        <v>0</v>
      </c>
      <c r="W6588" s="800">
        <v>0</v>
      </c>
      <c r="X6588" s="800">
        <v>0</v>
      </c>
      <c r="Y6588" s="800">
        <v>0</v>
      </c>
      <c r="Z6588" s="800">
        <v>0</v>
      </c>
      <c r="AA6588" s="800">
        <v>0</v>
      </c>
      <c r="AB6588" s="800">
        <v>0</v>
      </c>
      <c r="AC6588" s="800">
        <v>0</v>
      </c>
      <c r="AD6588" s="800">
        <v>0</v>
      </c>
      <c r="AE6588" s="800">
        <v>0</v>
      </c>
      <c r="AF6588" s="800">
        <v>0</v>
      </c>
      <c r="AG6588" s="800">
        <v>0</v>
      </c>
      <c r="AH6588" s="800">
        <v>0</v>
      </c>
      <c r="AI6588" s="800">
        <v>0</v>
      </c>
      <c r="AK6588" s="199"/>
      <c r="AM6588" s="11"/>
      <c r="AN6588" s="15"/>
      <c r="AO6588" s="11"/>
      <c r="AP6588" s="11"/>
    </row>
    <row r="6589" spans="3:42" outlineLevel="2" x14ac:dyDescent="0.2">
      <c r="C6589" s="119" t="s">
        <v>152</v>
      </c>
      <c r="D6589" s="119" t="s">
        <v>152</v>
      </c>
      <c r="R6589" s="5"/>
      <c r="S6589" s="5"/>
      <c r="T6589" s="5"/>
      <c r="U6589" s="5"/>
      <c r="V6589" s="5"/>
      <c r="W6589" s="5"/>
      <c r="X6589" s="5"/>
      <c r="Y6589" s="5"/>
      <c r="AK6589" s="199"/>
      <c r="AM6589" s="11"/>
      <c r="AN6589" s="15"/>
      <c r="AO6589" s="11"/>
      <c r="AP6589" s="11"/>
    </row>
    <row r="6590" spans="3:42" outlineLevel="2" x14ac:dyDescent="0.2">
      <c r="C6590" s="119" t="s">
        <v>152</v>
      </c>
      <c r="D6590" s="119" t="s">
        <v>152</v>
      </c>
      <c r="F6590" s="789" t="s">
        <v>635</v>
      </c>
      <c r="G6590" s="790"/>
      <c r="H6590" s="803"/>
      <c r="I6590" s="790"/>
      <c r="J6590" s="790"/>
      <c r="K6590" s="792"/>
      <c r="L6590" s="789"/>
      <c r="M6590" s="789"/>
      <c r="N6590" s="789"/>
      <c r="O6590" s="789"/>
      <c r="P6590" s="789"/>
      <c r="Q6590" s="792"/>
      <c r="R6590" s="793"/>
      <c r="S6590" s="793"/>
      <c r="T6590" s="793"/>
      <c r="U6590" s="793"/>
      <c r="V6590" s="793"/>
      <c r="W6590" s="793"/>
      <c r="X6590" s="793"/>
      <c r="Y6590" s="793"/>
      <c r="Z6590" s="793"/>
      <c r="AA6590" s="793"/>
      <c r="AB6590" s="793"/>
      <c r="AC6590" s="793"/>
      <c r="AD6590" s="793"/>
      <c r="AE6590" s="793"/>
      <c r="AF6590" s="793"/>
      <c r="AG6590" s="793"/>
      <c r="AH6590" s="789"/>
      <c r="AI6590" s="789"/>
      <c r="AK6590" s="199"/>
      <c r="AM6590" s="11"/>
      <c r="AN6590" s="15"/>
      <c r="AO6590" s="11"/>
      <c r="AP6590" s="11"/>
    </row>
    <row r="6591" spans="3:42" outlineLevel="2" x14ac:dyDescent="0.2">
      <c r="C6591" s="119" t="s">
        <v>152</v>
      </c>
      <c r="D6591" s="119" t="s">
        <v>152</v>
      </c>
      <c r="F6591" t="s">
        <v>620</v>
      </c>
      <c r="AK6591" s="199"/>
      <c r="AM6591" s="11"/>
      <c r="AN6591" s="15"/>
      <c r="AO6591" s="11"/>
      <c r="AP6591" s="11"/>
    </row>
    <row r="6592" spans="3:42" outlineLevel="2" x14ac:dyDescent="0.2">
      <c r="C6592" s="119" t="s">
        <v>152</v>
      </c>
      <c r="D6592" s="119" t="s">
        <v>152</v>
      </c>
      <c r="F6592" s="761" t="s">
        <v>48</v>
      </c>
      <c r="G6592" s="75"/>
      <c r="H6592" s="796" t="s">
        <v>636</v>
      </c>
      <c r="I6592" s="801"/>
      <c r="J6592" s="75"/>
      <c r="K6592" s="741"/>
      <c r="L6592" s="75"/>
      <c r="M6592" s="75"/>
      <c r="N6592" s="75"/>
      <c r="O6592" s="75"/>
      <c r="P6592" s="75"/>
      <c r="Q6592" s="128" t="s">
        <v>536</v>
      </c>
      <c r="R6592" s="804">
        <v>0</v>
      </c>
      <c r="S6592" s="805">
        <v>0</v>
      </c>
      <c r="T6592" s="805">
        <v>0</v>
      </c>
      <c r="U6592" s="805">
        <v>0</v>
      </c>
      <c r="V6592" s="805">
        <v>0</v>
      </c>
      <c r="W6592" s="806">
        <v>0</v>
      </c>
      <c r="X6592" s="805">
        <v>0</v>
      </c>
      <c r="Y6592" s="805">
        <v>0</v>
      </c>
      <c r="Z6592" s="805">
        <v>0</v>
      </c>
      <c r="AA6592" s="805">
        <v>0</v>
      </c>
      <c r="AB6592" s="805">
        <v>0</v>
      </c>
      <c r="AC6592" s="805">
        <v>0</v>
      </c>
      <c r="AD6592" s="805">
        <v>0</v>
      </c>
      <c r="AE6592" s="805">
        <v>0</v>
      </c>
      <c r="AF6592" s="805">
        <v>0</v>
      </c>
      <c r="AG6592" s="805">
        <v>0</v>
      </c>
      <c r="AH6592" s="808">
        <v>0</v>
      </c>
      <c r="AI6592" s="808">
        <v>0</v>
      </c>
      <c r="AK6592" s="199"/>
      <c r="AM6592" s="11"/>
      <c r="AN6592" s="15"/>
      <c r="AO6592" s="11"/>
      <c r="AP6592" s="11"/>
    </row>
    <row r="6593" spans="3:42" outlineLevel="2" x14ac:dyDescent="0.2">
      <c r="C6593" s="119" t="s">
        <v>152</v>
      </c>
      <c r="D6593" s="119" t="s">
        <v>152</v>
      </c>
      <c r="F6593" s="767" t="s">
        <v>55</v>
      </c>
      <c r="H6593" s="797" t="s">
        <v>636</v>
      </c>
      <c r="K6593" s="164"/>
      <c r="Q6593" s="135" t="s">
        <v>536</v>
      </c>
      <c r="R6593" s="809">
        <v>0</v>
      </c>
      <c r="S6593" s="810">
        <v>0</v>
      </c>
      <c r="T6593" s="810">
        <v>0</v>
      </c>
      <c r="U6593" s="810">
        <v>0</v>
      </c>
      <c r="V6593" s="810">
        <v>0</v>
      </c>
      <c r="W6593" s="811">
        <v>0</v>
      </c>
      <c r="X6593" s="810">
        <v>0</v>
      </c>
      <c r="Y6593" s="810">
        <v>0</v>
      </c>
      <c r="Z6593" s="810">
        <v>0</v>
      </c>
      <c r="AA6593" s="810">
        <v>0</v>
      </c>
      <c r="AB6593" s="810">
        <v>0</v>
      </c>
      <c r="AC6593" s="810">
        <v>0</v>
      </c>
      <c r="AD6593" s="810">
        <v>0</v>
      </c>
      <c r="AE6593" s="810">
        <v>0</v>
      </c>
      <c r="AF6593" s="810">
        <v>0</v>
      </c>
      <c r="AG6593" s="810">
        <v>0</v>
      </c>
      <c r="AH6593" s="812">
        <v>0</v>
      </c>
      <c r="AI6593" s="812">
        <v>0</v>
      </c>
      <c r="AK6593" s="199"/>
      <c r="AM6593" s="11"/>
      <c r="AN6593" s="15"/>
      <c r="AO6593" s="11"/>
      <c r="AP6593" s="11"/>
    </row>
    <row r="6594" spans="3:42" outlineLevel="2" x14ac:dyDescent="0.2">
      <c r="C6594" s="119" t="s">
        <v>152</v>
      </c>
      <c r="D6594" s="119" t="s">
        <v>152</v>
      </c>
      <c r="F6594" s="783" t="s">
        <v>57</v>
      </c>
      <c r="G6594" s="83"/>
      <c r="H6594" s="798" t="s">
        <v>636</v>
      </c>
      <c r="I6594" s="799"/>
      <c r="J6594" s="83"/>
      <c r="K6594" s="736"/>
      <c r="L6594" s="83"/>
      <c r="M6594" s="83"/>
      <c r="N6594" s="83"/>
      <c r="O6594" s="83"/>
      <c r="P6594" s="83"/>
      <c r="Q6594" s="143" t="s">
        <v>536</v>
      </c>
      <c r="R6594" s="813">
        <v>0</v>
      </c>
      <c r="S6594" s="814">
        <v>0</v>
      </c>
      <c r="T6594" s="814">
        <v>0</v>
      </c>
      <c r="U6594" s="814">
        <v>0</v>
      </c>
      <c r="V6594" s="814">
        <v>0</v>
      </c>
      <c r="W6594" s="815">
        <v>0</v>
      </c>
      <c r="X6594" s="814">
        <v>0</v>
      </c>
      <c r="Y6594" s="814">
        <v>0</v>
      </c>
      <c r="Z6594" s="814">
        <v>0</v>
      </c>
      <c r="AA6594" s="814">
        <v>0</v>
      </c>
      <c r="AB6594" s="814">
        <v>0</v>
      </c>
      <c r="AC6594" s="814">
        <v>0</v>
      </c>
      <c r="AD6594" s="814">
        <v>0</v>
      </c>
      <c r="AE6594" s="814">
        <v>0</v>
      </c>
      <c r="AF6594" s="814">
        <v>0</v>
      </c>
      <c r="AG6594" s="814">
        <v>0</v>
      </c>
      <c r="AH6594" s="816">
        <v>0</v>
      </c>
      <c r="AI6594" s="816">
        <v>0</v>
      </c>
      <c r="AK6594" s="199"/>
      <c r="AM6594" s="11"/>
      <c r="AN6594" s="15"/>
      <c r="AO6594" s="11"/>
      <c r="AP6594" s="11"/>
    </row>
    <row r="6595" spans="3:42" outlineLevel="2" x14ac:dyDescent="0.2">
      <c r="C6595" s="119" t="s">
        <v>152</v>
      </c>
      <c r="D6595" s="119" t="s">
        <v>152</v>
      </c>
      <c r="F6595" s="12"/>
      <c r="H6595" s="817"/>
      <c r="K6595" s="16"/>
      <c r="Q6595" s="16"/>
      <c r="R6595" s="818"/>
      <c r="S6595" s="818"/>
      <c r="T6595" s="818"/>
      <c r="U6595" s="818"/>
      <c r="V6595" s="818"/>
      <c r="W6595" s="818"/>
      <c r="X6595" s="818"/>
      <c r="Y6595" s="818"/>
      <c r="Z6595" s="818"/>
      <c r="AA6595" s="818"/>
      <c r="AB6595" s="818"/>
      <c r="AC6595" s="818"/>
      <c r="AD6595" s="818"/>
      <c r="AE6595" s="818"/>
      <c r="AF6595" s="818"/>
      <c r="AG6595" s="818"/>
      <c r="AH6595" s="818"/>
      <c r="AI6595" s="818"/>
      <c r="AK6595" s="199"/>
      <c r="AM6595" s="11"/>
      <c r="AN6595" s="15"/>
      <c r="AO6595" s="11"/>
      <c r="AP6595" s="11"/>
    </row>
    <row r="6596" spans="3:42" x14ac:dyDescent="0.2">
      <c r="AK6596" s="199"/>
      <c r="AM6596" s="11"/>
      <c r="AN6596" s="15"/>
      <c r="AO6596" s="11"/>
      <c r="AP6596" s="11"/>
    </row>
    <row r="6597" spans="3:42" x14ac:dyDescent="0.2">
      <c r="C6597" s="753" t="s">
        <v>637</v>
      </c>
      <c r="D6597" s="753"/>
      <c r="E6597" s="18"/>
      <c r="F6597" s="18"/>
      <c r="G6597" s="833" t="s">
        <v>638</v>
      </c>
      <c r="H6597" s="19" t="s">
        <v>159</v>
      </c>
      <c r="I6597" s="18"/>
      <c r="J6597" s="18"/>
      <c r="K6597" s="19"/>
      <c r="L6597" s="18"/>
      <c r="M6597" s="18"/>
      <c r="N6597" s="18"/>
      <c r="O6597" s="18"/>
      <c r="P6597" s="18"/>
      <c r="Q6597" s="19"/>
      <c r="R6597" s="18"/>
      <c r="S6597" s="18"/>
      <c r="T6597" s="18"/>
      <c r="U6597" s="18"/>
      <c r="V6597" s="18"/>
      <c r="W6597" s="18"/>
      <c r="X6597" s="18"/>
      <c r="Y6597" s="18"/>
      <c r="Z6597" s="18"/>
      <c r="AA6597" s="18"/>
      <c r="AB6597" s="18"/>
      <c r="AC6597" s="18"/>
      <c r="AD6597" s="18"/>
      <c r="AE6597" s="18"/>
      <c r="AF6597" s="18"/>
      <c r="AG6597" s="18"/>
      <c r="AH6597" s="18"/>
      <c r="AI6597" s="18"/>
      <c r="AK6597" s="199"/>
      <c r="AM6597" s="11"/>
      <c r="AN6597" s="15"/>
      <c r="AO6597" s="11"/>
      <c r="AP6597" s="11"/>
    </row>
    <row r="6598" spans="3:42" x14ac:dyDescent="0.2">
      <c r="C6598" s="72"/>
      <c r="D6598" s="754" t="s">
        <v>639</v>
      </c>
      <c r="E6598" s="67"/>
      <c r="F6598" s="67"/>
      <c r="G6598" s="67"/>
      <c r="H6598" s="102"/>
      <c r="I6598" s="67"/>
      <c r="J6598" s="67"/>
      <c r="K6598" s="102"/>
      <c r="L6598" s="67"/>
      <c r="M6598" s="67"/>
      <c r="N6598" s="67"/>
      <c r="O6598" s="67"/>
      <c r="P6598" s="67"/>
      <c r="Q6598" s="102"/>
      <c r="R6598" s="67"/>
      <c r="S6598" s="67"/>
      <c r="T6598" s="67"/>
      <c r="U6598" s="67"/>
      <c r="V6598" s="67"/>
      <c r="W6598" s="67"/>
      <c r="X6598" s="67"/>
      <c r="Y6598" s="67"/>
      <c r="Z6598" s="67"/>
      <c r="AA6598" s="67"/>
      <c r="AB6598" s="67"/>
      <c r="AC6598" s="67"/>
      <c r="AD6598" s="67"/>
      <c r="AE6598" s="67"/>
      <c r="AF6598" s="67"/>
      <c r="AG6598" s="67"/>
      <c r="AH6598" s="67"/>
      <c r="AI6598" s="67"/>
      <c r="AK6598" s="199"/>
      <c r="AM6598" s="11"/>
      <c r="AN6598" s="15"/>
      <c r="AO6598" s="11"/>
      <c r="AP6598" s="11"/>
    </row>
    <row r="6599" spans="3:42" outlineLevel="1" x14ac:dyDescent="0.2">
      <c r="C6599" s="119"/>
      <c r="D6599" s="72" t="s">
        <v>640</v>
      </c>
      <c r="F6599" s="40" t="s">
        <v>641</v>
      </c>
      <c r="AK6599" s="199"/>
      <c r="AM6599" s="11"/>
      <c r="AN6599" s="15"/>
      <c r="AO6599" s="11"/>
      <c r="AP6599" s="11"/>
    </row>
    <row r="6600" spans="3:42" outlineLevel="1" x14ac:dyDescent="0.2">
      <c r="C6600" s="119"/>
      <c r="D6600" s="72">
        <v>30</v>
      </c>
      <c r="F6600" s="761" t="s">
        <v>48</v>
      </c>
      <c r="G6600" s="796" t="s">
        <v>623</v>
      </c>
      <c r="H6600" s="796" t="s">
        <v>642</v>
      </c>
      <c r="I6600" s="801"/>
      <c r="J6600" s="75"/>
      <c r="K6600" s="741"/>
      <c r="L6600" s="75"/>
      <c r="M6600" s="75"/>
      <c r="N6600" s="75"/>
      <c r="O6600" s="75"/>
      <c r="P6600" s="75"/>
      <c r="Q6600" s="128" t="s">
        <v>536</v>
      </c>
      <c r="R6600" s="804">
        <v>0</v>
      </c>
      <c r="S6600" s="805">
        <v>0</v>
      </c>
      <c r="T6600" s="805">
        <v>0</v>
      </c>
      <c r="U6600" s="805">
        <v>24.997992847574569</v>
      </c>
      <c r="V6600" s="805">
        <v>26.314767989281922</v>
      </c>
      <c r="W6600" s="806">
        <v>27.205356987907951</v>
      </c>
      <c r="X6600" s="805">
        <v>16.467114318439673</v>
      </c>
      <c r="Y6600" s="805">
        <v>18.853646132476115</v>
      </c>
      <c r="Z6600" s="805">
        <v>26.966590309316157</v>
      </c>
      <c r="AA6600" s="805">
        <v>20.195157633689433</v>
      </c>
      <c r="AB6600" s="805">
        <v>32.571787754477597</v>
      </c>
      <c r="AC6600" s="805">
        <v>33.94324844860035</v>
      </c>
      <c r="AD6600" s="805">
        <v>35.356344709490102</v>
      </c>
      <c r="AE6600" s="805">
        <v>36.019019343308884</v>
      </c>
      <c r="AF6600" s="805">
        <v>38.466013460179923</v>
      </c>
      <c r="AG6600" s="805">
        <v>37.561341921047891</v>
      </c>
      <c r="AH6600" s="808">
        <v>39.945969649874563</v>
      </c>
      <c r="AI6600" s="808">
        <v>39.851177120994393</v>
      </c>
      <c r="AK6600" s="199"/>
      <c r="AM6600" s="11"/>
      <c r="AN6600" s="15"/>
      <c r="AO6600" s="11"/>
      <c r="AP6600" s="11"/>
    </row>
    <row r="6601" spans="3:42" outlineLevel="1" x14ac:dyDescent="0.2">
      <c r="C6601" s="119"/>
      <c r="D6601" s="72">
        <v>30</v>
      </c>
      <c r="F6601" s="767" t="s">
        <v>55</v>
      </c>
      <c r="G6601" s="797" t="s">
        <v>623</v>
      </c>
      <c r="H6601" s="797" t="s">
        <v>642</v>
      </c>
      <c r="K6601" s="164"/>
      <c r="Q6601" s="135" t="s">
        <v>536</v>
      </c>
      <c r="R6601" s="809">
        <v>0</v>
      </c>
      <c r="S6601" s="810">
        <v>0</v>
      </c>
      <c r="T6601" s="810">
        <v>0</v>
      </c>
      <c r="U6601" s="810">
        <v>24.997992847574569</v>
      </c>
      <c r="V6601" s="810">
        <v>26.314767989281922</v>
      </c>
      <c r="W6601" s="811">
        <v>27.205356987907955</v>
      </c>
      <c r="X6601" s="810">
        <v>16.467114318439673</v>
      </c>
      <c r="Y6601" s="810">
        <v>18.853646132476115</v>
      </c>
      <c r="Z6601" s="810">
        <v>26.966590309316157</v>
      </c>
      <c r="AA6601" s="810">
        <v>20.195157633689437</v>
      </c>
      <c r="AB6601" s="810">
        <v>32.571787754477597</v>
      </c>
      <c r="AC6601" s="810">
        <v>33.943248448600343</v>
      </c>
      <c r="AD6601" s="810">
        <v>35.356344709490102</v>
      </c>
      <c r="AE6601" s="810">
        <v>36.019019343308891</v>
      </c>
      <c r="AF6601" s="810">
        <v>38.466013460179923</v>
      </c>
      <c r="AG6601" s="810">
        <v>37.561341921047898</v>
      </c>
      <c r="AH6601" s="812">
        <v>39.945969649874577</v>
      </c>
      <c r="AI6601" s="812">
        <v>39.851177120994393</v>
      </c>
      <c r="AK6601" s="199"/>
      <c r="AM6601" s="11"/>
      <c r="AN6601" s="15"/>
      <c r="AO6601" s="11"/>
      <c r="AP6601" s="11"/>
    </row>
    <row r="6602" spans="3:42" outlineLevel="1" x14ac:dyDescent="0.2">
      <c r="C6602" s="119"/>
      <c r="D6602" s="72">
        <v>30</v>
      </c>
      <c r="F6602" s="783" t="s">
        <v>57</v>
      </c>
      <c r="G6602" s="798" t="s">
        <v>623</v>
      </c>
      <c r="H6602" s="798" t="s">
        <v>642</v>
      </c>
      <c r="I6602" s="799"/>
      <c r="J6602" s="83"/>
      <c r="K6602" s="736"/>
      <c r="L6602" s="83"/>
      <c r="M6602" s="83"/>
      <c r="N6602" s="83"/>
      <c r="O6602" s="83"/>
      <c r="P6602" s="83"/>
      <c r="Q6602" s="143" t="s">
        <v>536</v>
      </c>
      <c r="R6602" s="813">
        <v>0</v>
      </c>
      <c r="S6602" s="814">
        <v>0</v>
      </c>
      <c r="T6602" s="814">
        <v>0</v>
      </c>
      <c r="U6602" s="814">
        <v>4.1756147172957627</v>
      </c>
      <c r="V6602" s="814">
        <v>4.3212991763466304</v>
      </c>
      <c r="W6602" s="815">
        <v>4.4161618772783626</v>
      </c>
      <c r="X6602" s="814">
        <v>4.5356000136231494</v>
      </c>
      <c r="Y6602" s="814">
        <v>4.6447334382778198</v>
      </c>
      <c r="Z6602" s="814">
        <v>4.7436222416196943</v>
      </c>
      <c r="AA6602" s="814">
        <v>4.8378800327535085</v>
      </c>
      <c r="AB6602" s="814">
        <v>4.9340107725519626</v>
      </c>
      <c r="AC6602" s="814">
        <v>5.0320516775508572</v>
      </c>
      <c r="AD6602" s="814">
        <v>5.1320407038018212</v>
      </c>
      <c r="AE6602" s="814">
        <v>5.2340165615670049</v>
      </c>
      <c r="AF6602" s="814">
        <v>5.338018730305758</v>
      </c>
      <c r="AG6602" s="814">
        <v>5.4440874739591285</v>
      </c>
      <c r="AH6602" s="816">
        <v>5.5522638565380378</v>
      </c>
      <c r="AI6602" s="816">
        <v>5.6625897580212445</v>
      </c>
      <c r="AK6602" s="199"/>
      <c r="AM6602" s="11"/>
      <c r="AN6602" s="15"/>
      <c r="AO6602" s="11"/>
      <c r="AP6602" s="11"/>
    </row>
    <row r="6603" spans="3:42" outlineLevel="1" x14ac:dyDescent="0.2">
      <c r="C6603" s="119"/>
      <c r="AK6603" s="199"/>
      <c r="AM6603" s="11"/>
      <c r="AN6603" s="15"/>
      <c r="AO6603" s="11"/>
      <c r="AP6603" s="11"/>
    </row>
    <row r="6604" spans="3:42" x14ac:dyDescent="0.2">
      <c r="C6604" s="72"/>
      <c r="D6604" s="754" t="s">
        <v>643</v>
      </c>
      <c r="E6604" s="67"/>
      <c r="F6604" s="67"/>
      <c r="G6604" s="67"/>
      <c r="H6604" s="102"/>
      <c r="I6604" s="67"/>
      <c r="J6604" s="67"/>
      <c r="K6604" s="102"/>
      <c r="L6604" s="67"/>
      <c r="M6604" s="67"/>
      <c r="N6604" s="67"/>
      <c r="O6604" s="67"/>
      <c r="P6604" s="67"/>
      <c r="Q6604" s="102"/>
      <c r="R6604" s="67"/>
      <c r="S6604" s="67"/>
      <c r="T6604" s="67"/>
      <c r="U6604" s="67"/>
      <c r="V6604" s="67"/>
      <c r="W6604" s="67"/>
      <c r="X6604" s="67"/>
      <c r="Y6604" s="67"/>
      <c r="Z6604" s="67"/>
      <c r="AA6604" s="67"/>
      <c r="AB6604" s="67"/>
      <c r="AC6604" s="67"/>
      <c r="AD6604" s="67"/>
      <c r="AE6604" s="67"/>
      <c r="AF6604" s="67"/>
      <c r="AG6604" s="67"/>
      <c r="AH6604" s="67"/>
      <c r="AI6604" s="67"/>
      <c r="AK6604" s="199"/>
      <c r="AM6604" s="11"/>
      <c r="AN6604" s="15"/>
      <c r="AO6604" s="11"/>
      <c r="AP6604" s="11"/>
    </row>
    <row r="6605" spans="3:42" outlineLevel="1" x14ac:dyDescent="0.2">
      <c r="C6605" s="119"/>
      <c r="D6605" s="72" t="s">
        <v>640</v>
      </c>
      <c r="F6605" s="40" t="s">
        <v>641</v>
      </c>
      <c r="AK6605" s="199"/>
      <c r="AM6605" s="11"/>
      <c r="AN6605" s="15"/>
      <c r="AO6605" s="11"/>
      <c r="AP6605" s="11"/>
    </row>
    <row r="6606" spans="3:42" outlineLevel="1" x14ac:dyDescent="0.2">
      <c r="C6606" s="119"/>
      <c r="D6606" s="72">
        <v>30</v>
      </c>
      <c r="F6606" s="761" t="s">
        <v>48</v>
      </c>
      <c r="G6606" s="75"/>
      <c r="H6606" s="796" t="s">
        <v>642</v>
      </c>
      <c r="I6606" s="801"/>
      <c r="J6606" s="75"/>
      <c r="K6606" s="741"/>
      <c r="L6606" s="75"/>
      <c r="M6606" s="75"/>
      <c r="N6606" s="75"/>
      <c r="O6606" s="75"/>
      <c r="P6606" s="75"/>
      <c r="Q6606" s="128" t="s">
        <v>536</v>
      </c>
      <c r="R6606" s="804"/>
      <c r="S6606" s="805"/>
      <c r="T6606" s="805"/>
      <c r="U6606" s="805"/>
      <c r="V6606" s="805"/>
      <c r="W6606" s="806"/>
      <c r="X6606" s="805"/>
      <c r="Y6606" s="805"/>
      <c r="Z6606" s="805"/>
      <c r="AA6606" s="805"/>
      <c r="AB6606" s="805"/>
      <c r="AC6606" s="805"/>
      <c r="AD6606" s="805"/>
      <c r="AE6606" s="805"/>
      <c r="AF6606" s="805"/>
      <c r="AG6606" s="805"/>
      <c r="AH6606" s="808"/>
      <c r="AI6606" s="808"/>
      <c r="AK6606" s="199"/>
      <c r="AM6606" s="11"/>
      <c r="AN6606" s="15"/>
      <c r="AO6606" s="11"/>
      <c r="AP6606" s="11"/>
    </row>
    <row r="6607" spans="3:42" outlineLevel="1" x14ac:dyDescent="0.2">
      <c r="C6607" s="119"/>
      <c r="D6607" s="72">
        <v>30</v>
      </c>
      <c r="F6607" s="767" t="s">
        <v>55</v>
      </c>
      <c r="H6607" s="797" t="s">
        <v>642</v>
      </c>
      <c r="K6607" s="164"/>
      <c r="Q6607" s="135" t="s">
        <v>536</v>
      </c>
      <c r="R6607" s="809" t="s">
        <v>152</v>
      </c>
      <c r="S6607" s="810" t="s">
        <v>152</v>
      </c>
      <c r="T6607" s="810" t="s">
        <v>152</v>
      </c>
      <c r="U6607" s="810" t="s">
        <v>152</v>
      </c>
      <c r="V6607" s="810" t="s">
        <v>152</v>
      </c>
      <c r="W6607" s="811">
        <v>79.629683313919614</v>
      </c>
      <c r="X6607" s="810">
        <v>44.726545358982932</v>
      </c>
      <c r="Y6607" s="810">
        <v>50.345290636741041</v>
      </c>
      <c r="Z6607" s="810">
        <v>67.449973156107433</v>
      </c>
      <c r="AA6607" s="810">
        <v>52.839267940431121</v>
      </c>
      <c r="AB6607" s="810">
        <v>78.106813794198587</v>
      </c>
      <c r="AC6607" s="810">
        <v>80.964664208271927</v>
      </c>
      <c r="AD6607" s="810">
        <v>84.445795166361691</v>
      </c>
      <c r="AE6607" s="810">
        <v>85.988896194173037</v>
      </c>
      <c r="AF6607" s="810">
        <v>90.656146694508351</v>
      </c>
      <c r="AG6607" s="810">
        <v>89.797846546497823</v>
      </c>
      <c r="AH6607" s="810">
        <v>94.723330780891445</v>
      </c>
      <c r="AI6607" s="810">
        <v>95.902850320465603</v>
      </c>
      <c r="AK6607" s="199"/>
      <c r="AM6607" s="11"/>
      <c r="AN6607" s="15"/>
      <c r="AO6607" s="11"/>
      <c r="AP6607" s="11"/>
    </row>
    <row r="6608" spans="3:42" outlineLevel="1" x14ac:dyDescent="0.2">
      <c r="C6608" s="119"/>
      <c r="D6608" s="72">
        <v>30</v>
      </c>
      <c r="F6608" s="783" t="s">
        <v>57</v>
      </c>
      <c r="G6608" s="798" t="s">
        <v>623</v>
      </c>
      <c r="H6608" s="798" t="s">
        <v>642</v>
      </c>
      <c r="I6608" s="799"/>
      <c r="J6608" s="83"/>
      <c r="K6608" s="736"/>
      <c r="L6608" s="83"/>
      <c r="M6608" s="83"/>
      <c r="N6608" s="83"/>
      <c r="O6608" s="83"/>
      <c r="P6608" s="83"/>
      <c r="Q6608" s="143" t="s">
        <v>536</v>
      </c>
      <c r="R6608" s="813">
        <v>0</v>
      </c>
      <c r="S6608" s="814">
        <v>0</v>
      </c>
      <c r="T6608" s="814">
        <v>0</v>
      </c>
      <c r="U6608" s="814">
        <v>6.9593578621596048</v>
      </c>
      <c r="V6608" s="814">
        <v>7.202165293911051</v>
      </c>
      <c r="W6608" s="815">
        <v>7.360269795463938</v>
      </c>
      <c r="X6608" s="814">
        <v>7.5593333560385823</v>
      </c>
      <c r="Y6608" s="814">
        <v>7.7412223971296994</v>
      </c>
      <c r="Z6608" s="814">
        <v>7.9060370693661568</v>
      </c>
      <c r="AA6608" s="814">
        <v>8.0631333879225142</v>
      </c>
      <c r="AB6608" s="814">
        <v>8.2233512875866044</v>
      </c>
      <c r="AC6608" s="814">
        <v>8.3867527959180954</v>
      </c>
      <c r="AD6608" s="814">
        <v>8.553401173003035</v>
      </c>
      <c r="AE6608" s="814">
        <v>8.7233609359450082</v>
      </c>
      <c r="AF6608" s="814">
        <v>8.8966978838429309</v>
      </c>
      <c r="AG6608" s="814">
        <v>9.0734791232652139</v>
      </c>
      <c r="AH6608" s="814">
        <v>9.2537730942300627</v>
      </c>
      <c r="AI6608" s="814">
        <v>9.4376495967020748</v>
      </c>
      <c r="AK6608" s="199"/>
      <c r="AM6608" s="11"/>
      <c r="AN6608" s="15"/>
      <c r="AO6608" s="11"/>
      <c r="AP6608" s="11"/>
    </row>
    <row r="6609" spans="3:44" outlineLevel="1" x14ac:dyDescent="0.2">
      <c r="C6609" s="119"/>
      <c r="AK6609" s="199"/>
      <c r="AM6609" s="11"/>
      <c r="AN6609" s="15"/>
      <c r="AO6609" s="11"/>
      <c r="AP6609" s="11"/>
    </row>
    <row r="6610" spans="3:44" x14ac:dyDescent="0.2">
      <c r="C6610" s="72"/>
      <c r="D6610" s="754" t="s">
        <v>644</v>
      </c>
      <c r="E6610" s="67"/>
      <c r="F6610" s="67"/>
      <c r="G6610" s="67"/>
      <c r="H6610" s="102"/>
      <c r="I6610" s="67"/>
      <c r="J6610" s="67"/>
      <c r="K6610" s="102"/>
      <c r="L6610" s="67"/>
      <c r="M6610" s="67"/>
      <c r="N6610" s="67"/>
      <c r="O6610" s="67"/>
      <c r="P6610" s="67"/>
      <c r="Q6610" s="102"/>
      <c r="R6610" s="67"/>
      <c r="S6610" s="67"/>
      <c r="T6610" s="67"/>
      <c r="U6610" s="67"/>
      <c r="V6610" s="67"/>
      <c r="W6610" s="67"/>
      <c r="X6610" s="67"/>
      <c r="Y6610" s="67"/>
      <c r="Z6610" s="67"/>
      <c r="AA6610" s="67"/>
      <c r="AB6610" s="67"/>
      <c r="AC6610" s="67"/>
      <c r="AD6610" s="67"/>
      <c r="AE6610" s="67"/>
      <c r="AF6610" s="67"/>
      <c r="AG6610" s="67"/>
      <c r="AH6610" s="67"/>
      <c r="AI6610" s="67"/>
      <c r="AK6610" s="199"/>
      <c r="AM6610" s="11"/>
      <c r="AN6610" s="15"/>
      <c r="AO6610" s="11"/>
      <c r="AP6610" s="11"/>
    </row>
    <row r="6611" spans="3:44" outlineLevel="1" x14ac:dyDescent="0.2">
      <c r="C6611" s="119"/>
      <c r="D6611" s="72" t="s">
        <v>640</v>
      </c>
      <c r="F6611" s="40" t="s">
        <v>641</v>
      </c>
      <c r="AK6611" s="199"/>
      <c r="AM6611" s="11"/>
      <c r="AN6611" s="15"/>
      <c r="AO6611" s="11"/>
      <c r="AP6611" s="11"/>
    </row>
    <row r="6612" spans="3:44" outlineLevel="1" x14ac:dyDescent="0.2">
      <c r="C6612" s="119"/>
      <c r="D6612" s="72">
        <v>30</v>
      </c>
      <c r="F6612" s="761" t="s">
        <v>48</v>
      </c>
      <c r="G6612" s="75"/>
      <c r="H6612" s="796" t="s">
        <v>642</v>
      </c>
      <c r="I6612" s="801"/>
      <c r="J6612" s="75"/>
      <c r="K6612" s="741"/>
      <c r="L6612" s="75"/>
      <c r="M6612" s="75"/>
      <c r="N6612" s="75"/>
      <c r="O6612" s="75"/>
      <c r="P6612" s="75"/>
      <c r="Q6612" s="128" t="s">
        <v>536</v>
      </c>
      <c r="R6612" s="804"/>
      <c r="S6612" s="805"/>
      <c r="T6612" s="805"/>
      <c r="U6612" s="805"/>
      <c r="V6612" s="805"/>
      <c r="W6612" s="806"/>
      <c r="X6612" s="805"/>
      <c r="Y6612" s="805"/>
      <c r="Z6612" s="805"/>
      <c r="AA6612" s="805"/>
      <c r="AB6612" s="805"/>
      <c r="AC6612" s="805"/>
      <c r="AD6612" s="805"/>
      <c r="AE6612" s="805"/>
      <c r="AF6612" s="805"/>
      <c r="AG6612" s="805"/>
      <c r="AH6612" s="808"/>
      <c r="AI6612" s="808"/>
      <c r="AK6612" s="199"/>
      <c r="AM6612" s="11"/>
      <c r="AN6612" s="15"/>
      <c r="AO6612" s="11"/>
      <c r="AP6612" s="11"/>
    </row>
    <row r="6613" spans="3:44" outlineLevel="1" x14ac:dyDescent="0.2">
      <c r="C6613" s="119"/>
      <c r="D6613" s="72">
        <v>30</v>
      </c>
      <c r="F6613" s="767" t="s">
        <v>55</v>
      </c>
      <c r="H6613" s="797" t="s">
        <v>642</v>
      </c>
      <c r="K6613" s="164"/>
      <c r="Q6613" s="135" t="s">
        <v>536</v>
      </c>
      <c r="R6613" s="809" t="s">
        <v>152</v>
      </c>
      <c r="S6613" s="810" t="s">
        <v>152</v>
      </c>
      <c r="T6613" s="810" t="s">
        <v>152</v>
      </c>
      <c r="U6613" s="810" t="s">
        <v>152</v>
      </c>
      <c r="V6613" s="810" t="s">
        <v>152</v>
      </c>
      <c r="W6613" s="811">
        <v>0</v>
      </c>
      <c r="X6613" s="810">
        <v>0</v>
      </c>
      <c r="Y6613" s="810">
        <v>0</v>
      </c>
      <c r="Z6613" s="810">
        <v>0</v>
      </c>
      <c r="AA6613" s="810">
        <v>0</v>
      </c>
      <c r="AB6613" s="810">
        <v>0</v>
      </c>
      <c r="AC6613" s="810">
        <v>0</v>
      </c>
      <c r="AD6613" s="810">
        <v>0</v>
      </c>
      <c r="AE6613" s="810">
        <v>0</v>
      </c>
      <c r="AF6613" s="810">
        <v>0</v>
      </c>
      <c r="AG6613" s="810">
        <v>0</v>
      </c>
      <c r="AH6613" s="810">
        <v>0</v>
      </c>
      <c r="AI6613" s="810">
        <v>0</v>
      </c>
      <c r="AK6613" s="199"/>
      <c r="AM6613" s="11"/>
      <c r="AN6613" s="15"/>
      <c r="AO6613" s="11"/>
      <c r="AP6613" s="11"/>
    </row>
    <row r="6614" spans="3:44" outlineLevel="1" x14ac:dyDescent="0.2">
      <c r="C6614" s="119"/>
      <c r="D6614" s="72">
        <v>30</v>
      </c>
      <c r="F6614" s="783" t="s">
        <v>57</v>
      </c>
      <c r="G6614" s="798" t="s">
        <v>623</v>
      </c>
      <c r="H6614" s="798" t="s">
        <v>642</v>
      </c>
      <c r="I6614" s="799"/>
      <c r="J6614" s="83"/>
      <c r="K6614" s="736"/>
      <c r="L6614" s="83"/>
      <c r="M6614" s="83"/>
      <c r="N6614" s="83"/>
      <c r="O6614" s="83"/>
      <c r="P6614" s="83"/>
      <c r="Q6614" s="143" t="s">
        <v>536</v>
      </c>
      <c r="R6614" s="813">
        <v>0</v>
      </c>
      <c r="S6614" s="814">
        <v>0</v>
      </c>
      <c r="T6614" s="814">
        <v>0</v>
      </c>
      <c r="U6614" s="814">
        <v>6.9593578621596048</v>
      </c>
      <c r="V6614" s="814">
        <v>7.202165293911051</v>
      </c>
      <c r="W6614" s="815">
        <v>7.360269795463938</v>
      </c>
      <c r="X6614" s="814">
        <v>7.5593333560385823</v>
      </c>
      <c r="Y6614" s="814">
        <v>7.7412223971296994</v>
      </c>
      <c r="Z6614" s="814">
        <v>7.9060370693661568</v>
      </c>
      <c r="AA6614" s="814">
        <v>8.0631333879225142</v>
      </c>
      <c r="AB6614" s="814">
        <v>8.2233512875866044</v>
      </c>
      <c r="AC6614" s="814">
        <v>8.3867527959180954</v>
      </c>
      <c r="AD6614" s="814">
        <v>8.553401173003035</v>
      </c>
      <c r="AE6614" s="814">
        <v>8.7233609359450082</v>
      </c>
      <c r="AF6614" s="814">
        <v>8.8966978838429309</v>
      </c>
      <c r="AG6614" s="814">
        <v>9.0734791232652139</v>
      </c>
      <c r="AH6614" s="814">
        <v>9.2537730942300627</v>
      </c>
      <c r="AI6614" s="814">
        <v>9.4376495967020748</v>
      </c>
      <c r="AK6614" s="199"/>
      <c r="AM6614" s="11"/>
      <c r="AN6614" s="15"/>
      <c r="AO6614" s="11"/>
      <c r="AP6614" s="11"/>
    </row>
    <row r="6615" spans="3:44" outlineLevel="1" x14ac:dyDescent="0.2">
      <c r="C6615" s="119"/>
      <c r="AK6615" s="199"/>
      <c r="AM6615" s="11"/>
      <c r="AN6615" s="15"/>
      <c r="AO6615" s="11"/>
      <c r="AP6615" s="11"/>
    </row>
    <row r="6616" spans="3:44" x14ac:dyDescent="0.2">
      <c r="C6616" s="72"/>
      <c r="D6616" s="754" t="s">
        <v>645</v>
      </c>
      <c r="E6616" s="67"/>
      <c r="F6616" s="67"/>
      <c r="G6616" s="67"/>
      <c r="H6616" s="102"/>
      <c r="I6616" s="67"/>
      <c r="J6616" s="67"/>
      <c r="K6616" s="102"/>
      <c r="L6616" s="67"/>
      <c r="M6616" s="67"/>
      <c r="N6616" s="67"/>
      <c r="O6616" s="67"/>
      <c r="P6616" s="67"/>
      <c r="Q6616" s="102"/>
      <c r="R6616" s="67"/>
      <c r="S6616" s="67"/>
      <c r="T6616" s="67"/>
      <c r="U6616" s="67"/>
      <c r="V6616" s="67"/>
      <c r="W6616" s="67"/>
      <c r="X6616" s="67"/>
      <c r="Y6616" s="67"/>
      <c r="Z6616" s="67"/>
      <c r="AA6616" s="67"/>
      <c r="AB6616" s="67"/>
      <c r="AC6616" s="67"/>
      <c r="AD6616" s="67"/>
      <c r="AE6616" s="67"/>
      <c r="AF6616" s="67"/>
      <c r="AG6616" s="67"/>
      <c r="AH6616" s="67"/>
      <c r="AI6616" s="67"/>
      <c r="AK6616" s="199"/>
      <c r="AM6616" s="11"/>
      <c r="AN6616" s="15"/>
      <c r="AO6616" s="11"/>
      <c r="AP6616" s="11"/>
    </row>
    <row r="6617" spans="3:44" outlineLevel="1" x14ac:dyDescent="0.2">
      <c r="C6617" s="119"/>
      <c r="D6617" s="72" t="s">
        <v>640</v>
      </c>
      <c r="F6617" s="40" t="s">
        <v>641</v>
      </c>
      <c r="AK6617" s="199"/>
      <c r="AM6617" s="11"/>
      <c r="AN6617" s="15"/>
      <c r="AO6617" s="11"/>
      <c r="AP6617" s="11"/>
    </row>
    <row r="6618" spans="3:44" outlineLevel="1" x14ac:dyDescent="0.2">
      <c r="C6618" s="119"/>
      <c r="D6618" s="72">
        <v>30</v>
      </c>
      <c r="F6618" s="761" t="s">
        <v>48</v>
      </c>
      <c r="G6618" s="75"/>
      <c r="H6618" s="796" t="s">
        <v>642</v>
      </c>
      <c r="I6618" s="801"/>
      <c r="J6618" s="75"/>
      <c r="K6618" s="741"/>
      <c r="L6618" s="75"/>
      <c r="M6618" s="75"/>
      <c r="N6618" s="75"/>
      <c r="O6618" s="75"/>
      <c r="P6618" s="75"/>
      <c r="Q6618" s="128" t="s">
        <v>536</v>
      </c>
      <c r="R6618" s="804"/>
      <c r="S6618" s="805"/>
      <c r="T6618" s="805"/>
      <c r="U6618" s="805"/>
      <c r="V6618" s="805"/>
      <c r="W6618" s="806"/>
      <c r="X6618" s="805"/>
      <c r="Y6618" s="805"/>
      <c r="Z6618" s="805"/>
      <c r="AA6618" s="805"/>
      <c r="AB6618" s="805"/>
      <c r="AC6618" s="805"/>
      <c r="AD6618" s="805"/>
      <c r="AE6618" s="805"/>
      <c r="AF6618" s="805"/>
      <c r="AG6618" s="805"/>
      <c r="AH6618" s="808"/>
      <c r="AI6618" s="808"/>
      <c r="AK6618" s="199"/>
      <c r="AM6618" s="11"/>
      <c r="AN6618" s="15"/>
      <c r="AO6618" s="11"/>
      <c r="AP6618" s="11"/>
    </row>
    <row r="6619" spans="3:44" outlineLevel="1" x14ac:dyDescent="0.2">
      <c r="C6619" s="119"/>
      <c r="D6619" s="72">
        <v>30</v>
      </c>
      <c r="F6619" s="767" t="s">
        <v>55</v>
      </c>
      <c r="H6619" s="797" t="s">
        <v>642</v>
      </c>
      <c r="K6619" s="164"/>
      <c r="Q6619" s="135" t="s">
        <v>536</v>
      </c>
      <c r="R6619" s="809" t="s">
        <v>152</v>
      </c>
      <c r="S6619" s="810" t="s">
        <v>152</v>
      </c>
      <c r="T6619" s="810" t="s">
        <v>152</v>
      </c>
      <c r="U6619" s="810" t="s">
        <v>152</v>
      </c>
      <c r="V6619" s="810" t="s">
        <v>152</v>
      </c>
      <c r="W6619" s="811">
        <v>104.71215710541642</v>
      </c>
      <c r="X6619" s="810">
        <v>58.426411714952529</v>
      </c>
      <c r="Y6619" s="810">
        <v>66.231309455768439</v>
      </c>
      <c r="Z6619" s="810">
        <v>89.991115489553039</v>
      </c>
      <c r="AA6619" s="810">
        <v>69.695648353684007</v>
      </c>
      <c r="AB6619" s="810">
        <v>104.7943406419237</v>
      </c>
      <c r="AC6619" s="810">
        <v>108.76412911563978</v>
      </c>
      <c r="AD6619" s="810">
        <v>113.59970535324419</v>
      </c>
      <c r="AE6619" s="810">
        <v>115.74319916377354</v>
      </c>
      <c r="AF6619" s="810">
        <v>122.22639266786194</v>
      </c>
      <c r="AG6619" s="810">
        <v>121.0341434102444</v>
      </c>
      <c r="AH6619" s="810">
        <v>127.87604473750689</v>
      </c>
      <c r="AI6619" s="810">
        <v>129.51449405929995</v>
      </c>
      <c r="AK6619" s="199"/>
      <c r="AM6619" s="11"/>
      <c r="AN6619" s="15"/>
      <c r="AO6619" s="11"/>
      <c r="AP6619" s="11"/>
    </row>
    <row r="6620" spans="3:44" outlineLevel="1" x14ac:dyDescent="0.2">
      <c r="C6620" s="119"/>
      <c r="D6620" s="72">
        <v>30</v>
      </c>
      <c r="F6620" s="783" t="s">
        <v>57</v>
      </c>
      <c r="G6620" s="798" t="s">
        <v>623</v>
      </c>
      <c r="H6620" s="798" t="s">
        <v>642</v>
      </c>
      <c r="I6620" s="799"/>
      <c r="J6620" s="83"/>
      <c r="K6620" s="736"/>
      <c r="L6620" s="83"/>
      <c r="M6620" s="83"/>
      <c r="N6620" s="83"/>
      <c r="O6620" s="83"/>
      <c r="P6620" s="83"/>
      <c r="Q6620" s="143" t="s">
        <v>536</v>
      </c>
      <c r="R6620" s="813">
        <v>0</v>
      </c>
      <c r="S6620" s="814">
        <v>0</v>
      </c>
      <c r="T6620" s="814">
        <v>0</v>
      </c>
      <c r="U6620" s="814">
        <v>6.9593578621596048</v>
      </c>
      <c r="V6620" s="814">
        <v>7.202165293911051</v>
      </c>
      <c r="W6620" s="815">
        <v>7.360269795463938</v>
      </c>
      <c r="X6620" s="814">
        <v>7.5593333560385823</v>
      </c>
      <c r="Y6620" s="814">
        <v>7.7412223971296994</v>
      </c>
      <c r="Z6620" s="814">
        <v>7.9060370693661568</v>
      </c>
      <c r="AA6620" s="814">
        <v>8.0631333879225142</v>
      </c>
      <c r="AB6620" s="814">
        <v>8.2233512875866044</v>
      </c>
      <c r="AC6620" s="814">
        <v>8.3867527959180954</v>
      </c>
      <c r="AD6620" s="814">
        <v>8.553401173003035</v>
      </c>
      <c r="AE6620" s="814">
        <v>8.7233609359450082</v>
      </c>
      <c r="AF6620" s="814">
        <v>8.8966978838429309</v>
      </c>
      <c r="AG6620" s="814">
        <v>9.0734791232652139</v>
      </c>
      <c r="AH6620" s="814">
        <v>9.2537730942300627</v>
      </c>
      <c r="AI6620" s="814">
        <v>9.4376495967020748</v>
      </c>
      <c r="AK6620" s="199"/>
      <c r="AM6620" s="11"/>
      <c r="AN6620" s="15"/>
      <c r="AO6620" s="11"/>
      <c r="AP6620" s="11"/>
    </row>
    <row r="6621" spans="3:44" x14ac:dyDescent="0.2">
      <c r="C6621" s="119"/>
      <c r="AJ6621" s="705"/>
      <c r="AK6621" s="199"/>
      <c r="AM6621" s="11"/>
      <c r="AN6621" s="15"/>
      <c r="AO6621" s="11"/>
      <c r="AP6621" s="11"/>
      <c r="AQ6621" s="705"/>
      <c r="AR6621" s="705"/>
    </row>
    <row r="6622" spans="3:44" x14ac:dyDescent="0.2">
      <c r="C6622" s="753" t="s">
        <v>69</v>
      </c>
      <c r="D6622" s="753"/>
      <c r="E6622" s="18"/>
      <c r="F6622" s="18"/>
      <c r="G6622" s="18"/>
      <c r="H6622" s="19"/>
      <c r="I6622" s="18"/>
      <c r="J6622" s="18"/>
      <c r="K6622" s="19"/>
      <c r="L6622" s="20"/>
      <c r="M6622" s="18"/>
      <c r="N6622" s="19"/>
      <c r="O6622" s="18"/>
      <c r="P6622" s="18"/>
      <c r="Q6622" s="19"/>
      <c r="R6622" s="18"/>
      <c r="S6622" s="18"/>
      <c r="T6622" s="18"/>
      <c r="U6622" s="18"/>
      <c r="V6622" s="18"/>
      <c r="W6622" s="18"/>
      <c r="X6622" s="18"/>
      <c r="Y6622" s="18"/>
      <c r="Z6622" s="18"/>
      <c r="AA6622" s="18"/>
      <c r="AB6622" s="18"/>
      <c r="AC6622" s="18"/>
      <c r="AD6622" s="18"/>
      <c r="AE6622" s="18"/>
      <c r="AF6622" s="18"/>
      <c r="AG6622" s="18"/>
      <c r="AH6622" s="18"/>
      <c r="AI6622" s="18"/>
      <c r="AK6622" s="199"/>
      <c r="AM6622" s="11"/>
      <c r="AN6622" s="15"/>
      <c r="AO6622" s="11"/>
      <c r="AP6622" s="11"/>
    </row>
    <row r="6623" spans="3:44" outlineLevel="1" x14ac:dyDescent="0.2">
      <c r="H6623"/>
      <c r="I6623"/>
      <c r="K6623"/>
      <c r="L6623" s="41"/>
      <c r="Q6623"/>
      <c r="AK6623" s="199"/>
      <c r="AM6623" s="11"/>
      <c r="AN6623" s="15"/>
      <c r="AO6623" s="11"/>
      <c r="AP6623" s="11"/>
    </row>
    <row r="6624" spans="3:44" outlineLevel="1" x14ac:dyDescent="0.2">
      <c r="D6624" s="834" t="s">
        <v>326</v>
      </c>
      <c r="E6624" s="373" t="s">
        <v>576</v>
      </c>
      <c r="F6624" s="835" t="s">
        <v>646</v>
      </c>
      <c r="G6624" s="835" t="s">
        <v>69</v>
      </c>
      <c r="H6624" s="836" t="s">
        <v>579</v>
      </c>
      <c r="K6624"/>
      <c r="L6624" s="41"/>
      <c r="Q6624"/>
      <c r="AK6624" s="199"/>
      <c r="AM6624" s="11"/>
      <c r="AN6624" s="15"/>
      <c r="AO6624" s="11"/>
      <c r="AP6624" s="11"/>
    </row>
    <row r="6625" spans="1:42" ht="12" outlineLevel="1" x14ac:dyDescent="0.2">
      <c r="A6625" s="837"/>
      <c r="D6625" s="838">
        <v>4</v>
      </c>
      <c r="E6625" s="839" t="s">
        <v>134</v>
      </c>
      <c r="F6625" s="840" t="s">
        <v>2</v>
      </c>
      <c r="G6625" s="840" t="s">
        <v>9</v>
      </c>
      <c r="H6625" s="839" t="s">
        <v>10</v>
      </c>
      <c r="J6625" s="777"/>
      <c r="K6625"/>
      <c r="L6625" s="41"/>
      <c r="Q6625" s="16" t="s">
        <v>110</v>
      </c>
      <c r="R6625" s="841">
        <v>0</v>
      </c>
      <c r="S6625" s="842">
        <v>0</v>
      </c>
      <c r="T6625" s="842">
        <v>0</v>
      </c>
      <c r="U6625" s="842">
        <v>-409.60110378765626</v>
      </c>
      <c r="V6625" s="842">
        <v>-437.65014172466886</v>
      </c>
      <c r="W6625" s="841">
        <v>-460.33012263304852</v>
      </c>
      <c r="X6625" s="842">
        <v>-946.93727823999768</v>
      </c>
      <c r="Y6625" s="842">
        <v>-881.18960538112856</v>
      </c>
      <c r="Z6625" s="842">
        <v>-651.65003382291093</v>
      </c>
      <c r="AA6625" s="842">
        <v>-654.78953924418397</v>
      </c>
      <c r="AB6625" s="842">
        <v>-826.9901125207366</v>
      </c>
      <c r="AC6625" s="842">
        <v>-822.42119503650861</v>
      </c>
      <c r="AD6625" s="842">
        <v>-941.93556592413358</v>
      </c>
      <c r="AE6625" s="842">
        <v>-720.13479257378367</v>
      </c>
      <c r="AF6625" s="842">
        <v>-826.83942778333903</v>
      </c>
      <c r="AG6625" s="842">
        <v>-789.20545559653135</v>
      </c>
      <c r="AH6625" s="842">
        <v>-721.80458786844167</v>
      </c>
      <c r="AI6625" s="842">
        <v>-1271.7748300326496</v>
      </c>
      <c r="AK6625" s="199"/>
      <c r="AM6625" s="11"/>
      <c r="AN6625" s="15"/>
      <c r="AO6625" s="11"/>
      <c r="AP6625" s="11"/>
    </row>
    <row r="6626" spans="1:42" ht="12" outlineLevel="1" x14ac:dyDescent="0.2">
      <c r="A6626" s="837"/>
      <c r="D6626" s="838">
        <v>4</v>
      </c>
      <c r="E6626" s="839" t="s">
        <v>134</v>
      </c>
      <c r="F6626" s="840" t="s">
        <v>2</v>
      </c>
      <c r="G6626" s="840" t="s">
        <v>14</v>
      </c>
      <c r="H6626" s="839" t="s">
        <v>10</v>
      </c>
      <c r="K6626"/>
      <c r="L6626" s="41"/>
      <c r="Q6626" s="16" t="s">
        <v>110</v>
      </c>
      <c r="R6626" s="843">
        <v>0</v>
      </c>
      <c r="S6626" s="844">
        <v>0</v>
      </c>
      <c r="T6626" s="844">
        <v>0</v>
      </c>
      <c r="U6626" s="844">
        <v>-126.73779917411773</v>
      </c>
      <c r="V6626" s="844">
        <v>-134.04467886860269</v>
      </c>
      <c r="W6626" s="843">
        <v>-141.77390848265065</v>
      </c>
      <c r="X6626" s="844">
        <v>-255.1990078677151</v>
      </c>
      <c r="Y6626" s="844">
        <v>-242.57216200602593</v>
      </c>
      <c r="Z6626" s="844">
        <v>-195.90562890976074</v>
      </c>
      <c r="AA6626" s="844">
        <v>-197.71494688648903</v>
      </c>
      <c r="AB6626" s="844">
        <v>-234.86028665940046</v>
      </c>
      <c r="AC6626" s="844">
        <v>-235.11601624373097</v>
      </c>
      <c r="AD6626" s="844">
        <v>-261.4614489294139</v>
      </c>
      <c r="AE6626" s="844">
        <v>-216.7648370892534</v>
      </c>
      <c r="AF6626" s="844">
        <v>-240.20218116893093</v>
      </c>
      <c r="AG6626" s="844">
        <v>-233.85909823307929</v>
      </c>
      <c r="AH6626" s="844">
        <v>-221.29845401101321</v>
      </c>
      <c r="AI6626" s="844">
        <v>-337.05256917464544</v>
      </c>
      <c r="AK6626" s="199"/>
      <c r="AM6626" s="11"/>
      <c r="AN6626" s="15"/>
      <c r="AO6626" s="11"/>
      <c r="AP6626" s="11"/>
    </row>
    <row r="6627" spans="1:42" ht="12" outlineLevel="1" x14ac:dyDescent="0.2">
      <c r="A6627" s="837"/>
      <c r="D6627" s="838">
        <v>4</v>
      </c>
      <c r="E6627" s="839" t="s">
        <v>134</v>
      </c>
      <c r="F6627" s="840" t="s">
        <v>2</v>
      </c>
      <c r="G6627" s="840" t="s">
        <v>16</v>
      </c>
      <c r="H6627" s="839" t="s">
        <v>10</v>
      </c>
      <c r="K6627"/>
      <c r="L6627" s="41"/>
      <c r="Q6627" s="16" t="s">
        <v>110</v>
      </c>
      <c r="R6627" s="843">
        <v>0</v>
      </c>
      <c r="S6627" s="844">
        <v>0</v>
      </c>
      <c r="T6627" s="844">
        <v>0</v>
      </c>
      <c r="U6627" s="844">
        <v>-20.94627851677847</v>
      </c>
      <c r="V6627" s="844">
        <v>-21.687804036211922</v>
      </c>
      <c r="W6627" s="843">
        <v>-24.025946755102243</v>
      </c>
      <c r="X6627" s="844">
        <v>-24.657055599550617</v>
      </c>
      <c r="Y6627" s="844">
        <v>-25.228039786601773</v>
      </c>
      <c r="Z6627" s="844">
        <v>-25.746370530660059</v>
      </c>
      <c r="AA6627" s="844">
        <v>-26.247948974802142</v>
      </c>
      <c r="AB6627" s="844">
        <v>-26.7642320855518</v>
      </c>
      <c r="AC6627" s="844">
        <v>-27.290642706190919</v>
      </c>
      <c r="AD6627" s="844">
        <v>-27.827378805152616</v>
      </c>
      <c r="AE6627" s="844">
        <v>-28.374642203078931</v>
      </c>
      <c r="AF6627" s="844">
        <v>-28.932638647332656</v>
      </c>
      <c r="AG6627" s="844">
        <v>-29.501577887938858</v>
      </c>
      <c r="AH6627" s="844">
        <v>-30.081673754983523</v>
      </c>
      <c r="AI6627" s="844">
        <v>-30.673144237496668</v>
      </c>
      <c r="AK6627" s="199"/>
      <c r="AM6627" s="11"/>
      <c r="AN6627" s="15"/>
      <c r="AO6627" s="11"/>
      <c r="AP6627" s="11"/>
    </row>
    <row r="6628" spans="1:42" ht="12" outlineLevel="1" x14ac:dyDescent="0.2">
      <c r="A6628" s="837"/>
      <c r="D6628" s="838">
        <v>5</v>
      </c>
      <c r="E6628" s="839" t="s">
        <v>135</v>
      </c>
      <c r="F6628" s="840" t="s">
        <v>153</v>
      </c>
      <c r="G6628" s="840" t="s">
        <v>9</v>
      </c>
      <c r="H6628" s="839" t="s">
        <v>10</v>
      </c>
      <c r="K6628"/>
      <c r="L6628" s="41"/>
      <c r="Q6628" s="16" t="s">
        <v>110</v>
      </c>
      <c r="R6628" s="843">
        <v>0</v>
      </c>
      <c r="S6628" s="844">
        <v>0</v>
      </c>
      <c r="T6628" s="844">
        <v>0</v>
      </c>
      <c r="U6628" s="844">
        <v>-130.03436019654944</v>
      </c>
      <c r="V6628" s="844">
        <v>-142.20389383519395</v>
      </c>
      <c r="W6628" s="843">
        <v>-150.15170647450998</v>
      </c>
      <c r="X6628" s="844">
        <v>-169.6962603334226</v>
      </c>
      <c r="Y6628" s="844">
        <v>-229.98660301422152</v>
      </c>
      <c r="Z6628" s="844">
        <v>-172.51135771775944</v>
      </c>
      <c r="AA6628" s="844">
        <v>-182.66340991462502</v>
      </c>
      <c r="AB6628" s="844">
        <v>-223.26328170296421</v>
      </c>
      <c r="AC6628" s="844">
        <v>-248.27770712369141</v>
      </c>
      <c r="AD6628" s="844">
        <v>-228.43931642656125</v>
      </c>
      <c r="AE6628" s="844">
        <v>-247.16807989199188</v>
      </c>
      <c r="AF6628" s="844">
        <v>-229.47278939585564</v>
      </c>
      <c r="AG6628" s="844">
        <v>-306.97200366733307</v>
      </c>
      <c r="AH6628" s="844">
        <v>-263.81329727389311</v>
      </c>
      <c r="AI6628" s="844">
        <v>-217.19014778596861</v>
      </c>
      <c r="AK6628" s="199"/>
      <c r="AM6628" s="11"/>
      <c r="AN6628" s="15"/>
      <c r="AO6628" s="11"/>
      <c r="AP6628" s="11"/>
    </row>
    <row r="6629" spans="1:42" ht="12" outlineLevel="1" x14ac:dyDescent="0.2">
      <c r="A6629" s="837"/>
      <c r="D6629" s="838">
        <v>5</v>
      </c>
      <c r="E6629" s="839" t="s">
        <v>135</v>
      </c>
      <c r="F6629" s="840" t="s">
        <v>153</v>
      </c>
      <c r="G6629" s="840" t="s">
        <v>14</v>
      </c>
      <c r="H6629" s="839" t="s">
        <v>10</v>
      </c>
      <c r="K6629"/>
      <c r="L6629" s="41"/>
      <c r="Q6629" s="16" t="s">
        <v>110</v>
      </c>
      <c r="R6629" s="843">
        <v>0</v>
      </c>
      <c r="S6629" s="844">
        <v>0</v>
      </c>
      <c r="T6629" s="844">
        <v>0</v>
      </c>
      <c r="U6629" s="844">
        <v>-429.87758899281965</v>
      </c>
      <c r="V6629" s="844">
        <v>-465.52909246010273</v>
      </c>
      <c r="W6629" s="843">
        <v>-489.26999052379335</v>
      </c>
      <c r="X6629" s="844">
        <v>-548.67762966918451</v>
      </c>
      <c r="Y6629" s="844">
        <v>-713.34439755694859</v>
      </c>
      <c r="Z6629" s="844">
        <v>-560.18791659386386</v>
      </c>
      <c r="AA6629" s="844">
        <v>-589.48998324632771</v>
      </c>
      <c r="AB6629" s="844">
        <v>-701.01346697412669</v>
      </c>
      <c r="AC6629" s="844">
        <v>-770.50861026021823</v>
      </c>
      <c r="AD6629" s="844">
        <v>-718.9792824298803</v>
      </c>
      <c r="AE6629" s="844">
        <v>-771.58901539501642</v>
      </c>
      <c r="AF6629" s="844">
        <v>-725.92636967234205</v>
      </c>
      <c r="AG6629" s="844">
        <v>-937.24996458681176</v>
      </c>
      <c r="AH6629" s="844">
        <v>-822.94332380368564</v>
      </c>
      <c r="AI6629" s="844">
        <v>-699.32969283065836</v>
      </c>
      <c r="AK6629" s="199"/>
      <c r="AM6629" s="11"/>
      <c r="AN6629" s="15"/>
      <c r="AO6629" s="11"/>
      <c r="AP6629" s="11"/>
    </row>
    <row r="6630" spans="1:42" ht="12" outlineLevel="1" x14ac:dyDescent="0.2">
      <c r="A6630" s="837"/>
      <c r="D6630" s="838">
        <v>5</v>
      </c>
      <c r="E6630" s="839" t="s">
        <v>135</v>
      </c>
      <c r="F6630" s="840" t="s">
        <v>153</v>
      </c>
      <c r="G6630" s="840" t="s">
        <v>16</v>
      </c>
      <c r="H6630" s="839" t="s">
        <v>10</v>
      </c>
      <c r="K6630"/>
      <c r="L6630" s="41"/>
      <c r="Q6630" s="16" t="s">
        <v>110</v>
      </c>
      <c r="R6630" s="843">
        <v>0</v>
      </c>
      <c r="S6630" s="844">
        <v>0</v>
      </c>
      <c r="T6630" s="844">
        <v>0</v>
      </c>
      <c r="U6630" s="844">
        <v>-48.517039629523438</v>
      </c>
      <c r="V6630" s="844">
        <v>-50.233646277417328</v>
      </c>
      <c r="W6630" s="843">
        <v>-51.637557211460987</v>
      </c>
      <c r="X6630" s="844">
        <v>-53.048918544750762</v>
      </c>
      <c r="Y6630" s="844">
        <v>-54.329151820567667</v>
      </c>
      <c r="Z6630" s="844">
        <v>-55.477476446111929</v>
      </c>
      <c r="AA6630" s="844">
        <v>-56.578921293132176</v>
      </c>
      <c r="AB6630" s="844">
        <v>-57.702234167420194</v>
      </c>
      <c r="AC6630" s="844">
        <v>-58.847849236418583</v>
      </c>
      <c r="AD6630" s="844">
        <v>-60.016209287538764</v>
      </c>
      <c r="AE6630" s="844">
        <v>-61.207765899302444</v>
      </c>
      <c r="AF6630" s="844">
        <v>-62.422979615880656</v>
      </c>
      <c r="AG6630" s="844">
        <v>-63.662320125098404</v>
      </c>
      <c r="AH6630" s="844">
        <v>-64.92626643997329</v>
      </c>
      <c r="AI6630" s="844">
        <v>-66.215307083858335</v>
      </c>
      <c r="AK6630" s="199"/>
      <c r="AM6630" s="11"/>
      <c r="AN6630" s="15"/>
      <c r="AO6630" s="11"/>
      <c r="AP6630" s="11"/>
    </row>
    <row r="6631" spans="1:42" ht="12" outlineLevel="1" x14ac:dyDescent="0.2">
      <c r="A6631" s="837"/>
      <c r="D6631" s="838">
        <v>9</v>
      </c>
      <c r="E6631" s="839" t="s">
        <v>139</v>
      </c>
      <c r="F6631" s="840" t="s">
        <v>435</v>
      </c>
      <c r="G6631" s="840" t="s">
        <v>9</v>
      </c>
      <c r="H6631" s="839" t="s">
        <v>10</v>
      </c>
      <c r="K6631"/>
      <c r="L6631" s="41"/>
      <c r="Q6631" s="16" t="s">
        <v>110</v>
      </c>
      <c r="R6631" s="843">
        <v>0</v>
      </c>
      <c r="S6631" s="844">
        <v>0</v>
      </c>
      <c r="T6631" s="844">
        <v>0</v>
      </c>
      <c r="U6631" s="844">
        <v>0</v>
      </c>
      <c r="V6631" s="844">
        <v>0</v>
      </c>
      <c r="W6631" s="843">
        <v>0</v>
      </c>
      <c r="X6631" s="844">
        <v>0</v>
      </c>
      <c r="Y6631" s="844">
        <v>0</v>
      </c>
      <c r="Z6631" s="844">
        <v>0</v>
      </c>
      <c r="AA6631" s="844">
        <v>0</v>
      </c>
      <c r="AB6631" s="844">
        <v>0</v>
      </c>
      <c r="AC6631" s="844">
        <v>0</v>
      </c>
      <c r="AD6631" s="844">
        <v>0</v>
      </c>
      <c r="AE6631" s="844">
        <v>0</v>
      </c>
      <c r="AF6631" s="844">
        <v>0</v>
      </c>
      <c r="AG6631" s="844">
        <v>0</v>
      </c>
      <c r="AH6631" s="844">
        <v>0</v>
      </c>
      <c r="AI6631" s="844">
        <v>0</v>
      </c>
      <c r="AK6631" s="199"/>
      <c r="AM6631" s="11"/>
      <c r="AN6631" s="15"/>
      <c r="AO6631" s="11"/>
      <c r="AP6631" s="11"/>
    </row>
    <row r="6632" spans="1:42" ht="12" outlineLevel="1" x14ac:dyDescent="0.2">
      <c r="A6632" s="837"/>
      <c r="D6632" s="838">
        <v>9</v>
      </c>
      <c r="E6632" s="839" t="s">
        <v>139</v>
      </c>
      <c r="F6632" s="840" t="s">
        <v>435</v>
      </c>
      <c r="G6632" s="840" t="s">
        <v>14</v>
      </c>
      <c r="H6632" s="839" t="s">
        <v>10</v>
      </c>
      <c r="K6632"/>
      <c r="L6632" s="41"/>
      <c r="Q6632" s="16" t="s">
        <v>110</v>
      </c>
      <c r="R6632" s="843">
        <v>0</v>
      </c>
      <c r="S6632" s="844">
        <v>0</v>
      </c>
      <c r="T6632" s="844">
        <v>0</v>
      </c>
      <c r="U6632" s="844">
        <v>0</v>
      </c>
      <c r="V6632" s="844">
        <v>0</v>
      </c>
      <c r="W6632" s="843">
        <v>0</v>
      </c>
      <c r="X6632" s="844">
        <v>0</v>
      </c>
      <c r="Y6632" s="844">
        <v>0</v>
      </c>
      <c r="Z6632" s="844">
        <v>0</v>
      </c>
      <c r="AA6632" s="844">
        <v>0</v>
      </c>
      <c r="AB6632" s="844">
        <v>0</v>
      </c>
      <c r="AC6632" s="844">
        <v>0</v>
      </c>
      <c r="AD6632" s="844">
        <v>0</v>
      </c>
      <c r="AE6632" s="844">
        <v>0</v>
      </c>
      <c r="AF6632" s="844">
        <v>0</v>
      </c>
      <c r="AG6632" s="844">
        <v>0</v>
      </c>
      <c r="AH6632" s="844">
        <v>0</v>
      </c>
      <c r="AI6632" s="844">
        <v>0</v>
      </c>
      <c r="AK6632" s="199"/>
      <c r="AM6632" s="11"/>
      <c r="AN6632" s="15"/>
      <c r="AO6632" s="11"/>
      <c r="AP6632" s="11"/>
    </row>
    <row r="6633" spans="1:42" ht="12" outlineLevel="1" x14ac:dyDescent="0.2">
      <c r="A6633" s="837"/>
      <c r="D6633" s="838">
        <v>9</v>
      </c>
      <c r="E6633" s="839" t="s">
        <v>139</v>
      </c>
      <c r="F6633" s="840" t="s">
        <v>435</v>
      </c>
      <c r="G6633" s="840" t="s">
        <v>16</v>
      </c>
      <c r="H6633" s="839" t="s">
        <v>10</v>
      </c>
      <c r="K6633"/>
      <c r="L6633" s="41"/>
      <c r="Q6633" s="16" t="s">
        <v>110</v>
      </c>
      <c r="R6633" s="843">
        <v>0</v>
      </c>
      <c r="S6633" s="844">
        <v>0</v>
      </c>
      <c r="T6633" s="844">
        <v>0</v>
      </c>
      <c r="U6633" s="844">
        <v>0</v>
      </c>
      <c r="V6633" s="844">
        <v>0</v>
      </c>
      <c r="W6633" s="843">
        <v>0</v>
      </c>
      <c r="X6633" s="844">
        <v>0</v>
      </c>
      <c r="Y6633" s="844">
        <v>0</v>
      </c>
      <c r="Z6633" s="844">
        <v>0</v>
      </c>
      <c r="AA6633" s="844">
        <v>0</v>
      </c>
      <c r="AB6633" s="844">
        <v>0</v>
      </c>
      <c r="AC6633" s="844">
        <v>0</v>
      </c>
      <c r="AD6633" s="844">
        <v>0</v>
      </c>
      <c r="AE6633" s="844">
        <v>0</v>
      </c>
      <c r="AF6633" s="844">
        <v>0</v>
      </c>
      <c r="AG6633" s="844">
        <v>0</v>
      </c>
      <c r="AH6633" s="844">
        <v>0</v>
      </c>
      <c r="AI6633" s="844">
        <v>0</v>
      </c>
      <c r="AK6633" s="199"/>
      <c r="AM6633" s="11"/>
      <c r="AN6633" s="15"/>
      <c r="AO6633" s="11"/>
      <c r="AP6633" s="11"/>
    </row>
    <row r="6634" spans="1:42" ht="12" outlineLevel="1" x14ac:dyDescent="0.2">
      <c r="A6634" s="837"/>
      <c r="D6634" s="838">
        <v>16</v>
      </c>
      <c r="E6634" s="839" t="s">
        <v>146</v>
      </c>
      <c r="F6634" s="840" t="s">
        <v>437</v>
      </c>
      <c r="G6634" s="840" t="s">
        <v>9</v>
      </c>
      <c r="H6634" s="839" t="s">
        <v>10</v>
      </c>
      <c r="K6634"/>
      <c r="L6634" s="41"/>
      <c r="Q6634" s="16" t="s">
        <v>110</v>
      </c>
      <c r="R6634" s="843">
        <v>0</v>
      </c>
      <c r="S6634" s="844">
        <v>0</v>
      </c>
      <c r="T6634" s="844">
        <v>0</v>
      </c>
      <c r="U6634" s="844">
        <v>-12.600838596613452</v>
      </c>
      <c r="V6634" s="844">
        <v>-13.745695831699834</v>
      </c>
      <c r="W6634" s="843">
        <v>-14.48636334713715</v>
      </c>
      <c r="X6634" s="844">
        <v>-18.774822071182928</v>
      </c>
      <c r="Y6634" s="844">
        <v>-23.851908485846966</v>
      </c>
      <c r="Z6634" s="844">
        <v>-25.823286414092433</v>
      </c>
      <c r="AA6634" s="844">
        <v>-26.414510495936359</v>
      </c>
      <c r="AB6634" s="844">
        <v>-23.299943703797524</v>
      </c>
      <c r="AC6634" s="844">
        <v>-20.117579332032598</v>
      </c>
      <c r="AD6634" s="844">
        <v>-18.503112665721492</v>
      </c>
      <c r="AE6634" s="844">
        <v>-23.899508186853506</v>
      </c>
      <c r="AF6634" s="844">
        <v>-25.437298901506633</v>
      </c>
      <c r="AG6634" s="844">
        <v>-19.835005732482141</v>
      </c>
      <c r="AH6634" s="844">
        <v>-25.932478698472742</v>
      </c>
      <c r="AI6634" s="844">
        <v>-25.717188544739429</v>
      </c>
      <c r="AK6634" s="199"/>
      <c r="AM6634" s="11"/>
      <c r="AN6634" s="15"/>
      <c r="AO6634" s="11"/>
      <c r="AP6634" s="11"/>
    </row>
    <row r="6635" spans="1:42" ht="12" outlineLevel="1" x14ac:dyDescent="0.2">
      <c r="A6635" s="837"/>
      <c r="D6635" s="838">
        <v>16</v>
      </c>
      <c r="E6635" s="839" t="s">
        <v>146</v>
      </c>
      <c r="F6635" s="840" t="s">
        <v>437</v>
      </c>
      <c r="G6635" s="840" t="s">
        <v>14</v>
      </c>
      <c r="H6635" s="839" t="s">
        <v>10</v>
      </c>
      <c r="K6635"/>
      <c r="L6635" s="41"/>
      <c r="Q6635" s="16" t="s">
        <v>110</v>
      </c>
      <c r="R6635" s="843">
        <v>0</v>
      </c>
      <c r="S6635" s="844">
        <v>0</v>
      </c>
      <c r="T6635" s="844">
        <v>0</v>
      </c>
      <c r="U6635" s="844">
        <v>0</v>
      </c>
      <c r="V6635" s="844">
        <v>0</v>
      </c>
      <c r="W6635" s="843">
        <v>0</v>
      </c>
      <c r="X6635" s="844">
        <v>0</v>
      </c>
      <c r="Y6635" s="844">
        <v>0</v>
      </c>
      <c r="Z6635" s="844">
        <v>0</v>
      </c>
      <c r="AA6635" s="844">
        <v>0</v>
      </c>
      <c r="AB6635" s="844">
        <v>0</v>
      </c>
      <c r="AC6635" s="844">
        <v>0</v>
      </c>
      <c r="AD6635" s="844">
        <v>0</v>
      </c>
      <c r="AE6635" s="844">
        <v>0</v>
      </c>
      <c r="AF6635" s="844">
        <v>0</v>
      </c>
      <c r="AG6635" s="844">
        <v>0</v>
      </c>
      <c r="AH6635" s="844">
        <v>0</v>
      </c>
      <c r="AI6635" s="844">
        <v>0</v>
      </c>
      <c r="AK6635" s="199"/>
      <c r="AM6635" s="11"/>
      <c r="AN6635" s="15"/>
      <c r="AO6635" s="11"/>
      <c r="AP6635" s="11"/>
    </row>
    <row r="6636" spans="1:42" ht="12" outlineLevel="1" x14ac:dyDescent="0.2">
      <c r="A6636" s="837"/>
      <c r="D6636" s="838">
        <v>16</v>
      </c>
      <c r="E6636" s="839" t="s">
        <v>146</v>
      </c>
      <c r="F6636" s="840" t="s">
        <v>437</v>
      </c>
      <c r="G6636" s="840" t="s">
        <v>16</v>
      </c>
      <c r="H6636" s="839" t="s">
        <v>10</v>
      </c>
      <c r="K6636"/>
      <c r="L6636" s="41"/>
      <c r="Q6636" s="16" t="s">
        <v>110</v>
      </c>
      <c r="R6636" s="843">
        <v>0</v>
      </c>
      <c r="S6636" s="844">
        <v>0</v>
      </c>
      <c r="T6636" s="844">
        <v>0</v>
      </c>
      <c r="U6636" s="844">
        <v>-0.36479999235928756</v>
      </c>
      <c r="V6636" s="844">
        <v>-0.37767696150394664</v>
      </c>
      <c r="W6636" s="843">
        <v>-0.38821826044322744</v>
      </c>
      <c r="X6636" s="844">
        <v>-0.39881054558876178</v>
      </c>
      <c r="Y6636" s="844">
        <v>-0.40843031653236173</v>
      </c>
      <c r="Z6636" s="844">
        <v>-0.41707355659978901</v>
      </c>
      <c r="AA6636" s="844">
        <v>-0.42535524481922371</v>
      </c>
      <c r="AB6636" s="844">
        <v>-0.43380138008999908</v>
      </c>
      <c r="AC6636" s="844">
        <v>-0.4424152277964104</v>
      </c>
      <c r="AD6636" s="844">
        <v>-0.45120011816282779</v>
      </c>
      <c r="AE6636" s="844">
        <v>-0.46015944754121496</v>
      </c>
      <c r="AF6636" s="844">
        <v>-0.46929667972421468</v>
      </c>
      <c r="AG6636" s="844">
        <v>-0.47861534728430832</v>
      </c>
      <c r="AH6636" s="844">
        <v>-0.48811905293956559</v>
      </c>
      <c r="AI6636" s="844">
        <v>-0.49781147094651562</v>
      </c>
      <c r="AK6636" s="199"/>
      <c r="AM6636" s="11"/>
      <c r="AN6636" s="15"/>
      <c r="AO6636" s="11"/>
      <c r="AP6636" s="11"/>
    </row>
    <row r="6637" spans="1:42" ht="12" outlineLevel="1" x14ac:dyDescent="0.2">
      <c r="A6637" s="837"/>
      <c r="D6637" s="838">
        <v>10</v>
      </c>
      <c r="E6637" s="839" t="s">
        <v>140</v>
      </c>
      <c r="F6637" s="840" t="s">
        <v>436</v>
      </c>
      <c r="G6637" s="840" t="s">
        <v>9</v>
      </c>
      <c r="H6637" s="839" t="s">
        <v>10</v>
      </c>
      <c r="K6637"/>
      <c r="L6637" s="41"/>
      <c r="Q6637" s="16" t="s">
        <v>110</v>
      </c>
      <c r="R6637" s="843">
        <v>0</v>
      </c>
      <c r="S6637" s="844">
        <v>0</v>
      </c>
      <c r="T6637" s="844">
        <v>0</v>
      </c>
      <c r="U6637" s="844">
        <v>0</v>
      </c>
      <c r="V6637" s="844">
        <v>0</v>
      </c>
      <c r="W6637" s="843">
        <v>0</v>
      </c>
      <c r="X6637" s="844">
        <v>0</v>
      </c>
      <c r="Y6637" s="844">
        <v>0</v>
      </c>
      <c r="Z6637" s="844">
        <v>0</v>
      </c>
      <c r="AA6637" s="844">
        <v>0</v>
      </c>
      <c r="AB6637" s="844">
        <v>0</v>
      </c>
      <c r="AC6637" s="844">
        <v>0</v>
      </c>
      <c r="AD6637" s="844">
        <v>0</v>
      </c>
      <c r="AE6637" s="844">
        <v>0</v>
      </c>
      <c r="AF6637" s="844">
        <v>0</v>
      </c>
      <c r="AG6637" s="844">
        <v>0</v>
      </c>
      <c r="AH6637" s="844">
        <v>0</v>
      </c>
      <c r="AI6637" s="844">
        <v>0</v>
      </c>
      <c r="AK6637" s="199"/>
      <c r="AM6637" s="11"/>
      <c r="AN6637" s="15"/>
      <c r="AO6637" s="11"/>
      <c r="AP6637" s="11"/>
    </row>
    <row r="6638" spans="1:42" ht="12" outlineLevel="1" x14ac:dyDescent="0.2">
      <c r="A6638" s="837"/>
      <c r="D6638" s="838">
        <v>10</v>
      </c>
      <c r="E6638" s="839" t="s">
        <v>140</v>
      </c>
      <c r="F6638" s="840" t="s">
        <v>436</v>
      </c>
      <c r="G6638" s="840" t="s">
        <v>14</v>
      </c>
      <c r="H6638" s="839" t="s">
        <v>10</v>
      </c>
      <c r="K6638"/>
      <c r="L6638" s="41"/>
      <c r="Q6638" s="16" t="s">
        <v>110</v>
      </c>
      <c r="R6638" s="843">
        <v>0</v>
      </c>
      <c r="S6638" s="844">
        <v>0</v>
      </c>
      <c r="T6638" s="844">
        <v>0</v>
      </c>
      <c r="U6638" s="844">
        <v>0</v>
      </c>
      <c r="V6638" s="844">
        <v>0</v>
      </c>
      <c r="W6638" s="843">
        <v>0</v>
      </c>
      <c r="X6638" s="844">
        <v>0</v>
      </c>
      <c r="Y6638" s="844">
        <v>0</v>
      </c>
      <c r="Z6638" s="844">
        <v>0</v>
      </c>
      <c r="AA6638" s="844">
        <v>0</v>
      </c>
      <c r="AB6638" s="844">
        <v>0</v>
      </c>
      <c r="AC6638" s="844">
        <v>0</v>
      </c>
      <c r="AD6638" s="844">
        <v>0</v>
      </c>
      <c r="AE6638" s="844">
        <v>0</v>
      </c>
      <c r="AF6638" s="844">
        <v>0</v>
      </c>
      <c r="AG6638" s="844">
        <v>0</v>
      </c>
      <c r="AH6638" s="844">
        <v>0</v>
      </c>
      <c r="AI6638" s="844">
        <v>0</v>
      </c>
      <c r="AK6638" s="199"/>
      <c r="AM6638" s="11"/>
      <c r="AN6638" s="15"/>
      <c r="AO6638" s="11"/>
      <c r="AP6638" s="11"/>
    </row>
    <row r="6639" spans="1:42" ht="12" outlineLevel="1" x14ac:dyDescent="0.2">
      <c r="A6639" s="837"/>
      <c r="D6639" s="838">
        <v>10</v>
      </c>
      <c r="E6639" s="839" t="s">
        <v>140</v>
      </c>
      <c r="F6639" s="840" t="s">
        <v>436</v>
      </c>
      <c r="G6639" s="840" t="s">
        <v>16</v>
      </c>
      <c r="H6639" s="839" t="s">
        <v>10</v>
      </c>
      <c r="K6639"/>
      <c r="L6639" s="41"/>
      <c r="Q6639" s="16" t="s">
        <v>110</v>
      </c>
      <c r="R6639" s="843">
        <v>0</v>
      </c>
      <c r="S6639" s="844">
        <v>0</v>
      </c>
      <c r="T6639" s="844">
        <v>0</v>
      </c>
      <c r="U6639" s="844">
        <v>0</v>
      </c>
      <c r="V6639" s="844">
        <v>0</v>
      </c>
      <c r="W6639" s="843">
        <v>0</v>
      </c>
      <c r="X6639" s="844">
        <v>0</v>
      </c>
      <c r="Y6639" s="844">
        <v>0</v>
      </c>
      <c r="Z6639" s="844">
        <v>0</v>
      </c>
      <c r="AA6639" s="844">
        <v>0</v>
      </c>
      <c r="AB6639" s="844">
        <v>0</v>
      </c>
      <c r="AC6639" s="844">
        <v>0</v>
      </c>
      <c r="AD6639" s="844">
        <v>0</v>
      </c>
      <c r="AE6639" s="844">
        <v>0</v>
      </c>
      <c r="AF6639" s="844">
        <v>0</v>
      </c>
      <c r="AG6639" s="844">
        <v>0</v>
      </c>
      <c r="AH6639" s="844">
        <v>0</v>
      </c>
      <c r="AI6639" s="844">
        <v>0</v>
      </c>
      <c r="AK6639" s="199"/>
      <c r="AM6639" s="11"/>
      <c r="AN6639" s="15"/>
      <c r="AO6639" s="11"/>
      <c r="AP6639" s="11"/>
    </row>
    <row r="6640" spans="1:42" ht="12" outlineLevel="1" x14ac:dyDescent="0.2">
      <c r="A6640" s="837"/>
      <c r="D6640" s="838">
        <v>12</v>
      </c>
      <c r="E6640" s="839" t="s">
        <v>142</v>
      </c>
      <c r="F6640" s="840" t="s">
        <v>158</v>
      </c>
      <c r="G6640" s="840" t="s">
        <v>9</v>
      </c>
      <c r="H6640" s="839" t="s">
        <v>10</v>
      </c>
      <c r="K6640"/>
      <c r="L6640" s="41"/>
      <c r="Q6640" s="16" t="s">
        <v>110</v>
      </c>
      <c r="R6640" s="843">
        <v>0</v>
      </c>
      <c r="S6640" s="844">
        <v>0</v>
      </c>
      <c r="T6640" s="844">
        <v>0</v>
      </c>
      <c r="U6640" s="844">
        <v>-8.8868946799952049</v>
      </c>
      <c r="V6640" s="844">
        <v>-9.4405391150728839</v>
      </c>
      <c r="W6640" s="843">
        <v>-9.8307469644063108</v>
      </c>
      <c r="X6640" s="844">
        <v>-17.176941743294798</v>
      </c>
      <c r="Y6640" s="844">
        <v>-20.846187664379855</v>
      </c>
      <c r="Z6640" s="844">
        <v>-14.156879762904158</v>
      </c>
      <c r="AA6640" s="844">
        <v>-15.987590118158373</v>
      </c>
      <c r="AB6640" s="844">
        <v>-20.945963306497344</v>
      </c>
      <c r="AC6640" s="844">
        <v>-18.783024942840349</v>
      </c>
      <c r="AD6640" s="844">
        <v>-19.664678017816581</v>
      </c>
      <c r="AE6640" s="844">
        <v>-16.804184576780138</v>
      </c>
      <c r="AF6640" s="844">
        <v>-16.766742226349464</v>
      </c>
      <c r="AG6640" s="844">
        <v>-20.014124162902139</v>
      </c>
      <c r="AH6640" s="844">
        <v>-16.4658829191435</v>
      </c>
      <c r="AI6640" s="844">
        <v>-24.451620688215307</v>
      </c>
      <c r="AK6640" s="199"/>
      <c r="AM6640" s="11"/>
      <c r="AN6640" s="15"/>
      <c r="AO6640" s="11"/>
      <c r="AP6640" s="11"/>
    </row>
    <row r="6641" spans="1:42" ht="12" outlineLevel="1" x14ac:dyDescent="0.2">
      <c r="A6641" s="837"/>
      <c r="D6641" s="838">
        <v>12</v>
      </c>
      <c r="E6641" s="839" t="s">
        <v>142</v>
      </c>
      <c r="F6641" s="840" t="s">
        <v>158</v>
      </c>
      <c r="G6641" s="840" t="s">
        <v>14</v>
      </c>
      <c r="H6641" s="839" t="s">
        <v>10</v>
      </c>
      <c r="K6641"/>
      <c r="L6641" s="41"/>
      <c r="Q6641" s="16" t="s">
        <v>110</v>
      </c>
      <c r="R6641" s="843">
        <v>0</v>
      </c>
      <c r="S6641" s="844">
        <v>0</v>
      </c>
      <c r="T6641" s="844">
        <v>0</v>
      </c>
      <c r="U6641" s="844">
        <v>-12.959899970340082</v>
      </c>
      <c r="V6641" s="844">
        <v>-13.593672320690224</v>
      </c>
      <c r="W6641" s="843">
        <v>-14.066086716703808</v>
      </c>
      <c r="X6641" s="844">
        <v>-23.107327349023841</v>
      </c>
      <c r="Y6641" s="844">
        <v>-25.827618100554243</v>
      </c>
      <c r="Z6641" s="844">
        <v>-21.199298400572459</v>
      </c>
      <c r="AA6641" s="844">
        <v>-22.767443443893672</v>
      </c>
      <c r="AB6641" s="844">
        <v>-26.619727614629195</v>
      </c>
      <c r="AC6641" s="844">
        <v>-25.288125553883702</v>
      </c>
      <c r="AD6641" s="844">
        <v>-26.180358340919796</v>
      </c>
      <c r="AE6641" s="844">
        <v>-24.351239495760858</v>
      </c>
      <c r="AF6641" s="844">
        <v>-24.584763092367876</v>
      </c>
      <c r="AG6641" s="844">
        <v>-27.217533096647031</v>
      </c>
      <c r="AH6641" s="844">
        <v>-24.904338102040374</v>
      </c>
      <c r="AI6641" s="844">
        <v>-31.001569422841765</v>
      </c>
      <c r="AK6641" s="199"/>
      <c r="AM6641" s="11"/>
      <c r="AN6641" s="15"/>
      <c r="AO6641" s="11"/>
      <c r="AP6641" s="11"/>
    </row>
    <row r="6642" spans="1:42" ht="12" outlineLevel="1" x14ac:dyDescent="0.2">
      <c r="A6642" s="837"/>
      <c r="D6642" s="838">
        <v>12</v>
      </c>
      <c r="E6642" s="839" t="s">
        <v>142</v>
      </c>
      <c r="F6642" s="840" t="s">
        <v>158</v>
      </c>
      <c r="G6642" s="840" t="s">
        <v>16</v>
      </c>
      <c r="H6642" s="839" t="s">
        <v>10</v>
      </c>
      <c r="K6642"/>
      <c r="L6642" s="41"/>
      <c r="Q6642" s="16" t="s">
        <v>110</v>
      </c>
      <c r="R6642" s="843">
        <v>0</v>
      </c>
      <c r="S6642" s="844">
        <v>0</v>
      </c>
      <c r="T6642" s="844">
        <v>0</v>
      </c>
      <c r="U6642" s="844">
        <v>-1.3744673132930607</v>
      </c>
      <c r="V6642" s="844">
        <v>-1.4228862745395507</v>
      </c>
      <c r="W6642" s="843">
        <v>-1.4625552240057689</v>
      </c>
      <c r="X6642" s="844">
        <v>-1.5023998812534454</v>
      </c>
      <c r="Y6642" s="844">
        <v>-1.5386240371968398</v>
      </c>
      <c r="Z6642" s="844">
        <v>-1.5712186514963269</v>
      </c>
      <c r="AA6642" s="844">
        <v>-1.6024215398020101</v>
      </c>
      <c r="AB6642" s="844">
        <v>-1.6342440888284957</v>
      </c>
      <c r="AC6642" s="844">
        <v>-1.6666986044973284</v>
      </c>
      <c r="AD6642" s="844">
        <v>-1.6997976371154895</v>
      </c>
      <c r="AE6642" s="844">
        <v>-1.7335539862287006</v>
      </c>
      <c r="AF6642" s="844">
        <v>-1.767980705571109</v>
      </c>
      <c r="AG6642" s="844">
        <v>-1.8030911081132757</v>
      </c>
      <c r="AH6642" s="844">
        <v>-1.8388987712104057</v>
      </c>
      <c r="AI6642" s="844">
        <v>-1.8754175418528238</v>
      </c>
      <c r="AK6642" s="199"/>
      <c r="AM6642" s="11"/>
      <c r="AN6642" s="15"/>
      <c r="AO6642" s="11"/>
      <c r="AP6642" s="11"/>
    </row>
    <row r="6643" spans="1:42" s="3" customFormat="1" ht="12" outlineLevel="1" x14ac:dyDescent="0.2">
      <c r="A6643" s="845"/>
      <c r="C6643" s="846"/>
      <c r="D6643" s="847" t="s">
        <v>163</v>
      </c>
      <c r="E6643" s="848" t="s">
        <v>164</v>
      </c>
      <c r="F6643" s="849" t="s">
        <v>158</v>
      </c>
      <c r="G6643" s="849" t="s">
        <v>9</v>
      </c>
      <c r="H6643" s="848" t="s">
        <v>10</v>
      </c>
      <c r="I6643" s="850"/>
      <c r="L6643" s="851"/>
      <c r="Q6643" s="852" t="s">
        <v>110</v>
      </c>
      <c r="R6643" s="853">
        <v>0</v>
      </c>
      <c r="S6643" s="6">
        <v>0</v>
      </c>
      <c r="T6643" s="6">
        <v>0</v>
      </c>
      <c r="U6643" s="6">
        <v>-9.5649243161689945</v>
      </c>
      <c r="V6643" s="6">
        <v>-11.777088470884488</v>
      </c>
      <c r="W6643" s="853">
        <v>-12.113367791390667</v>
      </c>
      <c r="X6643" s="6">
        <v>-26.892986079046114</v>
      </c>
      <c r="Y6643" s="6">
        <v>-30.671859279944179</v>
      </c>
      <c r="Z6643" s="6">
        <v>-23.253173558344479</v>
      </c>
      <c r="AA6643" s="6">
        <v>-19.400912770417285</v>
      </c>
      <c r="AB6643" s="6">
        <v>-20.225981490721928</v>
      </c>
      <c r="AC6643" s="6">
        <v>-23.184679285582188</v>
      </c>
      <c r="AD6643" s="6">
        <v>-23.86483268292789</v>
      </c>
      <c r="AE6643" s="6">
        <v>-27.607714912375652</v>
      </c>
      <c r="AF6643" s="6">
        <v>-47.861328706758329</v>
      </c>
      <c r="AG6643" s="6">
        <v>-26.07590724602311</v>
      </c>
      <c r="AH6643" s="6">
        <v>-28.543310069297064</v>
      </c>
      <c r="AI6643" s="6">
        <v>-25.137089130893781</v>
      </c>
      <c r="AK6643" s="199"/>
      <c r="AL6643" s="42"/>
      <c r="AM6643" s="11"/>
      <c r="AN6643" s="15"/>
      <c r="AO6643" s="11"/>
      <c r="AP6643" s="11"/>
    </row>
    <row r="6644" spans="1:42" s="3" customFormat="1" ht="12" outlineLevel="1" x14ac:dyDescent="0.2">
      <c r="A6644" s="845"/>
      <c r="C6644" s="846"/>
      <c r="D6644" s="847" t="s">
        <v>163</v>
      </c>
      <c r="E6644" s="848" t="s">
        <v>164</v>
      </c>
      <c r="F6644" s="849" t="s">
        <v>158</v>
      </c>
      <c r="G6644" s="849" t="s">
        <v>14</v>
      </c>
      <c r="H6644" s="848" t="s">
        <v>10</v>
      </c>
      <c r="I6644" s="850"/>
      <c r="L6644" s="851"/>
      <c r="Q6644" s="852" t="s">
        <v>110</v>
      </c>
      <c r="R6644" s="853">
        <v>0</v>
      </c>
      <c r="S6644" s="6">
        <v>0</v>
      </c>
      <c r="T6644" s="6">
        <v>0</v>
      </c>
      <c r="U6644" s="6">
        <v>-11.404441282500745</v>
      </c>
      <c r="V6644" s="6">
        <v>-13.173908068674548</v>
      </c>
      <c r="W6644" s="853">
        <v>-13.547571227467582</v>
      </c>
      <c r="X6644" s="6">
        <v>-24.446470289599095</v>
      </c>
      <c r="Y6644" s="6">
        <v>-27.317740648774148</v>
      </c>
      <c r="Z6644" s="6">
        <v>-22.016747489755804</v>
      </c>
      <c r="AA6644" s="6">
        <v>-19.310602116898824</v>
      </c>
      <c r="AB6644" s="6">
        <v>-20.014700972649546</v>
      </c>
      <c r="AC6644" s="6">
        <v>-22.275561377383291</v>
      </c>
      <c r="AD6644" s="6">
        <v>-22.878197972079427</v>
      </c>
      <c r="AE6644" s="6">
        <v>-25.714687045264153</v>
      </c>
      <c r="AF6644" s="6">
        <v>-40.584250286612686</v>
      </c>
      <c r="AG6644" s="6">
        <v>-24.823371252177949</v>
      </c>
      <c r="AH6644" s="6">
        <v>-26.737097655766142</v>
      </c>
      <c r="AI6644" s="6">
        <v>-24.373183524901904</v>
      </c>
      <c r="AK6644" s="199"/>
      <c r="AL6644" s="42"/>
      <c r="AM6644" s="11"/>
      <c r="AN6644" s="15"/>
      <c r="AO6644" s="11"/>
      <c r="AP6644" s="11"/>
    </row>
    <row r="6645" spans="1:42" s="3" customFormat="1" ht="12" outlineLevel="1" x14ac:dyDescent="0.2">
      <c r="A6645" s="845"/>
      <c r="C6645" s="846"/>
      <c r="D6645" s="847" t="s">
        <v>163</v>
      </c>
      <c r="E6645" s="848" t="s">
        <v>164</v>
      </c>
      <c r="F6645" s="849" t="s">
        <v>158</v>
      </c>
      <c r="G6645" s="849" t="s">
        <v>16</v>
      </c>
      <c r="H6645" s="848" t="s">
        <v>10</v>
      </c>
      <c r="I6645" s="850"/>
      <c r="L6645" s="851"/>
      <c r="Q6645" s="852" t="s">
        <v>110</v>
      </c>
      <c r="R6645" s="853">
        <v>0</v>
      </c>
      <c r="S6645" s="6">
        <v>0</v>
      </c>
      <c r="T6645" s="6">
        <v>0</v>
      </c>
      <c r="U6645" s="6">
        <v>-12.035219117572398</v>
      </c>
      <c r="V6645" s="6">
        <v>-10.827014227384202</v>
      </c>
      <c r="W6645" s="853">
        <v>-11.210163610216682</v>
      </c>
      <c r="X6645" s="6">
        <v>-11.488352318652392</v>
      </c>
      <c r="Y6645" s="6">
        <v>-11.751009164527778</v>
      </c>
      <c r="Z6645" s="6">
        <v>-12.017980310665541</v>
      </c>
      <c r="AA6645" s="6">
        <v>-12.230255532992899</v>
      </c>
      <c r="AB6645" s="6">
        <v>-12.460292090167727</v>
      </c>
      <c r="AC6645" s="6">
        <v>-12.694566256723244</v>
      </c>
      <c r="AD6645" s="6">
        <v>-12.933153728487058</v>
      </c>
      <c r="AE6645" s="6">
        <v>-13.17613148922486</v>
      </c>
      <c r="AF6645" s="6">
        <v>-13.423577830758312</v>
      </c>
      <c r="AG6645" s="6">
        <v>-13.675572373344385</v>
      </c>
      <c r="AH6645" s="6">
        <v>-13.932196086317933</v>
      </c>
      <c r="AI6645" s="6">
        <v>-14.193531308999136</v>
      </c>
      <c r="AK6645" s="199"/>
      <c r="AL6645" s="42"/>
      <c r="AM6645" s="11"/>
      <c r="AN6645" s="15"/>
      <c r="AO6645" s="11"/>
      <c r="AP6645" s="11"/>
    </row>
    <row r="6646" spans="1:42" s="3" customFormat="1" ht="12" outlineLevel="1" x14ac:dyDescent="0.2">
      <c r="A6646" s="845"/>
      <c r="C6646" s="846"/>
      <c r="D6646" s="847">
        <v>15</v>
      </c>
      <c r="E6646" s="848" t="s">
        <v>145</v>
      </c>
      <c r="F6646" s="849" t="s">
        <v>159</v>
      </c>
      <c r="G6646" s="849" t="s">
        <v>9</v>
      </c>
      <c r="H6646" s="848" t="s">
        <v>10</v>
      </c>
      <c r="I6646" s="850"/>
      <c r="L6646" s="851"/>
      <c r="Q6646" s="852" t="s">
        <v>110</v>
      </c>
      <c r="R6646" s="853">
        <v>0</v>
      </c>
      <c r="S6646" s="6">
        <v>0</v>
      </c>
      <c r="T6646" s="6">
        <v>0</v>
      </c>
      <c r="U6646" s="6">
        <v>-388.16598960085844</v>
      </c>
      <c r="V6646" s="6">
        <v>-417.51691159254017</v>
      </c>
      <c r="W6646" s="853">
        <v>-433.27819633676307</v>
      </c>
      <c r="X6646" s="6">
        <v>-578.53814232610887</v>
      </c>
      <c r="Y6646" s="6">
        <v>-706.18304919922423</v>
      </c>
      <c r="Z6646" s="6">
        <v>-853.94730831775053</v>
      </c>
      <c r="AA6646" s="6">
        <v>-607.9819384521744</v>
      </c>
      <c r="AB6646" s="6">
        <v>-706.37305763401196</v>
      </c>
      <c r="AC6646" s="6">
        <v>-696.22290579250455</v>
      </c>
      <c r="AD6646" s="6">
        <v>-781.18554071798246</v>
      </c>
      <c r="AE6646" s="6">
        <v>-785.39206990510388</v>
      </c>
      <c r="AF6646" s="6">
        <v>-716.06509233193378</v>
      </c>
      <c r="AG6646" s="6">
        <v>-843.41217251127182</v>
      </c>
      <c r="AH6646" s="6">
        <v>-844.1289548824243</v>
      </c>
      <c r="AI6646" s="6">
        <v>-1050.7456953914516</v>
      </c>
      <c r="AK6646" s="199"/>
      <c r="AL6646" s="42"/>
      <c r="AM6646" s="11"/>
      <c r="AN6646" s="15"/>
      <c r="AO6646" s="11"/>
      <c r="AP6646" s="11"/>
    </row>
    <row r="6647" spans="1:42" ht="12" outlineLevel="1" x14ac:dyDescent="0.2">
      <c r="A6647" s="837"/>
      <c r="D6647" s="838">
        <v>15</v>
      </c>
      <c r="E6647" s="839" t="s">
        <v>145</v>
      </c>
      <c r="F6647" s="840" t="s">
        <v>159</v>
      </c>
      <c r="G6647" s="840" t="s">
        <v>14</v>
      </c>
      <c r="H6647" s="839" t="s">
        <v>10</v>
      </c>
      <c r="K6647"/>
      <c r="L6647" s="41"/>
      <c r="Q6647" s="16" t="s">
        <v>110</v>
      </c>
      <c r="R6647" s="843">
        <v>0</v>
      </c>
      <c r="S6647" s="844">
        <v>0</v>
      </c>
      <c r="T6647" s="844">
        <v>0</v>
      </c>
      <c r="U6647" s="844">
        <v>-91.376446653991493</v>
      </c>
      <c r="V6647" s="844">
        <v>-96.45923902354518</v>
      </c>
      <c r="W6647" s="843">
        <v>-87.922145484614973</v>
      </c>
      <c r="X6647" s="844">
        <v>-121.44792858209441</v>
      </c>
      <c r="Y6647" s="844">
        <v>-136.87867535615294</v>
      </c>
      <c r="Z6647" s="844">
        <v>-155.53609091874435</v>
      </c>
      <c r="AA6647" s="844">
        <v>-127.61521319501625</v>
      </c>
      <c r="AB6647" s="844">
        <v>-140.40938164505548</v>
      </c>
      <c r="AC6647" s="844">
        <v>-140.40246427360057</v>
      </c>
      <c r="AD6647" s="844">
        <v>-151.65976359337313</v>
      </c>
      <c r="AE6647" s="844">
        <v>-153.40027694744688</v>
      </c>
      <c r="AF6647" s="844">
        <v>-146.47801323497487</v>
      </c>
      <c r="AG6647" s="844">
        <v>-162.82260282452103</v>
      </c>
      <c r="AH6647" s="844">
        <v>-164.23137230810789</v>
      </c>
      <c r="AI6647" s="844">
        <v>-189.99833539865338</v>
      </c>
      <c r="AK6647" s="199"/>
      <c r="AM6647" s="11"/>
      <c r="AN6647" s="15"/>
      <c r="AO6647" s="11"/>
      <c r="AP6647" s="11"/>
    </row>
    <row r="6648" spans="1:42" ht="12" outlineLevel="1" x14ac:dyDescent="0.2">
      <c r="A6648" s="837"/>
      <c r="D6648" s="838">
        <v>15</v>
      </c>
      <c r="E6648" s="839" t="s">
        <v>145</v>
      </c>
      <c r="F6648" s="840" t="s">
        <v>159</v>
      </c>
      <c r="G6648" s="840" t="s">
        <v>16</v>
      </c>
      <c r="H6648" s="839" t="s">
        <v>10</v>
      </c>
      <c r="K6648"/>
      <c r="L6648" s="41"/>
      <c r="Q6648" s="16" t="s">
        <v>110</v>
      </c>
      <c r="R6648" s="843">
        <v>0</v>
      </c>
      <c r="S6648" s="844">
        <v>0</v>
      </c>
      <c r="T6648" s="844">
        <v>0</v>
      </c>
      <c r="U6648" s="844">
        <v>-14.884203578051062</v>
      </c>
      <c r="V6648" s="844">
        <v>-15.41468605819515</v>
      </c>
      <c r="W6648" s="843">
        <v>-12.016965903714787</v>
      </c>
      <c r="X6648" s="844">
        <v>-12.347211308504543</v>
      </c>
      <c r="Y6648" s="844">
        <v>-12.645648754465478</v>
      </c>
      <c r="Z6648" s="844">
        <v>-12.911915176010414</v>
      </c>
      <c r="AA6648" s="844">
        <v>-13.168155837609628</v>
      </c>
      <c r="AB6648" s="844">
        <v>-13.429481674688439</v>
      </c>
      <c r="AC6648" s="844">
        <v>-13.69599360425279</v>
      </c>
      <c r="AD6648" s="844">
        <v>-13.967794546042709</v>
      </c>
      <c r="AE6648" s="844">
        <v>-14.244989462277324</v>
      </c>
      <c r="AF6648" s="844">
        <v>-14.527685398188636</v>
      </c>
      <c r="AG6648" s="844">
        <v>-14.815991523359704</v>
      </c>
      <c r="AH6648" s="844">
        <v>-15.11001917388322</v>
      </c>
      <c r="AI6648" s="844">
        <v>-15.409881895356691</v>
      </c>
      <c r="AK6648" s="199"/>
      <c r="AM6648" s="11"/>
      <c r="AN6648" s="15"/>
      <c r="AO6648" s="11"/>
      <c r="AP6648" s="11"/>
    </row>
    <row r="6649" spans="1:42" ht="12" outlineLevel="1" x14ac:dyDescent="0.2">
      <c r="A6649" s="837"/>
      <c r="D6649" s="838">
        <v>19</v>
      </c>
      <c r="E6649" s="839" t="s">
        <v>149</v>
      </c>
      <c r="F6649" s="840" t="s">
        <v>438</v>
      </c>
      <c r="G6649" s="840" t="s">
        <v>9</v>
      </c>
      <c r="H6649" s="839" t="s">
        <v>10</v>
      </c>
      <c r="K6649"/>
      <c r="L6649" s="41"/>
      <c r="Q6649" s="16" t="s">
        <v>110</v>
      </c>
      <c r="R6649" s="843">
        <v>0</v>
      </c>
      <c r="S6649" s="844">
        <v>0</v>
      </c>
      <c r="T6649" s="844">
        <v>0</v>
      </c>
      <c r="U6649" s="844">
        <v>0</v>
      </c>
      <c r="V6649" s="844">
        <v>0</v>
      </c>
      <c r="W6649" s="843">
        <v>0</v>
      </c>
      <c r="X6649" s="844">
        <v>0</v>
      </c>
      <c r="Y6649" s="844">
        <v>0</v>
      </c>
      <c r="Z6649" s="844">
        <v>0</v>
      </c>
      <c r="AA6649" s="844">
        <v>0</v>
      </c>
      <c r="AB6649" s="844">
        <v>0</v>
      </c>
      <c r="AC6649" s="844">
        <v>0</v>
      </c>
      <c r="AD6649" s="844">
        <v>0</v>
      </c>
      <c r="AE6649" s="844">
        <v>0</v>
      </c>
      <c r="AF6649" s="844">
        <v>0</v>
      </c>
      <c r="AG6649" s="844">
        <v>0</v>
      </c>
      <c r="AH6649" s="844">
        <v>0</v>
      </c>
      <c r="AI6649" s="844">
        <v>0</v>
      </c>
      <c r="AK6649" s="199"/>
      <c r="AM6649" s="11"/>
      <c r="AN6649" s="15"/>
      <c r="AO6649" s="11"/>
      <c r="AP6649" s="11"/>
    </row>
    <row r="6650" spans="1:42" ht="12" outlineLevel="1" x14ac:dyDescent="0.2">
      <c r="A6650" s="837"/>
      <c r="D6650" s="838">
        <v>19</v>
      </c>
      <c r="E6650" s="839" t="s">
        <v>149</v>
      </c>
      <c r="F6650" s="840" t="s">
        <v>438</v>
      </c>
      <c r="G6650" s="840" t="s">
        <v>14</v>
      </c>
      <c r="H6650" s="839" t="s">
        <v>10</v>
      </c>
      <c r="K6650"/>
      <c r="L6650" s="41"/>
      <c r="Q6650" s="16" t="s">
        <v>110</v>
      </c>
      <c r="R6650" s="843">
        <v>0</v>
      </c>
      <c r="S6650" s="844">
        <v>0</v>
      </c>
      <c r="T6650" s="844">
        <v>0</v>
      </c>
      <c r="U6650" s="844">
        <v>0</v>
      </c>
      <c r="V6650" s="844">
        <v>0</v>
      </c>
      <c r="W6650" s="843">
        <v>0</v>
      </c>
      <c r="X6650" s="844">
        <v>0</v>
      </c>
      <c r="Y6650" s="844">
        <v>0</v>
      </c>
      <c r="Z6650" s="844">
        <v>0</v>
      </c>
      <c r="AA6650" s="844">
        <v>0</v>
      </c>
      <c r="AB6650" s="844">
        <v>0</v>
      </c>
      <c r="AC6650" s="844">
        <v>0</v>
      </c>
      <c r="AD6650" s="844">
        <v>0</v>
      </c>
      <c r="AE6650" s="844">
        <v>0</v>
      </c>
      <c r="AF6650" s="844">
        <v>0</v>
      </c>
      <c r="AG6650" s="844">
        <v>0</v>
      </c>
      <c r="AH6650" s="844">
        <v>0</v>
      </c>
      <c r="AI6650" s="844">
        <v>0</v>
      </c>
      <c r="AK6650" s="199"/>
      <c r="AM6650" s="11"/>
      <c r="AN6650" s="15"/>
      <c r="AO6650" s="11"/>
      <c r="AP6650" s="11"/>
    </row>
    <row r="6651" spans="1:42" ht="12" outlineLevel="1" x14ac:dyDescent="0.2">
      <c r="A6651" s="837"/>
      <c r="D6651" s="838">
        <v>19</v>
      </c>
      <c r="E6651" s="839" t="s">
        <v>149</v>
      </c>
      <c r="F6651" s="840" t="s">
        <v>438</v>
      </c>
      <c r="G6651" s="840" t="s">
        <v>16</v>
      </c>
      <c r="H6651" s="839" t="s">
        <v>10</v>
      </c>
      <c r="K6651"/>
      <c r="L6651" s="41"/>
      <c r="Q6651" s="16" t="s">
        <v>110</v>
      </c>
      <c r="R6651" s="843">
        <v>0</v>
      </c>
      <c r="S6651" s="844">
        <v>0</v>
      </c>
      <c r="T6651" s="844">
        <v>0</v>
      </c>
      <c r="U6651" s="844">
        <v>0</v>
      </c>
      <c r="V6651" s="844">
        <v>0</v>
      </c>
      <c r="W6651" s="843">
        <v>0</v>
      </c>
      <c r="X6651" s="844">
        <v>0</v>
      </c>
      <c r="Y6651" s="844">
        <v>0</v>
      </c>
      <c r="Z6651" s="844">
        <v>0</v>
      </c>
      <c r="AA6651" s="844">
        <v>0</v>
      </c>
      <c r="AB6651" s="844">
        <v>0</v>
      </c>
      <c r="AC6651" s="844">
        <v>0</v>
      </c>
      <c r="AD6651" s="844">
        <v>0</v>
      </c>
      <c r="AE6651" s="844">
        <v>0</v>
      </c>
      <c r="AF6651" s="844">
        <v>0</v>
      </c>
      <c r="AG6651" s="844">
        <v>0</v>
      </c>
      <c r="AH6651" s="844">
        <v>0</v>
      </c>
      <c r="AI6651" s="844">
        <v>0</v>
      </c>
      <c r="AK6651" s="199"/>
      <c r="AM6651" s="11"/>
      <c r="AN6651" s="15"/>
      <c r="AO6651" s="11"/>
      <c r="AP6651" s="11"/>
    </row>
    <row r="6652" spans="1:42" ht="12" outlineLevel="1" x14ac:dyDescent="0.2">
      <c r="A6652" s="837"/>
      <c r="D6652" s="838">
        <v>4</v>
      </c>
      <c r="E6652" s="839" t="s">
        <v>134</v>
      </c>
      <c r="F6652" s="840" t="s">
        <v>2</v>
      </c>
      <c r="G6652" s="840" t="s">
        <v>9</v>
      </c>
      <c r="H6652" s="839" t="s">
        <v>11</v>
      </c>
      <c r="K6652"/>
      <c r="L6652" s="41"/>
      <c r="Q6652" s="16" t="s">
        <v>110</v>
      </c>
      <c r="R6652" s="843">
        <v>0</v>
      </c>
      <c r="S6652" s="844">
        <v>0</v>
      </c>
      <c r="T6652" s="844">
        <v>0</v>
      </c>
      <c r="U6652" s="844">
        <v>0</v>
      </c>
      <c r="V6652" s="844">
        <v>0</v>
      </c>
      <c r="W6652" s="843">
        <v>-55.732073118782836</v>
      </c>
      <c r="X6652" s="844">
        <v>-304.22922850485867</v>
      </c>
      <c r="Y6652" s="844">
        <v>-451.97564681398859</v>
      </c>
      <c r="Z6652" s="844">
        <v>-507.04700410933185</v>
      </c>
      <c r="AA6652" s="844">
        <v>-517.51984004941062</v>
      </c>
      <c r="AB6652" s="844">
        <v>-528.80291998811333</v>
      </c>
      <c r="AC6652" s="844">
        <v>-737.64868292402673</v>
      </c>
      <c r="AD6652" s="844">
        <v>-734.36817039699156</v>
      </c>
      <c r="AE6652" s="844">
        <v>-731.1236721959026</v>
      </c>
      <c r="AF6652" s="844">
        <v>-724.72430339424443</v>
      </c>
      <c r="AG6652" s="844">
        <v>-717.25876667238902</v>
      </c>
      <c r="AH6652" s="844">
        <v>-709.34862470619601</v>
      </c>
      <c r="AI6652" s="844">
        <v>-700.46055990420564</v>
      </c>
      <c r="AK6652" s="199"/>
      <c r="AM6652" s="11"/>
      <c r="AN6652" s="15"/>
      <c r="AO6652" s="11"/>
      <c r="AP6652" s="11"/>
    </row>
    <row r="6653" spans="1:42" ht="12" outlineLevel="1" x14ac:dyDescent="0.2">
      <c r="A6653" s="837"/>
      <c r="D6653" s="838">
        <v>4</v>
      </c>
      <c r="E6653" s="839" t="s">
        <v>134</v>
      </c>
      <c r="F6653" s="840" t="s">
        <v>2</v>
      </c>
      <c r="G6653" s="840" t="s">
        <v>14</v>
      </c>
      <c r="H6653" s="839" t="s">
        <v>11</v>
      </c>
      <c r="K6653"/>
      <c r="L6653" s="41"/>
      <c r="Q6653" s="16" t="s">
        <v>110</v>
      </c>
      <c r="R6653" s="843">
        <v>0</v>
      </c>
      <c r="S6653" s="844">
        <v>0</v>
      </c>
      <c r="T6653" s="844">
        <v>0</v>
      </c>
      <c r="U6653" s="844">
        <v>0</v>
      </c>
      <c r="V6653" s="844">
        <v>0</v>
      </c>
      <c r="W6653" s="843">
        <v>-11.579387675748807</v>
      </c>
      <c r="X6653" s="844">
        <v>-63.209351133297012</v>
      </c>
      <c r="Y6653" s="844">
        <v>-93.906451735646371</v>
      </c>
      <c r="Z6653" s="844">
        <v>-105.34856325719932</v>
      </c>
      <c r="AA6653" s="844">
        <v>-107.52449213671946</v>
      </c>
      <c r="AB6653" s="844">
        <v>-109.86876446458072</v>
      </c>
      <c r="AC6653" s="844">
        <v>-153.26040446904082</v>
      </c>
      <c r="AD6653" s="844">
        <v>-152.5788162165326</v>
      </c>
      <c r="AE6653" s="844">
        <v>-151.90471061842206</v>
      </c>
      <c r="AF6653" s="844">
        <v>-150.57512124397766</v>
      </c>
      <c r="AG6653" s="844">
        <v>-149.02401540720646</v>
      </c>
      <c r="AH6653" s="844">
        <v>-147.38053445860544</v>
      </c>
      <c r="AI6653" s="844">
        <v>-145.53387162569641</v>
      </c>
      <c r="AK6653" s="199"/>
      <c r="AM6653" s="11"/>
      <c r="AN6653" s="15"/>
      <c r="AO6653" s="11"/>
      <c r="AP6653" s="11"/>
    </row>
    <row r="6654" spans="1:42" ht="12" outlineLevel="1" x14ac:dyDescent="0.2">
      <c r="A6654" s="837"/>
      <c r="D6654" s="838">
        <v>4</v>
      </c>
      <c r="E6654" s="839" t="s">
        <v>134</v>
      </c>
      <c r="F6654" s="840" t="s">
        <v>2</v>
      </c>
      <c r="G6654" s="840" t="s">
        <v>16</v>
      </c>
      <c r="H6654" s="839" t="s">
        <v>11</v>
      </c>
      <c r="K6654"/>
      <c r="L6654" s="41"/>
      <c r="Q6654" s="16" t="s">
        <v>110</v>
      </c>
      <c r="R6654" s="843">
        <v>0</v>
      </c>
      <c r="S6654" s="844">
        <v>0</v>
      </c>
      <c r="T6654" s="844">
        <v>0</v>
      </c>
      <c r="U6654" s="844">
        <v>0</v>
      </c>
      <c r="V6654" s="844">
        <v>0</v>
      </c>
      <c r="W6654" s="843">
        <v>0</v>
      </c>
      <c r="X6654" s="844">
        <v>0</v>
      </c>
      <c r="Y6654" s="844">
        <v>0</v>
      </c>
      <c r="Z6654" s="844">
        <v>0</v>
      </c>
      <c r="AA6654" s="844">
        <v>0</v>
      </c>
      <c r="AB6654" s="844">
        <v>0</v>
      </c>
      <c r="AC6654" s="844">
        <v>0</v>
      </c>
      <c r="AD6654" s="844">
        <v>0</v>
      </c>
      <c r="AE6654" s="844">
        <v>0</v>
      </c>
      <c r="AF6654" s="844">
        <v>0</v>
      </c>
      <c r="AG6654" s="844">
        <v>0</v>
      </c>
      <c r="AH6654" s="844">
        <v>0</v>
      </c>
      <c r="AI6654" s="844">
        <v>0</v>
      </c>
      <c r="AK6654" s="199"/>
      <c r="AM6654" s="11"/>
      <c r="AN6654" s="15"/>
      <c r="AO6654" s="11"/>
      <c r="AP6654" s="11"/>
    </row>
    <row r="6655" spans="1:42" ht="12" outlineLevel="1" x14ac:dyDescent="0.2">
      <c r="A6655" s="837"/>
      <c r="D6655" s="838">
        <v>5</v>
      </c>
      <c r="E6655" s="839" t="s">
        <v>135</v>
      </c>
      <c r="F6655" s="840" t="s">
        <v>153</v>
      </c>
      <c r="G6655" s="840" t="s">
        <v>9</v>
      </c>
      <c r="H6655" s="839" t="s">
        <v>11</v>
      </c>
      <c r="K6655"/>
      <c r="L6655" s="41"/>
      <c r="Q6655" s="16" t="s">
        <v>110</v>
      </c>
      <c r="R6655" s="843">
        <v>0</v>
      </c>
      <c r="S6655" s="844">
        <v>0</v>
      </c>
      <c r="T6655" s="844">
        <v>0</v>
      </c>
      <c r="U6655" s="844">
        <v>0</v>
      </c>
      <c r="V6655" s="844">
        <v>0</v>
      </c>
      <c r="W6655" s="843">
        <v>0</v>
      </c>
      <c r="X6655" s="844">
        <v>-4.991300522632323</v>
      </c>
      <c r="Y6655" s="844">
        <v>-10.639963926277987</v>
      </c>
      <c r="Z6655" s="844">
        <v>-11.665770493077373</v>
      </c>
      <c r="AA6655" s="844">
        <v>-13.06690623330697</v>
      </c>
      <c r="AB6655" s="844">
        <v>-14.223731848307191</v>
      </c>
      <c r="AC6655" s="844">
        <v>-18.421710768293991</v>
      </c>
      <c r="AD6655" s="844">
        <v>-19.342013131267215</v>
      </c>
      <c r="AE6655" s="844">
        <v>-21.233524614448655</v>
      </c>
      <c r="AF6655" s="844">
        <v>-21.733626756513047</v>
      </c>
      <c r="AG6655" s="844">
        <v>-21.2659160284901</v>
      </c>
      <c r="AH6655" s="844">
        <v>-20.939594342197204</v>
      </c>
      <c r="AI6655" s="844">
        <v>-21.872597100517215</v>
      </c>
      <c r="AK6655" s="199"/>
      <c r="AM6655" s="11"/>
      <c r="AN6655" s="15"/>
      <c r="AO6655" s="11"/>
      <c r="AP6655" s="11"/>
    </row>
    <row r="6656" spans="1:42" ht="12" outlineLevel="1" x14ac:dyDescent="0.2">
      <c r="A6656" s="837"/>
      <c r="D6656" s="838">
        <v>5</v>
      </c>
      <c r="E6656" s="839" t="s">
        <v>135</v>
      </c>
      <c r="F6656" s="840" t="s">
        <v>153</v>
      </c>
      <c r="G6656" s="840" t="s">
        <v>14</v>
      </c>
      <c r="H6656" s="839" t="s">
        <v>11</v>
      </c>
      <c r="K6656"/>
      <c r="L6656" s="41"/>
      <c r="Q6656" s="16" t="s">
        <v>110</v>
      </c>
      <c r="R6656" s="843">
        <v>0</v>
      </c>
      <c r="S6656" s="844">
        <v>0</v>
      </c>
      <c r="T6656" s="844">
        <v>0</v>
      </c>
      <c r="U6656" s="844">
        <v>0</v>
      </c>
      <c r="V6656" s="844">
        <v>0</v>
      </c>
      <c r="W6656" s="843">
        <v>0</v>
      </c>
      <c r="X6656" s="844">
        <v>-13.472251651300693</v>
      </c>
      <c r="Y6656" s="844">
        <v>-28.71882206362946</v>
      </c>
      <c r="Z6656" s="844">
        <v>-31.487624332860431</v>
      </c>
      <c r="AA6656" s="844">
        <v>-35.269495050604647</v>
      </c>
      <c r="AB6656" s="844">
        <v>-38.391936933493803</v>
      </c>
      <c r="AC6656" s="844">
        <v>-49.722897307542951</v>
      </c>
      <c r="AD6656" s="844">
        <v>-52.206928267618892</v>
      </c>
      <c r="AE6656" s="844">
        <v>-57.312394986602619</v>
      </c>
      <c r="AF6656" s="844">
        <v>-58.662243964578551</v>
      </c>
      <c r="AG6656" s="844">
        <v>-57.39982416048808</v>
      </c>
      <c r="AH6656" s="844">
        <v>-56.519034102450028</v>
      </c>
      <c r="AI6656" s="844">
        <v>-59.03734529097688</v>
      </c>
      <c r="AK6656" s="199"/>
      <c r="AM6656" s="11"/>
      <c r="AN6656" s="15"/>
      <c r="AO6656" s="11"/>
      <c r="AP6656" s="11"/>
    </row>
    <row r="6657" spans="1:42" ht="12" outlineLevel="1" x14ac:dyDescent="0.2">
      <c r="A6657" s="837"/>
      <c r="D6657" s="838">
        <v>5</v>
      </c>
      <c r="E6657" s="839" t="s">
        <v>135</v>
      </c>
      <c r="F6657" s="840" t="s">
        <v>153</v>
      </c>
      <c r="G6657" s="840" t="s">
        <v>16</v>
      </c>
      <c r="H6657" s="839" t="s">
        <v>11</v>
      </c>
      <c r="K6657"/>
      <c r="L6657" s="41"/>
      <c r="Q6657" s="16" t="s">
        <v>110</v>
      </c>
      <c r="R6657" s="843">
        <v>0</v>
      </c>
      <c r="S6657" s="844">
        <v>0</v>
      </c>
      <c r="T6657" s="844">
        <v>0</v>
      </c>
      <c r="U6657" s="844">
        <v>0</v>
      </c>
      <c r="V6657" s="844">
        <v>0</v>
      </c>
      <c r="W6657" s="843">
        <v>0</v>
      </c>
      <c r="X6657" s="844">
        <v>0</v>
      </c>
      <c r="Y6657" s="844">
        <v>0</v>
      </c>
      <c r="Z6657" s="844">
        <v>0</v>
      </c>
      <c r="AA6657" s="844">
        <v>0</v>
      </c>
      <c r="AB6657" s="844">
        <v>0</v>
      </c>
      <c r="AC6657" s="844">
        <v>0</v>
      </c>
      <c r="AD6657" s="844">
        <v>0</v>
      </c>
      <c r="AE6657" s="844">
        <v>0</v>
      </c>
      <c r="AF6657" s="844">
        <v>0</v>
      </c>
      <c r="AG6657" s="844">
        <v>0</v>
      </c>
      <c r="AH6657" s="844">
        <v>0</v>
      </c>
      <c r="AI6657" s="844">
        <v>0</v>
      </c>
      <c r="AK6657" s="199"/>
      <c r="AM6657" s="11"/>
      <c r="AN6657" s="15"/>
      <c r="AO6657" s="11"/>
      <c r="AP6657" s="11"/>
    </row>
    <row r="6658" spans="1:42" ht="12" outlineLevel="1" x14ac:dyDescent="0.2">
      <c r="A6658" s="837"/>
      <c r="D6658" s="838">
        <v>9</v>
      </c>
      <c r="E6658" s="839" t="s">
        <v>139</v>
      </c>
      <c r="F6658" s="840" t="s">
        <v>435</v>
      </c>
      <c r="G6658" s="840" t="s">
        <v>9</v>
      </c>
      <c r="H6658" s="839" t="s">
        <v>11</v>
      </c>
      <c r="K6658"/>
      <c r="L6658" s="41"/>
      <c r="Q6658" s="16" t="s">
        <v>110</v>
      </c>
      <c r="R6658" s="843">
        <v>0</v>
      </c>
      <c r="S6658" s="844">
        <v>0</v>
      </c>
      <c r="T6658" s="844">
        <v>0</v>
      </c>
      <c r="U6658" s="844">
        <v>0</v>
      </c>
      <c r="V6658" s="844">
        <v>0</v>
      </c>
      <c r="W6658" s="843">
        <v>0</v>
      </c>
      <c r="X6658" s="844">
        <v>0</v>
      </c>
      <c r="Y6658" s="844">
        <v>0</v>
      </c>
      <c r="Z6658" s="844">
        <v>0</v>
      </c>
      <c r="AA6658" s="844">
        <v>0</v>
      </c>
      <c r="AB6658" s="844">
        <v>0</v>
      </c>
      <c r="AC6658" s="844">
        <v>0</v>
      </c>
      <c r="AD6658" s="844">
        <v>0</v>
      </c>
      <c r="AE6658" s="844">
        <v>0</v>
      </c>
      <c r="AF6658" s="844">
        <v>0</v>
      </c>
      <c r="AG6658" s="844">
        <v>0</v>
      </c>
      <c r="AH6658" s="844">
        <v>0</v>
      </c>
      <c r="AI6658" s="844">
        <v>0</v>
      </c>
      <c r="AK6658" s="199"/>
      <c r="AM6658" s="11"/>
      <c r="AN6658" s="15"/>
      <c r="AO6658" s="11"/>
      <c r="AP6658" s="11"/>
    </row>
    <row r="6659" spans="1:42" ht="12" outlineLevel="1" x14ac:dyDescent="0.2">
      <c r="A6659" s="837"/>
      <c r="D6659" s="838">
        <v>9</v>
      </c>
      <c r="E6659" s="839" t="s">
        <v>139</v>
      </c>
      <c r="F6659" s="840" t="s">
        <v>435</v>
      </c>
      <c r="G6659" s="840" t="s">
        <v>14</v>
      </c>
      <c r="H6659" s="839" t="s">
        <v>11</v>
      </c>
      <c r="K6659"/>
      <c r="L6659" s="41"/>
      <c r="Q6659" s="16" t="s">
        <v>110</v>
      </c>
      <c r="R6659" s="843">
        <v>0</v>
      </c>
      <c r="S6659" s="844">
        <v>0</v>
      </c>
      <c r="T6659" s="844">
        <v>0</v>
      </c>
      <c r="U6659" s="844">
        <v>0</v>
      </c>
      <c r="V6659" s="844">
        <v>0</v>
      </c>
      <c r="W6659" s="843">
        <v>0</v>
      </c>
      <c r="X6659" s="844">
        <v>0</v>
      </c>
      <c r="Y6659" s="844">
        <v>0</v>
      </c>
      <c r="Z6659" s="844">
        <v>0</v>
      </c>
      <c r="AA6659" s="844">
        <v>0</v>
      </c>
      <c r="AB6659" s="844">
        <v>0</v>
      </c>
      <c r="AC6659" s="844">
        <v>0</v>
      </c>
      <c r="AD6659" s="844">
        <v>0</v>
      </c>
      <c r="AE6659" s="844">
        <v>0</v>
      </c>
      <c r="AF6659" s="844">
        <v>0</v>
      </c>
      <c r="AG6659" s="844">
        <v>0</v>
      </c>
      <c r="AH6659" s="844">
        <v>0</v>
      </c>
      <c r="AI6659" s="844">
        <v>0</v>
      </c>
      <c r="AK6659" s="199"/>
      <c r="AM6659" s="11"/>
      <c r="AN6659" s="15"/>
      <c r="AO6659" s="11"/>
      <c r="AP6659" s="11"/>
    </row>
    <row r="6660" spans="1:42" ht="12" outlineLevel="1" x14ac:dyDescent="0.2">
      <c r="A6660" s="837"/>
      <c r="D6660" s="838">
        <v>9</v>
      </c>
      <c r="E6660" s="839" t="s">
        <v>139</v>
      </c>
      <c r="F6660" s="840" t="s">
        <v>435</v>
      </c>
      <c r="G6660" s="840" t="s">
        <v>16</v>
      </c>
      <c r="H6660" s="839" t="s">
        <v>11</v>
      </c>
      <c r="K6660"/>
      <c r="L6660" s="41"/>
      <c r="Q6660" s="16" t="s">
        <v>110</v>
      </c>
      <c r="R6660" s="843">
        <v>0</v>
      </c>
      <c r="S6660" s="844">
        <v>0</v>
      </c>
      <c r="T6660" s="844">
        <v>0</v>
      </c>
      <c r="U6660" s="844">
        <v>0</v>
      </c>
      <c r="V6660" s="844">
        <v>0</v>
      </c>
      <c r="W6660" s="843">
        <v>0</v>
      </c>
      <c r="X6660" s="844">
        <v>0</v>
      </c>
      <c r="Y6660" s="844">
        <v>0</v>
      </c>
      <c r="Z6660" s="844">
        <v>0</v>
      </c>
      <c r="AA6660" s="844">
        <v>0</v>
      </c>
      <c r="AB6660" s="844">
        <v>0</v>
      </c>
      <c r="AC6660" s="844">
        <v>0</v>
      </c>
      <c r="AD6660" s="844">
        <v>0</v>
      </c>
      <c r="AE6660" s="844">
        <v>0</v>
      </c>
      <c r="AF6660" s="844">
        <v>0</v>
      </c>
      <c r="AG6660" s="844">
        <v>0</v>
      </c>
      <c r="AH6660" s="844">
        <v>0</v>
      </c>
      <c r="AI6660" s="844">
        <v>0</v>
      </c>
      <c r="AK6660" s="199"/>
      <c r="AM6660" s="11"/>
      <c r="AN6660" s="15"/>
      <c r="AO6660" s="11"/>
      <c r="AP6660" s="11"/>
    </row>
    <row r="6661" spans="1:42" ht="12" outlineLevel="1" x14ac:dyDescent="0.2">
      <c r="A6661" s="837"/>
      <c r="D6661" s="838">
        <v>16</v>
      </c>
      <c r="E6661" s="839" t="s">
        <v>146</v>
      </c>
      <c r="F6661" s="840" t="s">
        <v>437</v>
      </c>
      <c r="G6661" s="840" t="s">
        <v>9</v>
      </c>
      <c r="H6661" s="839" t="s">
        <v>11</v>
      </c>
      <c r="K6661"/>
      <c r="L6661" s="41"/>
      <c r="Q6661" s="16" t="s">
        <v>110</v>
      </c>
      <c r="R6661" s="843">
        <v>0</v>
      </c>
      <c r="S6661" s="844">
        <v>0</v>
      </c>
      <c r="T6661" s="844">
        <v>0</v>
      </c>
      <c r="U6661" s="844">
        <v>0</v>
      </c>
      <c r="V6661" s="844">
        <v>0</v>
      </c>
      <c r="W6661" s="843">
        <v>-0.43364474758276794</v>
      </c>
      <c r="X6661" s="844">
        <v>-2.2014192856139787</v>
      </c>
      <c r="Y6661" s="844">
        <v>-3.0329306797875395</v>
      </c>
      <c r="Z6661" s="844">
        <v>-3.3887745843851369</v>
      </c>
      <c r="AA6661" s="844">
        <v>-3.7353660964111897</v>
      </c>
      <c r="AB6661" s="844">
        <v>-4.0314247674858823</v>
      </c>
      <c r="AC6661" s="844">
        <v>-6.7750875680267209</v>
      </c>
      <c r="AD6661" s="844">
        <v>-6.8919265386730437</v>
      </c>
      <c r="AE6661" s="844">
        <v>-7.0030877188248262</v>
      </c>
      <c r="AF6661" s="844">
        <v>-7.1057318822866105</v>
      </c>
      <c r="AG6661" s="844">
        <v>-7.1536576429911491</v>
      </c>
      <c r="AH6661" s="844">
        <v>-7.1902563009909208</v>
      </c>
      <c r="AI6661" s="844">
        <v>-7.276583334964287</v>
      </c>
      <c r="AK6661" s="199"/>
      <c r="AM6661" s="11"/>
      <c r="AN6661" s="15"/>
      <c r="AO6661" s="11"/>
      <c r="AP6661" s="11"/>
    </row>
    <row r="6662" spans="1:42" ht="12" outlineLevel="1" x14ac:dyDescent="0.2">
      <c r="A6662" s="837"/>
      <c r="D6662" s="838">
        <v>16</v>
      </c>
      <c r="E6662" s="839" t="s">
        <v>146</v>
      </c>
      <c r="F6662" s="840" t="s">
        <v>437</v>
      </c>
      <c r="G6662" s="840" t="s">
        <v>14</v>
      </c>
      <c r="H6662" s="839" t="s">
        <v>11</v>
      </c>
      <c r="K6662"/>
      <c r="L6662" s="41"/>
      <c r="Q6662" s="16" t="s">
        <v>110</v>
      </c>
      <c r="R6662" s="843">
        <v>0</v>
      </c>
      <c r="S6662" s="844">
        <v>0</v>
      </c>
      <c r="T6662" s="844">
        <v>0</v>
      </c>
      <c r="U6662" s="844">
        <v>0</v>
      </c>
      <c r="V6662" s="844">
        <v>0</v>
      </c>
      <c r="W6662" s="843">
        <v>0</v>
      </c>
      <c r="X6662" s="844">
        <v>0</v>
      </c>
      <c r="Y6662" s="844">
        <v>0</v>
      </c>
      <c r="Z6662" s="844">
        <v>0</v>
      </c>
      <c r="AA6662" s="844">
        <v>0</v>
      </c>
      <c r="AB6662" s="844">
        <v>0</v>
      </c>
      <c r="AC6662" s="844">
        <v>0</v>
      </c>
      <c r="AD6662" s="844">
        <v>0</v>
      </c>
      <c r="AE6662" s="844">
        <v>0</v>
      </c>
      <c r="AF6662" s="844">
        <v>0</v>
      </c>
      <c r="AG6662" s="844">
        <v>0</v>
      </c>
      <c r="AH6662" s="844">
        <v>0</v>
      </c>
      <c r="AI6662" s="844">
        <v>0</v>
      </c>
      <c r="AK6662" s="199"/>
      <c r="AM6662" s="11"/>
      <c r="AN6662" s="15"/>
      <c r="AO6662" s="11"/>
      <c r="AP6662" s="11"/>
    </row>
    <row r="6663" spans="1:42" ht="12" outlineLevel="1" x14ac:dyDescent="0.2">
      <c r="A6663" s="837"/>
      <c r="D6663" s="838">
        <v>16</v>
      </c>
      <c r="E6663" s="839" t="s">
        <v>146</v>
      </c>
      <c r="F6663" s="840" t="s">
        <v>437</v>
      </c>
      <c r="G6663" s="840" t="s">
        <v>16</v>
      </c>
      <c r="H6663" s="839" t="s">
        <v>11</v>
      </c>
      <c r="K6663"/>
      <c r="L6663" s="41"/>
      <c r="Q6663" s="16" t="s">
        <v>110</v>
      </c>
      <c r="R6663" s="843">
        <v>0</v>
      </c>
      <c r="S6663" s="844">
        <v>0</v>
      </c>
      <c r="T6663" s="844">
        <v>0</v>
      </c>
      <c r="U6663" s="844">
        <v>0</v>
      </c>
      <c r="V6663" s="844">
        <v>0</v>
      </c>
      <c r="W6663" s="843">
        <v>0</v>
      </c>
      <c r="X6663" s="844">
        <v>0</v>
      </c>
      <c r="Y6663" s="844">
        <v>0</v>
      </c>
      <c r="Z6663" s="844">
        <v>0</v>
      </c>
      <c r="AA6663" s="844">
        <v>0</v>
      </c>
      <c r="AB6663" s="844">
        <v>0</v>
      </c>
      <c r="AC6663" s="844">
        <v>0</v>
      </c>
      <c r="AD6663" s="844">
        <v>0</v>
      </c>
      <c r="AE6663" s="844">
        <v>0</v>
      </c>
      <c r="AF6663" s="844">
        <v>0</v>
      </c>
      <c r="AG6663" s="844">
        <v>0</v>
      </c>
      <c r="AH6663" s="844">
        <v>0</v>
      </c>
      <c r="AI6663" s="844">
        <v>0</v>
      </c>
      <c r="AK6663" s="199"/>
      <c r="AM6663" s="11"/>
      <c r="AN6663" s="15"/>
      <c r="AO6663" s="11"/>
      <c r="AP6663" s="11"/>
    </row>
    <row r="6664" spans="1:42" ht="12" outlineLevel="1" x14ac:dyDescent="0.2">
      <c r="A6664" s="837"/>
      <c r="D6664" s="838">
        <v>10</v>
      </c>
      <c r="E6664" s="839" t="s">
        <v>140</v>
      </c>
      <c r="F6664" s="840" t="s">
        <v>436</v>
      </c>
      <c r="G6664" s="840" t="s">
        <v>9</v>
      </c>
      <c r="H6664" s="839" t="s">
        <v>11</v>
      </c>
      <c r="K6664"/>
      <c r="L6664" s="41"/>
      <c r="Q6664" s="16" t="s">
        <v>110</v>
      </c>
      <c r="R6664" s="843">
        <v>0</v>
      </c>
      <c r="S6664" s="844">
        <v>0</v>
      </c>
      <c r="T6664" s="844">
        <v>0</v>
      </c>
      <c r="U6664" s="844">
        <v>0</v>
      </c>
      <c r="V6664" s="844">
        <v>0</v>
      </c>
      <c r="W6664" s="843">
        <v>0</v>
      </c>
      <c r="X6664" s="844">
        <v>0</v>
      </c>
      <c r="Y6664" s="844">
        <v>0</v>
      </c>
      <c r="Z6664" s="844">
        <v>0</v>
      </c>
      <c r="AA6664" s="844">
        <v>0</v>
      </c>
      <c r="AB6664" s="844">
        <v>0</v>
      </c>
      <c r="AC6664" s="844">
        <v>0</v>
      </c>
      <c r="AD6664" s="844">
        <v>0</v>
      </c>
      <c r="AE6664" s="844">
        <v>0</v>
      </c>
      <c r="AF6664" s="844">
        <v>0</v>
      </c>
      <c r="AG6664" s="844">
        <v>0</v>
      </c>
      <c r="AH6664" s="844">
        <v>0</v>
      </c>
      <c r="AI6664" s="844">
        <v>0</v>
      </c>
      <c r="AK6664" s="199"/>
      <c r="AM6664" s="11"/>
      <c r="AN6664" s="15"/>
      <c r="AO6664" s="11"/>
      <c r="AP6664" s="11"/>
    </row>
    <row r="6665" spans="1:42" ht="12" outlineLevel="1" x14ac:dyDescent="0.2">
      <c r="A6665" s="837"/>
      <c r="D6665" s="838">
        <v>10</v>
      </c>
      <c r="E6665" s="839" t="s">
        <v>140</v>
      </c>
      <c r="F6665" s="840" t="s">
        <v>436</v>
      </c>
      <c r="G6665" s="840" t="s">
        <v>14</v>
      </c>
      <c r="H6665" s="839" t="s">
        <v>11</v>
      </c>
      <c r="K6665"/>
      <c r="L6665" s="41"/>
      <c r="Q6665" s="16" t="s">
        <v>110</v>
      </c>
      <c r="R6665" s="843">
        <v>0</v>
      </c>
      <c r="S6665" s="844">
        <v>0</v>
      </c>
      <c r="T6665" s="844">
        <v>0</v>
      </c>
      <c r="U6665" s="844">
        <v>0</v>
      </c>
      <c r="V6665" s="844">
        <v>0</v>
      </c>
      <c r="W6665" s="843">
        <v>0</v>
      </c>
      <c r="X6665" s="844">
        <v>0</v>
      </c>
      <c r="Y6665" s="844">
        <v>0</v>
      </c>
      <c r="Z6665" s="844">
        <v>0</v>
      </c>
      <c r="AA6665" s="844">
        <v>0</v>
      </c>
      <c r="AB6665" s="844">
        <v>0</v>
      </c>
      <c r="AC6665" s="844">
        <v>0</v>
      </c>
      <c r="AD6665" s="844">
        <v>0</v>
      </c>
      <c r="AE6665" s="844">
        <v>0</v>
      </c>
      <c r="AF6665" s="844">
        <v>0</v>
      </c>
      <c r="AG6665" s="844">
        <v>0</v>
      </c>
      <c r="AH6665" s="844">
        <v>0</v>
      </c>
      <c r="AI6665" s="844">
        <v>0</v>
      </c>
      <c r="AK6665" s="199"/>
      <c r="AM6665" s="11"/>
      <c r="AN6665" s="15"/>
      <c r="AO6665" s="11"/>
      <c r="AP6665" s="11"/>
    </row>
    <row r="6666" spans="1:42" ht="12" outlineLevel="1" x14ac:dyDescent="0.2">
      <c r="A6666" s="837"/>
      <c r="D6666" s="838">
        <v>10</v>
      </c>
      <c r="E6666" s="839" t="s">
        <v>140</v>
      </c>
      <c r="F6666" s="840" t="s">
        <v>436</v>
      </c>
      <c r="G6666" s="840" t="s">
        <v>16</v>
      </c>
      <c r="H6666" s="839" t="s">
        <v>11</v>
      </c>
      <c r="K6666"/>
      <c r="L6666" s="41"/>
      <c r="Q6666" s="16" t="s">
        <v>110</v>
      </c>
      <c r="R6666" s="843">
        <v>0</v>
      </c>
      <c r="S6666" s="844">
        <v>0</v>
      </c>
      <c r="T6666" s="844">
        <v>0</v>
      </c>
      <c r="U6666" s="844">
        <v>0</v>
      </c>
      <c r="V6666" s="844">
        <v>0</v>
      </c>
      <c r="W6666" s="843">
        <v>0</v>
      </c>
      <c r="X6666" s="844">
        <v>0</v>
      </c>
      <c r="Y6666" s="844">
        <v>0</v>
      </c>
      <c r="Z6666" s="844">
        <v>0</v>
      </c>
      <c r="AA6666" s="844">
        <v>0</v>
      </c>
      <c r="AB6666" s="844">
        <v>0</v>
      </c>
      <c r="AC6666" s="844">
        <v>0</v>
      </c>
      <c r="AD6666" s="844">
        <v>0</v>
      </c>
      <c r="AE6666" s="844">
        <v>0</v>
      </c>
      <c r="AF6666" s="844">
        <v>0</v>
      </c>
      <c r="AG6666" s="844">
        <v>0</v>
      </c>
      <c r="AH6666" s="844">
        <v>0</v>
      </c>
      <c r="AI6666" s="844">
        <v>0</v>
      </c>
      <c r="AK6666" s="199"/>
      <c r="AM6666" s="11"/>
      <c r="AN6666" s="15"/>
      <c r="AO6666" s="11"/>
      <c r="AP6666" s="11"/>
    </row>
    <row r="6667" spans="1:42" ht="12" outlineLevel="1" x14ac:dyDescent="0.2">
      <c r="A6667" s="837"/>
      <c r="D6667" s="838">
        <v>12</v>
      </c>
      <c r="E6667" s="839" t="s">
        <v>142</v>
      </c>
      <c r="F6667" s="840" t="s">
        <v>158</v>
      </c>
      <c r="G6667" s="840" t="s">
        <v>9</v>
      </c>
      <c r="H6667" s="839" t="s">
        <v>11</v>
      </c>
      <c r="K6667"/>
      <c r="L6667" s="41"/>
      <c r="Q6667" s="16" t="s">
        <v>110</v>
      </c>
      <c r="R6667" s="843">
        <v>0</v>
      </c>
      <c r="S6667" s="844">
        <v>0</v>
      </c>
      <c r="T6667" s="844">
        <v>0</v>
      </c>
      <c r="U6667" s="844">
        <v>0</v>
      </c>
      <c r="V6667" s="844">
        <v>0</v>
      </c>
      <c r="W6667" s="843">
        <v>-2.7666341240727941</v>
      </c>
      <c r="X6667" s="844">
        <v>-12.613603506120963</v>
      </c>
      <c r="Y6667" s="844">
        <v>-15.860472648802922</v>
      </c>
      <c r="Z6667" s="844">
        <v>-17.057364236916129</v>
      </c>
      <c r="AA6667" s="844">
        <v>-17.719669687173266</v>
      </c>
      <c r="AB6667" s="844">
        <v>-18.413455705647852</v>
      </c>
      <c r="AC6667" s="844">
        <v>-30.312815100552552</v>
      </c>
      <c r="AD6667" s="844">
        <v>-30.693019679465383</v>
      </c>
      <c r="AE6667" s="844">
        <v>-31.088317983366743</v>
      </c>
      <c r="AF6667" s="844">
        <v>-31.494413032881248</v>
      </c>
      <c r="AG6667" s="844">
        <v>-31.911776100267783</v>
      </c>
      <c r="AH6667" s="844">
        <v>-32.353115447103043</v>
      </c>
      <c r="AI6667" s="844">
        <v>-32.817364098773446</v>
      </c>
      <c r="AK6667" s="199"/>
      <c r="AM6667" s="11"/>
      <c r="AN6667" s="15"/>
      <c r="AO6667" s="11"/>
      <c r="AP6667" s="11"/>
    </row>
    <row r="6668" spans="1:42" ht="12" outlineLevel="1" x14ac:dyDescent="0.2">
      <c r="A6668" s="837"/>
      <c r="D6668" s="838">
        <v>12</v>
      </c>
      <c r="E6668" s="839" t="s">
        <v>142</v>
      </c>
      <c r="F6668" s="840" t="s">
        <v>158</v>
      </c>
      <c r="G6668" s="840" t="s">
        <v>14</v>
      </c>
      <c r="H6668" s="839" t="s">
        <v>11</v>
      </c>
      <c r="K6668"/>
      <c r="L6668" s="41"/>
      <c r="Q6668" s="16" t="s">
        <v>110</v>
      </c>
      <c r="R6668" s="843">
        <v>0</v>
      </c>
      <c r="S6668" s="844">
        <v>0</v>
      </c>
      <c r="T6668" s="844">
        <v>0</v>
      </c>
      <c r="U6668" s="844">
        <v>0</v>
      </c>
      <c r="V6668" s="844">
        <v>0</v>
      </c>
      <c r="W6668" s="843">
        <v>-2.0159680611419262</v>
      </c>
      <c r="X6668" s="844">
        <v>-9.1911762321553088</v>
      </c>
      <c r="Y6668" s="844">
        <v>-11.557077972974678</v>
      </c>
      <c r="Z6668" s="844">
        <v>-12.429219031776345</v>
      </c>
      <c r="AA6668" s="844">
        <v>-12.91182228705358</v>
      </c>
      <c r="AB6668" s="844">
        <v>-13.417364542294983</v>
      </c>
      <c r="AC6668" s="844">
        <v>-22.088091285469432</v>
      </c>
      <c r="AD6668" s="844">
        <v>-22.365135612046249</v>
      </c>
      <c r="AE6668" s="844">
        <v>-22.65317830925537</v>
      </c>
      <c r="AF6668" s="844">
        <v>-22.949088289720695</v>
      </c>
      <c r="AG6668" s="844">
        <v>-23.253208956212315</v>
      </c>
      <c r="AH6668" s="844">
        <v>-23.574800459622008</v>
      </c>
      <c r="AI6668" s="844">
        <v>-23.913085325716978</v>
      </c>
      <c r="AK6668" s="199"/>
      <c r="AM6668" s="11"/>
      <c r="AN6668" s="15"/>
      <c r="AO6668" s="11"/>
      <c r="AP6668" s="11"/>
    </row>
    <row r="6669" spans="1:42" ht="12" outlineLevel="1" x14ac:dyDescent="0.2">
      <c r="A6669" s="837"/>
      <c r="D6669" s="838">
        <v>12</v>
      </c>
      <c r="E6669" s="839" t="s">
        <v>142</v>
      </c>
      <c r="F6669" s="840" t="s">
        <v>158</v>
      </c>
      <c r="G6669" s="840" t="s">
        <v>16</v>
      </c>
      <c r="H6669" s="839" t="s">
        <v>11</v>
      </c>
      <c r="K6669"/>
      <c r="L6669" s="41"/>
      <c r="Q6669" s="16" t="s">
        <v>110</v>
      </c>
      <c r="R6669" s="843">
        <v>0</v>
      </c>
      <c r="S6669" s="844">
        <v>0</v>
      </c>
      <c r="T6669" s="844">
        <v>0</v>
      </c>
      <c r="U6669" s="844">
        <v>0</v>
      </c>
      <c r="V6669" s="844">
        <v>0</v>
      </c>
      <c r="W6669" s="843">
        <v>0</v>
      </c>
      <c r="X6669" s="844">
        <v>0</v>
      </c>
      <c r="Y6669" s="844">
        <v>0</v>
      </c>
      <c r="Z6669" s="844">
        <v>0</v>
      </c>
      <c r="AA6669" s="844">
        <v>0</v>
      </c>
      <c r="AB6669" s="844">
        <v>0</v>
      </c>
      <c r="AC6669" s="844">
        <v>0</v>
      </c>
      <c r="AD6669" s="844">
        <v>0</v>
      </c>
      <c r="AE6669" s="844">
        <v>0</v>
      </c>
      <c r="AF6669" s="844">
        <v>0</v>
      </c>
      <c r="AG6669" s="844">
        <v>0</v>
      </c>
      <c r="AH6669" s="844">
        <v>0</v>
      </c>
      <c r="AI6669" s="844">
        <v>0</v>
      </c>
      <c r="AK6669" s="199"/>
      <c r="AM6669" s="11"/>
      <c r="AN6669" s="15"/>
      <c r="AO6669" s="11"/>
      <c r="AP6669" s="11"/>
    </row>
    <row r="6670" spans="1:42" ht="12" outlineLevel="1" x14ac:dyDescent="0.2">
      <c r="A6670" s="837"/>
      <c r="D6670" s="838" t="s">
        <v>163</v>
      </c>
      <c r="E6670" s="839" t="s">
        <v>164</v>
      </c>
      <c r="F6670" s="840" t="s">
        <v>158</v>
      </c>
      <c r="G6670" s="840" t="s">
        <v>9</v>
      </c>
      <c r="H6670" s="839" t="s">
        <v>11</v>
      </c>
      <c r="K6670"/>
      <c r="L6670" s="41"/>
      <c r="Q6670" s="16" t="s">
        <v>110</v>
      </c>
      <c r="R6670" s="843">
        <v>0</v>
      </c>
      <c r="S6670" s="844">
        <v>0</v>
      </c>
      <c r="T6670" s="844">
        <v>0</v>
      </c>
      <c r="U6670" s="844">
        <v>0</v>
      </c>
      <c r="V6670" s="844">
        <v>0</v>
      </c>
      <c r="W6670" s="843">
        <v>0</v>
      </c>
      <c r="X6670" s="844">
        <v>0</v>
      </c>
      <c r="Y6670" s="844">
        <v>0</v>
      </c>
      <c r="Z6670" s="844">
        <v>0</v>
      </c>
      <c r="AA6670" s="844">
        <v>0</v>
      </c>
      <c r="AB6670" s="844">
        <v>0</v>
      </c>
      <c r="AC6670" s="844">
        <v>0</v>
      </c>
      <c r="AD6670" s="844">
        <v>0</v>
      </c>
      <c r="AE6670" s="844">
        <v>0</v>
      </c>
      <c r="AF6670" s="844">
        <v>0</v>
      </c>
      <c r="AG6670" s="844">
        <v>0</v>
      </c>
      <c r="AH6670" s="844">
        <v>0</v>
      </c>
      <c r="AI6670" s="844">
        <v>0</v>
      </c>
      <c r="AK6670" s="199"/>
      <c r="AM6670" s="11"/>
      <c r="AN6670" s="15"/>
      <c r="AO6670" s="11"/>
      <c r="AP6670" s="11"/>
    </row>
    <row r="6671" spans="1:42" ht="12" outlineLevel="1" x14ac:dyDescent="0.2">
      <c r="A6671" s="837"/>
      <c r="D6671" s="838" t="s">
        <v>163</v>
      </c>
      <c r="E6671" s="839" t="s">
        <v>164</v>
      </c>
      <c r="F6671" s="840" t="s">
        <v>158</v>
      </c>
      <c r="G6671" s="840" t="s">
        <v>14</v>
      </c>
      <c r="H6671" s="839" t="s">
        <v>11</v>
      </c>
      <c r="K6671"/>
      <c r="L6671" s="41"/>
      <c r="Q6671" s="16" t="s">
        <v>110</v>
      </c>
      <c r="R6671" s="843">
        <v>0</v>
      </c>
      <c r="S6671" s="844">
        <v>0</v>
      </c>
      <c r="T6671" s="844">
        <v>0</v>
      </c>
      <c r="U6671" s="844">
        <v>0</v>
      </c>
      <c r="V6671" s="844">
        <v>0</v>
      </c>
      <c r="W6671" s="843">
        <v>0</v>
      </c>
      <c r="X6671" s="844">
        <v>0</v>
      </c>
      <c r="Y6671" s="844">
        <v>0</v>
      </c>
      <c r="Z6671" s="844">
        <v>0</v>
      </c>
      <c r="AA6671" s="844">
        <v>0</v>
      </c>
      <c r="AB6671" s="844">
        <v>0</v>
      </c>
      <c r="AC6671" s="844">
        <v>0</v>
      </c>
      <c r="AD6671" s="844">
        <v>0</v>
      </c>
      <c r="AE6671" s="844">
        <v>0</v>
      </c>
      <c r="AF6671" s="844">
        <v>0</v>
      </c>
      <c r="AG6671" s="844">
        <v>0</v>
      </c>
      <c r="AH6671" s="844">
        <v>0</v>
      </c>
      <c r="AI6671" s="844">
        <v>0</v>
      </c>
      <c r="AK6671" s="199"/>
      <c r="AM6671" s="11"/>
      <c r="AN6671" s="15"/>
      <c r="AO6671" s="11"/>
      <c r="AP6671" s="11"/>
    </row>
    <row r="6672" spans="1:42" ht="12" outlineLevel="1" x14ac:dyDescent="0.2">
      <c r="A6672" s="837"/>
      <c r="D6672" s="838" t="s">
        <v>163</v>
      </c>
      <c r="E6672" s="839" t="s">
        <v>164</v>
      </c>
      <c r="F6672" s="840" t="s">
        <v>158</v>
      </c>
      <c r="G6672" s="840" t="s">
        <v>16</v>
      </c>
      <c r="H6672" s="839" t="s">
        <v>11</v>
      </c>
      <c r="K6672"/>
      <c r="L6672" s="41"/>
      <c r="Q6672" s="16" t="s">
        <v>110</v>
      </c>
      <c r="R6672" s="843">
        <v>0</v>
      </c>
      <c r="S6672" s="844">
        <v>0</v>
      </c>
      <c r="T6672" s="844">
        <v>0</v>
      </c>
      <c r="U6672" s="844">
        <v>0</v>
      </c>
      <c r="V6672" s="844">
        <v>0</v>
      </c>
      <c r="W6672" s="843">
        <v>0</v>
      </c>
      <c r="X6672" s="844">
        <v>0</v>
      </c>
      <c r="Y6672" s="844">
        <v>0</v>
      </c>
      <c r="Z6672" s="844">
        <v>0</v>
      </c>
      <c r="AA6672" s="844">
        <v>0</v>
      </c>
      <c r="AB6672" s="844">
        <v>0</v>
      </c>
      <c r="AC6672" s="844">
        <v>0</v>
      </c>
      <c r="AD6672" s="844">
        <v>0</v>
      </c>
      <c r="AE6672" s="844">
        <v>0</v>
      </c>
      <c r="AF6672" s="844">
        <v>0</v>
      </c>
      <c r="AG6672" s="844">
        <v>0</v>
      </c>
      <c r="AH6672" s="844">
        <v>0</v>
      </c>
      <c r="AI6672" s="844">
        <v>0</v>
      </c>
      <c r="AK6672" s="199"/>
      <c r="AM6672" s="11"/>
      <c r="AN6672" s="15"/>
      <c r="AO6672" s="11"/>
      <c r="AP6672" s="11"/>
    </row>
    <row r="6673" spans="1:42" ht="12" outlineLevel="1" x14ac:dyDescent="0.2">
      <c r="A6673" s="837"/>
      <c r="D6673" s="838">
        <v>15</v>
      </c>
      <c r="E6673" s="839" t="s">
        <v>145</v>
      </c>
      <c r="F6673" s="840" t="s">
        <v>159</v>
      </c>
      <c r="G6673" s="840" t="s">
        <v>9</v>
      </c>
      <c r="H6673" s="839" t="s">
        <v>11</v>
      </c>
      <c r="K6673"/>
      <c r="L6673" s="41"/>
      <c r="Q6673" s="16" t="s">
        <v>110</v>
      </c>
      <c r="R6673" s="843">
        <v>0</v>
      </c>
      <c r="S6673" s="844">
        <v>0</v>
      </c>
      <c r="T6673" s="844">
        <v>0</v>
      </c>
      <c r="U6673" s="844">
        <v>0</v>
      </c>
      <c r="V6673" s="844">
        <v>0</v>
      </c>
      <c r="W6673" s="843">
        <v>-0.68925769993703589</v>
      </c>
      <c r="X6673" s="844">
        <v>-67.636236590550752</v>
      </c>
      <c r="Y6673" s="844">
        <v>-142.86148454414149</v>
      </c>
      <c r="Z6673" s="844">
        <v>-171.55286621912123</v>
      </c>
      <c r="AA6673" s="844">
        <v>-197.19079928032656</v>
      </c>
      <c r="AB6673" s="844">
        <v>-208.92502753495978</v>
      </c>
      <c r="AC6673" s="844">
        <v>-370.89401597697594</v>
      </c>
      <c r="AD6673" s="844">
        <v>-373.0503940894481</v>
      </c>
      <c r="AE6673" s="844">
        <v>-375.2675486438082</v>
      </c>
      <c r="AF6673" s="844">
        <v>-375.21402427209102</v>
      </c>
      <c r="AG6673" s="844">
        <v>-375.76963396583881</v>
      </c>
      <c r="AH6673" s="844">
        <v>-376.97970093898186</v>
      </c>
      <c r="AI6673" s="844">
        <v>-378.25658886947298</v>
      </c>
      <c r="AK6673" s="199"/>
      <c r="AM6673" s="11"/>
      <c r="AN6673" s="15"/>
      <c r="AO6673" s="11"/>
      <c r="AP6673" s="11"/>
    </row>
    <row r="6674" spans="1:42" ht="12" outlineLevel="1" x14ac:dyDescent="0.2">
      <c r="A6674" s="837"/>
      <c r="D6674" s="838">
        <v>15</v>
      </c>
      <c r="E6674" s="839" t="s">
        <v>145</v>
      </c>
      <c r="F6674" s="840" t="s">
        <v>159</v>
      </c>
      <c r="G6674" s="840" t="s">
        <v>14</v>
      </c>
      <c r="H6674" s="839" t="s">
        <v>11</v>
      </c>
      <c r="K6674"/>
      <c r="L6674" s="41"/>
      <c r="Q6674" s="16" t="s">
        <v>110</v>
      </c>
      <c r="R6674" s="843">
        <v>0</v>
      </c>
      <c r="S6674" s="844">
        <v>0</v>
      </c>
      <c r="T6674" s="844">
        <v>0</v>
      </c>
      <c r="U6674" s="844">
        <v>0</v>
      </c>
      <c r="V6674" s="844">
        <v>0</v>
      </c>
      <c r="W6674" s="843">
        <v>-8.1446112790955955E-2</v>
      </c>
      <c r="X6674" s="844">
        <v>-7.9922336081454066</v>
      </c>
      <c r="Y6674" s="844">
        <v>-16.881222487218455</v>
      </c>
      <c r="Z6674" s="844">
        <v>-20.271538632025013</v>
      </c>
      <c r="AA6674" s="844">
        <v>-23.30104412470309</v>
      </c>
      <c r="AB6674" s="844">
        <v>-24.687618809366004</v>
      </c>
      <c r="AC6674" s="844">
        <v>-43.826678848144773</v>
      </c>
      <c r="AD6674" s="844">
        <v>-44.081487194840648</v>
      </c>
      <c r="AE6674" s="844">
        <v>-44.343477187735743</v>
      </c>
      <c r="AF6674" s="844">
        <v>-44.337152482162864</v>
      </c>
      <c r="AG6674" s="844">
        <v>-44.402806082824654</v>
      </c>
      <c r="AH6674" s="844">
        <v>-44.545793605761602</v>
      </c>
      <c r="AI6674" s="844">
        <v>-44.696677024862609</v>
      </c>
      <c r="AK6674" s="199"/>
      <c r="AM6674" s="11"/>
      <c r="AN6674" s="15"/>
      <c r="AO6674" s="11"/>
      <c r="AP6674" s="11"/>
    </row>
    <row r="6675" spans="1:42" ht="12" outlineLevel="1" x14ac:dyDescent="0.2">
      <c r="A6675" s="837"/>
      <c r="D6675" s="838">
        <v>15</v>
      </c>
      <c r="E6675" s="839" t="s">
        <v>145</v>
      </c>
      <c r="F6675" s="840" t="s">
        <v>159</v>
      </c>
      <c r="G6675" s="840" t="s">
        <v>16</v>
      </c>
      <c r="H6675" s="839" t="s">
        <v>11</v>
      </c>
      <c r="K6675"/>
      <c r="L6675" s="41"/>
      <c r="Q6675" s="16" t="s">
        <v>110</v>
      </c>
      <c r="R6675" s="843">
        <v>0</v>
      </c>
      <c r="S6675" s="844">
        <v>0</v>
      </c>
      <c r="T6675" s="844">
        <v>0</v>
      </c>
      <c r="U6675" s="844">
        <v>0</v>
      </c>
      <c r="V6675" s="844">
        <v>0</v>
      </c>
      <c r="W6675" s="843">
        <v>0</v>
      </c>
      <c r="X6675" s="844">
        <v>0</v>
      </c>
      <c r="Y6675" s="844">
        <v>0</v>
      </c>
      <c r="Z6675" s="844">
        <v>0</v>
      </c>
      <c r="AA6675" s="844">
        <v>0</v>
      </c>
      <c r="AB6675" s="844">
        <v>0</v>
      </c>
      <c r="AC6675" s="844">
        <v>0</v>
      </c>
      <c r="AD6675" s="844">
        <v>0</v>
      </c>
      <c r="AE6675" s="844">
        <v>0</v>
      </c>
      <c r="AF6675" s="844">
        <v>0</v>
      </c>
      <c r="AG6675" s="844">
        <v>0</v>
      </c>
      <c r="AH6675" s="844">
        <v>0</v>
      </c>
      <c r="AI6675" s="844">
        <v>0</v>
      </c>
      <c r="AK6675" s="199"/>
      <c r="AM6675" s="11"/>
      <c r="AN6675" s="15"/>
      <c r="AO6675" s="11"/>
      <c r="AP6675" s="11"/>
    </row>
    <row r="6676" spans="1:42" ht="12" outlineLevel="1" x14ac:dyDescent="0.2">
      <c r="A6676" s="837"/>
      <c r="D6676" s="838">
        <v>19</v>
      </c>
      <c r="E6676" s="839" t="s">
        <v>149</v>
      </c>
      <c r="F6676" s="840" t="s">
        <v>438</v>
      </c>
      <c r="G6676" s="840" t="s">
        <v>9</v>
      </c>
      <c r="H6676" s="839" t="s">
        <v>11</v>
      </c>
      <c r="K6676"/>
      <c r="L6676" s="41"/>
      <c r="Q6676" s="16" t="s">
        <v>110</v>
      </c>
      <c r="R6676" s="843">
        <v>0</v>
      </c>
      <c r="S6676" s="844">
        <v>0</v>
      </c>
      <c r="T6676" s="844">
        <v>0</v>
      </c>
      <c r="U6676" s="844">
        <v>0</v>
      </c>
      <c r="V6676" s="844">
        <v>0</v>
      </c>
      <c r="W6676" s="843">
        <v>0</v>
      </c>
      <c r="X6676" s="844">
        <v>0</v>
      </c>
      <c r="Y6676" s="844">
        <v>0</v>
      </c>
      <c r="Z6676" s="844">
        <v>0</v>
      </c>
      <c r="AA6676" s="844">
        <v>0</v>
      </c>
      <c r="AB6676" s="844">
        <v>0</v>
      </c>
      <c r="AC6676" s="844">
        <v>0</v>
      </c>
      <c r="AD6676" s="844">
        <v>0</v>
      </c>
      <c r="AE6676" s="844">
        <v>0</v>
      </c>
      <c r="AF6676" s="844">
        <v>0</v>
      </c>
      <c r="AG6676" s="844">
        <v>0</v>
      </c>
      <c r="AH6676" s="844">
        <v>0</v>
      </c>
      <c r="AI6676" s="844">
        <v>0</v>
      </c>
      <c r="AK6676" s="199"/>
      <c r="AM6676" s="11"/>
      <c r="AN6676" s="15"/>
      <c r="AO6676" s="11"/>
      <c r="AP6676" s="11"/>
    </row>
    <row r="6677" spans="1:42" ht="12" outlineLevel="1" x14ac:dyDescent="0.2">
      <c r="A6677" s="837"/>
      <c r="D6677" s="838">
        <v>19</v>
      </c>
      <c r="E6677" s="839" t="s">
        <v>149</v>
      </c>
      <c r="F6677" s="840" t="s">
        <v>438</v>
      </c>
      <c r="G6677" s="840" t="s">
        <v>14</v>
      </c>
      <c r="H6677" s="839" t="s">
        <v>11</v>
      </c>
      <c r="K6677"/>
      <c r="L6677" s="41"/>
      <c r="Q6677" s="16" t="s">
        <v>110</v>
      </c>
      <c r="R6677" s="843">
        <v>0</v>
      </c>
      <c r="S6677" s="844">
        <v>0</v>
      </c>
      <c r="T6677" s="844">
        <v>0</v>
      </c>
      <c r="U6677" s="844">
        <v>0</v>
      </c>
      <c r="V6677" s="844">
        <v>0</v>
      </c>
      <c r="W6677" s="843">
        <v>0</v>
      </c>
      <c r="X6677" s="844">
        <v>0</v>
      </c>
      <c r="Y6677" s="844">
        <v>0</v>
      </c>
      <c r="Z6677" s="844">
        <v>0</v>
      </c>
      <c r="AA6677" s="844">
        <v>0</v>
      </c>
      <c r="AB6677" s="844">
        <v>0</v>
      </c>
      <c r="AC6677" s="844">
        <v>0</v>
      </c>
      <c r="AD6677" s="844">
        <v>0</v>
      </c>
      <c r="AE6677" s="844">
        <v>0</v>
      </c>
      <c r="AF6677" s="844">
        <v>0</v>
      </c>
      <c r="AG6677" s="844">
        <v>0</v>
      </c>
      <c r="AH6677" s="844">
        <v>0</v>
      </c>
      <c r="AI6677" s="844">
        <v>0</v>
      </c>
      <c r="AK6677" s="199"/>
      <c r="AM6677" s="11"/>
      <c r="AN6677" s="15"/>
      <c r="AO6677" s="11"/>
      <c r="AP6677" s="11"/>
    </row>
    <row r="6678" spans="1:42" ht="12" outlineLevel="1" x14ac:dyDescent="0.2">
      <c r="A6678" s="837"/>
      <c r="D6678" s="838">
        <v>19</v>
      </c>
      <c r="E6678" s="839" t="s">
        <v>149</v>
      </c>
      <c r="F6678" s="840" t="s">
        <v>438</v>
      </c>
      <c r="G6678" s="840" t="s">
        <v>16</v>
      </c>
      <c r="H6678" s="839" t="s">
        <v>11</v>
      </c>
      <c r="K6678"/>
      <c r="L6678" s="41"/>
      <c r="Q6678" s="16" t="s">
        <v>110</v>
      </c>
      <c r="R6678" s="843">
        <v>0</v>
      </c>
      <c r="S6678" s="844">
        <v>0</v>
      </c>
      <c r="T6678" s="844">
        <v>0</v>
      </c>
      <c r="U6678" s="844">
        <v>0</v>
      </c>
      <c r="V6678" s="844">
        <v>0</v>
      </c>
      <c r="W6678" s="843">
        <v>0</v>
      </c>
      <c r="X6678" s="844">
        <v>0</v>
      </c>
      <c r="Y6678" s="844">
        <v>0</v>
      </c>
      <c r="Z6678" s="844">
        <v>0</v>
      </c>
      <c r="AA6678" s="844">
        <v>0</v>
      </c>
      <c r="AB6678" s="844">
        <v>0</v>
      </c>
      <c r="AC6678" s="844">
        <v>0</v>
      </c>
      <c r="AD6678" s="844">
        <v>0</v>
      </c>
      <c r="AE6678" s="844">
        <v>0</v>
      </c>
      <c r="AF6678" s="844">
        <v>0</v>
      </c>
      <c r="AG6678" s="844">
        <v>0</v>
      </c>
      <c r="AH6678" s="844">
        <v>0</v>
      </c>
      <c r="AI6678" s="844">
        <v>0</v>
      </c>
      <c r="AK6678" s="199"/>
      <c r="AM6678" s="11"/>
      <c r="AN6678" s="15"/>
      <c r="AO6678" s="11"/>
      <c r="AP6678" s="11"/>
    </row>
    <row r="6679" spans="1:42" ht="12" outlineLevel="1" x14ac:dyDescent="0.2">
      <c r="A6679" s="837"/>
      <c r="D6679" s="838">
        <v>4</v>
      </c>
      <c r="E6679" s="839" t="s">
        <v>134</v>
      </c>
      <c r="F6679" s="840" t="s">
        <v>2</v>
      </c>
      <c r="G6679" s="840" t="s">
        <v>9</v>
      </c>
      <c r="H6679" s="839" t="s">
        <v>580</v>
      </c>
      <c r="L6679" s="9"/>
      <c r="N6679" s="8"/>
      <c r="Q6679" s="16" t="s">
        <v>110</v>
      </c>
      <c r="R6679" s="843">
        <v>0</v>
      </c>
      <c r="S6679" s="844">
        <v>0</v>
      </c>
      <c r="T6679" s="844">
        <v>0</v>
      </c>
      <c r="U6679" s="844">
        <v>0</v>
      </c>
      <c r="V6679" s="844">
        <v>0</v>
      </c>
      <c r="W6679" s="843">
        <v>0</v>
      </c>
      <c r="X6679" s="844">
        <v>0</v>
      </c>
      <c r="Y6679" s="844">
        <v>0</v>
      </c>
      <c r="Z6679" s="844">
        <v>0</v>
      </c>
      <c r="AA6679" s="844">
        <v>0</v>
      </c>
      <c r="AB6679" s="844">
        <v>0</v>
      </c>
      <c r="AC6679" s="844">
        <v>0</v>
      </c>
      <c r="AD6679" s="844">
        <v>0</v>
      </c>
      <c r="AE6679" s="844">
        <v>0</v>
      </c>
      <c r="AF6679" s="844">
        <v>0</v>
      </c>
      <c r="AG6679" s="844">
        <v>0</v>
      </c>
      <c r="AH6679" s="844">
        <v>0</v>
      </c>
      <c r="AI6679" s="844">
        <v>0</v>
      </c>
      <c r="AK6679" s="199"/>
      <c r="AM6679" s="11"/>
      <c r="AN6679" s="15"/>
      <c r="AO6679" s="11"/>
      <c r="AP6679" s="11"/>
    </row>
    <row r="6680" spans="1:42" ht="12" outlineLevel="1" x14ac:dyDescent="0.2">
      <c r="A6680" s="837"/>
      <c r="D6680" s="838">
        <v>4</v>
      </c>
      <c r="E6680" s="839" t="s">
        <v>134</v>
      </c>
      <c r="F6680" s="840" t="s">
        <v>2</v>
      </c>
      <c r="G6680" s="840" t="s">
        <v>14</v>
      </c>
      <c r="H6680" s="839" t="s">
        <v>580</v>
      </c>
      <c r="L6680" s="9"/>
      <c r="N6680" s="8"/>
      <c r="Q6680" s="16" t="s">
        <v>110</v>
      </c>
      <c r="R6680" s="843">
        <v>0</v>
      </c>
      <c r="S6680" s="844">
        <v>0</v>
      </c>
      <c r="T6680" s="844">
        <v>0</v>
      </c>
      <c r="U6680" s="844">
        <v>0</v>
      </c>
      <c r="V6680" s="844">
        <v>0</v>
      </c>
      <c r="W6680" s="843">
        <v>0</v>
      </c>
      <c r="X6680" s="844">
        <v>0</v>
      </c>
      <c r="Y6680" s="844">
        <v>0</v>
      </c>
      <c r="Z6680" s="844">
        <v>0</v>
      </c>
      <c r="AA6680" s="844">
        <v>0</v>
      </c>
      <c r="AB6680" s="844">
        <v>0</v>
      </c>
      <c r="AC6680" s="844">
        <v>0</v>
      </c>
      <c r="AD6680" s="844">
        <v>0</v>
      </c>
      <c r="AE6680" s="844">
        <v>0</v>
      </c>
      <c r="AF6680" s="844">
        <v>0</v>
      </c>
      <c r="AG6680" s="844">
        <v>0</v>
      </c>
      <c r="AH6680" s="844">
        <v>0</v>
      </c>
      <c r="AI6680" s="844">
        <v>0</v>
      </c>
      <c r="AK6680" s="199"/>
      <c r="AM6680" s="11"/>
      <c r="AN6680" s="15"/>
      <c r="AO6680" s="11"/>
      <c r="AP6680" s="11"/>
    </row>
    <row r="6681" spans="1:42" ht="12" outlineLevel="1" x14ac:dyDescent="0.2">
      <c r="A6681" s="837"/>
      <c r="D6681" s="838">
        <v>4</v>
      </c>
      <c r="E6681" s="839" t="s">
        <v>134</v>
      </c>
      <c r="F6681" s="840" t="s">
        <v>2</v>
      </c>
      <c r="G6681" s="840" t="s">
        <v>16</v>
      </c>
      <c r="H6681" s="839" t="s">
        <v>580</v>
      </c>
      <c r="L6681" s="9"/>
      <c r="N6681" s="8"/>
      <c r="Q6681" s="16" t="s">
        <v>110</v>
      </c>
      <c r="R6681" s="843">
        <v>0</v>
      </c>
      <c r="S6681" s="844">
        <v>0</v>
      </c>
      <c r="T6681" s="844">
        <v>0</v>
      </c>
      <c r="U6681" s="844">
        <v>0</v>
      </c>
      <c r="V6681" s="844">
        <v>0</v>
      </c>
      <c r="W6681" s="843">
        <v>0</v>
      </c>
      <c r="X6681" s="844">
        <v>0</v>
      </c>
      <c r="Y6681" s="844">
        <v>0</v>
      </c>
      <c r="Z6681" s="844">
        <v>0</v>
      </c>
      <c r="AA6681" s="844">
        <v>0</v>
      </c>
      <c r="AB6681" s="844">
        <v>0</v>
      </c>
      <c r="AC6681" s="844">
        <v>0</v>
      </c>
      <c r="AD6681" s="844">
        <v>0</v>
      </c>
      <c r="AE6681" s="844">
        <v>0</v>
      </c>
      <c r="AF6681" s="844">
        <v>0</v>
      </c>
      <c r="AG6681" s="844">
        <v>0</v>
      </c>
      <c r="AH6681" s="844">
        <v>0</v>
      </c>
      <c r="AI6681" s="844">
        <v>0</v>
      </c>
      <c r="AK6681" s="199"/>
      <c r="AM6681" s="11"/>
      <c r="AN6681" s="15"/>
      <c r="AO6681" s="11"/>
      <c r="AP6681" s="11"/>
    </row>
    <row r="6682" spans="1:42" ht="12" outlineLevel="1" x14ac:dyDescent="0.2">
      <c r="A6682" s="837"/>
      <c r="D6682" s="838">
        <v>5</v>
      </c>
      <c r="E6682" s="839" t="s">
        <v>135</v>
      </c>
      <c r="F6682" s="840" t="s">
        <v>153</v>
      </c>
      <c r="G6682" s="840" t="s">
        <v>9</v>
      </c>
      <c r="H6682" s="839" t="s">
        <v>580</v>
      </c>
      <c r="L6682" s="9"/>
      <c r="N6682" s="8"/>
      <c r="Q6682" s="16" t="s">
        <v>110</v>
      </c>
      <c r="R6682" s="843">
        <v>0</v>
      </c>
      <c r="S6682" s="844">
        <v>0</v>
      </c>
      <c r="T6682" s="844">
        <v>0</v>
      </c>
      <c r="U6682" s="844">
        <v>0</v>
      </c>
      <c r="V6682" s="844">
        <v>0</v>
      </c>
      <c r="W6682" s="843">
        <v>0</v>
      </c>
      <c r="X6682" s="844">
        <v>0</v>
      </c>
      <c r="Y6682" s="844">
        <v>0</v>
      </c>
      <c r="Z6682" s="844">
        <v>0</v>
      </c>
      <c r="AA6682" s="844">
        <v>0</v>
      </c>
      <c r="AB6682" s="844">
        <v>0</v>
      </c>
      <c r="AC6682" s="844">
        <v>0</v>
      </c>
      <c r="AD6682" s="844">
        <v>0</v>
      </c>
      <c r="AE6682" s="844">
        <v>0</v>
      </c>
      <c r="AF6682" s="844">
        <v>0</v>
      </c>
      <c r="AG6682" s="844">
        <v>0</v>
      </c>
      <c r="AH6682" s="844">
        <v>0</v>
      </c>
      <c r="AI6682" s="844">
        <v>0</v>
      </c>
      <c r="AK6682" s="199"/>
      <c r="AM6682" s="11"/>
      <c r="AN6682" s="15"/>
      <c r="AO6682" s="11"/>
      <c r="AP6682" s="11"/>
    </row>
    <row r="6683" spans="1:42" ht="12" outlineLevel="1" x14ac:dyDescent="0.2">
      <c r="A6683" s="837"/>
      <c r="D6683" s="838">
        <v>5</v>
      </c>
      <c r="E6683" s="839" t="s">
        <v>135</v>
      </c>
      <c r="F6683" s="840" t="s">
        <v>153</v>
      </c>
      <c r="G6683" s="840" t="s">
        <v>14</v>
      </c>
      <c r="H6683" s="839" t="s">
        <v>580</v>
      </c>
      <c r="L6683" s="9"/>
      <c r="N6683" s="8"/>
      <c r="Q6683" s="16" t="s">
        <v>110</v>
      </c>
      <c r="R6683" s="843">
        <v>0</v>
      </c>
      <c r="S6683" s="844">
        <v>0</v>
      </c>
      <c r="T6683" s="844">
        <v>0</v>
      </c>
      <c r="U6683" s="844">
        <v>0</v>
      </c>
      <c r="V6683" s="844">
        <v>0</v>
      </c>
      <c r="W6683" s="843">
        <v>0</v>
      </c>
      <c r="X6683" s="844">
        <v>0</v>
      </c>
      <c r="Y6683" s="844">
        <v>0</v>
      </c>
      <c r="Z6683" s="844">
        <v>0</v>
      </c>
      <c r="AA6683" s="844">
        <v>0</v>
      </c>
      <c r="AB6683" s="844">
        <v>0</v>
      </c>
      <c r="AC6683" s="844">
        <v>0</v>
      </c>
      <c r="AD6683" s="844">
        <v>0</v>
      </c>
      <c r="AE6683" s="844">
        <v>0</v>
      </c>
      <c r="AF6683" s="844">
        <v>0</v>
      </c>
      <c r="AG6683" s="844">
        <v>0</v>
      </c>
      <c r="AH6683" s="844">
        <v>0</v>
      </c>
      <c r="AI6683" s="844">
        <v>0</v>
      </c>
      <c r="AK6683" s="199"/>
      <c r="AM6683" s="11"/>
      <c r="AN6683" s="15"/>
      <c r="AO6683" s="11"/>
      <c r="AP6683" s="11"/>
    </row>
    <row r="6684" spans="1:42" ht="12" outlineLevel="1" x14ac:dyDescent="0.2">
      <c r="A6684" s="837"/>
      <c r="D6684" s="838">
        <v>5</v>
      </c>
      <c r="E6684" s="839" t="s">
        <v>135</v>
      </c>
      <c r="F6684" s="840" t="s">
        <v>153</v>
      </c>
      <c r="G6684" s="840" t="s">
        <v>16</v>
      </c>
      <c r="H6684" s="839" t="s">
        <v>580</v>
      </c>
      <c r="L6684" s="9"/>
      <c r="N6684" s="8"/>
      <c r="Q6684" s="16" t="s">
        <v>110</v>
      </c>
      <c r="R6684" s="843">
        <v>0</v>
      </c>
      <c r="S6684" s="844">
        <v>0</v>
      </c>
      <c r="T6684" s="844">
        <v>0</v>
      </c>
      <c r="U6684" s="844">
        <v>0</v>
      </c>
      <c r="V6684" s="844">
        <v>0</v>
      </c>
      <c r="W6684" s="843">
        <v>0</v>
      </c>
      <c r="X6684" s="844">
        <v>0</v>
      </c>
      <c r="Y6684" s="844">
        <v>0</v>
      </c>
      <c r="Z6684" s="844">
        <v>0</v>
      </c>
      <c r="AA6684" s="844">
        <v>0</v>
      </c>
      <c r="AB6684" s="844">
        <v>0</v>
      </c>
      <c r="AC6684" s="844">
        <v>0</v>
      </c>
      <c r="AD6684" s="844">
        <v>0</v>
      </c>
      <c r="AE6684" s="844">
        <v>0</v>
      </c>
      <c r="AF6684" s="844">
        <v>0</v>
      </c>
      <c r="AG6684" s="844">
        <v>0</v>
      </c>
      <c r="AH6684" s="844">
        <v>0</v>
      </c>
      <c r="AI6684" s="844">
        <v>0</v>
      </c>
      <c r="AK6684" s="199"/>
      <c r="AM6684" s="11"/>
      <c r="AN6684" s="15"/>
      <c r="AO6684" s="11"/>
      <c r="AP6684" s="11"/>
    </row>
    <row r="6685" spans="1:42" ht="12" outlineLevel="1" x14ac:dyDescent="0.2">
      <c r="A6685" s="837"/>
      <c r="D6685" s="838">
        <v>9</v>
      </c>
      <c r="E6685" s="839" t="s">
        <v>139</v>
      </c>
      <c r="F6685" s="840" t="s">
        <v>435</v>
      </c>
      <c r="G6685" s="840" t="s">
        <v>9</v>
      </c>
      <c r="H6685" s="839" t="s">
        <v>580</v>
      </c>
      <c r="L6685" s="9"/>
      <c r="N6685" s="8"/>
      <c r="Q6685" s="16" t="s">
        <v>110</v>
      </c>
      <c r="R6685" s="843">
        <v>0</v>
      </c>
      <c r="S6685" s="844">
        <v>0</v>
      </c>
      <c r="T6685" s="844">
        <v>0</v>
      </c>
      <c r="U6685" s="844">
        <v>0</v>
      </c>
      <c r="V6685" s="844">
        <v>0</v>
      </c>
      <c r="W6685" s="843">
        <v>0</v>
      </c>
      <c r="X6685" s="844">
        <v>0</v>
      </c>
      <c r="Y6685" s="844">
        <v>0</v>
      </c>
      <c r="Z6685" s="844">
        <v>0</v>
      </c>
      <c r="AA6685" s="844">
        <v>0</v>
      </c>
      <c r="AB6685" s="844">
        <v>0</v>
      </c>
      <c r="AC6685" s="844">
        <v>0</v>
      </c>
      <c r="AD6685" s="844">
        <v>0</v>
      </c>
      <c r="AE6685" s="844">
        <v>0</v>
      </c>
      <c r="AF6685" s="844">
        <v>0</v>
      </c>
      <c r="AG6685" s="844">
        <v>0</v>
      </c>
      <c r="AH6685" s="844">
        <v>0</v>
      </c>
      <c r="AI6685" s="844">
        <v>0</v>
      </c>
      <c r="AK6685" s="199"/>
      <c r="AM6685" s="11"/>
      <c r="AN6685" s="15"/>
      <c r="AO6685" s="11"/>
      <c r="AP6685" s="11"/>
    </row>
    <row r="6686" spans="1:42" ht="12" outlineLevel="1" x14ac:dyDescent="0.2">
      <c r="A6686" s="837"/>
      <c r="D6686" s="838">
        <v>9</v>
      </c>
      <c r="E6686" s="839" t="s">
        <v>139</v>
      </c>
      <c r="F6686" s="840" t="s">
        <v>435</v>
      </c>
      <c r="G6686" s="840" t="s">
        <v>14</v>
      </c>
      <c r="H6686" s="839" t="s">
        <v>580</v>
      </c>
      <c r="L6686" s="9"/>
      <c r="N6686" s="8"/>
      <c r="Q6686" s="16" t="s">
        <v>110</v>
      </c>
      <c r="R6686" s="843">
        <v>0</v>
      </c>
      <c r="S6686" s="844">
        <v>0</v>
      </c>
      <c r="T6686" s="844">
        <v>0</v>
      </c>
      <c r="U6686" s="844">
        <v>0</v>
      </c>
      <c r="V6686" s="844">
        <v>0</v>
      </c>
      <c r="W6686" s="843">
        <v>0</v>
      </c>
      <c r="X6686" s="844">
        <v>0</v>
      </c>
      <c r="Y6686" s="844">
        <v>0</v>
      </c>
      <c r="Z6686" s="844">
        <v>0</v>
      </c>
      <c r="AA6686" s="844">
        <v>0</v>
      </c>
      <c r="AB6686" s="844">
        <v>0</v>
      </c>
      <c r="AC6686" s="844">
        <v>0</v>
      </c>
      <c r="AD6686" s="844">
        <v>0</v>
      </c>
      <c r="AE6686" s="844">
        <v>0</v>
      </c>
      <c r="AF6686" s="844">
        <v>0</v>
      </c>
      <c r="AG6686" s="844">
        <v>0</v>
      </c>
      <c r="AH6686" s="844">
        <v>0</v>
      </c>
      <c r="AI6686" s="844">
        <v>0</v>
      </c>
      <c r="AK6686" s="199"/>
      <c r="AM6686" s="11"/>
      <c r="AN6686" s="15"/>
      <c r="AO6686" s="11"/>
      <c r="AP6686" s="11"/>
    </row>
    <row r="6687" spans="1:42" ht="12" outlineLevel="1" x14ac:dyDescent="0.2">
      <c r="A6687" s="837"/>
      <c r="D6687" s="838">
        <v>9</v>
      </c>
      <c r="E6687" s="839" t="s">
        <v>139</v>
      </c>
      <c r="F6687" s="840" t="s">
        <v>435</v>
      </c>
      <c r="G6687" s="840" t="s">
        <v>16</v>
      </c>
      <c r="H6687" s="839" t="s">
        <v>580</v>
      </c>
      <c r="L6687" s="9"/>
      <c r="N6687" s="8"/>
      <c r="Q6687" s="16" t="s">
        <v>110</v>
      </c>
      <c r="R6687" s="843">
        <v>0</v>
      </c>
      <c r="S6687" s="844">
        <v>0</v>
      </c>
      <c r="T6687" s="844">
        <v>0</v>
      </c>
      <c r="U6687" s="844">
        <v>0</v>
      </c>
      <c r="V6687" s="844">
        <v>0</v>
      </c>
      <c r="W6687" s="843">
        <v>0</v>
      </c>
      <c r="X6687" s="844">
        <v>0</v>
      </c>
      <c r="Y6687" s="844">
        <v>0</v>
      </c>
      <c r="Z6687" s="844">
        <v>0</v>
      </c>
      <c r="AA6687" s="844">
        <v>0</v>
      </c>
      <c r="AB6687" s="844">
        <v>0</v>
      </c>
      <c r="AC6687" s="844">
        <v>0</v>
      </c>
      <c r="AD6687" s="844">
        <v>0</v>
      </c>
      <c r="AE6687" s="844">
        <v>0</v>
      </c>
      <c r="AF6687" s="844">
        <v>0</v>
      </c>
      <c r="AG6687" s="844">
        <v>0</v>
      </c>
      <c r="AH6687" s="844">
        <v>0</v>
      </c>
      <c r="AI6687" s="844">
        <v>0</v>
      </c>
      <c r="AK6687" s="199"/>
      <c r="AM6687" s="11"/>
      <c r="AN6687" s="15"/>
      <c r="AO6687" s="11"/>
      <c r="AP6687" s="11"/>
    </row>
    <row r="6688" spans="1:42" ht="12" outlineLevel="1" x14ac:dyDescent="0.2">
      <c r="A6688" s="837"/>
      <c r="D6688" s="838">
        <v>16</v>
      </c>
      <c r="E6688" s="839" t="s">
        <v>146</v>
      </c>
      <c r="F6688" s="840" t="s">
        <v>437</v>
      </c>
      <c r="G6688" s="840" t="s">
        <v>9</v>
      </c>
      <c r="H6688" s="839" t="s">
        <v>580</v>
      </c>
      <c r="L6688" s="9"/>
      <c r="N6688" s="8"/>
      <c r="Q6688" s="16" t="s">
        <v>110</v>
      </c>
      <c r="R6688" s="843">
        <v>0</v>
      </c>
      <c r="S6688" s="844">
        <v>0</v>
      </c>
      <c r="T6688" s="844">
        <v>0</v>
      </c>
      <c r="U6688" s="844">
        <v>0</v>
      </c>
      <c r="V6688" s="844">
        <v>0</v>
      </c>
      <c r="W6688" s="843">
        <v>0</v>
      </c>
      <c r="X6688" s="844">
        <v>0</v>
      </c>
      <c r="Y6688" s="844">
        <v>0</v>
      </c>
      <c r="Z6688" s="844">
        <v>0</v>
      </c>
      <c r="AA6688" s="844">
        <v>0</v>
      </c>
      <c r="AB6688" s="844">
        <v>0</v>
      </c>
      <c r="AC6688" s="844">
        <v>0</v>
      </c>
      <c r="AD6688" s="844">
        <v>0</v>
      </c>
      <c r="AE6688" s="844">
        <v>0</v>
      </c>
      <c r="AF6688" s="844">
        <v>0</v>
      </c>
      <c r="AG6688" s="844">
        <v>0</v>
      </c>
      <c r="AH6688" s="844">
        <v>0</v>
      </c>
      <c r="AI6688" s="844">
        <v>0</v>
      </c>
      <c r="AK6688" s="199"/>
      <c r="AM6688" s="11"/>
      <c r="AN6688" s="15"/>
      <c r="AO6688" s="11"/>
      <c r="AP6688" s="11"/>
    </row>
    <row r="6689" spans="1:42" ht="12" outlineLevel="1" x14ac:dyDescent="0.2">
      <c r="A6689" s="837"/>
      <c r="D6689" s="838">
        <v>16</v>
      </c>
      <c r="E6689" s="839" t="s">
        <v>146</v>
      </c>
      <c r="F6689" s="840" t="s">
        <v>437</v>
      </c>
      <c r="G6689" s="840" t="s">
        <v>14</v>
      </c>
      <c r="H6689" s="839" t="s">
        <v>580</v>
      </c>
      <c r="L6689" s="9"/>
      <c r="N6689" s="8"/>
      <c r="Q6689" s="16" t="s">
        <v>110</v>
      </c>
      <c r="R6689" s="843">
        <v>0</v>
      </c>
      <c r="S6689" s="844">
        <v>0</v>
      </c>
      <c r="T6689" s="844">
        <v>0</v>
      </c>
      <c r="U6689" s="844">
        <v>0</v>
      </c>
      <c r="V6689" s="844">
        <v>0</v>
      </c>
      <c r="W6689" s="843">
        <v>0</v>
      </c>
      <c r="X6689" s="844">
        <v>0</v>
      </c>
      <c r="Y6689" s="844">
        <v>0</v>
      </c>
      <c r="Z6689" s="844">
        <v>0</v>
      </c>
      <c r="AA6689" s="844">
        <v>0</v>
      </c>
      <c r="AB6689" s="844">
        <v>0</v>
      </c>
      <c r="AC6689" s="844">
        <v>0</v>
      </c>
      <c r="AD6689" s="844">
        <v>0</v>
      </c>
      <c r="AE6689" s="844">
        <v>0</v>
      </c>
      <c r="AF6689" s="844">
        <v>0</v>
      </c>
      <c r="AG6689" s="844">
        <v>0</v>
      </c>
      <c r="AH6689" s="844">
        <v>0</v>
      </c>
      <c r="AI6689" s="844">
        <v>0</v>
      </c>
      <c r="AK6689" s="199"/>
      <c r="AM6689" s="11"/>
      <c r="AN6689" s="15"/>
      <c r="AO6689" s="11"/>
      <c r="AP6689" s="11"/>
    </row>
    <row r="6690" spans="1:42" ht="12" outlineLevel="1" x14ac:dyDescent="0.2">
      <c r="A6690" s="837"/>
      <c r="D6690" s="838">
        <v>16</v>
      </c>
      <c r="E6690" s="839" t="s">
        <v>146</v>
      </c>
      <c r="F6690" s="840" t="s">
        <v>437</v>
      </c>
      <c r="G6690" s="840" t="s">
        <v>16</v>
      </c>
      <c r="H6690" s="839" t="s">
        <v>580</v>
      </c>
      <c r="L6690" s="9"/>
      <c r="N6690" s="8"/>
      <c r="Q6690" s="16" t="s">
        <v>110</v>
      </c>
      <c r="R6690" s="843">
        <v>0</v>
      </c>
      <c r="S6690" s="844">
        <v>0</v>
      </c>
      <c r="T6690" s="844">
        <v>0</v>
      </c>
      <c r="U6690" s="844">
        <v>0</v>
      </c>
      <c r="V6690" s="844">
        <v>0</v>
      </c>
      <c r="W6690" s="843">
        <v>0</v>
      </c>
      <c r="X6690" s="844">
        <v>0</v>
      </c>
      <c r="Y6690" s="844">
        <v>0</v>
      </c>
      <c r="Z6690" s="844">
        <v>0</v>
      </c>
      <c r="AA6690" s="844">
        <v>0</v>
      </c>
      <c r="AB6690" s="844">
        <v>0</v>
      </c>
      <c r="AC6690" s="844">
        <v>0</v>
      </c>
      <c r="AD6690" s="844">
        <v>0</v>
      </c>
      <c r="AE6690" s="844">
        <v>0</v>
      </c>
      <c r="AF6690" s="844">
        <v>0</v>
      </c>
      <c r="AG6690" s="844">
        <v>0</v>
      </c>
      <c r="AH6690" s="844">
        <v>0</v>
      </c>
      <c r="AI6690" s="844">
        <v>0</v>
      </c>
      <c r="AK6690" s="199"/>
      <c r="AM6690" s="11"/>
      <c r="AN6690" s="15"/>
      <c r="AO6690" s="11"/>
      <c r="AP6690" s="11"/>
    </row>
    <row r="6691" spans="1:42" ht="12" outlineLevel="1" x14ac:dyDescent="0.2">
      <c r="A6691" s="837"/>
      <c r="D6691" s="838">
        <v>10</v>
      </c>
      <c r="E6691" s="839" t="s">
        <v>140</v>
      </c>
      <c r="F6691" s="840" t="s">
        <v>436</v>
      </c>
      <c r="G6691" s="840" t="s">
        <v>9</v>
      </c>
      <c r="H6691" s="839" t="s">
        <v>580</v>
      </c>
      <c r="L6691" s="9"/>
      <c r="N6691" s="8"/>
      <c r="Q6691" s="16" t="s">
        <v>110</v>
      </c>
      <c r="R6691" s="843">
        <v>0</v>
      </c>
      <c r="S6691" s="844">
        <v>0</v>
      </c>
      <c r="T6691" s="844">
        <v>0</v>
      </c>
      <c r="U6691" s="844">
        <v>0</v>
      </c>
      <c r="V6691" s="844">
        <v>0</v>
      </c>
      <c r="W6691" s="843">
        <v>0</v>
      </c>
      <c r="X6691" s="844">
        <v>0</v>
      </c>
      <c r="Y6691" s="844">
        <v>0</v>
      </c>
      <c r="Z6691" s="844">
        <v>0</v>
      </c>
      <c r="AA6691" s="844">
        <v>0</v>
      </c>
      <c r="AB6691" s="844">
        <v>0</v>
      </c>
      <c r="AC6691" s="844">
        <v>0</v>
      </c>
      <c r="AD6691" s="844">
        <v>0</v>
      </c>
      <c r="AE6691" s="844">
        <v>0</v>
      </c>
      <c r="AF6691" s="844">
        <v>0</v>
      </c>
      <c r="AG6691" s="844">
        <v>0</v>
      </c>
      <c r="AH6691" s="844">
        <v>0</v>
      </c>
      <c r="AI6691" s="844">
        <v>0</v>
      </c>
      <c r="AK6691" s="199"/>
      <c r="AM6691" s="11"/>
      <c r="AN6691" s="15"/>
      <c r="AO6691" s="11"/>
      <c r="AP6691" s="11"/>
    </row>
    <row r="6692" spans="1:42" ht="12" outlineLevel="1" x14ac:dyDescent="0.2">
      <c r="A6692" s="837"/>
      <c r="D6692" s="838">
        <v>10</v>
      </c>
      <c r="E6692" s="839" t="s">
        <v>140</v>
      </c>
      <c r="F6692" s="840" t="s">
        <v>436</v>
      </c>
      <c r="G6692" s="840" t="s">
        <v>14</v>
      </c>
      <c r="H6692" s="839" t="s">
        <v>580</v>
      </c>
      <c r="L6692" s="9"/>
      <c r="N6692" s="8"/>
      <c r="Q6692" s="16" t="s">
        <v>110</v>
      </c>
      <c r="R6692" s="843">
        <v>0</v>
      </c>
      <c r="S6692" s="844">
        <v>0</v>
      </c>
      <c r="T6692" s="844">
        <v>0</v>
      </c>
      <c r="U6692" s="844">
        <v>0</v>
      </c>
      <c r="V6692" s="844">
        <v>0</v>
      </c>
      <c r="W6692" s="843">
        <v>0</v>
      </c>
      <c r="X6692" s="844">
        <v>0</v>
      </c>
      <c r="Y6692" s="844">
        <v>0</v>
      </c>
      <c r="Z6692" s="844">
        <v>0</v>
      </c>
      <c r="AA6692" s="844">
        <v>0</v>
      </c>
      <c r="AB6692" s="844">
        <v>0</v>
      </c>
      <c r="AC6692" s="844">
        <v>0</v>
      </c>
      <c r="AD6692" s="844">
        <v>0</v>
      </c>
      <c r="AE6692" s="844">
        <v>0</v>
      </c>
      <c r="AF6692" s="844">
        <v>0</v>
      </c>
      <c r="AG6692" s="844">
        <v>0</v>
      </c>
      <c r="AH6692" s="844">
        <v>0</v>
      </c>
      <c r="AI6692" s="844">
        <v>0</v>
      </c>
      <c r="AK6692" s="199"/>
      <c r="AM6692" s="11"/>
      <c r="AN6692" s="15"/>
      <c r="AO6692" s="11"/>
      <c r="AP6692" s="11"/>
    </row>
    <row r="6693" spans="1:42" ht="12" outlineLevel="1" x14ac:dyDescent="0.2">
      <c r="A6693" s="837"/>
      <c r="D6693" s="838">
        <v>10</v>
      </c>
      <c r="E6693" s="839" t="s">
        <v>140</v>
      </c>
      <c r="F6693" s="840" t="s">
        <v>436</v>
      </c>
      <c r="G6693" s="840" t="s">
        <v>16</v>
      </c>
      <c r="H6693" s="839" t="s">
        <v>580</v>
      </c>
      <c r="L6693" s="9"/>
      <c r="N6693" s="8"/>
      <c r="Q6693" s="16" t="s">
        <v>110</v>
      </c>
      <c r="R6693" s="843">
        <v>0</v>
      </c>
      <c r="S6693" s="844">
        <v>0</v>
      </c>
      <c r="T6693" s="844">
        <v>0</v>
      </c>
      <c r="U6693" s="844">
        <v>0</v>
      </c>
      <c r="V6693" s="844">
        <v>0</v>
      </c>
      <c r="W6693" s="843">
        <v>0</v>
      </c>
      <c r="X6693" s="844">
        <v>0</v>
      </c>
      <c r="Y6693" s="844">
        <v>0</v>
      </c>
      <c r="Z6693" s="844">
        <v>0</v>
      </c>
      <c r="AA6693" s="844">
        <v>0</v>
      </c>
      <c r="AB6693" s="844">
        <v>0</v>
      </c>
      <c r="AC6693" s="844">
        <v>0</v>
      </c>
      <c r="AD6693" s="844">
        <v>0</v>
      </c>
      <c r="AE6693" s="844">
        <v>0</v>
      </c>
      <c r="AF6693" s="844">
        <v>0</v>
      </c>
      <c r="AG6693" s="844">
        <v>0</v>
      </c>
      <c r="AH6693" s="844">
        <v>0</v>
      </c>
      <c r="AI6693" s="844">
        <v>0</v>
      </c>
      <c r="AK6693" s="199"/>
      <c r="AM6693" s="11"/>
      <c r="AN6693" s="15"/>
      <c r="AO6693" s="11"/>
      <c r="AP6693" s="11"/>
    </row>
    <row r="6694" spans="1:42" ht="12" outlineLevel="1" x14ac:dyDescent="0.2">
      <c r="A6694" s="837"/>
      <c r="D6694" s="838">
        <v>12</v>
      </c>
      <c r="E6694" s="839" t="s">
        <v>142</v>
      </c>
      <c r="F6694" s="840" t="s">
        <v>158</v>
      </c>
      <c r="G6694" s="840" t="s">
        <v>9</v>
      </c>
      <c r="H6694" s="839" t="s">
        <v>580</v>
      </c>
      <c r="L6694" s="9"/>
      <c r="N6694" s="8"/>
      <c r="Q6694" s="16" t="s">
        <v>110</v>
      </c>
      <c r="R6694" s="843">
        <v>0</v>
      </c>
      <c r="S6694" s="844">
        <v>0</v>
      </c>
      <c r="T6694" s="844">
        <v>0</v>
      </c>
      <c r="U6694" s="844">
        <v>0</v>
      </c>
      <c r="V6694" s="844">
        <v>0</v>
      </c>
      <c r="W6694" s="843">
        <v>0</v>
      </c>
      <c r="X6694" s="844">
        <v>0</v>
      </c>
      <c r="Y6694" s="844">
        <v>0</v>
      </c>
      <c r="Z6694" s="844">
        <v>0</v>
      </c>
      <c r="AA6694" s="844">
        <v>0</v>
      </c>
      <c r="AB6694" s="844">
        <v>0</v>
      </c>
      <c r="AC6694" s="844">
        <v>0</v>
      </c>
      <c r="AD6694" s="844">
        <v>0</v>
      </c>
      <c r="AE6694" s="844">
        <v>0</v>
      </c>
      <c r="AF6694" s="844">
        <v>0</v>
      </c>
      <c r="AG6694" s="844">
        <v>0</v>
      </c>
      <c r="AH6694" s="844">
        <v>0</v>
      </c>
      <c r="AI6694" s="844">
        <v>0</v>
      </c>
      <c r="AK6694" s="199"/>
      <c r="AM6694" s="11"/>
      <c r="AN6694" s="15"/>
      <c r="AO6694" s="11"/>
      <c r="AP6694" s="11"/>
    </row>
    <row r="6695" spans="1:42" ht="12" outlineLevel="1" x14ac:dyDescent="0.2">
      <c r="A6695" s="837"/>
      <c r="D6695" s="838">
        <v>12</v>
      </c>
      <c r="E6695" s="839" t="s">
        <v>142</v>
      </c>
      <c r="F6695" s="840" t="s">
        <v>158</v>
      </c>
      <c r="G6695" s="840" t="s">
        <v>14</v>
      </c>
      <c r="H6695" s="839" t="s">
        <v>580</v>
      </c>
      <c r="L6695" s="9"/>
      <c r="N6695" s="8"/>
      <c r="Q6695" s="16" t="s">
        <v>110</v>
      </c>
      <c r="R6695" s="843">
        <v>0</v>
      </c>
      <c r="S6695" s="844">
        <v>0</v>
      </c>
      <c r="T6695" s="844">
        <v>0</v>
      </c>
      <c r="U6695" s="844">
        <v>0</v>
      </c>
      <c r="V6695" s="844">
        <v>0</v>
      </c>
      <c r="W6695" s="843">
        <v>0</v>
      </c>
      <c r="X6695" s="844">
        <v>0</v>
      </c>
      <c r="Y6695" s="844">
        <v>0</v>
      </c>
      <c r="Z6695" s="844">
        <v>0</v>
      </c>
      <c r="AA6695" s="844">
        <v>0</v>
      </c>
      <c r="AB6695" s="844">
        <v>0</v>
      </c>
      <c r="AC6695" s="844">
        <v>0</v>
      </c>
      <c r="AD6695" s="844">
        <v>0</v>
      </c>
      <c r="AE6695" s="844">
        <v>0</v>
      </c>
      <c r="AF6695" s="844">
        <v>0</v>
      </c>
      <c r="AG6695" s="844">
        <v>0</v>
      </c>
      <c r="AH6695" s="844">
        <v>0</v>
      </c>
      <c r="AI6695" s="844">
        <v>0</v>
      </c>
      <c r="AK6695" s="199"/>
      <c r="AM6695" s="11"/>
      <c r="AN6695" s="15"/>
      <c r="AO6695" s="11"/>
      <c r="AP6695" s="11"/>
    </row>
    <row r="6696" spans="1:42" ht="12" outlineLevel="1" x14ac:dyDescent="0.2">
      <c r="A6696" s="837"/>
      <c r="D6696" s="838">
        <v>12</v>
      </c>
      <c r="E6696" s="839" t="s">
        <v>142</v>
      </c>
      <c r="F6696" s="840" t="s">
        <v>158</v>
      </c>
      <c r="G6696" s="840" t="s">
        <v>16</v>
      </c>
      <c r="H6696" s="839" t="s">
        <v>580</v>
      </c>
      <c r="L6696" s="9"/>
      <c r="N6696" s="8"/>
      <c r="Q6696" s="16" t="s">
        <v>110</v>
      </c>
      <c r="R6696" s="843">
        <v>0</v>
      </c>
      <c r="S6696" s="844">
        <v>0</v>
      </c>
      <c r="T6696" s="844">
        <v>0</v>
      </c>
      <c r="U6696" s="844">
        <v>0</v>
      </c>
      <c r="V6696" s="844">
        <v>0</v>
      </c>
      <c r="W6696" s="843">
        <v>0</v>
      </c>
      <c r="X6696" s="844">
        <v>0</v>
      </c>
      <c r="Y6696" s="844">
        <v>0</v>
      </c>
      <c r="Z6696" s="844">
        <v>0</v>
      </c>
      <c r="AA6696" s="844">
        <v>0</v>
      </c>
      <c r="AB6696" s="844">
        <v>0</v>
      </c>
      <c r="AC6696" s="844">
        <v>0</v>
      </c>
      <c r="AD6696" s="844">
        <v>0</v>
      </c>
      <c r="AE6696" s="844">
        <v>0</v>
      </c>
      <c r="AF6696" s="844">
        <v>0</v>
      </c>
      <c r="AG6696" s="844">
        <v>0</v>
      </c>
      <c r="AH6696" s="844">
        <v>0</v>
      </c>
      <c r="AI6696" s="844">
        <v>0</v>
      </c>
      <c r="AK6696" s="199"/>
      <c r="AM6696" s="11"/>
      <c r="AN6696" s="15"/>
      <c r="AO6696" s="11"/>
      <c r="AP6696" s="11"/>
    </row>
    <row r="6697" spans="1:42" ht="12" outlineLevel="1" x14ac:dyDescent="0.2">
      <c r="A6697" s="837"/>
      <c r="D6697" s="838" t="s">
        <v>163</v>
      </c>
      <c r="E6697" s="839" t="s">
        <v>164</v>
      </c>
      <c r="F6697" s="840" t="s">
        <v>158</v>
      </c>
      <c r="G6697" s="840" t="s">
        <v>9</v>
      </c>
      <c r="H6697" s="839" t="s">
        <v>580</v>
      </c>
      <c r="L6697" s="9"/>
      <c r="N6697" s="8"/>
      <c r="Q6697" s="16" t="s">
        <v>110</v>
      </c>
      <c r="R6697" s="843">
        <v>0</v>
      </c>
      <c r="S6697" s="844">
        <v>0</v>
      </c>
      <c r="T6697" s="844">
        <v>0</v>
      </c>
      <c r="U6697" s="844">
        <v>0</v>
      </c>
      <c r="V6697" s="844">
        <v>0</v>
      </c>
      <c r="W6697" s="843">
        <v>0</v>
      </c>
      <c r="X6697" s="844">
        <v>0</v>
      </c>
      <c r="Y6697" s="844">
        <v>0</v>
      </c>
      <c r="Z6697" s="844">
        <v>0</v>
      </c>
      <c r="AA6697" s="844">
        <v>0</v>
      </c>
      <c r="AB6697" s="844">
        <v>0</v>
      </c>
      <c r="AC6697" s="844">
        <v>0</v>
      </c>
      <c r="AD6697" s="844">
        <v>0</v>
      </c>
      <c r="AE6697" s="844">
        <v>0</v>
      </c>
      <c r="AF6697" s="844">
        <v>0</v>
      </c>
      <c r="AG6697" s="844">
        <v>0</v>
      </c>
      <c r="AH6697" s="844">
        <v>0</v>
      </c>
      <c r="AI6697" s="844">
        <v>0</v>
      </c>
      <c r="AK6697" s="199"/>
      <c r="AM6697" s="11"/>
      <c r="AN6697" s="15"/>
      <c r="AO6697" s="11"/>
      <c r="AP6697" s="11"/>
    </row>
    <row r="6698" spans="1:42" ht="12" outlineLevel="1" x14ac:dyDescent="0.2">
      <c r="A6698" s="837"/>
      <c r="D6698" s="838" t="s">
        <v>163</v>
      </c>
      <c r="E6698" s="839" t="s">
        <v>164</v>
      </c>
      <c r="F6698" s="840" t="s">
        <v>158</v>
      </c>
      <c r="G6698" s="840" t="s">
        <v>14</v>
      </c>
      <c r="H6698" s="839" t="s">
        <v>580</v>
      </c>
      <c r="L6698" s="9"/>
      <c r="N6698" s="8"/>
      <c r="Q6698" s="16" t="s">
        <v>110</v>
      </c>
      <c r="R6698" s="843">
        <v>0</v>
      </c>
      <c r="S6698" s="844">
        <v>0</v>
      </c>
      <c r="T6698" s="844">
        <v>0</v>
      </c>
      <c r="U6698" s="844">
        <v>0</v>
      </c>
      <c r="V6698" s="844">
        <v>0</v>
      </c>
      <c r="W6698" s="843">
        <v>0</v>
      </c>
      <c r="X6698" s="844">
        <v>0</v>
      </c>
      <c r="Y6698" s="844">
        <v>0</v>
      </c>
      <c r="Z6698" s="844">
        <v>0</v>
      </c>
      <c r="AA6698" s="844">
        <v>0</v>
      </c>
      <c r="AB6698" s="844">
        <v>0</v>
      </c>
      <c r="AC6698" s="844">
        <v>0</v>
      </c>
      <c r="AD6698" s="844">
        <v>0</v>
      </c>
      <c r="AE6698" s="844">
        <v>0</v>
      </c>
      <c r="AF6698" s="844">
        <v>0</v>
      </c>
      <c r="AG6698" s="844">
        <v>0</v>
      </c>
      <c r="AH6698" s="844">
        <v>0</v>
      </c>
      <c r="AI6698" s="844">
        <v>0</v>
      </c>
      <c r="AK6698" s="199"/>
      <c r="AM6698" s="11"/>
      <c r="AN6698" s="15"/>
      <c r="AO6698" s="11"/>
      <c r="AP6698" s="11"/>
    </row>
    <row r="6699" spans="1:42" ht="12" outlineLevel="1" x14ac:dyDescent="0.2">
      <c r="A6699" s="837"/>
      <c r="D6699" s="838" t="s">
        <v>163</v>
      </c>
      <c r="E6699" s="839" t="s">
        <v>164</v>
      </c>
      <c r="F6699" s="840" t="s">
        <v>158</v>
      </c>
      <c r="G6699" s="840" t="s">
        <v>16</v>
      </c>
      <c r="H6699" s="839" t="s">
        <v>580</v>
      </c>
      <c r="L6699" s="9"/>
      <c r="N6699" s="8"/>
      <c r="Q6699" s="16" t="s">
        <v>110</v>
      </c>
      <c r="R6699" s="843">
        <v>0</v>
      </c>
      <c r="S6699" s="844">
        <v>0</v>
      </c>
      <c r="T6699" s="844">
        <v>0</v>
      </c>
      <c r="U6699" s="844">
        <v>0</v>
      </c>
      <c r="V6699" s="844">
        <v>0</v>
      </c>
      <c r="W6699" s="843">
        <v>0</v>
      </c>
      <c r="X6699" s="844">
        <v>0</v>
      </c>
      <c r="Y6699" s="844">
        <v>0</v>
      </c>
      <c r="Z6699" s="844">
        <v>0</v>
      </c>
      <c r="AA6699" s="844">
        <v>0</v>
      </c>
      <c r="AB6699" s="844">
        <v>0</v>
      </c>
      <c r="AC6699" s="844">
        <v>0</v>
      </c>
      <c r="AD6699" s="844">
        <v>0</v>
      </c>
      <c r="AE6699" s="844">
        <v>0</v>
      </c>
      <c r="AF6699" s="844">
        <v>0</v>
      </c>
      <c r="AG6699" s="844">
        <v>0</v>
      </c>
      <c r="AH6699" s="844">
        <v>0</v>
      </c>
      <c r="AI6699" s="844">
        <v>0</v>
      </c>
      <c r="AK6699" s="199"/>
      <c r="AM6699" s="11"/>
      <c r="AN6699" s="15"/>
      <c r="AO6699" s="11"/>
      <c r="AP6699" s="11"/>
    </row>
    <row r="6700" spans="1:42" ht="12" outlineLevel="1" x14ac:dyDescent="0.2">
      <c r="A6700" s="837"/>
      <c r="D6700" s="838">
        <v>15</v>
      </c>
      <c r="E6700" s="839" t="s">
        <v>145</v>
      </c>
      <c r="F6700" s="840" t="s">
        <v>159</v>
      </c>
      <c r="G6700" s="840" t="s">
        <v>9</v>
      </c>
      <c r="H6700" s="839" t="s">
        <v>580</v>
      </c>
      <c r="L6700" s="9"/>
      <c r="N6700" s="8"/>
      <c r="Q6700" s="16" t="s">
        <v>110</v>
      </c>
      <c r="R6700" s="843">
        <v>0</v>
      </c>
      <c r="S6700" s="844">
        <v>0</v>
      </c>
      <c r="T6700" s="844">
        <v>0</v>
      </c>
      <c r="U6700" s="844">
        <v>0</v>
      </c>
      <c r="V6700" s="844">
        <v>0</v>
      </c>
      <c r="W6700" s="843">
        <v>0</v>
      </c>
      <c r="X6700" s="844">
        <v>0</v>
      </c>
      <c r="Y6700" s="844">
        <v>0</v>
      </c>
      <c r="Z6700" s="844">
        <v>0</v>
      </c>
      <c r="AA6700" s="844">
        <v>0</v>
      </c>
      <c r="AB6700" s="844">
        <v>0</v>
      </c>
      <c r="AC6700" s="844">
        <v>0</v>
      </c>
      <c r="AD6700" s="844">
        <v>0</v>
      </c>
      <c r="AE6700" s="844">
        <v>0</v>
      </c>
      <c r="AF6700" s="844">
        <v>0</v>
      </c>
      <c r="AG6700" s="844">
        <v>0</v>
      </c>
      <c r="AH6700" s="844">
        <v>0</v>
      </c>
      <c r="AI6700" s="844">
        <v>0</v>
      </c>
      <c r="AK6700" s="199"/>
      <c r="AM6700" s="11"/>
      <c r="AN6700" s="15"/>
      <c r="AO6700" s="11"/>
      <c r="AP6700" s="11"/>
    </row>
    <row r="6701" spans="1:42" ht="12" outlineLevel="1" x14ac:dyDescent="0.2">
      <c r="A6701" s="837"/>
      <c r="D6701" s="838">
        <v>15</v>
      </c>
      <c r="E6701" s="839" t="s">
        <v>145</v>
      </c>
      <c r="F6701" s="840" t="s">
        <v>159</v>
      </c>
      <c r="G6701" s="840" t="s">
        <v>14</v>
      </c>
      <c r="H6701" s="839" t="s">
        <v>580</v>
      </c>
      <c r="L6701" s="9"/>
      <c r="N6701" s="8"/>
      <c r="Q6701" s="16" t="s">
        <v>110</v>
      </c>
      <c r="R6701" s="843">
        <v>0</v>
      </c>
      <c r="S6701" s="844">
        <v>0</v>
      </c>
      <c r="T6701" s="844">
        <v>0</v>
      </c>
      <c r="U6701" s="844">
        <v>0</v>
      </c>
      <c r="V6701" s="844">
        <v>0</v>
      </c>
      <c r="W6701" s="843">
        <v>0</v>
      </c>
      <c r="X6701" s="844">
        <v>0</v>
      </c>
      <c r="Y6701" s="844">
        <v>0</v>
      </c>
      <c r="Z6701" s="844">
        <v>0</v>
      </c>
      <c r="AA6701" s="844">
        <v>0</v>
      </c>
      <c r="AB6701" s="844">
        <v>0</v>
      </c>
      <c r="AC6701" s="844">
        <v>0</v>
      </c>
      <c r="AD6701" s="844">
        <v>0</v>
      </c>
      <c r="AE6701" s="844">
        <v>0</v>
      </c>
      <c r="AF6701" s="844">
        <v>0</v>
      </c>
      <c r="AG6701" s="844">
        <v>0</v>
      </c>
      <c r="AH6701" s="844">
        <v>0</v>
      </c>
      <c r="AI6701" s="844">
        <v>0</v>
      </c>
      <c r="AK6701" s="199"/>
      <c r="AM6701" s="11"/>
      <c r="AN6701" s="15"/>
      <c r="AO6701" s="11"/>
      <c r="AP6701" s="11"/>
    </row>
    <row r="6702" spans="1:42" ht="12" outlineLevel="1" x14ac:dyDescent="0.2">
      <c r="A6702" s="837"/>
      <c r="D6702" s="838">
        <v>15</v>
      </c>
      <c r="E6702" s="839" t="s">
        <v>145</v>
      </c>
      <c r="F6702" s="840" t="s">
        <v>159</v>
      </c>
      <c r="G6702" s="840" t="s">
        <v>16</v>
      </c>
      <c r="H6702" s="839" t="s">
        <v>580</v>
      </c>
      <c r="L6702" s="9"/>
      <c r="N6702" s="8"/>
      <c r="Q6702" s="16" t="s">
        <v>110</v>
      </c>
      <c r="R6702" s="843">
        <v>0</v>
      </c>
      <c r="S6702" s="844">
        <v>0</v>
      </c>
      <c r="T6702" s="844">
        <v>0</v>
      </c>
      <c r="U6702" s="844">
        <v>0</v>
      </c>
      <c r="V6702" s="844">
        <v>0</v>
      </c>
      <c r="W6702" s="843">
        <v>0</v>
      </c>
      <c r="X6702" s="844">
        <v>0</v>
      </c>
      <c r="Y6702" s="844">
        <v>0</v>
      </c>
      <c r="Z6702" s="844">
        <v>0</v>
      </c>
      <c r="AA6702" s="844">
        <v>0</v>
      </c>
      <c r="AB6702" s="844">
        <v>0</v>
      </c>
      <c r="AC6702" s="844">
        <v>0</v>
      </c>
      <c r="AD6702" s="844">
        <v>0</v>
      </c>
      <c r="AE6702" s="844">
        <v>0</v>
      </c>
      <c r="AF6702" s="844">
        <v>0</v>
      </c>
      <c r="AG6702" s="844">
        <v>0</v>
      </c>
      <c r="AH6702" s="844">
        <v>0</v>
      </c>
      <c r="AI6702" s="844">
        <v>0</v>
      </c>
      <c r="AK6702" s="199"/>
      <c r="AM6702" s="11"/>
      <c r="AN6702" s="15"/>
      <c r="AO6702" s="11"/>
      <c r="AP6702" s="11"/>
    </row>
    <row r="6703" spans="1:42" ht="12" outlineLevel="1" x14ac:dyDescent="0.2">
      <c r="A6703" s="837"/>
      <c r="D6703" s="838">
        <v>19</v>
      </c>
      <c r="E6703" s="839" t="s">
        <v>149</v>
      </c>
      <c r="F6703" s="840" t="s">
        <v>438</v>
      </c>
      <c r="G6703" s="840" t="s">
        <v>9</v>
      </c>
      <c r="H6703" s="839" t="s">
        <v>580</v>
      </c>
      <c r="L6703" s="9"/>
      <c r="N6703" s="8"/>
      <c r="Q6703" s="16" t="s">
        <v>110</v>
      </c>
      <c r="R6703" s="843">
        <v>0</v>
      </c>
      <c r="S6703" s="844">
        <v>0</v>
      </c>
      <c r="T6703" s="844">
        <v>0</v>
      </c>
      <c r="U6703" s="844">
        <v>0</v>
      </c>
      <c r="V6703" s="844">
        <v>0</v>
      </c>
      <c r="W6703" s="843">
        <v>0</v>
      </c>
      <c r="X6703" s="844">
        <v>0</v>
      </c>
      <c r="Y6703" s="844">
        <v>0</v>
      </c>
      <c r="Z6703" s="844">
        <v>0</v>
      </c>
      <c r="AA6703" s="844">
        <v>0</v>
      </c>
      <c r="AB6703" s="844">
        <v>0</v>
      </c>
      <c r="AC6703" s="844">
        <v>0</v>
      </c>
      <c r="AD6703" s="844">
        <v>0</v>
      </c>
      <c r="AE6703" s="844">
        <v>0</v>
      </c>
      <c r="AF6703" s="844">
        <v>0</v>
      </c>
      <c r="AG6703" s="844">
        <v>0</v>
      </c>
      <c r="AH6703" s="844">
        <v>0</v>
      </c>
      <c r="AI6703" s="844">
        <v>0</v>
      </c>
      <c r="AK6703" s="199"/>
      <c r="AM6703" s="11"/>
      <c r="AN6703" s="15"/>
      <c r="AO6703" s="11"/>
      <c r="AP6703" s="11"/>
    </row>
    <row r="6704" spans="1:42" ht="12" outlineLevel="1" x14ac:dyDescent="0.2">
      <c r="A6704" s="837"/>
      <c r="D6704" s="838">
        <v>19</v>
      </c>
      <c r="E6704" s="839" t="s">
        <v>149</v>
      </c>
      <c r="F6704" s="840" t="s">
        <v>438</v>
      </c>
      <c r="G6704" s="840" t="s">
        <v>14</v>
      </c>
      <c r="H6704" s="839" t="s">
        <v>580</v>
      </c>
      <c r="L6704" s="9"/>
      <c r="N6704" s="8"/>
      <c r="Q6704" s="16" t="s">
        <v>110</v>
      </c>
      <c r="R6704" s="843">
        <v>0</v>
      </c>
      <c r="S6704" s="844">
        <v>0</v>
      </c>
      <c r="T6704" s="844">
        <v>0</v>
      </c>
      <c r="U6704" s="844">
        <v>0</v>
      </c>
      <c r="V6704" s="844">
        <v>0</v>
      </c>
      <c r="W6704" s="843">
        <v>0</v>
      </c>
      <c r="X6704" s="844">
        <v>0</v>
      </c>
      <c r="Y6704" s="844">
        <v>0</v>
      </c>
      <c r="Z6704" s="844">
        <v>0</v>
      </c>
      <c r="AA6704" s="844">
        <v>0</v>
      </c>
      <c r="AB6704" s="844">
        <v>0</v>
      </c>
      <c r="AC6704" s="844">
        <v>0</v>
      </c>
      <c r="AD6704" s="844">
        <v>0</v>
      </c>
      <c r="AE6704" s="844">
        <v>0</v>
      </c>
      <c r="AF6704" s="844">
        <v>0</v>
      </c>
      <c r="AG6704" s="844">
        <v>0</v>
      </c>
      <c r="AH6704" s="844">
        <v>0</v>
      </c>
      <c r="AI6704" s="844">
        <v>0</v>
      </c>
      <c r="AK6704" s="199"/>
      <c r="AM6704" s="11"/>
      <c r="AN6704" s="15"/>
      <c r="AO6704" s="11"/>
      <c r="AP6704" s="11"/>
    </row>
    <row r="6705" spans="1:42" ht="12" outlineLevel="1" x14ac:dyDescent="0.2">
      <c r="A6705" s="837"/>
      <c r="D6705" s="838">
        <v>19</v>
      </c>
      <c r="E6705" s="839" t="s">
        <v>149</v>
      </c>
      <c r="F6705" s="840" t="s">
        <v>438</v>
      </c>
      <c r="G6705" s="840" t="s">
        <v>16</v>
      </c>
      <c r="H6705" s="839" t="s">
        <v>580</v>
      </c>
      <c r="L6705" s="9"/>
      <c r="N6705" s="8"/>
      <c r="Q6705" s="16" t="s">
        <v>110</v>
      </c>
      <c r="R6705" s="843">
        <v>0</v>
      </c>
      <c r="S6705" s="844">
        <v>0</v>
      </c>
      <c r="T6705" s="844">
        <v>0</v>
      </c>
      <c r="U6705" s="844">
        <v>0</v>
      </c>
      <c r="V6705" s="844">
        <v>0</v>
      </c>
      <c r="W6705" s="843">
        <v>0</v>
      </c>
      <c r="X6705" s="844">
        <v>0</v>
      </c>
      <c r="Y6705" s="844">
        <v>0</v>
      </c>
      <c r="Z6705" s="844">
        <v>0</v>
      </c>
      <c r="AA6705" s="844">
        <v>0</v>
      </c>
      <c r="AB6705" s="844">
        <v>0</v>
      </c>
      <c r="AC6705" s="844">
        <v>0</v>
      </c>
      <c r="AD6705" s="844">
        <v>0</v>
      </c>
      <c r="AE6705" s="844">
        <v>0</v>
      </c>
      <c r="AF6705" s="844">
        <v>0</v>
      </c>
      <c r="AG6705" s="844">
        <v>0</v>
      </c>
      <c r="AH6705" s="844">
        <v>0</v>
      </c>
      <c r="AI6705" s="844">
        <v>0</v>
      </c>
      <c r="AK6705" s="199"/>
      <c r="AM6705" s="11"/>
      <c r="AN6705" s="15"/>
      <c r="AO6705" s="11"/>
      <c r="AP6705" s="11"/>
    </row>
    <row r="6706" spans="1:42" ht="12.6" customHeight="1" outlineLevel="1" x14ac:dyDescent="0.2">
      <c r="D6706" s="838">
        <v>4</v>
      </c>
      <c r="E6706" s="839" t="s">
        <v>134</v>
      </c>
      <c r="F6706" s="840" t="s">
        <v>2</v>
      </c>
      <c r="G6706" s="840" t="s">
        <v>9</v>
      </c>
      <c r="H6706" s="839" t="s">
        <v>12</v>
      </c>
      <c r="Q6706" s="16" t="s">
        <v>110</v>
      </c>
      <c r="R6706" s="843">
        <v>0</v>
      </c>
      <c r="S6706" s="844">
        <v>0</v>
      </c>
      <c r="T6706" s="844">
        <v>0</v>
      </c>
      <c r="U6706" s="844">
        <v>0</v>
      </c>
      <c r="V6706" s="844">
        <v>0</v>
      </c>
      <c r="W6706" s="843">
        <v>-10.207436013709863</v>
      </c>
      <c r="X6706" s="844">
        <v>0</v>
      </c>
      <c r="Y6706" s="844">
        <v>0</v>
      </c>
      <c r="Z6706" s="844">
        <v>0</v>
      </c>
      <c r="AA6706" s="844">
        <v>0</v>
      </c>
      <c r="AB6706" s="844">
        <v>0</v>
      </c>
      <c r="AC6706" s="844">
        <v>0</v>
      </c>
      <c r="AD6706" s="844">
        <v>0</v>
      </c>
      <c r="AE6706" s="844">
        <v>0</v>
      </c>
      <c r="AF6706" s="844">
        <v>0</v>
      </c>
      <c r="AG6706" s="844">
        <v>0</v>
      </c>
      <c r="AH6706" s="844">
        <v>-71.086244394214063</v>
      </c>
      <c r="AI6706" s="844">
        <v>-78.797558616079343</v>
      </c>
      <c r="AK6706" s="199"/>
      <c r="AM6706" s="11"/>
      <c r="AN6706" s="15"/>
      <c r="AO6706" s="11"/>
      <c r="AP6706" s="11"/>
    </row>
    <row r="6707" spans="1:42" ht="12.6" customHeight="1" outlineLevel="1" x14ac:dyDescent="0.2">
      <c r="D6707" s="838">
        <v>4</v>
      </c>
      <c r="E6707" s="839" t="s">
        <v>134</v>
      </c>
      <c r="F6707" s="840" t="s">
        <v>2</v>
      </c>
      <c r="G6707" s="840" t="s">
        <v>14</v>
      </c>
      <c r="H6707" s="839" t="s">
        <v>12</v>
      </c>
      <c r="Q6707" s="16" t="s">
        <v>110</v>
      </c>
      <c r="R6707" s="843">
        <v>0</v>
      </c>
      <c r="S6707" s="844">
        <v>0</v>
      </c>
      <c r="T6707" s="844">
        <v>0</v>
      </c>
      <c r="U6707" s="844">
        <v>0</v>
      </c>
      <c r="V6707" s="844">
        <v>0</v>
      </c>
      <c r="W6707" s="843">
        <v>-2.1207870470964432</v>
      </c>
      <c r="X6707" s="844">
        <v>0</v>
      </c>
      <c r="Y6707" s="844">
        <v>0</v>
      </c>
      <c r="Z6707" s="844">
        <v>0</v>
      </c>
      <c r="AA6707" s="844">
        <v>0</v>
      </c>
      <c r="AB6707" s="844">
        <v>0</v>
      </c>
      <c r="AC6707" s="844">
        <v>0</v>
      </c>
      <c r="AD6707" s="844">
        <v>0</v>
      </c>
      <c r="AE6707" s="844">
        <v>0</v>
      </c>
      <c r="AF6707" s="844">
        <v>0</v>
      </c>
      <c r="AG6707" s="844">
        <v>0</v>
      </c>
      <c r="AH6707" s="844">
        <v>-14.769505891145773</v>
      </c>
      <c r="AI6707" s="844">
        <v>-16.371676631756532</v>
      </c>
      <c r="AK6707" s="199"/>
      <c r="AM6707" s="11"/>
      <c r="AN6707" s="15"/>
      <c r="AO6707" s="11"/>
      <c r="AP6707" s="11"/>
    </row>
    <row r="6708" spans="1:42" ht="12.6" customHeight="1" outlineLevel="1" x14ac:dyDescent="0.2">
      <c r="D6708" s="838">
        <v>4</v>
      </c>
      <c r="E6708" s="839" t="s">
        <v>134</v>
      </c>
      <c r="F6708" s="840" t="s">
        <v>2</v>
      </c>
      <c r="G6708" s="840" t="s">
        <v>16</v>
      </c>
      <c r="H6708" s="839" t="s">
        <v>12</v>
      </c>
      <c r="Q6708" s="16" t="s">
        <v>110</v>
      </c>
      <c r="R6708" s="843">
        <v>0</v>
      </c>
      <c r="S6708" s="844">
        <v>0</v>
      </c>
      <c r="T6708" s="844">
        <v>0</v>
      </c>
      <c r="U6708" s="844">
        <v>0</v>
      </c>
      <c r="V6708" s="844">
        <v>0</v>
      </c>
      <c r="W6708" s="843">
        <v>0</v>
      </c>
      <c r="X6708" s="844">
        <v>0</v>
      </c>
      <c r="Y6708" s="844">
        <v>0</v>
      </c>
      <c r="Z6708" s="844">
        <v>0</v>
      </c>
      <c r="AA6708" s="844">
        <v>0</v>
      </c>
      <c r="AB6708" s="844">
        <v>0</v>
      </c>
      <c r="AC6708" s="844">
        <v>0</v>
      </c>
      <c r="AD6708" s="844">
        <v>0</v>
      </c>
      <c r="AE6708" s="844">
        <v>0</v>
      </c>
      <c r="AF6708" s="844">
        <v>0</v>
      </c>
      <c r="AG6708" s="844">
        <v>0</v>
      </c>
      <c r="AH6708" s="844">
        <v>0</v>
      </c>
      <c r="AI6708" s="844">
        <v>0</v>
      </c>
      <c r="AK6708" s="199"/>
      <c r="AM6708" s="11"/>
      <c r="AN6708" s="15"/>
      <c r="AO6708" s="11"/>
      <c r="AP6708" s="11"/>
    </row>
    <row r="6709" spans="1:42" ht="12.6" customHeight="1" outlineLevel="1" x14ac:dyDescent="0.2">
      <c r="D6709" s="838">
        <v>5</v>
      </c>
      <c r="E6709" s="839" t="s">
        <v>135</v>
      </c>
      <c r="F6709" s="840" t="s">
        <v>153</v>
      </c>
      <c r="G6709" s="840" t="s">
        <v>9</v>
      </c>
      <c r="H6709" s="839" t="s">
        <v>12</v>
      </c>
      <c r="Q6709" s="16" t="s">
        <v>110</v>
      </c>
      <c r="R6709" s="843">
        <v>0</v>
      </c>
      <c r="S6709" s="844">
        <v>0</v>
      </c>
      <c r="T6709" s="844">
        <v>0</v>
      </c>
      <c r="U6709" s="844">
        <v>0</v>
      </c>
      <c r="V6709" s="844">
        <v>0</v>
      </c>
      <c r="W6709" s="843">
        <v>0</v>
      </c>
      <c r="X6709" s="844">
        <v>0</v>
      </c>
      <c r="Y6709" s="844">
        <v>0</v>
      </c>
      <c r="Z6709" s="844">
        <v>0</v>
      </c>
      <c r="AA6709" s="844">
        <v>0</v>
      </c>
      <c r="AB6709" s="844">
        <v>0</v>
      </c>
      <c r="AC6709" s="844">
        <v>0</v>
      </c>
      <c r="AD6709" s="844">
        <v>0</v>
      </c>
      <c r="AE6709" s="844">
        <v>0</v>
      </c>
      <c r="AF6709" s="844">
        <v>0</v>
      </c>
      <c r="AG6709" s="844">
        <v>0</v>
      </c>
      <c r="AH6709" s="844">
        <v>0</v>
      </c>
      <c r="AI6709" s="844">
        <v>0</v>
      </c>
      <c r="AK6709" s="199"/>
      <c r="AM6709" s="11"/>
      <c r="AN6709" s="15"/>
      <c r="AO6709" s="11"/>
      <c r="AP6709" s="11"/>
    </row>
    <row r="6710" spans="1:42" ht="12.6" customHeight="1" outlineLevel="1" x14ac:dyDescent="0.2">
      <c r="D6710" s="838">
        <v>5</v>
      </c>
      <c r="E6710" s="839" t="s">
        <v>135</v>
      </c>
      <c r="F6710" s="840" t="s">
        <v>153</v>
      </c>
      <c r="G6710" s="840" t="s">
        <v>14</v>
      </c>
      <c r="H6710" s="839" t="s">
        <v>12</v>
      </c>
      <c r="Q6710" s="16" t="s">
        <v>110</v>
      </c>
      <c r="R6710" s="843">
        <v>0</v>
      </c>
      <c r="S6710" s="844">
        <v>0</v>
      </c>
      <c r="T6710" s="844">
        <v>0</v>
      </c>
      <c r="U6710" s="844">
        <v>0</v>
      </c>
      <c r="V6710" s="844">
        <v>0</v>
      </c>
      <c r="W6710" s="843">
        <v>0</v>
      </c>
      <c r="X6710" s="844">
        <v>0</v>
      </c>
      <c r="Y6710" s="844">
        <v>0</v>
      </c>
      <c r="Z6710" s="844">
        <v>0</v>
      </c>
      <c r="AA6710" s="844">
        <v>0</v>
      </c>
      <c r="AB6710" s="844">
        <v>0</v>
      </c>
      <c r="AC6710" s="844">
        <v>0</v>
      </c>
      <c r="AD6710" s="844">
        <v>0</v>
      </c>
      <c r="AE6710" s="844">
        <v>0</v>
      </c>
      <c r="AF6710" s="844">
        <v>0</v>
      </c>
      <c r="AG6710" s="844">
        <v>0</v>
      </c>
      <c r="AH6710" s="844">
        <v>0</v>
      </c>
      <c r="AI6710" s="844">
        <v>0</v>
      </c>
      <c r="AK6710" s="199"/>
      <c r="AM6710" s="11"/>
      <c r="AN6710" s="15"/>
      <c r="AO6710" s="11"/>
      <c r="AP6710" s="11"/>
    </row>
    <row r="6711" spans="1:42" ht="12.6" customHeight="1" outlineLevel="1" x14ac:dyDescent="0.2">
      <c r="D6711" s="838">
        <v>5</v>
      </c>
      <c r="E6711" s="839" t="s">
        <v>135</v>
      </c>
      <c r="F6711" s="840" t="s">
        <v>153</v>
      </c>
      <c r="G6711" s="840" t="s">
        <v>16</v>
      </c>
      <c r="H6711" s="839" t="s">
        <v>12</v>
      </c>
      <c r="Q6711" s="16" t="s">
        <v>110</v>
      </c>
      <c r="R6711" s="843">
        <v>0</v>
      </c>
      <c r="S6711" s="844">
        <v>0</v>
      </c>
      <c r="T6711" s="844">
        <v>0</v>
      </c>
      <c r="U6711" s="844">
        <v>0</v>
      </c>
      <c r="V6711" s="844">
        <v>0</v>
      </c>
      <c r="W6711" s="843">
        <v>0</v>
      </c>
      <c r="X6711" s="844">
        <v>0</v>
      </c>
      <c r="Y6711" s="844">
        <v>0</v>
      </c>
      <c r="Z6711" s="844">
        <v>0</v>
      </c>
      <c r="AA6711" s="844">
        <v>0</v>
      </c>
      <c r="AB6711" s="844">
        <v>0</v>
      </c>
      <c r="AC6711" s="844">
        <v>0</v>
      </c>
      <c r="AD6711" s="844">
        <v>0</v>
      </c>
      <c r="AE6711" s="844">
        <v>0</v>
      </c>
      <c r="AF6711" s="844">
        <v>0</v>
      </c>
      <c r="AG6711" s="844">
        <v>0</v>
      </c>
      <c r="AH6711" s="844">
        <v>0</v>
      </c>
      <c r="AI6711" s="844">
        <v>0</v>
      </c>
      <c r="AK6711" s="199"/>
      <c r="AM6711" s="11"/>
      <c r="AN6711" s="15"/>
      <c r="AO6711" s="11"/>
      <c r="AP6711" s="11"/>
    </row>
    <row r="6712" spans="1:42" ht="12.6" customHeight="1" outlineLevel="1" x14ac:dyDescent="0.2">
      <c r="D6712" s="838">
        <v>9</v>
      </c>
      <c r="E6712" s="839" t="s">
        <v>139</v>
      </c>
      <c r="F6712" s="840" t="s">
        <v>435</v>
      </c>
      <c r="G6712" s="840" t="s">
        <v>9</v>
      </c>
      <c r="H6712" s="839" t="s">
        <v>12</v>
      </c>
      <c r="Q6712" s="16" t="s">
        <v>110</v>
      </c>
      <c r="R6712" s="843">
        <v>0</v>
      </c>
      <c r="S6712" s="844">
        <v>0</v>
      </c>
      <c r="T6712" s="844">
        <v>0</v>
      </c>
      <c r="U6712" s="844">
        <v>0</v>
      </c>
      <c r="V6712" s="844">
        <v>0</v>
      </c>
      <c r="W6712" s="843">
        <v>0</v>
      </c>
      <c r="X6712" s="844">
        <v>0</v>
      </c>
      <c r="Y6712" s="844">
        <v>0</v>
      </c>
      <c r="Z6712" s="844">
        <v>0</v>
      </c>
      <c r="AA6712" s="844">
        <v>0</v>
      </c>
      <c r="AB6712" s="844">
        <v>0</v>
      </c>
      <c r="AC6712" s="844">
        <v>0</v>
      </c>
      <c r="AD6712" s="844">
        <v>0</v>
      </c>
      <c r="AE6712" s="844">
        <v>0</v>
      </c>
      <c r="AF6712" s="844">
        <v>0</v>
      </c>
      <c r="AG6712" s="844">
        <v>0</v>
      </c>
      <c r="AH6712" s="844">
        <v>0</v>
      </c>
      <c r="AI6712" s="844">
        <v>0</v>
      </c>
      <c r="AK6712" s="199"/>
      <c r="AM6712" s="11"/>
      <c r="AN6712" s="15"/>
      <c r="AO6712" s="11"/>
      <c r="AP6712" s="11"/>
    </row>
    <row r="6713" spans="1:42" ht="12.6" customHeight="1" outlineLevel="1" x14ac:dyDescent="0.2">
      <c r="D6713" s="838">
        <v>9</v>
      </c>
      <c r="E6713" s="839" t="s">
        <v>139</v>
      </c>
      <c r="F6713" s="840" t="s">
        <v>435</v>
      </c>
      <c r="G6713" s="840" t="s">
        <v>14</v>
      </c>
      <c r="H6713" s="839" t="s">
        <v>12</v>
      </c>
      <c r="Q6713" s="16" t="s">
        <v>110</v>
      </c>
      <c r="R6713" s="843">
        <v>0</v>
      </c>
      <c r="S6713" s="844">
        <v>0</v>
      </c>
      <c r="T6713" s="844">
        <v>0</v>
      </c>
      <c r="U6713" s="844">
        <v>0</v>
      </c>
      <c r="V6713" s="844">
        <v>0</v>
      </c>
      <c r="W6713" s="843">
        <v>0</v>
      </c>
      <c r="X6713" s="844">
        <v>0</v>
      </c>
      <c r="Y6713" s="844">
        <v>0</v>
      </c>
      <c r="Z6713" s="844">
        <v>0</v>
      </c>
      <c r="AA6713" s="844">
        <v>0</v>
      </c>
      <c r="AB6713" s="844">
        <v>0</v>
      </c>
      <c r="AC6713" s="844">
        <v>0</v>
      </c>
      <c r="AD6713" s="844">
        <v>0</v>
      </c>
      <c r="AE6713" s="844">
        <v>0</v>
      </c>
      <c r="AF6713" s="844">
        <v>0</v>
      </c>
      <c r="AG6713" s="844">
        <v>0</v>
      </c>
      <c r="AH6713" s="844">
        <v>0</v>
      </c>
      <c r="AI6713" s="844">
        <v>0</v>
      </c>
      <c r="AK6713" s="199"/>
      <c r="AM6713" s="11"/>
      <c r="AN6713" s="15"/>
      <c r="AO6713" s="11"/>
      <c r="AP6713" s="11"/>
    </row>
    <row r="6714" spans="1:42" ht="12.6" customHeight="1" outlineLevel="1" x14ac:dyDescent="0.2">
      <c r="D6714" s="838">
        <v>9</v>
      </c>
      <c r="E6714" s="839" t="s">
        <v>139</v>
      </c>
      <c r="F6714" s="840" t="s">
        <v>435</v>
      </c>
      <c r="G6714" s="840" t="s">
        <v>16</v>
      </c>
      <c r="H6714" s="839" t="s">
        <v>12</v>
      </c>
      <c r="Q6714" s="16" t="s">
        <v>110</v>
      </c>
      <c r="R6714" s="843">
        <v>0</v>
      </c>
      <c r="S6714" s="844">
        <v>0</v>
      </c>
      <c r="T6714" s="844">
        <v>0</v>
      </c>
      <c r="U6714" s="844">
        <v>0</v>
      </c>
      <c r="V6714" s="844">
        <v>0</v>
      </c>
      <c r="W6714" s="843">
        <v>0</v>
      </c>
      <c r="X6714" s="844">
        <v>0</v>
      </c>
      <c r="Y6714" s="844">
        <v>0</v>
      </c>
      <c r="Z6714" s="844">
        <v>0</v>
      </c>
      <c r="AA6714" s="844">
        <v>0</v>
      </c>
      <c r="AB6714" s="844">
        <v>0</v>
      </c>
      <c r="AC6714" s="844">
        <v>0</v>
      </c>
      <c r="AD6714" s="844">
        <v>0</v>
      </c>
      <c r="AE6714" s="844">
        <v>0</v>
      </c>
      <c r="AF6714" s="844">
        <v>0</v>
      </c>
      <c r="AG6714" s="844">
        <v>0</v>
      </c>
      <c r="AH6714" s="844">
        <v>0</v>
      </c>
      <c r="AI6714" s="844">
        <v>0</v>
      </c>
      <c r="AK6714" s="199"/>
      <c r="AM6714" s="11"/>
      <c r="AN6714" s="15"/>
      <c r="AO6714" s="11"/>
      <c r="AP6714" s="11"/>
    </row>
    <row r="6715" spans="1:42" ht="12.6" customHeight="1" outlineLevel="1" x14ac:dyDescent="0.2">
      <c r="D6715" s="838">
        <v>16</v>
      </c>
      <c r="E6715" s="839" t="s">
        <v>146</v>
      </c>
      <c r="F6715" s="840" t="s">
        <v>437</v>
      </c>
      <c r="G6715" s="840" t="s">
        <v>9</v>
      </c>
      <c r="H6715" s="839" t="s">
        <v>12</v>
      </c>
      <c r="Q6715" s="16" t="s">
        <v>110</v>
      </c>
      <c r="R6715" s="843">
        <v>0</v>
      </c>
      <c r="S6715" s="844">
        <v>0</v>
      </c>
      <c r="T6715" s="844">
        <v>0</v>
      </c>
      <c r="U6715" s="844">
        <v>0</v>
      </c>
      <c r="V6715" s="844">
        <v>0</v>
      </c>
      <c r="W6715" s="843">
        <v>-7.9422866689318777E-2</v>
      </c>
      <c r="X6715" s="844">
        <v>0</v>
      </c>
      <c r="Y6715" s="844">
        <v>0</v>
      </c>
      <c r="Z6715" s="844">
        <v>0</v>
      </c>
      <c r="AA6715" s="844">
        <v>0</v>
      </c>
      <c r="AB6715" s="844">
        <v>0</v>
      </c>
      <c r="AC6715" s="844">
        <v>0</v>
      </c>
      <c r="AD6715" s="844">
        <v>0</v>
      </c>
      <c r="AE6715" s="844">
        <v>0</v>
      </c>
      <c r="AF6715" s="844">
        <v>0</v>
      </c>
      <c r="AG6715" s="844">
        <v>0</v>
      </c>
      <c r="AH6715" s="844">
        <v>0</v>
      </c>
      <c r="AI6715" s="844">
        <v>0</v>
      </c>
      <c r="AK6715" s="199"/>
      <c r="AM6715" s="11"/>
      <c r="AN6715" s="15"/>
      <c r="AO6715" s="11"/>
      <c r="AP6715" s="11"/>
    </row>
    <row r="6716" spans="1:42" ht="12.6" customHeight="1" outlineLevel="1" x14ac:dyDescent="0.2">
      <c r="D6716" s="838">
        <v>16</v>
      </c>
      <c r="E6716" s="839" t="s">
        <v>146</v>
      </c>
      <c r="F6716" s="840" t="s">
        <v>437</v>
      </c>
      <c r="G6716" s="840" t="s">
        <v>14</v>
      </c>
      <c r="H6716" s="839" t="s">
        <v>12</v>
      </c>
      <c r="Q6716" s="16" t="s">
        <v>110</v>
      </c>
      <c r="R6716" s="843">
        <v>0</v>
      </c>
      <c r="S6716" s="844">
        <v>0</v>
      </c>
      <c r="T6716" s="844">
        <v>0</v>
      </c>
      <c r="U6716" s="844">
        <v>0</v>
      </c>
      <c r="V6716" s="844">
        <v>0</v>
      </c>
      <c r="W6716" s="843">
        <v>0</v>
      </c>
      <c r="X6716" s="844">
        <v>0</v>
      </c>
      <c r="Y6716" s="844">
        <v>0</v>
      </c>
      <c r="Z6716" s="844">
        <v>0</v>
      </c>
      <c r="AA6716" s="844">
        <v>0</v>
      </c>
      <c r="AB6716" s="844">
        <v>0</v>
      </c>
      <c r="AC6716" s="844">
        <v>0</v>
      </c>
      <c r="AD6716" s="844">
        <v>0</v>
      </c>
      <c r="AE6716" s="844">
        <v>0</v>
      </c>
      <c r="AF6716" s="844">
        <v>0</v>
      </c>
      <c r="AG6716" s="844">
        <v>0</v>
      </c>
      <c r="AH6716" s="844">
        <v>0</v>
      </c>
      <c r="AI6716" s="844">
        <v>0</v>
      </c>
      <c r="AK6716" s="199"/>
      <c r="AM6716" s="11"/>
      <c r="AN6716" s="15"/>
      <c r="AO6716" s="11"/>
      <c r="AP6716" s="11"/>
    </row>
    <row r="6717" spans="1:42" ht="12.6" customHeight="1" outlineLevel="1" x14ac:dyDescent="0.2">
      <c r="D6717" s="838">
        <v>16</v>
      </c>
      <c r="E6717" s="839" t="s">
        <v>146</v>
      </c>
      <c r="F6717" s="840" t="s">
        <v>437</v>
      </c>
      <c r="G6717" s="840" t="s">
        <v>16</v>
      </c>
      <c r="H6717" s="839" t="s">
        <v>12</v>
      </c>
      <c r="Q6717" s="16" t="s">
        <v>110</v>
      </c>
      <c r="R6717" s="843">
        <v>0</v>
      </c>
      <c r="S6717" s="844">
        <v>0</v>
      </c>
      <c r="T6717" s="844">
        <v>0</v>
      </c>
      <c r="U6717" s="844">
        <v>0</v>
      </c>
      <c r="V6717" s="844">
        <v>0</v>
      </c>
      <c r="W6717" s="843">
        <v>0</v>
      </c>
      <c r="X6717" s="844">
        <v>0</v>
      </c>
      <c r="Y6717" s="844">
        <v>0</v>
      </c>
      <c r="Z6717" s="844">
        <v>0</v>
      </c>
      <c r="AA6717" s="844">
        <v>0</v>
      </c>
      <c r="AB6717" s="844">
        <v>0</v>
      </c>
      <c r="AC6717" s="844">
        <v>0</v>
      </c>
      <c r="AD6717" s="844">
        <v>0</v>
      </c>
      <c r="AE6717" s="844">
        <v>0</v>
      </c>
      <c r="AF6717" s="844">
        <v>0</v>
      </c>
      <c r="AG6717" s="844">
        <v>0</v>
      </c>
      <c r="AH6717" s="844">
        <v>0</v>
      </c>
      <c r="AI6717" s="844">
        <v>0</v>
      </c>
      <c r="AK6717" s="199"/>
      <c r="AM6717" s="11"/>
      <c r="AN6717" s="15"/>
      <c r="AO6717" s="11"/>
      <c r="AP6717" s="11"/>
    </row>
    <row r="6718" spans="1:42" ht="12.6" customHeight="1" outlineLevel="1" x14ac:dyDescent="0.2">
      <c r="D6718" s="838">
        <v>10</v>
      </c>
      <c r="E6718" s="839" t="s">
        <v>140</v>
      </c>
      <c r="F6718" s="840" t="s">
        <v>436</v>
      </c>
      <c r="G6718" s="840" t="s">
        <v>9</v>
      </c>
      <c r="H6718" s="839" t="s">
        <v>12</v>
      </c>
      <c r="Q6718" s="16" t="s">
        <v>110</v>
      </c>
      <c r="R6718" s="843">
        <v>0</v>
      </c>
      <c r="S6718" s="844">
        <v>0</v>
      </c>
      <c r="T6718" s="844">
        <v>0</v>
      </c>
      <c r="U6718" s="844">
        <v>0</v>
      </c>
      <c r="V6718" s="844">
        <v>0</v>
      </c>
      <c r="W6718" s="843">
        <v>0</v>
      </c>
      <c r="X6718" s="844">
        <v>0</v>
      </c>
      <c r="Y6718" s="844">
        <v>0</v>
      </c>
      <c r="Z6718" s="844">
        <v>0</v>
      </c>
      <c r="AA6718" s="844">
        <v>0</v>
      </c>
      <c r="AB6718" s="844">
        <v>0</v>
      </c>
      <c r="AC6718" s="844">
        <v>0</v>
      </c>
      <c r="AD6718" s="844">
        <v>0</v>
      </c>
      <c r="AE6718" s="844">
        <v>0</v>
      </c>
      <c r="AF6718" s="844">
        <v>0</v>
      </c>
      <c r="AG6718" s="844">
        <v>0</v>
      </c>
      <c r="AH6718" s="844">
        <v>0</v>
      </c>
      <c r="AI6718" s="844">
        <v>0</v>
      </c>
      <c r="AK6718" s="199"/>
      <c r="AM6718" s="11"/>
      <c r="AN6718" s="15"/>
      <c r="AO6718" s="11"/>
      <c r="AP6718" s="11"/>
    </row>
    <row r="6719" spans="1:42" ht="12.6" customHeight="1" outlineLevel="1" x14ac:dyDescent="0.2">
      <c r="D6719" s="838">
        <v>10</v>
      </c>
      <c r="E6719" s="839" t="s">
        <v>140</v>
      </c>
      <c r="F6719" s="840" t="s">
        <v>436</v>
      </c>
      <c r="G6719" s="840" t="s">
        <v>14</v>
      </c>
      <c r="H6719" s="839" t="s">
        <v>12</v>
      </c>
      <c r="Q6719" s="16" t="s">
        <v>110</v>
      </c>
      <c r="R6719" s="843">
        <v>0</v>
      </c>
      <c r="S6719" s="844">
        <v>0</v>
      </c>
      <c r="T6719" s="844">
        <v>0</v>
      </c>
      <c r="U6719" s="844">
        <v>0</v>
      </c>
      <c r="V6719" s="844">
        <v>0</v>
      </c>
      <c r="W6719" s="843">
        <v>0</v>
      </c>
      <c r="X6719" s="844">
        <v>0</v>
      </c>
      <c r="Y6719" s="844">
        <v>0</v>
      </c>
      <c r="Z6719" s="844">
        <v>0</v>
      </c>
      <c r="AA6719" s="844">
        <v>0</v>
      </c>
      <c r="AB6719" s="844">
        <v>0</v>
      </c>
      <c r="AC6719" s="844">
        <v>0</v>
      </c>
      <c r="AD6719" s="844">
        <v>0</v>
      </c>
      <c r="AE6719" s="844">
        <v>0</v>
      </c>
      <c r="AF6719" s="844">
        <v>0</v>
      </c>
      <c r="AG6719" s="844">
        <v>0</v>
      </c>
      <c r="AH6719" s="844">
        <v>0</v>
      </c>
      <c r="AI6719" s="844">
        <v>0</v>
      </c>
      <c r="AK6719" s="199"/>
      <c r="AM6719" s="11"/>
      <c r="AN6719" s="15"/>
      <c r="AO6719" s="11"/>
      <c r="AP6719" s="11"/>
    </row>
    <row r="6720" spans="1:42" ht="12.6" customHeight="1" outlineLevel="1" x14ac:dyDescent="0.2">
      <c r="D6720" s="838">
        <v>10</v>
      </c>
      <c r="E6720" s="839" t="s">
        <v>140</v>
      </c>
      <c r="F6720" s="840" t="s">
        <v>436</v>
      </c>
      <c r="G6720" s="840" t="s">
        <v>16</v>
      </c>
      <c r="H6720" s="839" t="s">
        <v>12</v>
      </c>
      <c r="Q6720" s="16" t="s">
        <v>110</v>
      </c>
      <c r="R6720" s="843">
        <v>0</v>
      </c>
      <c r="S6720" s="844">
        <v>0</v>
      </c>
      <c r="T6720" s="844">
        <v>0</v>
      </c>
      <c r="U6720" s="844">
        <v>0</v>
      </c>
      <c r="V6720" s="844">
        <v>0</v>
      </c>
      <c r="W6720" s="843">
        <v>0</v>
      </c>
      <c r="X6720" s="844">
        <v>0</v>
      </c>
      <c r="Y6720" s="844">
        <v>0</v>
      </c>
      <c r="Z6720" s="844">
        <v>0</v>
      </c>
      <c r="AA6720" s="844">
        <v>0</v>
      </c>
      <c r="AB6720" s="844">
        <v>0</v>
      </c>
      <c r="AC6720" s="844">
        <v>0</v>
      </c>
      <c r="AD6720" s="844">
        <v>0</v>
      </c>
      <c r="AE6720" s="844">
        <v>0</v>
      </c>
      <c r="AF6720" s="844">
        <v>0</v>
      </c>
      <c r="AG6720" s="844">
        <v>0</v>
      </c>
      <c r="AH6720" s="844">
        <v>0</v>
      </c>
      <c r="AI6720" s="844">
        <v>0</v>
      </c>
      <c r="AK6720" s="199"/>
      <c r="AM6720" s="11"/>
      <c r="AN6720" s="15"/>
      <c r="AO6720" s="11"/>
      <c r="AP6720" s="11"/>
    </row>
    <row r="6721" spans="4:42" outlineLevel="1" x14ac:dyDescent="0.2">
      <c r="D6721" s="838">
        <v>12</v>
      </c>
      <c r="E6721" s="839" t="s">
        <v>142</v>
      </c>
      <c r="F6721" s="840" t="s">
        <v>158</v>
      </c>
      <c r="G6721" s="840" t="s">
        <v>9</v>
      </c>
      <c r="H6721" s="839" t="s">
        <v>12</v>
      </c>
      <c r="Q6721" s="16" t="s">
        <v>110</v>
      </c>
      <c r="R6721" s="843">
        <v>0</v>
      </c>
      <c r="S6721" s="844">
        <v>0</v>
      </c>
      <c r="T6721" s="844">
        <v>0</v>
      </c>
      <c r="U6721" s="844">
        <v>0</v>
      </c>
      <c r="V6721" s="844">
        <v>0</v>
      </c>
      <c r="W6721" s="843">
        <v>-0.50671434264844839</v>
      </c>
      <c r="X6721" s="844">
        <v>0</v>
      </c>
      <c r="Y6721" s="844">
        <v>0</v>
      </c>
      <c r="Z6721" s="844">
        <v>0</v>
      </c>
      <c r="AA6721" s="844">
        <v>0</v>
      </c>
      <c r="AB6721" s="844">
        <v>0</v>
      </c>
      <c r="AC6721" s="844">
        <v>0</v>
      </c>
      <c r="AD6721" s="844">
        <v>0</v>
      </c>
      <c r="AE6721" s="844">
        <v>0</v>
      </c>
      <c r="AF6721" s="844">
        <v>-1.6220973866470796</v>
      </c>
      <c r="AG6721" s="844">
        <v>-3.5599150713129033</v>
      </c>
      <c r="AH6721" s="844">
        <v>-3.9266634671214002</v>
      </c>
      <c r="AI6721" s="844">
        <v>-3.2295739738298352</v>
      </c>
      <c r="AK6721" s="199"/>
      <c r="AM6721" s="11"/>
      <c r="AN6721" s="15"/>
      <c r="AO6721" s="11"/>
      <c r="AP6721" s="11"/>
    </row>
    <row r="6722" spans="4:42" outlineLevel="1" x14ac:dyDescent="0.2">
      <c r="D6722" s="838">
        <v>12</v>
      </c>
      <c r="E6722" s="839" t="s">
        <v>142</v>
      </c>
      <c r="F6722" s="840" t="s">
        <v>158</v>
      </c>
      <c r="G6722" s="840" t="s">
        <v>14</v>
      </c>
      <c r="H6722" s="839" t="s">
        <v>12</v>
      </c>
      <c r="Q6722" s="16" t="s">
        <v>110</v>
      </c>
      <c r="R6722" s="843">
        <v>0</v>
      </c>
      <c r="S6722" s="844">
        <v>0</v>
      </c>
      <c r="T6722" s="844">
        <v>0</v>
      </c>
      <c r="U6722" s="844">
        <v>0</v>
      </c>
      <c r="V6722" s="844">
        <v>0</v>
      </c>
      <c r="W6722" s="843">
        <v>-0.36922841441643423</v>
      </c>
      <c r="X6722" s="844">
        <v>0</v>
      </c>
      <c r="Y6722" s="844">
        <v>0</v>
      </c>
      <c r="Z6722" s="844">
        <v>0</v>
      </c>
      <c r="AA6722" s="844">
        <v>0</v>
      </c>
      <c r="AB6722" s="844">
        <v>0</v>
      </c>
      <c r="AC6722" s="844">
        <v>0</v>
      </c>
      <c r="AD6722" s="844">
        <v>0</v>
      </c>
      <c r="AE6722" s="844">
        <v>0</v>
      </c>
      <c r="AF6722" s="844">
        <v>-1.1819765017314081</v>
      </c>
      <c r="AG6722" s="844">
        <v>-2.5940094578099577</v>
      </c>
      <c r="AH6722" s="844">
        <v>-2.8612486442248781</v>
      </c>
      <c r="AI6722" s="844">
        <v>-2.3532992402882882</v>
      </c>
      <c r="AK6722" s="199"/>
      <c r="AM6722" s="11"/>
      <c r="AN6722" s="15"/>
      <c r="AO6722" s="11"/>
      <c r="AP6722" s="11"/>
    </row>
    <row r="6723" spans="4:42" outlineLevel="1" x14ac:dyDescent="0.2">
      <c r="D6723" s="838">
        <v>12</v>
      </c>
      <c r="E6723" s="839" t="s">
        <v>142</v>
      </c>
      <c r="F6723" s="840" t="s">
        <v>158</v>
      </c>
      <c r="G6723" s="840" t="s">
        <v>16</v>
      </c>
      <c r="H6723" s="839" t="s">
        <v>12</v>
      </c>
      <c r="Q6723" s="16" t="s">
        <v>110</v>
      </c>
      <c r="R6723" s="843">
        <v>0</v>
      </c>
      <c r="S6723" s="844">
        <v>0</v>
      </c>
      <c r="T6723" s="844">
        <v>0</v>
      </c>
      <c r="U6723" s="844">
        <v>0</v>
      </c>
      <c r="V6723" s="844">
        <v>0</v>
      </c>
      <c r="W6723" s="843">
        <v>0</v>
      </c>
      <c r="X6723" s="844">
        <v>0</v>
      </c>
      <c r="Y6723" s="844">
        <v>0</v>
      </c>
      <c r="Z6723" s="844">
        <v>0</v>
      </c>
      <c r="AA6723" s="844">
        <v>0</v>
      </c>
      <c r="AB6723" s="844">
        <v>0</v>
      </c>
      <c r="AC6723" s="844">
        <v>0</v>
      </c>
      <c r="AD6723" s="844">
        <v>0</v>
      </c>
      <c r="AE6723" s="844">
        <v>0</v>
      </c>
      <c r="AF6723" s="844">
        <v>0</v>
      </c>
      <c r="AG6723" s="844">
        <v>0</v>
      </c>
      <c r="AH6723" s="844">
        <v>0</v>
      </c>
      <c r="AI6723" s="844">
        <v>0</v>
      </c>
      <c r="AK6723" s="199"/>
      <c r="AM6723" s="11"/>
      <c r="AN6723" s="15"/>
      <c r="AO6723" s="11"/>
      <c r="AP6723" s="11"/>
    </row>
    <row r="6724" spans="4:42" outlineLevel="1" x14ac:dyDescent="0.2">
      <c r="D6724" s="838" t="s">
        <v>163</v>
      </c>
      <c r="E6724" s="839" t="s">
        <v>164</v>
      </c>
      <c r="F6724" s="840" t="s">
        <v>158</v>
      </c>
      <c r="G6724" s="840" t="s">
        <v>9</v>
      </c>
      <c r="H6724" s="839" t="s">
        <v>12</v>
      </c>
      <c r="Q6724" s="16" t="s">
        <v>110</v>
      </c>
      <c r="R6724" s="843">
        <v>0</v>
      </c>
      <c r="S6724" s="844">
        <v>0</v>
      </c>
      <c r="T6724" s="844">
        <v>0</v>
      </c>
      <c r="U6724" s="844">
        <v>0</v>
      </c>
      <c r="V6724" s="844">
        <v>0</v>
      </c>
      <c r="W6724" s="843">
        <v>0</v>
      </c>
      <c r="X6724" s="844">
        <v>0</v>
      </c>
      <c r="Y6724" s="844">
        <v>0</v>
      </c>
      <c r="Z6724" s="844">
        <v>0</v>
      </c>
      <c r="AA6724" s="844">
        <v>0</v>
      </c>
      <c r="AB6724" s="844">
        <v>0</v>
      </c>
      <c r="AC6724" s="844">
        <v>0</v>
      </c>
      <c r="AD6724" s="844">
        <v>0</v>
      </c>
      <c r="AE6724" s="844">
        <v>0</v>
      </c>
      <c r="AF6724" s="844">
        <v>0</v>
      </c>
      <c r="AG6724" s="844">
        <v>0</v>
      </c>
      <c r="AH6724" s="844">
        <v>0</v>
      </c>
      <c r="AI6724" s="844">
        <v>0</v>
      </c>
      <c r="AK6724" s="199"/>
      <c r="AM6724" s="11"/>
      <c r="AN6724" s="15"/>
      <c r="AO6724" s="11"/>
      <c r="AP6724" s="11"/>
    </row>
    <row r="6725" spans="4:42" outlineLevel="1" x14ac:dyDescent="0.2">
      <c r="D6725" s="838" t="s">
        <v>163</v>
      </c>
      <c r="E6725" s="839" t="s">
        <v>164</v>
      </c>
      <c r="F6725" s="840" t="s">
        <v>158</v>
      </c>
      <c r="G6725" s="840" t="s">
        <v>14</v>
      </c>
      <c r="H6725" s="839" t="s">
        <v>12</v>
      </c>
      <c r="Q6725" s="16" t="s">
        <v>110</v>
      </c>
      <c r="R6725" s="843">
        <v>0</v>
      </c>
      <c r="S6725" s="844">
        <v>0</v>
      </c>
      <c r="T6725" s="844">
        <v>0</v>
      </c>
      <c r="U6725" s="844">
        <v>0</v>
      </c>
      <c r="V6725" s="844">
        <v>0</v>
      </c>
      <c r="W6725" s="843">
        <v>0</v>
      </c>
      <c r="X6725" s="844">
        <v>0</v>
      </c>
      <c r="Y6725" s="844">
        <v>0</v>
      </c>
      <c r="Z6725" s="844">
        <v>0</v>
      </c>
      <c r="AA6725" s="844">
        <v>0</v>
      </c>
      <c r="AB6725" s="844">
        <v>0</v>
      </c>
      <c r="AC6725" s="844">
        <v>0</v>
      </c>
      <c r="AD6725" s="844">
        <v>0</v>
      </c>
      <c r="AE6725" s="844">
        <v>0</v>
      </c>
      <c r="AF6725" s="844">
        <v>0</v>
      </c>
      <c r="AG6725" s="844">
        <v>0</v>
      </c>
      <c r="AH6725" s="844">
        <v>0</v>
      </c>
      <c r="AI6725" s="844">
        <v>0</v>
      </c>
      <c r="AK6725" s="199"/>
      <c r="AM6725" s="11"/>
      <c r="AN6725" s="15"/>
      <c r="AO6725" s="11"/>
      <c r="AP6725" s="11"/>
    </row>
    <row r="6726" spans="4:42" outlineLevel="1" x14ac:dyDescent="0.2">
      <c r="D6726" s="838" t="s">
        <v>163</v>
      </c>
      <c r="E6726" s="839" t="s">
        <v>164</v>
      </c>
      <c r="F6726" s="840" t="s">
        <v>158</v>
      </c>
      <c r="G6726" s="840" t="s">
        <v>16</v>
      </c>
      <c r="H6726" s="839" t="s">
        <v>12</v>
      </c>
      <c r="Q6726" s="16" t="s">
        <v>110</v>
      </c>
      <c r="R6726" s="843">
        <v>0</v>
      </c>
      <c r="S6726" s="844">
        <v>0</v>
      </c>
      <c r="T6726" s="844">
        <v>0</v>
      </c>
      <c r="U6726" s="844">
        <v>0</v>
      </c>
      <c r="V6726" s="844">
        <v>0</v>
      </c>
      <c r="W6726" s="843">
        <v>0</v>
      </c>
      <c r="X6726" s="844">
        <v>0</v>
      </c>
      <c r="Y6726" s="844">
        <v>0</v>
      </c>
      <c r="Z6726" s="844">
        <v>0</v>
      </c>
      <c r="AA6726" s="844">
        <v>0</v>
      </c>
      <c r="AB6726" s="844">
        <v>0</v>
      </c>
      <c r="AC6726" s="844">
        <v>0</v>
      </c>
      <c r="AD6726" s="844">
        <v>0</v>
      </c>
      <c r="AE6726" s="844">
        <v>0</v>
      </c>
      <c r="AF6726" s="844">
        <v>0</v>
      </c>
      <c r="AG6726" s="844">
        <v>0</v>
      </c>
      <c r="AH6726" s="844">
        <v>0</v>
      </c>
      <c r="AI6726" s="844">
        <v>0</v>
      </c>
      <c r="AK6726" s="199"/>
      <c r="AM6726" s="11"/>
      <c r="AN6726" s="15"/>
      <c r="AO6726" s="11"/>
      <c r="AP6726" s="11"/>
    </row>
    <row r="6727" spans="4:42" outlineLevel="1" x14ac:dyDescent="0.2">
      <c r="D6727" s="838">
        <v>15</v>
      </c>
      <c r="E6727" s="839" t="s">
        <v>145</v>
      </c>
      <c r="F6727" s="840" t="s">
        <v>159</v>
      </c>
      <c r="G6727" s="840" t="s">
        <v>9</v>
      </c>
      <c r="H6727" s="839" t="s">
        <v>12</v>
      </c>
      <c r="Q6727" s="16" t="s">
        <v>110</v>
      </c>
      <c r="R6727" s="843">
        <v>0</v>
      </c>
      <c r="S6727" s="844">
        <v>0</v>
      </c>
      <c r="T6727" s="844">
        <v>0</v>
      </c>
      <c r="U6727" s="844">
        <v>0</v>
      </c>
      <c r="V6727" s="844">
        <v>0</v>
      </c>
      <c r="W6727" s="843">
        <v>-0.12623886884790086</v>
      </c>
      <c r="X6727" s="844">
        <v>0</v>
      </c>
      <c r="Y6727" s="844">
        <v>0</v>
      </c>
      <c r="Z6727" s="844">
        <v>0</v>
      </c>
      <c r="AA6727" s="844">
        <v>0</v>
      </c>
      <c r="AB6727" s="844">
        <v>0</v>
      </c>
      <c r="AC6727" s="844">
        <v>0</v>
      </c>
      <c r="AD6727" s="844">
        <v>0</v>
      </c>
      <c r="AE6727" s="844">
        <v>0</v>
      </c>
      <c r="AF6727" s="844">
        <v>0</v>
      </c>
      <c r="AG6727" s="844">
        <v>0</v>
      </c>
      <c r="AH6727" s="844">
        <v>0</v>
      </c>
      <c r="AI6727" s="844">
        <v>0</v>
      </c>
      <c r="AK6727" s="199"/>
      <c r="AM6727" s="11"/>
      <c r="AN6727" s="15"/>
      <c r="AO6727" s="11"/>
      <c r="AP6727" s="11"/>
    </row>
    <row r="6728" spans="4:42" outlineLevel="1" x14ac:dyDescent="0.2">
      <c r="D6728" s="838">
        <v>15</v>
      </c>
      <c r="E6728" s="839" t="s">
        <v>145</v>
      </c>
      <c r="F6728" s="840" t="s">
        <v>159</v>
      </c>
      <c r="G6728" s="840" t="s">
        <v>14</v>
      </c>
      <c r="H6728" s="839" t="s">
        <v>12</v>
      </c>
      <c r="Q6728" s="16" t="s">
        <v>110</v>
      </c>
      <c r="R6728" s="843">
        <v>0</v>
      </c>
      <c r="S6728" s="844">
        <v>0</v>
      </c>
      <c r="T6728" s="844">
        <v>0</v>
      </c>
      <c r="U6728" s="844">
        <v>0</v>
      </c>
      <c r="V6728" s="844">
        <v>0</v>
      </c>
      <c r="W6728" s="843">
        <v>-1.491701166592418E-2</v>
      </c>
      <c r="X6728" s="844">
        <v>0</v>
      </c>
      <c r="Y6728" s="844">
        <v>0</v>
      </c>
      <c r="Z6728" s="844">
        <v>0</v>
      </c>
      <c r="AA6728" s="844">
        <v>0</v>
      </c>
      <c r="AB6728" s="844">
        <v>0</v>
      </c>
      <c r="AC6728" s="844">
        <v>0</v>
      </c>
      <c r="AD6728" s="844">
        <v>0</v>
      </c>
      <c r="AE6728" s="844">
        <v>0</v>
      </c>
      <c r="AF6728" s="844">
        <v>0</v>
      </c>
      <c r="AG6728" s="844">
        <v>0</v>
      </c>
      <c r="AH6728" s="844">
        <v>0</v>
      </c>
      <c r="AI6728" s="844">
        <v>0</v>
      </c>
      <c r="AK6728" s="199"/>
      <c r="AM6728" s="11"/>
      <c r="AN6728" s="15"/>
      <c r="AO6728" s="11"/>
      <c r="AP6728" s="11"/>
    </row>
    <row r="6729" spans="4:42" outlineLevel="1" x14ac:dyDescent="0.2">
      <c r="D6729" s="838">
        <v>15</v>
      </c>
      <c r="E6729" s="839" t="s">
        <v>145</v>
      </c>
      <c r="F6729" s="840" t="s">
        <v>159</v>
      </c>
      <c r="G6729" s="840" t="s">
        <v>16</v>
      </c>
      <c r="H6729" s="839" t="s">
        <v>12</v>
      </c>
      <c r="Q6729" s="16" t="s">
        <v>110</v>
      </c>
      <c r="R6729" s="843">
        <v>0</v>
      </c>
      <c r="S6729" s="844">
        <v>0</v>
      </c>
      <c r="T6729" s="844">
        <v>0</v>
      </c>
      <c r="U6729" s="844">
        <v>0</v>
      </c>
      <c r="V6729" s="844">
        <v>0</v>
      </c>
      <c r="W6729" s="843">
        <v>0</v>
      </c>
      <c r="X6729" s="844">
        <v>0</v>
      </c>
      <c r="Y6729" s="844">
        <v>0</v>
      </c>
      <c r="Z6729" s="844">
        <v>0</v>
      </c>
      <c r="AA6729" s="844">
        <v>0</v>
      </c>
      <c r="AB6729" s="844">
        <v>0</v>
      </c>
      <c r="AC6729" s="844">
        <v>0</v>
      </c>
      <c r="AD6729" s="844">
        <v>0</v>
      </c>
      <c r="AE6729" s="844">
        <v>0</v>
      </c>
      <c r="AF6729" s="844">
        <v>0</v>
      </c>
      <c r="AG6729" s="844">
        <v>0</v>
      </c>
      <c r="AH6729" s="844">
        <v>0</v>
      </c>
      <c r="AI6729" s="844">
        <v>0</v>
      </c>
      <c r="AK6729" s="199"/>
      <c r="AM6729" s="11"/>
      <c r="AN6729" s="15"/>
      <c r="AO6729" s="11"/>
      <c r="AP6729" s="11"/>
    </row>
    <row r="6730" spans="4:42" outlineLevel="1" x14ac:dyDescent="0.2">
      <c r="D6730" s="838">
        <v>19</v>
      </c>
      <c r="E6730" s="839" t="s">
        <v>149</v>
      </c>
      <c r="F6730" s="840" t="s">
        <v>438</v>
      </c>
      <c r="G6730" s="840" t="s">
        <v>9</v>
      </c>
      <c r="H6730" s="839" t="s">
        <v>12</v>
      </c>
      <c r="Q6730" s="16" t="s">
        <v>110</v>
      </c>
      <c r="R6730" s="843">
        <v>0</v>
      </c>
      <c r="S6730" s="844">
        <v>0</v>
      </c>
      <c r="T6730" s="844">
        <v>0</v>
      </c>
      <c r="U6730" s="844">
        <v>0</v>
      </c>
      <c r="V6730" s="844">
        <v>0</v>
      </c>
      <c r="W6730" s="843">
        <v>0</v>
      </c>
      <c r="X6730" s="844">
        <v>0</v>
      </c>
      <c r="Y6730" s="844">
        <v>0</v>
      </c>
      <c r="Z6730" s="844">
        <v>0</v>
      </c>
      <c r="AA6730" s="844">
        <v>0</v>
      </c>
      <c r="AB6730" s="844">
        <v>0</v>
      </c>
      <c r="AC6730" s="844">
        <v>0</v>
      </c>
      <c r="AD6730" s="844">
        <v>0</v>
      </c>
      <c r="AE6730" s="844">
        <v>0</v>
      </c>
      <c r="AF6730" s="844">
        <v>0</v>
      </c>
      <c r="AG6730" s="844">
        <v>0</v>
      </c>
      <c r="AH6730" s="844">
        <v>0</v>
      </c>
      <c r="AI6730" s="844">
        <v>0</v>
      </c>
      <c r="AK6730" s="199"/>
      <c r="AM6730" s="11"/>
      <c r="AN6730" s="15"/>
      <c r="AO6730" s="11"/>
      <c r="AP6730" s="11"/>
    </row>
    <row r="6731" spans="4:42" outlineLevel="1" x14ac:dyDescent="0.2">
      <c r="D6731" s="838">
        <v>19</v>
      </c>
      <c r="E6731" s="839" t="s">
        <v>149</v>
      </c>
      <c r="F6731" s="840" t="s">
        <v>438</v>
      </c>
      <c r="G6731" s="840" t="s">
        <v>14</v>
      </c>
      <c r="H6731" s="839" t="s">
        <v>12</v>
      </c>
      <c r="Q6731" s="16" t="s">
        <v>110</v>
      </c>
      <c r="R6731" s="843">
        <v>0</v>
      </c>
      <c r="S6731" s="844">
        <v>0</v>
      </c>
      <c r="T6731" s="844">
        <v>0</v>
      </c>
      <c r="U6731" s="844">
        <v>0</v>
      </c>
      <c r="V6731" s="844">
        <v>0</v>
      </c>
      <c r="W6731" s="843">
        <v>0</v>
      </c>
      <c r="X6731" s="844">
        <v>0</v>
      </c>
      <c r="Y6731" s="844">
        <v>0</v>
      </c>
      <c r="Z6731" s="844">
        <v>0</v>
      </c>
      <c r="AA6731" s="844">
        <v>0</v>
      </c>
      <c r="AB6731" s="844">
        <v>0</v>
      </c>
      <c r="AC6731" s="844">
        <v>0</v>
      </c>
      <c r="AD6731" s="844">
        <v>0</v>
      </c>
      <c r="AE6731" s="844">
        <v>0</v>
      </c>
      <c r="AF6731" s="844">
        <v>0</v>
      </c>
      <c r="AG6731" s="844">
        <v>0</v>
      </c>
      <c r="AH6731" s="844">
        <v>0</v>
      </c>
      <c r="AI6731" s="844">
        <v>0</v>
      </c>
      <c r="AK6731" s="199"/>
      <c r="AM6731" s="11"/>
      <c r="AN6731" s="15"/>
      <c r="AO6731" s="11"/>
      <c r="AP6731" s="11"/>
    </row>
    <row r="6732" spans="4:42" outlineLevel="1" x14ac:dyDescent="0.2">
      <c r="D6732" s="838">
        <v>19</v>
      </c>
      <c r="E6732" s="839" t="s">
        <v>149</v>
      </c>
      <c r="F6732" s="840" t="s">
        <v>438</v>
      </c>
      <c r="G6732" s="840" t="s">
        <v>16</v>
      </c>
      <c r="H6732" s="839" t="s">
        <v>12</v>
      </c>
      <c r="Q6732" s="16" t="s">
        <v>110</v>
      </c>
      <c r="R6732" s="843">
        <v>0</v>
      </c>
      <c r="S6732" s="844">
        <v>0</v>
      </c>
      <c r="T6732" s="844">
        <v>0</v>
      </c>
      <c r="U6732" s="844">
        <v>0</v>
      </c>
      <c r="V6732" s="844">
        <v>0</v>
      </c>
      <c r="W6732" s="843">
        <v>0</v>
      </c>
      <c r="X6732" s="844">
        <v>0</v>
      </c>
      <c r="Y6732" s="844">
        <v>0</v>
      </c>
      <c r="Z6732" s="844">
        <v>0</v>
      </c>
      <c r="AA6732" s="844">
        <v>0</v>
      </c>
      <c r="AB6732" s="844">
        <v>0</v>
      </c>
      <c r="AC6732" s="844">
        <v>0</v>
      </c>
      <c r="AD6732" s="844">
        <v>0</v>
      </c>
      <c r="AE6732" s="844">
        <v>0</v>
      </c>
      <c r="AF6732" s="844">
        <v>0</v>
      </c>
      <c r="AG6732" s="844">
        <v>0</v>
      </c>
      <c r="AH6732" s="844">
        <v>0</v>
      </c>
      <c r="AI6732" s="844">
        <v>0</v>
      </c>
      <c r="AK6732" s="199"/>
      <c r="AM6732" s="11"/>
      <c r="AN6732" s="15"/>
      <c r="AO6732" s="11"/>
      <c r="AP6732" s="11"/>
    </row>
    <row r="6733" spans="4:42" outlineLevel="1" x14ac:dyDescent="0.2">
      <c r="D6733" s="838">
        <v>0</v>
      </c>
      <c r="E6733" s="839" t="s">
        <v>152</v>
      </c>
      <c r="F6733" s="840" t="s">
        <v>152</v>
      </c>
      <c r="G6733" s="840">
        <v>0</v>
      </c>
      <c r="H6733" s="839">
        <v>0</v>
      </c>
      <c r="Q6733" s="16" t="s">
        <v>110</v>
      </c>
      <c r="R6733" s="843">
        <v>0</v>
      </c>
      <c r="S6733" s="844">
        <v>0</v>
      </c>
      <c r="T6733" s="844">
        <v>0</v>
      </c>
      <c r="U6733" s="844">
        <v>0</v>
      </c>
      <c r="V6733" s="844">
        <v>0</v>
      </c>
      <c r="W6733" s="843">
        <v>0</v>
      </c>
      <c r="X6733" s="844">
        <v>0</v>
      </c>
      <c r="Y6733" s="844">
        <v>0</v>
      </c>
      <c r="Z6733" s="844">
        <v>0</v>
      </c>
      <c r="AA6733" s="844">
        <v>0</v>
      </c>
      <c r="AB6733" s="844">
        <v>0</v>
      </c>
      <c r="AC6733" s="844">
        <v>0</v>
      </c>
      <c r="AD6733" s="844">
        <v>0</v>
      </c>
      <c r="AE6733" s="844">
        <v>0</v>
      </c>
      <c r="AF6733" s="844">
        <v>0</v>
      </c>
      <c r="AG6733" s="844">
        <v>0</v>
      </c>
      <c r="AH6733" s="844">
        <v>0</v>
      </c>
      <c r="AI6733" s="844">
        <v>0</v>
      </c>
      <c r="AK6733" s="199"/>
      <c r="AM6733" s="11"/>
      <c r="AN6733" s="15"/>
      <c r="AO6733" s="11"/>
      <c r="AP6733" s="11"/>
    </row>
    <row r="6734" spans="4:42" outlineLevel="1" x14ac:dyDescent="0.2">
      <c r="D6734" s="838" t="s">
        <v>152</v>
      </c>
      <c r="E6734" s="839" t="s">
        <v>152</v>
      </c>
      <c r="F6734" s="840" t="s">
        <v>152</v>
      </c>
      <c r="G6734" s="840">
        <v>0</v>
      </c>
      <c r="H6734" s="839" t="s">
        <v>152</v>
      </c>
      <c r="Q6734" s="16" t="s">
        <v>110</v>
      </c>
      <c r="R6734" s="843">
        <v>0</v>
      </c>
      <c r="S6734" s="844">
        <v>0</v>
      </c>
      <c r="T6734" s="844">
        <v>0</v>
      </c>
      <c r="U6734" s="844">
        <v>0</v>
      </c>
      <c r="V6734" s="844">
        <v>0</v>
      </c>
      <c r="W6734" s="843">
        <v>0</v>
      </c>
      <c r="X6734" s="844">
        <v>0</v>
      </c>
      <c r="Y6734" s="844">
        <v>0</v>
      </c>
      <c r="Z6734" s="844">
        <v>0</v>
      </c>
      <c r="AA6734" s="844">
        <v>0</v>
      </c>
      <c r="AB6734" s="844">
        <v>0</v>
      </c>
      <c r="AC6734" s="844">
        <v>0</v>
      </c>
      <c r="AD6734" s="844">
        <v>0</v>
      </c>
      <c r="AE6734" s="844">
        <v>0</v>
      </c>
      <c r="AF6734" s="844">
        <v>0</v>
      </c>
      <c r="AG6734" s="844">
        <v>0</v>
      </c>
      <c r="AH6734" s="844">
        <v>0</v>
      </c>
      <c r="AI6734" s="844">
        <v>0</v>
      </c>
      <c r="AK6734" s="199"/>
      <c r="AM6734" s="11"/>
      <c r="AN6734" s="15"/>
      <c r="AO6734" s="11"/>
      <c r="AP6734" s="11"/>
    </row>
    <row r="6735" spans="4:42" outlineLevel="1" x14ac:dyDescent="0.2">
      <c r="D6735" s="838" t="s">
        <v>152</v>
      </c>
      <c r="E6735" s="839" t="s">
        <v>152</v>
      </c>
      <c r="F6735" s="840" t="s">
        <v>152</v>
      </c>
      <c r="G6735" s="840">
        <v>0</v>
      </c>
      <c r="H6735" s="839" t="s">
        <v>152</v>
      </c>
      <c r="Q6735" s="16" t="s">
        <v>110</v>
      </c>
      <c r="R6735" s="843">
        <v>0</v>
      </c>
      <c r="S6735" s="844">
        <v>0</v>
      </c>
      <c r="T6735" s="844">
        <v>0</v>
      </c>
      <c r="U6735" s="844">
        <v>0</v>
      </c>
      <c r="V6735" s="844">
        <v>0</v>
      </c>
      <c r="W6735" s="843">
        <v>0</v>
      </c>
      <c r="X6735" s="844">
        <v>0</v>
      </c>
      <c r="Y6735" s="844">
        <v>0</v>
      </c>
      <c r="Z6735" s="844">
        <v>0</v>
      </c>
      <c r="AA6735" s="844">
        <v>0</v>
      </c>
      <c r="AB6735" s="844">
        <v>0</v>
      </c>
      <c r="AC6735" s="844">
        <v>0</v>
      </c>
      <c r="AD6735" s="844">
        <v>0</v>
      </c>
      <c r="AE6735" s="844">
        <v>0</v>
      </c>
      <c r="AF6735" s="844">
        <v>0</v>
      </c>
      <c r="AG6735" s="844">
        <v>0</v>
      </c>
      <c r="AH6735" s="844">
        <v>0</v>
      </c>
      <c r="AI6735" s="844">
        <v>0</v>
      </c>
      <c r="AK6735" s="199"/>
      <c r="AM6735" s="11"/>
      <c r="AN6735" s="15"/>
      <c r="AO6735" s="11"/>
      <c r="AP6735" s="11"/>
    </row>
    <row r="6736" spans="4:42" outlineLevel="1" x14ac:dyDescent="0.2">
      <c r="D6736" s="838">
        <v>0</v>
      </c>
      <c r="E6736" s="839" t="s">
        <v>152</v>
      </c>
      <c r="F6736" s="840" t="s">
        <v>152</v>
      </c>
      <c r="G6736" s="840">
        <v>0</v>
      </c>
      <c r="H6736" s="839">
        <v>0</v>
      </c>
      <c r="Q6736" s="16" t="s">
        <v>110</v>
      </c>
      <c r="R6736" s="843">
        <v>0</v>
      </c>
      <c r="S6736" s="844">
        <v>0</v>
      </c>
      <c r="T6736" s="844">
        <v>0</v>
      </c>
      <c r="U6736" s="844">
        <v>0</v>
      </c>
      <c r="V6736" s="844">
        <v>0</v>
      </c>
      <c r="W6736" s="843">
        <v>0</v>
      </c>
      <c r="X6736" s="844">
        <v>0</v>
      </c>
      <c r="Y6736" s="844">
        <v>0</v>
      </c>
      <c r="Z6736" s="844">
        <v>0</v>
      </c>
      <c r="AA6736" s="844">
        <v>0</v>
      </c>
      <c r="AB6736" s="844">
        <v>0</v>
      </c>
      <c r="AC6736" s="844">
        <v>0</v>
      </c>
      <c r="AD6736" s="844">
        <v>0</v>
      </c>
      <c r="AE6736" s="844">
        <v>0</v>
      </c>
      <c r="AF6736" s="844">
        <v>0</v>
      </c>
      <c r="AG6736" s="844">
        <v>0</v>
      </c>
      <c r="AH6736" s="844">
        <v>0</v>
      </c>
      <c r="AI6736" s="844">
        <v>0</v>
      </c>
      <c r="AK6736" s="199"/>
      <c r="AM6736" s="11"/>
      <c r="AN6736" s="15"/>
      <c r="AO6736" s="11"/>
      <c r="AP6736" s="11"/>
    </row>
    <row r="6737" spans="2:42" outlineLevel="1" x14ac:dyDescent="0.2">
      <c r="D6737" s="838" t="s">
        <v>152</v>
      </c>
      <c r="E6737" s="839" t="s">
        <v>152</v>
      </c>
      <c r="F6737" s="840" t="s">
        <v>152</v>
      </c>
      <c r="G6737" s="840">
        <v>0</v>
      </c>
      <c r="H6737" s="839" t="s">
        <v>152</v>
      </c>
      <c r="Q6737" s="16" t="s">
        <v>110</v>
      </c>
      <c r="R6737" s="843">
        <v>0</v>
      </c>
      <c r="S6737" s="844">
        <v>0</v>
      </c>
      <c r="T6737" s="844">
        <v>0</v>
      </c>
      <c r="U6737" s="844">
        <v>0</v>
      </c>
      <c r="V6737" s="844">
        <v>0</v>
      </c>
      <c r="W6737" s="843">
        <v>0</v>
      </c>
      <c r="X6737" s="844">
        <v>0</v>
      </c>
      <c r="Y6737" s="844">
        <v>0</v>
      </c>
      <c r="Z6737" s="844">
        <v>0</v>
      </c>
      <c r="AA6737" s="844">
        <v>0</v>
      </c>
      <c r="AB6737" s="844">
        <v>0</v>
      </c>
      <c r="AC6737" s="844">
        <v>0</v>
      </c>
      <c r="AD6737" s="844">
        <v>0</v>
      </c>
      <c r="AE6737" s="844">
        <v>0</v>
      </c>
      <c r="AF6737" s="844">
        <v>0</v>
      </c>
      <c r="AG6737" s="844">
        <v>0</v>
      </c>
      <c r="AH6737" s="844">
        <v>0</v>
      </c>
      <c r="AI6737" s="844">
        <v>0</v>
      </c>
      <c r="AK6737" s="199"/>
      <c r="AM6737" s="11"/>
      <c r="AN6737" s="15"/>
      <c r="AO6737" s="11"/>
      <c r="AP6737" s="11"/>
    </row>
    <row r="6738" spans="2:42" outlineLevel="1" x14ac:dyDescent="0.2">
      <c r="D6738" s="838" t="s">
        <v>152</v>
      </c>
      <c r="E6738" s="839" t="s">
        <v>152</v>
      </c>
      <c r="F6738" s="840" t="s">
        <v>152</v>
      </c>
      <c r="G6738" s="840">
        <v>0</v>
      </c>
      <c r="H6738" s="839" t="s">
        <v>152</v>
      </c>
      <c r="Q6738" s="16" t="s">
        <v>110</v>
      </c>
      <c r="R6738" s="843">
        <v>0</v>
      </c>
      <c r="S6738" s="844">
        <v>0</v>
      </c>
      <c r="T6738" s="844">
        <v>0</v>
      </c>
      <c r="U6738" s="844">
        <v>0</v>
      </c>
      <c r="V6738" s="844">
        <v>0</v>
      </c>
      <c r="W6738" s="843">
        <v>0</v>
      </c>
      <c r="X6738" s="844">
        <v>0</v>
      </c>
      <c r="Y6738" s="844">
        <v>0</v>
      </c>
      <c r="Z6738" s="844">
        <v>0</v>
      </c>
      <c r="AA6738" s="844">
        <v>0</v>
      </c>
      <c r="AB6738" s="844">
        <v>0</v>
      </c>
      <c r="AC6738" s="844">
        <v>0</v>
      </c>
      <c r="AD6738" s="844">
        <v>0</v>
      </c>
      <c r="AE6738" s="844">
        <v>0</v>
      </c>
      <c r="AF6738" s="844">
        <v>0</v>
      </c>
      <c r="AG6738" s="844">
        <v>0</v>
      </c>
      <c r="AH6738" s="844">
        <v>0</v>
      </c>
      <c r="AI6738" s="844">
        <v>0</v>
      </c>
      <c r="AK6738" s="199"/>
      <c r="AM6738" s="11"/>
      <c r="AN6738" s="15"/>
      <c r="AO6738" s="11"/>
      <c r="AP6738" s="11"/>
    </row>
    <row r="6739" spans="2:42" outlineLevel="1" x14ac:dyDescent="0.2">
      <c r="D6739" s="838">
        <v>0</v>
      </c>
      <c r="E6739" s="839" t="s">
        <v>152</v>
      </c>
      <c r="F6739" s="840" t="s">
        <v>152</v>
      </c>
      <c r="G6739" s="840">
        <v>0</v>
      </c>
      <c r="H6739" s="839">
        <v>0</v>
      </c>
      <c r="Q6739" s="16" t="s">
        <v>110</v>
      </c>
      <c r="R6739" s="843">
        <v>0</v>
      </c>
      <c r="S6739" s="844">
        <v>0</v>
      </c>
      <c r="T6739" s="844">
        <v>0</v>
      </c>
      <c r="U6739" s="844">
        <v>0</v>
      </c>
      <c r="V6739" s="844">
        <v>0</v>
      </c>
      <c r="W6739" s="843">
        <v>0</v>
      </c>
      <c r="X6739" s="844">
        <v>0</v>
      </c>
      <c r="Y6739" s="844">
        <v>0</v>
      </c>
      <c r="Z6739" s="844">
        <v>0</v>
      </c>
      <c r="AA6739" s="844">
        <v>0</v>
      </c>
      <c r="AB6739" s="844">
        <v>0</v>
      </c>
      <c r="AC6739" s="844">
        <v>0</v>
      </c>
      <c r="AD6739" s="844">
        <v>0</v>
      </c>
      <c r="AE6739" s="844">
        <v>0</v>
      </c>
      <c r="AF6739" s="844">
        <v>0</v>
      </c>
      <c r="AG6739" s="844">
        <v>0</v>
      </c>
      <c r="AH6739" s="844">
        <v>0</v>
      </c>
      <c r="AI6739" s="844">
        <v>0</v>
      </c>
      <c r="AK6739" s="199"/>
      <c r="AM6739" s="11"/>
      <c r="AN6739" s="15"/>
      <c r="AO6739" s="11"/>
      <c r="AP6739" s="11"/>
    </row>
    <row r="6740" spans="2:42" outlineLevel="1" x14ac:dyDescent="0.2">
      <c r="D6740" s="838" t="s">
        <v>152</v>
      </c>
      <c r="E6740" s="839" t="s">
        <v>152</v>
      </c>
      <c r="F6740" s="840" t="s">
        <v>152</v>
      </c>
      <c r="G6740" s="840">
        <v>0</v>
      </c>
      <c r="H6740" s="839" t="s">
        <v>152</v>
      </c>
      <c r="Q6740" s="16" t="s">
        <v>110</v>
      </c>
      <c r="R6740" s="843">
        <v>0</v>
      </c>
      <c r="S6740" s="844">
        <v>0</v>
      </c>
      <c r="T6740" s="844">
        <v>0</v>
      </c>
      <c r="U6740" s="844">
        <v>0</v>
      </c>
      <c r="V6740" s="844">
        <v>0</v>
      </c>
      <c r="W6740" s="843">
        <v>0</v>
      </c>
      <c r="X6740" s="844">
        <v>0</v>
      </c>
      <c r="Y6740" s="844">
        <v>0</v>
      </c>
      <c r="Z6740" s="844">
        <v>0</v>
      </c>
      <c r="AA6740" s="844">
        <v>0</v>
      </c>
      <c r="AB6740" s="844">
        <v>0</v>
      </c>
      <c r="AC6740" s="844">
        <v>0</v>
      </c>
      <c r="AD6740" s="844">
        <v>0</v>
      </c>
      <c r="AE6740" s="844">
        <v>0</v>
      </c>
      <c r="AF6740" s="844">
        <v>0</v>
      </c>
      <c r="AG6740" s="844">
        <v>0</v>
      </c>
      <c r="AH6740" s="844">
        <v>0</v>
      </c>
      <c r="AI6740" s="844">
        <v>0</v>
      </c>
      <c r="AK6740" s="199"/>
      <c r="AM6740" s="11"/>
      <c r="AN6740" s="15"/>
      <c r="AO6740" s="11"/>
      <c r="AP6740" s="11"/>
    </row>
    <row r="6741" spans="2:42" outlineLevel="1" x14ac:dyDescent="0.2">
      <c r="D6741" s="838" t="s">
        <v>152</v>
      </c>
      <c r="E6741" s="839" t="s">
        <v>152</v>
      </c>
      <c r="F6741" s="840" t="s">
        <v>152</v>
      </c>
      <c r="G6741" s="840">
        <v>0</v>
      </c>
      <c r="H6741" s="839" t="s">
        <v>152</v>
      </c>
      <c r="Q6741" s="16" t="s">
        <v>110</v>
      </c>
      <c r="R6741" s="843">
        <v>0</v>
      </c>
      <c r="S6741" s="844">
        <v>0</v>
      </c>
      <c r="T6741" s="844">
        <v>0</v>
      </c>
      <c r="U6741" s="844">
        <v>0</v>
      </c>
      <c r="V6741" s="844">
        <v>0</v>
      </c>
      <c r="W6741" s="843">
        <v>0</v>
      </c>
      <c r="X6741" s="844">
        <v>0</v>
      </c>
      <c r="Y6741" s="844">
        <v>0</v>
      </c>
      <c r="Z6741" s="844">
        <v>0</v>
      </c>
      <c r="AA6741" s="844">
        <v>0</v>
      </c>
      <c r="AB6741" s="844">
        <v>0</v>
      </c>
      <c r="AC6741" s="844">
        <v>0</v>
      </c>
      <c r="AD6741" s="844">
        <v>0</v>
      </c>
      <c r="AE6741" s="844">
        <v>0</v>
      </c>
      <c r="AF6741" s="844">
        <v>0</v>
      </c>
      <c r="AG6741" s="844">
        <v>0</v>
      </c>
      <c r="AH6741" s="844">
        <v>0</v>
      </c>
      <c r="AI6741" s="844">
        <v>0</v>
      </c>
      <c r="AK6741" s="199"/>
      <c r="AM6741" s="11"/>
      <c r="AN6741" s="15"/>
      <c r="AO6741" s="11"/>
      <c r="AP6741" s="11"/>
    </row>
    <row r="6742" spans="2:42" outlineLevel="1" x14ac:dyDescent="0.2">
      <c r="D6742" s="838">
        <v>0</v>
      </c>
      <c r="E6742" s="839" t="s">
        <v>152</v>
      </c>
      <c r="F6742" s="840" t="s">
        <v>152</v>
      </c>
      <c r="G6742" s="840">
        <v>0</v>
      </c>
      <c r="H6742" s="839">
        <v>0</v>
      </c>
      <c r="Q6742" s="16" t="s">
        <v>110</v>
      </c>
      <c r="R6742" s="843">
        <v>0</v>
      </c>
      <c r="S6742" s="844">
        <v>0</v>
      </c>
      <c r="T6742" s="844">
        <v>0</v>
      </c>
      <c r="U6742" s="844">
        <v>0</v>
      </c>
      <c r="V6742" s="844">
        <v>0</v>
      </c>
      <c r="W6742" s="843">
        <v>0</v>
      </c>
      <c r="X6742" s="844">
        <v>0</v>
      </c>
      <c r="Y6742" s="844">
        <v>0</v>
      </c>
      <c r="Z6742" s="844">
        <v>0</v>
      </c>
      <c r="AA6742" s="844">
        <v>0</v>
      </c>
      <c r="AB6742" s="844">
        <v>0</v>
      </c>
      <c r="AC6742" s="844">
        <v>0</v>
      </c>
      <c r="AD6742" s="844">
        <v>0</v>
      </c>
      <c r="AE6742" s="844">
        <v>0</v>
      </c>
      <c r="AF6742" s="844">
        <v>0</v>
      </c>
      <c r="AG6742" s="844">
        <v>0</v>
      </c>
      <c r="AH6742" s="844">
        <v>0</v>
      </c>
      <c r="AI6742" s="844">
        <v>0</v>
      </c>
      <c r="AK6742" s="199"/>
      <c r="AM6742" s="11"/>
      <c r="AN6742" s="15"/>
      <c r="AO6742" s="11"/>
      <c r="AP6742" s="11"/>
    </row>
    <row r="6743" spans="2:42" outlineLevel="1" x14ac:dyDescent="0.2">
      <c r="D6743" s="838" t="s">
        <v>152</v>
      </c>
      <c r="E6743" s="839" t="s">
        <v>152</v>
      </c>
      <c r="F6743" s="840" t="s">
        <v>152</v>
      </c>
      <c r="G6743" s="840">
        <v>0</v>
      </c>
      <c r="H6743" s="839" t="s">
        <v>152</v>
      </c>
      <c r="Q6743" s="16" t="s">
        <v>110</v>
      </c>
      <c r="R6743" s="843">
        <v>0</v>
      </c>
      <c r="S6743" s="844">
        <v>0</v>
      </c>
      <c r="T6743" s="844">
        <v>0</v>
      </c>
      <c r="U6743" s="844">
        <v>0</v>
      </c>
      <c r="V6743" s="844">
        <v>0</v>
      </c>
      <c r="W6743" s="843">
        <v>0</v>
      </c>
      <c r="X6743" s="844">
        <v>0</v>
      </c>
      <c r="Y6743" s="844">
        <v>0</v>
      </c>
      <c r="Z6743" s="844">
        <v>0</v>
      </c>
      <c r="AA6743" s="844">
        <v>0</v>
      </c>
      <c r="AB6743" s="844">
        <v>0</v>
      </c>
      <c r="AC6743" s="844">
        <v>0</v>
      </c>
      <c r="AD6743" s="844">
        <v>0</v>
      </c>
      <c r="AE6743" s="844">
        <v>0</v>
      </c>
      <c r="AF6743" s="844">
        <v>0</v>
      </c>
      <c r="AG6743" s="844">
        <v>0</v>
      </c>
      <c r="AH6743" s="844">
        <v>0</v>
      </c>
      <c r="AI6743" s="844">
        <v>0</v>
      </c>
      <c r="AK6743" s="199"/>
      <c r="AM6743" s="11"/>
      <c r="AN6743" s="15"/>
      <c r="AO6743" s="11"/>
      <c r="AP6743" s="11"/>
    </row>
    <row r="6744" spans="2:42" outlineLevel="1" x14ac:dyDescent="0.2">
      <c r="D6744" s="838" t="s">
        <v>152</v>
      </c>
      <c r="E6744" s="839" t="s">
        <v>152</v>
      </c>
      <c r="F6744" s="840" t="s">
        <v>152</v>
      </c>
      <c r="G6744" s="840">
        <v>0</v>
      </c>
      <c r="H6744" s="839" t="s">
        <v>152</v>
      </c>
      <c r="Q6744" s="16" t="s">
        <v>110</v>
      </c>
      <c r="R6744" s="843">
        <v>0</v>
      </c>
      <c r="S6744" s="844">
        <v>0</v>
      </c>
      <c r="T6744" s="844">
        <v>0</v>
      </c>
      <c r="U6744" s="844">
        <v>0</v>
      </c>
      <c r="V6744" s="844">
        <v>0</v>
      </c>
      <c r="W6744" s="843">
        <v>0</v>
      </c>
      <c r="X6744" s="844">
        <v>0</v>
      </c>
      <c r="Y6744" s="844">
        <v>0</v>
      </c>
      <c r="Z6744" s="844">
        <v>0</v>
      </c>
      <c r="AA6744" s="844">
        <v>0</v>
      </c>
      <c r="AB6744" s="844">
        <v>0</v>
      </c>
      <c r="AC6744" s="844">
        <v>0</v>
      </c>
      <c r="AD6744" s="844">
        <v>0</v>
      </c>
      <c r="AE6744" s="844">
        <v>0</v>
      </c>
      <c r="AF6744" s="844">
        <v>0</v>
      </c>
      <c r="AG6744" s="844">
        <v>0</v>
      </c>
      <c r="AH6744" s="844">
        <v>0</v>
      </c>
      <c r="AI6744" s="844">
        <v>0</v>
      </c>
      <c r="AK6744" s="199"/>
      <c r="AM6744" s="11"/>
      <c r="AN6744" s="15"/>
      <c r="AO6744" s="11"/>
      <c r="AP6744" s="11"/>
    </row>
    <row r="6745" spans="2:42" outlineLevel="1" x14ac:dyDescent="0.2">
      <c r="D6745" s="838">
        <v>0</v>
      </c>
      <c r="E6745" s="839" t="s">
        <v>152</v>
      </c>
      <c r="F6745" s="840" t="s">
        <v>152</v>
      </c>
      <c r="G6745" s="840">
        <v>0</v>
      </c>
      <c r="H6745" s="839">
        <v>0</v>
      </c>
      <c r="Q6745" s="16" t="s">
        <v>110</v>
      </c>
      <c r="R6745" s="843">
        <v>0</v>
      </c>
      <c r="S6745" s="844">
        <v>0</v>
      </c>
      <c r="T6745" s="844">
        <v>0</v>
      </c>
      <c r="U6745" s="844">
        <v>0</v>
      </c>
      <c r="V6745" s="844">
        <v>0</v>
      </c>
      <c r="W6745" s="843">
        <v>0</v>
      </c>
      <c r="X6745" s="844">
        <v>0</v>
      </c>
      <c r="Y6745" s="844">
        <v>0</v>
      </c>
      <c r="Z6745" s="844">
        <v>0</v>
      </c>
      <c r="AA6745" s="844">
        <v>0</v>
      </c>
      <c r="AB6745" s="844">
        <v>0</v>
      </c>
      <c r="AC6745" s="844">
        <v>0</v>
      </c>
      <c r="AD6745" s="844">
        <v>0</v>
      </c>
      <c r="AE6745" s="844">
        <v>0</v>
      </c>
      <c r="AF6745" s="844">
        <v>0</v>
      </c>
      <c r="AG6745" s="844">
        <v>0</v>
      </c>
      <c r="AH6745" s="844">
        <v>0</v>
      </c>
      <c r="AI6745" s="844">
        <v>0</v>
      </c>
      <c r="AK6745" s="199"/>
      <c r="AM6745" s="11"/>
      <c r="AN6745" s="15"/>
      <c r="AO6745" s="11"/>
      <c r="AP6745" s="11"/>
    </row>
    <row r="6746" spans="2:42" outlineLevel="1" x14ac:dyDescent="0.2">
      <c r="D6746" s="838" t="s">
        <v>152</v>
      </c>
      <c r="E6746" s="839" t="s">
        <v>152</v>
      </c>
      <c r="F6746" s="840" t="s">
        <v>152</v>
      </c>
      <c r="G6746" s="840">
        <v>0</v>
      </c>
      <c r="H6746" s="839" t="s">
        <v>152</v>
      </c>
      <c r="Q6746" s="16" t="s">
        <v>110</v>
      </c>
      <c r="R6746" s="843">
        <v>0</v>
      </c>
      <c r="S6746" s="844">
        <v>0</v>
      </c>
      <c r="T6746" s="844">
        <v>0</v>
      </c>
      <c r="U6746" s="844">
        <v>0</v>
      </c>
      <c r="V6746" s="844">
        <v>0</v>
      </c>
      <c r="W6746" s="843">
        <v>0</v>
      </c>
      <c r="X6746" s="844">
        <v>0</v>
      </c>
      <c r="Y6746" s="844">
        <v>0</v>
      </c>
      <c r="Z6746" s="844">
        <v>0</v>
      </c>
      <c r="AA6746" s="844">
        <v>0</v>
      </c>
      <c r="AB6746" s="844">
        <v>0</v>
      </c>
      <c r="AC6746" s="844">
        <v>0</v>
      </c>
      <c r="AD6746" s="844">
        <v>0</v>
      </c>
      <c r="AE6746" s="844">
        <v>0</v>
      </c>
      <c r="AF6746" s="844">
        <v>0</v>
      </c>
      <c r="AG6746" s="844">
        <v>0</v>
      </c>
      <c r="AH6746" s="844">
        <v>0</v>
      </c>
      <c r="AI6746" s="844">
        <v>0</v>
      </c>
      <c r="AK6746" s="199"/>
      <c r="AM6746" s="11"/>
      <c r="AN6746" s="15"/>
      <c r="AO6746" s="11"/>
      <c r="AP6746" s="11"/>
    </row>
    <row r="6747" spans="2:42" outlineLevel="1" x14ac:dyDescent="0.2">
      <c r="D6747" s="838" t="s">
        <v>152</v>
      </c>
      <c r="E6747" s="839" t="s">
        <v>152</v>
      </c>
      <c r="F6747" s="840" t="s">
        <v>152</v>
      </c>
      <c r="G6747" s="840">
        <v>0</v>
      </c>
      <c r="H6747" s="839" t="s">
        <v>152</v>
      </c>
      <c r="Q6747" s="16" t="s">
        <v>110</v>
      </c>
      <c r="R6747" s="854">
        <v>0</v>
      </c>
      <c r="S6747" s="855">
        <v>0</v>
      </c>
      <c r="T6747" s="855">
        <v>0</v>
      </c>
      <c r="U6747" s="855">
        <v>0</v>
      </c>
      <c r="V6747" s="855">
        <v>0</v>
      </c>
      <c r="W6747" s="854">
        <v>0</v>
      </c>
      <c r="X6747" s="855">
        <v>0</v>
      </c>
      <c r="Y6747" s="855">
        <v>0</v>
      </c>
      <c r="Z6747" s="855">
        <v>0</v>
      </c>
      <c r="AA6747" s="855">
        <v>0</v>
      </c>
      <c r="AB6747" s="855">
        <v>0</v>
      </c>
      <c r="AC6747" s="855">
        <v>0</v>
      </c>
      <c r="AD6747" s="855">
        <v>0</v>
      </c>
      <c r="AE6747" s="855">
        <v>0</v>
      </c>
      <c r="AF6747" s="855">
        <v>0</v>
      </c>
      <c r="AG6747" s="855">
        <v>0</v>
      </c>
      <c r="AH6747" s="855">
        <v>0</v>
      </c>
      <c r="AI6747" s="855">
        <v>0</v>
      </c>
      <c r="AK6747" s="199"/>
      <c r="AM6747" s="11"/>
      <c r="AN6747" s="15"/>
      <c r="AO6747" s="11"/>
      <c r="AP6747" s="11"/>
    </row>
    <row r="6748" spans="2:42" outlineLevel="1" x14ac:dyDescent="0.2">
      <c r="Q6748" s="16"/>
      <c r="AK6748" s="199"/>
      <c r="AM6748" s="11"/>
      <c r="AN6748" s="15"/>
      <c r="AO6748" s="11"/>
      <c r="AP6748" s="11"/>
    </row>
    <row r="6749" spans="2:42" x14ac:dyDescent="0.2">
      <c r="AK6749" s="199"/>
      <c r="AM6749" s="11"/>
      <c r="AN6749" s="15"/>
      <c r="AO6749" s="11"/>
      <c r="AP6749" s="11"/>
    </row>
    <row r="6750" spans="2:42" x14ac:dyDescent="0.2">
      <c r="C6750" s="753" t="s">
        <v>647</v>
      </c>
      <c r="D6750" s="753"/>
      <c r="E6750" s="18"/>
      <c r="F6750" s="18"/>
      <c r="G6750" s="18"/>
      <c r="H6750" s="19"/>
      <c r="I6750" s="18"/>
      <c r="J6750" s="18"/>
      <c r="K6750" s="19"/>
      <c r="L6750" s="18"/>
      <c r="M6750" s="18"/>
      <c r="N6750" s="18"/>
      <c r="O6750" s="18"/>
      <c r="P6750" s="18"/>
      <c r="Q6750" s="19"/>
      <c r="R6750" s="18"/>
      <c r="S6750" s="18"/>
      <c r="T6750" s="18"/>
      <c r="U6750" s="18"/>
      <c r="V6750" s="18"/>
      <c r="W6750" s="18"/>
      <c r="X6750" s="18"/>
      <c r="Y6750" s="18"/>
      <c r="Z6750" s="18"/>
      <c r="AA6750" s="18"/>
      <c r="AB6750" s="18"/>
      <c r="AC6750" s="18"/>
      <c r="AD6750" s="18"/>
      <c r="AE6750" s="18"/>
      <c r="AF6750" s="18"/>
      <c r="AG6750" s="18"/>
      <c r="AH6750" s="18"/>
      <c r="AI6750" s="18"/>
      <c r="AK6750" s="199"/>
      <c r="AM6750" s="11"/>
      <c r="AN6750" s="15"/>
      <c r="AO6750" s="11"/>
      <c r="AP6750" s="11"/>
    </row>
    <row r="6751" spans="2:42" x14ac:dyDescent="0.2">
      <c r="B6751" s="72">
        <v>1</v>
      </c>
      <c r="C6751" s="252" t="s">
        <v>160</v>
      </c>
      <c r="D6751" s="754" t="s">
        <v>161</v>
      </c>
      <c r="E6751" s="754"/>
      <c r="F6751" s="67"/>
      <c r="G6751" s="67"/>
      <c r="H6751" s="102"/>
      <c r="I6751" s="67"/>
      <c r="J6751" s="67"/>
      <c r="K6751" s="102"/>
      <c r="L6751" s="67"/>
      <c r="M6751" s="67"/>
      <c r="N6751" s="67"/>
      <c r="O6751" s="67"/>
      <c r="P6751" s="67"/>
      <c r="Q6751" s="102"/>
      <c r="R6751" s="67"/>
      <c r="S6751" s="67"/>
      <c r="T6751" s="67"/>
      <c r="U6751" s="67"/>
      <c r="V6751" s="67"/>
      <c r="W6751" s="67"/>
      <c r="X6751" s="67"/>
      <c r="Y6751" s="67"/>
      <c r="Z6751" s="67"/>
      <c r="AA6751" s="67"/>
      <c r="AB6751" s="67"/>
      <c r="AC6751" s="67"/>
      <c r="AD6751" s="67"/>
      <c r="AE6751" s="67"/>
      <c r="AF6751" s="67"/>
      <c r="AG6751" s="67"/>
      <c r="AH6751" s="67"/>
      <c r="AI6751" s="67"/>
      <c r="AK6751" s="199"/>
      <c r="AM6751" s="11"/>
      <c r="AN6751" s="15"/>
      <c r="AO6751" s="11"/>
      <c r="AP6751" s="11"/>
    </row>
    <row r="6752" spans="2:42" outlineLevel="1" x14ac:dyDescent="0.2">
      <c r="C6752" s="252" t="s">
        <v>160</v>
      </c>
      <c r="D6752" s="72"/>
      <c r="F6752" s="40" t="s">
        <v>641</v>
      </c>
      <c r="I6752" s="856" t="s">
        <v>648</v>
      </c>
      <c r="J6752" s="856"/>
      <c r="K6752" s="857"/>
      <c r="AK6752" s="199"/>
      <c r="AM6752" s="11"/>
      <c r="AN6752" s="15"/>
      <c r="AO6752" s="11"/>
      <c r="AP6752" s="11"/>
    </row>
    <row r="6753" spans="2:42" outlineLevel="1" x14ac:dyDescent="0.2">
      <c r="C6753" s="252" t="s">
        <v>160</v>
      </c>
      <c r="D6753" s="72"/>
      <c r="F6753" s="761" t="s">
        <v>48</v>
      </c>
      <c r="G6753" s="796" t="s">
        <v>623</v>
      </c>
      <c r="H6753" s="796" t="s">
        <v>642</v>
      </c>
      <c r="I6753" s="858" t="s">
        <v>160</v>
      </c>
      <c r="J6753" s="858">
        <v>0</v>
      </c>
      <c r="K6753" s="858">
        <v>0</v>
      </c>
      <c r="L6753" s="75"/>
      <c r="M6753" s="75"/>
      <c r="N6753" s="75"/>
      <c r="O6753" s="75"/>
      <c r="P6753" s="75"/>
      <c r="Q6753" s="128" t="s">
        <v>536</v>
      </c>
      <c r="R6753" s="804">
        <v>0</v>
      </c>
      <c r="S6753" s="805">
        <v>0</v>
      </c>
      <c r="T6753" s="805">
        <v>0</v>
      </c>
      <c r="U6753" s="805">
        <v>0</v>
      </c>
      <c r="V6753" s="805">
        <v>0</v>
      </c>
      <c r="W6753" s="806">
        <v>0</v>
      </c>
      <c r="X6753" s="805">
        <v>0</v>
      </c>
      <c r="Y6753" s="805">
        <v>0</v>
      </c>
      <c r="Z6753" s="805">
        <v>0</v>
      </c>
      <c r="AA6753" s="805">
        <v>0</v>
      </c>
      <c r="AB6753" s="805">
        <v>0</v>
      </c>
      <c r="AC6753" s="805">
        <v>0</v>
      </c>
      <c r="AD6753" s="805">
        <v>0</v>
      </c>
      <c r="AE6753" s="805">
        <v>0</v>
      </c>
      <c r="AF6753" s="805">
        <v>0</v>
      </c>
      <c r="AG6753" s="805">
        <v>0</v>
      </c>
      <c r="AH6753" s="805">
        <v>0</v>
      </c>
      <c r="AI6753" s="805">
        <v>0</v>
      </c>
      <c r="AK6753" s="199"/>
      <c r="AM6753" s="11"/>
      <c r="AN6753" s="15"/>
      <c r="AO6753" s="11"/>
      <c r="AP6753" s="11"/>
    </row>
    <row r="6754" spans="2:42" outlineLevel="1" x14ac:dyDescent="0.2">
      <c r="C6754" s="252" t="s">
        <v>160</v>
      </c>
      <c r="D6754" s="72"/>
      <c r="F6754" s="767" t="s">
        <v>55</v>
      </c>
      <c r="G6754" s="797" t="s">
        <v>623</v>
      </c>
      <c r="H6754" s="797" t="s">
        <v>642</v>
      </c>
      <c r="I6754" s="859" t="s">
        <v>160</v>
      </c>
      <c r="J6754" s="859">
        <v>30</v>
      </c>
      <c r="K6754" s="859">
        <v>0</v>
      </c>
      <c r="Q6754" s="135" t="s">
        <v>536</v>
      </c>
      <c r="R6754" s="809">
        <v>0</v>
      </c>
      <c r="S6754" s="810">
        <v>0</v>
      </c>
      <c r="T6754" s="810">
        <v>0</v>
      </c>
      <c r="U6754" s="810">
        <v>41.663321412624285</v>
      </c>
      <c r="V6754" s="810">
        <v>51.781835674091695</v>
      </c>
      <c r="W6754" s="811">
        <v>53.48801956450982</v>
      </c>
      <c r="X6754" s="810">
        <v>36.469058227661847</v>
      </c>
      <c r="Y6754" s="810">
        <v>41.543217301522688</v>
      </c>
      <c r="Z6754" s="810">
        <v>55.731239732819809</v>
      </c>
      <c r="AA6754" s="810">
        <v>45.040309154941255</v>
      </c>
      <c r="AB6754" s="810">
        <v>66.179139395194241</v>
      </c>
      <c r="AC6754" s="810">
        <v>70.931800645795448</v>
      </c>
      <c r="AD6754" s="810">
        <v>73.706774937347717</v>
      </c>
      <c r="AE6754" s="810">
        <v>75.2053035456251</v>
      </c>
      <c r="AF6754" s="810">
        <v>79.712195702319775</v>
      </c>
      <c r="AG6754" s="810">
        <v>78.660980395070851</v>
      </c>
      <c r="AH6754" s="810">
        <v>83.067647206233374</v>
      </c>
      <c r="AI6754" s="810">
        <v>83.316418890236363</v>
      </c>
      <c r="AK6754" s="199"/>
      <c r="AM6754" s="11"/>
      <c r="AN6754" s="15"/>
      <c r="AO6754" s="11"/>
      <c r="AP6754" s="11"/>
    </row>
    <row r="6755" spans="2:42" outlineLevel="1" x14ac:dyDescent="0.2">
      <c r="C6755" s="252" t="s">
        <v>160</v>
      </c>
      <c r="D6755" s="72"/>
      <c r="F6755" s="783" t="s">
        <v>57</v>
      </c>
      <c r="G6755" s="798" t="s">
        <v>623</v>
      </c>
      <c r="H6755" s="798" t="s">
        <v>642</v>
      </c>
      <c r="I6755" s="860" t="s">
        <v>160</v>
      </c>
      <c r="J6755" s="860">
        <v>30</v>
      </c>
      <c r="K6755" s="860">
        <v>0</v>
      </c>
      <c r="L6755" s="83"/>
      <c r="M6755" s="83"/>
      <c r="N6755" s="83"/>
      <c r="O6755" s="83"/>
      <c r="P6755" s="83"/>
      <c r="Q6755" s="143" t="s">
        <v>536</v>
      </c>
      <c r="R6755" s="813">
        <v>0</v>
      </c>
      <c r="S6755" s="814">
        <v>0</v>
      </c>
      <c r="T6755" s="814">
        <v>0</v>
      </c>
      <c r="U6755" s="814">
        <v>114.74733178142316</v>
      </c>
      <c r="V6755" s="814">
        <v>121.17330126468622</v>
      </c>
      <c r="W6755" s="815">
        <v>124.14296832927721</v>
      </c>
      <c r="X6755" s="810">
        <v>127.23575143343332</v>
      </c>
      <c r="Y6755" s="810">
        <v>130.23678288118691</v>
      </c>
      <c r="Z6755" s="810">
        <v>133.16441725180027</v>
      </c>
      <c r="AA6755" s="810">
        <v>135.70056461509341</v>
      </c>
      <c r="AB6755" s="810">
        <v>138.34143450645624</v>
      </c>
      <c r="AC6755" s="810">
        <v>141.03329863049936</v>
      </c>
      <c r="AD6755" s="810">
        <v>143.77713139939351</v>
      </c>
      <c r="AE6755" s="810">
        <v>146.57392557885882</v>
      </c>
      <c r="AF6755" s="810">
        <v>149.42469262691043</v>
      </c>
      <c r="AG6755" s="810">
        <v>152.33046303867184</v>
      </c>
      <c r="AH6755" s="810">
        <v>155.29228669735957</v>
      </c>
      <c r="AI6755" s="810">
        <v>158.31123323154429</v>
      </c>
      <c r="AK6755" s="199"/>
      <c r="AM6755" s="11"/>
      <c r="AN6755" s="15"/>
      <c r="AO6755" s="11"/>
      <c r="AP6755" s="11"/>
    </row>
    <row r="6756" spans="2:42" outlineLevel="1" x14ac:dyDescent="0.2">
      <c r="C6756" s="252" t="s">
        <v>160</v>
      </c>
      <c r="E6756" s="705"/>
      <c r="F6756" s="705"/>
      <c r="G6756" s="705"/>
      <c r="H6756" s="705"/>
      <c r="I6756" s="705"/>
      <c r="J6756" s="705"/>
      <c r="K6756" s="705"/>
      <c r="L6756" s="705"/>
      <c r="M6756" s="705"/>
      <c r="N6756" s="705"/>
      <c r="O6756" s="705"/>
      <c r="P6756" s="705"/>
      <c r="Q6756" s="705"/>
      <c r="R6756" s="705"/>
      <c r="S6756" s="705"/>
      <c r="T6756" s="705"/>
      <c r="U6756" s="705"/>
      <c r="V6756" s="705"/>
      <c r="W6756" s="705"/>
      <c r="X6756" s="705"/>
      <c r="Y6756" s="705"/>
      <c r="Z6756" s="705"/>
      <c r="AA6756" s="705"/>
      <c r="AB6756" s="705"/>
      <c r="AC6756" s="705"/>
      <c r="AD6756" s="705"/>
      <c r="AE6756" s="705"/>
      <c r="AF6756" s="705"/>
      <c r="AG6756" s="705"/>
      <c r="AH6756" s="705"/>
      <c r="AI6756" s="705"/>
      <c r="AK6756" s="199"/>
      <c r="AM6756" s="11"/>
      <c r="AN6756" s="15"/>
      <c r="AO6756" s="11"/>
      <c r="AP6756" s="11"/>
    </row>
    <row r="6757" spans="2:42" x14ac:dyDescent="0.2">
      <c r="B6757" s="72">
        <v>2</v>
      </c>
      <c r="C6757" s="119" t="s">
        <v>162</v>
      </c>
      <c r="D6757" s="754" t="s">
        <v>659</v>
      </c>
      <c r="E6757" s="67"/>
      <c r="F6757" s="67"/>
      <c r="G6757" s="67"/>
      <c r="H6757" s="102"/>
      <c r="I6757" s="67"/>
      <c r="J6757" s="67"/>
      <c r="K6757" s="102"/>
      <c r="L6757" s="67"/>
      <c r="M6757" s="67"/>
      <c r="N6757" s="67"/>
      <c r="O6757" s="67"/>
      <c r="P6757" s="67"/>
      <c r="Q6757" s="102"/>
      <c r="R6757" s="67"/>
      <c r="S6757" s="67"/>
      <c r="T6757" s="67"/>
      <c r="U6757" s="67"/>
      <c r="V6757" s="67"/>
      <c r="W6757" s="67"/>
      <c r="X6757" s="67"/>
      <c r="Y6757" s="67"/>
      <c r="Z6757" s="67"/>
      <c r="AA6757" s="67"/>
      <c r="AB6757" s="67"/>
      <c r="AC6757" s="67"/>
      <c r="AD6757" s="67"/>
      <c r="AE6757" s="67"/>
      <c r="AF6757" s="67"/>
      <c r="AG6757" s="67"/>
      <c r="AH6757" s="67"/>
      <c r="AI6757" s="67"/>
      <c r="AK6757" s="199"/>
      <c r="AM6757" s="11"/>
      <c r="AN6757" s="15"/>
      <c r="AO6757" s="11"/>
      <c r="AP6757" s="11"/>
    </row>
    <row r="6758" spans="2:42" outlineLevel="1" x14ac:dyDescent="0.2">
      <c r="C6758" s="119" t="s">
        <v>162</v>
      </c>
      <c r="F6758" s="40" t="s">
        <v>641</v>
      </c>
      <c r="I6758" s="856" t="s">
        <v>648</v>
      </c>
      <c r="J6758" s="462"/>
      <c r="K6758" s="857"/>
      <c r="AK6758" s="199"/>
      <c r="AM6758" s="11"/>
      <c r="AN6758" s="15"/>
      <c r="AO6758" s="11"/>
      <c r="AP6758" s="11"/>
    </row>
    <row r="6759" spans="2:42" outlineLevel="1" x14ac:dyDescent="0.2">
      <c r="C6759" s="119" t="s">
        <v>162</v>
      </c>
      <c r="F6759" s="761" t="s">
        <v>48</v>
      </c>
      <c r="G6759" s="796" t="s">
        <v>623</v>
      </c>
      <c r="H6759" s="796" t="s">
        <v>642</v>
      </c>
      <c r="I6759" s="858" t="s">
        <v>162</v>
      </c>
      <c r="J6759" s="858">
        <v>0</v>
      </c>
      <c r="K6759" s="858">
        <v>0</v>
      </c>
      <c r="L6759" s="75"/>
      <c r="M6759" s="75"/>
      <c r="N6759" s="75"/>
      <c r="O6759" s="75"/>
      <c r="P6759" s="75"/>
      <c r="Q6759" s="128" t="s">
        <v>536</v>
      </c>
      <c r="R6759" s="804">
        <v>0</v>
      </c>
      <c r="S6759" s="805">
        <v>0</v>
      </c>
      <c r="T6759" s="805">
        <v>0</v>
      </c>
      <c r="U6759" s="805">
        <v>0</v>
      </c>
      <c r="V6759" s="805">
        <v>0</v>
      </c>
      <c r="W6759" s="806">
        <v>0</v>
      </c>
      <c r="X6759" s="805">
        <v>0</v>
      </c>
      <c r="Y6759" s="805">
        <v>0</v>
      </c>
      <c r="Z6759" s="805">
        <v>0</v>
      </c>
      <c r="AA6759" s="805">
        <v>0</v>
      </c>
      <c r="AB6759" s="805">
        <v>0</v>
      </c>
      <c r="AC6759" s="805">
        <v>0</v>
      </c>
      <c r="AD6759" s="805">
        <v>0</v>
      </c>
      <c r="AE6759" s="805">
        <v>0</v>
      </c>
      <c r="AF6759" s="805">
        <v>0</v>
      </c>
      <c r="AG6759" s="805">
        <v>0</v>
      </c>
      <c r="AH6759" s="805">
        <v>0</v>
      </c>
      <c r="AI6759" s="805">
        <v>0</v>
      </c>
      <c r="AK6759" s="199"/>
      <c r="AM6759" s="11"/>
      <c r="AN6759" s="15"/>
      <c r="AO6759" s="11"/>
      <c r="AP6759" s="11"/>
    </row>
    <row r="6760" spans="2:42" outlineLevel="1" x14ac:dyDescent="0.2">
      <c r="C6760" s="119" t="s">
        <v>162</v>
      </c>
      <c r="F6760" s="767" t="s">
        <v>55</v>
      </c>
      <c r="G6760" s="797" t="s">
        <v>623</v>
      </c>
      <c r="H6760" s="797" t="s">
        <v>642</v>
      </c>
      <c r="I6760" s="859" t="s">
        <v>162</v>
      </c>
      <c r="J6760" s="859">
        <v>1</v>
      </c>
      <c r="K6760" s="859">
        <v>0</v>
      </c>
      <c r="Q6760" s="135" t="s">
        <v>536</v>
      </c>
      <c r="R6760" s="809">
        <v>0</v>
      </c>
      <c r="S6760" s="810">
        <v>0</v>
      </c>
      <c r="T6760" s="810">
        <v>0</v>
      </c>
      <c r="U6760" s="810">
        <v>30.088651562767481</v>
      </c>
      <c r="V6760" s="810">
        <v>33.139378318878684</v>
      </c>
      <c r="W6760" s="811">
        <v>34.69897180611823</v>
      </c>
      <c r="X6760" s="805">
        <v>45.498227590756741</v>
      </c>
      <c r="Y6760" s="805">
        <v>51.988451993074158</v>
      </c>
      <c r="Z6760" s="805">
        <v>58.951334512656402</v>
      </c>
      <c r="AA6760" s="805">
        <v>58.973473902133541</v>
      </c>
      <c r="AB6760" s="805">
        <v>68.764168064850452</v>
      </c>
      <c r="AC6760" s="805">
        <v>73.501909600883891</v>
      </c>
      <c r="AD6760" s="805">
        <v>81.81078299635432</v>
      </c>
      <c r="AE6760" s="805">
        <v>74.59218604795538</v>
      </c>
      <c r="AF6760" s="805">
        <v>71.656387332951027</v>
      </c>
      <c r="AG6760" s="805">
        <v>82.676343387861152</v>
      </c>
      <c r="AH6760" s="805">
        <v>76.738653326130191</v>
      </c>
      <c r="AI6760" s="805">
        <v>71.181729366549689</v>
      </c>
      <c r="AK6760" s="199"/>
      <c r="AM6760" s="11"/>
      <c r="AN6760" s="15"/>
      <c r="AO6760" s="11"/>
      <c r="AP6760" s="11"/>
    </row>
    <row r="6761" spans="2:42" outlineLevel="1" x14ac:dyDescent="0.2">
      <c r="C6761" s="119" t="s">
        <v>162</v>
      </c>
      <c r="F6761" s="783" t="s">
        <v>57</v>
      </c>
      <c r="G6761" s="798" t="s">
        <v>623</v>
      </c>
      <c r="H6761" s="798" t="s">
        <v>642</v>
      </c>
      <c r="I6761" s="860" t="s">
        <v>162</v>
      </c>
      <c r="J6761" s="860">
        <v>1</v>
      </c>
      <c r="K6761" s="860">
        <v>0</v>
      </c>
      <c r="L6761" s="83"/>
      <c r="M6761" s="83"/>
      <c r="N6761" s="83"/>
      <c r="O6761" s="83"/>
      <c r="P6761" s="83"/>
      <c r="Q6761" s="143" t="s">
        <v>536</v>
      </c>
      <c r="R6761" s="813">
        <v>0</v>
      </c>
      <c r="S6761" s="814">
        <v>0</v>
      </c>
      <c r="T6761" s="814">
        <v>0</v>
      </c>
      <c r="U6761" s="814">
        <v>32.317513361198813</v>
      </c>
      <c r="V6761" s="814">
        <v>38.424270602265011</v>
      </c>
      <c r="W6761" s="815">
        <v>39.318864475081</v>
      </c>
      <c r="X6761" s="805">
        <v>40.287564774059824</v>
      </c>
      <c r="Y6761" s="805">
        <v>41.211416151664025</v>
      </c>
      <c r="Z6761" s="805">
        <v>42.130599055005703</v>
      </c>
      <c r="AA6761" s="805">
        <v>42.982287790268842</v>
      </c>
      <c r="AB6761" s="805">
        <v>43.829888190111582</v>
      </c>
      <c r="AC6761" s="805">
        <v>44.694146779299054</v>
      </c>
      <c r="AD6761" s="805">
        <v>45.575389521336774</v>
      </c>
      <c r="AE6761" s="805">
        <v>46.473948721874805</v>
      </c>
      <c r="AF6761" s="805">
        <v>47.390163151179664</v>
      </c>
      <c r="AG6761" s="805">
        <v>48.324378168947632</v>
      </c>
      <c r="AH6761" s="805">
        <v>49.27694585150337</v>
      </c>
      <c r="AI6761" s="805">
        <v>50.248225121429073</v>
      </c>
      <c r="AK6761" s="199"/>
      <c r="AM6761" s="11"/>
      <c r="AN6761" s="15"/>
      <c r="AO6761" s="11"/>
      <c r="AP6761" s="11"/>
    </row>
    <row r="6762" spans="2:42" outlineLevel="1" x14ac:dyDescent="0.2">
      <c r="C6762" s="119" t="s">
        <v>162</v>
      </c>
      <c r="AK6762" s="199"/>
      <c r="AM6762" s="11"/>
      <c r="AN6762" s="15"/>
      <c r="AO6762" s="11"/>
      <c r="AP6762" s="11"/>
    </row>
    <row r="6763" spans="2:42" x14ac:dyDescent="0.2">
      <c r="B6763" s="72">
        <v>3</v>
      </c>
      <c r="C6763" s="119" t="s">
        <v>163</v>
      </c>
      <c r="D6763" s="754" t="s">
        <v>164</v>
      </c>
      <c r="E6763" s="67"/>
      <c r="F6763" s="67"/>
      <c r="G6763" s="67"/>
      <c r="H6763" s="102"/>
      <c r="I6763" s="67"/>
      <c r="J6763" s="67"/>
      <c r="K6763" s="102"/>
      <c r="L6763" s="67"/>
      <c r="M6763" s="67"/>
      <c r="N6763" s="67"/>
      <c r="O6763" s="67"/>
      <c r="P6763" s="67"/>
      <c r="Q6763" s="102"/>
      <c r="R6763" s="67"/>
      <c r="S6763" s="67"/>
      <c r="T6763" s="67"/>
      <c r="U6763" s="67"/>
      <c r="V6763" s="67"/>
      <c r="W6763" s="67"/>
      <c r="X6763" s="67"/>
      <c r="Y6763" s="67"/>
      <c r="Z6763" s="67"/>
      <c r="AA6763" s="67"/>
      <c r="AB6763" s="67"/>
      <c r="AC6763" s="67"/>
      <c r="AD6763" s="67"/>
      <c r="AE6763" s="67"/>
      <c r="AF6763" s="67"/>
      <c r="AG6763" s="67"/>
      <c r="AH6763" s="67"/>
      <c r="AI6763" s="67"/>
      <c r="AK6763" s="199"/>
      <c r="AM6763" s="11"/>
      <c r="AN6763" s="15"/>
      <c r="AO6763" s="11"/>
      <c r="AP6763" s="11"/>
    </row>
    <row r="6764" spans="2:42" outlineLevel="1" x14ac:dyDescent="0.2">
      <c r="C6764" s="119" t="s">
        <v>163</v>
      </c>
      <c r="F6764" s="40" t="s">
        <v>641</v>
      </c>
      <c r="I6764" s="856" t="s">
        <v>648</v>
      </c>
      <c r="J6764" s="462"/>
      <c r="K6764" s="857"/>
      <c r="AK6764" s="199"/>
      <c r="AM6764" s="11"/>
      <c r="AN6764" s="15"/>
      <c r="AO6764" s="11"/>
      <c r="AP6764" s="11"/>
    </row>
    <row r="6765" spans="2:42" outlineLevel="1" x14ac:dyDescent="0.2">
      <c r="C6765" s="119" t="s">
        <v>163</v>
      </c>
      <c r="F6765" s="761" t="s">
        <v>48</v>
      </c>
      <c r="G6765" s="796" t="s">
        <v>623</v>
      </c>
      <c r="H6765" s="796" t="s">
        <v>642</v>
      </c>
      <c r="I6765" s="858" t="s">
        <v>163</v>
      </c>
      <c r="J6765" s="858">
        <v>12</v>
      </c>
      <c r="K6765" s="858">
        <v>0</v>
      </c>
      <c r="L6765" s="75"/>
      <c r="M6765" s="75"/>
      <c r="N6765" s="75"/>
      <c r="O6765" s="75"/>
      <c r="P6765" s="75"/>
      <c r="Q6765" s="128" t="s">
        <v>536</v>
      </c>
      <c r="R6765" s="804">
        <v>0</v>
      </c>
      <c r="S6765" s="805">
        <v>0</v>
      </c>
      <c r="T6765" s="805">
        <v>0</v>
      </c>
      <c r="U6765" s="805">
        <v>56.950058630136411</v>
      </c>
      <c r="V6765" s="805">
        <v>65.48650489493015</v>
      </c>
      <c r="W6765" s="806">
        <v>67.728749246286966</v>
      </c>
      <c r="X6765" s="805">
        <v>174.94917076685761</v>
      </c>
      <c r="Y6765" s="805">
        <v>207.9583938059474</v>
      </c>
      <c r="Z6765" s="805">
        <v>168.10931345112581</v>
      </c>
      <c r="AA6765" s="805">
        <v>163.91411288811395</v>
      </c>
      <c r="AB6765" s="805">
        <v>183.90555710761458</v>
      </c>
      <c r="AC6765" s="805">
        <v>223.08802262029346</v>
      </c>
      <c r="AD6765" s="805">
        <v>229.08188388953658</v>
      </c>
      <c r="AE6765" s="805">
        <v>233.02536256951396</v>
      </c>
      <c r="AF6765" s="805">
        <v>301.68080664393864</v>
      </c>
      <c r="AG6765" s="805">
        <v>251.73371166822818</v>
      </c>
      <c r="AH6765" s="805">
        <v>250.89188858847223</v>
      </c>
      <c r="AI6765" s="805">
        <v>264.30755522133444</v>
      </c>
      <c r="AK6765" s="199"/>
      <c r="AM6765" s="11"/>
      <c r="AN6765" s="15"/>
      <c r="AO6765" s="11"/>
      <c r="AP6765" s="11"/>
    </row>
    <row r="6766" spans="2:42" outlineLevel="1" x14ac:dyDescent="0.2">
      <c r="C6766" s="119" t="s">
        <v>163</v>
      </c>
      <c r="F6766" s="767" t="s">
        <v>55</v>
      </c>
      <c r="G6766" s="797" t="s">
        <v>623</v>
      </c>
      <c r="H6766" s="797" t="s">
        <v>642</v>
      </c>
      <c r="I6766" s="859" t="s">
        <v>163</v>
      </c>
      <c r="J6766" s="859">
        <v>12</v>
      </c>
      <c r="K6766" s="859">
        <v>0</v>
      </c>
      <c r="Q6766" s="135" t="s">
        <v>536</v>
      </c>
      <c r="R6766" s="809">
        <v>0</v>
      </c>
      <c r="S6766" s="810">
        <v>0</v>
      </c>
      <c r="T6766" s="810">
        <v>0</v>
      </c>
      <c r="U6766" s="810">
        <v>11.639141964802487</v>
      </c>
      <c r="V6766" s="810">
        <v>13.144885967775833</v>
      </c>
      <c r="W6766" s="811">
        <v>13.536654694757463</v>
      </c>
      <c r="X6766" s="805">
        <v>26.503813425390074</v>
      </c>
      <c r="Y6766" s="805">
        <v>29.847353185709405</v>
      </c>
      <c r="Z6766" s="805">
        <v>24.947768789069848</v>
      </c>
      <c r="AA6766" s="805">
        <v>23.319847969007771</v>
      </c>
      <c r="AB6766" s="805">
        <v>24.829971570662913</v>
      </c>
      <c r="AC6766" s="805">
        <v>28.193526753566342</v>
      </c>
      <c r="AD6766" s="805">
        <v>28.931104597193105</v>
      </c>
      <c r="AE6766" s="805">
        <v>30.804902663597737</v>
      </c>
      <c r="AF6766" s="805">
        <v>42.688334167073663</v>
      </c>
      <c r="AG6766" s="805">
        <v>31.473073147002726</v>
      </c>
      <c r="AH6766" s="805">
        <v>32.576335062011481</v>
      </c>
      <c r="AI6766" s="805">
        <v>32.041256143935705</v>
      </c>
      <c r="AK6766" s="199"/>
      <c r="AM6766" s="11"/>
      <c r="AN6766" s="15"/>
      <c r="AO6766" s="11"/>
      <c r="AP6766" s="11"/>
    </row>
    <row r="6767" spans="2:42" outlineLevel="1" x14ac:dyDescent="0.2">
      <c r="C6767" s="119" t="s">
        <v>163</v>
      </c>
      <c r="F6767" s="783" t="s">
        <v>57</v>
      </c>
      <c r="G6767" s="798" t="s">
        <v>623</v>
      </c>
      <c r="H6767" s="798" t="s">
        <v>642</v>
      </c>
      <c r="I6767" s="860" t="s">
        <v>163</v>
      </c>
      <c r="J6767" s="860">
        <v>12</v>
      </c>
      <c r="K6767" s="860">
        <v>0</v>
      </c>
      <c r="L6767" s="83"/>
      <c r="M6767" s="83"/>
      <c r="N6767" s="83"/>
      <c r="O6767" s="83"/>
      <c r="P6767" s="83"/>
      <c r="Q6767" s="143" t="s">
        <v>536</v>
      </c>
      <c r="R6767" s="813">
        <v>0</v>
      </c>
      <c r="S6767" s="814">
        <v>0</v>
      </c>
      <c r="T6767" s="814">
        <v>0</v>
      </c>
      <c r="U6767" s="814">
        <v>28.765719423453515</v>
      </c>
      <c r="V6767" s="814">
        <v>26.024855770928262</v>
      </c>
      <c r="W6767" s="815">
        <v>26.937410155409484</v>
      </c>
      <c r="X6767" s="805">
        <v>27.608680334732679</v>
      </c>
      <c r="Y6767" s="805">
        <v>28.24137199037186</v>
      </c>
      <c r="Z6767" s="805">
        <v>28.881126654515988</v>
      </c>
      <c r="AA6767" s="805">
        <v>29.393977041013425</v>
      </c>
      <c r="AB6767" s="805">
        <v>29.948169070422551</v>
      </c>
      <c r="AC6767" s="805">
        <v>30.512606180864346</v>
      </c>
      <c r="AD6767" s="805">
        <v>31.087472373037876</v>
      </c>
      <c r="AE6767" s="805">
        <v>31.672954806484586</v>
      </c>
      <c r="AF6767" s="805">
        <v>32.269243849762766</v>
      </c>
      <c r="AG6767" s="805">
        <v>32.876533131300867</v>
      </c>
      <c r="AH6767" s="805">
        <v>33.495019590935271</v>
      </c>
      <c r="AI6767" s="805">
        <v>34.124903532137907</v>
      </c>
      <c r="AK6767" s="199"/>
      <c r="AM6767" s="11"/>
      <c r="AN6767" s="15"/>
      <c r="AO6767" s="11"/>
      <c r="AP6767" s="11"/>
    </row>
    <row r="6768" spans="2:42" outlineLevel="1" x14ac:dyDescent="0.2">
      <c r="C6768" s="119" t="s">
        <v>163</v>
      </c>
      <c r="AK6768" s="199"/>
      <c r="AM6768" s="11"/>
      <c r="AN6768" s="15"/>
      <c r="AO6768" s="11"/>
      <c r="AP6768" s="11"/>
    </row>
    <row r="6769" spans="2:42" x14ac:dyDescent="0.2">
      <c r="B6769" s="72">
        <v>4</v>
      </c>
      <c r="C6769" s="119">
        <v>0</v>
      </c>
      <c r="D6769" s="754" t="s">
        <v>152</v>
      </c>
      <c r="E6769" s="67"/>
      <c r="F6769" s="67"/>
      <c r="G6769" s="67"/>
      <c r="H6769" s="102"/>
      <c r="I6769" s="67"/>
      <c r="J6769" s="67"/>
      <c r="K6769" s="102"/>
      <c r="L6769" s="67"/>
      <c r="M6769" s="67"/>
      <c r="N6769" s="67"/>
      <c r="O6769" s="67"/>
      <c r="P6769" s="67"/>
      <c r="Q6769" s="102"/>
      <c r="R6769" s="67"/>
      <c r="S6769" s="67"/>
      <c r="T6769" s="67"/>
      <c r="U6769" s="67"/>
      <c r="V6769" s="67"/>
      <c r="W6769" s="67"/>
      <c r="X6769" s="67"/>
      <c r="Y6769" s="67"/>
      <c r="Z6769" s="67"/>
      <c r="AA6769" s="67"/>
      <c r="AB6769" s="67"/>
      <c r="AC6769" s="67"/>
      <c r="AD6769" s="67"/>
      <c r="AE6769" s="67"/>
      <c r="AF6769" s="67"/>
      <c r="AG6769" s="67"/>
      <c r="AH6769" s="67"/>
      <c r="AI6769" s="67"/>
      <c r="AK6769" s="199"/>
      <c r="AM6769" s="11"/>
      <c r="AN6769" s="15"/>
      <c r="AO6769" s="11"/>
      <c r="AP6769" s="11"/>
    </row>
    <row r="6770" spans="2:42" outlineLevel="1" x14ac:dyDescent="0.2">
      <c r="C6770" s="119">
        <v>0</v>
      </c>
      <c r="F6770" s="40" t="s">
        <v>641</v>
      </c>
      <c r="I6770" s="856" t="s">
        <v>648</v>
      </c>
      <c r="J6770" s="462"/>
      <c r="K6770" s="857"/>
      <c r="AK6770" s="199"/>
      <c r="AM6770" s="11"/>
      <c r="AN6770" s="15"/>
      <c r="AO6770" s="11"/>
      <c r="AP6770" s="11"/>
    </row>
    <row r="6771" spans="2:42" outlineLevel="1" x14ac:dyDescent="0.2">
      <c r="C6771" s="119">
        <v>0</v>
      </c>
      <c r="F6771" s="761" t="s">
        <v>48</v>
      </c>
      <c r="G6771" s="796" t="s">
        <v>623</v>
      </c>
      <c r="H6771" s="796" t="s">
        <v>642</v>
      </c>
      <c r="I6771" s="858">
        <v>0</v>
      </c>
      <c r="J6771" s="858">
        <v>0</v>
      </c>
      <c r="K6771" s="858">
        <v>0</v>
      </c>
      <c r="L6771" s="75"/>
      <c r="M6771" s="75"/>
      <c r="N6771" s="75"/>
      <c r="O6771" s="75"/>
      <c r="P6771" s="75"/>
      <c r="Q6771" s="128" t="s">
        <v>536</v>
      </c>
      <c r="R6771" s="804">
        <v>0</v>
      </c>
      <c r="S6771" s="805">
        <v>0</v>
      </c>
      <c r="T6771" s="805">
        <v>0</v>
      </c>
      <c r="U6771" s="805">
        <v>0</v>
      </c>
      <c r="V6771" s="805">
        <v>0</v>
      </c>
      <c r="W6771" s="806">
        <v>0</v>
      </c>
      <c r="X6771" s="805">
        <v>0</v>
      </c>
      <c r="Y6771" s="805">
        <v>0</v>
      </c>
      <c r="Z6771" s="805">
        <v>0</v>
      </c>
      <c r="AA6771" s="805">
        <v>0</v>
      </c>
      <c r="AB6771" s="805">
        <v>0</v>
      </c>
      <c r="AC6771" s="805">
        <v>0</v>
      </c>
      <c r="AD6771" s="805">
        <v>0</v>
      </c>
      <c r="AE6771" s="805">
        <v>0</v>
      </c>
      <c r="AF6771" s="805">
        <v>0</v>
      </c>
      <c r="AG6771" s="805">
        <v>0</v>
      </c>
      <c r="AH6771" s="805">
        <v>0</v>
      </c>
      <c r="AI6771" s="805">
        <v>0</v>
      </c>
      <c r="AK6771" s="199"/>
      <c r="AM6771" s="11"/>
      <c r="AN6771" s="15"/>
      <c r="AO6771" s="11"/>
      <c r="AP6771" s="11"/>
    </row>
    <row r="6772" spans="2:42" outlineLevel="1" x14ac:dyDescent="0.2">
      <c r="C6772" s="119">
        <v>0</v>
      </c>
      <c r="F6772" s="767" t="s">
        <v>55</v>
      </c>
      <c r="G6772" s="797" t="s">
        <v>623</v>
      </c>
      <c r="H6772" s="797" t="s">
        <v>642</v>
      </c>
      <c r="I6772" s="859">
        <v>0</v>
      </c>
      <c r="J6772" s="859">
        <v>0</v>
      </c>
      <c r="K6772" s="859">
        <v>0</v>
      </c>
      <c r="Q6772" s="135" t="s">
        <v>536</v>
      </c>
      <c r="R6772" s="809">
        <v>0</v>
      </c>
      <c r="S6772" s="810">
        <v>0</v>
      </c>
      <c r="T6772" s="810">
        <v>0</v>
      </c>
      <c r="U6772" s="810">
        <v>0</v>
      </c>
      <c r="V6772" s="810">
        <v>0</v>
      </c>
      <c r="W6772" s="811">
        <v>0</v>
      </c>
      <c r="X6772" s="810">
        <v>0</v>
      </c>
      <c r="Y6772" s="810">
        <v>0</v>
      </c>
      <c r="Z6772" s="810">
        <v>0</v>
      </c>
      <c r="AA6772" s="810">
        <v>0</v>
      </c>
      <c r="AB6772" s="810">
        <v>0</v>
      </c>
      <c r="AC6772" s="810">
        <v>0</v>
      </c>
      <c r="AD6772" s="810">
        <v>0</v>
      </c>
      <c r="AE6772" s="810">
        <v>0</v>
      </c>
      <c r="AF6772" s="810">
        <v>0</v>
      </c>
      <c r="AG6772" s="810">
        <v>0</v>
      </c>
      <c r="AH6772" s="810">
        <v>0</v>
      </c>
      <c r="AI6772" s="810">
        <v>0</v>
      </c>
      <c r="AK6772" s="199"/>
      <c r="AM6772" s="11"/>
      <c r="AN6772" s="15"/>
      <c r="AO6772" s="11"/>
      <c r="AP6772" s="11"/>
    </row>
    <row r="6773" spans="2:42" outlineLevel="1" x14ac:dyDescent="0.2">
      <c r="C6773" s="119">
        <v>0</v>
      </c>
      <c r="F6773" s="783" t="s">
        <v>57</v>
      </c>
      <c r="G6773" s="798" t="s">
        <v>623</v>
      </c>
      <c r="H6773" s="798" t="s">
        <v>642</v>
      </c>
      <c r="I6773" s="860">
        <v>0</v>
      </c>
      <c r="J6773" s="860">
        <v>0</v>
      </c>
      <c r="K6773" s="860">
        <v>0</v>
      </c>
      <c r="L6773" s="83"/>
      <c r="M6773" s="83"/>
      <c r="N6773" s="83"/>
      <c r="O6773" s="83"/>
      <c r="P6773" s="83"/>
      <c r="Q6773" s="143" t="s">
        <v>536</v>
      </c>
      <c r="R6773" s="813">
        <v>0</v>
      </c>
      <c r="S6773" s="814">
        <v>0</v>
      </c>
      <c r="T6773" s="814">
        <v>0</v>
      </c>
      <c r="U6773" s="814">
        <v>0</v>
      </c>
      <c r="V6773" s="814">
        <v>0</v>
      </c>
      <c r="W6773" s="815">
        <v>0</v>
      </c>
      <c r="X6773" s="810">
        <v>0</v>
      </c>
      <c r="Y6773" s="810">
        <v>0</v>
      </c>
      <c r="Z6773" s="810">
        <v>0</v>
      </c>
      <c r="AA6773" s="810">
        <v>0</v>
      </c>
      <c r="AB6773" s="810">
        <v>0</v>
      </c>
      <c r="AC6773" s="810">
        <v>0</v>
      </c>
      <c r="AD6773" s="810">
        <v>0</v>
      </c>
      <c r="AE6773" s="810">
        <v>0</v>
      </c>
      <c r="AF6773" s="810">
        <v>0</v>
      </c>
      <c r="AG6773" s="810">
        <v>0</v>
      </c>
      <c r="AH6773" s="810">
        <v>0</v>
      </c>
      <c r="AI6773" s="810">
        <v>0</v>
      </c>
      <c r="AK6773" s="199"/>
      <c r="AM6773" s="11"/>
      <c r="AN6773" s="15"/>
      <c r="AO6773" s="11"/>
      <c r="AP6773" s="11"/>
    </row>
    <row r="6774" spans="2:42" outlineLevel="1" x14ac:dyDescent="0.2">
      <c r="C6774" s="119">
        <v>0</v>
      </c>
      <c r="AK6774" s="199"/>
      <c r="AM6774" s="11"/>
      <c r="AN6774" s="15"/>
      <c r="AO6774" s="11"/>
      <c r="AP6774" s="11"/>
    </row>
    <row r="6775" spans="2:42" x14ac:dyDescent="0.2">
      <c r="B6775" s="72">
        <v>5</v>
      </c>
      <c r="C6775" s="119" t="s">
        <v>165</v>
      </c>
      <c r="D6775" s="754" t="s">
        <v>656</v>
      </c>
      <c r="E6775" s="67"/>
      <c r="F6775" s="67"/>
      <c r="G6775" s="67"/>
      <c r="H6775" s="102"/>
      <c r="I6775" s="67"/>
      <c r="J6775" s="67"/>
      <c r="K6775" s="102"/>
      <c r="L6775" s="67"/>
      <c r="M6775" s="67"/>
      <c r="N6775" s="67"/>
      <c r="O6775" s="67"/>
      <c r="P6775" s="67"/>
      <c r="Q6775" s="102"/>
      <c r="R6775" s="67"/>
      <c r="S6775" s="67"/>
      <c r="T6775" s="67"/>
      <c r="U6775" s="67"/>
      <c r="V6775" s="67"/>
      <c r="W6775" s="67"/>
      <c r="X6775" s="67"/>
      <c r="Y6775" s="67"/>
      <c r="Z6775" s="67"/>
      <c r="AA6775" s="67"/>
      <c r="AB6775" s="67"/>
      <c r="AC6775" s="67"/>
      <c r="AD6775" s="67"/>
      <c r="AE6775" s="67"/>
      <c r="AF6775" s="67"/>
      <c r="AG6775" s="67"/>
      <c r="AH6775" s="67"/>
      <c r="AI6775" s="67"/>
      <c r="AK6775" s="199"/>
      <c r="AM6775" s="11"/>
      <c r="AN6775" s="15"/>
      <c r="AO6775" s="11"/>
      <c r="AP6775" s="11"/>
    </row>
    <row r="6776" spans="2:42" outlineLevel="1" x14ac:dyDescent="0.2">
      <c r="C6776" s="119" t="s">
        <v>165</v>
      </c>
      <c r="F6776" s="40" t="s">
        <v>641</v>
      </c>
      <c r="I6776" s="856" t="s">
        <v>648</v>
      </c>
      <c r="J6776" s="462"/>
      <c r="K6776" s="857"/>
      <c r="AK6776" s="199"/>
      <c r="AM6776" s="11"/>
      <c r="AN6776" s="15"/>
      <c r="AO6776" s="11"/>
      <c r="AP6776" s="11"/>
    </row>
    <row r="6777" spans="2:42" outlineLevel="1" x14ac:dyDescent="0.2">
      <c r="C6777" s="119" t="s">
        <v>165</v>
      </c>
      <c r="F6777" s="761" t="s">
        <v>48</v>
      </c>
      <c r="G6777" s="796" t="s">
        <v>623</v>
      </c>
      <c r="H6777" s="796" t="s">
        <v>642</v>
      </c>
      <c r="I6777" s="858" t="s">
        <v>165</v>
      </c>
      <c r="J6777" s="858">
        <v>22</v>
      </c>
      <c r="K6777" s="858">
        <v>0</v>
      </c>
      <c r="L6777" s="75"/>
      <c r="M6777" s="75"/>
      <c r="N6777" s="75"/>
      <c r="O6777" s="75"/>
      <c r="P6777" s="75"/>
      <c r="Q6777" s="128" t="s">
        <v>536</v>
      </c>
      <c r="R6777" s="804">
        <v>0</v>
      </c>
      <c r="S6777" s="805">
        <v>0</v>
      </c>
      <c r="T6777" s="805">
        <v>0</v>
      </c>
      <c r="U6777" s="805">
        <v>305.23337259055864</v>
      </c>
      <c r="V6777" s="805">
        <v>324.96419195177162</v>
      </c>
      <c r="W6777" s="806">
        <v>338.76082679239937</v>
      </c>
      <c r="X6777" s="805">
        <v>366.87792066563827</v>
      </c>
      <c r="Y6777" s="805">
        <v>375.51361650367801</v>
      </c>
      <c r="Z6777" s="805">
        <v>383.66138654389425</v>
      </c>
      <c r="AA6777" s="805">
        <v>391.39640612874103</v>
      </c>
      <c r="AB6777" s="805">
        <v>383.32256958648298</v>
      </c>
      <c r="AC6777" s="805">
        <v>390.97447930075685</v>
      </c>
      <c r="AD6777" s="805">
        <v>398.77924915140312</v>
      </c>
      <c r="AE6777" s="805">
        <v>406.73993557567161</v>
      </c>
      <c r="AF6777" s="805">
        <v>414.85965619366891</v>
      </c>
      <c r="AG6777" s="805">
        <v>423.14159103482376</v>
      </c>
      <c r="AH6777" s="805">
        <v>431.5889837889801</v>
      </c>
      <c r="AI6777" s="805">
        <v>440.2051430826167</v>
      </c>
      <c r="AK6777" s="199"/>
      <c r="AM6777" s="11"/>
      <c r="AN6777" s="15"/>
      <c r="AO6777" s="11"/>
      <c r="AP6777" s="11"/>
    </row>
    <row r="6778" spans="2:42" outlineLevel="1" x14ac:dyDescent="0.2">
      <c r="C6778" s="119" t="s">
        <v>165</v>
      </c>
      <c r="F6778" s="767" t="s">
        <v>55</v>
      </c>
      <c r="G6778" s="797" t="s">
        <v>623</v>
      </c>
      <c r="H6778" s="797" t="s">
        <v>642</v>
      </c>
      <c r="I6778" s="859" t="s">
        <v>165</v>
      </c>
      <c r="J6778" s="859">
        <v>22</v>
      </c>
      <c r="K6778" s="859" t="s">
        <v>166</v>
      </c>
      <c r="Q6778" s="135" t="s">
        <v>536</v>
      </c>
      <c r="R6778" s="809">
        <v>0</v>
      </c>
      <c r="S6778" s="810">
        <v>0</v>
      </c>
      <c r="T6778" s="810">
        <v>0</v>
      </c>
      <c r="U6778" s="810">
        <v>19.196730223375845</v>
      </c>
      <c r="V6778" s="810">
        <v>21.037810398696649</v>
      </c>
      <c r="W6778" s="811">
        <v>21.672258275209614</v>
      </c>
      <c r="X6778" s="810">
        <v>23.708930440240561</v>
      </c>
      <c r="Y6778" s="810">
        <v>26.558783522462438</v>
      </c>
      <c r="Z6778" s="810">
        <v>29.33876491257174</v>
      </c>
      <c r="AA6778" s="810">
        <v>27.206320380731498</v>
      </c>
      <c r="AB6778" s="810">
        <v>27.895701602339372</v>
      </c>
      <c r="AC6778" s="810">
        <v>28.209547009637028</v>
      </c>
      <c r="AD6778" s="810">
        <v>28.736334948438042</v>
      </c>
      <c r="AE6778" s="810">
        <v>28.962380194670356</v>
      </c>
      <c r="AF6778" s="810">
        <v>31.236053239182628</v>
      </c>
      <c r="AG6778" s="810">
        <v>29.835823949718289</v>
      </c>
      <c r="AH6778" s="810">
        <v>30.124722666217203</v>
      </c>
      <c r="AI6778" s="810">
        <v>33.662465108350403</v>
      </c>
      <c r="AK6778" s="199"/>
      <c r="AM6778" s="11"/>
      <c r="AN6778" s="15"/>
      <c r="AO6778" s="11"/>
      <c r="AP6778" s="11"/>
    </row>
    <row r="6779" spans="2:42" outlineLevel="1" x14ac:dyDescent="0.2">
      <c r="C6779" s="119" t="s">
        <v>165</v>
      </c>
      <c r="F6779" s="783" t="s">
        <v>57</v>
      </c>
      <c r="G6779" s="798" t="s">
        <v>623</v>
      </c>
      <c r="H6779" s="798" t="s">
        <v>642</v>
      </c>
      <c r="I6779" s="860" t="s">
        <v>165</v>
      </c>
      <c r="J6779" s="860">
        <v>22</v>
      </c>
      <c r="K6779" s="860" t="s">
        <v>166</v>
      </c>
      <c r="L6779" s="83"/>
      <c r="M6779" s="83"/>
      <c r="N6779" s="83"/>
      <c r="O6779" s="83"/>
      <c r="P6779" s="83"/>
      <c r="Q6779" s="143" t="s">
        <v>536</v>
      </c>
      <c r="R6779" s="813">
        <v>0</v>
      </c>
      <c r="S6779" s="814">
        <v>0</v>
      </c>
      <c r="T6779" s="814">
        <v>0</v>
      </c>
      <c r="U6779" s="814">
        <v>29.552919099022656</v>
      </c>
      <c r="V6779" s="814">
        <v>30.5306404357883</v>
      </c>
      <c r="W6779" s="815">
        <v>31.252194753948071</v>
      </c>
      <c r="X6779" s="810">
        <v>32.0549859564223</v>
      </c>
      <c r="Y6779" s="810">
        <v>32.815918147107574</v>
      </c>
      <c r="Z6779" s="810">
        <v>33.609823397900705</v>
      </c>
      <c r="AA6779" s="810">
        <v>34.25630046255371</v>
      </c>
      <c r="AB6779" s="810">
        <v>34.925929137074192</v>
      </c>
      <c r="AC6779" s="810">
        <v>35.608572267860474</v>
      </c>
      <c r="AD6779" s="810">
        <v>36.304480875998678</v>
      </c>
      <c r="AE6779" s="810">
        <v>37.013910774965112</v>
      </c>
      <c r="AF6779" s="810">
        <v>37.737122660846069</v>
      </c>
      <c r="AG6779" s="810">
        <v>38.474382204222835</v>
      </c>
      <c r="AH6779" s="810">
        <v>39.225960143751657</v>
      </c>
      <c r="AI6779" s="810">
        <v>39.992132381469084</v>
      </c>
      <c r="AK6779" s="199"/>
      <c r="AM6779" s="11"/>
      <c r="AN6779" s="15"/>
      <c r="AO6779" s="11"/>
      <c r="AP6779" s="11"/>
    </row>
    <row r="6780" spans="2:42" outlineLevel="1" x14ac:dyDescent="0.2">
      <c r="C6780" s="119" t="s">
        <v>165</v>
      </c>
      <c r="AK6780" s="199"/>
      <c r="AM6780" s="11"/>
      <c r="AN6780" s="15"/>
      <c r="AO6780" s="11"/>
      <c r="AP6780" s="11"/>
    </row>
    <row r="6781" spans="2:42" x14ac:dyDescent="0.2">
      <c r="B6781" s="72">
        <v>6</v>
      </c>
      <c r="C6781" s="252" t="s">
        <v>166</v>
      </c>
      <c r="D6781" s="754" t="s">
        <v>657</v>
      </c>
      <c r="E6781" s="67"/>
      <c r="F6781" s="67"/>
      <c r="G6781" s="67"/>
      <c r="H6781" s="102"/>
      <c r="I6781" s="67"/>
      <c r="J6781" s="67"/>
      <c r="K6781" s="102"/>
      <c r="L6781" s="67"/>
      <c r="M6781" s="67"/>
      <c r="N6781" s="67"/>
      <c r="O6781" s="67"/>
      <c r="P6781" s="67"/>
      <c r="Q6781" s="102"/>
      <c r="R6781" s="67"/>
      <c r="S6781" s="67"/>
      <c r="T6781" s="67"/>
      <c r="U6781" s="67"/>
      <c r="V6781" s="67"/>
      <c r="W6781" s="67"/>
      <c r="X6781" s="67"/>
      <c r="Y6781" s="67"/>
      <c r="Z6781" s="67"/>
      <c r="AA6781" s="67"/>
      <c r="AB6781" s="67"/>
      <c r="AC6781" s="67"/>
      <c r="AD6781" s="67"/>
      <c r="AE6781" s="67"/>
      <c r="AF6781" s="67"/>
      <c r="AG6781" s="67"/>
      <c r="AH6781" s="67"/>
      <c r="AI6781" s="67"/>
      <c r="AK6781" s="199"/>
      <c r="AM6781" s="11"/>
      <c r="AN6781" s="15"/>
      <c r="AO6781" s="11"/>
      <c r="AP6781" s="11"/>
    </row>
    <row r="6782" spans="2:42" outlineLevel="1" x14ac:dyDescent="0.2">
      <c r="C6782" s="252" t="s">
        <v>166</v>
      </c>
      <c r="F6782" s="40" t="s">
        <v>641</v>
      </c>
      <c r="I6782" s="856" t="s">
        <v>648</v>
      </c>
      <c r="J6782" s="462"/>
      <c r="K6782" s="857"/>
      <c r="AK6782" s="199"/>
      <c r="AM6782" s="11"/>
      <c r="AN6782" s="15"/>
      <c r="AO6782" s="11"/>
      <c r="AP6782" s="11"/>
    </row>
    <row r="6783" spans="2:42" outlineLevel="1" x14ac:dyDescent="0.2">
      <c r="C6783" s="252" t="s">
        <v>166</v>
      </c>
      <c r="F6783" s="761" t="s">
        <v>48</v>
      </c>
      <c r="G6783" s="796" t="s">
        <v>623</v>
      </c>
      <c r="H6783" s="796" t="s">
        <v>642</v>
      </c>
      <c r="I6783" s="858">
        <v>0</v>
      </c>
      <c r="J6783" s="858">
        <v>0</v>
      </c>
      <c r="K6783" s="858">
        <v>0</v>
      </c>
      <c r="L6783" s="75"/>
      <c r="M6783" s="75"/>
      <c r="N6783" s="75"/>
      <c r="O6783" s="75"/>
      <c r="P6783" s="75"/>
      <c r="Q6783" s="128" t="s">
        <v>536</v>
      </c>
      <c r="R6783" s="804">
        <v>0</v>
      </c>
      <c r="S6783" s="805">
        <v>0</v>
      </c>
      <c r="T6783" s="805">
        <v>0</v>
      </c>
      <c r="U6783" s="805">
        <v>0</v>
      </c>
      <c r="V6783" s="805">
        <v>0</v>
      </c>
      <c r="W6783" s="806">
        <v>0</v>
      </c>
      <c r="X6783" s="805">
        <v>0</v>
      </c>
      <c r="Y6783" s="805">
        <v>0</v>
      </c>
      <c r="Z6783" s="805">
        <v>0</v>
      </c>
      <c r="AA6783" s="805">
        <v>0</v>
      </c>
      <c r="AB6783" s="805">
        <v>0</v>
      </c>
      <c r="AC6783" s="805">
        <v>0</v>
      </c>
      <c r="AD6783" s="805">
        <v>0</v>
      </c>
      <c r="AE6783" s="805">
        <v>0</v>
      </c>
      <c r="AF6783" s="805">
        <v>0</v>
      </c>
      <c r="AG6783" s="805">
        <v>0</v>
      </c>
      <c r="AH6783" s="805">
        <v>0</v>
      </c>
      <c r="AI6783" s="805">
        <v>0</v>
      </c>
      <c r="AK6783" s="199"/>
      <c r="AM6783" s="11"/>
      <c r="AN6783" s="15"/>
      <c r="AO6783" s="11"/>
      <c r="AP6783" s="11"/>
    </row>
    <row r="6784" spans="2:42" outlineLevel="1" x14ac:dyDescent="0.2">
      <c r="C6784" s="252" t="s">
        <v>166</v>
      </c>
      <c r="F6784" s="767" t="s">
        <v>55</v>
      </c>
      <c r="G6784" s="797" t="s">
        <v>623</v>
      </c>
      <c r="H6784" s="797" t="s">
        <v>642</v>
      </c>
      <c r="I6784" s="859">
        <v>22</v>
      </c>
      <c r="J6784" s="859" t="s">
        <v>165</v>
      </c>
      <c r="K6784" s="859">
        <v>0</v>
      </c>
      <c r="Q6784" s="135" t="s">
        <v>536</v>
      </c>
      <c r="R6784" s="809">
        <v>0</v>
      </c>
      <c r="S6784" s="810">
        <v>0</v>
      </c>
      <c r="T6784" s="810">
        <v>0</v>
      </c>
      <c r="U6784" s="810">
        <v>19.196730223375845</v>
      </c>
      <c r="V6784" s="810">
        <v>21.037810398696649</v>
      </c>
      <c r="W6784" s="811">
        <v>21.672258275209614</v>
      </c>
      <c r="X6784" s="830">
        <v>23.466641763291509</v>
      </c>
      <c r="Y6784" s="810">
        <v>24.012138347872089</v>
      </c>
      <c r="Z6784" s="810">
        <v>24.533975156692758</v>
      </c>
      <c r="AA6784" s="810">
        <v>25.040398704806993</v>
      </c>
      <c r="AB6784" s="810">
        <v>25.397670431396527</v>
      </c>
      <c r="AC6784" s="810">
        <v>25.915392360793923</v>
      </c>
      <c r="AD6784" s="810">
        <v>26.443730667907442</v>
      </c>
      <c r="AE6784" s="810">
        <v>26.982904605735577</v>
      </c>
      <c r="AF6784" s="810">
        <v>27.533137993607454</v>
      </c>
      <c r="AG6784" s="810">
        <v>28.094659313219545</v>
      </c>
      <c r="AH6784" s="810">
        <v>28.648916745760591</v>
      </c>
      <c r="AI6784" s="810">
        <v>29.214444226403423</v>
      </c>
      <c r="AK6784" s="199"/>
      <c r="AM6784" s="11"/>
      <c r="AN6784" s="15"/>
      <c r="AO6784" s="11"/>
      <c r="AP6784" s="11"/>
    </row>
    <row r="6785" spans="2:42" outlineLevel="1" x14ac:dyDescent="0.2">
      <c r="C6785" s="252" t="s">
        <v>166</v>
      </c>
      <c r="F6785" s="783" t="s">
        <v>57</v>
      </c>
      <c r="G6785" s="798" t="s">
        <v>623</v>
      </c>
      <c r="H6785" s="798" t="s">
        <v>642</v>
      </c>
      <c r="I6785" s="860">
        <v>22</v>
      </c>
      <c r="J6785" s="860" t="s">
        <v>165</v>
      </c>
      <c r="K6785" s="860">
        <v>0</v>
      </c>
      <c r="L6785" s="83"/>
      <c r="M6785" s="83"/>
      <c r="N6785" s="83"/>
      <c r="O6785" s="83"/>
      <c r="P6785" s="83"/>
      <c r="Q6785" s="143" t="s">
        <v>536</v>
      </c>
      <c r="R6785" s="813">
        <v>0</v>
      </c>
      <c r="S6785" s="814">
        <v>0</v>
      </c>
      <c r="T6785" s="814">
        <v>0</v>
      </c>
      <c r="U6785" s="814">
        <v>29.552919099022656</v>
      </c>
      <c r="V6785" s="814">
        <v>30.5306404357883</v>
      </c>
      <c r="W6785" s="815">
        <v>31.252194753948071</v>
      </c>
      <c r="X6785" s="810">
        <v>32.0549859564223</v>
      </c>
      <c r="Y6785" s="810">
        <v>32.815918147107574</v>
      </c>
      <c r="Z6785" s="810">
        <v>33.609823397900705</v>
      </c>
      <c r="AA6785" s="810">
        <v>34.25630046255371</v>
      </c>
      <c r="AB6785" s="810">
        <v>34.925929137074192</v>
      </c>
      <c r="AC6785" s="810">
        <v>35.608572267860474</v>
      </c>
      <c r="AD6785" s="810">
        <v>36.304480875998678</v>
      </c>
      <c r="AE6785" s="810">
        <v>37.013910774965112</v>
      </c>
      <c r="AF6785" s="810">
        <v>37.737122660846069</v>
      </c>
      <c r="AG6785" s="810">
        <v>38.474382204222835</v>
      </c>
      <c r="AH6785" s="810">
        <v>39.225960143751657</v>
      </c>
      <c r="AI6785" s="810">
        <v>39.992132381469084</v>
      </c>
      <c r="AK6785" s="199"/>
      <c r="AM6785" s="11"/>
      <c r="AN6785" s="15"/>
      <c r="AO6785" s="11"/>
      <c r="AP6785" s="11"/>
    </row>
    <row r="6786" spans="2:42" outlineLevel="1" x14ac:dyDescent="0.2">
      <c r="C6786" s="252" t="s">
        <v>166</v>
      </c>
      <c r="AK6786" s="199"/>
      <c r="AM6786" s="11"/>
      <c r="AN6786" s="15"/>
      <c r="AO6786" s="11"/>
      <c r="AP6786" s="11"/>
    </row>
    <row r="6787" spans="2:42" x14ac:dyDescent="0.2">
      <c r="B6787" s="72">
        <v>7</v>
      </c>
      <c r="C6787" s="119">
        <v>0</v>
      </c>
      <c r="D6787" s="754" t="s">
        <v>152</v>
      </c>
      <c r="E6787" s="67"/>
      <c r="F6787" s="67"/>
      <c r="G6787" s="67"/>
      <c r="H6787" s="102"/>
      <c r="I6787" s="67"/>
      <c r="J6787" s="67"/>
      <c r="K6787" s="102"/>
      <c r="L6787" s="67"/>
      <c r="M6787" s="67"/>
      <c r="N6787" s="67"/>
      <c r="O6787" s="67"/>
      <c r="P6787" s="67"/>
      <c r="Q6787" s="102"/>
      <c r="R6787" s="67"/>
      <c r="S6787" s="67"/>
      <c r="T6787" s="67"/>
      <c r="U6787" s="67"/>
      <c r="V6787" s="67"/>
      <c r="W6787" s="67"/>
      <c r="X6787" s="67"/>
      <c r="Y6787" s="67"/>
      <c r="Z6787" s="67"/>
      <c r="AA6787" s="67"/>
      <c r="AB6787" s="67"/>
      <c r="AC6787" s="67"/>
      <c r="AD6787" s="67"/>
      <c r="AE6787" s="67"/>
      <c r="AF6787" s="67"/>
      <c r="AG6787" s="67"/>
      <c r="AH6787" s="67"/>
      <c r="AI6787" s="67"/>
      <c r="AK6787" s="199"/>
      <c r="AM6787" s="11"/>
      <c r="AN6787" s="15"/>
      <c r="AO6787" s="11"/>
      <c r="AP6787" s="11"/>
    </row>
    <row r="6788" spans="2:42" outlineLevel="1" x14ac:dyDescent="0.2">
      <c r="C6788" s="119">
        <v>0</v>
      </c>
      <c r="F6788" s="40" t="s">
        <v>641</v>
      </c>
      <c r="I6788" s="856" t="s">
        <v>648</v>
      </c>
      <c r="J6788" s="462"/>
      <c r="K6788" s="857"/>
      <c r="AK6788" s="199"/>
      <c r="AM6788" s="11"/>
      <c r="AN6788" s="15"/>
      <c r="AO6788" s="11"/>
      <c r="AP6788" s="11"/>
    </row>
    <row r="6789" spans="2:42" outlineLevel="1" x14ac:dyDescent="0.2">
      <c r="C6789" s="119">
        <v>0</v>
      </c>
      <c r="F6789" s="761" t="s">
        <v>48</v>
      </c>
      <c r="G6789" s="796" t="s">
        <v>623</v>
      </c>
      <c r="H6789" s="796" t="s">
        <v>642</v>
      </c>
      <c r="I6789" s="858">
        <v>0</v>
      </c>
      <c r="J6789" s="858">
        <v>0</v>
      </c>
      <c r="K6789" s="858">
        <v>0</v>
      </c>
      <c r="L6789" s="75"/>
      <c r="M6789" s="75"/>
      <c r="N6789" s="75"/>
      <c r="O6789" s="75"/>
      <c r="P6789" s="75"/>
      <c r="Q6789" s="128" t="s">
        <v>536</v>
      </c>
      <c r="R6789" s="804">
        <v>0</v>
      </c>
      <c r="S6789" s="805">
        <v>0</v>
      </c>
      <c r="T6789" s="805">
        <v>0</v>
      </c>
      <c r="U6789" s="805">
        <v>0</v>
      </c>
      <c r="V6789" s="805">
        <v>0</v>
      </c>
      <c r="W6789" s="806">
        <v>0</v>
      </c>
      <c r="X6789" s="805">
        <v>0</v>
      </c>
      <c r="Y6789" s="805">
        <v>0</v>
      </c>
      <c r="Z6789" s="805">
        <v>0</v>
      </c>
      <c r="AA6789" s="805">
        <v>0</v>
      </c>
      <c r="AB6789" s="805">
        <v>0</v>
      </c>
      <c r="AC6789" s="805">
        <v>0</v>
      </c>
      <c r="AD6789" s="805">
        <v>0</v>
      </c>
      <c r="AE6789" s="805">
        <v>0</v>
      </c>
      <c r="AF6789" s="805">
        <v>0</v>
      </c>
      <c r="AG6789" s="805">
        <v>0</v>
      </c>
      <c r="AH6789" s="805">
        <v>0</v>
      </c>
      <c r="AI6789" s="805">
        <v>0</v>
      </c>
      <c r="AK6789" s="199"/>
      <c r="AM6789" s="11"/>
      <c r="AN6789" s="15"/>
      <c r="AO6789" s="11"/>
      <c r="AP6789" s="11"/>
    </row>
    <row r="6790" spans="2:42" outlineLevel="1" x14ac:dyDescent="0.2">
      <c r="C6790" s="119">
        <v>0</v>
      </c>
      <c r="F6790" s="767" t="s">
        <v>55</v>
      </c>
      <c r="G6790" s="797" t="s">
        <v>623</v>
      </c>
      <c r="H6790" s="797" t="s">
        <v>642</v>
      </c>
      <c r="I6790" s="859">
        <v>0</v>
      </c>
      <c r="J6790" s="859">
        <v>0</v>
      </c>
      <c r="K6790" s="859">
        <v>0</v>
      </c>
      <c r="Q6790" s="135" t="s">
        <v>536</v>
      </c>
      <c r="R6790" s="809">
        <v>0</v>
      </c>
      <c r="S6790" s="810">
        <v>0</v>
      </c>
      <c r="T6790" s="810">
        <v>0</v>
      </c>
      <c r="U6790" s="810">
        <v>0</v>
      </c>
      <c r="V6790" s="810">
        <v>0</v>
      </c>
      <c r="W6790" s="811">
        <v>0</v>
      </c>
      <c r="X6790" s="810">
        <v>0</v>
      </c>
      <c r="Y6790" s="810">
        <v>0</v>
      </c>
      <c r="Z6790" s="810">
        <v>0</v>
      </c>
      <c r="AA6790" s="810">
        <v>0</v>
      </c>
      <c r="AB6790" s="810">
        <v>0</v>
      </c>
      <c r="AC6790" s="810">
        <v>0</v>
      </c>
      <c r="AD6790" s="810">
        <v>0</v>
      </c>
      <c r="AE6790" s="810">
        <v>0</v>
      </c>
      <c r="AF6790" s="810">
        <v>0</v>
      </c>
      <c r="AG6790" s="810">
        <v>0</v>
      </c>
      <c r="AH6790" s="810">
        <v>0</v>
      </c>
      <c r="AI6790" s="810">
        <v>0</v>
      </c>
      <c r="AK6790" s="199"/>
      <c r="AM6790" s="11"/>
      <c r="AN6790" s="15"/>
      <c r="AO6790" s="11"/>
      <c r="AP6790" s="11"/>
    </row>
    <row r="6791" spans="2:42" outlineLevel="1" x14ac:dyDescent="0.2">
      <c r="C6791" s="119">
        <v>0</v>
      </c>
      <c r="F6791" s="783" t="s">
        <v>57</v>
      </c>
      <c r="G6791" s="798" t="s">
        <v>623</v>
      </c>
      <c r="H6791" s="798" t="s">
        <v>642</v>
      </c>
      <c r="I6791" s="860">
        <v>0</v>
      </c>
      <c r="J6791" s="860">
        <v>0</v>
      </c>
      <c r="K6791" s="860">
        <v>0</v>
      </c>
      <c r="L6791" s="83"/>
      <c r="M6791" s="83"/>
      <c r="N6791" s="83"/>
      <c r="O6791" s="83"/>
      <c r="P6791" s="83"/>
      <c r="Q6791" s="143" t="s">
        <v>536</v>
      </c>
      <c r="R6791" s="813">
        <v>0</v>
      </c>
      <c r="S6791" s="814">
        <v>0</v>
      </c>
      <c r="T6791" s="814">
        <v>0</v>
      </c>
      <c r="U6791" s="814">
        <v>0</v>
      </c>
      <c r="V6791" s="814">
        <v>0</v>
      </c>
      <c r="W6791" s="815">
        <v>0</v>
      </c>
      <c r="X6791" s="810">
        <v>0</v>
      </c>
      <c r="Y6791" s="810">
        <v>0</v>
      </c>
      <c r="Z6791" s="810">
        <v>0</v>
      </c>
      <c r="AA6791" s="810">
        <v>0</v>
      </c>
      <c r="AB6791" s="810">
        <v>0</v>
      </c>
      <c r="AC6791" s="810">
        <v>0</v>
      </c>
      <c r="AD6791" s="810">
        <v>0</v>
      </c>
      <c r="AE6791" s="810">
        <v>0</v>
      </c>
      <c r="AF6791" s="810">
        <v>0</v>
      </c>
      <c r="AG6791" s="810">
        <v>0</v>
      </c>
      <c r="AH6791" s="810">
        <v>0</v>
      </c>
      <c r="AI6791" s="810">
        <v>0</v>
      </c>
      <c r="AK6791" s="199"/>
      <c r="AM6791" s="11"/>
      <c r="AN6791" s="15"/>
      <c r="AO6791" s="11"/>
      <c r="AP6791" s="11"/>
    </row>
    <row r="6792" spans="2:42" outlineLevel="1" x14ac:dyDescent="0.2">
      <c r="C6792" s="119">
        <v>0</v>
      </c>
      <c r="F6792" s="12"/>
      <c r="H6792" s="797"/>
      <c r="K6792" s="164"/>
      <c r="Q6792" s="16"/>
      <c r="R6792" s="16"/>
      <c r="S6792" s="16"/>
      <c r="T6792" s="16"/>
      <c r="U6792" s="16"/>
      <c r="V6792" s="16"/>
      <c r="W6792" s="16"/>
      <c r="X6792" s="16"/>
      <c r="Y6792" s="16"/>
      <c r="Z6792" s="16"/>
      <c r="AA6792" s="16"/>
      <c r="AB6792" s="16"/>
      <c r="AC6792" s="16"/>
      <c r="AD6792" s="16"/>
      <c r="AE6792" s="16"/>
      <c r="AF6792" s="16"/>
      <c r="AG6792" s="16"/>
      <c r="AH6792" s="16"/>
      <c r="AI6792" s="16"/>
      <c r="AK6792" s="199"/>
      <c r="AM6792" s="11"/>
      <c r="AN6792" s="15"/>
      <c r="AO6792" s="11"/>
      <c r="AP6792" s="11"/>
    </row>
    <row r="6793" spans="2:42" x14ac:dyDescent="0.2">
      <c r="B6793" s="72">
        <v>8</v>
      </c>
      <c r="C6793" s="119">
        <v>0</v>
      </c>
      <c r="D6793" s="754" t="s">
        <v>152</v>
      </c>
      <c r="E6793" s="67"/>
      <c r="F6793" s="67"/>
      <c r="G6793" s="67"/>
      <c r="H6793" s="102"/>
      <c r="I6793" s="67"/>
      <c r="J6793" s="67"/>
      <c r="K6793" s="102"/>
      <c r="L6793" s="67"/>
      <c r="M6793" s="67"/>
      <c r="N6793" s="67"/>
      <c r="O6793" s="67"/>
      <c r="P6793" s="67"/>
      <c r="Q6793" s="102"/>
      <c r="R6793" s="67"/>
      <c r="S6793" s="67"/>
      <c r="T6793" s="67"/>
      <c r="U6793" s="67"/>
      <c r="V6793" s="67"/>
      <c r="W6793" s="67"/>
      <c r="X6793" s="67"/>
      <c r="Y6793" s="67"/>
      <c r="Z6793" s="67"/>
      <c r="AA6793" s="67"/>
      <c r="AB6793" s="67"/>
      <c r="AC6793" s="67"/>
      <c r="AD6793" s="67"/>
      <c r="AE6793" s="67"/>
      <c r="AF6793" s="67"/>
      <c r="AG6793" s="67"/>
      <c r="AH6793" s="67"/>
      <c r="AI6793" s="67"/>
      <c r="AK6793" s="199"/>
      <c r="AM6793" s="11"/>
      <c r="AN6793" s="15"/>
      <c r="AO6793" s="11"/>
      <c r="AP6793" s="11"/>
    </row>
    <row r="6794" spans="2:42" outlineLevel="1" x14ac:dyDescent="0.2">
      <c r="C6794" s="119">
        <v>0</v>
      </c>
      <c r="F6794" s="40" t="s">
        <v>641</v>
      </c>
      <c r="I6794" s="856" t="s">
        <v>648</v>
      </c>
      <c r="J6794" s="462"/>
      <c r="K6794" s="857"/>
      <c r="AK6794" s="199"/>
      <c r="AM6794" s="11"/>
      <c r="AN6794" s="15"/>
      <c r="AO6794" s="11"/>
      <c r="AP6794" s="11"/>
    </row>
    <row r="6795" spans="2:42" outlineLevel="1" x14ac:dyDescent="0.2">
      <c r="C6795" s="119">
        <v>0</v>
      </c>
      <c r="F6795" s="761" t="s">
        <v>48</v>
      </c>
      <c r="G6795" s="796" t="s">
        <v>623</v>
      </c>
      <c r="H6795" s="796" t="s">
        <v>642</v>
      </c>
      <c r="I6795" s="858">
        <v>0</v>
      </c>
      <c r="J6795" s="858">
        <v>0</v>
      </c>
      <c r="K6795" s="858">
        <v>0</v>
      </c>
      <c r="L6795" s="75"/>
      <c r="M6795" s="75"/>
      <c r="N6795" s="75"/>
      <c r="O6795" s="75"/>
      <c r="P6795" s="75"/>
      <c r="Q6795" s="128" t="s">
        <v>536</v>
      </c>
      <c r="R6795" s="804">
        <v>0</v>
      </c>
      <c r="S6795" s="805">
        <v>0</v>
      </c>
      <c r="T6795" s="805">
        <v>0</v>
      </c>
      <c r="U6795" s="805">
        <v>0</v>
      </c>
      <c r="V6795" s="805">
        <v>0</v>
      </c>
      <c r="W6795" s="806">
        <v>0</v>
      </c>
      <c r="X6795" s="805">
        <v>0</v>
      </c>
      <c r="Y6795" s="805">
        <v>0</v>
      </c>
      <c r="Z6795" s="805">
        <v>0</v>
      </c>
      <c r="AA6795" s="805">
        <v>0</v>
      </c>
      <c r="AB6795" s="805">
        <v>0</v>
      </c>
      <c r="AC6795" s="805">
        <v>0</v>
      </c>
      <c r="AD6795" s="805">
        <v>0</v>
      </c>
      <c r="AE6795" s="805">
        <v>0</v>
      </c>
      <c r="AF6795" s="805">
        <v>0</v>
      </c>
      <c r="AG6795" s="805">
        <v>0</v>
      </c>
      <c r="AH6795" s="805">
        <v>0</v>
      </c>
      <c r="AI6795" s="805">
        <v>0</v>
      </c>
      <c r="AK6795" s="199"/>
      <c r="AM6795" s="11"/>
      <c r="AN6795" s="15"/>
      <c r="AO6795" s="11"/>
      <c r="AP6795" s="11"/>
    </row>
    <row r="6796" spans="2:42" outlineLevel="1" x14ac:dyDescent="0.2">
      <c r="C6796" s="119">
        <v>0</v>
      </c>
      <c r="F6796" s="767" t="s">
        <v>55</v>
      </c>
      <c r="G6796" s="797" t="s">
        <v>623</v>
      </c>
      <c r="H6796" s="797" t="s">
        <v>642</v>
      </c>
      <c r="I6796" s="859">
        <v>0</v>
      </c>
      <c r="J6796" s="859">
        <v>0</v>
      </c>
      <c r="K6796" s="859">
        <v>0</v>
      </c>
      <c r="Q6796" s="135" t="s">
        <v>536</v>
      </c>
      <c r="R6796" s="809">
        <v>0</v>
      </c>
      <c r="S6796" s="810">
        <v>0</v>
      </c>
      <c r="T6796" s="810">
        <v>0</v>
      </c>
      <c r="U6796" s="810">
        <v>0</v>
      </c>
      <c r="V6796" s="810">
        <v>0</v>
      </c>
      <c r="W6796" s="811">
        <v>0</v>
      </c>
      <c r="X6796" s="810">
        <v>0</v>
      </c>
      <c r="Y6796" s="810">
        <v>0</v>
      </c>
      <c r="Z6796" s="810">
        <v>0</v>
      </c>
      <c r="AA6796" s="810">
        <v>0</v>
      </c>
      <c r="AB6796" s="810">
        <v>0</v>
      </c>
      <c r="AC6796" s="810">
        <v>0</v>
      </c>
      <c r="AD6796" s="810">
        <v>0</v>
      </c>
      <c r="AE6796" s="810">
        <v>0</v>
      </c>
      <c r="AF6796" s="810">
        <v>0</v>
      </c>
      <c r="AG6796" s="810">
        <v>0</v>
      </c>
      <c r="AH6796" s="810">
        <v>0</v>
      </c>
      <c r="AI6796" s="810">
        <v>0</v>
      </c>
      <c r="AK6796" s="199"/>
      <c r="AM6796" s="11"/>
      <c r="AN6796" s="15"/>
      <c r="AO6796" s="11"/>
      <c r="AP6796" s="11"/>
    </row>
    <row r="6797" spans="2:42" outlineLevel="1" x14ac:dyDescent="0.2">
      <c r="C6797" s="119">
        <v>0</v>
      </c>
      <c r="F6797" s="783" t="s">
        <v>57</v>
      </c>
      <c r="G6797" s="798" t="s">
        <v>623</v>
      </c>
      <c r="H6797" s="798" t="s">
        <v>642</v>
      </c>
      <c r="I6797" s="860">
        <v>0</v>
      </c>
      <c r="J6797" s="860">
        <v>0</v>
      </c>
      <c r="K6797" s="860">
        <v>0</v>
      </c>
      <c r="L6797" s="83"/>
      <c r="M6797" s="83"/>
      <c r="N6797" s="83"/>
      <c r="O6797" s="83"/>
      <c r="P6797" s="83"/>
      <c r="Q6797" s="143" t="s">
        <v>536</v>
      </c>
      <c r="R6797" s="813">
        <v>0</v>
      </c>
      <c r="S6797" s="814">
        <v>0</v>
      </c>
      <c r="T6797" s="814">
        <v>0</v>
      </c>
      <c r="U6797" s="814">
        <v>0</v>
      </c>
      <c r="V6797" s="814">
        <v>0</v>
      </c>
      <c r="W6797" s="815">
        <v>0</v>
      </c>
      <c r="X6797" s="810">
        <v>0</v>
      </c>
      <c r="Y6797" s="810">
        <v>0</v>
      </c>
      <c r="Z6797" s="810">
        <v>0</v>
      </c>
      <c r="AA6797" s="810">
        <v>0</v>
      </c>
      <c r="AB6797" s="810">
        <v>0</v>
      </c>
      <c r="AC6797" s="810">
        <v>0</v>
      </c>
      <c r="AD6797" s="810">
        <v>0</v>
      </c>
      <c r="AE6797" s="810">
        <v>0</v>
      </c>
      <c r="AF6797" s="810">
        <v>0</v>
      </c>
      <c r="AG6797" s="810">
        <v>0</v>
      </c>
      <c r="AH6797" s="810">
        <v>0</v>
      </c>
      <c r="AI6797" s="810">
        <v>0</v>
      </c>
      <c r="AK6797" s="199"/>
      <c r="AM6797" s="11"/>
      <c r="AN6797" s="15"/>
      <c r="AO6797" s="11"/>
      <c r="AP6797" s="11"/>
    </row>
    <row r="6798" spans="2:42" outlineLevel="1" x14ac:dyDescent="0.2">
      <c r="C6798" s="119">
        <v>0</v>
      </c>
      <c r="F6798" s="12"/>
      <c r="H6798" s="797"/>
      <c r="K6798" s="164"/>
      <c r="Q6798" s="16"/>
      <c r="R6798" s="16"/>
      <c r="S6798" s="16"/>
      <c r="T6798" s="16"/>
      <c r="U6798" s="16"/>
      <c r="V6798" s="16"/>
      <c r="W6798" s="16"/>
      <c r="X6798" s="16"/>
      <c r="Y6798" s="16"/>
      <c r="Z6798" s="16"/>
      <c r="AA6798" s="16"/>
      <c r="AB6798" s="16"/>
      <c r="AC6798" s="16"/>
      <c r="AD6798" s="16"/>
      <c r="AE6798" s="16"/>
      <c r="AF6798" s="16"/>
      <c r="AG6798" s="16"/>
      <c r="AH6798" s="16"/>
      <c r="AI6798" s="16"/>
    </row>
    <row r="6799" spans="2:42" x14ac:dyDescent="0.2">
      <c r="C6799" s="119"/>
      <c r="F6799" s="12"/>
      <c r="H6799" s="797"/>
      <c r="K6799" s="164"/>
      <c r="Q6799" s="16"/>
      <c r="R6799" s="16"/>
      <c r="S6799" s="16"/>
      <c r="T6799" s="16"/>
      <c r="U6799" s="16"/>
      <c r="V6799" s="16"/>
      <c r="W6799" s="16"/>
      <c r="X6799" s="16"/>
      <c r="Y6799" s="16"/>
      <c r="Z6799" s="16"/>
      <c r="AA6799" s="16"/>
      <c r="AB6799" s="16"/>
      <c r="AC6799" s="16"/>
      <c r="AD6799" s="16"/>
      <c r="AE6799" s="16"/>
      <c r="AF6799" s="16"/>
      <c r="AG6799" s="16"/>
      <c r="AH6799" s="16"/>
      <c r="AI6799" s="16"/>
    </row>
    <row r="6800" spans="2:42" x14ac:dyDescent="0.2">
      <c r="C6800" s="861" t="s">
        <v>649</v>
      </c>
      <c r="D6800" s="861"/>
      <c r="E6800" s="861"/>
      <c r="F6800" s="861"/>
      <c r="G6800" s="861"/>
      <c r="H6800" s="861"/>
      <c r="I6800" s="861"/>
      <c r="J6800" s="861"/>
      <c r="K6800" s="861"/>
      <c r="L6800" s="861"/>
      <c r="M6800" s="861"/>
      <c r="N6800" s="861"/>
      <c r="O6800" s="861"/>
      <c r="P6800" s="861"/>
      <c r="Q6800" s="861"/>
      <c r="R6800" s="861"/>
      <c r="S6800" s="861"/>
      <c r="T6800" s="861"/>
      <c r="U6800" s="861"/>
      <c r="V6800" s="861"/>
      <c r="W6800" s="861"/>
      <c r="X6800" s="861"/>
      <c r="Y6800" s="861"/>
      <c r="Z6800" s="861"/>
      <c r="AA6800" s="861"/>
      <c r="AB6800" s="861"/>
      <c r="AC6800" s="861"/>
      <c r="AD6800" s="861"/>
      <c r="AE6800" s="861"/>
      <c r="AF6800" s="861"/>
      <c r="AG6800" s="861"/>
      <c r="AH6800" s="861"/>
      <c r="AI6800" s="861"/>
    </row>
  </sheetData>
  <mergeCells count="3">
    <mergeCell ref="B2:AI2"/>
    <mergeCell ref="B3:AI3"/>
    <mergeCell ref="B4:AI4"/>
  </mergeCells>
  <pageMargins left="0.7" right="0.7" top="0.75" bottom="0.75" header="0.3" footer="0.3"/>
  <pageSetup paperSize="9" scale="52"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961B0-9413-44F4-A5C6-4573C9DDF696}">
  <sheetPr codeName="Sheet37">
    <tabColor rgb="FF2F75B5"/>
  </sheetPr>
  <dimension ref="B1:AI122"/>
  <sheetViews>
    <sheetView showGridLines="0" workbookViewId="0">
      <pane xSplit="5" ySplit="4" topLeftCell="F5" activePane="bottomRight" state="frozen"/>
      <selection activeCell="G33" sqref="G33"/>
      <selection pane="topRight" activeCell="G33" sqref="G33"/>
      <selection pane="bottomLeft" activeCell="G33" sqref="G33"/>
      <selection pane="bottomRight" activeCell="G33" sqref="G33"/>
    </sheetView>
  </sheetViews>
  <sheetFormatPr defaultRowHeight="11.25" outlineLevelCol="1" x14ac:dyDescent="0.2"/>
  <cols>
    <col min="2" max="2" width="5.1640625" style="42" bestFit="1" customWidth="1"/>
    <col min="3" max="3" width="46.1640625" style="42" bestFit="1" customWidth="1"/>
    <col min="4" max="4" width="16" style="42" bestFit="1" customWidth="1"/>
    <col min="5" max="5" width="27.83203125" style="42" customWidth="1"/>
    <col min="6" max="9" width="14.83203125" style="42" bestFit="1" customWidth="1"/>
    <col min="10" max="17" width="14.83203125" style="42" customWidth="1" outlineLevel="1"/>
    <col min="18" max="20" width="14.83203125" style="42" customWidth="1"/>
    <col min="21" max="21" width="9.33203125" style="42"/>
    <col min="22" max="25" width="16.33203125" style="42" bestFit="1" customWidth="1"/>
    <col min="27" max="30" width="17" bestFit="1" customWidth="1"/>
    <col min="32" max="32" width="16.33203125" customWidth="1"/>
    <col min="33" max="33" width="17.6640625" customWidth="1"/>
    <col min="34" max="35" width="16.33203125" customWidth="1"/>
  </cols>
  <sheetData>
    <row r="1" spans="2:35" x14ac:dyDescent="0.2">
      <c r="G1" s="42" t="s">
        <v>628</v>
      </c>
      <c r="H1" s="42" t="s">
        <v>636</v>
      </c>
      <c r="W1" s="862"/>
      <c r="X1" s="863"/>
      <c r="Y1" s="863"/>
      <c r="Z1" s="864"/>
    </row>
    <row r="3" spans="2:35" x14ac:dyDescent="0.2">
      <c r="F3" s="42" t="s">
        <v>41</v>
      </c>
      <c r="G3" s="42" t="s">
        <v>41</v>
      </c>
      <c r="H3" s="42" t="s">
        <v>41</v>
      </c>
      <c r="I3" s="42" t="s">
        <v>41</v>
      </c>
      <c r="J3" s="42" t="s">
        <v>41</v>
      </c>
      <c r="K3" s="42" t="s">
        <v>41</v>
      </c>
      <c r="L3" s="42" t="s">
        <v>41</v>
      </c>
      <c r="M3" s="42" t="s">
        <v>41</v>
      </c>
      <c r="N3" s="42" t="s">
        <v>41</v>
      </c>
      <c r="O3" s="42" t="s">
        <v>41</v>
      </c>
      <c r="P3" s="42" t="s">
        <v>41</v>
      </c>
      <c r="Q3" s="42" t="s">
        <v>41</v>
      </c>
      <c r="AA3" s="42"/>
      <c r="AB3" s="42"/>
      <c r="AC3" s="42"/>
      <c r="AD3" s="42"/>
      <c r="AF3" s="42"/>
      <c r="AG3" s="42"/>
      <c r="AH3" s="42"/>
      <c r="AI3" s="42"/>
    </row>
    <row r="4" spans="2:35" x14ac:dyDescent="0.2">
      <c r="B4" s="42" t="s">
        <v>326</v>
      </c>
      <c r="C4" s="865" t="s">
        <v>429</v>
      </c>
      <c r="D4" s="865" t="s">
        <v>622</v>
      </c>
      <c r="E4" s="865" t="s">
        <v>650</v>
      </c>
      <c r="F4" s="865" t="s">
        <v>4</v>
      </c>
      <c r="G4" s="865" t="s">
        <v>66</v>
      </c>
      <c r="H4" s="865" t="s">
        <v>67</v>
      </c>
      <c r="I4" s="865" t="s">
        <v>68</v>
      </c>
      <c r="J4" s="865" t="s">
        <v>99</v>
      </c>
      <c r="K4" s="865" t="s">
        <v>100</v>
      </c>
      <c r="L4" s="865" t="s">
        <v>101</v>
      </c>
      <c r="M4" s="865" t="s">
        <v>102</v>
      </c>
      <c r="N4" s="865" t="s">
        <v>103</v>
      </c>
      <c r="O4" s="865" t="s">
        <v>104</v>
      </c>
      <c r="P4" s="865" t="s">
        <v>105</v>
      </c>
      <c r="Q4" s="865" t="s">
        <v>106</v>
      </c>
      <c r="R4" s="865"/>
      <c r="S4" s="865"/>
      <c r="T4" s="865"/>
      <c r="V4" s="865"/>
      <c r="W4" s="865"/>
      <c r="X4" s="865"/>
      <c r="Y4" s="865"/>
      <c r="AA4" s="865"/>
      <c r="AB4" s="865"/>
      <c r="AC4" s="865"/>
      <c r="AD4" s="865"/>
      <c r="AF4" s="865"/>
      <c r="AG4" s="865"/>
      <c r="AH4" s="865"/>
      <c r="AI4" s="865"/>
    </row>
    <row r="5" spans="2:35" x14ac:dyDescent="0.2">
      <c r="B5" s="42">
        <v>1</v>
      </c>
      <c r="C5" s="42" t="s">
        <v>660</v>
      </c>
      <c r="D5" s="42" t="s">
        <v>48</v>
      </c>
      <c r="E5" s="42" t="s">
        <v>623</v>
      </c>
      <c r="F5" s="866">
        <v>190.11368790064409</v>
      </c>
      <c r="G5" s="866">
        <v>225.03576444343548</v>
      </c>
      <c r="H5" s="866">
        <v>262.5158359522801</v>
      </c>
      <c r="I5" s="866">
        <v>261.30190201790771</v>
      </c>
      <c r="J5" s="866">
        <v>314.51755306495164</v>
      </c>
      <c r="K5" s="866">
        <v>339.51200502588853</v>
      </c>
      <c r="L5" s="866">
        <v>384.40041255600738</v>
      </c>
      <c r="M5" s="866">
        <v>342.62656755478622</v>
      </c>
      <c r="N5" s="866">
        <v>324.7159331726067</v>
      </c>
      <c r="O5" s="866">
        <v>384.63552496771246</v>
      </c>
      <c r="P5" s="866">
        <v>350.01637516941435</v>
      </c>
      <c r="Q5" s="866">
        <v>317.49076251223551</v>
      </c>
      <c r="R5" s="866"/>
      <c r="S5" s="866"/>
      <c r="T5" s="866"/>
      <c r="V5" s="867"/>
      <c r="W5" s="867"/>
      <c r="X5" s="867"/>
      <c r="Y5" s="867"/>
      <c r="AA5" s="59"/>
      <c r="AB5" s="59"/>
      <c r="AC5" s="59"/>
      <c r="AD5" s="59"/>
      <c r="AF5" s="59"/>
      <c r="AG5" s="59"/>
      <c r="AH5" s="59"/>
      <c r="AI5" s="59"/>
    </row>
    <row r="6" spans="2:35" x14ac:dyDescent="0.2">
      <c r="B6" s="42">
        <v>1</v>
      </c>
      <c r="C6" s="42" t="s">
        <v>660</v>
      </c>
      <c r="D6" s="42" t="s">
        <v>55</v>
      </c>
      <c r="E6" s="42" t="s">
        <v>623</v>
      </c>
      <c r="F6" s="866">
        <v>44.640278499847653</v>
      </c>
      <c r="G6" s="866">
        <v>51.119349563983249</v>
      </c>
      <c r="H6" s="866">
        <v>58.071802854416404</v>
      </c>
      <c r="I6" s="866">
        <v>58.08074926901994</v>
      </c>
      <c r="J6" s="866">
        <v>67.849125315909021</v>
      </c>
      <c r="K6" s="866">
        <v>72.563990783218912</v>
      </c>
      <c r="L6" s="866">
        <v>80.849416208247717</v>
      </c>
      <c r="M6" s="866">
        <v>73.606785090146118</v>
      </c>
      <c r="N6" s="866">
        <v>70.646351351196529</v>
      </c>
      <c r="O6" s="866">
        <v>81.641056506562791</v>
      </c>
      <c r="P6" s="866">
        <v>75.677484272799376</v>
      </c>
      <c r="Q6" s="866">
        <v>70.094031086885607</v>
      </c>
      <c r="R6" s="866"/>
      <c r="S6" s="866"/>
      <c r="T6" s="866"/>
      <c r="V6" s="867"/>
      <c r="W6" s="867"/>
      <c r="X6" s="867"/>
      <c r="Y6" s="867"/>
      <c r="AA6" s="59"/>
      <c r="AB6" s="59"/>
      <c r="AC6" s="59"/>
      <c r="AD6" s="59"/>
      <c r="AF6" s="59"/>
      <c r="AG6" s="59"/>
      <c r="AH6" s="59"/>
      <c r="AI6" s="59"/>
    </row>
    <row r="7" spans="2:35" x14ac:dyDescent="0.2">
      <c r="B7" s="42">
        <v>1</v>
      </c>
      <c r="C7" s="42" t="s">
        <v>660</v>
      </c>
      <c r="D7" s="42" t="s">
        <v>57</v>
      </c>
      <c r="E7" s="42" t="s">
        <v>623</v>
      </c>
      <c r="F7" s="866">
        <v>8.9170785235418961</v>
      </c>
      <c r="G7" s="866">
        <v>9.1323978962728063</v>
      </c>
      <c r="H7" s="866">
        <v>9.3251532153763286</v>
      </c>
      <c r="I7" s="866">
        <v>9.5102643074413944</v>
      </c>
      <c r="J7" s="866">
        <v>9.6990499949291458</v>
      </c>
      <c r="K7" s="866">
        <v>9.8915832214470836</v>
      </c>
      <c r="L7" s="866">
        <v>10.087938378592735</v>
      </c>
      <c r="M7" s="866">
        <v>10.288191334697467</v>
      </c>
      <c r="N7" s="866">
        <v>10.492419464140912</v>
      </c>
      <c r="O7" s="866">
        <v>10.700701677247286</v>
      </c>
      <c r="P7" s="866">
        <v>10.913118450775185</v>
      </c>
      <c r="Q7" s="866">
        <v>11.129751859012641</v>
      </c>
      <c r="R7" s="866"/>
      <c r="S7" s="866"/>
      <c r="T7" s="866"/>
      <c r="V7" s="867"/>
      <c r="W7" s="867"/>
      <c r="X7" s="867"/>
      <c r="Y7" s="867"/>
      <c r="AA7" s="59"/>
      <c r="AB7" s="59"/>
      <c r="AC7" s="59"/>
      <c r="AD7" s="59"/>
      <c r="AF7" s="59"/>
      <c r="AG7" s="59"/>
      <c r="AH7" s="59"/>
      <c r="AI7" s="59"/>
    </row>
    <row r="8" spans="2:35" x14ac:dyDescent="0.2">
      <c r="B8" s="42" t="s">
        <v>162</v>
      </c>
      <c r="C8" s="42" t="s">
        <v>659</v>
      </c>
      <c r="D8" s="42" t="s">
        <v>48</v>
      </c>
      <c r="E8" s="42" t="s">
        <v>642</v>
      </c>
      <c r="F8" s="866">
        <v>0</v>
      </c>
      <c r="G8" s="866">
        <v>0</v>
      </c>
      <c r="H8" s="866">
        <v>0</v>
      </c>
      <c r="I8" s="866">
        <v>0</v>
      </c>
      <c r="J8" s="866">
        <v>0</v>
      </c>
      <c r="K8" s="866">
        <v>0</v>
      </c>
      <c r="L8" s="866">
        <v>0</v>
      </c>
      <c r="M8" s="866">
        <v>0</v>
      </c>
      <c r="N8" s="866">
        <v>0</v>
      </c>
      <c r="O8" s="866">
        <v>0</v>
      </c>
      <c r="P8" s="866">
        <v>0</v>
      </c>
      <c r="Q8" s="866">
        <v>0</v>
      </c>
      <c r="R8" s="866"/>
      <c r="S8" s="866"/>
      <c r="T8" s="866"/>
      <c r="V8" s="867"/>
      <c r="W8" s="867"/>
      <c r="X8" s="867"/>
      <c r="Y8" s="867"/>
      <c r="AA8" s="59"/>
      <c r="AB8" s="59"/>
      <c r="AC8" s="59"/>
      <c r="AD8" s="59"/>
      <c r="AF8" s="59"/>
      <c r="AG8" s="59"/>
      <c r="AH8" s="59"/>
      <c r="AI8" s="59"/>
    </row>
    <row r="9" spans="2:35" x14ac:dyDescent="0.2">
      <c r="B9" s="42" t="s">
        <v>162</v>
      </c>
      <c r="C9" s="42" t="s">
        <v>659</v>
      </c>
      <c r="D9" s="42" t="s">
        <v>55</v>
      </c>
      <c r="E9" s="42" t="s">
        <v>642</v>
      </c>
      <c r="F9" s="866">
        <v>45.498227590756741</v>
      </c>
      <c r="G9" s="866">
        <v>51.988451993074158</v>
      </c>
      <c r="H9" s="866">
        <v>58.951334512656402</v>
      </c>
      <c r="I9" s="866">
        <v>58.973473902133541</v>
      </c>
      <c r="J9" s="866">
        <v>68.764168064850452</v>
      </c>
      <c r="K9" s="866">
        <v>73.501909600883891</v>
      </c>
      <c r="L9" s="866">
        <v>81.81078299635432</v>
      </c>
      <c r="M9" s="866">
        <v>74.59218604795538</v>
      </c>
      <c r="N9" s="866">
        <v>71.656387332951027</v>
      </c>
      <c r="O9" s="866">
        <v>82.676343387861152</v>
      </c>
      <c r="P9" s="866">
        <v>76.738653326130191</v>
      </c>
      <c r="Q9" s="866">
        <v>71.181729366549689</v>
      </c>
      <c r="R9" s="866"/>
      <c r="S9" s="866"/>
      <c r="T9" s="866"/>
      <c r="V9" s="867"/>
      <c r="W9" s="867"/>
      <c r="X9" s="867"/>
      <c r="Y9" s="867"/>
      <c r="AA9" s="59"/>
      <c r="AB9" s="59"/>
      <c r="AC9" s="59"/>
      <c r="AD9" s="59"/>
      <c r="AF9" s="59"/>
      <c r="AI9" s="59"/>
    </row>
    <row r="10" spans="2:35" x14ac:dyDescent="0.2">
      <c r="B10" s="42" t="s">
        <v>162</v>
      </c>
      <c r="C10" s="42" t="s">
        <v>659</v>
      </c>
      <c r="D10" s="42" t="s">
        <v>57</v>
      </c>
      <c r="E10" s="42" t="s">
        <v>642</v>
      </c>
      <c r="F10" s="866">
        <v>40.287564774059824</v>
      </c>
      <c r="G10" s="866">
        <v>41.211416151664025</v>
      </c>
      <c r="H10" s="866">
        <v>42.130599055005703</v>
      </c>
      <c r="I10" s="866">
        <v>42.982287790268842</v>
      </c>
      <c r="J10" s="866">
        <v>43.829888190111582</v>
      </c>
      <c r="K10" s="866">
        <v>44.694146779299054</v>
      </c>
      <c r="L10" s="866">
        <v>45.575389521336774</v>
      </c>
      <c r="M10" s="866">
        <v>46.473948721874805</v>
      </c>
      <c r="N10" s="866">
        <v>47.390163151179664</v>
      </c>
      <c r="O10" s="866">
        <v>48.324378168947632</v>
      </c>
      <c r="P10" s="866">
        <v>49.27694585150337</v>
      </c>
      <c r="Q10" s="866">
        <v>50.248225121429073</v>
      </c>
      <c r="R10" s="866"/>
      <c r="S10" s="866"/>
      <c r="T10" s="866"/>
      <c r="V10" s="867"/>
      <c r="W10" s="867"/>
      <c r="X10" s="867"/>
      <c r="Y10" s="867"/>
      <c r="AA10" s="59"/>
      <c r="AB10" s="59"/>
      <c r="AC10" s="59"/>
      <c r="AD10" s="59"/>
      <c r="AF10" s="59"/>
      <c r="AG10" s="59"/>
      <c r="AH10" s="59"/>
      <c r="AI10" s="59"/>
    </row>
    <row r="11" spans="2:35" x14ac:dyDescent="0.2">
      <c r="B11" s="42">
        <v>2</v>
      </c>
      <c r="C11" s="42" t="s">
        <v>132</v>
      </c>
      <c r="D11" s="42" t="s">
        <v>48</v>
      </c>
      <c r="E11" s="42" t="s">
        <v>623</v>
      </c>
      <c r="F11" s="866">
        <v>63.110711498716007</v>
      </c>
      <c r="G11" s="866">
        <v>68.329642380722134</v>
      </c>
      <c r="H11" s="866">
        <v>72.099603275973962</v>
      </c>
      <c r="I11" s="866">
        <v>69.67871763089795</v>
      </c>
      <c r="J11" s="866">
        <v>81.023361459345338</v>
      </c>
      <c r="K11" s="866">
        <v>81.404517952007694</v>
      </c>
      <c r="L11" s="866">
        <v>79.774431121039171</v>
      </c>
      <c r="M11" s="866">
        <v>80.269676662172728</v>
      </c>
      <c r="N11" s="866">
        <v>78.445728854267301</v>
      </c>
      <c r="O11" s="866">
        <v>104.79566021408732</v>
      </c>
      <c r="P11" s="866">
        <v>103.44983417112174</v>
      </c>
      <c r="Q11" s="866">
        <v>81.481324254810588</v>
      </c>
      <c r="R11" s="866"/>
      <c r="S11" s="866"/>
      <c r="T11" s="866"/>
      <c r="V11" s="867"/>
      <c r="W11" s="867"/>
      <c r="X11" s="867"/>
      <c r="Y11" s="867"/>
      <c r="AA11" s="59"/>
      <c r="AB11" s="59"/>
      <c r="AC11" s="59"/>
      <c r="AD11" s="59"/>
      <c r="AF11" s="59"/>
      <c r="AG11" s="59"/>
      <c r="AH11" s="59"/>
      <c r="AI11" s="59"/>
    </row>
    <row r="12" spans="2:35" x14ac:dyDescent="0.2">
      <c r="B12" s="42">
        <v>2</v>
      </c>
      <c r="C12" s="42" t="s">
        <v>132</v>
      </c>
      <c r="D12" s="42" t="s">
        <v>55</v>
      </c>
      <c r="E12" s="42" t="s">
        <v>623</v>
      </c>
      <c r="F12" s="866">
        <v>9.8360432679676446</v>
      </c>
      <c r="G12" s="866">
        <v>10.063885159086494</v>
      </c>
      <c r="H12" s="866">
        <v>10.281290330719051</v>
      </c>
      <c r="I12" s="866">
        <v>10.491450132294045</v>
      </c>
      <c r="J12" s="866">
        <v>10.704926299938142</v>
      </c>
      <c r="K12" s="866">
        <v>10.922772993699098</v>
      </c>
      <c r="L12" s="866">
        <v>11.145080368459071</v>
      </c>
      <c r="M12" s="866">
        <v>11.371940455791519</v>
      </c>
      <c r="N12" s="866">
        <v>11.603447203450239</v>
      </c>
      <c r="O12" s="866">
        <v>11.839696515699805</v>
      </c>
      <c r="P12" s="866">
        <v>12.062001233551173</v>
      </c>
      <c r="Q12" s="866">
        <v>12.288757131155929</v>
      </c>
      <c r="R12" s="866"/>
      <c r="S12" s="866"/>
      <c r="T12" s="866"/>
      <c r="V12" s="867"/>
      <c r="W12" s="867"/>
      <c r="X12" s="867"/>
      <c r="Y12" s="867"/>
      <c r="AA12" s="59"/>
      <c r="AB12" s="59"/>
      <c r="AC12" s="59"/>
      <c r="AD12" s="59"/>
      <c r="AF12" s="59"/>
      <c r="AG12" s="59"/>
      <c r="AH12" s="59"/>
      <c r="AI12" s="59"/>
    </row>
    <row r="13" spans="2:35" x14ac:dyDescent="0.2">
      <c r="B13" s="42">
        <v>2</v>
      </c>
      <c r="C13" s="42" t="s">
        <v>132</v>
      </c>
      <c r="D13" s="42" t="s">
        <v>57</v>
      </c>
      <c r="E13" s="42" t="s">
        <v>623</v>
      </c>
      <c r="F13" s="866">
        <v>7.5153070189918019</v>
      </c>
      <c r="G13" s="866">
        <v>7.6967054589469619</v>
      </c>
      <c r="H13" s="866">
        <v>7.8593179164705536</v>
      </c>
      <c r="I13" s="866">
        <v>8.0153486351521916</v>
      </c>
      <c r="J13" s="866">
        <v>8.1744770326609224</v>
      </c>
      <c r="K13" s="866">
        <v>8.3367646073793864</v>
      </c>
      <c r="L13" s="866">
        <v>8.5022740786237865</v>
      </c>
      <c r="M13" s="866">
        <v>8.6710694108832573</v>
      </c>
      <c r="N13" s="866">
        <v>8.8432158385404822</v>
      </c>
      <c r="O13" s="866">
        <v>9.0187798910830566</v>
      </c>
      <c r="P13" s="866">
        <v>9.1978294188154255</v>
      </c>
      <c r="Q13" s="866">
        <v>9.3804336190812467</v>
      </c>
      <c r="R13" s="866"/>
      <c r="S13" s="866"/>
      <c r="T13" s="866"/>
      <c r="V13" s="867"/>
      <c r="W13" s="867"/>
      <c r="X13" s="867"/>
      <c r="Y13" s="867"/>
      <c r="AA13" s="59"/>
      <c r="AB13" s="59"/>
      <c r="AC13" s="59"/>
      <c r="AD13" s="59"/>
      <c r="AF13" s="59"/>
      <c r="AG13" s="59"/>
      <c r="AH13" s="59"/>
      <c r="AI13" s="59"/>
    </row>
    <row r="14" spans="2:35" x14ac:dyDescent="0.2">
      <c r="B14" s="42">
        <v>3</v>
      </c>
      <c r="C14" s="42" t="s">
        <v>133</v>
      </c>
      <c r="D14" s="42" t="s">
        <v>48</v>
      </c>
      <c r="E14" s="42" t="s">
        <v>623</v>
      </c>
      <c r="F14" s="866">
        <v>73.760604220461644</v>
      </c>
      <c r="G14" s="866">
        <v>76.287411883467286</v>
      </c>
      <c r="H14" s="866">
        <v>80.871729627497047</v>
      </c>
      <c r="I14" s="866">
        <v>91.986010994348192</v>
      </c>
      <c r="J14" s="866">
        <v>85.062491022495664</v>
      </c>
      <c r="K14" s="866">
        <v>109.86332651043325</v>
      </c>
      <c r="L14" s="866">
        <v>122.27520319803946</v>
      </c>
      <c r="M14" s="866">
        <v>120.99714682095754</v>
      </c>
      <c r="N14" s="866">
        <v>115.73592209966471</v>
      </c>
      <c r="O14" s="866">
        <v>111.46207611521773</v>
      </c>
      <c r="P14" s="866">
        <v>109.51326547912163</v>
      </c>
      <c r="Q14" s="866">
        <v>110.64780164280856</v>
      </c>
      <c r="R14" s="866"/>
      <c r="S14" s="866"/>
      <c r="T14" s="866"/>
      <c r="V14" s="867"/>
      <c r="W14" s="867"/>
      <c r="X14" s="867"/>
      <c r="Y14" s="867"/>
      <c r="AA14" s="59"/>
      <c r="AB14" s="59"/>
      <c r="AC14" s="59"/>
      <c r="AD14" s="59"/>
      <c r="AF14" s="59"/>
      <c r="AG14" s="59"/>
      <c r="AH14" s="59"/>
      <c r="AI14" s="59"/>
    </row>
    <row r="15" spans="2:35" x14ac:dyDescent="0.2">
      <c r="B15" s="42">
        <v>3</v>
      </c>
      <c r="C15" s="42" t="s">
        <v>133</v>
      </c>
      <c r="D15" s="42" t="s">
        <v>55</v>
      </c>
      <c r="E15" s="42" t="s">
        <v>623</v>
      </c>
      <c r="F15" s="866">
        <v>17.660247702710272</v>
      </c>
      <c r="G15" s="866">
        <v>18.169067939877731</v>
      </c>
      <c r="H15" s="866">
        <v>19.00261907075317</v>
      </c>
      <c r="I15" s="866">
        <v>20.804174104059204</v>
      </c>
      <c r="J15" s="866">
        <v>19.920153089096502</v>
      </c>
      <c r="K15" s="866">
        <v>23.766184269154138</v>
      </c>
      <c r="L15" s="866">
        <v>25.769417296136179</v>
      </c>
      <c r="M15" s="866">
        <v>25.736073344250812</v>
      </c>
      <c r="N15" s="866">
        <v>25.112536230856371</v>
      </c>
      <c r="O15" s="866">
        <v>24.639491347668592</v>
      </c>
      <c r="P15" s="866">
        <v>24.49753719086296</v>
      </c>
      <c r="Q15" s="866">
        <v>24.818031842354962</v>
      </c>
      <c r="R15" s="866"/>
      <c r="S15" s="866"/>
      <c r="T15" s="866"/>
      <c r="V15" s="867"/>
      <c r="W15" s="867"/>
      <c r="X15" s="867"/>
      <c r="Y15" s="867"/>
      <c r="AA15" s="59"/>
      <c r="AB15" s="59"/>
      <c r="AC15" s="59"/>
      <c r="AD15" s="59"/>
      <c r="AF15" s="59"/>
      <c r="AG15" s="59"/>
      <c r="AH15" s="59"/>
      <c r="AI15" s="59"/>
    </row>
    <row r="16" spans="2:35" x14ac:dyDescent="0.2">
      <c r="B16" s="42">
        <v>3</v>
      </c>
      <c r="C16" s="42" t="s">
        <v>133</v>
      </c>
      <c r="D16" s="42" t="s">
        <v>57</v>
      </c>
      <c r="E16" s="42" t="s">
        <v>623</v>
      </c>
      <c r="F16" s="866">
        <v>3.2910126135057207</v>
      </c>
      <c r="G16" s="866">
        <v>3.3704720121091696</v>
      </c>
      <c r="H16" s="866">
        <v>3.4416298208419551</v>
      </c>
      <c r="I16" s="866">
        <v>3.5099506613877911</v>
      </c>
      <c r="J16" s="866">
        <v>3.5796277618565644</v>
      </c>
      <c r="K16" s="866">
        <v>3.6506880458614011</v>
      </c>
      <c r="L16" s="866">
        <v>3.7231589714867894</v>
      </c>
      <c r="M16" s="866">
        <v>3.797068541898601</v>
      </c>
      <c r="N16" s="866">
        <v>3.8724453161647343</v>
      </c>
      <c r="O16" s="866">
        <v>3.9493184202905707</v>
      </c>
      <c r="P16" s="866">
        <v>4.0277175584734888</v>
      </c>
      <c r="Q16" s="866">
        <v>4.1076730245808077</v>
      </c>
      <c r="R16" s="866"/>
      <c r="S16" s="866"/>
      <c r="T16" s="866"/>
      <c r="V16" s="867"/>
      <c r="W16" s="867"/>
      <c r="X16" s="867"/>
      <c r="Y16" s="867"/>
      <c r="AA16" s="59"/>
      <c r="AB16" s="59"/>
      <c r="AC16" s="59"/>
      <c r="AD16" s="59"/>
      <c r="AF16" s="59"/>
      <c r="AG16" s="59"/>
      <c r="AH16" s="59"/>
      <c r="AI16" s="59"/>
    </row>
    <row r="17" spans="2:35" x14ac:dyDescent="0.2">
      <c r="B17" s="42">
        <v>4</v>
      </c>
      <c r="C17" s="42" t="s">
        <v>134</v>
      </c>
      <c r="D17" s="42" t="s">
        <v>48</v>
      </c>
      <c r="E17" s="42" t="s">
        <v>623</v>
      </c>
      <c r="F17" s="866">
        <v>78.378411525449337</v>
      </c>
      <c r="G17" s="866">
        <v>83.493607353559824</v>
      </c>
      <c r="H17" s="866">
        <v>72.659802112565615</v>
      </c>
      <c r="I17" s="866">
        <v>73.522997655557219</v>
      </c>
      <c r="J17" s="866">
        <v>84.949772314581452</v>
      </c>
      <c r="K17" s="866">
        <v>97.670075236104054</v>
      </c>
      <c r="L17" s="866">
        <v>104.91549822755843</v>
      </c>
      <c r="M17" s="866">
        <v>90.937536148591533</v>
      </c>
      <c r="N17" s="866">
        <v>97.1932693927061</v>
      </c>
      <c r="O17" s="866">
        <v>94.406881815285288</v>
      </c>
      <c r="P17" s="866">
        <v>94.144147654833247</v>
      </c>
      <c r="Q17" s="866">
        <v>128.27309613643041</v>
      </c>
      <c r="R17" s="866"/>
      <c r="S17" s="866"/>
      <c r="T17" s="866"/>
      <c r="V17" s="867"/>
      <c r="W17" s="867"/>
      <c r="X17" s="867"/>
      <c r="Y17" s="867"/>
      <c r="AA17" s="59"/>
      <c r="AB17" s="59"/>
      <c r="AC17" s="59"/>
      <c r="AD17" s="59"/>
      <c r="AF17" s="59"/>
      <c r="AG17" s="59"/>
      <c r="AH17" s="59"/>
      <c r="AI17" s="59"/>
    </row>
    <row r="18" spans="2:35" x14ac:dyDescent="0.2">
      <c r="B18" s="42">
        <v>4</v>
      </c>
      <c r="C18" s="42" t="s">
        <v>134</v>
      </c>
      <c r="D18" s="42" t="s">
        <v>55</v>
      </c>
      <c r="E18" s="42" t="s">
        <v>623</v>
      </c>
      <c r="F18" s="866">
        <v>18.449623233586109</v>
      </c>
      <c r="G18" s="866">
        <v>19.48012138700977</v>
      </c>
      <c r="H18" s="866">
        <v>17.518318376104659</v>
      </c>
      <c r="I18" s="866">
        <v>17.758764970406688</v>
      </c>
      <c r="J18" s="866">
        <v>19.992385573380176</v>
      </c>
      <c r="K18" s="866">
        <v>22.459902416814394</v>
      </c>
      <c r="L18" s="866">
        <v>23.917992938765622</v>
      </c>
      <c r="M18" s="866">
        <v>21.387611924113791</v>
      </c>
      <c r="N18" s="866">
        <v>22.646906202163002</v>
      </c>
      <c r="O18" s="866">
        <v>22.221919934615556</v>
      </c>
      <c r="P18" s="866">
        <v>22.25366862736481</v>
      </c>
      <c r="Q18" s="866">
        <v>28.740058063086618</v>
      </c>
      <c r="R18" s="866"/>
      <c r="S18" s="866"/>
      <c r="T18" s="866"/>
      <c r="V18" s="867"/>
      <c r="W18" s="867"/>
      <c r="X18" s="867"/>
      <c r="Y18" s="867"/>
      <c r="AA18" s="59"/>
      <c r="AB18" s="59"/>
      <c r="AC18" s="59"/>
      <c r="AD18" s="59"/>
      <c r="AF18" s="59"/>
      <c r="AG18" s="59"/>
      <c r="AH18" s="59"/>
      <c r="AI18" s="59"/>
    </row>
    <row r="19" spans="2:35" x14ac:dyDescent="0.2">
      <c r="B19" s="42">
        <v>4</v>
      </c>
      <c r="C19" s="42" t="s">
        <v>134</v>
      </c>
      <c r="D19" s="42" t="s">
        <v>57</v>
      </c>
      <c r="E19" s="42" t="s">
        <v>623</v>
      </c>
      <c r="F19" s="866">
        <v>1.5170290882322686</v>
      </c>
      <c r="G19" s="866">
        <v>1.5521589770050803</v>
      </c>
      <c r="H19" s="866">
        <v>1.5840493547059697</v>
      </c>
      <c r="I19" s="866">
        <v>1.6149090446118353</v>
      </c>
      <c r="J19" s="866">
        <v>1.6466734413626196</v>
      </c>
      <c r="K19" s="866">
        <v>1.6790609346965155</v>
      </c>
      <c r="L19" s="866">
        <v>1.7120837046514186</v>
      </c>
      <c r="M19" s="866">
        <v>1.7457541682729623</v>
      </c>
      <c r="N19" s="866">
        <v>1.7800849841988713</v>
      </c>
      <c r="O19" s="866">
        <v>1.8150890573312739</v>
      </c>
      <c r="P19" s="866">
        <v>1.8507795435986658</v>
      </c>
      <c r="Q19" s="866">
        <v>1.8871698548092046</v>
      </c>
      <c r="R19" s="866"/>
      <c r="S19" s="866"/>
      <c r="T19" s="866"/>
      <c r="V19" s="867"/>
      <c r="W19" s="867"/>
      <c r="X19" s="867"/>
      <c r="Y19" s="867"/>
      <c r="AA19" s="59"/>
      <c r="AB19" s="59"/>
      <c r="AC19" s="59"/>
      <c r="AD19" s="59"/>
      <c r="AF19" s="59"/>
      <c r="AG19" s="59"/>
      <c r="AH19" s="59"/>
      <c r="AI19" s="59"/>
    </row>
    <row r="20" spans="2:35" x14ac:dyDescent="0.2">
      <c r="B20" s="42">
        <v>5</v>
      </c>
      <c r="C20" s="42" t="s">
        <v>135</v>
      </c>
      <c r="D20" s="42" t="s">
        <v>48</v>
      </c>
      <c r="E20" s="42" t="s">
        <v>623</v>
      </c>
      <c r="F20" s="866">
        <v>10.743392426571644</v>
      </c>
      <c r="G20" s="866">
        <v>14.798681853659255</v>
      </c>
      <c r="H20" s="866">
        <v>11.327006655033017</v>
      </c>
      <c r="I20" s="866">
        <v>12.037534818446002</v>
      </c>
      <c r="J20" s="866">
        <v>14.605597389377085</v>
      </c>
      <c r="K20" s="866">
        <v>16.402178222139323</v>
      </c>
      <c r="L20" s="866">
        <v>15.238704154848003</v>
      </c>
      <c r="M20" s="866">
        <v>16.506863745783551</v>
      </c>
      <c r="N20" s="866">
        <v>15.449349086861544</v>
      </c>
      <c r="O20" s="866">
        <v>20.186833929632421</v>
      </c>
      <c r="P20" s="866">
        <v>17.512477959169146</v>
      </c>
      <c r="Q20" s="866">
        <v>14.702505835577234</v>
      </c>
      <c r="R20" s="866"/>
      <c r="S20" s="866"/>
      <c r="T20" s="866"/>
      <c r="V20" s="867"/>
      <c r="W20" s="867"/>
      <c r="X20" s="867"/>
      <c r="Y20" s="867"/>
      <c r="AA20" s="59"/>
      <c r="AB20" s="59"/>
      <c r="AC20" s="59"/>
      <c r="AD20" s="59"/>
      <c r="AF20" s="59"/>
      <c r="AG20" s="59"/>
      <c r="AH20" s="59"/>
      <c r="AI20" s="59"/>
    </row>
    <row r="21" spans="2:35" x14ac:dyDescent="0.2">
      <c r="B21" s="42">
        <v>5</v>
      </c>
      <c r="C21" s="42" t="s">
        <v>135</v>
      </c>
      <c r="D21" s="42" t="s">
        <v>55</v>
      </c>
      <c r="E21" s="42" t="s">
        <v>623</v>
      </c>
      <c r="F21" s="866">
        <v>5.4883397223889743</v>
      </c>
      <c r="G21" s="866">
        <v>7.0783461018266198</v>
      </c>
      <c r="H21" s="866">
        <v>5.7786675895848694</v>
      </c>
      <c r="I21" s="866">
        <v>6.0848077123869695</v>
      </c>
      <c r="J21" s="866">
        <v>7.1040550059300207</v>
      </c>
      <c r="K21" s="866">
        <v>7.8277994076462019</v>
      </c>
      <c r="L21" s="866">
        <v>7.415604096706331</v>
      </c>
      <c r="M21" s="866">
        <v>7.9380005771234403</v>
      </c>
      <c r="N21" s="866">
        <v>7.5681087956133632</v>
      </c>
      <c r="O21" s="866">
        <v>9.4244445164447974</v>
      </c>
      <c r="P21" s="866">
        <v>8.4165587800989901</v>
      </c>
      <c r="Q21" s="866">
        <v>7.356979235197679</v>
      </c>
      <c r="R21" s="866"/>
      <c r="S21" s="866"/>
      <c r="T21" s="866"/>
      <c r="V21" s="867"/>
      <c r="W21" s="867"/>
      <c r="X21" s="867"/>
      <c r="Y21" s="867"/>
      <c r="AA21" s="59"/>
      <c r="AB21" s="59"/>
      <c r="AC21" s="59"/>
      <c r="AD21" s="59"/>
      <c r="AF21" s="59"/>
      <c r="AG21" s="59"/>
      <c r="AH21" s="59"/>
      <c r="AI21" s="59"/>
    </row>
    <row r="22" spans="2:35" x14ac:dyDescent="0.2">
      <c r="B22" s="42">
        <v>5</v>
      </c>
      <c r="C22" s="42" t="s">
        <v>135</v>
      </c>
      <c r="D22" s="42" t="s">
        <v>57</v>
      </c>
      <c r="E22" s="42" t="s">
        <v>623</v>
      </c>
      <c r="F22" s="866">
        <v>0.76495013771413167</v>
      </c>
      <c r="G22" s="866">
        <v>0.78341073309490705</v>
      </c>
      <c r="H22" s="866">
        <v>0.79996924370261357</v>
      </c>
      <c r="I22" s="866">
        <v>0.81585176139620053</v>
      </c>
      <c r="J22" s="866">
        <v>0.83204960974927877</v>
      </c>
      <c r="K22" s="866">
        <v>0.84856904933141553</v>
      </c>
      <c r="L22" s="866">
        <v>0.86541646500964731</v>
      </c>
      <c r="M22" s="866">
        <v>0.8825983684162908</v>
      </c>
      <c r="N22" s="866">
        <v>0.90012140046574607</v>
      </c>
      <c r="O22" s="866">
        <v>0.91799233392127133</v>
      </c>
      <c r="P22" s="866">
        <v>0.93621807601271845</v>
      </c>
      <c r="Q22" s="866">
        <v>0.95480567110623904</v>
      </c>
      <c r="R22" s="866"/>
      <c r="S22" s="866"/>
      <c r="T22" s="866"/>
      <c r="V22" s="867"/>
      <c r="W22" s="867"/>
      <c r="X22" s="867"/>
      <c r="Y22" s="867"/>
      <c r="AA22" s="59"/>
      <c r="AB22" s="59"/>
      <c r="AC22" s="59"/>
      <c r="AD22" s="59"/>
      <c r="AF22" s="59"/>
      <c r="AG22" s="59"/>
      <c r="AH22" s="59"/>
      <c r="AI22" s="59"/>
    </row>
    <row r="23" spans="2:35" x14ac:dyDescent="0.2">
      <c r="B23" s="42">
        <v>6</v>
      </c>
      <c r="C23" s="42" t="s">
        <v>136</v>
      </c>
      <c r="D23" s="42" t="s">
        <v>48</v>
      </c>
      <c r="E23" s="42" t="s">
        <v>623</v>
      </c>
      <c r="F23" s="866">
        <v>529.71109361812762</v>
      </c>
      <c r="G23" s="866">
        <v>557.97911439649624</v>
      </c>
      <c r="H23" s="866">
        <v>638.01133199098922</v>
      </c>
      <c r="I23" s="866">
        <v>714.21472414937784</v>
      </c>
      <c r="J23" s="866">
        <v>813.26630613675093</v>
      </c>
      <c r="K23" s="866">
        <v>739.93616365150274</v>
      </c>
      <c r="L23" s="866">
        <v>734.50886135981671</v>
      </c>
      <c r="M23" s="866">
        <v>828.30025640594192</v>
      </c>
      <c r="N23" s="866">
        <v>1031.8136906731061</v>
      </c>
      <c r="O23" s="866">
        <v>760.09760999577645</v>
      </c>
      <c r="P23" s="866">
        <v>766.14273741615193</v>
      </c>
      <c r="Q23" s="866">
        <v>895.73174731202187</v>
      </c>
      <c r="R23" s="866"/>
      <c r="S23" s="866"/>
      <c r="T23" s="866"/>
      <c r="V23" s="867"/>
      <c r="W23" s="867"/>
      <c r="X23" s="867"/>
      <c r="Y23" s="867"/>
      <c r="AA23" s="59"/>
      <c r="AB23" s="59"/>
      <c r="AC23" s="59"/>
      <c r="AD23" s="59"/>
      <c r="AF23" s="59"/>
      <c r="AG23" s="59"/>
      <c r="AH23" s="59"/>
      <c r="AI23" s="59"/>
    </row>
    <row r="24" spans="2:35" x14ac:dyDescent="0.2">
      <c r="B24" s="42">
        <v>6</v>
      </c>
      <c r="C24" s="42" t="s">
        <v>136</v>
      </c>
      <c r="D24" s="42" t="s">
        <v>55</v>
      </c>
      <c r="E24" s="42" t="s">
        <v>623</v>
      </c>
      <c r="F24" s="866">
        <v>96.827759696364168</v>
      </c>
      <c r="G24" s="866">
        <v>101.30029154379415</v>
      </c>
      <c r="H24" s="866">
        <v>113.09346205511746</v>
      </c>
      <c r="I24" s="866">
        <v>124.32763373859331</v>
      </c>
      <c r="J24" s="866">
        <v>138.79946405133722</v>
      </c>
      <c r="K24" s="866">
        <v>128.91871836089371</v>
      </c>
      <c r="L24" s="866">
        <v>128.64428772430608</v>
      </c>
      <c r="M24" s="866">
        <v>142.40214848233714</v>
      </c>
      <c r="N24" s="866">
        <v>171.67691093113135</v>
      </c>
      <c r="O24" s="866">
        <v>133.79934053155904</v>
      </c>
      <c r="P24" s="866">
        <v>135.17143367965696</v>
      </c>
      <c r="Q24" s="866">
        <v>154.01404731903796</v>
      </c>
      <c r="R24" s="866"/>
      <c r="S24" s="866"/>
      <c r="T24" s="866"/>
      <c r="V24" s="867"/>
      <c r="W24" s="867"/>
      <c r="X24" s="867"/>
      <c r="Y24" s="867"/>
      <c r="AA24" s="59"/>
      <c r="AB24" s="59"/>
      <c r="AC24" s="59"/>
      <c r="AD24" s="59"/>
      <c r="AF24" s="59"/>
      <c r="AG24" s="59"/>
      <c r="AH24" s="59"/>
      <c r="AI24" s="59"/>
    </row>
    <row r="25" spans="2:35" x14ac:dyDescent="0.2">
      <c r="B25" s="42">
        <v>6</v>
      </c>
      <c r="C25" s="42" t="s">
        <v>136</v>
      </c>
      <c r="D25" s="42" t="s">
        <v>57</v>
      </c>
      <c r="E25" s="42" t="s">
        <v>623</v>
      </c>
      <c r="F25" s="866">
        <v>13.370917492135865</v>
      </c>
      <c r="G25" s="866">
        <v>13.6932069367694</v>
      </c>
      <c r="H25" s="866">
        <v>13.983496589957118</v>
      </c>
      <c r="I25" s="866">
        <v>14.261218279478165</v>
      </c>
      <c r="J25" s="866">
        <v>14.544455726022846</v>
      </c>
      <c r="K25" s="866">
        <v>14.833318476913629</v>
      </c>
      <c r="L25" s="866">
        <v>15.127918255176541</v>
      </c>
      <c r="M25" s="866">
        <v>15.428369002752627</v>
      </c>
      <c r="N25" s="866">
        <v>15.734786924567652</v>
      </c>
      <c r="O25" s="866">
        <v>16.047290533477035</v>
      </c>
      <c r="P25" s="866">
        <v>16.366000696103477</v>
      </c>
      <c r="Q25" s="866">
        <v>16.691040679584912</v>
      </c>
      <c r="R25" s="866"/>
      <c r="S25" s="866"/>
      <c r="T25" s="866"/>
      <c r="V25" s="867"/>
      <c r="W25" s="867"/>
      <c r="X25" s="867"/>
      <c r="Y25" s="867"/>
      <c r="AA25" s="59"/>
      <c r="AB25" s="59"/>
      <c r="AC25" s="59"/>
      <c r="AD25" s="59"/>
      <c r="AF25" s="59"/>
      <c r="AG25" s="59"/>
      <c r="AH25" s="59"/>
      <c r="AI25" s="59"/>
    </row>
    <row r="26" spans="2:35" x14ac:dyDescent="0.2">
      <c r="B26" s="42">
        <v>7</v>
      </c>
      <c r="C26" s="42" t="s">
        <v>137</v>
      </c>
      <c r="D26" s="42" t="s">
        <v>48</v>
      </c>
      <c r="E26" s="42" t="s">
        <v>623</v>
      </c>
      <c r="F26" s="866">
        <v>165.19887788193412</v>
      </c>
      <c r="G26" s="866">
        <v>210.27704476074484</v>
      </c>
      <c r="H26" s="866">
        <v>243.27354849413041</v>
      </c>
      <c r="I26" s="866">
        <v>441.83897303141958</v>
      </c>
      <c r="J26" s="866">
        <v>206.33735890834089</v>
      </c>
      <c r="K26" s="866">
        <v>259.50385267917</v>
      </c>
      <c r="L26" s="866">
        <v>284.8742421354417</v>
      </c>
      <c r="M26" s="866">
        <v>424.13020112293475</v>
      </c>
      <c r="N26" s="866">
        <v>358.8983781801328</v>
      </c>
      <c r="O26" s="866">
        <v>613.04534616762396</v>
      </c>
      <c r="P26" s="866">
        <v>279.74108419035502</v>
      </c>
      <c r="Q26" s="866">
        <v>275.61983391088103</v>
      </c>
      <c r="R26" s="866"/>
      <c r="S26" s="866"/>
      <c r="T26" s="866"/>
      <c r="V26" s="867"/>
      <c r="W26" s="867"/>
      <c r="X26" s="867"/>
      <c r="Y26" s="867"/>
      <c r="AA26" s="59"/>
      <c r="AB26" s="59"/>
      <c r="AC26" s="59"/>
      <c r="AD26" s="59"/>
      <c r="AF26" s="59"/>
      <c r="AG26" s="59"/>
      <c r="AH26" s="59"/>
      <c r="AI26" s="59"/>
    </row>
    <row r="27" spans="2:35" x14ac:dyDescent="0.2">
      <c r="B27" s="42">
        <v>7</v>
      </c>
      <c r="C27" s="42" t="s">
        <v>137</v>
      </c>
      <c r="D27" s="42" t="s">
        <v>55</v>
      </c>
      <c r="E27" s="42" t="s">
        <v>623</v>
      </c>
      <c r="F27" s="866">
        <v>23.912003106936751</v>
      </c>
      <c r="G27" s="866">
        <v>27.568655936180402</v>
      </c>
      <c r="H27" s="866">
        <v>30.358337632065265</v>
      </c>
      <c r="I27" s="866">
        <v>45.878283598397751</v>
      </c>
      <c r="J27" s="866">
        <v>28.003690632173672</v>
      </c>
      <c r="K27" s="866">
        <v>32.345328913026961</v>
      </c>
      <c r="L27" s="866">
        <v>34.553474423256503</v>
      </c>
      <c r="M27" s="866">
        <v>45.529707031250069</v>
      </c>
      <c r="N27" s="866">
        <v>40.777411714490448</v>
      </c>
      <c r="O27" s="866">
        <v>60.604778169125225</v>
      </c>
      <c r="P27" s="866">
        <v>35.218555028224991</v>
      </c>
      <c r="Q27" s="866">
        <v>35.16611213136764</v>
      </c>
      <c r="R27" s="866"/>
      <c r="S27" s="866"/>
      <c r="T27" s="866"/>
      <c r="V27" s="867"/>
      <c r="W27" s="867"/>
      <c r="X27" s="867"/>
      <c r="Y27" s="867"/>
      <c r="AA27" s="59"/>
      <c r="AB27" s="59"/>
      <c r="AC27" s="59"/>
      <c r="AD27" s="59"/>
      <c r="AF27" s="59"/>
      <c r="AG27" s="59"/>
      <c r="AH27" s="59"/>
      <c r="AI27" s="59"/>
    </row>
    <row r="28" spans="2:35" x14ac:dyDescent="0.2">
      <c r="B28" s="42">
        <v>7</v>
      </c>
      <c r="C28" s="42" t="s">
        <v>137</v>
      </c>
      <c r="D28" s="42" t="s">
        <v>57</v>
      </c>
      <c r="E28" s="42" t="s">
        <v>623</v>
      </c>
      <c r="F28" s="866">
        <v>5.4393100597524437</v>
      </c>
      <c r="G28" s="866">
        <v>5.5704435141788906</v>
      </c>
      <c r="H28" s="866">
        <v>5.6884779073659706</v>
      </c>
      <c r="I28" s="866">
        <v>5.8014487356270941</v>
      </c>
      <c r="J28" s="866">
        <v>5.9166631235032083</v>
      </c>
      <c r="K28" s="866">
        <v>6.0341656273827047</v>
      </c>
      <c r="L28" s="866">
        <v>6.1540016885320084</v>
      </c>
      <c r="M28" s="866">
        <v>6.2762176506690688</v>
      </c>
      <c r="N28" s="866">
        <v>6.4008607778858551</v>
      </c>
      <c r="O28" s="866">
        <v>6.5279792729267783</v>
      </c>
      <c r="P28" s="866">
        <v>6.657622295830131</v>
      </c>
      <c r="Q28" s="866">
        <v>6.7898399829397498</v>
      </c>
      <c r="R28" s="866"/>
      <c r="S28" s="866"/>
      <c r="T28" s="866"/>
      <c r="V28" s="867"/>
      <c r="W28" s="867"/>
      <c r="X28" s="867"/>
      <c r="Y28" s="867"/>
      <c r="AA28" s="59"/>
      <c r="AB28" s="59"/>
      <c r="AC28" s="59"/>
      <c r="AD28" s="59"/>
      <c r="AF28" s="59"/>
      <c r="AG28" s="59"/>
      <c r="AH28" s="59"/>
      <c r="AI28" s="59"/>
    </row>
    <row r="29" spans="2:35" x14ac:dyDescent="0.2">
      <c r="B29" s="42">
        <v>8</v>
      </c>
      <c r="C29" s="42" t="s">
        <v>138</v>
      </c>
      <c r="D29" s="42" t="s">
        <v>48</v>
      </c>
      <c r="E29" s="42" t="s">
        <v>623</v>
      </c>
      <c r="F29" s="866">
        <v>0</v>
      </c>
      <c r="G29" s="866">
        <v>0</v>
      </c>
      <c r="H29" s="866">
        <v>0</v>
      </c>
      <c r="I29" s="866">
        <v>0</v>
      </c>
      <c r="J29" s="866">
        <v>0</v>
      </c>
      <c r="K29" s="866">
        <v>0</v>
      </c>
      <c r="L29" s="866">
        <v>0</v>
      </c>
      <c r="M29" s="866">
        <v>0</v>
      </c>
      <c r="N29" s="866">
        <v>0</v>
      </c>
      <c r="O29" s="866">
        <v>0</v>
      </c>
      <c r="P29" s="866">
        <v>0</v>
      </c>
      <c r="Q29" s="866">
        <v>0</v>
      </c>
      <c r="R29" s="866"/>
      <c r="S29" s="866"/>
      <c r="T29" s="866"/>
      <c r="V29" s="867"/>
      <c r="W29" s="867"/>
      <c r="X29" s="867"/>
      <c r="Y29" s="867"/>
      <c r="AA29" s="59"/>
      <c r="AB29" s="59"/>
      <c r="AC29" s="59"/>
      <c r="AD29" s="59"/>
      <c r="AF29" s="59"/>
      <c r="AG29" s="59"/>
      <c r="AH29" s="59"/>
      <c r="AI29" s="59"/>
    </row>
    <row r="30" spans="2:35" x14ac:dyDescent="0.2">
      <c r="B30" s="42">
        <v>8</v>
      </c>
      <c r="C30" s="42" t="s">
        <v>138</v>
      </c>
      <c r="D30" s="42" t="s">
        <v>55</v>
      </c>
      <c r="E30" s="42" t="s">
        <v>623</v>
      </c>
      <c r="F30" s="866">
        <v>33.950381169447489</v>
      </c>
      <c r="G30" s="866">
        <v>49.520313238639254</v>
      </c>
      <c r="H30" s="866">
        <v>51.364657678277482</v>
      </c>
      <c r="I30" s="866">
        <v>37.534723804871987</v>
      </c>
      <c r="J30" s="866">
        <v>36.952864092612344</v>
      </c>
      <c r="K30" s="866">
        <v>61.898030479911142</v>
      </c>
      <c r="L30" s="866">
        <v>67.49023401899521</v>
      </c>
      <c r="M30" s="866">
        <v>76.07464435371574</v>
      </c>
      <c r="N30" s="866">
        <v>51.135819468863026</v>
      </c>
      <c r="O30" s="866">
        <v>98.852897310413979</v>
      </c>
      <c r="P30" s="866">
        <v>52.401781141177416</v>
      </c>
      <c r="Q30" s="866">
        <v>56.792429948003466</v>
      </c>
      <c r="R30" s="866"/>
      <c r="S30" s="866"/>
      <c r="T30" s="866"/>
      <c r="V30" s="867"/>
      <c r="W30" s="867"/>
      <c r="X30" s="867"/>
      <c r="Y30" s="867"/>
      <c r="AA30" s="59"/>
      <c r="AB30" s="59"/>
      <c r="AC30" s="59"/>
      <c r="AD30" s="59"/>
      <c r="AF30" s="59"/>
      <c r="AG30" s="59"/>
      <c r="AH30" s="59"/>
      <c r="AI30" s="59"/>
    </row>
    <row r="31" spans="2:35" x14ac:dyDescent="0.2">
      <c r="B31" s="42">
        <v>8</v>
      </c>
      <c r="C31" s="42" t="s">
        <v>138</v>
      </c>
      <c r="D31" s="42" t="s">
        <v>57</v>
      </c>
      <c r="E31" s="42" t="s">
        <v>623</v>
      </c>
      <c r="F31" s="866">
        <v>1.4147329436721563</v>
      </c>
      <c r="G31" s="866">
        <v>1.4489274636072356</v>
      </c>
      <c r="H31" s="866">
        <v>1.4794364790818817</v>
      </c>
      <c r="I31" s="866">
        <v>1.5087963627716048</v>
      </c>
      <c r="J31" s="866">
        <v>1.5387389026640865</v>
      </c>
      <c r="K31" s="866">
        <v>1.5692756617573982</v>
      </c>
      <c r="L31" s="866">
        <v>1.6004184325210131</v>
      </c>
      <c r="M31" s="866">
        <v>1.6321792414497398</v>
      </c>
      <c r="N31" s="866">
        <v>1.6645703537080305</v>
      </c>
      <c r="O31" s="866">
        <v>1.6976042778664555</v>
      </c>
      <c r="P31" s="866">
        <v>1.7312937707321789</v>
      </c>
      <c r="Q31" s="866">
        <v>1.7656518422752903</v>
      </c>
      <c r="R31" s="866"/>
      <c r="S31" s="866"/>
      <c r="T31" s="866"/>
      <c r="V31" s="867"/>
      <c r="W31" s="867"/>
      <c r="X31" s="867"/>
      <c r="Y31" s="867"/>
      <c r="AA31" s="59"/>
      <c r="AB31" s="59"/>
      <c r="AC31" s="59"/>
      <c r="AD31" s="59"/>
      <c r="AF31" s="59"/>
      <c r="AG31" s="59"/>
      <c r="AH31" s="59"/>
      <c r="AI31" s="59"/>
    </row>
    <row r="32" spans="2:35" x14ac:dyDescent="0.2">
      <c r="B32" s="42">
        <v>9</v>
      </c>
      <c r="C32" s="42" t="s">
        <v>139</v>
      </c>
      <c r="D32" s="42" t="s">
        <v>48</v>
      </c>
      <c r="E32" s="42" t="s">
        <v>623</v>
      </c>
      <c r="F32" s="866">
        <v>33.950115938949835</v>
      </c>
      <c r="G32" s="866">
        <v>52.255213840624208</v>
      </c>
      <c r="H32" s="866">
        <v>48.52043561649954</v>
      </c>
      <c r="I32" s="866">
        <v>88.241966454875254</v>
      </c>
      <c r="J32" s="866">
        <v>135.28706390022538</v>
      </c>
      <c r="K32" s="866">
        <v>176.32526872580746</v>
      </c>
      <c r="L32" s="866">
        <v>247.84745294337461</v>
      </c>
      <c r="M32" s="866">
        <v>183.47071107424208</v>
      </c>
      <c r="N32" s="866">
        <v>151.40079085885111</v>
      </c>
      <c r="O32" s="866">
        <v>156.35593965071308</v>
      </c>
      <c r="P32" s="866">
        <v>142.7368888555817</v>
      </c>
      <c r="Q32" s="866">
        <v>171.33043761132998</v>
      </c>
      <c r="R32" s="866"/>
      <c r="S32" s="866"/>
      <c r="T32" s="866"/>
      <c r="V32" s="867"/>
      <c r="W32" s="867"/>
      <c r="X32" s="867"/>
      <c r="Y32" s="867"/>
      <c r="AA32" s="59"/>
      <c r="AB32" s="59"/>
      <c r="AC32" s="59"/>
      <c r="AD32" s="59"/>
      <c r="AF32" s="59"/>
      <c r="AG32" s="59"/>
      <c r="AH32" s="59"/>
      <c r="AI32" s="59"/>
    </row>
    <row r="33" spans="2:35" x14ac:dyDescent="0.2">
      <c r="B33" s="42">
        <v>9</v>
      </c>
      <c r="C33" s="42" t="s">
        <v>139</v>
      </c>
      <c r="D33" s="42" t="s">
        <v>55</v>
      </c>
      <c r="E33" s="42" t="s">
        <v>623</v>
      </c>
      <c r="F33" s="866">
        <v>10.791584505893979</v>
      </c>
      <c r="G33" s="866">
        <v>13.802173528919198</v>
      </c>
      <c r="H33" s="866">
        <v>13.332453337839652</v>
      </c>
      <c r="I33" s="866">
        <v>19.744536991686136</v>
      </c>
      <c r="J33" s="866">
        <v>27.318707881150281</v>
      </c>
      <c r="K33" s="866">
        <v>33.943584528673597</v>
      </c>
      <c r="L33" s="866">
        <v>45.401295568820814</v>
      </c>
      <c r="M33" s="866">
        <v>35.328083821684615</v>
      </c>
      <c r="N33" s="866">
        <v>30.376650896976749</v>
      </c>
      <c r="O33" s="866">
        <v>31.29467248634618</v>
      </c>
      <c r="P33" s="866">
        <v>29.256546952453085</v>
      </c>
      <c r="Q33" s="866">
        <v>33.909559694626331</v>
      </c>
      <c r="R33" s="866"/>
      <c r="S33" s="866"/>
      <c r="T33" s="866"/>
      <c r="V33" s="867"/>
      <c r="W33" s="867"/>
      <c r="X33" s="867"/>
      <c r="Y33" s="867"/>
      <c r="AA33" s="59"/>
      <c r="AB33" s="59"/>
      <c r="AC33" s="59"/>
      <c r="AD33" s="59"/>
      <c r="AF33" s="59"/>
      <c r="AG33" s="59"/>
      <c r="AH33" s="59"/>
      <c r="AI33" s="59"/>
    </row>
    <row r="34" spans="2:35" x14ac:dyDescent="0.2">
      <c r="B34" s="42">
        <v>9</v>
      </c>
      <c r="C34" s="42" t="s">
        <v>139</v>
      </c>
      <c r="D34" s="42" t="s">
        <v>57</v>
      </c>
      <c r="E34" s="42" t="s">
        <v>623</v>
      </c>
      <c r="F34" s="866">
        <v>2.0264892921566831</v>
      </c>
      <c r="G34" s="866">
        <v>2.0754394041110573</v>
      </c>
      <c r="H34" s="866">
        <v>2.1192082000576753</v>
      </c>
      <c r="I34" s="866">
        <v>2.1612719797063518</v>
      </c>
      <c r="J34" s="866">
        <v>2.2041706768407896</v>
      </c>
      <c r="K34" s="866">
        <v>2.2479208636323715</v>
      </c>
      <c r="L34" s="866">
        <v>2.2925394411918631</v>
      </c>
      <c r="M34" s="866">
        <v>2.3380436460985075</v>
      </c>
      <c r="N34" s="866">
        <v>2.3844510570587136</v>
      </c>
      <c r="O34" s="866">
        <v>2.4317796016969173</v>
      </c>
      <c r="P34" s="866">
        <v>2.4800475634812265</v>
      </c>
      <c r="Q34" s="866">
        <v>2.5292735887865385</v>
      </c>
      <c r="R34" s="866"/>
      <c r="S34" s="866"/>
      <c r="T34" s="866"/>
      <c r="V34" s="867"/>
      <c r="W34" s="867"/>
      <c r="X34" s="867"/>
      <c r="Y34" s="867"/>
      <c r="AA34" s="59"/>
      <c r="AB34" s="59"/>
      <c r="AC34" s="59"/>
      <c r="AD34" s="59"/>
      <c r="AF34" s="59"/>
      <c r="AG34" s="59"/>
      <c r="AH34" s="59"/>
      <c r="AI34" s="59"/>
    </row>
    <row r="35" spans="2:35" x14ac:dyDescent="0.2">
      <c r="B35" s="42">
        <v>10</v>
      </c>
      <c r="C35" s="42" t="s">
        <v>140</v>
      </c>
      <c r="D35" s="42" t="s">
        <v>48</v>
      </c>
      <c r="E35" s="42" t="s">
        <v>623</v>
      </c>
      <c r="F35" s="866">
        <v>117.50753765295447</v>
      </c>
      <c r="G35" s="866">
        <v>123.90874971259709</v>
      </c>
      <c r="H35" s="866">
        <v>261.17179042311159</v>
      </c>
      <c r="I35" s="866">
        <v>177.48095074547334</v>
      </c>
      <c r="J35" s="866">
        <v>128.82364811455375</v>
      </c>
      <c r="K35" s="866">
        <v>148.97707218924563</v>
      </c>
      <c r="L35" s="866">
        <v>162.52855336614329</v>
      </c>
      <c r="M35" s="866">
        <v>188.60389323128504</v>
      </c>
      <c r="N35" s="866">
        <v>169.03125030461985</v>
      </c>
      <c r="O35" s="866">
        <v>167.48214684581288</v>
      </c>
      <c r="P35" s="866">
        <v>162.36873043080169</v>
      </c>
      <c r="Q35" s="866">
        <v>168.67167738728619</v>
      </c>
      <c r="R35" s="866"/>
      <c r="S35" s="866"/>
      <c r="T35" s="866"/>
      <c r="V35" s="867"/>
      <c r="W35" s="867"/>
      <c r="X35" s="867"/>
      <c r="Y35" s="867"/>
      <c r="AA35" s="59"/>
      <c r="AB35" s="59"/>
      <c r="AC35" s="59"/>
      <c r="AD35" s="59"/>
      <c r="AF35" s="59"/>
      <c r="AG35" s="59"/>
      <c r="AH35" s="59"/>
      <c r="AI35" s="59"/>
    </row>
    <row r="36" spans="2:35" x14ac:dyDescent="0.2">
      <c r="B36" s="42">
        <v>10</v>
      </c>
      <c r="C36" s="42" t="s">
        <v>140</v>
      </c>
      <c r="D36" s="42" t="s">
        <v>55</v>
      </c>
      <c r="E36" s="42" t="s">
        <v>623</v>
      </c>
      <c r="F36" s="866">
        <v>33.253797644817773</v>
      </c>
      <c r="G36" s="866">
        <v>34.880560480692118</v>
      </c>
      <c r="H36" s="866">
        <v>68.16913431256333</v>
      </c>
      <c r="I36" s="866">
        <v>48.046691890946121</v>
      </c>
      <c r="J36" s="866">
        <v>36.394635149755956</v>
      </c>
      <c r="K36" s="866">
        <v>41.376655549085072</v>
      </c>
      <c r="L36" s="866">
        <v>44.765387432093249</v>
      </c>
      <c r="M36" s="866">
        <v>51.183731333443419</v>
      </c>
      <c r="N36" s="866">
        <v>46.569929251731075</v>
      </c>
      <c r="O36" s="866">
        <v>46.3156636732961</v>
      </c>
      <c r="P36" s="866">
        <v>45.188512623791361</v>
      </c>
      <c r="Q36" s="866">
        <v>46.823119602258302</v>
      </c>
      <c r="R36" s="866"/>
      <c r="S36" s="866"/>
      <c r="T36" s="866"/>
      <c r="V36" s="867"/>
      <c r="W36" s="867"/>
      <c r="X36" s="867"/>
      <c r="Y36" s="867"/>
      <c r="AA36" s="59"/>
      <c r="AB36" s="59"/>
      <c r="AC36" s="59"/>
      <c r="AD36" s="59"/>
      <c r="AF36" s="59"/>
      <c r="AG36" s="59"/>
      <c r="AH36" s="59"/>
      <c r="AI36" s="59"/>
    </row>
    <row r="37" spans="2:35" x14ac:dyDescent="0.2">
      <c r="B37" s="42">
        <v>10</v>
      </c>
      <c r="C37" s="42" t="s">
        <v>140</v>
      </c>
      <c r="D37" s="42" t="s">
        <v>57</v>
      </c>
      <c r="E37" s="42" t="s">
        <v>623</v>
      </c>
      <c r="F37" s="866">
        <v>5.5182350048536186</v>
      </c>
      <c r="G37" s="866">
        <v>5.6514224229550631</v>
      </c>
      <c r="H37" s="866">
        <v>5.7708391766697646</v>
      </c>
      <c r="I37" s="866">
        <v>5.8854091758984053</v>
      </c>
      <c r="J37" s="866">
        <v>6.0022537693674654</v>
      </c>
      <c r="K37" s="866">
        <v>6.1214181154252119</v>
      </c>
      <c r="L37" s="866">
        <v>6.2429482689673055</v>
      </c>
      <c r="M37" s="866">
        <v>6.3668911992363784</v>
      </c>
      <c r="N37" s="866">
        <v>6.4932948079749808</v>
      </c>
      <c r="O37" s="866">
        <v>6.6222079479389411</v>
      </c>
      <c r="P37" s="866">
        <v>6.7536804417782736</v>
      </c>
      <c r="Q37" s="866">
        <v>6.8877631012929541</v>
      </c>
      <c r="R37" s="866"/>
      <c r="S37" s="866"/>
      <c r="T37" s="866"/>
      <c r="V37" s="867"/>
      <c r="W37" s="867"/>
      <c r="X37" s="867"/>
      <c r="Y37" s="867"/>
      <c r="AA37" s="59"/>
      <c r="AB37" s="59"/>
      <c r="AC37" s="59"/>
      <c r="AD37" s="59"/>
      <c r="AF37" s="59"/>
      <c r="AG37" s="59"/>
      <c r="AH37" s="59"/>
      <c r="AI37" s="59"/>
    </row>
    <row r="38" spans="2:35" x14ac:dyDescent="0.2">
      <c r="B38" s="42">
        <v>11</v>
      </c>
      <c r="C38" s="42" t="s">
        <v>141</v>
      </c>
      <c r="D38" s="42" t="s">
        <v>48</v>
      </c>
      <c r="E38" s="42" t="s">
        <v>623</v>
      </c>
      <c r="F38" s="866">
        <v>14.817518535543394</v>
      </c>
      <c r="G38" s="866">
        <v>16.958293360954031</v>
      </c>
      <c r="H38" s="866">
        <v>16.34981416285008</v>
      </c>
      <c r="I38" s="866">
        <v>17.127840344279782</v>
      </c>
      <c r="J38" s="866">
        <v>17.126522179736934</v>
      </c>
      <c r="K38" s="866">
        <v>15.319662413354086</v>
      </c>
      <c r="L38" s="866">
        <v>22.0699589895112</v>
      </c>
      <c r="M38" s="866">
        <v>16.65205286957055</v>
      </c>
      <c r="N38" s="866">
        <v>17.985259984850302</v>
      </c>
      <c r="O38" s="866">
        <v>16.755364110818046</v>
      </c>
      <c r="P38" s="866">
        <v>21.936943995309289</v>
      </c>
      <c r="Q38" s="866">
        <v>43.568070436370633</v>
      </c>
      <c r="R38" s="866"/>
      <c r="S38" s="866"/>
      <c r="T38" s="866"/>
      <c r="V38" s="867"/>
      <c r="W38" s="867"/>
      <c r="X38" s="867"/>
      <c r="Y38" s="867"/>
      <c r="AA38" s="59"/>
      <c r="AB38" s="59"/>
      <c r="AC38" s="59"/>
      <c r="AD38" s="59"/>
      <c r="AF38" s="59"/>
      <c r="AG38" s="59"/>
      <c r="AH38" s="59"/>
      <c r="AI38" s="59"/>
    </row>
    <row r="39" spans="2:35" x14ac:dyDescent="0.2">
      <c r="B39" s="42">
        <v>11</v>
      </c>
      <c r="C39" s="42" t="s">
        <v>141</v>
      </c>
      <c r="D39" s="42" t="s">
        <v>55</v>
      </c>
      <c r="E39" s="42" t="s">
        <v>623</v>
      </c>
      <c r="F39" s="866">
        <v>14.442588548779593</v>
      </c>
      <c r="G39" s="866">
        <v>16.422861131853068</v>
      </c>
      <c r="H39" s="866">
        <v>15.889743408709107</v>
      </c>
      <c r="I39" s="866">
        <v>16.624619552181336</v>
      </c>
      <c r="J39" s="866">
        <v>16.646442605364765</v>
      </c>
      <c r="K39" s="866">
        <v>15.017836667896331</v>
      </c>
      <c r="L39" s="866">
        <v>21.214470344614092</v>
      </c>
      <c r="M39" s="866">
        <v>16.285081692138398</v>
      </c>
      <c r="N39" s="866">
        <v>17.529514683066662</v>
      </c>
      <c r="O39" s="866">
        <v>16.430861324816828</v>
      </c>
      <c r="P39" s="866">
        <v>21.176709869794255</v>
      </c>
      <c r="Q39" s="866">
        <v>40.964187368109414</v>
      </c>
      <c r="R39" s="866"/>
      <c r="S39" s="866"/>
      <c r="T39" s="866"/>
      <c r="V39" s="867"/>
      <c r="W39" s="867"/>
      <c r="X39" s="867"/>
      <c r="Y39" s="867"/>
      <c r="AA39" s="59"/>
      <c r="AB39" s="59"/>
      <c r="AC39" s="59"/>
      <c r="AD39" s="59"/>
      <c r="AF39" s="59"/>
      <c r="AG39" s="59"/>
      <c r="AH39" s="59"/>
      <c r="AI39" s="59"/>
    </row>
    <row r="40" spans="2:35" x14ac:dyDescent="0.2">
      <c r="B40" s="42">
        <v>11</v>
      </c>
      <c r="C40" s="42" t="s">
        <v>141</v>
      </c>
      <c r="D40" s="42" t="s">
        <v>57</v>
      </c>
      <c r="E40" s="42" t="s">
        <v>623</v>
      </c>
      <c r="F40" s="866">
        <v>1.7466815999432941</v>
      </c>
      <c r="G40" s="866">
        <v>1.7887807797193722</v>
      </c>
      <c r="H40" s="866">
        <v>1.8267074569881672</v>
      </c>
      <c r="I40" s="866">
        <v>1.862987684460828</v>
      </c>
      <c r="J40" s="866">
        <v>1.8999884752628522</v>
      </c>
      <c r="K40" s="866">
        <v>1.9377241405750512</v>
      </c>
      <c r="L40" s="866">
        <v>1.9762092758147982</v>
      </c>
      <c r="M40" s="866">
        <v>2.0154587662813066</v>
      </c>
      <c r="N40" s="866">
        <v>2.0554877929130382</v>
      </c>
      <c r="O40" s="866">
        <v>2.0963118381594525</v>
      </c>
      <c r="P40" s="866">
        <v>2.1379466919693808</v>
      </c>
      <c r="Q40" s="866">
        <v>2.180408457898336</v>
      </c>
      <c r="R40" s="866"/>
      <c r="S40" s="866"/>
      <c r="T40" s="866"/>
      <c r="V40" s="867"/>
      <c r="W40" s="867"/>
      <c r="X40" s="867"/>
      <c r="Y40" s="867"/>
      <c r="AA40" s="59"/>
      <c r="AB40" s="59"/>
      <c r="AC40" s="59"/>
      <c r="AD40" s="59"/>
      <c r="AF40" s="59"/>
      <c r="AG40" s="59"/>
      <c r="AH40" s="59"/>
      <c r="AI40" s="59"/>
    </row>
    <row r="41" spans="2:35" x14ac:dyDescent="0.2">
      <c r="B41" s="42">
        <v>12</v>
      </c>
      <c r="C41" s="42" t="s">
        <v>142</v>
      </c>
      <c r="D41" s="42" t="s">
        <v>48</v>
      </c>
      <c r="E41" s="42" t="s">
        <v>623</v>
      </c>
      <c r="F41" s="866">
        <v>91.946127313011601</v>
      </c>
      <c r="G41" s="866">
        <v>113.29216146044067</v>
      </c>
      <c r="H41" s="866">
        <v>96.340259258704577</v>
      </c>
      <c r="I41" s="866">
        <v>104.03475248559147</v>
      </c>
      <c r="J41" s="866">
        <v>121.47968830909011</v>
      </c>
      <c r="K41" s="866">
        <v>151.53037050429907</v>
      </c>
      <c r="L41" s="866">
        <v>155.42499289284558</v>
      </c>
      <c r="M41" s="866">
        <v>147.81636592637926</v>
      </c>
      <c r="N41" s="866">
        <v>153.96065631443761</v>
      </c>
      <c r="O41" s="866">
        <v>171.25251646445315</v>
      </c>
      <c r="P41" s="866">
        <v>162.79525257212327</v>
      </c>
      <c r="Q41" s="866">
        <v>186.72394679264994</v>
      </c>
      <c r="R41" s="866"/>
      <c r="S41" s="866"/>
      <c r="T41" s="866"/>
      <c r="V41" s="867"/>
      <c r="W41" s="867"/>
      <c r="X41" s="867"/>
      <c r="Y41" s="867"/>
      <c r="AA41" s="59"/>
      <c r="AB41" s="59"/>
      <c r="AC41" s="59"/>
      <c r="AD41" s="59"/>
      <c r="AF41" s="59"/>
      <c r="AG41" s="59"/>
      <c r="AH41" s="59"/>
      <c r="AI41" s="59"/>
    </row>
    <row r="42" spans="2:35" x14ac:dyDescent="0.2">
      <c r="B42" s="42">
        <v>12</v>
      </c>
      <c r="C42" s="42" t="s">
        <v>142</v>
      </c>
      <c r="D42" s="42" t="s">
        <v>55</v>
      </c>
      <c r="E42" s="42" t="s">
        <v>623</v>
      </c>
      <c r="F42" s="866">
        <v>7.609327627154741</v>
      </c>
      <c r="G42" s="866">
        <v>8.7336849704766912</v>
      </c>
      <c r="H42" s="866">
        <v>7.9311967506307344</v>
      </c>
      <c r="I42" s="866">
        <v>8.3948345363588999</v>
      </c>
      <c r="J42" s="866">
        <v>9.3607656360725322</v>
      </c>
      <c r="K42" s="866">
        <v>10.976919484427924</v>
      </c>
      <c r="L42" s="866">
        <v>11.248724214591043</v>
      </c>
      <c r="M42" s="866">
        <v>10.930222048068371</v>
      </c>
      <c r="N42" s="866">
        <v>11.321084351926341</v>
      </c>
      <c r="O42" s="866">
        <v>12.287283540879132</v>
      </c>
      <c r="P42" s="866">
        <v>11.911441277413125</v>
      </c>
      <c r="Q42" s="866">
        <v>13.203413113280556</v>
      </c>
      <c r="R42" s="866"/>
      <c r="S42" s="866"/>
      <c r="T42" s="866"/>
      <c r="V42" s="867"/>
      <c r="W42" s="867"/>
      <c r="X42" s="867"/>
      <c r="Y42" s="867"/>
      <c r="AA42" s="59"/>
      <c r="AB42" s="59"/>
      <c r="AC42" s="59"/>
      <c r="AD42" s="59"/>
      <c r="AF42" s="59"/>
      <c r="AG42" s="59"/>
      <c r="AH42" s="59"/>
      <c r="AI42" s="59"/>
    </row>
    <row r="43" spans="2:35" x14ac:dyDescent="0.2">
      <c r="B43" s="42">
        <v>12</v>
      </c>
      <c r="C43" s="42" t="s">
        <v>142</v>
      </c>
      <c r="D43" s="42" t="s">
        <v>57</v>
      </c>
      <c r="E43" s="42" t="s">
        <v>623</v>
      </c>
      <c r="F43" s="866">
        <v>1.1840330500424174</v>
      </c>
      <c r="G43" s="866">
        <v>1.2125811073086936</v>
      </c>
      <c r="H43" s="866">
        <v>1.2382687428480277</v>
      </c>
      <c r="I43" s="866">
        <v>1.2628595668168687</v>
      </c>
      <c r="J43" s="866">
        <v>1.2879387419779575</v>
      </c>
      <c r="K43" s="866">
        <v>1.3135159665601093</v>
      </c>
      <c r="L43" s="866">
        <v>1.3396011313909519</v>
      </c>
      <c r="M43" s="866">
        <v>1.3662043237217889</v>
      </c>
      <c r="N43" s="866">
        <v>1.3933358311284176</v>
      </c>
      <c r="O43" s="866">
        <v>1.4210061454894223</v>
      </c>
      <c r="P43" s="866">
        <v>1.4492259670434642</v>
      </c>
      <c r="Q43" s="866">
        <v>1.4780062085271546</v>
      </c>
      <c r="R43" s="866"/>
      <c r="S43" s="866"/>
      <c r="T43" s="866"/>
      <c r="V43" s="867"/>
      <c r="W43" s="867"/>
      <c r="X43" s="867"/>
      <c r="Y43" s="867"/>
      <c r="AA43" s="59"/>
      <c r="AB43" s="59"/>
      <c r="AC43" s="59"/>
      <c r="AD43" s="59"/>
      <c r="AF43" s="59"/>
      <c r="AG43" s="59"/>
      <c r="AH43" s="59"/>
      <c r="AI43" s="59"/>
    </row>
    <row r="44" spans="2:35" x14ac:dyDescent="0.2">
      <c r="B44" s="42" t="s">
        <v>163</v>
      </c>
      <c r="C44" s="42" t="s">
        <v>164</v>
      </c>
      <c r="D44" s="42" t="s">
        <v>48</v>
      </c>
      <c r="E44" s="42" t="s">
        <v>623</v>
      </c>
      <c r="F44" s="866">
        <v>83.003043453846033</v>
      </c>
      <c r="G44" s="866">
        <v>94.666232345506728</v>
      </c>
      <c r="H44" s="866">
        <v>71.769054192421223</v>
      </c>
      <c r="I44" s="866">
        <v>59.879360402522479</v>
      </c>
      <c r="J44" s="866">
        <v>62.425868798524476</v>
      </c>
      <c r="K44" s="866">
        <v>71.557652115994401</v>
      </c>
      <c r="L44" s="866">
        <v>73.656890996691004</v>
      </c>
      <c r="M44" s="866">
        <v>85.208996643134725</v>
      </c>
      <c r="N44" s="866">
        <v>147.720150329501</v>
      </c>
      <c r="O44" s="866">
        <v>80.48119520377503</v>
      </c>
      <c r="P44" s="866">
        <v>88.096636016348953</v>
      </c>
      <c r="Q44" s="866">
        <v>77.583608428684499</v>
      </c>
      <c r="R44" s="866"/>
      <c r="S44" s="866"/>
      <c r="T44" s="866"/>
      <c r="V44" s="867"/>
      <c r="W44" s="867"/>
      <c r="X44" s="867"/>
      <c r="Y44" s="867"/>
      <c r="AA44" s="59"/>
      <c r="AB44" s="59"/>
      <c r="AC44" s="59"/>
      <c r="AD44" s="59"/>
      <c r="AF44" s="59"/>
      <c r="AG44" s="59"/>
      <c r="AH44" s="59"/>
      <c r="AI44" s="59"/>
    </row>
    <row r="45" spans="2:35" x14ac:dyDescent="0.2">
      <c r="B45" s="42" t="s">
        <v>163</v>
      </c>
      <c r="C45" s="42" t="s">
        <v>164</v>
      </c>
      <c r="D45" s="42" t="s">
        <v>55</v>
      </c>
      <c r="E45" s="42" t="s">
        <v>642</v>
      </c>
      <c r="F45" s="866">
        <v>26.503813425390074</v>
      </c>
      <c r="G45" s="866">
        <v>29.847353185709405</v>
      </c>
      <c r="H45" s="866">
        <v>24.947768789069848</v>
      </c>
      <c r="I45" s="866">
        <v>23.319847969007771</v>
      </c>
      <c r="J45" s="866">
        <v>24.829971570662913</v>
      </c>
      <c r="K45" s="866">
        <v>28.193526753566342</v>
      </c>
      <c r="L45" s="866">
        <v>28.931104597193105</v>
      </c>
      <c r="M45" s="866">
        <v>30.804902663597737</v>
      </c>
      <c r="N45" s="866">
        <v>42.688334167073663</v>
      </c>
      <c r="O45" s="866">
        <v>31.473073147002726</v>
      </c>
      <c r="P45" s="866">
        <v>32.576335062011481</v>
      </c>
      <c r="Q45" s="866">
        <v>32.041256143935705</v>
      </c>
      <c r="R45" s="866"/>
      <c r="S45" s="866"/>
      <c r="T45" s="866"/>
      <c r="V45" s="867"/>
      <c r="W45" s="867"/>
      <c r="X45" s="867"/>
      <c r="Y45" s="867"/>
      <c r="AA45" s="59"/>
      <c r="AB45" s="59"/>
      <c r="AC45" s="59"/>
      <c r="AD45" s="59"/>
      <c r="AF45" s="59"/>
      <c r="AG45" s="59"/>
      <c r="AH45" s="59"/>
      <c r="AI45" s="59"/>
    </row>
    <row r="46" spans="2:35" x14ac:dyDescent="0.2">
      <c r="B46" s="42" t="s">
        <v>163</v>
      </c>
      <c r="C46" s="42" t="s">
        <v>164</v>
      </c>
      <c r="D46" s="42" t="s">
        <v>57</v>
      </c>
      <c r="E46" s="42" t="s">
        <v>642</v>
      </c>
      <c r="F46" s="866">
        <v>27.608680334732679</v>
      </c>
      <c r="G46" s="866">
        <v>28.24137199037186</v>
      </c>
      <c r="H46" s="866">
        <v>28.881126654515988</v>
      </c>
      <c r="I46" s="866">
        <v>29.393977041013425</v>
      </c>
      <c r="J46" s="866">
        <v>29.948169070422551</v>
      </c>
      <c r="K46" s="866">
        <v>30.512606180864346</v>
      </c>
      <c r="L46" s="866">
        <v>31.087472373037876</v>
      </c>
      <c r="M46" s="866">
        <v>31.672954806484586</v>
      </c>
      <c r="N46" s="866">
        <v>32.269243849762766</v>
      </c>
      <c r="O46" s="866">
        <v>32.876533131300867</v>
      </c>
      <c r="P46" s="866">
        <v>33.495019590935271</v>
      </c>
      <c r="Q46" s="866">
        <v>34.124903532137907</v>
      </c>
      <c r="R46" s="866"/>
      <c r="S46" s="866"/>
      <c r="T46" s="866"/>
      <c r="V46" s="867"/>
      <c r="W46" s="867"/>
      <c r="X46" s="867"/>
      <c r="Y46" s="867"/>
      <c r="AA46" s="59"/>
      <c r="AB46" s="59"/>
      <c r="AC46" s="59"/>
      <c r="AD46" s="59"/>
      <c r="AF46" s="59"/>
      <c r="AG46" s="59"/>
      <c r="AH46" s="59"/>
      <c r="AI46" s="59"/>
    </row>
    <row r="47" spans="2:35" x14ac:dyDescent="0.2">
      <c r="B47" s="42">
        <v>13</v>
      </c>
      <c r="C47" s="42" t="s">
        <v>143</v>
      </c>
      <c r="D47" s="42" t="s">
        <v>48</v>
      </c>
      <c r="E47" s="42" t="s">
        <v>623</v>
      </c>
      <c r="F47" s="866">
        <v>741.74836585576111</v>
      </c>
      <c r="G47" s="866">
        <v>872.50936365891653</v>
      </c>
      <c r="H47" s="866">
        <v>830.91066312283306</v>
      </c>
      <c r="I47" s="866">
        <v>1014.5321130080301</v>
      </c>
      <c r="J47" s="866">
        <v>731.60617466997667</v>
      </c>
      <c r="K47" s="866">
        <v>943.26950434382024</v>
      </c>
      <c r="L47" s="866">
        <v>1099.0393792917625</v>
      </c>
      <c r="M47" s="866">
        <v>891.4238697181097</v>
      </c>
      <c r="N47" s="866">
        <v>1122.9796044721404</v>
      </c>
      <c r="O47" s="866">
        <v>960.61507706206078</v>
      </c>
      <c r="P47" s="866">
        <v>1019.6947841406439</v>
      </c>
      <c r="Q47" s="866">
        <v>1068.554181425606</v>
      </c>
      <c r="R47" s="866"/>
      <c r="S47" s="866"/>
      <c r="T47" s="866"/>
      <c r="V47" s="867"/>
      <c r="W47" s="867"/>
      <c r="X47" s="867"/>
      <c r="Y47" s="867"/>
      <c r="AA47" s="59"/>
      <c r="AB47" s="59"/>
      <c r="AC47" s="59"/>
      <c r="AD47" s="59"/>
      <c r="AF47" s="59"/>
      <c r="AG47" s="59"/>
      <c r="AH47" s="59"/>
      <c r="AI47" s="59"/>
    </row>
    <row r="48" spans="2:35" x14ac:dyDescent="0.2">
      <c r="B48" s="42">
        <v>13</v>
      </c>
      <c r="C48" s="42" t="s">
        <v>143</v>
      </c>
      <c r="D48" s="42" t="s">
        <v>55</v>
      </c>
      <c r="E48" s="42" t="s">
        <v>623</v>
      </c>
      <c r="F48" s="866">
        <v>116.74645113306912</v>
      </c>
      <c r="G48" s="866">
        <v>134.57581535948134</v>
      </c>
      <c r="H48" s="866">
        <v>129.42581631641465</v>
      </c>
      <c r="I48" s="866">
        <v>154.27259672254289</v>
      </c>
      <c r="J48" s="866">
        <v>116.95822979954993</v>
      </c>
      <c r="K48" s="866">
        <v>145.55615644403974</v>
      </c>
      <c r="L48" s="866">
        <v>166.71422173553327</v>
      </c>
      <c r="M48" s="866">
        <v>139.45901436003223</v>
      </c>
      <c r="N48" s="866">
        <v>170.73208885289105</v>
      </c>
      <c r="O48" s="866">
        <v>149.52342734837129</v>
      </c>
      <c r="P48" s="866">
        <v>157.81228732590898</v>
      </c>
      <c r="Q48" s="866">
        <v>164.74763402392134</v>
      </c>
      <c r="R48" s="866"/>
      <c r="S48" s="866"/>
      <c r="T48" s="866"/>
      <c r="V48" s="867"/>
      <c r="W48" s="867"/>
      <c r="X48" s="867"/>
      <c r="Y48" s="867"/>
      <c r="AA48" s="59"/>
      <c r="AB48" s="59"/>
      <c r="AC48" s="59"/>
      <c r="AD48" s="59"/>
      <c r="AF48" s="59"/>
      <c r="AG48" s="59"/>
      <c r="AH48" s="59"/>
      <c r="AI48" s="59"/>
    </row>
    <row r="49" spans="2:35" x14ac:dyDescent="0.2">
      <c r="B49" s="42">
        <v>13</v>
      </c>
      <c r="C49" s="42" t="s">
        <v>143</v>
      </c>
      <c r="D49" s="42" t="s">
        <v>57</v>
      </c>
      <c r="E49" s="42" t="s">
        <v>623</v>
      </c>
      <c r="F49" s="866">
        <v>8.059061602837609</v>
      </c>
      <c r="G49" s="866">
        <v>8.2538495785681238</v>
      </c>
      <c r="H49" s="866">
        <v>8.4276491424472457</v>
      </c>
      <c r="I49" s="866">
        <v>8.5948989840651464</v>
      </c>
      <c r="J49" s="866">
        <v>8.7654679638850119</v>
      </c>
      <c r="K49" s="866">
        <v>8.9394219515498836</v>
      </c>
      <c r="L49" s="866">
        <v>9.1168281239136242</v>
      </c>
      <c r="M49" s="866">
        <v>9.2977549909831101</v>
      </c>
      <c r="N49" s="866">
        <v>9.4822724223752193</v>
      </c>
      <c r="O49" s="866">
        <v>9.6704516742989028</v>
      </c>
      <c r="P49" s="866">
        <v>9.8623654170726986</v>
      </c>
      <c r="Q49" s="866">
        <v>10.05808776318837</v>
      </c>
      <c r="R49" s="866"/>
      <c r="S49" s="866"/>
      <c r="T49" s="866"/>
      <c r="V49" s="867"/>
      <c r="W49" s="867"/>
      <c r="X49" s="867"/>
      <c r="Y49" s="867"/>
      <c r="AA49" s="59"/>
      <c r="AB49" s="59"/>
      <c r="AC49" s="59"/>
      <c r="AD49" s="59"/>
      <c r="AF49" s="59"/>
      <c r="AG49" s="59"/>
      <c r="AH49" s="59"/>
      <c r="AI49" s="59"/>
    </row>
    <row r="50" spans="2:35" x14ac:dyDescent="0.2">
      <c r="B50" s="42">
        <v>14</v>
      </c>
      <c r="C50" s="42" t="s">
        <v>144</v>
      </c>
      <c r="D50" s="42" t="s">
        <v>48</v>
      </c>
      <c r="E50" s="42" t="s">
        <v>623</v>
      </c>
      <c r="F50" s="866">
        <v>0</v>
      </c>
      <c r="G50" s="866">
        <v>0</v>
      </c>
      <c r="H50" s="866">
        <v>0</v>
      </c>
      <c r="I50" s="866">
        <v>0</v>
      </c>
      <c r="J50" s="866">
        <v>0</v>
      </c>
      <c r="K50" s="866">
        <v>0</v>
      </c>
      <c r="L50" s="866">
        <v>0</v>
      </c>
      <c r="M50" s="866">
        <v>0</v>
      </c>
      <c r="N50" s="866">
        <v>0</v>
      </c>
      <c r="O50" s="866">
        <v>0</v>
      </c>
      <c r="P50" s="866">
        <v>0</v>
      </c>
      <c r="Q50" s="866">
        <v>0</v>
      </c>
      <c r="R50" s="866"/>
      <c r="S50" s="866"/>
      <c r="T50" s="866"/>
      <c r="V50" s="867"/>
      <c r="W50" s="867"/>
      <c r="X50" s="867"/>
      <c r="Y50" s="867"/>
      <c r="AA50" s="59"/>
      <c r="AB50" s="59"/>
      <c r="AC50" s="59"/>
      <c r="AD50" s="59"/>
      <c r="AF50" s="59"/>
      <c r="AG50" s="59"/>
      <c r="AH50" s="59"/>
      <c r="AI50" s="59"/>
    </row>
    <row r="51" spans="2:35" x14ac:dyDescent="0.2">
      <c r="B51" s="42">
        <v>14</v>
      </c>
      <c r="C51" s="42" t="s">
        <v>144</v>
      </c>
      <c r="D51" s="42" t="s">
        <v>55</v>
      </c>
      <c r="E51" s="42" t="s">
        <v>623</v>
      </c>
      <c r="F51" s="866">
        <v>70.291239982401123</v>
      </c>
      <c r="G51" s="866">
        <v>277.75208462247554</v>
      </c>
      <c r="H51" s="866">
        <v>71.442714607835441</v>
      </c>
      <c r="I51" s="866">
        <v>72.915794957559939</v>
      </c>
      <c r="J51" s="866">
        <v>127.3763206567708</v>
      </c>
      <c r="K51" s="866">
        <v>76.784603101069578</v>
      </c>
      <c r="L51" s="866">
        <v>102.27034740913237</v>
      </c>
      <c r="M51" s="866">
        <v>75.97817696249281</v>
      </c>
      <c r="N51" s="866">
        <v>85.188498952889475</v>
      </c>
      <c r="O51" s="866">
        <v>142.75519259647612</v>
      </c>
      <c r="P51" s="866">
        <v>89.765497564404711</v>
      </c>
      <c r="Q51" s="866">
        <v>81.958084269750628</v>
      </c>
      <c r="R51" s="866"/>
      <c r="S51" s="866"/>
      <c r="T51" s="866"/>
      <c r="V51" s="867"/>
      <c r="W51" s="867"/>
      <c r="X51" s="867"/>
      <c r="Y51" s="867"/>
      <c r="AA51" s="59"/>
      <c r="AB51" s="59"/>
      <c r="AC51" s="59"/>
      <c r="AD51" s="59"/>
      <c r="AF51" s="59"/>
      <c r="AG51" s="59"/>
      <c r="AH51" s="59"/>
      <c r="AI51" s="59"/>
    </row>
    <row r="52" spans="2:35" x14ac:dyDescent="0.2">
      <c r="B52" s="42">
        <v>14</v>
      </c>
      <c r="C52" s="42" t="s">
        <v>144</v>
      </c>
      <c r="D52" s="42" t="s">
        <v>57</v>
      </c>
      <c r="E52" s="42" t="s">
        <v>623</v>
      </c>
      <c r="F52" s="866">
        <v>106.60343140839471</v>
      </c>
      <c r="G52" s="866">
        <v>109.18124203037765</v>
      </c>
      <c r="H52" s="866">
        <v>111.47760308045595</v>
      </c>
      <c r="I52" s="866">
        <v>113.68962807235447</v>
      </c>
      <c r="J52" s="866">
        <v>115.94554578639708</v>
      </c>
      <c r="K52" s="866">
        <v>118.24622717630972</v>
      </c>
      <c r="L52" s="866">
        <v>120.59256047796636</v>
      </c>
      <c r="M52" s="866">
        <v>122.98545155231551</v>
      </c>
      <c r="N52" s="866">
        <v>125.4258242351104</v>
      </c>
      <c r="O52" s="866">
        <v>127.91462069357948</v>
      </c>
      <c r="P52" s="866">
        <v>130.45280179017402</v>
      </c>
      <c r="Q52" s="866">
        <v>133.0413474535334</v>
      </c>
      <c r="R52" s="866"/>
      <c r="S52" s="866"/>
      <c r="T52" s="866"/>
      <c r="V52" s="867"/>
      <c r="W52" s="867"/>
      <c r="X52" s="867"/>
      <c r="Y52" s="867"/>
      <c r="AA52" s="59"/>
      <c r="AB52" s="59"/>
      <c r="AC52" s="59"/>
      <c r="AD52" s="59"/>
      <c r="AF52" s="59"/>
      <c r="AG52" s="59"/>
      <c r="AH52" s="59"/>
      <c r="AI52" s="59"/>
    </row>
    <row r="53" spans="2:35" x14ac:dyDescent="0.2">
      <c r="B53" s="42">
        <v>15</v>
      </c>
      <c r="C53" s="42" t="s">
        <v>145</v>
      </c>
      <c r="D53" s="42" t="s">
        <v>48</v>
      </c>
      <c r="E53" s="42" t="s">
        <v>623</v>
      </c>
      <c r="F53" s="866">
        <v>80.771797364582454</v>
      </c>
      <c r="G53" s="866">
        <v>106.1305667179207</v>
      </c>
      <c r="H53" s="866">
        <v>128.18752181710897</v>
      </c>
      <c r="I53" s="866">
        <v>100.64659221656264</v>
      </c>
      <c r="J53" s="866">
        <v>114.41226064612147</v>
      </c>
      <c r="K53" s="866">
        <v>133.38961522118507</v>
      </c>
      <c r="L53" s="866">
        <v>144.27949185092882</v>
      </c>
      <c r="M53" s="866">
        <v>145.082452318614</v>
      </c>
      <c r="N53" s="866">
        <v>136.40988957550309</v>
      </c>
      <c r="O53" s="866">
        <v>152.39772580963884</v>
      </c>
      <c r="P53" s="866">
        <v>152.63858197767576</v>
      </c>
      <c r="Q53" s="866">
        <v>178.62528553261558</v>
      </c>
      <c r="R53" s="866"/>
      <c r="S53" s="866"/>
      <c r="T53" s="866"/>
      <c r="V53" s="867"/>
      <c r="W53" s="867"/>
      <c r="X53" s="867"/>
      <c r="Y53" s="867"/>
      <c r="AA53" s="59"/>
      <c r="AB53" s="59"/>
      <c r="AC53" s="59"/>
      <c r="AD53" s="59"/>
      <c r="AF53" s="59"/>
      <c r="AG53" s="59"/>
      <c r="AH53" s="59"/>
      <c r="AI53" s="59"/>
    </row>
    <row r="54" spans="2:35" x14ac:dyDescent="0.2">
      <c r="B54" s="42">
        <v>15</v>
      </c>
      <c r="C54" s="42" t="s">
        <v>145</v>
      </c>
      <c r="D54" s="42" t="s">
        <v>55</v>
      </c>
      <c r="E54" s="42" t="s">
        <v>623</v>
      </c>
      <c r="F54" s="866">
        <v>5.7696199591318358</v>
      </c>
      <c r="G54" s="866">
        <v>6.7624014287420993</v>
      </c>
      <c r="H54" s="866">
        <v>7.6643451588414191</v>
      </c>
      <c r="I54" s="866">
        <v>6.6810272796650239</v>
      </c>
      <c r="J54" s="866">
        <v>7.2668177770909486</v>
      </c>
      <c r="K54" s="866">
        <v>8.0519428624689233</v>
      </c>
      <c r="L54" s="866">
        <v>8.5313743051714894</v>
      </c>
      <c r="M54" s="866">
        <v>8.6292126024310818</v>
      </c>
      <c r="N54" s="866">
        <v>8.3687101531573269</v>
      </c>
      <c r="O54" s="866">
        <v>9.0462761243525698</v>
      </c>
      <c r="P54" s="866">
        <v>9.1086157116305628</v>
      </c>
      <c r="Q54" s="866">
        <v>10.149827607406174</v>
      </c>
      <c r="R54" s="866"/>
      <c r="S54" s="866"/>
      <c r="T54" s="866"/>
      <c r="V54" s="867"/>
      <c r="W54" s="867"/>
      <c r="X54" s="867"/>
      <c r="Y54" s="867"/>
      <c r="AA54" s="59"/>
      <c r="AB54" s="59"/>
      <c r="AC54" s="59"/>
      <c r="AD54" s="59"/>
      <c r="AF54" s="59"/>
      <c r="AG54" s="59"/>
      <c r="AH54" s="59"/>
      <c r="AI54" s="59"/>
    </row>
    <row r="55" spans="2:35" x14ac:dyDescent="0.2">
      <c r="B55" s="42">
        <v>15</v>
      </c>
      <c r="C55" s="42" t="s">
        <v>145</v>
      </c>
      <c r="D55" s="42" t="s">
        <v>57</v>
      </c>
      <c r="E55" s="42" t="s">
        <v>623</v>
      </c>
      <c r="F55" s="866">
        <v>0.60589113516376092</v>
      </c>
      <c r="G55" s="866">
        <v>0.62053578636399576</v>
      </c>
      <c r="H55" s="866">
        <v>0.63360177028335529</v>
      </c>
      <c r="I55" s="866">
        <v>0.64617577921965041</v>
      </c>
      <c r="J55" s="866">
        <v>0.65899932326689958</v>
      </c>
      <c r="K55" s="866">
        <v>0.67207735453272932</v>
      </c>
      <c r="L55" s="866">
        <v>0.68541492340111365</v>
      </c>
      <c r="M55" s="866">
        <v>0.69901718048270545</v>
      </c>
      <c r="N55" s="866">
        <v>0.71288937860387214</v>
      </c>
      <c r="O55" s="866">
        <v>0.72703687483520718</v>
      </c>
      <c r="P55" s="866">
        <v>0.74146513256029523</v>
      </c>
      <c r="Q55" s="866">
        <v>0.75617972358553476</v>
      </c>
      <c r="R55" s="866"/>
      <c r="S55" s="866"/>
      <c r="T55" s="866"/>
      <c r="V55" s="867"/>
      <c r="W55" s="867"/>
      <c r="X55" s="867"/>
      <c r="Y55" s="867"/>
      <c r="AA55" s="59"/>
      <c r="AB55" s="59"/>
      <c r="AC55" s="59"/>
      <c r="AD55" s="59"/>
      <c r="AF55" s="59"/>
      <c r="AG55" s="59"/>
      <c r="AH55" s="59"/>
      <c r="AI55" s="59"/>
    </row>
    <row r="56" spans="2:35" x14ac:dyDescent="0.2">
      <c r="B56" s="42" t="e">
        <v>#N/A</v>
      </c>
      <c r="C56" s="42" t="s">
        <v>220</v>
      </c>
      <c r="D56" s="42" t="s">
        <v>48</v>
      </c>
      <c r="E56" s="42" t="s">
        <v>642</v>
      </c>
      <c r="F56" s="866">
        <v>0</v>
      </c>
      <c r="G56" s="866">
        <v>0</v>
      </c>
      <c r="H56" s="866">
        <v>0</v>
      </c>
      <c r="I56" s="866">
        <v>0</v>
      </c>
      <c r="J56" s="866">
        <v>0</v>
      </c>
      <c r="K56" s="866">
        <v>0</v>
      </c>
      <c r="L56" s="866">
        <v>0</v>
      </c>
      <c r="M56" s="866">
        <v>0</v>
      </c>
      <c r="N56" s="866">
        <v>0</v>
      </c>
      <c r="O56" s="866">
        <v>0</v>
      </c>
      <c r="P56" s="866">
        <v>0</v>
      </c>
      <c r="Q56" s="866">
        <v>0</v>
      </c>
      <c r="R56" s="866"/>
      <c r="S56" s="866"/>
      <c r="T56" s="866"/>
      <c r="V56" s="867"/>
      <c r="W56" s="867"/>
      <c r="X56" s="867"/>
      <c r="Y56" s="867"/>
      <c r="AA56" s="59"/>
      <c r="AB56" s="59"/>
      <c r="AC56" s="59"/>
      <c r="AD56" s="59"/>
      <c r="AF56" s="59"/>
      <c r="AG56" s="59"/>
      <c r="AH56" s="59"/>
      <c r="AI56" s="59"/>
    </row>
    <row r="57" spans="2:35" x14ac:dyDescent="0.2">
      <c r="B57" s="42" t="e">
        <v>#N/A</v>
      </c>
      <c r="C57" s="42" t="s">
        <v>220</v>
      </c>
      <c r="D57" s="42" t="s">
        <v>55</v>
      </c>
      <c r="E57" s="42" t="s">
        <v>642</v>
      </c>
      <c r="F57" s="866">
        <v>0</v>
      </c>
      <c r="G57" s="866">
        <v>0</v>
      </c>
      <c r="H57" s="866">
        <v>0</v>
      </c>
      <c r="I57" s="866">
        <v>0</v>
      </c>
      <c r="J57" s="866">
        <v>0</v>
      </c>
      <c r="K57" s="866">
        <v>0</v>
      </c>
      <c r="L57" s="866">
        <v>0</v>
      </c>
      <c r="M57" s="866">
        <v>0</v>
      </c>
      <c r="N57" s="866">
        <v>0</v>
      </c>
      <c r="O57" s="866">
        <v>0</v>
      </c>
      <c r="P57" s="866">
        <v>0</v>
      </c>
      <c r="Q57" s="866">
        <v>0</v>
      </c>
      <c r="R57" s="866"/>
      <c r="S57" s="866"/>
      <c r="T57" s="866"/>
      <c r="V57" s="867"/>
      <c r="W57" s="867"/>
      <c r="X57" s="867"/>
      <c r="Y57" s="867"/>
      <c r="AA57" s="59"/>
      <c r="AB57" s="59"/>
      <c r="AC57" s="59"/>
      <c r="AD57" s="59"/>
      <c r="AF57" s="59"/>
      <c r="AG57" s="59"/>
      <c r="AH57" s="59"/>
      <c r="AI57" s="59"/>
    </row>
    <row r="58" spans="2:35" x14ac:dyDescent="0.2">
      <c r="B58" s="42" t="e">
        <v>#N/A</v>
      </c>
      <c r="C58" s="42" t="s">
        <v>220</v>
      </c>
      <c r="D58" s="42" t="s">
        <v>57</v>
      </c>
      <c r="E58" s="42" t="s">
        <v>642</v>
      </c>
      <c r="F58" s="866">
        <v>0</v>
      </c>
      <c r="G58" s="866">
        <v>0</v>
      </c>
      <c r="H58" s="866">
        <v>0</v>
      </c>
      <c r="I58" s="866">
        <v>0</v>
      </c>
      <c r="J58" s="866">
        <v>0</v>
      </c>
      <c r="K58" s="866">
        <v>0</v>
      </c>
      <c r="L58" s="866">
        <v>0</v>
      </c>
      <c r="M58" s="866">
        <v>0</v>
      </c>
      <c r="N58" s="866">
        <v>0</v>
      </c>
      <c r="O58" s="866">
        <v>0</v>
      </c>
      <c r="P58" s="866">
        <v>0</v>
      </c>
      <c r="Q58" s="866">
        <v>0</v>
      </c>
      <c r="R58" s="866"/>
      <c r="S58" s="866"/>
      <c r="T58" s="866"/>
      <c r="V58" s="867"/>
      <c r="W58" s="867"/>
      <c r="X58" s="867"/>
      <c r="Y58" s="867"/>
      <c r="AA58" s="59"/>
      <c r="AB58" s="59"/>
      <c r="AC58" s="59"/>
      <c r="AD58" s="59"/>
      <c r="AF58" s="59"/>
      <c r="AG58" s="59"/>
      <c r="AH58" s="59"/>
      <c r="AI58" s="59"/>
    </row>
    <row r="59" spans="2:35" x14ac:dyDescent="0.2">
      <c r="B59" s="42">
        <v>16</v>
      </c>
      <c r="C59" s="42" t="s">
        <v>146</v>
      </c>
      <c r="D59" s="42" t="s">
        <v>48</v>
      </c>
      <c r="E59" s="42" t="s">
        <v>623</v>
      </c>
      <c r="F59" s="866">
        <v>67.586294714566506</v>
      </c>
      <c r="G59" s="866">
        <v>86.479375367788023</v>
      </c>
      <c r="H59" s="866">
        <v>93.930796975059721</v>
      </c>
      <c r="I59" s="866">
        <v>96.943669831032352</v>
      </c>
      <c r="J59" s="866">
        <v>87.95495126069892</v>
      </c>
      <c r="K59" s="866">
        <v>86.569867797122114</v>
      </c>
      <c r="L59" s="866">
        <v>81.802063988639588</v>
      </c>
      <c r="M59" s="866">
        <v>99.415482417724249</v>
      </c>
      <c r="N59" s="866">
        <v>104.67433196022229</v>
      </c>
      <c r="O59" s="866">
        <v>86.947057436269503</v>
      </c>
      <c r="P59" s="866">
        <v>106.54473035636654</v>
      </c>
      <c r="Q59" s="866">
        <v>106.13270760952963</v>
      </c>
      <c r="R59" s="866"/>
      <c r="S59" s="866"/>
      <c r="T59" s="866"/>
      <c r="V59" s="867"/>
      <c r="W59" s="867"/>
      <c r="X59" s="867"/>
      <c r="Y59" s="867"/>
      <c r="AA59" s="59"/>
      <c r="AB59" s="59"/>
      <c r="AC59" s="59"/>
      <c r="AD59" s="59"/>
      <c r="AF59" s="59"/>
      <c r="AG59" s="59"/>
      <c r="AH59" s="59"/>
      <c r="AI59" s="59"/>
    </row>
    <row r="60" spans="2:35" x14ac:dyDescent="0.2">
      <c r="B60" s="42">
        <v>16</v>
      </c>
      <c r="C60" s="42" t="s">
        <v>146</v>
      </c>
      <c r="D60" s="42" t="s">
        <v>55</v>
      </c>
      <c r="E60" s="42" t="s">
        <v>623</v>
      </c>
      <c r="F60" s="866">
        <v>11.14756988895185</v>
      </c>
      <c r="G60" s="866">
        <v>13.068615334091671</v>
      </c>
      <c r="H60" s="866">
        <v>13.891556415482924</v>
      </c>
      <c r="I60" s="866">
        <v>14.282862148444865</v>
      </c>
      <c r="J60" s="866">
        <v>13.516233667648715</v>
      </c>
      <c r="K60" s="866">
        <v>13.486090622421578</v>
      </c>
      <c r="L60" s="866">
        <v>13.131398134032995</v>
      </c>
      <c r="M60" s="866">
        <v>14.940523613096271</v>
      </c>
      <c r="N60" s="866">
        <v>15.558676410802489</v>
      </c>
      <c r="O60" s="866">
        <v>13.959091727594572</v>
      </c>
      <c r="P60" s="866">
        <v>15.949784996440542</v>
      </c>
      <c r="Q60" s="866">
        <v>16.009864884604198</v>
      </c>
      <c r="R60" s="866"/>
      <c r="S60" s="866"/>
      <c r="T60" s="866"/>
      <c r="V60" s="867"/>
      <c r="W60" s="867"/>
      <c r="X60" s="867"/>
      <c r="Y60" s="867"/>
      <c r="AA60" s="59"/>
      <c r="AB60" s="59"/>
      <c r="AC60" s="59"/>
      <c r="AD60" s="59"/>
      <c r="AF60" s="59"/>
      <c r="AG60" s="59"/>
      <c r="AH60" s="59"/>
      <c r="AI60" s="59"/>
    </row>
    <row r="61" spans="2:35" x14ac:dyDescent="0.2">
      <c r="B61" s="42">
        <v>16</v>
      </c>
      <c r="C61" s="42" t="s">
        <v>146</v>
      </c>
      <c r="D61" s="42" t="s">
        <v>57</v>
      </c>
      <c r="E61" s="42" t="s">
        <v>623</v>
      </c>
      <c r="F61" s="866">
        <v>2.0062535930027483</v>
      </c>
      <c r="G61" s="866">
        <v>2.0546467466766787</v>
      </c>
      <c r="H61" s="866">
        <v>2.0981273708283332</v>
      </c>
      <c r="I61" s="866">
        <v>2.1397891747353501</v>
      </c>
      <c r="J61" s="866">
        <v>2.1822782448499942</v>
      </c>
      <c r="K61" s="866">
        <v>2.2256110079920863</v>
      </c>
      <c r="L61" s="866">
        <v>2.2698042171654818</v>
      </c>
      <c r="M61" s="866">
        <v>2.3148749580350549</v>
      </c>
      <c r="N61" s="866">
        <v>2.3608406555322983</v>
      </c>
      <c r="O61" s="866">
        <v>2.4077190805920869</v>
      </c>
      <c r="P61" s="866">
        <v>2.4555283570232103</v>
      </c>
      <c r="Q61" s="866">
        <v>2.5042869685153435</v>
      </c>
      <c r="R61" s="866"/>
      <c r="S61" s="866"/>
      <c r="T61" s="866"/>
      <c r="V61" s="867"/>
      <c r="W61" s="867"/>
      <c r="X61" s="867"/>
      <c r="Y61" s="867"/>
      <c r="AA61" s="59"/>
      <c r="AB61" s="59"/>
      <c r="AC61" s="59"/>
      <c r="AD61" s="59"/>
      <c r="AF61" s="59"/>
      <c r="AG61" s="59"/>
      <c r="AH61" s="59"/>
      <c r="AI61" s="59"/>
    </row>
    <row r="62" spans="2:35" x14ac:dyDescent="0.2">
      <c r="B62" s="42">
        <v>17</v>
      </c>
      <c r="C62" s="42" t="s">
        <v>147</v>
      </c>
      <c r="D62" s="42" t="s">
        <v>48</v>
      </c>
      <c r="E62" s="42" t="s">
        <v>623</v>
      </c>
      <c r="F62" s="866">
        <v>57.409256602554663</v>
      </c>
      <c r="G62" s="866">
        <v>56.135572279566126</v>
      </c>
      <c r="H62" s="866">
        <v>57.895734734668871</v>
      </c>
      <c r="I62" s="866">
        <v>57.585485502478981</v>
      </c>
      <c r="J62" s="866">
        <v>44.700311760023808</v>
      </c>
      <c r="K62" s="866">
        <v>59.480431529428856</v>
      </c>
      <c r="L62" s="866">
        <v>57.508207799451313</v>
      </c>
      <c r="M62" s="866">
        <v>54.990076290443284</v>
      </c>
      <c r="N62" s="866">
        <v>61.331930756823979</v>
      </c>
      <c r="O62" s="866">
        <v>61.179544226231187</v>
      </c>
      <c r="P62" s="866">
        <v>63.734819576781831</v>
      </c>
      <c r="Q62" s="866">
        <v>68.784076549787642</v>
      </c>
      <c r="R62" s="866"/>
      <c r="S62" s="866"/>
      <c r="T62" s="866"/>
      <c r="V62" s="867"/>
      <c r="W62" s="867"/>
      <c r="X62" s="867"/>
      <c r="Y62" s="867"/>
      <c r="AA62" s="59"/>
      <c r="AB62" s="59"/>
      <c r="AC62" s="59"/>
      <c r="AD62" s="59"/>
      <c r="AF62" s="59"/>
      <c r="AG62" s="59"/>
      <c r="AH62" s="59"/>
      <c r="AI62" s="59"/>
    </row>
    <row r="63" spans="2:35" x14ac:dyDescent="0.2">
      <c r="B63" s="42">
        <v>17</v>
      </c>
      <c r="C63" s="42" t="s">
        <v>147</v>
      </c>
      <c r="D63" s="42" t="s">
        <v>55</v>
      </c>
      <c r="E63" s="42" t="s">
        <v>623</v>
      </c>
      <c r="F63" s="866">
        <v>25.050754222179592</v>
      </c>
      <c r="G63" s="866">
        <v>24.596503001371676</v>
      </c>
      <c r="H63" s="866">
        <v>25.34707085557725</v>
      </c>
      <c r="I63" s="866">
        <v>25.272332518600837</v>
      </c>
      <c r="J63" s="866">
        <v>20.193071471513051</v>
      </c>
      <c r="K63" s="866">
        <v>26.125945473070043</v>
      </c>
      <c r="L63" s="866">
        <v>25.392263107549443</v>
      </c>
      <c r="M63" s="866">
        <v>24.442388907674481</v>
      </c>
      <c r="N63" s="866">
        <v>27.019996536338276</v>
      </c>
      <c r="O63" s="866">
        <v>27.01395662901421</v>
      </c>
      <c r="P63" s="866">
        <v>28.075444839302854</v>
      </c>
      <c r="Q63" s="866">
        <v>30.130452788520987</v>
      </c>
      <c r="R63" s="866"/>
      <c r="S63" s="866"/>
      <c r="T63" s="866"/>
      <c r="V63" s="867"/>
      <c r="W63" s="867"/>
      <c r="X63" s="867"/>
      <c r="Y63" s="867"/>
      <c r="AA63" s="59"/>
      <c r="AB63" s="59"/>
      <c r="AC63" s="59"/>
      <c r="AD63" s="59"/>
      <c r="AF63" s="59"/>
      <c r="AG63" s="59"/>
      <c r="AH63" s="59"/>
      <c r="AI63" s="59"/>
    </row>
    <row r="64" spans="2:35" x14ac:dyDescent="0.2">
      <c r="B64" s="42">
        <v>17</v>
      </c>
      <c r="C64" s="42" t="s">
        <v>147</v>
      </c>
      <c r="D64" s="42" t="s">
        <v>57</v>
      </c>
      <c r="E64" s="42" t="s">
        <v>623</v>
      </c>
      <c r="F64" s="866">
        <v>4.288821322663753</v>
      </c>
      <c r="G64" s="866">
        <v>4.392296865981379</v>
      </c>
      <c r="H64" s="866">
        <v>4.485193605986467</v>
      </c>
      <c r="I64" s="866">
        <v>4.5742487332249784</v>
      </c>
      <c r="J64" s="866">
        <v>4.6650720866955098</v>
      </c>
      <c r="K64" s="866">
        <v>4.7576987753526954</v>
      </c>
      <c r="L64" s="866">
        <v>4.8521646052576859</v>
      </c>
      <c r="M64" s="866">
        <v>4.9485060934195868</v>
      </c>
      <c r="N64" s="866">
        <v>5.0467604819117433</v>
      </c>
      <c r="O64" s="866">
        <v>5.1469657522683132</v>
      </c>
      <c r="P64" s="866">
        <v>5.2491606401666759</v>
      </c>
      <c r="Q64" s="866">
        <v>5.3533846504013836</v>
      </c>
      <c r="R64" s="866"/>
      <c r="S64" s="866"/>
      <c r="T64" s="866"/>
      <c r="V64" s="867"/>
      <c r="W64" s="867"/>
      <c r="X64" s="867"/>
      <c r="Y64" s="867"/>
      <c r="AA64" s="59"/>
      <c r="AB64" s="59"/>
      <c r="AC64" s="59"/>
      <c r="AD64" s="59"/>
      <c r="AF64" s="59"/>
      <c r="AG64" s="59"/>
      <c r="AH64" s="59"/>
      <c r="AI64" s="59"/>
    </row>
    <row r="65" spans="2:35" x14ac:dyDescent="0.2">
      <c r="B65" s="42">
        <v>18</v>
      </c>
      <c r="C65" s="42" t="s">
        <v>148</v>
      </c>
      <c r="D65" s="42" t="s">
        <v>48</v>
      </c>
      <c r="E65" s="42" t="s">
        <v>623</v>
      </c>
      <c r="F65" s="866">
        <v>52.381913679753978</v>
      </c>
      <c r="G65" s="866">
        <v>58.876326087454984</v>
      </c>
      <c r="H65" s="866">
        <v>70.804454167532228</v>
      </c>
      <c r="I65" s="866">
        <v>63.817345109970027</v>
      </c>
      <c r="J65" s="866">
        <v>65.720478879372905</v>
      </c>
      <c r="K65" s="866">
        <v>69.423987208742943</v>
      </c>
      <c r="L65" s="866">
        <v>69.239855736931943</v>
      </c>
      <c r="M65" s="866">
        <v>68.82698199248415</v>
      </c>
      <c r="N65" s="866">
        <v>66.337375140333975</v>
      </c>
      <c r="O65" s="866">
        <v>63.036913564882312</v>
      </c>
      <c r="P65" s="866">
        <v>69.483812937863007</v>
      </c>
      <c r="Q65" s="866">
        <v>67.921809347385249</v>
      </c>
      <c r="R65" s="866"/>
      <c r="S65" s="866"/>
      <c r="T65" s="866"/>
      <c r="V65" s="867"/>
      <c r="W65" s="867"/>
      <c r="X65" s="867"/>
      <c r="Y65" s="867"/>
      <c r="AA65" s="59"/>
      <c r="AB65" s="59"/>
      <c r="AC65" s="59"/>
      <c r="AD65" s="59"/>
      <c r="AF65" s="59"/>
      <c r="AG65" s="59"/>
      <c r="AH65" s="59"/>
      <c r="AI65" s="59"/>
    </row>
    <row r="66" spans="2:35" x14ac:dyDescent="0.2">
      <c r="B66" s="42">
        <v>18</v>
      </c>
      <c r="C66" s="42" t="s">
        <v>148</v>
      </c>
      <c r="D66" s="42" t="s">
        <v>55</v>
      </c>
      <c r="E66" s="42" t="s">
        <v>623</v>
      </c>
      <c r="F66" s="866">
        <v>17.526979376366913</v>
      </c>
      <c r="G66" s="866">
        <v>19.091952133275569</v>
      </c>
      <c r="H66" s="866">
        <v>21.848769007629404</v>
      </c>
      <c r="I66" s="866">
        <v>20.443263391547969</v>
      </c>
      <c r="J66" s="866">
        <v>20.993859174600175</v>
      </c>
      <c r="K66" s="866">
        <v>21.942988031388563</v>
      </c>
      <c r="L66" s="866">
        <v>22.04029149510605</v>
      </c>
      <c r="M66" s="866">
        <v>22.090176992833548</v>
      </c>
      <c r="N66" s="866">
        <v>21.686454484666498</v>
      </c>
      <c r="O66" s="866">
        <v>21.107468087088066</v>
      </c>
      <c r="P66" s="866">
        <v>22.65554550336288</v>
      </c>
      <c r="Q66" s="866">
        <v>22.44562459039604</v>
      </c>
      <c r="R66" s="866"/>
      <c r="S66" s="866"/>
      <c r="T66" s="866"/>
      <c r="V66" s="867"/>
      <c r="W66" s="867"/>
      <c r="X66" s="867"/>
      <c r="Y66" s="867"/>
      <c r="AA66" s="59"/>
      <c r="AB66" s="59"/>
      <c r="AC66" s="59"/>
      <c r="AD66" s="59"/>
      <c r="AF66" s="59"/>
      <c r="AG66" s="59"/>
      <c r="AH66" s="59"/>
      <c r="AI66" s="59"/>
    </row>
    <row r="67" spans="2:35" x14ac:dyDescent="0.2">
      <c r="B67" s="42">
        <v>18</v>
      </c>
      <c r="C67" s="42" t="s">
        <v>148</v>
      </c>
      <c r="D67" s="42" t="s">
        <v>57</v>
      </c>
      <c r="E67" s="42" t="s">
        <v>623</v>
      </c>
      <c r="F67" s="866">
        <v>4.7510031313447758</v>
      </c>
      <c r="G67" s="866">
        <v>4.8657929718274442</v>
      </c>
      <c r="H67" s="866">
        <v>4.9683439492015307</v>
      </c>
      <c r="I67" s="866">
        <v>5.0669527698892605</v>
      </c>
      <c r="J67" s="866">
        <v>5.1675187237899847</v>
      </c>
      <c r="K67" s="866">
        <v>5.2700806550446666</v>
      </c>
      <c r="L67" s="866">
        <v>5.3746781787530642</v>
      </c>
      <c r="M67" s="866">
        <v>5.4813516962753539</v>
      </c>
      <c r="N67" s="866">
        <v>5.590142410837446</v>
      </c>
      <c r="O67" s="866">
        <v>5.7010923434460246</v>
      </c>
      <c r="P67" s="866">
        <v>5.8142443491194697</v>
      </c>
      <c r="Q67" s="866">
        <v>5.9296421334409191</v>
      </c>
      <c r="R67" s="866"/>
      <c r="S67" s="866"/>
      <c r="T67" s="866"/>
      <c r="V67" s="867"/>
      <c r="W67" s="867"/>
      <c r="X67" s="867"/>
      <c r="Y67" s="867"/>
      <c r="AA67" s="59"/>
      <c r="AB67" s="59"/>
      <c r="AC67" s="59"/>
      <c r="AD67" s="59"/>
      <c r="AF67" s="59"/>
      <c r="AG67" s="59"/>
      <c r="AH67" s="59"/>
      <c r="AI67" s="59"/>
    </row>
    <row r="68" spans="2:35" x14ac:dyDescent="0.2">
      <c r="B68" s="42">
        <v>19</v>
      </c>
      <c r="C68" s="42" t="s">
        <v>149</v>
      </c>
      <c r="D68" s="42" t="s">
        <v>48</v>
      </c>
      <c r="E68" s="42" t="s">
        <v>623</v>
      </c>
      <c r="F68" s="866">
        <v>38.293711843475918</v>
      </c>
      <c r="G68" s="866">
        <v>41.565517288765584</v>
      </c>
      <c r="H68" s="866">
        <v>46.844785873921353</v>
      </c>
      <c r="I68" s="866">
        <v>49.957537435540424</v>
      </c>
      <c r="J68" s="866">
        <v>51.596650195427621</v>
      </c>
      <c r="K68" s="866">
        <v>68.523955011909578</v>
      </c>
      <c r="L68" s="866">
        <v>80.496401232383633</v>
      </c>
      <c r="M68" s="866">
        <v>73.373955434422342</v>
      </c>
      <c r="N68" s="866">
        <v>75.457146202704735</v>
      </c>
      <c r="O68" s="866">
        <v>69.446071767689745</v>
      </c>
      <c r="P68" s="866">
        <v>72.524864825409182</v>
      </c>
      <c r="Q68" s="866">
        <v>63.650531747994705</v>
      </c>
      <c r="R68" s="866"/>
      <c r="S68" s="866"/>
      <c r="T68" s="866"/>
      <c r="V68" s="867"/>
      <c r="W68" s="867"/>
      <c r="X68" s="867"/>
      <c r="Y68" s="867"/>
      <c r="AA68" s="59"/>
      <c r="AB68" s="59"/>
      <c r="AC68" s="59"/>
      <c r="AD68" s="59"/>
      <c r="AF68" s="59"/>
      <c r="AG68" s="59"/>
      <c r="AH68" s="59"/>
      <c r="AI68" s="59"/>
    </row>
    <row r="69" spans="2:35" x14ac:dyDescent="0.2">
      <c r="B69" s="42">
        <v>19</v>
      </c>
      <c r="C69" s="42" t="s">
        <v>149</v>
      </c>
      <c r="D69" s="42" t="s">
        <v>55</v>
      </c>
      <c r="E69" s="42" t="s">
        <v>623</v>
      </c>
      <c r="F69" s="866">
        <v>25.105502351603405</v>
      </c>
      <c r="G69" s="866">
        <v>27.056211687307147</v>
      </c>
      <c r="H69" s="866">
        <v>30.165967532815849</v>
      </c>
      <c r="I69" s="866">
        <v>32.025263418803711</v>
      </c>
      <c r="J69" s="866">
        <v>33.036463217913898</v>
      </c>
      <c r="K69" s="866">
        <v>42.857449552269863</v>
      </c>
      <c r="L69" s="866">
        <v>49.825078068635342</v>
      </c>
      <c r="M69" s="866">
        <v>45.792500587995633</v>
      </c>
      <c r="N69" s="866">
        <v>47.065292664318775</v>
      </c>
      <c r="O69" s="866">
        <v>43.676027413935401</v>
      </c>
      <c r="P69" s="866">
        <v>45.517531466334361</v>
      </c>
      <c r="Q69" s="866">
        <v>40.473525594612141</v>
      </c>
      <c r="R69" s="866"/>
      <c r="S69" s="866"/>
      <c r="T69" s="866"/>
      <c r="V69" s="867"/>
      <c r="W69" s="867"/>
      <c r="X69" s="867"/>
      <c r="Y69" s="867"/>
      <c r="AA69" s="59"/>
      <c r="AB69" s="59"/>
      <c r="AC69" s="59"/>
      <c r="AD69" s="59"/>
      <c r="AF69" s="59"/>
      <c r="AG69" s="59"/>
      <c r="AH69" s="59"/>
      <c r="AI69" s="59"/>
    </row>
    <row r="70" spans="2:35" x14ac:dyDescent="0.2">
      <c r="B70" s="42">
        <v>19</v>
      </c>
      <c r="C70" s="42" t="s">
        <v>149</v>
      </c>
      <c r="D70" s="42" t="s">
        <v>57</v>
      </c>
      <c r="E70" s="42" t="s">
        <v>623</v>
      </c>
      <c r="F70" s="866">
        <v>1.6461730810594914</v>
      </c>
      <c r="G70" s="866">
        <v>1.6859538490460668</v>
      </c>
      <c r="H70" s="866">
        <v>1.721470783770477</v>
      </c>
      <c r="I70" s="866">
        <v>1.7556357829913041</v>
      </c>
      <c r="J70" s="866">
        <v>1.7904788351613086</v>
      </c>
      <c r="K70" s="866">
        <v>1.8260133972181278</v>
      </c>
      <c r="L70" s="866">
        <v>1.8622531931719832</v>
      </c>
      <c r="M70" s="866">
        <v>1.8992122194061316</v>
      </c>
      <c r="N70" s="866">
        <v>1.936904750082509</v>
      </c>
      <c r="O70" s="866">
        <v>1.9753453426546637</v>
      </c>
      <c r="P70" s="866">
        <v>2.0145488434900933</v>
      </c>
      <c r="Q70" s="866">
        <v>2.0545303936041774</v>
      </c>
      <c r="R70" s="866"/>
      <c r="S70" s="866"/>
      <c r="T70" s="866"/>
      <c r="V70" s="867"/>
      <c r="W70" s="867"/>
      <c r="X70" s="867"/>
      <c r="Y70" s="867"/>
      <c r="AA70" s="59"/>
      <c r="AB70" s="59"/>
      <c r="AC70" s="59"/>
      <c r="AD70" s="59"/>
      <c r="AF70" s="59"/>
      <c r="AG70" s="59"/>
      <c r="AH70" s="59"/>
      <c r="AI70" s="59"/>
    </row>
    <row r="71" spans="2:35" x14ac:dyDescent="0.2">
      <c r="B71" s="42">
        <v>20</v>
      </c>
      <c r="C71" s="42" t="s">
        <v>150</v>
      </c>
      <c r="D71" s="42" t="s">
        <v>48</v>
      </c>
      <c r="E71" s="42" t="s">
        <v>623</v>
      </c>
      <c r="F71" s="866">
        <v>1673.3574274493049</v>
      </c>
      <c r="G71" s="866">
        <v>1908.7433254556702</v>
      </c>
      <c r="H71" s="866">
        <v>1091.9361522258259</v>
      </c>
      <c r="I71" s="866">
        <v>1502.3215470231294</v>
      </c>
      <c r="J71" s="866">
        <v>1215.5799664847216</v>
      </c>
      <c r="K71" s="866">
        <v>1365.5922458553682</v>
      </c>
      <c r="L71" s="866">
        <v>1472.6912158102537</v>
      </c>
      <c r="M71" s="866">
        <v>1642.766026290132</v>
      </c>
      <c r="N71" s="866">
        <v>1791.209515245602</v>
      </c>
      <c r="O71" s="866">
        <v>1697.6528490862688</v>
      </c>
      <c r="P71" s="866">
        <v>1788.9760190856637</v>
      </c>
      <c r="Q71" s="866">
        <v>1752.433392051275</v>
      </c>
      <c r="R71" s="866"/>
      <c r="S71" s="866"/>
      <c r="T71" s="866"/>
      <c r="V71" s="867"/>
      <c r="W71" s="867"/>
      <c r="X71" s="867"/>
      <c r="Y71" s="867"/>
      <c r="AA71" s="59"/>
      <c r="AB71" s="59"/>
      <c r="AC71" s="59"/>
      <c r="AD71" s="59"/>
      <c r="AF71" s="59"/>
      <c r="AG71" s="59"/>
      <c r="AH71" s="59"/>
      <c r="AI71" s="59"/>
    </row>
    <row r="72" spans="2:35" x14ac:dyDescent="0.2">
      <c r="B72" s="42">
        <v>20</v>
      </c>
      <c r="C72" s="42" t="s">
        <v>150</v>
      </c>
      <c r="D72" s="42" t="s">
        <v>55</v>
      </c>
      <c r="E72" s="42" t="s">
        <v>623</v>
      </c>
      <c r="F72" s="866">
        <v>85.848347829985229</v>
      </c>
      <c r="G72" s="866">
        <v>95.781056360160747</v>
      </c>
      <c r="H72" s="866">
        <v>63.03437137167726</v>
      </c>
      <c r="I72" s="866">
        <v>80.06791402109171</v>
      </c>
      <c r="J72" s="866">
        <v>68.821567375931664</v>
      </c>
      <c r="K72" s="866">
        <v>75.304939857993247</v>
      </c>
      <c r="L72" s="866">
        <v>80.055163368780228</v>
      </c>
      <c r="M72" s="866">
        <v>87.368975424516691</v>
      </c>
      <c r="N72" s="866">
        <v>93.81351619870594</v>
      </c>
      <c r="O72" s="866">
        <v>90.44724781640052</v>
      </c>
      <c r="P72" s="866">
        <v>94.57269555220897</v>
      </c>
      <c r="Q72" s="866">
        <v>93.518332752419937</v>
      </c>
      <c r="R72" s="866"/>
      <c r="S72" s="866"/>
      <c r="T72" s="866"/>
      <c r="V72" s="867"/>
      <c r="W72" s="867"/>
      <c r="X72" s="867"/>
      <c r="Y72" s="867"/>
      <c r="AA72" s="59"/>
      <c r="AB72" s="59"/>
      <c r="AC72" s="59"/>
      <c r="AD72" s="59"/>
      <c r="AF72" s="59"/>
      <c r="AG72" s="59"/>
      <c r="AH72" s="59"/>
      <c r="AI72" s="59"/>
    </row>
    <row r="73" spans="2:35" x14ac:dyDescent="0.2">
      <c r="B73" s="42">
        <v>20</v>
      </c>
      <c r="C73" s="42" t="s">
        <v>150</v>
      </c>
      <c r="D73" s="42" t="s">
        <v>57</v>
      </c>
      <c r="E73" s="42" t="s">
        <v>623</v>
      </c>
      <c r="F73" s="866">
        <v>11.425956096067017</v>
      </c>
      <c r="G73" s="866">
        <v>11.701967821023816</v>
      </c>
      <c r="H73" s="866">
        <v>11.948713916488506</v>
      </c>
      <c r="I73" s="866">
        <v>12.185877846081402</v>
      </c>
      <c r="J73" s="866">
        <v>12.427749127733557</v>
      </c>
      <c r="K73" s="866">
        <v>12.674421195520299</v>
      </c>
      <c r="L73" s="866">
        <v>12.925989338049574</v>
      </c>
      <c r="M73" s="866">
        <v>13.182550735271791</v>
      </c>
      <c r="N73" s="866">
        <v>13.444204496020328</v>
      </c>
      <c r="O73" s="866">
        <v>13.711051696297165</v>
      </c>
      <c r="P73" s="866">
        <v>13.983195418318379</v>
      </c>
      <c r="Q73" s="866">
        <v>14.260740790334717</v>
      </c>
      <c r="R73" s="866"/>
      <c r="S73" s="866"/>
      <c r="T73" s="866"/>
      <c r="V73" s="867"/>
      <c r="W73" s="867"/>
      <c r="X73" s="867"/>
      <c r="Y73" s="867"/>
      <c r="AA73" s="59"/>
      <c r="AB73" s="59"/>
      <c r="AC73" s="59"/>
      <c r="AD73" s="59"/>
      <c r="AF73" s="59"/>
      <c r="AG73" s="59"/>
      <c r="AH73" s="59"/>
      <c r="AI73" s="59"/>
    </row>
    <row r="74" spans="2:35" x14ac:dyDescent="0.2">
      <c r="B74" s="42">
        <v>21</v>
      </c>
      <c r="C74" s="42" t="s">
        <v>151</v>
      </c>
      <c r="D74" s="42" t="s">
        <v>48</v>
      </c>
      <c r="E74" s="42" t="s">
        <v>623</v>
      </c>
      <c r="F74" s="866">
        <v>332.27723231930287</v>
      </c>
      <c r="G74" s="866">
        <v>420.69662634976271</v>
      </c>
      <c r="H74" s="866">
        <v>447.29623593559614</v>
      </c>
      <c r="I74" s="866">
        <v>413.03452240923997</v>
      </c>
      <c r="J74" s="866">
        <v>399.18689691610018</v>
      </c>
      <c r="K74" s="866">
        <v>487.27710741811757</v>
      </c>
      <c r="L74" s="866">
        <v>565.00888489494685</v>
      </c>
      <c r="M74" s="866">
        <v>511.32379924339358</v>
      </c>
      <c r="N74" s="866">
        <v>524.70637176456091</v>
      </c>
      <c r="O74" s="866">
        <v>494.38301933701774</v>
      </c>
      <c r="P74" s="866">
        <v>561.24214908266265</v>
      </c>
      <c r="Q74" s="866">
        <v>600.36019160571254</v>
      </c>
      <c r="R74" s="866"/>
      <c r="S74" s="866"/>
      <c r="T74" s="866"/>
      <c r="V74" s="867"/>
      <c r="W74" s="867"/>
      <c r="X74" s="867"/>
      <c r="Y74" s="867"/>
      <c r="AA74" s="59"/>
      <c r="AB74" s="59"/>
      <c r="AC74" s="59"/>
      <c r="AD74" s="59"/>
      <c r="AF74" s="59"/>
      <c r="AG74" s="59"/>
      <c r="AH74" s="59"/>
      <c r="AI74" s="59"/>
    </row>
    <row r="75" spans="2:35" x14ac:dyDescent="0.2">
      <c r="B75" s="42">
        <v>21</v>
      </c>
      <c r="C75" s="42" t="s">
        <v>151</v>
      </c>
      <c r="D75" s="42" t="s">
        <v>55</v>
      </c>
      <c r="E75" s="42" t="s">
        <v>623</v>
      </c>
      <c r="F75" s="866">
        <v>43.314368914058541</v>
      </c>
      <c r="G75" s="866">
        <v>51.525395769315367</v>
      </c>
      <c r="H75" s="866">
        <v>54.210219917180616</v>
      </c>
      <c r="I75" s="866">
        <v>51.426919460236483</v>
      </c>
      <c r="J75" s="866">
        <v>50.479073715993344</v>
      </c>
      <c r="K75" s="866">
        <v>58.677892758695386</v>
      </c>
      <c r="L75" s="866">
        <v>65.954050709682747</v>
      </c>
      <c r="M75" s="866">
        <v>61.452533450309083</v>
      </c>
      <c r="N75" s="866">
        <v>62.971303734610316</v>
      </c>
      <c r="O75" s="866">
        <v>60.577580840306169</v>
      </c>
      <c r="P75" s="866">
        <v>66.885984132112497</v>
      </c>
      <c r="Q75" s="866">
        <v>70.713224667621091</v>
      </c>
      <c r="R75" s="866"/>
      <c r="S75" s="866"/>
      <c r="T75" s="866"/>
      <c r="V75" s="867"/>
      <c r="W75" s="867"/>
      <c r="X75" s="867"/>
      <c r="Y75" s="867"/>
      <c r="AA75" s="59"/>
      <c r="AB75" s="59"/>
      <c r="AC75" s="59"/>
      <c r="AD75" s="59"/>
      <c r="AF75" s="59"/>
      <c r="AG75" s="59"/>
      <c r="AH75" s="59"/>
      <c r="AI75" s="59"/>
    </row>
    <row r="76" spans="2:35" x14ac:dyDescent="0.2">
      <c r="B76" s="42">
        <v>21</v>
      </c>
      <c r="C76" s="42" t="s">
        <v>151</v>
      </c>
      <c r="D76" s="42" t="s">
        <v>57</v>
      </c>
      <c r="E76" s="42" t="s">
        <v>623</v>
      </c>
      <c r="F76" s="866">
        <v>7.1304749063648742</v>
      </c>
      <c r="G76" s="866">
        <v>7.3027389589044054</v>
      </c>
      <c r="H76" s="866">
        <v>7.456687476992486</v>
      </c>
      <c r="I76" s="866">
        <v>7.6046875147861916</v>
      </c>
      <c r="J76" s="866">
        <v>7.7556250545518486</v>
      </c>
      <c r="K76" s="866">
        <v>7.9095583998347818</v>
      </c>
      <c r="L76" s="866">
        <v>8.0665470113904281</v>
      </c>
      <c r="M76" s="866">
        <v>8.2266515301526866</v>
      </c>
      <c r="N76" s="866">
        <v>8.3899338006581647</v>
      </c>
      <c r="O76" s="866">
        <v>8.5564568949353266</v>
      </c>
      <c r="P76" s="866">
        <v>8.7262851368678174</v>
      </c>
      <c r="Q76" s="866">
        <v>8.8994841270413421</v>
      </c>
      <c r="R76" s="866"/>
      <c r="S76" s="866"/>
      <c r="T76" s="866"/>
      <c r="V76" s="867"/>
      <c r="W76" s="867"/>
      <c r="X76" s="867"/>
      <c r="Y76" s="867"/>
      <c r="AA76" s="59"/>
      <c r="AB76" s="59"/>
      <c r="AC76" s="59"/>
      <c r="AD76" s="59"/>
      <c r="AF76" s="59"/>
      <c r="AG76" s="59"/>
      <c r="AH76" s="59"/>
      <c r="AI76" s="59"/>
    </row>
    <row r="77" spans="2:35" x14ac:dyDescent="0.2">
      <c r="B77" s="42">
        <v>22</v>
      </c>
      <c r="C77" s="42" t="s">
        <v>658</v>
      </c>
      <c r="D77" s="42" t="s">
        <v>48</v>
      </c>
      <c r="E77" s="42" t="s">
        <v>623</v>
      </c>
      <c r="F77" s="866">
        <v>366.87792066563827</v>
      </c>
      <c r="G77" s="866">
        <v>375.51361650367801</v>
      </c>
      <c r="H77" s="866">
        <v>383.66138654389425</v>
      </c>
      <c r="I77" s="866">
        <v>391.39640612874103</v>
      </c>
      <c r="J77" s="866">
        <v>383.32256958648298</v>
      </c>
      <c r="K77" s="866">
        <v>390.97447930075685</v>
      </c>
      <c r="L77" s="866">
        <v>398.77924915140312</v>
      </c>
      <c r="M77" s="866">
        <v>406.73993557567161</v>
      </c>
      <c r="N77" s="866">
        <v>414.85965619366891</v>
      </c>
      <c r="O77" s="866">
        <v>423.14159103482376</v>
      </c>
      <c r="P77" s="866">
        <v>431.5889837889801</v>
      </c>
      <c r="Q77" s="866">
        <v>440.2051430826167</v>
      </c>
      <c r="R77" s="866"/>
      <c r="S77" s="866"/>
      <c r="T77" s="866"/>
      <c r="V77" s="867"/>
      <c r="W77" s="867"/>
      <c r="X77" s="867"/>
      <c r="Y77" s="867"/>
      <c r="AA77" s="59"/>
      <c r="AB77" s="59"/>
      <c r="AC77" s="59"/>
      <c r="AD77" s="59"/>
      <c r="AF77" s="59"/>
      <c r="AG77" s="59"/>
      <c r="AH77" s="59"/>
      <c r="AI77" s="59"/>
    </row>
    <row r="78" spans="2:35" x14ac:dyDescent="0.2">
      <c r="B78" s="42">
        <v>22</v>
      </c>
      <c r="C78" s="42" t="s">
        <v>658</v>
      </c>
      <c r="D78" s="42" t="s">
        <v>55</v>
      </c>
      <c r="E78" s="42" t="s">
        <v>623</v>
      </c>
      <c r="F78" s="866">
        <v>22.333432921370111</v>
      </c>
      <c r="G78" s="866">
        <v>22.847199658376891</v>
      </c>
      <c r="H78" s="866">
        <v>23.33758312258119</v>
      </c>
      <c r="I78" s="866">
        <v>23.809311301706192</v>
      </c>
      <c r="J78" s="866">
        <v>24.135805843218204</v>
      </c>
      <c r="K78" s="866">
        <v>24.621981157911144</v>
      </c>
      <c r="L78" s="866">
        <v>25.117984184952594</v>
      </c>
      <c r="M78" s="866">
        <v>25.624014460706857</v>
      </c>
      <c r="N78" s="866">
        <v>26.140275594953017</v>
      </c>
      <c r="O78" s="866">
        <v>26.666975354598744</v>
      </c>
      <c r="P78" s="866">
        <v>27.185540688174271</v>
      </c>
      <c r="Q78" s="866">
        <v>27.714483767377445</v>
      </c>
      <c r="R78" s="866"/>
      <c r="S78" s="866"/>
      <c r="T78" s="866"/>
      <c r="V78" s="867"/>
      <c r="W78" s="867"/>
      <c r="X78" s="867"/>
      <c r="Y78" s="867"/>
      <c r="AA78" s="59"/>
      <c r="AB78" s="59"/>
      <c r="AC78" s="59"/>
      <c r="AD78" s="59"/>
      <c r="AF78" s="59"/>
      <c r="AG78" s="59"/>
      <c r="AH78" s="59"/>
      <c r="AI78" s="59"/>
    </row>
    <row r="79" spans="2:35" x14ac:dyDescent="0.2">
      <c r="B79" s="42">
        <v>22</v>
      </c>
      <c r="C79" s="42" t="s">
        <v>658</v>
      </c>
      <c r="D79" s="42" t="s">
        <v>57</v>
      </c>
      <c r="E79" s="42" t="s">
        <v>623</v>
      </c>
      <c r="F79" s="866">
        <v>11.302916378334981</v>
      </c>
      <c r="G79" s="866">
        <v>11.575879881545243</v>
      </c>
      <c r="H79" s="866">
        <v>11.820134949910321</v>
      </c>
      <c r="I79" s="866">
        <v>12.054765125324399</v>
      </c>
      <c r="J79" s="866">
        <v>12.294052726007394</v>
      </c>
      <c r="K79" s="866">
        <v>12.538090202302117</v>
      </c>
      <c r="L79" s="866">
        <v>12.786971839702185</v>
      </c>
      <c r="M79" s="866">
        <v>13.040793795280036</v>
      </c>
      <c r="N79" s="866">
        <v>13.299654134838079</v>
      </c>
      <c r="O79" s="866">
        <v>13.563652870797236</v>
      </c>
      <c r="P79" s="866">
        <v>13.832892000837665</v>
      </c>
      <c r="Q79" s="866">
        <v>14.10747554730643</v>
      </c>
      <c r="R79" s="866"/>
      <c r="S79" s="866"/>
      <c r="T79" s="866"/>
      <c r="V79" s="867"/>
      <c r="W79" s="867"/>
      <c r="X79" s="867"/>
      <c r="Y79" s="867"/>
      <c r="AA79" s="868"/>
      <c r="AB79" s="59"/>
      <c r="AC79" s="59"/>
      <c r="AD79" s="59"/>
      <c r="AF79" s="59"/>
      <c r="AG79" s="59"/>
      <c r="AH79" s="59"/>
      <c r="AI79" s="59"/>
    </row>
    <row r="80" spans="2:35" x14ac:dyDescent="0.2">
      <c r="B80" s="42" t="s">
        <v>165</v>
      </c>
      <c r="C80" s="42" t="s">
        <v>656</v>
      </c>
      <c r="D80" s="42" t="s">
        <v>48</v>
      </c>
      <c r="E80" s="42" t="s">
        <v>642</v>
      </c>
      <c r="F80" s="866"/>
      <c r="G80" s="866"/>
      <c r="H80" s="866"/>
      <c r="I80" s="866"/>
      <c r="J80" s="866"/>
      <c r="K80" s="866"/>
      <c r="L80" s="866"/>
      <c r="M80" s="866"/>
      <c r="N80" s="866"/>
      <c r="O80" s="866"/>
      <c r="P80" s="866"/>
      <c r="Q80" s="866"/>
      <c r="R80" s="866"/>
      <c r="S80" s="866"/>
      <c r="T80" s="866"/>
      <c r="V80" s="867"/>
      <c r="W80" s="867"/>
      <c r="X80" s="867"/>
      <c r="Y80" s="867"/>
      <c r="AA80" s="59"/>
      <c r="AB80" s="59"/>
      <c r="AC80" s="59"/>
      <c r="AD80" s="59"/>
      <c r="AF80" s="59"/>
      <c r="AG80" s="59"/>
      <c r="AH80" s="59"/>
      <c r="AI80" s="59"/>
    </row>
    <row r="81" spans="2:35" x14ac:dyDescent="0.2">
      <c r="B81" s="42" t="s">
        <v>165</v>
      </c>
      <c r="C81" s="42" t="s">
        <v>656</v>
      </c>
      <c r="D81" s="42" t="s">
        <v>55</v>
      </c>
      <c r="E81" s="42" t="s">
        <v>642</v>
      </c>
      <c r="F81" s="866">
        <v>23.708930440240561</v>
      </c>
      <c r="G81" s="866">
        <v>26.558783522462438</v>
      </c>
      <c r="H81" s="866">
        <v>29.33876491257174</v>
      </c>
      <c r="I81" s="866">
        <v>27.206320380731498</v>
      </c>
      <c r="J81" s="866">
        <v>27.895701602339372</v>
      </c>
      <c r="K81" s="866">
        <v>28.209547009637028</v>
      </c>
      <c r="L81" s="866">
        <v>28.736334948438042</v>
      </c>
      <c r="M81" s="866">
        <v>28.962380194670356</v>
      </c>
      <c r="N81" s="866">
        <v>31.236053239182628</v>
      </c>
      <c r="O81" s="866">
        <v>29.835823949718289</v>
      </c>
      <c r="P81" s="866">
        <v>30.124722666217203</v>
      </c>
      <c r="Q81" s="866">
        <v>33.662465108350403</v>
      </c>
      <c r="R81" s="866"/>
      <c r="S81" s="866"/>
      <c r="T81" s="866"/>
      <c r="V81" s="867"/>
      <c r="W81" s="867"/>
      <c r="X81" s="867"/>
      <c r="Y81" s="867"/>
      <c r="AA81" s="59"/>
      <c r="AB81" s="59"/>
      <c r="AC81" s="59"/>
      <c r="AD81" s="59"/>
      <c r="AF81" s="59"/>
      <c r="AG81" s="59"/>
      <c r="AH81" s="59"/>
      <c r="AI81" s="59"/>
    </row>
    <row r="82" spans="2:35" x14ac:dyDescent="0.2">
      <c r="B82" s="42" t="s">
        <v>165</v>
      </c>
      <c r="C82" s="42" t="s">
        <v>656</v>
      </c>
      <c r="D82" s="42" t="s">
        <v>57</v>
      </c>
      <c r="E82" s="42" t="s">
        <v>642</v>
      </c>
      <c r="F82" s="866">
        <v>32.0549859564223</v>
      </c>
      <c r="G82" s="866">
        <v>32.815918147107574</v>
      </c>
      <c r="H82" s="866">
        <v>33.609823397900705</v>
      </c>
      <c r="I82" s="866">
        <v>34.25630046255371</v>
      </c>
      <c r="J82" s="866">
        <v>34.925929137074192</v>
      </c>
      <c r="K82" s="866">
        <v>35.608572267860474</v>
      </c>
      <c r="L82" s="866">
        <v>36.304480875998678</v>
      </c>
      <c r="M82" s="866">
        <v>37.013910774965112</v>
      </c>
      <c r="N82" s="866">
        <v>37.737122660846069</v>
      </c>
      <c r="O82" s="866">
        <v>38.474382204222835</v>
      </c>
      <c r="P82" s="866">
        <v>39.225960143751657</v>
      </c>
      <c r="Q82" s="866">
        <v>39.992132381469084</v>
      </c>
      <c r="R82" s="866"/>
      <c r="S82" s="866"/>
      <c r="T82" s="866"/>
      <c r="V82" s="867"/>
      <c r="W82" s="867"/>
      <c r="X82" s="867"/>
      <c r="Y82" s="867"/>
      <c r="AA82" s="868"/>
      <c r="AB82" s="59"/>
      <c r="AC82" s="59"/>
      <c r="AD82" s="59"/>
      <c r="AF82" s="59"/>
      <c r="AG82" s="59"/>
      <c r="AH82" s="59"/>
      <c r="AI82" s="59"/>
    </row>
    <row r="83" spans="2:35" x14ac:dyDescent="0.2">
      <c r="B83" s="42" t="s">
        <v>166</v>
      </c>
      <c r="C83" s="42" t="s">
        <v>657</v>
      </c>
      <c r="D83" s="42" t="s">
        <v>48</v>
      </c>
      <c r="E83" s="42" t="s">
        <v>642</v>
      </c>
      <c r="F83" s="866">
        <v>0</v>
      </c>
      <c r="G83" s="866">
        <v>0</v>
      </c>
      <c r="H83" s="866">
        <v>0</v>
      </c>
      <c r="I83" s="866">
        <v>0</v>
      </c>
      <c r="J83" s="866">
        <v>0</v>
      </c>
      <c r="K83" s="866">
        <v>0</v>
      </c>
      <c r="L83" s="866">
        <v>0</v>
      </c>
      <c r="M83" s="866">
        <v>0</v>
      </c>
      <c r="N83" s="866">
        <v>0</v>
      </c>
      <c r="O83" s="866">
        <v>0</v>
      </c>
      <c r="P83" s="866">
        <v>0</v>
      </c>
      <c r="Q83" s="866">
        <v>0</v>
      </c>
      <c r="R83" s="866"/>
      <c r="S83" s="866"/>
      <c r="T83" s="866"/>
      <c r="V83" s="867"/>
      <c r="W83" s="867"/>
      <c r="X83" s="867"/>
      <c r="Y83" s="867"/>
      <c r="AA83" s="59"/>
      <c r="AB83" s="59"/>
      <c r="AC83" s="59"/>
      <c r="AD83" s="59"/>
      <c r="AF83" s="59"/>
      <c r="AG83" s="59"/>
      <c r="AH83" s="59"/>
      <c r="AI83" s="59"/>
    </row>
    <row r="84" spans="2:35" x14ac:dyDescent="0.2">
      <c r="B84" s="42" t="s">
        <v>166</v>
      </c>
      <c r="C84" s="42" t="s">
        <v>657</v>
      </c>
      <c r="D84" s="42" t="s">
        <v>55</v>
      </c>
      <c r="E84" s="42" t="s">
        <v>642</v>
      </c>
      <c r="F84" s="866">
        <v>23.466641763291509</v>
      </c>
      <c r="G84" s="866">
        <v>24.012138347872089</v>
      </c>
      <c r="H84" s="866">
        <v>24.533975156692758</v>
      </c>
      <c r="I84" s="866">
        <v>25.040398704806993</v>
      </c>
      <c r="J84" s="866">
        <v>25.397670431396527</v>
      </c>
      <c r="K84" s="866">
        <v>25.915392360793923</v>
      </c>
      <c r="L84" s="866">
        <v>26.443730667907442</v>
      </c>
      <c r="M84" s="866">
        <v>26.982904605735577</v>
      </c>
      <c r="N84" s="866">
        <v>27.533137993607454</v>
      </c>
      <c r="O84" s="866">
        <v>28.094659313219545</v>
      </c>
      <c r="P84" s="866">
        <v>28.648916745760591</v>
      </c>
      <c r="Q84" s="866">
        <v>29.214444226403423</v>
      </c>
      <c r="R84" s="866"/>
      <c r="S84" s="866"/>
      <c r="T84" s="866"/>
      <c r="V84" s="867"/>
      <c r="W84" s="867"/>
      <c r="X84" s="867"/>
      <c r="Y84" s="867"/>
      <c r="AA84" s="59"/>
      <c r="AB84" s="59"/>
      <c r="AC84" s="59"/>
      <c r="AD84" s="59"/>
      <c r="AF84" s="59"/>
      <c r="AG84" s="59"/>
      <c r="AH84" s="59"/>
      <c r="AI84" s="59"/>
    </row>
    <row r="85" spans="2:35" x14ac:dyDescent="0.2">
      <c r="B85" s="42" t="s">
        <v>166</v>
      </c>
      <c r="C85" s="42" t="s">
        <v>657</v>
      </c>
      <c r="D85" s="42" t="s">
        <v>57</v>
      </c>
      <c r="E85" s="42" t="s">
        <v>642</v>
      </c>
      <c r="F85" s="866">
        <v>32.0549859564223</v>
      </c>
      <c r="G85" s="866">
        <v>32.815918147107574</v>
      </c>
      <c r="H85" s="866">
        <v>33.609823397900705</v>
      </c>
      <c r="I85" s="866">
        <v>34.25630046255371</v>
      </c>
      <c r="J85" s="866">
        <v>34.925929137074192</v>
      </c>
      <c r="K85" s="866">
        <v>35.608572267860474</v>
      </c>
      <c r="L85" s="866">
        <v>36.304480875998678</v>
      </c>
      <c r="M85" s="866">
        <v>37.013910774965112</v>
      </c>
      <c r="N85" s="866">
        <v>37.737122660846069</v>
      </c>
      <c r="O85" s="866">
        <v>38.474382204222835</v>
      </c>
      <c r="P85" s="866">
        <v>39.225960143751657</v>
      </c>
      <c r="Q85" s="866">
        <v>39.992132381469084</v>
      </c>
      <c r="R85" s="866"/>
      <c r="S85" s="866"/>
      <c r="T85" s="866"/>
      <c r="V85" s="867"/>
      <c r="W85" s="867"/>
      <c r="X85" s="867"/>
      <c r="Y85" s="867"/>
      <c r="AA85" s="868"/>
      <c r="AB85" s="59"/>
      <c r="AC85" s="59"/>
      <c r="AD85" s="59"/>
      <c r="AF85" s="59"/>
      <c r="AG85" s="59"/>
      <c r="AH85" s="59"/>
      <c r="AI85" s="59"/>
    </row>
    <row r="86" spans="2:35" x14ac:dyDescent="0.2">
      <c r="B86" s="42">
        <v>24</v>
      </c>
      <c r="C86" s="42" t="s">
        <v>2</v>
      </c>
      <c r="D86" s="42" t="s">
        <v>48</v>
      </c>
      <c r="E86" s="42" t="s">
        <v>623</v>
      </c>
      <c r="F86" s="866">
        <v>104.68900083417591</v>
      </c>
      <c r="G86" s="866">
        <v>117.54274010162192</v>
      </c>
      <c r="H86" s="866">
        <v>108.60402219726262</v>
      </c>
      <c r="I86" s="866">
        <v>107.6906880178412</v>
      </c>
      <c r="J86" s="866">
        <v>114.45158207576134</v>
      </c>
      <c r="K86" s="866">
        <v>118.50768342951076</v>
      </c>
      <c r="L86" s="866">
        <v>127.9016221697171</v>
      </c>
      <c r="M86" s="866">
        <v>129.08635648779682</v>
      </c>
      <c r="N86" s="866">
        <v>127.69592241211676</v>
      </c>
      <c r="O86" s="866">
        <v>131.62929647609431</v>
      </c>
      <c r="P86" s="866">
        <v>133.53757088581131</v>
      </c>
      <c r="Q86" s="866">
        <v>140.96357976932779</v>
      </c>
      <c r="R86" s="866"/>
      <c r="S86" s="866"/>
      <c r="T86" s="866"/>
      <c r="V86" s="867"/>
      <c r="W86" s="867"/>
      <c r="X86" s="867"/>
      <c r="Y86" s="867"/>
      <c r="AA86" s="59"/>
      <c r="AB86" s="59"/>
      <c r="AC86" s="59"/>
      <c r="AD86" s="59"/>
      <c r="AF86" s="59"/>
      <c r="AG86" s="59"/>
      <c r="AH86" s="59"/>
      <c r="AI86" s="59"/>
    </row>
    <row r="87" spans="2:35" x14ac:dyDescent="0.2">
      <c r="B87" s="42">
        <v>24</v>
      </c>
      <c r="C87" s="42" t="s">
        <v>2</v>
      </c>
      <c r="D87" s="42" t="s">
        <v>55</v>
      </c>
      <c r="E87" s="42" t="s">
        <v>623</v>
      </c>
      <c r="F87" s="866">
        <v>104.68900083417593</v>
      </c>
      <c r="G87" s="866">
        <v>117.54274010162193</v>
      </c>
      <c r="H87" s="866">
        <v>108.60402219726262</v>
      </c>
      <c r="I87" s="866">
        <v>107.69068801784121</v>
      </c>
      <c r="J87" s="866">
        <v>114.45158207576134</v>
      </c>
      <c r="K87" s="866">
        <v>118.50768342951076</v>
      </c>
      <c r="L87" s="866">
        <v>127.9016221697171</v>
      </c>
      <c r="M87" s="866">
        <v>129.08635648779682</v>
      </c>
      <c r="N87" s="866">
        <v>127.69592241211676</v>
      </c>
      <c r="O87" s="866">
        <v>131.62929647609434</v>
      </c>
      <c r="P87" s="866">
        <v>133.53757088581131</v>
      </c>
      <c r="Q87" s="866">
        <v>140.96357976932779</v>
      </c>
      <c r="R87" s="866"/>
      <c r="S87" s="866"/>
      <c r="T87" s="866"/>
      <c r="V87" s="867"/>
      <c r="W87" s="867"/>
      <c r="X87" s="867"/>
      <c r="Y87" s="867"/>
      <c r="AA87" s="59"/>
      <c r="AB87" s="59"/>
      <c r="AC87" s="59"/>
      <c r="AD87" s="59"/>
      <c r="AF87" s="59"/>
      <c r="AG87" s="59"/>
      <c r="AH87" s="59"/>
      <c r="AI87" s="59"/>
    </row>
    <row r="88" spans="2:35" x14ac:dyDescent="0.2">
      <c r="B88" s="42">
        <v>24</v>
      </c>
      <c r="C88" s="42" t="s">
        <v>2</v>
      </c>
      <c r="D88" s="42" t="s">
        <v>57</v>
      </c>
      <c r="E88" s="42" t="s">
        <v>623</v>
      </c>
      <c r="F88" s="866">
        <v>55.020502908155116</v>
      </c>
      <c r="G88" s="866">
        <v>55.595393042136607</v>
      </c>
      <c r="H88" s="866">
        <v>56.31009990753428</v>
      </c>
      <c r="I88" s="866">
        <v>57.129428039866376</v>
      </c>
      <c r="J88" s="866">
        <v>58.113121510265131</v>
      </c>
      <c r="K88" s="866">
        <v>59.11252535808265</v>
      </c>
      <c r="L88" s="866">
        <v>60.127854879991034</v>
      </c>
      <c r="M88" s="866">
        <v>61.159327209326875</v>
      </c>
      <c r="N88" s="866">
        <v>62.207161291162478</v>
      </c>
      <c r="O88" s="866">
        <v>63.271577855338201</v>
      </c>
      <c r="P88" s="866">
        <v>64.35279938737682</v>
      </c>
      <c r="Q88" s="866">
        <v>65.451050097198063</v>
      </c>
      <c r="R88" s="866"/>
      <c r="S88" s="866"/>
      <c r="T88" s="866"/>
      <c r="V88" s="867"/>
      <c r="W88" s="867"/>
      <c r="X88" s="867"/>
      <c r="Y88" s="867"/>
      <c r="AA88" s="59"/>
      <c r="AB88" s="59"/>
      <c r="AC88" s="59"/>
      <c r="AD88" s="59"/>
      <c r="AF88" s="59"/>
      <c r="AG88" s="59"/>
      <c r="AH88" s="59"/>
      <c r="AI88" s="59"/>
    </row>
    <row r="89" spans="2:35" x14ac:dyDescent="0.2">
      <c r="B89" s="42">
        <v>25</v>
      </c>
      <c r="C89" s="42" t="s">
        <v>153</v>
      </c>
      <c r="D89" s="42" t="s">
        <v>48</v>
      </c>
      <c r="E89" s="42" t="s">
        <v>623</v>
      </c>
      <c r="F89" s="866">
        <v>45.997568891976208</v>
      </c>
      <c r="G89" s="866">
        <v>52.59538866255123</v>
      </c>
      <c r="H89" s="866">
        <v>48.858036295373907</v>
      </c>
      <c r="I89" s="866">
        <v>51.520489380182333</v>
      </c>
      <c r="J89" s="866">
        <v>53.054940182810917</v>
      </c>
      <c r="K89" s="866">
        <v>57.641433507490781</v>
      </c>
      <c r="L89" s="866">
        <v>58.696490772869744</v>
      </c>
      <c r="M89" s="866">
        <v>58.933155757754911</v>
      </c>
      <c r="N89" s="866">
        <v>64.462126729108803</v>
      </c>
      <c r="O89" s="866">
        <v>62.662935400854735</v>
      </c>
      <c r="P89" s="866">
        <v>64.754830147765134</v>
      </c>
      <c r="Q89" s="866">
        <v>68.431431232485451</v>
      </c>
      <c r="R89" s="866"/>
      <c r="S89" s="866"/>
      <c r="T89" s="866"/>
      <c r="V89" s="867"/>
      <c r="W89" s="867"/>
      <c r="X89" s="867"/>
      <c r="Y89" s="867"/>
      <c r="AA89" s="59"/>
      <c r="AB89" s="59"/>
      <c r="AC89" s="59"/>
      <c r="AD89" s="59"/>
      <c r="AF89" s="59"/>
      <c r="AG89" s="59"/>
      <c r="AH89" s="59"/>
      <c r="AI89" s="59"/>
    </row>
    <row r="90" spans="2:35" x14ac:dyDescent="0.2">
      <c r="B90" s="42">
        <v>25</v>
      </c>
      <c r="C90" s="42" t="s">
        <v>153</v>
      </c>
      <c r="D90" s="42" t="s">
        <v>55</v>
      </c>
      <c r="E90" s="42" t="s">
        <v>623</v>
      </c>
      <c r="F90" s="866">
        <v>45.997568891976194</v>
      </c>
      <c r="G90" s="866">
        <v>52.595388662551215</v>
      </c>
      <c r="H90" s="866">
        <v>48.858036295373907</v>
      </c>
      <c r="I90" s="866">
        <v>51.520489380182333</v>
      </c>
      <c r="J90" s="866">
        <v>53.054940182810917</v>
      </c>
      <c r="K90" s="866">
        <v>57.641433507490781</v>
      </c>
      <c r="L90" s="866">
        <v>58.696490772869737</v>
      </c>
      <c r="M90" s="866">
        <v>58.933155757754903</v>
      </c>
      <c r="N90" s="866">
        <v>64.462126729108789</v>
      </c>
      <c r="O90" s="866">
        <v>62.662935400854721</v>
      </c>
      <c r="P90" s="866">
        <v>64.754830147765134</v>
      </c>
      <c r="Q90" s="866">
        <v>68.431431232485451</v>
      </c>
      <c r="R90" s="866"/>
      <c r="S90" s="866"/>
      <c r="T90" s="866"/>
      <c r="V90" s="867"/>
      <c r="W90" s="867"/>
      <c r="X90" s="867"/>
      <c r="Y90" s="867"/>
      <c r="AA90" s="59"/>
      <c r="AB90" s="59"/>
      <c r="AC90" s="59"/>
      <c r="AD90" s="59"/>
      <c r="AF90" s="59"/>
      <c r="AG90" s="59"/>
      <c r="AH90" s="59"/>
      <c r="AI90" s="59"/>
    </row>
    <row r="91" spans="2:35" x14ac:dyDescent="0.2">
      <c r="B91" s="42">
        <v>25</v>
      </c>
      <c r="C91" s="42" t="s">
        <v>153</v>
      </c>
      <c r="D91" s="42" t="s">
        <v>57</v>
      </c>
      <c r="E91" s="42" t="s">
        <v>623</v>
      </c>
      <c r="F91" s="866">
        <v>20.700741310807629</v>
      </c>
      <c r="G91" s="866">
        <v>20.958882035180917</v>
      </c>
      <c r="H91" s="866">
        <v>21.270227274628642</v>
      </c>
      <c r="I91" s="866">
        <v>21.642019535756322</v>
      </c>
      <c r="J91" s="866">
        <v>22.046677194245358</v>
      </c>
      <c r="K91" s="866">
        <v>22.458729387598318</v>
      </c>
      <c r="L91" s="866">
        <v>22.878306659187174</v>
      </c>
      <c r="M91" s="866">
        <v>23.305541731913632</v>
      </c>
      <c r="N91" s="866">
        <v>23.740569541062865</v>
      </c>
      <c r="O91" s="866">
        <v>24.183527267546769</v>
      </c>
      <c r="P91" s="866">
        <v>24.634554371538005</v>
      </c>
      <c r="Q91" s="866">
        <v>25.093792626495635</v>
      </c>
      <c r="R91" s="866"/>
      <c r="S91" s="866"/>
      <c r="T91" s="866"/>
      <c r="V91" s="867"/>
      <c r="W91" s="867"/>
      <c r="X91" s="867"/>
      <c r="Y91" s="867"/>
      <c r="AA91" s="59"/>
      <c r="AB91" s="59"/>
      <c r="AC91" s="59"/>
      <c r="AD91" s="59"/>
      <c r="AF91" s="59"/>
      <c r="AG91" s="59"/>
      <c r="AH91" s="59"/>
      <c r="AI91" s="59"/>
    </row>
    <row r="92" spans="2:35" x14ac:dyDescent="0.2">
      <c r="B92" s="42">
        <v>29</v>
      </c>
      <c r="C92" s="42" t="s">
        <v>158</v>
      </c>
      <c r="D92" s="42" t="s">
        <v>48</v>
      </c>
      <c r="E92" s="42" t="s">
        <v>623</v>
      </c>
      <c r="F92" s="866">
        <v>0</v>
      </c>
      <c r="G92" s="866">
        <v>0</v>
      </c>
      <c r="H92" s="866">
        <v>0</v>
      </c>
      <c r="I92" s="866">
        <v>0</v>
      </c>
      <c r="J92" s="866">
        <v>0</v>
      </c>
      <c r="K92" s="866">
        <v>0</v>
      </c>
      <c r="L92" s="866">
        <v>0</v>
      </c>
      <c r="M92" s="866">
        <v>0</v>
      </c>
      <c r="N92" s="866">
        <v>0</v>
      </c>
      <c r="O92" s="866">
        <v>0</v>
      </c>
      <c r="P92" s="866">
        <v>0</v>
      </c>
      <c r="Q92" s="866">
        <v>0</v>
      </c>
      <c r="R92" s="866"/>
      <c r="S92" s="866"/>
      <c r="T92" s="866"/>
      <c r="V92" s="867"/>
      <c r="W92" s="867"/>
      <c r="X92" s="867"/>
      <c r="Y92" s="867"/>
      <c r="AA92" s="59"/>
      <c r="AB92" s="59"/>
      <c r="AC92" s="59"/>
      <c r="AD92" s="59"/>
      <c r="AF92" s="59"/>
      <c r="AG92" s="59"/>
      <c r="AH92" s="59"/>
      <c r="AI92" s="59"/>
    </row>
    <row r="93" spans="2:35" x14ac:dyDescent="0.2">
      <c r="B93" s="42">
        <v>29</v>
      </c>
      <c r="C93" s="42" t="s">
        <v>158</v>
      </c>
      <c r="D93" s="42" t="s">
        <v>55</v>
      </c>
      <c r="E93" s="42" t="s">
        <v>623</v>
      </c>
      <c r="F93" s="866">
        <v>119.65601056803612</v>
      </c>
      <c r="G93" s="866">
        <v>128.85535805030537</v>
      </c>
      <c r="H93" s="866">
        <v>115.19668175579375</v>
      </c>
      <c r="I93" s="866">
        <v>121.08450297641946</v>
      </c>
      <c r="J93" s="866">
        <v>168.9908752826438</v>
      </c>
      <c r="K93" s="866">
        <v>134.58948143445704</v>
      </c>
      <c r="L93" s="866">
        <v>148.44104477292407</v>
      </c>
      <c r="M93" s="866">
        <v>140.45355664361409</v>
      </c>
      <c r="N93" s="866">
        <v>155.36564685937947</v>
      </c>
      <c r="O93" s="866">
        <v>149.73346609645904</v>
      </c>
      <c r="P93" s="866">
        <v>152.19690416844409</v>
      </c>
      <c r="Q93" s="866">
        <v>151.53077077611815</v>
      </c>
      <c r="R93" s="866"/>
      <c r="S93" s="866"/>
      <c r="T93" s="866"/>
      <c r="V93" s="867"/>
      <c r="W93" s="867"/>
      <c r="X93" s="867"/>
      <c r="Y93" s="867"/>
      <c r="AA93" s="59"/>
      <c r="AB93" s="59"/>
      <c r="AC93" s="59"/>
      <c r="AD93" s="59"/>
      <c r="AF93" s="59"/>
      <c r="AG93" s="59"/>
      <c r="AH93" s="59"/>
      <c r="AI93" s="59"/>
    </row>
    <row r="94" spans="2:35" x14ac:dyDescent="0.2">
      <c r="B94" s="42">
        <v>29</v>
      </c>
      <c r="C94" s="42" t="s">
        <v>158</v>
      </c>
      <c r="D94" s="42" t="s">
        <v>57</v>
      </c>
      <c r="E94" s="42" t="s">
        <v>623</v>
      </c>
      <c r="F94" s="866">
        <v>76.653715392188161</v>
      </c>
      <c r="G94" s="866">
        <v>78.418978937593749</v>
      </c>
      <c r="H94" s="866">
        <v>80.184879673892567</v>
      </c>
      <c r="I94" s="866">
        <v>81.625393448048086</v>
      </c>
      <c r="J94" s="866">
        <v>83.172519308472104</v>
      </c>
      <c r="K94" s="866">
        <v>84.748467084643266</v>
      </c>
      <c r="L94" s="866">
        <v>86.353760476803302</v>
      </c>
      <c r="M94" s="866">
        <v>87.988932346246244</v>
      </c>
      <c r="N94" s="866">
        <v>89.654524865824897</v>
      </c>
      <c r="O94" s="866">
        <v>91.351089672651696</v>
      </c>
      <c r="P94" s="866">
        <v>93.079188023017537</v>
      </c>
      <c r="Q94" s="866">
        <v>94.839390949552055</v>
      </c>
      <c r="R94" s="866"/>
      <c r="S94" s="866"/>
      <c r="T94" s="866"/>
      <c r="V94" s="867"/>
      <c r="W94" s="867"/>
      <c r="X94" s="867"/>
      <c r="Y94" s="867"/>
      <c r="AA94" s="59"/>
      <c r="AB94" s="59"/>
      <c r="AC94" s="59"/>
      <c r="AD94" s="59"/>
      <c r="AF94" s="59"/>
      <c r="AG94" s="59"/>
      <c r="AH94" s="59"/>
      <c r="AI94" s="59"/>
    </row>
    <row r="95" spans="2:35" x14ac:dyDescent="0.2">
      <c r="F95" s="866"/>
      <c r="G95" s="866"/>
      <c r="H95" s="866"/>
      <c r="I95" s="866"/>
      <c r="J95" s="866"/>
      <c r="K95" s="866"/>
      <c r="L95" s="866"/>
      <c r="M95" s="866"/>
      <c r="N95" s="866"/>
      <c r="O95" s="866"/>
      <c r="P95" s="866"/>
      <c r="Q95" s="866"/>
      <c r="R95" s="866"/>
      <c r="S95" s="866"/>
      <c r="T95" s="866"/>
      <c r="V95" s="867"/>
      <c r="W95" s="867"/>
      <c r="X95" s="867"/>
      <c r="Y95" s="867"/>
      <c r="AA95" s="59"/>
      <c r="AB95" s="59"/>
      <c r="AC95" s="59"/>
      <c r="AD95" s="59"/>
      <c r="AF95" s="59"/>
      <c r="AG95" s="59"/>
      <c r="AH95" s="59"/>
      <c r="AI95" s="59"/>
    </row>
    <row r="96" spans="2:35" x14ac:dyDescent="0.2">
      <c r="F96" s="866"/>
      <c r="G96" s="866"/>
      <c r="H96" s="866"/>
      <c r="I96" s="866"/>
      <c r="J96" s="866"/>
      <c r="K96" s="866"/>
      <c r="L96" s="866"/>
      <c r="M96" s="866"/>
      <c r="N96" s="866"/>
      <c r="O96" s="866"/>
      <c r="P96" s="866"/>
      <c r="Q96" s="866"/>
      <c r="R96" s="866"/>
      <c r="S96" s="866"/>
      <c r="T96" s="866"/>
      <c r="V96" s="867"/>
      <c r="W96" s="867"/>
      <c r="X96" s="867"/>
      <c r="Y96" s="867"/>
      <c r="AA96" s="59"/>
      <c r="AB96" s="59"/>
      <c r="AC96" s="59"/>
      <c r="AD96" s="59"/>
      <c r="AF96" s="59"/>
      <c r="AG96" s="59"/>
      <c r="AH96" s="59"/>
      <c r="AI96" s="59"/>
    </row>
    <row r="97" spans="2:35" x14ac:dyDescent="0.2">
      <c r="F97" s="866"/>
      <c r="G97" s="866"/>
      <c r="H97" s="866"/>
      <c r="I97" s="866"/>
      <c r="J97" s="866"/>
      <c r="K97" s="866"/>
      <c r="L97" s="866"/>
      <c r="M97" s="866"/>
      <c r="N97" s="866"/>
      <c r="O97" s="866"/>
      <c r="P97" s="866"/>
      <c r="Q97" s="866"/>
      <c r="R97" s="866"/>
      <c r="S97" s="866"/>
      <c r="T97" s="866"/>
      <c r="V97" s="867"/>
      <c r="W97" s="867"/>
      <c r="X97" s="867"/>
      <c r="Y97" s="867"/>
      <c r="AA97" s="59"/>
      <c r="AB97" s="59"/>
      <c r="AC97" s="59"/>
      <c r="AD97" s="59"/>
      <c r="AF97" s="59"/>
      <c r="AG97" s="59"/>
      <c r="AH97" s="59"/>
      <c r="AI97" s="59"/>
    </row>
    <row r="98" spans="2:35" x14ac:dyDescent="0.2">
      <c r="B98" s="42" t="s">
        <v>160</v>
      </c>
      <c r="C98" s="42" t="s">
        <v>161</v>
      </c>
      <c r="D98" s="42" t="s">
        <v>48</v>
      </c>
      <c r="E98" s="42" t="s">
        <v>642</v>
      </c>
      <c r="F98" s="866">
        <v>0</v>
      </c>
      <c r="G98" s="866">
        <v>0</v>
      </c>
      <c r="H98" s="866">
        <v>0</v>
      </c>
      <c r="I98" s="866">
        <v>0</v>
      </c>
      <c r="J98" s="866">
        <v>0</v>
      </c>
      <c r="K98" s="866">
        <v>0</v>
      </c>
      <c r="L98" s="866">
        <v>0</v>
      </c>
      <c r="M98" s="866">
        <v>0</v>
      </c>
      <c r="N98" s="866">
        <v>0</v>
      </c>
      <c r="O98" s="866">
        <v>0</v>
      </c>
      <c r="P98" s="866">
        <v>0</v>
      </c>
      <c r="Q98" s="866">
        <v>0</v>
      </c>
      <c r="R98" s="866"/>
      <c r="S98" s="866"/>
      <c r="T98" s="866"/>
      <c r="V98" s="867"/>
      <c r="W98" s="867"/>
      <c r="X98" s="867"/>
      <c r="Y98" s="867"/>
      <c r="AA98" s="59"/>
      <c r="AB98" s="59"/>
      <c r="AC98" s="59"/>
      <c r="AD98" s="59"/>
      <c r="AF98" s="59"/>
      <c r="AG98" s="59"/>
      <c r="AH98" s="59"/>
      <c r="AI98" s="59"/>
    </row>
    <row r="99" spans="2:35" x14ac:dyDescent="0.2">
      <c r="B99" s="42" t="s">
        <v>160</v>
      </c>
      <c r="C99" s="42" t="s">
        <v>161</v>
      </c>
      <c r="D99" s="42" t="s">
        <v>55</v>
      </c>
      <c r="E99" s="42" t="s">
        <v>642</v>
      </c>
      <c r="F99" s="866">
        <v>36.469058227661847</v>
      </c>
      <c r="G99" s="866">
        <v>41.543217301522688</v>
      </c>
      <c r="H99" s="866">
        <v>55.731239732819809</v>
      </c>
      <c r="I99" s="866">
        <v>45.040309154941255</v>
      </c>
      <c r="J99" s="866">
        <v>66.179139395194241</v>
      </c>
      <c r="K99" s="866">
        <v>70.931800645795448</v>
      </c>
      <c r="L99" s="866">
        <v>73.706774937347717</v>
      </c>
      <c r="M99" s="866">
        <v>75.2053035456251</v>
      </c>
      <c r="N99" s="866">
        <v>79.712195702319775</v>
      </c>
      <c r="O99" s="866">
        <v>78.660980395070851</v>
      </c>
      <c r="P99" s="866">
        <v>83.067647206233374</v>
      </c>
      <c r="Q99" s="866">
        <v>83.316418890236363</v>
      </c>
      <c r="R99" s="866"/>
      <c r="S99" s="866"/>
      <c r="T99" s="866"/>
      <c r="V99" s="867"/>
      <c r="W99" s="867"/>
      <c r="X99" s="867"/>
      <c r="Y99" s="867"/>
      <c r="AA99" s="868"/>
      <c r="AB99" s="59"/>
      <c r="AC99" s="59"/>
      <c r="AD99" s="59"/>
      <c r="AF99" s="59"/>
      <c r="AG99" s="59"/>
      <c r="AH99" s="59"/>
      <c r="AI99" s="59"/>
    </row>
    <row r="100" spans="2:35" x14ac:dyDescent="0.2">
      <c r="B100" s="42" t="s">
        <v>160</v>
      </c>
      <c r="C100" s="42" t="s">
        <v>161</v>
      </c>
      <c r="D100" s="42" t="s">
        <v>57</v>
      </c>
      <c r="E100" s="42" t="s">
        <v>642</v>
      </c>
      <c r="F100" s="866">
        <v>127.23575143343332</v>
      </c>
      <c r="G100" s="866">
        <v>130.23678288118691</v>
      </c>
      <c r="H100" s="866">
        <v>133.16441725180027</v>
      </c>
      <c r="I100" s="866">
        <v>135.70056461509341</v>
      </c>
      <c r="J100" s="866">
        <v>138.34143450645624</v>
      </c>
      <c r="K100" s="866">
        <v>141.03329863049936</v>
      </c>
      <c r="L100" s="866">
        <v>143.77713139939351</v>
      </c>
      <c r="M100" s="866">
        <v>146.57392557885882</v>
      </c>
      <c r="N100" s="866">
        <v>149.42469262691043</v>
      </c>
      <c r="O100" s="866">
        <v>152.33046303867184</v>
      </c>
      <c r="P100" s="866">
        <v>155.29228669735957</v>
      </c>
      <c r="Q100" s="866">
        <v>158.31123323154429</v>
      </c>
      <c r="R100" s="866"/>
      <c r="S100" s="866"/>
      <c r="T100" s="866"/>
      <c r="V100" s="867"/>
      <c r="W100" s="867"/>
      <c r="X100" s="867"/>
      <c r="Y100" s="867"/>
      <c r="AA100" s="59"/>
      <c r="AB100" s="59"/>
      <c r="AC100" s="59"/>
      <c r="AD100" s="59"/>
      <c r="AF100" s="59"/>
      <c r="AG100" s="59"/>
      <c r="AH100" s="59"/>
      <c r="AI100" s="59"/>
    </row>
    <row r="101" spans="2:35" x14ac:dyDescent="0.2">
      <c r="F101" s="866"/>
      <c r="G101" s="866"/>
      <c r="H101" s="866"/>
      <c r="I101" s="866"/>
      <c r="J101" s="866"/>
      <c r="K101" s="866"/>
      <c r="L101" s="866"/>
      <c r="M101" s="866"/>
      <c r="N101" s="866"/>
      <c r="O101" s="866"/>
      <c r="P101" s="866"/>
      <c r="Q101" s="866"/>
      <c r="R101" s="866"/>
      <c r="S101" s="866"/>
      <c r="T101" s="866"/>
      <c r="V101" s="867"/>
      <c r="W101" s="867"/>
      <c r="X101" s="867"/>
      <c r="Y101" s="867"/>
      <c r="AA101" s="59"/>
      <c r="AB101" s="59"/>
      <c r="AC101" s="59"/>
      <c r="AD101" s="59"/>
      <c r="AF101" s="59"/>
      <c r="AG101" s="59"/>
      <c r="AH101" s="59"/>
      <c r="AI101" s="59"/>
    </row>
    <row r="102" spans="2:35" x14ac:dyDescent="0.2">
      <c r="F102" s="867"/>
      <c r="G102" s="867"/>
      <c r="H102" s="867"/>
      <c r="I102" s="867"/>
      <c r="J102" s="867"/>
      <c r="K102" s="867"/>
      <c r="L102" s="867"/>
      <c r="M102" s="867"/>
      <c r="N102" s="867"/>
      <c r="O102" s="867"/>
      <c r="P102" s="867"/>
      <c r="Q102" s="867"/>
      <c r="R102" s="867"/>
      <c r="S102" s="867"/>
      <c r="T102" s="867"/>
      <c r="V102" s="867"/>
    </row>
    <row r="103" spans="2:35" x14ac:dyDescent="0.2">
      <c r="C103" s="42" t="s">
        <v>651</v>
      </c>
      <c r="D103" s="42" t="s">
        <v>55</v>
      </c>
      <c r="E103" s="42" t="s">
        <v>623</v>
      </c>
      <c r="F103" s="866">
        <v>16.467114318439673</v>
      </c>
      <c r="G103" s="866">
        <v>18.853646132476115</v>
      </c>
      <c r="H103" s="866">
        <v>26.966590309316157</v>
      </c>
      <c r="I103" s="866">
        <v>20.195157633689437</v>
      </c>
      <c r="J103" s="866">
        <v>32.571787754477597</v>
      </c>
      <c r="K103" s="866">
        <v>33.943248448600343</v>
      </c>
      <c r="L103" s="866">
        <v>35.356344709490102</v>
      </c>
      <c r="M103" s="866">
        <v>36.019019343308891</v>
      </c>
      <c r="N103" s="866">
        <v>38.466013460179923</v>
      </c>
      <c r="O103" s="866">
        <v>37.561341921047898</v>
      </c>
      <c r="P103" s="866">
        <v>39.945969649874577</v>
      </c>
      <c r="Q103" s="866">
        <v>39.851177120994393</v>
      </c>
      <c r="R103" s="866"/>
      <c r="S103" s="866"/>
      <c r="T103" s="866"/>
      <c r="V103" s="867"/>
      <c r="W103" s="867"/>
      <c r="X103" s="867"/>
      <c r="Y103" s="867"/>
      <c r="AA103" s="59"/>
      <c r="AB103" s="59"/>
      <c r="AC103" s="59"/>
      <c r="AD103" s="59"/>
    </row>
    <row r="104" spans="2:35" x14ac:dyDescent="0.2">
      <c r="C104" s="42" t="s">
        <v>651</v>
      </c>
      <c r="D104" s="42" t="s">
        <v>57</v>
      </c>
      <c r="E104" s="42" t="s">
        <v>623</v>
      </c>
      <c r="F104" s="866">
        <v>4.5356000136231494</v>
      </c>
      <c r="G104" s="866">
        <v>4.6447334382778198</v>
      </c>
      <c r="H104" s="866">
        <v>4.7436222416196943</v>
      </c>
      <c r="I104" s="866">
        <v>4.8378800327535085</v>
      </c>
      <c r="J104" s="866">
        <v>4.9340107725519626</v>
      </c>
      <c r="K104" s="866">
        <v>5.0320516775508572</v>
      </c>
      <c r="L104" s="866">
        <v>5.1320407038018212</v>
      </c>
      <c r="M104" s="866">
        <v>5.2340165615670049</v>
      </c>
      <c r="N104" s="866">
        <v>5.338018730305758</v>
      </c>
      <c r="O104" s="866">
        <v>5.4440874739591285</v>
      </c>
      <c r="P104" s="866">
        <v>5.5522638565380378</v>
      </c>
      <c r="Q104" s="866">
        <v>5.6625897580212445</v>
      </c>
      <c r="R104" s="866"/>
      <c r="S104" s="866"/>
      <c r="T104" s="866"/>
      <c r="V104" s="867"/>
      <c r="W104" s="867"/>
      <c r="X104" s="867"/>
      <c r="Y104" s="867"/>
      <c r="AA104" s="59"/>
      <c r="AB104" s="59"/>
      <c r="AC104" s="59"/>
      <c r="AD104" s="59"/>
    </row>
    <row r="106" spans="2:35" x14ac:dyDescent="0.2">
      <c r="C106" s="42" t="s">
        <v>652</v>
      </c>
      <c r="D106" s="42" t="s">
        <v>55</v>
      </c>
      <c r="E106" s="42" t="s">
        <v>642</v>
      </c>
      <c r="F106" s="866">
        <v>44.726545358982932</v>
      </c>
      <c r="G106" s="866">
        <v>50.345290636741041</v>
      </c>
      <c r="H106" s="866">
        <v>67.449973156107433</v>
      </c>
      <c r="I106" s="866">
        <v>52.839267940431121</v>
      </c>
      <c r="J106" s="866">
        <v>78.106813794198587</v>
      </c>
      <c r="K106" s="866">
        <v>80.964664208271927</v>
      </c>
      <c r="L106" s="866">
        <v>84.445795166361691</v>
      </c>
      <c r="M106" s="866">
        <v>85.988896194173037</v>
      </c>
      <c r="N106" s="866">
        <v>90.656146694508351</v>
      </c>
      <c r="O106" s="866">
        <v>89.797846546497823</v>
      </c>
      <c r="P106" s="866">
        <v>94.723330780891445</v>
      </c>
      <c r="Q106" s="866">
        <v>95.902850320465603</v>
      </c>
      <c r="R106" s="866"/>
      <c r="S106" s="866"/>
      <c r="T106" s="866"/>
      <c r="V106" s="867"/>
      <c r="W106" s="867"/>
      <c r="X106" s="867"/>
      <c r="Y106" s="867"/>
      <c r="AA106" s="59"/>
      <c r="AB106" s="59"/>
      <c r="AC106" s="59"/>
      <c r="AD106" s="59"/>
    </row>
    <row r="107" spans="2:35" x14ac:dyDescent="0.2">
      <c r="C107" s="42" t="s">
        <v>652</v>
      </c>
      <c r="D107" s="42" t="s">
        <v>57</v>
      </c>
      <c r="E107" s="42" t="s">
        <v>642</v>
      </c>
      <c r="F107" s="866">
        <v>7.5593333560385823</v>
      </c>
      <c r="G107" s="866">
        <v>7.7412223971296994</v>
      </c>
      <c r="H107" s="866">
        <v>7.9060370693661568</v>
      </c>
      <c r="I107" s="866">
        <v>8.0631333879225142</v>
      </c>
      <c r="J107" s="866">
        <v>8.2233512875866044</v>
      </c>
      <c r="K107" s="866">
        <v>8.3867527959180954</v>
      </c>
      <c r="L107" s="866">
        <v>8.553401173003035</v>
      </c>
      <c r="M107" s="866">
        <v>8.7233609359450082</v>
      </c>
      <c r="N107" s="866">
        <v>8.8966978838429309</v>
      </c>
      <c r="O107" s="866">
        <v>9.0734791232652139</v>
      </c>
      <c r="P107" s="866">
        <v>9.2537730942300627</v>
      </c>
      <c r="Q107" s="866">
        <v>9.4376495967020748</v>
      </c>
      <c r="R107" s="866"/>
      <c r="S107" s="866"/>
      <c r="T107" s="866"/>
      <c r="V107" s="867"/>
      <c r="W107" s="867"/>
      <c r="X107" s="867"/>
      <c r="Y107" s="867"/>
      <c r="AA107" s="59"/>
      <c r="AB107" s="59"/>
      <c r="AC107" s="59"/>
      <c r="AD107" s="59"/>
    </row>
    <row r="109" spans="2:35" x14ac:dyDescent="0.2">
      <c r="C109" s="42" t="s">
        <v>653</v>
      </c>
      <c r="D109" s="42" t="s">
        <v>55</v>
      </c>
      <c r="E109" s="42" t="s">
        <v>642</v>
      </c>
      <c r="F109" s="866">
        <v>0</v>
      </c>
      <c r="G109" s="866">
        <v>0</v>
      </c>
      <c r="H109" s="866">
        <v>0</v>
      </c>
      <c r="I109" s="866">
        <v>0</v>
      </c>
      <c r="J109" s="866">
        <v>0</v>
      </c>
      <c r="K109" s="866">
        <v>0</v>
      </c>
      <c r="L109" s="866">
        <v>0</v>
      </c>
      <c r="M109" s="866">
        <v>0</v>
      </c>
      <c r="N109" s="866">
        <v>0</v>
      </c>
      <c r="O109" s="866">
        <v>0</v>
      </c>
      <c r="P109" s="866">
        <v>0</v>
      </c>
      <c r="Q109" s="866">
        <v>0</v>
      </c>
      <c r="R109" s="866"/>
      <c r="S109" s="866"/>
      <c r="T109" s="866"/>
      <c r="V109" s="867"/>
      <c r="W109" s="867"/>
      <c r="X109" s="867"/>
      <c r="Y109" s="867"/>
      <c r="AA109" s="59"/>
      <c r="AB109" s="59"/>
      <c r="AC109" s="59"/>
      <c r="AD109" s="59"/>
    </row>
    <row r="110" spans="2:35" x14ac:dyDescent="0.2">
      <c r="C110" s="42" t="s">
        <v>653</v>
      </c>
      <c r="D110" s="42" t="s">
        <v>57</v>
      </c>
      <c r="E110" s="42" t="s">
        <v>642</v>
      </c>
      <c r="F110" s="866">
        <v>7.5593333560385823</v>
      </c>
      <c r="G110" s="866">
        <v>7.7412223971296994</v>
      </c>
      <c r="H110" s="866">
        <v>7.9060370693661568</v>
      </c>
      <c r="I110" s="866">
        <v>8.0631333879225142</v>
      </c>
      <c r="J110" s="866">
        <v>8.2233512875866044</v>
      </c>
      <c r="K110" s="866">
        <v>8.3867527959180954</v>
      </c>
      <c r="L110" s="866">
        <v>8.553401173003035</v>
      </c>
      <c r="M110" s="866">
        <v>8.7233609359450082</v>
      </c>
      <c r="N110" s="866">
        <v>8.8966978838429309</v>
      </c>
      <c r="O110" s="866">
        <v>9.0734791232652139</v>
      </c>
      <c r="P110" s="866">
        <v>9.2537730942300627</v>
      </c>
      <c r="Q110" s="866">
        <v>9.4376495967020748</v>
      </c>
      <c r="R110" s="866"/>
      <c r="S110" s="866"/>
      <c r="T110" s="866"/>
      <c r="V110" s="867"/>
      <c r="W110" s="867"/>
      <c r="X110" s="867"/>
      <c r="Y110" s="867"/>
      <c r="AA110" s="59"/>
      <c r="AB110" s="59"/>
      <c r="AC110" s="59"/>
      <c r="AD110" s="59"/>
    </row>
    <row r="112" spans="2:35" x14ac:dyDescent="0.2">
      <c r="C112" s="42" t="s">
        <v>654</v>
      </c>
      <c r="D112" s="42" t="s">
        <v>55</v>
      </c>
      <c r="E112" s="42" t="s">
        <v>642</v>
      </c>
      <c r="F112" s="866">
        <v>58.426411714952529</v>
      </c>
      <c r="G112" s="866">
        <v>66.231309455768439</v>
      </c>
      <c r="H112" s="866">
        <v>89.991115489553039</v>
      </c>
      <c r="I112" s="866">
        <v>69.695648353684007</v>
      </c>
      <c r="J112" s="866">
        <v>104.7943406419237</v>
      </c>
      <c r="K112" s="866">
        <v>108.76412911563978</v>
      </c>
      <c r="L112" s="866">
        <v>113.59970535324419</v>
      </c>
      <c r="M112" s="866">
        <v>115.74319916377354</v>
      </c>
      <c r="N112" s="866">
        <v>122.22639266786194</v>
      </c>
      <c r="O112" s="866">
        <v>121.0341434102444</v>
      </c>
      <c r="P112" s="866">
        <v>127.87604473750689</v>
      </c>
      <c r="Q112" s="866">
        <v>129.51449405929995</v>
      </c>
      <c r="R112" s="866"/>
      <c r="S112" s="866"/>
      <c r="T112" s="866"/>
      <c r="V112" s="867"/>
      <c r="W112" s="867"/>
      <c r="X112" s="867"/>
      <c r="Y112" s="867"/>
      <c r="AA112" s="59"/>
      <c r="AB112" s="59"/>
      <c r="AC112" s="59"/>
      <c r="AD112" s="59"/>
    </row>
    <row r="113" spans="2:30" x14ac:dyDescent="0.2">
      <c r="C113" s="42" t="s">
        <v>654</v>
      </c>
      <c r="D113" s="42" t="s">
        <v>57</v>
      </c>
      <c r="E113" s="42" t="s">
        <v>642</v>
      </c>
      <c r="F113" s="866">
        <v>7.5593333560385823</v>
      </c>
      <c r="G113" s="866">
        <v>7.7412223971296994</v>
      </c>
      <c r="H113" s="866">
        <v>7.9060370693661568</v>
      </c>
      <c r="I113" s="866">
        <v>8.0631333879225142</v>
      </c>
      <c r="J113" s="866">
        <v>8.2233512875866044</v>
      </c>
      <c r="K113" s="866">
        <v>8.3867527959180954</v>
      </c>
      <c r="L113" s="866">
        <v>8.553401173003035</v>
      </c>
      <c r="M113" s="866">
        <v>8.7233609359450082</v>
      </c>
      <c r="N113" s="866">
        <v>8.8966978838429309</v>
      </c>
      <c r="O113" s="866">
        <v>9.0734791232652139</v>
      </c>
      <c r="P113" s="866">
        <v>9.2537730942300627</v>
      </c>
      <c r="Q113" s="866">
        <v>9.4376495967020748</v>
      </c>
      <c r="R113" s="866"/>
      <c r="S113" s="866"/>
      <c r="T113" s="866"/>
      <c r="V113" s="867"/>
      <c r="W113" s="867"/>
      <c r="X113" s="867"/>
      <c r="Y113" s="867"/>
      <c r="AA113" s="59"/>
      <c r="AB113" s="59"/>
      <c r="AC113" s="59"/>
      <c r="AD113" s="59"/>
    </row>
    <row r="116" spans="2:30" x14ac:dyDescent="0.2">
      <c r="B116" s="42">
        <v>30</v>
      </c>
      <c r="C116" s="42" t="s">
        <v>159</v>
      </c>
      <c r="D116" s="42" t="s">
        <v>48</v>
      </c>
      <c r="E116" s="42" t="s">
        <v>623</v>
      </c>
      <c r="F116" s="866">
        <v>28.10336484587938</v>
      </c>
      <c r="G116" s="866">
        <v>32.943284505050315</v>
      </c>
      <c r="H116" s="866">
        <v>46.899108750842679</v>
      </c>
      <c r="I116" s="866">
        <v>35.952046374486777</v>
      </c>
      <c r="J116" s="866">
        <v>56.86367004522841</v>
      </c>
      <c r="K116" s="866">
        <v>61.383444562080477</v>
      </c>
      <c r="L116" s="866">
        <v>63.919709951539872</v>
      </c>
      <c r="M116" s="866">
        <v>65.173561935172046</v>
      </c>
      <c r="N116" s="866">
        <v>69.429660551605409</v>
      </c>
      <c r="O116" s="866">
        <v>68.121381865588603</v>
      </c>
      <c r="P116" s="866">
        <v>72.264558713514077</v>
      </c>
      <c r="Q116" s="866">
        <v>72.243253185199109</v>
      </c>
      <c r="R116" s="866"/>
      <c r="S116" s="866"/>
      <c r="T116" s="866"/>
    </row>
    <row r="117" spans="2:30" x14ac:dyDescent="0.2">
      <c r="B117" s="42">
        <v>30</v>
      </c>
      <c r="C117" s="42" t="s">
        <v>159</v>
      </c>
      <c r="D117" s="42" t="s">
        <v>55</v>
      </c>
      <c r="E117" s="42" t="s">
        <v>623</v>
      </c>
      <c r="F117" s="866">
        <v>28.10336484587938</v>
      </c>
      <c r="G117" s="866">
        <v>32.943284505050315</v>
      </c>
      <c r="H117" s="866">
        <v>46.899108750842679</v>
      </c>
      <c r="I117" s="866">
        <v>35.952046374486784</v>
      </c>
      <c r="J117" s="866">
        <v>56.86367004522841</v>
      </c>
      <c r="K117" s="866">
        <v>61.38344456208047</v>
      </c>
      <c r="L117" s="866">
        <v>63.919709951539872</v>
      </c>
      <c r="M117" s="866">
        <v>65.17356193517206</v>
      </c>
      <c r="N117" s="866">
        <v>69.429660551605409</v>
      </c>
      <c r="O117" s="866">
        <v>68.121381865588631</v>
      </c>
      <c r="P117" s="866">
        <v>72.264558713514091</v>
      </c>
      <c r="Q117" s="866">
        <v>72.243253185199109</v>
      </c>
      <c r="R117" s="866"/>
      <c r="S117" s="866"/>
      <c r="T117" s="866"/>
    </row>
    <row r="118" spans="2:30" x14ac:dyDescent="0.2">
      <c r="B118" s="42">
        <v>30</v>
      </c>
      <c r="C118" s="42" t="s">
        <v>159</v>
      </c>
      <c r="D118" s="42" t="s">
        <v>57</v>
      </c>
      <c r="E118" s="42" t="s">
        <v>623</v>
      </c>
      <c r="F118" s="866">
        <v>7.5593333560385823</v>
      </c>
      <c r="G118" s="866">
        <v>7.7412223971296994</v>
      </c>
      <c r="H118" s="866">
        <v>7.9060370693661568</v>
      </c>
      <c r="I118" s="866">
        <v>8.0631333879225142</v>
      </c>
      <c r="J118" s="866">
        <v>8.2233512875866044</v>
      </c>
      <c r="K118" s="866">
        <v>8.3867527959180954</v>
      </c>
      <c r="L118" s="866">
        <v>8.553401173003035</v>
      </c>
      <c r="M118" s="866">
        <v>8.7233609359450082</v>
      </c>
      <c r="N118" s="866">
        <v>8.8966978838429309</v>
      </c>
      <c r="O118" s="866">
        <v>9.0734791232652139</v>
      </c>
      <c r="P118" s="866">
        <v>9.2537730942300627</v>
      </c>
      <c r="Q118" s="866">
        <v>9.4376495967020748</v>
      </c>
      <c r="R118" s="866"/>
      <c r="S118" s="866"/>
      <c r="T118" s="866"/>
    </row>
    <row r="122" spans="2:30" x14ac:dyDescent="0.2">
      <c r="F122" s="867"/>
    </row>
  </sheetData>
  <conditionalFormatting sqref="X1:Y1">
    <cfRule type="cellIs" dxfId="2" priority="3" operator="greaterThan">
      <formula>0</formula>
    </cfRule>
  </conditionalFormatting>
  <conditionalFormatting sqref="Z1">
    <cfRule type="cellIs" dxfId="1" priority="1" operator="equal">
      <formula>0</formula>
    </cfRule>
  </conditionalFormatting>
  <conditionalFormatting sqref="AF5:AI8 AF9 AI9 AF10:AI101">
    <cfRule type="cellIs" dxfId="0" priority="5" operator="greaterThan">
      <formula>0</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8D8A6-CA95-4E40-834A-7551735A5426}">
  <sheetPr codeName="Sheet46">
    <tabColor theme="3"/>
  </sheetPr>
  <dimension ref="A1:BG203"/>
  <sheetViews>
    <sheetView showGridLines="0" showRowColHeaders="0" tabSelected="1" topLeftCell="C1" zoomScaleNormal="100" workbookViewId="0">
      <pane ySplit="6" topLeftCell="A7" activePane="bottomLeft" state="frozen"/>
      <selection pane="bottomLeft" activeCell="Y24" sqref="Y24"/>
    </sheetView>
  </sheetViews>
  <sheetFormatPr defaultColWidth="0" defaultRowHeight="15" zeroHeight="1" x14ac:dyDescent="0.25"/>
  <cols>
    <col min="1" max="1" width="0" style="1" hidden="1" customWidth="1"/>
    <col min="2" max="2" width="19.83203125" style="1" hidden="1" customWidth="1"/>
    <col min="3" max="3" width="11.6640625" style="1" customWidth="1"/>
    <col min="4" max="4" width="24.1640625" style="1" customWidth="1"/>
    <col min="5" max="5" width="0.1640625" style="1" customWidth="1"/>
    <col min="6" max="6" width="0.6640625" style="1" customWidth="1"/>
    <col min="7" max="7" width="10.33203125" style="1" customWidth="1"/>
    <col min="8" max="8" width="1.83203125" style="1" customWidth="1"/>
    <col min="9" max="9" width="7.33203125" style="1" customWidth="1"/>
    <col min="10" max="10" width="8" style="1" customWidth="1"/>
    <col min="11" max="11" width="5.5" style="1" customWidth="1"/>
    <col min="12" max="12" width="8.5" style="1" customWidth="1"/>
    <col min="13" max="13" width="10.1640625" style="1" customWidth="1"/>
    <col min="14" max="14" width="2.1640625" style="1" customWidth="1"/>
    <col min="15" max="15" width="9.6640625" style="1" customWidth="1"/>
    <col min="16" max="16" width="4.83203125" style="1" customWidth="1"/>
    <col min="17" max="17" width="10" style="1" customWidth="1"/>
    <col min="18" max="18" width="2" style="1" customWidth="1"/>
    <col min="19" max="19" width="9.5" style="1" customWidth="1"/>
    <col min="20" max="20" width="4.83203125" style="1" customWidth="1"/>
    <col min="21" max="21" width="9.83203125" style="1" customWidth="1"/>
    <col min="22" max="22" width="3.5" style="1" customWidth="1"/>
    <col min="23" max="23" width="7.6640625" style="1" customWidth="1"/>
    <col min="24" max="24" width="2.6640625" style="1" customWidth="1"/>
    <col min="25" max="25" width="9.33203125" style="1" customWidth="1"/>
    <col min="26" max="26" width="2.6640625" style="1" customWidth="1"/>
    <col min="27" max="27" width="9.5" style="1" customWidth="1"/>
    <col min="28" max="28" width="4.1640625" style="1" customWidth="1"/>
    <col min="29" max="29" width="1.1640625" style="1" customWidth="1"/>
    <col min="30" max="30" width="9" style="1" customWidth="1"/>
    <col min="31" max="31" width="2.83203125" style="1" customWidth="1"/>
    <col min="32" max="32" width="8.6640625" style="1" customWidth="1"/>
    <col min="33" max="33" width="1.1640625" style="1" customWidth="1"/>
    <col min="34" max="34" width="3.1640625" style="1" customWidth="1"/>
    <col min="35" max="35" width="8.1640625" style="1" customWidth="1"/>
    <col min="36" max="36" width="2.6640625" style="1" customWidth="1"/>
    <col min="37" max="37" width="10.33203125" style="1" customWidth="1"/>
    <col min="38" max="38" width="3.1640625" style="1" customWidth="1"/>
    <col min="39" max="39" width="10.1640625" style="1" customWidth="1"/>
    <col min="40" max="40" width="4.1640625" style="1" customWidth="1"/>
    <col min="41" max="41" width="1.1640625" style="1" customWidth="1"/>
    <col min="42" max="42" width="9.1640625" style="1" customWidth="1"/>
    <col min="43" max="43" width="4.1640625" style="1" customWidth="1"/>
    <col min="44" max="44" width="5.83203125" style="1" customWidth="1"/>
    <col min="45" max="45" width="4.1640625" style="1" customWidth="1"/>
    <col min="46" max="46" width="8" style="1" customWidth="1"/>
    <col min="47" max="47" width="1.1640625" style="1" customWidth="1"/>
    <col min="48" max="48" width="4.1640625" style="1" customWidth="1"/>
    <col min="49" max="49" width="9.1640625" style="1" customWidth="1"/>
    <col min="50" max="50" width="3.83203125" style="1" customWidth="1"/>
    <col min="51" max="51" width="12" style="1" hidden="1" customWidth="1"/>
    <col min="52" max="52" width="2.1640625" style="1" hidden="1" customWidth="1"/>
    <col min="53" max="54" width="12" style="1" hidden="1" customWidth="1"/>
    <col min="55" max="55" width="9.33203125" style="1" hidden="1" customWidth="1"/>
    <col min="56" max="56" width="9.83203125" style="1" hidden="1" customWidth="1"/>
    <col min="57" max="59" width="0" style="1" hidden="1" customWidth="1"/>
    <col min="60" max="16384" width="9.33203125" style="1" hidden="1"/>
  </cols>
  <sheetData>
    <row r="1" spans="1:59" ht="3.75" customHeight="1" x14ac:dyDescent="0.25"/>
    <row r="2" spans="1:59" ht="11.25" customHeight="1" x14ac:dyDescent="0.25">
      <c r="D2" s="1010" t="s">
        <v>1</v>
      </c>
      <c r="M2" s="1154" t="str">
        <f>VLOOKUP($D3,'Components And Affected Tariffs'!$E$3:$P$33,12,0)</f>
        <v>Contributing to Mareeba-Dimbulah - relift</v>
      </c>
      <c r="N2" s="1154"/>
      <c r="O2" s="1154"/>
      <c r="P2" s="1154"/>
      <c r="Q2" s="1154"/>
      <c r="R2" s="1154"/>
      <c r="S2" s="1154"/>
      <c r="T2" s="1154"/>
      <c r="U2" s="1154"/>
      <c r="V2" s="1154"/>
      <c r="W2" s="1154"/>
      <c r="X2" s="1154"/>
      <c r="Y2" s="1154"/>
      <c r="Z2" s="1154"/>
      <c r="AA2" s="1154"/>
      <c r="AB2" s="1154"/>
      <c r="AC2" s="1154"/>
      <c r="AD2" s="1154"/>
      <c r="AE2" s="1154"/>
      <c r="AF2" s="1154"/>
      <c r="AG2" s="1154"/>
    </row>
    <row r="3" spans="1:59" ht="12" customHeight="1" x14ac:dyDescent="0.25">
      <c r="D3" s="873" t="s">
        <v>161</v>
      </c>
      <c r="E3" s="875"/>
      <c r="F3" s="875"/>
      <c r="G3" s="875"/>
      <c r="H3" s="875"/>
      <c r="I3" s="875"/>
      <c r="J3" s="876"/>
      <c r="M3" s="1154"/>
      <c r="N3" s="1154"/>
      <c r="O3" s="1154"/>
      <c r="P3" s="1154"/>
      <c r="Q3" s="1154"/>
      <c r="R3" s="1154"/>
      <c r="S3" s="1154"/>
      <c r="T3" s="1154"/>
      <c r="U3" s="1154"/>
      <c r="V3" s="1154"/>
      <c r="W3" s="1154"/>
      <c r="X3" s="1154"/>
      <c r="Y3" s="1154"/>
      <c r="Z3" s="1154"/>
      <c r="AA3" s="1154"/>
      <c r="AB3" s="1154"/>
      <c r="AC3" s="1154"/>
      <c r="AD3" s="1154"/>
      <c r="AE3" s="1154"/>
      <c r="AF3" s="1154"/>
      <c r="AG3" s="1154"/>
      <c r="BC3" s="4" t="b">
        <f>INDEX('Components And Affected Tariffs'!$C$3:$C$33,MATCH($D3,'Components And Affected Tariffs'!$E$3:$E$33,0),1)="Yes"</f>
        <v>1</v>
      </c>
      <c r="BE3" s="1" t="str">
        <f>VLOOKUP(D3,'Components And Affected Tariffs'!$E$3:$P$33,12,0)</f>
        <v>Contributing to Mareeba-Dimbulah - relift</v>
      </c>
    </row>
    <row r="4" spans="1:59" ht="2.25" hidden="1" customHeight="1" x14ac:dyDescent="0.25">
      <c r="G4" s="1011" t="s">
        <v>0</v>
      </c>
      <c r="H4" s="1012"/>
      <c r="I4" s="1013">
        <f>SUM(BA43,BA45,BA47,BA92,BA94,BA96,BA141,BA143,BA145,BA190,BA192,BA194)</f>
        <v>0</v>
      </c>
      <c r="J4" s="1012"/>
      <c r="K4" s="1014"/>
      <c r="L4" s="1014"/>
      <c r="M4" s="1154"/>
      <c r="N4" s="1154"/>
      <c r="O4" s="1154"/>
      <c r="P4" s="1154"/>
      <c r="Q4" s="1154"/>
      <c r="R4" s="1154"/>
      <c r="S4" s="1154"/>
      <c r="T4" s="1154"/>
      <c r="U4" s="1154"/>
      <c r="V4" s="1154"/>
      <c r="W4" s="1154"/>
      <c r="X4" s="1154"/>
      <c r="Y4" s="1154"/>
      <c r="Z4" s="1154"/>
      <c r="AA4" s="1154"/>
      <c r="AB4" s="1154"/>
      <c r="AC4" s="1154"/>
      <c r="AD4" s="1154"/>
      <c r="AE4" s="1154"/>
      <c r="AF4" s="1154"/>
      <c r="AG4" s="1154"/>
    </row>
    <row r="5" spans="1:59" ht="11.25" customHeight="1" x14ac:dyDescent="0.25">
      <c r="G5" s="1015"/>
      <c r="H5" s="1015"/>
      <c r="I5" s="1016"/>
      <c r="J5" s="1015"/>
      <c r="K5" s="1015"/>
      <c r="L5" s="1015"/>
      <c r="M5" s="1154"/>
      <c r="N5" s="1154"/>
      <c r="O5" s="1154"/>
      <c r="P5" s="1154"/>
      <c r="Q5" s="1154"/>
      <c r="R5" s="1154"/>
      <c r="S5" s="1154"/>
      <c r="T5" s="1154"/>
      <c r="U5" s="1154"/>
      <c r="V5" s="1154"/>
      <c r="W5" s="1154"/>
      <c r="X5" s="1154"/>
      <c r="Y5" s="1154"/>
      <c r="Z5" s="1154"/>
      <c r="AA5" s="1154"/>
      <c r="AB5" s="1154"/>
      <c r="AC5" s="1154"/>
      <c r="AD5" s="1154"/>
      <c r="AE5" s="1154"/>
      <c r="AF5" s="1154"/>
      <c r="AG5" s="1154"/>
    </row>
    <row r="6" spans="1:59" ht="2.25" customHeight="1" x14ac:dyDescent="0.25">
      <c r="E6" s="1017" t="str">
        <f>_xlfn.XLOOKUP(D3,Setup!$F$65:$F$119,Setup!$E$65:$E$119,,0,1)</f>
        <v>30A</v>
      </c>
      <c r="F6" s="1017"/>
    </row>
    <row r="7" spans="1:59" ht="23.25" x14ac:dyDescent="0.25">
      <c r="D7" s="884" t="str">
        <f>A11</f>
        <v>2025-26</v>
      </c>
    </row>
    <row r="8" spans="1:59" x14ac:dyDescent="0.25"/>
    <row r="9" spans="1:59" x14ac:dyDescent="0.25"/>
    <row r="10" spans="1:59" x14ac:dyDescent="0.25">
      <c r="BC10" s="1018" t="s">
        <v>3</v>
      </c>
      <c r="BD10" s="1019"/>
      <c r="BE10" s="1019"/>
      <c r="BF10" s="1020"/>
      <c r="BG10" s="1021"/>
    </row>
    <row r="11" spans="1:59" ht="15.75" thickBot="1" x14ac:dyDescent="0.3">
      <c r="A11" s="1" t="s">
        <v>4</v>
      </c>
      <c r="I11" s="1160" t="s">
        <v>5</v>
      </c>
      <c r="J11" s="1160"/>
      <c r="L11" s="1161" t="s">
        <v>6</v>
      </c>
      <c r="M11" s="1161"/>
      <c r="O11" s="1162" t="s">
        <v>7</v>
      </c>
      <c r="P11" s="1162"/>
      <c r="Q11" s="1162"/>
      <c r="S11" s="1163" t="s">
        <v>8</v>
      </c>
      <c r="T11" s="1163"/>
      <c r="U11" s="1163"/>
      <c r="AA11" s="1022"/>
      <c r="BC11" s="1023" t="s">
        <v>9</v>
      </c>
      <c r="BD11" s="1024" t="s">
        <v>10</v>
      </c>
      <c r="BE11" s="1024" t="s">
        <v>11</v>
      </c>
      <c r="BF11" s="1025" t="s">
        <v>12</v>
      </c>
    </row>
    <row r="12" spans="1:59" ht="13.5" customHeight="1" thickBot="1" x14ac:dyDescent="0.3">
      <c r="I12" s="1160"/>
      <c r="J12" s="1160"/>
      <c r="L12" s="1161"/>
      <c r="M12" s="1161"/>
      <c r="O12" s="1164" t="s">
        <v>13</v>
      </c>
      <c r="P12" s="1165"/>
      <c r="Q12" s="1026">
        <f>SUMIF('PriceDataWAE&amp;LOSSES'!$C$19:$C$65,$E$6,'PriceDataWAE&amp;LOSSES'!$T$19:$T$65)</f>
        <v>0</v>
      </c>
      <c r="S12" s="1166" t="s">
        <v>13</v>
      </c>
      <c r="T12" s="1167"/>
      <c r="U12" s="1027">
        <f>SUMIF('PriceDataWAE&amp;LOSSES'!$C$19:$C$65,$E$6,'PriceDataWAE&amp;LOSSES'!$R$19:$R$65)</f>
        <v>0</v>
      </c>
      <c r="AA12" s="1028"/>
      <c r="AH12" s="1029"/>
      <c r="AI12" s="1029"/>
      <c r="AJ12" s="1017"/>
      <c r="BC12" s="1023" t="s">
        <v>14</v>
      </c>
      <c r="BD12" s="1024"/>
      <c r="BE12" s="1024"/>
      <c r="BF12" s="1025"/>
    </row>
    <row r="13" spans="1:59" ht="12.75" customHeight="1" thickBot="1" x14ac:dyDescent="0.3">
      <c r="J13" s="1030"/>
      <c r="AA13" s="1031" t="s">
        <v>15</v>
      </c>
      <c r="AB13" s="1032"/>
      <c r="AC13" s="1032"/>
      <c r="AD13" s="1033"/>
      <c r="AE13" s="1033"/>
      <c r="AF13" s="1034"/>
      <c r="AG13" s="1034"/>
      <c r="AH13" s="1034"/>
      <c r="AI13" s="1034"/>
      <c r="AJ13" s="1017"/>
      <c r="BC13" s="1035" t="s">
        <v>16</v>
      </c>
      <c r="BD13" s="1036"/>
      <c r="BE13" s="1036"/>
      <c r="BF13" s="1037"/>
    </row>
    <row r="14" spans="1:59" x14ac:dyDescent="0.25">
      <c r="D14" s="1038" t="s">
        <v>17</v>
      </c>
      <c r="G14" s="1039">
        <f>INDEX(PriceDataOFFSETS!$X$17:$AH$63,MATCH($D$3,PriceDataOFFSETS!$F$17:$F$63,0),MATCH($A11,PriceDataOFFSETS!$X$6:$AH$6,0))</f>
        <v>0</v>
      </c>
      <c r="I14" s="1040"/>
      <c r="L14" s="1041">
        <f>INDEX(PriceDataOPEX!$V$3787:$AV$3833,MATCH($E$6,PriceDataOPEX!$E$3787:$E$3833,0),MATCH('Supporting Data'!$D$3,PriceDataOPEX!$V$3786:$AV$3786,0))</f>
        <v>0</v>
      </c>
      <c r="M14" s="1042">
        <f>L14*G14</f>
        <v>0</v>
      </c>
      <c r="O14" s="1043"/>
      <c r="P14" s="1044" t="s">
        <v>18</v>
      </c>
      <c r="Q14" s="1045"/>
      <c r="S14" s="1046"/>
      <c r="T14" s="1047" t="s">
        <v>19</v>
      </c>
      <c r="U14" s="1048"/>
      <c r="AA14" s="1049" t="s">
        <v>20</v>
      </c>
      <c r="AB14" s="1032"/>
      <c r="AC14" s="1032"/>
      <c r="AD14" s="1033"/>
      <c r="AE14" s="1033" t="s">
        <v>21</v>
      </c>
      <c r="AF14" s="1050">
        <f>-SUMIFS('TARGET PRICES'!X:X,'TARGET PRICES'!$C:$C,$E$6,'TARGET PRICES'!$F:$F,$BC$11,'TARGET PRICES'!$H:$H,$BD$11)-
SUMIFS('TARGET PRICES'!X:X,'TARGET PRICES'!$C:$C,$E$6,'TARGET PRICES'!$F:$F,$BC$11,'TARGET PRICES'!$H:$H,$BE$11)-
SUMIFS('TARGET PRICES'!X:X,'TARGET PRICES'!$C:$C,$E$6,'TARGET PRICES'!$F:$F,$BC$11,'TARGET PRICES'!$H:$H,$BF$11)</f>
        <v>0</v>
      </c>
      <c r="AG14" s="1051"/>
      <c r="AH14" s="1034"/>
      <c r="AI14" s="1034"/>
      <c r="AJ14" s="1052"/>
    </row>
    <row r="15" spans="1:59" ht="5.0999999999999996" customHeight="1" x14ac:dyDescent="0.25">
      <c r="D15" s="1052"/>
      <c r="G15" s="1053"/>
      <c r="L15" s="1054"/>
      <c r="M15" s="1053"/>
      <c r="O15" s="1055"/>
      <c r="P15" s="1056"/>
      <c r="Q15" s="1057"/>
      <c r="S15" s="1058"/>
      <c r="T15" s="1056"/>
      <c r="U15" s="1059"/>
      <c r="AA15" s="1049"/>
      <c r="AB15" s="1032"/>
      <c r="AC15" s="1032"/>
      <c r="AD15" s="1060"/>
      <c r="AE15" s="1060"/>
      <c r="AF15" s="1061"/>
      <c r="AG15" s="1062"/>
      <c r="AH15" s="1032"/>
      <c r="AI15" s="1032"/>
      <c r="AJ15" s="1063"/>
    </row>
    <row r="16" spans="1:59" x14ac:dyDescent="0.25">
      <c r="D16" s="1064" t="s">
        <v>22</v>
      </c>
      <c r="G16" s="1039">
        <f>SUMIFS(OPEX!$X$17:$X$5195,OPEX!$C$17:$C$5195,$E$6,OPEX!$F$17:$F$5195,'Supporting Data'!$D$4,OPEX!$H$17:$H$5195,"BST")</f>
        <v>0</v>
      </c>
      <c r="I16" s="1041">
        <f>1-L16</f>
        <v>1</v>
      </c>
      <c r="J16" s="1065">
        <f>I16*G16</f>
        <v>0</v>
      </c>
      <c r="L16" s="1041">
        <f>INDEX(PriceDataOPEX!$V$3787:$AV$3833,MATCH($E$6,PriceDataOPEX!$E$3787:$E$3833,0),MATCH('Supporting Data'!$D$4,PriceDataOPEX!$V$3786:$AV$3786,0))</f>
        <v>0</v>
      </c>
      <c r="M16" s="1042">
        <f>L16*G16</f>
        <v>0</v>
      </c>
      <c r="O16" s="1066"/>
      <c r="P16" s="1067" t="s">
        <v>23</v>
      </c>
      <c r="Q16" s="1068"/>
      <c r="S16" s="1069"/>
      <c r="T16" s="1067" t="s">
        <v>24</v>
      </c>
      <c r="U16" s="1070"/>
      <c r="AA16" s="1049" t="s">
        <v>25</v>
      </c>
      <c r="AB16" s="1032"/>
      <c r="AC16" s="1032"/>
      <c r="AD16" s="1033"/>
      <c r="AE16" s="1033" t="s">
        <v>21</v>
      </c>
      <c r="AF16" s="1050">
        <f>-SUMIFS('TARGET PRICES'!X:X,'TARGET PRICES'!$C:$C,$E$6,'TARGET PRICES'!$F:$F,$BC$12,'TARGET PRICES'!$H:$H,$BD$11)-
SUMIFS('TARGET PRICES'!X:X,'TARGET PRICES'!$C:$C,$E$6,'TARGET PRICES'!$F:$F,$BC$12,'TARGET PRICES'!$H:$H,$BE$11)-
SUMIFS('TARGET PRICES'!X:X,'TARGET PRICES'!$C:$C,$E$6,'TARGET PRICES'!$F:$F,$BC$12,'TARGET PRICES'!$H:$H,$BF$11)</f>
        <v>0</v>
      </c>
      <c r="AG16" s="1051"/>
      <c r="AH16" s="1034"/>
      <c r="AI16" s="1034"/>
      <c r="AJ16" s="1052"/>
    </row>
    <row r="17" spans="4:36" ht="5.0999999999999996" customHeight="1" x14ac:dyDescent="0.25">
      <c r="D17" s="1052"/>
      <c r="G17" s="1053"/>
      <c r="J17" s="1071"/>
      <c r="L17" s="1054"/>
      <c r="M17" s="1053"/>
      <c r="O17" s="1055"/>
      <c r="P17" s="1056"/>
      <c r="Q17" s="1057"/>
      <c r="S17" s="1058"/>
      <c r="T17" s="1056"/>
      <c r="U17" s="1059"/>
      <c r="AA17" s="1049"/>
      <c r="AB17" s="1032"/>
      <c r="AC17" s="1032"/>
      <c r="AD17" s="1060"/>
      <c r="AE17" s="1060"/>
      <c r="AF17" s="1062"/>
      <c r="AG17" s="1062"/>
      <c r="AH17" s="1032"/>
      <c r="AI17" s="1032"/>
      <c r="AJ17" s="1063"/>
    </row>
    <row r="18" spans="4:36" ht="15.75" thickBot="1" x14ac:dyDescent="0.3">
      <c r="D18" s="1064" t="s">
        <v>26</v>
      </c>
      <c r="G18" s="1039">
        <f>SUMIFS(OPEX!$X$17:$X$5195,OPEX!$C$17:$C$5195,$E$6,OPEX!$F$17:$F$5195,'Supporting Data'!$D$5,OPEX!$H$17:$H$5195,"BST")</f>
        <v>0</v>
      </c>
      <c r="J18" s="1071"/>
      <c r="L18" s="1041">
        <f>INDEX(PriceDataOPEX!$V$3787:$AV$3833,MATCH($E$6,PriceDataOPEX!$E$3787:$E$3833,0),MATCH('Supporting Data'!$D$5,PriceDataOPEX!$V$3786:$AV$3786,0))</f>
        <v>0</v>
      </c>
      <c r="M18" s="1042">
        <f>L18*G18</f>
        <v>0</v>
      </c>
      <c r="O18" s="1072"/>
      <c r="P18" s="1073" t="s">
        <v>27</v>
      </c>
      <c r="Q18" s="1074"/>
      <c r="S18" s="1075"/>
      <c r="T18" s="1076"/>
      <c r="U18" s="1077"/>
      <c r="AA18" s="1049" t="s">
        <v>5</v>
      </c>
      <c r="AB18" s="1032"/>
      <c r="AC18" s="1032"/>
      <c r="AD18" s="1033"/>
      <c r="AE18" s="1033" t="s">
        <v>21</v>
      </c>
      <c r="AF18" s="1050">
        <f>-SUMIFS('TARGET PRICES'!X:X,'TARGET PRICES'!$C:$C,$E$6,'TARGET PRICES'!$F:$F,$BC$13,'TARGET PRICES'!$H:$H,$BD$11)-
SUMIFS('TARGET PRICES'!X:X,'TARGET PRICES'!$C:$C,$E$6,'TARGET PRICES'!$F:$F,$BC$13,'TARGET PRICES'!$H:$H,$BE$11)-
SUMIFS('TARGET PRICES'!X:X,'TARGET PRICES'!$C:$C,$E$6,'TARGET PRICES'!$F:$F,$BC$13,'TARGET PRICES'!$H:$H,$BF$11)</f>
        <v>0</v>
      </c>
      <c r="AG18" s="1051"/>
      <c r="AH18" s="1034"/>
      <c r="AI18" s="1034"/>
      <c r="AJ18" s="1052"/>
    </row>
    <row r="19" spans="4:36" ht="4.5" customHeight="1" x14ac:dyDescent="0.25">
      <c r="D19" s="1052"/>
      <c r="G19" s="1053"/>
      <c r="J19" s="1071"/>
      <c r="L19" s="1054"/>
      <c r="M19" s="1053"/>
      <c r="AA19" s="1078"/>
      <c r="AB19" s="1078"/>
      <c r="AC19" s="1078"/>
      <c r="AD19" s="1078"/>
      <c r="AE19" s="1078"/>
      <c r="AF19" s="1078"/>
      <c r="AG19" s="1078"/>
      <c r="AH19" s="1034"/>
      <c r="AI19" s="1034"/>
    </row>
    <row r="20" spans="4:36" x14ac:dyDescent="0.25">
      <c r="D20" s="1064" t="s">
        <v>28</v>
      </c>
      <c r="G20" s="1039">
        <f>SUMIFS(OPEX!$X$17:$X$5195,OPEX!$C$17:$C$5195,$E$6,OPEX!$F$17:$F$5195,'Supporting Data'!$D$6,OPEX!$H$17:$H$5195,"BST")</f>
        <v>0</v>
      </c>
      <c r="J20" s="1071"/>
      <c r="L20" s="1041">
        <f>INDEX(PriceDataOPEX!$V$3787:$AV$3833,MATCH($E$6,PriceDataOPEX!$E$3787:$E$3833,0),MATCH('Supporting Data'!$D$6,PriceDataOPEX!$V$3786:$AV$3786,0))</f>
        <v>0</v>
      </c>
      <c r="M20" s="1042">
        <f>L20*G20</f>
        <v>0</v>
      </c>
      <c r="S20" s="1079"/>
      <c r="U20" s="1080"/>
    </row>
    <row r="21" spans="4:36" ht="5.0999999999999996" customHeight="1" x14ac:dyDescent="0.25">
      <c r="D21" s="1052"/>
      <c r="G21" s="1053"/>
      <c r="J21" s="1071"/>
      <c r="L21" s="1054"/>
      <c r="M21" s="1053"/>
    </row>
    <row r="22" spans="4:36" x14ac:dyDescent="0.25">
      <c r="D22" s="1064" t="s">
        <v>29</v>
      </c>
      <c r="G22" s="1081">
        <f>SUMIFS(OPEX!$X$17:$X$5195,OPEX!$C$17:$C$5195,$E$6,OPEX!$F$17:$F$5195,'Supporting Data'!$D$7,OPEX!$H$17:$H$5195,"BST")+
SUMIFS(OPEX!$X$17:$X$5195,OPEX!$C$17:$C$5195,$E$6,OPEX!$F$17:$F$5195,'Supporting Data'!$D$8,OPEX!$H$17:$H$5195,"BST")</f>
        <v>0</v>
      </c>
      <c r="I22" s="1041">
        <f>1-L22</f>
        <v>1</v>
      </c>
      <c r="J22" s="1065">
        <f>I22*G22</f>
        <v>0</v>
      </c>
      <c r="L22" s="1041">
        <f>INDEX(PriceDataOPEX!$V$3787:$AV$3833,MATCH($E$6,PriceDataOPEX!$E$3787:$E$3833,0),MATCH('Supporting Data'!$D$7,PriceDataOPEX!$V$3786:$AV$3786,0))</f>
        <v>0</v>
      </c>
      <c r="M22" s="1042">
        <f>L22*G22</f>
        <v>0</v>
      </c>
      <c r="S22" s="1079"/>
      <c r="U22" s="1080"/>
    </row>
    <row r="23" spans="4:36" ht="5.0999999999999996" customHeight="1" x14ac:dyDescent="0.25">
      <c r="D23" s="1052"/>
      <c r="G23" s="1053"/>
      <c r="J23" s="1071"/>
      <c r="L23" s="1054"/>
      <c r="M23" s="1053"/>
    </row>
    <row r="24" spans="4:36" x14ac:dyDescent="0.25">
      <c r="D24" s="1064" t="s">
        <v>30</v>
      </c>
      <c r="G24" s="1081">
        <f>SUMIFS(OPEX!$X$17:$X$5195,OPEX!$C$17:$C$5195,$E$6,OPEX!$F$17:$F$5195,'Supporting Data'!$D$9,OPEX!$H$17:$H$5195,"BST")+
SUMIFS(OPEX!$X$17:$X$5195,OPEX!$C$17:$C$5195,$E$6,OPEX!$F$17:$F$5195,'Supporting Data'!$D$10,OPEX!$H$17:$H$5195,"BST")</f>
        <v>0</v>
      </c>
      <c r="J24" s="1071"/>
      <c r="L24" s="1041">
        <f>INDEX(PriceDataOPEX!$V$3787:$AV$3833,MATCH($E$6,PriceDataOPEX!$E$3787:$E$3833,0),MATCH('Supporting Data'!$D$9,PriceDataOPEX!$V$3786:$AV$3786,0))</f>
        <v>0</v>
      </c>
      <c r="M24" s="1042">
        <f>L24*G24</f>
        <v>0</v>
      </c>
      <c r="S24" s="1082"/>
      <c r="U24" s="1080"/>
    </row>
    <row r="25" spans="4:36" ht="5.0999999999999996" customHeight="1" x14ac:dyDescent="0.25">
      <c r="D25" s="1052"/>
      <c r="G25" s="1053"/>
      <c r="J25" s="1071"/>
      <c r="L25" s="1054"/>
      <c r="M25" s="1053"/>
    </row>
    <row r="26" spans="4:36" x14ac:dyDescent="0.25">
      <c r="D26" s="1064" t="s">
        <v>31</v>
      </c>
      <c r="G26" s="1039">
        <f>SUMIFS(OPEX!$X$17:$X$5195,OPEX!$C$17:$C$5195,$E$6,OPEX!$F$17:$F$5195,'Supporting Data'!$D$11,OPEX!$H$17:$H$5195,"BST")+
SUMIFS(OPEX!$X$17:$X$5195,OPEX!$C$17:$C$5195,$E$6,OPEX!$F$17:$F$5195,'Supporting Data'!$D$12,OPEX!$H$17:$H$5195,"BST")</f>
        <v>0</v>
      </c>
      <c r="I26" s="1041">
        <f>1-L26</f>
        <v>1</v>
      </c>
      <c r="J26" s="1065">
        <f>I26*G26</f>
        <v>0</v>
      </c>
      <c r="L26" s="1041">
        <f>INDEX(PriceDataOPEX!$V$3787:$AV$3833,MATCH($E$6,PriceDataOPEX!$E$3787:$E$3833,0),MATCH('Supporting Data'!$D$11,PriceDataOPEX!$V$3786:$AV$3786,0))</f>
        <v>0</v>
      </c>
      <c r="M26" s="1042">
        <f>L26*G26</f>
        <v>0</v>
      </c>
      <c r="S26" s="1083"/>
      <c r="U26" s="1080"/>
    </row>
    <row r="27" spans="4:36" ht="5.0999999999999996" customHeight="1" x14ac:dyDescent="0.25">
      <c r="D27" s="1052"/>
      <c r="G27" s="1053"/>
      <c r="J27" s="1071"/>
      <c r="L27" s="1054"/>
      <c r="M27" s="1053"/>
    </row>
    <row r="28" spans="4:36" x14ac:dyDescent="0.25">
      <c r="D28" s="1064" t="s">
        <v>32</v>
      </c>
      <c r="G28" s="1039">
        <f>SUMIFS(OPEX!$X$17:$X$5195,OPEX!$C$17:$C$5195,$E$6,OPEX!$F$17:$F$5195,'Supporting Data'!$D$15,OPEX!$H$17:$H$5195,"BST")</f>
        <v>682.60024538275036</v>
      </c>
      <c r="I28" s="1041">
        <f>1-L28</f>
        <v>0.90016566980606871</v>
      </c>
      <c r="J28" s="1065">
        <f>I28*G28</f>
        <v>614.45330709475036</v>
      </c>
      <c r="L28" s="1041">
        <f>IF(VLOOKUP($D$3,PriceDataOPEX!$F$3787:$V$3833,17,0)="Varies",(SUMIF(PriceDataOPEX!$F$3843:$F$3889,$D$3,PriceDataOPEX!$X$3843:$X$3889))/G28,VLOOKUP($D$3,PriceDataOPEX!$F$3787:$V$3833,17,0))</f>
        <v>9.9834330193931259E-2</v>
      </c>
      <c r="M28" s="1042">
        <f>L28*G28</f>
        <v>68.146938288000001</v>
      </c>
      <c r="S28" s="1083"/>
      <c r="U28" s="1080"/>
    </row>
    <row r="29" spans="4:36" s="2" customFormat="1" ht="5.0999999999999996" customHeight="1" x14ac:dyDescent="0.25">
      <c r="D29" s="1084"/>
      <c r="G29" s="1085"/>
      <c r="I29" s="1086"/>
      <c r="J29" s="1087"/>
      <c r="L29" s="1086"/>
      <c r="M29" s="1088"/>
      <c r="S29" s="1086"/>
      <c r="U29" s="1089"/>
    </row>
    <row r="30" spans="4:36" s="2" customFormat="1" x14ac:dyDescent="0.25">
      <c r="D30" s="1064" t="s">
        <v>33</v>
      </c>
      <c r="G30" s="897">
        <f>SUMIFS(OPEX!$X$17:$X$5195,OPEX!$C$17:$C$5195,$E$6,OPEX!$F$17:$F$5195,'Supporting Data'!$D$13,OPEX!$H$17:$H$5195,"BST")</f>
        <v>0</v>
      </c>
      <c r="I30" s="1041">
        <f>1-L30</f>
        <v>1</v>
      </c>
      <c r="J30" s="1065">
        <f>I30*G30</f>
        <v>0</v>
      </c>
      <c r="L30" s="1041">
        <f>INDEX(PriceDataOPEX!$V$3787:$AV$3833,MATCH($E$6,PriceDataOPEX!$E$3787:$E$3833,0),MATCH('Supporting Data'!$D$13,PriceDataOPEX!$V$3786:$AV$3786,0))</f>
        <v>0</v>
      </c>
      <c r="M30" s="1042">
        <f>G30*L30</f>
        <v>0</v>
      </c>
      <c r="S30" s="1086"/>
      <c r="U30" s="1089"/>
    </row>
    <row r="31" spans="4:36" s="2" customFormat="1" ht="5.0999999999999996" customHeight="1" x14ac:dyDescent="0.25">
      <c r="D31" s="1084"/>
      <c r="G31" s="1085"/>
      <c r="I31" s="1086"/>
      <c r="J31" s="1087"/>
      <c r="L31" s="1086"/>
      <c r="M31" s="1088"/>
      <c r="S31" s="1086"/>
      <c r="U31" s="1089"/>
    </row>
    <row r="32" spans="4:36" ht="18" customHeight="1" x14ac:dyDescent="0.25">
      <c r="D32" s="1064" t="s">
        <v>34</v>
      </c>
      <c r="G32" s="897">
        <f>SUMIFS(OPEX!$X$17:$X$5195,OPEX!$C$17:$C$5195,$E$6,OPEX!$F$17:$F$5195,'Supporting Data'!$D$14,OPEX!$H$17:$H$5195,"BST")</f>
        <v>0</v>
      </c>
      <c r="J32" s="1071"/>
      <c r="L32" s="1041">
        <f>INDEX(PriceDataOPEX!$V$3787:$AV$3833,MATCH($E$6,PriceDataOPEX!$E$3787:$E$3833,0),MATCH('Supporting Data'!$D$14,PriceDataOPEX!$V$3786:$AV$3786,0))</f>
        <v>0</v>
      </c>
      <c r="M32" s="1042">
        <f>G32*L32</f>
        <v>0</v>
      </c>
    </row>
    <row r="33" spans="3:56" ht="5.0999999999999996" customHeight="1" x14ac:dyDescent="0.25">
      <c r="D33" s="1084"/>
      <c r="G33" s="1053"/>
      <c r="J33" s="1071"/>
      <c r="L33" s="1054"/>
      <c r="M33" s="1053"/>
    </row>
    <row r="34" spans="3:56" ht="13.5" customHeight="1" x14ac:dyDescent="0.25">
      <c r="D34" s="1064" t="s">
        <v>35</v>
      </c>
      <c r="G34" s="897">
        <f>SUMIFS(CAPITAL!X:X,CAPITAL!$C:$C,$E$6,CAPITAL!$F:$F,"RAB RoA")</f>
        <v>0</v>
      </c>
      <c r="J34" s="1071"/>
      <c r="L34" s="1041">
        <f>INDEX(PriceDataOPEX!$V$3839:$AQ$3839,1,MATCH('Supporting Data'!$D$17,PriceDataOPEX!$V$3836:$AQ$3836,0))</f>
        <v>1</v>
      </c>
      <c r="M34" s="1042">
        <f>G34*L34</f>
        <v>0</v>
      </c>
    </row>
    <row r="35" spans="3:56" ht="5.0999999999999996" customHeight="1" x14ac:dyDescent="0.25">
      <c r="D35" s="1052"/>
      <c r="G35" s="1053"/>
      <c r="J35" s="1071"/>
      <c r="L35" s="1054"/>
      <c r="M35" s="1053"/>
    </row>
    <row r="36" spans="3:56" ht="3" customHeight="1" x14ac:dyDescent="0.25">
      <c r="D36" s="1052"/>
      <c r="G36" s="1053"/>
      <c r="J36" s="1071"/>
      <c r="L36" s="1054"/>
      <c r="M36" s="1053"/>
    </row>
    <row r="37" spans="3:56" ht="15.75" customHeight="1" x14ac:dyDescent="0.25">
      <c r="D37" s="1064" t="s">
        <v>36</v>
      </c>
      <c r="G37" s="897">
        <f>SUMIFS(TAX!X:X,TAX!$C:$C,$E$6,TAX!$G:$G,"Tax allowance")</f>
        <v>0</v>
      </c>
      <c r="J37" s="1071"/>
      <c r="L37" s="1041">
        <f>INDEX(PriceDataOPEX!$V$3839:$AQ$3839,1,MATCH('Supporting Data'!$D$18,PriceDataOPEX!$V$3836:$AQ$3836,0))</f>
        <v>1</v>
      </c>
      <c r="M37" s="1042">
        <f>G37*L37</f>
        <v>0</v>
      </c>
    </row>
    <row r="38" spans="3:56" ht="5.0999999999999996" customHeight="1" x14ac:dyDescent="0.25">
      <c r="D38" s="1052"/>
      <c r="G38" s="1053"/>
      <c r="J38" s="1071"/>
      <c r="L38" s="1054"/>
      <c r="M38" s="1053"/>
    </row>
    <row r="39" spans="3:56" x14ac:dyDescent="0.25">
      <c r="D39" s="1038" t="s">
        <v>37</v>
      </c>
      <c r="G39" s="897">
        <f>VLOOKUP($D39,'Supporting Data'!$B$56:$F$71,MATCH($A11,'Supporting Data'!$B$36:$F$36,0),0)</f>
        <v>0</v>
      </c>
      <c r="I39" s="1041">
        <f>'Supporting Data'!$C$67</f>
        <v>0</v>
      </c>
      <c r="J39" s="1065">
        <f>I39*G39</f>
        <v>0</v>
      </c>
      <c r="L39" s="1041">
        <f>1-I39</f>
        <v>1</v>
      </c>
      <c r="M39" s="1042">
        <f>L39*G39</f>
        <v>0</v>
      </c>
      <c r="S39" s="1079"/>
      <c r="U39" s="1080"/>
    </row>
    <row r="40" spans="3:56" ht="9.9499999999999993" customHeight="1" x14ac:dyDescent="0.25">
      <c r="G40" s="1053"/>
      <c r="J40" s="1071"/>
      <c r="M40" s="1053"/>
      <c r="AF40" s="1090"/>
      <c r="AG40" s="1090"/>
      <c r="AI40" s="1090"/>
      <c r="AK40" s="1090" t="s">
        <v>38</v>
      </c>
    </row>
    <row r="41" spans="3:56" x14ac:dyDescent="0.25">
      <c r="G41" s="1091">
        <f>SUM(G14,G16,G18,G20,G22,G24,G26,G28,G30,G32,G34,G37,G39)</f>
        <v>682.60024538275036</v>
      </c>
      <c r="I41" s="1092"/>
      <c r="J41" s="1093">
        <f>SUM(J16,J22,J26,J28,J39)</f>
        <v>614.45330709475036</v>
      </c>
      <c r="L41" s="1094"/>
      <c r="M41" s="1095">
        <f>SUM(M14,M16,M18,M20,M22,M24,M26,M28,M30,M32,M34,M37,M39)</f>
        <v>68.146938288000001</v>
      </c>
      <c r="Q41" s="1096"/>
      <c r="U41" s="1096"/>
      <c r="AF41" s="1090"/>
      <c r="AG41" s="1090"/>
      <c r="AI41" s="1090"/>
      <c r="AK41" s="1090" t="s">
        <v>39</v>
      </c>
      <c r="AT41" s="1090" t="s">
        <v>40</v>
      </c>
      <c r="AY41" s="1097" t="s">
        <v>41</v>
      </c>
      <c r="AZ41" s="1097"/>
      <c r="BA41" s="1097" t="s">
        <v>0</v>
      </c>
    </row>
    <row r="42" spans="3:56" ht="15" customHeight="1" x14ac:dyDescent="0.25">
      <c r="G42" s="1098"/>
      <c r="I42" s="1099"/>
      <c r="L42" s="1086"/>
      <c r="M42" s="1086"/>
      <c r="N42" s="1086"/>
      <c r="AF42" s="1090"/>
      <c r="AG42" s="1090"/>
      <c r="AI42" s="1090"/>
      <c r="AK42" s="1090" t="s">
        <v>42</v>
      </c>
      <c r="AL42" s="1090"/>
      <c r="AM42" s="1090" t="s">
        <v>43</v>
      </c>
      <c r="AN42" s="1090"/>
      <c r="AO42" s="1090"/>
      <c r="AP42" s="1090" t="s">
        <v>44</v>
      </c>
      <c r="AQ42" s="1090"/>
      <c r="AR42" s="1090" t="s">
        <v>45</v>
      </c>
      <c r="AS42" s="1090"/>
      <c r="AT42" s="1090" t="s">
        <v>46</v>
      </c>
      <c r="AY42" s="3"/>
      <c r="AZ42" s="3"/>
      <c r="BA42" s="3"/>
    </row>
    <row r="43" spans="3:56" ht="31.5" customHeight="1" x14ac:dyDescent="0.25">
      <c r="C43" s="1071"/>
      <c r="D43" s="1100"/>
      <c r="E43" s="1071"/>
      <c r="F43" s="1071"/>
      <c r="G43" s="1071"/>
      <c r="L43" s="1086"/>
      <c r="M43" s="1086"/>
      <c r="N43" s="1086"/>
      <c r="U43" s="1101" t="s">
        <v>47</v>
      </c>
      <c r="V43" s="1102" t="s">
        <v>48</v>
      </c>
      <c r="W43" s="1103">
        <f>Q12</f>
        <v>0</v>
      </c>
      <c r="X43" s="1104" t="s">
        <v>49</v>
      </c>
      <c r="Y43" s="1105">
        <f>M41</f>
        <v>68.146938288000001</v>
      </c>
      <c r="Z43" s="1106" t="s">
        <v>21</v>
      </c>
      <c r="AA43" s="1105">
        <f>Y43*W43</f>
        <v>0</v>
      </c>
      <c r="AB43" s="1106" t="s">
        <v>50</v>
      </c>
      <c r="AC43" s="1107" t="s">
        <v>51</v>
      </c>
      <c r="AD43" s="1105">
        <f>AF14</f>
        <v>0</v>
      </c>
      <c r="AE43" s="1106" t="s">
        <v>50</v>
      </c>
      <c r="AF43" s="1105">
        <f>AF16</f>
        <v>0</v>
      </c>
      <c r="AG43" s="1108" t="s">
        <v>52</v>
      </c>
      <c r="AH43" s="1104" t="s">
        <v>49</v>
      </c>
      <c r="AI43" s="1109">
        <f>Q12</f>
        <v>0</v>
      </c>
      <c r="AJ43" s="1106" t="s">
        <v>21</v>
      </c>
      <c r="AK43" s="1105">
        <f>AA43+(AD43+AF43)*AI43</f>
        <v>0</v>
      </c>
      <c r="AL43" s="1104" t="s">
        <v>49</v>
      </c>
      <c r="AM43" s="1107">
        <v>1000</v>
      </c>
      <c r="AN43" s="1110" t="s">
        <v>53</v>
      </c>
      <c r="AO43" s="1110"/>
      <c r="AP43" s="1107">
        <f>I50</f>
        <v>0</v>
      </c>
      <c r="AQ43" s="1104"/>
      <c r="AR43" s="1111"/>
      <c r="AS43" s="1111"/>
      <c r="AT43" s="1112"/>
      <c r="AU43" s="1112"/>
      <c r="AV43" s="1113" t="s">
        <v>21</v>
      </c>
      <c r="AW43" s="1114">
        <f>IFERROR(AK43*AM43/AP43,0)</f>
        <v>0</v>
      </c>
      <c r="AY43" s="954">
        <f>IF($E$6="30A",'TARGET PRICES'!X4500+'TARGET PRICES'!X4530+'TARGET PRICES'!X4590,SUMIFS('Table Cost Reflective'!$F$4:$F$118,'Table Cost Reflective'!$C$4:$C$118,$D$3,'Table Cost Reflective'!$D$4:$D$118,V43))</f>
        <v>0</v>
      </c>
      <c r="AZ43" s="3"/>
      <c r="BA43" s="955">
        <f>AW43-AY43</f>
        <v>0</v>
      </c>
    </row>
    <row r="44" spans="3:56" ht="5.0999999999999996" customHeight="1" x14ac:dyDescent="0.25">
      <c r="L44" s="1086"/>
      <c r="M44" s="1086"/>
      <c r="N44" s="1086"/>
      <c r="V44" s="1102"/>
      <c r="Y44" s="1053"/>
      <c r="AE44" s="1115"/>
      <c r="AK44" s="1053"/>
      <c r="AW44" s="1116"/>
      <c r="AY44" s="3"/>
      <c r="AZ44" s="3"/>
      <c r="BA44" s="961"/>
    </row>
    <row r="45" spans="3:56" ht="31.5" customHeight="1" x14ac:dyDescent="0.25">
      <c r="C45" s="1099"/>
      <c r="D45" s="1099"/>
      <c r="G45" s="1071"/>
      <c r="L45" s="1086"/>
      <c r="M45" s="1086"/>
      <c r="N45" s="1086"/>
      <c r="U45" s="1101" t="s">
        <v>54</v>
      </c>
      <c r="V45" s="1117" t="s">
        <v>55</v>
      </c>
      <c r="W45" s="1103">
        <f>1-W43</f>
        <v>1</v>
      </c>
      <c r="X45" s="1104" t="s">
        <v>49</v>
      </c>
      <c r="Y45" s="1105">
        <f>M41</f>
        <v>68.146938288000001</v>
      </c>
      <c r="Z45" s="1106" t="s">
        <v>21</v>
      </c>
      <c r="AA45" s="1105">
        <f>W45*Y45</f>
        <v>68.146938288000001</v>
      </c>
      <c r="AB45" s="1106" t="s">
        <v>50</v>
      </c>
      <c r="AC45" s="1107" t="s">
        <v>51</v>
      </c>
      <c r="AD45" s="1105">
        <f>AF14</f>
        <v>0</v>
      </c>
      <c r="AE45" s="1106" t="s">
        <v>50</v>
      </c>
      <c r="AF45" s="1105">
        <f>AF16</f>
        <v>0</v>
      </c>
      <c r="AG45" s="1108" t="s">
        <v>52</v>
      </c>
      <c r="AH45" s="1104" t="s">
        <v>49</v>
      </c>
      <c r="AI45" s="1109">
        <f>W45</f>
        <v>1</v>
      </c>
      <c r="AJ45" s="1106" t="s">
        <v>21</v>
      </c>
      <c r="AK45" s="1105">
        <f>AA45+(AD45+AF45)*AI45</f>
        <v>68.146938288000001</v>
      </c>
      <c r="AL45" s="1104" t="s">
        <v>49</v>
      </c>
      <c r="AM45" s="1107">
        <v>1000</v>
      </c>
      <c r="AN45" s="1110" t="s">
        <v>53</v>
      </c>
      <c r="AO45" s="1110"/>
      <c r="AP45" s="1107">
        <f>I51</f>
        <v>8146</v>
      </c>
      <c r="AQ45" s="1104"/>
      <c r="AR45" s="1111"/>
      <c r="AS45" s="1111"/>
      <c r="AT45" s="1112"/>
      <c r="AU45" s="1112"/>
      <c r="AV45" s="1113" t="s">
        <v>21</v>
      </c>
      <c r="AW45" s="1114">
        <f>AK45*AM45/AP45</f>
        <v>8.3656933817824708</v>
      </c>
      <c r="AY45" s="954">
        <f>IF($E$6="30A",'TARGET PRICES'!X4501+'TARGET PRICES'!X4531+'TARGET PRICES'!X4591,SUMIFS('Table Cost Reflective'!$F$4:$F$118,'Table Cost Reflective'!$C$4:$C$118,$D$3,'Table Cost Reflective'!$D$4:$D$118,V45)-IF($E$6="30A",'Table Cost Reflective'!$F$117,0))</f>
        <v>8.3656933817824708</v>
      </c>
      <c r="AZ45" s="3"/>
      <c r="BA45" s="955">
        <f>AW45-AY45</f>
        <v>0</v>
      </c>
      <c r="BD45" s="1118"/>
    </row>
    <row r="46" spans="3:56" ht="4.5" customHeight="1" x14ac:dyDescent="0.25">
      <c r="V46" s="1102"/>
      <c r="AE46" s="1115"/>
      <c r="AH46" s="1115"/>
      <c r="AK46" s="1053"/>
      <c r="AW46" s="1116"/>
      <c r="AY46" s="3"/>
      <c r="AZ46" s="3"/>
      <c r="BA46" s="961"/>
    </row>
    <row r="47" spans="3:56" ht="31.5" customHeight="1" x14ac:dyDescent="0.25">
      <c r="D47" s="1053"/>
      <c r="U47" s="1101" t="s">
        <v>56</v>
      </c>
      <c r="V47" s="1102" t="s">
        <v>57</v>
      </c>
      <c r="W47" s="1151"/>
      <c r="X47" s="1120"/>
      <c r="Y47" s="1121"/>
      <c r="Z47" s="1120"/>
      <c r="AA47" s="1122">
        <f>J41</f>
        <v>614.45330709475036</v>
      </c>
      <c r="AB47" s="1123" t="s">
        <v>50</v>
      </c>
      <c r="AC47" s="1123"/>
      <c r="AD47" s="1122">
        <f>AF18</f>
        <v>0</v>
      </c>
      <c r="AE47" s="1123"/>
      <c r="AF47" s="1124"/>
      <c r="AG47" s="1124"/>
      <c r="AH47" s="1123"/>
      <c r="AI47" s="1125"/>
      <c r="AJ47" s="1126" t="s">
        <v>21</v>
      </c>
      <c r="AK47" s="1122">
        <f>AA47+AD47</f>
        <v>614.45330709475036</v>
      </c>
      <c r="AL47" s="1125" t="s">
        <v>49</v>
      </c>
      <c r="AM47" s="1125">
        <v>1000</v>
      </c>
      <c r="AN47" s="1125" t="s">
        <v>53</v>
      </c>
      <c r="AO47" s="1127" t="s">
        <v>51</v>
      </c>
      <c r="AP47" s="1125">
        <f>I52</f>
        <v>8146</v>
      </c>
      <c r="AQ47" s="1128" t="s">
        <v>49</v>
      </c>
      <c r="AR47" s="1129">
        <f>K52</f>
        <v>0.63028344194910146</v>
      </c>
      <c r="AS47" s="1130" t="s">
        <v>50</v>
      </c>
      <c r="AT47" s="1125">
        <f>I54</f>
        <v>0</v>
      </c>
      <c r="AU47" s="1131" t="s">
        <v>52</v>
      </c>
      <c r="AV47" s="1126" t="s">
        <v>21</v>
      </c>
      <c r="AW47" s="1132">
        <f>(AK47*AM47)/(AP47*AR47+AT47)</f>
        <v>119.67641807739474</v>
      </c>
      <c r="AY47" s="954">
        <f>IF($E$6="30A",'TARGET PRICES'!X4502+'TARGET PRICES'!X4532+'TARGET PRICES'!X4592,SUMIFS('Table Cost Reflective'!$F$4:$F$118,'Table Cost Reflective'!$C$4:$C$118,$D$3,'Table Cost Reflective'!$D$4:$D$118,V47)-IF($E$6="30A",'Table Cost Reflective'!$F$118,0))</f>
        <v>119.67641807739474</v>
      </c>
      <c r="AZ47" s="3"/>
      <c r="BA47" s="955">
        <f>AW47-AY47</f>
        <v>0</v>
      </c>
    </row>
    <row r="48" spans="3:56" ht="15.75" thickBot="1" x14ac:dyDescent="0.3">
      <c r="D48" s="1053"/>
      <c r="AE48" s="1133"/>
      <c r="AF48" s="1133"/>
      <c r="AG48" s="1133"/>
      <c r="AH48" s="1133"/>
    </row>
    <row r="49" spans="1:58" ht="15.75" thickBot="1" x14ac:dyDescent="0.3">
      <c r="D49" s="1053"/>
      <c r="G49" s="1134" t="s">
        <v>58</v>
      </c>
      <c r="H49" s="1135"/>
      <c r="I49" s="1136" t="s">
        <v>59</v>
      </c>
      <c r="J49" s="1137" t="s">
        <v>60</v>
      </c>
      <c r="K49" s="1134" t="s">
        <v>61</v>
      </c>
      <c r="L49" s="1135"/>
      <c r="M49" s="1138" t="s">
        <v>62</v>
      </c>
    </row>
    <row r="50" spans="1:58" x14ac:dyDescent="0.25">
      <c r="D50" s="1053"/>
      <c r="G50" s="1139" t="s">
        <v>20</v>
      </c>
      <c r="H50" s="1140"/>
      <c r="I50" s="1141">
        <f>SUMIF('PriceDataWAE&amp;LOSSES'!$C$19:$C$65,$E$6,'PriceDataWAE&amp;LOSSES'!$AJ$19:$AJ$65)</f>
        <v>0</v>
      </c>
      <c r="J50" s="1142">
        <f>Q12</f>
        <v>0</v>
      </c>
      <c r="K50" s="1143"/>
      <c r="L50" s="1144"/>
      <c r="M50" s="1145">
        <f>U12</f>
        <v>0</v>
      </c>
    </row>
    <row r="51" spans="1:58" x14ac:dyDescent="0.25">
      <c r="G51" s="1139" t="s">
        <v>25</v>
      </c>
      <c r="H51" s="1140"/>
      <c r="I51" s="1141">
        <f>SUMIF('PriceDataWAE&amp;LOSSES'!$C$19:$C$65,$E$6,'PriceDataWAE&amp;LOSSES'!$AK$19:$AK$65)</f>
        <v>8146</v>
      </c>
      <c r="J51" s="1142">
        <f>1-J50</f>
        <v>1</v>
      </c>
      <c r="K51" s="1143"/>
      <c r="L51" s="1144"/>
      <c r="M51" s="1146">
        <f>1-M50</f>
        <v>1</v>
      </c>
    </row>
    <row r="52" spans="1:58" x14ac:dyDescent="0.25">
      <c r="D52" s="1053"/>
      <c r="G52" s="1139" t="s">
        <v>63</v>
      </c>
      <c r="H52" s="1140"/>
      <c r="I52" s="1141">
        <f>SUM(I50:I51)</f>
        <v>8146</v>
      </c>
      <c r="J52" s="1147"/>
      <c r="K52" s="1158">
        <f>SUMIF('PriceDataWAE&amp;LOSSES'!$C$19:$C$65,$E$6,'PriceDataWAE&amp;LOSSES'!$AQ$19:$AQ$65)</f>
        <v>0.63028344194910146</v>
      </c>
      <c r="L52" s="1159"/>
      <c r="M52" s="1147"/>
    </row>
    <row r="53" spans="1:58" x14ac:dyDescent="0.25">
      <c r="G53" s="1139" t="s">
        <v>64</v>
      </c>
      <c r="H53" s="1140"/>
      <c r="I53" s="1141">
        <f>(SUMIF('PriceDataWAE&amp;LOSSES'!$C$19:$C$65,$E$6,'PriceDataWAE&amp;LOSSES'!$AF$19:$AF$65)+SUMIF('PriceDataWAE&amp;LOSSES'!$C$19:$C$65,$E$6,'PriceDataWAE&amp;LOSSES'!$AG$19:$AG$65))</f>
        <v>0</v>
      </c>
      <c r="J53" s="1147"/>
      <c r="K53" s="1143"/>
      <c r="L53" s="1144"/>
      <c r="M53" s="1148"/>
    </row>
    <row r="54" spans="1:58" x14ac:dyDescent="0.25">
      <c r="G54" s="1139" t="s">
        <v>65</v>
      </c>
      <c r="H54" s="1140"/>
      <c r="I54" s="1141">
        <f>SUMIF('PriceDataWAE&amp;LOSSES'!$C$19:$C$65,$E$6,'PriceDataWAE&amp;LOSSES'!$AN$19:$AN$65)</f>
        <v>0</v>
      </c>
      <c r="J54" s="1147"/>
      <c r="K54" s="1143"/>
      <c r="L54" s="1144"/>
      <c r="M54" s="1148"/>
    </row>
    <row r="55" spans="1:58" ht="15.75" thickBot="1" x14ac:dyDescent="0.3">
      <c r="D55" s="1149"/>
      <c r="E55" s="1149"/>
      <c r="F55" s="1149"/>
      <c r="G55" s="1149"/>
      <c r="H55" s="1149"/>
      <c r="I55" s="1149"/>
      <c r="J55" s="1149"/>
      <c r="K55" s="1149"/>
      <c r="L55" s="1149"/>
      <c r="M55" s="1149"/>
      <c r="N55" s="1149"/>
      <c r="O55" s="1149"/>
      <c r="P55" s="1149"/>
      <c r="Q55" s="1149"/>
      <c r="R55" s="1149"/>
      <c r="S55" s="1149"/>
      <c r="T55" s="1149"/>
      <c r="U55" s="1149"/>
      <c r="V55" s="1149"/>
      <c r="W55" s="1149"/>
      <c r="X55" s="1149"/>
      <c r="Y55" s="1149"/>
      <c r="Z55" s="1149"/>
      <c r="AA55" s="1149"/>
      <c r="AB55" s="1149"/>
      <c r="AC55" s="1149"/>
      <c r="AD55" s="1149"/>
      <c r="AE55" s="1149"/>
      <c r="AF55" s="1149"/>
      <c r="AG55" s="1149"/>
      <c r="AH55" s="1149"/>
      <c r="AI55" s="1149"/>
      <c r="AJ55" s="1149"/>
      <c r="AK55" s="1149"/>
      <c r="AL55" s="1149"/>
      <c r="AM55" s="1149"/>
      <c r="AN55" s="1149"/>
      <c r="AO55" s="1149"/>
      <c r="AP55" s="1149"/>
      <c r="AQ55" s="1149"/>
      <c r="AR55" s="1149"/>
      <c r="AS55" s="1149"/>
      <c r="AT55" s="1149"/>
      <c r="AU55" s="1149"/>
      <c r="AV55" s="1149"/>
      <c r="AW55" s="1149"/>
    </row>
    <row r="56" spans="1:58" ht="23.25" x14ac:dyDescent="0.25">
      <c r="D56" s="884" t="str">
        <f>A60</f>
        <v>2026-27</v>
      </c>
    </row>
    <row r="57" spans="1:58" x14ac:dyDescent="0.25"/>
    <row r="58" spans="1:58" x14ac:dyDescent="0.25"/>
    <row r="59" spans="1:58" x14ac:dyDescent="0.25">
      <c r="BC59" s="1099" t="s">
        <v>3</v>
      </c>
    </row>
    <row r="60" spans="1:58" ht="15.75" thickBot="1" x14ac:dyDescent="0.3">
      <c r="A60" s="1" t="s">
        <v>66</v>
      </c>
      <c r="I60" s="1160" t="s">
        <v>5</v>
      </c>
      <c r="J60" s="1160"/>
      <c r="L60" s="1161" t="s">
        <v>6</v>
      </c>
      <c r="M60" s="1161"/>
      <c r="O60" s="1162" t="s">
        <v>7</v>
      </c>
      <c r="P60" s="1162"/>
      <c r="Q60" s="1162"/>
      <c r="S60" s="1163" t="s">
        <v>8</v>
      </c>
      <c r="T60" s="1163"/>
      <c r="U60" s="1163"/>
      <c r="AA60" s="1022"/>
      <c r="BC60" s="1023" t="s">
        <v>9</v>
      </c>
      <c r="BD60" s="1024" t="s">
        <v>10</v>
      </c>
      <c r="BE60" s="1024" t="s">
        <v>11</v>
      </c>
      <c r="BF60" s="1025" t="s">
        <v>12</v>
      </c>
    </row>
    <row r="61" spans="1:58" ht="13.5" customHeight="1" thickBot="1" x14ac:dyDescent="0.3">
      <c r="I61" s="1160"/>
      <c r="J61" s="1160"/>
      <c r="L61" s="1161"/>
      <c r="M61" s="1161"/>
      <c r="O61" s="1164" t="s">
        <v>13</v>
      </c>
      <c r="P61" s="1165"/>
      <c r="Q61" s="1026">
        <f>SUMIF('PriceDataWAE&amp;LOSSES'!$C$19:$C$65,$E$6,'PriceDataWAE&amp;LOSSES'!$T$19:$T$65)</f>
        <v>0</v>
      </c>
      <c r="S61" s="1166" t="s">
        <v>13</v>
      </c>
      <c r="T61" s="1167"/>
      <c r="U61" s="1027">
        <f>SUMIF('PriceDataWAE&amp;LOSSES'!$C$19:$C$65,$E$6,'PriceDataWAE&amp;LOSSES'!$R$19:$R$65)</f>
        <v>0</v>
      </c>
      <c r="AA61" s="1028"/>
      <c r="AH61" s="1029"/>
      <c r="AI61" s="1029"/>
      <c r="AJ61" s="1017"/>
      <c r="BC61" s="1023" t="s">
        <v>14</v>
      </c>
      <c r="BD61" s="1024"/>
      <c r="BE61" s="1024"/>
      <c r="BF61" s="1025"/>
    </row>
    <row r="62" spans="1:58" ht="12.75" customHeight="1" thickBot="1" x14ac:dyDescent="0.3">
      <c r="J62" s="1030"/>
      <c r="AA62" s="1031" t="s">
        <v>15</v>
      </c>
      <c r="AB62" s="1032"/>
      <c r="AC62" s="1032"/>
      <c r="AD62" s="1033"/>
      <c r="AE62" s="1033"/>
      <c r="AF62" s="1034"/>
      <c r="AG62" s="1034"/>
      <c r="AH62" s="1034"/>
      <c r="AI62" s="1034"/>
      <c r="AJ62" s="1017"/>
      <c r="BC62" s="1035" t="s">
        <v>16</v>
      </c>
      <c r="BD62" s="1036"/>
      <c r="BE62" s="1036"/>
      <c r="BF62" s="1037"/>
    </row>
    <row r="63" spans="1:58" x14ac:dyDescent="0.25">
      <c r="D63" s="1038" t="s">
        <v>17</v>
      </c>
      <c r="G63" s="1039">
        <f>INDEX(PriceDataOFFSETS!$X$17:$AH$63,MATCH($D$3,PriceDataOFFSETS!$F$17:$F$63,0),MATCH($A60,PriceDataOFFSETS!$X$6:$AH$6,0))</f>
        <v>0</v>
      </c>
      <c r="I63" s="1040"/>
      <c r="L63" s="1041">
        <f>INDEX(PriceDataOPEX!$V$3787:$AV$3833,MATCH($E$6,PriceDataOPEX!$E$3787:$E$3833,0),MATCH('Supporting Data'!$D$3,PriceDataOPEX!$V$3786:$AV$3786,0))</f>
        <v>0</v>
      </c>
      <c r="M63" s="1042">
        <f>L63*G63</f>
        <v>0</v>
      </c>
      <c r="O63" s="1043"/>
      <c r="P63" s="1044" t="s">
        <v>18</v>
      </c>
      <c r="Q63" s="1045"/>
      <c r="S63" s="1046"/>
      <c r="T63" s="1047" t="s">
        <v>19</v>
      </c>
      <c r="U63" s="1048"/>
      <c r="AA63" s="1049" t="s">
        <v>20</v>
      </c>
      <c r="AB63" s="1032"/>
      <c r="AC63" s="1032"/>
      <c r="AD63" s="1033"/>
      <c r="AE63" s="1033" t="s">
        <v>21</v>
      </c>
      <c r="AF63" s="1050">
        <f>-SUMIFS('TARGET PRICES'!Y:Y,'TARGET PRICES'!$C:$C,$E$6,'TARGET PRICES'!$F:$F,$BC$11,'TARGET PRICES'!$H:$H,$BD$11)-
SUMIFS('TARGET PRICES'!Y:Y,'TARGET PRICES'!$C:$C,$E$6,'TARGET PRICES'!$F:$F,$BC$11,'TARGET PRICES'!$H:$H,$BE$11)-
SUMIFS('TARGET PRICES'!Y:Y,'TARGET PRICES'!$C:$C,$E$6,'TARGET PRICES'!$F:$F,$BC$11,'TARGET PRICES'!$H:$H,$BF$11)</f>
        <v>0</v>
      </c>
      <c r="AG63" s="1051"/>
      <c r="AH63" s="1034"/>
      <c r="AI63" s="1034"/>
      <c r="AJ63" s="1052"/>
    </row>
    <row r="64" spans="1:58" ht="5.0999999999999996" customHeight="1" x14ac:dyDescent="0.25">
      <c r="D64" s="1052"/>
      <c r="G64" s="1053"/>
      <c r="L64" s="1054"/>
      <c r="M64" s="1053"/>
      <c r="O64" s="1055"/>
      <c r="P64" s="1056"/>
      <c r="Q64" s="1057"/>
      <c r="S64" s="1058"/>
      <c r="T64" s="1056"/>
      <c r="U64" s="1059"/>
      <c r="AA64" s="1049"/>
      <c r="AB64" s="1032"/>
      <c r="AC64" s="1032"/>
      <c r="AD64" s="1060"/>
      <c r="AE64" s="1060"/>
      <c r="AF64" s="1061"/>
      <c r="AG64" s="1062"/>
      <c r="AH64" s="1032"/>
      <c r="AI64" s="1032"/>
      <c r="AJ64" s="1063"/>
    </row>
    <row r="65" spans="4:36" x14ac:dyDescent="0.25">
      <c r="D65" s="1064" t="s">
        <v>22</v>
      </c>
      <c r="G65" s="1039">
        <f>SUMIFS(OPEX!$Y$17:$Y$5195,OPEX!$C$17:$C$5195,$E$6,OPEX!$F$17:$F$5195,'Supporting Data'!$D$4,OPEX!$H$17:$H$5195,"BST")</f>
        <v>0</v>
      </c>
      <c r="I65" s="1041">
        <f>1-L65</f>
        <v>1</v>
      </c>
      <c r="J65" s="1065">
        <f>I65*G65</f>
        <v>0</v>
      </c>
      <c r="L65" s="1041">
        <f>INDEX(PriceDataOPEX!$V$3787:$AV$3833,MATCH($E$6,PriceDataOPEX!$E$3787:$E$3833,0),MATCH('Supporting Data'!$D$4,PriceDataOPEX!$V$3786:$AV$3786,0))</f>
        <v>0</v>
      </c>
      <c r="M65" s="1042">
        <f>L65*G65</f>
        <v>0</v>
      </c>
      <c r="O65" s="1066"/>
      <c r="P65" s="1067" t="s">
        <v>23</v>
      </c>
      <c r="Q65" s="1068"/>
      <c r="S65" s="1069"/>
      <c r="T65" s="1067" t="s">
        <v>24</v>
      </c>
      <c r="U65" s="1070"/>
      <c r="AA65" s="1049" t="s">
        <v>25</v>
      </c>
      <c r="AB65" s="1032"/>
      <c r="AC65" s="1032"/>
      <c r="AD65" s="1033"/>
      <c r="AE65" s="1033" t="s">
        <v>21</v>
      </c>
      <c r="AF65" s="1050">
        <f>-SUMIFS('TARGET PRICES'!Y:Y,'TARGET PRICES'!$C:$C,$E$6,'TARGET PRICES'!$F:$F,$BC$12,'TARGET PRICES'!$H:$H,$BD$11)-
SUMIFS('TARGET PRICES'!Y:Y,'TARGET PRICES'!$C:$C,$E$6,'TARGET PRICES'!$F:$F,$BC$12,'TARGET PRICES'!$H:$H,$BE$11)-
SUMIFS('TARGET PRICES'!Y:Y,'TARGET PRICES'!$C:$C,$E$6,'TARGET PRICES'!$F:$F,$BC$12,'TARGET PRICES'!$H:$H,$BF$11)</f>
        <v>0</v>
      </c>
      <c r="AG65" s="1051"/>
      <c r="AH65" s="1034"/>
      <c r="AI65" s="1034"/>
      <c r="AJ65" s="1052"/>
    </row>
    <row r="66" spans="4:36" ht="5.0999999999999996" customHeight="1" x14ac:dyDescent="0.25">
      <c r="D66" s="1052"/>
      <c r="G66" s="1053"/>
      <c r="J66" s="1071"/>
      <c r="L66" s="1054"/>
      <c r="M66" s="1053"/>
      <c r="O66" s="1055"/>
      <c r="P66" s="1056"/>
      <c r="Q66" s="1057"/>
      <c r="S66" s="1058"/>
      <c r="T66" s="1056"/>
      <c r="U66" s="1059"/>
      <c r="AA66" s="1049"/>
      <c r="AB66" s="1032"/>
      <c r="AC66" s="1032"/>
      <c r="AD66" s="1060"/>
      <c r="AE66" s="1060"/>
      <c r="AF66" s="1062"/>
      <c r="AG66" s="1062"/>
      <c r="AH66" s="1032"/>
      <c r="AI66" s="1032"/>
      <c r="AJ66" s="1063"/>
    </row>
    <row r="67" spans="4:36" ht="15.75" thickBot="1" x14ac:dyDescent="0.3">
      <c r="D67" s="1064" t="s">
        <v>26</v>
      </c>
      <c r="G67" s="1039">
        <f>SUMIFS(OPEX!$Y$17:$Y$5195,OPEX!$C$17:$C$5195,$E$6,OPEX!$F$17:$F$5195,'Supporting Data'!$D$5,OPEX!$H$17:$H$5195,"BST")</f>
        <v>0</v>
      </c>
      <c r="J67" s="1071"/>
      <c r="L67" s="1041">
        <f>INDEX(PriceDataOPEX!$V$3787:$AV$3833,MATCH($E$6,PriceDataOPEX!$E$3787:$E$3833,0),MATCH('Supporting Data'!$D$5,PriceDataOPEX!$V$3786:$AV$3786,0))</f>
        <v>0</v>
      </c>
      <c r="M67" s="1042">
        <f>L67*G67</f>
        <v>0</v>
      </c>
      <c r="O67" s="1072"/>
      <c r="P67" s="1073" t="s">
        <v>27</v>
      </c>
      <c r="Q67" s="1074"/>
      <c r="S67" s="1075"/>
      <c r="T67" s="1076"/>
      <c r="U67" s="1077"/>
      <c r="AA67" s="1049" t="s">
        <v>5</v>
      </c>
      <c r="AB67" s="1032"/>
      <c r="AC67" s="1032"/>
      <c r="AD67" s="1033"/>
      <c r="AE67" s="1033" t="s">
        <v>21</v>
      </c>
      <c r="AF67" s="1050">
        <f>-SUMIFS('TARGET PRICES'!Y:Y,'TARGET PRICES'!$C:$C,$E$6,'TARGET PRICES'!$F:$F,$BC$13,'TARGET PRICES'!$H:$H,$BD$11)-
SUMIFS('TARGET PRICES'!Y:Y,'TARGET PRICES'!$C:$C,$E$6,'TARGET PRICES'!$F:$F,$BC$13,'TARGET PRICES'!$H:$H,$BE$11)-
SUMIFS('TARGET PRICES'!Y:Y,'TARGET PRICES'!$C:$C,$E$6,'TARGET PRICES'!$F:$F,$BC$13,'TARGET PRICES'!$H:$H,$BF$11)</f>
        <v>0</v>
      </c>
      <c r="AG67" s="1051"/>
      <c r="AH67" s="1034"/>
      <c r="AI67" s="1034"/>
      <c r="AJ67" s="1052"/>
    </row>
    <row r="68" spans="4:36" ht="4.5" customHeight="1" x14ac:dyDescent="0.25">
      <c r="D68" s="1052"/>
      <c r="G68" s="1053"/>
      <c r="J68" s="1071"/>
      <c r="L68" s="1054"/>
      <c r="M68" s="1053"/>
      <c r="AA68" s="1078"/>
      <c r="AB68" s="1078"/>
      <c r="AC68" s="1078"/>
      <c r="AD68" s="1078"/>
      <c r="AE68" s="1078"/>
      <c r="AF68" s="1078"/>
      <c r="AG68" s="1078"/>
      <c r="AH68" s="1034"/>
      <c r="AI68" s="1034"/>
    </row>
    <row r="69" spans="4:36" x14ac:dyDescent="0.25">
      <c r="D69" s="1064" t="s">
        <v>28</v>
      </c>
      <c r="G69" s="1039">
        <f>SUMIFS(OPEX!$Y$17:$Y$5195,OPEX!$C$17:$C$5195,$E$6,OPEX!$F$17:$F$5195,'Supporting Data'!$D$6,OPEX!$H$17:$H$5195,"BST")</f>
        <v>0</v>
      </c>
      <c r="J69" s="1071"/>
      <c r="L69" s="1041">
        <f>INDEX(PriceDataOPEX!$V$3787:$AV$3833,MATCH($E$6,PriceDataOPEX!$E$3787:$E$3833,0),MATCH('Supporting Data'!$D$6,PriceDataOPEX!$V$3786:$AV$3786,0))</f>
        <v>0</v>
      </c>
      <c r="M69" s="1042">
        <f>L69*G69</f>
        <v>0</v>
      </c>
      <c r="S69" s="1079"/>
      <c r="U69" s="1080"/>
    </row>
    <row r="70" spans="4:36" ht="5.0999999999999996" customHeight="1" x14ac:dyDescent="0.25">
      <c r="D70" s="1052"/>
      <c r="G70" s="1053"/>
      <c r="J70" s="1071"/>
      <c r="L70" s="1054"/>
      <c r="M70" s="1053"/>
    </row>
    <row r="71" spans="4:36" x14ac:dyDescent="0.25">
      <c r="D71" s="1064" t="s">
        <v>29</v>
      </c>
      <c r="G71" s="1081">
        <f>SUMIFS(OPEX!$Y$17:$Y$5195,OPEX!$C$17:$C$5195,$E$6,OPEX!$F$17:$F$5195,'Supporting Data'!$D$7,OPEX!$H$17:$H$5195,"BST")+
SUMIFS(OPEX!$Y$17:$Y$5195,OPEX!$C$17:$C$5195,$E$6,OPEX!$F$17:$F$5195,'Supporting Data'!$D$8,OPEX!$H$17:$H$5195,"BST")</f>
        <v>0</v>
      </c>
      <c r="I71" s="1041">
        <f>1-L71</f>
        <v>1</v>
      </c>
      <c r="J71" s="1065">
        <f>I71*G71</f>
        <v>0</v>
      </c>
      <c r="L71" s="1041">
        <f>INDEX(PriceDataOPEX!$V$3787:$AV$3833,MATCH($E$6,PriceDataOPEX!$E$3787:$E$3833,0),MATCH('Supporting Data'!$D$7,PriceDataOPEX!$V$3786:$AV$3786,0))</f>
        <v>0</v>
      </c>
      <c r="M71" s="1042">
        <f>L71*G71</f>
        <v>0</v>
      </c>
      <c r="S71" s="1079"/>
      <c r="U71" s="1080"/>
    </row>
    <row r="72" spans="4:36" ht="5.0999999999999996" customHeight="1" x14ac:dyDescent="0.25">
      <c r="D72" s="1052"/>
      <c r="G72" s="1053"/>
      <c r="J72" s="1071"/>
      <c r="L72" s="1054"/>
      <c r="M72" s="1053"/>
    </row>
    <row r="73" spans="4:36" x14ac:dyDescent="0.25">
      <c r="D73" s="1064" t="s">
        <v>30</v>
      </c>
      <c r="G73" s="1081">
        <f>SUMIFS(OPEX!$Y$17:$Y$5195,OPEX!$C$17:$C$5195,$E$6,OPEX!$F$17:$F$5195,'Supporting Data'!$D$9,OPEX!$H$17:$H$5195,"BST")+
SUMIFS(OPEX!$Y$17:$Y$5195,OPEX!$C$17:$C$5195,$E$6,OPEX!$F$17:$F$5195,'Supporting Data'!$D$10,OPEX!$H$17:$H$5195,"BST")</f>
        <v>0</v>
      </c>
      <c r="J73" s="1071"/>
      <c r="L73" s="1041">
        <f>INDEX(PriceDataOPEX!$V$3787:$AV$3833,MATCH($E$6,PriceDataOPEX!$E$3787:$E$3833,0),MATCH('Supporting Data'!$D$9,PriceDataOPEX!$V$3786:$AV$3786,0))</f>
        <v>0</v>
      </c>
      <c r="M73" s="1042">
        <f>L73*G73</f>
        <v>0</v>
      </c>
      <c r="S73" s="1082"/>
      <c r="U73" s="1080"/>
    </row>
    <row r="74" spans="4:36" ht="5.0999999999999996" customHeight="1" x14ac:dyDescent="0.25">
      <c r="D74" s="1052"/>
      <c r="G74" s="1053"/>
      <c r="J74" s="1071"/>
      <c r="L74" s="1054"/>
      <c r="M74" s="1053"/>
    </row>
    <row r="75" spans="4:36" x14ac:dyDescent="0.25">
      <c r="D75" s="1064" t="s">
        <v>31</v>
      </c>
      <c r="G75" s="1039">
        <f>SUMIFS(OPEX!$Y$17:$Y$5195,OPEX!$C$17:$C$5195,$E$6,OPEX!$F$17:$F$5195,'Supporting Data'!$D$11,OPEX!$H$17:$H$5195,"BST")+
SUMIFS(OPEX!$Y$17:$Y$5195,OPEX!$C$17:$C$5195,$E$6,OPEX!$F$17:$F$5195,'Supporting Data'!$D$12,OPEX!$H$17:$H$5195,"BST")</f>
        <v>0</v>
      </c>
      <c r="I75" s="1041">
        <f>1-L75</f>
        <v>1</v>
      </c>
      <c r="J75" s="1065">
        <f>I75*G75</f>
        <v>0</v>
      </c>
      <c r="L75" s="1041">
        <f>INDEX(PriceDataOPEX!$V$3787:$AV$3833,MATCH($E$6,PriceDataOPEX!$E$3787:$E$3833,0),MATCH('Supporting Data'!$D$11,PriceDataOPEX!$V$3786:$AV$3786,0))</f>
        <v>0</v>
      </c>
      <c r="M75" s="1042">
        <f>L75*G75</f>
        <v>0</v>
      </c>
      <c r="S75" s="1083"/>
      <c r="U75" s="1080"/>
    </row>
    <row r="76" spans="4:36" ht="5.0999999999999996" customHeight="1" x14ac:dyDescent="0.25">
      <c r="D76" s="1052"/>
      <c r="G76" s="1053"/>
      <c r="J76" s="1071"/>
      <c r="L76" s="1054"/>
      <c r="M76" s="1053"/>
    </row>
    <row r="77" spans="4:36" x14ac:dyDescent="0.25">
      <c r="D77" s="1064" t="s">
        <v>32</v>
      </c>
      <c r="G77" s="1039">
        <f>SUMIFS(OPEX!$Y$17:$Y$5195,OPEX!$C$17:$C$5195,$E$6,OPEX!$F$17:$F$5195,'Supporting Data'!$D$15,OPEX!$H$17:$H$5195,"BST")</f>
        <v>698.98265127193633</v>
      </c>
      <c r="I77" s="1041">
        <f>1-L77</f>
        <v>0.89977569195374874</v>
      </c>
      <c r="J77" s="1065">
        <f>I77*G77</f>
        <v>628.92759871187241</v>
      </c>
      <c r="L77" s="1041">
        <f>IF(VLOOKUP($D$3,PriceDataOPEX!$F$3787:$V$3833,17,0)="Varies",(SUMIF(PriceDataOPEX!$F$3843:$F$3889,$D$3,PriceDataOPEX!$Y$3843:$Y$3889))/G77,VLOOKUP($D$3,PriceDataOPEX!$F$3787:$V$3833,17,0))</f>
        <v>0.10022430804625131</v>
      </c>
      <c r="M77" s="1042">
        <f>L77*G77</f>
        <v>70.055052560063999</v>
      </c>
      <c r="S77" s="1083"/>
      <c r="U77" s="1080"/>
    </row>
    <row r="78" spans="4:36" s="2" customFormat="1" ht="5.0999999999999996" customHeight="1" x14ac:dyDescent="0.25">
      <c r="D78" s="1084"/>
      <c r="G78" s="1085"/>
      <c r="I78" s="1086"/>
      <c r="J78" s="1087"/>
      <c r="L78" s="1086"/>
      <c r="M78" s="1088"/>
      <c r="S78" s="1086"/>
      <c r="U78" s="1089"/>
    </row>
    <row r="79" spans="4:36" s="2" customFormat="1" x14ac:dyDescent="0.25">
      <c r="D79" s="1064" t="s">
        <v>33</v>
      </c>
      <c r="G79" s="897">
        <f>SUMIFS(OPEX!$Y$17:$Y$5195,OPEX!$C$17:$C$5195,$E$6,OPEX!$F$17:$F$5195,'Supporting Data'!$D$13,OPEX!$H$17:$H$5195,"BST")</f>
        <v>0</v>
      </c>
      <c r="I79" s="1041">
        <f>1-L79</f>
        <v>1</v>
      </c>
      <c r="J79" s="1065">
        <f>I79*G79</f>
        <v>0</v>
      </c>
      <c r="L79" s="1041">
        <f>INDEX(PriceDataOPEX!$V$3787:$AV$3833,MATCH($E$6,PriceDataOPEX!$E$3787:$E$3833,0),MATCH('Supporting Data'!$D$13,PriceDataOPEX!$V$3786:$AV$3786,0))</f>
        <v>0</v>
      </c>
      <c r="M79" s="1042">
        <f>G79*L79</f>
        <v>0</v>
      </c>
      <c r="S79" s="1086"/>
      <c r="U79" s="1089"/>
    </row>
    <row r="80" spans="4:36" s="2" customFormat="1" ht="5.0999999999999996" customHeight="1" x14ac:dyDescent="0.25">
      <c r="D80" s="1084"/>
      <c r="G80" s="1085"/>
      <c r="I80" s="1086"/>
      <c r="J80" s="1087"/>
      <c r="L80" s="1086"/>
      <c r="M80" s="1088"/>
      <c r="S80" s="1086"/>
      <c r="U80" s="1089"/>
    </row>
    <row r="81" spans="3:56" ht="18" customHeight="1" x14ac:dyDescent="0.25">
      <c r="D81" s="1064" t="s">
        <v>34</v>
      </c>
      <c r="G81" s="897">
        <f>SUMIFS(OPEX!$Y$17:$Y$5195,OPEX!$C$17:$C$5195,$E$6,OPEX!$F$17:$F$5195,'Supporting Data'!$D$14,OPEX!$H$17:$H$5195,"BST")</f>
        <v>0</v>
      </c>
      <c r="J81" s="1071"/>
      <c r="L81" s="1041">
        <f>INDEX(PriceDataOPEX!$V$3787:$AV$3833,MATCH($E$6,PriceDataOPEX!$E$3787:$E$3833,0),MATCH('Supporting Data'!$D$14,PriceDataOPEX!$V$3786:$AV$3786,0))</f>
        <v>0</v>
      </c>
      <c r="M81" s="1042">
        <f>G81*L81</f>
        <v>0</v>
      </c>
    </row>
    <row r="82" spans="3:56" ht="5.0999999999999996" customHeight="1" x14ac:dyDescent="0.25">
      <c r="D82" s="1084"/>
      <c r="G82" s="1053"/>
      <c r="J82" s="1071"/>
      <c r="L82" s="1054"/>
      <c r="M82" s="1053"/>
    </row>
    <row r="83" spans="3:56" ht="13.5" customHeight="1" x14ac:dyDescent="0.25">
      <c r="D83" s="1064" t="s">
        <v>35</v>
      </c>
      <c r="G83" s="897">
        <f>SUMIFS(CAPITAL!Y:Y,CAPITAL!$C:$C,$E$6,CAPITAL!$F:$F,"RAB RoA")</f>
        <v>0</v>
      </c>
      <c r="J83" s="1071"/>
      <c r="L83" s="1041">
        <f>INDEX(PriceDataOPEX!$V$3839:$AQ$3839,1,MATCH('Supporting Data'!$D$17,PriceDataOPEX!$V$3836:$AQ$3836,0))</f>
        <v>1</v>
      </c>
      <c r="M83" s="1042">
        <f>G83*L83</f>
        <v>0</v>
      </c>
    </row>
    <row r="84" spans="3:56" ht="5.0999999999999996" customHeight="1" x14ac:dyDescent="0.25">
      <c r="D84" s="1052"/>
      <c r="G84" s="1053"/>
      <c r="J84" s="1071"/>
      <c r="L84" s="1054"/>
      <c r="M84" s="1053"/>
    </row>
    <row r="85" spans="3:56" ht="3" customHeight="1" x14ac:dyDescent="0.25">
      <c r="D85" s="1052"/>
      <c r="G85" s="1053"/>
      <c r="J85" s="1071"/>
      <c r="L85" s="1054"/>
      <c r="M85" s="1053"/>
    </row>
    <row r="86" spans="3:56" ht="15.75" customHeight="1" x14ac:dyDescent="0.25">
      <c r="D86" s="1064" t="s">
        <v>36</v>
      </c>
      <c r="G86" s="897">
        <f>SUMIFS(TAX!Y:Y,TAX!$C:$C,$E$6,TAX!$G:$G,"Tax allowance")</f>
        <v>0</v>
      </c>
      <c r="J86" s="1071"/>
      <c r="L86" s="1041">
        <f>INDEX(PriceDataOPEX!$V$3839:$AQ$3839,1,MATCH('Supporting Data'!$D$18,PriceDataOPEX!$V$3836:$AQ$3836,0))</f>
        <v>1</v>
      </c>
      <c r="M86" s="1042">
        <f>G86*L86</f>
        <v>0</v>
      </c>
    </row>
    <row r="87" spans="3:56" ht="5.0999999999999996" customHeight="1" x14ac:dyDescent="0.25">
      <c r="D87" s="1052"/>
      <c r="G87" s="1053"/>
      <c r="J87" s="1071"/>
      <c r="L87" s="1054"/>
      <c r="M87" s="1053"/>
    </row>
    <row r="88" spans="3:56" x14ac:dyDescent="0.25">
      <c r="D88" s="1038" t="s">
        <v>37</v>
      </c>
      <c r="G88" s="897">
        <f>VLOOKUP($D88,'Supporting Data'!$B$56:$F$71,MATCH($A60,'Supporting Data'!$B$36:$F$36,0),0)</f>
        <v>0</v>
      </c>
      <c r="I88" s="1041">
        <f>'Supporting Data'!$D$67</f>
        <v>0</v>
      </c>
      <c r="J88" s="1065">
        <f>I88*G88</f>
        <v>0</v>
      </c>
      <c r="L88" s="1041">
        <f>1-I88</f>
        <v>1</v>
      </c>
      <c r="M88" s="1042">
        <f>L88*G88</f>
        <v>0</v>
      </c>
      <c r="S88" s="1079"/>
      <c r="U88" s="1080"/>
    </row>
    <row r="89" spans="3:56" ht="9.9499999999999993" customHeight="1" x14ac:dyDescent="0.25">
      <c r="G89" s="1053"/>
      <c r="J89" s="1071"/>
      <c r="M89" s="1053"/>
      <c r="AF89" s="1090"/>
      <c r="AG89" s="1090"/>
      <c r="AI89" s="1090"/>
      <c r="AK89" s="1090" t="s">
        <v>38</v>
      </c>
    </row>
    <row r="90" spans="3:56" x14ac:dyDescent="0.25">
      <c r="G90" s="1091">
        <f>SUM(G63,G65,G67,G69,G71,G73,G75,G77,G79,G81,G83,G86,G88)</f>
        <v>698.98265127193633</v>
      </c>
      <c r="I90" s="1092"/>
      <c r="J90" s="1093">
        <f>SUM(J65,J71,J75,J77,J88)</f>
        <v>628.92759871187241</v>
      </c>
      <c r="L90" s="1094"/>
      <c r="M90" s="1095">
        <f>SUM(M63,M65,M67,M69,M71,M73,M75,M77,M79,M81,M83,M86,M88)</f>
        <v>70.055052560063999</v>
      </c>
      <c r="Q90" s="1096"/>
      <c r="U90" s="1096"/>
      <c r="AF90" s="1090"/>
      <c r="AG90" s="1090"/>
      <c r="AI90" s="1090"/>
      <c r="AK90" s="1090" t="s">
        <v>39</v>
      </c>
      <c r="AT90" s="1090" t="s">
        <v>40</v>
      </c>
      <c r="AY90" s="1097" t="s">
        <v>41</v>
      </c>
      <c r="AZ90" s="1097"/>
      <c r="BA90" s="1097" t="s">
        <v>0</v>
      </c>
    </row>
    <row r="91" spans="3:56" ht="15" customHeight="1" x14ac:dyDescent="0.25">
      <c r="G91" s="1098"/>
      <c r="I91" s="1099"/>
      <c r="L91" s="1086"/>
      <c r="M91" s="1086"/>
      <c r="N91" s="1086"/>
      <c r="AF91" s="1090"/>
      <c r="AG91" s="1090"/>
      <c r="AI91" s="1090"/>
      <c r="AK91" s="1090" t="s">
        <v>42</v>
      </c>
      <c r="AL91" s="1090"/>
      <c r="AM91" s="1090" t="s">
        <v>43</v>
      </c>
      <c r="AN91" s="1090"/>
      <c r="AO91" s="1090"/>
      <c r="AP91" s="1090" t="s">
        <v>44</v>
      </c>
      <c r="AQ91" s="1090"/>
      <c r="AR91" s="1090" t="s">
        <v>45</v>
      </c>
      <c r="AS91" s="1090"/>
      <c r="AT91" s="1090" t="s">
        <v>46</v>
      </c>
      <c r="AY91" s="3"/>
      <c r="AZ91" s="3"/>
      <c r="BA91" s="3"/>
    </row>
    <row r="92" spans="3:56" ht="31.5" customHeight="1" x14ac:dyDescent="0.25">
      <c r="C92" s="1071"/>
      <c r="D92" s="1100"/>
      <c r="E92" s="1071"/>
      <c r="F92" s="1071"/>
      <c r="G92" s="1071"/>
      <c r="L92" s="1086"/>
      <c r="M92" s="1086"/>
      <c r="N92" s="1086"/>
      <c r="U92" s="1101" t="s">
        <v>47</v>
      </c>
      <c r="V92" s="1102" t="s">
        <v>48</v>
      </c>
      <c r="W92" s="1103">
        <f>Q61</f>
        <v>0</v>
      </c>
      <c r="X92" s="1104" t="s">
        <v>49</v>
      </c>
      <c r="Y92" s="1105">
        <f>M90</f>
        <v>70.055052560063999</v>
      </c>
      <c r="Z92" s="1106" t="s">
        <v>21</v>
      </c>
      <c r="AA92" s="1105">
        <f>Y92*W92</f>
        <v>0</v>
      </c>
      <c r="AB92" s="1106" t="s">
        <v>50</v>
      </c>
      <c r="AC92" s="1107" t="s">
        <v>51</v>
      </c>
      <c r="AD92" s="1105">
        <f>AF63</f>
        <v>0</v>
      </c>
      <c r="AE92" s="1106" t="s">
        <v>50</v>
      </c>
      <c r="AF92" s="1105">
        <f>AF65</f>
        <v>0</v>
      </c>
      <c r="AG92" s="1108" t="s">
        <v>52</v>
      </c>
      <c r="AH92" s="1104" t="s">
        <v>49</v>
      </c>
      <c r="AI92" s="1109">
        <f>Q61</f>
        <v>0</v>
      </c>
      <c r="AJ92" s="1106" t="s">
        <v>21</v>
      </c>
      <c r="AK92" s="1105">
        <f>AA92+(AD92+AF92)*AI92</f>
        <v>0</v>
      </c>
      <c r="AL92" s="1104" t="s">
        <v>49</v>
      </c>
      <c r="AM92" s="1107">
        <v>1000</v>
      </c>
      <c r="AN92" s="1110" t="s">
        <v>53</v>
      </c>
      <c r="AO92" s="1110"/>
      <c r="AP92" s="1107">
        <f>I99</f>
        <v>0</v>
      </c>
      <c r="AQ92" s="1104"/>
      <c r="AR92" s="1111"/>
      <c r="AS92" s="1111"/>
      <c r="AT92" s="1112"/>
      <c r="AU92" s="1112"/>
      <c r="AV92" s="1113" t="s">
        <v>21</v>
      </c>
      <c r="AW92" s="1114">
        <f>IFERROR(AK92*AM92/AP92,0)</f>
        <v>0</v>
      </c>
      <c r="AY92" s="954">
        <f>IF($E$6="30A",'TARGET PRICES'!Y4500+'TARGET PRICES'!Y4530+'TARGET PRICES'!Y4590,SUMIFS('Table Cost Reflective'!$G$4:$G$118,'Table Cost Reflective'!$C$4:$C$118,$D$3,'Table Cost Reflective'!$D$4:$D$118,V92))</f>
        <v>0</v>
      </c>
      <c r="AZ92" s="3"/>
      <c r="BA92" s="955">
        <f>AW92-AY92</f>
        <v>0</v>
      </c>
    </row>
    <row r="93" spans="3:56" ht="5.0999999999999996" customHeight="1" x14ac:dyDescent="0.25">
      <c r="L93" s="1086"/>
      <c r="M93" s="1086"/>
      <c r="N93" s="1086"/>
      <c r="V93" s="1102"/>
      <c r="Y93" s="1053"/>
      <c r="AE93" s="1115"/>
      <c r="AK93" s="1053"/>
      <c r="AW93" s="1116"/>
      <c r="AY93" s="3"/>
      <c r="AZ93" s="3"/>
      <c r="BA93" s="961"/>
    </row>
    <row r="94" spans="3:56" ht="31.5" customHeight="1" x14ac:dyDescent="0.25">
      <c r="C94" s="1099"/>
      <c r="D94" s="1099"/>
      <c r="G94" s="1071"/>
      <c r="L94" s="1086"/>
      <c r="M94" s="1086"/>
      <c r="N94" s="1086"/>
      <c r="U94" s="1101" t="s">
        <v>54</v>
      </c>
      <c r="V94" s="1117" t="s">
        <v>55</v>
      </c>
      <c r="W94" s="1103">
        <f>1-W92</f>
        <v>1</v>
      </c>
      <c r="X94" s="1104" t="s">
        <v>49</v>
      </c>
      <c r="Y94" s="1105">
        <f>M90</f>
        <v>70.055052560063999</v>
      </c>
      <c r="Z94" s="1106" t="s">
        <v>21</v>
      </c>
      <c r="AA94" s="1105">
        <f>W94*Y94</f>
        <v>70.055052560063999</v>
      </c>
      <c r="AB94" s="1106" t="s">
        <v>50</v>
      </c>
      <c r="AC94" s="1107" t="s">
        <v>51</v>
      </c>
      <c r="AD94" s="1105">
        <f>AF63</f>
        <v>0</v>
      </c>
      <c r="AE94" s="1106" t="s">
        <v>50</v>
      </c>
      <c r="AF94" s="1105">
        <f>AF65</f>
        <v>0</v>
      </c>
      <c r="AG94" s="1108" t="s">
        <v>52</v>
      </c>
      <c r="AH94" s="1104" t="s">
        <v>49</v>
      </c>
      <c r="AI94" s="1109">
        <f>W94</f>
        <v>1</v>
      </c>
      <c r="AJ94" s="1106" t="s">
        <v>21</v>
      </c>
      <c r="AK94" s="1105">
        <f>AA94+(AD94+AF94)*AI94</f>
        <v>70.055052560063999</v>
      </c>
      <c r="AL94" s="1104" t="s">
        <v>49</v>
      </c>
      <c r="AM94" s="1107">
        <v>1000</v>
      </c>
      <c r="AN94" s="1110" t="s">
        <v>53</v>
      </c>
      <c r="AO94" s="1110"/>
      <c r="AP94" s="1107">
        <f>I100</f>
        <v>8146</v>
      </c>
      <c r="AQ94" s="1104"/>
      <c r="AR94" s="1111"/>
      <c r="AS94" s="1111"/>
      <c r="AT94" s="1112"/>
      <c r="AU94" s="1112"/>
      <c r="AV94" s="1113" t="s">
        <v>21</v>
      </c>
      <c r="AW94" s="1114">
        <f>AK94*AM94/AP94</f>
        <v>8.5999327964723786</v>
      </c>
      <c r="AY94" s="954">
        <f>IF($E$6="30A",'TARGET PRICES'!Y4501+'TARGET PRICES'!Y4531+'TARGET PRICES'!Y4591,SUMIFS('Table Cost Reflective'!$G$4:$G$118,'Table Cost Reflective'!$C$4:$C$118,$D$3,'Table Cost Reflective'!$D$4:$D$118,V94)-IF($E$6="30A",'Table Cost Reflective'!$G$116,0))</f>
        <v>8.5999327964723786</v>
      </c>
      <c r="AZ94" s="3"/>
      <c r="BA94" s="955">
        <f>AW94-AY94</f>
        <v>0</v>
      </c>
      <c r="BD94" s="1118"/>
    </row>
    <row r="95" spans="3:56" ht="4.5" customHeight="1" x14ac:dyDescent="0.25">
      <c r="V95" s="1102"/>
      <c r="AE95" s="1115"/>
      <c r="AH95" s="1115"/>
      <c r="AK95" s="1053"/>
      <c r="AW95" s="1116"/>
      <c r="AY95" s="3"/>
      <c r="AZ95" s="3"/>
      <c r="BA95" s="961"/>
    </row>
    <row r="96" spans="3:56" ht="31.5" customHeight="1" x14ac:dyDescent="0.25">
      <c r="D96" s="1053"/>
      <c r="U96" s="1101" t="s">
        <v>56</v>
      </c>
      <c r="V96" s="1102" t="s">
        <v>57</v>
      </c>
      <c r="W96" s="1119"/>
      <c r="X96" s="1120"/>
      <c r="Y96" s="1121"/>
      <c r="Z96" s="1120"/>
      <c r="AA96" s="1122">
        <f>J90</f>
        <v>628.92759871187241</v>
      </c>
      <c r="AB96" s="1123" t="s">
        <v>50</v>
      </c>
      <c r="AC96" s="1123"/>
      <c r="AD96" s="1122">
        <f>AF67</f>
        <v>0</v>
      </c>
      <c r="AE96" s="1123"/>
      <c r="AF96" s="1124"/>
      <c r="AG96" s="1124"/>
      <c r="AH96" s="1123"/>
      <c r="AI96" s="1125"/>
      <c r="AJ96" s="1126" t="s">
        <v>21</v>
      </c>
      <c r="AK96" s="1122">
        <f>AA96+AD96</f>
        <v>628.92759871187241</v>
      </c>
      <c r="AL96" s="1125" t="s">
        <v>49</v>
      </c>
      <c r="AM96" s="1125">
        <v>1000</v>
      </c>
      <c r="AN96" s="1125" t="s">
        <v>53</v>
      </c>
      <c r="AO96" s="1127" t="s">
        <v>51</v>
      </c>
      <c r="AP96" s="1125">
        <f>I101</f>
        <v>8146</v>
      </c>
      <c r="AQ96" s="1128" t="s">
        <v>49</v>
      </c>
      <c r="AR96" s="1129">
        <f>K101</f>
        <v>0.63028344194910146</v>
      </c>
      <c r="AS96" s="1130" t="s">
        <v>50</v>
      </c>
      <c r="AT96" s="1125">
        <f>I103</f>
        <v>0</v>
      </c>
      <c r="AU96" s="1131" t="s">
        <v>52</v>
      </c>
      <c r="AV96" s="1126" t="s">
        <v>21</v>
      </c>
      <c r="AW96" s="1132">
        <f>(AK96*AM96)/(AP96*AR96+AT96)</f>
        <v>122.49556048405724</v>
      </c>
      <c r="AY96" s="954">
        <f>IF($E$6="30A",'TARGET PRICES'!Y4502+'TARGET PRICES'!Y4532+'TARGET PRICES'!Y4592,SUMIFS('Table Cost Reflective'!$G$4:$G$118,'Table Cost Reflective'!$C$4:$C$118,$D$3,'Table Cost Reflective'!$D$4:$D$118,V96)-IF($E$6="30A",'Table Cost Reflective'!$G$118,0))</f>
        <v>122.49556048405721</v>
      </c>
      <c r="AZ96" s="3"/>
      <c r="BA96" s="955">
        <f>AW96-AY96</f>
        <v>0</v>
      </c>
    </row>
    <row r="97" spans="1:58" ht="15.75" thickBot="1" x14ac:dyDescent="0.3">
      <c r="D97" s="1053"/>
      <c r="AE97" s="1133"/>
      <c r="AF97" s="1133"/>
      <c r="AG97" s="1133"/>
      <c r="AH97" s="1133"/>
    </row>
    <row r="98" spans="1:58" ht="15.75" thickBot="1" x14ac:dyDescent="0.3">
      <c r="D98" s="1053"/>
      <c r="G98" s="1134" t="s">
        <v>58</v>
      </c>
      <c r="H98" s="1135"/>
      <c r="I98" s="1136" t="s">
        <v>59</v>
      </c>
      <c r="J98" s="1137" t="s">
        <v>60</v>
      </c>
      <c r="K98" s="1134" t="s">
        <v>61</v>
      </c>
      <c r="L98" s="1135"/>
      <c r="M98" s="1138" t="s">
        <v>62</v>
      </c>
    </row>
    <row r="99" spans="1:58" x14ac:dyDescent="0.25">
      <c r="D99" s="1053"/>
      <c r="G99" s="1139" t="s">
        <v>20</v>
      </c>
      <c r="H99" s="1140"/>
      <c r="I99" s="1141">
        <f>SUMIF('PriceDataWAE&amp;LOSSES'!$C$19:$C$65,$E$6,'PriceDataWAE&amp;LOSSES'!$AJ$19:$AJ$65)</f>
        <v>0</v>
      </c>
      <c r="J99" s="1142">
        <f>Q61</f>
        <v>0</v>
      </c>
      <c r="K99" s="1143"/>
      <c r="L99" s="1144"/>
      <c r="M99" s="1145">
        <f>U61</f>
        <v>0</v>
      </c>
    </row>
    <row r="100" spans="1:58" x14ac:dyDescent="0.25">
      <c r="G100" s="1139" t="s">
        <v>25</v>
      </c>
      <c r="H100" s="1140"/>
      <c r="I100" s="1141">
        <f>SUMIF('PriceDataWAE&amp;LOSSES'!$C$19:$C$65,$E$6,'PriceDataWAE&amp;LOSSES'!$AK$19:$AK$65)</f>
        <v>8146</v>
      </c>
      <c r="J100" s="1142">
        <f>1-J99</f>
        <v>1</v>
      </c>
      <c r="K100" s="1143"/>
      <c r="L100" s="1144"/>
      <c r="M100" s="1146">
        <f>1-M99</f>
        <v>1</v>
      </c>
    </row>
    <row r="101" spans="1:58" x14ac:dyDescent="0.25">
      <c r="D101" s="1053"/>
      <c r="G101" s="1139" t="s">
        <v>63</v>
      </c>
      <c r="H101" s="1140"/>
      <c r="I101" s="1141">
        <f>SUM(I99:I100)</f>
        <v>8146</v>
      </c>
      <c r="J101" s="1147"/>
      <c r="K101" s="1158">
        <f>SUMIF('PriceDataWAE&amp;LOSSES'!$C$19:$C$65,$E$6,'PriceDataWAE&amp;LOSSES'!$AQ$19:$AQ$65)</f>
        <v>0.63028344194910146</v>
      </c>
      <c r="L101" s="1159"/>
      <c r="M101" s="1147"/>
    </row>
    <row r="102" spans="1:58" x14ac:dyDescent="0.25">
      <c r="G102" s="1139" t="s">
        <v>64</v>
      </c>
      <c r="H102" s="1140"/>
      <c r="I102" s="1141">
        <f>(SUMIF('PriceDataWAE&amp;LOSSES'!$C$19:$C$65,$E$6,'PriceDataWAE&amp;LOSSES'!$AF$19:$AF$65)+SUMIF('PriceDataWAE&amp;LOSSES'!$C$19:$C$65,$E$6,'PriceDataWAE&amp;LOSSES'!$AG$19:$AG$65))</f>
        <v>0</v>
      </c>
      <c r="J102" s="1147"/>
      <c r="K102" s="1143"/>
      <c r="L102" s="1144"/>
      <c r="M102" s="1148"/>
    </row>
    <row r="103" spans="1:58" x14ac:dyDescent="0.25">
      <c r="G103" s="1139" t="s">
        <v>65</v>
      </c>
      <c r="H103" s="1140"/>
      <c r="I103" s="1141">
        <f>SUMIF('PriceDataWAE&amp;LOSSES'!$C$19:$C$65,$E$6,'PriceDataWAE&amp;LOSSES'!$AN$19:$AN$65)</f>
        <v>0</v>
      </c>
      <c r="J103" s="1147"/>
      <c r="K103" s="1143"/>
      <c r="L103" s="1144"/>
      <c r="M103" s="1148"/>
    </row>
    <row r="104" spans="1:58" ht="15.75" thickBot="1" x14ac:dyDescent="0.3">
      <c r="D104" s="1149"/>
      <c r="E104" s="1149"/>
      <c r="F104" s="1149"/>
      <c r="G104" s="1149"/>
      <c r="H104" s="1149"/>
      <c r="I104" s="1149"/>
      <c r="J104" s="1149"/>
      <c r="K104" s="1149"/>
      <c r="L104" s="1149"/>
      <c r="M104" s="1149"/>
      <c r="N104" s="1149"/>
      <c r="O104" s="1149"/>
      <c r="P104" s="1149"/>
      <c r="Q104" s="1149"/>
      <c r="R104" s="1149"/>
      <c r="S104" s="1149"/>
      <c r="T104" s="1149"/>
      <c r="U104" s="1149"/>
      <c r="V104" s="1149"/>
      <c r="W104" s="1149"/>
      <c r="X104" s="1149"/>
      <c r="Y104" s="1149"/>
      <c r="Z104" s="1149"/>
      <c r="AA104" s="1149"/>
      <c r="AB104" s="1149"/>
      <c r="AC104" s="1149"/>
      <c r="AD104" s="1149"/>
      <c r="AE104" s="1149"/>
      <c r="AF104" s="1149"/>
      <c r="AG104" s="1149"/>
      <c r="AH104" s="1149"/>
      <c r="AI104" s="1149"/>
      <c r="AJ104" s="1149"/>
      <c r="AK104" s="1149"/>
      <c r="AL104" s="1149"/>
      <c r="AM104" s="1149"/>
      <c r="AN104" s="1149"/>
      <c r="AO104" s="1149"/>
      <c r="AP104" s="1149"/>
      <c r="AQ104" s="1149"/>
      <c r="AR104" s="1149"/>
      <c r="AS104" s="1149"/>
      <c r="AT104" s="1149"/>
      <c r="AU104" s="1149"/>
      <c r="AV104" s="1149"/>
      <c r="AW104" s="1149"/>
    </row>
    <row r="105" spans="1:58" ht="23.25" x14ac:dyDescent="0.25">
      <c r="D105" s="884" t="str">
        <f>A109</f>
        <v>2027-28</v>
      </c>
    </row>
    <row r="106" spans="1:58" x14ac:dyDescent="0.25"/>
    <row r="107" spans="1:58" x14ac:dyDescent="0.25"/>
    <row r="108" spans="1:58" x14ac:dyDescent="0.25">
      <c r="BC108" s="1099" t="s">
        <v>3</v>
      </c>
    </row>
    <row r="109" spans="1:58" ht="15.75" thickBot="1" x14ac:dyDescent="0.3">
      <c r="A109" s="1" t="s">
        <v>67</v>
      </c>
      <c r="I109" s="1160" t="s">
        <v>5</v>
      </c>
      <c r="J109" s="1160"/>
      <c r="L109" s="1161" t="s">
        <v>6</v>
      </c>
      <c r="M109" s="1161"/>
      <c r="O109" s="1162" t="s">
        <v>7</v>
      </c>
      <c r="P109" s="1162"/>
      <c r="Q109" s="1162"/>
      <c r="S109" s="1163" t="s">
        <v>8</v>
      </c>
      <c r="T109" s="1163"/>
      <c r="U109" s="1163"/>
      <c r="AA109" s="1022"/>
      <c r="BC109" s="1023" t="s">
        <v>9</v>
      </c>
      <c r="BD109" s="1024" t="s">
        <v>10</v>
      </c>
      <c r="BE109" s="1024" t="s">
        <v>11</v>
      </c>
      <c r="BF109" s="1025" t="s">
        <v>12</v>
      </c>
    </row>
    <row r="110" spans="1:58" ht="13.5" customHeight="1" thickBot="1" x14ac:dyDescent="0.3">
      <c r="I110" s="1160"/>
      <c r="J110" s="1160"/>
      <c r="L110" s="1161"/>
      <c r="M110" s="1161"/>
      <c r="O110" s="1164" t="s">
        <v>13</v>
      </c>
      <c r="P110" s="1165"/>
      <c r="Q110" s="1026">
        <f>SUMIF('PriceDataWAE&amp;LOSSES'!$C$19:$C$65,$E$6,'PriceDataWAE&amp;LOSSES'!$T$19:$T$65)</f>
        <v>0</v>
      </c>
      <c r="S110" s="1166" t="s">
        <v>13</v>
      </c>
      <c r="T110" s="1167"/>
      <c r="U110" s="1027">
        <f>SUMIF('PriceDataWAE&amp;LOSSES'!$C$19:$C$65,$E$6,'PriceDataWAE&amp;LOSSES'!$R$19:$R$65)</f>
        <v>0</v>
      </c>
      <c r="AA110" s="1028"/>
      <c r="AH110" s="1029"/>
      <c r="AI110" s="1029"/>
      <c r="AJ110" s="1017"/>
      <c r="BC110" s="1023" t="s">
        <v>14</v>
      </c>
      <c r="BD110" s="1024"/>
      <c r="BE110" s="1024"/>
      <c r="BF110" s="1025"/>
    </row>
    <row r="111" spans="1:58" ht="12.75" customHeight="1" thickBot="1" x14ac:dyDescent="0.3">
      <c r="J111" s="1030"/>
      <c r="AA111" s="1031" t="s">
        <v>15</v>
      </c>
      <c r="AB111" s="1032"/>
      <c r="AC111" s="1032"/>
      <c r="AD111" s="1033"/>
      <c r="AE111" s="1033"/>
      <c r="AF111" s="1034"/>
      <c r="AG111" s="1034"/>
      <c r="AH111" s="1034"/>
      <c r="AI111" s="1034"/>
      <c r="AJ111" s="1017"/>
      <c r="BC111" s="1035" t="s">
        <v>16</v>
      </c>
      <c r="BD111" s="1036"/>
      <c r="BE111" s="1036"/>
      <c r="BF111" s="1037"/>
    </row>
    <row r="112" spans="1:58" x14ac:dyDescent="0.25">
      <c r="D112" s="1038" t="s">
        <v>17</v>
      </c>
      <c r="G112" s="1039">
        <f>INDEX(PriceDataOFFSETS!$X$17:$AH$63,MATCH($D$3,PriceDataOFFSETS!$F$17:$F$63,0),MATCH($A109,PriceDataOFFSETS!$X$6:$AH$6,0))</f>
        <v>0</v>
      </c>
      <c r="I112" s="1040"/>
      <c r="L112" s="1041">
        <f>INDEX(PriceDataOPEX!$V$3787:$AV$3833,MATCH($E$6,PriceDataOPEX!$E$3787:$E$3833,0),MATCH('Supporting Data'!$D$3,PriceDataOPEX!$V$3786:$AV$3786,0))</f>
        <v>0</v>
      </c>
      <c r="M112" s="1042">
        <f>L112*G112</f>
        <v>0</v>
      </c>
      <c r="O112" s="1043"/>
      <c r="P112" s="1044" t="s">
        <v>18</v>
      </c>
      <c r="Q112" s="1045"/>
      <c r="S112" s="1046"/>
      <c r="T112" s="1047" t="s">
        <v>19</v>
      </c>
      <c r="U112" s="1048"/>
      <c r="AA112" s="1049" t="s">
        <v>20</v>
      </c>
      <c r="AB112" s="1032"/>
      <c r="AC112" s="1032"/>
      <c r="AD112" s="1033"/>
      <c r="AE112" s="1033" t="s">
        <v>21</v>
      </c>
      <c r="AF112" s="1050">
        <f>-SUMIFS('TARGET PRICES'!Z:Z,'TARGET PRICES'!$C:$C,$E$6,'TARGET PRICES'!$F:$F,$BC$11,'TARGET PRICES'!$H:$H,$BD$11)-
SUMIFS('TARGET PRICES'!Z:Z,'TARGET PRICES'!$C:$C,$E$6,'TARGET PRICES'!$F:$F,$BC$11,'TARGET PRICES'!$H:$H,$BE$11)-
SUMIFS('TARGET PRICES'!Z:Z,'TARGET PRICES'!$C:$C,$E$6,'TARGET PRICES'!$F:$F,$BC$11,'TARGET PRICES'!$H:$H,$BF$11)</f>
        <v>0</v>
      </c>
      <c r="AG112" s="1051"/>
      <c r="AH112" s="1034"/>
      <c r="AI112" s="1034"/>
      <c r="AJ112" s="1052"/>
    </row>
    <row r="113" spans="4:36" ht="5.0999999999999996" customHeight="1" x14ac:dyDescent="0.25">
      <c r="D113" s="1052"/>
      <c r="G113" s="1053"/>
      <c r="L113" s="1054"/>
      <c r="M113" s="1053"/>
      <c r="O113" s="1055"/>
      <c r="P113" s="1056"/>
      <c r="Q113" s="1057"/>
      <c r="S113" s="1058"/>
      <c r="T113" s="1056"/>
      <c r="U113" s="1059"/>
      <c r="AA113" s="1049"/>
      <c r="AB113" s="1032"/>
      <c r="AC113" s="1032"/>
      <c r="AD113" s="1060"/>
      <c r="AE113" s="1060"/>
      <c r="AF113" s="1061"/>
      <c r="AG113" s="1062"/>
      <c r="AH113" s="1032"/>
      <c r="AI113" s="1032"/>
      <c r="AJ113" s="1063"/>
    </row>
    <row r="114" spans="4:36" x14ac:dyDescent="0.25">
      <c r="D114" s="1064" t="s">
        <v>22</v>
      </c>
      <c r="G114" s="1039">
        <f>SUMIFS(OPEX!$Z$17:$Z$5195,OPEX!$C$17:$C$5195,$E$6,OPEX!$F$17:$F$5195,'Supporting Data'!$D$4,OPEX!$H$17:$H$5195,"BST")</f>
        <v>0</v>
      </c>
      <c r="I114" s="1041">
        <f>1-L114</f>
        <v>1</v>
      </c>
      <c r="J114" s="1065">
        <f>I114*G114</f>
        <v>0</v>
      </c>
      <c r="L114" s="1041">
        <f>INDEX(PriceDataOPEX!$V$3787:$AV$3833,MATCH($E$6,PriceDataOPEX!$E$3787:$E$3833,0),MATCH('Supporting Data'!$D$4,PriceDataOPEX!$V$3786:$AV$3786,0))</f>
        <v>0</v>
      </c>
      <c r="M114" s="1042">
        <f>L114*G114</f>
        <v>0</v>
      </c>
      <c r="O114" s="1066"/>
      <c r="P114" s="1067" t="s">
        <v>23</v>
      </c>
      <c r="Q114" s="1068"/>
      <c r="S114" s="1069"/>
      <c r="T114" s="1067" t="s">
        <v>24</v>
      </c>
      <c r="U114" s="1070"/>
      <c r="AA114" s="1049" t="s">
        <v>25</v>
      </c>
      <c r="AB114" s="1032"/>
      <c r="AC114" s="1032"/>
      <c r="AD114" s="1033"/>
      <c r="AE114" s="1033" t="s">
        <v>21</v>
      </c>
      <c r="AF114" s="1050">
        <f>-SUMIFS('TARGET PRICES'!Z:Z,'TARGET PRICES'!$C:$C,$E$6,'TARGET PRICES'!$F:$F,$BC$12,'TARGET PRICES'!$H:$H,$BD$11)-
SUMIFS('TARGET PRICES'!Z:Z,'TARGET PRICES'!$C:$C,$E$6,'TARGET PRICES'!$F:$F,$BC$12,'TARGET PRICES'!$H:$H,$BE$11)-
SUMIFS('TARGET PRICES'!Z:Z,'TARGET PRICES'!$C:$C,$E$6,'TARGET PRICES'!$F:$F,$BC$12,'TARGET PRICES'!$H:$H,$BF$11)</f>
        <v>0</v>
      </c>
      <c r="AG114" s="1051"/>
      <c r="AH114" s="1034"/>
      <c r="AI114" s="1034"/>
      <c r="AJ114" s="1052"/>
    </row>
    <row r="115" spans="4:36" ht="5.0999999999999996" customHeight="1" x14ac:dyDescent="0.25">
      <c r="D115" s="1052"/>
      <c r="G115" s="1053"/>
      <c r="J115" s="1071"/>
      <c r="L115" s="1054"/>
      <c r="M115" s="1053"/>
      <c r="O115" s="1055"/>
      <c r="P115" s="1056"/>
      <c r="Q115" s="1057"/>
      <c r="S115" s="1058"/>
      <c r="T115" s="1056"/>
      <c r="U115" s="1059"/>
      <c r="AA115" s="1049"/>
      <c r="AB115" s="1032"/>
      <c r="AC115" s="1032"/>
      <c r="AD115" s="1060"/>
      <c r="AE115" s="1060"/>
      <c r="AF115" s="1062"/>
      <c r="AG115" s="1062"/>
      <c r="AH115" s="1032"/>
      <c r="AI115" s="1032"/>
      <c r="AJ115" s="1063"/>
    </row>
    <row r="116" spans="4:36" ht="15.75" thickBot="1" x14ac:dyDescent="0.3">
      <c r="D116" s="1064" t="s">
        <v>26</v>
      </c>
      <c r="G116" s="1039">
        <f>SUMIFS(OPEX!$Z$17:$Z$5195,OPEX!$C$17:$C$5195,$E$6,OPEX!$F$17:$F$5195,'Supporting Data'!$D$5,OPEX!$H$17:$H$5195,"BST")</f>
        <v>0</v>
      </c>
      <c r="J116" s="1071"/>
      <c r="L116" s="1041">
        <f>INDEX(PriceDataOPEX!$V$3787:$AV$3833,MATCH($E$6,PriceDataOPEX!$E$3787:$E$3833,0),MATCH('Supporting Data'!$D$5,PriceDataOPEX!$V$3786:$AV$3786,0))</f>
        <v>0</v>
      </c>
      <c r="M116" s="1042">
        <f>L116*G116</f>
        <v>0</v>
      </c>
      <c r="O116" s="1072"/>
      <c r="P116" s="1073" t="s">
        <v>27</v>
      </c>
      <c r="Q116" s="1074"/>
      <c r="S116" s="1075"/>
      <c r="T116" s="1076"/>
      <c r="U116" s="1077"/>
      <c r="AA116" s="1049" t="s">
        <v>5</v>
      </c>
      <c r="AB116" s="1032"/>
      <c r="AC116" s="1032"/>
      <c r="AD116" s="1033"/>
      <c r="AE116" s="1033" t="s">
        <v>21</v>
      </c>
      <c r="AF116" s="1050">
        <f>-SUMIFS('TARGET PRICES'!Z:Z,'TARGET PRICES'!$C:$C,$E$6,'TARGET PRICES'!$F:$F,$BC$13,'TARGET PRICES'!$H:$H,$BD$11)-
SUMIFS('TARGET PRICES'!Z:Z,'TARGET PRICES'!$C:$C,$E$6,'TARGET PRICES'!$F:$F,$BC$13,'TARGET PRICES'!$H:$H,$BE$11)-
SUMIFS('TARGET PRICES'!Z:Z,'TARGET PRICES'!$C:$C,$E$6,'TARGET PRICES'!$F:$F,$BC$13,'TARGET PRICES'!$H:$H,$BF$11)</f>
        <v>0</v>
      </c>
      <c r="AG116" s="1051"/>
      <c r="AH116" s="1034"/>
      <c r="AI116" s="1034"/>
      <c r="AJ116" s="1052"/>
    </row>
    <row r="117" spans="4:36" ht="4.5" customHeight="1" x14ac:dyDescent="0.25">
      <c r="D117" s="1052"/>
      <c r="G117" s="1053"/>
      <c r="J117" s="1071"/>
      <c r="L117" s="1054"/>
      <c r="M117" s="1053"/>
      <c r="AA117" s="1078"/>
      <c r="AB117" s="1078"/>
      <c r="AC117" s="1078"/>
      <c r="AD117" s="1078"/>
      <c r="AE117" s="1078"/>
      <c r="AF117" s="1078"/>
      <c r="AG117" s="1078"/>
      <c r="AH117" s="1034"/>
      <c r="AI117" s="1034"/>
    </row>
    <row r="118" spans="4:36" x14ac:dyDescent="0.25">
      <c r="D118" s="1064" t="s">
        <v>28</v>
      </c>
      <c r="G118" s="1039">
        <f>SUMIFS(OPEX!$Z$17:$Z$5195,OPEX!$C$17:$C$5195,$E$6,OPEX!$F$17:$F$5195,'Supporting Data'!$D$6,OPEX!$H$17:$H$5195,"BST")</f>
        <v>0</v>
      </c>
      <c r="J118" s="1071"/>
      <c r="L118" s="1041">
        <f>INDEX(PriceDataOPEX!$V$3787:$AV$3833,MATCH($E$6,PriceDataOPEX!$E$3787:$E$3833,0),MATCH('Supporting Data'!$D$6,PriceDataOPEX!$V$3786:$AV$3786,0))</f>
        <v>0</v>
      </c>
      <c r="M118" s="1042">
        <f>L118*G118</f>
        <v>0</v>
      </c>
      <c r="S118" s="1079"/>
      <c r="U118" s="1080"/>
    </row>
    <row r="119" spans="4:36" ht="5.0999999999999996" customHeight="1" x14ac:dyDescent="0.25">
      <c r="D119" s="1052"/>
      <c r="G119" s="1053"/>
      <c r="J119" s="1071"/>
      <c r="L119" s="1054"/>
      <c r="M119" s="1053"/>
    </row>
    <row r="120" spans="4:36" x14ac:dyDescent="0.25">
      <c r="D120" s="1064" t="s">
        <v>29</v>
      </c>
      <c r="G120" s="1081">
        <f>SUMIFS(OPEX!$Z$17:$Z$5195,OPEX!$C$17:$C$5195,$E$6,OPEX!$F$17:$F$5195,'Supporting Data'!$D$7,OPEX!$H$17:$H$5195,"BST")+
SUMIFS(OPEX!$Z$17:$Z$5195,OPEX!$C$17:$C$5195,$E$6,OPEX!$F$17:$F$5195,'Supporting Data'!$D$8,OPEX!$H$17:$H$5195,"BST")</f>
        <v>0</v>
      </c>
      <c r="I120" s="1041">
        <f>1-L120</f>
        <v>1</v>
      </c>
      <c r="J120" s="1065">
        <f>I120*G120</f>
        <v>0</v>
      </c>
      <c r="L120" s="1041">
        <f>INDEX(PriceDataOPEX!$V$3787:$AV$3833,MATCH($E$6,PriceDataOPEX!$E$3787:$E$3833,0),MATCH('Supporting Data'!$D$7,PriceDataOPEX!$V$3786:$AV$3786,0))</f>
        <v>0</v>
      </c>
      <c r="M120" s="1042">
        <f>L120*G120</f>
        <v>0</v>
      </c>
      <c r="S120" s="1079"/>
      <c r="U120" s="1080"/>
    </row>
    <row r="121" spans="4:36" ht="5.0999999999999996" customHeight="1" x14ac:dyDescent="0.25">
      <c r="D121" s="1052"/>
      <c r="G121" s="1053"/>
      <c r="J121" s="1071"/>
      <c r="L121" s="1054"/>
      <c r="M121" s="1053"/>
    </row>
    <row r="122" spans="4:36" x14ac:dyDescent="0.25">
      <c r="D122" s="1064" t="s">
        <v>30</v>
      </c>
      <c r="G122" s="1081">
        <f>SUMIFS(OPEX!$Z$17:$Z$5195,OPEX!$C$17:$C$5195,$E$6,OPEX!$F$17:$F$5195,'Supporting Data'!$D$9,OPEX!$H$17:$H$5195,"BST")+
SUMIFS(OPEX!$Z$17:$Z$5195,OPEX!$C$17:$C$5195,$E$6,OPEX!$F$17:$F$5195,'Supporting Data'!$D$10,OPEX!$H$17:$H$5195,"BST")</f>
        <v>0</v>
      </c>
      <c r="J122" s="1071"/>
      <c r="L122" s="1041">
        <f>INDEX(PriceDataOPEX!$V$3787:$AV$3833,MATCH($E$6,PriceDataOPEX!$E$3787:$E$3833,0),MATCH('Supporting Data'!$D$9,PriceDataOPEX!$V$3786:$AV$3786,0))</f>
        <v>0</v>
      </c>
      <c r="M122" s="1042">
        <f>L122*G122</f>
        <v>0</v>
      </c>
      <c r="S122" s="1082"/>
      <c r="U122" s="1080"/>
    </row>
    <row r="123" spans="4:36" ht="5.0999999999999996" customHeight="1" x14ac:dyDescent="0.25">
      <c r="D123" s="1052"/>
      <c r="G123" s="1053"/>
      <c r="J123" s="1071"/>
      <c r="L123" s="1054"/>
      <c r="M123" s="1053"/>
    </row>
    <row r="124" spans="4:36" x14ac:dyDescent="0.25">
      <c r="D124" s="1064" t="s">
        <v>31</v>
      </c>
      <c r="G124" s="1039">
        <f>SUMIFS(OPEX!$Z$17:$Z$5195,OPEX!$C$17:$C$5195,$E$6,OPEX!$F$17:$F$5195,'Supporting Data'!$D$11,OPEX!$H$17:$H$5195,"BST")+
SUMIFS(OPEX!$Z$17:$Z$5195,OPEX!$C$17:$C$5195,$E$6,OPEX!$F$17:$F$5195,'Supporting Data'!$D$12,OPEX!$H$17:$H$5195,"BST")</f>
        <v>0</v>
      </c>
      <c r="I124" s="1041">
        <f>1-L124</f>
        <v>1</v>
      </c>
      <c r="J124" s="1065">
        <f>I124*G124</f>
        <v>0</v>
      </c>
      <c r="L124" s="1041">
        <f>INDEX(PriceDataOPEX!$V$3787:$AV$3833,MATCH($E$6,PriceDataOPEX!$E$3787:$E$3833,0),MATCH('Supporting Data'!$D$11,PriceDataOPEX!$V$3786:$AV$3786,0))</f>
        <v>0</v>
      </c>
      <c r="M124" s="1042">
        <f>L124*G124</f>
        <v>0</v>
      </c>
      <c r="S124" s="1083"/>
      <c r="U124" s="1080"/>
    </row>
    <row r="125" spans="4:36" ht="5.0999999999999996" customHeight="1" x14ac:dyDescent="0.25">
      <c r="D125" s="1052"/>
      <c r="G125" s="1053"/>
      <c r="J125" s="1071"/>
      <c r="L125" s="1054"/>
      <c r="M125" s="1053"/>
    </row>
    <row r="126" spans="4:36" x14ac:dyDescent="0.25">
      <c r="D126" s="1064" t="s">
        <v>32</v>
      </c>
      <c r="G126" s="1039">
        <f>SUMIFS(OPEX!$Z$17:$Z$5195,OPEX!$C$17:$C$5195,$E$6,OPEX!$F$17:$F$5195,'Supporting Data'!$D$15,OPEX!$H$17:$H$5195,"BST")</f>
        <v>715.05925225119097</v>
      </c>
      <c r="I126" s="1041">
        <f>1-L126</f>
        <v>0.89938380805131957</v>
      </c>
      <c r="J126" s="1065">
        <f>I126*G126</f>
        <v>643.11271327200529</v>
      </c>
      <c r="L126" s="1041">
        <f>IF(VLOOKUP($D$3,PriceDataOPEX!$F$3787:$V$3833,17,0)="Varies",(SUMIF(PriceDataOPEX!$F$3843:$F$3889,$D$3,PriceDataOPEX!$Z$3843:$Z$3889))/G126,VLOOKUP($D$3,PriceDataOPEX!$F$3787:$V$3833,17,0))</f>
        <v>0.10061619194868042</v>
      </c>
      <c r="M126" s="1042">
        <f>L126*G126</f>
        <v>71.946538979185718</v>
      </c>
      <c r="S126" s="1083"/>
      <c r="U126" s="1080"/>
    </row>
    <row r="127" spans="4:36" s="2" customFormat="1" ht="5.0999999999999996" customHeight="1" x14ac:dyDescent="0.25">
      <c r="D127" s="1084"/>
      <c r="G127" s="1085"/>
      <c r="I127" s="1086"/>
      <c r="J127" s="1087"/>
      <c r="L127" s="1086"/>
      <c r="M127" s="1088"/>
      <c r="S127" s="1086"/>
      <c r="U127" s="1089"/>
    </row>
    <row r="128" spans="4:36" s="2" customFormat="1" x14ac:dyDescent="0.25">
      <c r="D128" s="1064" t="s">
        <v>33</v>
      </c>
      <c r="G128" s="897">
        <f>SUMIFS(OPEX!$Z$17:$Z$5195,OPEX!$C$17:$C$5195,$E$6,OPEX!$F$17:$F$5195,'Supporting Data'!$D$13,OPEX!$H$17:$H$5195,"BST")</f>
        <v>0</v>
      </c>
      <c r="I128" s="1041">
        <f>1-L128</f>
        <v>1</v>
      </c>
      <c r="J128" s="1065">
        <f>I128*G128</f>
        <v>0</v>
      </c>
      <c r="L128" s="1041">
        <f>INDEX(PriceDataOPEX!$V$3787:$AV$3833,MATCH($E$6,PriceDataOPEX!$E$3787:$E$3833,0),MATCH('Supporting Data'!$D$13,PriceDataOPEX!$V$3786:$AV$3786,0))</f>
        <v>0</v>
      </c>
      <c r="M128" s="1042">
        <f>G128*L128</f>
        <v>0</v>
      </c>
      <c r="S128" s="1086"/>
      <c r="U128" s="1089"/>
    </row>
    <row r="129" spans="3:56" s="2" customFormat="1" ht="5.0999999999999996" customHeight="1" x14ac:dyDescent="0.25">
      <c r="D129" s="1084"/>
      <c r="G129" s="1085"/>
      <c r="I129" s="1086"/>
      <c r="J129" s="1087"/>
      <c r="L129" s="1086"/>
      <c r="M129" s="1088"/>
      <c r="S129" s="1086"/>
      <c r="U129" s="1089"/>
    </row>
    <row r="130" spans="3:56" ht="18" customHeight="1" x14ac:dyDescent="0.25">
      <c r="D130" s="1064" t="s">
        <v>34</v>
      </c>
      <c r="G130" s="897">
        <f>SUMIFS(OPEX!$Z$17:$Z$5195,OPEX!$C$17:$C$5195,$E$6,OPEX!$F$17:$F$5195,'Supporting Data'!$D$14,OPEX!$H$17:$H$5195,"BST")</f>
        <v>0</v>
      </c>
      <c r="J130" s="1071"/>
      <c r="L130" s="1041">
        <f>INDEX(PriceDataOPEX!$V$3787:$AV$3833,MATCH($E$6,PriceDataOPEX!$E$3787:$E$3833,0),MATCH('Supporting Data'!$D$14,PriceDataOPEX!$V$3786:$AV$3786,0))</f>
        <v>0</v>
      </c>
      <c r="M130" s="1042">
        <f>G130*L130</f>
        <v>0</v>
      </c>
    </row>
    <row r="131" spans="3:56" ht="5.0999999999999996" customHeight="1" x14ac:dyDescent="0.25">
      <c r="D131" s="1084"/>
      <c r="G131" s="1053"/>
      <c r="J131" s="1071"/>
      <c r="L131" s="1054"/>
      <c r="M131" s="1053"/>
    </row>
    <row r="132" spans="3:56" ht="13.5" customHeight="1" x14ac:dyDescent="0.25">
      <c r="D132" s="1064" t="s">
        <v>35</v>
      </c>
      <c r="G132" s="897">
        <f>SUMIFS(CAPITAL!Z:Z,CAPITAL!$C:$C,$E$6,CAPITAL!$F:$F,"RAB RoA")</f>
        <v>0</v>
      </c>
      <c r="J132" s="1071"/>
      <c r="L132" s="1041">
        <f>INDEX(PriceDataOPEX!$V$3839:$AQ$3839,1,MATCH('Supporting Data'!$D$17,PriceDataOPEX!$V$3836:$AQ$3836,0))</f>
        <v>1</v>
      </c>
      <c r="M132" s="1042">
        <f>G132*L132</f>
        <v>0</v>
      </c>
    </row>
    <row r="133" spans="3:56" ht="5.0999999999999996" customHeight="1" x14ac:dyDescent="0.25">
      <c r="D133" s="1052"/>
      <c r="G133" s="1053"/>
      <c r="J133" s="1071"/>
      <c r="L133" s="1054"/>
      <c r="M133" s="1053"/>
    </row>
    <row r="134" spans="3:56" ht="3" customHeight="1" x14ac:dyDescent="0.25">
      <c r="D134" s="1052"/>
      <c r="G134" s="1053"/>
      <c r="J134" s="1071"/>
      <c r="L134" s="1054"/>
      <c r="M134" s="1053"/>
    </row>
    <row r="135" spans="3:56" ht="15.75" customHeight="1" x14ac:dyDescent="0.25">
      <c r="D135" s="1064" t="s">
        <v>36</v>
      </c>
      <c r="G135" s="897">
        <f>SUMIFS(TAX!Z:Z,TAX!$C:$C,$E$6,TAX!$G:$G,"Tax allowance")</f>
        <v>0</v>
      </c>
      <c r="J135" s="1071"/>
      <c r="L135" s="1041">
        <f>INDEX(PriceDataOPEX!$V$3839:$AQ$3839,1,MATCH('Supporting Data'!$D$18,PriceDataOPEX!$V$3836:$AQ$3836,0))</f>
        <v>1</v>
      </c>
      <c r="M135" s="1042">
        <f>G135*L135</f>
        <v>0</v>
      </c>
    </row>
    <row r="136" spans="3:56" ht="5.0999999999999996" customHeight="1" x14ac:dyDescent="0.25">
      <c r="D136" s="1052"/>
      <c r="G136" s="1053"/>
      <c r="J136" s="1071"/>
      <c r="L136" s="1054"/>
      <c r="M136" s="1053"/>
    </row>
    <row r="137" spans="3:56" x14ac:dyDescent="0.25">
      <c r="D137" s="1038" t="s">
        <v>37</v>
      </c>
      <c r="G137" s="897">
        <f>VLOOKUP($D137,'Supporting Data'!$B$56:$F$71,MATCH($A109,'Supporting Data'!$B$36:$F$36,0),0)</f>
        <v>0</v>
      </c>
      <c r="I137" s="1041">
        <f>'Supporting Data'!$E$67</f>
        <v>0</v>
      </c>
      <c r="J137" s="1065">
        <f>I137*G137</f>
        <v>0</v>
      </c>
      <c r="L137" s="1041">
        <f>1-I137</f>
        <v>1</v>
      </c>
      <c r="M137" s="1042">
        <f>L137*G137</f>
        <v>0</v>
      </c>
      <c r="S137" s="1079"/>
      <c r="U137" s="1080"/>
    </row>
    <row r="138" spans="3:56" ht="9.9499999999999993" customHeight="1" x14ac:dyDescent="0.25">
      <c r="G138" s="1053"/>
      <c r="J138" s="1071"/>
      <c r="M138" s="1053"/>
      <c r="AF138" s="1090"/>
      <c r="AG138" s="1090"/>
      <c r="AI138" s="1090"/>
      <c r="AK138" s="1090" t="s">
        <v>38</v>
      </c>
    </row>
    <row r="139" spans="3:56" x14ac:dyDescent="0.25">
      <c r="G139" s="1091">
        <f>SUM(G112,G114,G116,G118,G120,G122,G124,G126,G128,G130,G132,G135,G137)</f>
        <v>715.05925225119097</v>
      </c>
      <c r="I139" s="1092"/>
      <c r="J139" s="1093">
        <f>SUM(J114,J120,J124,J126,J137)</f>
        <v>643.11271327200529</v>
      </c>
      <c r="L139" s="1094"/>
      <c r="M139" s="1095">
        <f>SUM(M112,M114,M116,M118,M120,M122,M124,M126,M128,M130,M132,M135,M137)</f>
        <v>71.946538979185718</v>
      </c>
      <c r="Q139" s="1096"/>
      <c r="U139" s="1096"/>
      <c r="AF139" s="1090"/>
      <c r="AG139" s="1090"/>
      <c r="AI139" s="1090"/>
      <c r="AK139" s="1090" t="s">
        <v>39</v>
      </c>
      <c r="AT139" s="1090" t="s">
        <v>40</v>
      </c>
      <c r="AY139" s="1097" t="s">
        <v>41</v>
      </c>
      <c r="AZ139" s="1097"/>
      <c r="BA139" s="1097" t="s">
        <v>0</v>
      </c>
    </row>
    <row r="140" spans="3:56" ht="15" customHeight="1" x14ac:dyDescent="0.25">
      <c r="G140" s="1098"/>
      <c r="I140" s="1099"/>
      <c r="L140" s="1086"/>
      <c r="M140" s="1086"/>
      <c r="N140" s="1086"/>
      <c r="AF140" s="1090"/>
      <c r="AG140" s="1090"/>
      <c r="AI140" s="1090"/>
      <c r="AK140" s="1090" t="s">
        <v>42</v>
      </c>
      <c r="AL140" s="1090"/>
      <c r="AM140" s="1090" t="s">
        <v>43</v>
      </c>
      <c r="AN140" s="1090"/>
      <c r="AO140" s="1090"/>
      <c r="AP140" s="1090" t="s">
        <v>44</v>
      </c>
      <c r="AQ140" s="1090"/>
      <c r="AR140" s="1090" t="s">
        <v>45</v>
      </c>
      <c r="AS140" s="1090"/>
      <c r="AT140" s="1090" t="s">
        <v>46</v>
      </c>
      <c r="AY140" s="3"/>
      <c r="AZ140" s="3"/>
      <c r="BA140" s="3"/>
    </row>
    <row r="141" spans="3:56" ht="31.5" customHeight="1" x14ac:dyDescent="0.25">
      <c r="C141" s="1071"/>
      <c r="D141" s="1100"/>
      <c r="E141" s="1071"/>
      <c r="F141" s="1071"/>
      <c r="G141" s="1071"/>
      <c r="L141" s="1086"/>
      <c r="M141" s="1086"/>
      <c r="N141" s="1086"/>
      <c r="U141" s="1101" t="s">
        <v>47</v>
      </c>
      <c r="V141" s="1102" t="s">
        <v>48</v>
      </c>
      <c r="W141" s="1103">
        <f>Q110</f>
        <v>0</v>
      </c>
      <c r="X141" s="1104" t="s">
        <v>49</v>
      </c>
      <c r="Y141" s="1105">
        <f>M139</f>
        <v>71.946538979185718</v>
      </c>
      <c r="Z141" s="1106" t="s">
        <v>21</v>
      </c>
      <c r="AA141" s="1105">
        <f>Y141*W141</f>
        <v>0</v>
      </c>
      <c r="AB141" s="1106" t="s">
        <v>50</v>
      </c>
      <c r="AC141" s="1107" t="s">
        <v>51</v>
      </c>
      <c r="AD141" s="1105">
        <f>AF112</f>
        <v>0</v>
      </c>
      <c r="AE141" s="1106" t="s">
        <v>50</v>
      </c>
      <c r="AF141" s="1105">
        <f>AF114</f>
        <v>0</v>
      </c>
      <c r="AG141" s="1108" t="s">
        <v>52</v>
      </c>
      <c r="AH141" s="1104" t="s">
        <v>49</v>
      </c>
      <c r="AI141" s="1109">
        <f>Q110</f>
        <v>0</v>
      </c>
      <c r="AJ141" s="1106" t="s">
        <v>21</v>
      </c>
      <c r="AK141" s="1105">
        <f>AA141+(AD141+AF141)*AI141</f>
        <v>0</v>
      </c>
      <c r="AL141" s="1104" t="s">
        <v>49</v>
      </c>
      <c r="AM141" s="1107">
        <v>1000</v>
      </c>
      <c r="AN141" s="1110" t="s">
        <v>53</v>
      </c>
      <c r="AO141" s="1110"/>
      <c r="AP141" s="1107">
        <f>I148</f>
        <v>0</v>
      </c>
      <c r="AQ141" s="1104"/>
      <c r="AR141" s="1111"/>
      <c r="AS141" s="1111"/>
      <c r="AT141" s="1112"/>
      <c r="AU141" s="1112"/>
      <c r="AV141" s="1113" t="s">
        <v>21</v>
      </c>
      <c r="AW141" s="1114">
        <f>IFERROR(AK141*AM141/AP141,0)</f>
        <v>0</v>
      </c>
      <c r="AY141" s="954">
        <f>IF($E$6="30A",'TARGET PRICES'!Z4500+'TARGET PRICES'!Z4530+'TARGET PRICES'!Z4590,SUMIFS('Table Cost Reflective'!$H$4:$H$118,'Table Cost Reflective'!$C$4:$C$118,$D$3,'Table Cost Reflective'!$D$4:$D$118,V141))</f>
        <v>0</v>
      </c>
      <c r="AZ141" s="3"/>
      <c r="BA141" s="955">
        <f>AW141-AY141</f>
        <v>0</v>
      </c>
    </row>
    <row r="142" spans="3:56" ht="5.0999999999999996" customHeight="1" x14ac:dyDescent="0.25">
      <c r="L142" s="1086"/>
      <c r="M142" s="1086"/>
      <c r="N142" s="1086"/>
      <c r="V142" s="1102"/>
      <c r="Y142" s="1053"/>
      <c r="AE142" s="1115"/>
      <c r="AK142" s="1053"/>
      <c r="AW142" s="1116"/>
      <c r="AY142" s="3"/>
      <c r="AZ142" s="3"/>
      <c r="BA142" s="961"/>
    </row>
    <row r="143" spans="3:56" ht="31.5" customHeight="1" x14ac:dyDescent="0.25">
      <c r="C143" s="1099"/>
      <c r="D143" s="1099"/>
      <c r="G143" s="1071"/>
      <c r="L143" s="1086"/>
      <c r="M143" s="1086"/>
      <c r="N143" s="1086"/>
      <c r="U143" s="1101" t="s">
        <v>54</v>
      </c>
      <c r="V143" s="1117" t="s">
        <v>55</v>
      </c>
      <c r="W143" s="1103">
        <f>1-W141</f>
        <v>1</v>
      </c>
      <c r="X143" s="1104" t="s">
        <v>49</v>
      </c>
      <c r="Y143" s="1105">
        <f>M139</f>
        <v>71.946538979185718</v>
      </c>
      <c r="Z143" s="1106" t="s">
        <v>21</v>
      </c>
      <c r="AA143" s="1105">
        <f>W143*Y143</f>
        <v>71.946538979185718</v>
      </c>
      <c r="AB143" s="1106" t="s">
        <v>50</v>
      </c>
      <c r="AC143" s="1107" t="s">
        <v>51</v>
      </c>
      <c r="AD143" s="1105">
        <f>AF112</f>
        <v>0</v>
      </c>
      <c r="AE143" s="1106" t="s">
        <v>50</v>
      </c>
      <c r="AF143" s="1105">
        <f>AF114</f>
        <v>0</v>
      </c>
      <c r="AG143" s="1108" t="s">
        <v>52</v>
      </c>
      <c r="AH143" s="1104" t="s">
        <v>49</v>
      </c>
      <c r="AI143" s="1109">
        <f>W143</f>
        <v>1</v>
      </c>
      <c r="AJ143" s="1106" t="s">
        <v>21</v>
      </c>
      <c r="AK143" s="1105">
        <f>AA143+(AD143+AF143)*AI143</f>
        <v>71.946538979185718</v>
      </c>
      <c r="AL143" s="1104" t="s">
        <v>49</v>
      </c>
      <c r="AM143" s="1107">
        <v>1000</v>
      </c>
      <c r="AN143" s="1110" t="s">
        <v>53</v>
      </c>
      <c r="AO143" s="1110"/>
      <c r="AP143" s="1107">
        <f>I149</f>
        <v>8146</v>
      </c>
      <c r="AQ143" s="1104"/>
      <c r="AR143" s="1111"/>
      <c r="AS143" s="1111"/>
      <c r="AT143" s="1112"/>
      <c r="AU143" s="1112"/>
      <c r="AV143" s="1113" t="s">
        <v>21</v>
      </c>
      <c r="AW143" s="1114">
        <f>AK143*AM143/AP143</f>
        <v>8.8321309819771319</v>
      </c>
      <c r="AY143" s="954">
        <f>IF($E$6="30A",'TARGET PRICES'!Z4501+'TARGET PRICES'!Z4531+'TARGET PRICES'!Z4591,SUMIFS('Table Cost Reflective'!$H$4:$H$118,'Table Cost Reflective'!$C$4:$C$118,$D$3,'Table Cost Reflective'!$D$4:$D$118,V143)-IF($E$6="30A",'Table Cost Reflective'!$H$116,0))</f>
        <v>8.8321309819771319</v>
      </c>
      <c r="AZ143" s="3"/>
      <c r="BA143" s="955">
        <f>AW143-AY143</f>
        <v>0</v>
      </c>
      <c r="BD143" s="1118"/>
    </row>
    <row r="144" spans="3:56" ht="4.5" customHeight="1" x14ac:dyDescent="0.25">
      <c r="V144" s="1102"/>
      <c r="AE144" s="1115"/>
      <c r="AH144" s="1115"/>
      <c r="AK144" s="1053"/>
      <c r="AW144" s="1116"/>
      <c r="AY144" s="3"/>
      <c r="AZ144" s="3"/>
      <c r="BA144" s="961"/>
    </row>
    <row r="145" spans="1:58" ht="31.5" customHeight="1" x14ac:dyDescent="0.25">
      <c r="D145" s="1053"/>
      <c r="U145" s="1101" t="s">
        <v>56</v>
      </c>
      <c r="V145" s="1102" t="s">
        <v>57</v>
      </c>
      <c r="W145" s="1119"/>
      <c r="X145" s="1120"/>
      <c r="Y145" s="1121"/>
      <c r="Z145" s="1120"/>
      <c r="AA145" s="1122">
        <f>J139</f>
        <v>643.11271327200529</v>
      </c>
      <c r="AB145" s="1123" t="s">
        <v>50</v>
      </c>
      <c r="AC145" s="1123"/>
      <c r="AD145" s="1122">
        <f>AF116</f>
        <v>0</v>
      </c>
      <c r="AE145" s="1123"/>
      <c r="AF145" s="1124"/>
      <c r="AG145" s="1124"/>
      <c r="AH145" s="1123"/>
      <c r="AI145" s="1125"/>
      <c r="AJ145" s="1126" t="s">
        <v>21</v>
      </c>
      <c r="AK145" s="1122">
        <f>AA145+AD145</f>
        <v>643.11271327200529</v>
      </c>
      <c r="AL145" s="1125" t="s">
        <v>49</v>
      </c>
      <c r="AM145" s="1125">
        <v>1000</v>
      </c>
      <c r="AN145" s="1125" t="s">
        <v>53</v>
      </c>
      <c r="AO145" s="1127" t="s">
        <v>51</v>
      </c>
      <c r="AP145" s="1125">
        <f>I150</f>
        <v>8146</v>
      </c>
      <c r="AQ145" s="1128" t="s">
        <v>49</v>
      </c>
      <c r="AR145" s="1129">
        <f>K150</f>
        <v>0.63028344194910146</v>
      </c>
      <c r="AS145" s="1130" t="s">
        <v>50</v>
      </c>
      <c r="AT145" s="1125">
        <f>I152</f>
        <v>0</v>
      </c>
      <c r="AU145" s="1131" t="s">
        <v>52</v>
      </c>
      <c r="AV145" s="1126" t="s">
        <v>21</v>
      </c>
      <c r="AW145" s="1132">
        <f>(AK145*AM145)/(AP145*AR145+AT145)</f>
        <v>125.25838018243414</v>
      </c>
      <c r="AY145" s="954">
        <f>IF($E$6="30A",'TARGET PRICES'!Z4502+'TARGET PRICES'!Z4532+'TARGET PRICES'!Z4592,SUMIFS('Table Cost Reflective'!$H$4:$H$118,'Table Cost Reflective'!$C$4:$C$118,$D$3,'Table Cost Reflective'!$D$4:$D$118,V145)-IF($E$6="30A",'Table Cost Reflective'!$H$118,0))</f>
        <v>125.25838018243412</v>
      </c>
      <c r="AZ145" s="3"/>
      <c r="BA145" s="955">
        <f>AW145-AY145</f>
        <v>0</v>
      </c>
    </row>
    <row r="146" spans="1:58" ht="15.75" thickBot="1" x14ac:dyDescent="0.3">
      <c r="D146" s="1053"/>
      <c r="AE146" s="1133"/>
      <c r="AF146" s="1133"/>
      <c r="AG146" s="1133"/>
      <c r="AH146" s="1133"/>
    </row>
    <row r="147" spans="1:58" ht="15.75" thickBot="1" x14ac:dyDescent="0.3">
      <c r="D147" s="1053"/>
      <c r="G147" s="1134" t="s">
        <v>58</v>
      </c>
      <c r="H147" s="1135"/>
      <c r="I147" s="1136" t="s">
        <v>59</v>
      </c>
      <c r="J147" s="1137" t="s">
        <v>60</v>
      </c>
      <c r="K147" s="1134" t="s">
        <v>61</v>
      </c>
      <c r="L147" s="1135"/>
      <c r="M147" s="1138" t="s">
        <v>62</v>
      </c>
    </row>
    <row r="148" spans="1:58" x14ac:dyDescent="0.25">
      <c r="D148" s="1053"/>
      <c r="G148" s="1139" t="s">
        <v>20</v>
      </c>
      <c r="H148" s="1140"/>
      <c r="I148" s="1141">
        <f>SUMIF('PriceDataWAE&amp;LOSSES'!$C$19:$C$65,$E$6,'PriceDataWAE&amp;LOSSES'!$AJ$19:$AJ$65)</f>
        <v>0</v>
      </c>
      <c r="J148" s="1142">
        <f>Q110</f>
        <v>0</v>
      </c>
      <c r="K148" s="1143"/>
      <c r="L148" s="1144"/>
      <c r="M148" s="1145">
        <f>U110</f>
        <v>0</v>
      </c>
    </row>
    <row r="149" spans="1:58" x14ac:dyDescent="0.25">
      <c r="G149" s="1139" t="s">
        <v>25</v>
      </c>
      <c r="H149" s="1140"/>
      <c r="I149" s="1141">
        <f>SUMIF('PriceDataWAE&amp;LOSSES'!$C$19:$C$65,$E$6,'PriceDataWAE&amp;LOSSES'!$AK$19:$AK$65)</f>
        <v>8146</v>
      </c>
      <c r="J149" s="1142">
        <f>1-J148</f>
        <v>1</v>
      </c>
      <c r="K149" s="1143"/>
      <c r="L149" s="1144"/>
      <c r="M149" s="1146">
        <f>1-M148</f>
        <v>1</v>
      </c>
    </row>
    <row r="150" spans="1:58" x14ac:dyDescent="0.25">
      <c r="D150" s="1053"/>
      <c r="G150" s="1139" t="s">
        <v>63</v>
      </c>
      <c r="H150" s="1140"/>
      <c r="I150" s="1141">
        <f>SUM(I148:I149)</f>
        <v>8146</v>
      </c>
      <c r="J150" s="1147"/>
      <c r="K150" s="1158">
        <f>SUMIF('PriceDataWAE&amp;LOSSES'!$C$19:$C$65,$E$6,'PriceDataWAE&amp;LOSSES'!$AQ$19:$AQ$65)</f>
        <v>0.63028344194910146</v>
      </c>
      <c r="L150" s="1159"/>
      <c r="M150" s="1147"/>
    </row>
    <row r="151" spans="1:58" x14ac:dyDescent="0.25">
      <c r="G151" s="1139" t="s">
        <v>64</v>
      </c>
      <c r="H151" s="1140"/>
      <c r="I151" s="1141">
        <f>(SUMIF('PriceDataWAE&amp;LOSSES'!$C$19:$C$65,$E$6,'PriceDataWAE&amp;LOSSES'!$AF$19:$AF$65)+SUMIF('PriceDataWAE&amp;LOSSES'!$C$19:$C$65,$E$6,'PriceDataWAE&amp;LOSSES'!$AG$19:$AG$65))</f>
        <v>0</v>
      </c>
      <c r="J151" s="1147"/>
      <c r="K151" s="1143"/>
      <c r="L151" s="1144"/>
      <c r="M151" s="1148"/>
    </row>
    <row r="152" spans="1:58" x14ac:dyDescent="0.25">
      <c r="G152" s="1139" t="s">
        <v>65</v>
      </c>
      <c r="H152" s="1140"/>
      <c r="I152" s="1141">
        <f>SUMIF('PriceDataWAE&amp;LOSSES'!$C$19:$C$65,$E$6,'PriceDataWAE&amp;LOSSES'!$AN$19:$AN$65)</f>
        <v>0</v>
      </c>
      <c r="J152" s="1147"/>
      <c r="K152" s="1143"/>
      <c r="L152" s="1144"/>
      <c r="M152" s="1148"/>
    </row>
    <row r="153" spans="1:58" ht="15.75" thickBot="1" x14ac:dyDescent="0.3">
      <c r="D153" s="1149"/>
      <c r="E153" s="1149"/>
      <c r="F153" s="1149"/>
      <c r="G153" s="1149"/>
      <c r="H153" s="1149"/>
      <c r="I153" s="1149"/>
      <c r="J153" s="1149"/>
      <c r="K153" s="1149"/>
      <c r="L153" s="1149"/>
      <c r="M153" s="1149"/>
      <c r="N153" s="1149"/>
      <c r="O153" s="1149"/>
      <c r="P153" s="1149"/>
      <c r="Q153" s="1149"/>
      <c r="R153" s="1149"/>
      <c r="S153" s="1149"/>
      <c r="T153" s="1149"/>
      <c r="U153" s="1149"/>
      <c r="V153" s="1149"/>
      <c r="W153" s="1149"/>
      <c r="X153" s="1149"/>
      <c r="Y153" s="1149"/>
      <c r="Z153" s="1149"/>
      <c r="AA153" s="1149"/>
      <c r="AB153" s="1149"/>
      <c r="AC153" s="1149"/>
      <c r="AD153" s="1149"/>
      <c r="AE153" s="1149"/>
      <c r="AF153" s="1149"/>
      <c r="AG153" s="1149"/>
      <c r="AH153" s="1149"/>
      <c r="AI153" s="1149"/>
      <c r="AJ153" s="1149"/>
      <c r="AK153" s="1149"/>
      <c r="AL153" s="1149"/>
      <c r="AM153" s="1149"/>
      <c r="AN153" s="1149"/>
      <c r="AO153" s="1149"/>
      <c r="AP153" s="1149"/>
      <c r="AQ153" s="1149"/>
      <c r="AR153" s="1149"/>
      <c r="AS153" s="1149"/>
      <c r="AT153" s="1149"/>
      <c r="AU153" s="1149"/>
      <c r="AV153" s="1149"/>
      <c r="AW153" s="1149"/>
    </row>
    <row r="154" spans="1:58" ht="23.25" x14ac:dyDescent="0.25">
      <c r="D154" s="884" t="str">
        <f>A158</f>
        <v>2028-29</v>
      </c>
    </row>
    <row r="155" spans="1:58" x14ac:dyDescent="0.25"/>
    <row r="156" spans="1:58" x14ac:dyDescent="0.25"/>
    <row r="157" spans="1:58" x14ac:dyDescent="0.25">
      <c r="BC157" s="1099" t="s">
        <v>3</v>
      </c>
    </row>
    <row r="158" spans="1:58" ht="15.75" thickBot="1" x14ac:dyDescent="0.3">
      <c r="A158" s="1" t="s">
        <v>68</v>
      </c>
      <c r="I158" s="1160" t="s">
        <v>5</v>
      </c>
      <c r="J158" s="1160"/>
      <c r="L158" s="1161" t="s">
        <v>6</v>
      </c>
      <c r="M158" s="1161"/>
      <c r="O158" s="1162" t="s">
        <v>7</v>
      </c>
      <c r="P158" s="1162"/>
      <c r="Q158" s="1162"/>
      <c r="S158" s="1163" t="s">
        <v>8</v>
      </c>
      <c r="T158" s="1163"/>
      <c r="U158" s="1163"/>
      <c r="AA158" s="1022"/>
      <c r="BC158" s="1023" t="s">
        <v>9</v>
      </c>
      <c r="BD158" s="1024" t="s">
        <v>10</v>
      </c>
      <c r="BE158" s="1024" t="s">
        <v>11</v>
      </c>
      <c r="BF158" s="1025" t="s">
        <v>12</v>
      </c>
    </row>
    <row r="159" spans="1:58" ht="13.5" customHeight="1" thickBot="1" x14ac:dyDescent="0.3">
      <c r="I159" s="1160"/>
      <c r="J159" s="1160"/>
      <c r="L159" s="1161"/>
      <c r="M159" s="1161"/>
      <c r="O159" s="1164" t="s">
        <v>13</v>
      </c>
      <c r="P159" s="1165"/>
      <c r="Q159" s="1026">
        <f>SUMIF('PriceDataWAE&amp;LOSSES'!$C$19:$C$65,$E$6,'PriceDataWAE&amp;LOSSES'!$T$19:$T$65)</f>
        <v>0</v>
      </c>
      <c r="S159" s="1166" t="s">
        <v>13</v>
      </c>
      <c r="T159" s="1167"/>
      <c r="U159" s="1027">
        <f>SUMIF('PriceDataWAE&amp;LOSSES'!$C$19:$C$65,$E$6,'PriceDataWAE&amp;LOSSES'!$R$19:$R$65)</f>
        <v>0</v>
      </c>
      <c r="AA159" s="1028"/>
      <c r="AH159" s="1029"/>
      <c r="AI159" s="1029"/>
      <c r="AJ159" s="1017"/>
      <c r="BC159" s="1023" t="s">
        <v>14</v>
      </c>
      <c r="BD159" s="1024"/>
      <c r="BE159" s="1024"/>
      <c r="BF159" s="1025"/>
    </row>
    <row r="160" spans="1:58" ht="12.75" customHeight="1" thickBot="1" x14ac:dyDescent="0.3">
      <c r="J160" s="1030"/>
      <c r="AA160" s="1031" t="s">
        <v>15</v>
      </c>
      <c r="AB160" s="1032"/>
      <c r="AC160" s="1032"/>
      <c r="AD160" s="1033"/>
      <c r="AE160" s="1033"/>
      <c r="AF160" s="1034"/>
      <c r="AG160" s="1034"/>
      <c r="AH160" s="1034"/>
      <c r="AI160" s="1034"/>
      <c r="AJ160" s="1017"/>
      <c r="BC160" s="1035" t="s">
        <v>16</v>
      </c>
      <c r="BD160" s="1036"/>
      <c r="BE160" s="1036"/>
      <c r="BF160" s="1037"/>
    </row>
    <row r="161" spans="4:36" x14ac:dyDescent="0.25">
      <c r="D161" s="1038" t="s">
        <v>17</v>
      </c>
      <c r="G161" s="1039">
        <f>INDEX(PriceDataOFFSETS!$X$17:$AH$63,MATCH($D$3,PriceDataOFFSETS!$F$17:$F$63,0),MATCH($A158,PriceDataOFFSETS!$X$6:$AH$6,0))</f>
        <v>0</v>
      </c>
      <c r="I161" s="1040"/>
      <c r="L161" s="1041">
        <f>INDEX(PriceDataOPEX!$V$3787:$AV$3833,MATCH($E$6,PriceDataOPEX!$E$3787:$E$3833,0),MATCH('Supporting Data'!$D$3,PriceDataOPEX!$V$3786:$AV$3786,0))</f>
        <v>0</v>
      </c>
      <c r="M161" s="1042">
        <f>L161*G161</f>
        <v>0</v>
      </c>
      <c r="O161" s="1043"/>
      <c r="P161" s="1044" t="s">
        <v>18</v>
      </c>
      <c r="Q161" s="1045"/>
      <c r="S161" s="1046"/>
      <c r="T161" s="1047" t="s">
        <v>19</v>
      </c>
      <c r="U161" s="1048"/>
      <c r="AA161" s="1049" t="s">
        <v>20</v>
      </c>
      <c r="AB161" s="1032"/>
      <c r="AC161" s="1032"/>
      <c r="AD161" s="1033"/>
      <c r="AE161" s="1033" t="s">
        <v>21</v>
      </c>
      <c r="AF161" s="1050">
        <f>-SUMIFS('TARGET PRICES'!AA:AA,'TARGET PRICES'!$C:$C,$E$6,'TARGET PRICES'!$F:$F,$BC$11,'TARGET PRICES'!$H:$H,$BD$11)-
SUMIFS('TARGET PRICES'!AA:AA,'TARGET PRICES'!$C:$C,$E$6,'TARGET PRICES'!$F:$F,$BC$11,'TARGET PRICES'!$H:$H,$BE$11)-
SUMIFS('TARGET PRICES'!AA:AA,'TARGET PRICES'!$C:$C,$E$6,'TARGET PRICES'!$F:$F,$BC$11,'TARGET PRICES'!$H:$H,$BF$11)</f>
        <v>0</v>
      </c>
      <c r="AG161" s="1051"/>
      <c r="AH161" s="1034"/>
      <c r="AI161" s="1034"/>
      <c r="AJ161" s="1052"/>
    </row>
    <row r="162" spans="4:36" ht="5.0999999999999996" customHeight="1" x14ac:dyDescent="0.25">
      <c r="D162" s="1052"/>
      <c r="G162" s="1053"/>
      <c r="L162" s="1054"/>
      <c r="M162" s="1053"/>
      <c r="O162" s="1055"/>
      <c r="P162" s="1056"/>
      <c r="Q162" s="1057"/>
      <c r="S162" s="1058"/>
      <c r="T162" s="1056"/>
      <c r="U162" s="1059"/>
      <c r="AA162" s="1049"/>
      <c r="AB162" s="1032"/>
      <c r="AC162" s="1032"/>
      <c r="AD162" s="1060"/>
      <c r="AE162" s="1060"/>
      <c r="AF162" s="1061"/>
      <c r="AG162" s="1062"/>
      <c r="AH162" s="1032"/>
      <c r="AI162" s="1032"/>
      <c r="AJ162" s="1063"/>
    </row>
    <row r="163" spans="4:36" x14ac:dyDescent="0.25">
      <c r="D163" s="1064" t="s">
        <v>22</v>
      </c>
      <c r="G163" s="1039">
        <f>SUMIFS(OPEX!$AA$17:$AA$5195,OPEX!$C$17:$C$5195,$E$6,OPEX!$F$17:$F$5195,'Supporting Data'!$D$4,OPEX!$H$17:$H$5195,"BST")</f>
        <v>0</v>
      </c>
      <c r="I163" s="1041">
        <f>1-L163</f>
        <v>1</v>
      </c>
      <c r="J163" s="1065">
        <f>I163*G163</f>
        <v>0</v>
      </c>
      <c r="L163" s="1041">
        <f>INDEX(PriceDataOPEX!$V$3787:$AV$3833,MATCH($E$6,PriceDataOPEX!$E$3787:$E$3833,0),MATCH('Supporting Data'!$D$4,PriceDataOPEX!$V$3786:$AV$3786,0))</f>
        <v>0</v>
      </c>
      <c r="M163" s="1042">
        <f>L163*G163</f>
        <v>0</v>
      </c>
      <c r="O163" s="1066"/>
      <c r="P163" s="1067" t="s">
        <v>23</v>
      </c>
      <c r="Q163" s="1068"/>
      <c r="S163" s="1069"/>
      <c r="T163" s="1067" t="s">
        <v>24</v>
      </c>
      <c r="U163" s="1070"/>
      <c r="AA163" s="1049" t="s">
        <v>25</v>
      </c>
      <c r="AB163" s="1032"/>
      <c r="AC163" s="1032"/>
      <c r="AD163" s="1033"/>
      <c r="AE163" s="1033" t="s">
        <v>21</v>
      </c>
      <c r="AF163" s="1050">
        <f>-SUMIFS('TARGET PRICES'!AA:AA,'TARGET PRICES'!$C:$C,$E$6,'TARGET PRICES'!$F:$F,$BC$12,'TARGET PRICES'!$H:$H,$BD$11)-
SUMIFS('TARGET PRICES'!AA:AA,'TARGET PRICES'!$C:$C,$E$6,'TARGET PRICES'!$F:$F,$BC$12,'TARGET PRICES'!$H:$H,$BE$11)-
SUMIFS('TARGET PRICES'!AA:AA,'TARGET PRICES'!$C:$C,$E$6,'TARGET PRICES'!$F:$F,$BC$12,'TARGET PRICES'!$H:$H,$BF$11)</f>
        <v>0</v>
      </c>
      <c r="AG163" s="1051"/>
      <c r="AH163" s="1034"/>
      <c r="AI163" s="1034"/>
      <c r="AJ163" s="1052"/>
    </row>
    <row r="164" spans="4:36" ht="5.0999999999999996" customHeight="1" x14ac:dyDescent="0.25">
      <c r="D164" s="1052"/>
      <c r="G164" s="1053"/>
      <c r="J164" s="1071"/>
      <c r="L164" s="1054"/>
      <c r="M164" s="1053"/>
      <c r="O164" s="1055"/>
      <c r="P164" s="1056"/>
      <c r="Q164" s="1057"/>
      <c r="S164" s="1058"/>
      <c r="T164" s="1056"/>
      <c r="U164" s="1059"/>
      <c r="AA164" s="1049"/>
      <c r="AB164" s="1032"/>
      <c r="AC164" s="1032"/>
      <c r="AD164" s="1060"/>
      <c r="AE164" s="1060"/>
      <c r="AF164" s="1062"/>
      <c r="AG164" s="1062"/>
      <c r="AH164" s="1032"/>
      <c r="AI164" s="1032"/>
      <c r="AJ164" s="1063"/>
    </row>
    <row r="165" spans="4:36" ht="15.75" thickBot="1" x14ac:dyDescent="0.3">
      <c r="D165" s="1064" t="s">
        <v>26</v>
      </c>
      <c r="G165" s="1039">
        <f>SUMIFS(OPEX!$AA$17:$AA$5195,OPEX!$C$17:$C$5195,$E$6,OPEX!$F$17:$F$5195,'Supporting Data'!$D$5,OPEX!$H$17:$H$5195,"BST")</f>
        <v>0</v>
      </c>
      <c r="J165" s="1071"/>
      <c r="L165" s="1041">
        <f>INDEX(PriceDataOPEX!$V$3787:$AV$3833,MATCH($E$6,PriceDataOPEX!$E$3787:$E$3833,0),MATCH('Supporting Data'!$D$5,PriceDataOPEX!$V$3786:$AV$3786,0))</f>
        <v>0</v>
      </c>
      <c r="M165" s="1042">
        <f>L165*G165</f>
        <v>0</v>
      </c>
      <c r="O165" s="1072"/>
      <c r="P165" s="1073" t="s">
        <v>27</v>
      </c>
      <c r="Q165" s="1074"/>
      <c r="S165" s="1075"/>
      <c r="T165" s="1076"/>
      <c r="U165" s="1077"/>
      <c r="AA165" s="1049" t="s">
        <v>5</v>
      </c>
      <c r="AB165" s="1032"/>
      <c r="AC165" s="1032"/>
      <c r="AD165" s="1033"/>
      <c r="AE165" s="1033" t="s">
        <v>21</v>
      </c>
      <c r="AF165" s="1050">
        <f>-SUMIFS('TARGET PRICES'!AA:AA,'TARGET PRICES'!$C:$C,$E$6,'TARGET PRICES'!$F:$F,$BC$13,'TARGET PRICES'!$H:$H,$BD$11)-
SUMIFS('TARGET PRICES'!AA:AA,'TARGET PRICES'!$C:$C,$E$6,'TARGET PRICES'!$F:$F,$BC$13,'TARGET PRICES'!$H:$H,$BE$11)-
SUMIFS('TARGET PRICES'!AA:AA,'TARGET PRICES'!$C:$C,$E$6,'TARGET PRICES'!$F:$F,$BC$13,'TARGET PRICES'!$H:$H,$BF$11)</f>
        <v>0</v>
      </c>
      <c r="AG165" s="1051"/>
      <c r="AH165" s="1034"/>
      <c r="AI165" s="1034"/>
      <c r="AJ165" s="1052"/>
    </row>
    <row r="166" spans="4:36" ht="4.5" customHeight="1" x14ac:dyDescent="0.25">
      <c r="D166" s="1052"/>
      <c r="G166" s="1053"/>
      <c r="J166" s="1071"/>
      <c r="L166" s="1054"/>
      <c r="M166" s="1053"/>
      <c r="AA166" s="1078"/>
      <c r="AB166" s="1078"/>
      <c r="AC166" s="1078"/>
      <c r="AD166" s="1078"/>
      <c r="AE166" s="1078"/>
      <c r="AF166" s="1078"/>
      <c r="AG166" s="1078"/>
      <c r="AH166" s="1034"/>
      <c r="AI166" s="1034"/>
    </row>
    <row r="167" spans="4:36" x14ac:dyDescent="0.25">
      <c r="D167" s="1064" t="s">
        <v>28</v>
      </c>
      <c r="G167" s="1039">
        <f>SUMIFS(OPEX!$AA$17:$AA$5195,OPEX!$C$17:$C$5195,$E$6,OPEX!$F$17:$F$5195,'Supporting Data'!$D$6,OPEX!$H$17:$H$5195,"BST")</f>
        <v>0</v>
      </c>
      <c r="J167" s="1071"/>
      <c r="L167" s="1041">
        <f>INDEX(PriceDataOPEX!$V$3787:$AV$3833,MATCH($E$6,PriceDataOPEX!$E$3787:$E$3833,0),MATCH('Supporting Data'!$D$6,PriceDataOPEX!$V$3786:$AV$3786,0))</f>
        <v>0</v>
      </c>
      <c r="M167" s="1042">
        <f>L167*G167</f>
        <v>0</v>
      </c>
      <c r="S167" s="1079"/>
      <c r="U167" s="1080"/>
    </row>
    <row r="168" spans="4:36" ht="5.0999999999999996" customHeight="1" x14ac:dyDescent="0.25">
      <c r="D168" s="1052"/>
      <c r="G168" s="1053"/>
      <c r="J168" s="1071"/>
      <c r="L168" s="1054"/>
      <c r="M168" s="1053"/>
    </row>
    <row r="169" spans="4:36" x14ac:dyDescent="0.25">
      <c r="D169" s="1064" t="s">
        <v>29</v>
      </c>
      <c r="G169" s="1081">
        <f>SUMIFS(OPEX!$AA$17:$AA$5195,OPEX!$C$17:$C$5195,$E$6,OPEX!$F$17:$F$5195,'Supporting Data'!$D$7,OPEX!$H$17:$H$5195,"BST")+
SUMIFS(OPEX!$AA$17:$AA$5195,OPEX!$C$17:$C$5195,$E$6,OPEX!$F$17:$F$5195,'Supporting Data'!$D$8,OPEX!$H$17:$H$5195,"BST")</f>
        <v>0</v>
      </c>
      <c r="I169" s="1041">
        <f>1-L169</f>
        <v>1</v>
      </c>
      <c r="J169" s="1065">
        <f>I169*G169</f>
        <v>0</v>
      </c>
      <c r="L169" s="1041">
        <f>INDEX(PriceDataOPEX!$V$3787:$AV$3833,MATCH($E$6,PriceDataOPEX!$E$3787:$E$3833,0),MATCH('Supporting Data'!$D$7,PriceDataOPEX!$V$3786:$AV$3786,0))</f>
        <v>0</v>
      </c>
      <c r="M169" s="1042">
        <f>L169*G169</f>
        <v>0</v>
      </c>
      <c r="S169" s="1079"/>
      <c r="U169" s="1080"/>
    </row>
    <row r="170" spans="4:36" ht="5.0999999999999996" customHeight="1" x14ac:dyDescent="0.25">
      <c r="D170" s="1052"/>
      <c r="G170" s="1053"/>
      <c r="J170" s="1071"/>
      <c r="L170" s="1054"/>
      <c r="M170" s="1053"/>
    </row>
    <row r="171" spans="4:36" x14ac:dyDescent="0.25">
      <c r="D171" s="1064" t="s">
        <v>30</v>
      </c>
      <c r="G171" s="1081">
        <f>SUMIFS(OPEX!$AA$17:$AA$5195,OPEX!$C$17:$C$5195,$E$6,OPEX!$F$17:$F$5195,'Supporting Data'!$D$9,OPEX!$H$17:$H$5195,"BST")+
SUMIFS(OPEX!$AA$17:$AA$5195,OPEX!$C$17:$C$5195,$E$6,OPEX!$F$17:$F$5195,'Supporting Data'!$D$10,OPEX!$H$17:$H$5195,"BST")</f>
        <v>0</v>
      </c>
      <c r="J171" s="1071"/>
      <c r="L171" s="1041">
        <f>INDEX(PriceDataOPEX!$V$3787:$AV$3833,MATCH($E$6,PriceDataOPEX!$E$3787:$E$3833,0),MATCH('Supporting Data'!$D$9,PriceDataOPEX!$V$3786:$AV$3786,0))</f>
        <v>0</v>
      </c>
      <c r="M171" s="1042">
        <f>L171*G171</f>
        <v>0</v>
      </c>
      <c r="S171" s="1082"/>
      <c r="U171" s="1080"/>
    </row>
    <row r="172" spans="4:36" ht="5.0999999999999996" customHeight="1" x14ac:dyDescent="0.25">
      <c r="D172" s="1052"/>
      <c r="G172" s="1053"/>
      <c r="J172" s="1071"/>
      <c r="L172" s="1054"/>
      <c r="M172" s="1053"/>
    </row>
    <row r="173" spans="4:36" x14ac:dyDescent="0.25">
      <c r="D173" s="1064" t="s">
        <v>31</v>
      </c>
      <c r="G173" s="1039">
        <f>SUMIFS(OPEX!$AA$17:$AA$5195,OPEX!$C$17:$C$5195,$E$6,OPEX!$F$17:$F$5195,'Supporting Data'!$D$11,OPEX!$H$17:$H$5195,"BST")+
SUMIFS(OPEX!$AA$17:$AA$5195,OPEX!$C$17:$C$5195,$E$6,OPEX!$F$17:$F$5195,'Supporting Data'!$D$12,OPEX!$H$17:$H$5195,"BST")</f>
        <v>0</v>
      </c>
      <c r="I173" s="1041">
        <f>1-L173</f>
        <v>1</v>
      </c>
      <c r="J173" s="1065">
        <f>I173*G173</f>
        <v>0</v>
      </c>
      <c r="L173" s="1041">
        <f>INDEX(PriceDataOPEX!$V$3787:$AV$3833,MATCH($E$6,PriceDataOPEX!$E$3787:$E$3833,0),MATCH('Supporting Data'!$D$11,PriceDataOPEX!$V$3786:$AV$3786,0))</f>
        <v>0</v>
      </c>
      <c r="M173" s="1042">
        <f>L173*G173</f>
        <v>0</v>
      </c>
      <c r="S173" s="1083"/>
      <c r="U173" s="1080"/>
    </row>
    <row r="174" spans="4:36" ht="5.0999999999999996" customHeight="1" x14ac:dyDescent="0.25">
      <c r="D174" s="1052"/>
      <c r="G174" s="1053"/>
      <c r="J174" s="1071"/>
      <c r="L174" s="1054"/>
      <c r="M174" s="1053"/>
    </row>
    <row r="175" spans="4:36" x14ac:dyDescent="0.25">
      <c r="D175" s="1064" t="s">
        <v>32</v>
      </c>
      <c r="G175" s="1039">
        <f>SUMIFS(OPEX!$AA$17:$AA$5195,OPEX!$C$17:$C$5195,$E$6,OPEX!$F$17:$F$5195,'Supporting Data'!$D$15,OPEX!$H$17:$H$5195,"BST")</f>
        <v>729.36043729621485</v>
      </c>
      <c r="I175" s="1041">
        <f>1-L175</f>
        <v>0.89849601812236068</v>
      </c>
      <c r="J175" s="1065">
        <f>I175*G175</f>
        <v>655.32744868663281</v>
      </c>
      <c r="L175" s="1041">
        <f>IF(VLOOKUP($D$3,PriceDataOPEX!$F$3787:$V$3833,17,0)="Varies",(SUMIF(PriceDataOPEX!$F$3843:$F$3889,$D$3,PriceDataOPEX!$AA$3843:$AA$3889))/G175,VLOOKUP($D$3,PriceDataOPEX!$F$3787:$V$3833,17,0))</f>
        <v>0.10150398187763933</v>
      </c>
      <c r="M175" s="1042">
        <f>L175*G175</f>
        <v>74.032988609582091</v>
      </c>
      <c r="S175" s="1083"/>
      <c r="U175" s="1080"/>
    </row>
    <row r="176" spans="4:36" s="2" customFormat="1" ht="5.0999999999999996" customHeight="1" x14ac:dyDescent="0.25">
      <c r="D176" s="1084"/>
      <c r="G176" s="1085"/>
      <c r="I176" s="1086"/>
      <c r="J176" s="1087"/>
      <c r="L176" s="1086"/>
      <c r="M176" s="1088"/>
      <c r="S176" s="1086"/>
      <c r="U176" s="1089"/>
    </row>
    <row r="177" spans="3:56" s="2" customFormat="1" x14ac:dyDescent="0.25">
      <c r="D177" s="1064" t="s">
        <v>33</v>
      </c>
      <c r="G177" s="897">
        <f>SUMIFS(OPEX!$AA$17:$AA$5195,OPEX!$C$17:$C$5195,$E$6,OPEX!$F$17:$F$5195,'Supporting Data'!$D$13,OPEX!$H$17:$H$5195,"BST")</f>
        <v>0</v>
      </c>
      <c r="I177" s="1041">
        <f>1-L177</f>
        <v>1</v>
      </c>
      <c r="J177" s="1065">
        <f>I177*G177</f>
        <v>0</v>
      </c>
      <c r="L177" s="1041">
        <f>INDEX(PriceDataOPEX!$V$3787:$AV$3833,MATCH($E$6,PriceDataOPEX!$E$3787:$E$3833,0),MATCH('Supporting Data'!$D$13,PriceDataOPEX!$V$3786:$AV$3786,0))</f>
        <v>0</v>
      </c>
      <c r="M177" s="1042">
        <f>G177*L177</f>
        <v>0</v>
      </c>
      <c r="S177" s="1086"/>
      <c r="U177" s="1089"/>
    </row>
    <row r="178" spans="3:56" s="2" customFormat="1" ht="5.0999999999999996" customHeight="1" x14ac:dyDescent="0.25">
      <c r="D178" s="1084"/>
      <c r="G178" s="1085"/>
      <c r="I178" s="1086"/>
      <c r="J178" s="1087"/>
      <c r="L178" s="1086"/>
      <c r="M178" s="1088"/>
      <c r="S178" s="1086"/>
      <c r="U178" s="1089"/>
    </row>
    <row r="179" spans="3:56" ht="18" customHeight="1" x14ac:dyDescent="0.25">
      <c r="D179" s="1064" t="s">
        <v>34</v>
      </c>
      <c r="G179" s="897">
        <f>SUMIFS(OPEX!$AA$17:$AA$5195,OPEX!$C$17:$C$5195,$E$6,OPEX!$F$17:$F$5195,'Supporting Data'!$D$14,OPEX!$H$17:$H$5195,"BST")</f>
        <v>0</v>
      </c>
      <c r="J179" s="1071"/>
      <c r="L179" s="1041">
        <f>INDEX(PriceDataOPEX!$V$3787:$AV$3833,MATCH($E$6,PriceDataOPEX!$E$3787:$E$3833,0),MATCH('Supporting Data'!$D$14,PriceDataOPEX!$V$3786:$AV$3786,0))</f>
        <v>0</v>
      </c>
      <c r="M179" s="1042">
        <f>G179*L179</f>
        <v>0</v>
      </c>
    </row>
    <row r="180" spans="3:56" ht="5.0999999999999996" customHeight="1" x14ac:dyDescent="0.25">
      <c r="D180" s="1084"/>
      <c r="G180" s="1053"/>
      <c r="J180" s="1071"/>
      <c r="L180" s="1054"/>
      <c r="M180" s="1053"/>
    </row>
    <row r="181" spans="3:56" ht="13.5" customHeight="1" x14ac:dyDescent="0.25">
      <c r="D181" s="1064" t="s">
        <v>35</v>
      </c>
      <c r="G181" s="897">
        <f>SUMIFS(CAPITAL!AA:AA,CAPITAL!$C:$C,$E$6,CAPITAL!$F:$F,"RAB RoA")</f>
        <v>0</v>
      </c>
      <c r="J181" s="1071"/>
      <c r="L181" s="1041">
        <f>INDEX(PriceDataOPEX!$V$3839:$AQ$3839,1,MATCH('Supporting Data'!$D$17,PriceDataOPEX!$V$3836:$AQ$3836,0))</f>
        <v>1</v>
      </c>
      <c r="M181" s="1042">
        <f>G181*L181</f>
        <v>0</v>
      </c>
    </row>
    <row r="182" spans="3:56" ht="5.0999999999999996" customHeight="1" x14ac:dyDescent="0.25">
      <c r="D182" s="1052"/>
      <c r="G182" s="1053"/>
      <c r="J182" s="1071"/>
      <c r="L182" s="1054"/>
      <c r="M182" s="1053"/>
    </row>
    <row r="183" spans="3:56" ht="3" customHeight="1" x14ac:dyDescent="0.25">
      <c r="D183" s="1052"/>
      <c r="G183" s="1053"/>
      <c r="J183" s="1071"/>
      <c r="L183" s="1054"/>
      <c r="M183" s="1053"/>
    </row>
    <row r="184" spans="3:56" ht="15.75" customHeight="1" x14ac:dyDescent="0.25">
      <c r="D184" s="1064" t="s">
        <v>36</v>
      </c>
      <c r="G184" s="897">
        <f>SUMIFS(TAX!AA:AA,TAX!$C:$C,$E$6,TAX!$G:$G,"Tax allowance")</f>
        <v>0</v>
      </c>
      <c r="J184" s="1071"/>
      <c r="L184" s="1041">
        <f>INDEX(PriceDataOPEX!$V$3839:$AQ$3839,1,MATCH('Supporting Data'!$D$18,PriceDataOPEX!$V$3836:$AQ$3836,0))</f>
        <v>1</v>
      </c>
      <c r="M184" s="1042">
        <f>G184*L184</f>
        <v>0</v>
      </c>
    </row>
    <row r="185" spans="3:56" ht="5.0999999999999996" customHeight="1" x14ac:dyDescent="0.25">
      <c r="D185" s="1052"/>
      <c r="G185" s="1053"/>
      <c r="J185" s="1071"/>
      <c r="L185" s="1054"/>
      <c r="M185" s="1053"/>
    </row>
    <row r="186" spans="3:56" x14ac:dyDescent="0.25">
      <c r="D186" s="1038" t="s">
        <v>37</v>
      </c>
      <c r="G186" s="897">
        <f>VLOOKUP($D186,'Supporting Data'!$B$56:$F$71,MATCH($A158,'Supporting Data'!$B$36:$F$36,0),0)</f>
        <v>0</v>
      </c>
      <c r="I186" s="1041">
        <f>'Supporting Data'!$F$67</f>
        <v>0</v>
      </c>
      <c r="J186" s="1065">
        <f>I186*G186</f>
        <v>0</v>
      </c>
      <c r="L186" s="1041">
        <f>1-I186</f>
        <v>1</v>
      </c>
      <c r="M186" s="1042">
        <f>L186*G186</f>
        <v>0</v>
      </c>
      <c r="S186" s="1079"/>
      <c r="U186" s="1080"/>
    </row>
    <row r="187" spans="3:56" ht="9.9499999999999993" customHeight="1" x14ac:dyDescent="0.25">
      <c r="G187" s="1053"/>
      <c r="J187" s="1071"/>
      <c r="M187" s="1053"/>
      <c r="AF187" s="1090"/>
      <c r="AG187" s="1090"/>
      <c r="AI187" s="1090"/>
      <c r="AK187" s="1090" t="s">
        <v>38</v>
      </c>
    </row>
    <row r="188" spans="3:56" x14ac:dyDescent="0.25">
      <c r="G188" s="1091">
        <f>SUM(G161,G163,G165,G167,G169,G171,G173,G175,G177,G179,G181,G184,G186)</f>
        <v>729.36043729621485</v>
      </c>
      <c r="I188" s="1092"/>
      <c r="J188" s="1093">
        <f>SUM(J163,J169,J173,J175,J186)</f>
        <v>655.32744868663281</v>
      </c>
      <c r="L188" s="1094"/>
      <c r="M188" s="1095">
        <f>SUM(M161,M163,M165,M167,M169,M171,M173,M175,M177,M179,M181,M184,M186)</f>
        <v>74.032988609582091</v>
      </c>
      <c r="Q188" s="1096"/>
      <c r="U188" s="1096"/>
      <c r="AF188" s="1090"/>
      <c r="AG188" s="1090"/>
      <c r="AI188" s="1090"/>
      <c r="AK188" s="1090" t="s">
        <v>39</v>
      </c>
      <c r="AT188" s="1090" t="s">
        <v>40</v>
      </c>
      <c r="AY188" s="1097" t="s">
        <v>41</v>
      </c>
      <c r="AZ188" s="1097"/>
      <c r="BA188" s="1097" t="s">
        <v>0</v>
      </c>
    </row>
    <row r="189" spans="3:56" ht="15" customHeight="1" x14ac:dyDescent="0.25">
      <c r="G189" s="1098"/>
      <c r="I189" s="1099"/>
      <c r="L189" s="1086"/>
      <c r="M189" s="1086"/>
      <c r="N189" s="1086"/>
      <c r="AF189" s="1090"/>
      <c r="AG189" s="1090"/>
      <c r="AI189" s="1090"/>
      <c r="AK189" s="1090" t="s">
        <v>42</v>
      </c>
      <c r="AL189" s="1090"/>
      <c r="AM189" s="1090" t="s">
        <v>43</v>
      </c>
      <c r="AN189" s="1090"/>
      <c r="AO189" s="1090"/>
      <c r="AP189" s="1090" t="s">
        <v>44</v>
      </c>
      <c r="AQ189" s="1090"/>
      <c r="AR189" s="1090" t="s">
        <v>45</v>
      </c>
      <c r="AS189" s="1090"/>
      <c r="AT189" s="1090" t="s">
        <v>46</v>
      </c>
      <c r="AY189" s="3"/>
      <c r="AZ189" s="3"/>
      <c r="BA189" s="3"/>
    </row>
    <row r="190" spans="3:56" ht="31.5" customHeight="1" x14ac:dyDescent="0.25">
      <c r="C190" s="1071"/>
      <c r="D190" s="1100"/>
      <c r="E190" s="1071"/>
      <c r="F190" s="1071"/>
      <c r="G190" s="1071"/>
      <c r="L190" s="1086"/>
      <c r="M190" s="1086"/>
      <c r="N190" s="1086"/>
      <c r="U190" s="1101" t="s">
        <v>47</v>
      </c>
      <c r="V190" s="1102" t="s">
        <v>48</v>
      </c>
      <c r="W190" s="1103">
        <f>Q159</f>
        <v>0</v>
      </c>
      <c r="X190" s="1104" t="s">
        <v>49</v>
      </c>
      <c r="Y190" s="1105">
        <f>M188</f>
        <v>74.032988609582091</v>
      </c>
      <c r="Z190" s="1106" t="s">
        <v>21</v>
      </c>
      <c r="AA190" s="1105">
        <f>Y190*W190</f>
        <v>0</v>
      </c>
      <c r="AB190" s="1106" t="s">
        <v>50</v>
      </c>
      <c r="AC190" s="1107" t="s">
        <v>51</v>
      </c>
      <c r="AD190" s="1105">
        <f>AF161</f>
        <v>0</v>
      </c>
      <c r="AE190" s="1106" t="s">
        <v>50</v>
      </c>
      <c r="AF190" s="1105">
        <f>AF163</f>
        <v>0</v>
      </c>
      <c r="AG190" s="1108" t="s">
        <v>52</v>
      </c>
      <c r="AH190" s="1104" t="s">
        <v>49</v>
      </c>
      <c r="AI190" s="1109">
        <f>Q159</f>
        <v>0</v>
      </c>
      <c r="AJ190" s="1106" t="s">
        <v>21</v>
      </c>
      <c r="AK190" s="1105">
        <f>AA190+(AD190+AF190)*AI190</f>
        <v>0</v>
      </c>
      <c r="AL190" s="1104" t="s">
        <v>49</v>
      </c>
      <c r="AM190" s="1107">
        <v>1000</v>
      </c>
      <c r="AN190" s="1110" t="s">
        <v>53</v>
      </c>
      <c r="AO190" s="1110"/>
      <c r="AP190" s="1107">
        <f>I197</f>
        <v>0</v>
      </c>
      <c r="AQ190" s="1104"/>
      <c r="AR190" s="1111"/>
      <c r="AS190" s="1111"/>
      <c r="AT190" s="1112"/>
      <c r="AU190" s="1112"/>
      <c r="AV190" s="1113" t="s">
        <v>21</v>
      </c>
      <c r="AW190" s="1114">
        <f>IFERROR(AK190*AM190/AP190,0)</f>
        <v>0</v>
      </c>
      <c r="AY190" s="954">
        <f>IF($E$6="30A",'TARGET PRICES'!AA4500+'TARGET PRICES'!AA4530+'TARGET PRICES'!AA4590,SUMIFS('Table Cost Reflective'!$I$4:$I$118,'Table Cost Reflective'!$C$4:$C$118,$D$3,'Table Cost Reflective'!$D$4:$D$118,V190))</f>
        <v>0</v>
      </c>
      <c r="AZ190" s="3"/>
      <c r="BA190" s="955">
        <f>AW190-AY190</f>
        <v>0</v>
      </c>
    </row>
    <row r="191" spans="3:56" ht="5.0999999999999996" customHeight="1" x14ac:dyDescent="0.25">
      <c r="L191" s="1086"/>
      <c r="M191" s="1086"/>
      <c r="N191" s="1086"/>
      <c r="V191" s="1102"/>
      <c r="Y191" s="1053"/>
      <c r="AE191" s="1115"/>
      <c r="AK191" s="1053"/>
      <c r="AW191" s="1116"/>
      <c r="AY191" s="3"/>
      <c r="AZ191" s="3"/>
      <c r="BA191" s="961"/>
    </row>
    <row r="192" spans="3:56" ht="31.5" customHeight="1" x14ac:dyDescent="0.25">
      <c r="C192" s="1099"/>
      <c r="D192" s="1099"/>
      <c r="G192" s="1071"/>
      <c r="L192" s="1086"/>
      <c r="M192" s="1086"/>
      <c r="N192" s="1086"/>
      <c r="U192" s="1101" t="s">
        <v>54</v>
      </c>
      <c r="V192" s="1117" t="s">
        <v>55</v>
      </c>
      <c r="W192" s="1103">
        <f>1-W190</f>
        <v>1</v>
      </c>
      <c r="X192" s="1104" t="s">
        <v>49</v>
      </c>
      <c r="Y192" s="1105">
        <f>M188</f>
        <v>74.032988609582091</v>
      </c>
      <c r="Z192" s="1106" t="s">
        <v>21</v>
      </c>
      <c r="AA192" s="1105">
        <f>W192*Y192</f>
        <v>74.032988609582091</v>
      </c>
      <c r="AB192" s="1106" t="s">
        <v>50</v>
      </c>
      <c r="AC192" s="1107" t="s">
        <v>51</v>
      </c>
      <c r="AD192" s="1105">
        <f>AF161</f>
        <v>0</v>
      </c>
      <c r="AE192" s="1106" t="s">
        <v>50</v>
      </c>
      <c r="AF192" s="1105">
        <f>AF163</f>
        <v>0</v>
      </c>
      <c r="AG192" s="1108" t="s">
        <v>52</v>
      </c>
      <c r="AH192" s="1104" t="s">
        <v>49</v>
      </c>
      <c r="AI192" s="1109">
        <f>W192</f>
        <v>1</v>
      </c>
      <c r="AJ192" s="1106" t="s">
        <v>21</v>
      </c>
      <c r="AK192" s="1105">
        <f>AA192+(AD192+AF192)*AI192</f>
        <v>74.032988609582091</v>
      </c>
      <c r="AL192" s="1104" t="s">
        <v>49</v>
      </c>
      <c r="AM192" s="1107">
        <v>1000</v>
      </c>
      <c r="AN192" s="1110" t="s">
        <v>53</v>
      </c>
      <c r="AO192" s="1110"/>
      <c r="AP192" s="1107">
        <f>I198</f>
        <v>8146</v>
      </c>
      <c r="AQ192" s="1104"/>
      <c r="AR192" s="1111"/>
      <c r="AS192" s="1111"/>
      <c r="AT192" s="1112"/>
      <c r="AU192" s="1112"/>
      <c r="AV192" s="1113" t="s">
        <v>21</v>
      </c>
      <c r="AW192" s="1114">
        <f>AK192*AM192/AP192</f>
        <v>9.0882627804544658</v>
      </c>
      <c r="AY192" s="954">
        <f>IF($E$6="30A",'TARGET PRICES'!AA4501+'TARGET PRICES'!AA4531+'TARGET PRICES'!AA4591,SUMIFS('Table Cost Reflective'!$I$4:$I$118,'Table Cost Reflective'!$C$4:$C$118,$D$3,'Table Cost Reflective'!$D$4:$D$118,V192)-IF($E$6="30A",'Table Cost Reflective'!$I$116,0))</f>
        <v>9.0882627804544676</v>
      </c>
      <c r="AZ192" s="3"/>
      <c r="BA192" s="955">
        <f>AW192-AY192</f>
        <v>0</v>
      </c>
      <c r="BD192" s="1118"/>
    </row>
    <row r="193" spans="4:53" ht="4.5" customHeight="1" x14ac:dyDescent="0.25">
      <c r="V193" s="1102"/>
      <c r="AE193" s="1115"/>
      <c r="AH193" s="1115"/>
      <c r="AK193" s="1053"/>
      <c r="AW193" s="1116"/>
      <c r="AY193" s="3"/>
      <c r="AZ193" s="3"/>
      <c r="BA193" s="961"/>
    </row>
    <row r="194" spans="4:53" ht="31.5" customHeight="1" x14ac:dyDescent="0.25">
      <c r="D194" s="1053"/>
      <c r="U194" s="1101" t="s">
        <v>56</v>
      </c>
      <c r="V194" s="1102" t="s">
        <v>57</v>
      </c>
      <c r="W194" s="1119"/>
      <c r="X194" s="1120"/>
      <c r="Y194" s="1121"/>
      <c r="Z194" s="1120"/>
      <c r="AA194" s="1122">
        <f>J188</f>
        <v>655.32744868663281</v>
      </c>
      <c r="AB194" s="1123" t="s">
        <v>50</v>
      </c>
      <c r="AC194" s="1123"/>
      <c r="AD194" s="1122">
        <f>AF165</f>
        <v>0</v>
      </c>
      <c r="AE194" s="1123"/>
      <c r="AF194" s="1124"/>
      <c r="AG194" s="1124"/>
      <c r="AH194" s="1123"/>
      <c r="AI194" s="1125"/>
      <c r="AJ194" s="1126" t="s">
        <v>21</v>
      </c>
      <c r="AK194" s="1122">
        <f>AA194+AD194</f>
        <v>655.32744868663281</v>
      </c>
      <c r="AL194" s="1125" t="s">
        <v>49</v>
      </c>
      <c r="AM194" s="1125">
        <v>1000</v>
      </c>
      <c r="AN194" s="1125" t="s">
        <v>53</v>
      </c>
      <c r="AO194" s="1127" t="s">
        <v>51</v>
      </c>
      <c r="AP194" s="1125">
        <f>I199</f>
        <v>8146</v>
      </c>
      <c r="AQ194" s="1128" t="s">
        <v>49</v>
      </c>
      <c r="AR194" s="1129">
        <f>K199</f>
        <v>0.63028344194910146</v>
      </c>
      <c r="AS194" s="1130" t="s">
        <v>50</v>
      </c>
      <c r="AT194" s="1125">
        <f>I201</f>
        <v>0</v>
      </c>
      <c r="AU194" s="1131" t="s">
        <v>52</v>
      </c>
      <c r="AV194" s="1126" t="s">
        <v>21</v>
      </c>
      <c r="AW194" s="1132">
        <f>(AK194*AM194)/(AP194*AR194+AT194)</f>
        <v>127.63743122717089</v>
      </c>
      <c r="AY194" s="954">
        <f>IF($E$6="30A",'TARGET PRICES'!AA4502+'TARGET PRICES'!AA4532+'TARGET PRICES'!AA4592,SUMIFS('Table Cost Reflective'!$I$4:$I$118,'Table Cost Reflective'!$C$4:$C$118,$D$3,'Table Cost Reflective'!$D$4:$D$118,V194)-IF($E$6="30A",'Table Cost Reflective'!$I$118,0))</f>
        <v>127.63743122717089</v>
      </c>
      <c r="AZ194" s="3"/>
      <c r="BA194" s="955">
        <f>AW194-AY194</f>
        <v>0</v>
      </c>
    </row>
    <row r="195" spans="4:53" ht="15.75" thickBot="1" x14ac:dyDescent="0.3">
      <c r="D195" s="1053"/>
      <c r="AE195" s="1133"/>
      <c r="AF195" s="1133"/>
      <c r="AG195" s="1133"/>
      <c r="AH195" s="1133"/>
    </row>
    <row r="196" spans="4:53" ht="15.75" thickBot="1" x14ac:dyDescent="0.3">
      <c r="D196" s="1053"/>
      <c r="G196" s="1134" t="s">
        <v>58</v>
      </c>
      <c r="H196" s="1135"/>
      <c r="I196" s="1136" t="s">
        <v>59</v>
      </c>
      <c r="J196" s="1137" t="s">
        <v>60</v>
      </c>
      <c r="K196" s="1134" t="s">
        <v>61</v>
      </c>
      <c r="L196" s="1135"/>
      <c r="M196" s="1138" t="s">
        <v>62</v>
      </c>
    </row>
    <row r="197" spans="4:53" x14ac:dyDescent="0.25">
      <c r="D197" s="1053"/>
      <c r="G197" s="1139" t="s">
        <v>20</v>
      </c>
      <c r="H197" s="1140"/>
      <c r="I197" s="1141">
        <f>SUMIF('PriceDataWAE&amp;LOSSES'!$C$19:$C$65,$E$6,'PriceDataWAE&amp;LOSSES'!$AJ$19:$AJ$65)</f>
        <v>0</v>
      </c>
      <c r="J197" s="1142">
        <f>Q159</f>
        <v>0</v>
      </c>
      <c r="K197" s="1143"/>
      <c r="L197" s="1144"/>
      <c r="M197" s="1145">
        <f>U159</f>
        <v>0</v>
      </c>
    </row>
    <row r="198" spans="4:53" x14ac:dyDescent="0.25">
      <c r="G198" s="1139" t="s">
        <v>25</v>
      </c>
      <c r="H198" s="1140"/>
      <c r="I198" s="1141">
        <f>SUMIF('PriceDataWAE&amp;LOSSES'!$C$19:$C$65,$E$6,'PriceDataWAE&amp;LOSSES'!$AK$19:$AK$65)</f>
        <v>8146</v>
      </c>
      <c r="J198" s="1142">
        <f>1-J197</f>
        <v>1</v>
      </c>
      <c r="K198" s="1143"/>
      <c r="L198" s="1144"/>
      <c r="M198" s="1146">
        <f>1-M197</f>
        <v>1</v>
      </c>
    </row>
    <row r="199" spans="4:53" x14ac:dyDescent="0.25">
      <c r="D199" s="1053"/>
      <c r="G199" s="1139" t="s">
        <v>63</v>
      </c>
      <c r="H199" s="1140"/>
      <c r="I199" s="1141">
        <f>SUM(I197:I198)</f>
        <v>8146</v>
      </c>
      <c r="J199" s="1147"/>
      <c r="K199" s="1158">
        <f>SUMIF('PriceDataWAE&amp;LOSSES'!$C$19:$C$65,$E$6,'PriceDataWAE&amp;LOSSES'!$AQ$19:$AQ$65)</f>
        <v>0.63028344194910146</v>
      </c>
      <c r="L199" s="1159"/>
      <c r="M199" s="1147"/>
    </row>
    <row r="200" spans="4:53" x14ac:dyDescent="0.25">
      <c r="G200" s="1139" t="s">
        <v>64</v>
      </c>
      <c r="H200" s="1140"/>
      <c r="I200" s="1141">
        <f>(SUMIF('PriceDataWAE&amp;LOSSES'!$C$19:$C$65,$E$6,'PriceDataWAE&amp;LOSSES'!$AF$19:$AF$65)+SUMIF('PriceDataWAE&amp;LOSSES'!$C$19:$C$65,$E$6,'PriceDataWAE&amp;LOSSES'!$AG$19:$AG$65))</f>
        <v>0</v>
      </c>
      <c r="J200" s="1147"/>
      <c r="K200" s="1143"/>
      <c r="L200" s="1144"/>
      <c r="M200" s="1148"/>
    </row>
    <row r="201" spans="4:53" x14ac:dyDescent="0.25">
      <c r="G201" s="1139" t="s">
        <v>65</v>
      </c>
      <c r="H201" s="1140"/>
      <c r="I201" s="1141">
        <f>SUMIF('PriceDataWAE&amp;LOSSES'!$C$19:$C$65,$E$6,'PriceDataWAE&amp;LOSSES'!$AN$19:$AN$65)</f>
        <v>0</v>
      </c>
      <c r="J201" s="1147"/>
      <c r="K201" s="1143"/>
      <c r="L201" s="1144"/>
      <c r="M201" s="1148"/>
    </row>
    <row r="202" spans="4:53" x14ac:dyDescent="0.25"/>
    <row r="203" spans="4:53" hidden="1" x14ac:dyDescent="0.25">
      <c r="D203" s="1150"/>
      <c r="E203" s="1150"/>
      <c r="F203" s="1150"/>
      <c r="G203" s="1150"/>
      <c r="H203" s="1150"/>
      <c r="I203" s="1150"/>
      <c r="J203" s="1150"/>
      <c r="K203" s="1150"/>
      <c r="L203" s="1150"/>
      <c r="M203" s="1150"/>
      <c r="N203" s="1150"/>
      <c r="O203" s="1150"/>
      <c r="P203" s="1150"/>
      <c r="Q203" s="1150"/>
      <c r="R203" s="1150"/>
      <c r="S203" s="1150"/>
      <c r="T203" s="1150"/>
      <c r="U203" s="1150"/>
      <c r="V203" s="1150"/>
      <c r="W203" s="1150"/>
      <c r="X203" s="1150"/>
      <c r="Y203" s="1150"/>
      <c r="Z203" s="1150"/>
      <c r="AA203" s="1150"/>
      <c r="AB203" s="1150"/>
      <c r="AC203" s="1150"/>
      <c r="AD203" s="1150"/>
      <c r="AE203" s="1150"/>
      <c r="AF203" s="1150"/>
      <c r="AG203" s="1150"/>
      <c r="AH203" s="1150"/>
      <c r="AI203" s="1150"/>
      <c r="AJ203" s="1150"/>
      <c r="AK203" s="1150"/>
      <c r="AL203" s="1150"/>
      <c r="AM203" s="1150"/>
      <c r="AN203" s="1150"/>
      <c r="AO203" s="1150"/>
      <c r="AP203" s="1150"/>
      <c r="AQ203" s="1150"/>
      <c r="AR203" s="1150"/>
      <c r="AS203" s="1150"/>
      <c r="AT203" s="1150"/>
      <c r="AU203" s="1150"/>
      <c r="AV203" s="1150"/>
      <c r="AW203" s="1150"/>
    </row>
  </sheetData>
  <sheetProtection selectLockedCells="1"/>
  <mergeCells count="29">
    <mergeCell ref="I11:J12"/>
    <mergeCell ref="L11:M12"/>
    <mergeCell ref="O11:Q11"/>
    <mergeCell ref="S11:U11"/>
    <mergeCell ref="O12:P12"/>
    <mergeCell ref="S12:T12"/>
    <mergeCell ref="I60:J61"/>
    <mergeCell ref="L60:M61"/>
    <mergeCell ref="O60:Q60"/>
    <mergeCell ref="S60:U60"/>
    <mergeCell ref="O61:P61"/>
    <mergeCell ref="S61:T61"/>
    <mergeCell ref="I109:J110"/>
    <mergeCell ref="L109:M110"/>
    <mergeCell ref="O109:Q109"/>
    <mergeCell ref="S109:U109"/>
    <mergeCell ref="O110:P110"/>
    <mergeCell ref="S110:T110"/>
    <mergeCell ref="I158:J159"/>
    <mergeCell ref="L158:M159"/>
    <mergeCell ref="O158:Q158"/>
    <mergeCell ref="S158:U158"/>
    <mergeCell ref="O159:P159"/>
    <mergeCell ref="S159:T159"/>
    <mergeCell ref="K101:L101"/>
    <mergeCell ref="K150:L150"/>
    <mergeCell ref="K199:L199"/>
    <mergeCell ref="M2:AG5"/>
    <mergeCell ref="K52:L52"/>
  </mergeCells>
  <conditionalFormatting sqref="D3:J3">
    <cfRule type="expression" dxfId="19" priority="3">
      <formula>$G$6&lt;&gt;0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D630D4C6-6EAF-46D9-90EA-8DAF3B4B96C5}">
            <xm:f>INDEX('Components And Affected Tariffs'!$C$3:$C$33,MATCH($D3,'Components And Affected Tariffs'!$E$3:$E$33,0),1)="Yes"</xm:f>
            <x14:dxf>
              <font>
                <b/>
                <i val="0"/>
              </font>
              <fill>
                <patternFill patternType="none">
                  <bgColor auto="1"/>
                </patternFill>
              </fill>
              <border>
                <left style="dotted">
                  <color theme="3"/>
                </left>
                <right style="dotted">
                  <color theme="3"/>
                </right>
                <top style="dotted">
                  <color theme="3"/>
                </top>
                <bottom style="dotted">
                  <color theme="3"/>
                </bottom>
                <vertical/>
                <horizontal/>
              </border>
            </x14:dxf>
          </x14:cfRule>
          <xm:sqref>M2:AG5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ABE179A-3B4B-4802-B752-54033D8D4BEC}">
          <x14:formula1>
            <xm:f>'Supporting Data'!$J$29:$J$33</xm:f>
          </x14:formula1>
          <xm:sqref>D3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99AD3-F79A-4EEE-9991-40F32D308887}">
  <sheetPr>
    <tabColor theme="8"/>
  </sheetPr>
  <dimension ref="A1"/>
  <sheetViews>
    <sheetView workbookViewId="0">
      <selection activeCell="G33" sqref="G33"/>
    </sheetView>
  </sheetViews>
  <sheetFormatPr defaultRowHeight="11.2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CEAD9-D28B-40D5-8A4C-96CEF799D3DE}">
  <sheetPr codeName="Sheet1">
    <tabColor theme="8" tint="0.59999389629810485"/>
    <outlinePr summaryBelow="0" summaryRight="0"/>
    <pageSetUpPr autoPageBreaks="0"/>
  </sheetPr>
  <dimension ref="B1:AI213"/>
  <sheetViews>
    <sheetView workbookViewId="0">
      <selection activeCell="G33" sqref="G33"/>
    </sheetView>
  </sheetViews>
  <sheetFormatPr defaultColWidth="9.33203125" defaultRowHeight="11.25" outlineLevelRow="1" x14ac:dyDescent="0.2"/>
  <cols>
    <col min="1" max="1" width="1.33203125" customWidth="1"/>
    <col min="2" max="2" width="2.1640625" customWidth="1"/>
    <col min="3" max="3" width="3" customWidth="1"/>
    <col min="4" max="4" width="2.1640625" customWidth="1"/>
    <col min="5" max="5" width="4.33203125" customWidth="1"/>
    <col min="6" max="6" width="41.1640625" customWidth="1"/>
    <col min="7" max="7" width="13.6640625" customWidth="1"/>
    <col min="8" max="8" width="24.1640625" customWidth="1"/>
    <col min="9" max="9" width="24.5" customWidth="1"/>
    <col min="10" max="10" width="20.5" customWidth="1"/>
    <col min="11" max="13" width="5.5" bestFit="1" customWidth="1"/>
    <col min="14" max="16" width="2.1640625" customWidth="1"/>
    <col min="17" max="32" width="9.33203125" customWidth="1"/>
    <col min="33" max="33" width="11.1640625" customWidth="1"/>
    <col min="34" max="34" width="11.33203125" customWidth="1"/>
  </cols>
  <sheetData>
    <row r="1" spans="2:35" ht="5.25" customHeight="1" x14ac:dyDescent="0.2"/>
    <row r="2" spans="2:35" s="11" customFormat="1" ht="34.5" customHeight="1" x14ac:dyDescent="0.3">
      <c r="B2" s="1168" t="s">
        <v>191</v>
      </c>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row>
    <row r="3" spans="2:35" s="11" customFormat="1" x14ac:dyDescent="0.2">
      <c r="B3" s="1169" t="s">
        <v>467</v>
      </c>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70"/>
      <c r="AD3" s="1170"/>
      <c r="AE3" s="1170"/>
      <c r="AF3" s="1170"/>
      <c r="AG3" s="1170"/>
      <c r="AH3" s="1170"/>
      <c r="AI3" s="1170"/>
    </row>
    <row r="4" spans="2:35" s="15" customFormat="1" ht="21" customHeight="1" x14ac:dyDescent="0.2">
      <c r="B4" s="1171" t="s">
        <v>193</v>
      </c>
      <c r="C4" s="1171"/>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2"/>
      <c r="AD4" s="1172"/>
      <c r="AE4" s="1172"/>
      <c r="AF4" s="1172"/>
      <c r="AG4" s="1172"/>
      <c r="AH4" s="1172"/>
      <c r="AI4" s="1172"/>
    </row>
    <row r="5" spans="2:35" s="11" customFormat="1" x14ac:dyDescent="0.2"/>
    <row r="6" spans="2:35" s="11" customFormat="1" x14ac:dyDescent="0.2">
      <c r="C6" s="18" t="s">
        <v>388</v>
      </c>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426"/>
    </row>
    <row r="7" spans="2:35" s="11" customFormat="1" outlineLevel="1" x14ac:dyDescent="0.2"/>
    <row r="8" spans="2:35" s="11" customFormat="1" outlineLevel="1" x14ac:dyDescent="0.2">
      <c r="F8" s="11" t="s">
        <v>389</v>
      </c>
      <c r="J8" s="427" t="s">
        <v>390</v>
      </c>
    </row>
    <row r="9" spans="2:35" s="11" customFormat="1" outlineLevel="1" x14ac:dyDescent="0.2">
      <c r="F9" s="11" t="s">
        <v>391</v>
      </c>
      <c r="J9" s="427" t="s">
        <v>392</v>
      </c>
    </row>
    <row r="10" spans="2:35" s="11" customFormat="1" outlineLevel="1" x14ac:dyDescent="0.2">
      <c r="F10" s="11" t="s">
        <v>393</v>
      </c>
      <c r="J10" s="428">
        <v>6.8</v>
      </c>
      <c r="R10" s="289"/>
    </row>
    <row r="11" spans="2:35" s="11" customFormat="1" outlineLevel="1" x14ac:dyDescent="0.2">
      <c r="F11" s="11" t="s">
        <v>394</v>
      </c>
      <c r="J11" s="429">
        <v>45054</v>
      </c>
    </row>
    <row r="12" spans="2:35" s="11" customFormat="1" x14ac:dyDescent="0.2"/>
    <row r="13" spans="2:35" s="11" customFormat="1" x14ac:dyDescent="0.2">
      <c r="C13" s="18" t="s">
        <v>395</v>
      </c>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426"/>
    </row>
    <row r="14" spans="2:35" s="11" customFormat="1" x14ac:dyDescent="0.2">
      <c r="D14" s="67" t="s">
        <v>396</v>
      </c>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430"/>
    </row>
    <row r="15" spans="2:35" s="11" customFormat="1" outlineLevel="1" x14ac:dyDescent="0.2">
      <c r="F15" s="11" t="s">
        <v>397</v>
      </c>
      <c r="H15" s="16" t="s">
        <v>398</v>
      </c>
      <c r="J15" s="431">
        <v>45839</v>
      </c>
      <c r="L15" s="26"/>
    </row>
    <row r="16" spans="2:35" s="11" customFormat="1" outlineLevel="1" x14ac:dyDescent="0.2">
      <c r="F16" s="11" t="s">
        <v>399</v>
      </c>
      <c r="H16" s="16" t="s">
        <v>398</v>
      </c>
      <c r="J16" s="432">
        <v>44013</v>
      </c>
      <c r="L16" s="433"/>
    </row>
    <row r="17" spans="4:35" s="11" customFormat="1" outlineLevel="1" x14ac:dyDescent="0.2">
      <c r="F17" s="11" t="s">
        <v>400</v>
      </c>
      <c r="H17" s="16" t="s">
        <v>401</v>
      </c>
      <c r="J17" s="434">
        <v>5</v>
      </c>
      <c r="L17" s="24"/>
    </row>
    <row r="18" spans="4:35" s="11" customFormat="1" outlineLevel="1" x14ac:dyDescent="0.2">
      <c r="H18" s="16"/>
    </row>
    <row r="19" spans="4:35" s="11" customFormat="1" x14ac:dyDescent="0.2">
      <c r="D19" s="67" t="s">
        <v>402</v>
      </c>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row>
    <row r="20" spans="4:35" s="11" customFormat="1" outlineLevel="1" x14ac:dyDescent="0.2">
      <c r="H20" s="16"/>
    </row>
    <row r="21" spans="4:35" s="11" customFormat="1" outlineLevel="1" x14ac:dyDescent="0.2">
      <c r="F21" s="11" t="s">
        <v>403</v>
      </c>
      <c r="H21" s="16" t="s">
        <v>398</v>
      </c>
      <c r="J21" s="166" t="s">
        <v>198</v>
      </c>
    </row>
    <row r="22" spans="4:35" s="11" customFormat="1" outlineLevel="1" x14ac:dyDescent="0.2">
      <c r="F22" s="11" t="s">
        <v>404</v>
      </c>
      <c r="H22" s="16" t="s">
        <v>398</v>
      </c>
      <c r="J22" s="435" t="s">
        <v>199</v>
      </c>
    </row>
    <row r="23" spans="4:35" s="11" customFormat="1" outlineLevel="1" x14ac:dyDescent="0.2">
      <c r="F23" s="11" t="s">
        <v>405</v>
      </c>
      <c r="H23" s="16" t="s">
        <v>398</v>
      </c>
      <c r="J23" s="435" t="s">
        <v>195</v>
      </c>
    </row>
    <row r="24" spans="4:35" s="11" customFormat="1" outlineLevel="1" x14ac:dyDescent="0.2">
      <c r="F24" s="11" t="s">
        <v>406</v>
      </c>
      <c r="H24" s="16" t="s">
        <v>398</v>
      </c>
      <c r="J24" s="435">
        <v>45838</v>
      </c>
    </row>
    <row r="25" spans="4:35" s="11" customFormat="1" outlineLevel="1" x14ac:dyDescent="0.2">
      <c r="F25" s="11" t="s">
        <v>407</v>
      </c>
      <c r="H25" s="16" t="s">
        <v>398</v>
      </c>
      <c r="J25" s="435" t="s">
        <v>199</v>
      </c>
    </row>
    <row r="26" spans="4:35" s="11" customFormat="1" outlineLevel="1" x14ac:dyDescent="0.2">
      <c r="F26" s="11" t="s">
        <v>408</v>
      </c>
      <c r="H26" s="16" t="s">
        <v>398</v>
      </c>
      <c r="J26" s="435">
        <v>45839</v>
      </c>
    </row>
    <row r="27" spans="4:35" s="11" customFormat="1" outlineLevel="1" x14ac:dyDescent="0.2">
      <c r="F27" s="11" t="s">
        <v>409</v>
      </c>
      <c r="H27" s="16" t="s">
        <v>398</v>
      </c>
      <c r="J27" s="435" t="s">
        <v>4</v>
      </c>
    </row>
    <row r="28" spans="4:35" s="11" customFormat="1" outlineLevel="1" x14ac:dyDescent="0.2">
      <c r="F28" s="11" t="s">
        <v>410</v>
      </c>
      <c r="H28" s="16" t="s">
        <v>398</v>
      </c>
      <c r="J28" s="435">
        <v>45839</v>
      </c>
    </row>
    <row r="29" spans="4:35" s="11" customFormat="1" outlineLevel="1" x14ac:dyDescent="0.2">
      <c r="F29" s="11" t="s">
        <v>411</v>
      </c>
      <c r="H29" s="16" t="s">
        <v>398</v>
      </c>
      <c r="J29" s="435">
        <v>47664</v>
      </c>
    </row>
    <row r="30" spans="4:35" s="11" customFormat="1" outlineLevel="1" x14ac:dyDescent="0.2">
      <c r="F30" s="11" t="s">
        <v>412</v>
      </c>
      <c r="H30" s="16" t="s">
        <v>398</v>
      </c>
      <c r="J30" s="435" t="s">
        <v>99</v>
      </c>
    </row>
    <row r="31" spans="4:35" s="11" customFormat="1" outlineLevel="1" x14ac:dyDescent="0.2">
      <c r="F31" s="11" t="s">
        <v>413</v>
      </c>
      <c r="H31" s="16" t="s">
        <v>398</v>
      </c>
      <c r="J31" s="435" t="s">
        <v>468</v>
      </c>
    </row>
    <row r="32" spans="4:35" s="11" customFormat="1" outlineLevel="1" x14ac:dyDescent="0.2">
      <c r="F32" s="11" t="s">
        <v>414</v>
      </c>
      <c r="H32" s="16" t="s">
        <v>398</v>
      </c>
      <c r="J32" s="435" t="s">
        <v>100</v>
      </c>
    </row>
    <row r="33" spans="4:35" s="11" customFormat="1" outlineLevel="1" x14ac:dyDescent="0.2">
      <c r="F33" s="11" t="s">
        <v>415</v>
      </c>
      <c r="H33" s="16" t="s">
        <v>398</v>
      </c>
      <c r="J33" s="435">
        <v>47665</v>
      </c>
    </row>
    <row r="34" spans="4:35" s="11" customFormat="1" outlineLevel="1" x14ac:dyDescent="0.2">
      <c r="F34" s="11" t="s">
        <v>416</v>
      </c>
      <c r="H34" s="16" t="s">
        <v>398</v>
      </c>
      <c r="J34" s="435">
        <v>49490</v>
      </c>
    </row>
    <row r="35" spans="4:35" s="11" customFormat="1" outlineLevel="1" x14ac:dyDescent="0.2">
      <c r="F35" s="11" t="s">
        <v>417</v>
      </c>
      <c r="H35" s="16" t="s">
        <v>398</v>
      </c>
      <c r="J35" s="435" t="s">
        <v>469</v>
      </c>
    </row>
    <row r="36" spans="4:35" s="11" customFormat="1" outlineLevel="1" x14ac:dyDescent="0.2">
      <c r="H36" s="8"/>
    </row>
    <row r="37" spans="4:35" s="11" customFormat="1" x14ac:dyDescent="0.2">
      <c r="D37" s="67" t="s">
        <v>418</v>
      </c>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row>
    <row r="38" spans="4:35" s="11" customFormat="1" outlineLevel="1" x14ac:dyDescent="0.2">
      <c r="F38" s="11" t="s">
        <v>419</v>
      </c>
      <c r="Q38" s="16" t="s">
        <v>398</v>
      </c>
      <c r="R38" s="436">
        <v>43647</v>
      </c>
      <c r="S38" s="437">
        <v>44013</v>
      </c>
      <c r="T38" s="437">
        <v>44378</v>
      </c>
      <c r="U38" s="437">
        <v>44743</v>
      </c>
      <c r="V38" s="437">
        <v>45108</v>
      </c>
      <c r="W38" s="437">
        <v>45474</v>
      </c>
      <c r="X38" s="437">
        <v>45839</v>
      </c>
      <c r="Y38" s="437">
        <v>46204</v>
      </c>
      <c r="Z38" s="437">
        <v>46569</v>
      </c>
      <c r="AA38" s="437">
        <v>46935</v>
      </c>
      <c r="AB38" s="437">
        <v>47300</v>
      </c>
      <c r="AC38" s="437">
        <v>47665</v>
      </c>
      <c r="AD38" s="437">
        <v>48030</v>
      </c>
      <c r="AE38" s="437">
        <v>48396</v>
      </c>
      <c r="AF38" s="437">
        <v>48761</v>
      </c>
      <c r="AG38" s="437">
        <v>49126</v>
      </c>
      <c r="AH38" s="437">
        <v>49491</v>
      </c>
      <c r="AI38" s="437">
        <v>49857</v>
      </c>
    </row>
    <row r="39" spans="4:35" s="11" customFormat="1" outlineLevel="1" x14ac:dyDescent="0.2">
      <c r="F39" s="11" t="s">
        <v>420</v>
      </c>
      <c r="Q39" s="16" t="s">
        <v>398</v>
      </c>
      <c r="R39" s="436">
        <v>44012</v>
      </c>
      <c r="S39" s="437">
        <v>44377</v>
      </c>
      <c r="T39" s="437">
        <v>44742</v>
      </c>
      <c r="U39" s="437">
        <v>45107</v>
      </c>
      <c r="V39" s="437">
        <v>45473</v>
      </c>
      <c r="W39" s="437">
        <v>45838</v>
      </c>
      <c r="X39" s="437">
        <v>46203</v>
      </c>
      <c r="Y39" s="437">
        <v>46568</v>
      </c>
      <c r="Z39" s="437">
        <v>46934</v>
      </c>
      <c r="AA39" s="437">
        <v>47299</v>
      </c>
      <c r="AB39" s="437">
        <v>47664</v>
      </c>
      <c r="AC39" s="437">
        <v>48029</v>
      </c>
      <c r="AD39" s="437">
        <v>48395</v>
      </c>
      <c r="AE39" s="437">
        <v>48760</v>
      </c>
      <c r="AF39" s="437">
        <v>49125</v>
      </c>
      <c r="AG39" s="437">
        <v>49490</v>
      </c>
      <c r="AH39" s="437">
        <v>49856</v>
      </c>
      <c r="AI39" s="437">
        <v>50221</v>
      </c>
    </row>
    <row r="40" spans="4:35" s="11" customFormat="1" outlineLevel="1" x14ac:dyDescent="0.2">
      <c r="Q40" s="16"/>
    </row>
    <row r="41" spans="4:35" s="11" customFormat="1" outlineLevel="1" x14ac:dyDescent="0.2">
      <c r="F41" s="11" t="s">
        <v>200</v>
      </c>
      <c r="Q41" s="16" t="s">
        <v>93</v>
      </c>
      <c r="R41" s="438">
        <v>0</v>
      </c>
      <c r="S41" s="11">
        <v>1</v>
      </c>
      <c r="T41" s="11">
        <v>2</v>
      </c>
      <c r="U41" s="11">
        <v>3</v>
      </c>
      <c r="V41" s="11">
        <v>4</v>
      </c>
      <c r="W41" s="11">
        <v>5</v>
      </c>
      <c r="X41" s="11">
        <v>6</v>
      </c>
      <c r="Y41" s="11">
        <v>7</v>
      </c>
      <c r="Z41" s="11">
        <v>8</v>
      </c>
      <c r="AA41" s="11">
        <v>9</v>
      </c>
      <c r="AB41" s="11">
        <v>10</v>
      </c>
      <c r="AC41" s="11">
        <v>11</v>
      </c>
      <c r="AD41" s="11">
        <v>12</v>
      </c>
      <c r="AE41" s="11">
        <v>13</v>
      </c>
      <c r="AF41" s="11">
        <v>14</v>
      </c>
      <c r="AG41" s="11">
        <v>15</v>
      </c>
      <c r="AH41" s="11">
        <v>16</v>
      </c>
      <c r="AI41" s="11">
        <v>17</v>
      </c>
    </row>
    <row r="42" spans="4:35" s="11" customFormat="1" outlineLevel="1" x14ac:dyDescent="0.2">
      <c r="Q42" s="16"/>
    </row>
    <row r="43" spans="4:35" s="11" customFormat="1" outlineLevel="1" x14ac:dyDescent="0.2">
      <c r="F43" s="11" t="s">
        <v>236</v>
      </c>
      <c r="Q43" s="16" t="s">
        <v>94</v>
      </c>
      <c r="R43" s="38">
        <v>2019</v>
      </c>
      <c r="S43" s="38">
        <v>2020</v>
      </c>
      <c r="T43" s="38">
        <v>2021</v>
      </c>
      <c r="U43" s="38">
        <v>2022</v>
      </c>
      <c r="V43" s="38">
        <v>2023</v>
      </c>
      <c r="W43" s="38">
        <v>2024</v>
      </c>
      <c r="X43" s="38">
        <v>2025</v>
      </c>
      <c r="Y43" s="38">
        <v>2026</v>
      </c>
      <c r="Z43" s="38">
        <v>2027</v>
      </c>
      <c r="AA43" s="38">
        <v>2028</v>
      </c>
      <c r="AB43" s="38">
        <v>2029</v>
      </c>
      <c r="AC43" s="38">
        <v>2030</v>
      </c>
      <c r="AD43" s="38">
        <v>2031</v>
      </c>
      <c r="AE43" s="38">
        <v>2032</v>
      </c>
      <c r="AF43" s="38">
        <v>2033</v>
      </c>
      <c r="AG43" s="38">
        <v>2034</v>
      </c>
      <c r="AH43" s="38">
        <v>2035</v>
      </c>
      <c r="AI43" s="38">
        <v>2036</v>
      </c>
    </row>
    <row r="44" spans="4:35" s="11" customFormat="1" outlineLevel="1" x14ac:dyDescent="0.2">
      <c r="F44" s="11" t="s">
        <v>201</v>
      </c>
      <c r="Q44" s="16" t="s">
        <v>94</v>
      </c>
      <c r="R44" s="38">
        <v>2020</v>
      </c>
      <c r="S44" s="38">
        <v>2021</v>
      </c>
      <c r="T44" s="38">
        <v>2022</v>
      </c>
      <c r="U44" s="38">
        <v>2023</v>
      </c>
      <c r="V44" s="38">
        <v>2024</v>
      </c>
      <c r="W44" s="38">
        <v>2025</v>
      </c>
      <c r="X44" s="38">
        <v>2026</v>
      </c>
      <c r="Y44" s="38">
        <v>2027</v>
      </c>
      <c r="Z44" s="38">
        <v>2028</v>
      </c>
      <c r="AA44" s="38">
        <v>2029</v>
      </c>
      <c r="AB44" s="38">
        <v>2030</v>
      </c>
      <c r="AC44" s="38">
        <v>2031</v>
      </c>
      <c r="AD44" s="38">
        <v>2032</v>
      </c>
      <c r="AE44" s="38">
        <v>2033</v>
      </c>
      <c r="AF44" s="38">
        <v>2034</v>
      </c>
      <c r="AG44" s="38">
        <v>2035</v>
      </c>
      <c r="AH44" s="38">
        <v>2036</v>
      </c>
      <c r="AI44" s="38">
        <v>2037</v>
      </c>
    </row>
    <row r="45" spans="4:35" s="11" customFormat="1" outlineLevel="1" x14ac:dyDescent="0.2">
      <c r="F45" s="11" t="s">
        <v>201</v>
      </c>
      <c r="Q45" s="16" t="s">
        <v>94</v>
      </c>
      <c r="R45" s="32" t="s">
        <v>194</v>
      </c>
      <c r="S45" s="32" t="s">
        <v>195</v>
      </c>
      <c r="T45" s="32" t="s">
        <v>196</v>
      </c>
      <c r="U45" s="32" t="s">
        <v>197</v>
      </c>
      <c r="V45" s="32" t="s">
        <v>198</v>
      </c>
      <c r="W45" s="32" t="s">
        <v>199</v>
      </c>
      <c r="X45" s="32" t="s">
        <v>4</v>
      </c>
      <c r="Y45" s="32" t="s">
        <v>66</v>
      </c>
      <c r="Z45" s="32" t="s">
        <v>67</v>
      </c>
      <c r="AA45" s="32" t="s">
        <v>68</v>
      </c>
      <c r="AB45" s="32" t="s">
        <v>99</v>
      </c>
      <c r="AC45" s="32" t="s">
        <v>100</v>
      </c>
      <c r="AD45" s="32" t="s">
        <v>101</v>
      </c>
      <c r="AE45" s="32" t="s">
        <v>102</v>
      </c>
      <c r="AF45" s="32" t="s">
        <v>103</v>
      </c>
      <c r="AG45" s="32" t="s">
        <v>104</v>
      </c>
      <c r="AH45" s="32" t="s">
        <v>105</v>
      </c>
      <c r="AI45" s="32" t="s">
        <v>106</v>
      </c>
    </row>
    <row r="46" spans="4:35" s="11" customFormat="1" outlineLevel="1" x14ac:dyDescent="0.2">
      <c r="F46" s="11" t="s">
        <v>421</v>
      </c>
      <c r="Q46" s="16" t="s">
        <v>94</v>
      </c>
      <c r="R46" s="32">
        <v>2004</v>
      </c>
      <c r="S46" s="32">
        <v>2005</v>
      </c>
      <c r="T46" s="32">
        <v>2006</v>
      </c>
      <c r="U46" s="32">
        <v>2007</v>
      </c>
      <c r="V46" s="32">
        <v>2008</v>
      </c>
      <c r="W46" s="32">
        <v>2009</v>
      </c>
      <c r="X46" s="32">
        <v>2010</v>
      </c>
      <c r="Y46" s="32">
        <v>2011</v>
      </c>
      <c r="Z46" s="32">
        <v>2012</v>
      </c>
      <c r="AA46" s="32">
        <v>2013</v>
      </c>
      <c r="AB46" s="32">
        <v>2014</v>
      </c>
      <c r="AC46" s="32">
        <v>2015</v>
      </c>
      <c r="AD46" s="32">
        <v>2016</v>
      </c>
      <c r="AE46" s="32">
        <v>2017</v>
      </c>
      <c r="AF46" s="32">
        <v>2018</v>
      </c>
      <c r="AG46" s="32">
        <v>2019</v>
      </c>
      <c r="AH46" s="32">
        <v>2020</v>
      </c>
      <c r="AI46" s="32">
        <v>2021</v>
      </c>
    </row>
    <row r="47" spans="4:35" s="11" customFormat="1" outlineLevel="1" x14ac:dyDescent="0.2">
      <c r="F47" s="11" t="s">
        <v>422</v>
      </c>
      <c r="Q47" s="16" t="s">
        <v>94</v>
      </c>
      <c r="R47" s="32">
        <v>2005</v>
      </c>
      <c r="S47" s="32">
        <v>2006</v>
      </c>
      <c r="T47" s="32">
        <v>2007</v>
      </c>
      <c r="U47" s="32">
        <v>2008</v>
      </c>
      <c r="V47" s="32">
        <v>2009</v>
      </c>
      <c r="W47" s="32">
        <v>2010</v>
      </c>
      <c r="X47" s="32">
        <v>2011</v>
      </c>
      <c r="Y47" s="32">
        <v>2012</v>
      </c>
      <c r="Z47" s="32">
        <v>2013</v>
      </c>
      <c r="AA47" s="32">
        <v>2014</v>
      </c>
      <c r="AB47" s="32">
        <v>2015</v>
      </c>
      <c r="AC47" s="32">
        <v>2016</v>
      </c>
      <c r="AD47" s="32">
        <v>2017</v>
      </c>
      <c r="AE47" s="32">
        <v>2018</v>
      </c>
      <c r="AF47" s="32">
        <v>2019</v>
      </c>
      <c r="AG47" s="32">
        <v>2020</v>
      </c>
      <c r="AH47" s="32">
        <v>2021</v>
      </c>
      <c r="AI47" s="32">
        <v>2022</v>
      </c>
    </row>
    <row r="48" spans="4:35" s="11" customFormat="1" outlineLevel="1" x14ac:dyDescent="0.2">
      <c r="F48" s="11" t="s">
        <v>422</v>
      </c>
      <c r="Q48" s="16" t="s">
        <v>94</v>
      </c>
      <c r="R48" s="32" t="s">
        <v>470</v>
      </c>
      <c r="S48" s="32" t="s">
        <v>471</v>
      </c>
      <c r="T48" s="32" t="s">
        <v>472</v>
      </c>
      <c r="U48" s="32" t="s">
        <v>473</v>
      </c>
      <c r="V48" s="32" t="s">
        <v>474</v>
      </c>
      <c r="W48" s="32" t="s">
        <v>475</v>
      </c>
      <c r="X48" s="32" t="s">
        <v>476</v>
      </c>
      <c r="Y48" s="32" t="s">
        <v>477</v>
      </c>
      <c r="Z48" s="32" t="s">
        <v>478</v>
      </c>
      <c r="AA48" s="32" t="s">
        <v>479</v>
      </c>
      <c r="AB48" s="32" t="s">
        <v>480</v>
      </c>
      <c r="AC48" s="32" t="s">
        <v>481</v>
      </c>
      <c r="AD48" s="32" t="s">
        <v>482</v>
      </c>
      <c r="AE48" s="32" t="s">
        <v>483</v>
      </c>
      <c r="AF48" s="32" t="s">
        <v>484</v>
      </c>
      <c r="AG48" s="32" t="s">
        <v>194</v>
      </c>
      <c r="AH48" s="32" t="s">
        <v>195</v>
      </c>
      <c r="AI48" s="32" t="s">
        <v>196</v>
      </c>
    </row>
    <row r="49" spans="2:35" s="11" customFormat="1" outlineLevel="1" x14ac:dyDescent="0.2">
      <c r="F49" s="11" t="s">
        <v>237</v>
      </c>
      <c r="Q49" s="16" t="s">
        <v>93</v>
      </c>
      <c r="R49" s="32">
        <v>0</v>
      </c>
      <c r="S49" s="32">
        <v>1</v>
      </c>
      <c r="T49" s="32">
        <v>1</v>
      </c>
      <c r="U49" s="32">
        <v>1</v>
      </c>
      <c r="V49" s="32">
        <v>1</v>
      </c>
      <c r="W49" s="32">
        <v>1</v>
      </c>
      <c r="X49" s="32">
        <v>2</v>
      </c>
      <c r="Y49" s="32">
        <v>2</v>
      </c>
      <c r="Z49" s="32">
        <v>2</v>
      </c>
      <c r="AA49" s="32">
        <v>2</v>
      </c>
      <c r="AB49" s="32">
        <v>2</v>
      </c>
      <c r="AC49" s="32">
        <v>3</v>
      </c>
      <c r="AD49" s="32">
        <v>3</v>
      </c>
      <c r="AE49" s="32">
        <v>3</v>
      </c>
      <c r="AF49" s="32">
        <v>3</v>
      </c>
      <c r="AG49" s="32">
        <v>3</v>
      </c>
      <c r="AH49" s="32">
        <v>4</v>
      </c>
      <c r="AI49" s="32">
        <v>4</v>
      </c>
    </row>
    <row r="50" spans="2:35" s="11" customFormat="1" outlineLevel="1" x14ac:dyDescent="0.2">
      <c r="F50" s="11" t="s">
        <v>202</v>
      </c>
      <c r="Q50" s="16" t="s">
        <v>95</v>
      </c>
      <c r="R50" s="29">
        <v>0</v>
      </c>
      <c r="S50" s="29">
        <v>0</v>
      </c>
      <c r="T50" s="29">
        <v>0</v>
      </c>
      <c r="U50" s="29">
        <v>0</v>
      </c>
      <c r="V50" s="29">
        <v>0</v>
      </c>
      <c r="W50" s="29">
        <v>0</v>
      </c>
      <c r="X50" s="29">
        <v>1</v>
      </c>
      <c r="Y50" s="29">
        <v>0</v>
      </c>
      <c r="Z50" s="29">
        <v>0</v>
      </c>
      <c r="AA50" s="29">
        <v>0</v>
      </c>
      <c r="AB50" s="29">
        <v>0</v>
      </c>
      <c r="AC50" s="29">
        <v>0</v>
      </c>
      <c r="AD50" s="29">
        <v>0</v>
      </c>
      <c r="AE50" s="29">
        <v>0</v>
      </c>
      <c r="AF50" s="29">
        <v>0</v>
      </c>
      <c r="AG50" s="29">
        <v>0</v>
      </c>
      <c r="AH50" s="29">
        <v>0</v>
      </c>
      <c r="AI50" s="29">
        <v>0</v>
      </c>
    </row>
    <row r="51" spans="2:35" s="11" customFormat="1" outlineLevel="1" x14ac:dyDescent="0.2">
      <c r="F51" s="11" t="s">
        <v>203</v>
      </c>
      <c r="Q51" s="16" t="s">
        <v>93</v>
      </c>
      <c r="R51" s="32">
        <v>0</v>
      </c>
      <c r="S51" s="32">
        <v>0</v>
      </c>
      <c r="T51" s="32">
        <v>0</v>
      </c>
      <c r="U51" s="32">
        <v>0</v>
      </c>
      <c r="V51" s="32">
        <v>0</v>
      </c>
      <c r="W51" s="32">
        <v>0</v>
      </c>
      <c r="X51" s="32">
        <v>0</v>
      </c>
      <c r="Y51" s="32">
        <v>1</v>
      </c>
      <c r="Z51" s="32">
        <v>2</v>
      </c>
      <c r="AA51" s="32">
        <v>3</v>
      </c>
      <c r="AB51" s="32">
        <v>4</v>
      </c>
      <c r="AC51" s="32">
        <v>5</v>
      </c>
      <c r="AD51" s="32">
        <v>6</v>
      </c>
      <c r="AE51" s="32">
        <v>7</v>
      </c>
      <c r="AF51" s="32">
        <v>8</v>
      </c>
      <c r="AG51" s="32">
        <v>9</v>
      </c>
      <c r="AH51" s="32">
        <v>10</v>
      </c>
      <c r="AI51" s="32">
        <v>11</v>
      </c>
    </row>
    <row r="52" spans="2:35" s="11" customFormat="1" outlineLevel="1" x14ac:dyDescent="0.2">
      <c r="F52" s="11" t="s">
        <v>204</v>
      </c>
      <c r="Q52" s="16" t="s">
        <v>95</v>
      </c>
      <c r="R52" s="29">
        <v>0</v>
      </c>
      <c r="S52" s="29">
        <v>0</v>
      </c>
      <c r="T52" s="29">
        <v>0</v>
      </c>
      <c r="U52" s="29">
        <v>0</v>
      </c>
      <c r="V52" s="29">
        <v>0</v>
      </c>
      <c r="W52" s="29">
        <v>0</v>
      </c>
      <c r="X52" s="29">
        <v>1</v>
      </c>
      <c r="Y52" s="29">
        <v>0</v>
      </c>
      <c r="Z52" s="29">
        <v>0</v>
      </c>
      <c r="AA52" s="29">
        <v>0</v>
      </c>
      <c r="AB52" s="29">
        <v>0</v>
      </c>
      <c r="AC52" s="29">
        <v>0</v>
      </c>
      <c r="AD52" s="29">
        <v>0</v>
      </c>
      <c r="AE52" s="29">
        <v>0</v>
      </c>
      <c r="AF52" s="29">
        <v>0</v>
      </c>
      <c r="AG52" s="29">
        <v>0</v>
      </c>
      <c r="AH52" s="29">
        <v>0</v>
      </c>
      <c r="AI52" s="29">
        <v>0</v>
      </c>
    </row>
    <row r="53" spans="2:35" s="11" customFormat="1" outlineLevel="1" x14ac:dyDescent="0.2">
      <c r="B53" s="11" t="s">
        <v>423</v>
      </c>
      <c r="F53" s="11" t="s">
        <v>205</v>
      </c>
      <c r="Q53" s="16" t="s">
        <v>95</v>
      </c>
      <c r="R53" s="29">
        <v>0</v>
      </c>
      <c r="S53" s="29">
        <v>0</v>
      </c>
      <c r="T53" s="29">
        <v>0</v>
      </c>
      <c r="U53" s="29">
        <v>0</v>
      </c>
      <c r="V53" s="29">
        <v>0</v>
      </c>
      <c r="W53" s="29">
        <v>0</v>
      </c>
      <c r="X53" s="29">
        <v>1</v>
      </c>
      <c r="Y53" s="29">
        <v>1</v>
      </c>
      <c r="Z53" s="29">
        <v>1</v>
      </c>
      <c r="AA53" s="29">
        <v>1</v>
      </c>
      <c r="AB53" s="29">
        <v>1</v>
      </c>
      <c r="AC53" s="29">
        <v>1</v>
      </c>
      <c r="AD53" s="29">
        <v>1</v>
      </c>
      <c r="AE53" s="29">
        <v>1</v>
      </c>
      <c r="AF53" s="29">
        <v>1</v>
      </c>
      <c r="AG53" s="29">
        <v>1</v>
      </c>
      <c r="AH53" s="29">
        <v>1</v>
      </c>
      <c r="AI53" s="29">
        <v>1</v>
      </c>
    </row>
    <row r="54" spans="2:35" s="11" customFormat="1" outlineLevel="1" x14ac:dyDescent="0.2">
      <c r="F54" s="11" t="s">
        <v>206</v>
      </c>
      <c r="Q54" s="16" t="s">
        <v>95</v>
      </c>
      <c r="R54" s="29">
        <v>0</v>
      </c>
      <c r="S54" s="29">
        <v>0</v>
      </c>
      <c r="T54" s="29">
        <v>0</v>
      </c>
      <c r="U54" s="29">
        <v>0</v>
      </c>
      <c r="V54" s="29">
        <v>0</v>
      </c>
      <c r="W54" s="29">
        <v>0</v>
      </c>
      <c r="X54" s="29">
        <v>1</v>
      </c>
      <c r="Y54" s="29">
        <v>1</v>
      </c>
      <c r="Z54" s="29">
        <v>1</v>
      </c>
      <c r="AA54" s="29">
        <v>1</v>
      </c>
      <c r="AB54" s="29">
        <v>1</v>
      </c>
      <c r="AC54" s="29">
        <v>1</v>
      </c>
      <c r="AD54" s="29">
        <v>1</v>
      </c>
      <c r="AE54" s="29">
        <v>1</v>
      </c>
      <c r="AF54" s="29">
        <v>1</v>
      </c>
      <c r="AG54" s="29">
        <v>1</v>
      </c>
      <c r="AH54" s="29">
        <v>1</v>
      </c>
      <c r="AI54" s="29">
        <v>1</v>
      </c>
    </row>
    <row r="55" spans="2:35" s="11" customFormat="1" outlineLevel="1" x14ac:dyDescent="0.2">
      <c r="F55" s="11" t="s">
        <v>424</v>
      </c>
      <c r="Q55" s="16" t="s">
        <v>95</v>
      </c>
      <c r="R55" s="29">
        <v>0</v>
      </c>
      <c r="S55" s="29">
        <v>0</v>
      </c>
      <c r="T55" s="29">
        <v>0</v>
      </c>
      <c r="U55" s="29">
        <v>0</v>
      </c>
      <c r="V55" s="29">
        <v>0</v>
      </c>
      <c r="W55" s="29">
        <v>1</v>
      </c>
      <c r="X55" s="29">
        <v>0</v>
      </c>
      <c r="Y55" s="29">
        <v>0</v>
      </c>
      <c r="Z55" s="29">
        <v>0</v>
      </c>
      <c r="AA55" s="29">
        <v>0</v>
      </c>
      <c r="AB55" s="29">
        <v>0</v>
      </c>
      <c r="AC55" s="29">
        <v>0</v>
      </c>
      <c r="AD55" s="29">
        <v>0</v>
      </c>
      <c r="AE55" s="29">
        <v>0</v>
      </c>
      <c r="AF55" s="29">
        <v>0</v>
      </c>
      <c r="AG55" s="29">
        <v>0</v>
      </c>
      <c r="AH55" s="29">
        <v>0</v>
      </c>
      <c r="AI55" s="29">
        <v>0</v>
      </c>
    </row>
    <row r="56" spans="2:35" s="11" customFormat="1" outlineLevel="1" x14ac:dyDescent="0.2">
      <c r="F56" s="11" t="s">
        <v>322</v>
      </c>
      <c r="Q56" s="16" t="s">
        <v>95</v>
      </c>
      <c r="R56" s="29">
        <v>0</v>
      </c>
      <c r="S56" s="29">
        <v>0</v>
      </c>
      <c r="T56" s="29">
        <v>0</v>
      </c>
      <c r="U56" s="29">
        <v>0</v>
      </c>
      <c r="V56" s="29">
        <v>0</v>
      </c>
      <c r="W56" s="29">
        <v>1</v>
      </c>
      <c r="X56" s="29">
        <v>1</v>
      </c>
      <c r="Y56" s="29">
        <v>1</v>
      </c>
      <c r="Z56" s="29">
        <v>1</v>
      </c>
      <c r="AA56" s="29">
        <v>1</v>
      </c>
      <c r="AB56" s="29">
        <v>1</v>
      </c>
      <c r="AC56" s="29">
        <v>1</v>
      </c>
      <c r="AD56" s="29">
        <v>1</v>
      </c>
      <c r="AE56" s="29">
        <v>1</v>
      </c>
      <c r="AF56" s="29">
        <v>1</v>
      </c>
      <c r="AG56" s="29">
        <v>1</v>
      </c>
      <c r="AH56" s="29">
        <v>1</v>
      </c>
      <c r="AI56" s="29">
        <v>1</v>
      </c>
    </row>
    <row r="57" spans="2:35" s="11" customFormat="1" outlineLevel="1" x14ac:dyDescent="0.2">
      <c r="F57" s="11" t="s">
        <v>207</v>
      </c>
      <c r="Q57" s="16" t="s">
        <v>95</v>
      </c>
      <c r="R57" s="29">
        <v>0</v>
      </c>
      <c r="S57" s="29">
        <v>0</v>
      </c>
      <c r="T57" s="29">
        <v>0</v>
      </c>
      <c r="U57" s="29">
        <v>0</v>
      </c>
      <c r="V57" s="29">
        <v>0</v>
      </c>
      <c r="W57" s="29">
        <v>0</v>
      </c>
      <c r="X57" s="29">
        <v>1</v>
      </c>
      <c r="Y57" s="29">
        <v>1</v>
      </c>
      <c r="Z57" s="29">
        <v>1</v>
      </c>
      <c r="AA57" s="29">
        <v>1</v>
      </c>
      <c r="AB57" s="29">
        <v>1</v>
      </c>
      <c r="AC57" s="29">
        <v>1</v>
      </c>
      <c r="AD57" s="29">
        <v>1</v>
      </c>
      <c r="AE57" s="29">
        <v>1</v>
      </c>
      <c r="AF57" s="29">
        <v>1</v>
      </c>
      <c r="AG57" s="29">
        <v>1</v>
      </c>
      <c r="AH57" s="29">
        <v>1</v>
      </c>
      <c r="AI57" s="29">
        <v>1</v>
      </c>
    </row>
    <row r="58" spans="2:35" s="11" customFormat="1" outlineLevel="1" x14ac:dyDescent="0.2">
      <c r="Q58" s="16"/>
    </row>
    <row r="59" spans="2:35" s="11" customFormat="1" outlineLevel="1" x14ac:dyDescent="0.2">
      <c r="F59" s="11" t="s">
        <v>425</v>
      </c>
      <c r="Q59" s="16" t="s">
        <v>426</v>
      </c>
      <c r="R59" s="38">
        <v>366</v>
      </c>
      <c r="S59" s="38">
        <v>365</v>
      </c>
      <c r="T59" s="38">
        <v>365</v>
      </c>
      <c r="U59" s="38">
        <v>365</v>
      </c>
      <c r="V59" s="38">
        <v>366</v>
      </c>
      <c r="W59" s="38">
        <v>365</v>
      </c>
      <c r="X59" s="38">
        <v>365</v>
      </c>
      <c r="Y59" s="38">
        <v>365</v>
      </c>
      <c r="Z59" s="38">
        <v>366</v>
      </c>
      <c r="AA59" s="38">
        <v>365</v>
      </c>
      <c r="AB59" s="38">
        <v>365</v>
      </c>
      <c r="AC59" s="38">
        <v>365</v>
      </c>
      <c r="AD59" s="38">
        <v>366</v>
      </c>
      <c r="AE59" s="38">
        <v>365</v>
      </c>
      <c r="AF59" s="38">
        <v>365</v>
      </c>
      <c r="AG59" s="38">
        <v>365</v>
      </c>
      <c r="AH59" s="38">
        <v>366</v>
      </c>
      <c r="AI59" s="38">
        <v>365</v>
      </c>
    </row>
    <row r="60" spans="2:35" outlineLevel="1" x14ac:dyDescent="0.2">
      <c r="F60" t="s">
        <v>427</v>
      </c>
      <c r="Q60" s="8" t="s">
        <v>130</v>
      </c>
      <c r="R60" s="439">
        <v>1.0027397260273974</v>
      </c>
      <c r="S60" s="439">
        <v>1</v>
      </c>
      <c r="T60" s="439">
        <v>1</v>
      </c>
      <c r="U60" s="439">
        <v>1</v>
      </c>
      <c r="V60" s="439">
        <v>1.0027397260273974</v>
      </c>
      <c r="W60" s="439">
        <v>1</v>
      </c>
      <c r="X60" s="439">
        <v>1</v>
      </c>
      <c r="Y60" s="439">
        <v>1</v>
      </c>
      <c r="Z60" s="439">
        <v>1.0027397260273974</v>
      </c>
      <c r="AA60" s="439">
        <v>1</v>
      </c>
      <c r="AB60" s="439">
        <v>1</v>
      </c>
      <c r="AC60" s="439">
        <v>1</v>
      </c>
      <c r="AD60" s="439">
        <v>1.0027397260273974</v>
      </c>
      <c r="AE60" s="439">
        <v>1</v>
      </c>
      <c r="AF60" s="439">
        <v>1</v>
      </c>
      <c r="AG60" s="439">
        <v>1</v>
      </c>
      <c r="AH60" s="439">
        <v>1.0027397260273974</v>
      </c>
      <c r="AI60" s="439">
        <v>1</v>
      </c>
    </row>
    <row r="61" spans="2:35" x14ac:dyDescent="0.2">
      <c r="Q61" s="8"/>
      <c r="S61" s="439"/>
      <c r="T61" s="439"/>
      <c r="U61" s="439"/>
      <c r="V61" s="439"/>
      <c r="W61" s="439"/>
      <c r="X61" s="439"/>
      <c r="Y61" s="439"/>
      <c r="Z61" s="439"/>
      <c r="AA61" s="439"/>
      <c r="AB61" s="439"/>
      <c r="AC61" s="439"/>
      <c r="AD61" s="439"/>
      <c r="AE61" s="439"/>
      <c r="AF61" s="439"/>
      <c r="AG61" s="439"/>
    </row>
    <row r="62" spans="2:35" x14ac:dyDescent="0.2">
      <c r="C62" s="18" t="s">
        <v>428</v>
      </c>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426"/>
    </row>
    <row r="63" spans="2:35" x14ac:dyDescent="0.2">
      <c r="E63" s="40" t="s">
        <v>326</v>
      </c>
      <c r="F63" s="40" t="s">
        <v>429</v>
      </c>
      <c r="G63" s="40" t="s">
        <v>430</v>
      </c>
      <c r="H63" s="413" t="s">
        <v>431</v>
      </c>
      <c r="I63" s="413" t="s">
        <v>432</v>
      </c>
      <c r="J63" s="413" t="s">
        <v>433</v>
      </c>
    </row>
    <row r="64" spans="2:35" outlineLevel="1" x14ac:dyDescent="0.2">
      <c r="E64" t="s">
        <v>434</v>
      </c>
      <c r="Q64" s="8"/>
      <c r="T64" s="440"/>
      <c r="U64" s="439"/>
      <c r="V64" s="439"/>
      <c r="W64" s="439"/>
      <c r="X64" s="439"/>
      <c r="Y64" s="439"/>
      <c r="Z64" s="439"/>
      <c r="AA64" s="439"/>
      <c r="AB64" s="439"/>
      <c r="AC64" s="439"/>
      <c r="AD64" s="439"/>
      <c r="AE64" s="439"/>
      <c r="AF64" s="439"/>
      <c r="AG64" s="439"/>
    </row>
    <row r="65" spans="5:33" outlineLevel="1" x14ac:dyDescent="0.2">
      <c r="E65" s="441">
        <v>1</v>
      </c>
      <c r="F65" s="427" t="s">
        <v>660</v>
      </c>
      <c r="G65" s="441" t="s">
        <v>218</v>
      </c>
      <c r="H65" s="427"/>
      <c r="I65" s="427" t="s">
        <v>660</v>
      </c>
      <c r="J65" s="442" t="s">
        <v>324</v>
      </c>
      <c r="K65">
        <v>1</v>
      </c>
      <c r="Q65" s="8"/>
      <c r="T65" s="443"/>
      <c r="U65" s="439"/>
      <c r="V65" s="439"/>
      <c r="W65" s="439"/>
      <c r="X65" s="439"/>
      <c r="Y65" s="439"/>
      <c r="Z65" s="439"/>
      <c r="AA65" s="439"/>
      <c r="AB65" s="439"/>
      <c r="AC65" s="439"/>
      <c r="AD65" s="439"/>
      <c r="AE65" s="439"/>
      <c r="AF65" s="439"/>
      <c r="AG65" s="439"/>
    </row>
    <row r="66" spans="5:33" outlineLevel="1" x14ac:dyDescent="0.2">
      <c r="E66" s="441">
        <v>2</v>
      </c>
      <c r="F66" s="427" t="s">
        <v>132</v>
      </c>
      <c r="G66" s="441" t="s">
        <v>218</v>
      </c>
      <c r="H66" s="427"/>
      <c r="I66" s="427" t="s">
        <v>132</v>
      </c>
      <c r="J66" s="442" t="s">
        <v>324</v>
      </c>
      <c r="K66">
        <v>3</v>
      </c>
      <c r="Q66" s="8"/>
      <c r="T66" s="443"/>
      <c r="U66" s="439"/>
      <c r="V66" s="439"/>
      <c r="W66" s="439"/>
      <c r="X66" s="439"/>
      <c r="Y66" s="439"/>
      <c r="Z66" s="439"/>
      <c r="AA66" s="439"/>
      <c r="AB66" s="439"/>
      <c r="AC66" s="439"/>
      <c r="AD66" s="439"/>
      <c r="AE66" s="439"/>
      <c r="AF66" s="439"/>
      <c r="AG66" s="439"/>
    </row>
    <row r="67" spans="5:33" outlineLevel="1" x14ac:dyDescent="0.2">
      <c r="E67" s="441">
        <v>3</v>
      </c>
      <c r="F67" s="428" t="s">
        <v>133</v>
      </c>
      <c r="G67" s="441" t="s">
        <v>218</v>
      </c>
      <c r="H67" s="428"/>
      <c r="I67" s="428" t="s">
        <v>133</v>
      </c>
      <c r="J67" s="442" t="s">
        <v>324</v>
      </c>
      <c r="K67">
        <v>4</v>
      </c>
      <c r="Q67" s="8"/>
      <c r="T67" s="443"/>
      <c r="U67" s="439"/>
      <c r="V67" s="439"/>
      <c r="W67" s="439"/>
      <c r="X67" s="439"/>
      <c r="Y67" s="439"/>
      <c r="Z67" s="439"/>
      <c r="AA67" s="439"/>
      <c r="AB67" s="439"/>
      <c r="AC67" s="439"/>
      <c r="AD67" s="439"/>
      <c r="AE67" s="439"/>
      <c r="AF67" s="439"/>
      <c r="AG67" s="439"/>
    </row>
    <row r="68" spans="5:33" outlineLevel="1" x14ac:dyDescent="0.2">
      <c r="E68" s="441">
        <v>4</v>
      </c>
      <c r="F68" s="429" t="s">
        <v>134</v>
      </c>
      <c r="G68" s="441" t="s">
        <v>218</v>
      </c>
      <c r="H68" s="429" t="s">
        <v>2</v>
      </c>
      <c r="I68" s="429" t="s">
        <v>134</v>
      </c>
      <c r="J68" s="442" t="s">
        <v>324</v>
      </c>
      <c r="K68">
        <v>5</v>
      </c>
      <c r="Q68" s="8"/>
      <c r="T68" s="443"/>
      <c r="U68" s="439"/>
      <c r="V68" s="439"/>
      <c r="W68" s="439"/>
      <c r="X68" s="439"/>
      <c r="Y68" s="439"/>
      <c r="Z68" s="439"/>
      <c r="AA68" s="439"/>
      <c r="AB68" s="439"/>
      <c r="AC68" s="439"/>
      <c r="AD68" s="439"/>
      <c r="AE68" s="439"/>
      <c r="AF68" s="439"/>
      <c r="AG68" s="439"/>
    </row>
    <row r="69" spans="5:33" outlineLevel="1" x14ac:dyDescent="0.2">
      <c r="E69" s="441">
        <v>5</v>
      </c>
      <c r="F69" s="427" t="s">
        <v>135</v>
      </c>
      <c r="G69" s="441" t="s">
        <v>218</v>
      </c>
      <c r="H69" s="427" t="s">
        <v>153</v>
      </c>
      <c r="I69" s="427" t="s">
        <v>135</v>
      </c>
      <c r="J69" s="442" t="s">
        <v>324</v>
      </c>
      <c r="K69">
        <v>6</v>
      </c>
      <c r="Q69" s="8"/>
      <c r="T69" s="443"/>
      <c r="U69" s="439"/>
      <c r="V69" s="439"/>
      <c r="W69" s="439"/>
      <c r="X69" s="439"/>
      <c r="Y69" s="439"/>
      <c r="Z69" s="439"/>
      <c r="AA69" s="439"/>
      <c r="AB69" s="439"/>
      <c r="AC69" s="439"/>
      <c r="AD69" s="439"/>
      <c r="AE69" s="439"/>
      <c r="AF69" s="439"/>
      <c r="AG69" s="439"/>
    </row>
    <row r="70" spans="5:33" outlineLevel="1" x14ac:dyDescent="0.2">
      <c r="E70" s="441">
        <v>6</v>
      </c>
      <c r="F70" s="427" t="s">
        <v>136</v>
      </c>
      <c r="G70" s="441" t="s">
        <v>218</v>
      </c>
      <c r="H70" s="427"/>
      <c r="I70" s="427" t="s">
        <v>136</v>
      </c>
      <c r="J70" s="442" t="s">
        <v>324</v>
      </c>
      <c r="K70">
        <v>7</v>
      </c>
      <c r="Q70" s="8"/>
      <c r="T70" s="443"/>
      <c r="U70" s="439"/>
      <c r="V70" s="439"/>
      <c r="W70" s="439"/>
      <c r="X70" s="439"/>
      <c r="Y70" s="439"/>
      <c r="Z70" s="439"/>
      <c r="AA70" s="439"/>
      <c r="AB70" s="439"/>
      <c r="AC70" s="439"/>
      <c r="AD70" s="439"/>
      <c r="AE70" s="439"/>
      <c r="AF70" s="439"/>
      <c r="AG70" s="439"/>
    </row>
    <row r="71" spans="5:33" outlineLevel="1" x14ac:dyDescent="0.2">
      <c r="E71" s="441">
        <v>7</v>
      </c>
      <c r="F71" s="428" t="s">
        <v>137</v>
      </c>
      <c r="G71" s="441" t="s">
        <v>218</v>
      </c>
      <c r="H71" s="428"/>
      <c r="I71" s="428" t="s">
        <v>137</v>
      </c>
      <c r="J71" s="442" t="s">
        <v>324</v>
      </c>
      <c r="K71">
        <v>8</v>
      </c>
      <c r="Q71" s="8"/>
      <c r="T71" s="443"/>
      <c r="U71" s="439"/>
      <c r="V71" s="439"/>
      <c r="W71" s="439"/>
      <c r="X71" s="439"/>
      <c r="Y71" s="439"/>
      <c r="Z71" s="439"/>
      <c r="AA71" s="439"/>
      <c r="AB71" s="439"/>
      <c r="AC71" s="439"/>
      <c r="AD71" s="439"/>
      <c r="AE71" s="439"/>
      <c r="AF71" s="439"/>
      <c r="AG71" s="439"/>
    </row>
    <row r="72" spans="5:33" outlineLevel="1" x14ac:dyDescent="0.2">
      <c r="E72" s="441">
        <v>8</v>
      </c>
      <c r="F72" s="429" t="s">
        <v>138</v>
      </c>
      <c r="G72" s="441" t="s">
        <v>218</v>
      </c>
      <c r="H72" s="429"/>
      <c r="I72" s="429" t="s">
        <v>138</v>
      </c>
      <c r="J72" s="442" t="s">
        <v>324</v>
      </c>
      <c r="K72">
        <v>9</v>
      </c>
      <c r="Q72" s="8"/>
      <c r="T72" s="443"/>
      <c r="U72" s="439"/>
      <c r="V72" s="439"/>
      <c r="W72" s="439"/>
      <c r="X72" s="439"/>
      <c r="Y72" s="439"/>
      <c r="Z72" s="439"/>
      <c r="AA72" s="439"/>
      <c r="AB72" s="439"/>
      <c r="AC72" s="439"/>
      <c r="AD72" s="439"/>
      <c r="AE72" s="439"/>
      <c r="AF72" s="439"/>
      <c r="AG72" s="439"/>
    </row>
    <row r="73" spans="5:33" outlineLevel="1" x14ac:dyDescent="0.2">
      <c r="E73" s="441">
        <v>9</v>
      </c>
      <c r="F73" s="427" t="s">
        <v>139</v>
      </c>
      <c r="G73" s="441" t="s">
        <v>218</v>
      </c>
      <c r="H73" s="427" t="s">
        <v>435</v>
      </c>
      <c r="I73" s="427" t="s">
        <v>139</v>
      </c>
      <c r="J73" s="442" t="s">
        <v>324</v>
      </c>
      <c r="K73">
        <v>10</v>
      </c>
      <c r="Q73" s="8"/>
      <c r="T73" s="443"/>
      <c r="U73" s="439"/>
      <c r="V73" s="439"/>
      <c r="W73" s="439"/>
      <c r="X73" s="439"/>
      <c r="Y73" s="439"/>
      <c r="Z73" s="439"/>
      <c r="AA73" s="439"/>
      <c r="AB73" s="439"/>
      <c r="AC73" s="439"/>
      <c r="AD73" s="439"/>
      <c r="AE73" s="439"/>
      <c r="AF73" s="439"/>
      <c r="AG73" s="439"/>
    </row>
    <row r="74" spans="5:33" outlineLevel="1" x14ac:dyDescent="0.2">
      <c r="E74" s="441">
        <v>10</v>
      </c>
      <c r="F74" s="427" t="s">
        <v>140</v>
      </c>
      <c r="G74" s="441" t="s">
        <v>218</v>
      </c>
      <c r="H74" s="427" t="s">
        <v>436</v>
      </c>
      <c r="I74" s="427" t="s">
        <v>140</v>
      </c>
      <c r="J74" s="442" t="s">
        <v>324</v>
      </c>
      <c r="K74">
        <v>11</v>
      </c>
      <c r="Q74" s="8"/>
      <c r="T74" s="443"/>
      <c r="U74" s="439"/>
      <c r="V74" s="439"/>
      <c r="W74" s="439"/>
      <c r="X74" s="439"/>
      <c r="Y74" s="439"/>
      <c r="Z74" s="439"/>
      <c r="AA74" s="439"/>
      <c r="AB74" s="439"/>
      <c r="AC74" s="439"/>
      <c r="AD74" s="439"/>
      <c r="AE74" s="439"/>
      <c r="AF74" s="439"/>
      <c r="AG74" s="439"/>
    </row>
    <row r="75" spans="5:33" outlineLevel="1" x14ac:dyDescent="0.2">
      <c r="E75" s="441">
        <v>11</v>
      </c>
      <c r="F75" s="427" t="s">
        <v>141</v>
      </c>
      <c r="G75" s="441" t="s">
        <v>218</v>
      </c>
      <c r="H75" s="427"/>
      <c r="I75" s="427" t="s">
        <v>141</v>
      </c>
      <c r="J75" s="442" t="s">
        <v>324</v>
      </c>
      <c r="K75">
        <v>12</v>
      </c>
      <c r="Q75" s="8"/>
      <c r="T75" s="443"/>
      <c r="U75" s="439"/>
      <c r="V75" s="439"/>
      <c r="W75" s="439"/>
      <c r="X75" s="439"/>
      <c r="Y75" s="439"/>
      <c r="Z75" s="439"/>
      <c r="AA75" s="439"/>
      <c r="AB75" s="439"/>
      <c r="AC75" s="439"/>
      <c r="AD75" s="439"/>
      <c r="AE75" s="439"/>
      <c r="AF75" s="439"/>
      <c r="AG75" s="439"/>
    </row>
    <row r="76" spans="5:33" outlineLevel="1" x14ac:dyDescent="0.2">
      <c r="E76" s="441">
        <v>12</v>
      </c>
      <c r="F76" s="427" t="s">
        <v>142</v>
      </c>
      <c r="G76" s="441" t="s">
        <v>218</v>
      </c>
      <c r="H76" s="427" t="s">
        <v>158</v>
      </c>
      <c r="I76" s="427" t="s">
        <v>142</v>
      </c>
      <c r="J76" s="442" t="s">
        <v>324</v>
      </c>
      <c r="K76">
        <v>13</v>
      </c>
      <c r="Q76" s="8"/>
      <c r="T76" s="443"/>
      <c r="U76" s="439"/>
      <c r="V76" s="439"/>
      <c r="W76" s="439"/>
      <c r="X76" s="439"/>
      <c r="Y76" s="439"/>
      <c r="Z76" s="439"/>
      <c r="AA76" s="439"/>
      <c r="AB76" s="439"/>
      <c r="AC76" s="439"/>
      <c r="AD76" s="439"/>
      <c r="AE76" s="439"/>
      <c r="AF76" s="439"/>
      <c r="AG76" s="439"/>
    </row>
    <row r="77" spans="5:33" outlineLevel="1" x14ac:dyDescent="0.2">
      <c r="E77" s="441">
        <v>13</v>
      </c>
      <c r="F77" s="427" t="s">
        <v>143</v>
      </c>
      <c r="G77" s="441" t="s">
        <v>218</v>
      </c>
      <c r="H77" s="427"/>
      <c r="I77" s="427" t="s">
        <v>143</v>
      </c>
      <c r="J77" s="442" t="s">
        <v>324</v>
      </c>
      <c r="K77">
        <v>15</v>
      </c>
      <c r="Q77" s="8"/>
      <c r="T77" s="443"/>
      <c r="U77" s="439"/>
      <c r="V77" s="439"/>
      <c r="W77" s="439"/>
      <c r="X77" s="439"/>
      <c r="Y77" s="439"/>
      <c r="Z77" s="439"/>
      <c r="AA77" s="439"/>
      <c r="AB77" s="439"/>
      <c r="AC77" s="439"/>
      <c r="AD77" s="439"/>
      <c r="AE77" s="439"/>
      <c r="AF77" s="439"/>
      <c r="AG77" s="439"/>
    </row>
    <row r="78" spans="5:33" outlineLevel="1" x14ac:dyDescent="0.2">
      <c r="E78" s="441">
        <v>14</v>
      </c>
      <c r="F78" s="427" t="s">
        <v>144</v>
      </c>
      <c r="G78" s="441" t="s">
        <v>218</v>
      </c>
      <c r="H78" s="427"/>
      <c r="I78" s="427" t="s">
        <v>144</v>
      </c>
      <c r="J78" s="442" t="s">
        <v>324</v>
      </c>
      <c r="K78">
        <v>16</v>
      </c>
      <c r="Q78" s="8"/>
      <c r="T78" s="443"/>
      <c r="U78" s="439"/>
      <c r="V78" s="439"/>
      <c r="W78" s="439"/>
      <c r="X78" s="439"/>
      <c r="Y78" s="439"/>
      <c r="Z78" s="439"/>
      <c r="AA78" s="439"/>
      <c r="AB78" s="439"/>
      <c r="AC78" s="439"/>
      <c r="AD78" s="439"/>
      <c r="AE78" s="439"/>
      <c r="AF78" s="439"/>
      <c r="AG78" s="439"/>
    </row>
    <row r="79" spans="5:33" outlineLevel="1" x14ac:dyDescent="0.2">
      <c r="E79" s="441">
        <v>15</v>
      </c>
      <c r="F79" s="427" t="s">
        <v>145</v>
      </c>
      <c r="G79" s="441" t="s">
        <v>218</v>
      </c>
      <c r="H79" s="427" t="s">
        <v>159</v>
      </c>
      <c r="I79" s="427" t="s">
        <v>145</v>
      </c>
      <c r="J79" s="442" t="s">
        <v>324</v>
      </c>
      <c r="K79">
        <v>17</v>
      </c>
      <c r="Q79" s="8"/>
      <c r="T79" s="443"/>
      <c r="U79" s="439"/>
      <c r="V79" s="439"/>
      <c r="W79" s="439"/>
      <c r="X79" s="439"/>
      <c r="Y79" s="439"/>
      <c r="Z79" s="439"/>
      <c r="AA79" s="439"/>
      <c r="AB79" s="439"/>
      <c r="AC79" s="439"/>
      <c r="AD79" s="439"/>
      <c r="AE79" s="439"/>
      <c r="AF79" s="439"/>
      <c r="AG79" s="439"/>
    </row>
    <row r="80" spans="5:33" outlineLevel="1" x14ac:dyDescent="0.2">
      <c r="E80" s="441">
        <v>16</v>
      </c>
      <c r="F80" s="427" t="s">
        <v>146</v>
      </c>
      <c r="G80" s="441" t="s">
        <v>218</v>
      </c>
      <c r="H80" s="427" t="s">
        <v>437</v>
      </c>
      <c r="I80" s="427" t="s">
        <v>146</v>
      </c>
      <c r="J80" s="442" t="s">
        <v>324</v>
      </c>
      <c r="K80">
        <v>18</v>
      </c>
      <c r="Q80" s="8"/>
      <c r="T80" s="443"/>
      <c r="U80" s="439"/>
      <c r="V80" s="439"/>
      <c r="W80" s="439"/>
      <c r="X80" s="439"/>
      <c r="Y80" s="439"/>
      <c r="Z80" s="439"/>
      <c r="AA80" s="439"/>
      <c r="AB80" s="439"/>
      <c r="AC80" s="439"/>
      <c r="AD80" s="439"/>
      <c r="AE80" s="439"/>
      <c r="AF80" s="439"/>
      <c r="AG80" s="439"/>
    </row>
    <row r="81" spans="5:33" outlineLevel="1" x14ac:dyDescent="0.2">
      <c r="E81" s="441">
        <v>17</v>
      </c>
      <c r="F81" s="427" t="s">
        <v>147</v>
      </c>
      <c r="G81" s="441" t="s">
        <v>218</v>
      </c>
      <c r="H81" s="427"/>
      <c r="I81" s="427" t="s">
        <v>147</v>
      </c>
      <c r="J81" s="442" t="s">
        <v>324</v>
      </c>
      <c r="K81">
        <v>19</v>
      </c>
      <c r="Q81" s="8"/>
      <c r="T81" s="443"/>
      <c r="U81" s="439"/>
      <c r="V81" s="439"/>
      <c r="W81" s="439"/>
      <c r="X81" s="439"/>
      <c r="Y81" s="439"/>
      <c r="Z81" s="439"/>
      <c r="AA81" s="439"/>
      <c r="AB81" s="439"/>
      <c r="AC81" s="439"/>
      <c r="AD81" s="439"/>
      <c r="AE81" s="439"/>
      <c r="AF81" s="439"/>
      <c r="AG81" s="439"/>
    </row>
    <row r="82" spans="5:33" outlineLevel="1" x14ac:dyDescent="0.2">
      <c r="E82" s="441">
        <v>18</v>
      </c>
      <c r="F82" s="427" t="s">
        <v>148</v>
      </c>
      <c r="G82" s="441" t="s">
        <v>218</v>
      </c>
      <c r="H82" s="427"/>
      <c r="I82" s="427" t="s">
        <v>148</v>
      </c>
      <c r="J82" s="442" t="s">
        <v>324</v>
      </c>
      <c r="K82">
        <v>20</v>
      </c>
      <c r="Q82" s="8"/>
      <c r="T82" s="443"/>
      <c r="U82" s="439"/>
      <c r="V82" s="439"/>
      <c r="W82" s="439"/>
      <c r="X82" s="439"/>
      <c r="Y82" s="439"/>
      <c r="Z82" s="439"/>
      <c r="AA82" s="439"/>
      <c r="AB82" s="439"/>
      <c r="AC82" s="439"/>
      <c r="AD82" s="439"/>
      <c r="AE82" s="439"/>
      <c r="AF82" s="439"/>
      <c r="AG82" s="439"/>
    </row>
    <row r="83" spans="5:33" outlineLevel="1" x14ac:dyDescent="0.2">
      <c r="E83" s="441">
        <v>19</v>
      </c>
      <c r="F83" s="427" t="s">
        <v>149</v>
      </c>
      <c r="G83" s="441" t="s">
        <v>218</v>
      </c>
      <c r="H83" s="427" t="s">
        <v>438</v>
      </c>
      <c r="I83" s="427" t="s">
        <v>149</v>
      </c>
      <c r="J83" s="442" t="s">
        <v>324</v>
      </c>
      <c r="K83">
        <v>21</v>
      </c>
      <c r="Q83" s="8"/>
      <c r="T83" s="443"/>
      <c r="U83" s="439"/>
      <c r="V83" s="439"/>
      <c r="W83" s="439"/>
      <c r="X83" s="439"/>
      <c r="Y83" s="439"/>
      <c r="Z83" s="439"/>
      <c r="AA83" s="439"/>
      <c r="AB83" s="439"/>
      <c r="AC83" s="439"/>
      <c r="AD83" s="439"/>
      <c r="AE83" s="439"/>
      <c r="AF83" s="439"/>
      <c r="AG83" s="439"/>
    </row>
    <row r="84" spans="5:33" outlineLevel="1" x14ac:dyDescent="0.2">
      <c r="E84" s="441">
        <v>20</v>
      </c>
      <c r="F84" s="427" t="s">
        <v>150</v>
      </c>
      <c r="G84" s="441" t="s">
        <v>218</v>
      </c>
      <c r="H84" s="427"/>
      <c r="I84" s="427" t="s">
        <v>150</v>
      </c>
      <c r="J84" s="442" t="s">
        <v>324</v>
      </c>
      <c r="K84">
        <v>22</v>
      </c>
      <c r="Q84" s="8"/>
      <c r="T84" s="443"/>
      <c r="U84" s="439"/>
      <c r="V84" s="439"/>
      <c r="W84" s="439"/>
      <c r="X84" s="439"/>
      <c r="Y84" s="439"/>
      <c r="Z84" s="439"/>
      <c r="AA84" s="439"/>
      <c r="AB84" s="439"/>
      <c r="AC84" s="439"/>
      <c r="AD84" s="439"/>
      <c r="AE84" s="439"/>
      <c r="AF84" s="439"/>
      <c r="AG84" s="439"/>
    </row>
    <row r="85" spans="5:33" outlineLevel="1" x14ac:dyDescent="0.2">
      <c r="E85" s="441">
        <v>21</v>
      </c>
      <c r="F85" s="427" t="s">
        <v>151</v>
      </c>
      <c r="G85" s="441" t="s">
        <v>218</v>
      </c>
      <c r="H85" s="427"/>
      <c r="I85" s="427" t="s">
        <v>151</v>
      </c>
      <c r="J85" s="442" t="s">
        <v>324</v>
      </c>
      <c r="K85">
        <v>23</v>
      </c>
      <c r="Q85" s="8"/>
      <c r="T85" s="443"/>
      <c r="U85" s="439"/>
      <c r="V85" s="439"/>
      <c r="W85" s="439"/>
      <c r="X85" s="439"/>
      <c r="Y85" s="439"/>
      <c r="Z85" s="439"/>
      <c r="AA85" s="439"/>
      <c r="AB85" s="439"/>
      <c r="AC85" s="439"/>
      <c r="AD85" s="439"/>
      <c r="AE85" s="439"/>
      <c r="AF85" s="439"/>
      <c r="AG85" s="439"/>
    </row>
    <row r="86" spans="5:33" outlineLevel="1" x14ac:dyDescent="0.2">
      <c r="E86" s="441">
        <v>22</v>
      </c>
      <c r="F86" s="427" t="s">
        <v>658</v>
      </c>
      <c r="G86" s="441" t="s">
        <v>218</v>
      </c>
      <c r="H86" s="427"/>
      <c r="I86" s="427" t="s">
        <v>658</v>
      </c>
      <c r="J86" s="442" t="s">
        <v>328</v>
      </c>
      <c r="K86">
        <v>24</v>
      </c>
      <c r="Q86" s="8"/>
      <c r="T86" s="443"/>
      <c r="U86" s="439"/>
      <c r="V86" s="439"/>
      <c r="W86" s="439"/>
      <c r="X86" s="439"/>
      <c r="Y86" s="439"/>
      <c r="Z86" s="439"/>
      <c r="AA86" s="439"/>
      <c r="AB86" s="439"/>
      <c r="AC86" s="439"/>
      <c r="AD86" s="439"/>
      <c r="AE86" s="439"/>
      <c r="AF86" s="439"/>
      <c r="AG86" s="439"/>
    </row>
    <row r="87" spans="5:33" outlineLevel="1" x14ac:dyDescent="0.2">
      <c r="E87" s="441"/>
      <c r="F87" s="427"/>
      <c r="G87" s="441"/>
      <c r="H87" s="427"/>
      <c r="I87" s="427"/>
      <c r="J87" s="442"/>
      <c r="Q87" s="8"/>
      <c r="T87" s="443"/>
      <c r="U87" s="439"/>
      <c r="V87" s="439"/>
      <c r="W87" s="439"/>
      <c r="X87" s="439"/>
      <c r="Y87" s="439"/>
      <c r="Z87" s="439"/>
      <c r="AA87" s="439"/>
      <c r="AB87" s="439"/>
      <c r="AC87" s="439"/>
      <c r="AD87" s="439"/>
      <c r="AE87" s="439"/>
      <c r="AF87" s="439"/>
      <c r="AG87" s="439"/>
    </row>
    <row r="88" spans="5:33" outlineLevel="1" x14ac:dyDescent="0.2">
      <c r="E88" s="441"/>
      <c r="F88" s="429"/>
      <c r="G88" s="444"/>
      <c r="H88" s="429"/>
      <c r="I88" s="429" t="s">
        <v>2</v>
      </c>
      <c r="J88" s="442"/>
      <c r="Q88" s="8"/>
      <c r="T88" s="443"/>
      <c r="U88" s="439"/>
      <c r="V88" s="439"/>
      <c r="W88" s="439"/>
      <c r="X88" s="439"/>
      <c r="Y88" s="439"/>
      <c r="Z88" s="439"/>
      <c r="AA88" s="439"/>
      <c r="AB88" s="439"/>
      <c r="AC88" s="439"/>
      <c r="AD88" s="439"/>
      <c r="AE88" s="439"/>
      <c r="AF88" s="439"/>
      <c r="AG88" s="439"/>
    </row>
    <row r="89" spans="5:33" outlineLevel="1" x14ac:dyDescent="0.2">
      <c r="E89" s="441"/>
      <c r="F89" s="429"/>
      <c r="G89" s="444"/>
      <c r="H89" s="429"/>
      <c r="I89" s="429" t="s">
        <v>158</v>
      </c>
      <c r="J89" s="442"/>
      <c r="Q89" s="8"/>
      <c r="T89" s="443"/>
      <c r="U89" s="439"/>
      <c r="V89" s="439"/>
      <c r="W89" s="439"/>
      <c r="X89" s="439"/>
      <c r="Y89" s="439"/>
      <c r="Z89" s="439"/>
      <c r="AA89" s="439"/>
      <c r="AB89" s="439"/>
      <c r="AC89" s="439"/>
      <c r="AD89" s="439"/>
      <c r="AE89" s="439"/>
      <c r="AF89" s="439"/>
      <c r="AG89" s="439"/>
    </row>
    <row r="90" spans="5:33" ht="3.75" customHeight="1" outlineLevel="1" x14ac:dyDescent="0.2">
      <c r="Q90" s="8"/>
      <c r="T90" s="443"/>
      <c r="U90" s="439"/>
      <c r="V90" s="439"/>
      <c r="W90" s="439"/>
      <c r="X90" s="439"/>
      <c r="Y90" s="439"/>
      <c r="Z90" s="439"/>
      <c r="AA90" s="439"/>
      <c r="AB90" s="439"/>
      <c r="AC90" s="439"/>
      <c r="AD90" s="439"/>
      <c r="AE90" s="439"/>
      <c r="AF90" s="439"/>
      <c r="AG90" s="439"/>
    </row>
    <row r="91" spans="5:33" outlineLevel="1" x14ac:dyDescent="0.2">
      <c r="E91" t="s">
        <v>439</v>
      </c>
      <c r="Q91" s="8"/>
      <c r="T91" s="443"/>
      <c r="U91" s="439"/>
      <c r="V91" s="439"/>
      <c r="W91" s="439"/>
      <c r="X91" s="439"/>
      <c r="Y91" s="439"/>
      <c r="Z91" s="439"/>
      <c r="AA91" s="439"/>
      <c r="AB91" s="439"/>
      <c r="AC91" s="439"/>
      <c r="AD91" s="439"/>
      <c r="AE91" s="439"/>
      <c r="AF91" s="439"/>
      <c r="AG91" s="439"/>
    </row>
    <row r="92" spans="5:33" outlineLevel="1" x14ac:dyDescent="0.2">
      <c r="E92" s="441">
        <v>34</v>
      </c>
      <c r="F92" s="427" t="s">
        <v>167</v>
      </c>
      <c r="G92" s="442" t="s">
        <v>218</v>
      </c>
      <c r="H92" s="427"/>
      <c r="I92" s="427" t="s">
        <v>658</v>
      </c>
      <c r="J92" s="442" t="s">
        <v>328</v>
      </c>
      <c r="Q92" s="8"/>
      <c r="T92" s="443"/>
      <c r="U92" s="439"/>
      <c r="V92" s="439"/>
      <c r="W92" s="439"/>
      <c r="X92" s="439"/>
      <c r="Y92" s="439"/>
      <c r="Z92" s="439"/>
      <c r="AA92" s="439"/>
      <c r="AB92" s="439"/>
      <c r="AC92" s="439"/>
      <c r="AD92" s="439"/>
      <c r="AE92" s="439"/>
      <c r="AF92" s="439"/>
      <c r="AG92" s="439"/>
    </row>
    <row r="93" spans="5:33" ht="4.5" customHeight="1" outlineLevel="1" x14ac:dyDescent="0.2">
      <c r="T93" s="443"/>
      <c r="U93" s="439"/>
      <c r="V93" s="439"/>
      <c r="W93" s="439"/>
      <c r="X93" s="439"/>
      <c r="Y93" s="439"/>
      <c r="Z93" s="439"/>
      <c r="AA93" s="439"/>
      <c r="AB93" s="439"/>
      <c r="AC93" s="439"/>
      <c r="AD93" s="439"/>
      <c r="AE93" s="439"/>
      <c r="AF93" s="439"/>
      <c r="AG93" s="439"/>
    </row>
    <row r="94" spans="5:33" outlineLevel="1" x14ac:dyDescent="0.2">
      <c r="E94" t="s">
        <v>440</v>
      </c>
      <c r="V94" s="439"/>
      <c r="W94" s="439"/>
      <c r="X94" s="439"/>
      <c r="Y94" s="439"/>
      <c r="Z94" s="439"/>
      <c r="AA94" s="439"/>
      <c r="AB94" s="439"/>
      <c r="AC94" s="439"/>
      <c r="AD94" s="439"/>
      <c r="AE94" s="439"/>
      <c r="AF94" s="439"/>
      <c r="AG94" s="439"/>
    </row>
    <row r="95" spans="5:33" outlineLevel="1" x14ac:dyDescent="0.2">
      <c r="E95" s="441">
        <v>24</v>
      </c>
      <c r="F95" s="427" t="s">
        <v>2</v>
      </c>
      <c r="G95" s="441" t="s">
        <v>441</v>
      </c>
      <c r="H95" s="427" t="s">
        <v>134</v>
      </c>
      <c r="I95" s="427" t="s">
        <v>2</v>
      </c>
      <c r="J95" s="442" t="s">
        <v>328</v>
      </c>
      <c r="K95">
        <v>27</v>
      </c>
      <c r="Q95" s="8"/>
      <c r="T95" s="443"/>
      <c r="U95" s="439"/>
      <c r="V95" s="439"/>
      <c r="W95" s="439"/>
      <c r="X95" s="439"/>
      <c r="Y95" s="439"/>
      <c r="Z95" s="439"/>
      <c r="AA95" s="439"/>
      <c r="AB95" s="439"/>
      <c r="AC95" s="439"/>
      <c r="AD95" s="439"/>
      <c r="AE95" s="439"/>
      <c r="AF95" s="439"/>
      <c r="AG95" s="439"/>
    </row>
    <row r="96" spans="5:33" outlineLevel="1" x14ac:dyDescent="0.2">
      <c r="E96" s="441">
        <v>25</v>
      </c>
      <c r="F96" s="427" t="s">
        <v>153</v>
      </c>
      <c r="G96" s="441" t="s">
        <v>441</v>
      </c>
      <c r="H96" s="427" t="s">
        <v>135</v>
      </c>
      <c r="I96" s="427" t="s">
        <v>153</v>
      </c>
      <c r="J96" s="442" t="s">
        <v>328</v>
      </c>
      <c r="K96">
        <v>28</v>
      </c>
      <c r="Q96" s="8"/>
      <c r="T96" s="443"/>
      <c r="U96" s="439"/>
      <c r="V96" s="439"/>
      <c r="W96" s="439"/>
      <c r="X96" s="439"/>
      <c r="Y96" s="439"/>
      <c r="Z96" s="439"/>
      <c r="AA96" s="439"/>
      <c r="AB96" s="439"/>
      <c r="AC96" s="439"/>
      <c r="AD96" s="439"/>
      <c r="AE96" s="439"/>
      <c r="AF96" s="439"/>
      <c r="AG96" s="439"/>
    </row>
    <row r="97" spans="2:33" outlineLevel="1" x14ac:dyDescent="0.2">
      <c r="E97" s="441" t="s">
        <v>154</v>
      </c>
      <c r="F97" s="429" t="s">
        <v>155</v>
      </c>
      <c r="G97" s="441"/>
      <c r="H97" s="429" t="s">
        <v>2</v>
      </c>
      <c r="I97" s="429" t="s">
        <v>155</v>
      </c>
      <c r="J97" s="442"/>
      <c r="K97" t="e">
        <v>#N/A</v>
      </c>
      <c r="Q97" s="8"/>
      <c r="T97" s="443"/>
      <c r="U97" s="439"/>
      <c r="V97" s="439"/>
      <c r="W97" s="439"/>
      <c r="X97" s="439"/>
      <c r="Y97" s="439"/>
      <c r="Z97" s="439"/>
      <c r="AA97" s="439"/>
      <c r="AB97" s="439"/>
      <c r="AC97" s="439"/>
      <c r="AD97" s="439"/>
      <c r="AE97" s="439"/>
      <c r="AF97" s="439"/>
      <c r="AG97" s="439"/>
    </row>
    <row r="98" spans="2:33" outlineLevel="1" x14ac:dyDescent="0.2">
      <c r="E98" s="441" t="s">
        <v>156</v>
      </c>
      <c r="F98" s="429" t="s">
        <v>157</v>
      </c>
      <c r="G98" s="441"/>
      <c r="H98" s="429" t="s">
        <v>158</v>
      </c>
      <c r="I98" s="429" t="s">
        <v>157</v>
      </c>
      <c r="J98" s="442"/>
      <c r="K98" t="e">
        <v>#N/A</v>
      </c>
      <c r="Q98" s="8"/>
      <c r="T98" s="443"/>
      <c r="U98" s="439"/>
      <c r="V98" s="439"/>
      <c r="W98" s="439"/>
      <c r="X98" s="439"/>
      <c r="Y98" s="439"/>
      <c r="Z98" s="439"/>
      <c r="AA98" s="439"/>
      <c r="AB98" s="439"/>
      <c r="AC98" s="439"/>
      <c r="AD98" s="439"/>
      <c r="AE98" s="439"/>
      <c r="AF98" s="439"/>
      <c r="AG98" s="439"/>
    </row>
    <row r="99" spans="2:33" outlineLevel="1" x14ac:dyDescent="0.2">
      <c r="E99" s="441"/>
      <c r="F99" s="429"/>
      <c r="G99" s="441"/>
      <c r="H99" s="429"/>
      <c r="I99" s="429"/>
      <c r="J99" s="442"/>
      <c r="Q99" s="8"/>
      <c r="T99" s="443"/>
      <c r="U99" s="439"/>
      <c r="V99" s="439"/>
      <c r="W99" s="439"/>
      <c r="X99" s="439"/>
      <c r="Y99" s="439"/>
      <c r="Z99" s="439"/>
      <c r="AA99" s="439"/>
      <c r="AB99" s="439"/>
      <c r="AC99" s="439"/>
      <c r="AD99" s="439"/>
      <c r="AE99" s="439"/>
      <c r="AF99" s="439"/>
      <c r="AG99" s="439"/>
    </row>
    <row r="100" spans="2:33" outlineLevel="1" x14ac:dyDescent="0.2">
      <c r="E100" s="441">
        <v>29</v>
      </c>
      <c r="F100" s="429" t="s">
        <v>158</v>
      </c>
      <c r="G100" s="441" t="s">
        <v>441</v>
      </c>
      <c r="H100" s="429" t="s">
        <v>142</v>
      </c>
      <c r="I100" s="429" t="s">
        <v>158</v>
      </c>
      <c r="J100" s="442"/>
      <c r="K100">
        <v>29</v>
      </c>
      <c r="Q100" s="8"/>
      <c r="T100" s="443"/>
      <c r="U100" s="439"/>
      <c r="V100" s="439"/>
      <c r="W100" s="439"/>
      <c r="X100" s="439"/>
      <c r="Y100" s="439"/>
      <c r="Z100" s="439"/>
      <c r="AA100" s="439"/>
      <c r="AB100" s="439"/>
      <c r="AC100" s="439"/>
      <c r="AD100" s="439"/>
      <c r="AE100" s="439"/>
      <c r="AF100" s="439"/>
      <c r="AG100" s="439"/>
    </row>
    <row r="101" spans="2:33" outlineLevel="1" x14ac:dyDescent="0.2">
      <c r="E101" s="441">
        <v>30</v>
      </c>
      <c r="F101" s="429" t="s">
        <v>159</v>
      </c>
      <c r="G101" s="441" t="s">
        <v>441</v>
      </c>
      <c r="H101" s="429" t="s">
        <v>145</v>
      </c>
      <c r="I101" s="429" t="s">
        <v>159</v>
      </c>
      <c r="J101" s="442"/>
      <c r="K101">
        <v>30</v>
      </c>
      <c r="Q101" s="8"/>
      <c r="T101" s="443"/>
      <c r="U101" s="439"/>
      <c r="V101" s="439"/>
      <c r="W101" s="439"/>
      <c r="X101" s="439"/>
      <c r="Y101" s="439"/>
      <c r="Z101" s="439"/>
      <c r="AA101" s="439"/>
      <c r="AB101" s="439"/>
      <c r="AC101" s="439"/>
      <c r="AD101" s="439"/>
      <c r="AE101" s="439"/>
      <c r="AF101" s="439"/>
      <c r="AG101" s="439"/>
    </row>
    <row r="102" spans="2:33" outlineLevel="1" x14ac:dyDescent="0.2">
      <c r="E102" s="441"/>
      <c r="F102" s="429"/>
      <c r="G102" s="441"/>
      <c r="H102" s="429"/>
      <c r="I102" s="429"/>
      <c r="J102" s="442"/>
      <c r="Q102" s="298"/>
      <c r="T102" s="443"/>
      <c r="U102" s="439"/>
      <c r="V102" s="439"/>
      <c r="W102" s="439"/>
      <c r="X102" s="439"/>
      <c r="Y102" s="439"/>
      <c r="Z102" s="439"/>
      <c r="AA102" s="439"/>
      <c r="AB102" s="439"/>
      <c r="AC102" s="439"/>
      <c r="AD102" s="439"/>
      <c r="AE102" s="439"/>
      <c r="AF102" s="439"/>
      <c r="AG102" s="439"/>
    </row>
    <row r="103" spans="2:33" outlineLevel="1" x14ac:dyDescent="0.2">
      <c r="E103" s="441"/>
      <c r="F103" s="429"/>
      <c r="G103" s="444" t="s">
        <v>441</v>
      </c>
      <c r="H103" s="429"/>
      <c r="I103" s="429"/>
      <c r="J103" s="442"/>
      <c r="Q103" s="298"/>
      <c r="T103" s="443"/>
      <c r="U103" s="439"/>
      <c r="V103" s="439"/>
      <c r="W103" s="439"/>
      <c r="X103" s="439"/>
      <c r="Y103" s="439"/>
      <c r="Z103" s="439"/>
      <c r="AA103" s="439"/>
      <c r="AB103" s="439"/>
      <c r="AC103" s="439"/>
      <c r="AD103" s="439"/>
      <c r="AE103" s="439"/>
      <c r="AF103" s="439"/>
      <c r="AG103" s="439"/>
    </row>
    <row r="104" spans="2:33" outlineLevel="1" x14ac:dyDescent="0.2">
      <c r="E104" s="441"/>
      <c r="F104" s="429"/>
      <c r="G104" s="444" t="s">
        <v>441</v>
      </c>
      <c r="H104" s="429"/>
      <c r="I104" s="429"/>
      <c r="J104" s="442"/>
      <c r="Q104" s="16"/>
      <c r="T104" s="443"/>
      <c r="U104" s="439"/>
      <c r="V104" s="439"/>
      <c r="W104" s="439"/>
      <c r="X104" s="439"/>
      <c r="Y104" s="439"/>
      <c r="Z104" s="439"/>
      <c r="AA104" s="439"/>
      <c r="AB104" s="439"/>
      <c r="AC104" s="439"/>
      <c r="AD104" s="439"/>
      <c r="AE104" s="439"/>
      <c r="AF104" s="439"/>
      <c r="AG104" s="439"/>
    </row>
    <row r="105" spans="2:33" outlineLevel="1" x14ac:dyDescent="0.2">
      <c r="E105" s="441"/>
      <c r="F105" s="429"/>
      <c r="G105" s="444" t="s">
        <v>441</v>
      </c>
      <c r="H105" s="429"/>
      <c r="I105" s="429"/>
      <c r="J105" s="442"/>
      <c r="L105" s="106"/>
      <c r="M105" s="106"/>
      <c r="Q105" s="16"/>
      <c r="T105" s="443"/>
      <c r="U105" s="439"/>
      <c r="V105" s="439"/>
      <c r="W105" s="439"/>
      <c r="X105" s="439"/>
      <c r="Y105" s="439"/>
      <c r="Z105" s="439"/>
      <c r="AA105" s="439"/>
      <c r="AB105" s="439"/>
      <c r="AC105" s="439"/>
      <c r="AD105" s="439"/>
      <c r="AE105" s="439"/>
      <c r="AF105" s="439"/>
      <c r="AG105" s="439"/>
    </row>
    <row r="106" spans="2:33" outlineLevel="1" x14ac:dyDescent="0.2">
      <c r="E106" s="441"/>
      <c r="F106" s="429"/>
      <c r="G106" s="444" t="s">
        <v>441</v>
      </c>
      <c r="H106" s="429"/>
      <c r="I106" s="429"/>
      <c r="J106" s="442"/>
      <c r="L106" s="106"/>
      <c r="M106" s="106"/>
      <c r="Q106" s="16"/>
      <c r="T106" s="443"/>
      <c r="U106" s="439"/>
      <c r="V106" s="439"/>
      <c r="W106" s="439"/>
      <c r="X106" s="439"/>
      <c r="Y106" s="439"/>
      <c r="Z106" s="439"/>
      <c r="AA106" s="439"/>
      <c r="AB106" s="439"/>
      <c r="AC106" s="439"/>
      <c r="AD106" s="439"/>
      <c r="AE106" s="439"/>
      <c r="AF106" s="439"/>
      <c r="AG106" s="439"/>
    </row>
    <row r="107" spans="2:33" ht="3" customHeight="1" outlineLevel="1" x14ac:dyDescent="0.2">
      <c r="D107" s="309"/>
      <c r="E107" s="445"/>
      <c r="F107" s="446"/>
      <c r="G107" s="447" t="s">
        <v>441</v>
      </c>
      <c r="H107" s="446"/>
      <c r="I107" s="446"/>
      <c r="J107" s="448"/>
      <c r="K107" s="309"/>
      <c r="Q107" s="16"/>
      <c r="T107" s="443"/>
      <c r="U107" s="439"/>
      <c r="V107" s="439"/>
      <c r="W107" s="439"/>
      <c r="X107" s="439"/>
      <c r="Y107" s="439"/>
      <c r="Z107" s="439"/>
      <c r="AA107" s="439"/>
      <c r="AB107" s="439"/>
      <c r="AC107" s="439"/>
      <c r="AD107" s="439"/>
      <c r="AE107" s="439"/>
      <c r="AF107" s="439"/>
      <c r="AG107" s="439"/>
    </row>
    <row r="108" spans="2:33" outlineLevel="1" x14ac:dyDescent="0.2">
      <c r="E108" t="s">
        <v>442</v>
      </c>
      <c r="K108" s="413"/>
      <c r="L108" s="413"/>
      <c r="M108" s="413"/>
      <c r="Q108" s="16"/>
      <c r="T108" s="443"/>
      <c r="U108" s="439"/>
      <c r="V108" s="439"/>
      <c r="W108" s="439"/>
      <c r="X108" s="439"/>
      <c r="Y108" s="439"/>
      <c r="Z108" s="439"/>
      <c r="AA108" s="439"/>
      <c r="AB108" s="439"/>
      <c r="AC108" s="439"/>
      <c r="AD108" s="439"/>
      <c r="AE108" s="439"/>
      <c r="AF108" s="439"/>
      <c r="AG108" s="439"/>
    </row>
    <row r="109" spans="2:33" outlineLevel="1" x14ac:dyDescent="0.2">
      <c r="D109" s="24">
        <v>1</v>
      </c>
      <c r="E109" s="441" t="s">
        <v>160</v>
      </c>
      <c r="F109" s="429" t="s">
        <v>161</v>
      </c>
      <c r="G109" s="441" t="s">
        <v>441</v>
      </c>
      <c r="H109" s="429" t="s">
        <v>159</v>
      </c>
      <c r="I109" s="427" t="s">
        <v>145</v>
      </c>
      <c r="J109" s="442"/>
      <c r="K109">
        <v>31</v>
      </c>
      <c r="L109" s="449"/>
      <c r="M109" s="449"/>
      <c r="Q109" s="16"/>
      <c r="R109" s="450"/>
      <c r="S109" s="42"/>
      <c r="T109" s="16"/>
      <c r="U109" s="439"/>
      <c r="V109" s="439"/>
      <c r="W109" s="439"/>
      <c r="X109" s="439"/>
      <c r="Y109" s="439"/>
      <c r="Z109" s="439"/>
      <c r="AA109" s="439"/>
      <c r="AB109" s="439"/>
      <c r="AC109" s="439"/>
      <c r="AD109" s="439"/>
      <c r="AE109" s="439"/>
      <c r="AF109" s="439"/>
      <c r="AG109" s="439"/>
    </row>
    <row r="110" spans="2:33" ht="3" customHeight="1" outlineLevel="1" x14ac:dyDescent="0.2">
      <c r="D110" s="24"/>
      <c r="Q110" s="16"/>
      <c r="R110" s="450"/>
      <c r="S110" s="16"/>
      <c r="T110" s="16"/>
      <c r="U110" s="439"/>
      <c r="V110" s="439"/>
      <c r="W110" s="439"/>
      <c r="X110" s="439"/>
      <c r="Y110" s="439"/>
      <c r="Z110" s="439"/>
      <c r="AA110" s="439"/>
      <c r="AB110" s="439"/>
      <c r="AC110" s="439"/>
      <c r="AD110" s="439"/>
      <c r="AE110" s="439"/>
      <c r="AF110" s="439"/>
      <c r="AG110" s="439"/>
    </row>
    <row r="111" spans="2:33" outlineLevel="1" x14ac:dyDescent="0.2">
      <c r="B111" s="24"/>
      <c r="C111" s="24"/>
      <c r="D111" s="24">
        <v>2</v>
      </c>
      <c r="E111" s="441" t="s">
        <v>162</v>
      </c>
      <c r="F111" s="429" t="s">
        <v>659</v>
      </c>
      <c r="G111" s="441" t="s">
        <v>218</v>
      </c>
      <c r="H111" s="429" t="s">
        <v>660</v>
      </c>
      <c r="I111" s="429" t="s">
        <v>660</v>
      </c>
      <c r="J111" s="442" t="s">
        <v>328</v>
      </c>
      <c r="K111">
        <v>2</v>
      </c>
      <c r="L111" s="449"/>
      <c r="M111" s="449"/>
      <c r="Q111" s="16"/>
      <c r="R111" s="450"/>
      <c r="S111" s="42"/>
      <c r="T111" s="443"/>
      <c r="U111" s="439"/>
      <c r="V111" s="439"/>
      <c r="W111" s="439"/>
      <c r="X111" s="439"/>
      <c r="Y111" s="439"/>
      <c r="Z111" s="439"/>
      <c r="AA111" s="439"/>
      <c r="AB111" s="439"/>
      <c r="AC111" s="439"/>
      <c r="AD111" s="439"/>
      <c r="AE111" s="439"/>
      <c r="AF111" s="439"/>
      <c r="AG111" s="439"/>
    </row>
    <row r="112" spans="2:33" outlineLevel="1" x14ac:dyDescent="0.2">
      <c r="B112" s="24"/>
      <c r="C112" s="24"/>
      <c r="D112" s="24">
        <v>3</v>
      </c>
      <c r="E112" s="441" t="s">
        <v>163</v>
      </c>
      <c r="F112" s="429" t="s">
        <v>164</v>
      </c>
      <c r="G112" s="441" t="s">
        <v>218</v>
      </c>
      <c r="H112" s="429" t="s">
        <v>158</v>
      </c>
      <c r="I112" s="429" t="s">
        <v>142</v>
      </c>
      <c r="J112" s="442" t="s">
        <v>328</v>
      </c>
      <c r="K112">
        <v>14</v>
      </c>
      <c r="L112" s="449"/>
      <c r="M112" s="449"/>
      <c r="Q112" s="16"/>
      <c r="R112" s="450"/>
      <c r="S112" s="42"/>
      <c r="T112" s="443"/>
      <c r="U112" s="439"/>
      <c r="V112" s="439"/>
      <c r="W112" s="439"/>
      <c r="X112" s="439"/>
      <c r="Y112" s="439"/>
      <c r="Z112" s="439"/>
      <c r="AA112" s="439"/>
      <c r="AB112" s="439"/>
      <c r="AC112" s="439"/>
      <c r="AD112" s="439"/>
      <c r="AE112" s="439"/>
      <c r="AF112" s="439"/>
      <c r="AG112" s="439"/>
    </row>
    <row r="113" spans="2:33" outlineLevel="1" x14ac:dyDescent="0.2">
      <c r="B113" s="24"/>
      <c r="C113" s="24"/>
      <c r="D113" s="24">
        <v>4</v>
      </c>
      <c r="E113" s="441"/>
      <c r="F113" s="429"/>
      <c r="G113" s="441" t="s">
        <v>218</v>
      </c>
      <c r="H113" s="429"/>
      <c r="I113" s="429"/>
      <c r="J113" s="442"/>
      <c r="K113" s="451"/>
      <c r="L113" s="449"/>
      <c r="M113" s="449"/>
      <c r="Q113" s="16"/>
      <c r="R113" s="450"/>
      <c r="S113" s="42"/>
      <c r="T113" s="443"/>
      <c r="U113" s="439"/>
      <c r="V113" s="439"/>
      <c r="W113" s="439"/>
      <c r="X113" s="439"/>
      <c r="Y113" s="439"/>
      <c r="Z113" s="439"/>
      <c r="AA113" s="439"/>
      <c r="AB113" s="439"/>
      <c r="AC113" s="439"/>
      <c r="AD113" s="439"/>
      <c r="AE113" s="439"/>
      <c r="AF113" s="439"/>
      <c r="AG113" s="439"/>
    </row>
    <row r="114" spans="2:33" ht="4.5" customHeight="1" outlineLevel="1" x14ac:dyDescent="0.2">
      <c r="B114" s="24"/>
      <c r="C114" s="24"/>
      <c r="D114" s="24"/>
      <c r="E114" s="24"/>
      <c r="F114" s="24"/>
      <c r="G114" s="24"/>
      <c r="H114" s="24"/>
      <c r="I114" s="24"/>
      <c r="J114" s="24"/>
      <c r="K114" s="24"/>
      <c r="L114" s="24"/>
      <c r="M114" s="24"/>
      <c r="N114" s="24"/>
      <c r="O114" s="24"/>
      <c r="P114" s="24"/>
      <c r="Q114" s="24"/>
      <c r="R114" s="24"/>
      <c r="S114" s="24"/>
      <c r="T114" s="443"/>
      <c r="U114" s="439"/>
      <c r="V114" s="439"/>
      <c r="W114" s="439"/>
      <c r="X114" s="439"/>
      <c r="Y114" s="439"/>
      <c r="Z114" s="439"/>
      <c r="AA114" s="439"/>
      <c r="AB114" s="439"/>
      <c r="AC114" s="439"/>
      <c r="AD114" s="439"/>
      <c r="AE114" s="439"/>
      <c r="AF114" s="439"/>
      <c r="AG114" s="439"/>
    </row>
    <row r="115" spans="2:33" outlineLevel="1" x14ac:dyDescent="0.2">
      <c r="B115" s="24"/>
      <c r="C115" s="24"/>
      <c r="D115" s="24"/>
      <c r="E115" t="s">
        <v>443</v>
      </c>
      <c r="F115" s="24"/>
      <c r="G115" s="24"/>
      <c r="H115" s="24"/>
      <c r="I115" s="24"/>
      <c r="J115" s="24"/>
      <c r="K115" s="24"/>
      <c r="L115" s="24"/>
      <c r="M115" s="24"/>
      <c r="N115" s="24"/>
      <c r="Q115" s="16"/>
      <c r="R115" s="450"/>
      <c r="S115" s="42"/>
      <c r="T115" s="443"/>
      <c r="U115" s="439"/>
      <c r="V115" s="439"/>
      <c r="W115" s="439"/>
      <c r="X115" s="439"/>
      <c r="Y115" s="439"/>
      <c r="Z115" s="439"/>
      <c r="AA115" s="439"/>
      <c r="AB115" s="439"/>
      <c r="AC115" s="439"/>
      <c r="AD115" s="439"/>
      <c r="AE115" s="439"/>
      <c r="AF115" s="439"/>
      <c r="AG115" s="439"/>
    </row>
    <row r="116" spans="2:33" outlineLevel="1" x14ac:dyDescent="0.2">
      <c r="B116" s="24"/>
      <c r="C116" s="24"/>
      <c r="D116" s="24">
        <v>5</v>
      </c>
      <c r="E116" s="441" t="s">
        <v>165</v>
      </c>
      <c r="F116" s="452" t="s">
        <v>656</v>
      </c>
      <c r="G116" s="441" t="s">
        <v>218</v>
      </c>
      <c r="H116" s="429" t="s">
        <v>658</v>
      </c>
      <c r="I116" s="429" t="s">
        <v>658</v>
      </c>
      <c r="J116" s="442" t="s">
        <v>328</v>
      </c>
      <c r="K116">
        <v>25</v>
      </c>
      <c r="L116" s="449"/>
      <c r="M116" s="449"/>
      <c r="Q116" s="16"/>
      <c r="R116" s="450"/>
      <c r="S116" s="42"/>
      <c r="T116" s="443"/>
      <c r="U116" s="439"/>
      <c r="V116" s="439"/>
      <c r="W116" s="439"/>
      <c r="X116" s="439"/>
      <c r="Y116" s="439"/>
      <c r="Z116" s="439"/>
      <c r="AA116" s="439"/>
      <c r="AB116" s="439"/>
      <c r="AC116" s="439"/>
      <c r="AD116" s="439"/>
      <c r="AE116" s="439"/>
      <c r="AF116" s="439"/>
      <c r="AG116" s="439"/>
    </row>
    <row r="117" spans="2:33" outlineLevel="1" x14ac:dyDescent="0.2">
      <c r="B117" s="24"/>
      <c r="C117" s="24"/>
      <c r="D117" s="24">
        <v>6</v>
      </c>
      <c r="E117" s="441" t="s">
        <v>166</v>
      </c>
      <c r="F117" s="452" t="s">
        <v>657</v>
      </c>
      <c r="G117" s="441" t="s">
        <v>218</v>
      </c>
      <c r="H117" s="429" t="s">
        <v>658</v>
      </c>
      <c r="I117" s="429" t="s">
        <v>658</v>
      </c>
      <c r="J117" s="442" t="s">
        <v>328</v>
      </c>
      <c r="K117">
        <v>26</v>
      </c>
      <c r="L117" s="449"/>
      <c r="M117" s="449"/>
      <c r="Q117" s="16"/>
      <c r="R117" s="450"/>
      <c r="S117" s="42"/>
      <c r="T117" s="443"/>
      <c r="U117" s="439"/>
      <c r="V117" s="439"/>
      <c r="W117" s="439"/>
      <c r="X117" s="439"/>
      <c r="Y117" s="439"/>
      <c r="Z117" s="439"/>
      <c r="AA117" s="439"/>
      <c r="AB117" s="439"/>
      <c r="AC117" s="439"/>
      <c r="AD117" s="439"/>
      <c r="AE117" s="439"/>
      <c r="AF117" s="439"/>
      <c r="AG117" s="439"/>
    </row>
    <row r="118" spans="2:33" x14ac:dyDescent="0.2">
      <c r="B118" s="24"/>
      <c r="C118" s="24"/>
      <c r="D118" s="24">
        <v>7</v>
      </c>
      <c r="E118" s="453"/>
      <c r="F118" s="454"/>
      <c r="G118" s="455" t="s">
        <v>218</v>
      </c>
      <c r="H118" s="454"/>
      <c r="I118" s="454"/>
      <c r="J118" s="456"/>
      <c r="K118" s="449"/>
      <c r="L118" s="449"/>
      <c r="M118" s="449"/>
      <c r="R118" s="450"/>
      <c r="S118" s="42"/>
    </row>
    <row r="119" spans="2:33" x14ac:dyDescent="0.2">
      <c r="D119" s="24">
        <v>8</v>
      </c>
      <c r="E119" s="457"/>
      <c r="F119" s="458"/>
      <c r="G119" s="459" t="s">
        <v>218</v>
      </c>
      <c r="H119" s="458"/>
      <c r="I119" s="458"/>
      <c r="J119" s="460"/>
      <c r="K119" s="449"/>
      <c r="L119" s="449"/>
      <c r="M119" s="449"/>
      <c r="R119" s="450"/>
      <c r="S119" s="42"/>
    </row>
    <row r="120" spans="2:33" ht="5.25" customHeight="1" x14ac:dyDescent="0.2"/>
    <row r="121" spans="2:33" x14ac:dyDescent="0.2">
      <c r="E121" s="106" t="s">
        <v>444</v>
      </c>
    </row>
    <row r="122" spans="2:33" x14ac:dyDescent="0.2">
      <c r="E122" s="106" t="s">
        <v>445</v>
      </c>
    </row>
    <row r="124" spans="2:33" x14ac:dyDescent="0.2">
      <c r="E124" s="40" t="s">
        <v>446</v>
      </c>
      <c r="H124" s="413" t="s">
        <v>447</v>
      </c>
      <c r="I124" s="413" t="s">
        <v>448</v>
      </c>
      <c r="J124" s="413" t="s">
        <v>449</v>
      </c>
      <c r="K124" s="461" t="s">
        <v>450</v>
      </c>
      <c r="L124" s="462"/>
      <c r="M124" s="462"/>
    </row>
    <row r="125" spans="2:33" x14ac:dyDescent="0.2">
      <c r="E125" s="463" t="s">
        <v>160</v>
      </c>
      <c r="F125" s="464" t="s">
        <v>161</v>
      </c>
      <c r="G125" s="465" t="s">
        <v>48</v>
      </c>
      <c r="H125" s="442" t="s">
        <v>160</v>
      </c>
      <c r="I125" s="442"/>
      <c r="J125" s="442"/>
      <c r="K125" s="466">
        <v>1</v>
      </c>
      <c r="L125" s="75">
        <v>0</v>
      </c>
      <c r="M125" s="467">
        <v>0</v>
      </c>
    </row>
    <row r="126" spans="2:33" x14ac:dyDescent="0.2">
      <c r="E126" s="468" t="s">
        <v>160</v>
      </c>
      <c r="F126" s="469" t="s">
        <v>161</v>
      </c>
      <c r="G126" s="465" t="s">
        <v>451</v>
      </c>
      <c r="H126" s="442" t="s">
        <v>160</v>
      </c>
      <c r="I126" s="442">
        <v>30</v>
      </c>
      <c r="J126" s="442"/>
      <c r="K126" s="470">
        <v>1</v>
      </c>
      <c r="L126">
        <v>1</v>
      </c>
      <c r="M126" s="471">
        <v>0</v>
      </c>
    </row>
    <row r="127" spans="2:33" x14ac:dyDescent="0.2">
      <c r="E127" s="472" t="s">
        <v>160</v>
      </c>
      <c r="F127" s="473" t="s">
        <v>161</v>
      </c>
      <c r="G127" s="465" t="s">
        <v>57</v>
      </c>
      <c r="H127" s="442" t="s">
        <v>160</v>
      </c>
      <c r="I127" s="442">
        <v>30</v>
      </c>
      <c r="J127" s="442"/>
      <c r="K127" s="474">
        <v>1</v>
      </c>
      <c r="L127" s="83">
        <v>1</v>
      </c>
      <c r="M127" s="475">
        <v>0</v>
      </c>
    </row>
    <row r="128" spans="2:33" x14ac:dyDescent="0.2">
      <c r="E128" s="463" t="s">
        <v>162</v>
      </c>
      <c r="F128" s="464" t="s">
        <v>659</v>
      </c>
      <c r="G128" s="465" t="s">
        <v>48</v>
      </c>
      <c r="H128" s="442" t="s">
        <v>162</v>
      </c>
      <c r="I128" s="442"/>
      <c r="J128" s="442"/>
      <c r="K128" s="466">
        <v>1</v>
      </c>
      <c r="L128" s="75">
        <v>0</v>
      </c>
      <c r="M128" s="467">
        <v>0</v>
      </c>
    </row>
    <row r="129" spans="5:13" x14ac:dyDescent="0.2">
      <c r="E129" s="468" t="s">
        <v>162</v>
      </c>
      <c r="F129" s="469" t="s">
        <v>659</v>
      </c>
      <c r="G129" s="465" t="s">
        <v>451</v>
      </c>
      <c r="H129" s="442" t="s">
        <v>162</v>
      </c>
      <c r="I129" s="442">
        <v>1</v>
      </c>
      <c r="J129" s="442"/>
      <c r="K129" s="470">
        <v>1</v>
      </c>
      <c r="L129">
        <v>1</v>
      </c>
      <c r="M129" s="471">
        <v>0</v>
      </c>
    </row>
    <row r="130" spans="5:13" x14ac:dyDescent="0.2">
      <c r="E130" s="472" t="s">
        <v>162</v>
      </c>
      <c r="F130" s="473" t="s">
        <v>659</v>
      </c>
      <c r="G130" s="465" t="s">
        <v>57</v>
      </c>
      <c r="H130" s="442" t="s">
        <v>162</v>
      </c>
      <c r="I130" s="442">
        <v>1</v>
      </c>
      <c r="J130" s="442"/>
      <c r="K130" s="474">
        <v>1</v>
      </c>
      <c r="L130" s="83">
        <v>1</v>
      </c>
      <c r="M130" s="475">
        <v>0</v>
      </c>
    </row>
    <row r="131" spans="5:13" x14ac:dyDescent="0.2">
      <c r="E131" s="463" t="s">
        <v>163</v>
      </c>
      <c r="F131" s="464" t="s">
        <v>164</v>
      </c>
      <c r="G131" s="465" t="s">
        <v>48</v>
      </c>
      <c r="H131" s="442" t="s">
        <v>163</v>
      </c>
      <c r="I131" s="442">
        <v>12</v>
      </c>
      <c r="J131" s="442"/>
      <c r="K131" s="466">
        <v>1</v>
      </c>
      <c r="L131" s="75">
        <v>1</v>
      </c>
      <c r="M131" s="467">
        <v>0</v>
      </c>
    </row>
    <row r="132" spans="5:13" x14ac:dyDescent="0.2">
      <c r="E132" s="468" t="s">
        <v>163</v>
      </c>
      <c r="F132" s="469" t="s">
        <v>164</v>
      </c>
      <c r="G132" s="465" t="s">
        <v>451</v>
      </c>
      <c r="H132" s="442" t="s">
        <v>163</v>
      </c>
      <c r="I132" s="442">
        <v>12</v>
      </c>
      <c r="J132" s="442"/>
      <c r="K132" s="470">
        <v>1</v>
      </c>
      <c r="L132">
        <v>1</v>
      </c>
      <c r="M132" s="471">
        <v>0</v>
      </c>
    </row>
    <row r="133" spans="5:13" x14ac:dyDescent="0.2">
      <c r="E133" s="472" t="s">
        <v>163</v>
      </c>
      <c r="F133" s="473" t="s">
        <v>164</v>
      </c>
      <c r="G133" s="465" t="s">
        <v>57</v>
      </c>
      <c r="H133" s="442" t="s">
        <v>163</v>
      </c>
      <c r="I133" s="442">
        <v>12</v>
      </c>
      <c r="J133" s="442"/>
      <c r="K133" s="474">
        <v>1</v>
      </c>
      <c r="L133" s="83">
        <v>1</v>
      </c>
      <c r="M133" s="475">
        <v>0</v>
      </c>
    </row>
    <row r="134" spans="5:13" x14ac:dyDescent="0.2">
      <c r="E134" s="463">
        <v>0</v>
      </c>
      <c r="F134" s="464">
        <v>0</v>
      </c>
      <c r="G134" s="465" t="s">
        <v>48</v>
      </c>
      <c r="H134" s="442"/>
      <c r="I134" s="442"/>
      <c r="J134" s="442"/>
      <c r="K134" s="466">
        <v>0</v>
      </c>
      <c r="L134" s="75">
        <v>0</v>
      </c>
      <c r="M134" s="467">
        <v>0</v>
      </c>
    </row>
    <row r="135" spans="5:13" x14ac:dyDescent="0.2">
      <c r="E135" s="468">
        <v>0</v>
      </c>
      <c r="F135" s="469">
        <v>0</v>
      </c>
      <c r="G135" s="465" t="s">
        <v>451</v>
      </c>
      <c r="H135" s="442"/>
      <c r="I135" s="442"/>
      <c r="J135" s="442"/>
      <c r="K135" s="470">
        <v>0</v>
      </c>
      <c r="L135">
        <v>0</v>
      </c>
      <c r="M135" s="471">
        <v>0</v>
      </c>
    </row>
    <row r="136" spans="5:13" x14ac:dyDescent="0.2">
      <c r="E136" s="472">
        <v>0</v>
      </c>
      <c r="F136" s="473">
        <v>0</v>
      </c>
      <c r="G136" s="465" t="s">
        <v>57</v>
      </c>
      <c r="H136" s="442"/>
      <c r="I136" s="442"/>
      <c r="J136" s="442"/>
      <c r="K136" s="474">
        <v>0</v>
      </c>
      <c r="L136" s="83">
        <v>0</v>
      </c>
      <c r="M136" s="475">
        <v>0</v>
      </c>
    </row>
    <row r="137" spans="5:13" x14ac:dyDescent="0.2">
      <c r="E137" s="463" t="s">
        <v>165</v>
      </c>
      <c r="F137" s="464" t="s">
        <v>656</v>
      </c>
      <c r="G137" s="465" t="s">
        <v>48</v>
      </c>
      <c r="H137" s="442" t="s">
        <v>165</v>
      </c>
      <c r="I137" s="442">
        <v>22</v>
      </c>
      <c r="J137" s="442"/>
      <c r="K137" s="466">
        <v>1</v>
      </c>
      <c r="L137" s="75">
        <v>1</v>
      </c>
      <c r="M137" s="467">
        <v>0</v>
      </c>
    </row>
    <row r="138" spans="5:13" x14ac:dyDescent="0.2">
      <c r="E138" s="468" t="s">
        <v>165</v>
      </c>
      <c r="F138" s="469" t="s">
        <v>656</v>
      </c>
      <c r="G138" s="465" t="s">
        <v>451</v>
      </c>
      <c r="H138" s="442" t="s">
        <v>165</v>
      </c>
      <c r="I138" s="442">
        <v>22</v>
      </c>
      <c r="J138" s="442" t="s">
        <v>166</v>
      </c>
      <c r="K138" s="470">
        <v>1</v>
      </c>
      <c r="L138">
        <v>1</v>
      </c>
      <c r="M138" s="471">
        <v>1</v>
      </c>
    </row>
    <row r="139" spans="5:13" x14ac:dyDescent="0.2">
      <c r="E139" s="472" t="s">
        <v>165</v>
      </c>
      <c r="F139" s="473" t="s">
        <v>656</v>
      </c>
      <c r="G139" s="465" t="s">
        <v>57</v>
      </c>
      <c r="H139" s="442" t="s">
        <v>165</v>
      </c>
      <c r="I139" s="442">
        <v>22</v>
      </c>
      <c r="J139" s="442" t="s">
        <v>166</v>
      </c>
      <c r="K139" s="474">
        <v>1</v>
      </c>
      <c r="L139" s="83">
        <v>1</v>
      </c>
      <c r="M139" s="475">
        <v>1</v>
      </c>
    </row>
    <row r="140" spans="5:13" x14ac:dyDescent="0.2">
      <c r="E140" s="463" t="s">
        <v>166</v>
      </c>
      <c r="F140" s="464" t="s">
        <v>657</v>
      </c>
      <c r="G140" s="465" t="s">
        <v>48</v>
      </c>
      <c r="H140" s="442"/>
      <c r="I140" s="442"/>
      <c r="J140" s="442"/>
      <c r="K140" s="466">
        <v>0</v>
      </c>
      <c r="L140" s="75">
        <v>0</v>
      </c>
      <c r="M140" s="467">
        <v>0</v>
      </c>
    </row>
    <row r="141" spans="5:13" x14ac:dyDescent="0.2">
      <c r="E141" s="468" t="s">
        <v>166</v>
      </c>
      <c r="F141" s="469" t="s">
        <v>657</v>
      </c>
      <c r="G141" s="465" t="s">
        <v>451</v>
      </c>
      <c r="H141" s="442">
        <v>22</v>
      </c>
      <c r="I141" s="442" t="s">
        <v>165</v>
      </c>
      <c r="J141" s="442"/>
      <c r="K141" s="470">
        <v>1</v>
      </c>
      <c r="L141">
        <v>1</v>
      </c>
      <c r="M141" s="471">
        <v>0</v>
      </c>
    </row>
    <row r="142" spans="5:13" x14ac:dyDescent="0.2">
      <c r="E142" s="472" t="s">
        <v>166</v>
      </c>
      <c r="F142" s="473" t="s">
        <v>657</v>
      </c>
      <c r="G142" s="465" t="s">
        <v>57</v>
      </c>
      <c r="H142" s="442">
        <v>22</v>
      </c>
      <c r="I142" s="442" t="s">
        <v>165</v>
      </c>
      <c r="J142" s="442"/>
      <c r="K142" s="474">
        <v>1</v>
      </c>
      <c r="L142" s="83">
        <v>1</v>
      </c>
      <c r="M142" s="475">
        <v>0</v>
      </c>
    </row>
    <row r="143" spans="5:13" x14ac:dyDescent="0.2">
      <c r="E143" s="463">
        <v>0</v>
      </c>
      <c r="F143" s="464">
        <v>0</v>
      </c>
      <c r="G143" s="465" t="s">
        <v>48</v>
      </c>
      <c r="H143" s="442"/>
      <c r="I143" s="442"/>
      <c r="J143" s="442"/>
      <c r="K143" s="466">
        <v>0</v>
      </c>
      <c r="L143" s="75">
        <v>0</v>
      </c>
      <c r="M143" s="467">
        <v>0</v>
      </c>
    </row>
    <row r="144" spans="5:13" x14ac:dyDescent="0.2">
      <c r="E144" s="468">
        <v>0</v>
      </c>
      <c r="F144" s="469">
        <v>0</v>
      </c>
      <c r="G144" s="465" t="s">
        <v>451</v>
      </c>
      <c r="H144" s="442"/>
      <c r="I144" s="442"/>
      <c r="J144" s="442"/>
      <c r="K144" s="470">
        <v>0</v>
      </c>
      <c r="L144">
        <v>0</v>
      </c>
      <c r="M144" s="471">
        <v>0</v>
      </c>
    </row>
    <row r="145" spans="3:35" x14ac:dyDescent="0.2">
      <c r="E145" s="472">
        <v>0</v>
      </c>
      <c r="F145" s="473">
        <v>0</v>
      </c>
      <c r="G145" s="465" t="s">
        <v>57</v>
      </c>
      <c r="H145" s="442"/>
      <c r="I145" s="442"/>
      <c r="J145" s="442"/>
      <c r="K145" s="474">
        <v>0</v>
      </c>
      <c r="L145" s="83">
        <v>0</v>
      </c>
      <c r="M145" s="475">
        <v>0</v>
      </c>
    </row>
    <row r="146" spans="3:35" x14ac:dyDescent="0.2">
      <c r="E146" s="463">
        <v>0</v>
      </c>
      <c r="F146" s="464">
        <v>0</v>
      </c>
      <c r="G146" s="465" t="s">
        <v>48</v>
      </c>
      <c r="H146" s="442"/>
      <c r="I146" s="442"/>
      <c r="J146" s="442"/>
      <c r="K146" s="466">
        <v>0</v>
      </c>
      <c r="L146" s="75">
        <v>0</v>
      </c>
      <c r="M146" s="467">
        <v>0</v>
      </c>
    </row>
    <row r="147" spans="3:35" x14ac:dyDescent="0.2">
      <c r="E147" s="468">
        <v>0</v>
      </c>
      <c r="F147" s="469">
        <v>0</v>
      </c>
      <c r="G147" s="465" t="s">
        <v>451</v>
      </c>
      <c r="H147" s="442"/>
      <c r="I147" s="442"/>
      <c r="J147" s="442"/>
      <c r="K147" s="470">
        <v>0</v>
      </c>
      <c r="L147">
        <v>0</v>
      </c>
      <c r="M147" s="471">
        <v>0</v>
      </c>
    </row>
    <row r="148" spans="3:35" x14ac:dyDescent="0.2">
      <c r="E148" s="472">
        <v>0</v>
      </c>
      <c r="F148" s="473">
        <v>0</v>
      </c>
      <c r="G148" s="465" t="s">
        <v>57</v>
      </c>
      <c r="H148" s="442"/>
      <c r="I148" s="442"/>
      <c r="J148" s="442"/>
      <c r="K148" s="474">
        <v>0</v>
      </c>
      <c r="L148" s="83">
        <v>0</v>
      </c>
      <c r="M148" s="475">
        <v>0</v>
      </c>
    </row>
    <row r="150" spans="3:35" x14ac:dyDescent="0.2">
      <c r="C150" s="18" t="s">
        <v>452</v>
      </c>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426"/>
    </row>
    <row r="151" spans="3:35" x14ac:dyDescent="0.2">
      <c r="D151" s="67" t="s">
        <v>453</v>
      </c>
      <c r="E151" s="67"/>
      <c r="F151" s="67"/>
      <c r="G151" s="67"/>
      <c r="H151" s="67"/>
      <c r="I151" s="476"/>
      <c r="J151" s="67"/>
      <c r="K151" s="67"/>
      <c r="L151" s="102"/>
      <c r="M151" s="102"/>
      <c r="N151" s="102"/>
      <c r="O151" s="67"/>
      <c r="P151" s="67"/>
      <c r="Q151" s="67"/>
      <c r="R151" s="67"/>
      <c r="S151" s="67"/>
      <c r="T151" s="67"/>
      <c r="U151" s="67"/>
      <c r="V151" s="67"/>
      <c r="W151" s="67"/>
      <c r="X151" s="67"/>
      <c r="Y151" s="67"/>
      <c r="Z151" s="67"/>
      <c r="AA151" s="67"/>
      <c r="AB151" s="67"/>
      <c r="AC151" s="67"/>
      <c r="AD151" s="67"/>
      <c r="AE151" s="67"/>
      <c r="AF151" s="67"/>
      <c r="AG151" s="67"/>
      <c r="AH151" s="67"/>
      <c r="AI151" s="67"/>
    </row>
    <row r="152" spans="3:35" x14ac:dyDescent="0.2">
      <c r="F152" s="477" t="s">
        <v>209</v>
      </c>
      <c r="I152" s="42"/>
    </row>
    <row r="153" spans="3:35" x14ac:dyDescent="0.2">
      <c r="F153" s="477" t="s">
        <v>31</v>
      </c>
      <c r="I153" s="42"/>
    </row>
    <row r="154" spans="3:35" x14ac:dyDescent="0.2">
      <c r="F154" s="428" t="s">
        <v>28</v>
      </c>
      <c r="I154" s="42"/>
    </row>
    <row r="155" spans="3:35" x14ac:dyDescent="0.2">
      <c r="F155" s="428" t="s">
        <v>210</v>
      </c>
      <c r="I155" s="42"/>
    </row>
    <row r="156" spans="3:35" x14ac:dyDescent="0.2">
      <c r="F156" s="428" t="s">
        <v>211</v>
      </c>
      <c r="I156" s="42"/>
    </row>
    <row r="157" spans="3:35" x14ac:dyDescent="0.2">
      <c r="F157" s="428" t="s">
        <v>212</v>
      </c>
      <c r="I157" s="42"/>
    </row>
    <row r="158" spans="3:35" x14ac:dyDescent="0.2">
      <c r="F158" s="428" t="s">
        <v>213</v>
      </c>
      <c r="I158" s="42"/>
    </row>
    <row r="159" spans="3:35" x14ac:dyDescent="0.2">
      <c r="F159" s="428" t="s">
        <v>214</v>
      </c>
      <c r="I159" s="42"/>
    </row>
    <row r="160" spans="3:35" x14ac:dyDescent="0.2">
      <c r="F160" s="428" t="s">
        <v>215</v>
      </c>
      <c r="I160" s="42"/>
    </row>
    <row r="161" spans="4:35" x14ac:dyDescent="0.2">
      <c r="F161" s="428"/>
      <c r="I161" s="42"/>
    </row>
    <row r="162" spans="4:35" x14ac:dyDescent="0.2">
      <c r="F162" s="428"/>
      <c r="I162" s="42"/>
    </row>
    <row r="163" spans="4:35" x14ac:dyDescent="0.2">
      <c r="F163" s="428"/>
      <c r="I163" s="42"/>
    </row>
    <row r="164" spans="4:35" x14ac:dyDescent="0.2">
      <c r="F164" s="428"/>
      <c r="I164" s="42"/>
    </row>
    <row r="165" spans="4:35" x14ac:dyDescent="0.2">
      <c r="F165" s="428"/>
      <c r="I165" s="42"/>
    </row>
    <row r="166" spans="4:35" x14ac:dyDescent="0.2">
      <c r="F166" s="478" t="s">
        <v>454</v>
      </c>
      <c r="I166" s="42"/>
    </row>
    <row r="168" spans="4:35" x14ac:dyDescent="0.2">
      <c r="D168" s="67" t="s">
        <v>455</v>
      </c>
      <c r="E168" s="67"/>
      <c r="F168" s="67"/>
      <c r="G168" s="67"/>
      <c r="H168" s="67"/>
      <c r="I168" s="476"/>
      <c r="J168" s="67"/>
      <c r="K168" s="67"/>
      <c r="L168" s="102"/>
      <c r="M168" s="102"/>
      <c r="N168" s="102"/>
      <c r="O168" s="67"/>
      <c r="P168" s="67"/>
      <c r="Q168" s="67"/>
      <c r="R168" s="67"/>
      <c r="S168" s="67"/>
      <c r="T168" s="67"/>
      <c r="U168" s="67"/>
      <c r="V168" s="67"/>
      <c r="W168" s="67"/>
      <c r="X168" s="67"/>
      <c r="Y168" s="67"/>
      <c r="Z168" s="67"/>
      <c r="AA168" s="67"/>
      <c r="AB168" s="67"/>
      <c r="AC168" s="67"/>
      <c r="AD168" s="67"/>
      <c r="AE168" s="67"/>
      <c r="AF168" s="67"/>
      <c r="AG168" s="67"/>
      <c r="AH168" s="67"/>
      <c r="AI168" s="67"/>
    </row>
    <row r="169" spans="4:35" x14ac:dyDescent="0.2">
      <c r="F169" s="477"/>
      <c r="I169" s="42"/>
    </row>
    <row r="170" spans="4:35" x14ac:dyDescent="0.2">
      <c r="F170" s="428"/>
      <c r="I170" s="42"/>
    </row>
    <row r="171" spans="4:35" x14ac:dyDescent="0.2">
      <c r="F171" s="428"/>
      <c r="I171" s="42"/>
    </row>
    <row r="172" spans="4:35" x14ac:dyDescent="0.2">
      <c r="F172" s="428"/>
      <c r="I172" s="42"/>
    </row>
    <row r="173" spans="4:35" x14ac:dyDescent="0.2">
      <c r="F173" s="428"/>
      <c r="I173" s="42"/>
    </row>
    <row r="174" spans="4:35" x14ac:dyDescent="0.2">
      <c r="F174" s="428"/>
      <c r="I174" s="42"/>
    </row>
    <row r="175" spans="4:35" x14ac:dyDescent="0.2">
      <c r="F175" s="428"/>
      <c r="I175" s="42"/>
    </row>
    <row r="176" spans="4:35" x14ac:dyDescent="0.2">
      <c r="F176" s="428"/>
      <c r="I176" s="42"/>
    </row>
    <row r="177" spans="3:35" x14ac:dyDescent="0.2">
      <c r="F177" s="428"/>
      <c r="I177" s="42"/>
    </row>
    <row r="178" spans="3:35" x14ac:dyDescent="0.2">
      <c r="F178" s="428"/>
      <c r="I178" s="42"/>
    </row>
    <row r="180" spans="3:35" x14ac:dyDescent="0.2">
      <c r="D180" s="67" t="s">
        <v>456</v>
      </c>
      <c r="E180" s="67"/>
      <c r="F180" s="67"/>
      <c r="G180" s="67"/>
      <c r="H180" s="67"/>
      <c r="I180" s="476"/>
      <c r="J180" s="67"/>
      <c r="K180" s="67"/>
      <c r="L180" s="102"/>
      <c r="M180" s="102"/>
      <c r="N180" s="102"/>
      <c r="O180" s="67"/>
      <c r="P180" s="67"/>
      <c r="Q180" s="67"/>
      <c r="R180" s="67"/>
      <c r="S180" s="67"/>
      <c r="T180" s="67"/>
      <c r="U180" s="67"/>
      <c r="V180" s="67"/>
      <c r="W180" s="67"/>
      <c r="X180" s="67"/>
      <c r="Y180" s="67"/>
      <c r="Z180" s="67"/>
      <c r="AA180" s="67"/>
      <c r="AB180" s="67"/>
      <c r="AC180" s="67"/>
      <c r="AD180" s="67"/>
      <c r="AE180" s="67"/>
      <c r="AF180" s="67"/>
      <c r="AG180" s="67"/>
      <c r="AH180" s="67"/>
      <c r="AI180" s="67"/>
    </row>
    <row r="181" spans="3:35" x14ac:dyDescent="0.2">
      <c r="F181" s="477" t="s">
        <v>457</v>
      </c>
    </row>
    <row r="182" spans="3:35" x14ac:dyDescent="0.2">
      <c r="F182" s="428" t="s">
        <v>458</v>
      </c>
    </row>
    <row r="183" spans="3:35" x14ac:dyDescent="0.2">
      <c r="F183" s="428" t="s">
        <v>459</v>
      </c>
      <c r="H183" s="91"/>
    </row>
    <row r="185" spans="3:35" x14ac:dyDescent="0.2">
      <c r="C185" s="18" t="s">
        <v>460</v>
      </c>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426"/>
    </row>
    <row r="186" spans="3:35" x14ac:dyDescent="0.2">
      <c r="F186" s="477" t="s">
        <v>461</v>
      </c>
    </row>
    <row r="187" spans="3:35" x14ac:dyDescent="0.2">
      <c r="F187" s="428" t="s">
        <v>462</v>
      </c>
    </row>
    <row r="188" spans="3:35" x14ac:dyDescent="0.2">
      <c r="F188" s="428" t="s">
        <v>463</v>
      </c>
    </row>
    <row r="189" spans="3:35" x14ac:dyDescent="0.2">
      <c r="F189" s="428" t="s">
        <v>464</v>
      </c>
    </row>
    <row r="190" spans="3:35" x14ac:dyDescent="0.2">
      <c r="F190" s="428" t="s">
        <v>465</v>
      </c>
    </row>
    <row r="193" spans="6:6" x14ac:dyDescent="0.2">
      <c r="F193" s="479" t="s">
        <v>466</v>
      </c>
    </row>
    <row r="194" spans="6:6" x14ac:dyDescent="0.2">
      <c r="F194" t="e">
        <v>#REF!</v>
      </c>
    </row>
    <row r="213" spans="13:16" x14ac:dyDescent="0.2">
      <c r="M213" s="480"/>
      <c r="N213" s="480"/>
      <c r="O213" s="480"/>
      <c r="P213" s="480"/>
    </row>
  </sheetData>
  <protectedRanges>
    <protectedRange sqref="J8:J11 H65:J89 F65:F89 F109 H111:J113 F111:F113 F92 H92:J92 H116:J119 F116:F119 H109:J109 F95:F107 H95:J107" name="Range2"/>
  </protectedRanges>
  <mergeCells count="3">
    <mergeCell ref="B2:AI2"/>
    <mergeCell ref="B3:AI3"/>
    <mergeCell ref="B4:AI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2BAAD-48FB-4B27-BF02-A0CDB84BB907}">
  <sheetPr codeName="Sheet47">
    <tabColor theme="8" tint="0.59999389629810485"/>
  </sheetPr>
  <dimension ref="A1:R71"/>
  <sheetViews>
    <sheetView topLeftCell="C1" workbookViewId="0">
      <selection activeCell="G33" sqref="G33"/>
    </sheetView>
  </sheetViews>
  <sheetFormatPr defaultRowHeight="11.25" x14ac:dyDescent="0.2"/>
  <cols>
    <col min="2" max="2" width="19.83203125" bestFit="1" customWidth="1"/>
    <col min="3" max="3" width="42" bestFit="1" customWidth="1"/>
    <col min="4" max="4" width="35.6640625" bestFit="1" customWidth="1"/>
    <col min="5" max="5" width="11.83203125" bestFit="1" customWidth="1"/>
    <col min="6" max="6" width="9.6640625" bestFit="1" customWidth="1"/>
    <col min="8" max="8" width="41.83203125" bestFit="1" customWidth="1"/>
    <col min="9" max="9" width="8.83203125" customWidth="1"/>
    <col min="10" max="10" width="41.83203125" bestFit="1" customWidth="1"/>
    <col min="12" max="12" width="41.5" bestFit="1" customWidth="1"/>
    <col min="14" max="14" width="50.5" customWidth="1"/>
    <col min="17" max="17" width="41.83203125" bestFit="1" customWidth="1"/>
  </cols>
  <sheetData>
    <row r="1" spans="1:18" x14ac:dyDescent="0.2">
      <c r="J1" t="s">
        <v>323</v>
      </c>
    </row>
    <row r="2" spans="1:18" x14ac:dyDescent="0.2">
      <c r="A2" t="s">
        <v>324</v>
      </c>
      <c r="C2" s="411" t="s">
        <v>325</v>
      </c>
      <c r="D2" s="411"/>
      <c r="J2" s="40"/>
      <c r="K2" t="s">
        <v>326</v>
      </c>
      <c r="L2" s="412" t="s">
        <v>327</v>
      </c>
    </row>
    <row r="3" spans="1:18" x14ac:dyDescent="0.2">
      <c r="A3" t="s">
        <v>328</v>
      </c>
      <c r="C3" t="s">
        <v>17</v>
      </c>
      <c r="D3" t="str">
        <f>C3</f>
        <v>Revenue offsets</v>
      </c>
      <c r="H3" t="s">
        <v>660</v>
      </c>
      <c r="I3">
        <v>1</v>
      </c>
      <c r="J3" t="s">
        <v>660</v>
      </c>
      <c r="K3" s="42">
        <f>_xlfn.XLOOKUP(J3,Setup!$F$65:$F$119,Setup!$E$65:$E$119,,0,1)</f>
        <v>1</v>
      </c>
      <c r="L3" s="412">
        <v>1</v>
      </c>
      <c r="M3">
        <v>1</v>
      </c>
      <c r="N3" t="s">
        <v>329</v>
      </c>
      <c r="Q3" s="411" t="s">
        <v>330</v>
      </c>
      <c r="R3" s="411" t="s">
        <v>331</v>
      </c>
    </row>
    <row r="4" spans="1:18" x14ac:dyDescent="0.2">
      <c r="C4" t="s">
        <v>22</v>
      </c>
      <c r="D4" t="s">
        <v>210</v>
      </c>
      <c r="H4" t="s">
        <v>659</v>
      </c>
      <c r="I4">
        <f>I3+1</f>
        <v>2</v>
      </c>
      <c r="J4" t="s">
        <v>659</v>
      </c>
      <c r="K4" s="42" t="str">
        <f>_xlfn.XLOOKUP(J4,Setup!$F$65:$F$119,Setup!$E$65:$E$119,,0,1)</f>
        <v>1A</v>
      </c>
      <c r="L4">
        <v>29</v>
      </c>
      <c r="M4">
        <f>M3+1</f>
        <v>2</v>
      </c>
      <c r="N4" t="s">
        <v>332</v>
      </c>
      <c r="Q4" t="s">
        <v>333</v>
      </c>
      <c r="R4" t="s">
        <v>334</v>
      </c>
    </row>
    <row r="5" spans="1:18" x14ac:dyDescent="0.2">
      <c r="C5" t="s">
        <v>26</v>
      </c>
      <c r="D5" t="s">
        <v>211</v>
      </c>
      <c r="I5">
        <f t="shared" ref="I5:I33" si="0">I4+1</f>
        <v>3</v>
      </c>
      <c r="J5" t="s">
        <v>132</v>
      </c>
      <c r="K5" s="42">
        <f>_xlfn.XLOOKUP(J5,Setup!$F$65:$F$119,Setup!$E$65:$E$119,,0,1)</f>
        <v>2</v>
      </c>
      <c r="L5" t="s">
        <v>335</v>
      </c>
      <c r="M5">
        <f t="shared" ref="M5:M45" si="1">M4+1</f>
        <v>3</v>
      </c>
      <c r="N5" t="s">
        <v>336</v>
      </c>
      <c r="Q5" t="s">
        <v>337</v>
      </c>
      <c r="R5" t="s">
        <v>338</v>
      </c>
    </row>
    <row r="6" spans="1:18" x14ac:dyDescent="0.2">
      <c r="A6" t="s">
        <v>339</v>
      </c>
      <c r="B6">
        <v>1</v>
      </c>
      <c r="C6" t="s">
        <v>28</v>
      </c>
      <c r="D6" t="s">
        <v>28</v>
      </c>
      <c r="I6">
        <f t="shared" si="0"/>
        <v>4</v>
      </c>
      <c r="J6" t="s">
        <v>133</v>
      </c>
      <c r="K6" s="42">
        <f>_xlfn.XLOOKUP(J6,Setup!$F$65:$F$119,Setup!$E$65:$E$119,,0,1)</f>
        <v>3</v>
      </c>
      <c r="L6">
        <v>2</v>
      </c>
      <c r="M6">
        <f t="shared" si="1"/>
        <v>4</v>
      </c>
      <c r="N6" t="s">
        <v>340</v>
      </c>
      <c r="Q6" t="s">
        <v>341</v>
      </c>
      <c r="R6" t="s">
        <v>342</v>
      </c>
    </row>
    <row r="7" spans="1:18" x14ac:dyDescent="0.2">
      <c r="A7" t="s">
        <v>343</v>
      </c>
      <c r="C7" t="s">
        <v>29</v>
      </c>
      <c r="D7" t="s">
        <v>212</v>
      </c>
      <c r="I7">
        <f t="shared" si="0"/>
        <v>5</v>
      </c>
      <c r="J7" t="s">
        <v>134</v>
      </c>
      <c r="K7" s="42">
        <f>_xlfn.XLOOKUP(J7,Setup!$F$65:$F$119,Setup!$E$65:$E$119,,0,1)</f>
        <v>4</v>
      </c>
      <c r="L7" s="412" t="s">
        <v>344</v>
      </c>
      <c r="M7">
        <f t="shared" si="1"/>
        <v>5</v>
      </c>
      <c r="N7" t="s">
        <v>345</v>
      </c>
      <c r="Q7" t="s">
        <v>346</v>
      </c>
      <c r="R7" t="s">
        <v>347</v>
      </c>
    </row>
    <row r="8" spans="1:18" x14ac:dyDescent="0.2">
      <c r="C8" t="s">
        <v>29</v>
      </c>
      <c r="D8" t="s">
        <v>214</v>
      </c>
      <c r="I8">
        <f t="shared" si="0"/>
        <v>6</v>
      </c>
      <c r="J8" t="s">
        <v>135</v>
      </c>
      <c r="K8" s="42">
        <f>_xlfn.XLOOKUP(J8,Setup!$F$65:$F$119,Setup!$E$65:$E$119,,0,1)</f>
        <v>5</v>
      </c>
      <c r="L8" s="412" t="s">
        <v>348</v>
      </c>
      <c r="M8">
        <f t="shared" si="1"/>
        <v>6</v>
      </c>
      <c r="N8" t="s">
        <v>349</v>
      </c>
    </row>
    <row r="9" spans="1:18" x14ac:dyDescent="0.2">
      <c r="C9" t="s">
        <v>30</v>
      </c>
      <c r="D9" t="s">
        <v>213</v>
      </c>
      <c r="I9">
        <f t="shared" si="0"/>
        <v>7</v>
      </c>
      <c r="J9" t="s">
        <v>136</v>
      </c>
      <c r="K9" s="42">
        <f>_xlfn.XLOOKUP(J9,Setup!$F$65:$F$119,Setup!$E$65:$E$119,,0,1)</f>
        <v>6</v>
      </c>
      <c r="L9" s="412" t="s">
        <v>350</v>
      </c>
      <c r="M9">
        <f t="shared" si="1"/>
        <v>7</v>
      </c>
      <c r="N9" t="s">
        <v>351</v>
      </c>
    </row>
    <row r="10" spans="1:18" x14ac:dyDescent="0.2">
      <c r="C10" t="s">
        <v>30</v>
      </c>
      <c r="D10" t="s">
        <v>215</v>
      </c>
      <c r="I10">
        <f t="shared" si="0"/>
        <v>8</v>
      </c>
      <c r="J10" t="s">
        <v>137</v>
      </c>
      <c r="K10" s="42">
        <f>_xlfn.XLOOKUP(J10,Setup!$F$65:$F$119,Setup!$E$65:$E$119,,0,1)</f>
        <v>7</v>
      </c>
      <c r="M10">
        <f t="shared" si="1"/>
        <v>8</v>
      </c>
      <c r="N10" t="s">
        <v>352</v>
      </c>
    </row>
    <row r="11" spans="1:18" x14ac:dyDescent="0.2">
      <c r="C11" t="s">
        <v>31</v>
      </c>
      <c r="D11" t="s">
        <v>31</v>
      </c>
      <c r="I11">
        <f t="shared" si="0"/>
        <v>9</v>
      </c>
      <c r="J11" t="s">
        <v>138</v>
      </c>
      <c r="K11" s="42">
        <f>_xlfn.XLOOKUP(J11,Setup!$F$65:$F$119,Setup!$E$65:$E$119,,0,1)</f>
        <v>8</v>
      </c>
      <c r="M11">
        <f t="shared" si="1"/>
        <v>9</v>
      </c>
      <c r="N11" t="s">
        <v>353</v>
      </c>
    </row>
    <row r="12" spans="1:18" x14ac:dyDescent="0.2">
      <c r="C12" t="s">
        <v>31</v>
      </c>
      <c r="D12" t="s">
        <v>216</v>
      </c>
      <c r="I12">
        <f t="shared" si="0"/>
        <v>10</v>
      </c>
      <c r="J12" t="s">
        <v>139</v>
      </c>
      <c r="K12" s="42">
        <f>_xlfn.XLOOKUP(J12,Setup!$F$65:$F$119,Setup!$E$65:$E$119,,0,1)</f>
        <v>9</v>
      </c>
      <c r="M12">
        <f t="shared" si="1"/>
        <v>10</v>
      </c>
      <c r="N12" t="s">
        <v>354</v>
      </c>
    </row>
    <row r="13" spans="1:18" x14ac:dyDescent="0.2">
      <c r="C13" t="s">
        <v>33</v>
      </c>
      <c r="D13" t="s">
        <v>33</v>
      </c>
      <c r="I13">
        <f t="shared" si="0"/>
        <v>11</v>
      </c>
      <c r="J13" t="s">
        <v>140</v>
      </c>
      <c r="K13" s="42">
        <f>_xlfn.XLOOKUP(J13,Setup!$F$65:$F$119,Setup!$E$65:$E$119,,0,1)</f>
        <v>10</v>
      </c>
      <c r="M13">
        <f t="shared" si="1"/>
        <v>11</v>
      </c>
      <c r="N13" t="s">
        <v>355</v>
      </c>
    </row>
    <row r="14" spans="1:18" x14ac:dyDescent="0.2">
      <c r="C14" t="s">
        <v>34</v>
      </c>
      <c r="D14" t="s">
        <v>34</v>
      </c>
      <c r="I14">
        <f t="shared" si="0"/>
        <v>12</v>
      </c>
      <c r="J14" t="s">
        <v>141</v>
      </c>
      <c r="K14" s="42">
        <f>_xlfn.XLOOKUP(J14,Setup!$F$65:$F$119,Setup!$E$65:$E$119,,0,1)</f>
        <v>11</v>
      </c>
      <c r="M14">
        <f t="shared" si="1"/>
        <v>12</v>
      </c>
      <c r="N14" t="s">
        <v>356</v>
      </c>
    </row>
    <row r="15" spans="1:18" x14ac:dyDescent="0.2">
      <c r="C15" t="s">
        <v>32</v>
      </c>
      <c r="D15" t="s">
        <v>209</v>
      </c>
      <c r="I15">
        <f t="shared" si="0"/>
        <v>13</v>
      </c>
      <c r="J15" t="s">
        <v>142</v>
      </c>
      <c r="K15" s="42">
        <f>_xlfn.XLOOKUP(J15,Setup!$F$65:$F$119,Setup!$E$65:$E$119,,0,1)</f>
        <v>12</v>
      </c>
      <c r="M15">
        <f t="shared" si="1"/>
        <v>13</v>
      </c>
      <c r="N15" t="s">
        <v>337</v>
      </c>
    </row>
    <row r="16" spans="1:18" x14ac:dyDescent="0.2">
      <c r="C16" t="s">
        <v>357</v>
      </c>
      <c r="D16" t="s">
        <v>231</v>
      </c>
      <c r="I16">
        <f t="shared" si="0"/>
        <v>14</v>
      </c>
      <c r="J16" t="s">
        <v>164</v>
      </c>
      <c r="K16" s="42" t="str">
        <f>_xlfn.XLOOKUP(J16,Setup!$F$65:$F$119,Setup!$E$65:$E$119,,0,1)</f>
        <v>12A</v>
      </c>
      <c r="M16">
        <f t="shared" si="1"/>
        <v>14</v>
      </c>
      <c r="N16" t="s">
        <v>333</v>
      </c>
    </row>
    <row r="17" spans="3:14" x14ac:dyDescent="0.2">
      <c r="C17" t="s">
        <v>35</v>
      </c>
      <c r="D17" t="s">
        <v>266</v>
      </c>
      <c r="I17">
        <f t="shared" si="0"/>
        <v>15</v>
      </c>
      <c r="J17" t="s">
        <v>143</v>
      </c>
      <c r="K17" s="42">
        <f>_xlfn.XLOOKUP(J17,Setup!$F$65:$F$119,Setup!$E$65:$E$119,,0,1)</f>
        <v>13</v>
      </c>
      <c r="M17">
        <f t="shared" si="1"/>
        <v>15</v>
      </c>
      <c r="N17" t="s">
        <v>338</v>
      </c>
    </row>
    <row r="18" spans="3:14" x14ac:dyDescent="0.2">
      <c r="C18" t="s">
        <v>36</v>
      </c>
      <c r="D18" t="s">
        <v>298</v>
      </c>
      <c r="H18" s="413"/>
      <c r="I18">
        <f t="shared" si="0"/>
        <v>16</v>
      </c>
      <c r="J18" t="s">
        <v>144</v>
      </c>
      <c r="K18" s="42">
        <f>_xlfn.XLOOKUP(J18,Setup!$F$65:$F$119,Setup!$E$65:$E$119,,0,1)</f>
        <v>14</v>
      </c>
      <c r="M18">
        <f t="shared" si="1"/>
        <v>16</v>
      </c>
      <c r="N18" t="s">
        <v>334</v>
      </c>
    </row>
    <row r="19" spans="3:14" x14ac:dyDescent="0.2">
      <c r="H19" s="414"/>
      <c r="I19">
        <f t="shared" si="0"/>
        <v>17</v>
      </c>
      <c r="J19" t="s">
        <v>145</v>
      </c>
      <c r="K19" s="42">
        <f>_xlfn.XLOOKUP(J19,Setup!$F$65:$F$119,Setup!$E$65:$E$119,,0,1)</f>
        <v>15</v>
      </c>
      <c r="M19">
        <f t="shared" si="1"/>
        <v>17</v>
      </c>
      <c r="N19" t="s">
        <v>358</v>
      </c>
    </row>
    <row r="20" spans="3:14" x14ac:dyDescent="0.2">
      <c r="H20" s="414"/>
      <c r="I20">
        <f t="shared" si="0"/>
        <v>18</v>
      </c>
      <c r="J20" t="s">
        <v>146</v>
      </c>
      <c r="K20" s="42">
        <f>_xlfn.XLOOKUP(J20,Setup!$F$65:$F$119,Setup!$E$65:$E$119,,0,1)</f>
        <v>16</v>
      </c>
      <c r="M20">
        <f t="shared" si="1"/>
        <v>18</v>
      </c>
      <c r="N20" t="s">
        <v>359</v>
      </c>
    </row>
    <row r="21" spans="3:14" x14ac:dyDescent="0.2">
      <c r="C21" s="40" t="s">
        <v>360</v>
      </c>
      <c r="H21" s="414"/>
      <c r="I21">
        <f t="shared" si="0"/>
        <v>19</v>
      </c>
      <c r="J21" t="s">
        <v>147</v>
      </c>
      <c r="K21" s="42">
        <f>_xlfn.XLOOKUP(J21,Setup!$F$65:$F$119,Setup!$E$65:$E$119,,0,1)</f>
        <v>17</v>
      </c>
      <c r="M21">
        <f t="shared" si="1"/>
        <v>19</v>
      </c>
      <c r="N21" t="s">
        <v>361</v>
      </c>
    </row>
    <row r="22" spans="3:14" x14ac:dyDescent="0.2">
      <c r="C22" s="415" t="s">
        <v>362</v>
      </c>
      <c r="D22" s="416" t="s">
        <v>4</v>
      </c>
      <c r="E22" s="416" t="s">
        <v>66</v>
      </c>
      <c r="F22" s="416" t="s">
        <v>67</v>
      </c>
      <c r="G22" s="417" t="s">
        <v>68</v>
      </c>
      <c r="I22">
        <f t="shared" si="0"/>
        <v>20</v>
      </c>
      <c r="J22" t="s">
        <v>148</v>
      </c>
      <c r="K22" s="42">
        <f>_xlfn.XLOOKUP(J22,Setup!$F$65:$F$119,Setup!$E$65:$E$119,,0,1)</f>
        <v>18</v>
      </c>
      <c r="M22">
        <f t="shared" si="1"/>
        <v>20</v>
      </c>
      <c r="N22" t="s">
        <v>363</v>
      </c>
    </row>
    <row r="23" spans="3:14" x14ac:dyDescent="0.2">
      <c r="C23" s="418" t="s">
        <v>656</v>
      </c>
      <c r="D23" s="419">
        <f>IF($C23='Bulk - 2025-29 prices'!$C$3,1-SUMIF(PriceDataOPEX!$F$3893:$F$3939,$C23,PriceDataOPEX!X$3843:X$3939)/SUMIFS(OPEX!X$17:X$5195,OPEX!$C$17:$C$5195,'Bulk - 2025-29 prices'!$D$6,OPEX!$F$17:$F$5195,"Electricity",OPEX!$H$17:$H$5195,"BST"),0)</f>
        <v>0</v>
      </c>
      <c r="E23" s="419">
        <f>IF($C23='Bulk - 2025-29 prices'!$C$3,1-SUMIF(PriceDataOPEX!$F$3893:$F$3939,$C23,PriceDataOPEX!Y$3843:Y$3939)/SUMIFS(OPEX!Y$17:Y$5195,OPEX!$C$17:$C$5195,'Bulk - 2025-29 prices'!$D$6,OPEX!$F$17:$F$5195,"Electricity",OPEX!$H$17:$H$5195,"BST"),0)</f>
        <v>0</v>
      </c>
      <c r="F23" s="419">
        <f>IF($C23='Bulk - 2025-29 prices'!$C$3,1-SUMIF(PriceDataOPEX!$F$3893:$F$3939,$C23,PriceDataOPEX!Z$3843:Z$3939)/SUMIFS(OPEX!Z$17:Z$5195,OPEX!$C$17:$C$5195,'Bulk - 2025-29 prices'!$D$6,OPEX!$F$17:$F$5195,"Electricity",OPEX!$H$17:$H$5195,"BST"),0)</f>
        <v>0</v>
      </c>
      <c r="G23" s="419">
        <f>IF($C23='Bulk - 2025-29 prices'!$C$3,1-SUMIF(PriceDataOPEX!$F$3893:$F$3939,$C23,PriceDataOPEX!AA$3843:AA$3939)/SUMIFS(OPEX!AA$17:AA$5195,OPEX!$C$17:$C$5195,'Bulk - 2025-29 prices'!$D$6,OPEX!$F$17:$F$5195,"Electricity",OPEX!$H$17:$H$5195,"BST"),0)</f>
        <v>0</v>
      </c>
      <c r="I23">
        <f t="shared" si="0"/>
        <v>21</v>
      </c>
      <c r="J23" t="s">
        <v>149</v>
      </c>
      <c r="K23" s="42">
        <f>_xlfn.XLOOKUP(J23,Setup!$F$65:$F$119,Setup!$E$65:$E$119,,0,1)</f>
        <v>19</v>
      </c>
      <c r="M23">
        <f t="shared" si="1"/>
        <v>21</v>
      </c>
      <c r="N23" t="s">
        <v>364</v>
      </c>
    </row>
    <row r="24" spans="3:14" x14ac:dyDescent="0.2">
      <c r="C24" s="418" t="s">
        <v>164</v>
      </c>
      <c r="D24" s="414">
        <f>IF($C24='Bulk - 2025-29 prices'!$C$3,1-SUMIF(PriceDataOPEX!$F$3893:$F$3939,$C24,PriceDataOPEX!X$3843:X$3939)/SUMIFS(OPEX!X$17:X$5195,OPEX!$C$17:$C$5195,'Bulk - 2025-29 prices'!$D$6,OPEX!$F$17:$F$5195,"Electricity",OPEX!$H$17:$H$5195,"BST"),0)</f>
        <v>0</v>
      </c>
      <c r="E24" s="414">
        <f>IF($C24='Bulk - 2025-29 prices'!$C$3,1-SUMIF(PriceDataOPEX!$F$3893:$F$3939,$C24,PriceDataOPEX!Y$3843:Y$3939)/SUMIFS(OPEX!Y$17:Y$5195,OPEX!$C$17:$C$5195,'Bulk - 2025-29 prices'!$D$6,OPEX!$F$17:$F$5195,"Electricity",OPEX!$H$17:$H$5195,"BST"),0)</f>
        <v>0</v>
      </c>
      <c r="F24" s="414">
        <f>IF($C24='Bulk - 2025-29 prices'!$C$3,1-SUMIF(PriceDataOPEX!$F$3893:$F$3939,$C24,PriceDataOPEX!Z$3843:Z$3939)/SUMIFS(OPEX!Z$17:Z$5195,OPEX!$C$17:$C$5195,'Bulk - 2025-29 prices'!$D$6,OPEX!$F$17:$F$5195,"Electricity",OPEX!$H$17:$H$5195,"BST"),0)</f>
        <v>0</v>
      </c>
      <c r="G24" s="420">
        <f>IF($C24='Bulk - 2025-29 prices'!$C$3,1-SUMIF(PriceDataOPEX!$F$3893:$F$3939,$C24,PriceDataOPEX!AA$3843:AA$3939)/SUMIFS(OPEX!AA$17:AA$5195,OPEX!$C$17:$C$5195,'Bulk - 2025-29 prices'!$D$6,OPEX!$F$17:$F$5195,"Electricity",OPEX!$H$17:$H$5195,"BST"),0)</f>
        <v>0</v>
      </c>
      <c r="I24">
        <f t="shared" si="0"/>
        <v>22</v>
      </c>
      <c r="J24" t="s">
        <v>150</v>
      </c>
      <c r="K24" s="42">
        <f>_xlfn.XLOOKUP(J24,Setup!$F$65:$F$119,Setup!$E$65:$E$119,,0,1)</f>
        <v>20</v>
      </c>
      <c r="M24">
        <f t="shared" si="1"/>
        <v>22</v>
      </c>
      <c r="N24" t="s">
        <v>365</v>
      </c>
    </row>
    <row r="25" spans="3:14" x14ac:dyDescent="0.2">
      <c r="C25" s="421" t="s">
        <v>659</v>
      </c>
      <c r="D25" s="419">
        <f>IF($C25='Bulk - 2025-29 prices'!$C$3,1-SUMIF(PriceDataOPEX!$F$3893:$F$3939,$C25,PriceDataOPEX!X$3843:X$3939)/SUMIFS(OPEX!X$17:X$5195,OPEX!$C$17:$C$5195,'Bulk - 2025-29 prices'!$D$6,OPEX!$F$17:$F$5195,"Electricity",OPEX!$H$17:$H$5195,"BST"),0)</f>
        <v>0</v>
      </c>
      <c r="E25" s="419">
        <f>IF($C25='Bulk - 2025-29 prices'!$C$3,1-SUMIF(PriceDataOPEX!$F$3893:$F$3939,$C25,PriceDataOPEX!Y$3843:Y$3939)/SUMIFS(OPEX!Y$17:Y$5195,OPEX!$C$17:$C$5195,'Bulk - 2025-29 prices'!$D$6,OPEX!$F$17:$F$5195,"Electricity",OPEX!$H$17:$H$5195,"BST"),0)</f>
        <v>0</v>
      </c>
      <c r="F25" s="419">
        <f>IF($C25='Bulk - 2025-29 prices'!$C$3,1-SUMIF(PriceDataOPEX!$F$3893:$F$3939,$C25,PriceDataOPEX!Z$3843:Z$3939)/SUMIFS(OPEX!Z$17:Z$5195,OPEX!$C$17:$C$5195,'Bulk - 2025-29 prices'!$D$6,OPEX!$F$17:$F$5195,"Electricity",OPEX!$H$17:$H$5195,"BST"),0)</f>
        <v>0</v>
      </c>
      <c r="G25" s="422">
        <f>IF($C25='Bulk - 2025-29 prices'!$C$3,1-SUMIF(PriceDataOPEX!$F$3893:$F$3939,$C25,PriceDataOPEX!AA$3843:AA$3939)/SUMIFS(OPEX!AA$17:AA$5195,OPEX!$C$17:$C$5195,'Bulk - 2025-29 prices'!$D$6,OPEX!$F$17:$F$5195,"Electricity",OPEX!$H$17:$H$5195,"BST"),0)</f>
        <v>0</v>
      </c>
      <c r="I25">
        <f t="shared" si="0"/>
        <v>23</v>
      </c>
      <c r="J25" t="s">
        <v>151</v>
      </c>
      <c r="K25" s="42">
        <f>_xlfn.XLOOKUP(J25,Setup!$F$65:$F$119,Setup!$E$65:$E$119,,0,1)</f>
        <v>21</v>
      </c>
      <c r="M25">
        <f t="shared" si="1"/>
        <v>23</v>
      </c>
      <c r="N25" t="s">
        <v>366</v>
      </c>
    </row>
    <row r="26" spans="3:14" x14ac:dyDescent="0.2">
      <c r="C26" t="s">
        <v>657</v>
      </c>
      <c r="H26" t="s">
        <v>658</v>
      </c>
      <c r="I26">
        <f t="shared" si="0"/>
        <v>24</v>
      </c>
      <c r="J26" t="s">
        <v>658</v>
      </c>
      <c r="K26" s="42">
        <f>_xlfn.XLOOKUP(J26,Setup!$F$65:$F$119,Setup!$E$65:$E$119,,0,1)</f>
        <v>22</v>
      </c>
      <c r="M26">
        <f t="shared" si="1"/>
        <v>24</v>
      </c>
      <c r="N26" t="s">
        <v>367</v>
      </c>
    </row>
    <row r="27" spans="3:14" x14ac:dyDescent="0.2">
      <c r="H27" t="s">
        <v>656</v>
      </c>
      <c r="I27">
        <f t="shared" si="0"/>
        <v>25</v>
      </c>
      <c r="J27" t="s">
        <v>656</v>
      </c>
      <c r="K27" s="42" t="str">
        <f>_xlfn.XLOOKUP(J27,Setup!$F$65:$F$119,Setup!$E$65:$E$119,,0,1)</f>
        <v>22A</v>
      </c>
      <c r="M27">
        <f t="shared" si="1"/>
        <v>25</v>
      </c>
      <c r="N27" t="s">
        <v>368</v>
      </c>
    </row>
    <row r="28" spans="3:14" x14ac:dyDescent="0.2">
      <c r="H28" t="s">
        <v>657</v>
      </c>
      <c r="I28">
        <f t="shared" si="0"/>
        <v>26</v>
      </c>
      <c r="J28" t="s">
        <v>657</v>
      </c>
      <c r="K28" s="42" t="str">
        <f>_xlfn.XLOOKUP(J28,Setup!$F$65:$F$119,Setup!$E$65:$E$119,,0,1)</f>
        <v>22B</v>
      </c>
      <c r="M28">
        <f t="shared" si="1"/>
        <v>26</v>
      </c>
      <c r="N28" t="s">
        <v>369</v>
      </c>
    </row>
    <row r="29" spans="3:14" x14ac:dyDescent="0.2">
      <c r="I29">
        <f t="shared" si="0"/>
        <v>27</v>
      </c>
      <c r="J29" t="s">
        <v>2</v>
      </c>
      <c r="K29" s="42">
        <f>_xlfn.XLOOKUP(J29,Setup!$F$65:$F$119,Setup!$E$65:$E$119,,0,1)</f>
        <v>24</v>
      </c>
      <c r="M29">
        <f t="shared" si="1"/>
        <v>27</v>
      </c>
      <c r="N29" t="s">
        <v>370</v>
      </c>
    </row>
    <row r="30" spans="3:14" x14ac:dyDescent="0.2">
      <c r="I30">
        <f t="shared" si="0"/>
        <v>28</v>
      </c>
      <c r="J30" t="s">
        <v>153</v>
      </c>
      <c r="K30" s="42">
        <f>_xlfn.XLOOKUP(J30,Setup!$F$65:$F$119,Setup!$E$65:$E$119,,0,1)</f>
        <v>25</v>
      </c>
      <c r="M30">
        <f t="shared" si="1"/>
        <v>28</v>
      </c>
      <c r="N30" t="s">
        <v>371</v>
      </c>
    </row>
    <row r="31" spans="3:14" x14ac:dyDescent="0.2">
      <c r="I31">
        <f t="shared" si="0"/>
        <v>29</v>
      </c>
      <c r="J31" t="s">
        <v>158</v>
      </c>
      <c r="K31" s="42">
        <f>_xlfn.XLOOKUP(J31,Setup!$F$65:$F$119,Setup!$E$65:$E$119,,0,1)</f>
        <v>29</v>
      </c>
      <c r="M31">
        <f t="shared" si="1"/>
        <v>29</v>
      </c>
      <c r="N31" t="s">
        <v>372</v>
      </c>
    </row>
    <row r="32" spans="3:14" x14ac:dyDescent="0.2">
      <c r="I32">
        <f t="shared" si="0"/>
        <v>30</v>
      </c>
      <c r="J32" t="s">
        <v>159</v>
      </c>
      <c r="K32" s="42">
        <f>_xlfn.XLOOKUP(J32,Setup!$F$65:$F$119,Setup!$E$65:$E$119,,0,1)</f>
        <v>30</v>
      </c>
      <c r="M32">
        <f t="shared" si="1"/>
        <v>30</v>
      </c>
      <c r="N32" t="s">
        <v>373</v>
      </c>
    </row>
    <row r="33" spans="1:17" x14ac:dyDescent="0.2">
      <c r="I33">
        <f t="shared" si="0"/>
        <v>31</v>
      </c>
      <c r="J33" t="s">
        <v>161</v>
      </c>
      <c r="K33" s="42" t="str">
        <f>_xlfn.XLOOKUP(J33,Setup!$F$65:$F$119,Setup!$E$65:$E$119,,0,1)</f>
        <v>30A</v>
      </c>
      <c r="M33">
        <f t="shared" si="1"/>
        <v>31</v>
      </c>
      <c r="N33" t="s">
        <v>341</v>
      </c>
    </row>
    <row r="34" spans="1:17" x14ac:dyDescent="0.2">
      <c r="M34">
        <f t="shared" si="1"/>
        <v>32</v>
      </c>
      <c r="N34" t="s">
        <v>342</v>
      </c>
    </row>
    <row r="35" spans="1:17" x14ac:dyDescent="0.2">
      <c r="C35" t="s">
        <v>374</v>
      </c>
      <c r="I35" t="s">
        <v>375</v>
      </c>
      <c r="M35">
        <f t="shared" si="1"/>
        <v>33</v>
      </c>
      <c r="N35" t="s">
        <v>376</v>
      </c>
    </row>
    <row r="36" spans="1:17" x14ac:dyDescent="0.2">
      <c r="C36" s="413" t="s">
        <v>4</v>
      </c>
      <c r="D36" s="413" t="s">
        <v>66</v>
      </c>
      <c r="E36" s="413" t="s">
        <v>67</v>
      </c>
      <c r="F36" s="413" t="s">
        <v>68</v>
      </c>
      <c r="I36">
        <v>1</v>
      </c>
      <c r="J36" t="s">
        <v>660</v>
      </c>
      <c r="K36">
        <v>1</v>
      </c>
      <c r="M36">
        <f t="shared" si="1"/>
        <v>34</v>
      </c>
      <c r="N36" t="s">
        <v>377</v>
      </c>
    </row>
    <row r="37" spans="1:17" x14ac:dyDescent="0.2">
      <c r="A37" t="s">
        <v>378</v>
      </c>
      <c r="B37" t="s">
        <v>5</v>
      </c>
      <c r="C37" s="423">
        <f>IF('Bulk - 2025-29 prices'!$D$6=4,-OPEX!X2660,0)</f>
        <v>0</v>
      </c>
      <c r="D37" s="423">
        <f>IF('Bulk - 2025-29 prices'!$D$6=4,-OPEX!Y2660,0)</f>
        <v>0</v>
      </c>
      <c r="E37" s="423">
        <f>IF('Bulk - 2025-29 prices'!$D$6=4,-OPEX!Z2660,0)</f>
        <v>0</v>
      </c>
      <c r="F37" s="423">
        <f>IF('Bulk - 2025-29 prices'!$D$6=4,-OPEX!AA2660,0)</f>
        <v>0</v>
      </c>
      <c r="I37">
        <v>3</v>
      </c>
      <c r="J37" t="s">
        <v>132</v>
      </c>
      <c r="K37">
        <v>2</v>
      </c>
      <c r="M37">
        <f t="shared" si="1"/>
        <v>35</v>
      </c>
      <c r="N37" t="s">
        <v>379</v>
      </c>
    </row>
    <row r="38" spans="1:17" x14ac:dyDescent="0.2">
      <c r="A38" t="s">
        <v>378</v>
      </c>
      <c r="B38" t="s">
        <v>129</v>
      </c>
      <c r="C38" s="423">
        <f>IF('Bulk - 2025-29 prices'!$D$6="12A",ANNUITY!X284,IF('Bulk - 2025-29 prices'!$D$6=4,-OPEX!X2661,0))</f>
        <v>0</v>
      </c>
      <c r="D38" s="423">
        <f>IF('Bulk - 2025-29 prices'!$D$6="12A",ANNUITY!Y284,IF('Bulk - 2025-29 prices'!$D$6=4,-OPEX!Y2661,0))</f>
        <v>0</v>
      </c>
      <c r="E38" s="423">
        <f>IF('Bulk - 2025-29 prices'!$D$6="12A",ANNUITY!Z284,IF('Bulk - 2025-29 prices'!$D$6=4,-OPEX!Z2661,0))</f>
        <v>0</v>
      </c>
      <c r="F38" s="423">
        <f>IF('Bulk - 2025-29 prices'!$D$6="12A",ANNUITY!AA284,IF('Bulk - 2025-29 prices'!$D$6=4,-OPEX!AA2661,0))</f>
        <v>0</v>
      </c>
      <c r="I38">
        <v>4</v>
      </c>
      <c r="J38" t="s">
        <v>133</v>
      </c>
      <c r="K38">
        <v>3</v>
      </c>
      <c r="M38">
        <f t="shared" si="1"/>
        <v>36</v>
      </c>
      <c r="N38" t="s">
        <v>346</v>
      </c>
    </row>
    <row r="39" spans="1:17" x14ac:dyDescent="0.2">
      <c r="A39" t="s">
        <v>378</v>
      </c>
      <c r="B39" t="s">
        <v>128</v>
      </c>
      <c r="C39" s="423">
        <f>IF('Bulk - 2025-29 prices'!$D$6=4,-OPEX!X2662,0)</f>
        <v>0</v>
      </c>
      <c r="D39" s="423">
        <f>IF('Bulk - 2025-29 prices'!$D$6=4,-OPEX!Y2662,0)</f>
        <v>0</v>
      </c>
      <c r="E39" s="423">
        <f>IF('Bulk - 2025-29 prices'!$D$6=4,-OPEX!Z2662,0)</f>
        <v>0</v>
      </c>
      <c r="F39" s="423">
        <f>IF('Bulk - 2025-29 prices'!$D$6=4,-OPEX!AA2662,0)</f>
        <v>0</v>
      </c>
      <c r="I39">
        <v>5</v>
      </c>
      <c r="J39" t="s">
        <v>134</v>
      </c>
      <c r="K39">
        <v>4</v>
      </c>
      <c r="M39">
        <f t="shared" si="1"/>
        <v>37</v>
      </c>
      <c r="N39" t="s">
        <v>347</v>
      </c>
    </row>
    <row r="40" spans="1:17" x14ac:dyDescent="0.2">
      <c r="A40" t="s">
        <v>378</v>
      </c>
      <c r="B40" t="s">
        <v>380</v>
      </c>
      <c r="C40" s="423">
        <f>IF('Bulk - 2025-29 prices'!$D$6=4,ANNUITY!X239,0)</f>
        <v>0</v>
      </c>
      <c r="D40" s="423">
        <f>IF('Bulk - 2025-29 prices'!$D$6=4,ANNUITY!Y239,0)</f>
        <v>0</v>
      </c>
      <c r="E40" s="423">
        <f>IF('Bulk - 2025-29 prices'!$D$6=4,ANNUITY!Z239,0)</f>
        <v>0</v>
      </c>
      <c r="F40" s="423">
        <f>IF('Bulk - 2025-29 prices'!$D$6=4,ANNUITY!AA239,0)</f>
        <v>0</v>
      </c>
      <c r="I40">
        <v>6</v>
      </c>
      <c r="J40" t="s">
        <v>135</v>
      </c>
      <c r="K40">
        <v>5</v>
      </c>
      <c r="M40">
        <f t="shared" si="1"/>
        <v>38</v>
      </c>
      <c r="N40" t="s">
        <v>381</v>
      </c>
    </row>
    <row r="41" spans="1:17" x14ac:dyDescent="0.2">
      <c r="A41" t="s">
        <v>378</v>
      </c>
      <c r="B41" t="s">
        <v>37</v>
      </c>
      <c r="C41" s="424">
        <f>SUM(C37:C40)</f>
        <v>0</v>
      </c>
      <c r="D41" s="424">
        <f>SUM(D37:D40)</f>
        <v>0</v>
      </c>
      <c r="E41" s="424">
        <f>SUM(E37:E40)</f>
        <v>0</v>
      </c>
      <c r="F41" s="424">
        <f>SUM(F37:F40)</f>
        <v>0</v>
      </c>
      <c r="I41">
        <v>7</v>
      </c>
      <c r="J41" t="s">
        <v>136</v>
      </c>
      <c r="K41">
        <v>6</v>
      </c>
      <c r="M41">
        <f t="shared" si="1"/>
        <v>39</v>
      </c>
      <c r="N41" t="s">
        <v>382</v>
      </c>
    </row>
    <row r="42" spans="1:17" x14ac:dyDescent="0.2">
      <c r="A42" t="s">
        <v>378</v>
      </c>
      <c r="I42">
        <v>8</v>
      </c>
      <c r="J42" t="s">
        <v>137</v>
      </c>
      <c r="K42">
        <v>7</v>
      </c>
      <c r="M42">
        <f t="shared" si="1"/>
        <v>40</v>
      </c>
      <c r="N42" t="s">
        <v>383</v>
      </c>
    </row>
    <row r="43" spans="1:17" x14ac:dyDescent="0.2">
      <c r="A43" t="s">
        <v>378</v>
      </c>
      <c r="I43">
        <v>9</v>
      </c>
      <c r="J43" t="s">
        <v>138</v>
      </c>
      <c r="K43">
        <v>8</v>
      </c>
      <c r="M43">
        <f t="shared" si="1"/>
        <v>41</v>
      </c>
      <c r="N43" t="s">
        <v>384</v>
      </c>
    </row>
    <row r="44" spans="1:17" x14ac:dyDescent="0.2">
      <c r="A44" t="s">
        <v>378</v>
      </c>
      <c r="B44" t="s">
        <v>5</v>
      </c>
      <c r="C44" s="423">
        <f>C37</f>
        <v>0</v>
      </c>
      <c r="D44" s="423">
        <f>D37</f>
        <v>0</v>
      </c>
      <c r="E44" s="423">
        <f>E37</f>
        <v>0</v>
      </c>
      <c r="F44" s="423">
        <f>F37</f>
        <v>0</v>
      </c>
      <c r="I44">
        <v>10</v>
      </c>
      <c r="J44" t="s">
        <v>139</v>
      </c>
      <c r="K44">
        <v>9</v>
      </c>
      <c r="M44">
        <f t="shared" si="1"/>
        <v>42</v>
      </c>
      <c r="N44" t="s">
        <v>385</v>
      </c>
    </row>
    <row r="45" spans="1:17" x14ac:dyDescent="0.2">
      <c r="A45" t="s">
        <v>378</v>
      </c>
      <c r="B45" t="s">
        <v>129</v>
      </c>
      <c r="C45" s="423">
        <f>C38+C40</f>
        <v>0</v>
      </c>
      <c r="D45" s="423">
        <f>D38+D40</f>
        <v>0</v>
      </c>
      <c r="E45" s="423">
        <f>E38+E40</f>
        <v>0</v>
      </c>
      <c r="F45" s="423">
        <f>F38+F40</f>
        <v>0</v>
      </c>
      <c r="I45">
        <v>11</v>
      </c>
      <c r="J45" t="s">
        <v>140</v>
      </c>
      <c r="K45">
        <v>10</v>
      </c>
      <c r="M45">
        <f t="shared" si="1"/>
        <v>43</v>
      </c>
      <c r="N45" t="s">
        <v>386</v>
      </c>
    </row>
    <row r="46" spans="1:17" x14ac:dyDescent="0.2">
      <c r="A46" t="s">
        <v>378</v>
      </c>
      <c r="B46" t="s">
        <v>128</v>
      </c>
      <c r="C46" s="423">
        <f>C39</f>
        <v>0</v>
      </c>
      <c r="D46" s="423">
        <f>D39</f>
        <v>0</v>
      </c>
      <c r="E46" s="423">
        <f>E39</f>
        <v>0</v>
      </c>
      <c r="F46" s="423">
        <f>F39</f>
        <v>0</v>
      </c>
      <c r="I46">
        <v>12</v>
      </c>
      <c r="J46" t="s">
        <v>141</v>
      </c>
      <c r="K46">
        <v>11</v>
      </c>
      <c r="Q46" t="s">
        <v>161</v>
      </c>
    </row>
    <row r="47" spans="1:17" x14ac:dyDescent="0.2">
      <c r="A47" t="s">
        <v>378</v>
      </c>
      <c r="I47">
        <v>13</v>
      </c>
      <c r="J47" t="s">
        <v>142</v>
      </c>
      <c r="K47">
        <v>12</v>
      </c>
    </row>
    <row r="48" spans="1:17" x14ac:dyDescent="0.2">
      <c r="A48" t="s">
        <v>378</v>
      </c>
      <c r="B48" t="s">
        <v>5</v>
      </c>
      <c r="C48" s="425">
        <f>IFERROR(C44/C41,0)</f>
        <v>0</v>
      </c>
      <c r="D48" s="425">
        <f>IFERROR(D44/D41,0)</f>
        <v>0</v>
      </c>
      <c r="E48" s="425">
        <f>IFERROR(E44/E41,0)</f>
        <v>0</v>
      </c>
      <c r="F48" s="425">
        <f>IFERROR(F44/F41,0)</f>
        <v>0</v>
      </c>
      <c r="I48">
        <v>15</v>
      </c>
      <c r="J48" t="s">
        <v>143</v>
      </c>
      <c r="K48">
        <v>13</v>
      </c>
      <c r="Q48" t="s">
        <v>659</v>
      </c>
    </row>
    <row r="49" spans="1:17" x14ac:dyDescent="0.2">
      <c r="A49" t="s">
        <v>378</v>
      </c>
      <c r="B49" t="s">
        <v>6</v>
      </c>
      <c r="C49" s="425">
        <f>IFERROR((C45+C46)/C41,0)</f>
        <v>0</v>
      </c>
      <c r="D49" s="425">
        <f>IFERROR((D45+D46)/D41,0)</f>
        <v>0</v>
      </c>
      <c r="E49" s="425">
        <f>IFERROR((E45+E46)/E41,0)</f>
        <v>0</v>
      </c>
      <c r="F49" s="425">
        <f>IFERROR((F45+F46)/F41,0)</f>
        <v>0</v>
      </c>
      <c r="I49">
        <v>16</v>
      </c>
      <c r="J49" t="s">
        <v>144</v>
      </c>
      <c r="K49">
        <v>14</v>
      </c>
      <c r="Q49" t="s">
        <v>164</v>
      </c>
    </row>
    <row r="50" spans="1:17" x14ac:dyDescent="0.2">
      <c r="A50" t="s">
        <v>378</v>
      </c>
      <c r="C50" s="425"/>
      <c r="D50" s="425"/>
      <c r="E50" s="425"/>
      <c r="F50" s="425"/>
      <c r="I50">
        <v>17</v>
      </c>
      <c r="J50" t="s">
        <v>145</v>
      </c>
      <c r="K50">
        <v>15</v>
      </c>
    </row>
    <row r="51" spans="1:17" x14ac:dyDescent="0.2">
      <c r="A51" t="s">
        <v>378</v>
      </c>
      <c r="B51" t="s">
        <v>8</v>
      </c>
      <c r="C51" s="425">
        <f>IFERROR(C45/(C45+C46),0)</f>
        <v>0</v>
      </c>
      <c r="D51" s="425">
        <f>IFERROR(D45/(D45+D46),0)</f>
        <v>0</v>
      </c>
      <c r="E51" s="425">
        <f>IFERROR(E45/(E45+E46),0)</f>
        <v>0</v>
      </c>
      <c r="F51" s="425">
        <f>IFERROR(F45/(F45+F46),0)</f>
        <v>0</v>
      </c>
      <c r="I51">
        <v>18</v>
      </c>
      <c r="J51" t="s">
        <v>146</v>
      </c>
      <c r="K51">
        <v>16</v>
      </c>
    </row>
    <row r="52" spans="1:17" x14ac:dyDescent="0.2">
      <c r="A52" t="s">
        <v>378</v>
      </c>
      <c r="B52" t="s">
        <v>387</v>
      </c>
      <c r="C52" s="425">
        <f>IFERROR(C46/(C45+C46),0)</f>
        <v>0</v>
      </c>
      <c r="D52" s="425">
        <f>IFERROR(D46/(D45+D46),0)</f>
        <v>0</v>
      </c>
      <c r="E52" s="425">
        <f>IFERROR(E46/(E45+E46),0)</f>
        <v>0</v>
      </c>
      <c r="F52" s="425">
        <f>IFERROR(F46/(F45+F46),0)</f>
        <v>0</v>
      </c>
      <c r="I52">
        <v>19</v>
      </c>
      <c r="J52" t="s">
        <v>147</v>
      </c>
      <c r="K52">
        <v>17</v>
      </c>
    </row>
    <row r="53" spans="1:17" x14ac:dyDescent="0.2">
      <c r="I53">
        <v>20</v>
      </c>
      <c r="J53" t="s">
        <v>148</v>
      </c>
      <c r="K53">
        <v>18</v>
      </c>
      <c r="Q53" t="s">
        <v>656</v>
      </c>
    </row>
    <row r="54" spans="1:17" x14ac:dyDescent="0.2">
      <c r="I54">
        <v>21</v>
      </c>
      <c r="J54" t="s">
        <v>149</v>
      </c>
      <c r="K54">
        <v>19</v>
      </c>
      <c r="Q54" t="s">
        <v>657</v>
      </c>
    </row>
    <row r="55" spans="1:17" x14ac:dyDescent="0.2">
      <c r="C55" s="413" t="s">
        <v>4</v>
      </c>
      <c r="D55" s="413" t="s">
        <v>66</v>
      </c>
      <c r="E55" s="413" t="s">
        <v>67</v>
      </c>
      <c r="F55" s="413" t="s">
        <v>68</v>
      </c>
      <c r="I55">
        <v>22</v>
      </c>
      <c r="J55" t="s">
        <v>150</v>
      </c>
      <c r="K55">
        <v>20</v>
      </c>
    </row>
    <row r="56" spans="1:17" x14ac:dyDescent="0.2">
      <c r="B56" t="s">
        <v>5</v>
      </c>
      <c r="C56" s="423">
        <f>IF('Distribution - 2025-29 prices'!$E$6=24,-OPEX!X2660,0)</f>
        <v>0</v>
      </c>
      <c r="D56" s="423">
        <f>IF('Distribution - 2025-29 prices'!$E$6=24,-OPEX!Y2660,0)</f>
        <v>0</v>
      </c>
      <c r="E56" s="423">
        <f>IF('Distribution - 2025-29 prices'!$E$6=24,-OPEX!Z2660,0)</f>
        <v>0</v>
      </c>
      <c r="F56" s="423">
        <f>IF('Distribution - 2025-29 prices'!$E$6=24,-OPEX!AA2660,0)</f>
        <v>0</v>
      </c>
      <c r="I56">
        <v>23</v>
      </c>
      <c r="J56" t="s">
        <v>151</v>
      </c>
      <c r="K56">
        <v>21</v>
      </c>
    </row>
    <row r="57" spans="1:17" x14ac:dyDescent="0.2">
      <c r="B57" t="s">
        <v>129</v>
      </c>
      <c r="C57" s="423">
        <f>IF('Distribution - 2025-29 prices'!$E$6=29,-ANNUITY!X329,IF('Distribution - 2025-29 prices'!$E$6=24,-OPEX!X2661,0))</f>
        <v>0</v>
      </c>
      <c r="D57" s="423">
        <f>IF('Distribution - 2025-29 prices'!$E$6=29,-ANNUITY!Y329,IF('Distribution - 2025-29 prices'!$E$6=24,-OPEX!Y2661,0))</f>
        <v>0</v>
      </c>
      <c r="E57" s="423">
        <f>IF('Distribution - 2025-29 prices'!$E$6=29,-ANNUITY!Z329,IF('Distribution - 2025-29 prices'!$E$6=24,-OPEX!Z2661,0))</f>
        <v>0</v>
      </c>
      <c r="F57" s="423">
        <f>IF('Distribution - 2025-29 prices'!$E$6=29,-ANNUITY!AA329,IF('Distribution - 2025-29 prices'!$E$6=24,-OPEX!AA2661,0))</f>
        <v>0</v>
      </c>
      <c r="I57">
        <v>24</v>
      </c>
      <c r="J57" t="s">
        <v>658</v>
      </c>
      <c r="K57">
        <v>22</v>
      </c>
    </row>
    <row r="58" spans="1:17" x14ac:dyDescent="0.2">
      <c r="B58" t="s">
        <v>128</v>
      </c>
      <c r="C58" s="423">
        <f>IF('Distribution - 2025-29 prices'!$E$6=24,-OPEX!X2662,0)</f>
        <v>0</v>
      </c>
      <c r="D58" s="423">
        <f>IF('Distribution - 2025-29 prices'!$E$6=24,-OPEX!Y2662,0)</f>
        <v>0</v>
      </c>
      <c r="E58" s="423">
        <f>IF('Distribution - 2025-29 prices'!$E$6=24,-OPEX!Z2662,0)</f>
        <v>0</v>
      </c>
      <c r="F58" s="423">
        <f>IF('Distribution - 2025-29 prices'!$E$6=24,-OPEX!AA2662,0)</f>
        <v>0</v>
      </c>
      <c r="I58">
        <v>27</v>
      </c>
      <c r="J58" t="s">
        <v>2</v>
      </c>
      <c r="K58">
        <v>24</v>
      </c>
    </row>
    <row r="59" spans="1:17" x14ac:dyDescent="0.2">
      <c r="B59" t="s">
        <v>380</v>
      </c>
      <c r="C59" s="423">
        <f>IF('Distribution - 2025-29 prices'!$E$6=24,ANNUITY!X239,0)</f>
        <v>0</v>
      </c>
      <c r="D59" s="423">
        <f>IF('Distribution - 2025-29 prices'!$E$6=24,ANNUITY!Y239,0)</f>
        <v>0</v>
      </c>
      <c r="E59" s="423">
        <f>IF('Distribution - 2025-29 prices'!$E$6=24,ANNUITY!Z239,0)</f>
        <v>0</v>
      </c>
      <c r="F59" s="423">
        <f>IF('Distribution - 2025-29 prices'!$E$6=24,ANNUITY!AA239,0)</f>
        <v>0</v>
      </c>
      <c r="I59">
        <v>28</v>
      </c>
      <c r="J59" t="s">
        <v>153</v>
      </c>
      <c r="K59">
        <v>25</v>
      </c>
    </row>
    <row r="60" spans="1:17" x14ac:dyDescent="0.2">
      <c r="B60" t="s">
        <v>37</v>
      </c>
      <c r="C60" s="424">
        <f>SUM(C56:C59)</f>
        <v>0</v>
      </c>
      <c r="D60" s="424">
        <f>SUM(D56:D59)</f>
        <v>0</v>
      </c>
      <c r="E60" s="424">
        <f>SUM(E56:E59)</f>
        <v>0</v>
      </c>
      <c r="F60" s="424">
        <f>SUM(F56:F59)</f>
        <v>0</v>
      </c>
      <c r="I60">
        <v>29</v>
      </c>
      <c r="J60" t="s">
        <v>158</v>
      </c>
      <c r="K60">
        <v>29</v>
      </c>
    </row>
    <row r="61" spans="1:17" x14ac:dyDescent="0.2">
      <c r="I61">
        <v>30</v>
      </c>
      <c r="J61" t="s">
        <v>159</v>
      </c>
      <c r="K61">
        <v>30</v>
      </c>
    </row>
    <row r="63" spans="1:17" x14ac:dyDescent="0.2">
      <c r="B63" t="s">
        <v>5</v>
      </c>
      <c r="C63" s="423">
        <f>C56</f>
        <v>0</v>
      </c>
      <c r="D63" s="423">
        <f>D56</f>
        <v>0</v>
      </c>
      <c r="E63" s="423">
        <f>E56</f>
        <v>0</v>
      </c>
      <c r="F63" s="423">
        <f>F56</f>
        <v>0</v>
      </c>
    </row>
    <row r="64" spans="1:17" x14ac:dyDescent="0.2">
      <c r="B64" t="s">
        <v>129</v>
      </c>
      <c r="C64" s="423">
        <f>C57+C59</f>
        <v>0</v>
      </c>
      <c r="D64" s="423">
        <f>D57+D59</f>
        <v>0</v>
      </c>
      <c r="E64" s="423">
        <f>E57+E59</f>
        <v>0</v>
      </c>
      <c r="F64" s="423">
        <f>F57+F59</f>
        <v>0</v>
      </c>
    </row>
    <row r="65" spans="2:6" x14ac:dyDescent="0.2">
      <c r="B65" t="s">
        <v>128</v>
      </c>
      <c r="C65" s="423">
        <f>C58</f>
        <v>0</v>
      </c>
      <c r="D65" s="423">
        <f>D58</f>
        <v>0</v>
      </c>
      <c r="E65" s="423">
        <f>E58</f>
        <v>0</v>
      </c>
      <c r="F65" s="423">
        <f>F58</f>
        <v>0</v>
      </c>
    </row>
    <row r="67" spans="2:6" x14ac:dyDescent="0.2">
      <c r="B67" t="s">
        <v>5</v>
      </c>
      <c r="C67" s="425">
        <f>IFERROR(C63/C60,0)</f>
        <v>0</v>
      </c>
      <c r="D67" s="425">
        <f>IFERROR(D63/D60,0)</f>
        <v>0</v>
      </c>
      <c r="E67" s="425">
        <f>IFERROR(E63/E60,0)</f>
        <v>0</v>
      </c>
      <c r="F67" s="425">
        <f>IFERROR(F63/F60,0)</f>
        <v>0</v>
      </c>
    </row>
    <row r="68" spans="2:6" x14ac:dyDescent="0.2">
      <c r="B68" t="s">
        <v>6</v>
      </c>
      <c r="C68" s="425">
        <f>IFERROR((C64+C65)/C60,0)</f>
        <v>0</v>
      </c>
      <c r="D68" s="425">
        <f>IFERROR((D64+D65)/D60,0)</f>
        <v>0</v>
      </c>
      <c r="E68" s="425">
        <f>IFERROR((E64+E65)/E60,0)</f>
        <v>0</v>
      </c>
      <c r="F68" s="425">
        <f>IFERROR((F64+F65)/F60,0)</f>
        <v>0</v>
      </c>
    </row>
    <row r="69" spans="2:6" x14ac:dyDescent="0.2">
      <c r="C69" s="425"/>
      <c r="D69" s="425"/>
      <c r="E69" s="425"/>
      <c r="F69" s="425"/>
    </row>
    <row r="70" spans="2:6" x14ac:dyDescent="0.2">
      <c r="B70" t="s">
        <v>8</v>
      </c>
      <c r="C70" s="425">
        <f>IFERROR(C64/(C64+C65),0)</f>
        <v>0</v>
      </c>
      <c r="D70" s="425">
        <f>IFERROR(D64/(D64+D65),0)</f>
        <v>0</v>
      </c>
      <c r="E70" s="425">
        <f>IFERROR(E64/(E64+E65),0)</f>
        <v>0</v>
      </c>
      <c r="F70" s="425">
        <f>IFERROR(F64/(F64+F65),0)</f>
        <v>0</v>
      </c>
    </row>
    <row r="71" spans="2:6" x14ac:dyDescent="0.2">
      <c r="B71" t="s">
        <v>387</v>
      </c>
      <c r="C71" s="425">
        <f>IFERROR(C65/(C64+C65),0)</f>
        <v>0</v>
      </c>
      <c r="D71" s="425">
        <f>IFERROR(D65/(D64+D65),0)</f>
        <v>0</v>
      </c>
      <c r="E71" s="425">
        <f>IFERROR(E65/(E64+E65),0)</f>
        <v>0</v>
      </c>
      <c r="F71" s="425">
        <f>IFERROR(F65/(F64+F65),0)</f>
        <v>0</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7174D-5B30-4975-94DE-5BC5CEF48606}">
  <dimension ref="C2:P34"/>
  <sheetViews>
    <sheetView workbookViewId="0">
      <selection activeCell="P20" sqref="P20"/>
    </sheetView>
  </sheetViews>
  <sheetFormatPr defaultRowHeight="11.25" x14ac:dyDescent="0.2"/>
  <cols>
    <col min="5" max="5" width="35" bestFit="1" customWidth="1"/>
    <col min="6" max="6" width="22" customWidth="1"/>
    <col min="7" max="7" width="51" customWidth="1"/>
    <col min="8" max="8" width="7.83203125" customWidth="1"/>
    <col min="9" max="9" width="51.5" customWidth="1"/>
    <col min="10" max="10" width="5.5" customWidth="1"/>
    <col min="11" max="11" width="52.83203125" customWidth="1"/>
    <col min="12" max="12" width="6.33203125" customWidth="1"/>
    <col min="13" max="13" width="55.6640625" customWidth="1"/>
    <col min="14" max="14" width="6" customWidth="1"/>
    <col min="15" max="15" width="21.6640625" customWidth="1"/>
    <col min="16" max="16" width="104.6640625" customWidth="1"/>
  </cols>
  <sheetData>
    <row r="2" spans="3:16" s="871" customFormat="1" x14ac:dyDescent="0.2">
      <c r="C2" s="871" t="s">
        <v>677</v>
      </c>
      <c r="E2" s="871">
        <v>1</v>
      </c>
      <c r="F2" s="871">
        <f>1+E2</f>
        <v>2</v>
      </c>
      <c r="G2" s="871">
        <f t="shared" ref="G2:P2" si="0">1+F2</f>
        <v>3</v>
      </c>
      <c r="H2" s="871">
        <f t="shared" si="0"/>
        <v>4</v>
      </c>
      <c r="I2" s="871">
        <f t="shared" si="0"/>
        <v>5</v>
      </c>
      <c r="J2" s="871">
        <f t="shared" si="0"/>
        <v>6</v>
      </c>
      <c r="K2" s="871">
        <f t="shared" si="0"/>
        <v>7</v>
      </c>
      <c r="L2" s="871">
        <f t="shared" si="0"/>
        <v>8</v>
      </c>
      <c r="M2" s="871">
        <f t="shared" si="0"/>
        <v>9</v>
      </c>
      <c r="N2" s="871">
        <f t="shared" si="0"/>
        <v>10</v>
      </c>
      <c r="O2" s="871">
        <f t="shared" si="0"/>
        <v>11</v>
      </c>
      <c r="P2" s="871">
        <f t="shared" si="0"/>
        <v>12</v>
      </c>
    </row>
    <row r="3" spans="3:16" x14ac:dyDescent="0.2">
      <c r="C3" t="s">
        <v>324</v>
      </c>
      <c r="D3">
        <v>1</v>
      </c>
      <c r="E3" s="412" t="s">
        <v>660</v>
      </c>
      <c r="F3" s="412" t="s">
        <v>673</v>
      </c>
      <c r="G3" s="412" t="s">
        <v>332</v>
      </c>
      <c r="H3" s="412" t="str">
        <f>IF(ISBLANK(I3),""," and ")</f>
        <v xml:space="preserve"> and </v>
      </c>
      <c r="I3" s="412" t="s">
        <v>329</v>
      </c>
      <c r="J3" s="412" t="str">
        <f>IF(ISBLANK(K3),""," and, ")</f>
        <v/>
      </c>
      <c r="K3" s="412"/>
      <c r="L3" s="412" t="str">
        <f>IF(ISBLANK(M3),""," and, ")</f>
        <v/>
      </c>
      <c r="M3" s="412"/>
      <c r="N3" s="412" t="str">
        <f>IF(ISBLANK(O3),""," and, ")</f>
        <v/>
      </c>
      <c r="O3" s="412"/>
      <c r="P3" s="872" t="str">
        <f>IF($C3="Yes",CONCATENATE(F3,G3,H3,I3,J3,K3,L3,M3,N3,O3),"")</f>
        <v>Contributing to Barker Barambah - River and Barker Barambah - Redgate Relift</v>
      </c>
    </row>
    <row r="4" spans="3:16" x14ac:dyDescent="0.2">
      <c r="C4" t="s">
        <v>324</v>
      </c>
      <c r="D4">
        <v>2</v>
      </c>
      <c r="E4" s="412" t="s">
        <v>659</v>
      </c>
      <c r="F4" s="412" t="s">
        <v>673</v>
      </c>
      <c r="G4" s="412" t="s">
        <v>661</v>
      </c>
      <c r="H4" s="412" t="str">
        <f t="shared" ref="H4:J33" si="1">IF(ISBLANK(I4),""," and, ")</f>
        <v/>
      </c>
      <c r="I4" s="412"/>
      <c r="J4" s="412" t="str">
        <f t="shared" si="1"/>
        <v/>
      </c>
      <c r="K4" s="412"/>
      <c r="L4" s="412" t="str">
        <f t="shared" ref="L4" si="2">IF(ISBLANK(M4),""," and, ")</f>
        <v/>
      </c>
      <c r="M4" s="412"/>
      <c r="N4" s="412" t="str">
        <f t="shared" ref="N4" si="3">IF(ISBLANK(O4),""," and, ")</f>
        <v/>
      </c>
      <c r="O4" s="412"/>
      <c r="P4" s="872" t="str">
        <f t="shared" ref="P4:P33" si="4">IF($C4="Yes",CONCATENATE(F4,G4,H4,I4,J4,K4,L4,M4,N4,O4),"")</f>
        <v>Contributing to Barambah - Redgate Relift</v>
      </c>
    </row>
    <row r="5" spans="3:16" x14ac:dyDescent="0.2">
      <c r="D5">
        <v>3</v>
      </c>
      <c r="E5" s="412" t="s">
        <v>132</v>
      </c>
      <c r="F5" s="412" t="s">
        <v>673</v>
      </c>
      <c r="G5" s="412" t="s">
        <v>336</v>
      </c>
      <c r="H5" s="412" t="str">
        <f t="shared" si="1"/>
        <v/>
      </c>
      <c r="I5" s="412"/>
      <c r="J5" s="412" t="str">
        <f t="shared" si="1"/>
        <v/>
      </c>
      <c r="K5" s="412"/>
      <c r="L5" s="412" t="str">
        <f t="shared" ref="L5" si="5">IF(ISBLANK(M5),""," and, ")</f>
        <v/>
      </c>
      <c r="M5" s="412"/>
      <c r="N5" s="412" t="str">
        <f t="shared" ref="N5" si="6">IF(ISBLANK(O5),""," and, ")</f>
        <v/>
      </c>
      <c r="O5" s="412"/>
      <c r="P5" s="872" t="str">
        <f t="shared" si="4"/>
        <v/>
      </c>
    </row>
    <row r="6" spans="3:16" x14ac:dyDescent="0.2">
      <c r="D6">
        <v>4</v>
      </c>
      <c r="E6" s="412" t="s">
        <v>133</v>
      </c>
      <c r="F6" s="412" t="s">
        <v>673</v>
      </c>
      <c r="G6" s="412" t="s">
        <v>340</v>
      </c>
      <c r="H6" s="412" t="str">
        <f t="shared" si="1"/>
        <v/>
      </c>
      <c r="I6" s="412"/>
      <c r="J6" s="412" t="str">
        <f t="shared" si="1"/>
        <v/>
      </c>
      <c r="K6" s="412"/>
      <c r="L6" s="412" t="str">
        <f t="shared" ref="L6" si="7">IF(ISBLANK(M6),""," and, ")</f>
        <v/>
      </c>
      <c r="M6" s="412"/>
      <c r="N6" s="412" t="str">
        <f t="shared" ref="N6" si="8">IF(ISBLANK(O6),""," and, ")</f>
        <v/>
      </c>
      <c r="O6" s="412"/>
      <c r="P6" s="872" t="str">
        <f t="shared" si="4"/>
        <v/>
      </c>
    </row>
    <row r="7" spans="3:16" x14ac:dyDescent="0.2">
      <c r="D7">
        <v>5</v>
      </c>
      <c r="E7" s="412" t="s">
        <v>134</v>
      </c>
      <c r="F7" s="412" t="s">
        <v>673</v>
      </c>
      <c r="G7" s="412" t="s">
        <v>662</v>
      </c>
      <c r="H7" s="412" t="str">
        <f t="shared" si="1"/>
        <v/>
      </c>
      <c r="I7" s="412"/>
      <c r="J7" s="412" t="str">
        <f t="shared" si="1"/>
        <v/>
      </c>
      <c r="K7" s="412"/>
      <c r="L7" s="412" t="str">
        <f t="shared" ref="L7" si="9">IF(ISBLANK(M7),""," and, ")</f>
        <v/>
      </c>
      <c r="M7" s="412"/>
      <c r="N7" s="412" t="str">
        <f t="shared" ref="N7" si="10">IF(ISBLANK(O7),""," and, ")</f>
        <v/>
      </c>
      <c r="O7" s="412"/>
      <c r="P7" s="872" t="str">
        <f t="shared" si="4"/>
        <v/>
      </c>
    </row>
    <row r="8" spans="3:16" x14ac:dyDescent="0.2">
      <c r="D8">
        <v>6</v>
      </c>
      <c r="E8" s="412" t="s">
        <v>135</v>
      </c>
      <c r="F8" s="412" t="s">
        <v>673</v>
      </c>
      <c r="G8" s="412" t="s">
        <v>663</v>
      </c>
      <c r="H8" s="412" t="str">
        <f t="shared" si="1"/>
        <v/>
      </c>
      <c r="I8" s="412"/>
      <c r="J8" s="412" t="str">
        <f t="shared" si="1"/>
        <v/>
      </c>
      <c r="K8" s="412"/>
      <c r="L8" s="412" t="str">
        <f t="shared" ref="L8" si="11">IF(ISBLANK(M8),""," and, ")</f>
        <v/>
      </c>
      <c r="M8" s="412"/>
      <c r="N8" s="412" t="str">
        <f t="shared" ref="N8" si="12">IF(ISBLANK(O8),""," and, ")</f>
        <v/>
      </c>
      <c r="O8" s="412"/>
      <c r="P8" s="872" t="str">
        <f t="shared" si="4"/>
        <v/>
      </c>
    </row>
    <row r="9" spans="3:16" x14ac:dyDescent="0.2">
      <c r="D9">
        <v>7</v>
      </c>
      <c r="E9" s="412" t="s">
        <v>136</v>
      </c>
      <c r="F9" s="412" t="s">
        <v>673</v>
      </c>
      <c r="G9" s="412" t="s">
        <v>354</v>
      </c>
      <c r="H9" s="412" t="str">
        <f>IF(ISBLANK(I9),""," and ")</f>
        <v xml:space="preserve"> and </v>
      </c>
      <c r="I9" s="412" t="s">
        <v>353</v>
      </c>
      <c r="J9" s="412" t="str">
        <f t="shared" si="1"/>
        <v/>
      </c>
      <c r="K9" s="412"/>
      <c r="L9" s="412" t="str">
        <f t="shared" ref="L9" si="13">IF(ISBLANK(M9),""," and, ")</f>
        <v/>
      </c>
      <c r="M9" s="412"/>
      <c r="N9" s="412" t="str">
        <f t="shared" ref="N9" si="14">IF(ISBLANK(O9),""," and, ")</f>
        <v/>
      </c>
      <c r="O9" s="412"/>
      <c r="P9" s="872" t="str">
        <f t="shared" si="4"/>
        <v/>
      </c>
    </row>
    <row r="10" spans="3:16" x14ac:dyDescent="0.2">
      <c r="D10">
        <v>8</v>
      </c>
      <c r="E10" s="412" t="s">
        <v>137</v>
      </c>
      <c r="F10" s="412" t="s">
        <v>673</v>
      </c>
      <c r="G10" s="412" t="s">
        <v>664</v>
      </c>
      <c r="H10" s="412" t="str">
        <f t="shared" si="1"/>
        <v/>
      </c>
      <c r="I10" s="412"/>
      <c r="J10" s="412" t="str">
        <f t="shared" si="1"/>
        <v/>
      </c>
      <c r="K10" s="412"/>
      <c r="L10" s="412" t="str">
        <f t="shared" ref="L10" si="15">IF(ISBLANK(M10),""," and, ")</f>
        <v/>
      </c>
      <c r="M10" s="412"/>
      <c r="N10" s="412" t="str">
        <f t="shared" ref="N10" si="16">IF(ISBLANK(O10),""," and, ")</f>
        <v/>
      </c>
      <c r="O10" s="412"/>
      <c r="P10" s="872" t="str">
        <f t="shared" si="4"/>
        <v/>
      </c>
    </row>
    <row r="11" spans="3:16" x14ac:dyDescent="0.2">
      <c r="D11">
        <v>9</v>
      </c>
      <c r="E11" s="412" t="s">
        <v>138</v>
      </c>
      <c r="F11" s="412" t="s">
        <v>673</v>
      </c>
      <c r="G11" s="412" t="s">
        <v>665</v>
      </c>
      <c r="H11" s="412" t="str">
        <f t="shared" si="1"/>
        <v/>
      </c>
      <c r="I11" s="412"/>
      <c r="J11" s="412" t="str">
        <f t="shared" si="1"/>
        <v/>
      </c>
      <c r="K11" s="412"/>
      <c r="L11" s="412" t="str">
        <f t="shared" ref="L11" si="17">IF(ISBLANK(M11),""," and, ")</f>
        <v/>
      </c>
      <c r="M11" s="412"/>
      <c r="N11" s="412" t="str">
        <f t="shared" ref="N11" si="18">IF(ISBLANK(O11),""," and, ")</f>
        <v/>
      </c>
      <c r="O11" s="412"/>
      <c r="P11" s="872" t="str">
        <f t="shared" si="4"/>
        <v/>
      </c>
    </row>
    <row r="12" spans="3:16" x14ac:dyDescent="0.2">
      <c r="D12">
        <v>10</v>
      </c>
      <c r="E12" s="412" t="s">
        <v>139</v>
      </c>
      <c r="F12" s="412" t="s">
        <v>673</v>
      </c>
      <c r="G12" s="412" t="s">
        <v>333</v>
      </c>
      <c r="H12" s="412" t="s">
        <v>674</v>
      </c>
      <c r="I12" s="412" t="s">
        <v>334</v>
      </c>
      <c r="J12" s="412" t="s">
        <v>674</v>
      </c>
      <c r="K12" s="412" t="s">
        <v>337</v>
      </c>
      <c r="L12" s="412" t="str">
        <f>IF(ISBLANK(M12),""," and ")</f>
        <v xml:space="preserve"> and </v>
      </c>
      <c r="M12" s="412" t="s">
        <v>338</v>
      </c>
      <c r="N12" s="412" t="str">
        <f t="shared" ref="N12" si="19">IF(ISBLANK(O12),""," and, ")</f>
        <v/>
      </c>
      <c r="O12" s="412"/>
      <c r="P12" s="872" t="str">
        <f t="shared" si="4"/>
        <v/>
      </c>
    </row>
    <row r="13" spans="3:16" x14ac:dyDescent="0.2">
      <c r="D13">
        <v>11</v>
      </c>
      <c r="E13" s="412" t="s">
        <v>140</v>
      </c>
      <c r="F13" s="412" t="s">
        <v>673</v>
      </c>
      <c r="G13" s="412" t="s">
        <v>359</v>
      </c>
      <c r="H13" s="412" t="s">
        <v>674</v>
      </c>
      <c r="I13" s="412" t="s">
        <v>358</v>
      </c>
      <c r="J13" s="412" t="s">
        <v>674</v>
      </c>
      <c r="K13" s="412" t="s">
        <v>666</v>
      </c>
      <c r="L13" s="412" t="str">
        <f t="shared" ref="L13" si="20">IF(ISBLANK(M13),""," and, ")</f>
        <v/>
      </c>
      <c r="M13" s="412"/>
      <c r="N13" s="412" t="str">
        <f t="shared" ref="N13" si="21">IF(ISBLANK(O13),""," and, ")</f>
        <v/>
      </c>
      <c r="O13" s="412"/>
      <c r="P13" s="872" t="str">
        <f t="shared" si="4"/>
        <v/>
      </c>
    </row>
    <row r="14" spans="3:16" x14ac:dyDescent="0.2">
      <c r="D14">
        <v>12</v>
      </c>
      <c r="E14" s="412" t="s">
        <v>141</v>
      </c>
      <c r="F14" s="412" t="s">
        <v>673</v>
      </c>
      <c r="G14" s="412" t="s">
        <v>361</v>
      </c>
      <c r="H14" s="412" t="str">
        <f t="shared" si="1"/>
        <v/>
      </c>
      <c r="I14" s="412"/>
      <c r="J14" s="412" t="str">
        <f t="shared" si="1"/>
        <v/>
      </c>
      <c r="K14" s="412"/>
      <c r="L14" s="412" t="str">
        <f t="shared" ref="L14" si="22">IF(ISBLANK(M14),""," and, ")</f>
        <v/>
      </c>
      <c r="M14" s="412"/>
      <c r="N14" s="412" t="str">
        <f t="shared" ref="N14" si="23">IF(ISBLANK(O14),""," and, ")</f>
        <v/>
      </c>
      <c r="O14" s="412"/>
      <c r="P14" s="872" t="str">
        <f t="shared" si="4"/>
        <v/>
      </c>
    </row>
    <row r="15" spans="3:16" x14ac:dyDescent="0.2">
      <c r="D15">
        <v>13</v>
      </c>
      <c r="E15" s="412" t="s">
        <v>142</v>
      </c>
      <c r="F15" s="412" t="s">
        <v>673</v>
      </c>
      <c r="G15" s="412" t="s">
        <v>363</v>
      </c>
      <c r="H15" s="412" t="str">
        <f>IF(ISBLANK(I15),""," and ")</f>
        <v xml:space="preserve"> and </v>
      </c>
      <c r="I15" s="412" t="s">
        <v>364</v>
      </c>
      <c r="J15" s="412" t="str">
        <f t="shared" si="1"/>
        <v/>
      </c>
      <c r="K15" s="412"/>
      <c r="L15" s="412" t="str">
        <f t="shared" ref="L15" si="24">IF(ISBLANK(M15),""," and, ")</f>
        <v/>
      </c>
      <c r="M15" s="412"/>
      <c r="N15" s="412" t="str">
        <f t="shared" ref="N15" si="25">IF(ISBLANK(O15),""," and, ")</f>
        <v/>
      </c>
      <c r="O15" s="412"/>
      <c r="P15" s="872" t="str">
        <f t="shared" si="4"/>
        <v/>
      </c>
    </row>
    <row r="16" spans="3:16" x14ac:dyDescent="0.2">
      <c r="C16" t="s">
        <v>324</v>
      </c>
      <c r="D16">
        <v>14</v>
      </c>
      <c r="E16" s="412" t="s">
        <v>164</v>
      </c>
      <c r="F16" s="412" t="s">
        <v>673</v>
      </c>
      <c r="G16" s="412" t="s">
        <v>675</v>
      </c>
      <c r="H16" s="412" t="str">
        <f t="shared" si="1"/>
        <v/>
      </c>
      <c r="I16" s="412"/>
      <c r="J16" s="412" t="str">
        <f t="shared" si="1"/>
        <v/>
      </c>
      <c r="K16" s="412"/>
      <c r="L16" s="412" t="str">
        <f t="shared" ref="L16" si="26">IF(ISBLANK(M16),""," and, ")</f>
        <v/>
      </c>
      <c r="M16" s="412"/>
      <c r="N16" s="412" t="str">
        <f t="shared" ref="N16" si="27">IF(ISBLANK(O16),""," and, ")</f>
        <v/>
      </c>
      <c r="O16" s="412"/>
      <c r="P16" s="872" t="str">
        <f t="shared" si="4"/>
        <v>Contributing to Lower Mary - Tinana &amp; Teddington tariff group</v>
      </c>
    </row>
    <row r="17" spans="3:16" x14ac:dyDescent="0.2">
      <c r="D17">
        <v>15</v>
      </c>
      <c r="E17" s="412" t="s">
        <v>143</v>
      </c>
      <c r="F17" s="412" t="s">
        <v>673</v>
      </c>
      <c r="G17" s="412" t="s">
        <v>366</v>
      </c>
      <c r="H17" s="412" t="str">
        <f t="shared" si="1"/>
        <v/>
      </c>
      <c r="I17" s="412"/>
      <c r="J17" s="412" t="str">
        <f t="shared" si="1"/>
        <v/>
      </c>
      <c r="K17" s="412"/>
      <c r="L17" s="412" t="str">
        <f t="shared" ref="L17" si="28">IF(ISBLANK(M17),""," and, ")</f>
        <v/>
      </c>
      <c r="M17" s="412"/>
      <c r="N17" s="412" t="str">
        <f t="shared" ref="N17" si="29">IF(ISBLANK(O17),""," and, ")</f>
        <v/>
      </c>
      <c r="O17" s="412"/>
      <c r="P17" s="872" t="str">
        <f t="shared" si="4"/>
        <v/>
      </c>
    </row>
    <row r="18" spans="3:16" x14ac:dyDescent="0.2">
      <c r="D18">
        <v>16</v>
      </c>
      <c r="E18" s="412" t="s">
        <v>144</v>
      </c>
      <c r="F18" s="412" t="s">
        <v>673</v>
      </c>
      <c r="G18" s="412" t="s">
        <v>367</v>
      </c>
      <c r="H18" s="412" t="str">
        <f t="shared" si="1"/>
        <v/>
      </c>
      <c r="I18" s="412"/>
      <c r="J18" s="412" t="str">
        <f t="shared" si="1"/>
        <v/>
      </c>
      <c r="K18" s="412"/>
      <c r="L18" s="412" t="str">
        <f t="shared" ref="L18" si="30">IF(ISBLANK(M18),""," and, ")</f>
        <v/>
      </c>
      <c r="M18" s="412"/>
      <c r="N18" s="412" t="str">
        <f t="shared" ref="N18" si="31">IF(ISBLANK(O18),""," and, ")</f>
        <v/>
      </c>
      <c r="O18" s="412"/>
      <c r="P18" s="872" t="str">
        <f t="shared" si="4"/>
        <v/>
      </c>
    </row>
    <row r="19" spans="3:16" x14ac:dyDescent="0.2">
      <c r="D19">
        <v>17</v>
      </c>
      <c r="E19" s="412" t="s">
        <v>145</v>
      </c>
      <c r="F19" s="412" t="s">
        <v>673</v>
      </c>
      <c r="G19" s="412" t="s">
        <v>368</v>
      </c>
      <c r="H19" s="412" t="str">
        <f t="shared" si="1"/>
        <v/>
      </c>
      <c r="I19" s="412"/>
      <c r="J19" s="412" t="str">
        <f t="shared" si="1"/>
        <v/>
      </c>
      <c r="K19" s="412"/>
      <c r="L19" s="412" t="str">
        <f t="shared" ref="L19" si="32">IF(ISBLANK(M19),""," and, ")</f>
        <v/>
      </c>
      <c r="M19" s="412"/>
      <c r="N19" s="412" t="str">
        <f t="shared" ref="N19" si="33">IF(ISBLANK(O19),""," and, ")</f>
        <v/>
      </c>
      <c r="O19" s="412"/>
      <c r="P19" s="872" t="str">
        <f t="shared" si="4"/>
        <v/>
      </c>
    </row>
    <row r="20" spans="3:16" x14ac:dyDescent="0.2">
      <c r="D20">
        <v>18</v>
      </c>
      <c r="E20" s="412" t="s">
        <v>146</v>
      </c>
      <c r="F20" s="412" t="s">
        <v>673</v>
      </c>
      <c r="G20" s="412" t="s">
        <v>667</v>
      </c>
      <c r="H20" s="412" t="s">
        <v>674</v>
      </c>
      <c r="I20" s="412" t="s">
        <v>668</v>
      </c>
      <c r="J20" s="412" t="s">
        <v>674</v>
      </c>
      <c r="K20" s="412" t="s">
        <v>341</v>
      </c>
      <c r="L20" s="412" t="str">
        <f>IF(ISBLANK(M20),""," and ")</f>
        <v xml:space="preserve"> and </v>
      </c>
      <c r="M20" s="412" t="s">
        <v>342</v>
      </c>
      <c r="N20" s="412" t="str">
        <f t="shared" ref="N20" si="34">IF(ISBLANK(O20),""," and, ")</f>
        <v/>
      </c>
      <c r="O20" s="412"/>
      <c r="P20" s="872" t="str">
        <f t="shared" si="4"/>
        <v/>
      </c>
    </row>
    <row r="21" spans="3:16" x14ac:dyDescent="0.2">
      <c r="D21">
        <v>19</v>
      </c>
      <c r="E21" s="412" t="s">
        <v>147</v>
      </c>
      <c r="F21" s="412" t="s">
        <v>673</v>
      </c>
      <c r="G21" s="412" t="s">
        <v>376</v>
      </c>
      <c r="H21" s="412" t="str">
        <f t="shared" si="1"/>
        <v/>
      </c>
      <c r="I21" s="412"/>
      <c r="J21" s="412" t="str">
        <f t="shared" si="1"/>
        <v/>
      </c>
      <c r="K21" s="412"/>
      <c r="L21" s="412" t="str">
        <f t="shared" ref="L21" si="35">IF(ISBLANK(M21),""," and, ")</f>
        <v/>
      </c>
      <c r="M21" s="412"/>
      <c r="N21" s="412" t="str">
        <f t="shared" ref="N21" si="36">IF(ISBLANK(O21),""," and, ")</f>
        <v/>
      </c>
      <c r="O21" s="412"/>
      <c r="P21" s="872" t="str">
        <f t="shared" si="4"/>
        <v/>
      </c>
    </row>
    <row r="22" spans="3:16" x14ac:dyDescent="0.2">
      <c r="D22">
        <v>20</v>
      </c>
      <c r="E22" s="412" t="s">
        <v>148</v>
      </c>
      <c r="F22" s="412" t="s">
        <v>673</v>
      </c>
      <c r="G22" s="412" t="s">
        <v>377</v>
      </c>
      <c r="H22" s="412" t="str">
        <f>IF(ISBLANK(I22),""," and ")</f>
        <v xml:space="preserve"> and </v>
      </c>
      <c r="I22" s="412" t="s">
        <v>379</v>
      </c>
      <c r="J22" s="412" t="str">
        <f t="shared" si="1"/>
        <v/>
      </c>
      <c r="K22" s="412"/>
      <c r="L22" s="412" t="str">
        <f t="shared" ref="L22" si="37">IF(ISBLANK(M22),""," and, ")</f>
        <v/>
      </c>
      <c r="M22" s="412"/>
      <c r="N22" s="412" t="str">
        <f t="shared" ref="N22" si="38">IF(ISBLANK(O22),""," and, ")</f>
        <v/>
      </c>
      <c r="O22" s="412"/>
      <c r="P22" s="872" t="str">
        <f t="shared" si="4"/>
        <v/>
      </c>
    </row>
    <row r="23" spans="3:16" x14ac:dyDescent="0.2">
      <c r="D23">
        <v>21</v>
      </c>
      <c r="E23" s="412" t="s">
        <v>149</v>
      </c>
      <c r="F23" s="412" t="s">
        <v>673</v>
      </c>
      <c r="G23" s="412" t="s">
        <v>381</v>
      </c>
      <c r="H23" s="412" t="s">
        <v>674</v>
      </c>
      <c r="I23" s="412" t="s">
        <v>347</v>
      </c>
      <c r="J23" s="412" t="str">
        <f>IF(ISBLANK(K23),""," and ")</f>
        <v xml:space="preserve"> and </v>
      </c>
      <c r="K23" s="412" t="s">
        <v>346</v>
      </c>
      <c r="L23" s="412" t="str">
        <f t="shared" ref="L23" si="39">IF(ISBLANK(M23),""," and, ")</f>
        <v/>
      </c>
      <c r="M23" s="412"/>
      <c r="N23" s="412" t="str">
        <f t="shared" ref="N23" si="40">IF(ISBLANK(O23),""," and, ")</f>
        <v/>
      </c>
      <c r="O23" s="412"/>
      <c r="P23" s="872" t="str">
        <f t="shared" si="4"/>
        <v/>
      </c>
    </row>
    <row r="24" spans="3:16" x14ac:dyDescent="0.2">
      <c r="D24">
        <v>22</v>
      </c>
      <c r="E24" s="412" t="s">
        <v>150</v>
      </c>
      <c r="F24" s="412" t="s">
        <v>673</v>
      </c>
      <c r="G24" s="412" t="s">
        <v>669</v>
      </c>
      <c r="H24" s="412" t="str">
        <f t="shared" si="1"/>
        <v/>
      </c>
      <c r="I24" s="412"/>
      <c r="J24" s="412" t="str">
        <f t="shared" si="1"/>
        <v/>
      </c>
      <c r="K24" s="412"/>
      <c r="L24" s="412" t="str">
        <f t="shared" ref="L24" si="41">IF(ISBLANK(M24),""," and, ")</f>
        <v/>
      </c>
      <c r="M24" s="412"/>
      <c r="N24" s="412" t="str">
        <f t="shared" ref="N24" si="42">IF(ISBLANK(O24),""," and, ")</f>
        <v/>
      </c>
      <c r="O24" s="412"/>
      <c r="P24" s="872" t="str">
        <f t="shared" si="4"/>
        <v/>
      </c>
    </row>
    <row r="25" spans="3:16" x14ac:dyDescent="0.2">
      <c r="D25">
        <v>23</v>
      </c>
      <c r="E25" s="412" t="s">
        <v>151</v>
      </c>
      <c r="F25" s="412" t="s">
        <v>673</v>
      </c>
      <c r="G25" s="412" t="s">
        <v>383</v>
      </c>
      <c r="H25" s="412" t="str">
        <f>IF(ISBLANK(I25),""," and ")</f>
        <v xml:space="preserve"> and </v>
      </c>
      <c r="I25" s="412" t="s">
        <v>670</v>
      </c>
      <c r="J25" s="412" t="str">
        <f t="shared" si="1"/>
        <v/>
      </c>
      <c r="K25" s="412"/>
      <c r="L25" s="412" t="str">
        <f t="shared" ref="L25" si="43">IF(ISBLANK(M25),""," and, ")</f>
        <v/>
      </c>
      <c r="M25" s="412"/>
      <c r="N25" s="412" t="str">
        <f t="shared" ref="N25" si="44">IF(ISBLANK(O25),""," and, ")</f>
        <v/>
      </c>
      <c r="O25" s="412"/>
      <c r="P25" s="872" t="str">
        <f t="shared" si="4"/>
        <v/>
      </c>
    </row>
    <row r="26" spans="3:16" ht="22.5" x14ac:dyDescent="0.2">
      <c r="C26" t="s">
        <v>324</v>
      </c>
      <c r="D26">
        <v>24</v>
      </c>
      <c r="E26" s="412" t="s">
        <v>658</v>
      </c>
      <c r="F26" s="412" t="s">
        <v>673</v>
      </c>
      <c r="G26" s="412" t="s">
        <v>386</v>
      </c>
      <c r="H26" s="412" t="s">
        <v>674</v>
      </c>
      <c r="I26" s="412" t="s">
        <v>384</v>
      </c>
      <c r="J26" s="412" t="str">
        <f>IF(ISBLANK(K26),""," and ")</f>
        <v xml:space="preserve"> and </v>
      </c>
      <c r="K26" s="412" t="s">
        <v>385</v>
      </c>
      <c r="L26" s="412" t="str">
        <f t="shared" ref="L26" si="45">IF(ISBLANK(M26),""," and, ")</f>
        <v/>
      </c>
      <c r="M26" s="412"/>
      <c r="N26" s="412" t="str">
        <f t="shared" ref="N26" si="46">IF(ISBLANK(O26),""," and, ")</f>
        <v/>
      </c>
      <c r="O26" s="412"/>
      <c r="P26" s="872" t="str">
        <f t="shared" si="4"/>
        <v>Contributing to Upper Condamine -Sandy Creek or Condamine River, Upper Condamine - North Branch and Upper Condamine - North Branch - Risk A</v>
      </c>
    </row>
    <row r="27" spans="3:16" x14ac:dyDescent="0.2">
      <c r="C27" t="s">
        <v>324</v>
      </c>
      <c r="D27">
        <v>25</v>
      </c>
      <c r="E27" s="412" t="s">
        <v>656</v>
      </c>
      <c r="F27" s="412" t="s">
        <v>673</v>
      </c>
      <c r="G27" s="412" t="s">
        <v>384</v>
      </c>
      <c r="H27" s="412" t="str">
        <f>IF(ISBLANK(I27),""," and ")</f>
        <v xml:space="preserve"> and </v>
      </c>
      <c r="I27" s="412" t="s">
        <v>385</v>
      </c>
      <c r="J27" s="412" t="str">
        <f t="shared" si="1"/>
        <v/>
      </c>
      <c r="K27" s="412"/>
      <c r="L27" s="412" t="str">
        <f t="shared" ref="L27" si="47">IF(ISBLANK(M27),""," and, ")</f>
        <v/>
      </c>
      <c r="M27" s="412"/>
      <c r="N27" s="412" t="str">
        <f t="shared" ref="N27" si="48">IF(ISBLANK(O27),""," and, ")</f>
        <v/>
      </c>
      <c r="O27" s="412"/>
      <c r="P27" s="872" t="str">
        <f t="shared" si="4"/>
        <v>Contributing to Upper Condamine - North Branch and Upper Condamine - North Branch - Risk A</v>
      </c>
    </row>
    <row r="28" spans="3:16" x14ac:dyDescent="0.2">
      <c r="C28" t="s">
        <v>324</v>
      </c>
      <c r="D28">
        <v>26</v>
      </c>
      <c r="E28" s="412" t="s">
        <v>657</v>
      </c>
      <c r="F28" s="412" t="s">
        <v>673</v>
      </c>
      <c r="G28" s="412" t="s">
        <v>386</v>
      </c>
      <c r="H28" s="412" t="str">
        <f>IF(ISBLANK(I28),""," and ")</f>
        <v xml:space="preserve"> and </v>
      </c>
      <c r="I28" s="412" t="s">
        <v>384</v>
      </c>
      <c r="J28" s="412" t="str">
        <f t="shared" si="1"/>
        <v/>
      </c>
      <c r="K28" s="412"/>
      <c r="L28" s="412" t="str">
        <f t="shared" ref="L28" si="49">IF(ISBLANK(M28),""," and, ")</f>
        <v/>
      </c>
      <c r="M28" s="412"/>
      <c r="N28" s="412" t="str">
        <f t="shared" ref="N28" si="50">IF(ISBLANK(O28),""," and, ")</f>
        <v/>
      </c>
      <c r="O28" s="412"/>
      <c r="P28" s="872" t="str">
        <f t="shared" si="4"/>
        <v>Contributing to Upper Condamine -Sandy Creek or Condamine River and Upper Condamine - North Branch</v>
      </c>
    </row>
    <row r="29" spans="3:16" x14ac:dyDescent="0.2">
      <c r="D29">
        <v>27</v>
      </c>
      <c r="E29" s="412" t="s">
        <v>2</v>
      </c>
      <c r="F29" s="412" t="s">
        <v>673</v>
      </c>
      <c r="G29" s="412" t="s">
        <v>349</v>
      </c>
      <c r="H29" s="412" t="str">
        <f t="shared" si="1"/>
        <v/>
      </c>
      <c r="I29" s="412"/>
      <c r="J29" s="412" t="str">
        <f t="shared" si="1"/>
        <v/>
      </c>
      <c r="K29" s="412"/>
      <c r="L29" s="412" t="str">
        <f t="shared" ref="L29" si="51">IF(ISBLANK(M29),""," and, ")</f>
        <v/>
      </c>
      <c r="M29" s="412"/>
      <c r="N29" s="412" t="str">
        <f t="shared" ref="N29" si="52">IF(ISBLANK(O29),""," and, ")</f>
        <v/>
      </c>
      <c r="O29" s="412"/>
      <c r="P29" s="872" t="str">
        <f t="shared" si="4"/>
        <v/>
      </c>
    </row>
    <row r="30" spans="3:16" x14ac:dyDescent="0.2">
      <c r="D30">
        <v>28</v>
      </c>
      <c r="E30" s="412" t="s">
        <v>153</v>
      </c>
      <c r="F30" s="412" t="s">
        <v>673</v>
      </c>
      <c r="G30" s="412" t="s">
        <v>352</v>
      </c>
      <c r="H30" s="412" t="s">
        <v>674</v>
      </c>
      <c r="I30" s="412" t="s">
        <v>671</v>
      </c>
      <c r="J30" s="412" t="str">
        <f>IF(ISBLANK(K30),""," and ")</f>
        <v xml:space="preserve"> and </v>
      </c>
      <c r="K30" s="412" t="s">
        <v>672</v>
      </c>
      <c r="L30" s="412" t="str">
        <f t="shared" ref="L30" si="53">IF(ISBLANK(M30),""," and, ")</f>
        <v/>
      </c>
      <c r="M30" s="412"/>
      <c r="N30" s="412" t="str">
        <f t="shared" ref="N30" si="54">IF(ISBLANK(O30),""," and, ")</f>
        <v/>
      </c>
      <c r="O30" s="412"/>
      <c r="P30" s="872" t="str">
        <f t="shared" si="4"/>
        <v/>
      </c>
    </row>
    <row r="31" spans="3:16" x14ac:dyDescent="0.2">
      <c r="D31">
        <v>29</v>
      </c>
      <c r="E31" s="412" t="s">
        <v>158</v>
      </c>
      <c r="F31" s="412" t="s">
        <v>673</v>
      </c>
      <c r="G31" s="412" t="s">
        <v>365</v>
      </c>
      <c r="H31" s="412" t="str">
        <f t="shared" si="1"/>
        <v/>
      </c>
      <c r="I31" s="412"/>
      <c r="J31" s="412" t="str">
        <f t="shared" si="1"/>
        <v/>
      </c>
      <c r="K31" s="412"/>
      <c r="L31" s="412" t="str">
        <f t="shared" ref="L31" si="55">IF(ISBLANK(M31),""," and, ")</f>
        <v/>
      </c>
      <c r="M31" s="412"/>
      <c r="N31" s="412" t="str">
        <f t="shared" ref="N31" si="56">IF(ISBLANK(O31),""," and, ")</f>
        <v/>
      </c>
      <c r="O31" s="412"/>
      <c r="P31" s="872" t="str">
        <f t="shared" si="4"/>
        <v/>
      </c>
    </row>
    <row r="32" spans="3:16" x14ac:dyDescent="0.2">
      <c r="C32" t="s">
        <v>324</v>
      </c>
      <c r="D32">
        <v>30</v>
      </c>
      <c r="E32" s="412" t="s">
        <v>159</v>
      </c>
      <c r="F32" s="412" t="s">
        <v>676</v>
      </c>
      <c r="G32" s="412"/>
      <c r="H32" s="412"/>
      <c r="I32" s="412"/>
      <c r="J32" s="412"/>
      <c r="K32" s="412"/>
      <c r="L32" s="412"/>
      <c r="M32" s="412"/>
      <c r="N32" s="412"/>
      <c r="O32" s="412"/>
      <c r="P32" s="872" t="str">
        <f t="shared" si="4"/>
        <v>This is the base cost component for all tariff groups other than Mareeba-Dimbulah - Relift</v>
      </c>
    </row>
    <row r="33" spans="3:16" x14ac:dyDescent="0.2">
      <c r="C33" t="s">
        <v>324</v>
      </c>
      <c r="D33">
        <v>31</v>
      </c>
      <c r="E33" s="412" t="s">
        <v>161</v>
      </c>
      <c r="F33" s="412" t="s">
        <v>673</v>
      </c>
      <c r="G33" s="412" t="s">
        <v>372</v>
      </c>
      <c r="H33" s="412" t="str">
        <f t="shared" si="1"/>
        <v/>
      </c>
      <c r="I33" s="412"/>
      <c r="J33" s="412" t="str">
        <f t="shared" si="1"/>
        <v/>
      </c>
      <c r="K33" s="412"/>
      <c r="L33" s="412" t="str">
        <f t="shared" ref="L33" si="57">IF(ISBLANK(M33),""," and, ")</f>
        <v/>
      </c>
      <c r="M33" s="412"/>
      <c r="N33" s="412" t="str">
        <f t="shared" ref="N33" si="58">IF(ISBLANK(O33),""," and, ")</f>
        <v/>
      </c>
      <c r="O33" s="412"/>
      <c r="P33" s="872" t="str">
        <f t="shared" si="4"/>
        <v>Contributing to Mareeba-Dimbulah - relift</v>
      </c>
    </row>
    <row r="34" spans="3:16" s="325" customFormat="1"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FC62-A58B-4B96-A7E7-EA8646619B95}">
  <sheetPr codeName="Sheet18">
    <tabColor rgb="FFC00000"/>
    <outlinePr summaryBelow="0" summaryRight="0"/>
    <pageSetUpPr autoPageBreaks="0"/>
  </sheetPr>
  <dimension ref="B1:FK142"/>
  <sheetViews>
    <sheetView workbookViewId="0">
      <pane ySplit="6" topLeftCell="A7" activePane="bottomLeft" state="frozen"/>
      <selection activeCell="G33" sqref="G33"/>
      <selection pane="bottomLeft" activeCell="G33" sqref="G33"/>
    </sheetView>
  </sheetViews>
  <sheetFormatPr defaultColWidth="9.33203125" defaultRowHeight="11.25" outlineLevelRow="1" outlineLevelCol="1" x14ac:dyDescent="0.2"/>
  <cols>
    <col min="1" max="1" width="1.33203125" customWidth="1"/>
    <col min="2" max="2" width="2.1640625" customWidth="1"/>
    <col min="3" max="3" width="5" customWidth="1"/>
    <col min="4" max="4" width="0.83203125" customWidth="1"/>
    <col min="5" max="5" width="0.6640625" customWidth="1"/>
    <col min="6" max="6" width="41.1640625" customWidth="1"/>
    <col min="7" max="7" width="1.1640625" customWidth="1"/>
    <col min="8" max="8" width="9.1640625" style="8" customWidth="1"/>
    <col min="9" max="10" width="1.1640625" customWidth="1"/>
    <col min="11" max="11" width="1.1640625" style="8" customWidth="1"/>
    <col min="12" max="12" width="1.1640625" style="9" customWidth="1"/>
    <col min="13" max="13" width="1.1640625" customWidth="1"/>
    <col min="14" max="14" width="1.1640625" style="8" customWidth="1"/>
    <col min="15" max="15" width="1.1640625" customWidth="1"/>
    <col min="16" max="16" width="8.33203125" customWidth="1"/>
    <col min="17" max="17" width="6.5" style="8" customWidth="1"/>
    <col min="18" max="20" width="10.83203125" customWidth="1" outlineLevel="1"/>
    <col min="21" max="21" width="12.6640625" customWidth="1" outlineLevel="1"/>
    <col min="22" max="22" width="9.6640625" customWidth="1" outlineLevel="1"/>
    <col min="23" max="35" width="10.83203125" customWidth="1"/>
    <col min="36" max="39" width="8.33203125" customWidth="1"/>
    <col min="40" max="40" width="45" bestFit="1" customWidth="1"/>
    <col min="41" max="43" width="8.33203125" customWidth="1"/>
    <col min="44" max="44" width="19.1640625" customWidth="1"/>
    <col min="45" max="45" width="19.83203125" customWidth="1"/>
    <col min="46" max="46" width="21.1640625" customWidth="1"/>
    <col min="47" max="47" width="19.33203125" customWidth="1"/>
    <col min="48" max="48" width="8.33203125" customWidth="1"/>
    <col min="49" max="49" width="14.1640625" bestFit="1" customWidth="1"/>
    <col min="50" max="53" width="14.1640625" customWidth="1"/>
    <col min="54" max="54" width="14.1640625" bestFit="1" customWidth="1"/>
    <col min="55" max="57" width="8.33203125" customWidth="1"/>
    <col min="58" max="58" width="6.6640625" bestFit="1" customWidth="1"/>
    <col min="59" max="59" width="21" customWidth="1"/>
    <col min="60" max="60" width="15.83203125" customWidth="1"/>
    <col min="61" max="62" width="8.33203125" customWidth="1"/>
    <col min="63" max="68" width="10.5" bestFit="1" customWidth="1"/>
    <col min="69" max="162" width="8.33203125" customWidth="1"/>
    <col min="163" max="165" width="2.1640625" customWidth="1"/>
    <col min="166" max="166" width="39" customWidth="1"/>
    <col min="167" max="167" width="2.1640625" customWidth="1"/>
    <col min="168" max="179" width="9.33203125" customWidth="1"/>
  </cols>
  <sheetData>
    <row r="1" spans="2:167" ht="5.25" customHeight="1" x14ac:dyDescent="0.2"/>
    <row r="2" spans="2:167" s="11" customFormat="1" ht="34.5" customHeight="1" x14ac:dyDescent="0.3">
      <c r="B2" s="1168" t="s">
        <v>191</v>
      </c>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row>
    <row r="3" spans="2:167" s="11" customFormat="1" x14ac:dyDescent="0.2">
      <c r="B3" s="1169" t="str">
        <f ca="1">MID(CELL("filename",B2),FIND("]",CELL("filename",B2))+1,255)</f>
        <v>PriceDataOFFSETS</v>
      </c>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73"/>
      <c r="AD3" s="1173"/>
      <c r="AE3" s="1173"/>
      <c r="AF3" s="1173"/>
      <c r="AG3" s="1173"/>
      <c r="AH3" s="1173"/>
      <c r="AI3" s="1170"/>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row>
    <row r="4" spans="2:167" s="15" customFormat="1" ht="21" customHeight="1" x14ac:dyDescent="0.2">
      <c r="B4" s="1171"/>
      <c r="C4" s="1171"/>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4"/>
      <c r="AD4" s="1174"/>
      <c r="AE4" s="1174"/>
      <c r="AF4" s="1174"/>
      <c r="AG4" s="1174"/>
      <c r="AH4" s="1174"/>
      <c r="AI4" s="1170"/>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row>
    <row r="5" spans="2:167" s="11" customFormat="1" x14ac:dyDescent="0.2">
      <c r="H5" s="16"/>
      <c r="K5" s="16"/>
      <c r="L5" s="17"/>
      <c r="N5" s="16"/>
      <c r="Q5" s="16"/>
    </row>
    <row r="6" spans="2:167" s="11" customFormat="1" x14ac:dyDescent="0.2">
      <c r="C6" s="18" t="s">
        <v>84</v>
      </c>
      <c r="D6" s="18"/>
      <c r="E6" s="18"/>
      <c r="F6" s="18"/>
      <c r="G6" s="18"/>
      <c r="H6" s="19"/>
      <c r="I6" s="18"/>
      <c r="J6" s="18"/>
      <c r="K6" s="19"/>
      <c r="L6" s="20"/>
      <c r="M6" s="18"/>
      <c r="N6" s="19"/>
      <c r="O6" s="18"/>
      <c r="P6" s="18"/>
      <c r="Q6" s="21" t="s">
        <v>85</v>
      </c>
      <c r="R6" s="22" t="s">
        <v>194</v>
      </c>
      <c r="S6" s="22" t="s">
        <v>195</v>
      </c>
      <c r="T6" s="22" t="s">
        <v>196</v>
      </c>
      <c r="U6" s="22" t="s">
        <v>197</v>
      </c>
      <c r="V6" s="22" t="s">
        <v>198</v>
      </c>
      <c r="W6" s="22" t="s">
        <v>199</v>
      </c>
      <c r="X6" s="22" t="s">
        <v>4</v>
      </c>
      <c r="Y6" s="22" t="s">
        <v>66</v>
      </c>
      <c r="Z6" s="22" t="s">
        <v>67</v>
      </c>
      <c r="AA6" s="22" t="s">
        <v>68</v>
      </c>
      <c r="AB6" s="22" t="s">
        <v>99</v>
      </c>
      <c r="AC6" s="22" t="s">
        <v>100</v>
      </c>
      <c r="AD6" s="22" t="s">
        <v>101</v>
      </c>
      <c r="AE6" s="22" t="s">
        <v>102</v>
      </c>
      <c r="AF6" s="22" t="s">
        <v>103</v>
      </c>
      <c r="AG6" s="22" t="s">
        <v>104</v>
      </c>
      <c r="AH6" s="22" t="s">
        <v>105</v>
      </c>
      <c r="AI6" s="22" t="s">
        <v>106</v>
      </c>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row>
    <row r="7" spans="2:167" s="11" customFormat="1" outlineLevel="1" x14ac:dyDescent="0.2">
      <c r="F7" s="24" t="s">
        <v>86</v>
      </c>
      <c r="G7" s="16"/>
      <c r="H7" s="16"/>
      <c r="I7" s="16"/>
      <c r="J7" s="16"/>
      <c r="K7" s="16"/>
      <c r="L7" s="16"/>
      <c r="M7" s="16"/>
      <c r="N7" s="16"/>
      <c r="O7" s="16"/>
      <c r="P7" s="16"/>
      <c r="Q7" s="16"/>
      <c r="R7" s="16"/>
      <c r="S7" s="16"/>
      <c r="T7" s="16"/>
      <c r="U7" s="25" t="s">
        <v>87</v>
      </c>
      <c r="V7" s="25"/>
      <c r="W7" s="25" t="s">
        <v>88</v>
      </c>
      <c r="X7" s="25" t="s">
        <v>89</v>
      </c>
      <c r="Y7" s="25" t="s">
        <v>90</v>
      </c>
      <c r="Z7" s="25" t="s">
        <v>91</v>
      </c>
      <c r="AA7" s="25" t="s">
        <v>92</v>
      </c>
      <c r="AB7" s="26"/>
      <c r="AC7" s="26"/>
      <c r="AD7" s="26"/>
      <c r="AE7" s="26"/>
      <c r="AF7" s="26"/>
      <c r="AG7" s="26"/>
    </row>
    <row r="8" spans="2:167" s="11" customFormat="1" outlineLevel="1" x14ac:dyDescent="0.2">
      <c r="F8" s="11" t="s">
        <v>200</v>
      </c>
      <c r="H8" s="16"/>
      <c r="K8" s="16"/>
      <c r="L8" s="17"/>
      <c r="N8" s="16"/>
      <c r="Q8" s="16" t="s">
        <v>93</v>
      </c>
      <c r="R8" s="27">
        <v>0</v>
      </c>
      <c r="S8" s="28">
        <v>1</v>
      </c>
      <c r="T8" s="28">
        <v>2</v>
      </c>
      <c r="U8" s="28">
        <v>3</v>
      </c>
      <c r="V8" s="28">
        <v>4</v>
      </c>
      <c r="W8" s="27">
        <v>5</v>
      </c>
      <c r="X8" s="28">
        <v>6</v>
      </c>
      <c r="Y8" s="28">
        <v>7</v>
      </c>
      <c r="Z8" s="28">
        <v>8</v>
      </c>
      <c r="AA8" s="28">
        <v>9</v>
      </c>
      <c r="AB8" s="11">
        <v>10</v>
      </c>
      <c r="AC8" s="11">
        <v>11</v>
      </c>
      <c r="AD8" s="11">
        <v>12</v>
      </c>
      <c r="AE8" s="11">
        <v>13</v>
      </c>
      <c r="AF8" s="11">
        <v>14</v>
      </c>
      <c r="AG8" s="11">
        <v>15</v>
      </c>
      <c r="AH8" s="11">
        <v>16</v>
      </c>
      <c r="AI8" s="11">
        <v>17</v>
      </c>
      <c r="FJ8" s="29"/>
    </row>
    <row r="9" spans="2:167" s="11" customFormat="1" outlineLevel="1" x14ac:dyDescent="0.2">
      <c r="F9" s="11" t="s">
        <v>201</v>
      </c>
      <c r="H9" s="16"/>
      <c r="K9" s="16"/>
      <c r="L9" s="17"/>
      <c r="N9" s="16"/>
      <c r="Q9" s="16" t="s">
        <v>94</v>
      </c>
      <c r="R9" s="30" t="s">
        <v>194</v>
      </c>
      <c r="S9" s="31" t="s">
        <v>195</v>
      </c>
      <c r="T9" s="31" t="s">
        <v>196</v>
      </c>
      <c r="U9" s="31" t="s">
        <v>197</v>
      </c>
      <c r="V9" s="31" t="s">
        <v>198</v>
      </c>
      <c r="W9" s="30" t="s">
        <v>199</v>
      </c>
      <c r="X9" s="31" t="s">
        <v>4</v>
      </c>
      <c r="Y9" s="31" t="s">
        <v>66</v>
      </c>
      <c r="Z9" s="31" t="s">
        <v>67</v>
      </c>
      <c r="AA9" s="31" t="s">
        <v>68</v>
      </c>
      <c r="AB9" s="32" t="s">
        <v>99</v>
      </c>
      <c r="AC9" s="32" t="s">
        <v>100</v>
      </c>
      <c r="AD9" s="32" t="s">
        <v>101</v>
      </c>
      <c r="AE9" s="32" t="s">
        <v>102</v>
      </c>
      <c r="AF9" s="32" t="s">
        <v>103</v>
      </c>
      <c r="AG9" s="32" t="s">
        <v>104</v>
      </c>
      <c r="AH9" s="32" t="s">
        <v>105</v>
      </c>
      <c r="AI9" s="32" t="s">
        <v>106</v>
      </c>
    </row>
    <row r="10" spans="2:167" s="11" customFormat="1" outlineLevel="1" x14ac:dyDescent="0.2">
      <c r="F10" s="11" t="s">
        <v>206</v>
      </c>
      <c r="H10" s="16"/>
      <c r="K10" s="16"/>
      <c r="L10" s="17"/>
      <c r="N10" s="16"/>
      <c r="Q10" s="16" t="s">
        <v>95</v>
      </c>
      <c r="R10" s="33">
        <v>0</v>
      </c>
      <c r="S10" s="34">
        <v>0</v>
      </c>
      <c r="T10" s="34">
        <v>0</v>
      </c>
      <c r="U10" s="34">
        <v>0</v>
      </c>
      <c r="V10" s="34">
        <v>0</v>
      </c>
      <c r="W10" s="33">
        <v>0</v>
      </c>
      <c r="X10" s="34">
        <v>1</v>
      </c>
      <c r="Y10" s="34">
        <v>1</v>
      </c>
      <c r="Z10" s="34">
        <v>1</v>
      </c>
      <c r="AA10" s="34">
        <v>1</v>
      </c>
      <c r="AB10" s="29">
        <v>1</v>
      </c>
      <c r="AC10" s="29">
        <v>1</v>
      </c>
      <c r="AD10" s="29">
        <v>1</v>
      </c>
      <c r="AE10" s="29">
        <v>1</v>
      </c>
      <c r="AF10" s="29">
        <v>1</v>
      </c>
      <c r="AG10" s="29">
        <v>1</v>
      </c>
      <c r="AH10" s="29">
        <v>1</v>
      </c>
      <c r="AI10" s="29">
        <v>1</v>
      </c>
    </row>
    <row r="11" spans="2:167" s="11" customFormat="1" outlineLevel="1" x14ac:dyDescent="0.2">
      <c r="F11" s="11" t="s">
        <v>322</v>
      </c>
      <c r="H11" s="16"/>
      <c r="K11" s="16"/>
      <c r="L11" s="17"/>
      <c r="N11" s="16"/>
      <c r="Q11" s="16" t="s">
        <v>95</v>
      </c>
      <c r="R11" s="33">
        <v>0</v>
      </c>
      <c r="S11" s="34">
        <v>0</v>
      </c>
      <c r="T11" s="34">
        <v>0</v>
      </c>
      <c r="U11" s="34">
        <v>0</v>
      </c>
      <c r="V11" s="34">
        <v>0</v>
      </c>
      <c r="W11" s="33">
        <v>1</v>
      </c>
      <c r="X11" s="34">
        <v>1</v>
      </c>
      <c r="Y11" s="34">
        <v>1</v>
      </c>
      <c r="Z11" s="34">
        <v>1</v>
      </c>
      <c r="AA11" s="34">
        <v>1</v>
      </c>
      <c r="AB11" s="29">
        <v>1</v>
      </c>
      <c r="AC11" s="29">
        <v>1</v>
      </c>
      <c r="AD11" s="29">
        <v>1</v>
      </c>
      <c r="AE11" s="29">
        <v>1</v>
      </c>
      <c r="AF11" s="29">
        <v>1</v>
      </c>
      <c r="AG11" s="29">
        <v>1</v>
      </c>
      <c r="AH11" s="29">
        <v>1</v>
      </c>
      <c r="AI11" s="29">
        <v>1</v>
      </c>
    </row>
    <row r="12" spans="2:167" s="11" customFormat="1" outlineLevel="1" x14ac:dyDescent="0.2">
      <c r="F12" s="11" t="s">
        <v>204</v>
      </c>
      <c r="H12" s="16"/>
      <c r="K12" s="16"/>
      <c r="L12" s="17"/>
      <c r="N12" s="16"/>
      <c r="Q12" s="16" t="s">
        <v>95</v>
      </c>
      <c r="R12" s="33">
        <v>0</v>
      </c>
      <c r="S12" s="34">
        <v>0</v>
      </c>
      <c r="T12" s="34">
        <v>0</v>
      </c>
      <c r="U12" s="34">
        <v>0</v>
      </c>
      <c r="V12" s="34">
        <v>0</v>
      </c>
      <c r="W12" s="33">
        <v>0</v>
      </c>
      <c r="X12" s="34">
        <v>1</v>
      </c>
      <c r="Y12" s="34">
        <v>0</v>
      </c>
      <c r="Z12" s="34">
        <v>0</v>
      </c>
      <c r="AA12" s="34">
        <v>0</v>
      </c>
      <c r="AB12" s="29">
        <v>0</v>
      </c>
      <c r="AC12" s="29">
        <v>0</v>
      </c>
      <c r="AD12" s="29">
        <v>0</v>
      </c>
      <c r="AE12" s="29">
        <v>0</v>
      </c>
      <c r="AF12" s="29">
        <v>0</v>
      </c>
      <c r="AG12" s="29">
        <v>0</v>
      </c>
      <c r="AH12" s="29">
        <v>0</v>
      </c>
      <c r="AI12" s="29">
        <v>0</v>
      </c>
      <c r="AN12" s="35" t="s">
        <v>96</v>
      </c>
    </row>
    <row r="13" spans="2:167" s="11" customFormat="1" outlineLevel="1" x14ac:dyDescent="0.2">
      <c r="F13" s="36" t="s">
        <v>97</v>
      </c>
      <c r="G13"/>
      <c r="H13" s="37">
        <v>45243</v>
      </c>
      <c r="K13" s="16"/>
      <c r="L13" s="17"/>
      <c r="N13" s="16"/>
      <c r="Q13" s="16"/>
      <c r="R13" s="29"/>
      <c r="S13" s="29"/>
      <c r="T13" s="29"/>
      <c r="U13" s="29"/>
      <c r="V13" s="29"/>
      <c r="W13" s="29"/>
      <c r="X13" s="29"/>
      <c r="Y13" s="29"/>
      <c r="Z13" s="29"/>
      <c r="AA13" s="29"/>
      <c r="AB13" s="29"/>
      <c r="AC13" s="29"/>
      <c r="AD13" s="29"/>
      <c r="AE13" s="29"/>
      <c r="AF13" s="29"/>
      <c r="AG13" s="29"/>
      <c r="AH13" s="29"/>
      <c r="AI13" s="29"/>
      <c r="AN13" s="11" t="s">
        <v>98</v>
      </c>
      <c r="AQ13" s="11" t="s">
        <v>4</v>
      </c>
      <c r="AR13" s="11" t="s">
        <v>66</v>
      </c>
      <c r="AS13" s="11" t="s">
        <v>67</v>
      </c>
      <c r="AT13" s="11" t="s">
        <v>68</v>
      </c>
      <c r="AU13" s="11" t="s">
        <v>99</v>
      </c>
      <c r="AV13" s="11" t="s">
        <v>100</v>
      </c>
      <c r="AW13" s="11" t="s">
        <v>101</v>
      </c>
      <c r="AX13" s="11" t="s">
        <v>102</v>
      </c>
      <c r="AY13" s="11" t="s">
        <v>103</v>
      </c>
      <c r="AZ13" s="11" t="s">
        <v>104</v>
      </c>
      <c r="BA13" s="11" t="s">
        <v>105</v>
      </c>
      <c r="BB13" s="11" t="s">
        <v>106</v>
      </c>
    </row>
    <row r="14" spans="2:167" s="38" customFormat="1" x14ac:dyDescent="0.2">
      <c r="B14" s="11"/>
      <c r="C14" s="11"/>
      <c r="D14" s="11"/>
      <c r="E14" s="11"/>
      <c r="F14" s="11"/>
      <c r="G14" s="11"/>
      <c r="H14" s="16"/>
      <c r="I14" s="11"/>
      <c r="J14" s="11"/>
      <c r="K14" s="16"/>
      <c r="L14" s="17"/>
      <c r="M14" s="11"/>
      <c r="N14" s="16"/>
      <c r="O14" s="11"/>
      <c r="P14" s="11"/>
      <c r="Q14" s="16"/>
      <c r="R14" s="11"/>
      <c r="AH14" s="11"/>
      <c r="AI14" s="11"/>
      <c r="AJ14" s="11"/>
      <c r="AK14" s="11"/>
      <c r="AL14" s="11"/>
      <c r="AM14" s="11"/>
      <c r="AN14" s="11" t="s">
        <v>107</v>
      </c>
      <c r="AO14" s="39"/>
      <c r="AP14" s="39"/>
      <c r="AQ14" s="39">
        <v>39.403274523927514</v>
      </c>
      <c r="AR14" s="39">
        <v>43.104723813994852</v>
      </c>
      <c r="AS14" s="39">
        <v>46.238016866397565</v>
      </c>
      <c r="AT14" s="39">
        <v>47.518391669584737</v>
      </c>
      <c r="AU14" s="39">
        <v>46.297299998755079</v>
      </c>
      <c r="AV14" s="39">
        <v>47.579316408439858</v>
      </c>
      <c r="AW14" s="39">
        <v>48.89683307569355</v>
      </c>
      <c r="AX14" s="39">
        <v>50.250833036519388</v>
      </c>
      <c r="AY14" s="39">
        <v>54.802667852030609</v>
      </c>
      <c r="AZ14" s="39">
        <v>56.999111665831464</v>
      </c>
      <c r="BA14" s="11">
        <v>58.577471451283657</v>
      </c>
      <c r="BB14" s="11">
        <v>60.199537525123965</v>
      </c>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row>
    <row r="15" spans="2:167" x14ac:dyDescent="0.2">
      <c r="C15" s="18" t="s">
        <v>17</v>
      </c>
      <c r="D15" s="18"/>
      <c r="E15" s="18"/>
      <c r="F15" s="18"/>
      <c r="G15" s="18"/>
      <c r="H15" s="19"/>
      <c r="I15" s="18"/>
      <c r="J15" s="18"/>
      <c r="K15" s="19"/>
      <c r="L15" s="20"/>
      <c r="M15" s="18"/>
      <c r="N15" s="19"/>
      <c r="O15" s="18"/>
      <c r="P15" s="18"/>
      <c r="Q15" s="19"/>
      <c r="R15" s="22"/>
      <c r="S15" s="22"/>
      <c r="T15" s="22"/>
      <c r="U15" s="22"/>
      <c r="V15" s="22"/>
      <c r="W15" s="22"/>
      <c r="X15" s="22"/>
      <c r="Y15" s="22"/>
      <c r="Z15" s="22"/>
      <c r="AA15" s="22"/>
      <c r="AB15" s="22"/>
      <c r="AC15" s="22"/>
      <c r="AD15" s="22"/>
      <c r="AE15" s="22"/>
      <c r="AF15" s="22"/>
      <c r="AG15" s="22"/>
      <c r="AH15" s="22"/>
      <c r="AI15" s="22"/>
      <c r="AN15" t="s">
        <v>108</v>
      </c>
      <c r="AO15" s="39"/>
      <c r="AP15" s="39"/>
      <c r="AQ15" s="39">
        <v>4.5115632885431234</v>
      </c>
      <c r="AR15" s="39">
        <v>4.636492780530757</v>
      </c>
      <c r="AS15" s="39">
        <v>5.5078172567904975</v>
      </c>
      <c r="AT15" s="39">
        <v>5.9451450304421334</v>
      </c>
      <c r="AU15" s="39">
        <v>6.1097717686577031</v>
      </c>
      <c r="AV15" s="39">
        <v>6.8046562457600634</v>
      </c>
      <c r="AW15" s="39">
        <v>6.993083669596075</v>
      </c>
      <c r="AX15" s="39">
        <v>7.1867288285786053</v>
      </c>
      <c r="AY15" s="39">
        <v>7.385736206772151</v>
      </c>
      <c r="AZ15" s="39">
        <v>8.2112088110158634</v>
      </c>
      <c r="BA15">
        <v>8.4385850173897481</v>
      </c>
      <c r="BB15">
        <v>8.6722574878600476</v>
      </c>
    </row>
    <row r="16" spans="2:167" outlineLevel="1" x14ac:dyDescent="0.2">
      <c r="C16" s="40">
        <v>7.1</v>
      </c>
      <c r="D16" s="40" t="s">
        <v>17</v>
      </c>
      <c r="E16" s="40"/>
      <c r="F16" s="40"/>
      <c r="H16"/>
      <c r="K16"/>
      <c r="L16"/>
      <c r="M16" s="41"/>
      <c r="N16"/>
      <c r="Q16" s="42"/>
      <c r="S16" s="5"/>
      <c r="T16" s="5"/>
      <c r="U16" s="5"/>
      <c r="V16" s="43">
        <v>3.5999999999999997E-2</v>
      </c>
      <c r="W16" s="43">
        <v>3.1E-2</v>
      </c>
      <c r="X16" s="43">
        <v>2.9833333333333333E-2</v>
      </c>
      <c r="Y16" s="43">
        <v>2.8666666666666667E-2</v>
      </c>
      <c r="Z16" s="43">
        <v>2.75E-2</v>
      </c>
      <c r="AA16" s="43">
        <v>2.5000000000000001E-2</v>
      </c>
      <c r="AB16" s="43">
        <v>2.5000000000000001E-2</v>
      </c>
      <c r="AC16" s="43">
        <v>2.5000000000000001E-2</v>
      </c>
      <c r="AD16" s="43">
        <v>2.5000000000000001E-2</v>
      </c>
      <c r="AE16" s="43">
        <v>2.5000000000000001E-2</v>
      </c>
      <c r="AF16" s="43">
        <v>2.5000000000000001E-2</v>
      </c>
      <c r="AG16" s="43">
        <v>2.5000000000000001E-2</v>
      </c>
      <c r="AH16" s="43">
        <v>2.5000000000000001E-2</v>
      </c>
      <c r="AI16" s="43">
        <v>2.5000000000000001E-2</v>
      </c>
      <c r="AN16" t="s">
        <v>109</v>
      </c>
      <c r="AO16" s="44"/>
      <c r="AP16" s="44"/>
      <c r="AQ16" s="44">
        <v>43.914837812470637</v>
      </c>
      <c r="AR16" s="44">
        <v>47.741216594525611</v>
      </c>
      <c r="AS16" s="44">
        <v>51.745834123188061</v>
      </c>
      <c r="AT16" s="44">
        <v>53.463536700026872</v>
      </c>
      <c r="AU16" s="44">
        <v>52.407071767412781</v>
      </c>
      <c r="AV16" s="44">
        <v>54.383972654199923</v>
      </c>
      <c r="AW16" s="44">
        <v>55.889916745289625</v>
      </c>
      <c r="AX16" s="44">
        <v>57.43756186509799</v>
      </c>
      <c r="AY16" s="44">
        <v>62.18840405880276</v>
      </c>
      <c r="AZ16" s="44">
        <v>65.210320476847329</v>
      </c>
      <c r="BA16">
        <v>67.016056468673412</v>
      </c>
      <c r="BB16">
        <v>68.871795012984009</v>
      </c>
    </row>
    <row r="17" spans="3:56" outlineLevel="1" x14ac:dyDescent="0.2">
      <c r="C17" s="45">
        <v>1</v>
      </c>
      <c r="F17" s="46" t="s">
        <v>660</v>
      </c>
      <c r="G17" s="47"/>
      <c r="H17" s="47"/>
      <c r="I17" s="47"/>
      <c r="J17" s="47"/>
      <c r="K17" s="47"/>
      <c r="L17" s="47"/>
      <c r="M17" s="48"/>
      <c r="N17" s="47"/>
      <c r="O17" s="47"/>
      <c r="P17" s="47"/>
      <c r="Q17" s="49" t="s">
        <v>110</v>
      </c>
      <c r="R17" s="50">
        <v>0</v>
      </c>
      <c r="S17" s="51">
        <v>0</v>
      </c>
      <c r="T17" s="51">
        <v>0</v>
      </c>
      <c r="U17" s="52">
        <v>-6.2887700000000004</v>
      </c>
      <c r="V17" s="51">
        <v>-6.5151657200000006</v>
      </c>
      <c r="W17" s="51">
        <v>-6.7171358573199997</v>
      </c>
      <c r="X17" s="51">
        <v>-6.9175304103967132</v>
      </c>
      <c r="Y17" s="51">
        <v>-7.1158329488280856</v>
      </c>
      <c r="Z17" s="51">
        <v>-7.3115183549208584</v>
      </c>
      <c r="AA17" s="51">
        <v>-7.4943063137938797</v>
      </c>
      <c r="AB17" s="51">
        <v>-7.6816639716387263</v>
      </c>
      <c r="AC17" s="51">
        <v>-7.8737055709296939</v>
      </c>
      <c r="AD17" s="51">
        <v>-8.0705482102029364</v>
      </c>
      <c r="AE17" s="51">
        <v>-8.2723119154580083</v>
      </c>
      <c r="AF17" s="51">
        <v>-8.479119713344458</v>
      </c>
      <c r="AG17" s="51">
        <v>-8.6910977061780681</v>
      </c>
      <c r="AH17" s="51">
        <v>-8.9083751488325191</v>
      </c>
      <c r="AI17" s="51">
        <v>-9.1310845275533321</v>
      </c>
    </row>
    <row r="18" spans="3:56" outlineLevel="1" x14ac:dyDescent="0.2">
      <c r="C18" s="45">
        <v>2</v>
      </c>
      <c r="F18" s="53" t="s">
        <v>132</v>
      </c>
      <c r="H18"/>
      <c r="K18"/>
      <c r="L18"/>
      <c r="M18" s="41"/>
      <c r="N18"/>
      <c r="Q18" s="54" t="s">
        <v>110</v>
      </c>
      <c r="R18" s="50">
        <v>0</v>
      </c>
      <c r="S18" s="51">
        <v>0</v>
      </c>
      <c r="T18" s="51">
        <v>0</v>
      </c>
      <c r="U18" s="52">
        <v>0</v>
      </c>
      <c r="V18" s="51">
        <v>0</v>
      </c>
      <c r="W18" s="51">
        <v>0</v>
      </c>
      <c r="X18" s="51">
        <v>0</v>
      </c>
      <c r="Y18" s="51">
        <v>0</v>
      </c>
      <c r="Z18" s="51">
        <v>0</v>
      </c>
      <c r="AA18" s="51">
        <v>0</v>
      </c>
      <c r="AB18" s="51">
        <v>0</v>
      </c>
      <c r="AC18" s="51">
        <v>0</v>
      </c>
      <c r="AD18" s="51">
        <v>0</v>
      </c>
      <c r="AE18" s="51">
        <v>0</v>
      </c>
      <c r="AF18" s="51">
        <v>0</v>
      </c>
      <c r="AG18" s="51">
        <v>0</v>
      </c>
      <c r="AH18" s="51">
        <v>0</v>
      </c>
      <c r="AI18" s="51">
        <v>0</v>
      </c>
    </row>
    <row r="19" spans="3:56" outlineLevel="1" x14ac:dyDescent="0.2">
      <c r="C19" s="45">
        <v>3</v>
      </c>
      <c r="F19" s="53" t="s">
        <v>133</v>
      </c>
      <c r="H19"/>
      <c r="K19"/>
      <c r="L19"/>
      <c r="M19" s="41"/>
      <c r="N19"/>
      <c r="Q19" s="54" t="s">
        <v>110</v>
      </c>
      <c r="R19" s="50">
        <v>0</v>
      </c>
      <c r="S19" s="51">
        <v>0</v>
      </c>
      <c r="T19" s="51">
        <v>0</v>
      </c>
      <c r="U19" s="52">
        <v>-0.81817999999999991</v>
      </c>
      <c r="V19" s="51">
        <v>-0.84763447999999997</v>
      </c>
      <c r="W19" s="51">
        <v>-0.87391114887999988</v>
      </c>
      <c r="X19" s="51">
        <v>-0.8999828314882532</v>
      </c>
      <c r="Y19" s="51">
        <v>-0.92578233932424969</v>
      </c>
      <c r="Z19" s="51">
        <v>-0.95124135365566664</v>
      </c>
      <c r="AA19" s="51">
        <v>-0.97502238749705827</v>
      </c>
      <c r="AB19" s="51">
        <v>-0.9993979471844846</v>
      </c>
      <c r="AC19" s="51">
        <v>-1.0243828958640966</v>
      </c>
      <c r="AD19" s="51">
        <v>-1.0499924682606989</v>
      </c>
      <c r="AE19" s="51">
        <v>-1.0762422799672162</v>
      </c>
      <c r="AF19" s="51">
        <v>-1.1031483369663966</v>
      </c>
      <c r="AG19" s="51">
        <v>-1.1307270453905565</v>
      </c>
      <c r="AH19" s="51">
        <v>-1.1589952215253203</v>
      </c>
      <c r="AI19" s="51">
        <v>-1.1879701020634532</v>
      </c>
      <c r="AN19" s="11" t="s">
        <v>111</v>
      </c>
      <c r="AO19" s="11"/>
      <c r="AP19" s="11"/>
      <c r="AQ19" s="11"/>
      <c r="AR19" s="11"/>
      <c r="AS19" s="11"/>
      <c r="AT19" s="11"/>
      <c r="AU19" s="11"/>
      <c r="AV19" s="11"/>
      <c r="AW19" s="11"/>
      <c r="AX19" s="11"/>
      <c r="AY19" s="11"/>
      <c r="AZ19" s="11"/>
      <c r="BA19" s="11"/>
      <c r="BB19" s="11"/>
    </row>
    <row r="20" spans="3:56" outlineLevel="1" x14ac:dyDescent="0.2">
      <c r="C20" s="45">
        <v>4</v>
      </c>
      <c r="F20" s="53" t="s">
        <v>134</v>
      </c>
      <c r="H20"/>
      <c r="K20"/>
      <c r="L20"/>
      <c r="M20" s="41"/>
      <c r="N20"/>
      <c r="Q20" s="54" t="s">
        <v>110</v>
      </c>
      <c r="R20" s="50">
        <v>0</v>
      </c>
      <c r="S20" s="51">
        <v>0</v>
      </c>
      <c r="T20" s="51">
        <v>0</v>
      </c>
      <c r="U20" s="52">
        <v>-1.8469099999999998</v>
      </c>
      <c r="V20" s="51">
        <v>-1.91339876</v>
      </c>
      <c r="W20" s="51">
        <v>-1.9727141215599999</v>
      </c>
      <c r="X20" s="55">
        <v>-2.0315667595198734</v>
      </c>
      <c r="Y20" s="55">
        <v>-2.0898050066261096</v>
      </c>
      <c r="Z20" s="51">
        <v>-2.1472746443083279</v>
      </c>
      <c r="AA20" s="51">
        <v>-2.2009565104160358</v>
      </c>
      <c r="AB20" s="51">
        <v>-2.2559804231764367</v>
      </c>
      <c r="AC20" s="51">
        <v>-2.3123799337558473</v>
      </c>
      <c r="AD20" s="51">
        <v>-2.3701894320997434</v>
      </c>
      <c r="AE20" s="51">
        <v>-2.4294441679022367</v>
      </c>
      <c r="AF20" s="51">
        <v>-2.4901802720997925</v>
      </c>
      <c r="AG20" s="51">
        <v>-2.552434778902287</v>
      </c>
      <c r="AH20" s="51">
        <v>-2.6162456483748437</v>
      </c>
      <c r="AI20" s="51">
        <v>-2.6816517895842145</v>
      </c>
      <c r="AN20" t="s">
        <v>112</v>
      </c>
      <c r="AQ20" t="s">
        <v>113</v>
      </c>
      <c r="AR20" t="s">
        <v>114</v>
      </c>
      <c r="AS20" t="s">
        <v>115</v>
      </c>
      <c r="AT20">
        <v>2012</v>
      </c>
      <c r="AU20">
        <v>2013</v>
      </c>
      <c r="AV20">
        <v>2014</v>
      </c>
      <c r="AW20">
        <v>2015</v>
      </c>
      <c r="AX20">
        <v>2016</v>
      </c>
      <c r="AY20">
        <v>2017</v>
      </c>
      <c r="AZ20">
        <v>2018</v>
      </c>
      <c r="BA20">
        <v>2019</v>
      </c>
      <c r="BB20">
        <v>2020</v>
      </c>
      <c r="BC20">
        <v>2021</v>
      </c>
      <c r="BD20" t="s">
        <v>116</v>
      </c>
    </row>
    <row r="21" spans="3:56" outlineLevel="1" x14ac:dyDescent="0.2">
      <c r="C21" s="45">
        <v>5</v>
      </c>
      <c r="F21" s="53" t="s">
        <v>135</v>
      </c>
      <c r="H21"/>
      <c r="K21"/>
      <c r="L21"/>
      <c r="M21" s="41"/>
      <c r="N21"/>
      <c r="Q21" s="54" t="s">
        <v>110</v>
      </c>
      <c r="R21" s="50">
        <v>0</v>
      </c>
      <c r="S21" s="51">
        <v>0</v>
      </c>
      <c r="T21" s="51">
        <v>0</v>
      </c>
      <c r="U21" s="52">
        <v>-5.8871100000000007</v>
      </c>
      <c r="V21" s="51">
        <v>-6.0990459600000007</v>
      </c>
      <c r="W21" s="51">
        <v>-6.2881163847600003</v>
      </c>
      <c r="X21" s="51">
        <v>-6.4757118569053409</v>
      </c>
      <c r="Y21" s="51">
        <v>-6.6613489301366267</v>
      </c>
      <c r="Z21" s="51">
        <v>-6.8445360257153842</v>
      </c>
      <c r="AA21" s="51">
        <v>-7.0156494263582685</v>
      </c>
      <c r="AB21" s="51">
        <v>-7.1910406620172242</v>
      </c>
      <c r="AC21" s="51">
        <v>-7.3708166785676541</v>
      </c>
      <c r="AD21" s="51">
        <v>-7.555087095531845</v>
      </c>
      <c r="AE21" s="51">
        <v>-7.7439642729201408</v>
      </c>
      <c r="AF21" s="51">
        <v>-7.9375633797431435</v>
      </c>
      <c r="AG21" s="51">
        <v>-8.1360024642367215</v>
      </c>
      <c r="AH21" s="51">
        <v>-8.3394025258426385</v>
      </c>
      <c r="AI21" s="51">
        <v>-8.5478875889887043</v>
      </c>
      <c r="AN21">
        <v>307540</v>
      </c>
      <c r="AQ21" t="s">
        <v>117</v>
      </c>
      <c r="AR21">
        <v>108370</v>
      </c>
      <c r="AS21">
        <v>72</v>
      </c>
      <c r="AT21">
        <v>0</v>
      </c>
      <c r="AU21">
        <v>0</v>
      </c>
      <c r="AV21">
        <v>0</v>
      </c>
      <c r="AW21">
        <v>0</v>
      </c>
      <c r="AX21">
        <v>12.930999999999999</v>
      </c>
      <c r="AY21">
        <v>0</v>
      </c>
      <c r="AZ21">
        <v>9.0730000000000004</v>
      </c>
      <c r="BA21">
        <v>0</v>
      </c>
      <c r="BB21">
        <v>7.9000000000000001E-2</v>
      </c>
      <c r="BC21">
        <v>1E-3</v>
      </c>
    </row>
    <row r="22" spans="3:56" outlineLevel="1" x14ac:dyDescent="0.2">
      <c r="C22" s="45">
        <v>6</v>
      </c>
      <c r="F22" s="53" t="s">
        <v>136</v>
      </c>
      <c r="H22"/>
      <c r="K22"/>
      <c r="L22"/>
      <c r="M22" s="41"/>
      <c r="N22"/>
      <c r="Q22" s="54" t="s">
        <v>110</v>
      </c>
      <c r="R22" s="50">
        <v>0</v>
      </c>
      <c r="S22" s="51">
        <v>0</v>
      </c>
      <c r="T22" s="51">
        <v>0</v>
      </c>
      <c r="U22" s="52">
        <v>0</v>
      </c>
      <c r="V22" s="51">
        <v>0</v>
      </c>
      <c r="W22" s="51">
        <v>0</v>
      </c>
      <c r="X22" s="51">
        <v>0</v>
      </c>
      <c r="Y22" s="51">
        <v>0</v>
      </c>
      <c r="Z22" s="51">
        <v>0</v>
      </c>
      <c r="AA22" s="51">
        <v>0</v>
      </c>
      <c r="AB22" s="51">
        <v>0</v>
      </c>
      <c r="AC22" s="51">
        <v>0</v>
      </c>
      <c r="AD22" s="51">
        <v>0</v>
      </c>
      <c r="AE22" s="51">
        <v>0</v>
      </c>
      <c r="AF22" s="51">
        <v>0</v>
      </c>
      <c r="AG22" s="51">
        <v>0</v>
      </c>
      <c r="AH22" s="51">
        <v>0</v>
      </c>
      <c r="AI22" s="51">
        <v>0</v>
      </c>
      <c r="AN22">
        <v>307683</v>
      </c>
      <c r="AQ22" t="s">
        <v>118</v>
      </c>
      <c r="AR22">
        <v>108578</v>
      </c>
      <c r="AS22">
        <v>72</v>
      </c>
      <c r="AT22">
        <v>9.2349999999999994</v>
      </c>
      <c r="AU22">
        <v>8.6430000000000007</v>
      </c>
      <c r="AV22">
        <v>0</v>
      </c>
      <c r="AW22">
        <v>1E-3</v>
      </c>
      <c r="AX22">
        <v>0.245</v>
      </c>
      <c r="AY22">
        <v>0</v>
      </c>
      <c r="AZ22">
        <v>0</v>
      </c>
      <c r="BA22">
        <v>0</v>
      </c>
      <c r="BB22">
        <v>0</v>
      </c>
      <c r="BC22">
        <v>0</v>
      </c>
    </row>
    <row r="23" spans="3:56" outlineLevel="1" x14ac:dyDescent="0.2">
      <c r="C23" s="45">
        <v>7</v>
      </c>
      <c r="F23" s="53" t="s">
        <v>137</v>
      </c>
      <c r="H23"/>
      <c r="K23"/>
      <c r="L23"/>
      <c r="M23" s="41"/>
      <c r="N23"/>
      <c r="Q23" s="54" t="s">
        <v>110</v>
      </c>
      <c r="R23" s="50">
        <v>0</v>
      </c>
      <c r="S23" s="51">
        <v>0</v>
      </c>
      <c r="T23" s="51">
        <v>0</v>
      </c>
      <c r="U23" s="52">
        <v>-2.2727300000000001</v>
      </c>
      <c r="V23" s="51">
        <v>-2.3545482800000004</v>
      </c>
      <c r="W23" s="51">
        <v>-2.4275392766800001</v>
      </c>
      <c r="X23" s="51">
        <v>-2.4999608651009537</v>
      </c>
      <c r="Y23" s="51">
        <v>-2.5716264099005142</v>
      </c>
      <c r="Z23" s="51">
        <v>-2.6423461361727787</v>
      </c>
      <c r="AA23" s="51">
        <v>-2.7084047895770977</v>
      </c>
      <c r="AB23" s="51">
        <v>-2.7761149093165249</v>
      </c>
      <c r="AC23" s="51">
        <v>-2.8455177820494377</v>
      </c>
      <c r="AD23" s="51">
        <v>-2.9166557266006734</v>
      </c>
      <c r="AE23" s="51">
        <v>-2.9895721197656902</v>
      </c>
      <c r="AF23" s="51">
        <v>-3.064311422759832</v>
      </c>
      <c r="AG23" s="51">
        <v>-3.1409192083288278</v>
      </c>
      <c r="AH23" s="51">
        <v>-3.2194421885370481</v>
      </c>
      <c r="AI23" s="51">
        <v>-3.299928243250474</v>
      </c>
      <c r="AN23">
        <v>308346</v>
      </c>
      <c r="AQ23" t="s">
        <v>119</v>
      </c>
      <c r="AR23">
        <v>109763</v>
      </c>
      <c r="AS23">
        <v>72</v>
      </c>
      <c r="AT23">
        <v>15.898</v>
      </c>
      <c r="AU23">
        <v>42.005000000000003</v>
      </c>
      <c r="AV23">
        <v>21.450000000000003</v>
      </c>
      <c r="AW23">
        <v>41.686</v>
      </c>
      <c r="AX23">
        <v>0</v>
      </c>
      <c r="AY23">
        <v>0</v>
      </c>
      <c r="AZ23">
        <v>5.1040000000000001</v>
      </c>
      <c r="BA23">
        <v>2.4260000000000002</v>
      </c>
      <c r="BB23">
        <v>43.957999999999998</v>
      </c>
      <c r="BC23">
        <v>1.4790000000000001</v>
      </c>
    </row>
    <row r="24" spans="3:56" outlineLevel="1" x14ac:dyDescent="0.2">
      <c r="C24" s="45">
        <v>8</v>
      </c>
      <c r="F24" s="53" t="s">
        <v>138</v>
      </c>
      <c r="H24"/>
      <c r="K24"/>
      <c r="L24"/>
      <c r="M24" s="41"/>
      <c r="N24"/>
      <c r="Q24" s="54" t="s">
        <v>110</v>
      </c>
      <c r="R24" s="50">
        <v>0</v>
      </c>
      <c r="S24" s="51">
        <v>0</v>
      </c>
      <c r="T24" s="51">
        <v>0</v>
      </c>
      <c r="U24" s="52">
        <v>0</v>
      </c>
      <c r="V24" s="51">
        <v>0</v>
      </c>
      <c r="W24" s="51">
        <v>0</v>
      </c>
      <c r="X24" s="51">
        <v>0</v>
      </c>
      <c r="Y24" s="51">
        <v>0</v>
      </c>
      <c r="Z24" s="51">
        <v>0</v>
      </c>
      <c r="AA24" s="51">
        <v>0</v>
      </c>
      <c r="AB24" s="51">
        <v>0</v>
      </c>
      <c r="AC24" s="51">
        <v>0</v>
      </c>
      <c r="AD24" s="51">
        <v>0</v>
      </c>
      <c r="AE24" s="51">
        <v>0</v>
      </c>
      <c r="AF24" s="51">
        <v>0</v>
      </c>
      <c r="AG24" s="51">
        <v>0</v>
      </c>
      <c r="AH24" s="51">
        <v>0</v>
      </c>
      <c r="AI24" s="51">
        <v>0</v>
      </c>
      <c r="AN24">
        <v>303554</v>
      </c>
      <c r="AQ24" t="s">
        <v>120</v>
      </c>
      <c r="AR24">
        <v>103679</v>
      </c>
      <c r="AS24">
        <v>72</v>
      </c>
      <c r="AT24">
        <v>0</v>
      </c>
      <c r="AU24">
        <v>0</v>
      </c>
      <c r="AV24">
        <v>35.530999999999999</v>
      </c>
      <c r="AW24">
        <v>57.394000000000005</v>
      </c>
      <c r="AX24">
        <v>8.4130000000000003</v>
      </c>
      <c r="AY24">
        <v>14.739000000000001</v>
      </c>
      <c r="AZ24">
        <v>11.318000000000001</v>
      </c>
      <c r="BA24">
        <v>35.728999999999999</v>
      </c>
      <c r="BB24">
        <v>18.917000000000002</v>
      </c>
      <c r="BC24">
        <v>29.381</v>
      </c>
    </row>
    <row r="25" spans="3:56" outlineLevel="1" x14ac:dyDescent="0.2">
      <c r="C25" s="45">
        <v>9</v>
      </c>
      <c r="F25" s="53" t="s">
        <v>139</v>
      </c>
      <c r="H25"/>
      <c r="K25"/>
      <c r="L25"/>
      <c r="M25" s="41"/>
      <c r="N25"/>
      <c r="Q25" s="54" t="s">
        <v>110</v>
      </c>
      <c r="R25" s="50">
        <v>0</v>
      </c>
      <c r="S25" s="51">
        <v>0</v>
      </c>
      <c r="T25" s="51">
        <v>0</v>
      </c>
      <c r="U25" s="52">
        <v>0</v>
      </c>
      <c r="V25" s="51">
        <v>0</v>
      </c>
      <c r="W25" s="51">
        <v>0</v>
      </c>
      <c r="X25" s="51">
        <v>0</v>
      </c>
      <c r="Y25" s="51">
        <v>0</v>
      </c>
      <c r="Z25" s="51">
        <v>0</v>
      </c>
      <c r="AA25" s="51">
        <v>0</v>
      </c>
      <c r="AB25" s="51">
        <v>0</v>
      </c>
      <c r="AC25" s="51">
        <v>0</v>
      </c>
      <c r="AD25" s="51">
        <v>0</v>
      </c>
      <c r="AE25" s="51">
        <v>0</v>
      </c>
      <c r="AF25" s="51">
        <v>0</v>
      </c>
      <c r="AG25" s="51">
        <v>0</v>
      </c>
      <c r="AH25" s="51">
        <v>0</v>
      </c>
      <c r="AI25" s="51">
        <v>0</v>
      </c>
      <c r="AN25">
        <v>349672</v>
      </c>
      <c r="AQ25" t="s">
        <v>121</v>
      </c>
      <c r="AR25">
        <v>123123</v>
      </c>
      <c r="AS25">
        <v>144</v>
      </c>
      <c r="AT25">
        <v>0</v>
      </c>
      <c r="AU25">
        <v>0</v>
      </c>
      <c r="AV25">
        <v>0</v>
      </c>
      <c r="AW25">
        <v>0</v>
      </c>
      <c r="AX25">
        <v>0</v>
      </c>
      <c r="AY25">
        <v>0</v>
      </c>
      <c r="AZ25">
        <v>0</v>
      </c>
      <c r="BA25">
        <v>0</v>
      </c>
      <c r="BB25">
        <v>0</v>
      </c>
      <c r="BC25">
        <v>0</v>
      </c>
    </row>
    <row r="26" spans="3:56" outlineLevel="1" x14ac:dyDescent="0.2">
      <c r="C26" s="45">
        <v>10</v>
      </c>
      <c r="F26" s="53" t="s">
        <v>140</v>
      </c>
      <c r="H26"/>
      <c r="K26"/>
      <c r="L26"/>
      <c r="M26" s="41"/>
      <c r="N26"/>
      <c r="Q26" s="54" t="s">
        <v>110</v>
      </c>
      <c r="R26" s="50">
        <v>0</v>
      </c>
      <c r="S26" s="51">
        <v>0</v>
      </c>
      <c r="T26" s="51">
        <v>0</v>
      </c>
      <c r="U26" s="52">
        <v>0</v>
      </c>
      <c r="V26" s="51">
        <v>0</v>
      </c>
      <c r="W26" s="51">
        <v>0</v>
      </c>
      <c r="X26" s="51">
        <v>-1.9118148982307841</v>
      </c>
      <c r="Y26" s="51">
        <v>-2.0783947679560346</v>
      </c>
      <c r="Z26" s="51">
        <v>-2.2527341902193432</v>
      </c>
      <c r="AA26" s="51">
        <v>-2.3275136848209894</v>
      </c>
      <c r="AB26" s="51">
        <v>-2.2815209065656079</v>
      </c>
      <c r="AC26" s="51">
        <v>-2.3675844959115322</v>
      </c>
      <c r="AD26" s="51">
        <v>-2.4331451695394857</v>
      </c>
      <c r="AE26" s="51">
        <v>-2.5005212807722947</v>
      </c>
      <c r="AF26" s="51">
        <v>-2.7073472953383542</v>
      </c>
      <c r="AG26" s="51">
        <v>-2.8389052178313579</v>
      </c>
      <c r="AH26" s="51">
        <v>-2.9175172119411097</v>
      </c>
      <c r="AI26" s="51">
        <v>-2.9983060471722531</v>
      </c>
      <c r="AN26">
        <v>303700</v>
      </c>
      <c r="AQ26" t="s">
        <v>122</v>
      </c>
      <c r="AR26">
        <v>103829</v>
      </c>
      <c r="AS26">
        <v>72</v>
      </c>
      <c r="AT26">
        <v>0</v>
      </c>
      <c r="AU26">
        <v>0</v>
      </c>
      <c r="AV26">
        <v>0</v>
      </c>
      <c r="AW26">
        <v>0</v>
      </c>
      <c r="AX26">
        <v>9.7100000000000009</v>
      </c>
      <c r="AY26">
        <v>0</v>
      </c>
      <c r="AZ26">
        <v>0</v>
      </c>
      <c r="BA26">
        <v>0</v>
      </c>
      <c r="BB26">
        <v>0</v>
      </c>
      <c r="BC26">
        <v>0</v>
      </c>
    </row>
    <row r="27" spans="3:56" outlineLevel="1" x14ac:dyDescent="0.2">
      <c r="C27" s="45">
        <v>11</v>
      </c>
      <c r="F27" s="53" t="s">
        <v>141</v>
      </c>
      <c r="H27"/>
      <c r="K27"/>
      <c r="L27"/>
      <c r="M27" s="41"/>
      <c r="N27"/>
      <c r="Q27" s="54" t="s">
        <v>110</v>
      </c>
      <c r="R27" s="50">
        <v>0</v>
      </c>
      <c r="S27" s="51">
        <v>0</v>
      </c>
      <c r="T27" s="51">
        <v>0</v>
      </c>
      <c r="U27" s="52">
        <v>0</v>
      </c>
      <c r="V27" s="51">
        <v>0</v>
      </c>
      <c r="W27" s="51">
        <v>0</v>
      </c>
      <c r="X27" s="51">
        <v>0</v>
      </c>
      <c r="Y27" s="51">
        <v>0</v>
      </c>
      <c r="Z27" s="51">
        <v>0</v>
      </c>
      <c r="AA27" s="51">
        <v>0</v>
      </c>
      <c r="AB27" s="51">
        <v>0</v>
      </c>
      <c r="AC27" s="51">
        <v>0</v>
      </c>
      <c r="AD27" s="51">
        <v>0</v>
      </c>
      <c r="AE27" s="51">
        <v>0</v>
      </c>
      <c r="AF27" s="51">
        <v>0</v>
      </c>
      <c r="AG27" s="51">
        <v>0</v>
      </c>
      <c r="AH27" s="51">
        <v>0</v>
      </c>
      <c r="AI27" s="51">
        <v>0</v>
      </c>
      <c r="AN27" s="56" t="s">
        <v>123</v>
      </c>
      <c r="AO27" s="56"/>
      <c r="AP27" s="56"/>
      <c r="AQ27" s="56"/>
      <c r="AR27" s="56"/>
      <c r="AS27" s="56">
        <v>504</v>
      </c>
      <c r="AT27" s="56">
        <v>25.132999999999999</v>
      </c>
      <c r="AU27" s="56">
        <v>50.648000000000003</v>
      </c>
      <c r="AV27" s="56">
        <v>56.981000000000002</v>
      </c>
      <c r="AW27" s="56">
        <v>99.081000000000003</v>
      </c>
      <c r="AX27" s="56">
        <v>31.298999999999999</v>
      </c>
      <c r="AY27" s="56">
        <v>14.739000000000001</v>
      </c>
      <c r="AZ27" s="56">
        <v>25.495000000000001</v>
      </c>
      <c r="BA27" s="56">
        <v>38.155000000000001</v>
      </c>
      <c r="BB27" s="57">
        <v>62.954000000000001</v>
      </c>
      <c r="BC27">
        <v>30.861000000000001</v>
      </c>
      <c r="BD27">
        <v>43.534599999999998</v>
      </c>
    </row>
    <row r="28" spans="3:56" outlineLevel="1" x14ac:dyDescent="0.2">
      <c r="C28" s="45">
        <v>12</v>
      </c>
      <c r="F28" s="53" t="s">
        <v>142</v>
      </c>
      <c r="H28"/>
      <c r="K28"/>
      <c r="L28"/>
      <c r="M28" s="41"/>
      <c r="N28"/>
      <c r="Q28" s="54" t="s">
        <v>110</v>
      </c>
      <c r="R28" s="50">
        <v>0</v>
      </c>
      <c r="S28" s="51">
        <v>0</v>
      </c>
      <c r="T28" s="51">
        <v>0</v>
      </c>
      <c r="U28" s="52">
        <v>0</v>
      </c>
      <c r="V28" s="51">
        <v>0</v>
      </c>
      <c r="W28" s="51">
        <v>0</v>
      </c>
      <c r="X28" s="51">
        <v>0</v>
      </c>
      <c r="Y28" s="51">
        <v>0</v>
      </c>
      <c r="Z28" s="51">
        <v>0</v>
      </c>
      <c r="AA28" s="51">
        <v>0</v>
      </c>
      <c r="AB28" s="51">
        <v>0</v>
      </c>
      <c r="AC28" s="51">
        <v>0</v>
      </c>
      <c r="AD28" s="51">
        <v>0</v>
      </c>
      <c r="AE28" s="51">
        <v>0</v>
      </c>
      <c r="AF28" s="51">
        <v>0</v>
      </c>
      <c r="AG28" s="51">
        <v>0</v>
      </c>
      <c r="AH28" s="51">
        <v>0</v>
      </c>
      <c r="AI28" s="51">
        <v>0</v>
      </c>
    </row>
    <row r="29" spans="3:56" outlineLevel="1" x14ac:dyDescent="0.2">
      <c r="C29" s="45">
        <v>13</v>
      </c>
      <c r="F29" s="53" t="s">
        <v>143</v>
      </c>
      <c r="H29"/>
      <c r="K29"/>
      <c r="L29"/>
      <c r="M29" s="41"/>
      <c r="N29"/>
      <c r="Q29" s="54" t="s">
        <v>110</v>
      </c>
      <c r="R29" s="50">
        <v>0</v>
      </c>
      <c r="S29" s="51">
        <v>0</v>
      </c>
      <c r="T29" s="51">
        <v>0</v>
      </c>
      <c r="U29" s="52">
        <v>-1.6363599999999998</v>
      </c>
      <c r="V29" s="51">
        <v>-1.6952689599999999</v>
      </c>
      <c r="W29" s="51">
        <v>-1.7478222977599998</v>
      </c>
      <c r="X29" s="51">
        <v>-1.7999656629765064</v>
      </c>
      <c r="Y29" s="51">
        <v>-1.8515646786484994</v>
      </c>
      <c r="Z29" s="51">
        <v>-1.9024827073113333</v>
      </c>
      <c r="AA29" s="51">
        <v>-1.9500447749941165</v>
      </c>
      <c r="AB29" s="51">
        <v>-1.9987958943689692</v>
      </c>
      <c r="AC29" s="51">
        <v>-2.0487657917281932</v>
      </c>
      <c r="AD29" s="51">
        <v>-2.0999849365213978</v>
      </c>
      <c r="AE29" s="51">
        <v>-2.1524845599344324</v>
      </c>
      <c r="AF29" s="51">
        <v>-2.2062966739327932</v>
      </c>
      <c r="AG29" s="51">
        <v>-2.2614540907811129</v>
      </c>
      <c r="AH29" s="51">
        <v>-2.3179904430506406</v>
      </c>
      <c r="AI29" s="51">
        <v>-2.3759402041269064</v>
      </c>
      <c r="AQ29" t="s">
        <v>4</v>
      </c>
      <c r="AR29" t="s">
        <v>66</v>
      </c>
      <c r="AS29" t="s">
        <v>67</v>
      </c>
      <c r="AT29" t="s">
        <v>68</v>
      </c>
      <c r="AU29" t="s">
        <v>99</v>
      </c>
      <c r="AV29" t="s">
        <v>100</v>
      </c>
      <c r="AW29" t="s">
        <v>101</v>
      </c>
      <c r="AX29" t="s">
        <v>102</v>
      </c>
      <c r="AY29" t="s">
        <v>103</v>
      </c>
      <c r="AZ29" t="s">
        <v>104</v>
      </c>
      <c r="BA29" t="s">
        <v>105</v>
      </c>
      <c r="BB29" t="s">
        <v>106</v>
      </c>
    </row>
    <row r="30" spans="3:56" outlineLevel="1" x14ac:dyDescent="0.2">
      <c r="C30" s="45">
        <v>14</v>
      </c>
      <c r="F30" s="53" t="s">
        <v>144</v>
      </c>
      <c r="H30"/>
      <c r="K30"/>
      <c r="L30"/>
      <c r="M30" s="41"/>
      <c r="N30"/>
      <c r="Q30" s="54" t="s">
        <v>110</v>
      </c>
      <c r="R30" s="50">
        <v>0</v>
      </c>
      <c r="S30" s="51">
        <v>0</v>
      </c>
      <c r="T30" s="51">
        <v>0</v>
      </c>
      <c r="U30" s="52">
        <v>0</v>
      </c>
      <c r="V30" s="51">
        <v>0</v>
      </c>
      <c r="W30" s="51">
        <v>0</v>
      </c>
      <c r="X30" s="51">
        <v>0</v>
      </c>
      <c r="Y30" s="51">
        <v>0</v>
      </c>
      <c r="Z30" s="51">
        <v>0</v>
      </c>
      <c r="AA30" s="51">
        <v>0</v>
      </c>
      <c r="AB30" s="51">
        <v>0</v>
      </c>
      <c r="AC30" s="51">
        <v>0</v>
      </c>
      <c r="AD30" s="51">
        <v>0</v>
      </c>
      <c r="AE30" s="51">
        <v>0</v>
      </c>
      <c r="AF30" s="51">
        <v>0</v>
      </c>
      <c r="AG30" s="51">
        <v>0</v>
      </c>
      <c r="AH30" s="51">
        <v>0</v>
      </c>
      <c r="AI30" s="51">
        <v>0</v>
      </c>
      <c r="AN30" t="s">
        <v>124</v>
      </c>
      <c r="AO30" s="58"/>
      <c r="AP30" s="58"/>
      <c r="AQ30" s="58">
        <v>-1.9118148982307841</v>
      </c>
      <c r="AR30" s="58">
        <v>-2.0783947679560346</v>
      </c>
      <c r="AS30" s="58">
        <v>-2.2527341902193432</v>
      </c>
      <c r="AT30" s="58">
        <v>-2.3275136848209894</v>
      </c>
      <c r="AU30" s="58">
        <v>-2.2815209065656079</v>
      </c>
      <c r="AV30" s="58">
        <v>-2.3675844959115322</v>
      </c>
      <c r="AW30" s="58">
        <v>-2.4331451695394857</v>
      </c>
      <c r="AX30" s="58">
        <v>-2.5005212807722947</v>
      </c>
      <c r="AY30" s="58">
        <v>-2.7073472953383542</v>
      </c>
      <c r="AZ30" s="58">
        <v>-2.8389052178313579</v>
      </c>
      <c r="BA30">
        <v>-2.9175172119411097</v>
      </c>
      <c r="BB30">
        <v>-2.9983060471722531</v>
      </c>
    </row>
    <row r="31" spans="3:56" outlineLevel="1" x14ac:dyDescent="0.2">
      <c r="C31" s="45">
        <v>15</v>
      </c>
      <c r="F31" s="53" t="s">
        <v>145</v>
      </c>
      <c r="H31"/>
      <c r="K31"/>
      <c r="L31"/>
      <c r="M31" s="41"/>
      <c r="N31"/>
      <c r="Q31" s="54" t="s">
        <v>110</v>
      </c>
      <c r="R31" s="50">
        <v>0</v>
      </c>
      <c r="S31" s="51">
        <v>0</v>
      </c>
      <c r="T31" s="51">
        <v>0</v>
      </c>
      <c r="U31" s="52">
        <v>-77.844850000000008</v>
      </c>
      <c r="V31" s="51">
        <v>-80.647264600000014</v>
      </c>
      <c r="W31" s="51">
        <v>-83.147329802600012</v>
      </c>
      <c r="X31" s="51">
        <v>-85.627891808377584</v>
      </c>
      <c r="Y31" s="51">
        <v>-88.082558040217734</v>
      </c>
      <c r="Z31" s="51">
        <v>-90.504828386323723</v>
      </c>
      <c r="AA31" s="51">
        <v>-92.767449095981803</v>
      </c>
      <c r="AB31" s="51">
        <v>-95.086635323381344</v>
      </c>
      <c r="AC31" s="51">
        <v>-97.463801206465874</v>
      </c>
      <c r="AD31" s="51">
        <v>-99.900396236627515</v>
      </c>
      <c r="AE31" s="51">
        <v>-102.39790614254319</v>
      </c>
      <c r="AF31" s="51">
        <v>-104.95785379610676</v>
      </c>
      <c r="AG31" s="51">
        <v>-107.58180014100942</v>
      </c>
      <c r="AH31" s="51">
        <v>-110.27134514453465</v>
      </c>
      <c r="AI31" s="51">
        <v>-113.02812877314801</v>
      </c>
    </row>
    <row r="32" spans="3:56" outlineLevel="1" x14ac:dyDescent="0.2">
      <c r="C32" s="45">
        <v>16</v>
      </c>
      <c r="F32" s="53" t="s">
        <v>146</v>
      </c>
      <c r="H32"/>
      <c r="K32"/>
      <c r="L32"/>
      <c r="M32" s="41"/>
      <c r="N32"/>
      <c r="Q32" s="54" t="s">
        <v>110</v>
      </c>
      <c r="R32" s="50">
        <v>0</v>
      </c>
      <c r="S32" s="51">
        <v>0</v>
      </c>
      <c r="T32" s="51">
        <v>0</v>
      </c>
      <c r="U32" s="52">
        <v>-98.003339999999994</v>
      </c>
      <c r="V32" s="51">
        <v>-101.53146024</v>
      </c>
      <c r="W32" s="51">
        <v>-104.67893550743999</v>
      </c>
      <c r="X32" s="51">
        <v>-107.80185708341195</v>
      </c>
      <c r="Y32" s="51">
        <v>-110.89217698646975</v>
      </c>
      <c r="Z32" s="51">
        <v>-113.94171185359768</v>
      </c>
      <c r="AA32" s="51">
        <v>-116.79025464993761</v>
      </c>
      <c r="AB32" s="51">
        <v>-119.71001101618604</v>
      </c>
      <c r="AC32" s="51">
        <v>-122.70276129159069</v>
      </c>
      <c r="AD32" s="51">
        <v>-125.77033032388044</v>
      </c>
      <c r="AE32" s="51">
        <v>-128.91458858197745</v>
      </c>
      <c r="AF32" s="51">
        <v>-132.13745329652687</v>
      </c>
      <c r="AG32" s="51">
        <v>-135.44088962894003</v>
      </c>
      <c r="AH32" s="51">
        <v>-138.82691186966352</v>
      </c>
      <c r="AI32" s="51">
        <v>-142.2975846664051</v>
      </c>
    </row>
    <row r="33" spans="3:54" outlineLevel="1" x14ac:dyDescent="0.2">
      <c r="C33" s="45">
        <v>17</v>
      </c>
      <c r="F33" s="53" t="s">
        <v>147</v>
      </c>
      <c r="H33"/>
      <c r="K33"/>
      <c r="L33"/>
      <c r="M33" s="41"/>
      <c r="N33"/>
      <c r="Q33" s="54" t="s">
        <v>110</v>
      </c>
      <c r="R33" s="50">
        <v>0</v>
      </c>
      <c r="S33" s="51">
        <v>0</v>
      </c>
      <c r="T33" s="51">
        <v>0</v>
      </c>
      <c r="U33" s="52">
        <v>-1.4181799999999998</v>
      </c>
      <c r="V33" s="51">
        <v>-1.4692344799999999</v>
      </c>
      <c r="W33" s="51">
        <v>-1.5147807488799998</v>
      </c>
      <c r="X33" s="51">
        <v>-1.5599717078882531</v>
      </c>
      <c r="Y33" s="51">
        <v>-1.6046908968477163</v>
      </c>
      <c r="Z33" s="51">
        <v>-1.6488198965110286</v>
      </c>
      <c r="AA33" s="51">
        <v>-1.6900403939238042</v>
      </c>
      <c r="AB33" s="51">
        <v>-1.7322914037718993</v>
      </c>
      <c r="AC33" s="51">
        <v>-1.7755986888661965</v>
      </c>
      <c r="AD33" s="51">
        <v>-1.8199886560878513</v>
      </c>
      <c r="AE33" s="51">
        <v>-1.8654883724900475</v>
      </c>
      <c r="AF33" s="51">
        <v>-1.9121255818022986</v>
      </c>
      <c r="AG33" s="51">
        <v>-1.959928721347356</v>
      </c>
      <c r="AH33" s="51">
        <v>-2.0089269393810398</v>
      </c>
      <c r="AI33" s="51">
        <v>-2.0591501128655656</v>
      </c>
      <c r="AN33" t="s">
        <v>98</v>
      </c>
      <c r="AQ33" t="s">
        <v>4</v>
      </c>
      <c r="AR33" t="s">
        <v>66</v>
      </c>
      <c r="AS33" t="s">
        <v>67</v>
      </c>
      <c r="AT33" t="s">
        <v>68</v>
      </c>
      <c r="AU33" t="s">
        <v>99</v>
      </c>
      <c r="AV33" t="s">
        <v>100</v>
      </c>
      <c r="AW33" t="s">
        <v>101</v>
      </c>
      <c r="AX33" t="s">
        <v>102</v>
      </c>
      <c r="AY33" t="s">
        <v>103</v>
      </c>
      <c r="AZ33" t="s">
        <v>104</v>
      </c>
      <c r="BA33" t="s">
        <v>105</v>
      </c>
      <c r="BB33" t="s">
        <v>106</v>
      </c>
    </row>
    <row r="34" spans="3:54" outlineLevel="1" x14ac:dyDescent="0.2">
      <c r="C34" s="45">
        <v>18</v>
      </c>
      <c r="F34" s="53" t="s">
        <v>148</v>
      </c>
      <c r="H34"/>
      <c r="K34"/>
      <c r="L34"/>
      <c r="M34" s="41"/>
      <c r="N34"/>
      <c r="Q34" s="54" t="s">
        <v>110</v>
      </c>
      <c r="R34" s="50">
        <v>0</v>
      </c>
      <c r="S34" s="51">
        <v>0</v>
      </c>
      <c r="T34" s="51">
        <v>0</v>
      </c>
      <c r="U34" s="52">
        <v>0</v>
      </c>
      <c r="V34" s="51">
        <v>0</v>
      </c>
      <c r="W34" s="51">
        <v>0</v>
      </c>
      <c r="X34" s="51">
        <v>0</v>
      </c>
      <c r="Y34" s="51">
        <v>0</v>
      </c>
      <c r="Z34" s="51">
        <v>0</v>
      </c>
      <c r="AA34" s="51">
        <v>0</v>
      </c>
      <c r="AB34" s="51">
        <v>0</v>
      </c>
      <c r="AC34" s="51">
        <v>0</v>
      </c>
      <c r="AD34" s="51">
        <v>0</v>
      </c>
      <c r="AE34" s="51">
        <v>0</v>
      </c>
      <c r="AF34" s="51">
        <v>0</v>
      </c>
      <c r="AG34" s="51">
        <v>0</v>
      </c>
      <c r="AH34" s="51">
        <v>0</v>
      </c>
      <c r="AI34" s="51">
        <v>0</v>
      </c>
      <c r="AN34" t="s">
        <v>107</v>
      </c>
      <c r="AO34" s="59"/>
      <c r="AP34" s="59"/>
      <c r="AQ34" s="59">
        <v>39.403274523927514</v>
      </c>
      <c r="AR34" s="59">
        <v>43.104723813994852</v>
      </c>
      <c r="AS34" s="59">
        <v>46.164227270449658</v>
      </c>
      <c r="AT34" s="59">
        <v>47.442558769321636</v>
      </c>
      <c r="AU34" s="59">
        <v>46.172959855439345</v>
      </c>
      <c r="AV34" s="59">
        <v>47.451533167921525</v>
      </c>
      <c r="AW34" s="59">
        <v>48.765511395326001</v>
      </c>
      <c r="AX34" s="59">
        <v>50.115874933527124</v>
      </c>
      <c r="AY34" s="59">
        <v>54.663972630401609</v>
      </c>
      <c r="AZ34" s="59">
        <v>56.834875008513414</v>
      </c>
      <c r="BA34">
        <v>58.408686924224625</v>
      </c>
      <c r="BB34">
        <v>60.026079193471645</v>
      </c>
    </row>
    <row r="35" spans="3:54" outlineLevel="1" x14ac:dyDescent="0.2">
      <c r="C35" s="45">
        <v>19</v>
      </c>
      <c r="F35" s="53" t="s">
        <v>149</v>
      </c>
      <c r="H35"/>
      <c r="K35"/>
      <c r="L35"/>
      <c r="M35" s="41"/>
      <c r="N35"/>
      <c r="Q35" s="54" t="s">
        <v>110</v>
      </c>
      <c r="R35" s="50">
        <v>0</v>
      </c>
      <c r="S35" s="51">
        <v>0</v>
      </c>
      <c r="T35" s="51">
        <v>0</v>
      </c>
      <c r="U35" s="52">
        <v>-2.1363599999999998</v>
      </c>
      <c r="V35" s="51">
        <v>-2.2132689599999997</v>
      </c>
      <c r="W35" s="51">
        <v>-2.2818802977599995</v>
      </c>
      <c r="X35" s="51">
        <v>-2.3499563933098395</v>
      </c>
      <c r="Y35" s="51">
        <v>-2.4173218099180547</v>
      </c>
      <c r="Z35" s="51">
        <v>-2.4837981596908012</v>
      </c>
      <c r="AA35" s="51">
        <v>-2.5458931136830709</v>
      </c>
      <c r="AB35" s="51">
        <v>-2.6095404415251475</v>
      </c>
      <c r="AC35" s="51">
        <v>-2.6747789525632761</v>
      </c>
      <c r="AD35" s="51">
        <v>-2.7416484263773579</v>
      </c>
      <c r="AE35" s="51">
        <v>-2.8101896370367916</v>
      </c>
      <c r="AF35" s="51">
        <v>-2.8804443779627111</v>
      </c>
      <c r="AG35" s="51">
        <v>-2.9524554874117785</v>
      </c>
      <c r="AH35" s="51">
        <v>-3.0262668745970727</v>
      </c>
      <c r="AI35" s="51">
        <v>-3.1019235464619994</v>
      </c>
      <c r="AN35" t="s">
        <v>108</v>
      </c>
      <c r="AO35" s="59"/>
      <c r="AP35" s="59"/>
      <c r="AQ35" s="59">
        <v>4.5115632885431234</v>
      </c>
      <c r="AR35" s="59">
        <v>4.636492780530757</v>
      </c>
      <c r="AS35" s="59">
        <v>5.5816068527384051</v>
      </c>
      <c r="AT35" s="59">
        <v>5.9451450304421334</v>
      </c>
      <c r="AU35" s="59">
        <v>6.1097717686577031</v>
      </c>
      <c r="AV35" s="59">
        <v>6.8046562457600634</v>
      </c>
      <c r="AW35" s="59">
        <v>6.993083669596075</v>
      </c>
      <c r="AX35" s="59">
        <v>7.1867288285786053</v>
      </c>
      <c r="AY35" s="59">
        <v>7.385736206772151</v>
      </c>
      <c r="AZ35" s="59">
        <v>8.2112088110158634</v>
      </c>
      <c r="BA35">
        <v>8.4385850173897481</v>
      </c>
      <c r="BB35">
        <v>8.6722574878600476</v>
      </c>
    </row>
    <row r="36" spans="3:54" outlineLevel="1" x14ac:dyDescent="0.2">
      <c r="C36" s="45">
        <v>20</v>
      </c>
      <c r="F36" s="53" t="s">
        <v>150</v>
      </c>
      <c r="H36"/>
      <c r="K36"/>
      <c r="L36"/>
      <c r="M36" s="41"/>
      <c r="N36"/>
      <c r="Q36" s="54" t="s">
        <v>110</v>
      </c>
      <c r="R36" s="50">
        <v>0</v>
      </c>
      <c r="S36" s="51">
        <v>0</v>
      </c>
      <c r="T36" s="51">
        <v>0</v>
      </c>
      <c r="U36" s="52">
        <v>0</v>
      </c>
      <c r="V36" s="51">
        <v>0</v>
      </c>
      <c r="W36" s="51">
        <v>0</v>
      </c>
      <c r="X36" s="51">
        <v>0</v>
      </c>
      <c r="Y36" s="51">
        <v>0</v>
      </c>
      <c r="Z36" s="51">
        <v>0</v>
      </c>
      <c r="AA36" s="51">
        <v>0</v>
      </c>
      <c r="AB36" s="51">
        <v>0</v>
      </c>
      <c r="AC36" s="51">
        <v>0</v>
      </c>
      <c r="AD36" s="51">
        <v>0</v>
      </c>
      <c r="AE36" s="51">
        <v>0</v>
      </c>
      <c r="AF36" s="51">
        <v>0</v>
      </c>
      <c r="AG36" s="51">
        <v>0</v>
      </c>
      <c r="AH36" s="51">
        <v>0</v>
      </c>
      <c r="AI36" s="51">
        <v>0</v>
      </c>
    </row>
    <row r="37" spans="3:54" outlineLevel="1" x14ac:dyDescent="0.2">
      <c r="C37" s="45">
        <v>21</v>
      </c>
      <c r="F37" s="53" t="s">
        <v>151</v>
      </c>
      <c r="H37"/>
      <c r="K37"/>
      <c r="L37"/>
      <c r="M37" s="41"/>
      <c r="N37"/>
      <c r="Q37" s="54" t="s">
        <v>110</v>
      </c>
      <c r="R37" s="50">
        <v>0</v>
      </c>
      <c r="S37" s="51">
        <v>0</v>
      </c>
      <c r="T37" s="51">
        <v>0</v>
      </c>
      <c r="U37" s="52">
        <v>-0.69673000000000007</v>
      </c>
      <c r="V37" s="51">
        <v>-0.72181228000000008</v>
      </c>
      <c r="W37" s="51">
        <v>-0.74418846068</v>
      </c>
      <c r="X37" s="51">
        <v>-0.76639008309028667</v>
      </c>
      <c r="Y37" s="51">
        <v>-0.7883599321388749</v>
      </c>
      <c r="Z37" s="51">
        <v>-0.81003983027269399</v>
      </c>
      <c r="AA37" s="51">
        <v>-0.83029082602951132</v>
      </c>
      <c r="AB37" s="51">
        <v>-0.85104809668024906</v>
      </c>
      <c r="AC37" s="51">
        <v>-0.87232429909725517</v>
      </c>
      <c r="AD37" s="51">
        <v>-0.89413240657468651</v>
      </c>
      <c r="AE37" s="51">
        <v>-0.91648571673905355</v>
      </c>
      <c r="AF37" s="51">
        <v>-0.93939785965752975</v>
      </c>
      <c r="AG37" s="51">
        <v>-0.96288280614896793</v>
      </c>
      <c r="AH37" s="51">
        <v>-0.98695487630269207</v>
      </c>
      <c r="AI37" s="51">
        <v>-1.0116287482102593</v>
      </c>
    </row>
    <row r="38" spans="3:54" outlineLevel="1" x14ac:dyDescent="0.2">
      <c r="C38" s="45">
        <v>22</v>
      </c>
      <c r="F38" s="53" t="s">
        <v>658</v>
      </c>
      <c r="H38"/>
      <c r="K38"/>
      <c r="L38"/>
      <c r="M38" s="41"/>
      <c r="N38"/>
      <c r="Q38" s="54" t="s">
        <v>110</v>
      </c>
      <c r="R38" s="50">
        <v>0</v>
      </c>
      <c r="S38" s="51">
        <v>0</v>
      </c>
      <c r="T38" s="51">
        <v>0</v>
      </c>
      <c r="U38" s="52">
        <v>-2.75454</v>
      </c>
      <c r="V38" s="51">
        <v>-2.8537034399999999</v>
      </c>
      <c r="W38" s="51">
        <v>-2.9421682466399997</v>
      </c>
      <c r="X38" s="51">
        <v>-3.0299429326647598</v>
      </c>
      <c r="Y38" s="51">
        <v>-3.1168012967344829</v>
      </c>
      <c r="Z38" s="51">
        <v>-3.2025133323946813</v>
      </c>
      <c r="AA38" s="51">
        <v>-3.282576165704548</v>
      </c>
      <c r="AB38" s="51">
        <v>-3.3646405698471615</v>
      </c>
      <c r="AC38" s="51">
        <v>-3.4487565840933403</v>
      </c>
      <c r="AD38" s="51">
        <v>-3.5349754986956734</v>
      </c>
      <c r="AE38" s="51">
        <v>-3.6233498861630649</v>
      </c>
      <c r="AF38" s="51">
        <v>-3.7139336333171413</v>
      </c>
      <c r="AG38" s="51">
        <v>-3.8067819741500695</v>
      </c>
      <c r="AH38" s="51">
        <v>-3.9019515235038207</v>
      </c>
      <c r="AI38" s="51">
        <v>-3.9995003115914161</v>
      </c>
    </row>
    <row r="39" spans="3:54" outlineLevel="1" x14ac:dyDescent="0.2">
      <c r="C39" s="45" t="s">
        <v>152</v>
      </c>
      <c r="F39" s="53" t="s">
        <v>152</v>
      </c>
      <c r="H39"/>
      <c r="K39"/>
      <c r="L39"/>
      <c r="M39" s="41"/>
      <c r="N39"/>
      <c r="Q39" s="54" t="s">
        <v>110</v>
      </c>
      <c r="R39" s="50">
        <v>0</v>
      </c>
      <c r="S39" s="51">
        <v>0</v>
      </c>
      <c r="T39" s="51">
        <v>0</v>
      </c>
      <c r="U39" s="52">
        <v>0</v>
      </c>
      <c r="V39" s="51">
        <v>0</v>
      </c>
      <c r="W39" s="51">
        <v>0</v>
      </c>
      <c r="X39" s="51">
        <v>0</v>
      </c>
      <c r="Y39" s="51">
        <v>0</v>
      </c>
      <c r="Z39" s="51">
        <v>0</v>
      </c>
      <c r="AA39" s="51">
        <v>0</v>
      </c>
      <c r="AB39" s="51">
        <v>0</v>
      </c>
      <c r="AC39" s="51">
        <v>0</v>
      </c>
      <c r="AD39" s="51">
        <v>0</v>
      </c>
      <c r="AE39" s="51">
        <v>0</v>
      </c>
      <c r="AF39" s="51">
        <v>0</v>
      </c>
      <c r="AG39" s="51">
        <v>0</v>
      </c>
      <c r="AH39" s="51">
        <v>0</v>
      </c>
      <c r="AI39" s="51">
        <v>0</v>
      </c>
      <c r="AN39" s="60" t="s">
        <v>125</v>
      </c>
    </row>
    <row r="40" spans="3:54" outlineLevel="1" x14ac:dyDescent="0.2">
      <c r="C40" s="45">
        <v>24</v>
      </c>
      <c r="F40" s="53" t="s">
        <v>2</v>
      </c>
      <c r="H40"/>
      <c r="K40"/>
      <c r="L40"/>
      <c r="M40" s="41"/>
      <c r="N40"/>
      <c r="Q40" s="54" t="s">
        <v>110</v>
      </c>
      <c r="R40" s="50">
        <v>0</v>
      </c>
      <c r="S40" s="51">
        <v>0</v>
      </c>
      <c r="T40" s="51">
        <v>0</v>
      </c>
      <c r="U40" s="52">
        <v>-3.53207</v>
      </c>
      <c r="V40" s="51">
        <v>-3.65922452</v>
      </c>
      <c r="W40" s="51">
        <v>-3.7726604801199999</v>
      </c>
      <c r="X40" s="51">
        <v>-3.8852115177769133</v>
      </c>
      <c r="Y40" s="51">
        <v>-3.9965875812865179</v>
      </c>
      <c r="Z40" s="51">
        <v>-4.1064937397718975</v>
      </c>
      <c r="AA40" s="51">
        <v>-4.2091560832661949</v>
      </c>
      <c r="AB40" s="51">
        <v>-4.3143849853478491</v>
      </c>
      <c r="AC40" s="51">
        <v>-4.4222446099815453</v>
      </c>
      <c r="AD40" s="51">
        <v>-4.532800725231084</v>
      </c>
      <c r="AE40" s="51">
        <v>-4.6461207433618608</v>
      </c>
      <c r="AF40" s="51">
        <v>-4.7622737619459068</v>
      </c>
      <c r="AG40" s="51">
        <v>-4.8813306059945543</v>
      </c>
      <c r="AH40" s="51">
        <v>-5.0033638711444173</v>
      </c>
      <c r="AI40" s="51">
        <v>-5.1284479679230275</v>
      </c>
      <c r="AN40" t="s">
        <v>107</v>
      </c>
      <c r="AO40" s="59"/>
      <c r="AP40" s="59"/>
      <c r="AQ40" s="59">
        <v>0</v>
      </c>
      <c r="AR40" s="59">
        <v>0</v>
      </c>
      <c r="AS40" s="59">
        <v>-7.3789595947907571E-2</v>
      </c>
      <c r="AT40" s="59">
        <v>-7.5832900263101521E-2</v>
      </c>
      <c r="AU40" s="59">
        <v>-0.12434014331573451</v>
      </c>
      <c r="AV40" s="59">
        <v>-0.12778324051833323</v>
      </c>
      <c r="AW40" s="59">
        <v>-0.13132168036754877</v>
      </c>
      <c r="AX40" s="59">
        <v>-0.13495810299226463</v>
      </c>
      <c r="AY40" s="59">
        <v>-0.13869522162899983</v>
      </c>
      <c r="AZ40" s="59">
        <v>-0.16423665731804959</v>
      </c>
      <c r="BA40">
        <v>-0.16878452705903157</v>
      </c>
      <c r="BB40">
        <v>-0.17345833165231994</v>
      </c>
    </row>
    <row r="41" spans="3:54" outlineLevel="1" x14ac:dyDescent="0.2">
      <c r="C41" s="45">
        <v>25</v>
      </c>
      <c r="F41" s="53" t="s">
        <v>153</v>
      </c>
      <c r="H41"/>
      <c r="K41"/>
      <c r="L41"/>
      <c r="M41" s="41"/>
      <c r="N41"/>
      <c r="Q41" s="54" t="s">
        <v>110</v>
      </c>
      <c r="R41" s="50">
        <v>0</v>
      </c>
      <c r="S41" s="51">
        <v>0</v>
      </c>
      <c r="T41" s="51">
        <v>0</v>
      </c>
      <c r="U41" s="52">
        <v>-876.60815999999988</v>
      </c>
      <c r="V41" s="51">
        <v>-908.16605375999995</v>
      </c>
      <c r="W41" s="51">
        <v>-936.31920142655986</v>
      </c>
      <c r="X41" s="51">
        <v>-964.25272426911897</v>
      </c>
      <c r="Y41" s="51">
        <v>-991.89463569816701</v>
      </c>
      <c r="Z41" s="51">
        <v>-1019.1717381798667</v>
      </c>
      <c r="AA41" s="51">
        <v>-1044.6510316343633</v>
      </c>
      <c r="AB41" s="51">
        <v>-1070.7673074252223</v>
      </c>
      <c r="AC41" s="51">
        <v>-1097.5364901108528</v>
      </c>
      <c r="AD41" s="51">
        <v>-1124.9749023636241</v>
      </c>
      <c r="AE41" s="51">
        <v>-1153.0992749227146</v>
      </c>
      <c r="AF41" s="51">
        <v>-1181.9267567957822</v>
      </c>
      <c r="AG41" s="51">
        <v>-1211.4749257156766</v>
      </c>
      <c r="AH41" s="51">
        <v>-1241.7617988585685</v>
      </c>
      <c r="AI41" s="51">
        <v>-1272.8058438300325</v>
      </c>
      <c r="AN41" t="s">
        <v>108</v>
      </c>
      <c r="AO41" s="59"/>
      <c r="AP41" s="59"/>
      <c r="AQ41" s="59">
        <v>0</v>
      </c>
      <c r="AR41" s="59">
        <v>0</v>
      </c>
      <c r="AS41" s="59">
        <v>7.3789595947907571E-2</v>
      </c>
      <c r="AT41" s="59">
        <v>0</v>
      </c>
      <c r="AU41" s="59">
        <v>0</v>
      </c>
      <c r="AV41" s="59">
        <v>0</v>
      </c>
      <c r="AW41" s="59">
        <v>0</v>
      </c>
      <c r="AX41" s="59">
        <v>0</v>
      </c>
      <c r="AY41" s="59">
        <v>0</v>
      </c>
      <c r="AZ41" s="59">
        <v>0</v>
      </c>
      <c r="BA41">
        <v>0</v>
      </c>
      <c r="BB41">
        <v>0</v>
      </c>
    </row>
    <row r="42" spans="3:54" outlineLevel="1" x14ac:dyDescent="0.2">
      <c r="C42" s="45" t="s">
        <v>154</v>
      </c>
      <c r="F42" s="53" t="s">
        <v>155</v>
      </c>
      <c r="H42"/>
      <c r="K42"/>
      <c r="L42"/>
      <c r="M42" s="41"/>
      <c r="N42"/>
      <c r="Q42" s="54" t="s">
        <v>110</v>
      </c>
      <c r="R42" s="50">
        <v>0</v>
      </c>
      <c r="S42" s="51">
        <v>0</v>
      </c>
      <c r="T42" s="51">
        <v>0</v>
      </c>
      <c r="U42" s="52">
        <v>0</v>
      </c>
      <c r="V42" s="51">
        <v>0</v>
      </c>
      <c r="W42" s="51">
        <v>0</v>
      </c>
      <c r="X42" s="51">
        <v>0</v>
      </c>
      <c r="Y42" s="51">
        <v>0</v>
      </c>
      <c r="Z42" s="51">
        <v>0</v>
      </c>
      <c r="AA42" s="51">
        <v>0</v>
      </c>
      <c r="AB42" s="51">
        <v>0</v>
      </c>
      <c r="AC42" s="51">
        <v>0</v>
      </c>
      <c r="AD42" s="51">
        <v>0</v>
      </c>
      <c r="AE42" s="51">
        <v>0</v>
      </c>
      <c r="AF42" s="51">
        <v>0</v>
      </c>
      <c r="AG42" s="51">
        <v>0</v>
      </c>
      <c r="AH42" s="51">
        <v>0</v>
      </c>
      <c r="AI42" s="51">
        <v>0</v>
      </c>
    </row>
    <row r="43" spans="3:54" outlineLevel="1" x14ac:dyDescent="0.2">
      <c r="C43" s="45" t="s">
        <v>156</v>
      </c>
      <c r="F43" s="53" t="s">
        <v>157</v>
      </c>
      <c r="H43"/>
      <c r="K43"/>
      <c r="L43"/>
      <c r="M43" s="41"/>
      <c r="N43"/>
      <c r="Q43" s="54" t="s">
        <v>110</v>
      </c>
      <c r="R43" s="50">
        <v>0</v>
      </c>
      <c r="S43" s="51">
        <v>0</v>
      </c>
      <c r="T43" s="51">
        <v>0</v>
      </c>
      <c r="U43" s="52">
        <v>0</v>
      </c>
      <c r="V43" s="51">
        <v>0</v>
      </c>
      <c r="W43" s="51">
        <v>0</v>
      </c>
      <c r="X43" s="51">
        <v>0</v>
      </c>
      <c r="Y43" s="51">
        <v>0</v>
      </c>
      <c r="Z43" s="51">
        <v>0</v>
      </c>
      <c r="AA43" s="51">
        <v>0</v>
      </c>
      <c r="AB43" s="51">
        <v>0</v>
      </c>
      <c r="AC43" s="51">
        <v>0</v>
      </c>
      <c r="AD43" s="51">
        <v>0</v>
      </c>
      <c r="AE43" s="51">
        <v>0</v>
      </c>
      <c r="AF43" s="51">
        <v>0</v>
      </c>
      <c r="AG43" s="51">
        <v>0</v>
      </c>
      <c r="AH43" s="51">
        <v>0</v>
      </c>
      <c r="AI43" s="51">
        <v>0</v>
      </c>
    </row>
    <row r="44" spans="3:54" outlineLevel="1" x14ac:dyDescent="0.2">
      <c r="C44" s="45" t="s">
        <v>152</v>
      </c>
      <c r="F44" s="53" t="s">
        <v>152</v>
      </c>
      <c r="H44"/>
      <c r="K44"/>
      <c r="L44"/>
      <c r="M44" s="41"/>
      <c r="N44"/>
      <c r="Q44" s="54" t="s">
        <v>110</v>
      </c>
      <c r="R44" s="50">
        <v>0</v>
      </c>
      <c r="S44" s="51">
        <v>0</v>
      </c>
      <c r="T44" s="51">
        <v>0</v>
      </c>
      <c r="U44" s="52">
        <v>0</v>
      </c>
      <c r="V44" s="51">
        <v>0</v>
      </c>
      <c r="W44" s="51">
        <v>0</v>
      </c>
      <c r="X44" s="51">
        <v>0</v>
      </c>
      <c r="Y44" s="51">
        <v>0</v>
      </c>
      <c r="Z44" s="51">
        <v>0</v>
      </c>
      <c r="AA44" s="51">
        <v>0</v>
      </c>
      <c r="AB44" s="51">
        <v>0</v>
      </c>
      <c r="AC44" s="51">
        <v>0</v>
      </c>
      <c r="AD44" s="51">
        <v>0</v>
      </c>
      <c r="AE44" s="51">
        <v>0</v>
      </c>
      <c r="AF44" s="51">
        <v>0</v>
      </c>
      <c r="AG44" s="51">
        <v>0</v>
      </c>
      <c r="AH44" s="51">
        <v>0</v>
      </c>
      <c r="AI44" s="51">
        <v>0</v>
      </c>
    </row>
    <row r="45" spans="3:54" outlineLevel="1" x14ac:dyDescent="0.2">
      <c r="C45" s="45">
        <v>29</v>
      </c>
      <c r="F45" s="53" t="s">
        <v>158</v>
      </c>
      <c r="H45"/>
      <c r="K45"/>
      <c r="L45"/>
      <c r="M45" s="41"/>
      <c r="N45"/>
      <c r="Q45" s="54" t="s">
        <v>110</v>
      </c>
      <c r="R45" s="50">
        <v>0</v>
      </c>
      <c r="S45" s="51">
        <v>0</v>
      </c>
      <c r="T45" s="51">
        <v>0</v>
      </c>
      <c r="U45" s="52">
        <v>0</v>
      </c>
      <c r="V45" s="51">
        <v>0</v>
      </c>
      <c r="W45" s="51">
        <v>0</v>
      </c>
      <c r="X45" s="51">
        <v>0</v>
      </c>
      <c r="Y45" s="51">
        <v>0</v>
      </c>
      <c r="Z45" s="51">
        <v>0</v>
      </c>
      <c r="AA45" s="51">
        <v>0</v>
      </c>
      <c r="AB45" s="51">
        <v>0</v>
      </c>
      <c r="AC45" s="51">
        <v>0</v>
      </c>
      <c r="AD45" s="51">
        <v>0</v>
      </c>
      <c r="AE45" s="51">
        <v>0</v>
      </c>
      <c r="AF45" s="51">
        <v>0</v>
      </c>
      <c r="AG45" s="51">
        <v>0</v>
      </c>
      <c r="AH45" s="51">
        <v>0</v>
      </c>
      <c r="AI45" s="51">
        <v>0</v>
      </c>
    </row>
    <row r="46" spans="3:54" outlineLevel="1" x14ac:dyDescent="0.2">
      <c r="C46" s="45">
        <v>30</v>
      </c>
      <c r="F46" s="53" t="s">
        <v>159</v>
      </c>
      <c r="H46"/>
      <c r="K46"/>
      <c r="L46"/>
      <c r="M46" s="41"/>
      <c r="N46"/>
      <c r="Q46" s="54" t="s">
        <v>110</v>
      </c>
      <c r="R46" s="50">
        <v>0</v>
      </c>
      <c r="S46" s="51">
        <v>0</v>
      </c>
      <c r="T46" s="51">
        <v>0</v>
      </c>
      <c r="U46" s="52">
        <v>-572.14717000000007</v>
      </c>
      <c r="V46" s="51">
        <v>-592.74446812000008</v>
      </c>
      <c r="W46" s="51">
        <v>-611.11954663172003</v>
      </c>
      <c r="X46" s="51">
        <v>-629.35127977289972</v>
      </c>
      <c r="Y46" s="51">
        <v>-647.39268312638944</v>
      </c>
      <c r="Z46" s="51">
        <v>-665.19598191236526</v>
      </c>
      <c r="AA46" s="51">
        <v>-681.82588146017429</v>
      </c>
      <c r="AB46" s="51">
        <v>-698.87152849667859</v>
      </c>
      <c r="AC46" s="51">
        <v>-716.34331670909546</v>
      </c>
      <c r="AD46" s="51">
        <v>-734.25189962682282</v>
      </c>
      <c r="AE46" s="51">
        <v>-752.60819711749332</v>
      </c>
      <c r="AF46" s="51">
        <v>-771.42340204543063</v>
      </c>
      <c r="AG46" s="51">
        <v>-790.70898709656637</v>
      </c>
      <c r="AH46" s="51">
        <v>-810.47671177398047</v>
      </c>
      <c r="AI46" s="51">
        <v>-830.73862956832988</v>
      </c>
    </row>
    <row r="47" spans="3:54" outlineLevel="1" x14ac:dyDescent="0.2">
      <c r="C47" s="45" t="s">
        <v>152</v>
      </c>
      <c r="F47" s="53" t="s">
        <v>152</v>
      </c>
      <c r="H47"/>
      <c r="K47"/>
      <c r="L47"/>
      <c r="M47" s="41"/>
      <c r="N47"/>
      <c r="Q47" s="54" t="s">
        <v>110</v>
      </c>
      <c r="R47" s="50">
        <v>0</v>
      </c>
      <c r="S47" s="51">
        <v>0</v>
      </c>
      <c r="T47" s="51">
        <v>0</v>
      </c>
      <c r="U47" s="52">
        <v>0</v>
      </c>
      <c r="V47" s="51">
        <v>0</v>
      </c>
      <c r="W47" s="51">
        <v>0</v>
      </c>
      <c r="X47" s="51">
        <v>0</v>
      </c>
      <c r="Y47" s="51">
        <v>0</v>
      </c>
      <c r="Z47" s="51">
        <v>0</v>
      </c>
      <c r="AA47" s="51">
        <v>0</v>
      </c>
      <c r="AB47" s="51">
        <v>0</v>
      </c>
      <c r="AC47" s="51">
        <v>0</v>
      </c>
      <c r="AD47" s="51">
        <v>0</v>
      </c>
      <c r="AE47" s="51">
        <v>0</v>
      </c>
      <c r="AF47" s="51">
        <v>0</v>
      </c>
      <c r="AG47" s="51">
        <v>0</v>
      </c>
      <c r="AH47" s="51">
        <v>0</v>
      </c>
      <c r="AI47" s="51">
        <v>0</v>
      </c>
    </row>
    <row r="48" spans="3:54" outlineLevel="1" x14ac:dyDescent="0.2">
      <c r="C48" s="45" t="s">
        <v>160</v>
      </c>
      <c r="F48" s="53" t="s">
        <v>161</v>
      </c>
      <c r="H48"/>
      <c r="K48"/>
      <c r="L48"/>
      <c r="M48" s="41"/>
      <c r="N48"/>
      <c r="Q48" s="54" t="s">
        <v>110</v>
      </c>
      <c r="R48" s="50">
        <v>0</v>
      </c>
      <c r="S48" s="51">
        <v>0</v>
      </c>
      <c r="T48" s="51">
        <v>0</v>
      </c>
      <c r="U48" s="52">
        <v>0</v>
      </c>
      <c r="V48" s="51">
        <v>0</v>
      </c>
      <c r="W48" s="51">
        <v>0</v>
      </c>
      <c r="X48" s="51">
        <v>0</v>
      </c>
      <c r="Y48" s="51">
        <v>0</v>
      </c>
      <c r="Z48" s="51">
        <v>0</v>
      </c>
      <c r="AA48" s="51">
        <v>0</v>
      </c>
      <c r="AB48" s="51">
        <v>0</v>
      </c>
      <c r="AC48" s="51">
        <v>0</v>
      </c>
      <c r="AD48" s="51">
        <v>0</v>
      </c>
      <c r="AE48" s="51">
        <v>0</v>
      </c>
      <c r="AF48" s="51">
        <v>0</v>
      </c>
      <c r="AG48" s="51">
        <v>0</v>
      </c>
      <c r="AH48" s="51">
        <v>0</v>
      </c>
      <c r="AI48" s="51">
        <v>0</v>
      </c>
    </row>
    <row r="49" spans="3:35" outlineLevel="1" x14ac:dyDescent="0.2">
      <c r="C49" s="45" t="s">
        <v>162</v>
      </c>
      <c r="F49" s="53" t="s">
        <v>659</v>
      </c>
      <c r="H49"/>
      <c r="K49"/>
      <c r="L49"/>
      <c r="M49" s="41"/>
      <c r="N49"/>
      <c r="Q49" s="54" t="s">
        <v>110</v>
      </c>
      <c r="R49" s="50">
        <v>0</v>
      </c>
      <c r="S49" s="51">
        <v>0</v>
      </c>
      <c r="T49" s="51">
        <v>0</v>
      </c>
      <c r="U49" s="52">
        <v>0</v>
      </c>
      <c r="V49" s="51">
        <v>0</v>
      </c>
      <c r="W49" s="51">
        <v>0</v>
      </c>
      <c r="X49" s="51">
        <v>0</v>
      </c>
      <c r="Y49" s="51">
        <v>0</v>
      </c>
      <c r="Z49" s="51">
        <v>0</v>
      </c>
      <c r="AA49" s="51">
        <v>0</v>
      </c>
      <c r="AB49" s="51">
        <v>0</v>
      </c>
      <c r="AC49" s="51">
        <v>0</v>
      </c>
      <c r="AD49" s="51">
        <v>0</v>
      </c>
      <c r="AE49" s="51">
        <v>0</v>
      </c>
      <c r="AF49" s="51">
        <v>0</v>
      </c>
      <c r="AG49" s="51">
        <v>0</v>
      </c>
      <c r="AH49" s="51">
        <v>0</v>
      </c>
      <c r="AI49" s="51">
        <v>0</v>
      </c>
    </row>
    <row r="50" spans="3:35" outlineLevel="1" x14ac:dyDescent="0.2">
      <c r="C50" s="45" t="s">
        <v>163</v>
      </c>
      <c r="F50" s="53" t="s">
        <v>164</v>
      </c>
      <c r="H50"/>
      <c r="K50"/>
      <c r="L50"/>
      <c r="M50" s="41"/>
      <c r="N50"/>
      <c r="Q50" s="54" t="s">
        <v>110</v>
      </c>
      <c r="R50" s="50">
        <v>0</v>
      </c>
      <c r="S50" s="51">
        <v>0</v>
      </c>
      <c r="T50" s="51">
        <v>0</v>
      </c>
      <c r="U50" s="52">
        <v>0</v>
      </c>
      <c r="V50" s="51">
        <v>0</v>
      </c>
      <c r="W50" s="51">
        <v>0</v>
      </c>
      <c r="X50" s="51">
        <v>0</v>
      </c>
      <c r="Y50" s="51">
        <v>0</v>
      </c>
      <c r="Z50" s="51">
        <v>0</v>
      </c>
      <c r="AA50" s="51">
        <v>0</v>
      </c>
      <c r="AB50" s="51">
        <v>0</v>
      </c>
      <c r="AC50" s="51">
        <v>0</v>
      </c>
      <c r="AD50" s="51">
        <v>0</v>
      </c>
      <c r="AE50" s="51">
        <v>0</v>
      </c>
      <c r="AF50" s="51">
        <v>0</v>
      </c>
      <c r="AG50" s="51">
        <v>0</v>
      </c>
      <c r="AH50" s="51">
        <v>0</v>
      </c>
      <c r="AI50" s="51">
        <v>0</v>
      </c>
    </row>
    <row r="51" spans="3:35" outlineLevel="1" x14ac:dyDescent="0.2">
      <c r="C51" s="45" t="s">
        <v>152</v>
      </c>
      <c r="F51" s="53" t="s">
        <v>152</v>
      </c>
      <c r="H51"/>
      <c r="K51"/>
      <c r="L51"/>
      <c r="M51" s="41"/>
      <c r="N51"/>
      <c r="Q51" s="54" t="s">
        <v>110</v>
      </c>
      <c r="R51" s="50">
        <v>0</v>
      </c>
      <c r="S51" s="51">
        <v>0</v>
      </c>
      <c r="T51" s="51">
        <v>0</v>
      </c>
      <c r="U51" s="52">
        <v>0</v>
      </c>
      <c r="V51" s="51">
        <v>0</v>
      </c>
      <c r="W51" s="51">
        <v>0</v>
      </c>
      <c r="X51" s="51">
        <v>0</v>
      </c>
      <c r="Y51" s="51">
        <v>0</v>
      </c>
      <c r="Z51" s="51">
        <v>0</v>
      </c>
      <c r="AA51" s="51">
        <v>0</v>
      </c>
      <c r="AB51" s="51">
        <v>0</v>
      </c>
      <c r="AC51" s="51">
        <v>0</v>
      </c>
      <c r="AD51" s="51">
        <v>0</v>
      </c>
      <c r="AE51" s="51">
        <v>0</v>
      </c>
      <c r="AF51" s="51">
        <v>0</v>
      </c>
      <c r="AG51" s="51">
        <v>0</v>
      </c>
      <c r="AH51" s="51">
        <v>0</v>
      </c>
      <c r="AI51" s="51">
        <v>0</v>
      </c>
    </row>
    <row r="52" spans="3:35" outlineLevel="1" x14ac:dyDescent="0.2">
      <c r="C52" s="45" t="s">
        <v>165</v>
      </c>
      <c r="F52" s="53" t="s">
        <v>656</v>
      </c>
      <c r="H52"/>
      <c r="K52"/>
      <c r="L52"/>
      <c r="M52" s="41"/>
      <c r="N52"/>
      <c r="Q52" s="54" t="s">
        <v>110</v>
      </c>
      <c r="R52" s="50">
        <v>0</v>
      </c>
      <c r="S52" s="51">
        <v>0</v>
      </c>
      <c r="T52" s="51">
        <v>0</v>
      </c>
      <c r="U52" s="52">
        <v>0</v>
      </c>
      <c r="V52" s="51">
        <v>0</v>
      </c>
      <c r="W52" s="51">
        <v>0</v>
      </c>
      <c r="X52" s="51">
        <v>0</v>
      </c>
      <c r="Y52" s="51">
        <v>0</v>
      </c>
      <c r="Z52" s="51">
        <v>0</v>
      </c>
      <c r="AA52" s="51">
        <v>0</v>
      </c>
      <c r="AB52" s="51">
        <v>0</v>
      </c>
      <c r="AC52" s="51">
        <v>0</v>
      </c>
      <c r="AD52" s="51">
        <v>0</v>
      </c>
      <c r="AE52" s="51">
        <v>0</v>
      </c>
      <c r="AF52" s="51">
        <v>0</v>
      </c>
      <c r="AG52" s="51">
        <v>0</v>
      </c>
      <c r="AH52" s="51">
        <v>0</v>
      </c>
      <c r="AI52" s="51">
        <v>0</v>
      </c>
    </row>
    <row r="53" spans="3:35" outlineLevel="1" x14ac:dyDescent="0.2">
      <c r="C53" s="45" t="s">
        <v>166</v>
      </c>
      <c r="F53" s="53" t="s">
        <v>657</v>
      </c>
      <c r="H53"/>
      <c r="K53"/>
      <c r="L53"/>
      <c r="M53" s="41"/>
      <c r="N53"/>
      <c r="Q53" s="54" t="s">
        <v>110</v>
      </c>
      <c r="R53" s="50">
        <v>0</v>
      </c>
      <c r="S53" s="51">
        <v>0</v>
      </c>
      <c r="T53" s="51">
        <v>0</v>
      </c>
      <c r="U53" s="52">
        <v>0</v>
      </c>
      <c r="V53" s="51">
        <v>0</v>
      </c>
      <c r="W53" s="51">
        <v>0</v>
      </c>
      <c r="X53" s="51">
        <v>0</v>
      </c>
      <c r="Y53" s="51">
        <v>0</v>
      </c>
      <c r="Z53" s="51">
        <v>0</v>
      </c>
      <c r="AA53" s="51">
        <v>0</v>
      </c>
      <c r="AB53" s="51">
        <v>0</v>
      </c>
      <c r="AC53" s="51">
        <v>0</v>
      </c>
      <c r="AD53" s="51">
        <v>0</v>
      </c>
      <c r="AE53" s="51">
        <v>0</v>
      </c>
      <c r="AF53" s="51">
        <v>0</v>
      </c>
      <c r="AG53" s="51">
        <v>0</v>
      </c>
      <c r="AH53" s="51">
        <v>0</v>
      </c>
      <c r="AI53" s="51">
        <v>0</v>
      </c>
    </row>
    <row r="54" spans="3:35" outlineLevel="1" x14ac:dyDescent="0.2">
      <c r="C54" s="45" t="s">
        <v>152</v>
      </c>
      <c r="F54" s="53" t="s">
        <v>152</v>
      </c>
      <c r="H54"/>
      <c r="K54"/>
      <c r="L54"/>
      <c r="M54" s="41"/>
      <c r="N54"/>
      <c r="Q54" s="54" t="s">
        <v>110</v>
      </c>
      <c r="R54" s="50">
        <v>0</v>
      </c>
      <c r="S54" s="51">
        <v>0</v>
      </c>
      <c r="T54" s="51">
        <v>0</v>
      </c>
      <c r="U54" s="52">
        <v>0</v>
      </c>
      <c r="V54" s="51">
        <v>0</v>
      </c>
      <c r="W54" s="51">
        <v>0</v>
      </c>
      <c r="X54" s="51">
        <v>0</v>
      </c>
      <c r="Y54" s="51">
        <v>0</v>
      </c>
      <c r="Z54" s="51">
        <v>0</v>
      </c>
      <c r="AA54" s="51">
        <v>0</v>
      </c>
      <c r="AB54" s="51">
        <v>0</v>
      </c>
      <c r="AC54" s="51">
        <v>0</v>
      </c>
      <c r="AD54" s="51">
        <v>0</v>
      </c>
      <c r="AE54" s="51">
        <v>0</v>
      </c>
      <c r="AF54" s="51">
        <v>0</v>
      </c>
      <c r="AG54" s="51">
        <v>0</v>
      </c>
      <c r="AH54" s="51">
        <v>0</v>
      </c>
      <c r="AI54" s="51">
        <v>0</v>
      </c>
    </row>
    <row r="55" spans="3:35" outlineLevel="1" x14ac:dyDescent="0.2">
      <c r="C55" s="45" t="s">
        <v>152</v>
      </c>
      <c r="F55" s="53" t="s">
        <v>152</v>
      </c>
      <c r="H55"/>
      <c r="K55"/>
      <c r="L55"/>
      <c r="M55" s="41"/>
      <c r="N55"/>
      <c r="Q55" s="54" t="s">
        <v>110</v>
      </c>
      <c r="R55" s="50">
        <v>0</v>
      </c>
      <c r="S55" s="51">
        <v>0</v>
      </c>
      <c r="T55" s="51">
        <v>0</v>
      </c>
      <c r="U55" s="52">
        <v>0</v>
      </c>
      <c r="V55" s="51">
        <v>0</v>
      </c>
      <c r="W55" s="51">
        <v>0</v>
      </c>
      <c r="X55" s="51">
        <v>0</v>
      </c>
      <c r="Y55" s="51">
        <v>0</v>
      </c>
      <c r="Z55" s="51">
        <v>0</v>
      </c>
      <c r="AA55" s="51">
        <v>0</v>
      </c>
      <c r="AB55" s="51">
        <v>0</v>
      </c>
      <c r="AC55" s="51">
        <v>0</v>
      </c>
      <c r="AD55" s="51">
        <v>0</v>
      </c>
      <c r="AE55" s="51">
        <v>0</v>
      </c>
      <c r="AF55" s="51">
        <v>0</v>
      </c>
      <c r="AG55" s="51">
        <v>0</v>
      </c>
      <c r="AH55" s="51">
        <v>0</v>
      </c>
      <c r="AI55" s="51">
        <v>0</v>
      </c>
    </row>
    <row r="56" spans="3:35" outlineLevel="1" x14ac:dyDescent="0.2">
      <c r="C56" s="45" t="s">
        <v>152</v>
      </c>
      <c r="F56" s="53" t="s">
        <v>152</v>
      </c>
      <c r="H56"/>
      <c r="K56"/>
      <c r="L56"/>
      <c r="M56" s="41"/>
      <c r="N56"/>
      <c r="Q56" s="54" t="s">
        <v>110</v>
      </c>
      <c r="R56" s="50">
        <v>0</v>
      </c>
      <c r="S56" s="51">
        <v>0</v>
      </c>
      <c r="T56" s="51">
        <v>0</v>
      </c>
      <c r="U56" s="52">
        <v>0</v>
      </c>
      <c r="V56" s="51">
        <v>0</v>
      </c>
      <c r="W56" s="51">
        <v>0</v>
      </c>
      <c r="X56" s="51">
        <v>0</v>
      </c>
      <c r="Y56" s="51">
        <v>0</v>
      </c>
      <c r="Z56" s="51">
        <v>0</v>
      </c>
      <c r="AA56" s="51">
        <v>0</v>
      </c>
      <c r="AB56" s="51">
        <v>0</v>
      </c>
      <c r="AC56" s="51">
        <v>0</v>
      </c>
      <c r="AD56" s="51">
        <v>0</v>
      </c>
      <c r="AE56" s="51">
        <v>0</v>
      </c>
      <c r="AF56" s="51">
        <v>0</v>
      </c>
      <c r="AG56" s="51">
        <v>0</v>
      </c>
      <c r="AH56" s="51">
        <v>0</v>
      </c>
      <c r="AI56" s="51">
        <v>0</v>
      </c>
    </row>
    <row r="57" spans="3:35" outlineLevel="1" x14ac:dyDescent="0.2">
      <c r="C57" s="45" t="s">
        <v>152</v>
      </c>
      <c r="F57" s="53" t="s">
        <v>152</v>
      </c>
      <c r="H57"/>
      <c r="K57"/>
      <c r="L57"/>
      <c r="M57" s="41"/>
      <c r="N57"/>
      <c r="Q57" s="54" t="s">
        <v>110</v>
      </c>
      <c r="R57" s="50">
        <v>0</v>
      </c>
      <c r="S57" s="51">
        <v>0</v>
      </c>
      <c r="T57" s="51">
        <v>0</v>
      </c>
      <c r="U57" s="52">
        <v>0</v>
      </c>
      <c r="V57" s="51">
        <v>0</v>
      </c>
      <c r="W57" s="51">
        <v>0</v>
      </c>
      <c r="X57" s="51">
        <v>0</v>
      </c>
      <c r="Y57" s="51">
        <v>0</v>
      </c>
      <c r="Z57" s="51">
        <v>0</v>
      </c>
      <c r="AA57" s="51">
        <v>0</v>
      </c>
      <c r="AB57" s="51">
        <v>0</v>
      </c>
      <c r="AC57" s="51">
        <v>0</v>
      </c>
      <c r="AD57" s="51">
        <v>0</v>
      </c>
      <c r="AE57" s="51">
        <v>0</v>
      </c>
      <c r="AF57" s="51">
        <v>0</v>
      </c>
      <c r="AG57" s="51">
        <v>0</v>
      </c>
      <c r="AH57" s="51">
        <v>0</v>
      </c>
      <c r="AI57" s="51">
        <v>0</v>
      </c>
    </row>
    <row r="58" spans="3:35" outlineLevel="1" x14ac:dyDescent="0.2">
      <c r="C58" s="45" t="s">
        <v>152</v>
      </c>
      <c r="F58" s="53" t="s">
        <v>152</v>
      </c>
      <c r="H58"/>
      <c r="K58"/>
      <c r="L58"/>
      <c r="M58" s="41"/>
      <c r="N58"/>
      <c r="Q58" s="54" t="s">
        <v>110</v>
      </c>
      <c r="R58" s="50">
        <v>0</v>
      </c>
      <c r="S58" s="51">
        <v>0</v>
      </c>
      <c r="T58" s="51">
        <v>0</v>
      </c>
      <c r="U58" s="52">
        <v>0</v>
      </c>
      <c r="V58" s="51">
        <v>0</v>
      </c>
      <c r="W58" s="51">
        <v>0</v>
      </c>
      <c r="X58" s="51">
        <v>0</v>
      </c>
      <c r="Y58" s="51">
        <v>0</v>
      </c>
      <c r="Z58" s="51">
        <v>0</v>
      </c>
      <c r="AA58" s="51">
        <v>0</v>
      </c>
      <c r="AB58" s="51">
        <v>0</v>
      </c>
      <c r="AC58" s="51">
        <v>0</v>
      </c>
      <c r="AD58" s="51">
        <v>0</v>
      </c>
      <c r="AE58" s="51">
        <v>0</v>
      </c>
      <c r="AF58" s="51">
        <v>0</v>
      </c>
      <c r="AG58" s="51">
        <v>0</v>
      </c>
      <c r="AH58" s="51">
        <v>0</v>
      </c>
      <c r="AI58" s="51">
        <v>0</v>
      </c>
    </row>
    <row r="59" spans="3:35" outlineLevel="1" x14ac:dyDescent="0.2">
      <c r="C59" s="45" t="s">
        <v>152</v>
      </c>
      <c r="F59" s="53" t="s">
        <v>152</v>
      </c>
      <c r="H59"/>
      <c r="K59"/>
      <c r="L59"/>
      <c r="M59" s="41"/>
      <c r="N59"/>
      <c r="Q59" s="54" t="s">
        <v>110</v>
      </c>
      <c r="R59" s="50">
        <v>0</v>
      </c>
      <c r="S59" s="51">
        <v>0</v>
      </c>
      <c r="T59" s="51">
        <v>0</v>
      </c>
      <c r="U59" s="52">
        <v>0</v>
      </c>
      <c r="V59" s="51">
        <v>0</v>
      </c>
      <c r="W59" s="51">
        <v>0</v>
      </c>
      <c r="X59" s="51">
        <v>0</v>
      </c>
      <c r="Y59" s="51">
        <v>0</v>
      </c>
      <c r="Z59" s="51">
        <v>0</v>
      </c>
      <c r="AA59" s="51">
        <v>0</v>
      </c>
      <c r="AB59" s="51">
        <v>0</v>
      </c>
      <c r="AC59" s="51">
        <v>0</v>
      </c>
      <c r="AD59" s="51">
        <v>0</v>
      </c>
      <c r="AE59" s="51">
        <v>0</v>
      </c>
      <c r="AF59" s="51">
        <v>0</v>
      </c>
      <c r="AG59" s="51">
        <v>0</v>
      </c>
      <c r="AH59" s="51">
        <v>0</v>
      </c>
      <c r="AI59" s="51">
        <v>0</v>
      </c>
    </row>
    <row r="60" spans="3:35" outlineLevel="1" x14ac:dyDescent="0.2">
      <c r="C60" s="45" t="s">
        <v>152</v>
      </c>
      <c r="F60" s="53" t="s">
        <v>152</v>
      </c>
      <c r="H60"/>
      <c r="K60"/>
      <c r="L60"/>
      <c r="M60" s="41"/>
      <c r="N60"/>
      <c r="Q60" s="54" t="s">
        <v>110</v>
      </c>
      <c r="R60" s="50">
        <v>0</v>
      </c>
      <c r="S60" s="51">
        <v>0</v>
      </c>
      <c r="T60" s="51">
        <v>0</v>
      </c>
      <c r="U60" s="52">
        <v>0</v>
      </c>
      <c r="V60" s="51">
        <v>0</v>
      </c>
      <c r="W60" s="51">
        <v>0</v>
      </c>
      <c r="X60" s="51">
        <v>0</v>
      </c>
      <c r="Y60" s="51">
        <v>0</v>
      </c>
      <c r="Z60" s="51">
        <v>0</v>
      </c>
      <c r="AA60" s="51">
        <v>0</v>
      </c>
      <c r="AB60" s="51">
        <v>0</v>
      </c>
      <c r="AC60" s="51">
        <v>0</v>
      </c>
      <c r="AD60" s="51">
        <v>0</v>
      </c>
      <c r="AE60" s="51">
        <v>0</v>
      </c>
      <c r="AF60" s="51">
        <v>0</v>
      </c>
      <c r="AG60" s="51">
        <v>0</v>
      </c>
      <c r="AH60" s="51">
        <v>0</v>
      </c>
      <c r="AI60" s="51">
        <v>0</v>
      </c>
    </row>
    <row r="61" spans="3:35" outlineLevel="1" x14ac:dyDescent="0.2">
      <c r="C61" s="45" t="s">
        <v>152</v>
      </c>
      <c r="F61" s="53" t="s">
        <v>152</v>
      </c>
      <c r="H61"/>
      <c r="K61"/>
      <c r="L61"/>
      <c r="M61" s="41"/>
      <c r="N61"/>
      <c r="Q61" s="54" t="s">
        <v>110</v>
      </c>
      <c r="R61" s="50">
        <v>0</v>
      </c>
      <c r="S61" s="51">
        <v>0</v>
      </c>
      <c r="T61" s="51">
        <v>0</v>
      </c>
      <c r="U61" s="52">
        <v>0</v>
      </c>
      <c r="V61" s="51">
        <v>0</v>
      </c>
      <c r="W61" s="51">
        <v>0</v>
      </c>
      <c r="X61" s="51">
        <v>0</v>
      </c>
      <c r="Y61" s="51">
        <v>0</v>
      </c>
      <c r="Z61" s="51">
        <v>0</v>
      </c>
      <c r="AA61" s="51">
        <v>0</v>
      </c>
      <c r="AB61" s="51">
        <v>0</v>
      </c>
      <c r="AC61" s="51">
        <v>0</v>
      </c>
      <c r="AD61" s="51">
        <v>0</v>
      </c>
      <c r="AE61" s="51">
        <v>0</v>
      </c>
      <c r="AF61" s="51">
        <v>0</v>
      </c>
      <c r="AG61" s="51">
        <v>0</v>
      </c>
      <c r="AH61" s="51">
        <v>0</v>
      </c>
      <c r="AI61" s="51">
        <v>0</v>
      </c>
    </row>
    <row r="62" spans="3:35" outlineLevel="1" x14ac:dyDescent="0.2">
      <c r="C62" s="45" t="s">
        <v>152</v>
      </c>
      <c r="F62" s="53" t="s">
        <v>152</v>
      </c>
      <c r="H62"/>
      <c r="K62"/>
      <c r="L62"/>
      <c r="M62" s="41"/>
      <c r="N62"/>
      <c r="Q62" s="54" t="s">
        <v>110</v>
      </c>
      <c r="R62" s="50">
        <v>0</v>
      </c>
      <c r="S62" s="51">
        <v>0</v>
      </c>
      <c r="T62" s="51">
        <v>0</v>
      </c>
      <c r="U62" s="52">
        <v>0</v>
      </c>
      <c r="V62" s="51">
        <v>0</v>
      </c>
      <c r="W62" s="51">
        <v>0</v>
      </c>
      <c r="X62" s="51">
        <v>0</v>
      </c>
      <c r="Y62" s="51">
        <v>0</v>
      </c>
      <c r="Z62" s="51">
        <v>0</v>
      </c>
      <c r="AA62" s="51">
        <v>0</v>
      </c>
      <c r="AB62" s="51">
        <v>0</v>
      </c>
      <c r="AC62" s="51">
        <v>0</v>
      </c>
      <c r="AD62" s="51">
        <v>0</v>
      </c>
      <c r="AE62" s="51">
        <v>0</v>
      </c>
      <c r="AF62" s="51">
        <v>0</v>
      </c>
      <c r="AG62" s="51">
        <v>0</v>
      </c>
      <c r="AH62" s="51">
        <v>0</v>
      </c>
      <c r="AI62" s="51">
        <v>0</v>
      </c>
    </row>
    <row r="63" spans="3:35" outlineLevel="1" x14ac:dyDescent="0.2">
      <c r="C63" s="45" t="s">
        <v>152</v>
      </c>
      <c r="F63" s="61" t="s">
        <v>152</v>
      </c>
      <c r="G63" s="62"/>
      <c r="H63" s="62"/>
      <c r="I63" s="62"/>
      <c r="J63" s="62"/>
      <c r="K63" s="62"/>
      <c r="L63" s="62"/>
      <c r="M63" s="63"/>
      <c r="N63" s="62"/>
      <c r="O63" s="62"/>
      <c r="P63" s="62"/>
      <c r="Q63" s="64" t="s">
        <v>110</v>
      </c>
      <c r="R63" s="50">
        <v>0</v>
      </c>
      <c r="S63" s="51">
        <v>0</v>
      </c>
      <c r="T63" s="51">
        <v>0</v>
      </c>
      <c r="U63" s="52">
        <v>0</v>
      </c>
      <c r="V63" s="51">
        <v>0</v>
      </c>
      <c r="W63" s="51">
        <v>0</v>
      </c>
      <c r="X63" s="51">
        <v>0</v>
      </c>
      <c r="Y63" s="51">
        <v>0</v>
      </c>
      <c r="Z63" s="51">
        <v>0</v>
      </c>
      <c r="AA63" s="51">
        <v>0</v>
      </c>
      <c r="AB63" s="51">
        <v>0</v>
      </c>
      <c r="AC63" s="51">
        <v>0</v>
      </c>
      <c r="AD63" s="51">
        <v>0</v>
      </c>
      <c r="AE63" s="51">
        <v>0</v>
      </c>
      <c r="AF63" s="51">
        <v>0</v>
      </c>
      <c r="AG63" s="51">
        <v>0</v>
      </c>
      <c r="AH63" s="51">
        <v>0</v>
      </c>
      <c r="AI63" s="51">
        <v>0</v>
      </c>
    </row>
    <row r="64" spans="3:35" outlineLevel="1" x14ac:dyDescent="0.2">
      <c r="H64"/>
      <c r="K64"/>
      <c r="L64" s="41"/>
      <c r="N64"/>
      <c r="Q64" s="42"/>
      <c r="U64" s="65">
        <v>-1653.8914599999998</v>
      </c>
      <c r="V64" s="65">
        <v>-1713.43155256</v>
      </c>
      <c r="W64" s="66">
        <v>-1766.5479306893599</v>
      </c>
      <c r="X64" s="66">
        <v>-1819.2499439549258</v>
      </c>
      <c r="Y64" s="66">
        <v>-1871.4017756816336</v>
      </c>
      <c r="Z64" s="66">
        <v>-1922.8653245128787</v>
      </c>
      <c r="AA64" s="66">
        <v>-1970.9369576257004</v>
      </c>
      <c r="AB64" s="66">
        <v>-2020.2103815663427</v>
      </c>
      <c r="AC64" s="66">
        <v>-2070.7156411055012</v>
      </c>
      <c r="AD64" s="66">
        <v>-2122.4835321331384</v>
      </c>
      <c r="AE64" s="66">
        <v>-2175.5456204364668</v>
      </c>
      <c r="AF64" s="66">
        <v>-2229.9342609473783</v>
      </c>
      <c r="AG64" s="66">
        <v>-2285.6826174710627</v>
      </c>
      <c r="AH64" s="66">
        <v>-2342.8246829078389</v>
      </c>
      <c r="AI64" s="66">
        <v>-2401.3952999805347</v>
      </c>
    </row>
    <row r="65" spans="3:35" x14ac:dyDescent="0.2">
      <c r="D65" s="67" t="s">
        <v>126</v>
      </c>
      <c r="E65" s="68"/>
      <c r="F65" s="68"/>
      <c r="G65" s="68"/>
      <c r="H65" s="68"/>
      <c r="I65" s="69"/>
      <c r="J65" s="69"/>
      <c r="K65" s="69"/>
      <c r="L65" s="69"/>
      <c r="M65" s="69"/>
      <c r="N65" s="69"/>
      <c r="O65" s="69"/>
      <c r="P65" s="69"/>
      <c r="Q65" s="69"/>
      <c r="R65" s="69"/>
      <c r="S65" s="70"/>
      <c r="T65" s="70"/>
      <c r="U65" s="69"/>
      <c r="V65" s="69"/>
      <c r="W65" s="69"/>
      <c r="X65" s="70"/>
      <c r="Y65" s="70"/>
      <c r="Z65" s="69"/>
      <c r="AA65" s="70"/>
      <c r="AB65" s="70"/>
      <c r="AC65" s="70"/>
      <c r="AD65" s="70"/>
      <c r="AE65" s="70"/>
      <c r="AF65" s="70"/>
      <c r="AG65" s="70"/>
      <c r="AH65" s="70"/>
      <c r="AI65" s="70"/>
    </row>
    <row r="66" spans="3:35" outlineLevel="1" x14ac:dyDescent="0.2">
      <c r="D66" s="24"/>
      <c r="E66" s="24"/>
      <c r="F66" s="71" t="s">
        <v>127</v>
      </c>
      <c r="G66" s="24"/>
      <c r="H66" s="24"/>
      <c r="I66" s="24"/>
      <c r="J66" s="24"/>
      <c r="K66" s="24"/>
      <c r="L66" s="24"/>
      <c r="M66" s="24"/>
      <c r="N66" s="24"/>
      <c r="O66" s="24"/>
      <c r="P66" s="24"/>
      <c r="Q66" s="72"/>
      <c r="R66" s="72"/>
      <c r="S66" s="72"/>
      <c r="T66" s="72"/>
      <c r="U66" s="72"/>
      <c r="V66" s="72" t="s">
        <v>5</v>
      </c>
      <c r="W66" s="72" t="s">
        <v>128</v>
      </c>
      <c r="X66" s="72" t="s">
        <v>129</v>
      </c>
      <c r="Y66" s="72"/>
      <c r="Z66" s="72"/>
      <c r="AA66" s="72"/>
      <c r="AB66" s="72"/>
      <c r="AC66" s="72"/>
      <c r="AD66" s="72"/>
      <c r="AE66" s="72"/>
      <c r="AF66" s="72"/>
      <c r="AG66" s="72"/>
      <c r="AH66" s="72"/>
      <c r="AI66" s="72"/>
    </row>
    <row r="67" spans="3:35" outlineLevel="1" x14ac:dyDescent="0.2">
      <c r="C67" s="45">
        <v>1</v>
      </c>
      <c r="E67" s="73">
        <v>1</v>
      </c>
      <c r="F67" s="74" t="s">
        <v>660</v>
      </c>
      <c r="G67" s="75"/>
      <c r="H67" s="75"/>
      <c r="I67" s="75"/>
      <c r="J67" s="75"/>
      <c r="K67" s="75"/>
      <c r="L67" s="75"/>
      <c r="M67" s="75"/>
      <c r="N67" s="75"/>
      <c r="O67" s="75"/>
      <c r="P67" s="75"/>
      <c r="Q67" s="76" t="s">
        <v>130</v>
      </c>
      <c r="R67" s="42"/>
      <c r="S67" s="42"/>
      <c r="T67" s="42"/>
      <c r="U67" s="42"/>
      <c r="V67" s="77"/>
      <c r="W67" s="77">
        <v>1</v>
      </c>
      <c r="X67" s="77">
        <v>1</v>
      </c>
      <c r="Y67" s="78"/>
      <c r="Z67" s="72"/>
      <c r="AA67" s="42"/>
      <c r="AB67" s="42"/>
      <c r="AC67" s="42"/>
      <c r="AD67" s="42"/>
      <c r="AE67" s="42"/>
      <c r="AF67" s="42"/>
      <c r="AG67" s="42"/>
      <c r="AH67" s="42"/>
      <c r="AI67" s="42"/>
    </row>
    <row r="68" spans="3:35" outlineLevel="1" x14ac:dyDescent="0.2">
      <c r="C68" s="45">
        <v>2</v>
      </c>
      <c r="E68" s="73">
        <v>2</v>
      </c>
      <c r="F68" s="79" t="s">
        <v>132</v>
      </c>
      <c r="H68"/>
      <c r="K68"/>
      <c r="L68"/>
      <c r="N68"/>
      <c r="Q68" s="80" t="s">
        <v>130</v>
      </c>
      <c r="R68" s="42"/>
      <c r="S68" s="42"/>
      <c r="T68" s="42"/>
      <c r="U68" s="42"/>
      <c r="V68" s="77"/>
      <c r="W68" s="77">
        <v>1</v>
      </c>
      <c r="X68" s="77">
        <v>1</v>
      </c>
      <c r="Y68" s="78"/>
      <c r="Z68" s="72"/>
      <c r="AA68" s="42"/>
      <c r="AB68" s="42"/>
      <c r="AC68" s="42"/>
      <c r="AD68" s="42"/>
      <c r="AE68" s="42"/>
      <c r="AF68" s="42"/>
      <c r="AG68" s="42"/>
      <c r="AH68" s="42"/>
      <c r="AI68" s="42"/>
    </row>
    <row r="69" spans="3:35" outlineLevel="1" x14ac:dyDescent="0.2">
      <c r="C69" s="45">
        <v>3</v>
      </c>
      <c r="E69" s="73">
        <v>3</v>
      </c>
      <c r="F69" s="79" t="s">
        <v>133</v>
      </c>
      <c r="H69"/>
      <c r="K69"/>
      <c r="L69"/>
      <c r="N69"/>
      <c r="Q69" s="80" t="s">
        <v>130</v>
      </c>
      <c r="R69" s="42"/>
      <c r="S69" s="42"/>
      <c r="T69" s="42"/>
      <c r="U69" s="42"/>
      <c r="V69" s="77"/>
      <c r="W69" s="77">
        <v>1</v>
      </c>
      <c r="X69" s="77">
        <v>1</v>
      </c>
      <c r="Y69" s="78"/>
      <c r="Z69" s="72"/>
      <c r="AA69" s="42"/>
      <c r="AB69" s="42"/>
      <c r="AC69" s="42"/>
      <c r="AD69" s="42"/>
      <c r="AE69" s="42"/>
      <c r="AF69" s="42"/>
      <c r="AG69" s="42"/>
      <c r="AH69" s="42"/>
      <c r="AI69" s="42"/>
    </row>
    <row r="70" spans="3:35" outlineLevel="1" x14ac:dyDescent="0.2">
      <c r="C70" s="45">
        <v>4</v>
      </c>
      <c r="E70" s="73">
        <v>4</v>
      </c>
      <c r="F70" s="79" t="s">
        <v>134</v>
      </c>
      <c r="H70"/>
      <c r="K70"/>
      <c r="L70"/>
      <c r="N70"/>
      <c r="Q70" s="80" t="s">
        <v>130</v>
      </c>
      <c r="R70" s="42"/>
      <c r="S70" s="42"/>
      <c r="T70" s="42"/>
      <c r="U70" s="42"/>
      <c r="V70" s="77"/>
      <c r="W70" s="77">
        <v>1</v>
      </c>
      <c r="X70" s="77">
        <v>1</v>
      </c>
      <c r="Y70" s="78"/>
      <c r="Z70" s="72"/>
      <c r="AA70" s="42"/>
      <c r="AB70" s="42"/>
      <c r="AC70" s="42"/>
      <c r="AD70" s="42"/>
      <c r="AE70" s="42"/>
      <c r="AF70" s="42"/>
      <c r="AG70" s="42"/>
      <c r="AH70" s="42"/>
      <c r="AI70" s="42"/>
    </row>
    <row r="71" spans="3:35" outlineLevel="1" x14ac:dyDescent="0.2">
      <c r="C71" s="45">
        <v>5</v>
      </c>
      <c r="E71" s="73">
        <v>5</v>
      </c>
      <c r="F71" s="79" t="s">
        <v>135</v>
      </c>
      <c r="H71"/>
      <c r="K71"/>
      <c r="L71"/>
      <c r="N71"/>
      <c r="Q71" s="80" t="s">
        <v>130</v>
      </c>
      <c r="R71" s="42"/>
      <c r="S71" s="42"/>
      <c r="T71" s="42"/>
      <c r="U71" s="42"/>
      <c r="V71" s="77"/>
      <c r="W71" s="77">
        <v>1</v>
      </c>
      <c r="X71" s="77">
        <v>1</v>
      </c>
      <c r="Y71" s="78"/>
      <c r="Z71" s="72"/>
      <c r="AA71" s="42"/>
      <c r="AB71" s="42"/>
      <c r="AC71" s="42"/>
      <c r="AD71" s="42"/>
      <c r="AE71" s="42"/>
      <c r="AF71" s="42"/>
      <c r="AG71" s="42"/>
      <c r="AH71" s="42"/>
      <c r="AI71" s="42"/>
    </row>
    <row r="72" spans="3:35" outlineLevel="1" x14ac:dyDescent="0.2">
      <c r="C72" s="45">
        <v>6</v>
      </c>
      <c r="E72" s="73">
        <v>6</v>
      </c>
      <c r="F72" s="79" t="s">
        <v>136</v>
      </c>
      <c r="H72"/>
      <c r="K72"/>
      <c r="L72"/>
      <c r="N72"/>
      <c r="Q72" s="80" t="s">
        <v>130</v>
      </c>
      <c r="R72" s="42"/>
      <c r="S72" s="42"/>
      <c r="T72" s="42"/>
      <c r="U72" s="42"/>
      <c r="V72" s="77"/>
      <c r="W72" s="77">
        <v>1</v>
      </c>
      <c r="X72" s="77">
        <v>1</v>
      </c>
      <c r="Y72" s="78"/>
      <c r="Z72" s="72"/>
      <c r="AA72" s="42"/>
      <c r="AB72" s="42"/>
      <c r="AC72" s="42"/>
      <c r="AD72" s="42"/>
      <c r="AE72" s="42"/>
      <c r="AF72" s="42"/>
      <c r="AG72" s="42"/>
      <c r="AH72" s="42"/>
      <c r="AI72" s="42"/>
    </row>
    <row r="73" spans="3:35" outlineLevel="1" x14ac:dyDescent="0.2">
      <c r="C73" s="45">
        <v>7</v>
      </c>
      <c r="E73" s="73">
        <v>7</v>
      </c>
      <c r="F73" s="79" t="s">
        <v>137</v>
      </c>
      <c r="H73"/>
      <c r="K73"/>
      <c r="L73"/>
      <c r="N73"/>
      <c r="Q73" s="80" t="s">
        <v>130</v>
      </c>
      <c r="R73" s="42"/>
      <c r="S73" s="42"/>
      <c r="T73" s="42"/>
      <c r="U73" s="42"/>
      <c r="V73" s="77"/>
      <c r="W73" s="77">
        <v>1</v>
      </c>
      <c r="X73" s="77">
        <v>1</v>
      </c>
      <c r="Y73" s="78"/>
      <c r="Z73" s="72"/>
      <c r="AA73" s="42"/>
      <c r="AB73" s="42"/>
      <c r="AC73" s="42"/>
      <c r="AD73" s="42"/>
      <c r="AE73" s="42"/>
      <c r="AF73" s="42"/>
      <c r="AG73" s="42"/>
      <c r="AH73" s="42"/>
      <c r="AI73" s="42"/>
    </row>
    <row r="74" spans="3:35" outlineLevel="1" x14ac:dyDescent="0.2">
      <c r="C74" s="45">
        <v>8</v>
      </c>
      <c r="E74" s="73">
        <v>8</v>
      </c>
      <c r="F74" s="79" t="s">
        <v>138</v>
      </c>
      <c r="H74"/>
      <c r="K74"/>
      <c r="L74"/>
      <c r="N74"/>
      <c r="Q74" s="80" t="s">
        <v>130</v>
      </c>
      <c r="R74" s="42"/>
      <c r="S74" s="42"/>
      <c r="T74" s="42"/>
      <c r="U74" s="42"/>
      <c r="V74" s="77"/>
      <c r="W74" s="77">
        <v>1</v>
      </c>
      <c r="X74" s="77">
        <v>1</v>
      </c>
      <c r="Y74" s="78"/>
      <c r="Z74" s="72"/>
      <c r="AA74" s="42"/>
      <c r="AB74" s="42"/>
      <c r="AC74" s="42"/>
      <c r="AD74" s="42"/>
      <c r="AE74" s="42"/>
      <c r="AF74" s="42"/>
      <c r="AG74" s="42"/>
      <c r="AH74" s="42"/>
      <c r="AI74" s="42"/>
    </row>
    <row r="75" spans="3:35" outlineLevel="1" x14ac:dyDescent="0.2">
      <c r="C75" s="45">
        <v>9</v>
      </c>
      <c r="E75" s="73">
        <v>9</v>
      </c>
      <c r="F75" s="79" t="s">
        <v>139</v>
      </c>
      <c r="H75"/>
      <c r="K75"/>
      <c r="L75"/>
      <c r="N75"/>
      <c r="Q75" s="80" t="s">
        <v>130</v>
      </c>
      <c r="R75" s="42"/>
      <c r="S75" s="42"/>
      <c r="T75" s="42"/>
      <c r="U75" s="42"/>
      <c r="V75" s="77"/>
      <c r="W75" s="77">
        <v>1</v>
      </c>
      <c r="X75" s="77">
        <v>1</v>
      </c>
      <c r="Y75" s="78"/>
      <c r="Z75" s="72"/>
      <c r="AA75" s="42"/>
      <c r="AB75" s="42"/>
      <c r="AC75" s="42"/>
      <c r="AD75" s="42"/>
      <c r="AE75" s="42"/>
      <c r="AF75" s="42"/>
      <c r="AG75" s="42"/>
      <c r="AH75" s="42"/>
      <c r="AI75" s="42"/>
    </row>
    <row r="76" spans="3:35" outlineLevel="1" x14ac:dyDescent="0.2">
      <c r="C76" s="45">
        <v>10</v>
      </c>
      <c r="E76" s="73">
        <v>10</v>
      </c>
      <c r="F76" s="79" t="s">
        <v>140</v>
      </c>
      <c r="H76"/>
      <c r="K76"/>
      <c r="L76"/>
      <c r="N76"/>
      <c r="Q76" s="80" t="s">
        <v>130</v>
      </c>
      <c r="R76" s="42"/>
      <c r="S76" s="42"/>
      <c r="T76" s="42"/>
      <c r="U76" s="42"/>
      <c r="V76" s="77"/>
      <c r="W76" s="77">
        <v>1</v>
      </c>
      <c r="X76" s="77">
        <v>1</v>
      </c>
      <c r="Y76" s="78"/>
      <c r="Z76" s="72"/>
      <c r="AA76" s="42"/>
      <c r="AB76" s="42"/>
      <c r="AC76" s="42"/>
      <c r="AD76" s="42"/>
      <c r="AE76" s="42"/>
      <c r="AF76" s="42"/>
      <c r="AG76" s="42"/>
      <c r="AH76" s="42"/>
      <c r="AI76" s="42"/>
    </row>
    <row r="77" spans="3:35" outlineLevel="1" x14ac:dyDescent="0.2">
      <c r="C77" s="45">
        <v>11</v>
      </c>
      <c r="E77" s="73">
        <v>11</v>
      </c>
      <c r="F77" s="79" t="s">
        <v>141</v>
      </c>
      <c r="H77"/>
      <c r="K77"/>
      <c r="L77"/>
      <c r="N77"/>
      <c r="Q77" s="80" t="s">
        <v>130</v>
      </c>
      <c r="R77" s="42"/>
      <c r="S77" s="42"/>
      <c r="T77" s="42"/>
      <c r="U77" s="42"/>
      <c r="V77" s="77"/>
      <c r="W77" s="77">
        <v>1</v>
      </c>
      <c r="X77" s="77">
        <v>1</v>
      </c>
      <c r="Y77" s="78"/>
      <c r="Z77" s="72"/>
      <c r="AA77" s="81"/>
      <c r="AB77" s="42"/>
      <c r="AC77" s="42"/>
      <c r="AD77" s="42"/>
      <c r="AE77" s="42"/>
      <c r="AF77" s="42"/>
      <c r="AG77" s="42"/>
      <c r="AH77" s="42"/>
      <c r="AI77" s="42"/>
    </row>
    <row r="78" spans="3:35" outlineLevel="1" x14ac:dyDescent="0.2">
      <c r="C78" s="45">
        <v>12</v>
      </c>
      <c r="E78" s="73">
        <v>12</v>
      </c>
      <c r="F78" s="79" t="s">
        <v>142</v>
      </c>
      <c r="H78"/>
      <c r="K78"/>
      <c r="L78"/>
      <c r="N78"/>
      <c r="Q78" s="80" t="s">
        <v>130</v>
      </c>
      <c r="R78" s="42"/>
      <c r="S78" s="42"/>
      <c r="T78" s="42"/>
      <c r="U78" s="42"/>
      <c r="V78" s="77"/>
      <c r="W78" s="77">
        <v>1</v>
      </c>
      <c r="X78" s="77">
        <v>1</v>
      </c>
      <c r="Y78" s="78"/>
      <c r="Z78" s="72"/>
      <c r="AA78" s="42"/>
      <c r="AB78" s="42"/>
      <c r="AC78" s="42"/>
      <c r="AD78" s="42"/>
      <c r="AE78" s="42"/>
      <c r="AF78" s="42"/>
      <c r="AG78" s="42"/>
      <c r="AH78" s="42"/>
      <c r="AI78" s="42"/>
    </row>
    <row r="79" spans="3:35" outlineLevel="1" x14ac:dyDescent="0.2">
      <c r="C79" s="45">
        <v>13</v>
      </c>
      <c r="E79" s="73">
        <v>13</v>
      </c>
      <c r="F79" s="79" t="s">
        <v>143</v>
      </c>
      <c r="H79"/>
      <c r="K79"/>
      <c r="L79"/>
      <c r="N79"/>
      <c r="Q79" s="80" t="s">
        <v>130</v>
      </c>
      <c r="R79" s="42"/>
      <c r="S79" s="42"/>
      <c r="T79" s="42"/>
      <c r="U79" s="42"/>
      <c r="V79" s="77"/>
      <c r="W79" s="77">
        <v>1</v>
      </c>
      <c r="X79" s="77">
        <v>1</v>
      </c>
      <c r="Y79" s="78"/>
      <c r="Z79" s="72"/>
      <c r="AA79" s="42"/>
      <c r="AB79" s="42"/>
      <c r="AC79" s="42"/>
      <c r="AD79" s="42"/>
      <c r="AE79" s="42"/>
      <c r="AF79" s="42"/>
      <c r="AG79" s="42"/>
      <c r="AH79" s="42"/>
      <c r="AI79" s="42"/>
    </row>
    <row r="80" spans="3:35" outlineLevel="1" x14ac:dyDescent="0.2">
      <c r="C80" s="45">
        <v>14</v>
      </c>
      <c r="E80" s="73">
        <v>14</v>
      </c>
      <c r="F80" s="79" t="s">
        <v>144</v>
      </c>
      <c r="H80"/>
      <c r="K80"/>
      <c r="L80"/>
      <c r="N80"/>
      <c r="Q80" s="80" t="s">
        <v>130</v>
      </c>
      <c r="R80" s="42"/>
      <c r="S80" s="42"/>
      <c r="T80" s="42"/>
      <c r="U80" s="42"/>
      <c r="V80" s="77"/>
      <c r="W80" s="77">
        <v>1</v>
      </c>
      <c r="X80" s="77">
        <v>1</v>
      </c>
      <c r="Y80" s="78"/>
      <c r="Z80" s="72"/>
      <c r="AA80" s="42"/>
      <c r="AB80" s="42"/>
      <c r="AC80" s="42"/>
      <c r="AD80" s="42"/>
      <c r="AE80" s="42"/>
      <c r="AF80" s="42"/>
      <c r="AG80" s="42"/>
      <c r="AH80" s="42"/>
      <c r="AI80" s="42"/>
    </row>
    <row r="81" spans="3:35" outlineLevel="1" x14ac:dyDescent="0.2">
      <c r="C81" s="45">
        <v>15</v>
      </c>
      <c r="E81" s="73">
        <v>15</v>
      </c>
      <c r="F81" s="79" t="s">
        <v>145</v>
      </c>
      <c r="H81"/>
      <c r="K81"/>
      <c r="L81"/>
      <c r="N81"/>
      <c r="Q81" s="80" t="s">
        <v>130</v>
      </c>
      <c r="R81" s="42"/>
      <c r="S81" s="42"/>
      <c r="T81" s="42"/>
      <c r="U81" s="42"/>
      <c r="V81" s="77"/>
      <c r="W81" s="77">
        <v>0.75829911385326887</v>
      </c>
      <c r="X81" s="77">
        <v>1</v>
      </c>
      <c r="Y81" s="78"/>
      <c r="Z81" s="72"/>
      <c r="AA81" s="42"/>
      <c r="AB81" s="42"/>
      <c r="AC81" s="42"/>
      <c r="AD81" s="42"/>
      <c r="AE81" s="42"/>
      <c r="AF81" s="42"/>
      <c r="AG81" s="42"/>
      <c r="AH81" s="42"/>
      <c r="AI81" s="42"/>
    </row>
    <row r="82" spans="3:35" outlineLevel="1" x14ac:dyDescent="0.2">
      <c r="C82" s="45">
        <v>16</v>
      </c>
      <c r="E82" s="73">
        <v>16</v>
      </c>
      <c r="F82" s="79" t="s">
        <v>146</v>
      </c>
      <c r="H82"/>
      <c r="K82"/>
      <c r="L82"/>
      <c r="N82"/>
      <c r="Q82" s="80" t="s">
        <v>130</v>
      </c>
      <c r="R82" s="42"/>
      <c r="S82" s="42"/>
      <c r="T82" s="42"/>
      <c r="U82" s="42"/>
      <c r="V82" s="77"/>
      <c r="W82" s="77">
        <v>1</v>
      </c>
      <c r="X82" s="77">
        <v>1</v>
      </c>
      <c r="Y82" s="78"/>
      <c r="Z82" s="72"/>
      <c r="AA82" s="42"/>
      <c r="AB82" s="42"/>
      <c r="AC82" s="42"/>
      <c r="AD82" s="42"/>
      <c r="AE82" s="42"/>
      <c r="AF82" s="42"/>
      <c r="AG82" s="42"/>
      <c r="AH82" s="42"/>
      <c r="AI82" s="42"/>
    </row>
    <row r="83" spans="3:35" outlineLevel="1" x14ac:dyDescent="0.2">
      <c r="C83" s="45">
        <v>17</v>
      </c>
      <c r="E83" s="73">
        <v>17</v>
      </c>
      <c r="F83" s="79" t="s">
        <v>147</v>
      </c>
      <c r="H83"/>
      <c r="K83"/>
      <c r="L83"/>
      <c r="N83"/>
      <c r="Q83" s="80" t="s">
        <v>130</v>
      </c>
      <c r="R83" s="42"/>
      <c r="S83" s="42"/>
      <c r="T83" s="42"/>
      <c r="U83" s="42"/>
      <c r="V83" s="77"/>
      <c r="W83" s="77">
        <v>1</v>
      </c>
      <c r="X83" s="77">
        <v>1</v>
      </c>
      <c r="Y83" s="78"/>
      <c r="Z83" s="72"/>
      <c r="AA83" s="42"/>
      <c r="AB83" s="42"/>
      <c r="AC83" s="42"/>
      <c r="AD83" s="42"/>
      <c r="AE83" s="42"/>
      <c r="AF83" s="42"/>
      <c r="AG83" s="42"/>
      <c r="AH83" s="42"/>
      <c r="AI83" s="42"/>
    </row>
    <row r="84" spans="3:35" outlineLevel="1" x14ac:dyDescent="0.2">
      <c r="C84" s="45">
        <v>18</v>
      </c>
      <c r="E84" s="73">
        <v>18</v>
      </c>
      <c r="F84" s="79" t="s">
        <v>148</v>
      </c>
      <c r="H84"/>
      <c r="K84"/>
      <c r="L84"/>
      <c r="N84"/>
      <c r="Q84" s="80" t="s">
        <v>130</v>
      </c>
      <c r="R84" s="42"/>
      <c r="S84" s="42"/>
      <c r="T84" s="42"/>
      <c r="U84" s="42"/>
      <c r="V84" s="77"/>
      <c r="W84" s="77">
        <v>1</v>
      </c>
      <c r="X84" s="77">
        <v>1</v>
      </c>
      <c r="Y84" s="78"/>
      <c r="Z84" s="72"/>
      <c r="AA84" s="42"/>
      <c r="AB84" s="42"/>
      <c r="AC84" s="42"/>
      <c r="AD84" s="42"/>
      <c r="AE84" s="42"/>
      <c r="AF84" s="42"/>
      <c r="AG84" s="42"/>
      <c r="AH84" s="42"/>
      <c r="AI84" s="42"/>
    </row>
    <row r="85" spans="3:35" outlineLevel="1" x14ac:dyDescent="0.2">
      <c r="C85" s="45">
        <v>19</v>
      </c>
      <c r="E85" s="73">
        <v>19</v>
      </c>
      <c r="F85" s="79" t="s">
        <v>149</v>
      </c>
      <c r="H85"/>
      <c r="K85"/>
      <c r="L85"/>
      <c r="N85"/>
      <c r="Q85" s="80" t="s">
        <v>130</v>
      </c>
      <c r="R85" s="42"/>
      <c r="S85" s="42"/>
      <c r="T85" s="42"/>
      <c r="U85" s="42"/>
      <c r="V85" s="77"/>
      <c r="W85" s="77">
        <v>1</v>
      </c>
      <c r="X85" s="77">
        <v>1</v>
      </c>
      <c r="Y85" s="78"/>
      <c r="Z85" s="72"/>
      <c r="AA85" s="42"/>
      <c r="AB85" s="42"/>
      <c r="AC85" s="42"/>
      <c r="AD85" s="42"/>
      <c r="AE85" s="42"/>
      <c r="AF85" s="42"/>
      <c r="AG85" s="42"/>
      <c r="AH85" s="42"/>
      <c r="AI85" s="42"/>
    </row>
    <row r="86" spans="3:35" outlineLevel="1" x14ac:dyDescent="0.2">
      <c r="C86" s="45">
        <v>20</v>
      </c>
      <c r="E86" s="73">
        <v>20</v>
      </c>
      <c r="F86" s="79" t="s">
        <v>150</v>
      </c>
      <c r="H86"/>
      <c r="K86"/>
      <c r="L86"/>
      <c r="N86"/>
      <c r="Q86" s="80" t="s">
        <v>130</v>
      </c>
      <c r="R86" s="42"/>
      <c r="S86" s="42"/>
      <c r="T86" s="42"/>
      <c r="U86" s="42"/>
      <c r="V86" s="77"/>
      <c r="W86" s="77">
        <v>1</v>
      </c>
      <c r="X86" s="77">
        <v>1</v>
      </c>
      <c r="Y86" s="78"/>
      <c r="Z86" s="72"/>
      <c r="AA86" s="42"/>
      <c r="AB86" s="42"/>
      <c r="AC86" s="42"/>
      <c r="AD86" s="42"/>
      <c r="AE86" s="42"/>
      <c r="AF86" s="42"/>
      <c r="AG86" s="42"/>
      <c r="AH86" s="42"/>
      <c r="AI86" s="42"/>
    </row>
    <row r="87" spans="3:35" outlineLevel="1" x14ac:dyDescent="0.2">
      <c r="C87" s="45">
        <v>21</v>
      </c>
      <c r="E87" s="73">
        <v>21</v>
      </c>
      <c r="F87" s="79" t="s">
        <v>151</v>
      </c>
      <c r="H87"/>
      <c r="K87"/>
      <c r="L87"/>
      <c r="N87"/>
      <c r="Q87" s="80" t="s">
        <v>130</v>
      </c>
      <c r="R87" s="42"/>
      <c r="S87" s="42"/>
      <c r="T87" s="42"/>
      <c r="U87" s="42"/>
      <c r="V87" s="77"/>
      <c r="W87" s="77">
        <v>1</v>
      </c>
      <c r="X87" s="77">
        <v>1</v>
      </c>
      <c r="Y87" s="78"/>
      <c r="Z87" s="72"/>
      <c r="AA87" s="42"/>
      <c r="AB87" s="42"/>
      <c r="AC87" s="42"/>
      <c r="AD87" s="42"/>
      <c r="AE87" s="42"/>
      <c r="AF87" s="42"/>
      <c r="AG87" s="42"/>
      <c r="AH87" s="42"/>
      <c r="AI87" s="42"/>
    </row>
    <row r="88" spans="3:35" outlineLevel="1" x14ac:dyDescent="0.2">
      <c r="C88" s="45">
        <v>22</v>
      </c>
      <c r="E88" s="73">
        <v>22</v>
      </c>
      <c r="F88" s="79" t="s">
        <v>658</v>
      </c>
      <c r="H88"/>
      <c r="K88"/>
      <c r="L88"/>
      <c r="N88"/>
      <c r="Q88" s="80" t="s">
        <v>130</v>
      </c>
      <c r="R88" s="42"/>
      <c r="S88" s="42"/>
      <c r="T88" s="42"/>
      <c r="U88" s="42"/>
      <c r="V88" s="77"/>
      <c r="W88" s="77">
        <v>1</v>
      </c>
      <c r="X88" s="77">
        <v>1</v>
      </c>
      <c r="Y88" s="78"/>
      <c r="Z88" s="72"/>
      <c r="AA88" s="42"/>
      <c r="AB88" s="42"/>
      <c r="AC88" s="42"/>
      <c r="AD88" s="42"/>
      <c r="AE88" s="42"/>
      <c r="AF88" s="42"/>
      <c r="AG88" s="42"/>
      <c r="AH88" s="42"/>
      <c r="AI88" s="42"/>
    </row>
    <row r="89" spans="3:35" outlineLevel="1" x14ac:dyDescent="0.2">
      <c r="C89" s="45" t="s">
        <v>152</v>
      </c>
      <c r="E89" s="73" t="s">
        <v>152</v>
      </c>
      <c r="F89" s="79" t="s">
        <v>152</v>
      </c>
      <c r="H89"/>
      <c r="K89"/>
      <c r="L89"/>
      <c r="N89"/>
      <c r="Q89" s="80" t="s">
        <v>130</v>
      </c>
      <c r="R89" s="42"/>
      <c r="S89" s="42"/>
      <c r="T89" s="42"/>
      <c r="U89" s="42"/>
      <c r="V89" s="77"/>
      <c r="W89" s="77">
        <v>1</v>
      </c>
      <c r="X89" s="77">
        <v>1</v>
      </c>
      <c r="Y89" s="78"/>
      <c r="Z89" s="72"/>
      <c r="AA89" s="42"/>
      <c r="AB89" s="42"/>
      <c r="AC89" s="42"/>
      <c r="AD89" s="42"/>
      <c r="AE89" s="42"/>
      <c r="AF89" s="42"/>
      <c r="AG89" s="42"/>
      <c r="AH89" s="42"/>
      <c r="AI89" s="42"/>
    </row>
    <row r="90" spans="3:35" outlineLevel="1" x14ac:dyDescent="0.2">
      <c r="C90" s="45">
        <v>24</v>
      </c>
      <c r="E90" s="73">
        <v>24</v>
      </c>
      <c r="F90" s="79" t="s">
        <v>2</v>
      </c>
      <c r="H90"/>
      <c r="K90"/>
      <c r="L90"/>
      <c r="N90"/>
      <c r="Q90" s="80" t="s">
        <v>130</v>
      </c>
      <c r="R90" s="42"/>
      <c r="S90" s="42"/>
      <c r="T90" s="42"/>
      <c r="U90" s="42"/>
      <c r="V90" s="77"/>
      <c r="W90" s="77">
        <v>1</v>
      </c>
      <c r="X90" s="77">
        <v>1</v>
      </c>
      <c r="Y90" s="78"/>
      <c r="Z90" s="72"/>
      <c r="AA90" s="42"/>
      <c r="AB90" s="42"/>
      <c r="AC90" s="42"/>
      <c r="AD90" s="42"/>
      <c r="AE90" s="42"/>
      <c r="AF90" s="42"/>
      <c r="AG90" s="42"/>
      <c r="AH90" s="42"/>
      <c r="AI90" s="42"/>
    </row>
    <row r="91" spans="3:35" outlineLevel="1" x14ac:dyDescent="0.2">
      <c r="C91" s="45">
        <v>25</v>
      </c>
      <c r="E91" s="73">
        <v>25</v>
      </c>
      <c r="F91" s="79" t="s">
        <v>153</v>
      </c>
      <c r="H91"/>
      <c r="K91"/>
      <c r="L91"/>
      <c r="N91"/>
      <c r="Q91" s="80" t="s">
        <v>130</v>
      </c>
      <c r="R91" s="42"/>
      <c r="S91" s="42"/>
      <c r="T91" s="42"/>
      <c r="U91" s="42"/>
      <c r="V91" s="77"/>
      <c r="W91" s="77">
        <v>1</v>
      </c>
      <c r="X91" s="77">
        <v>1</v>
      </c>
      <c r="Y91" s="78"/>
      <c r="Z91" s="72"/>
      <c r="AA91" s="42"/>
      <c r="AB91" s="42"/>
      <c r="AC91" s="42"/>
      <c r="AD91" s="42"/>
      <c r="AE91" s="42"/>
      <c r="AF91" s="42"/>
      <c r="AG91" s="42"/>
      <c r="AH91" s="42"/>
      <c r="AI91" s="42"/>
    </row>
    <row r="92" spans="3:35" outlineLevel="1" x14ac:dyDescent="0.2">
      <c r="C92" s="45" t="s">
        <v>154</v>
      </c>
      <c r="E92" s="73" t="s">
        <v>154</v>
      </c>
      <c r="F92" s="79" t="s">
        <v>155</v>
      </c>
      <c r="H92"/>
      <c r="K92"/>
      <c r="L92"/>
      <c r="N92"/>
      <c r="Q92" s="80" t="s">
        <v>130</v>
      </c>
      <c r="R92" s="42"/>
      <c r="S92" s="42"/>
      <c r="T92" s="42"/>
      <c r="U92" s="42"/>
      <c r="V92" s="77"/>
      <c r="W92" s="77">
        <v>1</v>
      </c>
      <c r="X92" s="77">
        <v>1</v>
      </c>
      <c r="Y92" s="78"/>
      <c r="Z92" s="72"/>
      <c r="AA92" s="42"/>
      <c r="AB92" s="42"/>
      <c r="AC92" s="42"/>
      <c r="AD92" s="42"/>
      <c r="AE92" s="42"/>
      <c r="AF92" s="42"/>
      <c r="AG92" s="42"/>
      <c r="AH92" s="42"/>
      <c r="AI92" s="42"/>
    </row>
    <row r="93" spans="3:35" outlineLevel="1" x14ac:dyDescent="0.2">
      <c r="C93" s="45" t="s">
        <v>156</v>
      </c>
      <c r="E93" s="73" t="s">
        <v>156</v>
      </c>
      <c r="F93" s="79" t="s">
        <v>157</v>
      </c>
      <c r="H93"/>
      <c r="K93"/>
      <c r="L93"/>
      <c r="N93"/>
      <c r="Q93" s="80" t="s">
        <v>130</v>
      </c>
      <c r="R93" s="42"/>
      <c r="S93" s="42"/>
      <c r="T93" s="42"/>
      <c r="U93" s="42"/>
      <c r="V93" s="77"/>
      <c r="W93" s="77">
        <v>1</v>
      </c>
      <c r="X93" s="77">
        <v>1</v>
      </c>
      <c r="Y93" s="78"/>
      <c r="Z93" s="72"/>
      <c r="AA93" s="42"/>
      <c r="AB93" s="42"/>
      <c r="AC93" s="42"/>
      <c r="AD93" s="42"/>
      <c r="AE93" s="42"/>
      <c r="AF93" s="42"/>
      <c r="AG93" s="42"/>
      <c r="AH93" s="42"/>
      <c r="AI93" s="42"/>
    </row>
    <row r="94" spans="3:35" outlineLevel="1" x14ac:dyDescent="0.2">
      <c r="C94" s="45" t="s">
        <v>152</v>
      </c>
      <c r="E94" s="73" t="s">
        <v>152</v>
      </c>
      <c r="F94" s="79" t="s">
        <v>152</v>
      </c>
      <c r="H94"/>
      <c r="K94"/>
      <c r="L94"/>
      <c r="N94"/>
      <c r="Q94" s="80" t="s">
        <v>130</v>
      </c>
      <c r="R94" s="42"/>
      <c r="S94" s="42"/>
      <c r="T94" s="42"/>
      <c r="U94" s="42"/>
      <c r="V94" s="77"/>
      <c r="W94" s="77">
        <v>1</v>
      </c>
      <c r="X94" s="77">
        <v>1</v>
      </c>
      <c r="Y94" s="78"/>
      <c r="Z94" s="72"/>
      <c r="AA94" s="42"/>
      <c r="AB94" s="42"/>
      <c r="AC94" s="42"/>
      <c r="AD94" s="42"/>
      <c r="AE94" s="42"/>
      <c r="AF94" s="42"/>
      <c r="AG94" s="42"/>
      <c r="AH94" s="42"/>
      <c r="AI94" s="42"/>
    </row>
    <row r="95" spans="3:35" outlineLevel="1" x14ac:dyDescent="0.2">
      <c r="C95" s="45">
        <v>29</v>
      </c>
      <c r="E95" s="73">
        <v>29</v>
      </c>
      <c r="F95" s="79" t="s">
        <v>158</v>
      </c>
      <c r="H95"/>
      <c r="K95"/>
      <c r="L95"/>
      <c r="N95"/>
      <c r="Q95" s="80" t="s">
        <v>130</v>
      </c>
      <c r="R95" s="42"/>
      <c r="S95" s="42"/>
      <c r="T95" s="42"/>
      <c r="U95" s="42"/>
      <c r="V95" s="77"/>
      <c r="W95" s="77">
        <v>1</v>
      </c>
      <c r="X95" s="77">
        <v>1</v>
      </c>
      <c r="Y95" s="78"/>
      <c r="Z95" s="72"/>
      <c r="AA95" s="42"/>
      <c r="AB95" s="42"/>
      <c r="AC95" s="42"/>
      <c r="AD95" s="42"/>
      <c r="AE95" s="42"/>
      <c r="AF95" s="42"/>
      <c r="AG95" s="42"/>
      <c r="AH95" s="42"/>
      <c r="AI95" s="42"/>
    </row>
    <row r="96" spans="3:35" outlineLevel="1" x14ac:dyDescent="0.2">
      <c r="C96" s="45">
        <v>30</v>
      </c>
      <c r="E96" s="73">
        <v>30</v>
      </c>
      <c r="F96" s="79" t="s">
        <v>159</v>
      </c>
      <c r="H96"/>
      <c r="K96"/>
      <c r="L96"/>
      <c r="N96"/>
      <c r="Q96" s="80" t="s">
        <v>130</v>
      </c>
      <c r="R96" s="42"/>
      <c r="S96" s="42"/>
      <c r="T96" s="42"/>
      <c r="U96" s="42"/>
      <c r="V96" s="77"/>
      <c r="W96" s="77">
        <v>1</v>
      </c>
      <c r="X96" s="77">
        <v>1</v>
      </c>
      <c r="Y96" s="78"/>
      <c r="Z96" s="72"/>
      <c r="AA96" s="42"/>
      <c r="AB96" s="42"/>
      <c r="AC96" s="42"/>
      <c r="AD96" s="42"/>
      <c r="AE96" s="42"/>
      <c r="AF96" s="42"/>
      <c r="AG96" s="42"/>
      <c r="AH96" s="42"/>
      <c r="AI96" s="42"/>
    </row>
    <row r="97" spans="3:35" outlineLevel="1" x14ac:dyDescent="0.2">
      <c r="C97" s="45" t="s">
        <v>152</v>
      </c>
      <c r="E97" s="73" t="s">
        <v>152</v>
      </c>
      <c r="F97" s="79" t="s">
        <v>152</v>
      </c>
      <c r="H97"/>
      <c r="K97"/>
      <c r="L97"/>
      <c r="N97"/>
      <c r="Q97" s="80" t="s">
        <v>130</v>
      </c>
      <c r="R97" s="42"/>
      <c r="S97" s="42"/>
      <c r="T97" s="42"/>
      <c r="U97" s="42"/>
      <c r="V97" s="77"/>
      <c r="W97" s="77">
        <v>1</v>
      </c>
      <c r="X97" s="77">
        <v>1</v>
      </c>
      <c r="Y97" s="78"/>
      <c r="Z97" s="72"/>
      <c r="AA97" s="42"/>
      <c r="AB97" s="42"/>
      <c r="AC97" s="42"/>
      <c r="AD97" s="42"/>
      <c r="AE97" s="42"/>
      <c r="AF97" s="42"/>
      <c r="AG97" s="42"/>
      <c r="AH97" s="42"/>
      <c r="AI97" s="42"/>
    </row>
    <row r="98" spans="3:35" outlineLevel="1" x14ac:dyDescent="0.2">
      <c r="C98" s="45" t="s">
        <v>160</v>
      </c>
      <c r="E98" s="73" t="s">
        <v>160</v>
      </c>
      <c r="F98" s="79" t="s">
        <v>161</v>
      </c>
      <c r="H98"/>
      <c r="K98"/>
      <c r="L98"/>
      <c r="N98"/>
      <c r="Q98" s="80" t="s">
        <v>130</v>
      </c>
      <c r="R98" s="42"/>
      <c r="S98" s="42"/>
      <c r="T98" s="42"/>
      <c r="U98" s="42"/>
      <c r="V98" s="77"/>
      <c r="W98" s="77">
        <v>1</v>
      </c>
      <c r="X98" s="77">
        <v>1</v>
      </c>
      <c r="Y98" s="78"/>
      <c r="Z98" s="72"/>
      <c r="AA98" s="42"/>
      <c r="AB98" s="42"/>
      <c r="AC98" s="42"/>
      <c r="AD98" s="42"/>
      <c r="AE98" s="42"/>
      <c r="AF98" s="42"/>
      <c r="AG98" s="42"/>
      <c r="AH98" s="42"/>
      <c r="AI98" s="42"/>
    </row>
    <row r="99" spans="3:35" outlineLevel="1" x14ac:dyDescent="0.2">
      <c r="C99" s="45" t="s">
        <v>162</v>
      </c>
      <c r="E99" s="73" t="s">
        <v>162</v>
      </c>
      <c r="F99" s="79" t="s">
        <v>659</v>
      </c>
      <c r="H99"/>
      <c r="K99"/>
      <c r="L99"/>
      <c r="N99"/>
      <c r="Q99" s="80" t="s">
        <v>130</v>
      </c>
      <c r="R99" s="42"/>
      <c r="S99" s="42"/>
      <c r="T99" s="42"/>
      <c r="U99" s="42"/>
      <c r="V99" s="77"/>
      <c r="W99" s="77">
        <v>1</v>
      </c>
      <c r="X99" s="77">
        <v>1</v>
      </c>
      <c r="Y99" s="78"/>
      <c r="Z99" s="72"/>
      <c r="AA99" s="42"/>
      <c r="AB99" s="42"/>
      <c r="AC99" s="42"/>
      <c r="AD99" s="42"/>
      <c r="AE99" s="42"/>
      <c r="AF99" s="42"/>
      <c r="AG99" s="42"/>
      <c r="AH99" s="42"/>
      <c r="AI99" s="42"/>
    </row>
    <row r="100" spans="3:35" outlineLevel="1" x14ac:dyDescent="0.2">
      <c r="C100" s="45" t="s">
        <v>163</v>
      </c>
      <c r="E100" s="73" t="s">
        <v>163</v>
      </c>
      <c r="F100" s="79" t="s">
        <v>164</v>
      </c>
      <c r="H100"/>
      <c r="K100"/>
      <c r="L100"/>
      <c r="N100"/>
      <c r="Q100" s="80" t="s">
        <v>130</v>
      </c>
      <c r="R100" s="42"/>
      <c r="S100" s="42"/>
      <c r="T100" s="42"/>
      <c r="U100" s="42"/>
      <c r="V100" s="77"/>
      <c r="W100" s="77">
        <v>1</v>
      </c>
      <c r="X100" s="77">
        <v>1</v>
      </c>
      <c r="Y100" s="78"/>
      <c r="Z100" s="72"/>
      <c r="AA100" s="42"/>
      <c r="AB100" s="42"/>
      <c r="AC100" s="42"/>
      <c r="AD100" s="42"/>
      <c r="AE100" s="42"/>
      <c r="AF100" s="42"/>
      <c r="AG100" s="42"/>
      <c r="AH100" s="42"/>
      <c r="AI100" s="42"/>
    </row>
    <row r="101" spans="3:35" outlineLevel="1" x14ac:dyDescent="0.2">
      <c r="C101" s="45" t="s">
        <v>152</v>
      </c>
      <c r="E101" s="73" t="s">
        <v>152</v>
      </c>
      <c r="F101" s="79" t="s">
        <v>152</v>
      </c>
      <c r="H101"/>
      <c r="K101"/>
      <c r="L101"/>
      <c r="N101"/>
      <c r="Q101" s="80" t="s">
        <v>130</v>
      </c>
      <c r="R101" s="42"/>
      <c r="S101" s="42"/>
      <c r="T101" s="42"/>
      <c r="U101" s="42"/>
      <c r="V101" s="77"/>
      <c r="W101" s="77">
        <v>1</v>
      </c>
      <c r="X101" s="77">
        <v>1</v>
      </c>
      <c r="Y101" s="78"/>
      <c r="Z101" s="72"/>
      <c r="AA101" s="42"/>
      <c r="AB101" s="42"/>
      <c r="AC101" s="42"/>
      <c r="AD101" s="42"/>
      <c r="AE101" s="42"/>
      <c r="AF101" s="42"/>
      <c r="AG101" s="42"/>
      <c r="AH101" s="42"/>
      <c r="AI101" s="42"/>
    </row>
    <row r="102" spans="3:35" outlineLevel="1" x14ac:dyDescent="0.2">
      <c r="C102" s="45" t="s">
        <v>165</v>
      </c>
      <c r="E102" s="73" t="s">
        <v>165</v>
      </c>
      <c r="F102" s="79" t="s">
        <v>656</v>
      </c>
      <c r="H102"/>
      <c r="K102"/>
      <c r="L102"/>
      <c r="N102"/>
      <c r="Q102" s="80" t="s">
        <v>130</v>
      </c>
      <c r="R102" s="42"/>
      <c r="S102" s="42"/>
      <c r="T102" s="42"/>
      <c r="U102" s="42"/>
      <c r="V102" s="77"/>
      <c r="W102" s="77">
        <v>1</v>
      </c>
      <c r="X102" s="77">
        <v>1</v>
      </c>
      <c r="Y102" s="78"/>
      <c r="Z102" s="72"/>
      <c r="AA102" s="42"/>
      <c r="AB102" s="42"/>
      <c r="AC102" s="42"/>
      <c r="AD102" s="42"/>
      <c r="AE102" s="42"/>
      <c r="AF102" s="42"/>
      <c r="AG102" s="42"/>
      <c r="AH102" s="42"/>
      <c r="AI102" s="42"/>
    </row>
    <row r="103" spans="3:35" outlineLevel="1" x14ac:dyDescent="0.2">
      <c r="C103" s="45" t="s">
        <v>166</v>
      </c>
      <c r="E103" s="73" t="s">
        <v>166</v>
      </c>
      <c r="F103" s="79" t="s">
        <v>657</v>
      </c>
      <c r="H103"/>
      <c r="K103"/>
      <c r="L103"/>
      <c r="N103"/>
      <c r="Q103" s="80" t="s">
        <v>130</v>
      </c>
      <c r="R103" s="42"/>
      <c r="S103" s="42"/>
      <c r="T103" s="42"/>
      <c r="U103" s="42"/>
      <c r="V103" s="77"/>
      <c r="W103" s="77">
        <v>1</v>
      </c>
      <c r="X103" s="77">
        <v>1</v>
      </c>
      <c r="Y103" s="78"/>
      <c r="Z103" s="72"/>
      <c r="AA103" s="42"/>
      <c r="AB103" s="42"/>
      <c r="AC103" s="42"/>
      <c r="AD103" s="42"/>
      <c r="AE103" s="42"/>
      <c r="AF103" s="42"/>
      <c r="AG103" s="42"/>
      <c r="AH103" s="42"/>
      <c r="AI103" s="42"/>
    </row>
    <row r="104" spans="3:35" outlineLevel="1" x14ac:dyDescent="0.2">
      <c r="C104" s="45" t="s">
        <v>152</v>
      </c>
      <c r="E104" s="73" t="s">
        <v>152</v>
      </c>
      <c r="F104" s="79" t="s">
        <v>152</v>
      </c>
      <c r="H104"/>
      <c r="K104"/>
      <c r="L104"/>
      <c r="N104"/>
      <c r="Q104" s="80" t="s">
        <v>130</v>
      </c>
      <c r="R104" s="42"/>
      <c r="S104" s="42"/>
      <c r="T104" s="42"/>
      <c r="U104" s="42"/>
      <c r="V104" s="77"/>
      <c r="W104" s="77">
        <v>1</v>
      </c>
      <c r="X104" s="77">
        <v>1</v>
      </c>
      <c r="Y104" s="78"/>
      <c r="Z104" s="72"/>
      <c r="AA104" s="42"/>
      <c r="AB104" s="42"/>
      <c r="AC104" s="42"/>
      <c r="AD104" s="42"/>
      <c r="AE104" s="42"/>
      <c r="AF104" s="42"/>
      <c r="AG104" s="42"/>
      <c r="AH104" s="42"/>
      <c r="AI104" s="42"/>
    </row>
    <row r="105" spans="3:35" outlineLevel="1" x14ac:dyDescent="0.2">
      <c r="C105" s="45" t="s">
        <v>152</v>
      </c>
      <c r="E105" s="73" t="s">
        <v>152</v>
      </c>
      <c r="F105" s="79" t="s">
        <v>152</v>
      </c>
      <c r="H105"/>
      <c r="K105"/>
      <c r="L105"/>
      <c r="N105"/>
      <c r="Q105" s="80" t="s">
        <v>130</v>
      </c>
      <c r="R105" s="42"/>
      <c r="S105" s="42"/>
      <c r="T105" s="42"/>
      <c r="U105" s="42"/>
      <c r="V105" s="77"/>
      <c r="W105" s="77">
        <v>1</v>
      </c>
      <c r="X105" s="77">
        <v>1</v>
      </c>
      <c r="Y105" s="78"/>
      <c r="Z105" s="72"/>
      <c r="AA105" s="42"/>
      <c r="AB105" s="42"/>
      <c r="AC105" s="42"/>
      <c r="AD105" s="42"/>
      <c r="AE105" s="42"/>
      <c r="AF105" s="42"/>
      <c r="AG105" s="42"/>
      <c r="AH105" s="42"/>
      <c r="AI105" s="42"/>
    </row>
    <row r="106" spans="3:35" outlineLevel="1" x14ac:dyDescent="0.2">
      <c r="C106" s="45" t="s">
        <v>152</v>
      </c>
      <c r="E106" s="73" t="s">
        <v>152</v>
      </c>
      <c r="F106" s="79" t="s">
        <v>152</v>
      </c>
      <c r="H106"/>
      <c r="K106"/>
      <c r="L106"/>
      <c r="N106"/>
      <c r="Q106" s="80" t="s">
        <v>130</v>
      </c>
      <c r="R106" s="42"/>
      <c r="S106" s="42"/>
      <c r="T106" s="42"/>
      <c r="U106" s="42"/>
      <c r="V106" s="77"/>
      <c r="W106" s="77">
        <v>1</v>
      </c>
      <c r="X106" s="77">
        <v>1</v>
      </c>
      <c r="Y106" s="78"/>
      <c r="Z106" s="72"/>
      <c r="AA106" s="42"/>
      <c r="AB106" s="42"/>
      <c r="AC106" s="42"/>
      <c r="AD106" s="42"/>
      <c r="AE106" s="42"/>
      <c r="AF106" s="42"/>
      <c r="AG106" s="42"/>
      <c r="AH106" s="42"/>
      <c r="AI106" s="42"/>
    </row>
    <row r="107" spans="3:35" outlineLevel="1" x14ac:dyDescent="0.2">
      <c r="C107" s="45" t="s">
        <v>152</v>
      </c>
      <c r="E107" s="73" t="s">
        <v>152</v>
      </c>
      <c r="F107" s="79" t="s">
        <v>152</v>
      </c>
      <c r="H107"/>
      <c r="K107"/>
      <c r="L107"/>
      <c r="N107"/>
      <c r="Q107" s="80" t="s">
        <v>130</v>
      </c>
      <c r="R107" s="42"/>
      <c r="S107" s="42"/>
      <c r="T107" s="42"/>
      <c r="U107" s="42"/>
      <c r="V107" s="77"/>
      <c r="W107" s="77">
        <v>1</v>
      </c>
      <c r="X107" s="77">
        <v>1</v>
      </c>
      <c r="Y107" s="78"/>
      <c r="Z107" s="72"/>
      <c r="AA107" s="42"/>
      <c r="AB107" s="42"/>
      <c r="AC107" s="42"/>
      <c r="AD107" s="42"/>
      <c r="AE107" s="42"/>
      <c r="AF107" s="42"/>
      <c r="AG107" s="42"/>
      <c r="AH107" s="42"/>
      <c r="AI107" s="42"/>
    </row>
    <row r="108" spans="3:35" outlineLevel="1" x14ac:dyDescent="0.2">
      <c r="C108" s="45" t="s">
        <v>152</v>
      </c>
      <c r="E108" s="73" t="s">
        <v>152</v>
      </c>
      <c r="F108" s="79" t="s">
        <v>152</v>
      </c>
      <c r="H108"/>
      <c r="K108"/>
      <c r="L108"/>
      <c r="N108"/>
      <c r="Q108" s="80" t="s">
        <v>130</v>
      </c>
      <c r="R108" s="42"/>
      <c r="S108" s="42"/>
      <c r="T108" s="42"/>
      <c r="U108" s="42"/>
      <c r="V108" s="77"/>
      <c r="W108" s="77">
        <v>1</v>
      </c>
      <c r="X108" s="77">
        <v>1</v>
      </c>
      <c r="Y108" s="78"/>
      <c r="Z108" s="72"/>
      <c r="AA108" s="42"/>
      <c r="AB108" s="42"/>
      <c r="AC108" s="42"/>
      <c r="AD108" s="42"/>
      <c r="AE108" s="42"/>
      <c r="AF108" s="42"/>
      <c r="AG108" s="42"/>
      <c r="AH108" s="42"/>
      <c r="AI108" s="42"/>
    </row>
    <row r="109" spans="3:35" outlineLevel="1" x14ac:dyDescent="0.2">
      <c r="C109" s="45" t="s">
        <v>152</v>
      </c>
      <c r="E109" s="73" t="s">
        <v>152</v>
      </c>
      <c r="F109" s="79" t="s">
        <v>152</v>
      </c>
      <c r="H109"/>
      <c r="K109"/>
      <c r="L109"/>
      <c r="N109"/>
      <c r="Q109" s="80" t="s">
        <v>130</v>
      </c>
      <c r="R109" s="42"/>
      <c r="S109" s="42"/>
      <c r="T109" s="42"/>
      <c r="U109" s="42"/>
      <c r="V109" s="77"/>
      <c r="W109" s="77">
        <v>1</v>
      </c>
      <c r="X109" s="77">
        <v>1</v>
      </c>
      <c r="Y109" s="78"/>
      <c r="Z109" s="72"/>
      <c r="AA109" s="42"/>
      <c r="AB109" s="42"/>
      <c r="AC109" s="42"/>
      <c r="AD109" s="42"/>
      <c r="AE109" s="42"/>
      <c r="AF109" s="42"/>
      <c r="AG109" s="42"/>
      <c r="AH109" s="42"/>
      <c r="AI109" s="42"/>
    </row>
    <row r="110" spans="3:35" outlineLevel="1" x14ac:dyDescent="0.2">
      <c r="C110" s="45" t="s">
        <v>152</v>
      </c>
      <c r="E110" s="73" t="s">
        <v>152</v>
      </c>
      <c r="F110" s="79" t="s">
        <v>152</v>
      </c>
      <c r="H110"/>
      <c r="K110"/>
      <c r="L110"/>
      <c r="N110"/>
      <c r="Q110" s="80" t="s">
        <v>130</v>
      </c>
      <c r="R110" s="42"/>
      <c r="S110" s="42"/>
      <c r="T110" s="42"/>
      <c r="U110" s="42"/>
      <c r="V110" s="77"/>
      <c r="W110" s="77">
        <v>1</v>
      </c>
      <c r="X110" s="77">
        <v>1</v>
      </c>
      <c r="Y110" s="78"/>
      <c r="Z110" s="72"/>
      <c r="AA110" s="42"/>
      <c r="AB110" s="42"/>
      <c r="AC110" s="42"/>
      <c r="AD110" s="42"/>
      <c r="AE110" s="42"/>
      <c r="AF110" s="42"/>
      <c r="AG110" s="42"/>
      <c r="AH110" s="42"/>
      <c r="AI110" s="42"/>
    </row>
    <row r="111" spans="3:35" outlineLevel="1" x14ac:dyDescent="0.2">
      <c r="C111" s="45" t="s">
        <v>152</v>
      </c>
      <c r="E111" s="73" t="s">
        <v>152</v>
      </c>
      <c r="F111" s="79" t="s">
        <v>152</v>
      </c>
      <c r="H111"/>
      <c r="K111"/>
      <c r="L111"/>
      <c r="N111"/>
      <c r="Q111" s="80" t="s">
        <v>130</v>
      </c>
      <c r="R111" s="42"/>
      <c r="S111" s="42"/>
      <c r="T111" s="42"/>
      <c r="U111" s="42"/>
      <c r="V111" s="77"/>
      <c r="W111" s="77">
        <v>1</v>
      </c>
      <c r="X111" s="77">
        <v>1</v>
      </c>
      <c r="Y111" s="78"/>
      <c r="Z111" s="72"/>
      <c r="AA111" s="42"/>
      <c r="AB111" s="42"/>
      <c r="AC111" s="42"/>
      <c r="AD111" s="42"/>
      <c r="AE111" s="42"/>
      <c r="AF111" s="42"/>
      <c r="AG111" s="42"/>
      <c r="AH111" s="42"/>
      <c r="AI111" s="42"/>
    </row>
    <row r="112" spans="3:35" outlineLevel="1" x14ac:dyDescent="0.2">
      <c r="C112" s="45" t="s">
        <v>152</v>
      </c>
      <c r="E112" s="73" t="s">
        <v>152</v>
      </c>
      <c r="F112" s="79" t="s">
        <v>152</v>
      </c>
      <c r="H112"/>
      <c r="K112"/>
      <c r="L112"/>
      <c r="N112"/>
      <c r="Q112" s="80" t="s">
        <v>130</v>
      </c>
      <c r="R112" s="42"/>
      <c r="S112" s="42"/>
      <c r="T112" s="42"/>
      <c r="U112" s="42"/>
      <c r="V112" s="77"/>
      <c r="W112" s="77">
        <v>1</v>
      </c>
      <c r="X112" s="77">
        <v>1</v>
      </c>
      <c r="Y112" s="78"/>
      <c r="Z112" s="72"/>
      <c r="AA112" s="42"/>
      <c r="AB112" s="42"/>
      <c r="AC112" s="42"/>
      <c r="AD112" s="42"/>
      <c r="AE112" s="42"/>
      <c r="AF112" s="42"/>
      <c r="AG112" s="42"/>
      <c r="AH112" s="42"/>
      <c r="AI112" s="42"/>
    </row>
    <row r="113" spans="2:35" outlineLevel="1" x14ac:dyDescent="0.2">
      <c r="C113" s="45" t="s">
        <v>152</v>
      </c>
      <c r="E113" s="73">
        <v>0</v>
      </c>
      <c r="F113" s="82" t="s">
        <v>152</v>
      </c>
      <c r="G113" s="83"/>
      <c r="H113" s="83"/>
      <c r="I113" s="83"/>
      <c r="J113" s="83"/>
      <c r="K113" s="83"/>
      <c r="L113" s="83"/>
      <c r="M113" s="83"/>
      <c r="N113" s="83"/>
      <c r="O113" s="83"/>
      <c r="P113" s="83"/>
      <c r="Q113" s="84" t="s">
        <v>130</v>
      </c>
      <c r="R113" s="42"/>
      <c r="S113" s="42"/>
      <c r="T113" s="42"/>
      <c r="U113" s="42"/>
      <c r="V113" s="77"/>
      <c r="W113" s="77">
        <v>1</v>
      </c>
      <c r="X113" s="77">
        <v>1</v>
      </c>
      <c r="Y113" s="78"/>
      <c r="Z113" s="72"/>
      <c r="AA113" s="42"/>
      <c r="AB113" s="42"/>
      <c r="AC113" s="42"/>
      <c r="AD113" s="42"/>
      <c r="AE113" s="42"/>
      <c r="AF113" s="42"/>
      <c r="AG113" s="42"/>
      <c r="AH113" s="42"/>
      <c r="AI113" s="42"/>
    </row>
    <row r="114" spans="2:35" x14ac:dyDescent="0.2">
      <c r="H114"/>
      <c r="K114"/>
      <c r="L114" s="41"/>
      <c r="N114"/>
      <c r="Q114" s="42"/>
    </row>
    <row r="115" spans="2:35" x14ac:dyDescent="0.2">
      <c r="B115" s="85" t="s">
        <v>131</v>
      </c>
      <c r="C115" s="85"/>
      <c r="D115" s="85"/>
      <c r="E115" s="85"/>
      <c r="F115" s="85"/>
      <c r="G115" s="85"/>
      <c r="H115" s="85"/>
      <c r="I115" s="85"/>
      <c r="J115" s="85"/>
      <c r="K115" s="85"/>
      <c r="L115" s="86"/>
      <c r="M115" s="85"/>
      <c r="N115" s="85"/>
      <c r="O115" s="85"/>
      <c r="P115" s="85"/>
      <c r="Q115" s="87"/>
      <c r="R115" s="85"/>
      <c r="S115" s="85"/>
      <c r="T115" s="85"/>
      <c r="U115" s="85"/>
      <c r="V115" s="85"/>
      <c r="W115" s="85"/>
      <c r="X115" s="85"/>
      <c r="Y115" s="85"/>
      <c r="Z115" s="85"/>
      <c r="AA115" s="85"/>
      <c r="AB115" s="85"/>
      <c r="AC115" s="85"/>
      <c r="AD115" s="85"/>
      <c r="AE115" s="85"/>
      <c r="AF115" s="85"/>
      <c r="AG115" s="85"/>
      <c r="AH115" s="85"/>
      <c r="AI115" s="85"/>
    </row>
    <row r="116" spans="2:35" x14ac:dyDescent="0.2">
      <c r="H116"/>
      <c r="K116"/>
      <c r="L116" s="41"/>
      <c r="N116"/>
      <c r="Q116" s="42"/>
    </row>
    <row r="117" spans="2:35" x14ac:dyDescent="0.2">
      <c r="H117"/>
      <c r="K117"/>
      <c r="L117" s="41"/>
      <c r="N117"/>
      <c r="Q117" s="42"/>
    </row>
    <row r="118" spans="2:35" x14ac:dyDescent="0.2">
      <c r="H118"/>
      <c r="K118"/>
      <c r="L118" s="41"/>
      <c r="N118"/>
      <c r="Q118" s="42"/>
    </row>
    <row r="119" spans="2:35" x14ac:dyDescent="0.2">
      <c r="H119"/>
      <c r="K119"/>
      <c r="L119" s="41"/>
      <c r="N119"/>
      <c r="Q119" s="42"/>
    </row>
    <row r="120" spans="2:35" x14ac:dyDescent="0.2">
      <c r="H120"/>
      <c r="K120"/>
      <c r="L120" s="41"/>
      <c r="N120"/>
      <c r="Q120" s="42"/>
    </row>
    <row r="121" spans="2:35" x14ac:dyDescent="0.2">
      <c r="H121"/>
      <c r="K121"/>
      <c r="L121" s="41"/>
      <c r="N121"/>
      <c r="Q121" s="42"/>
    </row>
    <row r="122" spans="2:35" x14ac:dyDescent="0.2">
      <c r="H122"/>
      <c r="K122"/>
      <c r="L122" s="41"/>
      <c r="N122"/>
      <c r="Q122" s="42"/>
    </row>
    <row r="123" spans="2:35" x14ac:dyDescent="0.2">
      <c r="H123"/>
      <c r="K123"/>
      <c r="L123" s="41"/>
      <c r="N123"/>
      <c r="Q123" s="42"/>
    </row>
    <row r="124" spans="2:35" x14ac:dyDescent="0.2">
      <c r="H124"/>
      <c r="K124"/>
      <c r="L124" s="41"/>
      <c r="N124"/>
      <c r="Q124" s="42"/>
    </row>
    <row r="125" spans="2:35" x14ac:dyDescent="0.2">
      <c r="H125"/>
      <c r="K125"/>
      <c r="L125" s="41"/>
      <c r="N125"/>
      <c r="Q125" s="42"/>
    </row>
    <row r="126" spans="2:35" x14ac:dyDescent="0.2">
      <c r="H126"/>
      <c r="K126"/>
      <c r="L126" s="41"/>
      <c r="N126"/>
      <c r="Q126" s="42"/>
    </row>
    <row r="127" spans="2:35" x14ac:dyDescent="0.2">
      <c r="H127"/>
      <c r="K127"/>
      <c r="L127" s="41"/>
      <c r="N127"/>
      <c r="Q127" s="42"/>
    </row>
    <row r="128" spans="2:35" x14ac:dyDescent="0.2">
      <c r="H128"/>
      <c r="K128"/>
      <c r="L128" s="41"/>
      <c r="N128"/>
      <c r="Q128" s="42"/>
    </row>
    <row r="129" spans="8:17" x14ac:dyDescent="0.2">
      <c r="H129"/>
      <c r="K129"/>
      <c r="L129" s="41"/>
      <c r="N129"/>
      <c r="Q129" s="42"/>
    </row>
    <row r="130" spans="8:17" x14ac:dyDescent="0.2">
      <c r="H130"/>
      <c r="K130"/>
      <c r="L130" s="41"/>
      <c r="N130"/>
      <c r="Q130" s="42"/>
    </row>
    <row r="131" spans="8:17" x14ac:dyDescent="0.2">
      <c r="H131"/>
      <c r="K131"/>
      <c r="L131" s="41"/>
      <c r="N131"/>
      <c r="Q131" s="42"/>
    </row>
    <row r="132" spans="8:17" x14ac:dyDescent="0.2">
      <c r="H132"/>
      <c r="K132"/>
      <c r="L132" s="41"/>
      <c r="N132"/>
      <c r="Q132" s="42"/>
    </row>
    <row r="133" spans="8:17" x14ac:dyDescent="0.2">
      <c r="H133"/>
      <c r="K133"/>
      <c r="L133" s="41"/>
      <c r="N133"/>
      <c r="Q133" s="42"/>
    </row>
    <row r="134" spans="8:17" x14ac:dyDescent="0.2">
      <c r="H134"/>
      <c r="K134"/>
      <c r="L134" s="41"/>
      <c r="N134"/>
      <c r="Q134" s="42"/>
    </row>
    <row r="135" spans="8:17" x14ac:dyDescent="0.2">
      <c r="H135"/>
      <c r="K135"/>
      <c r="L135" s="41"/>
      <c r="N135"/>
      <c r="Q135" s="42"/>
    </row>
    <row r="136" spans="8:17" x14ac:dyDescent="0.2">
      <c r="H136"/>
      <c r="K136"/>
      <c r="L136" s="41"/>
      <c r="N136"/>
      <c r="Q136" s="42"/>
    </row>
    <row r="137" spans="8:17" x14ac:dyDescent="0.2">
      <c r="H137"/>
      <c r="K137"/>
      <c r="L137" s="41"/>
      <c r="N137"/>
      <c r="Q137" s="42"/>
    </row>
    <row r="138" spans="8:17" x14ac:dyDescent="0.2">
      <c r="H138"/>
      <c r="K138"/>
      <c r="L138" s="41"/>
      <c r="N138"/>
      <c r="Q138" s="42"/>
    </row>
    <row r="139" spans="8:17" x14ac:dyDescent="0.2">
      <c r="H139"/>
      <c r="K139"/>
      <c r="L139" s="41"/>
      <c r="N139"/>
      <c r="Q139" s="42"/>
    </row>
    <row r="140" spans="8:17" x14ac:dyDescent="0.2">
      <c r="H140"/>
      <c r="K140"/>
      <c r="L140" s="41"/>
      <c r="N140"/>
      <c r="Q140" s="42"/>
    </row>
    <row r="141" spans="8:17" x14ac:dyDescent="0.2">
      <c r="H141"/>
      <c r="K141"/>
      <c r="L141" s="41"/>
      <c r="N141"/>
      <c r="Q141" s="42"/>
    </row>
    <row r="142" spans="8:17" x14ac:dyDescent="0.2">
      <c r="H142"/>
      <c r="K142"/>
      <c r="L142" s="41"/>
      <c r="N142"/>
      <c r="Q142" s="42"/>
    </row>
  </sheetData>
  <mergeCells count="3">
    <mergeCell ref="B2:AI2"/>
    <mergeCell ref="B3:AI3"/>
    <mergeCell ref="B4:AI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22E5E-EEE1-4D0F-B335-0A48DB204B7E}">
  <sheetPr codeName="Sheet7">
    <tabColor rgb="FFC00000"/>
    <outlinePr summaryBelow="0" summaryRight="0"/>
    <pageSetUpPr autoPageBreaks="0"/>
  </sheetPr>
  <dimension ref="B1:FM405"/>
  <sheetViews>
    <sheetView workbookViewId="0">
      <selection activeCell="G33" sqref="G33"/>
    </sheetView>
  </sheetViews>
  <sheetFormatPr defaultColWidth="9.33203125" defaultRowHeight="11.25" outlineLevelRow="1" outlineLevelCol="1" x14ac:dyDescent="0.2"/>
  <cols>
    <col min="1" max="1" width="1.33203125" customWidth="1"/>
    <col min="2" max="2" width="2.1640625" customWidth="1"/>
    <col min="3" max="3" width="5.1640625" customWidth="1"/>
    <col min="4" max="5" width="1.1640625" customWidth="1"/>
    <col min="6" max="6" width="40.5" customWidth="1"/>
    <col min="7" max="7" width="21.1640625" style="12" customWidth="1"/>
    <col min="8" max="8" width="18" style="8" customWidth="1"/>
    <col min="9" max="9" width="16.6640625" customWidth="1"/>
    <col min="10" max="10" width="1.33203125" customWidth="1" outlineLevel="1"/>
    <col min="11" max="11" width="1.33203125" style="8" customWidth="1" outlineLevel="1"/>
    <col min="12" max="12" width="1.33203125" style="9" customWidth="1" outlineLevel="1"/>
    <col min="13" max="13" width="1.33203125" customWidth="1" outlineLevel="1"/>
    <col min="14" max="14" width="1.33203125" style="8" customWidth="1" outlineLevel="1"/>
    <col min="15" max="15" width="1.33203125" customWidth="1" outlineLevel="1"/>
    <col min="16" max="16" width="2" customWidth="1" outlineLevel="1"/>
    <col min="17" max="17" width="7" style="8" customWidth="1"/>
    <col min="18" max="42" width="11.83203125" customWidth="1"/>
    <col min="43" max="43" width="15.6640625" customWidth="1"/>
    <col min="44" max="45" width="8.33203125" customWidth="1"/>
    <col min="46" max="46" width="19.1640625" customWidth="1"/>
    <col min="47" max="47" width="19.83203125" customWidth="1"/>
    <col min="48" max="48" width="21.1640625" customWidth="1"/>
    <col min="49" max="49" width="19.33203125" customWidth="1"/>
    <col min="50" max="50" width="8.33203125" customWidth="1"/>
    <col min="51" max="51" width="14.1640625" bestFit="1" customWidth="1"/>
    <col min="52" max="55" width="14.1640625" customWidth="1"/>
    <col min="56" max="56" width="14.1640625" bestFit="1" customWidth="1"/>
    <col min="57" max="59" width="8.33203125" customWidth="1"/>
    <col min="60" max="60" width="6.6640625" bestFit="1" customWidth="1"/>
    <col min="61" max="61" width="21" customWidth="1"/>
    <col min="62" max="62" width="15.83203125" customWidth="1"/>
    <col min="63" max="64" width="8.33203125" customWidth="1"/>
    <col min="65" max="70" width="10.5" bestFit="1" customWidth="1"/>
    <col min="71" max="164" width="8.33203125" customWidth="1"/>
    <col min="165" max="167" width="2.1640625" customWidth="1"/>
    <col min="168" max="168" width="39" customWidth="1"/>
    <col min="169" max="169" width="2.1640625" customWidth="1"/>
    <col min="170" max="181" width="9.33203125" customWidth="1"/>
  </cols>
  <sheetData>
    <row r="1" spans="2:169" ht="5.25" customHeight="1" x14ac:dyDescent="0.2"/>
    <row r="2" spans="2:169" s="11" customFormat="1" ht="34.5" customHeight="1" x14ac:dyDescent="0.3">
      <c r="B2" s="1168" t="s">
        <v>191</v>
      </c>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row>
    <row r="3" spans="2:169" s="11" customFormat="1" x14ac:dyDescent="0.2">
      <c r="B3" s="1169"/>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73"/>
      <c r="AD3" s="1173"/>
      <c r="AE3" s="1173"/>
      <c r="AF3" s="1173"/>
      <c r="AG3" s="1173"/>
      <c r="AH3" s="1173"/>
      <c r="AI3" s="1170"/>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row>
    <row r="4" spans="2:169" s="15" customFormat="1" ht="21" customHeight="1" x14ac:dyDescent="0.2">
      <c r="B4" s="1171"/>
      <c r="C4" s="1171"/>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4"/>
      <c r="AD4" s="1174"/>
      <c r="AE4" s="1174"/>
      <c r="AF4" s="1174"/>
      <c r="AG4" s="1174"/>
      <c r="AH4" s="1174"/>
      <c r="AI4" s="1170"/>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row>
    <row r="5" spans="2:169" s="11" customFormat="1" x14ac:dyDescent="0.2">
      <c r="C5" s="11">
        <v>1</v>
      </c>
      <c r="D5" s="11">
        <f>1+C5</f>
        <v>2</v>
      </c>
      <c r="E5" s="11">
        <f t="shared" ref="E5:AQ5" si="0">1+D5</f>
        <v>3</v>
      </c>
      <c r="F5" s="11">
        <f t="shared" si="0"/>
        <v>4</v>
      </c>
      <c r="G5" s="11">
        <f t="shared" si="0"/>
        <v>5</v>
      </c>
      <c r="H5" s="11">
        <f t="shared" si="0"/>
        <v>6</v>
      </c>
      <c r="I5" s="11">
        <f t="shared" si="0"/>
        <v>7</v>
      </c>
      <c r="J5" s="11">
        <f t="shared" si="0"/>
        <v>8</v>
      </c>
      <c r="K5" s="11">
        <f t="shared" si="0"/>
        <v>9</v>
      </c>
      <c r="L5" s="11">
        <f t="shared" si="0"/>
        <v>10</v>
      </c>
      <c r="M5" s="11">
        <f t="shared" si="0"/>
        <v>11</v>
      </c>
      <c r="N5" s="11">
        <f t="shared" si="0"/>
        <v>12</v>
      </c>
      <c r="O5" s="11">
        <f t="shared" si="0"/>
        <v>13</v>
      </c>
      <c r="P5" s="11">
        <f t="shared" si="0"/>
        <v>14</v>
      </c>
      <c r="Q5" s="11">
        <f t="shared" si="0"/>
        <v>15</v>
      </c>
      <c r="R5" s="11">
        <f t="shared" si="0"/>
        <v>16</v>
      </c>
      <c r="S5" s="11">
        <f t="shared" si="0"/>
        <v>17</v>
      </c>
      <c r="T5" s="11">
        <f t="shared" si="0"/>
        <v>18</v>
      </c>
      <c r="U5" s="11">
        <f t="shared" si="0"/>
        <v>19</v>
      </c>
      <c r="V5" s="11">
        <f t="shared" si="0"/>
        <v>20</v>
      </c>
      <c r="W5" s="11">
        <f t="shared" si="0"/>
        <v>21</v>
      </c>
      <c r="X5" s="11">
        <f t="shared" si="0"/>
        <v>22</v>
      </c>
      <c r="Y5" s="11">
        <f t="shared" si="0"/>
        <v>23</v>
      </c>
      <c r="Z5" s="11">
        <f t="shared" si="0"/>
        <v>24</v>
      </c>
      <c r="AA5" s="11">
        <f t="shared" si="0"/>
        <v>25</v>
      </c>
      <c r="AB5" s="11">
        <f t="shared" si="0"/>
        <v>26</v>
      </c>
      <c r="AC5" s="11">
        <f t="shared" si="0"/>
        <v>27</v>
      </c>
      <c r="AD5" s="11">
        <f t="shared" si="0"/>
        <v>28</v>
      </c>
      <c r="AE5" s="11">
        <f t="shared" si="0"/>
        <v>29</v>
      </c>
      <c r="AF5" s="11">
        <f t="shared" si="0"/>
        <v>30</v>
      </c>
      <c r="AG5" s="11">
        <f t="shared" si="0"/>
        <v>31</v>
      </c>
      <c r="AH5" s="11">
        <f t="shared" si="0"/>
        <v>32</v>
      </c>
      <c r="AI5" s="11">
        <f t="shared" si="0"/>
        <v>33</v>
      </c>
      <c r="AJ5" s="11">
        <f t="shared" si="0"/>
        <v>34</v>
      </c>
      <c r="AK5" s="11">
        <f t="shared" si="0"/>
        <v>35</v>
      </c>
      <c r="AL5" s="11">
        <f t="shared" si="0"/>
        <v>36</v>
      </c>
      <c r="AM5" s="11">
        <f t="shared" si="0"/>
        <v>37</v>
      </c>
      <c r="AN5" s="11">
        <f t="shared" si="0"/>
        <v>38</v>
      </c>
      <c r="AO5" s="11">
        <f t="shared" si="0"/>
        <v>39</v>
      </c>
      <c r="AP5" s="11">
        <f t="shared" si="0"/>
        <v>40</v>
      </c>
      <c r="AQ5" s="11">
        <f t="shared" si="0"/>
        <v>41</v>
      </c>
    </row>
    <row r="6" spans="2:169" s="11" customFormat="1" x14ac:dyDescent="0.2">
      <c r="C6" s="18" t="s">
        <v>84</v>
      </c>
      <c r="D6" s="18"/>
      <c r="E6" s="18"/>
      <c r="F6" s="18"/>
      <c r="G6" s="669"/>
      <c r="H6" s="19"/>
      <c r="I6" s="18"/>
      <c r="J6" s="18"/>
      <c r="K6" s="19"/>
      <c r="L6" s="20"/>
      <c r="M6" s="18"/>
      <c r="N6" s="19"/>
      <c r="O6" s="18"/>
      <c r="P6" s="18"/>
      <c r="Q6" s="21" t="s">
        <v>85</v>
      </c>
      <c r="R6" s="22" t="s">
        <v>194</v>
      </c>
      <c r="S6" s="22" t="s">
        <v>195</v>
      </c>
      <c r="T6" s="22" t="s">
        <v>196</v>
      </c>
      <c r="U6" s="22" t="s">
        <v>197</v>
      </c>
      <c r="V6" s="22" t="s">
        <v>198</v>
      </c>
      <c r="W6" s="22" t="s">
        <v>199</v>
      </c>
      <c r="X6" s="22" t="s">
        <v>4</v>
      </c>
      <c r="Y6" s="22" t="s">
        <v>66</v>
      </c>
      <c r="Z6" s="22" t="s">
        <v>67</v>
      </c>
      <c r="AA6" s="22" t="s">
        <v>68</v>
      </c>
      <c r="AB6" s="22" t="s">
        <v>99</v>
      </c>
      <c r="AC6" s="22" t="s">
        <v>100</v>
      </c>
      <c r="AD6" s="22" t="s">
        <v>101</v>
      </c>
      <c r="AE6" s="22" t="s">
        <v>102</v>
      </c>
      <c r="AF6" s="22" t="s">
        <v>103</v>
      </c>
      <c r="AG6" s="22" t="s">
        <v>104</v>
      </c>
      <c r="AH6" s="22" t="s">
        <v>105</v>
      </c>
      <c r="AI6" s="22" t="s">
        <v>106</v>
      </c>
      <c r="AJ6" s="23"/>
      <c r="AK6" s="670"/>
      <c r="AL6" s="670"/>
      <c r="AM6" s="42"/>
      <c r="AN6" s="42"/>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row>
    <row r="7" spans="2:169" s="11" customFormat="1" outlineLevel="1" x14ac:dyDescent="0.2">
      <c r="F7" s="24" t="s">
        <v>86</v>
      </c>
      <c r="G7" s="16"/>
      <c r="H7" s="16"/>
      <c r="I7" s="16"/>
      <c r="J7" s="16"/>
      <c r="K7" s="16"/>
      <c r="L7" s="16"/>
      <c r="M7" s="16"/>
      <c r="N7" s="16"/>
      <c r="O7" s="16"/>
      <c r="P7" s="16"/>
      <c r="Q7" s="16"/>
      <c r="R7" s="16"/>
      <c r="S7" s="16"/>
      <c r="T7" s="16"/>
      <c r="U7" s="25" t="s">
        <v>87</v>
      </c>
      <c r="V7" s="25"/>
      <c r="W7" s="25" t="s">
        <v>88</v>
      </c>
      <c r="X7" s="25" t="s">
        <v>89</v>
      </c>
      <c r="Y7" s="25" t="s">
        <v>90</v>
      </c>
      <c r="Z7" s="25" t="s">
        <v>91</v>
      </c>
      <c r="AA7" s="25" t="s">
        <v>92</v>
      </c>
      <c r="AB7" s="26"/>
      <c r="AC7" s="26"/>
      <c r="AD7" s="26"/>
      <c r="AE7" s="26"/>
      <c r="AF7" s="26"/>
      <c r="AG7" s="26"/>
      <c r="AK7" s="42"/>
      <c r="AL7" s="42"/>
      <c r="AM7" s="670"/>
      <c r="AN7" s="670"/>
    </row>
    <row r="8" spans="2:169" s="11" customFormat="1" outlineLevel="1" x14ac:dyDescent="0.2">
      <c r="F8" s="11" t="s">
        <v>200</v>
      </c>
      <c r="G8" s="671"/>
      <c r="H8" s="16"/>
      <c r="K8" s="16"/>
      <c r="L8" s="17"/>
      <c r="N8" s="16"/>
      <c r="Q8" s="16" t="s">
        <v>93</v>
      </c>
      <c r="R8" s="27">
        <v>0</v>
      </c>
      <c r="S8" s="28">
        <v>1</v>
      </c>
      <c r="T8" s="28">
        <v>2</v>
      </c>
      <c r="U8" s="28">
        <v>3</v>
      </c>
      <c r="V8" s="28">
        <v>4</v>
      </c>
      <c r="W8" s="27">
        <v>5</v>
      </c>
      <c r="X8" s="28">
        <v>6</v>
      </c>
      <c r="Y8" s="28">
        <v>7</v>
      </c>
      <c r="Z8" s="28">
        <v>8</v>
      </c>
      <c r="AA8" s="28">
        <v>9</v>
      </c>
      <c r="AB8" s="11">
        <v>10</v>
      </c>
      <c r="AC8" s="11">
        <v>11</v>
      </c>
      <c r="AD8" s="11">
        <v>12</v>
      </c>
      <c r="AE8" s="11">
        <v>13</v>
      </c>
      <c r="AF8" s="11">
        <v>14</v>
      </c>
      <c r="AG8" s="11">
        <v>15</v>
      </c>
      <c r="AH8" s="11">
        <v>16</v>
      </c>
      <c r="AI8" s="11">
        <v>17</v>
      </c>
      <c r="AK8" s="42"/>
      <c r="AL8" s="42"/>
      <c r="AM8" s="42"/>
      <c r="AN8" s="42"/>
      <c r="FL8" s="29"/>
    </row>
    <row r="9" spans="2:169" s="11" customFormat="1" outlineLevel="1" x14ac:dyDescent="0.2">
      <c r="F9" s="11" t="s">
        <v>201</v>
      </c>
      <c r="G9" s="671"/>
      <c r="H9" s="16"/>
      <c r="K9" s="16"/>
      <c r="L9" s="17"/>
      <c r="N9" s="16"/>
      <c r="Q9" s="16" t="s">
        <v>94</v>
      </c>
      <c r="R9" s="30" t="s">
        <v>194</v>
      </c>
      <c r="S9" s="31" t="s">
        <v>195</v>
      </c>
      <c r="T9" s="31" t="s">
        <v>196</v>
      </c>
      <c r="U9" s="31" t="s">
        <v>197</v>
      </c>
      <c r="V9" s="31" t="s">
        <v>198</v>
      </c>
      <c r="W9" s="30" t="s">
        <v>199</v>
      </c>
      <c r="X9" s="31" t="s">
        <v>4</v>
      </c>
      <c r="Y9" s="31" t="s">
        <v>66</v>
      </c>
      <c r="Z9" s="31" t="s">
        <v>67</v>
      </c>
      <c r="AA9" s="31" t="s">
        <v>68</v>
      </c>
      <c r="AB9" s="32" t="s">
        <v>99</v>
      </c>
      <c r="AC9" s="32" t="s">
        <v>100</v>
      </c>
      <c r="AD9" s="32" t="s">
        <v>101</v>
      </c>
      <c r="AE9" s="32" t="s">
        <v>102</v>
      </c>
      <c r="AF9" s="32" t="s">
        <v>103</v>
      </c>
      <c r="AG9" s="32" t="s">
        <v>104</v>
      </c>
      <c r="AH9" s="32" t="s">
        <v>105</v>
      </c>
      <c r="AI9" s="32" t="s">
        <v>106</v>
      </c>
      <c r="AK9" s="670"/>
      <c r="AL9" s="670"/>
      <c r="AM9" s="670"/>
      <c r="AN9" s="670"/>
    </row>
    <row r="10" spans="2:169" s="11" customFormat="1" outlineLevel="1" x14ac:dyDescent="0.2">
      <c r="F10" s="11" t="s">
        <v>206</v>
      </c>
      <c r="G10" s="671"/>
      <c r="H10" s="16"/>
      <c r="K10" s="16"/>
      <c r="L10" s="17"/>
      <c r="N10" s="16"/>
      <c r="Q10" s="16" t="s">
        <v>95</v>
      </c>
      <c r="R10" s="33">
        <v>0</v>
      </c>
      <c r="S10" s="34">
        <v>0</v>
      </c>
      <c r="T10" s="34">
        <v>0</v>
      </c>
      <c r="U10" s="34">
        <v>0</v>
      </c>
      <c r="V10" s="34">
        <v>0</v>
      </c>
      <c r="W10" s="33">
        <v>0</v>
      </c>
      <c r="X10" s="34">
        <v>1</v>
      </c>
      <c r="Y10" s="34">
        <v>1</v>
      </c>
      <c r="Z10" s="34">
        <v>1</v>
      </c>
      <c r="AA10" s="34">
        <v>1</v>
      </c>
      <c r="AB10" s="29">
        <v>1</v>
      </c>
      <c r="AC10" s="29">
        <v>1</v>
      </c>
      <c r="AD10" s="29">
        <v>1</v>
      </c>
      <c r="AE10" s="29">
        <v>1</v>
      </c>
      <c r="AF10" s="29">
        <v>1</v>
      </c>
      <c r="AG10" s="29">
        <v>1</v>
      </c>
      <c r="AH10" s="29">
        <v>1</v>
      </c>
      <c r="AI10" s="29">
        <v>1</v>
      </c>
      <c r="AJ10" s="88"/>
    </row>
    <row r="11" spans="2:169" s="11" customFormat="1" outlineLevel="1" x14ac:dyDescent="0.2">
      <c r="F11" s="11" t="s">
        <v>322</v>
      </c>
      <c r="G11" s="671"/>
      <c r="H11" s="16"/>
      <c r="K11" s="16"/>
      <c r="L11" s="17"/>
      <c r="N11" s="16"/>
      <c r="Q11" s="16" t="s">
        <v>95</v>
      </c>
      <c r="R11" s="33">
        <v>0</v>
      </c>
      <c r="S11" s="34">
        <v>0</v>
      </c>
      <c r="T11" s="34">
        <v>0</v>
      </c>
      <c r="U11" s="34">
        <v>0</v>
      </c>
      <c r="V11" s="34">
        <v>0</v>
      </c>
      <c r="W11" s="33">
        <v>1</v>
      </c>
      <c r="X11" s="34">
        <v>1</v>
      </c>
      <c r="Y11" s="34">
        <v>1</v>
      </c>
      <c r="Z11" s="34">
        <v>1</v>
      </c>
      <c r="AA11" s="34">
        <v>1</v>
      </c>
      <c r="AB11" s="29">
        <v>1</v>
      </c>
      <c r="AC11" s="29">
        <v>1</v>
      </c>
      <c r="AD11" s="29">
        <v>1</v>
      </c>
      <c r="AE11" s="29">
        <v>1</v>
      </c>
      <c r="AF11" s="29">
        <v>1</v>
      </c>
      <c r="AG11" s="29">
        <v>1</v>
      </c>
      <c r="AH11" s="29">
        <v>1</v>
      </c>
      <c r="AI11" s="29">
        <v>1</v>
      </c>
    </row>
    <row r="12" spans="2:169" s="11" customFormat="1" outlineLevel="1" x14ac:dyDescent="0.2">
      <c r="F12" s="11" t="s">
        <v>204</v>
      </c>
      <c r="G12" s="671"/>
      <c r="H12" s="16"/>
      <c r="K12" s="16"/>
      <c r="L12" s="17"/>
      <c r="N12" s="16"/>
      <c r="Q12" s="16" t="s">
        <v>95</v>
      </c>
      <c r="R12" s="33">
        <v>0</v>
      </c>
      <c r="S12" s="34">
        <v>0</v>
      </c>
      <c r="T12" s="34">
        <v>0</v>
      </c>
      <c r="U12" s="34">
        <v>0</v>
      </c>
      <c r="V12" s="34">
        <v>0</v>
      </c>
      <c r="W12" s="33">
        <v>0</v>
      </c>
      <c r="X12" s="34">
        <v>1</v>
      </c>
      <c r="Y12" s="34">
        <v>0</v>
      </c>
      <c r="Z12" s="34">
        <v>0</v>
      </c>
      <c r="AA12" s="34">
        <v>0</v>
      </c>
      <c r="AB12" s="29">
        <v>0</v>
      </c>
      <c r="AC12" s="29">
        <v>0</v>
      </c>
      <c r="AD12" s="29">
        <v>0</v>
      </c>
      <c r="AE12" s="29">
        <v>0</v>
      </c>
      <c r="AF12" s="29">
        <v>0</v>
      </c>
      <c r="AG12" s="29">
        <v>0</v>
      </c>
      <c r="AH12" s="29">
        <v>0</v>
      </c>
      <c r="AI12" s="29">
        <v>0</v>
      </c>
      <c r="AL12" s="672"/>
      <c r="AM12" s="672"/>
    </row>
    <row r="13" spans="2:169" s="11" customFormat="1" outlineLevel="1" x14ac:dyDescent="0.2">
      <c r="F13" s="36" t="s">
        <v>97</v>
      </c>
      <c r="G13"/>
      <c r="H13" s="37">
        <v>45243</v>
      </c>
      <c r="K13" s="16"/>
      <c r="L13" s="17"/>
      <c r="N13" s="16"/>
      <c r="Q13" s="16"/>
      <c r="R13" s="29"/>
      <c r="S13" s="29"/>
      <c r="T13" s="29"/>
      <c r="U13" s="29"/>
      <c r="V13" s="29"/>
      <c r="W13" s="29"/>
      <c r="X13" s="29"/>
      <c r="Y13" s="29"/>
      <c r="Z13" s="29"/>
      <c r="AA13" s="29"/>
      <c r="AB13" s="29"/>
      <c r="AC13" s="29"/>
      <c r="AD13" s="29"/>
      <c r="AE13" s="29"/>
      <c r="AF13" s="29"/>
      <c r="AG13" s="29"/>
      <c r="AH13" s="29"/>
    </row>
    <row r="14" spans="2:169" s="38" customFormat="1" x14ac:dyDescent="0.2">
      <c r="B14" s="11"/>
      <c r="C14" s="11"/>
      <c r="D14" s="11"/>
      <c r="E14" s="11"/>
      <c r="F14" s="11"/>
      <c r="G14" s="671"/>
      <c r="H14" s="16"/>
      <c r="I14" s="11"/>
      <c r="J14" s="11"/>
      <c r="K14" s="16"/>
      <c r="L14" s="17"/>
      <c r="M14" s="11"/>
      <c r="N14" s="16"/>
      <c r="O14" s="11"/>
      <c r="P14" s="11"/>
      <c r="Q14" s="16"/>
      <c r="R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row>
    <row r="15" spans="2:169" s="11" customFormat="1" x14ac:dyDescent="0.2">
      <c r="C15" s="18" t="s">
        <v>556</v>
      </c>
      <c r="D15" s="18"/>
      <c r="E15" s="18"/>
      <c r="F15" s="18"/>
      <c r="G15" s="669"/>
      <c r="H15" s="19"/>
      <c r="I15" s="18"/>
      <c r="J15" s="18"/>
      <c r="K15" s="19"/>
      <c r="L15" s="20"/>
      <c r="M15" s="18"/>
      <c r="N15" s="19"/>
      <c r="O15" s="18"/>
      <c r="P15" s="18"/>
      <c r="Q15" s="19"/>
      <c r="R15" s="18"/>
      <c r="S15" s="18"/>
      <c r="T15" s="18"/>
      <c r="U15" s="18"/>
      <c r="V15" s="18"/>
      <c r="W15" s="18"/>
      <c r="X15" s="18"/>
      <c r="Y15" s="18"/>
      <c r="Z15" s="18"/>
      <c r="AA15" s="18"/>
      <c r="AB15" s="18"/>
      <c r="AC15" s="18"/>
      <c r="AD15" s="18"/>
      <c r="AE15" s="18"/>
      <c r="AF15" s="18"/>
      <c r="AG15" s="18"/>
      <c r="AH15" s="18"/>
      <c r="AI15" s="18"/>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row>
    <row r="16" spans="2:169" s="11" customFormat="1" outlineLevel="1" x14ac:dyDescent="0.2">
      <c r="C16" s="40">
        <v>8.1</v>
      </c>
      <c r="D16" s="40" t="s">
        <v>556</v>
      </c>
      <c r="G16" s="671"/>
      <c r="L16" s="673"/>
      <c r="Q16" s="199"/>
      <c r="X16" s="674" t="s">
        <v>538</v>
      </c>
      <c r="Y16" s="674" t="s">
        <v>539</v>
      </c>
      <c r="AF16" s="675"/>
      <c r="AG16" s="675"/>
      <c r="AJ16" s="675"/>
      <c r="AK16" s="675"/>
    </row>
    <row r="17" spans="3:46" ht="12" outlineLevel="1" x14ac:dyDescent="0.2">
      <c r="H17"/>
      <c r="K17"/>
      <c r="L17" s="41"/>
      <c r="N17"/>
      <c r="Q17"/>
      <c r="R17" s="676" t="s">
        <v>62</v>
      </c>
      <c r="S17" s="677"/>
      <c r="T17" s="676" t="s">
        <v>557</v>
      </c>
      <c r="U17" s="677"/>
      <c r="V17" s="678" t="s">
        <v>558</v>
      </c>
      <c r="W17" s="679"/>
      <c r="X17" s="678" t="s">
        <v>559</v>
      </c>
      <c r="Y17" s="679"/>
      <c r="Z17" s="678" t="s">
        <v>560</v>
      </c>
      <c r="AA17" s="679"/>
      <c r="AB17" s="678" t="s">
        <v>561</v>
      </c>
      <c r="AC17" s="679"/>
      <c r="AD17" s="678" t="s">
        <v>562</v>
      </c>
      <c r="AE17" s="679"/>
      <c r="AF17" s="678" t="s">
        <v>563</v>
      </c>
      <c r="AG17" s="679"/>
      <c r="AH17" s="678" t="s">
        <v>564</v>
      </c>
      <c r="AI17" s="679"/>
      <c r="AJ17" s="678" t="s">
        <v>565</v>
      </c>
      <c r="AK17" s="679"/>
      <c r="AL17" s="678" t="s">
        <v>566</v>
      </c>
      <c r="AM17" s="679"/>
      <c r="AN17" s="680" t="s">
        <v>567</v>
      </c>
      <c r="AO17" s="678" t="s">
        <v>82</v>
      </c>
      <c r="AP17" s="679"/>
      <c r="AQ17" s="681" t="s">
        <v>568</v>
      </c>
    </row>
    <row r="18" spans="3:46" ht="12" outlineLevel="1" x14ac:dyDescent="0.2">
      <c r="H18"/>
      <c r="K18"/>
      <c r="L18" s="41"/>
      <c r="N18"/>
      <c r="Q18"/>
      <c r="R18" s="682" t="s">
        <v>13</v>
      </c>
      <c r="S18" s="683" t="s">
        <v>569</v>
      </c>
      <c r="T18" s="682" t="s">
        <v>13</v>
      </c>
      <c r="U18" s="683" t="s">
        <v>569</v>
      </c>
      <c r="V18" s="682" t="s">
        <v>13</v>
      </c>
      <c r="W18" s="683" t="s">
        <v>569</v>
      </c>
      <c r="X18" s="682" t="s">
        <v>13</v>
      </c>
      <c r="Y18" s="683" t="s">
        <v>569</v>
      </c>
      <c r="Z18" s="682" t="s">
        <v>13</v>
      </c>
      <c r="AA18" s="683" t="s">
        <v>569</v>
      </c>
      <c r="AB18" s="682" t="s">
        <v>13</v>
      </c>
      <c r="AC18" s="683" t="s">
        <v>569</v>
      </c>
      <c r="AD18" s="682" t="s">
        <v>13</v>
      </c>
      <c r="AE18" s="683" t="s">
        <v>569</v>
      </c>
      <c r="AF18" s="682" t="s">
        <v>13</v>
      </c>
      <c r="AG18" s="683" t="s">
        <v>569</v>
      </c>
      <c r="AH18" s="682" t="s">
        <v>13</v>
      </c>
      <c r="AI18" s="683" t="s">
        <v>569</v>
      </c>
      <c r="AJ18" s="682" t="s">
        <v>13</v>
      </c>
      <c r="AK18" s="683" t="s">
        <v>569</v>
      </c>
      <c r="AL18" s="684" t="s">
        <v>13</v>
      </c>
      <c r="AM18" s="685" t="s">
        <v>569</v>
      </c>
      <c r="AN18" s="686" t="s">
        <v>570</v>
      </c>
      <c r="AO18" s="682" t="s">
        <v>13</v>
      </c>
      <c r="AP18" s="683" t="s">
        <v>569</v>
      </c>
      <c r="AQ18" s="686" t="s">
        <v>571</v>
      </c>
      <c r="AR18" s="686" t="s">
        <v>572</v>
      </c>
      <c r="AT18" s="687" t="s">
        <v>573</v>
      </c>
    </row>
    <row r="19" spans="3:46" outlineLevel="1" x14ac:dyDescent="0.2">
      <c r="C19" s="45">
        <v>1</v>
      </c>
      <c r="E19" s="46"/>
      <c r="F19" s="47" t="s">
        <v>660</v>
      </c>
      <c r="G19" s="688"/>
      <c r="H19" s="47"/>
      <c r="I19" s="47"/>
      <c r="J19" s="47"/>
      <c r="K19" s="47"/>
      <c r="L19" s="48"/>
      <c r="M19" s="47"/>
      <c r="N19" s="47"/>
      <c r="O19" s="47"/>
      <c r="P19" s="47"/>
      <c r="Q19" s="47"/>
      <c r="R19" s="689">
        <v>0.28000000000000003</v>
      </c>
      <c r="S19" s="690">
        <v>0.72</v>
      </c>
      <c r="T19" s="689">
        <v>6.5161008305405804E-2</v>
      </c>
      <c r="U19" s="690">
        <v>0.93483899169459417</v>
      </c>
      <c r="V19" s="691"/>
      <c r="W19" s="691"/>
      <c r="X19" s="692">
        <v>0</v>
      </c>
      <c r="Y19" s="692">
        <v>31277</v>
      </c>
      <c r="Z19" s="691"/>
      <c r="AA19" s="691"/>
      <c r="AB19" s="693"/>
      <c r="AC19" s="693"/>
      <c r="AD19" s="694">
        <v>2236</v>
      </c>
      <c r="AE19" s="694">
        <v>32079</v>
      </c>
      <c r="AF19" s="692">
        <v>0</v>
      </c>
      <c r="AG19" s="692">
        <v>0</v>
      </c>
      <c r="AH19" s="695"/>
      <c r="AI19" s="695"/>
      <c r="AJ19" s="692">
        <v>2236</v>
      </c>
      <c r="AK19" s="692">
        <v>32079</v>
      </c>
      <c r="AL19" s="692">
        <v>0</v>
      </c>
      <c r="AM19" s="692">
        <v>0</v>
      </c>
      <c r="AN19" s="692">
        <v>0</v>
      </c>
      <c r="AO19" s="692">
        <v>0</v>
      </c>
      <c r="AP19" s="692">
        <v>0</v>
      </c>
      <c r="AQ19" s="696">
        <v>0.32508835931808239</v>
      </c>
      <c r="AR19" t="s">
        <v>324</v>
      </c>
      <c r="AT19" s="689">
        <v>0.42007576861430862</v>
      </c>
    </row>
    <row r="20" spans="3:46" outlineLevel="1" x14ac:dyDescent="0.2">
      <c r="C20" s="45">
        <v>2</v>
      </c>
      <c r="E20" s="53"/>
      <c r="F20" t="s">
        <v>132</v>
      </c>
      <c r="H20"/>
      <c r="K20"/>
      <c r="L20" s="41"/>
      <c r="N20"/>
      <c r="Q20"/>
      <c r="R20" s="689">
        <v>1</v>
      </c>
      <c r="S20" s="690">
        <v>0</v>
      </c>
      <c r="T20" s="689">
        <v>0.85419984587721554</v>
      </c>
      <c r="U20" s="690">
        <v>0.14580015412278446</v>
      </c>
      <c r="V20" s="691"/>
      <c r="W20" s="691"/>
      <c r="X20" s="692">
        <v>0</v>
      </c>
      <c r="Y20" s="692">
        <v>5676</v>
      </c>
      <c r="Z20" s="691"/>
      <c r="AA20" s="691"/>
      <c r="AB20" s="693"/>
      <c r="AC20" s="693"/>
      <c r="AD20" s="694">
        <v>32760.000000000015</v>
      </c>
      <c r="AE20" s="694">
        <v>5676</v>
      </c>
      <c r="AF20" s="692">
        <v>494</v>
      </c>
      <c r="AG20" s="692">
        <v>0</v>
      </c>
      <c r="AH20" s="695"/>
      <c r="AI20" s="695"/>
      <c r="AJ20" s="692">
        <v>33254.000000000015</v>
      </c>
      <c r="AK20" s="692">
        <v>5676</v>
      </c>
      <c r="AL20" s="692">
        <v>0</v>
      </c>
      <c r="AM20" s="692">
        <v>0</v>
      </c>
      <c r="AN20" s="692">
        <v>0</v>
      </c>
      <c r="AO20" s="692">
        <v>0</v>
      </c>
      <c r="AP20" s="692">
        <v>0</v>
      </c>
      <c r="AQ20" s="696">
        <v>0.39981754687901366</v>
      </c>
      <c r="AR20" t="s">
        <v>324</v>
      </c>
      <c r="AT20" s="689">
        <v>0.37165553557667608</v>
      </c>
    </row>
    <row r="21" spans="3:46" outlineLevel="1" x14ac:dyDescent="0.2">
      <c r="C21" s="45">
        <v>3</v>
      </c>
      <c r="E21" s="53"/>
      <c r="F21" t="s">
        <v>133</v>
      </c>
      <c r="H21"/>
      <c r="K21"/>
      <c r="L21" s="41"/>
      <c r="N21"/>
      <c r="Q21"/>
      <c r="R21" s="689">
        <v>0.96</v>
      </c>
      <c r="S21" s="690">
        <v>4.0000000000000036E-2</v>
      </c>
      <c r="T21" s="689">
        <v>0.7814693732735245</v>
      </c>
      <c r="U21" s="690">
        <v>0.2185306267264755</v>
      </c>
      <c r="V21" s="691"/>
      <c r="W21" s="691"/>
      <c r="X21" s="692">
        <v>0</v>
      </c>
      <c r="Y21" s="692">
        <v>9134.2999999999993</v>
      </c>
      <c r="Z21" s="691"/>
      <c r="AA21" s="691"/>
      <c r="AB21" s="693"/>
      <c r="AC21" s="693"/>
      <c r="AD21" s="694">
        <v>32299.599999999999</v>
      </c>
      <c r="AE21" s="694">
        <v>9485.2999999999993</v>
      </c>
      <c r="AF21" s="692">
        <v>1620</v>
      </c>
      <c r="AG21" s="692">
        <v>0</v>
      </c>
      <c r="AH21" s="695"/>
      <c r="AI21" s="695"/>
      <c r="AJ21" s="692">
        <v>33919.599999999999</v>
      </c>
      <c r="AK21" s="692">
        <v>9485.2999999999993</v>
      </c>
      <c r="AL21" s="692">
        <v>0</v>
      </c>
      <c r="AM21" s="692">
        <v>0</v>
      </c>
      <c r="AN21" s="692">
        <v>0</v>
      </c>
      <c r="AO21" s="692">
        <v>0</v>
      </c>
      <c r="AP21" s="692">
        <v>0</v>
      </c>
      <c r="AQ21" s="696">
        <v>0.50267466921937398</v>
      </c>
      <c r="AR21" t="s">
        <v>324</v>
      </c>
      <c r="AT21" s="689">
        <v>0.55785278193756471</v>
      </c>
    </row>
    <row r="22" spans="3:46" outlineLevel="1" x14ac:dyDescent="0.2">
      <c r="C22" s="45">
        <v>4</v>
      </c>
      <c r="E22" s="53"/>
      <c r="F22" t="s">
        <v>134</v>
      </c>
      <c r="H22"/>
      <c r="K22"/>
      <c r="L22" s="41"/>
      <c r="N22"/>
      <c r="Q22"/>
      <c r="R22" s="689">
        <v>0.38</v>
      </c>
      <c r="S22" s="690">
        <v>0.62</v>
      </c>
      <c r="T22" s="689">
        <v>0.10312737618854385</v>
      </c>
      <c r="U22" s="690">
        <v>0.89687262381145616</v>
      </c>
      <c r="V22" s="691"/>
      <c r="W22" s="691"/>
      <c r="X22" s="692">
        <v>12</v>
      </c>
      <c r="Y22" s="692">
        <v>185465.5</v>
      </c>
      <c r="Z22" s="691"/>
      <c r="AA22" s="691"/>
      <c r="AB22" s="693"/>
      <c r="AC22" s="693"/>
      <c r="AD22" s="694">
        <v>8292</v>
      </c>
      <c r="AE22" s="694">
        <v>194149.1</v>
      </c>
      <c r="AF22" s="692">
        <v>16080</v>
      </c>
      <c r="AG22" s="692">
        <v>17808</v>
      </c>
      <c r="AH22" s="695"/>
      <c r="AI22" s="695"/>
      <c r="AJ22" s="692">
        <v>24372</v>
      </c>
      <c r="AK22" s="692">
        <v>211957.1</v>
      </c>
      <c r="AL22" s="692">
        <v>0</v>
      </c>
      <c r="AM22" s="692">
        <v>0</v>
      </c>
      <c r="AN22" s="692">
        <v>0</v>
      </c>
      <c r="AO22" s="692">
        <v>0</v>
      </c>
      <c r="AP22" s="692">
        <v>0</v>
      </c>
      <c r="AQ22" s="696">
        <v>0.47962450921194222</v>
      </c>
      <c r="AR22" t="s">
        <v>324</v>
      </c>
      <c r="AT22" s="689">
        <v>0.47144414960649317</v>
      </c>
    </row>
    <row r="23" spans="3:46" outlineLevel="1" x14ac:dyDescent="0.2">
      <c r="C23" s="45">
        <v>5</v>
      </c>
      <c r="E23" s="53"/>
      <c r="F23" t="s">
        <v>135</v>
      </c>
      <c r="H23"/>
      <c r="K23"/>
      <c r="L23" s="41"/>
      <c r="N23"/>
      <c r="Q23"/>
      <c r="R23" s="689">
        <v>0.21</v>
      </c>
      <c r="S23" s="690">
        <v>0.79</v>
      </c>
      <c r="T23" s="689">
        <v>9.2625775582708972E-2</v>
      </c>
      <c r="U23" s="690">
        <v>0.90737422441729099</v>
      </c>
      <c r="V23" s="691"/>
      <c r="W23" s="691"/>
      <c r="X23" s="692">
        <v>0</v>
      </c>
      <c r="Y23" s="692">
        <v>646580.5</v>
      </c>
      <c r="Z23" s="691"/>
      <c r="AA23" s="691"/>
      <c r="AB23" s="693"/>
      <c r="AC23" s="693"/>
      <c r="AD23" s="694">
        <v>83738.000000000175</v>
      </c>
      <c r="AE23" s="694">
        <v>865307.3</v>
      </c>
      <c r="AF23" s="692">
        <v>16260</v>
      </c>
      <c r="AG23" s="692">
        <v>114286.2</v>
      </c>
      <c r="AH23" s="695"/>
      <c r="AI23" s="695"/>
      <c r="AJ23" s="692">
        <v>99998.000000000175</v>
      </c>
      <c r="AK23" s="692">
        <v>979593.5</v>
      </c>
      <c r="AL23" s="692">
        <v>0</v>
      </c>
      <c r="AM23" s="692">
        <v>0</v>
      </c>
      <c r="AN23" s="692">
        <v>0</v>
      </c>
      <c r="AO23" s="692">
        <v>0</v>
      </c>
      <c r="AP23" s="692">
        <v>0</v>
      </c>
      <c r="AQ23" s="696">
        <v>0.53122581680200343</v>
      </c>
      <c r="AR23" t="s">
        <v>324</v>
      </c>
      <c r="AT23" s="689">
        <v>0.54921324663282378</v>
      </c>
    </row>
    <row r="24" spans="3:46" outlineLevel="1" x14ac:dyDescent="0.2">
      <c r="C24" s="45">
        <v>6</v>
      </c>
      <c r="E24" s="53"/>
      <c r="F24" t="s">
        <v>136</v>
      </c>
      <c r="H24"/>
      <c r="K24"/>
      <c r="L24" s="41"/>
      <c r="N24"/>
      <c r="Q24"/>
      <c r="R24" s="689">
        <v>0.73</v>
      </c>
      <c r="S24" s="690">
        <v>0.27</v>
      </c>
      <c r="T24" s="689">
        <v>0.2764666563833616</v>
      </c>
      <c r="U24" s="690">
        <v>0.72353334361663846</v>
      </c>
      <c r="V24" s="691"/>
      <c r="W24" s="691"/>
      <c r="X24" s="692">
        <v>79</v>
      </c>
      <c r="Y24" s="692">
        <v>13358</v>
      </c>
      <c r="Z24" s="691"/>
      <c r="AA24" s="691"/>
      <c r="AB24" s="693"/>
      <c r="AC24" s="693"/>
      <c r="AD24" s="694">
        <v>5377</v>
      </c>
      <c r="AE24" s="694">
        <v>14072</v>
      </c>
      <c r="AF24" s="692">
        <v>0</v>
      </c>
      <c r="AG24" s="692">
        <v>0</v>
      </c>
      <c r="AH24" s="695"/>
      <c r="AI24" s="695"/>
      <c r="AJ24" s="692">
        <v>5377</v>
      </c>
      <c r="AK24" s="692">
        <v>14072</v>
      </c>
      <c r="AL24" s="692">
        <v>0</v>
      </c>
      <c r="AM24" s="692">
        <v>0</v>
      </c>
      <c r="AN24" s="692">
        <v>0</v>
      </c>
      <c r="AO24" s="692">
        <v>0</v>
      </c>
      <c r="AP24" s="692">
        <v>0</v>
      </c>
      <c r="AQ24" s="696">
        <v>0.63091400843231016</v>
      </c>
      <c r="AR24" t="s">
        <v>324</v>
      </c>
      <c r="AT24" s="689">
        <v>0.62381099285310304</v>
      </c>
    </row>
    <row r="25" spans="3:46" outlineLevel="1" x14ac:dyDescent="0.2">
      <c r="C25" s="45">
        <v>7</v>
      </c>
      <c r="E25" s="53"/>
      <c r="F25" t="s">
        <v>137</v>
      </c>
      <c r="H25"/>
      <c r="K25"/>
      <c r="L25" s="41"/>
      <c r="N25"/>
      <c r="Q25"/>
      <c r="R25" s="689">
        <v>0.84</v>
      </c>
      <c r="S25" s="690">
        <v>0.16000000000000003</v>
      </c>
      <c r="T25" s="689">
        <v>0.28772536428747841</v>
      </c>
      <c r="U25" s="690">
        <v>0.71227463571252159</v>
      </c>
      <c r="V25" s="691"/>
      <c r="W25" s="691"/>
      <c r="X25" s="692">
        <v>0</v>
      </c>
      <c r="Y25" s="692">
        <v>2533</v>
      </c>
      <c r="Z25" s="691"/>
      <c r="AA25" s="691"/>
      <c r="AB25" s="693"/>
      <c r="AC25" s="693"/>
      <c r="AD25" s="694">
        <v>1165</v>
      </c>
      <c r="AE25" s="694">
        <v>2884</v>
      </c>
      <c r="AF25" s="692">
        <v>0</v>
      </c>
      <c r="AG25" s="692">
        <v>0</v>
      </c>
      <c r="AH25" s="695"/>
      <c r="AI25" s="695"/>
      <c r="AJ25" s="692">
        <v>1165</v>
      </c>
      <c r="AK25" s="692">
        <v>2884</v>
      </c>
      <c r="AL25" s="692">
        <v>0</v>
      </c>
      <c r="AM25" s="692">
        <v>0</v>
      </c>
      <c r="AN25" s="692">
        <v>0</v>
      </c>
      <c r="AO25" s="692">
        <v>0</v>
      </c>
      <c r="AP25" s="692">
        <v>0</v>
      </c>
      <c r="AQ25" s="696">
        <v>0.55878450234625832</v>
      </c>
      <c r="AR25" t="s">
        <v>324</v>
      </c>
      <c r="AT25" s="689">
        <v>0.57527784638182267</v>
      </c>
    </row>
    <row r="26" spans="3:46" outlineLevel="1" x14ac:dyDescent="0.2">
      <c r="C26" s="45">
        <v>8</v>
      </c>
      <c r="E26" s="53"/>
      <c r="F26" t="s">
        <v>138</v>
      </c>
      <c r="H26"/>
      <c r="K26"/>
      <c r="L26" s="41"/>
      <c r="N26"/>
      <c r="Q26"/>
      <c r="R26" s="689">
        <v>0</v>
      </c>
      <c r="S26" s="690">
        <v>1</v>
      </c>
      <c r="T26" s="689">
        <v>0</v>
      </c>
      <c r="U26" s="690">
        <v>1</v>
      </c>
      <c r="V26" s="691"/>
      <c r="W26" s="691"/>
      <c r="X26" s="692">
        <v>0</v>
      </c>
      <c r="Y26" s="692">
        <v>2412</v>
      </c>
      <c r="Z26" s="691"/>
      <c r="AA26" s="691"/>
      <c r="AB26" s="693"/>
      <c r="AC26" s="693"/>
      <c r="AD26" s="694">
        <v>0</v>
      </c>
      <c r="AE26" s="694">
        <v>2612</v>
      </c>
      <c r="AF26" s="692">
        <v>0</v>
      </c>
      <c r="AG26" s="692">
        <v>0</v>
      </c>
      <c r="AH26" s="695"/>
      <c r="AI26" s="695"/>
      <c r="AJ26" s="692">
        <v>0</v>
      </c>
      <c r="AK26" s="692">
        <v>2612</v>
      </c>
      <c r="AL26" s="692">
        <v>0</v>
      </c>
      <c r="AM26" s="692">
        <v>0</v>
      </c>
      <c r="AN26" s="692">
        <v>0</v>
      </c>
      <c r="AO26" s="692">
        <v>0</v>
      </c>
      <c r="AP26" s="692">
        <v>0</v>
      </c>
      <c r="AQ26" s="696">
        <v>0.60748095329249618</v>
      </c>
      <c r="AR26" t="s">
        <v>324</v>
      </c>
      <c r="AT26" s="689">
        <v>0.58696401225114858</v>
      </c>
    </row>
    <row r="27" spans="3:46" outlineLevel="1" x14ac:dyDescent="0.2">
      <c r="C27" s="45">
        <v>9</v>
      </c>
      <c r="E27" s="53"/>
      <c r="F27" t="s">
        <v>139</v>
      </c>
      <c r="H27"/>
      <c r="K27"/>
      <c r="L27" s="41"/>
      <c r="N27"/>
      <c r="Q27"/>
      <c r="R27" s="689">
        <v>0.39</v>
      </c>
      <c r="S27" s="690">
        <v>0.61</v>
      </c>
      <c r="T27" s="689">
        <v>9.1986977015404051E-2</v>
      </c>
      <c r="U27" s="690">
        <v>0.90801302298459596</v>
      </c>
      <c r="V27" s="691"/>
      <c r="W27" s="691"/>
      <c r="X27" s="692">
        <v>711</v>
      </c>
      <c r="Y27" s="692">
        <v>53823</v>
      </c>
      <c r="Z27" s="691"/>
      <c r="AA27" s="691"/>
      <c r="AB27" s="693"/>
      <c r="AC27" s="693"/>
      <c r="AD27" s="694">
        <v>5679</v>
      </c>
      <c r="AE27" s="694">
        <v>56058</v>
      </c>
      <c r="AF27" s="692">
        <v>0</v>
      </c>
      <c r="AG27" s="692">
        <v>0</v>
      </c>
      <c r="AH27" s="695"/>
      <c r="AI27" s="695"/>
      <c r="AJ27" s="692">
        <v>5679</v>
      </c>
      <c r="AK27" s="692">
        <v>56058</v>
      </c>
      <c r="AL27" s="692">
        <v>0</v>
      </c>
      <c r="AM27" s="692">
        <v>0</v>
      </c>
      <c r="AN27" s="692">
        <v>0</v>
      </c>
      <c r="AO27" s="692">
        <v>0</v>
      </c>
      <c r="AP27" s="692">
        <v>0</v>
      </c>
      <c r="AQ27" s="696">
        <v>0.6098156057145635</v>
      </c>
      <c r="AR27" t="s">
        <v>324</v>
      </c>
      <c r="AT27" s="689">
        <v>0.6155360642726404</v>
      </c>
    </row>
    <row r="28" spans="3:46" outlineLevel="1" x14ac:dyDescent="0.2">
      <c r="C28" s="45">
        <v>10</v>
      </c>
      <c r="E28" s="53"/>
      <c r="F28" t="s">
        <v>140</v>
      </c>
      <c r="H28"/>
      <c r="K28"/>
      <c r="L28" s="41"/>
      <c r="N28"/>
      <c r="Q28"/>
      <c r="R28" s="689">
        <v>0.21</v>
      </c>
      <c r="S28" s="690">
        <v>0.79</v>
      </c>
      <c r="T28" s="689">
        <v>6.0374003327023466E-2</v>
      </c>
      <c r="U28" s="690">
        <v>0.93962599667297653</v>
      </c>
      <c r="V28" s="691"/>
      <c r="W28" s="691"/>
      <c r="X28" s="692">
        <v>3089</v>
      </c>
      <c r="Y28" s="692">
        <v>58422.799999999996</v>
      </c>
      <c r="Z28" s="691"/>
      <c r="AA28" s="691"/>
      <c r="AB28" s="693"/>
      <c r="AC28" s="693"/>
      <c r="AD28" s="694">
        <v>3789</v>
      </c>
      <c r="AE28" s="694">
        <v>58969.799999999996</v>
      </c>
      <c r="AF28" s="692">
        <v>0</v>
      </c>
      <c r="AG28" s="692">
        <v>0</v>
      </c>
      <c r="AH28" s="695"/>
      <c r="AI28" s="695"/>
      <c r="AJ28" s="692">
        <v>3789</v>
      </c>
      <c r="AK28" s="692">
        <v>58969.799999999996</v>
      </c>
      <c r="AL28" s="692">
        <v>0</v>
      </c>
      <c r="AM28" s="692">
        <v>0</v>
      </c>
      <c r="AN28" s="692">
        <v>0</v>
      </c>
      <c r="AO28" s="692">
        <v>0</v>
      </c>
      <c r="AP28" s="692">
        <v>0</v>
      </c>
      <c r="AQ28" s="696">
        <v>0.3588041242246629</v>
      </c>
      <c r="AR28" t="s">
        <v>324</v>
      </c>
      <c r="AS28" s="5"/>
      <c r="AT28" s="689">
        <v>0.41906803526082986</v>
      </c>
    </row>
    <row r="29" spans="3:46" outlineLevel="1" x14ac:dyDescent="0.2">
      <c r="C29" s="45">
        <v>11</v>
      </c>
      <c r="E29" s="53"/>
      <c r="F29" t="s">
        <v>141</v>
      </c>
      <c r="H29"/>
      <c r="K29"/>
      <c r="L29" s="41"/>
      <c r="N29"/>
      <c r="Q29"/>
      <c r="R29" s="689">
        <v>0.9</v>
      </c>
      <c r="S29" s="690">
        <v>9.9999999999999978E-2</v>
      </c>
      <c r="T29" s="689">
        <v>0.891652982076098</v>
      </c>
      <c r="U29" s="690">
        <v>0.108347017923902</v>
      </c>
      <c r="V29" s="691"/>
      <c r="W29" s="691"/>
      <c r="X29" s="692">
        <v>0</v>
      </c>
      <c r="Y29" s="692">
        <v>3101</v>
      </c>
      <c r="Z29" s="691"/>
      <c r="AA29" s="691"/>
      <c r="AB29" s="693"/>
      <c r="AC29" s="693"/>
      <c r="AD29" s="694">
        <v>24245</v>
      </c>
      <c r="AE29" s="694">
        <v>3101</v>
      </c>
      <c r="AF29" s="692">
        <v>1275</v>
      </c>
      <c r="AG29" s="692">
        <v>0</v>
      </c>
      <c r="AH29" s="695"/>
      <c r="AI29" s="695"/>
      <c r="AJ29" s="692">
        <v>25520</v>
      </c>
      <c r="AK29" s="692">
        <v>3101</v>
      </c>
      <c r="AL29" s="692">
        <v>0</v>
      </c>
      <c r="AM29" s="692">
        <v>0</v>
      </c>
      <c r="AN29" s="692">
        <v>0</v>
      </c>
      <c r="AO29" s="692">
        <v>0</v>
      </c>
      <c r="AP29" s="692">
        <v>0</v>
      </c>
      <c r="AQ29" s="696">
        <v>0.64987701512875162</v>
      </c>
      <c r="AR29" t="s">
        <v>324</v>
      </c>
      <c r="AT29" s="689">
        <v>0.66411201565284228</v>
      </c>
    </row>
    <row r="30" spans="3:46" outlineLevel="1" x14ac:dyDescent="0.2">
      <c r="C30" s="45">
        <v>12</v>
      </c>
      <c r="E30" s="53"/>
      <c r="F30" t="s">
        <v>142</v>
      </c>
      <c r="H30"/>
      <c r="K30"/>
      <c r="L30" s="41"/>
      <c r="N30"/>
      <c r="Q30"/>
      <c r="R30" s="689">
        <v>0.52</v>
      </c>
      <c r="S30" s="690">
        <v>0.48</v>
      </c>
      <c r="T30" s="689">
        <v>5.2802693837266684E-2</v>
      </c>
      <c r="U30" s="690">
        <v>0.94719730616273334</v>
      </c>
      <c r="V30" s="691"/>
      <c r="W30" s="691"/>
      <c r="X30" s="692">
        <v>0</v>
      </c>
      <c r="Y30" s="692">
        <v>22577</v>
      </c>
      <c r="Z30" s="691"/>
      <c r="AA30" s="691"/>
      <c r="AB30" s="693"/>
      <c r="AC30" s="693"/>
      <c r="AD30" s="694">
        <v>1495</v>
      </c>
      <c r="AE30" s="694">
        <v>28042</v>
      </c>
      <c r="AF30" s="692">
        <v>324</v>
      </c>
      <c r="AG30" s="692">
        <v>4588</v>
      </c>
      <c r="AH30" s="695"/>
      <c r="AI30" s="695"/>
      <c r="AJ30" s="692">
        <v>1819</v>
      </c>
      <c r="AK30" s="692">
        <v>32630</v>
      </c>
      <c r="AL30" s="692">
        <v>0</v>
      </c>
      <c r="AM30" s="692">
        <v>0</v>
      </c>
      <c r="AN30" s="692">
        <v>0</v>
      </c>
      <c r="AO30" s="692">
        <v>0</v>
      </c>
      <c r="AP30" s="692">
        <v>0</v>
      </c>
      <c r="AQ30" s="696">
        <v>0.25832316758106189</v>
      </c>
      <c r="AR30" t="s">
        <v>324</v>
      </c>
      <c r="AT30" s="689">
        <v>0.3305901510902276</v>
      </c>
    </row>
    <row r="31" spans="3:46" outlineLevel="1" x14ac:dyDescent="0.2">
      <c r="C31" s="45">
        <v>13</v>
      </c>
      <c r="E31" s="53"/>
      <c r="F31" t="s">
        <v>143</v>
      </c>
      <c r="H31"/>
      <c r="K31"/>
      <c r="L31" s="41"/>
      <c r="N31"/>
      <c r="Q31"/>
      <c r="R31" s="689">
        <v>0.13</v>
      </c>
      <c r="S31" s="690">
        <v>0.87</v>
      </c>
      <c r="T31" s="689">
        <v>1.9522342681121733E-2</v>
      </c>
      <c r="U31" s="690">
        <v>0.98047765731887826</v>
      </c>
      <c r="V31" s="691"/>
      <c r="W31" s="691"/>
      <c r="X31" s="692">
        <v>0</v>
      </c>
      <c r="Y31" s="692">
        <v>17902</v>
      </c>
      <c r="Z31" s="691"/>
      <c r="AA31" s="691"/>
      <c r="AB31" s="693"/>
      <c r="AC31" s="693"/>
      <c r="AD31" s="694">
        <v>488</v>
      </c>
      <c r="AE31" s="694">
        <v>24509</v>
      </c>
      <c r="AF31" s="692">
        <v>0</v>
      </c>
      <c r="AG31" s="692">
        <v>0</v>
      </c>
      <c r="AH31" s="695"/>
      <c r="AI31" s="695"/>
      <c r="AJ31" s="692">
        <v>488</v>
      </c>
      <c r="AK31" s="692">
        <v>24509</v>
      </c>
      <c r="AL31" s="692">
        <v>0</v>
      </c>
      <c r="AM31" s="692">
        <v>0</v>
      </c>
      <c r="AN31" s="692">
        <v>0</v>
      </c>
      <c r="AO31" s="692">
        <v>0</v>
      </c>
      <c r="AP31" s="692">
        <v>0</v>
      </c>
      <c r="AQ31" s="696">
        <v>0.53603072368684246</v>
      </c>
      <c r="AR31" t="s">
        <v>324</v>
      </c>
      <c r="AT31" s="689">
        <v>0.62986958435012208</v>
      </c>
    </row>
    <row r="32" spans="3:46" outlineLevel="1" x14ac:dyDescent="0.2">
      <c r="C32" s="45">
        <v>14</v>
      </c>
      <c r="E32" s="53"/>
      <c r="F32" t="s">
        <v>144</v>
      </c>
      <c r="H32"/>
      <c r="K32"/>
      <c r="L32" s="41"/>
      <c r="N32"/>
      <c r="Q32"/>
      <c r="R32" s="689">
        <v>0</v>
      </c>
      <c r="S32" s="690">
        <v>1</v>
      </c>
      <c r="T32" s="689">
        <v>0</v>
      </c>
      <c r="U32" s="690">
        <v>1</v>
      </c>
      <c r="V32" s="691"/>
      <c r="W32" s="691"/>
      <c r="X32" s="692">
        <v>0</v>
      </c>
      <c r="Y32" s="692">
        <v>800</v>
      </c>
      <c r="Z32" s="691"/>
      <c r="AA32" s="691"/>
      <c r="AB32" s="693"/>
      <c r="AC32" s="693"/>
      <c r="AD32" s="694">
        <v>0</v>
      </c>
      <c r="AE32" s="694">
        <v>805</v>
      </c>
      <c r="AF32" s="692">
        <v>0</v>
      </c>
      <c r="AG32" s="692">
        <v>0</v>
      </c>
      <c r="AH32" s="695"/>
      <c r="AI32" s="695"/>
      <c r="AJ32" s="692">
        <v>0</v>
      </c>
      <c r="AK32" s="692">
        <v>805</v>
      </c>
      <c r="AL32" s="692">
        <v>0</v>
      </c>
      <c r="AM32" s="692">
        <v>0</v>
      </c>
      <c r="AN32" s="692">
        <v>0</v>
      </c>
      <c r="AO32" s="692">
        <v>0</v>
      </c>
      <c r="AP32" s="692">
        <v>0</v>
      </c>
      <c r="AQ32" s="696">
        <v>2.8385093167701866E-2</v>
      </c>
      <c r="AR32" t="s">
        <v>324</v>
      </c>
      <c r="AT32" s="689">
        <v>3.3474991827394572E-2</v>
      </c>
    </row>
    <row r="33" spans="3:46" outlineLevel="1" x14ac:dyDescent="0.2">
      <c r="C33" s="45">
        <v>15</v>
      </c>
      <c r="E33" s="53"/>
      <c r="F33" t="s">
        <v>145</v>
      </c>
      <c r="H33"/>
      <c r="K33"/>
      <c r="L33" s="41"/>
      <c r="N33"/>
      <c r="Q33"/>
      <c r="R33" s="689">
        <v>0.66</v>
      </c>
      <c r="S33" s="690">
        <v>0.33999999999999997</v>
      </c>
      <c r="T33" s="689">
        <v>6.8658292741687957E-2</v>
      </c>
      <c r="U33" s="690">
        <v>0.931341707258312</v>
      </c>
      <c r="V33" s="691"/>
      <c r="W33" s="691"/>
      <c r="X33" s="692">
        <v>0</v>
      </c>
      <c r="Y33" s="692">
        <v>162347.25</v>
      </c>
      <c r="Z33" s="691"/>
      <c r="AA33" s="691"/>
      <c r="AB33" s="693"/>
      <c r="AC33" s="693"/>
      <c r="AD33" s="694">
        <v>6035.4200000000037</v>
      </c>
      <c r="AE33" s="694">
        <v>165496.82999999999</v>
      </c>
      <c r="AF33" s="692">
        <v>8000</v>
      </c>
      <c r="AG33" s="692">
        <v>24892</v>
      </c>
      <c r="AH33" s="695"/>
      <c r="AI33" s="695"/>
      <c r="AJ33" s="692">
        <v>14035.420000000004</v>
      </c>
      <c r="AK33" s="692">
        <v>190388.83</v>
      </c>
      <c r="AL33" s="692">
        <v>0</v>
      </c>
      <c r="AM33" s="692">
        <v>0</v>
      </c>
      <c r="AN33" s="692">
        <v>0</v>
      </c>
      <c r="AO33" s="692">
        <v>0</v>
      </c>
      <c r="AP33" s="692">
        <v>0</v>
      </c>
      <c r="AQ33" s="696">
        <v>0.61956089823002891</v>
      </c>
      <c r="AR33" t="s">
        <v>324</v>
      </c>
      <c r="AT33" s="689">
        <v>0.64661497335794949</v>
      </c>
    </row>
    <row r="34" spans="3:46" outlineLevel="1" x14ac:dyDescent="0.2">
      <c r="C34" s="45">
        <v>16</v>
      </c>
      <c r="E34" s="53"/>
      <c r="F34" t="s">
        <v>146</v>
      </c>
      <c r="H34"/>
      <c r="K34"/>
      <c r="L34" s="41"/>
      <c r="N34"/>
      <c r="Q34"/>
      <c r="R34" s="689">
        <v>0.72</v>
      </c>
      <c r="S34" s="690">
        <v>0.28000000000000003</v>
      </c>
      <c r="T34" s="689">
        <v>0.19894427171007886</v>
      </c>
      <c r="U34" s="690">
        <v>0.80105572828992111</v>
      </c>
      <c r="V34" s="691"/>
      <c r="W34" s="691"/>
      <c r="X34" s="692">
        <v>9341</v>
      </c>
      <c r="Y34" s="692">
        <v>183021.4</v>
      </c>
      <c r="Z34" s="691"/>
      <c r="AA34" s="691"/>
      <c r="AB34" s="693"/>
      <c r="AC34" s="693"/>
      <c r="AD34" s="694">
        <v>45814</v>
      </c>
      <c r="AE34" s="694">
        <v>185731.9</v>
      </c>
      <c r="AF34" s="692">
        <v>313</v>
      </c>
      <c r="AG34" s="692">
        <v>0</v>
      </c>
      <c r="AH34" s="695"/>
      <c r="AI34" s="695"/>
      <c r="AJ34" s="692">
        <v>46127</v>
      </c>
      <c r="AK34" s="692">
        <v>185731.9</v>
      </c>
      <c r="AL34" s="692">
        <v>0</v>
      </c>
      <c r="AM34" s="692">
        <v>0</v>
      </c>
      <c r="AN34" s="692">
        <v>0</v>
      </c>
      <c r="AO34" s="692">
        <v>0</v>
      </c>
      <c r="AP34" s="692">
        <v>0</v>
      </c>
      <c r="AQ34" s="696">
        <v>0.63509174621372388</v>
      </c>
      <c r="AR34" t="s">
        <v>324</v>
      </c>
      <c r="AT34" s="689">
        <v>0.72721328727125301</v>
      </c>
    </row>
    <row r="35" spans="3:46" outlineLevel="1" x14ac:dyDescent="0.2">
      <c r="C35" s="45">
        <v>17</v>
      </c>
      <c r="E35" s="53"/>
      <c r="F35" t="s">
        <v>147</v>
      </c>
      <c r="H35"/>
      <c r="K35"/>
      <c r="L35" s="41"/>
      <c r="N35"/>
      <c r="Q35"/>
      <c r="R35" s="689">
        <v>0.62</v>
      </c>
      <c r="S35" s="690">
        <v>0.38</v>
      </c>
      <c r="T35" s="689">
        <v>0.39371399308667265</v>
      </c>
      <c r="U35" s="690">
        <v>0.60628600691332735</v>
      </c>
      <c r="V35" s="691"/>
      <c r="W35" s="691"/>
      <c r="X35" s="692">
        <v>33</v>
      </c>
      <c r="Y35" s="692">
        <v>47357</v>
      </c>
      <c r="Z35" s="691"/>
      <c r="AA35" s="691"/>
      <c r="AB35" s="693"/>
      <c r="AC35" s="693"/>
      <c r="AD35" s="694">
        <v>30753</v>
      </c>
      <c r="AE35" s="694">
        <v>47357</v>
      </c>
      <c r="AF35" s="692">
        <v>0</v>
      </c>
      <c r="AG35" s="692">
        <v>0</v>
      </c>
      <c r="AH35" s="695"/>
      <c r="AI35" s="695"/>
      <c r="AJ35" s="692">
        <v>30753</v>
      </c>
      <c r="AK35" s="692">
        <v>47357</v>
      </c>
      <c r="AL35" s="692">
        <v>0</v>
      </c>
      <c r="AM35" s="692">
        <v>0</v>
      </c>
      <c r="AN35" s="692">
        <v>0</v>
      </c>
      <c r="AO35" s="692">
        <v>0</v>
      </c>
      <c r="AP35" s="692">
        <v>0</v>
      </c>
      <c r="AQ35" s="696">
        <v>0.30101449366278327</v>
      </c>
      <c r="AR35" t="s">
        <v>324</v>
      </c>
      <c r="AT35" s="689">
        <v>0.3402515683011138</v>
      </c>
    </row>
    <row r="36" spans="3:46" outlineLevel="1" x14ac:dyDescent="0.2">
      <c r="C36" s="45">
        <v>18</v>
      </c>
      <c r="E36" s="53"/>
      <c r="F36" t="s">
        <v>148</v>
      </c>
      <c r="H36"/>
      <c r="K36"/>
      <c r="L36" s="41"/>
      <c r="N36"/>
      <c r="Q36"/>
      <c r="R36" s="689">
        <v>0.71</v>
      </c>
      <c r="S36" s="690">
        <v>0.29000000000000004</v>
      </c>
      <c r="T36" s="689">
        <v>0.34989503149055284</v>
      </c>
      <c r="U36" s="690">
        <v>0.6501049685094471</v>
      </c>
      <c r="V36" s="691"/>
      <c r="W36" s="691"/>
      <c r="X36" s="692">
        <v>0</v>
      </c>
      <c r="Y36" s="692">
        <v>40817</v>
      </c>
      <c r="Z36" s="691"/>
      <c r="AA36" s="691"/>
      <c r="AB36" s="693"/>
      <c r="AC36" s="693"/>
      <c r="AD36" s="694">
        <v>22000</v>
      </c>
      <c r="AE36" s="694">
        <v>40876</v>
      </c>
      <c r="AF36" s="692">
        <v>0</v>
      </c>
      <c r="AG36" s="692">
        <v>0</v>
      </c>
      <c r="AH36" s="695"/>
      <c r="AI36" s="695"/>
      <c r="AJ36" s="692">
        <v>22000</v>
      </c>
      <c r="AK36" s="692">
        <v>40876</v>
      </c>
      <c r="AL36" s="692">
        <v>0</v>
      </c>
      <c r="AM36" s="692">
        <v>0</v>
      </c>
      <c r="AN36" s="692">
        <v>0</v>
      </c>
      <c r="AO36" s="692">
        <v>0</v>
      </c>
      <c r="AP36" s="692">
        <v>0</v>
      </c>
      <c r="AQ36" s="696">
        <v>0.38525815971117755</v>
      </c>
      <c r="AR36" t="s">
        <v>324</v>
      </c>
      <c r="AT36" s="689">
        <v>0.42051100578917233</v>
      </c>
    </row>
    <row r="37" spans="3:46" outlineLevel="1" x14ac:dyDescent="0.2">
      <c r="C37" s="45">
        <v>19</v>
      </c>
      <c r="E37" s="53"/>
      <c r="F37" t="s">
        <v>149</v>
      </c>
      <c r="H37"/>
      <c r="K37"/>
      <c r="L37" s="41"/>
      <c r="N37"/>
      <c r="Q37"/>
      <c r="R37" s="689">
        <v>0.06</v>
      </c>
      <c r="S37" s="690">
        <v>0.94</v>
      </c>
      <c r="T37" s="689">
        <v>3.5471475022169671E-2</v>
      </c>
      <c r="U37" s="690">
        <v>0.96452852497783037</v>
      </c>
      <c r="V37" s="691"/>
      <c r="W37" s="691"/>
      <c r="X37" s="692">
        <v>3000</v>
      </c>
      <c r="Y37" s="692">
        <v>78334</v>
      </c>
      <c r="Z37" s="691"/>
      <c r="AA37" s="691"/>
      <c r="AB37" s="693"/>
      <c r="AC37" s="693"/>
      <c r="AD37" s="694">
        <v>3000</v>
      </c>
      <c r="AE37" s="694">
        <v>81575</v>
      </c>
      <c r="AF37" s="692">
        <v>0</v>
      </c>
      <c r="AG37" s="692">
        <v>0</v>
      </c>
      <c r="AH37" s="695"/>
      <c r="AI37" s="695"/>
      <c r="AJ37" s="692">
        <v>3000</v>
      </c>
      <c r="AK37" s="692">
        <v>81575</v>
      </c>
      <c r="AL37" s="692">
        <v>0</v>
      </c>
      <c r="AM37" s="692">
        <v>0</v>
      </c>
      <c r="AN37" s="692">
        <v>0</v>
      </c>
      <c r="AO37" s="692">
        <v>0</v>
      </c>
      <c r="AP37" s="692">
        <v>0</v>
      </c>
      <c r="AQ37" s="696">
        <v>0.85847261365651761</v>
      </c>
      <c r="AR37" t="s">
        <v>324</v>
      </c>
      <c r="AT37" s="689">
        <v>0.88637481525273421</v>
      </c>
    </row>
    <row r="38" spans="3:46" outlineLevel="1" x14ac:dyDescent="0.2">
      <c r="C38" s="45">
        <v>20</v>
      </c>
      <c r="E38" s="53"/>
      <c r="F38" t="s">
        <v>150</v>
      </c>
      <c r="H38"/>
      <c r="K38"/>
      <c r="L38" s="41"/>
      <c r="N38"/>
      <c r="Q38"/>
      <c r="R38" s="689">
        <v>0.39</v>
      </c>
      <c r="S38" s="690">
        <v>0.61</v>
      </c>
      <c r="T38" s="689">
        <v>2.5286132552568539E-2</v>
      </c>
      <c r="U38" s="690">
        <v>0.97471386744743149</v>
      </c>
      <c r="V38" s="691"/>
      <c r="W38" s="691"/>
      <c r="X38" s="692">
        <v>0</v>
      </c>
      <c r="Y38" s="692">
        <v>14239</v>
      </c>
      <c r="Z38" s="691"/>
      <c r="AA38" s="691"/>
      <c r="AB38" s="693"/>
      <c r="AC38" s="693"/>
      <c r="AD38" s="694">
        <v>380</v>
      </c>
      <c r="AE38" s="694">
        <v>14648</v>
      </c>
      <c r="AF38" s="692">
        <v>0</v>
      </c>
      <c r="AG38" s="692">
        <v>0</v>
      </c>
      <c r="AH38" s="695"/>
      <c r="AI38" s="695"/>
      <c r="AJ38" s="692">
        <v>380</v>
      </c>
      <c r="AK38" s="692">
        <v>14648</v>
      </c>
      <c r="AL38" s="692">
        <v>0</v>
      </c>
      <c r="AM38" s="692">
        <v>0</v>
      </c>
      <c r="AN38" s="692">
        <v>0</v>
      </c>
      <c r="AO38" s="692">
        <v>0</v>
      </c>
      <c r="AP38" s="692">
        <v>0</v>
      </c>
      <c r="AQ38" s="696">
        <v>0.39897632248560333</v>
      </c>
      <c r="AR38" t="s">
        <v>324</v>
      </c>
      <c r="AT38" s="689">
        <v>0.4178023618840776</v>
      </c>
    </row>
    <row r="39" spans="3:46" outlineLevel="1" x14ac:dyDescent="0.2">
      <c r="C39" s="45">
        <v>21</v>
      </c>
      <c r="E39" s="53"/>
      <c r="F39" t="s">
        <v>151</v>
      </c>
      <c r="H39"/>
      <c r="K39"/>
      <c r="L39" s="41"/>
      <c r="N39"/>
      <c r="Q39"/>
      <c r="R39" s="689">
        <v>0.36</v>
      </c>
      <c r="S39" s="690">
        <v>0.64</v>
      </c>
      <c r="T39" s="689">
        <v>4.8016701461377868E-2</v>
      </c>
      <c r="U39" s="690">
        <v>0.95198329853862218</v>
      </c>
      <c r="V39" s="691"/>
      <c r="W39" s="691"/>
      <c r="X39" s="692">
        <v>0</v>
      </c>
      <c r="Y39" s="692">
        <v>27062</v>
      </c>
      <c r="Z39" s="691"/>
      <c r="AA39" s="691"/>
      <c r="AB39" s="693"/>
      <c r="AC39" s="693"/>
      <c r="AD39" s="694">
        <v>1380</v>
      </c>
      <c r="AE39" s="694">
        <v>27360</v>
      </c>
      <c r="AF39" s="692">
        <v>0</v>
      </c>
      <c r="AG39" s="692">
        <v>0</v>
      </c>
      <c r="AH39" s="695"/>
      <c r="AI39" s="695"/>
      <c r="AJ39" s="692">
        <v>1380</v>
      </c>
      <c r="AK39" s="692">
        <v>27360</v>
      </c>
      <c r="AL39" s="692">
        <v>0</v>
      </c>
      <c r="AM39" s="692">
        <v>0</v>
      </c>
      <c r="AN39" s="692">
        <v>0</v>
      </c>
      <c r="AO39" s="692">
        <v>0</v>
      </c>
      <c r="AP39" s="692">
        <v>0</v>
      </c>
      <c r="AQ39" s="696">
        <v>0.54942605775922049</v>
      </c>
      <c r="AR39" t="s">
        <v>324</v>
      </c>
      <c r="AT39" s="689">
        <v>0.56729683712784595</v>
      </c>
    </row>
    <row r="40" spans="3:46" outlineLevel="1" x14ac:dyDescent="0.2">
      <c r="C40" s="45">
        <v>22</v>
      </c>
      <c r="E40" s="53"/>
      <c r="F40" t="s">
        <v>658</v>
      </c>
      <c r="H40"/>
      <c r="K40"/>
      <c r="L40" s="41"/>
      <c r="N40"/>
      <c r="Q40"/>
      <c r="R40" s="689">
        <v>0.92</v>
      </c>
      <c r="S40" s="690">
        <v>7.999999999999996E-2</v>
      </c>
      <c r="T40" s="689">
        <v>9.9734982332155483E-2</v>
      </c>
      <c r="U40" s="690">
        <v>0.9002650176678445</v>
      </c>
      <c r="V40" s="691"/>
      <c r="W40" s="691"/>
      <c r="X40" s="692">
        <v>0</v>
      </c>
      <c r="Y40" s="692">
        <v>30362</v>
      </c>
      <c r="Z40" s="691"/>
      <c r="AA40" s="691"/>
      <c r="AB40" s="693"/>
      <c r="AC40" s="693"/>
      <c r="AD40" s="694">
        <v>3362</v>
      </c>
      <c r="AE40" s="694">
        <v>30573</v>
      </c>
      <c r="AF40" s="692">
        <v>25</v>
      </c>
      <c r="AG40" s="692">
        <v>0</v>
      </c>
      <c r="AH40" s="695"/>
      <c r="AI40" s="695"/>
      <c r="AJ40" s="692">
        <v>3387</v>
      </c>
      <c r="AK40" s="692">
        <v>30573</v>
      </c>
      <c r="AL40" s="692">
        <v>0</v>
      </c>
      <c r="AM40" s="692">
        <v>0</v>
      </c>
      <c r="AN40" s="692">
        <v>0</v>
      </c>
      <c r="AO40" s="692">
        <v>0</v>
      </c>
      <c r="AP40" s="692">
        <v>0</v>
      </c>
      <c r="AQ40" s="696">
        <v>0.41035176531213191</v>
      </c>
      <c r="AR40" t="s">
        <v>324</v>
      </c>
      <c r="AT40" s="689">
        <v>0.44964222614840993</v>
      </c>
    </row>
    <row r="41" spans="3:46" outlineLevel="1" x14ac:dyDescent="0.2">
      <c r="C41" s="45" t="s">
        <v>152</v>
      </c>
      <c r="E41" s="53"/>
      <c r="F41" t="s">
        <v>152</v>
      </c>
      <c r="H41"/>
      <c r="K41"/>
      <c r="L41" s="41"/>
      <c r="N41"/>
      <c r="Q41"/>
      <c r="R41" s="689">
        <v>0</v>
      </c>
      <c r="S41" s="690">
        <v>1</v>
      </c>
      <c r="T41" s="689">
        <v>0</v>
      </c>
      <c r="U41" s="690"/>
      <c r="V41" s="691"/>
      <c r="W41" s="691"/>
      <c r="X41" s="692">
        <v>0</v>
      </c>
      <c r="Y41" s="692">
        <v>0</v>
      </c>
      <c r="Z41" s="691"/>
      <c r="AA41" s="691"/>
      <c r="AB41" s="693"/>
      <c r="AC41" s="693"/>
      <c r="AD41" s="694">
        <v>0</v>
      </c>
      <c r="AE41" s="694">
        <v>0</v>
      </c>
      <c r="AF41" s="692">
        <v>0</v>
      </c>
      <c r="AG41" s="692">
        <v>0</v>
      </c>
      <c r="AH41" s="695"/>
      <c r="AI41" s="695"/>
      <c r="AJ41" s="692">
        <v>0</v>
      </c>
      <c r="AK41" s="692">
        <v>0</v>
      </c>
      <c r="AL41" s="692">
        <v>0</v>
      </c>
      <c r="AM41" s="692">
        <v>0</v>
      </c>
      <c r="AN41" s="692">
        <v>0</v>
      </c>
      <c r="AO41" s="692">
        <v>0</v>
      </c>
      <c r="AP41" s="692">
        <v>0</v>
      </c>
      <c r="AQ41" s="696">
        <v>0</v>
      </c>
      <c r="AR41" t="s">
        <v>328</v>
      </c>
      <c r="AT41" s="689">
        <v>0</v>
      </c>
    </row>
    <row r="42" spans="3:46" outlineLevel="1" x14ac:dyDescent="0.2">
      <c r="C42" s="45">
        <v>24</v>
      </c>
      <c r="E42" s="53"/>
      <c r="F42" t="s">
        <v>2</v>
      </c>
      <c r="H42"/>
      <c r="K42"/>
      <c r="L42" s="41"/>
      <c r="N42"/>
      <c r="Q42"/>
      <c r="R42" s="689">
        <v>0</v>
      </c>
      <c r="S42" s="690">
        <v>1</v>
      </c>
      <c r="T42" s="689">
        <v>1.1772560217868379E-2</v>
      </c>
      <c r="U42" s="690">
        <v>0.98822743978213157</v>
      </c>
      <c r="V42" s="691"/>
      <c r="W42" s="691"/>
      <c r="X42" s="692">
        <v>12</v>
      </c>
      <c r="Y42" s="692">
        <v>148953</v>
      </c>
      <c r="Z42" s="691"/>
      <c r="AA42" s="691"/>
      <c r="AB42" s="693"/>
      <c r="AC42" s="693"/>
      <c r="AD42" s="694">
        <v>1781</v>
      </c>
      <c r="AE42" s="694">
        <v>149503</v>
      </c>
      <c r="AF42" s="692">
        <v>0</v>
      </c>
      <c r="AG42" s="692">
        <v>0</v>
      </c>
      <c r="AH42" s="695"/>
      <c r="AI42" s="695"/>
      <c r="AJ42" s="692">
        <v>1781</v>
      </c>
      <c r="AK42" s="692">
        <v>149503</v>
      </c>
      <c r="AL42" s="692">
        <v>0</v>
      </c>
      <c r="AM42" s="692">
        <v>0</v>
      </c>
      <c r="AN42" s="692">
        <v>0</v>
      </c>
      <c r="AO42" s="692">
        <v>0</v>
      </c>
      <c r="AP42" s="692">
        <v>0</v>
      </c>
      <c r="AQ42" s="696">
        <v>0.47993383079297691</v>
      </c>
      <c r="AR42" t="s">
        <v>324</v>
      </c>
      <c r="AT42" s="689">
        <v>0.48025984794311716</v>
      </c>
    </row>
    <row r="43" spans="3:46" outlineLevel="1" x14ac:dyDescent="0.2">
      <c r="C43" s="45">
        <v>25</v>
      </c>
      <c r="E43" s="53"/>
      <c r="F43" t="s">
        <v>153</v>
      </c>
      <c r="H43"/>
      <c r="K43"/>
      <c r="L43" s="41"/>
      <c r="N43"/>
      <c r="Q43"/>
      <c r="R43" s="689">
        <v>0</v>
      </c>
      <c r="S43" s="690">
        <v>1</v>
      </c>
      <c r="T43" s="689">
        <v>2.9913998723819668E-2</v>
      </c>
      <c r="U43" s="690">
        <v>0.97008600127618028</v>
      </c>
      <c r="V43" s="691"/>
      <c r="W43" s="691"/>
      <c r="X43" s="692">
        <v>0</v>
      </c>
      <c r="Y43" s="692">
        <v>324394.5</v>
      </c>
      <c r="Z43" s="691"/>
      <c r="AA43" s="691"/>
      <c r="AB43" s="693"/>
      <c r="AC43" s="693"/>
      <c r="AD43" s="694">
        <v>10021.179999999997</v>
      </c>
      <c r="AE43" s="694">
        <v>324978.5</v>
      </c>
      <c r="AF43" s="692">
        <v>0</v>
      </c>
      <c r="AG43" s="692">
        <v>0</v>
      </c>
      <c r="AH43" s="695"/>
      <c r="AI43" s="695"/>
      <c r="AJ43" s="692">
        <v>10021.179999999997</v>
      </c>
      <c r="AK43" s="692">
        <v>324978.5</v>
      </c>
      <c r="AL43" s="692">
        <v>0</v>
      </c>
      <c r="AM43" s="692">
        <v>0</v>
      </c>
      <c r="AN43" s="692">
        <v>16436.529411764706</v>
      </c>
      <c r="AO43" s="692">
        <v>0</v>
      </c>
      <c r="AP43" s="692">
        <v>0</v>
      </c>
      <c r="AQ43" s="696">
        <v>0.62175397685827749</v>
      </c>
      <c r="AR43" t="s">
        <v>324</v>
      </c>
      <c r="AT43" s="689">
        <v>0.65019599109467019</v>
      </c>
    </row>
    <row r="44" spans="3:46" outlineLevel="1" x14ac:dyDescent="0.2">
      <c r="C44" s="45" t="s">
        <v>154</v>
      </c>
      <c r="E44" s="53"/>
      <c r="F44" t="s">
        <v>155</v>
      </c>
      <c r="H44"/>
      <c r="K44"/>
      <c r="L44" s="41"/>
      <c r="N44"/>
      <c r="Q44"/>
      <c r="R44" s="689">
        <v>0</v>
      </c>
      <c r="S44" s="690">
        <v>1</v>
      </c>
      <c r="T44" s="689">
        <v>0</v>
      </c>
      <c r="U44" s="690"/>
      <c r="V44" s="691"/>
      <c r="W44" s="691"/>
      <c r="X44" s="692">
        <v>0</v>
      </c>
      <c r="Y44" s="692">
        <v>0</v>
      </c>
      <c r="Z44" s="691"/>
      <c r="AA44" s="691"/>
      <c r="AB44" s="693"/>
      <c r="AC44" s="693"/>
      <c r="AD44" s="694">
        <v>0</v>
      </c>
      <c r="AE44" s="694">
        <v>0</v>
      </c>
      <c r="AF44" s="692">
        <v>0</v>
      </c>
      <c r="AG44" s="692">
        <v>0</v>
      </c>
      <c r="AH44" s="695"/>
      <c r="AI44" s="695"/>
      <c r="AJ44" s="692">
        <v>0</v>
      </c>
      <c r="AK44" s="692">
        <v>0</v>
      </c>
      <c r="AL44" s="692">
        <v>0</v>
      </c>
      <c r="AM44" s="692">
        <v>0</v>
      </c>
      <c r="AN44" s="692">
        <v>0</v>
      </c>
      <c r="AO44" s="692">
        <v>0</v>
      </c>
      <c r="AP44" s="692">
        <v>0</v>
      </c>
      <c r="AQ44" s="696">
        <v>0</v>
      </c>
      <c r="AR44" t="s">
        <v>328</v>
      </c>
      <c r="AT44" s="689">
        <v>0</v>
      </c>
    </row>
    <row r="45" spans="3:46" outlineLevel="1" x14ac:dyDescent="0.2">
      <c r="C45" s="45" t="s">
        <v>156</v>
      </c>
      <c r="E45" s="53"/>
      <c r="F45" t="s">
        <v>157</v>
      </c>
      <c r="H45"/>
      <c r="K45"/>
      <c r="L45" s="41"/>
      <c r="N45"/>
      <c r="Q45"/>
      <c r="R45" s="689">
        <v>0</v>
      </c>
      <c r="S45" s="690">
        <v>1</v>
      </c>
      <c r="T45" s="689">
        <v>0</v>
      </c>
      <c r="U45" s="690"/>
      <c r="V45" s="691"/>
      <c r="W45" s="691"/>
      <c r="X45" s="692">
        <v>0</v>
      </c>
      <c r="Y45" s="692">
        <v>0</v>
      </c>
      <c r="Z45" s="691"/>
      <c r="AA45" s="691"/>
      <c r="AB45" s="693"/>
      <c r="AC45" s="693"/>
      <c r="AD45" s="694">
        <v>0</v>
      </c>
      <c r="AE45" s="694">
        <v>0</v>
      </c>
      <c r="AF45" s="692">
        <v>0</v>
      </c>
      <c r="AG45" s="692">
        <v>0</v>
      </c>
      <c r="AH45" s="695"/>
      <c r="AI45" s="695"/>
      <c r="AJ45" s="692">
        <v>0</v>
      </c>
      <c r="AK45" s="692">
        <v>0</v>
      </c>
      <c r="AL45" s="692">
        <v>0</v>
      </c>
      <c r="AM45" s="692">
        <v>0</v>
      </c>
      <c r="AN45" s="692">
        <v>0</v>
      </c>
      <c r="AO45" s="692">
        <v>0</v>
      </c>
      <c r="AP45" s="692">
        <v>0</v>
      </c>
      <c r="AQ45" s="696">
        <v>0</v>
      </c>
      <c r="AR45" t="s">
        <v>328</v>
      </c>
      <c r="AT45" s="689">
        <v>0</v>
      </c>
    </row>
    <row r="46" spans="3:46" outlineLevel="1" x14ac:dyDescent="0.2">
      <c r="C46" s="45" t="s">
        <v>152</v>
      </c>
      <c r="E46" s="53"/>
      <c r="F46" t="s">
        <v>152</v>
      </c>
      <c r="H46"/>
      <c r="K46"/>
      <c r="L46" s="41"/>
      <c r="N46"/>
      <c r="Q46"/>
      <c r="R46" s="689">
        <v>0</v>
      </c>
      <c r="S46" s="690">
        <v>1</v>
      </c>
      <c r="T46" s="689">
        <v>0</v>
      </c>
      <c r="U46" s="690"/>
      <c r="V46" s="691"/>
      <c r="W46" s="691"/>
      <c r="X46" s="692">
        <v>0</v>
      </c>
      <c r="Y46" s="692">
        <v>0</v>
      </c>
      <c r="Z46" s="691"/>
      <c r="AA46" s="691"/>
      <c r="AB46" s="693"/>
      <c r="AC46" s="693"/>
      <c r="AD46" s="694">
        <v>0</v>
      </c>
      <c r="AE46" s="694">
        <v>0</v>
      </c>
      <c r="AF46" s="692">
        <v>0</v>
      </c>
      <c r="AG46" s="692">
        <v>0</v>
      </c>
      <c r="AH46" s="695"/>
      <c r="AI46" s="695"/>
      <c r="AJ46" s="692">
        <v>0</v>
      </c>
      <c r="AK46" s="692">
        <v>0</v>
      </c>
      <c r="AL46" s="692">
        <v>0</v>
      </c>
      <c r="AM46" s="692">
        <v>0</v>
      </c>
      <c r="AN46" s="692">
        <v>0</v>
      </c>
      <c r="AO46" s="692">
        <v>0</v>
      </c>
      <c r="AP46" s="692">
        <v>0</v>
      </c>
      <c r="AQ46" s="696">
        <v>0</v>
      </c>
      <c r="AR46" t="s">
        <v>328</v>
      </c>
      <c r="AT46" s="689">
        <v>0</v>
      </c>
    </row>
    <row r="47" spans="3:46" outlineLevel="1" x14ac:dyDescent="0.2">
      <c r="C47" s="45">
        <v>29</v>
      </c>
      <c r="E47" s="53"/>
      <c r="F47" s="3" t="s">
        <v>158</v>
      </c>
      <c r="H47"/>
      <c r="K47"/>
      <c r="L47" s="41"/>
      <c r="N47"/>
      <c r="Q47"/>
      <c r="R47" s="689">
        <v>0</v>
      </c>
      <c r="S47" s="690">
        <v>1</v>
      </c>
      <c r="T47" s="689">
        <v>0</v>
      </c>
      <c r="U47" s="690">
        <v>1</v>
      </c>
      <c r="V47" s="691"/>
      <c r="W47" s="691"/>
      <c r="X47" s="692">
        <v>0</v>
      </c>
      <c r="Y47" s="692">
        <v>9938</v>
      </c>
      <c r="Z47" s="691"/>
      <c r="AA47" s="691"/>
      <c r="AB47" s="693"/>
      <c r="AC47" s="693"/>
      <c r="AD47" s="694">
        <v>0</v>
      </c>
      <c r="AE47" s="694">
        <v>15262</v>
      </c>
      <c r="AF47" s="692">
        <v>0</v>
      </c>
      <c r="AG47" s="692">
        <v>0</v>
      </c>
      <c r="AH47" s="695"/>
      <c r="AI47" s="695"/>
      <c r="AJ47" s="692">
        <v>0</v>
      </c>
      <c r="AK47" s="692">
        <v>15262</v>
      </c>
      <c r="AL47" s="692">
        <v>0</v>
      </c>
      <c r="AM47" s="692">
        <v>0</v>
      </c>
      <c r="AN47" s="692">
        <v>0</v>
      </c>
      <c r="AO47" s="692">
        <v>0</v>
      </c>
      <c r="AP47" s="692">
        <v>0</v>
      </c>
      <c r="AQ47" s="696">
        <v>0.29750150193318131</v>
      </c>
      <c r="AR47" t="s">
        <v>324</v>
      </c>
      <c r="AT47" s="689">
        <v>0.31166181186140907</v>
      </c>
    </row>
    <row r="48" spans="3:46" outlineLevel="1" x14ac:dyDescent="0.2">
      <c r="C48" s="45">
        <v>30</v>
      </c>
      <c r="E48" s="53"/>
      <c r="F48" s="3" t="s">
        <v>159</v>
      </c>
      <c r="H48"/>
      <c r="K48"/>
      <c r="L48" s="41"/>
      <c r="N48"/>
      <c r="Q48"/>
      <c r="R48" s="689">
        <v>0</v>
      </c>
      <c r="S48" s="690">
        <v>1</v>
      </c>
      <c r="T48" s="689">
        <v>3.8476098266956023E-3</v>
      </c>
      <c r="U48" s="690">
        <v>0.99615239017330437</v>
      </c>
      <c r="V48" s="691"/>
      <c r="W48" s="691"/>
      <c r="X48" s="692">
        <v>0</v>
      </c>
      <c r="Y48" s="692">
        <v>144080.75</v>
      </c>
      <c r="Z48" s="691"/>
      <c r="AA48" s="691"/>
      <c r="AB48" s="693"/>
      <c r="AC48" s="693"/>
      <c r="AD48" s="694">
        <v>565.42000000000007</v>
      </c>
      <c r="AE48" s="694">
        <v>146388.15</v>
      </c>
      <c r="AF48" s="692">
        <v>0</v>
      </c>
      <c r="AG48" s="692">
        <v>0</v>
      </c>
      <c r="AH48" s="695"/>
      <c r="AI48" s="695"/>
      <c r="AJ48" s="692">
        <v>565.42000000000007</v>
      </c>
      <c r="AK48" s="692">
        <v>146388.15</v>
      </c>
      <c r="AL48" s="692">
        <v>0</v>
      </c>
      <c r="AM48" s="692">
        <v>0</v>
      </c>
      <c r="AN48" s="692">
        <v>0</v>
      </c>
      <c r="AO48" s="692">
        <v>0</v>
      </c>
      <c r="AP48" s="692">
        <v>0</v>
      </c>
      <c r="AQ48" s="696">
        <v>0.62647766357324808</v>
      </c>
      <c r="AR48" t="s">
        <v>324</v>
      </c>
      <c r="AT48" s="689">
        <v>0.63028344194910146</v>
      </c>
    </row>
    <row r="49" spans="3:46" outlineLevel="1" x14ac:dyDescent="0.2">
      <c r="C49" s="45" t="s">
        <v>152</v>
      </c>
      <c r="E49" s="53"/>
      <c r="F49" s="3" t="s">
        <v>152</v>
      </c>
      <c r="H49"/>
      <c r="K49"/>
      <c r="L49" s="41"/>
      <c r="N49"/>
      <c r="Q49"/>
      <c r="R49" s="689">
        <v>0</v>
      </c>
      <c r="S49" s="690">
        <v>1</v>
      </c>
      <c r="T49" s="689">
        <v>0</v>
      </c>
      <c r="U49" s="690"/>
      <c r="V49" s="691"/>
      <c r="W49" s="691"/>
      <c r="X49" s="692">
        <v>0</v>
      </c>
      <c r="Y49" s="692">
        <v>0</v>
      </c>
      <c r="Z49" s="691"/>
      <c r="AA49" s="691"/>
      <c r="AB49" s="693"/>
      <c r="AC49" s="693"/>
      <c r="AD49" s="694">
        <v>0</v>
      </c>
      <c r="AE49" s="694">
        <v>0</v>
      </c>
      <c r="AF49" s="692">
        <v>0</v>
      </c>
      <c r="AG49" s="692">
        <v>0</v>
      </c>
      <c r="AH49" s="695"/>
      <c r="AI49" s="695"/>
      <c r="AJ49" s="692">
        <v>0</v>
      </c>
      <c r="AK49" s="692">
        <v>0</v>
      </c>
      <c r="AL49" s="692">
        <v>0</v>
      </c>
      <c r="AM49" s="692">
        <v>0</v>
      </c>
      <c r="AN49" s="692">
        <v>0</v>
      </c>
      <c r="AO49" s="692">
        <v>0</v>
      </c>
      <c r="AP49" s="692">
        <v>0</v>
      </c>
      <c r="AQ49" s="696">
        <v>0</v>
      </c>
      <c r="AR49" t="s">
        <v>328</v>
      </c>
      <c r="AT49" s="692">
        <v>0</v>
      </c>
    </row>
    <row r="50" spans="3:46" outlineLevel="1" x14ac:dyDescent="0.2">
      <c r="C50" s="45" t="s">
        <v>160</v>
      </c>
      <c r="E50" s="53"/>
      <c r="F50" s="3" t="s">
        <v>161</v>
      </c>
      <c r="H50"/>
      <c r="K50"/>
      <c r="L50" s="41"/>
      <c r="N50"/>
      <c r="Q50"/>
      <c r="R50" s="689">
        <v>0</v>
      </c>
      <c r="S50" s="690">
        <v>1</v>
      </c>
      <c r="T50" s="689">
        <v>0</v>
      </c>
      <c r="U50" s="690">
        <v>1</v>
      </c>
      <c r="V50" s="691"/>
      <c r="W50" s="691"/>
      <c r="X50" s="692">
        <v>0</v>
      </c>
      <c r="Y50" s="692">
        <v>8144</v>
      </c>
      <c r="Z50" s="691"/>
      <c r="AA50" s="691"/>
      <c r="AB50" s="693"/>
      <c r="AC50" s="693"/>
      <c r="AD50" s="694">
        <v>0</v>
      </c>
      <c r="AE50" s="694">
        <v>8146</v>
      </c>
      <c r="AF50" s="692">
        <v>0</v>
      </c>
      <c r="AG50" s="692">
        <v>0</v>
      </c>
      <c r="AH50" s="695"/>
      <c r="AI50" s="695"/>
      <c r="AJ50" s="692">
        <v>0</v>
      </c>
      <c r="AK50" s="692">
        <v>8146</v>
      </c>
      <c r="AL50" s="692">
        <v>0</v>
      </c>
      <c r="AM50" s="692">
        <v>0</v>
      </c>
      <c r="AN50" s="692">
        <v>0</v>
      </c>
      <c r="AO50" s="692">
        <v>0</v>
      </c>
      <c r="AP50" s="692">
        <v>0</v>
      </c>
      <c r="AQ50" s="696">
        <v>0.63028344194910146</v>
      </c>
      <c r="AR50" t="s">
        <v>328</v>
      </c>
      <c r="AT50" s="689">
        <v>0.63028344194910146</v>
      </c>
    </row>
    <row r="51" spans="3:46" outlineLevel="1" x14ac:dyDescent="0.2">
      <c r="C51" s="45" t="s">
        <v>162</v>
      </c>
      <c r="E51" s="53"/>
      <c r="F51" s="3" t="s">
        <v>659</v>
      </c>
      <c r="H51"/>
      <c r="K51"/>
      <c r="L51" s="41"/>
      <c r="N51"/>
      <c r="Q51"/>
      <c r="R51" s="689">
        <v>0</v>
      </c>
      <c r="S51" s="690">
        <v>1</v>
      </c>
      <c r="T51" s="689">
        <v>0</v>
      </c>
      <c r="U51" s="690">
        <v>1</v>
      </c>
      <c r="V51" s="691"/>
      <c r="W51" s="691"/>
      <c r="X51" s="692">
        <v>0</v>
      </c>
      <c r="Y51" s="692">
        <v>1452</v>
      </c>
      <c r="Z51" s="691"/>
      <c r="AA51" s="691"/>
      <c r="AB51" s="693"/>
      <c r="AC51" s="693"/>
      <c r="AD51" s="694">
        <v>0</v>
      </c>
      <c r="AE51" s="694">
        <v>1452</v>
      </c>
      <c r="AF51" s="692">
        <v>0</v>
      </c>
      <c r="AG51" s="692">
        <v>0</v>
      </c>
      <c r="AH51" s="695"/>
      <c r="AI51" s="695"/>
      <c r="AJ51" s="692">
        <v>0</v>
      </c>
      <c r="AK51" s="692">
        <v>1452</v>
      </c>
      <c r="AL51" s="692">
        <v>0</v>
      </c>
      <c r="AM51" s="692">
        <v>0</v>
      </c>
      <c r="AN51" s="692">
        <v>0</v>
      </c>
      <c r="AO51" s="692">
        <v>0</v>
      </c>
      <c r="AP51" s="692">
        <v>0</v>
      </c>
      <c r="AQ51" s="696">
        <v>0.42007576861430862</v>
      </c>
      <c r="AR51" t="s">
        <v>328</v>
      </c>
      <c r="AT51" s="692">
        <v>0.42007576861430862</v>
      </c>
    </row>
    <row r="52" spans="3:46" outlineLevel="1" x14ac:dyDescent="0.2">
      <c r="C52" s="45" t="s">
        <v>163</v>
      </c>
      <c r="E52" s="53"/>
      <c r="F52" s="3" t="s">
        <v>164</v>
      </c>
      <c r="H52"/>
      <c r="K52"/>
      <c r="L52" s="41"/>
      <c r="N52"/>
      <c r="Q52"/>
      <c r="R52" s="689">
        <v>0.52</v>
      </c>
      <c r="S52" s="690">
        <v>0.48</v>
      </c>
      <c r="T52" s="689">
        <v>5.2802693837266684E-2</v>
      </c>
      <c r="U52" s="690">
        <v>0.94719730616273334</v>
      </c>
      <c r="V52" s="691"/>
      <c r="W52" s="691"/>
      <c r="X52" s="692">
        <v>1000</v>
      </c>
      <c r="Y52" s="692">
        <v>7908</v>
      </c>
      <c r="Z52" s="691"/>
      <c r="AA52" s="691"/>
      <c r="AB52" s="693"/>
      <c r="AC52" s="693"/>
      <c r="AD52" s="694">
        <v>1000</v>
      </c>
      <c r="AE52" s="694">
        <v>7908</v>
      </c>
      <c r="AF52" s="692">
        <v>324</v>
      </c>
      <c r="AG52" s="692">
        <v>4588</v>
      </c>
      <c r="AH52" s="695"/>
      <c r="AI52" s="695"/>
      <c r="AJ52" s="692">
        <v>1819</v>
      </c>
      <c r="AK52" s="692">
        <v>32630</v>
      </c>
      <c r="AL52" s="692">
        <v>0</v>
      </c>
      <c r="AM52" s="692">
        <v>0</v>
      </c>
      <c r="AN52" s="692">
        <v>0</v>
      </c>
      <c r="AO52" s="692">
        <v>0</v>
      </c>
      <c r="AP52" s="692">
        <v>7908</v>
      </c>
      <c r="AQ52" s="696">
        <v>0.3305901510902276</v>
      </c>
      <c r="AR52" t="s">
        <v>328</v>
      </c>
      <c r="AT52" s="689">
        <v>0.3305901510902276</v>
      </c>
    </row>
    <row r="53" spans="3:46" outlineLevel="1" x14ac:dyDescent="0.2">
      <c r="C53" s="45" t="s">
        <v>152</v>
      </c>
      <c r="E53" s="53"/>
      <c r="F53" s="3" t="s">
        <v>152</v>
      </c>
      <c r="H53"/>
      <c r="K53"/>
      <c r="L53" s="41"/>
      <c r="N53"/>
      <c r="Q53"/>
      <c r="R53" s="689">
        <v>0</v>
      </c>
      <c r="S53" s="690">
        <v>1</v>
      </c>
      <c r="T53" s="689">
        <v>0</v>
      </c>
      <c r="U53" s="690"/>
      <c r="V53" s="691"/>
      <c r="W53" s="691"/>
      <c r="X53" s="692">
        <v>0</v>
      </c>
      <c r="Y53" s="692">
        <v>0</v>
      </c>
      <c r="Z53" s="691"/>
      <c r="AA53" s="691"/>
      <c r="AB53" s="693"/>
      <c r="AC53" s="693"/>
      <c r="AD53" s="694">
        <v>0</v>
      </c>
      <c r="AE53" s="694">
        <v>0</v>
      </c>
      <c r="AF53" s="692">
        <v>0</v>
      </c>
      <c r="AG53" s="692">
        <v>0</v>
      </c>
      <c r="AH53" s="695"/>
      <c r="AI53" s="695"/>
      <c r="AJ53" s="692">
        <v>0</v>
      </c>
      <c r="AK53" s="692">
        <v>0</v>
      </c>
      <c r="AL53" s="692">
        <v>0</v>
      </c>
      <c r="AM53" s="692">
        <v>0</v>
      </c>
      <c r="AN53" s="692">
        <v>0</v>
      </c>
      <c r="AO53" s="692">
        <v>0</v>
      </c>
      <c r="AP53" s="692">
        <v>0</v>
      </c>
      <c r="AQ53" s="696">
        <v>0</v>
      </c>
      <c r="AR53" t="s">
        <v>328</v>
      </c>
      <c r="AT53" s="689">
        <v>0</v>
      </c>
    </row>
    <row r="54" spans="3:46" outlineLevel="1" x14ac:dyDescent="0.2">
      <c r="C54" s="45" t="s">
        <v>165</v>
      </c>
      <c r="E54" s="53"/>
      <c r="F54" t="s">
        <v>656</v>
      </c>
      <c r="H54"/>
      <c r="K54"/>
      <c r="L54" s="41"/>
      <c r="N54"/>
      <c r="Q54"/>
      <c r="R54" s="689">
        <v>0</v>
      </c>
      <c r="S54" s="690">
        <v>1</v>
      </c>
      <c r="T54" s="689">
        <v>0</v>
      </c>
      <c r="U54" s="690">
        <v>1</v>
      </c>
      <c r="V54" s="691"/>
      <c r="W54" s="691"/>
      <c r="X54" s="692">
        <v>0</v>
      </c>
      <c r="Y54" s="692">
        <v>14885</v>
      </c>
      <c r="Z54" s="691"/>
      <c r="AA54" s="691"/>
      <c r="AB54" s="693"/>
      <c r="AC54" s="693"/>
      <c r="AD54" s="694">
        <v>0</v>
      </c>
      <c r="AE54" s="694">
        <v>14885</v>
      </c>
      <c r="AF54" s="692">
        <v>0</v>
      </c>
      <c r="AG54" s="692">
        <v>0</v>
      </c>
      <c r="AH54" s="695"/>
      <c r="AI54" s="695"/>
      <c r="AJ54" s="692">
        <v>0</v>
      </c>
      <c r="AK54" s="692">
        <v>14885</v>
      </c>
      <c r="AL54" s="692">
        <v>0</v>
      </c>
      <c r="AM54" s="692">
        <v>0</v>
      </c>
      <c r="AN54" s="692">
        <v>0</v>
      </c>
      <c r="AO54" s="692">
        <v>0</v>
      </c>
      <c r="AP54" s="692">
        <v>14885</v>
      </c>
      <c r="AQ54" s="696">
        <v>0.44964222614840993</v>
      </c>
      <c r="AR54" t="s">
        <v>328</v>
      </c>
      <c r="AT54" s="689">
        <v>0.44964222614840993</v>
      </c>
    </row>
    <row r="55" spans="3:46" outlineLevel="1" x14ac:dyDescent="0.2">
      <c r="C55" s="45" t="s">
        <v>166</v>
      </c>
      <c r="E55" s="53"/>
      <c r="F55" t="s">
        <v>657</v>
      </c>
      <c r="H55"/>
      <c r="K55"/>
      <c r="L55" s="41"/>
      <c r="N55"/>
      <c r="Q55"/>
      <c r="R55" s="689">
        <v>0.92</v>
      </c>
      <c r="S55" s="690">
        <v>7.999999999999996E-2</v>
      </c>
      <c r="T55" s="689">
        <v>0.12713963963963965</v>
      </c>
      <c r="U55" s="690">
        <v>0.87286036036036041</v>
      </c>
      <c r="V55" s="691"/>
      <c r="W55" s="691"/>
      <c r="X55" s="692">
        <v>0</v>
      </c>
      <c r="Y55" s="692">
        <v>23042</v>
      </c>
      <c r="Z55" s="691"/>
      <c r="AA55" s="691"/>
      <c r="AB55" s="693"/>
      <c r="AC55" s="693"/>
      <c r="AD55" s="694">
        <v>3362</v>
      </c>
      <c r="AE55" s="694">
        <v>23253</v>
      </c>
      <c r="AF55" s="692">
        <v>25</v>
      </c>
      <c r="AG55" s="692">
        <v>0</v>
      </c>
      <c r="AH55" s="695"/>
      <c r="AI55" s="695"/>
      <c r="AJ55" s="692">
        <v>3387</v>
      </c>
      <c r="AK55" s="692">
        <v>23253</v>
      </c>
      <c r="AL55" s="692">
        <v>0</v>
      </c>
      <c r="AM55" s="692">
        <v>0</v>
      </c>
      <c r="AN55" s="692">
        <v>0</v>
      </c>
      <c r="AO55" s="692">
        <v>0</v>
      </c>
      <c r="AP55" s="692">
        <v>23042</v>
      </c>
      <c r="AQ55" s="696">
        <v>0</v>
      </c>
      <c r="AR55" t="s">
        <v>328</v>
      </c>
      <c r="AT55" s="689">
        <v>0</v>
      </c>
    </row>
    <row r="56" spans="3:46" outlineLevel="1" x14ac:dyDescent="0.2">
      <c r="C56" s="45" t="s">
        <v>152</v>
      </c>
      <c r="E56" s="53"/>
      <c r="F56" t="s">
        <v>152</v>
      </c>
      <c r="H56"/>
      <c r="K56"/>
      <c r="L56" s="41"/>
      <c r="N56"/>
      <c r="Q56"/>
      <c r="R56" s="689">
        <v>0</v>
      </c>
      <c r="S56" s="690">
        <v>1</v>
      </c>
      <c r="T56" s="689">
        <v>0</v>
      </c>
      <c r="U56" s="690"/>
      <c r="V56" s="691"/>
      <c r="W56" s="691"/>
      <c r="X56" s="692">
        <v>0</v>
      </c>
      <c r="Y56" s="692">
        <v>0</v>
      </c>
      <c r="Z56" s="691"/>
      <c r="AA56" s="691"/>
      <c r="AB56" s="693"/>
      <c r="AC56" s="693"/>
      <c r="AD56" s="694">
        <v>0</v>
      </c>
      <c r="AE56" s="694">
        <v>0</v>
      </c>
      <c r="AF56" s="692">
        <v>0</v>
      </c>
      <c r="AG56" s="692">
        <v>0</v>
      </c>
      <c r="AH56" s="695"/>
      <c r="AI56" s="695"/>
      <c r="AJ56" s="692">
        <v>0</v>
      </c>
      <c r="AK56" s="692">
        <v>0</v>
      </c>
      <c r="AL56" s="692">
        <v>0</v>
      </c>
      <c r="AM56" s="692">
        <v>0</v>
      </c>
      <c r="AN56" s="692">
        <v>0</v>
      </c>
      <c r="AO56" s="692">
        <v>0</v>
      </c>
      <c r="AP56" s="692">
        <v>0</v>
      </c>
      <c r="AQ56" s="696">
        <v>0</v>
      </c>
      <c r="AR56" t="s">
        <v>328</v>
      </c>
      <c r="AT56" s="689">
        <v>0</v>
      </c>
    </row>
    <row r="57" spans="3:46" outlineLevel="1" x14ac:dyDescent="0.2">
      <c r="C57" s="45" t="s">
        <v>152</v>
      </c>
      <c r="E57" s="53"/>
      <c r="F57" t="s">
        <v>152</v>
      </c>
      <c r="H57"/>
      <c r="K57"/>
      <c r="L57" s="41"/>
      <c r="N57"/>
      <c r="Q57"/>
      <c r="R57" s="689">
        <v>0</v>
      </c>
      <c r="S57" s="690">
        <v>1</v>
      </c>
      <c r="T57" s="689">
        <v>0</v>
      </c>
      <c r="U57" s="690"/>
      <c r="V57" s="691"/>
      <c r="W57" s="691"/>
      <c r="X57" s="692">
        <v>0</v>
      </c>
      <c r="Y57" s="692">
        <v>0</v>
      </c>
      <c r="Z57" s="691"/>
      <c r="AA57" s="691"/>
      <c r="AB57" s="693"/>
      <c r="AC57" s="693"/>
      <c r="AD57" s="694">
        <v>0</v>
      </c>
      <c r="AE57" s="694">
        <v>0</v>
      </c>
      <c r="AF57" s="692">
        <v>0</v>
      </c>
      <c r="AG57" s="692">
        <v>0</v>
      </c>
      <c r="AH57" s="695"/>
      <c r="AI57" s="695"/>
      <c r="AJ57" s="692">
        <v>0</v>
      </c>
      <c r="AK57" s="692">
        <v>0</v>
      </c>
      <c r="AL57" s="692">
        <v>0</v>
      </c>
      <c r="AM57" s="692">
        <v>0</v>
      </c>
      <c r="AN57" s="692">
        <v>0</v>
      </c>
      <c r="AO57" s="692">
        <v>0</v>
      </c>
      <c r="AP57" s="692">
        <v>0</v>
      </c>
      <c r="AQ57" s="696">
        <v>0</v>
      </c>
      <c r="AR57" t="s">
        <v>328</v>
      </c>
      <c r="AT57" s="689">
        <v>0</v>
      </c>
    </row>
    <row r="58" spans="3:46" outlineLevel="1" x14ac:dyDescent="0.2">
      <c r="C58" s="45" t="s">
        <v>152</v>
      </c>
      <c r="E58" s="53"/>
      <c r="F58" t="s">
        <v>152</v>
      </c>
      <c r="H58"/>
      <c r="K58"/>
      <c r="L58" s="41"/>
      <c r="N58"/>
      <c r="Q58"/>
      <c r="R58" s="689">
        <v>0</v>
      </c>
      <c r="S58" s="690">
        <v>1</v>
      </c>
      <c r="T58" s="689">
        <v>0</v>
      </c>
      <c r="U58" s="690"/>
      <c r="V58" s="691"/>
      <c r="W58" s="691"/>
      <c r="X58" s="692">
        <v>0</v>
      </c>
      <c r="Y58" s="692">
        <v>0</v>
      </c>
      <c r="Z58" s="691"/>
      <c r="AA58" s="691"/>
      <c r="AB58" s="693"/>
      <c r="AC58" s="693"/>
      <c r="AD58" s="694">
        <v>0</v>
      </c>
      <c r="AE58" s="694">
        <v>0</v>
      </c>
      <c r="AF58" s="692">
        <v>0</v>
      </c>
      <c r="AG58" s="692">
        <v>0</v>
      </c>
      <c r="AH58" s="695"/>
      <c r="AI58" s="695"/>
      <c r="AJ58" s="692">
        <v>0</v>
      </c>
      <c r="AK58" s="692">
        <v>0</v>
      </c>
      <c r="AL58" s="692">
        <v>0</v>
      </c>
      <c r="AM58" s="692">
        <v>0</v>
      </c>
      <c r="AN58" s="692">
        <v>0</v>
      </c>
      <c r="AO58" s="692">
        <v>0</v>
      </c>
      <c r="AP58" s="692">
        <v>0</v>
      </c>
      <c r="AQ58" s="696">
        <v>0</v>
      </c>
      <c r="AR58" t="s">
        <v>328</v>
      </c>
      <c r="AT58" s="689">
        <v>0</v>
      </c>
    </row>
    <row r="59" spans="3:46" outlineLevel="1" x14ac:dyDescent="0.2">
      <c r="C59" s="45" t="s">
        <v>152</v>
      </c>
      <c r="E59" s="53"/>
      <c r="F59" t="s">
        <v>152</v>
      </c>
      <c r="H59"/>
      <c r="K59"/>
      <c r="L59" s="41"/>
      <c r="N59"/>
      <c r="Q59"/>
      <c r="R59" s="689">
        <v>0</v>
      </c>
      <c r="S59" s="690">
        <v>1</v>
      </c>
      <c r="T59" s="689">
        <v>0</v>
      </c>
      <c r="U59" s="690"/>
      <c r="V59" s="691"/>
      <c r="W59" s="691"/>
      <c r="X59" s="692">
        <v>0</v>
      </c>
      <c r="Y59" s="692">
        <v>0</v>
      </c>
      <c r="Z59" s="691"/>
      <c r="AA59" s="691"/>
      <c r="AB59" s="693"/>
      <c r="AC59" s="693"/>
      <c r="AD59" s="694">
        <v>0</v>
      </c>
      <c r="AE59" s="694">
        <v>0</v>
      </c>
      <c r="AF59" s="692">
        <v>0</v>
      </c>
      <c r="AG59" s="692">
        <v>0</v>
      </c>
      <c r="AH59" s="695"/>
      <c r="AI59" s="695"/>
      <c r="AJ59" s="692">
        <v>0</v>
      </c>
      <c r="AK59" s="692">
        <v>0</v>
      </c>
      <c r="AL59" s="692">
        <v>0</v>
      </c>
      <c r="AM59" s="692">
        <v>0</v>
      </c>
      <c r="AN59" s="692">
        <v>0</v>
      </c>
      <c r="AO59" s="692">
        <v>0</v>
      </c>
      <c r="AP59" s="692">
        <v>0</v>
      </c>
      <c r="AQ59" s="696">
        <v>0</v>
      </c>
      <c r="AR59" t="s">
        <v>328</v>
      </c>
      <c r="AT59" s="689">
        <v>0</v>
      </c>
    </row>
    <row r="60" spans="3:46" outlineLevel="1" x14ac:dyDescent="0.2">
      <c r="C60" s="45" t="s">
        <v>152</v>
      </c>
      <c r="E60" s="53"/>
      <c r="F60" t="s">
        <v>152</v>
      </c>
      <c r="H60"/>
      <c r="K60"/>
      <c r="L60" s="41"/>
      <c r="N60"/>
      <c r="Q60"/>
      <c r="R60" s="689">
        <v>0</v>
      </c>
      <c r="S60" s="690">
        <v>1</v>
      </c>
      <c r="T60" s="689">
        <v>0</v>
      </c>
      <c r="U60" s="690"/>
      <c r="V60" s="691"/>
      <c r="W60" s="691"/>
      <c r="X60" s="692">
        <v>0</v>
      </c>
      <c r="Y60" s="692">
        <v>0</v>
      </c>
      <c r="Z60" s="691"/>
      <c r="AA60" s="691"/>
      <c r="AB60" s="693"/>
      <c r="AC60" s="693"/>
      <c r="AD60" s="694">
        <v>0</v>
      </c>
      <c r="AE60" s="694">
        <v>0</v>
      </c>
      <c r="AF60" s="692">
        <v>0</v>
      </c>
      <c r="AG60" s="692">
        <v>0</v>
      </c>
      <c r="AH60" s="695"/>
      <c r="AI60" s="695"/>
      <c r="AJ60" s="692">
        <v>0</v>
      </c>
      <c r="AK60" s="692">
        <v>0</v>
      </c>
      <c r="AL60" s="692">
        <v>0</v>
      </c>
      <c r="AM60" s="692">
        <v>0</v>
      </c>
      <c r="AN60" s="692">
        <v>0</v>
      </c>
      <c r="AO60" s="692">
        <v>0</v>
      </c>
      <c r="AP60" s="692">
        <v>0</v>
      </c>
      <c r="AQ60" s="696">
        <v>0</v>
      </c>
      <c r="AR60" t="s">
        <v>328</v>
      </c>
      <c r="AT60" s="689">
        <v>0</v>
      </c>
    </row>
    <row r="61" spans="3:46" outlineLevel="1" x14ac:dyDescent="0.2">
      <c r="C61" s="45" t="s">
        <v>152</v>
      </c>
      <c r="E61" s="53"/>
      <c r="F61" t="s">
        <v>152</v>
      </c>
      <c r="H61"/>
      <c r="K61"/>
      <c r="L61" s="41"/>
      <c r="N61"/>
      <c r="Q61"/>
      <c r="R61" s="689">
        <v>0</v>
      </c>
      <c r="S61" s="690">
        <v>1</v>
      </c>
      <c r="T61" s="689">
        <v>0</v>
      </c>
      <c r="U61" s="690"/>
      <c r="V61" s="691"/>
      <c r="W61" s="691"/>
      <c r="X61" s="692">
        <v>0</v>
      </c>
      <c r="Y61" s="692">
        <v>0</v>
      </c>
      <c r="Z61" s="691"/>
      <c r="AA61" s="691"/>
      <c r="AB61" s="693"/>
      <c r="AC61" s="693"/>
      <c r="AD61" s="694">
        <v>0</v>
      </c>
      <c r="AE61" s="694">
        <v>0</v>
      </c>
      <c r="AF61" s="692">
        <v>0</v>
      </c>
      <c r="AG61" s="692">
        <v>0</v>
      </c>
      <c r="AH61" s="695"/>
      <c r="AI61" s="695"/>
      <c r="AJ61" s="692">
        <v>0</v>
      </c>
      <c r="AK61" s="692">
        <v>0</v>
      </c>
      <c r="AL61" s="692">
        <v>0</v>
      </c>
      <c r="AM61" s="692">
        <v>0</v>
      </c>
      <c r="AN61" s="692">
        <v>0</v>
      </c>
      <c r="AO61" s="692">
        <v>0</v>
      </c>
      <c r="AP61" s="692">
        <v>0</v>
      </c>
      <c r="AQ61" s="696">
        <v>0</v>
      </c>
      <c r="AR61" t="s">
        <v>328</v>
      </c>
      <c r="AT61" s="689">
        <v>0</v>
      </c>
    </row>
    <row r="62" spans="3:46" outlineLevel="1" x14ac:dyDescent="0.2">
      <c r="C62" s="45" t="s">
        <v>152</v>
      </c>
      <c r="E62" s="53"/>
      <c r="F62" t="s">
        <v>152</v>
      </c>
      <c r="H62"/>
      <c r="K62"/>
      <c r="L62" s="41"/>
      <c r="N62"/>
      <c r="Q62"/>
      <c r="R62" s="689">
        <v>0</v>
      </c>
      <c r="S62" s="690">
        <v>1</v>
      </c>
      <c r="T62" s="689">
        <v>0</v>
      </c>
      <c r="U62" s="690"/>
      <c r="V62" s="691"/>
      <c r="W62" s="691"/>
      <c r="X62" s="692">
        <v>0</v>
      </c>
      <c r="Y62" s="692">
        <v>0</v>
      </c>
      <c r="Z62" s="691"/>
      <c r="AA62" s="691"/>
      <c r="AB62" s="693"/>
      <c r="AC62" s="693"/>
      <c r="AD62" s="694">
        <v>0</v>
      </c>
      <c r="AE62" s="694">
        <v>0</v>
      </c>
      <c r="AF62" s="692">
        <v>0</v>
      </c>
      <c r="AG62" s="692">
        <v>0</v>
      </c>
      <c r="AH62" s="695"/>
      <c r="AI62" s="695"/>
      <c r="AJ62" s="692">
        <v>0</v>
      </c>
      <c r="AK62" s="692">
        <v>0</v>
      </c>
      <c r="AL62" s="692">
        <v>0</v>
      </c>
      <c r="AM62" s="692">
        <v>0</v>
      </c>
      <c r="AN62" s="692">
        <v>0</v>
      </c>
      <c r="AO62" s="692">
        <v>0</v>
      </c>
      <c r="AP62" s="692">
        <v>0</v>
      </c>
      <c r="AQ62" s="696">
        <v>0</v>
      </c>
      <c r="AR62" t="s">
        <v>328</v>
      </c>
      <c r="AT62" s="689">
        <v>0</v>
      </c>
    </row>
    <row r="63" spans="3:46" outlineLevel="1" x14ac:dyDescent="0.2">
      <c r="C63" s="45" t="s">
        <v>152</v>
      </c>
      <c r="E63" s="53"/>
      <c r="F63" t="s">
        <v>152</v>
      </c>
      <c r="H63"/>
      <c r="K63"/>
      <c r="L63" s="41"/>
      <c r="N63"/>
      <c r="Q63"/>
      <c r="R63" s="689">
        <v>0</v>
      </c>
      <c r="S63" s="690">
        <v>1</v>
      </c>
      <c r="T63" s="689">
        <v>0</v>
      </c>
      <c r="U63" s="690"/>
      <c r="V63" s="691"/>
      <c r="W63" s="691"/>
      <c r="X63" s="692">
        <v>0</v>
      </c>
      <c r="Y63" s="692">
        <v>0</v>
      </c>
      <c r="Z63" s="691"/>
      <c r="AA63" s="691"/>
      <c r="AB63" s="693"/>
      <c r="AC63" s="693"/>
      <c r="AD63" s="694">
        <v>0</v>
      </c>
      <c r="AE63" s="694">
        <v>0</v>
      </c>
      <c r="AF63" s="692">
        <v>0</v>
      </c>
      <c r="AG63" s="692">
        <v>0</v>
      </c>
      <c r="AH63" s="695"/>
      <c r="AI63" s="695"/>
      <c r="AJ63" s="692">
        <v>0</v>
      </c>
      <c r="AK63" s="692">
        <v>0</v>
      </c>
      <c r="AL63" s="692">
        <v>0</v>
      </c>
      <c r="AM63" s="692">
        <v>0</v>
      </c>
      <c r="AN63" s="692">
        <v>0</v>
      </c>
      <c r="AO63" s="692">
        <v>0</v>
      </c>
      <c r="AP63" s="692">
        <v>0</v>
      </c>
      <c r="AQ63" s="696">
        <v>0</v>
      </c>
      <c r="AR63" t="s">
        <v>328</v>
      </c>
      <c r="AT63" s="689">
        <v>0</v>
      </c>
    </row>
    <row r="64" spans="3:46" outlineLevel="1" x14ac:dyDescent="0.2">
      <c r="C64" s="45" t="s">
        <v>152</v>
      </c>
      <c r="E64" s="53"/>
      <c r="F64" t="s">
        <v>152</v>
      </c>
      <c r="H64"/>
      <c r="K64"/>
      <c r="L64" s="41"/>
      <c r="N64"/>
      <c r="Q64"/>
      <c r="R64" s="689">
        <v>0</v>
      </c>
      <c r="S64" s="690">
        <v>1</v>
      </c>
      <c r="T64" s="689">
        <v>0</v>
      </c>
      <c r="U64" s="690"/>
      <c r="V64" s="691"/>
      <c r="W64" s="691"/>
      <c r="X64" s="692">
        <v>0</v>
      </c>
      <c r="Y64" s="692">
        <v>0</v>
      </c>
      <c r="Z64" s="691"/>
      <c r="AA64" s="691"/>
      <c r="AB64" s="693"/>
      <c r="AC64" s="693"/>
      <c r="AD64" s="694">
        <v>0</v>
      </c>
      <c r="AE64" s="694">
        <v>0</v>
      </c>
      <c r="AF64" s="692">
        <v>0</v>
      </c>
      <c r="AG64" s="692">
        <v>0</v>
      </c>
      <c r="AH64" s="695"/>
      <c r="AI64" s="695"/>
      <c r="AJ64" s="692">
        <v>0</v>
      </c>
      <c r="AK64" s="692">
        <v>0</v>
      </c>
      <c r="AL64" s="692">
        <v>0</v>
      </c>
      <c r="AM64" s="692">
        <v>0</v>
      </c>
      <c r="AN64" s="692">
        <v>0</v>
      </c>
      <c r="AO64" s="692">
        <v>0</v>
      </c>
      <c r="AP64" s="692">
        <v>0</v>
      </c>
      <c r="AQ64" s="696">
        <v>0</v>
      </c>
      <c r="AR64" t="s">
        <v>328</v>
      </c>
      <c r="AT64" s="689">
        <v>0</v>
      </c>
    </row>
    <row r="65" spans="3:46" outlineLevel="1" x14ac:dyDescent="0.2">
      <c r="C65" s="45" t="s">
        <v>152</v>
      </c>
      <c r="E65" s="61"/>
      <c r="F65" s="62" t="s">
        <v>152</v>
      </c>
      <c r="G65" s="697"/>
      <c r="H65" s="62"/>
      <c r="I65" s="62"/>
      <c r="J65" s="62"/>
      <c r="K65" s="62"/>
      <c r="L65" s="63"/>
      <c r="M65" s="62"/>
      <c r="N65" s="62"/>
      <c r="O65" s="62"/>
      <c r="P65" s="62"/>
      <c r="Q65" s="62"/>
      <c r="R65" s="689">
        <v>0</v>
      </c>
      <c r="S65" s="690">
        <v>1</v>
      </c>
      <c r="T65" s="689">
        <v>0</v>
      </c>
      <c r="U65" s="690"/>
      <c r="V65" s="691"/>
      <c r="W65" s="691"/>
      <c r="X65" s="692">
        <v>0</v>
      </c>
      <c r="Y65" s="692">
        <v>0</v>
      </c>
      <c r="Z65" s="691"/>
      <c r="AA65" s="691"/>
      <c r="AB65" s="693"/>
      <c r="AC65" s="693"/>
      <c r="AD65" s="694">
        <v>0</v>
      </c>
      <c r="AE65" s="694">
        <v>0</v>
      </c>
      <c r="AF65" s="692">
        <v>0</v>
      </c>
      <c r="AG65" s="692">
        <v>0</v>
      </c>
      <c r="AH65" s="695"/>
      <c r="AI65" s="695"/>
      <c r="AJ65" s="692">
        <v>0</v>
      </c>
      <c r="AK65" s="692">
        <v>0</v>
      </c>
      <c r="AL65" s="692">
        <v>0</v>
      </c>
      <c r="AM65" s="692">
        <v>0</v>
      </c>
      <c r="AN65" s="692">
        <v>0</v>
      </c>
      <c r="AO65" s="692">
        <v>0</v>
      </c>
      <c r="AP65" s="692">
        <v>0</v>
      </c>
      <c r="AQ65" s="696">
        <v>0</v>
      </c>
      <c r="AR65" t="s">
        <v>328</v>
      </c>
      <c r="AT65" s="689">
        <v>0</v>
      </c>
    </row>
    <row r="66" spans="3:46" x14ac:dyDescent="0.2">
      <c r="H66"/>
      <c r="K66"/>
      <c r="L66" s="41"/>
      <c r="N66"/>
      <c r="Q66"/>
    </row>
    <row r="67" spans="3:46" x14ac:dyDescent="0.2">
      <c r="C67" s="18" t="s">
        <v>574</v>
      </c>
      <c r="D67" s="18"/>
      <c r="E67" s="18"/>
      <c r="F67" s="18"/>
      <c r="G67" s="669"/>
      <c r="H67" s="19"/>
      <c r="I67" s="18"/>
      <c r="J67" s="18"/>
      <c r="K67" s="19"/>
      <c r="L67" s="20"/>
      <c r="M67" s="18"/>
      <c r="N67" s="19"/>
      <c r="O67" s="18"/>
      <c r="P67" s="18"/>
      <c r="Q67" s="19"/>
      <c r="R67" s="18"/>
      <c r="S67" s="18"/>
      <c r="T67" s="18"/>
      <c r="U67" s="18"/>
      <c r="V67" s="18"/>
      <c r="W67" s="18"/>
      <c r="X67" s="18"/>
      <c r="Y67" s="18"/>
      <c r="Z67" s="18"/>
      <c r="AA67" s="18"/>
      <c r="AB67" s="18"/>
      <c r="AC67" s="18"/>
      <c r="AD67" s="18"/>
      <c r="AE67" s="18"/>
      <c r="AF67" s="18"/>
      <c r="AG67" s="18"/>
      <c r="AH67" s="18"/>
      <c r="AI67" s="18"/>
    </row>
    <row r="68" spans="3:46" ht="12" outlineLevel="1" x14ac:dyDescent="0.2">
      <c r="C68" s="698" t="s">
        <v>575</v>
      </c>
    </row>
    <row r="69" spans="3:46" outlineLevel="1" x14ac:dyDescent="0.2">
      <c r="C69" s="40" t="s">
        <v>326</v>
      </c>
      <c r="F69" s="40" t="s">
        <v>576</v>
      </c>
      <c r="G69" s="699" t="s">
        <v>577</v>
      </c>
      <c r="H69" s="413" t="s">
        <v>578</v>
      </c>
      <c r="I69" s="413" t="s">
        <v>579</v>
      </c>
    </row>
    <row r="70" spans="3:46" outlineLevel="1" x14ac:dyDescent="0.2">
      <c r="C70" s="700">
        <v>4</v>
      </c>
      <c r="F70" s="701" t="s">
        <v>134</v>
      </c>
      <c r="G70" s="701" t="s">
        <v>2</v>
      </c>
      <c r="H70" s="702" t="s">
        <v>9</v>
      </c>
      <c r="I70" s="703" t="s">
        <v>10</v>
      </c>
    </row>
    <row r="71" spans="3:46" outlineLevel="1" x14ac:dyDescent="0.2">
      <c r="C71" s="704">
        <v>4</v>
      </c>
      <c r="D71" s="705"/>
      <c r="E71" s="705"/>
      <c r="F71" s="706" t="s">
        <v>134</v>
      </c>
      <c r="G71" s="706" t="s">
        <v>2</v>
      </c>
      <c r="H71" s="707" t="s">
        <v>14</v>
      </c>
      <c r="I71" s="708" t="s">
        <v>10</v>
      </c>
      <c r="X71" s="42"/>
      <c r="Y71" s="42"/>
      <c r="Z71" s="42"/>
      <c r="AA71" s="42"/>
      <c r="AB71" s="42"/>
      <c r="AC71" s="42"/>
      <c r="AD71" s="42"/>
      <c r="AE71" s="42"/>
      <c r="AF71" s="42"/>
      <c r="AG71" s="709"/>
      <c r="AH71" s="42"/>
      <c r="AI71" s="42"/>
      <c r="AJ71" s="709"/>
      <c r="AK71" s="709"/>
    </row>
    <row r="72" spans="3:46" outlineLevel="1" x14ac:dyDescent="0.2">
      <c r="C72" s="704">
        <v>4</v>
      </c>
      <c r="D72" s="705"/>
      <c r="E72" s="705"/>
      <c r="F72" s="710" t="s">
        <v>134</v>
      </c>
      <c r="G72" s="710" t="s">
        <v>2</v>
      </c>
      <c r="H72" s="711" t="s">
        <v>16</v>
      </c>
      <c r="I72" s="712" t="s">
        <v>10</v>
      </c>
      <c r="X72" s="42"/>
      <c r="Y72" s="42"/>
      <c r="Z72" s="42"/>
      <c r="AA72" s="42"/>
      <c r="AB72" s="42"/>
      <c r="AC72" s="42"/>
      <c r="AD72" s="42"/>
      <c r="AE72" s="42"/>
      <c r="AF72" s="42"/>
      <c r="AG72" s="709"/>
      <c r="AH72" s="42"/>
      <c r="AI72" s="42"/>
      <c r="AJ72" s="709"/>
      <c r="AK72" s="709"/>
    </row>
    <row r="73" spans="3:46" outlineLevel="1" x14ac:dyDescent="0.2">
      <c r="C73" s="700">
        <v>5</v>
      </c>
      <c r="F73" s="701" t="s">
        <v>135</v>
      </c>
      <c r="G73" s="701" t="s">
        <v>153</v>
      </c>
      <c r="H73" s="702" t="s">
        <v>9</v>
      </c>
      <c r="I73" s="703" t="s">
        <v>10</v>
      </c>
      <c r="X73" s="713"/>
      <c r="Y73" s="713"/>
      <c r="Z73" s="42"/>
      <c r="AA73" s="42"/>
      <c r="AB73" s="42"/>
      <c r="AC73" s="42"/>
      <c r="AD73" s="42"/>
      <c r="AE73" s="42"/>
      <c r="AF73" s="713"/>
      <c r="AG73" s="713"/>
      <c r="AH73" s="42"/>
      <c r="AI73" s="42"/>
      <c r="AJ73" s="713"/>
      <c r="AK73" s="713"/>
    </row>
    <row r="74" spans="3:46" outlineLevel="1" x14ac:dyDescent="0.2">
      <c r="C74" s="704">
        <v>5</v>
      </c>
      <c r="D74" s="705"/>
      <c r="E74" s="705"/>
      <c r="F74" s="706" t="s">
        <v>135</v>
      </c>
      <c r="G74" s="706" t="s">
        <v>153</v>
      </c>
      <c r="H74" s="707" t="s">
        <v>14</v>
      </c>
      <c r="I74" s="708" t="s">
        <v>10</v>
      </c>
    </row>
    <row r="75" spans="3:46" outlineLevel="1" x14ac:dyDescent="0.2">
      <c r="C75" s="704">
        <v>5</v>
      </c>
      <c r="D75" s="705"/>
      <c r="E75" s="705"/>
      <c r="F75" s="710" t="s">
        <v>135</v>
      </c>
      <c r="G75" s="710" t="s">
        <v>153</v>
      </c>
      <c r="H75" s="711" t="s">
        <v>16</v>
      </c>
      <c r="I75" s="712" t="s">
        <v>10</v>
      </c>
    </row>
    <row r="76" spans="3:46" outlineLevel="1" x14ac:dyDescent="0.2">
      <c r="C76" s="700">
        <v>9</v>
      </c>
      <c r="F76" s="701" t="s">
        <v>139</v>
      </c>
      <c r="G76" s="701" t="s">
        <v>435</v>
      </c>
      <c r="H76" s="702" t="s">
        <v>9</v>
      </c>
      <c r="I76" s="703" t="s">
        <v>10</v>
      </c>
    </row>
    <row r="77" spans="3:46" outlineLevel="1" x14ac:dyDescent="0.2">
      <c r="C77" s="704">
        <v>9</v>
      </c>
      <c r="D77" s="705"/>
      <c r="E77" s="705"/>
      <c r="F77" s="706" t="s">
        <v>139</v>
      </c>
      <c r="G77" s="706" t="s">
        <v>435</v>
      </c>
      <c r="H77" s="707" t="s">
        <v>14</v>
      </c>
      <c r="I77" s="708" t="s">
        <v>10</v>
      </c>
    </row>
    <row r="78" spans="3:46" outlineLevel="1" x14ac:dyDescent="0.2">
      <c r="C78" s="704">
        <v>9</v>
      </c>
      <c r="D78" s="705"/>
      <c r="E78" s="705"/>
      <c r="F78" s="710" t="s">
        <v>139</v>
      </c>
      <c r="G78" s="710" t="s">
        <v>435</v>
      </c>
      <c r="H78" s="711" t="s">
        <v>16</v>
      </c>
      <c r="I78" s="712" t="s">
        <v>10</v>
      </c>
    </row>
    <row r="79" spans="3:46" outlineLevel="1" x14ac:dyDescent="0.2">
      <c r="C79" s="700">
        <v>16</v>
      </c>
      <c r="F79" s="701" t="s">
        <v>146</v>
      </c>
      <c r="G79" s="701" t="s">
        <v>437</v>
      </c>
      <c r="H79" s="702" t="s">
        <v>9</v>
      </c>
      <c r="I79" s="703" t="s">
        <v>10</v>
      </c>
    </row>
    <row r="80" spans="3:46" outlineLevel="1" x14ac:dyDescent="0.2">
      <c r="C80" s="704">
        <v>16</v>
      </c>
      <c r="D80" s="705"/>
      <c r="E80" s="705"/>
      <c r="F80" s="706" t="s">
        <v>146</v>
      </c>
      <c r="G80" s="706" t="s">
        <v>437</v>
      </c>
      <c r="H80" s="707" t="s">
        <v>14</v>
      </c>
      <c r="I80" s="708" t="s">
        <v>10</v>
      </c>
    </row>
    <row r="81" spans="3:9" outlineLevel="1" x14ac:dyDescent="0.2">
      <c r="C81" s="704">
        <v>16</v>
      </c>
      <c r="D81" s="705"/>
      <c r="E81" s="705"/>
      <c r="F81" s="710" t="s">
        <v>146</v>
      </c>
      <c r="G81" s="710" t="s">
        <v>437</v>
      </c>
      <c r="H81" s="711" t="s">
        <v>16</v>
      </c>
      <c r="I81" s="712" t="s">
        <v>10</v>
      </c>
    </row>
    <row r="82" spans="3:9" outlineLevel="1" x14ac:dyDescent="0.2">
      <c r="C82" s="700">
        <v>10</v>
      </c>
      <c r="F82" s="701" t="s">
        <v>140</v>
      </c>
      <c r="G82" s="701" t="s">
        <v>436</v>
      </c>
      <c r="H82" s="702" t="s">
        <v>9</v>
      </c>
      <c r="I82" s="703" t="s">
        <v>10</v>
      </c>
    </row>
    <row r="83" spans="3:9" outlineLevel="1" x14ac:dyDescent="0.2">
      <c r="C83" s="704">
        <v>10</v>
      </c>
      <c r="D83" s="705"/>
      <c r="E83" s="705"/>
      <c r="F83" s="706" t="s">
        <v>140</v>
      </c>
      <c r="G83" s="706" t="s">
        <v>436</v>
      </c>
      <c r="H83" s="707" t="s">
        <v>14</v>
      </c>
      <c r="I83" s="708" t="s">
        <v>10</v>
      </c>
    </row>
    <row r="84" spans="3:9" outlineLevel="1" x14ac:dyDescent="0.2">
      <c r="C84" s="704">
        <v>10</v>
      </c>
      <c r="D84" s="705"/>
      <c r="E84" s="705"/>
      <c r="F84" s="710" t="s">
        <v>140</v>
      </c>
      <c r="G84" s="710" t="s">
        <v>436</v>
      </c>
      <c r="H84" s="711" t="s">
        <v>16</v>
      </c>
      <c r="I84" s="712" t="s">
        <v>10</v>
      </c>
    </row>
    <row r="85" spans="3:9" outlineLevel="1" x14ac:dyDescent="0.2">
      <c r="C85" s="700">
        <v>12</v>
      </c>
      <c r="F85" s="701" t="s">
        <v>142</v>
      </c>
      <c r="G85" s="701" t="s">
        <v>158</v>
      </c>
      <c r="H85" s="702" t="s">
        <v>9</v>
      </c>
      <c r="I85" s="703" t="s">
        <v>10</v>
      </c>
    </row>
    <row r="86" spans="3:9" outlineLevel="1" x14ac:dyDescent="0.2">
      <c r="C86" s="704">
        <v>12</v>
      </c>
      <c r="D86" s="705"/>
      <c r="E86" s="705"/>
      <c r="F86" s="706" t="s">
        <v>142</v>
      </c>
      <c r="G86" s="706" t="s">
        <v>158</v>
      </c>
      <c r="H86" s="707" t="s">
        <v>14</v>
      </c>
      <c r="I86" s="708" t="s">
        <v>10</v>
      </c>
    </row>
    <row r="87" spans="3:9" outlineLevel="1" x14ac:dyDescent="0.2">
      <c r="C87" s="704">
        <v>12</v>
      </c>
      <c r="D87" s="705"/>
      <c r="E87" s="705"/>
      <c r="F87" s="710" t="s">
        <v>142</v>
      </c>
      <c r="G87" s="710" t="s">
        <v>158</v>
      </c>
      <c r="H87" s="711" t="s">
        <v>16</v>
      </c>
      <c r="I87" s="712" t="s">
        <v>10</v>
      </c>
    </row>
    <row r="88" spans="3:9" outlineLevel="1" x14ac:dyDescent="0.2">
      <c r="C88" s="700" t="s">
        <v>163</v>
      </c>
      <c r="F88" s="701" t="s">
        <v>164</v>
      </c>
      <c r="G88" s="701" t="s">
        <v>158</v>
      </c>
      <c r="H88" s="702" t="s">
        <v>9</v>
      </c>
      <c r="I88" s="703" t="s">
        <v>10</v>
      </c>
    </row>
    <row r="89" spans="3:9" outlineLevel="1" x14ac:dyDescent="0.2">
      <c r="C89" s="704" t="s">
        <v>163</v>
      </c>
      <c r="D89" s="705"/>
      <c r="E89" s="705"/>
      <c r="F89" s="706" t="s">
        <v>164</v>
      </c>
      <c r="G89" s="706" t="s">
        <v>158</v>
      </c>
      <c r="H89" s="707" t="s">
        <v>14</v>
      </c>
      <c r="I89" s="708" t="s">
        <v>10</v>
      </c>
    </row>
    <row r="90" spans="3:9" outlineLevel="1" x14ac:dyDescent="0.2">
      <c r="C90" s="704" t="s">
        <v>163</v>
      </c>
      <c r="D90" s="705"/>
      <c r="E90" s="705"/>
      <c r="F90" s="710" t="s">
        <v>164</v>
      </c>
      <c r="G90" s="710" t="s">
        <v>158</v>
      </c>
      <c r="H90" s="711" t="s">
        <v>16</v>
      </c>
      <c r="I90" s="712" t="s">
        <v>10</v>
      </c>
    </row>
    <row r="91" spans="3:9" outlineLevel="1" x14ac:dyDescent="0.2">
      <c r="C91" s="700">
        <v>15</v>
      </c>
      <c r="F91" s="701" t="s">
        <v>145</v>
      </c>
      <c r="G91" s="701" t="s">
        <v>159</v>
      </c>
      <c r="H91" s="702" t="s">
        <v>9</v>
      </c>
      <c r="I91" s="703" t="s">
        <v>10</v>
      </c>
    </row>
    <row r="92" spans="3:9" outlineLevel="1" x14ac:dyDescent="0.2">
      <c r="C92" s="704">
        <v>15</v>
      </c>
      <c r="D92" s="705"/>
      <c r="E92" s="705"/>
      <c r="F92" s="706" t="s">
        <v>145</v>
      </c>
      <c r="G92" s="706" t="s">
        <v>159</v>
      </c>
      <c r="H92" s="707" t="s">
        <v>14</v>
      </c>
      <c r="I92" s="708" t="s">
        <v>10</v>
      </c>
    </row>
    <row r="93" spans="3:9" outlineLevel="1" x14ac:dyDescent="0.2">
      <c r="C93" s="704">
        <v>15</v>
      </c>
      <c r="D93" s="705"/>
      <c r="E93" s="705"/>
      <c r="F93" s="710" t="s">
        <v>145</v>
      </c>
      <c r="G93" s="710" t="s">
        <v>159</v>
      </c>
      <c r="H93" s="711" t="s">
        <v>16</v>
      </c>
      <c r="I93" s="712" t="s">
        <v>10</v>
      </c>
    </row>
    <row r="94" spans="3:9" outlineLevel="1" x14ac:dyDescent="0.2">
      <c r="C94" s="700">
        <v>19</v>
      </c>
      <c r="F94" s="701" t="s">
        <v>149</v>
      </c>
      <c r="G94" s="701" t="s">
        <v>438</v>
      </c>
      <c r="H94" s="702" t="s">
        <v>9</v>
      </c>
      <c r="I94" s="703" t="s">
        <v>10</v>
      </c>
    </row>
    <row r="95" spans="3:9" outlineLevel="1" x14ac:dyDescent="0.2">
      <c r="C95" s="704">
        <v>19</v>
      </c>
      <c r="D95" s="705"/>
      <c r="E95" s="705"/>
      <c r="F95" s="706" t="s">
        <v>149</v>
      </c>
      <c r="G95" s="706" t="s">
        <v>438</v>
      </c>
      <c r="H95" s="707" t="s">
        <v>14</v>
      </c>
      <c r="I95" s="708" t="s">
        <v>10</v>
      </c>
    </row>
    <row r="96" spans="3:9" outlineLevel="1" x14ac:dyDescent="0.2">
      <c r="C96" s="704">
        <v>19</v>
      </c>
      <c r="D96" s="705"/>
      <c r="E96" s="705"/>
      <c r="F96" s="710" t="s">
        <v>149</v>
      </c>
      <c r="G96" s="710" t="s">
        <v>438</v>
      </c>
      <c r="H96" s="711" t="s">
        <v>16</v>
      </c>
      <c r="I96" s="712" t="s">
        <v>10</v>
      </c>
    </row>
    <row r="97" spans="3:9" outlineLevel="1" x14ac:dyDescent="0.2">
      <c r="C97" s="700">
        <v>4</v>
      </c>
      <c r="F97" s="701" t="s">
        <v>134</v>
      </c>
      <c r="G97" s="701" t="s">
        <v>2</v>
      </c>
      <c r="H97" s="702" t="s">
        <v>9</v>
      </c>
      <c r="I97" s="703" t="s">
        <v>11</v>
      </c>
    </row>
    <row r="98" spans="3:9" outlineLevel="1" x14ac:dyDescent="0.2">
      <c r="C98" s="704">
        <v>4</v>
      </c>
      <c r="D98" s="705"/>
      <c r="E98" s="705"/>
      <c r="F98" s="706" t="s">
        <v>134</v>
      </c>
      <c r="G98" s="706" t="s">
        <v>2</v>
      </c>
      <c r="H98" s="707" t="s">
        <v>14</v>
      </c>
      <c r="I98" s="708" t="s">
        <v>11</v>
      </c>
    </row>
    <row r="99" spans="3:9" outlineLevel="1" x14ac:dyDescent="0.2">
      <c r="C99" s="704">
        <v>4</v>
      </c>
      <c r="D99" s="705"/>
      <c r="E99" s="705"/>
      <c r="F99" s="710" t="s">
        <v>134</v>
      </c>
      <c r="G99" s="710" t="s">
        <v>2</v>
      </c>
      <c r="H99" s="711" t="s">
        <v>16</v>
      </c>
      <c r="I99" s="712" t="s">
        <v>11</v>
      </c>
    </row>
    <row r="100" spans="3:9" outlineLevel="1" x14ac:dyDescent="0.2">
      <c r="C100" s="700">
        <v>5</v>
      </c>
      <c r="F100" s="701" t="s">
        <v>135</v>
      </c>
      <c r="G100" s="701" t="s">
        <v>153</v>
      </c>
      <c r="H100" s="702" t="s">
        <v>9</v>
      </c>
      <c r="I100" s="703" t="s">
        <v>11</v>
      </c>
    </row>
    <row r="101" spans="3:9" outlineLevel="1" x14ac:dyDescent="0.2">
      <c r="C101" s="704">
        <v>5</v>
      </c>
      <c r="D101" s="705"/>
      <c r="E101" s="705"/>
      <c r="F101" s="706" t="s">
        <v>135</v>
      </c>
      <c r="G101" s="706" t="s">
        <v>153</v>
      </c>
      <c r="H101" s="707" t="s">
        <v>14</v>
      </c>
      <c r="I101" s="708" t="s">
        <v>11</v>
      </c>
    </row>
    <row r="102" spans="3:9" outlineLevel="1" x14ac:dyDescent="0.2">
      <c r="C102" s="704">
        <v>5</v>
      </c>
      <c r="D102" s="705"/>
      <c r="E102" s="705"/>
      <c r="F102" s="710" t="s">
        <v>135</v>
      </c>
      <c r="G102" s="710" t="s">
        <v>153</v>
      </c>
      <c r="H102" s="711" t="s">
        <v>16</v>
      </c>
      <c r="I102" s="712" t="s">
        <v>11</v>
      </c>
    </row>
    <row r="103" spans="3:9" outlineLevel="1" x14ac:dyDescent="0.2">
      <c r="C103" s="700">
        <v>9</v>
      </c>
      <c r="F103" s="701" t="s">
        <v>139</v>
      </c>
      <c r="G103" s="701" t="s">
        <v>435</v>
      </c>
      <c r="H103" s="702" t="s">
        <v>9</v>
      </c>
      <c r="I103" s="703" t="s">
        <v>11</v>
      </c>
    </row>
    <row r="104" spans="3:9" outlineLevel="1" x14ac:dyDescent="0.2">
      <c r="C104" s="704">
        <v>9</v>
      </c>
      <c r="D104" s="705"/>
      <c r="E104" s="705"/>
      <c r="F104" s="706" t="s">
        <v>139</v>
      </c>
      <c r="G104" s="706" t="s">
        <v>435</v>
      </c>
      <c r="H104" s="707" t="s">
        <v>14</v>
      </c>
      <c r="I104" s="708" t="s">
        <v>11</v>
      </c>
    </row>
    <row r="105" spans="3:9" outlineLevel="1" x14ac:dyDescent="0.2">
      <c r="C105" s="704">
        <v>9</v>
      </c>
      <c r="D105" s="705"/>
      <c r="E105" s="705"/>
      <c r="F105" s="710" t="s">
        <v>139</v>
      </c>
      <c r="G105" s="710" t="s">
        <v>435</v>
      </c>
      <c r="H105" s="711" t="s">
        <v>16</v>
      </c>
      <c r="I105" s="712" t="s">
        <v>11</v>
      </c>
    </row>
    <row r="106" spans="3:9" outlineLevel="1" x14ac:dyDescent="0.2">
      <c r="C106" s="700">
        <v>16</v>
      </c>
      <c r="F106" s="701" t="s">
        <v>146</v>
      </c>
      <c r="G106" s="701" t="s">
        <v>437</v>
      </c>
      <c r="H106" s="702" t="s">
        <v>9</v>
      </c>
      <c r="I106" s="703" t="s">
        <v>11</v>
      </c>
    </row>
    <row r="107" spans="3:9" outlineLevel="1" x14ac:dyDescent="0.2">
      <c r="C107" s="704">
        <v>16</v>
      </c>
      <c r="D107" s="705"/>
      <c r="E107" s="705"/>
      <c r="F107" s="706" t="s">
        <v>146</v>
      </c>
      <c r="G107" s="706" t="s">
        <v>437</v>
      </c>
      <c r="H107" s="707" t="s">
        <v>14</v>
      </c>
      <c r="I107" s="708" t="s">
        <v>11</v>
      </c>
    </row>
    <row r="108" spans="3:9" outlineLevel="1" x14ac:dyDescent="0.2">
      <c r="C108" s="704">
        <v>16</v>
      </c>
      <c r="D108" s="705"/>
      <c r="E108" s="705"/>
      <c r="F108" s="710" t="s">
        <v>146</v>
      </c>
      <c r="G108" s="710" t="s">
        <v>437</v>
      </c>
      <c r="H108" s="711" t="s">
        <v>16</v>
      </c>
      <c r="I108" s="712" t="s">
        <v>11</v>
      </c>
    </row>
    <row r="109" spans="3:9" outlineLevel="1" x14ac:dyDescent="0.2">
      <c r="C109" s="700">
        <v>10</v>
      </c>
      <c r="F109" s="701" t="s">
        <v>140</v>
      </c>
      <c r="G109" s="701" t="s">
        <v>436</v>
      </c>
      <c r="H109" s="702" t="s">
        <v>9</v>
      </c>
      <c r="I109" s="703" t="s">
        <v>11</v>
      </c>
    </row>
    <row r="110" spans="3:9" outlineLevel="1" x14ac:dyDescent="0.2">
      <c r="C110" s="704">
        <v>10</v>
      </c>
      <c r="D110" s="705"/>
      <c r="E110" s="705"/>
      <c r="F110" s="706" t="s">
        <v>140</v>
      </c>
      <c r="G110" s="706" t="s">
        <v>436</v>
      </c>
      <c r="H110" s="707" t="s">
        <v>14</v>
      </c>
      <c r="I110" s="708" t="s">
        <v>11</v>
      </c>
    </row>
    <row r="111" spans="3:9" outlineLevel="1" x14ac:dyDescent="0.2">
      <c r="C111" s="704">
        <v>10</v>
      </c>
      <c r="D111" s="705"/>
      <c r="E111" s="705"/>
      <c r="F111" s="710" t="s">
        <v>140</v>
      </c>
      <c r="G111" s="710" t="s">
        <v>436</v>
      </c>
      <c r="H111" s="711" t="s">
        <v>16</v>
      </c>
      <c r="I111" s="712" t="s">
        <v>11</v>
      </c>
    </row>
    <row r="112" spans="3:9" outlineLevel="1" x14ac:dyDescent="0.2">
      <c r="C112" s="700">
        <v>12</v>
      </c>
      <c r="F112" s="701" t="s">
        <v>142</v>
      </c>
      <c r="G112" s="701" t="s">
        <v>158</v>
      </c>
      <c r="H112" s="702" t="s">
        <v>9</v>
      </c>
      <c r="I112" s="703" t="s">
        <v>11</v>
      </c>
    </row>
    <row r="113" spans="3:9" outlineLevel="1" x14ac:dyDescent="0.2">
      <c r="C113" s="704">
        <v>12</v>
      </c>
      <c r="D113" s="705"/>
      <c r="E113" s="705"/>
      <c r="F113" s="706" t="s">
        <v>142</v>
      </c>
      <c r="G113" s="706" t="s">
        <v>158</v>
      </c>
      <c r="H113" s="707" t="s">
        <v>14</v>
      </c>
      <c r="I113" s="708" t="s">
        <v>11</v>
      </c>
    </row>
    <row r="114" spans="3:9" outlineLevel="1" x14ac:dyDescent="0.2">
      <c r="C114" s="704">
        <v>12</v>
      </c>
      <c r="D114" s="705"/>
      <c r="E114" s="705"/>
      <c r="F114" s="710" t="s">
        <v>142</v>
      </c>
      <c r="G114" s="710" t="s">
        <v>158</v>
      </c>
      <c r="H114" s="711" t="s">
        <v>16</v>
      </c>
      <c r="I114" s="712" t="s">
        <v>11</v>
      </c>
    </row>
    <row r="115" spans="3:9" outlineLevel="1" x14ac:dyDescent="0.2">
      <c r="C115" s="700" t="s">
        <v>163</v>
      </c>
      <c r="F115" s="701" t="s">
        <v>164</v>
      </c>
      <c r="G115" s="701" t="s">
        <v>158</v>
      </c>
      <c r="H115" s="702" t="s">
        <v>9</v>
      </c>
      <c r="I115" s="703" t="s">
        <v>11</v>
      </c>
    </row>
    <row r="116" spans="3:9" outlineLevel="1" x14ac:dyDescent="0.2">
      <c r="C116" s="704" t="s">
        <v>163</v>
      </c>
      <c r="D116" s="705"/>
      <c r="E116" s="705"/>
      <c r="F116" s="706" t="s">
        <v>164</v>
      </c>
      <c r="G116" s="706" t="s">
        <v>158</v>
      </c>
      <c r="H116" s="707" t="s">
        <v>14</v>
      </c>
      <c r="I116" s="708" t="s">
        <v>11</v>
      </c>
    </row>
    <row r="117" spans="3:9" outlineLevel="1" x14ac:dyDescent="0.2">
      <c r="C117" s="704" t="s">
        <v>163</v>
      </c>
      <c r="D117" s="705"/>
      <c r="E117" s="705"/>
      <c r="F117" s="710" t="s">
        <v>164</v>
      </c>
      <c r="G117" s="710" t="s">
        <v>158</v>
      </c>
      <c r="H117" s="711" t="s">
        <v>16</v>
      </c>
      <c r="I117" s="712" t="s">
        <v>11</v>
      </c>
    </row>
    <row r="118" spans="3:9" outlineLevel="1" x14ac:dyDescent="0.2">
      <c r="C118" s="700">
        <v>15</v>
      </c>
      <c r="F118" s="701" t="s">
        <v>145</v>
      </c>
      <c r="G118" s="701" t="s">
        <v>159</v>
      </c>
      <c r="H118" s="702" t="s">
        <v>9</v>
      </c>
      <c r="I118" s="703" t="s">
        <v>11</v>
      </c>
    </row>
    <row r="119" spans="3:9" outlineLevel="1" x14ac:dyDescent="0.2">
      <c r="C119" s="704">
        <v>15</v>
      </c>
      <c r="D119" s="705"/>
      <c r="E119" s="705"/>
      <c r="F119" s="706" t="s">
        <v>145</v>
      </c>
      <c r="G119" s="706" t="s">
        <v>159</v>
      </c>
      <c r="H119" s="707" t="s">
        <v>14</v>
      </c>
      <c r="I119" s="708" t="s">
        <v>11</v>
      </c>
    </row>
    <row r="120" spans="3:9" outlineLevel="1" x14ac:dyDescent="0.2">
      <c r="C120" s="704">
        <v>15</v>
      </c>
      <c r="D120" s="705"/>
      <c r="E120" s="705"/>
      <c r="F120" s="710" t="s">
        <v>145</v>
      </c>
      <c r="G120" s="710" t="s">
        <v>159</v>
      </c>
      <c r="H120" s="711" t="s">
        <v>16</v>
      </c>
      <c r="I120" s="712" t="s">
        <v>11</v>
      </c>
    </row>
    <row r="121" spans="3:9" outlineLevel="1" x14ac:dyDescent="0.2">
      <c r="C121" s="700">
        <v>19</v>
      </c>
      <c r="F121" s="701" t="s">
        <v>149</v>
      </c>
      <c r="G121" s="701" t="s">
        <v>438</v>
      </c>
      <c r="H121" s="702" t="s">
        <v>9</v>
      </c>
      <c r="I121" s="703" t="s">
        <v>11</v>
      </c>
    </row>
    <row r="122" spans="3:9" outlineLevel="1" x14ac:dyDescent="0.2">
      <c r="C122" s="704">
        <v>19</v>
      </c>
      <c r="D122" s="705"/>
      <c r="E122" s="705"/>
      <c r="F122" s="706" t="s">
        <v>149</v>
      </c>
      <c r="G122" s="706" t="s">
        <v>438</v>
      </c>
      <c r="H122" s="707" t="s">
        <v>14</v>
      </c>
      <c r="I122" s="708" t="s">
        <v>11</v>
      </c>
    </row>
    <row r="123" spans="3:9" outlineLevel="1" x14ac:dyDescent="0.2">
      <c r="C123" s="704">
        <v>19</v>
      </c>
      <c r="D123" s="705"/>
      <c r="E123" s="705"/>
      <c r="F123" s="710" t="s">
        <v>149</v>
      </c>
      <c r="G123" s="710" t="s">
        <v>438</v>
      </c>
      <c r="H123" s="711" t="s">
        <v>16</v>
      </c>
      <c r="I123" s="712" t="s">
        <v>11</v>
      </c>
    </row>
    <row r="124" spans="3:9" outlineLevel="1" x14ac:dyDescent="0.2">
      <c r="C124" s="700">
        <v>4</v>
      </c>
      <c r="F124" s="701" t="s">
        <v>134</v>
      </c>
      <c r="G124" s="701" t="s">
        <v>2</v>
      </c>
      <c r="H124" s="702" t="s">
        <v>9</v>
      </c>
      <c r="I124" s="703" t="s">
        <v>580</v>
      </c>
    </row>
    <row r="125" spans="3:9" outlineLevel="1" x14ac:dyDescent="0.2">
      <c r="C125" s="704">
        <v>4</v>
      </c>
      <c r="D125" s="705"/>
      <c r="E125" s="705"/>
      <c r="F125" s="706" t="s">
        <v>134</v>
      </c>
      <c r="G125" s="706" t="s">
        <v>2</v>
      </c>
      <c r="H125" s="707" t="s">
        <v>14</v>
      </c>
      <c r="I125" s="708" t="s">
        <v>580</v>
      </c>
    </row>
    <row r="126" spans="3:9" outlineLevel="1" x14ac:dyDescent="0.2">
      <c r="C126" s="704">
        <v>4</v>
      </c>
      <c r="D126" s="705"/>
      <c r="E126" s="705"/>
      <c r="F126" s="710" t="s">
        <v>134</v>
      </c>
      <c r="G126" s="710" t="s">
        <v>2</v>
      </c>
      <c r="H126" s="711" t="s">
        <v>16</v>
      </c>
      <c r="I126" s="712" t="s">
        <v>580</v>
      </c>
    </row>
    <row r="127" spans="3:9" outlineLevel="1" x14ac:dyDescent="0.2">
      <c r="C127" s="700">
        <v>5</v>
      </c>
      <c r="F127" s="701" t="s">
        <v>135</v>
      </c>
      <c r="G127" s="701" t="s">
        <v>153</v>
      </c>
      <c r="H127" s="702" t="s">
        <v>9</v>
      </c>
      <c r="I127" s="703" t="s">
        <v>580</v>
      </c>
    </row>
    <row r="128" spans="3:9" outlineLevel="1" x14ac:dyDescent="0.2">
      <c r="C128" s="704">
        <v>5</v>
      </c>
      <c r="D128" s="705"/>
      <c r="E128" s="705"/>
      <c r="F128" s="706" t="s">
        <v>135</v>
      </c>
      <c r="G128" s="706" t="s">
        <v>153</v>
      </c>
      <c r="H128" s="707" t="s">
        <v>14</v>
      </c>
      <c r="I128" s="708" t="s">
        <v>580</v>
      </c>
    </row>
    <row r="129" spans="3:9" outlineLevel="1" x14ac:dyDescent="0.2">
      <c r="C129" s="704">
        <v>5</v>
      </c>
      <c r="D129" s="705"/>
      <c r="E129" s="705"/>
      <c r="F129" s="710" t="s">
        <v>135</v>
      </c>
      <c r="G129" s="710" t="s">
        <v>153</v>
      </c>
      <c r="H129" s="711" t="s">
        <v>16</v>
      </c>
      <c r="I129" s="712" t="s">
        <v>580</v>
      </c>
    </row>
    <row r="130" spans="3:9" outlineLevel="1" x14ac:dyDescent="0.2">
      <c r="C130" s="700">
        <v>9</v>
      </c>
      <c r="F130" s="701" t="s">
        <v>139</v>
      </c>
      <c r="G130" s="701" t="s">
        <v>435</v>
      </c>
      <c r="H130" s="702" t="s">
        <v>9</v>
      </c>
      <c r="I130" s="703" t="s">
        <v>580</v>
      </c>
    </row>
    <row r="131" spans="3:9" outlineLevel="1" x14ac:dyDescent="0.2">
      <c r="C131" s="704">
        <v>9</v>
      </c>
      <c r="D131" s="705"/>
      <c r="E131" s="705"/>
      <c r="F131" s="706" t="s">
        <v>139</v>
      </c>
      <c r="G131" s="706" t="s">
        <v>435</v>
      </c>
      <c r="H131" s="707" t="s">
        <v>14</v>
      </c>
      <c r="I131" s="708" t="s">
        <v>580</v>
      </c>
    </row>
    <row r="132" spans="3:9" outlineLevel="1" x14ac:dyDescent="0.2">
      <c r="C132" s="704">
        <v>9</v>
      </c>
      <c r="D132" s="705"/>
      <c r="E132" s="705"/>
      <c r="F132" s="710" t="s">
        <v>139</v>
      </c>
      <c r="G132" s="710" t="s">
        <v>435</v>
      </c>
      <c r="H132" s="711" t="s">
        <v>16</v>
      </c>
      <c r="I132" s="712" t="s">
        <v>580</v>
      </c>
    </row>
    <row r="133" spans="3:9" outlineLevel="1" x14ac:dyDescent="0.2">
      <c r="C133" s="700">
        <v>16</v>
      </c>
      <c r="F133" s="701" t="s">
        <v>146</v>
      </c>
      <c r="G133" s="701" t="s">
        <v>437</v>
      </c>
      <c r="H133" s="702" t="s">
        <v>9</v>
      </c>
      <c r="I133" s="703" t="s">
        <v>580</v>
      </c>
    </row>
    <row r="134" spans="3:9" outlineLevel="1" x14ac:dyDescent="0.2">
      <c r="C134" s="704">
        <v>16</v>
      </c>
      <c r="D134" s="705"/>
      <c r="E134" s="705"/>
      <c r="F134" s="706" t="s">
        <v>146</v>
      </c>
      <c r="G134" s="706" t="s">
        <v>437</v>
      </c>
      <c r="H134" s="707" t="s">
        <v>14</v>
      </c>
      <c r="I134" s="708" t="s">
        <v>580</v>
      </c>
    </row>
    <row r="135" spans="3:9" outlineLevel="1" x14ac:dyDescent="0.2">
      <c r="C135" s="704">
        <v>16</v>
      </c>
      <c r="D135" s="705"/>
      <c r="E135" s="705"/>
      <c r="F135" s="710" t="s">
        <v>146</v>
      </c>
      <c r="G135" s="710" t="s">
        <v>437</v>
      </c>
      <c r="H135" s="711" t="s">
        <v>16</v>
      </c>
      <c r="I135" s="712" t="s">
        <v>580</v>
      </c>
    </row>
    <row r="136" spans="3:9" outlineLevel="1" x14ac:dyDescent="0.2">
      <c r="C136" s="700">
        <v>10</v>
      </c>
      <c r="F136" s="701" t="s">
        <v>140</v>
      </c>
      <c r="G136" s="701" t="s">
        <v>436</v>
      </c>
      <c r="H136" s="702" t="s">
        <v>9</v>
      </c>
      <c r="I136" s="703" t="s">
        <v>580</v>
      </c>
    </row>
    <row r="137" spans="3:9" outlineLevel="1" x14ac:dyDescent="0.2">
      <c r="C137" s="704">
        <v>10</v>
      </c>
      <c r="D137" s="705"/>
      <c r="E137" s="705"/>
      <c r="F137" s="706" t="s">
        <v>140</v>
      </c>
      <c r="G137" s="706" t="s">
        <v>436</v>
      </c>
      <c r="H137" s="707" t="s">
        <v>14</v>
      </c>
      <c r="I137" s="708" t="s">
        <v>580</v>
      </c>
    </row>
    <row r="138" spans="3:9" outlineLevel="1" x14ac:dyDescent="0.2">
      <c r="C138" s="704">
        <v>10</v>
      </c>
      <c r="D138" s="705"/>
      <c r="E138" s="705"/>
      <c r="F138" s="710" t="s">
        <v>140</v>
      </c>
      <c r="G138" s="710" t="s">
        <v>436</v>
      </c>
      <c r="H138" s="711" t="s">
        <v>16</v>
      </c>
      <c r="I138" s="712" t="s">
        <v>580</v>
      </c>
    </row>
    <row r="139" spans="3:9" outlineLevel="1" x14ac:dyDescent="0.2">
      <c r="C139" s="700">
        <v>12</v>
      </c>
      <c r="F139" s="701" t="s">
        <v>142</v>
      </c>
      <c r="G139" s="701" t="s">
        <v>158</v>
      </c>
      <c r="H139" s="702" t="s">
        <v>9</v>
      </c>
      <c r="I139" s="703" t="s">
        <v>580</v>
      </c>
    </row>
    <row r="140" spans="3:9" outlineLevel="1" x14ac:dyDescent="0.2">
      <c r="C140" s="704">
        <v>12</v>
      </c>
      <c r="D140" s="705"/>
      <c r="E140" s="705"/>
      <c r="F140" s="706" t="s">
        <v>142</v>
      </c>
      <c r="G140" s="706" t="s">
        <v>158</v>
      </c>
      <c r="H140" s="707" t="s">
        <v>14</v>
      </c>
      <c r="I140" s="708" t="s">
        <v>580</v>
      </c>
    </row>
    <row r="141" spans="3:9" outlineLevel="1" x14ac:dyDescent="0.2">
      <c r="C141" s="704">
        <v>12</v>
      </c>
      <c r="D141" s="705"/>
      <c r="E141" s="705"/>
      <c r="F141" s="710" t="s">
        <v>142</v>
      </c>
      <c r="G141" s="710" t="s">
        <v>158</v>
      </c>
      <c r="H141" s="711" t="s">
        <v>16</v>
      </c>
      <c r="I141" s="712" t="s">
        <v>580</v>
      </c>
    </row>
    <row r="142" spans="3:9" outlineLevel="1" x14ac:dyDescent="0.2">
      <c r="C142" s="700" t="s">
        <v>163</v>
      </c>
      <c r="F142" s="701" t="s">
        <v>164</v>
      </c>
      <c r="G142" s="701" t="s">
        <v>158</v>
      </c>
      <c r="H142" s="702" t="s">
        <v>9</v>
      </c>
      <c r="I142" s="703" t="s">
        <v>580</v>
      </c>
    </row>
    <row r="143" spans="3:9" outlineLevel="1" x14ac:dyDescent="0.2">
      <c r="C143" s="704" t="s">
        <v>163</v>
      </c>
      <c r="D143" s="705"/>
      <c r="E143" s="705"/>
      <c r="F143" s="706" t="s">
        <v>164</v>
      </c>
      <c r="G143" s="706" t="s">
        <v>158</v>
      </c>
      <c r="H143" s="707" t="s">
        <v>14</v>
      </c>
      <c r="I143" s="708" t="s">
        <v>580</v>
      </c>
    </row>
    <row r="144" spans="3:9" outlineLevel="1" x14ac:dyDescent="0.2">
      <c r="C144" s="704" t="s">
        <v>163</v>
      </c>
      <c r="D144" s="705"/>
      <c r="E144" s="705"/>
      <c r="F144" s="710" t="s">
        <v>164</v>
      </c>
      <c r="G144" s="710" t="s">
        <v>158</v>
      </c>
      <c r="H144" s="711" t="s">
        <v>16</v>
      </c>
      <c r="I144" s="712" t="s">
        <v>580</v>
      </c>
    </row>
    <row r="145" spans="3:9" outlineLevel="1" x14ac:dyDescent="0.2">
      <c r="C145" s="700">
        <v>15</v>
      </c>
      <c r="F145" s="701" t="s">
        <v>145</v>
      </c>
      <c r="G145" s="701" t="s">
        <v>159</v>
      </c>
      <c r="H145" s="702" t="s">
        <v>9</v>
      </c>
      <c r="I145" s="703" t="s">
        <v>580</v>
      </c>
    </row>
    <row r="146" spans="3:9" outlineLevel="1" x14ac:dyDescent="0.2">
      <c r="C146" s="704">
        <v>15</v>
      </c>
      <c r="D146" s="705"/>
      <c r="E146" s="705"/>
      <c r="F146" s="706" t="s">
        <v>145</v>
      </c>
      <c r="G146" s="706" t="s">
        <v>159</v>
      </c>
      <c r="H146" s="707" t="s">
        <v>14</v>
      </c>
      <c r="I146" s="708" t="s">
        <v>580</v>
      </c>
    </row>
    <row r="147" spans="3:9" outlineLevel="1" x14ac:dyDescent="0.2">
      <c r="C147" s="704">
        <v>15</v>
      </c>
      <c r="D147" s="705"/>
      <c r="E147" s="705"/>
      <c r="F147" s="710" t="s">
        <v>145</v>
      </c>
      <c r="G147" s="710" t="s">
        <v>159</v>
      </c>
      <c r="H147" s="711" t="s">
        <v>16</v>
      </c>
      <c r="I147" s="712" t="s">
        <v>580</v>
      </c>
    </row>
    <row r="148" spans="3:9" outlineLevel="1" x14ac:dyDescent="0.2">
      <c r="C148" s="700">
        <v>19</v>
      </c>
      <c r="F148" s="701" t="s">
        <v>149</v>
      </c>
      <c r="G148" s="701" t="s">
        <v>438</v>
      </c>
      <c r="H148" s="702" t="s">
        <v>9</v>
      </c>
      <c r="I148" s="703" t="s">
        <v>580</v>
      </c>
    </row>
    <row r="149" spans="3:9" outlineLevel="1" x14ac:dyDescent="0.2">
      <c r="C149" s="704">
        <v>19</v>
      </c>
      <c r="D149" s="705"/>
      <c r="E149" s="705"/>
      <c r="F149" s="706" t="s">
        <v>149</v>
      </c>
      <c r="G149" s="706" t="s">
        <v>438</v>
      </c>
      <c r="H149" s="707" t="s">
        <v>14</v>
      </c>
      <c r="I149" s="708" t="s">
        <v>580</v>
      </c>
    </row>
    <row r="150" spans="3:9" outlineLevel="1" x14ac:dyDescent="0.2">
      <c r="C150" s="704">
        <v>19</v>
      </c>
      <c r="D150" s="705"/>
      <c r="E150" s="705"/>
      <c r="F150" s="710" t="s">
        <v>149</v>
      </c>
      <c r="G150" s="710" t="s">
        <v>438</v>
      </c>
      <c r="H150" s="711" t="s">
        <v>16</v>
      </c>
      <c r="I150" s="712" t="s">
        <v>580</v>
      </c>
    </row>
    <row r="151" spans="3:9" outlineLevel="1" x14ac:dyDescent="0.2">
      <c r="C151" s="700">
        <v>4</v>
      </c>
      <c r="F151" s="701" t="s">
        <v>134</v>
      </c>
      <c r="G151" s="701" t="s">
        <v>2</v>
      </c>
      <c r="H151" s="702" t="s">
        <v>9</v>
      </c>
      <c r="I151" s="703" t="s">
        <v>12</v>
      </c>
    </row>
    <row r="152" spans="3:9" outlineLevel="1" x14ac:dyDescent="0.2">
      <c r="C152" s="704">
        <v>4</v>
      </c>
      <c r="D152" s="705"/>
      <c r="E152" s="705"/>
      <c r="F152" s="706" t="s">
        <v>134</v>
      </c>
      <c r="G152" s="706" t="s">
        <v>2</v>
      </c>
      <c r="H152" s="707" t="s">
        <v>14</v>
      </c>
      <c r="I152" s="708" t="s">
        <v>12</v>
      </c>
    </row>
    <row r="153" spans="3:9" outlineLevel="1" x14ac:dyDescent="0.2">
      <c r="C153" s="704">
        <v>4</v>
      </c>
      <c r="D153" s="705"/>
      <c r="E153" s="705"/>
      <c r="F153" s="710" t="s">
        <v>134</v>
      </c>
      <c r="G153" s="710" t="s">
        <v>2</v>
      </c>
      <c r="H153" s="711" t="s">
        <v>16</v>
      </c>
      <c r="I153" s="712" t="s">
        <v>12</v>
      </c>
    </row>
    <row r="154" spans="3:9" outlineLevel="1" x14ac:dyDescent="0.2">
      <c r="C154" s="700">
        <v>5</v>
      </c>
      <c r="F154" s="701" t="s">
        <v>135</v>
      </c>
      <c r="G154" s="701" t="s">
        <v>153</v>
      </c>
      <c r="H154" s="702" t="s">
        <v>9</v>
      </c>
      <c r="I154" s="703" t="s">
        <v>12</v>
      </c>
    </row>
    <row r="155" spans="3:9" outlineLevel="1" x14ac:dyDescent="0.2">
      <c r="C155" s="704">
        <v>5</v>
      </c>
      <c r="D155" s="705"/>
      <c r="E155" s="705"/>
      <c r="F155" s="706" t="s">
        <v>135</v>
      </c>
      <c r="G155" s="706" t="s">
        <v>153</v>
      </c>
      <c r="H155" s="707" t="s">
        <v>14</v>
      </c>
      <c r="I155" s="708" t="s">
        <v>12</v>
      </c>
    </row>
    <row r="156" spans="3:9" outlineLevel="1" x14ac:dyDescent="0.2">
      <c r="C156" s="704">
        <v>5</v>
      </c>
      <c r="D156" s="705"/>
      <c r="E156" s="705"/>
      <c r="F156" s="710" t="s">
        <v>135</v>
      </c>
      <c r="G156" s="710" t="s">
        <v>153</v>
      </c>
      <c r="H156" s="711" t="s">
        <v>16</v>
      </c>
      <c r="I156" s="712" t="s">
        <v>12</v>
      </c>
    </row>
    <row r="157" spans="3:9" outlineLevel="1" x14ac:dyDescent="0.2">
      <c r="C157" s="700">
        <v>9</v>
      </c>
      <c r="F157" s="701" t="s">
        <v>139</v>
      </c>
      <c r="G157" s="701" t="s">
        <v>435</v>
      </c>
      <c r="H157" s="702" t="s">
        <v>9</v>
      </c>
      <c r="I157" s="703" t="s">
        <v>12</v>
      </c>
    </row>
    <row r="158" spans="3:9" outlineLevel="1" x14ac:dyDescent="0.2">
      <c r="C158" s="704">
        <v>9</v>
      </c>
      <c r="D158" s="705"/>
      <c r="E158" s="705"/>
      <c r="F158" s="706" t="s">
        <v>139</v>
      </c>
      <c r="G158" s="706" t="s">
        <v>435</v>
      </c>
      <c r="H158" s="707" t="s">
        <v>14</v>
      </c>
      <c r="I158" s="708" t="s">
        <v>12</v>
      </c>
    </row>
    <row r="159" spans="3:9" outlineLevel="1" x14ac:dyDescent="0.2">
      <c r="C159" s="704">
        <v>9</v>
      </c>
      <c r="D159" s="705"/>
      <c r="E159" s="705"/>
      <c r="F159" s="710" t="s">
        <v>139</v>
      </c>
      <c r="G159" s="710" t="s">
        <v>435</v>
      </c>
      <c r="H159" s="711" t="s">
        <v>16</v>
      </c>
      <c r="I159" s="712" t="s">
        <v>12</v>
      </c>
    </row>
    <row r="160" spans="3:9" outlineLevel="1" x14ac:dyDescent="0.2">
      <c r="C160" s="700">
        <v>16</v>
      </c>
      <c r="F160" s="701" t="s">
        <v>146</v>
      </c>
      <c r="G160" s="701" t="s">
        <v>437</v>
      </c>
      <c r="H160" s="702" t="s">
        <v>9</v>
      </c>
      <c r="I160" s="703" t="s">
        <v>12</v>
      </c>
    </row>
    <row r="161" spans="3:9" outlineLevel="1" x14ac:dyDescent="0.2">
      <c r="C161" s="704">
        <v>16</v>
      </c>
      <c r="D161" s="705"/>
      <c r="E161" s="705"/>
      <c r="F161" s="706" t="s">
        <v>146</v>
      </c>
      <c r="G161" s="706" t="s">
        <v>437</v>
      </c>
      <c r="H161" s="707" t="s">
        <v>14</v>
      </c>
      <c r="I161" s="708" t="s">
        <v>12</v>
      </c>
    </row>
    <row r="162" spans="3:9" outlineLevel="1" x14ac:dyDescent="0.2">
      <c r="C162" s="704">
        <v>16</v>
      </c>
      <c r="D162" s="705"/>
      <c r="E162" s="705"/>
      <c r="F162" s="710" t="s">
        <v>146</v>
      </c>
      <c r="G162" s="710" t="s">
        <v>437</v>
      </c>
      <c r="H162" s="711" t="s">
        <v>16</v>
      </c>
      <c r="I162" s="712" t="s">
        <v>12</v>
      </c>
    </row>
    <row r="163" spans="3:9" outlineLevel="1" x14ac:dyDescent="0.2">
      <c r="C163" s="700">
        <v>10</v>
      </c>
      <c r="F163" s="701" t="s">
        <v>140</v>
      </c>
      <c r="G163" s="701" t="s">
        <v>436</v>
      </c>
      <c r="H163" s="702" t="s">
        <v>9</v>
      </c>
      <c r="I163" s="703" t="s">
        <v>12</v>
      </c>
    </row>
    <row r="164" spans="3:9" outlineLevel="1" x14ac:dyDescent="0.2">
      <c r="C164" s="704">
        <v>10</v>
      </c>
      <c r="D164" s="705"/>
      <c r="E164" s="705"/>
      <c r="F164" s="706" t="s">
        <v>140</v>
      </c>
      <c r="G164" s="706" t="s">
        <v>436</v>
      </c>
      <c r="H164" s="707" t="s">
        <v>14</v>
      </c>
      <c r="I164" s="708" t="s">
        <v>12</v>
      </c>
    </row>
    <row r="165" spans="3:9" outlineLevel="1" x14ac:dyDescent="0.2">
      <c r="C165" s="704">
        <v>10</v>
      </c>
      <c r="D165" s="705"/>
      <c r="E165" s="705"/>
      <c r="F165" s="710" t="s">
        <v>140</v>
      </c>
      <c r="G165" s="710" t="s">
        <v>436</v>
      </c>
      <c r="H165" s="711" t="s">
        <v>16</v>
      </c>
      <c r="I165" s="712" t="s">
        <v>12</v>
      </c>
    </row>
    <row r="166" spans="3:9" outlineLevel="1" x14ac:dyDescent="0.2">
      <c r="C166" s="700">
        <v>12</v>
      </c>
      <c r="F166" s="701" t="s">
        <v>142</v>
      </c>
      <c r="G166" s="701" t="s">
        <v>158</v>
      </c>
      <c r="H166" s="702" t="s">
        <v>9</v>
      </c>
      <c r="I166" s="703" t="s">
        <v>12</v>
      </c>
    </row>
    <row r="167" spans="3:9" outlineLevel="1" x14ac:dyDescent="0.2">
      <c r="C167" s="704">
        <v>12</v>
      </c>
      <c r="D167" s="705"/>
      <c r="E167" s="705"/>
      <c r="F167" s="706" t="s">
        <v>142</v>
      </c>
      <c r="G167" s="706" t="s">
        <v>158</v>
      </c>
      <c r="H167" s="707" t="s">
        <v>14</v>
      </c>
      <c r="I167" s="708" t="s">
        <v>12</v>
      </c>
    </row>
    <row r="168" spans="3:9" outlineLevel="1" x14ac:dyDescent="0.2">
      <c r="C168" s="704">
        <v>12</v>
      </c>
      <c r="D168" s="705"/>
      <c r="E168" s="705"/>
      <c r="F168" s="710" t="s">
        <v>142</v>
      </c>
      <c r="G168" s="710" t="s">
        <v>158</v>
      </c>
      <c r="H168" s="711" t="s">
        <v>16</v>
      </c>
      <c r="I168" s="712" t="s">
        <v>12</v>
      </c>
    </row>
    <row r="169" spans="3:9" outlineLevel="1" x14ac:dyDescent="0.2">
      <c r="C169" s="700" t="s">
        <v>163</v>
      </c>
      <c r="F169" s="701" t="s">
        <v>164</v>
      </c>
      <c r="G169" s="701" t="s">
        <v>158</v>
      </c>
      <c r="H169" s="702" t="s">
        <v>9</v>
      </c>
      <c r="I169" s="703" t="s">
        <v>12</v>
      </c>
    </row>
    <row r="170" spans="3:9" outlineLevel="1" x14ac:dyDescent="0.2">
      <c r="C170" s="704" t="s">
        <v>163</v>
      </c>
      <c r="D170" s="705"/>
      <c r="E170" s="705"/>
      <c r="F170" s="706" t="s">
        <v>164</v>
      </c>
      <c r="G170" s="706" t="s">
        <v>158</v>
      </c>
      <c r="H170" s="707" t="s">
        <v>14</v>
      </c>
      <c r="I170" s="708" t="s">
        <v>12</v>
      </c>
    </row>
    <row r="171" spans="3:9" outlineLevel="1" x14ac:dyDescent="0.2">
      <c r="C171" s="704" t="s">
        <v>163</v>
      </c>
      <c r="D171" s="705"/>
      <c r="E171" s="705"/>
      <c r="F171" s="710" t="s">
        <v>164</v>
      </c>
      <c r="G171" s="710" t="s">
        <v>158</v>
      </c>
      <c r="H171" s="711" t="s">
        <v>16</v>
      </c>
      <c r="I171" s="712" t="s">
        <v>12</v>
      </c>
    </row>
    <row r="172" spans="3:9" outlineLevel="1" x14ac:dyDescent="0.2">
      <c r="C172" s="700">
        <v>15</v>
      </c>
      <c r="F172" s="701" t="s">
        <v>145</v>
      </c>
      <c r="G172" s="701" t="s">
        <v>159</v>
      </c>
      <c r="H172" s="702" t="s">
        <v>9</v>
      </c>
      <c r="I172" s="703" t="s">
        <v>12</v>
      </c>
    </row>
    <row r="173" spans="3:9" outlineLevel="1" x14ac:dyDescent="0.2">
      <c r="C173" s="704">
        <v>15</v>
      </c>
      <c r="D173" s="705"/>
      <c r="E173" s="705"/>
      <c r="F173" s="706" t="s">
        <v>145</v>
      </c>
      <c r="G173" s="706" t="s">
        <v>159</v>
      </c>
      <c r="H173" s="707" t="s">
        <v>14</v>
      </c>
      <c r="I173" s="708" t="s">
        <v>12</v>
      </c>
    </row>
    <row r="174" spans="3:9" outlineLevel="1" x14ac:dyDescent="0.2">
      <c r="C174" s="704">
        <v>15</v>
      </c>
      <c r="D174" s="705"/>
      <c r="E174" s="705"/>
      <c r="F174" s="710" t="s">
        <v>145</v>
      </c>
      <c r="G174" s="710" t="s">
        <v>159</v>
      </c>
      <c r="H174" s="711" t="s">
        <v>16</v>
      </c>
      <c r="I174" s="712" t="s">
        <v>12</v>
      </c>
    </row>
    <row r="175" spans="3:9" outlineLevel="1" x14ac:dyDescent="0.2">
      <c r="C175" s="700">
        <v>19</v>
      </c>
      <c r="F175" s="701" t="s">
        <v>149</v>
      </c>
      <c r="G175" s="701" t="s">
        <v>438</v>
      </c>
      <c r="H175" s="702" t="s">
        <v>9</v>
      </c>
      <c r="I175" s="703" t="s">
        <v>12</v>
      </c>
    </row>
    <row r="176" spans="3:9" outlineLevel="1" x14ac:dyDescent="0.2">
      <c r="C176" s="704">
        <v>19</v>
      </c>
      <c r="D176" s="705"/>
      <c r="E176" s="705"/>
      <c r="F176" s="706" t="s">
        <v>149</v>
      </c>
      <c r="G176" s="706" t="s">
        <v>438</v>
      </c>
      <c r="H176" s="707" t="s">
        <v>14</v>
      </c>
      <c r="I176" s="708" t="s">
        <v>12</v>
      </c>
    </row>
    <row r="177" spans="3:9" outlineLevel="1" x14ac:dyDescent="0.2">
      <c r="C177" s="704">
        <v>19</v>
      </c>
      <c r="D177" s="705"/>
      <c r="E177" s="705"/>
      <c r="F177" s="710" t="s">
        <v>149</v>
      </c>
      <c r="G177" s="710" t="s">
        <v>438</v>
      </c>
      <c r="H177" s="711" t="s">
        <v>16</v>
      </c>
      <c r="I177" s="712" t="s">
        <v>12</v>
      </c>
    </row>
    <row r="178" spans="3:9" outlineLevel="1" x14ac:dyDescent="0.2">
      <c r="C178" s="700"/>
      <c r="F178" s="701" t="s">
        <v>152</v>
      </c>
      <c r="G178" s="701" t="s">
        <v>152</v>
      </c>
      <c r="H178" s="702"/>
      <c r="I178" s="703"/>
    </row>
    <row r="179" spans="3:9" outlineLevel="1" x14ac:dyDescent="0.2">
      <c r="C179" s="704" t="s">
        <v>152</v>
      </c>
      <c r="D179" s="705"/>
      <c r="E179" s="705"/>
      <c r="F179" s="706" t="s">
        <v>152</v>
      </c>
      <c r="G179" s="706" t="s">
        <v>152</v>
      </c>
      <c r="H179" s="707"/>
      <c r="I179" s="708" t="s">
        <v>152</v>
      </c>
    </row>
    <row r="180" spans="3:9" outlineLevel="1" x14ac:dyDescent="0.2">
      <c r="C180" s="704" t="s">
        <v>152</v>
      </c>
      <c r="D180" s="705"/>
      <c r="E180" s="705"/>
      <c r="F180" s="710" t="s">
        <v>152</v>
      </c>
      <c r="G180" s="710" t="s">
        <v>152</v>
      </c>
      <c r="H180" s="711"/>
      <c r="I180" s="712" t="s">
        <v>152</v>
      </c>
    </row>
    <row r="181" spans="3:9" outlineLevel="1" x14ac:dyDescent="0.2">
      <c r="C181" s="700"/>
      <c r="F181" s="701" t="s">
        <v>152</v>
      </c>
      <c r="G181" s="701" t="s">
        <v>152</v>
      </c>
      <c r="H181" s="702"/>
      <c r="I181" s="703"/>
    </row>
    <row r="182" spans="3:9" outlineLevel="1" x14ac:dyDescent="0.2">
      <c r="C182" s="704" t="s">
        <v>152</v>
      </c>
      <c r="D182" s="705"/>
      <c r="E182" s="705"/>
      <c r="F182" s="706" t="s">
        <v>152</v>
      </c>
      <c r="G182" s="706" t="s">
        <v>152</v>
      </c>
      <c r="H182" s="707"/>
      <c r="I182" s="708" t="s">
        <v>152</v>
      </c>
    </row>
    <row r="183" spans="3:9" outlineLevel="1" x14ac:dyDescent="0.2">
      <c r="C183" s="704" t="s">
        <v>152</v>
      </c>
      <c r="D183" s="705"/>
      <c r="E183" s="705"/>
      <c r="F183" s="710" t="s">
        <v>152</v>
      </c>
      <c r="G183" s="710" t="s">
        <v>152</v>
      </c>
      <c r="H183" s="711"/>
      <c r="I183" s="712" t="s">
        <v>152</v>
      </c>
    </row>
    <row r="184" spans="3:9" outlineLevel="1" x14ac:dyDescent="0.2">
      <c r="C184" s="700"/>
      <c r="F184" s="701" t="s">
        <v>152</v>
      </c>
      <c r="G184" s="701" t="s">
        <v>152</v>
      </c>
      <c r="H184" s="702"/>
      <c r="I184" s="703"/>
    </row>
    <row r="185" spans="3:9" outlineLevel="1" x14ac:dyDescent="0.2">
      <c r="C185" s="704" t="s">
        <v>152</v>
      </c>
      <c r="D185" s="705"/>
      <c r="E185" s="705"/>
      <c r="F185" s="706" t="s">
        <v>152</v>
      </c>
      <c r="G185" s="706" t="s">
        <v>152</v>
      </c>
      <c r="H185" s="707"/>
      <c r="I185" s="708" t="s">
        <v>152</v>
      </c>
    </row>
    <row r="186" spans="3:9" outlineLevel="1" x14ac:dyDescent="0.2">
      <c r="C186" s="704" t="s">
        <v>152</v>
      </c>
      <c r="D186" s="705"/>
      <c r="E186" s="705"/>
      <c r="F186" s="710" t="s">
        <v>152</v>
      </c>
      <c r="G186" s="710" t="s">
        <v>152</v>
      </c>
      <c r="H186" s="711"/>
      <c r="I186" s="712" t="s">
        <v>152</v>
      </c>
    </row>
    <row r="187" spans="3:9" outlineLevel="1" x14ac:dyDescent="0.2">
      <c r="C187" s="700"/>
      <c r="F187" s="701" t="s">
        <v>152</v>
      </c>
      <c r="G187" s="701" t="s">
        <v>152</v>
      </c>
      <c r="H187" s="702"/>
      <c r="I187" s="703"/>
    </row>
    <row r="188" spans="3:9" outlineLevel="1" x14ac:dyDescent="0.2">
      <c r="C188" s="704" t="s">
        <v>152</v>
      </c>
      <c r="D188" s="705"/>
      <c r="E188" s="705"/>
      <c r="F188" s="706" t="s">
        <v>152</v>
      </c>
      <c r="G188" s="706" t="s">
        <v>152</v>
      </c>
      <c r="H188" s="707"/>
      <c r="I188" s="708" t="s">
        <v>152</v>
      </c>
    </row>
    <row r="189" spans="3:9" outlineLevel="1" x14ac:dyDescent="0.2">
      <c r="C189" s="704" t="s">
        <v>152</v>
      </c>
      <c r="D189" s="705"/>
      <c r="E189" s="705"/>
      <c r="F189" s="710" t="s">
        <v>152</v>
      </c>
      <c r="G189" s="710" t="s">
        <v>152</v>
      </c>
      <c r="H189" s="711"/>
      <c r="I189" s="712" t="s">
        <v>152</v>
      </c>
    </row>
    <row r="190" spans="3:9" outlineLevel="1" x14ac:dyDescent="0.2">
      <c r="C190" s="700"/>
      <c r="F190" s="701" t="s">
        <v>152</v>
      </c>
      <c r="G190" s="701" t="s">
        <v>152</v>
      </c>
      <c r="H190" s="702"/>
      <c r="I190" s="703"/>
    </row>
    <row r="191" spans="3:9" outlineLevel="1" x14ac:dyDescent="0.2">
      <c r="C191" s="704" t="s">
        <v>152</v>
      </c>
      <c r="D191" s="705"/>
      <c r="E191" s="705"/>
      <c r="F191" s="706" t="s">
        <v>152</v>
      </c>
      <c r="G191" s="706" t="s">
        <v>152</v>
      </c>
      <c r="H191" s="707"/>
      <c r="I191" s="708" t="s">
        <v>152</v>
      </c>
    </row>
    <row r="192" spans="3:9" outlineLevel="1" x14ac:dyDescent="0.2">
      <c r="C192" s="704" t="s">
        <v>152</v>
      </c>
      <c r="D192" s="705"/>
      <c r="E192" s="705"/>
      <c r="F192" s="710" t="s">
        <v>152</v>
      </c>
      <c r="G192" s="710" t="s">
        <v>152</v>
      </c>
      <c r="H192" s="711"/>
      <c r="I192" s="712" t="s">
        <v>152</v>
      </c>
    </row>
    <row r="193" spans="3:35" outlineLevel="1" x14ac:dyDescent="0.2">
      <c r="C193" s="714"/>
      <c r="D193" s="715"/>
      <c r="E193" s="716"/>
      <c r="F193" s="716"/>
      <c r="G193" s="717"/>
      <c r="H193" s="298"/>
      <c r="K193" s="298"/>
      <c r="N193" s="298"/>
      <c r="Q193" s="298"/>
    </row>
    <row r="194" spans="3:35" x14ac:dyDescent="0.2">
      <c r="C194" s="714"/>
      <c r="D194" s="715"/>
      <c r="E194" s="716"/>
      <c r="F194" s="716"/>
      <c r="G194" s="717"/>
      <c r="H194" s="298"/>
      <c r="K194" s="298"/>
      <c r="N194" s="298"/>
      <c r="Q194" s="298"/>
    </row>
    <row r="195" spans="3:35" x14ac:dyDescent="0.2">
      <c r="C195" s="18" t="s">
        <v>581</v>
      </c>
      <c r="D195" s="18"/>
      <c r="E195" s="18"/>
      <c r="F195" s="18"/>
      <c r="G195" s="669"/>
      <c r="H195" s="19"/>
      <c r="I195" s="18"/>
      <c r="J195" s="18"/>
      <c r="K195" s="19"/>
      <c r="L195" s="20"/>
      <c r="M195" s="18"/>
      <c r="N195" s="19"/>
      <c r="O195" s="18"/>
      <c r="P195" s="18"/>
      <c r="Q195" s="19"/>
      <c r="R195" s="18"/>
      <c r="S195" s="18"/>
      <c r="T195" s="18"/>
      <c r="U195" s="18"/>
      <c r="V195" s="18"/>
      <c r="W195" s="18"/>
      <c r="X195" s="18"/>
      <c r="Y195" s="18"/>
      <c r="Z195" s="18"/>
      <c r="AA195" s="18"/>
      <c r="AB195" s="18"/>
      <c r="AC195" s="18"/>
      <c r="AD195" s="18"/>
      <c r="AE195" s="18"/>
      <c r="AF195" s="18"/>
      <c r="AG195" s="18"/>
      <c r="AH195" s="18"/>
      <c r="AI195" s="18"/>
    </row>
    <row r="196" spans="3:35" outlineLevel="1" x14ac:dyDescent="0.2">
      <c r="C196" s="718"/>
      <c r="D196" s="719"/>
      <c r="E196" s="720"/>
      <c r="F196" s="721" t="s">
        <v>582</v>
      </c>
      <c r="G196" s="717"/>
      <c r="H196" s="298"/>
      <c r="K196" s="298"/>
      <c r="N196" s="298"/>
      <c r="Q196" s="298"/>
    </row>
    <row r="197" spans="3:35" outlineLevel="1" x14ac:dyDescent="0.2">
      <c r="C197" s="45">
        <v>1</v>
      </c>
      <c r="D197" s="718">
        <v>0</v>
      </c>
      <c r="E197" s="722">
        <v>0</v>
      </c>
      <c r="F197" s="723" t="s">
        <v>660</v>
      </c>
      <c r="G197" s="724"/>
      <c r="H197" s="168"/>
      <c r="I197" s="75"/>
      <c r="J197" s="75"/>
      <c r="K197" s="168"/>
      <c r="L197" s="725"/>
      <c r="M197" s="75"/>
      <c r="N197" s="168"/>
      <c r="O197" s="75"/>
      <c r="P197" s="75"/>
      <c r="Q197" s="128" t="s">
        <v>583</v>
      </c>
      <c r="R197" s="726"/>
      <c r="S197" s="727"/>
      <c r="T197" s="727"/>
      <c r="U197" s="727"/>
      <c r="V197" s="727"/>
      <c r="W197" s="728"/>
      <c r="X197" s="729">
        <v>0</v>
      </c>
      <c r="Y197" s="727">
        <v>0</v>
      </c>
      <c r="Z197" s="727">
        <v>0</v>
      </c>
      <c r="AA197" s="730">
        <v>0</v>
      </c>
      <c r="AB197" s="730">
        <v>0</v>
      </c>
      <c r="AC197" s="730">
        <v>0</v>
      </c>
      <c r="AD197" s="730">
        <v>0</v>
      </c>
      <c r="AE197" s="730">
        <v>0</v>
      </c>
      <c r="AF197" s="730">
        <v>0</v>
      </c>
      <c r="AG197" s="730">
        <v>0</v>
      </c>
      <c r="AH197" s="730">
        <v>0</v>
      </c>
      <c r="AI197" s="730">
        <v>0</v>
      </c>
    </row>
    <row r="198" spans="3:35" outlineLevel="1" x14ac:dyDescent="0.2">
      <c r="C198" s="45">
        <v>2</v>
      </c>
      <c r="D198" s="718">
        <v>0</v>
      </c>
      <c r="E198" s="731">
        <v>0</v>
      </c>
      <c r="F198" s="718" t="s">
        <v>132</v>
      </c>
      <c r="G198" s="717"/>
      <c r="H198" s="16"/>
      <c r="K198" s="16"/>
      <c r="N198" s="16"/>
      <c r="Q198" s="135" t="s">
        <v>583</v>
      </c>
      <c r="R198" s="726"/>
      <c r="S198" s="727"/>
      <c r="T198" s="727"/>
      <c r="U198" s="727"/>
      <c r="V198" s="727"/>
      <c r="W198" s="728"/>
      <c r="X198" s="729">
        <v>0</v>
      </c>
      <c r="Y198" s="727">
        <v>0</v>
      </c>
      <c r="Z198" s="727">
        <v>0</v>
      </c>
      <c r="AA198" s="730">
        <v>0</v>
      </c>
      <c r="AB198" s="730">
        <v>0</v>
      </c>
      <c r="AC198" s="730">
        <v>0</v>
      </c>
      <c r="AD198" s="730">
        <v>0</v>
      </c>
      <c r="AE198" s="730">
        <v>0</v>
      </c>
      <c r="AF198" s="730">
        <v>0</v>
      </c>
      <c r="AG198" s="730">
        <v>0</v>
      </c>
      <c r="AH198" s="730">
        <v>0</v>
      </c>
      <c r="AI198" s="730">
        <v>0</v>
      </c>
    </row>
    <row r="199" spans="3:35" outlineLevel="1" x14ac:dyDescent="0.2">
      <c r="C199" s="45">
        <v>3</v>
      </c>
      <c r="D199" s="718">
        <v>0</v>
      </c>
      <c r="E199" s="731">
        <v>0</v>
      </c>
      <c r="F199" s="718" t="s">
        <v>133</v>
      </c>
      <c r="G199"/>
      <c r="H199"/>
      <c r="K199"/>
      <c r="L199"/>
      <c r="N199"/>
      <c r="Q199" s="135" t="s">
        <v>583</v>
      </c>
      <c r="R199" s="726"/>
      <c r="S199" s="727"/>
      <c r="T199" s="727"/>
      <c r="U199" s="727"/>
      <c r="V199" s="727"/>
      <c r="W199" s="728"/>
      <c r="X199" s="729">
        <v>0</v>
      </c>
      <c r="Y199" s="727">
        <v>0</v>
      </c>
      <c r="Z199" s="727">
        <v>0</v>
      </c>
      <c r="AA199" s="730">
        <v>0</v>
      </c>
      <c r="AB199" s="730">
        <v>0</v>
      </c>
      <c r="AC199" s="730">
        <v>0</v>
      </c>
      <c r="AD199" s="730">
        <v>0</v>
      </c>
      <c r="AE199" s="730">
        <v>0</v>
      </c>
      <c r="AF199" s="730">
        <v>0</v>
      </c>
      <c r="AG199" s="730">
        <v>0</v>
      </c>
      <c r="AH199" s="730">
        <v>0</v>
      </c>
      <c r="AI199" s="730">
        <v>0</v>
      </c>
    </row>
    <row r="200" spans="3:35" outlineLevel="1" x14ac:dyDescent="0.2">
      <c r="C200" s="45">
        <v>4</v>
      </c>
      <c r="D200" s="718">
        <v>0</v>
      </c>
      <c r="E200" s="731">
        <v>0</v>
      </c>
      <c r="F200" s="718" t="s">
        <v>134</v>
      </c>
      <c r="H200" s="164"/>
      <c r="K200" s="164"/>
      <c r="N200" s="164"/>
      <c r="Q200" s="732" t="s">
        <v>583</v>
      </c>
      <c r="R200" s="726"/>
      <c r="S200" s="727"/>
      <c r="T200" s="727"/>
      <c r="U200" s="727"/>
      <c r="V200" s="727"/>
      <c r="W200" s="728"/>
      <c r="X200" s="729">
        <v>12</v>
      </c>
      <c r="Y200" s="727">
        <v>12</v>
      </c>
      <c r="Z200" s="727">
        <v>12</v>
      </c>
      <c r="AA200" s="730">
        <v>12</v>
      </c>
      <c r="AB200" s="730">
        <v>12</v>
      </c>
      <c r="AC200" s="730">
        <v>12</v>
      </c>
      <c r="AD200" s="730">
        <v>12</v>
      </c>
      <c r="AE200" s="730">
        <v>12</v>
      </c>
      <c r="AF200" s="730">
        <v>12</v>
      </c>
      <c r="AG200" s="730">
        <v>12</v>
      </c>
      <c r="AH200" s="730">
        <v>12</v>
      </c>
      <c r="AI200" s="730">
        <v>12</v>
      </c>
    </row>
    <row r="201" spans="3:35" outlineLevel="1" x14ac:dyDescent="0.2">
      <c r="C201" s="45">
        <v>5</v>
      </c>
      <c r="D201" s="718">
        <v>0</v>
      </c>
      <c r="E201" s="731">
        <v>0</v>
      </c>
      <c r="F201" s="718" t="s">
        <v>135</v>
      </c>
      <c r="H201" s="164"/>
      <c r="K201" s="164"/>
      <c r="N201" s="164"/>
      <c r="Q201" s="732" t="s">
        <v>583</v>
      </c>
      <c r="R201" s="726"/>
      <c r="S201" s="727"/>
      <c r="T201" s="727"/>
      <c r="U201" s="727"/>
      <c r="V201" s="727"/>
      <c r="W201" s="728"/>
      <c r="X201" s="729">
        <v>0</v>
      </c>
      <c r="Y201" s="727">
        <v>0</v>
      </c>
      <c r="Z201" s="727">
        <v>0</v>
      </c>
      <c r="AA201" s="730">
        <v>0</v>
      </c>
      <c r="AB201" s="730">
        <v>0</v>
      </c>
      <c r="AC201" s="730">
        <v>0</v>
      </c>
      <c r="AD201" s="730">
        <v>0</v>
      </c>
      <c r="AE201" s="730">
        <v>0</v>
      </c>
      <c r="AF201" s="730">
        <v>0</v>
      </c>
      <c r="AG201" s="730">
        <v>0</v>
      </c>
      <c r="AH201" s="730">
        <v>0</v>
      </c>
      <c r="AI201" s="730">
        <v>0</v>
      </c>
    </row>
    <row r="202" spans="3:35" outlineLevel="1" x14ac:dyDescent="0.2">
      <c r="C202" s="45">
        <v>6</v>
      </c>
      <c r="D202" s="718">
        <v>0</v>
      </c>
      <c r="E202" s="731">
        <v>0</v>
      </c>
      <c r="F202" s="718" t="s">
        <v>136</v>
      </c>
      <c r="H202" s="164"/>
      <c r="K202" s="164"/>
      <c r="N202" s="164"/>
      <c r="Q202" s="732" t="s">
        <v>583</v>
      </c>
      <c r="R202" s="726"/>
      <c r="S202" s="727"/>
      <c r="T202" s="727"/>
      <c r="U202" s="727"/>
      <c r="V202" s="727"/>
      <c r="W202" s="728"/>
      <c r="X202" s="729">
        <v>79</v>
      </c>
      <c r="Y202" s="727">
        <v>79</v>
      </c>
      <c r="Z202" s="727">
        <v>79</v>
      </c>
      <c r="AA202" s="730">
        <v>79</v>
      </c>
      <c r="AB202" s="730">
        <v>79</v>
      </c>
      <c r="AC202" s="730">
        <v>79</v>
      </c>
      <c r="AD202" s="730">
        <v>79</v>
      </c>
      <c r="AE202" s="730">
        <v>79</v>
      </c>
      <c r="AF202" s="730">
        <v>79</v>
      </c>
      <c r="AG202" s="730">
        <v>79</v>
      </c>
      <c r="AH202" s="730">
        <v>79</v>
      </c>
      <c r="AI202" s="730">
        <v>79</v>
      </c>
    </row>
    <row r="203" spans="3:35" outlineLevel="1" x14ac:dyDescent="0.2">
      <c r="C203" s="45">
        <v>7</v>
      </c>
      <c r="D203" s="718">
        <v>0</v>
      </c>
      <c r="E203" s="731">
        <v>0</v>
      </c>
      <c r="F203" s="718" t="s">
        <v>137</v>
      </c>
      <c r="H203" s="164"/>
      <c r="K203" s="164"/>
      <c r="N203" s="164"/>
      <c r="Q203" s="732" t="s">
        <v>583</v>
      </c>
      <c r="R203" s="726"/>
      <c r="S203" s="727"/>
      <c r="T203" s="727"/>
      <c r="U203" s="727"/>
      <c r="V203" s="727"/>
      <c r="W203" s="728"/>
      <c r="X203" s="729">
        <v>0</v>
      </c>
      <c r="Y203" s="727">
        <v>0</v>
      </c>
      <c r="Z203" s="727">
        <v>0</v>
      </c>
      <c r="AA203" s="730">
        <v>0</v>
      </c>
      <c r="AB203" s="730">
        <v>0</v>
      </c>
      <c r="AC203" s="730">
        <v>0</v>
      </c>
      <c r="AD203" s="730">
        <v>0</v>
      </c>
      <c r="AE203" s="730">
        <v>0</v>
      </c>
      <c r="AF203" s="730">
        <v>0</v>
      </c>
      <c r="AG203" s="730">
        <v>0</v>
      </c>
      <c r="AH203" s="730">
        <v>0</v>
      </c>
      <c r="AI203" s="730">
        <v>0</v>
      </c>
    </row>
    <row r="204" spans="3:35" outlineLevel="1" x14ac:dyDescent="0.2">
      <c r="C204" s="45">
        <v>8</v>
      </c>
      <c r="D204" s="718">
        <v>0</v>
      </c>
      <c r="E204" s="731">
        <v>0</v>
      </c>
      <c r="F204" s="718" t="s">
        <v>138</v>
      </c>
      <c r="H204" s="164"/>
      <c r="K204" s="164"/>
      <c r="N204" s="164"/>
      <c r="Q204" s="732" t="s">
        <v>583</v>
      </c>
      <c r="R204" s="726"/>
      <c r="S204" s="727"/>
      <c r="T204" s="727"/>
      <c r="U204" s="727"/>
      <c r="V204" s="727"/>
      <c r="W204" s="728"/>
      <c r="X204" s="729">
        <v>0</v>
      </c>
      <c r="Y204" s="727">
        <v>0</v>
      </c>
      <c r="Z204" s="727">
        <v>0</v>
      </c>
      <c r="AA204" s="730">
        <v>0</v>
      </c>
      <c r="AB204" s="730">
        <v>0</v>
      </c>
      <c r="AC204" s="730">
        <v>0</v>
      </c>
      <c r="AD204" s="730">
        <v>0</v>
      </c>
      <c r="AE204" s="730">
        <v>0</v>
      </c>
      <c r="AF204" s="730">
        <v>0</v>
      </c>
      <c r="AG204" s="730">
        <v>0</v>
      </c>
      <c r="AH204" s="730">
        <v>0</v>
      </c>
      <c r="AI204" s="730">
        <v>0</v>
      </c>
    </row>
    <row r="205" spans="3:35" outlineLevel="1" x14ac:dyDescent="0.2">
      <c r="C205" s="45">
        <v>9</v>
      </c>
      <c r="D205" s="718">
        <v>0</v>
      </c>
      <c r="E205" s="731">
        <v>0</v>
      </c>
      <c r="F205" s="718" t="s">
        <v>139</v>
      </c>
      <c r="H205" s="164"/>
      <c r="K205" s="164"/>
      <c r="N205" s="164"/>
      <c r="Q205" s="732" t="s">
        <v>583</v>
      </c>
      <c r="R205" s="726"/>
      <c r="S205" s="727"/>
      <c r="T205" s="727"/>
      <c r="U205" s="727"/>
      <c r="V205" s="727"/>
      <c r="W205" s="728"/>
      <c r="X205" s="729">
        <v>711</v>
      </c>
      <c r="Y205" s="727">
        <v>711</v>
      </c>
      <c r="Z205" s="727">
        <v>711</v>
      </c>
      <c r="AA205" s="730">
        <v>711</v>
      </c>
      <c r="AB205" s="730">
        <v>711</v>
      </c>
      <c r="AC205" s="730">
        <v>711</v>
      </c>
      <c r="AD205" s="730">
        <v>711</v>
      </c>
      <c r="AE205" s="730">
        <v>711</v>
      </c>
      <c r="AF205" s="730">
        <v>711</v>
      </c>
      <c r="AG205" s="730">
        <v>711</v>
      </c>
      <c r="AH205" s="730">
        <v>711</v>
      </c>
      <c r="AI205" s="730">
        <v>711</v>
      </c>
    </row>
    <row r="206" spans="3:35" outlineLevel="1" x14ac:dyDescent="0.2">
      <c r="C206" s="45">
        <v>10</v>
      </c>
      <c r="D206" s="718">
        <v>0</v>
      </c>
      <c r="E206" s="731">
        <v>0</v>
      </c>
      <c r="F206" s="718" t="s">
        <v>140</v>
      </c>
      <c r="H206" s="164"/>
      <c r="K206" s="164"/>
      <c r="N206" s="164"/>
      <c r="Q206" s="732" t="s">
        <v>583</v>
      </c>
      <c r="R206" s="726"/>
      <c r="S206" s="727"/>
      <c r="T206" s="727"/>
      <c r="U206" s="727"/>
      <c r="V206" s="727"/>
      <c r="W206" s="728"/>
      <c r="X206" s="729">
        <v>3089</v>
      </c>
      <c r="Y206" s="727">
        <v>3089</v>
      </c>
      <c r="Z206" s="727">
        <v>3089</v>
      </c>
      <c r="AA206" s="730">
        <v>3089</v>
      </c>
      <c r="AB206" s="730">
        <v>3089</v>
      </c>
      <c r="AC206" s="730">
        <v>3089</v>
      </c>
      <c r="AD206" s="730">
        <v>3089</v>
      </c>
      <c r="AE206" s="730">
        <v>3089</v>
      </c>
      <c r="AF206" s="730">
        <v>3089</v>
      </c>
      <c r="AG206" s="730">
        <v>3089</v>
      </c>
      <c r="AH206" s="730">
        <v>3089</v>
      </c>
      <c r="AI206" s="730">
        <v>3089</v>
      </c>
    </row>
    <row r="207" spans="3:35" outlineLevel="1" x14ac:dyDescent="0.2">
      <c r="C207" s="45">
        <v>11</v>
      </c>
      <c r="D207" s="718">
        <v>0</v>
      </c>
      <c r="E207" s="731">
        <v>0</v>
      </c>
      <c r="F207" s="718" t="s">
        <v>141</v>
      </c>
      <c r="H207" s="164"/>
      <c r="K207" s="164"/>
      <c r="N207" s="164"/>
      <c r="Q207" s="732" t="s">
        <v>583</v>
      </c>
      <c r="R207" s="726"/>
      <c r="S207" s="727"/>
      <c r="T207" s="727"/>
      <c r="U207" s="727"/>
      <c r="V207" s="727"/>
      <c r="W207" s="728"/>
      <c r="X207" s="729">
        <v>0</v>
      </c>
      <c r="Y207" s="727">
        <v>0</v>
      </c>
      <c r="Z207" s="727">
        <v>0</v>
      </c>
      <c r="AA207" s="730">
        <v>0</v>
      </c>
      <c r="AB207" s="730">
        <v>0</v>
      </c>
      <c r="AC207" s="730">
        <v>0</v>
      </c>
      <c r="AD207" s="730">
        <v>0</v>
      </c>
      <c r="AE207" s="730">
        <v>0</v>
      </c>
      <c r="AF207" s="730">
        <v>0</v>
      </c>
      <c r="AG207" s="730">
        <v>0</v>
      </c>
      <c r="AH207" s="730">
        <v>0</v>
      </c>
      <c r="AI207" s="730">
        <v>0</v>
      </c>
    </row>
    <row r="208" spans="3:35" outlineLevel="1" x14ac:dyDescent="0.2">
      <c r="C208" s="45">
        <v>12</v>
      </c>
      <c r="D208" s="718">
        <v>0</v>
      </c>
      <c r="E208" s="731">
        <v>0</v>
      </c>
      <c r="F208" s="718" t="s">
        <v>142</v>
      </c>
      <c r="H208" s="164"/>
      <c r="K208" s="164"/>
      <c r="N208" s="164"/>
      <c r="Q208" s="732" t="s">
        <v>583</v>
      </c>
      <c r="R208" s="726"/>
      <c r="S208" s="727"/>
      <c r="T208" s="727"/>
      <c r="U208" s="727"/>
      <c r="V208" s="727"/>
      <c r="W208" s="728"/>
      <c r="X208" s="729">
        <v>0</v>
      </c>
      <c r="Y208" s="727">
        <v>0</v>
      </c>
      <c r="Z208" s="727">
        <v>0</v>
      </c>
      <c r="AA208" s="730">
        <v>0</v>
      </c>
      <c r="AB208" s="730">
        <v>0</v>
      </c>
      <c r="AC208" s="730">
        <v>0</v>
      </c>
      <c r="AD208" s="730">
        <v>0</v>
      </c>
      <c r="AE208" s="730">
        <v>0</v>
      </c>
      <c r="AF208" s="730">
        <v>0</v>
      </c>
      <c r="AG208" s="730">
        <v>0</v>
      </c>
      <c r="AH208" s="730">
        <v>0</v>
      </c>
      <c r="AI208" s="730">
        <v>0</v>
      </c>
    </row>
    <row r="209" spans="3:35" outlineLevel="1" x14ac:dyDescent="0.2">
      <c r="C209" s="45">
        <v>13</v>
      </c>
      <c r="D209" s="718">
        <v>0</v>
      </c>
      <c r="E209" s="731">
        <v>0</v>
      </c>
      <c r="F209" s="718" t="s">
        <v>143</v>
      </c>
      <c r="H209" s="164"/>
      <c r="K209" s="164"/>
      <c r="N209" s="164"/>
      <c r="Q209" s="732" t="s">
        <v>583</v>
      </c>
      <c r="R209" s="726"/>
      <c r="S209" s="727"/>
      <c r="T209" s="727"/>
      <c r="U209" s="727"/>
      <c r="V209" s="727"/>
      <c r="W209" s="728"/>
      <c r="X209" s="729">
        <v>0</v>
      </c>
      <c r="Y209" s="727">
        <v>0</v>
      </c>
      <c r="Z209" s="727">
        <v>0</v>
      </c>
      <c r="AA209" s="730">
        <v>0</v>
      </c>
      <c r="AB209" s="730">
        <v>0</v>
      </c>
      <c r="AC209" s="730">
        <v>0</v>
      </c>
      <c r="AD209" s="730">
        <v>0</v>
      </c>
      <c r="AE209" s="730">
        <v>0</v>
      </c>
      <c r="AF209" s="730">
        <v>0</v>
      </c>
      <c r="AG209" s="730">
        <v>0</v>
      </c>
      <c r="AH209" s="730">
        <v>0</v>
      </c>
      <c r="AI209" s="730">
        <v>0</v>
      </c>
    </row>
    <row r="210" spans="3:35" outlineLevel="1" x14ac:dyDescent="0.2">
      <c r="C210" s="45">
        <v>14</v>
      </c>
      <c r="D210" s="718">
        <v>0</v>
      </c>
      <c r="E210" s="731">
        <v>0</v>
      </c>
      <c r="F210" s="718" t="s">
        <v>144</v>
      </c>
      <c r="H210" s="164"/>
      <c r="K210" s="164"/>
      <c r="N210" s="164"/>
      <c r="Q210" s="732" t="s">
        <v>583</v>
      </c>
      <c r="R210" s="726"/>
      <c r="S210" s="727"/>
      <c r="T210" s="727"/>
      <c r="U210" s="727"/>
      <c r="V210" s="727"/>
      <c r="W210" s="728"/>
      <c r="X210" s="729">
        <v>0</v>
      </c>
      <c r="Y210" s="727">
        <v>0</v>
      </c>
      <c r="Z210" s="727">
        <v>0</v>
      </c>
      <c r="AA210" s="730">
        <v>0</v>
      </c>
      <c r="AB210" s="730">
        <v>0</v>
      </c>
      <c r="AC210" s="730">
        <v>0</v>
      </c>
      <c r="AD210" s="730">
        <v>0</v>
      </c>
      <c r="AE210" s="730">
        <v>0</v>
      </c>
      <c r="AF210" s="730">
        <v>0</v>
      </c>
      <c r="AG210" s="730">
        <v>0</v>
      </c>
      <c r="AH210" s="730">
        <v>0</v>
      </c>
      <c r="AI210" s="730">
        <v>0</v>
      </c>
    </row>
    <row r="211" spans="3:35" outlineLevel="1" x14ac:dyDescent="0.2">
      <c r="C211" s="45">
        <v>15</v>
      </c>
      <c r="D211" s="718">
        <v>0</v>
      </c>
      <c r="E211" s="731">
        <v>0</v>
      </c>
      <c r="F211" s="718" t="s">
        <v>145</v>
      </c>
      <c r="H211" s="164"/>
      <c r="K211" s="164"/>
      <c r="N211" s="164"/>
      <c r="Q211" s="732" t="s">
        <v>583</v>
      </c>
      <c r="R211" s="726"/>
      <c r="S211" s="727"/>
      <c r="T211" s="727"/>
      <c r="U211" s="727"/>
      <c r="V211" s="727"/>
      <c r="W211" s="728"/>
      <c r="X211" s="729">
        <v>0</v>
      </c>
      <c r="Y211" s="727">
        <v>0</v>
      </c>
      <c r="Z211" s="727">
        <v>0</v>
      </c>
      <c r="AA211" s="730">
        <v>0</v>
      </c>
      <c r="AB211" s="730">
        <v>0</v>
      </c>
      <c r="AC211" s="730">
        <v>0</v>
      </c>
      <c r="AD211" s="730">
        <v>0</v>
      </c>
      <c r="AE211" s="730">
        <v>0</v>
      </c>
      <c r="AF211" s="730">
        <v>0</v>
      </c>
      <c r="AG211" s="730">
        <v>0</v>
      </c>
      <c r="AH211" s="730">
        <v>0</v>
      </c>
      <c r="AI211" s="730">
        <v>0</v>
      </c>
    </row>
    <row r="212" spans="3:35" outlineLevel="1" x14ac:dyDescent="0.2">
      <c r="C212" s="45">
        <v>16</v>
      </c>
      <c r="D212" s="718">
        <v>0</v>
      </c>
      <c r="E212" s="731">
        <v>0</v>
      </c>
      <c r="F212" s="718" t="s">
        <v>146</v>
      </c>
      <c r="H212" s="164"/>
      <c r="K212" s="164"/>
      <c r="N212" s="164"/>
      <c r="Q212" s="732" t="s">
        <v>583</v>
      </c>
      <c r="R212" s="726"/>
      <c r="S212" s="727"/>
      <c r="T212" s="727"/>
      <c r="U212" s="727"/>
      <c r="V212" s="727"/>
      <c r="W212" s="728"/>
      <c r="X212" s="729">
        <v>9341</v>
      </c>
      <c r="Y212" s="727">
        <v>9341</v>
      </c>
      <c r="Z212" s="727">
        <v>9341</v>
      </c>
      <c r="AA212" s="730">
        <v>9341</v>
      </c>
      <c r="AB212" s="730">
        <v>9341</v>
      </c>
      <c r="AC212" s="730">
        <v>9341</v>
      </c>
      <c r="AD212" s="730">
        <v>9341</v>
      </c>
      <c r="AE212" s="730">
        <v>9341</v>
      </c>
      <c r="AF212" s="730">
        <v>9341</v>
      </c>
      <c r="AG212" s="730">
        <v>9341</v>
      </c>
      <c r="AH212" s="730">
        <v>9341</v>
      </c>
      <c r="AI212" s="730">
        <v>9341</v>
      </c>
    </row>
    <row r="213" spans="3:35" outlineLevel="1" x14ac:dyDescent="0.2">
      <c r="C213" s="45">
        <v>17</v>
      </c>
      <c r="D213" s="718">
        <v>0</v>
      </c>
      <c r="E213" s="731">
        <v>0</v>
      </c>
      <c r="F213" s="718" t="s">
        <v>147</v>
      </c>
      <c r="H213" s="164"/>
      <c r="K213" s="164"/>
      <c r="N213" s="164"/>
      <c r="Q213" s="732" t="s">
        <v>583</v>
      </c>
      <c r="R213" s="726"/>
      <c r="S213" s="727"/>
      <c r="T213" s="727"/>
      <c r="U213" s="727"/>
      <c r="V213" s="727"/>
      <c r="W213" s="728"/>
      <c r="X213" s="729">
        <v>33</v>
      </c>
      <c r="Y213" s="727">
        <v>33</v>
      </c>
      <c r="Z213" s="727">
        <v>33</v>
      </c>
      <c r="AA213" s="730">
        <v>33</v>
      </c>
      <c r="AB213" s="730">
        <v>33</v>
      </c>
      <c r="AC213" s="730">
        <v>33</v>
      </c>
      <c r="AD213" s="730">
        <v>33</v>
      </c>
      <c r="AE213" s="730">
        <v>33</v>
      </c>
      <c r="AF213" s="730">
        <v>33</v>
      </c>
      <c r="AG213" s="730">
        <v>33</v>
      </c>
      <c r="AH213" s="730">
        <v>33</v>
      </c>
      <c r="AI213" s="730">
        <v>33</v>
      </c>
    </row>
    <row r="214" spans="3:35" outlineLevel="1" x14ac:dyDescent="0.2">
      <c r="C214" s="45">
        <v>18</v>
      </c>
      <c r="D214" s="718">
        <v>0</v>
      </c>
      <c r="E214" s="731">
        <v>0</v>
      </c>
      <c r="F214" s="718" t="s">
        <v>148</v>
      </c>
      <c r="H214" s="164"/>
      <c r="K214" s="164"/>
      <c r="N214" s="164"/>
      <c r="Q214" s="732" t="s">
        <v>583</v>
      </c>
      <c r="R214" s="726"/>
      <c r="S214" s="727"/>
      <c r="T214" s="727"/>
      <c r="U214" s="727"/>
      <c r="V214" s="727"/>
      <c r="W214" s="728"/>
      <c r="X214" s="729">
        <v>0</v>
      </c>
      <c r="Y214" s="727">
        <v>0</v>
      </c>
      <c r="Z214" s="727">
        <v>0</v>
      </c>
      <c r="AA214" s="730">
        <v>0</v>
      </c>
      <c r="AB214" s="730">
        <v>0</v>
      </c>
      <c r="AC214" s="730">
        <v>0</v>
      </c>
      <c r="AD214" s="730">
        <v>0</v>
      </c>
      <c r="AE214" s="730">
        <v>0</v>
      </c>
      <c r="AF214" s="730">
        <v>0</v>
      </c>
      <c r="AG214" s="730">
        <v>0</v>
      </c>
      <c r="AH214" s="730">
        <v>0</v>
      </c>
      <c r="AI214" s="730">
        <v>0</v>
      </c>
    </row>
    <row r="215" spans="3:35" outlineLevel="1" x14ac:dyDescent="0.2">
      <c r="C215" s="45">
        <v>19</v>
      </c>
      <c r="D215" s="718">
        <v>0</v>
      </c>
      <c r="E215" s="731">
        <v>0</v>
      </c>
      <c r="F215" s="718" t="s">
        <v>149</v>
      </c>
      <c r="H215" s="164"/>
      <c r="K215" s="164"/>
      <c r="N215" s="164"/>
      <c r="Q215" s="732" t="s">
        <v>583</v>
      </c>
      <c r="R215" s="726"/>
      <c r="S215" s="727"/>
      <c r="T215" s="727"/>
      <c r="U215" s="727"/>
      <c r="V215" s="727"/>
      <c r="W215" s="728"/>
      <c r="X215" s="729">
        <v>3000</v>
      </c>
      <c r="Y215" s="727">
        <v>3000</v>
      </c>
      <c r="Z215" s="727">
        <v>3000</v>
      </c>
      <c r="AA215" s="730">
        <v>3000</v>
      </c>
      <c r="AB215" s="730">
        <v>3000</v>
      </c>
      <c r="AC215" s="730">
        <v>3000</v>
      </c>
      <c r="AD215" s="730">
        <v>3000</v>
      </c>
      <c r="AE215" s="730">
        <v>3000</v>
      </c>
      <c r="AF215" s="730">
        <v>3000</v>
      </c>
      <c r="AG215" s="730">
        <v>3000</v>
      </c>
      <c r="AH215" s="730">
        <v>3000</v>
      </c>
      <c r="AI215" s="730">
        <v>3000</v>
      </c>
    </row>
    <row r="216" spans="3:35" outlineLevel="1" x14ac:dyDescent="0.2">
      <c r="C216" s="45">
        <v>20</v>
      </c>
      <c r="D216" s="718">
        <v>0</v>
      </c>
      <c r="E216" s="731">
        <v>0</v>
      </c>
      <c r="F216" s="718" t="s">
        <v>150</v>
      </c>
      <c r="H216" s="164"/>
      <c r="K216" s="164"/>
      <c r="N216" s="164"/>
      <c r="Q216" s="732" t="s">
        <v>583</v>
      </c>
      <c r="R216" s="726"/>
      <c r="S216" s="727"/>
      <c r="T216" s="727"/>
      <c r="U216" s="727"/>
      <c r="V216" s="727"/>
      <c r="W216" s="728"/>
      <c r="X216" s="729">
        <v>0</v>
      </c>
      <c r="Y216" s="727">
        <v>0</v>
      </c>
      <c r="Z216" s="727">
        <v>0</v>
      </c>
      <c r="AA216" s="730">
        <v>0</v>
      </c>
      <c r="AB216" s="730">
        <v>0</v>
      </c>
      <c r="AC216" s="730">
        <v>0</v>
      </c>
      <c r="AD216" s="730">
        <v>0</v>
      </c>
      <c r="AE216" s="730">
        <v>0</v>
      </c>
      <c r="AF216" s="730">
        <v>0</v>
      </c>
      <c r="AG216" s="730">
        <v>0</v>
      </c>
      <c r="AH216" s="730">
        <v>0</v>
      </c>
      <c r="AI216" s="730">
        <v>0</v>
      </c>
    </row>
    <row r="217" spans="3:35" outlineLevel="1" x14ac:dyDescent="0.2">
      <c r="C217" s="45">
        <v>21</v>
      </c>
      <c r="D217" s="718">
        <v>0</v>
      </c>
      <c r="E217" s="731">
        <v>0</v>
      </c>
      <c r="F217" s="718" t="s">
        <v>151</v>
      </c>
      <c r="H217" s="164"/>
      <c r="K217" s="164"/>
      <c r="N217" s="164"/>
      <c r="Q217" s="732" t="s">
        <v>583</v>
      </c>
      <c r="R217" s="726"/>
      <c r="S217" s="727"/>
      <c r="T217" s="727"/>
      <c r="U217" s="727"/>
      <c r="V217" s="727"/>
      <c r="W217" s="728"/>
      <c r="X217" s="729">
        <v>0</v>
      </c>
      <c r="Y217" s="727">
        <v>0</v>
      </c>
      <c r="Z217" s="727">
        <v>0</v>
      </c>
      <c r="AA217" s="730">
        <v>0</v>
      </c>
      <c r="AB217" s="730">
        <v>0</v>
      </c>
      <c r="AC217" s="730">
        <v>0</v>
      </c>
      <c r="AD217" s="730">
        <v>0</v>
      </c>
      <c r="AE217" s="730">
        <v>0</v>
      </c>
      <c r="AF217" s="730">
        <v>0</v>
      </c>
      <c r="AG217" s="730">
        <v>0</v>
      </c>
      <c r="AH217" s="730">
        <v>0</v>
      </c>
      <c r="AI217" s="730">
        <v>0</v>
      </c>
    </row>
    <row r="218" spans="3:35" outlineLevel="1" x14ac:dyDescent="0.2">
      <c r="C218" s="45">
        <v>22</v>
      </c>
      <c r="D218" s="718">
        <v>0</v>
      </c>
      <c r="E218" s="731">
        <v>0</v>
      </c>
      <c r="F218" s="718" t="s">
        <v>658</v>
      </c>
      <c r="H218" s="164"/>
      <c r="K218" s="164"/>
      <c r="N218" s="164"/>
      <c r="Q218" s="732" t="s">
        <v>583</v>
      </c>
      <c r="R218" s="726"/>
      <c r="S218" s="727"/>
      <c r="T218" s="727"/>
      <c r="U218" s="727"/>
      <c r="V218" s="727"/>
      <c r="W218" s="728"/>
      <c r="X218" s="729">
        <v>0</v>
      </c>
      <c r="Y218" s="727">
        <v>0</v>
      </c>
      <c r="Z218" s="727">
        <v>0</v>
      </c>
      <c r="AA218" s="730">
        <v>0</v>
      </c>
      <c r="AB218" s="730">
        <v>0</v>
      </c>
      <c r="AC218" s="730">
        <v>0</v>
      </c>
      <c r="AD218" s="730">
        <v>0</v>
      </c>
      <c r="AE218" s="730">
        <v>0</v>
      </c>
      <c r="AF218" s="730">
        <v>0</v>
      </c>
      <c r="AG218" s="730">
        <v>0</v>
      </c>
      <c r="AH218" s="730">
        <v>0</v>
      </c>
      <c r="AI218" s="730">
        <v>0</v>
      </c>
    </row>
    <row r="219" spans="3:35" outlineLevel="1" x14ac:dyDescent="0.2">
      <c r="C219" s="45" t="s">
        <v>152</v>
      </c>
      <c r="D219" s="718">
        <v>0</v>
      </c>
      <c r="E219" s="731">
        <v>0</v>
      </c>
      <c r="F219" s="718" t="s">
        <v>152</v>
      </c>
      <c r="H219" s="164"/>
      <c r="K219" s="164"/>
      <c r="N219" s="164"/>
      <c r="Q219" s="732" t="s">
        <v>583</v>
      </c>
      <c r="R219" s="726"/>
      <c r="S219" s="727"/>
      <c r="T219" s="727"/>
      <c r="U219" s="727"/>
      <c r="V219" s="727"/>
      <c r="W219" s="728"/>
      <c r="X219" s="729">
        <v>0</v>
      </c>
      <c r="Y219" s="727">
        <v>0</v>
      </c>
      <c r="Z219" s="727">
        <v>0</v>
      </c>
      <c r="AA219" s="730">
        <v>0</v>
      </c>
      <c r="AB219" s="730">
        <v>0</v>
      </c>
      <c r="AC219" s="730">
        <v>0</v>
      </c>
      <c r="AD219" s="730">
        <v>0</v>
      </c>
      <c r="AE219" s="730">
        <v>0</v>
      </c>
      <c r="AF219" s="730">
        <v>0</v>
      </c>
      <c r="AG219" s="730">
        <v>0</v>
      </c>
      <c r="AH219" s="730">
        <v>0</v>
      </c>
      <c r="AI219" s="730">
        <v>0</v>
      </c>
    </row>
    <row r="220" spans="3:35" outlineLevel="1" x14ac:dyDescent="0.2">
      <c r="C220" s="45">
        <v>24</v>
      </c>
      <c r="D220" s="718">
        <v>0</v>
      </c>
      <c r="E220" s="731">
        <v>0</v>
      </c>
      <c r="F220" s="718" t="s">
        <v>2</v>
      </c>
      <c r="H220" s="164"/>
      <c r="K220" s="164"/>
      <c r="N220" s="164"/>
      <c r="Q220" s="732" t="s">
        <v>583</v>
      </c>
      <c r="R220" s="726"/>
      <c r="S220" s="727"/>
      <c r="T220" s="727"/>
      <c r="U220" s="727"/>
      <c r="V220" s="727"/>
      <c r="W220" s="728"/>
      <c r="X220" s="729">
        <v>12</v>
      </c>
      <c r="Y220" s="727">
        <v>12</v>
      </c>
      <c r="Z220" s="727">
        <v>12</v>
      </c>
      <c r="AA220" s="730">
        <v>12</v>
      </c>
      <c r="AB220" s="730">
        <v>12</v>
      </c>
      <c r="AC220" s="730">
        <v>12</v>
      </c>
      <c r="AD220" s="730">
        <v>12</v>
      </c>
      <c r="AE220" s="730">
        <v>12</v>
      </c>
      <c r="AF220" s="730">
        <v>12</v>
      </c>
      <c r="AG220" s="730">
        <v>12</v>
      </c>
      <c r="AH220" s="730">
        <v>12</v>
      </c>
      <c r="AI220" s="730">
        <v>12</v>
      </c>
    </row>
    <row r="221" spans="3:35" outlineLevel="1" x14ac:dyDescent="0.2">
      <c r="C221" s="45">
        <v>25</v>
      </c>
      <c r="D221" s="718">
        <v>0</v>
      </c>
      <c r="E221" s="731">
        <v>0</v>
      </c>
      <c r="F221" s="718" t="s">
        <v>153</v>
      </c>
      <c r="H221" s="164"/>
      <c r="K221" s="164"/>
      <c r="N221" s="164"/>
      <c r="Q221" s="732" t="s">
        <v>583</v>
      </c>
      <c r="R221" s="726"/>
      <c r="S221" s="727"/>
      <c r="T221" s="727"/>
      <c r="U221" s="727"/>
      <c r="V221" s="727"/>
      <c r="W221" s="728"/>
      <c r="X221" s="729">
        <v>0</v>
      </c>
      <c r="Y221" s="727">
        <v>0</v>
      </c>
      <c r="Z221" s="727">
        <v>0</v>
      </c>
      <c r="AA221" s="730">
        <v>0</v>
      </c>
      <c r="AB221" s="730">
        <v>0</v>
      </c>
      <c r="AC221" s="730">
        <v>0</v>
      </c>
      <c r="AD221" s="730">
        <v>0</v>
      </c>
      <c r="AE221" s="730">
        <v>0</v>
      </c>
      <c r="AF221" s="730">
        <v>0</v>
      </c>
      <c r="AG221" s="730">
        <v>0</v>
      </c>
      <c r="AH221" s="730">
        <v>0</v>
      </c>
      <c r="AI221" s="730">
        <v>0</v>
      </c>
    </row>
    <row r="222" spans="3:35" outlineLevel="1" x14ac:dyDescent="0.2">
      <c r="C222" s="45" t="s">
        <v>154</v>
      </c>
      <c r="D222" s="718">
        <v>0</v>
      </c>
      <c r="E222" s="731">
        <v>0</v>
      </c>
      <c r="F222" s="718" t="s">
        <v>155</v>
      </c>
      <c r="H222" s="164"/>
      <c r="K222" s="164"/>
      <c r="N222" s="164"/>
      <c r="Q222" s="732" t="s">
        <v>583</v>
      </c>
      <c r="R222" s="726"/>
      <c r="S222" s="727"/>
      <c r="T222" s="727"/>
      <c r="U222" s="727"/>
      <c r="V222" s="727"/>
      <c r="W222" s="728"/>
      <c r="X222" s="729">
        <v>0</v>
      </c>
      <c r="Y222" s="727">
        <v>0</v>
      </c>
      <c r="Z222" s="727">
        <v>0</v>
      </c>
      <c r="AA222" s="730">
        <v>0</v>
      </c>
      <c r="AB222" s="730">
        <v>0</v>
      </c>
      <c r="AC222" s="730">
        <v>0</v>
      </c>
      <c r="AD222" s="730">
        <v>0</v>
      </c>
      <c r="AE222" s="730">
        <v>0</v>
      </c>
      <c r="AF222" s="730">
        <v>0</v>
      </c>
      <c r="AG222" s="730">
        <v>0</v>
      </c>
      <c r="AH222" s="730">
        <v>0</v>
      </c>
      <c r="AI222" s="730">
        <v>0</v>
      </c>
    </row>
    <row r="223" spans="3:35" outlineLevel="1" x14ac:dyDescent="0.2">
      <c r="C223" s="45" t="s">
        <v>156</v>
      </c>
      <c r="D223" s="718">
        <v>0</v>
      </c>
      <c r="E223" s="731">
        <v>0</v>
      </c>
      <c r="F223" s="718" t="s">
        <v>157</v>
      </c>
      <c r="H223" s="164"/>
      <c r="K223" s="164"/>
      <c r="N223" s="164"/>
      <c r="Q223" s="732" t="s">
        <v>583</v>
      </c>
      <c r="R223" s="726"/>
      <c r="S223" s="727"/>
      <c r="T223" s="727"/>
      <c r="U223" s="727"/>
      <c r="V223" s="727"/>
      <c r="W223" s="728"/>
      <c r="X223" s="729">
        <v>0</v>
      </c>
      <c r="Y223" s="727">
        <v>0</v>
      </c>
      <c r="Z223" s="727">
        <v>0</v>
      </c>
      <c r="AA223" s="730">
        <v>0</v>
      </c>
      <c r="AB223" s="730">
        <v>0</v>
      </c>
      <c r="AC223" s="730">
        <v>0</v>
      </c>
      <c r="AD223" s="730">
        <v>0</v>
      </c>
      <c r="AE223" s="730">
        <v>0</v>
      </c>
      <c r="AF223" s="730">
        <v>0</v>
      </c>
      <c r="AG223" s="730">
        <v>0</v>
      </c>
      <c r="AH223" s="730">
        <v>0</v>
      </c>
      <c r="AI223" s="730">
        <v>0</v>
      </c>
    </row>
    <row r="224" spans="3:35" outlineLevel="1" x14ac:dyDescent="0.2">
      <c r="C224" s="45" t="s">
        <v>152</v>
      </c>
      <c r="D224" s="718">
        <v>0</v>
      </c>
      <c r="E224" s="731">
        <v>0</v>
      </c>
      <c r="F224" s="718" t="s">
        <v>152</v>
      </c>
      <c r="H224" s="164"/>
      <c r="K224" s="164"/>
      <c r="N224" s="164"/>
      <c r="Q224" s="732" t="s">
        <v>583</v>
      </c>
      <c r="R224" s="726"/>
      <c r="S224" s="727"/>
      <c r="T224" s="727"/>
      <c r="U224" s="727"/>
      <c r="V224" s="727"/>
      <c r="W224" s="728"/>
      <c r="X224" s="729">
        <v>0</v>
      </c>
      <c r="Y224" s="727">
        <v>0</v>
      </c>
      <c r="Z224" s="727">
        <v>0</v>
      </c>
      <c r="AA224" s="730">
        <v>0</v>
      </c>
      <c r="AB224" s="730">
        <v>0</v>
      </c>
      <c r="AC224" s="730">
        <v>0</v>
      </c>
      <c r="AD224" s="730">
        <v>0</v>
      </c>
      <c r="AE224" s="730">
        <v>0</v>
      </c>
      <c r="AF224" s="730">
        <v>0</v>
      </c>
      <c r="AG224" s="730">
        <v>0</v>
      </c>
      <c r="AH224" s="730">
        <v>0</v>
      </c>
      <c r="AI224" s="730">
        <v>0</v>
      </c>
    </row>
    <row r="225" spans="3:35" outlineLevel="1" x14ac:dyDescent="0.2">
      <c r="C225" s="45">
        <v>29</v>
      </c>
      <c r="D225" s="718">
        <v>0</v>
      </c>
      <c r="E225" s="731">
        <v>0</v>
      </c>
      <c r="F225" s="718" t="s">
        <v>158</v>
      </c>
      <c r="H225" s="164"/>
      <c r="K225" s="164"/>
      <c r="N225" s="164"/>
      <c r="Q225" s="732" t="s">
        <v>583</v>
      </c>
      <c r="R225" s="726"/>
      <c r="S225" s="727"/>
      <c r="T225" s="727"/>
      <c r="U225" s="727"/>
      <c r="V225" s="727"/>
      <c r="W225" s="728"/>
      <c r="X225" s="729">
        <v>0</v>
      </c>
      <c r="Y225" s="727">
        <v>0</v>
      </c>
      <c r="Z225" s="727">
        <v>0</v>
      </c>
      <c r="AA225" s="730">
        <v>0</v>
      </c>
      <c r="AB225" s="730">
        <v>0</v>
      </c>
      <c r="AC225" s="730">
        <v>0</v>
      </c>
      <c r="AD225" s="730">
        <v>0</v>
      </c>
      <c r="AE225" s="730">
        <v>0</v>
      </c>
      <c r="AF225" s="730">
        <v>0</v>
      </c>
      <c r="AG225" s="730">
        <v>0</v>
      </c>
      <c r="AH225" s="730">
        <v>0</v>
      </c>
      <c r="AI225" s="730">
        <v>0</v>
      </c>
    </row>
    <row r="226" spans="3:35" outlineLevel="1" x14ac:dyDescent="0.2">
      <c r="C226" s="45">
        <v>30</v>
      </c>
      <c r="D226" s="718">
        <v>0</v>
      </c>
      <c r="E226" s="731">
        <v>0</v>
      </c>
      <c r="F226" s="718" t="s">
        <v>159</v>
      </c>
      <c r="H226" s="164"/>
      <c r="K226" s="164"/>
      <c r="N226" s="164"/>
      <c r="Q226" s="732" t="s">
        <v>583</v>
      </c>
      <c r="R226" s="726"/>
      <c r="S226" s="727"/>
      <c r="T226" s="727"/>
      <c r="U226" s="727"/>
      <c r="V226" s="727"/>
      <c r="W226" s="728"/>
      <c r="X226" s="729">
        <v>0</v>
      </c>
      <c r="Y226" s="727">
        <v>0</v>
      </c>
      <c r="Z226" s="727">
        <v>0</v>
      </c>
      <c r="AA226" s="730">
        <v>0</v>
      </c>
      <c r="AB226" s="730">
        <v>0</v>
      </c>
      <c r="AC226" s="730">
        <v>0</v>
      </c>
      <c r="AD226" s="730">
        <v>0</v>
      </c>
      <c r="AE226" s="730">
        <v>0</v>
      </c>
      <c r="AF226" s="730">
        <v>0</v>
      </c>
      <c r="AG226" s="730">
        <v>0</v>
      </c>
      <c r="AH226" s="730">
        <v>0</v>
      </c>
      <c r="AI226" s="730">
        <v>0</v>
      </c>
    </row>
    <row r="227" spans="3:35" outlineLevel="1" x14ac:dyDescent="0.2">
      <c r="C227" s="45" t="s">
        <v>152</v>
      </c>
      <c r="D227" s="718">
        <v>0</v>
      </c>
      <c r="E227" s="731">
        <v>0</v>
      </c>
      <c r="F227" s="718" t="s">
        <v>152</v>
      </c>
      <c r="H227" s="164"/>
      <c r="K227" s="164"/>
      <c r="N227" s="164"/>
      <c r="Q227" s="732" t="s">
        <v>583</v>
      </c>
      <c r="R227" s="726"/>
      <c r="S227" s="727"/>
      <c r="T227" s="727"/>
      <c r="U227" s="727"/>
      <c r="V227" s="727"/>
      <c r="W227" s="728"/>
      <c r="X227" s="729">
        <v>0</v>
      </c>
      <c r="Y227" s="727">
        <v>0</v>
      </c>
      <c r="Z227" s="727">
        <v>0</v>
      </c>
      <c r="AA227" s="730">
        <v>0</v>
      </c>
      <c r="AB227" s="730">
        <v>0</v>
      </c>
      <c r="AC227" s="730">
        <v>0</v>
      </c>
      <c r="AD227" s="730">
        <v>0</v>
      </c>
      <c r="AE227" s="730">
        <v>0</v>
      </c>
      <c r="AF227" s="730">
        <v>0</v>
      </c>
      <c r="AG227" s="730">
        <v>0</v>
      </c>
      <c r="AH227" s="730">
        <v>0</v>
      </c>
      <c r="AI227" s="730">
        <v>0</v>
      </c>
    </row>
    <row r="228" spans="3:35" outlineLevel="1" x14ac:dyDescent="0.2">
      <c r="C228" s="45" t="s">
        <v>160</v>
      </c>
      <c r="D228" s="718">
        <v>0</v>
      </c>
      <c r="E228" s="731">
        <v>0</v>
      </c>
      <c r="F228" s="718" t="s">
        <v>161</v>
      </c>
      <c r="H228" s="164"/>
      <c r="K228" s="164"/>
      <c r="N228" s="164"/>
      <c r="Q228" s="732" t="s">
        <v>583</v>
      </c>
      <c r="R228" s="726"/>
      <c r="S228" s="727"/>
      <c r="T228" s="727"/>
      <c r="U228" s="727"/>
      <c r="V228" s="727"/>
      <c r="W228" s="728"/>
      <c r="X228" s="729">
        <v>0</v>
      </c>
      <c r="Y228" s="727">
        <v>0</v>
      </c>
      <c r="Z228" s="727">
        <v>0</v>
      </c>
      <c r="AA228" s="730">
        <v>0</v>
      </c>
      <c r="AB228" s="730">
        <v>0</v>
      </c>
      <c r="AC228" s="730">
        <v>0</v>
      </c>
      <c r="AD228" s="730">
        <v>0</v>
      </c>
      <c r="AE228" s="730">
        <v>0</v>
      </c>
      <c r="AF228" s="730">
        <v>0</v>
      </c>
      <c r="AG228" s="730">
        <v>0</v>
      </c>
      <c r="AH228" s="730">
        <v>0</v>
      </c>
      <c r="AI228" s="730">
        <v>0</v>
      </c>
    </row>
    <row r="229" spans="3:35" outlineLevel="1" x14ac:dyDescent="0.2">
      <c r="C229" s="45" t="s">
        <v>162</v>
      </c>
      <c r="D229" s="718">
        <v>0</v>
      </c>
      <c r="E229" s="731">
        <v>0</v>
      </c>
      <c r="F229" s="718" t="s">
        <v>659</v>
      </c>
      <c r="H229" s="164"/>
      <c r="K229" s="164"/>
      <c r="N229" s="164"/>
      <c r="Q229" s="732" t="s">
        <v>583</v>
      </c>
      <c r="R229" s="726"/>
      <c r="S229" s="727"/>
      <c r="T229" s="727"/>
      <c r="U229" s="727"/>
      <c r="V229" s="727"/>
      <c r="W229" s="728"/>
      <c r="X229" s="729">
        <v>0</v>
      </c>
      <c r="Y229" s="727">
        <v>0</v>
      </c>
      <c r="Z229" s="727">
        <v>0</v>
      </c>
      <c r="AA229" s="730">
        <v>0</v>
      </c>
      <c r="AB229" s="730">
        <v>0</v>
      </c>
      <c r="AC229" s="730">
        <v>0</v>
      </c>
      <c r="AD229" s="730">
        <v>0</v>
      </c>
      <c r="AE229" s="730">
        <v>0</v>
      </c>
      <c r="AF229" s="730">
        <v>0</v>
      </c>
      <c r="AG229" s="730">
        <v>0</v>
      </c>
      <c r="AH229" s="730">
        <v>0</v>
      </c>
      <c r="AI229" s="730">
        <v>0</v>
      </c>
    </row>
    <row r="230" spans="3:35" outlineLevel="1" x14ac:dyDescent="0.2">
      <c r="C230" s="45" t="s">
        <v>163</v>
      </c>
      <c r="D230" s="718">
        <v>0</v>
      </c>
      <c r="E230" s="731">
        <v>0</v>
      </c>
      <c r="F230" s="718" t="s">
        <v>164</v>
      </c>
      <c r="H230" s="164"/>
      <c r="K230" s="164"/>
      <c r="N230" s="164"/>
      <c r="Q230" s="732" t="s">
        <v>583</v>
      </c>
      <c r="R230" s="726"/>
      <c r="S230" s="727"/>
      <c r="T230" s="727"/>
      <c r="U230" s="727"/>
      <c r="V230" s="727"/>
      <c r="W230" s="728"/>
      <c r="X230" s="729">
        <v>1000</v>
      </c>
      <c r="Y230" s="727">
        <v>1000</v>
      </c>
      <c r="Z230" s="727">
        <v>1000</v>
      </c>
      <c r="AA230" s="730">
        <v>1000</v>
      </c>
      <c r="AB230" s="730">
        <v>1000</v>
      </c>
      <c r="AC230" s="730">
        <v>1000</v>
      </c>
      <c r="AD230" s="730">
        <v>1000</v>
      </c>
      <c r="AE230" s="730">
        <v>1000</v>
      </c>
      <c r="AF230" s="730">
        <v>1000</v>
      </c>
      <c r="AG230" s="730">
        <v>1000</v>
      </c>
      <c r="AH230" s="730">
        <v>1000</v>
      </c>
      <c r="AI230" s="730">
        <v>1000</v>
      </c>
    </row>
    <row r="231" spans="3:35" outlineLevel="1" x14ac:dyDescent="0.2">
      <c r="C231" s="45" t="s">
        <v>152</v>
      </c>
      <c r="D231" s="718">
        <v>0</v>
      </c>
      <c r="E231" s="731">
        <v>0</v>
      </c>
      <c r="F231" s="718" t="s">
        <v>152</v>
      </c>
      <c r="H231" s="164"/>
      <c r="K231" s="164"/>
      <c r="N231" s="164"/>
      <c r="Q231" s="732" t="s">
        <v>583</v>
      </c>
      <c r="R231" s="726"/>
      <c r="S231" s="727"/>
      <c r="T231" s="727"/>
      <c r="U231" s="727"/>
      <c r="V231" s="727"/>
      <c r="W231" s="728"/>
      <c r="X231" s="729">
        <v>0</v>
      </c>
      <c r="Y231" s="727">
        <v>0</v>
      </c>
      <c r="Z231" s="727">
        <v>0</v>
      </c>
      <c r="AA231" s="730">
        <v>0</v>
      </c>
      <c r="AB231" s="730">
        <v>0</v>
      </c>
      <c r="AC231" s="730">
        <v>0</v>
      </c>
      <c r="AD231" s="730">
        <v>0</v>
      </c>
      <c r="AE231" s="730">
        <v>0</v>
      </c>
      <c r="AF231" s="730">
        <v>0</v>
      </c>
      <c r="AG231" s="730">
        <v>0</v>
      </c>
      <c r="AH231" s="730">
        <v>0</v>
      </c>
      <c r="AI231" s="730">
        <v>0</v>
      </c>
    </row>
    <row r="232" spans="3:35" outlineLevel="1" x14ac:dyDescent="0.2">
      <c r="C232" s="45" t="s">
        <v>165</v>
      </c>
      <c r="D232" s="718">
        <v>0</v>
      </c>
      <c r="E232" s="731">
        <v>0</v>
      </c>
      <c r="F232" s="718" t="s">
        <v>656</v>
      </c>
      <c r="H232" s="164"/>
      <c r="K232" s="164"/>
      <c r="N232" s="164"/>
      <c r="Q232" s="732" t="s">
        <v>583</v>
      </c>
      <c r="R232" s="726"/>
      <c r="S232" s="727"/>
      <c r="T232" s="727"/>
      <c r="U232" s="727"/>
      <c r="V232" s="727"/>
      <c r="W232" s="728"/>
      <c r="X232" s="729">
        <v>0</v>
      </c>
      <c r="Y232" s="727">
        <v>0</v>
      </c>
      <c r="Z232" s="727">
        <v>0</v>
      </c>
      <c r="AA232" s="730">
        <v>0</v>
      </c>
      <c r="AB232" s="730">
        <v>0</v>
      </c>
      <c r="AC232" s="730">
        <v>0</v>
      </c>
      <c r="AD232" s="730">
        <v>0</v>
      </c>
      <c r="AE232" s="730">
        <v>0</v>
      </c>
      <c r="AF232" s="730">
        <v>0</v>
      </c>
      <c r="AG232" s="730">
        <v>0</v>
      </c>
      <c r="AH232" s="730">
        <v>0</v>
      </c>
      <c r="AI232" s="730">
        <v>0</v>
      </c>
    </row>
    <row r="233" spans="3:35" outlineLevel="1" x14ac:dyDescent="0.2">
      <c r="C233" s="45" t="s">
        <v>166</v>
      </c>
      <c r="D233" s="718">
        <v>0</v>
      </c>
      <c r="E233" s="731">
        <v>0</v>
      </c>
      <c r="F233" s="718" t="s">
        <v>657</v>
      </c>
      <c r="H233" s="164"/>
      <c r="K233" s="164"/>
      <c r="N233" s="164"/>
      <c r="Q233" s="732" t="s">
        <v>583</v>
      </c>
      <c r="R233" s="726"/>
      <c r="S233" s="727"/>
      <c r="T233" s="727"/>
      <c r="U233" s="727"/>
      <c r="V233" s="727"/>
      <c r="W233" s="728"/>
      <c r="X233" s="729">
        <v>0</v>
      </c>
      <c r="Y233" s="727">
        <v>0</v>
      </c>
      <c r="Z233" s="727">
        <v>0</v>
      </c>
      <c r="AA233" s="730">
        <v>0</v>
      </c>
      <c r="AB233" s="730">
        <v>0</v>
      </c>
      <c r="AC233" s="730">
        <v>0</v>
      </c>
      <c r="AD233" s="730">
        <v>0</v>
      </c>
      <c r="AE233" s="730">
        <v>0</v>
      </c>
      <c r="AF233" s="730">
        <v>0</v>
      </c>
      <c r="AG233" s="730">
        <v>0</v>
      </c>
      <c r="AH233" s="730">
        <v>0</v>
      </c>
      <c r="AI233" s="730">
        <v>0</v>
      </c>
    </row>
    <row r="234" spans="3:35" outlineLevel="1" x14ac:dyDescent="0.2">
      <c r="C234" s="45" t="s">
        <v>152</v>
      </c>
      <c r="D234" s="718">
        <v>0</v>
      </c>
      <c r="E234" s="731">
        <v>0</v>
      </c>
      <c r="F234" s="718" t="s">
        <v>152</v>
      </c>
      <c r="H234" s="164"/>
      <c r="K234" s="164"/>
      <c r="N234" s="164"/>
      <c r="Q234" s="732" t="s">
        <v>583</v>
      </c>
      <c r="R234" s="726"/>
      <c r="S234" s="727"/>
      <c r="T234" s="727"/>
      <c r="U234" s="727"/>
      <c r="V234" s="727"/>
      <c r="W234" s="728"/>
      <c r="X234" s="729">
        <v>0</v>
      </c>
      <c r="Y234" s="727">
        <v>0</v>
      </c>
      <c r="Z234" s="727">
        <v>0</v>
      </c>
      <c r="AA234" s="730">
        <v>0</v>
      </c>
      <c r="AB234" s="730">
        <v>0</v>
      </c>
      <c r="AC234" s="730">
        <v>0</v>
      </c>
      <c r="AD234" s="730">
        <v>0</v>
      </c>
      <c r="AE234" s="730">
        <v>0</v>
      </c>
      <c r="AF234" s="730">
        <v>0</v>
      </c>
      <c r="AG234" s="730">
        <v>0</v>
      </c>
      <c r="AH234" s="730">
        <v>0</v>
      </c>
      <c r="AI234" s="730">
        <v>0</v>
      </c>
    </row>
    <row r="235" spans="3:35" outlineLevel="1" x14ac:dyDescent="0.2">
      <c r="C235" s="45" t="s">
        <v>152</v>
      </c>
      <c r="D235" s="718">
        <v>0</v>
      </c>
      <c r="E235" s="731">
        <v>0</v>
      </c>
      <c r="F235" s="718" t="s">
        <v>152</v>
      </c>
      <c r="H235" s="164"/>
      <c r="K235" s="164"/>
      <c r="N235" s="164"/>
      <c r="Q235" s="732" t="s">
        <v>583</v>
      </c>
      <c r="R235" s="726"/>
      <c r="S235" s="727"/>
      <c r="T235" s="727"/>
      <c r="U235" s="727"/>
      <c r="V235" s="727"/>
      <c r="W235" s="728"/>
      <c r="X235" s="729">
        <v>0</v>
      </c>
      <c r="Y235" s="727">
        <v>0</v>
      </c>
      <c r="Z235" s="727">
        <v>0</v>
      </c>
      <c r="AA235" s="730">
        <v>0</v>
      </c>
      <c r="AB235" s="730">
        <v>0</v>
      </c>
      <c r="AC235" s="730">
        <v>0</v>
      </c>
      <c r="AD235" s="730">
        <v>0</v>
      </c>
      <c r="AE235" s="730">
        <v>0</v>
      </c>
      <c r="AF235" s="730">
        <v>0</v>
      </c>
      <c r="AG235" s="730">
        <v>0</v>
      </c>
      <c r="AH235" s="730">
        <v>0</v>
      </c>
      <c r="AI235" s="730">
        <v>0</v>
      </c>
    </row>
    <row r="236" spans="3:35" outlineLevel="1" x14ac:dyDescent="0.2">
      <c r="C236" s="45" t="s">
        <v>152</v>
      </c>
      <c r="D236" s="718">
        <v>0</v>
      </c>
      <c r="E236" s="731">
        <v>0</v>
      </c>
      <c r="F236" s="718" t="s">
        <v>152</v>
      </c>
      <c r="H236" s="164"/>
      <c r="K236" s="164"/>
      <c r="N236" s="164"/>
      <c r="Q236" s="732" t="s">
        <v>583</v>
      </c>
      <c r="R236" s="726"/>
      <c r="S236" s="727"/>
      <c r="T236" s="727"/>
      <c r="U236" s="727"/>
      <c r="V236" s="727"/>
      <c r="W236" s="728"/>
      <c r="X236" s="729">
        <v>0</v>
      </c>
      <c r="Y236" s="727">
        <v>0</v>
      </c>
      <c r="Z236" s="727">
        <v>0</v>
      </c>
      <c r="AA236" s="730">
        <v>0</v>
      </c>
      <c r="AB236" s="730">
        <v>0</v>
      </c>
      <c r="AC236" s="730">
        <v>0</v>
      </c>
      <c r="AD236" s="730">
        <v>0</v>
      </c>
      <c r="AE236" s="730">
        <v>0</v>
      </c>
      <c r="AF236" s="730">
        <v>0</v>
      </c>
      <c r="AG236" s="730">
        <v>0</v>
      </c>
      <c r="AH236" s="730">
        <v>0</v>
      </c>
      <c r="AI236" s="730">
        <v>0</v>
      </c>
    </row>
    <row r="237" spans="3:35" outlineLevel="1" x14ac:dyDescent="0.2">
      <c r="C237" s="45" t="s">
        <v>152</v>
      </c>
      <c r="D237" s="718">
        <v>0</v>
      </c>
      <c r="E237" s="731">
        <v>0</v>
      </c>
      <c r="F237" s="718" t="s">
        <v>152</v>
      </c>
      <c r="H237" s="164"/>
      <c r="K237" s="164"/>
      <c r="N237" s="164"/>
      <c r="Q237" s="732" t="s">
        <v>583</v>
      </c>
      <c r="R237" s="726"/>
      <c r="S237" s="727"/>
      <c r="T237" s="727"/>
      <c r="U237" s="727"/>
      <c r="V237" s="727"/>
      <c r="W237" s="728"/>
      <c r="X237" s="729">
        <v>0</v>
      </c>
      <c r="Y237" s="727">
        <v>0</v>
      </c>
      <c r="Z237" s="727">
        <v>0</v>
      </c>
      <c r="AA237" s="730">
        <v>0</v>
      </c>
      <c r="AB237" s="730">
        <v>0</v>
      </c>
      <c r="AC237" s="730">
        <v>0</v>
      </c>
      <c r="AD237" s="730">
        <v>0</v>
      </c>
      <c r="AE237" s="730">
        <v>0</v>
      </c>
      <c r="AF237" s="730">
        <v>0</v>
      </c>
      <c r="AG237" s="730">
        <v>0</v>
      </c>
      <c r="AH237" s="730">
        <v>0</v>
      </c>
      <c r="AI237" s="730">
        <v>0</v>
      </c>
    </row>
    <row r="238" spans="3:35" outlineLevel="1" x14ac:dyDescent="0.2">
      <c r="C238" s="45" t="s">
        <v>152</v>
      </c>
      <c r="D238" s="718">
        <v>0</v>
      </c>
      <c r="E238" s="731">
        <v>0</v>
      </c>
      <c r="F238" s="718" t="s">
        <v>152</v>
      </c>
      <c r="H238" s="164"/>
      <c r="K238" s="164"/>
      <c r="N238" s="164"/>
      <c r="Q238" s="732" t="s">
        <v>583</v>
      </c>
      <c r="R238" s="726"/>
      <c r="S238" s="727"/>
      <c r="T238" s="727"/>
      <c r="U238" s="727"/>
      <c r="V238" s="727"/>
      <c r="W238" s="728"/>
      <c r="X238" s="729">
        <v>0</v>
      </c>
      <c r="Y238" s="727">
        <v>0</v>
      </c>
      <c r="Z238" s="727">
        <v>0</v>
      </c>
      <c r="AA238" s="730">
        <v>0</v>
      </c>
      <c r="AB238" s="730">
        <v>0</v>
      </c>
      <c r="AC238" s="730">
        <v>0</v>
      </c>
      <c r="AD238" s="730">
        <v>0</v>
      </c>
      <c r="AE238" s="730">
        <v>0</v>
      </c>
      <c r="AF238" s="730">
        <v>0</v>
      </c>
      <c r="AG238" s="730">
        <v>0</v>
      </c>
      <c r="AH238" s="730">
        <v>0</v>
      </c>
      <c r="AI238" s="730">
        <v>0</v>
      </c>
    </row>
    <row r="239" spans="3:35" outlineLevel="1" x14ac:dyDescent="0.2">
      <c r="C239" s="45" t="s">
        <v>152</v>
      </c>
      <c r="D239" s="718">
        <v>0</v>
      </c>
      <c r="E239" s="731">
        <v>0</v>
      </c>
      <c r="F239" s="718" t="s">
        <v>152</v>
      </c>
      <c r="H239" s="164"/>
      <c r="K239" s="164"/>
      <c r="N239" s="164"/>
      <c r="Q239" s="732" t="s">
        <v>583</v>
      </c>
      <c r="R239" s="726"/>
      <c r="S239" s="727"/>
      <c r="T239" s="727"/>
      <c r="U239" s="727"/>
      <c r="V239" s="727"/>
      <c r="W239" s="728"/>
      <c r="X239" s="729">
        <v>0</v>
      </c>
      <c r="Y239" s="727">
        <v>0</v>
      </c>
      <c r="Z239" s="727">
        <v>0</v>
      </c>
      <c r="AA239" s="730">
        <v>0</v>
      </c>
      <c r="AB239" s="730">
        <v>0</v>
      </c>
      <c r="AC239" s="730">
        <v>0</v>
      </c>
      <c r="AD239" s="730">
        <v>0</v>
      </c>
      <c r="AE239" s="730">
        <v>0</v>
      </c>
      <c r="AF239" s="730">
        <v>0</v>
      </c>
      <c r="AG239" s="730">
        <v>0</v>
      </c>
      <c r="AH239" s="730">
        <v>0</v>
      </c>
      <c r="AI239" s="730">
        <v>0</v>
      </c>
    </row>
    <row r="240" spans="3:35" outlineLevel="1" x14ac:dyDescent="0.2">
      <c r="C240" s="45" t="s">
        <v>152</v>
      </c>
      <c r="D240" s="718">
        <v>0</v>
      </c>
      <c r="E240" s="731">
        <v>0</v>
      </c>
      <c r="F240" s="718" t="s">
        <v>152</v>
      </c>
      <c r="H240" s="164"/>
      <c r="K240" s="164"/>
      <c r="N240" s="164"/>
      <c r="Q240" s="732" t="s">
        <v>583</v>
      </c>
      <c r="R240" s="726"/>
      <c r="S240" s="727"/>
      <c r="T240" s="727"/>
      <c r="U240" s="727"/>
      <c r="V240" s="727"/>
      <c r="W240" s="728"/>
      <c r="X240" s="729">
        <v>0</v>
      </c>
      <c r="Y240" s="727">
        <v>0</v>
      </c>
      <c r="Z240" s="727">
        <v>0</v>
      </c>
      <c r="AA240" s="730">
        <v>0</v>
      </c>
      <c r="AB240" s="730">
        <v>0</v>
      </c>
      <c r="AC240" s="730">
        <v>0</v>
      </c>
      <c r="AD240" s="730">
        <v>0</v>
      </c>
      <c r="AE240" s="730">
        <v>0</v>
      </c>
      <c r="AF240" s="730">
        <v>0</v>
      </c>
      <c r="AG240" s="730">
        <v>0</v>
      </c>
      <c r="AH240" s="730">
        <v>0</v>
      </c>
      <c r="AI240" s="730">
        <v>0</v>
      </c>
    </row>
    <row r="241" spans="3:35" outlineLevel="1" x14ac:dyDescent="0.2">
      <c r="C241" s="45" t="s">
        <v>152</v>
      </c>
      <c r="D241" s="718">
        <v>0</v>
      </c>
      <c r="E241" s="731">
        <v>0</v>
      </c>
      <c r="F241" s="718" t="s">
        <v>152</v>
      </c>
      <c r="H241" s="164"/>
      <c r="K241" s="164"/>
      <c r="N241" s="164"/>
      <c r="Q241" s="732" t="s">
        <v>583</v>
      </c>
      <c r="R241" s="726"/>
      <c r="S241" s="727"/>
      <c r="T241" s="727"/>
      <c r="U241" s="727"/>
      <c r="V241" s="727"/>
      <c r="W241" s="728"/>
      <c r="X241" s="729">
        <v>0</v>
      </c>
      <c r="Y241" s="727">
        <v>0</v>
      </c>
      <c r="Z241" s="727">
        <v>0</v>
      </c>
      <c r="AA241" s="730">
        <v>0</v>
      </c>
      <c r="AB241" s="730">
        <v>0</v>
      </c>
      <c r="AC241" s="730">
        <v>0</v>
      </c>
      <c r="AD241" s="730">
        <v>0</v>
      </c>
      <c r="AE241" s="730">
        <v>0</v>
      </c>
      <c r="AF241" s="730">
        <v>0</v>
      </c>
      <c r="AG241" s="730">
        <v>0</v>
      </c>
      <c r="AH241" s="730">
        <v>0</v>
      </c>
      <c r="AI241" s="730">
        <v>0</v>
      </c>
    </row>
    <row r="242" spans="3:35" outlineLevel="1" x14ac:dyDescent="0.2">
      <c r="C242" s="45" t="s">
        <v>152</v>
      </c>
      <c r="D242" s="718">
        <v>0</v>
      </c>
      <c r="E242" s="731">
        <v>0</v>
      </c>
      <c r="F242" s="718" t="s">
        <v>152</v>
      </c>
      <c r="H242" s="164"/>
      <c r="K242" s="164"/>
      <c r="N242" s="164"/>
      <c r="Q242" s="732" t="s">
        <v>583</v>
      </c>
      <c r="R242" s="726"/>
      <c r="S242" s="727"/>
      <c r="T242" s="727"/>
      <c r="U242" s="727"/>
      <c r="V242" s="727"/>
      <c r="W242" s="728"/>
      <c r="X242" s="729">
        <v>0</v>
      </c>
      <c r="Y242" s="727">
        <v>0</v>
      </c>
      <c r="Z242" s="727">
        <v>0</v>
      </c>
      <c r="AA242" s="730">
        <v>0</v>
      </c>
      <c r="AB242" s="730">
        <v>0</v>
      </c>
      <c r="AC242" s="730">
        <v>0</v>
      </c>
      <c r="AD242" s="730">
        <v>0</v>
      </c>
      <c r="AE242" s="730">
        <v>0</v>
      </c>
      <c r="AF242" s="730">
        <v>0</v>
      </c>
      <c r="AG242" s="730">
        <v>0</v>
      </c>
      <c r="AH242" s="730">
        <v>0</v>
      </c>
      <c r="AI242" s="730">
        <v>0</v>
      </c>
    </row>
    <row r="243" spans="3:35" outlineLevel="1" x14ac:dyDescent="0.2">
      <c r="C243" s="45" t="s">
        <v>152</v>
      </c>
      <c r="D243" s="718">
        <v>0</v>
      </c>
      <c r="E243" s="733">
        <v>0</v>
      </c>
      <c r="F243" s="734" t="s">
        <v>152</v>
      </c>
      <c r="G243" s="735"/>
      <c r="H243" s="736"/>
      <c r="I243" s="83"/>
      <c r="J243" s="83"/>
      <c r="K243" s="736"/>
      <c r="L243" s="737"/>
      <c r="M243" s="83"/>
      <c r="N243" s="736"/>
      <c r="O243" s="83"/>
      <c r="P243" s="83"/>
      <c r="Q243" s="738" t="s">
        <v>583</v>
      </c>
      <c r="R243" s="726"/>
      <c r="S243" s="727"/>
      <c r="T243" s="727"/>
      <c r="U243" s="727"/>
      <c r="V243" s="727"/>
      <c r="W243" s="728"/>
      <c r="X243" s="729">
        <v>0</v>
      </c>
      <c r="Y243" s="727">
        <v>0</v>
      </c>
      <c r="Z243" s="727">
        <v>0</v>
      </c>
      <c r="AA243" s="730">
        <v>0</v>
      </c>
      <c r="AB243" s="730">
        <v>0</v>
      </c>
      <c r="AC243" s="730">
        <v>0</v>
      </c>
      <c r="AD243" s="730">
        <v>0</v>
      </c>
      <c r="AE243" s="730">
        <v>0</v>
      </c>
      <c r="AF243" s="730">
        <v>0</v>
      </c>
      <c r="AG243" s="730">
        <v>0</v>
      </c>
      <c r="AH243" s="730">
        <v>0</v>
      </c>
      <c r="AI243" s="730">
        <v>0</v>
      </c>
    </row>
    <row r="244" spans="3:35" outlineLevel="1" x14ac:dyDescent="0.2">
      <c r="C244" s="718"/>
      <c r="D244" s="719"/>
      <c r="E244" s="720"/>
      <c r="F244" s="721" t="s">
        <v>584</v>
      </c>
      <c r="G244" s="717"/>
      <c r="H244" s="298"/>
      <c r="K244" s="298"/>
      <c r="N244" s="298"/>
      <c r="Q244" s="298"/>
    </row>
    <row r="245" spans="3:35" outlineLevel="1" x14ac:dyDescent="0.2">
      <c r="C245" s="45">
        <v>1</v>
      </c>
      <c r="D245" s="718">
        <v>0</v>
      </c>
      <c r="E245" s="722">
        <v>0</v>
      </c>
      <c r="F245" s="723" t="s">
        <v>660</v>
      </c>
      <c r="G245" s="724"/>
      <c r="H245" s="168"/>
      <c r="I245" s="75"/>
      <c r="J245" s="75"/>
      <c r="K245" s="168"/>
      <c r="L245" s="725"/>
      <c r="M245" s="75"/>
      <c r="N245" s="168"/>
      <c r="O245" s="75"/>
      <c r="P245" s="75"/>
      <c r="Q245" s="128" t="s">
        <v>583</v>
      </c>
      <c r="R245" s="726"/>
      <c r="S245" s="727"/>
      <c r="T245" s="727"/>
      <c r="U245" s="727"/>
      <c r="V245" s="727"/>
      <c r="W245" s="728"/>
      <c r="X245" s="729">
        <v>31277</v>
      </c>
      <c r="Y245" s="727">
        <v>31277</v>
      </c>
      <c r="Z245" s="727">
        <v>31277</v>
      </c>
      <c r="AA245" s="730">
        <v>31277</v>
      </c>
      <c r="AB245" s="730">
        <v>31277</v>
      </c>
      <c r="AC245" s="730">
        <v>31277</v>
      </c>
      <c r="AD245" s="730">
        <v>31277</v>
      </c>
      <c r="AE245" s="730">
        <v>31277</v>
      </c>
      <c r="AF245" s="730">
        <v>31277</v>
      </c>
      <c r="AG245" s="730">
        <v>31277</v>
      </c>
      <c r="AH245" s="730">
        <v>31277</v>
      </c>
      <c r="AI245" s="730">
        <v>31277</v>
      </c>
    </row>
    <row r="246" spans="3:35" outlineLevel="1" x14ac:dyDescent="0.2">
      <c r="C246" s="45">
        <v>2</v>
      </c>
      <c r="D246" s="718">
        <v>0</v>
      </c>
      <c r="E246" s="731">
        <v>0</v>
      </c>
      <c r="F246" s="718" t="s">
        <v>132</v>
      </c>
      <c r="G246" s="717"/>
      <c r="H246" s="16"/>
      <c r="K246" s="16"/>
      <c r="N246" s="16"/>
      <c r="Q246" s="135" t="s">
        <v>583</v>
      </c>
      <c r="R246" s="726"/>
      <c r="S246" s="727"/>
      <c r="T246" s="727"/>
      <c r="U246" s="727"/>
      <c r="V246" s="727"/>
      <c r="W246" s="728"/>
      <c r="X246" s="729">
        <v>5676</v>
      </c>
      <c r="Y246" s="727">
        <v>5676</v>
      </c>
      <c r="Z246" s="727">
        <v>5676</v>
      </c>
      <c r="AA246" s="730">
        <v>5676</v>
      </c>
      <c r="AB246" s="730">
        <v>5676</v>
      </c>
      <c r="AC246" s="730">
        <v>5676</v>
      </c>
      <c r="AD246" s="730">
        <v>5676</v>
      </c>
      <c r="AE246" s="730">
        <v>5676</v>
      </c>
      <c r="AF246" s="730">
        <v>5676</v>
      </c>
      <c r="AG246" s="730">
        <v>5676</v>
      </c>
      <c r="AH246" s="730">
        <v>5676</v>
      </c>
      <c r="AI246" s="730">
        <v>5676</v>
      </c>
    </row>
    <row r="247" spans="3:35" outlineLevel="1" x14ac:dyDescent="0.2">
      <c r="C247" s="45">
        <v>3</v>
      </c>
      <c r="D247" s="718">
        <v>0</v>
      </c>
      <c r="E247" s="731">
        <v>0</v>
      </c>
      <c r="F247" s="718" t="s">
        <v>133</v>
      </c>
      <c r="G247"/>
      <c r="H247"/>
      <c r="K247"/>
      <c r="L247"/>
      <c r="N247"/>
      <c r="Q247" s="135" t="s">
        <v>583</v>
      </c>
      <c r="R247" s="726"/>
      <c r="S247" s="727"/>
      <c r="T247" s="727"/>
      <c r="U247" s="727"/>
      <c r="V247" s="727"/>
      <c r="W247" s="728"/>
      <c r="X247" s="729">
        <v>9134.2999999999993</v>
      </c>
      <c r="Y247" s="727">
        <v>9134.2999999999993</v>
      </c>
      <c r="Z247" s="727">
        <v>9134.2999999999993</v>
      </c>
      <c r="AA247" s="730">
        <v>9134.2999999999993</v>
      </c>
      <c r="AB247" s="730">
        <v>9134.2999999999993</v>
      </c>
      <c r="AC247" s="730">
        <v>9134.2999999999993</v>
      </c>
      <c r="AD247" s="730">
        <v>9134.2999999999993</v>
      </c>
      <c r="AE247" s="730">
        <v>9134.2999999999993</v>
      </c>
      <c r="AF247" s="730">
        <v>9134.2999999999993</v>
      </c>
      <c r="AG247" s="730">
        <v>9134.2999999999993</v>
      </c>
      <c r="AH247" s="730">
        <v>9134.2999999999993</v>
      </c>
      <c r="AI247" s="730">
        <v>9134.2999999999993</v>
      </c>
    </row>
    <row r="248" spans="3:35" outlineLevel="1" x14ac:dyDescent="0.2">
      <c r="C248" s="45">
        <v>4</v>
      </c>
      <c r="D248" s="718">
        <v>0</v>
      </c>
      <c r="E248" s="731">
        <v>0</v>
      </c>
      <c r="F248" s="718" t="s">
        <v>134</v>
      </c>
      <c r="H248" s="164"/>
      <c r="K248" s="164"/>
      <c r="N248" s="164"/>
      <c r="Q248" s="732" t="s">
        <v>583</v>
      </c>
      <c r="R248" s="726"/>
      <c r="S248" s="727"/>
      <c r="T248" s="727"/>
      <c r="U248" s="727"/>
      <c r="V248" s="727"/>
      <c r="W248" s="728"/>
      <c r="X248" s="729">
        <v>185465.5</v>
      </c>
      <c r="Y248" s="727">
        <v>185465.5</v>
      </c>
      <c r="Z248" s="727">
        <v>185465.5</v>
      </c>
      <c r="AA248" s="730">
        <v>185465.5</v>
      </c>
      <c r="AB248" s="730">
        <v>185465.5</v>
      </c>
      <c r="AC248" s="730">
        <v>185465.5</v>
      </c>
      <c r="AD248" s="730">
        <v>185465.5</v>
      </c>
      <c r="AE248" s="730">
        <v>185465.5</v>
      </c>
      <c r="AF248" s="730">
        <v>185465.5</v>
      </c>
      <c r="AG248" s="730">
        <v>185465.5</v>
      </c>
      <c r="AH248" s="730">
        <v>185465.5</v>
      </c>
      <c r="AI248" s="730">
        <v>185465.5</v>
      </c>
    </row>
    <row r="249" spans="3:35" outlineLevel="1" x14ac:dyDescent="0.2">
      <c r="C249" s="45">
        <v>5</v>
      </c>
      <c r="D249" s="718">
        <v>0</v>
      </c>
      <c r="E249" s="731">
        <v>0</v>
      </c>
      <c r="F249" s="718" t="s">
        <v>135</v>
      </c>
      <c r="H249" s="164"/>
      <c r="K249" s="164"/>
      <c r="N249" s="164"/>
      <c r="Q249" s="732" t="s">
        <v>583</v>
      </c>
      <c r="R249" s="726"/>
      <c r="S249" s="727"/>
      <c r="T249" s="727"/>
      <c r="U249" s="727"/>
      <c r="V249" s="727"/>
      <c r="W249" s="728"/>
      <c r="X249" s="729">
        <v>646580.5</v>
      </c>
      <c r="Y249" s="727">
        <v>646580.5</v>
      </c>
      <c r="Z249" s="727">
        <v>646580.5</v>
      </c>
      <c r="AA249" s="730">
        <v>646580.5</v>
      </c>
      <c r="AB249" s="730">
        <v>646580.5</v>
      </c>
      <c r="AC249" s="730">
        <v>646580.5</v>
      </c>
      <c r="AD249" s="730">
        <v>646580.5</v>
      </c>
      <c r="AE249" s="730">
        <v>646580.5</v>
      </c>
      <c r="AF249" s="730">
        <v>646580.5</v>
      </c>
      <c r="AG249" s="730">
        <v>646580.5</v>
      </c>
      <c r="AH249" s="730">
        <v>646580.5</v>
      </c>
      <c r="AI249" s="730">
        <v>646580.5</v>
      </c>
    </row>
    <row r="250" spans="3:35" outlineLevel="1" x14ac:dyDescent="0.2">
      <c r="C250" s="45">
        <v>6</v>
      </c>
      <c r="D250" s="718">
        <v>0</v>
      </c>
      <c r="E250" s="731">
        <v>0</v>
      </c>
      <c r="F250" s="718" t="s">
        <v>136</v>
      </c>
      <c r="H250" s="164"/>
      <c r="K250" s="164"/>
      <c r="N250" s="164"/>
      <c r="Q250" s="732" t="s">
        <v>583</v>
      </c>
      <c r="R250" s="726"/>
      <c r="S250" s="727"/>
      <c r="T250" s="727"/>
      <c r="U250" s="727"/>
      <c r="V250" s="727"/>
      <c r="W250" s="728"/>
      <c r="X250" s="729">
        <v>13358</v>
      </c>
      <c r="Y250" s="727">
        <v>13358</v>
      </c>
      <c r="Z250" s="727">
        <v>13358</v>
      </c>
      <c r="AA250" s="730">
        <v>13358</v>
      </c>
      <c r="AB250" s="730">
        <v>13358</v>
      </c>
      <c r="AC250" s="730">
        <v>13358</v>
      </c>
      <c r="AD250" s="730">
        <v>13358</v>
      </c>
      <c r="AE250" s="730">
        <v>13358</v>
      </c>
      <c r="AF250" s="730">
        <v>13358</v>
      </c>
      <c r="AG250" s="730">
        <v>13358</v>
      </c>
      <c r="AH250" s="730">
        <v>13358</v>
      </c>
      <c r="AI250" s="730">
        <v>13358</v>
      </c>
    </row>
    <row r="251" spans="3:35" outlineLevel="1" x14ac:dyDescent="0.2">
      <c r="C251" s="45">
        <v>7</v>
      </c>
      <c r="D251" s="718">
        <v>0</v>
      </c>
      <c r="E251" s="731">
        <v>0</v>
      </c>
      <c r="F251" s="718" t="s">
        <v>137</v>
      </c>
      <c r="H251" s="164"/>
      <c r="K251" s="164"/>
      <c r="N251" s="164"/>
      <c r="Q251" s="732" t="s">
        <v>583</v>
      </c>
      <c r="R251" s="726"/>
      <c r="S251" s="727"/>
      <c r="T251" s="727"/>
      <c r="U251" s="727"/>
      <c r="V251" s="727"/>
      <c r="W251" s="728"/>
      <c r="X251" s="729">
        <v>2533</v>
      </c>
      <c r="Y251" s="727">
        <v>2533</v>
      </c>
      <c r="Z251" s="727">
        <v>2533</v>
      </c>
      <c r="AA251" s="730">
        <v>2533</v>
      </c>
      <c r="AB251" s="730">
        <v>2533</v>
      </c>
      <c r="AC251" s="730">
        <v>2533</v>
      </c>
      <c r="AD251" s="730">
        <v>2533</v>
      </c>
      <c r="AE251" s="730">
        <v>2533</v>
      </c>
      <c r="AF251" s="730">
        <v>2533</v>
      </c>
      <c r="AG251" s="730">
        <v>2533</v>
      </c>
      <c r="AH251" s="730">
        <v>2533</v>
      </c>
      <c r="AI251" s="730">
        <v>2533</v>
      </c>
    </row>
    <row r="252" spans="3:35" outlineLevel="1" x14ac:dyDescent="0.2">
      <c r="C252" s="45">
        <v>8</v>
      </c>
      <c r="D252" s="718">
        <v>0</v>
      </c>
      <c r="E252" s="731">
        <v>0</v>
      </c>
      <c r="F252" s="718" t="s">
        <v>138</v>
      </c>
      <c r="H252" s="164"/>
      <c r="K252" s="164"/>
      <c r="N252" s="164"/>
      <c r="Q252" s="732" t="s">
        <v>583</v>
      </c>
      <c r="R252" s="726"/>
      <c r="S252" s="727"/>
      <c r="T252" s="727"/>
      <c r="U252" s="727"/>
      <c r="V252" s="727"/>
      <c r="W252" s="728"/>
      <c r="X252" s="729">
        <v>2412</v>
      </c>
      <c r="Y252" s="727">
        <v>2412</v>
      </c>
      <c r="Z252" s="727">
        <v>2412</v>
      </c>
      <c r="AA252" s="730">
        <v>2412</v>
      </c>
      <c r="AB252" s="730">
        <v>2412</v>
      </c>
      <c r="AC252" s="730">
        <v>2412</v>
      </c>
      <c r="AD252" s="730">
        <v>2412</v>
      </c>
      <c r="AE252" s="730">
        <v>2412</v>
      </c>
      <c r="AF252" s="730">
        <v>2412</v>
      </c>
      <c r="AG252" s="730">
        <v>2412</v>
      </c>
      <c r="AH252" s="730">
        <v>2412</v>
      </c>
      <c r="AI252" s="730">
        <v>2412</v>
      </c>
    </row>
    <row r="253" spans="3:35" outlineLevel="1" x14ac:dyDescent="0.2">
      <c r="C253" s="45">
        <v>9</v>
      </c>
      <c r="D253" s="718">
        <v>0</v>
      </c>
      <c r="E253" s="731">
        <v>0</v>
      </c>
      <c r="F253" s="718" t="s">
        <v>139</v>
      </c>
      <c r="H253" s="164"/>
      <c r="K253" s="164"/>
      <c r="N253" s="164"/>
      <c r="Q253" s="732" t="s">
        <v>583</v>
      </c>
      <c r="R253" s="726"/>
      <c r="S253" s="727"/>
      <c r="T253" s="727"/>
      <c r="U253" s="727"/>
      <c r="V253" s="727"/>
      <c r="W253" s="728"/>
      <c r="X253" s="729">
        <v>53823</v>
      </c>
      <c r="Y253" s="727">
        <v>53823</v>
      </c>
      <c r="Z253" s="727">
        <v>53823</v>
      </c>
      <c r="AA253" s="730">
        <v>53823</v>
      </c>
      <c r="AB253" s="730">
        <v>53823</v>
      </c>
      <c r="AC253" s="730">
        <v>53823</v>
      </c>
      <c r="AD253" s="730">
        <v>53823</v>
      </c>
      <c r="AE253" s="730">
        <v>53823</v>
      </c>
      <c r="AF253" s="730">
        <v>53823</v>
      </c>
      <c r="AG253" s="730">
        <v>53823</v>
      </c>
      <c r="AH253" s="730">
        <v>53823</v>
      </c>
      <c r="AI253" s="730">
        <v>53823</v>
      </c>
    </row>
    <row r="254" spans="3:35" outlineLevel="1" x14ac:dyDescent="0.2">
      <c r="C254" s="45">
        <v>10</v>
      </c>
      <c r="D254" s="718">
        <v>0</v>
      </c>
      <c r="E254" s="731">
        <v>0</v>
      </c>
      <c r="F254" s="718" t="s">
        <v>140</v>
      </c>
      <c r="H254" s="164"/>
      <c r="K254" s="164"/>
      <c r="N254" s="164"/>
      <c r="Q254" s="732" t="s">
        <v>583</v>
      </c>
      <c r="R254" s="726"/>
      <c r="S254" s="727"/>
      <c r="T254" s="727"/>
      <c r="U254" s="727"/>
      <c r="V254" s="727"/>
      <c r="W254" s="728"/>
      <c r="X254" s="729">
        <v>58422.799999999996</v>
      </c>
      <c r="Y254" s="727">
        <v>58422.799999999996</v>
      </c>
      <c r="Z254" s="727">
        <v>58422.799999999996</v>
      </c>
      <c r="AA254" s="730">
        <v>58422.799999999996</v>
      </c>
      <c r="AB254" s="730">
        <v>58422.799999999996</v>
      </c>
      <c r="AC254" s="730">
        <v>58422.799999999996</v>
      </c>
      <c r="AD254" s="730">
        <v>58422.799999999996</v>
      </c>
      <c r="AE254" s="730">
        <v>58422.799999999996</v>
      </c>
      <c r="AF254" s="730">
        <v>58422.799999999996</v>
      </c>
      <c r="AG254" s="730">
        <v>58422.799999999996</v>
      </c>
      <c r="AH254" s="730">
        <v>58422.799999999996</v>
      </c>
      <c r="AI254" s="730">
        <v>58422.799999999996</v>
      </c>
    </row>
    <row r="255" spans="3:35" outlineLevel="1" x14ac:dyDescent="0.2">
      <c r="C255" s="45">
        <v>11</v>
      </c>
      <c r="D255" s="718">
        <v>0</v>
      </c>
      <c r="E255" s="731">
        <v>0</v>
      </c>
      <c r="F255" s="718" t="s">
        <v>141</v>
      </c>
      <c r="H255" s="164"/>
      <c r="K255" s="164"/>
      <c r="N255" s="164"/>
      <c r="Q255" s="732" t="s">
        <v>583</v>
      </c>
      <c r="R255" s="726"/>
      <c r="S255" s="727"/>
      <c r="T255" s="727"/>
      <c r="U255" s="727"/>
      <c r="V255" s="727"/>
      <c r="W255" s="728"/>
      <c r="X255" s="729">
        <v>3101</v>
      </c>
      <c r="Y255" s="727">
        <v>3101</v>
      </c>
      <c r="Z255" s="727">
        <v>3101</v>
      </c>
      <c r="AA255" s="730">
        <v>3101</v>
      </c>
      <c r="AB255" s="730">
        <v>3101</v>
      </c>
      <c r="AC255" s="730">
        <v>3101</v>
      </c>
      <c r="AD255" s="730">
        <v>3101</v>
      </c>
      <c r="AE255" s="730">
        <v>3101</v>
      </c>
      <c r="AF255" s="730">
        <v>3101</v>
      </c>
      <c r="AG255" s="730">
        <v>3101</v>
      </c>
      <c r="AH255" s="730">
        <v>3101</v>
      </c>
      <c r="AI255" s="730">
        <v>3101</v>
      </c>
    </row>
    <row r="256" spans="3:35" outlineLevel="1" x14ac:dyDescent="0.2">
      <c r="C256" s="45">
        <v>12</v>
      </c>
      <c r="D256" s="718">
        <v>0</v>
      </c>
      <c r="E256" s="731">
        <v>0</v>
      </c>
      <c r="F256" s="718" t="s">
        <v>142</v>
      </c>
      <c r="H256" s="164"/>
      <c r="K256" s="164"/>
      <c r="N256" s="164"/>
      <c r="Q256" s="732" t="s">
        <v>583</v>
      </c>
      <c r="R256" s="726"/>
      <c r="S256" s="727"/>
      <c r="T256" s="727"/>
      <c r="U256" s="727"/>
      <c r="V256" s="727"/>
      <c r="W256" s="728"/>
      <c r="X256" s="729">
        <v>22577</v>
      </c>
      <c r="Y256" s="727">
        <v>22577</v>
      </c>
      <c r="Z256" s="727">
        <v>22577</v>
      </c>
      <c r="AA256" s="730">
        <v>22577</v>
      </c>
      <c r="AB256" s="730">
        <v>22577</v>
      </c>
      <c r="AC256" s="730">
        <v>22577</v>
      </c>
      <c r="AD256" s="730">
        <v>22577</v>
      </c>
      <c r="AE256" s="730">
        <v>22577</v>
      </c>
      <c r="AF256" s="730">
        <v>22577</v>
      </c>
      <c r="AG256" s="730">
        <v>22577</v>
      </c>
      <c r="AH256" s="730">
        <v>22577</v>
      </c>
      <c r="AI256" s="730">
        <v>22577</v>
      </c>
    </row>
    <row r="257" spans="3:35" outlineLevel="1" x14ac:dyDescent="0.2">
      <c r="C257" s="45">
        <v>13</v>
      </c>
      <c r="D257" s="718">
        <v>0</v>
      </c>
      <c r="E257" s="731">
        <v>0</v>
      </c>
      <c r="F257" s="718" t="s">
        <v>143</v>
      </c>
      <c r="H257" s="164"/>
      <c r="K257" s="164"/>
      <c r="N257" s="164"/>
      <c r="Q257" s="732" t="s">
        <v>583</v>
      </c>
      <c r="R257" s="726"/>
      <c r="S257" s="727"/>
      <c r="T257" s="727"/>
      <c r="U257" s="727"/>
      <c r="V257" s="727"/>
      <c r="W257" s="728"/>
      <c r="X257" s="729">
        <v>17902</v>
      </c>
      <c r="Y257" s="727">
        <v>17902</v>
      </c>
      <c r="Z257" s="727">
        <v>17902</v>
      </c>
      <c r="AA257" s="730">
        <v>17902</v>
      </c>
      <c r="AB257" s="730">
        <v>17902</v>
      </c>
      <c r="AC257" s="730">
        <v>17902</v>
      </c>
      <c r="AD257" s="730">
        <v>17902</v>
      </c>
      <c r="AE257" s="730">
        <v>17902</v>
      </c>
      <c r="AF257" s="730">
        <v>17902</v>
      </c>
      <c r="AG257" s="730">
        <v>17902</v>
      </c>
      <c r="AH257" s="730">
        <v>17902</v>
      </c>
      <c r="AI257" s="730">
        <v>17902</v>
      </c>
    </row>
    <row r="258" spans="3:35" outlineLevel="1" x14ac:dyDescent="0.2">
      <c r="C258" s="45">
        <v>14</v>
      </c>
      <c r="D258" s="718">
        <v>0</v>
      </c>
      <c r="E258" s="731">
        <v>0</v>
      </c>
      <c r="F258" s="718" t="s">
        <v>144</v>
      </c>
      <c r="H258" s="164"/>
      <c r="K258" s="164"/>
      <c r="N258" s="164"/>
      <c r="Q258" s="732" t="s">
        <v>583</v>
      </c>
      <c r="R258" s="726"/>
      <c r="S258" s="727"/>
      <c r="T258" s="727"/>
      <c r="U258" s="727"/>
      <c r="V258" s="727"/>
      <c r="W258" s="728"/>
      <c r="X258" s="729">
        <v>800</v>
      </c>
      <c r="Y258" s="727">
        <v>800</v>
      </c>
      <c r="Z258" s="727">
        <v>800</v>
      </c>
      <c r="AA258" s="730">
        <v>800</v>
      </c>
      <c r="AB258" s="730">
        <v>800</v>
      </c>
      <c r="AC258" s="730">
        <v>800</v>
      </c>
      <c r="AD258" s="730">
        <v>800</v>
      </c>
      <c r="AE258" s="730">
        <v>800</v>
      </c>
      <c r="AF258" s="730">
        <v>800</v>
      </c>
      <c r="AG258" s="730">
        <v>800</v>
      </c>
      <c r="AH258" s="730">
        <v>800</v>
      </c>
      <c r="AI258" s="730">
        <v>800</v>
      </c>
    </row>
    <row r="259" spans="3:35" outlineLevel="1" x14ac:dyDescent="0.2">
      <c r="C259" s="45">
        <v>15</v>
      </c>
      <c r="D259" s="718">
        <v>0</v>
      </c>
      <c r="E259" s="731">
        <v>0</v>
      </c>
      <c r="F259" s="718" t="s">
        <v>145</v>
      </c>
      <c r="H259" s="164"/>
      <c r="K259" s="164"/>
      <c r="N259" s="164"/>
      <c r="Q259" s="732" t="s">
        <v>583</v>
      </c>
      <c r="R259" s="726"/>
      <c r="S259" s="727"/>
      <c r="T259" s="727"/>
      <c r="U259" s="727"/>
      <c r="V259" s="727"/>
      <c r="W259" s="728"/>
      <c r="X259" s="729">
        <v>162347.25</v>
      </c>
      <c r="Y259" s="727">
        <v>162347.25</v>
      </c>
      <c r="Z259" s="727">
        <v>162347.25</v>
      </c>
      <c r="AA259" s="730">
        <v>162347.25</v>
      </c>
      <c r="AB259" s="730">
        <v>162347.25</v>
      </c>
      <c r="AC259" s="730">
        <v>162347.25</v>
      </c>
      <c r="AD259" s="730">
        <v>162347.25</v>
      </c>
      <c r="AE259" s="730">
        <v>162347.25</v>
      </c>
      <c r="AF259" s="730">
        <v>162347.25</v>
      </c>
      <c r="AG259" s="730">
        <v>162347.25</v>
      </c>
      <c r="AH259" s="730">
        <v>162347.25</v>
      </c>
      <c r="AI259" s="730">
        <v>162347.25</v>
      </c>
    </row>
    <row r="260" spans="3:35" outlineLevel="1" x14ac:dyDescent="0.2">
      <c r="C260" s="45">
        <v>16</v>
      </c>
      <c r="D260" s="718">
        <v>0</v>
      </c>
      <c r="E260" s="731">
        <v>0</v>
      </c>
      <c r="F260" s="718" t="s">
        <v>146</v>
      </c>
      <c r="H260" s="164"/>
      <c r="K260" s="164"/>
      <c r="N260" s="164"/>
      <c r="Q260" s="732" t="s">
        <v>583</v>
      </c>
      <c r="R260" s="726"/>
      <c r="S260" s="727"/>
      <c r="T260" s="727"/>
      <c r="U260" s="727"/>
      <c r="V260" s="727"/>
      <c r="W260" s="728"/>
      <c r="X260" s="729">
        <v>183021.4</v>
      </c>
      <c r="Y260" s="727">
        <v>183021.4</v>
      </c>
      <c r="Z260" s="727">
        <v>183021.4</v>
      </c>
      <c r="AA260" s="730">
        <v>183021.4</v>
      </c>
      <c r="AB260" s="730">
        <v>183021.4</v>
      </c>
      <c r="AC260" s="730">
        <v>183021.4</v>
      </c>
      <c r="AD260" s="730">
        <v>183021.4</v>
      </c>
      <c r="AE260" s="730">
        <v>183021.4</v>
      </c>
      <c r="AF260" s="730">
        <v>183021.4</v>
      </c>
      <c r="AG260" s="730">
        <v>183021.4</v>
      </c>
      <c r="AH260" s="730">
        <v>183021.4</v>
      </c>
      <c r="AI260" s="730">
        <v>183021.4</v>
      </c>
    </row>
    <row r="261" spans="3:35" outlineLevel="1" x14ac:dyDescent="0.2">
      <c r="C261" s="45">
        <v>17</v>
      </c>
      <c r="D261" s="718">
        <v>0</v>
      </c>
      <c r="E261" s="731">
        <v>0</v>
      </c>
      <c r="F261" s="718" t="s">
        <v>147</v>
      </c>
      <c r="H261" s="164"/>
      <c r="K261" s="164"/>
      <c r="N261" s="164"/>
      <c r="Q261" s="732" t="s">
        <v>583</v>
      </c>
      <c r="R261" s="726"/>
      <c r="S261" s="727"/>
      <c r="T261" s="727"/>
      <c r="U261" s="727"/>
      <c r="V261" s="727"/>
      <c r="W261" s="728"/>
      <c r="X261" s="729">
        <v>47357</v>
      </c>
      <c r="Y261" s="727">
        <v>47357</v>
      </c>
      <c r="Z261" s="727">
        <v>47357</v>
      </c>
      <c r="AA261" s="730">
        <v>47357</v>
      </c>
      <c r="AB261" s="730">
        <v>47357</v>
      </c>
      <c r="AC261" s="730">
        <v>47357</v>
      </c>
      <c r="AD261" s="730">
        <v>47357</v>
      </c>
      <c r="AE261" s="730">
        <v>47357</v>
      </c>
      <c r="AF261" s="730">
        <v>47357</v>
      </c>
      <c r="AG261" s="730">
        <v>47357</v>
      </c>
      <c r="AH261" s="730">
        <v>47357</v>
      </c>
      <c r="AI261" s="730">
        <v>47357</v>
      </c>
    </row>
    <row r="262" spans="3:35" outlineLevel="1" x14ac:dyDescent="0.2">
      <c r="C262" s="45">
        <v>18</v>
      </c>
      <c r="D262" s="718">
        <v>0</v>
      </c>
      <c r="E262" s="731">
        <v>0</v>
      </c>
      <c r="F262" s="718" t="s">
        <v>148</v>
      </c>
      <c r="H262" s="164"/>
      <c r="K262" s="164"/>
      <c r="N262" s="164"/>
      <c r="Q262" s="732" t="s">
        <v>583</v>
      </c>
      <c r="R262" s="726"/>
      <c r="S262" s="727"/>
      <c r="T262" s="727"/>
      <c r="U262" s="727"/>
      <c r="V262" s="727"/>
      <c r="W262" s="728"/>
      <c r="X262" s="729">
        <v>40817</v>
      </c>
      <c r="Y262" s="727">
        <v>40817</v>
      </c>
      <c r="Z262" s="727">
        <v>40817</v>
      </c>
      <c r="AA262" s="730">
        <v>40817</v>
      </c>
      <c r="AB262" s="730">
        <v>40817</v>
      </c>
      <c r="AC262" s="730">
        <v>40817</v>
      </c>
      <c r="AD262" s="730">
        <v>40817</v>
      </c>
      <c r="AE262" s="730">
        <v>40817</v>
      </c>
      <c r="AF262" s="730">
        <v>40817</v>
      </c>
      <c r="AG262" s="730">
        <v>40817</v>
      </c>
      <c r="AH262" s="730">
        <v>40817</v>
      </c>
      <c r="AI262" s="730">
        <v>40817</v>
      </c>
    </row>
    <row r="263" spans="3:35" outlineLevel="1" x14ac:dyDescent="0.2">
      <c r="C263" s="45">
        <v>19</v>
      </c>
      <c r="D263" s="718">
        <v>0</v>
      </c>
      <c r="E263" s="731">
        <v>0</v>
      </c>
      <c r="F263" s="718" t="s">
        <v>149</v>
      </c>
      <c r="H263" s="164"/>
      <c r="K263" s="164"/>
      <c r="N263" s="164"/>
      <c r="Q263" s="732" t="s">
        <v>583</v>
      </c>
      <c r="R263" s="726"/>
      <c r="S263" s="727"/>
      <c r="T263" s="727"/>
      <c r="U263" s="727"/>
      <c r="V263" s="727"/>
      <c r="W263" s="728"/>
      <c r="X263" s="729">
        <v>78334</v>
      </c>
      <c r="Y263" s="727">
        <v>78334</v>
      </c>
      <c r="Z263" s="727">
        <v>78334</v>
      </c>
      <c r="AA263" s="730">
        <v>78334</v>
      </c>
      <c r="AB263" s="730">
        <v>78334</v>
      </c>
      <c r="AC263" s="730">
        <v>78334</v>
      </c>
      <c r="AD263" s="730">
        <v>78334</v>
      </c>
      <c r="AE263" s="730">
        <v>78334</v>
      </c>
      <c r="AF263" s="730">
        <v>78334</v>
      </c>
      <c r="AG263" s="730">
        <v>78334</v>
      </c>
      <c r="AH263" s="730">
        <v>78334</v>
      </c>
      <c r="AI263" s="730">
        <v>78334</v>
      </c>
    </row>
    <row r="264" spans="3:35" outlineLevel="1" x14ac:dyDescent="0.2">
      <c r="C264" s="45">
        <v>20</v>
      </c>
      <c r="D264" s="718">
        <v>0</v>
      </c>
      <c r="E264" s="731">
        <v>0</v>
      </c>
      <c r="F264" s="718" t="s">
        <v>150</v>
      </c>
      <c r="H264" s="164"/>
      <c r="K264" s="164"/>
      <c r="N264" s="164"/>
      <c r="Q264" s="732" t="s">
        <v>583</v>
      </c>
      <c r="R264" s="726"/>
      <c r="S264" s="727"/>
      <c r="T264" s="727"/>
      <c r="U264" s="727"/>
      <c r="V264" s="727"/>
      <c r="W264" s="728"/>
      <c r="X264" s="729">
        <v>14239</v>
      </c>
      <c r="Y264" s="727">
        <v>14239</v>
      </c>
      <c r="Z264" s="727">
        <v>14239</v>
      </c>
      <c r="AA264" s="730">
        <v>14239</v>
      </c>
      <c r="AB264" s="730">
        <v>14239</v>
      </c>
      <c r="AC264" s="730">
        <v>14239</v>
      </c>
      <c r="AD264" s="730">
        <v>14239</v>
      </c>
      <c r="AE264" s="730">
        <v>14239</v>
      </c>
      <c r="AF264" s="730">
        <v>14239</v>
      </c>
      <c r="AG264" s="730">
        <v>14239</v>
      </c>
      <c r="AH264" s="730">
        <v>14239</v>
      </c>
      <c r="AI264" s="730">
        <v>14239</v>
      </c>
    </row>
    <row r="265" spans="3:35" outlineLevel="1" x14ac:dyDescent="0.2">
      <c r="C265" s="45">
        <v>21</v>
      </c>
      <c r="D265" s="718">
        <v>0</v>
      </c>
      <c r="E265" s="731">
        <v>0</v>
      </c>
      <c r="F265" s="718" t="s">
        <v>151</v>
      </c>
      <c r="H265" s="164"/>
      <c r="K265" s="164"/>
      <c r="N265" s="164"/>
      <c r="Q265" s="732" t="s">
        <v>583</v>
      </c>
      <c r="R265" s="726"/>
      <c r="S265" s="727"/>
      <c r="T265" s="727"/>
      <c r="U265" s="727"/>
      <c r="V265" s="727"/>
      <c r="W265" s="728"/>
      <c r="X265" s="729">
        <v>27062</v>
      </c>
      <c r="Y265" s="727">
        <v>27062</v>
      </c>
      <c r="Z265" s="727">
        <v>27062</v>
      </c>
      <c r="AA265" s="730">
        <v>27062</v>
      </c>
      <c r="AB265" s="730">
        <v>27062</v>
      </c>
      <c r="AC265" s="730">
        <v>27062</v>
      </c>
      <c r="AD265" s="730">
        <v>27062</v>
      </c>
      <c r="AE265" s="730">
        <v>27062</v>
      </c>
      <c r="AF265" s="730">
        <v>27062</v>
      </c>
      <c r="AG265" s="730">
        <v>27062</v>
      </c>
      <c r="AH265" s="730">
        <v>27062</v>
      </c>
      <c r="AI265" s="730">
        <v>27062</v>
      </c>
    </row>
    <row r="266" spans="3:35" outlineLevel="1" x14ac:dyDescent="0.2">
      <c r="C266" s="45">
        <v>22</v>
      </c>
      <c r="D266" s="718">
        <v>0</v>
      </c>
      <c r="E266" s="731">
        <v>0</v>
      </c>
      <c r="F266" s="718" t="s">
        <v>658</v>
      </c>
      <c r="H266" s="164"/>
      <c r="K266" s="164"/>
      <c r="N266" s="164"/>
      <c r="Q266" s="732" t="s">
        <v>583</v>
      </c>
      <c r="R266" s="726"/>
      <c r="S266" s="727"/>
      <c r="T266" s="727"/>
      <c r="U266" s="727"/>
      <c r="V266" s="727"/>
      <c r="W266" s="728"/>
      <c r="X266" s="729">
        <v>30362</v>
      </c>
      <c r="Y266" s="727">
        <v>30362</v>
      </c>
      <c r="Z266" s="727">
        <v>30362</v>
      </c>
      <c r="AA266" s="730">
        <v>30362</v>
      </c>
      <c r="AB266" s="730">
        <v>30362</v>
      </c>
      <c r="AC266" s="730">
        <v>30362</v>
      </c>
      <c r="AD266" s="730">
        <v>30362</v>
      </c>
      <c r="AE266" s="730">
        <v>30362</v>
      </c>
      <c r="AF266" s="730">
        <v>30362</v>
      </c>
      <c r="AG266" s="730">
        <v>30362</v>
      </c>
      <c r="AH266" s="730">
        <v>30362</v>
      </c>
      <c r="AI266" s="730">
        <v>30362</v>
      </c>
    </row>
    <row r="267" spans="3:35" outlineLevel="1" x14ac:dyDescent="0.2">
      <c r="C267" s="45" t="s">
        <v>152</v>
      </c>
      <c r="D267" s="718">
        <v>0</v>
      </c>
      <c r="E267" s="731">
        <v>0</v>
      </c>
      <c r="F267" s="718" t="s">
        <v>152</v>
      </c>
      <c r="H267" s="164"/>
      <c r="K267" s="164"/>
      <c r="N267" s="164"/>
      <c r="Q267" s="732" t="s">
        <v>583</v>
      </c>
      <c r="R267" s="726"/>
      <c r="S267" s="727"/>
      <c r="T267" s="727"/>
      <c r="U267" s="727"/>
      <c r="V267" s="727"/>
      <c r="W267" s="728"/>
      <c r="X267" s="729">
        <v>0</v>
      </c>
      <c r="Y267" s="727">
        <v>0</v>
      </c>
      <c r="Z267" s="727">
        <v>0</v>
      </c>
      <c r="AA267" s="730">
        <v>0</v>
      </c>
      <c r="AB267" s="730">
        <v>0</v>
      </c>
      <c r="AC267" s="730">
        <v>0</v>
      </c>
      <c r="AD267" s="730">
        <v>0</v>
      </c>
      <c r="AE267" s="730">
        <v>0</v>
      </c>
      <c r="AF267" s="730">
        <v>0</v>
      </c>
      <c r="AG267" s="730">
        <v>0</v>
      </c>
      <c r="AH267" s="730">
        <v>0</v>
      </c>
      <c r="AI267" s="730">
        <v>0</v>
      </c>
    </row>
    <row r="268" spans="3:35" outlineLevel="1" x14ac:dyDescent="0.2">
      <c r="C268" s="45">
        <v>24</v>
      </c>
      <c r="D268" s="718">
        <v>0</v>
      </c>
      <c r="E268" s="731">
        <v>0</v>
      </c>
      <c r="F268" s="718" t="s">
        <v>2</v>
      </c>
      <c r="H268" s="164"/>
      <c r="K268" s="164"/>
      <c r="N268" s="164"/>
      <c r="Q268" s="732" t="s">
        <v>583</v>
      </c>
      <c r="R268" s="726"/>
      <c r="S268" s="727"/>
      <c r="T268" s="727"/>
      <c r="U268" s="727"/>
      <c r="V268" s="727"/>
      <c r="W268" s="728"/>
      <c r="X268" s="729">
        <v>148953</v>
      </c>
      <c r="Y268" s="727">
        <v>148953</v>
      </c>
      <c r="Z268" s="727">
        <v>148953</v>
      </c>
      <c r="AA268" s="730">
        <v>148953</v>
      </c>
      <c r="AB268" s="730">
        <v>148953</v>
      </c>
      <c r="AC268" s="730">
        <v>148953</v>
      </c>
      <c r="AD268" s="730">
        <v>148953</v>
      </c>
      <c r="AE268" s="730">
        <v>148953</v>
      </c>
      <c r="AF268" s="730">
        <v>148953</v>
      </c>
      <c r="AG268" s="730">
        <v>148953</v>
      </c>
      <c r="AH268" s="730">
        <v>148953</v>
      </c>
      <c r="AI268" s="730">
        <v>148953</v>
      </c>
    </row>
    <row r="269" spans="3:35" outlineLevel="1" x14ac:dyDescent="0.2">
      <c r="C269" s="45">
        <v>25</v>
      </c>
      <c r="D269" s="718">
        <v>0</v>
      </c>
      <c r="E269" s="731">
        <v>0</v>
      </c>
      <c r="F269" s="718" t="s">
        <v>153</v>
      </c>
      <c r="H269" s="164"/>
      <c r="K269" s="164"/>
      <c r="N269" s="164"/>
      <c r="Q269" s="732" t="s">
        <v>583</v>
      </c>
      <c r="R269" s="726"/>
      <c r="S269" s="727"/>
      <c r="T269" s="727"/>
      <c r="U269" s="727"/>
      <c r="V269" s="727"/>
      <c r="W269" s="728"/>
      <c r="X269" s="729">
        <v>324394.5</v>
      </c>
      <c r="Y269" s="727">
        <v>324394.5</v>
      </c>
      <c r="Z269" s="727">
        <v>324394.5</v>
      </c>
      <c r="AA269" s="730">
        <v>324394.5</v>
      </c>
      <c r="AB269" s="730">
        <v>324394.5</v>
      </c>
      <c r="AC269" s="730">
        <v>324394.5</v>
      </c>
      <c r="AD269" s="730">
        <v>324394.5</v>
      </c>
      <c r="AE269" s="730">
        <v>324394.5</v>
      </c>
      <c r="AF269" s="730">
        <v>324394.5</v>
      </c>
      <c r="AG269" s="730">
        <v>324394.5</v>
      </c>
      <c r="AH269" s="730">
        <v>324394.5</v>
      </c>
      <c r="AI269" s="730">
        <v>324394.5</v>
      </c>
    </row>
    <row r="270" spans="3:35" outlineLevel="1" x14ac:dyDescent="0.2">
      <c r="C270" s="45" t="s">
        <v>154</v>
      </c>
      <c r="D270" s="718">
        <v>0</v>
      </c>
      <c r="E270" s="731">
        <v>0</v>
      </c>
      <c r="F270" s="718" t="s">
        <v>155</v>
      </c>
      <c r="H270" s="164"/>
      <c r="K270" s="164"/>
      <c r="N270" s="164"/>
      <c r="Q270" s="732" t="s">
        <v>583</v>
      </c>
      <c r="R270" s="726"/>
      <c r="S270" s="727"/>
      <c r="T270" s="727"/>
      <c r="U270" s="727"/>
      <c r="V270" s="727"/>
      <c r="W270" s="728"/>
      <c r="X270" s="729">
        <v>0</v>
      </c>
      <c r="Y270" s="727">
        <v>0</v>
      </c>
      <c r="Z270" s="727">
        <v>0</v>
      </c>
      <c r="AA270" s="730">
        <v>0</v>
      </c>
      <c r="AB270" s="730">
        <v>0</v>
      </c>
      <c r="AC270" s="730">
        <v>0</v>
      </c>
      <c r="AD270" s="730">
        <v>0</v>
      </c>
      <c r="AE270" s="730">
        <v>0</v>
      </c>
      <c r="AF270" s="730">
        <v>0</v>
      </c>
      <c r="AG270" s="730">
        <v>0</v>
      </c>
      <c r="AH270" s="730">
        <v>0</v>
      </c>
      <c r="AI270" s="730">
        <v>0</v>
      </c>
    </row>
    <row r="271" spans="3:35" outlineLevel="1" x14ac:dyDescent="0.2">
      <c r="C271" s="45" t="s">
        <v>156</v>
      </c>
      <c r="D271" s="718">
        <v>0</v>
      </c>
      <c r="E271" s="731">
        <v>0</v>
      </c>
      <c r="F271" s="718" t="s">
        <v>157</v>
      </c>
      <c r="H271" s="164"/>
      <c r="K271" s="164"/>
      <c r="N271" s="164"/>
      <c r="Q271" s="732" t="s">
        <v>583</v>
      </c>
      <c r="R271" s="726"/>
      <c r="S271" s="727"/>
      <c r="T271" s="727"/>
      <c r="U271" s="727"/>
      <c r="V271" s="727"/>
      <c r="W271" s="728"/>
      <c r="X271" s="729">
        <v>0</v>
      </c>
      <c r="Y271" s="727">
        <v>0</v>
      </c>
      <c r="Z271" s="727">
        <v>0</v>
      </c>
      <c r="AA271" s="730">
        <v>0</v>
      </c>
      <c r="AB271" s="730">
        <v>0</v>
      </c>
      <c r="AC271" s="730">
        <v>0</v>
      </c>
      <c r="AD271" s="730">
        <v>0</v>
      </c>
      <c r="AE271" s="730">
        <v>0</v>
      </c>
      <c r="AF271" s="730">
        <v>0</v>
      </c>
      <c r="AG271" s="730">
        <v>0</v>
      </c>
      <c r="AH271" s="730">
        <v>0</v>
      </c>
      <c r="AI271" s="730">
        <v>0</v>
      </c>
    </row>
    <row r="272" spans="3:35" outlineLevel="1" x14ac:dyDescent="0.2">
      <c r="C272" s="45" t="s">
        <v>152</v>
      </c>
      <c r="D272" s="718">
        <v>0</v>
      </c>
      <c r="E272" s="731">
        <v>0</v>
      </c>
      <c r="F272" s="718" t="s">
        <v>152</v>
      </c>
      <c r="H272" s="164"/>
      <c r="K272" s="164"/>
      <c r="N272" s="164"/>
      <c r="Q272" s="732" t="s">
        <v>583</v>
      </c>
      <c r="R272" s="726"/>
      <c r="S272" s="727"/>
      <c r="T272" s="727"/>
      <c r="U272" s="727"/>
      <c r="V272" s="727"/>
      <c r="W272" s="728"/>
      <c r="X272" s="729">
        <v>0</v>
      </c>
      <c r="Y272" s="727">
        <v>0</v>
      </c>
      <c r="Z272" s="727">
        <v>0</v>
      </c>
      <c r="AA272" s="730">
        <v>0</v>
      </c>
      <c r="AB272" s="730">
        <v>0</v>
      </c>
      <c r="AC272" s="730">
        <v>0</v>
      </c>
      <c r="AD272" s="730">
        <v>0</v>
      </c>
      <c r="AE272" s="730">
        <v>0</v>
      </c>
      <c r="AF272" s="730">
        <v>0</v>
      </c>
      <c r="AG272" s="730">
        <v>0</v>
      </c>
      <c r="AH272" s="730">
        <v>0</v>
      </c>
      <c r="AI272" s="730">
        <v>0</v>
      </c>
    </row>
    <row r="273" spans="3:35" outlineLevel="1" x14ac:dyDescent="0.2">
      <c r="C273" s="45">
        <v>29</v>
      </c>
      <c r="D273" s="718">
        <v>0</v>
      </c>
      <c r="E273" s="731">
        <v>0</v>
      </c>
      <c r="F273" s="718" t="s">
        <v>158</v>
      </c>
      <c r="H273" s="164"/>
      <c r="K273" s="164"/>
      <c r="N273" s="164"/>
      <c r="Q273" s="732" t="s">
        <v>583</v>
      </c>
      <c r="R273" s="726"/>
      <c r="S273" s="727"/>
      <c r="T273" s="727"/>
      <c r="U273" s="727"/>
      <c r="V273" s="727"/>
      <c r="W273" s="728"/>
      <c r="X273" s="729">
        <v>9938</v>
      </c>
      <c r="Y273" s="727">
        <v>9938</v>
      </c>
      <c r="Z273" s="727">
        <v>9938</v>
      </c>
      <c r="AA273" s="730">
        <v>9938</v>
      </c>
      <c r="AB273" s="730">
        <v>9938</v>
      </c>
      <c r="AC273" s="730">
        <v>9938</v>
      </c>
      <c r="AD273" s="730">
        <v>9938</v>
      </c>
      <c r="AE273" s="730">
        <v>9938</v>
      </c>
      <c r="AF273" s="730">
        <v>9938</v>
      </c>
      <c r="AG273" s="730">
        <v>9938</v>
      </c>
      <c r="AH273" s="730">
        <v>9938</v>
      </c>
      <c r="AI273" s="730">
        <v>9938</v>
      </c>
    </row>
    <row r="274" spans="3:35" outlineLevel="1" x14ac:dyDescent="0.2">
      <c r="C274" s="45">
        <v>30</v>
      </c>
      <c r="D274" s="718">
        <v>0</v>
      </c>
      <c r="E274" s="731">
        <v>0</v>
      </c>
      <c r="F274" s="718" t="s">
        <v>159</v>
      </c>
      <c r="H274" s="164"/>
      <c r="K274" s="164"/>
      <c r="N274" s="164"/>
      <c r="Q274" s="732" t="s">
        <v>583</v>
      </c>
      <c r="R274" s="726"/>
      <c r="S274" s="727"/>
      <c r="T274" s="727"/>
      <c r="U274" s="727"/>
      <c r="V274" s="727"/>
      <c r="W274" s="728"/>
      <c r="X274" s="729">
        <v>144080.75</v>
      </c>
      <c r="Y274" s="727">
        <v>144080.75</v>
      </c>
      <c r="Z274" s="727">
        <v>144080.75</v>
      </c>
      <c r="AA274" s="730">
        <v>144080.75</v>
      </c>
      <c r="AB274" s="730">
        <v>144080.75</v>
      </c>
      <c r="AC274" s="730">
        <v>144080.75</v>
      </c>
      <c r="AD274" s="730">
        <v>144080.75</v>
      </c>
      <c r="AE274" s="730">
        <v>144080.75</v>
      </c>
      <c r="AF274" s="730">
        <v>144080.75</v>
      </c>
      <c r="AG274" s="730">
        <v>144080.75</v>
      </c>
      <c r="AH274" s="730">
        <v>144080.75</v>
      </c>
      <c r="AI274" s="730">
        <v>144080.75</v>
      </c>
    </row>
    <row r="275" spans="3:35" outlineLevel="1" x14ac:dyDescent="0.2">
      <c r="C275" s="45" t="s">
        <v>152</v>
      </c>
      <c r="D275" s="718">
        <v>0</v>
      </c>
      <c r="E275" s="731">
        <v>0</v>
      </c>
      <c r="F275" s="718" t="s">
        <v>152</v>
      </c>
      <c r="H275" s="164"/>
      <c r="K275" s="164"/>
      <c r="N275" s="164"/>
      <c r="Q275" s="732" t="s">
        <v>583</v>
      </c>
      <c r="R275" s="726"/>
      <c r="S275" s="727"/>
      <c r="T275" s="727"/>
      <c r="U275" s="727"/>
      <c r="V275" s="727"/>
      <c r="W275" s="728"/>
      <c r="X275" s="729">
        <v>0</v>
      </c>
      <c r="Y275" s="727">
        <v>0</v>
      </c>
      <c r="Z275" s="727">
        <v>0</v>
      </c>
      <c r="AA275" s="730">
        <v>0</v>
      </c>
      <c r="AB275" s="730">
        <v>0</v>
      </c>
      <c r="AC275" s="730">
        <v>0</v>
      </c>
      <c r="AD275" s="730">
        <v>0</v>
      </c>
      <c r="AE275" s="730">
        <v>0</v>
      </c>
      <c r="AF275" s="730">
        <v>0</v>
      </c>
      <c r="AG275" s="730">
        <v>0</v>
      </c>
      <c r="AH275" s="730">
        <v>0</v>
      </c>
      <c r="AI275" s="730">
        <v>0</v>
      </c>
    </row>
    <row r="276" spans="3:35" outlineLevel="1" x14ac:dyDescent="0.2">
      <c r="C276" s="45" t="s">
        <v>160</v>
      </c>
      <c r="D276" s="718">
        <v>0</v>
      </c>
      <c r="E276" s="731">
        <v>0</v>
      </c>
      <c r="F276" s="718" t="s">
        <v>161</v>
      </c>
      <c r="H276" s="164"/>
      <c r="K276" s="164"/>
      <c r="N276" s="164"/>
      <c r="Q276" s="732" t="s">
        <v>583</v>
      </c>
      <c r="R276" s="726"/>
      <c r="S276" s="727"/>
      <c r="T276" s="727"/>
      <c r="U276" s="727"/>
      <c r="V276" s="727"/>
      <c r="W276" s="728"/>
      <c r="X276" s="729">
        <v>8144</v>
      </c>
      <c r="Y276" s="727">
        <v>8144</v>
      </c>
      <c r="Z276" s="727">
        <v>8144</v>
      </c>
      <c r="AA276" s="730">
        <v>8144</v>
      </c>
      <c r="AB276" s="730">
        <v>8144</v>
      </c>
      <c r="AC276" s="730">
        <v>8144</v>
      </c>
      <c r="AD276" s="730">
        <v>8144</v>
      </c>
      <c r="AE276" s="730">
        <v>8144</v>
      </c>
      <c r="AF276" s="730">
        <v>8144</v>
      </c>
      <c r="AG276" s="730">
        <v>8144</v>
      </c>
      <c r="AH276" s="730">
        <v>8144</v>
      </c>
      <c r="AI276" s="730">
        <v>8144</v>
      </c>
    </row>
    <row r="277" spans="3:35" outlineLevel="1" x14ac:dyDescent="0.2">
      <c r="C277" s="45" t="s">
        <v>162</v>
      </c>
      <c r="D277" s="718">
        <v>0</v>
      </c>
      <c r="E277" s="731">
        <v>0</v>
      </c>
      <c r="F277" s="718" t="s">
        <v>659</v>
      </c>
      <c r="H277" s="164"/>
      <c r="K277" s="164"/>
      <c r="N277" s="164"/>
      <c r="Q277" s="732" t="s">
        <v>583</v>
      </c>
      <c r="R277" s="726"/>
      <c r="S277" s="727"/>
      <c r="T277" s="727"/>
      <c r="U277" s="727"/>
      <c r="V277" s="727"/>
      <c r="W277" s="728"/>
      <c r="X277" s="729">
        <v>1452</v>
      </c>
      <c r="Y277" s="727">
        <v>1452</v>
      </c>
      <c r="Z277" s="727">
        <v>1452</v>
      </c>
      <c r="AA277" s="730">
        <v>1452</v>
      </c>
      <c r="AB277" s="730">
        <v>1452</v>
      </c>
      <c r="AC277" s="730">
        <v>1452</v>
      </c>
      <c r="AD277" s="730">
        <v>1452</v>
      </c>
      <c r="AE277" s="730">
        <v>1452</v>
      </c>
      <c r="AF277" s="730">
        <v>1452</v>
      </c>
      <c r="AG277" s="730">
        <v>1452</v>
      </c>
      <c r="AH277" s="730">
        <v>1452</v>
      </c>
      <c r="AI277" s="730">
        <v>1452</v>
      </c>
    </row>
    <row r="278" spans="3:35" outlineLevel="1" x14ac:dyDescent="0.2">
      <c r="C278" s="45" t="s">
        <v>163</v>
      </c>
      <c r="D278" s="718">
        <v>0</v>
      </c>
      <c r="E278" s="731">
        <v>0</v>
      </c>
      <c r="F278" s="718" t="s">
        <v>164</v>
      </c>
      <c r="H278" s="164"/>
      <c r="K278" s="164"/>
      <c r="N278" s="164"/>
      <c r="Q278" s="732" t="s">
        <v>583</v>
      </c>
      <c r="R278" s="726"/>
      <c r="S278" s="727"/>
      <c r="T278" s="727"/>
      <c r="U278" s="727"/>
      <c r="V278" s="727"/>
      <c r="W278" s="728"/>
      <c r="X278" s="729">
        <v>7908</v>
      </c>
      <c r="Y278" s="727">
        <v>7908</v>
      </c>
      <c r="Z278" s="727">
        <v>7908</v>
      </c>
      <c r="AA278" s="730">
        <v>7908</v>
      </c>
      <c r="AB278" s="730">
        <v>7908</v>
      </c>
      <c r="AC278" s="730">
        <v>7908</v>
      </c>
      <c r="AD278" s="730">
        <v>7908</v>
      </c>
      <c r="AE278" s="730">
        <v>7908</v>
      </c>
      <c r="AF278" s="730">
        <v>7908</v>
      </c>
      <c r="AG278" s="730">
        <v>7908</v>
      </c>
      <c r="AH278" s="730">
        <v>7908</v>
      </c>
      <c r="AI278" s="730">
        <v>7908</v>
      </c>
    </row>
    <row r="279" spans="3:35" outlineLevel="1" x14ac:dyDescent="0.2">
      <c r="C279" s="45" t="s">
        <v>152</v>
      </c>
      <c r="D279" s="718">
        <v>0</v>
      </c>
      <c r="E279" s="731">
        <v>0</v>
      </c>
      <c r="F279" s="718" t="s">
        <v>152</v>
      </c>
      <c r="H279" s="164"/>
      <c r="K279" s="164"/>
      <c r="N279" s="164"/>
      <c r="Q279" s="732" t="s">
        <v>583</v>
      </c>
      <c r="R279" s="726"/>
      <c r="S279" s="727"/>
      <c r="T279" s="727"/>
      <c r="U279" s="727"/>
      <c r="V279" s="727"/>
      <c r="W279" s="728"/>
      <c r="X279" s="729">
        <v>0</v>
      </c>
      <c r="Y279" s="727">
        <v>0</v>
      </c>
      <c r="Z279" s="727">
        <v>0</v>
      </c>
      <c r="AA279" s="730">
        <v>0</v>
      </c>
      <c r="AB279" s="730">
        <v>0</v>
      </c>
      <c r="AC279" s="730">
        <v>0</v>
      </c>
      <c r="AD279" s="730">
        <v>0</v>
      </c>
      <c r="AE279" s="730">
        <v>0</v>
      </c>
      <c r="AF279" s="730">
        <v>0</v>
      </c>
      <c r="AG279" s="730">
        <v>0</v>
      </c>
      <c r="AH279" s="730">
        <v>0</v>
      </c>
      <c r="AI279" s="730">
        <v>0</v>
      </c>
    </row>
    <row r="280" spans="3:35" outlineLevel="1" x14ac:dyDescent="0.2">
      <c r="C280" s="45" t="s">
        <v>165</v>
      </c>
      <c r="D280" s="718">
        <v>0</v>
      </c>
      <c r="E280" s="731">
        <v>0</v>
      </c>
      <c r="F280" s="718" t="s">
        <v>656</v>
      </c>
      <c r="H280" s="164"/>
      <c r="K280" s="164"/>
      <c r="N280" s="164"/>
      <c r="Q280" s="732" t="s">
        <v>583</v>
      </c>
      <c r="R280" s="726"/>
      <c r="S280" s="727"/>
      <c r="T280" s="727"/>
      <c r="U280" s="727"/>
      <c r="V280" s="727"/>
      <c r="W280" s="728"/>
      <c r="X280" s="729">
        <v>14885</v>
      </c>
      <c r="Y280" s="727">
        <v>14885</v>
      </c>
      <c r="Z280" s="727">
        <v>14885</v>
      </c>
      <c r="AA280" s="730">
        <v>14885</v>
      </c>
      <c r="AB280" s="730">
        <v>14885</v>
      </c>
      <c r="AC280" s="730">
        <v>14885</v>
      </c>
      <c r="AD280" s="730">
        <v>14885</v>
      </c>
      <c r="AE280" s="730">
        <v>14885</v>
      </c>
      <c r="AF280" s="730">
        <v>14885</v>
      </c>
      <c r="AG280" s="730">
        <v>14885</v>
      </c>
      <c r="AH280" s="730">
        <v>14885</v>
      </c>
      <c r="AI280" s="730">
        <v>14885</v>
      </c>
    </row>
    <row r="281" spans="3:35" outlineLevel="1" x14ac:dyDescent="0.2">
      <c r="C281" s="45" t="s">
        <v>166</v>
      </c>
      <c r="D281" s="718">
        <v>0</v>
      </c>
      <c r="E281" s="731">
        <v>0</v>
      </c>
      <c r="F281" s="718" t="s">
        <v>657</v>
      </c>
      <c r="H281" s="164"/>
      <c r="K281" s="164"/>
      <c r="N281" s="164"/>
      <c r="Q281" s="732" t="s">
        <v>583</v>
      </c>
      <c r="R281" s="726"/>
      <c r="S281" s="727"/>
      <c r="T281" s="727"/>
      <c r="U281" s="727"/>
      <c r="V281" s="727"/>
      <c r="W281" s="728"/>
      <c r="X281" s="729">
        <v>23042</v>
      </c>
      <c r="Y281" s="727">
        <v>23042</v>
      </c>
      <c r="Z281" s="727">
        <v>23042</v>
      </c>
      <c r="AA281" s="730">
        <v>23042</v>
      </c>
      <c r="AB281" s="730">
        <v>23042</v>
      </c>
      <c r="AC281" s="730">
        <v>23042</v>
      </c>
      <c r="AD281" s="730">
        <v>23042</v>
      </c>
      <c r="AE281" s="730">
        <v>23042</v>
      </c>
      <c r="AF281" s="730">
        <v>23042</v>
      </c>
      <c r="AG281" s="730">
        <v>23042</v>
      </c>
      <c r="AH281" s="730">
        <v>23042</v>
      </c>
      <c r="AI281" s="730">
        <v>23042</v>
      </c>
    </row>
    <row r="282" spans="3:35" outlineLevel="1" x14ac:dyDescent="0.2">
      <c r="C282" s="45" t="s">
        <v>152</v>
      </c>
      <c r="D282" s="718">
        <v>0</v>
      </c>
      <c r="E282" s="731">
        <v>0</v>
      </c>
      <c r="F282" s="718" t="s">
        <v>152</v>
      </c>
      <c r="H282" s="164"/>
      <c r="K282" s="164"/>
      <c r="N282" s="164"/>
      <c r="Q282" s="732" t="s">
        <v>583</v>
      </c>
      <c r="R282" s="726"/>
      <c r="S282" s="727"/>
      <c r="T282" s="727"/>
      <c r="U282" s="727"/>
      <c r="V282" s="727"/>
      <c r="W282" s="728"/>
      <c r="X282" s="729">
        <v>0</v>
      </c>
      <c r="Y282" s="727">
        <v>0</v>
      </c>
      <c r="Z282" s="727">
        <v>0</v>
      </c>
      <c r="AA282" s="730">
        <v>0</v>
      </c>
      <c r="AB282" s="730">
        <v>0</v>
      </c>
      <c r="AC282" s="730">
        <v>0</v>
      </c>
      <c r="AD282" s="730">
        <v>0</v>
      </c>
      <c r="AE282" s="730">
        <v>0</v>
      </c>
      <c r="AF282" s="730">
        <v>0</v>
      </c>
      <c r="AG282" s="730">
        <v>0</v>
      </c>
      <c r="AH282" s="730">
        <v>0</v>
      </c>
      <c r="AI282" s="730">
        <v>0</v>
      </c>
    </row>
    <row r="283" spans="3:35" outlineLevel="1" x14ac:dyDescent="0.2">
      <c r="C283" s="45" t="s">
        <v>152</v>
      </c>
      <c r="D283" s="718">
        <v>0</v>
      </c>
      <c r="E283" s="731">
        <v>0</v>
      </c>
      <c r="F283" s="718" t="s">
        <v>152</v>
      </c>
      <c r="H283" s="164"/>
      <c r="K283" s="164"/>
      <c r="N283" s="164"/>
      <c r="Q283" s="732" t="s">
        <v>583</v>
      </c>
      <c r="R283" s="726"/>
      <c r="S283" s="727"/>
      <c r="T283" s="727"/>
      <c r="U283" s="727"/>
      <c r="V283" s="727"/>
      <c r="W283" s="728"/>
      <c r="X283" s="729">
        <v>0</v>
      </c>
      <c r="Y283" s="727">
        <v>0</v>
      </c>
      <c r="Z283" s="727">
        <v>0</v>
      </c>
      <c r="AA283" s="730">
        <v>0</v>
      </c>
      <c r="AB283" s="730">
        <v>0</v>
      </c>
      <c r="AC283" s="730">
        <v>0</v>
      </c>
      <c r="AD283" s="730">
        <v>0</v>
      </c>
      <c r="AE283" s="730">
        <v>0</v>
      </c>
      <c r="AF283" s="730">
        <v>0</v>
      </c>
      <c r="AG283" s="730">
        <v>0</v>
      </c>
      <c r="AH283" s="730">
        <v>0</v>
      </c>
      <c r="AI283" s="730">
        <v>0</v>
      </c>
    </row>
    <row r="284" spans="3:35" outlineLevel="1" x14ac:dyDescent="0.2">
      <c r="C284" s="45" t="s">
        <v>152</v>
      </c>
      <c r="D284" s="718">
        <v>0</v>
      </c>
      <c r="E284" s="731">
        <v>0</v>
      </c>
      <c r="F284" s="718" t="s">
        <v>152</v>
      </c>
      <c r="H284" s="164"/>
      <c r="K284" s="164"/>
      <c r="N284" s="164"/>
      <c r="Q284" s="732" t="s">
        <v>583</v>
      </c>
      <c r="R284" s="726"/>
      <c r="S284" s="727"/>
      <c r="T284" s="727"/>
      <c r="U284" s="727"/>
      <c r="V284" s="727"/>
      <c r="W284" s="728"/>
      <c r="X284" s="729">
        <v>0</v>
      </c>
      <c r="Y284" s="727">
        <v>0</v>
      </c>
      <c r="Z284" s="727">
        <v>0</v>
      </c>
      <c r="AA284" s="730">
        <v>0</v>
      </c>
      <c r="AB284" s="730">
        <v>0</v>
      </c>
      <c r="AC284" s="730">
        <v>0</v>
      </c>
      <c r="AD284" s="730">
        <v>0</v>
      </c>
      <c r="AE284" s="730">
        <v>0</v>
      </c>
      <c r="AF284" s="730">
        <v>0</v>
      </c>
      <c r="AG284" s="730">
        <v>0</v>
      </c>
      <c r="AH284" s="730">
        <v>0</v>
      </c>
      <c r="AI284" s="730">
        <v>0</v>
      </c>
    </row>
    <row r="285" spans="3:35" outlineLevel="1" x14ac:dyDescent="0.2">
      <c r="C285" s="45" t="s">
        <v>152</v>
      </c>
      <c r="D285" s="718">
        <v>0</v>
      </c>
      <c r="E285" s="731">
        <v>0</v>
      </c>
      <c r="F285" s="718" t="s">
        <v>152</v>
      </c>
      <c r="H285" s="164"/>
      <c r="K285" s="164"/>
      <c r="N285" s="164"/>
      <c r="Q285" s="732" t="s">
        <v>583</v>
      </c>
      <c r="R285" s="726"/>
      <c r="S285" s="727"/>
      <c r="T285" s="727"/>
      <c r="U285" s="727"/>
      <c r="V285" s="727"/>
      <c r="W285" s="728"/>
      <c r="X285" s="729">
        <v>0</v>
      </c>
      <c r="Y285" s="727">
        <v>0</v>
      </c>
      <c r="Z285" s="727">
        <v>0</v>
      </c>
      <c r="AA285" s="730">
        <v>0</v>
      </c>
      <c r="AB285" s="730">
        <v>0</v>
      </c>
      <c r="AC285" s="730">
        <v>0</v>
      </c>
      <c r="AD285" s="730">
        <v>0</v>
      </c>
      <c r="AE285" s="730">
        <v>0</v>
      </c>
      <c r="AF285" s="730">
        <v>0</v>
      </c>
      <c r="AG285" s="730">
        <v>0</v>
      </c>
      <c r="AH285" s="730">
        <v>0</v>
      </c>
      <c r="AI285" s="730">
        <v>0</v>
      </c>
    </row>
    <row r="286" spans="3:35" outlineLevel="1" x14ac:dyDescent="0.2">
      <c r="C286" s="45" t="s">
        <v>152</v>
      </c>
      <c r="D286" s="718">
        <v>0</v>
      </c>
      <c r="E286" s="731">
        <v>0</v>
      </c>
      <c r="F286" s="718" t="s">
        <v>152</v>
      </c>
      <c r="H286" s="164"/>
      <c r="K286" s="164"/>
      <c r="N286" s="164"/>
      <c r="Q286" s="732" t="s">
        <v>583</v>
      </c>
      <c r="R286" s="726"/>
      <c r="S286" s="727"/>
      <c r="T286" s="727"/>
      <c r="U286" s="727"/>
      <c r="V286" s="727"/>
      <c r="W286" s="728"/>
      <c r="X286" s="729">
        <v>0</v>
      </c>
      <c r="Y286" s="727">
        <v>0</v>
      </c>
      <c r="Z286" s="727">
        <v>0</v>
      </c>
      <c r="AA286" s="730">
        <v>0</v>
      </c>
      <c r="AB286" s="730">
        <v>0</v>
      </c>
      <c r="AC286" s="730">
        <v>0</v>
      </c>
      <c r="AD286" s="730">
        <v>0</v>
      </c>
      <c r="AE286" s="730">
        <v>0</v>
      </c>
      <c r="AF286" s="730">
        <v>0</v>
      </c>
      <c r="AG286" s="730">
        <v>0</v>
      </c>
      <c r="AH286" s="730">
        <v>0</v>
      </c>
      <c r="AI286" s="730">
        <v>0</v>
      </c>
    </row>
    <row r="287" spans="3:35" outlineLevel="1" x14ac:dyDescent="0.2">
      <c r="C287" s="45" t="s">
        <v>152</v>
      </c>
      <c r="D287" s="718">
        <v>0</v>
      </c>
      <c r="E287" s="731">
        <v>0</v>
      </c>
      <c r="F287" s="718" t="s">
        <v>152</v>
      </c>
      <c r="H287" s="164"/>
      <c r="K287" s="164"/>
      <c r="N287" s="164"/>
      <c r="Q287" s="732" t="s">
        <v>583</v>
      </c>
      <c r="R287" s="726"/>
      <c r="S287" s="727"/>
      <c r="T287" s="727"/>
      <c r="U287" s="727"/>
      <c r="V287" s="727"/>
      <c r="W287" s="728"/>
      <c r="X287" s="729">
        <v>0</v>
      </c>
      <c r="Y287" s="727">
        <v>0</v>
      </c>
      <c r="Z287" s="727">
        <v>0</v>
      </c>
      <c r="AA287" s="730">
        <v>0</v>
      </c>
      <c r="AB287" s="730">
        <v>0</v>
      </c>
      <c r="AC287" s="730">
        <v>0</v>
      </c>
      <c r="AD287" s="730">
        <v>0</v>
      </c>
      <c r="AE287" s="730">
        <v>0</v>
      </c>
      <c r="AF287" s="730">
        <v>0</v>
      </c>
      <c r="AG287" s="730">
        <v>0</v>
      </c>
      <c r="AH287" s="730">
        <v>0</v>
      </c>
      <c r="AI287" s="730">
        <v>0</v>
      </c>
    </row>
    <row r="288" spans="3:35" outlineLevel="1" x14ac:dyDescent="0.2">
      <c r="C288" s="45" t="s">
        <v>152</v>
      </c>
      <c r="D288" s="718">
        <v>0</v>
      </c>
      <c r="E288" s="731">
        <v>0</v>
      </c>
      <c r="F288" s="718" t="s">
        <v>152</v>
      </c>
      <c r="H288" s="164"/>
      <c r="K288" s="164"/>
      <c r="N288" s="164"/>
      <c r="Q288" s="732" t="s">
        <v>583</v>
      </c>
      <c r="R288" s="726"/>
      <c r="S288" s="727"/>
      <c r="T288" s="727"/>
      <c r="U288" s="727"/>
      <c r="V288" s="727"/>
      <c r="W288" s="728"/>
      <c r="X288" s="729">
        <v>0</v>
      </c>
      <c r="Y288" s="727">
        <v>0</v>
      </c>
      <c r="Z288" s="727">
        <v>0</v>
      </c>
      <c r="AA288" s="730">
        <v>0</v>
      </c>
      <c r="AB288" s="730">
        <v>0</v>
      </c>
      <c r="AC288" s="730">
        <v>0</v>
      </c>
      <c r="AD288" s="730">
        <v>0</v>
      </c>
      <c r="AE288" s="730">
        <v>0</v>
      </c>
      <c r="AF288" s="730">
        <v>0</v>
      </c>
      <c r="AG288" s="730">
        <v>0</v>
      </c>
      <c r="AH288" s="730">
        <v>0</v>
      </c>
      <c r="AI288" s="730">
        <v>0</v>
      </c>
    </row>
    <row r="289" spans="3:35" outlineLevel="1" x14ac:dyDescent="0.2">
      <c r="C289" s="45" t="s">
        <v>152</v>
      </c>
      <c r="D289" s="718">
        <v>0</v>
      </c>
      <c r="E289" s="731">
        <v>0</v>
      </c>
      <c r="F289" s="718" t="s">
        <v>152</v>
      </c>
      <c r="H289" s="164"/>
      <c r="K289" s="164"/>
      <c r="N289" s="164"/>
      <c r="Q289" s="732" t="s">
        <v>583</v>
      </c>
      <c r="R289" s="726"/>
      <c r="S289" s="727"/>
      <c r="T289" s="727"/>
      <c r="U289" s="727"/>
      <c r="V289" s="727"/>
      <c r="W289" s="728"/>
      <c r="X289" s="729">
        <v>0</v>
      </c>
      <c r="Y289" s="727">
        <v>0</v>
      </c>
      <c r="Z289" s="727">
        <v>0</v>
      </c>
      <c r="AA289" s="730">
        <v>0</v>
      </c>
      <c r="AB289" s="730">
        <v>0</v>
      </c>
      <c r="AC289" s="730">
        <v>0</v>
      </c>
      <c r="AD289" s="730">
        <v>0</v>
      </c>
      <c r="AE289" s="730">
        <v>0</v>
      </c>
      <c r="AF289" s="730">
        <v>0</v>
      </c>
      <c r="AG289" s="730">
        <v>0</v>
      </c>
      <c r="AH289" s="730">
        <v>0</v>
      </c>
      <c r="AI289" s="730">
        <v>0</v>
      </c>
    </row>
    <row r="290" spans="3:35" outlineLevel="1" x14ac:dyDescent="0.2">
      <c r="C290" s="45" t="s">
        <v>152</v>
      </c>
      <c r="D290" s="718">
        <v>0</v>
      </c>
      <c r="E290" s="731">
        <v>0</v>
      </c>
      <c r="F290" s="718" t="s">
        <v>152</v>
      </c>
      <c r="H290" s="164"/>
      <c r="K290" s="164"/>
      <c r="N290" s="164"/>
      <c r="Q290" s="732" t="s">
        <v>583</v>
      </c>
      <c r="R290" s="726"/>
      <c r="S290" s="727"/>
      <c r="T290" s="727"/>
      <c r="U290" s="727"/>
      <c r="V290" s="727"/>
      <c r="W290" s="728"/>
      <c r="X290" s="729">
        <v>0</v>
      </c>
      <c r="Y290" s="727">
        <v>0</v>
      </c>
      <c r="Z290" s="727">
        <v>0</v>
      </c>
      <c r="AA290" s="730">
        <v>0</v>
      </c>
      <c r="AB290" s="730">
        <v>0</v>
      </c>
      <c r="AC290" s="730">
        <v>0</v>
      </c>
      <c r="AD290" s="730">
        <v>0</v>
      </c>
      <c r="AE290" s="730">
        <v>0</v>
      </c>
      <c r="AF290" s="730">
        <v>0</v>
      </c>
      <c r="AG290" s="730">
        <v>0</v>
      </c>
      <c r="AH290" s="730">
        <v>0</v>
      </c>
      <c r="AI290" s="730">
        <v>0</v>
      </c>
    </row>
    <row r="291" spans="3:35" outlineLevel="1" x14ac:dyDescent="0.2">
      <c r="C291" s="45" t="s">
        <v>152</v>
      </c>
      <c r="D291" s="718">
        <v>0</v>
      </c>
      <c r="E291" s="733">
        <v>0</v>
      </c>
      <c r="F291" s="734" t="s">
        <v>152</v>
      </c>
      <c r="G291" s="735"/>
      <c r="H291" s="736"/>
      <c r="I291" s="83"/>
      <c r="J291" s="83"/>
      <c r="K291" s="736"/>
      <c r="L291" s="737"/>
      <c r="M291" s="83"/>
      <c r="N291" s="736"/>
      <c r="O291" s="83"/>
      <c r="P291" s="83"/>
      <c r="Q291" s="738" t="s">
        <v>583</v>
      </c>
      <c r="R291" s="726"/>
      <c r="S291" s="727"/>
      <c r="T291" s="727"/>
      <c r="U291" s="727"/>
      <c r="V291" s="727"/>
      <c r="W291" s="728"/>
      <c r="X291" s="729">
        <v>0</v>
      </c>
      <c r="Y291" s="727">
        <v>0</v>
      </c>
      <c r="Z291" s="727">
        <v>0</v>
      </c>
      <c r="AA291" s="730">
        <v>0</v>
      </c>
      <c r="AB291" s="730">
        <v>0</v>
      </c>
      <c r="AC291" s="730">
        <v>0</v>
      </c>
      <c r="AD291" s="730">
        <v>0</v>
      </c>
      <c r="AE291" s="730">
        <v>0</v>
      </c>
      <c r="AF291" s="730">
        <v>0</v>
      </c>
      <c r="AG291" s="730">
        <v>0</v>
      </c>
      <c r="AH291" s="730">
        <v>0</v>
      </c>
      <c r="AI291" s="730">
        <v>0</v>
      </c>
    </row>
    <row r="292" spans="3:35" outlineLevel="1" x14ac:dyDescent="0.2">
      <c r="C292" s="718"/>
      <c r="D292" s="719"/>
      <c r="E292" s="720"/>
      <c r="F292" s="721" t="s">
        <v>585</v>
      </c>
      <c r="G292" s="717"/>
      <c r="H292" s="298"/>
      <c r="K292" s="298"/>
      <c r="N292" s="298"/>
      <c r="Q292" s="298"/>
    </row>
    <row r="293" spans="3:35" outlineLevel="1" x14ac:dyDescent="0.2">
      <c r="C293" s="45">
        <v>1</v>
      </c>
      <c r="D293" s="718">
        <v>0</v>
      </c>
      <c r="E293" s="722">
        <v>0</v>
      </c>
      <c r="F293" s="723" t="s">
        <v>660</v>
      </c>
      <c r="G293" s="724"/>
      <c r="H293" s="168"/>
      <c r="I293" s="75"/>
      <c r="J293" s="75"/>
      <c r="K293" s="168"/>
      <c r="L293" s="725"/>
      <c r="M293" s="75"/>
      <c r="N293" s="168"/>
      <c r="O293" s="75"/>
      <c r="P293" s="75"/>
      <c r="Q293" s="128" t="s">
        <v>583</v>
      </c>
      <c r="R293" s="726"/>
      <c r="S293" s="727"/>
      <c r="T293" s="727"/>
      <c r="U293" s="727"/>
      <c r="V293" s="727"/>
      <c r="W293" s="728"/>
      <c r="X293" s="729">
        <v>2236</v>
      </c>
      <c r="Y293" s="729">
        <v>2236</v>
      </c>
      <c r="Z293" s="729">
        <v>2236</v>
      </c>
      <c r="AA293" s="729">
        <v>2236</v>
      </c>
      <c r="AB293" s="729">
        <v>2236</v>
      </c>
      <c r="AC293" s="729">
        <v>2236</v>
      </c>
      <c r="AD293" s="729">
        <v>2236</v>
      </c>
      <c r="AE293" s="729">
        <v>2236</v>
      </c>
      <c r="AF293" s="729">
        <v>2236</v>
      </c>
      <c r="AG293" s="729">
        <v>2236</v>
      </c>
      <c r="AH293" s="729">
        <v>2236</v>
      </c>
      <c r="AI293" s="729">
        <v>2236</v>
      </c>
    </row>
    <row r="294" spans="3:35" outlineLevel="1" x14ac:dyDescent="0.2">
      <c r="C294" s="45">
        <v>2</v>
      </c>
      <c r="D294" s="718">
        <v>0</v>
      </c>
      <c r="E294" s="731">
        <v>0</v>
      </c>
      <c r="F294" s="718" t="s">
        <v>132</v>
      </c>
      <c r="G294" s="717"/>
      <c r="H294" s="16"/>
      <c r="K294" s="16"/>
      <c r="N294" s="16"/>
      <c r="Q294" s="135" t="s">
        <v>583</v>
      </c>
      <c r="R294" s="726"/>
      <c r="S294" s="727"/>
      <c r="T294" s="727"/>
      <c r="U294" s="727"/>
      <c r="V294" s="727"/>
      <c r="W294" s="728"/>
      <c r="X294" s="729">
        <v>32760.000000000015</v>
      </c>
      <c r="Y294" s="729">
        <v>32760.000000000015</v>
      </c>
      <c r="Z294" s="729">
        <v>32760.000000000015</v>
      </c>
      <c r="AA294" s="729">
        <v>32760.000000000015</v>
      </c>
      <c r="AB294" s="729">
        <v>32760.000000000015</v>
      </c>
      <c r="AC294" s="729">
        <v>32760.000000000015</v>
      </c>
      <c r="AD294" s="729">
        <v>32760.000000000015</v>
      </c>
      <c r="AE294" s="729">
        <v>32760.000000000015</v>
      </c>
      <c r="AF294" s="729">
        <v>32760.000000000015</v>
      </c>
      <c r="AG294" s="729">
        <v>32760.000000000015</v>
      </c>
      <c r="AH294" s="729">
        <v>32760.000000000015</v>
      </c>
      <c r="AI294" s="729">
        <v>32760.000000000015</v>
      </c>
    </row>
    <row r="295" spans="3:35" outlineLevel="1" x14ac:dyDescent="0.2">
      <c r="C295" s="45">
        <v>3</v>
      </c>
      <c r="D295" s="718">
        <v>0</v>
      </c>
      <c r="E295" s="731">
        <v>0</v>
      </c>
      <c r="F295" s="718" t="s">
        <v>133</v>
      </c>
      <c r="G295"/>
      <c r="H295"/>
      <c r="K295"/>
      <c r="L295"/>
      <c r="N295"/>
      <c r="Q295" s="135" t="s">
        <v>583</v>
      </c>
      <c r="R295" s="726"/>
      <c r="S295" s="727"/>
      <c r="T295" s="727"/>
      <c r="U295" s="727"/>
      <c r="V295" s="727"/>
      <c r="W295" s="728"/>
      <c r="X295" s="729">
        <v>32299.599999999999</v>
      </c>
      <c r="Y295" s="729">
        <v>32299.599999999999</v>
      </c>
      <c r="Z295" s="729">
        <v>32299.599999999999</v>
      </c>
      <c r="AA295" s="729">
        <v>32299.599999999999</v>
      </c>
      <c r="AB295" s="729">
        <v>32299.599999999999</v>
      </c>
      <c r="AC295" s="729">
        <v>32299.599999999999</v>
      </c>
      <c r="AD295" s="729">
        <v>32299.599999999999</v>
      </c>
      <c r="AE295" s="729">
        <v>32299.599999999999</v>
      </c>
      <c r="AF295" s="729">
        <v>32299.599999999999</v>
      </c>
      <c r="AG295" s="729">
        <v>32299.599999999999</v>
      </c>
      <c r="AH295" s="729">
        <v>32299.599999999999</v>
      </c>
      <c r="AI295" s="729">
        <v>32299.599999999999</v>
      </c>
    </row>
    <row r="296" spans="3:35" outlineLevel="1" x14ac:dyDescent="0.2">
      <c r="C296" s="45">
        <v>4</v>
      </c>
      <c r="D296" s="718">
        <v>0</v>
      </c>
      <c r="E296" s="731">
        <v>0</v>
      </c>
      <c r="F296" s="718" t="s">
        <v>134</v>
      </c>
      <c r="H296" s="164"/>
      <c r="K296" s="164"/>
      <c r="N296" s="164"/>
      <c r="Q296" s="732" t="s">
        <v>583</v>
      </c>
      <c r="R296" s="726"/>
      <c r="S296" s="727"/>
      <c r="T296" s="727"/>
      <c r="U296" s="727"/>
      <c r="V296" s="727"/>
      <c r="W296" s="728"/>
      <c r="X296" s="729">
        <v>8292</v>
      </c>
      <c r="Y296" s="729">
        <v>8292</v>
      </c>
      <c r="Z296" s="729">
        <v>8292</v>
      </c>
      <c r="AA296" s="729">
        <v>8292</v>
      </c>
      <c r="AB296" s="729">
        <v>8292</v>
      </c>
      <c r="AC296" s="729">
        <v>8292</v>
      </c>
      <c r="AD296" s="729">
        <v>8292</v>
      </c>
      <c r="AE296" s="729">
        <v>8292</v>
      </c>
      <c r="AF296" s="729">
        <v>8292</v>
      </c>
      <c r="AG296" s="729">
        <v>8292</v>
      </c>
      <c r="AH296" s="729">
        <v>8292</v>
      </c>
      <c r="AI296" s="729">
        <v>8292</v>
      </c>
    </row>
    <row r="297" spans="3:35" outlineLevel="1" x14ac:dyDescent="0.2">
      <c r="C297" s="45">
        <v>5</v>
      </c>
      <c r="D297" s="718">
        <v>0</v>
      </c>
      <c r="E297" s="731">
        <v>0</v>
      </c>
      <c r="F297" s="718" t="s">
        <v>135</v>
      </c>
      <c r="H297" s="164"/>
      <c r="K297" s="164"/>
      <c r="N297" s="164"/>
      <c r="Q297" s="732" t="s">
        <v>583</v>
      </c>
      <c r="R297" s="726"/>
      <c r="S297" s="727"/>
      <c r="T297" s="727"/>
      <c r="U297" s="727"/>
      <c r="V297" s="727"/>
      <c r="W297" s="728"/>
      <c r="X297" s="729">
        <v>83738.000000000175</v>
      </c>
      <c r="Y297" s="729">
        <v>83738.000000000175</v>
      </c>
      <c r="Z297" s="729">
        <v>83738.000000000175</v>
      </c>
      <c r="AA297" s="729">
        <v>83738.000000000175</v>
      </c>
      <c r="AB297" s="729">
        <v>83738.000000000175</v>
      </c>
      <c r="AC297" s="729">
        <v>83738.000000000175</v>
      </c>
      <c r="AD297" s="729">
        <v>83738.000000000175</v>
      </c>
      <c r="AE297" s="729">
        <v>83738.000000000175</v>
      </c>
      <c r="AF297" s="729">
        <v>83738.000000000175</v>
      </c>
      <c r="AG297" s="729">
        <v>83738.000000000175</v>
      </c>
      <c r="AH297" s="729">
        <v>83738.000000000175</v>
      </c>
      <c r="AI297" s="729">
        <v>83738.000000000175</v>
      </c>
    </row>
    <row r="298" spans="3:35" outlineLevel="1" x14ac:dyDescent="0.2">
      <c r="C298" s="45">
        <v>6</v>
      </c>
      <c r="D298" s="718">
        <v>0</v>
      </c>
      <c r="E298" s="731">
        <v>0</v>
      </c>
      <c r="F298" s="718" t="s">
        <v>136</v>
      </c>
      <c r="H298" s="164"/>
      <c r="K298" s="164"/>
      <c r="N298" s="164"/>
      <c r="Q298" s="732" t="s">
        <v>583</v>
      </c>
      <c r="R298" s="726"/>
      <c r="S298" s="727"/>
      <c r="T298" s="727"/>
      <c r="U298" s="727"/>
      <c r="V298" s="727"/>
      <c r="W298" s="728"/>
      <c r="X298" s="729">
        <v>5377</v>
      </c>
      <c r="Y298" s="729">
        <v>5377</v>
      </c>
      <c r="Z298" s="729">
        <v>5377</v>
      </c>
      <c r="AA298" s="729">
        <v>5377</v>
      </c>
      <c r="AB298" s="729">
        <v>5377</v>
      </c>
      <c r="AC298" s="729">
        <v>5377</v>
      </c>
      <c r="AD298" s="729">
        <v>5377</v>
      </c>
      <c r="AE298" s="729">
        <v>5377</v>
      </c>
      <c r="AF298" s="729">
        <v>5377</v>
      </c>
      <c r="AG298" s="729">
        <v>5377</v>
      </c>
      <c r="AH298" s="729">
        <v>5377</v>
      </c>
      <c r="AI298" s="729">
        <v>5377</v>
      </c>
    </row>
    <row r="299" spans="3:35" outlineLevel="1" x14ac:dyDescent="0.2">
      <c r="C299" s="45">
        <v>7</v>
      </c>
      <c r="D299" s="718">
        <v>0</v>
      </c>
      <c r="E299" s="731">
        <v>0</v>
      </c>
      <c r="F299" s="718" t="s">
        <v>137</v>
      </c>
      <c r="H299" s="164"/>
      <c r="K299" s="164"/>
      <c r="N299" s="164"/>
      <c r="Q299" s="732" t="s">
        <v>583</v>
      </c>
      <c r="R299" s="726"/>
      <c r="S299" s="727"/>
      <c r="T299" s="727"/>
      <c r="U299" s="727"/>
      <c r="V299" s="727"/>
      <c r="W299" s="728"/>
      <c r="X299" s="729">
        <v>1165</v>
      </c>
      <c r="Y299" s="729">
        <v>1165</v>
      </c>
      <c r="Z299" s="729">
        <v>1165</v>
      </c>
      <c r="AA299" s="729">
        <v>1165</v>
      </c>
      <c r="AB299" s="729">
        <v>1165</v>
      </c>
      <c r="AC299" s="729">
        <v>1165</v>
      </c>
      <c r="AD299" s="729">
        <v>1165</v>
      </c>
      <c r="AE299" s="729">
        <v>1165</v>
      </c>
      <c r="AF299" s="729">
        <v>1165</v>
      </c>
      <c r="AG299" s="729">
        <v>1165</v>
      </c>
      <c r="AH299" s="729">
        <v>1165</v>
      </c>
      <c r="AI299" s="729">
        <v>1165</v>
      </c>
    </row>
    <row r="300" spans="3:35" outlineLevel="1" x14ac:dyDescent="0.2">
      <c r="C300" s="45">
        <v>8</v>
      </c>
      <c r="D300" s="718">
        <v>0</v>
      </c>
      <c r="E300" s="731">
        <v>0</v>
      </c>
      <c r="F300" s="718" t="s">
        <v>138</v>
      </c>
      <c r="H300" s="164"/>
      <c r="K300" s="164"/>
      <c r="N300" s="164"/>
      <c r="Q300" s="732" t="s">
        <v>583</v>
      </c>
      <c r="R300" s="726"/>
      <c r="S300" s="727"/>
      <c r="T300" s="727"/>
      <c r="U300" s="727"/>
      <c r="V300" s="727"/>
      <c r="W300" s="728"/>
      <c r="X300" s="729">
        <v>0</v>
      </c>
      <c r="Y300" s="729">
        <v>0</v>
      </c>
      <c r="Z300" s="729">
        <v>0</v>
      </c>
      <c r="AA300" s="729">
        <v>0</v>
      </c>
      <c r="AB300" s="729">
        <v>0</v>
      </c>
      <c r="AC300" s="729">
        <v>0</v>
      </c>
      <c r="AD300" s="729">
        <v>0</v>
      </c>
      <c r="AE300" s="729">
        <v>0</v>
      </c>
      <c r="AF300" s="729">
        <v>0</v>
      </c>
      <c r="AG300" s="729">
        <v>0</v>
      </c>
      <c r="AH300" s="729">
        <v>0</v>
      </c>
      <c r="AI300" s="729">
        <v>0</v>
      </c>
    </row>
    <row r="301" spans="3:35" outlineLevel="1" x14ac:dyDescent="0.2">
      <c r="C301" s="45">
        <v>9</v>
      </c>
      <c r="D301" s="718">
        <v>0</v>
      </c>
      <c r="E301" s="731">
        <v>0</v>
      </c>
      <c r="F301" s="718" t="s">
        <v>139</v>
      </c>
      <c r="H301" s="164"/>
      <c r="K301" s="164"/>
      <c r="N301" s="164"/>
      <c r="Q301" s="732" t="s">
        <v>583</v>
      </c>
      <c r="R301" s="726"/>
      <c r="S301" s="727"/>
      <c r="T301" s="727"/>
      <c r="U301" s="727"/>
      <c r="V301" s="727"/>
      <c r="W301" s="728"/>
      <c r="X301" s="729">
        <v>5679</v>
      </c>
      <c r="Y301" s="729">
        <v>5679</v>
      </c>
      <c r="Z301" s="729">
        <v>5679</v>
      </c>
      <c r="AA301" s="729">
        <v>5679</v>
      </c>
      <c r="AB301" s="729">
        <v>5679</v>
      </c>
      <c r="AC301" s="729">
        <v>5679</v>
      </c>
      <c r="AD301" s="729">
        <v>5679</v>
      </c>
      <c r="AE301" s="729">
        <v>5679</v>
      </c>
      <c r="AF301" s="729">
        <v>5679</v>
      </c>
      <c r="AG301" s="729">
        <v>5679</v>
      </c>
      <c r="AH301" s="729">
        <v>5679</v>
      </c>
      <c r="AI301" s="729">
        <v>5679</v>
      </c>
    </row>
    <row r="302" spans="3:35" outlineLevel="1" x14ac:dyDescent="0.2">
      <c r="C302" s="45">
        <v>10</v>
      </c>
      <c r="D302" s="718">
        <v>0</v>
      </c>
      <c r="E302" s="731">
        <v>0</v>
      </c>
      <c r="F302" s="718" t="s">
        <v>140</v>
      </c>
      <c r="H302" s="164"/>
      <c r="K302" s="164"/>
      <c r="N302" s="164"/>
      <c r="Q302" s="732" t="s">
        <v>583</v>
      </c>
      <c r="R302" s="726"/>
      <c r="S302" s="727"/>
      <c r="T302" s="727"/>
      <c r="U302" s="727"/>
      <c r="V302" s="727"/>
      <c r="W302" s="728"/>
      <c r="X302" s="729">
        <v>3789</v>
      </c>
      <c r="Y302" s="729">
        <v>3789</v>
      </c>
      <c r="Z302" s="729">
        <v>3789</v>
      </c>
      <c r="AA302" s="729">
        <v>3789</v>
      </c>
      <c r="AB302" s="729">
        <v>3789</v>
      </c>
      <c r="AC302" s="729">
        <v>3789</v>
      </c>
      <c r="AD302" s="729">
        <v>3789</v>
      </c>
      <c r="AE302" s="729">
        <v>3789</v>
      </c>
      <c r="AF302" s="729">
        <v>3789</v>
      </c>
      <c r="AG302" s="729">
        <v>3789</v>
      </c>
      <c r="AH302" s="729">
        <v>3789</v>
      </c>
      <c r="AI302" s="729">
        <v>3789</v>
      </c>
    </row>
    <row r="303" spans="3:35" outlineLevel="1" x14ac:dyDescent="0.2">
      <c r="C303" s="45">
        <v>11</v>
      </c>
      <c r="D303" s="718">
        <v>0</v>
      </c>
      <c r="E303" s="731">
        <v>0</v>
      </c>
      <c r="F303" s="718" t="s">
        <v>141</v>
      </c>
      <c r="H303" s="164"/>
      <c r="K303" s="164"/>
      <c r="N303" s="164"/>
      <c r="Q303" s="732" t="s">
        <v>583</v>
      </c>
      <c r="R303" s="726"/>
      <c r="S303" s="727"/>
      <c r="T303" s="727"/>
      <c r="U303" s="727"/>
      <c r="V303" s="727"/>
      <c r="W303" s="728"/>
      <c r="X303" s="729">
        <v>24245</v>
      </c>
      <c r="Y303" s="729">
        <v>24245</v>
      </c>
      <c r="Z303" s="729">
        <v>24245</v>
      </c>
      <c r="AA303" s="729">
        <v>24245</v>
      </c>
      <c r="AB303" s="729">
        <v>24245</v>
      </c>
      <c r="AC303" s="729">
        <v>24245</v>
      </c>
      <c r="AD303" s="729">
        <v>24245</v>
      </c>
      <c r="AE303" s="729">
        <v>24245</v>
      </c>
      <c r="AF303" s="729">
        <v>24245</v>
      </c>
      <c r="AG303" s="729">
        <v>24245</v>
      </c>
      <c r="AH303" s="729">
        <v>24245</v>
      </c>
      <c r="AI303" s="729">
        <v>24245</v>
      </c>
    </row>
    <row r="304" spans="3:35" outlineLevel="1" x14ac:dyDescent="0.2">
      <c r="C304" s="45">
        <v>12</v>
      </c>
      <c r="D304" s="718">
        <v>0</v>
      </c>
      <c r="E304" s="731">
        <v>0</v>
      </c>
      <c r="F304" s="718" t="s">
        <v>142</v>
      </c>
      <c r="H304" s="164"/>
      <c r="K304" s="164"/>
      <c r="N304" s="164"/>
      <c r="Q304" s="732" t="s">
        <v>583</v>
      </c>
      <c r="R304" s="726"/>
      <c r="S304" s="727"/>
      <c r="T304" s="727"/>
      <c r="U304" s="727"/>
      <c r="V304" s="727"/>
      <c r="W304" s="728"/>
      <c r="X304" s="729">
        <v>1495</v>
      </c>
      <c r="Y304" s="729">
        <v>1495</v>
      </c>
      <c r="Z304" s="729">
        <v>1495</v>
      </c>
      <c r="AA304" s="729">
        <v>1495</v>
      </c>
      <c r="AB304" s="729">
        <v>1495</v>
      </c>
      <c r="AC304" s="729">
        <v>1495</v>
      </c>
      <c r="AD304" s="729">
        <v>1495</v>
      </c>
      <c r="AE304" s="729">
        <v>1495</v>
      </c>
      <c r="AF304" s="729">
        <v>1495</v>
      </c>
      <c r="AG304" s="729">
        <v>1495</v>
      </c>
      <c r="AH304" s="729">
        <v>1495</v>
      </c>
      <c r="AI304" s="729">
        <v>1495</v>
      </c>
    </row>
    <row r="305" spans="3:35" outlineLevel="1" x14ac:dyDescent="0.2">
      <c r="C305" s="45">
        <v>13</v>
      </c>
      <c r="D305" s="718">
        <v>0</v>
      </c>
      <c r="E305" s="731">
        <v>0</v>
      </c>
      <c r="F305" s="718" t="s">
        <v>143</v>
      </c>
      <c r="H305" s="164"/>
      <c r="K305" s="164"/>
      <c r="N305" s="164"/>
      <c r="Q305" s="732" t="s">
        <v>583</v>
      </c>
      <c r="R305" s="726"/>
      <c r="S305" s="727"/>
      <c r="T305" s="727"/>
      <c r="U305" s="727"/>
      <c r="V305" s="727"/>
      <c r="W305" s="728"/>
      <c r="X305" s="729">
        <v>488</v>
      </c>
      <c r="Y305" s="729">
        <v>488</v>
      </c>
      <c r="Z305" s="729">
        <v>488</v>
      </c>
      <c r="AA305" s="729">
        <v>488</v>
      </c>
      <c r="AB305" s="729">
        <v>488</v>
      </c>
      <c r="AC305" s="729">
        <v>488</v>
      </c>
      <c r="AD305" s="729">
        <v>488</v>
      </c>
      <c r="AE305" s="729">
        <v>488</v>
      </c>
      <c r="AF305" s="729">
        <v>488</v>
      </c>
      <c r="AG305" s="729">
        <v>488</v>
      </c>
      <c r="AH305" s="729">
        <v>488</v>
      </c>
      <c r="AI305" s="729">
        <v>488</v>
      </c>
    </row>
    <row r="306" spans="3:35" outlineLevel="1" x14ac:dyDescent="0.2">
      <c r="C306" s="45">
        <v>14</v>
      </c>
      <c r="D306" s="718">
        <v>0</v>
      </c>
      <c r="E306" s="731">
        <v>0</v>
      </c>
      <c r="F306" s="718" t="s">
        <v>144</v>
      </c>
      <c r="H306" s="164"/>
      <c r="K306" s="164"/>
      <c r="N306" s="164"/>
      <c r="Q306" s="732" t="s">
        <v>583</v>
      </c>
      <c r="R306" s="726"/>
      <c r="S306" s="727"/>
      <c r="T306" s="727"/>
      <c r="U306" s="727"/>
      <c r="V306" s="727"/>
      <c r="W306" s="728"/>
      <c r="X306" s="729">
        <v>0</v>
      </c>
      <c r="Y306" s="729">
        <v>0</v>
      </c>
      <c r="Z306" s="729">
        <v>0</v>
      </c>
      <c r="AA306" s="729">
        <v>0</v>
      </c>
      <c r="AB306" s="729">
        <v>0</v>
      </c>
      <c r="AC306" s="729">
        <v>0</v>
      </c>
      <c r="AD306" s="729">
        <v>0</v>
      </c>
      <c r="AE306" s="729">
        <v>0</v>
      </c>
      <c r="AF306" s="729">
        <v>0</v>
      </c>
      <c r="AG306" s="729">
        <v>0</v>
      </c>
      <c r="AH306" s="729">
        <v>0</v>
      </c>
      <c r="AI306" s="729">
        <v>0</v>
      </c>
    </row>
    <row r="307" spans="3:35" outlineLevel="1" x14ac:dyDescent="0.2">
      <c r="C307" s="45">
        <v>15</v>
      </c>
      <c r="D307" s="718">
        <v>0</v>
      </c>
      <c r="E307" s="731">
        <v>0</v>
      </c>
      <c r="F307" s="718" t="s">
        <v>145</v>
      </c>
      <c r="H307" s="164"/>
      <c r="K307" s="164"/>
      <c r="N307" s="164"/>
      <c r="Q307" s="732" t="s">
        <v>583</v>
      </c>
      <c r="R307" s="726"/>
      <c r="S307" s="727"/>
      <c r="T307" s="727"/>
      <c r="U307" s="727"/>
      <c r="V307" s="727"/>
      <c r="W307" s="728"/>
      <c r="X307" s="729">
        <v>6035.4200000000037</v>
      </c>
      <c r="Y307" s="729">
        <v>6035.4200000000037</v>
      </c>
      <c r="Z307" s="729">
        <v>6035.4200000000037</v>
      </c>
      <c r="AA307" s="729">
        <v>6035.4200000000037</v>
      </c>
      <c r="AB307" s="729">
        <v>6035.4200000000037</v>
      </c>
      <c r="AC307" s="729">
        <v>6035.4200000000037</v>
      </c>
      <c r="AD307" s="729">
        <v>6035.4200000000037</v>
      </c>
      <c r="AE307" s="729">
        <v>6035.4200000000037</v>
      </c>
      <c r="AF307" s="729">
        <v>6035.4200000000037</v>
      </c>
      <c r="AG307" s="729">
        <v>6035.4200000000037</v>
      </c>
      <c r="AH307" s="729">
        <v>6035.4200000000037</v>
      </c>
      <c r="AI307" s="729">
        <v>6035.4200000000037</v>
      </c>
    </row>
    <row r="308" spans="3:35" outlineLevel="1" x14ac:dyDescent="0.2">
      <c r="C308" s="45">
        <v>16</v>
      </c>
      <c r="D308" s="718">
        <v>0</v>
      </c>
      <c r="E308" s="731">
        <v>0</v>
      </c>
      <c r="F308" s="718" t="s">
        <v>146</v>
      </c>
      <c r="H308" s="164"/>
      <c r="K308" s="164"/>
      <c r="N308" s="164"/>
      <c r="Q308" s="732" t="s">
        <v>583</v>
      </c>
      <c r="R308" s="726"/>
      <c r="S308" s="727"/>
      <c r="T308" s="727"/>
      <c r="U308" s="727"/>
      <c r="V308" s="727"/>
      <c r="W308" s="728"/>
      <c r="X308" s="729">
        <v>45814</v>
      </c>
      <c r="Y308" s="729">
        <v>45814</v>
      </c>
      <c r="Z308" s="729">
        <v>45814</v>
      </c>
      <c r="AA308" s="729">
        <v>45814</v>
      </c>
      <c r="AB308" s="729">
        <v>45814</v>
      </c>
      <c r="AC308" s="729">
        <v>45814</v>
      </c>
      <c r="AD308" s="729">
        <v>45814</v>
      </c>
      <c r="AE308" s="729">
        <v>45814</v>
      </c>
      <c r="AF308" s="729">
        <v>45814</v>
      </c>
      <c r="AG308" s="729">
        <v>45814</v>
      </c>
      <c r="AH308" s="729">
        <v>45814</v>
      </c>
      <c r="AI308" s="729">
        <v>45814</v>
      </c>
    </row>
    <row r="309" spans="3:35" outlineLevel="1" x14ac:dyDescent="0.2">
      <c r="C309" s="45">
        <v>17</v>
      </c>
      <c r="D309" s="718">
        <v>0</v>
      </c>
      <c r="E309" s="731">
        <v>0</v>
      </c>
      <c r="F309" s="718" t="s">
        <v>147</v>
      </c>
      <c r="H309" s="164"/>
      <c r="K309" s="164"/>
      <c r="N309" s="164"/>
      <c r="Q309" s="732" t="s">
        <v>583</v>
      </c>
      <c r="R309" s="726"/>
      <c r="S309" s="727"/>
      <c r="T309" s="727"/>
      <c r="U309" s="727"/>
      <c r="V309" s="727"/>
      <c r="W309" s="728"/>
      <c r="X309" s="729">
        <v>30753</v>
      </c>
      <c r="Y309" s="729">
        <v>30753</v>
      </c>
      <c r="Z309" s="729">
        <v>30753</v>
      </c>
      <c r="AA309" s="729">
        <v>30753</v>
      </c>
      <c r="AB309" s="729">
        <v>30753</v>
      </c>
      <c r="AC309" s="729">
        <v>30753</v>
      </c>
      <c r="AD309" s="729">
        <v>30753</v>
      </c>
      <c r="AE309" s="729">
        <v>30753</v>
      </c>
      <c r="AF309" s="729">
        <v>30753</v>
      </c>
      <c r="AG309" s="729">
        <v>30753</v>
      </c>
      <c r="AH309" s="729">
        <v>30753</v>
      </c>
      <c r="AI309" s="729">
        <v>30753</v>
      </c>
    </row>
    <row r="310" spans="3:35" outlineLevel="1" x14ac:dyDescent="0.2">
      <c r="C310" s="45">
        <v>18</v>
      </c>
      <c r="D310" s="718">
        <v>0</v>
      </c>
      <c r="E310" s="731">
        <v>0</v>
      </c>
      <c r="F310" s="718" t="s">
        <v>148</v>
      </c>
      <c r="H310" s="164"/>
      <c r="K310" s="164"/>
      <c r="N310" s="164"/>
      <c r="Q310" s="732" t="s">
        <v>583</v>
      </c>
      <c r="R310" s="726"/>
      <c r="S310" s="727"/>
      <c r="T310" s="727"/>
      <c r="U310" s="727"/>
      <c r="V310" s="727"/>
      <c r="W310" s="728"/>
      <c r="X310" s="729">
        <v>22000</v>
      </c>
      <c r="Y310" s="729">
        <v>22000</v>
      </c>
      <c r="Z310" s="729">
        <v>22000</v>
      </c>
      <c r="AA310" s="729">
        <v>22000</v>
      </c>
      <c r="AB310" s="729">
        <v>22000</v>
      </c>
      <c r="AC310" s="729">
        <v>22000</v>
      </c>
      <c r="AD310" s="729">
        <v>22000</v>
      </c>
      <c r="AE310" s="729">
        <v>22000</v>
      </c>
      <c r="AF310" s="729">
        <v>22000</v>
      </c>
      <c r="AG310" s="729">
        <v>22000</v>
      </c>
      <c r="AH310" s="729">
        <v>22000</v>
      </c>
      <c r="AI310" s="729">
        <v>22000</v>
      </c>
    </row>
    <row r="311" spans="3:35" outlineLevel="1" x14ac:dyDescent="0.2">
      <c r="C311" s="45">
        <v>19</v>
      </c>
      <c r="D311" s="718">
        <v>0</v>
      </c>
      <c r="E311" s="731">
        <v>0</v>
      </c>
      <c r="F311" s="718" t="s">
        <v>149</v>
      </c>
      <c r="H311" s="164"/>
      <c r="K311" s="164"/>
      <c r="N311" s="164"/>
      <c r="Q311" s="732" t="s">
        <v>583</v>
      </c>
      <c r="R311" s="726"/>
      <c r="S311" s="727"/>
      <c r="T311" s="727"/>
      <c r="U311" s="727"/>
      <c r="V311" s="727"/>
      <c r="W311" s="728"/>
      <c r="X311" s="729">
        <v>3000</v>
      </c>
      <c r="Y311" s="729">
        <v>3000</v>
      </c>
      <c r="Z311" s="729">
        <v>3000</v>
      </c>
      <c r="AA311" s="729">
        <v>3000</v>
      </c>
      <c r="AB311" s="729">
        <v>3000</v>
      </c>
      <c r="AC311" s="729">
        <v>3000</v>
      </c>
      <c r="AD311" s="729">
        <v>3000</v>
      </c>
      <c r="AE311" s="729">
        <v>3000</v>
      </c>
      <c r="AF311" s="729">
        <v>3000</v>
      </c>
      <c r="AG311" s="729">
        <v>3000</v>
      </c>
      <c r="AH311" s="729">
        <v>3000</v>
      </c>
      <c r="AI311" s="729">
        <v>3000</v>
      </c>
    </row>
    <row r="312" spans="3:35" outlineLevel="1" x14ac:dyDescent="0.2">
      <c r="C312" s="45">
        <v>20</v>
      </c>
      <c r="D312" s="718">
        <v>0</v>
      </c>
      <c r="E312" s="731">
        <v>0</v>
      </c>
      <c r="F312" s="718" t="s">
        <v>150</v>
      </c>
      <c r="H312" s="164"/>
      <c r="K312" s="164"/>
      <c r="N312" s="164"/>
      <c r="Q312" s="732" t="s">
        <v>583</v>
      </c>
      <c r="R312" s="726"/>
      <c r="S312" s="727"/>
      <c r="T312" s="727"/>
      <c r="U312" s="727"/>
      <c r="V312" s="727"/>
      <c r="W312" s="728"/>
      <c r="X312" s="729">
        <v>380</v>
      </c>
      <c r="Y312" s="729">
        <v>380</v>
      </c>
      <c r="Z312" s="729">
        <v>380</v>
      </c>
      <c r="AA312" s="729">
        <v>380</v>
      </c>
      <c r="AB312" s="729">
        <v>380</v>
      </c>
      <c r="AC312" s="729">
        <v>380</v>
      </c>
      <c r="AD312" s="729">
        <v>380</v>
      </c>
      <c r="AE312" s="729">
        <v>380</v>
      </c>
      <c r="AF312" s="729">
        <v>380</v>
      </c>
      <c r="AG312" s="729">
        <v>380</v>
      </c>
      <c r="AH312" s="729">
        <v>380</v>
      </c>
      <c r="AI312" s="729">
        <v>380</v>
      </c>
    </row>
    <row r="313" spans="3:35" outlineLevel="1" x14ac:dyDescent="0.2">
      <c r="C313" s="45">
        <v>21</v>
      </c>
      <c r="D313" s="718">
        <v>0</v>
      </c>
      <c r="E313" s="731">
        <v>0</v>
      </c>
      <c r="F313" s="718" t="s">
        <v>151</v>
      </c>
      <c r="H313" s="164"/>
      <c r="K313" s="164"/>
      <c r="N313" s="164"/>
      <c r="Q313" s="732" t="s">
        <v>583</v>
      </c>
      <c r="R313" s="726"/>
      <c r="S313" s="727"/>
      <c r="T313" s="727"/>
      <c r="U313" s="727"/>
      <c r="V313" s="727"/>
      <c r="W313" s="728"/>
      <c r="X313" s="729">
        <v>1380</v>
      </c>
      <c r="Y313" s="729">
        <v>1380</v>
      </c>
      <c r="Z313" s="729">
        <v>1380</v>
      </c>
      <c r="AA313" s="729">
        <v>1380</v>
      </c>
      <c r="AB313" s="729">
        <v>1380</v>
      </c>
      <c r="AC313" s="729">
        <v>1380</v>
      </c>
      <c r="AD313" s="729">
        <v>1380</v>
      </c>
      <c r="AE313" s="729">
        <v>1380</v>
      </c>
      <c r="AF313" s="729">
        <v>1380</v>
      </c>
      <c r="AG313" s="729">
        <v>1380</v>
      </c>
      <c r="AH313" s="729">
        <v>1380</v>
      </c>
      <c r="AI313" s="729">
        <v>1380</v>
      </c>
    </row>
    <row r="314" spans="3:35" outlineLevel="1" x14ac:dyDescent="0.2">
      <c r="C314" s="45">
        <v>22</v>
      </c>
      <c r="D314" s="718">
        <v>0</v>
      </c>
      <c r="E314" s="731">
        <v>0</v>
      </c>
      <c r="F314" s="718" t="s">
        <v>658</v>
      </c>
      <c r="H314" s="164"/>
      <c r="K314" s="164"/>
      <c r="N314" s="164"/>
      <c r="Q314" s="732" t="s">
        <v>583</v>
      </c>
      <c r="R314" s="726"/>
      <c r="S314" s="727"/>
      <c r="T314" s="727"/>
      <c r="U314" s="727"/>
      <c r="V314" s="727"/>
      <c r="W314" s="728"/>
      <c r="X314" s="729">
        <v>3362</v>
      </c>
      <c r="Y314" s="729">
        <v>3362</v>
      </c>
      <c r="Z314" s="729">
        <v>3362</v>
      </c>
      <c r="AA314" s="729">
        <v>3362</v>
      </c>
      <c r="AB314" s="729">
        <v>3362</v>
      </c>
      <c r="AC314" s="729">
        <v>3362</v>
      </c>
      <c r="AD314" s="729">
        <v>3362</v>
      </c>
      <c r="AE314" s="729">
        <v>3362</v>
      </c>
      <c r="AF314" s="729">
        <v>3362</v>
      </c>
      <c r="AG314" s="729">
        <v>3362</v>
      </c>
      <c r="AH314" s="729">
        <v>3362</v>
      </c>
      <c r="AI314" s="729">
        <v>3362</v>
      </c>
    </row>
    <row r="315" spans="3:35" outlineLevel="1" x14ac:dyDescent="0.2">
      <c r="C315" s="45" t="s">
        <v>152</v>
      </c>
      <c r="D315" s="718">
        <v>0</v>
      </c>
      <c r="E315" s="731">
        <v>0</v>
      </c>
      <c r="F315" s="718" t="s">
        <v>152</v>
      </c>
      <c r="H315" s="164"/>
      <c r="K315" s="164"/>
      <c r="N315" s="164"/>
      <c r="Q315" s="732" t="s">
        <v>583</v>
      </c>
      <c r="R315" s="726"/>
      <c r="S315" s="727"/>
      <c r="T315" s="727"/>
      <c r="U315" s="727"/>
      <c r="V315" s="727"/>
      <c r="W315" s="728"/>
      <c r="X315" s="729">
        <v>0</v>
      </c>
      <c r="Y315" s="729">
        <v>0</v>
      </c>
      <c r="Z315" s="729">
        <v>0</v>
      </c>
      <c r="AA315" s="729">
        <v>0</v>
      </c>
      <c r="AB315" s="729">
        <v>0</v>
      </c>
      <c r="AC315" s="729">
        <v>0</v>
      </c>
      <c r="AD315" s="729">
        <v>0</v>
      </c>
      <c r="AE315" s="729">
        <v>0</v>
      </c>
      <c r="AF315" s="729">
        <v>0</v>
      </c>
      <c r="AG315" s="729">
        <v>0</v>
      </c>
      <c r="AH315" s="729">
        <v>0</v>
      </c>
      <c r="AI315" s="729">
        <v>0</v>
      </c>
    </row>
    <row r="316" spans="3:35" outlineLevel="1" x14ac:dyDescent="0.2">
      <c r="C316" s="45">
        <v>24</v>
      </c>
      <c r="D316" s="718">
        <v>0</v>
      </c>
      <c r="E316" s="731">
        <v>0</v>
      </c>
      <c r="F316" s="718" t="s">
        <v>2</v>
      </c>
      <c r="H316" s="164"/>
      <c r="K316" s="164"/>
      <c r="N316" s="164"/>
      <c r="Q316" s="732" t="s">
        <v>583</v>
      </c>
      <c r="R316" s="726"/>
      <c r="S316" s="727"/>
      <c r="T316" s="727"/>
      <c r="U316" s="727"/>
      <c r="V316" s="727"/>
      <c r="W316" s="728"/>
      <c r="X316" s="729">
        <v>1781</v>
      </c>
      <c r="Y316" s="729">
        <v>1781</v>
      </c>
      <c r="Z316" s="729">
        <v>1781</v>
      </c>
      <c r="AA316" s="729">
        <v>1781</v>
      </c>
      <c r="AB316" s="729">
        <v>1781</v>
      </c>
      <c r="AC316" s="729">
        <v>1781</v>
      </c>
      <c r="AD316" s="729">
        <v>1781</v>
      </c>
      <c r="AE316" s="729">
        <v>1781</v>
      </c>
      <c r="AF316" s="729">
        <v>1781</v>
      </c>
      <c r="AG316" s="729">
        <v>1781</v>
      </c>
      <c r="AH316" s="729">
        <v>1781</v>
      </c>
      <c r="AI316" s="729">
        <v>1781</v>
      </c>
    </row>
    <row r="317" spans="3:35" outlineLevel="1" x14ac:dyDescent="0.2">
      <c r="C317" s="45">
        <v>25</v>
      </c>
      <c r="D317" s="718">
        <v>0</v>
      </c>
      <c r="E317" s="731">
        <v>0</v>
      </c>
      <c r="F317" s="718" t="s">
        <v>153</v>
      </c>
      <c r="H317" s="164"/>
      <c r="K317" s="164"/>
      <c r="N317" s="164"/>
      <c r="Q317" s="732" t="s">
        <v>583</v>
      </c>
      <c r="R317" s="726"/>
      <c r="S317" s="727"/>
      <c r="T317" s="727"/>
      <c r="U317" s="727"/>
      <c r="V317" s="727"/>
      <c r="W317" s="728"/>
      <c r="X317" s="729">
        <v>10021.179999999997</v>
      </c>
      <c r="Y317" s="729">
        <v>10021.179999999997</v>
      </c>
      <c r="Z317" s="729">
        <v>10021.179999999997</v>
      </c>
      <c r="AA317" s="729">
        <v>10021.179999999997</v>
      </c>
      <c r="AB317" s="729">
        <v>10021.179999999997</v>
      </c>
      <c r="AC317" s="729">
        <v>10021.179999999997</v>
      </c>
      <c r="AD317" s="729">
        <v>10021.179999999997</v>
      </c>
      <c r="AE317" s="729">
        <v>10021.179999999997</v>
      </c>
      <c r="AF317" s="729">
        <v>10021.179999999997</v>
      </c>
      <c r="AG317" s="729">
        <v>10021.179999999997</v>
      </c>
      <c r="AH317" s="729">
        <v>10021.179999999997</v>
      </c>
      <c r="AI317" s="729">
        <v>10021.179999999997</v>
      </c>
    </row>
    <row r="318" spans="3:35" outlineLevel="1" x14ac:dyDescent="0.2">
      <c r="C318" s="45" t="s">
        <v>154</v>
      </c>
      <c r="D318" s="718">
        <v>0</v>
      </c>
      <c r="E318" s="731">
        <v>0</v>
      </c>
      <c r="F318" s="718" t="s">
        <v>155</v>
      </c>
      <c r="H318" s="164"/>
      <c r="K318" s="164"/>
      <c r="N318" s="164"/>
      <c r="Q318" s="732" t="s">
        <v>583</v>
      </c>
      <c r="R318" s="726"/>
      <c r="S318" s="727"/>
      <c r="T318" s="727"/>
      <c r="U318" s="727"/>
      <c r="V318" s="727"/>
      <c r="W318" s="728"/>
      <c r="X318" s="729">
        <v>0</v>
      </c>
      <c r="Y318" s="729">
        <v>0</v>
      </c>
      <c r="Z318" s="729">
        <v>0</v>
      </c>
      <c r="AA318" s="729">
        <v>0</v>
      </c>
      <c r="AB318" s="729">
        <v>0</v>
      </c>
      <c r="AC318" s="729">
        <v>0</v>
      </c>
      <c r="AD318" s="729">
        <v>0</v>
      </c>
      <c r="AE318" s="729">
        <v>0</v>
      </c>
      <c r="AF318" s="729">
        <v>0</v>
      </c>
      <c r="AG318" s="729">
        <v>0</v>
      </c>
      <c r="AH318" s="729">
        <v>0</v>
      </c>
      <c r="AI318" s="729">
        <v>0</v>
      </c>
    </row>
    <row r="319" spans="3:35" outlineLevel="1" x14ac:dyDescent="0.2">
      <c r="C319" s="45" t="s">
        <v>156</v>
      </c>
      <c r="D319" s="718">
        <v>0</v>
      </c>
      <c r="E319" s="731">
        <v>0</v>
      </c>
      <c r="F319" s="718" t="s">
        <v>157</v>
      </c>
      <c r="H319" s="164"/>
      <c r="K319" s="164"/>
      <c r="N319" s="164"/>
      <c r="Q319" s="732" t="s">
        <v>583</v>
      </c>
      <c r="R319" s="726"/>
      <c r="S319" s="727"/>
      <c r="T319" s="727"/>
      <c r="U319" s="727"/>
      <c r="V319" s="727"/>
      <c r="W319" s="728"/>
      <c r="X319" s="729">
        <v>0</v>
      </c>
      <c r="Y319" s="729">
        <v>0</v>
      </c>
      <c r="Z319" s="729">
        <v>0</v>
      </c>
      <c r="AA319" s="729">
        <v>0</v>
      </c>
      <c r="AB319" s="729">
        <v>0</v>
      </c>
      <c r="AC319" s="729">
        <v>0</v>
      </c>
      <c r="AD319" s="729">
        <v>0</v>
      </c>
      <c r="AE319" s="729">
        <v>0</v>
      </c>
      <c r="AF319" s="729">
        <v>0</v>
      </c>
      <c r="AG319" s="729">
        <v>0</v>
      </c>
      <c r="AH319" s="729">
        <v>0</v>
      </c>
      <c r="AI319" s="729">
        <v>0</v>
      </c>
    </row>
    <row r="320" spans="3:35" outlineLevel="1" x14ac:dyDescent="0.2">
      <c r="C320" s="45" t="s">
        <v>152</v>
      </c>
      <c r="D320" s="718">
        <v>0</v>
      </c>
      <c r="E320" s="731">
        <v>0</v>
      </c>
      <c r="F320" s="718" t="s">
        <v>152</v>
      </c>
      <c r="H320" s="164"/>
      <c r="K320" s="164"/>
      <c r="N320" s="164"/>
      <c r="Q320" s="732" t="s">
        <v>583</v>
      </c>
      <c r="R320" s="726"/>
      <c r="S320" s="727"/>
      <c r="T320" s="727"/>
      <c r="U320" s="727"/>
      <c r="V320" s="727"/>
      <c r="W320" s="728"/>
      <c r="X320" s="729">
        <v>0</v>
      </c>
      <c r="Y320" s="729">
        <v>0</v>
      </c>
      <c r="Z320" s="729">
        <v>0</v>
      </c>
      <c r="AA320" s="729">
        <v>0</v>
      </c>
      <c r="AB320" s="729">
        <v>0</v>
      </c>
      <c r="AC320" s="729">
        <v>0</v>
      </c>
      <c r="AD320" s="729">
        <v>0</v>
      </c>
      <c r="AE320" s="729">
        <v>0</v>
      </c>
      <c r="AF320" s="729">
        <v>0</v>
      </c>
      <c r="AG320" s="729">
        <v>0</v>
      </c>
      <c r="AH320" s="729">
        <v>0</v>
      </c>
      <c r="AI320" s="729">
        <v>0</v>
      </c>
    </row>
    <row r="321" spans="3:35" outlineLevel="1" x14ac:dyDescent="0.2">
      <c r="C321" s="45">
        <v>29</v>
      </c>
      <c r="D321" s="718">
        <v>0</v>
      </c>
      <c r="E321" s="731">
        <v>0</v>
      </c>
      <c r="F321" s="718" t="s">
        <v>158</v>
      </c>
      <c r="H321" s="164"/>
      <c r="K321" s="164"/>
      <c r="N321" s="164"/>
      <c r="Q321" s="732" t="s">
        <v>583</v>
      </c>
      <c r="R321" s="726"/>
      <c r="S321" s="727"/>
      <c r="T321" s="727"/>
      <c r="U321" s="727"/>
      <c r="V321" s="727"/>
      <c r="W321" s="728"/>
      <c r="X321" s="729">
        <v>0</v>
      </c>
      <c r="Y321" s="729">
        <v>0</v>
      </c>
      <c r="Z321" s="729">
        <v>0</v>
      </c>
      <c r="AA321" s="729">
        <v>0</v>
      </c>
      <c r="AB321" s="729">
        <v>0</v>
      </c>
      <c r="AC321" s="729">
        <v>0</v>
      </c>
      <c r="AD321" s="729">
        <v>0</v>
      </c>
      <c r="AE321" s="729">
        <v>0</v>
      </c>
      <c r="AF321" s="729">
        <v>0</v>
      </c>
      <c r="AG321" s="729">
        <v>0</v>
      </c>
      <c r="AH321" s="729">
        <v>0</v>
      </c>
      <c r="AI321" s="729">
        <v>0</v>
      </c>
    </row>
    <row r="322" spans="3:35" outlineLevel="1" x14ac:dyDescent="0.2">
      <c r="C322" s="45">
        <v>30</v>
      </c>
      <c r="D322" s="718">
        <v>0</v>
      </c>
      <c r="E322" s="731">
        <v>0</v>
      </c>
      <c r="F322" s="718" t="s">
        <v>159</v>
      </c>
      <c r="H322" s="164"/>
      <c r="K322" s="164"/>
      <c r="N322" s="164"/>
      <c r="Q322" s="732" t="s">
        <v>583</v>
      </c>
      <c r="R322" s="726"/>
      <c r="S322" s="727"/>
      <c r="T322" s="727"/>
      <c r="U322" s="727"/>
      <c r="V322" s="727"/>
      <c r="W322" s="728"/>
      <c r="X322" s="729">
        <v>565.42000000000007</v>
      </c>
      <c r="Y322" s="729">
        <v>565.42000000000007</v>
      </c>
      <c r="Z322" s="729">
        <v>565.42000000000007</v>
      </c>
      <c r="AA322" s="729">
        <v>565.42000000000007</v>
      </c>
      <c r="AB322" s="729">
        <v>565.42000000000007</v>
      </c>
      <c r="AC322" s="729">
        <v>565.42000000000007</v>
      </c>
      <c r="AD322" s="729">
        <v>565.42000000000007</v>
      </c>
      <c r="AE322" s="729">
        <v>565.42000000000007</v>
      </c>
      <c r="AF322" s="729">
        <v>565.42000000000007</v>
      </c>
      <c r="AG322" s="729">
        <v>565.42000000000007</v>
      </c>
      <c r="AH322" s="729">
        <v>565.42000000000007</v>
      </c>
      <c r="AI322" s="729">
        <v>565.42000000000007</v>
      </c>
    </row>
    <row r="323" spans="3:35" outlineLevel="1" x14ac:dyDescent="0.2">
      <c r="C323" s="45" t="s">
        <v>152</v>
      </c>
      <c r="D323" s="718">
        <v>0</v>
      </c>
      <c r="E323" s="731">
        <v>0</v>
      </c>
      <c r="F323" s="718" t="s">
        <v>152</v>
      </c>
      <c r="H323" s="164"/>
      <c r="K323" s="164"/>
      <c r="N323" s="164"/>
      <c r="Q323" s="732" t="s">
        <v>583</v>
      </c>
      <c r="R323" s="726"/>
      <c r="S323" s="727"/>
      <c r="T323" s="727"/>
      <c r="U323" s="727"/>
      <c r="V323" s="727"/>
      <c r="W323" s="728"/>
      <c r="X323" s="729">
        <v>0</v>
      </c>
      <c r="Y323" s="729">
        <v>0</v>
      </c>
      <c r="Z323" s="729">
        <v>0</v>
      </c>
      <c r="AA323" s="729">
        <v>0</v>
      </c>
      <c r="AB323" s="729">
        <v>0</v>
      </c>
      <c r="AC323" s="729">
        <v>0</v>
      </c>
      <c r="AD323" s="729">
        <v>0</v>
      </c>
      <c r="AE323" s="729">
        <v>0</v>
      </c>
      <c r="AF323" s="729">
        <v>0</v>
      </c>
      <c r="AG323" s="729">
        <v>0</v>
      </c>
      <c r="AH323" s="729">
        <v>0</v>
      </c>
      <c r="AI323" s="729">
        <v>0</v>
      </c>
    </row>
    <row r="324" spans="3:35" outlineLevel="1" x14ac:dyDescent="0.2">
      <c r="C324" s="45" t="s">
        <v>160</v>
      </c>
      <c r="D324" s="718">
        <v>0</v>
      </c>
      <c r="E324" s="731">
        <v>0</v>
      </c>
      <c r="F324" s="718" t="s">
        <v>161</v>
      </c>
      <c r="H324" s="164"/>
      <c r="K324" s="164"/>
      <c r="N324" s="164"/>
      <c r="Q324" s="732" t="s">
        <v>583</v>
      </c>
      <c r="R324" s="726"/>
      <c r="S324" s="727"/>
      <c r="T324" s="727"/>
      <c r="U324" s="727"/>
      <c r="V324" s="727"/>
      <c r="W324" s="728"/>
      <c r="X324" s="729">
        <v>0</v>
      </c>
      <c r="Y324" s="729">
        <v>0</v>
      </c>
      <c r="Z324" s="729">
        <v>0</v>
      </c>
      <c r="AA324" s="729">
        <v>0</v>
      </c>
      <c r="AB324" s="729">
        <v>0</v>
      </c>
      <c r="AC324" s="729">
        <v>0</v>
      </c>
      <c r="AD324" s="729">
        <v>0</v>
      </c>
      <c r="AE324" s="729">
        <v>0</v>
      </c>
      <c r="AF324" s="729">
        <v>0</v>
      </c>
      <c r="AG324" s="729">
        <v>0</v>
      </c>
      <c r="AH324" s="729">
        <v>0</v>
      </c>
      <c r="AI324" s="729">
        <v>0</v>
      </c>
    </row>
    <row r="325" spans="3:35" outlineLevel="1" x14ac:dyDescent="0.2">
      <c r="C325" s="45" t="s">
        <v>162</v>
      </c>
      <c r="D325" s="718">
        <v>0</v>
      </c>
      <c r="E325" s="731">
        <v>0</v>
      </c>
      <c r="F325" s="718" t="s">
        <v>659</v>
      </c>
      <c r="H325" s="164"/>
      <c r="K325" s="164"/>
      <c r="N325" s="164"/>
      <c r="Q325" s="732" t="s">
        <v>583</v>
      </c>
      <c r="R325" s="726"/>
      <c r="S325" s="727"/>
      <c r="T325" s="727"/>
      <c r="U325" s="727"/>
      <c r="V325" s="727"/>
      <c r="W325" s="728"/>
      <c r="X325" s="729">
        <v>0</v>
      </c>
      <c r="Y325" s="729">
        <v>0</v>
      </c>
      <c r="Z325" s="729">
        <v>0</v>
      </c>
      <c r="AA325" s="729">
        <v>0</v>
      </c>
      <c r="AB325" s="729">
        <v>0</v>
      </c>
      <c r="AC325" s="729">
        <v>0</v>
      </c>
      <c r="AD325" s="729">
        <v>0</v>
      </c>
      <c r="AE325" s="729">
        <v>0</v>
      </c>
      <c r="AF325" s="729">
        <v>0</v>
      </c>
      <c r="AG325" s="729">
        <v>0</v>
      </c>
      <c r="AH325" s="729">
        <v>0</v>
      </c>
      <c r="AI325" s="729">
        <v>0</v>
      </c>
    </row>
    <row r="326" spans="3:35" outlineLevel="1" x14ac:dyDescent="0.2">
      <c r="C326" s="45" t="s">
        <v>163</v>
      </c>
      <c r="D326" s="718">
        <v>0</v>
      </c>
      <c r="E326" s="731">
        <v>0</v>
      </c>
      <c r="F326" s="718" t="s">
        <v>164</v>
      </c>
      <c r="H326" s="164"/>
      <c r="K326" s="164"/>
      <c r="N326" s="164"/>
      <c r="Q326" s="732" t="s">
        <v>583</v>
      </c>
      <c r="R326" s="726"/>
      <c r="S326" s="727"/>
      <c r="T326" s="727"/>
      <c r="U326" s="727"/>
      <c r="V326" s="727"/>
      <c r="W326" s="728"/>
      <c r="X326" s="729">
        <v>1000</v>
      </c>
      <c r="Y326" s="729">
        <v>1000</v>
      </c>
      <c r="Z326" s="729">
        <v>1000</v>
      </c>
      <c r="AA326" s="729">
        <v>1000</v>
      </c>
      <c r="AB326" s="729">
        <v>1000</v>
      </c>
      <c r="AC326" s="729">
        <v>1000</v>
      </c>
      <c r="AD326" s="729">
        <v>1000</v>
      </c>
      <c r="AE326" s="729">
        <v>1000</v>
      </c>
      <c r="AF326" s="729">
        <v>1000</v>
      </c>
      <c r="AG326" s="729">
        <v>1000</v>
      </c>
      <c r="AH326" s="729">
        <v>1000</v>
      </c>
      <c r="AI326" s="729">
        <v>1000</v>
      </c>
    </row>
    <row r="327" spans="3:35" outlineLevel="1" x14ac:dyDescent="0.2">
      <c r="C327" s="45" t="s">
        <v>152</v>
      </c>
      <c r="D327" s="718">
        <v>0</v>
      </c>
      <c r="E327" s="731">
        <v>0</v>
      </c>
      <c r="F327" s="718" t="s">
        <v>152</v>
      </c>
      <c r="H327" s="164"/>
      <c r="K327" s="164"/>
      <c r="N327" s="164"/>
      <c r="Q327" s="732" t="s">
        <v>583</v>
      </c>
      <c r="R327" s="726"/>
      <c r="S327" s="727"/>
      <c r="T327" s="727"/>
      <c r="U327" s="727"/>
      <c r="V327" s="727"/>
      <c r="W327" s="728"/>
      <c r="X327" s="729">
        <v>0</v>
      </c>
      <c r="Y327" s="729">
        <v>0</v>
      </c>
      <c r="Z327" s="729">
        <v>0</v>
      </c>
      <c r="AA327" s="729">
        <v>0</v>
      </c>
      <c r="AB327" s="729">
        <v>0</v>
      </c>
      <c r="AC327" s="729">
        <v>0</v>
      </c>
      <c r="AD327" s="729">
        <v>0</v>
      </c>
      <c r="AE327" s="729">
        <v>0</v>
      </c>
      <c r="AF327" s="729">
        <v>0</v>
      </c>
      <c r="AG327" s="729">
        <v>0</v>
      </c>
      <c r="AH327" s="729">
        <v>0</v>
      </c>
      <c r="AI327" s="729">
        <v>0</v>
      </c>
    </row>
    <row r="328" spans="3:35" outlineLevel="1" x14ac:dyDescent="0.2">
      <c r="C328" s="45" t="s">
        <v>165</v>
      </c>
      <c r="D328" s="718">
        <v>0</v>
      </c>
      <c r="E328" s="731">
        <v>0</v>
      </c>
      <c r="F328" s="718" t="s">
        <v>656</v>
      </c>
      <c r="H328" s="164"/>
      <c r="K328" s="164"/>
      <c r="N328" s="164"/>
      <c r="Q328" s="732" t="s">
        <v>583</v>
      </c>
      <c r="R328" s="726"/>
      <c r="S328" s="727"/>
      <c r="T328" s="727"/>
      <c r="U328" s="727"/>
      <c r="V328" s="727"/>
      <c r="W328" s="728"/>
      <c r="X328" s="729">
        <v>0</v>
      </c>
      <c r="Y328" s="729">
        <v>0</v>
      </c>
      <c r="Z328" s="729">
        <v>0</v>
      </c>
      <c r="AA328" s="729">
        <v>0</v>
      </c>
      <c r="AB328" s="729">
        <v>0</v>
      </c>
      <c r="AC328" s="729">
        <v>0</v>
      </c>
      <c r="AD328" s="729">
        <v>0</v>
      </c>
      <c r="AE328" s="729">
        <v>0</v>
      </c>
      <c r="AF328" s="729">
        <v>0</v>
      </c>
      <c r="AG328" s="729">
        <v>0</v>
      </c>
      <c r="AH328" s="729">
        <v>0</v>
      </c>
      <c r="AI328" s="729">
        <v>0</v>
      </c>
    </row>
    <row r="329" spans="3:35" outlineLevel="1" x14ac:dyDescent="0.2">
      <c r="C329" s="45" t="s">
        <v>166</v>
      </c>
      <c r="D329" s="718">
        <v>0</v>
      </c>
      <c r="E329" s="731">
        <v>0</v>
      </c>
      <c r="F329" s="718" t="s">
        <v>657</v>
      </c>
      <c r="H329" s="164"/>
      <c r="K329" s="164"/>
      <c r="N329" s="164"/>
      <c r="Q329" s="732" t="s">
        <v>583</v>
      </c>
      <c r="R329" s="726"/>
      <c r="S329" s="727"/>
      <c r="T329" s="727"/>
      <c r="U329" s="727"/>
      <c r="V329" s="727"/>
      <c r="W329" s="728"/>
      <c r="X329" s="729">
        <v>3362</v>
      </c>
      <c r="Y329" s="729">
        <v>3362</v>
      </c>
      <c r="Z329" s="729">
        <v>3362</v>
      </c>
      <c r="AA329" s="729">
        <v>3362</v>
      </c>
      <c r="AB329" s="729">
        <v>3362</v>
      </c>
      <c r="AC329" s="729">
        <v>3362</v>
      </c>
      <c r="AD329" s="729">
        <v>3362</v>
      </c>
      <c r="AE329" s="729">
        <v>3362</v>
      </c>
      <c r="AF329" s="729">
        <v>3362</v>
      </c>
      <c r="AG329" s="729">
        <v>3362</v>
      </c>
      <c r="AH329" s="729">
        <v>3362</v>
      </c>
      <c r="AI329" s="729">
        <v>3362</v>
      </c>
    </row>
    <row r="330" spans="3:35" outlineLevel="1" x14ac:dyDescent="0.2">
      <c r="C330" s="45" t="s">
        <v>152</v>
      </c>
      <c r="D330" s="718">
        <v>0</v>
      </c>
      <c r="E330" s="731">
        <v>0</v>
      </c>
      <c r="F330" s="718" t="s">
        <v>152</v>
      </c>
      <c r="H330" s="164"/>
      <c r="K330" s="164"/>
      <c r="N330" s="164"/>
      <c r="Q330" s="732" t="s">
        <v>583</v>
      </c>
      <c r="R330" s="726"/>
      <c r="S330" s="727"/>
      <c r="T330" s="727"/>
      <c r="U330" s="727"/>
      <c r="V330" s="727"/>
      <c r="W330" s="728"/>
      <c r="X330" s="729">
        <v>0</v>
      </c>
      <c r="Y330" s="729">
        <v>0</v>
      </c>
      <c r="Z330" s="729">
        <v>0</v>
      </c>
      <c r="AA330" s="729">
        <v>0</v>
      </c>
      <c r="AB330" s="729">
        <v>0</v>
      </c>
      <c r="AC330" s="729">
        <v>0</v>
      </c>
      <c r="AD330" s="729">
        <v>0</v>
      </c>
      <c r="AE330" s="729">
        <v>0</v>
      </c>
      <c r="AF330" s="729">
        <v>0</v>
      </c>
      <c r="AG330" s="729">
        <v>0</v>
      </c>
      <c r="AH330" s="729">
        <v>0</v>
      </c>
      <c r="AI330" s="729">
        <v>0</v>
      </c>
    </row>
    <row r="331" spans="3:35" outlineLevel="1" x14ac:dyDescent="0.2">
      <c r="C331" s="45" t="s">
        <v>152</v>
      </c>
      <c r="D331" s="718">
        <v>0</v>
      </c>
      <c r="E331" s="731">
        <v>0</v>
      </c>
      <c r="F331" s="718" t="s">
        <v>152</v>
      </c>
      <c r="H331" s="164"/>
      <c r="K331" s="164"/>
      <c r="N331" s="164"/>
      <c r="Q331" s="732" t="s">
        <v>583</v>
      </c>
      <c r="R331" s="726"/>
      <c r="S331" s="727"/>
      <c r="T331" s="727"/>
      <c r="U331" s="727"/>
      <c r="V331" s="727"/>
      <c r="W331" s="728"/>
      <c r="X331" s="729">
        <v>0</v>
      </c>
      <c r="Y331" s="729">
        <v>0</v>
      </c>
      <c r="Z331" s="729">
        <v>0</v>
      </c>
      <c r="AA331" s="729">
        <v>0</v>
      </c>
      <c r="AB331" s="729">
        <v>0</v>
      </c>
      <c r="AC331" s="729">
        <v>0</v>
      </c>
      <c r="AD331" s="729">
        <v>0</v>
      </c>
      <c r="AE331" s="729">
        <v>0</v>
      </c>
      <c r="AF331" s="729">
        <v>0</v>
      </c>
      <c r="AG331" s="729">
        <v>0</v>
      </c>
      <c r="AH331" s="729">
        <v>0</v>
      </c>
      <c r="AI331" s="729">
        <v>0</v>
      </c>
    </row>
    <row r="332" spans="3:35" outlineLevel="1" x14ac:dyDescent="0.2">
      <c r="C332" s="45" t="s">
        <v>152</v>
      </c>
      <c r="D332" s="718">
        <v>0</v>
      </c>
      <c r="E332" s="731">
        <v>0</v>
      </c>
      <c r="F332" s="718" t="s">
        <v>152</v>
      </c>
      <c r="H332" s="164"/>
      <c r="K332" s="164"/>
      <c r="N332" s="164"/>
      <c r="Q332" s="732" t="s">
        <v>583</v>
      </c>
      <c r="R332" s="726"/>
      <c r="S332" s="727"/>
      <c r="T332" s="727"/>
      <c r="U332" s="727"/>
      <c r="V332" s="727"/>
      <c r="W332" s="728"/>
      <c r="X332" s="729">
        <v>0</v>
      </c>
      <c r="Y332" s="729">
        <v>0</v>
      </c>
      <c r="Z332" s="729">
        <v>0</v>
      </c>
      <c r="AA332" s="729">
        <v>0</v>
      </c>
      <c r="AB332" s="729">
        <v>0</v>
      </c>
      <c r="AC332" s="729">
        <v>0</v>
      </c>
      <c r="AD332" s="729">
        <v>0</v>
      </c>
      <c r="AE332" s="729">
        <v>0</v>
      </c>
      <c r="AF332" s="729">
        <v>0</v>
      </c>
      <c r="AG332" s="729">
        <v>0</v>
      </c>
      <c r="AH332" s="729">
        <v>0</v>
      </c>
      <c r="AI332" s="729">
        <v>0</v>
      </c>
    </row>
    <row r="333" spans="3:35" outlineLevel="1" x14ac:dyDescent="0.2">
      <c r="C333" s="45" t="s">
        <v>152</v>
      </c>
      <c r="D333" s="718">
        <v>0</v>
      </c>
      <c r="E333" s="731">
        <v>0</v>
      </c>
      <c r="F333" s="718" t="s">
        <v>152</v>
      </c>
      <c r="H333" s="164"/>
      <c r="K333" s="164"/>
      <c r="N333" s="164"/>
      <c r="Q333" s="732" t="s">
        <v>583</v>
      </c>
      <c r="R333" s="726"/>
      <c r="S333" s="727"/>
      <c r="T333" s="727"/>
      <c r="U333" s="727"/>
      <c r="V333" s="727"/>
      <c r="W333" s="728"/>
      <c r="X333" s="729">
        <v>0</v>
      </c>
      <c r="Y333" s="729">
        <v>0</v>
      </c>
      <c r="Z333" s="729">
        <v>0</v>
      </c>
      <c r="AA333" s="729">
        <v>0</v>
      </c>
      <c r="AB333" s="729">
        <v>0</v>
      </c>
      <c r="AC333" s="729">
        <v>0</v>
      </c>
      <c r="AD333" s="729">
        <v>0</v>
      </c>
      <c r="AE333" s="729">
        <v>0</v>
      </c>
      <c r="AF333" s="729">
        <v>0</v>
      </c>
      <c r="AG333" s="729">
        <v>0</v>
      </c>
      <c r="AH333" s="729">
        <v>0</v>
      </c>
      <c r="AI333" s="729">
        <v>0</v>
      </c>
    </row>
    <row r="334" spans="3:35" outlineLevel="1" x14ac:dyDescent="0.2">
      <c r="C334" s="45" t="s">
        <v>152</v>
      </c>
      <c r="D334" s="718">
        <v>0</v>
      </c>
      <c r="E334" s="731">
        <v>0</v>
      </c>
      <c r="F334" s="718" t="s">
        <v>152</v>
      </c>
      <c r="H334" s="164"/>
      <c r="K334" s="164"/>
      <c r="N334" s="164"/>
      <c r="Q334" s="732" t="s">
        <v>583</v>
      </c>
      <c r="R334" s="726"/>
      <c r="S334" s="727"/>
      <c r="T334" s="727"/>
      <c r="U334" s="727"/>
      <c r="V334" s="727"/>
      <c r="W334" s="728"/>
      <c r="X334" s="729">
        <v>0</v>
      </c>
      <c r="Y334" s="729">
        <v>0</v>
      </c>
      <c r="Z334" s="729">
        <v>0</v>
      </c>
      <c r="AA334" s="729">
        <v>0</v>
      </c>
      <c r="AB334" s="729">
        <v>0</v>
      </c>
      <c r="AC334" s="729">
        <v>0</v>
      </c>
      <c r="AD334" s="729">
        <v>0</v>
      </c>
      <c r="AE334" s="729">
        <v>0</v>
      </c>
      <c r="AF334" s="729">
        <v>0</v>
      </c>
      <c r="AG334" s="729">
        <v>0</v>
      </c>
      <c r="AH334" s="729">
        <v>0</v>
      </c>
      <c r="AI334" s="729">
        <v>0</v>
      </c>
    </row>
    <row r="335" spans="3:35" outlineLevel="1" x14ac:dyDescent="0.2">
      <c r="C335" s="45" t="s">
        <v>152</v>
      </c>
      <c r="D335" s="718">
        <v>0</v>
      </c>
      <c r="E335" s="731">
        <v>0</v>
      </c>
      <c r="F335" s="718" t="s">
        <v>152</v>
      </c>
      <c r="H335" s="164"/>
      <c r="K335" s="164"/>
      <c r="N335" s="164"/>
      <c r="Q335" s="732" t="s">
        <v>583</v>
      </c>
      <c r="R335" s="726"/>
      <c r="S335" s="727"/>
      <c r="T335" s="727"/>
      <c r="U335" s="727"/>
      <c r="V335" s="727"/>
      <c r="W335" s="728"/>
      <c r="X335" s="729">
        <v>0</v>
      </c>
      <c r="Y335" s="729">
        <v>0</v>
      </c>
      <c r="Z335" s="729">
        <v>0</v>
      </c>
      <c r="AA335" s="729">
        <v>0</v>
      </c>
      <c r="AB335" s="729">
        <v>0</v>
      </c>
      <c r="AC335" s="729">
        <v>0</v>
      </c>
      <c r="AD335" s="729">
        <v>0</v>
      </c>
      <c r="AE335" s="729">
        <v>0</v>
      </c>
      <c r="AF335" s="729">
        <v>0</v>
      </c>
      <c r="AG335" s="729">
        <v>0</v>
      </c>
      <c r="AH335" s="729">
        <v>0</v>
      </c>
      <c r="AI335" s="729">
        <v>0</v>
      </c>
    </row>
    <row r="336" spans="3:35" outlineLevel="1" x14ac:dyDescent="0.2">
      <c r="C336" s="45" t="s">
        <v>152</v>
      </c>
      <c r="D336" s="718">
        <v>0</v>
      </c>
      <c r="E336" s="731">
        <v>0</v>
      </c>
      <c r="F336" s="718" t="s">
        <v>152</v>
      </c>
      <c r="H336" s="164"/>
      <c r="K336" s="164"/>
      <c r="N336" s="164"/>
      <c r="Q336" s="732" t="s">
        <v>583</v>
      </c>
      <c r="R336" s="726"/>
      <c r="S336" s="727"/>
      <c r="T336" s="727"/>
      <c r="U336" s="727"/>
      <c r="V336" s="727"/>
      <c r="W336" s="728"/>
      <c r="X336" s="729">
        <v>0</v>
      </c>
      <c r="Y336" s="729">
        <v>0</v>
      </c>
      <c r="Z336" s="729">
        <v>0</v>
      </c>
      <c r="AA336" s="729">
        <v>0</v>
      </c>
      <c r="AB336" s="729">
        <v>0</v>
      </c>
      <c r="AC336" s="729">
        <v>0</v>
      </c>
      <c r="AD336" s="729">
        <v>0</v>
      </c>
      <c r="AE336" s="729">
        <v>0</v>
      </c>
      <c r="AF336" s="729">
        <v>0</v>
      </c>
      <c r="AG336" s="729">
        <v>0</v>
      </c>
      <c r="AH336" s="729">
        <v>0</v>
      </c>
      <c r="AI336" s="729">
        <v>0</v>
      </c>
    </row>
    <row r="337" spans="3:35" outlineLevel="1" x14ac:dyDescent="0.2">
      <c r="C337" s="45" t="s">
        <v>152</v>
      </c>
      <c r="D337" s="718">
        <v>0</v>
      </c>
      <c r="E337" s="731">
        <v>0</v>
      </c>
      <c r="F337" s="718" t="s">
        <v>152</v>
      </c>
      <c r="H337" s="164"/>
      <c r="K337" s="164"/>
      <c r="N337" s="164"/>
      <c r="Q337" s="732" t="s">
        <v>583</v>
      </c>
      <c r="R337" s="726"/>
      <c r="S337" s="727"/>
      <c r="T337" s="727"/>
      <c r="U337" s="727"/>
      <c r="V337" s="727"/>
      <c r="W337" s="728"/>
      <c r="X337" s="729">
        <v>0</v>
      </c>
      <c r="Y337" s="729">
        <v>0</v>
      </c>
      <c r="Z337" s="729">
        <v>0</v>
      </c>
      <c r="AA337" s="729">
        <v>0</v>
      </c>
      <c r="AB337" s="729">
        <v>0</v>
      </c>
      <c r="AC337" s="729">
        <v>0</v>
      </c>
      <c r="AD337" s="729">
        <v>0</v>
      </c>
      <c r="AE337" s="729">
        <v>0</v>
      </c>
      <c r="AF337" s="729">
        <v>0</v>
      </c>
      <c r="AG337" s="729">
        <v>0</v>
      </c>
      <c r="AH337" s="729">
        <v>0</v>
      </c>
      <c r="AI337" s="729">
        <v>0</v>
      </c>
    </row>
    <row r="338" spans="3:35" outlineLevel="1" x14ac:dyDescent="0.2">
      <c r="C338" s="45" t="s">
        <v>152</v>
      </c>
      <c r="D338" s="718">
        <v>0</v>
      </c>
      <c r="E338" s="731">
        <v>0</v>
      </c>
      <c r="F338" s="718" t="s">
        <v>152</v>
      </c>
      <c r="H338" s="164"/>
      <c r="K338" s="164"/>
      <c r="N338" s="164"/>
      <c r="Q338" s="732" t="s">
        <v>583</v>
      </c>
      <c r="R338" s="726"/>
      <c r="S338" s="727"/>
      <c r="T338" s="727"/>
      <c r="U338" s="727"/>
      <c r="V338" s="727"/>
      <c r="W338" s="728"/>
      <c r="X338" s="729">
        <v>0</v>
      </c>
      <c r="Y338" s="729">
        <v>0</v>
      </c>
      <c r="Z338" s="729">
        <v>0</v>
      </c>
      <c r="AA338" s="729">
        <v>0</v>
      </c>
      <c r="AB338" s="729">
        <v>0</v>
      </c>
      <c r="AC338" s="729">
        <v>0</v>
      </c>
      <c r="AD338" s="729">
        <v>0</v>
      </c>
      <c r="AE338" s="729">
        <v>0</v>
      </c>
      <c r="AF338" s="729">
        <v>0</v>
      </c>
      <c r="AG338" s="729">
        <v>0</v>
      </c>
      <c r="AH338" s="729">
        <v>0</v>
      </c>
      <c r="AI338" s="729">
        <v>0</v>
      </c>
    </row>
    <row r="339" spans="3:35" outlineLevel="1" x14ac:dyDescent="0.2">
      <c r="C339" s="45" t="s">
        <v>152</v>
      </c>
      <c r="D339" s="718">
        <v>0</v>
      </c>
      <c r="E339" s="733">
        <v>0</v>
      </c>
      <c r="F339" s="734" t="s">
        <v>152</v>
      </c>
      <c r="G339" s="735"/>
      <c r="H339" s="736"/>
      <c r="I339" s="83"/>
      <c r="J339" s="83"/>
      <c r="K339" s="736"/>
      <c r="L339" s="737"/>
      <c r="M339" s="83"/>
      <c r="N339" s="736"/>
      <c r="O339" s="83"/>
      <c r="P339" s="83"/>
      <c r="Q339" s="738" t="s">
        <v>583</v>
      </c>
      <c r="R339" s="726"/>
      <c r="S339" s="727"/>
      <c r="T339" s="727"/>
      <c r="U339" s="727"/>
      <c r="V339" s="727"/>
      <c r="W339" s="728"/>
      <c r="X339" s="729">
        <v>0</v>
      </c>
      <c r="Y339" s="729">
        <v>0</v>
      </c>
      <c r="Z339" s="729">
        <v>0</v>
      </c>
      <c r="AA339" s="729">
        <v>0</v>
      </c>
      <c r="AB339" s="729">
        <v>0</v>
      </c>
      <c r="AC339" s="729">
        <v>0</v>
      </c>
      <c r="AD339" s="729">
        <v>0</v>
      </c>
      <c r="AE339" s="729">
        <v>0</v>
      </c>
      <c r="AF339" s="729">
        <v>0</v>
      </c>
      <c r="AG339" s="729">
        <v>0</v>
      </c>
      <c r="AH339" s="729">
        <v>0</v>
      </c>
      <c r="AI339" s="729">
        <v>0</v>
      </c>
    </row>
    <row r="340" spans="3:35" outlineLevel="1" x14ac:dyDescent="0.2">
      <c r="C340" s="718"/>
      <c r="D340" s="719"/>
      <c r="E340" s="720"/>
      <c r="F340" s="721" t="s">
        <v>586</v>
      </c>
      <c r="G340" s="717"/>
      <c r="H340" s="298"/>
      <c r="K340" s="298"/>
      <c r="N340" s="298"/>
      <c r="Q340" s="298"/>
    </row>
    <row r="341" spans="3:35" outlineLevel="1" x14ac:dyDescent="0.2">
      <c r="C341" s="45">
        <v>1</v>
      </c>
      <c r="D341" s="718">
        <v>0</v>
      </c>
      <c r="E341" s="722">
        <v>0</v>
      </c>
      <c r="F341" s="723" t="s">
        <v>660</v>
      </c>
      <c r="G341" s="724"/>
      <c r="H341" s="168"/>
      <c r="I341" s="75"/>
      <c r="J341" s="75"/>
      <c r="K341" s="168"/>
      <c r="L341" s="725"/>
      <c r="M341" s="75"/>
      <c r="N341" s="168"/>
      <c r="O341" s="75"/>
      <c r="P341" s="75"/>
      <c r="Q341" s="128" t="s">
        <v>583</v>
      </c>
      <c r="R341" s="726"/>
      <c r="S341" s="727"/>
      <c r="T341" s="727"/>
      <c r="U341" s="727"/>
      <c r="V341" s="727"/>
      <c r="W341" s="728"/>
      <c r="X341" s="729">
        <v>32079</v>
      </c>
      <c r="Y341" s="729">
        <v>32079</v>
      </c>
      <c r="Z341" s="729">
        <v>32079</v>
      </c>
      <c r="AA341" s="729">
        <v>32079</v>
      </c>
      <c r="AB341" s="729">
        <v>32079</v>
      </c>
      <c r="AC341" s="729">
        <v>32079</v>
      </c>
      <c r="AD341" s="729">
        <v>32079</v>
      </c>
      <c r="AE341" s="729">
        <v>32079</v>
      </c>
      <c r="AF341" s="729">
        <v>32079</v>
      </c>
      <c r="AG341" s="729">
        <v>32079</v>
      </c>
      <c r="AH341" s="729">
        <v>32079</v>
      </c>
      <c r="AI341" s="729">
        <v>32079</v>
      </c>
    </row>
    <row r="342" spans="3:35" outlineLevel="1" x14ac:dyDescent="0.2">
      <c r="C342" s="45">
        <v>2</v>
      </c>
      <c r="D342" s="718">
        <v>0</v>
      </c>
      <c r="E342" s="731">
        <v>0</v>
      </c>
      <c r="F342" s="718" t="s">
        <v>132</v>
      </c>
      <c r="G342" s="717"/>
      <c r="H342" s="16"/>
      <c r="K342" s="16"/>
      <c r="N342" s="16"/>
      <c r="Q342" s="135" t="s">
        <v>583</v>
      </c>
      <c r="R342" s="726"/>
      <c r="S342" s="727"/>
      <c r="T342" s="727"/>
      <c r="U342" s="727"/>
      <c r="V342" s="727"/>
      <c r="W342" s="728"/>
      <c r="X342" s="729">
        <v>5676</v>
      </c>
      <c r="Y342" s="729">
        <v>5676</v>
      </c>
      <c r="Z342" s="729">
        <v>5676</v>
      </c>
      <c r="AA342" s="729">
        <v>5676</v>
      </c>
      <c r="AB342" s="729">
        <v>5676</v>
      </c>
      <c r="AC342" s="729">
        <v>5676</v>
      </c>
      <c r="AD342" s="729">
        <v>5676</v>
      </c>
      <c r="AE342" s="729">
        <v>5676</v>
      </c>
      <c r="AF342" s="729">
        <v>5676</v>
      </c>
      <c r="AG342" s="729">
        <v>5676</v>
      </c>
      <c r="AH342" s="729">
        <v>5676</v>
      </c>
      <c r="AI342" s="729">
        <v>5676</v>
      </c>
    </row>
    <row r="343" spans="3:35" outlineLevel="1" x14ac:dyDescent="0.2">
      <c r="C343" s="45">
        <v>3</v>
      </c>
      <c r="D343" s="718">
        <v>0</v>
      </c>
      <c r="E343" s="731">
        <v>0</v>
      </c>
      <c r="F343" s="718" t="s">
        <v>133</v>
      </c>
      <c r="G343"/>
      <c r="H343"/>
      <c r="K343"/>
      <c r="L343"/>
      <c r="N343"/>
      <c r="Q343" s="135" t="s">
        <v>583</v>
      </c>
      <c r="R343" s="726"/>
      <c r="S343" s="727"/>
      <c r="T343" s="727"/>
      <c r="U343" s="727"/>
      <c r="V343" s="727"/>
      <c r="W343" s="728"/>
      <c r="X343" s="729">
        <v>9485.2999999999993</v>
      </c>
      <c r="Y343" s="729">
        <v>9485.2999999999993</v>
      </c>
      <c r="Z343" s="729">
        <v>9485.2999999999993</v>
      </c>
      <c r="AA343" s="729">
        <v>9485.2999999999993</v>
      </c>
      <c r="AB343" s="729">
        <v>9485.2999999999993</v>
      </c>
      <c r="AC343" s="729">
        <v>9485.2999999999993</v>
      </c>
      <c r="AD343" s="729">
        <v>9485.2999999999993</v>
      </c>
      <c r="AE343" s="729">
        <v>9485.2999999999993</v>
      </c>
      <c r="AF343" s="729">
        <v>9485.2999999999993</v>
      </c>
      <c r="AG343" s="729">
        <v>9485.2999999999993</v>
      </c>
      <c r="AH343" s="729">
        <v>9485.2999999999993</v>
      </c>
      <c r="AI343" s="729">
        <v>9485.2999999999993</v>
      </c>
    </row>
    <row r="344" spans="3:35" outlineLevel="1" x14ac:dyDescent="0.2">
      <c r="C344" s="45">
        <v>4</v>
      </c>
      <c r="D344" s="718">
        <v>0</v>
      </c>
      <c r="E344" s="731">
        <v>0</v>
      </c>
      <c r="F344" s="718" t="s">
        <v>134</v>
      </c>
      <c r="H344" s="164"/>
      <c r="K344" s="164"/>
      <c r="N344" s="164"/>
      <c r="Q344" s="732" t="s">
        <v>583</v>
      </c>
      <c r="R344" s="726"/>
      <c r="S344" s="727"/>
      <c r="T344" s="727"/>
      <c r="U344" s="727"/>
      <c r="V344" s="727"/>
      <c r="W344" s="728"/>
      <c r="X344" s="729">
        <v>194149.1</v>
      </c>
      <c r="Y344" s="729">
        <v>194149.1</v>
      </c>
      <c r="Z344" s="729">
        <v>194149.1</v>
      </c>
      <c r="AA344" s="729">
        <v>194149.1</v>
      </c>
      <c r="AB344" s="729">
        <v>194149.1</v>
      </c>
      <c r="AC344" s="729">
        <v>194149.1</v>
      </c>
      <c r="AD344" s="729">
        <v>194149.1</v>
      </c>
      <c r="AE344" s="729">
        <v>194149.1</v>
      </c>
      <c r="AF344" s="729">
        <v>194149.1</v>
      </c>
      <c r="AG344" s="729">
        <v>194149.1</v>
      </c>
      <c r="AH344" s="729">
        <v>194149.1</v>
      </c>
      <c r="AI344" s="729">
        <v>194149.1</v>
      </c>
    </row>
    <row r="345" spans="3:35" outlineLevel="1" x14ac:dyDescent="0.2">
      <c r="C345" s="45">
        <v>5</v>
      </c>
      <c r="D345" s="718">
        <v>0</v>
      </c>
      <c r="E345" s="731">
        <v>0</v>
      </c>
      <c r="F345" s="718" t="s">
        <v>135</v>
      </c>
      <c r="H345" s="164"/>
      <c r="K345" s="164"/>
      <c r="N345" s="164"/>
      <c r="Q345" s="732" t="s">
        <v>583</v>
      </c>
      <c r="R345" s="726"/>
      <c r="S345" s="727"/>
      <c r="T345" s="727"/>
      <c r="U345" s="727"/>
      <c r="V345" s="727"/>
      <c r="W345" s="728"/>
      <c r="X345" s="729">
        <v>865307.3</v>
      </c>
      <c r="Y345" s="729">
        <v>865307.3</v>
      </c>
      <c r="Z345" s="729">
        <v>865307.3</v>
      </c>
      <c r="AA345" s="729">
        <v>865307.3</v>
      </c>
      <c r="AB345" s="729">
        <v>865307.3</v>
      </c>
      <c r="AC345" s="729">
        <v>865307.3</v>
      </c>
      <c r="AD345" s="729">
        <v>865307.3</v>
      </c>
      <c r="AE345" s="729">
        <v>865307.3</v>
      </c>
      <c r="AF345" s="729">
        <v>865307.3</v>
      </c>
      <c r="AG345" s="729">
        <v>865307.3</v>
      </c>
      <c r="AH345" s="729">
        <v>865307.3</v>
      </c>
      <c r="AI345" s="729">
        <v>865307.3</v>
      </c>
    </row>
    <row r="346" spans="3:35" outlineLevel="1" x14ac:dyDescent="0.2">
      <c r="C346" s="45">
        <v>6</v>
      </c>
      <c r="D346" s="718">
        <v>0</v>
      </c>
      <c r="E346" s="731">
        <v>0</v>
      </c>
      <c r="F346" s="718" t="s">
        <v>136</v>
      </c>
      <c r="H346" s="164"/>
      <c r="K346" s="164"/>
      <c r="N346" s="164"/>
      <c r="Q346" s="732" t="s">
        <v>583</v>
      </c>
      <c r="R346" s="726"/>
      <c r="S346" s="727"/>
      <c r="T346" s="727"/>
      <c r="U346" s="727"/>
      <c r="V346" s="727"/>
      <c r="W346" s="728"/>
      <c r="X346" s="729">
        <v>14072</v>
      </c>
      <c r="Y346" s="729">
        <v>14072</v>
      </c>
      <c r="Z346" s="729">
        <v>14072</v>
      </c>
      <c r="AA346" s="729">
        <v>14072</v>
      </c>
      <c r="AB346" s="729">
        <v>14072</v>
      </c>
      <c r="AC346" s="729">
        <v>14072</v>
      </c>
      <c r="AD346" s="729">
        <v>14072</v>
      </c>
      <c r="AE346" s="729">
        <v>14072</v>
      </c>
      <c r="AF346" s="729">
        <v>14072</v>
      </c>
      <c r="AG346" s="729">
        <v>14072</v>
      </c>
      <c r="AH346" s="729">
        <v>14072</v>
      </c>
      <c r="AI346" s="729">
        <v>14072</v>
      </c>
    </row>
    <row r="347" spans="3:35" outlineLevel="1" x14ac:dyDescent="0.2">
      <c r="C347" s="45">
        <v>7</v>
      </c>
      <c r="D347" s="718">
        <v>0</v>
      </c>
      <c r="E347" s="731">
        <v>0</v>
      </c>
      <c r="F347" s="718" t="s">
        <v>137</v>
      </c>
      <c r="H347" s="164"/>
      <c r="K347" s="164"/>
      <c r="N347" s="164"/>
      <c r="Q347" s="732" t="s">
        <v>583</v>
      </c>
      <c r="R347" s="726"/>
      <c r="S347" s="727"/>
      <c r="T347" s="727"/>
      <c r="U347" s="727"/>
      <c r="V347" s="727"/>
      <c r="W347" s="728"/>
      <c r="X347" s="729">
        <v>2884</v>
      </c>
      <c r="Y347" s="729">
        <v>2884</v>
      </c>
      <c r="Z347" s="729">
        <v>2884</v>
      </c>
      <c r="AA347" s="729">
        <v>2884</v>
      </c>
      <c r="AB347" s="729">
        <v>2884</v>
      </c>
      <c r="AC347" s="729">
        <v>2884</v>
      </c>
      <c r="AD347" s="729">
        <v>2884</v>
      </c>
      <c r="AE347" s="729">
        <v>2884</v>
      </c>
      <c r="AF347" s="729">
        <v>2884</v>
      </c>
      <c r="AG347" s="729">
        <v>2884</v>
      </c>
      <c r="AH347" s="729">
        <v>2884</v>
      </c>
      <c r="AI347" s="729">
        <v>2884</v>
      </c>
    </row>
    <row r="348" spans="3:35" outlineLevel="1" x14ac:dyDescent="0.2">
      <c r="C348" s="45">
        <v>8</v>
      </c>
      <c r="D348" s="718">
        <v>0</v>
      </c>
      <c r="E348" s="731">
        <v>0</v>
      </c>
      <c r="F348" s="718" t="s">
        <v>138</v>
      </c>
      <c r="H348" s="164"/>
      <c r="K348" s="164"/>
      <c r="N348" s="164"/>
      <c r="Q348" s="732" t="s">
        <v>583</v>
      </c>
      <c r="R348" s="726"/>
      <c r="S348" s="727"/>
      <c r="T348" s="727"/>
      <c r="U348" s="727"/>
      <c r="V348" s="727"/>
      <c r="W348" s="728"/>
      <c r="X348" s="729">
        <v>2612</v>
      </c>
      <c r="Y348" s="729">
        <v>2612</v>
      </c>
      <c r="Z348" s="729">
        <v>2612</v>
      </c>
      <c r="AA348" s="729">
        <v>2612</v>
      </c>
      <c r="AB348" s="729">
        <v>2612</v>
      </c>
      <c r="AC348" s="729">
        <v>2612</v>
      </c>
      <c r="AD348" s="729">
        <v>2612</v>
      </c>
      <c r="AE348" s="729">
        <v>2612</v>
      </c>
      <c r="AF348" s="729">
        <v>2612</v>
      </c>
      <c r="AG348" s="729">
        <v>2612</v>
      </c>
      <c r="AH348" s="729">
        <v>2612</v>
      </c>
      <c r="AI348" s="729">
        <v>2612</v>
      </c>
    </row>
    <row r="349" spans="3:35" outlineLevel="1" x14ac:dyDescent="0.2">
      <c r="C349" s="45">
        <v>9</v>
      </c>
      <c r="D349" s="718">
        <v>0</v>
      </c>
      <c r="E349" s="731">
        <v>0</v>
      </c>
      <c r="F349" s="718" t="s">
        <v>139</v>
      </c>
      <c r="H349" s="164"/>
      <c r="K349" s="164"/>
      <c r="N349" s="164"/>
      <c r="Q349" s="732" t="s">
        <v>583</v>
      </c>
      <c r="R349" s="726"/>
      <c r="S349" s="727"/>
      <c r="T349" s="727"/>
      <c r="U349" s="727"/>
      <c r="V349" s="727"/>
      <c r="W349" s="728"/>
      <c r="X349" s="729">
        <v>56058</v>
      </c>
      <c r="Y349" s="729">
        <v>56058</v>
      </c>
      <c r="Z349" s="729">
        <v>56058</v>
      </c>
      <c r="AA349" s="729">
        <v>56058</v>
      </c>
      <c r="AB349" s="729">
        <v>56058</v>
      </c>
      <c r="AC349" s="729">
        <v>56058</v>
      </c>
      <c r="AD349" s="729">
        <v>56058</v>
      </c>
      <c r="AE349" s="729">
        <v>56058</v>
      </c>
      <c r="AF349" s="729">
        <v>56058</v>
      </c>
      <c r="AG349" s="729">
        <v>56058</v>
      </c>
      <c r="AH349" s="729">
        <v>56058</v>
      </c>
      <c r="AI349" s="729">
        <v>56058</v>
      </c>
    </row>
    <row r="350" spans="3:35" outlineLevel="1" x14ac:dyDescent="0.2">
      <c r="C350" s="45">
        <v>10</v>
      </c>
      <c r="D350" s="718">
        <v>0</v>
      </c>
      <c r="E350" s="731">
        <v>0</v>
      </c>
      <c r="F350" s="718" t="s">
        <v>140</v>
      </c>
      <c r="H350" s="164"/>
      <c r="K350" s="164"/>
      <c r="N350" s="164"/>
      <c r="Q350" s="732" t="s">
        <v>583</v>
      </c>
      <c r="R350" s="726"/>
      <c r="S350" s="727"/>
      <c r="T350" s="727"/>
      <c r="U350" s="727"/>
      <c r="V350" s="727"/>
      <c r="W350" s="728"/>
      <c r="X350" s="729">
        <v>58969.799999999996</v>
      </c>
      <c r="Y350" s="729">
        <v>58969.799999999996</v>
      </c>
      <c r="Z350" s="729">
        <v>58969.799999999996</v>
      </c>
      <c r="AA350" s="729">
        <v>58969.799999999996</v>
      </c>
      <c r="AB350" s="729">
        <v>58969.799999999996</v>
      </c>
      <c r="AC350" s="729">
        <v>58969.799999999996</v>
      </c>
      <c r="AD350" s="729">
        <v>58969.799999999996</v>
      </c>
      <c r="AE350" s="729">
        <v>58969.799999999996</v>
      </c>
      <c r="AF350" s="729">
        <v>58969.799999999996</v>
      </c>
      <c r="AG350" s="729">
        <v>58969.799999999996</v>
      </c>
      <c r="AH350" s="729">
        <v>58969.799999999996</v>
      </c>
      <c r="AI350" s="729">
        <v>58969.799999999996</v>
      </c>
    </row>
    <row r="351" spans="3:35" outlineLevel="1" x14ac:dyDescent="0.2">
      <c r="C351" s="45">
        <v>11</v>
      </c>
      <c r="D351" s="718">
        <v>0</v>
      </c>
      <c r="E351" s="731">
        <v>0</v>
      </c>
      <c r="F351" s="718" t="s">
        <v>141</v>
      </c>
      <c r="H351" s="164"/>
      <c r="K351" s="164"/>
      <c r="N351" s="164"/>
      <c r="Q351" s="732" t="s">
        <v>583</v>
      </c>
      <c r="R351" s="726"/>
      <c r="S351" s="727"/>
      <c r="T351" s="727"/>
      <c r="U351" s="727"/>
      <c r="V351" s="727"/>
      <c r="W351" s="728"/>
      <c r="X351" s="729">
        <v>3101</v>
      </c>
      <c r="Y351" s="729">
        <v>3101</v>
      </c>
      <c r="Z351" s="729">
        <v>3101</v>
      </c>
      <c r="AA351" s="729">
        <v>3101</v>
      </c>
      <c r="AB351" s="729">
        <v>3101</v>
      </c>
      <c r="AC351" s="729">
        <v>3101</v>
      </c>
      <c r="AD351" s="729">
        <v>3101</v>
      </c>
      <c r="AE351" s="729">
        <v>3101</v>
      </c>
      <c r="AF351" s="729">
        <v>3101</v>
      </c>
      <c r="AG351" s="729">
        <v>3101</v>
      </c>
      <c r="AH351" s="729">
        <v>3101</v>
      </c>
      <c r="AI351" s="729">
        <v>3101</v>
      </c>
    </row>
    <row r="352" spans="3:35" outlineLevel="1" x14ac:dyDescent="0.2">
      <c r="C352" s="45">
        <v>12</v>
      </c>
      <c r="D352" s="718">
        <v>0</v>
      </c>
      <c r="E352" s="731">
        <v>0</v>
      </c>
      <c r="F352" s="718" t="s">
        <v>142</v>
      </c>
      <c r="H352" s="164"/>
      <c r="K352" s="164"/>
      <c r="N352" s="164"/>
      <c r="Q352" s="732" t="s">
        <v>583</v>
      </c>
      <c r="R352" s="726"/>
      <c r="S352" s="727"/>
      <c r="T352" s="727"/>
      <c r="U352" s="727"/>
      <c r="V352" s="727"/>
      <c r="W352" s="728"/>
      <c r="X352" s="729">
        <v>28042</v>
      </c>
      <c r="Y352" s="729">
        <v>28042</v>
      </c>
      <c r="Z352" s="729">
        <v>28042</v>
      </c>
      <c r="AA352" s="729">
        <v>28042</v>
      </c>
      <c r="AB352" s="729">
        <v>28042</v>
      </c>
      <c r="AC352" s="729">
        <v>28042</v>
      </c>
      <c r="AD352" s="729">
        <v>28042</v>
      </c>
      <c r="AE352" s="729">
        <v>28042</v>
      </c>
      <c r="AF352" s="729">
        <v>28042</v>
      </c>
      <c r="AG352" s="729">
        <v>28042</v>
      </c>
      <c r="AH352" s="729">
        <v>28042</v>
      </c>
      <c r="AI352" s="729">
        <v>28042</v>
      </c>
    </row>
    <row r="353" spans="3:35" outlineLevel="1" x14ac:dyDescent="0.2">
      <c r="C353" s="45">
        <v>13</v>
      </c>
      <c r="D353" s="718">
        <v>0</v>
      </c>
      <c r="E353" s="731">
        <v>0</v>
      </c>
      <c r="F353" s="718" t="s">
        <v>143</v>
      </c>
      <c r="H353" s="164"/>
      <c r="K353" s="164"/>
      <c r="N353" s="164"/>
      <c r="Q353" s="732" t="s">
        <v>583</v>
      </c>
      <c r="R353" s="726"/>
      <c r="S353" s="727"/>
      <c r="T353" s="727"/>
      <c r="U353" s="727"/>
      <c r="V353" s="727"/>
      <c r="W353" s="728"/>
      <c r="X353" s="729">
        <v>24509</v>
      </c>
      <c r="Y353" s="729">
        <v>24509</v>
      </c>
      <c r="Z353" s="729">
        <v>24509</v>
      </c>
      <c r="AA353" s="729">
        <v>24509</v>
      </c>
      <c r="AB353" s="729">
        <v>24509</v>
      </c>
      <c r="AC353" s="729">
        <v>24509</v>
      </c>
      <c r="AD353" s="729">
        <v>24509</v>
      </c>
      <c r="AE353" s="729">
        <v>24509</v>
      </c>
      <c r="AF353" s="729">
        <v>24509</v>
      </c>
      <c r="AG353" s="729">
        <v>24509</v>
      </c>
      <c r="AH353" s="729">
        <v>24509</v>
      </c>
      <c r="AI353" s="729">
        <v>24509</v>
      </c>
    </row>
    <row r="354" spans="3:35" outlineLevel="1" x14ac:dyDescent="0.2">
      <c r="C354" s="45">
        <v>14</v>
      </c>
      <c r="D354" s="718">
        <v>0</v>
      </c>
      <c r="E354" s="731">
        <v>0</v>
      </c>
      <c r="F354" s="718" t="s">
        <v>144</v>
      </c>
      <c r="H354" s="164"/>
      <c r="K354" s="164"/>
      <c r="N354" s="164"/>
      <c r="Q354" s="732" t="s">
        <v>583</v>
      </c>
      <c r="R354" s="726"/>
      <c r="S354" s="727"/>
      <c r="T354" s="727"/>
      <c r="U354" s="727"/>
      <c r="V354" s="727"/>
      <c r="W354" s="728"/>
      <c r="X354" s="729">
        <v>805</v>
      </c>
      <c r="Y354" s="729">
        <v>805</v>
      </c>
      <c r="Z354" s="729">
        <v>805</v>
      </c>
      <c r="AA354" s="729">
        <v>805</v>
      </c>
      <c r="AB354" s="729">
        <v>805</v>
      </c>
      <c r="AC354" s="729">
        <v>805</v>
      </c>
      <c r="AD354" s="729">
        <v>805</v>
      </c>
      <c r="AE354" s="729">
        <v>805</v>
      </c>
      <c r="AF354" s="729">
        <v>805</v>
      </c>
      <c r="AG354" s="729">
        <v>805</v>
      </c>
      <c r="AH354" s="729">
        <v>805</v>
      </c>
      <c r="AI354" s="729">
        <v>805</v>
      </c>
    </row>
    <row r="355" spans="3:35" outlineLevel="1" x14ac:dyDescent="0.2">
      <c r="C355" s="45">
        <v>15</v>
      </c>
      <c r="D355" s="718">
        <v>0</v>
      </c>
      <c r="E355" s="731">
        <v>0</v>
      </c>
      <c r="F355" s="718" t="s">
        <v>145</v>
      </c>
      <c r="H355" s="164"/>
      <c r="K355" s="164"/>
      <c r="N355" s="164"/>
      <c r="Q355" s="732" t="s">
        <v>583</v>
      </c>
      <c r="R355" s="726"/>
      <c r="S355" s="727"/>
      <c r="T355" s="727"/>
      <c r="U355" s="727"/>
      <c r="V355" s="727"/>
      <c r="W355" s="728"/>
      <c r="X355" s="729">
        <v>165496.82999999999</v>
      </c>
      <c r="Y355" s="729">
        <v>165496.82999999999</v>
      </c>
      <c r="Z355" s="729">
        <v>165496.82999999999</v>
      </c>
      <c r="AA355" s="729">
        <v>165496.82999999999</v>
      </c>
      <c r="AB355" s="729">
        <v>165496.82999999999</v>
      </c>
      <c r="AC355" s="729">
        <v>165496.82999999999</v>
      </c>
      <c r="AD355" s="729">
        <v>165496.82999999999</v>
      </c>
      <c r="AE355" s="729">
        <v>165496.82999999999</v>
      </c>
      <c r="AF355" s="729">
        <v>165496.82999999999</v>
      </c>
      <c r="AG355" s="729">
        <v>165496.82999999999</v>
      </c>
      <c r="AH355" s="729">
        <v>165496.82999999999</v>
      </c>
      <c r="AI355" s="729">
        <v>165496.82999999999</v>
      </c>
    </row>
    <row r="356" spans="3:35" outlineLevel="1" x14ac:dyDescent="0.2">
      <c r="C356" s="45">
        <v>16</v>
      </c>
      <c r="D356" s="718">
        <v>0</v>
      </c>
      <c r="E356" s="731">
        <v>0</v>
      </c>
      <c r="F356" s="718" t="s">
        <v>146</v>
      </c>
      <c r="H356" s="164"/>
      <c r="K356" s="164"/>
      <c r="N356" s="164"/>
      <c r="Q356" s="732" t="s">
        <v>583</v>
      </c>
      <c r="R356" s="726"/>
      <c r="S356" s="727"/>
      <c r="T356" s="727"/>
      <c r="U356" s="727"/>
      <c r="V356" s="727"/>
      <c r="W356" s="728"/>
      <c r="X356" s="729">
        <v>185731.9</v>
      </c>
      <c r="Y356" s="729">
        <v>185731.9</v>
      </c>
      <c r="Z356" s="729">
        <v>185731.9</v>
      </c>
      <c r="AA356" s="729">
        <v>185731.9</v>
      </c>
      <c r="AB356" s="729">
        <v>185731.9</v>
      </c>
      <c r="AC356" s="729">
        <v>185731.9</v>
      </c>
      <c r="AD356" s="729">
        <v>185731.9</v>
      </c>
      <c r="AE356" s="729">
        <v>185731.9</v>
      </c>
      <c r="AF356" s="729">
        <v>185731.9</v>
      </c>
      <c r="AG356" s="729">
        <v>185731.9</v>
      </c>
      <c r="AH356" s="729">
        <v>185731.9</v>
      </c>
      <c r="AI356" s="729">
        <v>185731.9</v>
      </c>
    </row>
    <row r="357" spans="3:35" outlineLevel="1" x14ac:dyDescent="0.2">
      <c r="C357" s="45">
        <v>17</v>
      </c>
      <c r="D357" s="718">
        <v>0</v>
      </c>
      <c r="E357" s="731">
        <v>0</v>
      </c>
      <c r="F357" s="718" t="s">
        <v>147</v>
      </c>
      <c r="H357" s="164"/>
      <c r="K357" s="164"/>
      <c r="N357" s="164"/>
      <c r="Q357" s="732" t="s">
        <v>583</v>
      </c>
      <c r="R357" s="726"/>
      <c r="S357" s="727"/>
      <c r="T357" s="727"/>
      <c r="U357" s="727"/>
      <c r="V357" s="727"/>
      <c r="W357" s="728"/>
      <c r="X357" s="729">
        <v>47357</v>
      </c>
      <c r="Y357" s="729">
        <v>47357</v>
      </c>
      <c r="Z357" s="729">
        <v>47357</v>
      </c>
      <c r="AA357" s="729">
        <v>47357</v>
      </c>
      <c r="AB357" s="729">
        <v>47357</v>
      </c>
      <c r="AC357" s="729">
        <v>47357</v>
      </c>
      <c r="AD357" s="729">
        <v>47357</v>
      </c>
      <c r="AE357" s="729">
        <v>47357</v>
      </c>
      <c r="AF357" s="729">
        <v>47357</v>
      </c>
      <c r="AG357" s="729">
        <v>47357</v>
      </c>
      <c r="AH357" s="729">
        <v>47357</v>
      </c>
      <c r="AI357" s="729">
        <v>47357</v>
      </c>
    </row>
    <row r="358" spans="3:35" outlineLevel="1" x14ac:dyDescent="0.2">
      <c r="C358" s="45">
        <v>18</v>
      </c>
      <c r="D358" s="718">
        <v>0</v>
      </c>
      <c r="E358" s="731">
        <v>0</v>
      </c>
      <c r="F358" s="718" t="s">
        <v>148</v>
      </c>
      <c r="H358" s="164"/>
      <c r="K358" s="164"/>
      <c r="N358" s="164"/>
      <c r="Q358" s="732" t="s">
        <v>583</v>
      </c>
      <c r="R358" s="726"/>
      <c r="S358" s="727"/>
      <c r="T358" s="727"/>
      <c r="U358" s="727"/>
      <c r="V358" s="727"/>
      <c r="W358" s="728"/>
      <c r="X358" s="729">
        <v>40876</v>
      </c>
      <c r="Y358" s="729">
        <v>40876</v>
      </c>
      <c r="Z358" s="729">
        <v>40876</v>
      </c>
      <c r="AA358" s="729">
        <v>40876</v>
      </c>
      <c r="AB358" s="729">
        <v>40876</v>
      </c>
      <c r="AC358" s="729">
        <v>40876</v>
      </c>
      <c r="AD358" s="729">
        <v>40876</v>
      </c>
      <c r="AE358" s="729">
        <v>40876</v>
      </c>
      <c r="AF358" s="729">
        <v>40876</v>
      </c>
      <c r="AG358" s="729">
        <v>40876</v>
      </c>
      <c r="AH358" s="729">
        <v>40876</v>
      </c>
      <c r="AI358" s="729">
        <v>40876</v>
      </c>
    </row>
    <row r="359" spans="3:35" outlineLevel="1" x14ac:dyDescent="0.2">
      <c r="C359" s="45">
        <v>19</v>
      </c>
      <c r="D359" s="718">
        <v>0</v>
      </c>
      <c r="E359" s="731">
        <v>0</v>
      </c>
      <c r="F359" s="718" t="s">
        <v>149</v>
      </c>
      <c r="H359" s="164"/>
      <c r="K359" s="164"/>
      <c r="N359" s="164"/>
      <c r="Q359" s="732" t="s">
        <v>583</v>
      </c>
      <c r="R359" s="726"/>
      <c r="S359" s="727"/>
      <c r="T359" s="727"/>
      <c r="U359" s="727"/>
      <c r="V359" s="727"/>
      <c r="W359" s="728"/>
      <c r="X359" s="729">
        <v>81575</v>
      </c>
      <c r="Y359" s="729">
        <v>81575</v>
      </c>
      <c r="Z359" s="729">
        <v>81575</v>
      </c>
      <c r="AA359" s="729">
        <v>81575</v>
      </c>
      <c r="AB359" s="729">
        <v>81575</v>
      </c>
      <c r="AC359" s="729">
        <v>81575</v>
      </c>
      <c r="AD359" s="729">
        <v>81575</v>
      </c>
      <c r="AE359" s="729">
        <v>81575</v>
      </c>
      <c r="AF359" s="729">
        <v>81575</v>
      </c>
      <c r="AG359" s="729">
        <v>81575</v>
      </c>
      <c r="AH359" s="729">
        <v>81575</v>
      </c>
      <c r="AI359" s="729">
        <v>81575</v>
      </c>
    </row>
    <row r="360" spans="3:35" outlineLevel="1" x14ac:dyDescent="0.2">
      <c r="C360" s="45">
        <v>20</v>
      </c>
      <c r="D360" s="718">
        <v>0</v>
      </c>
      <c r="E360" s="731">
        <v>0</v>
      </c>
      <c r="F360" s="718" t="s">
        <v>150</v>
      </c>
      <c r="H360" s="164"/>
      <c r="K360" s="164"/>
      <c r="N360" s="164"/>
      <c r="Q360" s="732" t="s">
        <v>583</v>
      </c>
      <c r="R360" s="726"/>
      <c r="S360" s="727"/>
      <c r="T360" s="727"/>
      <c r="U360" s="727"/>
      <c r="V360" s="727"/>
      <c r="W360" s="728"/>
      <c r="X360" s="729">
        <v>14648</v>
      </c>
      <c r="Y360" s="729">
        <v>14648</v>
      </c>
      <c r="Z360" s="729">
        <v>14648</v>
      </c>
      <c r="AA360" s="729">
        <v>14648</v>
      </c>
      <c r="AB360" s="729">
        <v>14648</v>
      </c>
      <c r="AC360" s="729">
        <v>14648</v>
      </c>
      <c r="AD360" s="729">
        <v>14648</v>
      </c>
      <c r="AE360" s="729">
        <v>14648</v>
      </c>
      <c r="AF360" s="729">
        <v>14648</v>
      </c>
      <c r="AG360" s="729">
        <v>14648</v>
      </c>
      <c r="AH360" s="729">
        <v>14648</v>
      </c>
      <c r="AI360" s="729">
        <v>14648</v>
      </c>
    </row>
    <row r="361" spans="3:35" outlineLevel="1" x14ac:dyDescent="0.2">
      <c r="C361" s="45">
        <v>21</v>
      </c>
      <c r="D361" s="718">
        <v>0</v>
      </c>
      <c r="E361" s="731">
        <v>0</v>
      </c>
      <c r="F361" s="718" t="s">
        <v>151</v>
      </c>
      <c r="H361" s="164"/>
      <c r="K361" s="164"/>
      <c r="N361" s="164"/>
      <c r="Q361" s="732" t="s">
        <v>583</v>
      </c>
      <c r="R361" s="726"/>
      <c r="S361" s="727"/>
      <c r="T361" s="727"/>
      <c r="U361" s="727"/>
      <c r="V361" s="727"/>
      <c r="W361" s="728"/>
      <c r="X361" s="729">
        <v>27360</v>
      </c>
      <c r="Y361" s="729">
        <v>27360</v>
      </c>
      <c r="Z361" s="729">
        <v>27360</v>
      </c>
      <c r="AA361" s="729">
        <v>27360</v>
      </c>
      <c r="AB361" s="729">
        <v>27360</v>
      </c>
      <c r="AC361" s="729">
        <v>27360</v>
      </c>
      <c r="AD361" s="729">
        <v>27360</v>
      </c>
      <c r="AE361" s="729">
        <v>27360</v>
      </c>
      <c r="AF361" s="729">
        <v>27360</v>
      </c>
      <c r="AG361" s="729">
        <v>27360</v>
      </c>
      <c r="AH361" s="729">
        <v>27360</v>
      </c>
      <c r="AI361" s="729">
        <v>27360</v>
      </c>
    </row>
    <row r="362" spans="3:35" outlineLevel="1" x14ac:dyDescent="0.2">
      <c r="C362" s="45">
        <v>22</v>
      </c>
      <c r="D362" s="718">
        <v>0</v>
      </c>
      <c r="E362" s="731">
        <v>0</v>
      </c>
      <c r="F362" s="718" t="s">
        <v>658</v>
      </c>
      <c r="H362" s="164"/>
      <c r="K362" s="164"/>
      <c r="N362" s="164"/>
      <c r="Q362" s="732" t="s">
        <v>583</v>
      </c>
      <c r="R362" s="726"/>
      <c r="S362" s="727"/>
      <c r="T362" s="727"/>
      <c r="U362" s="727"/>
      <c r="V362" s="727"/>
      <c r="W362" s="728"/>
      <c r="X362" s="729">
        <v>30573</v>
      </c>
      <c r="Y362" s="729">
        <v>30573</v>
      </c>
      <c r="Z362" s="729">
        <v>30573</v>
      </c>
      <c r="AA362" s="729">
        <v>30573</v>
      </c>
      <c r="AB362" s="729">
        <v>30573</v>
      </c>
      <c r="AC362" s="729">
        <v>30573</v>
      </c>
      <c r="AD362" s="729">
        <v>30573</v>
      </c>
      <c r="AE362" s="729">
        <v>30573</v>
      </c>
      <c r="AF362" s="729">
        <v>30573</v>
      </c>
      <c r="AG362" s="729">
        <v>30573</v>
      </c>
      <c r="AH362" s="729">
        <v>30573</v>
      </c>
      <c r="AI362" s="729">
        <v>30573</v>
      </c>
    </row>
    <row r="363" spans="3:35" outlineLevel="1" x14ac:dyDescent="0.2">
      <c r="C363" s="45" t="s">
        <v>152</v>
      </c>
      <c r="D363" s="718">
        <v>0</v>
      </c>
      <c r="E363" s="731">
        <v>0</v>
      </c>
      <c r="F363" s="718" t="s">
        <v>152</v>
      </c>
      <c r="H363" s="164"/>
      <c r="K363" s="164"/>
      <c r="N363" s="164"/>
      <c r="Q363" s="732" t="s">
        <v>583</v>
      </c>
      <c r="R363" s="726"/>
      <c r="S363" s="727"/>
      <c r="T363" s="727"/>
      <c r="U363" s="727"/>
      <c r="V363" s="727"/>
      <c r="W363" s="728"/>
      <c r="X363" s="729">
        <v>0</v>
      </c>
      <c r="Y363" s="729">
        <v>0</v>
      </c>
      <c r="Z363" s="729">
        <v>0</v>
      </c>
      <c r="AA363" s="729">
        <v>0</v>
      </c>
      <c r="AB363" s="729">
        <v>0</v>
      </c>
      <c r="AC363" s="729">
        <v>0</v>
      </c>
      <c r="AD363" s="729">
        <v>0</v>
      </c>
      <c r="AE363" s="729">
        <v>0</v>
      </c>
      <c r="AF363" s="729">
        <v>0</v>
      </c>
      <c r="AG363" s="729">
        <v>0</v>
      </c>
      <c r="AH363" s="729">
        <v>0</v>
      </c>
      <c r="AI363" s="729">
        <v>0</v>
      </c>
    </row>
    <row r="364" spans="3:35" outlineLevel="1" x14ac:dyDescent="0.2">
      <c r="C364" s="45">
        <v>24</v>
      </c>
      <c r="D364" s="718">
        <v>0</v>
      </c>
      <c r="E364" s="731">
        <v>0</v>
      </c>
      <c r="F364" s="718" t="s">
        <v>2</v>
      </c>
      <c r="H364" s="164"/>
      <c r="K364" s="164"/>
      <c r="N364" s="164"/>
      <c r="Q364" s="732" t="s">
        <v>583</v>
      </c>
      <c r="R364" s="726"/>
      <c r="S364" s="727"/>
      <c r="T364" s="727"/>
      <c r="U364" s="727"/>
      <c r="V364" s="727"/>
      <c r="W364" s="728"/>
      <c r="X364" s="729">
        <v>149503</v>
      </c>
      <c r="Y364" s="729">
        <v>149503</v>
      </c>
      <c r="Z364" s="729">
        <v>149503</v>
      </c>
      <c r="AA364" s="729">
        <v>149503</v>
      </c>
      <c r="AB364" s="729">
        <v>149503</v>
      </c>
      <c r="AC364" s="729">
        <v>149503</v>
      </c>
      <c r="AD364" s="729">
        <v>149503</v>
      </c>
      <c r="AE364" s="729">
        <v>149503</v>
      </c>
      <c r="AF364" s="729">
        <v>149503</v>
      </c>
      <c r="AG364" s="729">
        <v>149503</v>
      </c>
      <c r="AH364" s="729">
        <v>149503</v>
      </c>
      <c r="AI364" s="729">
        <v>149503</v>
      </c>
    </row>
    <row r="365" spans="3:35" outlineLevel="1" x14ac:dyDescent="0.2">
      <c r="C365" s="45">
        <v>25</v>
      </c>
      <c r="D365" s="718">
        <v>0</v>
      </c>
      <c r="E365" s="731">
        <v>0</v>
      </c>
      <c r="F365" s="718" t="s">
        <v>153</v>
      </c>
      <c r="H365" s="164"/>
      <c r="K365" s="164"/>
      <c r="N365" s="164"/>
      <c r="Q365" s="732" t="s">
        <v>583</v>
      </c>
      <c r="R365" s="726"/>
      <c r="S365" s="727"/>
      <c r="T365" s="727"/>
      <c r="U365" s="727"/>
      <c r="V365" s="727"/>
      <c r="W365" s="728"/>
      <c r="X365" s="729">
        <v>324978.5</v>
      </c>
      <c r="Y365" s="729">
        <v>324978.5</v>
      </c>
      <c r="Z365" s="729">
        <v>324978.5</v>
      </c>
      <c r="AA365" s="729">
        <v>324978.5</v>
      </c>
      <c r="AB365" s="729">
        <v>324978.5</v>
      </c>
      <c r="AC365" s="729">
        <v>324978.5</v>
      </c>
      <c r="AD365" s="729">
        <v>324978.5</v>
      </c>
      <c r="AE365" s="729">
        <v>324978.5</v>
      </c>
      <c r="AF365" s="729">
        <v>324978.5</v>
      </c>
      <c r="AG365" s="729">
        <v>324978.5</v>
      </c>
      <c r="AH365" s="729">
        <v>324978.5</v>
      </c>
      <c r="AI365" s="729">
        <v>324978.5</v>
      </c>
    </row>
    <row r="366" spans="3:35" outlineLevel="1" x14ac:dyDescent="0.2">
      <c r="C366" s="45" t="s">
        <v>154</v>
      </c>
      <c r="D366" s="718">
        <v>0</v>
      </c>
      <c r="E366" s="731">
        <v>0</v>
      </c>
      <c r="F366" s="718" t="s">
        <v>155</v>
      </c>
      <c r="H366" s="164"/>
      <c r="K366" s="164"/>
      <c r="N366" s="164"/>
      <c r="Q366" s="732" t="s">
        <v>583</v>
      </c>
      <c r="R366" s="726"/>
      <c r="S366" s="727"/>
      <c r="T366" s="727"/>
      <c r="U366" s="727"/>
      <c r="V366" s="727"/>
      <c r="W366" s="728"/>
      <c r="X366" s="729">
        <v>0</v>
      </c>
      <c r="Y366" s="729">
        <v>0</v>
      </c>
      <c r="Z366" s="729">
        <v>0</v>
      </c>
      <c r="AA366" s="729">
        <v>0</v>
      </c>
      <c r="AB366" s="729">
        <v>0</v>
      </c>
      <c r="AC366" s="729">
        <v>0</v>
      </c>
      <c r="AD366" s="729">
        <v>0</v>
      </c>
      <c r="AE366" s="729">
        <v>0</v>
      </c>
      <c r="AF366" s="729">
        <v>0</v>
      </c>
      <c r="AG366" s="729">
        <v>0</v>
      </c>
      <c r="AH366" s="729">
        <v>0</v>
      </c>
      <c r="AI366" s="729">
        <v>0</v>
      </c>
    </row>
    <row r="367" spans="3:35" outlineLevel="1" x14ac:dyDescent="0.2">
      <c r="C367" s="45" t="s">
        <v>156</v>
      </c>
      <c r="D367" s="718">
        <v>0</v>
      </c>
      <c r="E367" s="731">
        <v>0</v>
      </c>
      <c r="F367" s="718" t="s">
        <v>157</v>
      </c>
      <c r="H367" s="164"/>
      <c r="K367" s="164"/>
      <c r="N367" s="164"/>
      <c r="Q367" s="732" t="s">
        <v>583</v>
      </c>
      <c r="R367" s="726"/>
      <c r="S367" s="727"/>
      <c r="T367" s="727"/>
      <c r="U367" s="727"/>
      <c r="V367" s="727"/>
      <c r="W367" s="728"/>
      <c r="X367" s="729">
        <v>0</v>
      </c>
      <c r="Y367" s="729">
        <v>0</v>
      </c>
      <c r="Z367" s="729">
        <v>0</v>
      </c>
      <c r="AA367" s="729">
        <v>0</v>
      </c>
      <c r="AB367" s="729">
        <v>0</v>
      </c>
      <c r="AC367" s="729">
        <v>0</v>
      </c>
      <c r="AD367" s="729">
        <v>0</v>
      </c>
      <c r="AE367" s="729">
        <v>0</v>
      </c>
      <c r="AF367" s="729">
        <v>0</v>
      </c>
      <c r="AG367" s="729">
        <v>0</v>
      </c>
      <c r="AH367" s="729">
        <v>0</v>
      </c>
      <c r="AI367" s="729">
        <v>0</v>
      </c>
    </row>
    <row r="368" spans="3:35" outlineLevel="1" x14ac:dyDescent="0.2">
      <c r="C368" s="45" t="s">
        <v>152</v>
      </c>
      <c r="D368" s="718">
        <v>0</v>
      </c>
      <c r="E368" s="731">
        <v>0</v>
      </c>
      <c r="F368" s="718" t="s">
        <v>152</v>
      </c>
      <c r="H368" s="164"/>
      <c r="K368" s="164"/>
      <c r="N368" s="164"/>
      <c r="Q368" s="732" t="s">
        <v>583</v>
      </c>
      <c r="R368" s="726"/>
      <c r="S368" s="727"/>
      <c r="T368" s="727"/>
      <c r="U368" s="727"/>
      <c r="V368" s="727"/>
      <c r="W368" s="728"/>
      <c r="X368" s="729">
        <v>0</v>
      </c>
      <c r="Y368" s="729">
        <v>0</v>
      </c>
      <c r="Z368" s="729">
        <v>0</v>
      </c>
      <c r="AA368" s="729">
        <v>0</v>
      </c>
      <c r="AB368" s="729">
        <v>0</v>
      </c>
      <c r="AC368" s="729">
        <v>0</v>
      </c>
      <c r="AD368" s="729">
        <v>0</v>
      </c>
      <c r="AE368" s="729">
        <v>0</v>
      </c>
      <c r="AF368" s="729">
        <v>0</v>
      </c>
      <c r="AG368" s="729">
        <v>0</v>
      </c>
      <c r="AH368" s="729">
        <v>0</v>
      </c>
      <c r="AI368" s="729">
        <v>0</v>
      </c>
    </row>
    <row r="369" spans="3:35" outlineLevel="1" x14ac:dyDescent="0.2">
      <c r="C369" s="45">
        <v>29</v>
      </c>
      <c r="D369" s="718">
        <v>0</v>
      </c>
      <c r="E369" s="731">
        <v>0</v>
      </c>
      <c r="F369" s="718" t="s">
        <v>158</v>
      </c>
      <c r="H369" s="164"/>
      <c r="K369" s="164"/>
      <c r="N369" s="164"/>
      <c r="Q369" s="732" t="s">
        <v>583</v>
      </c>
      <c r="R369" s="726"/>
      <c r="S369" s="727"/>
      <c r="T369" s="727"/>
      <c r="U369" s="727"/>
      <c r="V369" s="727"/>
      <c r="W369" s="728"/>
      <c r="X369" s="729">
        <v>15262</v>
      </c>
      <c r="Y369" s="729">
        <v>15262</v>
      </c>
      <c r="Z369" s="729">
        <v>15262</v>
      </c>
      <c r="AA369" s="729">
        <v>15262</v>
      </c>
      <c r="AB369" s="729">
        <v>15262</v>
      </c>
      <c r="AC369" s="729">
        <v>15262</v>
      </c>
      <c r="AD369" s="729">
        <v>15262</v>
      </c>
      <c r="AE369" s="729">
        <v>15262</v>
      </c>
      <c r="AF369" s="729">
        <v>15262</v>
      </c>
      <c r="AG369" s="729">
        <v>15262</v>
      </c>
      <c r="AH369" s="729">
        <v>15262</v>
      </c>
      <c r="AI369" s="729">
        <v>15262</v>
      </c>
    </row>
    <row r="370" spans="3:35" outlineLevel="1" x14ac:dyDescent="0.2">
      <c r="C370" s="45">
        <v>30</v>
      </c>
      <c r="D370" s="718">
        <v>0</v>
      </c>
      <c r="E370" s="731">
        <v>0</v>
      </c>
      <c r="F370" s="718" t="s">
        <v>159</v>
      </c>
      <c r="H370" s="164"/>
      <c r="K370" s="164"/>
      <c r="N370" s="164"/>
      <c r="Q370" s="732" t="s">
        <v>583</v>
      </c>
      <c r="R370" s="726"/>
      <c r="S370" s="727"/>
      <c r="T370" s="727"/>
      <c r="U370" s="727"/>
      <c r="V370" s="727"/>
      <c r="W370" s="728"/>
      <c r="X370" s="729">
        <v>146388.15</v>
      </c>
      <c r="Y370" s="729">
        <v>146388.15</v>
      </c>
      <c r="Z370" s="729">
        <v>146388.15</v>
      </c>
      <c r="AA370" s="729">
        <v>146388.15</v>
      </c>
      <c r="AB370" s="729">
        <v>146388.15</v>
      </c>
      <c r="AC370" s="729">
        <v>146388.15</v>
      </c>
      <c r="AD370" s="729">
        <v>146388.15</v>
      </c>
      <c r="AE370" s="729">
        <v>146388.15</v>
      </c>
      <c r="AF370" s="729">
        <v>146388.15</v>
      </c>
      <c r="AG370" s="729">
        <v>146388.15</v>
      </c>
      <c r="AH370" s="729">
        <v>146388.15</v>
      </c>
      <c r="AI370" s="729">
        <v>146388.15</v>
      </c>
    </row>
    <row r="371" spans="3:35" outlineLevel="1" x14ac:dyDescent="0.2">
      <c r="C371" s="45" t="s">
        <v>152</v>
      </c>
      <c r="D371" s="718">
        <v>0</v>
      </c>
      <c r="E371" s="731">
        <v>0</v>
      </c>
      <c r="F371" s="718" t="s">
        <v>152</v>
      </c>
      <c r="H371" s="164"/>
      <c r="K371" s="164"/>
      <c r="N371" s="164"/>
      <c r="Q371" s="732" t="s">
        <v>583</v>
      </c>
      <c r="R371" s="726"/>
      <c r="S371" s="727"/>
      <c r="T371" s="727"/>
      <c r="U371" s="727"/>
      <c r="V371" s="727"/>
      <c r="W371" s="728"/>
      <c r="X371" s="729">
        <v>0</v>
      </c>
      <c r="Y371" s="729">
        <v>0</v>
      </c>
      <c r="Z371" s="729">
        <v>0</v>
      </c>
      <c r="AA371" s="729">
        <v>0</v>
      </c>
      <c r="AB371" s="729">
        <v>0</v>
      </c>
      <c r="AC371" s="729">
        <v>0</v>
      </c>
      <c r="AD371" s="729">
        <v>0</v>
      </c>
      <c r="AE371" s="729">
        <v>0</v>
      </c>
      <c r="AF371" s="729">
        <v>0</v>
      </c>
      <c r="AG371" s="729">
        <v>0</v>
      </c>
      <c r="AH371" s="729">
        <v>0</v>
      </c>
      <c r="AI371" s="729">
        <v>0</v>
      </c>
    </row>
    <row r="372" spans="3:35" outlineLevel="1" x14ac:dyDescent="0.2">
      <c r="C372" s="45" t="s">
        <v>160</v>
      </c>
      <c r="D372" s="718">
        <v>0</v>
      </c>
      <c r="E372" s="731">
        <v>0</v>
      </c>
      <c r="F372" s="718" t="s">
        <v>161</v>
      </c>
      <c r="H372" s="164"/>
      <c r="K372" s="164"/>
      <c r="N372" s="164"/>
      <c r="Q372" s="732" t="s">
        <v>583</v>
      </c>
      <c r="R372" s="726"/>
      <c r="S372" s="727"/>
      <c r="T372" s="727"/>
      <c r="U372" s="727"/>
      <c r="V372" s="727"/>
      <c r="W372" s="728"/>
      <c r="X372" s="729">
        <v>8146</v>
      </c>
      <c r="Y372" s="729">
        <v>8146</v>
      </c>
      <c r="Z372" s="729">
        <v>8146</v>
      </c>
      <c r="AA372" s="729">
        <v>8146</v>
      </c>
      <c r="AB372" s="729">
        <v>8146</v>
      </c>
      <c r="AC372" s="729">
        <v>8146</v>
      </c>
      <c r="AD372" s="729">
        <v>8146</v>
      </c>
      <c r="AE372" s="729">
        <v>8146</v>
      </c>
      <c r="AF372" s="729">
        <v>8146</v>
      </c>
      <c r="AG372" s="729">
        <v>8146</v>
      </c>
      <c r="AH372" s="729">
        <v>8146</v>
      </c>
      <c r="AI372" s="729">
        <v>8146</v>
      </c>
    </row>
    <row r="373" spans="3:35" outlineLevel="1" x14ac:dyDescent="0.2">
      <c r="C373" s="45" t="s">
        <v>162</v>
      </c>
      <c r="D373" s="718">
        <v>0</v>
      </c>
      <c r="E373" s="731">
        <v>0</v>
      </c>
      <c r="F373" s="718" t="s">
        <v>659</v>
      </c>
      <c r="H373" s="164"/>
      <c r="K373" s="164"/>
      <c r="N373" s="164"/>
      <c r="Q373" s="732" t="s">
        <v>583</v>
      </c>
      <c r="R373" s="726"/>
      <c r="S373" s="727"/>
      <c r="T373" s="727"/>
      <c r="U373" s="727"/>
      <c r="V373" s="727"/>
      <c r="W373" s="728"/>
      <c r="X373" s="729">
        <v>1452</v>
      </c>
      <c r="Y373" s="729">
        <v>1452</v>
      </c>
      <c r="Z373" s="729">
        <v>1452</v>
      </c>
      <c r="AA373" s="729">
        <v>1452</v>
      </c>
      <c r="AB373" s="729">
        <v>1452</v>
      </c>
      <c r="AC373" s="729">
        <v>1452</v>
      </c>
      <c r="AD373" s="729">
        <v>1452</v>
      </c>
      <c r="AE373" s="729">
        <v>1452</v>
      </c>
      <c r="AF373" s="729">
        <v>1452</v>
      </c>
      <c r="AG373" s="729">
        <v>1452</v>
      </c>
      <c r="AH373" s="729">
        <v>1452</v>
      </c>
      <c r="AI373" s="729">
        <v>1452</v>
      </c>
    </row>
    <row r="374" spans="3:35" outlineLevel="1" x14ac:dyDescent="0.2">
      <c r="C374" s="45" t="s">
        <v>163</v>
      </c>
      <c r="D374" s="718">
        <v>0</v>
      </c>
      <c r="E374" s="731">
        <v>0</v>
      </c>
      <c r="F374" s="718" t="s">
        <v>164</v>
      </c>
      <c r="H374" s="164"/>
      <c r="K374" s="164"/>
      <c r="N374" s="164"/>
      <c r="Q374" s="732" t="s">
        <v>583</v>
      </c>
      <c r="R374" s="726"/>
      <c r="S374" s="727"/>
      <c r="T374" s="727"/>
      <c r="U374" s="727"/>
      <c r="V374" s="727"/>
      <c r="W374" s="728"/>
      <c r="X374" s="729">
        <v>7908</v>
      </c>
      <c r="Y374" s="729">
        <v>7908</v>
      </c>
      <c r="Z374" s="729">
        <v>7908</v>
      </c>
      <c r="AA374" s="729">
        <v>7908</v>
      </c>
      <c r="AB374" s="729">
        <v>7908</v>
      </c>
      <c r="AC374" s="729">
        <v>7908</v>
      </c>
      <c r="AD374" s="729">
        <v>7908</v>
      </c>
      <c r="AE374" s="729">
        <v>7908</v>
      </c>
      <c r="AF374" s="729">
        <v>7908</v>
      </c>
      <c r="AG374" s="729">
        <v>7908</v>
      </c>
      <c r="AH374" s="729">
        <v>7908</v>
      </c>
      <c r="AI374" s="729">
        <v>7908</v>
      </c>
    </row>
    <row r="375" spans="3:35" outlineLevel="1" x14ac:dyDescent="0.2">
      <c r="C375" s="45" t="s">
        <v>152</v>
      </c>
      <c r="D375" s="718">
        <v>0</v>
      </c>
      <c r="E375" s="731">
        <v>0</v>
      </c>
      <c r="F375" s="718" t="s">
        <v>152</v>
      </c>
      <c r="H375" s="164"/>
      <c r="K375" s="164"/>
      <c r="N375" s="164"/>
      <c r="Q375" s="732" t="s">
        <v>583</v>
      </c>
      <c r="R375" s="726"/>
      <c r="S375" s="727"/>
      <c r="T375" s="727"/>
      <c r="U375" s="727"/>
      <c r="V375" s="727"/>
      <c r="W375" s="728"/>
      <c r="X375" s="729">
        <v>0</v>
      </c>
      <c r="Y375" s="729">
        <v>0</v>
      </c>
      <c r="Z375" s="729">
        <v>0</v>
      </c>
      <c r="AA375" s="729">
        <v>0</v>
      </c>
      <c r="AB375" s="729">
        <v>0</v>
      </c>
      <c r="AC375" s="729">
        <v>0</v>
      </c>
      <c r="AD375" s="729">
        <v>0</v>
      </c>
      <c r="AE375" s="729">
        <v>0</v>
      </c>
      <c r="AF375" s="729">
        <v>0</v>
      </c>
      <c r="AG375" s="729">
        <v>0</v>
      </c>
      <c r="AH375" s="729">
        <v>0</v>
      </c>
      <c r="AI375" s="729">
        <v>0</v>
      </c>
    </row>
    <row r="376" spans="3:35" outlineLevel="1" x14ac:dyDescent="0.2">
      <c r="C376" s="45" t="s">
        <v>165</v>
      </c>
      <c r="D376" s="718">
        <v>0</v>
      </c>
      <c r="E376" s="731">
        <v>0</v>
      </c>
      <c r="F376" s="718" t="s">
        <v>656</v>
      </c>
      <c r="H376" s="164"/>
      <c r="K376" s="164"/>
      <c r="N376" s="164"/>
      <c r="Q376" s="732" t="s">
        <v>583</v>
      </c>
      <c r="R376" s="726"/>
      <c r="S376" s="727"/>
      <c r="T376" s="727"/>
      <c r="U376" s="727"/>
      <c r="V376" s="727"/>
      <c r="W376" s="728"/>
      <c r="X376" s="729">
        <v>14885</v>
      </c>
      <c r="Y376" s="729">
        <v>14885</v>
      </c>
      <c r="Z376" s="729">
        <v>14885</v>
      </c>
      <c r="AA376" s="729">
        <v>14885</v>
      </c>
      <c r="AB376" s="729">
        <v>14885</v>
      </c>
      <c r="AC376" s="729">
        <v>14885</v>
      </c>
      <c r="AD376" s="729">
        <v>14885</v>
      </c>
      <c r="AE376" s="729">
        <v>14885</v>
      </c>
      <c r="AF376" s="729">
        <v>14885</v>
      </c>
      <c r="AG376" s="729">
        <v>14885</v>
      </c>
      <c r="AH376" s="729">
        <v>14885</v>
      </c>
      <c r="AI376" s="729">
        <v>14885</v>
      </c>
    </row>
    <row r="377" spans="3:35" outlineLevel="1" x14ac:dyDescent="0.2">
      <c r="C377" s="45" t="s">
        <v>166</v>
      </c>
      <c r="D377" s="718">
        <v>0</v>
      </c>
      <c r="E377" s="731">
        <v>0</v>
      </c>
      <c r="F377" s="718" t="s">
        <v>657</v>
      </c>
      <c r="H377" s="164"/>
      <c r="K377" s="164"/>
      <c r="N377" s="164"/>
      <c r="Q377" s="732" t="s">
        <v>583</v>
      </c>
      <c r="R377" s="726"/>
      <c r="S377" s="727"/>
      <c r="T377" s="727"/>
      <c r="U377" s="727"/>
      <c r="V377" s="727"/>
      <c r="W377" s="728"/>
      <c r="X377" s="729">
        <v>23253</v>
      </c>
      <c r="Y377" s="729">
        <v>23253</v>
      </c>
      <c r="Z377" s="729">
        <v>23253</v>
      </c>
      <c r="AA377" s="729">
        <v>23253</v>
      </c>
      <c r="AB377" s="729">
        <v>23253</v>
      </c>
      <c r="AC377" s="729">
        <v>23253</v>
      </c>
      <c r="AD377" s="729">
        <v>23253</v>
      </c>
      <c r="AE377" s="729">
        <v>23253</v>
      </c>
      <c r="AF377" s="729">
        <v>23253</v>
      </c>
      <c r="AG377" s="729">
        <v>23253</v>
      </c>
      <c r="AH377" s="729">
        <v>23253</v>
      </c>
      <c r="AI377" s="729">
        <v>23253</v>
      </c>
    </row>
    <row r="378" spans="3:35" outlineLevel="1" x14ac:dyDescent="0.2">
      <c r="C378" s="45" t="s">
        <v>152</v>
      </c>
      <c r="D378" s="718">
        <v>0</v>
      </c>
      <c r="E378" s="731">
        <v>0</v>
      </c>
      <c r="F378" s="718" t="s">
        <v>152</v>
      </c>
      <c r="H378" s="164"/>
      <c r="K378" s="164"/>
      <c r="N378" s="164"/>
      <c r="Q378" s="732" t="s">
        <v>583</v>
      </c>
      <c r="R378" s="726"/>
      <c r="S378" s="727"/>
      <c r="T378" s="727"/>
      <c r="U378" s="727"/>
      <c r="V378" s="727"/>
      <c r="W378" s="728"/>
      <c r="X378" s="729">
        <v>0</v>
      </c>
      <c r="Y378" s="729">
        <v>0</v>
      </c>
      <c r="Z378" s="729">
        <v>0</v>
      </c>
      <c r="AA378" s="729">
        <v>0</v>
      </c>
      <c r="AB378" s="729">
        <v>0</v>
      </c>
      <c r="AC378" s="729">
        <v>0</v>
      </c>
      <c r="AD378" s="729">
        <v>0</v>
      </c>
      <c r="AE378" s="729">
        <v>0</v>
      </c>
      <c r="AF378" s="729">
        <v>0</v>
      </c>
      <c r="AG378" s="729">
        <v>0</v>
      </c>
      <c r="AH378" s="729">
        <v>0</v>
      </c>
      <c r="AI378" s="729">
        <v>0</v>
      </c>
    </row>
    <row r="379" spans="3:35" outlineLevel="1" x14ac:dyDescent="0.2">
      <c r="C379" s="45" t="s">
        <v>152</v>
      </c>
      <c r="D379" s="718">
        <v>0</v>
      </c>
      <c r="E379" s="731">
        <v>0</v>
      </c>
      <c r="F379" s="718" t="s">
        <v>152</v>
      </c>
      <c r="H379" s="164"/>
      <c r="K379" s="164"/>
      <c r="N379" s="164"/>
      <c r="Q379" s="732" t="s">
        <v>583</v>
      </c>
      <c r="R379" s="726"/>
      <c r="S379" s="727"/>
      <c r="T379" s="727"/>
      <c r="U379" s="727"/>
      <c r="V379" s="727"/>
      <c r="W379" s="728"/>
      <c r="X379" s="729">
        <v>0</v>
      </c>
      <c r="Y379" s="729">
        <v>0</v>
      </c>
      <c r="Z379" s="729">
        <v>0</v>
      </c>
      <c r="AA379" s="729">
        <v>0</v>
      </c>
      <c r="AB379" s="729">
        <v>0</v>
      </c>
      <c r="AC379" s="729">
        <v>0</v>
      </c>
      <c r="AD379" s="729">
        <v>0</v>
      </c>
      <c r="AE379" s="729">
        <v>0</v>
      </c>
      <c r="AF379" s="729">
        <v>0</v>
      </c>
      <c r="AG379" s="729">
        <v>0</v>
      </c>
      <c r="AH379" s="729">
        <v>0</v>
      </c>
      <c r="AI379" s="729">
        <v>0</v>
      </c>
    </row>
    <row r="380" spans="3:35" outlineLevel="1" x14ac:dyDescent="0.2">
      <c r="C380" s="45" t="s">
        <v>152</v>
      </c>
      <c r="D380" s="718">
        <v>0</v>
      </c>
      <c r="E380" s="731">
        <v>0</v>
      </c>
      <c r="F380" s="718" t="s">
        <v>152</v>
      </c>
      <c r="H380" s="164"/>
      <c r="K380" s="164"/>
      <c r="N380" s="164"/>
      <c r="Q380" s="732" t="s">
        <v>583</v>
      </c>
      <c r="R380" s="726"/>
      <c r="S380" s="727"/>
      <c r="T380" s="727"/>
      <c r="U380" s="727"/>
      <c r="V380" s="727"/>
      <c r="W380" s="728"/>
      <c r="X380" s="729">
        <v>0</v>
      </c>
      <c r="Y380" s="729">
        <v>0</v>
      </c>
      <c r="Z380" s="729">
        <v>0</v>
      </c>
      <c r="AA380" s="729">
        <v>0</v>
      </c>
      <c r="AB380" s="729">
        <v>0</v>
      </c>
      <c r="AC380" s="729">
        <v>0</v>
      </c>
      <c r="AD380" s="729">
        <v>0</v>
      </c>
      <c r="AE380" s="729">
        <v>0</v>
      </c>
      <c r="AF380" s="729">
        <v>0</v>
      </c>
      <c r="AG380" s="729">
        <v>0</v>
      </c>
      <c r="AH380" s="729">
        <v>0</v>
      </c>
      <c r="AI380" s="729">
        <v>0</v>
      </c>
    </row>
    <row r="381" spans="3:35" outlineLevel="1" x14ac:dyDescent="0.2">
      <c r="C381" s="45" t="s">
        <v>152</v>
      </c>
      <c r="D381" s="718">
        <v>0</v>
      </c>
      <c r="E381" s="731">
        <v>0</v>
      </c>
      <c r="F381" s="718" t="s">
        <v>152</v>
      </c>
      <c r="H381" s="164"/>
      <c r="K381" s="164"/>
      <c r="N381" s="164"/>
      <c r="Q381" s="732" t="s">
        <v>583</v>
      </c>
      <c r="R381" s="726"/>
      <c r="S381" s="727"/>
      <c r="T381" s="727"/>
      <c r="U381" s="727"/>
      <c r="V381" s="727"/>
      <c r="W381" s="728"/>
      <c r="X381" s="729">
        <v>0</v>
      </c>
      <c r="Y381" s="729">
        <v>0</v>
      </c>
      <c r="Z381" s="729">
        <v>0</v>
      </c>
      <c r="AA381" s="729">
        <v>0</v>
      </c>
      <c r="AB381" s="729">
        <v>0</v>
      </c>
      <c r="AC381" s="729">
        <v>0</v>
      </c>
      <c r="AD381" s="729">
        <v>0</v>
      </c>
      <c r="AE381" s="729">
        <v>0</v>
      </c>
      <c r="AF381" s="729">
        <v>0</v>
      </c>
      <c r="AG381" s="729">
        <v>0</v>
      </c>
      <c r="AH381" s="729">
        <v>0</v>
      </c>
      <c r="AI381" s="729">
        <v>0</v>
      </c>
    </row>
    <row r="382" spans="3:35" outlineLevel="1" x14ac:dyDescent="0.2">
      <c r="C382" s="45" t="s">
        <v>152</v>
      </c>
      <c r="D382" s="718">
        <v>0</v>
      </c>
      <c r="E382" s="731">
        <v>0</v>
      </c>
      <c r="F382" s="718" t="s">
        <v>152</v>
      </c>
      <c r="H382" s="164"/>
      <c r="K382" s="164"/>
      <c r="N382" s="164"/>
      <c r="Q382" s="732" t="s">
        <v>583</v>
      </c>
      <c r="R382" s="726"/>
      <c r="S382" s="727"/>
      <c r="T382" s="727"/>
      <c r="U382" s="727"/>
      <c r="V382" s="727"/>
      <c r="W382" s="728"/>
      <c r="X382" s="729">
        <v>0</v>
      </c>
      <c r="Y382" s="729">
        <v>0</v>
      </c>
      <c r="Z382" s="729">
        <v>0</v>
      </c>
      <c r="AA382" s="729">
        <v>0</v>
      </c>
      <c r="AB382" s="729">
        <v>0</v>
      </c>
      <c r="AC382" s="729">
        <v>0</v>
      </c>
      <c r="AD382" s="729">
        <v>0</v>
      </c>
      <c r="AE382" s="729">
        <v>0</v>
      </c>
      <c r="AF382" s="729">
        <v>0</v>
      </c>
      <c r="AG382" s="729">
        <v>0</v>
      </c>
      <c r="AH382" s="729">
        <v>0</v>
      </c>
      <c r="AI382" s="729">
        <v>0</v>
      </c>
    </row>
    <row r="383" spans="3:35" outlineLevel="1" x14ac:dyDescent="0.2">
      <c r="C383" s="45" t="s">
        <v>152</v>
      </c>
      <c r="D383" s="718">
        <v>0</v>
      </c>
      <c r="E383" s="731">
        <v>0</v>
      </c>
      <c r="F383" s="718" t="s">
        <v>152</v>
      </c>
      <c r="H383" s="164"/>
      <c r="K383" s="164"/>
      <c r="N383" s="164"/>
      <c r="Q383" s="732" t="s">
        <v>583</v>
      </c>
      <c r="R383" s="726"/>
      <c r="S383" s="727"/>
      <c r="T383" s="727"/>
      <c r="U383" s="727"/>
      <c r="V383" s="727"/>
      <c r="W383" s="728"/>
      <c r="X383" s="729">
        <v>0</v>
      </c>
      <c r="Y383" s="729">
        <v>0</v>
      </c>
      <c r="Z383" s="729">
        <v>0</v>
      </c>
      <c r="AA383" s="729">
        <v>0</v>
      </c>
      <c r="AB383" s="729">
        <v>0</v>
      </c>
      <c r="AC383" s="729">
        <v>0</v>
      </c>
      <c r="AD383" s="729">
        <v>0</v>
      </c>
      <c r="AE383" s="729">
        <v>0</v>
      </c>
      <c r="AF383" s="729">
        <v>0</v>
      </c>
      <c r="AG383" s="729">
        <v>0</v>
      </c>
      <c r="AH383" s="729">
        <v>0</v>
      </c>
      <c r="AI383" s="729">
        <v>0</v>
      </c>
    </row>
    <row r="384" spans="3:35" outlineLevel="1" x14ac:dyDescent="0.2">
      <c r="C384" s="45" t="s">
        <v>152</v>
      </c>
      <c r="D384" s="718">
        <v>0</v>
      </c>
      <c r="E384" s="731">
        <v>0</v>
      </c>
      <c r="F384" s="718" t="s">
        <v>152</v>
      </c>
      <c r="H384" s="164"/>
      <c r="K384" s="164"/>
      <c r="N384" s="164"/>
      <c r="Q384" s="732" t="s">
        <v>583</v>
      </c>
      <c r="R384" s="726"/>
      <c r="S384" s="727"/>
      <c r="T384" s="727"/>
      <c r="U384" s="727"/>
      <c r="V384" s="727"/>
      <c r="W384" s="728"/>
      <c r="X384" s="729">
        <v>0</v>
      </c>
      <c r="Y384" s="729">
        <v>0</v>
      </c>
      <c r="Z384" s="729">
        <v>0</v>
      </c>
      <c r="AA384" s="729">
        <v>0</v>
      </c>
      <c r="AB384" s="729">
        <v>0</v>
      </c>
      <c r="AC384" s="729">
        <v>0</v>
      </c>
      <c r="AD384" s="729">
        <v>0</v>
      </c>
      <c r="AE384" s="729">
        <v>0</v>
      </c>
      <c r="AF384" s="729">
        <v>0</v>
      </c>
      <c r="AG384" s="729">
        <v>0</v>
      </c>
      <c r="AH384" s="729">
        <v>0</v>
      </c>
      <c r="AI384" s="729">
        <v>0</v>
      </c>
    </row>
    <row r="385" spans="3:35" outlineLevel="1" x14ac:dyDescent="0.2">
      <c r="C385" s="45" t="s">
        <v>152</v>
      </c>
      <c r="D385" s="718">
        <v>0</v>
      </c>
      <c r="E385" s="731">
        <v>0</v>
      </c>
      <c r="F385" s="718" t="s">
        <v>152</v>
      </c>
      <c r="H385" s="164"/>
      <c r="K385" s="164"/>
      <c r="N385" s="164"/>
      <c r="Q385" s="732" t="s">
        <v>583</v>
      </c>
      <c r="R385" s="726"/>
      <c r="S385" s="727"/>
      <c r="T385" s="727"/>
      <c r="U385" s="727"/>
      <c r="V385" s="727"/>
      <c r="W385" s="728"/>
      <c r="X385" s="729">
        <v>0</v>
      </c>
      <c r="Y385" s="729">
        <v>0</v>
      </c>
      <c r="Z385" s="729">
        <v>0</v>
      </c>
      <c r="AA385" s="729">
        <v>0</v>
      </c>
      <c r="AB385" s="729">
        <v>0</v>
      </c>
      <c r="AC385" s="729">
        <v>0</v>
      </c>
      <c r="AD385" s="729">
        <v>0</v>
      </c>
      <c r="AE385" s="729">
        <v>0</v>
      </c>
      <c r="AF385" s="729">
        <v>0</v>
      </c>
      <c r="AG385" s="729">
        <v>0</v>
      </c>
      <c r="AH385" s="729">
        <v>0</v>
      </c>
      <c r="AI385" s="729">
        <v>0</v>
      </c>
    </row>
    <row r="386" spans="3:35" outlineLevel="1" x14ac:dyDescent="0.2">
      <c r="C386" s="45" t="s">
        <v>152</v>
      </c>
      <c r="D386" s="718">
        <v>0</v>
      </c>
      <c r="E386" s="731">
        <v>0</v>
      </c>
      <c r="F386" s="718" t="s">
        <v>152</v>
      </c>
      <c r="H386" s="164"/>
      <c r="K386" s="164"/>
      <c r="N386" s="164"/>
      <c r="Q386" s="732" t="s">
        <v>583</v>
      </c>
      <c r="R386" s="726"/>
      <c r="S386" s="727"/>
      <c r="T386" s="727"/>
      <c r="U386" s="727"/>
      <c r="V386" s="727"/>
      <c r="W386" s="728"/>
      <c r="X386" s="729">
        <v>0</v>
      </c>
      <c r="Y386" s="729">
        <v>0</v>
      </c>
      <c r="Z386" s="729">
        <v>0</v>
      </c>
      <c r="AA386" s="729">
        <v>0</v>
      </c>
      <c r="AB386" s="729">
        <v>0</v>
      </c>
      <c r="AC386" s="729">
        <v>0</v>
      </c>
      <c r="AD386" s="729">
        <v>0</v>
      </c>
      <c r="AE386" s="729">
        <v>0</v>
      </c>
      <c r="AF386" s="729">
        <v>0</v>
      </c>
      <c r="AG386" s="729">
        <v>0</v>
      </c>
      <c r="AH386" s="729">
        <v>0</v>
      </c>
      <c r="AI386" s="729">
        <v>0</v>
      </c>
    </row>
    <row r="387" spans="3:35" outlineLevel="1" x14ac:dyDescent="0.2">
      <c r="C387" s="45" t="s">
        <v>152</v>
      </c>
      <c r="D387" s="718">
        <v>0</v>
      </c>
      <c r="E387" s="733">
        <v>0</v>
      </c>
      <c r="F387" s="734" t="s">
        <v>152</v>
      </c>
      <c r="G387" s="735"/>
      <c r="H387" s="736"/>
      <c r="I387" s="83"/>
      <c r="J387" s="83"/>
      <c r="K387" s="736"/>
      <c r="L387" s="737"/>
      <c r="M387" s="83"/>
      <c r="N387" s="736"/>
      <c r="O387" s="83"/>
      <c r="P387" s="83"/>
      <c r="Q387" s="738" t="s">
        <v>583</v>
      </c>
      <c r="R387" s="726"/>
      <c r="S387" s="727"/>
      <c r="T387" s="727"/>
      <c r="U387" s="727"/>
      <c r="V387" s="727"/>
      <c r="W387" s="728"/>
      <c r="X387" s="729">
        <v>0</v>
      </c>
      <c r="Y387" s="729">
        <v>0</v>
      </c>
      <c r="Z387" s="729">
        <v>0</v>
      </c>
      <c r="AA387" s="729">
        <v>0</v>
      </c>
      <c r="AB387" s="729">
        <v>0</v>
      </c>
      <c r="AC387" s="729">
        <v>0</v>
      </c>
      <c r="AD387" s="729">
        <v>0</v>
      </c>
      <c r="AE387" s="729">
        <v>0</v>
      </c>
      <c r="AF387" s="729">
        <v>0</v>
      </c>
      <c r="AG387" s="729">
        <v>0</v>
      </c>
      <c r="AH387" s="729">
        <v>0</v>
      </c>
      <c r="AI387" s="729">
        <v>0</v>
      </c>
    </row>
    <row r="388" spans="3:35" outlineLevel="1" x14ac:dyDescent="0.2"/>
    <row r="390" spans="3:35" x14ac:dyDescent="0.2">
      <c r="C390" s="18"/>
      <c r="D390" s="18"/>
      <c r="E390" s="18"/>
      <c r="F390" s="18"/>
      <c r="G390" s="669"/>
      <c r="H390" s="19"/>
      <c r="I390" s="18"/>
      <c r="J390" s="18"/>
      <c r="K390" s="19"/>
      <c r="L390" s="20"/>
      <c r="M390" s="18"/>
      <c r="N390" s="19"/>
      <c r="O390" s="18"/>
      <c r="P390" s="18"/>
      <c r="Q390" s="19"/>
      <c r="R390" s="18"/>
      <c r="S390" s="18"/>
      <c r="T390" s="18"/>
      <c r="U390" s="18"/>
      <c r="V390" s="18"/>
      <c r="W390" s="18"/>
      <c r="X390" s="18"/>
      <c r="Y390" s="18"/>
      <c r="Z390" s="18"/>
      <c r="AA390" s="18"/>
      <c r="AB390" s="18"/>
      <c r="AC390" s="18"/>
      <c r="AD390" s="18"/>
      <c r="AE390" s="18"/>
      <c r="AF390" s="18"/>
      <c r="AG390" s="18"/>
      <c r="AH390" s="18"/>
      <c r="AI390" s="18"/>
    </row>
    <row r="391" spans="3:35" outlineLevel="1" x14ac:dyDescent="0.2"/>
    <row r="392" spans="3:35" outlineLevel="1" x14ac:dyDescent="0.2">
      <c r="C392" s="45"/>
      <c r="F392" s="739"/>
      <c r="G392" s="740"/>
      <c r="H392" s="741"/>
      <c r="I392" s="75"/>
      <c r="J392" s="75"/>
      <c r="K392" s="741"/>
      <c r="L392" s="725"/>
      <c r="M392" s="75"/>
      <c r="N392" s="741"/>
      <c r="O392" s="75"/>
      <c r="P392" s="75"/>
      <c r="Q392" s="741"/>
      <c r="R392" s="75"/>
      <c r="S392" s="75"/>
      <c r="T392" s="75"/>
      <c r="U392" s="75"/>
      <c r="V392" s="75"/>
      <c r="W392" s="742"/>
      <c r="X392" s="743"/>
      <c r="Y392" s="743"/>
      <c r="Z392" s="743"/>
      <c r="AA392" s="743"/>
      <c r="AB392" s="743"/>
      <c r="AC392" s="743"/>
      <c r="AD392" s="743"/>
      <c r="AE392" s="743"/>
      <c r="AF392" s="743"/>
      <c r="AG392" s="743"/>
      <c r="AH392" s="743"/>
      <c r="AI392" s="743"/>
    </row>
    <row r="393" spans="3:35" outlineLevel="1" x14ac:dyDescent="0.2">
      <c r="C393" s="45"/>
      <c r="F393" s="739"/>
      <c r="G393" s="744"/>
      <c r="H393" s="164"/>
      <c r="K393" s="164"/>
      <c r="N393" s="164"/>
      <c r="Q393" s="164"/>
      <c r="W393" s="745"/>
      <c r="X393" s="743"/>
      <c r="Y393" s="743"/>
      <c r="Z393" s="743"/>
      <c r="AA393" s="743"/>
      <c r="AB393" s="743"/>
      <c r="AC393" s="743"/>
      <c r="AD393" s="743"/>
      <c r="AE393" s="743"/>
      <c r="AF393" s="743"/>
      <c r="AG393" s="743"/>
      <c r="AH393" s="743"/>
      <c r="AI393" s="743"/>
    </row>
    <row r="394" spans="3:35" outlineLevel="1" x14ac:dyDescent="0.2">
      <c r="C394" s="45"/>
      <c r="F394" s="739"/>
      <c r="G394" s="744"/>
      <c r="H394" s="164"/>
      <c r="K394" s="164"/>
      <c r="N394" s="164"/>
      <c r="Q394" s="164"/>
      <c r="W394" s="745"/>
      <c r="X394" s="743"/>
      <c r="Y394" s="743"/>
      <c r="Z394" s="743"/>
      <c r="AA394" s="743"/>
      <c r="AB394" s="743"/>
      <c r="AC394" s="743"/>
      <c r="AD394" s="743"/>
      <c r="AE394" s="743"/>
      <c r="AF394" s="743"/>
      <c r="AG394" s="743"/>
      <c r="AH394" s="743"/>
      <c r="AI394" s="743"/>
    </row>
    <row r="395" spans="3:35" outlineLevel="1" x14ac:dyDescent="0.2">
      <c r="C395" s="45"/>
      <c r="F395" s="739"/>
      <c r="G395" s="744"/>
      <c r="H395" s="164"/>
      <c r="K395" s="164"/>
      <c r="N395" s="164"/>
      <c r="Q395" s="164"/>
      <c r="W395" s="745"/>
      <c r="X395" s="743"/>
      <c r="Y395" s="743"/>
      <c r="Z395" s="743"/>
      <c r="AA395" s="743"/>
      <c r="AB395" s="743"/>
      <c r="AC395" s="743"/>
      <c r="AD395" s="743"/>
      <c r="AE395" s="743"/>
      <c r="AF395" s="743"/>
      <c r="AG395" s="743"/>
      <c r="AH395" s="743"/>
      <c r="AI395" s="743"/>
    </row>
    <row r="396" spans="3:35" outlineLevel="1" x14ac:dyDescent="0.2">
      <c r="C396" s="45"/>
      <c r="F396" s="739"/>
      <c r="G396" s="746"/>
      <c r="H396" s="736"/>
      <c r="I396" s="83"/>
      <c r="J396" s="83"/>
      <c r="K396" s="736"/>
      <c r="L396" s="737"/>
      <c r="M396" s="83"/>
      <c r="N396" s="736"/>
      <c r="O396" s="83"/>
      <c r="P396" s="83"/>
      <c r="Q396" s="736"/>
      <c r="R396" s="83"/>
      <c r="S396" s="83"/>
      <c r="T396" s="83"/>
      <c r="U396" s="83"/>
      <c r="V396" s="83"/>
      <c r="W396" s="747"/>
      <c r="X396" s="743"/>
      <c r="Y396" s="743"/>
      <c r="Z396" s="743"/>
      <c r="AA396" s="743"/>
      <c r="AB396" s="743"/>
      <c r="AC396" s="743"/>
      <c r="AD396" s="743"/>
      <c r="AE396" s="743"/>
      <c r="AF396" s="743"/>
      <c r="AG396" s="743"/>
      <c r="AH396" s="743"/>
      <c r="AI396" s="743"/>
    </row>
    <row r="398" spans="3:35" x14ac:dyDescent="0.2">
      <c r="C398" s="18" t="s">
        <v>587</v>
      </c>
      <c r="D398" s="18"/>
      <c r="E398" s="18"/>
      <c r="F398" s="18"/>
      <c r="G398" s="669"/>
      <c r="H398" s="19"/>
      <c r="I398" s="18"/>
      <c r="J398" s="18"/>
      <c r="K398" s="19"/>
      <c r="L398" s="20"/>
      <c r="M398" s="18"/>
      <c r="N398" s="19"/>
      <c r="O398" s="18"/>
      <c r="P398" s="18"/>
      <c r="Q398" s="19"/>
      <c r="R398" s="18"/>
      <c r="S398" s="18"/>
      <c r="T398" s="18"/>
      <c r="U398" s="18"/>
      <c r="V398" s="18"/>
      <c r="W398" s="18"/>
      <c r="X398" s="18"/>
      <c r="Y398" s="18"/>
      <c r="Z398" s="18"/>
      <c r="AA398" s="18"/>
      <c r="AB398" s="18"/>
      <c r="AC398" s="18"/>
      <c r="AD398" s="18"/>
      <c r="AE398" s="18"/>
      <c r="AF398" s="18"/>
      <c r="AG398" s="18"/>
      <c r="AH398" s="18"/>
      <c r="AI398" s="18"/>
    </row>
    <row r="399" spans="3:35" outlineLevel="1" x14ac:dyDescent="0.2">
      <c r="G399" s="42" t="s">
        <v>588</v>
      </c>
      <c r="H399" s="42" t="s">
        <v>589</v>
      </c>
    </row>
    <row r="400" spans="3:35" outlineLevel="1" x14ac:dyDescent="0.2">
      <c r="C400" s="45" t="s">
        <v>590</v>
      </c>
      <c r="F400" s="748" t="s">
        <v>591</v>
      </c>
      <c r="G400" s="743">
        <v>43940</v>
      </c>
      <c r="H400" s="743">
        <v>27573.659829137923</v>
      </c>
    </row>
    <row r="401" spans="3:35" outlineLevel="1" x14ac:dyDescent="0.2">
      <c r="C401" s="45" t="s">
        <v>592</v>
      </c>
      <c r="F401" s="748" t="s">
        <v>593</v>
      </c>
      <c r="G401" s="743">
        <v>30850</v>
      </c>
      <c r="H401" s="743">
        <v>19359.294622869933</v>
      </c>
    </row>
    <row r="402" spans="3:35" outlineLevel="1" x14ac:dyDescent="0.2">
      <c r="C402" s="45" t="s">
        <v>594</v>
      </c>
      <c r="F402" s="748" t="s">
        <v>595</v>
      </c>
      <c r="G402" s="743">
        <v>34655</v>
      </c>
      <c r="H402" s="743">
        <v>21747.04554799214</v>
      </c>
    </row>
    <row r="405" spans="3:35" x14ac:dyDescent="0.2">
      <c r="C405" s="749" t="s">
        <v>131</v>
      </c>
      <c r="D405" s="749"/>
      <c r="E405" s="749"/>
      <c r="F405" s="749"/>
      <c r="G405" s="750"/>
      <c r="H405" s="751"/>
      <c r="I405" s="749"/>
      <c r="J405" s="749"/>
      <c r="K405" s="751"/>
      <c r="L405" s="752"/>
      <c r="M405" s="749"/>
      <c r="N405" s="751"/>
      <c r="O405" s="749"/>
      <c r="P405" s="749"/>
      <c r="Q405" s="751"/>
      <c r="R405" s="749"/>
      <c r="S405" s="749"/>
      <c r="T405" s="749"/>
      <c r="U405" s="749"/>
      <c r="V405" s="749"/>
      <c r="W405" s="749"/>
      <c r="X405" s="749"/>
      <c r="Y405" s="749"/>
      <c r="Z405" s="749"/>
      <c r="AA405" s="749"/>
      <c r="AB405" s="749"/>
      <c r="AC405" s="749"/>
      <c r="AD405" s="749"/>
      <c r="AE405" s="749"/>
      <c r="AF405" s="749"/>
      <c r="AG405" s="749"/>
      <c r="AH405" s="749"/>
      <c r="AI405" s="749"/>
    </row>
  </sheetData>
  <mergeCells count="3">
    <mergeCell ref="B2:AI2"/>
    <mergeCell ref="B3:AI3"/>
    <mergeCell ref="B4:AI4"/>
  </mergeCells>
  <conditionalFormatting sqref="AK7:AL7">
    <cfRule type="cellIs" dxfId="17" priority="3" operator="equal">
      <formula>"Yes"</formula>
    </cfRule>
    <cfRule type="cellIs" dxfId="16" priority="4" operator="equal">
      <formula>"No"</formula>
    </cfRule>
  </conditionalFormatting>
  <conditionalFormatting sqref="AM6:AN6 AK8:AN8">
    <cfRule type="cellIs" dxfId="15" priority="5" operator="equal">
      <formula>"Yes"</formula>
    </cfRule>
    <cfRule type="cellIs" dxfId="14" priority="6" operator="equal">
      <formula>"No"</formula>
    </cfRule>
  </conditionalFormatting>
  <conditionalFormatting sqref="AR19:AR65">
    <cfRule type="cellIs" dxfId="13" priority="1" operator="equal">
      <formula>"Yes"</formula>
    </cfRule>
    <cfRule type="cellIs" dxfId="12" priority="2" operator="equal">
      <formula>"No"</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C0398-E2C7-4B58-9448-F0FAB9403DD6}">
  <sheetPr codeName="Sheet19">
    <tabColor rgb="FFC00000"/>
  </sheetPr>
  <dimension ref="A1:BA4020"/>
  <sheetViews>
    <sheetView zoomScaleNormal="100" workbookViewId="0">
      <pane ySplit="6" topLeftCell="A7" activePane="bottomLeft" state="frozen"/>
      <selection activeCell="G33" sqref="G33"/>
      <selection pane="bottomLeft" activeCell="G33" sqref="G33"/>
    </sheetView>
  </sheetViews>
  <sheetFormatPr defaultColWidth="9.33203125" defaultRowHeight="11.25" outlineLevelRow="2" outlineLevelCol="1" x14ac:dyDescent="0.2"/>
  <cols>
    <col min="1" max="1" width="2.1640625" customWidth="1"/>
    <col min="2" max="2" width="3" customWidth="1"/>
    <col min="3" max="3" width="2" customWidth="1"/>
    <col min="4" max="4" width="0.83203125" customWidth="1"/>
    <col min="5" max="5" width="6" customWidth="1"/>
    <col min="6" max="6" width="57.33203125" bestFit="1" customWidth="1"/>
    <col min="7" max="7" width="34.6640625" customWidth="1"/>
    <col min="8" max="8" width="14.33203125" customWidth="1"/>
    <col min="9" max="13" width="11.83203125" customWidth="1" outlineLevel="1"/>
    <col min="14" max="14" width="0.5" customWidth="1" outlineLevel="1"/>
    <col min="15" max="16" width="0.83203125" customWidth="1" outlineLevel="1"/>
    <col min="17" max="17" width="8.33203125" style="42" customWidth="1"/>
    <col min="18" max="20" width="13.83203125" style="42" customWidth="1" outlineLevel="1"/>
    <col min="21" max="23" width="13.83203125" style="42" customWidth="1"/>
    <col min="24" max="24" width="16.1640625" style="42" customWidth="1"/>
    <col min="25" max="25" width="35.5" style="42" bestFit="1" customWidth="1"/>
    <col min="26" max="26" width="17.83203125" style="42" bestFit="1" customWidth="1"/>
    <col min="27" max="27" width="22.33203125" style="42" bestFit="1" customWidth="1"/>
    <col min="28" max="28" width="15.33203125" style="42" bestFit="1" customWidth="1"/>
    <col min="29" max="29" width="20.5" style="42" bestFit="1" customWidth="1"/>
    <col min="30" max="30" width="15.6640625" style="42" bestFit="1" customWidth="1"/>
    <col min="31" max="31" width="17.1640625" style="42" bestFit="1" customWidth="1"/>
    <col min="32" max="32" width="25.1640625" style="42" customWidth="1"/>
    <col min="33" max="33" width="13.83203125" style="42" customWidth="1"/>
    <col min="34" max="34" width="17.1640625" style="42" bestFit="1" customWidth="1"/>
    <col min="35" max="35" width="10.6640625" customWidth="1"/>
    <col min="36" max="36" width="26.1640625" bestFit="1" customWidth="1"/>
    <col min="37" max="37" width="12.6640625" customWidth="1"/>
    <col min="39" max="39" width="8.83203125" bestFit="1" customWidth="1"/>
  </cols>
  <sheetData>
    <row r="1" spans="1:42" ht="5.25" customHeight="1" x14ac:dyDescent="0.2"/>
    <row r="2" spans="1:42" ht="34.5" customHeight="1" x14ac:dyDescent="0.3">
      <c r="B2" s="1168" t="s">
        <v>191</v>
      </c>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0"/>
    </row>
    <row r="3" spans="1:42" x14ac:dyDescent="0.2">
      <c r="B3" s="1169" t="s">
        <v>541</v>
      </c>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73"/>
      <c r="AD3" s="1173"/>
      <c r="AE3" s="1173"/>
      <c r="AF3" s="1173"/>
      <c r="AG3" s="1173"/>
      <c r="AH3" s="1173"/>
      <c r="AI3" s="1170"/>
      <c r="AJ3" s="13"/>
    </row>
    <row r="4" spans="1:42" s="354" customFormat="1" ht="21" customHeight="1" x14ac:dyDescent="0.2">
      <c r="B4" s="1171" t="s">
        <v>193</v>
      </c>
      <c r="C4" s="1171"/>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4"/>
      <c r="AD4" s="1174"/>
      <c r="AE4" s="1174"/>
      <c r="AF4" s="1174"/>
      <c r="AG4" s="1174"/>
      <c r="AH4" s="1174"/>
      <c r="AI4" s="1170"/>
      <c r="AJ4" s="14"/>
    </row>
    <row r="5" spans="1:42" x14ac:dyDescent="0.2">
      <c r="A5" s="11"/>
      <c r="B5" s="11"/>
      <c r="C5" s="11"/>
      <c r="D5" s="11"/>
      <c r="E5" s="11"/>
      <c r="F5" s="11"/>
      <c r="G5" s="11"/>
      <c r="H5" s="11"/>
      <c r="I5" s="16"/>
      <c r="J5" s="16"/>
      <c r="K5" s="16"/>
      <c r="L5" s="16"/>
      <c r="M5" s="16"/>
      <c r="N5" s="16"/>
      <c r="O5" s="16"/>
      <c r="P5" s="16"/>
      <c r="Q5" s="16"/>
      <c r="R5" s="16"/>
      <c r="S5" s="199"/>
      <c r="T5" s="199"/>
      <c r="U5" s="16"/>
      <c r="V5" s="16"/>
      <c r="W5" s="16"/>
      <c r="X5" s="16"/>
      <c r="Y5" s="199"/>
      <c r="Z5" s="16"/>
      <c r="AA5" s="199"/>
      <c r="AB5" s="199"/>
      <c r="AC5" s="199"/>
      <c r="AD5" s="199"/>
      <c r="AE5" s="199"/>
      <c r="AF5" s="199"/>
      <c r="AG5" s="199"/>
      <c r="AH5" s="199"/>
      <c r="AI5" s="11"/>
      <c r="AJ5" s="11"/>
    </row>
    <row r="6" spans="1:42" x14ac:dyDescent="0.2">
      <c r="B6" s="11"/>
      <c r="C6" s="18" t="s">
        <v>84</v>
      </c>
      <c r="D6" s="18"/>
      <c r="E6" s="18"/>
      <c r="F6" s="18"/>
      <c r="G6" s="18"/>
      <c r="H6" s="18"/>
      <c r="I6" s="19"/>
      <c r="J6" s="19"/>
      <c r="K6" s="19"/>
      <c r="L6" s="19"/>
      <c r="M6" s="19"/>
      <c r="N6" s="19"/>
      <c r="O6" s="19"/>
      <c r="P6" s="19"/>
      <c r="Q6" s="21" t="s">
        <v>85</v>
      </c>
      <c r="R6" s="21" t="s">
        <v>194</v>
      </c>
      <c r="S6" s="21" t="s">
        <v>195</v>
      </c>
      <c r="T6" s="21" t="s">
        <v>196</v>
      </c>
      <c r="U6" s="21" t="s">
        <v>197</v>
      </c>
      <c r="V6" s="21" t="s">
        <v>198</v>
      </c>
      <c r="W6" s="21" t="s">
        <v>199</v>
      </c>
      <c r="X6" s="21" t="s">
        <v>4</v>
      </c>
      <c r="Y6" s="21" t="s">
        <v>66</v>
      </c>
      <c r="Z6" s="21" t="s">
        <v>67</v>
      </c>
      <c r="AA6" s="21" t="s">
        <v>68</v>
      </c>
      <c r="AB6" s="21" t="s">
        <v>99</v>
      </c>
      <c r="AC6" s="21" t="s">
        <v>100</v>
      </c>
      <c r="AD6" s="21" t="s">
        <v>101</v>
      </c>
      <c r="AE6" s="21" t="s">
        <v>102</v>
      </c>
      <c r="AF6" s="21" t="s">
        <v>103</v>
      </c>
      <c r="AG6" s="21" t="s">
        <v>104</v>
      </c>
      <c r="AH6" s="21" t="s">
        <v>105</v>
      </c>
      <c r="AI6" s="21" t="s">
        <v>106</v>
      </c>
      <c r="AJ6" s="23"/>
    </row>
    <row r="7" spans="1:42" outlineLevel="1" x14ac:dyDescent="0.2">
      <c r="B7" s="11"/>
      <c r="C7" s="11"/>
      <c r="D7" s="11"/>
      <c r="E7" s="11"/>
      <c r="F7" s="24" t="s">
        <v>86</v>
      </c>
      <c r="G7" s="16"/>
      <c r="H7" s="16"/>
      <c r="I7" s="16"/>
      <c r="J7" s="16"/>
      <c r="K7" s="16"/>
      <c r="L7" s="16"/>
      <c r="M7" s="16"/>
      <c r="N7" s="16"/>
      <c r="O7" s="16"/>
      <c r="P7" s="16"/>
      <c r="Q7" s="16"/>
      <c r="R7" s="16"/>
      <c r="S7" s="16"/>
      <c r="T7" s="16"/>
      <c r="U7" s="16" t="s">
        <v>87</v>
      </c>
      <c r="V7" s="16"/>
      <c r="W7" s="16" t="s">
        <v>88</v>
      </c>
      <c r="X7" s="16" t="s">
        <v>89</v>
      </c>
      <c r="Y7" s="16" t="s">
        <v>90</v>
      </c>
      <c r="Z7" s="16" t="s">
        <v>91</v>
      </c>
      <c r="AA7" s="16" t="s">
        <v>92</v>
      </c>
      <c r="AB7" s="16"/>
      <c r="AC7" s="16"/>
      <c r="AD7" s="16"/>
      <c r="AE7" s="16"/>
      <c r="AF7" s="16"/>
      <c r="AG7" s="16"/>
      <c r="AH7" s="16"/>
      <c r="AI7" s="16"/>
      <c r="AJ7" s="16"/>
      <c r="AK7" s="16"/>
      <c r="AL7" s="16"/>
      <c r="AM7" s="16"/>
      <c r="AN7" s="16"/>
      <c r="AO7" s="16"/>
      <c r="AP7" s="16"/>
    </row>
    <row r="8" spans="1:42" outlineLevel="1" x14ac:dyDescent="0.2">
      <c r="B8" s="11"/>
      <c r="C8" s="11"/>
      <c r="D8" s="11"/>
      <c r="E8" s="11"/>
      <c r="F8" s="11" t="s">
        <v>200</v>
      </c>
      <c r="G8" s="11"/>
      <c r="H8" s="16"/>
      <c r="I8" s="11"/>
      <c r="J8" s="11"/>
      <c r="K8" s="16"/>
      <c r="L8" s="17"/>
      <c r="M8" s="11"/>
      <c r="N8" s="16"/>
      <c r="O8" s="11"/>
      <c r="P8" s="11"/>
      <c r="Q8" s="16" t="s">
        <v>93</v>
      </c>
      <c r="R8" s="481">
        <v>0</v>
      </c>
      <c r="S8" s="482">
        <v>1</v>
      </c>
      <c r="T8" s="482">
        <v>2</v>
      </c>
      <c r="U8" s="482">
        <v>3</v>
      </c>
      <c r="V8" s="482">
        <v>4</v>
      </c>
      <c r="W8" s="481">
        <v>5</v>
      </c>
      <c r="X8" s="482">
        <v>6</v>
      </c>
      <c r="Y8" s="482">
        <v>7</v>
      </c>
      <c r="Z8" s="482">
        <v>8</v>
      </c>
      <c r="AA8" s="482">
        <v>9</v>
      </c>
      <c r="AB8" s="481">
        <v>10</v>
      </c>
      <c r="AC8" s="481">
        <v>11</v>
      </c>
      <c r="AD8" s="481">
        <v>12</v>
      </c>
      <c r="AE8" s="481">
        <v>13</v>
      </c>
      <c r="AF8" s="481">
        <v>14</v>
      </c>
      <c r="AG8" s="481">
        <v>15</v>
      </c>
      <c r="AH8" s="481">
        <v>16</v>
      </c>
      <c r="AI8" s="481">
        <v>17</v>
      </c>
    </row>
    <row r="9" spans="1:42" outlineLevel="1" x14ac:dyDescent="0.2">
      <c r="B9" s="11"/>
      <c r="C9" s="11"/>
      <c r="D9" s="11"/>
      <c r="E9" s="11"/>
      <c r="F9" s="11" t="s">
        <v>201</v>
      </c>
      <c r="G9" s="11"/>
      <c r="H9" s="16"/>
      <c r="I9" s="11"/>
      <c r="J9" s="11"/>
      <c r="K9" s="16"/>
      <c r="L9" s="17"/>
      <c r="M9" s="11"/>
      <c r="N9" s="16"/>
      <c r="O9" s="11"/>
      <c r="P9" s="11"/>
      <c r="Q9" s="16" t="s">
        <v>94</v>
      </c>
      <c r="R9" s="483" t="s">
        <v>194</v>
      </c>
      <c r="S9" s="484" t="s">
        <v>195</v>
      </c>
      <c r="T9" s="484" t="s">
        <v>196</v>
      </c>
      <c r="U9" s="484" t="s">
        <v>197</v>
      </c>
      <c r="V9" s="484" t="s">
        <v>198</v>
      </c>
      <c r="W9" s="483" t="s">
        <v>199</v>
      </c>
      <c r="X9" s="484" t="s">
        <v>4</v>
      </c>
      <c r="Y9" s="484" t="s">
        <v>66</v>
      </c>
      <c r="Z9" s="484" t="s">
        <v>67</v>
      </c>
      <c r="AA9" s="484" t="s">
        <v>68</v>
      </c>
      <c r="AB9" s="483" t="s">
        <v>99</v>
      </c>
      <c r="AC9" s="483" t="s">
        <v>100</v>
      </c>
      <c r="AD9" s="483" t="s">
        <v>101</v>
      </c>
      <c r="AE9" s="483" t="s">
        <v>102</v>
      </c>
      <c r="AF9" s="483" t="s">
        <v>103</v>
      </c>
      <c r="AG9" s="483" t="s">
        <v>104</v>
      </c>
      <c r="AH9" s="483" t="s">
        <v>105</v>
      </c>
      <c r="AI9" s="483" t="s">
        <v>106</v>
      </c>
    </row>
    <row r="10" spans="1:42" outlineLevel="1" x14ac:dyDescent="0.2">
      <c r="B10" s="11"/>
      <c r="C10" s="11"/>
      <c r="D10" s="11"/>
      <c r="E10" s="11"/>
      <c r="F10" s="11" t="s">
        <v>206</v>
      </c>
      <c r="G10" s="11"/>
      <c r="H10" s="16"/>
      <c r="I10" s="11"/>
      <c r="J10" s="11"/>
      <c r="K10" s="16"/>
      <c r="L10" s="17"/>
      <c r="M10" s="11"/>
      <c r="N10" s="16"/>
      <c r="O10" s="11"/>
      <c r="P10" s="11"/>
      <c r="Q10" s="16" t="s">
        <v>95</v>
      </c>
      <c r="R10" s="485">
        <v>0</v>
      </c>
      <c r="S10" s="486">
        <v>0</v>
      </c>
      <c r="T10" s="486">
        <v>0</v>
      </c>
      <c r="U10" s="486">
        <v>0</v>
      </c>
      <c r="V10" s="486">
        <v>0</v>
      </c>
      <c r="W10" s="485">
        <v>0</v>
      </c>
      <c r="X10" s="486">
        <v>1</v>
      </c>
      <c r="Y10" s="486">
        <v>1</v>
      </c>
      <c r="Z10" s="486">
        <v>1</v>
      </c>
      <c r="AA10" s="486">
        <v>1</v>
      </c>
      <c r="AB10" s="485">
        <v>1</v>
      </c>
      <c r="AC10" s="485">
        <v>1</v>
      </c>
      <c r="AD10" s="485">
        <v>1</v>
      </c>
      <c r="AE10" s="485">
        <v>1</v>
      </c>
      <c r="AF10" s="485">
        <v>1</v>
      </c>
      <c r="AG10" s="485">
        <v>1</v>
      </c>
      <c r="AH10" s="485">
        <v>1</v>
      </c>
      <c r="AI10" s="485">
        <v>1</v>
      </c>
    </row>
    <row r="11" spans="1:42" outlineLevel="1" x14ac:dyDescent="0.2">
      <c r="B11" s="11"/>
      <c r="C11" s="11"/>
      <c r="D11" s="11"/>
      <c r="E11" s="11"/>
      <c r="F11" s="11" t="s">
        <v>322</v>
      </c>
      <c r="G11" s="11"/>
      <c r="H11" s="16"/>
      <c r="I11" s="11"/>
      <c r="J11" s="11"/>
      <c r="K11" s="16"/>
      <c r="L11" s="17"/>
      <c r="M11" s="11"/>
      <c r="N11" s="16"/>
      <c r="O11" s="11"/>
      <c r="P11" s="11"/>
      <c r="Q11" s="16" t="s">
        <v>95</v>
      </c>
      <c r="R11" s="485">
        <v>0</v>
      </c>
      <c r="S11" s="486">
        <v>0</v>
      </c>
      <c r="T11" s="486">
        <v>0</v>
      </c>
      <c r="U11" s="486">
        <v>0</v>
      </c>
      <c r="V11" s="486">
        <v>0</v>
      </c>
      <c r="W11" s="485">
        <v>1</v>
      </c>
      <c r="X11" s="486">
        <v>1</v>
      </c>
      <c r="Y11" s="486">
        <v>1</v>
      </c>
      <c r="Z11" s="486">
        <v>1</v>
      </c>
      <c r="AA11" s="486">
        <v>1</v>
      </c>
      <c r="AB11" s="485">
        <v>1</v>
      </c>
      <c r="AC11" s="485">
        <v>1</v>
      </c>
      <c r="AD11" s="485">
        <v>1</v>
      </c>
      <c r="AE11" s="485">
        <v>1</v>
      </c>
      <c r="AF11" s="485">
        <v>1</v>
      </c>
      <c r="AG11" s="485">
        <v>1</v>
      </c>
      <c r="AH11" s="485">
        <v>1</v>
      </c>
      <c r="AI11" s="485">
        <v>1</v>
      </c>
    </row>
    <row r="12" spans="1:42" outlineLevel="1" x14ac:dyDescent="0.2">
      <c r="B12" s="11"/>
      <c r="C12" s="11"/>
      <c r="D12" s="11"/>
      <c r="E12" s="11"/>
      <c r="F12" s="36" t="s">
        <v>97</v>
      </c>
      <c r="G12" s="37">
        <v>45243</v>
      </c>
      <c r="H12" s="16"/>
      <c r="I12" s="11"/>
      <c r="J12" s="11"/>
      <c r="K12" s="16"/>
      <c r="L12" s="17"/>
      <c r="M12" s="11"/>
      <c r="N12" s="16"/>
      <c r="O12" s="11"/>
      <c r="P12" s="11"/>
      <c r="Q12" s="16"/>
      <c r="R12" s="487"/>
      <c r="S12" s="487"/>
      <c r="T12" s="487"/>
      <c r="U12" s="487"/>
      <c r="V12" s="487"/>
      <c r="W12" s="487"/>
      <c r="X12" s="487"/>
      <c r="Y12" s="487"/>
      <c r="Z12" s="487"/>
      <c r="AA12" s="487"/>
      <c r="AB12" s="487"/>
      <c r="AC12" s="487"/>
      <c r="AD12" s="487"/>
      <c r="AE12" s="487"/>
      <c r="AF12" s="487"/>
      <c r="AG12" s="487"/>
      <c r="AH12" s="487"/>
    </row>
    <row r="13" spans="1:42" x14ac:dyDescent="0.2">
      <c r="B13" s="11"/>
      <c r="C13" s="11"/>
      <c r="D13" s="11"/>
      <c r="E13" s="11"/>
      <c r="F13" s="11"/>
      <c r="G13" s="11"/>
      <c r="H13" s="11"/>
      <c r="I13" s="11"/>
      <c r="J13" s="11"/>
      <c r="K13" s="11"/>
      <c r="L13" s="11"/>
      <c r="M13" s="11"/>
      <c r="N13" s="11"/>
      <c r="O13" s="11"/>
      <c r="P13" s="11"/>
      <c r="Q13" s="199"/>
      <c r="R13" s="199"/>
      <c r="S13" s="16"/>
      <c r="T13" s="199"/>
      <c r="U13" s="16"/>
      <c r="V13" s="16"/>
      <c r="W13" s="16"/>
      <c r="X13" s="199"/>
      <c r="Y13" s="199"/>
      <c r="Z13" s="16"/>
      <c r="AA13" s="199"/>
      <c r="AB13" s="488"/>
      <c r="AC13" s="488"/>
      <c r="AD13" s="488"/>
      <c r="AE13" s="488"/>
      <c r="AF13" s="488"/>
    </row>
    <row r="14" spans="1:42" x14ac:dyDescent="0.2">
      <c r="C14" s="18" t="s">
        <v>485</v>
      </c>
      <c r="D14" s="18"/>
      <c r="E14" s="18"/>
      <c r="F14" s="18"/>
      <c r="G14" s="18"/>
      <c r="H14" s="18"/>
      <c r="I14" s="19"/>
      <c r="J14" s="19"/>
      <c r="K14" s="19"/>
      <c r="L14" s="19"/>
      <c r="M14" s="19"/>
      <c r="N14" s="19"/>
      <c r="O14" s="19"/>
      <c r="P14" s="19"/>
      <c r="Q14" s="19"/>
      <c r="R14" s="19"/>
      <c r="S14" s="21"/>
      <c r="T14" s="21"/>
      <c r="U14" s="19"/>
      <c r="V14" s="19"/>
      <c r="W14" s="19"/>
      <c r="X14" s="21"/>
      <c r="Y14" s="21"/>
      <c r="Z14" s="19"/>
      <c r="AA14" s="489"/>
      <c r="AB14" s="489"/>
      <c r="AC14" s="489"/>
      <c r="AD14" s="21"/>
      <c r="AE14" s="21"/>
      <c r="AF14" s="21"/>
      <c r="AG14" s="21"/>
      <c r="AH14" s="21"/>
      <c r="AI14" s="18"/>
      <c r="AK14" s="91"/>
    </row>
    <row r="15" spans="1:42" x14ac:dyDescent="0.2">
      <c r="D15" s="67" t="s">
        <v>486</v>
      </c>
      <c r="E15" s="68"/>
      <c r="F15" s="68"/>
      <c r="G15" s="67"/>
      <c r="H15" s="67"/>
      <c r="I15" s="102"/>
      <c r="J15" s="102"/>
      <c r="K15" s="102"/>
      <c r="L15" s="102"/>
      <c r="M15" s="102"/>
      <c r="N15" s="102"/>
      <c r="O15" s="102"/>
      <c r="P15" s="102"/>
      <c r="Q15" s="102"/>
      <c r="R15" s="102"/>
      <c r="S15" s="476"/>
      <c r="T15" s="476"/>
      <c r="U15" s="102"/>
      <c r="V15" s="102"/>
      <c r="W15" s="102"/>
      <c r="X15" s="476"/>
      <c r="Y15" s="476"/>
      <c r="Z15" s="102"/>
      <c r="AA15" s="476"/>
      <c r="AB15" s="476"/>
      <c r="AC15" s="476"/>
      <c r="AD15" s="476"/>
      <c r="AE15" s="476"/>
      <c r="AF15" s="476"/>
      <c r="AG15" s="476"/>
      <c r="AH15" s="476"/>
      <c r="AI15" s="67"/>
    </row>
    <row r="16" spans="1:42" outlineLevel="1" x14ac:dyDescent="0.2">
      <c r="D16" s="259"/>
      <c r="E16" s="40">
        <v>9.1</v>
      </c>
      <c r="F16" s="40" t="s">
        <v>486</v>
      </c>
      <c r="G16" s="40"/>
      <c r="H16" s="40"/>
      <c r="I16" s="16"/>
      <c r="J16" s="16"/>
      <c r="K16" s="16"/>
      <c r="L16" s="16"/>
      <c r="M16" s="16"/>
      <c r="N16" s="16"/>
      <c r="O16" s="16"/>
      <c r="P16" s="16"/>
      <c r="Q16" s="16"/>
      <c r="R16" s="16"/>
      <c r="S16" s="490"/>
      <c r="T16" s="490"/>
      <c r="U16" s="16"/>
      <c r="V16" s="16"/>
      <c r="W16" s="16"/>
      <c r="X16" s="490"/>
      <c r="Y16" s="491"/>
      <c r="Z16" s="492"/>
      <c r="AA16" s="491"/>
      <c r="AB16" s="491"/>
      <c r="AC16" s="490"/>
      <c r="AD16" s="490"/>
      <c r="AE16" s="490"/>
      <c r="AF16" s="490"/>
      <c r="AG16" s="490"/>
      <c r="AH16" s="490"/>
      <c r="AI16" s="259"/>
    </row>
    <row r="17" spans="5:35" s="24" customFormat="1" outlineLevel="1" x14ac:dyDescent="0.2">
      <c r="F17" s="493" t="s">
        <v>171</v>
      </c>
      <c r="G17" s="16"/>
      <c r="J17" s="16"/>
      <c r="Q17" s="72"/>
      <c r="R17" s="72"/>
      <c r="S17" s="72"/>
      <c r="T17" s="72"/>
      <c r="U17" s="72"/>
      <c r="V17" s="72"/>
      <c r="W17" s="72"/>
      <c r="X17" s="72" t="s">
        <v>89</v>
      </c>
      <c r="Y17" s="494"/>
      <c r="Z17" s="494"/>
      <c r="AA17" s="494"/>
      <c r="AB17" s="494"/>
      <c r="AC17" s="72"/>
      <c r="AD17" s="72"/>
      <c r="AE17" s="72"/>
      <c r="AF17" s="72"/>
      <c r="AG17" s="72"/>
      <c r="AH17" s="72"/>
    </row>
    <row r="18" spans="5:35" outlineLevel="1" x14ac:dyDescent="0.2">
      <c r="F18" s="495" t="s">
        <v>454</v>
      </c>
      <c r="G18" s="496" t="s">
        <v>130</v>
      </c>
      <c r="I18" s="497"/>
      <c r="J18" s="498"/>
      <c r="U18" s="499"/>
      <c r="V18" s="77"/>
      <c r="W18" s="500"/>
      <c r="X18" s="501"/>
    </row>
    <row r="19" spans="5:35" outlineLevel="1" x14ac:dyDescent="0.2">
      <c r="F19" s="11"/>
      <c r="G19" s="502"/>
      <c r="I19" s="497"/>
      <c r="J19" s="498"/>
      <c r="U19" s="498"/>
      <c r="V19" s="498"/>
      <c r="W19" s="498"/>
      <c r="X19" s="498"/>
    </row>
    <row r="20" spans="5:35" outlineLevel="1" x14ac:dyDescent="0.2">
      <c r="F20" s="113" t="s">
        <v>173</v>
      </c>
      <c r="G20" s="496" t="s">
        <v>130</v>
      </c>
      <c r="I20" s="497"/>
      <c r="J20" s="498"/>
      <c r="U20" s="499"/>
      <c r="V20" s="77">
        <v>5.0000000000000001E-3</v>
      </c>
      <c r="W20" s="500"/>
      <c r="X20" s="77">
        <v>5.0000000000000001E-3</v>
      </c>
    </row>
    <row r="21" spans="5:35" outlineLevel="1" x14ac:dyDescent="0.2">
      <c r="F21" s="124"/>
      <c r="G21" s="124"/>
      <c r="H21" s="124"/>
      <c r="I21" s="124"/>
      <c r="J21" s="124"/>
      <c r="K21" s="124"/>
      <c r="L21" s="124"/>
      <c r="M21" s="124"/>
      <c r="N21" s="124"/>
      <c r="O21" s="124"/>
      <c r="P21" s="124"/>
      <c r="Q21" s="124"/>
      <c r="R21" s="124"/>
      <c r="S21" s="124"/>
      <c r="T21" s="124"/>
      <c r="U21" s="124"/>
      <c r="V21" s="124"/>
      <c r="W21" s="124"/>
      <c r="X21" s="124"/>
      <c r="Y21" s="124"/>
    </row>
    <row r="22" spans="5:35" outlineLevel="1" x14ac:dyDescent="0.2">
      <c r="F22" s="71" t="s">
        <v>542</v>
      </c>
      <c r="G22" s="124"/>
      <c r="H22" s="124"/>
      <c r="I22" s="124"/>
      <c r="J22" s="124"/>
      <c r="K22" s="124"/>
      <c r="L22" s="124"/>
      <c r="M22" s="124"/>
      <c r="N22" s="124"/>
      <c r="O22" s="124"/>
      <c r="P22" s="124"/>
      <c r="Q22" s="124"/>
      <c r="R22" s="124"/>
      <c r="S22" s="124"/>
      <c r="T22" s="124"/>
      <c r="U22" s="72"/>
      <c r="V22" s="72"/>
      <c r="W22" s="72" t="s">
        <v>88</v>
      </c>
      <c r="X22" s="72" t="s">
        <v>89</v>
      </c>
      <c r="Y22" s="72" t="s">
        <v>90</v>
      </c>
      <c r="Z22" s="72" t="s">
        <v>91</v>
      </c>
      <c r="AA22" s="72" t="s">
        <v>92</v>
      </c>
    </row>
    <row r="23" spans="5:35" outlineLevel="2" x14ac:dyDescent="0.2">
      <c r="E23" s="503">
        <v>1</v>
      </c>
      <c r="F23" s="125" t="s">
        <v>660</v>
      </c>
      <c r="G23" s="504" t="s">
        <v>130</v>
      </c>
      <c r="H23" s="504" t="s">
        <v>209</v>
      </c>
      <c r="I23" s="124"/>
      <c r="J23" s="124"/>
      <c r="K23" s="124"/>
      <c r="L23" s="124"/>
      <c r="M23" s="124"/>
      <c r="N23" s="124"/>
      <c r="O23" s="124"/>
      <c r="P23" s="124"/>
      <c r="Q23" s="124"/>
      <c r="R23" s="124"/>
      <c r="S23" s="124"/>
      <c r="T23" s="124"/>
      <c r="U23" s="499"/>
      <c r="V23" s="505">
        <v>0.26800000000000002</v>
      </c>
      <c r="W23" s="505">
        <v>3.1E-2</v>
      </c>
      <c r="X23" s="505">
        <v>2.9799999999999997E-2</v>
      </c>
      <c r="Y23" s="505">
        <v>2.87E-2</v>
      </c>
      <c r="Z23" s="505">
        <v>2.75E-2</v>
      </c>
      <c r="AA23" s="505">
        <v>2.5000000000000001E-2</v>
      </c>
      <c r="AB23" s="505">
        <v>2.5000000000000001E-2</v>
      </c>
      <c r="AC23" s="505">
        <v>2.5000000000000001E-2</v>
      </c>
      <c r="AD23" s="505">
        <v>2.5000000000000001E-2</v>
      </c>
      <c r="AE23" s="505">
        <v>2.5000000000000001E-2</v>
      </c>
      <c r="AF23" s="505">
        <v>2.5000000000000001E-2</v>
      </c>
      <c r="AG23" s="505">
        <v>2.5000000000000001E-2</v>
      </c>
      <c r="AH23" s="505">
        <v>2.5000000000000001E-2</v>
      </c>
      <c r="AI23" s="505">
        <v>2.5000000000000001E-2</v>
      </c>
    </row>
    <row r="24" spans="5:35" outlineLevel="2" x14ac:dyDescent="0.2">
      <c r="E24" s="503">
        <v>2</v>
      </c>
      <c r="F24" s="134" t="s">
        <v>132</v>
      </c>
      <c r="G24" s="506" t="s">
        <v>130</v>
      </c>
      <c r="H24" s="504" t="s">
        <v>209</v>
      </c>
      <c r="I24" s="124"/>
      <c r="J24" s="124"/>
      <c r="K24" s="124"/>
      <c r="L24" s="124"/>
      <c r="M24" s="124"/>
      <c r="N24" s="124"/>
      <c r="O24" s="124"/>
      <c r="P24" s="124"/>
      <c r="Q24" s="124"/>
      <c r="R24" s="124"/>
      <c r="S24" s="124"/>
      <c r="T24" s="124"/>
      <c r="U24" s="499"/>
      <c r="V24" s="505">
        <v>0.15999275938763549</v>
      </c>
      <c r="W24" s="505">
        <v>3.1000000000000007E-2</v>
      </c>
      <c r="X24" s="505">
        <v>2.9800000000000007E-2</v>
      </c>
      <c r="Y24" s="505">
        <v>2.8700000000000003E-2</v>
      </c>
      <c r="Z24" s="505">
        <v>2.75E-2</v>
      </c>
      <c r="AA24" s="505">
        <v>2.5000000000000001E-2</v>
      </c>
      <c r="AB24" s="505">
        <v>2.5000000000000001E-2</v>
      </c>
      <c r="AC24" s="505">
        <v>2.5000000000000001E-2</v>
      </c>
      <c r="AD24" s="505">
        <v>2.5000000000000001E-2</v>
      </c>
      <c r="AE24" s="505">
        <v>2.5000000000000001E-2</v>
      </c>
      <c r="AF24" s="505">
        <v>2.5000000000000001E-2</v>
      </c>
      <c r="AG24" s="505">
        <v>2.5000000000000001E-2</v>
      </c>
      <c r="AH24" s="505">
        <v>2.5000000000000001E-2</v>
      </c>
      <c r="AI24" s="505">
        <v>2.5000000000000001E-2</v>
      </c>
    </row>
    <row r="25" spans="5:35" outlineLevel="2" x14ac:dyDescent="0.2">
      <c r="E25" s="503">
        <v>3</v>
      </c>
      <c r="F25" s="134" t="s">
        <v>133</v>
      </c>
      <c r="G25" s="506" t="s">
        <v>130</v>
      </c>
      <c r="H25" s="504" t="s">
        <v>209</v>
      </c>
      <c r="I25" s="124"/>
      <c r="J25" s="124"/>
      <c r="K25" s="124"/>
      <c r="L25" s="124"/>
      <c r="M25" s="124"/>
      <c r="N25" s="124"/>
      <c r="O25" s="124"/>
      <c r="P25" s="124"/>
      <c r="Q25" s="124"/>
      <c r="R25" s="124"/>
      <c r="S25" s="124"/>
      <c r="T25" s="124"/>
      <c r="U25" s="499"/>
      <c r="V25" s="505">
        <v>0.26800000000000002</v>
      </c>
      <c r="W25" s="505">
        <v>3.1E-2</v>
      </c>
      <c r="X25" s="505">
        <v>2.98E-2</v>
      </c>
      <c r="Y25" s="505">
        <v>2.87E-2</v>
      </c>
      <c r="Z25" s="505">
        <v>2.75E-2</v>
      </c>
      <c r="AA25" s="505">
        <v>2.5000000000000001E-2</v>
      </c>
      <c r="AB25" s="505">
        <v>2.5000000000000001E-2</v>
      </c>
      <c r="AC25" s="505">
        <v>2.5000000000000001E-2</v>
      </c>
      <c r="AD25" s="505">
        <v>2.5000000000000001E-2</v>
      </c>
      <c r="AE25" s="505">
        <v>2.5000000000000001E-2</v>
      </c>
      <c r="AF25" s="505">
        <v>2.5000000000000001E-2</v>
      </c>
      <c r="AG25" s="505">
        <v>2.5000000000000001E-2</v>
      </c>
      <c r="AH25" s="505">
        <v>2.5000000000000001E-2</v>
      </c>
      <c r="AI25" s="505">
        <v>2.5000000000000001E-2</v>
      </c>
    </row>
    <row r="26" spans="5:35" outlineLevel="2" x14ac:dyDescent="0.2">
      <c r="E26" s="503">
        <v>4</v>
      </c>
      <c r="F26" s="134" t="s">
        <v>134</v>
      </c>
      <c r="G26" s="506" t="s">
        <v>130</v>
      </c>
      <c r="H26" s="504" t="s">
        <v>209</v>
      </c>
      <c r="I26" s="124"/>
      <c r="J26" s="124"/>
      <c r="K26" s="124"/>
      <c r="L26" s="124"/>
      <c r="M26" s="124"/>
      <c r="N26" s="124"/>
      <c r="O26" s="124"/>
      <c r="P26" s="124"/>
      <c r="Q26" s="124"/>
      <c r="R26" s="124"/>
      <c r="S26" s="124"/>
      <c r="T26" s="124"/>
      <c r="U26" s="499"/>
      <c r="V26" s="505">
        <v>0.26800000000000007</v>
      </c>
      <c r="W26" s="505">
        <v>3.1000000000000003E-2</v>
      </c>
      <c r="X26" s="505">
        <v>2.9800000000000004E-2</v>
      </c>
      <c r="Y26" s="505">
        <v>2.8700000000000003E-2</v>
      </c>
      <c r="Z26" s="505">
        <v>2.7500000000000004E-2</v>
      </c>
      <c r="AA26" s="505">
        <v>2.5000000000000001E-2</v>
      </c>
      <c r="AB26" s="505">
        <v>2.5000000000000001E-2</v>
      </c>
      <c r="AC26" s="505">
        <v>2.5000000000000001E-2</v>
      </c>
      <c r="AD26" s="505">
        <v>2.5000000000000001E-2</v>
      </c>
      <c r="AE26" s="505">
        <v>2.5000000000000001E-2</v>
      </c>
      <c r="AF26" s="505">
        <v>2.5000000000000001E-2</v>
      </c>
      <c r="AG26" s="505">
        <v>2.5000000000000001E-2</v>
      </c>
      <c r="AH26" s="505">
        <v>2.5000000000000001E-2</v>
      </c>
      <c r="AI26" s="505">
        <v>2.5000000000000001E-2</v>
      </c>
    </row>
    <row r="27" spans="5:35" outlineLevel="2" x14ac:dyDescent="0.2">
      <c r="E27" s="503">
        <v>5</v>
      </c>
      <c r="F27" s="134" t="s">
        <v>135</v>
      </c>
      <c r="G27" s="506" t="s">
        <v>130</v>
      </c>
      <c r="H27" s="504" t="s">
        <v>209</v>
      </c>
      <c r="I27" s="124"/>
      <c r="J27" s="124"/>
      <c r="K27" s="124"/>
      <c r="L27" s="124"/>
      <c r="M27" s="124"/>
      <c r="N27" s="124"/>
      <c r="O27" s="124"/>
      <c r="P27" s="124"/>
      <c r="Q27" s="124"/>
      <c r="R27" s="124"/>
      <c r="S27" s="124"/>
      <c r="T27" s="124"/>
      <c r="U27" s="499"/>
      <c r="V27" s="505">
        <v>0.26799999999999996</v>
      </c>
      <c r="W27" s="505">
        <v>3.1E-2</v>
      </c>
      <c r="X27" s="505">
        <v>2.98E-2</v>
      </c>
      <c r="Y27" s="505">
        <v>2.87E-2</v>
      </c>
      <c r="Z27" s="505">
        <v>2.75E-2</v>
      </c>
      <c r="AA27" s="505">
        <v>2.5000000000000001E-2</v>
      </c>
      <c r="AB27" s="505">
        <v>2.5000000000000001E-2</v>
      </c>
      <c r="AC27" s="505">
        <v>2.5000000000000001E-2</v>
      </c>
      <c r="AD27" s="505">
        <v>2.5000000000000001E-2</v>
      </c>
      <c r="AE27" s="505">
        <v>2.5000000000000001E-2</v>
      </c>
      <c r="AF27" s="505">
        <v>2.5000000000000001E-2</v>
      </c>
      <c r="AG27" s="505">
        <v>2.5000000000000001E-2</v>
      </c>
      <c r="AH27" s="505">
        <v>2.5000000000000001E-2</v>
      </c>
      <c r="AI27" s="505">
        <v>2.5000000000000001E-2</v>
      </c>
    </row>
    <row r="28" spans="5:35" outlineLevel="2" x14ac:dyDescent="0.2">
      <c r="E28" s="503">
        <v>6</v>
      </c>
      <c r="F28" s="134" t="s">
        <v>136</v>
      </c>
      <c r="G28" s="506" t="s">
        <v>130</v>
      </c>
      <c r="H28" s="504" t="s">
        <v>209</v>
      </c>
      <c r="I28" s="124"/>
      <c r="J28" s="124"/>
      <c r="K28" s="124"/>
      <c r="L28" s="124"/>
      <c r="M28" s="124"/>
      <c r="N28" s="124"/>
      <c r="O28" s="124"/>
      <c r="P28" s="124"/>
      <c r="Q28" s="124"/>
      <c r="R28" s="124"/>
      <c r="S28" s="124"/>
      <c r="T28" s="124"/>
      <c r="U28" s="499"/>
      <c r="V28" s="505">
        <v>0.26800000000000002</v>
      </c>
      <c r="W28" s="505">
        <v>3.1000000000000003E-2</v>
      </c>
      <c r="X28" s="505">
        <v>2.98E-2</v>
      </c>
      <c r="Y28" s="505">
        <v>2.8700000000000003E-2</v>
      </c>
      <c r="Z28" s="505">
        <v>2.75E-2</v>
      </c>
      <c r="AA28" s="505">
        <v>2.5000000000000001E-2</v>
      </c>
      <c r="AB28" s="505">
        <v>2.5000000000000001E-2</v>
      </c>
      <c r="AC28" s="505">
        <v>2.5000000000000001E-2</v>
      </c>
      <c r="AD28" s="505">
        <v>2.5000000000000001E-2</v>
      </c>
      <c r="AE28" s="505">
        <v>2.5000000000000001E-2</v>
      </c>
      <c r="AF28" s="505">
        <v>2.5000000000000001E-2</v>
      </c>
      <c r="AG28" s="505">
        <v>2.5000000000000001E-2</v>
      </c>
      <c r="AH28" s="505">
        <v>2.5000000000000001E-2</v>
      </c>
      <c r="AI28" s="505">
        <v>2.5000000000000001E-2</v>
      </c>
    </row>
    <row r="29" spans="5:35" outlineLevel="2" x14ac:dyDescent="0.2">
      <c r="E29" s="503">
        <v>7</v>
      </c>
      <c r="F29" s="134" t="s">
        <v>137</v>
      </c>
      <c r="G29" s="506" t="s">
        <v>130</v>
      </c>
      <c r="H29" s="504" t="s">
        <v>209</v>
      </c>
      <c r="I29" s="124"/>
      <c r="J29" s="124"/>
      <c r="K29" s="124"/>
      <c r="L29" s="124"/>
      <c r="M29" s="124"/>
      <c r="N29" s="124"/>
      <c r="O29" s="124"/>
      <c r="P29" s="124"/>
      <c r="Q29" s="124"/>
      <c r="R29" s="124"/>
      <c r="S29" s="124"/>
      <c r="T29" s="124"/>
      <c r="U29" s="499"/>
      <c r="V29" s="505">
        <v>0</v>
      </c>
      <c r="W29" s="505">
        <v>0</v>
      </c>
      <c r="X29" s="505">
        <v>0</v>
      </c>
      <c r="Y29" s="505">
        <v>0</v>
      </c>
      <c r="Z29" s="505">
        <v>0</v>
      </c>
      <c r="AA29" s="505">
        <v>0</v>
      </c>
      <c r="AB29" s="505">
        <v>0</v>
      </c>
      <c r="AC29" s="505">
        <v>0</v>
      </c>
      <c r="AD29" s="505">
        <v>0</v>
      </c>
      <c r="AE29" s="505">
        <v>0</v>
      </c>
      <c r="AF29" s="505">
        <v>0</v>
      </c>
      <c r="AG29" s="505">
        <v>0</v>
      </c>
      <c r="AH29" s="505">
        <v>0</v>
      </c>
      <c r="AI29" s="505">
        <v>0</v>
      </c>
    </row>
    <row r="30" spans="5:35" outlineLevel="2" x14ac:dyDescent="0.2">
      <c r="E30" s="503">
        <v>8</v>
      </c>
      <c r="F30" s="134" t="s">
        <v>138</v>
      </c>
      <c r="G30" s="506" t="s">
        <v>130</v>
      </c>
      <c r="H30" s="504" t="s">
        <v>209</v>
      </c>
      <c r="I30" s="124"/>
      <c r="J30" s="124"/>
      <c r="K30" s="124"/>
      <c r="L30" s="124"/>
      <c r="M30" s="124"/>
      <c r="N30" s="124"/>
      <c r="O30" s="124"/>
      <c r="P30" s="124"/>
      <c r="Q30" s="124"/>
      <c r="R30" s="124"/>
      <c r="S30" s="124"/>
      <c r="T30" s="124"/>
      <c r="U30" s="499"/>
      <c r="V30" s="505">
        <v>0</v>
      </c>
      <c r="W30" s="505">
        <v>0</v>
      </c>
      <c r="X30" s="505">
        <v>0</v>
      </c>
      <c r="Y30" s="505">
        <v>0</v>
      </c>
      <c r="Z30" s="505">
        <v>0</v>
      </c>
      <c r="AA30" s="505">
        <v>0</v>
      </c>
      <c r="AB30" s="505">
        <v>0</v>
      </c>
      <c r="AC30" s="505">
        <v>0</v>
      </c>
      <c r="AD30" s="505">
        <v>0</v>
      </c>
      <c r="AE30" s="505">
        <v>0</v>
      </c>
      <c r="AF30" s="505">
        <v>0</v>
      </c>
      <c r="AG30" s="505">
        <v>0</v>
      </c>
      <c r="AH30" s="505">
        <v>0</v>
      </c>
      <c r="AI30" s="505">
        <v>0</v>
      </c>
    </row>
    <row r="31" spans="5:35" outlineLevel="2" x14ac:dyDescent="0.2">
      <c r="E31" s="503">
        <v>9</v>
      </c>
      <c r="F31" s="134" t="s">
        <v>139</v>
      </c>
      <c r="G31" s="506" t="s">
        <v>130</v>
      </c>
      <c r="H31" s="504" t="s">
        <v>209</v>
      </c>
      <c r="I31" s="124"/>
      <c r="J31" s="124"/>
      <c r="K31" s="124"/>
      <c r="L31" s="124"/>
      <c r="M31" s="124"/>
      <c r="N31" s="124"/>
      <c r="O31" s="124"/>
      <c r="P31" s="124"/>
      <c r="Q31" s="124"/>
      <c r="R31" s="124"/>
      <c r="S31" s="124"/>
      <c r="T31" s="124"/>
      <c r="U31" s="499"/>
      <c r="V31" s="505">
        <v>0.26800000000000002</v>
      </c>
      <c r="W31" s="505">
        <v>3.1E-2</v>
      </c>
      <c r="X31" s="505">
        <v>2.9799999999999997E-2</v>
      </c>
      <c r="Y31" s="505">
        <v>2.87E-2</v>
      </c>
      <c r="Z31" s="505">
        <v>2.7499999999999997E-2</v>
      </c>
      <c r="AA31" s="505">
        <v>2.5000000000000001E-2</v>
      </c>
      <c r="AB31" s="505">
        <v>2.5000000000000001E-2</v>
      </c>
      <c r="AC31" s="505">
        <v>2.5000000000000001E-2</v>
      </c>
      <c r="AD31" s="505">
        <v>2.5000000000000001E-2</v>
      </c>
      <c r="AE31" s="505">
        <v>2.5000000000000001E-2</v>
      </c>
      <c r="AF31" s="505">
        <v>2.5000000000000001E-2</v>
      </c>
      <c r="AG31" s="505">
        <v>2.5000000000000001E-2</v>
      </c>
      <c r="AH31" s="505">
        <v>2.5000000000000001E-2</v>
      </c>
      <c r="AI31" s="505">
        <v>2.5000000000000001E-2</v>
      </c>
    </row>
    <row r="32" spans="5:35" outlineLevel="2" x14ac:dyDescent="0.2">
      <c r="E32" s="503">
        <v>10</v>
      </c>
      <c r="F32" s="134" t="s">
        <v>140</v>
      </c>
      <c r="G32" s="506" t="s">
        <v>130</v>
      </c>
      <c r="H32" s="504" t="s">
        <v>209</v>
      </c>
      <c r="I32" s="124"/>
      <c r="J32" s="124"/>
      <c r="K32" s="124"/>
      <c r="L32" s="124"/>
      <c r="M32" s="124"/>
      <c r="N32" s="124"/>
      <c r="O32" s="124"/>
      <c r="P32" s="124"/>
      <c r="Q32" s="124"/>
      <c r="R32" s="124"/>
      <c r="S32" s="124"/>
      <c r="T32" s="124"/>
      <c r="U32" s="499"/>
      <c r="V32" s="505">
        <v>4.6723934861342478E-2</v>
      </c>
      <c r="W32" s="505">
        <v>2.6110753095564824E-2</v>
      </c>
      <c r="X32" s="505">
        <v>2.577918926205405E-2</v>
      </c>
      <c r="Y32" s="505">
        <v>2.5528118268493782E-2</v>
      </c>
      <c r="Z32" s="505">
        <v>2.875104719019277E-2</v>
      </c>
      <c r="AA32" s="505">
        <v>2.5000000000000001E-2</v>
      </c>
      <c r="AB32" s="505">
        <v>2.5000000000000001E-2</v>
      </c>
      <c r="AC32" s="505">
        <v>2.5000000000000001E-2</v>
      </c>
      <c r="AD32" s="505">
        <v>2.5000000000000001E-2</v>
      </c>
      <c r="AE32" s="505">
        <v>2.5000000000000001E-2</v>
      </c>
      <c r="AF32" s="505">
        <v>2.5000000000000001E-2</v>
      </c>
      <c r="AG32" s="505">
        <v>2.5000000000000001E-2</v>
      </c>
      <c r="AH32" s="505">
        <v>2.5000000000000001E-2</v>
      </c>
      <c r="AI32" s="505">
        <v>2.5000000000000001E-2</v>
      </c>
    </row>
    <row r="33" spans="5:35" outlineLevel="2" x14ac:dyDescent="0.2">
      <c r="E33" s="503">
        <v>11</v>
      </c>
      <c r="F33" s="134" t="s">
        <v>141</v>
      </c>
      <c r="G33" s="506" t="s">
        <v>130</v>
      </c>
      <c r="H33" s="504" t="s">
        <v>209</v>
      </c>
      <c r="I33" s="124"/>
      <c r="J33" s="124"/>
      <c r="K33" s="124"/>
      <c r="L33" s="124"/>
      <c r="M33" s="124"/>
      <c r="N33" s="124"/>
      <c r="O33" s="124"/>
      <c r="P33" s="124"/>
      <c r="Q33" s="124"/>
      <c r="R33" s="124"/>
      <c r="S33" s="124"/>
      <c r="T33" s="124"/>
      <c r="U33" s="499"/>
      <c r="V33" s="505">
        <v>0.26800000000000002</v>
      </c>
      <c r="W33" s="505">
        <v>3.1E-2</v>
      </c>
      <c r="X33" s="505">
        <v>2.98E-2</v>
      </c>
      <c r="Y33" s="505">
        <v>2.87E-2</v>
      </c>
      <c r="Z33" s="505">
        <v>2.75E-2</v>
      </c>
      <c r="AA33" s="505">
        <v>2.5000000000000001E-2</v>
      </c>
      <c r="AB33" s="505">
        <v>2.5000000000000001E-2</v>
      </c>
      <c r="AC33" s="505">
        <v>2.5000000000000001E-2</v>
      </c>
      <c r="AD33" s="505">
        <v>2.5000000000000001E-2</v>
      </c>
      <c r="AE33" s="505">
        <v>2.5000000000000001E-2</v>
      </c>
      <c r="AF33" s="505">
        <v>2.5000000000000001E-2</v>
      </c>
      <c r="AG33" s="505">
        <v>2.5000000000000001E-2</v>
      </c>
      <c r="AH33" s="505">
        <v>2.5000000000000001E-2</v>
      </c>
      <c r="AI33" s="505">
        <v>2.5000000000000001E-2</v>
      </c>
    </row>
    <row r="34" spans="5:35" outlineLevel="2" x14ac:dyDescent="0.2">
      <c r="E34" s="503">
        <v>12</v>
      </c>
      <c r="F34" s="134" t="s">
        <v>142</v>
      </c>
      <c r="G34" s="506" t="s">
        <v>130</v>
      </c>
      <c r="H34" s="504" t="s">
        <v>209</v>
      </c>
      <c r="I34" s="124"/>
      <c r="J34" s="124"/>
      <c r="K34" s="124"/>
      <c r="L34" s="124"/>
      <c r="M34" s="124"/>
      <c r="N34" s="124"/>
      <c r="O34" s="124"/>
      <c r="P34" s="124"/>
      <c r="Q34" s="124"/>
      <c r="R34" s="124"/>
      <c r="S34" s="124"/>
      <c r="T34" s="124"/>
      <c r="U34" s="499"/>
      <c r="V34" s="505">
        <v>0</v>
      </c>
      <c r="W34" s="505">
        <v>0</v>
      </c>
      <c r="X34" s="505">
        <v>0</v>
      </c>
      <c r="Y34" s="505">
        <v>0</v>
      </c>
      <c r="Z34" s="505">
        <v>0</v>
      </c>
      <c r="AA34" s="505">
        <v>0</v>
      </c>
      <c r="AB34" s="505">
        <v>0</v>
      </c>
      <c r="AC34" s="505">
        <v>0</v>
      </c>
      <c r="AD34" s="505">
        <v>0</v>
      </c>
      <c r="AE34" s="505">
        <v>0</v>
      </c>
      <c r="AF34" s="505">
        <v>0</v>
      </c>
      <c r="AG34" s="505">
        <v>0</v>
      </c>
      <c r="AH34" s="505">
        <v>0</v>
      </c>
      <c r="AI34" s="505">
        <v>0</v>
      </c>
    </row>
    <row r="35" spans="5:35" outlineLevel="2" x14ac:dyDescent="0.2">
      <c r="E35" s="503">
        <v>13</v>
      </c>
      <c r="F35" s="134" t="s">
        <v>143</v>
      </c>
      <c r="G35" s="506" t="s">
        <v>130</v>
      </c>
      <c r="H35" s="504" t="s">
        <v>209</v>
      </c>
      <c r="I35" s="124"/>
      <c r="J35" s="124"/>
      <c r="K35" s="124"/>
      <c r="L35" s="124"/>
      <c r="M35" s="124"/>
      <c r="N35" s="124"/>
      <c r="O35" s="124"/>
      <c r="P35" s="124"/>
      <c r="Q35" s="124"/>
      <c r="R35" s="124"/>
      <c r="S35" s="124"/>
      <c r="T35" s="124"/>
      <c r="U35" s="499"/>
      <c r="V35" s="505">
        <v>0.26800000000000002</v>
      </c>
      <c r="W35" s="505">
        <v>3.1E-2</v>
      </c>
      <c r="X35" s="505">
        <v>2.98E-2</v>
      </c>
      <c r="Y35" s="505">
        <v>2.87E-2</v>
      </c>
      <c r="Z35" s="505">
        <v>2.75E-2</v>
      </c>
      <c r="AA35" s="505">
        <v>2.5000000000000001E-2</v>
      </c>
      <c r="AB35" s="505">
        <v>2.5000000000000001E-2</v>
      </c>
      <c r="AC35" s="505">
        <v>2.5000000000000001E-2</v>
      </c>
      <c r="AD35" s="505">
        <v>2.5000000000000001E-2</v>
      </c>
      <c r="AE35" s="505">
        <v>2.5000000000000001E-2</v>
      </c>
      <c r="AF35" s="505">
        <v>2.5000000000000001E-2</v>
      </c>
      <c r="AG35" s="505">
        <v>2.5000000000000001E-2</v>
      </c>
      <c r="AH35" s="505">
        <v>2.5000000000000001E-2</v>
      </c>
      <c r="AI35" s="505">
        <v>2.5000000000000001E-2</v>
      </c>
    </row>
    <row r="36" spans="5:35" outlineLevel="2" x14ac:dyDescent="0.2">
      <c r="E36" s="503">
        <v>14</v>
      </c>
      <c r="F36" s="134" t="s">
        <v>144</v>
      </c>
      <c r="G36" s="506" t="s">
        <v>130</v>
      </c>
      <c r="H36" s="504" t="s">
        <v>209</v>
      </c>
      <c r="I36" s="124"/>
      <c r="J36" s="124"/>
      <c r="K36" s="124"/>
      <c r="L36" s="124"/>
      <c r="M36" s="124"/>
      <c r="N36" s="124"/>
      <c r="O36" s="124"/>
      <c r="P36" s="124"/>
      <c r="Q36" s="124"/>
      <c r="R36" s="124"/>
      <c r="S36" s="124"/>
      <c r="T36" s="124"/>
      <c r="U36" s="499"/>
      <c r="V36" s="505">
        <v>0</v>
      </c>
      <c r="W36" s="505">
        <v>0</v>
      </c>
      <c r="X36" s="505">
        <v>0</v>
      </c>
      <c r="Y36" s="505">
        <v>0</v>
      </c>
      <c r="Z36" s="505">
        <v>0</v>
      </c>
      <c r="AA36" s="505">
        <v>0</v>
      </c>
      <c r="AB36" s="505">
        <v>0</v>
      </c>
      <c r="AC36" s="505">
        <v>0</v>
      </c>
      <c r="AD36" s="505">
        <v>0</v>
      </c>
      <c r="AE36" s="505">
        <v>0</v>
      </c>
      <c r="AF36" s="505">
        <v>0</v>
      </c>
      <c r="AG36" s="505">
        <v>0</v>
      </c>
      <c r="AH36" s="505">
        <v>0</v>
      </c>
      <c r="AI36" s="505">
        <v>0</v>
      </c>
    </row>
    <row r="37" spans="5:35" outlineLevel="2" x14ac:dyDescent="0.2">
      <c r="E37" s="503">
        <v>15</v>
      </c>
      <c r="F37" s="134" t="s">
        <v>145</v>
      </c>
      <c r="G37" s="506" t="s">
        <v>130</v>
      </c>
      <c r="H37" s="504" t="s">
        <v>209</v>
      </c>
      <c r="I37" s="124"/>
      <c r="J37" s="124"/>
      <c r="K37" s="124"/>
      <c r="L37" s="124"/>
      <c r="M37" s="124"/>
      <c r="N37" s="124"/>
      <c r="O37" s="124"/>
      <c r="P37" s="124"/>
      <c r="Q37" s="124"/>
      <c r="R37" s="124"/>
      <c r="S37" s="124"/>
      <c r="T37" s="124"/>
      <c r="U37" s="499"/>
      <c r="V37" s="505">
        <v>0.26800000000000002</v>
      </c>
      <c r="W37" s="505">
        <v>3.1E-2</v>
      </c>
      <c r="X37" s="505">
        <v>2.98E-2</v>
      </c>
      <c r="Y37" s="505">
        <v>2.87E-2</v>
      </c>
      <c r="Z37" s="505">
        <v>2.75E-2</v>
      </c>
      <c r="AA37" s="505">
        <v>2.5000000000000001E-2</v>
      </c>
      <c r="AB37" s="505">
        <v>2.5000000000000001E-2</v>
      </c>
      <c r="AC37" s="505">
        <v>2.5000000000000001E-2</v>
      </c>
      <c r="AD37" s="505">
        <v>2.5000000000000001E-2</v>
      </c>
      <c r="AE37" s="505">
        <v>2.5000000000000001E-2</v>
      </c>
      <c r="AF37" s="505">
        <v>2.5000000000000001E-2</v>
      </c>
      <c r="AG37" s="505">
        <v>2.5000000000000001E-2</v>
      </c>
      <c r="AH37" s="505">
        <v>2.5000000000000001E-2</v>
      </c>
      <c r="AI37" s="505">
        <v>2.5000000000000001E-2</v>
      </c>
    </row>
    <row r="38" spans="5:35" outlineLevel="2" x14ac:dyDescent="0.2">
      <c r="E38" s="503">
        <v>16</v>
      </c>
      <c r="F38" s="134" t="s">
        <v>146</v>
      </c>
      <c r="G38" s="506" t="s">
        <v>130</v>
      </c>
      <c r="H38" s="504" t="s">
        <v>209</v>
      </c>
      <c r="I38" s="124"/>
      <c r="J38" s="124"/>
      <c r="K38" s="124"/>
      <c r="L38" s="124"/>
      <c r="M38" s="124"/>
      <c r="N38" s="124"/>
      <c r="O38" s="124"/>
      <c r="P38" s="124"/>
      <c r="Q38" s="124"/>
      <c r="R38" s="124"/>
      <c r="S38" s="124"/>
      <c r="T38" s="124"/>
      <c r="U38" s="499"/>
      <c r="V38" s="505">
        <v>0.26002246012204028</v>
      </c>
      <c r="W38" s="505">
        <v>3.0999999999999989E-2</v>
      </c>
      <c r="X38" s="505">
        <v>2.9800000000000021E-2</v>
      </c>
      <c r="Y38" s="505">
        <v>2.8699999999999993E-2</v>
      </c>
      <c r="Z38" s="505">
        <v>2.7499999999999983E-2</v>
      </c>
      <c r="AA38" s="505">
        <v>2.5000000000000001E-2</v>
      </c>
      <c r="AB38" s="505">
        <v>2.5000000000000001E-2</v>
      </c>
      <c r="AC38" s="505">
        <v>2.5000000000000001E-2</v>
      </c>
      <c r="AD38" s="505">
        <v>2.5000000000000001E-2</v>
      </c>
      <c r="AE38" s="505">
        <v>2.5000000000000001E-2</v>
      </c>
      <c r="AF38" s="505">
        <v>2.5000000000000001E-2</v>
      </c>
      <c r="AG38" s="505">
        <v>2.5000000000000001E-2</v>
      </c>
      <c r="AH38" s="505">
        <v>2.5000000000000001E-2</v>
      </c>
      <c r="AI38" s="505">
        <v>2.5000000000000001E-2</v>
      </c>
    </row>
    <row r="39" spans="5:35" outlineLevel="2" x14ac:dyDescent="0.2">
      <c r="E39" s="503">
        <v>17</v>
      </c>
      <c r="F39" s="134" t="s">
        <v>147</v>
      </c>
      <c r="G39" s="506" t="s">
        <v>130</v>
      </c>
      <c r="H39" s="504" t="s">
        <v>209</v>
      </c>
      <c r="I39" s="124"/>
      <c r="J39" s="124"/>
      <c r="K39" s="124"/>
      <c r="L39" s="124"/>
      <c r="M39" s="124"/>
      <c r="N39" s="124"/>
      <c r="O39" s="124"/>
      <c r="P39" s="124"/>
      <c r="Q39" s="124"/>
      <c r="R39" s="124"/>
      <c r="S39" s="124"/>
      <c r="T39" s="124"/>
      <c r="U39" s="499"/>
      <c r="V39" s="505">
        <v>0.26800000000000002</v>
      </c>
      <c r="W39" s="505">
        <v>3.1E-2</v>
      </c>
      <c r="X39" s="505">
        <v>2.98E-2</v>
      </c>
      <c r="Y39" s="505">
        <v>2.87E-2</v>
      </c>
      <c r="Z39" s="505">
        <v>2.7500000000000004E-2</v>
      </c>
      <c r="AA39" s="505">
        <v>2.5000000000000001E-2</v>
      </c>
      <c r="AB39" s="505">
        <v>2.5000000000000001E-2</v>
      </c>
      <c r="AC39" s="505">
        <v>2.5000000000000001E-2</v>
      </c>
      <c r="AD39" s="505">
        <v>2.5000000000000001E-2</v>
      </c>
      <c r="AE39" s="505">
        <v>2.5000000000000001E-2</v>
      </c>
      <c r="AF39" s="505">
        <v>2.5000000000000001E-2</v>
      </c>
      <c r="AG39" s="505">
        <v>2.5000000000000001E-2</v>
      </c>
      <c r="AH39" s="505">
        <v>2.5000000000000001E-2</v>
      </c>
      <c r="AI39" s="505">
        <v>2.5000000000000001E-2</v>
      </c>
    </row>
    <row r="40" spans="5:35" outlineLevel="2" x14ac:dyDescent="0.2">
      <c r="E40" s="503">
        <v>18</v>
      </c>
      <c r="F40" s="134" t="s">
        <v>148</v>
      </c>
      <c r="G40" s="506" t="s">
        <v>130</v>
      </c>
      <c r="H40" s="504" t="s">
        <v>209</v>
      </c>
      <c r="I40" s="124"/>
      <c r="J40" s="124"/>
      <c r="K40" s="124"/>
      <c r="L40" s="124"/>
      <c r="M40" s="124"/>
      <c r="N40" s="124"/>
      <c r="O40" s="124"/>
      <c r="P40" s="124"/>
      <c r="Q40" s="124"/>
      <c r="R40" s="124"/>
      <c r="S40" s="124"/>
      <c r="T40" s="124"/>
      <c r="U40" s="499"/>
      <c r="V40" s="505">
        <v>0.26800000000000002</v>
      </c>
      <c r="W40" s="505">
        <v>3.0999999999999996E-2</v>
      </c>
      <c r="X40" s="505">
        <v>2.9799999999999997E-2</v>
      </c>
      <c r="Y40" s="505">
        <v>2.87E-2</v>
      </c>
      <c r="Z40" s="505">
        <v>2.7500000000000004E-2</v>
      </c>
      <c r="AA40" s="505">
        <v>2.5000000000000001E-2</v>
      </c>
      <c r="AB40" s="505">
        <v>2.5000000000000001E-2</v>
      </c>
      <c r="AC40" s="505">
        <v>2.5000000000000001E-2</v>
      </c>
      <c r="AD40" s="505">
        <v>2.5000000000000001E-2</v>
      </c>
      <c r="AE40" s="505">
        <v>2.5000000000000001E-2</v>
      </c>
      <c r="AF40" s="505">
        <v>2.5000000000000001E-2</v>
      </c>
      <c r="AG40" s="505">
        <v>2.5000000000000001E-2</v>
      </c>
      <c r="AH40" s="505">
        <v>2.5000000000000001E-2</v>
      </c>
      <c r="AI40" s="505">
        <v>2.5000000000000001E-2</v>
      </c>
    </row>
    <row r="41" spans="5:35" outlineLevel="2" x14ac:dyDescent="0.2">
      <c r="E41" s="503">
        <v>19</v>
      </c>
      <c r="F41" s="134" t="s">
        <v>149</v>
      </c>
      <c r="G41" s="506" t="s">
        <v>130</v>
      </c>
      <c r="H41" s="504" t="s">
        <v>209</v>
      </c>
      <c r="I41" s="124"/>
      <c r="J41" s="124"/>
      <c r="K41" s="124"/>
      <c r="L41" s="124"/>
      <c r="M41" s="124"/>
      <c r="N41" s="124"/>
      <c r="O41" s="124"/>
      <c r="P41" s="124"/>
      <c r="Q41" s="124"/>
      <c r="R41" s="124"/>
      <c r="S41" s="124"/>
      <c r="T41" s="124"/>
      <c r="U41" s="499"/>
      <c r="V41" s="505">
        <v>0.25363262457020502</v>
      </c>
      <c r="W41" s="505">
        <v>3.1E-2</v>
      </c>
      <c r="X41" s="505">
        <v>2.9800000000000011E-2</v>
      </c>
      <c r="Y41" s="505">
        <v>2.8699999999999986E-2</v>
      </c>
      <c r="Z41" s="505">
        <v>2.75E-2</v>
      </c>
      <c r="AA41" s="505">
        <v>2.5000000000000001E-2</v>
      </c>
      <c r="AB41" s="505">
        <v>2.5000000000000001E-2</v>
      </c>
      <c r="AC41" s="505">
        <v>2.5000000000000001E-2</v>
      </c>
      <c r="AD41" s="505">
        <v>2.5000000000000001E-2</v>
      </c>
      <c r="AE41" s="505">
        <v>2.5000000000000001E-2</v>
      </c>
      <c r="AF41" s="505">
        <v>2.5000000000000001E-2</v>
      </c>
      <c r="AG41" s="505">
        <v>2.5000000000000001E-2</v>
      </c>
      <c r="AH41" s="505">
        <v>2.5000000000000001E-2</v>
      </c>
      <c r="AI41" s="505">
        <v>2.5000000000000001E-2</v>
      </c>
    </row>
    <row r="42" spans="5:35" outlineLevel="2" x14ac:dyDescent="0.2">
      <c r="E42" s="503">
        <v>20</v>
      </c>
      <c r="F42" s="134" t="s">
        <v>150</v>
      </c>
      <c r="G42" s="506" t="s">
        <v>130</v>
      </c>
      <c r="H42" s="504" t="s">
        <v>209</v>
      </c>
      <c r="I42" s="124"/>
      <c r="J42" s="124"/>
      <c r="K42" s="124"/>
      <c r="L42" s="124"/>
      <c r="M42" s="124"/>
      <c r="N42" s="124"/>
      <c r="O42" s="124"/>
      <c r="P42" s="124"/>
      <c r="Q42" s="124"/>
      <c r="R42" s="124"/>
      <c r="S42" s="124"/>
      <c r="T42" s="124"/>
      <c r="U42" s="499"/>
      <c r="V42" s="505">
        <v>0.26800000000000002</v>
      </c>
      <c r="W42" s="505">
        <v>3.1E-2</v>
      </c>
      <c r="X42" s="505">
        <v>2.98E-2</v>
      </c>
      <c r="Y42" s="505">
        <v>2.87E-2</v>
      </c>
      <c r="Z42" s="505">
        <v>2.75E-2</v>
      </c>
      <c r="AA42" s="505">
        <v>2.5000000000000001E-2</v>
      </c>
      <c r="AB42" s="505">
        <v>2.5000000000000001E-2</v>
      </c>
      <c r="AC42" s="505">
        <v>2.5000000000000001E-2</v>
      </c>
      <c r="AD42" s="505">
        <v>2.5000000000000001E-2</v>
      </c>
      <c r="AE42" s="505">
        <v>2.5000000000000001E-2</v>
      </c>
      <c r="AF42" s="505">
        <v>2.5000000000000001E-2</v>
      </c>
      <c r="AG42" s="505">
        <v>2.5000000000000001E-2</v>
      </c>
      <c r="AH42" s="505">
        <v>2.5000000000000001E-2</v>
      </c>
      <c r="AI42" s="505">
        <v>2.5000000000000001E-2</v>
      </c>
    </row>
    <row r="43" spans="5:35" outlineLevel="2" x14ac:dyDescent="0.2">
      <c r="E43" s="503">
        <v>21</v>
      </c>
      <c r="F43" s="134" t="s">
        <v>151</v>
      </c>
      <c r="G43" s="506" t="s">
        <v>130</v>
      </c>
      <c r="H43" s="504" t="s">
        <v>209</v>
      </c>
      <c r="I43" s="124"/>
      <c r="J43" s="124"/>
      <c r="K43" s="124"/>
      <c r="L43" s="124"/>
      <c r="M43" s="124"/>
      <c r="N43" s="124"/>
      <c r="O43" s="124"/>
      <c r="P43" s="124"/>
      <c r="Q43" s="124"/>
      <c r="R43" s="124"/>
      <c r="S43" s="124"/>
      <c r="T43" s="124"/>
      <c r="U43" s="499"/>
      <c r="V43" s="505">
        <v>0.2684172787948842</v>
      </c>
      <c r="W43" s="505">
        <v>3.1E-2</v>
      </c>
      <c r="X43" s="505">
        <v>2.98E-2</v>
      </c>
      <c r="Y43" s="505">
        <v>2.8700000000000003E-2</v>
      </c>
      <c r="Z43" s="505">
        <v>2.75E-2</v>
      </c>
      <c r="AA43" s="505">
        <v>2.5000000000000001E-2</v>
      </c>
      <c r="AB43" s="505">
        <v>2.5000000000000001E-2</v>
      </c>
      <c r="AC43" s="505">
        <v>2.5000000000000001E-2</v>
      </c>
      <c r="AD43" s="505">
        <v>2.5000000000000001E-2</v>
      </c>
      <c r="AE43" s="505">
        <v>2.5000000000000001E-2</v>
      </c>
      <c r="AF43" s="505">
        <v>2.5000000000000001E-2</v>
      </c>
      <c r="AG43" s="505">
        <v>2.5000000000000001E-2</v>
      </c>
      <c r="AH43" s="505">
        <v>2.5000000000000001E-2</v>
      </c>
      <c r="AI43" s="505">
        <v>2.5000000000000001E-2</v>
      </c>
    </row>
    <row r="44" spans="5:35" outlineLevel="2" x14ac:dyDescent="0.2">
      <c r="E44" s="503">
        <v>22</v>
      </c>
      <c r="F44" s="134" t="s">
        <v>658</v>
      </c>
      <c r="G44" s="506" t="s">
        <v>130</v>
      </c>
      <c r="H44" s="504" t="s">
        <v>209</v>
      </c>
      <c r="I44" s="124"/>
      <c r="J44" s="124"/>
      <c r="K44" s="124"/>
      <c r="L44" s="124"/>
      <c r="M44" s="124"/>
      <c r="N44" s="124"/>
      <c r="O44" s="124"/>
      <c r="P44" s="124"/>
      <c r="Q44" s="124"/>
      <c r="R44" s="124"/>
      <c r="S44" s="124"/>
      <c r="T44" s="124"/>
      <c r="U44" s="499"/>
      <c r="V44" s="505">
        <v>0</v>
      </c>
      <c r="W44" s="505">
        <v>0</v>
      </c>
      <c r="X44" s="505">
        <v>0</v>
      </c>
      <c r="Y44" s="505">
        <v>0</v>
      </c>
      <c r="Z44" s="505">
        <v>0</v>
      </c>
      <c r="AA44" s="505">
        <v>0</v>
      </c>
      <c r="AB44" s="505">
        <v>0</v>
      </c>
      <c r="AC44" s="505">
        <v>0</v>
      </c>
      <c r="AD44" s="505">
        <v>0</v>
      </c>
      <c r="AE44" s="505">
        <v>0</v>
      </c>
      <c r="AF44" s="505">
        <v>0</v>
      </c>
      <c r="AG44" s="505">
        <v>0</v>
      </c>
      <c r="AH44" s="505">
        <v>0</v>
      </c>
      <c r="AI44" s="505">
        <v>0</v>
      </c>
    </row>
    <row r="45" spans="5:35" outlineLevel="2" x14ac:dyDescent="0.2">
      <c r="E45" s="503" t="s">
        <v>152</v>
      </c>
      <c r="F45" s="134" t="s">
        <v>152</v>
      </c>
      <c r="G45" s="506" t="s">
        <v>130</v>
      </c>
      <c r="H45" s="504" t="s">
        <v>209</v>
      </c>
      <c r="I45" s="124"/>
      <c r="J45" s="124"/>
      <c r="K45" s="124"/>
      <c r="L45" s="124"/>
      <c r="M45" s="124"/>
      <c r="N45" s="124"/>
      <c r="O45" s="124"/>
      <c r="P45" s="124"/>
      <c r="Q45" s="124"/>
      <c r="R45" s="124"/>
      <c r="S45" s="124"/>
      <c r="T45" s="124"/>
      <c r="U45" s="499"/>
      <c r="V45" s="505">
        <v>0</v>
      </c>
      <c r="W45" s="505">
        <v>0</v>
      </c>
      <c r="X45" s="505">
        <v>0</v>
      </c>
      <c r="Y45" s="505">
        <v>0</v>
      </c>
      <c r="Z45" s="505">
        <v>0</v>
      </c>
      <c r="AA45" s="505">
        <v>0</v>
      </c>
      <c r="AB45" s="505">
        <v>0</v>
      </c>
      <c r="AC45" s="505">
        <v>0</v>
      </c>
      <c r="AD45" s="505">
        <v>0</v>
      </c>
      <c r="AE45" s="505">
        <v>0</v>
      </c>
      <c r="AF45" s="505">
        <v>0</v>
      </c>
      <c r="AG45" s="505">
        <v>0</v>
      </c>
      <c r="AH45" s="505">
        <v>0</v>
      </c>
      <c r="AI45" s="505">
        <v>0</v>
      </c>
    </row>
    <row r="46" spans="5:35" outlineLevel="2" x14ac:dyDescent="0.2">
      <c r="E46" s="503">
        <v>24</v>
      </c>
      <c r="F46" s="134" t="s">
        <v>2</v>
      </c>
      <c r="G46" s="506" t="s">
        <v>130</v>
      </c>
      <c r="H46" s="504" t="s">
        <v>209</v>
      </c>
      <c r="I46" s="124"/>
      <c r="J46" s="124"/>
      <c r="K46" s="124"/>
      <c r="L46" s="124"/>
      <c r="M46" s="124"/>
      <c r="N46" s="124"/>
      <c r="O46" s="124"/>
      <c r="P46" s="124"/>
      <c r="Q46" s="124"/>
      <c r="R46" s="124"/>
      <c r="S46" s="124"/>
      <c r="T46" s="124"/>
      <c r="U46" s="499"/>
      <c r="V46" s="505">
        <v>1.6E-2</v>
      </c>
      <c r="W46" s="505">
        <v>2.5000000000000001E-2</v>
      </c>
      <c r="X46" s="505">
        <v>2.1999999999999999E-2</v>
      </c>
      <c r="Y46" s="505">
        <v>2.1000000000000001E-2</v>
      </c>
      <c r="Z46" s="505">
        <v>2.3E-2</v>
      </c>
      <c r="AA46" s="505">
        <v>2.5000000000000001E-2</v>
      </c>
      <c r="AB46" s="505">
        <v>2.5000000000000001E-2</v>
      </c>
      <c r="AC46" s="505">
        <v>2.5000000000000001E-2</v>
      </c>
      <c r="AD46" s="505">
        <v>2.5000000000000001E-2</v>
      </c>
      <c r="AE46" s="505">
        <v>2.5000000000000001E-2</v>
      </c>
      <c r="AF46" s="505">
        <v>2.5000000000000001E-2</v>
      </c>
      <c r="AG46" s="505">
        <v>2.5000000000000001E-2</v>
      </c>
      <c r="AH46" s="505">
        <v>2.5000000000000001E-2</v>
      </c>
      <c r="AI46" s="505">
        <v>2.5000000000000001E-2</v>
      </c>
    </row>
    <row r="47" spans="5:35" outlineLevel="2" x14ac:dyDescent="0.2">
      <c r="E47" s="503">
        <v>25</v>
      </c>
      <c r="F47" s="134" t="s">
        <v>153</v>
      </c>
      <c r="G47" s="506" t="s">
        <v>130</v>
      </c>
      <c r="H47" s="504" t="s">
        <v>209</v>
      </c>
      <c r="I47" s="124"/>
      <c r="J47" s="124"/>
      <c r="K47" s="124"/>
      <c r="L47" s="124"/>
      <c r="M47" s="124"/>
      <c r="N47" s="124"/>
      <c r="O47" s="124"/>
      <c r="P47" s="124"/>
      <c r="Q47" s="124"/>
      <c r="R47" s="124"/>
      <c r="S47" s="124"/>
      <c r="T47" s="124"/>
      <c r="U47" s="499"/>
      <c r="V47" s="505">
        <v>2.3800000000000002E-2</v>
      </c>
      <c r="W47" s="505">
        <v>0.02</v>
      </c>
      <c r="X47" s="505">
        <v>2.1000000000000001E-2</v>
      </c>
      <c r="Y47" s="505">
        <v>1.7999999999999999E-2</v>
      </c>
      <c r="Z47" s="505">
        <v>2.1000000000000001E-2</v>
      </c>
      <c r="AA47" s="505">
        <v>2.5000000000000001E-2</v>
      </c>
      <c r="AB47" s="505">
        <v>2.5000000000000001E-2</v>
      </c>
      <c r="AC47" s="505">
        <v>2.5000000000000001E-2</v>
      </c>
      <c r="AD47" s="505">
        <v>2.5000000000000001E-2</v>
      </c>
      <c r="AE47" s="505">
        <v>2.5000000000000001E-2</v>
      </c>
      <c r="AF47" s="505">
        <v>2.5000000000000001E-2</v>
      </c>
      <c r="AG47" s="505">
        <v>2.5000000000000001E-2</v>
      </c>
      <c r="AH47" s="505">
        <v>2.5000000000000001E-2</v>
      </c>
      <c r="AI47" s="505">
        <v>2.5000000000000001E-2</v>
      </c>
    </row>
    <row r="48" spans="5:35" outlineLevel="2" x14ac:dyDescent="0.2">
      <c r="E48" s="503" t="s">
        <v>154</v>
      </c>
      <c r="F48" s="134" t="s">
        <v>155</v>
      </c>
      <c r="G48" s="506" t="s">
        <v>130</v>
      </c>
      <c r="H48" s="504" t="s">
        <v>209</v>
      </c>
      <c r="I48" s="124"/>
      <c r="J48" s="124"/>
      <c r="K48" s="124"/>
      <c r="L48" s="124"/>
      <c r="M48" s="124"/>
      <c r="N48" s="124"/>
      <c r="O48" s="124"/>
      <c r="P48" s="124"/>
      <c r="Q48" s="124"/>
      <c r="R48" s="124"/>
      <c r="S48" s="124"/>
      <c r="T48" s="124"/>
      <c r="U48" s="499"/>
      <c r="V48" s="505">
        <v>0</v>
      </c>
      <c r="W48" s="505">
        <v>0</v>
      </c>
      <c r="X48" s="505">
        <v>0</v>
      </c>
      <c r="Y48" s="505">
        <v>0</v>
      </c>
      <c r="Z48" s="505">
        <v>0</v>
      </c>
      <c r="AA48" s="505">
        <v>0</v>
      </c>
      <c r="AB48" s="505">
        <v>0</v>
      </c>
      <c r="AC48" s="505">
        <v>0</v>
      </c>
      <c r="AD48" s="505">
        <v>0</v>
      </c>
      <c r="AE48" s="505">
        <v>0</v>
      </c>
      <c r="AF48" s="505">
        <v>0</v>
      </c>
      <c r="AG48" s="505">
        <v>0</v>
      </c>
      <c r="AH48" s="505">
        <v>0</v>
      </c>
      <c r="AI48" s="505">
        <v>0</v>
      </c>
    </row>
    <row r="49" spans="5:35" outlineLevel="2" x14ac:dyDescent="0.2">
      <c r="E49" s="503" t="s">
        <v>156</v>
      </c>
      <c r="F49" s="134" t="s">
        <v>157</v>
      </c>
      <c r="G49" s="506" t="s">
        <v>130</v>
      </c>
      <c r="H49" s="504" t="s">
        <v>209</v>
      </c>
      <c r="I49" s="124"/>
      <c r="J49" s="124"/>
      <c r="K49" s="124"/>
      <c r="L49" s="124"/>
      <c r="M49" s="124"/>
      <c r="N49" s="124"/>
      <c r="O49" s="124"/>
      <c r="P49" s="124"/>
      <c r="Q49" s="124"/>
      <c r="R49" s="124"/>
      <c r="S49" s="124"/>
      <c r="T49" s="124"/>
      <c r="U49" s="499"/>
      <c r="V49" s="505">
        <v>0</v>
      </c>
      <c r="W49" s="505">
        <v>0</v>
      </c>
      <c r="X49" s="505">
        <v>0</v>
      </c>
      <c r="Y49" s="505">
        <v>0</v>
      </c>
      <c r="Z49" s="505">
        <v>0</v>
      </c>
      <c r="AA49" s="505">
        <v>0</v>
      </c>
      <c r="AB49" s="505">
        <v>0</v>
      </c>
      <c r="AC49" s="505">
        <v>0</v>
      </c>
      <c r="AD49" s="505">
        <v>0</v>
      </c>
      <c r="AE49" s="505">
        <v>0</v>
      </c>
      <c r="AF49" s="505">
        <v>0</v>
      </c>
      <c r="AG49" s="505">
        <v>0</v>
      </c>
      <c r="AH49" s="505">
        <v>0</v>
      </c>
      <c r="AI49" s="505">
        <v>0</v>
      </c>
    </row>
    <row r="50" spans="5:35" outlineLevel="2" x14ac:dyDescent="0.2">
      <c r="E50" s="503" t="s">
        <v>152</v>
      </c>
      <c r="F50" s="134" t="s">
        <v>152</v>
      </c>
      <c r="G50" s="506" t="s">
        <v>130</v>
      </c>
      <c r="H50" s="504" t="s">
        <v>209</v>
      </c>
      <c r="I50" s="124"/>
      <c r="J50" s="124"/>
      <c r="K50" s="124"/>
      <c r="L50" s="124"/>
      <c r="M50" s="124"/>
      <c r="N50" s="124"/>
      <c r="O50" s="124"/>
      <c r="P50" s="124"/>
      <c r="Q50" s="124"/>
      <c r="R50" s="124"/>
      <c r="S50" s="124"/>
      <c r="T50" s="124"/>
      <c r="U50" s="499"/>
      <c r="V50" s="505">
        <v>0</v>
      </c>
      <c r="W50" s="505">
        <v>0</v>
      </c>
      <c r="X50" s="505">
        <v>0</v>
      </c>
      <c r="Y50" s="505">
        <v>0</v>
      </c>
      <c r="Z50" s="505">
        <v>0</v>
      </c>
      <c r="AA50" s="505">
        <v>0</v>
      </c>
      <c r="AB50" s="505">
        <v>0</v>
      </c>
      <c r="AC50" s="505">
        <v>0</v>
      </c>
      <c r="AD50" s="505">
        <v>0</v>
      </c>
      <c r="AE50" s="505">
        <v>0</v>
      </c>
      <c r="AF50" s="505">
        <v>0</v>
      </c>
      <c r="AG50" s="505">
        <v>0</v>
      </c>
      <c r="AH50" s="505">
        <v>0</v>
      </c>
      <c r="AI50" s="505">
        <v>0</v>
      </c>
    </row>
    <row r="51" spans="5:35" outlineLevel="2" x14ac:dyDescent="0.2">
      <c r="E51" s="503">
        <v>29</v>
      </c>
      <c r="F51" s="134" t="s">
        <v>158</v>
      </c>
      <c r="G51" s="506" t="s">
        <v>130</v>
      </c>
      <c r="H51" s="504" t="s">
        <v>209</v>
      </c>
      <c r="I51" s="124"/>
      <c r="J51" s="124"/>
      <c r="K51" s="124"/>
      <c r="L51" s="124"/>
      <c r="M51" s="124"/>
      <c r="N51" s="124"/>
      <c r="O51" s="124"/>
      <c r="P51" s="124"/>
      <c r="Q51" s="124"/>
      <c r="R51" s="124"/>
      <c r="S51" s="124"/>
      <c r="T51" s="124"/>
      <c r="U51" s="499"/>
      <c r="V51" s="505">
        <v>0.13300000000000001</v>
      </c>
      <c r="W51" s="505">
        <v>2.9000000000000001E-2</v>
      </c>
      <c r="X51" s="505">
        <v>0.03</v>
      </c>
      <c r="Y51" s="505">
        <v>2.9000000000000001E-2</v>
      </c>
      <c r="Z51" s="505">
        <v>2.9000000000000001E-2</v>
      </c>
      <c r="AA51" s="505">
        <v>2.5000000000000001E-2</v>
      </c>
      <c r="AB51" s="505">
        <v>2.5000000000000001E-2</v>
      </c>
      <c r="AC51" s="505">
        <v>2.5000000000000001E-2</v>
      </c>
      <c r="AD51" s="505">
        <v>2.5000000000000001E-2</v>
      </c>
      <c r="AE51" s="505">
        <v>2.5000000000000001E-2</v>
      </c>
      <c r="AF51" s="505">
        <v>2.5000000000000001E-2</v>
      </c>
      <c r="AG51" s="505">
        <v>2.5000000000000001E-2</v>
      </c>
      <c r="AH51" s="505">
        <v>2.5000000000000001E-2</v>
      </c>
      <c r="AI51" s="505">
        <v>2.5000000000000001E-2</v>
      </c>
    </row>
    <row r="52" spans="5:35" outlineLevel="2" x14ac:dyDescent="0.2">
      <c r="E52" s="503">
        <v>30</v>
      </c>
      <c r="F52" s="134" t="s">
        <v>159</v>
      </c>
      <c r="G52" s="506" t="s">
        <v>130</v>
      </c>
      <c r="H52" s="504" t="s">
        <v>209</v>
      </c>
      <c r="I52" s="124"/>
      <c r="J52" s="124"/>
      <c r="K52" s="124"/>
      <c r="L52" s="124"/>
      <c r="M52" s="124"/>
      <c r="N52" s="124"/>
      <c r="O52" s="124"/>
      <c r="P52" s="124"/>
      <c r="Q52" s="124"/>
      <c r="R52" s="124"/>
      <c r="S52" s="124"/>
      <c r="T52" s="124"/>
      <c r="U52" s="499"/>
      <c r="V52" s="505">
        <v>0</v>
      </c>
      <c r="W52" s="505">
        <v>0</v>
      </c>
      <c r="X52" s="505">
        <v>0</v>
      </c>
      <c r="Y52" s="505">
        <v>0</v>
      </c>
      <c r="Z52" s="505">
        <v>0</v>
      </c>
      <c r="AA52" s="505">
        <v>0</v>
      </c>
      <c r="AB52" s="505">
        <v>0</v>
      </c>
      <c r="AC52" s="505">
        <v>0</v>
      </c>
      <c r="AD52" s="505">
        <v>0</v>
      </c>
      <c r="AE52" s="505">
        <v>0</v>
      </c>
      <c r="AF52" s="505">
        <v>0</v>
      </c>
      <c r="AG52" s="505">
        <v>0</v>
      </c>
      <c r="AH52" s="505">
        <v>0</v>
      </c>
      <c r="AI52" s="505">
        <v>0</v>
      </c>
    </row>
    <row r="53" spans="5:35" outlineLevel="2" x14ac:dyDescent="0.2">
      <c r="E53" s="503" t="s">
        <v>152</v>
      </c>
      <c r="F53" s="134" t="s">
        <v>152</v>
      </c>
      <c r="G53" s="506" t="s">
        <v>130</v>
      </c>
      <c r="H53" s="504" t="s">
        <v>209</v>
      </c>
      <c r="I53" s="124"/>
      <c r="J53" s="124"/>
      <c r="K53" s="124"/>
      <c r="L53" s="124"/>
      <c r="M53" s="124"/>
      <c r="N53" s="124"/>
      <c r="O53" s="124"/>
      <c r="P53" s="124"/>
      <c r="Q53" s="124"/>
      <c r="R53" s="124"/>
      <c r="S53" s="124"/>
      <c r="T53" s="124"/>
      <c r="U53" s="499"/>
      <c r="V53" s="505">
        <v>0</v>
      </c>
      <c r="W53" s="505">
        <v>0</v>
      </c>
      <c r="X53" s="505">
        <v>0</v>
      </c>
      <c r="Y53" s="505">
        <v>0</v>
      </c>
      <c r="Z53" s="505">
        <v>0</v>
      </c>
      <c r="AA53" s="505">
        <v>0</v>
      </c>
      <c r="AB53" s="505">
        <v>0</v>
      </c>
      <c r="AC53" s="505">
        <v>0</v>
      </c>
      <c r="AD53" s="505">
        <v>0</v>
      </c>
      <c r="AE53" s="505">
        <v>0</v>
      </c>
      <c r="AF53" s="505">
        <v>0</v>
      </c>
      <c r="AG53" s="505">
        <v>0</v>
      </c>
      <c r="AH53" s="505">
        <v>0</v>
      </c>
      <c r="AI53" s="505">
        <v>0</v>
      </c>
    </row>
    <row r="54" spans="5:35" outlineLevel="2" x14ac:dyDescent="0.2">
      <c r="E54" s="503" t="s">
        <v>160</v>
      </c>
      <c r="F54" s="134" t="s">
        <v>161</v>
      </c>
      <c r="G54" s="506" t="s">
        <v>130</v>
      </c>
      <c r="H54" s="504" t="s">
        <v>209</v>
      </c>
      <c r="I54" s="124"/>
      <c r="J54" s="124"/>
      <c r="K54" s="124"/>
      <c r="L54" s="124"/>
      <c r="M54" s="124"/>
      <c r="N54" s="124"/>
      <c r="O54" s="124"/>
      <c r="P54" s="124"/>
      <c r="Q54" s="124"/>
      <c r="R54" s="124"/>
      <c r="S54" s="124"/>
      <c r="T54" s="124"/>
      <c r="U54" s="499"/>
      <c r="V54" s="505">
        <v>0.17899999999999999</v>
      </c>
      <c r="W54" s="505">
        <v>0.03</v>
      </c>
      <c r="X54" s="505">
        <v>0.03</v>
      </c>
      <c r="Y54" s="505">
        <v>2.9000000000000001E-2</v>
      </c>
      <c r="Z54" s="505">
        <v>2.8000000000000001E-2</v>
      </c>
      <c r="AA54" s="505">
        <v>2.5000000000000001E-2</v>
      </c>
      <c r="AB54" s="505">
        <v>2.5000000000000001E-2</v>
      </c>
      <c r="AC54" s="505">
        <v>2.5000000000000001E-2</v>
      </c>
      <c r="AD54" s="505">
        <v>2.5000000000000001E-2</v>
      </c>
      <c r="AE54" s="505">
        <v>2.5000000000000001E-2</v>
      </c>
      <c r="AF54" s="505">
        <v>2.5000000000000001E-2</v>
      </c>
      <c r="AG54" s="505">
        <v>2.5000000000000001E-2</v>
      </c>
      <c r="AH54" s="505">
        <v>2.5000000000000001E-2</v>
      </c>
      <c r="AI54" s="505">
        <v>2.5000000000000001E-2</v>
      </c>
    </row>
    <row r="55" spans="5:35" outlineLevel="2" x14ac:dyDescent="0.2">
      <c r="E55" s="503" t="s">
        <v>162</v>
      </c>
      <c r="F55" s="134" t="s">
        <v>659</v>
      </c>
      <c r="G55" s="506" t="s">
        <v>130</v>
      </c>
      <c r="H55" s="504" t="s">
        <v>209</v>
      </c>
      <c r="I55" s="124"/>
      <c r="J55" s="124"/>
      <c r="K55" s="124"/>
      <c r="L55" s="124"/>
      <c r="M55" s="124"/>
      <c r="N55" s="124"/>
      <c r="O55" s="124"/>
      <c r="P55" s="124"/>
      <c r="Q55" s="124"/>
      <c r="R55" s="124"/>
      <c r="S55" s="124"/>
      <c r="T55" s="124"/>
      <c r="U55" s="499"/>
      <c r="V55" s="505">
        <v>0.32500000000000001</v>
      </c>
      <c r="W55" s="505">
        <v>2.9000000000000001E-2</v>
      </c>
      <c r="X55" s="505">
        <v>2.8000000000000001E-2</v>
      </c>
      <c r="Y55" s="505">
        <v>2.7E-2</v>
      </c>
      <c r="Z55" s="505">
        <v>2.7E-2</v>
      </c>
      <c r="AA55" s="505">
        <v>2.5000000000000001E-2</v>
      </c>
      <c r="AB55" s="505">
        <v>2.5000000000000001E-2</v>
      </c>
      <c r="AC55" s="505">
        <v>2.5000000000000001E-2</v>
      </c>
      <c r="AD55" s="505">
        <v>2.5000000000000001E-2</v>
      </c>
      <c r="AE55" s="505">
        <v>2.5000000000000001E-2</v>
      </c>
      <c r="AF55" s="505">
        <v>2.5000000000000001E-2</v>
      </c>
      <c r="AG55" s="505">
        <v>2.5000000000000001E-2</v>
      </c>
      <c r="AH55" s="505">
        <v>2.5000000000000001E-2</v>
      </c>
      <c r="AI55" s="505">
        <v>2.5000000000000001E-2</v>
      </c>
    </row>
    <row r="56" spans="5:35" outlineLevel="2" x14ac:dyDescent="0.2">
      <c r="E56" s="503" t="s">
        <v>163</v>
      </c>
      <c r="F56" s="134" t="s">
        <v>164</v>
      </c>
      <c r="G56" s="506" t="s">
        <v>130</v>
      </c>
      <c r="H56" s="504" t="s">
        <v>209</v>
      </c>
      <c r="I56" s="124"/>
      <c r="J56" s="124"/>
      <c r="K56" s="124"/>
      <c r="L56" s="124"/>
      <c r="M56" s="124"/>
      <c r="N56" s="124"/>
      <c r="O56" s="124"/>
      <c r="P56" s="124"/>
      <c r="Q56" s="124"/>
      <c r="R56" s="124"/>
      <c r="S56" s="124"/>
      <c r="T56" s="124"/>
      <c r="U56" s="499"/>
      <c r="V56" s="505">
        <v>0.13300000000000001</v>
      </c>
      <c r="W56" s="505">
        <v>2.9000000000000001E-2</v>
      </c>
      <c r="X56" s="505">
        <v>0.03</v>
      </c>
      <c r="Y56" s="505">
        <v>2.9000000000000001E-2</v>
      </c>
      <c r="Z56" s="505">
        <v>2.9000000000000001E-2</v>
      </c>
      <c r="AA56" s="505">
        <v>2.5000000000000001E-2</v>
      </c>
      <c r="AB56" s="505">
        <v>2.5000000000000001E-2</v>
      </c>
      <c r="AC56" s="505">
        <v>2.5000000000000001E-2</v>
      </c>
      <c r="AD56" s="505">
        <v>2.5000000000000001E-2</v>
      </c>
      <c r="AE56" s="505">
        <v>2.5000000000000001E-2</v>
      </c>
      <c r="AF56" s="505">
        <v>2.5000000000000001E-2</v>
      </c>
      <c r="AG56" s="505">
        <v>2.5000000000000001E-2</v>
      </c>
      <c r="AH56" s="505">
        <v>2.5000000000000001E-2</v>
      </c>
      <c r="AI56" s="505">
        <v>2.5000000000000001E-2</v>
      </c>
    </row>
    <row r="57" spans="5:35" outlineLevel="2" x14ac:dyDescent="0.2">
      <c r="E57" s="503" t="s">
        <v>152</v>
      </c>
      <c r="F57" s="134" t="s">
        <v>152</v>
      </c>
      <c r="G57" s="506" t="s">
        <v>130</v>
      </c>
      <c r="H57" s="504" t="s">
        <v>209</v>
      </c>
      <c r="I57" s="124"/>
      <c r="J57" s="124"/>
      <c r="K57" s="124"/>
      <c r="L57" s="124"/>
      <c r="M57" s="124"/>
      <c r="N57" s="124"/>
      <c r="O57" s="124"/>
      <c r="P57" s="124"/>
      <c r="Q57" s="124"/>
      <c r="R57" s="124"/>
      <c r="S57" s="124"/>
      <c r="T57" s="124"/>
      <c r="U57" s="499"/>
      <c r="V57" s="505">
        <v>0</v>
      </c>
      <c r="W57" s="505">
        <v>0</v>
      </c>
      <c r="X57" s="505">
        <v>0</v>
      </c>
      <c r="Y57" s="505">
        <v>0</v>
      </c>
      <c r="Z57" s="505">
        <v>0</v>
      </c>
      <c r="AA57" s="505">
        <v>0</v>
      </c>
      <c r="AB57" s="505">
        <v>0</v>
      </c>
      <c r="AC57" s="505">
        <v>0</v>
      </c>
      <c r="AD57" s="505">
        <v>0</v>
      </c>
      <c r="AE57" s="505">
        <v>0</v>
      </c>
      <c r="AF57" s="505">
        <v>0</v>
      </c>
      <c r="AG57" s="505">
        <v>0</v>
      </c>
      <c r="AH57" s="505">
        <v>0</v>
      </c>
      <c r="AI57" s="505">
        <v>0</v>
      </c>
    </row>
    <row r="58" spans="5:35" outlineLevel="2" x14ac:dyDescent="0.2">
      <c r="E58" s="503" t="s">
        <v>165</v>
      </c>
      <c r="F58" s="134" t="s">
        <v>656</v>
      </c>
      <c r="G58" s="506" t="s">
        <v>130</v>
      </c>
      <c r="H58" s="504" t="s">
        <v>209</v>
      </c>
      <c r="I58" s="124"/>
      <c r="J58" s="124"/>
      <c r="K58" s="124"/>
      <c r="L58" s="124"/>
      <c r="M58" s="124"/>
      <c r="N58" s="124"/>
      <c r="O58" s="124"/>
      <c r="P58" s="124"/>
      <c r="Q58" s="124"/>
      <c r="R58" s="124"/>
      <c r="S58" s="124"/>
      <c r="T58" s="124"/>
      <c r="U58" s="499"/>
      <c r="V58" s="505">
        <v>0.161</v>
      </c>
      <c r="W58" s="505">
        <v>2.7E-2</v>
      </c>
      <c r="X58" s="505">
        <v>0.03</v>
      </c>
      <c r="Y58" s="505">
        <v>2.9000000000000001E-2</v>
      </c>
      <c r="Z58" s="505">
        <v>3.1E-2</v>
      </c>
      <c r="AA58" s="505">
        <v>2.5000000000000001E-2</v>
      </c>
      <c r="AB58" s="505">
        <v>2.5000000000000001E-2</v>
      </c>
      <c r="AC58" s="505">
        <v>2.5000000000000001E-2</v>
      </c>
      <c r="AD58" s="505">
        <v>2.5000000000000001E-2</v>
      </c>
      <c r="AE58" s="505">
        <v>2.5000000000000001E-2</v>
      </c>
      <c r="AF58" s="505">
        <v>2.5000000000000001E-2</v>
      </c>
      <c r="AG58" s="505">
        <v>2.5000000000000001E-2</v>
      </c>
      <c r="AH58" s="505">
        <v>2.5000000000000001E-2</v>
      </c>
      <c r="AI58" s="505">
        <v>2.5000000000000001E-2</v>
      </c>
    </row>
    <row r="59" spans="5:35" outlineLevel="2" x14ac:dyDescent="0.2">
      <c r="E59" s="503" t="s">
        <v>166</v>
      </c>
      <c r="F59" s="134" t="s">
        <v>657</v>
      </c>
      <c r="G59" s="506" t="s">
        <v>130</v>
      </c>
      <c r="H59" s="504" t="s">
        <v>209</v>
      </c>
      <c r="I59" s="124"/>
      <c r="J59" s="124"/>
      <c r="K59" s="124"/>
      <c r="L59" s="124"/>
      <c r="M59" s="124"/>
      <c r="N59" s="124"/>
      <c r="O59" s="124"/>
      <c r="P59" s="124"/>
      <c r="Q59" s="124"/>
      <c r="R59" s="124"/>
      <c r="S59" s="124"/>
      <c r="T59" s="124"/>
      <c r="U59" s="499"/>
      <c r="V59" s="505">
        <v>0</v>
      </c>
      <c r="W59" s="505">
        <v>0</v>
      </c>
      <c r="X59" s="505">
        <v>0</v>
      </c>
      <c r="Y59" s="505">
        <v>0</v>
      </c>
      <c r="Z59" s="505">
        <v>0</v>
      </c>
      <c r="AA59" s="505">
        <v>0</v>
      </c>
      <c r="AB59" s="505">
        <v>0</v>
      </c>
      <c r="AC59" s="505">
        <v>0</v>
      </c>
      <c r="AD59" s="505">
        <v>0</v>
      </c>
      <c r="AE59" s="505">
        <v>0</v>
      </c>
      <c r="AF59" s="505">
        <v>0</v>
      </c>
      <c r="AG59" s="505">
        <v>0</v>
      </c>
      <c r="AH59" s="505">
        <v>0</v>
      </c>
      <c r="AI59" s="505">
        <v>0</v>
      </c>
    </row>
    <row r="60" spans="5:35" outlineLevel="2" x14ac:dyDescent="0.2">
      <c r="E60" s="503" t="s">
        <v>152</v>
      </c>
      <c r="F60" s="134" t="s">
        <v>152</v>
      </c>
      <c r="G60" s="506" t="s">
        <v>130</v>
      </c>
      <c r="H60" s="504" t="s">
        <v>209</v>
      </c>
      <c r="I60" s="124"/>
      <c r="J60" s="124"/>
      <c r="K60" s="124"/>
      <c r="L60" s="124"/>
      <c r="M60" s="124"/>
      <c r="N60" s="124"/>
      <c r="O60" s="124"/>
      <c r="P60" s="124"/>
      <c r="Q60" s="124"/>
      <c r="R60" s="124"/>
      <c r="S60" s="124"/>
      <c r="T60" s="124"/>
      <c r="U60" s="499"/>
      <c r="V60" s="505">
        <v>0</v>
      </c>
      <c r="W60" s="505">
        <v>0</v>
      </c>
      <c r="X60" s="505">
        <v>0</v>
      </c>
      <c r="Y60" s="505">
        <v>0</v>
      </c>
      <c r="Z60" s="505">
        <v>0</v>
      </c>
      <c r="AA60" s="505">
        <v>0</v>
      </c>
      <c r="AB60" s="505">
        <v>0</v>
      </c>
      <c r="AC60" s="505">
        <v>0</v>
      </c>
      <c r="AD60" s="505">
        <v>0</v>
      </c>
      <c r="AE60" s="505">
        <v>0</v>
      </c>
      <c r="AF60" s="505">
        <v>0</v>
      </c>
      <c r="AG60" s="505">
        <v>0</v>
      </c>
      <c r="AH60" s="505">
        <v>0</v>
      </c>
      <c r="AI60" s="505">
        <v>0</v>
      </c>
    </row>
    <row r="61" spans="5:35" outlineLevel="2" x14ac:dyDescent="0.2">
      <c r="E61" s="503" t="s">
        <v>152</v>
      </c>
      <c r="F61" s="134" t="s">
        <v>152</v>
      </c>
      <c r="G61" s="506" t="s">
        <v>130</v>
      </c>
      <c r="H61" s="504" t="s">
        <v>209</v>
      </c>
      <c r="I61" s="124"/>
      <c r="J61" s="124"/>
      <c r="K61" s="124"/>
      <c r="L61" s="124"/>
      <c r="M61" s="124"/>
      <c r="N61" s="124"/>
      <c r="O61" s="124"/>
      <c r="P61" s="124"/>
      <c r="Q61" s="124"/>
      <c r="R61" s="124"/>
      <c r="S61" s="124"/>
      <c r="T61" s="124"/>
      <c r="U61" s="499"/>
      <c r="V61" s="505">
        <v>0</v>
      </c>
      <c r="W61" s="505">
        <v>0</v>
      </c>
      <c r="X61" s="505">
        <v>0</v>
      </c>
      <c r="Y61" s="505">
        <v>0</v>
      </c>
      <c r="Z61" s="505">
        <v>0</v>
      </c>
      <c r="AA61" s="505">
        <v>0</v>
      </c>
      <c r="AB61" s="505">
        <v>0</v>
      </c>
      <c r="AC61" s="505">
        <v>0</v>
      </c>
      <c r="AD61" s="505">
        <v>0</v>
      </c>
      <c r="AE61" s="505">
        <v>0</v>
      </c>
      <c r="AF61" s="505">
        <v>0</v>
      </c>
      <c r="AG61" s="505">
        <v>0</v>
      </c>
      <c r="AH61" s="505">
        <v>0</v>
      </c>
      <c r="AI61" s="505">
        <v>0</v>
      </c>
    </row>
    <row r="62" spans="5:35" outlineLevel="2" x14ac:dyDescent="0.2">
      <c r="E62" s="503" t="s">
        <v>152</v>
      </c>
      <c r="F62" s="134" t="s">
        <v>152</v>
      </c>
      <c r="G62" s="506" t="s">
        <v>130</v>
      </c>
      <c r="H62" s="504" t="s">
        <v>209</v>
      </c>
      <c r="I62" s="124"/>
      <c r="J62" s="124"/>
      <c r="K62" s="124"/>
      <c r="L62" s="124"/>
      <c r="M62" s="124"/>
      <c r="N62" s="124"/>
      <c r="O62" s="124"/>
      <c r="P62" s="124"/>
      <c r="Q62" s="124"/>
      <c r="R62" s="124"/>
      <c r="S62" s="124"/>
      <c r="T62" s="124"/>
      <c r="U62" s="499"/>
      <c r="V62" s="505">
        <v>0</v>
      </c>
      <c r="W62" s="505">
        <v>0</v>
      </c>
      <c r="X62" s="505">
        <v>0</v>
      </c>
      <c r="Y62" s="505">
        <v>0</v>
      </c>
      <c r="Z62" s="505">
        <v>0</v>
      </c>
      <c r="AA62" s="505">
        <v>0</v>
      </c>
      <c r="AB62" s="505">
        <v>0</v>
      </c>
      <c r="AC62" s="505">
        <v>0</v>
      </c>
      <c r="AD62" s="505">
        <v>0</v>
      </c>
      <c r="AE62" s="505">
        <v>0</v>
      </c>
      <c r="AF62" s="505">
        <v>0</v>
      </c>
      <c r="AG62" s="505">
        <v>0</v>
      </c>
      <c r="AH62" s="505">
        <v>0</v>
      </c>
      <c r="AI62" s="505">
        <v>0</v>
      </c>
    </row>
    <row r="63" spans="5:35" outlineLevel="2" x14ac:dyDescent="0.2">
      <c r="E63" s="503" t="s">
        <v>152</v>
      </c>
      <c r="F63" s="134" t="s">
        <v>152</v>
      </c>
      <c r="G63" s="506" t="s">
        <v>130</v>
      </c>
      <c r="H63" s="504" t="s">
        <v>209</v>
      </c>
      <c r="I63" s="124"/>
      <c r="J63" s="124"/>
      <c r="K63" s="124"/>
      <c r="L63" s="124"/>
      <c r="M63" s="124"/>
      <c r="N63" s="124"/>
      <c r="O63" s="124"/>
      <c r="P63" s="124"/>
      <c r="Q63" s="124"/>
      <c r="R63" s="124"/>
      <c r="S63" s="124"/>
      <c r="T63" s="124"/>
      <c r="U63" s="499"/>
      <c r="V63" s="505">
        <v>0</v>
      </c>
      <c r="W63" s="505">
        <v>0</v>
      </c>
      <c r="X63" s="505">
        <v>0</v>
      </c>
      <c r="Y63" s="505">
        <v>0</v>
      </c>
      <c r="Z63" s="505">
        <v>0</v>
      </c>
      <c r="AA63" s="505">
        <v>0</v>
      </c>
      <c r="AB63" s="505">
        <v>0</v>
      </c>
      <c r="AC63" s="505">
        <v>0</v>
      </c>
      <c r="AD63" s="505">
        <v>0</v>
      </c>
      <c r="AE63" s="505">
        <v>0</v>
      </c>
      <c r="AF63" s="505">
        <v>0</v>
      </c>
      <c r="AG63" s="505">
        <v>0</v>
      </c>
      <c r="AH63" s="505">
        <v>0</v>
      </c>
      <c r="AI63" s="505">
        <v>0</v>
      </c>
    </row>
    <row r="64" spans="5:35" outlineLevel="2" x14ac:dyDescent="0.2">
      <c r="E64" s="503" t="s">
        <v>152</v>
      </c>
      <c r="F64" s="134" t="s">
        <v>152</v>
      </c>
      <c r="G64" s="506" t="s">
        <v>130</v>
      </c>
      <c r="H64" s="504" t="s">
        <v>209</v>
      </c>
      <c r="I64" s="124"/>
      <c r="J64" s="124"/>
      <c r="K64" s="124"/>
      <c r="L64" s="124"/>
      <c r="M64" s="124"/>
      <c r="N64" s="124"/>
      <c r="O64" s="124"/>
      <c r="P64" s="124"/>
      <c r="Q64" s="124"/>
      <c r="R64" s="124"/>
      <c r="S64" s="124"/>
      <c r="T64" s="124"/>
      <c r="U64" s="499"/>
      <c r="V64" s="505">
        <v>0</v>
      </c>
      <c r="W64" s="505">
        <v>0</v>
      </c>
      <c r="X64" s="505">
        <v>0</v>
      </c>
      <c r="Y64" s="505">
        <v>0</v>
      </c>
      <c r="Z64" s="505">
        <v>0</v>
      </c>
      <c r="AA64" s="505">
        <v>0</v>
      </c>
      <c r="AB64" s="505">
        <v>0</v>
      </c>
      <c r="AC64" s="505">
        <v>0</v>
      </c>
      <c r="AD64" s="505">
        <v>0</v>
      </c>
      <c r="AE64" s="505">
        <v>0</v>
      </c>
      <c r="AF64" s="505">
        <v>0</v>
      </c>
      <c r="AG64" s="505">
        <v>0</v>
      </c>
      <c r="AH64" s="505">
        <v>0</v>
      </c>
      <c r="AI64" s="505">
        <v>0</v>
      </c>
    </row>
    <row r="65" spans="5:35" outlineLevel="2" x14ac:dyDescent="0.2">
      <c r="E65" s="503" t="s">
        <v>152</v>
      </c>
      <c r="F65" s="134" t="s">
        <v>152</v>
      </c>
      <c r="G65" s="506" t="s">
        <v>130</v>
      </c>
      <c r="H65" s="504" t="s">
        <v>209</v>
      </c>
      <c r="I65" s="124"/>
      <c r="J65" s="124"/>
      <c r="K65" s="124"/>
      <c r="L65" s="124"/>
      <c r="M65" s="124"/>
      <c r="N65" s="124"/>
      <c r="O65" s="124"/>
      <c r="P65" s="124"/>
      <c r="Q65" s="124"/>
      <c r="R65" s="124"/>
      <c r="S65" s="124"/>
      <c r="T65" s="124"/>
      <c r="U65" s="499"/>
      <c r="V65" s="505">
        <v>0</v>
      </c>
      <c r="W65" s="505">
        <v>0</v>
      </c>
      <c r="X65" s="505">
        <v>0</v>
      </c>
      <c r="Y65" s="505">
        <v>0</v>
      </c>
      <c r="Z65" s="505">
        <v>0</v>
      </c>
      <c r="AA65" s="505">
        <v>0</v>
      </c>
      <c r="AB65" s="505">
        <v>0</v>
      </c>
      <c r="AC65" s="505">
        <v>0</v>
      </c>
      <c r="AD65" s="505">
        <v>0</v>
      </c>
      <c r="AE65" s="505">
        <v>0</v>
      </c>
      <c r="AF65" s="505">
        <v>0</v>
      </c>
      <c r="AG65" s="505">
        <v>0</v>
      </c>
      <c r="AH65" s="505">
        <v>0</v>
      </c>
      <c r="AI65" s="505">
        <v>0</v>
      </c>
    </row>
    <row r="66" spans="5:35" outlineLevel="2" x14ac:dyDescent="0.2">
      <c r="E66" s="503" t="s">
        <v>152</v>
      </c>
      <c r="F66" s="134" t="s">
        <v>152</v>
      </c>
      <c r="G66" s="506" t="s">
        <v>130</v>
      </c>
      <c r="H66" s="504" t="s">
        <v>209</v>
      </c>
      <c r="I66" s="124"/>
      <c r="J66" s="124"/>
      <c r="K66" s="124"/>
      <c r="L66" s="124"/>
      <c r="M66" s="124"/>
      <c r="N66" s="124"/>
      <c r="O66" s="124"/>
      <c r="P66" s="124"/>
      <c r="Q66" s="124"/>
      <c r="R66" s="124"/>
      <c r="S66" s="124"/>
      <c r="T66" s="124"/>
      <c r="U66" s="499"/>
      <c r="V66" s="505">
        <v>0</v>
      </c>
      <c r="W66" s="505">
        <v>0</v>
      </c>
      <c r="X66" s="505">
        <v>0</v>
      </c>
      <c r="Y66" s="505">
        <v>0</v>
      </c>
      <c r="Z66" s="505">
        <v>0</v>
      </c>
      <c r="AA66" s="505">
        <v>0</v>
      </c>
      <c r="AB66" s="505">
        <v>0</v>
      </c>
      <c r="AC66" s="505">
        <v>0</v>
      </c>
      <c r="AD66" s="505">
        <v>0</v>
      </c>
      <c r="AE66" s="505">
        <v>0</v>
      </c>
      <c r="AF66" s="505">
        <v>0</v>
      </c>
      <c r="AG66" s="505">
        <v>0</v>
      </c>
      <c r="AH66" s="505">
        <v>0</v>
      </c>
      <c r="AI66" s="505">
        <v>0</v>
      </c>
    </row>
    <row r="67" spans="5:35" outlineLevel="2" x14ac:dyDescent="0.2">
      <c r="E67" s="503" t="s">
        <v>152</v>
      </c>
      <c r="F67" s="134" t="s">
        <v>152</v>
      </c>
      <c r="G67" s="506" t="s">
        <v>130</v>
      </c>
      <c r="H67" s="504" t="s">
        <v>209</v>
      </c>
      <c r="I67" s="124"/>
      <c r="J67" s="124"/>
      <c r="K67" s="124"/>
      <c r="L67" s="124"/>
      <c r="M67" s="124"/>
      <c r="N67" s="124"/>
      <c r="O67" s="124"/>
      <c r="P67" s="124"/>
      <c r="Q67" s="124"/>
      <c r="R67" s="124"/>
      <c r="S67" s="124"/>
      <c r="T67" s="124"/>
      <c r="U67" s="499"/>
      <c r="V67" s="505">
        <v>0</v>
      </c>
      <c r="W67" s="505">
        <v>0</v>
      </c>
      <c r="X67" s="505">
        <v>0</v>
      </c>
      <c r="Y67" s="505">
        <v>0</v>
      </c>
      <c r="Z67" s="505">
        <v>0</v>
      </c>
      <c r="AA67" s="505">
        <v>0</v>
      </c>
      <c r="AB67" s="505">
        <v>0</v>
      </c>
      <c r="AC67" s="505">
        <v>0</v>
      </c>
      <c r="AD67" s="505">
        <v>0</v>
      </c>
      <c r="AE67" s="505">
        <v>0</v>
      </c>
      <c r="AF67" s="505">
        <v>0</v>
      </c>
      <c r="AG67" s="505">
        <v>0</v>
      </c>
      <c r="AH67" s="505">
        <v>0</v>
      </c>
      <c r="AI67" s="505">
        <v>0</v>
      </c>
    </row>
    <row r="68" spans="5:35" outlineLevel="2" x14ac:dyDescent="0.2">
      <c r="E68" s="503" t="s">
        <v>152</v>
      </c>
      <c r="F68" s="134" t="s">
        <v>152</v>
      </c>
      <c r="G68" s="506" t="s">
        <v>130</v>
      </c>
      <c r="H68" s="504" t="s">
        <v>209</v>
      </c>
      <c r="I68" s="124"/>
      <c r="J68" s="124"/>
      <c r="K68" s="124"/>
      <c r="L68" s="124"/>
      <c r="M68" s="124"/>
      <c r="N68" s="124"/>
      <c r="O68" s="124"/>
      <c r="P68" s="124"/>
      <c r="Q68" s="124"/>
      <c r="R68" s="124"/>
      <c r="S68" s="124"/>
      <c r="T68" s="124"/>
      <c r="U68" s="499"/>
      <c r="V68" s="505">
        <v>0</v>
      </c>
      <c r="W68" s="505">
        <v>0</v>
      </c>
      <c r="X68" s="505">
        <v>0</v>
      </c>
      <c r="Y68" s="505">
        <v>0</v>
      </c>
      <c r="Z68" s="505">
        <v>0</v>
      </c>
      <c r="AA68" s="505">
        <v>0</v>
      </c>
      <c r="AB68" s="505">
        <v>0</v>
      </c>
      <c r="AC68" s="505">
        <v>0</v>
      </c>
      <c r="AD68" s="505">
        <v>0</v>
      </c>
      <c r="AE68" s="505">
        <v>0</v>
      </c>
      <c r="AF68" s="505">
        <v>0</v>
      </c>
      <c r="AG68" s="505">
        <v>0</v>
      </c>
      <c r="AH68" s="505">
        <v>0</v>
      </c>
      <c r="AI68" s="505">
        <v>0</v>
      </c>
    </row>
    <row r="69" spans="5:35" outlineLevel="2" x14ac:dyDescent="0.2">
      <c r="E69" s="503" t="s">
        <v>152</v>
      </c>
      <c r="F69" s="140" t="s">
        <v>152</v>
      </c>
      <c r="G69" s="507" t="s">
        <v>130</v>
      </c>
      <c r="H69" s="504" t="s">
        <v>209</v>
      </c>
      <c r="I69" s="124"/>
      <c r="J69" s="124"/>
      <c r="K69" s="124"/>
      <c r="L69" s="124"/>
      <c r="M69" s="124"/>
      <c r="N69" s="124"/>
      <c r="O69" s="124"/>
      <c r="P69" s="124"/>
      <c r="Q69" s="124"/>
      <c r="R69" s="124"/>
      <c r="S69" s="124"/>
      <c r="T69" s="124"/>
      <c r="U69" s="499"/>
      <c r="V69" s="505">
        <v>0</v>
      </c>
      <c r="W69" s="505">
        <v>0</v>
      </c>
      <c r="X69" s="505">
        <v>0</v>
      </c>
      <c r="Y69" s="505">
        <v>0</v>
      </c>
      <c r="Z69" s="505">
        <v>0</v>
      </c>
      <c r="AA69" s="505">
        <v>0</v>
      </c>
      <c r="AB69" s="505">
        <v>0</v>
      </c>
      <c r="AC69" s="505">
        <v>0</v>
      </c>
      <c r="AD69" s="505">
        <v>0</v>
      </c>
      <c r="AE69" s="505">
        <v>0</v>
      </c>
      <c r="AF69" s="505">
        <v>0</v>
      </c>
      <c r="AG69" s="505">
        <v>0</v>
      </c>
      <c r="AH69" s="505">
        <v>0</v>
      </c>
      <c r="AI69" s="505">
        <v>0</v>
      </c>
    </row>
    <row r="70" spans="5:35" outlineLevel="2" x14ac:dyDescent="0.2">
      <c r="F70" s="124"/>
      <c r="G70" s="124"/>
      <c r="H70" s="124"/>
      <c r="I70" s="124"/>
      <c r="J70" s="124"/>
      <c r="K70" s="124"/>
      <c r="L70" s="124"/>
      <c r="M70" s="124"/>
      <c r="N70" s="124"/>
      <c r="O70" s="124"/>
      <c r="P70" s="124"/>
      <c r="Q70" s="124"/>
      <c r="R70" s="124"/>
      <c r="S70" s="124"/>
      <c r="T70" s="124"/>
      <c r="U70" s="124"/>
      <c r="V70" s="124"/>
      <c r="W70" s="124"/>
      <c r="X70" s="124"/>
      <c r="Y70" s="124"/>
    </row>
    <row r="71" spans="5:35" outlineLevel="1" x14ac:dyDescent="0.2">
      <c r="F71" s="71" t="s">
        <v>543</v>
      </c>
      <c r="G71" s="124"/>
      <c r="H71" s="124"/>
      <c r="I71" s="124"/>
      <c r="J71" s="124"/>
      <c r="K71" s="124"/>
      <c r="L71" s="124"/>
      <c r="M71" s="124"/>
      <c r="N71" s="124"/>
      <c r="O71" s="124"/>
      <c r="P71" s="124"/>
      <c r="Q71" s="124"/>
      <c r="R71" s="124"/>
      <c r="S71" s="124"/>
      <c r="T71" s="124"/>
      <c r="U71" s="72"/>
      <c r="V71" s="72"/>
      <c r="W71" s="72" t="s">
        <v>88</v>
      </c>
      <c r="X71" s="72" t="s">
        <v>89</v>
      </c>
      <c r="Y71" s="72" t="s">
        <v>90</v>
      </c>
      <c r="Z71" s="72" t="s">
        <v>91</v>
      </c>
      <c r="AA71" s="72" t="s">
        <v>92</v>
      </c>
    </row>
    <row r="72" spans="5:35" outlineLevel="2" x14ac:dyDescent="0.2">
      <c r="E72" s="503">
        <v>1</v>
      </c>
      <c r="F72" s="125" t="s">
        <v>660</v>
      </c>
      <c r="G72" s="504" t="s">
        <v>130</v>
      </c>
      <c r="H72" s="504" t="s">
        <v>31</v>
      </c>
      <c r="I72" s="124"/>
      <c r="J72" s="124"/>
      <c r="K72" s="124"/>
      <c r="L72" s="124"/>
      <c r="M72" s="124"/>
      <c r="N72" s="124"/>
      <c r="O72" s="124"/>
      <c r="P72" s="124"/>
      <c r="Q72" s="124"/>
      <c r="R72" s="124"/>
      <c r="S72" s="124"/>
      <c r="T72" s="124"/>
      <c r="U72" s="499"/>
      <c r="V72" s="77">
        <v>0.21</v>
      </c>
      <c r="W72" s="77">
        <v>0.10730000000000001</v>
      </c>
      <c r="X72" s="77">
        <v>2.98E-2</v>
      </c>
      <c r="Y72" s="77">
        <v>2.87E-2</v>
      </c>
      <c r="Z72" s="77">
        <v>2.75E-2</v>
      </c>
      <c r="AA72" s="77">
        <v>2.5000000000000001E-2</v>
      </c>
      <c r="AB72" s="77">
        <v>2.5000000000000001E-2</v>
      </c>
      <c r="AC72" s="77">
        <v>2.5000000000000001E-2</v>
      </c>
      <c r="AD72" s="77">
        <v>2.5000000000000001E-2</v>
      </c>
      <c r="AE72" s="77">
        <v>2.5000000000000001E-2</v>
      </c>
      <c r="AF72" s="77">
        <v>2.5000000000000001E-2</v>
      </c>
      <c r="AG72" s="77">
        <v>2.5000000000000001E-2</v>
      </c>
      <c r="AH72" s="77">
        <v>2.5000000000000001E-2</v>
      </c>
      <c r="AI72" s="77">
        <v>2.5000000000000001E-2</v>
      </c>
    </row>
    <row r="73" spans="5:35" outlineLevel="2" x14ac:dyDescent="0.2">
      <c r="E73" s="503">
        <v>2</v>
      </c>
      <c r="F73" s="134" t="s">
        <v>132</v>
      </c>
      <c r="G73" s="506" t="s">
        <v>130</v>
      </c>
      <c r="H73" s="504" t="s">
        <v>31</v>
      </c>
      <c r="I73" s="124"/>
      <c r="J73" s="124"/>
      <c r="K73" s="124"/>
      <c r="L73" s="124"/>
      <c r="M73" s="124"/>
      <c r="N73" s="124"/>
      <c r="O73" s="124"/>
      <c r="P73" s="124"/>
      <c r="Q73" s="124"/>
      <c r="R73" s="124"/>
      <c r="S73" s="124"/>
      <c r="T73" s="124"/>
      <c r="U73" s="499"/>
      <c r="V73" s="77">
        <v>0.21</v>
      </c>
      <c r="W73" s="77">
        <v>0.10730000000000001</v>
      </c>
      <c r="X73" s="77">
        <v>2.98E-2</v>
      </c>
      <c r="Y73" s="77">
        <v>2.87E-2</v>
      </c>
      <c r="Z73" s="77">
        <v>2.75E-2</v>
      </c>
      <c r="AA73" s="77">
        <v>2.5000000000000001E-2</v>
      </c>
      <c r="AB73" s="77">
        <v>2.5000000000000001E-2</v>
      </c>
      <c r="AC73" s="77">
        <v>2.5000000000000001E-2</v>
      </c>
      <c r="AD73" s="77">
        <v>2.5000000000000001E-2</v>
      </c>
      <c r="AE73" s="77">
        <v>2.5000000000000001E-2</v>
      </c>
      <c r="AF73" s="77">
        <v>2.5000000000000001E-2</v>
      </c>
      <c r="AG73" s="77">
        <v>2.5000000000000001E-2</v>
      </c>
      <c r="AH73" s="77">
        <v>2.5000000000000001E-2</v>
      </c>
      <c r="AI73" s="77">
        <v>2.5000000000000001E-2</v>
      </c>
    </row>
    <row r="74" spans="5:35" outlineLevel="2" x14ac:dyDescent="0.2">
      <c r="E74" s="503">
        <v>3</v>
      </c>
      <c r="F74" s="134" t="s">
        <v>133</v>
      </c>
      <c r="G74" s="506" t="s">
        <v>130</v>
      </c>
      <c r="H74" s="504" t="s">
        <v>31</v>
      </c>
      <c r="I74" s="124"/>
      <c r="J74" s="124"/>
      <c r="K74" s="124"/>
      <c r="L74" s="124"/>
      <c r="M74" s="124"/>
      <c r="N74" s="124"/>
      <c r="O74" s="124"/>
      <c r="P74" s="124"/>
      <c r="Q74" s="124"/>
      <c r="R74" s="124"/>
      <c r="S74" s="124"/>
      <c r="T74" s="124"/>
      <c r="U74" s="499"/>
      <c r="V74" s="77">
        <v>0.21</v>
      </c>
      <c r="W74" s="77">
        <v>0.10730000000000001</v>
      </c>
      <c r="X74" s="77">
        <v>2.98E-2</v>
      </c>
      <c r="Y74" s="77">
        <v>2.87E-2</v>
      </c>
      <c r="Z74" s="77">
        <v>2.75E-2</v>
      </c>
      <c r="AA74" s="77">
        <v>2.5000000000000001E-2</v>
      </c>
      <c r="AB74" s="77">
        <v>2.5000000000000001E-2</v>
      </c>
      <c r="AC74" s="77">
        <v>2.5000000000000001E-2</v>
      </c>
      <c r="AD74" s="77">
        <v>2.5000000000000001E-2</v>
      </c>
      <c r="AE74" s="77">
        <v>2.5000000000000001E-2</v>
      </c>
      <c r="AF74" s="77">
        <v>2.5000000000000001E-2</v>
      </c>
      <c r="AG74" s="77">
        <v>2.5000000000000001E-2</v>
      </c>
      <c r="AH74" s="77">
        <v>2.5000000000000001E-2</v>
      </c>
      <c r="AI74" s="77">
        <v>2.5000000000000001E-2</v>
      </c>
    </row>
    <row r="75" spans="5:35" outlineLevel="2" x14ac:dyDescent="0.2">
      <c r="E75" s="503">
        <v>4</v>
      </c>
      <c r="F75" s="134" t="s">
        <v>134</v>
      </c>
      <c r="G75" s="506" t="s">
        <v>130</v>
      </c>
      <c r="H75" s="504" t="s">
        <v>31</v>
      </c>
      <c r="I75" s="124"/>
      <c r="J75" s="124"/>
      <c r="K75" s="124"/>
      <c r="L75" s="124"/>
      <c r="M75" s="124"/>
      <c r="N75" s="124"/>
      <c r="O75" s="124"/>
      <c r="P75" s="124"/>
      <c r="Q75" s="124"/>
      <c r="R75" s="124"/>
      <c r="S75" s="124"/>
      <c r="T75" s="124"/>
      <c r="U75" s="499"/>
      <c r="V75" s="77">
        <v>0.21</v>
      </c>
      <c r="W75" s="77">
        <v>0.10730000000000001</v>
      </c>
      <c r="X75" s="77">
        <v>2.98E-2</v>
      </c>
      <c r="Y75" s="77">
        <v>2.87E-2</v>
      </c>
      <c r="Z75" s="77">
        <v>2.75E-2</v>
      </c>
      <c r="AA75" s="77">
        <v>2.5000000000000001E-2</v>
      </c>
      <c r="AB75" s="77">
        <v>2.5000000000000001E-2</v>
      </c>
      <c r="AC75" s="77">
        <v>2.5000000000000001E-2</v>
      </c>
      <c r="AD75" s="77">
        <v>2.5000000000000001E-2</v>
      </c>
      <c r="AE75" s="77">
        <v>2.5000000000000001E-2</v>
      </c>
      <c r="AF75" s="77">
        <v>2.5000000000000001E-2</v>
      </c>
      <c r="AG75" s="77">
        <v>2.5000000000000001E-2</v>
      </c>
      <c r="AH75" s="77">
        <v>2.5000000000000001E-2</v>
      </c>
      <c r="AI75" s="77">
        <v>2.5000000000000001E-2</v>
      </c>
    </row>
    <row r="76" spans="5:35" outlineLevel="2" x14ac:dyDescent="0.2">
      <c r="E76" s="503">
        <v>5</v>
      </c>
      <c r="F76" s="134" t="s">
        <v>135</v>
      </c>
      <c r="G76" s="506" t="s">
        <v>130</v>
      </c>
      <c r="H76" s="504" t="s">
        <v>31</v>
      </c>
      <c r="I76" s="124"/>
      <c r="J76" s="124"/>
      <c r="K76" s="124"/>
      <c r="L76" s="124"/>
      <c r="M76" s="124"/>
      <c r="N76" s="124"/>
      <c r="O76" s="124"/>
      <c r="P76" s="124"/>
      <c r="Q76" s="124"/>
      <c r="R76" s="124"/>
      <c r="S76" s="124"/>
      <c r="T76" s="124"/>
      <c r="U76" s="499"/>
      <c r="V76" s="77">
        <v>0.21</v>
      </c>
      <c r="W76" s="77">
        <v>0.10730000000000001</v>
      </c>
      <c r="X76" s="77">
        <v>2.98E-2</v>
      </c>
      <c r="Y76" s="77">
        <v>2.87E-2</v>
      </c>
      <c r="Z76" s="77">
        <v>2.75E-2</v>
      </c>
      <c r="AA76" s="77">
        <v>2.5000000000000001E-2</v>
      </c>
      <c r="AB76" s="77">
        <v>2.5000000000000001E-2</v>
      </c>
      <c r="AC76" s="77">
        <v>2.5000000000000001E-2</v>
      </c>
      <c r="AD76" s="77">
        <v>2.5000000000000001E-2</v>
      </c>
      <c r="AE76" s="77">
        <v>2.5000000000000001E-2</v>
      </c>
      <c r="AF76" s="77">
        <v>2.5000000000000001E-2</v>
      </c>
      <c r="AG76" s="77">
        <v>2.5000000000000001E-2</v>
      </c>
      <c r="AH76" s="77">
        <v>2.5000000000000001E-2</v>
      </c>
      <c r="AI76" s="77">
        <v>2.5000000000000001E-2</v>
      </c>
    </row>
    <row r="77" spans="5:35" outlineLevel="2" x14ac:dyDescent="0.2">
      <c r="E77" s="503">
        <v>6</v>
      </c>
      <c r="F77" s="134" t="s">
        <v>136</v>
      </c>
      <c r="G77" s="506" t="s">
        <v>130</v>
      </c>
      <c r="H77" s="504" t="s">
        <v>31</v>
      </c>
      <c r="I77" s="124"/>
      <c r="J77" s="124"/>
      <c r="K77" s="124"/>
      <c r="L77" s="124"/>
      <c r="M77" s="124"/>
      <c r="N77" s="124"/>
      <c r="O77" s="124"/>
      <c r="P77" s="124"/>
      <c r="Q77" s="124"/>
      <c r="R77" s="124"/>
      <c r="S77" s="124"/>
      <c r="T77" s="124"/>
      <c r="U77" s="499"/>
      <c r="V77" s="77">
        <v>0.21</v>
      </c>
      <c r="W77" s="77">
        <v>0.10730000000000001</v>
      </c>
      <c r="X77" s="77">
        <v>2.98E-2</v>
      </c>
      <c r="Y77" s="77">
        <v>2.87E-2</v>
      </c>
      <c r="Z77" s="77">
        <v>2.75E-2</v>
      </c>
      <c r="AA77" s="77">
        <v>2.5000000000000001E-2</v>
      </c>
      <c r="AB77" s="77">
        <v>2.5000000000000001E-2</v>
      </c>
      <c r="AC77" s="77">
        <v>2.5000000000000001E-2</v>
      </c>
      <c r="AD77" s="77">
        <v>2.5000000000000001E-2</v>
      </c>
      <c r="AE77" s="77">
        <v>2.5000000000000001E-2</v>
      </c>
      <c r="AF77" s="77">
        <v>2.5000000000000001E-2</v>
      </c>
      <c r="AG77" s="77">
        <v>2.5000000000000001E-2</v>
      </c>
      <c r="AH77" s="77">
        <v>2.5000000000000001E-2</v>
      </c>
      <c r="AI77" s="77">
        <v>2.5000000000000001E-2</v>
      </c>
    </row>
    <row r="78" spans="5:35" outlineLevel="2" x14ac:dyDescent="0.2">
      <c r="E78" s="503">
        <v>7</v>
      </c>
      <c r="F78" s="134" t="s">
        <v>137</v>
      </c>
      <c r="G78" s="506" t="s">
        <v>130</v>
      </c>
      <c r="H78" s="504" t="s">
        <v>31</v>
      </c>
      <c r="I78" s="124"/>
      <c r="J78" s="124"/>
      <c r="K78" s="124"/>
      <c r="L78" s="124"/>
      <c r="M78" s="124"/>
      <c r="N78" s="124"/>
      <c r="O78" s="124"/>
      <c r="P78" s="124"/>
      <c r="Q78" s="124"/>
      <c r="R78" s="124"/>
      <c r="S78" s="124"/>
      <c r="T78" s="124"/>
      <c r="U78" s="499"/>
      <c r="V78" s="77">
        <v>0.21</v>
      </c>
      <c r="W78" s="77">
        <v>0.10730000000000001</v>
      </c>
      <c r="X78" s="77">
        <v>2.98E-2</v>
      </c>
      <c r="Y78" s="77">
        <v>2.87E-2</v>
      </c>
      <c r="Z78" s="77">
        <v>2.75E-2</v>
      </c>
      <c r="AA78" s="77">
        <v>2.5000000000000001E-2</v>
      </c>
      <c r="AB78" s="77">
        <v>2.5000000000000001E-2</v>
      </c>
      <c r="AC78" s="77">
        <v>2.5000000000000001E-2</v>
      </c>
      <c r="AD78" s="77">
        <v>2.5000000000000001E-2</v>
      </c>
      <c r="AE78" s="77">
        <v>2.5000000000000001E-2</v>
      </c>
      <c r="AF78" s="77">
        <v>2.5000000000000001E-2</v>
      </c>
      <c r="AG78" s="77">
        <v>2.5000000000000001E-2</v>
      </c>
      <c r="AH78" s="77">
        <v>2.5000000000000001E-2</v>
      </c>
      <c r="AI78" s="77">
        <v>2.5000000000000001E-2</v>
      </c>
    </row>
    <row r="79" spans="5:35" outlineLevel="2" x14ac:dyDescent="0.2">
      <c r="E79" s="503">
        <v>8</v>
      </c>
      <c r="F79" s="134" t="s">
        <v>138</v>
      </c>
      <c r="G79" s="506" t="s">
        <v>130</v>
      </c>
      <c r="H79" s="504" t="s">
        <v>31</v>
      </c>
      <c r="I79" s="124"/>
      <c r="J79" s="124"/>
      <c r="K79" s="124"/>
      <c r="L79" s="124"/>
      <c r="M79" s="124"/>
      <c r="N79" s="124"/>
      <c r="O79" s="124"/>
      <c r="P79" s="124"/>
      <c r="Q79" s="124"/>
      <c r="R79" s="124"/>
      <c r="S79" s="124"/>
      <c r="T79" s="124"/>
      <c r="U79" s="499"/>
      <c r="V79" s="77">
        <v>0.21</v>
      </c>
      <c r="W79" s="77">
        <v>0.10730000000000001</v>
      </c>
      <c r="X79" s="77">
        <v>2.98E-2</v>
      </c>
      <c r="Y79" s="77">
        <v>2.87E-2</v>
      </c>
      <c r="Z79" s="77">
        <v>2.75E-2</v>
      </c>
      <c r="AA79" s="77">
        <v>2.5000000000000001E-2</v>
      </c>
      <c r="AB79" s="77">
        <v>2.5000000000000001E-2</v>
      </c>
      <c r="AC79" s="77">
        <v>2.5000000000000001E-2</v>
      </c>
      <c r="AD79" s="77">
        <v>2.5000000000000001E-2</v>
      </c>
      <c r="AE79" s="77">
        <v>2.5000000000000001E-2</v>
      </c>
      <c r="AF79" s="77">
        <v>2.5000000000000001E-2</v>
      </c>
      <c r="AG79" s="77">
        <v>2.5000000000000001E-2</v>
      </c>
      <c r="AH79" s="77">
        <v>2.5000000000000001E-2</v>
      </c>
      <c r="AI79" s="77">
        <v>2.5000000000000001E-2</v>
      </c>
    </row>
    <row r="80" spans="5:35" outlineLevel="2" x14ac:dyDescent="0.2">
      <c r="E80" s="503">
        <v>9</v>
      </c>
      <c r="F80" s="134" t="s">
        <v>139</v>
      </c>
      <c r="G80" s="506" t="s">
        <v>130</v>
      </c>
      <c r="H80" s="504" t="s">
        <v>31</v>
      </c>
      <c r="I80" s="124"/>
      <c r="J80" s="124"/>
      <c r="K80" s="124"/>
      <c r="L80" s="124"/>
      <c r="M80" s="124"/>
      <c r="N80" s="124"/>
      <c r="O80" s="124"/>
      <c r="P80" s="124"/>
      <c r="Q80" s="124"/>
      <c r="R80" s="124"/>
      <c r="S80" s="124"/>
      <c r="T80" s="124"/>
      <c r="U80" s="499"/>
      <c r="V80" s="77">
        <v>0.21</v>
      </c>
      <c r="W80" s="77">
        <v>0.10730000000000001</v>
      </c>
      <c r="X80" s="77">
        <v>2.98E-2</v>
      </c>
      <c r="Y80" s="77">
        <v>2.87E-2</v>
      </c>
      <c r="Z80" s="77">
        <v>2.75E-2</v>
      </c>
      <c r="AA80" s="77">
        <v>2.5000000000000001E-2</v>
      </c>
      <c r="AB80" s="77">
        <v>2.5000000000000001E-2</v>
      </c>
      <c r="AC80" s="77">
        <v>2.5000000000000001E-2</v>
      </c>
      <c r="AD80" s="77">
        <v>2.5000000000000001E-2</v>
      </c>
      <c r="AE80" s="77">
        <v>2.5000000000000001E-2</v>
      </c>
      <c r="AF80" s="77">
        <v>2.5000000000000001E-2</v>
      </c>
      <c r="AG80" s="77">
        <v>2.5000000000000001E-2</v>
      </c>
      <c r="AH80" s="77">
        <v>2.5000000000000001E-2</v>
      </c>
      <c r="AI80" s="77">
        <v>2.5000000000000001E-2</v>
      </c>
    </row>
    <row r="81" spans="5:35" outlineLevel="2" x14ac:dyDescent="0.2">
      <c r="E81" s="503">
        <v>10</v>
      </c>
      <c r="F81" s="134" t="s">
        <v>140</v>
      </c>
      <c r="G81" s="506" t="s">
        <v>130</v>
      </c>
      <c r="H81" s="504" t="s">
        <v>31</v>
      </c>
      <c r="I81" s="124"/>
      <c r="J81" s="124"/>
      <c r="K81" s="124"/>
      <c r="L81" s="124"/>
      <c r="M81" s="124"/>
      <c r="N81" s="124"/>
      <c r="O81" s="124"/>
      <c r="P81" s="124"/>
      <c r="Q81" s="124"/>
      <c r="R81" s="124"/>
      <c r="S81" s="124"/>
      <c r="T81" s="124"/>
      <c r="U81" s="499"/>
      <c r="V81" s="77">
        <v>0.21</v>
      </c>
      <c r="W81" s="77">
        <v>0.10730000000000001</v>
      </c>
      <c r="X81" s="77">
        <v>2.98E-2</v>
      </c>
      <c r="Y81" s="77">
        <v>2.87E-2</v>
      </c>
      <c r="Z81" s="77">
        <v>2.75E-2</v>
      </c>
      <c r="AA81" s="77">
        <v>2.5000000000000001E-2</v>
      </c>
      <c r="AB81" s="77">
        <v>2.5000000000000001E-2</v>
      </c>
      <c r="AC81" s="77">
        <v>2.5000000000000001E-2</v>
      </c>
      <c r="AD81" s="77">
        <v>2.5000000000000001E-2</v>
      </c>
      <c r="AE81" s="77">
        <v>2.5000000000000001E-2</v>
      </c>
      <c r="AF81" s="77">
        <v>2.5000000000000001E-2</v>
      </c>
      <c r="AG81" s="77">
        <v>2.5000000000000001E-2</v>
      </c>
      <c r="AH81" s="77">
        <v>2.5000000000000001E-2</v>
      </c>
      <c r="AI81" s="77">
        <v>2.5000000000000001E-2</v>
      </c>
    </row>
    <row r="82" spans="5:35" outlineLevel="2" x14ac:dyDescent="0.2">
      <c r="E82" s="503">
        <v>11</v>
      </c>
      <c r="F82" s="134" t="s">
        <v>141</v>
      </c>
      <c r="G82" s="506" t="s">
        <v>130</v>
      </c>
      <c r="H82" s="504" t="s">
        <v>31</v>
      </c>
      <c r="I82" s="124"/>
      <c r="J82" s="124"/>
      <c r="K82" s="124"/>
      <c r="L82" s="124"/>
      <c r="M82" s="124"/>
      <c r="N82" s="124"/>
      <c r="O82" s="124"/>
      <c r="P82" s="124"/>
      <c r="Q82" s="124"/>
      <c r="R82" s="124"/>
      <c r="S82" s="124"/>
      <c r="T82" s="124"/>
      <c r="U82" s="499"/>
      <c r="V82" s="77">
        <v>0.21</v>
      </c>
      <c r="W82" s="77">
        <v>0.10730000000000001</v>
      </c>
      <c r="X82" s="77">
        <v>2.98E-2</v>
      </c>
      <c r="Y82" s="77">
        <v>2.87E-2</v>
      </c>
      <c r="Z82" s="77">
        <v>2.75E-2</v>
      </c>
      <c r="AA82" s="77">
        <v>2.5000000000000001E-2</v>
      </c>
      <c r="AB82" s="77">
        <v>2.5000000000000001E-2</v>
      </c>
      <c r="AC82" s="77">
        <v>2.5000000000000001E-2</v>
      </c>
      <c r="AD82" s="77">
        <v>2.5000000000000001E-2</v>
      </c>
      <c r="AE82" s="77">
        <v>2.5000000000000001E-2</v>
      </c>
      <c r="AF82" s="77">
        <v>2.5000000000000001E-2</v>
      </c>
      <c r="AG82" s="77">
        <v>2.5000000000000001E-2</v>
      </c>
      <c r="AH82" s="77">
        <v>2.5000000000000001E-2</v>
      </c>
      <c r="AI82" s="77">
        <v>2.5000000000000001E-2</v>
      </c>
    </row>
    <row r="83" spans="5:35" outlineLevel="2" x14ac:dyDescent="0.2">
      <c r="E83" s="503">
        <v>12</v>
      </c>
      <c r="F83" s="134" t="s">
        <v>142</v>
      </c>
      <c r="G83" s="506" t="s">
        <v>130</v>
      </c>
      <c r="H83" s="504" t="s">
        <v>31</v>
      </c>
      <c r="I83" s="124"/>
      <c r="J83" s="124"/>
      <c r="K83" s="124"/>
      <c r="L83" s="124"/>
      <c r="M83" s="124"/>
      <c r="N83" s="124"/>
      <c r="O83" s="124"/>
      <c r="P83" s="124"/>
      <c r="Q83" s="124"/>
      <c r="R83" s="124"/>
      <c r="S83" s="124"/>
      <c r="T83" s="124"/>
      <c r="U83" s="499"/>
      <c r="V83" s="77">
        <v>0.21</v>
      </c>
      <c r="W83" s="77">
        <v>0.10730000000000001</v>
      </c>
      <c r="X83" s="77">
        <v>2.98E-2</v>
      </c>
      <c r="Y83" s="77">
        <v>2.87E-2</v>
      </c>
      <c r="Z83" s="77">
        <v>2.75E-2</v>
      </c>
      <c r="AA83" s="77">
        <v>2.5000000000000001E-2</v>
      </c>
      <c r="AB83" s="77">
        <v>2.5000000000000001E-2</v>
      </c>
      <c r="AC83" s="77">
        <v>2.5000000000000001E-2</v>
      </c>
      <c r="AD83" s="77">
        <v>2.5000000000000001E-2</v>
      </c>
      <c r="AE83" s="77">
        <v>2.5000000000000001E-2</v>
      </c>
      <c r="AF83" s="77">
        <v>2.5000000000000001E-2</v>
      </c>
      <c r="AG83" s="77">
        <v>2.5000000000000001E-2</v>
      </c>
      <c r="AH83" s="77">
        <v>2.5000000000000001E-2</v>
      </c>
      <c r="AI83" s="77">
        <v>2.5000000000000001E-2</v>
      </c>
    </row>
    <row r="84" spans="5:35" outlineLevel="2" x14ac:dyDescent="0.2">
      <c r="E84" s="503">
        <v>13</v>
      </c>
      <c r="F84" s="134" t="s">
        <v>143</v>
      </c>
      <c r="G84" s="506" t="s">
        <v>130</v>
      </c>
      <c r="H84" s="504" t="s">
        <v>31</v>
      </c>
      <c r="I84" s="124"/>
      <c r="J84" s="124"/>
      <c r="K84" s="124"/>
      <c r="L84" s="124"/>
      <c r="M84" s="124"/>
      <c r="N84" s="124"/>
      <c r="O84" s="124"/>
      <c r="P84" s="124"/>
      <c r="Q84" s="124"/>
      <c r="R84" s="124"/>
      <c r="S84" s="124"/>
      <c r="T84" s="124"/>
      <c r="U84" s="499"/>
      <c r="V84" s="77">
        <v>0.21</v>
      </c>
      <c r="W84" s="77">
        <v>0.10730000000000001</v>
      </c>
      <c r="X84" s="77">
        <v>2.98E-2</v>
      </c>
      <c r="Y84" s="77">
        <v>2.87E-2</v>
      </c>
      <c r="Z84" s="77">
        <v>2.75E-2</v>
      </c>
      <c r="AA84" s="77">
        <v>2.5000000000000001E-2</v>
      </c>
      <c r="AB84" s="77">
        <v>2.5000000000000001E-2</v>
      </c>
      <c r="AC84" s="77">
        <v>2.5000000000000001E-2</v>
      </c>
      <c r="AD84" s="77">
        <v>2.5000000000000001E-2</v>
      </c>
      <c r="AE84" s="77">
        <v>2.5000000000000001E-2</v>
      </c>
      <c r="AF84" s="77">
        <v>2.5000000000000001E-2</v>
      </c>
      <c r="AG84" s="77">
        <v>2.5000000000000001E-2</v>
      </c>
      <c r="AH84" s="77">
        <v>2.5000000000000001E-2</v>
      </c>
      <c r="AI84" s="77">
        <v>2.5000000000000001E-2</v>
      </c>
    </row>
    <row r="85" spans="5:35" outlineLevel="2" x14ac:dyDescent="0.2">
      <c r="E85" s="503">
        <v>14</v>
      </c>
      <c r="F85" s="134" t="s">
        <v>144</v>
      </c>
      <c r="G85" s="506" t="s">
        <v>130</v>
      </c>
      <c r="H85" s="504" t="s">
        <v>31</v>
      </c>
      <c r="I85" s="124"/>
      <c r="J85" s="124"/>
      <c r="K85" s="124"/>
      <c r="L85" s="124"/>
      <c r="M85" s="124"/>
      <c r="N85" s="124"/>
      <c r="O85" s="124"/>
      <c r="P85" s="124"/>
      <c r="Q85" s="124"/>
      <c r="R85" s="124"/>
      <c r="S85" s="124"/>
      <c r="T85" s="124"/>
      <c r="U85" s="499"/>
      <c r="V85" s="77">
        <v>0.21</v>
      </c>
      <c r="W85" s="77">
        <v>0.10730000000000001</v>
      </c>
      <c r="X85" s="77">
        <v>2.98E-2</v>
      </c>
      <c r="Y85" s="77">
        <v>2.87E-2</v>
      </c>
      <c r="Z85" s="77">
        <v>2.75E-2</v>
      </c>
      <c r="AA85" s="77">
        <v>2.5000000000000001E-2</v>
      </c>
      <c r="AB85" s="77">
        <v>2.5000000000000001E-2</v>
      </c>
      <c r="AC85" s="77">
        <v>2.5000000000000001E-2</v>
      </c>
      <c r="AD85" s="77">
        <v>2.5000000000000001E-2</v>
      </c>
      <c r="AE85" s="77">
        <v>2.5000000000000001E-2</v>
      </c>
      <c r="AF85" s="77">
        <v>2.5000000000000001E-2</v>
      </c>
      <c r="AG85" s="77">
        <v>2.5000000000000001E-2</v>
      </c>
      <c r="AH85" s="77">
        <v>2.5000000000000001E-2</v>
      </c>
      <c r="AI85" s="77">
        <v>2.5000000000000001E-2</v>
      </c>
    </row>
    <row r="86" spans="5:35" outlineLevel="2" x14ac:dyDescent="0.2">
      <c r="E86" s="503">
        <v>15</v>
      </c>
      <c r="F86" s="134" t="s">
        <v>145</v>
      </c>
      <c r="G86" s="506" t="s">
        <v>130</v>
      </c>
      <c r="H86" s="504" t="s">
        <v>31</v>
      </c>
      <c r="I86" s="124"/>
      <c r="J86" s="124"/>
      <c r="K86" s="124"/>
      <c r="L86" s="124"/>
      <c r="M86" s="124"/>
      <c r="N86" s="124"/>
      <c r="O86" s="124"/>
      <c r="P86" s="124"/>
      <c r="Q86" s="124"/>
      <c r="R86" s="124"/>
      <c r="S86" s="124"/>
      <c r="T86" s="124"/>
      <c r="U86" s="499"/>
      <c r="V86" s="77">
        <v>0.21</v>
      </c>
      <c r="W86" s="77">
        <v>0.10730000000000001</v>
      </c>
      <c r="X86" s="77">
        <v>2.98E-2</v>
      </c>
      <c r="Y86" s="77">
        <v>2.87E-2</v>
      </c>
      <c r="Z86" s="77">
        <v>2.75E-2</v>
      </c>
      <c r="AA86" s="77">
        <v>2.5000000000000001E-2</v>
      </c>
      <c r="AB86" s="77">
        <v>2.5000000000000001E-2</v>
      </c>
      <c r="AC86" s="77">
        <v>2.5000000000000001E-2</v>
      </c>
      <c r="AD86" s="77">
        <v>2.5000000000000001E-2</v>
      </c>
      <c r="AE86" s="77">
        <v>2.5000000000000001E-2</v>
      </c>
      <c r="AF86" s="77">
        <v>2.5000000000000001E-2</v>
      </c>
      <c r="AG86" s="77">
        <v>2.5000000000000001E-2</v>
      </c>
      <c r="AH86" s="77">
        <v>2.5000000000000001E-2</v>
      </c>
      <c r="AI86" s="77">
        <v>2.5000000000000001E-2</v>
      </c>
    </row>
    <row r="87" spans="5:35" outlineLevel="2" x14ac:dyDescent="0.2">
      <c r="E87" s="503">
        <v>16</v>
      </c>
      <c r="F87" s="134" t="s">
        <v>146</v>
      </c>
      <c r="G87" s="506" t="s">
        <v>130</v>
      </c>
      <c r="H87" s="504" t="s">
        <v>31</v>
      </c>
      <c r="I87" s="124"/>
      <c r="J87" s="124"/>
      <c r="K87" s="124"/>
      <c r="L87" s="124"/>
      <c r="M87" s="124"/>
      <c r="N87" s="124"/>
      <c r="O87" s="124"/>
      <c r="P87" s="124"/>
      <c r="Q87" s="124"/>
      <c r="R87" s="124"/>
      <c r="S87" s="124"/>
      <c r="T87" s="124"/>
      <c r="U87" s="499"/>
      <c r="V87" s="77">
        <v>0.21</v>
      </c>
      <c r="W87" s="77">
        <v>0.10730000000000001</v>
      </c>
      <c r="X87" s="77">
        <v>2.98E-2</v>
      </c>
      <c r="Y87" s="77">
        <v>2.87E-2</v>
      </c>
      <c r="Z87" s="77">
        <v>2.75E-2</v>
      </c>
      <c r="AA87" s="77">
        <v>2.5000000000000001E-2</v>
      </c>
      <c r="AB87" s="77">
        <v>2.5000000000000001E-2</v>
      </c>
      <c r="AC87" s="77">
        <v>2.5000000000000001E-2</v>
      </c>
      <c r="AD87" s="77">
        <v>2.5000000000000001E-2</v>
      </c>
      <c r="AE87" s="77">
        <v>2.5000000000000001E-2</v>
      </c>
      <c r="AF87" s="77">
        <v>2.5000000000000001E-2</v>
      </c>
      <c r="AG87" s="77">
        <v>2.5000000000000001E-2</v>
      </c>
      <c r="AH87" s="77">
        <v>2.5000000000000001E-2</v>
      </c>
      <c r="AI87" s="77">
        <v>2.5000000000000001E-2</v>
      </c>
    </row>
    <row r="88" spans="5:35" outlineLevel="2" x14ac:dyDescent="0.2">
      <c r="E88" s="503">
        <v>17</v>
      </c>
      <c r="F88" s="134" t="s">
        <v>147</v>
      </c>
      <c r="G88" s="506" t="s">
        <v>130</v>
      </c>
      <c r="H88" s="504" t="s">
        <v>31</v>
      </c>
      <c r="I88" s="124"/>
      <c r="J88" s="124"/>
      <c r="K88" s="124"/>
      <c r="L88" s="124"/>
      <c r="M88" s="124"/>
      <c r="N88" s="124"/>
      <c r="O88" s="124"/>
      <c r="P88" s="124"/>
      <c r="Q88" s="124"/>
      <c r="R88" s="124"/>
      <c r="S88" s="124"/>
      <c r="T88" s="124"/>
      <c r="U88" s="499"/>
      <c r="V88" s="77">
        <v>0.21</v>
      </c>
      <c r="W88" s="77">
        <v>0.10730000000000001</v>
      </c>
      <c r="X88" s="77">
        <v>2.98E-2</v>
      </c>
      <c r="Y88" s="77">
        <v>2.87E-2</v>
      </c>
      <c r="Z88" s="77">
        <v>2.75E-2</v>
      </c>
      <c r="AA88" s="77">
        <v>2.5000000000000001E-2</v>
      </c>
      <c r="AB88" s="77">
        <v>2.5000000000000001E-2</v>
      </c>
      <c r="AC88" s="77">
        <v>2.5000000000000001E-2</v>
      </c>
      <c r="AD88" s="77">
        <v>2.5000000000000001E-2</v>
      </c>
      <c r="AE88" s="77">
        <v>2.5000000000000001E-2</v>
      </c>
      <c r="AF88" s="77">
        <v>2.5000000000000001E-2</v>
      </c>
      <c r="AG88" s="77">
        <v>2.5000000000000001E-2</v>
      </c>
      <c r="AH88" s="77">
        <v>2.5000000000000001E-2</v>
      </c>
      <c r="AI88" s="77">
        <v>2.5000000000000001E-2</v>
      </c>
    </row>
    <row r="89" spans="5:35" outlineLevel="2" x14ac:dyDescent="0.2">
      <c r="E89" s="503">
        <v>18</v>
      </c>
      <c r="F89" s="134" t="s">
        <v>148</v>
      </c>
      <c r="G89" s="506" t="s">
        <v>130</v>
      </c>
      <c r="H89" s="504" t="s">
        <v>31</v>
      </c>
      <c r="I89" s="124"/>
      <c r="J89" s="124"/>
      <c r="K89" s="124"/>
      <c r="L89" s="124"/>
      <c r="M89" s="124"/>
      <c r="N89" s="124"/>
      <c r="O89" s="124"/>
      <c r="P89" s="124"/>
      <c r="Q89" s="124"/>
      <c r="R89" s="124"/>
      <c r="S89" s="124"/>
      <c r="T89" s="124"/>
      <c r="U89" s="499"/>
      <c r="V89" s="77">
        <v>0.21</v>
      </c>
      <c r="W89" s="77">
        <v>0.10730000000000001</v>
      </c>
      <c r="X89" s="77">
        <v>2.98E-2</v>
      </c>
      <c r="Y89" s="77">
        <v>2.87E-2</v>
      </c>
      <c r="Z89" s="77">
        <v>2.75E-2</v>
      </c>
      <c r="AA89" s="77">
        <v>2.5000000000000001E-2</v>
      </c>
      <c r="AB89" s="77">
        <v>2.5000000000000001E-2</v>
      </c>
      <c r="AC89" s="77">
        <v>2.5000000000000001E-2</v>
      </c>
      <c r="AD89" s="77">
        <v>2.5000000000000001E-2</v>
      </c>
      <c r="AE89" s="77">
        <v>2.5000000000000001E-2</v>
      </c>
      <c r="AF89" s="77">
        <v>2.5000000000000001E-2</v>
      </c>
      <c r="AG89" s="77">
        <v>2.5000000000000001E-2</v>
      </c>
      <c r="AH89" s="77">
        <v>2.5000000000000001E-2</v>
      </c>
      <c r="AI89" s="77">
        <v>2.5000000000000001E-2</v>
      </c>
    </row>
    <row r="90" spans="5:35" outlineLevel="2" x14ac:dyDescent="0.2">
      <c r="E90" s="503">
        <v>19</v>
      </c>
      <c r="F90" s="134" t="s">
        <v>149</v>
      </c>
      <c r="G90" s="506" t="s">
        <v>130</v>
      </c>
      <c r="H90" s="504" t="s">
        <v>31</v>
      </c>
      <c r="I90" s="124"/>
      <c r="J90" s="124"/>
      <c r="K90" s="124"/>
      <c r="L90" s="124"/>
      <c r="M90" s="124"/>
      <c r="N90" s="124"/>
      <c r="O90" s="124"/>
      <c r="P90" s="124"/>
      <c r="Q90" s="124"/>
      <c r="R90" s="124"/>
      <c r="S90" s="124"/>
      <c r="T90" s="124"/>
      <c r="U90" s="499"/>
      <c r="V90" s="77">
        <v>0.21</v>
      </c>
      <c r="W90" s="77">
        <v>0.10730000000000001</v>
      </c>
      <c r="X90" s="77">
        <v>2.98E-2</v>
      </c>
      <c r="Y90" s="77">
        <v>2.87E-2</v>
      </c>
      <c r="Z90" s="77">
        <v>2.75E-2</v>
      </c>
      <c r="AA90" s="77">
        <v>2.5000000000000001E-2</v>
      </c>
      <c r="AB90" s="77">
        <v>2.5000000000000001E-2</v>
      </c>
      <c r="AC90" s="77">
        <v>2.5000000000000001E-2</v>
      </c>
      <c r="AD90" s="77">
        <v>2.5000000000000001E-2</v>
      </c>
      <c r="AE90" s="77">
        <v>2.5000000000000001E-2</v>
      </c>
      <c r="AF90" s="77">
        <v>2.5000000000000001E-2</v>
      </c>
      <c r="AG90" s="77">
        <v>2.5000000000000001E-2</v>
      </c>
      <c r="AH90" s="77">
        <v>2.5000000000000001E-2</v>
      </c>
      <c r="AI90" s="77">
        <v>2.5000000000000001E-2</v>
      </c>
    </row>
    <row r="91" spans="5:35" outlineLevel="2" x14ac:dyDescent="0.2">
      <c r="E91" s="503">
        <v>20</v>
      </c>
      <c r="F91" s="134" t="s">
        <v>150</v>
      </c>
      <c r="G91" s="506" t="s">
        <v>130</v>
      </c>
      <c r="H91" s="504" t="s">
        <v>31</v>
      </c>
      <c r="I91" s="124"/>
      <c r="J91" s="124"/>
      <c r="K91" s="124"/>
      <c r="L91" s="124"/>
      <c r="M91" s="124"/>
      <c r="N91" s="124"/>
      <c r="O91" s="124"/>
      <c r="P91" s="124"/>
      <c r="Q91" s="124"/>
      <c r="R91" s="124"/>
      <c r="S91" s="124"/>
      <c r="T91" s="124"/>
      <c r="U91" s="499"/>
      <c r="V91" s="77">
        <v>0.21</v>
      </c>
      <c r="W91" s="77">
        <v>0.10730000000000001</v>
      </c>
      <c r="X91" s="77">
        <v>2.98E-2</v>
      </c>
      <c r="Y91" s="77">
        <v>2.87E-2</v>
      </c>
      <c r="Z91" s="77">
        <v>2.75E-2</v>
      </c>
      <c r="AA91" s="77">
        <v>2.5000000000000001E-2</v>
      </c>
      <c r="AB91" s="77">
        <v>2.5000000000000001E-2</v>
      </c>
      <c r="AC91" s="77">
        <v>2.5000000000000001E-2</v>
      </c>
      <c r="AD91" s="77">
        <v>2.5000000000000001E-2</v>
      </c>
      <c r="AE91" s="77">
        <v>2.5000000000000001E-2</v>
      </c>
      <c r="AF91" s="77">
        <v>2.5000000000000001E-2</v>
      </c>
      <c r="AG91" s="77">
        <v>2.5000000000000001E-2</v>
      </c>
      <c r="AH91" s="77">
        <v>2.5000000000000001E-2</v>
      </c>
      <c r="AI91" s="77">
        <v>2.5000000000000001E-2</v>
      </c>
    </row>
    <row r="92" spans="5:35" outlineLevel="2" x14ac:dyDescent="0.2">
      <c r="E92" s="503">
        <v>21</v>
      </c>
      <c r="F92" s="134" t="s">
        <v>151</v>
      </c>
      <c r="G92" s="506" t="s">
        <v>130</v>
      </c>
      <c r="H92" s="504" t="s">
        <v>31</v>
      </c>
      <c r="I92" s="124"/>
      <c r="J92" s="124"/>
      <c r="K92" s="124"/>
      <c r="L92" s="124"/>
      <c r="M92" s="124"/>
      <c r="N92" s="124"/>
      <c r="O92" s="124"/>
      <c r="P92" s="124"/>
      <c r="Q92" s="124"/>
      <c r="R92" s="124"/>
      <c r="S92" s="124"/>
      <c r="T92" s="124"/>
      <c r="U92" s="499"/>
      <c r="V92" s="77">
        <v>0.21</v>
      </c>
      <c r="W92" s="77">
        <v>0.10730000000000001</v>
      </c>
      <c r="X92" s="77">
        <v>2.98E-2</v>
      </c>
      <c r="Y92" s="77">
        <v>2.87E-2</v>
      </c>
      <c r="Z92" s="77">
        <v>2.75E-2</v>
      </c>
      <c r="AA92" s="77">
        <v>2.5000000000000001E-2</v>
      </c>
      <c r="AB92" s="77">
        <v>2.5000000000000001E-2</v>
      </c>
      <c r="AC92" s="77">
        <v>2.5000000000000001E-2</v>
      </c>
      <c r="AD92" s="77">
        <v>2.5000000000000001E-2</v>
      </c>
      <c r="AE92" s="77">
        <v>2.5000000000000001E-2</v>
      </c>
      <c r="AF92" s="77">
        <v>2.5000000000000001E-2</v>
      </c>
      <c r="AG92" s="77">
        <v>2.5000000000000001E-2</v>
      </c>
      <c r="AH92" s="77">
        <v>2.5000000000000001E-2</v>
      </c>
      <c r="AI92" s="77">
        <v>2.5000000000000001E-2</v>
      </c>
    </row>
    <row r="93" spans="5:35" outlineLevel="2" x14ac:dyDescent="0.2">
      <c r="E93" s="503">
        <v>22</v>
      </c>
      <c r="F93" s="134" t="s">
        <v>658</v>
      </c>
      <c r="G93" s="506" t="s">
        <v>130</v>
      </c>
      <c r="H93" s="504" t="s">
        <v>31</v>
      </c>
      <c r="I93" s="124"/>
      <c r="J93" s="124"/>
      <c r="K93" s="124"/>
      <c r="L93" s="124"/>
      <c r="M93" s="124"/>
      <c r="N93" s="124"/>
      <c r="O93" s="124"/>
      <c r="P93" s="124"/>
      <c r="Q93" s="124"/>
      <c r="R93" s="124"/>
      <c r="S93" s="124"/>
      <c r="T93" s="124"/>
      <c r="U93" s="499"/>
      <c r="V93" s="77">
        <v>0.21</v>
      </c>
      <c r="W93" s="77">
        <v>0.10730000000000001</v>
      </c>
      <c r="X93" s="77">
        <v>2.98E-2</v>
      </c>
      <c r="Y93" s="77">
        <v>2.87E-2</v>
      </c>
      <c r="Z93" s="77">
        <v>2.75E-2</v>
      </c>
      <c r="AA93" s="77">
        <v>2.5000000000000001E-2</v>
      </c>
      <c r="AB93" s="77">
        <v>2.5000000000000001E-2</v>
      </c>
      <c r="AC93" s="77">
        <v>2.5000000000000001E-2</v>
      </c>
      <c r="AD93" s="77">
        <v>2.5000000000000001E-2</v>
      </c>
      <c r="AE93" s="77">
        <v>2.5000000000000001E-2</v>
      </c>
      <c r="AF93" s="77">
        <v>2.5000000000000001E-2</v>
      </c>
      <c r="AG93" s="77">
        <v>2.5000000000000001E-2</v>
      </c>
      <c r="AH93" s="77">
        <v>2.5000000000000001E-2</v>
      </c>
      <c r="AI93" s="77">
        <v>2.5000000000000001E-2</v>
      </c>
    </row>
    <row r="94" spans="5:35" outlineLevel="2" x14ac:dyDescent="0.2">
      <c r="E94" s="503" t="s">
        <v>152</v>
      </c>
      <c r="F94" s="134" t="s">
        <v>152</v>
      </c>
      <c r="G94" s="506" t="s">
        <v>130</v>
      </c>
      <c r="H94" s="504" t="s">
        <v>31</v>
      </c>
      <c r="I94" s="124"/>
      <c r="J94" s="124"/>
      <c r="K94" s="124"/>
      <c r="L94" s="124"/>
      <c r="M94" s="124"/>
      <c r="N94" s="124"/>
      <c r="O94" s="124"/>
      <c r="P94" s="124"/>
      <c r="Q94" s="124"/>
      <c r="R94" s="124"/>
      <c r="S94" s="124"/>
      <c r="T94" s="124"/>
      <c r="U94" s="499"/>
      <c r="V94" s="77">
        <v>0.21</v>
      </c>
      <c r="W94" s="77">
        <v>0.10730000000000001</v>
      </c>
      <c r="X94" s="77">
        <v>2.98E-2</v>
      </c>
      <c r="Y94" s="77">
        <v>2.87E-2</v>
      </c>
      <c r="Z94" s="77">
        <v>2.75E-2</v>
      </c>
      <c r="AA94" s="77">
        <v>2.5000000000000001E-2</v>
      </c>
      <c r="AB94" s="77">
        <v>2.5000000000000001E-2</v>
      </c>
      <c r="AC94" s="77">
        <v>2.5000000000000001E-2</v>
      </c>
      <c r="AD94" s="77">
        <v>2.5000000000000001E-2</v>
      </c>
      <c r="AE94" s="77">
        <v>2.5000000000000001E-2</v>
      </c>
      <c r="AF94" s="77">
        <v>2.5000000000000001E-2</v>
      </c>
      <c r="AG94" s="77">
        <v>2.5000000000000001E-2</v>
      </c>
      <c r="AH94" s="77">
        <v>2.5000000000000001E-2</v>
      </c>
      <c r="AI94" s="77">
        <v>2.5000000000000001E-2</v>
      </c>
    </row>
    <row r="95" spans="5:35" outlineLevel="2" x14ac:dyDescent="0.2">
      <c r="E95" s="503">
        <v>24</v>
      </c>
      <c r="F95" s="134" t="s">
        <v>2</v>
      </c>
      <c r="G95" s="506" t="s">
        <v>130</v>
      </c>
      <c r="H95" s="504" t="s">
        <v>31</v>
      </c>
      <c r="I95" s="124"/>
      <c r="J95" s="124"/>
      <c r="K95" s="124"/>
      <c r="L95" s="124"/>
      <c r="M95" s="124"/>
      <c r="N95" s="124"/>
      <c r="O95" s="124"/>
      <c r="P95" s="124"/>
      <c r="Q95" s="124"/>
      <c r="R95" s="124"/>
      <c r="S95" s="124"/>
      <c r="T95" s="124"/>
      <c r="U95" s="499"/>
      <c r="V95" s="77">
        <v>0.21</v>
      </c>
      <c r="W95" s="77">
        <v>0.10730000000000001</v>
      </c>
      <c r="X95" s="77">
        <v>2.98E-2</v>
      </c>
      <c r="Y95" s="77">
        <v>2.87E-2</v>
      </c>
      <c r="Z95" s="77">
        <v>2.75E-2</v>
      </c>
      <c r="AA95" s="77">
        <v>2.5000000000000001E-2</v>
      </c>
      <c r="AB95" s="77">
        <v>2.5000000000000001E-2</v>
      </c>
      <c r="AC95" s="77">
        <v>2.5000000000000001E-2</v>
      </c>
      <c r="AD95" s="77">
        <v>2.5000000000000001E-2</v>
      </c>
      <c r="AE95" s="77">
        <v>2.5000000000000001E-2</v>
      </c>
      <c r="AF95" s="77">
        <v>2.5000000000000001E-2</v>
      </c>
      <c r="AG95" s="77">
        <v>2.5000000000000001E-2</v>
      </c>
      <c r="AH95" s="77">
        <v>2.5000000000000001E-2</v>
      </c>
      <c r="AI95" s="77">
        <v>2.5000000000000001E-2</v>
      </c>
    </row>
    <row r="96" spans="5:35" outlineLevel="2" x14ac:dyDescent="0.2">
      <c r="E96" s="503">
        <v>25</v>
      </c>
      <c r="F96" s="134" t="s">
        <v>153</v>
      </c>
      <c r="G96" s="506" t="s">
        <v>130</v>
      </c>
      <c r="H96" s="504" t="s">
        <v>31</v>
      </c>
      <c r="I96" s="124"/>
      <c r="J96" s="124"/>
      <c r="K96" s="124"/>
      <c r="L96" s="124"/>
      <c r="M96" s="124"/>
      <c r="N96" s="124"/>
      <c r="O96" s="124"/>
      <c r="P96" s="124"/>
      <c r="Q96" s="124"/>
      <c r="R96" s="124"/>
      <c r="S96" s="124"/>
      <c r="T96" s="124"/>
      <c r="U96" s="499"/>
      <c r="V96" s="77">
        <v>0.21</v>
      </c>
      <c r="W96" s="77">
        <v>0.10730000000000001</v>
      </c>
      <c r="X96" s="77">
        <v>2.98E-2</v>
      </c>
      <c r="Y96" s="77">
        <v>2.87E-2</v>
      </c>
      <c r="Z96" s="77">
        <v>2.75E-2</v>
      </c>
      <c r="AA96" s="77">
        <v>2.5000000000000001E-2</v>
      </c>
      <c r="AB96" s="77">
        <v>2.5000000000000001E-2</v>
      </c>
      <c r="AC96" s="77">
        <v>2.5000000000000001E-2</v>
      </c>
      <c r="AD96" s="77">
        <v>2.5000000000000001E-2</v>
      </c>
      <c r="AE96" s="77">
        <v>2.5000000000000001E-2</v>
      </c>
      <c r="AF96" s="77">
        <v>2.5000000000000001E-2</v>
      </c>
      <c r="AG96" s="77">
        <v>2.5000000000000001E-2</v>
      </c>
      <c r="AH96" s="77">
        <v>2.5000000000000001E-2</v>
      </c>
      <c r="AI96" s="77">
        <v>2.5000000000000001E-2</v>
      </c>
    </row>
    <row r="97" spans="5:35" outlineLevel="2" x14ac:dyDescent="0.2">
      <c r="E97" s="503" t="s">
        <v>154</v>
      </c>
      <c r="F97" s="134" t="s">
        <v>155</v>
      </c>
      <c r="G97" s="506" t="s">
        <v>130</v>
      </c>
      <c r="H97" s="504" t="s">
        <v>31</v>
      </c>
      <c r="I97" s="124"/>
      <c r="J97" s="124"/>
      <c r="K97" s="124"/>
      <c r="L97" s="124"/>
      <c r="M97" s="124"/>
      <c r="N97" s="124"/>
      <c r="O97" s="124"/>
      <c r="P97" s="124"/>
      <c r="Q97" s="124"/>
      <c r="R97" s="124"/>
      <c r="S97" s="124"/>
      <c r="T97" s="124"/>
      <c r="U97" s="499"/>
      <c r="V97" s="77">
        <v>0.21</v>
      </c>
      <c r="W97" s="77">
        <v>0.10730000000000001</v>
      </c>
      <c r="X97" s="77">
        <v>2.98E-2</v>
      </c>
      <c r="Y97" s="77">
        <v>2.87E-2</v>
      </c>
      <c r="Z97" s="77">
        <v>2.75E-2</v>
      </c>
      <c r="AA97" s="77">
        <v>2.5000000000000001E-2</v>
      </c>
      <c r="AB97" s="77">
        <v>2.5000000000000001E-2</v>
      </c>
      <c r="AC97" s="77">
        <v>2.5000000000000001E-2</v>
      </c>
      <c r="AD97" s="77">
        <v>2.5000000000000001E-2</v>
      </c>
      <c r="AE97" s="77">
        <v>2.5000000000000001E-2</v>
      </c>
      <c r="AF97" s="77">
        <v>2.5000000000000001E-2</v>
      </c>
      <c r="AG97" s="77">
        <v>2.5000000000000001E-2</v>
      </c>
      <c r="AH97" s="77">
        <v>2.5000000000000001E-2</v>
      </c>
      <c r="AI97" s="77">
        <v>2.5000000000000001E-2</v>
      </c>
    </row>
    <row r="98" spans="5:35" outlineLevel="2" x14ac:dyDescent="0.2">
      <c r="E98" s="503" t="s">
        <v>156</v>
      </c>
      <c r="F98" s="134" t="s">
        <v>157</v>
      </c>
      <c r="G98" s="506" t="s">
        <v>130</v>
      </c>
      <c r="H98" s="504" t="s">
        <v>31</v>
      </c>
      <c r="I98" s="124"/>
      <c r="J98" s="124"/>
      <c r="K98" s="124"/>
      <c r="L98" s="124"/>
      <c r="M98" s="124"/>
      <c r="N98" s="124"/>
      <c r="O98" s="124"/>
      <c r="P98" s="124"/>
      <c r="Q98" s="124"/>
      <c r="R98" s="124"/>
      <c r="S98" s="124"/>
      <c r="T98" s="124"/>
      <c r="U98" s="499"/>
      <c r="V98" s="77">
        <v>0.21</v>
      </c>
      <c r="W98" s="77">
        <v>0.10730000000000001</v>
      </c>
      <c r="X98" s="77">
        <v>2.98E-2</v>
      </c>
      <c r="Y98" s="77">
        <v>2.87E-2</v>
      </c>
      <c r="Z98" s="77">
        <v>2.75E-2</v>
      </c>
      <c r="AA98" s="77">
        <v>2.5000000000000001E-2</v>
      </c>
      <c r="AB98" s="77">
        <v>2.5000000000000001E-2</v>
      </c>
      <c r="AC98" s="77">
        <v>2.5000000000000001E-2</v>
      </c>
      <c r="AD98" s="77">
        <v>2.5000000000000001E-2</v>
      </c>
      <c r="AE98" s="77">
        <v>2.5000000000000001E-2</v>
      </c>
      <c r="AF98" s="77">
        <v>2.5000000000000001E-2</v>
      </c>
      <c r="AG98" s="77">
        <v>2.5000000000000001E-2</v>
      </c>
      <c r="AH98" s="77">
        <v>2.5000000000000001E-2</v>
      </c>
      <c r="AI98" s="77">
        <v>2.5000000000000001E-2</v>
      </c>
    </row>
    <row r="99" spans="5:35" outlineLevel="2" x14ac:dyDescent="0.2">
      <c r="E99" s="503" t="s">
        <v>152</v>
      </c>
      <c r="F99" s="134" t="s">
        <v>152</v>
      </c>
      <c r="G99" s="506" t="s">
        <v>130</v>
      </c>
      <c r="H99" s="504" t="s">
        <v>31</v>
      </c>
      <c r="I99" s="124"/>
      <c r="J99" s="124"/>
      <c r="K99" s="124"/>
      <c r="L99" s="124"/>
      <c r="M99" s="124"/>
      <c r="N99" s="124"/>
      <c r="O99" s="124"/>
      <c r="P99" s="124"/>
      <c r="Q99" s="124"/>
      <c r="R99" s="124"/>
      <c r="S99" s="124"/>
      <c r="T99" s="124"/>
      <c r="U99" s="499"/>
      <c r="V99" s="77">
        <v>0.21</v>
      </c>
      <c r="W99" s="77">
        <v>0.10730000000000001</v>
      </c>
      <c r="X99" s="77">
        <v>2.98E-2</v>
      </c>
      <c r="Y99" s="77">
        <v>2.87E-2</v>
      </c>
      <c r="Z99" s="77">
        <v>2.75E-2</v>
      </c>
      <c r="AA99" s="77">
        <v>2.5000000000000001E-2</v>
      </c>
      <c r="AB99" s="77">
        <v>2.5000000000000001E-2</v>
      </c>
      <c r="AC99" s="77">
        <v>2.5000000000000001E-2</v>
      </c>
      <c r="AD99" s="77">
        <v>2.5000000000000001E-2</v>
      </c>
      <c r="AE99" s="77">
        <v>2.5000000000000001E-2</v>
      </c>
      <c r="AF99" s="77">
        <v>2.5000000000000001E-2</v>
      </c>
      <c r="AG99" s="77">
        <v>2.5000000000000001E-2</v>
      </c>
      <c r="AH99" s="77">
        <v>2.5000000000000001E-2</v>
      </c>
      <c r="AI99" s="77">
        <v>2.5000000000000001E-2</v>
      </c>
    </row>
    <row r="100" spans="5:35" outlineLevel="2" x14ac:dyDescent="0.2">
      <c r="E100" s="503">
        <v>29</v>
      </c>
      <c r="F100" s="134" t="s">
        <v>158</v>
      </c>
      <c r="G100" s="506" t="s">
        <v>130</v>
      </c>
      <c r="H100" s="504" t="s">
        <v>31</v>
      </c>
      <c r="I100" s="124"/>
      <c r="J100" s="124"/>
      <c r="K100" s="124"/>
      <c r="L100" s="124"/>
      <c r="M100" s="124"/>
      <c r="N100" s="124"/>
      <c r="O100" s="124"/>
      <c r="P100" s="124"/>
      <c r="Q100" s="124"/>
      <c r="R100" s="124"/>
      <c r="S100" s="124"/>
      <c r="T100" s="124"/>
      <c r="U100" s="499"/>
      <c r="V100" s="77">
        <v>0.21</v>
      </c>
      <c r="W100" s="77">
        <v>0.10730000000000001</v>
      </c>
      <c r="X100" s="77">
        <v>2.98E-2</v>
      </c>
      <c r="Y100" s="77">
        <v>2.87E-2</v>
      </c>
      <c r="Z100" s="77">
        <v>2.75E-2</v>
      </c>
      <c r="AA100" s="77">
        <v>2.5000000000000001E-2</v>
      </c>
      <c r="AB100" s="77">
        <v>2.5000000000000001E-2</v>
      </c>
      <c r="AC100" s="77">
        <v>2.5000000000000001E-2</v>
      </c>
      <c r="AD100" s="77">
        <v>2.5000000000000001E-2</v>
      </c>
      <c r="AE100" s="77">
        <v>2.5000000000000001E-2</v>
      </c>
      <c r="AF100" s="77">
        <v>2.5000000000000001E-2</v>
      </c>
      <c r="AG100" s="77">
        <v>2.5000000000000001E-2</v>
      </c>
      <c r="AH100" s="77">
        <v>2.5000000000000001E-2</v>
      </c>
      <c r="AI100" s="77">
        <v>2.5000000000000001E-2</v>
      </c>
    </row>
    <row r="101" spans="5:35" outlineLevel="2" x14ac:dyDescent="0.2">
      <c r="E101" s="503">
        <v>30</v>
      </c>
      <c r="F101" s="134" t="s">
        <v>159</v>
      </c>
      <c r="G101" s="506" t="s">
        <v>130</v>
      </c>
      <c r="H101" s="504" t="s">
        <v>31</v>
      </c>
      <c r="I101" s="124"/>
      <c r="J101" s="124"/>
      <c r="K101" s="124"/>
      <c r="L101" s="124"/>
      <c r="M101" s="124"/>
      <c r="N101" s="124"/>
      <c r="O101" s="124"/>
      <c r="P101" s="124"/>
      <c r="Q101" s="124"/>
      <c r="R101" s="124"/>
      <c r="S101" s="124"/>
      <c r="T101" s="124"/>
      <c r="U101" s="499"/>
      <c r="V101" s="77">
        <v>0.21</v>
      </c>
      <c r="W101" s="77">
        <v>0.10730000000000001</v>
      </c>
      <c r="X101" s="77">
        <v>2.98E-2</v>
      </c>
      <c r="Y101" s="77">
        <v>2.87E-2</v>
      </c>
      <c r="Z101" s="77">
        <v>2.75E-2</v>
      </c>
      <c r="AA101" s="77">
        <v>2.5000000000000001E-2</v>
      </c>
      <c r="AB101" s="77">
        <v>2.5000000000000001E-2</v>
      </c>
      <c r="AC101" s="77">
        <v>2.5000000000000001E-2</v>
      </c>
      <c r="AD101" s="77">
        <v>2.5000000000000001E-2</v>
      </c>
      <c r="AE101" s="77">
        <v>2.5000000000000001E-2</v>
      </c>
      <c r="AF101" s="77">
        <v>2.5000000000000001E-2</v>
      </c>
      <c r="AG101" s="77">
        <v>2.5000000000000001E-2</v>
      </c>
      <c r="AH101" s="77">
        <v>2.5000000000000001E-2</v>
      </c>
      <c r="AI101" s="77">
        <v>2.5000000000000001E-2</v>
      </c>
    </row>
    <row r="102" spans="5:35" outlineLevel="2" x14ac:dyDescent="0.2">
      <c r="E102" s="503" t="s">
        <v>152</v>
      </c>
      <c r="F102" s="134" t="s">
        <v>152</v>
      </c>
      <c r="G102" s="506" t="s">
        <v>130</v>
      </c>
      <c r="H102" s="504" t="s">
        <v>31</v>
      </c>
      <c r="I102" s="124"/>
      <c r="J102" s="124"/>
      <c r="K102" s="124"/>
      <c r="L102" s="124"/>
      <c r="M102" s="124"/>
      <c r="N102" s="124"/>
      <c r="O102" s="124"/>
      <c r="P102" s="124"/>
      <c r="Q102" s="124"/>
      <c r="R102" s="124"/>
      <c r="S102" s="124"/>
      <c r="T102" s="124"/>
      <c r="U102" s="499"/>
      <c r="V102" s="77">
        <v>0.21</v>
      </c>
      <c r="W102" s="77">
        <v>0.10730000000000001</v>
      </c>
      <c r="X102" s="77">
        <v>2.98E-2</v>
      </c>
      <c r="Y102" s="77">
        <v>2.87E-2</v>
      </c>
      <c r="Z102" s="77">
        <v>2.75E-2</v>
      </c>
      <c r="AA102" s="77">
        <v>2.5000000000000001E-2</v>
      </c>
      <c r="AB102" s="77">
        <v>2.5000000000000001E-2</v>
      </c>
      <c r="AC102" s="77">
        <v>2.5000000000000001E-2</v>
      </c>
      <c r="AD102" s="77">
        <v>2.5000000000000001E-2</v>
      </c>
      <c r="AE102" s="77">
        <v>2.5000000000000001E-2</v>
      </c>
      <c r="AF102" s="77">
        <v>2.5000000000000001E-2</v>
      </c>
      <c r="AG102" s="77">
        <v>2.5000000000000001E-2</v>
      </c>
      <c r="AH102" s="77">
        <v>2.5000000000000001E-2</v>
      </c>
      <c r="AI102" s="77">
        <v>2.5000000000000001E-2</v>
      </c>
    </row>
    <row r="103" spans="5:35" outlineLevel="2" x14ac:dyDescent="0.2">
      <c r="E103" s="503" t="s">
        <v>160</v>
      </c>
      <c r="F103" s="134" t="s">
        <v>161</v>
      </c>
      <c r="G103" s="506" t="s">
        <v>130</v>
      </c>
      <c r="H103" s="504" t="s">
        <v>31</v>
      </c>
      <c r="I103" s="124"/>
      <c r="J103" s="124"/>
      <c r="K103" s="124"/>
      <c r="L103" s="124"/>
      <c r="M103" s="124"/>
      <c r="N103" s="124"/>
      <c r="O103" s="124"/>
      <c r="P103" s="124"/>
      <c r="Q103" s="124"/>
      <c r="R103" s="124"/>
      <c r="S103" s="124"/>
      <c r="T103" s="124"/>
      <c r="U103" s="499"/>
      <c r="V103" s="77">
        <v>0.21</v>
      </c>
      <c r="W103" s="77">
        <v>0.10730000000000001</v>
      </c>
      <c r="X103" s="77">
        <v>2.98E-2</v>
      </c>
      <c r="Y103" s="77">
        <v>2.87E-2</v>
      </c>
      <c r="Z103" s="77">
        <v>2.75E-2</v>
      </c>
      <c r="AA103" s="77">
        <v>2.5000000000000001E-2</v>
      </c>
      <c r="AB103" s="77">
        <v>2.5000000000000001E-2</v>
      </c>
      <c r="AC103" s="77">
        <v>2.5000000000000001E-2</v>
      </c>
      <c r="AD103" s="77">
        <v>2.5000000000000001E-2</v>
      </c>
      <c r="AE103" s="77">
        <v>2.5000000000000001E-2</v>
      </c>
      <c r="AF103" s="77">
        <v>2.5000000000000001E-2</v>
      </c>
      <c r="AG103" s="77">
        <v>2.5000000000000001E-2</v>
      </c>
      <c r="AH103" s="77">
        <v>2.5000000000000001E-2</v>
      </c>
      <c r="AI103" s="77">
        <v>2.5000000000000001E-2</v>
      </c>
    </row>
    <row r="104" spans="5:35" outlineLevel="2" x14ac:dyDescent="0.2">
      <c r="E104" s="503" t="s">
        <v>162</v>
      </c>
      <c r="F104" s="134" t="s">
        <v>659</v>
      </c>
      <c r="G104" s="506" t="s">
        <v>130</v>
      </c>
      <c r="H104" s="504" t="s">
        <v>31</v>
      </c>
      <c r="I104" s="124"/>
      <c r="J104" s="124"/>
      <c r="K104" s="124"/>
      <c r="L104" s="124"/>
      <c r="M104" s="124"/>
      <c r="N104" s="124"/>
      <c r="O104" s="124"/>
      <c r="P104" s="124"/>
      <c r="Q104" s="124"/>
      <c r="R104" s="124"/>
      <c r="S104" s="124"/>
      <c r="T104" s="124"/>
      <c r="U104" s="499"/>
      <c r="V104" s="77">
        <v>0.21</v>
      </c>
      <c r="W104" s="77">
        <v>0.10730000000000001</v>
      </c>
      <c r="X104" s="77">
        <v>2.98E-2</v>
      </c>
      <c r="Y104" s="77">
        <v>2.87E-2</v>
      </c>
      <c r="Z104" s="77">
        <v>2.75E-2</v>
      </c>
      <c r="AA104" s="77">
        <v>2.5000000000000001E-2</v>
      </c>
      <c r="AB104" s="77">
        <v>2.5000000000000001E-2</v>
      </c>
      <c r="AC104" s="77">
        <v>2.5000000000000001E-2</v>
      </c>
      <c r="AD104" s="77">
        <v>2.5000000000000001E-2</v>
      </c>
      <c r="AE104" s="77">
        <v>2.5000000000000001E-2</v>
      </c>
      <c r="AF104" s="77">
        <v>2.5000000000000001E-2</v>
      </c>
      <c r="AG104" s="77">
        <v>2.5000000000000001E-2</v>
      </c>
      <c r="AH104" s="77">
        <v>2.5000000000000001E-2</v>
      </c>
      <c r="AI104" s="77">
        <v>2.5000000000000001E-2</v>
      </c>
    </row>
    <row r="105" spans="5:35" outlineLevel="2" x14ac:dyDescent="0.2">
      <c r="E105" s="503" t="s">
        <v>163</v>
      </c>
      <c r="F105" s="134" t="s">
        <v>164</v>
      </c>
      <c r="G105" s="506" t="s">
        <v>130</v>
      </c>
      <c r="H105" s="504" t="s">
        <v>31</v>
      </c>
      <c r="I105" s="124"/>
      <c r="J105" s="124"/>
      <c r="K105" s="124"/>
      <c r="L105" s="124"/>
      <c r="M105" s="124"/>
      <c r="N105" s="124"/>
      <c r="O105" s="124"/>
      <c r="P105" s="124"/>
      <c r="Q105" s="124"/>
      <c r="R105" s="124"/>
      <c r="S105" s="124"/>
      <c r="T105" s="124"/>
      <c r="U105" s="499"/>
      <c r="V105" s="77">
        <v>0.21</v>
      </c>
      <c r="W105" s="77">
        <v>0.10730000000000001</v>
      </c>
      <c r="X105" s="77">
        <v>2.98E-2</v>
      </c>
      <c r="Y105" s="77">
        <v>2.87E-2</v>
      </c>
      <c r="Z105" s="77">
        <v>2.75E-2</v>
      </c>
      <c r="AA105" s="77">
        <v>2.5000000000000001E-2</v>
      </c>
      <c r="AB105" s="77">
        <v>2.5000000000000001E-2</v>
      </c>
      <c r="AC105" s="77">
        <v>2.5000000000000001E-2</v>
      </c>
      <c r="AD105" s="77">
        <v>2.5000000000000001E-2</v>
      </c>
      <c r="AE105" s="77">
        <v>2.5000000000000001E-2</v>
      </c>
      <c r="AF105" s="77">
        <v>2.5000000000000001E-2</v>
      </c>
      <c r="AG105" s="77">
        <v>2.5000000000000001E-2</v>
      </c>
      <c r="AH105" s="77">
        <v>2.5000000000000001E-2</v>
      </c>
      <c r="AI105" s="77">
        <v>2.5000000000000001E-2</v>
      </c>
    </row>
    <row r="106" spans="5:35" outlineLevel="2" x14ac:dyDescent="0.2">
      <c r="E106" s="503" t="s">
        <v>152</v>
      </c>
      <c r="F106" s="134" t="s">
        <v>152</v>
      </c>
      <c r="G106" s="506" t="s">
        <v>130</v>
      </c>
      <c r="H106" s="504" t="s">
        <v>31</v>
      </c>
      <c r="I106" s="124"/>
      <c r="J106" s="124"/>
      <c r="K106" s="124"/>
      <c r="L106" s="124"/>
      <c r="M106" s="124"/>
      <c r="N106" s="124"/>
      <c r="O106" s="124"/>
      <c r="P106" s="124"/>
      <c r="Q106" s="124"/>
      <c r="R106" s="124"/>
      <c r="S106" s="124"/>
      <c r="T106" s="124"/>
      <c r="U106" s="499"/>
      <c r="V106" s="77">
        <v>0.21</v>
      </c>
      <c r="W106" s="77">
        <v>0.10730000000000001</v>
      </c>
      <c r="X106" s="77">
        <v>2.98E-2</v>
      </c>
      <c r="Y106" s="77">
        <v>2.87E-2</v>
      </c>
      <c r="Z106" s="77">
        <v>2.75E-2</v>
      </c>
      <c r="AA106" s="77">
        <v>2.5000000000000001E-2</v>
      </c>
      <c r="AB106" s="77">
        <v>2.5000000000000001E-2</v>
      </c>
      <c r="AC106" s="77">
        <v>2.5000000000000001E-2</v>
      </c>
      <c r="AD106" s="77">
        <v>2.5000000000000001E-2</v>
      </c>
      <c r="AE106" s="77">
        <v>2.5000000000000001E-2</v>
      </c>
      <c r="AF106" s="77">
        <v>2.5000000000000001E-2</v>
      </c>
      <c r="AG106" s="77">
        <v>2.5000000000000001E-2</v>
      </c>
      <c r="AH106" s="77">
        <v>2.5000000000000001E-2</v>
      </c>
      <c r="AI106" s="77">
        <v>2.5000000000000001E-2</v>
      </c>
    </row>
    <row r="107" spans="5:35" outlineLevel="2" x14ac:dyDescent="0.2">
      <c r="E107" s="503" t="s">
        <v>165</v>
      </c>
      <c r="F107" s="134" t="s">
        <v>656</v>
      </c>
      <c r="G107" s="506" t="s">
        <v>130</v>
      </c>
      <c r="H107" s="504" t="s">
        <v>31</v>
      </c>
      <c r="I107" s="124"/>
      <c r="J107" s="124"/>
      <c r="K107" s="124"/>
      <c r="L107" s="124"/>
      <c r="M107" s="124"/>
      <c r="N107" s="124"/>
      <c r="O107" s="124"/>
      <c r="P107" s="124"/>
      <c r="Q107" s="124"/>
      <c r="R107" s="124"/>
      <c r="S107" s="124"/>
      <c r="T107" s="124"/>
      <c r="U107" s="499"/>
      <c r="V107" s="77">
        <v>0.21</v>
      </c>
      <c r="W107" s="77">
        <v>0.10730000000000001</v>
      </c>
      <c r="X107" s="77">
        <v>2.98E-2</v>
      </c>
      <c r="Y107" s="77">
        <v>2.87E-2</v>
      </c>
      <c r="Z107" s="77">
        <v>2.75E-2</v>
      </c>
      <c r="AA107" s="77">
        <v>2.5000000000000001E-2</v>
      </c>
      <c r="AB107" s="77">
        <v>2.5000000000000001E-2</v>
      </c>
      <c r="AC107" s="77">
        <v>2.5000000000000001E-2</v>
      </c>
      <c r="AD107" s="77">
        <v>2.5000000000000001E-2</v>
      </c>
      <c r="AE107" s="77">
        <v>2.5000000000000001E-2</v>
      </c>
      <c r="AF107" s="77">
        <v>2.5000000000000001E-2</v>
      </c>
      <c r="AG107" s="77">
        <v>2.5000000000000001E-2</v>
      </c>
      <c r="AH107" s="77">
        <v>2.5000000000000001E-2</v>
      </c>
      <c r="AI107" s="77">
        <v>2.5000000000000001E-2</v>
      </c>
    </row>
    <row r="108" spans="5:35" outlineLevel="2" x14ac:dyDescent="0.2">
      <c r="E108" s="503" t="s">
        <v>166</v>
      </c>
      <c r="F108" s="134" t="s">
        <v>657</v>
      </c>
      <c r="G108" s="506" t="s">
        <v>130</v>
      </c>
      <c r="H108" s="504" t="s">
        <v>31</v>
      </c>
      <c r="I108" s="124"/>
      <c r="J108" s="124"/>
      <c r="K108" s="124"/>
      <c r="L108" s="124"/>
      <c r="M108" s="124"/>
      <c r="N108" s="124"/>
      <c r="O108" s="124"/>
      <c r="P108" s="124"/>
      <c r="Q108" s="124"/>
      <c r="R108" s="124"/>
      <c r="S108" s="124"/>
      <c r="T108" s="124"/>
      <c r="U108" s="499"/>
      <c r="V108" s="77">
        <v>0.21</v>
      </c>
      <c r="W108" s="77">
        <v>0.10730000000000001</v>
      </c>
      <c r="X108" s="77">
        <v>2.98E-2</v>
      </c>
      <c r="Y108" s="77">
        <v>2.87E-2</v>
      </c>
      <c r="Z108" s="77">
        <v>2.75E-2</v>
      </c>
      <c r="AA108" s="77">
        <v>2.5000000000000001E-2</v>
      </c>
      <c r="AB108" s="77">
        <v>2.5000000000000001E-2</v>
      </c>
      <c r="AC108" s="77">
        <v>2.5000000000000001E-2</v>
      </c>
      <c r="AD108" s="77">
        <v>2.5000000000000001E-2</v>
      </c>
      <c r="AE108" s="77">
        <v>2.5000000000000001E-2</v>
      </c>
      <c r="AF108" s="77">
        <v>2.5000000000000001E-2</v>
      </c>
      <c r="AG108" s="77">
        <v>2.5000000000000001E-2</v>
      </c>
      <c r="AH108" s="77">
        <v>2.5000000000000001E-2</v>
      </c>
      <c r="AI108" s="77">
        <v>2.5000000000000001E-2</v>
      </c>
    </row>
    <row r="109" spans="5:35" outlineLevel="2" x14ac:dyDescent="0.2">
      <c r="E109" s="503" t="s">
        <v>152</v>
      </c>
      <c r="F109" s="134" t="s">
        <v>152</v>
      </c>
      <c r="G109" s="506" t="s">
        <v>130</v>
      </c>
      <c r="H109" s="504" t="s">
        <v>31</v>
      </c>
      <c r="I109" s="124"/>
      <c r="J109" s="124"/>
      <c r="K109" s="124"/>
      <c r="L109" s="124"/>
      <c r="M109" s="124"/>
      <c r="N109" s="124"/>
      <c r="O109" s="124"/>
      <c r="P109" s="124"/>
      <c r="Q109" s="124"/>
      <c r="R109" s="124"/>
      <c r="S109" s="124"/>
      <c r="T109" s="124"/>
      <c r="U109" s="499"/>
      <c r="V109" s="77">
        <v>0.21</v>
      </c>
      <c r="W109" s="77">
        <v>0.10730000000000001</v>
      </c>
      <c r="X109" s="77">
        <v>2.98E-2</v>
      </c>
      <c r="Y109" s="77">
        <v>2.87E-2</v>
      </c>
      <c r="Z109" s="77">
        <v>2.75E-2</v>
      </c>
      <c r="AA109" s="77">
        <v>2.5000000000000001E-2</v>
      </c>
      <c r="AB109" s="77">
        <v>2.5000000000000001E-2</v>
      </c>
      <c r="AC109" s="77">
        <v>2.5000000000000001E-2</v>
      </c>
      <c r="AD109" s="77">
        <v>2.5000000000000001E-2</v>
      </c>
      <c r="AE109" s="77">
        <v>2.5000000000000001E-2</v>
      </c>
      <c r="AF109" s="77">
        <v>2.5000000000000001E-2</v>
      </c>
      <c r="AG109" s="77">
        <v>2.5000000000000001E-2</v>
      </c>
      <c r="AH109" s="77">
        <v>2.5000000000000001E-2</v>
      </c>
      <c r="AI109" s="77">
        <v>2.5000000000000001E-2</v>
      </c>
    </row>
    <row r="110" spans="5:35" outlineLevel="2" x14ac:dyDescent="0.2">
      <c r="E110" s="503" t="s">
        <v>152</v>
      </c>
      <c r="F110" s="134" t="s">
        <v>152</v>
      </c>
      <c r="G110" s="506" t="s">
        <v>130</v>
      </c>
      <c r="H110" s="504" t="s">
        <v>31</v>
      </c>
      <c r="I110" s="124"/>
      <c r="J110" s="124"/>
      <c r="K110" s="124"/>
      <c r="L110" s="124"/>
      <c r="M110" s="124"/>
      <c r="N110" s="124"/>
      <c r="O110" s="124"/>
      <c r="P110" s="124"/>
      <c r="Q110" s="124"/>
      <c r="R110" s="124"/>
      <c r="S110" s="124"/>
      <c r="T110" s="124"/>
      <c r="U110" s="499"/>
      <c r="V110" s="77">
        <v>0.21</v>
      </c>
      <c r="W110" s="77">
        <v>0.10730000000000001</v>
      </c>
      <c r="X110" s="77">
        <v>2.98E-2</v>
      </c>
      <c r="Y110" s="77">
        <v>2.87E-2</v>
      </c>
      <c r="Z110" s="77">
        <v>2.75E-2</v>
      </c>
      <c r="AA110" s="77">
        <v>2.5000000000000001E-2</v>
      </c>
      <c r="AB110" s="77">
        <v>2.5000000000000001E-2</v>
      </c>
      <c r="AC110" s="77">
        <v>2.5000000000000001E-2</v>
      </c>
      <c r="AD110" s="77">
        <v>2.5000000000000001E-2</v>
      </c>
      <c r="AE110" s="77">
        <v>2.5000000000000001E-2</v>
      </c>
      <c r="AF110" s="77">
        <v>2.5000000000000001E-2</v>
      </c>
      <c r="AG110" s="77">
        <v>2.5000000000000001E-2</v>
      </c>
      <c r="AH110" s="77">
        <v>2.5000000000000001E-2</v>
      </c>
      <c r="AI110" s="77">
        <v>2.5000000000000001E-2</v>
      </c>
    </row>
    <row r="111" spans="5:35" outlineLevel="2" x14ac:dyDescent="0.2">
      <c r="E111" s="503" t="s">
        <v>152</v>
      </c>
      <c r="F111" s="134" t="s">
        <v>152</v>
      </c>
      <c r="G111" s="506" t="s">
        <v>130</v>
      </c>
      <c r="H111" s="504" t="s">
        <v>31</v>
      </c>
      <c r="I111" s="124"/>
      <c r="J111" s="124"/>
      <c r="K111" s="124"/>
      <c r="L111" s="124"/>
      <c r="M111" s="124"/>
      <c r="N111" s="124"/>
      <c r="O111" s="124"/>
      <c r="P111" s="124"/>
      <c r="Q111" s="124"/>
      <c r="R111" s="124"/>
      <c r="S111" s="124"/>
      <c r="T111" s="124"/>
      <c r="U111" s="499"/>
      <c r="V111" s="77">
        <v>0.21</v>
      </c>
      <c r="W111" s="77">
        <v>0.10730000000000001</v>
      </c>
      <c r="X111" s="77">
        <v>2.98E-2</v>
      </c>
      <c r="Y111" s="77">
        <v>2.87E-2</v>
      </c>
      <c r="Z111" s="77">
        <v>2.75E-2</v>
      </c>
      <c r="AA111" s="77">
        <v>2.5000000000000001E-2</v>
      </c>
      <c r="AB111" s="77">
        <v>2.5000000000000001E-2</v>
      </c>
      <c r="AC111" s="77">
        <v>2.5000000000000001E-2</v>
      </c>
      <c r="AD111" s="77">
        <v>2.5000000000000001E-2</v>
      </c>
      <c r="AE111" s="77">
        <v>2.5000000000000001E-2</v>
      </c>
      <c r="AF111" s="77">
        <v>2.5000000000000001E-2</v>
      </c>
      <c r="AG111" s="77">
        <v>2.5000000000000001E-2</v>
      </c>
      <c r="AH111" s="77">
        <v>2.5000000000000001E-2</v>
      </c>
      <c r="AI111" s="77">
        <v>2.5000000000000001E-2</v>
      </c>
    </row>
    <row r="112" spans="5:35" outlineLevel="2" x14ac:dyDescent="0.2">
      <c r="E112" s="503" t="s">
        <v>152</v>
      </c>
      <c r="F112" s="134" t="s">
        <v>152</v>
      </c>
      <c r="G112" s="506" t="s">
        <v>130</v>
      </c>
      <c r="H112" s="504" t="s">
        <v>31</v>
      </c>
      <c r="I112" s="124"/>
      <c r="J112" s="124"/>
      <c r="K112" s="124"/>
      <c r="L112" s="124"/>
      <c r="M112" s="124"/>
      <c r="N112" s="124"/>
      <c r="O112" s="124"/>
      <c r="P112" s="124"/>
      <c r="Q112" s="124"/>
      <c r="R112" s="124"/>
      <c r="S112" s="124"/>
      <c r="T112" s="124"/>
      <c r="U112" s="499"/>
      <c r="V112" s="77">
        <v>0.21</v>
      </c>
      <c r="W112" s="77">
        <v>0.10730000000000001</v>
      </c>
      <c r="X112" s="77">
        <v>2.98E-2</v>
      </c>
      <c r="Y112" s="77">
        <v>2.87E-2</v>
      </c>
      <c r="Z112" s="77">
        <v>2.75E-2</v>
      </c>
      <c r="AA112" s="77">
        <v>2.5000000000000001E-2</v>
      </c>
      <c r="AB112" s="77">
        <v>2.5000000000000001E-2</v>
      </c>
      <c r="AC112" s="77">
        <v>2.5000000000000001E-2</v>
      </c>
      <c r="AD112" s="77">
        <v>2.5000000000000001E-2</v>
      </c>
      <c r="AE112" s="77">
        <v>2.5000000000000001E-2</v>
      </c>
      <c r="AF112" s="77">
        <v>2.5000000000000001E-2</v>
      </c>
      <c r="AG112" s="77">
        <v>2.5000000000000001E-2</v>
      </c>
      <c r="AH112" s="77">
        <v>2.5000000000000001E-2</v>
      </c>
      <c r="AI112" s="77">
        <v>2.5000000000000001E-2</v>
      </c>
    </row>
    <row r="113" spans="5:35" outlineLevel="2" x14ac:dyDescent="0.2">
      <c r="E113" s="503" t="s">
        <v>152</v>
      </c>
      <c r="F113" s="134" t="s">
        <v>152</v>
      </c>
      <c r="G113" s="506" t="s">
        <v>130</v>
      </c>
      <c r="H113" s="504" t="s">
        <v>31</v>
      </c>
      <c r="I113" s="124"/>
      <c r="J113" s="124"/>
      <c r="K113" s="124"/>
      <c r="L113" s="124"/>
      <c r="M113" s="124"/>
      <c r="N113" s="124"/>
      <c r="O113" s="124"/>
      <c r="P113" s="124"/>
      <c r="Q113" s="124"/>
      <c r="R113" s="124"/>
      <c r="S113" s="124"/>
      <c r="T113" s="124"/>
      <c r="U113" s="499"/>
      <c r="V113" s="77">
        <v>0.21</v>
      </c>
      <c r="W113" s="77">
        <v>0.10730000000000001</v>
      </c>
      <c r="X113" s="77">
        <v>2.98E-2</v>
      </c>
      <c r="Y113" s="77">
        <v>2.87E-2</v>
      </c>
      <c r="Z113" s="77">
        <v>2.75E-2</v>
      </c>
      <c r="AA113" s="77">
        <v>2.5000000000000001E-2</v>
      </c>
      <c r="AB113" s="77">
        <v>2.5000000000000001E-2</v>
      </c>
      <c r="AC113" s="77">
        <v>2.5000000000000001E-2</v>
      </c>
      <c r="AD113" s="77">
        <v>2.5000000000000001E-2</v>
      </c>
      <c r="AE113" s="77">
        <v>2.5000000000000001E-2</v>
      </c>
      <c r="AF113" s="77">
        <v>2.5000000000000001E-2</v>
      </c>
      <c r="AG113" s="77">
        <v>2.5000000000000001E-2</v>
      </c>
      <c r="AH113" s="77">
        <v>2.5000000000000001E-2</v>
      </c>
      <c r="AI113" s="77">
        <v>2.5000000000000001E-2</v>
      </c>
    </row>
    <row r="114" spans="5:35" outlineLevel="2" x14ac:dyDescent="0.2">
      <c r="E114" s="503" t="s">
        <v>152</v>
      </c>
      <c r="F114" s="134" t="s">
        <v>152</v>
      </c>
      <c r="G114" s="506" t="s">
        <v>130</v>
      </c>
      <c r="H114" s="504" t="s">
        <v>31</v>
      </c>
      <c r="I114" s="124"/>
      <c r="J114" s="124"/>
      <c r="K114" s="124"/>
      <c r="L114" s="124"/>
      <c r="M114" s="124"/>
      <c r="N114" s="124"/>
      <c r="O114" s="124"/>
      <c r="P114" s="124"/>
      <c r="Q114" s="124"/>
      <c r="R114" s="124"/>
      <c r="S114" s="124"/>
      <c r="T114" s="124"/>
      <c r="U114" s="499"/>
      <c r="V114" s="77">
        <v>0.21</v>
      </c>
      <c r="W114" s="77">
        <v>0.10730000000000001</v>
      </c>
      <c r="X114" s="77">
        <v>2.98E-2</v>
      </c>
      <c r="Y114" s="77">
        <v>2.87E-2</v>
      </c>
      <c r="Z114" s="77">
        <v>2.75E-2</v>
      </c>
      <c r="AA114" s="77">
        <v>2.5000000000000001E-2</v>
      </c>
      <c r="AB114" s="77">
        <v>2.5000000000000001E-2</v>
      </c>
      <c r="AC114" s="77">
        <v>2.5000000000000001E-2</v>
      </c>
      <c r="AD114" s="77">
        <v>2.5000000000000001E-2</v>
      </c>
      <c r="AE114" s="77">
        <v>2.5000000000000001E-2</v>
      </c>
      <c r="AF114" s="77">
        <v>2.5000000000000001E-2</v>
      </c>
      <c r="AG114" s="77">
        <v>2.5000000000000001E-2</v>
      </c>
      <c r="AH114" s="77">
        <v>2.5000000000000001E-2</v>
      </c>
      <c r="AI114" s="77">
        <v>2.5000000000000001E-2</v>
      </c>
    </row>
    <row r="115" spans="5:35" outlineLevel="2" x14ac:dyDescent="0.2">
      <c r="E115" s="503" t="s">
        <v>152</v>
      </c>
      <c r="F115" s="134" t="s">
        <v>152</v>
      </c>
      <c r="G115" s="506" t="s">
        <v>130</v>
      </c>
      <c r="H115" s="504" t="s">
        <v>31</v>
      </c>
      <c r="I115" s="124"/>
      <c r="J115" s="124"/>
      <c r="K115" s="124"/>
      <c r="L115" s="124"/>
      <c r="M115" s="124"/>
      <c r="N115" s="124"/>
      <c r="O115" s="124"/>
      <c r="P115" s="124"/>
      <c r="Q115" s="124"/>
      <c r="R115" s="124"/>
      <c r="S115" s="124"/>
      <c r="T115" s="124"/>
      <c r="U115" s="499"/>
      <c r="V115" s="77">
        <v>0.21</v>
      </c>
      <c r="W115" s="77">
        <v>0.10730000000000001</v>
      </c>
      <c r="X115" s="77">
        <v>2.98E-2</v>
      </c>
      <c r="Y115" s="77">
        <v>2.87E-2</v>
      </c>
      <c r="Z115" s="77">
        <v>2.75E-2</v>
      </c>
      <c r="AA115" s="77">
        <v>2.5000000000000001E-2</v>
      </c>
      <c r="AB115" s="77">
        <v>2.5000000000000001E-2</v>
      </c>
      <c r="AC115" s="77">
        <v>2.5000000000000001E-2</v>
      </c>
      <c r="AD115" s="77">
        <v>2.5000000000000001E-2</v>
      </c>
      <c r="AE115" s="77">
        <v>2.5000000000000001E-2</v>
      </c>
      <c r="AF115" s="77">
        <v>2.5000000000000001E-2</v>
      </c>
      <c r="AG115" s="77">
        <v>2.5000000000000001E-2</v>
      </c>
      <c r="AH115" s="77">
        <v>2.5000000000000001E-2</v>
      </c>
      <c r="AI115" s="77">
        <v>2.5000000000000001E-2</v>
      </c>
    </row>
    <row r="116" spans="5:35" outlineLevel="2" x14ac:dyDescent="0.2">
      <c r="E116" s="503" t="s">
        <v>152</v>
      </c>
      <c r="F116" s="134" t="s">
        <v>152</v>
      </c>
      <c r="G116" s="506" t="s">
        <v>130</v>
      </c>
      <c r="H116" s="504" t="s">
        <v>31</v>
      </c>
      <c r="I116" s="124"/>
      <c r="J116" s="124"/>
      <c r="K116" s="124"/>
      <c r="L116" s="124"/>
      <c r="M116" s="124"/>
      <c r="N116" s="124"/>
      <c r="O116" s="124"/>
      <c r="P116" s="124"/>
      <c r="Q116" s="124"/>
      <c r="R116" s="124"/>
      <c r="S116" s="124"/>
      <c r="T116" s="124"/>
      <c r="U116" s="499"/>
      <c r="V116" s="77">
        <v>0.21</v>
      </c>
      <c r="W116" s="77">
        <v>0.10730000000000001</v>
      </c>
      <c r="X116" s="77">
        <v>2.98E-2</v>
      </c>
      <c r="Y116" s="77">
        <v>2.87E-2</v>
      </c>
      <c r="Z116" s="77">
        <v>2.75E-2</v>
      </c>
      <c r="AA116" s="77">
        <v>2.5000000000000001E-2</v>
      </c>
      <c r="AB116" s="77">
        <v>2.5000000000000001E-2</v>
      </c>
      <c r="AC116" s="77">
        <v>2.5000000000000001E-2</v>
      </c>
      <c r="AD116" s="77">
        <v>2.5000000000000001E-2</v>
      </c>
      <c r="AE116" s="77">
        <v>2.5000000000000001E-2</v>
      </c>
      <c r="AF116" s="77">
        <v>2.5000000000000001E-2</v>
      </c>
      <c r="AG116" s="77">
        <v>2.5000000000000001E-2</v>
      </c>
      <c r="AH116" s="77">
        <v>2.5000000000000001E-2</v>
      </c>
      <c r="AI116" s="77">
        <v>2.5000000000000001E-2</v>
      </c>
    </row>
    <row r="117" spans="5:35" outlineLevel="2" x14ac:dyDescent="0.2">
      <c r="E117" s="503" t="s">
        <v>152</v>
      </c>
      <c r="F117" s="134" t="s">
        <v>152</v>
      </c>
      <c r="G117" s="506" t="s">
        <v>130</v>
      </c>
      <c r="H117" s="504" t="s">
        <v>31</v>
      </c>
      <c r="I117" s="124"/>
      <c r="J117" s="124"/>
      <c r="K117" s="124"/>
      <c r="L117" s="124"/>
      <c r="M117" s="124"/>
      <c r="N117" s="124"/>
      <c r="O117" s="124"/>
      <c r="P117" s="124"/>
      <c r="Q117" s="124"/>
      <c r="R117" s="124"/>
      <c r="S117" s="124"/>
      <c r="T117" s="124"/>
      <c r="U117" s="499"/>
      <c r="V117" s="77">
        <v>0.21</v>
      </c>
      <c r="W117" s="77">
        <v>0.10730000000000001</v>
      </c>
      <c r="X117" s="77">
        <v>2.98E-2</v>
      </c>
      <c r="Y117" s="77">
        <v>2.87E-2</v>
      </c>
      <c r="Z117" s="77">
        <v>2.75E-2</v>
      </c>
      <c r="AA117" s="77">
        <v>2.5000000000000001E-2</v>
      </c>
      <c r="AB117" s="77">
        <v>2.5000000000000001E-2</v>
      </c>
      <c r="AC117" s="77">
        <v>2.5000000000000001E-2</v>
      </c>
      <c r="AD117" s="77">
        <v>2.5000000000000001E-2</v>
      </c>
      <c r="AE117" s="77">
        <v>2.5000000000000001E-2</v>
      </c>
      <c r="AF117" s="77">
        <v>2.5000000000000001E-2</v>
      </c>
      <c r="AG117" s="77">
        <v>2.5000000000000001E-2</v>
      </c>
      <c r="AH117" s="77">
        <v>2.5000000000000001E-2</v>
      </c>
      <c r="AI117" s="77">
        <v>2.5000000000000001E-2</v>
      </c>
    </row>
    <row r="118" spans="5:35" outlineLevel="2" x14ac:dyDescent="0.2">
      <c r="E118" s="503" t="s">
        <v>152</v>
      </c>
      <c r="F118" s="140" t="s">
        <v>152</v>
      </c>
      <c r="G118" s="507" t="s">
        <v>130</v>
      </c>
      <c r="H118" s="504" t="s">
        <v>31</v>
      </c>
      <c r="I118" s="124"/>
      <c r="J118" s="124"/>
      <c r="K118" s="124"/>
      <c r="L118" s="124"/>
      <c r="M118" s="124"/>
      <c r="N118" s="124"/>
      <c r="O118" s="124"/>
      <c r="P118" s="124"/>
      <c r="Q118" s="124"/>
      <c r="R118" s="124"/>
      <c r="S118" s="124"/>
      <c r="T118" s="124"/>
      <c r="U118" s="499"/>
      <c r="V118" s="77">
        <v>0.21</v>
      </c>
      <c r="W118" s="77">
        <v>0.10730000000000001</v>
      </c>
      <c r="X118" s="77">
        <v>2.98E-2</v>
      </c>
      <c r="Y118" s="77">
        <v>2.87E-2</v>
      </c>
      <c r="Z118" s="77">
        <v>2.75E-2</v>
      </c>
      <c r="AA118" s="77">
        <v>2.5000000000000001E-2</v>
      </c>
      <c r="AB118" s="77">
        <v>2.5000000000000001E-2</v>
      </c>
      <c r="AC118" s="77">
        <v>2.5000000000000001E-2</v>
      </c>
      <c r="AD118" s="77">
        <v>2.5000000000000001E-2</v>
      </c>
      <c r="AE118" s="77">
        <v>2.5000000000000001E-2</v>
      </c>
      <c r="AF118" s="77">
        <v>2.5000000000000001E-2</v>
      </c>
      <c r="AG118" s="77">
        <v>2.5000000000000001E-2</v>
      </c>
      <c r="AH118" s="77">
        <v>2.5000000000000001E-2</v>
      </c>
      <c r="AI118" s="77">
        <v>2.5000000000000001E-2</v>
      </c>
    </row>
    <row r="119" spans="5:35" outlineLevel="2" x14ac:dyDescent="0.2">
      <c r="F119" s="124"/>
      <c r="G119" s="124"/>
      <c r="H119" s="124"/>
      <c r="I119" s="124"/>
      <c r="J119" s="124"/>
      <c r="K119" s="124"/>
      <c r="L119" s="124"/>
      <c r="M119" s="124"/>
      <c r="N119" s="124"/>
      <c r="O119" s="124"/>
      <c r="P119" s="124"/>
      <c r="Q119" s="124"/>
      <c r="R119" s="124"/>
      <c r="S119" s="124"/>
      <c r="T119" s="124"/>
      <c r="U119" s="124"/>
      <c r="V119" s="124"/>
      <c r="W119" s="124"/>
      <c r="X119" s="124"/>
      <c r="Y119" s="124"/>
    </row>
    <row r="120" spans="5:35" outlineLevel="1" x14ac:dyDescent="0.2">
      <c r="F120" s="71" t="s">
        <v>487</v>
      </c>
      <c r="G120" s="124"/>
      <c r="H120" s="124"/>
      <c r="I120" s="124"/>
      <c r="J120" s="124"/>
      <c r="K120" s="124"/>
      <c r="L120" s="124"/>
      <c r="M120" s="124"/>
      <c r="N120" s="124"/>
      <c r="O120" s="124"/>
      <c r="P120" s="124"/>
      <c r="Q120" s="124"/>
      <c r="R120" s="124"/>
      <c r="S120" s="124"/>
      <c r="T120" s="124"/>
      <c r="U120" s="72"/>
      <c r="V120" s="72"/>
      <c r="W120" s="72" t="s">
        <v>88</v>
      </c>
      <c r="X120" s="72" t="s">
        <v>89</v>
      </c>
      <c r="Y120" s="72" t="s">
        <v>90</v>
      </c>
      <c r="Z120" s="72" t="s">
        <v>91</v>
      </c>
      <c r="AA120" s="72" t="s">
        <v>92</v>
      </c>
    </row>
    <row r="121" spans="5:35" outlineLevel="2" x14ac:dyDescent="0.2">
      <c r="E121" s="503">
        <v>1</v>
      </c>
      <c r="F121" s="125" t="s">
        <v>660</v>
      </c>
      <c r="G121" s="504" t="s">
        <v>130</v>
      </c>
      <c r="H121" s="504" t="s">
        <v>487</v>
      </c>
      <c r="I121" s="124"/>
      <c r="J121" s="124"/>
      <c r="K121" s="124"/>
      <c r="L121" s="124"/>
      <c r="M121" s="124"/>
      <c r="N121" s="124"/>
      <c r="O121" s="124"/>
      <c r="P121" s="124"/>
      <c r="Q121" s="124"/>
      <c r="R121" s="124"/>
      <c r="S121" s="124"/>
      <c r="T121" s="124"/>
      <c r="U121" s="499"/>
      <c r="V121" s="77">
        <v>0</v>
      </c>
      <c r="W121" s="77">
        <v>0</v>
      </c>
      <c r="X121" s="77">
        <v>0</v>
      </c>
      <c r="Y121" s="77">
        <v>0</v>
      </c>
      <c r="Z121" s="77">
        <v>0</v>
      </c>
      <c r="AA121" s="77">
        <v>0</v>
      </c>
      <c r="AB121" s="77">
        <v>0</v>
      </c>
      <c r="AC121" s="77">
        <v>0</v>
      </c>
      <c r="AD121" s="77">
        <v>0</v>
      </c>
      <c r="AE121" s="77">
        <v>0</v>
      </c>
      <c r="AF121" s="77">
        <v>0</v>
      </c>
      <c r="AG121" s="77">
        <v>0</v>
      </c>
      <c r="AH121" s="77">
        <v>0</v>
      </c>
      <c r="AI121" s="77">
        <v>0</v>
      </c>
    </row>
    <row r="122" spans="5:35" outlineLevel="2" x14ac:dyDescent="0.2">
      <c r="E122" s="503">
        <v>2</v>
      </c>
      <c r="F122" s="134" t="s">
        <v>132</v>
      </c>
      <c r="G122" s="506" t="s">
        <v>130</v>
      </c>
      <c r="H122" s="504" t="s">
        <v>487</v>
      </c>
      <c r="I122" s="124"/>
      <c r="J122" s="124"/>
      <c r="K122" s="124"/>
      <c r="L122" s="124"/>
      <c r="M122" s="124"/>
      <c r="N122" s="124"/>
      <c r="O122" s="124"/>
      <c r="P122" s="124"/>
      <c r="Q122" s="124"/>
      <c r="R122" s="124"/>
      <c r="S122" s="124"/>
      <c r="T122" s="124"/>
      <c r="U122" s="499"/>
      <c r="V122" s="77">
        <v>0</v>
      </c>
      <c r="W122" s="77">
        <v>0</v>
      </c>
      <c r="X122" s="77">
        <v>0</v>
      </c>
      <c r="Y122" s="77">
        <v>0</v>
      </c>
      <c r="Z122" s="77">
        <v>0</v>
      </c>
      <c r="AA122" s="77">
        <v>0</v>
      </c>
      <c r="AB122" s="77">
        <v>0</v>
      </c>
      <c r="AC122" s="77">
        <v>0</v>
      </c>
      <c r="AD122" s="77">
        <v>0</v>
      </c>
      <c r="AE122" s="77">
        <v>0</v>
      </c>
      <c r="AF122" s="77">
        <v>0</v>
      </c>
      <c r="AG122" s="77">
        <v>0</v>
      </c>
      <c r="AH122" s="77">
        <v>0</v>
      </c>
      <c r="AI122" s="77">
        <v>0</v>
      </c>
    </row>
    <row r="123" spans="5:35" outlineLevel="2" x14ac:dyDescent="0.2">
      <c r="E123" s="503">
        <v>3</v>
      </c>
      <c r="F123" s="134" t="s">
        <v>133</v>
      </c>
      <c r="G123" s="506" t="s">
        <v>130</v>
      </c>
      <c r="H123" s="504" t="s">
        <v>487</v>
      </c>
      <c r="I123" s="124"/>
      <c r="J123" s="124"/>
      <c r="K123" s="124"/>
      <c r="L123" s="124"/>
      <c r="M123" s="124"/>
      <c r="N123" s="124"/>
      <c r="O123" s="124"/>
      <c r="P123" s="124"/>
      <c r="Q123" s="124"/>
      <c r="R123" s="124"/>
      <c r="S123" s="124"/>
      <c r="T123" s="124"/>
      <c r="U123" s="499"/>
      <c r="V123" s="77">
        <v>0</v>
      </c>
      <c r="W123" s="77">
        <v>0</v>
      </c>
      <c r="X123" s="77">
        <v>0</v>
      </c>
      <c r="Y123" s="77">
        <v>0</v>
      </c>
      <c r="Z123" s="77">
        <v>0</v>
      </c>
      <c r="AA123" s="77">
        <v>0</v>
      </c>
      <c r="AB123" s="77">
        <v>0</v>
      </c>
      <c r="AC123" s="77">
        <v>0</v>
      </c>
      <c r="AD123" s="77">
        <v>0</v>
      </c>
      <c r="AE123" s="77">
        <v>0</v>
      </c>
      <c r="AF123" s="77">
        <v>0</v>
      </c>
      <c r="AG123" s="77">
        <v>0</v>
      </c>
      <c r="AH123" s="77">
        <v>0</v>
      </c>
      <c r="AI123" s="77">
        <v>0</v>
      </c>
    </row>
    <row r="124" spans="5:35" outlineLevel="2" x14ac:dyDescent="0.2">
      <c r="E124" s="503">
        <v>4</v>
      </c>
      <c r="F124" s="134" t="s">
        <v>134</v>
      </c>
      <c r="G124" s="506" t="s">
        <v>130</v>
      </c>
      <c r="H124" s="504" t="s">
        <v>487</v>
      </c>
      <c r="I124" s="124"/>
      <c r="J124" s="124"/>
      <c r="K124" s="124"/>
      <c r="L124" s="124"/>
      <c r="M124" s="124"/>
      <c r="N124" s="124"/>
      <c r="O124" s="124"/>
      <c r="P124" s="124"/>
      <c r="Q124" s="124"/>
      <c r="R124" s="124"/>
      <c r="S124" s="124"/>
      <c r="T124" s="124"/>
      <c r="U124" s="499"/>
      <c r="V124" s="77">
        <v>0</v>
      </c>
      <c r="W124" s="77">
        <v>0</v>
      </c>
      <c r="X124" s="77">
        <v>0</v>
      </c>
      <c r="Y124" s="77">
        <v>0</v>
      </c>
      <c r="Z124" s="77">
        <v>0</v>
      </c>
      <c r="AA124" s="77">
        <v>0</v>
      </c>
      <c r="AB124" s="77">
        <v>0</v>
      </c>
      <c r="AC124" s="77">
        <v>0</v>
      </c>
      <c r="AD124" s="77">
        <v>0</v>
      </c>
      <c r="AE124" s="77">
        <v>0</v>
      </c>
      <c r="AF124" s="77">
        <v>0</v>
      </c>
      <c r="AG124" s="77">
        <v>0</v>
      </c>
      <c r="AH124" s="77">
        <v>0</v>
      </c>
      <c r="AI124" s="77">
        <v>0</v>
      </c>
    </row>
    <row r="125" spans="5:35" outlineLevel="2" x14ac:dyDescent="0.2">
      <c r="E125" s="503">
        <v>5</v>
      </c>
      <c r="F125" s="134" t="s">
        <v>135</v>
      </c>
      <c r="G125" s="506" t="s">
        <v>130</v>
      </c>
      <c r="H125" s="504" t="s">
        <v>487</v>
      </c>
      <c r="I125" s="124"/>
      <c r="J125" s="124"/>
      <c r="K125" s="124"/>
      <c r="L125" s="124"/>
      <c r="M125" s="124"/>
      <c r="N125" s="124"/>
      <c r="O125" s="124"/>
      <c r="P125" s="124"/>
      <c r="Q125" s="124"/>
      <c r="R125" s="124"/>
      <c r="S125" s="124"/>
      <c r="T125" s="124"/>
      <c r="U125" s="499"/>
      <c r="V125" s="77">
        <v>0</v>
      </c>
      <c r="W125" s="77">
        <v>0</v>
      </c>
      <c r="X125" s="77">
        <v>0</v>
      </c>
      <c r="Y125" s="77">
        <v>0</v>
      </c>
      <c r="Z125" s="77">
        <v>0</v>
      </c>
      <c r="AA125" s="77">
        <v>0</v>
      </c>
      <c r="AB125" s="77">
        <v>0</v>
      </c>
      <c r="AC125" s="77">
        <v>0</v>
      </c>
      <c r="AD125" s="77">
        <v>0</v>
      </c>
      <c r="AE125" s="77">
        <v>0</v>
      </c>
      <c r="AF125" s="77">
        <v>0</v>
      </c>
      <c r="AG125" s="77">
        <v>0</v>
      </c>
      <c r="AH125" s="77">
        <v>0</v>
      </c>
      <c r="AI125" s="77">
        <v>0</v>
      </c>
    </row>
    <row r="126" spans="5:35" outlineLevel="2" x14ac:dyDescent="0.2">
      <c r="E126" s="503">
        <v>6</v>
      </c>
      <c r="F126" s="134" t="s">
        <v>136</v>
      </c>
      <c r="G126" s="506" t="s">
        <v>130</v>
      </c>
      <c r="H126" s="504" t="s">
        <v>487</v>
      </c>
      <c r="I126" s="124"/>
      <c r="J126" s="124"/>
      <c r="K126" s="124"/>
      <c r="L126" s="124"/>
      <c r="M126" s="124"/>
      <c r="N126" s="124"/>
      <c r="O126" s="124"/>
      <c r="P126" s="124"/>
      <c r="Q126" s="124"/>
      <c r="R126" s="124"/>
      <c r="S126" s="124"/>
      <c r="T126" s="124"/>
      <c r="U126" s="499"/>
      <c r="V126" s="77">
        <v>0</v>
      </c>
      <c r="W126" s="77">
        <v>0</v>
      </c>
      <c r="X126" s="77">
        <v>0</v>
      </c>
      <c r="Y126" s="77">
        <v>0</v>
      </c>
      <c r="Z126" s="77">
        <v>0</v>
      </c>
      <c r="AA126" s="77">
        <v>0</v>
      </c>
      <c r="AB126" s="77">
        <v>0</v>
      </c>
      <c r="AC126" s="77">
        <v>0</v>
      </c>
      <c r="AD126" s="77">
        <v>0</v>
      </c>
      <c r="AE126" s="77">
        <v>0</v>
      </c>
      <c r="AF126" s="77">
        <v>0</v>
      </c>
      <c r="AG126" s="77">
        <v>0</v>
      </c>
      <c r="AH126" s="77">
        <v>0</v>
      </c>
      <c r="AI126" s="77">
        <v>0</v>
      </c>
    </row>
    <row r="127" spans="5:35" outlineLevel="2" x14ac:dyDescent="0.2">
      <c r="E127" s="503">
        <v>7</v>
      </c>
      <c r="F127" s="134" t="s">
        <v>137</v>
      </c>
      <c r="G127" s="506" t="s">
        <v>130</v>
      </c>
      <c r="H127" s="504" t="s">
        <v>487</v>
      </c>
      <c r="I127" s="124"/>
      <c r="J127" s="124"/>
      <c r="K127" s="124"/>
      <c r="L127" s="124"/>
      <c r="M127" s="124"/>
      <c r="N127" s="124"/>
      <c r="O127" s="124"/>
      <c r="P127" s="124"/>
      <c r="Q127" s="124"/>
      <c r="R127" s="124"/>
      <c r="S127" s="124"/>
      <c r="T127" s="124"/>
      <c r="U127" s="499"/>
      <c r="V127" s="77">
        <v>0</v>
      </c>
      <c r="W127" s="77">
        <v>0</v>
      </c>
      <c r="X127" s="77">
        <v>0</v>
      </c>
      <c r="Y127" s="77">
        <v>0</v>
      </c>
      <c r="Z127" s="77">
        <v>0</v>
      </c>
      <c r="AA127" s="77">
        <v>0</v>
      </c>
      <c r="AB127" s="77">
        <v>0</v>
      </c>
      <c r="AC127" s="77">
        <v>0</v>
      </c>
      <c r="AD127" s="77">
        <v>0</v>
      </c>
      <c r="AE127" s="77">
        <v>0</v>
      </c>
      <c r="AF127" s="77">
        <v>0</v>
      </c>
      <c r="AG127" s="77">
        <v>0</v>
      </c>
      <c r="AH127" s="77">
        <v>0</v>
      </c>
      <c r="AI127" s="77">
        <v>0</v>
      </c>
    </row>
    <row r="128" spans="5:35" outlineLevel="2" x14ac:dyDescent="0.2">
      <c r="E128" s="503">
        <v>8</v>
      </c>
      <c r="F128" s="134" t="s">
        <v>138</v>
      </c>
      <c r="G128" s="506" t="s">
        <v>130</v>
      </c>
      <c r="H128" s="504" t="s">
        <v>487</v>
      </c>
      <c r="I128" s="124"/>
      <c r="J128" s="124"/>
      <c r="K128" s="124"/>
      <c r="L128" s="124"/>
      <c r="M128" s="124"/>
      <c r="N128" s="124"/>
      <c r="O128" s="124"/>
      <c r="P128" s="124"/>
      <c r="Q128" s="124"/>
      <c r="R128" s="124"/>
      <c r="S128" s="124"/>
      <c r="T128" s="124"/>
      <c r="U128" s="499"/>
      <c r="V128" s="77">
        <v>0</v>
      </c>
      <c r="W128" s="77">
        <v>0</v>
      </c>
      <c r="X128" s="77">
        <v>0</v>
      </c>
      <c r="Y128" s="77">
        <v>0</v>
      </c>
      <c r="Z128" s="77">
        <v>0</v>
      </c>
      <c r="AA128" s="77">
        <v>0</v>
      </c>
      <c r="AB128" s="77">
        <v>0</v>
      </c>
      <c r="AC128" s="77">
        <v>0</v>
      </c>
      <c r="AD128" s="77">
        <v>0</v>
      </c>
      <c r="AE128" s="77">
        <v>0</v>
      </c>
      <c r="AF128" s="77">
        <v>0</v>
      </c>
      <c r="AG128" s="77">
        <v>0</v>
      </c>
      <c r="AH128" s="77">
        <v>0</v>
      </c>
      <c r="AI128" s="77">
        <v>0</v>
      </c>
    </row>
    <row r="129" spans="5:35" outlineLevel="2" x14ac:dyDescent="0.2">
      <c r="E129" s="503">
        <v>9</v>
      </c>
      <c r="F129" s="134" t="s">
        <v>139</v>
      </c>
      <c r="G129" s="506" t="s">
        <v>130</v>
      </c>
      <c r="H129" s="504" t="s">
        <v>487</v>
      </c>
      <c r="I129" s="124"/>
      <c r="J129" s="124"/>
      <c r="K129" s="124"/>
      <c r="L129" s="124"/>
      <c r="M129" s="124"/>
      <c r="N129" s="124"/>
      <c r="O129" s="124"/>
      <c r="P129" s="124"/>
      <c r="Q129" s="124"/>
      <c r="R129" s="124"/>
      <c r="S129" s="124"/>
      <c r="T129" s="124"/>
      <c r="U129" s="499"/>
      <c r="V129" s="77">
        <v>0</v>
      </c>
      <c r="W129" s="77">
        <v>0</v>
      </c>
      <c r="X129" s="77">
        <v>0</v>
      </c>
      <c r="Y129" s="77">
        <v>0</v>
      </c>
      <c r="Z129" s="77">
        <v>0</v>
      </c>
      <c r="AA129" s="77">
        <v>0</v>
      </c>
      <c r="AB129" s="77">
        <v>0</v>
      </c>
      <c r="AC129" s="77">
        <v>0</v>
      </c>
      <c r="AD129" s="77">
        <v>0</v>
      </c>
      <c r="AE129" s="77">
        <v>0</v>
      </c>
      <c r="AF129" s="77">
        <v>0</v>
      </c>
      <c r="AG129" s="77">
        <v>0</v>
      </c>
      <c r="AH129" s="77">
        <v>0</v>
      </c>
      <c r="AI129" s="77">
        <v>0</v>
      </c>
    </row>
    <row r="130" spans="5:35" outlineLevel="2" x14ac:dyDescent="0.2">
      <c r="E130" s="503">
        <v>10</v>
      </c>
      <c r="F130" s="134" t="s">
        <v>140</v>
      </c>
      <c r="G130" s="506" t="s">
        <v>130</v>
      </c>
      <c r="H130" s="504" t="s">
        <v>487</v>
      </c>
      <c r="I130" s="124"/>
      <c r="J130" s="124"/>
      <c r="K130" s="124"/>
      <c r="L130" s="124"/>
      <c r="M130" s="124"/>
      <c r="N130" s="124"/>
      <c r="O130" s="124"/>
      <c r="P130" s="124"/>
      <c r="Q130" s="124"/>
      <c r="R130" s="124"/>
      <c r="S130" s="124"/>
      <c r="T130" s="124"/>
      <c r="U130" s="499"/>
      <c r="V130" s="77">
        <v>0</v>
      </c>
      <c r="W130" s="77">
        <v>0</v>
      </c>
      <c r="X130" s="77">
        <v>0</v>
      </c>
      <c r="Y130" s="77">
        <v>0</v>
      </c>
      <c r="Z130" s="77">
        <v>0</v>
      </c>
      <c r="AA130" s="77">
        <v>0</v>
      </c>
      <c r="AB130" s="77">
        <v>0</v>
      </c>
      <c r="AC130" s="77">
        <v>0</v>
      </c>
      <c r="AD130" s="77">
        <v>0</v>
      </c>
      <c r="AE130" s="77">
        <v>0</v>
      </c>
      <c r="AF130" s="77">
        <v>0</v>
      </c>
      <c r="AG130" s="77">
        <v>0</v>
      </c>
      <c r="AH130" s="77">
        <v>0</v>
      </c>
      <c r="AI130" s="77">
        <v>0</v>
      </c>
    </row>
    <row r="131" spans="5:35" outlineLevel="2" x14ac:dyDescent="0.2">
      <c r="E131" s="503">
        <v>11</v>
      </c>
      <c r="F131" s="134" t="s">
        <v>141</v>
      </c>
      <c r="G131" s="506" t="s">
        <v>130</v>
      </c>
      <c r="H131" s="504" t="s">
        <v>487</v>
      </c>
      <c r="I131" s="124"/>
      <c r="J131" s="124"/>
      <c r="K131" s="124"/>
      <c r="L131" s="124"/>
      <c r="M131" s="124"/>
      <c r="N131" s="124"/>
      <c r="O131" s="124"/>
      <c r="P131" s="124"/>
      <c r="Q131" s="124"/>
      <c r="R131" s="124"/>
      <c r="S131" s="124"/>
      <c r="T131" s="124"/>
      <c r="U131" s="499"/>
      <c r="V131" s="77">
        <v>0</v>
      </c>
      <c r="W131" s="77">
        <v>0</v>
      </c>
      <c r="X131" s="77">
        <v>0</v>
      </c>
      <c r="Y131" s="77">
        <v>0</v>
      </c>
      <c r="Z131" s="77">
        <v>0</v>
      </c>
      <c r="AA131" s="77">
        <v>0</v>
      </c>
      <c r="AB131" s="77">
        <v>0</v>
      </c>
      <c r="AC131" s="77">
        <v>0</v>
      </c>
      <c r="AD131" s="77">
        <v>0</v>
      </c>
      <c r="AE131" s="77">
        <v>0</v>
      </c>
      <c r="AF131" s="77">
        <v>0</v>
      </c>
      <c r="AG131" s="77">
        <v>0</v>
      </c>
      <c r="AH131" s="77">
        <v>0</v>
      </c>
      <c r="AI131" s="77">
        <v>0</v>
      </c>
    </row>
    <row r="132" spans="5:35" outlineLevel="2" x14ac:dyDescent="0.2">
      <c r="E132" s="503">
        <v>12</v>
      </c>
      <c r="F132" s="134" t="s">
        <v>142</v>
      </c>
      <c r="G132" s="506" t="s">
        <v>130</v>
      </c>
      <c r="H132" s="504" t="s">
        <v>487</v>
      </c>
      <c r="I132" s="124"/>
      <c r="J132" s="124"/>
      <c r="K132" s="124"/>
      <c r="L132" s="124"/>
      <c r="M132" s="124"/>
      <c r="N132" s="124"/>
      <c r="O132" s="124"/>
      <c r="P132" s="124"/>
      <c r="Q132" s="124"/>
      <c r="R132" s="124"/>
      <c r="S132" s="124"/>
      <c r="T132" s="124"/>
      <c r="U132" s="499"/>
      <c r="V132" s="77">
        <v>0</v>
      </c>
      <c r="W132" s="77">
        <v>0</v>
      </c>
      <c r="X132" s="77">
        <v>0</v>
      </c>
      <c r="Y132" s="77">
        <v>0</v>
      </c>
      <c r="Z132" s="77">
        <v>0</v>
      </c>
      <c r="AA132" s="77">
        <v>0</v>
      </c>
      <c r="AB132" s="77">
        <v>0</v>
      </c>
      <c r="AC132" s="77">
        <v>0</v>
      </c>
      <c r="AD132" s="77">
        <v>0</v>
      </c>
      <c r="AE132" s="77">
        <v>0</v>
      </c>
      <c r="AF132" s="77">
        <v>0</v>
      </c>
      <c r="AG132" s="77">
        <v>0</v>
      </c>
      <c r="AH132" s="77">
        <v>0</v>
      </c>
      <c r="AI132" s="77">
        <v>0</v>
      </c>
    </row>
    <row r="133" spans="5:35" outlineLevel="2" x14ac:dyDescent="0.2">
      <c r="E133" s="503">
        <v>13</v>
      </c>
      <c r="F133" s="134" t="s">
        <v>143</v>
      </c>
      <c r="G133" s="506" t="s">
        <v>130</v>
      </c>
      <c r="H133" s="504" t="s">
        <v>487</v>
      </c>
      <c r="I133" s="124"/>
      <c r="J133" s="124"/>
      <c r="K133" s="124"/>
      <c r="L133" s="124"/>
      <c r="M133" s="124"/>
      <c r="N133" s="124"/>
      <c r="O133" s="124"/>
      <c r="P133" s="124"/>
      <c r="Q133" s="124"/>
      <c r="R133" s="124"/>
      <c r="S133" s="124"/>
      <c r="T133" s="124"/>
      <c r="U133" s="499"/>
      <c r="V133" s="77">
        <v>0</v>
      </c>
      <c r="W133" s="77">
        <v>0</v>
      </c>
      <c r="X133" s="77">
        <v>0</v>
      </c>
      <c r="Y133" s="77">
        <v>0</v>
      </c>
      <c r="Z133" s="77">
        <v>0</v>
      </c>
      <c r="AA133" s="77">
        <v>0</v>
      </c>
      <c r="AB133" s="77">
        <v>0</v>
      </c>
      <c r="AC133" s="77">
        <v>0</v>
      </c>
      <c r="AD133" s="77">
        <v>0</v>
      </c>
      <c r="AE133" s="77">
        <v>0</v>
      </c>
      <c r="AF133" s="77">
        <v>0</v>
      </c>
      <c r="AG133" s="77">
        <v>0</v>
      </c>
      <c r="AH133" s="77">
        <v>0</v>
      </c>
      <c r="AI133" s="77">
        <v>0</v>
      </c>
    </row>
    <row r="134" spans="5:35" outlineLevel="2" x14ac:dyDescent="0.2">
      <c r="E134" s="503">
        <v>14</v>
      </c>
      <c r="F134" s="134" t="s">
        <v>144</v>
      </c>
      <c r="G134" s="506" t="s">
        <v>130</v>
      </c>
      <c r="H134" s="504" t="s">
        <v>487</v>
      </c>
      <c r="I134" s="124"/>
      <c r="J134" s="124"/>
      <c r="K134" s="124"/>
      <c r="L134" s="124"/>
      <c r="M134" s="124"/>
      <c r="N134" s="124"/>
      <c r="O134" s="124"/>
      <c r="P134" s="124"/>
      <c r="Q134" s="124"/>
      <c r="R134" s="124"/>
      <c r="S134" s="124"/>
      <c r="T134" s="124"/>
      <c r="U134" s="499"/>
      <c r="V134" s="77">
        <v>0</v>
      </c>
      <c r="W134" s="77">
        <v>0</v>
      </c>
      <c r="X134" s="77">
        <v>0</v>
      </c>
      <c r="Y134" s="77">
        <v>0</v>
      </c>
      <c r="Z134" s="77">
        <v>0</v>
      </c>
      <c r="AA134" s="77">
        <v>0</v>
      </c>
      <c r="AB134" s="77">
        <v>0</v>
      </c>
      <c r="AC134" s="77">
        <v>0</v>
      </c>
      <c r="AD134" s="77">
        <v>0</v>
      </c>
      <c r="AE134" s="77">
        <v>0</v>
      </c>
      <c r="AF134" s="77">
        <v>0</v>
      </c>
      <c r="AG134" s="77">
        <v>0</v>
      </c>
      <c r="AH134" s="77">
        <v>0</v>
      </c>
      <c r="AI134" s="77">
        <v>0</v>
      </c>
    </row>
    <row r="135" spans="5:35" outlineLevel="2" x14ac:dyDescent="0.2">
      <c r="E135" s="503">
        <v>15</v>
      </c>
      <c r="F135" s="134" t="s">
        <v>145</v>
      </c>
      <c r="G135" s="506" t="s">
        <v>130</v>
      </c>
      <c r="H135" s="504" t="s">
        <v>487</v>
      </c>
      <c r="I135" s="124"/>
      <c r="J135" s="124"/>
      <c r="K135" s="124"/>
      <c r="L135" s="124"/>
      <c r="M135" s="124"/>
      <c r="N135" s="124"/>
      <c r="O135" s="124"/>
      <c r="P135" s="124"/>
      <c r="Q135" s="124"/>
      <c r="R135" s="124"/>
      <c r="S135" s="124"/>
      <c r="T135" s="124"/>
      <c r="U135" s="499"/>
      <c r="V135" s="77">
        <v>0</v>
      </c>
      <c r="W135" s="77">
        <v>0</v>
      </c>
      <c r="X135" s="77">
        <v>0</v>
      </c>
      <c r="Y135" s="77">
        <v>0</v>
      </c>
      <c r="Z135" s="77">
        <v>0</v>
      </c>
      <c r="AA135" s="77">
        <v>0</v>
      </c>
      <c r="AB135" s="77">
        <v>0</v>
      </c>
      <c r="AC135" s="77">
        <v>0</v>
      </c>
      <c r="AD135" s="77">
        <v>0</v>
      </c>
      <c r="AE135" s="77">
        <v>0</v>
      </c>
      <c r="AF135" s="77">
        <v>0</v>
      </c>
      <c r="AG135" s="77">
        <v>0</v>
      </c>
      <c r="AH135" s="77">
        <v>0</v>
      </c>
      <c r="AI135" s="77">
        <v>0</v>
      </c>
    </row>
    <row r="136" spans="5:35" outlineLevel="2" x14ac:dyDescent="0.2">
      <c r="E136" s="503">
        <v>16</v>
      </c>
      <c r="F136" s="134" t="s">
        <v>146</v>
      </c>
      <c r="G136" s="506" t="s">
        <v>130</v>
      </c>
      <c r="H136" s="504" t="s">
        <v>487</v>
      </c>
      <c r="I136" s="124"/>
      <c r="J136" s="124"/>
      <c r="K136" s="124"/>
      <c r="L136" s="124"/>
      <c r="M136" s="124"/>
      <c r="N136" s="124"/>
      <c r="O136" s="124"/>
      <c r="P136" s="124"/>
      <c r="Q136" s="124"/>
      <c r="R136" s="124"/>
      <c r="S136" s="124"/>
      <c r="T136" s="124"/>
      <c r="U136" s="499"/>
      <c r="V136" s="77">
        <v>0</v>
      </c>
      <c r="W136" s="77">
        <v>0</v>
      </c>
      <c r="X136" s="77">
        <v>0</v>
      </c>
      <c r="Y136" s="77">
        <v>0</v>
      </c>
      <c r="Z136" s="77">
        <v>0</v>
      </c>
      <c r="AA136" s="77">
        <v>0</v>
      </c>
      <c r="AB136" s="77">
        <v>0</v>
      </c>
      <c r="AC136" s="77">
        <v>0</v>
      </c>
      <c r="AD136" s="77">
        <v>0</v>
      </c>
      <c r="AE136" s="77">
        <v>0</v>
      </c>
      <c r="AF136" s="77">
        <v>0</v>
      </c>
      <c r="AG136" s="77">
        <v>0</v>
      </c>
      <c r="AH136" s="77">
        <v>0</v>
      </c>
      <c r="AI136" s="77">
        <v>0</v>
      </c>
    </row>
    <row r="137" spans="5:35" outlineLevel="2" x14ac:dyDescent="0.2">
      <c r="E137" s="503">
        <v>17</v>
      </c>
      <c r="F137" s="134" t="s">
        <v>147</v>
      </c>
      <c r="G137" s="506" t="s">
        <v>130</v>
      </c>
      <c r="H137" s="504" t="s">
        <v>487</v>
      </c>
      <c r="I137" s="124"/>
      <c r="J137" s="124"/>
      <c r="K137" s="124"/>
      <c r="L137" s="124"/>
      <c r="M137" s="124"/>
      <c r="N137" s="124"/>
      <c r="O137" s="124"/>
      <c r="P137" s="124"/>
      <c r="Q137" s="124"/>
      <c r="R137" s="124"/>
      <c r="S137" s="124"/>
      <c r="T137" s="124"/>
      <c r="U137" s="499"/>
      <c r="V137" s="77">
        <v>0</v>
      </c>
      <c r="W137" s="77">
        <v>0</v>
      </c>
      <c r="X137" s="77">
        <v>0</v>
      </c>
      <c r="Y137" s="77">
        <v>0</v>
      </c>
      <c r="Z137" s="77">
        <v>0</v>
      </c>
      <c r="AA137" s="77">
        <v>0</v>
      </c>
      <c r="AB137" s="77">
        <v>0</v>
      </c>
      <c r="AC137" s="77">
        <v>0</v>
      </c>
      <c r="AD137" s="77">
        <v>0</v>
      </c>
      <c r="AE137" s="77">
        <v>0</v>
      </c>
      <c r="AF137" s="77">
        <v>0</v>
      </c>
      <c r="AG137" s="77">
        <v>0</v>
      </c>
      <c r="AH137" s="77">
        <v>0</v>
      </c>
      <c r="AI137" s="77">
        <v>0</v>
      </c>
    </row>
    <row r="138" spans="5:35" outlineLevel="2" x14ac:dyDescent="0.2">
      <c r="E138" s="503">
        <v>18</v>
      </c>
      <c r="F138" s="134" t="s">
        <v>148</v>
      </c>
      <c r="G138" s="506" t="s">
        <v>130</v>
      </c>
      <c r="H138" s="504" t="s">
        <v>487</v>
      </c>
      <c r="I138" s="124"/>
      <c r="J138" s="124"/>
      <c r="K138" s="124"/>
      <c r="L138" s="124"/>
      <c r="M138" s="124"/>
      <c r="N138" s="124"/>
      <c r="O138" s="124"/>
      <c r="P138" s="124"/>
      <c r="Q138" s="124"/>
      <c r="R138" s="124"/>
      <c r="S138" s="124"/>
      <c r="T138" s="124"/>
      <c r="U138" s="499"/>
      <c r="V138" s="77">
        <v>0</v>
      </c>
      <c r="W138" s="77">
        <v>0</v>
      </c>
      <c r="X138" s="77">
        <v>0</v>
      </c>
      <c r="Y138" s="77">
        <v>0</v>
      </c>
      <c r="Z138" s="77">
        <v>0</v>
      </c>
      <c r="AA138" s="77">
        <v>0</v>
      </c>
      <c r="AB138" s="77">
        <v>0</v>
      </c>
      <c r="AC138" s="77">
        <v>0</v>
      </c>
      <c r="AD138" s="77">
        <v>0</v>
      </c>
      <c r="AE138" s="77">
        <v>0</v>
      </c>
      <c r="AF138" s="77">
        <v>0</v>
      </c>
      <c r="AG138" s="77">
        <v>0</v>
      </c>
      <c r="AH138" s="77">
        <v>0</v>
      </c>
      <c r="AI138" s="77">
        <v>0</v>
      </c>
    </row>
    <row r="139" spans="5:35" outlineLevel="2" x14ac:dyDescent="0.2">
      <c r="E139" s="503">
        <v>19</v>
      </c>
      <c r="F139" s="134" t="s">
        <v>149</v>
      </c>
      <c r="G139" s="506" t="s">
        <v>130</v>
      </c>
      <c r="H139" s="504" t="s">
        <v>487</v>
      </c>
      <c r="I139" s="124"/>
      <c r="J139" s="124"/>
      <c r="K139" s="124"/>
      <c r="L139" s="124"/>
      <c r="M139" s="124"/>
      <c r="N139" s="124"/>
      <c r="O139" s="124"/>
      <c r="P139" s="124"/>
      <c r="Q139" s="124"/>
      <c r="R139" s="124"/>
      <c r="S139" s="124"/>
      <c r="T139" s="124"/>
      <c r="U139" s="499"/>
      <c r="V139" s="77">
        <v>0</v>
      </c>
      <c r="W139" s="77">
        <v>0</v>
      </c>
      <c r="X139" s="77">
        <v>0</v>
      </c>
      <c r="Y139" s="77">
        <v>0</v>
      </c>
      <c r="Z139" s="77">
        <v>0</v>
      </c>
      <c r="AA139" s="77">
        <v>0</v>
      </c>
      <c r="AB139" s="77">
        <v>0</v>
      </c>
      <c r="AC139" s="77">
        <v>0</v>
      </c>
      <c r="AD139" s="77">
        <v>0</v>
      </c>
      <c r="AE139" s="77">
        <v>0</v>
      </c>
      <c r="AF139" s="77">
        <v>0</v>
      </c>
      <c r="AG139" s="77">
        <v>0</v>
      </c>
      <c r="AH139" s="77">
        <v>0</v>
      </c>
      <c r="AI139" s="77">
        <v>0</v>
      </c>
    </row>
    <row r="140" spans="5:35" outlineLevel="2" x14ac:dyDescent="0.2">
      <c r="E140" s="503">
        <v>20</v>
      </c>
      <c r="F140" s="134" t="s">
        <v>150</v>
      </c>
      <c r="G140" s="506" t="s">
        <v>130</v>
      </c>
      <c r="H140" s="504" t="s">
        <v>487</v>
      </c>
      <c r="I140" s="124"/>
      <c r="J140" s="124"/>
      <c r="K140" s="124"/>
      <c r="L140" s="124"/>
      <c r="M140" s="124"/>
      <c r="N140" s="124"/>
      <c r="O140" s="124"/>
      <c r="P140" s="124"/>
      <c r="Q140" s="124"/>
      <c r="R140" s="124"/>
      <c r="S140" s="124"/>
      <c r="T140" s="124"/>
      <c r="U140" s="499"/>
      <c r="V140" s="77">
        <v>0</v>
      </c>
      <c r="W140" s="77">
        <v>0</v>
      </c>
      <c r="X140" s="77">
        <v>0</v>
      </c>
      <c r="Y140" s="77">
        <v>0</v>
      </c>
      <c r="Z140" s="77">
        <v>0</v>
      </c>
      <c r="AA140" s="77">
        <v>0</v>
      </c>
      <c r="AB140" s="77">
        <v>0</v>
      </c>
      <c r="AC140" s="77">
        <v>0</v>
      </c>
      <c r="AD140" s="77">
        <v>0</v>
      </c>
      <c r="AE140" s="77">
        <v>0</v>
      </c>
      <c r="AF140" s="77">
        <v>0</v>
      </c>
      <c r="AG140" s="77">
        <v>0</v>
      </c>
      <c r="AH140" s="77">
        <v>0</v>
      </c>
      <c r="AI140" s="77">
        <v>0</v>
      </c>
    </row>
    <row r="141" spans="5:35" outlineLevel="2" x14ac:dyDescent="0.2">
      <c r="E141" s="503">
        <v>21</v>
      </c>
      <c r="F141" s="134" t="s">
        <v>151</v>
      </c>
      <c r="G141" s="506" t="s">
        <v>130</v>
      </c>
      <c r="H141" s="504" t="s">
        <v>487</v>
      </c>
      <c r="I141" s="124"/>
      <c r="J141" s="124"/>
      <c r="K141" s="124"/>
      <c r="L141" s="124"/>
      <c r="M141" s="124"/>
      <c r="N141" s="124"/>
      <c r="O141" s="124"/>
      <c r="P141" s="124"/>
      <c r="Q141" s="124"/>
      <c r="R141" s="124"/>
      <c r="S141" s="124"/>
      <c r="T141" s="124"/>
      <c r="U141" s="499"/>
      <c r="V141" s="77">
        <v>0</v>
      </c>
      <c r="W141" s="77">
        <v>0</v>
      </c>
      <c r="X141" s="77">
        <v>0</v>
      </c>
      <c r="Y141" s="77">
        <v>0</v>
      </c>
      <c r="Z141" s="77">
        <v>0</v>
      </c>
      <c r="AA141" s="77">
        <v>0</v>
      </c>
      <c r="AB141" s="77">
        <v>0</v>
      </c>
      <c r="AC141" s="77">
        <v>0</v>
      </c>
      <c r="AD141" s="77">
        <v>0</v>
      </c>
      <c r="AE141" s="77">
        <v>0</v>
      </c>
      <c r="AF141" s="77">
        <v>0</v>
      </c>
      <c r="AG141" s="77">
        <v>0</v>
      </c>
      <c r="AH141" s="77">
        <v>0</v>
      </c>
      <c r="AI141" s="77">
        <v>0</v>
      </c>
    </row>
    <row r="142" spans="5:35" outlineLevel="2" x14ac:dyDescent="0.2">
      <c r="E142" s="503">
        <v>22</v>
      </c>
      <c r="F142" s="134" t="s">
        <v>658</v>
      </c>
      <c r="G142" s="506" t="s">
        <v>130</v>
      </c>
      <c r="H142" s="504" t="s">
        <v>487</v>
      </c>
      <c r="I142" s="124"/>
      <c r="J142" s="124"/>
      <c r="K142" s="124"/>
      <c r="L142" s="124"/>
      <c r="M142" s="124"/>
      <c r="N142" s="124"/>
      <c r="O142" s="124"/>
      <c r="P142" s="124"/>
      <c r="Q142" s="124"/>
      <c r="R142" s="124"/>
      <c r="S142" s="124"/>
      <c r="T142" s="124"/>
      <c r="U142" s="499"/>
      <c r="V142" s="77">
        <v>0</v>
      </c>
      <c r="W142" s="77">
        <v>0</v>
      </c>
      <c r="X142" s="77">
        <v>0</v>
      </c>
      <c r="Y142" s="77">
        <v>0</v>
      </c>
      <c r="Z142" s="77">
        <v>0</v>
      </c>
      <c r="AA142" s="77">
        <v>0</v>
      </c>
      <c r="AB142" s="77">
        <v>0</v>
      </c>
      <c r="AC142" s="77">
        <v>0</v>
      </c>
      <c r="AD142" s="77">
        <v>0</v>
      </c>
      <c r="AE142" s="77">
        <v>0</v>
      </c>
      <c r="AF142" s="77">
        <v>0</v>
      </c>
      <c r="AG142" s="77">
        <v>0</v>
      </c>
      <c r="AH142" s="77">
        <v>0</v>
      </c>
      <c r="AI142" s="77">
        <v>0</v>
      </c>
    </row>
    <row r="143" spans="5:35" outlineLevel="2" x14ac:dyDescent="0.2">
      <c r="E143" s="503" t="s">
        <v>152</v>
      </c>
      <c r="F143" s="134" t="s">
        <v>152</v>
      </c>
      <c r="G143" s="506" t="s">
        <v>130</v>
      </c>
      <c r="H143" s="504" t="s">
        <v>487</v>
      </c>
      <c r="I143" s="124"/>
      <c r="J143" s="124"/>
      <c r="K143" s="124"/>
      <c r="L143" s="124"/>
      <c r="M143" s="124"/>
      <c r="N143" s="124"/>
      <c r="O143" s="124"/>
      <c r="P143" s="124"/>
      <c r="Q143" s="124"/>
      <c r="R143" s="124"/>
      <c r="S143" s="124"/>
      <c r="T143" s="124"/>
      <c r="U143" s="499"/>
      <c r="V143" s="77">
        <v>0</v>
      </c>
      <c r="W143" s="77">
        <v>0</v>
      </c>
      <c r="X143" s="77">
        <v>0</v>
      </c>
      <c r="Y143" s="77">
        <v>0</v>
      </c>
      <c r="Z143" s="77">
        <v>0</v>
      </c>
      <c r="AA143" s="77">
        <v>0</v>
      </c>
      <c r="AB143" s="77">
        <v>0</v>
      </c>
      <c r="AC143" s="77">
        <v>0</v>
      </c>
      <c r="AD143" s="77">
        <v>0</v>
      </c>
      <c r="AE143" s="77">
        <v>0</v>
      </c>
      <c r="AF143" s="77">
        <v>0</v>
      </c>
      <c r="AG143" s="77">
        <v>0</v>
      </c>
      <c r="AH143" s="77">
        <v>0</v>
      </c>
      <c r="AI143" s="77">
        <v>0</v>
      </c>
    </row>
    <row r="144" spans="5:35" outlineLevel="2" x14ac:dyDescent="0.2">
      <c r="E144" s="503">
        <v>24</v>
      </c>
      <c r="F144" s="134" t="s">
        <v>2</v>
      </c>
      <c r="G144" s="506" t="s">
        <v>130</v>
      </c>
      <c r="H144" s="504" t="s">
        <v>487</v>
      </c>
      <c r="I144" s="124"/>
      <c r="J144" s="124"/>
      <c r="K144" s="124"/>
      <c r="L144" s="124"/>
      <c r="M144" s="124"/>
      <c r="N144" s="124"/>
      <c r="O144" s="124"/>
      <c r="P144" s="124"/>
      <c r="Q144" s="124"/>
      <c r="R144" s="124"/>
      <c r="S144" s="124"/>
      <c r="T144" s="124"/>
      <c r="U144" s="499"/>
      <c r="V144" s="77">
        <v>0</v>
      </c>
      <c r="W144" s="77">
        <v>0</v>
      </c>
      <c r="X144" s="77">
        <v>0</v>
      </c>
      <c r="Y144" s="77">
        <v>0</v>
      </c>
      <c r="Z144" s="77">
        <v>0</v>
      </c>
      <c r="AA144" s="77">
        <v>0</v>
      </c>
      <c r="AB144" s="77">
        <v>0</v>
      </c>
      <c r="AC144" s="77">
        <v>0</v>
      </c>
      <c r="AD144" s="77">
        <v>0</v>
      </c>
      <c r="AE144" s="77">
        <v>0</v>
      </c>
      <c r="AF144" s="77">
        <v>0</v>
      </c>
      <c r="AG144" s="77">
        <v>0</v>
      </c>
      <c r="AH144" s="77">
        <v>0</v>
      </c>
      <c r="AI144" s="77">
        <v>0</v>
      </c>
    </row>
    <row r="145" spans="5:35" outlineLevel="2" x14ac:dyDescent="0.2">
      <c r="E145" s="503">
        <v>25</v>
      </c>
      <c r="F145" s="134" t="s">
        <v>153</v>
      </c>
      <c r="G145" s="506" t="s">
        <v>130</v>
      </c>
      <c r="H145" s="504" t="s">
        <v>487</v>
      </c>
      <c r="I145" s="124"/>
      <c r="J145" s="124"/>
      <c r="K145" s="124"/>
      <c r="L145" s="124"/>
      <c r="M145" s="124"/>
      <c r="N145" s="124"/>
      <c r="O145" s="124"/>
      <c r="P145" s="124"/>
      <c r="Q145" s="124"/>
      <c r="R145" s="124"/>
      <c r="S145" s="124"/>
      <c r="T145" s="124"/>
      <c r="U145" s="499"/>
      <c r="V145" s="77">
        <v>0</v>
      </c>
      <c r="W145" s="77">
        <v>0</v>
      </c>
      <c r="X145" s="77">
        <v>0</v>
      </c>
      <c r="Y145" s="77">
        <v>0</v>
      </c>
      <c r="Z145" s="77">
        <v>0</v>
      </c>
      <c r="AA145" s="77">
        <v>0</v>
      </c>
      <c r="AB145" s="77">
        <v>0</v>
      </c>
      <c r="AC145" s="77">
        <v>0</v>
      </c>
      <c r="AD145" s="77">
        <v>0</v>
      </c>
      <c r="AE145" s="77">
        <v>0</v>
      </c>
      <c r="AF145" s="77">
        <v>0</v>
      </c>
      <c r="AG145" s="77">
        <v>0</v>
      </c>
      <c r="AH145" s="77">
        <v>0</v>
      </c>
      <c r="AI145" s="77">
        <v>0</v>
      </c>
    </row>
    <row r="146" spans="5:35" outlineLevel="2" x14ac:dyDescent="0.2">
      <c r="E146" s="503" t="s">
        <v>154</v>
      </c>
      <c r="F146" s="134" t="s">
        <v>155</v>
      </c>
      <c r="G146" s="506" t="s">
        <v>130</v>
      </c>
      <c r="H146" s="504" t="s">
        <v>487</v>
      </c>
      <c r="I146" s="124"/>
      <c r="J146" s="124"/>
      <c r="K146" s="124"/>
      <c r="L146" s="124"/>
      <c r="M146" s="124"/>
      <c r="N146" s="124"/>
      <c r="O146" s="124"/>
      <c r="P146" s="124"/>
      <c r="Q146" s="124"/>
      <c r="R146" s="124"/>
      <c r="S146" s="124"/>
      <c r="T146" s="124"/>
      <c r="U146" s="499"/>
      <c r="V146" s="77">
        <v>0</v>
      </c>
      <c r="W146" s="77">
        <v>0</v>
      </c>
      <c r="X146" s="77">
        <v>0</v>
      </c>
      <c r="Y146" s="77">
        <v>0</v>
      </c>
      <c r="Z146" s="77">
        <v>0</v>
      </c>
      <c r="AA146" s="77">
        <v>0</v>
      </c>
      <c r="AB146" s="77">
        <v>0</v>
      </c>
      <c r="AC146" s="77">
        <v>0</v>
      </c>
      <c r="AD146" s="77">
        <v>0</v>
      </c>
      <c r="AE146" s="77">
        <v>0</v>
      </c>
      <c r="AF146" s="77">
        <v>0</v>
      </c>
      <c r="AG146" s="77">
        <v>0</v>
      </c>
      <c r="AH146" s="77">
        <v>0</v>
      </c>
      <c r="AI146" s="77">
        <v>0</v>
      </c>
    </row>
    <row r="147" spans="5:35" outlineLevel="2" x14ac:dyDescent="0.2">
      <c r="E147" s="503" t="s">
        <v>156</v>
      </c>
      <c r="F147" s="134" t="s">
        <v>157</v>
      </c>
      <c r="G147" s="506" t="s">
        <v>130</v>
      </c>
      <c r="H147" s="504" t="s">
        <v>487</v>
      </c>
      <c r="I147" s="124"/>
      <c r="J147" s="124"/>
      <c r="K147" s="124"/>
      <c r="L147" s="124"/>
      <c r="M147" s="124"/>
      <c r="N147" s="124"/>
      <c r="O147" s="124"/>
      <c r="P147" s="124"/>
      <c r="Q147" s="124"/>
      <c r="R147" s="124"/>
      <c r="S147" s="124"/>
      <c r="T147" s="124"/>
      <c r="U147" s="499"/>
      <c r="V147" s="77">
        <v>0</v>
      </c>
      <c r="W147" s="77">
        <v>0</v>
      </c>
      <c r="X147" s="77">
        <v>0</v>
      </c>
      <c r="Y147" s="77">
        <v>0</v>
      </c>
      <c r="Z147" s="77">
        <v>0</v>
      </c>
      <c r="AA147" s="77">
        <v>0</v>
      </c>
      <c r="AB147" s="77">
        <v>0</v>
      </c>
      <c r="AC147" s="77">
        <v>0</v>
      </c>
      <c r="AD147" s="77">
        <v>0</v>
      </c>
      <c r="AE147" s="77">
        <v>0</v>
      </c>
      <c r="AF147" s="77">
        <v>0</v>
      </c>
      <c r="AG147" s="77">
        <v>0</v>
      </c>
      <c r="AH147" s="77">
        <v>0</v>
      </c>
      <c r="AI147" s="77">
        <v>0</v>
      </c>
    </row>
    <row r="148" spans="5:35" outlineLevel="2" x14ac:dyDescent="0.2">
      <c r="E148" s="503" t="s">
        <v>152</v>
      </c>
      <c r="F148" s="134" t="s">
        <v>152</v>
      </c>
      <c r="G148" s="506" t="s">
        <v>130</v>
      </c>
      <c r="H148" s="504" t="s">
        <v>487</v>
      </c>
      <c r="I148" s="124"/>
      <c r="J148" s="124"/>
      <c r="K148" s="124"/>
      <c r="L148" s="124"/>
      <c r="M148" s="124"/>
      <c r="N148" s="124"/>
      <c r="O148" s="124"/>
      <c r="P148" s="124"/>
      <c r="Q148" s="124"/>
      <c r="R148" s="124"/>
      <c r="S148" s="124"/>
      <c r="T148" s="124"/>
      <c r="U148" s="499"/>
      <c r="V148" s="77">
        <v>0</v>
      </c>
      <c r="W148" s="77">
        <v>0</v>
      </c>
      <c r="X148" s="77">
        <v>0</v>
      </c>
      <c r="Y148" s="77">
        <v>0</v>
      </c>
      <c r="Z148" s="77">
        <v>0</v>
      </c>
      <c r="AA148" s="77">
        <v>0</v>
      </c>
      <c r="AB148" s="77">
        <v>0</v>
      </c>
      <c r="AC148" s="77">
        <v>0</v>
      </c>
      <c r="AD148" s="77">
        <v>0</v>
      </c>
      <c r="AE148" s="77">
        <v>0</v>
      </c>
      <c r="AF148" s="77">
        <v>0</v>
      </c>
      <c r="AG148" s="77">
        <v>0</v>
      </c>
      <c r="AH148" s="77">
        <v>0</v>
      </c>
      <c r="AI148" s="77">
        <v>0</v>
      </c>
    </row>
    <row r="149" spans="5:35" outlineLevel="2" x14ac:dyDescent="0.2">
      <c r="E149" s="503">
        <v>29</v>
      </c>
      <c r="F149" s="134" t="s">
        <v>158</v>
      </c>
      <c r="G149" s="506" t="s">
        <v>130</v>
      </c>
      <c r="H149" s="504" t="s">
        <v>487</v>
      </c>
      <c r="I149" s="124"/>
      <c r="J149" s="124"/>
      <c r="K149" s="124"/>
      <c r="L149" s="124"/>
      <c r="M149" s="124"/>
      <c r="N149" s="124"/>
      <c r="O149" s="124"/>
      <c r="P149" s="124"/>
      <c r="Q149" s="124"/>
      <c r="R149" s="124"/>
      <c r="S149" s="124"/>
      <c r="T149" s="124"/>
      <c r="U149" s="499"/>
      <c r="V149" s="77">
        <v>0</v>
      </c>
      <c r="W149" s="77">
        <v>0</v>
      </c>
      <c r="X149" s="77">
        <v>0</v>
      </c>
      <c r="Y149" s="77">
        <v>0</v>
      </c>
      <c r="Z149" s="77">
        <v>0</v>
      </c>
      <c r="AA149" s="77">
        <v>0</v>
      </c>
      <c r="AB149" s="77">
        <v>0</v>
      </c>
      <c r="AC149" s="77">
        <v>0</v>
      </c>
      <c r="AD149" s="77">
        <v>0</v>
      </c>
      <c r="AE149" s="77">
        <v>0</v>
      </c>
      <c r="AF149" s="77">
        <v>0</v>
      </c>
      <c r="AG149" s="77">
        <v>0</v>
      </c>
      <c r="AH149" s="77">
        <v>0</v>
      </c>
      <c r="AI149" s="77">
        <v>0</v>
      </c>
    </row>
    <row r="150" spans="5:35" outlineLevel="2" x14ac:dyDescent="0.2">
      <c r="E150" s="503">
        <v>30</v>
      </c>
      <c r="F150" s="134" t="s">
        <v>159</v>
      </c>
      <c r="G150" s="506" t="s">
        <v>130</v>
      </c>
      <c r="H150" s="504" t="s">
        <v>487</v>
      </c>
      <c r="I150" s="124"/>
      <c r="J150" s="124"/>
      <c r="K150" s="124"/>
      <c r="L150" s="124"/>
      <c r="M150" s="124"/>
      <c r="N150" s="124"/>
      <c r="O150" s="124"/>
      <c r="P150" s="124"/>
      <c r="Q150" s="124"/>
      <c r="R150" s="124"/>
      <c r="S150" s="124"/>
      <c r="T150" s="124"/>
      <c r="U150" s="499"/>
      <c r="V150" s="77">
        <v>0</v>
      </c>
      <c r="W150" s="77">
        <v>0</v>
      </c>
      <c r="X150" s="77">
        <v>0</v>
      </c>
      <c r="Y150" s="77">
        <v>0</v>
      </c>
      <c r="Z150" s="77">
        <v>0</v>
      </c>
      <c r="AA150" s="77">
        <v>0</v>
      </c>
      <c r="AB150" s="77">
        <v>0</v>
      </c>
      <c r="AC150" s="77">
        <v>0</v>
      </c>
      <c r="AD150" s="77">
        <v>0</v>
      </c>
      <c r="AE150" s="77">
        <v>0</v>
      </c>
      <c r="AF150" s="77">
        <v>0</v>
      </c>
      <c r="AG150" s="77">
        <v>0</v>
      </c>
      <c r="AH150" s="77">
        <v>0</v>
      </c>
      <c r="AI150" s="77">
        <v>0</v>
      </c>
    </row>
    <row r="151" spans="5:35" outlineLevel="2" x14ac:dyDescent="0.2">
      <c r="E151" s="503" t="s">
        <v>152</v>
      </c>
      <c r="F151" s="134" t="s">
        <v>152</v>
      </c>
      <c r="G151" s="506" t="s">
        <v>130</v>
      </c>
      <c r="H151" s="504" t="s">
        <v>487</v>
      </c>
      <c r="I151" s="124"/>
      <c r="J151" s="124"/>
      <c r="K151" s="124"/>
      <c r="L151" s="124"/>
      <c r="M151" s="124"/>
      <c r="N151" s="124"/>
      <c r="O151" s="124"/>
      <c r="P151" s="124"/>
      <c r="Q151" s="124"/>
      <c r="R151" s="124"/>
      <c r="S151" s="124"/>
      <c r="T151" s="124"/>
      <c r="U151" s="499"/>
      <c r="V151" s="77">
        <v>0</v>
      </c>
      <c r="W151" s="77">
        <v>0</v>
      </c>
      <c r="X151" s="77">
        <v>0</v>
      </c>
      <c r="Y151" s="77">
        <v>0</v>
      </c>
      <c r="Z151" s="77">
        <v>0</v>
      </c>
      <c r="AA151" s="77">
        <v>0</v>
      </c>
      <c r="AB151" s="77">
        <v>0</v>
      </c>
      <c r="AC151" s="77">
        <v>0</v>
      </c>
      <c r="AD151" s="77">
        <v>0</v>
      </c>
      <c r="AE151" s="77">
        <v>0</v>
      </c>
      <c r="AF151" s="77">
        <v>0</v>
      </c>
      <c r="AG151" s="77">
        <v>0</v>
      </c>
      <c r="AH151" s="77">
        <v>0</v>
      </c>
      <c r="AI151" s="77">
        <v>0</v>
      </c>
    </row>
    <row r="152" spans="5:35" outlineLevel="2" x14ac:dyDescent="0.2">
      <c r="E152" s="503" t="s">
        <v>160</v>
      </c>
      <c r="F152" s="134" t="s">
        <v>161</v>
      </c>
      <c r="G152" s="506" t="s">
        <v>130</v>
      </c>
      <c r="H152" s="504" t="s">
        <v>487</v>
      </c>
      <c r="I152" s="124"/>
      <c r="J152" s="124"/>
      <c r="K152" s="124"/>
      <c r="L152" s="124"/>
      <c r="M152" s="124"/>
      <c r="N152" s="124"/>
      <c r="O152" s="124"/>
      <c r="P152" s="124"/>
      <c r="Q152" s="124"/>
      <c r="R152" s="124"/>
      <c r="S152" s="124"/>
      <c r="T152" s="124"/>
      <c r="U152" s="499"/>
      <c r="V152" s="77">
        <v>0</v>
      </c>
      <c r="W152" s="77">
        <v>0</v>
      </c>
      <c r="X152" s="77">
        <v>0</v>
      </c>
      <c r="Y152" s="77">
        <v>0</v>
      </c>
      <c r="Z152" s="77">
        <v>0</v>
      </c>
      <c r="AA152" s="77">
        <v>0</v>
      </c>
      <c r="AB152" s="77">
        <v>0</v>
      </c>
      <c r="AC152" s="77">
        <v>0</v>
      </c>
      <c r="AD152" s="77">
        <v>0</v>
      </c>
      <c r="AE152" s="77">
        <v>0</v>
      </c>
      <c r="AF152" s="77">
        <v>0</v>
      </c>
      <c r="AG152" s="77">
        <v>0</v>
      </c>
      <c r="AH152" s="77">
        <v>0</v>
      </c>
      <c r="AI152" s="77">
        <v>0</v>
      </c>
    </row>
    <row r="153" spans="5:35" outlineLevel="2" x14ac:dyDescent="0.2">
      <c r="E153" s="503" t="s">
        <v>162</v>
      </c>
      <c r="F153" s="134" t="s">
        <v>659</v>
      </c>
      <c r="G153" s="506" t="s">
        <v>130</v>
      </c>
      <c r="H153" s="504" t="s">
        <v>487</v>
      </c>
      <c r="I153" s="124"/>
      <c r="J153" s="124"/>
      <c r="K153" s="124"/>
      <c r="L153" s="124"/>
      <c r="M153" s="124"/>
      <c r="N153" s="124"/>
      <c r="O153" s="124"/>
      <c r="P153" s="124"/>
      <c r="Q153" s="124"/>
      <c r="R153" s="124"/>
      <c r="S153" s="124"/>
      <c r="T153" s="124"/>
      <c r="U153" s="499"/>
      <c r="V153" s="77">
        <v>0</v>
      </c>
      <c r="W153" s="77">
        <v>0</v>
      </c>
      <c r="X153" s="77">
        <v>0</v>
      </c>
      <c r="Y153" s="77">
        <v>0</v>
      </c>
      <c r="Z153" s="77">
        <v>0</v>
      </c>
      <c r="AA153" s="77">
        <v>0</v>
      </c>
      <c r="AB153" s="77">
        <v>0</v>
      </c>
      <c r="AC153" s="77">
        <v>0</v>
      </c>
      <c r="AD153" s="77">
        <v>0</v>
      </c>
      <c r="AE153" s="77">
        <v>0</v>
      </c>
      <c r="AF153" s="77">
        <v>0</v>
      </c>
      <c r="AG153" s="77">
        <v>0</v>
      </c>
      <c r="AH153" s="77">
        <v>0</v>
      </c>
      <c r="AI153" s="77">
        <v>0</v>
      </c>
    </row>
    <row r="154" spans="5:35" outlineLevel="2" x14ac:dyDescent="0.2">
      <c r="E154" s="503" t="s">
        <v>163</v>
      </c>
      <c r="F154" s="134" t="s">
        <v>164</v>
      </c>
      <c r="G154" s="506" t="s">
        <v>130</v>
      </c>
      <c r="H154" s="504" t="s">
        <v>487</v>
      </c>
      <c r="I154" s="124"/>
      <c r="J154" s="124"/>
      <c r="K154" s="124"/>
      <c r="L154" s="124"/>
      <c r="M154" s="124"/>
      <c r="N154" s="124"/>
      <c r="O154" s="124"/>
      <c r="P154" s="124"/>
      <c r="Q154" s="124"/>
      <c r="R154" s="124"/>
      <c r="S154" s="124"/>
      <c r="T154" s="124"/>
      <c r="U154" s="499"/>
      <c r="V154" s="77">
        <v>0</v>
      </c>
      <c r="W154" s="77">
        <v>0</v>
      </c>
      <c r="X154" s="77">
        <v>0</v>
      </c>
      <c r="Y154" s="77">
        <v>0</v>
      </c>
      <c r="Z154" s="77">
        <v>0</v>
      </c>
      <c r="AA154" s="77">
        <v>0</v>
      </c>
      <c r="AB154" s="77">
        <v>0</v>
      </c>
      <c r="AC154" s="77">
        <v>0</v>
      </c>
      <c r="AD154" s="77">
        <v>0</v>
      </c>
      <c r="AE154" s="77">
        <v>0</v>
      </c>
      <c r="AF154" s="77">
        <v>0</v>
      </c>
      <c r="AG154" s="77">
        <v>0</v>
      </c>
      <c r="AH154" s="77">
        <v>0</v>
      </c>
      <c r="AI154" s="77">
        <v>0</v>
      </c>
    </row>
    <row r="155" spans="5:35" outlineLevel="2" x14ac:dyDescent="0.2">
      <c r="E155" s="503" t="s">
        <v>152</v>
      </c>
      <c r="F155" s="134" t="s">
        <v>152</v>
      </c>
      <c r="G155" s="506" t="s">
        <v>130</v>
      </c>
      <c r="H155" s="504" t="s">
        <v>487</v>
      </c>
      <c r="I155" s="124"/>
      <c r="J155" s="124"/>
      <c r="K155" s="124"/>
      <c r="L155" s="124"/>
      <c r="M155" s="124"/>
      <c r="N155" s="124"/>
      <c r="O155" s="124"/>
      <c r="P155" s="124"/>
      <c r="Q155" s="124"/>
      <c r="R155" s="124"/>
      <c r="S155" s="124"/>
      <c r="T155" s="124"/>
      <c r="U155" s="499"/>
      <c r="V155" s="77">
        <v>0</v>
      </c>
      <c r="W155" s="77">
        <v>0</v>
      </c>
      <c r="X155" s="77">
        <v>0</v>
      </c>
      <c r="Y155" s="77">
        <v>0</v>
      </c>
      <c r="Z155" s="77">
        <v>0</v>
      </c>
      <c r="AA155" s="77">
        <v>0</v>
      </c>
      <c r="AB155" s="77">
        <v>0</v>
      </c>
      <c r="AC155" s="77">
        <v>0</v>
      </c>
      <c r="AD155" s="77">
        <v>0</v>
      </c>
      <c r="AE155" s="77">
        <v>0</v>
      </c>
      <c r="AF155" s="77">
        <v>0</v>
      </c>
      <c r="AG155" s="77">
        <v>0</v>
      </c>
      <c r="AH155" s="77">
        <v>0</v>
      </c>
      <c r="AI155" s="77">
        <v>0</v>
      </c>
    </row>
    <row r="156" spans="5:35" outlineLevel="2" x14ac:dyDescent="0.2">
      <c r="E156" s="503" t="s">
        <v>165</v>
      </c>
      <c r="F156" s="134" t="s">
        <v>656</v>
      </c>
      <c r="G156" s="506" t="s">
        <v>130</v>
      </c>
      <c r="H156" s="504" t="s">
        <v>487</v>
      </c>
      <c r="I156" s="124"/>
      <c r="J156" s="124"/>
      <c r="K156" s="124"/>
      <c r="L156" s="124"/>
      <c r="M156" s="124"/>
      <c r="N156" s="124"/>
      <c r="O156" s="124"/>
      <c r="P156" s="124"/>
      <c r="Q156" s="124"/>
      <c r="R156" s="124"/>
      <c r="S156" s="124"/>
      <c r="T156" s="124"/>
      <c r="U156" s="499"/>
      <c r="V156" s="77">
        <v>0</v>
      </c>
      <c r="W156" s="77">
        <v>0</v>
      </c>
      <c r="X156" s="77">
        <v>0</v>
      </c>
      <c r="Y156" s="77">
        <v>0</v>
      </c>
      <c r="Z156" s="77">
        <v>0</v>
      </c>
      <c r="AA156" s="77">
        <v>0</v>
      </c>
      <c r="AB156" s="77">
        <v>0</v>
      </c>
      <c r="AC156" s="77">
        <v>0</v>
      </c>
      <c r="AD156" s="77">
        <v>0</v>
      </c>
      <c r="AE156" s="77">
        <v>0</v>
      </c>
      <c r="AF156" s="77">
        <v>0</v>
      </c>
      <c r="AG156" s="77">
        <v>0</v>
      </c>
      <c r="AH156" s="77">
        <v>0</v>
      </c>
      <c r="AI156" s="77">
        <v>0</v>
      </c>
    </row>
    <row r="157" spans="5:35" outlineLevel="2" x14ac:dyDescent="0.2">
      <c r="E157" s="503" t="s">
        <v>166</v>
      </c>
      <c r="F157" s="134" t="s">
        <v>657</v>
      </c>
      <c r="G157" s="506" t="s">
        <v>130</v>
      </c>
      <c r="H157" s="504" t="s">
        <v>487</v>
      </c>
      <c r="I157" s="124"/>
      <c r="J157" s="124"/>
      <c r="K157" s="124"/>
      <c r="L157" s="124"/>
      <c r="M157" s="124"/>
      <c r="N157" s="124"/>
      <c r="O157" s="124"/>
      <c r="P157" s="124"/>
      <c r="Q157" s="124"/>
      <c r="R157" s="124"/>
      <c r="S157" s="124"/>
      <c r="T157" s="124"/>
      <c r="U157" s="499"/>
      <c r="V157" s="77">
        <v>0</v>
      </c>
      <c r="W157" s="77">
        <v>0</v>
      </c>
      <c r="X157" s="77">
        <v>0</v>
      </c>
      <c r="Y157" s="77">
        <v>0</v>
      </c>
      <c r="Z157" s="77">
        <v>0</v>
      </c>
      <c r="AA157" s="77">
        <v>0</v>
      </c>
      <c r="AB157" s="77">
        <v>0</v>
      </c>
      <c r="AC157" s="77">
        <v>0</v>
      </c>
      <c r="AD157" s="77">
        <v>0</v>
      </c>
      <c r="AE157" s="77">
        <v>0</v>
      </c>
      <c r="AF157" s="77">
        <v>0</v>
      </c>
      <c r="AG157" s="77">
        <v>0</v>
      </c>
      <c r="AH157" s="77">
        <v>0</v>
      </c>
      <c r="AI157" s="77">
        <v>0</v>
      </c>
    </row>
    <row r="158" spans="5:35" outlineLevel="2" x14ac:dyDescent="0.2">
      <c r="E158" s="503" t="s">
        <v>152</v>
      </c>
      <c r="F158" s="134" t="s">
        <v>152</v>
      </c>
      <c r="G158" s="506" t="s">
        <v>130</v>
      </c>
      <c r="H158" s="504" t="s">
        <v>487</v>
      </c>
      <c r="I158" s="124"/>
      <c r="J158" s="124"/>
      <c r="K158" s="124"/>
      <c r="L158" s="124"/>
      <c r="M158" s="124"/>
      <c r="N158" s="124"/>
      <c r="O158" s="124"/>
      <c r="P158" s="124"/>
      <c r="Q158" s="124"/>
      <c r="R158" s="124"/>
      <c r="S158" s="124"/>
      <c r="T158" s="124"/>
      <c r="U158" s="499"/>
      <c r="V158" s="77">
        <v>0</v>
      </c>
      <c r="W158" s="77">
        <v>0</v>
      </c>
      <c r="X158" s="77">
        <v>0</v>
      </c>
      <c r="Y158" s="77">
        <v>0</v>
      </c>
      <c r="Z158" s="77">
        <v>0</v>
      </c>
      <c r="AA158" s="77">
        <v>0</v>
      </c>
      <c r="AB158" s="77">
        <v>0</v>
      </c>
      <c r="AC158" s="77">
        <v>0</v>
      </c>
      <c r="AD158" s="77">
        <v>0</v>
      </c>
      <c r="AE158" s="77">
        <v>0</v>
      </c>
      <c r="AF158" s="77">
        <v>0</v>
      </c>
      <c r="AG158" s="77">
        <v>0</v>
      </c>
      <c r="AH158" s="77">
        <v>0</v>
      </c>
      <c r="AI158" s="77">
        <v>0</v>
      </c>
    </row>
    <row r="159" spans="5:35" outlineLevel="2" x14ac:dyDescent="0.2">
      <c r="E159" s="503" t="s">
        <v>152</v>
      </c>
      <c r="F159" s="134" t="s">
        <v>152</v>
      </c>
      <c r="G159" s="506" t="s">
        <v>130</v>
      </c>
      <c r="H159" s="504" t="s">
        <v>487</v>
      </c>
      <c r="I159" s="124"/>
      <c r="J159" s="124"/>
      <c r="K159" s="124"/>
      <c r="L159" s="124"/>
      <c r="M159" s="124"/>
      <c r="N159" s="124"/>
      <c r="O159" s="124"/>
      <c r="P159" s="124"/>
      <c r="Q159" s="124"/>
      <c r="R159" s="124"/>
      <c r="S159" s="124"/>
      <c r="T159" s="124"/>
      <c r="U159" s="499"/>
      <c r="V159" s="77">
        <v>0</v>
      </c>
      <c r="W159" s="77">
        <v>0</v>
      </c>
      <c r="X159" s="77">
        <v>0</v>
      </c>
      <c r="Y159" s="77">
        <v>0</v>
      </c>
      <c r="Z159" s="77">
        <v>0</v>
      </c>
      <c r="AA159" s="77">
        <v>0</v>
      </c>
      <c r="AB159" s="77">
        <v>0</v>
      </c>
      <c r="AC159" s="77">
        <v>0</v>
      </c>
      <c r="AD159" s="77">
        <v>0</v>
      </c>
      <c r="AE159" s="77">
        <v>0</v>
      </c>
      <c r="AF159" s="77">
        <v>0</v>
      </c>
      <c r="AG159" s="77">
        <v>0</v>
      </c>
      <c r="AH159" s="77">
        <v>0</v>
      </c>
      <c r="AI159" s="77">
        <v>0</v>
      </c>
    </row>
    <row r="160" spans="5:35" outlineLevel="2" x14ac:dyDescent="0.2">
      <c r="E160" s="503" t="s">
        <v>152</v>
      </c>
      <c r="F160" s="134" t="s">
        <v>152</v>
      </c>
      <c r="G160" s="506" t="s">
        <v>130</v>
      </c>
      <c r="H160" s="504" t="s">
        <v>487</v>
      </c>
      <c r="I160" s="124"/>
      <c r="J160" s="124"/>
      <c r="K160" s="124"/>
      <c r="L160" s="124"/>
      <c r="M160" s="124"/>
      <c r="N160" s="124"/>
      <c r="O160" s="124"/>
      <c r="P160" s="124"/>
      <c r="Q160" s="124"/>
      <c r="R160" s="124"/>
      <c r="S160" s="124"/>
      <c r="T160" s="124"/>
      <c r="U160" s="499"/>
      <c r="V160" s="77">
        <v>0</v>
      </c>
      <c r="W160" s="77">
        <v>0</v>
      </c>
      <c r="X160" s="77">
        <v>0</v>
      </c>
      <c r="Y160" s="77">
        <v>0</v>
      </c>
      <c r="Z160" s="77">
        <v>0</v>
      </c>
      <c r="AA160" s="77">
        <v>0</v>
      </c>
      <c r="AB160" s="77">
        <v>0</v>
      </c>
      <c r="AC160" s="77">
        <v>0</v>
      </c>
      <c r="AD160" s="77">
        <v>0</v>
      </c>
      <c r="AE160" s="77">
        <v>0</v>
      </c>
      <c r="AF160" s="77">
        <v>0</v>
      </c>
      <c r="AG160" s="77">
        <v>0</v>
      </c>
      <c r="AH160" s="77">
        <v>0</v>
      </c>
      <c r="AI160" s="77">
        <v>0</v>
      </c>
    </row>
    <row r="161" spans="5:35" outlineLevel="2" x14ac:dyDescent="0.2">
      <c r="E161" s="503" t="s">
        <v>152</v>
      </c>
      <c r="F161" s="134" t="s">
        <v>152</v>
      </c>
      <c r="G161" s="506" t="s">
        <v>130</v>
      </c>
      <c r="H161" s="504" t="s">
        <v>487</v>
      </c>
      <c r="I161" s="124"/>
      <c r="J161" s="124"/>
      <c r="K161" s="124"/>
      <c r="L161" s="124"/>
      <c r="M161" s="124"/>
      <c r="N161" s="124"/>
      <c r="O161" s="124"/>
      <c r="P161" s="124"/>
      <c r="Q161" s="124"/>
      <c r="R161" s="124"/>
      <c r="S161" s="124"/>
      <c r="T161" s="124"/>
      <c r="U161" s="499"/>
      <c r="V161" s="77">
        <v>0</v>
      </c>
      <c r="W161" s="77">
        <v>0</v>
      </c>
      <c r="X161" s="77">
        <v>0</v>
      </c>
      <c r="Y161" s="77">
        <v>0</v>
      </c>
      <c r="Z161" s="77">
        <v>0</v>
      </c>
      <c r="AA161" s="77">
        <v>0</v>
      </c>
      <c r="AB161" s="77">
        <v>0</v>
      </c>
      <c r="AC161" s="77">
        <v>0</v>
      </c>
      <c r="AD161" s="77">
        <v>0</v>
      </c>
      <c r="AE161" s="77">
        <v>0</v>
      </c>
      <c r="AF161" s="77">
        <v>0</v>
      </c>
      <c r="AG161" s="77">
        <v>0</v>
      </c>
      <c r="AH161" s="77">
        <v>0</v>
      </c>
      <c r="AI161" s="77">
        <v>0</v>
      </c>
    </row>
    <row r="162" spans="5:35" outlineLevel="2" x14ac:dyDescent="0.2">
      <c r="E162" s="503" t="s">
        <v>152</v>
      </c>
      <c r="F162" s="134" t="s">
        <v>152</v>
      </c>
      <c r="G162" s="506" t="s">
        <v>130</v>
      </c>
      <c r="H162" s="504" t="s">
        <v>487</v>
      </c>
      <c r="I162" s="124"/>
      <c r="J162" s="124"/>
      <c r="K162" s="124"/>
      <c r="L162" s="124"/>
      <c r="M162" s="124"/>
      <c r="N162" s="124"/>
      <c r="O162" s="124"/>
      <c r="P162" s="124"/>
      <c r="Q162" s="124"/>
      <c r="R162" s="124"/>
      <c r="S162" s="124"/>
      <c r="T162" s="124"/>
      <c r="U162" s="499"/>
      <c r="V162" s="77">
        <v>0</v>
      </c>
      <c r="W162" s="77">
        <v>0</v>
      </c>
      <c r="X162" s="77">
        <v>0</v>
      </c>
      <c r="Y162" s="77">
        <v>0</v>
      </c>
      <c r="Z162" s="77">
        <v>0</v>
      </c>
      <c r="AA162" s="77">
        <v>0</v>
      </c>
      <c r="AB162" s="77">
        <v>0</v>
      </c>
      <c r="AC162" s="77">
        <v>0</v>
      </c>
      <c r="AD162" s="77">
        <v>0</v>
      </c>
      <c r="AE162" s="77">
        <v>0</v>
      </c>
      <c r="AF162" s="77">
        <v>0</v>
      </c>
      <c r="AG162" s="77">
        <v>0</v>
      </c>
      <c r="AH162" s="77">
        <v>0</v>
      </c>
      <c r="AI162" s="77">
        <v>0</v>
      </c>
    </row>
    <row r="163" spans="5:35" outlineLevel="2" x14ac:dyDescent="0.2">
      <c r="E163" s="503" t="s">
        <v>152</v>
      </c>
      <c r="F163" s="134" t="s">
        <v>152</v>
      </c>
      <c r="G163" s="506" t="s">
        <v>130</v>
      </c>
      <c r="H163" s="504" t="s">
        <v>487</v>
      </c>
      <c r="I163" s="124"/>
      <c r="J163" s="124"/>
      <c r="K163" s="124"/>
      <c r="L163" s="124"/>
      <c r="M163" s="124"/>
      <c r="N163" s="124"/>
      <c r="O163" s="124"/>
      <c r="P163" s="124"/>
      <c r="Q163" s="124"/>
      <c r="R163" s="124"/>
      <c r="S163" s="124"/>
      <c r="T163" s="124"/>
      <c r="U163" s="499"/>
      <c r="V163" s="77">
        <v>0</v>
      </c>
      <c r="W163" s="77">
        <v>0</v>
      </c>
      <c r="X163" s="77">
        <v>0</v>
      </c>
      <c r="Y163" s="77">
        <v>0</v>
      </c>
      <c r="Z163" s="77">
        <v>0</v>
      </c>
      <c r="AA163" s="77">
        <v>0</v>
      </c>
      <c r="AB163" s="77">
        <v>0</v>
      </c>
      <c r="AC163" s="77">
        <v>0</v>
      </c>
      <c r="AD163" s="77">
        <v>0</v>
      </c>
      <c r="AE163" s="77">
        <v>0</v>
      </c>
      <c r="AF163" s="77">
        <v>0</v>
      </c>
      <c r="AG163" s="77">
        <v>0</v>
      </c>
      <c r="AH163" s="77">
        <v>0</v>
      </c>
      <c r="AI163" s="77">
        <v>0</v>
      </c>
    </row>
    <row r="164" spans="5:35" outlineLevel="2" x14ac:dyDescent="0.2">
      <c r="E164" s="503" t="s">
        <v>152</v>
      </c>
      <c r="F164" s="134" t="s">
        <v>152</v>
      </c>
      <c r="G164" s="506" t="s">
        <v>130</v>
      </c>
      <c r="H164" s="504" t="s">
        <v>487</v>
      </c>
      <c r="I164" s="124"/>
      <c r="J164" s="124"/>
      <c r="K164" s="124"/>
      <c r="L164" s="124"/>
      <c r="M164" s="124"/>
      <c r="N164" s="124"/>
      <c r="O164" s="124"/>
      <c r="P164" s="124"/>
      <c r="Q164" s="124"/>
      <c r="R164" s="124"/>
      <c r="S164" s="124"/>
      <c r="T164" s="124"/>
      <c r="U164" s="499"/>
      <c r="V164" s="77">
        <v>0</v>
      </c>
      <c r="W164" s="77">
        <v>0</v>
      </c>
      <c r="X164" s="77">
        <v>0</v>
      </c>
      <c r="Y164" s="77">
        <v>0</v>
      </c>
      <c r="Z164" s="77">
        <v>0</v>
      </c>
      <c r="AA164" s="77">
        <v>0</v>
      </c>
      <c r="AB164" s="77">
        <v>0</v>
      </c>
      <c r="AC164" s="77">
        <v>0</v>
      </c>
      <c r="AD164" s="77">
        <v>0</v>
      </c>
      <c r="AE164" s="77">
        <v>0</v>
      </c>
      <c r="AF164" s="77">
        <v>0</v>
      </c>
      <c r="AG164" s="77">
        <v>0</v>
      </c>
      <c r="AH164" s="77">
        <v>0</v>
      </c>
      <c r="AI164" s="77">
        <v>0</v>
      </c>
    </row>
    <row r="165" spans="5:35" outlineLevel="2" x14ac:dyDescent="0.2">
      <c r="E165" s="503" t="s">
        <v>152</v>
      </c>
      <c r="F165" s="134" t="s">
        <v>152</v>
      </c>
      <c r="G165" s="506" t="s">
        <v>130</v>
      </c>
      <c r="H165" s="504" t="s">
        <v>487</v>
      </c>
      <c r="I165" s="124"/>
      <c r="J165" s="124"/>
      <c r="K165" s="124"/>
      <c r="L165" s="124"/>
      <c r="M165" s="124"/>
      <c r="N165" s="124"/>
      <c r="O165" s="124"/>
      <c r="P165" s="124"/>
      <c r="Q165" s="124"/>
      <c r="R165" s="124"/>
      <c r="S165" s="124"/>
      <c r="T165" s="124"/>
      <c r="U165" s="499"/>
      <c r="V165" s="77">
        <v>0</v>
      </c>
      <c r="W165" s="77">
        <v>0</v>
      </c>
      <c r="X165" s="77">
        <v>0</v>
      </c>
      <c r="Y165" s="77">
        <v>0</v>
      </c>
      <c r="Z165" s="77">
        <v>0</v>
      </c>
      <c r="AA165" s="77">
        <v>0</v>
      </c>
      <c r="AB165" s="77">
        <v>0</v>
      </c>
      <c r="AC165" s="77">
        <v>0</v>
      </c>
      <c r="AD165" s="77">
        <v>0</v>
      </c>
      <c r="AE165" s="77">
        <v>0</v>
      </c>
      <c r="AF165" s="77">
        <v>0</v>
      </c>
      <c r="AG165" s="77">
        <v>0</v>
      </c>
      <c r="AH165" s="77">
        <v>0</v>
      </c>
      <c r="AI165" s="77">
        <v>0</v>
      </c>
    </row>
    <row r="166" spans="5:35" outlineLevel="2" x14ac:dyDescent="0.2">
      <c r="E166" s="503" t="s">
        <v>152</v>
      </c>
      <c r="F166" s="134" t="s">
        <v>152</v>
      </c>
      <c r="G166" s="506" t="s">
        <v>130</v>
      </c>
      <c r="H166" s="504" t="s">
        <v>487</v>
      </c>
      <c r="I166" s="124"/>
      <c r="J166" s="124"/>
      <c r="K166" s="124"/>
      <c r="L166" s="124"/>
      <c r="M166" s="124"/>
      <c r="N166" s="124"/>
      <c r="O166" s="124"/>
      <c r="P166" s="124"/>
      <c r="Q166" s="124"/>
      <c r="R166" s="124"/>
      <c r="S166" s="124"/>
      <c r="T166" s="124"/>
      <c r="U166" s="499"/>
      <c r="V166" s="77">
        <v>0</v>
      </c>
      <c r="W166" s="77">
        <v>0</v>
      </c>
      <c r="X166" s="77">
        <v>0</v>
      </c>
      <c r="Y166" s="77">
        <v>0</v>
      </c>
      <c r="Z166" s="77">
        <v>0</v>
      </c>
      <c r="AA166" s="77">
        <v>0</v>
      </c>
      <c r="AB166" s="77">
        <v>0</v>
      </c>
      <c r="AC166" s="77">
        <v>0</v>
      </c>
      <c r="AD166" s="77">
        <v>0</v>
      </c>
      <c r="AE166" s="77">
        <v>0</v>
      </c>
      <c r="AF166" s="77">
        <v>0</v>
      </c>
      <c r="AG166" s="77">
        <v>0</v>
      </c>
      <c r="AH166" s="77">
        <v>0</v>
      </c>
      <c r="AI166" s="77">
        <v>0</v>
      </c>
    </row>
    <row r="167" spans="5:35" outlineLevel="2" x14ac:dyDescent="0.2">
      <c r="E167" s="503" t="s">
        <v>152</v>
      </c>
      <c r="F167" s="140" t="s">
        <v>152</v>
      </c>
      <c r="G167" s="507" t="s">
        <v>130</v>
      </c>
      <c r="H167" s="504" t="s">
        <v>487</v>
      </c>
      <c r="I167" s="124"/>
      <c r="J167" s="124"/>
      <c r="K167" s="124"/>
      <c r="L167" s="124"/>
      <c r="M167" s="124"/>
      <c r="N167" s="124"/>
      <c r="O167" s="124"/>
      <c r="P167" s="124"/>
      <c r="Q167" s="124"/>
      <c r="R167" s="124"/>
      <c r="S167" s="124"/>
      <c r="T167" s="124"/>
      <c r="U167" s="499"/>
      <c r="V167" s="77">
        <v>0</v>
      </c>
      <c r="W167" s="77">
        <v>0</v>
      </c>
      <c r="X167" s="77">
        <v>0</v>
      </c>
      <c r="Y167" s="77">
        <v>0</v>
      </c>
      <c r="Z167" s="77">
        <v>0</v>
      </c>
      <c r="AA167" s="77">
        <v>0</v>
      </c>
      <c r="AB167" s="77">
        <v>0</v>
      </c>
      <c r="AC167" s="77">
        <v>0</v>
      </c>
      <c r="AD167" s="77">
        <v>0</v>
      </c>
      <c r="AE167" s="77">
        <v>0</v>
      </c>
      <c r="AF167" s="77">
        <v>0</v>
      </c>
      <c r="AG167" s="77">
        <v>0</v>
      </c>
      <c r="AH167" s="77">
        <v>0</v>
      </c>
      <c r="AI167" s="77">
        <v>0</v>
      </c>
    </row>
    <row r="168" spans="5:35" outlineLevel="2" x14ac:dyDescent="0.2">
      <c r="F168" s="124"/>
      <c r="G168" s="124"/>
      <c r="H168" s="124"/>
      <c r="I168" s="124"/>
      <c r="J168" s="124"/>
      <c r="K168" s="124"/>
      <c r="L168" s="124"/>
      <c r="M168" s="124"/>
      <c r="N168" s="124"/>
      <c r="O168" s="124"/>
      <c r="P168" s="124"/>
      <c r="Q168" s="124"/>
      <c r="R168" s="124"/>
      <c r="S168" s="124"/>
      <c r="T168" s="124"/>
      <c r="U168" s="124"/>
      <c r="V168" s="124"/>
      <c r="W168" s="124"/>
      <c r="X168" s="124"/>
      <c r="Y168" s="124"/>
    </row>
    <row r="169" spans="5:35" outlineLevel="1" x14ac:dyDescent="0.2">
      <c r="F169" s="71" t="s">
        <v>544</v>
      </c>
      <c r="G169" s="124"/>
      <c r="H169" s="124"/>
      <c r="I169" s="124"/>
      <c r="J169" s="124"/>
      <c r="K169" s="124"/>
      <c r="L169" s="124"/>
      <c r="M169" s="124"/>
      <c r="N169" s="124"/>
      <c r="O169" s="124"/>
      <c r="P169" s="124"/>
      <c r="Q169" s="124"/>
      <c r="R169" s="124"/>
      <c r="S169" s="124"/>
      <c r="T169" s="124"/>
      <c r="U169" s="72"/>
      <c r="V169" s="72"/>
      <c r="W169" s="72" t="s">
        <v>88</v>
      </c>
      <c r="X169" s="72" t="s">
        <v>89</v>
      </c>
      <c r="Y169" s="72" t="s">
        <v>90</v>
      </c>
      <c r="Z169" s="72" t="s">
        <v>91</v>
      </c>
      <c r="AA169" s="72" t="s">
        <v>92</v>
      </c>
    </row>
    <row r="170" spans="5:35" outlineLevel="2" x14ac:dyDescent="0.2">
      <c r="E170" s="503">
        <v>1</v>
      </c>
      <c r="F170" s="125" t="s">
        <v>660</v>
      </c>
      <c r="G170" s="504" t="s">
        <v>130</v>
      </c>
      <c r="H170" s="71" t="s">
        <v>210</v>
      </c>
      <c r="I170" s="124"/>
      <c r="J170" s="124"/>
      <c r="K170" s="124"/>
      <c r="L170" s="124"/>
      <c r="M170" s="124"/>
      <c r="N170" s="124"/>
      <c r="O170" s="124"/>
      <c r="P170" s="124"/>
      <c r="Q170" s="124"/>
      <c r="R170" s="124"/>
      <c r="S170" s="124"/>
      <c r="T170" s="124"/>
      <c r="U170" s="499"/>
      <c r="V170" s="505">
        <v>4.059126654121889E-2</v>
      </c>
      <c r="W170" s="505">
        <v>3.3040562907208401E-2</v>
      </c>
      <c r="X170" s="505">
        <v>3.2452731779370921E-2</v>
      </c>
      <c r="Y170" s="505">
        <v>2.9163182944842728E-2</v>
      </c>
      <c r="Z170" s="505">
        <v>2.6071605964954128E-2</v>
      </c>
      <c r="AA170" s="505">
        <v>2.4846957781959375E-2</v>
      </c>
      <c r="AB170" s="505">
        <v>2.4846957781959375E-2</v>
      </c>
      <c r="AC170" s="505">
        <v>2.4846957781959375E-2</v>
      </c>
      <c r="AD170" s="505">
        <v>2.4846957781959375E-2</v>
      </c>
      <c r="AE170" s="505">
        <v>2.4846957781959375E-2</v>
      </c>
      <c r="AF170" s="505">
        <v>2.4846957781959375E-2</v>
      </c>
      <c r="AG170" s="505">
        <v>2.4846957781959375E-2</v>
      </c>
      <c r="AH170" s="505">
        <v>2.4846957781959375E-2</v>
      </c>
      <c r="AI170" s="505">
        <v>2.4846957781959375E-2</v>
      </c>
    </row>
    <row r="171" spans="5:35" outlineLevel="2" x14ac:dyDescent="0.2">
      <c r="E171" s="503">
        <v>2</v>
      </c>
      <c r="F171" s="134" t="s">
        <v>132</v>
      </c>
      <c r="G171" s="506" t="s">
        <v>130</v>
      </c>
      <c r="H171" s="71" t="s">
        <v>210</v>
      </c>
      <c r="I171" s="124"/>
      <c r="J171" s="124"/>
      <c r="K171" s="124"/>
      <c r="L171" s="124"/>
      <c r="M171" s="124"/>
      <c r="N171" s="124"/>
      <c r="O171" s="124"/>
      <c r="P171" s="124"/>
      <c r="Q171" s="124"/>
      <c r="R171" s="124"/>
      <c r="S171" s="124"/>
      <c r="T171" s="124"/>
      <c r="U171" s="499"/>
      <c r="V171" s="505">
        <v>4.059126654121889E-2</v>
      </c>
      <c r="W171" s="505">
        <v>3.3040562907208401E-2</v>
      </c>
      <c r="X171" s="505">
        <v>3.2452731779370921E-2</v>
      </c>
      <c r="Y171" s="505">
        <v>2.9163182944842728E-2</v>
      </c>
      <c r="Z171" s="505">
        <v>2.6071605964954128E-2</v>
      </c>
      <c r="AA171" s="505">
        <v>2.4846957781959375E-2</v>
      </c>
      <c r="AB171" s="505">
        <v>2.4846957781959375E-2</v>
      </c>
      <c r="AC171" s="505">
        <v>2.4846957781959375E-2</v>
      </c>
      <c r="AD171" s="505">
        <v>2.4846957781959375E-2</v>
      </c>
      <c r="AE171" s="505">
        <v>2.4846957781959375E-2</v>
      </c>
      <c r="AF171" s="505">
        <v>2.4846957781959375E-2</v>
      </c>
      <c r="AG171" s="505">
        <v>2.4846957781959375E-2</v>
      </c>
      <c r="AH171" s="505">
        <v>2.4846957781959375E-2</v>
      </c>
      <c r="AI171" s="505">
        <v>2.4846957781959375E-2</v>
      </c>
    </row>
    <row r="172" spans="5:35" outlineLevel="2" x14ac:dyDescent="0.2">
      <c r="E172" s="503">
        <v>3</v>
      </c>
      <c r="F172" s="134" t="s">
        <v>133</v>
      </c>
      <c r="G172" s="506" t="s">
        <v>130</v>
      </c>
      <c r="H172" s="71" t="s">
        <v>210</v>
      </c>
      <c r="I172" s="124"/>
      <c r="J172" s="124"/>
      <c r="K172" s="124"/>
      <c r="L172" s="124"/>
      <c r="M172" s="124"/>
      <c r="N172" s="124"/>
      <c r="O172" s="124"/>
      <c r="P172" s="124"/>
      <c r="Q172" s="124"/>
      <c r="R172" s="124"/>
      <c r="S172" s="124"/>
      <c r="T172" s="124"/>
      <c r="U172" s="499"/>
      <c r="V172" s="505">
        <v>4.059126654121889E-2</v>
      </c>
      <c r="W172" s="505">
        <v>3.3040562907208401E-2</v>
      </c>
      <c r="X172" s="505">
        <v>3.2452731779370921E-2</v>
      </c>
      <c r="Y172" s="505">
        <v>2.9163182944842728E-2</v>
      </c>
      <c r="Z172" s="505">
        <v>2.6071605964954128E-2</v>
      </c>
      <c r="AA172" s="505">
        <v>2.4846957781959375E-2</v>
      </c>
      <c r="AB172" s="505">
        <v>2.4846957781959375E-2</v>
      </c>
      <c r="AC172" s="505">
        <v>2.4846957781959375E-2</v>
      </c>
      <c r="AD172" s="505">
        <v>2.4846957781959375E-2</v>
      </c>
      <c r="AE172" s="505">
        <v>2.4846957781959375E-2</v>
      </c>
      <c r="AF172" s="505">
        <v>2.4846957781959375E-2</v>
      </c>
      <c r="AG172" s="505">
        <v>2.4846957781959375E-2</v>
      </c>
      <c r="AH172" s="505">
        <v>2.4846957781959375E-2</v>
      </c>
      <c r="AI172" s="505">
        <v>2.4846957781959375E-2</v>
      </c>
    </row>
    <row r="173" spans="5:35" outlineLevel="2" x14ac:dyDescent="0.2">
      <c r="E173" s="503">
        <v>4</v>
      </c>
      <c r="F173" s="134" t="s">
        <v>134</v>
      </c>
      <c r="G173" s="506" t="s">
        <v>130</v>
      </c>
      <c r="H173" s="71" t="s">
        <v>210</v>
      </c>
      <c r="I173" s="124"/>
      <c r="J173" s="124"/>
      <c r="K173" s="124"/>
      <c r="L173" s="124"/>
      <c r="M173" s="124"/>
      <c r="N173" s="124"/>
      <c r="O173" s="124"/>
      <c r="P173" s="124"/>
      <c r="Q173" s="124"/>
      <c r="R173" s="124"/>
      <c r="S173" s="124"/>
      <c r="T173" s="124"/>
      <c r="U173" s="499"/>
      <c r="V173" s="505">
        <v>4.059126654121889E-2</v>
      </c>
      <c r="W173" s="505">
        <v>3.3040562907208401E-2</v>
      </c>
      <c r="X173" s="505">
        <v>3.2452731779370921E-2</v>
      </c>
      <c r="Y173" s="505">
        <v>2.9163182944842728E-2</v>
      </c>
      <c r="Z173" s="505">
        <v>2.6071605964954128E-2</v>
      </c>
      <c r="AA173" s="505">
        <v>2.4846957781959375E-2</v>
      </c>
      <c r="AB173" s="505">
        <v>2.4846957781959375E-2</v>
      </c>
      <c r="AC173" s="505">
        <v>2.4846957781959375E-2</v>
      </c>
      <c r="AD173" s="505">
        <v>2.4846957781959375E-2</v>
      </c>
      <c r="AE173" s="505">
        <v>2.4846957781959375E-2</v>
      </c>
      <c r="AF173" s="505">
        <v>2.4846957781959375E-2</v>
      </c>
      <c r="AG173" s="505">
        <v>2.4846957781959375E-2</v>
      </c>
      <c r="AH173" s="505">
        <v>2.4846957781959375E-2</v>
      </c>
      <c r="AI173" s="505">
        <v>2.4846957781959375E-2</v>
      </c>
    </row>
    <row r="174" spans="5:35" outlineLevel="2" x14ac:dyDescent="0.2">
      <c r="E174" s="503">
        <v>5</v>
      </c>
      <c r="F174" s="134" t="s">
        <v>135</v>
      </c>
      <c r="G174" s="506" t="s">
        <v>130</v>
      </c>
      <c r="H174" s="71" t="s">
        <v>210</v>
      </c>
      <c r="I174" s="124"/>
      <c r="J174" s="124"/>
      <c r="K174" s="124"/>
      <c r="L174" s="124"/>
      <c r="M174" s="124"/>
      <c r="N174" s="124"/>
      <c r="O174" s="124"/>
      <c r="P174" s="124"/>
      <c r="Q174" s="124"/>
      <c r="R174" s="124"/>
      <c r="S174" s="124"/>
      <c r="T174" s="124"/>
      <c r="U174" s="499"/>
      <c r="V174" s="505">
        <v>4.059126654121889E-2</v>
      </c>
      <c r="W174" s="505">
        <v>3.3040562907208401E-2</v>
      </c>
      <c r="X174" s="505">
        <v>3.2452731779370921E-2</v>
      </c>
      <c r="Y174" s="505">
        <v>2.9163182944842728E-2</v>
      </c>
      <c r="Z174" s="505">
        <v>2.6071605964954128E-2</v>
      </c>
      <c r="AA174" s="505">
        <v>2.4846957781959375E-2</v>
      </c>
      <c r="AB174" s="505">
        <v>2.4846957781959375E-2</v>
      </c>
      <c r="AC174" s="505">
        <v>2.4846957781959375E-2</v>
      </c>
      <c r="AD174" s="505">
        <v>2.4846957781959375E-2</v>
      </c>
      <c r="AE174" s="505">
        <v>2.4846957781959375E-2</v>
      </c>
      <c r="AF174" s="505">
        <v>2.4846957781959375E-2</v>
      </c>
      <c r="AG174" s="505">
        <v>2.4846957781959375E-2</v>
      </c>
      <c r="AH174" s="505">
        <v>2.4846957781959375E-2</v>
      </c>
      <c r="AI174" s="505">
        <v>2.4846957781959375E-2</v>
      </c>
    </row>
    <row r="175" spans="5:35" outlineLevel="2" x14ac:dyDescent="0.2">
      <c r="E175" s="503">
        <v>6</v>
      </c>
      <c r="F175" s="134" t="s">
        <v>136</v>
      </c>
      <c r="G175" s="506" t="s">
        <v>130</v>
      </c>
      <c r="H175" s="71" t="s">
        <v>210</v>
      </c>
      <c r="I175" s="124"/>
      <c r="J175" s="124"/>
      <c r="K175" s="124"/>
      <c r="L175" s="124"/>
      <c r="M175" s="124"/>
      <c r="N175" s="124"/>
      <c r="O175" s="124"/>
      <c r="P175" s="124"/>
      <c r="Q175" s="124"/>
      <c r="R175" s="124"/>
      <c r="S175" s="124"/>
      <c r="T175" s="124"/>
      <c r="U175" s="499"/>
      <c r="V175" s="505">
        <v>4.059126654121889E-2</v>
      </c>
      <c r="W175" s="505">
        <v>3.3040562907208401E-2</v>
      </c>
      <c r="X175" s="505">
        <v>3.2452731779370921E-2</v>
      </c>
      <c r="Y175" s="505">
        <v>2.9163182944842728E-2</v>
      </c>
      <c r="Z175" s="505">
        <v>2.6071605964954128E-2</v>
      </c>
      <c r="AA175" s="505">
        <v>2.4846957781959375E-2</v>
      </c>
      <c r="AB175" s="505">
        <v>2.4846957781959375E-2</v>
      </c>
      <c r="AC175" s="505">
        <v>2.4846957781959375E-2</v>
      </c>
      <c r="AD175" s="505">
        <v>2.4846957781959375E-2</v>
      </c>
      <c r="AE175" s="505">
        <v>2.4846957781959375E-2</v>
      </c>
      <c r="AF175" s="505">
        <v>2.4846957781959375E-2</v>
      </c>
      <c r="AG175" s="505">
        <v>2.4846957781959375E-2</v>
      </c>
      <c r="AH175" s="505">
        <v>2.4846957781959375E-2</v>
      </c>
      <c r="AI175" s="505">
        <v>2.4846957781959375E-2</v>
      </c>
    </row>
    <row r="176" spans="5:35" outlineLevel="2" x14ac:dyDescent="0.2">
      <c r="E176" s="503">
        <v>7</v>
      </c>
      <c r="F176" s="134" t="s">
        <v>137</v>
      </c>
      <c r="G176" s="506" t="s">
        <v>130</v>
      </c>
      <c r="H176" s="71" t="s">
        <v>210</v>
      </c>
      <c r="I176" s="124"/>
      <c r="J176" s="124"/>
      <c r="K176" s="124"/>
      <c r="L176" s="124"/>
      <c r="M176" s="124"/>
      <c r="N176" s="124"/>
      <c r="O176" s="124"/>
      <c r="P176" s="124"/>
      <c r="Q176" s="124"/>
      <c r="R176" s="124"/>
      <c r="S176" s="124"/>
      <c r="T176" s="124"/>
      <c r="U176" s="499"/>
      <c r="V176" s="505">
        <v>4.059126654121889E-2</v>
      </c>
      <c r="W176" s="505">
        <v>3.3040562907208401E-2</v>
      </c>
      <c r="X176" s="505">
        <v>3.2452731779370921E-2</v>
      </c>
      <c r="Y176" s="505">
        <v>2.9163182944842728E-2</v>
      </c>
      <c r="Z176" s="505">
        <v>2.6071605964954128E-2</v>
      </c>
      <c r="AA176" s="505">
        <v>2.4846957781959375E-2</v>
      </c>
      <c r="AB176" s="505">
        <v>2.4846957781959375E-2</v>
      </c>
      <c r="AC176" s="505">
        <v>2.4846957781959375E-2</v>
      </c>
      <c r="AD176" s="505">
        <v>2.4846957781959375E-2</v>
      </c>
      <c r="AE176" s="505">
        <v>2.4846957781959375E-2</v>
      </c>
      <c r="AF176" s="505">
        <v>2.4846957781959375E-2</v>
      </c>
      <c r="AG176" s="505">
        <v>2.4846957781959375E-2</v>
      </c>
      <c r="AH176" s="505">
        <v>2.4846957781959375E-2</v>
      </c>
      <c r="AI176" s="505">
        <v>2.4846957781959375E-2</v>
      </c>
    </row>
    <row r="177" spans="5:35" outlineLevel="2" x14ac:dyDescent="0.2">
      <c r="E177" s="503">
        <v>8</v>
      </c>
      <c r="F177" s="134" t="s">
        <v>138</v>
      </c>
      <c r="G177" s="506" t="s">
        <v>130</v>
      </c>
      <c r="H177" s="71" t="s">
        <v>210</v>
      </c>
      <c r="I177" s="124"/>
      <c r="J177" s="124"/>
      <c r="K177" s="124"/>
      <c r="L177" s="124"/>
      <c r="M177" s="124"/>
      <c r="N177" s="124"/>
      <c r="O177" s="124"/>
      <c r="P177" s="124"/>
      <c r="Q177" s="124"/>
      <c r="R177" s="124"/>
      <c r="S177" s="124"/>
      <c r="T177" s="124"/>
      <c r="U177" s="499"/>
      <c r="V177" s="505">
        <v>4.059126654121889E-2</v>
      </c>
      <c r="W177" s="505">
        <v>3.3040562907208401E-2</v>
      </c>
      <c r="X177" s="505">
        <v>3.2452731779370921E-2</v>
      </c>
      <c r="Y177" s="505">
        <v>2.9163182944842728E-2</v>
      </c>
      <c r="Z177" s="505">
        <v>2.6071605964954128E-2</v>
      </c>
      <c r="AA177" s="505">
        <v>2.4846957781959375E-2</v>
      </c>
      <c r="AB177" s="505">
        <v>2.4846957781959375E-2</v>
      </c>
      <c r="AC177" s="505">
        <v>2.4846957781959375E-2</v>
      </c>
      <c r="AD177" s="505">
        <v>2.4846957781959375E-2</v>
      </c>
      <c r="AE177" s="505">
        <v>2.4846957781959375E-2</v>
      </c>
      <c r="AF177" s="505">
        <v>2.4846957781959375E-2</v>
      </c>
      <c r="AG177" s="505">
        <v>2.4846957781959375E-2</v>
      </c>
      <c r="AH177" s="505">
        <v>2.4846957781959375E-2</v>
      </c>
      <c r="AI177" s="505">
        <v>2.4846957781959375E-2</v>
      </c>
    </row>
    <row r="178" spans="5:35" outlineLevel="2" x14ac:dyDescent="0.2">
      <c r="E178" s="503">
        <v>9</v>
      </c>
      <c r="F178" s="134" t="s">
        <v>139</v>
      </c>
      <c r="G178" s="506" t="s">
        <v>130</v>
      </c>
      <c r="H178" s="71" t="s">
        <v>210</v>
      </c>
      <c r="I178" s="124"/>
      <c r="J178" s="124"/>
      <c r="K178" s="124"/>
      <c r="L178" s="124"/>
      <c r="M178" s="124"/>
      <c r="N178" s="124"/>
      <c r="O178" s="124"/>
      <c r="P178" s="124"/>
      <c r="Q178" s="124"/>
      <c r="R178" s="124"/>
      <c r="S178" s="124"/>
      <c r="T178" s="124"/>
      <c r="U178" s="499"/>
      <c r="V178" s="505">
        <v>4.059126654121889E-2</v>
      </c>
      <c r="W178" s="505">
        <v>3.3040562907208401E-2</v>
      </c>
      <c r="X178" s="505">
        <v>3.2452731779370921E-2</v>
      </c>
      <c r="Y178" s="505">
        <v>2.9163182944842728E-2</v>
      </c>
      <c r="Z178" s="505">
        <v>2.6071605964954128E-2</v>
      </c>
      <c r="AA178" s="505">
        <v>2.4846957781959375E-2</v>
      </c>
      <c r="AB178" s="505">
        <v>2.4846957781959375E-2</v>
      </c>
      <c r="AC178" s="505">
        <v>2.4846957781959375E-2</v>
      </c>
      <c r="AD178" s="505">
        <v>2.4846957781959375E-2</v>
      </c>
      <c r="AE178" s="505">
        <v>2.4846957781959375E-2</v>
      </c>
      <c r="AF178" s="505">
        <v>2.4846957781959375E-2</v>
      </c>
      <c r="AG178" s="505">
        <v>2.4846957781959375E-2</v>
      </c>
      <c r="AH178" s="505">
        <v>2.4846957781959375E-2</v>
      </c>
      <c r="AI178" s="505">
        <v>2.4846957781959375E-2</v>
      </c>
    </row>
    <row r="179" spans="5:35" outlineLevel="2" x14ac:dyDescent="0.2">
      <c r="E179" s="503">
        <v>10</v>
      </c>
      <c r="F179" s="134" t="s">
        <v>140</v>
      </c>
      <c r="G179" s="506" t="s">
        <v>130</v>
      </c>
      <c r="H179" s="71" t="s">
        <v>210</v>
      </c>
      <c r="I179" s="124"/>
      <c r="J179" s="124"/>
      <c r="K179" s="124"/>
      <c r="L179" s="124"/>
      <c r="M179" s="124"/>
      <c r="N179" s="124"/>
      <c r="O179" s="124"/>
      <c r="P179" s="124"/>
      <c r="Q179" s="124"/>
      <c r="R179" s="124"/>
      <c r="S179" s="124"/>
      <c r="T179" s="124"/>
      <c r="U179" s="499"/>
      <c r="V179" s="505">
        <v>4.059126654121889E-2</v>
      </c>
      <c r="W179" s="505">
        <v>3.3040562907208401E-2</v>
      </c>
      <c r="X179" s="505">
        <v>3.2452731779370921E-2</v>
      </c>
      <c r="Y179" s="505">
        <v>2.9163182944842728E-2</v>
      </c>
      <c r="Z179" s="505">
        <v>2.6071605964954128E-2</v>
      </c>
      <c r="AA179" s="505">
        <v>2.4846957781959375E-2</v>
      </c>
      <c r="AB179" s="505">
        <v>2.4846957781959375E-2</v>
      </c>
      <c r="AC179" s="505">
        <v>2.4846957781959375E-2</v>
      </c>
      <c r="AD179" s="505">
        <v>2.4846957781959375E-2</v>
      </c>
      <c r="AE179" s="505">
        <v>2.4846957781959375E-2</v>
      </c>
      <c r="AF179" s="505">
        <v>2.4846957781959375E-2</v>
      </c>
      <c r="AG179" s="505">
        <v>2.4846957781959375E-2</v>
      </c>
      <c r="AH179" s="505">
        <v>2.4846957781959375E-2</v>
      </c>
      <c r="AI179" s="505">
        <v>2.4846957781959375E-2</v>
      </c>
    </row>
    <row r="180" spans="5:35" outlineLevel="2" x14ac:dyDescent="0.2">
      <c r="E180" s="503">
        <v>11</v>
      </c>
      <c r="F180" s="134" t="s">
        <v>141</v>
      </c>
      <c r="G180" s="506" t="s">
        <v>130</v>
      </c>
      <c r="H180" s="71" t="s">
        <v>210</v>
      </c>
      <c r="I180" s="124"/>
      <c r="J180" s="124"/>
      <c r="K180" s="124"/>
      <c r="L180" s="124"/>
      <c r="M180" s="124"/>
      <c r="N180" s="124"/>
      <c r="O180" s="124"/>
      <c r="P180" s="124"/>
      <c r="Q180" s="124"/>
      <c r="R180" s="124"/>
      <c r="S180" s="124"/>
      <c r="T180" s="124"/>
      <c r="U180" s="499"/>
      <c r="V180" s="505">
        <v>4.059126654121889E-2</v>
      </c>
      <c r="W180" s="505">
        <v>3.3040562907208401E-2</v>
      </c>
      <c r="X180" s="505">
        <v>3.2452731779370921E-2</v>
      </c>
      <c r="Y180" s="505">
        <v>2.9163182944842728E-2</v>
      </c>
      <c r="Z180" s="505">
        <v>2.6071605964954128E-2</v>
      </c>
      <c r="AA180" s="505">
        <v>2.4846957781959375E-2</v>
      </c>
      <c r="AB180" s="505">
        <v>2.4846957781959375E-2</v>
      </c>
      <c r="AC180" s="505">
        <v>2.4846957781959375E-2</v>
      </c>
      <c r="AD180" s="505">
        <v>2.4846957781959375E-2</v>
      </c>
      <c r="AE180" s="505">
        <v>2.4846957781959375E-2</v>
      </c>
      <c r="AF180" s="505">
        <v>2.4846957781959375E-2</v>
      </c>
      <c r="AG180" s="505">
        <v>2.4846957781959375E-2</v>
      </c>
      <c r="AH180" s="505">
        <v>2.4846957781959375E-2</v>
      </c>
      <c r="AI180" s="505">
        <v>2.4846957781959375E-2</v>
      </c>
    </row>
    <row r="181" spans="5:35" outlineLevel="2" x14ac:dyDescent="0.2">
      <c r="E181" s="503">
        <v>12</v>
      </c>
      <c r="F181" s="134" t="s">
        <v>142</v>
      </c>
      <c r="G181" s="506" t="s">
        <v>130</v>
      </c>
      <c r="H181" s="71" t="s">
        <v>210</v>
      </c>
      <c r="I181" s="124"/>
      <c r="J181" s="124"/>
      <c r="K181" s="124"/>
      <c r="L181" s="124"/>
      <c r="M181" s="124"/>
      <c r="N181" s="124"/>
      <c r="O181" s="124"/>
      <c r="P181" s="124"/>
      <c r="Q181" s="124"/>
      <c r="R181" s="124"/>
      <c r="S181" s="124"/>
      <c r="T181" s="124"/>
      <c r="U181" s="499"/>
      <c r="V181" s="505">
        <v>4.059126654121889E-2</v>
      </c>
      <c r="W181" s="505">
        <v>3.3040562907208401E-2</v>
      </c>
      <c r="X181" s="505">
        <v>3.2452731779370921E-2</v>
      </c>
      <c r="Y181" s="505">
        <v>2.9163182944842728E-2</v>
      </c>
      <c r="Z181" s="505">
        <v>2.6071605964954128E-2</v>
      </c>
      <c r="AA181" s="505">
        <v>2.4846957781959375E-2</v>
      </c>
      <c r="AB181" s="505">
        <v>2.4846957781959375E-2</v>
      </c>
      <c r="AC181" s="505">
        <v>2.4846957781959375E-2</v>
      </c>
      <c r="AD181" s="505">
        <v>2.4846957781959375E-2</v>
      </c>
      <c r="AE181" s="505">
        <v>2.4846957781959375E-2</v>
      </c>
      <c r="AF181" s="505">
        <v>2.4846957781959375E-2</v>
      </c>
      <c r="AG181" s="505">
        <v>2.4846957781959375E-2</v>
      </c>
      <c r="AH181" s="505">
        <v>2.4846957781959375E-2</v>
      </c>
      <c r="AI181" s="505">
        <v>2.4846957781959375E-2</v>
      </c>
    </row>
    <row r="182" spans="5:35" outlineLevel="2" x14ac:dyDescent="0.2">
      <c r="E182" s="503">
        <v>13</v>
      </c>
      <c r="F182" s="134" t="s">
        <v>143</v>
      </c>
      <c r="G182" s="506" t="s">
        <v>130</v>
      </c>
      <c r="H182" s="71" t="s">
        <v>210</v>
      </c>
      <c r="I182" s="124"/>
      <c r="J182" s="124"/>
      <c r="K182" s="124"/>
      <c r="L182" s="124"/>
      <c r="M182" s="124"/>
      <c r="N182" s="124"/>
      <c r="O182" s="124"/>
      <c r="P182" s="124"/>
      <c r="Q182" s="124"/>
      <c r="R182" s="124"/>
      <c r="S182" s="124"/>
      <c r="T182" s="124"/>
      <c r="U182" s="499"/>
      <c r="V182" s="505">
        <v>4.059126654121889E-2</v>
      </c>
      <c r="W182" s="505">
        <v>3.3040562907208401E-2</v>
      </c>
      <c r="X182" s="505">
        <v>3.2452731779370921E-2</v>
      </c>
      <c r="Y182" s="505">
        <v>2.9163182944842728E-2</v>
      </c>
      <c r="Z182" s="505">
        <v>2.6071605964954128E-2</v>
      </c>
      <c r="AA182" s="505">
        <v>2.4846957781959375E-2</v>
      </c>
      <c r="AB182" s="505">
        <v>2.4846957781959375E-2</v>
      </c>
      <c r="AC182" s="505">
        <v>2.4846957781959375E-2</v>
      </c>
      <c r="AD182" s="505">
        <v>2.4846957781959375E-2</v>
      </c>
      <c r="AE182" s="505">
        <v>2.4846957781959375E-2</v>
      </c>
      <c r="AF182" s="505">
        <v>2.4846957781959375E-2</v>
      </c>
      <c r="AG182" s="505">
        <v>2.4846957781959375E-2</v>
      </c>
      <c r="AH182" s="505">
        <v>2.4846957781959375E-2</v>
      </c>
      <c r="AI182" s="505">
        <v>2.4846957781959375E-2</v>
      </c>
    </row>
    <row r="183" spans="5:35" outlineLevel="2" x14ac:dyDescent="0.2">
      <c r="E183" s="503">
        <v>14</v>
      </c>
      <c r="F183" s="134" t="s">
        <v>144</v>
      </c>
      <c r="G183" s="506" t="s">
        <v>130</v>
      </c>
      <c r="H183" s="71" t="s">
        <v>210</v>
      </c>
      <c r="I183" s="124"/>
      <c r="J183" s="124"/>
      <c r="K183" s="124"/>
      <c r="L183" s="124"/>
      <c r="M183" s="124"/>
      <c r="N183" s="124"/>
      <c r="O183" s="124"/>
      <c r="P183" s="124"/>
      <c r="Q183" s="124"/>
      <c r="R183" s="124"/>
      <c r="S183" s="124"/>
      <c r="T183" s="124"/>
      <c r="U183" s="499"/>
      <c r="V183" s="505">
        <v>4.059126654121889E-2</v>
      </c>
      <c r="W183" s="505">
        <v>3.3040562907208401E-2</v>
      </c>
      <c r="X183" s="505">
        <v>3.2452731779370921E-2</v>
      </c>
      <c r="Y183" s="505">
        <v>2.9163182944842728E-2</v>
      </c>
      <c r="Z183" s="505">
        <v>2.6071605964954128E-2</v>
      </c>
      <c r="AA183" s="505">
        <v>2.4846957781959375E-2</v>
      </c>
      <c r="AB183" s="505">
        <v>2.4846957781959375E-2</v>
      </c>
      <c r="AC183" s="505">
        <v>2.4846957781959375E-2</v>
      </c>
      <c r="AD183" s="505">
        <v>2.4846957781959375E-2</v>
      </c>
      <c r="AE183" s="505">
        <v>2.4846957781959375E-2</v>
      </c>
      <c r="AF183" s="505">
        <v>2.4846957781959375E-2</v>
      </c>
      <c r="AG183" s="505">
        <v>2.4846957781959375E-2</v>
      </c>
      <c r="AH183" s="505">
        <v>2.4846957781959375E-2</v>
      </c>
      <c r="AI183" s="505">
        <v>2.4846957781959375E-2</v>
      </c>
    </row>
    <row r="184" spans="5:35" outlineLevel="2" x14ac:dyDescent="0.2">
      <c r="E184" s="503">
        <v>15</v>
      </c>
      <c r="F184" s="134" t="s">
        <v>145</v>
      </c>
      <c r="G184" s="506" t="s">
        <v>130</v>
      </c>
      <c r="H184" s="71" t="s">
        <v>210</v>
      </c>
      <c r="I184" s="124"/>
      <c r="J184" s="124"/>
      <c r="K184" s="124"/>
      <c r="L184" s="124"/>
      <c r="M184" s="124"/>
      <c r="N184" s="124"/>
      <c r="O184" s="124"/>
      <c r="P184" s="124"/>
      <c r="Q184" s="124"/>
      <c r="R184" s="124"/>
      <c r="S184" s="124"/>
      <c r="T184" s="124"/>
      <c r="U184" s="499"/>
      <c r="V184" s="505">
        <v>4.059126654121889E-2</v>
      </c>
      <c r="W184" s="505">
        <v>3.3040562907208401E-2</v>
      </c>
      <c r="X184" s="505">
        <v>3.2452731779370921E-2</v>
      </c>
      <c r="Y184" s="505">
        <v>2.9163182944842728E-2</v>
      </c>
      <c r="Z184" s="505">
        <v>2.6071605964954128E-2</v>
      </c>
      <c r="AA184" s="505">
        <v>2.4846957781959375E-2</v>
      </c>
      <c r="AB184" s="505">
        <v>2.4846957781959375E-2</v>
      </c>
      <c r="AC184" s="505">
        <v>2.4846957781959375E-2</v>
      </c>
      <c r="AD184" s="505">
        <v>2.4846957781959375E-2</v>
      </c>
      <c r="AE184" s="505">
        <v>2.4846957781959375E-2</v>
      </c>
      <c r="AF184" s="505">
        <v>2.4846957781959375E-2</v>
      </c>
      <c r="AG184" s="505">
        <v>2.4846957781959375E-2</v>
      </c>
      <c r="AH184" s="505">
        <v>2.4846957781959375E-2</v>
      </c>
      <c r="AI184" s="505">
        <v>2.4846957781959375E-2</v>
      </c>
    </row>
    <row r="185" spans="5:35" outlineLevel="2" x14ac:dyDescent="0.2">
      <c r="E185" s="503">
        <v>16</v>
      </c>
      <c r="F185" s="134" t="s">
        <v>146</v>
      </c>
      <c r="G185" s="506" t="s">
        <v>130</v>
      </c>
      <c r="H185" s="71" t="s">
        <v>210</v>
      </c>
      <c r="I185" s="124"/>
      <c r="J185" s="124"/>
      <c r="K185" s="124"/>
      <c r="L185" s="124"/>
      <c r="M185" s="124"/>
      <c r="N185" s="124"/>
      <c r="O185" s="124"/>
      <c r="P185" s="124"/>
      <c r="Q185" s="124"/>
      <c r="R185" s="124"/>
      <c r="S185" s="124"/>
      <c r="T185" s="124"/>
      <c r="U185" s="499"/>
      <c r="V185" s="505">
        <v>4.059126654121889E-2</v>
      </c>
      <c r="W185" s="505">
        <v>3.3040562907208401E-2</v>
      </c>
      <c r="X185" s="505">
        <v>3.2452731779370921E-2</v>
      </c>
      <c r="Y185" s="505">
        <v>2.9163182944842728E-2</v>
      </c>
      <c r="Z185" s="505">
        <v>2.6071605964954128E-2</v>
      </c>
      <c r="AA185" s="505">
        <v>2.4846957781959375E-2</v>
      </c>
      <c r="AB185" s="505">
        <v>2.4846957781959375E-2</v>
      </c>
      <c r="AC185" s="505">
        <v>2.4846957781959375E-2</v>
      </c>
      <c r="AD185" s="505">
        <v>2.4846957781959375E-2</v>
      </c>
      <c r="AE185" s="505">
        <v>2.4846957781959375E-2</v>
      </c>
      <c r="AF185" s="505">
        <v>2.4846957781959375E-2</v>
      </c>
      <c r="AG185" s="505">
        <v>2.4846957781959375E-2</v>
      </c>
      <c r="AH185" s="505">
        <v>2.4846957781959375E-2</v>
      </c>
      <c r="AI185" s="505">
        <v>2.4846957781959375E-2</v>
      </c>
    </row>
    <row r="186" spans="5:35" outlineLevel="2" x14ac:dyDescent="0.2">
      <c r="E186" s="503">
        <v>17</v>
      </c>
      <c r="F186" s="134" t="s">
        <v>147</v>
      </c>
      <c r="G186" s="506" t="s">
        <v>130</v>
      </c>
      <c r="H186" s="71" t="s">
        <v>210</v>
      </c>
      <c r="I186" s="124"/>
      <c r="J186" s="124"/>
      <c r="K186" s="124"/>
      <c r="L186" s="124"/>
      <c r="M186" s="124"/>
      <c r="N186" s="124"/>
      <c r="O186" s="124"/>
      <c r="P186" s="124"/>
      <c r="Q186" s="124"/>
      <c r="R186" s="124"/>
      <c r="S186" s="124"/>
      <c r="T186" s="124"/>
      <c r="U186" s="499"/>
      <c r="V186" s="505">
        <v>4.059126654121889E-2</v>
      </c>
      <c r="W186" s="505">
        <v>3.3040562907208401E-2</v>
      </c>
      <c r="X186" s="505">
        <v>3.2452731779370921E-2</v>
      </c>
      <c r="Y186" s="505">
        <v>2.9163182944842728E-2</v>
      </c>
      <c r="Z186" s="505">
        <v>2.6071605964954128E-2</v>
      </c>
      <c r="AA186" s="505">
        <v>2.4846957781959375E-2</v>
      </c>
      <c r="AB186" s="505">
        <v>2.4846957781959375E-2</v>
      </c>
      <c r="AC186" s="505">
        <v>2.4846957781959375E-2</v>
      </c>
      <c r="AD186" s="505">
        <v>2.4846957781959375E-2</v>
      </c>
      <c r="AE186" s="505">
        <v>2.4846957781959375E-2</v>
      </c>
      <c r="AF186" s="505">
        <v>2.4846957781959375E-2</v>
      </c>
      <c r="AG186" s="505">
        <v>2.4846957781959375E-2</v>
      </c>
      <c r="AH186" s="505">
        <v>2.4846957781959375E-2</v>
      </c>
      <c r="AI186" s="505">
        <v>2.4846957781959375E-2</v>
      </c>
    </row>
    <row r="187" spans="5:35" outlineLevel="2" x14ac:dyDescent="0.2">
      <c r="E187" s="503">
        <v>18</v>
      </c>
      <c r="F187" s="134" t="s">
        <v>148</v>
      </c>
      <c r="G187" s="506" t="s">
        <v>130</v>
      </c>
      <c r="H187" s="71" t="s">
        <v>210</v>
      </c>
      <c r="I187" s="124"/>
      <c r="J187" s="124"/>
      <c r="K187" s="124"/>
      <c r="L187" s="124"/>
      <c r="M187" s="124"/>
      <c r="N187" s="124"/>
      <c r="O187" s="124"/>
      <c r="P187" s="124"/>
      <c r="Q187" s="124"/>
      <c r="R187" s="124"/>
      <c r="S187" s="124"/>
      <c r="T187" s="124"/>
      <c r="U187" s="499"/>
      <c r="V187" s="505">
        <v>4.059126654121889E-2</v>
      </c>
      <c r="W187" s="505">
        <v>3.3040562907208401E-2</v>
      </c>
      <c r="X187" s="505">
        <v>3.2452731779370921E-2</v>
      </c>
      <c r="Y187" s="505">
        <v>2.9163182944842728E-2</v>
      </c>
      <c r="Z187" s="505">
        <v>2.6071605964954128E-2</v>
      </c>
      <c r="AA187" s="505">
        <v>2.4846957781959375E-2</v>
      </c>
      <c r="AB187" s="505">
        <v>2.4846957781959375E-2</v>
      </c>
      <c r="AC187" s="505">
        <v>2.4846957781959375E-2</v>
      </c>
      <c r="AD187" s="505">
        <v>2.4846957781959375E-2</v>
      </c>
      <c r="AE187" s="505">
        <v>2.4846957781959375E-2</v>
      </c>
      <c r="AF187" s="505">
        <v>2.4846957781959375E-2</v>
      </c>
      <c r="AG187" s="505">
        <v>2.4846957781959375E-2</v>
      </c>
      <c r="AH187" s="505">
        <v>2.4846957781959375E-2</v>
      </c>
      <c r="AI187" s="505">
        <v>2.4846957781959375E-2</v>
      </c>
    </row>
    <row r="188" spans="5:35" outlineLevel="2" x14ac:dyDescent="0.2">
      <c r="E188" s="503">
        <v>19</v>
      </c>
      <c r="F188" s="134" t="s">
        <v>149</v>
      </c>
      <c r="G188" s="506" t="s">
        <v>130</v>
      </c>
      <c r="H188" s="71" t="s">
        <v>210</v>
      </c>
      <c r="I188" s="124"/>
      <c r="J188" s="124"/>
      <c r="K188" s="124"/>
      <c r="L188" s="124"/>
      <c r="M188" s="124"/>
      <c r="N188" s="124"/>
      <c r="O188" s="124"/>
      <c r="P188" s="124"/>
      <c r="Q188" s="124"/>
      <c r="R188" s="124"/>
      <c r="S188" s="124"/>
      <c r="T188" s="124"/>
      <c r="U188" s="499"/>
      <c r="V188" s="505">
        <v>4.059126654121889E-2</v>
      </c>
      <c r="W188" s="505">
        <v>3.3040562907208401E-2</v>
      </c>
      <c r="X188" s="505">
        <v>3.2452731779370921E-2</v>
      </c>
      <c r="Y188" s="505">
        <v>2.9163182944842728E-2</v>
      </c>
      <c r="Z188" s="505">
        <v>2.6071605964954128E-2</v>
      </c>
      <c r="AA188" s="505">
        <v>2.4846957781959375E-2</v>
      </c>
      <c r="AB188" s="505">
        <v>2.4846957781959375E-2</v>
      </c>
      <c r="AC188" s="505">
        <v>2.4846957781959375E-2</v>
      </c>
      <c r="AD188" s="505">
        <v>2.4846957781959375E-2</v>
      </c>
      <c r="AE188" s="505">
        <v>2.4846957781959375E-2</v>
      </c>
      <c r="AF188" s="505">
        <v>2.4846957781959375E-2</v>
      </c>
      <c r="AG188" s="505">
        <v>2.4846957781959375E-2</v>
      </c>
      <c r="AH188" s="505">
        <v>2.4846957781959375E-2</v>
      </c>
      <c r="AI188" s="505">
        <v>2.4846957781959375E-2</v>
      </c>
    </row>
    <row r="189" spans="5:35" outlineLevel="2" x14ac:dyDescent="0.2">
      <c r="E189" s="503">
        <v>20</v>
      </c>
      <c r="F189" s="134" t="s">
        <v>150</v>
      </c>
      <c r="G189" s="506" t="s">
        <v>130</v>
      </c>
      <c r="H189" s="71" t="s">
        <v>210</v>
      </c>
      <c r="I189" s="124"/>
      <c r="J189" s="124"/>
      <c r="K189" s="124"/>
      <c r="L189" s="124"/>
      <c r="M189" s="124"/>
      <c r="N189" s="124"/>
      <c r="O189" s="124"/>
      <c r="P189" s="124"/>
      <c r="Q189" s="124"/>
      <c r="R189" s="124"/>
      <c r="S189" s="124"/>
      <c r="T189" s="124"/>
      <c r="U189" s="499"/>
      <c r="V189" s="505">
        <v>4.059126654121889E-2</v>
      </c>
      <c r="W189" s="505">
        <v>3.3040562907208401E-2</v>
      </c>
      <c r="X189" s="505">
        <v>3.2452731779370921E-2</v>
      </c>
      <c r="Y189" s="505">
        <v>2.9163182944842728E-2</v>
      </c>
      <c r="Z189" s="505">
        <v>2.6071605964954128E-2</v>
      </c>
      <c r="AA189" s="505">
        <v>2.4846957781959375E-2</v>
      </c>
      <c r="AB189" s="505">
        <v>2.4846957781959375E-2</v>
      </c>
      <c r="AC189" s="505">
        <v>2.4846957781959375E-2</v>
      </c>
      <c r="AD189" s="505">
        <v>2.4846957781959375E-2</v>
      </c>
      <c r="AE189" s="505">
        <v>2.4846957781959375E-2</v>
      </c>
      <c r="AF189" s="505">
        <v>2.4846957781959375E-2</v>
      </c>
      <c r="AG189" s="505">
        <v>2.4846957781959375E-2</v>
      </c>
      <c r="AH189" s="505">
        <v>2.4846957781959375E-2</v>
      </c>
      <c r="AI189" s="505">
        <v>2.4846957781959375E-2</v>
      </c>
    </row>
    <row r="190" spans="5:35" outlineLevel="2" x14ac:dyDescent="0.2">
      <c r="E190" s="503">
        <v>21</v>
      </c>
      <c r="F190" s="134" t="s">
        <v>151</v>
      </c>
      <c r="G190" s="506" t="s">
        <v>130</v>
      </c>
      <c r="H190" s="71" t="s">
        <v>210</v>
      </c>
      <c r="I190" s="124"/>
      <c r="J190" s="124"/>
      <c r="K190" s="124"/>
      <c r="L190" s="124"/>
      <c r="M190" s="124"/>
      <c r="N190" s="124"/>
      <c r="O190" s="124"/>
      <c r="P190" s="124"/>
      <c r="Q190" s="124"/>
      <c r="R190" s="124"/>
      <c r="S190" s="124"/>
      <c r="T190" s="124"/>
      <c r="U190" s="499"/>
      <c r="V190" s="505">
        <v>4.059126654121889E-2</v>
      </c>
      <c r="W190" s="505">
        <v>3.3040562907208401E-2</v>
      </c>
      <c r="X190" s="505">
        <v>3.2452731779370921E-2</v>
      </c>
      <c r="Y190" s="505">
        <v>2.9163182944842728E-2</v>
      </c>
      <c r="Z190" s="505">
        <v>2.6071605964954128E-2</v>
      </c>
      <c r="AA190" s="505">
        <v>2.4846957781959375E-2</v>
      </c>
      <c r="AB190" s="505">
        <v>2.4846957781959375E-2</v>
      </c>
      <c r="AC190" s="505">
        <v>2.4846957781959375E-2</v>
      </c>
      <c r="AD190" s="505">
        <v>2.4846957781959375E-2</v>
      </c>
      <c r="AE190" s="505">
        <v>2.4846957781959375E-2</v>
      </c>
      <c r="AF190" s="505">
        <v>2.4846957781959375E-2</v>
      </c>
      <c r="AG190" s="505">
        <v>2.4846957781959375E-2</v>
      </c>
      <c r="AH190" s="505">
        <v>2.4846957781959375E-2</v>
      </c>
      <c r="AI190" s="505">
        <v>2.4846957781959375E-2</v>
      </c>
    </row>
    <row r="191" spans="5:35" outlineLevel="2" x14ac:dyDescent="0.2">
      <c r="E191" s="503">
        <v>22</v>
      </c>
      <c r="F191" s="134" t="s">
        <v>658</v>
      </c>
      <c r="G191" s="506" t="s">
        <v>130</v>
      </c>
      <c r="H191" s="71" t="s">
        <v>210</v>
      </c>
      <c r="I191" s="124"/>
      <c r="J191" s="124"/>
      <c r="K191" s="124"/>
      <c r="L191" s="124"/>
      <c r="M191" s="124"/>
      <c r="N191" s="124"/>
      <c r="O191" s="124"/>
      <c r="P191" s="124"/>
      <c r="Q191" s="124"/>
      <c r="R191" s="124"/>
      <c r="S191" s="124"/>
      <c r="T191" s="124"/>
      <c r="U191" s="499"/>
      <c r="V191" s="505">
        <v>4.059126654121889E-2</v>
      </c>
      <c r="W191" s="505">
        <v>3.3040562907208401E-2</v>
      </c>
      <c r="X191" s="505">
        <v>3.2452731779370921E-2</v>
      </c>
      <c r="Y191" s="505">
        <v>2.9163182944842728E-2</v>
      </c>
      <c r="Z191" s="505">
        <v>2.6071605964954128E-2</v>
      </c>
      <c r="AA191" s="505">
        <v>2.4846957781959375E-2</v>
      </c>
      <c r="AB191" s="505">
        <v>2.4846957781959375E-2</v>
      </c>
      <c r="AC191" s="505">
        <v>2.4846957781959375E-2</v>
      </c>
      <c r="AD191" s="505">
        <v>2.4846957781959375E-2</v>
      </c>
      <c r="AE191" s="505">
        <v>2.4846957781959375E-2</v>
      </c>
      <c r="AF191" s="505">
        <v>2.4846957781959375E-2</v>
      </c>
      <c r="AG191" s="505">
        <v>2.4846957781959375E-2</v>
      </c>
      <c r="AH191" s="505">
        <v>2.4846957781959375E-2</v>
      </c>
      <c r="AI191" s="505">
        <v>2.4846957781959375E-2</v>
      </c>
    </row>
    <row r="192" spans="5:35" outlineLevel="2" x14ac:dyDescent="0.2">
      <c r="E192" s="503" t="s">
        <v>152</v>
      </c>
      <c r="F192" s="134" t="s">
        <v>152</v>
      </c>
      <c r="G192" s="506" t="s">
        <v>130</v>
      </c>
      <c r="H192" s="71" t="s">
        <v>210</v>
      </c>
      <c r="I192" s="124"/>
      <c r="J192" s="124"/>
      <c r="K192" s="124"/>
      <c r="L192" s="124"/>
      <c r="M192" s="124"/>
      <c r="N192" s="124"/>
      <c r="O192" s="124"/>
      <c r="P192" s="124"/>
      <c r="Q192" s="124"/>
      <c r="R192" s="124"/>
      <c r="S192" s="124"/>
      <c r="T192" s="124"/>
      <c r="U192" s="499"/>
      <c r="V192" s="505">
        <v>4.059126654121889E-2</v>
      </c>
      <c r="W192" s="505">
        <v>3.3040562907208401E-2</v>
      </c>
      <c r="X192" s="505">
        <v>3.2452731779370921E-2</v>
      </c>
      <c r="Y192" s="505">
        <v>2.9163182944842728E-2</v>
      </c>
      <c r="Z192" s="505">
        <v>2.6071605964954128E-2</v>
      </c>
      <c r="AA192" s="505">
        <v>2.4846957781959375E-2</v>
      </c>
      <c r="AB192" s="505">
        <v>2.4846957781959375E-2</v>
      </c>
      <c r="AC192" s="505">
        <v>2.4846957781959375E-2</v>
      </c>
      <c r="AD192" s="505">
        <v>2.4846957781959375E-2</v>
      </c>
      <c r="AE192" s="505">
        <v>2.4846957781959375E-2</v>
      </c>
      <c r="AF192" s="505">
        <v>2.4846957781959375E-2</v>
      </c>
      <c r="AG192" s="505">
        <v>2.4846957781959375E-2</v>
      </c>
      <c r="AH192" s="505">
        <v>2.4846957781959375E-2</v>
      </c>
      <c r="AI192" s="505">
        <v>2.4846957781959375E-2</v>
      </c>
    </row>
    <row r="193" spans="5:35" outlineLevel="2" x14ac:dyDescent="0.2">
      <c r="E193" s="503">
        <v>24</v>
      </c>
      <c r="F193" s="134" t="s">
        <v>2</v>
      </c>
      <c r="G193" s="506" t="s">
        <v>130</v>
      </c>
      <c r="H193" s="71" t="s">
        <v>210</v>
      </c>
      <c r="I193" s="124"/>
      <c r="J193" s="124"/>
      <c r="K193" s="124"/>
      <c r="L193" s="124"/>
      <c r="M193" s="124"/>
      <c r="N193" s="124"/>
      <c r="O193" s="124"/>
      <c r="P193" s="124"/>
      <c r="Q193" s="124"/>
      <c r="R193" s="124"/>
      <c r="S193" s="124"/>
      <c r="T193" s="124"/>
      <c r="U193" s="499"/>
      <c r="V193" s="505">
        <v>4.059126654121889E-2</v>
      </c>
      <c r="W193" s="505">
        <v>3.3040562907208401E-2</v>
      </c>
      <c r="X193" s="505">
        <v>3.2452731779370921E-2</v>
      </c>
      <c r="Y193" s="505">
        <v>2.9163182944842728E-2</v>
      </c>
      <c r="Z193" s="505">
        <v>2.6071605964954128E-2</v>
      </c>
      <c r="AA193" s="505">
        <v>2.4846957781959375E-2</v>
      </c>
      <c r="AB193" s="505">
        <v>2.4846957781959375E-2</v>
      </c>
      <c r="AC193" s="505">
        <v>2.4846957781959375E-2</v>
      </c>
      <c r="AD193" s="505">
        <v>2.4846957781959375E-2</v>
      </c>
      <c r="AE193" s="505">
        <v>2.4846957781959375E-2</v>
      </c>
      <c r="AF193" s="505">
        <v>2.4846957781959375E-2</v>
      </c>
      <c r="AG193" s="505">
        <v>2.4846957781959375E-2</v>
      </c>
      <c r="AH193" s="505">
        <v>2.4846957781959375E-2</v>
      </c>
      <c r="AI193" s="505">
        <v>2.4846957781959375E-2</v>
      </c>
    </row>
    <row r="194" spans="5:35" outlineLevel="2" x14ac:dyDescent="0.2">
      <c r="E194" s="503">
        <v>25</v>
      </c>
      <c r="F194" s="134" t="s">
        <v>153</v>
      </c>
      <c r="G194" s="506" t="s">
        <v>130</v>
      </c>
      <c r="H194" s="71" t="s">
        <v>210</v>
      </c>
      <c r="I194" s="124"/>
      <c r="J194" s="124"/>
      <c r="K194" s="124"/>
      <c r="L194" s="124"/>
      <c r="M194" s="124"/>
      <c r="N194" s="124"/>
      <c r="O194" s="124"/>
      <c r="P194" s="124"/>
      <c r="Q194" s="124"/>
      <c r="R194" s="124"/>
      <c r="S194" s="124"/>
      <c r="T194" s="124"/>
      <c r="U194" s="499"/>
      <c r="V194" s="505">
        <v>4.059126654121889E-2</v>
      </c>
      <c r="W194" s="505">
        <v>3.3040562907208401E-2</v>
      </c>
      <c r="X194" s="505">
        <v>3.2452731779370921E-2</v>
      </c>
      <c r="Y194" s="505">
        <v>2.9163182944842728E-2</v>
      </c>
      <c r="Z194" s="505">
        <v>2.6071605964954128E-2</v>
      </c>
      <c r="AA194" s="505">
        <v>2.4846957781959375E-2</v>
      </c>
      <c r="AB194" s="505">
        <v>2.4846957781959375E-2</v>
      </c>
      <c r="AC194" s="505">
        <v>2.4846957781959375E-2</v>
      </c>
      <c r="AD194" s="505">
        <v>2.4846957781959375E-2</v>
      </c>
      <c r="AE194" s="505">
        <v>2.4846957781959375E-2</v>
      </c>
      <c r="AF194" s="505">
        <v>2.4846957781959375E-2</v>
      </c>
      <c r="AG194" s="505">
        <v>2.4846957781959375E-2</v>
      </c>
      <c r="AH194" s="505">
        <v>2.4846957781959375E-2</v>
      </c>
      <c r="AI194" s="505">
        <v>2.4846957781959375E-2</v>
      </c>
    </row>
    <row r="195" spans="5:35" outlineLevel="2" x14ac:dyDescent="0.2">
      <c r="E195" s="503" t="s">
        <v>154</v>
      </c>
      <c r="F195" s="134" t="s">
        <v>155</v>
      </c>
      <c r="G195" s="506" t="s">
        <v>130</v>
      </c>
      <c r="H195" s="71" t="s">
        <v>210</v>
      </c>
      <c r="I195" s="124"/>
      <c r="J195" s="124"/>
      <c r="K195" s="124"/>
      <c r="L195" s="124"/>
      <c r="M195" s="124"/>
      <c r="N195" s="124"/>
      <c r="O195" s="124"/>
      <c r="P195" s="124"/>
      <c r="Q195" s="124"/>
      <c r="R195" s="124"/>
      <c r="S195" s="124"/>
      <c r="T195" s="124"/>
      <c r="U195" s="499"/>
      <c r="V195" s="505">
        <v>4.059126654121889E-2</v>
      </c>
      <c r="W195" s="505">
        <v>3.3040562907208401E-2</v>
      </c>
      <c r="X195" s="505">
        <v>3.2452731779370921E-2</v>
      </c>
      <c r="Y195" s="505">
        <v>2.9163182944842728E-2</v>
      </c>
      <c r="Z195" s="505">
        <v>2.6071605964954128E-2</v>
      </c>
      <c r="AA195" s="505">
        <v>2.4846957781959375E-2</v>
      </c>
      <c r="AB195" s="505">
        <v>2.4846957781959375E-2</v>
      </c>
      <c r="AC195" s="505">
        <v>2.4846957781959375E-2</v>
      </c>
      <c r="AD195" s="505">
        <v>2.4846957781959375E-2</v>
      </c>
      <c r="AE195" s="505">
        <v>2.4846957781959375E-2</v>
      </c>
      <c r="AF195" s="505">
        <v>2.4846957781959375E-2</v>
      </c>
      <c r="AG195" s="505">
        <v>2.4846957781959375E-2</v>
      </c>
      <c r="AH195" s="505">
        <v>2.4846957781959375E-2</v>
      </c>
      <c r="AI195" s="505">
        <v>2.4846957781959375E-2</v>
      </c>
    </row>
    <row r="196" spans="5:35" outlineLevel="2" x14ac:dyDescent="0.2">
      <c r="E196" s="503" t="s">
        <v>156</v>
      </c>
      <c r="F196" s="134" t="s">
        <v>157</v>
      </c>
      <c r="G196" s="506" t="s">
        <v>130</v>
      </c>
      <c r="H196" s="71" t="s">
        <v>210</v>
      </c>
      <c r="I196" s="124"/>
      <c r="J196" s="124"/>
      <c r="K196" s="124"/>
      <c r="L196" s="124"/>
      <c r="M196" s="124"/>
      <c r="N196" s="124"/>
      <c r="O196" s="124"/>
      <c r="P196" s="124"/>
      <c r="Q196" s="124"/>
      <c r="R196" s="124"/>
      <c r="S196" s="124"/>
      <c r="T196" s="124"/>
      <c r="U196" s="499"/>
      <c r="V196" s="505">
        <v>4.059126654121889E-2</v>
      </c>
      <c r="W196" s="505">
        <v>3.3040562907208401E-2</v>
      </c>
      <c r="X196" s="505">
        <v>3.2452731779370921E-2</v>
      </c>
      <c r="Y196" s="505">
        <v>2.9163182944842728E-2</v>
      </c>
      <c r="Z196" s="505">
        <v>2.6071605964954128E-2</v>
      </c>
      <c r="AA196" s="505">
        <v>2.4846957781959375E-2</v>
      </c>
      <c r="AB196" s="505">
        <v>2.4846957781959375E-2</v>
      </c>
      <c r="AC196" s="505">
        <v>2.4846957781959375E-2</v>
      </c>
      <c r="AD196" s="505">
        <v>2.4846957781959375E-2</v>
      </c>
      <c r="AE196" s="505">
        <v>2.4846957781959375E-2</v>
      </c>
      <c r="AF196" s="505">
        <v>2.4846957781959375E-2</v>
      </c>
      <c r="AG196" s="505">
        <v>2.4846957781959375E-2</v>
      </c>
      <c r="AH196" s="505">
        <v>2.4846957781959375E-2</v>
      </c>
      <c r="AI196" s="505">
        <v>2.4846957781959375E-2</v>
      </c>
    </row>
    <row r="197" spans="5:35" outlineLevel="2" x14ac:dyDescent="0.2">
      <c r="E197" s="503" t="s">
        <v>152</v>
      </c>
      <c r="F197" s="134" t="s">
        <v>152</v>
      </c>
      <c r="G197" s="506" t="s">
        <v>130</v>
      </c>
      <c r="H197" s="71" t="s">
        <v>210</v>
      </c>
      <c r="I197" s="124"/>
      <c r="J197" s="124"/>
      <c r="K197" s="124"/>
      <c r="L197" s="124"/>
      <c r="M197" s="124"/>
      <c r="N197" s="124"/>
      <c r="O197" s="124"/>
      <c r="P197" s="124"/>
      <c r="Q197" s="124"/>
      <c r="R197" s="124"/>
      <c r="S197" s="124"/>
      <c r="T197" s="124"/>
      <c r="U197" s="499"/>
      <c r="V197" s="505">
        <v>4.059126654121889E-2</v>
      </c>
      <c r="W197" s="505">
        <v>3.3040562907208401E-2</v>
      </c>
      <c r="X197" s="505">
        <v>3.2452731779370921E-2</v>
      </c>
      <c r="Y197" s="505">
        <v>2.9163182944842728E-2</v>
      </c>
      <c r="Z197" s="505">
        <v>2.6071605964954128E-2</v>
      </c>
      <c r="AA197" s="505">
        <v>2.4846957781959375E-2</v>
      </c>
      <c r="AB197" s="505">
        <v>2.4846957781959375E-2</v>
      </c>
      <c r="AC197" s="505">
        <v>2.4846957781959375E-2</v>
      </c>
      <c r="AD197" s="505">
        <v>2.4846957781959375E-2</v>
      </c>
      <c r="AE197" s="505">
        <v>2.4846957781959375E-2</v>
      </c>
      <c r="AF197" s="505">
        <v>2.4846957781959375E-2</v>
      </c>
      <c r="AG197" s="505">
        <v>2.4846957781959375E-2</v>
      </c>
      <c r="AH197" s="505">
        <v>2.4846957781959375E-2</v>
      </c>
      <c r="AI197" s="505">
        <v>2.4846957781959375E-2</v>
      </c>
    </row>
    <row r="198" spans="5:35" outlineLevel="2" x14ac:dyDescent="0.2">
      <c r="E198" s="503">
        <v>29</v>
      </c>
      <c r="F198" s="134" t="s">
        <v>158</v>
      </c>
      <c r="G198" s="506" t="s">
        <v>130</v>
      </c>
      <c r="H198" s="71" t="s">
        <v>210</v>
      </c>
      <c r="I198" s="124"/>
      <c r="J198" s="124"/>
      <c r="K198" s="124"/>
      <c r="L198" s="124"/>
      <c r="M198" s="124"/>
      <c r="N198" s="124"/>
      <c r="O198" s="124"/>
      <c r="P198" s="124"/>
      <c r="Q198" s="124"/>
      <c r="R198" s="124"/>
      <c r="S198" s="124"/>
      <c r="T198" s="124"/>
      <c r="U198" s="499"/>
      <c r="V198" s="505">
        <v>4.059126654121889E-2</v>
      </c>
      <c r="W198" s="505">
        <v>3.3040562907208401E-2</v>
      </c>
      <c r="X198" s="505">
        <v>3.2452731779370921E-2</v>
      </c>
      <c r="Y198" s="505">
        <v>2.9163182944842728E-2</v>
      </c>
      <c r="Z198" s="505">
        <v>2.6071605964954128E-2</v>
      </c>
      <c r="AA198" s="505">
        <v>2.4846957781959375E-2</v>
      </c>
      <c r="AB198" s="505">
        <v>2.4846957781959375E-2</v>
      </c>
      <c r="AC198" s="505">
        <v>2.4846957781959375E-2</v>
      </c>
      <c r="AD198" s="505">
        <v>2.4846957781959375E-2</v>
      </c>
      <c r="AE198" s="505">
        <v>2.4846957781959375E-2</v>
      </c>
      <c r="AF198" s="505">
        <v>2.4846957781959375E-2</v>
      </c>
      <c r="AG198" s="505">
        <v>2.4846957781959375E-2</v>
      </c>
      <c r="AH198" s="505">
        <v>2.4846957781959375E-2</v>
      </c>
      <c r="AI198" s="505">
        <v>2.4846957781959375E-2</v>
      </c>
    </row>
    <row r="199" spans="5:35" outlineLevel="2" x14ac:dyDescent="0.2">
      <c r="E199" s="503">
        <v>30</v>
      </c>
      <c r="F199" s="134" t="s">
        <v>159</v>
      </c>
      <c r="G199" s="506" t="s">
        <v>130</v>
      </c>
      <c r="H199" s="71" t="s">
        <v>210</v>
      </c>
      <c r="I199" s="124"/>
      <c r="J199" s="124"/>
      <c r="K199" s="124"/>
      <c r="L199" s="124"/>
      <c r="M199" s="124"/>
      <c r="N199" s="124"/>
      <c r="O199" s="124"/>
      <c r="P199" s="124"/>
      <c r="Q199" s="124"/>
      <c r="R199" s="124"/>
      <c r="S199" s="124"/>
      <c r="T199" s="124"/>
      <c r="U199" s="499"/>
      <c r="V199" s="505">
        <v>4.059126654121889E-2</v>
      </c>
      <c r="W199" s="505">
        <v>3.3040562907208401E-2</v>
      </c>
      <c r="X199" s="505">
        <v>3.2452731779370921E-2</v>
      </c>
      <c r="Y199" s="505">
        <v>2.9163182944842728E-2</v>
      </c>
      <c r="Z199" s="505">
        <v>2.6071605964954128E-2</v>
      </c>
      <c r="AA199" s="505">
        <v>2.4846957781959375E-2</v>
      </c>
      <c r="AB199" s="505">
        <v>2.4846957781959375E-2</v>
      </c>
      <c r="AC199" s="505">
        <v>2.4846957781959375E-2</v>
      </c>
      <c r="AD199" s="505">
        <v>2.4846957781959375E-2</v>
      </c>
      <c r="AE199" s="505">
        <v>2.4846957781959375E-2</v>
      </c>
      <c r="AF199" s="505">
        <v>2.4846957781959375E-2</v>
      </c>
      <c r="AG199" s="505">
        <v>2.4846957781959375E-2</v>
      </c>
      <c r="AH199" s="505">
        <v>2.4846957781959375E-2</v>
      </c>
      <c r="AI199" s="505">
        <v>2.4846957781959375E-2</v>
      </c>
    </row>
    <row r="200" spans="5:35" outlineLevel="2" x14ac:dyDescent="0.2">
      <c r="E200" s="503" t="s">
        <v>152</v>
      </c>
      <c r="F200" s="134" t="s">
        <v>152</v>
      </c>
      <c r="G200" s="506" t="s">
        <v>130</v>
      </c>
      <c r="H200" s="71" t="s">
        <v>210</v>
      </c>
      <c r="I200" s="124"/>
      <c r="J200" s="124"/>
      <c r="K200" s="124"/>
      <c r="L200" s="124"/>
      <c r="M200" s="124"/>
      <c r="N200" s="124"/>
      <c r="O200" s="124"/>
      <c r="P200" s="124"/>
      <c r="Q200" s="124"/>
      <c r="R200" s="124"/>
      <c r="S200" s="124"/>
      <c r="T200" s="124"/>
      <c r="U200" s="499"/>
      <c r="V200" s="505">
        <v>4.059126654121889E-2</v>
      </c>
      <c r="W200" s="505">
        <v>3.3040562907208401E-2</v>
      </c>
      <c r="X200" s="505">
        <v>3.2452731779370921E-2</v>
      </c>
      <c r="Y200" s="505">
        <v>2.9163182944842728E-2</v>
      </c>
      <c r="Z200" s="505">
        <v>2.6071605964954128E-2</v>
      </c>
      <c r="AA200" s="505">
        <v>2.4846957781959375E-2</v>
      </c>
      <c r="AB200" s="505">
        <v>2.4846957781959375E-2</v>
      </c>
      <c r="AC200" s="505">
        <v>2.4846957781959375E-2</v>
      </c>
      <c r="AD200" s="505">
        <v>2.4846957781959375E-2</v>
      </c>
      <c r="AE200" s="505">
        <v>2.4846957781959375E-2</v>
      </c>
      <c r="AF200" s="505">
        <v>2.4846957781959375E-2</v>
      </c>
      <c r="AG200" s="505">
        <v>2.4846957781959375E-2</v>
      </c>
      <c r="AH200" s="505">
        <v>2.4846957781959375E-2</v>
      </c>
      <c r="AI200" s="505">
        <v>2.4846957781959375E-2</v>
      </c>
    </row>
    <row r="201" spans="5:35" outlineLevel="2" x14ac:dyDescent="0.2">
      <c r="E201" s="503" t="s">
        <v>160</v>
      </c>
      <c r="F201" s="134" t="s">
        <v>161</v>
      </c>
      <c r="G201" s="506" t="s">
        <v>130</v>
      </c>
      <c r="H201" s="71" t="s">
        <v>210</v>
      </c>
      <c r="I201" s="124"/>
      <c r="J201" s="124"/>
      <c r="K201" s="124"/>
      <c r="L201" s="124"/>
      <c r="M201" s="124"/>
      <c r="N201" s="124"/>
      <c r="O201" s="124"/>
      <c r="P201" s="124"/>
      <c r="Q201" s="124"/>
      <c r="R201" s="124"/>
      <c r="S201" s="124"/>
      <c r="T201" s="124"/>
      <c r="U201" s="499"/>
      <c r="V201" s="505">
        <v>4.059126654121889E-2</v>
      </c>
      <c r="W201" s="505">
        <v>3.3040562907208401E-2</v>
      </c>
      <c r="X201" s="505">
        <v>3.2452731779370921E-2</v>
      </c>
      <c r="Y201" s="505">
        <v>2.9163182944842728E-2</v>
      </c>
      <c r="Z201" s="505">
        <v>2.6071605964954128E-2</v>
      </c>
      <c r="AA201" s="505">
        <v>2.4846957781959375E-2</v>
      </c>
      <c r="AB201" s="505">
        <v>2.4846957781959375E-2</v>
      </c>
      <c r="AC201" s="505">
        <v>2.4846957781959375E-2</v>
      </c>
      <c r="AD201" s="505">
        <v>2.4846957781959375E-2</v>
      </c>
      <c r="AE201" s="505">
        <v>2.4846957781959375E-2</v>
      </c>
      <c r="AF201" s="505">
        <v>2.4846957781959375E-2</v>
      </c>
      <c r="AG201" s="505">
        <v>2.4846957781959375E-2</v>
      </c>
      <c r="AH201" s="505">
        <v>2.4846957781959375E-2</v>
      </c>
      <c r="AI201" s="505">
        <v>2.4846957781959375E-2</v>
      </c>
    </row>
    <row r="202" spans="5:35" outlineLevel="2" x14ac:dyDescent="0.2">
      <c r="E202" s="503" t="s">
        <v>162</v>
      </c>
      <c r="F202" s="134" t="s">
        <v>659</v>
      </c>
      <c r="G202" s="506" t="s">
        <v>130</v>
      </c>
      <c r="H202" s="71" t="s">
        <v>210</v>
      </c>
      <c r="I202" s="124"/>
      <c r="J202" s="124"/>
      <c r="K202" s="124"/>
      <c r="L202" s="124"/>
      <c r="M202" s="124"/>
      <c r="N202" s="124"/>
      <c r="O202" s="124"/>
      <c r="P202" s="124"/>
      <c r="Q202" s="124"/>
      <c r="R202" s="124"/>
      <c r="S202" s="124"/>
      <c r="T202" s="124"/>
      <c r="U202" s="499"/>
      <c r="V202" s="505">
        <v>4.059126654121889E-2</v>
      </c>
      <c r="W202" s="505">
        <v>3.3040562907208401E-2</v>
      </c>
      <c r="X202" s="505">
        <v>3.2452731779370921E-2</v>
      </c>
      <c r="Y202" s="505">
        <v>2.9163182944842728E-2</v>
      </c>
      <c r="Z202" s="505">
        <v>2.6071605964954128E-2</v>
      </c>
      <c r="AA202" s="505">
        <v>2.4846957781959375E-2</v>
      </c>
      <c r="AB202" s="505">
        <v>2.4846957781959375E-2</v>
      </c>
      <c r="AC202" s="505">
        <v>2.4846957781959375E-2</v>
      </c>
      <c r="AD202" s="505">
        <v>2.4846957781959375E-2</v>
      </c>
      <c r="AE202" s="505">
        <v>2.4846957781959375E-2</v>
      </c>
      <c r="AF202" s="505">
        <v>2.4846957781959375E-2</v>
      </c>
      <c r="AG202" s="505">
        <v>2.4846957781959375E-2</v>
      </c>
      <c r="AH202" s="505">
        <v>2.4846957781959375E-2</v>
      </c>
      <c r="AI202" s="505">
        <v>2.4846957781959375E-2</v>
      </c>
    </row>
    <row r="203" spans="5:35" outlineLevel="2" x14ac:dyDescent="0.2">
      <c r="E203" s="503" t="s">
        <v>163</v>
      </c>
      <c r="F203" s="134" t="s">
        <v>164</v>
      </c>
      <c r="G203" s="506" t="s">
        <v>130</v>
      </c>
      <c r="H203" s="71" t="s">
        <v>210</v>
      </c>
      <c r="I203" s="124"/>
      <c r="J203" s="124"/>
      <c r="K203" s="124"/>
      <c r="L203" s="124"/>
      <c r="M203" s="124"/>
      <c r="N203" s="124"/>
      <c r="O203" s="124"/>
      <c r="P203" s="124"/>
      <c r="Q203" s="124"/>
      <c r="R203" s="124"/>
      <c r="S203" s="124"/>
      <c r="T203" s="124"/>
      <c r="U203" s="499"/>
      <c r="V203" s="505">
        <v>4.059126654121889E-2</v>
      </c>
      <c r="W203" s="505">
        <v>3.3040562907208401E-2</v>
      </c>
      <c r="X203" s="505">
        <v>3.2452731779370921E-2</v>
      </c>
      <c r="Y203" s="505">
        <v>2.9163182944842728E-2</v>
      </c>
      <c r="Z203" s="505">
        <v>2.6071605964954128E-2</v>
      </c>
      <c r="AA203" s="505">
        <v>2.4846957781959375E-2</v>
      </c>
      <c r="AB203" s="505">
        <v>2.4846957781959375E-2</v>
      </c>
      <c r="AC203" s="505">
        <v>2.4846957781959375E-2</v>
      </c>
      <c r="AD203" s="505">
        <v>2.4846957781959375E-2</v>
      </c>
      <c r="AE203" s="505">
        <v>2.4846957781959375E-2</v>
      </c>
      <c r="AF203" s="505">
        <v>2.4846957781959375E-2</v>
      </c>
      <c r="AG203" s="505">
        <v>2.4846957781959375E-2</v>
      </c>
      <c r="AH203" s="505">
        <v>2.4846957781959375E-2</v>
      </c>
      <c r="AI203" s="505">
        <v>2.4846957781959375E-2</v>
      </c>
    </row>
    <row r="204" spans="5:35" outlineLevel="2" x14ac:dyDescent="0.2">
      <c r="E204" s="503" t="s">
        <v>152</v>
      </c>
      <c r="F204" s="134" t="s">
        <v>152</v>
      </c>
      <c r="G204" s="506" t="s">
        <v>130</v>
      </c>
      <c r="H204" s="71" t="s">
        <v>210</v>
      </c>
      <c r="I204" s="124"/>
      <c r="J204" s="124"/>
      <c r="K204" s="124"/>
      <c r="L204" s="124"/>
      <c r="M204" s="124"/>
      <c r="N204" s="124"/>
      <c r="O204" s="124"/>
      <c r="P204" s="124"/>
      <c r="Q204" s="124"/>
      <c r="R204" s="124"/>
      <c r="S204" s="124"/>
      <c r="T204" s="124"/>
      <c r="U204" s="499"/>
      <c r="V204" s="505">
        <v>4.059126654121889E-2</v>
      </c>
      <c r="W204" s="505">
        <v>3.3040562907208401E-2</v>
      </c>
      <c r="X204" s="505">
        <v>3.2452731779370921E-2</v>
      </c>
      <c r="Y204" s="505">
        <v>2.9163182944842728E-2</v>
      </c>
      <c r="Z204" s="505">
        <v>2.6071605964954128E-2</v>
      </c>
      <c r="AA204" s="505">
        <v>2.4846957781959375E-2</v>
      </c>
      <c r="AB204" s="505">
        <v>2.4846957781959375E-2</v>
      </c>
      <c r="AC204" s="505">
        <v>2.4846957781959375E-2</v>
      </c>
      <c r="AD204" s="505">
        <v>2.4846957781959375E-2</v>
      </c>
      <c r="AE204" s="505">
        <v>2.4846957781959375E-2</v>
      </c>
      <c r="AF204" s="505">
        <v>2.4846957781959375E-2</v>
      </c>
      <c r="AG204" s="505">
        <v>2.4846957781959375E-2</v>
      </c>
      <c r="AH204" s="505">
        <v>2.4846957781959375E-2</v>
      </c>
      <c r="AI204" s="505">
        <v>2.4846957781959375E-2</v>
      </c>
    </row>
    <row r="205" spans="5:35" outlineLevel="2" x14ac:dyDescent="0.2">
      <c r="E205" s="503" t="s">
        <v>165</v>
      </c>
      <c r="F205" s="134" t="s">
        <v>656</v>
      </c>
      <c r="G205" s="506" t="s">
        <v>130</v>
      </c>
      <c r="H205" s="71" t="s">
        <v>210</v>
      </c>
      <c r="I205" s="124"/>
      <c r="J205" s="124"/>
      <c r="K205" s="124"/>
      <c r="L205" s="124"/>
      <c r="M205" s="124"/>
      <c r="N205" s="124"/>
      <c r="O205" s="124"/>
      <c r="P205" s="124"/>
      <c r="Q205" s="124"/>
      <c r="R205" s="124"/>
      <c r="S205" s="124"/>
      <c r="T205" s="124"/>
      <c r="U205" s="499"/>
      <c r="V205" s="505">
        <v>4.059126654121889E-2</v>
      </c>
      <c r="W205" s="505">
        <v>3.3040562907208401E-2</v>
      </c>
      <c r="X205" s="505">
        <v>3.2452731779370921E-2</v>
      </c>
      <c r="Y205" s="505">
        <v>2.9163182944842728E-2</v>
      </c>
      <c r="Z205" s="505">
        <v>2.6071605964954128E-2</v>
      </c>
      <c r="AA205" s="505">
        <v>2.4846957781959375E-2</v>
      </c>
      <c r="AB205" s="505">
        <v>2.4846957781959375E-2</v>
      </c>
      <c r="AC205" s="505">
        <v>2.4846957781959375E-2</v>
      </c>
      <c r="AD205" s="505">
        <v>2.4846957781959375E-2</v>
      </c>
      <c r="AE205" s="505">
        <v>2.4846957781959375E-2</v>
      </c>
      <c r="AF205" s="505">
        <v>2.4846957781959375E-2</v>
      </c>
      <c r="AG205" s="505">
        <v>2.4846957781959375E-2</v>
      </c>
      <c r="AH205" s="505">
        <v>2.4846957781959375E-2</v>
      </c>
      <c r="AI205" s="505">
        <v>2.4846957781959375E-2</v>
      </c>
    </row>
    <row r="206" spans="5:35" outlineLevel="2" x14ac:dyDescent="0.2">
      <c r="E206" s="503" t="s">
        <v>166</v>
      </c>
      <c r="F206" s="134" t="s">
        <v>657</v>
      </c>
      <c r="G206" s="506" t="s">
        <v>130</v>
      </c>
      <c r="H206" s="71" t="s">
        <v>210</v>
      </c>
      <c r="I206" s="124"/>
      <c r="J206" s="124"/>
      <c r="K206" s="124"/>
      <c r="L206" s="124"/>
      <c r="M206" s="124"/>
      <c r="N206" s="124"/>
      <c r="O206" s="124"/>
      <c r="P206" s="124"/>
      <c r="Q206" s="124"/>
      <c r="R206" s="124"/>
      <c r="S206" s="124"/>
      <c r="T206" s="124"/>
      <c r="U206" s="499"/>
      <c r="V206" s="505">
        <v>4.059126654121889E-2</v>
      </c>
      <c r="W206" s="505">
        <v>3.3040562907208401E-2</v>
      </c>
      <c r="X206" s="505">
        <v>3.2452731779370921E-2</v>
      </c>
      <c r="Y206" s="505">
        <v>2.9163182944842728E-2</v>
      </c>
      <c r="Z206" s="505">
        <v>2.6071605964954128E-2</v>
      </c>
      <c r="AA206" s="505">
        <v>2.4846957781959375E-2</v>
      </c>
      <c r="AB206" s="505">
        <v>2.4846957781959375E-2</v>
      </c>
      <c r="AC206" s="505">
        <v>2.4846957781959375E-2</v>
      </c>
      <c r="AD206" s="505">
        <v>2.4846957781959375E-2</v>
      </c>
      <c r="AE206" s="505">
        <v>2.4846957781959375E-2</v>
      </c>
      <c r="AF206" s="505">
        <v>2.4846957781959375E-2</v>
      </c>
      <c r="AG206" s="505">
        <v>2.4846957781959375E-2</v>
      </c>
      <c r="AH206" s="505">
        <v>2.4846957781959375E-2</v>
      </c>
      <c r="AI206" s="505">
        <v>2.4846957781959375E-2</v>
      </c>
    </row>
    <row r="207" spans="5:35" outlineLevel="2" x14ac:dyDescent="0.2">
      <c r="E207" s="503" t="s">
        <v>152</v>
      </c>
      <c r="F207" s="134" t="s">
        <v>152</v>
      </c>
      <c r="G207" s="506" t="s">
        <v>130</v>
      </c>
      <c r="H207" s="71" t="s">
        <v>210</v>
      </c>
      <c r="I207" s="124"/>
      <c r="J207" s="124"/>
      <c r="K207" s="124"/>
      <c r="L207" s="124"/>
      <c r="M207" s="124"/>
      <c r="N207" s="124"/>
      <c r="O207" s="124"/>
      <c r="P207" s="124"/>
      <c r="Q207" s="124"/>
      <c r="R207" s="124"/>
      <c r="S207" s="124"/>
      <c r="T207" s="124"/>
      <c r="U207" s="499"/>
      <c r="V207" s="505">
        <v>4.059126654121889E-2</v>
      </c>
      <c r="W207" s="505">
        <v>3.3040562907208401E-2</v>
      </c>
      <c r="X207" s="505">
        <v>3.2452731779370921E-2</v>
      </c>
      <c r="Y207" s="505">
        <v>2.9163182944842728E-2</v>
      </c>
      <c r="Z207" s="505">
        <v>2.6071605964954128E-2</v>
      </c>
      <c r="AA207" s="505">
        <v>2.4846957781959375E-2</v>
      </c>
      <c r="AB207" s="505">
        <v>2.4846957781959375E-2</v>
      </c>
      <c r="AC207" s="505">
        <v>2.4846957781959375E-2</v>
      </c>
      <c r="AD207" s="505">
        <v>2.4846957781959375E-2</v>
      </c>
      <c r="AE207" s="505">
        <v>2.4846957781959375E-2</v>
      </c>
      <c r="AF207" s="505">
        <v>2.4846957781959375E-2</v>
      </c>
      <c r="AG207" s="505">
        <v>2.4846957781959375E-2</v>
      </c>
      <c r="AH207" s="505">
        <v>2.4846957781959375E-2</v>
      </c>
      <c r="AI207" s="505">
        <v>2.4846957781959375E-2</v>
      </c>
    </row>
    <row r="208" spans="5:35" outlineLevel="2" x14ac:dyDescent="0.2">
      <c r="E208" s="503" t="s">
        <v>152</v>
      </c>
      <c r="F208" s="134" t="s">
        <v>152</v>
      </c>
      <c r="G208" s="506" t="s">
        <v>130</v>
      </c>
      <c r="H208" s="71" t="s">
        <v>210</v>
      </c>
      <c r="I208" s="124"/>
      <c r="J208" s="124"/>
      <c r="K208" s="124"/>
      <c r="L208" s="124"/>
      <c r="M208" s="124"/>
      <c r="N208" s="124"/>
      <c r="O208" s="124"/>
      <c r="P208" s="124"/>
      <c r="Q208" s="124"/>
      <c r="R208" s="124"/>
      <c r="S208" s="124"/>
      <c r="T208" s="124"/>
      <c r="U208" s="499"/>
      <c r="V208" s="505">
        <v>4.059126654121889E-2</v>
      </c>
      <c r="W208" s="505">
        <v>3.3040562907208401E-2</v>
      </c>
      <c r="X208" s="505">
        <v>3.2452731779370921E-2</v>
      </c>
      <c r="Y208" s="505">
        <v>2.9163182944842728E-2</v>
      </c>
      <c r="Z208" s="505">
        <v>2.6071605964954128E-2</v>
      </c>
      <c r="AA208" s="505">
        <v>2.4846957781959375E-2</v>
      </c>
      <c r="AB208" s="505">
        <v>2.4846957781959375E-2</v>
      </c>
      <c r="AC208" s="505">
        <v>2.4846957781959375E-2</v>
      </c>
      <c r="AD208" s="505">
        <v>2.4846957781959375E-2</v>
      </c>
      <c r="AE208" s="505">
        <v>2.4846957781959375E-2</v>
      </c>
      <c r="AF208" s="505">
        <v>2.4846957781959375E-2</v>
      </c>
      <c r="AG208" s="505">
        <v>2.4846957781959375E-2</v>
      </c>
      <c r="AH208" s="505">
        <v>2.4846957781959375E-2</v>
      </c>
      <c r="AI208" s="505">
        <v>2.4846957781959375E-2</v>
      </c>
    </row>
    <row r="209" spans="5:35" outlineLevel="2" x14ac:dyDescent="0.2">
      <c r="E209" s="503" t="s">
        <v>152</v>
      </c>
      <c r="F209" s="134" t="s">
        <v>152</v>
      </c>
      <c r="G209" s="506" t="s">
        <v>130</v>
      </c>
      <c r="H209" s="71" t="s">
        <v>210</v>
      </c>
      <c r="I209" s="124"/>
      <c r="J209" s="124"/>
      <c r="K209" s="124"/>
      <c r="L209" s="124"/>
      <c r="M209" s="124"/>
      <c r="N209" s="124"/>
      <c r="O209" s="124"/>
      <c r="P209" s="124"/>
      <c r="Q209" s="124"/>
      <c r="R209" s="124"/>
      <c r="S209" s="124"/>
      <c r="T209" s="124"/>
      <c r="U209" s="499"/>
      <c r="V209" s="505">
        <v>4.059126654121889E-2</v>
      </c>
      <c r="W209" s="505">
        <v>3.3040562907208401E-2</v>
      </c>
      <c r="X209" s="505">
        <v>3.2452731779370921E-2</v>
      </c>
      <c r="Y209" s="505">
        <v>2.9163182944842728E-2</v>
      </c>
      <c r="Z209" s="505">
        <v>2.6071605964954128E-2</v>
      </c>
      <c r="AA209" s="505">
        <v>2.4846957781959375E-2</v>
      </c>
      <c r="AB209" s="505">
        <v>2.4846957781959375E-2</v>
      </c>
      <c r="AC209" s="505">
        <v>2.4846957781959375E-2</v>
      </c>
      <c r="AD209" s="505">
        <v>2.4846957781959375E-2</v>
      </c>
      <c r="AE209" s="505">
        <v>2.4846957781959375E-2</v>
      </c>
      <c r="AF209" s="505">
        <v>2.4846957781959375E-2</v>
      </c>
      <c r="AG209" s="505">
        <v>2.4846957781959375E-2</v>
      </c>
      <c r="AH209" s="505">
        <v>2.4846957781959375E-2</v>
      </c>
      <c r="AI209" s="505">
        <v>2.4846957781959375E-2</v>
      </c>
    </row>
    <row r="210" spans="5:35" outlineLevel="2" x14ac:dyDescent="0.2">
      <c r="E210" s="503" t="s">
        <v>152</v>
      </c>
      <c r="F210" s="134" t="s">
        <v>152</v>
      </c>
      <c r="G210" s="506" t="s">
        <v>130</v>
      </c>
      <c r="H210" s="71" t="s">
        <v>210</v>
      </c>
      <c r="I210" s="124"/>
      <c r="J210" s="124"/>
      <c r="K210" s="124"/>
      <c r="L210" s="124"/>
      <c r="M210" s="124"/>
      <c r="N210" s="124"/>
      <c r="O210" s="124"/>
      <c r="P210" s="124"/>
      <c r="Q210" s="124"/>
      <c r="R210" s="124"/>
      <c r="S210" s="124"/>
      <c r="T210" s="124"/>
      <c r="U210" s="499"/>
      <c r="V210" s="505">
        <v>4.059126654121889E-2</v>
      </c>
      <c r="W210" s="505">
        <v>3.3040562907208401E-2</v>
      </c>
      <c r="X210" s="505">
        <v>3.2452731779370921E-2</v>
      </c>
      <c r="Y210" s="505">
        <v>2.9163182944842728E-2</v>
      </c>
      <c r="Z210" s="505">
        <v>2.6071605964954128E-2</v>
      </c>
      <c r="AA210" s="505">
        <v>2.4846957781959375E-2</v>
      </c>
      <c r="AB210" s="505">
        <v>2.4846957781959375E-2</v>
      </c>
      <c r="AC210" s="505">
        <v>2.4846957781959375E-2</v>
      </c>
      <c r="AD210" s="505">
        <v>2.4846957781959375E-2</v>
      </c>
      <c r="AE210" s="505">
        <v>2.4846957781959375E-2</v>
      </c>
      <c r="AF210" s="505">
        <v>2.4846957781959375E-2</v>
      </c>
      <c r="AG210" s="505">
        <v>2.4846957781959375E-2</v>
      </c>
      <c r="AH210" s="505">
        <v>2.4846957781959375E-2</v>
      </c>
      <c r="AI210" s="505">
        <v>2.4846957781959375E-2</v>
      </c>
    </row>
    <row r="211" spans="5:35" outlineLevel="2" x14ac:dyDescent="0.2">
      <c r="E211" s="503" t="s">
        <v>152</v>
      </c>
      <c r="F211" s="134" t="s">
        <v>152</v>
      </c>
      <c r="G211" s="506" t="s">
        <v>130</v>
      </c>
      <c r="H211" s="71" t="s">
        <v>210</v>
      </c>
      <c r="I211" s="124"/>
      <c r="J211" s="124"/>
      <c r="K211" s="124"/>
      <c r="L211" s="124"/>
      <c r="M211" s="124"/>
      <c r="N211" s="124"/>
      <c r="O211" s="124"/>
      <c r="P211" s="124"/>
      <c r="Q211" s="124"/>
      <c r="R211" s="124"/>
      <c r="S211" s="124"/>
      <c r="T211" s="124"/>
      <c r="U211" s="499"/>
      <c r="V211" s="505">
        <v>4.059126654121889E-2</v>
      </c>
      <c r="W211" s="505">
        <v>3.3040562907208401E-2</v>
      </c>
      <c r="X211" s="505">
        <v>3.2452731779370921E-2</v>
      </c>
      <c r="Y211" s="505">
        <v>2.9163182944842728E-2</v>
      </c>
      <c r="Z211" s="505">
        <v>2.6071605964954128E-2</v>
      </c>
      <c r="AA211" s="505">
        <v>2.4846957781959375E-2</v>
      </c>
      <c r="AB211" s="505">
        <v>2.4846957781959375E-2</v>
      </c>
      <c r="AC211" s="505">
        <v>2.4846957781959375E-2</v>
      </c>
      <c r="AD211" s="505">
        <v>2.4846957781959375E-2</v>
      </c>
      <c r="AE211" s="505">
        <v>2.4846957781959375E-2</v>
      </c>
      <c r="AF211" s="505">
        <v>2.4846957781959375E-2</v>
      </c>
      <c r="AG211" s="505">
        <v>2.4846957781959375E-2</v>
      </c>
      <c r="AH211" s="505">
        <v>2.4846957781959375E-2</v>
      </c>
      <c r="AI211" s="505">
        <v>2.4846957781959375E-2</v>
      </c>
    </row>
    <row r="212" spans="5:35" outlineLevel="2" x14ac:dyDescent="0.2">
      <c r="E212" s="503" t="s">
        <v>152</v>
      </c>
      <c r="F212" s="134" t="s">
        <v>152</v>
      </c>
      <c r="G212" s="506" t="s">
        <v>130</v>
      </c>
      <c r="H212" s="71" t="s">
        <v>210</v>
      </c>
      <c r="I212" s="124"/>
      <c r="J212" s="124"/>
      <c r="K212" s="124"/>
      <c r="L212" s="124"/>
      <c r="M212" s="124"/>
      <c r="N212" s="124"/>
      <c r="O212" s="124"/>
      <c r="P212" s="124"/>
      <c r="Q212" s="124"/>
      <c r="R212" s="124"/>
      <c r="S212" s="124"/>
      <c r="T212" s="124"/>
      <c r="U212" s="499"/>
      <c r="V212" s="505">
        <v>4.059126654121889E-2</v>
      </c>
      <c r="W212" s="505">
        <v>3.3040562907208401E-2</v>
      </c>
      <c r="X212" s="505">
        <v>3.2452731779370921E-2</v>
      </c>
      <c r="Y212" s="505">
        <v>2.9163182944842728E-2</v>
      </c>
      <c r="Z212" s="505">
        <v>2.6071605964954128E-2</v>
      </c>
      <c r="AA212" s="505">
        <v>2.4846957781959375E-2</v>
      </c>
      <c r="AB212" s="505">
        <v>2.4846957781959375E-2</v>
      </c>
      <c r="AC212" s="505">
        <v>2.4846957781959375E-2</v>
      </c>
      <c r="AD212" s="505">
        <v>2.4846957781959375E-2</v>
      </c>
      <c r="AE212" s="505">
        <v>2.4846957781959375E-2</v>
      </c>
      <c r="AF212" s="505">
        <v>2.4846957781959375E-2</v>
      </c>
      <c r="AG212" s="505">
        <v>2.4846957781959375E-2</v>
      </c>
      <c r="AH212" s="505">
        <v>2.4846957781959375E-2</v>
      </c>
      <c r="AI212" s="505">
        <v>2.4846957781959375E-2</v>
      </c>
    </row>
    <row r="213" spans="5:35" outlineLevel="2" x14ac:dyDescent="0.2">
      <c r="E213" s="503" t="s">
        <v>152</v>
      </c>
      <c r="F213" s="134" t="s">
        <v>152</v>
      </c>
      <c r="G213" s="506" t="s">
        <v>130</v>
      </c>
      <c r="H213" s="71" t="s">
        <v>210</v>
      </c>
      <c r="I213" s="124"/>
      <c r="J213" s="124"/>
      <c r="K213" s="124"/>
      <c r="L213" s="124"/>
      <c r="M213" s="124"/>
      <c r="N213" s="124"/>
      <c r="O213" s="124"/>
      <c r="P213" s="124"/>
      <c r="Q213" s="124"/>
      <c r="R213" s="124"/>
      <c r="S213" s="124"/>
      <c r="T213" s="124"/>
      <c r="U213" s="499"/>
      <c r="V213" s="505">
        <v>4.059126654121889E-2</v>
      </c>
      <c r="W213" s="505">
        <v>3.3040562907208401E-2</v>
      </c>
      <c r="X213" s="505">
        <v>3.2452731779370921E-2</v>
      </c>
      <c r="Y213" s="505">
        <v>2.9163182944842728E-2</v>
      </c>
      <c r="Z213" s="505">
        <v>2.6071605964954128E-2</v>
      </c>
      <c r="AA213" s="505">
        <v>2.4846957781959375E-2</v>
      </c>
      <c r="AB213" s="505">
        <v>2.4846957781959375E-2</v>
      </c>
      <c r="AC213" s="505">
        <v>2.4846957781959375E-2</v>
      </c>
      <c r="AD213" s="505">
        <v>2.4846957781959375E-2</v>
      </c>
      <c r="AE213" s="505">
        <v>2.4846957781959375E-2</v>
      </c>
      <c r="AF213" s="505">
        <v>2.4846957781959375E-2</v>
      </c>
      <c r="AG213" s="505">
        <v>2.4846957781959375E-2</v>
      </c>
      <c r="AH213" s="505">
        <v>2.4846957781959375E-2</v>
      </c>
      <c r="AI213" s="505">
        <v>2.4846957781959375E-2</v>
      </c>
    </row>
    <row r="214" spans="5:35" outlineLevel="2" x14ac:dyDescent="0.2">
      <c r="E214" s="503" t="s">
        <v>152</v>
      </c>
      <c r="F214" s="134" t="s">
        <v>152</v>
      </c>
      <c r="G214" s="506" t="s">
        <v>130</v>
      </c>
      <c r="H214" s="71" t="s">
        <v>210</v>
      </c>
      <c r="I214" s="124"/>
      <c r="J214" s="124"/>
      <c r="K214" s="124"/>
      <c r="L214" s="124"/>
      <c r="M214" s="124"/>
      <c r="N214" s="124"/>
      <c r="O214" s="124"/>
      <c r="P214" s="124"/>
      <c r="Q214" s="124"/>
      <c r="R214" s="124"/>
      <c r="S214" s="124"/>
      <c r="T214" s="124"/>
      <c r="U214" s="499"/>
      <c r="V214" s="505">
        <v>4.059126654121889E-2</v>
      </c>
      <c r="W214" s="505">
        <v>3.3040562907208401E-2</v>
      </c>
      <c r="X214" s="505">
        <v>3.2452731779370921E-2</v>
      </c>
      <c r="Y214" s="505">
        <v>2.9163182944842728E-2</v>
      </c>
      <c r="Z214" s="505">
        <v>2.6071605964954128E-2</v>
      </c>
      <c r="AA214" s="505">
        <v>2.4846957781959375E-2</v>
      </c>
      <c r="AB214" s="505">
        <v>2.4846957781959375E-2</v>
      </c>
      <c r="AC214" s="505">
        <v>2.4846957781959375E-2</v>
      </c>
      <c r="AD214" s="505">
        <v>2.4846957781959375E-2</v>
      </c>
      <c r="AE214" s="505">
        <v>2.4846957781959375E-2</v>
      </c>
      <c r="AF214" s="505">
        <v>2.4846957781959375E-2</v>
      </c>
      <c r="AG214" s="505">
        <v>2.4846957781959375E-2</v>
      </c>
      <c r="AH214" s="505">
        <v>2.4846957781959375E-2</v>
      </c>
      <c r="AI214" s="505">
        <v>2.4846957781959375E-2</v>
      </c>
    </row>
    <row r="215" spans="5:35" outlineLevel="2" x14ac:dyDescent="0.2">
      <c r="E215" s="503" t="s">
        <v>152</v>
      </c>
      <c r="F215" s="134" t="s">
        <v>152</v>
      </c>
      <c r="G215" s="506" t="s">
        <v>130</v>
      </c>
      <c r="H215" s="71" t="s">
        <v>210</v>
      </c>
      <c r="I215" s="124"/>
      <c r="J215" s="124"/>
      <c r="K215" s="124"/>
      <c r="L215" s="124"/>
      <c r="M215" s="124"/>
      <c r="N215" s="124"/>
      <c r="O215" s="124"/>
      <c r="P215" s="124"/>
      <c r="Q215" s="124"/>
      <c r="R215" s="124"/>
      <c r="S215" s="124"/>
      <c r="T215" s="124"/>
      <c r="U215" s="499"/>
      <c r="V215" s="505">
        <v>4.059126654121889E-2</v>
      </c>
      <c r="W215" s="505">
        <v>3.3040562907208401E-2</v>
      </c>
      <c r="X215" s="505">
        <v>3.2452731779370921E-2</v>
      </c>
      <c r="Y215" s="505">
        <v>2.9163182944842728E-2</v>
      </c>
      <c r="Z215" s="505">
        <v>2.6071605964954128E-2</v>
      </c>
      <c r="AA215" s="505">
        <v>2.4846957781959375E-2</v>
      </c>
      <c r="AB215" s="505">
        <v>2.4846957781959375E-2</v>
      </c>
      <c r="AC215" s="505">
        <v>2.4846957781959375E-2</v>
      </c>
      <c r="AD215" s="505">
        <v>2.4846957781959375E-2</v>
      </c>
      <c r="AE215" s="505">
        <v>2.4846957781959375E-2</v>
      </c>
      <c r="AF215" s="505">
        <v>2.4846957781959375E-2</v>
      </c>
      <c r="AG215" s="505">
        <v>2.4846957781959375E-2</v>
      </c>
      <c r="AH215" s="505">
        <v>2.4846957781959375E-2</v>
      </c>
      <c r="AI215" s="505">
        <v>2.4846957781959375E-2</v>
      </c>
    </row>
    <row r="216" spans="5:35" outlineLevel="2" x14ac:dyDescent="0.2">
      <c r="E216" s="503" t="s">
        <v>152</v>
      </c>
      <c r="F216" s="140" t="s">
        <v>152</v>
      </c>
      <c r="G216" s="507" t="s">
        <v>130</v>
      </c>
      <c r="H216" s="71" t="s">
        <v>210</v>
      </c>
      <c r="I216" s="124"/>
      <c r="J216" s="124"/>
      <c r="K216" s="124"/>
      <c r="L216" s="124"/>
      <c r="M216" s="124"/>
      <c r="N216" s="124"/>
      <c r="O216" s="124"/>
      <c r="P216" s="124"/>
      <c r="Q216" s="124"/>
      <c r="R216" s="124"/>
      <c r="S216" s="124"/>
      <c r="T216" s="124"/>
      <c r="U216" s="499"/>
      <c r="V216" s="505">
        <v>4.059126654121889E-2</v>
      </c>
      <c r="W216" s="505">
        <v>3.3040562907208401E-2</v>
      </c>
      <c r="X216" s="505">
        <v>3.2452731779370921E-2</v>
      </c>
      <c r="Y216" s="505">
        <v>2.9163182944842728E-2</v>
      </c>
      <c r="Z216" s="505">
        <v>2.6071605964954128E-2</v>
      </c>
      <c r="AA216" s="505">
        <v>2.4846957781959375E-2</v>
      </c>
      <c r="AB216" s="505">
        <v>2.4846957781959375E-2</v>
      </c>
      <c r="AC216" s="505">
        <v>2.4846957781959375E-2</v>
      </c>
      <c r="AD216" s="505">
        <v>2.4846957781959375E-2</v>
      </c>
      <c r="AE216" s="505">
        <v>2.4846957781959375E-2</v>
      </c>
      <c r="AF216" s="505">
        <v>2.4846957781959375E-2</v>
      </c>
      <c r="AG216" s="505">
        <v>2.4846957781959375E-2</v>
      </c>
      <c r="AH216" s="505">
        <v>2.4846957781959375E-2</v>
      </c>
      <c r="AI216" s="505">
        <v>2.4846957781959375E-2</v>
      </c>
    </row>
    <row r="217" spans="5:35" outlineLevel="2" x14ac:dyDescent="0.2">
      <c r="F217" s="124"/>
      <c r="G217" s="124"/>
      <c r="H217" s="124"/>
      <c r="I217" s="124"/>
      <c r="J217" s="124"/>
      <c r="K217" s="124"/>
      <c r="L217" s="124"/>
      <c r="M217" s="124"/>
      <c r="N217" s="124"/>
      <c r="O217" s="124"/>
      <c r="P217" s="124"/>
      <c r="Q217" s="124"/>
      <c r="R217" s="124"/>
      <c r="S217" s="124"/>
      <c r="T217" s="124"/>
      <c r="U217" s="124"/>
      <c r="V217" s="124"/>
      <c r="W217" s="124"/>
      <c r="X217" s="124"/>
      <c r="Y217" s="124"/>
    </row>
    <row r="218" spans="5:35" outlineLevel="1" x14ac:dyDescent="0.2">
      <c r="F218" s="71" t="s">
        <v>545</v>
      </c>
      <c r="G218" s="124"/>
      <c r="H218" s="124"/>
      <c r="I218" s="124"/>
      <c r="J218" s="124"/>
      <c r="K218" s="124"/>
      <c r="L218" s="124"/>
      <c r="M218" s="124"/>
      <c r="N218" s="124"/>
      <c r="O218" s="124"/>
      <c r="P218" s="124"/>
      <c r="Q218" s="124"/>
      <c r="R218" s="124"/>
      <c r="S218" s="124"/>
      <c r="T218" s="124"/>
      <c r="U218" s="72"/>
      <c r="V218" s="72"/>
      <c r="W218" s="72" t="s">
        <v>88</v>
      </c>
      <c r="X218" s="72" t="s">
        <v>89</v>
      </c>
      <c r="Y218" s="72" t="s">
        <v>90</v>
      </c>
      <c r="Z218" s="72" t="s">
        <v>91</v>
      </c>
      <c r="AA218" s="72" t="s">
        <v>92</v>
      </c>
    </row>
    <row r="219" spans="5:35" outlineLevel="2" x14ac:dyDescent="0.2">
      <c r="E219" s="503">
        <v>1</v>
      </c>
      <c r="F219" s="125" t="s">
        <v>660</v>
      </c>
      <c r="G219" s="504" t="s">
        <v>130</v>
      </c>
      <c r="H219" s="71" t="s">
        <v>211</v>
      </c>
      <c r="I219" s="124"/>
      <c r="J219" s="124"/>
      <c r="K219" s="124"/>
      <c r="L219" s="124"/>
      <c r="M219" s="124"/>
      <c r="N219" s="124"/>
      <c r="O219" s="124"/>
      <c r="P219" s="124"/>
      <c r="Q219" s="124"/>
      <c r="R219" s="124"/>
      <c r="S219" s="124"/>
      <c r="T219" s="124"/>
      <c r="U219" s="499"/>
      <c r="V219" s="505">
        <v>4.0500000000000001E-2</v>
      </c>
      <c r="W219" s="505">
        <v>3.3000000000000002E-2</v>
      </c>
      <c r="X219" s="505">
        <v>3.2399999999999998E-2</v>
      </c>
      <c r="Y219" s="505">
        <v>2.93E-2</v>
      </c>
      <c r="Z219" s="505">
        <v>2.6099999999999998E-2</v>
      </c>
      <c r="AA219" s="505">
        <v>2.4899999999999999E-2</v>
      </c>
      <c r="AB219" s="505">
        <v>2.4899999999999999E-2</v>
      </c>
      <c r="AC219" s="505">
        <v>2.4899999999999999E-2</v>
      </c>
      <c r="AD219" s="505">
        <v>2.4899999999999999E-2</v>
      </c>
      <c r="AE219" s="505">
        <v>2.4899999999999999E-2</v>
      </c>
      <c r="AF219" s="505">
        <v>2.4899999999999999E-2</v>
      </c>
      <c r="AG219" s="505">
        <v>2.4899999999999999E-2</v>
      </c>
      <c r="AH219" s="505">
        <v>2.4899999999999999E-2</v>
      </c>
      <c r="AI219" s="505">
        <v>2.4899999999999999E-2</v>
      </c>
    </row>
    <row r="220" spans="5:35" outlineLevel="2" x14ac:dyDescent="0.2">
      <c r="E220" s="503">
        <v>2</v>
      </c>
      <c r="F220" s="134" t="s">
        <v>132</v>
      </c>
      <c r="G220" s="506" t="s">
        <v>130</v>
      </c>
      <c r="H220" s="71" t="s">
        <v>211</v>
      </c>
      <c r="I220" s="124"/>
      <c r="J220" s="124"/>
      <c r="K220" s="124"/>
      <c r="L220" s="124"/>
      <c r="M220" s="124"/>
      <c r="N220" s="124"/>
      <c r="O220" s="124"/>
      <c r="P220" s="124"/>
      <c r="Q220" s="124"/>
      <c r="R220" s="124"/>
      <c r="S220" s="124"/>
      <c r="T220" s="124"/>
      <c r="U220" s="499"/>
      <c r="V220" s="505">
        <v>4.0500000000000001E-2</v>
      </c>
      <c r="W220" s="505">
        <v>3.3000000000000002E-2</v>
      </c>
      <c r="X220" s="505">
        <v>3.2399999999999998E-2</v>
      </c>
      <c r="Y220" s="505">
        <v>2.93E-2</v>
      </c>
      <c r="Z220" s="505">
        <v>2.6099999999999998E-2</v>
      </c>
      <c r="AA220" s="505">
        <v>2.4899999999999999E-2</v>
      </c>
      <c r="AB220" s="505">
        <v>2.4899999999999999E-2</v>
      </c>
      <c r="AC220" s="505">
        <v>2.4899999999999999E-2</v>
      </c>
      <c r="AD220" s="505">
        <v>2.4899999999999999E-2</v>
      </c>
      <c r="AE220" s="505">
        <v>2.4899999999999999E-2</v>
      </c>
      <c r="AF220" s="505">
        <v>2.4899999999999999E-2</v>
      </c>
      <c r="AG220" s="505">
        <v>2.4899999999999999E-2</v>
      </c>
      <c r="AH220" s="505">
        <v>2.4899999999999999E-2</v>
      </c>
      <c r="AI220" s="505">
        <v>2.4899999999999999E-2</v>
      </c>
    </row>
    <row r="221" spans="5:35" outlineLevel="2" x14ac:dyDescent="0.2">
      <c r="E221" s="503">
        <v>3</v>
      </c>
      <c r="F221" s="134" t="s">
        <v>133</v>
      </c>
      <c r="G221" s="506" t="s">
        <v>130</v>
      </c>
      <c r="H221" s="71" t="s">
        <v>211</v>
      </c>
      <c r="I221" s="124"/>
      <c r="J221" s="124"/>
      <c r="K221" s="124"/>
      <c r="L221" s="124"/>
      <c r="M221" s="124"/>
      <c r="N221" s="124"/>
      <c r="O221" s="124"/>
      <c r="P221" s="124"/>
      <c r="Q221" s="124"/>
      <c r="R221" s="124"/>
      <c r="S221" s="124"/>
      <c r="T221" s="124"/>
      <c r="U221" s="499"/>
      <c r="V221" s="505">
        <v>4.0500000000000001E-2</v>
      </c>
      <c r="W221" s="505">
        <v>3.3000000000000002E-2</v>
      </c>
      <c r="X221" s="505">
        <v>3.2399999999999998E-2</v>
      </c>
      <c r="Y221" s="505">
        <v>2.93E-2</v>
      </c>
      <c r="Z221" s="505">
        <v>2.6099999999999998E-2</v>
      </c>
      <c r="AA221" s="505">
        <v>2.4899999999999999E-2</v>
      </c>
      <c r="AB221" s="505">
        <v>2.4899999999999999E-2</v>
      </c>
      <c r="AC221" s="505">
        <v>2.4899999999999999E-2</v>
      </c>
      <c r="AD221" s="505">
        <v>2.4899999999999999E-2</v>
      </c>
      <c r="AE221" s="505">
        <v>2.4899999999999999E-2</v>
      </c>
      <c r="AF221" s="505">
        <v>2.4899999999999999E-2</v>
      </c>
      <c r="AG221" s="505">
        <v>2.4899999999999999E-2</v>
      </c>
      <c r="AH221" s="505">
        <v>2.4899999999999999E-2</v>
      </c>
      <c r="AI221" s="505">
        <v>2.4899999999999999E-2</v>
      </c>
    </row>
    <row r="222" spans="5:35" outlineLevel="2" x14ac:dyDescent="0.2">
      <c r="E222" s="503">
        <v>4</v>
      </c>
      <c r="F222" s="134" t="s">
        <v>134</v>
      </c>
      <c r="G222" s="506" t="s">
        <v>130</v>
      </c>
      <c r="H222" s="71" t="s">
        <v>211</v>
      </c>
      <c r="I222" s="124"/>
      <c r="J222" s="124"/>
      <c r="K222" s="124"/>
      <c r="L222" s="124"/>
      <c r="M222" s="124"/>
      <c r="N222" s="124"/>
      <c r="O222" s="124"/>
      <c r="P222" s="124"/>
      <c r="Q222" s="124"/>
      <c r="R222" s="124"/>
      <c r="S222" s="124"/>
      <c r="T222" s="124"/>
      <c r="U222" s="499"/>
      <c r="V222" s="505">
        <v>4.0500000000000001E-2</v>
      </c>
      <c r="W222" s="505">
        <v>3.3000000000000002E-2</v>
      </c>
      <c r="X222" s="505">
        <v>3.2399999999999998E-2</v>
      </c>
      <c r="Y222" s="505">
        <v>2.93E-2</v>
      </c>
      <c r="Z222" s="505">
        <v>2.6099999999999998E-2</v>
      </c>
      <c r="AA222" s="505">
        <v>2.4899999999999999E-2</v>
      </c>
      <c r="AB222" s="505">
        <v>2.4899999999999999E-2</v>
      </c>
      <c r="AC222" s="505">
        <v>2.4899999999999999E-2</v>
      </c>
      <c r="AD222" s="505">
        <v>2.4899999999999999E-2</v>
      </c>
      <c r="AE222" s="505">
        <v>2.4899999999999999E-2</v>
      </c>
      <c r="AF222" s="505">
        <v>2.4899999999999999E-2</v>
      </c>
      <c r="AG222" s="505">
        <v>2.4899999999999999E-2</v>
      </c>
      <c r="AH222" s="505">
        <v>2.4899999999999999E-2</v>
      </c>
      <c r="AI222" s="505">
        <v>2.4899999999999999E-2</v>
      </c>
    </row>
    <row r="223" spans="5:35" outlineLevel="2" x14ac:dyDescent="0.2">
      <c r="E223" s="503">
        <v>5</v>
      </c>
      <c r="F223" s="134" t="s">
        <v>135</v>
      </c>
      <c r="G223" s="506" t="s">
        <v>130</v>
      </c>
      <c r="H223" s="71" t="s">
        <v>211</v>
      </c>
      <c r="I223" s="124"/>
      <c r="J223" s="124"/>
      <c r="K223" s="124"/>
      <c r="L223" s="124"/>
      <c r="M223" s="124"/>
      <c r="N223" s="124"/>
      <c r="O223" s="124"/>
      <c r="P223" s="124"/>
      <c r="Q223" s="124"/>
      <c r="R223" s="124"/>
      <c r="S223" s="124"/>
      <c r="T223" s="124"/>
      <c r="U223" s="499"/>
      <c r="V223" s="505">
        <v>4.0500000000000001E-2</v>
      </c>
      <c r="W223" s="505">
        <v>3.3000000000000002E-2</v>
      </c>
      <c r="X223" s="505">
        <v>3.2399999999999998E-2</v>
      </c>
      <c r="Y223" s="505">
        <v>2.93E-2</v>
      </c>
      <c r="Z223" s="505">
        <v>2.6099999999999998E-2</v>
      </c>
      <c r="AA223" s="505">
        <v>2.4899999999999999E-2</v>
      </c>
      <c r="AB223" s="505">
        <v>2.4899999999999999E-2</v>
      </c>
      <c r="AC223" s="505">
        <v>2.4899999999999999E-2</v>
      </c>
      <c r="AD223" s="505">
        <v>2.4899999999999999E-2</v>
      </c>
      <c r="AE223" s="505">
        <v>2.4899999999999999E-2</v>
      </c>
      <c r="AF223" s="505">
        <v>2.4899999999999999E-2</v>
      </c>
      <c r="AG223" s="505">
        <v>2.4899999999999999E-2</v>
      </c>
      <c r="AH223" s="505">
        <v>2.4899999999999999E-2</v>
      </c>
      <c r="AI223" s="505">
        <v>2.4899999999999999E-2</v>
      </c>
    </row>
    <row r="224" spans="5:35" outlineLevel="2" x14ac:dyDescent="0.2">
      <c r="E224" s="503">
        <v>6</v>
      </c>
      <c r="F224" s="134" t="s">
        <v>136</v>
      </c>
      <c r="G224" s="506" t="s">
        <v>130</v>
      </c>
      <c r="H224" s="71" t="s">
        <v>211</v>
      </c>
      <c r="I224" s="124"/>
      <c r="J224" s="124"/>
      <c r="K224" s="124"/>
      <c r="L224" s="124"/>
      <c r="M224" s="124"/>
      <c r="N224" s="124"/>
      <c r="O224" s="124"/>
      <c r="P224" s="124"/>
      <c r="Q224" s="124"/>
      <c r="R224" s="124"/>
      <c r="S224" s="124"/>
      <c r="T224" s="124"/>
      <c r="U224" s="499"/>
      <c r="V224" s="505">
        <v>4.0500000000000001E-2</v>
      </c>
      <c r="W224" s="505">
        <v>3.3000000000000002E-2</v>
      </c>
      <c r="X224" s="505">
        <v>3.2399999999999998E-2</v>
      </c>
      <c r="Y224" s="505">
        <v>2.93E-2</v>
      </c>
      <c r="Z224" s="505">
        <v>2.6099999999999998E-2</v>
      </c>
      <c r="AA224" s="505">
        <v>2.4899999999999999E-2</v>
      </c>
      <c r="AB224" s="505">
        <v>2.4899999999999999E-2</v>
      </c>
      <c r="AC224" s="505">
        <v>2.4899999999999999E-2</v>
      </c>
      <c r="AD224" s="505">
        <v>2.4899999999999999E-2</v>
      </c>
      <c r="AE224" s="505">
        <v>2.4899999999999999E-2</v>
      </c>
      <c r="AF224" s="505">
        <v>2.4899999999999999E-2</v>
      </c>
      <c r="AG224" s="505">
        <v>2.4899999999999999E-2</v>
      </c>
      <c r="AH224" s="505">
        <v>2.4899999999999999E-2</v>
      </c>
      <c r="AI224" s="505">
        <v>2.4899999999999999E-2</v>
      </c>
    </row>
    <row r="225" spans="5:35" outlineLevel="2" x14ac:dyDescent="0.2">
      <c r="E225" s="503">
        <v>7</v>
      </c>
      <c r="F225" s="134" t="s">
        <v>137</v>
      </c>
      <c r="G225" s="506" t="s">
        <v>130</v>
      </c>
      <c r="H225" s="71" t="s">
        <v>211</v>
      </c>
      <c r="I225" s="124"/>
      <c r="J225" s="124"/>
      <c r="K225" s="124"/>
      <c r="L225" s="124"/>
      <c r="M225" s="124"/>
      <c r="N225" s="124"/>
      <c r="O225" s="124"/>
      <c r="P225" s="124"/>
      <c r="Q225" s="124"/>
      <c r="R225" s="124"/>
      <c r="S225" s="124"/>
      <c r="T225" s="124"/>
      <c r="U225" s="499"/>
      <c r="V225" s="505">
        <v>4.0500000000000001E-2</v>
      </c>
      <c r="W225" s="505">
        <v>3.3000000000000002E-2</v>
      </c>
      <c r="X225" s="505">
        <v>3.2399999999999998E-2</v>
      </c>
      <c r="Y225" s="505">
        <v>2.93E-2</v>
      </c>
      <c r="Z225" s="505">
        <v>2.6099999999999998E-2</v>
      </c>
      <c r="AA225" s="505">
        <v>2.4899999999999999E-2</v>
      </c>
      <c r="AB225" s="505">
        <v>2.4899999999999999E-2</v>
      </c>
      <c r="AC225" s="505">
        <v>2.4899999999999999E-2</v>
      </c>
      <c r="AD225" s="505">
        <v>2.4899999999999999E-2</v>
      </c>
      <c r="AE225" s="505">
        <v>2.4899999999999999E-2</v>
      </c>
      <c r="AF225" s="505">
        <v>2.4899999999999999E-2</v>
      </c>
      <c r="AG225" s="505">
        <v>2.4899999999999999E-2</v>
      </c>
      <c r="AH225" s="505">
        <v>2.4899999999999999E-2</v>
      </c>
      <c r="AI225" s="505">
        <v>2.4899999999999999E-2</v>
      </c>
    </row>
    <row r="226" spans="5:35" outlineLevel="2" x14ac:dyDescent="0.2">
      <c r="E226" s="503">
        <v>8</v>
      </c>
      <c r="F226" s="134" t="s">
        <v>138</v>
      </c>
      <c r="G226" s="506" t="s">
        <v>130</v>
      </c>
      <c r="H226" s="71" t="s">
        <v>211</v>
      </c>
      <c r="I226" s="124"/>
      <c r="J226" s="124"/>
      <c r="K226" s="124"/>
      <c r="L226" s="124"/>
      <c r="M226" s="124"/>
      <c r="N226" s="124"/>
      <c r="O226" s="124"/>
      <c r="P226" s="124"/>
      <c r="Q226" s="124"/>
      <c r="R226" s="124"/>
      <c r="S226" s="124"/>
      <c r="T226" s="124"/>
      <c r="U226" s="499"/>
      <c r="V226" s="505">
        <v>4.0500000000000001E-2</v>
      </c>
      <c r="W226" s="505">
        <v>3.3000000000000002E-2</v>
      </c>
      <c r="X226" s="505">
        <v>3.2399999999999998E-2</v>
      </c>
      <c r="Y226" s="505">
        <v>2.93E-2</v>
      </c>
      <c r="Z226" s="505">
        <v>2.6099999999999998E-2</v>
      </c>
      <c r="AA226" s="505">
        <v>2.4899999999999999E-2</v>
      </c>
      <c r="AB226" s="505">
        <v>2.4899999999999999E-2</v>
      </c>
      <c r="AC226" s="505">
        <v>2.4899999999999999E-2</v>
      </c>
      <c r="AD226" s="505">
        <v>2.4899999999999999E-2</v>
      </c>
      <c r="AE226" s="505">
        <v>2.4899999999999999E-2</v>
      </c>
      <c r="AF226" s="505">
        <v>2.4899999999999999E-2</v>
      </c>
      <c r="AG226" s="505">
        <v>2.4899999999999999E-2</v>
      </c>
      <c r="AH226" s="505">
        <v>2.4899999999999999E-2</v>
      </c>
      <c r="AI226" s="505">
        <v>2.4899999999999999E-2</v>
      </c>
    </row>
    <row r="227" spans="5:35" outlineLevel="2" x14ac:dyDescent="0.2">
      <c r="E227" s="503">
        <v>9</v>
      </c>
      <c r="F227" s="134" t="s">
        <v>139</v>
      </c>
      <c r="G227" s="506" t="s">
        <v>130</v>
      </c>
      <c r="H227" s="71" t="s">
        <v>211</v>
      </c>
      <c r="I227" s="124"/>
      <c r="J227" s="124"/>
      <c r="K227" s="124"/>
      <c r="L227" s="124"/>
      <c r="M227" s="124"/>
      <c r="N227" s="124"/>
      <c r="O227" s="124"/>
      <c r="P227" s="124"/>
      <c r="Q227" s="124"/>
      <c r="R227" s="124"/>
      <c r="S227" s="124"/>
      <c r="T227" s="124"/>
      <c r="U227" s="499"/>
      <c r="V227" s="505">
        <v>4.0500000000000001E-2</v>
      </c>
      <c r="W227" s="505">
        <v>3.3000000000000002E-2</v>
      </c>
      <c r="X227" s="505">
        <v>3.2399999999999998E-2</v>
      </c>
      <c r="Y227" s="505">
        <v>2.93E-2</v>
      </c>
      <c r="Z227" s="505">
        <v>2.6099999999999998E-2</v>
      </c>
      <c r="AA227" s="505">
        <v>2.4899999999999999E-2</v>
      </c>
      <c r="AB227" s="505">
        <v>2.4899999999999999E-2</v>
      </c>
      <c r="AC227" s="505">
        <v>2.4899999999999999E-2</v>
      </c>
      <c r="AD227" s="505">
        <v>2.4899999999999999E-2</v>
      </c>
      <c r="AE227" s="505">
        <v>2.4899999999999999E-2</v>
      </c>
      <c r="AF227" s="505">
        <v>2.4899999999999999E-2</v>
      </c>
      <c r="AG227" s="505">
        <v>2.4899999999999999E-2</v>
      </c>
      <c r="AH227" s="505">
        <v>2.4899999999999999E-2</v>
      </c>
      <c r="AI227" s="505">
        <v>2.4899999999999999E-2</v>
      </c>
    </row>
    <row r="228" spans="5:35" outlineLevel="2" x14ac:dyDescent="0.2">
      <c r="E228" s="503">
        <v>10</v>
      </c>
      <c r="F228" s="134" t="s">
        <v>140</v>
      </c>
      <c r="G228" s="506" t="s">
        <v>130</v>
      </c>
      <c r="H228" s="71" t="s">
        <v>211</v>
      </c>
      <c r="I228" s="124"/>
      <c r="J228" s="124"/>
      <c r="K228" s="124"/>
      <c r="L228" s="124"/>
      <c r="M228" s="124"/>
      <c r="N228" s="124"/>
      <c r="O228" s="124"/>
      <c r="P228" s="124"/>
      <c r="Q228" s="124"/>
      <c r="R228" s="124"/>
      <c r="S228" s="124"/>
      <c r="T228" s="124"/>
      <c r="U228" s="499"/>
      <c r="V228" s="505">
        <v>4.0500000000000001E-2</v>
      </c>
      <c r="W228" s="505">
        <v>3.3000000000000002E-2</v>
      </c>
      <c r="X228" s="505">
        <v>3.2399999999999998E-2</v>
      </c>
      <c r="Y228" s="505">
        <v>2.93E-2</v>
      </c>
      <c r="Z228" s="505">
        <v>2.6099999999999998E-2</v>
      </c>
      <c r="AA228" s="505">
        <v>2.4899999999999999E-2</v>
      </c>
      <c r="AB228" s="505">
        <v>2.4899999999999999E-2</v>
      </c>
      <c r="AC228" s="505">
        <v>2.4899999999999999E-2</v>
      </c>
      <c r="AD228" s="505">
        <v>2.4899999999999999E-2</v>
      </c>
      <c r="AE228" s="505">
        <v>2.4899999999999999E-2</v>
      </c>
      <c r="AF228" s="505">
        <v>2.4899999999999999E-2</v>
      </c>
      <c r="AG228" s="505">
        <v>2.4899999999999999E-2</v>
      </c>
      <c r="AH228" s="505">
        <v>2.4899999999999999E-2</v>
      </c>
      <c r="AI228" s="505">
        <v>2.4899999999999999E-2</v>
      </c>
    </row>
    <row r="229" spans="5:35" outlineLevel="2" x14ac:dyDescent="0.2">
      <c r="E229" s="503">
        <v>11</v>
      </c>
      <c r="F229" s="134" t="s">
        <v>141</v>
      </c>
      <c r="G229" s="506" t="s">
        <v>130</v>
      </c>
      <c r="H229" s="71" t="s">
        <v>211</v>
      </c>
      <c r="I229" s="124"/>
      <c r="J229" s="124"/>
      <c r="K229" s="124"/>
      <c r="L229" s="124"/>
      <c r="M229" s="124"/>
      <c r="N229" s="124"/>
      <c r="O229" s="124"/>
      <c r="P229" s="124"/>
      <c r="Q229" s="124"/>
      <c r="R229" s="124"/>
      <c r="S229" s="124"/>
      <c r="T229" s="124"/>
      <c r="U229" s="499"/>
      <c r="V229" s="505">
        <v>4.0500000000000001E-2</v>
      </c>
      <c r="W229" s="505">
        <v>3.3000000000000002E-2</v>
      </c>
      <c r="X229" s="505">
        <v>3.2399999999999998E-2</v>
      </c>
      <c r="Y229" s="505">
        <v>2.93E-2</v>
      </c>
      <c r="Z229" s="505">
        <v>2.6099999999999998E-2</v>
      </c>
      <c r="AA229" s="505">
        <v>2.4899999999999999E-2</v>
      </c>
      <c r="AB229" s="505">
        <v>2.4899999999999999E-2</v>
      </c>
      <c r="AC229" s="505">
        <v>2.4899999999999999E-2</v>
      </c>
      <c r="AD229" s="505">
        <v>2.4899999999999999E-2</v>
      </c>
      <c r="AE229" s="505">
        <v>2.4899999999999999E-2</v>
      </c>
      <c r="AF229" s="505">
        <v>2.4899999999999999E-2</v>
      </c>
      <c r="AG229" s="505">
        <v>2.4899999999999999E-2</v>
      </c>
      <c r="AH229" s="505">
        <v>2.4899999999999999E-2</v>
      </c>
      <c r="AI229" s="505">
        <v>2.4899999999999999E-2</v>
      </c>
    </row>
    <row r="230" spans="5:35" outlineLevel="2" x14ac:dyDescent="0.2">
      <c r="E230" s="503">
        <v>12</v>
      </c>
      <c r="F230" s="134" t="s">
        <v>142</v>
      </c>
      <c r="G230" s="506" t="s">
        <v>130</v>
      </c>
      <c r="H230" s="71" t="s">
        <v>211</v>
      </c>
      <c r="I230" s="124"/>
      <c r="J230" s="124"/>
      <c r="K230" s="124"/>
      <c r="L230" s="124"/>
      <c r="M230" s="124"/>
      <c r="N230" s="124"/>
      <c r="O230" s="124"/>
      <c r="P230" s="124"/>
      <c r="Q230" s="124"/>
      <c r="R230" s="124"/>
      <c r="S230" s="124"/>
      <c r="T230" s="124"/>
      <c r="U230" s="499"/>
      <c r="V230" s="505">
        <v>4.0500000000000001E-2</v>
      </c>
      <c r="W230" s="505">
        <v>3.3000000000000002E-2</v>
      </c>
      <c r="X230" s="505">
        <v>3.2399999999999998E-2</v>
      </c>
      <c r="Y230" s="505">
        <v>2.93E-2</v>
      </c>
      <c r="Z230" s="505">
        <v>2.6099999999999998E-2</v>
      </c>
      <c r="AA230" s="505">
        <v>2.4899999999999999E-2</v>
      </c>
      <c r="AB230" s="505">
        <v>2.4899999999999999E-2</v>
      </c>
      <c r="AC230" s="505">
        <v>2.4899999999999999E-2</v>
      </c>
      <c r="AD230" s="505">
        <v>2.4899999999999999E-2</v>
      </c>
      <c r="AE230" s="505">
        <v>2.4899999999999999E-2</v>
      </c>
      <c r="AF230" s="505">
        <v>2.4899999999999999E-2</v>
      </c>
      <c r="AG230" s="505">
        <v>2.4899999999999999E-2</v>
      </c>
      <c r="AH230" s="505">
        <v>2.4899999999999999E-2</v>
      </c>
      <c r="AI230" s="505">
        <v>2.4899999999999999E-2</v>
      </c>
    </row>
    <row r="231" spans="5:35" outlineLevel="2" x14ac:dyDescent="0.2">
      <c r="E231" s="503">
        <v>13</v>
      </c>
      <c r="F231" s="134" t="s">
        <v>143</v>
      </c>
      <c r="G231" s="506" t="s">
        <v>130</v>
      </c>
      <c r="H231" s="71" t="s">
        <v>211</v>
      </c>
      <c r="I231" s="124"/>
      <c r="J231" s="124"/>
      <c r="K231" s="124"/>
      <c r="L231" s="124"/>
      <c r="M231" s="124"/>
      <c r="N231" s="124"/>
      <c r="O231" s="124"/>
      <c r="P231" s="124"/>
      <c r="Q231" s="124"/>
      <c r="R231" s="124"/>
      <c r="S231" s="124"/>
      <c r="T231" s="124"/>
      <c r="U231" s="499"/>
      <c r="V231" s="505">
        <v>4.0500000000000001E-2</v>
      </c>
      <c r="W231" s="505">
        <v>3.3000000000000002E-2</v>
      </c>
      <c r="X231" s="505">
        <v>3.2399999999999998E-2</v>
      </c>
      <c r="Y231" s="505">
        <v>2.93E-2</v>
      </c>
      <c r="Z231" s="505">
        <v>2.6099999999999998E-2</v>
      </c>
      <c r="AA231" s="505">
        <v>2.4899999999999999E-2</v>
      </c>
      <c r="AB231" s="505">
        <v>2.4899999999999999E-2</v>
      </c>
      <c r="AC231" s="505">
        <v>2.4899999999999999E-2</v>
      </c>
      <c r="AD231" s="505">
        <v>2.4899999999999999E-2</v>
      </c>
      <c r="AE231" s="505">
        <v>2.4899999999999999E-2</v>
      </c>
      <c r="AF231" s="505">
        <v>2.4899999999999999E-2</v>
      </c>
      <c r="AG231" s="505">
        <v>2.4899999999999999E-2</v>
      </c>
      <c r="AH231" s="505">
        <v>2.4899999999999999E-2</v>
      </c>
      <c r="AI231" s="505">
        <v>2.4899999999999999E-2</v>
      </c>
    </row>
    <row r="232" spans="5:35" outlineLevel="2" x14ac:dyDescent="0.2">
      <c r="E232" s="503">
        <v>14</v>
      </c>
      <c r="F232" s="134" t="s">
        <v>144</v>
      </c>
      <c r="G232" s="506" t="s">
        <v>130</v>
      </c>
      <c r="H232" s="71" t="s">
        <v>211</v>
      </c>
      <c r="I232" s="124"/>
      <c r="J232" s="124"/>
      <c r="K232" s="124"/>
      <c r="L232" s="124"/>
      <c r="M232" s="124"/>
      <c r="N232" s="124"/>
      <c r="O232" s="124"/>
      <c r="P232" s="124"/>
      <c r="Q232" s="124"/>
      <c r="R232" s="124"/>
      <c r="S232" s="124"/>
      <c r="T232" s="124"/>
      <c r="U232" s="499"/>
      <c r="V232" s="505">
        <v>4.0500000000000001E-2</v>
      </c>
      <c r="W232" s="505">
        <v>3.3000000000000002E-2</v>
      </c>
      <c r="X232" s="505">
        <v>3.2399999999999998E-2</v>
      </c>
      <c r="Y232" s="505">
        <v>2.93E-2</v>
      </c>
      <c r="Z232" s="505">
        <v>2.6099999999999998E-2</v>
      </c>
      <c r="AA232" s="505">
        <v>2.4899999999999999E-2</v>
      </c>
      <c r="AB232" s="505">
        <v>2.4899999999999999E-2</v>
      </c>
      <c r="AC232" s="505">
        <v>2.4899999999999999E-2</v>
      </c>
      <c r="AD232" s="505">
        <v>2.4899999999999999E-2</v>
      </c>
      <c r="AE232" s="505">
        <v>2.4899999999999999E-2</v>
      </c>
      <c r="AF232" s="505">
        <v>2.4899999999999999E-2</v>
      </c>
      <c r="AG232" s="505">
        <v>2.4899999999999999E-2</v>
      </c>
      <c r="AH232" s="505">
        <v>2.4899999999999999E-2</v>
      </c>
      <c r="AI232" s="505">
        <v>2.4899999999999999E-2</v>
      </c>
    </row>
    <row r="233" spans="5:35" outlineLevel="2" x14ac:dyDescent="0.2">
      <c r="E233" s="503">
        <v>15</v>
      </c>
      <c r="F233" s="134" t="s">
        <v>145</v>
      </c>
      <c r="G233" s="506" t="s">
        <v>130</v>
      </c>
      <c r="H233" s="71" t="s">
        <v>211</v>
      </c>
      <c r="I233" s="124"/>
      <c r="J233" s="124"/>
      <c r="K233" s="124"/>
      <c r="L233" s="124"/>
      <c r="M233" s="124"/>
      <c r="N233" s="124"/>
      <c r="O233" s="124"/>
      <c r="P233" s="124"/>
      <c r="Q233" s="124"/>
      <c r="R233" s="124"/>
      <c r="S233" s="124"/>
      <c r="T233" s="124"/>
      <c r="U233" s="499"/>
      <c r="V233" s="505">
        <v>4.0500000000000001E-2</v>
      </c>
      <c r="W233" s="505">
        <v>3.3000000000000002E-2</v>
      </c>
      <c r="X233" s="505">
        <v>3.2399999999999998E-2</v>
      </c>
      <c r="Y233" s="505">
        <v>2.93E-2</v>
      </c>
      <c r="Z233" s="505">
        <v>2.6099999999999998E-2</v>
      </c>
      <c r="AA233" s="505">
        <v>2.4899999999999999E-2</v>
      </c>
      <c r="AB233" s="505">
        <v>2.4899999999999999E-2</v>
      </c>
      <c r="AC233" s="505">
        <v>2.4899999999999999E-2</v>
      </c>
      <c r="AD233" s="505">
        <v>2.4899999999999999E-2</v>
      </c>
      <c r="AE233" s="505">
        <v>2.4899999999999999E-2</v>
      </c>
      <c r="AF233" s="505">
        <v>2.4899999999999999E-2</v>
      </c>
      <c r="AG233" s="505">
        <v>2.4899999999999999E-2</v>
      </c>
      <c r="AH233" s="505">
        <v>2.4899999999999999E-2</v>
      </c>
      <c r="AI233" s="505">
        <v>2.4899999999999999E-2</v>
      </c>
    </row>
    <row r="234" spans="5:35" outlineLevel="2" x14ac:dyDescent="0.2">
      <c r="E234" s="503">
        <v>16</v>
      </c>
      <c r="F234" s="134" t="s">
        <v>146</v>
      </c>
      <c r="G234" s="506" t="s">
        <v>130</v>
      </c>
      <c r="H234" s="71" t="s">
        <v>211</v>
      </c>
      <c r="I234" s="124"/>
      <c r="J234" s="124"/>
      <c r="K234" s="124"/>
      <c r="L234" s="124"/>
      <c r="M234" s="124"/>
      <c r="N234" s="124"/>
      <c r="O234" s="124"/>
      <c r="P234" s="124"/>
      <c r="Q234" s="124"/>
      <c r="R234" s="124"/>
      <c r="S234" s="124"/>
      <c r="T234" s="124"/>
      <c r="U234" s="499"/>
      <c r="V234" s="505">
        <v>4.0500000000000001E-2</v>
      </c>
      <c r="W234" s="505">
        <v>3.3000000000000002E-2</v>
      </c>
      <c r="X234" s="505">
        <v>3.2399999999999998E-2</v>
      </c>
      <c r="Y234" s="505">
        <v>2.93E-2</v>
      </c>
      <c r="Z234" s="505">
        <v>2.6099999999999998E-2</v>
      </c>
      <c r="AA234" s="505">
        <v>2.4899999999999999E-2</v>
      </c>
      <c r="AB234" s="505">
        <v>2.4899999999999999E-2</v>
      </c>
      <c r="AC234" s="505">
        <v>2.4899999999999999E-2</v>
      </c>
      <c r="AD234" s="505">
        <v>2.4899999999999999E-2</v>
      </c>
      <c r="AE234" s="505">
        <v>2.4899999999999999E-2</v>
      </c>
      <c r="AF234" s="505">
        <v>2.4899999999999999E-2</v>
      </c>
      <c r="AG234" s="505">
        <v>2.4899999999999999E-2</v>
      </c>
      <c r="AH234" s="505">
        <v>2.4899999999999999E-2</v>
      </c>
      <c r="AI234" s="505">
        <v>2.4899999999999999E-2</v>
      </c>
    </row>
    <row r="235" spans="5:35" outlineLevel="2" x14ac:dyDescent="0.2">
      <c r="E235" s="503">
        <v>17</v>
      </c>
      <c r="F235" s="134" t="s">
        <v>147</v>
      </c>
      <c r="G235" s="506" t="s">
        <v>130</v>
      </c>
      <c r="H235" s="71" t="s">
        <v>211</v>
      </c>
      <c r="I235" s="124"/>
      <c r="J235" s="124"/>
      <c r="K235" s="124"/>
      <c r="L235" s="124"/>
      <c r="M235" s="124"/>
      <c r="N235" s="124"/>
      <c r="O235" s="124"/>
      <c r="P235" s="124"/>
      <c r="Q235" s="124"/>
      <c r="R235" s="124"/>
      <c r="S235" s="124"/>
      <c r="T235" s="124"/>
      <c r="U235" s="499"/>
      <c r="V235" s="505">
        <v>4.0500000000000001E-2</v>
      </c>
      <c r="W235" s="505">
        <v>3.3000000000000002E-2</v>
      </c>
      <c r="X235" s="505">
        <v>3.2399999999999998E-2</v>
      </c>
      <c r="Y235" s="505">
        <v>2.93E-2</v>
      </c>
      <c r="Z235" s="505">
        <v>2.6099999999999998E-2</v>
      </c>
      <c r="AA235" s="505">
        <v>2.4899999999999999E-2</v>
      </c>
      <c r="AB235" s="505">
        <v>2.4899999999999999E-2</v>
      </c>
      <c r="AC235" s="505">
        <v>2.4899999999999999E-2</v>
      </c>
      <c r="AD235" s="505">
        <v>2.4899999999999999E-2</v>
      </c>
      <c r="AE235" s="505">
        <v>2.4899999999999999E-2</v>
      </c>
      <c r="AF235" s="505">
        <v>2.4899999999999999E-2</v>
      </c>
      <c r="AG235" s="505">
        <v>2.4899999999999999E-2</v>
      </c>
      <c r="AH235" s="505">
        <v>2.4899999999999999E-2</v>
      </c>
      <c r="AI235" s="505">
        <v>2.4899999999999999E-2</v>
      </c>
    </row>
    <row r="236" spans="5:35" outlineLevel="2" x14ac:dyDescent="0.2">
      <c r="E236" s="503">
        <v>18</v>
      </c>
      <c r="F236" s="134" t="s">
        <v>148</v>
      </c>
      <c r="G236" s="506" t="s">
        <v>130</v>
      </c>
      <c r="H236" s="71" t="s">
        <v>211</v>
      </c>
      <c r="I236" s="124"/>
      <c r="J236" s="124"/>
      <c r="K236" s="124"/>
      <c r="L236" s="124"/>
      <c r="M236" s="124"/>
      <c r="N236" s="124"/>
      <c r="O236" s="124"/>
      <c r="P236" s="124"/>
      <c r="Q236" s="124"/>
      <c r="R236" s="124"/>
      <c r="S236" s="124"/>
      <c r="T236" s="124"/>
      <c r="U236" s="499"/>
      <c r="V236" s="505">
        <v>4.0500000000000001E-2</v>
      </c>
      <c r="W236" s="505">
        <v>3.3000000000000002E-2</v>
      </c>
      <c r="X236" s="505">
        <v>3.2399999999999998E-2</v>
      </c>
      <c r="Y236" s="505">
        <v>2.93E-2</v>
      </c>
      <c r="Z236" s="505">
        <v>2.6099999999999998E-2</v>
      </c>
      <c r="AA236" s="505">
        <v>2.4899999999999999E-2</v>
      </c>
      <c r="AB236" s="505">
        <v>2.4899999999999999E-2</v>
      </c>
      <c r="AC236" s="505">
        <v>2.4899999999999999E-2</v>
      </c>
      <c r="AD236" s="505">
        <v>2.4899999999999999E-2</v>
      </c>
      <c r="AE236" s="505">
        <v>2.4899999999999999E-2</v>
      </c>
      <c r="AF236" s="505">
        <v>2.4899999999999999E-2</v>
      </c>
      <c r="AG236" s="505">
        <v>2.4899999999999999E-2</v>
      </c>
      <c r="AH236" s="505">
        <v>2.4899999999999999E-2</v>
      </c>
      <c r="AI236" s="505">
        <v>2.4899999999999999E-2</v>
      </c>
    </row>
    <row r="237" spans="5:35" outlineLevel="2" x14ac:dyDescent="0.2">
      <c r="E237" s="503">
        <v>19</v>
      </c>
      <c r="F237" s="134" t="s">
        <v>149</v>
      </c>
      <c r="G237" s="506" t="s">
        <v>130</v>
      </c>
      <c r="H237" s="71" t="s">
        <v>211</v>
      </c>
      <c r="I237" s="124"/>
      <c r="J237" s="124"/>
      <c r="K237" s="124"/>
      <c r="L237" s="124"/>
      <c r="M237" s="124"/>
      <c r="N237" s="124"/>
      <c r="O237" s="124"/>
      <c r="P237" s="124"/>
      <c r="Q237" s="124"/>
      <c r="R237" s="124"/>
      <c r="S237" s="124"/>
      <c r="T237" s="124"/>
      <c r="U237" s="499"/>
      <c r="V237" s="505">
        <v>4.0500000000000001E-2</v>
      </c>
      <c r="W237" s="505">
        <v>3.3000000000000002E-2</v>
      </c>
      <c r="X237" s="505">
        <v>3.2399999999999998E-2</v>
      </c>
      <c r="Y237" s="505">
        <v>2.93E-2</v>
      </c>
      <c r="Z237" s="505">
        <v>2.6099999999999998E-2</v>
      </c>
      <c r="AA237" s="505">
        <v>2.4899999999999999E-2</v>
      </c>
      <c r="AB237" s="505">
        <v>2.4899999999999999E-2</v>
      </c>
      <c r="AC237" s="505">
        <v>2.4899999999999999E-2</v>
      </c>
      <c r="AD237" s="505">
        <v>2.4899999999999999E-2</v>
      </c>
      <c r="AE237" s="505">
        <v>2.4899999999999999E-2</v>
      </c>
      <c r="AF237" s="505">
        <v>2.4899999999999999E-2</v>
      </c>
      <c r="AG237" s="505">
        <v>2.4899999999999999E-2</v>
      </c>
      <c r="AH237" s="505">
        <v>2.4899999999999999E-2</v>
      </c>
      <c r="AI237" s="505">
        <v>2.4899999999999999E-2</v>
      </c>
    </row>
    <row r="238" spans="5:35" outlineLevel="2" x14ac:dyDescent="0.2">
      <c r="E238" s="503">
        <v>20</v>
      </c>
      <c r="F238" s="134" t="s">
        <v>150</v>
      </c>
      <c r="G238" s="506" t="s">
        <v>130</v>
      </c>
      <c r="H238" s="71" t="s">
        <v>211</v>
      </c>
      <c r="I238" s="124"/>
      <c r="J238" s="124"/>
      <c r="K238" s="124"/>
      <c r="L238" s="124"/>
      <c r="M238" s="124"/>
      <c r="N238" s="124"/>
      <c r="O238" s="124"/>
      <c r="P238" s="124"/>
      <c r="Q238" s="124"/>
      <c r="R238" s="124"/>
      <c r="S238" s="124"/>
      <c r="T238" s="124"/>
      <c r="U238" s="499"/>
      <c r="V238" s="505">
        <v>4.0500000000000001E-2</v>
      </c>
      <c r="W238" s="505">
        <v>3.3000000000000002E-2</v>
      </c>
      <c r="X238" s="505">
        <v>3.2399999999999998E-2</v>
      </c>
      <c r="Y238" s="505">
        <v>2.93E-2</v>
      </c>
      <c r="Z238" s="505">
        <v>2.6099999999999998E-2</v>
      </c>
      <c r="AA238" s="505">
        <v>2.4899999999999999E-2</v>
      </c>
      <c r="AB238" s="505">
        <v>2.4899999999999999E-2</v>
      </c>
      <c r="AC238" s="505">
        <v>2.4899999999999999E-2</v>
      </c>
      <c r="AD238" s="505">
        <v>2.4899999999999999E-2</v>
      </c>
      <c r="AE238" s="505">
        <v>2.4899999999999999E-2</v>
      </c>
      <c r="AF238" s="505">
        <v>2.4899999999999999E-2</v>
      </c>
      <c r="AG238" s="505">
        <v>2.4899999999999999E-2</v>
      </c>
      <c r="AH238" s="505">
        <v>2.4899999999999999E-2</v>
      </c>
      <c r="AI238" s="505">
        <v>2.4899999999999999E-2</v>
      </c>
    </row>
    <row r="239" spans="5:35" outlineLevel="2" x14ac:dyDescent="0.2">
      <c r="E239" s="503">
        <v>21</v>
      </c>
      <c r="F239" s="134" t="s">
        <v>151</v>
      </c>
      <c r="G239" s="506" t="s">
        <v>130</v>
      </c>
      <c r="H239" s="71" t="s">
        <v>211</v>
      </c>
      <c r="I239" s="124"/>
      <c r="J239" s="124"/>
      <c r="K239" s="124"/>
      <c r="L239" s="124"/>
      <c r="M239" s="124"/>
      <c r="N239" s="124"/>
      <c r="O239" s="124"/>
      <c r="P239" s="124"/>
      <c r="Q239" s="124"/>
      <c r="R239" s="124"/>
      <c r="S239" s="124"/>
      <c r="T239" s="124"/>
      <c r="U239" s="499"/>
      <c r="V239" s="505">
        <v>4.0500000000000001E-2</v>
      </c>
      <c r="W239" s="505">
        <v>3.3000000000000002E-2</v>
      </c>
      <c r="X239" s="505">
        <v>3.2399999999999998E-2</v>
      </c>
      <c r="Y239" s="505">
        <v>2.93E-2</v>
      </c>
      <c r="Z239" s="505">
        <v>2.6099999999999998E-2</v>
      </c>
      <c r="AA239" s="505">
        <v>2.4899999999999999E-2</v>
      </c>
      <c r="AB239" s="505">
        <v>2.4899999999999999E-2</v>
      </c>
      <c r="AC239" s="505">
        <v>2.4899999999999999E-2</v>
      </c>
      <c r="AD239" s="505">
        <v>2.4899999999999999E-2</v>
      </c>
      <c r="AE239" s="505">
        <v>2.4899999999999999E-2</v>
      </c>
      <c r="AF239" s="505">
        <v>2.4899999999999999E-2</v>
      </c>
      <c r="AG239" s="505">
        <v>2.4899999999999999E-2</v>
      </c>
      <c r="AH239" s="505">
        <v>2.4899999999999999E-2</v>
      </c>
      <c r="AI239" s="505">
        <v>2.4899999999999999E-2</v>
      </c>
    </row>
    <row r="240" spans="5:35" outlineLevel="2" x14ac:dyDescent="0.2">
      <c r="E240" s="503">
        <v>22</v>
      </c>
      <c r="F240" s="134" t="s">
        <v>658</v>
      </c>
      <c r="G240" s="506" t="s">
        <v>130</v>
      </c>
      <c r="H240" s="71" t="s">
        <v>211</v>
      </c>
      <c r="I240" s="124"/>
      <c r="J240" s="124"/>
      <c r="K240" s="124"/>
      <c r="L240" s="124"/>
      <c r="M240" s="124"/>
      <c r="N240" s="124"/>
      <c r="O240" s="124"/>
      <c r="P240" s="124"/>
      <c r="Q240" s="124"/>
      <c r="R240" s="124"/>
      <c r="S240" s="124"/>
      <c r="T240" s="124"/>
      <c r="U240" s="499"/>
      <c r="V240" s="505">
        <v>4.0500000000000001E-2</v>
      </c>
      <c r="W240" s="505">
        <v>3.3000000000000002E-2</v>
      </c>
      <c r="X240" s="505">
        <v>3.2399999999999998E-2</v>
      </c>
      <c r="Y240" s="505">
        <v>2.93E-2</v>
      </c>
      <c r="Z240" s="505">
        <v>2.6099999999999998E-2</v>
      </c>
      <c r="AA240" s="505">
        <v>2.4899999999999999E-2</v>
      </c>
      <c r="AB240" s="505">
        <v>2.4899999999999999E-2</v>
      </c>
      <c r="AC240" s="505">
        <v>2.4899999999999999E-2</v>
      </c>
      <c r="AD240" s="505">
        <v>2.4899999999999999E-2</v>
      </c>
      <c r="AE240" s="505">
        <v>2.4899999999999999E-2</v>
      </c>
      <c r="AF240" s="505">
        <v>2.4899999999999999E-2</v>
      </c>
      <c r="AG240" s="505">
        <v>2.4899999999999999E-2</v>
      </c>
      <c r="AH240" s="505">
        <v>2.4899999999999999E-2</v>
      </c>
      <c r="AI240" s="505">
        <v>2.4899999999999999E-2</v>
      </c>
    </row>
    <row r="241" spans="5:35" outlineLevel="2" x14ac:dyDescent="0.2">
      <c r="E241" s="503" t="s">
        <v>152</v>
      </c>
      <c r="F241" s="134" t="s">
        <v>152</v>
      </c>
      <c r="G241" s="506" t="s">
        <v>130</v>
      </c>
      <c r="H241" s="71" t="s">
        <v>211</v>
      </c>
      <c r="I241" s="124"/>
      <c r="J241" s="124"/>
      <c r="K241" s="124"/>
      <c r="L241" s="124"/>
      <c r="M241" s="124"/>
      <c r="N241" s="124"/>
      <c r="O241" s="124"/>
      <c r="P241" s="124"/>
      <c r="Q241" s="124"/>
      <c r="R241" s="124"/>
      <c r="S241" s="124"/>
      <c r="T241" s="124"/>
      <c r="U241" s="499"/>
      <c r="V241" s="505">
        <v>4.0500000000000001E-2</v>
      </c>
      <c r="W241" s="505">
        <v>3.3000000000000002E-2</v>
      </c>
      <c r="X241" s="505">
        <v>3.2399999999999998E-2</v>
      </c>
      <c r="Y241" s="505">
        <v>2.93E-2</v>
      </c>
      <c r="Z241" s="505">
        <v>2.6099999999999998E-2</v>
      </c>
      <c r="AA241" s="505">
        <v>2.4899999999999999E-2</v>
      </c>
      <c r="AB241" s="505">
        <v>2.4899999999999999E-2</v>
      </c>
      <c r="AC241" s="505">
        <v>2.4899999999999999E-2</v>
      </c>
      <c r="AD241" s="505">
        <v>2.4899999999999999E-2</v>
      </c>
      <c r="AE241" s="505">
        <v>2.4899999999999999E-2</v>
      </c>
      <c r="AF241" s="505">
        <v>2.4899999999999999E-2</v>
      </c>
      <c r="AG241" s="505">
        <v>2.4899999999999999E-2</v>
      </c>
      <c r="AH241" s="505">
        <v>2.4899999999999999E-2</v>
      </c>
      <c r="AI241" s="505">
        <v>2.4899999999999999E-2</v>
      </c>
    </row>
    <row r="242" spans="5:35" outlineLevel="2" x14ac:dyDescent="0.2">
      <c r="E242" s="503">
        <v>24</v>
      </c>
      <c r="F242" s="134" t="s">
        <v>2</v>
      </c>
      <c r="G242" s="506" t="s">
        <v>130</v>
      </c>
      <c r="H242" s="71" t="s">
        <v>211</v>
      </c>
      <c r="I242" s="124"/>
      <c r="J242" s="124"/>
      <c r="K242" s="124"/>
      <c r="L242" s="124"/>
      <c r="M242" s="124"/>
      <c r="N242" s="124"/>
      <c r="O242" s="124"/>
      <c r="P242" s="124"/>
      <c r="Q242" s="124"/>
      <c r="R242" s="124"/>
      <c r="S242" s="124"/>
      <c r="T242" s="124"/>
      <c r="U242" s="499"/>
      <c r="V242" s="505">
        <v>4.0500000000000001E-2</v>
      </c>
      <c r="W242" s="505">
        <v>3.3000000000000002E-2</v>
      </c>
      <c r="X242" s="505">
        <v>3.2399999999999998E-2</v>
      </c>
      <c r="Y242" s="505">
        <v>2.93E-2</v>
      </c>
      <c r="Z242" s="505">
        <v>2.6099999999999998E-2</v>
      </c>
      <c r="AA242" s="505">
        <v>2.4899999999999999E-2</v>
      </c>
      <c r="AB242" s="505">
        <v>2.4899999999999999E-2</v>
      </c>
      <c r="AC242" s="505">
        <v>2.4899999999999999E-2</v>
      </c>
      <c r="AD242" s="505">
        <v>2.4899999999999999E-2</v>
      </c>
      <c r="AE242" s="505">
        <v>2.4899999999999999E-2</v>
      </c>
      <c r="AF242" s="505">
        <v>2.4899999999999999E-2</v>
      </c>
      <c r="AG242" s="505">
        <v>2.4899999999999999E-2</v>
      </c>
      <c r="AH242" s="505">
        <v>2.4899999999999999E-2</v>
      </c>
      <c r="AI242" s="505">
        <v>2.4899999999999999E-2</v>
      </c>
    </row>
    <row r="243" spans="5:35" outlineLevel="2" x14ac:dyDescent="0.2">
      <c r="E243" s="503">
        <v>25</v>
      </c>
      <c r="F243" s="134" t="s">
        <v>153</v>
      </c>
      <c r="G243" s="506" t="s">
        <v>130</v>
      </c>
      <c r="H243" s="71" t="s">
        <v>211</v>
      </c>
      <c r="I243" s="124"/>
      <c r="J243" s="124"/>
      <c r="K243" s="124"/>
      <c r="L243" s="124"/>
      <c r="M243" s="124"/>
      <c r="N243" s="124"/>
      <c r="O243" s="124"/>
      <c r="P243" s="124"/>
      <c r="Q243" s="124"/>
      <c r="R243" s="124"/>
      <c r="S243" s="124"/>
      <c r="T243" s="124"/>
      <c r="U243" s="499"/>
      <c r="V243" s="505">
        <v>4.0500000000000001E-2</v>
      </c>
      <c r="W243" s="505">
        <v>3.3000000000000002E-2</v>
      </c>
      <c r="X243" s="505">
        <v>3.2399999999999998E-2</v>
      </c>
      <c r="Y243" s="505">
        <v>2.93E-2</v>
      </c>
      <c r="Z243" s="505">
        <v>2.6099999999999998E-2</v>
      </c>
      <c r="AA243" s="505">
        <v>2.4899999999999999E-2</v>
      </c>
      <c r="AB243" s="505">
        <v>2.4899999999999999E-2</v>
      </c>
      <c r="AC243" s="505">
        <v>2.4899999999999999E-2</v>
      </c>
      <c r="AD243" s="505">
        <v>2.4899999999999999E-2</v>
      </c>
      <c r="AE243" s="505">
        <v>2.4899999999999999E-2</v>
      </c>
      <c r="AF243" s="505">
        <v>2.4899999999999999E-2</v>
      </c>
      <c r="AG243" s="505">
        <v>2.4899999999999999E-2</v>
      </c>
      <c r="AH243" s="505">
        <v>2.4899999999999999E-2</v>
      </c>
      <c r="AI243" s="505">
        <v>2.4899999999999999E-2</v>
      </c>
    </row>
    <row r="244" spans="5:35" outlineLevel="2" x14ac:dyDescent="0.2">
      <c r="E244" s="503" t="s">
        <v>154</v>
      </c>
      <c r="F244" s="134" t="s">
        <v>155</v>
      </c>
      <c r="G244" s="506" t="s">
        <v>130</v>
      </c>
      <c r="H244" s="71" t="s">
        <v>211</v>
      </c>
      <c r="I244" s="124"/>
      <c r="J244" s="124"/>
      <c r="K244" s="124"/>
      <c r="L244" s="124"/>
      <c r="M244" s="124"/>
      <c r="N244" s="124"/>
      <c r="O244" s="124"/>
      <c r="P244" s="124"/>
      <c r="Q244" s="124"/>
      <c r="R244" s="124"/>
      <c r="S244" s="124"/>
      <c r="T244" s="124"/>
      <c r="U244" s="499"/>
      <c r="V244" s="505">
        <v>4.0500000000000001E-2</v>
      </c>
      <c r="W244" s="505">
        <v>3.3000000000000002E-2</v>
      </c>
      <c r="X244" s="505">
        <v>3.2399999999999998E-2</v>
      </c>
      <c r="Y244" s="505">
        <v>2.93E-2</v>
      </c>
      <c r="Z244" s="505">
        <v>2.6099999999999998E-2</v>
      </c>
      <c r="AA244" s="505">
        <v>2.4899999999999999E-2</v>
      </c>
      <c r="AB244" s="505">
        <v>2.4899999999999999E-2</v>
      </c>
      <c r="AC244" s="505">
        <v>2.4899999999999999E-2</v>
      </c>
      <c r="AD244" s="505">
        <v>2.4899999999999999E-2</v>
      </c>
      <c r="AE244" s="505">
        <v>2.4899999999999999E-2</v>
      </c>
      <c r="AF244" s="505">
        <v>2.4899999999999999E-2</v>
      </c>
      <c r="AG244" s="505">
        <v>2.4899999999999999E-2</v>
      </c>
      <c r="AH244" s="505">
        <v>2.4899999999999999E-2</v>
      </c>
      <c r="AI244" s="505">
        <v>2.4899999999999999E-2</v>
      </c>
    </row>
    <row r="245" spans="5:35" outlineLevel="2" x14ac:dyDescent="0.2">
      <c r="E245" s="503" t="s">
        <v>156</v>
      </c>
      <c r="F245" s="134" t="s">
        <v>157</v>
      </c>
      <c r="G245" s="506" t="s">
        <v>130</v>
      </c>
      <c r="H245" s="71" t="s">
        <v>211</v>
      </c>
      <c r="I245" s="124"/>
      <c r="J245" s="124"/>
      <c r="K245" s="124"/>
      <c r="L245" s="124"/>
      <c r="M245" s="124"/>
      <c r="N245" s="124"/>
      <c r="O245" s="124"/>
      <c r="P245" s="124"/>
      <c r="Q245" s="124"/>
      <c r="R245" s="124"/>
      <c r="S245" s="124"/>
      <c r="T245" s="124"/>
      <c r="U245" s="499"/>
      <c r="V245" s="505">
        <v>4.0500000000000001E-2</v>
      </c>
      <c r="W245" s="505">
        <v>3.3000000000000002E-2</v>
      </c>
      <c r="X245" s="505">
        <v>3.2399999999999998E-2</v>
      </c>
      <c r="Y245" s="505">
        <v>2.93E-2</v>
      </c>
      <c r="Z245" s="505">
        <v>2.6099999999999998E-2</v>
      </c>
      <c r="AA245" s="505">
        <v>2.4899999999999999E-2</v>
      </c>
      <c r="AB245" s="505">
        <v>2.4899999999999999E-2</v>
      </c>
      <c r="AC245" s="505">
        <v>2.4899999999999999E-2</v>
      </c>
      <c r="AD245" s="505">
        <v>2.4899999999999999E-2</v>
      </c>
      <c r="AE245" s="505">
        <v>2.4899999999999999E-2</v>
      </c>
      <c r="AF245" s="505">
        <v>2.4899999999999999E-2</v>
      </c>
      <c r="AG245" s="505">
        <v>2.4899999999999999E-2</v>
      </c>
      <c r="AH245" s="505">
        <v>2.4899999999999999E-2</v>
      </c>
      <c r="AI245" s="505">
        <v>2.4899999999999999E-2</v>
      </c>
    </row>
    <row r="246" spans="5:35" outlineLevel="2" x14ac:dyDescent="0.2">
      <c r="E246" s="503" t="s">
        <v>152</v>
      </c>
      <c r="F246" s="134" t="s">
        <v>152</v>
      </c>
      <c r="G246" s="506" t="s">
        <v>130</v>
      </c>
      <c r="H246" s="71" t="s">
        <v>211</v>
      </c>
      <c r="I246" s="124"/>
      <c r="J246" s="124"/>
      <c r="K246" s="124"/>
      <c r="L246" s="124"/>
      <c r="M246" s="124"/>
      <c r="N246" s="124"/>
      <c r="O246" s="124"/>
      <c r="P246" s="124"/>
      <c r="Q246" s="124"/>
      <c r="R246" s="124"/>
      <c r="S246" s="124"/>
      <c r="T246" s="124"/>
      <c r="U246" s="499"/>
      <c r="V246" s="505">
        <v>4.0500000000000001E-2</v>
      </c>
      <c r="W246" s="505">
        <v>3.3000000000000002E-2</v>
      </c>
      <c r="X246" s="505">
        <v>3.2399999999999998E-2</v>
      </c>
      <c r="Y246" s="505">
        <v>2.93E-2</v>
      </c>
      <c r="Z246" s="505">
        <v>2.6099999999999998E-2</v>
      </c>
      <c r="AA246" s="505">
        <v>2.4899999999999999E-2</v>
      </c>
      <c r="AB246" s="505">
        <v>2.4899999999999999E-2</v>
      </c>
      <c r="AC246" s="505">
        <v>2.4899999999999999E-2</v>
      </c>
      <c r="AD246" s="505">
        <v>2.4899999999999999E-2</v>
      </c>
      <c r="AE246" s="505">
        <v>2.4899999999999999E-2</v>
      </c>
      <c r="AF246" s="505">
        <v>2.4899999999999999E-2</v>
      </c>
      <c r="AG246" s="505">
        <v>2.4899999999999999E-2</v>
      </c>
      <c r="AH246" s="505">
        <v>2.4899999999999999E-2</v>
      </c>
      <c r="AI246" s="505">
        <v>2.4899999999999999E-2</v>
      </c>
    </row>
    <row r="247" spans="5:35" outlineLevel="2" x14ac:dyDescent="0.2">
      <c r="E247" s="503">
        <v>29</v>
      </c>
      <c r="F247" s="134" t="s">
        <v>158</v>
      </c>
      <c r="G247" s="506" t="s">
        <v>130</v>
      </c>
      <c r="H247" s="71" t="s">
        <v>211</v>
      </c>
      <c r="I247" s="124"/>
      <c r="J247" s="124"/>
      <c r="K247" s="124"/>
      <c r="L247" s="124"/>
      <c r="M247" s="124"/>
      <c r="N247" s="124"/>
      <c r="O247" s="124"/>
      <c r="P247" s="124"/>
      <c r="Q247" s="124"/>
      <c r="R247" s="124"/>
      <c r="S247" s="124"/>
      <c r="T247" s="124"/>
      <c r="U247" s="499"/>
      <c r="V247" s="505">
        <v>4.0500000000000001E-2</v>
      </c>
      <c r="W247" s="505">
        <v>3.3000000000000002E-2</v>
      </c>
      <c r="X247" s="505">
        <v>3.2399999999999998E-2</v>
      </c>
      <c r="Y247" s="505">
        <v>2.93E-2</v>
      </c>
      <c r="Z247" s="505">
        <v>2.6099999999999998E-2</v>
      </c>
      <c r="AA247" s="505">
        <v>2.4899999999999999E-2</v>
      </c>
      <c r="AB247" s="505">
        <v>2.4899999999999999E-2</v>
      </c>
      <c r="AC247" s="505">
        <v>2.4899999999999999E-2</v>
      </c>
      <c r="AD247" s="505">
        <v>2.4899999999999999E-2</v>
      </c>
      <c r="AE247" s="505">
        <v>2.4899999999999999E-2</v>
      </c>
      <c r="AF247" s="505">
        <v>2.4899999999999999E-2</v>
      </c>
      <c r="AG247" s="505">
        <v>2.4899999999999999E-2</v>
      </c>
      <c r="AH247" s="505">
        <v>2.4899999999999999E-2</v>
      </c>
      <c r="AI247" s="505">
        <v>2.4899999999999999E-2</v>
      </c>
    </row>
    <row r="248" spans="5:35" outlineLevel="2" x14ac:dyDescent="0.2">
      <c r="E248" s="503">
        <v>30</v>
      </c>
      <c r="F248" s="134" t="s">
        <v>159</v>
      </c>
      <c r="G248" s="506" t="s">
        <v>130</v>
      </c>
      <c r="H248" s="71" t="s">
        <v>211</v>
      </c>
      <c r="I248" s="124"/>
      <c r="J248" s="124"/>
      <c r="K248" s="124"/>
      <c r="L248" s="124"/>
      <c r="M248" s="124"/>
      <c r="N248" s="124"/>
      <c r="O248" s="124"/>
      <c r="P248" s="124"/>
      <c r="Q248" s="124"/>
      <c r="R248" s="124"/>
      <c r="S248" s="124"/>
      <c r="T248" s="124"/>
      <c r="U248" s="499"/>
      <c r="V248" s="505">
        <v>4.0500000000000001E-2</v>
      </c>
      <c r="W248" s="505">
        <v>3.3000000000000002E-2</v>
      </c>
      <c r="X248" s="505">
        <v>3.2399999999999998E-2</v>
      </c>
      <c r="Y248" s="505">
        <v>2.93E-2</v>
      </c>
      <c r="Z248" s="505">
        <v>2.6099999999999998E-2</v>
      </c>
      <c r="AA248" s="505">
        <v>2.4899999999999999E-2</v>
      </c>
      <c r="AB248" s="505">
        <v>2.4899999999999999E-2</v>
      </c>
      <c r="AC248" s="505">
        <v>2.4899999999999999E-2</v>
      </c>
      <c r="AD248" s="505">
        <v>2.4899999999999999E-2</v>
      </c>
      <c r="AE248" s="505">
        <v>2.4899999999999999E-2</v>
      </c>
      <c r="AF248" s="505">
        <v>2.4899999999999999E-2</v>
      </c>
      <c r="AG248" s="505">
        <v>2.4899999999999999E-2</v>
      </c>
      <c r="AH248" s="505">
        <v>2.4899999999999999E-2</v>
      </c>
      <c r="AI248" s="505">
        <v>2.4899999999999999E-2</v>
      </c>
    </row>
    <row r="249" spans="5:35" outlineLevel="2" x14ac:dyDescent="0.2">
      <c r="E249" s="503" t="s">
        <v>152</v>
      </c>
      <c r="F249" s="134" t="s">
        <v>152</v>
      </c>
      <c r="G249" s="506" t="s">
        <v>130</v>
      </c>
      <c r="H249" s="71" t="s">
        <v>211</v>
      </c>
      <c r="I249" s="124"/>
      <c r="J249" s="124"/>
      <c r="K249" s="124"/>
      <c r="L249" s="124"/>
      <c r="M249" s="124"/>
      <c r="N249" s="124"/>
      <c r="O249" s="124"/>
      <c r="P249" s="124"/>
      <c r="Q249" s="124"/>
      <c r="R249" s="124"/>
      <c r="S249" s="124"/>
      <c r="T249" s="124"/>
      <c r="U249" s="499"/>
      <c r="V249" s="505">
        <v>4.0500000000000001E-2</v>
      </c>
      <c r="W249" s="505">
        <v>3.3000000000000002E-2</v>
      </c>
      <c r="X249" s="505">
        <v>3.2399999999999998E-2</v>
      </c>
      <c r="Y249" s="505">
        <v>2.93E-2</v>
      </c>
      <c r="Z249" s="505">
        <v>2.6099999999999998E-2</v>
      </c>
      <c r="AA249" s="505">
        <v>2.4899999999999999E-2</v>
      </c>
      <c r="AB249" s="505">
        <v>2.4899999999999999E-2</v>
      </c>
      <c r="AC249" s="505">
        <v>2.4899999999999999E-2</v>
      </c>
      <c r="AD249" s="505">
        <v>2.4899999999999999E-2</v>
      </c>
      <c r="AE249" s="505">
        <v>2.4899999999999999E-2</v>
      </c>
      <c r="AF249" s="505">
        <v>2.4899999999999999E-2</v>
      </c>
      <c r="AG249" s="505">
        <v>2.4899999999999999E-2</v>
      </c>
      <c r="AH249" s="505">
        <v>2.4899999999999999E-2</v>
      </c>
      <c r="AI249" s="505">
        <v>2.4899999999999999E-2</v>
      </c>
    </row>
    <row r="250" spans="5:35" outlineLevel="2" x14ac:dyDescent="0.2">
      <c r="E250" s="503" t="s">
        <v>160</v>
      </c>
      <c r="F250" s="134" t="s">
        <v>161</v>
      </c>
      <c r="G250" s="506" t="s">
        <v>130</v>
      </c>
      <c r="H250" s="71" t="s">
        <v>211</v>
      </c>
      <c r="I250" s="124"/>
      <c r="J250" s="124"/>
      <c r="K250" s="124"/>
      <c r="L250" s="124"/>
      <c r="M250" s="124"/>
      <c r="N250" s="124"/>
      <c r="O250" s="124"/>
      <c r="P250" s="124"/>
      <c r="Q250" s="124"/>
      <c r="R250" s="124"/>
      <c r="S250" s="124"/>
      <c r="T250" s="124"/>
      <c r="U250" s="499"/>
      <c r="V250" s="505">
        <v>4.0500000000000001E-2</v>
      </c>
      <c r="W250" s="505">
        <v>3.3000000000000002E-2</v>
      </c>
      <c r="X250" s="505">
        <v>3.2399999999999998E-2</v>
      </c>
      <c r="Y250" s="505">
        <v>2.93E-2</v>
      </c>
      <c r="Z250" s="505">
        <v>2.6099999999999998E-2</v>
      </c>
      <c r="AA250" s="505">
        <v>2.4899999999999999E-2</v>
      </c>
      <c r="AB250" s="505">
        <v>2.4899999999999999E-2</v>
      </c>
      <c r="AC250" s="505">
        <v>2.4899999999999999E-2</v>
      </c>
      <c r="AD250" s="505">
        <v>2.4899999999999999E-2</v>
      </c>
      <c r="AE250" s="505">
        <v>2.4899999999999999E-2</v>
      </c>
      <c r="AF250" s="505">
        <v>2.4899999999999999E-2</v>
      </c>
      <c r="AG250" s="505">
        <v>2.4899999999999999E-2</v>
      </c>
      <c r="AH250" s="505">
        <v>2.4899999999999999E-2</v>
      </c>
      <c r="AI250" s="505">
        <v>2.4899999999999999E-2</v>
      </c>
    </row>
    <row r="251" spans="5:35" outlineLevel="2" x14ac:dyDescent="0.2">
      <c r="E251" s="503" t="s">
        <v>162</v>
      </c>
      <c r="F251" s="134" t="s">
        <v>659</v>
      </c>
      <c r="G251" s="506" t="s">
        <v>130</v>
      </c>
      <c r="H251" s="71" t="s">
        <v>211</v>
      </c>
      <c r="I251" s="124"/>
      <c r="J251" s="124"/>
      <c r="K251" s="124"/>
      <c r="L251" s="124"/>
      <c r="M251" s="124"/>
      <c r="N251" s="124"/>
      <c r="O251" s="124"/>
      <c r="P251" s="124"/>
      <c r="Q251" s="124"/>
      <c r="R251" s="124"/>
      <c r="S251" s="124"/>
      <c r="T251" s="124"/>
      <c r="U251" s="499"/>
      <c r="V251" s="505">
        <v>4.0500000000000001E-2</v>
      </c>
      <c r="W251" s="505">
        <v>3.3000000000000002E-2</v>
      </c>
      <c r="X251" s="505">
        <v>3.2399999999999998E-2</v>
      </c>
      <c r="Y251" s="505">
        <v>2.93E-2</v>
      </c>
      <c r="Z251" s="505">
        <v>2.6099999999999998E-2</v>
      </c>
      <c r="AA251" s="505">
        <v>2.4899999999999999E-2</v>
      </c>
      <c r="AB251" s="505">
        <v>2.4899999999999999E-2</v>
      </c>
      <c r="AC251" s="505">
        <v>2.4899999999999999E-2</v>
      </c>
      <c r="AD251" s="505">
        <v>2.4899999999999999E-2</v>
      </c>
      <c r="AE251" s="505">
        <v>2.4899999999999999E-2</v>
      </c>
      <c r="AF251" s="505">
        <v>2.4899999999999999E-2</v>
      </c>
      <c r="AG251" s="505">
        <v>2.4899999999999999E-2</v>
      </c>
      <c r="AH251" s="505">
        <v>2.4899999999999999E-2</v>
      </c>
      <c r="AI251" s="505">
        <v>2.4899999999999999E-2</v>
      </c>
    </row>
    <row r="252" spans="5:35" outlineLevel="2" x14ac:dyDescent="0.2">
      <c r="E252" s="503" t="s">
        <v>163</v>
      </c>
      <c r="F252" s="134" t="s">
        <v>164</v>
      </c>
      <c r="G252" s="506" t="s">
        <v>130</v>
      </c>
      <c r="H252" s="71" t="s">
        <v>211</v>
      </c>
      <c r="I252" s="124"/>
      <c r="J252" s="124"/>
      <c r="K252" s="124"/>
      <c r="L252" s="124"/>
      <c r="M252" s="124"/>
      <c r="N252" s="124"/>
      <c r="O252" s="124"/>
      <c r="P252" s="124"/>
      <c r="Q252" s="124"/>
      <c r="R252" s="124"/>
      <c r="S252" s="124"/>
      <c r="T252" s="124"/>
      <c r="U252" s="499"/>
      <c r="V252" s="505">
        <v>4.0500000000000001E-2</v>
      </c>
      <c r="W252" s="505">
        <v>3.3000000000000002E-2</v>
      </c>
      <c r="X252" s="505">
        <v>3.2399999999999998E-2</v>
      </c>
      <c r="Y252" s="505">
        <v>2.93E-2</v>
      </c>
      <c r="Z252" s="505">
        <v>2.6099999999999998E-2</v>
      </c>
      <c r="AA252" s="505">
        <v>2.4899999999999999E-2</v>
      </c>
      <c r="AB252" s="505">
        <v>2.4899999999999999E-2</v>
      </c>
      <c r="AC252" s="505">
        <v>2.4899999999999999E-2</v>
      </c>
      <c r="AD252" s="505">
        <v>2.4899999999999999E-2</v>
      </c>
      <c r="AE252" s="505">
        <v>2.4899999999999999E-2</v>
      </c>
      <c r="AF252" s="505">
        <v>2.4899999999999999E-2</v>
      </c>
      <c r="AG252" s="505">
        <v>2.4899999999999999E-2</v>
      </c>
      <c r="AH252" s="505">
        <v>2.4899999999999999E-2</v>
      </c>
      <c r="AI252" s="505">
        <v>2.4899999999999999E-2</v>
      </c>
    </row>
    <row r="253" spans="5:35" outlineLevel="2" x14ac:dyDescent="0.2">
      <c r="E253" s="503" t="s">
        <v>152</v>
      </c>
      <c r="F253" s="134" t="s">
        <v>152</v>
      </c>
      <c r="G253" s="506" t="s">
        <v>130</v>
      </c>
      <c r="H253" s="71" t="s">
        <v>211</v>
      </c>
      <c r="I253" s="124"/>
      <c r="J253" s="124"/>
      <c r="K253" s="124"/>
      <c r="L253" s="124"/>
      <c r="M253" s="124"/>
      <c r="N253" s="124"/>
      <c r="O253" s="124"/>
      <c r="P253" s="124"/>
      <c r="Q253" s="124"/>
      <c r="R253" s="124"/>
      <c r="S253" s="124"/>
      <c r="T253" s="124"/>
      <c r="U253" s="499"/>
      <c r="V253" s="505">
        <v>4.0500000000000001E-2</v>
      </c>
      <c r="W253" s="505">
        <v>3.3000000000000002E-2</v>
      </c>
      <c r="X253" s="505">
        <v>3.2399999999999998E-2</v>
      </c>
      <c r="Y253" s="505">
        <v>2.93E-2</v>
      </c>
      <c r="Z253" s="505">
        <v>2.6099999999999998E-2</v>
      </c>
      <c r="AA253" s="505">
        <v>2.4899999999999999E-2</v>
      </c>
      <c r="AB253" s="505">
        <v>2.4899999999999999E-2</v>
      </c>
      <c r="AC253" s="505">
        <v>2.4899999999999999E-2</v>
      </c>
      <c r="AD253" s="505">
        <v>2.4899999999999999E-2</v>
      </c>
      <c r="AE253" s="505">
        <v>2.4899999999999999E-2</v>
      </c>
      <c r="AF253" s="505">
        <v>2.4899999999999999E-2</v>
      </c>
      <c r="AG253" s="505">
        <v>2.4899999999999999E-2</v>
      </c>
      <c r="AH253" s="505">
        <v>2.4899999999999999E-2</v>
      </c>
      <c r="AI253" s="505">
        <v>2.4899999999999999E-2</v>
      </c>
    </row>
    <row r="254" spans="5:35" outlineLevel="2" x14ac:dyDescent="0.2">
      <c r="E254" s="503" t="s">
        <v>165</v>
      </c>
      <c r="F254" s="134" t="s">
        <v>656</v>
      </c>
      <c r="G254" s="506" t="s">
        <v>130</v>
      </c>
      <c r="H254" s="71" t="s">
        <v>211</v>
      </c>
      <c r="I254" s="124"/>
      <c r="J254" s="124"/>
      <c r="K254" s="124"/>
      <c r="L254" s="124"/>
      <c r="M254" s="124"/>
      <c r="N254" s="124"/>
      <c r="O254" s="124"/>
      <c r="P254" s="124"/>
      <c r="Q254" s="124"/>
      <c r="R254" s="124"/>
      <c r="S254" s="124"/>
      <c r="T254" s="124"/>
      <c r="U254" s="499"/>
      <c r="V254" s="505">
        <v>4.0500000000000001E-2</v>
      </c>
      <c r="W254" s="505">
        <v>3.3000000000000002E-2</v>
      </c>
      <c r="X254" s="505">
        <v>3.2399999999999998E-2</v>
      </c>
      <c r="Y254" s="505">
        <v>2.93E-2</v>
      </c>
      <c r="Z254" s="505">
        <v>2.6099999999999998E-2</v>
      </c>
      <c r="AA254" s="505">
        <v>2.4899999999999999E-2</v>
      </c>
      <c r="AB254" s="505">
        <v>2.4899999999999999E-2</v>
      </c>
      <c r="AC254" s="505">
        <v>2.4899999999999999E-2</v>
      </c>
      <c r="AD254" s="505">
        <v>2.4899999999999999E-2</v>
      </c>
      <c r="AE254" s="505">
        <v>2.4899999999999999E-2</v>
      </c>
      <c r="AF254" s="505">
        <v>2.4899999999999999E-2</v>
      </c>
      <c r="AG254" s="505">
        <v>2.4899999999999999E-2</v>
      </c>
      <c r="AH254" s="505">
        <v>2.4899999999999999E-2</v>
      </c>
      <c r="AI254" s="505">
        <v>2.4899999999999999E-2</v>
      </c>
    </row>
    <row r="255" spans="5:35" outlineLevel="2" x14ac:dyDescent="0.2">
      <c r="E255" s="503" t="s">
        <v>166</v>
      </c>
      <c r="F255" s="134" t="s">
        <v>657</v>
      </c>
      <c r="G255" s="506" t="s">
        <v>130</v>
      </c>
      <c r="H255" s="71" t="s">
        <v>211</v>
      </c>
      <c r="I255" s="124"/>
      <c r="J255" s="124"/>
      <c r="K255" s="124"/>
      <c r="L255" s="124"/>
      <c r="M255" s="124"/>
      <c r="N255" s="124"/>
      <c r="O255" s="124"/>
      <c r="P255" s="124"/>
      <c r="Q255" s="124"/>
      <c r="R255" s="124"/>
      <c r="S255" s="124"/>
      <c r="T255" s="124"/>
      <c r="U255" s="499"/>
      <c r="V255" s="505">
        <v>4.0500000000000001E-2</v>
      </c>
      <c r="W255" s="505">
        <v>3.3000000000000002E-2</v>
      </c>
      <c r="X255" s="505">
        <v>3.2399999999999998E-2</v>
      </c>
      <c r="Y255" s="505">
        <v>2.93E-2</v>
      </c>
      <c r="Z255" s="505">
        <v>2.6099999999999998E-2</v>
      </c>
      <c r="AA255" s="505">
        <v>2.4899999999999999E-2</v>
      </c>
      <c r="AB255" s="505">
        <v>2.4899999999999999E-2</v>
      </c>
      <c r="AC255" s="505">
        <v>2.4899999999999999E-2</v>
      </c>
      <c r="AD255" s="505">
        <v>2.4899999999999999E-2</v>
      </c>
      <c r="AE255" s="505">
        <v>2.4899999999999999E-2</v>
      </c>
      <c r="AF255" s="505">
        <v>2.4899999999999999E-2</v>
      </c>
      <c r="AG255" s="505">
        <v>2.4899999999999999E-2</v>
      </c>
      <c r="AH255" s="505">
        <v>2.4899999999999999E-2</v>
      </c>
      <c r="AI255" s="505">
        <v>2.4899999999999999E-2</v>
      </c>
    </row>
    <row r="256" spans="5:35" outlineLevel="2" x14ac:dyDescent="0.2">
      <c r="E256" s="503" t="s">
        <v>152</v>
      </c>
      <c r="F256" s="134" t="s">
        <v>152</v>
      </c>
      <c r="G256" s="506" t="s">
        <v>130</v>
      </c>
      <c r="H256" s="71" t="s">
        <v>211</v>
      </c>
      <c r="I256" s="124"/>
      <c r="J256" s="124"/>
      <c r="K256" s="124"/>
      <c r="L256" s="124"/>
      <c r="M256" s="124"/>
      <c r="N256" s="124"/>
      <c r="O256" s="124"/>
      <c r="P256" s="124"/>
      <c r="Q256" s="124"/>
      <c r="R256" s="124"/>
      <c r="S256" s="124"/>
      <c r="T256" s="124"/>
      <c r="U256" s="499"/>
      <c r="V256" s="505">
        <v>4.0500000000000001E-2</v>
      </c>
      <c r="W256" s="505">
        <v>3.3000000000000002E-2</v>
      </c>
      <c r="X256" s="505">
        <v>3.2399999999999998E-2</v>
      </c>
      <c r="Y256" s="505">
        <v>2.93E-2</v>
      </c>
      <c r="Z256" s="505">
        <v>2.6099999999999998E-2</v>
      </c>
      <c r="AA256" s="505">
        <v>2.4899999999999999E-2</v>
      </c>
      <c r="AB256" s="505">
        <v>2.4899999999999999E-2</v>
      </c>
      <c r="AC256" s="505">
        <v>2.4899999999999999E-2</v>
      </c>
      <c r="AD256" s="505">
        <v>2.4899999999999999E-2</v>
      </c>
      <c r="AE256" s="505">
        <v>2.4899999999999999E-2</v>
      </c>
      <c r="AF256" s="505">
        <v>2.4899999999999999E-2</v>
      </c>
      <c r="AG256" s="505">
        <v>2.4899999999999999E-2</v>
      </c>
      <c r="AH256" s="505">
        <v>2.4899999999999999E-2</v>
      </c>
      <c r="AI256" s="505">
        <v>2.4899999999999999E-2</v>
      </c>
    </row>
    <row r="257" spans="5:35" outlineLevel="2" x14ac:dyDescent="0.2">
      <c r="E257" s="503" t="s">
        <v>152</v>
      </c>
      <c r="F257" s="134" t="s">
        <v>152</v>
      </c>
      <c r="G257" s="506" t="s">
        <v>130</v>
      </c>
      <c r="H257" s="71" t="s">
        <v>211</v>
      </c>
      <c r="I257" s="124"/>
      <c r="J257" s="124"/>
      <c r="K257" s="124"/>
      <c r="L257" s="124"/>
      <c r="M257" s="124"/>
      <c r="N257" s="124"/>
      <c r="O257" s="124"/>
      <c r="P257" s="124"/>
      <c r="Q257" s="124"/>
      <c r="R257" s="124"/>
      <c r="S257" s="124"/>
      <c r="T257" s="124"/>
      <c r="U257" s="499"/>
      <c r="V257" s="505">
        <v>4.0500000000000001E-2</v>
      </c>
      <c r="W257" s="505">
        <v>3.3000000000000002E-2</v>
      </c>
      <c r="X257" s="505">
        <v>3.2399999999999998E-2</v>
      </c>
      <c r="Y257" s="505">
        <v>2.93E-2</v>
      </c>
      <c r="Z257" s="505">
        <v>2.6099999999999998E-2</v>
      </c>
      <c r="AA257" s="505">
        <v>2.4899999999999999E-2</v>
      </c>
      <c r="AB257" s="505">
        <v>2.4899999999999999E-2</v>
      </c>
      <c r="AC257" s="505">
        <v>2.4899999999999999E-2</v>
      </c>
      <c r="AD257" s="505">
        <v>2.4899999999999999E-2</v>
      </c>
      <c r="AE257" s="505">
        <v>2.4899999999999999E-2</v>
      </c>
      <c r="AF257" s="505">
        <v>2.4899999999999999E-2</v>
      </c>
      <c r="AG257" s="505">
        <v>2.4899999999999999E-2</v>
      </c>
      <c r="AH257" s="505">
        <v>2.4899999999999999E-2</v>
      </c>
      <c r="AI257" s="505">
        <v>2.4899999999999999E-2</v>
      </c>
    </row>
    <row r="258" spans="5:35" outlineLevel="2" x14ac:dyDescent="0.2">
      <c r="E258" s="503" t="s">
        <v>152</v>
      </c>
      <c r="F258" s="134" t="s">
        <v>152</v>
      </c>
      <c r="G258" s="506" t="s">
        <v>130</v>
      </c>
      <c r="H258" s="71" t="s">
        <v>211</v>
      </c>
      <c r="I258" s="124"/>
      <c r="J258" s="124"/>
      <c r="K258" s="124"/>
      <c r="L258" s="124"/>
      <c r="M258" s="124"/>
      <c r="N258" s="124"/>
      <c r="O258" s="124"/>
      <c r="P258" s="124"/>
      <c r="Q258" s="124"/>
      <c r="R258" s="124"/>
      <c r="S258" s="124"/>
      <c r="T258" s="124"/>
      <c r="U258" s="499"/>
      <c r="V258" s="505">
        <v>4.0500000000000001E-2</v>
      </c>
      <c r="W258" s="505">
        <v>3.3000000000000002E-2</v>
      </c>
      <c r="X258" s="505">
        <v>3.2399999999999998E-2</v>
      </c>
      <c r="Y258" s="505">
        <v>2.93E-2</v>
      </c>
      <c r="Z258" s="505">
        <v>2.6099999999999998E-2</v>
      </c>
      <c r="AA258" s="505">
        <v>2.4899999999999999E-2</v>
      </c>
      <c r="AB258" s="505">
        <v>2.4899999999999999E-2</v>
      </c>
      <c r="AC258" s="505">
        <v>2.4899999999999999E-2</v>
      </c>
      <c r="AD258" s="505">
        <v>2.4899999999999999E-2</v>
      </c>
      <c r="AE258" s="505">
        <v>2.4899999999999999E-2</v>
      </c>
      <c r="AF258" s="505">
        <v>2.4899999999999999E-2</v>
      </c>
      <c r="AG258" s="505">
        <v>2.4899999999999999E-2</v>
      </c>
      <c r="AH258" s="505">
        <v>2.4899999999999999E-2</v>
      </c>
      <c r="AI258" s="505">
        <v>2.4899999999999999E-2</v>
      </c>
    </row>
    <row r="259" spans="5:35" outlineLevel="2" x14ac:dyDescent="0.2">
      <c r="E259" s="503" t="s">
        <v>152</v>
      </c>
      <c r="F259" s="134" t="s">
        <v>152</v>
      </c>
      <c r="G259" s="506" t="s">
        <v>130</v>
      </c>
      <c r="H259" s="71" t="s">
        <v>211</v>
      </c>
      <c r="I259" s="124"/>
      <c r="J259" s="124"/>
      <c r="K259" s="124"/>
      <c r="L259" s="124"/>
      <c r="M259" s="124"/>
      <c r="N259" s="124"/>
      <c r="O259" s="124"/>
      <c r="P259" s="124"/>
      <c r="Q259" s="124"/>
      <c r="R259" s="124"/>
      <c r="S259" s="124"/>
      <c r="T259" s="124"/>
      <c r="U259" s="499"/>
      <c r="V259" s="505">
        <v>4.0500000000000001E-2</v>
      </c>
      <c r="W259" s="505">
        <v>3.3000000000000002E-2</v>
      </c>
      <c r="X259" s="505">
        <v>3.2399999999999998E-2</v>
      </c>
      <c r="Y259" s="505">
        <v>2.93E-2</v>
      </c>
      <c r="Z259" s="505">
        <v>2.6099999999999998E-2</v>
      </c>
      <c r="AA259" s="505">
        <v>2.4899999999999999E-2</v>
      </c>
      <c r="AB259" s="505">
        <v>2.4899999999999999E-2</v>
      </c>
      <c r="AC259" s="505">
        <v>2.4899999999999999E-2</v>
      </c>
      <c r="AD259" s="505">
        <v>2.4899999999999999E-2</v>
      </c>
      <c r="AE259" s="505">
        <v>2.4899999999999999E-2</v>
      </c>
      <c r="AF259" s="505">
        <v>2.4899999999999999E-2</v>
      </c>
      <c r="AG259" s="505">
        <v>2.4899999999999999E-2</v>
      </c>
      <c r="AH259" s="505">
        <v>2.4899999999999999E-2</v>
      </c>
      <c r="AI259" s="505">
        <v>2.4899999999999999E-2</v>
      </c>
    </row>
    <row r="260" spans="5:35" outlineLevel="2" x14ac:dyDescent="0.2">
      <c r="E260" s="503" t="s">
        <v>152</v>
      </c>
      <c r="F260" s="134" t="s">
        <v>152</v>
      </c>
      <c r="G260" s="506" t="s">
        <v>130</v>
      </c>
      <c r="H260" s="71" t="s">
        <v>211</v>
      </c>
      <c r="I260" s="124"/>
      <c r="J260" s="124"/>
      <c r="K260" s="124"/>
      <c r="L260" s="124"/>
      <c r="M260" s="124"/>
      <c r="N260" s="124"/>
      <c r="O260" s="124"/>
      <c r="P260" s="124"/>
      <c r="Q260" s="124"/>
      <c r="R260" s="124"/>
      <c r="S260" s="124"/>
      <c r="T260" s="124"/>
      <c r="U260" s="499"/>
      <c r="V260" s="505">
        <v>4.0500000000000001E-2</v>
      </c>
      <c r="W260" s="505">
        <v>3.3000000000000002E-2</v>
      </c>
      <c r="X260" s="505">
        <v>3.2399999999999998E-2</v>
      </c>
      <c r="Y260" s="505">
        <v>2.93E-2</v>
      </c>
      <c r="Z260" s="505">
        <v>2.6099999999999998E-2</v>
      </c>
      <c r="AA260" s="505">
        <v>2.4899999999999999E-2</v>
      </c>
      <c r="AB260" s="505">
        <v>2.4899999999999999E-2</v>
      </c>
      <c r="AC260" s="505">
        <v>2.4899999999999999E-2</v>
      </c>
      <c r="AD260" s="505">
        <v>2.4899999999999999E-2</v>
      </c>
      <c r="AE260" s="505">
        <v>2.4899999999999999E-2</v>
      </c>
      <c r="AF260" s="505">
        <v>2.4899999999999999E-2</v>
      </c>
      <c r="AG260" s="505">
        <v>2.4899999999999999E-2</v>
      </c>
      <c r="AH260" s="505">
        <v>2.4899999999999999E-2</v>
      </c>
      <c r="AI260" s="505">
        <v>2.4899999999999999E-2</v>
      </c>
    </row>
    <row r="261" spans="5:35" outlineLevel="2" x14ac:dyDescent="0.2">
      <c r="E261" s="503" t="s">
        <v>152</v>
      </c>
      <c r="F261" s="134" t="s">
        <v>152</v>
      </c>
      <c r="G261" s="506" t="s">
        <v>130</v>
      </c>
      <c r="H261" s="71" t="s">
        <v>211</v>
      </c>
      <c r="I261" s="124"/>
      <c r="J261" s="124"/>
      <c r="K261" s="124"/>
      <c r="L261" s="124"/>
      <c r="M261" s="124"/>
      <c r="N261" s="124"/>
      <c r="O261" s="124"/>
      <c r="P261" s="124"/>
      <c r="Q261" s="124"/>
      <c r="R261" s="124"/>
      <c r="S261" s="124"/>
      <c r="T261" s="124"/>
      <c r="U261" s="499"/>
      <c r="V261" s="505">
        <v>4.0500000000000001E-2</v>
      </c>
      <c r="W261" s="505">
        <v>3.3000000000000002E-2</v>
      </c>
      <c r="X261" s="505">
        <v>3.2399999999999998E-2</v>
      </c>
      <c r="Y261" s="505">
        <v>2.93E-2</v>
      </c>
      <c r="Z261" s="505">
        <v>2.6099999999999998E-2</v>
      </c>
      <c r="AA261" s="505">
        <v>2.4899999999999999E-2</v>
      </c>
      <c r="AB261" s="505">
        <v>2.4899999999999999E-2</v>
      </c>
      <c r="AC261" s="505">
        <v>2.4899999999999999E-2</v>
      </c>
      <c r="AD261" s="505">
        <v>2.4899999999999999E-2</v>
      </c>
      <c r="AE261" s="505">
        <v>2.4899999999999999E-2</v>
      </c>
      <c r="AF261" s="505">
        <v>2.4899999999999999E-2</v>
      </c>
      <c r="AG261" s="505">
        <v>2.4899999999999999E-2</v>
      </c>
      <c r="AH261" s="505">
        <v>2.4899999999999999E-2</v>
      </c>
      <c r="AI261" s="505">
        <v>2.4899999999999999E-2</v>
      </c>
    </row>
    <row r="262" spans="5:35" outlineLevel="2" x14ac:dyDescent="0.2">
      <c r="E262" s="503" t="s">
        <v>152</v>
      </c>
      <c r="F262" s="134" t="s">
        <v>152</v>
      </c>
      <c r="G262" s="506" t="s">
        <v>130</v>
      </c>
      <c r="H262" s="71" t="s">
        <v>211</v>
      </c>
      <c r="I262" s="124"/>
      <c r="J262" s="124"/>
      <c r="K262" s="124"/>
      <c r="L262" s="124"/>
      <c r="M262" s="124"/>
      <c r="N262" s="124"/>
      <c r="O262" s="124"/>
      <c r="P262" s="124"/>
      <c r="Q262" s="124"/>
      <c r="R262" s="124"/>
      <c r="S262" s="124"/>
      <c r="T262" s="124"/>
      <c r="U262" s="499"/>
      <c r="V262" s="505">
        <v>4.0500000000000001E-2</v>
      </c>
      <c r="W262" s="505">
        <v>3.3000000000000002E-2</v>
      </c>
      <c r="X262" s="505">
        <v>3.2399999999999998E-2</v>
      </c>
      <c r="Y262" s="505">
        <v>2.93E-2</v>
      </c>
      <c r="Z262" s="505">
        <v>2.6099999999999998E-2</v>
      </c>
      <c r="AA262" s="505">
        <v>2.4899999999999999E-2</v>
      </c>
      <c r="AB262" s="505">
        <v>2.4899999999999999E-2</v>
      </c>
      <c r="AC262" s="505">
        <v>2.4899999999999999E-2</v>
      </c>
      <c r="AD262" s="505">
        <v>2.4899999999999999E-2</v>
      </c>
      <c r="AE262" s="505">
        <v>2.4899999999999999E-2</v>
      </c>
      <c r="AF262" s="505">
        <v>2.4899999999999999E-2</v>
      </c>
      <c r="AG262" s="505">
        <v>2.4899999999999999E-2</v>
      </c>
      <c r="AH262" s="505">
        <v>2.4899999999999999E-2</v>
      </c>
      <c r="AI262" s="505">
        <v>2.4899999999999999E-2</v>
      </c>
    </row>
    <row r="263" spans="5:35" outlineLevel="2" x14ac:dyDescent="0.2">
      <c r="E263" s="503" t="s">
        <v>152</v>
      </c>
      <c r="F263" s="134" t="s">
        <v>152</v>
      </c>
      <c r="G263" s="506" t="s">
        <v>130</v>
      </c>
      <c r="H263" s="71" t="s">
        <v>211</v>
      </c>
      <c r="I263" s="124"/>
      <c r="J263" s="124"/>
      <c r="K263" s="124"/>
      <c r="L263" s="124"/>
      <c r="M263" s="124"/>
      <c r="N263" s="124"/>
      <c r="O263" s="124"/>
      <c r="P263" s="124"/>
      <c r="Q263" s="124"/>
      <c r="R263" s="124"/>
      <c r="S263" s="124"/>
      <c r="T263" s="124"/>
      <c r="U263" s="499"/>
      <c r="V263" s="505">
        <v>4.0500000000000001E-2</v>
      </c>
      <c r="W263" s="505">
        <v>3.3000000000000002E-2</v>
      </c>
      <c r="X263" s="505">
        <v>3.2399999999999998E-2</v>
      </c>
      <c r="Y263" s="505">
        <v>2.93E-2</v>
      </c>
      <c r="Z263" s="505">
        <v>2.6099999999999998E-2</v>
      </c>
      <c r="AA263" s="505">
        <v>2.4899999999999999E-2</v>
      </c>
      <c r="AB263" s="505">
        <v>2.4899999999999999E-2</v>
      </c>
      <c r="AC263" s="505">
        <v>2.4899999999999999E-2</v>
      </c>
      <c r="AD263" s="505">
        <v>2.4899999999999999E-2</v>
      </c>
      <c r="AE263" s="505">
        <v>2.4899999999999999E-2</v>
      </c>
      <c r="AF263" s="505">
        <v>2.4899999999999999E-2</v>
      </c>
      <c r="AG263" s="505">
        <v>2.4899999999999999E-2</v>
      </c>
      <c r="AH263" s="505">
        <v>2.4899999999999999E-2</v>
      </c>
      <c r="AI263" s="505">
        <v>2.4899999999999999E-2</v>
      </c>
    </row>
    <row r="264" spans="5:35" outlineLevel="2" x14ac:dyDescent="0.2">
      <c r="E264" s="503" t="s">
        <v>152</v>
      </c>
      <c r="F264" s="134" t="s">
        <v>152</v>
      </c>
      <c r="G264" s="506" t="s">
        <v>130</v>
      </c>
      <c r="H264" s="71" t="s">
        <v>211</v>
      </c>
      <c r="I264" s="124"/>
      <c r="J264" s="124"/>
      <c r="K264" s="124"/>
      <c r="L264" s="124"/>
      <c r="M264" s="124"/>
      <c r="N264" s="124"/>
      <c r="O264" s="124"/>
      <c r="P264" s="124"/>
      <c r="Q264" s="124"/>
      <c r="R264" s="124"/>
      <c r="S264" s="124"/>
      <c r="T264" s="124"/>
      <c r="U264" s="499"/>
      <c r="V264" s="505">
        <v>4.0500000000000001E-2</v>
      </c>
      <c r="W264" s="505">
        <v>3.3000000000000002E-2</v>
      </c>
      <c r="X264" s="505">
        <v>3.2399999999999998E-2</v>
      </c>
      <c r="Y264" s="505">
        <v>2.93E-2</v>
      </c>
      <c r="Z264" s="505">
        <v>2.6099999999999998E-2</v>
      </c>
      <c r="AA264" s="505">
        <v>2.4899999999999999E-2</v>
      </c>
      <c r="AB264" s="505">
        <v>2.4899999999999999E-2</v>
      </c>
      <c r="AC264" s="505">
        <v>2.4899999999999999E-2</v>
      </c>
      <c r="AD264" s="505">
        <v>2.4899999999999999E-2</v>
      </c>
      <c r="AE264" s="505">
        <v>2.4899999999999999E-2</v>
      </c>
      <c r="AF264" s="505">
        <v>2.4899999999999999E-2</v>
      </c>
      <c r="AG264" s="505">
        <v>2.4899999999999999E-2</v>
      </c>
      <c r="AH264" s="505">
        <v>2.4899999999999999E-2</v>
      </c>
      <c r="AI264" s="505">
        <v>2.4899999999999999E-2</v>
      </c>
    </row>
    <row r="265" spans="5:35" outlineLevel="2" x14ac:dyDescent="0.2">
      <c r="E265" s="503" t="s">
        <v>152</v>
      </c>
      <c r="F265" s="140" t="s">
        <v>152</v>
      </c>
      <c r="G265" s="507" t="s">
        <v>130</v>
      </c>
      <c r="H265" s="71" t="s">
        <v>211</v>
      </c>
      <c r="I265" s="124"/>
      <c r="J265" s="124"/>
      <c r="K265" s="124"/>
      <c r="L265" s="124"/>
      <c r="M265" s="124"/>
      <c r="N265" s="124"/>
      <c r="O265" s="124"/>
      <c r="P265" s="124"/>
      <c r="Q265" s="124"/>
      <c r="R265" s="124"/>
      <c r="S265" s="124"/>
      <c r="T265" s="124"/>
      <c r="U265" s="499"/>
      <c r="V265" s="505">
        <v>4.0500000000000001E-2</v>
      </c>
      <c r="W265" s="505">
        <v>3.3000000000000002E-2</v>
      </c>
      <c r="X265" s="505">
        <v>3.2399999999999998E-2</v>
      </c>
      <c r="Y265" s="505">
        <v>2.93E-2</v>
      </c>
      <c r="Z265" s="505">
        <v>2.6099999999999998E-2</v>
      </c>
      <c r="AA265" s="505">
        <v>2.4899999999999999E-2</v>
      </c>
      <c r="AB265" s="505">
        <v>2.4899999999999999E-2</v>
      </c>
      <c r="AC265" s="505">
        <v>2.4899999999999999E-2</v>
      </c>
      <c r="AD265" s="505">
        <v>2.4899999999999999E-2</v>
      </c>
      <c r="AE265" s="505">
        <v>2.4899999999999999E-2</v>
      </c>
      <c r="AF265" s="505">
        <v>2.4899999999999999E-2</v>
      </c>
      <c r="AG265" s="505">
        <v>2.4899999999999999E-2</v>
      </c>
      <c r="AH265" s="505">
        <v>2.4899999999999999E-2</v>
      </c>
      <c r="AI265" s="505">
        <v>2.4899999999999999E-2</v>
      </c>
    </row>
    <row r="266" spans="5:35" outlineLevel="2" x14ac:dyDescent="0.2">
      <c r="F266" s="124"/>
      <c r="G266" s="124"/>
      <c r="H266" s="124"/>
      <c r="I266" s="124"/>
      <c r="J266" s="124"/>
      <c r="K266" s="124"/>
      <c r="L266" s="124"/>
      <c r="M266" s="124"/>
      <c r="N266" s="124"/>
      <c r="O266" s="124"/>
      <c r="P266" s="124"/>
      <c r="Q266" s="124"/>
      <c r="R266" s="124"/>
      <c r="S266" s="124"/>
      <c r="T266" s="124"/>
      <c r="U266" s="124"/>
      <c r="V266" s="124"/>
      <c r="W266" s="124"/>
      <c r="X266" s="124"/>
      <c r="Y266" s="124"/>
    </row>
    <row r="267" spans="5:35" outlineLevel="1" x14ac:dyDescent="0.2">
      <c r="F267" s="71" t="s">
        <v>546</v>
      </c>
      <c r="G267" s="124"/>
      <c r="H267" s="124"/>
      <c r="I267" s="124"/>
      <c r="J267" s="124"/>
      <c r="K267" s="124"/>
      <c r="L267" s="124"/>
      <c r="M267" s="124"/>
      <c r="N267" s="124"/>
      <c r="O267" s="124"/>
      <c r="P267" s="124"/>
      <c r="Q267" s="124"/>
      <c r="R267" s="124"/>
      <c r="S267" s="124"/>
      <c r="T267" s="124"/>
      <c r="U267" s="72"/>
      <c r="V267" s="72"/>
      <c r="W267" s="72" t="s">
        <v>88</v>
      </c>
      <c r="X267" s="72" t="s">
        <v>89</v>
      </c>
      <c r="Y267" s="72" t="s">
        <v>90</v>
      </c>
      <c r="Z267" s="72" t="s">
        <v>91</v>
      </c>
      <c r="AA267" s="72" t="s">
        <v>92</v>
      </c>
    </row>
    <row r="268" spans="5:35" outlineLevel="2" x14ac:dyDescent="0.2">
      <c r="E268" s="503">
        <v>1</v>
      </c>
      <c r="F268" s="125" t="s">
        <v>660</v>
      </c>
      <c r="G268" s="504" t="s">
        <v>130</v>
      </c>
      <c r="H268" s="71" t="s">
        <v>212</v>
      </c>
      <c r="I268" s="124"/>
      <c r="J268" s="124"/>
      <c r="K268" s="124"/>
      <c r="L268" s="124"/>
      <c r="M268" s="124"/>
      <c r="N268" s="124"/>
      <c r="O268" s="124"/>
      <c r="P268" s="124"/>
      <c r="Q268" s="124"/>
      <c r="R268" s="124"/>
      <c r="S268" s="124"/>
      <c r="T268" s="124"/>
      <c r="U268" s="499"/>
      <c r="V268" s="505">
        <v>4.1231854121522575E-2</v>
      </c>
      <c r="W268" s="505">
        <v>3.3325268498454484E-2</v>
      </c>
      <c r="X268" s="505">
        <v>3.2822849047990828E-2</v>
      </c>
      <c r="Y268" s="505">
        <v>2.9255712261997704E-2</v>
      </c>
      <c r="Z268" s="505">
        <v>2.5872312051081862E-2</v>
      </c>
      <c r="AA268" s="505">
        <v>2.4825604862615914E-2</v>
      </c>
      <c r="AB268" s="505">
        <v>2.4825604862615914E-2</v>
      </c>
      <c r="AC268" s="505">
        <v>2.4825604862615914E-2</v>
      </c>
      <c r="AD268" s="505">
        <v>2.4825604862615914E-2</v>
      </c>
      <c r="AE268" s="505">
        <v>2.4825604862615914E-2</v>
      </c>
      <c r="AF268" s="505">
        <v>2.4825604862615914E-2</v>
      </c>
      <c r="AG268" s="505">
        <v>2.4825604862615914E-2</v>
      </c>
      <c r="AH268" s="505">
        <v>2.4825604862615914E-2</v>
      </c>
      <c r="AI268" s="505">
        <v>2.4825604862615914E-2</v>
      </c>
    </row>
    <row r="269" spans="5:35" outlineLevel="2" x14ac:dyDescent="0.2">
      <c r="E269" s="503">
        <v>2</v>
      </c>
      <c r="F269" s="134" t="s">
        <v>132</v>
      </c>
      <c r="G269" s="506" t="s">
        <v>130</v>
      </c>
      <c r="H269" s="71" t="s">
        <v>212</v>
      </c>
      <c r="I269" s="124"/>
      <c r="J269" s="124"/>
      <c r="K269" s="124"/>
      <c r="L269" s="124"/>
      <c r="M269" s="124"/>
      <c r="N269" s="124"/>
      <c r="O269" s="124"/>
      <c r="P269" s="124"/>
      <c r="Q269" s="124"/>
      <c r="R269" s="124"/>
      <c r="S269" s="124"/>
      <c r="T269" s="124"/>
      <c r="U269" s="499"/>
      <c r="V269" s="505">
        <v>4.1231854121522575E-2</v>
      </c>
      <c r="W269" s="505">
        <v>3.3325268498454484E-2</v>
      </c>
      <c r="X269" s="505">
        <v>3.2822849047990828E-2</v>
      </c>
      <c r="Y269" s="505">
        <v>2.9255712261997704E-2</v>
      </c>
      <c r="Z269" s="505">
        <v>2.5872312051081862E-2</v>
      </c>
      <c r="AA269" s="505">
        <v>2.4825604862615914E-2</v>
      </c>
      <c r="AB269" s="505">
        <v>2.4825604862615914E-2</v>
      </c>
      <c r="AC269" s="505">
        <v>2.4825604862615914E-2</v>
      </c>
      <c r="AD269" s="505">
        <v>2.4825604862615914E-2</v>
      </c>
      <c r="AE269" s="505">
        <v>2.4825604862615914E-2</v>
      </c>
      <c r="AF269" s="505">
        <v>2.4825604862615914E-2</v>
      </c>
      <c r="AG269" s="505">
        <v>2.4825604862615914E-2</v>
      </c>
      <c r="AH269" s="505">
        <v>2.4825604862615914E-2</v>
      </c>
      <c r="AI269" s="505">
        <v>2.4825604862615914E-2</v>
      </c>
    </row>
    <row r="270" spans="5:35" outlineLevel="2" x14ac:dyDescent="0.2">
      <c r="E270" s="503">
        <v>3</v>
      </c>
      <c r="F270" s="134" t="s">
        <v>133</v>
      </c>
      <c r="G270" s="506" t="s">
        <v>130</v>
      </c>
      <c r="H270" s="71" t="s">
        <v>212</v>
      </c>
      <c r="I270" s="124"/>
      <c r="J270" s="124"/>
      <c r="K270" s="124"/>
      <c r="L270" s="124"/>
      <c r="M270" s="124"/>
      <c r="N270" s="124"/>
      <c r="O270" s="124"/>
      <c r="P270" s="124"/>
      <c r="Q270" s="124"/>
      <c r="R270" s="124"/>
      <c r="S270" s="124"/>
      <c r="T270" s="124"/>
      <c r="U270" s="499"/>
      <c r="V270" s="505">
        <v>4.1231854121522575E-2</v>
      </c>
      <c r="W270" s="505">
        <v>3.3325268498454484E-2</v>
      </c>
      <c r="X270" s="505">
        <v>3.2822849047990828E-2</v>
      </c>
      <c r="Y270" s="505">
        <v>2.9255712261997704E-2</v>
      </c>
      <c r="Z270" s="505">
        <v>2.5872312051081862E-2</v>
      </c>
      <c r="AA270" s="505">
        <v>2.4825604862615914E-2</v>
      </c>
      <c r="AB270" s="505">
        <v>2.4825604862615914E-2</v>
      </c>
      <c r="AC270" s="505">
        <v>2.4825604862615914E-2</v>
      </c>
      <c r="AD270" s="505">
        <v>2.4825604862615914E-2</v>
      </c>
      <c r="AE270" s="505">
        <v>2.4825604862615914E-2</v>
      </c>
      <c r="AF270" s="505">
        <v>2.4825604862615914E-2</v>
      </c>
      <c r="AG270" s="505">
        <v>2.4825604862615914E-2</v>
      </c>
      <c r="AH270" s="505">
        <v>2.4825604862615914E-2</v>
      </c>
      <c r="AI270" s="505">
        <v>2.4825604862615914E-2</v>
      </c>
    </row>
    <row r="271" spans="5:35" outlineLevel="2" x14ac:dyDescent="0.2">
      <c r="E271" s="503">
        <v>4</v>
      </c>
      <c r="F271" s="134" t="s">
        <v>134</v>
      </c>
      <c r="G271" s="506" t="s">
        <v>130</v>
      </c>
      <c r="H271" s="71" t="s">
        <v>212</v>
      </c>
      <c r="I271" s="124"/>
      <c r="J271" s="124"/>
      <c r="K271" s="124"/>
      <c r="L271" s="124"/>
      <c r="M271" s="124"/>
      <c r="N271" s="124"/>
      <c r="O271" s="124"/>
      <c r="P271" s="124"/>
      <c r="Q271" s="124"/>
      <c r="R271" s="124"/>
      <c r="S271" s="124"/>
      <c r="T271" s="124"/>
      <c r="U271" s="499"/>
      <c r="V271" s="505">
        <v>4.1231854121522575E-2</v>
      </c>
      <c r="W271" s="505">
        <v>3.3325268498454484E-2</v>
      </c>
      <c r="X271" s="505">
        <v>3.2822849047990828E-2</v>
      </c>
      <c r="Y271" s="505">
        <v>2.9255712261997704E-2</v>
      </c>
      <c r="Z271" s="505">
        <v>2.5872312051081862E-2</v>
      </c>
      <c r="AA271" s="505">
        <v>2.4825604862615914E-2</v>
      </c>
      <c r="AB271" s="505">
        <v>2.4825604862615914E-2</v>
      </c>
      <c r="AC271" s="505">
        <v>2.4825604862615914E-2</v>
      </c>
      <c r="AD271" s="505">
        <v>2.4825604862615914E-2</v>
      </c>
      <c r="AE271" s="505">
        <v>2.4825604862615914E-2</v>
      </c>
      <c r="AF271" s="505">
        <v>2.4825604862615914E-2</v>
      </c>
      <c r="AG271" s="505">
        <v>2.4825604862615914E-2</v>
      </c>
      <c r="AH271" s="505">
        <v>2.4825604862615914E-2</v>
      </c>
      <c r="AI271" s="505">
        <v>2.4825604862615914E-2</v>
      </c>
    </row>
    <row r="272" spans="5:35" outlineLevel="2" x14ac:dyDescent="0.2">
      <c r="E272" s="503">
        <v>5</v>
      </c>
      <c r="F272" s="134" t="s">
        <v>135</v>
      </c>
      <c r="G272" s="506" t="s">
        <v>130</v>
      </c>
      <c r="H272" s="71" t="s">
        <v>212</v>
      </c>
      <c r="I272" s="124"/>
      <c r="J272" s="124"/>
      <c r="K272" s="124"/>
      <c r="L272" s="124"/>
      <c r="M272" s="124"/>
      <c r="N272" s="124"/>
      <c r="O272" s="124"/>
      <c r="P272" s="124"/>
      <c r="Q272" s="124"/>
      <c r="R272" s="124"/>
      <c r="S272" s="124"/>
      <c r="T272" s="124"/>
      <c r="U272" s="499"/>
      <c r="V272" s="505">
        <v>4.1231854121522575E-2</v>
      </c>
      <c r="W272" s="505">
        <v>3.3325268498454484E-2</v>
      </c>
      <c r="X272" s="505">
        <v>3.2822849047990828E-2</v>
      </c>
      <c r="Y272" s="505">
        <v>2.9255712261997704E-2</v>
      </c>
      <c r="Z272" s="505">
        <v>2.5872312051081862E-2</v>
      </c>
      <c r="AA272" s="505">
        <v>2.4825604862615914E-2</v>
      </c>
      <c r="AB272" s="505">
        <v>2.4825604862615914E-2</v>
      </c>
      <c r="AC272" s="505">
        <v>2.4825604862615914E-2</v>
      </c>
      <c r="AD272" s="505">
        <v>2.4825604862615914E-2</v>
      </c>
      <c r="AE272" s="505">
        <v>2.4825604862615914E-2</v>
      </c>
      <c r="AF272" s="505">
        <v>2.4825604862615914E-2</v>
      </c>
      <c r="AG272" s="505">
        <v>2.4825604862615914E-2</v>
      </c>
      <c r="AH272" s="505">
        <v>2.4825604862615914E-2</v>
      </c>
      <c r="AI272" s="505">
        <v>2.4825604862615914E-2</v>
      </c>
    </row>
    <row r="273" spans="5:35" outlineLevel="2" x14ac:dyDescent="0.2">
      <c r="E273" s="503">
        <v>6</v>
      </c>
      <c r="F273" s="134" t="s">
        <v>136</v>
      </c>
      <c r="G273" s="506" t="s">
        <v>130</v>
      </c>
      <c r="H273" s="71" t="s">
        <v>212</v>
      </c>
      <c r="I273" s="124"/>
      <c r="J273" s="124"/>
      <c r="K273" s="124"/>
      <c r="L273" s="124"/>
      <c r="M273" s="124"/>
      <c r="N273" s="124"/>
      <c r="O273" s="124"/>
      <c r="P273" s="124"/>
      <c r="Q273" s="124"/>
      <c r="R273" s="124"/>
      <c r="S273" s="124"/>
      <c r="T273" s="124"/>
      <c r="U273" s="499"/>
      <c r="V273" s="505">
        <v>4.1231854121522575E-2</v>
      </c>
      <c r="W273" s="505">
        <v>3.3325268498454484E-2</v>
      </c>
      <c r="X273" s="505">
        <v>3.2822849047990828E-2</v>
      </c>
      <c r="Y273" s="505">
        <v>2.9255712261997704E-2</v>
      </c>
      <c r="Z273" s="505">
        <v>2.5872312051081862E-2</v>
      </c>
      <c r="AA273" s="505">
        <v>2.4825604862615914E-2</v>
      </c>
      <c r="AB273" s="505">
        <v>2.4825604862615914E-2</v>
      </c>
      <c r="AC273" s="505">
        <v>2.4825604862615914E-2</v>
      </c>
      <c r="AD273" s="505">
        <v>2.4825604862615914E-2</v>
      </c>
      <c r="AE273" s="505">
        <v>2.4825604862615914E-2</v>
      </c>
      <c r="AF273" s="505">
        <v>2.4825604862615914E-2</v>
      </c>
      <c r="AG273" s="505">
        <v>2.4825604862615914E-2</v>
      </c>
      <c r="AH273" s="505">
        <v>2.4825604862615914E-2</v>
      </c>
      <c r="AI273" s="505">
        <v>2.4825604862615914E-2</v>
      </c>
    </row>
    <row r="274" spans="5:35" outlineLevel="2" x14ac:dyDescent="0.2">
      <c r="E274" s="503">
        <v>7</v>
      </c>
      <c r="F274" s="134" t="s">
        <v>137</v>
      </c>
      <c r="G274" s="506" t="s">
        <v>130</v>
      </c>
      <c r="H274" s="71" t="s">
        <v>212</v>
      </c>
      <c r="I274" s="124"/>
      <c r="J274" s="124"/>
      <c r="K274" s="124"/>
      <c r="L274" s="124"/>
      <c r="M274" s="124"/>
      <c r="N274" s="124"/>
      <c r="O274" s="124"/>
      <c r="P274" s="124"/>
      <c r="Q274" s="124"/>
      <c r="R274" s="124"/>
      <c r="S274" s="124"/>
      <c r="T274" s="124"/>
      <c r="U274" s="499"/>
      <c r="V274" s="505">
        <v>4.1231854121522575E-2</v>
      </c>
      <c r="W274" s="505">
        <v>3.3325268498454484E-2</v>
      </c>
      <c r="X274" s="505">
        <v>3.2822849047990828E-2</v>
      </c>
      <c r="Y274" s="505">
        <v>2.9255712261997704E-2</v>
      </c>
      <c r="Z274" s="505">
        <v>2.5872312051081862E-2</v>
      </c>
      <c r="AA274" s="505">
        <v>2.4825604862615914E-2</v>
      </c>
      <c r="AB274" s="505">
        <v>2.4825604862615914E-2</v>
      </c>
      <c r="AC274" s="505">
        <v>2.4825604862615914E-2</v>
      </c>
      <c r="AD274" s="505">
        <v>2.4825604862615914E-2</v>
      </c>
      <c r="AE274" s="505">
        <v>2.4825604862615914E-2</v>
      </c>
      <c r="AF274" s="505">
        <v>2.4825604862615914E-2</v>
      </c>
      <c r="AG274" s="505">
        <v>2.4825604862615914E-2</v>
      </c>
      <c r="AH274" s="505">
        <v>2.4825604862615914E-2</v>
      </c>
      <c r="AI274" s="505">
        <v>2.4825604862615914E-2</v>
      </c>
    </row>
    <row r="275" spans="5:35" outlineLevel="2" x14ac:dyDescent="0.2">
      <c r="E275" s="503">
        <v>8</v>
      </c>
      <c r="F275" s="134" t="s">
        <v>138</v>
      </c>
      <c r="G275" s="506" t="s">
        <v>130</v>
      </c>
      <c r="H275" s="71" t="s">
        <v>212</v>
      </c>
      <c r="I275" s="124"/>
      <c r="J275" s="124"/>
      <c r="K275" s="124"/>
      <c r="L275" s="124"/>
      <c r="M275" s="124"/>
      <c r="N275" s="124"/>
      <c r="O275" s="124"/>
      <c r="P275" s="124"/>
      <c r="Q275" s="124"/>
      <c r="R275" s="124"/>
      <c r="S275" s="124"/>
      <c r="T275" s="124"/>
      <c r="U275" s="499"/>
      <c r="V275" s="505">
        <v>4.1231854121522575E-2</v>
      </c>
      <c r="W275" s="505">
        <v>3.3325268498454484E-2</v>
      </c>
      <c r="X275" s="505">
        <v>3.2822849047990828E-2</v>
      </c>
      <c r="Y275" s="505">
        <v>2.9255712261997704E-2</v>
      </c>
      <c r="Z275" s="505">
        <v>2.5872312051081862E-2</v>
      </c>
      <c r="AA275" s="505">
        <v>2.4825604862615914E-2</v>
      </c>
      <c r="AB275" s="505">
        <v>2.4825604862615914E-2</v>
      </c>
      <c r="AC275" s="505">
        <v>2.4825604862615914E-2</v>
      </c>
      <c r="AD275" s="505">
        <v>2.4825604862615914E-2</v>
      </c>
      <c r="AE275" s="505">
        <v>2.4825604862615914E-2</v>
      </c>
      <c r="AF275" s="505">
        <v>2.4825604862615914E-2</v>
      </c>
      <c r="AG275" s="505">
        <v>2.4825604862615914E-2</v>
      </c>
      <c r="AH275" s="505">
        <v>2.4825604862615914E-2</v>
      </c>
      <c r="AI275" s="505">
        <v>2.4825604862615914E-2</v>
      </c>
    </row>
    <row r="276" spans="5:35" outlineLevel="2" x14ac:dyDescent="0.2">
      <c r="E276" s="503">
        <v>9</v>
      </c>
      <c r="F276" s="134" t="s">
        <v>139</v>
      </c>
      <c r="G276" s="506" t="s">
        <v>130</v>
      </c>
      <c r="H276" s="71" t="s">
        <v>212</v>
      </c>
      <c r="I276" s="124"/>
      <c r="J276" s="124"/>
      <c r="K276" s="124"/>
      <c r="L276" s="124"/>
      <c r="M276" s="124"/>
      <c r="N276" s="124"/>
      <c r="O276" s="124"/>
      <c r="P276" s="124"/>
      <c r="Q276" s="124"/>
      <c r="R276" s="124"/>
      <c r="S276" s="124"/>
      <c r="T276" s="124"/>
      <c r="U276" s="499"/>
      <c r="V276" s="505">
        <v>4.1231854121522575E-2</v>
      </c>
      <c r="W276" s="505">
        <v>3.3325268498454484E-2</v>
      </c>
      <c r="X276" s="505">
        <v>3.2822849047990828E-2</v>
      </c>
      <c r="Y276" s="505">
        <v>2.9255712261997704E-2</v>
      </c>
      <c r="Z276" s="505">
        <v>2.5872312051081862E-2</v>
      </c>
      <c r="AA276" s="505">
        <v>2.4825604862615914E-2</v>
      </c>
      <c r="AB276" s="505">
        <v>2.4825604862615914E-2</v>
      </c>
      <c r="AC276" s="505">
        <v>2.4825604862615914E-2</v>
      </c>
      <c r="AD276" s="505">
        <v>2.4825604862615914E-2</v>
      </c>
      <c r="AE276" s="505">
        <v>2.4825604862615914E-2</v>
      </c>
      <c r="AF276" s="505">
        <v>2.4825604862615914E-2</v>
      </c>
      <c r="AG276" s="505">
        <v>2.4825604862615914E-2</v>
      </c>
      <c r="AH276" s="505">
        <v>2.4825604862615914E-2</v>
      </c>
      <c r="AI276" s="505">
        <v>2.4825604862615914E-2</v>
      </c>
    </row>
    <row r="277" spans="5:35" outlineLevel="2" x14ac:dyDescent="0.2">
      <c r="E277" s="503">
        <v>10</v>
      </c>
      <c r="F277" s="134" t="s">
        <v>140</v>
      </c>
      <c r="G277" s="506" t="s">
        <v>130</v>
      </c>
      <c r="H277" s="71" t="s">
        <v>212</v>
      </c>
      <c r="I277" s="124"/>
      <c r="J277" s="124"/>
      <c r="K277" s="124"/>
      <c r="L277" s="124"/>
      <c r="M277" s="124"/>
      <c r="N277" s="124"/>
      <c r="O277" s="124"/>
      <c r="P277" s="124"/>
      <c r="Q277" s="124"/>
      <c r="R277" s="124"/>
      <c r="S277" s="124"/>
      <c r="T277" s="124"/>
      <c r="U277" s="499"/>
      <c r="V277" s="505">
        <v>4.1231854121522575E-2</v>
      </c>
      <c r="W277" s="505">
        <v>3.3325268498454484E-2</v>
      </c>
      <c r="X277" s="505">
        <v>3.2822849047990828E-2</v>
      </c>
      <c r="Y277" s="505">
        <v>2.9255712261997704E-2</v>
      </c>
      <c r="Z277" s="505">
        <v>2.5872312051081862E-2</v>
      </c>
      <c r="AA277" s="505">
        <v>2.4825604862615914E-2</v>
      </c>
      <c r="AB277" s="505">
        <v>2.4825604862615914E-2</v>
      </c>
      <c r="AC277" s="505">
        <v>2.4825604862615914E-2</v>
      </c>
      <c r="AD277" s="505">
        <v>2.4825604862615914E-2</v>
      </c>
      <c r="AE277" s="505">
        <v>2.4825604862615914E-2</v>
      </c>
      <c r="AF277" s="505">
        <v>2.4825604862615914E-2</v>
      </c>
      <c r="AG277" s="505">
        <v>2.4825604862615914E-2</v>
      </c>
      <c r="AH277" s="505">
        <v>2.4825604862615914E-2</v>
      </c>
      <c r="AI277" s="505">
        <v>2.4825604862615914E-2</v>
      </c>
    </row>
    <row r="278" spans="5:35" outlineLevel="2" x14ac:dyDescent="0.2">
      <c r="E278" s="503">
        <v>11</v>
      </c>
      <c r="F278" s="134" t="s">
        <v>141</v>
      </c>
      <c r="G278" s="506" t="s">
        <v>130</v>
      </c>
      <c r="H278" s="71" t="s">
        <v>212</v>
      </c>
      <c r="I278" s="124"/>
      <c r="J278" s="124"/>
      <c r="K278" s="124"/>
      <c r="L278" s="124"/>
      <c r="M278" s="124"/>
      <c r="N278" s="124"/>
      <c r="O278" s="124"/>
      <c r="P278" s="124"/>
      <c r="Q278" s="124"/>
      <c r="R278" s="124"/>
      <c r="S278" s="124"/>
      <c r="T278" s="124"/>
      <c r="U278" s="499"/>
      <c r="V278" s="505">
        <v>4.1231854121522575E-2</v>
      </c>
      <c r="W278" s="505">
        <v>3.3325268498454484E-2</v>
      </c>
      <c r="X278" s="505">
        <v>3.2822849047990828E-2</v>
      </c>
      <c r="Y278" s="505">
        <v>2.9255712261997704E-2</v>
      </c>
      <c r="Z278" s="505">
        <v>2.5872312051081862E-2</v>
      </c>
      <c r="AA278" s="505">
        <v>2.4825604862615914E-2</v>
      </c>
      <c r="AB278" s="505">
        <v>2.4825604862615914E-2</v>
      </c>
      <c r="AC278" s="505">
        <v>2.4825604862615914E-2</v>
      </c>
      <c r="AD278" s="505">
        <v>2.4825604862615914E-2</v>
      </c>
      <c r="AE278" s="505">
        <v>2.4825604862615914E-2</v>
      </c>
      <c r="AF278" s="505">
        <v>2.4825604862615914E-2</v>
      </c>
      <c r="AG278" s="505">
        <v>2.4825604862615914E-2</v>
      </c>
      <c r="AH278" s="505">
        <v>2.4825604862615914E-2</v>
      </c>
      <c r="AI278" s="505">
        <v>2.4825604862615914E-2</v>
      </c>
    </row>
    <row r="279" spans="5:35" outlineLevel="2" x14ac:dyDescent="0.2">
      <c r="E279" s="503">
        <v>12</v>
      </c>
      <c r="F279" s="134" t="s">
        <v>142</v>
      </c>
      <c r="G279" s="506" t="s">
        <v>130</v>
      </c>
      <c r="H279" s="71" t="s">
        <v>212</v>
      </c>
      <c r="I279" s="124"/>
      <c r="J279" s="124"/>
      <c r="K279" s="124"/>
      <c r="L279" s="124"/>
      <c r="M279" s="124"/>
      <c r="N279" s="124"/>
      <c r="O279" s="124"/>
      <c r="P279" s="124"/>
      <c r="Q279" s="124"/>
      <c r="R279" s="124"/>
      <c r="S279" s="124"/>
      <c r="T279" s="124"/>
      <c r="U279" s="499"/>
      <c r="V279" s="505">
        <v>4.1231854121522575E-2</v>
      </c>
      <c r="W279" s="505">
        <v>3.3325268498454484E-2</v>
      </c>
      <c r="X279" s="505">
        <v>3.2822849047990828E-2</v>
      </c>
      <c r="Y279" s="505">
        <v>2.9255712261997704E-2</v>
      </c>
      <c r="Z279" s="505">
        <v>2.5872312051081862E-2</v>
      </c>
      <c r="AA279" s="505">
        <v>2.4825604862615914E-2</v>
      </c>
      <c r="AB279" s="505">
        <v>2.4825604862615914E-2</v>
      </c>
      <c r="AC279" s="505">
        <v>2.4825604862615914E-2</v>
      </c>
      <c r="AD279" s="505">
        <v>2.4825604862615914E-2</v>
      </c>
      <c r="AE279" s="505">
        <v>2.4825604862615914E-2</v>
      </c>
      <c r="AF279" s="505">
        <v>2.4825604862615914E-2</v>
      </c>
      <c r="AG279" s="505">
        <v>2.4825604862615914E-2</v>
      </c>
      <c r="AH279" s="505">
        <v>2.4825604862615914E-2</v>
      </c>
      <c r="AI279" s="505">
        <v>2.4825604862615914E-2</v>
      </c>
    </row>
    <row r="280" spans="5:35" outlineLevel="2" x14ac:dyDescent="0.2">
      <c r="E280" s="503">
        <v>13</v>
      </c>
      <c r="F280" s="134" t="s">
        <v>143</v>
      </c>
      <c r="G280" s="506" t="s">
        <v>130</v>
      </c>
      <c r="H280" s="71" t="s">
        <v>212</v>
      </c>
      <c r="I280" s="124"/>
      <c r="J280" s="124"/>
      <c r="K280" s="124"/>
      <c r="L280" s="124"/>
      <c r="M280" s="124"/>
      <c r="N280" s="124"/>
      <c r="O280" s="124"/>
      <c r="P280" s="124"/>
      <c r="Q280" s="124"/>
      <c r="R280" s="124"/>
      <c r="S280" s="124"/>
      <c r="T280" s="124"/>
      <c r="U280" s="499"/>
      <c r="V280" s="505">
        <v>4.1231854121522575E-2</v>
      </c>
      <c r="W280" s="505">
        <v>3.3325268498454484E-2</v>
      </c>
      <c r="X280" s="505">
        <v>3.2822849047990828E-2</v>
      </c>
      <c r="Y280" s="505">
        <v>2.9255712261997704E-2</v>
      </c>
      <c r="Z280" s="505">
        <v>2.5872312051081862E-2</v>
      </c>
      <c r="AA280" s="505">
        <v>2.4825604862615914E-2</v>
      </c>
      <c r="AB280" s="505">
        <v>2.4825604862615914E-2</v>
      </c>
      <c r="AC280" s="505">
        <v>2.4825604862615914E-2</v>
      </c>
      <c r="AD280" s="505">
        <v>2.4825604862615914E-2</v>
      </c>
      <c r="AE280" s="505">
        <v>2.4825604862615914E-2</v>
      </c>
      <c r="AF280" s="505">
        <v>2.4825604862615914E-2</v>
      </c>
      <c r="AG280" s="505">
        <v>2.4825604862615914E-2</v>
      </c>
      <c r="AH280" s="505">
        <v>2.4825604862615914E-2</v>
      </c>
      <c r="AI280" s="505">
        <v>2.4825604862615914E-2</v>
      </c>
    </row>
    <row r="281" spans="5:35" outlineLevel="2" x14ac:dyDescent="0.2">
      <c r="E281" s="503">
        <v>14</v>
      </c>
      <c r="F281" s="134" t="s">
        <v>144</v>
      </c>
      <c r="G281" s="506" t="s">
        <v>130</v>
      </c>
      <c r="H281" s="71" t="s">
        <v>212</v>
      </c>
      <c r="I281" s="124"/>
      <c r="J281" s="124"/>
      <c r="K281" s="124"/>
      <c r="L281" s="124"/>
      <c r="M281" s="124"/>
      <c r="N281" s="124"/>
      <c r="O281" s="124"/>
      <c r="P281" s="124"/>
      <c r="Q281" s="124"/>
      <c r="R281" s="124"/>
      <c r="S281" s="124"/>
      <c r="T281" s="124"/>
      <c r="U281" s="499"/>
      <c r="V281" s="505">
        <v>4.1231854121522575E-2</v>
      </c>
      <c r="W281" s="505">
        <v>3.3325268498454484E-2</v>
      </c>
      <c r="X281" s="505">
        <v>3.2822849047990828E-2</v>
      </c>
      <c r="Y281" s="505">
        <v>2.9255712261997704E-2</v>
      </c>
      <c r="Z281" s="505">
        <v>2.5872312051081862E-2</v>
      </c>
      <c r="AA281" s="505">
        <v>2.4825604862615914E-2</v>
      </c>
      <c r="AB281" s="505">
        <v>2.4825604862615914E-2</v>
      </c>
      <c r="AC281" s="505">
        <v>2.4825604862615914E-2</v>
      </c>
      <c r="AD281" s="505">
        <v>2.4825604862615914E-2</v>
      </c>
      <c r="AE281" s="505">
        <v>2.4825604862615914E-2</v>
      </c>
      <c r="AF281" s="505">
        <v>2.4825604862615914E-2</v>
      </c>
      <c r="AG281" s="505">
        <v>2.4825604862615914E-2</v>
      </c>
      <c r="AH281" s="505">
        <v>2.4825604862615914E-2</v>
      </c>
      <c r="AI281" s="505">
        <v>2.4825604862615914E-2</v>
      </c>
    </row>
    <row r="282" spans="5:35" outlineLevel="2" x14ac:dyDescent="0.2">
      <c r="E282" s="503">
        <v>15</v>
      </c>
      <c r="F282" s="134" t="s">
        <v>145</v>
      </c>
      <c r="G282" s="506" t="s">
        <v>130</v>
      </c>
      <c r="H282" s="71" t="s">
        <v>212</v>
      </c>
      <c r="I282" s="124"/>
      <c r="J282" s="124"/>
      <c r="K282" s="124"/>
      <c r="L282" s="124"/>
      <c r="M282" s="124"/>
      <c r="N282" s="124"/>
      <c r="O282" s="124"/>
      <c r="P282" s="124"/>
      <c r="Q282" s="124"/>
      <c r="R282" s="124"/>
      <c r="S282" s="124"/>
      <c r="T282" s="124"/>
      <c r="U282" s="499"/>
      <c r="V282" s="505">
        <v>4.1231854121522575E-2</v>
      </c>
      <c r="W282" s="505">
        <v>3.3325268498454484E-2</v>
      </c>
      <c r="X282" s="505">
        <v>3.2822849047990828E-2</v>
      </c>
      <c r="Y282" s="505">
        <v>2.9255712261997704E-2</v>
      </c>
      <c r="Z282" s="505">
        <v>2.5872312051081862E-2</v>
      </c>
      <c r="AA282" s="505">
        <v>2.4825604862615914E-2</v>
      </c>
      <c r="AB282" s="505">
        <v>2.4825604862615914E-2</v>
      </c>
      <c r="AC282" s="505">
        <v>2.4825604862615914E-2</v>
      </c>
      <c r="AD282" s="505">
        <v>2.4825604862615914E-2</v>
      </c>
      <c r="AE282" s="505">
        <v>2.4825604862615914E-2</v>
      </c>
      <c r="AF282" s="505">
        <v>2.4825604862615914E-2</v>
      </c>
      <c r="AG282" s="505">
        <v>2.4825604862615914E-2</v>
      </c>
      <c r="AH282" s="505">
        <v>2.4825604862615914E-2</v>
      </c>
      <c r="AI282" s="505">
        <v>2.4825604862615914E-2</v>
      </c>
    </row>
    <row r="283" spans="5:35" outlineLevel="2" x14ac:dyDescent="0.2">
      <c r="E283" s="503">
        <v>16</v>
      </c>
      <c r="F283" s="134" t="s">
        <v>146</v>
      </c>
      <c r="G283" s="506" t="s">
        <v>130</v>
      </c>
      <c r="H283" s="71" t="s">
        <v>212</v>
      </c>
      <c r="I283" s="124"/>
      <c r="J283" s="124"/>
      <c r="K283" s="124"/>
      <c r="L283" s="124"/>
      <c r="M283" s="124"/>
      <c r="N283" s="124"/>
      <c r="O283" s="124"/>
      <c r="P283" s="124"/>
      <c r="Q283" s="124"/>
      <c r="R283" s="124"/>
      <c r="S283" s="124"/>
      <c r="T283" s="124"/>
      <c r="U283" s="499"/>
      <c r="V283" s="505">
        <v>4.1231854121522575E-2</v>
      </c>
      <c r="W283" s="505">
        <v>3.3325268498454484E-2</v>
      </c>
      <c r="X283" s="505">
        <v>3.2822849047990828E-2</v>
      </c>
      <c r="Y283" s="505">
        <v>2.9255712261997704E-2</v>
      </c>
      <c r="Z283" s="505">
        <v>2.5872312051081862E-2</v>
      </c>
      <c r="AA283" s="505">
        <v>2.4825604862615914E-2</v>
      </c>
      <c r="AB283" s="505">
        <v>2.4825604862615914E-2</v>
      </c>
      <c r="AC283" s="505">
        <v>2.4825604862615914E-2</v>
      </c>
      <c r="AD283" s="505">
        <v>2.4825604862615914E-2</v>
      </c>
      <c r="AE283" s="505">
        <v>2.4825604862615914E-2</v>
      </c>
      <c r="AF283" s="505">
        <v>2.4825604862615914E-2</v>
      </c>
      <c r="AG283" s="505">
        <v>2.4825604862615914E-2</v>
      </c>
      <c r="AH283" s="505">
        <v>2.4825604862615914E-2</v>
      </c>
      <c r="AI283" s="505">
        <v>2.4825604862615914E-2</v>
      </c>
    </row>
    <row r="284" spans="5:35" outlineLevel="2" x14ac:dyDescent="0.2">
      <c r="E284" s="503">
        <v>17</v>
      </c>
      <c r="F284" s="134" t="s">
        <v>147</v>
      </c>
      <c r="G284" s="506" t="s">
        <v>130</v>
      </c>
      <c r="H284" s="71" t="s">
        <v>212</v>
      </c>
      <c r="I284" s="124"/>
      <c r="J284" s="124"/>
      <c r="K284" s="124"/>
      <c r="L284" s="124"/>
      <c r="M284" s="124"/>
      <c r="N284" s="124"/>
      <c r="O284" s="124"/>
      <c r="P284" s="124"/>
      <c r="Q284" s="124"/>
      <c r="R284" s="124"/>
      <c r="S284" s="124"/>
      <c r="T284" s="124"/>
      <c r="U284" s="499"/>
      <c r="V284" s="505">
        <v>4.1231854121522575E-2</v>
      </c>
      <c r="W284" s="505">
        <v>3.3325268498454484E-2</v>
      </c>
      <c r="X284" s="505">
        <v>3.2822849047990828E-2</v>
      </c>
      <c r="Y284" s="505">
        <v>2.9255712261997704E-2</v>
      </c>
      <c r="Z284" s="505">
        <v>2.5872312051081862E-2</v>
      </c>
      <c r="AA284" s="505">
        <v>2.4825604862615914E-2</v>
      </c>
      <c r="AB284" s="505">
        <v>2.4825604862615914E-2</v>
      </c>
      <c r="AC284" s="505">
        <v>2.4825604862615914E-2</v>
      </c>
      <c r="AD284" s="505">
        <v>2.4825604862615914E-2</v>
      </c>
      <c r="AE284" s="505">
        <v>2.4825604862615914E-2</v>
      </c>
      <c r="AF284" s="505">
        <v>2.4825604862615914E-2</v>
      </c>
      <c r="AG284" s="505">
        <v>2.4825604862615914E-2</v>
      </c>
      <c r="AH284" s="505">
        <v>2.4825604862615914E-2</v>
      </c>
      <c r="AI284" s="505">
        <v>2.4825604862615914E-2</v>
      </c>
    </row>
    <row r="285" spans="5:35" outlineLevel="2" x14ac:dyDescent="0.2">
      <c r="E285" s="503">
        <v>18</v>
      </c>
      <c r="F285" s="134" t="s">
        <v>148</v>
      </c>
      <c r="G285" s="506" t="s">
        <v>130</v>
      </c>
      <c r="H285" s="71" t="s">
        <v>212</v>
      </c>
      <c r="I285" s="124"/>
      <c r="J285" s="124"/>
      <c r="K285" s="124"/>
      <c r="L285" s="124"/>
      <c r="M285" s="124"/>
      <c r="N285" s="124"/>
      <c r="O285" s="124"/>
      <c r="P285" s="124"/>
      <c r="Q285" s="124"/>
      <c r="R285" s="124"/>
      <c r="S285" s="124"/>
      <c r="T285" s="124"/>
      <c r="U285" s="499"/>
      <c r="V285" s="505">
        <v>4.1231854121522575E-2</v>
      </c>
      <c r="W285" s="505">
        <v>3.3325268498454484E-2</v>
      </c>
      <c r="X285" s="505">
        <v>3.2822849047990828E-2</v>
      </c>
      <c r="Y285" s="505">
        <v>2.9255712261997704E-2</v>
      </c>
      <c r="Z285" s="505">
        <v>2.5872312051081862E-2</v>
      </c>
      <c r="AA285" s="505">
        <v>2.4825604862615914E-2</v>
      </c>
      <c r="AB285" s="505">
        <v>2.4825604862615914E-2</v>
      </c>
      <c r="AC285" s="505">
        <v>2.4825604862615914E-2</v>
      </c>
      <c r="AD285" s="505">
        <v>2.4825604862615914E-2</v>
      </c>
      <c r="AE285" s="505">
        <v>2.4825604862615914E-2</v>
      </c>
      <c r="AF285" s="505">
        <v>2.4825604862615914E-2</v>
      </c>
      <c r="AG285" s="505">
        <v>2.4825604862615914E-2</v>
      </c>
      <c r="AH285" s="505">
        <v>2.4825604862615914E-2</v>
      </c>
      <c r="AI285" s="505">
        <v>2.4825604862615914E-2</v>
      </c>
    </row>
    <row r="286" spans="5:35" outlineLevel="2" x14ac:dyDescent="0.2">
      <c r="E286" s="503">
        <v>19</v>
      </c>
      <c r="F286" s="134" t="s">
        <v>149</v>
      </c>
      <c r="G286" s="506" t="s">
        <v>130</v>
      </c>
      <c r="H286" s="71" t="s">
        <v>212</v>
      </c>
      <c r="I286" s="124"/>
      <c r="J286" s="124"/>
      <c r="K286" s="124"/>
      <c r="L286" s="124"/>
      <c r="M286" s="124"/>
      <c r="N286" s="124"/>
      <c r="O286" s="124"/>
      <c r="P286" s="124"/>
      <c r="Q286" s="124"/>
      <c r="R286" s="124"/>
      <c r="S286" s="124"/>
      <c r="T286" s="124"/>
      <c r="U286" s="499"/>
      <c r="V286" s="505">
        <v>4.1231854121522575E-2</v>
      </c>
      <c r="W286" s="505">
        <v>3.3325268498454484E-2</v>
      </c>
      <c r="X286" s="505">
        <v>3.2822849047990828E-2</v>
      </c>
      <c r="Y286" s="505">
        <v>2.9255712261997704E-2</v>
      </c>
      <c r="Z286" s="505">
        <v>2.5872312051081862E-2</v>
      </c>
      <c r="AA286" s="505">
        <v>2.4825604862615914E-2</v>
      </c>
      <c r="AB286" s="505">
        <v>2.4825604862615914E-2</v>
      </c>
      <c r="AC286" s="505">
        <v>2.4825604862615914E-2</v>
      </c>
      <c r="AD286" s="505">
        <v>2.4825604862615914E-2</v>
      </c>
      <c r="AE286" s="505">
        <v>2.4825604862615914E-2</v>
      </c>
      <c r="AF286" s="505">
        <v>2.4825604862615914E-2</v>
      </c>
      <c r="AG286" s="505">
        <v>2.4825604862615914E-2</v>
      </c>
      <c r="AH286" s="505">
        <v>2.4825604862615914E-2</v>
      </c>
      <c r="AI286" s="505">
        <v>2.4825604862615914E-2</v>
      </c>
    </row>
    <row r="287" spans="5:35" outlineLevel="2" x14ac:dyDescent="0.2">
      <c r="E287" s="503">
        <v>20</v>
      </c>
      <c r="F287" s="134" t="s">
        <v>150</v>
      </c>
      <c r="G287" s="506" t="s">
        <v>130</v>
      </c>
      <c r="H287" s="71" t="s">
        <v>212</v>
      </c>
      <c r="I287" s="124"/>
      <c r="J287" s="124"/>
      <c r="K287" s="124"/>
      <c r="L287" s="124"/>
      <c r="M287" s="124"/>
      <c r="N287" s="124"/>
      <c r="O287" s="124"/>
      <c r="P287" s="124"/>
      <c r="Q287" s="124"/>
      <c r="R287" s="124"/>
      <c r="S287" s="124"/>
      <c r="T287" s="124"/>
      <c r="U287" s="499"/>
      <c r="V287" s="505">
        <v>4.1231854121522575E-2</v>
      </c>
      <c r="W287" s="505">
        <v>3.3325268498454484E-2</v>
      </c>
      <c r="X287" s="505">
        <v>3.2822849047990828E-2</v>
      </c>
      <c r="Y287" s="505">
        <v>2.9255712261997704E-2</v>
      </c>
      <c r="Z287" s="505">
        <v>2.5872312051081862E-2</v>
      </c>
      <c r="AA287" s="505">
        <v>2.4825604862615914E-2</v>
      </c>
      <c r="AB287" s="505">
        <v>2.4825604862615914E-2</v>
      </c>
      <c r="AC287" s="505">
        <v>2.4825604862615914E-2</v>
      </c>
      <c r="AD287" s="505">
        <v>2.4825604862615914E-2</v>
      </c>
      <c r="AE287" s="505">
        <v>2.4825604862615914E-2</v>
      </c>
      <c r="AF287" s="505">
        <v>2.4825604862615914E-2</v>
      </c>
      <c r="AG287" s="505">
        <v>2.4825604862615914E-2</v>
      </c>
      <c r="AH287" s="505">
        <v>2.4825604862615914E-2</v>
      </c>
      <c r="AI287" s="505">
        <v>2.4825604862615914E-2</v>
      </c>
    </row>
    <row r="288" spans="5:35" outlineLevel="2" x14ac:dyDescent="0.2">
      <c r="E288" s="503">
        <v>21</v>
      </c>
      <c r="F288" s="134" t="s">
        <v>151</v>
      </c>
      <c r="G288" s="506" t="s">
        <v>130</v>
      </c>
      <c r="H288" s="71" t="s">
        <v>212</v>
      </c>
      <c r="I288" s="124"/>
      <c r="J288" s="124"/>
      <c r="K288" s="124"/>
      <c r="L288" s="124"/>
      <c r="M288" s="124"/>
      <c r="N288" s="124"/>
      <c r="O288" s="124"/>
      <c r="P288" s="124"/>
      <c r="Q288" s="124"/>
      <c r="R288" s="124"/>
      <c r="S288" s="124"/>
      <c r="T288" s="124"/>
      <c r="U288" s="499"/>
      <c r="V288" s="505">
        <v>4.1231854121522575E-2</v>
      </c>
      <c r="W288" s="505">
        <v>3.3325268498454484E-2</v>
      </c>
      <c r="X288" s="505">
        <v>3.2822849047990828E-2</v>
      </c>
      <c r="Y288" s="505">
        <v>2.9255712261997704E-2</v>
      </c>
      <c r="Z288" s="505">
        <v>2.5872312051081862E-2</v>
      </c>
      <c r="AA288" s="505">
        <v>2.4825604862615914E-2</v>
      </c>
      <c r="AB288" s="505">
        <v>2.4825604862615914E-2</v>
      </c>
      <c r="AC288" s="505">
        <v>2.4825604862615914E-2</v>
      </c>
      <c r="AD288" s="505">
        <v>2.4825604862615914E-2</v>
      </c>
      <c r="AE288" s="505">
        <v>2.4825604862615914E-2</v>
      </c>
      <c r="AF288" s="505">
        <v>2.4825604862615914E-2</v>
      </c>
      <c r="AG288" s="505">
        <v>2.4825604862615914E-2</v>
      </c>
      <c r="AH288" s="505">
        <v>2.4825604862615914E-2</v>
      </c>
      <c r="AI288" s="505">
        <v>2.4825604862615914E-2</v>
      </c>
    </row>
    <row r="289" spans="5:35" outlineLevel="2" x14ac:dyDescent="0.2">
      <c r="E289" s="503">
        <v>22</v>
      </c>
      <c r="F289" s="134" t="s">
        <v>658</v>
      </c>
      <c r="G289" s="506" t="s">
        <v>130</v>
      </c>
      <c r="H289" s="71" t="s">
        <v>212</v>
      </c>
      <c r="I289" s="124"/>
      <c r="J289" s="124"/>
      <c r="K289" s="124"/>
      <c r="L289" s="124"/>
      <c r="M289" s="124"/>
      <c r="N289" s="124"/>
      <c r="O289" s="124"/>
      <c r="P289" s="124"/>
      <c r="Q289" s="124"/>
      <c r="R289" s="124"/>
      <c r="S289" s="124"/>
      <c r="T289" s="124"/>
      <c r="U289" s="499"/>
      <c r="V289" s="505">
        <v>4.1231854121522575E-2</v>
      </c>
      <c r="W289" s="505">
        <v>3.3325268498454484E-2</v>
      </c>
      <c r="X289" s="505">
        <v>3.2822849047990828E-2</v>
      </c>
      <c r="Y289" s="505">
        <v>2.9255712261997704E-2</v>
      </c>
      <c r="Z289" s="505">
        <v>2.5872312051081862E-2</v>
      </c>
      <c r="AA289" s="505">
        <v>2.4825604862615914E-2</v>
      </c>
      <c r="AB289" s="505">
        <v>2.4825604862615914E-2</v>
      </c>
      <c r="AC289" s="505">
        <v>2.4825604862615914E-2</v>
      </c>
      <c r="AD289" s="505">
        <v>2.4825604862615914E-2</v>
      </c>
      <c r="AE289" s="505">
        <v>2.4825604862615914E-2</v>
      </c>
      <c r="AF289" s="505">
        <v>2.4825604862615914E-2</v>
      </c>
      <c r="AG289" s="505">
        <v>2.4825604862615914E-2</v>
      </c>
      <c r="AH289" s="505">
        <v>2.4825604862615914E-2</v>
      </c>
      <c r="AI289" s="505">
        <v>2.4825604862615914E-2</v>
      </c>
    </row>
    <row r="290" spans="5:35" outlineLevel="2" x14ac:dyDescent="0.2">
      <c r="E290" s="503" t="s">
        <v>152</v>
      </c>
      <c r="F290" s="134" t="s">
        <v>152</v>
      </c>
      <c r="G290" s="506" t="s">
        <v>130</v>
      </c>
      <c r="H290" s="71" t="s">
        <v>212</v>
      </c>
      <c r="I290" s="124"/>
      <c r="J290" s="124"/>
      <c r="K290" s="124"/>
      <c r="L290" s="124"/>
      <c r="M290" s="124"/>
      <c r="N290" s="124"/>
      <c r="O290" s="124"/>
      <c r="P290" s="124"/>
      <c r="Q290" s="124"/>
      <c r="R290" s="124"/>
      <c r="S290" s="124"/>
      <c r="T290" s="124"/>
      <c r="U290" s="499"/>
      <c r="V290" s="505">
        <v>4.1231854121522575E-2</v>
      </c>
      <c r="W290" s="505">
        <v>3.3325268498454484E-2</v>
      </c>
      <c r="X290" s="505">
        <v>3.2822849047990828E-2</v>
      </c>
      <c r="Y290" s="505">
        <v>2.9255712261997704E-2</v>
      </c>
      <c r="Z290" s="505">
        <v>2.5872312051081862E-2</v>
      </c>
      <c r="AA290" s="505">
        <v>2.4825604862615914E-2</v>
      </c>
      <c r="AB290" s="505">
        <v>2.4825604862615914E-2</v>
      </c>
      <c r="AC290" s="505">
        <v>2.4825604862615914E-2</v>
      </c>
      <c r="AD290" s="505">
        <v>2.4825604862615914E-2</v>
      </c>
      <c r="AE290" s="505">
        <v>2.4825604862615914E-2</v>
      </c>
      <c r="AF290" s="505">
        <v>2.4825604862615914E-2</v>
      </c>
      <c r="AG290" s="505">
        <v>2.4825604862615914E-2</v>
      </c>
      <c r="AH290" s="505">
        <v>2.4825604862615914E-2</v>
      </c>
      <c r="AI290" s="505">
        <v>2.4825604862615914E-2</v>
      </c>
    </row>
    <row r="291" spans="5:35" outlineLevel="2" x14ac:dyDescent="0.2">
      <c r="E291" s="503">
        <v>24</v>
      </c>
      <c r="F291" s="134" t="s">
        <v>2</v>
      </c>
      <c r="G291" s="506" t="s">
        <v>130</v>
      </c>
      <c r="H291" s="71" t="s">
        <v>212</v>
      </c>
      <c r="I291" s="124"/>
      <c r="J291" s="124"/>
      <c r="K291" s="124"/>
      <c r="L291" s="124"/>
      <c r="M291" s="124"/>
      <c r="N291" s="124"/>
      <c r="O291" s="124"/>
      <c r="P291" s="124"/>
      <c r="Q291" s="124"/>
      <c r="R291" s="124"/>
      <c r="S291" s="124"/>
      <c r="T291" s="124"/>
      <c r="U291" s="499"/>
      <c r="V291" s="505">
        <v>4.1231854121522575E-2</v>
      </c>
      <c r="W291" s="505">
        <v>3.3325268498454484E-2</v>
      </c>
      <c r="X291" s="505">
        <v>3.2822849047990828E-2</v>
      </c>
      <c r="Y291" s="505">
        <v>2.9255712261997704E-2</v>
      </c>
      <c r="Z291" s="505">
        <v>2.5872312051081862E-2</v>
      </c>
      <c r="AA291" s="505">
        <v>2.4825604862615914E-2</v>
      </c>
      <c r="AB291" s="505">
        <v>2.4825604862615914E-2</v>
      </c>
      <c r="AC291" s="505">
        <v>2.4825604862615914E-2</v>
      </c>
      <c r="AD291" s="505">
        <v>2.4825604862615914E-2</v>
      </c>
      <c r="AE291" s="505">
        <v>2.4825604862615914E-2</v>
      </c>
      <c r="AF291" s="505">
        <v>2.4825604862615914E-2</v>
      </c>
      <c r="AG291" s="505">
        <v>2.4825604862615914E-2</v>
      </c>
      <c r="AH291" s="505">
        <v>2.4825604862615914E-2</v>
      </c>
      <c r="AI291" s="505">
        <v>2.4825604862615914E-2</v>
      </c>
    </row>
    <row r="292" spans="5:35" outlineLevel="2" x14ac:dyDescent="0.2">
      <c r="E292" s="503">
        <v>25</v>
      </c>
      <c r="F292" s="134" t="s">
        <v>153</v>
      </c>
      <c r="G292" s="506" t="s">
        <v>130</v>
      </c>
      <c r="H292" s="71" t="s">
        <v>212</v>
      </c>
      <c r="I292" s="124"/>
      <c r="J292" s="124"/>
      <c r="K292" s="124"/>
      <c r="L292" s="124"/>
      <c r="M292" s="124"/>
      <c r="N292" s="124"/>
      <c r="O292" s="124"/>
      <c r="P292" s="124"/>
      <c r="Q292" s="124"/>
      <c r="R292" s="124"/>
      <c r="S292" s="124"/>
      <c r="T292" s="124"/>
      <c r="U292" s="499"/>
      <c r="V292" s="505">
        <v>4.1231854121522575E-2</v>
      </c>
      <c r="W292" s="505">
        <v>3.3325268498454484E-2</v>
      </c>
      <c r="X292" s="505">
        <v>3.2822849047990828E-2</v>
      </c>
      <c r="Y292" s="505">
        <v>2.9255712261997704E-2</v>
      </c>
      <c r="Z292" s="505">
        <v>2.5872312051081862E-2</v>
      </c>
      <c r="AA292" s="505">
        <v>2.4825604862615914E-2</v>
      </c>
      <c r="AB292" s="505">
        <v>2.4825604862615914E-2</v>
      </c>
      <c r="AC292" s="505">
        <v>2.4825604862615914E-2</v>
      </c>
      <c r="AD292" s="505">
        <v>2.4825604862615914E-2</v>
      </c>
      <c r="AE292" s="505">
        <v>2.4825604862615914E-2</v>
      </c>
      <c r="AF292" s="505">
        <v>2.4825604862615914E-2</v>
      </c>
      <c r="AG292" s="505">
        <v>2.4825604862615914E-2</v>
      </c>
      <c r="AH292" s="505">
        <v>2.4825604862615914E-2</v>
      </c>
      <c r="AI292" s="505">
        <v>2.4825604862615914E-2</v>
      </c>
    </row>
    <row r="293" spans="5:35" outlineLevel="2" x14ac:dyDescent="0.2">
      <c r="E293" s="503" t="s">
        <v>154</v>
      </c>
      <c r="F293" s="134" t="s">
        <v>155</v>
      </c>
      <c r="G293" s="506" t="s">
        <v>130</v>
      </c>
      <c r="H293" s="71" t="s">
        <v>212</v>
      </c>
      <c r="I293" s="124"/>
      <c r="J293" s="124"/>
      <c r="K293" s="124"/>
      <c r="L293" s="124"/>
      <c r="M293" s="124"/>
      <c r="N293" s="124"/>
      <c r="O293" s="124"/>
      <c r="P293" s="124"/>
      <c r="Q293" s="124"/>
      <c r="R293" s="124"/>
      <c r="S293" s="124"/>
      <c r="T293" s="124"/>
      <c r="U293" s="499"/>
      <c r="V293" s="505">
        <v>4.1231854121522575E-2</v>
      </c>
      <c r="W293" s="505">
        <v>3.3325268498454484E-2</v>
      </c>
      <c r="X293" s="505">
        <v>3.2822849047990828E-2</v>
      </c>
      <c r="Y293" s="505">
        <v>2.9255712261997704E-2</v>
      </c>
      <c r="Z293" s="505">
        <v>2.5872312051081862E-2</v>
      </c>
      <c r="AA293" s="505">
        <v>2.4825604862615914E-2</v>
      </c>
      <c r="AB293" s="505">
        <v>2.4825604862615914E-2</v>
      </c>
      <c r="AC293" s="505">
        <v>2.4825604862615914E-2</v>
      </c>
      <c r="AD293" s="505">
        <v>2.4825604862615914E-2</v>
      </c>
      <c r="AE293" s="505">
        <v>2.4825604862615914E-2</v>
      </c>
      <c r="AF293" s="505">
        <v>2.4825604862615914E-2</v>
      </c>
      <c r="AG293" s="505">
        <v>2.4825604862615914E-2</v>
      </c>
      <c r="AH293" s="505">
        <v>2.4825604862615914E-2</v>
      </c>
      <c r="AI293" s="505">
        <v>2.4825604862615914E-2</v>
      </c>
    </row>
    <row r="294" spans="5:35" outlineLevel="2" x14ac:dyDescent="0.2">
      <c r="E294" s="503" t="s">
        <v>156</v>
      </c>
      <c r="F294" s="134" t="s">
        <v>157</v>
      </c>
      <c r="G294" s="506" t="s">
        <v>130</v>
      </c>
      <c r="H294" s="71" t="s">
        <v>212</v>
      </c>
      <c r="I294" s="124"/>
      <c r="J294" s="124"/>
      <c r="K294" s="124"/>
      <c r="L294" s="124"/>
      <c r="M294" s="124"/>
      <c r="N294" s="124"/>
      <c r="O294" s="124"/>
      <c r="P294" s="124"/>
      <c r="Q294" s="124"/>
      <c r="R294" s="124"/>
      <c r="S294" s="124"/>
      <c r="T294" s="124"/>
      <c r="U294" s="499"/>
      <c r="V294" s="505">
        <v>4.1231854121522575E-2</v>
      </c>
      <c r="W294" s="505">
        <v>3.3325268498454484E-2</v>
      </c>
      <c r="X294" s="505">
        <v>3.2822849047990828E-2</v>
      </c>
      <c r="Y294" s="505">
        <v>2.9255712261997704E-2</v>
      </c>
      <c r="Z294" s="505">
        <v>2.5872312051081862E-2</v>
      </c>
      <c r="AA294" s="505">
        <v>2.4825604862615914E-2</v>
      </c>
      <c r="AB294" s="505">
        <v>2.4825604862615914E-2</v>
      </c>
      <c r="AC294" s="505">
        <v>2.4825604862615914E-2</v>
      </c>
      <c r="AD294" s="505">
        <v>2.4825604862615914E-2</v>
      </c>
      <c r="AE294" s="505">
        <v>2.4825604862615914E-2</v>
      </c>
      <c r="AF294" s="505">
        <v>2.4825604862615914E-2</v>
      </c>
      <c r="AG294" s="505">
        <v>2.4825604862615914E-2</v>
      </c>
      <c r="AH294" s="505">
        <v>2.4825604862615914E-2</v>
      </c>
      <c r="AI294" s="505">
        <v>2.4825604862615914E-2</v>
      </c>
    </row>
    <row r="295" spans="5:35" outlineLevel="2" x14ac:dyDescent="0.2">
      <c r="E295" s="503" t="s">
        <v>152</v>
      </c>
      <c r="F295" s="134" t="s">
        <v>152</v>
      </c>
      <c r="G295" s="506" t="s">
        <v>130</v>
      </c>
      <c r="H295" s="71" t="s">
        <v>212</v>
      </c>
      <c r="I295" s="124"/>
      <c r="J295" s="124"/>
      <c r="K295" s="124"/>
      <c r="L295" s="124"/>
      <c r="M295" s="124"/>
      <c r="N295" s="124"/>
      <c r="O295" s="124"/>
      <c r="P295" s="124"/>
      <c r="Q295" s="124"/>
      <c r="R295" s="124"/>
      <c r="S295" s="124"/>
      <c r="T295" s="124"/>
      <c r="U295" s="499"/>
      <c r="V295" s="505">
        <v>4.1231854121522575E-2</v>
      </c>
      <c r="W295" s="505">
        <v>3.3325268498454484E-2</v>
      </c>
      <c r="X295" s="505">
        <v>3.2822849047990828E-2</v>
      </c>
      <c r="Y295" s="505">
        <v>2.9255712261997704E-2</v>
      </c>
      <c r="Z295" s="505">
        <v>2.5872312051081862E-2</v>
      </c>
      <c r="AA295" s="505">
        <v>2.4825604862615914E-2</v>
      </c>
      <c r="AB295" s="505">
        <v>2.4825604862615914E-2</v>
      </c>
      <c r="AC295" s="505">
        <v>2.4825604862615914E-2</v>
      </c>
      <c r="AD295" s="505">
        <v>2.4825604862615914E-2</v>
      </c>
      <c r="AE295" s="505">
        <v>2.4825604862615914E-2</v>
      </c>
      <c r="AF295" s="505">
        <v>2.4825604862615914E-2</v>
      </c>
      <c r="AG295" s="505">
        <v>2.4825604862615914E-2</v>
      </c>
      <c r="AH295" s="505">
        <v>2.4825604862615914E-2</v>
      </c>
      <c r="AI295" s="505">
        <v>2.4825604862615914E-2</v>
      </c>
    </row>
    <row r="296" spans="5:35" outlineLevel="2" x14ac:dyDescent="0.2">
      <c r="E296" s="503">
        <v>29</v>
      </c>
      <c r="F296" s="134" t="s">
        <v>158</v>
      </c>
      <c r="G296" s="506" t="s">
        <v>130</v>
      </c>
      <c r="H296" s="71" t="s">
        <v>212</v>
      </c>
      <c r="I296" s="124"/>
      <c r="J296" s="124"/>
      <c r="K296" s="124"/>
      <c r="L296" s="124"/>
      <c r="M296" s="124"/>
      <c r="N296" s="124"/>
      <c r="O296" s="124"/>
      <c r="P296" s="124"/>
      <c r="Q296" s="124"/>
      <c r="R296" s="124"/>
      <c r="S296" s="124"/>
      <c r="T296" s="124"/>
      <c r="U296" s="499"/>
      <c r="V296" s="505">
        <v>4.1231854121522575E-2</v>
      </c>
      <c r="W296" s="505">
        <v>3.3325268498454484E-2</v>
      </c>
      <c r="X296" s="505">
        <v>3.2822849047990828E-2</v>
      </c>
      <c r="Y296" s="505">
        <v>2.9255712261997704E-2</v>
      </c>
      <c r="Z296" s="505">
        <v>2.5872312051081862E-2</v>
      </c>
      <c r="AA296" s="505">
        <v>2.4825604862615914E-2</v>
      </c>
      <c r="AB296" s="505">
        <v>2.4825604862615914E-2</v>
      </c>
      <c r="AC296" s="505">
        <v>2.4825604862615914E-2</v>
      </c>
      <c r="AD296" s="505">
        <v>2.4825604862615914E-2</v>
      </c>
      <c r="AE296" s="505">
        <v>2.4825604862615914E-2</v>
      </c>
      <c r="AF296" s="505">
        <v>2.4825604862615914E-2</v>
      </c>
      <c r="AG296" s="505">
        <v>2.4825604862615914E-2</v>
      </c>
      <c r="AH296" s="505">
        <v>2.4825604862615914E-2</v>
      </c>
      <c r="AI296" s="505">
        <v>2.4825604862615914E-2</v>
      </c>
    </row>
    <row r="297" spans="5:35" outlineLevel="2" x14ac:dyDescent="0.2">
      <c r="E297" s="503">
        <v>30</v>
      </c>
      <c r="F297" s="134" t="s">
        <v>159</v>
      </c>
      <c r="G297" s="506" t="s">
        <v>130</v>
      </c>
      <c r="H297" s="71" t="s">
        <v>212</v>
      </c>
      <c r="I297" s="124"/>
      <c r="J297" s="124"/>
      <c r="K297" s="124"/>
      <c r="L297" s="124"/>
      <c r="M297" s="124"/>
      <c r="N297" s="124"/>
      <c r="O297" s="124"/>
      <c r="P297" s="124"/>
      <c r="Q297" s="124"/>
      <c r="R297" s="124"/>
      <c r="S297" s="124"/>
      <c r="T297" s="124"/>
      <c r="U297" s="499"/>
      <c r="V297" s="505">
        <v>4.1231854121522575E-2</v>
      </c>
      <c r="W297" s="505">
        <v>3.3325268498454484E-2</v>
      </c>
      <c r="X297" s="505">
        <v>3.2822849047990828E-2</v>
      </c>
      <c r="Y297" s="505">
        <v>2.9255712261997704E-2</v>
      </c>
      <c r="Z297" s="505">
        <v>2.5872312051081862E-2</v>
      </c>
      <c r="AA297" s="505">
        <v>2.4825604862615914E-2</v>
      </c>
      <c r="AB297" s="505">
        <v>2.4825604862615914E-2</v>
      </c>
      <c r="AC297" s="505">
        <v>2.4825604862615914E-2</v>
      </c>
      <c r="AD297" s="505">
        <v>2.4825604862615914E-2</v>
      </c>
      <c r="AE297" s="505">
        <v>2.4825604862615914E-2</v>
      </c>
      <c r="AF297" s="505">
        <v>2.4825604862615914E-2</v>
      </c>
      <c r="AG297" s="505">
        <v>2.4825604862615914E-2</v>
      </c>
      <c r="AH297" s="505">
        <v>2.4825604862615914E-2</v>
      </c>
      <c r="AI297" s="505">
        <v>2.4825604862615914E-2</v>
      </c>
    </row>
    <row r="298" spans="5:35" outlineLevel="2" x14ac:dyDescent="0.2">
      <c r="E298" s="503" t="s">
        <v>152</v>
      </c>
      <c r="F298" s="134" t="s">
        <v>152</v>
      </c>
      <c r="G298" s="506" t="s">
        <v>130</v>
      </c>
      <c r="H298" s="71" t="s">
        <v>212</v>
      </c>
      <c r="I298" s="124"/>
      <c r="J298" s="124"/>
      <c r="K298" s="124"/>
      <c r="L298" s="124"/>
      <c r="M298" s="124"/>
      <c r="N298" s="124"/>
      <c r="O298" s="124"/>
      <c r="P298" s="124"/>
      <c r="Q298" s="124"/>
      <c r="R298" s="124"/>
      <c r="S298" s="124"/>
      <c r="T298" s="124"/>
      <c r="U298" s="499"/>
      <c r="V298" s="505">
        <v>4.1231854121522575E-2</v>
      </c>
      <c r="W298" s="505">
        <v>3.3325268498454484E-2</v>
      </c>
      <c r="X298" s="505">
        <v>3.2822849047990828E-2</v>
      </c>
      <c r="Y298" s="505">
        <v>2.9255712261997704E-2</v>
      </c>
      <c r="Z298" s="505">
        <v>2.5872312051081862E-2</v>
      </c>
      <c r="AA298" s="505">
        <v>2.4825604862615914E-2</v>
      </c>
      <c r="AB298" s="505">
        <v>2.4825604862615914E-2</v>
      </c>
      <c r="AC298" s="505">
        <v>2.4825604862615914E-2</v>
      </c>
      <c r="AD298" s="505">
        <v>2.4825604862615914E-2</v>
      </c>
      <c r="AE298" s="505">
        <v>2.4825604862615914E-2</v>
      </c>
      <c r="AF298" s="505">
        <v>2.4825604862615914E-2</v>
      </c>
      <c r="AG298" s="505">
        <v>2.4825604862615914E-2</v>
      </c>
      <c r="AH298" s="505">
        <v>2.4825604862615914E-2</v>
      </c>
      <c r="AI298" s="505">
        <v>2.4825604862615914E-2</v>
      </c>
    </row>
    <row r="299" spans="5:35" outlineLevel="2" x14ac:dyDescent="0.2">
      <c r="E299" s="503" t="s">
        <v>160</v>
      </c>
      <c r="F299" s="134" t="s">
        <v>161</v>
      </c>
      <c r="G299" s="506" t="s">
        <v>130</v>
      </c>
      <c r="H299" s="71" t="s">
        <v>212</v>
      </c>
      <c r="I299" s="124"/>
      <c r="J299" s="124"/>
      <c r="K299" s="124"/>
      <c r="L299" s="124"/>
      <c r="M299" s="124"/>
      <c r="N299" s="124"/>
      <c r="O299" s="124"/>
      <c r="P299" s="124"/>
      <c r="Q299" s="124"/>
      <c r="R299" s="124"/>
      <c r="S299" s="124"/>
      <c r="T299" s="124"/>
      <c r="U299" s="499"/>
      <c r="V299" s="505">
        <v>4.1231854121522575E-2</v>
      </c>
      <c r="W299" s="505">
        <v>3.3325268498454484E-2</v>
      </c>
      <c r="X299" s="505">
        <v>3.2822849047990828E-2</v>
      </c>
      <c r="Y299" s="505">
        <v>2.9255712261997704E-2</v>
      </c>
      <c r="Z299" s="505">
        <v>2.5872312051081862E-2</v>
      </c>
      <c r="AA299" s="505">
        <v>2.4825604862615914E-2</v>
      </c>
      <c r="AB299" s="505">
        <v>2.4825604862615914E-2</v>
      </c>
      <c r="AC299" s="505">
        <v>2.4825604862615914E-2</v>
      </c>
      <c r="AD299" s="505">
        <v>2.4825604862615914E-2</v>
      </c>
      <c r="AE299" s="505">
        <v>2.4825604862615914E-2</v>
      </c>
      <c r="AF299" s="505">
        <v>2.4825604862615914E-2</v>
      </c>
      <c r="AG299" s="505">
        <v>2.4825604862615914E-2</v>
      </c>
      <c r="AH299" s="505">
        <v>2.4825604862615914E-2</v>
      </c>
      <c r="AI299" s="505">
        <v>2.4825604862615914E-2</v>
      </c>
    </row>
    <row r="300" spans="5:35" outlineLevel="2" x14ac:dyDescent="0.2">
      <c r="E300" s="503" t="s">
        <v>162</v>
      </c>
      <c r="F300" s="134" t="s">
        <v>659</v>
      </c>
      <c r="G300" s="506" t="s">
        <v>130</v>
      </c>
      <c r="H300" s="71" t="s">
        <v>212</v>
      </c>
      <c r="I300" s="124"/>
      <c r="J300" s="124"/>
      <c r="K300" s="124"/>
      <c r="L300" s="124"/>
      <c r="M300" s="124"/>
      <c r="N300" s="124"/>
      <c r="O300" s="124"/>
      <c r="P300" s="124"/>
      <c r="Q300" s="124"/>
      <c r="R300" s="124"/>
      <c r="S300" s="124"/>
      <c r="T300" s="124"/>
      <c r="U300" s="499"/>
      <c r="V300" s="505">
        <v>4.1231854121522575E-2</v>
      </c>
      <c r="W300" s="505">
        <v>3.3325268498454484E-2</v>
      </c>
      <c r="X300" s="505">
        <v>3.2822849047990828E-2</v>
      </c>
      <c r="Y300" s="505">
        <v>2.9255712261997704E-2</v>
      </c>
      <c r="Z300" s="505">
        <v>2.5872312051081862E-2</v>
      </c>
      <c r="AA300" s="505">
        <v>2.4825604862615914E-2</v>
      </c>
      <c r="AB300" s="505">
        <v>2.4825604862615914E-2</v>
      </c>
      <c r="AC300" s="505">
        <v>2.4825604862615914E-2</v>
      </c>
      <c r="AD300" s="505">
        <v>2.4825604862615914E-2</v>
      </c>
      <c r="AE300" s="505">
        <v>2.4825604862615914E-2</v>
      </c>
      <c r="AF300" s="505">
        <v>2.4825604862615914E-2</v>
      </c>
      <c r="AG300" s="505">
        <v>2.4825604862615914E-2</v>
      </c>
      <c r="AH300" s="505">
        <v>2.4825604862615914E-2</v>
      </c>
      <c r="AI300" s="505">
        <v>2.4825604862615914E-2</v>
      </c>
    </row>
    <row r="301" spans="5:35" outlineLevel="2" x14ac:dyDescent="0.2">
      <c r="E301" s="503" t="s">
        <v>163</v>
      </c>
      <c r="F301" s="134" t="s">
        <v>164</v>
      </c>
      <c r="G301" s="506" t="s">
        <v>130</v>
      </c>
      <c r="H301" s="71" t="s">
        <v>212</v>
      </c>
      <c r="I301" s="124"/>
      <c r="J301" s="124"/>
      <c r="K301" s="124"/>
      <c r="L301" s="124"/>
      <c r="M301" s="124"/>
      <c r="N301" s="124"/>
      <c r="O301" s="124"/>
      <c r="P301" s="124"/>
      <c r="Q301" s="124"/>
      <c r="R301" s="124"/>
      <c r="S301" s="124"/>
      <c r="T301" s="124"/>
      <c r="U301" s="499"/>
      <c r="V301" s="505">
        <v>4.1231854121522575E-2</v>
      </c>
      <c r="W301" s="505">
        <v>3.3325268498454484E-2</v>
      </c>
      <c r="X301" s="505">
        <v>3.2822849047990828E-2</v>
      </c>
      <c r="Y301" s="505">
        <v>2.9255712261997704E-2</v>
      </c>
      <c r="Z301" s="505">
        <v>2.5872312051081862E-2</v>
      </c>
      <c r="AA301" s="505">
        <v>2.4825604862615914E-2</v>
      </c>
      <c r="AB301" s="505">
        <v>2.4825604862615914E-2</v>
      </c>
      <c r="AC301" s="505">
        <v>2.4825604862615914E-2</v>
      </c>
      <c r="AD301" s="505">
        <v>2.4825604862615914E-2</v>
      </c>
      <c r="AE301" s="505">
        <v>2.4825604862615914E-2</v>
      </c>
      <c r="AF301" s="505">
        <v>2.4825604862615914E-2</v>
      </c>
      <c r="AG301" s="505">
        <v>2.4825604862615914E-2</v>
      </c>
      <c r="AH301" s="505">
        <v>2.4825604862615914E-2</v>
      </c>
      <c r="AI301" s="505">
        <v>2.4825604862615914E-2</v>
      </c>
    </row>
    <row r="302" spans="5:35" outlineLevel="2" x14ac:dyDescent="0.2">
      <c r="E302" s="503" t="s">
        <v>152</v>
      </c>
      <c r="F302" s="134" t="s">
        <v>152</v>
      </c>
      <c r="G302" s="506" t="s">
        <v>130</v>
      </c>
      <c r="H302" s="71" t="s">
        <v>212</v>
      </c>
      <c r="I302" s="124"/>
      <c r="J302" s="124"/>
      <c r="K302" s="124"/>
      <c r="L302" s="124"/>
      <c r="M302" s="124"/>
      <c r="N302" s="124"/>
      <c r="O302" s="124"/>
      <c r="P302" s="124"/>
      <c r="Q302" s="124"/>
      <c r="R302" s="124"/>
      <c r="S302" s="124"/>
      <c r="T302" s="124"/>
      <c r="U302" s="499"/>
      <c r="V302" s="505">
        <v>4.1231854121522575E-2</v>
      </c>
      <c r="W302" s="505">
        <v>3.3325268498454484E-2</v>
      </c>
      <c r="X302" s="505">
        <v>3.2822849047990828E-2</v>
      </c>
      <c r="Y302" s="505">
        <v>2.9255712261997704E-2</v>
      </c>
      <c r="Z302" s="505">
        <v>2.5872312051081862E-2</v>
      </c>
      <c r="AA302" s="505">
        <v>2.4825604862615914E-2</v>
      </c>
      <c r="AB302" s="505">
        <v>2.4825604862615914E-2</v>
      </c>
      <c r="AC302" s="505">
        <v>2.4825604862615914E-2</v>
      </c>
      <c r="AD302" s="505">
        <v>2.4825604862615914E-2</v>
      </c>
      <c r="AE302" s="505">
        <v>2.4825604862615914E-2</v>
      </c>
      <c r="AF302" s="505">
        <v>2.4825604862615914E-2</v>
      </c>
      <c r="AG302" s="505">
        <v>2.4825604862615914E-2</v>
      </c>
      <c r="AH302" s="505">
        <v>2.4825604862615914E-2</v>
      </c>
      <c r="AI302" s="505">
        <v>2.4825604862615914E-2</v>
      </c>
    </row>
    <row r="303" spans="5:35" outlineLevel="2" x14ac:dyDescent="0.2">
      <c r="E303" s="503" t="s">
        <v>165</v>
      </c>
      <c r="F303" s="134" t="s">
        <v>656</v>
      </c>
      <c r="G303" s="506" t="s">
        <v>130</v>
      </c>
      <c r="H303" s="71" t="s">
        <v>212</v>
      </c>
      <c r="I303" s="124"/>
      <c r="J303" s="124"/>
      <c r="K303" s="124"/>
      <c r="L303" s="124"/>
      <c r="M303" s="124"/>
      <c r="N303" s="124"/>
      <c r="O303" s="124"/>
      <c r="P303" s="124"/>
      <c r="Q303" s="124"/>
      <c r="R303" s="124"/>
      <c r="S303" s="124"/>
      <c r="T303" s="124"/>
      <c r="U303" s="499"/>
      <c r="V303" s="505">
        <v>4.1231854121522575E-2</v>
      </c>
      <c r="W303" s="505">
        <v>3.3325268498454484E-2</v>
      </c>
      <c r="X303" s="505">
        <v>3.2822849047990828E-2</v>
      </c>
      <c r="Y303" s="505">
        <v>2.9255712261997704E-2</v>
      </c>
      <c r="Z303" s="505">
        <v>2.5872312051081862E-2</v>
      </c>
      <c r="AA303" s="505">
        <v>2.4825604862615914E-2</v>
      </c>
      <c r="AB303" s="505">
        <v>2.4825604862615914E-2</v>
      </c>
      <c r="AC303" s="505">
        <v>2.4825604862615914E-2</v>
      </c>
      <c r="AD303" s="505">
        <v>2.4825604862615914E-2</v>
      </c>
      <c r="AE303" s="505">
        <v>2.4825604862615914E-2</v>
      </c>
      <c r="AF303" s="505">
        <v>2.4825604862615914E-2</v>
      </c>
      <c r="AG303" s="505">
        <v>2.4825604862615914E-2</v>
      </c>
      <c r="AH303" s="505">
        <v>2.4825604862615914E-2</v>
      </c>
      <c r="AI303" s="505">
        <v>2.4825604862615914E-2</v>
      </c>
    </row>
    <row r="304" spans="5:35" outlineLevel="2" x14ac:dyDescent="0.2">
      <c r="E304" s="503" t="s">
        <v>166</v>
      </c>
      <c r="F304" s="134" t="s">
        <v>657</v>
      </c>
      <c r="G304" s="506" t="s">
        <v>130</v>
      </c>
      <c r="H304" s="71" t="s">
        <v>212</v>
      </c>
      <c r="I304" s="124"/>
      <c r="J304" s="124"/>
      <c r="K304" s="124"/>
      <c r="L304" s="124"/>
      <c r="M304" s="124"/>
      <c r="N304" s="124"/>
      <c r="O304" s="124"/>
      <c r="P304" s="124"/>
      <c r="Q304" s="124"/>
      <c r="R304" s="124"/>
      <c r="S304" s="124"/>
      <c r="T304" s="124"/>
      <c r="U304" s="499"/>
      <c r="V304" s="505">
        <v>4.1231854121522575E-2</v>
      </c>
      <c r="W304" s="505">
        <v>3.3325268498454484E-2</v>
      </c>
      <c r="X304" s="505">
        <v>3.2822849047990828E-2</v>
      </c>
      <c r="Y304" s="505">
        <v>2.9255712261997704E-2</v>
      </c>
      <c r="Z304" s="505">
        <v>2.5872312051081862E-2</v>
      </c>
      <c r="AA304" s="505">
        <v>2.4825604862615914E-2</v>
      </c>
      <c r="AB304" s="505">
        <v>2.4825604862615914E-2</v>
      </c>
      <c r="AC304" s="505">
        <v>2.4825604862615914E-2</v>
      </c>
      <c r="AD304" s="505">
        <v>2.4825604862615914E-2</v>
      </c>
      <c r="AE304" s="505">
        <v>2.4825604862615914E-2</v>
      </c>
      <c r="AF304" s="505">
        <v>2.4825604862615914E-2</v>
      </c>
      <c r="AG304" s="505">
        <v>2.4825604862615914E-2</v>
      </c>
      <c r="AH304" s="505">
        <v>2.4825604862615914E-2</v>
      </c>
      <c r="AI304" s="505">
        <v>2.4825604862615914E-2</v>
      </c>
    </row>
    <row r="305" spans="5:35" outlineLevel="2" x14ac:dyDescent="0.2">
      <c r="E305" s="503" t="s">
        <v>152</v>
      </c>
      <c r="F305" s="134" t="s">
        <v>152</v>
      </c>
      <c r="G305" s="506" t="s">
        <v>130</v>
      </c>
      <c r="H305" s="71" t="s">
        <v>212</v>
      </c>
      <c r="I305" s="124"/>
      <c r="J305" s="124"/>
      <c r="K305" s="124"/>
      <c r="L305" s="124"/>
      <c r="M305" s="124"/>
      <c r="N305" s="124"/>
      <c r="O305" s="124"/>
      <c r="P305" s="124"/>
      <c r="Q305" s="124"/>
      <c r="R305" s="124"/>
      <c r="S305" s="124"/>
      <c r="T305" s="124"/>
      <c r="U305" s="499"/>
      <c r="V305" s="505">
        <v>4.1231854121522575E-2</v>
      </c>
      <c r="W305" s="505">
        <v>3.3325268498454484E-2</v>
      </c>
      <c r="X305" s="505">
        <v>3.2822849047990828E-2</v>
      </c>
      <c r="Y305" s="505">
        <v>2.9255712261997704E-2</v>
      </c>
      <c r="Z305" s="505">
        <v>2.5872312051081862E-2</v>
      </c>
      <c r="AA305" s="505">
        <v>2.4825604862615914E-2</v>
      </c>
      <c r="AB305" s="505">
        <v>2.4825604862615914E-2</v>
      </c>
      <c r="AC305" s="505">
        <v>2.4825604862615914E-2</v>
      </c>
      <c r="AD305" s="505">
        <v>2.4825604862615914E-2</v>
      </c>
      <c r="AE305" s="505">
        <v>2.4825604862615914E-2</v>
      </c>
      <c r="AF305" s="505">
        <v>2.4825604862615914E-2</v>
      </c>
      <c r="AG305" s="505">
        <v>2.4825604862615914E-2</v>
      </c>
      <c r="AH305" s="505">
        <v>2.4825604862615914E-2</v>
      </c>
      <c r="AI305" s="505">
        <v>2.4825604862615914E-2</v>
      </c>
    </row>
    <row r="306" spans="5:35" outlineLevel="2" x14ac:dyDescent="0.2">
      <c r="E306" s="503" t="s">
        <v>152</v>
      </c>
      <c r="F306" s="134" t="s">
        <v>152</v>
      </c>
      <c r="G306" s="506" t="s">
        <v>130</v>
      </c>
      <c r="H306" s="71" t="s">
        <v>212</v>
      </c>
      <c r="I306" s="124"/>
      <c r="J306" s="124"/>
      <c r="K306" s="124"/>
      <c r="L306" s="124"/>
      <c r="M306" s="124"/>
      <c r="N306" s="124"/>
      <c r="O306" s="124"/>
      <c r="P306" s="124"/>
      <c r="Q306" s="124"/>
      <c r="R306" s="124"/>
      <c r="S306" s="124"/>
      <c r="T306" s="124"/>
      <c r="U306" s="499"/>
      <c r="V306" s="505">
        <v>4.1231854121522575E-2</v>
      </c>
      <c r="W306" s="505">
        <v>3.3325268498454484E-2</v>
      </c>
      <c r="X306" s="505">
        <v>3.2822849047990828E-2</v>
      </c>
      <c r="Y306" s="505">
        <v>2.9255712261997704E-2</v>
      </c>
      <c r="Z306" s="505">
        <v>2.5872312051081862E-2</v>
      </c>
      <c r="AA306" s="505">
        <v>2.4825604862615914E-2</v>
      </c>
      <c r="AB306" s="505">
        <v>2.4825604862615914E-2</v>
      </c>
      <c r="AC306" s="505">
        <v>2.4825604862615914E-2</v>
      </c>
      <c r="AD306" s="505">
        <v>2.4825604862615914E-2</v>
      </c>
      <c r="AE306" s="505">
        <v>2.4825604862615914E-2</v>
      </c>
      <c r="AF306" s="505">
        <v>2.4825604862615914E-2</v>
      </c>
      <c r="AG306" s="505">
        <v>2.4825604862615914E-2</v>
      </c>
      <c r="AH306" s="505">
        <v>2.4825604862615914E-2</v>
      </c>
      <c r="AI306" s="505">
        <v>2.4825604862615914E-2</v>
      </c>
    </row>
    <row r="307" spans="5:35" outlineLevel="2" x14ac:dyDescent="0.2">
      <c r="E307" s="503" t="s">
        <v>152</v>
      </c>
      <c r="F307" s="134" t="s">
        <v>152</v>
      </c>
      <c r="G307" s="506" t="s">
        <v>130</v>
      </c>
      <c r="H307" s="71" t="s">
        <v>212</v>
      </c>
      <c r="I307" s="124"/>
      <c r="J307" s="124"/>
      <c r="K307" s="124"/>
      <c r="L307" s="124"/>
      <c r="M307" s="124"/>
      <c r="N307" s="124"/>
      <c r="O307" s="124"/>
      <c r="P307" s="124"/>
      <c r="Q307" s="124"/>
      <c r="R307" s="124"/>
      <c r="S307" s="124"/>
      <c r="T307" s="124"/>
      <c r="U307" s="499"/>
      <c r="V307" s="505">
        <v>4.1231854121522575E-2</v>
      </c>
      <c r="W307" s="505">
        <v>3.3325268498454484E-2</v>
      </c>
      <c r="X307" s="505">
        <v>3.2822849047990828E-2</v>
      </c>
      <c r="Y307" s="505">
        <v>2.9255712261997704E-2</v>
      </c>
      <c r="Z307" s="505">
        <v>2.5872312051081862E-2</v>
      </c>
      <c r="AA307" s="505">
        <v>2.4825604862615914E-2</v>
      </c>
      <c r="AB307" s="505">
        <v>2.4825604862615914E-2</v>
      </c>
      <c r="AC307" s="505">
        <v>2.4825604862615914E-2</v>
      </c>
      <c r="AD307" s="505">
        <v>2.4825604862615914E-2</v>
      </c>
      <c r="AE307" s="505">
        <v>2.4825604862615914E-2</v>
      </c>
      <c r="AF307" s="505">
        <v>2.4825604862615914E-2</v>
      </c>
      <c r="AG307" s="505">
        <v>2.4825604862615914E-2</v>
      </c>
      <c r="AH307" s="505">
        <v>2.4825604862615914E-2</v>
      </c>
      <c r="AI307" s="505">
        <v>2.4825604862615914E-2</v>
      </c>
    </row>
    <row r="308" spans="5:35" outlineLevel="2" x14ac:dyDescent="0.2">
      <c r="E308" s="503" t="s">
        <v>152</v>
      </c>
      <c r="F308" s="134" t="s">
        <v>152</v>
      </c>
      <c r="G308" s="506" t="s">
        <v>130</v>
      </c>
      <c r="H308" s="71" t="s">
        <v>212</v>
      </c>
      <c r="I308" s="124"/>
      <c r="J308" s="124"/>
      <c r="K308" s="124"/>
      <c r="L308" s="124"/>
      <c r="M308" s="124"/>
      <c r="N308" s="124"/>
      <c r="O308" s="124"/>
      <c r="P308" s="124"/>
      <c r="Q308" s="124"/>
      <c r="R308" s="124"/>
      <c r="S308" s="124"/>
      <c r="T308" s="124"/>
      <c r="U308" s="499"/>
      <c r="V308" s="505">
        <v>4.1231854121522575E-2</v>
      </c>
      <c r="W308" s="505">
        <v>3.3325268498454484E-2</v>
      </c>
      <c r="X308" s="505">
        <v>3.2822849047990828E-2</v>
      </c>
      <c r="Y308" s="505">
        <v>2.9255712261997704E-2</v>
      </c>
      <c r="Z308" s="505">
        <v>2.5872312051081862E-2</v>
      </c>
      <c r="AA308" s="505">
        <v>2.4825604862615914E-2</v>
      </c>
      <c r="AB308" s="505">
        <v>2.4825604862615914E-2</v>
      </c>
      <c r="AC308" s="505">
        <v>2.4825604862615914E-2</v>
      </c>
      <c r="AD308" s="505">
        <v>2.4825604862615914E-2</v>
      </c>
      <c r="AE308" s="505">
        <v>2.4825604862615914E-2</v>
      </c>
      <c r="AF308" s="505">
        <v>2.4825604862615914E-2</v>
      </c>
      <c r="AG308" s="505">
        <v>2.4825604862615914E-2</v>
      </c>
      <c r="AH308" s="505">
        <v>2.4825604862615914E-2</v>
      </c>
      <c r="AI308" s="505">
        <v>2.4825604862615914E-2</v>
      </c>
    </row>
    <row r="309" spans="5:35" outlineLevel="2" x14ac:dyDescent="0.2">
      <c r="E309" s="503" t="s">
        <v>152</v>
      </c>
      <c r="F309" s="134" t="s">
        <v>152</v>
      </c>
      <c r="G309" s="506" t="s">
        <v>130</v>
      </c>
      <c r="H309" s="71" t="s">
        <v>212</v>
      </c>
      <c r="I309" s="124"/>
      <c r="J309" s="124"/>
      <c r="K309" s="124"/>
      <c r="L309" s="124"/>
      <c r="M309" s="124"/>
      <c r="N309" s="124"/>
      <c r="O309" s="124"/>
      <c r="P309" s="124"/>
      <c r="Q309" s="124"/>
      <c r="R309" s="124"/>
      <c r="S309" s="124"/>
      <c r="T309" s="124"/>
      <c r="U309" s="499"/>
      <c r="V309" s="505">
        <v>4.1231854121522575E-2</v>
      </c>
      <c r="W309" s="505">
        <v>3.3325268498454484E-2</v>
      </c>
      <c r="X309" s="505">
        <v>3.2822849047990828E-2</v>
      </c>
      <c r="Y309" s="505">
        <v>2.9255712261997704E-2</v>
      </c>
      <c r="Z309" s="505">
        <v>2.5872312051081862E-2</v>
      </c>
      <c r="AA309" s="505">
        <v>2.4825604862615914E-2</v>
      </c>
      <c r="AB309" s="505">
        <v>2.4825604862615914E-2</v>
      </c>
      <c r="AC309" s="505">
        <v>2.4825604862615914E-2</v>
      </c>
      <c r="AD309" s="505">
        <v>2.4825604862615914E-2</v>
      </c>
      <c r="AE309" s="505">
        <v>2.4825604862615914E-2</v>
      </c>
      <c r="AF309" s="505">
        <v>2.4825604862615914E-2</v>
      </c>
      <c r="AG309" s="505">
        <v>2.4825604862615914E-2</v>
      </c>
      <c r="AH309" s="505">
        <v>2.4825604862615914E-2</v>
      </c>
      <c r="AI309" s="505">
        <v>2.4825604862615914E-2</v>
      </c>
    </row>
    <row r="310" spans="5:35" outlineLevel="2" x14ac:dyDescent="0.2">
      <c r="E310" s="503" t="s">
        <v>152</v>
      </c>
      <c r="F310" s="134" t="s">
        <v>152</v>
      </c>
      <c r="G310" s="506" t="s">
        <v>130</v>
      </c>
      <c r="H310" s="71" t="s">
        <v>212</v>
      </c>
      <c r="I310" s="124"/>
      <c r="J310" s="124"/>
      <c r="K310" s="124"/>
      <c r="L310" s="124"/>
      <c r="M310" s="124"/>
      <c r="N310" s="124"/>
      <c r="O310" s="124"/>
      <c r="P310" s="124"/>
      <c r="Q310" s="124"/>
      <c r="R310" s="124"/>
      <c r="S310" s="124"/>
      <c r="T310" s="124"/>
      <c r="U310" s="499"/>
      <c r="V310" s="505">
        <v>4.1231854121522575E-2</v>
      </c>
      <c r="W310" s="505">
        <v>3.3325268498454484E-2</v>
      </c>
      <c r="X310" s="505">
        <v>3.2822849047990828E-2</v>
      </c>
      <c r="Y310" s="505">
        <v>2.9255712261997704E-2</v>
      </c>
      <c r="Z310" s="505">
        <v>2.5872312051081862E-2</v>
      </c>
      <c r="AA310" s="505">
        <v>2.4825604862615914E-2</v>
      </c>
      <c r="AB310" s="505">
        <v>2.4825604862615914E-2</v>
      </c>
      <c r="AC310" s="505">
        <v>2.4825604862615914E-2</v>
      </c>
      <c r="AD310" s="505">
        <v>2.4825604862615914E-2</v>
      </c>
      <c r="AE310" s="505">
        <v>2.4825604862615914E-2</v>
      </c>
      <c r="AF310" s="505">
        <v>2.4825604862615914E-2</v>
      </c>
      <c r="AG310" s="505">
        <v>2.4825604862615914E-2</v>
      </c>
      <c r="AH310" s="505">
        <v>2.4825604862615914E-2</v>
      </c>
      <c r="AI310" s="505">
        <v>2.4825604862615914E-2</v>
      </c>
    </row>
    <row r="311" spans="5:35" outlineLevel="2" x14ac:dyDescent="0.2">
      <c r="E311" s="503" t="s">
        <v>152</v>
      </c>
      <c r="F311" s="134" t="s">
        <v>152</v>
      </c>
      <c r="G311" s="506" t="s">
        <v>130</v>
      </c>
      <c r="H311" s="71" t="s">
        <v>212</v>
      </c>
      <c r="I311" s="124"/>
      <c r="J311" s="124"/>
      <c r="K311" s="124"/>
      <c r="L311" s="124"/>
      <c r="M311" s="124"/>
      <c r="N311" s="124"/>
      <c r="O311" s="124"/>
      <c r="P311" s="124"/>
      <c r="Q311" s="124"/>
      <c r="R311" s="124"/>
      <c r="S311" s="124"/>
      <c r="T311" s="124"/>
      <c r="U311" s="499"/>
      <c r="V311" s="505">
        <v>4.1231854121522575E-2</v>
      </c>
      <c r="W311" s="505">
        <v>3.3325268498454484E-2</v>
      </c>
      <c r="X311" s="505">
        <v>3.2822849047990828E-2</v>
      </c>
      <c r="Y311" s="505">
        <v>2.9255712261997704E-2</v>
      </c>
      <c r="Z311" s="505">
        <v>2.5872312051081862E-2</v>
      </c>
      <c r="AA311" s="505">
        <v>2.4825604862615914E-2</v>
      </c>
      <c r="AB311" s="505">
        <v>2.4825604862615914E-2</v>
      </c>
      <c r="AC311" s="505">
        <v>2.4825604862615914E-2</v>
      </c>
      <c r="AD311" s="505">
        <v>2.4825604862615914E-2</v>
      </c>
      <c r="AE311" s="505">
        <v>2.4825604862615914E-2</v>
      </c>
      <c r="AF311" s="505">
        <v>2.4825604862615914E-2</v>
      </c>
      <c r="AG311" s="505">
        <v>2.4825604862615914E-2</v>
      </c>
      <c r="AH311" s="505">
        <v>2.4825604862615914E-2</v>
      </c>
      <c r="AI311" s="505">
        <v>2.4825604862615914E-2</v>
      </c>
    </row>
    <row r="312" spans="5:35" outlineLevel="2" x14ac:dyDescent="0.2">
      <c r="E312" s="503" t="s">
        <v>152</v>
      </c>
      <c r="F312" s="134" t="s">
        <v>152</v>
      </c>
      <c r="G312" s="506" t="s">
        <v>130</v>
      </c>
      <c r="H312" s="71" t="s">
        <v>212</v>
      </c>
      <c r="I312" s="124"/>
      <c r="J312" s="124"/>
      <c r="K312" s="124"/>
      <c r="L312" s="124"/>
      <c r="M312" s="124"/>
      <c r="N312" s="124"/>
      <c r="O312" s="124"/>
      <c r="P312" s="124"/>
      <c r="Q312" s="124"/>
      <c r="R312" s="124"/>
      <c r="S312" s="124"/>
      <c r="T312" s="124"/>
      <c r="U312" s="499"/>
      <c r="V312" s="505">
        <v>4.1231854121522575E-2</v>
      </c>
      <c r="W312" s="505">
        <v>3.3325268498454484E-2</v>
      </c>
      <c r="X312" s="505">
        <v>3.2822849047990828E-2</v>
      </c>
      <c r="Y312" s="505">
        <v>2.9255712261997704E-2</v>
      </c>
      <c r="Z312" s="505">
        <v>2.5872312051081862E-2</v>
      </c>
      <c r="AA312" s="505">
        <v>2.4825604862615914E-2</v>
      </c>
      <c r="AB312" s="505">
        <v>2.4825604862615914E-2</v>
      </c>
      <c r="AC312" s="505">
        <v>2.4825604862615914E-2</v>
      </c>
      <c r="AD312" s="505">
        <v>2.4825604862615914E-2</v>
      </c>
      <c r="AE312" s="505">
        <v>2.4825604862615914E-2</v>
      </c>
      <c r="AF312" s="505">
        <v>2.4825604862615914E-2</v>
      </c>
      <c r="AG312" s="505">
        <v>2.4825604862615914E-2</v>
      </c>
      <c r="AH312" s="505">
        <v>2.4825604862615914E-2</v>
      </c>
      <c r="AI312" s="505">
        <v>2.4825604862615914E-2</v>
      </c>
    </row>
    <row r="313" spans="5:35" outlineLevel="2" x14ac:dyDescent="0.2">
      <c r="E313" s="503" t="s">
        <v>152</v>
      </c>
      <c r="F313" s="134" t="s">
        <v>152</v>
      </c>
      <c r="G313" s="506" t="s">
        <v>130</v>
      </c>
      <c r="H313" s="71" t="s">
        <v>212</v>
      </c>
      <c r="I313" s="124"/>
      <c r="J313" s="124"/>
      <c r="K313" s="124"/>
      <c r="L313" s="124"/>
      <c r="M313" s="124"/>
      <c r="N313" s="124"/>
      <c r="O313" s="124"/>
      <c r="P313" s="124"/>
      <c r="Q313" s="124"/>
      <c r="R313" s="124"/>
      <c r="S313" s="124"/>
      <c r="T313" s="124"/>
      <c r="U313" s="499"/>
      <c r="V313" s="505">
        <v>4.1231854121522575E-2</v>
      </c>
      <c r="W313" s="505">
        <v>3.3325268498454484E-2</v>
      </c>
      <c r="X313" s="505">
        <v>3.2822849047990828E-2</v>
      </c>
      <c r="Y313" s="505">
        <v>2.9255712261997704E-2</v>
      </c>
      <c r="Z313" s="505">
        <v>2.5872312051081862E-2</v>
      </c>
      <c r="AA313" s="505">
        <v>2.4825604862615914E-2</v>
      </c>
      <c r="AB313" s="505">
        <v>2.4825604862615914E-2</v>
      </c>
      <c r="AC313" s="505">
        <v>2.4825604862615914E-2</v>
      </c>
      <c r="AD313" s="505">
        <v>2.4825604862615914E-2</v>
      </c>
      <c r="AE313" s="505">
        <v>2.4825604862615914E-2</v>
      </c>
      <c r="AF313" s="505">
        <v>2.4825604862615914E-2</v>
      </c>
      <c r="AG313" s="505">
        <v>2.4825604862615914E-2</v>
      </c>
      <c r="AH313" s="505">
        <v>2.4825604862615914E-2</v>
      </c>
      <c r="AI313" s="505">
        <v>2.4825604862615914E-2</v>
      </c>
    </row>
    <row r="314" spans="5:35" outlineLevel="2" x14ac:dyDescent="0.2">
      <c r="E314" s="503" t="s">
        <v>152</v>
      </c>
      <c r="F314" s="140" t="s">
        <v>152</v>
      </c>
      <c r="G314" s="507" t="s">
        <v>130</v>
      </c>
      <c r="H314" s="71" t="s">
        <v>212</v>
      </c>
      <c r="I314" s="124"/>
      <c r="J314" s="124"/>
      <c r="K314" s="124"/>
      <c r="L314" s="124"/>
      <c r="M314" s="124"/>
      <c r="N314" s="124"/>
      <c r="O314" s="124"/>
      <c r="P314" s="124"/>
      <c r="Q314" s="124"/>
      <c r="R314" s="124"/>
      <c r="S314" s="124"/>
      <c r="T314" s="124"/>
      <c r="U314" s="499"/>
      <c r="V314" s="505">
        <v>4.1231854121522575E-2</v>
      </c>
      <c r="W314" s="505">
        <v>3.3325268498454484E-2</v>
      </c>
      <c r="X314" s="505">
        <v>3.2822849047990828E-2</v>
      </c>
      <c r="Y314" s="505">
        <v>2.9255712261997704E-2</v>
      </c>
      <c r="Z314" s="505">
        <v>2.5872312051081862E-2</v>
      </c>
      <c r="AA314" s="505">
        <v>2.4825604862615914E-2</v>
      </c>
      <c r="AB314" s="505">
        <v>2.4825604862615914E-2</v>
      </c>
      <c r="AC314" s="505">
        <v>2.4825604862615914E-2</v>
      </c>
      <c r="AD314" s="505">
        <v>2.4825604862615914E-2</v>
      </c>
      <c r="AE314" s="505">
        <v>2.4825604862615914E-2</v>
      </c>
      <c r="AF314" s="505">
        <v>2.4825604862615914E-2</v>
      </c>
      <c r="AG314" s="505">
        <v>2.4825604862615914E-2</v>
      </c>
      <c r="AH314" s="505">
        <v>2.4825604862615914E-2</v>
      </c>
      <c r="AI314" s="505">
        <v>2.4825604862615914E-2</v>
      </c>
    </row>
    <row r="315" spans="5:35" outlineLevel="2" x14ac:dyDescent="0.2">
      <c r="F315" s="124"/>
      <c r="G315" s="124"/>
      <c r="H315" s="124"/>
      <c r="I315" s="124"/>
      <c r="J315" s="124"/>
      <c r="K315" s="124"/>
      <c r="L315" s="124"/>
      <c r="M315" s="124"/>
      <c r="N315" s="124"/>
      <c r="O315" s="124"/>
      <c r="P315" s="124"/>
      <c r="Q315" s="124"/>
      <c r="R315" s="124"/>
      <c r="S315" s="124"/>
      <c r="T315" s="124"/>
      <c r="U315" s="124"/>
      <c r="V315" s="124"/>
      <c r="W315" s="124"/>
      <c r="X315" s="124"/>
      <c r="Y315" s="124"/>
    </row>
    <row r="316" spans="5:35" outlineLevel="1" x14ac:dyDescent="0.2">
      <c r="F316" s="71" t="s">
        <v>547</v>
      </c>
      <c r="G316" s="124"/>
      <c r="H316" s="124"/>
      <c r="I316" s="124"/>
      <c r="J316" s="124"/>
      <c r="K316" s="124"/>
      <c r="L316" s="124"/>
      <c r="M316" s="124"/>
      <c r="N316" s="124"/>
      <c r="O316" s="124"/>
      <c r="P316" s="124"/>
      <c r="Q316" s="124"/>
      <c r="R316" s="124"/>
      <c r="S316" s="124"/>
      <c r="T316" s="124"/>
      <c r="U316" s="72"/>
      <c r="V316" s="72"/>
      <c r="W316" s="72" t="s">
        <v>88</v>
      </c>
      <c r="X316" s="72" t="s">
        <v>89</v>
      </c>
      <c r="Y316" s="72" t="s">
        <v>90</v>
      </c>
      <c r="Z316" s="72" t="s">
        <v>91</v>
      </c>
      <c r="AA316" s="72" t="s">
        <v>92</v>
      </c>
    </row>
    <row r="317" spans="5:35" outlineLevel="2" x14ac:dyDescent="0.2">
      <c r="E317" s="503">
        <v>1</v>
      </c>
      <c r="F317" s="125" t="s">
        <v>660</v>
      </c>
      <c r="G317" s="504" t="s">
        <v>130</v>
      </c>
      <c r="H317" s="71" t="s">
        <v>213</v>
      </c>
      <c r="I317" s="124"/>
      <c r="J317" s="124"/>
      <c r="K317" s="124"/>
      <c r="L317" s="124"/>
      <c r="M317" s="124"/>
      <c r="N317" s="124"/>
      <c r="O317" s="124"/>
      <c r="P317" s="124"/>
      <c r="Q317" s="124"/>
      <c r="R317" s="124"/>
      <c r="S317" s="124"/>
      <c r="T317" s="124"/>
      <c r="U317" s="499"/>
      <c r="V317" s="505">
        <v>4.0499999999999994E-2</v>
      </c>
      <c r="W317" s="505">
        <v>3.3000000000000002E-2</v>
      </c>
      <c r="X317" s="505">
        <v>3.2399999999999998E-2</v>
      </c>
      <c r="Y317" s="505">
        <v>2.9299999999999996E-2</v>
      </c>
      <c r="Z317" s="505">
        <v>2.6099999999999998E-2</v>
      </c>
      <c r="AA317" s="505">
        <v>2.4899999999999995E-2</v>
      </c>
      <c r="AB317" s="505">
        <v>2.4899999999999995E-2</v>
      </c>
      <c r="AC317" s="505">
        <v>2.4899999999999995E-2</v>
      </c>
      <c r="AD317" s="505">
        <v>2.4899999999999995E-2</v>
      </c>
      <c r="AE317" s="505">
        <v>2.4899999999999995E-2</v>
      </c>
      <c r="AF317" s="505">
        <v>2.4899999999999995E-2</v>
      </c>
      <c r="AG317" s="505">
        <v>2.4899999999999995E-2</v>
      </c>
      <c r="AH317" s="505">
        <v>2.4899999999999995E-2</v>
      </c>
      <c r="AI317" s="505">
        <v>2.4899999999999995E-2</v>
      </c>
    </row>
    <row r="318" spans="5:35" outlineLevel="2" x14ac:dyDescent="0.2">
      <c r="E318" s="503">
        <v>2</v>
      </c>
      <c r="F318" s="134" t="s">
        <v>132</v>
      </c>
      <c r="G318" s="506" t="s">
        <v>130</v>
      </c>
      <c r="H318" s="71" t="s">
        <v>213</v>
      </c>
      <c r="I318" s="124"/>
      <c r="J318" s="124"/>
      <c r="K318" s="124"/>
      <c r="L318" s="124"/>
      <c r="M318" s="124"/>
      <c r="N318" s="124"/>
      <c r="O318" s="124"/>
      <c r="P318" s="124"/>
      <c r="Q318" s="124"/>
      <c r="R318" s="124"/>
      <c r="S318" s="124"/>
      <c r="T318" s="124"/>
      <c r="U318" s="499"/>
      <c r="V318" s="505">
        <v>4.0499999999999994E-2</v>
      </c>
      <c r="W318" s="505">
        <v>3.3000000000000002E-2</v>
      </c>
      <c r="X318" s="505">
        <v>3.2399999999999998E-2</v>
      </c>
      <c r="Y318" s="505">
        <v>2.9299999999999996E-2</v>
      </c>
      <c r="Z318" s="505">
        <v>2.6099999999999998E-2</v>
      </c>
      <c r="AA318" s="505">
        <v>2.4899999999999995E-2</v>
      </c>
      <c r="AB318" s="505">
        <v>2.4899999999999995E-2</v>
      </c>
      <c r="AC318" s="505">
        <v>2.4899999999999995E-2</v>
      </c>
      <c r="AD318" s="505">
        <v>2.4899999999999995E-2</v>
      </c>
      <c r="AE318" s="505">
        <v>2.4899999999999995E-2</v>
      </c>
      <c r="AF318" s="505">
        <v>2.4899999999999995E-2</v>
      </c>
      <c r="AG318" s="505">
        <v>2.4899999999999995E-2</v>
      </c>
      <c r="AH318" s="505">
        <v>2.4899999999999995E-2</v>
      </c>
      <c r="AI318" s="505">
        <v>2.4899999999999995E-2</v>
      </c>
    </row>
    <row r="319" spans="5:35" outlineLevel="2" x14ac:dyDescent="0.2">
      <c r="E319" s="503">
        <v>3</v>
      </c>
      <c r="F319" s="134" t="s">
        <v>133</v>
      </c>
      <c r="G319" s="506" t="s">
        <v>130</v>
      </c>
      <c r="H319" s="71" t="s">
        <v>213</v>
      </c>
      <c r="I319" s="124"/>
      <c r="J319" s="124"/>
      <c r="K319" s="124"/>
      <c r="L319" s="124"/>
      <c r="M319" s="124"/>
      <c r="N319" s="124"/>
      <c r="O319" s="124"/>
      <c r="P319" s="124"/>
      <c r="Q319" s="124"/>
      <c r="R319" s="124"/>
      <c r="S319" s="124"/>
      <c r="T319" s="124"/>
      <c r="U319" s="499"/>
      <c r="V319" s="505">
        <v>4.0499999999999994E-2</v>
      </c>
      <c r="W319" s="505">
        <v>3.3000000000000002E-2</v>
      </c>
      <c r="X319" s="505">
        <v>3.2399999999999998E-2</v>
      </c>
      <c r="Y319" s="505">
        <v>2.9299999999999996E-2</v>
      </c>
      <c r="Z319" s="505">
        <v>2.6099999999999998E-2</v>
      </c>
      <c r="AA319" s="505">
        <v>2.4899999999999995E-2</v>
      </c>
      <c r="AB319" s="505">
        <v>2.4899999999999995E-2</v>
      </c>
      <c r="AC319" s="505">
        <v>2.4899999999999995E-2</v>
      </c>
      <c r="AD319" s="505">
        <v>2.4899999999999995E-2</v>
      </c>
      <c r="AE319" s="505">
        <v>2.4899999999999995E-2</v>
      </c>
      <c r="AF319" s="505">
        <v>2.4899999999999995E-2</v>
      </c>
      <c r="AG319" s="505">
        <v>2.4899999999999995E-2</v>
      </c>
      <c r="AH319" s="505">
        <v>2.4899999999999995E-2</v>
      </c>
      <c r="AI319" s="505">
        <v>2.4899999999999995E-2</v>
      </c>
    </row>
    <row r="320" spans="5:35" outlineLevel="2" x14ac:dyDescent="0.2">
      <c r="E320" s="503">
        <v>4</v>
      </c>
      <c r="F320" s="134" t="s">
        <v>134</v>
      </c>
      <c r="G320" s="506" t="s">
        <v>130</v>
      </c>
      <c r="H320" s="71" t="s">
        <v>213</v>
      </c>
      <c r="I320" s="124"/>
      <c r="J320" s="124"/>
      <c r="K320" s="124"/>
      <c r="L320" s="124"/>
      <c r="M320" s="124"/>
      <c r="N320" s="124"/>
      <c r="O320" s="124"/>
      <c r="P320" s="124"/>
      <c r="Q320" s="124"/>
      <c r="R320" s="124"/>
      <c r="S320" s="124"/>
      <c r="T320" s="124"/>
      <c r="U320" s="499"/>
      <c r="V320" s="505">
        <v>4.0499999999999994E-2</v>
      </c>
      <c r="W320" s="505">
        <v>3.3000000000000002E-2</v>
      </c>
      <c r="X320" s="505">
        <v>3.2399999999999998E-2</v>
      </c>
      <c r="Y320" s="505">
        <v>2.9299999999999996E-2</v>
      </c>
      <c r="Z320" s="505">
        <v>2.6099999999999998E-2</v>
      </c>
      <c r="AA320" s="505">
        <v>2.4899999999999995E-2</v>
      </c>
      <c r="AB320" s="505">
        <v>2.4899999999999995E-2</v>
      </c>
      <c r="AC320" s="505">
        <v>2.4899999999999995E-2</v>
      </c>
      <c r="AD320" s="505">
        <v>2.4899999999999995E-2</v>
      </c>
      <c r="AE320" s="505">
        <v>2.4899999999999995E-2</v>
      </c>
      <c r="AF320" s="505">
        <v>2.4899999999999995E-2</v>
      </c>
      <c r="AG320" s="505">
        <v>2.4899999999999995E-2</v>
      </c>
      <c r="AH320" s="505">
        <v>2.4899999999999995E-2</v>
      </c>
      <c r="AI320" s="505">
        <v>2.4899999999999995E-2</v>
      </c>
    </row>
    <row r="321" spans="5:35" outlineLevel="2" x14ac:dyDescent="0.2">
      <c r="E321" s="503">
        <v>5</v>
      </c>
      <c r="F321" s="134" t="s">
        <v>135</v>
      </c>
      <c r="G321" s="506" t="s">
        <v>130</v>
      </c>
      <c r="H321" s="71" t="s">
        <v>213</v>
      </c>
      <c r="I321" s="124"/>
      <c r="J321" s="124"/>
      <c r="K321" s="124"/>
      <c r="L321" s="124"/>
      <c r="M321" s="124"/>
      <c r="N321" s="124"/>
      <c r="O321" s="124"/>
      <c r="P321" s="124"/>
      <c r="Q321" s="124"/>
      <c r="R321" s="124"/>
      <c r="S321" s="124"/>
      <c r="T321" s="124"/>
      <c r="U321" s="499"/>
      <c r="V321" s="505">
        <v>4.0499999999999994E-2</v>
      </c>
      <c r="W321" s="505">
        <v>3.3000000000000002E-2</v>
      </c>
      <c r="X321" s="505">
        <v>3.2399999999999998E-2</v>
      </c>
      <c r="Y321" s="505">
        <v>2.9299999999999996E-2</v>
      </c>
      <c r="Z321" s="505">
        <v>2.6099999999999998E-2</v>
      </c>
      <c r="AA321" s="505">
        <v>2.4899999999999995E-2</v>
      </c>
      <c r="AB321" s="505">
        <v>2.4899999999999995E-2</v>
      </c>
      <c r="AC321" s="505">
        <v>2.4899999999999995E-2</v>
      </c>
      <c r="AD321" s="505">
        <v>2.4899999999999995E-2</v>
      </c>
      <c r="AE321" s="505">
        <v>2.4899999999999995E-2</v>
      </c>
      <c r="AF321" s="505">
        <v>2.4899999999999995E-2</v>
      </c>
      <c r="AG321" s="505">
        <v>2.4899999999999995E-2</v>
      </c>
      <c r="AH321" s="505">
        <v>2.4899999999999995E-2</v>
      </c>
      <c r="AI321" s="505">
        <v>2.4899999999999995E-2</v>
      </c>
    </row>
    <row r="322" spans="5:35" outlineLevel="2" x14ac:dyDescent="0.2">
      <c r="E322" s="503">
        <v>6</v>
      </c>
      <c r="F322" s="134" t="s">
        <v>136</v>
      </c>
      <c r="G322" s="506" t="s">
        <v>130</v>
      </c>
      <c r="H322" s="71" t="s">
        <v>213</v>
      </c>
      <c r="I322" s="124"/>
      <c r="J322" s="124"/>
      <c r="K322" s="124"/>
      <c r="L322" s="124"/>
      <c r="M322" s="124"/>
      <c r="N322" s="124"/>
      <c r="O322" s="124"/>
      <c r="P322" s="124"/>
      <c r="Q322" s="124"/>
      <c r="R322" s="124"/>
      <c r="S322" s="124"/>
      <c r="T322" s="124"/>
      <c r="U322" s="499"/>
      <c r="V322" s="505">
        <v>4.0499999999999994E-2</v>
      </c>
      <c r="W322" s="505">
        <v>3.3000000000000002E-2</v>
      </c>
      <c r="X322" s="505">
        <v>3.2399999999999998E-2</v>
      </c>
      <c r="Y322" s="505">
        <v>2.9299999999999996E-2</v>
      </c>
      <c r="Z322" s="505">
        <v>2.6099999999999998E-2</v>
      </c>
      <c r="AA322" s="505">
        <v>2.4899999999999995E-2</v>
      </c>
      <c r="AB322" s="505">
        <v>2.4899999999999995E-2</v>
      </c>
      <c r="AC322" s="505">
        <v>2.4899999999999995E-2</v>
      </c>
      <c r="AD322" s="505">
        <v>2.4899999999999995E-2</v>
      </c>
      <c r="AE322" s="505">
        <v>2.4899999999999995E-2</v>
      </c>
      <c r="AF322" s="505">
        <v>2.4899999999999995E-2</v>
      </c>
      <c r="AG322" s="505">
        <v>2.4899999999999995E-2</v>
      </c>
      <c r="AH322" s="505">
        <v>2.4899999999999995E-2</v>
      </c>
      <c r="AI322" s="505">
        <v>2.4899999999999995E-2</v>
      </c>
    </row>
    <row r="323" spans="5:35" outlineLevel="2" x14ac:dyDescent="0.2">
      <c r="E323" s="503">
        <v>7</v>
      </c>
      <c r="F323" s="134" t="s">
        <v>137</v>
      </c>
      <c r="G323" s="506" t="s">
        <v>130</v>
      </c>
      <c r="H323" s="71" t="s">
        <v>213</v>
      </c>
      <c r="I323" s="124"/>
      <c r="J323" s="124"/>
      <c r="K323" s="124"/>
      <c r="L323" s="124"/>
      <c r="M323" s="124"/>
      <c r="N323" s="124"/>
      <c r="O323" s="124"/>
      <c r="P323" s="124"/>
      <c r="Q323" s="124"/>
      <c r="R323" s="124"/>
      <c r="S323" s="124"/>
      <c r="T323" s="124"/>
      <c r="U323" s="499"/>
      <c r="V323" s="505">
        <v>4.0499999999999994E-2</v>
      </c>
      <c r="W323" s="505">
        <v>3.3000000000000002E-2</v>
      </c>
      <c r="X323" s="505">
        <v>3.2399999999999998E-2</v>
      </c>
      <c r="Y323" s="505">
        <v>2.9299999999999996E-2</v>
      </c>
      <c r="Z323" s="505">
        <v>2.6099999999999998E-2</v>
      </c>
      <c r="AA323" s="505">
        <v>2.4899999999999995E-2</v>
      </c>
      <c r="AB323" s="505">
        <v>2.4899999999999995E-2</v>
      </c>
      <c r="AC323" s="505">
        <v>2.4899999999999995E-2</v>
      </c>
      <c r="AD323" s="505">
        <v>2.4899999999999995E-2</v>
      </c>
      <c r="AE323" s="505">
        <v>2.4899999999999995E-2</v>
      </c>
      <c r="AF323" s="505">
        <v>2.4899999999999995E-2</v>
      </c>
      <c r="AG323" s="505">
        <v>2.4899999999999995E-2</v>
      </c>
      <c r="AH323" s="505">
        <v>2.4899999999999995E-2</v>
      </c>
      <c r="AI323" s="505">
        <v>2.4899999999999995E-2</v>
      </c>
    </row>
    <row r="324" spans="5:35" outlineLevel="2" x14ac:dyDescent="0.2">
      <c r="E324" s="503">
        <v>8</v>
      </c>
      <c r="F324" s="134" t="s">
        <v>138</v>
      </c>
      <c r="G324" s="506" t="s">
        <v>130</v>
      </c>
      <c r="H324" s="71" t="s">
        <v>213</v>
      </c>
      <c r="I324" s="124"/>
      <c r="J324" s="124"/>
      <c r="K324" s="124"/>
      <c r="L324" s="124"/>
      <c r="M324" s="124"/>
      <c r="N324" s="124"/>
      <c r="O324" s="124"/>
      <c r="P324" s="124"/>
      <c r="Q324" s="124"/>
      <c r="R324" s="124"/>
      <c r="S324" s="124"/>
      <c r="T324" s="124"/>
      <c r="U324" s="499"/>
      <c r="V324" s="505">
        <v>4.0499999999999994E-2</v>
      </c>
      <c r="W324" s="505">
        <v>3.3000000000000002E-2</v>
      </c>
      <c r="X324" s="505">
        <v>3.2399999999999998E-2</v>
      </c>
      <c r="Y324" s="505">
        <v>2.9299999999999996E-2</v>
      </c>
      <c r="Z324" s="505">
        <v>2.6099999999999998E-2</v>
      </c>
      <c r="AA324" s="505">
        <v>2.4899999999999995E-2</v>
      </c>
      <c r="AB324" s="505">
        <v>2.4899999999999995E-2</v>
      </c>
      <c r="AC324" s="505">
        <v>2.4899999999999995E-2</v>
      </c>
      <c r="AD324" s="505">
        <v>2.4899999999999995E-2</v>
      </c>
      <c r="AE324" s="505">
        <v>2.4899999999999995E-2</v>
      </c>
      <c r="AF324" s="505">
        <v>2.4899999999999995E-2</v>
      </c>
      <c r="AG324" s="505">
        <v>2.4899999999999995E-2</v>
      </c>
      <c r="AH324" s="505">
        <v>2.4899999999999995E-2</v>
      </c>
      <c r="AI324" s="505">
        <v>2.4899999999999995E-2</v>
      </c>
    </row>
    <row r="325" spans="5:35" outlineLevel="2" x14ac:dyDescent="0.2">
      <c r="E325" s="503">
        <v>9</v>
      </c>
      <c r="F325" s="134" t="s">
        <v>139</v>
      </c>
      <c r="G325" s="506" t="s">
        <v>130</v>
      </c>
      <c r="H325" s="71" t="s">
        <v>213</v>
      </c>
      <c r="I325" s="124"/>
      <c r="J325" s="124"/>
      <c r="K325" s="124"/>
      <c r="L325" s="124"/>
      <c r="M325" s="124"/>
      <c r="N325" s="124"/>
      <c r="O325" s="124"/>
      <c r="P325" s="124"/>
      <c r="Q325" s="124"/>
      <c r="R325" s="124"/>
      <c r="S325" s="124"/>
      <c r="T325" s="124"/>
      <c r="U325" s="499"/>
      <c r="V325" s="505">
        <v>4.0499999999999994E-2</v>
      </c>
      <c r="W325" s="505">
        <v>3.3000000000000002E-2</v>
      </c>
      <c r="X325" s="505">
        <v>3.2399999999999998E-2</v>
      </c>
      <c r="Y325" s="505">
        <v>2.9299999999999996E-2</v>
      </c>
      <c r="Z325" s="505">
        <v>2.6099999999999998E-2</v>
      </c>
      <c r="AA325" s="505">
        <v>2.4899999999999995E-2</v>
      </c>
      <c r="AB325" s="505">
        <v>2.4899999999999995E-2</v>
      </c>
      <c r="AC325" s="505">
        <v>2.4899999999999995E-2</v>
      </c>
      <c r="AD325" s="505">
        <v>2.4899999999999995E-2</v>
      </c>
      <c r="AE325" s="505">
        <v>2.4899999999999995E-2</v>
      </c>
      <c r="AF325" s="505">
        <v>2.4899999999999995E-2</v>
      </c>
      <c r="AG325" s="505">
        <v>2.4899999999999995E-2</v>
      </c>
      <c r="AH325" s="505">
        <v>2.4899999999999995E-2</v>
      </c>
      <c r="AI325" s="505">
        <v>2.4899999999999995E-2</v>
      </c>
    </row>
    <row r="326" spans="5:35" outlineLevel="2" x14ac:dyDescent="0.2">
      <c r="E326" s="503">
        <v>10</v>
      </c>
      <c r="F326" s="134" t="s">
        <v>140</v>
      </c>
      <c r="G326" s="506" t="s">
        <v>130</v>
      </c>
      <c r="H326" s="71" t="s">
        <v>213</v>
      </c>
      <c r="I326" s="124"/>
      <c r="J326" s="124"/>
      <c r="K326" s="124"/>
      <c r="L326" s="124"/>
      <c r="M326" s="124"/>
      <c r="N326" s="124"/>
      <c r="O326" s="124"/>
      <c r="P326" s="124"/>
      <c r="Q326" s="124"/>
      <c r="R326" s="124"/>
      <c r="S326" s="124"/>
      <c r="T326" s="124"/>
      <c r="U326" s="499"/>
      <c r="V326" s="505">
        <v>4.0499999999999994E-2</v>
      </c>
      <c r="W326" s="505">
        <v>3.3000000000000002E-2</v>
      </c>
      <c r="X326" s="505">
        <v>3.2399999999999998E-2</v>
      </c>
      <c r="Y326" s="505">
        <v>2.9299999999999996E-2</v>
      </c>
      <c r="Z326" s="505">
        <v>2.6099999999999998E-2</v>
      </c>
      <c r="AA326" s="505">
        <v>2.4899999999999995E-2</v>
      </c>
      <c r="AB326" s="505">
        <v>2.4899999999999995E-2</v>
      </c>
      <c r="AC326" s="505">
        <v>2.4899999999999995E-2</v>
      </c>
      <c r="AD326" s="505">
        <v>2.4899999999999995E-2</v>
      </c>
      <c r="AE326" s="505">
        <v>2.4899999999999995E-2</v>
      </c>
      <c r="AF326" s="505">
        <v>2.4899999999999995E-2</v>
      </c>
      <c r="AG326" s="505">
        <v>2.4899999999999995E-2</v>
      </c>
      <c r="AH326" s="505">
        <v>2.4899999999999995E-2</v>
      </c>
      <c r="AI326" s="505">
        <v>2.4899999999999995E-2</v>
      </c>
    </row>
    <row r="327" spans="5:35" outlineLevel="2" x14ac:dyDescent="0.2">
      <c r="E327" s="503">
        <v>11</v>
      </c>
      <c r="F327" s="134" t="s">
        <v>141</v>
      </c>
      <c r="G327" s="506" t="s">
        <v>130</v>
      </c>
      <c r="H327" s="71" t="s">
        <v>213</v>
      </c>
      <c r="I327" s="124"/>
      <c r="J327" s="124"/>
      <c r="K327" s="124"/>
      <c r="L327" s="124"/>
      <c r="M327" s="124"/>
      <c r="N327" s="124"/>
      <c r="O327" s="124"/>
      <c r="P327" s="124"/>
      <c r="Q327" s="124"/>
      <c r="R327" s="124"/>
      <c r="S327" s="124"/>
      <c r="T327" s="124"/>
      <c r="U327" s="499"/>
      <c r="V327" s="505">
        <v>4.0499999999999994E-2</v>
      </c>
      <c r="W327" s="505">
        <v>3.3000000000000002E-2</v>
      </c>
      <c r="X327" s="505">
        <v>3.2399999999999998E-2</v>
      </c>
      <c r="Y327" s="505">
        <v>2.9299999999999996E-2</v>
      </c>
      <c r="Z327" s="505">
        <v>2.6099999999999998E-2</v>
      </c>
      <c r="AA327" s="505">
        <v>2.4899999999999995E-2</v>
      </c>
      <c r="AB327" s="505">
        <v>2.4899999999999995E-2</v>
      </c>
      <c r="AC327" s="505">
        <v>2.4899999999999995E-2</v>
      </c>
      <c r="AD327" s="505">
        <v>2.4899999999999995E-2</v>
      </c>
      <c r="AE327" s="505">
        <v>2.4899999999999995E-2</v>
      </c>
      <c r="AF327" s="505">
        <v>2.4899999999999995E-2</v>
      </c>
      <c r="AG327" s="505">
        <v>2.4899999999999995E-2</v>
      </c>
      <c r="AH327" s="505">
        <v>2.4899999999999995E-2</v>
      </c>
      <c r="AI327" s="505">
        <v>2.4899999999999995E-2</v>
      </c>
    </row>
    <row r="328" spans="5:35" outlineLevel="2" x14ac:dyDescent="0.2">
      <c r="E328" s="503">
        <v>12</v>
      </c>
      <c r="F328" s="134" t="s">
        <v>142</v>
      </c>
      <c r="G328" s="506" t="s">
        <v>130</v>
      </c>
      <c r="H328" s="71" t="s">
        <v>213</v>
      </c>
      <c r="I328" s="124"/>
      <c r="J328" s="124"/>
      <c r="K328" s="124"/>
      <c r="L328" s="124"/>
      <c r="M328" s="124"/>
      <c r="N328" s="124"/>
      <c r="O328" s="124"/>
      <c r="P328" s="124"/>
      <c r="Q328" s="124"/>
      <c r="R328" s="124"/>
      <c r="S328" s="124"/>
      <c r="T328" s="124"/>
      <c r="U328" s="499"/>
      <c r="V328" s="505">
        <v>4.0499999999999994E-2</v>
      </c>
      <c r="W328" s="505">
        <v>3.3000000000000002E-2</v>
      </c>
      <c r="X328" s="505">
        <v>3.2399999999999998E-2</v>
      </c>
      <c r="Y328" s="505">
        <v>2.9299999999999996E-2</v>
      </c>
      <c r="Z328" s="505">
        <v>2.6099999999999998E-2</v>
      </c>
      <c r="AA328" s="505">
        <v>2.4899999999999995E-2</v>
      </c>
      <c r="AB328" s="505">
        <v>2.4899999999999995E-2</v>
      </c>
      <c r="AC328" s="505">
        <v>2.4899999999999995E-2</v>
      </c>
      <c r="AD328" s="505">
        <v>2.4899999999999995E-2</v>
      </c>
      <c r="AE328" s="505">
        <v>2.4899999999999995E-2</v>
      </c>
      <c r="AF328" s="505">
        <v>2.4899999999999995E-2</v>
      </c>
      <c r="AG328" s="505">
        <v>2.4899999999999995E-2</v>
      </c>
      <c r="AH328" s="505">
        <v>2.4899999999999995E-2</v>
      </c>
      <c r="AI328" s="505">
        <v>2.4899999999999995E-2</v>
      </c>
    </row>
    <row r="329" spans="5:35" outlineLevel="2" x14ac:dyDescent="0.2">
      <c r="E329" s="503">
        <v>13</v>
      </c>
      <c r="F329" s="134" t="s">
        <v>143</v>
      </c>
      <c r="G329" s="506" t="s">
        <v>130</v>
      </c>
      <c r="H329" s="71" t="s">
        <v>213</v>
      </c>
      <c r="I329" s="124"/>
      <c r="J329" s="124"/>
      <c r="K329" s="124"/>
      <c r="L329" s="124"/>
      <c r="M329" s="124"/>
      <c r="N329" s="124"/>
      <c r="O329" s="124"/>
      <c r="P329" s="124"/>
      <c r="Q329" s="124"/>
      <c r="R329" s="124"/>
      <c r="S329" s="124"/>
      <c r="T329" s="124"/>
      <c r="U329" s="499"/>
      <c r="V329" s="505">
        <v>4.0499999999999994E-2</v>
      </c>
      <c r="W329" s="505">
        <v>3.3000000000000002E-2</v>
      </c>
      <c r="X329" s="505">
        <v>3.2399999999999998E-2</v>
      </c>
      <c r="Y329" s="505">
        <v>2.9299999999999996E-2</v>
      </c>
      <c r="Z329" s="505">
        <v>2.6099999999999998E-2</v>
      </c>
      <c r="AA329" s="505">
        <v>2.4899999999999995E-2</v>
      </c>
      <c r="AB329" s="505">
        <v>2.4899999999999995E-2</v>
      </c>
      <c r="AC329" s="505">
        <v>2.4899999999999995E-2</v>
      </c>
      <c r="AD329" s="505">
        <v>2.4899999999999995E-2</v>
      </c>
      <c r="AE329" s="505">
        <v>2.4899999999999995E-2</v>
      </c>
      <c r="AF329" s="505">
        <v>2.4899999999999995E-2</v>
      </c>
      <c r="AG329" s="505">
        <v>2.4899999999999995E-2</v>
      </c>
      <c r="AH329" s="505">
        <v>2.4899999999999995E-2</v>
      </c>
      <c r="AI329" s="505">
        <v>2.4899999999999995E-2</v>
      </c>
    </row>
    <row r="330" spans="5:35" outlineLevel="2" x14ac:dyDescent="0.2">
      <c r="E330" s="503">
        <v>14</v>
      </c>
      <c r="F330" s="134" t="s">
        <v>144</v>
      </c>
      <c r="G330" s="506" t="s">
        <v>130</v>
      </c>
      <c r="H330" s="71" t="s">
        <v>213</v>
      </c>
      <c r="I330" s="124"/>
      <c r="J330" s="124"/>
      <c r="K330" s="124"/>
      <c r="L330" s="124"/>
      <c r="M330" s="124"/>
      <c r="N330" s="124"/>
      <c r="O330" s="124"/>
      <c r="P330" s="124"/>
      <c r="Q330" s="124"/>
      <c r="R330" s="124"/>
      <c r="S330" s="124"/>
      <c r="T330" s="124"/>
      <c r="U330" s="499"/>
      <c r="V330" s="505">
        <v>4.0499999999999994E-2</v>
      </c>
      <c r="W330" s="505">
        <v>3.3000000000000002E-2</v>
      </c>
      <c r="X330" s="505">
        <v>3.2399999999999998E-2</v>
      </c>
      <c r="Y330" s="505">
        <v>2.9299999999999996E-2</v>
      </c>
      <c r="Z330" s="505">
        <v>2.6099999999999998E-2</v>
      </c>
      <c r="AA330" s="505">
        <v>2.4899999999999995E-2</v>
      </c>
      <c r="AB330" s="505">
        <v>2.4899999999999995E-2</v>
      </c>
      <c r="AC330" s="505">
        <v>2.4899999999999995E-2</v>
      </c>
      <c r="AD330" s="505">
        <v>2.4899999999999995E-2</v>
      </c>
      <c r="AE330" s="505">
        <v>2.4899999999999995E-2</v>
      </c>
      <c r="AF330" s="505">
        <v>2.4899999999999995E-2</v>
      </c>
      <c r="AG330" s="505">
        <v>2.4899999999999995E-2</v>
      </c>
      <c r="AH330" s="505">
        <v>2.4899999999999995E-2</v>
      </c>
      <c r="AI330" s="505">
        <v>2.4899999999999995E-2</v>
      </c>
    </row>
    <row r="331" spans="5:35" outlineLevel="2" x14ac:dyDescent="0.2">
      <c r="E331" s="503">
        <v>15</v>
      </c>
      <c r="F331" s="134" t="s">
        <v>145</v>
      </c>
      <c r="G331" s="506" t="s">
        <v>130</v>
      </c>
      <c r="H331" s="71" t="s">
        <v>213</v>
      </c>
      <c r="I331" s="124"/>
      <c r="J331" s="124"/>
      <c r="K331" s="124"/>
      <c r="L331" s="124"/>
      <c r="M331" s="124"/>
      <c r="N331" s="124"/>
      <c r="O331" s="124"/>
      <c r="P331" s="124"/>
      <c r="Q331" s="124"/>
      <c r="R331" s="124"/>
      <c r="S331" s="124"/>
      <c r="T331" s="124"/>
      <c r="U331" s="499"/>
      <c r="V331" s="505">
        <v>4.0499999999999994E-2</v>
      </c>
      <c r="W331" s="505">
        <v>3.3000000000000002E-2</v>
      </c>
      <c r="X331" s="505">
        <v>3.2399999999999998E-2</v>
      </c>
      <c r="Y331" s="505">
        <v>2.9299999999999996E-2</v>
      </c>
      <c r="Z331" s="505">
        <v>2.6099999999999998E-2</v>
      </c>
      <c r="AA331" s="505">
        <v>2.4899999999999995E-2</v>
      </c>
      <c r="AB331" s="505">
        <v>2.4899999999999995E-2</v>
      </c>
      <c r="AC331" s="505">
        <v>2.4899999999999995E-2</v>
      </c>
      <c r="AD331" s="505">
        <v>2.4899999999999995E-2</v>
      </c>
      <c r="AE331" s="505">
        <v>2.4899999999999995E-2</v>
      </c>
      <c r="AF331" s="505">
        <v>2.4899999999999995E-2</v>
      </c>
      <c r="AG331" s="505">
        <v>2.4899999999999995E-2</v>
      </c>
      <c r="AH331" s="505">
        <v>2.4899999999999995E-2</v>
      </c>
      <c r="AI331" s="505">
        <v>2.4899999999999995E-2</v>
      </c>
    </row>
    <row r="332" spans="5:35" outlineLevel="2" x14ac:dyDescent="0.2">
      <c r="E332" s="503">
        <v>16</v>
      </c>
      <c r="F332" s="134" t="s">
        <v>146</v>
      </c>
      <c r="G332" s="506" t="s">
        <v>130</v>
      </c>
      <c r="H332" s="71" t="s">
        <v>213</v>
      </c>
      <c r="I332" s="124"/>
      <c r="J332" s="124"/>
      <c r="K332" s="124"/>
      <c r="L332" s="124"/>
      <c r="M332" s="124"/>
      <c r="N332" s="124"/>
      <c r="O332" s="124"/>
      <c r="P332" s="124"/>
      <c r="Q332" s="124"/>
      <c r="R332" s="124"/>
      <c r="S332" s="124"/>
      <c r="T332" s="124"/>
      <c r="U332" s="499"/>
      <c r="V332" s="505">
        <v>4.0499999999999994E-2</v>
      </c>
      <c r="W332" s="505">
        <v>3.3000000000000002E-2</v>
      </c>
      <c r="X332" s="505">
        <v>3.2399999999999998E-2</v>
      </c>
      <c r="Y332" s="505">
        <v>2.9299999999999996E-2</v>
      </c>
      <c r="Z332" s="505">
        <v>2.6099999999999998E-2</v>
      </c>
      <c r="AA332" s="505">
        <v>2.4899999999999995E-2</v>
      </c>
      <c r="AB332" s="505">
        <v>2.4899999999999995E-2</v>
      </c>
      <c r="AC332" s="505">
        <v>2.4899999999999995E-2</v>
      </c>
      <c r="AD332" s="505">
        <v>2.4899999999999995E-2</v>
      </c>
      <c r="AE332" s="505">
        <v>2.4899999999999995E-2</v>
      </c>
      <c r="AF332" s="505">
        <v>2.4899999999999995E-2</v>
      </c>
      <c r="AG332" s="505">
        <v>2.4899999999999995E-2</v>
      </c>
      <c r="AH332" s="505">
        <v>2.4899999999999995E-2</v>
      </c>
      <c r="AI332" s="505">
        <v>2.4899999999999995E-2</v>
      </c>
    </row>
    <row r="333" spans="5:35" outlineLevel="2" x14ac:dyDescent="0.2">
      <c r="E333" s="503">
        <v>17</v>
      </c>
      <c r="F333" s="134" t="s">
        <v>147</v>
      </c>
      <c r="G333" s="506" t="s">
        <v>130</v>
      </c>
      <c r="H333" s="71" t="s">
        <v>213</v>
      </c>
      <c r="I333" s="124"/>
      <c r="J333" s="124"/>
      <c r="K333" s="124"/>
      <c r="L333" s="124"/>
      <c r="M333" s="124"/>
      <c r="N333" s="124"/>
      <c r="O333" s="124"/>
      <c r="P333" s="124"/>
      <c r="Q333" s="124"/>
      <c r="R333" s="124"/>
      <c r="S333" s="124"/>
      <c r="T333" s="124"/>
      <c r="U333" s="499"/>
      <c r="V333" s="505">
        <v>4.0499999999999994E-2</v>
      </c>
      <c r="W333" s="505">
        <v>3.3000000000000002E-2</v>
      </c>
      <c r="X333" s="505">
        <v>3.2399999999999998E-2</v>
      </c>
      <c r="Y333" s="505">
        <v>2.9299999999999996E-2</v>
      </c>
      <c r="Z333" s="505">
        <v>2.6099999999999998E-2</v>
      </c>
      <c r="AA333" s="505">
        <v>2.4899999999999995E-2</v>
      </c>
      <c r="AB333" s="505">
        <v>2.4899999999999995E-2</v>
      </c>
      <c r="AC333" s="505">
        <v>2.4899999999999995E-2</v>
      </c>
      <c r="AD333" s="505">
        <v>2.4899999999999995E-2</v>
      </c>
      <c r="AE333" s="505">
        <v>2.4899999999999995E-2</v>
      </c>
      <c r="AF333" s="505">
        <v>2.4899999999999995E-2</v>
      </c>
      <c r="AG333" s="505">
        <v>2.4899999999999995E-2</v>
      </c>
      <c r="AH333" s="505">
        <v>2.4899999999999995E-2</v>
      </c>
      <c r="AI333" s="505">
        <v>2.4899999999999995E-2</v>
      </c>
    </row>
    <row r="334" spans="5:35" outlineLevel="2" x14ac:dyDescent="0.2">
      <c r="E334" s="503">
        <v>18</v>
      </c>
      <c r="F334" s="134" t="s">
        <v>148</v>
      </c>
      <c r="G334" s="506" t="s">
        <v>130</v>
      </c>
      <c r="H334" s="71" t="s">
        <v>213</v>
      </c>
      <c r="I334" s="124"/>
      <c r="J334" s="124"/>
      <c r="K334" s="124"/>
      <c r="L334" s="124"/>
      <c r="M334" s="124"/>
      <c r="N334" s="124"/>
      <c r="O334" s="124"/>
      <c r="P334" s="124"/>
      <c r="Q334" s="124"/>
      <c r="R334" s="124"/>
      <c r="S334" s="124"/>
      <c r="T334" s="124"/>
      <c r="U334" s="499"/>
      <c r="V334" s="505">
        <v>4.0499999999999994E-2</v>
      </c>
      <c r="W334" s="505">
        <v>3.3000000000000002E-2</v>
      </c>
      <c r="X334" s="505">
        <v>3.2399999999999998E-2</v>
      </c>
      <c r="Y334" s="505">
        <v>2.9299999999999996E-2</v>
      </c>
      <c r="Z334" s="505">
        <v>2.6099999999999998E-2</v>
      </c>
      <c r="AA334" s="505">
        <v>2.4899999999999995E-2</v>
      </c>
      <c r="AB334" s="505">
        <v>2.4899999999999995E-2</v>
      </c>
      <c r="AC334" s="505">
        <v>2.4899999999999995E-2</v>
      </c>
      <c r="AD334" s="505">
        <v>2.4899999999999995E-2</v>
      </c>
      <c r="AE334" s="505">
        <v>2.4899999999999995E-2</v>
      </c>
      <c r="AF334" s="505">
        <v>2.4899999999999995E-2</v>
      </c>
      <c r="AG334" s="505">
        <v>2.4899999999999995E-2</v>
      </c>
      <c r="AH334" s="505">
        <v>2.4899999999999995E-2</v>
      </c>
      <c r="AI334" s="505">
        <v>2.4899999999999995E-2</v>
      </c>
    </row>
    <row r="335" spans="5:35" outlineLevel="2" x14ac:dyDescent="0.2">
      <c r="E335" s="503">
        <v>19</v>
      </c>
      <c r="F335" s="134" t="s">
        <v>149</v>
      </c>
      <c r="G335" s="506" t="s">
        <v>130</v>
      </c>
      <c r="H335" s="71" t="s">
        <v>213</v>
      </c>
      <c r="I335" s="124"/>
      <c r="J335" s="124"/>
      <c r="K335" s="124"/>
      <c r="L335" s="124"/>
      <c r="M335" s="124"/>
      <c r="N335" s="124"/>
      <c r="O335" s="124"/>
      <c r="P335" s="124"/>
      <c r="Q335" s="124"/>
      <c r="R335" s="124"/>
      <c r="S335" s="124"/>
      <c r="T335" s="124"/>
      <c r="U335" s="499"/>
      <c r="V335" s="505">
        <v>4.0499999999999994E-2</v>
      </c>
      <c r="W335" s="505">
        <v>3.3000000000000002E-2</v>
      </c>
      <c r="X335" s="505">
        <v>3.2399999999999998E-2</v>
      </c>
      <c r="Y335" s="505">
        <v>2.9299999999999996E-2</v>
      </c>
      <c r="Z335" s="505">
        <v>2.6099999999999998E-2</v>
      </c>
      <c r="AA335" s="505">
        <v>2.4899999999999995E-2</v>
      </c>
      <c r="AB335" s="505">
        <v>2.4899999999999995E-2</v>
      </c>
      <c r="AC335" s="505">
        <v>2.4899999999999995E-2</v>
      </c>
      <c r="AD335" s="505">
        <v>2.4899999999999995E-2</v>
      </c>
      <c r="AE335" s="505">
        <v>2.4899999999999995E-2</v>
      </c>
      <c r="AF335" s="505">
        <v>2.4899999999999995E-2</v>
      </c>
      <c r="AG335" s="505">
        <v>2.4899999999999995E-2</v>
      </c>
      <c r="AH335" s="505">
        <v>2.4899999999999995E-2</v>
      </c>
      <c r="AI335" s="505">
        <v>2.4899999999999995E-2</v>
      </c>
    </row>
    <row r="336" spans="5:35" outlineLevel="2" x14ac:dyDescent="0.2">
      <c r="E336" s="503">
        <v>20</v>
      </c>
      <c r="F336" s="134" t="s">
        <v>150</v>
      </c>
      <c r="G336" s="506" t="s">
        <v>130</v>
      </c>
      <c r="H336" s="71" t="s">
        <v>213</v>
      </c>
      <c r="I336" s="124"/>
      <c r="J336" s="124"/>
      <c r="K336" s="124"/>
      <c r="L336" s="124"/>
      <c r="M336" s="124"/>
      <c r="N336" s="124"/>
      <c r="O336" s="124"/>
      <c r="P336" s="124"/>
      <c r="Q336" s="124"/>
      <c r="R336" s="124"/>
      <c r="S336" s="124"/>
      <c r="T336" s="124"/>
      <c r="U336" s="499"/>
      <c r="V336" s="505">
        <v>4.0499999999999994E-2</v>
      </c>
      <c r="W336" s="505">
        <v>3.3000000000000002E-2</v>
      </c>
      <c r="X336" s="505">
        <v>3.2399999999999998E-2</v>
      </c>
      <c r="Y336" s="505">
        <v>2.9299999999999996E-2</v>
      </c>
      <c r="Z336" s="505">
        <v>2.6099999999999998E-2</v>
      </c>
      <c r="AA336" s="505">
        <v>2.4899999999999995E-2</v>
      </c>
      <c r="AB336" s="505">
        <v>2.4899999999999995E-2</v>
      </c>
      <c r="AC336" s="505">
        <v>2.4899999999999995E-2</v>
      </c>
      <c r="AD336" s="505">
        <v>2.4899999999999995E-2</v>
      </c>
      <c r="AE336" s="505">
        <v>2.4899999999999995E-2</v>
      </c>
      <c r="AF336" s="505">
        <v>2.4899999999999995E-2</v>
      </c>
      <c r="AG336" s="505">
        <v>2.4899999999999995E-2</v>
      </c>
      <c r="AH336" s="505">
        <v>2.4899999999999995E-2</v>
      </c>
      <c r="AI336" s="505">
        <v>2.4899999999999995E-2</v>
      </c>
    </row>
    <row r="337" spans="5:35" outlineLevel="2" x14ac:dyDescent="0.2">
      <c r="E337" s="503">
        <v>21</v>
      </c>
      <c r="F337" s="134" t="s">
        <v>151</v>
      </c>
      <c r="G337" s="506" t="s">
        <v>130</v>
      </c>
      <c r="H337" s="71" t="s">
        <v>213</v>
      </c>
      <c r="I337" s="124"/>
      <c r="J337" s="124"/>
      <c r="K337" s="124"/>
      <c r="L337" s="124"/>
      <c r="M337" s="124"/>
      <c r="N337" s="124"/>
      <c r="O337" s="124"/>
      <c r="P337" s="124"/>
      <c r="Q337" s="124"/>
      <c r="R337" s="124"/>
      <c r="S337" s="124"/>
      <c r="T337" s="124"/>
      <c r="U337" s="499"/>
      <c r="V337" s="505">
        <v>4.0499999999999994E-2</v>
      </c>
      <c r="W337" s="505">
        <v>3.3000000000000002E-2</v>
      </c>
      <c r="X337" s="505">
        <v>3.2399999999999998E-2</v>
      </c>
      <c r="Y337" s="505">
        <v>2.9299999999999996E-2</v>
      </c>
      <c r="Z337" s="505">
        <v>2.6099999999999998E-2</v>
      </c>
      <c r="AA337" s="505">
        <v>2.4899999999999995E-2</v>
      </c>
      <c r="AB337" s="505">
        <v>2.4899999999999995E-2</v>
      </c>
      <c r="AC337" s="505">
        <v>2.4899999999999995E-2</v>
      </c>
      <c r="AD337" s="505">
        <v>2.4899999999999995E-2</v>
      </c>
      <c r="AE337" s="505">
        <v>2.4899999999999995E-2</v>
      </c>
      <c r="AF337" s="505">
        <v>2.4899999999999995E-2</v>
      </c>
      <c r="AG337" s="505">
        <v>2.4899999999999995E-2</v>
      </c>
      <c r="AH337" s="505">
        <v>2.4899999999999995E-2</v>
      </c>
      <c r="AI337" s="505">
        <v>2.4899999999999995E-2</v>
      </c>
    </row>
    <row r="338" spans="5:35" outlineLevel="2" x14ac:dyDescent="0.2">
      <c r="E338" s="503">
        <v>22</v>
      </c>
      <c r="F338" s="134" t="s">
        <v>658</v>
      </c>
      <c r="G338" s="506" t="s">
        <v>130</v>
      </c>
      <c r="H338" s="71" t="s">
        <v>213</v>
      </c>
      <c r="I338" s="124"/>
      <c r="J338" s="124"/>
      <c r="K338" s="124"/>
      <c r="L338" s="124"/>
      <c r="M338" s="124"/>
      <c r="N338" s="124"/>
      <c r="O338" s="124"/>
      <c r="P338" s="124"/>
      <c r="Q338" s="124"/>
      <c r="R338" s="124"/>
      <c r="S338" s="124"/>
      <c r="T338" s="124"/>
      <c r="U338" s="499"/>
      <c r="V338" s="505">
        <v>4.0499999999999994E-2</v>
      </c>
      <c r="W338" s="505">
        <v>3.3000000000000002E-2</v>
      </c>
      <c r="X338" s="505">
        <v>3.2399999999999998E-2</v>
      </c>
      <c r="Y338" s="505">
        <v>2.9299999999999996E-2</v>
      </c>
      <c r="Z338" s="505">
        <v>2.6099999999999998E-2</v>
      </c>
      <c r="AA338" s="505">
        <v>2.4899999999999995E-2</v>
      </c>
      <c r="AB338" s="505">
        <v>2.4899999999999995E-2</v>
      </c>
      <c r="AC338" s="505">
        <v>2.4899999999999995E-2</v>
      </c>
      <c r="AD338" s="505">
        <v>2.4899999999999995E-2</v>
      </c>
      <c r="AE338" s="505">
        <v>2.4899999999999995E-2</v>
      </c>
      <c r="AF338" s="505">
        <v>2.4899999999999995E-2</v>
      </c>
      <c r="AG338" s="505">
        <v>2.4899999999999995E-2</v>
      </c>
      <c r="AH338" s="505">
        <v>2.4899999999999995E-2</v>
      </c>
      <c r="AI338" s="505">
        <v>2.4899999999999995E-2</v>
      </c>
    </row>
    <row r="339" spans="5:35" outlineLevel="2" x14ac:dyDescent="0.2">
      <c r="E339" s="503" t="s">
        <v>152</v>
      </c>
      <c r="F339" s="134" t="s">
        <v>152</v>
      </c>
      <c r="G339" s="506" t="s">
        <v>130</v>
      </c>
      <c r="H339" s="71" t="s">
        <v>213</v>
      </c>
      <c r="I339" s="124"/>
      <c r="J339" s="124"/>
      <c r="K339" s="124"/>
      <c r="L339" s="124"/>
      <c r="M339" s="124"/>
      <c r="N339" s="124"/>
      <c r="O339" s="124"/>
      <c r="P339" s="124"/>
      <c r="Q339" s="124"/>
      <c r="R339" s="124"/>
      <c r="S339" s="124"/>
      <c r="T339" s="124"/>
      <c r="U339" s="499"/>
      <c r="V339" s="505">
        <v>4.0499999999999994E-2</v>
      </c>
      <c r="W339" s="505">
        <v>3.3000000000000002E-2</v>
      </c>
      <c r="X339" s="505">
        <v>3.2399999999999998E-2</v>
      </c>
      <c r="Y339" s="505">
        <v>2.9299999999999996E-2</v>
      </c>
      <c r="Z339" s="505">
        <v>2.6099999999999998E-2</v>
      </c>
      <c r="AA339" s="505">
        <v>2.4899999999999995E-2</v>
      </c>
      <c r="AB339" s="505">
        <v>2.4899999999999995E-2</v>
      </c>
      <c r="AC339" s="505">
        <v>2.4899999999999995E-2</v>
      </c>
      <c r="AD339" s="505">
        <v>2.4899999999999995E-2</v>
      </c>
      <c r="AE339" s="505">
        <v>2.4899999999999995E-2</v>
      </c>
      <c r="AF339" s="505">
        <v>2.4899999999999995E-2</v>
      </c>
      <c r="AG339" s="505">
        <v>2.4899999999999995E-2</v>
      </c>
      <c r="AH339" s="505">
        <v>2.4899999999999995E-2</v>
      </c>
      <c r="AI339" s="505">
        <v>2.4899999999999995E-2</v>
      </c>
    </row>
    <row r="340" spans="5:35" outlineLevel="2" x14ac:dyDescent="0.2">
      <c r="E340" s="503">
        <v>24</v>
      </c>
      <c r="F340" s="134" t="s">
        <v>2</v>
      </c>
      <c r="G340" s="506" t="s">
        <v>130</v>
      </c>
      <c r="H340" s="71" t="s">
        <v>213</v>
      </c>
      <c r="I340" s="124"/>
      <c r="J340" s="124"/>
      <c r="K340" s="124"/>
      <c r="L340" s="124"/>
      <c r="M340" s="124"/>
      <c r="N340" s="124"/>
      <c r="O340" s="124"/>
      <c r="P340" s="124"/>
      <c r="Q340" s="124"/>
      <c r="R340" s="124"/>
      <c r="S340" s="124"/>
      <c r="T340" s="124"/>
      <c r="U340" s="499"/>
      <c r="V340" s="505">
        <v>4.0499999999999994E-2</v>
      </c>
      <c r="W340" s="505">
        <v>3.3000000000000002E-2</v>
      </c>
      <c r="X340" s="505">
        <v>3.2399999999999998E-2</v>
      </c>
      <c r="Y340" s="505">
        <v>2.9299999999999996E-2</v>
      </c>
      <c r="Z340" s="505">
        <v>2.6099999999999998E-2</v>
      </c>
      <c r="AA340" s="505">
        <v>2.4899999999999995E-2</v>
      </c>
      <c r="AB340" s="505">
        <v>2.4899999999999995E-2</v>
      </c>
      <c r="AC340" s="505">
        <v>2.4899999999999995E-2</v>
      </c>
      <c r="AD340" s="505">
        <v>2.4899999999999995E-2</v>
      </c>
      <c r="AE340" s="505">
        <v>2.4899999999999995E-2</v>
      </c>
      <c r="AF340" s="505">
        <v>2.4899999999999995E-2</v>
      </c>
      <c r="AG340" s="505">
        <v>2.4899999999999995E-2</v>
      </c>
      <c r="AH340" s="505">
        <v>2.4899999999999995E-2</v>
      </c>
      <c r="AI340" s="505">
        <v>2.4899999999999995E-2</v>
      </c>
    </row>
    <row r="341" spans="5:35" outlineLevel="2" x14ac:dyDescent="0.2">
      <c r="E341" s="503">
        <v>25</v>
      </c>
      <c r="F341" s="134" t="s">
        <v>153</v>
      </c>
      <c r="G341" s="506" t="s">
        <v>130</v>
      </c>
      <c r="H341" s="71" t="s">
        <v>213</v>
      </c>
      <c r="I341" s="124"/>
      <c r="J341" s="124"/>
      <c r="K341" s="124"/>
      <c r="L341" s="124"/>
      <c r="M341" s="124"/>
      <c r="N341" s="124"/>
      <c r="O341" s="124"/>
      <c r="P341" s="124"/>
      <c r="Q341" s="124"/>
      <c r="R341" s="124"/>
      <c r="S341" s="124"/>
      <c r="T341" s="124"/>
      <c r="U341" s="499"/>
      <c r="V341" s="505">
        <v>4.0499999999999994E-2</v>
      </c>
      <c r="W341" s="505">
        <v>3.3000000000000002E-2</v>
      </c>
      <c r="X341" s="505">
        <v>3.2399999999999998E-2</v>
      </c>
      <c r="Y341" s="505">
        <v>2.9299999999999996E-2</v>
      </c>
      <c r="Z341" s="505">
        <v>2.6099999999999998E-2</v>
      </c>
      <c r="AA341" s="505">
        <v>2.4899999999999995E-2</v>
      </c>
      <c r="AB341" s="505">
        <v>2.4899999999999995E-2</v>
      </c>
      <c r="AC341" s="505">
        <v>2.4899999999999995E-2</v>
      </c>
      <c r="AD341" s="505">
        <v>2.4899999999999995E-2</v>
      </c>
      <c r="AE341" s="505">
        <v>2.4899999999999995E-2</v>
      </c>
      <c r="AF341" s="505">
        <v>2.4899999999999995E-2</v>
      </c>
      <c r="AG341" s="505">
        <v>2.4899999999999995E-2</v>
      </c>
      <c r="AH341" s="505">
        <v>2.4899999999999995E-2</v>
      </c>
      <c r="AI341" s="505">
        <v>2.4899999999999995E-2</v>
      </c>
    </row>
    <row r="342" spans="5:35" outlineLevel="2" x14ac:dyDescent="0.2">
      <c r="E342" s="503" t="s">
        <v>154</v>
      </c>
      <c r="F342" s="134" t="s">
        <v>155</v>
      </c>
      <c r="G342" s="506" t="s">
        <v>130</v>
      </c>
      <c r="H342" s="71" t="s">
        <v>213</v>
      </c>
      <c r="I342" s="124"/>
      <c r="J342" s="124"/>
      <c r="K342" s="124"/>
      <c r="L342" s="124"/>
      <c r="M342" s="124"/>
      <c r="N342" s="124"/>
      <c r="O342" s="124"/>
      <c r="P342" s="124"/>
      <c r="Q342" s="124"/>
      <c r="R342" s="124"/>
      <c r="S342" s="124"/>
      <c r="T342" s="124"/>
      <c r="U342" s="499"/>
      <c r="V342" s="505">
        <v>4.0499999999999994E-2</v>
      </c>
      <c r="W342" s="505">
        <v>3.3000000000000002E-2</v>
      </c>
      <c r="X342" s="505">
        <v>3.2399999999999998E-2</v>
      </c>
      <c r="Y342" s="505">
        <v>2.9299999999999996E-2</v>
      </c>
      <c r="Z342" s="505">
        <v>2.6099999999999998E-2</v>
      </c>
      <c r="AA342" s="505">
        <v>2.4899999999999995E-2</v>
      </c>
      <c r="AB342" s="505">
        <v>2.4899999999999995E-2</v>
      </c>
      <c r="AC342" s="505">
        <v>2.4899999999999995E-2</v>
      </c>
      <c r="AD342" s="505">
        <v>2.4899999999999995E-2</v>
      </c>
      <c r="AE342" s="505">
        <v>2.4899999999999995E-2</v>
      </c>
      <c r="AF342" s="505">
        <v>2.4899999999999995E-2</v>
      </c>
      <c r="AG342" s="505">
        <v>2.4899999999999995E-2</v>
      </c>
      <c r="AH342" s="505">
        <v>2.4899999999999995E-2</v>
      </c>
      <c r="AI342" s="505">
        <v>2.4899999999999995E-2</v>
      </c>
    </row>
    <row r="343" spans="5:35" outlineLevel="2" x14ac:dyDescent="0.2">
      <c r="E343" s="503" t="s">
        <v>156</v>
      </c>
      <c r="F343" s="134" t="s">
        <v>157</v>
      </c>
      <c r="G343" s="506" t="s">
        <v>130</v>
      </c>
      <c r="H343" s="71" t="s">
        <v>213</v>
      </c>
      <c r="I343" s="124"/>
      <c r="J343" s="124"/>
      <c r="K343" s="124"/>
      <c r="L343" s="124"/>
      <c r="M343" s="124"/>
      <c r="N343" s="124"/>
      <c r="O343" s="124"/>
      <c r="P343" s="124"/>
      <c r="Q343" s="124"/>
      <c r="R343" s="124"/>
      <c r="S343" s="124"/>
      <c r="T343" s="124"/>
      <c r="U343" s="499"/>
      <c r="V343" s="505">
        <v>4.0499999999999994E-2</v>
      </c>
      <c r="W343" s="505">
        <v>3.3000000000000002E-2</v>
      </c>
      <c r="X343" s="505">
        <v>3.2399999999999998E-2</v>
      </c>
      <c r="Y343" s="505">
        <v>2.9299999999999996E-2</v>
      </c>
      <c r="Z343" s="505">
        <v>2.6099999999999998E-2</v>
      </c>
      <c r="AA343" s="505">
        <v>2.4899999999999995E-2</v>
      </c>
      <c r="AB343" s="505">
        <v>2.4899999999999995E-2</v>
      </c>
      <c r="AC343" s="505">
        <v>2.4899999999999995E-2</v>
      </c>
      <c r="AD343" s="505">
        <v>2.4899999999999995E-2</v>
      </c>
      <c r="AE343" s="505">
        <v>2.4899999999999995E-2</v>
      </c>
      <c r="AF343" s="505">
        <v>2.4899999999999995E-2</v>
      </c>
      <c r="AG343" s="505">
        <v>2.4899999999999995E-2</v>
      </c>
      <c r="AH343" s="505">
        <v>2.4899999999999995E-2</v>
      </c>
      <c r="AI343" s="505">
        <v>2.4899999999999995E-2</v>
      </c>
    </row>
    <row r="344" spans="5:35" outlineLevel="2" x14ac:dyDescent="0.2">
      <c r="E344" s="503" t="s">
        <v>152</v>
      </c>
      <c r="F344" s="134" t="s">
        <v>152</v>
      </c>
      <c r="G344" s="506" t="s">
        <v>130</v>
      </c>
      <c r="H344" s="71" t="s">
        <v>213</v>
      </c>
      <c r="I344" s="124"/>
      <c r="J344" s="124"/>
      <c r="K344" s="124"/>
      <c r="L344" s="124"/>
      <c r="M344" s="124"/>
      <c r="N344" s="124"/>
      <c r="O344" s="124"/>
      <c r="P344" s="124"/>
      <c r="Q344" s="124"/>
      <c r="R344" s="124"/>
      <c r="S344" s="124"/>
      <c r="T344" s="124"/>
      <c r="U344" s="499"/>
      <c r="V344" s="505">
        <v>4.0499999999999994E-2</v>
      </c>
      <c r="W344" s="505">
        <v>3.3000000000000002E-2</v>
      </c>
      <c r="X344" s="505">
        <v>3.2399999999999998E-2</v>
      </c>
      <c r="Y344" s="505">
        <v>2.9299999999999996E-2</v>
      </c>
      <c r="Z344" s="505">
        <v>2.6099999999999998E-2</v>
      </c>
      <c r="AA344" s="505">
        <v>2.4899999999999995E-2</v>
      </c>
      <c r="AB344" s="505">
        <v>2.4899999999999995E-2</v>
      </c>
      <c r="AC344" s="505">
        <v>2.4899999999999995E-2</v>
      </c>
      <c r="AD344" s="505">
        <v>2.4899999999999995E-2</v>
      </c>
      <c r="AE344" s="505">
        <v>2.4899999999999995E-2</v>
      </c>
      <c r="AF344" s="505">
        <v>2.4899999999999995E-2</v>
      </c>
      <c r="AG344" s="505">
        <v>2.4899999999999995E-2</v>
      </c>
      <c r="AH344" s="505">
        <v>2.4899999999999995E-2</v>
      </c>
      <c r="AI344" s="505">
        <v>2.4899999999999995E-2</v>
      </c>
    </row>
    <row r="345" spans="5:35" outlineLevel="2" x14ac:dyDescent="0.2">
      <c r="E345" s="503">
        <v>29</v>
      </c>
      <c r="F345" s="134" t="s">
        <v>158</v>
      </c>
      <c r="G345" s="506" t="s">
        <v>130</v>
      </c>
      <c r="H345" s="71" t="s">
        <v>213</v>
      </c>
      <c r="I345" s="124"/>
      <c r="J345" s="124"/>
      <c r="K345" s="124"/>
      <c r="L345" s="124"/>
      <c r="M345" s="124"/>
      <c r="N345" s="124"/>
      <c r="O345" s="124"/>
      <c r="P345" s="124"/>
      <c r="Q345" s="124"/>
      <c r="R345" s="124"/>
      <c r="S345" s="124"/>
      <c r="T345" s="124"/>
      <c r="U345" s="499"/>
      <c r="V345" s="505">
        <v>4.0499999999999994E-2</v>
      </c>
      <c r="W345" s="505">
        <v>3.3000000000000002E-2</v>
      </c>
      <c r="X345" s="505">
        <v>3.2399999999999998E-2</v>
      </c>
      <c r="Y345" s="505">
        <v>2.9299999999999996E-2</v>
      </c>
      <c r="Z345" s="505">
        <v>2.6099999999999998E-2</v>
      </c>
      <c r="AA345" s="505">
        <v>2.4899999999999995E-2</v>
      </c>
      <c r="AB345" s="505">
        <v>2.4899999999999995E-2</v>
      </c>
      <c r="AC345" s="505">
        <v>2.4899999999999995E-2</v>
      </c>
      <c r="AD345" s="505">
        <v>2.4899999999999995E-2</v>
      </c>
      <c r="AE345" s="505">
        <v>2.4899999999999995E-2</v>
      </c>
      <c r="AF345" s="505">
        <v>2.4899999999999995E-2</v>
      </c>
      <c r="AG345" s="505">
        <v>2.4899999999999995E-2</v>
      </c>
      <c r="AH345" s="505">
        <v>2.4899999999999995E-2</v>
      </c>
      <c r="AI345" s="505">
        <v>2.4899999999999995E-2</v>
      </c>
    </row>
    <row r="346" spans="5:35" outlineLevel="2" x14ac:dyDescent="0.2">
      <c r="E346" s="503">
        <v>30</v>
      </c>
      <c r="F346" s="134" t="s">
        <v>159</v>
      </c>
      <c r="G346" s="506" t="s">
        <v>130</v>
      </c>
      <c r="H346" s="71" t="s">
        <v>213</v>
      </c>
      <c r="I346" s="124"/>
      <c r="J346" s="124"/>
      <c r="K346" s="124"/>
      <c r="L346" s="124"/>
      <c r="M346" s="124"/>
      <c r="N346" s="124"/>
      <c r="O346" s="124"/>
      <c r="P346" s="124"/>
      <c r="Q346" s="124"/>
      <c r="R346" s="124"/>
      <c r="S346" s="124"/>
      <c r="T346" s="124"/>
      <c r="U346" s="499"/>
      <c r="V346" s="505">
        <v>4.0499999999999994E-2</v>
      </c>
      <c r="W346" s="505">
        <v>3.3000000000000002E-2</v>
      </c>
      <c r="X346" s="505">
        <v>3.2399999999999998E-2</v>
      </c>
      <c r="Y346" s="505">
        <v>2.9299999999999996E-2</v>
      </c>
      <c r="Z346" s="505">
        <v>2.6099999999999998E-2</v>
      </c>
      <c r="AA346" s="505">
        <v>2.4899999999999995E-2</v>
      </c>
      <c r="AB346" s="505">
        <v>2.4899999999999995E-2</v>
      </c>
      <c r="AC346" s="505">
        <v>2.4899999999999995E-2</v>
      </c>
      <c r="AD346" s="505">
        <v>2.4899999999999995E-2</v>
      </c>
      <c r="AE346" s="505">
        <v>2.4899999999999995E-2</v>
      </c>
      <c r="AF346" s="505">
        <v>2.4899999999999995E-2</v>
      </c>
      <c r="AG346" s="505">
        <v>2.4899999999999995E-2</v>
      </c>
      <c r="AH346" s="505">
        <v>2.4899999999999995E-2</v>
      </c>
      <c r="AI346" s="505">
        <v>2.4899999999999995E-2</v>
      </c>
    </row>
    <row r="347" spans="5:35" outlineLevel="2" x14ac:dyDescent="0.2">
      <c r="E347" s="503" t="s">
        <v>152</v>
      </c>
      <c r="F347" s="134" t="s">
        <v>152</v>
      </c>
      <c r="G347" s="506" t="s">
        <v>130</v>
      </c>
      <c r="H347" s="71" t="s">
        <v>213</v>
      </c>
      <c r="I347" s="124"/>
      <c r="J347" s="124"/>
      <c r="K347" s="124"/>
      <c r="L347" s="124"/>
      <c r="M347" s="124"/>
      <c r="N347" s="124"/>
      <c r="O347" s="124"/>
      <c r="P347" s="124"/>
      <c r="Q347" s="124"/>
      <c r="R347" s="124"/>
      <c r="S347" s="124"/>
      <c r="T347" s="124"/>
      <c r="U347" s="499"/>
      <c r="V347" s="505">
        <v>4.0499999999999994E-2</v>
      </c>
      <c r="W347" s="505">
        <v>3.3000000000000002E-2</v>
      </c>
      <c r="X347" s="505">
        <v>3.2399999999999998E-2</v>
      </c>
      <c r="Y347" s="505">
        <v>2.9299999999999996E-2</v>
      </c>
      <c r="Z347" s="505">
        <v>2.6099999999999998E-2</v>
      </c>
      <c r="AA347" s="505">
        <v>2.4899999999999995E-2</v>
      </c>
      <c r="AB347" s="505">
        <v>2.4899999999999995E-2</v>
      </c>
      <c r="AC347" s="505">
        <v>2.4899999999999995E-2</v>
      </c>
      <c r="AD347" s="505">
        <v>2.4899999999999995E-2</v>
      </c>
      <c r="AE347" s="505">
        <v>2.4899999999999995E-2</v>
      </c>
      <c r="AF347" s="505">
        <v>2.4899999999999995E-2</v>
      </c>
      <c r="AG347" s="505">
        <v>2.4899999999999995E-2</v>
      </c>
      <c r="AH347" s="505">
        <v>2.4899999999999995E-2</v>
      </c>
      <c r="AI347" s="505">
        <v>2.4899999999999995E-2</v>
      </c>
    </row>
    <row r="348" spans="5:35" outlineLevel="2" x14ac:dyDescent="0.2">
      <c r="E348" s="503" t="s">
        <v>160</v>
      </c>
      <c r="F348" s="134" t="s">
        <v>161</v>
      </c>
      <c r="G348" s="506" t="s">
        <v>130</v>
      </c>
      <c r="H348" s="71" t="s">
        <v>213</v>
      </c>
      <c r="I348" s="124"/>
      <c r="J348" s="124"/>
      <c r="K348" s="124"/>
      <c r="L348" s="124"/>
      <c r="M348" s="124"/>
      <c r="N348" s="124"/>
      <c r="O348" s="124"/>
      <c r="P348" s="124"/>
      <c r="Q348" s="124"/>
      <c r="R348" s="124"/>
      <c r="S348" s="124"/>
      <c r="T348" s="124"/>
      <c r="U348" s="499"/>
      <c r="V348" s="505">
        <v>4.0499999999999994E-2</v>
      </c>
      <c r="W348" s="505">
        <v>3.3000000000000002E-2</v>
      </c>
      <c r="X348" s="505">
        <v>3.2399999999999998E-2</v>
      </c>
      <c r="Y348" s="505">
        <v>2.9299999999999996E-2</v>
      </c>
      <c r="Z348" s="505">
        <v>2.6099999999999998E-2</v>
      </c>
      <c r="AA348" s="505">
        <v>2.4899999999999995E-2</v>
      </c>
      <c r="AB348" s="505">
        <v>2.4899999999999995E-2</v>
      </c>
      <c r="AC348" s="505">
        <v>2.4899999999999995E-2</v>
      </c>
      <c r="AD348" s="505">
        <v>2.4899999999999995E-2</v>
      </c>
      <c r="AE348" s="505">
        <v>2.4899999999999995E-2</v>
      </c>
      <c r="AF348" s="505">
        <v>2.4899999999999995E-2</v>
      </c>
      <c r="AG348" s="505">
        <v>2.4899999999999995E-2</v>
      </c>
      <c r="AH348" s="505">
        <v>2.4899999999999995E-2</v>
      </c>
      <c r="AI348" s="505">
        <v>2.4899999999999995E-2</v>
      </c>
    </row>
    <row r="349" spans="5:35" outlineLevel="2" x14ac:dyDescent="0.2">
      <c r="E349" s="503" t="s">
        <v>162</v>
      </c>
      <c r="F349" s="134" t="s">
        <v>659</v>
      </c>
      <c r="G349" s="506" t="s">
        <v>130</v>
      </c>
      <c r="H349" s="71" t="s">
        <v>213</v>
      </c>
      <c r="I349" s="124"/>
      <c r="J349" s="124"/>
      <c r="K349" s="124"/>
      <c r="L349" s="124"/>
      <c r="M349" s="124"/>
      <c r="N349" s="124"/>
      <c r="O349" s="124"/>
      <c r="P349" s="124"/>
      <c r="Q349" s="124"/>
      <c r="R349" s="124"/>
      <c r="S349" s="124"/>
      <c r="T349" s="124"/>
      <c r="U349" s="499"/>
      <c r="V349" s="505">
        <v>4.0499999999999994E-2</v>
      </c>
      <c r="W349" s="505">
        <v>3.3000000000000002E-2</v>
      </c>
      <c r="X349" s="505">
        <v>3.2399999999999998E-2</v>
      </c>
      <c r="Y349" s="505">
        <v>2.9299999999999996E-2</v>
      </c>
      <c r="Z349" s="505">
        <v>2.6099999999999998E-2</v>
      </c>
      <c r="AA349" s="505">
        <v>2.4899999999999995E-2</v>
      </c>
      <c r="AB349" s="505">
        <v>2.4899999999999995E-2</v>
      </c>
      <c r="AC349" s="505">
        <v>2.4899999999999995E-2</v>
      </c>
      <c r="AD349" s="505">
        <v>2.4899999999999995E-2</v>
      </c>
      <c r="AE349" s="505">
        <v>2.4899999999999995E-2</v>
      </c>
      <c r="AF349" s="505">
        <v>2.4899999999999995E-2</v>
      </c>
      <c r="AG349" s="505">
        <v>2.4899999999999995E-2</v>
      </c>
      <c r="AH349" s="505">
        <v>2.4899999999999995E-2</v>
      </c>
      <c r="AI349" s="505">
        <v>2.4899999999999995E-2</v>
      </c>
    </row>
    <row r="350" spans="5:35" outlineLevel="2" x14ac:dyDescent="0.2">
      <c r="E350" s="503" t="s">
        <v>163</v>
      </c>
      <c r="F350" s="134" t="s">
        <v>164</v>
      </c>
      <c r="G350" s="506" t="s">
        <v>130</v>
      </c>
      <c r="H350" s="71" t="s">
        <v>213</v>
      </c>
      <c r="I350" s="124"/>
      <c r="J350" s="124"/>
      <c r="K350" s="124"/>
      <c r="L350" s="124"/>
      <c r="M350" s="124"/>
      <c r="N350" s="124"/>
      <c r="O350" s="124"/>
      <c r="P350" s="124"/>
      <c r="Q350" s="124"/>
      <c r="R350" s="124"/>
      <c r="S350" s="124"/>
      <c r="T350" s="124"/>
      <c r="U350" s="499"/>
      <c r="V350" s="505">
        <v>4.0499999999999994E-2</v>
      </c>
      <c r="W350" s="505">
        <v>3.3000000000000002E-2</v>
      </c>
      <c r="X350" s="505">
        <v>3.2399999999999998E-2</v>
      </c>
      <c r="Y350" s="505">
        <v>2.9299999999999996E-2</v>
      </c>
      <c r="Z350" s="505">
        <v>2.6099999999999998E-2</v>
      </c>
      <c r="AA350" s="505">
        <v>2.4899999999999995E-2</v>
      </c>
      <c r="AB350" s="505">
        <v>2.4899999999999995E-2</v>
      </c>
      <c r="AC350" s="505">
        <v>2.4899999999999995E-2</v>
      </c>
      <c r="AD350" s="505">
        <v>2.4899999999999995E-2</v>
      </c>
      <c r="AE350" s="505">
        <v>2.4899999999999995E-2</v>
      </c>
      <c r="AF350" s="505">
        <v>2.4899999999999995E-2</v>
      </c>
      <c r="AG350" s="505">
        <v>2.4899999999999995E-2</v>
      </c>
      <c r="AH350" s="505">
        <v>2.4899999999999995E-2</v>
      </c>
      <c r="AI350" s="505">
        <v>2.4899999999999995E-2</v>
      </c>
    </row>
    <row r="351" spans="5:35" outlineLevel="2" x14ac:dyDescent="0.2">
      <c r="E351" s="503" t="s">
        <v>152</v>
      </c>
      <c r="F351" s="134" t="s">
        <v>152</v>
      </c>
      <c r="G351" s="506" t="s">
        <v>130</v>
      </c>
      <c r="H351" s="71" t="s">
        <v>213</v>
      </c>
      <c r="I351" s="124"/>
      <c r="J351" s="124"/>
      <c r="K351" s="124"/>
      <c r="L351" s="124"/>
      <c r="M351" s="124"/>
      <c r="N351" s="124"/>
      <c r="O351" s="124"/>
      <c r="P351" s="124"/>
      <c r="Q351" s="124"/>
      <c r="R351" s="124"/>
      <c r="S351" s="124"/>
      <c r="T351" s="124"/>
      <c r="U351" s="499"/>
      <c r="V351" s="505">
        <v>4.0499999999999994E-2</v>
      </c>
      <c r="W351" s="505">
        <v>3.3000000000000002E-2</v>
      </c>
      <c r="X351" s="505">
        <v>3.2399999999999998E-2</v>
      </c>
      <c r="Y351" s="505">
        <v>2.9299999999999996E-2</v>
      </c>
      <c r="Z351" s="505">
        <v>2.6099999999999998E-2</v>
      </c>
      <c r="AA351" s="505">
        <v>2.4899999999999995E-2</v>
      </c>
      <c r="AB351" s="505">
        <v>2.4899999999999995E-2</v>
      </c>
      <c r="AC351" s="505">
        <v>2.4899999999999995E-2</v>
      </c>
      <c r="AD351" s="505">
        <v>2.4899999999999995E-2</v>
      </c>
      <c r="AE351" s="505">
        <v>2.4899999999999995E-2</v>
      </c>
      <c r="AF351" s="505">
        <v>2.4899999999999995E-2</v>
      </c>
      <c r="AG351" s="505">
        <v>2.4899999999999995E-2</v>
      </c>
      <c r="AH351" s="505">
        <v>2.4899999999999995E-2</v>
      </c>
      <c r="AI351" s="505">
        <v>2.4899999999999995E-2</v>
      </c>
    </row>
    <row r="352" spans="5:35" outlineLevel="2" x14ac:dyDescent="0.2">
      <c r="E352" s="503" t="s">
        <v>165</v>
      </c>
      <c r="F352" s="134" t="s">
        <v>656</v>
      </c>
      <c r="G352" s="506" t="s">
        <v>130</v>
      </c>
      <c r="H352" s="71" t="s">
        <v>213</v>
      </c>
      <c r="I352" s="124"/>
      <c r="J352" s="124"/>
      <c r="K352" s="124"/>
      <c r="L352" s="124"/>
      <c r="M352" s="124"/>
      <c r="N352" s="124"/>
      <c r="O352" s="124"/>
      <c r="P352" s="124"/>
      <c r="Q352" s="124"/>
      <c r="R352" s="124"/>
      <c r="S352" s="124"/>
      <c r="T352" s="124"/>
      <c r="U352" s="499"/>
      <c r="V352" s="505">
        <v>4.0499999999999994E-2</v>
      </c>
      <c r="W352" s="505">
        <v>3.3000000000000002E-2</v>
      </c>
      <c r="X352" s="505">
        <v>3.2399999999999998E-2</v>
      </c>
      <c r="Y352" s="505">
        <v>2.9299999999999996E-2</v>
      </c>
      <c r="Z352" s="505">
        <v>2.6099999999999998E-2</v>
      </c>
      <c r="AA352" s="505">
        <v>2.4899999999999995E-2</v>
      </c>
      <c r="AB352" s="505">
        <v>2.4899999999999995E-2</v>
      </c>
      <c r="AC352" s="505">
        <v>2.4899999999999995E-2</v>
      </c>
      <c r="AD352" s="505">
        <v>2.4899999999999995E-2</v>
      </c>
      <c r="AE352" s="505">
        <v>2.4899999999999995E-2</v>
      </c>
      <c r="AF352" s="505">
        <v>2.4899999999999995E-2</v>
      </c>
      <c r="AG352" s="505">
        <v>2.4899999999999995E-2</v>
      </c>
      <c r="AH352" s="505">
        <v>2.4899999999999995E-2</v>
      </c>
      <c r="AI352" s="505">
        <v>2.4899999999999995E-2</v>
      </c>
    </row>
    <row r="353" spans="5:35" outlineLevel="2" x14ac:dyDescent="0.2">
      <c r="E353" s="503" t="s">
        <v>166</v>
      </c>
      <c r="F353" s="134" t="s">
        <v>657</v>
      </c>
      <c r="G353" s="506" t="s">
        <v>130</v>
      </c>
      <c r="H353" s="71" t="s">
        <v>213</v>
      </c>
      <c r="I353" s="124"/>
      <c r="J353" s="124"/>
      <c r="K353" s="124"/>
      <c r="L353" s="124"/>
      <c r="M353" s="124"/>
      <c r="N353" s="124"/>
      <c r="O353" s="124"/>
      <c r="P353" s="124"/>
      <c r="Q353" s="124"/>
      <c r="R353" s="124"/>
      <c r="S353" s="124"/>
      <c r="T353" s="124"/>
      <c r="U353" s="499"/>
      <c r="V353" s="505">
        <v>4.0499999999999994E-2</v>
      </c>
      <c r="W353" s="505">
        <v>3.3000000000000002E-2</v>
      </c>
      <c r="X353" s="505">
        <v>3.2399999999999998E-2</v>
      </c>
      <c r="Y353" s="505">
        <v>2.9299999999999996E-2</v>
      </c>
      <c r="Z353" s="505">
        <v>2.6099999999999998E-2</v>
      </c>
      <c r="AA353" s="505">
        <v>2.4899999999999995E-2</v>
      </c>
      <c r="AB353" s="505">
        <v>2.4899999999999995E-2</v>
      </c>
      <c r="AC353" s="505">
        <v>2.4899999999999995E-2</v>
      </c>
      <c r="AD353" s="505">
        <v>2.4899999999999995E-2</v>
      </c>
      <c r="AE353" s="505">
        <v>2.4899999999999995E-2</v>
      </c>
      <c r="AF353" s="505">
        <v>2.4899999999999995E-2</v>
      </c>
      <c r="AG353" s="505">
        <v>2.4899999999999995E-2</v>
      </c>
      <c r="AH353" s="505">
        <v>2.4899999999999995E-2</v>
      </c>
      <c r="AI353" s="505">
        <v>2.4899999999999995E-2</v>
      </c>
    </row>
    <row r="354" spans="5:35" outlineLevel="2" x14ac:dyDescent="0.2">
      <c r="E354" s="503" t="s">
        <v>152</v>
      </c>
      <c r="F354" s="134" t="s">
        <v>152</v>
      </c>
      <c r="G354" s="506" t="s">
        <v>130</v>
      </c>
      <c r="H354" s="71" t="s">
        <v>213</v>
      </c>
      <c r="I354" s="124"/>
      <c r="J354" s="124"/>
      <c r="K354" s="124"/>
      <c r="L354" s="124"/>
      <c r="M354" s="124"/>
      <c r="N354" s="124"/>
      <c r="O354" s="124"/>
      <c r="P354" s="124"/>
      <c r="Q354" s="124"/>
      <c r="R354" s="124"/>
      <c r="S354" s="124"/>
      <c r="T354" s="124"/>
      <c r="U354" s="499"/>
      <c r="V354" s="505">
        <v>4.0499999999999994E-2</v>
      </c>
      <c r="W354" s="505">
        <v>3.3000000000000002E-2</v>
      </c>
      <c r="X354" s="505">
        <v>3.2399999999999998E-2</v>
      </c>
      <c r="Y354" s="505">
        <v>2.9299999999999996E-2</v>
      </c>
      <c r="Z354" s="505">
        <v>2.6099999999999998E-2</v>
      </c>
      <c r="AA354" s="505">
        <v>2.4899999999999995E-2</v>
      </c>
      <c r="AB354" s="505">
        <v>2.4899999999999995E-2</v>
      </c>
      <c r="AC354" s="505">
        <v>2.4899999999999995E-2</v>
      </c>
      <c r="AD354" s="505">
        <v>2.4899999999999995E-2</v>
      </c>
      <c r="AE354" s="505">
        <v>2.4899999999999995E-2</v>
      </c>
      <c r="AF354" s="505">
        <v>2.4899999999999995E-2</v>
      </c>
      <c r="AG354" s="505">
        <v>2.4899999999999995E-2</v>
      </c>
      <c r="AH354" s="505">
        <v>2.4899999999999995E-2</v>
      </c>
      <c r="AI354" s="505">
        <v>2.4899999999999995E-2</v>
      </c>
    </row>
    <row r="355" spans="5:35" outlineLevel="2" x14ac:dyDescent="0.2">
      <c r="E355" s="503" t="s">
        <v>152</v>
      </c>
      <c r="F355" s="134" t="s">
        <v>152</v>
      </c>
      <c r="G355" s="506" t="s">
        <v>130</v>
      </c>
      <c r="H355" s="71" t="s">
        <v>213</v>
      </c>
      <c r="I355" s="124"/>
      <c r="J355" s="124"/>
      <c r="K355" s="124"/>
      <c r="L355" s="124"/>
      <c r="M355" s="124"/>
      <c r="N355" s="124"/>
      <c r="O355" s="124"/>
      <c r="P355" s="124"/>
      <c r="Q355" s="124"/>
      <c r="R355" s="124"/>
      <c r="S355" s="124"/>
      <c r="T355" s="124"/>
      <c r="U355" s="499"/>
      <c r="V355" s="505">
        <v>4.0499999999999994E-2</v>
      </c>
      <c r="W355" s="505">
        <v>3.3000000000000002E-2</v>
      </c>
      <c r="X355" s="505">
        <v>3.2399999999999998E-2</v>
      </c>
      <c r="Y355" s="505">
        <v>2.9299999999999996E-2</v>
      </c>
      <c r="Z355" s="505">
        <v>2.6099999999999998E-2</v>
      </c>
      <c r="AA355" s="505">
        <v>2.4899999999999995E-2</v>
      </c>
      <c r="AB355" s="505">
        <v>2.4899999999999995E-2</v>
      </c>
      <c r="AC355" s="505">
        <v>2.4899999999999995E-2</v>
      </c>
      <c r="AD355" s="505">
        <v>2.4899999999999995E-2</v>
      </c>
      <c r="AE355" s="505">
        <v>2.4899999999999995E-2</v>
      </c>
      <c r="AF355" s="505">
        <v>2.4899999999999995E-2</v>
      </c>
      <c r="AG355" s="505">
        <v>2.4899999999999995E-2</v>
      </c>
      <c r="AH355" s="505">
        <v>2.4899999999999995E-2</v>
      </c>
      <c r="AI355" s="505">
        <v>2.4899999999999995E-2</v>
      </c>
    </row>
    <row r="356" spans="5:35" outlineLevel="2" x14ac:dyDescent="0.2">
      <c r="E356" s="503" t="s">
        <v>152</v>
      </c>
      <c r="F356" s="134" t="s">
        <v>152</v>
      </c>
      <c r="G356" s="506" t="s">
        <v>130</v>
      </c>
      <c r="H356" s="71" t="s">
        <v>213</v>
      </c>
      <c r="I356" s="124"/>
      <c r="J356" s="124"/>
      <c r="K356" s="124"/>
      <c r="L356" s="124"/>
      <c r="M356" s="124"/>
      <c r="N356" s="124"/>
      <c r="O356" s="124"/>
      <c r="P356" s="124"/>
      <c r="Q356" s="124"/>
      <c r="R356" s="124"/>
      <c r="S356" s="124"/>
      <c r="T356" s="124"/>
      <c r="U356" s="499"/>
      <c r="V356" s="505">
        <v>4.0499999999999994E-2</v>
      </c>
      <c r="W356" s="505">
        <v>3.3000000000000002E-2</v>
      </c>
      <c r="X356" s="505">
        <v>3.2399999999999998E-2</v>
      </c>
      <c r="Y356" s="505">
        <v>2.9299999999999996E-2</v>
      </c>
      <c r="Z356" s="505">
        <v>2.6099999999999998E-2</v>
      </c>
      <c r="AA356" s="505">
        <v>2.4899999999999995E-2</v>
      </c>
      <c r="AB356" s="505">
        <v>2.4899999999999995E-2</v>
      </c>
      <c r="AC356" s="505">
        <v>2.4899999999999995E-2</v>
      </c>
      <c r="AD356" s="505">
        <v>2.4899999999999995E-2</v>
      </c>
      <c r="AE356" s="505">
        <v>2.4899999999999995E-2</v>
      </c>
      <c r="AF356" s="505">
        <v>2.4899999999999995E-2</v>
      </c>
      <c r="AG356" s="505">
        <v>2.4899999999999995E-2</v>
      </c>
      <c r="AH356" s="505">
        <v>2.4899999999999995E-2</v>
      </c>
      <c r="AI356" s="505">
        <v>2.4899999999999995E-2</v>
      </c>
    </row>
    <row r="357" spans="5:35" outlineLevel="2" x14ac:dyDescent="0.2">
      <c r="E357" s="503" t="s">
        <v>152</v>
      </c>
      <c r="F357" s="134" t="s">
        <v>152</v>
      </c>
      <c r="G357" s="506" t="s">
        <v>130</v>
      </c>
      <c r="H357" s="71" t="s">
        <v>213</v>
      </c>
      <c r="I357" s="124"/>
      <c r="J357" s="124"/>
      <c r="K357" s="124"/>
      <c r="L357" s="124"/>
      <c r="M357" s="124"/>
      <c r="N357" s="124"/>
      <c r="O357" s="124"/>
      <c r="P357" s="124"/>
      <c r="Q357" s="124"/>
      <c r="R357" s="124"/>
      <c r="S357" s="124"/>
      <c r="T357" s="124"/>
      <c r="U357" s="499"/>
      <c r="V357" s="505">
        <v>4.0499999999999994E-2</v>
      </c>
      <c r="W357" s="505">
        <v>3.3000000000000002E-2</v>
      </c>
      <c r="X357" s="505">
        <v>3.2399999999999998E-2</v>
      </c>
      <c r="Y357" s="505">
        <v>2.9299999999999996E-2</v>
      </c>
      <c r="Z357" s="505">
        <v>2.6099999999999998E-2</v>
      </c>
      <c r="AA357" s="505">
        <v>2.4899999999999995E-2</v>
      </c>
      <c r="AB357" s="505">
        <v>2.4899999999999995E-2</v>
      </c>
      <c r="AC357" s="505">
        <v>2.4899999999999995E-2</v>
      </c>
      <c r="AD357" s="505">
        <v>2.4899999999999995E-2</v>
      </c>
      <c r="AE357" s="505">
        <v>2.4899999999999995E-2</v>
      </c>
      <c r="AF357" s="505">
        <v>2.4899999999999995E-2</v>
      </c>
      <c r="AG357" s="505">
        <v>2.4899999999999995E-2</v>
      </c>
      <c r="AH357" s="505">
        <v>2.4899999999999995E-2</v>
      </c>
      <c r="AI357" s="505">
        <v>2.4899999999999995E-2</v>
      </c>
    </row>
    <row r="358" spans="5:35" outlineLevel="2" x14ac:dyDescent="0.2">
      <c r="E358" s="503" t="s">
        <v>152</v>
      </c>
      <c r="F358" s="134" t="s">
        <v>152</v>
      </c>
      <c r="G358" s="506" t="s">
        <v>130</v>
      </c>
      <c r="H358" s="71" t="s">
        <v>213</v>
      </c>
      <c r="I358" s="124"/>
      <c r="J358" s="124"/>
      <c r="K358" s="124"/>
      <c r="L358" s="124"/>
      <c r="M358" s="124"/>
      <c r="N358" s="124"/>
      <c r="O358" s="124"/>
      <c r="P358" s="124"/>
      <c r="Q358" s="124"/>
      <c r="R358" s="124"/>
      <c r="S358" s="124"/>
      <c r="T358" s="124"/>
      <c r="U358" s="499"/>
      <c r="V358" s="505">
        <v>4.0499999999999994E-2</v>
      </c>
      <c r="W358" s="505">
        <v>3.3000000000000002E-2</v>
      </c>
      <c r="X358" s="505">
        <v>3.2399999999999998E-2</v>
      </c>
      <c r="Y358" s="505">
        <v>2.9299999999999996E-2</v>
      </c>
      <c r="Z358" s="505">
        <v>2.6099999999999998E-2</v>
      </c>
      <c r="AA358" s="505">
        <v>2.4899999999999995E-2</v>
      </c>
      <c r="AB358" s="505">
        <v>2.4899999999999995E-2</v>
      </c>
      <c r="AC358" s="505">
        <v>2.4899999999999995E-2</v>
      </c>
      <c r="AD358" s="505">
        <v>2.4899999999999995E-2</v>
      </c>
      <c r="AE358" s="505">
        <v>2.4899999999999995E-2</v>
      </c>
      <c r="AF358" s="505">
        <v>2.4899999999999995E-2</v>
      </c>
      <c r="AG358" s="505">
        <v>2.4899999999999995E-2</v>
      </c>
      <c r="AH358" s="505">
        <v>2.4899999999999995E-2</v>
      </c>
      <c r="AI358" s="505">
        <v>2.4899999999999995E-2</v>
      </c>
    </row>
    <row r="359" spans="5:35" outlineLevel="2" x14ac:dyDescent="0.2">
      <c r="E359" s="503" t="s">
        <v>152</v>
      </c>
      <c r="F359" s="134" t="s">
        <v>152</v>
      </c>
      <c r="G359" s="506" t="s">
        <v>130</v>
      </c>
      <c r="H359" s="71" t="s">
        <v>213</v>
      </c>
      <c r="I359" s="124"/>
      <c r="J359" s="124"/>
      <c r="K359" s="124"/>
      <c r="L359" s="124"/>
      <c r="M359" s="124"/>
      <c r="N359" s="124"/>
      <c r="O359" s="124"/>
      <c r="P359" s="124"/>
      <c r="Q359" s="124"/>
      <c r="R359" s="124"/>
      <c r="S359" s="124"/>
      <c r="T359" s="124"/>
      <c r="U359" s="499"/>
      <c r="V359" s="505">
        <v>4.0499999999999994E-2</v>
      </c>
      <c r="W359" s="505">
        <v>3.3000000000000002E-2</v>
      </c>
      <c r="X359" s="505">
        <v>3.2399999999999998E-2</v>
      </c>
      <c r="Y359" s="505">
        <v>2.9299999999999996E-2</v>
      </c>
      <c r="Z359" s="505">
        <v>2.6099999999999998E-2</v>
      </c>
      <c r="AA359" s="505">
        <v>2.4899999999999995E-2</v>
      </c>
      <c r="AB359" s="505">
        <v>2.4899999999999995E-2</v>
      </c>
      <c r="AC359" s="505">
        <v>2.4899999999999995E-2</v>
      </c>
      <c r="AD359" s="505">
        <v>2.4899999999999995E-2</v>
      </c>
      <c r="AE359" s="505">
        <v>2.4899999999999995E-2</v>
      </c>
      <c r="AF359" s="505">
        <v>2.4899999999999995E-2</v>
      </c>
      <c r="AG359" s="505">
        <v>2.4899999999999995E-2</v>
      </c>
      <c r="AH359" s="505">
        <v>2.4899999999999995E-2</v>
      </c>
      <c r="AI359" s="505">
        <v>2.4899999999999995E-2</v>
      </c>
    </row>
    <row r="360" spans="5:35" outlineLevel="2" x14ac:dyDescent="0.2">
      <c r="E360" s="503" t="s">
        <v>152</v>
      </c>
      <c r="F360" s="134" t="s">
        <v>152</v>
      </c>
      <c r="G360" s="506" t="s">
        <v>130</v>
      </c>
      <c r="H360" s="71" t="s">
        <v>213</v>
      </c>
      <c r="I360" s="124"/>
      <c r="J360" s="124"/>
      <c r="K360" s="124"/>
      <c r="L360" s="124"/>
      <c r="M360" s="124"/>
      <c r="N360" s="124"/>
      <c r="O360" s="124"/>
      <c r="P360" s="124"/>
      <c r="Q360" s="124"/>
      <c r="R360" s="124"/>
      <c r="S360" s="124"/>
      <c r="T360" s="124"/>
      <c r="U360" s="499"/>
      <c r="V360" s="505">
        <v>4.0499999999999994E-2</v>
      </c>
      <c r="W360" s="505">
        <v>3.3000000000000002E-2</v>
      </c>
      <c r="X360" s="505">
        <v>3.2399999999999998E-2</v>
      </c>
      <c r="Y360" s="505">
        <v>2.9299999999999996E-2</v>
      </c>
      <c r="Z360" s="505">
        <v>2.6099999999999998E-2</v>
      </c>
      <c r="AA360" s="505">
        <v>2.4899999999999995E-2</v>
      </c>
      <c r="AB360" s="505">
        <v>2.4899999999999995E-2</v>
      </c>
      <c r="AC360" s="505">
        <v>2.4899999999999995E-2</v>
      </c>
      <c r="AD360" s="505">
        <v>2.4899999999999995E-2</v>
      </c>
      <c r="AE360" s="505">
        <v>2.4899999999999995E-2</v>
      </c>
      <c r="AF360" s="505">
        <v>2.4899999999999995E-2</v>
      </c>
      <c r="AG360" s="505">
        <v>2.4899999999999995E-2</v>
      </c>
      <c r="AH360" s="505">
        <v>2.4899999999999995E-2</v>
      </c>
      <c r="AI360" s="505">
        <v>2.4899999999999995E-2</v>
      </c>
    </row>
    <row r="361" spans="5:35" outlineLevel="2" x14ac:dyDescent="0.2">
      <c r="E361" s="503" t="s">
        <v>152</v>
      </c>
      <c r="F361" s="134" t="s">
        <v>152</v>
      </c>
      <c r="G361" s="506" t="s">
        <v>130</v>
      </c>
      <c r="H361" s="71" t="s">
        <v>213</v>
      </c>
      <c r="I361" s="124"/>
      <c r="J361" s="124"/>
      <c r="K361" s="124"/>
      <c r="L361" s="124"/>
      <c r="M361" s="124"/>
      <c r="N361" s="124"/>
      <c r="O361" s="124"/>
      <c r="P361" s="124"/>
      <c r="Q361" s="124"/>
      <c r="R361" s="124"/>
      <c r="S361" s="124"/>
      <c r="T361" s="124"/>
      <c r="U361" s="499"/>
      <c r="V361" s="505">
        <v>4.0499999999999994E-2</v>
      </c>
      <c r="W361" s="505">
        <v>3.3000000000000002E-2</v>
      </c>
      <c r="X361" s="505">
        <v>3.2399999999999998E-2</v>
      </c>
      <c r="Y361" s="505">
        <v>2.9299999999999996E-2</v>
      </c>
      <c r="Z361" s="505">
        <v>2.6099999999999998E-2</v>
      </c>
      <c r="AA361" s="505">
        <v>2.4899999999999995E-2</v>
      </c>
      <c r="AB361" s="505">
        <v>2.4899999999999995E-2</v>
      </c>
      <c r="AC361" s="505">
        <v>2.4899999999999995E-2</v>
      </c>
      <c r="AD361" s="505">
        <v>2.4899999999999995E-2</v>
      </c>
      <c r="AE361" s="505">
        <v>2.4899999999999995E-2</v>
      </c>
      <c r="AF361" s="505">
        <v>2.4899999999999995E-2</v>
      </c>
      <c r="AG361" s="505">
        <v>2.4899999999999995E-2</v>
      </c>
      <c r="AH361" s="505">
        <v>2.4899999999999995E-2</v>
      </c>
      <c r="AI361" s="505">
        <v>2.4899999999999995E-2</v>
      </c>
    </row>
    <row r="362" spans="5:35" outlineLevel="2" x14ac:dyDescent="0.2">
      <c r="E362" s="503" t="s">
        <v>152</v>
      </c>
      <c r="F362" s="134" t="s">
        <v>152</v>
      </c>
      <c r="G362" s="506" t="s">
        <v>130</v>
      </c>
      <c r="H362" s="71" t="s">
        <v>213</v>
      </c>
      <c r="I362" s="124"/>
      <c r="J362" s="124"/>
      <c r="K362" s="124"/>
      <c r="L362" s="124"/>
      <c r="M362" s="124"/>
      <c r="N362" s="124"/>
      <c r="O362" s="124"/>
      <c r="P362" s="124"/>
      <c r="Q362" s="124"/>
      <c r="R362" s="124"/>
      <c r="S362" s="124"/>
      <c r="T362" s="124"/>
      <c r="U362" s="499"/>
      <c r="V362" s="505">
        <v>4.0499999999999994E-2</v>
      </c>
      <c r="W362" s="505">
        <v>3.3000000000000002E-2</v>
      </c>
      <c r="X362" s="505">
        <v>3.2399999999999998E-2</v>
      </c>
      <c r="Y362" s="505">
        <v>2.9299999999999996E-2</v>
      </c>
      <c r="Z362" s="505">
        <v>2.6099999999999998E-2</v>
      </c>
      <c r="AA362" s="505">
        <v>2.4899999999999995E-2</v>
      </c>
      <c r="AB362" s="505">
        <v>2.4899999999999995E-2</v>
      </c>
      <c r="AC362" s="505">
        <v>2.4899999999999995E-2</v>
      </c>
      <c r="AD362" s="505">
        <v>2.4899999999999995E-2</v>
      </c>
      <c r="AE362" s="505">
        <v>2.4899999999999995E-2</v>
      </c>
      <c r="AF362" s="505">
        <v>2.4899999999999995E-2</v>
      </c>
      <c r="AG362" s="505">
        <v>2.4899999999999995E-2</v>
      </c>
      <c r="AH362" s="505">
        <v>2.4899999999999995E-2</v>
      </c>
      <c r="AI362" s="505">
        <v>2.4899999999999995E-2</v>
      </c>
    </row>
    <row r="363" spans="5:35" outlineLevel="2" x14ac:dyDescent="0.2">
      <c r="E363" s="503" t="s">
        <v>152</v>
      </c>
      <c r="F363" s="140" t="s">
        <v>152</v>
      </c>
      <c r="G363" s="507" t="s">
        <v>130</v>
      </c>
      <c r="H363" s="71" t="s">
        <v>213</v>
      </c>
      <c r="I363" s="124"/>
      <c r="J363" s="124"/>
      <c r="K363" s="124"/>
      <c r="L363" s="124"/>
      <c r="M363" s="124"/>
      <c r="N363" s="124"/>
      <c r="O363" s="124"/>
      <c r="P363" s="124"/>
      <c r="Q363" s="124"/>
      <c r="R363" s="124"/>
      <c r="S363" s="124"/>
      <c r="T363" s="124"/>
      <c r="U363" s="499"/>
      <c r="V363" s="505">
        <v>4.0499999999999994E-2</v>
      </c>
      <c r="W363" s="505">
        <v>3.3000000000000002E-2</v>
      </c>
      <c r="X363" s="505">
        <v>3.2399999999999998E-2</v>
      </c>
      <c r="Y363" s="505">
        <v>2.9299999999999996E-2</v>
      </c>
      <c r="Z363" s="505">
        <v>2.6099999999999998E-2</v>
      </c>
      <c r="AA363" s="505">
        <v>2.4899999999999995E-2</v>
      </c>
      <c r="AB363" s="505">
        <v>2.4899999999999995E-2</v>
      </c>
      <c r="AC363" s="505">
        <v>2.4899999999999995E-2</v>
      </c>
      <c r="AD363" s="505">
        <v>2.4899999999999995E-2</v>
      </c>
      <c r="AE363" s="505">
        <v>2.4899999999999995E-2</v>
      </c>
      <c r="AF363" s="505">
        <v>2.4899999999999995E-2</v>
      </c>
      <c r="AG363" s="505">
        <v>2.4899999999999995E-2</v>
      </c>
      <c r="AH363" s="505">
        <v>2.4899999999999995E-2</v>
      </c>
      <c r="AI363" s="505">
        <v>2.4899999999999995E-2</v>
      </c>
    </row>
    <row r="364" spans="5:35" outlineLevel="2" x14ac:dyDescent="0.2">
      <c r="F364" s="124"/>
      <c r="G364" s="124"/>
      <c r="H364" s="124"/>
      <c r="I364" s="124"/>
      <c r="J364" s="124"/>
      <c r="K364" s="124"/>
      <c r="L364" s="124"/>
      <c r="M364" s="124"/>
      <c r="N364" s="124"/>
      <c r="O364" s="124"/>
      <c r="P364" s="124"/>
      <c r="Q364" s="124"/>
      <c r="R364" s="124"/>
      <c r="S364" s="124"/>
      <c r="T364" s="124"/>
      <c r="U364" s="124"/>
      <c r="V364" s="124"/>
      <c r="W364" s="124"/>
      <c r="X364" s="124"/>
      <c r="Y364" s="124"/>
    </row>
    <row r="365" spans="5:35" outlineLevel="1" x14ac:dyDescent="0.2">
      <c r="F365" s="71" t="s">
        <v>548</v>
      </c>
      <c r="G365" s="124"/>
      <c r="H365" s="124"/>
      <c r="I365" s="124"/>
      <c r="J365" s="124"/>
      <c r="K365" s="124"/>
      <c r="L365" s="124"/>
      <c r="M365" s="124"/>
      <c r="N365" s="124"/>
      <c r="O365" s="124"/>
      <c r="P365" s="124"/>
      <c r="Q365" s="124"/>
      <c r="R365" s="124"/>
      <c r="S365" s="124"/>
      <c r="T365" s="124"/>
      <c r="U365" s="72"/>
      <c r="V365" s="72"/>
      <c r="W365" s="72" t="s">
        <v>88</v>
      </c>
      <c r="X365" s="72" t="s">
        <v>89</v>
      </c>
      <c r="Y365" s="72" t="s">
        <v>90</v>
      </c>
      <c r="Z365" s="72" t="s">
        <v>91</v>
      </c>
      <c r="AA365" s="72" t="s">
        <v>92</v>
      </c>
    </row>
    <row r="366" spans="5:35" outlineLevel="2" x14ac:dyDescent="0.2">
      <c r="E366" s="503">
        <v>1</v>
      </c>
      <c r="F366" s="125" t="s">
        <v>660</v>
      </c>
      <c r="G366" s="504" t="s">
        <v>130</v>
      </c>
      <c r="H366" s="71" t="s">
        <v>214</v>
      </c>
      <c r="I366" s="124"/>
      <c r="J366" s="124"/>
      <c r="K366" s="124"/>
      <c r="L366" s="124"/>
      <c r="M366" s="124"/>
      <c r="N366" s="124"/>
      <c r="O366" s="124"/>
      <c r="P366" s="124"/>
      <c r="Q366" s="124"/>
      <c r="R366" s="124"/>
      <c r="S366" s="124"/>
      <c r="T366" s="124"/>
      <c r="U366" s="499"/>
      <c r="V366" s="505">
        <v>3.8458896681124975E-2</v>
      </c>
      <c r="W366" s="505">
        <v>3.2092842969388878E-2</v>
      </c>
      <c r="X366" s="505">
        <v>3.1220695860205545E-2</v>
      </c>
      <c r="Y366" s="505">
        <v>2.8855173965051384E-2</v>
      </c>
      <c r="Z366" s="505">
        <v>2.6735009921427782E-2</v>
      </c>
      <c r="AA366" s="505">
        <v>2.4918036777295836E-2</v>
      </c>
      <c r="AB366" s="505">
        <v>2.4918036777295836E-2</v>
      </c>
      <c r="AC366" s="505">
        <v>2.4918036777295836E-2</v>
      </c>
      <c r="AD366" s="505">
        <v>2.4918036777295836E-2</v>
      </c>
      <c r="AE366" s="505">
        <v>2.4918036777295836E-2</v>
      </c>
      <c r="AF366" s="505">
        <v>2.4918036777295836E-2</v>
      </c>
      <c r="AG366" s="505">
        <v>2.4918036777295836E-2</v>
      </c>
      <c r="AH366" s="505">
        <v>2.4918036777295836E-2</v>
      </c>
      <c r="AI366" s="505">
        <v>2.4918036777295836E-2</v>
      </c>
    </row>
    <row r="367" spans="5:35" outlineLevel="2" x14ac:dyDescent="0.2">
      <c r="E367" s="503">
        <v>2</v>
      </c>
      <c r="F367" s="134" t="s">
        <v>132</v>
      </c>
      <c r="G367" s="506" t="s">
        <v>130</v>
      </c>
      <c r="H367" s="71" t="s">
        <v>214</v>
      </c>
      <c r="I367" s="124"/>
      <c r="J367" s="124"/>
      <c r="K367" s="124"/>
      <c r="L367" s="124"/>
      <c r="M367" s="124"/>
      <c r="N367" s="124"/>
      <c r="O367" s="124"/>
      <c r="P367" s="124"/>
      <c r="Q367" s="124"/>
      <c r="R367" s="124"/>
      <c r="S367" s="124"/>
      <c r="T367" s="124"/>
      <c r="U367" s="499"/>
      <c r="V367" s="505">
        <v>3.8458896681124975E-2</v>
      </c>
      <c r="W367" s="505">
        <v>3.2092842969388878E-2</v>
      </c>
      <c r="X367" s="505">
        <v>3.1220695860205545E-2</v>
      </c>
      <c r="Y367" s="505">
        <v>2.8855173965051384E-2</v>
      </c>
      <c r="Z367" s="505">
        <v>2.6735009921427782E-2</v>
      </c>
      <c r="AA367" s="505">
        <v>2.4918036777295836E-2</v>
      </c>
      <c r="AB367" s="505">
        <v>2.4918036777295836E-2</v>
      </c>
      <c r="AC367" s="505">
        <v>2.4918036777295836E-2</v>
      </c>
      <c r="AD367" s="505">
        <v>2.4918036777295836E-2</v>
      </c>
      <c r="AE367" s="505">
        <v>2.4918036777295836E-2</v>
      </c>
      <c r="AF367" s="505">
        <v>2.4918036777295836E-2</v>
      </c>
      <c r="AG367" s="505">
        <v>2.4918036777295836E-2</v>
      </c>
      <c r="AH367" s="505">
        <v>2.4918036777295836E-2</v>
      </c>
      <c r="AI367" s="505">
        <v>2.4918036777295836E-2</v>
      </c>
    </row>
    <row r="368" spans="5:35" outlineLevel="2" x14ac:dyDescent="0.2">
      <c r="E368" s="503">
        <v>3</v>
      </c>
      <c r="F368" s="134" t="s">
        <v>133</v>
      </c>
      <c r="G368" s="506" t="s">
        <v>130</v>
      </c>
      <c r="H368" s="71" t="s">
        <v>214</v>
      </c>
      <c r="I368" s="124"/>
      <c r="J368" s="124"/>
      <c r="K368" s="124"/>
      <c r="L368" s="124"/>
      <c r="M368" s="124"/>
      <c r="N368" s="124"/>
      <c r="O368" s="124"/>
      <c r="P368" s="124"/>
      <c r="Q368" s="124"/>
      <c r="R368" s="124"/>
      <c r="S368" s="124"/>
      <c r="T368" s="124"/>
      <c r="U368" s="499"/>
      <c r="V368" s="505">
        <v>3.8458896681124975E-2</v>
      </c>
      <c r="W368" s="505">
        <v>3.2092842969388878E-2</v>
      </c>
      <c r="X368" s="505">
        <v>3.1220695860205545E-2</v>
      </c>
      <c r="Y368" s="505">
        <v>2.8855173965051384E-2</v>
      </c>
      <c r="Z368" s="505">
        <v>2.6735009921427782E-2</v>
      </c>
      <c r="AA368" s="505">
        <v>2.4918036777295836E-2</v>
      </c>
      <c r="AB368" s="505">
        <v>2.4918036777295836E-2</v>
      </c>
      <c r="AC368" s="505">
        <v>2.4918036777295836E-2</v>
      </c>
      <c r="AD368" s="505">
        <v>2.4918036777295836E-2</v>
      </c>
      <c r="AE368" s="505">
        <v>2.4918036777295836E-2</v>
      </c>
      <c r="AF368" s="505">
        <v>2.4918036777295836E-2</v>
      </c>
      <c r="AG368" s="505">
        <v>2.4918036777295836E-2</v>
      </c>
      <c r="AH368" s="505">
        <v>2.4918036777295836E-2</v>
      </c>
      <c r="AI368" s="505">
        <v>2.4918036777295836E-2</v>
      </c>
    </row>
    <row r="369" spans="5:35" outlineLevel="2" x14ac:dyDescent="0.2">
      <c r="E369" s="503">
        <v>4</v>
      </c>
      <c r="F369" s="134" t="s">
        <v>134</v>
      </c>
      <c r="G369" s="506" t="s">
        <v>130</v>
      </c>
      <c r="H369" s="71" t="s">
        <v>214</v>
      </c>
      <c r="I369" s="124"/>
      <c r="J369" s="124"/>
      <c r="K369" s="124"/>
      <c r="L369" s="124"/>
      <c r="M369" s="124"/>
      <c r="N369" s="124"/>
      <c r="O369" s="124"/>
      <c r="P369" s="124"/>
      <c r="Q369" s="124"/>
      <c r="R369" s="124"/>
      <c r="S369" s="124"/>
      <c r="T369" s="124"/>
      <c r="U369" s="499"/>
      <c r="V369" s="505">
        <v>3.8458896681124975E-2</v>
      </c>
      <c r="W369" s="505">
        <v>3.2092842969388878E-2</v>
      </c>
      <c r="X369" s="505">
        <v>3.1220695860205545E-2</v>
      </c>
      <c r="Y369" s="505">
        <v>2.8855173965051384E-2</v>
      </c>
      <c r="Z369" s="505">
        <v>2.6735009921427782E-2</v>
      </c>
      <c r="AA369" s="505">
        <v>2.4918036777295836E-2</v>
      </c>
      <c r="AB369" s="505">
        <v>2.4918036777295836E-2</v>
      </c>
      <c r="AC369" s="505">
        <v>2.4918036777295836E-2</v>
      </c>
      <c r="AD369" s="505">
        <v>2.4918036777295836E-2</v>
      </c>
      <c r="AE369" s="505">
        <v>2.4918036777295836E-2</v>
      </c>
      <c r="AF369" s="505">
        <v>2.4918036777295836E-2</v>
      </c>
      <c r="AG369" s="505">
        <v>2.4918036777295836E-2</v>
      </c>
      <c r="AH369" s="505">
        <v>2.4918036777295836E-2</v>
      </c>
      <c r="AI369" s="505">
        <v>2.4918036777295836E-2</v>
      </c>
    </row>
    <row r="370" spans="5:35" outlineLevel="2" x14ac:dyDescent="0.2">
      <c r="E370" s="503">
        <v>5</v>
      </c>
      <c r="F370" s="134" t="s">
        <v>135</v>
      </c>
      <c r="G370" s="506" t="s">
        <v>130</v>
      </c>
      <c r="H370" s="71" t="s">
        <v>214</v>
      </c>
      <c r="I370" s="124"/>
      <c r="J370" s="124"/>
      <c r="K370" s="124"/>
      <c r="L370" s="124"/>
      <c r="M370" s="124"/>
      <c r="N370" s="124"/>
      <c r="O370" s="124"/>
      <c r="P370" s="124"/>
      <c r="Q370" s="124"/>
      <c r="R370" s="124"/>
      <c r="S370" s="124"/>
      <c r="T370" s="124"/>
      <c r="U370" s="499"/>
      <c r="V370" s="505">
        <v>3.8458896681124975E-2</v>
      </c>
      <c r="W370" s="505">
        <v>3.2092842969388878E-2</v>
      </c>
      <c r="X370" s="505">
        <v>3.1220695860205545E-2</v>
      </c>
      <c r="Y370" s="505">
        <v>2.8855173965051384E-2</v>
      </c>
      <c r="Z370" s="505">
        <v>2.6735009921427782E-2</v>
      </c>
      <c r="AA370" s="505">
        <v>2.4918036777295836E-2</v>
      </c>
      <c r="AB370" s="505">
        <v>2.4918036777295836E-2</v>
      </c>
      <c r="AC370" s="505">
        <v>2.4918036777295836E-2</v>
      </c>
      <c r="AD370" s="505">
        <v>2.4918036777295836E-2</v>
      </c>
      <c r="AE370" s="505">
        <v>2.4918036777295836E-2</v>
      </c>
      <c r="AF370" s="505">
        <v>2.4918036777295836E-2</v>
      </c>
      <c r="AG370" s="505">
        <v>2.4918036777295836E-2</v>
      </c>
      <c r="AH370" s="505">
        <v>2.4918036777295836E-2</v>
      </c>
      <c r="AI370" s="505">
        <v>2.4918036777295836E-2</v>
      </c>
    </row>
    <row r="371" spans="5:35" outlineLevel="2" x14ac:dyDescent="0.2">
      <c r="E371" s="503">
        <v>6</v>
      </c>
      <c r="F371" s="134" t="s">
        <v>136</v>
      </c>
      <c r="G371" s="506" t="s">
        <v>130</v>
      </c>
      <c r="H371" s="71" t="s">
        <v>214</v>
      </c>
      <c r="I371" s="124"/>
      <c r="J371" s="124"/>
      <c r="K371" s="124"/>
      <c r="L371" s="124"/>
      <c r="M371" s="124"/>
      <c r="N371" s="124"/>
      <c r="O371" s="124"/>
      <c r="P371" s="124"/>
      <c r="Q371" s="124"/>
      <c r="R371" s="124"/>
      <c r="S371" s="124"/>
      <c r="T371" s="124"/>
      <c r="U371" s="499"/>
      <c r="V371" s="505">
        <v>3.8458896681124975E-2</v>
      </c>
      <c r="W371" s="505">
        <v>3.2092842969388878E-2</v>
      </c>
      <c r="X371" s="505">
        <v>3.1220695860205545E-2</v>
      </c>
      <c r="Y371" s="505">
        <v>2.8855173965051384E-2</v>
      </c>
      <c r="Z371" s="505">
        <v>2.6735009921427782E-2</v>
      </c>
      <c r="AA371" s="505">
        <v>2.4918036777295836E-2</v>
      </c>
      <c r="AB371" s="505">
        <v>2.4918036777295836E-2</v>
      </c>
      <c r="AC371" s="505">
        <v>2.4918036777295836E-2</v>
      </c>
      <c r="AD371" s="505">
        <v>2.4918036777295836E-2</v>
      </c>
      <c r="AE371" s="505">
        <v>2.4918036777295836E-2</v>
      </c>
      <c r="AF371" s="505">
        <v>2.4918036777295836E-2</v>
      </c>
      <c r="AG371" s="505">
        <v>2.4918036777295836E-2</v>
      </c>
      <c r="AH371" s="505">
        <v>2.4918036777295836E-2</v>
      </c>
      <c r="AI371" s="505">
        <v>2.4918036777295836E-2</v>
      </c>
    </row>
    <row r="372" spans="5:35" outlineLevel="2" x14ac:dyDescent="0.2">
      <c r="E372" s="503">
        <v>7</v>
      </c>
      <c r="F372" s="134" t="s">
        <v>137</v>
      </c>
      <c r="G372" s="506" t="s">
        <v>130</v>
      </c>
      <c r="H372" s="71" t="s">
        <v>214</v>
      </c>
      <c r="I372" s="124"/>
      <c r="J372" s="124"/>
      <c r="K372" s="124"/>
      <c r="L372" s="124"/>
      <c r="M372" s="124"/>
      <c r="N372" s="124"/>
      <c r="O372" s="124"/>
      <c r="P372" s="124"/>
      <c r="Q372" s="124"/>
      <c r="R372" s="124"/>
      <c r="S372" s="124"/>
      <c r="T372" s="124"/>
      <c r="U372" s="499"/>
      <c r="V372" s="505">
        <v>3.8458896681124975E-2</v>
      </c>
      <c r="W372" s="505">
        <v>3.2092842969388878E-2</v>
      </c>
      <c r="X372" s="505">
        <v>3.1220695860205545E-2</v>
      </c>
      <c r="Y372" s="505">
        <v>2.8855173965051384E-2</v>
      </c>
      <c r="Z372" s="505">
        <v>2.6735009921427782E-2</v>
      </c>
      <c r="AA372" s="505">
        <v>2.4918036777295836E-2</v>
      </c>
      <c r="AB372" s="505">
        <v>2.4918036777295836E-2</v>
      </c>
      <c r="AC372" s="505">
        <v>2.4918036777295836E-2</v>
      </c>
      <c r="AD372" s="505">
        <v>2.4918036777295836E-2</v>
      </c>
      <c r="AE372" s="505">
        <v>2.4918036777295836E-2</v>
      </c>
      <c r="AF372" s="505">
        <v>2.4918036777295836E-2</v>
      </c>
      <c r="AG372" s="505">
        <v>2.4918036777295836E-2</v>
      </c>
      <c r="AH372" s="505">
        <v>2.4918036777295836E-2</v>
      </c>
      <c r="AI372" s="505">
        <v>2.4918036777295836E-2</v>
      </c>
    </row>
    <row r="373" spans="5:35" outlineLevel="2" x14ac:dyDescent="0.2">
      <c r="E373" s="503">
        <v>8</v>
      </c>
      <c r="F373" s="134" t="s">
        <v>138</v>
      </c>
      <c r="G373" s="506" t="s">
        <v>130</v>
      </c>
      <c r="H373" s="71" t="s">
        <v>214</v>
      </c>
      <c r="I373" s="124"/>
      <c r="J373" s="124"/>
      <c r="K373" s="124"/>
      <c r="L373" s="124"/>
      <c r="M373" s="124"/>
      <c r="N373" s="124"/>
      <c r="O373" s="124"/>
      <c r="P373" s="124"/>
      <c r="Q373" s="124"/>
      <c r="R373" s="124"/>
      <c r="S373" s="124"/>
      <c r="T373" s="124"/>
      <c r="U373" s="499"/>
      <c r="V373" s="505">
        <v>3.8458896681124975E-2</v>
      </c>
      <c r="W373" s="505">
        <v>3.2092842969388878E-2</v>
      </c>
      <c r="X373" s="505">
        <v>3.1220695860205545E-2</v>
      </c>
      <c r="Y373" s="505">
        <v>2.8855173965051384E-2</v>
      </c>
      <c r="Z373" s="505">
        <v>2.6735009921427782E-2</v>
      </c>
      <c r="AA373" s="505">
        <v>2.4918036777295836E-2</v>
      </c>
      <c r="AB373" s="505">
        <v>2.4918036777295836E-2</v>
      </c>
      <c r="AC373" s="505">
        <v>2.4918036777295836E-2</v>
      </c>
      <c r="AD373" s="505">
        <v>2.4918036777295836E-2</v>
      </c>
      <c r="AE373" s="505">
        <v>2.4918036777295836E-2</v>
      </c>
      <c r="AF373" s="505">
        <v>2.4918036777295836E-2</v>
      </c>
      <c r="AG373" s="505">
        <v>2.4918036777295836E-2</v>
      </c>
      <c r="AH373" s="505">
        <v>2.4918036777295836E-2</v>
      </c>
      <c r="AI373" s="505">
        <v>2.4918036777295836E-2</v>
      </c>
    </row>
    <row r="374" spans="5:35" outlineLevel="2" x14ac:dyDescent="0.2">
      <c r="E374" s="503">
        <v>9</v>
      </c>
      <c r="F374" s="134" t="s">
        <v>139</v>
      </c>
      <c r="G374" s="506" t="s">
        <v>130</v>
      </c>
      <c r="H374" s="71" t="s">
        <v>214</v>
      </c>
      <c r="I374" s="124"/>
      <c r="J374" s="124"/>
      <c r="K374" s="124"/>
      <c r="L374" s="124"/>
      <c r="M374" s="124"/>
      <c r="N374" s="124"/>
      <c r="O374" s="124"/>
      <c r="P374" s="124"/>
      <c r="Q374" s="124"/>
      <c r="R374" s="124"/>
      <c r="S374" s="124"/>
      <c r="T374" s="124"/>
      <c r="U374" s="499"/>
      <c r="V374" s="505">
        <v>3.8458896681124975E-2</v>
      </c>
      <c r="W374" s="505">
        <v>3.2092842969388878E-2</v>
      </c>
      <c r="X374" s="505">
        <v>3.1220695860205545E-2</v>
      </c>
      <c r="Y374" s="505">
        <v>2.8855173965051384E-2</v>
      </c>
      <c r="Z374" s="505">
        <v>2.6735009921427782E-2</v>
      </c>
      <c r="AA374" s="505">
        <v>2.4918036777295836E-2</v>
      </c>
      <c r="AB374" s="505">
        <v>2.4918036777295836E-2</v>
      </c>
      <c r="AC374" s="505">
        <v>2.4918036777295836E-2</v>
      </c>
      <c r="AD374" s="505">
        <v>2.4918036777295836E-2</v>
      </c>
      <c r="AE374" s="505">
        <v>2.4918036777295836E-2</v>
      </c>
      <c r="AF374" s="505">
        <v>2.4918036777295836E-2</v>
      </c>
      <c r="AG374" s="505">
        <v>2.4918036777295836E-2</v>
      </c>
      <c r="AH374" s="505">
        <v>2.4918036777295836E-2</v>
      </c>
      <c r="AI374" s="505">
        <v>2.4918036777295836E-2</v>
      </c>
    </row>
    <row r="375" spans="5:35" outlineLevel="2" x14ac:dyDescent="0.2">
      <c r="E375" s="503">
        <v>10</v>
      </c>
      <c r="F375" s="134" t="s">
        <v>140</v>
      </c>
      <c r="G375" s="506" t="s">
        <v>130</v>
      </c>
      <c r="H375" s="71" t="s">
        <v>214</v>
      </c>
      <c r="I375" s="124"/>
      <c r="J375" s="124"/>
      <c r="K375" s="124"/>
      <c r="L375" s="124"/>
      <c r="M375" s="124"/>
      <c r="N375" s="124"/>
      <c r="O375" s="124"/>
      <c r="P375" s="124"/>
      <c r="Q375" s="124"/>
      <c r="R375" s="124"/>
      <c r="S375" s="124"/>
      <c r="T375" s="124"/>
      <c r="U375" s="499"/>
      <c r="V375" s="505">
        <v>3.8458896681124975E-2</v>
      </c>
      <c r="W375" s="505">
        <v>3.2092842969388878E-2</v>
      </c>
      <c r="X375" s="505">
        <v>3.1220695860205545E-2</v>
      </c>
      <c r="Y375" s="505">
        <v>2.8855173965051384E-2</v>
      </c>
      <c r="Z375" s="505">
        <v>2.6735009921427782E-2</v>
      </c>
      <c r="AA375" s="505">
        <v>2.4918036777295836E-2</v>
      </c>
      <c r="AB375" s="505">
        <v>2.4918036777295836E-2</v>
      </c>
      <c r="AC375" s="505">
        <v>2.4918036777295836E-2</v>
      </c>
      <c r="AD375" s="505">
        <v>2.4918036777295836E-2</v>
      </c>
      <c r="AE375" s="505">
        <v>2.4918036777295836E-2</v>
      </c>
      <c r="AF375" s="505">
        <v>2.4918036777295836E-2</v>
      </c>
      <c r="AG375" s="505">
        <v>2.4918036777295836E-2</v>
      </c>
      <c r="AH375" s="505">
        <v>2.4918036777295836E-2</v>
      </c>
      <c r="AI375" s="505">
        <v>2.4918036777295836E-2</v>
      </c>
    </row>
    <row r="376" spans="5:35" outlineLevel="2" x14ac:dyDescent="0.2">
      <c r="E376" s="503">
        <v>11</v>
      </c>
      <c r="F376" s="134" t="s">
        <v>141</v>
      </c>
      <c r="G376" s="506" t="s">
        <v>130</v>
      </c>
      <c r="H376" s="71" t="s">
        <v>214</v>
      </c>
      <c r="I376" s="124"/>
      <c r="J376" s="124"/>
      <c r="K376" s="124"/>
      <c r="L376" s="124"/>
      <c r="M376" s="124"/>
      <c r="N376" s="124"/>
      <c r="O376" s="124"/>
      <c r="P376" s="124"/>
      <c r="Q376" s="124"/>
      <c r="R376" s="124"/>
      <c r="S376" s="124"/>
      <c r="T376" s="124"/>
      <c r="U376" s="499"/>
      <c r="V376" s="505">
        <v>3.8458896681124975E-2</v>
      </c>
      <c r="W376" s="505">
        <v>3.2092842969388878E-2</v>
      </c>
      <c r="X376" s="505">
        <v>3.1220695860205545E-2</v>
      </c>
      <c r="Y376" s="505">
        <v>2.8855173965051384E-2</v>
      </c>
      <c r="Z376" s="505">
        <v>2.6735009921427782E-2</v>
      </c>
      <c r="AA376" s="505">
        <v>2.4918036777295836E-2</v>
      </c>
      <c r="AB376" s="505">
        <v>2.4918036777295836E-2</v>
      </c>
      <c r="AC376" s="505">
        <v>2.4918036777295836E-2</v>
      </c>
      <c r="AD376" s="505">
        <v>2.4918036777295836E-2</v>
      </c>
      <c r="AE376" s="505">
        <v>2.4918036777295836E-2</v>
      </c>
      <c r="AF376" s="505">
        <v>2.4918036777295836E-2</v>
      </c>
      <c r="AG376" s="505">
        <v>2.4918036777295836E-2</v>
      </c>
      <c r="AH376" s="505">
        <v>2.4918036777295836E-2</v>
      </c>
      <c r="AI376" s="505">
        <v>2.4918036777295836E-2</v>
      </c>
    </row>
    <row r="377" spans="5:35" outlineLevel="2" x14ac:dyDescent="0.2">
      <c r="E377" s="503">
        <v>12</v>
      </c>
      <c r="F377" s="134" t="s">
        <v>142</v>
      </c>
      <c r="G377" s="506" t="s">
        <v>130</v>
      </c>
      <c r="H377" s="71" t="s">
        <v>214</v>
      </c>
      <c r="I377" s="124"/>
      <c r="J377" s="124"/>
      <c r="K377" s="124"/>
      <c r="L377" s="124"/>
      <c r="M377" s="124"/>
      <c r="N377" s="124"/>
      <c r="O377" s="124"/>
      <c r="P377" s="124"/>
      <c r="Q377" s="124"/>
      <c r="R377" s="124"/>
      <c r="S377" s="124"/>
      <c r="T377" s="124"/>
      <c r="U377" s="499"/>
      <c r="V377" s="505">
        <v>3.8458896681124975E-2</v>
      </c>
      <c r="W377" s="505">
        <v>3.2092842969388878E-2</v>
      </c>
      <c r="X377" s="505">
        <v>3.1220695860205545E-2</v>
      </c>
      <c r="Y377" s="505">
        <v>2.8855173965051384E-2</v>
      </c>
      <c r="Z377" s="505">
        <v>2.6735009921427782E-2</v>
      </c>
      <c r="AA377" s="505">
        <v>2.4918036777295836E-2</v>
      </c>
      <c r="AB377" s="505">
        <v>2.4918036777295836E-2</v>
      </c>
      <c r="AC377" s="505">
        <v>2.4918036777295836E-2</v>
      </c>
      <c r="AD377" s="505">
        <v>2.4918036777295836E-2</v>
      </c>
      <c r="AE377" s="505">
        <v>2.4918036777295836E-2</v>
      </c>
      <c r="AF377" s="505">
        <v>2.4918036777295836E-2</v>
      </c>
      <c r="AG377" s="505">
        <v>2.4918036777295836E-2</v>
      </c>
      <c r="AH377" s="505">
        <v>2.4918036777295836E-2</v>
      </c>
      <c r="AI377" s="505">
        <v>2.4918036777295836E-2</v>
      </c>
    </row>
    <row r="378" spans="5:35" outlineLevel="2" x14ac:dyDescent="0.2">
      <c r="E378" s="503">
        <v>13</v>
      </c>
      <c r="F378" s="134" t="s">
        <v>143</v>
      </c>
      <c r="G378" s="506" t="s">
        <v>130</v>
      </c>
      <c r="H378" s="71" t="s">
        <v>214</v>
      </c>
      <c r="I378" s="124"/>
      <c r="J378" s="124"/>
      <c r="K378" s="124"/>
      <c r="L378" s="124"/>
      <c r="M378" s="124"/>
      <c r="N378" s="124"/>
      <c r="O378" s="124"/>
      <c r="P378" s="124"/>
      <c r="Q378" s="124"/>
      <c r="R378" s="124"/>
      <c r="S378" s="124"/>
      <c r="T378" s="124"/>
      <c r="U378" s="499"/>
      <c r="V378" s="505">
        <v>3.8458896681124975E-2</v>
      </c>
      <c r="W378" s="505">
        <v>3.2092842969388878E-2</v>
      </c>
      <c r="X378" s="505">
        <v>3.1220695860205545E-2</v>
      </c>
      <c r="Y378" s="505">
        <v>2.8855173965051384E-2</v>
      </c>
      <c r="Z378" s="505">
        <v>2.6735009921427782E-2</v>
      </c>
      <c r="AA378" s="505">
        <v>2.4918036777295836E-2</v>
      </c>
      <c r="AB378" s="505">
        <v>2.4918036777295836E-2</v>
      </c>
      <c r="AC378" s="505">
        <v>2.4918036777295836E-2</v>
      </c>
      <c r="AD378" s="505">
        <v>2.4918036777295836E-2</v>
      </c>
      <c r="AE378" s="505">
        <v>2.4918036777295836E-2</v>
      </c>
      <c r="AF378" s="505">
        <v>2.4918036777295836E-2</v>
      </c>
      <c r="AG378" s="505">
        <v>2.4918036777295836E-2</v>
      </c>
      <c r="AH378" s="505">
        <v>2.4918036777295836E-2</v>
      </c>
      <c r="AI378" s="505">
        <v>2.4918036777295836E-2</v>
      </c>
    </row>
    <row r="379" spans="5:35" outlineLevel="2" x14ac:dyDescent="0.2">
      <c r="E379" s="503">
        <v>14</v>
      </c>
      <c r="F379" s="134" t="s">
        <v>144</v>
      </c>
      <c r="G379" s="506" t="s">
        <v>130</v>
      </c>
      <c r="H379" s="71" t="s">
        <v>214</v>
      </c>
      <c r="I379" s="124"/>
      <c r="J379" s="124"/>
      <c r="K379" s="124"/>
      <c r="L379" s="124"/>
      <c r="M379" s="124"/>
      <c r="N379" s="124"/>
      <c r="O379" s="124"/>
      <c r="P379" s="124"/>
      <c r="Q379" s="124"/>
      <c r="R379" s="124"/>
      <c r="S379" s="124"/>
      <c r="T379" s="124"/>
      <c r="U379" s="499"/>
      <c r="V379" s="505">
        <v>3.8458896681124975E-2</v>
      </c>
      <c r="W379" s="505">
        <v>3.2092842969388878E-2</v>
      </c>
      <c r="X379" s="505">
        <v>3.1220695860205545E-2</v>
      </c>
      <c r="Y379" s="505">
        <v>2.8855173965051384E-2</v>
      </c>
      <c r="Z379" s="505">
        <v>2.6735009921427782E-2</v>
      </c>
      <c r="AA379" s="505">
        <v>2.4918036777295836E-2</v>
      </c>
      <c r="AB379" s="505">
        <v>2.4918036777295836E-2</v>
      </c>
      <c r="AC379" s="505">
        <v>2.4918036777295836E-2</v>
      </c>
      <c r="AD379" s="505">
        <v>2.4918036777295836E-2</v>
      </c>
      <c r="AE379" s="505">
        <v>2.4918036777295836E-2</v>
      </c>
      <c r="AF379" s="505">
        <v>2.4918036777295836E-2</v>
      </c>
      <c r="AG379" s="505">
        <v>2.4918036777295836E-2</v>
      </c>
      <c r="AH379" s="505">
        <v>2.4918036777295836E-2</v>
      </c>
      <c r="AI379" s="505">
        <v>2.4918036777295836E-2</v>
      </c>
    </row>
    <row r="380" spans="5:35" outlineLevel="2" x14ac:dyDescent="0.2">
      <c r="E380" s="503">
        <v>15</v>
      </c>
      <c r="F380" s="134" t="s">
        <v>145</v>
      </c>
      <c r="G380" s="506" t="s">
        <v>130</v>
      </c>
      <c r="H380" s="71" t="s">
        <v>214</v>
      </c>
      <c r="I380" s="124"/>
      <c r="J380" s="124"/>
      <c r="K380" s="124"/>
      <c r="L380" s="124"/>
      <c r="M380" s="124"/>
      <c r="N380" s="124"/>
      <c r="O380" s="124"/>
      <c r="P380" s="124"/>
      <c r="Q380" s="124"/>
      <c r="R380" s="124"/>
      <c r="S380" s="124"/>
      <c r="T380" s="124"/>
      <c r="U380" s="499"/>
      <c r="V380" s="505">
        <v>3.8458896681124975E-2</v>
      </c>
      <c r="W380" s="505">
        <v>3.2092842969388878E-2</v>
      </c>
      <c r="X380" s="505">
        <v>3.1220695860205545E-2</v>
      </c>
      <c r="Y380" s="505">
        <v>2.8855173965051384E-2</v>
      </c>
      <c r="Z380" s="505">
        <v>2.6735009921427782E-2</v>
      </c>
      <c r="AA380" s="505">
        <v>2.4918036777295836E-2</v>
      </c>
      <c r="AB380" s="505">
        <v>2.4918036777295836E-2</v>
      </c>
      <c r="AC380" s="505">
        <v>2.4918036777295836E-2</v>
      </c>
      <c r="AD380" s="505">
        <v>2.4918036777295836E-2</v>
      </c>
      <c r="AE380" s="505">
        <v>2.4918036777295836E-2</v>
      </c>
      <c r="AF380" s="505">
        <v>2.4918036777295836E-2</v>
      </c>
      <c r="AG380" s="505">
        <v>2.4918036777295836E-2</v>
      </c>
      <c r="AH380" s="505">
        <v>2.4918036777295836E-2</v>
      </c>
      <c r="AI380" s="505">
        <v>2.4918036777295836E-2</v>
      </c>
    </row>
    <row r="381" spans="5:35" outlineLevel="2" x14ac:dyDescent="0.2">
      <c r="E381" s="503">
        <v>16</v>
      </c>
      <c r="F381" s="134" t="s">
        <v>146</v>
      </c>
      <c r="G381" s="506" t="s">
        <v>130</v>
      </c>
      <c r="H381" s="71" t="s">
        <v>214</v>
      </c>
      <c r="I381" s="124"/>
      <c r="J381" s="124"/>
      <c r="K381" s="124"/>
      <c r="L381" s="124"/>
      <c r="M381" s="124"/>
      <c r="N381" s="124"/>
      <c r="O381" s="124"/>
      <c r="P381" s="124"/>
      <c r="Q381" s="124"/>
      <c r="R381" s="124"/>
      <c r="S381" s="124"/>
      <c r="T381" s="124"/>
      <c r="U381" s="499"/>
      <c r="V381" s="505">
        <v>3.8458896681124975E-2</v>
      </c>
      <c r="W381" s="505">
        <v>3.2092842969388878E-2</v>
      </c>
      <c r="X381" s="505">
        <v>3.1220695860205545E-2</v>
      </c>
      <c r="Y381" s="505">
        <v>2.8855173965051384E-2</v>
      </c>
      <c r="Z381" s="505">
        <v>2.6735009921427782E-2</v>
      </c>
      <c r="AA381" s="505">
        <v>2.4918036777295836E-2</v>
      </c>
      <c r="AB381" s="505">
        <v>2.4918036777295836E-2</v>
      </c>
      <c r="AC381" s="505">
        <v>2.4918036777295836E-2</v>
      </c>
      <c r="AD381" s="505">
        <v>2.4918036777295836E-2</v>
      </c>
      <c r="AE381" s="505">
        <v>2.4918036777295836E-2</v>
      </c>
      <c r="AF381" s="505">
        <v>2.4918036777295836E-2</v>
      </c>
      <c r="AG381" s="505">
        <v>2.4918036777295836E-2</v>
      </c>
      <c r="AH381" s="505">
        <v>2.4918036777295836E-2</v>
      </c>
      <c r="AI381" s="505">
        <v>2.4918036777295836E-2</v>
      </c>
    </row>
    <row r="382" spans="5:35" outlineLevel="2" x14ac:dyDescent="0.2">
      <c r="E382" s="503">
        <v>17</v>
      </c>
      <c r="F382" s="134" t="s">
        <v>147</v>
      </c>
      <c r="G382" s="506" t="s">
        <v>130</v>
      </c>
      <c r="H382" s="71" t="s">
        <v>214</v>
      </c>
      <c r="I382" s="124"/>
      <c r="J382" s="124"/>
      <c r="K382" s="124"/>
      <c r="L382" s="124"/>
      <c r="M382" s="124"/>
      <c r="N382" s="124"/>
      <c r="O382" s="124"/>
      <c r="P382" s="124"/>
      <c r="Q382" s="124"/>
      <c r="R382" s="124"/>
      <c r="S382" s="124"/>
      <c r="T382" s="124"/>
      <c r="U382" s="499"/>
      <c r="V382" s="505">
        <v>3.8458896681124975E-2</v>
      </c>
      <c r="W382" s="505">
        <v>3.2092842969388878E-2</v>
      </c>
      <c r="X382" s="505">
        <v>3.1220695860205545E-2</v>
      </c>
      <c r="Y382" s="505">
        <v>2.8855173965051384E-2</v>
      </c>
      <c r="Z382" s="505">
        <v>2.6735009921427782E-2</v>
      </c>
      <c r="AA382" s="505">
        <v>2.4918036777295836E-2</v>
      </c>
      <c r="AB382" s="505">
        <v>2.4918036777295836E-2</v>
      </c>
      <c r="AC382" s="505">
        <v>2.4918036777295836E-2</v>
      </c>
      <c r="AD382" s="505">
        <v>2.4918036777295836E-2</v>
      </c>
      <c r="AE382" s="505">
        <v>2.4918036777295836E-2</v>
      </c>
      <c r="AF382" s="505">
        <v>2.4918036777295836E-2</v>
      </c>
      <c r="AG382" s="505">
        <v>2.4918036777295836E-2</v>
      </c>
      <c r="AH382" s="505">
        <v>2.4918036777295836E-2</v>
      </c>
      <c r="AI382" s="505">
        <v>2.4918036777295836E-2</v>
      </c>
    </row>
    <row r="383" spans="5:35" outlineLevel="2" x14ac:dyDescent="0.2">
      <c r="E383" s="503">
        <v>18</v>
      </c>
      <c r="F383" s="134" t="s">
        <v>148</v>
      </c>
      <c r="G383" s="506" t="s">
        <v>130</v>
      </c>
      <c r="H383" s="71" t="s">
        <v>214</v>
      </c>
      <c r="I383" s="124"/>
      <c r="J383" s="124"/>
      <c r="K383" s="124"/>
      <c r="L383" s="124"/>
      <c r="M383" s="124"/>
      <c r="N383" s="124"/>
      <c r="O383" s="124"/>
      <c r="P383" s="124"/>
      <c r="Q383" s="124"/>
      <c r="R383" s="124"/>
      <c r="S383" s="124"/>
      <c r="T383" s="124"/>
      <c r="U383" s="499"/>
      <c r="V383" s="505">
        <v>3.8458896681124975E-2</v>
      </c>
      <c r="W383" s="505">
        <v>3.2092842969388878E-2</v>
      </c>
      <c r="X383" s="505">
        <v>3.1220695860205545E-2</v>
      </c>
      <c r="Y383" s="505">
        <v>2.8855173965051384E-2</v>
      </c>
      <c r="Z383" s="505">
        <v>2.6735009921427782E-2</v>
      </c>
      <c r="AA383" s="505">
        <v>2.4918036777295836E-2</v>
      </c>
      <c r="AB383" s="505">
        <v>2.4918036777295836E-2</v>
      </c>
      <c r="AC383" s="505">
        <v>2.4918036777295836E-2</v>
      </c>
      <c r="AD383" s="505">
        <v>2.4918036777295836E-2</v>
      </c>
      <c r="AE383" s="505">
        <v>2.4918036777295836E-2</v>
      </c>
      <c r="AF383" s="505">
        <v>2.4918036777295836E-2</v>
      </c>
      <c r="AG383" s="505">
        <v>2.4918036777295836E-2</v>
      </c>
      <c r="AH383" s="505">
        <v>2.4918036777295836E-2</v>
      </c>
      <c r="AI383" s="505">
        <v>2.4918036777295836E-2</v>
      </c>
    </row>
    <row r="384" spans="5:35" outlineLevel="2" x14ac:dyDescent="0.2">
      <c r="E384" s="503">
        <v>19</v>
      </c>
      <c r="F384" s="134" t="s">
        <v>149</v>
      </c>
      <c r="G384" s="506" t="s">
        <v>130</v>
      </c>
      <c r="H384" s="71" t="s">
        <v>214</v>
      </c>
      <c r="I384" s="124"/>
      <c r="J384" s="124"/>
      <c r="K384" s="124"/>
      <c r="L384" s="124"/>
      <c r="M384" s="124"/>
      <c r="N384" s="124"/>
      <c r="O384" s="124"/>
      <c r="P384" s="124"/>
      <c r="Q384" s="124"/>
      <c r="R384" s="124"/>
      <c r="S384" s="124"/>
      <c r="T384" s="124"/>
      <c r="U384" s="499"/>
      <c r="V384" s="505">
        <v>3.8458896681124975E-2</v>
      </c>
      <c r="W384" s="505">
        <v>3.2092842969388878E-2</v>
      </c>
      <c r="X384" s="505">
        <v>3.1220695860205545E-2</v>
      </c>
      <c r="Y384" s="505">
        <v>2.8855173965051384E-2</v>
      </c>
      <c r="Z384" s="505">
        <v>2.6735009921427782E-2</v>
      </c>
      <c r="AA384" s="505">
        <v>2.4918036777295836E-2</v>
      </c>
      <c r="AB384" s="505">
        <v>2.4918036777295836E-2</v>
      </c>
      <c r="AC384" s="505">
        <v>2.4918036777295836E-2</v>
      </c>
      <c r="AD384" s="505">
        <v>2.4918036777295836E-2</v>
      </c>
      <c r="AE384" s="505">
        <v>2.4918036777295836E-2</v>
      </c>
      <c r="AF384" s="505">
        <v>2.4918036777295836E-2</v>
      </c>
      <c r="AG384" s="505">
        <v>2.4918036777295836E-2</v>
      </c>
      <c r="AH384" s="505">
        <v>2.4918036777295836E-2</v>
      </c>
      <c r="AI384" s="505">
        <v>2.4918036777295836E-2</v>
      </c>
    </row>
    <row r="385" spans="5:35" outlineLevel="2" x14ac:dyDescent="0.2">
      <c r="E385" s="503">
        <v>20</v>
      </c>
      <c r="F385" s="134" t="s">
        <v>150</v>
      </c>
      <c r="G385" s="506" t="s">
        <v>130</v>
      </c>
      <c r="H385" s="71" t="s">
        <v>214</v>
      </c>
      <c r="I385" s="124"/>
      <c r="J385" s="124"/>
      <c r="K385" s="124"/>
      <c r="L385" s="124"/>
      <c r="M385" s="124"/>
      <c r="N385" s="124"/>
      <c r="O385" s="124"/>
      <c r="P385" s="124"/>
      <c r="Q385" s="124"/>
      <c r="R385" s="124"/>
      <c r="S385" s="124"/>
      <c r="T385" s="124"/>
      <c r="U385" s="499"/>
      <c r="V385" s="505">
        <v>3.8458896681124975E-2</v>
      </c>
      <c r="W385" s="505">
        <v>3.2092842969388878E-2</v>
      </c>
      <c r="X385" s="505">
        <v>3.1220695860205545E-2</v>
      </c>
      <c r="Y385" s="505">
        <v>2.8855173965051384E-2</v>
      </c>
      <c r="Z385" s="505">
        <v>2.6735009921427782E-2</v>
      </c>
      <c r="AA385" s="505">
        <v>2.4918036777295836E-2</v>
      </c>
      <c r="AB385" s="505">
        <v>2.4918036777295836E-2</v>
      </c>
      <c r="AC385" s="505">
        <v>2.4918036777295836E-2</v>
      </c>
      <c r="AD385" s="505">
        <v>2.4918036777295836E-2</v>
      </c>
      <c r="AE385" s="505">
        <v>2.4918036777295836E-2</v>
      </c>
      <c r="AF385" s="505">
        <v>2.4918036777295836E-2</v>
      </c>
      <c r="AG385" s="505">
        <v>2.4918036777295836E-2</v>
      </c>
      <c r="AH385" s="505">
        <v>2.4918036777295836E-2</v>
      </c>
      <c r="AI385" s="505">
        <v>2.4918036777295836E-2</v>
      </c>
    </row>
    <row r="386" spans="5:35" outlineLevel="2" x14ac:dyDescent="0.2">
      <c r="E386" s="503">
        <v>21</v>
      </c>
      <c r="F386" s="134" t="s">
        <v>151</v>
      </c>
      <c r="G386" s="506" t="s">
        <v>130</v>
      </c>
      <c r="H386" s="71" t="s">
        <v>214</v>
      </c>
      <c r="I386" s="124"/>
      <c r="J386" s="124"/>
      <c r="K386" s="124"/>
      <c r="L386" s="124"/>
      <c r="M386" s="124"/>
      <c r="N386" s="124"/>
      <c r="O386" s="124"/>
      <c r="P386" s="124"/>
      <c r="Q386" s="124"/>
      <c r="R386" s="124"/>
      <c r="S386" s="124"/>
      <c r="T386" s="124"/>
      <c r="U386" s="499"/>
      <c r="V386" s="505">
        <v>3.8458896681124975E-2</v>
      </c>
      <c r="W386" s="505">
        <v>3.2092842969388878E-2</v>
      </c>
      <c r="X386" s="505">
        <v>3.1220695860205545E-2</v>
      </c>
      <c r="Y386" s="505">
        <v>2.8855173965051384E-2</v>
      </c>
      <c r="Z386" s="505">
        <v>2.6735009921427782E-2</v>
      </c>
      <c r="AA386" s="505">
        <v>2.4918036777295836E-2</v>
      </c>
      <c r="AB386" s="505">
        <v>2.4918036777295836E-2</v>
      </c>
      <c r="AC386" s="505">
        <v>2.4918036777295836E-2</v>
      </c>
      <c r="AD386" s="505">
        <v>2.4918036777295836E-2</v>
      </c>
      <c r="AE386" s="505">
        <v>2.4918036777295836E-2</v>
      </c>
      <c r="AF386" s="505">
        <v>2.4918036777295836E-2</v>
      </c>
      <c r="AG386" s="505">
        <v>2.4918036777295836E-2</v>
      </c>
      <c r="AH386" s="505">
        <v>2.4918036777295836E-2</v>
      </c>
      <c r="AI386" s="505">
        <v>2.4918036777295836E-2</v>
      </c>
    </row>
    <row r="387" spans="5:35" outlineLevel="2" x14ac:dyDescent="0.2">
      <c r="E387" s="503">
        <v>22</v>
      </c>
      <c r="F387" s="134" t="s">
        <v>658</v>
      </c>
      <c r="G387" s="506" t="s">
        <v>130</v>
      </c>
      <c r="H387" s="71" t="s">
        <v>214</v>
      </c>
      <c r="I387" s="124"/>
      <c r="J387" s="124"/>
      <c r="K387" s="124"/>
      <c r="L387" s="124"/>
      <c r="M387" s="124"/>
      <c r="N387" s="124"/>
      <c r="O387" s="124"/>
      <c r="P387" s="124"/>
      <c r="Q387" s="124"/>
      <c r="R387" s="124"/>
      <c r="S387" s="124"/>
      <c r="T387" s="124"/>
      <c r="U387" s="499"/>
      <c r="V387" s="505">
        <v>3.8458896681124975E-2</v>
      </c>
      <c r="W387" s="505">
        <v>3.2092842969388878E-2</v>
      </c>
      <c r="X387" s="505">
        <v>3.1220695860205545E-2</v>
      </c>
      <c r="Y387" s="505">
        <v>2.8855173965051384E-2</v>
      </c>
      <c r="Z387" s="505">
        <v>2.6735009921427782E-2</v>
      </c>
      <c r="AA387" s="505">
        <v>2.4918036777295836E-2</v>
      </c>
      <c r="AB387" s="505">
        <v>2.4918036777295836E-2</v>
      </c>
      <c r="AC387" s="505">
        <v>2.4918036777295836E-2</v>
      </c>
      <c r="AD387" s="505">
        <v>2.4918036777295836E-2</v>
      </c>
      <c r="AE387" s="505">
        <v>2.4918036777295836E-2</v>
      </c>
      <c r="AF387" s="505">
        <v>2.4918036777295836E-2</v>
      </c>
      <c r="AG387" s="505">
        <v>2.4918036777295836E-2</v>
      </c>
      <c r="AH387" s="505">
        <v>2.4918036777295836E-2</v>
      </c>
      <c r="AI387" s="505">
        <v>2.4918036777295836E-2</v>
      </c>
    </row>
    <row r="388" spans="5:35" outlineLevel="2" x14ac:dyDescent="0.2">
      <c r="E388" s="503" t="s">
        <v>152</v>
      </c>
      <c r="F388" s="134" t="s">
        <v>152</v>
      </c>
      <c r="G388" s="506" t="s">
        <v>130</v>
      </c>
      <c r="H388" s="71" t="s">
        <v>214</v>
      </c>
      <c r="I388" s="124"/>
      <c r="J388" s="124"/>
      <c r="K388" s="124"/>
      <c r="L388" s="124"/>
      <c r="M388" s="124"/>
      <c r="N388" s="124"/>
      <c r="O388" s="124"/>
      <c r="P388" s="124"/>
      <c r="Q388" s="124"/>
      <c r="R388" s="124"/>
      <c r="S388" s="124"/>
      <c r="T388" s="124"/>
      <c r="U388" s="499"/>
      <c r="V388" s="505">
        <v>3.8458896681124975E-2</v>
      </c>
      <c r="W388" s="505">
        <v>3.2092842969388878E-2</v>
      </c>
      <c r="X388" s="505">
        <v>3.1220695860205545E-2</v>
      </c>
      <c r="Y388" s="505">
        <v>2.8855173965051384E-2</v>
      </c>
      <c r="Z388" s="505">
        <v>2.6735009921427782E-2</v>
      </c>
      <c r="AA388" s="505">
        <v>2.4918036777295836E-2</v>
      </c>
      <c r="AB388" s="505">
        <v>2.4918036777295836E-2</v>
      </c>
      <c r="AC388" s="505">
        <v>2.4918036777295836E-2</v>
      </c>
      <c r="AD388" s="505">
        <v>2.4918036777295836E-2</v>
      </c>
      <c r="AE388" s="505">
        <v>2.4918036777295836E-2</v>
      </c>
      <c r="AF388" s="505">
        <v>2.4918036777295836E-2</v>
      </c>
      <c r="AG388" s="505">
        <v>2.4918036777295836E-2</v>
      </c>
      <c r="AH388" s="505">
        <v>2.4918036777295836E-2</v>
      </c>
      <c r="AI388" s="505">
        <v>2.4918036777295836E-2</v>
      </c>
    </row>
    <row r="389" spans="5:35" outlineLevel="2" x14ac:dyDescent="0.2">
      <c r="E389" s="503">
        <v>24</v>
      </c>
      <c r="F389" s="134" t="s">
        <v>2</v>
      </c>
      <c r="G389" s="506" t="s">
        <v>130</v>
      </c>
      <c r="H389" s="71" t="s">
        <v>214</v>
      </c>
      <c r="I389" s="124"/>
      <c r="J389" s="124"/>
      <c r="K389" s="124"/>
      <c r="L389" s="124"/>
      <c r="M389" s="124"/>
      <c r="N389" s="124"/>
      <c r="O389" s="124"/>
      <c r="P389" s="124"/>
      <c r="Q389" s="124"/>
      <c r="R389" s="124"/>
      <c r="S389" s="124"/>
      <c r="T389" s="124"/>
      <c r="U389" s="499"/>
      <c r="V389" s="505">
        <v>3.8458896681124975E-2</v>
      </c>
      <c r="W389" s="505">
        <v>3.2092842969388878E-2</v>
      </c>
      <c r="X389" s="505">
        <v>3.1220695860205545E-2</v>
      </c>
      <c r="Y389" s="505">
        <v>2.8855173965051384E-2</v>
      </c>
      <c r="Z389" s="505">
        <v>2.6735009921427782E-2</v>
      </c>
      <c r="AA389" s="505">
        <v>2.4918036777295836E-2</v>
      </c>
      <c r="AB389" s="505">
        <v>2.4918036777295836E-2</v>
      </c>
      <c r="AC389" s="505">
        <v>2.4918036777295836E-2</v>
      </c>
      <c r="AD389" s="505">
        <v>2.4918036777295836E-2</v>
      </c>
      <c r="AE389" s="505">
        <v>2.4918036777295836E-2</v>
      </c>
      <c r="AF389" s="505">
        <v>2.4918036777295836E-2</v>
      </c>
      <c r="AG389" s="505">
        <v>2.4918036777295836E-2</v>
      </c>
      <c r="AH389" s="505">
        <v>2.4918036777295836E-2</v>
      </c>
      <c r="AI389" s="505">
        <v>2.4918036777295836E-2</v>
      </c>
    </row>
    <row r="390" spans="5:35" outlineLevel="2" x14ac:dyDescent="0.2">
      <c r="E390" s="503">
        <v>25</v>
      </c>
      <c r="F390" s="134" t="s">
        <v>153</v>
      </c>
      <c r="G390" s="506" t="s">
        <v>130</v>
      </c>
      <c r="H390" s="71" t="s">
        <v>214</v>
      </c>
      <c r="I390" s="124"/>
      <c r="J390" s="124"/>
      <c r="K390" s="124"/>
      <c r="L390" s="124"/>
      <c r="M390" s="124"/>
      <c r="N390" s="124"/>
      <c r="O390" s="124"/>
      <c r="P390" s="124"/>
      <c r="Q390" s="124"/>
      <c r="R390" s="124"/>
      <c r="S390" s="124"/>
      <c r="T390" s="124"/>
      <c r="U390" s="499"/>
      <c r="V390" s="505">
        <v>3.8458896681124975E-2</v>
      </c>
      <c r="W390" s="505">
        <v>3.2092842969388878E-2</v>
      </c>
      <c r="X390" s="505">
        <v>3.1220695860205545E-2</v>
      </c>
      <c r="Y390" s="505">
        <v>2.8855173965051384E-2</v>
      </c>
      <c r="Z390" s="505">
        <v>2.6735009921427782E-2</v>
      </c>
      <c r="AA390" s="505">
        <v>2.4918036777295836E-2</v>
      </c>
      <c r="AB390" s="505">
        <v>2.4918036777295836E-2</v>
      </c>
      <c r="AC390" s="505">
        <v>2.4918036777295836E-2</v>
      </c>
      <c r="AD390" s="505">
        <v>2.4918036777295836E-2</v>
      </c>
      <c r="AE390" s="505">
        <v>2.4918036777295836E-2</v>
      </c>
      <c r="AF390" s="505">
        <v>2.4918036777295836E-2</v>
      </c>
      <c r="AG390" s="505">
        <v>2.4918036777295836E-2</v>
      </c>
      <c r="AH390" s="505">
        <v>2.4918036777295836E-2</v>
      </c>
      <c r="AI390" s="505">
        <v>2.4918036777295836E-2</v>
      </c>
    </row>
    <row r="391" spans="5:35" outlineLevel="2" x14ac:dyDescent="0.2">
      <c r="E391" s="503" t="s">
        <v>154</v>
      </c>
      <c r="F391" s="134" t="s">
        <v>155</v>
      </c>
      <c r="G391" s="506" t="s">
        <v>130</v>
      </c>
      <c r="H391" s="71" t="s">
        <v>214</v>
      </c>
      <c r="I391" s="124"/>
      <c r="J391" s="124"/>
      <c r="K391" s="124"/>
      <c r="L391" s="124"/>
      <c r="M391" s="124"/>
      <c r="N391" s="124"/>
      <c r="O391" s="124"/>
      <c r="P391" s="124"/>
      <c r="Q391" s="124"/>
      <c r="R391" s="124"/>
      <c r="S391" s="124"/>
      <c r="T391" s="124"/>
      <c r="U391" s="499"/>
      <c r="V391" s="505">
        <v>3.8458896681124975E-2</v>
      </c>
      <c r="W391" s="505">
        <v>3.2092842969388878E-2</v>
      </c>
      <c r="X391" s="505">
        <v>3.1220695860205545E-2</v>
      </c>
      <c r="Y391" s="505">
        <v>2.8855173965051384E-2</v>
      </c>
      <c r="Z391" s="505">
        <v>2.6735009921427782E-2</v>
      </c>
      <c r="AA391" s="505">
        <v>2.4918036777295836E-2</v>
      </c>
      <c r="AB391" s="505">
        <v>2.4918036777295836E-2</v>
      </c>
      <c r="AC391" s="505">
        <v>2.4918036777295836E-2</v>
      </c>
      <c r="AD391" s="505">
        <v>2.4918036777295836E-2</v>
      </c>
      <c r="AE391" s="505">
        <v>2.4918036777295836E-2</v>
      </c>
      <c r="AF391" s="505">
        <v>2.4918036777295836E-2</v>
      </c>
      <c r="AG391" s="505">
        <v>2.4918036777295836E-2</v>
      </c>
      <c r="AH391" s="505">
        <v>2.4918036777295836E-2</v>
      </c>
      <c r="AI391" s="505">
        <v>2.4918036777295836E-2</v>
      </c>
    </row>
    <row r="392" spans="5:35" outlineLevel="2" x14ac:dyDescent="0.2">
      <c r="E392" s="503" t="s">
        <v>156</v>
      </c>
      <c r="F392" s="134" t="s">
        <v>157</v>
      </c>
      <c r="G392" s="506" t="s">
        <v>130</v>
      </c>
      <c r="H392" s="71" t="s">
        <v>214</v>
      </c>
      <c r="I392" s="124"/>
      <c r="J392" s="124"/>
      <c r="K392" s="124"/>
      <c r="L392" s="124"/>
      <c r="M392" s="124"/>
      <c r="N392" s="124"/>
      <c r="O392" s="124"/>
      <c r="P392" s="124"/>
      <c r="Q392" s="124"/>
      <c r="R392" s="124"/>
      <c r="S392" s="124"/>
      <c r="T392" s="124"/>
      <c r="U392" s="499"/>
      <c r="V392" s="505">
        <v>3.8458896681124975E-2</v>
      </c>
      <c r="W392" s="505">
        <v>3.2092842969388878E-2</v>
      </c>
      <c r="X392" s="505">
        <v>3.1220695860205545E-2</v>
      </c>
      <c r="Y392" s="505">
        <v>2.8855173965051384E-2</v>
      </c>
      <c r="Z392" s="505">
        <v>2.6735009921427782E-2</v>
      </c>
      <c r="AA392" s="505">
        <v>2.4918036777295836E-2</v>
      </c>
      <c r="AB392" s="505">
        <v>2.4918036777295836E-2</v>
      </c>
      <c r="AC392" s="505">
        <v>2.4918036777295836E-2</v>
      </c>
      <c r="AD392" s="505">
        <v>2.4918036777295836E-2</v>
      </c>
      <c r="AE392" s="505">
        <v>2.4918036777295836E-2</v>
      </c>
      <c r="AF392" s="505">
        <v>2.4918036777295836E-2</v>
      </c>
      <c r="AG392" s="505">
        <v>2.4918036777295836E-2</v>
      </c>
      <c r="AH392" s="505">
        <v>2.4918036777295836E-2</v>
      </c>
      <c r="AI392" s="505">
        <v>2.4918036777295836E-2</v>
      </c>
    </row>
    <row r="393" spans="5:35" outlineLevel="2" x14ac:dyDescent="0.2">
      <c r="E393" s="503" t="s">
        <v>152</v>
      </c>
      <c r="F393" s="134" t="s">
        <v>152</v>
      </c>
      <c r="G393" s="506" t="s">
        <v>130</v>
      </c>
      <c r="H393" s="71" t="s">
        <v>214</v>
      </c>
      <c r="I393" s="124"/>
      <c r="J393" s="124"/>
      <c r="K393" s="124"/>
      <c r="L393" s="124"/>
      <c r="M393" s="124"/>
      <c r="N393" s="124"/>
      <c r="O393" s="124"/>
      <c r="P393" s="124"/>
      <c r="Q393" s="124"/>
      <c r="R393" s="124"/>
      <c r="S393" s="124"/>
      <c r="T393" s="124"/>
      <c r="U393" s="499"/>
      <c r="V393" s="505">
        <v>3.8458896681124975E-2</v>
      </c>
      <c r="W393" s="505">
        <v>3.2092842969388878E-2</v>
      </c>
      <c r="X393" s="505">
        <v>3.1220695860205545E-2</v>
      </c>
      <c r="Y393" s="505">
        <v>2.8855173965051384E-2</v>
      </c>
      <c r="Z393" s="505">
        <v>2.6735009921427782E-2</v>
      </c>
      <c r="AA393" s="505">
        <v>2.4918036777295836E-2</v>
      </c>
      <c r="AB393" s="505">
        <v>2.4918036777295836E-2</v>
      </c>
      <c r="AC393" s="505">
        <v>2.4918036777295836E-2</v>
      </c>
      <c r="AD393" s="505">
        <v>2.4918036777295836E-2</v>
      </c>
      <c r="AE393" s="505">
        <v>2.4918036777295836E-2</v>
      </c>
      <c r="AF393" s="505">
        <v>2.4918036777295836E-2</v>
      </c>
      <c r="AG393" s="505">
        <v>2.4918036777295836E-2</v>
      </c>
      <c r="AH393" s="505">
        <v>2.4918036777295836E-2</v>
      </c>
      <c r="AI393" s="505">
        <v>2.4918036777295836E-2</v>
      </c>
    </row>
    <row r="394" spans="5:35" outlineLevel="2" x14ac:dyDescent="0.2">
      <c r="E394" s="503">
        <v>29</v>
      </c>
      <c r="F394" s="134" t="s">
        <v>158</v>
      </c>
      <c r="G394" s="506" t="s">
        <v>130</v>
      </c>
      <c r="H394" s="71" t="s">
        <v>214</v>
      </c>
      <c r="I394" s="124"/>
      <c r="J394" s="124"/>
      <c r="K394" s="124"/>
      <c r="L394" s="124"/>
      <c r="M394" s="124"/>
      <c r="N394" s="124"/>
      <c r="O394" s="124"/>
      <c r="P394" s="124"/>
      <c r="Q394" s="124"/>
      <c r="R394" s="124"/>
      <c r="S394" s="124"/>
      <c r="T394" s="124"/>
      <c r="U394" s="499"/>
      <c r="V394" s="505">
        <v>3.8458896681124975E-2</v>
      </c>
      <c r="W394" s="505">
        <v>3.2092842969388878E-2</v>
      </c>
      <c r="X394" s="505">
        <v>3.1220695860205545E-2</v>
      </c>
      <c r="Y394" s="505">
        <v>2.8855173965051384E-2</v>
      </c>
      <c r="Z394" s="505">
        <v>2.6735009921427782E-2</v>
      </c>
      <c r="AA394" s="505">
        <v>2.4918036777295836E-2</v>
      </c>
      <c r="AB394" s="505">
        <v>2.4918036777295836E-2</v>
      </c>
      <c r="AC394" s="505">
        <v>2.4918036777295836E-2</v>
      </c>
      <c r="AD394" s="505">
        <v>2.4918036777295836E-2</v>
      </c>
      <c r="AE394" s="505">
        <v>2.4918036777295836E-2</v>
      </c>
      <c r="AF394" s="505">
        <v>2.4918036777295836E-2</v>
      </c>
      <c r="AG394" s="505">
        <v>2.4918036777295836E-2</v>
      </c>
      <c r="AH394" s="505">
        <v>2.4918036777295836E-2</v>
      </c>
      <c r="AI394" s="505">
        <v>2.4918036777295836E-2</v>
      </c>
    </row>
    <row r="395" spans="5:35" outlineLevel="2" x14ac:dyDescent="0.2">
      <c r="E395" s="503">
        <v>30</v>
      </c>
      <c r="F395" s="134" t="s">
        <v>159</v>
      </c>
      <c r="G395" s="506" t="s">
        <v>130</v>
      </c>
      <c r="H395" s="71" t="s">
        <v>214</v>
      </c>
      <c r="I395" s="124"/>
      <c r="J395" s="124"/>
      <c r="K395" s="124"/>
      <c r="L395" s="124"/>
      <c r="M395" s="124"/>
      <c r="N395" s="124"/>
      <c r="O395" s="124"/>
      <c r="P395" s="124"/>
      <c r="Q395" s="124"/>
      <c r="R395" s="124"/>
      <c r="S395" s="124"/>
      <c r="T395" s="124"/>
      <c r="U395" s="499"/>
      <c r="V395" s="505">
        <v>3.8458896681124975E-2</v>
      </c>
      <c r="W395" s="505">
        <v>3.2092842969388878E-2</v>
      </c>
      <c r="X395" s="505">
        <v>3.1220695860205545E-2</v>
      </c>
      <c r="Y395" s="505">
        <v>2.8855173965051384E-2</v>
      </c>
      <c r="Z395" s="505">
        <v>2.6735009921427782E-2</v>
      </c>
      <c r="AA395" s="505">
        <v>2.4918036777295836E-2</v>
      </c>
      <c r="AB395" s="505">
        <v>2.4918036777295836E-2</v>
      </c>
      <c r="AC395" s="505">
        <v>2.4918036777295836E-2</v>
      </c>
      <c r="AD395" s="505">
        <v>2.4918036777295836E-2</v>
      </c>
      <c r="AE395" s="505">
        <v>2.4918036777295836E-2</v>
      </c>
      <c r="AF395" s="505">
        <v>2.4918036777295836E-2</v>
      </c>
      <c r="AG395" s="505">
        <v>2.4918036777295836E-2</v>
      </c>
      <c r="AH395" s="505">
        <v>2.4918036777295836E-2</v>
      </c>
      <c r="AI395" s="505">
        <v>2.4918036777295836E-2</v>
      </c>
    </row>
    <row r="396" spans="5:35" outlineLevel="2" x14ac:dyDescent="0.2">
      <c r="E396" s="503" t="s">
        <v>152</v>
      </c>
      <c r="F396" s="134" t="s">
        <v>152</v>
      </c>
      <c r="G396" s="506" t="s">
        <v>130</v>
      </c>
      <c r="H396" s="71" t="s">
        <v>214</v>
      </c>
      <c r="I396" s="124"/>
      <c r="J396" s="124"/>
      <c r="K396" s="124"/>
      <c r="L396" s="124"/>
      <c r="M396" s="124"/>
      <c r="N396" s="124"/>
      <c r="O396" s="124"/>
      <c r="P396" s="124"/>
      <c r="Q396" s="124"/>
      <c r="R396" s="124"/>
      <c r="S396" s="124"/>
      <c r="T396" s="124"/>
      <c r="U396" s="499"/>
      <c r="V396" s="505">
        <v>3.8458896681124975E-2</v>
      </c>
      <c r="W396" s="505">
        <v>3.2092842969388878E-2</v>
      </c>
      <c r="X396" s="505">
        <v>3.1220695860205545E-2</v>
      </c>
      <c r="Y396" s="505">
        <v>2.8855173965051384E-2</v>
      </c>
      <c r="Z396" s="505">
        <v>2.6735009921427782E-2</v>
      </c>
      <c r="AA396" s="505">
        <v>2.4918036777295836E-2</v>
      </c>
      <c r="AB396" s="505">
        <v>2.4918036777295836E-2</v>
      </c>
      <c r="AC396" s="505">
        <v>2.4918036777295836E-2</v>
      </c>
      <c r="AD396" s="505">
        <v>2.4918036777295836E-2</v>
      </c>
      <c r="AE396" s="505">
        <v>2.4918036777295836E-2</v>
      </c>
      <c r="AF396" s="505">
        <v>2.4918036777295836E-2</v>
      </c>
      <c r="AG396" s="505">
        <v>2.4918036777295836E-2</v>
      </c>
      <c r="AH396" s="505">
        <v>2.4918036777295836E-2</v>
      </c>
      <c r="AI396" s="505">
        <v>2.4918036777295836E-2</v>
      </c>
    </row>
    <row r="397" spans="5:35" outlineLevel="2" x14ac:dyDescent="0.2">
      <c r="E397" s="503" t="s">
        <v>160</v>
      </c>
      <c r="F397" s="134" t="s">
        <v>161</v>
      </c>
      <c r="G397" s="506" t="s">
        <v>130</v>
      </c>
      <c r="H397" s="71" t="s">
        <v>214</v>
      </c>
      <c r="I397" s="124"/>
      <c r="J397" s="124"/>
      <c r="K397" s="124"/>
      <c r="L397" s="124"/>
      <c r="M397" s="124"/>
      <c r="N397" s="124"/>
      <c r="O397" s="124"/>
      <c r="P397" s="124"/>
      <c r="Q397" s="124"/>
      <c r="R397" s="124"/>
      <c r="S397" s="124"/>
      <c r="T397" s="124"/>
      <c r="U397" s="499"/>
      <c r="V397" s="505">
        <v>3.8458896681124975E-2</v>
      </c>
      <c r="W397" s="505">
        <v>3.2092842969388878E-2</v>
      </c>
      <c r="X397" s="505">
        <v>3.1220695860205545E-2</v>
      </c>
      <c r="Y397" s="505">
        <v>2.8855173965051384E-2</v>
      </c>
      <c r="Z397" s="505">
        <v>2.6735009921427782E-2</v>
      </c>
      <c r="AA397" s="505">
        <v>2.4918036777295836E-2</v>
      </c>
      <c r="AB397" s="505">
        <v>2.4918036777295836E-2</v>
      </c>
      <c r="AC397" s="505">
        <v>2.4918036777295836E-2</v>
      </c>
      <c r="AD397" s="505">
        <v>2.4918036777295836E-2</v>
      </c>
      <c r="AE397" s="505">
        <v>2.4918036777295836E-2</v>
      </c>
      <c r="AF397" s="505">
        <v>2.4918036777295836E-2</v>
      </c>
      <c r="AG397" s="505">
        <v>2.4918036777295836E-2</v>
      </c>
      <c r="AH397" s="505">
        <v>2.4918036777295836E-2</v>
      </c>
      <c r="AI397" s="505">
        <v>2.4918036777295836E-2</v>
      </c>
    </row>
    <row r="398" spans="5:35" outlineLevel="2" x14ac:dyDescent="0.2">
      <c r="E398" s="503" t="s">
        <v>162</v>
      </c>
      <c r="F398" s="134" t="s">
        <v>659</v>
      </c>
      <c r="G398" s="506" t="s">
        <v>130</v>
      </c>
      <c r="H398" s="71" t="s">
        <v>214</v>
      </c>
      <c r="I398" s="124"/>
      <c r="J398" s="124"/>
      <c r="K398" s="124"/>
      <c r="L398" s="124"/>
      <c r="M398" s="124"/>
      <c r="N398" s="124"/>
      <c r="O398" s="124"/>
      <c r="P398" s="124"/>
      <c r="Q398" s="124"/>
      <c r="R398" s="124"/>
      <c r="S398" s="124"/>
      <c r="T398" s="124"/>
      <c r="U398" s="499"/>
      <c r="V398" s="505">
        <v>3.8458896681124975E-2</v>
      </c>
      <c r="W398" s="505">
        <v>3.2092842969388878E-2</v>
      </c>
      <c r="X398" s="505">
        <v>3.1220695860205545E-2</v>
      </c>
      <c r="Y398" s="505">
        <v>2.8855173965051384E-2</v>
      </c>
      <c r="Z398" s="505">
        <v>2.6735009921427782E-2</v>
      </c>
      <c r="AA398" s="505">
        <v>2.4918036777295836E-2</v>
      </c>
      <c r="AB398" s="505">
        <v>2.4918036777295836E-2</v>
      </c>
      <c r="AC398" s="505">
        <v>2.4918036777295836E-2</v>
      </c>
      <c r="AD398" s="505">
        <v>2.4918036777295836E-2</v>
      </c>
      <c r="AE398" s="505">
        <v>2.4918036777295836E-2</v>
      </c>
      <c r="AF398" s="505">
        <v>2.4918036777295836E-2</v>
      </c>
      <c r="AG398" s="505">
        <v>2.4918036777295836E-2</v>
      </c>
      <c r="AH398" s="505">
        <v>2.4918036777295836E-2</v>
      </c>
      <c r="AI398" s="505">
        <v>2.4918036777295836E-2</v>
      </c>
    </row>
    <row r="399" spans="5:35" outlineLevel="2" x14ac:dyDescent="0.2">
      <c r="E399" s="503" t="s">
        <v>163</v>
      </c>
      <c r="F399" s="134" t="s">
        <v>164</v>
      </c>
      <c r="G399" s="506" t="s">
        <v>130</v>
      </c>
      <c r="H399" s="71" t="s">
        <v>214</v>
      </c>
      <c r="I399" s="124"/>
      <c r="J399" s="124"/>
      <c r="K399" s="124"/>
      <c r="L399" s="124"/>
      <c r="M399" s="124"/>
      <c r="N399" s="124"/>
      <c r="O399" s="124"/>
      <c r="P399" s="124"/>
      <c r="Q399" s="124"/>
      <c r="R399" s="124"/>
      <c r="S399" s="124"/>
      <c r="T399" s="124"/>
      <c r="U399" s="499"/>
      <c r="V399" s="505">
        <v>3.8458896681124975E-2</v>
      </c>
      <c r="W399" s="505">
        <v>3.2092842969388878E-2</v>
      </c>
      <c r="X399" s="505">
        <v>3.1220695860205545E-2</v>
      </c>
      <c r="Y399" s="505">
        <v>2.8855173965051384E-2</v>
      </c>
      <c r="Z399" s="505">
        <v>2.6735009921427782E-2</v>
      </c>
      <c r="AA399" s="505">
        <v>2.4918036777295836E-2</v>
      </c>
      <c r="AB399" s="505">
        <v>2.4918036777295836E-2</v>
      </c>
      <c r="AC399" s="505">
        <v>2.4918036777295836E-2</v>
      </c>
      <c r="AD399" s="505">
        <v>2.4918036777295836E-2</v>
      </c>
      <c r="AE399" s="505">
        <v>2.4918036777295836E-2</v>
      </c>
      <c r="AF399" s="505">
        <v>2.4918036777295836E-2</v>
      </c>
      <c r="AG399" s="505">
        <v>2.4918036777295836E-2</v>
      </c>
      <c r="AH399" s="505">
        <v>2.4918036777295836E-2</v>
      </c>
      <c r="AI399" s="505">
        <v>2.4918036777295836E-2</v>
      </c>
    </row>
    <row r="400" spans="5:35" outlineLevel="2" x14ac:dyDescent="0.2">
      <c r="E400" s="503" t="s">
        <v>152</v>
      </c>
      <c r="F400" s="134" t="s">
        <v>152</v>
      </c>
      <c r="G400" s="506" t="s">
        <v>130</v>
      </c>
      <c r="H400" s="71" t="s">
        <v>214</v>
      </c>
      <c r="I400" s="124"/>
      <c r="J400" s="124"/>
      <c r="K400" s="124"/>
      <c r="L400" s="124"/>
      <c r="M400" s="124"/>
      <c r="N400" s="124"/>
      <c r="O400" s="124"/>
      <c r="P400" s="124"/>
      <c r="Q400" s="124"/>
      <c r="R400" s="124"/>
      <c r="S400" s="124"/>
      <c r="T400" s="124"/>
      <c r="U400" s="499"/>
      <c r="V400" s="505">
        <v>3.8458896681124975E-2</v>
      </c>
      <c r="W400" s="505">
        <v>3.2092842969388878E-2</v>
      </c>
      <c r="X400" s="505">
        <v>3.1220695860205545E-2</v>
      </c>
      <c r="Y400" s="505">
        <v>2.8855173965051384E-2</v>
      </c>
      <c r="Z400" s="505">
        <v>2.6735009921427782E-2</v>
      </c>
      <c r="AA400" s="505">
        <v>2.4918036777295836E-2</v>
      </c>
      <c r="AB400" s="505">
        <v>2.4918036777295836E-2</v>
      </c>
      <c r="AC400" s="505">
        <v>2.4918036777295836E-2</v>
      </c>
      <c r="AD400" s="505">
        <v>2.4918036777295836E-2</v>
      </c>
      <c r="AE400" s="505">
        <v>2.4918036777295836E-2</v>
      </c>
      <c r="AF400" s="505">
        <v>2.4918036777295836E-2</v>
      </c>
      <c r="AG400" s="505">
        <v>2.4918036777295836E-2</v>
      </c>
      <c r="AH400" s="505">
        <v>2.4918036777295836E-2</v>
      </c>
      <c r="AI400" s="505">
        <v>2.4918036777295836E-2</v>
      </c>
    </row>
    <row r="401" spans="5:35" outlineLevel="2" x14ac:dyDescent="0.2">
      <c r="E401" s="503" t="s">
        <v>165</v>
      </c>
      <c r="F401" s="134" t="s">
        <v>656</v>
      </c>
      <c r="G401" s="506" t="s">
        <v>130</v>
      </c>
      <c r="H401" s="71" t="s">
        <v>214</v>
      </c>
      <c r="I401" s="124"/>
      <c r="J401" s="124"/>
      <c r="K401" s="124"/>
      <c r="L401" s="124"/>
      <c r="M401" s="124"/>
      <c r="N401" s="124"/>
      <c r="O401" s="124"/>
      <c r="P401" s="124"/>
      <c r="Q401" s="124"/>
      <c r="R401" s="124"/>
      <c r="S401" s="124"/>
      <c r="T401" s="124"/>
      <c r="U401" s="499"/>
      <c r="V401" s="505">
        <v>3.8458896681124975E-2</v>
      </c>
      <c r="W401" s="505">
        <v>3.2092842969388878E-2</v>
      </c>
      <c r="X401" s="505">
        <v>3.1220695860205545E-2</v>
      </c>
      <c r="Y401" s="505">
        <v>2.8855173965051384E-2</v>
      </c>
      <c r="Z401" s="505">
        <v>2.6735009921427782E-2</v>
      </c>
      <c r="AA401" s="505">
        <v>2.4918036777295836E-2</v>
      </c>
      <c r="AB401" s="505">
        <v>2.4918036777295836E-2</v>
      </c>
      <c r="AC401" s="505">
        <v>2.4918036777295836E-2</v>
      </c>
      <c r="AD401" s="505">
        <v>2.4918036777295836E-2</v>
      </c>
      <c r="AE401" s="505">
        <v>2.4918036777295836E-2</v>
      </c>
      <c r="AF401" s="505">
        <v>2.4918036777295836E-2</v>
      </c>
      <c r="AG401" s="505">
        <v>2.4918036777295836E-2</v>
      </c>
      <c r="AH401" s="505">
        <v>2.4918036777295836E-2</v>
      </c>
      <c r="AI401" s="505">
        <v>2.4918036777295836E-2</v>
      </c>
    </row>
    <row r="402" spans="5:35" outlineLevel="2" x14ac:dyDescent="0.2">
      <c r="E402" s="503" t="s">
        <v>166</v>
      </c>
      <c r="F402" s="134" t="s">
        <v>657</v>
      </c>
      <c r="G402" s="506" t="s">
        <v>130</v>
      </c>
      <c r="H402" s="71" t="s">
        <v>214</v>
      </c>
      <c r="I402" s="124"/>
      <c r="J402" s="124"/>
      <c r="K402" s="124"/>
      <c r="L402" s="124"/>
      <c r="M402" s="124"/>
      <c r="N402" s="124"/>
      <c r="O402" s="124"/>
      <c r="P402" s="124"/>
      <c r="Q402" s="124"/>
      <c r="R402" s="124"/>
      <c r="S402" s="124"/>
      <c r="T402" s="124"/>
      <c r="U402" s="499"/>
      <c r="V402" s="505">
        <v>3.8458896681124975E-2</v>
      </c>
      <c r="W402" s="505">
        <v>3.2092842969388878E-2</v>
      </c>
      <c r="X402" s="505">
        <v>3.1220695860205545E-2</v>
      </c>
      <c r="Y402" s="505">
        <v>2.8855173965051384E-2</v>
      </c>
      <c r="Z402" s="505">
        <v>2.6735009921427782E-2</v>
      </c>
      <c r="AA402" s="505">
        <v>2.4918036777295836E-2</v>
      </c>
      <c r="AB402" s="505">
        <v>2.4918036777295836E-2</v>
      </c>
      <c r="AC402" s="505">
        <v>2.4918036777295836E-2</v>
      </c>
      <c r="AD402" s="505">
        <v>2.4918036777295836E-2</v>
      </c>
      <c r="AE402" s="505">
        <v>2.4918036777295836E-2</v>
      </c>
      <c r="AF402" s="505">
        <v>2.4918036777295836E-2</v>
      </c>
      <c r="AG402" s="505">
        <v>2.4918036777295836E-2</v>
      </c>
      <c r="AH402" s="505">
        <v>2.4918036777295836E-2</v>
      </c>
      <c r="AI402" s="505">
        <v>2.4918036777295836E-2</v>
      </c>
    </row>
    <row r="403" spans="5:35" outlineLevel="2" x14ac:dyDescent="0.2">
      <c r="E403" s="503" t="s">
        <v>152</v>
      </c>
      <c r="F403" s="134" t="s">
        <v>152</v>
      </c>
      <c r="G403" s="506" t="s">
        <v>130</v>
      </c>
      <c r="H403" s="71" t="s">
        <v>214</v>
      </c>
      <c r="I403" s="124"/>
      <c r="J403" s="124"/>
      <c r="K403" s="124"/>
      <c r="L403" s="124"/>
      <c r="M403" s="124"/>
      <c r="N403" s="124"/>
      <c r="O403" s="124"/>
      <c r="P403" s="124"/>
      <c r="Q403" s="124"/>
      <c r="R403" s="124"/>
      <c r="S403" s="124"/>
      <c r="T403" s="124"/>
      <c r="U403" s="499"/>
      <c r="V403" s="505">
        <v>3.8458896681124975E-2</v>
      </c>
      <c r="W403" s="505">
        <v>3.2092842969388878E-2</v>
      </c>
      <c r="X403" s="505">
        <v>3.1220695860205545E-2</v>
      </c>
      <c r="Y403" s="505">
        <v>2.8855173965051384E-2</v>
      </c>
      <c r="Z403" s="505">
        <v>2.6735009921427782E-2</v>
      </c>
      <c r="AA403" s="505">
        <v>2.4918036777295836E-2</v>
      </c>
      <c r="AB403" s="505">
        <v>2.4918036777295836E-2</v>
      </c>
      <c r="AC403" s="505">
        <v>2.4918036777295836E-2</v>
      </c>
      <c r="AD403" s="505">
        <v>2.4918036777295836E-2</v>
      </c>
      <c r="AE403" s="505">
        <v>2.4918036777295836E-2</v>
      </c>
      <c r="AF403" s="505">
        <v>2.4918036777295836E-2</v>
      </c>
      <c r="AG403" s="505">
        <v>2.4918036777295836E-2</v>
      </c>
      <c r="AH403" s="505">
        <v>2.4918036777295836E-2</v>
      </c>
      <c r="AI403" s="505">
        <v>2.4918036777295836E-2</v>
      </c>
    </row>
    <row r="404" spans="5:35" outlineLevel="2" x14ac:dyDescent="0.2">
      <c r="E404" s="503" t="s">
        <v>152</v>
      </c>
      <c r="F404" s="134" t="s">
        <v>152</v>
      </c>
      <c r="G404" s="506" t="s">
        <v>130</v>
      </c>
      <c r="H404" s="71" t="s">
        <v>214</v>
      </c>
      <c r="I404" s="124"/>
      <c r="J404" s="124"/>
      <c r="K404" s="124"/>
      <c r="L404" s="124"/>
      <c r="M404" s="124"/>
      <c r="N404" s="124"/>
      <c r="O404" s="124"/>
      <c r="P404" s="124"/>
      <c r="Q404" s="124"/>
      <c r="R404" s="124"/>
      <c r="S404" s="124"/>
      <c r="T404" s="124"/>
      <c r="U404" s="499"/>
      <c r="V404" s="505">
        <v>3.8458896681124975E-2</v>
      </c>
      <c r="W404" s="505">
        <v>3.2092842969388878E-2</v>
      </c>
      <c r="X404" s="505">
        <v>3.1220695860205545E-2</v>
      </c>
      <c r="Y404" s="505">
        <v>2.8855173965051384E-2</v>
      </c>
      <c r="Z404" s="505">
        <v>2.6735009921427782E-2</v>
      </c>
      <c r="AA404" s="505">
        <v>2.4918036777295836E-2</v>
      </c>
      <c r="AB404" s="505">
        <v>2.4918036777295836E-2</v>
      </c>
      <c r="AC404" s="505">
        <v>2.4918036777295836E-2</v>
      </c>
      <c r="AD404" s="505">
        <v>2.4918036777295836E-2</v>
      </c>
      <c r="AE404" s="505">
        <v>2.4918036777295836E-2</v>
      </c>
      <c r="AF404" s="505">
        <v>2.4918036777295836E-2</v>
      </c>
      <c r="AG404" s="505">
        <v>2.4918036777295836E-2</v>
      </c>
      <c r="AH404" s="505">
        <v>2.4918036777295836E-2</v>
      </c>
      <c r="AI404" s="505">
        <v>2.4918036777295836E-2</v>
      </c>
    </row>
    <row r="405" spans="5:35" outlineLevel="2" x14ac:dyDescent="0.2">
      <c r="E405" s="503" t="s">
        <v>152</v>
      </c>
      <c r="F405" s="134" t="s">
        <v>152</v>
      </c>
      <c r="G405" s="506" t="s">
        <v>130</v>
      </c>
      <c r="H405" s="71" t="s">
        <v>214</v>
      </c>
      <c r="I405" s="124"/>
      <c r="J405" s="124"/>
      <c r="K405" s="124"/>
      <c r="L405" s="124"/>
      <c r="M405" s="124"/>
      <c r="N405" s="124"/>
      <c r="O405" s="124"/>
      <c r="P405" s="124"/>
      <c r="Q405" s="124"/>
      <c r="R405" s="124"/>
      <c r="S405" s="124"/>
      <c r="T405" s="124"/>
      <c r="U405" s="499"/>
      <c r="V405" s="505">
        <v>3.8458896681124975E-2</v>
      </c>
      <c r="W405" s="505">
        <v>3.2092842969388878E-2</v>
      </c>
      <c r="X405" s="505">
        <v>3.1220695860205545E-2</v>
      </c>
      <c r="Y405" s="505">
        <v>2.8855173965051384E-2</v>
      </c>
      <c r="Z405" s="505">
        <v>2.6735009921427782E-2</v>
      </c>
      <c r="AA405" s="505">
        <v>2.4918036777295836E-2</v>
      </c>
      <c r="AB405" s="505">
        <v>2.4918036777295836E-2</v>
      </c>
      <c r="AC405" s="505">
        <v>2.4918036777295836E-2</v>
      </c>
      <c r="AD405" s="505">
        <v>2.4918036777295836E-2</v>
      </c>
      <c r="AE405" s="505">
        <v>2.4918036777295836E-2</v>
      </c>
      <c r="AF405" s="505">
        <v>2.4918036777295836E-2</v>
      </c>
      <c r="AG405" s="505">
        <v>2.4918036777295836E-2</v>
      </c>
      <c r="AH405" s="505">
        <v>2.4918036777295836E-2</v>
      </c>
      <c r="AI405" s="505">
        <v>2.4918036777295836E-2</v>
      </c>
    </row>
    <row r="406" spans="5:35" outlineLevel="2" x14ac:dyDescent="0.2">
      <c r="E406" s="503" t="s">
        <v>152</v>
      </c>
      <c r="F406" s="134" t="s">
        <v>152</v>
      </c>
      <c r="G406" s="506" t="s">
        <v>130</v>
      </c>
      <c r="H406" s="71" t="s">
        <v>214</v>
      </c>
      <c r="I406" s="124"/>
      <c r="J406" s="124"/>
      <c r="K406" s="124"/>
      <c r="L406" s="124"/>
      <c r="M406" s="124"/>
      <c r="N406" s="124"/>
      <c r="O406" s="124"/>
      <c r="P406" s="124"/>
      <c r="Q406" s="124"/>
      <c r="R406" s="124"/>
      <c r="S406" s="124"/>
      <c r="T406" s="124"/>
      <c r="U406" s="499"/>
      <c r="V406" s="505">
        <v>3.8458896681124975E-2</v>
      </c>
      <c r="W406" s="505">
        <v>3.2092842969388878E-2</v>
      </c>
      <c r="X406" s="505">
        <v>3.1220695860205545E-2</v>
      </c>
      <c r="Y406" s="505">
        <v>2.8855173965051384E-2</v>
      </c>
      <c r="Z406" s="505">
        <v>2.6735009921427782E-2</v>
      </c>
      <c r="AA406" s="505">
        <v>2.4918036777295836E-2</v>
      </c>
      <c r="AB406" s="505">
        <v>2.4918036777295836E-2</v>
      </c>
      <c r="AC406" s="505">
        <v>2.4918036777295836E-2</v>
      </c>
      <c r="AD406" s="505">
        <v>2.4918036777295836E-2</v>
      </c>
      <c r="AE406" s="505">
        <v>2.4918036777295836E-2</v>
      </c>
      <c r="AF406" s="505">
        <v>2.4918036777295836E-2</v>
      </c>
      <c r="AG406" s="505">
        <v>2.4918036777295836E-2</v>
      </c>
      <c r="AH406" s="505">
        <v>2.4918036777295836E-2</v>
      </c>
      <c r="AI406" s="505">
        <v>2.4918036777295836E-2</v>
      </c>
    </row>
    <row r="407" spans="5:35" outlineLevel="2" x14ac:dyDescent="0.2">
      <c r="E407" s="503" t="s">
        <v>152</v>
      </c>
      <c r="F407" s="134" t="s">
        <v>152</v>
      </c>
      <c r="G407" s="506" t="s">
        <v>130</v>
      </c>
      <c r="H407" s="71" t="s">
        <v>214</v>
      </c>
      <c r="I407" s="124"/>
      <c r="J407" s="124"/>
      <c r="K407" s="124"/>
      <c r="L407" s="124"/>
      <c r="M407" s="124"/>
      <c r="N407" s="124"/>
      <c r="O407" s="124"/>
      <c r="P407" s="124"/>
      <c r="Q407" s="124"/>
      <c r="R407" s="124"/>
      <c r="S407" s="124"/>
      <c r="T407" s="124"/>
      <c r="U407" s="499"/>
      <c r="V407" s="505">
        <v>3.8458896681124975E-2</v>
      </c>
      <c r="W407" s="505">
        <v>3.2092842969388878E-2</v>
      </c>
      <c r="X407" s="505">
        <v>3.1220695860205545E-2</v>
      </c>
      <c r="Y407" s="505">
        <v>2.8855173965051384E-2</v>
      </c>
      <c r="Z407" s="505">
        <v>2.6735009921427782E-2</v>
      </c>
      <c r="AA407" s="505">
        <v>2.4918036777295836E-2</v>
      </c>
      <c r="AB407" s="505">
        <v>2.4918036777295836E-2</v>
      </c>
      <c r="AC407" s="505">
        <v>2.4918036777295836E-2</v>
      </c>
      <c r="AD407" s="505">
        <v>2.4918036777295836E-2</v>
      </c>
      <c r="AE407" s="505">
        <v>2.4918036777295836E-2</v>
      </c>
      <c r="AF407" s="505">
        <v>2.4918036777295836E-2</v>
      </c>
      <c r="AG407" s="505">
        <v>2.4918036777295836E-2</v>
      </c>
      <c r="AH407" s="505">
        <v>2.4918036777295836E-2</v>
      </c>
      <c r="AI407" s="505">
        <v>2.4918036777295836E-2</v>
      </c>
    </row>
    <row r="408" spans="5:35" outlineLevel="2" x14ac:dyDescent="0.2">
      <c r="E408" s="503" t="s">
        <v>152</v>
      </c>
      <c r="F408" s="134" t="s">
        <v>152</v>
      </c>
      <c r="G408" s="506" t="s">
        <v>130</v>
      </c>
      <c r="H408" s="71" t="s">
        <v>214</v>
      </c>
      <c r="I408" s="124"/>
      <c r="J408" s="124"/>
      <c r="K408" s="124"/>
      <c r="L408" s="124"/>
      <c r="M408" s="124"/>
      <c r="N408" s="124"/>
      <c r="O408" s="124"/>
      <c r="P408" s="124"/>
      <c r="Q408" s="124"/>
      <c r="R408" s="124"/>
      <c r="S408" s="124"/>
      <c r="T408" s="124"/>
      <c r="U408" s="499"/>
      <c r="V408" s="505">
        <v>3.8458896681124975E-2</v>
      </c>
      <c r="W408" s="505">
        <v>3.2092842969388878E-2</v>
      </c>
      <c r="X408" s="505">
        <v>3.1220695860205545E-2</v>
      </c>
      <c r="Y408" s="505">
        <v>2.8855173965051384E-2</v>
      </c>
      <c r="Z408" s="505">
        <v>2.6735009921427782E-2</v>
      </c>
      <c r="AA408" s="505">
        <v>2.4918036777295836E-2</v>
      </c>
      <c r="AB408" s="505">
        <v>2.4918036777295836E-2</v>
      </c>
      <c r="AC408" s="505">
        <v>2.4918036777295836E-2</v>
      </c>
      <c r="AD408" s="505">
        <v>2.4918036777295836E-2</v>
      </c>
      <c r="AE408" s="505">
        <v>2.4918036777295836E-2</v>
      </c>
      <c r="AF408" s="505">
        <v>2.4918036777295836E-2</v>
      </c>
      <c r="AG408" s="505">
        <v>2.4918036777295836E-2</v>
      </c>
      <c r="AH408" s="505">
        <v>2.4918036777295836E-2</v>
      </c>
      <c r="AI408" s="505">
        <v>2.4918036777295836E-2</v>
      </c>
    </row>
    <row r="409" spans="5:35" outlineLevel="2" x14ac:dyDescent="0.2">
      <c r="E409" s="503" t="s">
        <v>152</v>
      </c>
      <c r="F409" s="134" t="s">
        <v>152</v>
      </c>
      <c r="G409" s="506" t="s">
        <v>130</v>
      </c>
      <c r="H409" s="71" t="s">
        <v>214</v>
      </c>
      <c r="I409" s="124"/>
      <c r="J409" s="124"/>
      <c r="K409" s="124"/>
      <c r="L409" s="124"/>
      <c r="M409" s="124"/>
      <c r="N409" s="124"/>
      <c r="O409" s="124"/>
      <c r="P409" s="124"/>
      <c r="Q409" s="124"/>
      <c r="R409" s="124"/>
      <c r="S409" s="124"/>
      <c r="T409" s="124"/>
      <c r="U409" s="499"/>
      <c r="V409" s="505">
        <v>3.8458896681124975E-2</v>
      </c>
      <c r="W409" s="505">
        <v>3.2092842969388878E-2</v>
      </c>
      <c r="X409" s="505">
        <v>3.1220695860205545E-2</v>
      </c>
      <c r="Y409" s="505">
        <v>2.8855173965051384E-2</v>
      </c>
      <c r="Z409" s="505">
        <v>2.6735009921427782E-2</v>
      </c>
      <c r="AA409" s="505">
        <v>2.4918036777295836E-2</v>
      </c>
      <c r="AB409" s="505">
        <v>2.4918036777295836E-2</v>
      </c>
      <c r="AC409" s="505">
        <v>2.4918036777295836E-2</v>
      </c>
      <c r="AD409" s="505">
        <v>2.4918036777295836E-2</v>
      </c>
      <c r="AE409" s="505">
        <v>2.4918036777295836E-2</v>
      </c>
      <c r="AF409" s="505">
        <v>2.4918036777295836E-2</v>
      </c>
      <c r="AG409" s="505">
        <v>2.4918036777295836E-2</v>
      </c>
      <c r="AH409" s="505">
        <v>2.4918036777295836E-2</v>
      </c>
      <c r="AI409" s="505">
        <v>2.4918036777295836E-2</v>
      </c>
    </row>
    <row r="410" spans="5:35" outlineLevel="2" x14ac:dyDescent="0.2">
      <c r="E410" s="503" t="s">
        <v>152</v>
      </c>
      <c r="F410" s="134" t="s">
        <v>152</v>
      </c>
      <c r="G410" s="506" t="s">
        <v>130</v>
      </c>
      <c r="H410" s="71" t="s">
        <v>214</v>
      </c>
      <c r="I410" s="124"/>
      <c r="J410" s="124"/>
      <c r="K410" s="124"/>
      <c r="L410" s="124"/>
      <c r="M410" s="124"/>
      <c r="N410" s="124"/>
      <c r="O410" s="124"/>
      <c r="P410" s="124"/>
      <c r="Q410" s="124"/>
      <c r="R410" s="124"/>
      <c r="S410" s="124"/>
      <c r="T410" s="124"/>
      <c r="U410" s="499"/>
      <c r="V410" s="505">
        <v>3.8458896681124975E-2</v>
      </c>
      <c r="W410" s="505">
        <v>3.2092842969388878E-2</v>
      </c>
      <c r="X410" s="505">
        <v>3.1220695860205545E-2</v>
      </c>
      <c r="Y410" s="505">
        <v>2.8855173965051384E-2</v>
      </c>
      <c r="Z410" s="505">
        <v>2.6735009921427782E-2</v>
      </c>
      <c r="AA410" s="505">
        <v>2.4918036777295836E-2</v>
      </c>
      <c r="AB410" s="505">
        <v>2.4918036777295836E-2</v>
      </c>
      <c r="AC410" s="505">
        <v>2.4918036777295836E-2</v>
      </c>
      <c r="AD410" s="505">
        <v>2.4918036777295836E-2</v>
      </c>
      <c r="AE410" s="505">
        <v>2.4918036777295836E-2</v>
      </c>
      <c r="AF410" s="505">
        <v>2.4918036777295836E-2</v>
      </c>
      <c r="AG410" s="505">
        <v>2.4918036777295836E-2</v>
      </c>
      <c r="AH410" s="505">
        <v>2.4918036777295836E-2</v>
      </c>
      <c r="AI410" s="505">
        <v>2.4918036777295836E-2</v>
      </c>
    </row>
    <row r="411" spans="5:35" outlineLevel="2" x14ac:dyDescent="0.2">
      <c r="E411" s="503" t="s">
        <v>152</v>
      </c>
      <c r="F411" s="134" t="s">
        <v>152</v>
      </c>
      <c r="G411" s="506" t="s">
        <v>130</v>
      </c>
      <c r="H411" s="71" t="s">
        <v>214</v>
      </c>
      <c r="I411" s="124"/>
      <c r="J411" s="124"/>
      <c r="K411" s="124"/>
      <c r="L411" s="124"/>
      <c r="M411" s="124"/>
      <c r="N411" s="124"/>
      <c r="O411" s="124"/>
      <c r="P411" s="124"/>
      <c r="Q411" s="124"/>
      <c r="R411" s="124"/>
      <c r="S411" s="124"/>
      <c r="T411" s="124"/>
      <c r="U411" s="499"/>
      <c r="V411" s="505">
        <v>3.8458896681124975E-2</v>
      </c>
      <c r="W411" s="505">
        <v>3.2092842969388878E-2</v>
      </c>
      <c r="X411" s="505">
        <v>3.1220695860205545E-2</v>
      </c>
      <c r="Y411" s="505">
        <v>2.8855173965051384E-2</v>
      </c>
      <c r="Z411" s="505">
        <v>2.6735009921427782E-2</v>
      </c>
      <c r="AA411" s="505">
        <v>2.4918036777295836E-2</v>
      </c>
      <c r="AB411" s="505">
        <v>2.4918036777295836E-2</v>
      </c>
      <c r="AC411" s="505">
        <v>2.4918036777295836E-2</v>
      </c>
      <c r="AD411" s="505">
        <v>2.4918036777295836E-2</v>
      </c>
      <c r="AE411" s="505">
        <v>2.4918036777295836E-2</v>
      </c>
      <c r="AF411" s="505">
        <v>2.4918036777295836E-2</v>
      </c>
      <c r="AG411" s="505">
        <v>2.4918036777295836E-2</v>
      </c>
      <c r="AH411" s="505">
        <v>2.4918036777295836E-2</v>
      </c>
      <c r="AI411" s="505">
        <v>2.4918036777295836E-2</v>
      </c>
    </row>
    <row r="412" spans="5:35" outlineLevel="2" x14ac:dyDescent="0.2">
      <c r="E412" s="503" t="s">
        <v>152</v>
      </c>
      <c r="F412" s="140" t="s">
        <v>152</v>
      </c>
      <c r="G412" s="507" t="s">
        <v>130</v>
      </c>
      <c r="H412" s="71" t="s">
        <v>214</v>
      </c>
      <c r="I412" s="124"/>
      <c r="J412" s="124"/>
      <c r="K412" s="124"/>
      <c r="L412" s="124"/>
      <c r="M412" s="124"/>
      <c r="N412" s="124"/>
      <c r="O412" s="124"/>
      <c r="P412" s="124"/>
      <c r="Q412" s="124"/>
      <c r="R412" s="124"/>
      <c r="S412" s="124"/>
      <c r="T412" s="124"/>
      <c r="U412" s="499"/>
      <c r="V412" s="505">
        <v>3.8458896681124975E-2</v>
      </c>
      <c r="W412" s="505">
        <v>3.2092842969388878E-2</v>
      </c>
      <c r="X412" s="505">
        <v>3.1220695860205545E-2</v>
      </c>
      <c r="Y412" s="505">
        <v>2.8855173965051384E-2</v>
      </c>
      <c r="Z412" s="505">
        <v>2.6735009921427782E-2</v>
      </c>
      <c r="AA412" s="505">
        <v>2.4918036777295836E-2</v>
      </c>
      <c r="AB412" s="505">
        <v>2.4918036777295836E-2</v>
      </c>
      <c r="AC412" s="505">
        <v>2.4918036777295836E-2</v>
      </c>
      <c r="AD412" s="505">
        <v>2.4918036777295836E-2</v>
      </c>
      <c r="AE412" s="505">
        <v>2.4918036777295836E-2</v>
      </c>
      <c r="AF412" s="505">
        <v>2.4918036777295836E-2</v>
      </c>
      <c r="AG412" s="505">
        <v>2.4918036777295836E-2</v>
      </c>
      <c r="AH412" s="505">
        <v>2.4918036777295836E-2</v>
      </c>
      <c r="AI412" s="505">
        <v>2.4918036777295836E-2</v>
      </c>
    </row>
    <row r="413" spans="5:35" outlineLevel="2" x14ac:dyDescent="0.2">
      <c r="F413" s="124"/>
      <c r="G413" s="124"/>
      <c r="H413" s="124"/>
      <c r="I413" s="124"/>
      <c r="J413" s="124"/>
      <c r="K413" s="124"/>
      <c r="L413" s="124"/>
      <c r="M413" s="124"/>
      <c r="N413" s="124"/>
      <c r="O413" s="124"/>
      <c r="P413" s="124"/>
      <c r="Q413" s="124"/>
      <c r="R413" s="124"/>
      <c r="S413" s="124"/>
      <c r="T413" s="124"/>
      <c r="U413" s="124"/>
      <c r="V413" s="124"/>
      <c r="W413" s="124"/>
      <c r="X413" s="124"/>
      <c r="Y413" s="124"/>
    </row>
    <row r="414" spans="5:35" outlineLevel="1" x14ac:dyDescent="0.2">
      <c r="F414" s="71" t="s">
        <v>549</v>
      </c>
      <c r="G414" s="124"/>
      <c r="H414" s="124"/>
      <c r="I414" s="124"/>
      <c r="J414" s="124"/>
      <c r="K414" s="124"/>
      <c r="L414" s="124"/>
      <c r="M414" s="124"/>
      <c r="N414" s="124"/>
      <c r="O414" s="124"/>
      <c r="P414" s="124"/>
      <c r="Q414" s="124"/>
      <c r="R414" s="124"/>
      <c r="S414" s="124"/>
      <c r="T414" s="124"/>
      <c r="U414" s="72"/>
      <c r="V414" s="72"/>
      <c r="W414" s="72" t="s">
        <v>88</v>
      </c>
      <c r="X414" s="72" t="s">
        <v>89</v>
      </c>
      <c r="Y414" s="72" t="s">
        <v>90</v>
      </c>
      <c r="Z414" s="72" t="s">
        <v>91</v>
      </c>
      <c r="AA414" s="72" t="s">
        <v>92</v>
      </c>
    </row>
    <row r="415" spans="5:35" outlineLevel="2" x14ac:dyDescent="0.2">
      <c r="E415" s="503">
        <v>1</v>
      </c>
      <c r="F415" s="125" t="s">
        <v>660</v>
      </c>
      <c r="G415" s="504" t="s">
        <v>130</v>
      </c>
      <c r="H415" s="71" t="s">
        <v>215</v>
      </c>
      <c r="I415" s="124"/>
      <c r="J415" s="124"/>
      <c r="K415" s="124"/>
      <c r="L415" s="124"/>
      <c r="M415" s="124"/>
      <c r="N415" s="124"/>
      <c r="O415" s="124"/>
      <c r="P415" s="124"/>
      <c r="Q415" s="124"/>
      <c r="R415" s="124"/>
      <c r="S415" s="124"/>
      <c r="T415" s="124"/>
      <c r="U415" s="499"/>
      <c r="V415" s="505">
        <v>4.0499999999999994E-2</v>
      </c>
      <c r="W415" s="505">
        <v>3.3000000000000002E-2</v>
      </c>
      <c r="X415" s="505">
        <v>3.2399999999999998E-2</v>
      </c>
      <c r="Y415" s="505">
        <v>2.93E-2</v>
      </c>
      <c r="Z415" s="505">
        <v>2.6099999999999998E-2</v>
      </c>
      <c r="AA415" s="505">
        <v>2.4899999999999999E-2</v>
      </c>
      <c r="AB415" s="505">
        <v>2.4899999999999999E-2</v>
      </c>
      <c r="AC415" s="505">
        <v>2.4899999999999999E-2</v>
      </c>
      <c r="AD415" s="505">
        <v>2.4899999999999999E-2</v>
      </c>
      <c r="AE415" s="505">
        <v>2.4899999999999999E-2</v>
      </c>
      <c r="AF415" s="505">
        <v>2.4899999999999999E-2</v>
      </c>
      <c r="AG415" s="505">
        <v>2.4899999999999999E-2</v>
      </c>
      <c r="AH415" s="505">
        <v>2.4899999999999999E-2</v>
      </c>
      <c r="AI415" s="505">
        <v>2.4899999999999999E-2</v>
      </c>
    </row>
    <row r="416" spans="5:35" outlineLevel="2" x14ac:dyDescent="0.2">
      <c r="E416" s="503">
        <v>2</v>
      </c>
      <c r="F416" s="134" t="s">
        <v>132</v>
      </c>
      <c r="G416" s="506" t="s">
        <v>130</v>
      </c>
      <c r="H416" s="71" t="s">
        <v>215</v>
      </c>
      <c r="I416" s="124"/>
      <c r="J416" s="124"/>
      <c r="K416" s="124"/>
      <c r="L416" s="124"/>
      <c r="M416" s="124"/>
      <c r="N416" s="124"/>
      <c r="O416" s="124"/>
      <c r="P416" s="124"/>
      <c r="Q416" s="124"/>
      <c r="R416" s="124"/>
      <c r="S416" s="124"/>
      <c r="T416" s="124"/>
      <c r="U416" s="499"/>
      <c r="V416" s="505">
        <v>4.0499999999999994E-2</v>
      </c>
      <c r="W416" s="505">
        <v>3.3000000000000002E-2</v>
      </c>
      <c r="X416" s="505">
        <v>3.2399999999999998E-2</v>
      </c>
      <c r="Y416" s="505">
        <v>2.93E-2</v>
      </c>
      <c r="Z416" s="505">
        <v>2.6099999999999998E-2</v>
      </c>
      <c r="AA416" s="505">
        <v>2.4899999999999999E-2</v>
      </c>
      <c r="AB416" s="505">
        <v>2.4899999999999999E-2</v>
      </c>
      <c r="AC416" s="505">
        <v>2.4899999999999999E-2</v>
      </c>
      <c r="AD416" s="505">
        <v>2.4899999999999999E-2</v>
      </c>
      <c r="AE416" s="505">
        <v>2.4899999999999999E-2</v>
      </c>
      <c r="AF416" s="505">
        <v>2.4899999999999999E-2</v>
      </c>
      <c r="AG416" s="505">
        <v>2.4899999999999999E-2</v>
      </c>
      <c r="AH416" s="505">
        <v>2.4899999999999999E-2</v>
      </c>
      <c r="AI416" s="505">
        <v>2.4899999999999999E-2</v>
      </c>
    </row>
    <row r="417" spans="5:35" outlineLevel="2" x14ac:dyDescent="0.2">
      <c r="E417" s="503">
        <v>3</v>
      </c>
      <c r="F417" s="134" t="s">
        <v>133</v>
      </c>
      <c r="G417" s="506" t="s">
        <v>130</v>
      </c>
      <c r="H417" s="71" t="s">
        <v>215</v>
      </c>
      <c r="I417" s="124"/>
      <c r="J417" s="124"/>
      <c r="K417" s="124"/>
      <c r="L417" s="124"/>
      <c r="M417" s="124"/>
      <c r="N417" s="124"/>
      <c r="O417" s="124"/>
      <c r="P417" s="124"/>
      <c r="Q417" s="124"/>
      <c r="R417" s="124"/>
      <c r="S417" s="124"/>
      <c r="T417" s="124"/>
      <c r="U417" s="499"/>
      <c r="V417" s="505">
        <v>4.0499999999999994E-2</v>
      </c>
      <c r="W417" s="505">
        <v>3.3000000000000002E-2</v>
      </c>
      <c r="X417" s="505">
        <v>3.2399999999999998E-2</v>
      </c>
      <c r="Y417" s="505">
        <v>2.93E-2</v>
      </c>
      <c r="Z417" s="505">
        <v>2.6099999999999998E-2</v>
      </c>
      <c r="AA417" s="505">
        <v>2.4899999999999999E-2</v>
      </c>
      <c r="AB417" s="505">
        <v>2.4899999999999999E-2</v>
      </c>
      <c r="AC417" s="505">
        <v>2.4899999999999999E-2</v>
      </c>
      <c r="AD417" s="505">
        <v>2.4899999999999999E-2</v>
      </c>
      <c r="AE417" s="505">
        <v>2.4899999999999999E-2</v>
      </c>
      <c r="AF417" s="505">
        <v>2.4899999999999999E-2</v>
      </c>
      <c r="AG417" s="505">
        <v>2.4899999999999999E-2</v>
      </c>
      <c r="AH417" s="505">
        <v>2.4899999999999999E-2</v>
      </c>
      <c r="AI417" s="505">
        <v>2.4899999999999999E-2</v>
      </c>
    </row>
    <row r="418" spans="5:35" outlineLevel="2" x14ac:dyDescent="0.2">
      <c r="E418" s="503">
        <v>4</v>
      </c>
      <c r="F418" s="134" t="s">
        <v>134</v>
      </c>
      <c r="G418" s="506" t="s">
        <v>130</v>
      </c>
      <c r="H418" s="71" t="s">
        <v>215</v>
      </c>
      <c r="I418" s="124"/>
      <c r="J418" s="124"/>
      <c r="K418" s="124"/>
      <c r="L418" s="124"/>
      <c r="M418" s="124"/>
      <c r="N418" s="124"/>
      <c r="O418" s="124"/>
      <c r="P418" s="124"/>
      <c r="Q418" s="124"/>
      <c r="R418" s="124"/>
      <c r="S418" s="124"/>
      <c r="T418" s="124"/>
      <c r="U418" s="499"/>
      <c r="V418" s="505">
        <v>4.0499999999999994E-2</v>
      </c>
      <c r="W418" s="505">
        <v>3.3000000000000002E-2</v>
      </c>
      <c r="X418" s="505">
        <v>3.2399999999999998E-2</v>
      </c>
      <c r="Y418" s="505">
        <v>2.93E-2</v>
      </c>
      <c r="Z418" s="505">
        <v>2.6099999999999998E-2</v>
      </c>
      <c r="AA418" s="505">
        <v>2.4899999999999999E-2</v>
      </c>
      <c r="AB418" s="505">
        <v>2.4899999999999999E-2</v>
      </c>
      <c r="AC418" s="505">
        <v>2.4899999999999999E-2</v>
      </c>
      <c r="AD418" s="505">
        <v>2.4899999999999999E-2</v>
      </c>
      <c r="AE418" s="505">
        <v>2.4899999999999999E-2</v>
      </c>
      <c r="AF418" s="505">
        <v>2.4899999999999999E-2</v>
      </c>
      <c r="AG418" s="505">
        <v>2.4899999999999999E-2</v>
      </c>
      <c r="AH418" s="505">
        <v>2.4899999999999999E-2</v>
      </c>
      <c r="AI418" s="505">
        <v>2.4899999999999999E-2</v>
      </c>
    </row>
    <row r="419" spans="5:35" outlineLevel="2" x14ac:dyDescent="0.2">
      <c r="E419" s="503">
        <v>5</v>
      </c>
      <c r="F419" s="134" t="s">
        <v>135</v>
      </c>
      <c r="G419" s="506" t="s">
        <v>130</v>
      </c>
      <c r="H419" s="71" t="s">
        <v>215</v>
      </c>
      <c r="I419" s="124"/>
      <c r="J419" s="124"/>
      <c r="K419" s="124"/>
      <c r="L419" s="124"/>
      <c r="M419" s="124"/>
      <c r="N419" s="124"/>
      <c r="O419" s="124"/>
      <c r="P419" s="124"/>
      <c r="Q419" s="124"/>
      <c r="R419" s="124"/>
      <c r="S419" s="124"/>
      <c r="T419" s="124"/>
      <c r="U419" s="499"/>
      <c r="V419" s="505">
        <v>4.0499999999999994E-2</v>
      </c>
      <c r="W419" s="505">
        <v>3.3000000000000002E-2</v>
      </c>
      <c r="X419" s="505">
        <v>3.2399999999999998E-2</v>
      </c>
      <c r="Y419" s="505">
        <v>2.93E-2</v>
      </c>
      <c r="Z419" s="505">
        <v>2.6099999999999998E-2</v>
      </c>
      <c r="AA419" s="505">
        <v>2.4899999999999999E-2</v>
      </c>
      <c r="AB419" s="505">
        <v>2.4899999999999999E-2</v>
      </c>
      <c r="AC419" s="505">
        <v>2.4899999999999999E-2</v>
      </c>
      <c r="AD419" s="505">
        <v>2.4899999999999999E-2</v>
      </c>
      <c r="AE419" s="505">
        <v>2.4899999999999999E-2</v>
      </c>
      <c r="AF419" s="505">
        <v>2.4899999999999999E-2</v>
      </c>
      <c r="AG419" s="505">
        <v>2.4899999999999999E-2</v>
      </c>
      <c r="AH419" s="505">
        <v>2.4899999999999999E-2</v>
      </c>
      <c r="AI419" s="505">
        <v>2.4899999999999999E-2</v>
      </c>
    </row>
    <row r="420" spans="5:35" outlineLevel="2" x14ac:dyDescent="0.2">
      <c r="E420" s="503">
        <v>6</v>
      </c>
      <c r="F420" s="134" t="s">
        <v>136</v>
      </c>
      <c r="G420" s="506" t="s">
        <v>130</v>
      </c>
      <c r="H420" s="71" t="s">
        <v>215</v>
      </c>
      <c r="I420" s="124"/>
      <c r="J420" s="124"/>
      <c r="K420" s="124"/>
      <c r="L420" s="124"/>
      <c r="M420" s="124"/>
      <c r="N420" s="124"/>
      <c r="O420" s="124"/>
      <c r="P420" s="124"/>
      <c r="Q420" s="124"/>
      <c r="R420" s="124"/>
      <c r="S420" s="124"/>
      <c r="T420" s="124"/>
      <c r="U420" s="499"/>
      <c r="V420" s="505">
        <v>4.0499999999999994E-2</v>
      </c>
      <c r="W420" s="505">
        <v>3.3000000000000002E-2</v>
      </c>
      <c r="X420" s="505">
        <v>3.2399999999999998E-2</v>
      </c>
      <c r="Y420" s="505">
        <v>2.93E-2</v>
      </c>
      <c r="Z420" s="505">
        <v>2.6099999999999998E-2</v>
      </c>
      <c r="AA420" s="505">
        <v>2.4899999999999999E-2</v>
      </c>
      <c r="AB420" s="505">
        <v>2.4899999999999999E-2</v>
      </c>
      <c r="AC420" s="505">
        <v>2.4899999999999999E-2</v>
      </c>
      <c r="AD420" s="505">
        <v>2.4899999999999999E-2</v>
      </c>
      <c r="AE420" s="505">
        <v>2.4899999999999999E-2</v>
      </c>
      <c r="AF420" s="505">
        <v>2.4899999999999999E-2</v>
      </c>
      <c r="AG420" s="505">
        <v>2.4899999999999999E-2</v>
      </c>
      <c r="AH420" s="505">
        <v>2.4899999999999999E-2</v>
      </c>
      <c r="AI420" s="505">
        <v>2.4899999999999999E-2</v>
      </c>
    </row>
    <row r="421" spans="5:35" outlineLevel="2" x14ac:dyDescent="0.2">
      <c r="E421" s="503">
        <v>7</v>
      </c>
      <c r="F421" s="134" t="s">
        <v>137</v>
      </c>
      <c r="G421" s="506" t="s">
        <v>130</v>
      </c>
      <c r="H421" s="71" t="s">
        <v>215</v>
      </c>
      <c r="I421" s="124"/>
      <c r="J421" s="124"/>
      <c r="K421" s="124"/>
      <c r="L421" s="124"/>
      <c r="M421" s="124"/>
      <c r="N421" s="124"/>
      <c r="O421" s="124"/>
      <c r="P421" s="124"/>
      <c r="Q421" s="124"/>
      <c r="R421" s="124"/>
      <c r="S421" s="124"/>
      <c r="T421" s="124"/>
      <c r="U421" s="499"/>
      <c r="V421" s="505">
        <v>4.0499999999999994E-2</v>
      </c>
      <c r="W421" s="505">
        <v>3.3000000000000002E-2</v>
      </c>
      <c r="X421" s="505">
        <v>3.2399999999999998E-2</v>
      </c>
      <c r="Y421" s="505">
        <v>2.93E-2</v>
      </c>
      <c r="Z421" s="505">
        <v>2.6099999999999998E-2</v>
      </c>
      <c r="AA421" s="505">
        <v>2.4899999999999999E-2</v>
      </c>
      <c r="AB421" s="505">
        <v>2.4899999999999999E-2</v>
      </c>
      <c r="AC421" s="505">
        <v>2.4899999999999999E-2</v>
      </c>
      <c r="AD421" s="505">
        <v>2.4899999999999999E-2</v>
      </c>
      <c r="AE421" s="505">
        <v>2.4899999999999999E-2</v>
      </c>
      <c r="AF421" s="505">
        <v>2.4899999999999999E-2</v>
      </c>
      <c r="AG421" s="505">
        <v>2.4899999999999999E-2</v>
      </c>
      <c r="AH421" s="505">
        <v>2.4899999999999999E-2</v>
      </c>
      <c r="AI421" s="505">
        <v>2.4899999999999999E-2</v>
      </c>
    </row>
    <row r="422" spans="5:35" outlineLevel="2" x14ac:dyDescent="0.2">
      <c r="E422" s="503">
        <v>8</v>
      </c>
      <c r="F422" s="134" t="s">
        <v>138</v>
      </c>
      <c r="G422" s="506" t="s">
        <v>130</v>
      </c>
      <c r="H422" s="71" t="s">
        <v>215</v>
      </c>
      <c r="I422" s="124"/>
      <c r="J422" s="124"/>
      <c r="K422" s="124"/>
      <c r="L422" s="124"/>
      <c r="M422" s="124"/>
      <c r="N422" s="124"/>
      <c r="O422" s="124"/>
      <c r="P422" s="124"/>
      <c r="Q422" s="124"/>
      <c r="R422" s="124"/>
      <c r="S422" s="124"/>
      <c r="T422" s="124"/>
      <c r="U422" s="499"/>
      <c r="V422" s="505">
        <v>4.0499999999999994E-2</v>
      </c>
      <c r="W422" s="505">
        <v>3.3000000000000002E-2</v>
      </c>
      <c r="X422" s="505">
        <v>3.2399999999999998E-2</v>
      </c>
      <c r="Y422" s="505">
        <v>2.93E-2</v>
      </c>
      <c r="Z422" s="505">
        <v>2.6099999999999998E-2</v>
      </c>
      <c r="AA422" s="505">
        <v>2.4899999999999999E-2</v>
      </c>
      <c r="AB422" s="505">
        <v>2.4899999999999999E-2</v>
      </c>
      <c r="AC422" s="505">
        <v>2.4899999999999999E-2</v>
      </c>
      <c r="AD422" s="505">
        <v>2.4899999999999999E-2</v>
      </c>
      <c r="AE422" s="505">
        <v>2.4899999999999999E-2</v>
      </c>
      <c r="AF422" s="505">
        <v>2.4899999999999999E-2</v>
      </c>
      <c r="AG422" s="505">
        <v>2.4899999999999999E-2</v>
      </c>
      <c r="AH422" s="505">
        <v>2.4899999999999999E-2</v>
      </c>
      <c r="AI422" s="505">
        <v>2.4899999999999999E-2</v>
      </c>
    </row>
    <row r="423" spans="5:35" outlineLevel="2" x14ac:dyDescent="0.2">
      <c r="E423" s="503">
        <v>9</v>
      </c>
      <c r="F423" s="134" t="s">
        <v>139</v>
      </c>
      <c r="G423" s="506" t="s">
        <v>130</v>
      </c>
      <c r="H423" s="71" t="s">
        <v>215</v>
      </c>
      <c r="I423" s="124"/>
      <c r="J423" s="124"/>
      <c r="K423" s="124"/>
      <c r="L423" s="124"/>
      <c r="M423" s="124"/>
      <c r="N423" s="124"/>
      <c r="O423" s="124"/>
      <c r="P423" s="124"/>
      <c r="Q423" s="124"/>
      <c r="R423" s="124"/>
      <c r="S423" s="124"/>
      <c r="T423" s="124"/>
      <c r="U423" s="499"/>
      <c r="V423" s="505">
        <v>4.0499999999999994E-2</v>
      </c>
      <c r="W423" s="505">
        <v>3.3000000000000002E-2</v>
      </c>
      <c r="X423" s="505">
        <v>3.2399999999999998E-2</v>
      </c>
      <c r="Y423" s="505">
        <v>2.93E-2</v>
      </c>
      <c r="Z423" s="505">
        <v>2.6099999999999998E-2</v>
      </c>
      <c r="AA423" s="505">
        <v>2.4899999999999999E-2</v>
      </c>
      <c r="AB423" s="505">
        <v>2.4899999999999999E-2</v>
      </c>
      <c r="AC423" s="505">
        <v>2.4899999999999999E-2</v>
      </c>
      <c r="AD423" s="505">
        <v>2.4899999999999999E-2</v>
      </c>
      <c r="AE423" s="505">
        <v>2.4899999999999999E-2</v>
      </c>
      <c r="AF423" s="505">
        <v>2.4899999999999999E-2</v>
      </c>
      <c r="AG423" s="505">
        <v>2.4899999999999999E-2</v>
      </c>
      <c r="AH423" s="505">
        <v>2.4899999999999999E-2</v>
      </c>
      <c r="AI423" s="505">
        <v>2.4899999999999999E-2</v>
      </c>
    </row>
    <row r="424" spans="5:35" outlineLevel="2" x14ac:dyDescent="0.2">
      <c r="E424" s="503">
        <v>10</v>
      </c>
      <c r="F424" s="134" t="s">
        <v>140</v>
      </c>
      <c r="G424" s="506" t="s">
        <v>130</v>
      </c>
      <c r="H424" s="71" t="s">
        <v>215</v>
      </c>
      <c r="I424" s="124"/>
      <c r="J424" s="124"/>
      <c r="K424" s="124"/>
      <c r="L424" s="124"/>
      <c r="M424" s="124"/>
      <c r="N424" s="124"/>
      <c r="O424" s="124"/>
      <c r="P424" s="124"/>
      <c r="Q424" s="124"/>
      <c r="R424" s="124"/>
      <c r="S424" s="124"/>
      <c r="T424" s="124"/>
      <c r="U424" s="499"/>
      <c r="V424" s="505">
        <v>4.0499999999999994E-2</v>
      </c>
      <c r="W424" s="505">
        <v>3.3000000000000002E-2</v>
      </c>
      <c r="X424" s="505">
        <v>3.2399999999999998E-2</v>
      </c>
      <c r="Y424" s="505">
        <v>2.93E-2</v>
      </c>
      <c r="Z424" s="505">
        <v>2.6099999999999998E-2</v>
      </c>
      <c r="AA424" s="505">
        <v>2.4899999999999999E-2</v>
      </c>
      <c r="AB424" s="505">
        <v>2.4899999999999999E-2</v>
      </c>
      <c r="AC424" s="505">
        <v>2.4899999999999999E-2</v>
      </c>
      <c r="AD424" s="505">
        <v>2.4899999999999999E-2</v>
      </c>
      <c r="AE424" s="505">
        <v>2.4899999999999999E-2</v>
      </c>
      <c r="AF424" s="505">
        <v>2.4899999999999999E-2</v>
      </c>
      <c r="AG424" s="505">
        <v>2.4899999999999999E-2</v>
      </c>
      <c r="AH424" s="505">
        <v>2.4899999999999999E-2</v>
      </c>
      <c r="AI424" s="505">
        <v>2.4899999999999999E-2</v>
      </c>
    </row>
    <row r="425" spans="5:35" outlineLevel="2" x14ac:dyDescent="0.2">
      <c r="E425" s="503">
        <v>11</v>
      </c>
      <c r="F425" s="134" t="s">
        <v>141</v>
      </c>
      <c r="G425" s="506" t="s">
        <v>130</v>
      </c>
      <c r="H425" s="71" t="s">
        <v>215</v>
      </c>
      <c r="I425" s="124"/>
      <c r="J425" s="124"/>
      <c r="K425" s="124"/>
      <c r="L425" s="124"/>
      <c r="M425" s="124"/>
      <c r="N425" s="124"/>
      <c r="O425" s="124"/>
      <c r="P425" s="124"/>
      <c r="Q425" s="124"/>
      <c r="R425" s="124"/>
      <c r="S425" s="124"/>
      <c r="T425" s="124"/>
      <c r="U425" s="499"/>
      <c r="V425" s="505">
        <v>4.0499999999999994E-2</v>
      </c>
      <c r="W425" s="505">
        <v>3.3000000000000002E-2</v>
      </c>
      <c r="X425" s="505">
        <v>3.2399999999999998E-2</v>
      </c>
      <c r="Y425" s="505">
        <v>2.93E-2</v>
      </c>
      <c r="Z425" s="505">
        <v>2.6099999999999998E-2</v>
      </c>
      <c r="AA425" s="505">
        <v>2.4899999999999999E-2</v>
      </c>
      <c r="AB425" s="505">
        <v>2.4899999999999999E-2</v>
      </c>
      <c r="AC425" s="505">
        <v>2.4899999999999999E-2</v>
      </c>
      <c r="AD425" s="505">
        <v>2.4899999999999999E-2</v>
      </c>
      <c r="AE425" s="505">
        <v>2.4899999999999999E-2</v>
      </c>
      <c r="AF425" s="505">
        <v>2.4899999999999999E-2</v>
      </c>
      <c r="AG425" s="505">
        <v>2.4899999999999999E-2</v>
      </c>
      <c r="AH425" s="505">
        <v>2.4899999999999999E-2</v>
      </c>
      <c r="AI425" s="505">
        <v>2.4899999999999999E-2</v>
      </c>
    </row>
    <row r="426" spans="5:35" outlineLevel="2" x14ac:dyDescent="0.2">
      <c r="E426" s="503">
        <v>12</v>
      </c>
      <c r="F426" s="134" t="s">
        <v>142</v>
      </c>
      <c r="G426" s="506" t="s">
        <v>130</v>
      </c>
      <c r="H426" s="71" t="s">
        <v>215</v>
      </c>
      <c r="I426" s="124"/>
      <c r="J426" s="124"/>
      <c r="K426" s="124"/>
      <c r="L426" s="124"/>
      <c r="M426" s="124"/>
      <c r="N426" s="124"/>
      <c r="O426" s="124"/>
      <c r="P426" s="124"/>
      <c r="Q426" s="124"/>
      <c r="R426" s="124"/>
      <c r="S426" s="124"/>
      <c r="T426" s="124"/>
      <c r="U426" s="499"/>
      <c r="V426" s="505">
        <v>4.0499999999999994E-2</v>
      </c>
      <c r="W426" s="505">
        <v>3.3000000000000002E-2</v>
      </c>
      <c r="X426" s="505">
        <v>3.2399999999999998E-2</v>
      </c>
      <c r="Y426" s="505">
        <v>2.93E-2</v>
      </c>
      <c r="Z426" s="505">
        <v>2.6099999999999998E-2</v>
      </c>
      <c r="AA426" s="505">
        <v>2.4899999999999999E-2</v>
      </c>
      <c r="AB426" s="505">
        <v>2.4899999999999999E-2</v>
      </c>
      <c r="AC426" s="505">
        <v>2.4899999999999999E-2</v>
      </c>
      <c r="AD426" s="505">
        <v>2.4899999999999999E-2</v>
      </c>
      <c r="AE426" s="505">
        <v>2.4899999999999999E-2</v>
      </c>
      <c r="AF426" s="505">
        <v>2.4899999999999999E-2</v>
      </c>
      <c r="AG426" s="505">
        <v>2.4899999999999999E-2</v>
      </c>
      <c r="AH426" s="505">
        <v>2.4899999999999999E-2</v>
      </c>
      <c r="AI426" s="505">
        <v>2.4899999999999999E-2</v>
      </c>
    </row>
    <row r="427" spans="5:35" outlineLevel="2" x14ac:dyDescent="0.2">
      <c r="E427" s="503">
        <v>13</v>
      </c>
      <c r="F427" s="134" t="s">
        <v>143</v>
      </c>
      <c r="G427" s="506" t="s">
        <v>130</v>
      </c>
      <c r="H427" s="71" t="s">
        <v>215</v>
      </c>
      <c r="I427" s="124"/>
      <c r="J427" s="124"/>
      <c r="K427" s="124"/>
      <c r="L427" s="124"/>
      <c r="M427" s="124"/>
      <c r="N427" s="124"/>
      <c r="O427" s="124"/>
      <c r="P427" s="124"/>
      <c r="Q427" s="124"/>
      <c r="R427" s="124"/>
      <c r="S427" s="124"/>
      <c r="T427" s="124"/>
      <c r="U427" s="499"/>
      <c r="V427" s="505">
        <v>4.0499999999999994E-2</v>
      </c>
      <c r="W427" s="505">
        <v>3.3000000000000002E-2</v>
      </c>
      <c r="X427" s="505">
        <v>3.2399999999999998E-2</v>
      </c>
      <c r="Y427" s="505">
        <v>2.93E-2</v>
      </c>
      <c r="Z427" s="505">
        <v>2.6099999999999998E-2</v>
      </c>
      <c r="AA427" s="505">
        <v>2.4899999999999999E-2</v>
      </c>
      <c r="AB427" s="505">
        <v>2.4899999999999999E-2</v>
      </c>
      <c r="AC427" s="505">
        <v>2.4899999999999999E-2</v>
      </c>
      <c r="AD427" s="505">
        <v>2.4899999999999999E-2</v>
      </c>
      <c r="AE427" s="505">
        <v>2.4899999999999999E-2</v>
      </c>
      <c r="AF427" s="505">
        <v>2.4899999999999999E-2</v>
      </c>
      <c r="AG427" s="505">
        <v>2.4899999999999999E-2</v>
      </c>
      <c r="AH427" s="505">
        <v>2.4899999999999999E-2</v>
      </c>
      <c r="AI427" s="505">
        <v>2.4899999999999999E-2</v>
      </c>
    </row>
    <row r="428" spans="5:35" outlineLevel="2" x14ac:dyDescent="0.2">
      <c r="E428" s="503">
        <v>14</v>
      </c>
      <c r="F428" s="134" t="s">
        <v>144</v>
      </c>
      <c r="G428" s="506" t="s">
        <v>130</v>
      </c>
      <c r="H428" s="71" t="s">
        <v>215</v>
      </c>
      <c r="I428" s="124"/>
      <c r="J428" s="124"/>
      <c r="K428" s="124"/>
      <c r="L428" s="124"/>
      <c r="M428" s="124"/>
      <c r="N428" s="124"/>
      <c r="O428" s="124"/>
      <c r="P428" s="124"/>
      <c r="Q428" s="124"/>
      <c r="R428" s="124"/>
      <c r="S428" s="124"/>
      <c r="T428" s="124"/>
      <c r="U428" s="499"/>
      <c r="V428" s="505">
        <v>4.0499999999999994E-2</v>
      </c>
      <c r="W428" s="505">
        <v>3.3000000000000002E-2</v>
      </c>
      <c r="X428" s="505">
        <v>3.2399999999999998E-2</v>
      </c>
      <c r="Y428" s="505">
        <v>2.93E-2</v>
      </c>
      <c r="Z428" s="505">
        <v>2.6099999999999998E-2</v>
      </c>
      <c r="AA428" s="505">
        <v>2.4899999999999999E-2</v>
      </c>
      <c r="AB428" s="505">
        <v>2.4899999999999999E-2</v>
      </c>
      <c r="AC428" s="505">
        <v>2.4899999999999999E-2</v>
      </c>
      <c r="AD428" s="505">
        <v>2.4899999999999999E-2</v>
      </c>
      <c r="AE428" s="505">
        <v>2.4899999999999999E-2</v>
      </c>
      <c r="AF428" s="505">
        <v>2.4899999999999999E-2</v>
      </c>
      <c r="AG428" s="505">
        <v>2.4899999999999999E-2</v>
      </c>
      <c r="AH428" s="505">
        <v>2.4899999999999999E-2</v>
      </c>
      <c r="AI428" s="505">
        <v>2.4899999999999999E-2</v>
      </c>
    </row>
    <row r="429" spans="5:35" outlineLevel="2" x14ac:dyDescent="0.2">
      <c r="E429" s="503">
        <v>15</v>
      </c>
      <c r="F429" s="134" t="s">
        <v>145</v>
      </c>
      <c r="G429" s="506" t="s">
        <v>130</v>
      </c>
      <c r="H429" s="71" t="s">
        <v>215</v>
      </c>
      <c r="I429" s="124"/>
      <c r="J429" s="124"/>
      <c r="K429" s="124"/>
      <c r="L429" s="124"/>
      <c r="M429" s="124"/>
      <c r="N429" s="124"/>
      <c r="O429" s="124"/>
      <c r="P429" s="124"/>
      <c r="Q429" s="124"/>
      <c r="R429" s="124"/>
      <c r="S429" s="124"/>
      <c r="T429" s="124"/>
      <c r="U429" s="499"/>
      <c r="V429" s="505">
        <v>4.0499999999999994E-2</v>
      </c>
      <c r="W429" s="505">
        <v>3.3000000000000002E-2</v>
      </c>
      <c r="X429" s="505">
        <v>3.2399999999999998E-2</v>
      </c>
      <c r="Y429" s="505">
        <v>2.93E-2</v>
      </c>
      <c r="Z429" s="505">
        <v>2.6099999999999998E-2</v>
      </c>
      <c r="AA429" s="505">
        <v>2.4899999999999999E-2</v>
      </c>
      <c r="AB429" s="505">
        <v>2.4899999999999999E-2</v>
      </c>
      <c r="AC429" s="505">
        <v>2.4899999999999999E-2</v>
      </c>
      <c r="AD429" s="505">
        <v>2.4899999999999999E-2</v>
      </c>
      <c r="AE429" s="505">
        <v>2.4899999999999999E-2</v>
      </c>
      <c r="AF429" s="505">
        <v>2.4899999999999999E-2</v>
      </c>
      <c r="AG429" s="505">
        <v>2.4899999999999999E-2</v>
      </c>
      <c r="AH429" s="505">
        <v>2.4899999999999999E-2</v>
      </c>
      <c r="AI429" s="505">
        <v>2.4899999999999999E-2</v>
      </c>
    </row>
    <row r="430" spans="5:35" outlineLevel="2" x14ac:dyDescent="0.2">
      <c r="E430" s="503">
        <v>16</v>
      </c>
      <c r="F430" s="134" t="s">
        <v>146</v>
      </c>
      <c r="G430" s="506" t="s">
        <v>130</v>
      </c>
      <c r="H430" s="71" t="s">
        <v>215</v>
      </c>
      <c r="I430" s="124"/>
      <c r="J430" s="124"/>
      <c r="K430" s="124"/>
      <c r="L430" s="124"/>
      <c r="M430" s="124"/>
      <c r="N430" s="124"/>
      <c r="O430" s="124"/>
      <c r="P430" s="124"/>
      <c r="Q430" s="124"/>
      <c r="R430" s="124"/>
      <c r="S430" s="124"/>
      <c r="T430" s="124"/>
      <c r="U430" s="499"/>
      <c r="V430" s="505">
        <v>4.0499999999999994E-2</v>
      </c>
      <c r="W430" s="505">
        <v>3.3000000000000002E-2</v>
      </c>
      <c r="X430" s="505">
        <v>3.2399999999999998E-2</v>
      </c>
      <c r="Y430" s="505">
        <v>2.93E-2</v>
      </c>
      <c r="Z430" s="505">
        <v>2.6099999999999998E-2</v>
      </c>
      <c r="AA430" s="505">
        <v>2.4899999999999999E-2</v>
      </c>
      <c r="AB430" s="505">
        <v>2.4899999999999999E-2</v>
      </c>
      <c r="AC430" s="505">
        <v>2.4899999999999999E-2</v>
      </c>
      <c r="AD430" s="505">
        <v>2.4899999999999999E-2</v>
      </c>
      <c r="AE430" s="505">
        <v>2.4899999999999999E-2</v>
      </c>
      <c r="AF430" s="505">
        <v>2.4899999999999999E-2</v>
      </c>
      <c r="AG430" s="505">
        <v>2.4899999999999999E-2</v>
      </c>
      <c r="AH430" s="505">
        <v>2.4899999999999999E-2</v>
      </c>
      <c r="AI430" s="505">
        <v>2.4899999999999999E-2</v>
      </c>
    </row>
    <row r="431" spans="5:35" outlineLevel="2" x14ac:dyDescent="0.2">
      <c r="E431" s="503">
        <v>17</v>
      </c>
      <c r="F431" s="134" t="s">
        <v>147</v>
      </c>
      <c r="G431" s="506" t="s">
        <v>130</v>
      </c>
      <c r="H431" s="71" t="s">
        <v>215</v>
      </c>
      <c r="I431" s="124"/>
      <c r="J431" s="124"/>
      <c r="K431" s="124"/>
      <c r="L431" s="124"/>
      <c r="M431" s="124"/>
      <c r="N431" s="124"/>
      <c r="O431" s="124"/>
      <c r="P431" s="124"/>
      <c r="Q431" s="124"/>
      <c r="R431" s="124"/>
      <c r="S431" s="124"/>
      <c r="T431" s="124"/>
      <c r="U431" s="499"/>
      <c r="V431" s="505">
        <v>4.0499999999999994E-2</v>
      </c>
      <c r="W431" s="505">
        <v>3.3000000000000002E-2</v>
      </c>
      <c r="X431" s="505">
        <v>3.2399999999999998E-2</v>
      </c>
      <c r="Y431" s="505">
        <v>2.93E-2</v>
      </c>
      <c r="Z431" s="505">
        <v>2.6099999999999998E-2</v>
      </c>
      <c r="AA431" s="505">
        <v>2.4899999999999999E-2</v>
      </c>
      <c r="AB431" s="505">
        <v>2.4899999999999999E-2</v>
      </c>
      <c r="AC431" s="505">
        <v>2.4899999999999999E-2</v>
      </c>
      <c r="AD431" s="505">
        <v>2.4899999999999999E-2</v>
      </c>
      <c r="AE431" s="505">
        <v>2.4899999999999999E-2</v>
      </c>
      <c r="AF431" s="505">
        <v>2.4899999999999999E-2</v>
      </c>
      <c r="AG431" s="505">
        <v>2.4899999999999999E-2</v>
      </c>
      <c r="AH431" s="505">
        <v>2.4899999999999999E-2</v>
      </c>
      <c r="AI431" s="505">
        <v>2.4899999999999999E-2</v>
      </c>
    </row>
    <row r="432" spans="5:35" outlineLevel="2" x14ac:dyDescent="0.2">
      <c r="E432" s="503">
        <v>18</v>
      </c>
      <c r="F432" s="134" t="s">
        <v>148</v>
      </c>
      <c r="G432" s="506" t="s">
        <v>130</v>
      </c>
      <c r="H432" s="71" t="s">
        <v>215</v>
      </c>
      <c r="I432" s="124"/>
      <c r="J432" s="124"/>
      <c r="K432" s="124"/>
      <c r="L432" s="124"/>
      <c r="M432" s="124"/>
      <c r="N432" s="124"/>
      <c r="O432" s="124"/>
      <c r="P432" s="124"/>
      <c r="Q432" s="124"/>
      <c r="R432" s="124"/>
      <c r="S432" s="124"/>
      <c r="T432" s="124"/>
      <c r="U432" s="499"/>
      <c r="V432" s="505">
        <v>4.0499999999999994E-2</v>
      </c>
      <c r="W432" s="505">
        <v>3.3000000000000002E-2</v>
      </c>
      <c r="X432" s="505">
        <v>3.2399999999999998E-2</v>
      </c>
      <c r="Y432" s="505">
        <v>2.93E-2</v>
      </c>
      <c r="Z432" s="505">
        <v>2.6099999999999998E-2</v>
      </c>
      <c r="AA432" s="505">
        <v>2.4899999999999999E-2</v>
      </c>
      <c r="AB432" s="505">
        <v>2.4899999999999999E-2</v>
      </c>
      <c r="AC432" s="505">
        <v>2.4899999999999999E-2</v>
      </c>
      <c r="AD432" s="505">
        <v>2.4899999999999999E-2</v>
      </c>
      <c r="AE432" s="505">
        <v>2.4899999999999999E-2</v>
      </c>
      <c r="AF432" s="505">
        <v>2.4899999999999999E-2</v>
      </c>
      <c r="AG432" s="505">
        <v>2.4899999999999999E-2</v>
      </c>
      <c r="AH432" s="505">
        <v>2.4899999999999999E-2</v>
      </c>
      <c r="AI432" s="505">
        <v>2.4899999999999999E-2</v>
      </c>
    </row>
    <row r="433" spans="5:35" outlineLevel="2" x14ac:dyDescent="0.2">
      <c r="E433" s="503">
        <v>19</v>
      </c>
      <c r="F433" s="134" t="s">
        <v>149</v>
      </c>
      <c r="G433" s="506" t="s">
        <v>130</v>
      </c>
      <c r="H433" s="71" t="s">
        <v>215</v>
      </c>
      <c r="I433" s="124"/>
      <c r="J433" s="124"/>
      <c r="K433" s="124"/>
      <c r="L433" s="124"/>
      <c r="M433" s="124"/>
      <c r="N433" s="124"/>
      <c r="O433" s="124"/>
      <c r="P433" s="124"/>
      <c r="Q433" s="124"/>
      <c r="R433" s="124"/>
      <c r="S433" s="124"/>
      <c r="T433" s="124"/>
      <c r="U433" s="499"/>
      <c r="V433" s="505">
        <v>4.0499999999999994E-2</v>
      </c>
      <c r="W433" s="505">
        <v>3.3000000000000002E-2</v>
      </c>
      <c r="X433" s="505">
        <v>3.2399999999999998E-2</v>
      </c>
      <c r="Y433" s="505">
        <v>2.93E-2</v>
      </c>
      <c r="Z433" s="505">
        <v>2.6099999999999998E-2</v>
      </c>
      <c r="AA433" s="505">
        <v>2.4899999999999999E-2</v>
      </c>
      <c r="AB433" s="505">
        <v>2.4899999999999999E-2</v>
      </c>
      <c r="AC433" s="505">
        <v>2.4899999999999999E-2</v>
      </c>
      <c r="AD433" s="505">
        <v>2.4899999999999999E-2</v>
      </c>
      <c r="AE433" s="505">
        <v>2.4899999999999999E-2</v>
      </c>
      <c r="AF433" s="505">
        <v>2.4899999999999999E-2</v>
      </c>
      <c r="AG433" s="505">
        <v>2.4899999999999999E-2</v>
      </c>
      <c r="AH433" s="505">
        <v>2.4899999999999999E-2</v>
      </c>
      <c r="AI433" s="505">
        <v>2.4899999999999999E-2</v>
      </c>
    </row>
    <row r="434" spans="5:35" outlineLevel="2" x14ac:dyDescent="0.2">
      <c r="E434" s="503">
        <v>20</v>
      </c>
      <c r="F434" s="134" t="s">
        <v>150</v>
      </c>
      <c r="G434" s="506" t="s">
        <v>130</v>
      </c>
      <c r="H434" s="71" t="s">
        <v>215</v>
      </c>
      <c r="I434" s="124"/>
      <c r="J434" s="124"/>
      <c r="K434" s="124"/>
      <c r="L434" s="124"/>
      <c r="M434" s="124"/>
      <c r="N434" s="124"/>
      <c r="O434" s="124"/>
      <c r="P434" s="124"/>
      <c r="Q434" s="124"/>
      <c r="R434" s="124"/>
      <c r="S434" s="124"/>
      <c r="T434" s="124"/>
      <c r="U434" s="499"/>
      <c r="V434" s="505">
        <v>4.0499999999999994E-2</v>
      </c>
      <c r="W434" s="505">
        <v>3.3000000000000002E-2</v>
      </c>
      <c r="X434" s="505">
        <v>3.2399999999999998E-2</v>
      </c>
      <c r="Y434" s="505">
        <v>2.93E-2</v>
      </c>
      <c r="Z434" s="505">
        <v>2.6099999999999998E-2</v>
      </c>
      <c r="AA434" s="505">
        <v>2.4899999999999999E-2</v>
      </c>
      <c r="AB434" s="505">
        <v>2.4899999999999999E-2</v>
      </c>
      <c r="AC434" s="505">
        <v>2.4899999999999999E-2</v>
      </c>
      <c r="AD434" s="505">
        <v>2.4899999999999999E-2</v>
      </c>
      <c r="AE434" s="505">
        <v>2.4899999999999999E-2</v>
      </c>
      <c r="AF434" s="505">
        <v>2.4899999999999999E-2</v>
      </c>
      <c r="AG434" s="505">
        <v>2.4899999999999999E-2</v>
      </c>
      <c r="AH434" s="505">
        <v>2.4899999999999999E-2</v>
      </c>
      <c r="AI434" s="505">
        <v>2.4899999999999999E-2</v>
      </c>
    </row>
    <row r="435" spans="5:35" outlineLevel="2" x14ac:dyDescent="0.2">
      <c r="E435" s="503">
        <v>21</v>
      </c>
      <c r="F435" s="134" t="s">
        <v>151</v>
      </c>
      <c r="G435" s="506" t="s">
        <v>130</v>
      </c>
      <c r="H435" s="71" t="s">
        <v>215</v>
      </c>
      <c r="I435" s="124"/>
      <c r="J435" s="124"/>
      <c r="K435" s="124"/>
      <c r="L435" s="124"/>
      <c r="M435" s="124"/>
      <c r="N435" s="124"/>
      <c r="O435" s="124"/>
      <c r="P435" s="124"/>
      <c r="Q435" s="124"/>
      <c r="R435" s="124"/>
      <c r="S435" s="124"/>
      <c r="T435" s="124"/>
      <c r="U435" s="499"/>
      <c r="V435" s="505">
        <v>4.0499999999999994E-2</v>
      </c>
      <c r="W435" s="505">
        <v>3.3000000000000002E-2</v>
      </c>
      <c r="X435" s="505">
        <v>3.2399999999999998E-2</v>
      </c>
      <c r="Y435" s="505">
        <v>2.93E-2</v>
      </c>
      <c r="Z435" s="505">
        <v>2.6099999999999998E-2</v>
      </c>
      <c r="AA435" s="505">
        <v>2.4899999999999999E-2</v>
      </c>
      <c r="AB435" s="505">
        <v>2.4899999999999999E-2</v>
      </c>
      <c r="AC435" s="505">
        <v>2.4899999999999999E-2</v>
      </c>
      <c r="AD435" s="505">
        <v>2.4899999999999999E-2</v>
      </c>
      <c r="AE435" s="505">
        <v>2.4899999999999999E-2</v>
      </c>
      <c r="AF435" s="505">
        <v>2.4899999999999999E-2</v>
      </c>
      <c r="AG435" s="505">
        <v>2.4899999999999999E-2</v>
      </c>
      <c r="AH435" s="505">
        <v>2.4899999999999999E-2</v>
      </c>
      <c r="AI435" s="505">
        <v>2.4899999999999999E-2</v>
      </c>
    </row>
    <row r="436" spans="5:35" outlineLevel="2" x14ac:dyDescent="0.2">
      <c r="E436" s="503">
        <v>22</v>
      </c>
      <c r="F436" s="134" t="s">
        <v>658</v>
      </c>
      <c r="G436" s="506" t="s">
        <v>130</v>
      </c>
      <c r="H436" s="71" t="s">
        <v>215</v>
      </c>
      <c r="I436" s="124"/>
      <c r="J436" s="124"/>
      <c r="K436" s="124"/>
      <c r="L436" s="124"/>
      <c r="M436" s="124"/>
      <c r="N436" s="124"/>
      <c r="O436" s="124"/>
      <c r="P436" s="124"/>
      <c r="Q436" s="124"/>
      <c r="R436" s="124"/>
      <c r="S436" s="124"/>
      <c r="T436" s="124"/>
      <c r="U436" s="499"/>
      <c r="V436" s="505">
        <v>4.0499999999999994E-2</v>
      </c>
      <c r="W436" s="505">
        <v>3.3000000000000002E-2</v>
      </c>
      <c r="X436" s="505">
        <v>3.2399999999999998E-2</v>
      </c>
      <c r="Y436" s="505">
        <v>2.93E-2</v>
      </c>
      <c r="Z436" s="505">
        <v>2.6099999999999998E-2</v>
      </c>
      <c r="AA436" s="505">
        <v>2.4899999999999999E-2</v>
      </c>
      <c r="AB436" s="505">
        <v>2.4899999999999999E-2</v>
      </c>
      <c r="AC436" s="505">
        <v>2.4899999999999999E-2</v>
      </c>
      <c r="AD436" s="505">
        <v>2.4899999999999999E-2</v>
      </c>
      <c r="AE436" s="505">
        <v>2.4899999999999999E-2</v>
      </c>
      <c r="AF436" s="505">
        <v>2.4899999999999999E-2</v>
      </c>
      <c r="AG436" s="505">
        <v>2.4899999999999999E-2</v>
      </c>
      <c r="AH436" s="505">
        <v>2.4899999999999999E-2</v>
      </c>
      <c r="AI436" s="505">
        <v>2.4899999999999999E-2</v>
      </c>
    </row>
    <row r="437" spans="5:35" outlineLevel="2" x14ac:dyDescent="0.2">
      <c r="E437" s="503" t="s">
        <v>152</v>
      </c>
      <c r="F437" s="134" t="s">
        <v>152</v>
      </c>
      <c r="G437" s="506" t="s">
        <v>130</v>
      </c>
      <c r="H437" s="71" t="s">
        <v>215</v>
      </c>
      <c r="I437" s="124"/>
      <c r="J437" s="124"/>
      <c r="K437" s="124"/>
      <c r="L437" s="124"/>
      <c r="M437" s="124"/>
      <c r="N437" s="124"/>
      <c r="O437" s="124"/>
      <c r="P437" s="124"/>
      <c r="Q437" s="124"/>
      <c r="R437" s="124"/>
      <c r="S437" s="124"/>
      <c r="T437" s="124"/>
      <c r="U437" s="499"/>
      <c r="V437" s="505">
        <v>4.0499999999999994E-2</v>
      </c>
      <c r="W437" s="505">
        <v>3.3000000000000002E-2</v>
      </c>
      <c r="X437" s="505">
        <v>3.2399999999999998E-2</v>
      </c>
      <c r="Y437" s="505">
        <v>2.93E-2</v>
      </c>
      <c r="Z437" s="505">
        <v>2.6099999999999998E-2</v>
      </c>
      <c r="AA437" s="505">
        <v>2.4899999999999999E-2</v>
      </c>
      <c r="AB437" s="505">
        <v>2.4899999999999999E-2</v>
      </c>
      <c r="AC437" s="505">
        <v>2.4899999999999999E-2</v>
      </c>
      <c r="AD437" s="505">
        <v>2.4899999999999999E-2</v>
      </c>
      <c r="AE437" s="505">
        <v>2.4899999999999999E-2</v>
      </c>
      <c r="AF437" s="505">
        <v>2.4899999999999999E-2</v>
      </c>
      <c r="AG437" s="505">
        <v>2.4899999999999999E-2</v>
      </c>
      <c r="AH437" s="505">
        <v>2.4899999999999999E-2</v>
      </c>
      <c r="AI437" s="505">
        <v>2.4899999999999999E-2</v>
      </c>
    </row>
    <row r="438" spans="5:35" outlineLevel="2" x14ac:dyDescent="0.2">
      <c r="E438" s="503">
        <v>24</v>
      </c>
      <c r="F438" s="134" t="s">
        <v>2</v>
      </c>
      <c r="G438" s="506" t="s">
        <v>130</v>
      </c>
      <c r="H438" s="71" t="s">
        <v>215</v>
      </c>
      <c r="I438" s="124"/>
      <c r="J438" s="124"/>
      <c r="K438" s="124"/>
      <c r="L438" s="124"/>
      <c r="M438" s="124"/>
      <c r="N438" s="124"/>
      <c r="O438" s="124"/>
      <c r="P438" s="124"/>
      <c r="Q438" s="124"/>
      <c r="R438" s="124"/>
      <c r="S438" s="124"/>
      <c r="T438" s="124"/>
      <c r="U438" s="499"/>
      <c r="V438" s="505">
        <v>4.0499999999999994E-2</v>
      </c>
      <c r="W438" s="505">
        <v>3.3000000000000002E-2</v>
      </c>
      <c r="X438" s="505">
        <v>3.2399999999999998E-2</v>
      </c>
      <c r="Y438" s="505">
        <v>2.93E-2</v>
      </c>
      <c r="Z438" s="505">
        <v>2.6099999999999998E-2</v>
      </c>
      <c r="AA438" s="505">
        <v>2.4899999999999999E-2</v>
      </c>
      <c r="AB438" s="505">
        <v>2.4899999999999999E-2</v>
      </c>
      <c r="AC438" s="505">
        <v>2.4899999999999999E-2</v>
      </c>
      <c r="AD438" s="505">
        <v>2.4899999999999999E-2</v>
      </c>
      <c r="AE438" s="505">
        <v>2.4899999999999999E-2</v>
      </c>
      <c r="AF438" s="505">
        <v>2.4899999999999999E-2</v>
      </c>
      <c r="AG438" s="505">
        <v>2.4899999999999999E-2</v>
      </c>
      <c r="AH438" s="505">
        <v>2.4899999999999999E-2</v>
      </c>
      <c r="AI438" s="505">
        <v>2.4899999999999999E-2</v>
      </c>
    </row>
    <row r="439" spans="5:35" outlineLevel="2" x14ac:dyDescent="0.2">
      <c r="E439" s="503">
        <v>25</v>
      </c>
      <c r="F439" s="134" t="s">
        <v>153</v>
      </c>
      <c r="G439" s="506" t="s">
        <v>130</v>
      </c>
      <c r="H439" s="71" t="s">
        <v>215</v>
      </c>
      <c r="I439" s="124"/>
      <c r="J439" s="124"/>
      <c r="K439" s="124"/>
      <c r="L439" s="124"/>
      <c r="M439" s="124"/>
      <c r="N439" s="124"/>
      <c r="O439" s="124"/>
      <c r="P439" s="124"/>
      <c r="Q439" s="124"/>
      <c r="R439" s="124"/>
      <c r="S439" s="124"/>
      <c r="T439" s="124"/>
      <c r="U439" s="499"/>
      <c r="V439" s="505">
        <v>4.0499999999999994E-2</v>
      </c>
      <c r="W439" s="505">
        <v>3.3000000000000002E-2</v>
      </c>
      <c r="X439" s="505">
        <v>3.2399999999999998E-2</v>
      </c>
      <c r="Y439" s="505">
        <v>2.93E-2</v>
      </c>
      <c r="Z439" s="505">
        <v>2.6099999999999998E-2</v>
      </c>
      <c r="AA439" s="505">
        <v>2.4899999999999999E-2</v>
      </c>
      <c r="AB439" s="505">
        <v>2.4899999999999999E-2</v>
      </c>
      <c r="AC439" s="505">
        <v>2.4899999999999999E-2</v>
      </c>
      <c r="AD439" s="505">
        <v>2.4899999999999999E-2</v>
      </c>
      <c r="AE439" s="505">
        <v>2.4899999999999999E-2</v>
      </c>
      <c r="AF439" s="505">
        <v>2.4899999999999999E-2</v>
      </c>
      <c r="AG439" s="505">
        <v>2.4899999999999999E-2</v>
      </c>
      <c r="AH439" s="505">
        <v>2.4899999999999999E-2</v>
      </c>
      <c r="AI439" s="505">
        <v>2.4899999999999999E-2</v>
      </c>
    </row>
    <row r="440" spans="5:35" outlineLevel="2" x14ac:dyDescent="0.2">
      <c r="E440" s="503" t="s">
        <v>154</v>
      </c>
      <c r="F440" s="134" t="s">
        <v>155</v>
      </c>
      <c r="G440" s="506" t="s">
        <v>130</v>
      </c>
      <c r="H440" s="71" t="s">
        <v>215</v>
      </c>
      <c r="I440" s="124"/>
      <c r="J440" s="124"/>
      <c r="K440" s="124"/>
      <c r="L440" s="124"/>
      <c r="M440" s="124"/>
      <c r="N440" s="124"/>
      <c r="O440" s="124"/>
      <c r="P440" s="124"/>
      <c r="Q440" s="124"/>
      <c r="R440" s="124"/>
      <c r="S440" s="124"/>
      <c r="T440" s="124"/>
      <c r="U440" s="499"/>
      <c r="V440" s="505">
        <v>4.0499999999999994E-2</v>
      </c>
      <c r="W440" s="505">
        <v>3.3000000000000002E-2</v>
      </c>
      <c r="X440" s="505">
        <v>3.2399999999999998E-2</v>
      </c>
      <c r="Y440" s="505">
        <v>2.93E-2</v>
      </c>
      <c r="Z440" s="505">
        <v>2.6099999999999998E-2</v>
      </c>
      <c r="AA440" s="505">
        <v>2.4899999999999999E-2</v>
      </c>
      <c r="AB440" s="505">
        <v>2.4899999999999999E-2</v>
      </c>
      <c r="AC440" s="505">
        <v>2.4899999999999999E-2</v>
      </c>
      <c r="AD440" s="505">
        <v>2.4899999999999999E-2</v>
      </c>
      <c r="AE440" s="505">
        <v>2.4899999999999999E-2</v>
      </c>
      <c r="AF440" s="505">
        <v>2.4899999999999999E-2</v>
      </c>
      <c r="AG440" s="505">
        <v>2.4899999999999999E-2</v>
      </c>
      <c r="AH440" s="505">
        <v>2.4899999999999999E-2</v>
      </c>
      <c r="AI440" s="505">
        <v>2.4899999999999999E-2</v>
      </c>
    </row>
    <row r="441" spans="5:35" outlineLevel="2" x14ac:dyDescent="0.2">
      <c r="E441" s="503" t="s">
        <v>156</v>
      </c>
      <c r="F441" s="134" t="s">
        <v>157</v>
      </c>
      <c r="G441" s="506" t="s">
        <v>130</v>
      </c>
      <c r="H441" s="71" t="s">
        <v>215</v>
      </c>
      <c r="I441" s="124"/>
      <c r="J441" s="124"/>
      <c r="K441" s="124"/>
      <c r="L441" s="124"/>
      <c r="M441" s="124"/>
      <c r="N441" s="124"/>
      <c r="O441" s="124"/>
      <c r="P441" s="124"/>
      <c r="Q441" s="124"/>
      <c r="R441" s="124"/>
      <c r="S441" s="124"/>
      <c r="T441" s="124"/>
      <c r="U441" s="499"/>
      <c r="V441" s="505">
        <v>4.0499999999999994E-2</v>
      </c>
      <c r="W441" s="505">
        <v>3.3000000000000002E-2</v>
      </c>
      <c r="X441" s="505">
        <v>3.2399999999999998E-2</v>
      </c>
      <c r="Y441" s="505">
        <v>2.93E-2</v>
      </c>
      <c r="Z441" s="505">
        <v>2.6099999999999998E-2</v>
      </c>
      <c r="AA441" s="505">
        <v>2.4899999999999999E-2</v>
      </c>
      <c r="AB441" s="505">
        <v>2.4899999999999999E-2</v>
      </c>
      <c r="AC441" s="505">
        <v>2.4899999999999999E-2</v>
      </c>
      <c r="AD441" s="505">
        <v>2.4899999999999999E-2</v>
      </c>
      <c r="AE441" s="505">
        <v>2.4899999999999999E-2</v>
      </c>
      <c r="AF441" s="505">
        <v>2.4899999999999999E-2</v>
      </c>
      <c r="AG441" s="505">
        <v>2.4899999999999999E-2</v>
      </c>
      <c r="AH441" s="505">
        <v>2.4899999999999999E-2</v>
      </c>
      <c r="AI441" s="505">
        <v>2.4899999999999999E-2</v>
      </c>
    </row>
    <row r="442" spans="5:35" outlineLevel="2" x14ac:dyDescent="0.2">
      <c r="E442" s="503" t="s">
        <v>152</v>
      </c>
      <c r="F442" s="134" t="s">
        <v>152</v>
      </c>
      <c r="G442" s="506" t="s">
        <v>130</v>
      </c>
      <c r="H442" s="71" t="s">
        <v>215</v>
      </c>
      <c r="I442" s="124"/>
      <c r="J442" s="124"/>
      <c r="K442" s="124"/>
      <c r="L442" s="124"/>
      <c r="M442" s="124"/>
      <c r="N442" s="124"/>
      <c r="O442" s="124"/>
      <c r="P442" s="124"/>
      <c r="Q442" s="124"/>
      <c r="R442" s="124"/>
      <c r="S442" s="124"/>
      <c r="T442" s="124"/>
      <c r="U442" s="499"/>
      <c r="V442" s="505">
        <v>4.0499999999999994E-2</v>
      </c>
      <c r="W442" s="505">
        <v>3.3000000000000002E-2</v>
      </c>
      <c r="X442" s="505">
        <v>3.2399999999999998E-2</v>
      </c>
      <c r="Y442" s="505">
        <v>2.93E-2</v>
      </c>
      <c r="Z442" s="505">
        <v>2.6099999999999998E-2</v>
      </c>
      <c r="AA442" s="505">
        <v>2.4899999999999999E-2</v>
      </c>
      <c r="AB442" s="505">
        <v>2.4899999999999999E-2</v>
      </c>
      <c r="AC442" s="505">
        <v>2.4899999999999999E-2</v>
      </c>
      <c r="AD442" s="505">
        <v>2.4899999999999999E-2</v>
      </c>
      <c r="AE442" s="505">
        <v>2.4899999999999999E-2</v>
      </c>
      <c r="AF442" s="505">
        <v>2.4899999999999999E-2</v>
      </c>
      <c r="AG442" s="505">
        <v>2.4899999999999999E-2</v>
      </c>
      <c r="AH442" s="505">
        <v>2.4899999999999999E-2</v>
      </c>
      <c r="AI442" s="505">
        <v>2.4899999999999999E-2</v>
      </c>
    </row>
    <row r="443" spans="5:35" outlineLevel="2" x14ac:dyDescent="0.2">
      <c r="E443" s="503">
        <v>29</v>
      </c>
      <c r="F443" s="134" t="s">
        <v>158</v>
      </c>
      <c r="G443" s="506" t="s">
        <v>130</v>
      </c>
      <c r="H443" s="71" t="s">
        <v>215</v>
      </c>
      <c r="I443" s="124"/>
      <c r="J443" s="124"/>
      <c r="K443" s="124"/>
      <c r="L443" s="124"/>
      <c r="M443" s="124"/>
      <c r="N443" s="124"/>
      <c r="O443" s="124"/>
      <c r="P443" s="124"/>
      <c r="Q443" s="124"/>
      <c r="R443" s="124"/>
      <c r="S443" s="124"/>
      <c r="T443" s="124"/>
      <c r="U443" s="499"/>
      <c r="V443" s="505">
        <v>4.0499999999999994E-2</v>
      </c>
      <c r="W443" s="505">
        <v>3.3000000000000002E-2</v>
      </c>
      <c r="X443" s="505">
        <v>3.2399999999999998E-2</v>
      </c>
      <c r="Y443" s="505">
        <v>2.93E-2</v>
      </c>
      <c r="Z443" s="505">
        <v>2.6099999999999998E-2</v>
      </c>
      <c r="AA443" s="505">
        <v>2.4899999999999999E-2</v>
      </c>
      <c r="AB443" s="505">
        <v>2.4899999999999999E-2</v>
      </c>
      <c r="AC443" s="505">
        <v>2.4899999999999999E-2</v>
      </c>
      <c r="AD443" s="505">
        <v>2.4899999999999999E-2</v>
      </c>
      <c r="AE443" s="505">
        <v>2.4899999999999999E-2</v>
      </c>
      <c r="AF443" s="505">
        <v>2.4899999999999999E-2</v>
      </c>
      <c r="AG443" s="505">
        <v>2.4899999999999999E-2</v>
      </c>
      <c r="AH443" s="505">
        <v>2.4899999999999999E-2</v>
      </c>
      <c r="AI443" s="505">
        <v>2.4899999999999999E-2</v>
      </c>
    </row>
    <row r="444" spans="5:35" outlineLevel="2" x14ac:dyDescent="0.2">
      <c r="E444" s="503">
        <v>30</v>
      </c>
      <c r="F444" s="134" t="s">
        <v>159</v>
      </c>
      <c r="G444" s="506" t="s">
        <v>130</v>
      </c>
      <c r="H444" s="71" t="s">
        <v>215</v>
      </c>
      <c r="I444" s="124"/>
      <c r="J444" s="124"/>
      <c r="K444" s="124"/>
      <c r="L444" s="124"/>
      <c r="M444" s="124"/>
      <c r="N444" s="124"/>
      <c r="O444" s="124"/>
      <c r="P444" s="124"/>
      <c r="Q444" s="124"/>
      <c r="R444" s="124"/>
      <c r="S444" s="124"/>
      <c r="T444" s="124"/>
      <c r="U444" s="499"/>
      <c r="V444" s="505">
        <v>4.0499999999999994E-2</v>
      </c>
      <c r="W444" s="505">
        <v>3.3000000000000002E-2</v>
      </c>
      <c r="X444" s="505">
        <v>3.2399999999999998E-2</v>
      </c>
      <c r="Y444" s="505">
        <v>2.93E-2</v>
      </c>
      <c r="Z444" s="505">
        <v>2.6099999999999998E-2</v>
      </c>
      <c r="AA444" s="505">
        <v>2.4899999999999999E-2</v>
      </c>
      <c r="AB444" s="505">
        <v>2.4899999999999999E-2</v>
      </c>
      <c r="AC444" s="505">
        <v>2.4899999999999999E-2</v>
      </c>
      <c r="AD444" s="505">
        <v>2.4899999999999999E-2</v>
      </c>
      <c r="AE444" s="505">
        <v>2.4899999999999999E-2</v>
      </c>
      <c r="AF444" s="505">
        <v>2.4899999999999999E-2</v>
      </c>
      <c r="AG444" s="505">
        <v>2.4899999999999999E-2</v>
      </c>
      <c r="AH444" s="505">
        <v>2.4899999999999999E-2</v>
      </c>
      <c r="AI444" s="505">
        <v>2.4899999999999999E-2</v>
      </c>
    </row>
    <row r="445" spans="5:35" outlineLevel="2" x14ac:dyDescent="0.2">
      <c r="E445" s="503" t="s">
        <v>152</v>
      </c>
      <c r="F445" s="134" t="s">
        <v>152</v>
      </c>
      <c r="G445" s="506" t="s">
        <v>130</v>
      </c>
      <c r="H445" s="71" t="s">
        <v>215</v>
      </c>
      <c r="I445" s="124"/>
      <c r="J445" s="124"/>
      <c r="K445" s="124"/>
      <c r="L445" s="124"/>
      <c r="M445" s="124"/>
      <c r="N445" s="124"/>
      <c r="O445" s="124"/>
      <c r="P445" s="124"/>
      <c r="Q445" s="124"/>
      <c r="R445" s="124"/>
      <c r="S445" s="124"/>
      <c r="T445" s="124"/>
      <c r="U445" s="499"/>
      <c r="V445" s="505">
        <v>4.0499999999999994E-2</v>
      </c>
      <c r="W445" s="505">
        <v>3.3000000000000002E-2</v>
      </c>
      <c r="X445" s="505">
        <v>3.2399999999999998E-2</v>
      </c>
      <c r="Y445" s="505">
        <v>2.93E-2</v>
      </c>
      <c r="Z445" s="505">
        <v>2.6099999999999998E-2</v>
      </c>
      <c r="AA445" s="505">
        <v>2.4899999999999999E-2</v>
      </c>
      <c r="AB445" s="505">
        <v>2.4899999999999999E-2</v>
      </c>
      <c r="AC445" s="505">
        <v>2.4899999999999999E-2</v>
      </c>
      <c r="AD445" s="505">
        <v>2.4899999999999999E-2</v>
      </c>
      <c r="AE445" s="505">
        <v>2.4899999999999999E-2</v>
      </c>
      <c r="AF445" s="505">
        <v>2.4899999999999999E-2</v>
      </c>
      <c r="AG445" s="505">
        <v>2.4899999999999999E-2</v>
      </c>
      <c r="AH445" s="505">
        <v>2.4899999999999999E-2</v>
      </c>
      <c r="AI445" s="505">
        <v>2.4899999999999999E-2</v>
      </c>
    </row>
    <row r="446" spans="5:35" outlineLevel="2" x14ac:dyDescent="0.2">
      <c r="E446" s="503" t="s">
        <v>160</v>
      </c>
      <c r="F446" s="134" t="s">
        <v>161</v>
      </c>
      <c r="G446" s="506" t="s">
        <v>130</v>
      </c>
      <c r="H446" s="71" t="s">
        <v>215</v>
      </c>
      <c r="I446" s="124"/>
      <c r="J446" s="124"/>
      <c r="K446" s="124"/>
      <c r="L446" s="124"/>
      <c r="M446" s="124"/>
      <c r="N446" s="124"/>
      <c r="O446" s="124"/>
      <c r="P446" s="124"/>
      <c r="Q446" s="124"/>
      <c r="R446" s="124"/>
      <c r="S446" s="124"/>
      <c r="T446" s="124"/>
      <c r="U446" s="499"/>
      <c r="V446" s="505">
        <v>4.0499999999999994E-2</v>
      </c>
      <c r="W446" s="505">
        <v>3.3000000000000002E-2</v>
      </c>
      <c r="X446" s="505">
        <v>3.2399999999999998E-2</v>
      </c>
      <c r="Y446" s="505">
        <v>2.93E-2</v>
      </c>
      <c r="Z446" s="505">
        <v>2.6099999999999998E-2</v>
      </c>
      <c r="AA446" s="505">
        <v>2.4899999999999999E-2</v>
      </c>
      <c r="AB446" s="505">
        <v>2.4899999999999999E-2</v>
      </c>
      <c r="AC446" s="505">
        <v>2.4899999999999999E-2</v>
      </c>
      <c r="AD446" s="505">
        <v>2.4899999999999999E-2</v>
      </c>
      <c r="AE446" s="505">
        <v>2.4899999999999999E-2</v>
      </c>
      <c r="AF446" s="505">
        <v>2.4899999999999999E-2</v>
      </c>
      <c r="AG446" s="505">
        <v>2.4899999999999999E-2</v>
      </c>
      <c r="AH446" s="505">
        <v>2.4899999999999999E-2</v>
      </c>
      <c r="AI446" s="505">
        <v>2.4899999999999999E-2</v>
      </c>
    </row>
    <row r="447" spans="5:35" outlineLevel="2" x14ac:dyDescent="0.2">
      <c r="E447" s="503" t="s">
        <v>162</v>
      </c>
      <c r="F447" s="134" t="s">
        <v>659</v>
      </c>
      <c r="G447" s="506" t="s">
        <v>130</v>
      </c>
      <c r="H447" s="71" t="s">
        <v>215</v>
      </c>
      <c r="I447" s="124"/>
      <c r="J447" s="124"/>
      <c r="K447" s="124"/>
      <c r="L447" s="124"/>
      <c r="M447" s="124"/>
      <c r="N447" s="124"/>
      <c r="O447" s="124"/>
      <c r="P447" s="124"/>
      <c r="Q447" s="124"/>
      <c r="R447" s="124"/>
      <c r="S447" s="124"/>
      <c r="T447" s="124"/>
      <c r="U447" s="499"/>
      <c r="V447" s="505">
        <v>4.0499999999999994E-2</v>
      </c>
      <c r="W447" s="505">
        <v>3.3000000000000002E-2</v>
      </c>
      <c r="X447" s="505">
        <v>3.2399999999999998E-2</v>
      </c>
      <c r="Y447" s="505">
        <v>2.93E-2</v>
      </c>
      <c r="Z447" s="505">
        <v>2.6099999999999998E-2</v>
      </c>
      <c r="AA447" s="505">
        <v>2.4899999999999999E-2</v>
      </c>
      <c r="AB447" s="505">
        <v>2.4899999999999999E-2</v>
      </c>
      <c r="AC447" s="505">
        <v>2.4899999999999999E-2</v>
      </c>
      <c r="AD447" s="505">
        <v>2.4899999999999999E-2</v>
      </c>
      <c r="AE447" s="505">
        <v>2.4899999999999999E-2</v>
      </c>
      <c r="AF447" s="505">
        <v>2.4899999999999999E-2</v>
      </c>
      <c r="AG447" s="505">
        <v>2.4899999999999999E-2</v>
      </c>
      <c r="AH447" s="505">
        <v>2.4899999999999999E-2</v>
      </c>
      <c r="AI447" s="505">
        <v>2.4899999999999999E-2</v>
      </c>
    </row>
    <row r="448" spans="5:35" outlineLevel="2" x14ac:dyDescent="0.2">
      <c r="E448" s="503" t="s">
        <v>163</v>
      </c>
      <c r="F448" s="134" t="s">
        <v>164</v>
      </c>
      <c r="G448" s="506" t="s">
        <v>130</v>
      </c>
      <c r="H448" s="71" t="s">
        <v>215</v>
      </c>
      <c r="I448" s="124"/>
      <c r="J448" s="124"/>
      <c r="K448" s="124"/>
      <c r="L448" s="124"/>
      <c r="M448" s="124"/>
      <c r="N448" s="124"/>
      <c r="O448" s="124"/>
      <c r="P448" s="124"/>
      <c r="Q448" s="124"/>
      <c r="R448" s="124"/>
      <c r="S448" s="124"/>
      <c r="T448" s="124"/>
      <c r="U448" s="499"/>
      <c r="V448" s="505">
        <v>4.0499999999999994E-2</v>
      </c>
      <c r="W448" s="505">
        <v>3.3000000000000002E-2</v>
      </c>
      <c r="X448" s="505">
        <v>3.2399999999999998E-2</v>
      </c>
      <c r="Y448" s="505">
        <v>2.93E-2</v>
      </c>
      <c r="Z448" s="505">
        <v>2.6099999999999998E-2</v>
      </c>
      <c r="AA448" s="505">
        <v>2.4899999999999999E-2</v>
      </c>
      <c r="AB448" s="505">
        <v>2.4899999999999999E-2</v>
      </c>
      <c r="AC448" s="505">
        <v>2.4899999999999999E-2</v>
      </c>
      <c r="AD448" s="505">
        <v>2.4899999999999999E-2</v>
      </c>
      <c r="AE448" s="505">
        <v>2.4899999999999999E-2</v>
      </c>
      <c r="AF448" s="505">
        <v>2.4899999999999999E-2</v>
      </c>
      <c r="AG448" s="505">
        <v>2.4899999999999999E-2</v>
      </c>
      <c r="AH448" s="505">
        <v>2.4899999999999999E-2</v>
      </c>
      <c r="AI448" s="505">
        <v>2.4899999999999999E-2</v>
      </c>
    </row>
    <row r="449" spans="5:35" outlineLevel="2" x14ac:dyDescent="0.2">
      <c r="E449" s="503" t="s">
        <v>152</v>
      </c>
      <c r="F449" s="134" t="s">
        <v>152</v>
      </c>
      <c r="G449" s="506" t="s">
        <v>130</v>
      </c>
      <c r="H449" s="71" t="s">
        <v>215</v>
      </c>
      <c r="I449" s="124"/>
      <c r="J449" s="124"/>
      <c r="K449" s="124"/>
      <c r="L449" s="124"/>
      <c r="M449" s="124"/>
      <c r="N449" s="124"/>
      <c r="O449" s="124"/>
      <c r="P449" s="124"/>
      <c r="Q449" s="124"/>
      <c r="R449" s="124"/>
      <c r="S449" s="124"/>
      <c r="T449" s="124"/>
      <c r="U449" s="499"/>
      <c r="V449" s="505">
        <v>4.0499999999999994E-2</v>
      </c>
      <c r="W449" s="505">
        <v>3.3000000000000002E-2</v>
      </c>
      <c r="X449" s="505">
        <v>3.2399999999999998E-2</v>
      </c>
      <c r="Y449" s="505">
        <v>2.93E-2</v>
      </c>
      <c r="Z449" s="505">
        <v>2.6099999999999998E-2</v>
      </c>
      <c r="AA449" s="505">
        <v>2.4899999999999999E-2</v>
      </c>
      <c r="AB449" s="505">
        <v>2.4899999999999999E-2</v>
      </c>
      <c r="AC449" s="505">
        <v>2.4899999999999999E-2</v>
      </c>
      <c r="AD449" s="505">
        <v>2.4899999999999999E-2</v>
      </c>
      <c r="AE449" s="505">
        <v>2.4899999999999999E-2</v>
      </c>
      <c r="AF449" s="505">
        <v>2.4899999999999999E-2</v>
      </c>
      <c r="AG449" s="505">
        <v>2.4899999999999999E-2</v>
      </c>
      <c r="AH449" s="505">
        <v>2.4899999999999999E-2</v>
      </c>
      <c r="AI449" s="505">
        <v>2.4899999999999999E-2</v>
      </c>
    </row>
    <row r="450" spans="5:35" outlineLevel="2" x14ac:dyDescent="0.2">
      <c r="E450" s="503" t="s">
        <v>165</v>
      </c>
      <c r="F450" s="134" t="s">
        <v>656</v>
      </c>
      <c r="G450" s="506" t="s">
        <v>130</v>
      </c>
      <c r="H450" s="71" t="s">
        <v>215</v>
      </c>
      <c r="I450" s="124"/>
      <c r="J450" s="124"/>
      <c r="K450" s="124"/>
      <c r="L450" s="124"/>
      <c r="M450" s="124"/>
      <c r="N450" s="124"/>
      <c r="O450" s="124"/>
      <c r="P450" s="124"/>
      <c r="Q450" s="124"/>
      <c r="R450" s="124"/>
      <c r="S450" s="124"/>
      <c r="T450" s="124"/>
      <c r="U450" s="499"/>
      <c r="V450" s="505">
        <v>4.0499999999999994E-2</v>
      </c>
      <c r="W450" s="505">
        <v>3.3000000000000002E-2</v>
      </c>
      <c r="X450" s="505">
        <v>3.2399999999999998E-2</v>
      </c>
      <c r="Y450" s="505">
        <v>2.93E-2</v>
      </c>
      <c r="Z450" s="505">
        <v>2.6099999999999998E-2</v>
      </c>
      <c r="AA450" s="505">
        <v>2.4899999999999999E-2</v>
      </c>
      <c r="AB450" s="505">
        <v>2.4899999999999999E-2</v>
      </c>
      <c r="AC450" s="505">
        <v>2.4899999999999999E-2</v>
      </c>
      <c r="AD450" s="505">
        <v>2.4899999999999999E-2</v>
      </c>
      <c r="AE450" s="505">
        <v>2.4899999999999999E-2</v>
      </c>
      <c r="AF450" s="505">
        <v>2.4899999999999999E-2</v>
      </c>
      <c r="AG450" s="505">
        <v>2.4899999999999999E-2</v>
      </c>
      <c r="AH450" s="505">
        <v>2.4899999999999999E-2</v>
      </c>
      <c r="AI450" s="505">
        <v>2.4899999999999999E-2</v>
      </c>
    </row>
    <row r="451" spans="5:35" outlineLevel="2" x14ac:dyDescent="0.2">
      <c r="E451" s="503" t="s">
        <v>166</v>
      </c>
      <c r="F451" s="134" t="s">
        <v>657</v>
      </c>
      <c r="G451" s="506" t="s">
        <v>130</v>
      </c>
      <c r="H451" s="71" t="s">
        <v>215</v>
      </c>
      <c r="I451" s="124"/>
      <c r="J451" s="124"/>
      <c r="K451" s="124"/>
      <c r="L451" s="124"/>
      <c r="M451" s="124"/>
      <c r="N451" s="124"/>
      <c r="O451" s="124"/>
      <c r="P451" s="124"/>
      <c r="Q451" s="124"/>
      <c r="R451" s="124"/>
      <c r="S451" s="124"/>
      <c r="T451" s="124"/>
      <c r="U451" s="499"/>
      <c r="V451" s="505">
        <v>4.0499999999999994E-2</v>
      </c>
      <c r="W451" s="505">
        <v>3.3000000000000002E-2</v>
      </c>
      <c r="X451" s="505">
        <v>3.2399999999999998E-2</v>
      </c>
      <c r="Y451" s="505">
        <v>2.93E-2</v>
      </c>
      <c r="Z451" s="505">
        <v>2.6099999999999998E-2</v>
      </c>
      <c r="AA451" s="505">
        <v>2.4899999999999999E-2</v>
      </c>
      <c r="AB451" s="505">
        <v>2.4899999999999999E-2</v>
      </c>
      <c r="AC451" s="505">
        <v>2.4899999999999999E-2</v>
      </c>
      <c r="AD451" s="505">
        <v>2.4899999999999999E-2</v>
      </c>
      <c r="AE451" s="505">
        <v>2.4899999999999999E-2</v>
      </c>
      <c r="AF451" s="505">
        <v>2.4899999999999999E-2</v>
      </c>
      <c r="AG451" s="505">
        <v>2.4899999999999999E-2</v>
      </c>
      <c r="AH451" s="505">
        <v>2.4899999999999999E-2</v>
      </c>
      <c r="AI451" s="505">
        <v>2.4899999999999999E-2</v>
      </c>
    </row>
    <row r="452" spans="5:35" outlineLevel="2" x14ac:dyDescent="0.2">
      <c r="E452" s="503" t="s">
        <v>152</v>
      </c>
      <c r="F452" s="134" t="s">
        <v>152</v>
      </c>
      <c r="G452" s="506" t="s">
        <v>130</v>
      </c>
      <c r="H452" s="71" t="s">
        <v>215</v>
      </c>
      <c r="I452" s="124"/>
      <c r="J452" s="124"/>
      <c r="K452" s="124"/>
      <c r="L452" s="124"/>
      <c r="M452" s="124"/>
      <c r="N452" s="124"/>
      <c r="O452" s="124"/>
      <c r="P452" s="124"/>
      <c r="Q452" s="124"/>
      <c r="R452" s="124"/>
      <c r="S452" s="124"/>
      <c r="T452" s="124"/>
      <c r="U452" s="499"/>
      <c r="V452" s="505">
        <v>4.0499999999999994E-2</v>
      </c>
      <c r="W452" s="505">
        <v>3.3000000000000002E-2</v>
      </c>
      <c r="X452" s="505">
        <v>3.2399999999999998E-2</v>
      </c>
      <c r="Y452" s="505">
        <v>2.93E-2</v>
      </c>
      <c r="Z452" s="505">
        <v>2.6099999999999998E-2</v>
      </c>
      <c r="AA452" s="505">
        <v>2.4899999999999999E-2</v>
      </c>
      <c r="AB452" s="505">
        <v>2.4899999999999999E-2</v>
      </c>
      <c r="AC452" s="505">
        <v>2.4899999999999999E-2</v>
      </c>
      <c r="AD452" s="505">
        <v>2.4899999999999999E-2</v>
      </c>
      <c r="AE452" s="505">
        <v>2.4899999999999999E-2</v>
      </c>
      <c r="AF452" s="505">
        <v>2.4899999999999999E-2</v>
      </c>
      <c r="AG452" s="505">
        <v>2.4899999999999999E-2</v>
      </c>
      <c r="AH452" s="505">
        <v>2.4899999999999999E-2</v>
      </c>
      <c r="AI452" s="505">
        <v>2.4899999999999999E-2</v>
      </c>
    </row>
    <row r="453" spans="5:35" outlineLevel="2" x14ac:dyDescent="0.2">
      <c r="E453" s="503" t="s">
        <v>152</v>
      </c>
      <c r="F453" s="134" t="s">
        <v>152</v>
      </c>
      <c r="G453" s="506" t="s">
        <v>130</v>
      </c>
      <c r="H453" s="71" t="s">
        <v>215</v>
      </c>
      <c r="I453" s="124"/>
      <c r="J453" s="124"/>
      <c r="K453" s="124"/>
      <c r="L453" s="124"/>
      <c r="M453" s="124"/>
      <c r="N453" s="124"/>
      <c r="O453" s="124"/>
      <c r="P453" s="124"/>
      <c r="Q453" s="124"/>
      <c r="R453" s="124"/>
      <c r="S453" s="124"/>
      <c r="T453" s="124"/>
      <c r="U453" s="499"/>
      <c r="V453" s="505">
        <v>4.0499999999999994E-2</v>
      </c>
      <c r="W453" s="505">
        <v>3.3000000000000002E-2</v>
      </c>
      <c r="X453" s="505">
        <v>3.2399999999999998E-2</v>
      </c>
      <c r="Y453" s="505">
        <v>2.93E-2</v>
      </c>
      <c r="Z453" s="505">
        <v>2.6099999999999998E-2</v>
      </c>
      <c r="AA453" s="505">
        <v>2.4899999999999999E-2</v>
      </c>
      <c r="AB453" s="505">
        <v>2.4899999999999999E-2</v>
      </c>
      <c r="AC453" s="505">
        <v>2.4899999999999999E-2</v>
      </c>
      <c r="AD453" s="505">
        <v>2.4899999999999999E-2</v>
      </c>
      <c r="AE453" s="505">
        <v>2.4899999999999999E-2</v>
      </c>
      <c r="AF453" s="505">
        <v>2.4899999999999999E-2</v>
      </c>
      <c r="AG453" s="505">
        <v>2.4899999999999999E-2</v>
      </c>
      <c r="AH453" s="505">
        <v>2.4899999999999999E-2</v>
      </c>
      <c r="AI453" s="505">
        <v>2.4899999999999999E-2</v>
      </c>
    </row>
    <row r="454" spans="5:35" outlineLevel="2" x14ac:dyDescent="0.2">
      <c r="E454" s="503" t="s">
        <v>152</v>
      </c>
      <c r="F454" s="134" t="s">
        <v>152</v>
      </c>
      <c r="G454" s="506" t="s">
        <v>130</v>
      </c>
      <c r="H454" s="71" t="s">
        <v>215</v>
      </c>
      <c r="I454" s="124"/>
      <c r="J454" s="124"/>
      <c r="K454" s="124"/>
      <c r="L454" s="124"/>
      <c r="M454" s="124"/>
      <c r="N454" s="124"/>
      <c r="O454" s="124"/>
      <c r="P454" s="124"/>
      <c r="Q454" s="124"/>
      <c r="R454" s="124"/>
      <c r="S454" s="124"/>
      <c r="T454" s="124"/>
      <c r="U454" s="499"/>
      <c r="V454" s="505">
        <v>4.0499999999999994E-2</v>
      </c>
      <c r="W454" s="505">
        <v>3.3000000000000002E-2</v>
      </c>
      <c r="X454" s="505">
        <v>3.2399999999999998E-2</v>
      </c>
      <c r="Y454" s="505">
        <v>2.93E-2</v>
      </c>
      <c r="Z454" s="505">
        <v>2.6099999999999998E-2</v>
      </c>
      <c r="AA454" s="505">
        <v>2.4899999999999999E-2</v>
      </c>
      <c r="AB454" s="505">
        <v>2.4899999999999999E-2</v>
      </c>
      <c r="AC454" s="505">
        <v>2.4899999999999999E-2</v>
      </c>
      <c r="AD454" s="505">
        <v>2.4899999999999999E-2</v>
      </c>
      <c r="AE454" s="505">
        <v>2.4899999999999999E-2</v>
      </c>
      <c r="AF454" s="505">
        <v>2.4899999999999999E-2</v>
      </c>
      <c r="AG454" s="505">
        <v>2.4899999999999999E-2</v>
      </c>
      <c r="AH454" s="505">
        <v>2.4899999999999999E-2</v>
      </c>
      <c r="AI454" s="505">
        <v>2.4899999999999999E-2</v>
      </c>
    </row>
    <row r="455" spans="5:35" outlineLevel="2" x14ac:dyDescent="0.2">
      <c r="E455" s="503" t="s">
        <v>152</v>
      </c>
      <c r="F455" s="134" t="s">
        <v>152</v>
      </c>
      <c r="G455" s="506" t="s">
        <v>130</v>
      </c>
      <c r="H455" s="71" t="s">
        <v>215</v>
      </c>
      <c r="I455" s="124"/>
      <c r="J455" s="124"/>
      <c r="K455" s="124"/>
      <c r="L455" s="124"/>
      <c r="M455" s="124"/>
      <c r="N455" s="124"/>
      <c r="O455" s="124"/>
      <c r="P455" s="124"/>
      <c r="Q455" s="124"/>
      <c r="R455" s="124"/>
      <c r="S455" s="124"/>
      <c r="T455" s="124"/>
      <c r="U455" s="499"/>
      <c r="V455" s="505">
        <v>4.0499999999999994E-2</v>
      </c>
      <c r="W455" s="505">
        <v>3.3000000000000002E-2</v>
      </c>
      <c r="X455" s="505">
        <v>3.2399999999999998E-2</v>
      </c>
      <c r="Y455" s="505">
        <v>2.93E-2</v>
      </c>
      <c r="Z455" s="505">
        <v>2.6099999999999998E-2</v>
      </c>
      <c r="AA455" s="505">
        <v>2.4899999999999999E-2</v>
      </c>
      <c r="AB455" s="505">
        <v>2.4899999999999999E-2</v>
      </c>
      <c r="AC455" s="505">
        <v>2.4899999999999999E-2</v>
      </c>
      <c r="AD455" s="505">
        <v>2.4899999999999999E-2</v>
      </c>
      <c r="AE455" s="505">
        <v>2.4899999999999999E-2</v>
      </c>
      <c r="AF455" s="505">
        <v>2.4899999999999999E-2</v>
      </c>
      <c r="AG455" s="505">
        <v>2.4899999999999999E-2</v>
      </c>
      <c r="AH455" s="505">
        <v>2.4899999999999999E-2</v>
      </c>
      <c r="AI455" s="505">
        <v>2.4899999999999999E-2</v>
      </c>
    </row>
    <row r="456" spans="5:35" outlineLevel="2" x14ac:dyDescent="0.2">
      <c r="E456" s="503" t="s">
        <v>152</v>
      </c>
      <c r="F456" s="134" t="s">
        <v>152</v>
      </c>
      <c r="G456" s="506" t="s">
        <v>130</v>
      </c>
      <c r="H456" s="71" t="s">
        <v>215</v>
      </c>
      <c r="I456" s="124"/>
      <c r="J456" s="124"/>
      <c r="K456" s="124"/>
      <c r="L456" s="124"/>
      <c r="M456" s="124"/>
      <c r="N456" s="124"/>
      <c r="O456" s="124"/>
      <c r="P456" s="124"/>
      <c r="Q456" s="124"/>
      <c r="R456" s="124"/>
      <c r="S456" s="124"/>
      <c r="T456" s="124"/>
      <c r="U456" s="499"/>
      <c r="V456" s="505">
        <v>4.0499999999999994E-2</v>
      </c>
      <c r="W456" s="505">
        <v>3.3000000000000002E-2</v>
      </c>
      <c r="X456" s="505">
        <v>3.2399999999999998E-2</v>
      </c>
      <c r="Y456" s="505">
        <v>2.93E-2</v>
      </c>
      <c r="Z456" s="505">
        <v>2.6099999999999998E-2</v>
      </c>
      <c r="AA456" s="505">
        <v>2.4899999999999999E-2</v>
      </c>
      <c r="AB456" s="505">
        <v>2.4899999999999999E-2</v>
      </c>
      <c r="AC456" s="505">
        <v>2.4899999999999999E-2</v>
      </c>
      <c r="AD456" s="505">
        <v>2.4899999999999999E-2</v>
      </c>
      <c r="AE456" s="505">
        <v>2.4899999999999999E-2</v>
      </c>
      <c r="AF456" s="505">
        <v>2.4899999999999999E-2</v>
      </c>
      <c r="AG456" s="505">
        <v>2.4899999999999999E-2</v>
      </c>
      <c r="AH456" s="505">
        <v>2.4899999999999999E-2</v>
      </c>
      <c r="AI456" s="505">
        <v>2.4899999999999999E-2</v>
      </c>
    </row>
    <row r="457" spans="5:35" outlineLevel="2" x14ac:dyDescent="0.2">
      <c r="E457" s="503" t="s">
        <v>152</v>
      </c>
      <c r="F457" s="134" t="s">
        <v>152</v>
      </c>
      <c r="G457" s="506" t="s">
        <v>130</v>
      </c>
      <c r="H457" s="71" t="s">
        <v>215</v>
      </c>
      <c r="I457" s="124"/>
      <c r="J457" s="124"/>
      <c r="K457" s="124"/>
      <c r="L457" s="124"/>
      <c r="M457" s="124"/>
      <c r="N457" s="124"/>
      <c r="O457" s="124"/>
      <c r="P457" s="124"/>
      <c r="Q457" s="124"/>
      <c r="R457" s="124"/>
      <c r="S457" s="124"/>
      <c r="T457" s="124"/>
      <c r="U457" s="499"/>
      <c r="V457" s="505">
        <v>4.0499999999999994E-2</v>
      </c>
      <c r="W457" s="505">
        <v>3.3000000000000002E-2</v>
      </c>
      <c r="X457" s="505">
        <v>3.2399999999999998E-2</v>
      </c>
      <c r="Y457" s="505">
        <v>2.93E-2</v>
      </c>
      <c r="Z457" s="505">
        <v>2.6099999999999998E-2</v>
      </c>
      <c r="AA457" s="505">
        <v>2.4899999999999999E-2</v>
      </c>
      <c r="AB457" s="505">
        <v>2.4899999999999999E-2</v>
      </c>
      <c r="AC457" s="505">
        <v>2.4899999999999999E-2</v>
      </c>
      <c r="AD457" s="505">
        <v>2.4899999999999999E-2</v>
      </c>
      <c r="AE457" s="505">
        <v>2.4899999999999999E-2</v>
      </c>
      <c r="AF457" s="505">
        <v>2.4899999999999999E-2</v>
      </c>
      <c r="AG457" s="505">
        <v>2.4899999999999999E-2</v>
      </c>
      <c r="AH457" s="505">
        <v>2.4899999999999999E-2</v>
      </c>
      <c r="AI457" s="505">
        <v>2.4899999999999999E-2</v>
      </c>
    </row>
    <row r="458" spans="5:35" outlineLevel="2" x14ac:dyDescent="0.2">
      <c r="E458" s="503" t="s">
        <v>152</v>
      </c>
      <c r="F458" s="134" t="s">
        <v>152</v>
      </c>
      <c r="G458" s="506" t="s">
        <v>130</v>
      </c>
      <c r="H458" s="71" t="s">
        <v>215</v>
      </c>
      <c r="I458" s="124"/>
      <c r="J458" s="124"/>
      <c r="K458" s="124"/>
      <c r="L458" s="124"/>
      <c r="M458" s="124"/>
      <c r="N458" s="124"/>
      <c r="O458" s="124"/>
      <c r="P458" s="124"/>
      <c r="Q458" s="124"/>
      <c r="R458" s="124"/>
      <c r="S458" s="124"/>
      <c r="T458" s="124"/>
      <c r="U458" s="499"/>
      <c r="V458" s="505">
        <v>4.0499999999999994E-2</v>
      </c>
      <c r="W458" s="505">
        <v>3.3000000000000002E-2</v>
      </c>
      <c r="X458" s="505">
        <v>3.2399999999999998E-2</v>
      </c>
      <c r="Y458" s="505">
        <v>2.93E-2</v>
      </c>
      <c r="Z458" s="505">
        <v>2.6099999999999998E-2</v>
      </c>
      <c r="AA458" s="505">
        <v>2.4899999999999999E-2</v>
      </c>
      <c r="AB458" s="505">
        <v>2.4899999999999999E-2</v>
      </c>
      <c r="AC458" s="505">
        <v>2.4899999999999999E-2</v>
      </c>
      <c r="AD458" s="505">
        <v>2.4899999999999999E-2</v>
      </c>
      <c r="AE458" s="505">
        <v>2.4899999999999999E-2</v>
      </c>
      <c r="AF458" s="505">
        <v>2.4899999999999999E-2</v>
      </c>
      <c r="AG458" s="505">
        <v>2.4899999999999999E-2</v>
      </c>
      <c r="AH458" s="505">
        <v>2.4899999999999999E-2</v>
      </c>
      <c r="AI458" s="505">
        <v>2.4899999999999999E-2</v>
      </c>
    </row>
    <row r="459" spans="5:35" outlineLevel="2" x14ac:dyDescent="0.2">
      <c r="E459" s="503" t="s">
        <v>152</v>
      </c>
      <c r="F459" s="134" t="s">
        <v>152</v>
      </c>
      <c r="G459" s="506" t="s">
        <v>130</v>
      </c>
      <c r="H459" s="71" t="s">
        <v>215</v>
      </c>
      <c r="I459" s="124"/>
      <c r="J459" s="124"/>
      <c r="K459" s="124"/>
      <c r="L459" s="124"/>
      <c r="M459" s="124"/>
      <c r="N459" s="124"/>
      <c r="O459" s="124"/>
      <c r="P459" s="124"/>
      <c r="Q459" s="124"/>
      <c r="R459" s="124"/>
      <c r="S459" s="124"/>
      <c r="T459" s="124"/>
      <c r="U459" s="499"/>
      <c r="V459" s="505">
        <v>4.0499999999999994E-2</v>
      </c>
      <c r="W459" s="505">
        <v>3.3000000000000002E-2</v>
      </c>
      <c r="X459" s="505">
        <v>3.2399999999999998E-2</v>
      </c>
      <c r="Y459" s="505">
        <v>2.93E-2</v>
      </c>
      <c r="Z459" s="505">
        <v>2.6099999999999998E-2</v>
      </c>
      <c r="AA459" s="505">
        <v>2.4899999999999999E-2</v>
      </c>
      <c r="AB459" s="505">
        <v>2.4899999999999999E-2</v>
      </c>
      <c r="AC459" s="505">
        <v>2.4899999999999999E-2</v>
      </c>
      <c r="AD459" s="505">
        <v>2.4899999999999999E-2</v>
      </c>
      <c r="AE459" s="505">
        <v>2.4899999999999999E-2</v>
      </c>
      <c r="AF459" s="505">
        <v>2.4899999999999999E-2</v>
      </c>
      <c r="AG459" s="505">
        <v>2.4899999999999999E-2</v>
      </c>
      <c r="AH459" s="505">
        <v>2.4899999999999999E-2</v>
      </c>
      <c r="AI459" s="505">
        <v>2.4899999999999999E-2</v>
      </c>
    </row>
    <row r="460" spans="5:35" outlineLevel="2" x14ac:dyDescent="0.2">
      <c r="E460" s="503" t="s">
        <v>152</v>
      </c>
      <c r="F460" s="134" t="s">
        <v>152</v>
      </c>
      <c r="G460" s="506" t="s">
        <v>130</v>
      </c>
      <c r="H460" s="71" t="s">
        <v>215</v>
      </c>
      <c r="I460" s="124"/>
      <c r="J460" s="124"/>
      <c r="K460" s="124"/>
      <c r="L460" s="124"/>
      <c r="M460" s="124"/>
      <c r="N460" s="124"/>
      <c r="O460" s="124"/>
      <c r="P460" s="124"/>
      <c r="Q460" s="124"/>
      <c r="R460" s="124"/>
      <c r="S460" s="124"/>
      <c r="T460" s="124"/>
      <c r="U460" s="499"/>
      <c r="V460" s="505">
        <v>4.0499999999999994E-2</v>
      </c>
      <c r="W460" s="505">
        <v>3.3000000000000002E-2</v>
      </c>
      <c r="X460" s="505">
        <v>3.2399999999999998E-2</v>
      </c>
      <c r="Y460" s="505">
        <v>2.93E-2</v>
      </c>
      <c r="Z460" s="505">
        <v>2.6099999999999998E-2</v>
      </c>
      <c r="AA460" s="505">
        <v>2.4899999999999999E-2</v>
      </c>
      <c r="AB460" s="505">
        <v>2.4899999999999999E-2</v>
      </c>
      <c r="AC460" s="505">
        <v>2.4899999999999999E-2</v>
      </c>
      <c r="AD460" s="505">
        <v>2.4899999999999999E-2</v>
      </c>
      <c r="AE460" s="505">
        <v>2.4899999999999999E-2</v>
      </c>
      <c r="AF460" s="505">
        <v>2.4899999999999999E-2</v>
      </c>
      <c r="AG460" s="505">
        <v>2.4899999999999999E-2</v>
      </c>
      <c r="AH460" s="505">
        <v>2.4899999999999999E-2</v>
      </c>
      <c r="AI460" s="505">
        <v>2.4899999999999999E-2</v>
      </c>
    </row>
    <row r="461" spans="5:35" outlineLevel="2" x14ac:dyDescent="0.2">
      <c r="E461" s="503" t="s">
        <v>152</v>
      </c>
      <c r="F461" s="140" t="s">
        <v>152</v>
      </c>
      <c r="G461" s="507" t="s">
        <v>130</v>
      </c>
      <c r="H461" s="71" t="s">
        <v>215</v>
      </c>
      <c r="I461" s="124"/>
      <c r="J461" s="124"/>
      <c r="K461" s="124"/>
      <c r="L461" s="124"/>
      <c r="M461" s="124"/>
      <c r="N461" s="124"/>
      <c r="O461" s="124"/>
      <c r="P461" s="124"/>
      <c r="Q461" s="124"/>
      <c r="R461" s="124"/>
      <c r="S461" s="124"/>
      <c r="T461" s="124"/>
      <c r="U461" s="499"/>
      <c r="V461" s="505">
        <v>4.0499999999999994E-2</v>
      </c>
      <c r="W461" s="505">
        <v>3.3000000000000002E-2</v>
      </c>
      <c r="X461" s="505">
        <v>3.2399999999999998E-2</v>
      </c>
      <c r="Y461" s="505">
        <v>2.93E-2</v>
      </c>
      <c r="Z461" s="505">
        <v>2.6099999999999998E-2</v>
      </c>
      <c r="AA461" s="505">
        <v>2.4899999999999999E-2</v>
      </c>
      <c r="AB461" s="505">
        <v>2.4899999999999999E-2</v>
      </c>
      <c r="AC461" s="505">
        <v>2.4899999999999999E-2</v>
      </c>
      <c r="AD461" s="505">
        <v>2.4899999999999999E-2</v>
      </c>
      <c r="AE461" s="505">
        <v>2.4899999999999999E-2</v>
      </c>
      <c r="AF461" s="505">
        <v>2.4899999999999999E-2</v>
      </c>
      <c r="AG461" s="505">
        <v>2.4899999999999999E-2</v>
      </c>
      <c r="AH461" s="505">
        <v>2.4899999999999999E-2</v>
      </c>
      <c r="AI461" s="505">
        <v>2.4899999999999999E-2</v>
      </c>
    </row>
    <row r="462" spans="5:35" outlineLevel="2" x14ac:dyDescent="0.2">
      <c r="F462" s="124"/>
      <c r="G462" s="124"/>
      <c r="H462" s="124"/>
      <c r="I462" s="124"/>
      <c r="J462" s="124"/>
      <c r="K462" s="124"/>
      <c r="L462" s="124"/>
      <c r="M462" s="124"/>
      <c r="N462" s="124"/>
      <c r="O462" s="124"/>
      <c r="P462" s="124"/>
      <c r="Q462" s="124"/>
      <c r="R462" s="124"/>
      <c r="S462" s="124"/>
      <c r="T462" s="124"/>
      <c r="U462" s="124"/>
      <c r="V462" s="124"/>
      <c r="W462" s="124"/>
      <c r="X462" s="124"/>
      <c r="Y462" s="124"/>
    </row>
    <row r="463" spans="5:35" outlineLevel="1" x14ac:dyDescent="0.2">
      <c r="F463" s="71" t="s">
        <v>550</v>
      </c>
      <c r="G463" s="124"/>
      <c r="H463" s="124"/>
      <c r="I463" s="124"/>
      <c r="J463" s="124"/>
      <c r="K463" s="124"/>
      <c r="L463" s="124"/>
      <c r="M463" s="124"/>
      <c r="N463" s="124"/>
      <c r="O463" s="124"/>
      <c r="P463" s="124"/>
      <c r="Q463" s="124"/>
      <c r="R463" s="124"/>
      <c r="S463" s="124"/>
      <c r="T463" s="124"/>
      <c r="U463" s="72"/>
      <c r="V463" s="72"/>
      <c r="W463" s="72" t="s">
        <v>88</v>
      </c>
      <c r="X463" s="72" t="s">
        <v>89</v>
      </c>
      <c r="Y463" s="72" t="s">
        <v>90</v>
      </c>
      <c r="Z463" s="72" t="s">
        <v>91</v>
      </c>
      <c r="AA463" s="72" t="s">
        <v>92</v>
      </c>
    </row>
    <row r="464" spans="5:35" outlineLevel="2" x14ac:dyDescent="0.2">
      <c r="E464" s="503">
        <v>1</v>
      </c>
      <c r="F464" s="125" t="s">
        <v>660</v>
      </c>
      <c r="G464" s="504" t="s">
        <v>130</v>
      </c>
      <c r="H464" s="124"/>
      <c r="I464" s="124"/>
      <c r="J464" s="124"/>
      <c r="K464" s="124"/>
      <c r="L464" s="124"/>
      <c r="M464" s="124"/>
      <c r="N464" s="124"/>
      <c r="O464" s="124"/>
      <c r="P464" s="124"/>
      <c r="Q464" s="124"/>
      <c r="R464" s="124"/>
      <c r="S464" s="124"/>
      <c r="T464" s="124"/>
      <c r="U464" s="499"/>
      <c r="V464" s="77"/>
      <c r="W464" s="77"/>
      <c r="X464" s="77"/>
      <c r="Y464" s="77"/>
      <c r="Z464" s="77"/>
      <c r="AA464" s="77"/>
    </row>
    <row r="465" spans="5:27" outlineLevel="2" x14ac:dyDescent="0.2">
      <c r="E465" s="503">
        <v>2</v>
      </c>
      <c r="F465" s="134" t="s">
        <v>132</v>
      </c>
      <c r="G465" s="506" t="s">
        <v>130</v>
      </c>
      <c r="H465" s="124"/>
      <c r="I465" s="124"/>
      <c r="J465" s="124"/>
      <c r="K465" s="124"/>
      <c r="L465" s="124"/>
      <c r="M465" s="124"/>
      <c r="N465" s="124"/>
      <c r="O465" s="124"/>
      <c r="P465" s="124"/>
      <c r="Q465" s="124"/>
      <c r="R465" s="124"/>
      <c r="S465" s="124"/>
      <c r="T465" s="124"/>
      <c r="U465" s="499"/>
      <c r="V465" s="77"/>
      <c r="W465" s="77"/>
      <c r="X465" s="77"/>
      <c r="Y465" s="77"/>
      <c r="Z465" s="77"/>
      <c r="AA465" s="77"/>
    </row>
    <row r="466" spans="5:27" outlineLevel="2" x14ac:dyDescent="0.2">
      <c r="E466" s="503">
        <v>3</v>
      </c>
      <c r="F466" s="134" t="s">
        <v>133</v>
      </c>
      <c r="G466" s="506" t="s">
        <v>130</v>
      </c>
      <c r="H466" s="124"/>
      <c r="I466" s="124"/>
      <c r="J466" s="124"/>
      <c r="K466" s="124"/>
      <c r="L466" s="124"/>
      <c r="M466" s="124"/>
      <c r="N466" s="124"/>
      <c r="O466" s="124"/>
      <c r="P466" s="124"/>
      <c r="Q466" s="124"/>
      <c r="R466" s="124"/>
      <c r="S466" s="124"/>
      <c r="T466" s="124"/>
      <c r="U466" s="499"/>
      <c r="V466" s="77"/>
      <c r="W466" s="77"/>
      <c r="X466" s="77"/>
      <c r="Y466" s="77"/>
      <c r="Z466" s="77"/>
      <c r="AA466" s="77"/>
    </row>
    <row r="467" spans="5:27" outlineLevel="2" x14ac:dyDescent="0.2">
      <c r="E467" s="503">
        <v>4</v>
      </c>
      <c r="F467" s="134" t="s">
        <v>134</v>
      </c>
      <c r="G467" s="506" t="s">
        <v>130</v>
      </c>
      <c r="H467" s="124"/>
      <c r="I467" s="124"/>
      <c r="J467" s="124"/>
      <c r="K467" s="124"/>
      <c r="L467" s="124"/>
      <c r="M467" s="124"/>
      <c r="N467" s="124"/>
      <c r="O467" s="124"/>
      <c r="P467" s="124"/>
      <c r="Q467" s="124"/>
      <c r="R467" s="124"/>
      <c r="S467" s="124"/>
      <c r="T467" s="124"/>
      <c r="U467" s="499"/>
      <c r="V467" s="77"/>
      <c r="W467" s="77"/>
      <c r="X467" s="77"/>
      <c r="Y467" s="77"/>
      <c r="Z467" s="77"/>
      <c r="AA467" s="77"/>
    </row>
    <row r="468" spans="5:27" outlineLevel="2" x14ac:dyDescent="0.2">
      <c r="E468" s="503">
        <v>5</v>
      </c>
      <c r="F468" s="134" t="s">
        <v>135</v>
      </c>
      <c r="G468" s="506" t="s">
        <v>130</v>
      </c>
      <c r="H468" s="124"/>
      <c r="I468" s="124"/>
      <c r="J468" s="124"/>
      <c r="K468" s="124"/>
      <c r="L468" s="124"/>
      <c r="M468" s="124"/>
      <c r="N468" s="124"/>
      <c r="O468" s="124"/>
      <c r="P468" s="124"/>
      <c r="Q468" s="124"/>
      <c r="R468" s="124"/>
      <c r="S468" s="124"/>
      <c r="T468" s="124"/>
      <c r="U468" s="499"/>
      <c r="V468" s="77"/>
      <c r="W468" s="77"/>
      <c r="X468" s="77"/>
      <c r="Y468" s="77"/>
      <c r="Z468" s="77"/>
      <c r="AA468" s="77"/>
    </row>
    <row r="469" spans="5:27" outlineLevel="2" x14ac:dyDescent="0.2">
      <c r="E469" s="503">
        <v>6</v>
      </c>
      <c r="F469" s="134" t="s">
        <v>136</v>
      </c>
      <c r="G469" s="506" t="s">
        <v>130</v>
      </c>
      <c r="H469" s="124"/>
      <c r="I469" s="124"/>
      <c r="J469" s="124"/>
      <c r="K469" s="124"/>
      <c r="L469" s="124"/>
      <c r="M469" s="124"/>
      <c r="N469" s="124"/>
      <c r="O469" s="124"/>
      <c r="P469" s="124"/>
      <c r="Q469" s="124"/>
      <c r="R469" s="124"/>
      <c r="S469" s="124"/>
      <c r="T469" s="124"/>
      <c r="U469" s="499"/>
      <c r="V469" s="77"/>
      <c r="W469" s="77"/>
      <c r="X469" s="77"/>
      <c r="Y469" s="77"/>
      <c r="Z469" s="77"/>
      <c r="AA469" s="77"/>
    </row>
    <row r="470" spans="5:27" outlineLevel="2" x14ac:dyDescent="0.2">
      <c r="E470" s="503">
        <v>7</v>
      </c>
      <c r="F470" s="134" t="s">
        <v>137</v>
      </c>
      <c r="G470" s="506" t="s">
        <v>130</v>
      </c>
      <c r="H470" s="124"/>
      <c r="I470" s="124"/>
      <c r="J470" s="124"/>
      <c r="K470" s="124"/>
      <c r="L470" s="124"/>
      <c r="M470" s="124"/>
      <c r="N470" s="124"/>
      <c r="O470" s="124"/>
      <c r="P470" s="124"/>
      <c r="Q470" s="124"/>
      <c r="R470" s="124"/>
      <c r="S470" s="124"/>
      <c r="T470" s="124"/>
      <c r="U470" s="499"/>
      <c r="V470" s="77"/>
      <c r="W470" s="77"/>
      <c r="X470" s="77"/>
      <c r="Y470" s="77"/>
      <c r="Z470" s="77"/>
      <c r="AA470" s="77"/>
    </row>
    <row r="471" spans="5:27" outlineLevel="2" x14ac:dyDescent="0.2">
      <c r="E471" s="503">
        <v>8</v>
      </c>
      <c r="F471" s="134" t="s">
        <v>138</v>
      </c>
      <c r="G471" s="506" t="s">
        <v>130</v>
      </c>
      <c r="H471" s="124"/>
      <c r="I471" s="124"/>
      <c r="J471" s="124"/>
      <c r="K471" s="124"/>
      <c r="L471" s="124"/>
      <c r="M471" s="124"/>
      <c r="N471" s="124"/>
      <c r="O471" s="124"/>
      <c r="P471" s="124"/>
      <c r="Q471" s="124"/>
      <c r="R471" s="124"/>
      <c r="S471" s="124"/>
      <c r="T471" s="124"/>
      <c r="U471" s="499"/>
      <c r="V471" s="77"/>
      <c r="W471" s="77"/>
      <c r="X471" s="77"/>
      <c r="Y471" s="77"/>
      <c r="Z471" s="77"/>
      <c r="AA471" s="77"/>
    </row>
    <row r="472" spans="5:27" outlineLevel="2" x14ac:dyDescent="0.2">
      <c r="E472" s="503">
        <v>9</v>
      </c>
      <c r="F472" s="134" t="s">
        <v>139</v>
      </c>
      <c r="G472" s="506" t="s">
        <v>130</v>
      </c>
      <c r="H472" s="124"/>
      <c r="I472" s="124"/>
      <c r="J472" s="124"/>
      <c r="K472" s="124"/>
      <c r="L472" s="124"/>
      <c r="M472" s="124"/>
      <c r="N472" s="124"/>
      <c r="O472" s="124"/>
      <c r="P472" s="124"/>
      <c r="Q472" s="124"/>
      <c r="R472" s="124"/>
      <c r="S472" s="124"/>
      <c r="T472" s="124"/>
      <c r="U472" s="499"/>
      <c r="V472" s="77"/>
      <c r="W472" s="77"/>
      <c r="X472" s="77"/>
      <c r="Y472" s="77"/>
      <c r="Z472" s="77"/>
      <c r="AA472" s="77"/>
    </row>
    <row r="473" spans="5:27" outlineLevel="2" x14ac:dyDescent="0.2">
      <c r="E473" s="503">
        <v>10</v>
      </c>
      <c r="F473" s="134" t="s">
        <v>140</v>
      </c>
      <c r="G473" s="506" t="s">
        <v>130</v>
      </c>
      <c r="H473" s="124"/>
      <c r="I473" s="124"/>
      <c r="J473" s="124"/>
      <c r="K473" s="124"/>
      <c r="L473" s="124"/>
      <c r="M473" s="124"/>
      <c r="N473" s="124"/>
      <c r="O473" s="124"/>
      <c r="P473" s="124"/>
      <c r="Q473" s="124"/>
      <c r="R473" s="124"/>
      <c r="S473" s="124"/>
      <c r="T473" s="124"/>
      <c r="U473" s="499"/>
      <c r="V473" s="77"/>
      <c r="W473" s="77"/>
      <c r="X473" s="77"/>
      <c r="Y473" s="77"/>
      <c r="Z473" s="77"/>
      <c r="AA473" s="77"/>
    </row>
    <row r="474" spans="5:27" outlineLevel="2" x14ac:dyDescent="0.2">
      <c r="E474" s="503">
        <v>11</v>
      </c>
      <c r="F474" s="134" t="s">
        <v>141</v>
      </c>
      <c r="G474" s="506" t="s">
        <v>130</v>
      </c>
      <c r="H474" s="124"/>
      <c r="I474" s="124"/>
      <c r="J474" s="124"/>
      <c r="K474" s="124"/>
      <c r="L474" s="124"/>
      <c r="M474" s="124"/>
      <c r="N474" s="124"/>
      <c r="O474" s="124"/>
      <c r="P474" s="124"/>
      <c r="Q474" s="124"/>
      <c r="R474" s="124"/>
      <c r="S474" s="124"/>
      <c r="T474" s="124"/>
      <c r="U474" s="499"/>
      <c r="V474" s="77"/>
      <c r="W474" s="77"/>
      <c r="X474" s="77"/>
      <c r="Y474" s="77"/>
      <c r="Z474" s="77"/>
      <c r="AA474" s="77"/>
    </row>
    <row r="475" spans="5:27" outlineLevel="2" x14ac:dyDescent="0.2">
      <c r="E475" s="503">
        <v>12</v>
      </c>
      <c r="F475" s="134" t="s">
        <v>142</v>
      </c>
      <c r="G475" s="506" t="s">
        <v>130</v>
      </c>
      <c r="H475" s="124"/>
      <c r="I475" s="124"/>
      <c r="J475" s="124"/>
      <c r="K475" s="124"/>
      <c r="L475" s="124"/>
      <c r="M475" s="124"/>
      <c r="N475" s="124"/>
      <c r="O475" s="124"/>
      <c r="P475" s="124"/>
      <c r="Q475" s="124"/>
      <c r="R475" s="124"/>
      <c r="S475" s="124"/>
      <c r="T475" s="124"/>
      <c r="U475" s="499"/>
      <c r="V475" s="77"/>
      <c r="W475" s="77"/>
      <c r="X475" s="77"/>
      <c r="Y475" s="77"/>
      <c r="Z475" s="77"/>
      <c r="AA475" s="77"/>
    </row>
    <row r="476" spans="5:27" outlineLevel="2" x14ac:dyDescent="0.2">
      <c r="E476" s="503">
        <v>13</v>
      </c>
      <c r="F476" s="134" t="s">
        <v>143</v>
      </c>
      <c r="G476" s="506" t="s">
        <v>130</v>
      </c>
      <c r="H476" s="124"/>
      <c r="I476" s="124"/>
      <c r="J476" s="124"/>
      <c r="K476" s="124"/>
      <c r="L476" s="124"/>
      <c r="M476" s="124"/>
      <c r="N476" s="124"/>
      <c r="O476" s="124"/>
      <c r="P476" s="124"/>
      <c r="Q476" s="124"/>
      <c r="R476" s="124"/>
      <c r="S476" s="124"/>
      <c r="T476" s="124"/>
      <c r="U476" s="499"/>
      <c r="V476" s="77"/>
      <c r="W476" s="77"/>
      <c r="X476" s="77"/>
      <c r="Y476" s="77"/>
      <c r="Z476" s="77"/>
      <c r="AA476" s="77"/>
    </row>
    <row r="477" spans="5:27" outlineLevel="2" x14ac:dyDescent="0.2">
      <c r="E477" s="503">
        <v>14</v>
      </c>
      <c r="F477" s="134" t="s">
        <v>144</v>
      </c>
      <c r="G477" s="506" t="s">
        <v>130</v>
      </c>
      <c r="H477" s="124"/>
      <c r="I477" s="124"/>
      <c r="J477" s="124"/>
      <c r="K477" s="124"/>
      <c r="L477" s="124"/>
      <c r="M477" s="124"/>
      <c r="N477" s="124"/>
      <c r="O477" s="124"/>
      <c r="P477" s="124"/>
      <c r="Q477" s="124"/>
      <c r="R477" s="124"/>
      <c r="S477" s="124"/>
      <c r="T477" s="124"/>
      <c r="U477" s="499"/>
      <c r="V477" s="77"/>
      <c r="W477" s="77"/>
      <c r="X477" s="77"/>
      <c r="Y477" s="77"/>
      <c r="Z477" s="77"/>
      <c r="AA477" s="77"/>
    </row>
    <row r="478" spans="5:27" outlineLevel="2" x14ac:dyDescent="0.2">
      <c r="E478" s="503">
        <v>15</v>
      </c>
      <c r="F478" s="134" t="s">
        <v>145</v>
      </c>
      <c r="G478" s="506" t="s">
        <v>130</v>
      </c>
      <c r="H478" s="124"/>
      <c r="I478" s="124"/>
      <c r="J478" s="124"/>
      <c r="K478" s="124"/>
      <c r="L478" s="124"/>
      <c r="M478" s="124"/>
      <c r="N478" s="124"/>
      <c r="O478" s="124"/>
      <c r="P478" s="124"/>
      <c r="Q478" s="124"/>
      <c r="R478" s="124"/>
      <c r="S478" s="124"/>
      <c r="T478" s="124"/>
      <c r="U478" s="499"/>
      <c r="V478" s="77"/>
      <c r="W478" s="77"/>
      <c r="X478" s="77"/>
      <c r="Y478" s="77"/>
      <c r="Z478" s="77"/>
      <c r="AA478" s="77"/>
    </row>
    <row r="479" spans="5:27" outlineLevel="2" x14ac:dyDescent="0.2">
      <c r="E479" s="503">
        <v>16</v>
      </c>
      <c r="F479" s="134" t="s">
        <v>146</v>
      </c>
      <c r="G479" s="506" t="s">
        <v>130</v>
      </c>
      <c r="H479" s="124"/>
      <c r="I479" s="124"/>
      <c r="J479" s="124"/>
      <c r="K479" s="124"/>
      <c r="L479" s="124"/>
      <c r="M479" s="124"/>
      <c r="N479" s="124"/>
      <c r="O479" s="124"/>
      <c r="P479" s="124"/>
      <c r="Q479" s="124"/>
      <c r="R479" s="124"/>
      <c r="S479" s="124"/>
      <c r="T479" s="124"/>
      <c r="U479" s="499"/>
      <c r="V479" s="77"/>
      <c r="W479" s="77"/>
      <c r="X479" s="77"/>
      <c r="Y479" s="77"/>
      <c r="Z479" s="77"/>
      <c r="AA479" s="77"/>
    </row>
    <row r="480" spans="5:27" outlineLevel="2" x14ac:dyDescent="0.2">
      <c r="E480" s="503">
        <v>17</v>
      </c>
      <c r="F480" s="134" t="s">
        <v>147</v>
      </c>
      <c r="G480" s="506" t="s">
        <v>130</v>
      </c>
      <c r="H480" s="124"/>
      <c r="I480" s="124"/>
      <c r="J480" s="124"/>
      <c r="K480" s="124"/>
      <c r="L480" s="124"/>
      <c r="M480" s="124"/>
      <c r="N480" s="124"/>
      <c r="O480" s="124"/>
      <c r="P480" s="124"/>
      <c r="Q480" s="124"/>
      <c r="R480" s="124"/>
      <c r="S480" s="124"/>
      <c r="T480" s="124"/>
      <c r="U480" s="499"/>
      <c r="V480" s="77"/>
      <c r="W480" s="77"/>
      <c r="X480" s="77"/>
      <c r="Y480" s="77"/>
      <c r="Z480" s="77"/>
      <c r="AA480" s="77"/>
    </row>
    <row r="481" spans="5:27" outlineLevel="2" x14ac:dyDescent="0.2">
      <c r="E481" s="503">
        <v>18</v>
      </c>
      <c r="F481" s="134" t="s">
        <v>148</v>
      </c>
      <c r="G481" s="506" t="s">
        <v>130</v>
      </c>
      <c r="H481" s="124"/>
      <c r="I481" s="124"/>
      <c r="J481" s="124"/>
      <c r="K481" s="124"/>
      <c r="L481" s="124"/>
      <c r="M481" s="124"/>
      <c r="N481" s="124"/>
      <c r="O481" s="124"/>
      <c r="P481" s="124"/>
      <c r="Q481" s="124"/>
      <c r="R481" s="124"/>
      <c r="S481" s="124"/>
      <c r="T481" s="124"/>
      <c r="U481" s="499"/>
      <c r="V481" s="77"/>
      <c r="W481" s="77"/>
      <c r="X481" s="77"/>
      <c r="Y481" s="77"/>
      <c r="Z481" s="77"/>
      <c r="AA481" s="77"/>
    </row>
    <row r="482" spans="5:27" outlineLevel="2" x14ac:dyDescent="0.2">
      <c r="E482" s="503">
        <v>19</v>
      </c>
      <c r="F482" s="134" t="s">
        <v>149</v>
      </c>
      <c r="G482" s="506" t="s">
        <v>130</v>
      </c>
      <c r="H482" s="124"/>
      <c r="I482" s="124"/>
      <c r="J482" s="124"/>
      <c r="K482" s="124"/>
      <c r="L482" s="124"/>
      <c r="M482" s="124"/>
      <c r="N482" s="124"/>
      <c r="O482" s="124"/>
      <c r="P482" s="124"/>
      <c r="Q482" s="124"/>
      <c r="R482" s="124"/>
      <c r="S482" s="124"/>
      <c r="T482" s="124"/>
      <c r="U482" s="499"/>
      <c r="V482" s="77"/>
      <c r="W482" s="77"/>
      <c r="X482" s="77"/>
      <c r="Y482" s="77"/>
      <c r="Z482" s="77"/>
      <c r="AA482" s="77"/>
    </row>
    <row r="483" spans="5:27" outlineLevel="2" x14ac:dyDescent="0.2">
      <c r="E483" s="503">
        <v>20</v>
      </c>
      <c r="F483" s="134" t="s">
        <v>150</v>
      </c>
      <c r="G483" s="506" t="s">
        <v>130</v>
      </c>
      <c r="H483" s="124"/>
      <c r="I483" s="124"/>
      <c r="J483" s="124"/>
      <c r="K483" s="124"/>
      <c r="L483" s="124"/>
      <c r="M483" s="124"/>
      <c r="N483" s="124"/>
      <c r="O483" s="124"/>
      <c r="P483" s="124"/>
      <c r="Q483" s="124"/>
      <c r="R483" s="124"/>
      <c r="S483" s="124"/>
      <c r="T483" s="124"/>
      <c r="U483" s="499"/>
      <c r="V483" s="77"/>
      <c r="W483" s="77"/>
      <c r="X483" s="77"/>
      <c r="Y483" s="77"/>
      <c r="Z483" s="77"/>
      <c r="AA483" s="77"/>
    </row>
    <row r="484" spans="5:27" outlineLevel="2" x14ac:dyDescent="0.2">
      <c r="E484" s="503">
        <v>21</v>
      </c>
      <c r="F484" s="134" t="s">
        <v>151</v>
      </c>
      <c r="G484" s="506" t="s">
        <v>130</v>
      </c>
      <c r="H484" s="124"/>
      <c r="I484" s="124"/>
      <c r="J484" s="124"/>
      <c r="K484" s="124"/>
      <c r="L484" s="124"/>
      <c r="M484" s="124"/>
      <c r="N484" s="124"/>
      <c r="O484" s="124"/>
      <c r="P484" s="124"/>
      <c r="Q484" s="124"/>
      <c r="R484" s="124"/>
      <c r="S484" s="124"/>
      <c r="T484" s="124"/>
      <c r="U484" s="499"/>
      <c r="V484" s="77"/>
      <c r="W484" s="77"/>
      <c r="X484" s="77"/>
      <c r="Y484" s="77"/>
      <c r="Z484" s="77"/>
      <c r="AA484" s="77"/>
    </row>
    <row r="485" spans="5:27" outlineLevel="2" x14ac:dyDescent="0.2">
      <c r="E485" s="503">
        <v>22</v>
      </c>
      <c r="F485" s="134" t="s">
        <v>658</v>
      </c>
      <c r="G485" s="506" t="s">
        <v>130</v>
      </c>
      <c r="H485" s="124"/>
      <c r="I485" s="124"/>
      <c r="J485" s="124"/>
      <c r="K485" s="124"/>
      <c r="L485" s="124"/>
      <c r="M485" s="124"/>
      <c r="N485" s="124"/>
      <c r="O485" s="124"/>
      <c r="P485" s="124"/>
      <c r="Q485" s="124"/>
      <c r="R485" s="124"/>
      <c r="S485" s="124"/>
      <c r="T485" s="124"/>
      <c r="U485" s="499"/>
      <c r="V485" s="77"/>
      <c r="W485" s="77"/>
      <c r="X485" s="77"/>
      <c r="Y485" s="77"/>
      <c r="Z485" s="77"/>
      <c r="AA485" s="77"/>
    </row>
    <row r="486" spans="5:27" outlineLevel="2" x14ac:dyDescent="0.2">
      <c r="E486" s="503" t="s">
        <v>152</v>
      </c>
      <c r="F486" s="134" t="s">
        <v>152</v>
      </c>
      <c r="G486" s="506" t="s">
        <v>130</v>
      </c>
      <c r="H486" s="124"/>
      <c r="I486" s="124"/>
      <c r="J486" s="124"/>
      <c r="K486" s="124"/>
      <c r="L486" s="124"/>
      <c r="M486" s="124"/>
      <c r="N486" s="124"/>
      <c r="O486" s="124"/>
      <c r="P486" s="124"/>
      <c r="Q486" s="124"/>
      <c r="R486" s="124"/>
      <c r="S486" s="124"/>
      <c r="T486" s="124"/>
      <c r="U486" s="499"/>
      <c r="V486" s="77"/>
      <c r="W486" s="77"/>
      <c r="X486" s="77"/>
      <c r="Y486" s="77"/>
      <c r="Z486" s="77"/>
      <c r="AA486" s="77"/>
    </row>
    <row r="487" spans="5:27" outlineLevel="2" x14ac:dyDescent="0.2">
      <c r="E487" s="503">
        <v>24</v>
      </c>
      <c r="F487" s="134" t="s">
        <v>2</v>
      </c>
      <c r="G487" s="506" t="s">
        <v>130</v>
      </c>
      <c r="H487" s="124"/>
      <c r="I487" s="124"/>
      <c r="J487" s="124"/>
      <c r="K487" s="124"/>
      <c r="L487" s="124"/>
      <c r="M487" s="124"/>
      <c r="N487" s="124"/>
      <c r="O487" s="124"/>
      <c r="P487" s="124"/>
      <c r="Q487" s="124"/>
      <c r="R487" s="124"/>
      <c r="S487" s="124"/>
      <c r="T487" s="124"/>
      <c r="U487" s="499"/>
      <c r="V487" s="77"/>
      <c r="W487" s="77"/>
      <c r="X487" s="77"/>
      <c r="Y487" s="77"/>
      <c r="Z487" s="77"/>
      <c r="AA487" s="77"/>
    </row>
    <row r="488" spans="5:27" outlineLevel="2" x14ac:dyDescent="0.2">
      <c r="E488" s="503">
        <v>25</v>
      </c>
      <c r="F488" s="134" t="s">
        <v>153</v>
      </c>
      <c r="G488" s="506" t="s">
        <v>130</v>
      </c>
      <c r="H488" s="124"/>
      <c r="I488" s="124"/>
      <c r="J488" s="124"/>
      <c r="K488" s="124"/>
      <c r="L488" s="124"/>
      <c r="M488" s="124"/>
      <c r="N488" s="124"/>
      <c r="O488" s="124"/>
      <c r="P488" s="124"/>
      <c r="Q488" s="124"/>
      <c r="R488" s="124"/>
      <c r="S488" s="124"/>
      <c r="T488" s="124"/>
      <c r="U488" s="499"/>
      <c r="V488" s="77"/>
      <c r="W488" s="77"/>
      <c r="X488" s="77"/>
      <c r="Y488" s="77"/>
      <c r="Z488" s="77"/>
      <c r="AA488" s="77"/>
    </row>
    <row r="489" spans="5:27" outlineLevel="2" x14ac:dyDescent="0.2">
      <c r="E489" s="503" t="s">
        <v>154</v>
      </c>
      <c r="F489" s="134" t="s">
        <v>155</v>
      </c>
      <c r="G489" s="506" t="s">
        <v>130</v>
      </c>
      <c r="H489" s="124"/>
      <c r="I489" s="124"/>
      <c r="J489" s="124"/>
      <c r="K489" s="124"/>
      <c r="L489" s="124"/>
      <c r="M489" s="124"/>
      <c r="N489" s="124"/>
      <c r="O489" s="124"/>
      <c r="P489" s="124"/>
      <c r="Q489" s="124"/>
      <c r="R489" s="124"/>
      <c r="S489" s="124"/>
      <c r="T489" s="124"/>
      <c r="U489" s="499"/>
      <c r="V489" s="77"/>
      <c r="W489" s="77"/>
      <c r="X489" s="77"/>
      <c r="Y489" s="77"/>
      <c r="Z489" s="77"/>
      <c r="AA489" s="77"/>
    </row>
    <row r="490" spans="5:27" outlineLevel="2" x14ac:dyDescent="0.2">
      <c r="E490" s="503" t="s">
        <v>156</v>
      </c>
      <c r="F490" s="134" t="s">
        <v>157</v>
      </c>
      <c r="G490" s="506" t="s">
        <v>130</v>
      </c>
      <c r="H490" s="124"/>
      <c r="I490" s="124"/>
      <c r="J490" s="124"/>
      <c r="K490" s="124"/>
      <c r="L490" s="124"/>
      <c r="M490" s="124"/>
      <c r="N490" s="124"/>
      <c r="O490" s="124"/>
      <c r="P490" s="124"/>
      <c r="Q490" s="124"/>
      <c r="R490" s="124"/>
      <c r="S490" s="124"/>
      <c r="T490" s="124"/>
      <c r="U490" s="499"/>
      <c r="V490" s="77"/>
      <c r="W490" s="77"/>
      <c r="X490" s="77"/>
      <c r="Y490" s="77"/>
      <c r="Z490" s="77"/>
      <c r="AA490" s="77"/>
    </row>
    <row r="491" spans="5:27" outlineLevel="2" x14ac:dyDescent="0.2">
      <c r="E491" s="503" t="s">
        <v>152</v>
      </c>
      <c r="F491" s="134" t="s">
        <v>152</v>
      </c>
      <c r="G491" s="506" t="s">
        <v>130</v>
      </c>
      <c r="H491" s="124"/>
      <c r="I491" s="124"/>
      <c r="J491" s="124"/>
      <c r="K491" s="124"/>
      <c r="L491" s="124"/>
      <c r="M491" s="124"/>
      <c r="N491" s="124"/>
      <c r="O491" s="124"/>
      <c r="P491" s="124"/>
      <c r="Q491" s="124"/>
      <c r="R491" s="124"/>
      <c r="S491" s="124"/>
      <c r="T491" s="124"/>
      <c r="U491" s="499"/>
      <c r="V491" s="77"/>
      <c r="W491" s="77"/>
      <c r="X491" s="77"/>
      <c r="Y491" s="77"/>
      <c r="Z491" s="77"/>
      <c r="AA491" s="77"/>
    </row>
    <row r="492" spans="5:27" outlineLevel="2" x14ac:dyDescent="0.2">
      <c r="E492" s="503">
        <v>29</v>
      </c>
      <c r="F492" s="134" t="s">
        <v>158</v>
      </c>
      <c r="G492" s="506" t="s">
        <v>130</v>
      </c>
      <c r="H492" s="124"/>
      <c r="I492" s="124"/>
      <c r="J492" s="124"/>
      <c r="K492" s="124"/>
      <c r="L492" s="124"/>
      <c r="M492" s="124"/>
      <c r="N492" s="124"/>
      <c r="O492" s="124"/>
      <c r="P492" s="124"/>
      <c r="Q492" s="124"/>
      <c r="R492" s="124"/>
      <c r="S492" s="124"/>
      <c r="T492" s="124"/>
      <c r="U492" s="499"/>
      <c r="V492" s="77"/>
      <c r="W492" s="77"/>
      <c r="X492" s="77"/>
      <c r="Y492" s="77"/>
      <c r="Z492" s="77"/>
      <c r="AA492" s="77"/>
    </row>
    <row r="493" spans="5:27" outlineLevel="2" x14ac:dyDescent="0.2">
      <c r="E493" s="503">
        <v>30</v>
      </c>
      <c r="F493" s="134" t="s">
        <v>159</v>
      </c>
      <c r="G493" s="506" t="s">
        <v>130</v>
      </c>
      <c r="H493" s="124"/>
      <c r="I493" s="124"/>
      <c r="J493" s="124"/>
      <c r="K493" s="124"/>
      <c r="L493" s="124"/>
      <c r="M493" s="124"/>
      <c r="N493" s="124"/>
      <c r="O493" s="124"/>
      <c r="P493" s="124"/>
      <c r="Q493" s="124"/>
      <c r="R493" s="124"/>
      <c r="S493" s="124"/>
      <c r="T493" s="124"/>
      <c r="U493" s="499"/>
      <c r="V493" s="77"/>
      <c r="W493" s="77"/>
      <c r="X493" s="77"/>
      <c r="Y493" s="77"/>
      <c r="Z493" s="77"/>
      <c r="AA493" s="77"/>
    </row>
    <row r="494" spans="5:27" outlineLevel="2" x14ac:dyDescent="0.2">
      <c r="E494" s="503" t="s">
        <v>152</v>
      </c>
      <c r="F494" s="134" t="s">
        <v>152</v>
      </c>
      <c r="G494" s="506" t="s">
        <v>130</v>
      </c>
      <c r="H494" s="124"/>
      <c r="I494" s="124"/>
      <c r="J494" s="124"/>
      <c r="K494" s="124"/>
      <c r="L494" s="124"/>
      <c r="M494" s="124"/>
      <c r="N494" s="124"/>
      <c r="O494" s="124"/>
      <c r="P494" s="124"/>
      <c r="Q494" s="124"/>
      <c r="R494" s="124"/>
      <c r="S494" s="124"/>
      <c r="T494" s="124"/>
      <c r="U494" s="499"/>
      <c r="V494" s="77"/>
      <c r="W494" s="77"/>
      <c r="X494" s="77"/>
      <c r="Y494" s="77"/>
      <c r="Z494" s="77"/>
      <c r="AA494" s="77"/>
    </row>
    <row r="495" spans="5:27" outlineLevel="2" x14ac:dyDescent="0.2">
      <c r="E495" s="503" t="s">
        <v>160</v>
      </c>
      <c r="F495" s="134" t="s">
        <v>161</v>
      </c>
      <c r="G495" s="506" t="s">
        <v>130</v>
      </c>
      <c r="H495" s="124"/>
      <c r="I495" s="124"/>
      <c r="J495" s="124"/>
      <c r="K495" s="124"/>
      <c r="L495" s="124"/>
      <c r="M495" s="124"/>
      <c r="N495" s="124"/>
      <c r="O495" s="124"/>
      <c r="P495" s="124"/>
      <c r="Q495" s="124"/>
      <c r="R495" s="124"/>
      <c r="S495" s="124"/>
      <c r="T495" s="124"/>
      <c r="U495" s="499"/>
      <c r="V495" s="77"/>
      <c r="W495" s="77"/>
      <c r="X495" s="77"/>
      <c r="Y495" s="77"/>
      <c r="Z495" s="77"/>
      <c r="AA495" s="77"/>
    </row>
    <row r="496" spans="5:27" outlineLevel="2" x14ac:dyDescent="0.2">
      <c r="E496" s="503" t="s">
        <v>162</v>
      </c>
      <c r="F496" s="134" t="s">
        <v>659</v>
      </c>
      <c r="G496" s="506" t="s">
        <v>130</v>
      </c>
      <c r="H496" s="124"/>
      <c r="I496" s="124"/>
      <c r="J496" s="124"/>
      <c r="K496" s="124"/>
      <c r="L496" s="124"/>
      <c r="M496" s="124"/>
      <c r="N496" s="124"/>
      <c r="O496" s="124"/>
      <c r="P496" s="124"/>
      <c r="Q496" s="124"/>
      <c r="R496" s="124"/>
      <c r="S496" s="124"/>
      <c r="T496" s="124"/>
      <c r="U496" s="499"/>
      <c r="V496" s="77"/>
      <c r="W496" s="77"/>
      <c r="X496" s="77"/>
      <c r="Y496" s="77"/>
      <c r="Z496" s="77"/>
      <c r="AA496" s="77"/>
    </row>
    <row r="497" spans="5:27" outlineLevel="2" x14ac:dyDescent="0.2">
      <c r="E497" s="503" t="s">
        <v>163</v>
      </c>
      <c r="F497" s="134" t="s">
        <v>164</v>
      </c>
      <c r="G497" s="506" t="s">
        <v>130</v>
      </c>
      <c r="H497" s="124"/>
      <c r="I497" s="124"/>
      <c r="J497" s="124"/>
      <c r="K497" s="124"/>
      <c r="L497" s="124"/>
      <c r="M497" s="124"/>
      <c r="N497" s="124"/>
      <c r="O497" s="124"/>
      <c r="P497" s="124"/>
      <c r="Q497" s="124"/>
      <c r="R497" s="124"/>
      <c r="S497" s="124"/>
      <c r="T497" s="124"/>
      <c r="U497" s="499"/>
      <c r="V497" s="77"/>
      <c r="W497" s="77"/>
      <c r="X497" s="77"/>
      <c r="Y497" s="77"/>
      <c r="Z497" s="77"/>
      <c r="AA497" s="77"/>
    </row>
    <row r="498" spans="5:27" outlineLevel="2" x14ac:dyDescent="0.2">
      <c r="E498" s="503" t="s">
        <v>152</v>
      </c>
      <c r="F498" s="134" t="s">
        <v>152</v>
      </c>
      <c r="G498" s="506" t="s">
        <v>130</v>
      </c>
      <c r="H498" s="124"/>
      <c r="I498" s="124"/>
      <c r="J498" s="124"/>
      <c r="K498" s="124"/>
      <c r="L498" s="124"/>
      <c r="M498" s="124"/>
      <c r="N498" s="124"/>
      <c r="O498" s="124"/>
      <c r="P498" s="124"/>
      <c r="Q498" s="124"/>
      <c r="R498" s="124"/>
      <c r="S498" s="124"/>
      <c r="T498" s="124"/>
      <c r="U498" s="499"/>
      <c r="V498" s="77"/>
      <c r="W498" s="77"/>
      <c r="X498" s="77"/>
      <c r="Y498" s="77"/>
      <c r="Z498" s="77"/>
      <c r="AA498" s="77"/>
    </row>
    <row r="499" spans="5:27" outlineLevel="2" x14ac:dyDescent="0.2">
      <c r="E499" s="503" t="s">
        <v>165</v>
      </c>
      <c r="F499" s="134" t="s">
        <v>656</v>
      </c>
      <c r="G499" s="506" t="s">
        <v>130</v>
      </c>
      <c r="H499" s="124"/>
      <c r="I499" s="124"/>
      <c r="J499" s="124"/>
      <c r="K499" s="124"/>
      <c r="L499" s="124"/>
      <c r="M499" s="124"/>
      <c r="N499" s="124"/>
      <c r="O499" s="124"/>
      <c r="P499" s="124"/>
      <c r="Q499" s="124"/>
      <c r="R499" s="124"/>
      <c r="S499" s="124"/>
      <c r="T499" s="124"/>
      <c r="U499" s="499"/>
      <c r="V499" s="77"/>
      <c r="W499" s="77"/>
      <c r="X499" s="77"/>
      <c r="Y499" s="77"/>
      <c r="Z499" s="77"/>
      <c r="AA499" s="77"/>
    </row>
    <row r="500" spans="5:27" outlineLevel="2" x14ac:dyDescent="0.2">
      <c r="E500" s="503" t="s">
        <v>166</v>
      </c>
      <c r="F500" s="134" t="s">
        <v>657</v>
      </c>
      <c r="G500" s="506" t="s">
        <v>130</v>
      </c>
      <c r="H500" s="124"/>
      <c r="I500" s="124"/>
      <c r="J500" s="124"/>
      <c r="K500" s="124"/>
      <c r="L500" s="124"/>
      <c r="M500" s="124"/>
      <c r="N500" s="124"/>
      <c r="O500" s="124"/>
      <c r="P500" s="124"/>
      <c r="Q500" s="124"/>
      <c r="R500" s="124"/>
      <c r="S500" s="124"/>
      <c r="T500" s="124"/>
      <c r="U500" s="499"/>
      <c r="V500" s="77"/>
      <c r="W500" s="77"/>
      <c r="X500" s="77"/>
      <c r="Y500" s="77"/>
      <c r="Z500" s="77"/>
      <c r="AA500" s="77"/>
    </row>
    <row r="501" spans="5:27" outlineLevel="2" x14ac:dyDescent="0.2">
      <c r="E501" s="503" t="s">
        <v>152</v>
      </c>
      <c r="F501" s="134" t="s">
        <v>152</v>
      </c>
      <c r="G501" s="506" t="s">
        <v>130</v>
      </c>
      <c r="H501" s="124"/>
      <c r="I501" s="124"/>
      <c r="J501" s="124"/>
      <c r="K501" s="124"/>
      <c r="L501" s="124"/>
      <c r="M501" s="124"/>
      <c r="N501" s="124"/>
      <c r="O501" s="124"/>
      <c r="P501" s="124"/>
      <c r="Q501" s="124"/>
      <c r="R501" s="124"/>
      <c r="S501" s="124"/>
      <c r="T501" s="124"/>
      <c r="U501" s="499"/>
      <c r="V501" s="77"/>
      <c r="W501" s="77"/>
      <c r="X501" s="77"/>
      <c r="Y501" s="77"/>
      <c r="Z501" s="77"/>
      <c r="AA501" s="77"/>
    </row>
    <row r="502" spans="5:27" outlineLevel="2" x14ac:dyDescent="0.2">
      <c r="E502" s="503" t="s">
        <v>152</v>
      </c>
      <c r="F502" s="134" t="s">
        <v>152</v>
      </c>
      <c r="G502" s="506" t="s">
        <v>130</v>
      </c>
      <c r="H502" s="124"/>
      <c r="I502" s="124"/>
      <c r="J502" s="124"/>
      <c r="K502" s="124"/>
      <c r="L502" s="124"/>
      <c r="M502" s="124"/>
      <c r="N502" s="124"/>
      <c r="O502" s="124"/>
      <c r="P502" s="124"/>
      <c r="Q502" s="124"/>
      <c r="R502" s="124"/>
      <c r="S502" s="124"/>
      <c r="T502" s="124"/>
      <c r="U502" s="499"/>
      <c r="V502" s="77"/>
      <c r="W502" s="77"/>
      <c r="X502" s="77"/>
      <c r="Y502" s="77"/>
      <c r="Z502" s="77"/>
      <c r="AA502" s="77"/>
    </row>
    <row r="503" spans="5:27" outlineLevel="2" x14ac:dyDescent="0.2">
      <c r="E503" s="503" t="s">
        <v>152</v>
      </c>
      <c r="F503" s="134" t="s">
        <v>152</v>
      </c>
      <c r="G503" s="506" t="s">
        <v>130</v>
      </c>
      <c r="H503" s="124"/>
      <c r="I503" s="124"/>
      <c r="J503" s="124"/>
      <c r="K503" s="124"/>
      <c r="L503" s="124"/>
      <c r="M503" s="124"/>
      <c r="N503" s="124"/>
      <c r="O503" s="124"/>
      <c r="P503" s="124"/>
      <c r="Q503" s="124"/>
      <c r="R503" s="124"/>
      <c r="S503" s="124"/>
      <c r="T503" s="124"/>
      <c r="U503" s="499"/>
      <c r="V503" s="77"/>
      <c r="W503" s="77"/>
      <c r="X503" s="77"/>
      <c r="Y503" s="77"/>
      <c r="Z503" s="77"/>
      <c r="AA503" s="77"/>
    </row>
    <row r="504" spans="5:27" outlineLevel="2" x14ac:dyDescent="0.2">
      <c r="E504" s="503" t="s">
        <v>152</v>
      </c>
      <c r="F504" s="134" t="s">
        <v>152</v>
      </c>
      <c r="G504" s="506" t="s">
        <v>130</v>
      </c>
      <c r="H504" s="124"/>
      <c r="I504" s="124"/>
      <c r="J504" s="124"/>
      <c r="K504" s="124"/>
      <c r="L504" s="124"/>
      <c r="M504" s="124"/>
      <c r="N504" s="124"/>
      <c r="O504" s="124"/>
      <c r="P504" s="124"/>
      <c r="Q504" s="124"/>
      <c r="R504" s="124"/>
      <c r="S504" s="124"/>
      <c r="T504" s="124"/>
      <c r="U504" s="499"/>
      <c r="V504" s="77"/>
      <c r="W504" s="77"/>
      <c r="X504" s="77"/>
      <c r="Y504" s="77"/>
      <c r="Z504" s="77"/>
      <c r="AA504" s="77"/>
    </row>
    <row r="505" spans="5:27" outlineLevel="2" x14ac:dyDescent="0.2">
      <c r="E505" s="503" t="s">
        <v>152</v>
      </c>
      <c r="F505" s="134" t="s">
        <v>152</v>
      </c>
      <c r="G505" s="506" t="s">
        <v>130</v>
      </c>
      <c r="H505" s="124"/>
      <c r="I505" s="124"/>
      <c r="J505" s="124"/>
      <c r="K505" s="124"/>
      <c r="L505" s="124"/>
      <c r="M505" s="124"/>
      <c r="N505" s="124"/>
      <c r="O505" s="124"/>
      <c r="P505" s="124"/>
      <c r="Q505" s="124"/>
      <c r="R505" s="124"/>
      <c r="S505" s="124"/>
      <c r="T505" s="124"/>
      <c r="U505" s="499"/>
      <c r="V505" s="77"/>
      <c r="W505" s="77"/>
      <c r="X505" s="77"/>
      <c r="Y505" s="77"/>
      <c r="Z505" s="77"/>
      <c r="AA505" s="77"/>
    </row>
    <row r="506" spans="5:27" outlineLevel="2" x14ac:dyDescent="0.2">
      <c r="E506" s="503" t="s">
        <v>152</v>
      </c>
      <c r="F506" s="134" t="s">
        <v>152</v>
      </c>
      <c r="G506" s="506" t="s">
        <v>130</v>
      </c>
      <c r="H506" s="124"/>
      <c r="I506" s="124"/>
      <c r="J506" s="124"/>
      <c r="K506" s="124"/>
      <c r="L506" s="124"/>
      <c r="M506" s="124"/>
      <c r="N506" s="124"/>
      <c r="O506" s="124"/>
      <c r="P506" s="124"/>
      <c r="Q506" s="124"/>
      <c r="R506" s="124"/>
      <c r="S506" s="124"/>
      <c r="T506" s="124"/>
      <c r="U506" s="499"/>
      <c r="V506" s="77"/>
      <c r="W506" s="77"/>
      <c r="X506" s="77"/>
      <c r="Y506" s="77"/>
      <c r="Z506" s="77"/>
      <c r="AA506" s="77"/>
    </row>
    <row r="507" spans="5:27" outlineLevel="2" x14ac:dyDescent="0.2">
      <c r="E507" s="503" t="s">
        <v>152</v>
      </c>
      <c r="F507" s="134" t="s">
        <v>152</v>
      </c>
      <c r="G507" s="506" t="s">
        <v>130</v>
      </c>
      <c r="H507" s="124"/>
      <c r="I507" s="124"/>
      <c r="J507" s="124"/>
      <c r="K507" s="124"/>
      <c r="L507" s="124"/>
      <c r="M507" s="124"/>
      <c r="N507" s="124"/>
      <c r="O507" s="124"/>
      <c r="P507" s="124"/>
      <c r="Q507" s="124"/>
      <c r="R507" s="124"/>
      <c r="S507" s="124"/>
      <c r="T507" s="124"/>
      <c r="U507" s="499"/>
      <c r="V507" s="77"/>
      <c r="W507" s="77"/>
      <c r="X507" s="77"/>
      <c r="Y507" s="77"/>
      <c r="Z507" s="77"/>
      <c r="AA507" s="77"/>
    </row>
    <row r="508" spans="5:27" outlineLevel="2" x14ac:dyDescent="0.2">
      <c r="E508" s="503" t="s">
        <v>152</v>
      </c>
      <c r="F508" s="134" t="s">
        <v>152</v>
      </c>
      <c r="G508" s="506" t="s">
        <v>130</v>
      </c>
      <c r="H508" s="124"/>
      <c r="I508" s="124"/>
      <c r="J508" s="124"/>
      <c r="K508" s="124"/>
      <c r="L508" s="124"/>
      <c r="M508" s="124"/>
      <c r="N508" s="124"/>
      <c r="O508" s="124"/>
      <c r="P508" s="124"/>
      <c r="Q508" s="124"/>
      <c r="R508" s="124"/>
      <c r="S508" s="124"/>
      <c r="T508" s="124"/>
      <c r="U508" s="499"/>
      <c r="V508" s="77"/>
      <c r="W508" s="77"/>
      <c r="X508" s="77"/>
      <c r="Y508" s="77"/>
      <c r="Z508" s="77"/>
      <c r="AA508" s="77"/>
    </row>
    <row r="509" spans="5:27" outlineLevel="2" x14ac:dyDescent="0.2">
      <c r="E509" s="503" t="s">
        <v>152</v>
      </c>
      <c r="F509" s="134" t="s">
        <v>152</v>
      </c>
      <c r="G509" s="506" t="s">
        <v>130</v>
      </c>
      <c r="H509" s="124"/>
      <c r="I509" s="124"/>
      <c r="J509" s="124"/>
      <c r="K509" s="124"/>
      <c r="L509" s="124"/>
      <c r="M509" s="124"/>
      <c r="N509" s="124"/>
      <c r="O509" s="124"/>
      <c r="P509" s="124"/>
      <c r="Q509" s="124"/>
      <c r="R509" s="124"/>
      <c r="S509" s="124"/>
      <c r="T509" s="124"/>
      <c r="U509" s="499"/>
      <c r="V509" s="77"/>
      <c r="W509" s="77"/>
      <c r="X509" s="77"/>
      <c r="Y509" s="77"/>
      <c r="Z509" s="77"/>
      <c r="AA509" s="77"/>
    </row>
    <row r="510" spans="5:27" outlineLevel="2" x14ac:dyDescent="0.2">
      <c r="E510" s="503" t="s">
        <v>152</v>
      </c>
      <c r="F510" s="140" t="s">
        <v>152</v>
      </c>
      <c r="G510" s="507" t="s">
        <v>130</v>
      </c>
      <c r="H510" s="124"/>
      <c r="I510" s="124"/>
      <c r="J510" s="124"/>
      <c r="K510" s="124"/>
      <c r="L510" s="124"/>
      <c r="M510" s="124"/>
      <c r="N510" s="124"/>
      <c r="O510" s="124"/>
      <c r="P510" s="124"/>
      <c r="Q510" s="124"/>
      <c r="R510" s="124"/>
      <c r="S510" s="124"/>
      <c r="T510" s="124"/>
      <c r="U510" s="499"/>
      <c r="V510" s="77"/>
      <c r="W510" s="77"/>
      <c r="X510" s="77"/>
      <c r="Y510" s="77"/>
      <c r="Z510" s="77"/>
      <c r="AA510" s="77"/>
    </row>
    <row r="511" spans="5:27" outlineLevel="2" x14ac:dyDescent="0.2">
      <c r="F511" s="124"/>
      <c r="G511" s="124"/>
      <c r="H511" s="124"/>
      <c r="I511" s="124"/>
      <c r="J511" s="124"/>
      <c r="K511" s="124"/>
      <c r="L511" s="124"/>
      <c r="M511" s="124"/>
      <c r="N511" s="124"/>
      <c r="O511" s="124"/>
      <c r="P511" s="124"/>
      <c r="Q511" s="124"/>
      <c r="R511" s="124"/>
      <c r="S511" s="124"/>
      <c r="T511" s="124"/>
      <c r="U511" s="124"/>
      <c r="V511" s="124"/>
      <c r="W511" s="124"/>
      <c r="X511" s="124"/>
      <c r="Y511" s="124"/>
    </row>
    <row r="512" spans="5:27" outlineLevel="1" x14ac:dyDescent="0.2">
      <c r="F512" s="71" t="s">
        <v>551</v>
      </c>
      <c r="G512" s="124"/>
      <c r="H512" s="124"/>
      <c r="I512" s="124"/>
      <c r="J512" s="124"/>
      <c r="K512" s="124"/>
      <c r="L512" s="124"/>
      <c r="M512" s="124"/>
      <c r="N512" s="124"/>
      <c r="O512" s="124"/>
      <c r="P512" s="124"/>
      <c r="Q512" s="124"/>
      <c r="R512" s="124"/>
      <c r="S512" s="124"/>
      <c r="T512" s="124"/>
      <c r="U512" s="72"/>
      <c r="V512" s="72"/>
      <c r="W512" s="72" t="s">
        <v>88</v>
      </c>
      <c r="X512" s="72" t="s">
        <v>89</v>
      </c>
      <c r="Y512" s="72" t="s">
        <v>90</v>
      </c>
      <c r="Z512" s="72" t="s">
        <v>91</v>
      </c>
      <c r="AA512" s="72" t="s">
        <v>92</v>
      </c>
    </row>
    <row r="513" spans="5:27" outlineLevel="2" x14ac:dyDescent="0.2">
      <c r="E513" s="503">
        <v>1</v>
      </c>
      <c r="F513" s="125" t="s">
        <v>660</v>
      </c>
      <c r="G513" s="504" t="s">
        <v>130</v>
      </c>
      <c r="H513" s="124"/>
      <c r="I513" s="124"/>
      <c r="J513" s="124"/>
      <c r="K513" s="124"/>
      <c r="L513" s="124"/>
      <c r="M513" s="124"/>
      <c r="N513" s="124"/>
      <c r="O513" s="124"/>
      <c r="P513" s="124"/>
      <c r="Q513" s="124"/>
      <c r="R513" s="124"/>
      <c r="S513" s="124"/>
      <c r="T513" s="124"/>
      <c r="U513" s="499"/>
      <c r="V513" s="77"/>
      <c r="W513" s="77"/>
      <c r="X513" s="508"/>
      <c r="Y513" s="508"/>
      <c r="Z513" s="508"/>
      <c r="AA513" s="508"/>
    </row>
    <row r="514" spans="5:27" outlineLevel="2" x14ac:dyDescent="0.2">
      <c r="E514" s="503">
        <v>2</v>
      </c>
      <c r="F514" s="134" t="s">
        <v>132</v>
      </c>
      <c r="G514" s="506" t="s">
        <v>130</v>
      </c>
      <c r="H514" s="124"/>
      <c r="I514" s="124"/>
      <c r="J514" s="124"/>
      <c r="K514" s="124"/>
      <c r="L514" s="124"/>
      <c r="M514" s="124"/>
      <c r="N514" s="124"/>
      <c r="O514" s="124"/>
      <c r="P514" s="124"/>
      <c r="Q514" s="124"/>
      <c r="R514" s="124"/>
      <c r="S514" s="124"/>
      <c r="T514" s="124"/>
      <c r="U514" s="499"/>
      <c r="V514" s="77"/>
      <c r="W514" s="77"/>
      <c r="X514" s="508"/>
      <c r="Y514" s="508"/>
      <c r="Z514" s="508"/>
      <c r="AA514" s="508"/>
    </row>
    <row r="515" spans="5:27" outlineLevel="2" x14ac:dyDescent="0.2">
      <c r="E515" s="503">
        <v>3</v>
      </c>
      <c r="F515" s="134" t="s">
        <v>133</v>
      </c>
      <c r="G515" s="506" t="s">
        <v>130</v>
      </c>
      <c r="H515" s="124"/>
      <c r="I515" s="124"/>
      <c r="J515" s="124"/>
      <c r="K515" s="124"/>
      <c r="L515" s="124"/>
      <c r="M515" s="124"/>
      <c r="N515" s="124"/>
      <c r="O515" s="124"/>
      <c r="P515" s="124"/>
      <c r="Q515" s="124"/>
      <c r="R515" s="124"/>
      <c r="S515" s="124"/>
      <c r="T515" s="124"/>
      <c r="U515" s="499"/>
      <c r="V515" s="77"/>
      <c r="W515" s="77"/>
      <c r="X515" s="508"/>
      <c r="Y515" s="508"/>
      <c r="Z515" s="508"/>
      <c r="AA515" s="508"/>
    </row>
    <row r="516" spans="5:27" outlineLevel="2" x14ac:dyDescent="0.2">
      <c r="E516" s="503">
        <v>4</v>
      </c>
      <c r="F516" s="134" t="s">
        <v>134</v>
      </c>
      <c r="G516" s="506" t="s">
        <v>130</v>
      </c>
      <c r="H516" s="124"/>
      <c r="I516" s="124"/>
      <c r="J516" s="124"/>
      <c r="K516" s="124"/>
      <c r="L516" s="124"/>
      <c r="M516" s="124"/>
      <c r="N516" s="124"/>
      <c r="O516" s="124"/>
      <c r="P516" s="124"/>
      <c r="Q516" s="124"/>
      <c r="R516" s="124"/>
      <c r="S516" s="124"/>
      <c r="T516" s="124"/>
      <c r="U516" s="499"/>
      <c r="V516" s="77"/>
      <c r="W516" s="77"/>
      <c r="X516" s="508"/>
      <c r="Y516" s="508"/>
      <c r="Z516" s="508"/>
      <c r="AA516" s="508"/>
    </row>
    <row r="517" spans="5:27" outlineLevel="2" x14ac:dyDescent="0.2">
      <c r="E517" s="503">
        <v>5</v>
      </c>
      <c r="F517" s="134" t="s">
        <v>135</v>
      </c>
      <c r="G517" s="506" t="s">
        <v>130</v>
      </c>
      <c r="H517" s="124"/>
      <c r="I517" s="124"/>
      <c r="J517" s="124"/>
      <c r="K517" s="124"/>
      <c r="L517" s="124"/>
      <c r="M517" s="124"/>
      <c r="N517" s="124"/>
      <c r="O517" s="124"/>
      <c r="P517" s="124"/>
      <c r="Q517" s="124"/>
      <c r="R517" s="124"/>
      <c r="S517" s="124"/>
      <c r="T517" s="124"/>
      <c r="U517" s="499"/>
      <c r="V517" s="77"/>
      <c r="W517" s="77"/>
      <c r="X517" s="508"/>
      <c r="Y517" s="508"/>
      <c r="Z517" s="508"/>
      <c r="AA517" s="508"/>
    </row>
    <row r="518" spans="5:27" outlineLevel="2" x14ac:dyDescent="0.2">
      <c r="E518" s="503">
        <v>6</v>
      </c>
      <c r="F518" s="134" t="s">
        <v>136</v>
      </c>
      <c r="G518" s="506" t="s">
        <v>130</v>
      </c>
      <c r="H518" s="124"/>
      <c r="I518" s="124"/>
      <c r="J518" s="124"/>
      <c r="K518" s="124"/>
      <c r="L518" s="124"/>
      <c r="M518" s="124"/>
      <c r="N518" s="124"/>
      <c r="O518" s="124"/>
      <c r="P518" s="124"/>
      <c r="Q518" s="124"/>
      <c r="R518" s="124"/>
      <c r="S518" s="124"/>
      <c r="T518" s="124"/>
      <c r="U518" s="499"/>
      <c r="V518" s="77"/>
      <c r="W518" s="77"/>
      <c r="X518" s="508"/>
      <c r="Y518" s="508"/>
      <c r="Z518" s="508"/>
      <c r="AA518" s="508"/>
    </row>
    <row r="519" spans="5:27" outlineLevel="2" x14ac:dyDescent="0.2">
      <c r="E519" s="503">
        <v>7</v>
      </c>
      <c r="F519" s="134" t="s">
        <v>137</v>
      </c>
      <c r="G519" s="506" t="s">
        <v>130</v>
      </c>
      <c r="H519" s="124"/>
      <c r="I519" s="124"/>
      <c r="J519" s="124"/>
      <c r="K519" s="124"/>
      <c r="L519" s="124"/>
      <c r="M519" s="124"/>
      <c r="N519" s="124"/>
      <c r="O519" s="124"/>
      <c r="P519" s="124"/>
      <c r="Q519" s="124"/>
      <c r="R519" s="124"/>
      <c r="S519" s="124"/>
      <c r="T519" s="124"/>
      <c r="U519" s="499"/>
      <c r="V519" s="77"/>
      <c r="W519" s="77"/>
      <c r="X519" s="508"/>
      <c r="Y519" s="508"/>
      <c r="Z519" s="508"/>
      <c r="AA519" s="508"/>
    </row>
    <row r="520" spans="5:27" outlineLevel="2" x14ac:dyDescent="0.2">
      <c r="E520" s="503">
        <v>8</v>
      </c>
      <c r="F520" s="134" t="s">
        <v>138</v>
      </c>
      <c r="G520" s="506" t="s">
        <v>130</v>
      </c>
      <c r="H520" s="124"/>
      <c r="I520" s="124"/>
      <c r="J520" s="124"/>
      <c r="K520" s="124"/>
      <c r="L520" s="124"/>
      <c r="M520" s="124"/>
      <c r="N520" s="124"/>
      <c r="O520" s="124"/>
      <c r="P520" s="124"/>
      <c r="Q520" s="124"/>
      <c r="R520" s="124"/>
      <c r="S520" s="124"/>
      <c r="T520" s="124"/>
      <c r="U520" s="499"/>
      <c r="V520" s="77"/>
      <c r="W520" s="77"/>
      <c r="X520" s="508"/>
      <c r="Y520" s="508"/>
      <c r="Z520" s="508"/>
      <c r="AA520" s="508"/>
    </row>
    <row r="521" spans="5:27" outlineLevel="2" x14ac:dyDescent="0.2">
      <c r="E521" s="503">
        <v>9</v>
      </c>
      <c r="F521" s="134" t="s">
        <v>139</v>
      </c>
      <c r="G521" s="506" t="s">
        <v>130</v>
      </c>
      <c r="H521" s="124"/>
      <c r="I521" s="124"/>
      <c r="J521" s="124"/>
      <c r="K521" s="124"/>
      <c r="L521" s="124"/>
      <c r="M521" s="124"/>
      <c r="N521" s="124"/>
      <c r="O521" s="124"/>
      <c r="P521" s="124"/>
      <c r="Q521" s="124"/>
      <c r="R521" s="124"/>
      <c r="S521" s="124"/>
      <c r="T521" s="124"/>
      <c r="U521" s="499"/>
      <c r="V521" s="77"/>
      <c r="W521" s="77"/>
      <c r="X521" s="508"/>
      <c r="Y521" s="508"/>
      <c r="Z521" s="508"/>
      <c r="AA521" s="508"/>
    </row>
    <row r="522" spans="5:27" outlineLevel="2" x14ac:dyDescent="0.2">
      <c r="E522" s="503">
        <v>10</v>
      </c>
      <c r="F522" s="134" t="s">
        <v>140</v>
      </c>
      <c r="G522" s="506" t="s">
        <v>130</v>
      </c>
      <c r="H522" s="124"/>
      <c r="I522" s="124"/>
      <c r="J522" s="124"/>
      <c r="K522" s="124"/>
      <c r="L522" s="124"/>
      <c r="M522" s="124"/>
      <c r="N522" s="124"/>
      <c r="O522" s="124"/>
      <c r="P522" s="124"/>
      <c r="Q522" s="124"/>
      <c r="R522" s="124"/>
      <c r="S522" s="124"/>
      <c r="T522" s="124"/>
      <c r="U522" s="499"/>
      <c r="V522" s="77"/>
      <c r="W522" s="77"/>
      <c r="X522" s="508"/>
      <c r="Y522" s="508"/>
      <c r="Z522" s="508"/>
      <c r="AA522" s="508"/>
    </row>
    <row r="523" spans="5:27" outlineLevel="2" x14ac:dyDescent="0.2">
      <c r="E523" s="503">
        <v>11</v>
      </c>
      <c r="F523" s="134" t="s">
        <v>141</v>
      </c>
      <c r="G523" s="506" t="s">
        <v>130</v>
      </c>
      <c r="H523" s="124"/>
      <c r="I523" s="124"/>
      <c r="J523" s="124"/>
      <c r="K523" s="124"/>
      <c r="L523" s="124"/>
      <c r="M523" s="124"/>
      <c r="N523" s="124"/>
      <c r="O523" s="124"/>
      <c r="P523" s="124"/>
      <c r="Q523" s="124"/>
      <c r="R523" s="124"/>
      <c r="S523" s="124"/>
      <c r="T523" s="124"/>
      <c r="U523" s="499"/>
      <c r="V523" s="77"/>
      <c r="W523" s="77"/>
      <c r="X523" s="508"/>
      <c r="Y523" s="508"/>
      <c r="Z523" s="508"/>
      <c r="AA523" s="508"/>
    </row>
    <row r="524" spans="5:27" outlineLevel="2" x14ac:dyDescent="0.2">
      <c r="E524" s="503">
        <v>12</v>
      </c>
      <c r="F524" s="134" t="s">
        <v>142</v>
      </c>
      <c r="G524" s="506" t="s">
        <v>130</v>
      </c>
      <c r="H524" s="124"/>
      <c r="I524" s="124"/>
      <c r="J524" s="124"/>
      <c r="K524" s="124"/>
      <c r="L524" s="124"/>
      <c r="M524" s="124"/>
      <c r="N524" s="124"/>
      <c r="O524" s="124"/>
      <c r="P524" s="124"/>
      <c r="Q524" s="124"/>
      <c r="R524" s="124"/>
      <c r="S524" s="124"/>
      <c r="T524" s="124"/>
      <c r="U524" s="499"/>
      <c r="V524" s="77"/>
      <c r="W524" s="77"/>
      <c r="X524" s="508"/>
      <c r="Y524" s="508"/>
      <c r="Z524" s="508"/>
      <c r="AA524" s="508"/>
    </row>
    <row r="525" spans="5:27" outlineLevel="2" x14ac:dyDescent="0.2">
      <c r="E525" s="503">
        <v>13</v>
      </c>
      <c r="F525" s="134" t="s">
        <v>143</v>
      </c>
      <c r="G525" s="506" t="s">
        <v>130</v>
      </c>
      <c r="H525" s="124"/>
      <c r="I525" s="124"/>
      <c r="J525" s="124"/>
      <c r="K525" s="124"/>
      <c r="L525" s="124"/>
      <c r="M525" s="124"/>
      <c r="N525" s="124"/>
      <c r="O525" s="124"/>
      <c r="P525" s="124"/>
      <c r="Q525" s="124"/>
      <c r="R525" s="124"/>
      <c r="S525" s="124"/>
      <c r="T525" s="124"/>
      <c r="U525" s="499"/>
      <c r="V525" s="77"/>
      <c r="W525" s="77"/>
      <c r="X525" s="508"/>
      <c r="Y525" s="508"/>
      <c r="Z525" s="508"/>
      <c r="AA525" s="508"/>
    </row>
    <row r="526" spans="5:27" outlineLevel="2" x14ac:dyDescent="0.2">
      <c r="E526" s="503">
        <v>14</v>
      </c>
      <c r="F526" s="134" t="s">
        <v>144</v>
      </c>
      <c r="G526" s="506" t="s">
        <v>130</v>
      </c>
      <c r="H526" s="124"/>
      <c r="I526" s="124"/>
      <c r="J526" s="124"/>
      <c r="K526" s="124"/>
      <c r="L526" s="124"/>
      <c r="M526" s="124"/>
      <c r="N526" s="124"/>
      <c r="O526" s="124"/>
      <c r="P526" s="124"/>
      <c r="Q526" s="124"/>
      <c r="R526" s="124"/>
      <c r="S526" s="124"/>
      <c r="T526" s="124"/>
      <c r="U526" s="499"/>
      <c r="V526" s="77"/>
      <c r="W526" s="77"/>
      <c r="X526" s="508"/>
      <c r="Y526" s="508"/>
      <c r="Z526" s="508"/>
      <c r="AA526" s="508"/>
    </row>
    <row r="527" spans="5:27" outlineLevel="2" x14ac:dyDescent="0.2">
      <c r="E527" s="503">
        <v>15</v>
      </c>
      <c r="F527" s="134" t="s">
        <v>145</v>
      </c>
      <c r="G527" s="506" t="s">
        <v>130</v>
      </c>
      <c r="H527" s="124"/>
      <c r="I527" s="124"/>
      <c r="J527" s="124"/>
      <c r="K527" s="124"/>
      <c r="L527" s="124"/>
      <c r="M527" s="124"/>
      <c r="N527" s="124"/>
      <c r="O527" s="124"/>
      <c r="P527" s="124"/>
      <c r="Q527" s="124"/>
      <c r="R527" s="124"/>
      <c r="S527" s="124"/>
      <c r="T527" s="124"/>
      <c r="U527" s="499"/>
      <c r="V527" s="77"/>
      <c r="W527" s="77"/>
      <c r="X527" s="508"/>
      <c r="Y527" s="508"/>
      <c r="Z527" s="508"/>
      <c r="AA527" s="508"/>
    </row>
    <row r="528" spans="5:27" outlineLevel="2" x14ac:dyDescent="0.2">
      <c r="E528" s="503">
        <v>16</v>
      </c>
      <c r="F528" s="134" t="s">
        <v>146</v>
      </c>
      <c r="G528" s="506" t="s">
        <v>130</v>
      </c>
      <c r="H528" s="124"/>
      <c r="I528" s="124"/>
      <c r="J528" s="124"/>
      <c r="K528" s="124"/>
      <c r="L528" s="124"/>
      <c r="M528" s="124"/>
      <c r="N528" s="124"/>
      <c r="O528" s="124"/>
      <c r="P528" s="124"/>
      <c r="Q528" s="124"/>
      <c r="R528" s="124"/>
      <c r="S528" s="124"/>
      <c r="T528" s="124"/>
      <c r="U528" s="499"/>
      <c r="V528" s="77"/>
      <c r="W528" s="77"/>
      <c r="X528" s="508"/>
      <c r="Y528" s="508"/>
      <c r="Z528" s="508"/>
      <c r="AA528" s="508"/>
    </row>
    <row r="529" spans="5:27" outlineLevel="2" x14ac:dyDescent="0.2">
      <c r="E529" s="503">
        <v>17</v>
      </c>
      <c r="F529" s="134" t="s">
        <v>147</v>
      </c>
      <c r="G529" s="506" t="s">
        <v>130</v>
      </c>
      <c r="H529" s="124"/>
      <c r="I529" s="124"/>
      <c r="J529" s="124"/>
      <c r="K529" s="124"/>
      <c r="L529" s="124"/>
      <c r="M529" s="124"/>
      <c r="N529" s="124"/>
      <c r="O529" s="124"/>
      <c r="P529" s="124"/>
      <c r="Q529" s="124"/>
      <c r="R529" s="124"/>
      <c r="S529" s="124"/>
      <c r="T529" s="124"/>
      <c r="U529" s="499"/>
      <c r="V529" s="77"/>
      <c r="W529" s="77"/>
      <c r="X529" s="508"/>
      <c r="Y529" s="508"/>
      <c r="Z529" s="508"/>
      <c r="AA529" s="508"/>
    </row>
    <row r="530" spans="5:27" outlineLevel="2" x14ac:dyDescent="0.2">
      <c r="E530" s="503">
        <v>18</v>
      </c>
      <c r="F530" s="134" t="s">
        <v>148</v>
      </c>
      <c r="G530" s="506" t="s">
        <v>130</v>
      </c>
      <c r="H530" s="124"/>
      <c r="I530" s="124"/>
      <c r="J530" s="124"/>
      <c r="K530" s="124"/>
      <c r="L530" s="124"/>
      <c r="M530" s="124"/>
      <c r="N530" s="124"/>
      <c r="O530" s="124"/>
      <c r="P530" s="124"/>
      <c r="Q530" s="124"/>
      <c r="R530" s="124"/>
      <c r="S530" s="124"/>
      <c r="T530" s="124"/>
      <c r="U530" s="499"/>
      <c r="V530" s="77"/>
      <c r="W530" s="77"/>
      <c r="X530" s="508"/>
      <c r="Y530" s="508"/>
      <c r="Z530" s="508"/>
      <c r="AA530" s="508"/>
    </row>
    <row r="531" spans="5:27" outlineLevel="2" x14ac:dyDescent="0.2">
      <c r="E531" s="503">
        <v>19</v>
      </c>
      <c r="F531" s="134" t="s">
        <v>149</v>
      </c>
      <c r="G531" s="506" t="s">
        <v>130</v>
      </c>
      <c r="H531" s="124"/>
      <c r="I531" s="124"/>
      <c r="J531" s="124"/>
      <c r="K531" s="124"/>
      <c r="L531" s="124"/>
      <c r="M531" s="124"/>
      <c r="N531" s="124"/>
      <c r="O531" s="124"/>
      <c r="P531" s="124"/>
      <c r="Q531" s="124"/>
      <c r="R531" s="124"/>
      <c r="S531" s="124"/>
      <c r="T531" s="124"/>
      <c r="U531" s="499"/>
      <c r="V531" s="77"/>
      <c r="W531" s="77"/>
      <c r="X531" s="508"/>
      <c r="Y531" s="508"/>
      <c r="Z531" s="508"/>
      <c r="AA531" s="508"/>
    </row>
    <row r="532" spans="5:27" outlineLevel="2" x14ac:dyDescent="0.2">
      <c r="E532" s="503">
        <v>20</v>
      </c>
      <c r="F532" s="134" t="s">
        <v>150</v>
      </c>
      <c r="G532" s="506" t="s">
        <v>130</v>
      </c>
      <c r="H532" s="124"/>
      <c r="I532" s="124"/>
      <c r="J532" s="124"/>
      <c r="K532" s="124"/>
      <c r="L532" s="124"/>
      <c r="M532" s="124"/>
      <c r="N532" s="124"/>
      <c r="O532" s="124"/>
      <c r="P532" s="124"/>
      <c r="Q532" s="124"/>
      <c r="R532" s="124"/>
      <c r="S532" s="124"/>
      <c r="T532" s="124"/>
      <c r="U532" s="499"/>
      <c r="V532" s="77"/>
      <c r="W532" s="77"/>
      <c r="X532" s="508"/>
      <c r="Y532" s="508"/>
      <c r="Z532" s="508"/>
      <c r="AA532" s="508"/>
    </row>
    <row r="533" spans="5:27" outlineLevel="2" x14ac:dyDescent="0.2">
      <c r="E533" s="503">
        <v>21</v>
      </c>
      <c r="F533" s="134" t="s">
        <v>151</v>
      </c>
      <c r="G533" s="506" t="s">
        <v>130</v>
      </c>
      <c r="H533" s="124"/>
      <c r="I533" s="124"/>
      <c r="J533" s="124"/>
      <c r="K533" s="124"/>
      <c r="L533" s="124"/>
      <c r="M533" s="124"/>
      <c r="N533" s="124"/>
      <c r="O533" s="124"/>
      <c r="P533" s="124"/>
      <c r="Q533" s="124"/>
      <c r="R533" s="124"/>
      <c r="S533" s="124"/>
      <c r="T533" s="124"/>
      <c r="U533" s="499"/>
      <c r="V533" s="77"/>
      <c r="W533" s="77"/>
      <c r="X533" s="508"/>
      <c r="Y533" s="508"/>
      <c r="Z533" s="508"/>
      <c r="AA533" s="508"/>
    </row>
    <row r="534" spans="5:27" outlineLevel="2" x14ac:dyDescent="0.2">
      <c r="E534" s="503">
        <v>22</v>
      </c>
      <c r="F534" s="134" t="s">
        <v>658</v>
      </c>
      <c r="G534" s="506" t="s">
        <v>130</v>
      </c>
      <c r="H534" s="124"/>
      <c r="I534" s="124"/>
      <c r="J534" s="124"/>
      <c r="K534" s="124"/>
      <c r="L534" s="124"/>
      <c r="M534" s="124"/>
      <c r="N534" s="124"/>
      <c r="O534" s="124"/>
      <c r="P534" s="124"/>
      <c r="Q534" s="124"/>
      <c r="R534" s="124"/>
      <c r="S534" s="124"/>
      <c r="T534" s="124"/>
      <c r="U534" s="499"/>
      <c r="V534" s="77"/>
      <c r="W534" s="77"/>
      <c r="X534" s="508"/>
      <c r="Y534" s="508"/>
      <c r="Z534" s="508"/>
      <c r="AA534" s="508"/>
    </row>
    <row r="535" spans="5:27" outlineLevel="2" x14ac:dyDescent="0.2">
      <c r="E535" s="503" t="s">
        <v>152</v>
      </c>
      <c r="F535" s="134" t="s">
        <v>152</v>
      </c>
      <c r="G535" s="506" t="s">
        <v>130</v>
      </c>
      <c r="H535" s="124"/>
      <c r="I535" s="124"/>
      <c r="J535" s="124"/>
      <c r="K535" s="124"/>
      <c r="L535" s="124"/>
      <c r="M535" s="124"/>
      <c r="N535" s="124"/>
      <c r="O535" s="124"/>
      <c r="P535" s="124"/>
      <c r="Q535" s="124"/>
      <c r="R535" s="124"/>
      <c r="S535" s="124"/>
      <c r="T535" s="124"/>
      <c r="U535" s="499"/>
      <c r="V535" s="77"/>
      <c r="W535" s="77"/>
      <c r="X535" s="508"/>
      <c r="Y535" s="508"/>
      <c r="Z535" s="508"/>
      <c r="AA535" s="508"/>
    </row>
    <row r="536" spans="5:27" outlineLevel="2" x14ac:dyDescent="0.2">
      <c r="E536" s="503">
        <v>24</v>
      </c>
      <c r="F536" s="134" t="s">
        <v>2</v>
      </c>
      <c r="G536" s="506" t="s">
        <v>130</v>
      </c>
      <c r="H536" s="124"/>
      <c r="I536" s="124"/>
      <c r="J536" s="124"/>
      <c r="K536" s="124"/>
      <c r="L536" s="124"/>
      <c r="M536" s="124"/>
      <c r="N536" s="124"/>
      <c r="O536" s="124"/>
      <c r="P536" s="124"/>
      <c r="Q536" s="124"/>
      <c r="R536" s="124"/>
      <c r="S536" s="124"/>
      <c r="T536" s="124"/>
      <c r="U536" s="499"/>
      <c r="V536" s="77"/>
      <c r="W536" s="77"/>
      <c r="X536" s="508"/>
      <c r="Y536" s="508"/>
      <c r="Z536" s="508"/>
      <c r="AA536" s="508"/>
    </row>
    <row r="537" spans="5:27" outlineLevel="2" x14ac:dyDescent="0.2">
      <c r="E537" s="503">
        <v>25</v>
      </c>
      <c r="F537" s="134" t="s">
        <v>153</v>
      </c>
      <c r="G537" s="506" t="s">
        <v>130</v>
      </c>
      <c r="H537" s="124"/>
      <c r="I537" s="124"/>
      <c r="J537" s="124"/>
      <c r="K537" s="124"/>
      <c r="L537" s="124"/>
      <c r="M537" s="124"/>
      <c r="N537" s="124"/>
      <c r="O537" s="124"/>
      <c r="P537" s="124"/>
      <c r="Q537" s="124"/>
      <c r="R537" s="124"/>
      <c r="S537" s="124"/>
      <c r="T537" s="124"/>
      <c r="U537" s="499"/>
      <c r="V537" s="77"/>
      <c r="W537" s="77"/>
      <c r="X537" s="508"/>
      <c r="Y537" s="508"/>
      <c r="Z537" s="508"/>
      <c r="AA537" s="508"/>
    </row>
    <row r="538" spans="5:27" outlineLevel="2" x14ac:dyDescent="0.2">
      <c r="E538" s="503" t="s">
        <v>154</v>
      </c>
      <c r="F538" s="134" t="s">
        <v>155</v>
      </c>
      <c r="G538" s="506" t="s">
        <v>130</v>
      </c>
      <c r="H538" s="124"/>
      <c r="I538" s="124"/>
      <c r="J538" s="124"/>
      <c r="K538" s="124"/>
      <c r="L538" s="124"/>
      <c r="M538" s="124"/>
      <c r="N538" s="124"/>
      <c r="O538" s="124"/>
      <c r="P538" s="124"/>
      <c r="Q538" s="124"/>
      <c r="R538" s="124"/>
      <c r="S538" s="124"/>
      <c r="T538" s="124"/>
      <c r="U538" s="499"/>
      <c r="V538" s="77"/>
      <c r="W538" s="77"/>
      <c r="X538" s="508"/>
      <c r="Y538" s="508"/>
      <c r="Z538" s="508"/>
      <c r="AA538" s="508"/>
    </row>
    <row r="539" spans="5:27" outlineLevel="2" x14ac:dyDescent="0.2">
      <c r="E539" s="503" t="s">
        <v>156</v>
      </c>
      <c r="F539" s="134" t="s">
        <v>157</v>
      </c>
      <c r="G539" s="506" t="s">
        <v>130</v>
      </c>
      <c r="H539" s="124"/>
      <c r="I539" s="124"/>
      <c r="J539" s="124"/>
      <c r="K539" s="124"/>
      <c r="L539" s="124"/>
      <c r="M539" s="124"/>
      <c r="N539" s="124"/>
      <c r="O539" s="124"/>
      <c r="P539" s="124"/>
      <c r="Q539" s="124"/>
      <c r="R539" s="124"/>
      <c r="S539" s="124"/>
      <c r="T539" s="124"/>
      <c r="U539" s="499"/>
      <c r="V539" s="77"/>
      <c r="W539" s="77"/>
      <c r="X539" s="508"/>
      <c r="Y539" s="508"/>
      <c r="Z539" s="508"/>
      <c r="AA539" s="508"/>
    </row>
    <row r="540" spans="5:27" outlineLevel="2" x14ac:dyDescent="0.2">
      <c r="E540" s="503" t="s">
        <v>152</v>
      </c>
      <c r="F540" s="134" t="s">
        <v>152</v>
      </c>
      <c r="G540" s="506" t="s">
        <v>130</v>
      </c>
      <c r="H540" s="124"/>
      <c r="I540" s="124"/>
      <c r="J540" s="124"/>
      <c r="K540" s="124"/>
      <c r="L540" s="124"/>
      <c r="M540" s="124"/>
      <c r="N540" s="124"/>
      <c r="O540" s="124"/>
      <c r="P540" s="124"/>
      <c r="Q540" s="124"/>
      <c r="R540" s="124"/>
      <c r="S540" s="124"/>
      <c r="T540" s="124"/>
      <c r="U540" s="499"/>
      <c r="V540" s="77"/>
      <c r="W540" s="77"/>
      <c r="X540" s="508"/>
      <c r="Y540" s="508"/>
      <c r="Z540" s="508"/>
      <c r="AA540" s="508"/>
    </row>
    <row r="541" spans="5:27" outlineLevel="2" x14ac:dyDescent="0.2">
      <c r="E541" s="503">
        <v>29</v>
      </c>
      <c r="F541" s="134" t="s">
        <v>158</v>
      </c>
      <c r="G541" s="506" t="s">
        <v>130</v>
      </c>
      <c r="H541" s="124"/>
      <c r="I541" s="124"/>
      <c r="J541" s="124"/>
      <c r="K541" s="124"/>
      <c r="L541" s="124"/>
      <c r="M541" s="124"/>
      <c r="N541" s="124"/>
      <c r="O541" s="124"/>
      <c r="P541" s="124"/>
      <c r="Q541" s="124"/>
      <c r="R541" s="124"/>
      <c r="S541" s="124"/>
      <c r="T541" s="124"/>
      <c r="U541" s="499"/>
      <c r="V541" s="77"/>
      <c r="W541" s="77"/>
      <c r="X541" s="508"/>
      <c r="Y541" s="508"/>
      <c r="Z541" s="508"/>
      <c r="AA541" s="508"/>
    </row>
    <row r="542" spans="5:27" outlineLevel="2" x14ac:dyDescent="0.2">
      <c r="E542" s="503">
        <v>30</v>
      </c>
      <c r="F542" s="134" t="s">
        <v>159</v>
      </c>
      <c r="G542" s="506" t="s">
        <v>130</v>
      </c>
      <c r="H542" s="124"/>
      <c r="I542" s="124"/>
      <c r="J542" s="124"/>
      <c r="K542" s="124"/>
      <c r="L542" s="124"/>
      <c r="M542" s="124"/>
      <c r="N542" s="124"/>
      <c r="O542" s="124"/>
      <c r="P542" s="124"/>
      <c r="Q542" s="124"/>
      <c r="R542" s="124"/>
      <c r="S542" s="124"/>
      <c r="T542" s="124"/>
      <c r="U542" s="499"/>
      <c r="V542" s="77"/>
      <c r="W542" s="77"/>
      <c r="X542" s="508"/>
      <c r="Y542" s="508"/>
      <c r="Z542" s="508"/>
      <c r="AA542" s="508"/>
    </row>
    <row r="543" spans="5:27" outlineLevel="2" x14ac:dyDescent="0.2">
      <c r="E543" s="503" t="s">
        <v>152</v>
      </c>
      <c r="F543" s="134" t="s">
        <v>152</v>
      </c>
      <c r="G543" s="506" t="s">
        <v>130</v>
      </c>
      <c r="H543" s="124"/>
      <c r="I543" s="124"/>
      <c r="J543" s="124"/>
      <c r="K543" s="124"/>
      <c r="L543" s="124"/>
      <c r="M543" s="124"/>
      <c r="N543" s="124"/>
      <c r="O543" s="124"/>
      <c r="P543" s="124"/>
      <c r="Q543" s="124"/>
      <c r="R543" s="124"/>
      <c r="S543" s="124"/>
      <c r="T543" s="124"/>
      <c r="U543" s="499"/>
      <c r="V543" s="77"/>
      <c r="W543" s="77"/>
      <c r="X543" s="508"/>
      <c r="Y543" s="508"/>
      <c r="Z543" s="508"/>
      <c r="AA543" s="508"/>
    </row>
    <row r="544" spans="5:27" outlineLevel="2" x14ac:dyDescent="0.2">
      <c r="E544" s="503" t="s">
        <v>160</v>
      </c>
      <c r="F544" s="134" t="s">
        <v>161</v>
      </c>
      <c r="G544" s="506" t="s">
        <v>130</v>
      </c>
      <c r="H544" s="124"/>
      <c r="I544" s="124"/>
      <c r="J544" s="124"/>
      <c r="K544" s="124"/>
      <c r="L544" s="124"/>
      <c r="M544" s="124"/>
      <c r="N544" s="124"/>
      <c r="O544" s="124"/>
      <c r="P544" s="124"/>
      <c r="Q544" s="124"/>
      <c r="R544" s="124"/>
      <c r="S544" s="124"/>
      <c r="T544" s="124"/>
      <c r="U544" s="499"/>
      <c r="V544" s="77"/>
      <c r="W544" s="77"/>
      <c r="X544" s="508"/>
      <c r="Y544" s="508"/>
      <c r="Z544" s="508"/>
      <c r="AA544" s="508"/>
    </row>
    <row r="545" spans="5:27" outlineLevel="2" x14ac:dyDescent="0.2">
      <c r="E545" s="503" t="s">
        <v>162</v>
      </c>
      <c r="F545" s="134" t="s">
        <v>659</v>
      </c>
      <c r="G545" s="506" t="s">
        <v>130</v>
      </c>
      <c r="H545" s="124"/>
      <c r="I545" s="124"/>
      <c r="J545" s="124"/>
      <c r="K545" s="124"/>
      <c r="L545" s="124"/>
      <c r="M545" s="124"/>
      <c r="N545" s="124"/>
      <c r="O545" s="124"/>
      <c r="P545" s="124"/>
      <c r="Q545" s="124"/>
      <c r="R545" s="124"/>
      <c r="S545" s="124"/>
      <c r="T545" s="124"/>
      <c r="U545" s="499"/>
      <c r="V545" s="77"/>
      <c r="W545" s="77"/>
      <c r="X545" s="508"/>
      <c r="Y545" s="508"/>
      <c r="Z545" s="508"/>
      <c r="AA545" s="508"/>
    </row>
    <row r="546" spans="5:27" outlineLevel="2" x14ac:dyDescent="0.2">
      <c r="E546" s="503" t="s">
        <v>163</v>
      </c>
      <c r="F546" s="134" t="s">
        <v>164</v>
      </c>
      <c r="G546" s="506" t="s">
        <v>130</v>
      </c>
      <c r="H546" s="124"/>
      <c r="I546" s="124"/>
      <c r="J546" s="124"/>
      <c r="K546" s="124"/>
      <c r="L546" s="124"/>
      <c r="M546" s="124"/>
      <c r="N546" s="124"/>
      <c r="O546" s="124"/>
      <c r="P546" s="124"/>
      <c r="Q546" s="124"/>
      <c r="R546" s="124"/>
      <c r="S546" s="124"/>
      <c r="T546" s="124"/>
      <c r="U546" s="499"/>
      <c r="V546" s="77"/>
      <c r="W546" s="77"/>
      <c r="X546" s="508"/>
      <c r="Y546" s="508"/>
      <c r="Z546" s="508"/>
      <c r="AA546" s="508"/>
    </row>
    <row r="547" spans="5:27" outlineLevel="2" x14ac:dyDescent="0.2">
      <c r="E547" s="503" t="s">
        <v>152</v>
      </c>
      <c r="F547" s="134" t="s">
        <v>152</v>
      </c>
      <c r="G547" s="506" t="s">
        <v>130</v>
      </c>
      <c r="H547" s="124"/>
      <c r="I547" s="124"/>
      <c r="J547" s="124"/>
      <c r="K547" s="124"/>
      <c r="L547" s="124"/>
      <c r="M547" s="124"/>
      <c r="N547" s="124"/>
      <c r="O547" s="124"/>
      <c r="P547" s="124"/>
      <c r="Q547" s="124"/>
      <c r="R547" s="124"/>
      <c r="S547" s="124"/>
      <c r="T547" s="124"/>
      <c r="U547" s="499"/>
      <c r="V547" s="77"/>
      <c r="W547" s="77"/>
      <c r="X547" s="508"/>
      <c r="Y547" s="508"/>
      <c r="Z547" s="508"/>
      <c r="AA547" s="508"/>
    </row>
    <row r="548" spans="5:27" outlineLevel="2" x14ac:dyDescent="0.2">
      <c r="E548" s="503" t="s">
        <v>165</v>
      </c>
      <c r="F548" s="134" t="s">
        <v>656</v>
      </c>
      <c r="G548" s="506" t="s">
        <v>130</v>
      </c>
      <c r="H548" s="124"/>
      <c r="I548" s="124"/>
      <c r="J548" s="124"/>
      <c r="K548" s="124"/>
      <c r="L548" s="124"/>
      <c r="M548" s="124"/>
      <c r="N548" s="124"/>
      <c r="O548" s="124"/>
      <c r="P548" s="124"/>
      <c r="Q548" s="124"/>
      <c r="R548" s="124"/>
      <c r="S548" s="124"/>
      <c r="T548" s="124"/>
      <c r="U548" s="499"/>
      <c r="V548" s="77"/>
      <c r="W548" s="77"/>
      <c r="X548" s="508"/>
      <c r="Y548" s="508"/>
      <c r="Z548" s="508"/>
      <c r="AA548" s="508"/>
    </row>
    <row r="549" spans="5:27" outlineLevel="2" x14ac:dyDescent="0.2">
      <c r="E549" s="503" t="s">
        <v>166</v>
      </c>
      <c r="F549" s="134" t="s">
        <v>657</v>
      </c>
      <c r="G549" s="506" t="s">
        <v>130</v>
      </c>
      <c r="H549" s="124"/>
      <c r="I549" s="124"/>
      <c r="J549" s="124"/>
      <c r="K549" s="124"/>
      <c r="L549" s="124"/>
      <c r="M549" s="124"/>
      <c r="N549" s="124"/>
      <c r="O549" s="124"/>
      <c r="P549" s="124"/>
      <c r="Q549" s="124"/>
      <c r="R549" s="124"/>
      <c r="S549" s="124"/>
      <c r="T549" s="124"/>
      <c r="U549" s="499"/>
      <c r="V549" s="77"/>
      <c r="W549" s="77"/>
      <c r="X549" s="508"/>
      <c r="Y549" s="508"/>
      <c r="Z549" s="508"/>
      <c r="AA549" s="508"/>
    </row>
    <row r="550" spans="5:27" outlineLevel="2" x14ac:dyDescent="0.2">
      <c r="E550" s="503" t="s">
        <v>152</v>
      </c>
      <c r="F550" s="134" t="s">
        <v>152</v>
      </c>
      <c r="G550" s="506" t="s">
        <v>130</v>
      </c>
      <c r="H550" s="124"/>
      <c r="I550" s="124"/>
      <c r="J550" s="124"/>
      <c r="K550" s="124"/>
      <c r="L550" s="124"/>
      <c r="M550" s="124"/>
      <c r="N550" s="124"/>
      <c r="O550" s="124"/>
      <c r="P550" s="124"/>
      <c r="Q550" s="124"/>
      <c r="R550" s="124"/>
      <c r="S550" s="124"/>
      <c r="T550" s="124"/>
      <c r="U550" s="499"/>
      <c r="V550" s="77"/>
      <c r="W550" s="77"/>
      <c r="X550" s="508"/>
      <c r="Y550" s="508"/>
      <c r="Z550" s="508"/>
      <c r="AA550" s="508"/>
    </row>
    <row r="551" spans="5:27" outlineLevel="2" x14ac:dyDescent="0.2">
      <c r="E551" s="503" t="s">
        <v>152</v>
      </c>
      <c r="F551" s="134" t="s">
        <v>152</v>
      </c>
      <c r="G551" s="506" t="s">
        <v>130</v>
      </c>
      <c r="H551" s="124"/>
      <c r="I551" s="124"/>
      <c r="J551" s="124"/>
      <c r="K551" s="124"/>
      <c r="L551" s="124"/>
      <c r="M551" s="124"/>
      <c r="N551" s="124"/>
      <c r="O551" s="124"/>
      <c r="P551" s="124"/>
      <c r="Q551" s="124"/>
      <c r="R551" s="124"/>
      <c r="S551" s="124"/>
      <c r="T551" s="124"/>
      <c r="U551" s="499"/>
      <c r="V551" s="77"/>
      <c r="W551" s="77"/>
      <c r="X551" s="508"/>
      <c r="Y551" s="508"/>
      <c r="Z551" s="508"/>
      <c r="AA551" s="508"/>
    </row>
    <row r="552" spans="5:27" outlineLevel="2" x14ac:dyDescent="0.2">
      <c r="E552" s="503" t="s">
        <v>152</v>
      </c>
      <c r="F552" s="134" t="s">
        <v>152</v>
      </c>
      <c r="G552" s="506" t="s">
        <v>130</v>
      </c>
      <c r="H552" s="124"/>
      <c r="I552" s="124"/>
      <c r="J552" s="124"/>
      <c r="K552" s="124"/>
      <c r="L552" s="124"/>
      <c r="M552" s="124"/>
      <c r="N552" s="124"/>
      <c r="O552" s="124"/>
      <c r="P552" s="124"/>
      <c r="Q552" s="124"/>
      <c r="R552" s="124"/>
      <c r="S552" s="124"/>
      <c r="T552" s="124"/>
      <c r="U552" s="499"/>
      <c r="V552" s="77"/>
      <c r="W552" s="77"/>
      <c r="X552" s="508"/>
      <c r="Y552" s="508"/>
      <c r="Z552" s="508"/>
      <c r="AA552" s="508"/>
    </row>
    <row r="553" spans="5:27" outlineLevel="2" x14ac:dyDescent="0.2">
      <c r="E553" s="503" t="s">
        <v>152</v>
      </c>
      <c r="F553" s="134" t="s">
        <v>152</v>
      </c>
      <c r="G553" s="506" t="s">
        <v>130</v>
      </c>
      <c r="H553" s="124"/>
      <c r="I553" s="124"/>
      <c r="J553" s="124"/>
      <c r="K553" s="124"/>
      <c r="L553" s="124"/>
      <c r="M553" s="124"/>
      <c r="N553" s="124"/>
      <c r="O553" s="124"/>
      <c r="P553" s="124"/>
      <c r="Q553" s="124"/>
      <c r="R553" s="124"/>
      <c r="S553" s="124"/>
      <c r="T553" s="124"/>
      <c r="U553" s="499"/>
      <c r="V553" s="77"/>
      <c r="W553" s="77"/>
      <c r="X553" s="508"/>
      <c r="Y553" s="508"/>
      <c r="Z553" s="508"/>
      <c r="AA553" s="508"/>
    </row>
    <row r="554" spans="5:27" outlineLevel="2" x14ac:dyDescent="0.2">
      <c r="E554" s="503" t="s">
        <v>152</v>
      </c>
      <c r="F554" s="134" t="s">
        <v>152</v>
      </c>
      <c r="G554" s="506" t="s">
        <v>130</v>
      </c>
      <c r="H554" s="124"/>
      <c r="I554" s="124"/>
      <c r="J554" s="124"/>
      <c r="K554" s="124"/>
      <c r="L554" s="124"/>
      <c r="M554" s="124"/>
      <c r="N554" s="124"/>
      <c r="O554" s="124"/>
      <c r="P554" s="124"/>
      <c r="Q554" s="124"/>
      <c r="R554" s="124"/>
      <c r="S554" s="124"/>
      <c r="T554" s="124"/>
      <c r="U554" s="499"/>
      <c r="V554" s="77"/>
      <c r="W554" s="77"/>
      <c r="X554" s="508"/>
      <c r="Y554" s="508"/>
      <c r="Z554" s="508"/>
      <c r="AA554" s="508"/>
    </row>
    <row r="555" spans="5:27" outlineLevel="2" x14ac:dyDescent="0.2">
      <c r="E555" s="503" t="s">
        <v>152</v>
      </c>
      <c r="F555" s="134" t="s">
        <v>152</v>
      </c>
      <c r="G555" s="506" t="s">
        <v>130</v>
      </c>
      <c r="H555" s="124"/>
      <c r="I555" s="124"/>
      <c r="J555" s="124"/>
      <c r="K555" s="124"/>
      <c r="L555" s="124"/>
      <c r="M555" s="124"/>
      <c r="N555" s="124"/>
      <c r="O555" s="124"/>
      <c r="P555" s="124"/>
      <c r="Q555" s="124"/>
      <c r="R555" s="124"/>
      <c r="S555" s="124"/>
      <c r="T555" s="124"/>
      <c r="U555" s="499"/>
      <c r="V555" s="77"/>
      <c r="W555" s="77"/>
      <c r="X555" s="508"/>
      <c r="Y555" s="508"/>
      <c r="Z555" s="508"/>
      <c r="AA555" s="508"/>
    </row>
    <row r="556" spans="5:27" outlineLevel="2" x14ac:dyDescent="0.2">
      <c r="E556" s="503" t="s">
        <v>152</v>
      </c>
      <c r="F556" s="134" t="s">
        <v>152</v>
      </c>
      <c r="G556" s="506" t="s">
        <v>130</v>
      </c>
      <c r="H556" s="124"/>
      <c r="I556" s="124"/>
      <c r="J556" s="124"/>
      <c r="K556" s="124"/>
      <c r="L556" s="124"/>
      <c r="M556" s="124"/>
      <c r="N556" s="124"/>
      <c r="O556" s="124"/>
      <c r="P556" s="124"/>
      <c r="Q556" s="124"/>
      <c r="R556" s="124"/>
      <c r="S556" s="124"/>
      <c r="T556" s="124"/>
      <c r="U556" s="499"/>
      <c r="V556" s="77"/>
      <c r="W556" s="77"/>
      <c r="X556" s="508"/>
      <c r="Y556" s="508"/>
      <c r="Z556" s="508"/>
      <c r="AA556" s="508"/>
    </row>
    <row r="557" spans="5:27" outlineLevel="2" x14ac:dyDescent="0.2">
      <c r="E557" s="503" t="s">
        <v>152</v>
      </c>
      <c r="F557" s="134" t="s">
        <v>152</v>
      </c>
      <c r="G557" s="506" t="s">
        <v>130</v>
      </c>
      <c r="H557" s="124"/>
      <c r="I557" s="124"/>
      <c r="J557" s="124"/>
      <c r="K557" s="124"/>
      <c r="L557" s="124"/>
      <c r="M557" s="124"/>
      <c r="N557" s="124"/>
      <c r="O557" s="124"/>
      <c r="P557" s="124"/>
      <c r="Q557" s="124"/>
      <c r="R557" s="124"/>
      <c r="S557" s="124"/>
      <c r="T557" s="124"/>
      <c r="U557" s="499"/>
      <c r="V557" s="77"/>
      <c r="W557" s="77"/>
      <c r="X557" s="508"/>
      <c r="Y557" s="508"/>
      <c r="Z557" s="508"/>
      <c r="AA557" s="508"/>
    </row>
    <row r="558" spans="5:27" outlineLevel="2" x14ac:dyDescent="0.2">
      <c r="E558" s="503" t="s">
        <v>152</v>
      </c>
      <c r="F558" s="134" t="s">
        <v>152</v>
      </c>
      <c r="G558" s="506" t="s">
        <v>130</v>
      </c>
      <c r="H558" s="124"/>
      <c r="I558" s="124"/>
      <c r="J558" s="124"/>
      <c r="K558" s="124"/>
      <c r="L558" s="124"/>
      <c r="M558" s="124"/>
      <c r="N558" s="124"/>
      <c r="O558" s="124"/>
      <c r="P558" s="124"/>
      <c r="Q558" s="124"/>
      <c r="R558" s="124"/>
      <c r="S558" s="124"/>
      <c r="T558" s="124"/>
      <c r="U558" s="499"/>
      <c r="V558" s="77"/>
      <c r="W558" s="77"/>
      <c r="X558" s="508"/>
      <c r="Y558" s="508"/>
      <c r="Z558" s="508"/>
      <c r="AA558" s="508"/>
    </row>
    <row r="559" spans="5:27" outlineLevel="2" x14ac:dyDescent="0.2">
      <c r="E559" s="503" t="s">
        <v>152</v>
      </c>
      <c r="F559" s="140" t="s">
        <v>152</v>
      </c>
      <c r="G559" s="507" t="s">
        <v>130</v>
      </c>
      <c r="H559" s="124"/>
      <c r="I559" s="124"/>
      <c r="J559" s="124"/>
      <c r="K559" s="124"/>
      <c r="L559" s="124"/>
      <c r="M559" s="124"/>
      <c r="N559" s="124"/>
      <c r="O559" s="124"/>
      <c r="P559" s="124"/>
      <c r="Q559" s="124"/>
      <c r="R559" s="124"/>
      <c r="S559" s="124"/>
      <c r="T559" s="124"/>
      <c r="U559" s="499"/>
      <c r="V559" s="77"/>
      <c r="W559" s="77"/>
      <c r="X559" s="508"/>
      <c r="Y559" s="508"/>
      <c r="Z559" s="508"/>
      <c r="AA559" s="508"/>
    </row>
    <row r="560" spans="5:27" outlineLevel="2" x14ac:dyDescent="0.2">
      <c r="F560" s="124"/>
      <c r="G560" s="124"/>
      <c r="H560" s="124"/>
      <c r="I560" s="124"/>
      <c r="J560" s="124"/>
      <c r="K560" s="124"/>
      <c r="L560" s="124"/>
      <c r="M560" s="124"/>
      <c r="N560" s="124"/>
      <c r="O560" s="124"/>
      <c r="P560" s="124"/>
      <c r="Q560" s="124"/>
      <c r="R560" s="124"/>
      <c r="S560" s="124"/>
      <c r="T560" s="124"/>
      <c r="U560" s="124"/>
      <c r="V560" s="124"/>
      <c r="W560" s="124"/>
      <c r="X560" s="124"/>
      <c r="Y560" s="124"/>
    </row>
    <row r="561" spans="5:27" outlineLevel="1" x14ac:dyDescent="0.2">
      <c r="F561" s="71" t="s">
        <v>552</v>
      </c>
      <c r="G561" s="124"/>
      <c r="H561" s="124"/>
      <c r="I561" s="124"/>
      <c r="J561" s="124"/>
      <c r="K561" s="124"/>
      <c r="L561" s="124"/>
      <c r="M561" s="124"/>
      <c r="N561" s="124"/>
      <c r="O561" s="124"/>
      <c r="P561" s="124"/>
      <c r="Q561" s="124"/>
      <c r="R561" s="124"/>
      <c r="S561" s="124"/>
      <c r="T561" s="124"/>
      <c r="U561" s="72"/>
      <c r="V561" s="72"/>
      <c r="W561" s="72" t="s">
        <v>88</v>
      </c>
      <c r="X561" s="72" t="s">
        <v>89</v>
      </c>
      <c r="Y561" s="72" t="s">
        <v>90</v>
      </c>
      <c r="Z561" s="72" t="s">
        <v>91</v>
      </c>
      <c r="AA561" s="72" t="s">
        <v>92</v>
      </c>
    </row>
    <row r="562" spans="5:27" outlineLevel="2" x14ac:dyDescent="0.2">
      <c r="E562" s="503">
        <v>1</v>
      </c>
      <c r="F562" s="125" t="s">
        <v>660</v>
      </c>
      <c r="G562" s="504" t="s">
        <v>130</v>
      </c>
      <c r="H562" s="124"/>
      <c r="I562" s="124"/>
      <c r="J562" s="124"/>
      <c r="K562" s="124"/>
      <c r="L562" s="124"/>
      <c r="M562" s="124"/>
      <c r="N562" s="124"/>
      <c r="O562" s="124"/>
      <c r="P562" s="124"/>
      <c r="Q562" s="124"/>
      <c r="R562" s="124"/>
      <c r="S562" s="124"/>
      <c r="T562" s="124"/>
      <c r="U562" s="499"/>
      <c r="V562" s="77"/>
      <c r="W562" s="77"/>
      <c r="X562" s="508"/>
      <c r="Y562" s="508"/>
      <c r="Z562" s="508"/>
      <c r="AA562" s="508"/>
    </row>
    <row r="563" spans="5:27" outlineLevel="2" x14ac:dyDescent="0.2">
      <c r="E563" s="503">
        <v>2</v>
      </c>
      <c r="F563" s="134" t="s">
        <v>132</v>
      </c>
      <c r="G563" s="506" t="s">
        <v>130</v>
      </c>
      <c r="H563" s="124"/>
      <c r="I563" s="124"/>
      <c r="J563" s="124"/>
      <c r="K563" s="124"/>
      <c r="L563" s="124"/>
      <c r="M563" s="124"/>
      <c r="N563" s="124"/>
      <c r="O563" s="124"/>
      <c r="P563" s="124"/>
      <c r="Q563" s="124"/>
      <c r="R563" s="124"/>
      <c r="S563" s="124"/>
      <c r="T563" s="124"/>
      <c r="U563" s="499"/>
      <c r="V563" s="77"/>
      <c r="W563" s="77"/>
      <c r="X563" s="508"/>
      <c r="Y563" s="508"/>
      <c r="Z563" s="508"/>
      <c r="AA563" s="508"/>
    </row>
    <row r="564" spans="5:27" outlineLevel="2" x14ac:dyDescent="0.2">
      <c r="E564" s="503">
        <v>3</v>
      </c>
      <c r="F564" s="134" t="s">
        <v>133</v>
      </c>
      <c r="G564" s="506" t="s">
        <v>130</v>
      </c>
      <c r="H564" s="124"/>
      <c r="I564" s="124"/>
      <c r="J564" s="124"/>
      <c r="K564" s="124"/>
      <c r="L564" s="124"/>
      <c r="M564" s="124"/>
      <c r="N564" s="124"/>
      <c r="O564" s="124"/>
      <c r="P564" s="124"/>
      <c r="Q564" s="124"/>
      <c r="R564" s="124"/>
      <c r="S564" s="124"/>
      <c r="T564" s="124"/>
      <c r="U564" s="499"/>
      <c r="V564" s="77"/>
      <c r="W564" s="77"/>
      <c r="X564" s="508"/>
      <c r="Y564" s="508"/>
      <c r="Z564" s="508"/>
      <c r="AA564" s="508"/>
    </row>
    <row r="565" spans="5:27" outlineLevel="2" x14ac:dyDescent="0.2">
      <c r="E565" s="503">
        <v>4</v>
      </c>
      <c r="F565" s="134" t="s">
        <v>134</v>
      </c>
      <c r="G565" s="506" t="s">
        <v>130</v>
      </c>
      <c r="H565" s="124"/>
      <c r="I565" s="124"/>
      <c r="J565" s="124"/>
      <c r="K565" s="124"/>
      <c r="L565" s="124"/>
      <c r="M565" s="124"/>
      <c r="N565" s="124"/>
      <c r="O565" s="124"/>
      <c r="P565" s="124"/>
      <c r="Q565" s="124"/>
      <c r="R565" s="124"/>
      <c r="S565" s="124"/>
      <c r="T565" s="124"/>
      <c r="U565" s="499"/>
      <c r="V565" s="77"/>
      <c r="W565" s="77"/>
      <c r="X565" s="508"/>
      <c r="Y565" s="508"/>
      <c r="Z565" s="508"/>
      <c r="AA565" s="508"/>
    </row>
    <row r="566" spans="5:27" outlineLevel="2" x14ac:dyDescent="0.2">
      <c r="E566" s="503">
        <v>5</v>
      </c>
      <c r="F566" s="134" t="s">
        <v>135</v>
      </c>
      <c r="G566" s="506" t="s">
        <v>130</v>
      </c>
      <c r="H566" s="124"/>
      <c r="I566" s="124"/>
      <c r="J566" s="124"/>
      <c r="K566" s="124"/>
      <c r="L566" s="124"/>
      <c r="M566" s="124"/>
      <c r="N566" s="124"/>
      <c r="O566" s="124"/>
      <c r="P566" s="124"/>
      <c r="Q566" s="124"/>
      <c r="R566" s="124"/>
      <c r="S566" s="124"/>
      <c r="T566" s="124"/>
      <c r="U566" s="499"/>
      <c r="V566" s="77"/>
      <c r="W566" s="77"/>
      <c r="X566" s="508"/>
      <c r="Y566" s="508"/>
      <c r="Z566" s="508"/>
      <c r="AA566" s="508"/>
    </row>
    <row r="567" spans="5:27" outlineLevel="2" x14ac:dyDescent="0.2">
      <c r="E567" s="503">
        <v>6</v>
      </c>
      <c r="F567" s="134" t="s">
        <v>136</v>
      </c>
      <c r="G567" s="506" t="s">
        <v>130</v>
      </c>
      <c r="H567" s="124"/>
      <c r="I567" s="124"/>
      <c r="J567" s="124"/>
      <c r="K567" s="124"/>
      <c r="L567" s="124"/>
      <c r="M567" s="124"/>
      <c r="N567" s="124"/>
      <c r="O567" s="124"/>
      <c r="P567" s="124"/>
      <c r="Q567" s="124"/>
      <c r="R567" s="124"/>
      <c r="S567" s="124"/>
      <c r="T567" s="124"/>
      <c r="U567" s="499"/>
      <c r="V567" s="77"/>
      <c r="W567" s="77"/>
      <c r="X567" s="508"/>
      <c r="Y567" s="508"/>
      <c r="Z567" s="508"/>
      <c r="AA567" s="508"/>
    </row>
    <row r="568" spans="5:27" outlineLevel="2" x14ac:dyDescent="0.2">
      <c r="E568" s="503">
        <v>7</v>
      </c>
      <c r="F568" s="134" t="s">
        <v>137</v>
      </c>
      <c r="G568" s="506" t="s">
        <v>130</v>
      </c>
      <c r="H568" s="124"/>
      <c r="I568" s="124"/>
      <c r="J568" s="124"/>
      <c r="K568" s="124"/>
      <c r="L568" s="124"/>
      <c r="M568" s="124"/>
      <c r="N568" s="124"/>
      <c r="O568" s="124"/>
      <c r="P568" s="124"/>
      <c r="Q568" s="124"/>
      <c r="R568" s="124"/>
      <c r="S568" s="124"/>
      <c r="T568" s="124"/>
      <c r="U568" s="499"/>
      <c r="V568" s="77"/>
      <c r="W568" s="77"/>
      <c r="X568" s="508"/>
      <c r="Y568" s="508"/>
      <c r="Z568" s="508"/>
      <c r="AA568" s="508"/>
    </row>
    <row r="569" spans="5:27" outlineLevel="2" x14ac:dyDescent="0.2">
      <c r="E569" s="503">
        <v>8</v>
      </c>
      <c r="F569" s="134" t="s">
        <v>138</v>
      </c>
      <c r="G569" s="506" t="s">
        <v>130</v>
      </c>
      <c r="H569" s="124"/>
      <c r="I569" s="124"/>
      <c r="J569" s="124"/>
      <c r="K569" s="124"/>
      <c r="L569" s="124"/>
      <c r="M569" s="124"/>
      <c r="N569" s="124"/>
      <c r="O569" s="124"/>
      <c r="P569" s="124"/>
      <c r="Q569" s="124"/>
      <c r="R569" s="124"/>
      <c r="S569" s="124"/>
      <c r="T569" s="124"/>
      <c r="U569" s="499"/>
      <c r="V569" s="77"/>
      <c r="W569" s="77"/>
      <c r="X569" s="508"/>
      <c r="Y569" s="508"/>
      <c r="Z569" s="508"/>
      <c r="AA569" s="508"/>
    </row>
    <row r="570" spans="5:27" outlineLevel="2" x14ac:dyDescent="0.2">
      <c r="E570" s="503">
        <v>9</v>
      </c>
      <c r="F570" s="134" t="s">
        <v>139</v>
      </c>
      <c r="G570" s="506" t="s">
        <v>130</v>
      </c>
      <c r="H570" s="124"/>
      <c r="I570" s="124"/>
      <c r="J570" s="124"/>
      <c r="K570" s="124"/>
      <c r="L570" s="124"/>
      <c r="M570" s="124"/>
      <c r="N570" s="124"/>
      <c r="O570" s="124"/>
      <c r="P570" s="124"/>
      <c r="Q570" s="124"/>
      <c r="R570" s="124"/>
      <c r="S570" s="124"/>
      <c r="T570" s="124"/>
      <c r="U570" s="499"/>
      <c r="V570" s="77"/>
      <c r="W570" s="77"/>
      <c r="X570" s="508"/>
      <c r="Y570" s="508"/>
      <c r="Z570" s="508"/>
      <c r="AA570" s="508"/>
    </row>
    <row r="571" spans="5:27" outlineLevel="2" x14ac:dyDescent="0.2">
      <c r="E571" s="503">
        <v>10</v>
      </c>
      <c r="F571" s="134" t="s">
        <v>140</v>
      </c>
      <c r="G571" s="506" t="s">
        <v>130</v>
      </c>
      <c r="H571" s="124"/>
      <c r="I571" s="124"/>
      <c r="J571" s="124"/>
      <c r="K571" s="124"/>
      <c r="L571" s="124"/>
      <c r="M571" s="124"/>
      <c r="N571" s="124"/>
      <c r="O571" s="124"/>
      <c r="P571" s="124"/>
      <c r="Q571" s="124"/>
      <c r="R571" s="124"/>
      <c r="S571" s="124"/>
      <c r="T571" s="124"/>
      <c r="U571" s="499"/>
      <c r="V571" s="77"/>
      <c r="W571" s="77"/>
      <c r="X571" s="508"/>
      <c r="Y571" s="508"/>
      <c r="Z571" s="508"/>
      <c r="AA571" s="508"/>
    </row>
    <row r="572" spans="5:27" outlineLevel="2" x14ac:dyDescent="0.2">
      <c r="E572" s="503">
        <v>11</v>
      </c>
      <c r="F572" s="134" t="s">
        <v>141</v>
      </c>
      <c r="G572" s="506" t="s">
        <v>130</v>
      </c>
      <c r="H572" s="124"/>
      <c r="I572" s="124"/>
      <c r="J572" s="124"/>
      <c r="K572" s="124"/>
      <c r="L572" s="124"/>
      <c r="M572" s="124"/>
      <c r="N572" s="124"/>
      <c r="O572" s="124"/>
      <c r="P572" s="124"/>
      <c r="Q572" s="124"/>
      <c r="R572" s="124"/>
      <c r="S572" s="124"/>
      <c r="T572" s="124"/>
      <c r="U572" s="499"/>
      <c r="V572" s="77"/>
      <c r="W572" s="77"/>
      <c r="X572" s="508"/>
      <c r="Y572" s="508"/>
      <c r="Z572" s="508"/>
      <c r="AA572" s="508"/>
    </row>
    <row r="573" spans="5:27" outlineLevel="2" x14ac:dyDescent="0.2">
      <c r="E573" s="503">
        <v>12</v>
      </c>
      <c r="F573" s="134" t="s">
        <v>142</v>
      </c>
      <c r="G573" s="506" t="s">
        <v>130</v>
      </c>
      <c r="H573" s="124"/>
      <c r="I573" s="124"/>
      <c r="J573" s="124"/>
      <c r="K573" s="124"/>
      <c r="L573" s="124"/>
      <c r="M573" s="124"/>
      <c r="N573" s="124"/>
      <c r="O573" s="124"/>
      <c r="P573" s="124"/>
      <c r="Q573" s="124"/>
      <c r="R573" s="124"/>
      <c r="S573" s="124"/>
      <c r="T573" s="124"/>
      <c r="U573" s="499"/>
      <c r="V573" s="77"/>
      <c r="W573" s="77"/>
      <c r="X573" s="508"/>
      <c r="Y573" s="508"/>
      <c r="Z573" s="508"/>
      <c r="AA573" s="508"/>
    </row>
    <row r="574" spans="5:27" outlineLevel="2" x14ac:dyDescent="0.2">
      <c r="E574" s="503">
        <v>13</v>
      </c>
      <c r="F574" s="134" t="s">
        <v>143</v>
      </c>
      <c r="G574" s="506" t="s">
        <v>130</v>
      </c>
      <c r="H574" s="124"/>
      <c r="I574" s="124"/>
      <c r="J574" s="124"/>
      <c r="K574" s="124"/>
      <c r="L574" s="124"/>
      <c r="M574" s="124"/>
      <c r="N574" s="124"/>
      <c r="O574" s="124"/>
      <c r="P574" s="124"/>
      <c r="Q574" s="124"/>
      <c r="R574" s="124"/>
      <c r="S574" s="124"/>
      <c r="T574" s="124"/>
      <c r="U574" s="499"/>
      <c r="V574" s="77"/>
      <c r="W574" s="77"/>
      <c r="X574" s="508"/>
      <c r="Y574" s="508"/>
      <c r="Z574" s="508"/>
      <c r="AA574" s="508"/>
    </row>
    <row r="575" spans="5:27" outlineLevel="2" x14ac:dyDescent="0.2">
      <c r="E575" s="503">
        <v>14</v>
      </c>
      <c r="F575" s="134" t="s">
        <v>144</v>
      </c>
      <c r="G575" s="506" t="s">
        <v>130</v>
      </c>
      <c r="H575" s="124"/>
      <c r="I575" s="124"/>
      <c r="J575" s="124"/>
      <c r="K575" s="124"/>
      <c r="L575" s="124"/>
      <c r="M575" s="124"/>
      <c r="N575" s="124"/>
      <c r="O575" s="124"/>
      <c r="P575" s="124"/>
      <c r="Q575" s="124"/>
      <c r="R575" s="124"/>
      <c r="S575" s="124"/>
      <c r="T575" s="124"/>
      <c r="U575" s="499"/>
      <c r="V575" s="77"/>
      <c r="W575" s="77"/>
      <c r="X575" s="508"/>
      <c r="Y575" s="508"/>
      <c r="Z575" s="508"/>
      <c r="AA575" s="508"/>
    </row>
    <row r="576" spans="5:27" outlineLevel="2" x14ac:dyDescent="0.2">
      <c r="E576" s="503">
        <v>15</v>
      </c>
      <c r="F576" s="134" t="s">
        <v>145</v>
      </c>
      <c r="G576" s="506" t="s">
        <v>130</v>
      </c>
      <c r="H576" s="124"/>
      <c r="I576" s="124"/>
      <c r="J576" s="124"/>
      <c r="K576" s="124"/>
      <c r="L576" s="124"/>
      <c r="M576" s="124"/>
      <c r="N576" s="124"/>
      <c r="O576" s="124"/>
      <c r="P576" s="124"/>
      <c r="Q576" s="124"/>
      <c r="R576" s="124"/>
      <c r="S576" s="124"/>
      <c r="T576" s="124"/>
      <c r="U576" s="499"/>
      <c r="V576" s="77"/>
      <c r="W576" s="77"/>
      <c r="X576" s="508"/>
      <c r="Y576" s="508"/>
      <c r="Z576" s="508"/>
      <c r="AA576" s="508"/>
    </row>
    <row r="577" spans="5:27" outlineLevel="2" x14ac:dyDescent="0.2">
      <c r="E577" s="503">
        <v>16</v>
      </c>
      <c r="F577" s="134" t="s">
        <v>146</v>
      </c>
      <c r="G577" s="506" t="s">
        <v>130</v>
      </c>
      <c r="H577" s="124"/>
      <c r="I577" s="124"/>
      <c r="J577" s="124"/>
      <c r="K577" s="124"/>
      <c r="L577" s="124"/>
      <c r="M577" s="124"/>
      <c r="N577" s="124"/>
      <c r="O577" s="124"/>
      <c r="P577" s="124"/>
      <c r="Q577" s="124"/>
      <c r="R577" s="124"/>
      <c r="S577" s="124"/>
      <c r="T577" s="124"/>
      <c r="U577" s="499"/>
      <c r="V577" s="77"/>
      <c r="W577" s="77"/>
      <c r="X577" s="508"/>
      <c r="Y577" s="508"/>
      <c r="Z577" s="508"/>
      <c r="AA577" s="508"/>
    </row>
    <row r="578" spans="5:27" outlineLevel="2" x14ac:dyDescent="0.2">
      <c r="E578" s="503">
        <v>17</v>
      </c>
      <c r="F578" s="134" t="s">
        <v>147</v>
      </c>
      <c r="G578" s="506" t="s">
        <v>130</v>
      </c>
      <c r="H578" s="124"/>
      <c r="I578" s="124"/>
      <c r="J578" s="124"/>
      <c r="K578" s="124"/>
      <c r="L578" s="124"/>
      <c r="M578" s="124"/>
      <c r="N578" s="124"/>
      <c r="O578" s="124"/>
      <c r="P578" s="124"/>
      <c r="Q578" s="124"/>
      <c r="R578" s="124"/>
      <c r="S578" s="124"/>
      <c r="T578" s="124"/>
      <c r="U578" s="499"/>
      <c r="V578" s="77"/>
      <c r="W578" s="77"/>
      <c r="X578" s="508"/>
      <c r="Y578" s="508"/>
      <c r="Z578" s="508"/>
      <c r="AA578" s="508"/>
    </row>
    <row r="579" spans="5:27" outlineLevel="2" x14ac:dyDescent="0.2">
      <c r="E579" s="503">
        <v>18</v>
      </c>
      <c r="F579" s="134" t="s">
        <v>148</v>
      </c>
      <c r="G579" s="506" t="s">
        <v>130</v>
      </c>
      <c r="H579" s="124"/>
      <c r="I579" s="124"/>
      <c r="J579" s="124"/>
      <c r="K579" s="124"/>
      <c r="L579" s="124"/>
      <c r="M579" s="124"/>
      <c r="N579" s="124"/>
      <c r="O579" s="124"/>
      <c r="P579" s="124"/>
      <c r="Q579" s="124"/>
      <c r="R579" s="124"/>
      <c r="S579" s="124"/>
      <c r="T579" s="124"/>
      <c r="U579" s="499"/>
      <c r="V579" s="77"/>
      <c r="W579" s="77"/>
      <c r="X579" s="508"/>
      <c r="Y579" s="508"/>
      <c r="Z579" s="508"/>
      <c r="AA579" s="508"/>
    </row>
    <row r="580" spans="5:27" outlineLevel="2" x14ac:dyDescent="0.2">
      <c r="E580" s="503">
        <v>19</v>
      </c>
      <c r="F580" s="134" t="s">
        <v>149</v>
      </c>
      <c r="G580" s="506" t="s">
        <v>130</v>
      </c>
      <c r="H580" s="124"/>
      <c r="I580" s="124"/>
      <c r="J580" s="124"/>
      <c r="K580" s="124"/>
      <c r="L580" s="124"/>
      <c r="M580" s="124"/>
      <c r="N580" s="124"/>
      <c r="O580" s="124"/>
      <c r="P580" s="124"/>
      <c r="Q580" s="124"/>
      <c r="R580" s="124"/>
      <c r="S580" s="124"/>
      <c r="T580" s="124"/>
      <c r="U580" s="499"/>
      <c r="V580" s="77"/>
      <c r="W580" s="77"/>
      <c r="X580" s="508"/>
      <c r="Y580" s="508"/>
      <c r="Z580" s="508"/>
      <c r="AA580" s="508"/>
    </row>
    <row r="581" spans="5:27" outlineLevel="2" x14ac:dyDescent="0.2">
      <c r="E581" s="503">
        <v>20</v>
      </c>
      <c r="F581" s="134" t="s">
        <v>150</v>
      </c>
      <c r="G581" s="506" t="s">
        <v>130</v>
      </c>
      <c r="H581" s="124"/>
      <c r="I581" s="124"/>
      <c r="J581" s="124"/>
      <c r="K581" s="124"/>
      <c r="L581" s="124"/>
      <c r="M581" s="124"/>
      <c r="N581" s="124"/>
      <c r="O581" s="124"/>
      <c r="P581" s="124"/>
      <c r="Q581" s="124"/>
      <c r="R581" s="124"/>
      <c r="S581" s="124"/>
      <c r="T581" s="124"/>
      <c r="U581" s="499"/>
      <c r="V581" s="77"/>
      <c r="W581" s="77"/>
      <c r="X581" s="508"/>
      <c r="Y581" s="508"/>
      <c r="Z581" s="508"/>
      <c r="AA581" s="508"/>
    </row>
    <row r="582" spans="5:27" outlineLevel="2" x14ac:dyDescent="0.2">
      <c r="E582" s="503">
        <v>21</v>
      </c>
      <c r="F582" s="134" t="s">
        <v>151</v>
      </c>
      <c r="G582" s="506" t="s">
        <v>130</v>
      </c>
      <c r="H582" s="124"/>
      <c r="I582" s="124"/>
      <c r="J582" s="124"/>
      <c r="K582" s="124"/>
      <c r="L582" s="124"/>
      <c r="M582" s="124"/>
      <c r="N582" s="124"/>
      <c r="O582" s="124"/>
      <c r="P582" s="124"/>
      <c r="Q582" s="124"/>
      <c r="R582" s="124"/>
      <c r="S582" s="124"/>
      <c r="T582" s="124"/>
      <c r="U582" s="499"/>
      <c r="V582" s="77"/>
      <c r="W582" s="77"/>
      <c r="X582" s="508"/>
      <c r="Y582" s="508"/>
      <c r="Z582" s="508"/>
      <c r="AA582" s="508"/>
    </row>
    <row r="583" spans="5:27" outlineLevel="2" x14ac:dyDescent="0.2">
      <c r="E583" s="503">
        <v>22</v>
      </c>
      <c r="F583" s="134" t="s">
        <v>658</v>
      </c>
      <c r="G583" s="506" t="s">
        <v>130</v>
      </c>
      <c r="H583" s="124"/>
      <c r="I583" s="124"/>
      <c r="J583" s="124"/>
      <c r="K583" s="124"/>
      <c r="L583" s="124"/>
      <c r="M583" s="124"/>
      <c r="N583" s="124"/>
      <c r="O583" s="124"/>
      <c r="P583" s="124"/>
      <c r="Q583" s="124"/>
      <c r="R583" s="124"/>
      <c r="S583" s="124"/>
      <c r="T583" s="124"/>
      <c r="U583" s="499"/>
      <c r="V583" s="77"/>
      <c r="W583" s="77"/>
      <c r="X583" s="508"/>
      <c r="Y583" s="508"/>
      <c r="Z583" s="508"/>
      <c r="AA583" s="508"/>
    </row>
    <row r="584" spans="5:27" outlineLevel="2" x14ac:dyDescent="0.2">
      <c r="E584" s="503" t="s">
        <v>152</v>
      </c>
      <c r="F584" s="134" t="s">
        <v>152</v>
      </c>
      <c r="G584" s="506" t="s">
        <v>130</v>
      </c>
      <c r="H584" s="124"/>
      <c r="I584" s="124"/>
      <c r="J584" s="124"/>
      <c r="K584" s="124"/>
      <c r="L584" s="124"/>
      <c r="M584" s="124"/>
      <c r="N584" s="124"/>
      <c r="O584" s="124"/>
      <c r="P584" s="124"/>
      <c r="Q584" s="124"/>
      <c r="R584" s="124"/>
      <c r="S584" s="124"/>
      <c r="T584" s="124"/>
      <c r="U584" s="499"/>
      <c r="V584" s="77"/>
      <c r="W584" s="77"/>
      <c r="X584" s="508"/>
      <c r="Y584" s="508"/>
      <c r="Z584" s="508"/>
      <c r="AA584" s="508"/>
    </row>
    <row r="585" spans="5:27" outlineLevel="2" x14ac:dyDescent="0.2">
      <c r="E585" s="503">
        <v>24</v>
      </c>
      <c r="F585" s="134" t="s">
        <v>2</v>
      </c>
      <c r="G585" s="506" t="s">
        <v>130</v>
      </c>
      <c r="H585" s="124"/>
      <c r="I585" s="124"/>
      <c r="J585" s="124"/>
      <c r="K585" s="124"/>
      <c r="L585" s="124"/>
      <c r="M585" s="124"/>
      <c r="N585" s="124"/>
      <c r="O585" s="124"/>
      <c r="P585" s="124"/>
      <c r="Q585" s="124"/>
      <c r="R585" s="124"/>
      <c r="S585" s="124"/>
      <c r="T585" s="124"/>
      <c r="U585" s="499"/>
      <c r="V585" s="77"/>
      <c r="W585" s="77"/>
      <c r="X585" s="508"/>
      <c r="Y585" s="508"/>
      <c r="Z585" s="508"/>
      <c r="AA585" s="508"/>
    </row>
    <row r="586" spans="5:27" outlineLevel="2" x14ac:dyDescent="0.2">
      <c r="E586" s="503">
        <v>25</v>
      </c>
      <c r="F586" s="134" t="s">
        <v>153</v>
      </c>
      <c r="G586" s="506" t="s">
        <v>130</v>
      </c>
      <c r="H586" s="124"/>
      <c r="I586" s="124"/>
      <c r="J586" s="124"/>
      <c r="K586" s="124"/>
      <c r="L586" s="124"/>
      <c r="M586" s="124"/>
      <c r="N586" s="124"/>
      <c r="O586" s="124"/>
      <c r="P586" s="124"/>
      <c r="Q586" s="124"/>
      <c r="R586" s="124"/>
      <c r="S586" s="124"/>
      <c r="T586" s="124"/>
      <c r="U586" s="499"/>
      <c r="V586" s="77"/>
      <c r="W586" s="77"/>
      <c r="X586" s="508"/>
      <c r="Y586" s="508"/>
      <c r="Z586" s="508"/>
      <c r="AA586" s="508"/>
    </row>
    <row r="587" spans="5:27" outlineLevel="2" x14ac:dyDescent="0.2">
      <c r="E587" s="503" t="s">
        <v>154</v>
      </c>
      <c r="F587" s="134" t="s">
        <v>155</v>
      </c>
      <c r="G587" s="506" t="s">
        <v>130</v>
      </c>
      <c r="H587" s="124"/>
      <c r="I587" s="124"/>
      <c r="J587" s="124"/>
      <c r="K587" s="124"/>
      <c r="L587" s="124"/>
      <c r="M587" s="124"/>
      <c r="N587" s="124"/>
      <c r="O587" s="124"/>
      <c r="P587" s="124"/>
      <c r="Q587" s="124"/>
      <c r="R587" s="124"/>
      <c r="S587" s="124"/>
      <c r="T587" s="124"/>
      <c r="U587" s="499"/>
      <c r="V587" s="77"/>
      <c r="W587" s="77"/>
      <c r="X587" s="508"/>
      <c r="Y587" s="508"/>
      <c r="Z587" s="508"/>
      <c r="AA587" s="508"/>
    </row>
    <row r="588" spans="5:27" outlineLevel="2" x14ac:dyDescent="0.2">
      <c r="E588" s="503" t="s">
        <v>156</v>
      </c>
      <c r="F588" s="134" t="s">
        <v>157</v>
      </c>
      <c r="G588" s="506" t="s">
        <v>130</v>
      </c>
      <c r="H588" s="124"/>
      <c r="I588" s="124"/>
      <c r="J588" s="124"/>
      <c r="K588" s="124"/>
      <c r="L588" s="124"/>
      <c r="M588" s="124"/>
      <c r="N588" s="124"/>
      <c r="O588" s="124"/>
      <c r="P588" s="124"/>
      <c r="Q588" s="124"/>
      <c r="R588" s="124"/>
      <c r="S588" s="124"/>
      <c r="T588" s="124"/>
      <c r="U588" s="499"/>
      <c r="V588" s="77"/>
      <c r="W588" s="77"/>
      <c r="X588" s="508"/>
      <c r="Y588" s="508"/>
      <c r="Z588" s="508"/>
      <c r="AA588" s="508"/>
    </row>
    <row r="589" spans="5:27" outlineLevel="2" x14ac:dyDescent="0.2">
      <c r="E589" s="503" t="s">
        <v>152</v>
      </c>
      <c r="F589" s="134" t="s">
        <v>152</v>
      </c>
      <c r="G589" s="506" t="s">
        <v>130</v>
      </c>
      <c r="H589" s="124"/>
      <c r="I589" s="124"/>
      <c r="J589" s="124"/>
      <c r="K589" s="124"/>
      <c r="L589" s="124"/>
      <c r="M589" s="124"/>
      <c r="N589" s="124"/>
      <c r="O589" s="124"/>
      <c r="P589" s="124"/>
      <c r="Q589" s="124"/>
      <c r="R589" s="124"/>
      <c r="S589" s="124"/>
      <c r="T589" s="124"/>
      <c r="U589" s="499"/>
      <c r="V589" s="77"/>
      <c r="W589" s="77"/>
      <c r="X589" s="508"/>
      <c r="Y589" s="508"/>
      <c r="Z589" s="508"/>
      <c r="AA589" s="508"/>
    </row>
    <row r="590" spans="5:27" outlineLevel="2" x14ac:dyDescent="0.2">
      <c r="E590" s="503">
        <v>29</v>
      </c>
      <c r="F590" s="134" t="s">
        <v>158</v>
      </c>
      <c r="G590" s="506" t="s">
        <v>130</v>
      </c>
      <c r="H590" s="124"/>
      <c r="I590" s="124"/>
      <c r="J590" s="124"/>
      <c r="K590" s="124"/>
      <c r="L590" s="124"/>
      <c r="M590" s="124"/>
      <c r="N590" s="124"/>
      <c r="O590" s="124"/>
      <c r="P590" s="124"/>
      <c r="Q590" s="124"/>
      <c r="R590" s="124"/>
      <c r="S590" s="124"/>
      <c r="T590" s="124"/>
      <c r="U590" s="499"/>
      <c r="V590" s="77"/>
      <c r="W590" s="77"/>
      <c r="X590" s="508"/>
      <c r="Y590" s="508"/>
      <c r="Z590" s="508"/>
      <c r="AA590" s="508"/>
    </row>
    <row r="591" spans="5:27" outlineLevel="2" x14ac:dyDescent="0.2">
      <c r="E591" s="503">
        <v>30</v>
      </c>
      <c r="F591" s="134" t="s">
        <v>159</v>
      </c>
      <c r="G591" s="506" t="s">
        <v>130</v>
      </c>
      <c r="H591" s="124"/>
      <c r="I591" s="124"/>
      <c r="J591" s="124"/>
      <c r="K591" s="124"/>
      <c r="L591" s="124"/>
      <c r="M591" s="124"/>
      <c r="N591" s="124"/>
      <c r="O591" s="124"/>
      <c r="P591" s="124"/>
      <c r="Q591" s="124"/>
      <c r="R591" s="124"/>
      <c r="S591" s="124"/>
      <c r="T591" s="124"/>
      <c r="U591" s="499"/>
      <c r="V591" s="77"/>
      <c r="W591" s="77"/>
      <c r="X591" s="508"/>
      <c r="Y591" s="508"/>
      <c r="Z591" s="508"/>
      <c r="AA591" s="508"/>
    </row>
    <row r="592" spans="5:27" outlineLevel="2" x14ac:dyDescent="0.2">
      <c r="E592" s="503" t="s">
        <v>152</v>
      </c>
      <c r="F592" s="134" t="s">
        <v>152</v>
      </c>
      <c r="G592" s="506" t="s">
        <v>130</v>
      </c>
      <c r="H592" s="124"/>
      <c r="I592" s="124"/>
      <c r="J592" s="124"/>
      <c r="K592" s="124"/>
      <c r="L592" s="124"/>
      <c r="M592" s="124"/>
      <c r="N592" s="124"/>
      <c r="O592" s="124"/>
      <c r="P592" s="124"/>
      <c r="Q592" s="124"/>
      <c r="R592" s="124"/>
      <c r="S592" s="124"/>
      <c r="T592" s="124"/>
      <c r="U592" s="499"/>
      <c r="V592" s="77"/>
      <c r="W592" s="77"/>
      <c r="X592" s="508"/>
      <c r="Y592" s="508"/>
      <c r="Z592" s="508"/>
      <c r="AA592" s="508"/>
    </row>
    <row r="593" spans="5:27" outlineLevel="2" x14ac:dyDescent="0.2">
      <c r="E593" s="503" t="s">
        <v>160</v>
      </c>
      <c r="F593" s="134" t="s">
        <v>161</v>
      </c>
      <c r="G593" s="506" t="s">
        <v>130</v>
      </c>
      <c r="H593" s="124"/>
      <c r="I593" s="124"/>
      <c r="J593" s="124"/>
      <c r="K593" s="124"/>
      <c r="L593" s="124"/>
      <c r="M593" s="124"/>
      <c r="N593" s="124"/>
      <c r="O593" s="124"/>
      <c r="P593" s="124"/>
      <c r="Q593" s="124"/>
      <c r="R593" s="124"/>
      <c r="S593" s="124"/>
      <c r="T593" s="124"/>
      <c r="U593" s="499"/>
      <c r="V593" s="77"/>
      <c r="W593" s="77"/>
      <c r="X593" s="508"/>
      <c r="Y593" s="508"/>
      <c r="Z593" s="508"/>
      <c r="AA593" s="508"/>
    </row>
    <row r="594" spans="5:27" outlineLevel="2" x14ac:dyDescent="0.2">
      <c r="E594" s="503" t="s">
        <v>162</v>
      </c>
      <c r="F594" s="134" t="s">
        <v>659</v>
      </c>
      <c r="G594" s="506" t="s">
        <v>130</v>
      </c>
      <c r="H594" s="124"/>
      <c r="I594" s="124"/>
      <c r="J594" s="124"/>
      <c r="K594" s="124"/>
      <c r="L594" s="124"/>
      <c r="M594" s="124"/>
      <c r="N594" s="124"/>
      <c r="O594" s="124"/>
      <c r="P594" s="124"/>
      <c r="Q594" s="124"/>
      <c r="R594" s="124"/>
      <c r="S594" s="124"/>
      <c r="T594" s="124"/>
      <c r="U594" s="499"/>
      <c r="V594" s="77"/>
      <c r="W594" s="77"/>
      <c r="X594" s="508"/>
      <c r="Y594" s="508"/>
      <c r="Z594" s="508"/>
      <c r="AA594" s="508"/>
    </row>
    <row r="595" spans="5:27" outlineLevel="2" x14ac:dyDescent="0.2">
      <c r="E595" s="503" t="s">
        <v>163</v>
      </c>
      <c r="F595" s="134" t="s">
        <v>164</v>
      </c>
      <c r="G595" s="506" t="s">
        <v>130</v>
      </c>
      <c r="H595" s="124"/>
      <c r="I595" s="124"/>
      <c r="J595" s="124"/>
      <c r="K595" s="124"/>
      <c r="L595" s="124"/>
      <c r="M595" s="124"/>
      <c r="N595" s="124"/>
      <c r="O595" s="124"/>
      <c r="P595" s="124"/>
      <c r="Q595" s="124"/>
      <c r="R595" s="124"/>
      <c r="S595" s="124"/>
      <c r="T595" s="124"/>
      <c r="U595" s="499"/>
      <c r="V595" s="77"/>
      <c r="W595" s="77"/>
      <c r="X595" s="508"/>
      <c r="Y595" s="508"/>
      <c r="Z595" s="508"/>
      <c r="AA595" s="508"/>
    </row>
    <row r="596" spans="5:27" outlineLevel="2" x14ac:dyDescent="0.2">
      <c r="E596" s="503" t="s">
        <v>152</v>
      </c>
      <c r="F596" s="134" t="s">
        <v>152</v>
      </c>
      <c r="G596" s="506" t="s">
        <v>130</v>
      </c>
      <c r="H596" s="124"/>
      <c r="I596" s="124"/>
      <c r="J596" s="124"/>
      <c r="K596" s="124"/>
      <c r="L596" s="124"/>
      <c r="M596" s="124"/>
      <c r="N596" s="124"/>
      <c r="O596" s="124"/>
      <c r="P596" s="124"/>
      <c r="Q596" s="124"/>
      <c r="R596" s="124"/>
      <c r="S596" s="124"/>
      <c r="T596" s="124"/>
      <c r="U596" s="499"/>
      <c r="V596" s="77"/>
      <c r="W596" s="77"/>
      <c r="X596" s="508"/>
      <c r="Y596" s="508"/>
      <c r="Z596" s="508"/>
      <c r="AA596" s="508"/>
    </row>
    <row r="597" spans="5:27" outlineLevel="2" x14ac:dyDescent="0.2">
      <c r="E597" s="503" t="s">
        <v>165</v>
      </c>
      <c r="F597" s="134" t="s">
        <v>656</v>
      </c>
      <c r="G597" s="506" t="s">
        <v>130</v>
      </c>
      <c r="H597" s="124"/>
      <c r="I597" s="124"/>
      <c r="J597" s="124"/>
      <c r="K597" s="124"/>
      <c r="L597" s="124"/>
      <c r="M597" s="124"/>
      <c r="N597" s="124"/>
      <c r="O597" s="124"/>
      <c r="P597" s="124"/>
      <c r="Q597" s="124"/>
      <c r="R597" s="124"/>
      <c r="S597" s="124"/>
      <c r="T597" s="124"/>
      <c r="U597" s="499"/>
      <c r="V597" s="77"/>
      <c r="W597" s="77"/>
      <c r="X597" s="508"/>
      <c r="Y597" s="508"/>
      <c r="Z597" s="508"/>
      <c r="AA597" s="508"/>
    </row>
    <row r="598" spans="5:27" outlineLevel="2" x14ac:dyDescent="0.2">
      <c r="E598" s="503" t="s">
        <v>166</v>
      </c>
      <c r="F598" s="134" t="s">
        <v>657</v>
      </c>
      <c r="G598" s="506" t="s">
        <v>130</v>
      </c>
      <c r="H598" s="124"/>
      <c r="I598" s="124"/>
      <c r="J598" s="124"/>
      <c r="K598" s="124"/>
      <c r="L598" s="124"/>
      <c r="M598" s="124"/>
      <c r="N598" s="124"/>
      <c r="O598" s="124"/>
      <c r="P598" s="124"/>
      <c r="Q598" s="124"/>
      <c r="R598" s="124"/>
      <c r="S598" s="124"/>
      <c r="T598" s="124"/>
      <c r="U598" s="499"/>
      <c r="V598" s="77"/>
      <c r="W598" s="77"/>
      <c r="X598" s="508"/>
      <c r="Y598" s="508"/>
      <c r="Z598" s="508"/>
      <c r="AA598" s="508"/>
    </row>
    <row r="599" spans="5:27" outlineLevel="2" x14ac:dyDescent="0.2">
      <c r="E599" s="503" t="s">
        <v>152</v>
      </c>
      <c r="F599" s="134" t="s">
        <v>152</v>
      </c>
      <c r="G599" s="506" t="s">
        <v>130</v>
      </c>
      <c r="H599" s="124"/>
      <c r="I599" s="124"/>
      <c r="J599" s="124"/>
      <c r="K599" s="124"/>
      <c r="L599" s="124"/>
      <c r="M599" s="124"/>
      <c r="N599" s="124"/>
      <c r="O599" s="124"/>
      <c r="P599" s="124"/>
      <c r="Q599" s="124"/>
      <c r="R599" s="124"/>
      <c r="S599" s="124"/>
      <c r="T599" s="124"/>
      <c r="U599" s="499"/>
      <c r="V599" s="77"/>
      <c r="W599" s="77"/>
      <c r="X599" s="508"/>
      <c r="Y599" s="508"/>
      <c r="Z599" s="508"/>
      <c r="AA599" s="508"/>
    </row>
    <row r="600" spans="5:27" outlineLevel="2" x14ac:dyDescent="0.2">
      <c r="E600" s="503" t="s">
        <v>152</v>
      </c>
      <c r="F600" s="134" t="s">
        <v>152</v>
      </c>
      <c r="G600" s="506" t="s">
        <v>130</v>
      </c>
      <c r="H600" s="124"/>
      <c r="I600" s="124"/>
      <c r="J600" s="124"/>
      <c r="K600" s="124"/>
      <c r="L600" s="124"/>
      <c r="M600" s="124"/>
      <c r="N600" s="124"/>
      <c r="O600" s="124"/>
      <c r="P600" s="124"/>
      <c r="Q600" s="124"/>
      <c r="R600" s="124"/>
      <c r="S600" s="124"/>
      <c r="T600" s="124"/>
      <c r="U600" s="499"/>
      <c r="V600" s="77"/>
      <c r="W600" s="77"/>
      <c r="X600" s="508"/>
      <c r="Y600" s="508"/>
      <c r="Z600" s="508"/>
      <c r="AA600" s="508"/>
    </row>
    <row r="601" spans="5:27" outlineLevel="2" x14ac:dyDescent="0.2">
      <c r="E601" s="503" t="s">
        <v>152</v>
      </c>
      <c r="F601" s="134" t="s">
        <v>152</v>
      </c>
      <c r="G601" s="506" t="s">
        <v>130</v>
      </c>
      <c r="H601" s="124"/>
      <c r="I601" s="124"/>
      <c r="J601" s="124"/>
      <c r="K601" s="124"/>
      <c r="L601" s="124"/>
      <c r="M601" s="124"/>
      <c r="N601" s="124"/>
      <c r="O601" s="124"/>
      <c r="P601" s="124"/>
      <c r="Q601" s="124"/>
      <c r="R601" s="124"/>
      <c r="S601" s="124"/>
      <c r="T601" s="124"/>
      <c r="U601" s="499"/>
      <c r="V601" s="77"/>
      <c r="W601" s="77"/>
      <c r="X601" s="508"/>
      <c r="Y601" s="508"/>
      <c r="Z601" s="508"/>
      <c r="AA601" s="508"/>
    </row>
    <row r="602" spans="5:27" outlineLevel="2" x14ac:dyDescent="0.2">
      <c r="E602" s="503" t="s">
        <v>152</v>
      </c>
      <c r="F602" s="134" t="s">
        <v>152</v>
      </c>
      <c r="G602" s="506" t="s">
        <v>130</v>
      </c>
      <c r="H602" s="124"/>
      <c r="I602" s="124"/>
      <c r="J602" s="124"/>
      <c r="K602" s="124"/>
      <c r="L602" s="124"/>
      <c r="M602" s="124"/>
      <c r="N602" s="124"/>
      <c r="O602" s="124"/>
      <c r="P602" s="124"/>
      <c r="Q602" s="124"/>
      <c r="R602" s="124"/>
      <c r="S602" s="124"/>
      <c r="T602" s="124"/>
      <c r="U602" s="499"/>
      <c r="V602" s="77"/>
      <c r="W602" s="77"/>
      <c r="X602" s="508"/>
      <c r="Y602" s="508"/>
      <c r="Z602" s="508"/>
      <c r="AA602" s="508"/>
    </row>
    <row r="603" spans="5:27" outlineLevel="2" x14ac:dyDescent="0.2">
      <c r="E603" s="503" t="s">
        <v>152</v>
      </c>
      <c r="F603" s="134" t="s">
        <v>152</v>
      </c>
      <c r="G603" s="506" t="s">
        <v>130</v>
      </c>
      <c r="H603" s="124"/>
      <c r="I603" s="124"/>
      <c r="J603" s="124"/>
      <c r="K603" s="124"/>
      <c r="L603" s="124"/>
      <c r="M603" s="124"/>
      <c r="N603" s="124"/>
      <c r="O603" s="124"/>
      <c r="P603" s="124"/>
      <c r="Q603" s="124"/>
      <c r="R603" s="124"/>
      <c r="S603" s="124"/>
      <c r="T603" s="124"/>
      <c r="U603" s="499"/>
      <c r="V603" s="77"/>
      <c r="W603" s="77"/>
      <c r="X603" s="508"/>
      <c r="Y603" s="508"/>
      <c r="Z603" s="508"/>
      <c r="AA603" s="508"/>
    </row>
    <row r="604" spans="5:27" outlineLevel="2" x14ac:dyDescent="0.2">
      <c r="E604" s="503" t="s">
        <v>152</v>
      </c>
      <c r="F604" s="134" t="s">
        <v>152</v>
      </c>
      <c r="G604" s="506" t="s">
        <v>130</v>
      </c>
      <c r="H604" s="124"/>
      <c r="I604" s="124"/>
      <c r="J604" s="124"/>
      <c r="K604" s="124"/>
      <c r="L604" s="124"/>
      <c r="M604" s="124"/>
      <c r="N604" s="124"/>
      <c r="O604" s="124"/>
      <c r="P604" s="124"/>
      <c r="Q604" s="124"/>
      <c r="R604" s="124"/>
      <c r="S604" s="124"/>
      <c r="T604" s="124"/>
      <c r="U604" s="499"/>
      <c r="V604" s="77"/>
      <c r="W604" s="77"/>
      <c r="X604" s="508"/>
      <c r="Y604" s="508"/>
      <c r="Z604" s="508"/>
      <c r="AA604" s="508"/>
    </row>
    <row r="605" spans="5:27" outlineLevel="2" x14ac:dyDescent="0.2">
      <c r="E605" s="503" t="s">
        <v>152</v>
      </c>
      <c r="F605" s="134" t="s">
        <v>152</v>
      </c>
      <c r="G605" s="506" t="s">
        <v>130</v>
      </c>
      <c r="H605" s="124"/>
      <c r="I605" s="124"/>
      <c r="J605" s="124"/>
      <c r="K605" s="124"/>
      <c r="L605" s="124"/>
      <c r="M605" s="124"/>
      <c r="N605" s="124"/>
      <c r="O605" s="124"/>
      <c r="P605" s="124"/>
      <c r="Q605" s="124"/>
      <c r="R605" s="124"/>
      <c r="S605" s="124"/>
      <c r="T605" s="124"/>
      <c r="U605" s="499"/>
      <c r="V605" s="77"/>
      <c r="W605" s="77"/>
      <c r="X605" s="508"/>
      <c r="Y605" s="508"/>
      <c r="Z605" s="508"/>
      <c r="AA605" s="508"/>
    </row>
    <row r="606" spans="5:27" outlineLevel="2" x14ac:dyDescent="0.2">
      <c r="E606" s="503" t="s">
        <v>152</v>
      </c>
      <c r="F606" s="134" t="s">
        <v>152</v>
      </c>
      <c r="G606" s="506" t="s">
        <v>130</v>
      </c>
      <c r="H606" s="124"/>
      <c r="I606" s="124"/>
      <c r="J606" s="124"/>
      <c r="K606" s="124"/>
      <c r="L606" s="124"/>
      <c r="M606" s="124"/>
      <c r="N606" s="124"/>
      <c r="O606" s="124"/>
      <c r="P606" s="124"/>
      <c r="Q606" s="124"/>
      <c r="R606" s="124"/>
      <c r="S606" s="124"/>
      <c r="T606" s="124"/>
      <c r="U606" s="499"/>
      <c r="V606" s="77"/>
      <c r="W606" s="77"/>
      <c r="X606" s="508"/>
      <c r="Y606" s="508"/>
      <c r="Z606" s="508"/>
      <c r="AA606" s="508"/>
    </row>
    <row r="607" spans="5:27" outlineLevel="2" x14ac:dyDescent="0.2">
      <c r="E607" s="503" t="s">
        <v>152</v>
      </c>
      <c r="F607" s="134" t="s">
        <v>152</v>
      </c>
      <c r="G607" s="506" t="s">
        <v>130</v>
      </c>
      <c r="H607" s="124"/>
      <c r="I607" s="124"/>
      <c r="J607" s="124"/>
      <c r="K607" s="124"/>
      <c r="L607" s="124"/>
      <c r="M607" s="124"/>
      <c r="N607" s="124"/>
      <c r="O607" s="124"/>
      <c r="P607" s="124"/>
      <c r="Q607" s="124"/>
      <c r="R607" s="124"/>
      <c r="S607" s="124"/>
      <c r="T607" s="124"/>
      <c r="U607" s="499"/>
      <c r="V607" s="77"/>
      <c r="W607" s="77"/>
      <c r="X607" s="508"/>
      <c r="Y607" s="508"/>
      <c r="Z607" s="508"/>
      <c r="AA607" s="508"/>
    </row>
    <row r="608" spans="5:27" outlineLevel="2" x14ac:dyDescent="0.2">
      <c r="E608" s="503" t="s">
        <v>152</v>
      </c>
      <c r="F608" s="140" t="s">
        <v>152</v>
      </c>
      <c r="G608" s="507" t="s">
        <v>130</v>
      </c>
      <c r="H608" s="124"/>
      <c r="I608" s="124"/>
      <c r="J608" s="124"/>
      <c r="K608" s="124"/>
      <c r="L608" s="124"/>
      <c r="M608" s="124"/>
      <c r="N608" s="124"/>
      <c r="O608" s="124"/>
      <c r="P608" s="124"/>
      <c r="Q608" s="124"/>
      <c r="R608" s="124"/>
      <c r="S608" s="124"/>
      <c r="T608" s="124"/>
      <c r="U608" s="499"/>
      <c r="V608" s="77"/>
      <c r="W608" s="77"/>
      <c r="X608" s="508"/>
      <c r="Y608" s="508"/>
      <c r="Z608" s="508"/>
      <c r="AA608" s="508"/>
    </row>
    <row r="609" spans="5:27" outlineLevel="2" x14ac:dyDescent="0.2">
      <c r="F609" s="124"/>
      <c r="G609" s="124"/>
      <c r="H609" s="124"/>
      <c r="I609" s="124"/>
      <c r="J609" s="124"/>
      <c r="K609" s="124"/>
      <c r="L609" s="124"/>
      <c r="M609" s="124"/>
      <c r="N609" s="124"/>
      <c r="O609" s="124"/>
      <c r="P609" s="124"/>
      <c r="Q609" s="124"/>
      <c r="R609" s="124"/>
      <c r="S609" s="124"/>
      <c r="T609" s="124"/>
      <c r="U609" s="124"/>
      <c r="V609" s="124"/>
      <c r="W609" s="124"/>
      <c r="X609" s="124"/>
      <c r="Y609" s="124"/>
    </row>
    <row r="610" spans="5:27" outlineLevel="1" x14ac:dyDescent="0.2">
      <c r="F610" s="71" t="s">
        <v>553</v>
      </c>
      <c r="G610" s="124"/>
      <c r="H610" s="124"/>
      <c r="I610" s="124"/>
      <c r="J610" s="124"/>
      <c r="K610" s="124"/>
      <c r="L610" s="124"/>
      <c r="M610" s="124"/>
      <c r="N610" s="124"/>
      <c r="O610" s="124"/>
      <c r="P610" s="124"/>
      <c r="Q610" s="124"/>
      <c r="R610" s="124"/>
      <c r="S610" s="124"/>
      <c r="T610" s="124"/>
      <c r="U610" s="72"/>
      <c r="V610" s="72"/>
      <c r="W610" s="72" t="s">
        <v>88</v>
      </c>
      <c r="X610" s="72" t="s">
        <v>89</v>
      </c>
      <c r="Y610" s="72" t="s">
        <v>90</v>
      </c>
      <c r="Z610" s="72" t="s">
        <v>91</v>
      </c>
      <c r="AA610" s="72" t="s">
        <v>92</v>
      </c>
    </row>
    <row r="611" spans="5:27" outlineLevel="2" x14ac:dyDescent="0.2">
      <c r="E611" s="503">
        <v>1</v>
      </c>
      <c r="F611" s="125" t="s">
        <v>660</v>
      </c>
      <c r="G611" s="504" t="s">
        <v>130</v>
      </c>
      <c r="H611" s="124"/>
      <c r="I611" s="124"/>
      <c r="J611" s="124"/>
      <c r="K611" s="124"/>
      <c r="L611" s="124"/>
      <c r="M611" s="124"/>
      <c r="N611" s="124"/>
      <c r="O611" s="124"/>
      <c r="P611" s="124"/>
      <c r="Q611" s="124"/>
      <c r="R611" s="124"/>
      <c r="S611" s="124"/>
      <c r="T611" s="124"/>
      <c r="U611" s="499"/>
      <c r="V611" s="77"/>
      <c r="W611" s="77"/>
      <c r="X611" s="508"/>
      <c r="Y611" s="508"/>
      <c r="Z611" s="508"/>
      <c r="AA611" s="508"/>
    </row>
    <row r="612" spans="5:27" outlineLevel="2" x14ac:dyDescent="0.2">
      <c r="E612" s="503">
        <v>2</v>
      </c>
      <c r="F612" s="134" t="s">
        <v>132</v>
      </c>
      <c r="G612" s="506" t="s">
        <v>130</v>
      </c>
      <c r="H612" s="124"/>
      <c r="I612" s="124"/>
      <c r="J612" s="124"/>
      <c r="K612" s="124"/>
      <c r="L612" s="124"/>
      <c r="M612" s="124"/>
      <c r="N612" s="124"/>
      <c r="O612" s="124"/>
      <c r="P612" s="124"/>
      <c r="Q612" s="124"/>
      <c r="R612" s="124"/>
      <c r="S612" s="124"/>
      <c r="T612" s="124"/>
      <c r="U612" s="499"/>
      <c r="V612" s="77"/>
      <c r="W612" s="77"/>
      <c r="X612" s="508"/>
      <c r="Y612" s="508"/>
      <c r="Z612" s="508"/>
      <c r="AA612" s="508"/>
    </row>
    <row r="613" spans="5:27" outlineLevel="2" x14ac:dyDescent="0.2">
      <c r="E613" s="503">
        <v>3</v>
      </c>
      <c r="F613" s="134" t="s">
        <v>133</v>
      </c>
      <c r="G613" s="506" t="s">
        <v>130</v>
      </c>
      <c r="H613" s="124"/>
      <c r="I613" s="124"/>
      <c r="J613" s="124"/>
      <c r="K613" s="124"/>
      <c r="L613" s="124"/>
      <c r="M613" s="124"/>
      <c r="N613" s="124"/>
      <c r="O613" s="124"/>
      <c r="P613" s="124"/>
      <c r="Q613" s="124"/>
      <c r="R613" s="124"/>
      <c r="S613" s="124"/>
      <c r="T613" s="124"/>
      <c r="U613" s="499"/>
      <c r="V613" s="77"/>
      <c r="W613" s="77"/>
      <c r="X613" s="508"/>
      <c r="Y613" s="508"/>
      <c r="Z613" s="508"/>
      <c r="AA613" s="508"/>
    </row>
    <row r="614" spans="5:27" outlineLevel="2" x14ac:dyDescent="0.2">
      <c r="E614" s="503">
        <v>4</v>
      </c>
      <c r="F614" s="134" t="s">
        <v>134</v>
      </c>
      <c r="G614" s="506" t="s">
        <v>130</v>
      </c>
      <c r="H614" s="124"/>
      <c r="I614" s="124"/>
      <c r="J614" s="124"/>
      <c r="K614" s="124"/>
      <c r="L614" s="124"/>
      <c r="M614" s="124"/>
      <c r="N614" s="124"/>
      <c r="O614" s="124"/>
      <c r="P614" s="124"/>
      <c r="Q614" s="124"/>
      <c r="R614" s="124"/>
      <c r="S614" s="124"/>
      <c r="T614" s="124"/>
      <c r="U614" s="499"/>
      <c r="V614" s="77"/>
      <c r="W614" s="77"/>
      <c r="X614" s="508"/>
      <c r="Y614" s="508"/>
      <c r="Z614" s="508"/>
      <c r="AA614" s="508"/>
    </row>
    <row r="615" spans="5:27" outlineLevel="2" x14ac:dyDescent="0.2">
      <c r="E615" s="503">
        <v>5</v>
      </c>
      <c r="F615" s="134" t="s">
        <v>135</v>
      </c>
      <c r="G615" s="506" t="s">
        <v>130</v>
      </c>
      <c r="H615" s="124"/>
      <c r="I615" s="124"/>
      <c r="J615" s="124"/>
      <c r="K615" s="124"/>
      <c r="L615" s="124"/>
      <c r="M615" s="124"/>
      <c r="N615" s="124"/>
      <c r="O615" s="124"/>
      <c r="P615" s="124"/>
      <c r="Q615" s="124"/>
      <c r="R615" s="124"/>
      <c r="S615" s="124"/>
      <c r="T615" s="124"/>
      <c r="U615" s="499"/>
      <c r="V615" s="77"/>
      <c r="W615" s="77"/>
      <c r="X615" s="508"/>
      <c r="Y615" s="508"/>
      <c r="Z615" s="508"/>
      <c r="AA615" s="508"/>
    </row>
    <row r="616" spans="5:27" outlineLevel="2" x14ac:dyDescent="0.2">
      <c r="E616" s="503">
        <v>6</v>
      </c>
      <c r="F616" s="134" t="s">
        <v>136</v>
      </c>
      <c r="G616" s="506" t="s">
        <v>130</v>
      </c>
      <c r="H616" s="124"/>
      <c r="I616" s="124"/>
      <c r="J616" s="124"/>
      <c r="K616" s="124"/>
      <c r="L616" s="124"/>
      <c r="M616" s="124"/>
      <c r="N616" s="124"/>
      <c r="O616" s="124"/>
      <c r="P616" s="124"/>
      <c r="Q616" s="124"/>
      <c r="R616" s="124"/>
      <c r="S616" s="124"/>
      <c r="T616" s="124"/>
      <c r="U616" s="499"/>
      <c r="V616" s="77"/>
      <c r="W616" s="77"/>
      <c r="X616" s="508"/>
      <c r="Y616" s="508"/>
      <c r="Z616" s="508"/>
      <c r="AA616" s="508"/>
    </row>
    <row r="617" spans="5:27" outlineLevel="2" x14ac:dyDescent="0.2">
      <c r="E617" s="503">
        <v>7</v>
      </c>
      <c r="F617" s="134" t="s">
        <v>137</v>
      </c>
      <c r="G617" s="506" t="s">
        <v>130</v>
      </c>
      <c r="H617" s="124"/>
      <c r="I617" s="124"/>
      <c r="J617" s="124"/>
      <c r="K617" s="124"/>
      <c r="L617" s="124"/>
      <c r="M617" s="124"/>
      <c r="N617" s="124"/>
      <c r="O617" s="124"/>
      <c r="P617" s="124"/>
      <c r="Q617" s="124"/>
      <c r="R617" s="124"/>
      <c r="S617" s="124"/>
      <c r="T617" s="124"/>
      <c r="U617" s="499"/>
      <c r="V617" s="77"/>
      <c r="W617" s="77"/>
      <c r="X617" s="508"/>
      <c r="Y617" s="508"/>
      <c r="Z617" s="508"/>
      <c r="AA617" s="508"/>
    </row>
    <row r="618" spans="5:27" outlineLevel="2" x14ac:dyDescent="0.2">
      <c r="E618" s="503">
        <v>8</v>
      </c>
      <c r="F618" s="134" t="s">
        <v>138</v>
      </c>
      <c r="G618" s="506" t="s">
        <v>130</v>
      </c>
      <c r="H618" s="124"/>
      <c r="I618" s="124"/>
      <c r="J618" s="124"/>
      <c r="K618" s="124"/>
      <c r="L618" s="124"/>
      <c r="M618" s="124"/>
      <c r="N618" s="124"/>
      <c r="O618" s="124"/>
      <c r="P618" s="124"/>
      <c r="Q618" s="124"/>
      <c r="R618" s="124"/>
      <c r="S618" s="124"/>
      <c r="T618" s="124"/>
      <c r="U618" s="499"/>
      <c r="V618" s="77"/>
      <c r="W618" s="77"/>
      <c r="X618" s="508"/>
      <c r="Y618" s="508"/>
      <c r="Z618" s="508"/>
      <c r="AA618" s="508"/>
    </row>
    <row r="619" spans="5:27" outlineLevel="2" x14ac:dyDescent="0.2">
      <c r="E619" s="503">
        <v>9</v>
      </c>
      <c r="F619" s="134" t="s">
        <v>139</v>
      </c>
      <c r="G619" s="506" t="s">
        <v>130</v>
      </c>
      <c r="H619" s="124"/>
      <c r="I619" s="124"/>
      <c r="J619" s="124"/>
      <c r="K619" s="124"/>
      <c r="L619" s="124"/>
      <c r="M619" s="124"/>
      <c r="N619" s="124"/>
      <c r="O619" s="124"/>
      <c r="P619" s="124"/>
      <c r="Q619" s="124"/>
      <c r="R619" s="124"/>
      <c r="S619" s="124"/>
      <c r="T619" s="124"/>
      <c r="U619" s="499"/>
      <c r="V619" s="77"/>
      <c r="W619" s="77"/>
      <c r="X619" s="508"/>
      <c r="Y619" s="508"/>
      <c r="Z619" s="508"/>
      <c r="AA619" s="508"/>
    </row>
    <row r="620" spans="5:27" outlineLevel="2" x14ac:dyDescent="0.2">
      <c r="E620" s="503">
        <v>10</v>
      </c>
      <c r="F620" s="134" t="s">
        <v>140</v>
      </c>
      <c r="G620" s="506" t="s">
        <v>130</v>
      </c>
      <c r="H620" s="124"/>
      <c r="I620" s="124"/>
      <c r="J620" s="124"/>
      <c r="K620" s="124"/>
      <c r="L620" s="124"/>
      <c r="M620" s="124"/>
      <c r="N620" s="124"/>
      <c r="O620" s="124"/>
      <c r="P620" s="124"/>
      <c r="Q620" s="124"/>
      <c r="R620" s="124"/>
      <c r="S620" s="124"/>
      <c r="T620" s="124"/>
      <c r="U620" s="499"/>
      <c r="V620" s="77"/>
      <c r="W620" s="77"/>
      <c r="X620" s="508"/>
      <c r="Y620" s="508"/>
      <c r="Z620" s="508"/>
      <c r="AA620" s="508"/>
    </row>
    <row r="621" spans="5:27" outlineLevel="2" x14ac:dyDescent="0.2">
      <c r="E621" s="503">
        <v>11</v>
      </c>
      <c r="F621" s="134" t="s">
        <v>141</v>
      </c>
      <c r="G621" s="506" t="s">
        <v>130</v>
      </c>
      <c r="H621" s="124"/>
      <c r="I621" s="124"/>
      <c r="J621" s="124"/>
      <c r="K621" s="124"/>
      <c r="L621" s="124"/>
      <c r="M621" s="124"/>
      <c r="N621" s="124"/>
      <c r="O621" s="124"/>
      <c r="P621" s="124"/>
      <c r="Q621" s="124"/>
      <c r="R621" s="124"/>
      <c r="S621" s="124"/>
      <c r="T621" s="124"/>
      <c r="U621" s="499"/>
      <c r="V621" s="77"/>
      <c r="W621" s="77"/>
      <c r="X621" s="508"/>
      <c r="Y621" s="508"/>
      <c r="Z621" s="508"/>
      <c r="AA621" s="508"/>
    </row>
    <row r="622" spans="5:27" outlineLevel="2" x14ac:dyDescent="0.2">
      <c r="E622" s="503">
        <v>12</v>
      </c>
      <c r="F622" s="134" t="s">
        <v>142</v>
      </c>
      <c r="G622" s="506" t="s">
        <v>130</v>
      </c>
      <c r="H622" s="124"/>
      <c r="I622" s="124"/>
      <c r="J622" s="124"/>
      <c r="K622" s="124"/>
      <c r="L622" s="124"/>
      <c r="M622" s="124"/>
      <c r="N622" s="124"/>
      <c r="O622" s="124"/>
      <c r="P622" s="124"/>
      <c r="Q622" s="124"/>
      <c r="R622" s="124"/>
      <c r="S622" s="124"/>
      <c r="T622" s="124"/>
      <c r="U622" s="499"/>
      <c r="V622" s="77"/>
      <c r="W622" s="77"/>
      <c r="X622" s="508"/>
      <c r="Y622" s="508"/>
      <c r="Z622" s="508"/>
      <c r="AA622" s="508"/>
    </row>
    <row r="623" spans="5:27" outlineLevel="2" x14ac:dyDescent="0.2">
      <c r="E623" s="503">
        <v>13</v>
      </c>
      <c r="F623" s="134" t="s">
        <v>143</v>
      </c>
      <c r="G623" s="506" t="s">
        <v>130</v>
      </c>
      <c r="H623" s="124"/>
      <c r="I623" s="124"/>
      <c r="J623" s="124"/>
      <c r="K623" s="124"/>
      <c r="L623" s="124"/>
      <c r="M623" s="124"/>
      <c r="N623" s="124"/>
      <c r="O623" s="124"/>
      <c r="P623" s="124"/>
      <c r="Q623" s="124"/>
      <c r="R623" s="124"/>
      <c r="S623" s="124"/>
      <c r="T623" s="124"/>
      <c r="U623" s="499"/>
      <c r="V623" s="77"/>
      <c r="W623" s="77"/>
      <c r="X623" s="508"/>
      <c r="Y623" s="508"/>
      <c r="Z623" s="508"/>
      <c r="AA623" s="508"/>
    </row>
    <row r="624" spans="5:27" outlineLevel="2" x14ac:dyDescent="0.2">
      <c r="E624" s="503">
        <v>14</v>
      </c>
      <c r="F624" s="134" t="s">
        <v>144</v>
      </c>
      <c r="G624" s="506" t="s">
        <v>130</v>
      </c>
      <c r="H624" s="124"/>
      <c r="I624" s="124"/>
      <c r="J624" s="124"/>
      <c r="K624" s="124"/>
      <c r="L624" s="124"/>
      <c r="M624" s="124"/>
      <c r="N624" s="124"/>
      <c r="O624" s="124"/>
      <c r="P624" s="124"/>
      <c r="Q624" s="124"/>
      <c r="R624" s="124"/>
      <c r="S624" s="124"/>
      <c r="T624" s="124"/>
      <c r="U624" s="499"/>
      <c r="V624" s="77"/>
      <c r="W624" s="77"/>
      <c r="X624" s="508"/>
      <c r="Y624" s="508"/>
      <c r="Z624" s="508"/>
      <c r="AA624" s="508"/>
    </row>
    <row r="625" spans="5:27" outlineLevel="2" x14ac:dyDescent="0.2">
      <c r="E625" s="503">
        <v>15</v>
      </c>
      <c r="F625" s="134" t="s">
        <v>145</v>
      </c>
      <c r="G625" s="506" t="s">
        <v>130</v>
      </c>
      <c r="H625" s="124"/>
      <c r="I625" s="124"/>
      <c r="J625" s="124"/>
      <c r="K625" s="124"/>
      <c r="L625" s="124"/>
      <c r="M625" s="124"/>
      <c r="N625" s="124"/>
      <c r="O625" s="124"/>
      <c r="P625" s="124"/>
      <c r="Q625" s="124"/>
      <c r="R625" s="124"/>
      <c r="S625" s="124"/>
      <c r="T625" s="124"/>
      <c r="U625" s="499"/>
      <c r="V625" s="77"/>
      <c r="W625" s="77"/>
      <c r="X625" s="508"/>
      <c r="Y625" s="508"/>
      <c r="Z625" s="508"/>
      <c r="AA625" s="508"/>
    </row>
    <row r="626" spans="5:27" outlineLevel="2" x14ac:dyDescent="0.2">
      <c r="E626" s="503">
        <v>16</v>
      </c>
      <c r="F626" s="134" t="s">
        <v>146</v>
      </c>
      <c r="G626" s="506" t="s">
        <v>130</v>
      </c>
      <c r="H626" s="124"/>
      <c r="I626" s="124"/>
      <c r="J626" s="124"/>
      <c r="K626" s="124"/>
      <c r="L626" s="124"/>
      <c r="M626" s="124"/>
      <c r="N626" s="124"/>
      <c r="O626" s="124"/>
      <c r="P626" s="124"/>
      <c r="Q626" s="124"/>
      <c r="R626" s="124"/>
      <c r="S626" s="124"/>
      <c r="T626" s="124"/>
      <c r="U626" s="499"/>
      <c r="V626" s="77"/>
      <c r="W626" s="77"/>
      <c r="X626" s="508"/>
      <c r="Y626" s="508"/>
      <c r="Z626" s="508"/>
      <c r="AA626" s="508"/>
    </row>
    <row r="627" spans="5:27" outlineLevel="2" x14ac:dyDescent="0.2">
      <c r="E627" s="503">
        <v>17</v>
      </c>
      <c r="F627" s="134" t="s">
        <v>147</v>
      </c>
      <c r="G627" s="506" t="s">
        <v>130</v>
      </c>
      <c r="H627" s="124"/>
      <c r="I627" s="124"/>
      <c r="J627" s="124"/>
      <c r="K627" s="124"/>
      <c r="L627" s="124"/>
      <c r="M627" s="124"/>
      <c r="N627" s="124"/>
      <c r="O627" s="124"/>
      <c r="P627" s="124"/>
      <c r="Q627" s="124"/>
      <c r="R627" s="124"/>
      <c r="S627" s="124"/>
      <c r="T627" s="124"/>
      <c r="U627" s="499"/>
      <c r="V627" s="77"/>
      <c r="W627" s="77"/>
      <c r="X627" s="508"/>
      <c r="Y627" s="508"/>
      <c r="Z627" s="508"/>
      <c r="AA627" s="508"/>
    </row>
    <row r="628" spans="5:27" outlineLevel="2" x14ac:dyDescent="0.2">
      <c r="E628" s="503">
        <v>18</v>
      </c>
      <c r="F628" s="134" t="s">
        <v>148</v>
      </c>
      <c r="G628" s="506" t="s">
        <v>130</v>
      </c>
      <c r="H628" s="124"/>
      <c r="I628" s="124"/>
      <c r="J628" s="124"/>
      <c r="K628" s="124"/>
      <c r="L628" s="124"/>
      <c r="M628" s="124"/>
      <c r="N628" s="124"/>
      <c r="O628" s="124"/>
      <c r="P628" s="124"/>
      <c r="Q628" s="124"/>
      <c r="R628" s="124"/>
      <c r="S628" s="124"/>
      <c r="T628" s="124"/>
      <c r="U628" s="499"/>
      <c r="V628" s="77"/>
      <c r="W628" s="77"/>
      <c r="X628" s="508"/>
      <c r="Y628" s="508"/>
      <c r="Z628" s="508"/>
      <c r="AA628" s="508"/>
    </row>
    <row r="629" spans="5:27" outlineLevel="2" x14ac:dyDescent="0.2">
      <c r="E629" s="503">
        <v>19</v>
      </c>
      <c r="F629" s="134" t="s">
        <v>149</v>
      </c>
      <c r="G629" s="506" t="s">
        <v>130</v>
      </c>
      <c r="H629" s="124"/>
      <c r="I629" s="124"/>
      <c r="J629" s="124"/>
      <c r="K629" s="124"/>
      <c r="L629" s="124"/>
      <c r="M629" s="124"/>
      <c r="N629" s="124"/>
      <c r="O629" s="124"/>
      <c r="P629" s="124"/>
      <c r="Q629" s="124"/>
      <c r="R629" s="124"/>
      <c r="S629" s="124"/>
      <c r="T629" s="124"/>
      <c r="U629" s="499"/>
      <c r="V629" s="77"/>
      <c r="W629" s="77"/>
      <c r="X629" s="508"/>
      <c r="Y629" s="508"/>
      <c r="Z629" s="508"/>
      <c r="AA629" s="508"/>
    </row>
    <row r="630" spans="5:27" outlineLevel="2" x14ac:dyDescent="0.2">
      <c r="E630" s="503">
        <v>20</v>
      </c>
      <c r="F630" s="134" t="s">
        <v>150</v>
      </c>
      <c r="G630" s="506" t="s">
        <v>130</v>
      </c>
      <c r="H630" s="124"/>
      <c r="I630" s="124"/>
      <c r="J630" s="124"/>
      <c r="K630" s="124"/>
      <c r="L630" s="124"/>
      <c r="M630" s="124"/>
      <c r="N630" s="124"/>
      <c r="O630" s="124"/>
      <c r="P630" s="124"/>
      <c r="Q630" s="124"/>
      <c r="R630" s="124"/>
      <c r="S630" s="124"/>
      <c r="T630" s="124"/>
      <c r="U630" s="499"/>
      <c r="V630" s="77"/>
      <c r="W630" s="77"/>
      <c r="X630" s="508"/>
      <c r="Y630" s="508"/>
      <c r="Z630" s="508"/>
      <c r="AA630" s="508"/>
    </row>
    <row r="631" spans="5:27" outlineLevel="2" x14ac:dyDescent="0.2">
      <c r="E631" s="503">
        <v>21</v>
      </c>
      <c r="F631" s="134" t="s">
        <v>151</v>
      </c>
      <c r="G631" s="506" t="s">
        <v>130</v>
      </c>
      <c r="H631" s="124"/>
      <c r="I631" s="124"/>
      <c r="J631" s="124"/>
      <c r="K631" s="124"/>
      <c r="L631" s="124"/>
      <c r="M631" s="124"/>
      <c r="N631" s="124"/>
      <c r="O631" s="124"/>
      <c r="P631" s="124"/>
      <c r="Q631" s="124"/>
      <c r="R631" s="124"/>
      <c r="S631" s="124"/>
      <c r="T631" s="124"/>
      <c r="U631" s="499"/>
      <c r="V631" s="77"/>
      <c r="W631" s="77"/>
      <c r="X631" s="508"/>
      <c r="Y631" s="508"/>
      <c r="Z631" s="508"/>
      <c r="AA631" s="508"/>
    </row>
    <row r="632" spans="5:27" outlineLevel="2" x14ac:dyDescent="0.2">
      <c r="E632" s="503">
        <v>22</v>
      </c>
      <c r="F632" s="134" t="s">
        <v>658</v>
      </c>
      <c r="G632" s="506" t="s">
        <v>130</v>
      </c>
      <c r="H632" s="124"/>
      <c r="I632" s="124"/>
      <c r="J632" s="124"/>
      <c r="K632" s="124"/>
      <c r="L632" s="124"/>
      <c r="M632" s="124"/>
      <c r="N632" s="124"/>
      <c r="O632" s="124"/>
      <c r="P632" s="124"/>
      <c r="Q632" s="124"/>
      <c r="R632" s="124"/>
      <c r="S632" s="124"/>
      <c r="T632" s="124"/>
      <c r="U632" s="499"/>
      <c r="V632" s="77"/>
      <c r="W632" s="77"/>
      <c r="X632" s="508"/>
      <c r="Y632" s="508"/>
      <c r="Z632" s="508"/>
      <c r="AA632" s="508"/>
    </row>
    <row r="633" spans="5:27" outlineLevel="2" x14ac:dyDescent="0.2">
      <c r="E633" s="503" t="s">
        <v>152</v>
      </c>
      <c r="F633" s="134" t="s">
        <v>152</v>
      </c>
      <c r="G633" s="506" t="s">
        <v>130</v>
      </c>
      <c r="H633" s="124"/>
      <c r="I633" s="124"/>
      <c r="J633" s="124"/>
      <c r="K633" s="124"/>
      <c r="L633" s="124"/>
      <c r="M633" s="124"/>
      <c r="N633" s="124"/>
      <c r="O633" s="124"/>
      <c r="P633" s="124"/>
      <c r="Q633" s="124"/>
      <c r="R633" s="124"/>
      <c r="S633" s="124"/>
      <c r="T633" s="124"/>
      <c r="U633" s="499"/>
      <c r="V633" s="77"/>
      <c r="W633" s="77"/>
      <c r="X633" s="508"/>
      <c r="Y633" s="508"/>
      <c r="Z633" s="508"/>
      <c r="AA633" s="508"/>
    </row>
    <row r="634" spans="5:27" outlineLevel="2" x14ac:dyDescent="0.2">
      <c r="E634" s="503">
        <v>24</v>
      </c>
      <c r="F634" s="134" t="s">
        <v>2</v>
      </c>
      <c r="G634" s="506" t="s">
        <v>130</v>
      </c>
      <c r="H634" s="124"/>
      <c r="I634" s="124"/>
      <c r="J634" s="124"/>
      <c r="K634" s="124"/>
      <c r="L634" s="124"/>
      <c r="M634" s="124"/>
      <c r="N634" s="124"/>
      <c r="O634" s="124"/>
      <c r="P634" s="124"/>
      <c r="Q634" s="124"/>
      <c r="R634" s="124"/>
      <c r="S634" s="124"/>
      <c r="T634" s="124"/>
      <c r="U634" s="499"/>
      <c r="V634" s="77"/>
      <c r="W634" s="77"/>
      <c r="X634" s="508"/>
      <c r="Y634" s="508"/>
      <c r="Z634" s="508"/>
      <c r="AA634" s="508"/>
    </row>
    <row r="635" spans="5:27" outlineLevel="2" x14ac:dyDescent="0.2">
      <c r="E635" s="503">
        <v>25</v>
      </c>
      <c r="F635" s="134" t="s">
        <v>153</v>
      </c>
      <c r="G635" s="506" t="s">
        <v>130</v>
      </c>
      <c r="H635" s="124"/>
      <c r="I635" s="124"/>
      <c r="J635" s="124"/>
      <c r="K635" s="124"/>
      <c r="L635" s="124"/>
      <c r="M635" s="124"/>
      <c r="N635" s="124"/>
      <c r="O635" s="124"/>
      <c r="P635" s="124"/>
      <c r="Q635" s="124"/>
      <c r="R635" s="124"/>
      <c r="S635" s="124"/>
      <c r="T635" s="124"/>
      <c r="U635" s="499"/>
      <c r="V635" s="77"/>
      <c r="W635" s="77"/>
      <c r="X635" s="508"/>
      <c r="Y635" s="508"/>
      <c r="Z635" s="508"/>
      <c r="AA635" s="508"/>
    </row>
    <row r="636" spans="5:27" outlineLevel="2" x14ac:dyDescent="0.2">
      <c r="E636" s="503" t="s">
        <v>154</v>
      </c>
      <c r="F636" s="134" t="s">
        <v>155</v>
      </c>
      <c r="G636" s="506" t="s">
        <v>130</v>
      </c>
      <c r="H636" s="124"/>
      <c r="I636" s="124"/>
      <c r="J636" s="124"/>
      <c r="K636" s="124"/>
      <c r="L636" s="124"/>
      <c r="M636" s="124"/>
      <c r="N636" s="124"/>
      <c r="O636" s="124"/>
      <c r="P636" s="124"/>
      <c r="Q636" s="124"/>
      <c r="R636" s="124"/>
      <c r="S636" s="124"/>
      <c r="T636" s="124"/>
      <c r="U636" s="499"/>
      <c r="V636" s="77"/>
      <c r="W636" s="77"/>
      <c r="X636" s="508"/>
      <c r="Y636" s="508"/>
      <c r="Z636" s="508"/>
      <c r="AA636" s="508"/>
    </row>
    <row r="637" spans="5:27" outlineLevel="2" x14ac:dyDescent="0.2">
      <c r="E637" s="503" t="s">
        <v>156</v>
      </c>
      <c r="F637" s="134" t="s">
        <v>157</v>
      </c>
      <c r="G637" s="506" t="s">
        <v>130</v>
      </c>
      <c r="H637" s="124"/>
      <c r="I637" s="124"/>
      <c r="J637" s="124"/>
      <c r="K637" s="124"/>
      <c r="L637" s="124"/>
      <c r="M637" s="124"/>
      <c r="N637" s="124"/>
      <c r="O637" s="124"/>
      <c r="P637" s="124"/>
      <c r="Q637" s="124"/>
      <c r="R637" s="124"/>
      <c r="S637" s="124"/>
      <c r="T637" s="124"/>
      <c r="U637" s="499"/>
      <c r="V637" s="77"/>
      <c r="W637" s="77"/>
      <c r="X637" s="508"/>
      <c r="Y637" s="508"/>
      <c r="Z637" s="508"/>
      <c r="AA637" s="508"/>
    </row>
    <row r="638" spans="5:27" outlineLevel="2" x14ac:dyDescent="0.2">
      <c r="E638" s="503" t="s">
        <v>152</v>
      </c>
      <c r="F638" s="134" t="s">
        <v>152</v>
      </c>
      <c r="G638" s="506" t="s">
        <v>130</v>
      </c>
      <c r="H638" s="124"/>
      <c r="I638" s="124"/>
      <c r="J638" s="124"/>
      <c r="K638" s="124"/>
      <c r="L638" s="124"/>
      <c r="M638" s="124"/>
      <c r="N638" s="124"/>
      <c r="O638" s="124"/>
      <c r="P638" s="124"/>
      <c r="Q638" s="124"/>
      <c r="R638" s="124"/>
      <c r="S638" s="124"/>
      <c r="T638" s="124"/>
      <c r="U638" s="499"/>
      <c r="V638" s="77"/>
      <c r="W638" s="77"/>
      <c r="X638" s="508"/>
      <c r="Y638" s="508"/>
      <c r="Z638" s="508"/>
      <c r="AA638" s="508"/>
    </row>
    <row r="639" spans="5:27" outlineLevel="2" x14ac:dyDescent="0.2">
      <c r="E639" s="503">
        <v>29</v>
      </c>
      <c r="F639" s="134" t="s">
        <v>158</v>
      </c>
      <c r="G639" s="506" t="s">
        <v>130</v>
      </c>
      <c r="H639" s="124"/>
      <c r="I639" s="124"/>
      <c r="J639" s="124"/>
      <c r="K639" s="124"/>
      <c r="L639" s="124"/>
      <c r="M639" s="124"/>
      <c r="N639" s="124"/>
      <c r="O639" s="124"/>
      <c r="P639" s="124"/>
      <c r="Q639" s="124"/>
      <c r="R639" s="124"/>
      <c r="S639" s="124"/>
      <c r="T639" s="124"/>
      <c r="U639" s="499"/>
      <c r="V639" s="77"/>
      <c r="W639" s="77"/>
      <c r="X639" s="508"/>
      <c r="Y639" s="508"/>
      <c r="Z639" s="508"/>
      <c r="AA639" s="508"/>
    </row>
    <row r="640" spans="5:27" outlineLevel="2" x14ac:dyDescent="0.2">
      <c r="E640" s="503">
        <v>30</v>
      </c>
      <c r="F640" s="134" t="s">
        <v>159</v>
      </c>
      <c r="G640" s="506" t="s">
        <v>130</v>
      </c>
      <c r="H640" s="124"/>
      <c r="I640" s="124"/>
      <c r="J640" s="124"/>
      <c r="K640" s="124"/>
      <c r="L640" s="124"/>
      <c r="M640" s="124"/>
      <c r="N640" s="124"/>
      <c r="O640" s="124"/>
      <c r="P640" s="124"/>
      <c r="Q640" s="124"/>
      <c r="R640" s="124"/>
      <c r="S640" s="124"/>
      <c r="T640" s="124"/>
      <c r="U640" s="499"/>
      <c r="V640" s="77"/>
      <c r="W640" s="77"/>
      <c r="X640" s="508"/>
      <c r="Y640" s="508"/>
      <c r="Z640" s="508"/>
      <c r="AA640" s="508"/>
    </row>
    <row r="641" spans="5:27" outlineLevel="2" x14ac:dyDescent="0.2">
      <c r="E641" s="503" t="s">
        <v>152</v>
      </c>
      <c r="F641" s="134" t="s">
        <v>152</v>
      </c>
      <c r="G641" s="506" t="s">
        <v>130</v>
      </c>
      <c r="H641" s="124"/>
      <c r="I641" s="124"/>
      <c r="J641" s="124"/>
      <c r="K641" s="124"/>
      <c r="L641" s="124"/>
      <c r="M641" s="124"/>
      <c r="N641" s="124"/>
      <c r="O641" s="124"/>
      <c r="P641" s="124"/>
      <c r="Q641" s="124"/>
      <c r="R641" s="124"/>
      <c r="S641" s="124"/>
      <c r="T641" s="124"/>
      <c r="U641" s="499"/>
      <c r="V641" s="77"/>
      <c r="W641" s="77"/>
      <c r="X641" s="508"/>
      <c r="Y641" s="508"/>
      <c r="Z641" s="508"/>
      <c r="AA641" s="508"/>
    </row>
    <row r="642" spans="5:27" outlineLevel="2" x14ac:dyDescent="0.2">
      <c r="E642" s="503" t="s">
        <v>160</v>
      </c>
      <c r="F642" s="134" t="s">
        <v>161</v>
      </c>
      <c r="G642" s="506" t="s">
        <v>130</v>
      </c>
      <c r="H642" s="124"/>
      <c r="I642" s="124"/>
      <c r="J642" s="124"/>
      <c r="K642" s="124"/>
      <c r="L642" s="124"/>
      <c r="M642" s="124"/>
      <c r="N642" s="124"/>
      <c r="O642" s="124"/>
      <c r="P642" s="124"/>
      <c r="Q642" s="124"/>
      <c r="R642" s="124"/>
      <c r="S642" s="124"/>
      <c r="T642" s="124"/>
      <c r="U642" s="499"/>
      <c r="V642" s="77"/>
      <c r="W642" s="77"/>
      <c r="X642" s="508"/>
      <c r="Y642" s="508"/>
      <c r="Z642" s="508"/>
      <c r="AA642" s="508"/>
    </row>
    <row r="643" spans="5:27" outlineLevel="2" x14ac:dyDescent="0.2">
      <c r="E643" s="503" t="s">
        <v>162</v>
      </c>
      <c r="F643" s="134" t="s">
        <v>659</v>
      </c>
      <c r="G643" s="506" t="s">
        <v>130</v>
      </c>
      <c r="H643" s="124"/>
      <c r="I643" s="124"/>
      <c r="J643" s="124"/>
      <c r="K643" s="124"/>
      <c r="L643" s="124"/>
      <c r="M643" s="124"/>
      <c r="N643" s="124"/>
      <c r="O643" s="124"/>
      <c r="P643" s="124"/>
      <c r="Q643" s="124"/>
      <c r="R643" s="124"/>
      <c r="S643" s="124"/>
      <c r="T643" s="124"/>
      <c r="U643" s="499"/>
      <c r="V643" s="77"/>
      <c r="W643" s="77"/>
      <c r="X643" s="508"/>
      <c r="Y643" s="508"/>
      <c r="Z643" s="508"/>
      <c r="AA643" s="508"/>
    </row>
    <row r="644" spans="5:27" outlineLevel="2" x14ac:dyDescent="0.2">
      <c r="E644" s="503" t="s">
        <v>163</v>
      </c>
      <c r="F644" s="134" t="s">
        <v>164</v>
      </c>
      <c r="G644" s="506" t="s">
        <v>130</v>
      </c>
      <c r="H644" s="124"/>
      <c r="I644" s="124"/>
      <c r="J644" s="124"/>
      <c r="K644" s="124"/>
      <c r="L644" s="124"/>
      <c r="M644" s="124"/>
      <c r="N644" s="124"/>
      <c r="O644" s="124"/>
      <c r="P644" s="124"/>
      <c r="Q644" s="124"/>
      <c r="R644" s="124"/>
      <c r="S644" s="124"/>
      <c r="T644" s="124"/>
      <c r="U644" s="499"/>
      <c r="V644" s="77"/>
      <c r="W644" s="77"/>
      <c r="X644" s="508"/>
      <c r="Y644" s="508"/>
      <c r="Z644" s="508"/>
      <c r="AA644" s="508"/>
    </row>
    <row r="645" spans="5:27" outlineLevel="2" x14ac:dyDescent="0.2">
      <c r="E645" s="503" t="s">
        <v>152</v>
      </c>
      <c r="F645" s="134" t="s">
        <v>152</v>
      </c>
      <c r="G645" s="506" t="s">
        <v>130</v>
      </c>
      <c r="H645" s="124"/>
      <c r="I645" s="124"/>
      <c r="J645" s="124"/>
      <c r="K645" s="124"/>
      <c r="L645" s="124"/>
      <c r="M645" s="124"/>
      <c r="N645" s="124"/>
      <c r="O645" s="124"/>
      <c r="P645" s="124"/>
      <c r="Q645" s="124"/>
      <c r="R645" s="124"/>
      <c r="S645" s="124"/>
      <c r="T645" s="124"/>
      <c r="U645" s="499"/>
      <c r="V645" s="77"/>
      <c r="W645" s="77"/>
      <c r="X645" s="508"/>
      <c r="Y645" s="508"/>
      <c r="Z645" s="508"/>
      <c r="AA645" s="508"/>
    </row>
    <row r="646" spans="5:27" outlineLevel="2" x14ac:dyDescent="0.2">
      <c r="E646" s="503" t="s">
        <v>165</v>
      </c>
      <c r="F646" s="134" t="s">
        <v>656</v>
      </c>
      <c r="G646" s="506" t="s">
        <v>130</v>
      </c>
      <c r="H646" s="124"/>
      <c r="I646" s="124"/>
      <c r="J646" s="124"/>
      <c r="K646" s="124"/>
      <c r="L646" s="124"/>
      <c r="M646" s="124"/>
      <c r="N646" s="124"/>
      <c r="O646" s="124"/>
      <c r="P646" s="124"/>
      <c r="Q646" s="124"/>
      <c r="R646" s="124"/>
      <c r="S646" s="124"/>
      <c r="T646" s="124"/>
      <c r="U646" s="499"/>
      <c r="V646" s="77"/>
      <c r="W646" s="77"/>
      <c r="X646" s="508"/>
      <c r="Y646" s="508"/>
      <c r="Z646" s="508"/>
      <c r="AA646" s="508"/>
    </row>
    <row r="647" spans="5:27" outlineLevel="2" x14ac:dyDescent="0.2">
      <c r="E647" s="503" t="s">
        <v>166</v>
      </c>
      <c r="F647" s="134" t="s">
        <v>657</v>
      </c>
      <c r="G647" s="506" t="s">
        <v>130</v>
      </c>
      <c r="H647" s="124"/>
      <c r="I647" s="124"/>
      <c r="J647" s="124"/>
      <c r="K647" s="124"/>
      <c r="L647" s="124"/>
      <c r="M647" s="124"/>
      <c r="N647" s="124"/>
      <c r="O647" s="124"/>
      <c r="P647" s="124"/>
      <c r="Q647" s="124"/>
      <c r="R647" s="124"/>
      <c r="S647" s="124"/>
      <c r="T647" s="124"/>
      <c r="U647" s="499"/>
      <c r="V647" s="77"/>
      <c r="W647" s="77"/>
      <c r="X647" s="508"/>
      <c r="Y647" s="508"/>
      <c r="Z647" s="508"/>
      <c r="AA647" s="508"/>
    </row>
    <row r="648" spans="5:27" outlineLevel="2" x14ac:dyDescent="0.2">
      <c r="E648" s="503" t="s">
        <v>152</v>
      </c>
      <c r="F648" s="134" t="s">
        <v>152</v>
      </c>
      <c r="G648" s="506" t="s">
        <v>130</v>
      </c>
      <c r="H648" s="124"/>
      <c r="I648" s="124"/>
      <c r="J648" s="124"/>
      <c r="K648" s="124"/>
      <c r="L648" s="124"/>
      <c r="M648" s="124"/>
      <c r="N648" s="124"/>
      <c r="O648" s="124"/>
      <c r="P648" s="124"/>
      <c r="Q648" s="124"/>
      <c r="R648" s="124"/>
      <c r="S648" s="124"/>
      <c r="T648" s="124"/>
      <c r="U648" s="499"/>
      <c r="V648" s="77"/>
      <c r="W648" s="77"/>
      <c r="X648" s="508"/>
      <c r="Y648" s="508"/>
      <c r="Z648" s="508"/>
      <c r="AA648" s="508"/>
    </row>
    <row r="649" spans="5:27" outlineLevel="2" x14ac:dyDescent="0.2">
      <c r="E649" s="503" t="s">
        <v>152</v>
      </c>
      <c r="F649" s="134" t="s">
        <v>152</v>
      </c>
      <c r="G649" s="506" t="s">
        <v>130</v>
      </c>
      <c r="H649" s="124"/>
      <c r="I649" s="124"/>
      <c r="J649" s="124"/>
      <c r="K649" s="124"/>
      <c r="L649" s="124"/>
      <c r="M649" s="124"/>
      <c r="N649" s="124"/>
      <c r="O649" s="124"/>
      <c r="P649" s="124"/>
      <c r="Q649" s="124"/>
      <c r="R649" s="124"/>
      <c r="S649" s="124"/>
      <c r="T649" s="124"/>
      <c r="U649" s="499"/>
      <c r="V649" s="77"/>
      <c r="W649" s="77"/>
      <c r="X649" s="508"/>
      <c r="Y649" s="508"/>
      <c r="Z649" s="508"/>
      <c r="AA649" s="508"/>
    </row>
    <row r="650" spans="5:27" outlineLevel="2" x14ac:dyDescent="0.2">
      <c r="E650" s="503" t="s">
        <v>152</v>
      </c>
      <c r="F650" s="134" t="s">
        <v>152</v>
      </c>
      <c r="G650" s="506" t="s">
        <v>130</v>
      </c>
      <c r="H650" s="124"/>
      <c r="I650" s="124"/>
      <c r="J650" s="124"/>
      <c r="K650" s="124"/>
      <c r="L650" s="124"/>
      <c r="M650" s="124"/>
      <c r="N650" s="124"/>
      <c r="O650" s="124"/>
      <c r="P650" s="124"/>
      <c r="Q650" s="124"/>
      <c r="R650" s="124"/>
      <c r="S650" s="124"/>
      <c r="T650" s="124"/>
      <c r="U650" s="499"/>
      <c r="V650" s="77"/>
      <c r="W650" s="77"/>
      <c r="X650" s="508"/>
      <c r="Y650" s="508"/>
      <c r="Z650" s="508"/>
      <c r="AA650" s="508"/>
    </row>
    <row r="651" spans="5:27" outlineLevel="2" x14ac:dyDescent="0.2">
      <c r="E651" s="503" t="s">
        <v>152</v>
      </c>
      <c r="F651" s="134" t="s">
        <v>152</v>
      </c>
      <c r="G651" s="506" t="s">
        <v>130</v>
      </c>
      <c r="H651" s="124"/>
      <c r="I651" s="124"/>
      <c r="J651" s="124"/>
      <c r="K651" s="124"/>
      <c r="L651" s="124"/>
      <c r="M651" s="124"/>
      <c r="N651" s="124"/>
      <c r="O651" s="124"/>
      <c r="P651" s="124"/>
      <c r="Q651" s="124"/>
      <c r="R651" s="124"/>
      <c r="S651" s="124"/>
      <c r="T651" s="124"/>
      <c r="U651" s="499"/>
      <c r="V651" s="77"/>
      <c r="W651" s="77"/>
      <c r="X651" s="508"/>
      <c r="Y651" s="508"/>
      <c r="Z651" s="508"/>
      <c r="AA651" s="508"/>
    </row>
    <row r="652" spans="5:27" outlineLevel="2" x14ac:dyDescent="0.2">
      <c r="E652" s="503" t="s">
        <v>152</v>
      </c>
      <c r="F652" s="134" t="s">
        <v>152</v>
      </c>
      <c r="G652" s="506" t="s">
        <v>130</v>
      </c>
      <c r="H652" s="124"/>
      <c r="I652" s="124"/>
      <c r="J652" s="124"/>
      <c r="K652" s="124"/>
      <c r="L652" s="124"/>
      <c r="M652" s="124"/>
      <c r="N652" s="124"/>
      <c r="O652" s="124"/>
      <c r="P652" s="124"/>
      <c r="Q652" s="124"/>
      <c r="R652" s="124"/>
      <c r="S652" s="124"/>
      <c r="T652" s="124"/>
      <c r="U652" s="499"/>
      <c r="V652" s="77"/>
      <c r="W652" s="77"/>
      <c r="X652" s="508"/>
      <c r="Y652" s="508"/>
      <c r="Z652" s="508"/>
      <c r="AA652" s="508"/>
    </row>
    <row r="653" spans="5:27" outlineLevel="2" x14ac:dyDescent="0.2">
      <c r="E653" s="503" t="s">
        <v>152</v>
      </c>
      <c r="F653" s="134" t="s">
        <v>152</v>
      </c>
      <c r="G653" s="506" t="s">
        <v>130</v>
      </c>
      <c r="H653" s="124"/>
      <c r="I653" s="124"/>
      <c r="J653" s="124"/>
      <c r="K653" s="124"/>
      <c r="L653" s="124"/>
      <c r="M653" s="124"/>
      <c r="N653" s="124"/>
      <c r="O653" s="124"/>
      <c r="P653" s="124"/>
      <c r="Q653" s="124"/>
      <c r="R653" s="124"/>
      <c r="S653" s="124"/>
      <c r="T653" s="124"/>
      <c r="U653" s="499"/>
      <c r="V653" s="77"/>
      <c r="W653" s="77"/>
      <c r="X653" s="508"/>
      <c r="Y653" s="508"/>
      <c r="Z653" s="508"/>
      <c r="AA653" s="508"/>
    </row>
    <row r="654" spans="5:27" outlineLevel="2" x14ac:dyDescent="0.2">
      <c r="E654" s="503" t="s">
        <v>152</v>
      </c>
      <c r="F654" s="134" t="s">
        <v>152</v>
      </c>
      <c r="G654" s="506" t="s">
        <v>130</v>
      </c>
      <c r="H654" s="124"/>
      <c r="I654" s="124"/>
      <c r="J654" s="124"/>
      <c r="K654" s="124"/>
      <c r="L654" s="124"/>
      <c r="M654" s="124"/>
      <c r="N654" s="124"/>
      <c r="O654" s="124"/>
      <c r="P654" s="124"/>
      <c r="Q654" s="124"/>
      <c r="R654" s="124"/>
      <c r="S654" s="124"/>
      <c r="T654" s="124"/>
      <c r="U654" s="499"/>
      <c r="V654" s="77"/>
      <c r="W654" s="77"/>
      <c r="X654" s="508"/>
      <c r="Y654" s="508"/>
      <c r="Z654" s="508"/>
      <c r="AA654" s="508"/>
    </row>
    <row r="655" spans="5:27" outlineLevel="2" x14ac:dyDescent="0.2">
      <c r="E655" s="503" t="s">
        <v>152</v>
      </c>
      <c r="F655" s="134" t="s">
        <v>152</v>
      </c>
      <c r="G655" s="506" t="s">
        <v>130</v>
      </c>
      <c r="H655" s="124"/>
      <c r="I655" s="124"/>
      <c r="J655" s="124"/>
      <c r="K655" s="124"/>
      <c r="L655" s="124"/>
      <c r="M655" s="124"/>
      <c r="N655" s="124"/>
      <c r="O655" s="124"/>
      <c r="P655" s="124"/>
      <c r="Q655" s="124"/>
      <c r="R655" s="124"/>
      <c r="S655" s="124"/>
      <c r="T655" s="124"/>
      <c r="U655" s="499"/>
      <c r="V655" s="77"/>
      <c r="W655" s="77"/>
      <c r="X655" s="508"/>
      <c r="Y655" s="508"/>
      <c r="Z655" s="508"/>
      <c r="AA655" s="508"/>
    </row>
    <row r="656" spans="5:27" outlineLevel="2" x14ac:dyDescent="0.2">
      <c r="E656" s="503" t="s">
        <v>152</v>
      </c>
      <c r="F656" s="134" t="s">
        <v>152</v>
      </c>
      <c r="G656" s="506" t="s">
        <v>130</v>
      </c>
      <c r="H656" s="124"/>
      <c r="I656" s="124"/>
      <c r="J656" s="124"/>
      <c r="K656" s="124"/>
      <c r="L656" s="124"/>
      <c r="M656" s="124"/>
      <c r="N656" s="124"/>
      <c r="O656" s="124"/>
      <c r="P656" s="124"/>
      <c r="Q656" s="124"/>
      <c r="R656" s="124"/>
      <c r="S656" s="124"/>
      <c r="T656" s="124"/>
      <c r="U656" s="499"/>
      <c r="V656" s="77"/>
      <c r="W656" s="77"/>
      <c r="X656" s="508"/>
      <c r="Y656" s="508"/>
      <c r="Z656" s="508"/>
      <c r="AA656" s="508"/>
    </row>
    <row r="657" spans="5:27" outlineLevel="2" x14ac:dyDescent="0.2">
      <c r="E657" s="503" t="s">
        <v>152</v>
      </c>
      <c r="F657" s="140" t="s">
        <v>152</v>
      </c>
      <c r="G657" s="507" t="s">
        <v>130</v>
      </c>
      <c r="H657" s="124"/>
      <c r="I657" s="124"/>
      <c r="J657" s="124"/>
      <c r="K657" s="124"/>
      <c r="L657" s="124"/>
      <c r="M657" s="124"/>
      <c r="N657" s="124"/>
      <c r="O657" s="124"/>
      <c r="P657" s="124"/>
      <c r="Q657" s="124"/>
      <c r="R657" s="124"/>
      <c r="S657" s="124"/>
      <c r="T657" s="124"/>
      <c r="U657" s="499"/>
      <c r="V657" s="77"/>
      <c r="W657" s="77"/>
      <c r="X657" s="508"/>
      <c r="Y657" s="508"/>
      <c r="Z657" s="508"/>
      <c r="AA657" s="508"/>
    </row>
    <row r="658" spans="5:27" outlineLevel="2" x14ac:dyDescent="0.2">
      <c r="F658" s="124"/>
      <c r="G658" s="124"/>
      <c r="H658" s="124"/>
      <c r="I658" s="124"/>
      <c r="J658" s="124"/>
      <c r="K658" s="124"/>
      <c r="L658" s="124"/>
      <c r="M658" s="124"/>
      <c r="N658" s="124"/>
      <c r="O658" s="124"/>
      <c r="P658" s="124"/>
      <c r="Q658" s="124"/>
      <c r="R658" s="124"/>
      <c r="S658" s="124"/>
      <c r="T658" s="124"/>
      <c r="U658" s="124"/>
      <c r="V658" s="124"/>
      <c r="W658" s="124"/>
      <c r="X658" s="124"/>
      <c r="Y658" s="124"/>
    </row>
    <row r="659" spans="5:27" outlineLevel="1" x14ac:dyDescent="0.2">
      <c r="F659" s="71" t="s">
        <v>554</v>
      </c>
      <c r="G659" s="124"/>
      <c r="H659" s="124"/>
      <c r="I659" s="124"/>
      <c r="J659" s="124"/>
      <c r="K659" s="124"/>
      <c r="L659" s="124"/>
      <c r="M659" s="124"/>
      <c r="N659" s="124"/>
      <c r="O659" s="124"/>
      <c r="P659" s="124"/>
      <c r="Q659" s="124"/>
      <c r="R659" s="124"/>
      <c r="S659" s="124"/>
      <c r="T659" s="124"/>
      <c r="U659" s="72"/>
      <c r="V659" s="72"/>
      <c r="W659" s="72" t="s">
        <v>88</v>
      </c>
      <c r="X659" s="72" t="s">
        <v>89</v>
      </c>
      <c r="Y659" s="72" t="s">
        <v>90</v>
      </c>
      <c r="Z659" s="72" t="s">
        <v>91</v>
      </c>
      <c r="AA659" s="72" t="s">
        <v>92</v>
      </c>
    </row>
    <row r="660" spans="5:27" outlineLevel="2" x14ac:dyDescent="0.2">
      <c r="E660" s="503">
        <v>1</v>
      </c>
      <c r="F660" s="125" t="s">
        <v>660</v>
      </c>
      <c r="G660" s="504" t="s">
        <v>130</v>
      </c>
      <c r="H660" s="124"/>
      <c r="I660" s="124"/>
      <c r="J660" s="124"/>
      <c r="K660" s="124"/>
      <c r="L660" s="124"/>
      <c r="M660" s="124"/>
      <c r="N660" s="124"/>
      <c r="O660" s="124"/>
      <c r="P660" s="124"/>
      <c r="Q660" s="124"/>
      <c r="R660" s="124"/>
      <c r="S660" s="124"/>
      <c r="T660" s="124"/>
      <c r="U660" s="499"/>
      <c r="V660" s="77"/>
      <c r="W660" s="77"/>
      <c r="X660" s="508"/>
      <c r="Y660" s="508"/>
      <c r="Z660" s="508"/>
      <c r="AA660" s="508"/>
    </row>
    <row r="661" spans="5:27" outlineLevel="2" x14ac:dyDescent="0.2">
      <c r="E661" s="503">
        <v>2</v>
      </c>
      <c r="F661" s="134" t="s">
        <v>132</v>
      </c>
      <c r="G661" s="506" t="s">
        <v>130</v>
      </c>
      <c r="H661" s="124"/>
      <c r="I661" s="124"/>
      <c r="J661" s="124"/>
      <c r="K661" s="124"/>
      <c r="L661" s="124"/>
      <c r="M661" s="124"/>
      <c r="N661" s="124"/>
      <c r="O661" s="124"/>
      <c r="P661" s="124"/>
      <c r="Q661" s="124"/>
      <c r="R661" s="124"/>
      <c r="S661" s="124"/>
      <c r="T661" s="124"/>
      <c r="U661" s="499"/>
      <c r="V661" s="77"/>
      <c r="W661" s="77"/>
      <c r="X661" s="508"/>
      <c r="Y661" s="508"/>
      <c r="Z661" s="508"/>
      <c r="AA661" s="508"/>
    </row>
    <row r="662" spans="5:27" outlineLevel="2" x14ac:dyDescent="0.2">
      <c r="E662" s="503">
        <v>3</v>
      </c>
      <c r="F662" s="134" t="s">
        <v>133</v>
      </c>
      <c r="G662" s="506" t="s">
        <v>130</v>
      </c>
      <c r="H662" s="124"/>
      <c r="I662" s="124"/>
      <c r="J662" s="124"/>
      <c r="K662" s="124"/>
      <c r="L662" s="124"/>
      <c r="M662" s="124"/>
      <c r="N662" s="124"/>
      <c r="O662" s="124"/>
      <c r="P662" s="124"/>
      <c r="Q662" s="124"/>
      <c r="R662" s="124"/>
      <c r="S662" s="124"/>
      <c r="T662" s="124"/>
      <c r="U662" s="499"/>
      <c r="V662" s="77"/>
      <c r="W662" s="77"/>
      <c r="X662" s="508"/>
      <c r="Y662" s="508"/>
      <c r="Z662" s="508"/>
      <c r="AA662" s="508"/>
    </row>
    <row r="663" spans="5:27" outlineLevel="2" x14ac:dyDescent="0.2">
      <c r="E663" s="503">
        <v>4</v>
      </c>
      <c r="F663" s="134" t="s">
        <v>134</v>
      </c>
      <c r="G663" s="506" t="s">
        <v>130</v>
      </c>
      <c r="H663" s="124"/>
      <c r="I663" s="124"/>
      <c r="J663" s="124"/>
      <c r="K663" s="124"/>
      <c r="L663" s="124"/>
      <c r="M663" s="124"/>
      <c r="N663" s="124"/>
      <c r="O663" s="124"/>
      <c r="P663" s="124"/>
      <c r="Q663" s="124"/>
      <c r="R663" s="124"/>
      <c r="S663" s="124"/>
      <c r="T663" s="124"/>
      <c r="U663" s="499"/>
      <c r="V663" s="77"/>
      <c r="W663" s="77"/>
      <c r="X663" s="508"/>
      <c r="Y663" s="508"/>
      <c r="Z663" s="508"/>
      <c r="AA663" s="508"/>
    </row>
    <row r="664" spans="5:27" outlineLevel="2" x14ac:dyDescent="0.2">
      <c r="E664" s="503">
        <v>5</v>
      </c>
      <c r="F664" s="134" t="s">
        <v>135</v>
      </c>
      <c r="G664" s="506" t="s">
        <v>130</v>
      </c>
      <c r="H664" s="124"/>
      <c r="I664" s="124"/>
      <c r="J664" s="124"/>
      <c r="K664" s="124"/>
      <c r="L664" s="124"/>
      <c r="M664" s="124"/>
      <c r="N664" s="124"/>
      <c r="O664" s="124"/>
      <c r="P664" s="124"/>
      <c r="Q664" s="124"/>
      <c r="R664" s="124"/>
      <c r="S664" s="124"/>
      <c r="T664" s="124"/>
      <c r="U664" s="499"/>
      <c r="V664" s="77"/>
      <c r="W664" s="77"/>
      <c r="X664" s="508"/>
      <c r="Y664" s="508"/>
      <c r="Z664" s="508"/>
      <c r="AA664" s="508"/>
    </row>
    <row r="665" spans="5:27" outlineLevel="2" x14ac:dyDescent="0.2">
      <c r="E665" s="503">
        <v>6</v>
      </c>
      <c r="F665" s="134" t="s">
        <v>136</v>
      </c>
      <c r="G665" s="506" t="s">
        <v>130</v>
      </c>
      <c r="H665" s="124"/>
      <c r="I665" s="124"/>
      <c r="J665" s="124"/>
      <c r="K665" s="124"/>
      <c r="L665" s="124"/>
      <c r="M665" s="124"/>
      <c r="N665" s="124"/>
      <c r="O665" s="124"/>
      <c r="P665" s="124"/>
      <c r="Q665" s="124"/>
      <c r="R665" s="124"/>
      <c r="S665" s="124"/>
      <c r="T665" s="124"/>
      <c r="U665" s="499"/>
      <c r="V665" s="77"/>
      <c r="W665" s="77"/>
      <c r="X665" s="508"/>
      <c r="Y665" s="508"/>
      <c r="Z665" s="508"/>
      <c r="AA665" s="508"/>
    </row>
    <row r="666" spans="5:27" outlineLevel="2" x14ac:dyDescent="0.2">
      <c r="E666" s="503">
        <v>7</v>
      </c>
      <c r="F666" s="134" t="s">
        <v>137</v>
      </c>
      <c r="G666" s="506" t="s">
        <v>130</v>
      </c>
      <c r="H666" s="124"/>
      <c r="I666" s="124"/>
      <c r="J666" s="124"/>
      <c r="K666" s="124"/>
      <c r="L666" s="124"/>
      <c r="M666" s="124"/>
      <c r="N666" s="124"/>
      <c r="O666" s="124"/>
      <c r="P666" s="124"/>
      <c r="Q666" s="124"/>
      <c r="R666" s="124"/>
      <c r="S666" s="124"/>
      <c r="T666" s="124"/>
      <c r="U666" s="499"/>
      <c r="V666" s="77"/>
      <c r="W666" s="77"/>
      <c r="X666" s="508"/>
      <c r="Y666" s="508"/>
      <c r="Z666" s="508"/>
      <c r="AA666" s="508"/>
    </row>
    <row r="667" spans="5:27" outlineLevel="2" x14ac:dyDescent="0.2">
      <c r="E667" s="503">
        <v>8</v>
      </c>
      <c r="F667" s="134" t="s">
        <v>138</v>
      </c>
      <c r="G667" s="506" t="s">
        <v>130</v>
      </c>
      <c r="H667" s="124"/>
      <c r="I667" s="124"/>
      <c r="J667" s="124"/>
      <c r="K667" s="124"/>
      <c r="L667" s="124"/>
      <c r="M667" s="124"/>
      <c r="N667" s="124"/>
      <c r="O667" s="124"/>
      <c r="P667" s="124"/>
      <c r="Q667" s="124"/>
      <c r="R667" s="124"/>
      <c r="S667" s="124"/>
      <c r="T667" s="124"/>
      <c r="U667" s="499"/>
      <c r="V667" s="77"/>
      <c r="W667" s="77"/>
      <c r="X667" s="508"/>
      <c r="Y667" s="508"/>
      <c r="Z667" s="508"/>
      <c r="AA667" s="508"/>
    </row>
    <row r="668" spans="5:27" outlineLevel="2" x14ac:dyDescent="0.2">
      <c r="E668" s="503">
        <v>9</v>
      </c>
      <c r="F668" s="134" t="s">
        <v>139</v>
      </c>
      <c r="G668" s="506" t="s">
        <v>130</v>
      </c>
      <c r="H668" s="124"/>
      <c r="I668" s="124"/>
      <c r="J668" s="124"/>
      <c r="K668" s="124"/>
      <c r="L668" s="124"/>
      <c r="M668" s="124"/>
      <c r="N668" s="124"/>
      <c r="O668" s="124"/>
      <c r="P668" s="124"/>
      <c r="Q668" s="124"/>
      <c r="R668" s="124"/>
      <c r="S668" s="124"/>
      <c r="T668" s="124"/>
      <c r="U668" s="499"/>
      <c r="V668" s="77"/>
      <c r="W668" s="77"/>
      <c r="X668" s="508"/>
      <c r="Y668" s="508"/>
      <c r="Z668" s="508"/>
      <c r="AA668" s="508"/>
    </row>
    <row r="669" spans="5:27" outlineLevel="2" x14ac:dyDescent="0.2">
      <c r="E669" s="503">
        <v>10</v>
      </c>
      <c r="F669" s="134" t="s">
        <v>140</v>
      </c>
      <c r="G669" s="506" t="s">
        <v>130</v>
      </c>
      <c r="H669" s="124"/>
      <c r="I669" s="124"/>
      <c r="J669" s="124"/>
      <c r="K669" s="124"/>
      <c r="L669" s="124"/>
      <c r="M669" s="124"/>
      <c r="N669" s="124"/>
      <c r="O669" s="124"/>
      <c r="P669" s="124"/>
      <c r="Q669" s="124"/>
      <c r="R669" s="124"/>
      <c r="S669" s="124"/>
      <c r="T669" s="124"/>
      <c r="U669" s="499"/>
      <c r="V669" s="77"/>
      <c r="W669" s="77"/>
      <c r="X669" s="508"/>
      <c r="Y669" s="508"/>
      <c r="Z669" s="508"/>
      <c r="AA669" s="508"/>
    </row>
    <row r="670" spans="5:27" outlineLevel="2" x14ac:dyDescent="0.2">
      <c r="E670" s="503">
        <v>11</v>
      </c>
      <c r="F670" s="134" t="s">
        <v>141</v>
      </c>
      <c r="G670" s="506" t="s">
        <v>130</v>
      </c>
      <c r="H670" s="124"/>
      <c r="I670" s="124"/>
      <c r="J670" s="124"/>
      <c r="K670" s="124"/>
      <c r="L670" s="124"/>
      <c r="M670" s="124"/>
      <c r="N670" s="124"/>
      <c r="O670" s="124"/>
      <c r="P670" s="124"/>
      <c r="Q670" s="124"/>
      <c r="R670" s="124"/>
      <c r="S670" s="124"/>
      <c r="T670" s="124"/>
      <c r="U670" s="499"/>
      <c r="V670" s="77"/>
      <c r="W670" s="77"/>
      <c r="X670" s="508"/>
      <c r="Y670" s="508"/>
      <c r="Z670" s="508"/>
      <c r="AA670" s="508"/>
    </row>
    <row r="671" spans="5:27" outlineLevel="2" x14ac:dyDescent="0.2">
      <c r="E671" s="503">
        <v>12</v>
      </c>
      <c r="F671" s="134" t="s">
        <v>142</v>
      </c>
      <c r="G671" s="506" t="s">
        <v>130</v>
      </c>
      <c r="H671" s="124"/>
      <c r="I671" s="124"/>
      <c r="J671" s="124"/>
      <c r="K671" s="124"/>
      <c r="L671" s="124"/>
      <c r="M671" s="124"/>
      <c r="N671" s="124"/>
      <c r="O671" s="124"/>
      <c r="P671" s="124"/>
      <c r="Q671" s="124"/>
      <c r="R671" s="124"/>
      <c r="S671" s="124"/>
      <c r="T671" s="124"/>
      <c r="U671" s="499"/>
      <c r="V671" s="77"/>
      <c r="W671" s="77"/>
      <c r="X671" s="508"/>
      <c r="Y671" s="508"/>
      <c r="Z671" s="508"/>
      <c r="AA671" s="508"/>
    </row>
    <row r="672" spans="5:27" outlineLevel="2" x14ac:dyDescent="0.2">
      <c r="E672" s="503">
        <v>13</v>
      </c>
      <c r="F672" s="134" t="s">
        <v>143</v>
      </c>
      <c r="G672" s="506" t="s">
        <v>130</v>
      </c>
      <c r="H672" s="124"/>
      <c r="I672" s="124"/>
      <c r="J672" s="124"/>
      <c r="K672" s="124"/>
      <c r="L672" s="124"/>
      <c r="M672" s="124"/>
      <c r="N672" s="124"/>
      <c r="O672" s="124"/>
      <c r="P672" s="124"/>
      <c r="Q672" s="124"/>
      <c r="R672" s="124"/>
      <c r="S672" s="124"/>
      <c r="T672" s="124"/>
      <c r="U672" s="499"/>
      <c r="V672" s="77"/>
      <c r="W672" s="77"/>
      <c r="X672" s="508"/>
      <c r="Y672" s="508"/>
      <c r="Z672" s="508"/>
      <c r="AA672" s="508"/>
    </row>
    <row r="673" spans="5:27" outlineLevel="2" x14ac:dyDescent="0.2">
      <c r="E673" s="503">
        <v>14</v>
      </c>
      <c r="F673" s="134" t="s">
        <v>144</v>
      </c>
      <c r="G673" s="506" t="s">
        <v>130</v>
      </c>
      <c r="H673" s="124"/>
      <c r="I673" s="124"/>
      <c r="J673" s="124"/>
      <c r="K673" s="124"/>
      <c r="L673" s="124"/>
      <c r="M673" s="124"/>
      <c r="N673" s="124"/>
      <c r="O673" s="124"/>
      <c r="P673" s="124"/>
      <c r="Q673" s="124"/>
      <c r="R673" s="124"/>
      <c r="S673" s="124"/>
      <c r="T673" s="124"/>
      <c r="U673" s="499"/>
      <c r="V673" s="77"/>
      <c r="W673" s="77"/>
      <c r="X673" s="508"/>
      <c r="Y673" s="508"/>
      <c r="Z673" s="508"/>
      <c r="AA673" s="508"/>
    </row>
    <row r="674" spans="5:27" outlineLevel="2" x14ac:dyDescent="0.2">
      <c r="E674" s="503">
        <v>15</v>
      </c>
      <c r="F674" s="134" t="s">
        <v>145</v>
      </c>
      <c r="G674" s="506" t="s">
        <v>130</v>
      </c>
      <c r="H674" s="124"/>
      <c r="I674" s="124"/>
      <c r="J674" s="124"/>
      <c r="K674" s="124"/>
      <c r="L674" s="124"/>
      <c r="M674" s="124"/>
      <c r="N674" s="124"/>
      <c r="O674" s="124"/>
      <c r="P674" s="124"/>
      <c r="Q674" s="124"/>
      <c r="R674" s="124"/>
      <c r="S674" s="124"/>
      <c r="T674" s="124"/>
      <c r="U674" s="499"/>
      <c r="V674" s="77"/>
      <c r="W674" s="77"/>
      <c r="X674" s="508"/>
      <c r="Y674" s="508"/>
      <c r="Z674" s="508"/>
      <c r="AA674" s="508"/>
    </row>
    <row r="675" spans="5:27" outlineLevel="2" x14ac:dyDescent="0.2">
      <c r="E675" s="503">
        <v>16</v>
      </c>
      <c r="F675" s="134" t="s">
        <v>146</v>
      </c>
      <c r="G675" s="506" t="s">
        <v>130</v>
      </c>
      <c r="H675" s="124"/>
      <c r="I675" s="124"/>
      <c r="J675" s="124"/>
      <c r="K675" s="124"/>
      <c r="L675" s="124"/>
      <c r="M675" s="124"/>
      <c r="N675" s="124"/>
      <c r="O675" s="124"/>
      <c r="P675" s="124"/>
      <c r="Q675" s="124"/>
      <c r="R675" s="124"/>
      <c r="S675" s="124"/>
      <c r="T675" s="124"/>
      <c r="U675" s="499"/>
      <c r="V675" s="77"/>
      <c r="W675" s="77"/>
      <c r="X675" s="508"/>
      <c r="Y675" s="508"/>
      <c r="Z675" s="508"/>
      <c r="AA675" s="508"/>
    </row>
    <row r="676" spans="5:27" outlineLevel="2" x14ac:dyDescent="0.2">
      <c r="E676" s="503">
        <v>17</v>
      </c>
      <c r="F676" s="134" t="s">
        <v>147</v>
      </c>
      <c r="G676" s="506" t="s">
        <v>130</v>
      </c>
      <c r="H676" s="124"/>
      <c r="I676" s="124"/>
      <c r="J676" s="124"/>
      <c r="K676" s="124"/>
      <c r="L676" s="124"/>
      <c r="M676" s="124"/>
      <c r="N676" s="124"/>
      <c r="O676" s="124"/>
      <c r="P676" s="124"/>
      <c r="Q676" s="124"/>
      <c r="R676" s="124"/>
      <c r="S676" s="124"/>
      <c r="T676" s="124"/>
      <c r="U676" s="499"/>
      <c r="V676" s="77"/>
      <c r="W676" s="77"/>
      <c r="X676" s="508"/>
      <c r="Y676" s="508"/>
      <c r="Z676" s="508"/>
      <c r="AA676" s="508"/>
    </row>
    <row r="677" spans="5:27" outlineLevel="2" x14ac:dyDescent="0.2">
      <c r="E677" s="503">
        <v>18</v>
      </c>
      <c r="F677" s="134" t="s">
        <v>148</v>
      </c>
      <c r="G677" s="506" t="s">
        <v>130</v>
      </c>
      <c r="H677" s="124"/>
      <c r="I677" s="124"/>
      <c r="J677" s="124"/>
      <c r="K677" s="124"/>
      <c r="L677" s="124"/>
      <c r="M677" s="124"/>
      <c r="N677" s="124"/>
      <c r="O677" s="124"/>
      <c r="P677" s="124"/>
      <c r="Q677" s="124"/>
      <c r="R677" s="124"/>
      <c r="S677" s="124"/>
      <c r="T677" s="124"/>
      <c r="U677" s="499"/>
      <c r="V677" s="77"/>
      <c r="W677" s="77"/>
      <c r="X677" s="508"/>
      <c r="Y677" s="508"/>
      <c r="Z677" s="508"/>
      <c r="AA677" s="508"/>
    </row>
    <row r="678" spans="5:27" outlineLevel="2" x14ac:dyDescent="0.2">
      <c r="E678" s="503">
        <v>19</v>
      </c>
      <c r="F678" s="134" t="s">
        <v>149</v>
      </c>
      <c r="G678" s="506" t="s">
        <v>130</v>
      </c>
      <c r="H678" s="124"/>
      <c r="I678" s="124"/>
      <c r="J678" s="124"/>
      <c r="K678" s="124"/>
      <c r="L678" s="124"/>
      <c r="M678" s="124"/>
      <c r="N678" s="124"/>
      <c r="O678" s="124"/>
      <c r="P678" s="124"/>
      <c r="Q678" s="124"/>
      <c r="R678" s="124"/>
      <c r="S678" s="124"/>
      <c r="T678" s="124"/>
      <c r="U678" s="499"/>
      <c r="V678" s="77"/>
      <c r="W678" s="77"/>
      <c r="X678" s="508"/>
      <c r="Y678" s="508"/>
      <c r="Z678" s="508"/>
      <c r="AA678" s="508"/>
    </row>
    <row r="679" spans="5:27" outlineLevel="2" x14ac:dyDescent="0.2">
      <c r="E679" s="503">
        <v>20</v>
      </c>
      <c r="F679" s="134" t="s">
        <v>150</v>
      </c>
      <c r="G679" s="506" t="s">
        <v>130</v>
      </c>
      <c r="H679" s="124"/>
      <c r="I679" s="124"/>
      <c r="J679" s="124"/>
      <c r="K679" s="124"/>
      <c r="L679" s="124"/>
      <c r="M679" s="124"/>
      <c r="N679" s="124"/>
      <c r="O679" s="124"/>
      <c r="P679" s="124"/>
      <c r="Q679" s="124"/>
      <c r="R679" s="124"/>
      <c r="S679" s="124"/>
      <c r="T679" s="124"/>
      <c r="U679" s="499"/>
      <c r="V679" s="77"/>
      <c r="W679" s="77"/>
      <c r="X679" s="508"/>
      <c r="Y679" s="508"/>
      <c r="Z679" s="508"/>
      <c r="AA679" s="508"/>
    </row>
    <row r="680" spans="5:27" outlineLevel="2" x14ac:dyDescent="0.2">
      <c r="E680" s="503">
        <v>21</v>
      </c>
      <c r="F680" s="134" t="s">
        <v>151</v>
      </c>
      <c r="G680" s="506" t="s">
        <v>130</v>
      </c>
      <c r="H680" s="124"/>
      <c r="I680" s="124"/>
      <c r="J680" s="124"/>
      <c r="K680" s="124"/>
      <c r="L680" s="124"/>
      <c r="M680" s="124"/>
      <c r="N680" s="124"/>
      <c r="O680" s="124"/>
      <c r="P680" s="124"/>
      <c r="Q680" s="124"/>
      <c r="R680" s="124"/>
      <c r="S680" s="124"/>
      <c r="T680" s="124"/>
      <c r="U680" s="499"/>
      <c r="V680" s="77"/>
      <c r="W680" s="77"/>
      <c r="X680" s="508"/>
      <c r="Y680" s="508"/>
      <c r="Z680" s="508"/>
      <c r="AA680" s="508"/>
    </row>
    <row r="681" spans="5:27" outlineLevel="2" x14ac:dyDescent="0.2">
      <c r="E681" s="503">
        <v>22</v>
      </c>
      <c r="F681" s="134" t="s">
        <v>658</v>
      </c>
      <c r="G681" s="506" t="s">
        <v>130</v>
      </c>
      <c r="H681" s="124"/>
      <c r="I681" s="124"/>
      <c r="J681" s="124"/>
      <c r="K681" s="124"/>
      <c r="L681" s="124"/>
      <c r="M681" s="124"/>
      <c r="N681" s="124"/>
      <c r="O681" s="124"/>
      <c r="P681" s="124"/>
      <c r="Q681" s="124"/>
      <c r="R681" s="124"/>
      <c r="S681" s="124"/>
      <c r="T681" s="124"/>
      <c r="U681" s="499"/>
      <c r="V681" s="77"/>
      <c r="W681" s="77"/>
      <c r="X681" s="508"/>
      <c r="Y681" s="508"/>
      <c r="Z681" s="508"/>
      <c r="AA681" s="508"/>
    </row>
    <row r="682" spans="5:27" outlineLevel="2" x14ac:dyDescent="0.2">
      <c r="E682" s="503" t="s">
        <v>152</v>
      </c>
      <c r="F682" s="134" t="s">
        <v>152</v>
      </c>
      <c r="G682" s="506" t="s">
        <v>130</v>
      </c>
      <c r="H682" s="124"/>
      <c r="I682" s="124"/>
      <c r="J682" s="124"/>
      <c r="K682" s="124"/>
      <c r="L682" s="124"/>
      <c r="M682" s="124"/>
      <c r="N682" s="124"/>
      <c r="O682" s="124"/>
      <c r="P682" s="124"/>
      <c r="Q682" s="124"/>
      <c r="R682" s="124"/>
      <c r="S682" s="124"/>
      <c r="T682" s="124"/>
      <c r="U682" s="499"/>
      <c r="V682" s="77"/>
      <c r="W682" s="77"/>
      <c r="X682" s="508"/>
      <c r="Y682" s="508"/>
      <c r="Z682" s="508"/>
      <c r="AA682" s="508"/>
    </row>
    <row r="683" spans="5:27" outlineLevel="2" x14ac:dyDescent="0.2">
      <c r="E683" s="503">
        <v>24</v>
      </c>
      <c r="F683" s="134" t="s">
        <v>2</v>
      </c>
      <c r="G683" s="506" t="s">
        <v>130</v>
      </c>
      <c r="H683" s="124"/>
      <c r="I683" s="124"/>
      <c r="J683" s="124"/>
      <c r="K683" s="124"/>
      <c r="L683" s="124"/>
      <c r="M683" s="124"/>
      <c r="N683" s="124"/>
      <c r="O683" s="124"/>
      <c r="P683" s="124"/>
      <c r="Q683" s="124"/>
      <c r="R683" s="124"/>
      <c r="S683" s="124"/>
      <c r="T683" s="124"/>
      <c r="U683" s="499"/>
      <c r="V683" s="77"/>
      <c r="W683" s="77"/>
      <c r="X683" s="508"/>
      <c r="Y683" s="508"/>
      <c r="Z683" s="508"/>
      <c r="AA683" s="508"/>
    </row>
    <row r="684" spans="5:27" outlineLevel="2" x14ac:dyDescent="0.2">
      <c r="E684" s="503">
        <v>25</v>
      </c>
      <c r="F684" s="134" t="s">
        <v>153</v>
      </c>
      <c r="G684" s="506" t="s">
        <v>130</v>
      </c>
      <c r="H684" s="124"/>
      <c r="I684" s="124"/>
      <c r="J684" s="124"/>
      <c r="K684" s="124"/>
      <c r="L684" s="124"/>
      <c r="M684" s="124"/>
      <c r="N684" s="124"/>
      <c r="O684" s="124"/>
      <c r="P684" s="124"/>
      <c r="Q684" s="124"/>
      <c r="R684" s="124"/>
      <c r="S684" s="124"/>
      <c r="T684" s="124"/>
      <c r="U684" s="499"/>
      <c r="V684" s="77"/>
      <c r="W684" s="77"/>
      <c r="X684" s="508"/>
      <c r="Y684" s="508"/>
      <c r="Z684" s="508"/>
      <c r="AA684" s="508"/>
    </row>
    <row r="685" spans="5:27" outlineLevel="2" x14ac:dyDescent="0.2">
      <c r="E685" s="503" t="s">
        <v>154</v>
      </c>
      <c r="F685" s="134" t="s">
        <v>155</v>
      </c>
      <c r="G685" s="506" t="s">
        <v>130</v>
      </c>
      <c r="H685" s="124"/>
      <c r="I685" s="124"/>
      <c r="J685" s="124"/>
      <c r="K685" s="124"/>
      <c r="L685" s="124"/>
      <c r="M685" s="124"/>
      <c r="N685" s="124"/>
      <c r="O685" s="124"/>
      <c r="P685" s="124"/>
      <c r="Q685" s="124"/>
      <c r="R685" s="124"/>
      <c r="S685" s="124"/>
      <c r="T685" s="124"/>
      <c r="U685" s="499"/>
      <c r="V685" s="77"/>
      <c r="W685" s="77"/>
      <c r="X685" s="508"/>
      <c r="Y685" s="508"/>
      <c r="Z685" s="508"/>
      <c r="AA685" s="508"/>
    </row>
    <row r="686" spans="5:27" outlineLevel="2" x14ac:dyDescent="0.2">
      <c r="E686" s="503" t="s">
        <v>156</v>
      </c>
      <c r="F686" s="134" t="s">
        <v>157</v>
      </c>
      <c r="G686" s="506" t="s">
        <v>130</v>
      </c>
      <c r="H686" s="124"/>
      <c r="I686" s="124"/>
      <c r="J686" s="124"/>
      <c r="K686" s="124"/>
      <c r="L686" s="124"/>
      <c r="M686" s="124"/>
      <c r="N686" s="124"/>
      <c r="O686" s="124"/>
      <c r="P686" s="124"/>
      <c r="Q686" s="124"/>
      <c r="R686" s="124"/>
      <c r="S686" s="124"/>
      <c r="T686" s="124"/>
      <c r="U686" s="499"/>
      <c r="V686" s="77"/>
      <c r="W686" s="77"/>
      <c r="X686" s="508"/>
      <c r="Y686" s="508"/>
      <c r="Z686" s="508"/>
      <c r="AA686" s="508"/>
    </row>
    <row r="687" spans="5:27" outlineLevel="2" x14ac:dyDescent="0.2">
      <c r="E687" s="503" t="s">
        <v>152</v>
      </c>
      <c r="F687" s="134" t="s">
        <v>152</v>
      </c>
      <c r="G687" s="506" t="s">
        <v>130</v>
      </c>
      <c r="H687" s="124"/>
      <c r="I687" s="124"/>
      <c r="J687" s="124"/>
      <c r="K687" s="124"/>
      <c r="L687" s="124"/>
      <c r="M687" s="124"/>
      <c r="N687" s="124"/>
      <c r="O687" s="124"/>
      <c r="P687" s="124"/>
      <c r="Q687" s="124"/>
      <c r="R687" s="124"/>
      <c r="S687" s="124"/>
      <c r="T687" s="124"/>
      <c r="U687" s="499"/>
      <c r="V687" s="77"/>
      <c r="W687" s="77"/>
      <c r="X687" s="508"/>
      <c r="Y687" s="508"/>
      <c r="Z687" s="508"/>
      <c r="AA687" s="508"/>
    </row>
    <row r="688" spans="5:27" outlineLevel="2" x14ac:dyDescent="0.2">
      <c r="E688" s="503">
        <v>29</v>
      </c>
      <c r="F688" s="134" t="s">
        <v>158</v>
      </c>
      <c r="G688" s="506" t="s">
        <v>130</v>
      </c>
      <c r="H688" s="124"/>
      <c r="I688" s="124"/>
      <c r="J688" s="124"/>
      <c r="K688" s="124"/>
      <c r="L688" s="124"/>
      <c r="M688" s="124"/>
      <c r="N688" s="124"/>
      <c r="O688" s="124"/>
      <c r="P688" s="124"/>
      <c r="Q688" s="124"/>
      <c r="R688" s="124"/>
      <c r="S688" s="124"/>
      <c r="T688" s="124"/>
      <c r="U688" s="499"/>
      <c r="V688" s="77"/>
      <c r="W688" s="77"/>
      <c r="X688" s="508"/>
      <c r="Y688" s="508"/>
      <c r="Z688" s="508"/>
      <c r="AA688" s="508"/>
    </row>
    <row r="689" spans="5:27" outlineLevel="2" x14ac:dyDescent="0.2">
      <c r="E689" s="503">
        <v>30</v>
      </c>
      <c r="F689" s="134" t="s">
        <v>159</v>
      </c>
      <c r="G689" s="506" t="s">
        <v>130</v>
      </c>
      <c r="H689" s="124"/>
      <c r="I689" s="124"/>
      <c r="J689" s="124"/>
      <c r="K689" s="124"/>
      <c r="L689" s="124"/>
      <c r="M689" s="124"/>
      <c r="N689" s="124"/>
      <c r="O689" s="124"/>
      <c r="P689" s="124"/>
      <c r="Q689" s="124"/>
      <c r="R689" s="124"/>
      <c r="S689" s="124"/>
      <c r="T689" s="124"/>
      <c r="U689" s="499"/>
      <c r="V689" s="77"/>
      <c r="W689" s="77"/>
      <c r="X689" s="508"/>
      <c r="Y689" s="508"/>
      <c r="Z689" s="508"/>
      <c r="AA689" s="508"/>
    </row>
    <row r="690" spans="5:27" outlineLevel="2" x14ac:dyDescent="0.2">
      <c r="E690" s="503" t="s">
        <v>152</v>
      </c>
      <c r="F690" s="134" t="s">
        <v>152</v>
      </c>
      <c r="G690" s="506" t="s">
        <v>130</v>
      </c>
      <c r="H690" s="124"/>
      <c r="I690" s="124"/>
      <c r="J690" s="124"/>
      <c r="K690" s="124"/>
      <c r="L690" s="124"/>
      <c r="M690" s="124"/>
      <c r="N690" s="124"/>
      <c r="O690" s="124"/>
      <c r="P690" s="124"/>
      <c r="Q690" s="124"/>
      <c r="R690" s="124"/>
      <c r="S690" s="124"/>
      <c r="T690" s="124"/>
      <c r="U690" s="499"/>
      <c r="V690" s="77"/>
      <c r="W690" s="77"/>
      <c r="X690" s="508"/>
      <c r="Y690" s="508"/>
      <c r="Z690" s="508"/>
      <c r="AA690" s="508"/>
    </row>
    <row r="691" spans="5:27" outlineLevel="2" x14ac:dyDescent="0.2">
      <c r="E691" s="503" t="s">
        <v>160</v>
      </c>
      <c r="F691" s="134" t="s">
        <v>161</v>
      </c>
      <c r="G691" s="506" t="s">
        <v>130</v>
      </c>
      <c r="H691" s="124"/>
      <c r="I691" s="124"/>
      <c r="J691" s="124"/>
      <c r="K691" s="124"/>
      <c r="L691" s="124"/>
      <c r="M691" s="124"/>
      <c r="N691" s="124"/>
      <c r="O691" s="124"/>
      <c r="P691" s="124"/>
      <c r="Q691" s="124"/>
      <c r="R691" s="124"/>
      <c r="S691" s="124"/>
      <c r="T691" s="124"/>
      <c r="U691" s="499"/>
      <c r="V691" s="77"/>
      <c r="W691" s="77"/>
      <c r="X691" s="508"/>
      <c r="Y691" s="508"/>
      <c r="Z691" s="508"/>
      <c r="AA691" s="508"/>
    </row>
    <row r="692" spans="5:27" outlineLevel="2" x14ac:dyDescent="0.2">
      <c r="E692" s="503" t="s">
        <v>162</v>
      </c>
      <c r="F692" s="134" t="s">
        <v>659</v>
      </c>
      <c r="G692" s="506" t="s">
        <v>130</v>
      </c>
      <c r="H692" s="124"/>
      <c r="I692" s="124"/>
      <c r="J692" s="124"/>
      <c r="K692" s="124"/>
      <c r="L692" s="124"/>
      <c r="M692" s="124"/>
      <c r="N692" s="124"/>
      <c r="O692" s="124"/>
      <c r="P692" s="124"/>
      <c r="Q692" s="124"/>
      <c r="R692" s="124"/>
      <c r="S692" s="124"/>
      <c r="T692" s="124"/>
      <c r="U692" s="499"/>
      <c r="V692" s="77"/>
      <c r="W692" s="77"/>
      <c r="X692" s="508"/>
      <c r="Y692" s="508"/>
      <c r="Z692" s="508"/>
      <c r="AA692" s="508"/>
    </row>
    <row r="693" spans="5:27" outlineLevel="2" x14ac:dyDescent="0.2">
      <c r="E693" s="503" t="s">
        <v>163</v>
      </c>
      <c r="F693" s="134" t="s">
        <v>164</v>
      </c>
      <c r="G693" s="506" t="s">
        <v>130</v>
      </c>
      <c r="H693" s="124"/>
      <c r="I693" s="124"/>
      <c r="J693" s="124"/>
      <c r="K693" s="124"/>
      <c r="L693" s="124"/>
      <c r="M693" s="124"/>
      <c r="N693" s="124"/>
      <c r="O693" s="124"/>
      <c r="P693" s="124"/>
      <c r="Q693" s="124"/>
      <c r="R693" s="124"/>
      <c r="S693" s="124"/>
      <c r="T693" s="124"/>
      <c r="U693" s="499"/>
      <c r="V693" s="77"/>
      <c r="W693" s="77"/>
      <c r="X693" s="508"/>
      <c r="Y693" s="508"/>
      <c r="Z693" s="508"/>
      <c r="AA693" s="508"/>
    </row>
    <row r="694" spans="5:27" outlineLevel="2" x14ac:dyDescent="0.2">
      <c r="E694" s="503" t="s">
        <v>152</v>
      </c>
      <c r="F694" s="134" t="s">
        <v>152</v>
      </c>
      <c r="G694" s="506" t="s">
        <v>130</v>
      </c>
      <c r="H694" s="124"/>
      <c r="I694" s="124"/>
      <c r="J694" s="124"/>
      <c r="K694" s="124"/>
      <c r="L694" s="124"/>
      <c r="M694" s="124"/>
      <c r="N694" s="124"/>
      <c r="O694" s="124"/>
      <c r="P694" s="124"/>
      <c r="Q694" s="124"/>
      <c r="R694" s="124"/>
      <c r="S694" s="124"/>
      <c r="T694" s="124"/>
      <c r="U694" s="499"/>
      <c r="V694" s="77"/>
      <c r="W694" s="77"/>
      <c r="X694" s="508"/>
      <c r="Y694" s="508"/>
      <c r="Z694" s="508"/>
      <c r="AA694" s="508"/>
    </row>
    <row r="695" spans="5:27" outlineLevel="2" x14ac:dyDescent="0.2">
      <c r="E695" s="503" t="s">
        <v>165</v>
      </c>
      <c r="F695" s="134" t="s">
        <v>656</v>
      </c>
      <c r="G695" s="506" t="s">
        <v>130</v>
      </c>
      <c r="H695" s="124"/>
      <c r="I695" s="124"/>
      <c r="J695" s="124"/>
      <c r="K695" s="124"/>
      <c r="L695" s="124"/>
      <c r="M695" s="124"/>
      <c r="N695" s="124"/>
      <c r="O695" s="124"/>
      <c r="P695" s="124"/>
      <c r="Q695" s="124"/>
      <c r="R695" s="124"/>
      <c r="S695" s="124"/>
      <c r="T695" s="124"/>
      <c r="U695" s="499"/>
      <c r="V695" s="77"/>
      <c r="W695" s="77"/>
      <c r="X695" s="508"/>
      <c r="Y695" s="508"/>
      <c r="Z695" s="508"/>
      <c r="AA695" s="508"/>
    </row>
    <row r="696" spans="5:27" outlineLevel="2" x14ac:dyDescent="0.2">
      <c r="E696" s="503" t="s">
        <v>166</v>
      </c>
      <c r="F696" s="134" t="s">
        <v>657</v>
      </c>
      <c r="G696" s="506" t="s">
        <v>130</v>
      </c>
      <c r="H696" s="124"/>
      <c r="I696" s="124"/>
      <c r="J696" s="124"/>
      <c r="K696" s="124"/>
      <c r="L696" s="124"/>
      <c r="M696" s="124"/>
      <c r="N696" s="124"/>
      <c r="O696" s="124"/>
      <c r="P696" s="124"/>
      <c r="Q696" s="124"/>
      <c r="R696" s="124"/>
      <c r="S696" s="124"/>
      <c r="T696" s="124"/>
      <c r="U696" s="499"/>
      <c r="V696" s="77"/>
      <c r="W696" s="77"/>
      <c r="X696" s="508"/>
      <c r="Y696" s="508"/>
      <c r="Z696" s="508"/>
      <c r="AA696" s="508"/>
    </row>
    <row r="697" spans="5:27" outlineLevel="2" x14ac:dyDescent="0.2">
      <c r="E697" s="503" t="s">
        <v>152</v>
      </c>
      <c r="F697" s="134" t="s">
        <v>152</v>
      </c>
      <c r="G697" s="506" t="s">
        <v>130</v>
      </c>
      <c r="H697" s="124"/>
      <c r="I697" s="124"/>
      <c r="J697" s="124"/>
      <c r="K697" s="124"/>
      <c r="L697" s="124"/>
      <c r="M697" s="124"/>
      <c r="N697" s="124"/>
      <c r="O697" s="124"/>
      <c r="P697" s="124"/>
      <c r="Q697" s="124"/>
      <c r="R697" s="124"/>
      <c r="S697" s="124"/>
      <c r="T697" s="124"/>
      <c r="U697" s="499"/>
      <c r="V697" s="77"/>
      <c r="W697" s="77"/>
      <c r="X697" s="508"/>
      <c r="Y697" s="508"/>
      <c r="Z697" s="508"/>
      <c r="AA697" s="508"/>
    </row>
    <row r="698" spans="5:27" outlineLevel="2" x14ac:dyDescent="0.2">
      <c r="E698" s="503" t="s">
        <v>152</v>
      </c>
      <c r="F698" s="134" t="s">
        <v>152</v>
      </c>
      <c r="G698" s="506" t="s">
        <v>130</v>
      </c>
      <c r="H698" s="124"/>
      <c r="I698" s="124"/>
      <c r="J698" s="124"/>
      <c r="K698" s="124"/>
      <c r="L698" s="124"/>
      <c r="M698" s="124"/>
      <c r="N698" s="124"/>
      <c r="O698" s="124"/>
      <c r="P698" s="124"/>
      <c r="Q698" s="124"/>
      <c r="R698" s="124"/>
      <c r="S698" s="124"/>
      <c r="T698" s="124"/>
      <c r="U698" s="499"/>
      <c r="V698" s="77"/>
      <c r="W698" s="77"/>
      <c r="X698" s="508"/>
      <c r="Y698" s="508"/>
      <c r="Z698" s="508"/>
      <c r="AA698" s="508"/>
    </row>
    <row r="699" spans="5:27" outlineLevel="2" x14ac:dyDescent="0.2">
      <c r="E699" s="503" t="s">
        <v>152</v>
      </c>
      <c r="F699" s="134" t="s">
        <v>152</v>
      </c>
      <c r="G699" s="506" t="s">
        <v>130</v>
      </c>
      <c r="H699" s="124"/>
      <c r="I699" s="124"/>
      <c r="J699" s="124"/>
      <c r="K699" s="124"/>
      <c r="L699" s="124"/>
      <c r="M699" s="124"/>
      <c r="N699" s="124"/>
      <c r="O699" s="124"/>
      <c r="P699" s="124"/>
      <c r="Q699" s="124"/>
      <c r="R699" s="124"/>
      <c r="S699" s="124"/>
      <c r="T699" s="124"/>
      <c r="U699" s="499"/>
      <c r="V699" s="77"/>
      <c r="W699" s="77"/>
      <c r="X699" s="508"/>
      <c r="Y699" s="508"/>
      <c r="Z699" s="508"/>
      <c r="AA699" s="508"/>
    </row>
    <row r="700" spans="5:27" outlineLevel="2" x14ac:dyDescent="0.2">
      <c r="E700" s="503" t="s">
        <v>152</v>
      </c>
      <c r="F700" s="134" t="s">
        <v>152</v>
      </c>
      <c r="G700" s="506" t="s">
        <v>130</v>
      </c>
      <c r="H700" s="124"/>
      <c r="I700" s="124"/>
      <c r="J700" s="124"/>
      <c r="K700" s="124"/>
      <c r="L700" s="124"/>
      <c r="M700" s="124"/>
      <c r="N700" s="124"/>
      <c r="O700" s="124"/>
      <c r="P700" s="124"/>
      <c r="Q700" s="124"/>
      <c r="R700" s="124"/>
      <c r="S700" s="124"/>
      <c r="T700" s="124"/>
      <c r="U700" s="499"/>
      <c r="V700" s="77"/>
      <c r="W700" s="77"/>
      <c r="X700" s="508"/>
      <c r="Y700" s="508"/>
      <c r="Z700" s="508"/>
      <c r="AA700" s="508"/>
    </row>
    <row r="701" spans="5:27" outlineLevel="2" x14ac:dyDescent="0.2">
      <c r="E701" s="503" t="s">
        <v>152</v>
      </c>
      <c r="F701" s="134" t="s">
        <v>152</v>
      </c>
      <c r="G701" s="506" t="s">
        <v>130</v>
      </c>
      <c r="H701" s="124"/>
      <c r="I701" s="124"/>
      <c r="J701" s="124"/>
      <c r="K701" s="124"/>
      <c r="L701" s="124"/>
      <c r="M701" s="124"/>
      <c r="N701" s="124"/>
      <c r="O701" s="124"/>
      <c r="P701" s="124"/>
      <c r="Q701" s="124"/>
      <c r="R701" s="124"/>
      <c r="S701" s="124"/>
      <c r="T701" s="124"/>
      <c r="U701" s="499"/>
      <c r="V701" s="77"/>
      <c r="W701" s="77"/>
      <c r="X701" s="508"/>
      <c r="Y701" s="508"/>
      <c r="Z701" s="508"/>
      <c r="AA701" s="508"/>
    </row>
    <row r="702" spans="5:27" outlineLevel="2" x14ac:dyDescent="0.2">
      <c r="E702" s="503" t="s">
        <v>152</v>
      </c>
      <c r="F702" s="134" t="s">
        <v>152</v>
      </c>
      <c r="G702" s="506" t="s">
        <v>130</v>
      </c>
      <c r="H702" s="124"/>
      <c r="I702" s="124"/>
      <c r="J702" s="124"/>
      <c r="K702" s="124"/>
      <c r="L702" s="124"/>
      <c r="M702" s="124"/>
      <c r="N702" s="124"/>
      <c r="O702" s="124"/>
      <c r="P702" s="124"/>
      <c r="Q702" s="124"/>
      <c r="R702" s="124"/>
      <c r="S702" s="124"/>
      <c r="T702" s="124"/>
      <c r="U702" s="499"/>
      <c r="V702" s="77"/>
      <c r="W702" s="77"/>
      <c r="X702" s="508"/>
      <c r="Y702" s="508"/>
      <c r="Z702" s="508"/>
      <c r="AA702" s="508"/>
    </row>
    <row r="703" spans="5:27" outlineLevel="2" x14ac:dyDescent="0.2">
      <c r="E703" s="503" t="s">
        <v>152</v>
      </c>
      <c r="F703" s="134" t="s">
        <v>152</v>
      </c>
      <c r="G703" s="506" t="s">
        <v>130</v>
      </c>
      <c r="H703" s="124"/>
      <c r="I703" s="124"/>
      <c r="J703" s="124"/>
      <c r="K703" s="124"/>
      <c r="L703" s="124"/>
      <c r="M703" s="124"/>
      <c r="N703" s="124"/>
      <c r="O703" s="124"/>
      <c r="P703" s="124"/>
      <c r="Q703" s="124"/>
      <c r="R703" s="124"/>
      <c r="S703" s="124"/>
      <c r="T703" s="124"/>
      <c r="U703" s="499"/>
      <c r="V703" s="77"/>
      <c r="W703" s="77"/>
      <c r="X703" s="508"/>
      <c r="Y703" s="508"/>
      <c r="Z703" s="508"/>
      <c r="AA703" s="508"/>
    </row>
    <row r="704" spans="5:27" outlineLevel="2" x14ac:dyDescent="0.2">
      <c r="E704" s="503" t="s">
        <v>152</v>
      </c>
      <c r="F704" s="134" t="s">
        <v>152</v>
      </c>
      <c r="G704" s="506" t="s">
        <v>130</v>
      </c>
      <c r="H704" s="124"/>
      <c r="I704" s="124"/>
      <c r="J704" s="124"/>
      <c r="K704" s="124"/>
      <c r="L704" s="124"/>
      <c r="M704" s="124"/>
      <c r="N704" s="124"/>
      <c r="O704" s="124"/>
      <c r="P704" s="124"/>
      <c r="Q704" s="124"/>
      <c r="R704" s="124"/>
      <c r="S704" s="124"/>
      <c r="T704" s="124"/>
      <c r="U704" s="499"/>
      <c r="V704" s="77"/>
      <c r="W704" s="77"/>
      <c r="X704" s="508"/>
      <c r="Y704" s="508"/>
      <c r="Z704" s="508"/>
      <c r="AA704" s="508"/>
    </row>
    <row r="705" spans="4:37" outlineLevel="2" x14ac:dyDescent="0.2">
      <c r="E705" s="503" t="s">
        <v>152</v>
      </c>
      <c r="F705" s="134" t="s">
        <v>152</v>
      </c>
      <c r="G705" s="506" t="s">
        <v>130</v>
      </c>
      <c r="H705" s="124"/>
      <c r="I705" s="124"/>
      <c r="J705" s="124"/>
      <c r="K705" s="124"/>
      <c r="L705" s="124"/>
      <c r="M705" s="124"/>
      <c r="N705" s="124"/>
      <c r="O705" s="124"/>
      <c r="P705" s="124"/>
      <c r="Q705" s="124"/>
      <c r="R705" s="124"/>
      <c r="S705" s="124"/>
      <c r="T705" s="124"/>
      <c r="U705" s="499"/>
      <c r="V705" s="77"/>
      <c r="W705" s="77"/>
      <c r="X705" s="508"/>
      <c r="Y705" s="508"/>
      <c r="Z705" s="508"/>
      <c r="AA705" s="508"/>
    </row>
    <row r="706" spans="4:37" outlineLevel="2" x14ac:dyDescent="0.2">
      <c r="E706" s="503" t="s">
        <v>152</v>
      </c>
      <c r="F706" s="140" t="s">
        <v>152</v>
      </c>
      <c r="G706" s="507" t="s">
        <v>130</v>
      </c>
      <c r="H706" s="124"/>
      <c r="I706" s="124"/>
      <c r="J706" s="124"/>
      <c r="K706" s="124"/>
      <c r="L706" s="124"/>
      <c r="M706" s="124"/>
      <c r="N706" s="124"/>
      <c r="O706" s="124"/>
      <c r="P706" s="124"/>
      <c r="Q706" s="124"/>
      <c r="R706" s="124"/>
      <c r="S706" s="124"/>
      <c r="T706" s="124"/>
      <c r="U706" s="499"/>
      <c r="V706" s="77"/>
      <c r="W706" s="77"/>
      <c r="X706" s="508"/>
      <c r="Y706" s="508"/>
      <c r="Z706" s="508"/>
      <c r="AA706" s="508"/>
    </row>
    <row r="707" spans="4:37" outlineLevel="1" x14ac:dyDescent="0.2">
      <c r="F707" s="124"/>
      <c r="G707" s="124"/>
      <c r="H707" s="124"/>
      <c r="I707" s="124"/>
      <c r="J707" s="124"/>
      <c r="K707" s="124"/>
      <c r="L707" s="124"/>
      <c r="M707" s="124"/>
      <c r="N707" s="124"/>
      <c r="O707" s="124"/>
      <c r="P707" s="124"/>
      <c r="Q707" s="124"/>
      <c r="R707" s="124"/>
      <c r="S707" s="124"/>
      <c r="T707" s="124"/>
      <c r="U707" s="124"/>
      <c r="V707" s="124"/>
      <c r="W707" s="124"/>
      <c r="X707" s="124"/>
      <c r="Y707" s="124"/>
    </row>
    <row r="708" spans="4:37" x14ac:dyDescent="0.2">
      <c r="D708" s="67" t="s">
        <v>488</v>
      </c>
      <c r="E708" s="509"/>
      <c r="F708" s="509"/>
      <c r="G708" s="509"/>
      <c r="H708" s="509"/>
      <c r="I708" s="510"/>
      <c r="J708" s="510"/>
      <c r="K708" s="510"/>
      <c r="L708" s="510"/>
      <c r="M708" s="510"/>
      <c r="N708" s="510"/>
      <c r="O708" s="510"/>
      <c r="P708" s="510"/>
      <c r="Q708" s="511" t="s">
        <v>110</v>
      </c>
      <c r="R708" s="512">
        <v>0</v>
      </c>
      <c r="S708" s="512">
        <v>0</v>
      </c>
      <c r="T708" s="512">
        <v>0</v>
      </c>
      <c r="U708" s="512">
        <v>72795.527658971187</v>
      </c>
      <c r="V708" s="512">
        <v>0</v>
      </c>
      <c r="W708" s="510"/>
      <c r="X708" s="513"/>
      <c r="Y708" s="513"/>
      <c r="Z708" s="513"/>
      <c r="AA708" s="513"/>
      <c r="AB708" s="513"/>
      <c r="AC708" s="513"/>
      <c r="AD708" s="513"/>
      <c r="AE708" s="513"/>
      <c r="AF708" s="513"/>
      <c r="AG708" s="513"/>
      <c r="AH708" s="513"/>
      <c r="AI708" s="509"/>
      <c r="AK708" s="289"/>
    </row>
    <row r="709" spans="4:37" outlineLevel="1" x14ac:dyDescent="0.2">
      <c r="T709" s="200"/>
      <c r="U709" s="200" t="s">
        <v>87</v>
      </c>
      <c r="V709" s="200"/>
      <c r="W709" s="514" t="s">
        <v>489</v>
      </c>
      <c r="AK709" s="289"/>
    </row>
    <row r="710" spans="4:37" s="24" customFormat="1" outlineLevel="1" x14ac:dyDescent="0.2">
      <c r="E710" s="515" t="s">
        <v>326</v>
      </c>
      <c r="F710" s="71" t="s">
        <v>127</v>
      </c>
      <c r="G710" s="71" t="s">
        <v>292</v>
      </c>
      <c r="Q710" s="72"/>
      <c r="R710" s="515"/>
      <c r="S710" s="515"/>
      <c r="T710" s="515"/>
      <c r="U710" s="515" t="s">
        <v>197</v>
      </c>
      <c r="V710" s="515"/>
      <c r="W710" s="72"/>
      <c r="X710" s="72"/>
      <c r="Y710" s="72"/>
      <c r="Z710" s="72"/>
      <c r="AA710" s="72"/>
      <c r="AB710" s="72"/>
      <c r="AC710" s="72"/>
      <c r="AD710" s="72"/>
      <c r="AE710" s="72"/>
      <c r="AF710" s="72"/>
      <c r="AG710" s="72"/>
      <c r="AH710" s="72"/>
    </row>
    <row r="711" spans="4:37" outlineLevel="1" x14ac:dyDescent="0.2">
      <c r="E711" s="516">
        <v>1</v>
      </c>
      <c r="F711" s="517" t="s">
        <v>660</v>
      </c>
      <c r="G711" s="518" t="s">
        <v>209</v>
      </c>
      <c r="Q711" s="519" t="s">
        <v>110</v>
      </c>
      <c r="R711" s="520"/>
      <c r="S711" s="521"/>
      <c r="T711" s="522"/>
      <c r="U711" s="523">
        <v>4.6123854452344251</v>
      </c>
      <c r="V711" s="524"/>
      <c r="W711" s="525"/>
      <c r="X711" s="101"/>
      <c r="AK711" s="289"/>
    </row>
    <row r="712" spans="4:37" outlineLevel="1" x14ac:dyDescent="0.2">
      <c r="E712" s="526">
        <v>1</v>
      </c>
      <c r="F712" s="527" t="s">
        <v>660</v>
      </c>
      <c r="G712" s="528" t="s">
        <v>31</v>
      </c>
      <c r="Q712" s="519" t="s">
        <v>110</v>
      </c>
      <c r="R712" s="529"/>
      <c r="S712" s="530"/>
      <c r="T712" s="531"/>
      <c r="U712" s="523">
        <v>303.54792000000003</v>
      </c>
      <c r="V712" s="524"/>
      <c r="X712" s="289"/>
      <c r="AK712" s="289"/>
    </row>
    <row r="713" spans="4:37" outlineLevel="1" x14ac:dyDescent="0.2">
      <c r="E713" s="526">
        <v>1</v>
      </c>
      <c r="F713" s="527" t="s">
        <v>660</v>
      </c>
      <c r="G713" s="528" t="s">
        <v>28</v>
      </c>
      <c r="Q713" s="519" t="s">
        <v>110</v>
      </c>
      <c r="R713" s="529"/>
      <c r="S713" s="530"/>
      <c r="T713" s="531"/>
      <c r="U713" s="523">
        <v>0</v>
      </c>
      <c r="V713" s="524"/>
      <c r="X713" s="289"/>
      <c r="AK713" s="289"/>
    </row>
    <row r="714" spans="4:37" outlineLevel="1" x14ac:dyDescent="0.2">
      <c r="E714" s="526">
        <v>1</v>
      </c>
      <c r="F714" s="527" t="s">
        <v>660</v>
      </c>
      <c r="G714" s="528" t="s">
        <v>210</v>
      </c>
      <c r="Q714" s="519" t="s">
        <v>110</v>
      </c>
      <c r="R714" s="529"/>
      <c r="S714" s="530"/>
      <c r="T714" s="531"/>
      <c r="U714" s="523">
        <v>338.10088321743575</v>
      </c>
      <c r="V714" s="524"/>
      <c r="X714" s="289"/>
      <c r="AK714" s="289"/>
    </row>
    <row r="715" spans="4:37" outlineLevel="1" x14ac:dyDescent="0.2">
      <c r="E715" s="526">
        <v>1</v>
      </c>
      <c r="F715" s="527" t="s">
        <v>660</v>
      </c>
      <c r="G715" s="528" t="s">
        <v>211</v>
      </c>
      <c r="Q715" s="519" t="s">
        <v>110</v>
      </c>
      <c r="R715" s="529"/>
      <c r="S715" s="530"/>
      <c r="T715" s="531"/>
      <c r="U715" s="523">
        <v>451.66485000000011</v>
      </c>
      <c r="V715" s="524"/>
      <c r="AK715" s="289"/>
    </row>
    <row r="716" spans="4:37" outlineLevel="1" x14ac:dyDescent="0.2">
      <c r="E716" s="526">
        <v>1</v>
      </c>
      <c r="F716" s="527" t="s">
        <v>660</v>
      </c>
      <c r="G716" s="528" t="s">
        <v>212</v>
      </c>
      <c r="Q716" s="519" t="s">
        <v>110</v>
      </c>
      <c r="R716" s="529"/>
      <c r="S716" s="530"/>
      <c r="T716" s="531"/>
      <c r="U716" s="523">
        <v>71.02879954244878</v>
      </c>
      <c r="V716" s="524"/>
      <c r="AK716" s="289"/>
    </row>
    <row r="717" spans="4:37" outlineLevel="1" x14ac:dyDescent="0.2">
      <c r="E717" s="526">
        <v>1</v>
      </c>
      <c r="F717" s="527" t="s">
        <v>660</v>
      </c>
      <c r="G717" s="528" t="s">
        <v>213</v>
      </c>
      <c r="Q717" s="519" t="s">
        <v>110</v>
      </c>
      <c r="R717" s="529"/>
      <c r="S717" s="530"/>
      <c r="T717" s="531"/>
      <c r="U717" s="523">
        <v>100.61772000000001</v>
      </c>
      <c r="V717" s="524"/>
      <c r="AK717" s="289"/>
    </row>
    <row r="718" spans="4:37" outlineLevel="1" x14ac:dyDescent="0.2">
      <c r="E718" s="526">
        <v>1</v>
      </c>
      <c r="F718" s="527" t="s">
        <v>660</v>
      </c>
      <c r="G718" s="528" t="s">
        <v>214</v>
      </c>
      <c r="Q718" s="519" t="s">
        <v>110</v>
      </c>
      <c r="R718" s="529"/>
      <c r="S718" s="530"/>
      <c r="T718" s="531"/>
      <c r="U718" s="523">
        <v>45.663950658187204</v>
      </c>
      <c r="V718" s="524"/>
      <c r="AK718" s="289"/>
    </row>
    <row r="719" spans="4:37" outlineLevel="1" x14ac:dyDescent="0.2">
      <c r="E719" s="526">
        <v>1</v>
      </c>
      <c r="F719" s="527" t="s">
        <v>660</v>
      </c>
      <c r="G719" s="528" t="s">
        <v>215</v>
      </c>
      <c r="Q719" s="519" t="s">
        <v>110</v>
      </c>
      <c r="R719" s="529"/>
      <c r="S719" s="530"/>
      <c r="T719" s="531"/>
      <c r="U719" s="523">
        <v>15.784429999999999</v>
      </c>
      <c r="V719" s="524"/>
      <c r="AK719" s="289"/>
    </row>
    <row r="720" spans="4:37" outlineLevel="1" x14ac:dyDescent="0.2">
      <c r="E720" s="526">
        <v>1</v>
      </c>
      <c r="F720" s="527" t="s">
        <v>660</v>
      </c>
      <c r="G720" s="528" t="s">
        <v>216</v>
      </c>
      <c r="Q720" s="519" t="s">
        <v>110</v>
      </c>
      <c r="R720" s="529"/>
      <c r="S720" s="530"/>
      <c r="T720" s="531"/>
      <c r="U720" s="523">
        <v>0</v>
      </c>
      <c r="V720" s="524"/>
      <c r="AK720" s="289"/>
    </row>
    <row r="721" spans="5:37" outlineLevel="1" x14ac:dyDescent="0.2">
      <c r="E721" s="526">
        <v>1</v>
      </c>
      <c r="F721" s="527" t="s">
        <v>660</v>
      </c>
      <c r="G721" s="528" t="s">
        <v>33</v>
      </c>
      <c r="Q721" s="519" t="s">
        <v>110</v>
      </c>
      <c r="R721" s="529"/>
      <c r="S721" s="530"/>
      <c r="T721" s="531"/>
      <c r="U721" s="523">
        <v>0</v>
      </c>
      <c r="V721" s="524"/>
      <c r="AK721" s="289"/>
    </row>
    <row r="722" spans="5:37" outlineLevel="1" x14ac:dyDescent="0.2">
      <c r="E722" s="526">
        <v>1</v>
      </c>
      <c r="F722" s="527" t="s">
        <v>660</v>
      </c>
      <c r="G722" s="528" t="s">
        <v>34</v>
      </c>
      <c r="Q722" s="519" t="s">
        <v>110</v>
      </c>
      <c r="R722" s="529"/>
      <c r="S722" s="530"/>
      <c r="T722" s="531"/>
      <c r="U722" s="523">
        <v>0</v>
      </c>
      <c r="V722" s="524"/>
      <c r="AK722" s="289"/>
    </row>
    <row r="723" spans="5:37" outlineLevel="1" x14ac:dyDescent="0.2">
      <c r="E723" s="526">
        <v>1</v>
      </c>
      <c r="F723" s="527" t="s">
        <v>660</v>
      </c>
      <c r="G723" s="528" t="s">
        <v>217</v>
      </c>
      <c r="Q723" s="519" t="s">
        <v>110</v>
      </c>
      <c r="R723" s="529"/>
      <c r="S723" s="530"/>
      <c r="T723" s="531"/>
      <c r="U723" s="523">
        <v>0</v>
      </c>
      <c r="V723" s="524"/>
      <c r="AK723" s="289"/>
    </row>
    <row r="724" spans="5:37" outlineLevel="1" x14ac:dyDescent="0.2">
      <c r="E724" s="526">
        <v>1</v>
      </c>
      <c r="F724" s="527" t="s">
        <v>660</v>
      </c>
      <c r="G724" s="528" t="s">
        <v>152</v>
      </c>
      <c r="Q724" s="519" t="s">
        <v>110</v>
      </c>
      <c r="R724" s="529"/>
      <c r="S724" s="530"/>
      <c r="T724" s="531"/>
      <c r="U724" s="523">
        <v>0</v>
      </c>
      <c r="V724" s="524"/>
      <c r="AK724" s="289"/>
    </row>
    <row r="725" spans="5:37" outlineLevel="1" x14ac:dyDescent="0.2">
      <c r="E725" s="526">
        <v>1</v>
      </c>
      <c r="F725" s="532" t="s">
        <v>660</v>
      </c>
      <c r="G725" s="533" t="s">
        <v>454</v>
      </c>
      <c r="Q725" s="519" t="s">
        <v>110</v>
      </c>
      <c r="R725" s="534"/>
      <c r="S725" s="535"/>
      <c r="T725" s="536"/>
      <c r="U725" s="523">
        <v>0</v>
      </c>
      <c r="V725" s="524"/>
      <c r="AK725" s="289"/>
    </row>
    <row r="726" spans="5:37" outlineLevel="1" x14ac:dyDescent="0.2">
      <c r="E726" s="516">
        <v>2</v>
      </c>
      <c r="F726" s="517" t="s">
        <v>132</v>
      </c>
      <c r="G726" s="518" t="s">
        <v>209</v>
      </c>
      <c r="Q726" s="519" t="s">
        <v>110</v>
      </c>
      <c r="R726" s="520"/>
      <c r="S726" s="521"/>
      <c r="T726" s="522"/>
      <c r="U726" s="523">
        <v>192.88422000000003</v>
      </c>
      <c r="V726" s="524"/>
      <c r="AK726" s="289"/>
    </row>
    <row r="727" spans="5:37" outlineLevel="1" x14ac:dyDescent="0.2">
      <c r="E727" s="526">
        <v>2</v>
      </c>
      <c r="F727" s="527" t="s">
        <v>132</v>
      </c>
      <c r="G727" s="528" t="s">
        <v>31</v>
      </c>
      <c r="I727" s="289"/>
      <c r="Q727" s="519" t="s">
        <v>110</v>
      </c>
      <c r="R727" s="529"/>
      <c r="S727" s="530"/>
      <c r="T727" s="531"/>
      <c r="U727" s="523">
        <v>214.36619999999991</v>
      </c>
      <c r="V727" s="524"/>
      <c r="AK727" s="289"/>
    </row>
    <row r="728" spans="5:37" outlineLevel="1" x14ac:dyDescent="0.2">
      <c r="E728" s="526">
        <v>2</v>
      </c>
      <c r="F728" s="527" t="s">
        <v>132</v>
      </c>
      <c r="G728" s="528" t="s">
        <v>28</v>
      </c>
      <c r="I728" s="289"/>
      <c r="Q728" s="519" t="s">
        <v>110</v>
      </c>
      <c r="R728" s="529"/>
      <c r="S728" s="530"/>
      <c r="T728" s="531"/>
      <c r="U728" s="523">
        <v>0</v>
      </c>
      <c r="V728" s="524"/>
      <c r="AK728" s="289"/>
    </row>
    <row r="729" spans="5:37" outlineLevel="1" x14ac:dyDescent="0.2">
      <c r="E729" s="526">
        <v>2</v>
      </c>
      <c r="F729" s="527" t="s">
        <v>132</v>
      </c>
      <c r="G729" s="528" t="s">
        <v>210</v>
      </c>
      <c r="I729" s="289"/>
      <c r="Q729" s="519" t="s">
        <v>110</v>
      </c>
      <c r="R729" s="529"/>
      <c r="S729" s="530"/>
      <c r="T729" s="531"/>
      <c r="U729" s="523">
        <v>299.01214140520921</v>
      </c>
      <c r="V729" s="524"/>
      <c r="AK729" s="289"/>
    </row>
    <row r="730" spans="5:37" outlineLevel="1" x14ac:dyDescent="0.2">
      <c r="E730" s="526">
        <v>2</v>
      </c>
      <c r="F730" s="527" t="s">
        <v>132</v>
      </c>
      <c r="G730" s="528" t="s">
        <v>211</v>
      </c>
      <c r="Q730" s="519" t="s">
        <v>110</v>
      </c>
      <c r="R730" s="529"/>
      <c r="S730" s="530"/>
      <c r="T730" s="531"/>
      <c r="U730" s="523">
        <v>405.48311999999999</v>
      </c>
      <c r="V730" s="524"/>
      <c r="AK730" s="289"/>
    </row>
    <row r="731" spans="5:37" outlineLevel="1" x14ac:dyDescent="0.2">
      <c r="E731" s="526">
        <v>2</v>
      </c>
      <c r="F731" s="527" t="s">
        <v>132</v>
      </c>
      <c r="G731" s="528" t="s">
        <v>212</v>
      </c>
      <c r="Q731" s="519" t="s">
        <v>110</v>
      </c>
      <c r="R731" s="529"/>
      <c r="S731" s="530"/>
      <c r="T731" s="531"/>
      <c r="U731" s="523">
        <v>146.35941182226975</v>
      </c>
      <c r="V731" s="524"/>
      <c r="AK731" s="289"/>
    </row>
    <row r="732" spans="5:37" outlineLevel="1" x14ac:dyDescent="0.2">
      <c r="E732" s="526">
        <v>2</v>
      </c>
      <c r="F732" s="527" t="s">
        <v>132</v>
      </c>
      <c r="G732" s="528" t="s">
        <v>213</v>
      </c>
      <c r="Q732" s="519" t="s">
        <v>110</v>
      </c>
      <c r="R732" s="529"/>
      <c r="S732" s="530"/>
      <c r="T732" s="531"/>
      <c r="U732" s="523">
        <v>161.17959000000002</v>
      </c>
      <c r="V732" s="524"/>
      <c r="AK732" s="289"/>
    </row>
    <row r="733" spans="5:37" outlineLevel="1" x14ac:dyDescent="0.2">
      <c r="E733" s="526">
        <v>2</v>
      </c>
      <c r="F733" s="527" t="s">
        <v>132</v>
      </c>
      <c r="G733" s="528" t="s">
        <v>214</v>
      </c>
      <c r="Q733" s="519" t="s">
        <v>110</v>
      </c>
      <c r="R733" s="529"/>
      <c r="S733" s="530"/>
      <c r="T733" s="531"/>
      <c r="U733" s="523">
        <v>89.508793472678775</v>
      </c>
      <c r="V733" s="524"/>
      <c r="AK733" s="289"/>
    </row>
    <row r="734" spans="5:37" outlineLevel="1" x14ac:dyDescent="0.2">
      <c r="E734" s="526">
        <v>2</v>
      </c>
      <c r="F734" s="527" t="s">
        <v>132</v>
      </c>
      <c r="G734" s="528" t="s">
        <v>215</v>
      </c>
      <c r="Q734" s="519" t="s">
        <v>110</v>
      </c>
      <c r="R734" s="529"/>
      <c r="S734" s="530"/>
      <c r="T734" s="531"/>
      <c r="U734" s="523">
        <v>32.751020000000004</v>
      </c>
      <c r="V734" s="524"/>
      <c r="AK734" s="289"/>
    </row>
    <row r="735" spans="5:37" outlineLevel="1" x14ac:dyDescent="0.2">
      <c r="E735" s="526">
        <v>2</v>
      </c>
      <c r="F735" s="527" t="s">
        <v>132</v>
      </c>
      <c r="G735" s="528" t="s">
        <v>216</v>
      </c>
      <c r="Q735" s="519" t="s">
        <v>110</v>
      </c>
      <c r="R735" s="529"/>
      <c r="S735" s="530"/>
      <c r="T735" s="531"/>
      <c r="U735" s="523">
        <v>0</v>
      </c>
      <c r="V735" s="524"/>
      <c r="AK735" s="289"/>
    </row>
    <row r="736" spans="5:37" outlineLevel="1" x14ac:dyDescent="0.2">
      <c r="E736" s="526">
        <v>2</v>
      </c>
      <c r="F736" s="527" t="s">
        <v>132</v>
      </c>
      <c r="G736" s="528" t="s">
        <v>33</v>
      </c>
      <c r="Q736" s="519" t="s">
        <v>110</v>
      </c>
      <c r="R736" s="529"/>
      <c r="S736" s="530"/>
      <c r="T736" s="531"/>
      <c r="U736" s="523">
        <v>0</v>
      </c>
      <c r="V736" s="524"/>
      <c r="AK736" s="289"/>
    </row>
    <row r="737" spans="5:37" outlineLevel="1" x14ac:dyDescent="0.2">
      <c r="E737" s="526">
        <v>2</v>
      </c>
      <c r="F737" s="527" t="s">
        <v>132</v>
      </c>
      <c r="G737" s="528" t="s">
        <v>34</v>
      </c>
      <c r="Q737" s="519" t="s">
        <v>110</v>
      </c>
      <c r="R737" s="529"/>
      <c r="S737" s="530"/>
      <c r="T737" s="531"/>
      <c r="U737" s="523">
        <v>0</v>
      </c>
      <c r="V737" s="524"/>
      <c r="AK737" s="289"/>
    </row>
    <row r="738" spans="5:37" outlineLevel="1" x14ac:dyDescent="0.2">
      <c r="E738" s="526">
        <v>2</v>
      </c>
      <c r="F738" s="527" t="s">
        <v>132</v>
      </c>
      <c r="G738" s="528" t="s">
        <v>217</v>
      </c>
      <c r="Q738" s="519" t="s">
        <v>110</v>
      </c>
      <c r="R738" s="529"/>
      <c r="S738" s="530"/>
      <c r="T738" s="531"/>
      <c r="U738" s="523">
        <v>0</v>
      </c>
      <c r="V738" s="524"/>
      <c r="AK738" s="289"/>
    </row>
    <row r="739" spans="5:37" outlineLevel="1" x14ac:dyDescent="0.2">
      <c r="E739" s="526">
        <v>2</v>
      </c>
      <c r="F739" s="527" t="s">
        <v>132</v>
      </c>
      <c r="G739" s="528" t="s">
        <v>152</v>
      </c>
      <c r="Q739" s="519" t="s">
        <v>110</v>
      </c>
      <c r="R739" s="529"/>
      <c r="S739" s="530"/>
      <c r="T739" s="531"/>
      <c r="U739" s="523">
        <v>0</v>
      </c>
      <c r="V739" s="524"/>
      <c r="AK739" s="289"/>
    </row>
    <row r="740" spans="5:37" outlineLevel="1" x14ac:dyDescent="0.2">
      <c r="E740" s="526">
        <v>2</v>
      </c>
      <c r="F740" s="532" t="s">
        <v>132</v>
      </c>
      <c r="G740" s="533" t="s">
        <v>454</v>
      </c>
      <c r="Q740" s="519" t="s">
        <v>110</v>
      </c>
      <c r="R740" s="534"/>
      <c r="S740" s="535"/>
      <c r="T740" s="536"/>
      <c r="U740" s="523">
        <v>0</v>
      </c>
      <c r="V740" s="524"/>
      <c r="AK740" s="289"/>
    </row>
    <row r="741" spans="5:37" outlineLevel="1" x14ac:dyDescent="0.2">
      <c r="E741" s="516">
        <v>3</v>
      </c>
      <c r="F741" s="517" t="s">
        <v>133</v>
      </c>
      <c r="G741" s="518" t="s">
        <v>209</v>
      </c>
      <c r="Q741" s="519" t="s">
        <v>110</v>
      </c>
      <c r="R741" s="520"/>
      <c r="S741" s="521"/>
      <c r="T741" s="522"/>
      <c r="U741" s="523">
        <v>2.3054700000000001</v>
      </c>
      <c r="V741" s="524"/>
      <c r="AK741" s="289"/>
    </row>
    <row r="742" spans="5:37" outlineLevel="1" x14ac:dyDescent="0.2">
      <c r="E742" s="526">
        <v>3</v>
      </c>
      <c r="F742" s="527" t="s">
        <v>133</v>
      </c>
      <c r="G742" s="528" t="s">
        <v>31</v>
      </c>
      <c r="I742" s="289"/>
      <c r="Q742" s="519" t="s">
        <v>110</v>
      </c>
      <c r="R742" s="529"/>
      <c r="S742" s="530"/>
      <c r="T742" s="531"/>
      <c r="U742" s="523">
        <v>460.62480000000005</v>
      </c>
      <c r="V742" s="524"/>
      <c r="AK742" s="289"/>
    </row>
    <row r="743" spans="5:37" outlineLevel="1" x14ac:dyDescent="0.2">
      <c r="E743" s="526">
        <v>3</v>
      </c>
      <c r="F743" s="527" t="s">
        <v>133</v>
      </c>
      <c r="G743" s="528" t="s">
        <v>28</v>
      </c>
      <c r="I743" s="289"/>
      <c r="Q743" s="519" t="s">
        <v>110</v>
      </c>
      <c r="R743" s="529"/>
      <c r="S743" s="530"/>
      <c r="T743" s="531"/>
      <c r="U743" s="523">
        <v>0</v>
      </c>
      <c r="V743" s="524"/>
      <c r="AK743" s="289"/>
    </row>
    <row r="744" spans="5:37" outlineLevel="1" x14ac:dyDescent="0.2">
      <c r="E744" s="526">
        <v>3</v>
      </c>
      <c r="F744" s="527" t="s">
        <v>133</v>
      </c>
      <c r="G744" s="528" t="s">
        <v>210</v>
      </c>
      <c r="I744" s="289"/>
      <c r="Q744" s="519" t="s">
        <v>110</v>
      </c>
      <c r="R744" s="529"/>
      <c r="S744" s="530"/>
      <c r="T744" s="531"/>
      <c r="U744" s="523">
        <v>236.82044827083706</v>
      </c>
      <c r="V744" s="524"/>
      <c r="AK744" s="289"/>
    </row>
    <row r="745" spans="5:37" outlineLevel="1" x14ac:dyDescent="0.2">
      <c r="E745" s="526">
        <v>3</v>
      </c>
      <c r="F745" s="527" t="s">
        <v>133</v>
      </c>
      <c r="G745" s="528" t="s">
        <v>211</v>
      </c>
      <c r="Q745" s="519" t="s">
        <v>110</v>
      </c>
      <c r="R745" s="529"/>
      <c r="S745" s="530"/>
      <c r="T745" s="531"/>
      <c r="U745" s="523">
        <v>331.69128000000001</v>
      </c>
      <c r="V745" s="524"/>
      <c r="AK745" s="289"/>
    </row>
    <row r="746" spans="5:37" outlineLevel="1" x14ac:dyDescent="0.2">
      <c r="E746" s="526">
        <v>3</v>
      </c>
      <c r="F746" s="527" t="s">
        <v>133</v>
      </c>
      <c r="G746" s="528" t="s">
        <v>212</v>
      </c>
      <c r="Q746" s="519" t="s">
        <v>110</v>
      </c>
      <c r="R746" s="529"/>
      <c r="S746" s="530"/>
      <c r="T746" s="531"/>
      <c r="U746" s="523">
        <v>54.793082512452919</v>
      </c>
      <c r="V746" s="524"/>
      <c r="AK746" s="289"/>
    </row>
    <row r="747" spans="5:37" outlineLevel="1" x14ac:dyDescent="0.2">
      <c r="E747" s="526">
        <v>3</v>
      </c>
      <c r="F747" s="527" t="s">
        <v>133</v>
      </c>
      <c r="G747" s="528" t="s">
        <v>213</v>
      </c>
      <c r="Q747" s="519" t="s">
        <v>110</v>
      </c>
      <c r="R747" s="529"/>
      <c r="S747" s="530"/>
      <c r="T747" s="531"/>
      <c r="U747" s="523">
        <v>58.765329999999992</v>
      </c>
      <c r="V747" s="524"/>
      <c r="AK747" s="289"/>
    </row>
    <row r="748" spans="5:37" outlineLevel="1" x14ac:dyDescent="0.2">
      <c r="E748" s="526">
        <v>3</v>
      </c>
      <c r="F748" s="527" t="s">
        <v>133</v>
      </c>
      <c r="G748" s="528" t="s">
        <v>214</v>
      </c>
      <c r="Q748" s="519" t="s">
        <v>110</v>
      </c>
      <c r="R748" s="529"/>
      <c r="S748" s="530"/>
      <c r="T748" s="531"/>
      <c r="U748" s="523">
        <v>36.690646130813683</v>
      </c>
      <c r="V748" s="524"/>
      <c r="AK748" s="289"/>
    </row>
    <row r="749" spans="5:37" outlineLevel="1" x14ac:dyDescent="0.2">
      <c r="E749" s="526">
        <v>3</v>
      </c>
      <c r="F749" s="527" t="s">
        <v>133</v>
      </c>
      <c r="G749" s="528" t="s">
        <v>215</v>
      </c>
      <c r="Q749" s="519" t="s">
        <v>110</v>
      </c>
      <c r="R749" s="529"/>
      <c r="S749" s="530"/>
      <c r="T749" s="531"/>
      <c r="U749" s="523">
        <v>12.293890000000003</v>
      </c>
      <c r="V749" s="524"/>
      <c r="AK749" s="289"/>
    </row>
    <row r="750" spans="5:37" outlineLevel="1" x14ac:dyDescent="0.2">
      <c r="E750" s="526">
        <v>3</v>
      </c>
      <c r="F750" s="527" t="s">
        <v>133</v>
      </c>
      <c r="G750" s="528" t="s">
        <v>216</v>
      </c>
      <c r="Q750" s="519" t="s">
        <v>110</v>
      </c>
      <c r="R750" s="529"/>
      <c r="S750" s="530"/>
      <c r="T750" s="531"/>
      <c r="U750" s="523">
        <v>0</v>
      </c>
      <c r="V750" s="524"/>
      <c r="AK750" s="289"/>
    </row>
    <row r="751" spans="5:37" outlineLevel="1" x14ac:dyDescent="0.2">
      <c r="E751" s="526">
        <v>3</v>
      </c>
      <c r="F751" s="527" t="s">
        <v>133</v>
      </c>
      <c r="G751" s="528" t="s">
        <v>33</v>
      </c>
      <c r="Q751" s="519" t="s">
        <v>110</v>
      </c>
      <c r="R751" s="529"/>
      <c r="S751" s="530"/>
      <c r="T751" s="531"/>
      <c r="U751" s="523">
        <v>0</v>
      </c>
      <c r="V751" s="524"/>
      <c r="AK751" s="289"/>
    </row>
    <row r="752" spans="5:37" outlineLevel="1" x14ac:dyDescent="0.2">
      <c r="E752" s="526">
        <v>3</v>
      </c>
      <c r="F752" s="527" t="s">
        <v>133</v>
      </c>
      <c r="G752" s="528" t="s">
        <v>34</v>
      </c>
      <c r="Q752" s="519" t="s">
        <v>110</v>
      </c>
      <c r="R752" s="529"/>
      <c r="S752" s="530"/>
      <c r="T752" s="531"/>
      <c r="U752" s="523">
        <v>0</v>
      </c>
      <c r="V752" s="524"/>
      <c r="AK752" s="289"/>
    </row>
    <row r="753" spans="5:37" outlineLevel="1" x14ac:dyDescent="0.2">
      <c r="E753" s="526">
        <v>3</v>
      </c>
      <c r="F753" s="527" t="s">
        <v>133</v>
      </c>
      <c r="G753" s="528" t="s">
        <v>217</v>
      </c>
      <c r="Q753" s="519" t="s">
        <v>110</v>
      </c>
      <c r="R753" s="529"/>
      <c r="S753" s="530"/>
      <c r="T753" s="531"/>
      <c r="U753" s="523">
        <v>0</v>
      </c>
      <c r="V753" s="524"/>
      <c r="AK753" s="289"/>
    </row>
    <row r="754" spans="5:37" outlineLevel="1" x14ac:dyDescent="0.2">
      <c r="E754" s="526">
        <v>3</v>
      </c>
      <c r="F754" s="527" t="s">
        <v>133</v>
      </c>
      <c r="G754" s="528" t="s">
        <v>152</v>
      </c>
      <c r="Q754" s="519" t="s">
        <v>110</v>
      </c>
      <c r="R754" s="529"/>
      <c r="S754" s="530"/>
      <c r="T754" s="531"/>
      <c r="U754" s="523">
        <v>0</v>
      </c>
      <c r="V754" s="524"/>
      <c r="AK754" s="289"/>
    </row>
    <row r="755" spans="5:37" outlineLevel="1" x14ac:dyDescent="0.2">
      <c r="E755" s="526">
        <v>3</v>
      </c>
      <c r="F755" s="532" t="s">
        <v>133</v>
      </c>
      <c r="G755" s="533" t="s">
        <v>454</v>
      </c>
      <c r="Q755" s="519" t="s">
        <v>110</v>
      </c>
      <c r="R755" s="534"/>
      <c r="S755" s="535"/>
      <c r="T755" s="536"/>
      <c r="U755" s="523">
        <v>0</v>
      </c>
      <c r="V755" s="524"/>
      <c r="AK755" s="289"/>
    </row>
    <row r="756" spans="5:37" outlineLevel="1" x14ac:dyDescent="0.2">
      <c r="E756" s="516">
        <v>4</v>
      </c>
      <c r="F756" s="517" t="s">
        <v>134</v>
      </c>
      <c r="G756" s="518" t="s">
        <v>209</v>
      </c>
      <c r="Q756" s="519" t="s">
        <v>110</v>
      </c>
      <c r="R756" s="520"/>
      <c r="S756" s="521"/>
      <c r="T756" s="522"/>
      <c r="U756" s="523">
        <v>9.349730000000001</v>
      </c>
      <c r="V756" s="524"/>
      <c r="AK756" s="289"/>
    </row>
    <row r="757" spans="5:37" outlineLevel="1" x14ac:dyDescent="0.2">
      <c r="E757" s="526">
        <v>4</v>
      </c>
      <c r="F757" s="527" t="s">
        <v>134</v>
      </c>
      <c r="G757" s="528" t="s">
        <v>31</v>
      </c>
      <c r="I757" s="289"/>
      <c r="Q757" s="519" t="s">
        <v>110</v>
      </c>
      <c r="R757" s="529"/>
      <c r="S757" s="530"/>
      <c r="T757" s="531"/>
      <c r="U757" s="523">
        <v>305.74403999999987</v>
      </c>
      <c r="V757" s="524"/>
      <c r="AK757" s="289"/>
    </row>
    <row r="758" spans="5:37" outlineLevel="1" x14ac:dyDescent="0.2">
      <c r="E758" s="526">
        <v>4</v>
      </c>
      <c r="F758" s="527" t="s">
        <v>134</v>
      </c>
      <c r="G758" s="528" t="s">
        <v>28</v>
      </c>
      <c r="I758" s="289"/>
      <c r="Q758" s="519" t="s">
        <v>110</v>
      </c>
      <c r="R758" s="529"/>
      <c r="S758" s="530"/>
      <c r="T758" s="531"/>
      <c r="U758" s="523">
        <v>0</v>
      </c>
      <c r="V758" s="524"/>
      <c r="AK758" s="289"/>
    </row>
    <row r="759" spans="5:37" outlineLevel="1" x14ac:dyDescent="0.2">
      <c r="E759" s="526">
        <v>4</v>
      </c>
      <c r="F759" s="527" t="s">
        <v>134</v>
      </c>
      <c r="G759" s="528" t="s">
        <v>210</v>
      </c>
      <c r="I759" s="289"/>
      <c r="Q759" s="519" t="s">
        <v>110</v>
      </c>
      <c r="R759" s="529"/>
      <c r="S759" s="530"/>
      <c r="T759" s="531"/>
      <c r="U759" s="523">
        <v>507.17535132395625</v>
      </c>
      <c r="V759" s="524"/>
      <c r="AK759" s="289"/>
    </row>
    <row r="760" spans="5:37" outlineLevel="1" x14ac:dyDescent="0.2">
      <c r="E760" s="526">
        <v>4</v>
      </c>
      <c r="F760" s="527" t="s">
        <v>134</v>
      </c>
      <c r="G760" s="528" t="s">
        <v>211</v>
      </c>
      <c r="Q760" s="519" t="s">
        <v>110</v>
      </c>
      <c r="R760" s="529"/>
      <c r="S760" s="530"/>
      <c r="T760" s="531"/>
      <c r="U760" s="523">
        <v>956.39107000000001</v>
      </c>
      <c r="V760" s="524"/>
      <c r="AK760" s="289"/>
    </row>
    <row r="761" spans="5:37" outlineLevel="1" x14ac:dyDescent="0.2">
      <c r="E761" s="526">
        <v>4</v>
      </c>
      <c r="F761" s="527" t="s">
        <v>134</v>
      </c>
      <c r="G761" s="528" t="s">
        <v>212</v>
      </c>
      <c r="Q761" s="519" t="s">
        <v>110</v>
      </c>
      <c r="R761" s="529"/>
      <c r="S761" s="530"/>
      <c r="T761" s="531"/>
      <c r="U761" s="523">
        <v>121.60509460291337</v>
      </c>
      <c r="V761" s="524"/>
      <c r="AK761" s="289"/>
    </row>
    <row r="762" spans="5:37" outlineLevel="1" x14ac:dyDescent="0.2">
      <c r="E762" s="526">
        <v>4</v>
      </c>
      <c r="F762" s="527" t="s">
        <v>134</v>
      </c>
      <c r="G762" s="528" t="s">
        <v>213</v>
      </c>
      <c r="Q762" s="519" t="s">
        <v>110</v>
      </c>
      <c r="R762" s="529"/>
      <c r="S762" s="530"/>
      <c r="T762" s="531"/>
      <c r="U762" s="523">
        <v>201.06083000000001</v>
      </c>
      <c r="V762" s="524"/>
      <c r="AK762" s="289"/>
    </row>
    <row r="763" spans="5:37" outlineLevel="1" x14ac:dyDescent="0.2">
      <c r="E763" s="526">
        <v>4</v>
      </c>
      <c r="F763" s="527" t="s">
        <v>134</v>
      </c>
      <c r="G763" s="528" t="s">
        <v>214</v>
      </c>
      <c r="Q763" s="519" t="s">
        <v>110</v>
      </c>
      <c r="R763" s="529"/>
      <c r="S763" s="530"/>
      <c r="T763" s="531"/>
      <c r="U763" s="523">
        <v>101.59832387654035</v>
      </c>
      <c r="V763" s="524"/>
      <c r="AK763" s="289"/>
    </row>
    <row r="764" spans="5:37" outlineLevel="1" x14ac:dyDescent="0.2">
      <c r="E764" s="526">
        <v>4</v>
      </c>
      <c r="F764" s="527" t="s">
        <v>134</v>
      </c>
      <c r="G764" s="528" t="s">
        <v>215</v>
      </c>
      <c r="Q764" s="519" t="s">
        <v>110</v>
      </c>
      <c r="R764" s="529"/>
      <c r="S764" s="530"/>
      <c r="T764" s="531"/>
      <c r="U764" s="523">
        <v>74.29701</v>
      </c>
      <c r="V764" s="524"/>
      <c r="AK764" s="289"/>
    </row>
    <row r="765" spans="5:37" outlineLevel="1" x14ac:dyDescent="0.2">
      <c r="E765" s="526">
        <v>4</v>
      </c>
      <c r="F765" s="527" t="s">
        <v>134</v>
      </c>
      <c r="G765" s="528" t="s">
        <v>216</v>
      </c>
      <c r="Q765" s="519" t="s">
        <v>110</v>
      </c>
      <c r="R765" s="529"/>
      <c r="S765" s="530"/>
      <c r="T765" s="531"/>
      <c r="U765" s="523">
        <v>0</v>
      </c>
      <c r="V765" s="524"/>
      <c r="AK765" s="289"/>
    </row>
    <row r="766" spans="5:37" outlineLevel="1" x14ac:dyDescent="0.2">
      <c r="E766" s="526">
        <v>4</v>
      </c>
      <c r="F766" s="527" t="s">
        <v>134</v>
      </c>
      <c r="G766" s="528" t="s">
        <v>33</v>
      </c>
      <c r="Q766" s="519" t="s">
        <v>110</v>
      </c>
      <c r="R766" s="529"/>
      <c r="S766" s="530"/>
      <c r="T766" s="531"/>
      <c r="U766" s="523">
        <v>0</v>
      </c>
      <c r="V766" s="524"/>
      <c r="AK766" s="289"/>
    </row>
    <row r="767" spans="5:37" outlineLevel="1" x14ac:dyDescent="0.2">
      <c r="E767" s="526">
        <v>4</v>
      </c>
      <c r="F767" s="527" t="s">
        <v>134</v>
      </c>
      <c r="G767" s="528" t="s">
        <v>34</v>
      </c>
      <c r="Q767" s="519" t="s">
        <v>110</v>
      </c>
      <c r="R767" s="529"/>
      <c r="S767" s="530"/>
      <c r="T767" s="531"/>
      <c r="U767" s="523">
        <v>0</v>
      </c>
      <c r="V767" s="524"/>
      <c r="AK767" s="289"/>
    </row>
    <row r="768" spans="5:37" outlineLevel="1" x14ac:dyDescent="0.2">
      <c r="E768" s="526">
        <v>4</v>
      </c>
      <c r="F768" s="527" t="s">
        <v>134</v>
      </c>
      <c r="G768" s="528" t="s">
        <v>217</v>
      </c>
      <c r="Q768" s="519" t="s">
        <v>110</v>
      </c>
      <c r="R768" s="529"/>
      <c r="S768" s="530"/>
      <c r="T768" s="531"/>
      <c r="U768" s="523">
        <v>0</v>
      </c>
      <c r="V768" s="524"/>
      <c r="AK768" s="289"/>
    </row>
    <row r="769" spans="5:37" outlineLevel="1" x14ac:dyDescent="0.2">
      <c r="E769" s="526">
        <v>4</v>
      </c>
      <c r="F769" s="527" t="s">
        <v>134</v>
      </c>
      <c r="G769" s="528" t="s">
        <v>152</v>
      </c>
      <c r="Q769" s="519" t="s">
        <v>110</v>
      </c>
      <c r="R769" s="529"/>
      <c r="S769" s="530"/>
      <c r="T769" s="531"/>
      <c r="U769" s="523">
        <v>0</v>
      </c>
      <c r="V769" s="524"/>
      <c r="AK769" s="289"/>
    </row>
    <row r="770" spans="5:37" outlineLevel="1" x14ac:dyDescent="0.2">
      <c r="E770" s="526">
        <v>4</v>
      </c>
      <c r="F770" s="532" t="s">
        <v>134</v>
      </c>
      <c r="G770" s="533" t="s">
        <v>454</v>
      </c>
      <c r="Q770" s="519" t="s">
        <v>110</v>
      </c>
      <c r="R770" s="534"/>
      <c r="S770" s="535"/>
      <c r="T770" s="536"/>
      <c r="U770" s="523">
        <v>0</v>
      </c>
      <c r="V770" s="524"/>
      <c r="AK770" s="289"/>
    </row>
    <row r="771" spans="5:37" outlineLevel="1" x14ac:dyDescent="0.2">
      <c r="E771" s="516">
        <v>5</v>
      </c>
      <c r="F771" s="517" t="s">
        <v>135</v>
      </c>
      <c r="G771" s="518" t="s">
        <v>209</v>
      </c>
      <c r="Q771" s="519" t="s">
        <v>110</v>
      </c>
      <c r="R771" s="520"/>
      <c r="S771" s="521"/>
      <c r="T771" s="522"/>
      <c r="U771" s="523">
        <v>5.6669699999999921</v>
      </c>
      <c r="V771" s="524"/>
      <c r="AK771" s="289"/>
    </row>
    <row r="772" spans="5:37" outlineLevel="1" x14ac:dyDescent="0.2">
      <c r="E772" s="526">
        <v>5</v>
      </c>
      <c r="F772" s="527" t="s">
        <v>135</v>
      </c>
      <c r="G772" s="528" t="s">
        <v>31</v>
      </c>
      <c r="I772" s="289"/>
      <c r="Q772" s="519" t="s">
        <v>110</v>
      </c>
      <c r="R772" s="529"/>
      <c r="S772" s="530"/>
      <c r="T772" s="531"/>
      <c r="U772" s="523">
        <v>1298.7288000000005</v>
      </c>
      <c r="V772" s="524"/>
      <c r="AK772" s="289"/>
    </row>
    <row r="773" spans="5:37" outlineLevel="1" x14ac:dyDescent="0.2">
      <c r="E773" s="526">
        <v>5</v>
      </c>
      <c r="F773" s="527" t="s">
        <v>135</v>
      </c>
      <c r="G773" s="528" t="s">
        <v>28</v>
      </c>
      <c r="I773" s="289"/>
      <c r="Q773" s="519" t="s">
        <v>110</v>
      </c>
      <c r="R773" s="529"/>
      <c r="S773" s="530"/>
      <c r="T773" s="531"/>
      <c r="U773" s="523">
        <v>0</v>
      </c>
      <c r="V773" s="524"/>
      <c r="AK773" s="289"/>
    </row>
    <row r="774" spans="5:37" outlineLevel="1" x14ac:dyDescent="0.2">
      <c r="E774" s="526">
        <v>5</v>
      </c>
      <c r="F774" s="527" t="s">
        <v>135</v>
      </c>
      <c r="G774" s="528" t="s">
        <v>210</v>
      </c>
      <c r="I774" s="289"/>
      <c r="Q774" s="519" t="s">
        <v>110</v>
      </c>
      <c r="R774" s="529"/>
      <c r="S774" s="530"/>
      <c r="T774" s="531"/>
      <c r="U774" s="523">
        <v>1446.6999133277286</v>
      </c>
      <c r="V774" s="524"/>
      <c r="AK774" s="289"/>
    </row>
    <row r="775" spans="5:37" outlineLevel="1" x14ac:dyDescent="0.2">
      <c r="E775" s="526">
        <v>5</v>
      </c>
      <c r="F775" s="527" t="s">
        <v>135</v>
      </c>
      <c r="G775" s="528" t="s">
        <v>211</v>
      </c>
      <c r="Q775" s="519" t="s">
        <v>110</v>
      </c>
      <c r="R775" s="529"/>
      <c r="S775" s="530"/>
      <c r="T775" s="531"/>
      <c r="U775" s="523">
        <v>1268.3440500000004</v>
      </c>
      <c r="V775" s="524"/>
      <c r="AK775" s="289"/>
    </row>
    <row r="776" spans="5:37" outlineLevel="1" x14ac:dyDescent="0.2">
      <c r="E776" s="526">
        <v>5</v>
      </c>
      <c r="F776" s="527" t="s">
        <v>135</v>
      </c>
      <c r="G776" s="528" t="s">
        <v>212</v>
      </c>
      <c r="Q776" s="519" t="s">
        <v>110</v>
      </c>
      <c r="R776" s="529"/>
      <c r="S776" s="530"/>
      <c r="T776" s="531"/>
      <c r="U776" s="523">
        <v>278.45311945344798</v>
      </c>
      <c r="V776" s="524"/>
      <c r="AK776" s="289"/>
    </row>
    <row r="777" spans="5:37" outlineLevel="1" x14ac:dyDescent="0.2">
      <c r="E777" s="526">
        <v>5</v>
      </c>
      <c r="F777" s="527" t="s">
        <v>135</v>
      </c>
      <c r="G777" s="528" t="s">
        <v>213</v>
      </c>
      <c r="Q777" s="519" t="s">
        <v>110</v>
      </c>
      <c r="R777" s="529"/>
      <c r="S777" s="530"/>
      <c r="T777" s="531"/>
      <c r="U777" s="523">
        <v>262.84646999999995</v>
      </c>
      <c r="V777" s="524"/>
      <c r="AK777" s="289"/>
    </row>
    <row r="778" spans="5:37" outlineLevel="1" x14ac:dyDescent="0.2">
      <c r="E778" s="526">
        <v>5</v>
      </c>
      <c r="F778" s="527" t="s">
        <v>135</v>
      </c>
      <c r="G778" s="528" t="s">
        <v>214</v>
      </c>
      <c r="Q778" s="519" t="s">
        <v>110</v>
      </c>
      <c r="R778" s="529"/>
      <c r="S778" s="530"/>
      <c r="T778" s="531"/>
      <c r="U778" s="523">
        <v>280.97903346037913</v>
      </c>
      <c r="V778" s="524"/>
      <c r="AK778" s="289"/>
    </row>
    <row r="779" spans="5:37" outlineLevel="1" x14ac:dyDescent="0.2">
      <c r="E779" s="526">
        <v>5</v>
      </c>
      <c r="F779" s="527" t="s">
        <v>135</v>
      </c>
      <c r="G779" s="528" t="s">
        <v>215</v>
      </c>
      <c r="Q779" s="519" t="s">
        <v>110</v>
      </c>
      <c r="R779" s="529"/>
      <c r="S779" s="530"/>
      <c r="T779" s="531"/>
      <c r="U779" s="523">
        <v>49.754129999999989</v>
      </c>
      <c r="V779" s="524"/>
      <c r="AK779" s="289"/>
    </row>
    <row r="780" spans="5:37" outlineLevel="1" x14ac:dyDescent="0.2">
      <c r="E780" s="526">
        <v>5</v>
      </c>
      <c r="F780" s="527" t="s">
        <v>135</v>
      </c>
      <c r="G780" s="528" t="s">
        <v>216</v>
      </c>
      <c r="Q780" s="519" t="s">
        <v>110</v>
      </c>
      <c r="R780" s="529"/>
      <c r="S780" s="530"/>
      <c r="T780" s="531"/>
      <c r="U780" s="523">
        <v>0</v>
      </c>
      <c r="V780" s="524"/>
      <c r="AK780" s="289"/>
    </row>
    <row r="781" spans="5:37" outlineLevel="1" x14ac:dyDescent="0.2">
      <c r="E781" s="526">
        <v>5</v>
      </c>
      <c r="F781" s="527" t="s">
        <v>135</v>
      </c>
      <c r="G781" s="528" t="s">
        <v>33</v>
      </c>
      <c r="Q781" s="519" t="s">
        <v>110</v>
      </c>
      <c r="R781" s="529"/>
      <c r="S781" s="530"/>
      <c r="T781" s="531"/>
      <c r="U781" s="523">
        <v>0</v>
      </c>
      <c r="V781" s="524"/>
      <c r="AK781" s="289"/>
    </row>
    <row r="782" spans="5:37" outlineLevel="1" x14ac:dyDescent="0.2">
      <c r="E782" s="526">
        <v>5</v>
      </c>
      <c r="F782" s="527" t="s">
        <v>135</v>
      </c>
      <c r="G782" s="528" t="s">
        <v>34</v>
      </c>
      <c r="Q782" s="519" t="s">
        <v>110</v>
      </c>
      <c r="R782" s="529"/>
      <c r="S782" s="530"/>
      <c r="T782" s="531"/>
      <c r="U782" s="523">
        <v>0</v>
      </c>
      <c r="V782" s="524"/>
      <c r="AK782" s="289"/>
    </row>
    <row r="783" spans="5:37" outlineLevel="1" x14ac:dyDescent="0.2">
      <c r="E783" s="526">
        <v>5</v>
      </c>
      <c r="F783" s="527" t="s">
        <v>135</v>
      </c>
      <c r="G783" s="528" t="s">
        <v>217</v>
      </c>
      <c r="Q783" s="519" t="s">
        <v>110</v>
      </c>
      <c r="R783" s="529"/>
      <c r="S783" s="530"/>
      <c r="T783" s="531"/>
      <c r="U783" s="523">
        <v>0</v>
      </c>
      <c r="V783" s="524"/>
      <c r="AK783" s="289"/>
    </row>
    <row r="784" spans="5:37" outlineLevel="1" x14ac:dyDescent="0.2">
      <c r="E784" s="526">
        <v>5</v>
      </c>
      <c r="F784" s="527" t="s">
        <v>135</v>
      </c>
      <c r="G784" s="528" t="s">
        <v>152</v>
      </c>
      <c r="Q784" s="519" t="s">
        <v>110</v>
      </c>
      <c r="R784" s="529"/>
      <c r="S784" s="530"/>
      <c r="T784" s="531"/>
      <c r="U784" s="523">
        <v>0</v>
      </c>
      <c r="V784" s="524"/>
      <c r="AK784" s="289"/>
    </row>
    <row r="785" spans="5:37" outlineLevel="1" x14ac:dyDescent="0.2">
      <c r="E785" s="526">
        <v>5</v>
      </c>
      <c r="F785" s="532" t="s">
        <v>135</v>
      </c>
      <c r="G785" s="533" t="s">
        <v>454</v>
      </c>
      <c r="Q785" s="519" t="s">
        <v>110</v>
      </c>
      <c r="R785" s="534"/>
      <c r="S785" s="535"/>
      <c r="T785" s="536"/>
      <c r="U785" s="523">
        <v>0</v>
      </c>
      <c r="V785" s="524"/>
      <c r="AK785" s="289"/>
    </row>
    <row r="786" spans="5:37" outlineLevel="1" x14ac:dyDescent="0.2">
      <c r="E786" s="516">
        <v>6</v>
      </c>
      <c r="F786" s="517" t="s">
        <v>136</v>
      </c>
      <c r="G786" s="518" t="s">
        <v>209</v>
      </c>
      <c r="Q786" s="519" t="s">
        <v>110</v>
      </c>
      <c r="R786" s="520"/>
      <c r="S786" s="521"/>
      <c r="T786" s="522"/>
      <c r="U786" s="523">
        <v>18.45514</v>
      </c>
      <c r="V786" s="524"/>
      <c r="AK786" s="289"/>
    </row>
    <row r="787" spans="5:37" outlineLevel="1" x14ac:dyDescent="0.2">
      <c r="E787" s="526">
        <v>6</v>
      </c>
      <c r="F787" s="527" t="s">
        <v>136</v>
      </c>
      <c r="G787" s="528" t="s">
        <v>31</v>
      </c>
      <c r="I787" s="289"/>
      <c r="Q787" s="519" t="s">
        <v>110</v>
      </c>
      <c r="R787" s="529"/>
      <c r="S787" s="530"/>
      <c r="T787" s="531"/>
      <c r="U787" s="523">
        <v>496.06008000000008</v>
      </c>
      <c r="V787" s="524"/>
      <c r="AK787" s="289"/>
    </row>
    <row r="788" spans="5:37" outlineLevel="1" x14ac:dyDescent="0.2">
      <c r="E788" s="526">
        <v>6</v>
      </c>
      <c r="F788" s="527" t="s">
        <v>136</v>
      </c>
      <c r="G788" s="528" t="s">
        <v>28</v>
      </c>
      <c r="I788" s="289"/>
      <c r="Q788" s="519" t="s">
        <v>110</v>
      </c>
      <c r="R788" s="529"/>
      <c r="S788" s="530"/>
      <c r="T788" s="531"/>
      <c r="U788" s="523">
        <v>0</v>
      </c>
      <c r="V788" s="524"/>
      <c r="AK788" s="289"/>
    </row>
    <row r="789" spans="5:37" outlineLevel="1" x14ac:dyDescent="0.2">
      <c r="E789" s="526">
        <v>6</v>
      </c>
      <c r="F789" s="527" t="s">
        <v>136</v>
      </c>
      <c r="G789" s="528" t="s">
        <v>210</v>
      </c>
      <c r="I789" s="289"/>
      <c r="Q789" s="519" t="s">
        <v>110</v>
      </c>
      <c r="R789" s="529"/>
      <c r="S789" s="530"/>
      <c r="T789" s="531"/>
      <c r="U789" s="523">
        <v>406.02612596690915</v>
      </c>
      <c r="V789" s="524"/>
      <c r="AK789" s="289"/>
    </row>
    <row r="790" spans="5:37" outlineLevel="1" x14ac:dyDescent="0.2">
      <c r="E790" s="526">
        <v>6</v>
      </c>
      <c r="F790" s="527" t="s">
        <v>136</v>
      </c>
      <c r="G790" s="528" t="s">
        <v>211</v>
      </c>
      <c r="Q790" s="519" t="s">
        <v>110</v>
      </c>
      <c r="R790" s="529"/>
      <c r="S790" s="530"/>
      <c r="T790" s="531"/>
      <c r="U790" s="523">
        <v>525.53992000000017</v>
      </c>
      <c r="V790" s="524"/>
      <c r="AK790" s="289"/>
    </row>
    <row r="791" spans="5:37" outlineLevel="1" x14ac:dyDescent="0.2">
      <c r="E791" s="526">
        <v>6</v>
      </c>
      <c r="F791" s="527" t="s">
        <v>136</v>
      </c>
      <c r="G791" s="528" t="s">
        <v>212</v>
      </c>
      <c r="Q791" s="519" t="s">
        <v>110</v>
      </c>
      <c r="R791" s="529"/>
      <c r="S791" s="530"/>
      <c r="T791" s="531"/>
      <c r="U791" s="523">
        <v>153.03455018691471</v>
      </c>
      <c r="V791" s="524"/>
      <c r="AK791" s="289"/>
    </row>
    <row r="792" spans="5:37" outlineLevel="1" x14ac:dyDescent="0.2">
      <c r="E792" s="526">
        <v>6</v>
      </c>
      <c r="F792" s="527" t="s">
        <v>136</v>
      </c>
      <c r="G792" s="528" t="s">
        <v>213</v>
      </c>
      <c r="Q792" s="519" t="s">
        <v>110</v>
      </c>
      <c r="R792" s="529"/>
      <c r="S792" s="530"/>
      <c r="T792" s="531"/>
      <c r="U792" s="523">
        <v>201.61736000000002</v>
      </c>
      <c r="V792" s="524"/>
      <c r="AK792" s="289"/>
    </row>
    <row r="793" spans="5:37" outlineLevel="1" x14ac:dyDescent="0.2">
      <c r="E793" s="526">
        <v>6</v>
      </c>
      <c r="F793" s="527" t="s">
        <v>136</v>
      </c>
      <c r="G793" s="528" t="s">
        <v>214</v>
      </c>
      <c r="Q793" s="519" t="s">
        <v>110</v>
      </c>
      <c r="R793" s="529"/>
      <c r="S793" s="530"/>
      <c r="T793" s="531"/>
      <c r="U793" s="523">
        <v>191.50667589596063</v>
      </c>
      <c r="V793" s="524"/>
      <c r="AK793" s="289"/>
    </row>
    <row r="794" spans="5:37" outlineLevel="1" x14ac:dyDescent="0.2">
      <c r="E794" s="526">
        <v>6</v>
      </c>
      <c r="F794" s="527" t="s">
        <v>136</v>
      </c>
      <c r="G794" s="528" t="s">
        <v>215</v>
      </c>
      <c r="Q794" s="519" t="s">
        <v>110</v>
      </c>
      <c r="R794" s="529"/>
      <c r="S794" s="530"/>
      <c r="T794" s="531"/>
      <c r="U794" s="523">
        <v>31.209959999999995</v>
      </c>
      <c r="V794" s="524"/>
      <c r="AK794" s="289"/>
    </row>
    <row r="795" spans="5:37" outlineLevel="1" x14ac:dyDescent="0.2">
      <c r="E795" s="526">
        <v>6</v>
      </c>
      <c r="F795" s="527" t="s">
        <v>136</v>
      </c>
      <c r="G795" s="528" t="s">
        <v>216</v>
      </c>
      <c r="Q795" s="519" t="s">
        <v>110</v>
      </c>
      <c r="R795" s="529"/>
      <c r="S795" s="530"/>
      <c r="T795" s="531"/>
      <c r="U795" s="523">
        <v>0</v>
      </c>
      <c r="V795" s="524"/>
      <c r="AK795" s="289"/>
    </row>
    <row r="796" spans="5:37" outlineLevel="1" x14ac:dyDescent="0.2">
      <c r="E796" s="526">
        <v>6</v>
      </c>
      <c r="F796" s="527" t="s">
        <v>136</v>
      </c>
      <c r="G796" s="528" t="s">
        <v>33</v>
      </c>
      <c r="Q796" s="519" t="s">
        <v>110</v>
      </c>
      <c r="R796" s="529"/>
      <c r="S796" s="530"/>
      <c r="T796" s="531"/>
      <c r="U796" s="523">
        <v>0</v>
      </c>
      <c r="V796" s="524"/>
      <c r="AK796" s="289"/>
    </row>
    <row r="797" spans="5:37" outlineLevel="1" x14ac:dyDescent="0.2">
      <c r="E797" s="526">
        <v>6</v>
      </c>
      <c r="F797" s="527" t="s">
        <v>136</v>
      </c>
      <c r="G797" s="528" t="s">
        <v>34</v>
      </c>
      <c r="Q797" s="519" t="s">
        <v>110</v>
      </c>
      <c r="R797" s="529"/>
      <c r="S797" s="530"/>
      <c r="T797" s="531"/>
      <c r="U797" s="523">
        <v>0</v>
      </c>
      <c r="V797" s="524"/>
      <c r="AK797" s="289"/>
    </row>
    <row r="798" spans="5:37" outlineLevel="1" x14ac:dyDescent="0.2">
      <c r="E798" s="526">
        <v>6</v>
      </c>
      <c r="F798" s="527" t="s">
        <v>136</v>
      </c>
      <c r="G798" s="528" t="s">
        <v>217</v>
      </c>
      <c r="Q798" s="519" t="s">
        <v>110</v>
      </c>
      <c r="R798" s="529"/>
      <c r="S798" s="530"/>
      <c r="T798" s="531"/>
      <c r="U798" s="523">
        <v>0</v>
      </c>
      <c r="V798" s="524"/>
      <c r="AK798" s="289"/>
    </row>
    <row r="799" spans="5:37" outlineLevel="1" x14ac:dyDescent="0.2">
      <c r="E799" s="526">
        <v>6</v>
      </c>
      <c r="F799" s="527" t="s">
        <v>136</v>
      </c>
      <c r="G799" s="528" t="s">
        <v>152</v>
      </c>
      <c r="Q799" s="519" t="s">
        <v>110</v>
      </c>
      <c r="R799" s="529"/>
      <c r="S799" s="530"/>
      <c r="T799" s="531"/>
      <c r="U799" s="523">
        <v>0</v>
      </c>
      <c r="V799" s="524"/>
      <c r="AK799" s="289"/>
    </row>
    <row r="800" spans="5:37" outlineLevel="1" x14ac:dyDescent="0.2">
      <c r="E800" s="526">
        <v>6</v>
      </c>
      <c r="F800" s="532" t="s">
        <v>136</v>
      </c>
      <c r="G800" s="533" t="s">
        <v>454</v>
      </c>
      <c r="Q800" s="519" t="s">
        <v>110</v>
      </c>
      <c r="R800" s="534"/>
      <c r="S800" s="535"/>
      <c r="T800" s="536"/>
      <c r="U800" s="523">
        <v>0</v>
      </c>
      <c r="V800" s="524"/>
      <c r="AK800" s="289"/>
    </row>
    <row r="801" spans="5:37" outlineLevel="1" x14ac:dyDescent="0.2">
      <c r="E801" s="516">
        <v>7</v>
      </c>
      <c r="F801" s="517" t="s">
        <v>137</v>
      </c>
      <c r="G801" s="518" t="s">
        <v>209</v>
      </c>
      <c r="Q801" s="519" t="s">
        <v>110</v>
      </c>
      <c r="R801" s="520"/>
      <c r="S801" s="521"/>
      <c r="T801" s="522"/>
      <c r="U801" s="523">
        <v>0</v>
      </c>
      <c r="V801" s="524"/>
      <c r="AK801" s="289"/>
    </row>
    <row r="802" spans="5:37" outlineLevel="1" x14ac:dyDescent="0.2">
      <c r="E802" s="526">
        <v>7</v>
      </c>
      <c r="F802" s="527" t="s">
        <v>137</v>
      </c>
      <c r="G802" s="528" t="s">
        <v>31</v>
      </c>
      <c r="Q802" s="519" t="s">
        <v>110</v>
      </c>
      <c r="R802" s="529"/>
      <c r="S802" s="530"/>
      <c r="T802" s="531"/>
      <c r="U802" s="523">
        <v>18.143039999999992</v>
      </c>
      <c r="V802" s="524"/>
      <c r="AK802" s="289"/>
    </row>
    <row r="803" spans="5:37" outlineLevel="1" x14ac:dyDescent="0.2">
      <c r="E803" s="526">
        <v>7</v>
      </c>
      <c r="F803" s="527" t="s">
        <v>137</v>
      </c>
      <c r="G803" s="528" t="s">
        <v>28</v>
      </c>
      <c r="Q803" s="519" t="s">
        <v>110</v>
      </c>
      <c r="R803" s="529"/>
      <c r="S803" s="530"/>
      <c r="T803" s="531"/>
      <c r="U803" s="523">
        <v>0</v>
      </c>
      <c r="V803" s="524"/>
      <c r="AK803" s="289"/>
    </row>
    <row r="804" spans="5:37" outlineLevel="1" x14ac:dyDescent="0.2">
      <c r="E804" s="526">
        <v>7</v>
      </c>
      <c r="F804" s="527" t="s">
        <v>137</v>
      </c>
      <c r="G804" s="528" t="s">
        <v>210</v>
      </c>
      <c r="Q804" s="519" t="s">
        <v>110</v>
      </c>
      <c r="R804" s="529"/>
      <c r="S804" s="530"/>
      <c r="T804" s="531"/>
      <c r="U804" s="523">
        <v>37.809193152105792</v>
      </c>
      <c r="V804" s="524"/>
      <c r="AK804" s="289"/>
    </row>
    <row r="805" spans="5:37" outlineLevel="1" x14ac:dyDescent="0.2">
      <c r="E805" s="526">
        <v>7</v>
      </c>
      <c r="F805" s="527" t="s">
        <v>137</v>
      </c>
      <c r="G805" s="528" t="s">
        <v>211</v>
      </c>
      <c r="Q805" s="519" t="s">
        <v>110</v>
      </c>
      <c r="R805" s="529"/>
      <c r="S805" s="530"/>
      <c r="T805" s="531"/>
      <c r="U805" s="523">
        <v>46.091830000000002</v>
      </c>
      <c r="V805" s="524"/>
      <c r="AK805" s="289"/>
    </row>
    <row r="806" spans="5:37" outlineLevel="1" x14ac:dyDescent="0.2">
      <c r="E806" s="526">
        <v>7</v>
      </c>
      <c r="F806" s="527" t="s">
        <v>137</v>
      </c>
      <c r="G806" s="528" t="s">
        <v>212</v>
      </c>
      <c r="Q806" s="519" t="s">
        <v>110</v>
      </c>
      <c r="R806" s="529"/>
      <c r="S806" s="530"/>
      <c r="T806" s="531"/>
      <c r="U806" s="523">
        <v>6.4910935942613968</v>
      </c>
      <c r="V806" s="524"/>
      <c r="AK806" s="289"/>
    </row>
    <row r="807" spans="5:37" outlineLevel="1" x14ac:dyDescent="0.2">
      <c r="E807" s="526">
        <v>7</v>
      </c>
      <c r="F807" s="527" t="s">
        <v>137</v>
      </c>
      <c r="G807" s="528" t="s">
        <v>213</v>
      </c>
      <c r="Q807" s="519" t="s">
        <v>110</v>
      </c>
      <c r="R807" s="529"/>
      <c r="S807" s="530"/>
      <c r="T807" s="531"/>
      <c r="U807" s="523">
        <v>7.1609099999999994</v>
      </c>
      <c r="V807" s="524"/>
      <c r="AK807" s="289"/>
    </row>
    <row r="808" spans="5:37" outlineLevel="1" x14ac:dyDescent="0.2">
      <c r="E808" s="526">
        <v>7</v>
      </c>
      <c r="F808" s="527" t="s">
        <v>137</v>
      </c>
      <c r="G808" s="528" t="s">
        <v>214</v>
      </c>
      <c r="Q808" s="519" t="s">
        <v>110</v>
      </c>
      <c r="R808" s="529"/>
      <c r="S808" s="530"/>
      <c r="T808" s="531"/>
      <c r="U808" s="523">
        <v>11.994603090888186</v>
      </c>
      <c r="V808" s="524"/>
      <c r="AK808" s="289"/>
    </row>
    <row r="809" spans="5:37" outlineLevel="1" x14ac:dyDescent="0.2">
      <c r="E809" s="526">
        <v>7</v>
      </c>
      <c r="F809" s="527" t="s">
        <v>137</v>
      </c>
      <c r="G809" s="528" t="s">
        <v>215</v>
      </c>
      <c r="Q809" s="519" t="s">
        <v>110</v>
      </c>
      <c r="R809" s="529"/>
      <c r="S809" s="530"/>
      <c r="T809" s="531"/>
      <c r="U809" s="523">
        <v>2.8698399999999999</v>
      </c>
      <c r="V809" s="524"/>
      <c r="AK809" s="289"/>
    </row>
    <row r="810" spans="5:37" outlineLevel="1" x14ac:dyDescent="0.2">
      <c r="E810" s="526">
        <v>7</v>
      </c>
      <c r="F810" s="527" t="s">
        <v>137</v>
      </c>
      <c r="G810" s="528" t="s">
        <v>216</v>
      </c>
      <c r="Q810" s="519" t="s">
        <v>110</v>
      </c>
      <c r="R810" s="529"/>
      <c r="S810" s="530"/>
      <c r="T810" s="531"/>
      <c r="U810" s="523">
        <v>0</v>
      </c>
      <c r="V810" s="524"/>
      <c r="AK810" s="289"/>
    </row>
    <row r="811" spans="5:37" outlineLevel="1" x14ac:dyDescent="0.2">
      <c r="E811" s="526">
        <v>7</v>
      </c>
      <c r="F811" s="527" t="s">
        <v>137</v>
      </c>
      <c r="G811" s="528" t="s">
        <v>33</v>
      </c>
      <c r="Q811" s="519" t="s">
        <v>110</v>
      </c>
      <c r="R811" s="529"/>
      <c r="S811" s="530"/>
      <c r="T811" s="531"/>
      <c r="U811" s="523">
        <v>0</v>
      </c>
      <c r="V811" s="524"/>
      <c r="AK811" s="289"/>
    </row>
    <row r="812" spans="5:37" outlineLevel="1" x14ac:dyDescent="0.2">
      <c r="E812" s="526">
        <v>7</v>
      </c>
      <c r="F812" s="527" t="s">
        <v>137</v>
      </c>
      <c r="G812" s="528" t="s">
        <v>34</v>
      </c>
      <c r="Q812" s="519" t="s">
        <v>110</v>
      </c>
      <c r="R812" s="529"/>
      <c r="S812" s="530"/>
      <c r="T812" s="531"/>
      <c r="U812" s="523">
        <v>0</v>
      </c>
      <c r="V812" s="524"/>
      <c r="AK812" s="289"/>
    </row>
    <row r="813" spans="5:37" outlineLevel="1" x14ac:dyDescent="0.2">
      <c r="E813" s="526">
        <v>7</v>
      </c>
      <c r="F813" s="527" t="s">
        <v>137</v>
      </c>
      <c r="G813" s="528" t="s">
        <v>217</v>
      </c>
      <c r="Q813" s="519" t="s">
        <v>110</v>
      </c>
      <c r="R813" s="529"/>
      <c r="S813" s="530"/>
      <c r="T813" s="531"/>
      <c r="U813" s="523">
        <v>0</v>
      </c>
      <c r="V813" s="524"/>
      <c r="AK813" s="289"/>
    </row>
    <row r="814" spans="5:37" outlineLevel="1" x14ac:dyDescent="0.2">
      <c r="E814" s="526">
        <v>7</v>
      </c>
      <c r="F814" s="527" t="s">
        <v>137</v>
      </c>
      <c r="G814" s="528" t="s">
        <v>152</v>
      </c>
      <c r="Q814" s="519" t="s">
        <v>110</v>
      </c>
      <c r="R814" s="529"/>
      <c r="S814" s="530"/>
      <c r="T814" s="531"/>
      <c r="U814" s="523">
        <v>0</v>
      </c>
      <c r="V814" s="524"/>
      <c r="AK814" s="289"/>
    </row>
    <row r="815" spans="5:37" outlineLevel="1" x14ac:dyDescent="0.2">
      <c r="E815" s="526">
        <v>7</v>
      </c>
      <c r="F815" s="532" t="s">
        <v>137</v>
      </c>
      <c r="G815" s="533" t="s">
        <v>454</v>
      </c>
      <c r="Q815" s="519" t="s">
        <v>110</v>
      </c>
      <c r="R815" s="534"/>
      <c r="S815" s="535"/>
      <c r="T815" s="536"/>
      <c r="U815" s="523">
        <v>0</v>
      </c>
      <c r="V815" s="524"/>
      <c r="AK815" s="289"/>
    </row>
    <row r="816" spans="5:37" outlineLevel="1" x14ac:dyDescent="0.2">
      <c r="E816" s="516">
        <v>8</v>
      </c>
      <c r="F816" s="517" t="s">
        <v>138</v>
      </c>
      <c r="G816" s="518" t="s">
        <v>209</v>
      </c>
      <c r="Q816" s="519" t="s">
        <v>110</v>
      </c>
      <c r="R816" s="520"/>
      <c r="S816" s="521"/>
      <c r="T816" s="522"/>
      <c r="U816" s="523">
        <v>0</v>
      </c>
      <c r="V816" s="524"/>
      <c r="AK816" s="289"/>
    </row>
    <row r="817" spans="5:37" outlineLevel="1" x14ac:dyDescent="0.2">
      <c r="E817" s="526">
        <v>8</v>
      </c>
      <c r="F817" s="527" t="s">
        <v>138</v>
      </c>
      <c r="G817" s="528" t="s">
        <v>31</v>
      </c>
      <c r="Q817" s="519" t="s">
        <v>110</v>
      </c>
      <c r="R817" s="529"/>
      <c r="S817" s="530"/>
      <c r="T817" s="531"/>
      <c r="U817" s="523">
        <v>8.1731999999999978</v>
      </c>
      <c r="V817" s="524"/>
      <c r="AK817" s="289"/>
    </row>
    <row r="818" spans="5:37" outlineLevel="1" x14ac:dyDescent="0.2">
      <c r="E818" s="526">
        <v>8</v>
      </c>
      <c r="F818" s="527" t="s">
        <v>138</v>
      </c>
      <c r="G818" s="528" t="s">
        <v>28</v>
      </c>
      <c r="Q818" s="519" t="s">
        <v>110</v>
      </c>
      <c r="R818" s="529"/>
      <c r="S818" s="530"/>
      <c r="T818" s="531"/>
      <c r="U818" s="523">
        <v>0</v>
      </c>
      <c r="V818" s="524"/>
      <c r="AK818" s="289"/>
    </row>
    <row r="819" spans="5:37" outlineLevel="1" x14ac:dyDescent="0.2">
      <c r="E819" s="526">
        <v>8</v>
      </c>
      <c r="F819" s="527" t="s">
        <v>138</v>
      </c>
      <c r="G819" s="528" t="s">
        <v>210</v>
      </c>
      <c r="Q819" s="519" t="s">
        <v>110</v>
      </c>
      <c r="R819" s="529"/>
      <c r="S819" s="530"/>
      <c r="T819" s="531"/>
      <c r="U819" s="523">
        <v>9.4717393060189696</v>
      </c>
      <c r="V819" s="524"/>
      <c r="AK819" s="289"/>
    </row>
    <row r="820" spans="5:37" outlineLevel="1" x14ac:dyDescent="0.2">
      <c r="E820" s="526">
        <v>8</v>
      </c>
      <c r="F820" s="527" t="s">
        <v>138</v>
      </c>
      <c r="G820" s="528" t="s">
        <v>211</v>
      </c>
      <c r="Q820" s="519" t="s">
        <v>110</v>
      </c>
      <c r="R820" s="529"/>
      <c r="S820" s="530"/>
      <c r="T820" s="531"/>
      <c r="U820" s="523">
        <v>13.049779999999998</v>
      </c>
      <c r="V820" s="524"/>
      <c r="AK820" s="289"/>
    </row>
    <row r="821" spans="5:37" outlineLevel="1" x14ac:dyDescent="0.2">
      <c r="E821" s="526">
        <v>8</v>
      </c>
      <c r="F821" s="527" t="s">
        <v>138</v>
      </c>
      <c r="G821" s="528" t="s">
        <v>212</v>
      </c>
      <c r="Q821" s="519" t="s">
        <v>110</v>
      </c>
      <c r="R821" s="529"/>
      <c r="S821" s="530"/>
      <c r="T821" s="531"/>
      <c r="U821" s="523">
        <v>0.78827376077729372</v>
      </c>
      <c r="V821" s="524"/>
      <c r="AK821" s="289"/>
    </row>
    <row r="822" spans="5:37" outlineLevel="1" x14ac:dyDescent="0.2">
      <c r="E822" s="526">
        <v>8</v>
      </c>
      <c r="F822" s="527" t="s">
        <v>138</v>
      </c>
      <c r="G822" s="528" t="s">
        <v>213</v>
      </c>
      <c r="Q822" s="519" t="s">
        <v>110</v>
      </c>
      <c r="R822" s="529"/>
      <c r="S822" s="530"/>
      <c r="T822" s="531"/>
      <c r="U822" s="523">
        <v>1.93499</v>
      </c>
      <c r="V822" s="524"/>
      <c r="AK822" s="289"/>
    </row>
    <row r="823" spans="5:37" outlineLevel="1" x14ac:dyDescent="0.2">
      <c r="E823" s="526">
        <v>8</v>
      </c>
      <c r="F823" s="527" t="s">
        <v>138</v>
      </c>
      <c r="G823" s="528" t="s">
        <v>214</v>
      </c>
      <c r="Q823" s="519" t="s">
        <v>110</v>
      </c>
      <c r="R823" s="529"/>
      <c r="S823" s="530"/>
      <c r="T823" s="531"/>
      <c r="U823" s="523">
        <v>0</v>
      </c>
      <c r="V823" s="524"/>
      <c r="AK823" s="289"/>
    </row>
    <row r="824" spans="5:37" outlineLevel="1" x14ac:dyDescent="0.2">
      <c r="E824" s="526">
        <v>8</v>
      </c>
      <c r="F824" s="527" t="s">
        <v>138</v>
      </c>
      <c r="G824" s="528" t="s">
        <v>215</v>
      </c>
      <c r="Q824" s="519" t="s">
        <v>110</v>
      </c>
      <c r="R824" s="529"/>
      <c r="S824" s="530"/>
      <c r="T824" s="531"/>
      <c r="U824" s="523">
        <v>0</v>
      </c>
      <c r="V824" s="524"/>
      <c r="AK824" s="289"/>
    </row>
    <row r="825" spans="5:37" outlineLevel="1" x14ac:dyDescent="0.2">
      <c r="E825" s="526">
        <v>8</v>
      </c>
      <c r="F825" s="527" t="s">
        <v>138</v>
      </c>
      <c r="G825" s="528" t="s">
        <v>216</v>
      </c>
      <c r="Q825" s="519" t="s">
        <v>110</v>
      </c>
      <c r="R825" s="529"/>
      <c r="S825" s="530"/>
      <c r="T825" s="531"/>
      <c r="U825" s="523">
        <v>0</v>
      </c>
      <c r="V825" s="524"/>
      <c r="AK825" s="289"/>
    </row>
    <row r="826" spans="5:37" outlineLevel="1" x14ac:dyDescent="0.2">
      <c r="E826" s="526">
        <v>8</v>
      </c>
      <c r="F826" s="527" t="s">
        <v>138</v>
      </c>
      <c r="G826" s="528" t="s">
        <v>33</v>
      </c>
      <c r="Q826" s="519" t="s">
        <v>110</v>
      </c>
      <c r="R826" s="529"/>
      <c r="S826" s="530"/>
      <c r="T826" s="531"/>
      <c r="U826" s="523">
        <v>0</v>
      </c>
      <c r="V826" s="524"/>
      <c r="AK826" s="289"/>
    </row>
    <row r="827" spans="5:37" outlineLevel="1" x14ac:dyDescent="0.2">
      <c r="E827" s="526">
        <v>8</v>
      </c>
      <c r="F827" s="527" t="s">
        <v>138</v>
      </c>
      <c r="G827" s="528" t="s">
        <v>34</v>
      </c>
      <c r="Q827" s="519" t="s">
        <v>110</v>
      </c>
      <c r="R827" s="529"/>
      <c r="S827" s="530"/>
      <c r="T827" s="531"/>
      <c r="U827" s="523">
        <v>0</v>
      </c>
      <c r="V827" s="524"/>
      <c r="AK827" s="289"/>
    </row>
    <row r="828" spans="5:37" outlineLevel="1" x14ac:dyDescent="0.2">
      <c r="E828" s="526">
        <v>8</v>
      </c>
      <c r="F828" s="527" t="s">
        <v>138</v>
      </c>
      <c r="G828" s="528" t="s">
        <v>217</v>
      </c>
      <c r="Q828" s="519" t="s">
        <v>110</v>
      </c>
      <c r="R828" s="529"/>
      <c r="S828" s="530"/>
      <c r="T828" s="531"/>
      <c r="U828" s="523">
        <v>0</v>
      </c>
      <c r="V828" s="524"/>
      <c r="AK828" s="289"/>
    </row>
    <row r="829" spans="5:37" outlineLevel="1" x14ac:dyDescent="0.2">
      <c r="E829" s="526">
        <v>8</v>
      </c>
      <c r="F829" s="527" t="s">
        <v>138</v>
      </c>
      <c r="G829" s="528" t="s">
        <v>152</v>
      </c>
      <c r="Q829" s="519" t="s">
        <v>110</v>
      </c>
      <c r="R829" s="529"/>
      <c r="S829" s="530"/>
      <c r="T829" s="531"/>
      <c r="U829" s="523">
        <v>0</v>
      </c>
      <c r="V829" s="524"/>
      <c r="AK829" s="289"/>
    </row>
    <row r="830" spans="5:37" outlineLevel="1" x14ac:dyDescent="0.2">
      <c r="E830" s="526">
        <v>8</v>
      </c>
      <c r="F830" s="532" t="s">
        <v>138</v>
      </c>
      <c r="G830" s="533" t="s">
        <v>454</v>
      </c>
      <c r="Q830" s="519" t="s">
        <v>110</v>
      </c>
      <c r="R830" s="534"/>
      <c r="S830" s="535"/>
      <c r="T830" s="536"/>
      <c r="U830" s="523">
        <v>0</v>
      </c>
      <c r="V830" s="524"/>
      <c r="AK830" s="289"/>
    </row>
    <row r="831" spans="5:37" outlineLevel="1" x14ac:dyDescent="0.2">
      <c r="E831" s="516">
        <v>9</v>
      </c>
      <c r="F831" s="517" t="s">
        <v>139</v>
      </c>
      <c r="G831" s="518" t="s">
        <v>209</v>
      </c>
      <c r="Q831" s="519" t="s">
        <v>110</v>
      </c>
      <c r="R831" s="520"/>
      <c r="S831" s="521"/>
      <c r="T831" s="522"/>
      <c r="U831" s="523">
        <v>47.01061</v>
      </c>
      <c r="V831" s="524"/>
      <c r="AK831" s="289"/>
    </row>
    <row r="832" spans="5:37" outlineLevel="1" x14ac:dyDescent="0.2">
      <c r="E832" s="526">
        <v>9</v>
      </c>
      <c r="F832" s="527" t="s">
        <v>139</v>
      </c>
      <c r="G832" s="528" t="s">
        <v>31</v>
      </c>
      <c r="Q832" s="519" t="s">
        <v>110</v>
      </c>
      <c r="R832" s="529"/>
      <c r="S832" s="530"/>
      <c r="T832" s="531"/>
      <c r="U832" s="523">
        <v>194.10719999999995</v>
      </c>
      <c r="V832" s="524"/>
      <c r="AK832" s="289"/>
    </row>
    <row r="833" spans="5:37" outlineLevel="1" x14ac:dyDescent="0.2">
      <c r="E833" s="526">
        <v>9</v>
      </c>
      <c r="F833" s="527" t="s">
        <v>139</v>
      </c>
      <c r="G833" s="528" t="s">
        <v>28</v>
      </c>
      <c r="Q833" s="519" t="s">
        <v>110</v>
      </c>
      <c r="R833" s="529"/>
      <c r="S833" s="530"/>
      <c r="T833" s="531"/>
      <c r="U833" s="523">
        <v>0</v>
      </c>
      <c r="V833" s="524"/>
      <c r="AK833" s="289"/>
    </row>
    <row r="834" spans="5:37" outlineLevel="1" x14ac:dyDescent="0.2">
      <c r="E834" s="526">
        <v>9</v>
      </c>
      <c r="F834" s="527" t="s">
        <v>139</v>
      </c>
      <c r="G834" s="528" t="s">
        <v>210</v>
      </c>
      <c r="Q834" s="519" t="s">
        <v>110</v>
      </c>
      <c r="R834" s="529"/>
      <c r="S834" s="530"/>
      <c r="T834" s="531"/>
      <c r="U834" s="523">
        <v>245.19622247550254</v>
      </c>
      <c r="V834" s="524"/>
      <c r="AK834" s="289"/>
    </row>
    <row r="835" spans="5:37" outlineLevel="1" x14ac:dyDescent="0.2">
      <c r="E835" s="526">
        <v>9</v>
      </c>
      <c r="F835" s="527" t="s">
        <v>139</v>
      </c>
      <c r="G835" s="528" t="s">
        <v>211</v>
      </c>
      <c r="Q835" s="519" t="s">
        <v>110</v>
      </c>
      <c r="R835" s="529"/>
      <c r="S835" s="530"/>
      <c r="T835" s="531"/>
      <c r="U835" s="523">
        <v>414.63890000000004</v>
      </c>
      <c r="V835" s="524"/>
      <c r="AK835" s="289"/>
    </row>
    <row r="836" spans="5:37" outlineLevel="1" x14ac:dyDescent="0.2">
      <c r="E836" s="526">
        <v>9</v>
      </c>
      <c r="F836" s="527" t="s">
        <v>139</v>
      </c>
      <c r="G836" s="528" t="s">
        <v>212</v>
      </c>
      <c r="Q836" s="519" t="s">
        <v>110</v>
      </c>
      <c r="R836" s="529"/>
      <c r="S836" s="530"/>
      <c r="T836" s="531"/>
      <c r="U836" s="523">
        <v>72.518780875088339</v>
      </c>
      <c r="V836" s="524"/>
      <c r="AK836" s="289"/>
    </row>
    <row r="837" spans="5:37" outlineLevel="1" x14ac:dyDescent="0.2">
      <c r="E837" s="526">
        <v>9</v>
      </c>
      <c r="F837" s="527" t="s">
        <v>139</v>
      </c>
      <c r="G837" s="528" t="s">
        <v>213</v>
      </c>
      <c r="Q837" s="519" t="s">
        <v>110</v>
      </c>
      <c r="R837" s="529"/>
      <c r="S837" s="530"/>
      <c r="T837" s="531"/>
      <c r="U837" s="523">
        <v>128.83456000000004</v>
      </c>
      <c r="V837" s="524"/>
      <c r="AK837" s="289"/>
    </row>
    <row r="838" spans="5:37" outlineLevel="1" x14ac:dyDescent="0.2">
      <c r="E838" s="526">
        <v>9</v>
      </c>
      <c r="F838" s="527" t="s">
        <v>139</v>
      </c>
      <c r="G838" s="528" t="s">
        <v>214</v>
      </c>
      <c r="Q838" s="519" t="s">
        <v>110</v>
      </c>
      <c r="R838" s="529"/>
      <c r="S838" s="530"/>
      <c r="T838" s="531"/>
      <c r="U838" s="523">
        <v>31.06045291982511</v>
      </c>
      <c r="V838" s="524"/>
      <c r="AK838" s="289"/>
    </row>
    <row r="839" spans="5:37" outlineLevel="1" x14ac:dyDescent="0.2">
      <c r="E839" s="526">
        <v>9</v>
      </c>
      <c r="F839" s="527" t="s">
        <v>139</v>
      </c>
      <c r="G839" s="528" t="s">
        <v>215</v>
      </c>
      <c r="Q839" s="519" t="s">
        <v>110</v>
      </c>
      <c r="R839" s="529"/>
      <c r="S839" s="530"/>
      <c r="T839" s="531"/>
      <c r="U839" s="523">
        <v>25.503100000000003</v>
      </c>
      <c r="V839" s="524"/>
      <c r="AK839" s="289"/>
    </row>
    <row r="840" spans="5:37" outlineLevel="1" x14ac:dyDescent="0.2">
      <c r="E840" s="526">
        <v>9</v>
      </c>
      <c r="F840" s="527" t="s">
        <v>139</v>
      </c>
      <c r="G840" s="528" t="s">
        <v>216</v>
      </c>
      <c r="Q840" s="519" t="s">
        <v>110</v>
      </c>
      <c r="R840" s="529"/>
      <c r="S840" s="530"/>
      <c r="T840" s="531"/>
      <c r="U840" s="523">
        <v>0</v>
      </c>
      <c r="V840" s="524"/>
      <c r="AK840" s="289"/>
    </row>
    <row r="841" spans="5:37" outlineLevel="1" x14ac:dyDescent="0.2">
      <c r="E841" s="526">
        <v>9</v>
      </c>
      <c r="F841" s="527" t="s">
        <v>139</v>
      </c>
      <c r="G841" s="528" t="s">
        <v>33</v>
      </c>
      <c r="Q841" s="519" t="s">
        <v>110</v>
      </c>
      <c r="R841" s="529"/>
      <c r="S841" s="530"/>
      <c r="T841" s="531"/>
      <c r="U841" s="523">
        <v>0</v>
      </c>
      <c r="V841" s="524"/>
      <c r="AK841" s="289"/>
    </row>
    <row r="842" spans="5:37" outlineLevel="1" x14ac:dyDescent="0.2">
      <c r="E842" s="526">
        <v>9</v>
      </c>
      <c r="F842" s="527" t="s">
        <v>139</v>
      </c>
      <c r="G842" s="528" t="s">
        <v>34</v>
      </c>
      <c r="Q842" s="519" t="s">
        <v>110</v>
      </c>
      <c r="R842" s="529"/>
      <c r="S842" s="530"/>
      <c r="T842" s="531"/>
      <c r="U842" s="523">
        <v>0</v>
      </c>
      <c r="V842" s="524"/>
      <c r="AK842" s="289"/>
    </row>
    <row r="843" spans="5:37" outlineLevel="1" x14ac:dyDescent="0.2">
      <c r="E843" s="526">
        <v>9</v>
      </c>
      <c r="F843" s="527" t="s">
        <v>139</v>
      </c>
      <c r="G843" s="528" t="s">
        <v>217</v>
      </c>
      <c r="Q843" s="519" t="s">
        <v>110</v>
      </c>
      <c r="R843" s="529"/>
      <c r="S843" s="530"/>
      <c r="T843" s="531"/>
      <c r="U843" s="523">
        <v>0</v>
      </c>
      <c r="V843" s="524"/>
      <c r="AK843" s="289"/>
    </row>
    <row r="844" spans="5:37" outlineLevel="1" x14ac:dyDescent="0.2">
      <c r="E844" s="526">
        <v>9</v>
      </c>
      <c r="F844" s="527" t="s">
        <v>139</v>
      </c>
      <c r="G844" s="528" t="s">
        <v>152</v>
      </c>
      <c r="Q844" s="519" t="s">
        <v>110</v>
      </c>
      <c r="R844" s="529"/>
      <c r="S844" s="530"/>
      <c r="T844" s="531"/>
      <c r="U844" s="523">
        <v>0</v>
      </c>
      <c r="V844" s="524"/>
      <c r="AK844" s="289"/>
    </row>
    <row r="845" spans="5:37" outlineLevel="1" x14ac:dyDescent="0.2">
      <c r="E845" s="526">
        <v>9</v>
      </c>
      <c r="F845" s="532" t="s">
        <v>139</v>
      </c>
      <c r="G845" s="533" t="s">
        <v>454</v>
      </c>
      <c r="Q845" s="519" t="s">
        <v>110</v>
      </c>
      <c r="R845" s="534"/>
      <c r="S845" s="535"/>
      <c r="T845" s="536"/>
      <c r="U845" s="523">
        <v>0</v>
      </c>
      <c r="V845" s="524"/>
      <c r="AK845" s="289"/>
    </row>
    <row r="846" spans="5:37" outlineLevel="1" x14ac:dyDescent="0.2">
      <c r="E846" s="516">
        <v>10</v>
      </c>
      <c r="F846" s="517" t="s">
        <v>140</v>
      </c>
      <c r="G846" s="518" t="s">
        <v>209</v>
      </c>
      <c r="Q846" s="519" t="s">
        <v>110</v>
      </c>
      <c r="R846" s="520"/>
      <c r="S846" s="521"/>
      <c r="T846" s="522"/>
      <c r="U846" s="523">
        <v>352.16359</v>
      </c>
      <c r="V846" s="524"/>
      <c r="AK846" s="289"/>
    </row>
    <row r="847" spans="5:37" outlineLevel="1" x14ac:dyDescent="0.2">
      <c r="E847" s="526">
        <v>10</v>
      </c>
      <c r="F847" s="527" t="s">
        <v>140</v>
      </c>
      <c r="G847" s="528" t="s">
        <v>31</v>
      </c>
      <c r="Q847" s="519" t="s">
        <v>110</v>
      </c>
      <c r="R847" s="529"/>
      <c r="S847" s="530"/>
      <c r="T847" s="531"/>
      <c r="U847" s="523">
        <v>286.16063999999994</v>
      </c>
      <c r="V847" s="524"/>
      <c r="AK847" s="289"/>
    </row>
    <row r="848" spans="5:37" outlineLevel="1" x14ac:dyDescent="0.2">
      <c r="E848" s="526">
        <v>10</v>
      </c>
      <c r="F848" s="527" t="s">
        <v>140</v>
      </c>
      <c r="G848" s="528" t="s">
        <v>28</v>
      </c>
      <c r="Q848" s="519" t="s">
        <v>110</v>
      </c>
      <c r="R848" s="529"/>
      <c r="S848" s="530"/>
      <c r="T848" s="531"/>
      <c r="U848" s="523">
        <v>0</v>
      </c>
      <c r="V848" s="524"/>
      <c r="AK848" s="289"/>
    </row>
    <row r="849" spans="5:37" outlineLevel="1" x14ac:dyDescent="0.2">
      <c r="E849" s="526">
        <v>10</v>
      </c>
      <c r="F849" s="527" t="s">
        <v>140</v>
      </c>
      <c r="G849" s="528" t="s">
        <v>210</v>
      </c>
      <c r="Q849" s="519" t="s">
        <v>110</v>
      </c>
      <c r="R849" s="529"/>
      <c r="S849" s="530"/>
      <c r="T849" s="531"/>
      <c r="U849" s="523">
        <v>301.55735195223303</v>
      </c>
      <c r="V849" s="524"/>
      <c r="AK849" s="289"/>
    </row>
    <row r="850" spans="5:37" outlineLevel="1" x14ac:dyDescent="0.2">
      <c r="E850" s="526">
        <v>10</v>
      </c>
      <c r="F850" s="527" t="s">
        <v>140</v>
      </c>
      <c r="G850" s="528" t="s">
        <v>211</v>
      </c>
      <c r="Q850" s="519" t="s">
        <v>110</v>
      </c>
      <c r="R850" s="529"/>
      <c r="S850" s="530"/>
      <c r="T850" s="531"/>
      <c r="U850" s="523">
        <v>331.38044999999994</v>
      </c>
      <c r="V850" s="524"/>
      <c r="AK850" s="289"/>
    </row>
    <row r="851" spans="5:37" outlineLevel="1" x14ac:dyDescent="0.2">
      <c r="E851" s="526">
        <v>10</v>
      </c>
      <c r="F851" s="527" t="s">
        <v>140</v>
      </c>
      <c r="G851" s="528" t="s">
        <v>212</v>
      </c>
      <c r="Q851" s="519" t="s">
        <v>110</v>
      </c>
      <c r="R851" s="529"/>
      <c r="S851" s="530"/>
      <c r="T851" s="531"/>
      <c r="U851" s="523">
        <v>165.94830242121336</v>
      </c>
      <c r="V851" s="524"/>
      <c r="AK851" s="289"/>
    </row>
    <row r="852" spans="5:37" outlineLevel="1" x14ac:dyDescent="0.2">
      <c r="E852" s="526">
        <v>10</v>
      </c>
      <c r="F852" s="527" t="s">
        <v>140</v>
      </c>
      <c r="G852" s="528" t="s">
        <v>213</v>
      </c>
      <c r="Q852" s="519" t="s">
        <v>110</v>
      </c>
      <c r="R852" s="529"/>
      <c r="S852" s="530"/>
      <c r="T852" s="531"/>
      <c r="U852" s="523">
        <v>162.17798000000002</v>
      </c>
      <c r="V852" s="524"/>
      <c r="AK852" s="289"/>
    </row>
    <row r="853" spans="5:37" outlineLevel="1" x14ac:dyDescent="0.2">
      <c r="E853" s="526">
        <v>10</v>
      </c>
      <c r="F853" s="527" t="s">
        <v>140</v>
      </c>
      <c r="G853" s="528" t="s">
        <v>214</v>
      </c>
      <c r="Q853" s="519" t="s">
        <v>110</v>
      </c>
      <c r="R853" s="529"/>
      <c r="S853" s="530"/>
      <c r="T853" s="531"/>
      <c r="U853" s="523">
        <v>100.69766425086013</v>
      </c>
      <c r="V853" s="524"/>
      <c r="AK853" s="289"/>
    </row>
    <row r="854" spans="5:37" outlineLevel="1" x14ac:dyDescent="0.2">
      <c r="E854" s="526">
        <v>10</v>
      </c>
      <c r="F854" s="527" t="s">
        <v>140</v>
      </c>
      <c r="G854" s="528" t="s">
        <v>215</v>
      </c>
      <c r="Q854" s="519" t="s">
        <v>110</v>
      </c>
      <c r="R854" s="529"/>
      <c r="S854" s="530"/>
      <c r="T854" s="531"/>
      <c r="U854" s="523">
        <v>27.763550000000002</v>
      </c>
      <c r="V854" s="524"/>
      <c r="AK854" s="289"/>
    </row>
    <row r="855" spans="5:37" outlineLevel="1" x14ac:dyDescent="0.2">
      <c r="E855" s="526">
        <v>10</v>
      </c>
      <c r="F855" s="527" t="s">
        <v>140</v>
      </c>
      <c r="G855" s="528" t="s">
        <v>216</v>
      </c>
      <c r="Q855" s="519" t="s">
        <v>110</v>
      </c>
      <c r="R855" s="529"/>
      <c r="S855" s="530"/>
      <c r="T855" s="531"/>
      <c r="U855" s="523">
        <v>0</v>
      </c>
      <c r="V855" s="524"/>
      <c r="AK855" s="289"/>
    </row>
    <row r="856" spans="5:37" outlineLevel="1" x14ac:dyDescent="0.2">
      <c r="E856" s="526">
        <v>10</v>
      </c>
      <c r="F856" s="527" t="s">
        <v>140</v>
      </c>
      <c r="G856" s="528" t="s">
        <v>33</v>
      </c>
      <c r="Q856" s="519" t="s">
        <v>110</v>
      </c>
      <c r="R856" s="529"/>
      <c r="S856" s="530"/>
      <c r="T856" s="531"/>
      <c r="U856" s="523">
        <v>0</v>
      </c>
      <c r="V856" s="524"/>
      <c r="AK856" s="289"/>
    </row>
    <row r="857" spans="5:37" outlineLevel="1" x14ac:dyDescent="0.2">
      <c r="E857" s="526">
        <v>10</v>
      </c>
      <c r="F857" s="527" t="s">
        <v>140</v>
      </c>
      <c r="G857" s="528" t="s">
        <v>34</v>
      </c>
      <c r="Q857" s="519" t="s">
        <v>110</v>
      </c>
      <c r="R857" s="529"/>
      <c r="S857" s="530"/>
      <c r="T857" s="531"/>
      <c r="U857" s="523">
        <v>0</v>
      </c>
      <c r="V857" s="524"/>
      <c r="AK857" s="289"/>
    </row>
    <row r="858" spans="5:37" outlineLevel="1" x14ac:dyDescent="0.2">
      <c r="E858" s="526">
        <v>10</v>
      </c>
      <c r="F858" s="527" t="s">
        <v>140</v>
      </c>
      <c r="G858" s="528" t="s">
        <v>217</v>
      </c>
      <c r="Q858" s="519" t="s">
        <v>110</v>
      </c>
      <c r="R858" s="529"/>
      <c r="S858" s="530"/>
      <c r="T858" s="531"/>
      <c r="U858" s="523">
        <v>0</v>
      </c>
      <c r="V858" s="524"/>
      <c r="AK858" s="289"/>
    </row>
    <row r="859" spans="5:37" outlineLevel="1" x14ac:dyDescent="0.2">
      <c r="E859" s="526">
        <v>10</v>
      </c>
      <c r="F859" s="527" t="s">
        <v>140</v>
      </c>
      <c r="G859" s="528" t="s">
        <v>152</v>
      </c>
      <c r="Q859" s="519" t="s">
        <v>110</v>
      </c>
      <c r="R859" s="529"/>
      <c r="S859" s="530"/>
      <c r="T859" s="531"/>
      <c r="U859" s="523">
        <v>0</v>
      </c>
      <c r="V859" s="524"/>
      <c r="AK859" s="289"/>
    </row>
    <row r="860" spans="5:37" outlineLevel="1" x14ac:dyDescent="0.2">
      <c r="E860" s="526">
        <v>10</v>
      </c>
      <c r="F860" s="532" t="s">
        <v>140</v>
      </c>
      <c r="G860" s="533" t="s">
        <v>454</v>
      </c>
      <c r="Q860" s="519" t="s">
        <v>110</v>
      </c>
      <c r="R860" s="534"/>
      <c r="S860" s="535"/>
      <c r="T860" s="536"/>
      <c r="U860" s="523">
        <v>0</v>
      </c>
      <c r="V860" s="524"/>
      <c r="AK860" s="289"/>
    </row>
    <row r="861" spans="5:37" outlineLevel="1" x14ac:dyDescent="0.2">
      <c r="E861" s="516">
        <v>11</v>
      </c>
      <c r="F861" s="517" t="s">
        <v>141</v>
      </c>
      <c r="G861" s="518" t="s">
        <v>209</v>
      </c>
      <c r="Q861" s="519" t="s">
        <v>110</v>
      </c>
      <c r="R861" s="520"/>
      <c r="S861" s="521"/>
      <c r="T861" s="522"/>
      <c r="U861" s="523">
        <v>2.0262100000000003</v>
      </c>
      <c r="V861" s="524"/>
      <c r="AK861" s="289"/>
    </row>
    <row r="862" spans="5:37" outlineLevel="1" x14ac:dyDescent="0.2">
      <c r="E862" s="526">
        <v>11</v>
      </c>
      <c r="F862" s="527" t="s">
        <v>141</v>
      </c>
      <c r="G862" s="528" t="s">
        <v>31</v>
      </c>
      <c r="Q862" s="519" t="s">
        <v>110</v>
      </c>
      <c r="R862" s="529"/>
      <c r="S862" s="530"/>
      <c r="T862" s="531"/>
      <c r="U862" s="523">
        <v>31.512719999999995</v>
      </c>
      <c r="V862" s="524"/>
      <c r="AK862" s="289"/>
    </row>
    <row r="863" spans="5:37" outlineLevel="1" x14ac:dyDescent="0.2">
      <c r="E863" s="526">
        <v>11</v>
      </c>
      <c r="F863" s="527" t="s">
        <v>141</v>
      </c>
      <c r="G863" s="528" t="s">
        <v>28</v>
      </c>
      <c r="Q863" s="519" t="s">
        <v>110</v>
      </c>
      <c r="R863" s="529"/>
      <c r="S863" s="530"/>
      <c r="T863" s="531"/>
      <c r="U863" s="523">
        <v>0</v>
      </c>
      <c r="V863" s="524"/>
      <c r="AK863" s="289"/>
    </row>
    <row r="864" spans="5:37" outlineLevel="1" x14ac:dyDescent="0.2">
      <c r="E864" s="526">
        <v>11</v>
      </c>
      <c r="F864" s="527" t="s">
        <v>141</v>
      </c>
      <c r="G864" s="528" t="s">
        <v>210</v>
      </c>
      <c r="Q864" s="519" t="s">
        <v>110</v>
      </c>
      <c r="R864" s="529"/>
      <c r="S864" s="530"/>
      <c r="T864" s="531"/>
      <c r="U864" s="523">
        <v>94.855027889057055</v>
      </c>
      <c r="V864" s="524"/>
      <c r="AK864" s="289"/>
    </row>
    <row r="865" spans="5:37" outlineLevel="1" x14ac:dyDescent="0.2">
      <c r="E865" s="526">
        <v>11</v>
      </c>
      <c r="F865" s="527" t="s">
        <v>141</v>
      </c>
      <c r="G865" s="528" t="s">
        <v>211</v>
      </c>
      <c r="Q865" s="519" t="s">
        <v>110</v>
      </c>
      <c r="R865" s="529"/>
      <c r="S865" s="530"/>
      <c r="T865" s="531"/>
      <c r="U865" s="523">
        <v>113.22597999999998</v>
      </c>
      <c r="V865" s="524"/>
      <c r="AK865" s="289"/>
    </row>
    <row r="866" spans="5:37" outlineLevel="1" x14ac:dyDescent="0.2">
      <c r="E866" s="526">
        <v>11</v>
      </c>
      <c r="F866" s="527" t="s">
        <v>141</v>
      </c>
      <c r="G866" s="528" t="s">
        <v>212</v>
      </c>
      <c r="Q866" s="519" t="s">
        <v>110</v>
      </c>
      <c r="R866" s="529"/>
      <c r="S866" s="530"/>
      <c r="T866" s="531"/>
      <c r="U866" s="523">
        <v>18.687960619970099</v>
      </c>
      <c r="V866" s="524"/>
      <c r="AK866" s="289"/>
    </row>
    <row r="867" spans="5:37" outlineLevel="1" x14ac:dyDescent="0.2">
      <c r="E867" s="526">
        <v>11</v>
      </c>
      <c r="F867" s="527" t="s">
        <v>141</v>
      </c>
      <c r="G867" s="528" t="s">
        <v>213</v>
      </c>
      <c r="Q867" s="519" t="s">
        <v>110</v>
      </c>
      <c r="R867" s="529"/>
      <c r="S867" s="530"/>
      <c r="T867" s="531"/>
      <c r="U867" s="523">
        <v>12.28514</v>
      </c>
      <c r="V867" s="524"/>
      <c r="AK867" s="289"/>
    </row>
    <row r="868" spans="5:37" outlineLevel="1" x14ac:dyDescent="0.2">
      <c r="E868" s="526">
        <v>11</v>
      </c>
      <c r="F868" s="527" t="s">
        <v>141</v>
      </c>
      <c r="G868" s="528" t="s">
        <v>214</v>
      </c>
      <c r="Q868" s="519" t="s">
        <v>110</v>
      </c>
      <c r="R868" s="529"/>
      <c r="S868" s="530"/>
      <c r="T868" s="531"/>
      <c r="U868" s="523">
        <v>35.084373607655202</v>
      </c>
      <c r="V868" s="524"/>
      <c r="AK868" s="289"/>
    </row>
    <row r="869" spans="5:37" outlineLevel="1" x14ac:dyDescent="0.2">
      <c r="E869" s="526">
        <v>11</v>
      </c>
      <c r="F869" s="527" t="s">
        <v>141</v>
      </c>
      <c r="G869" s="528" t="s">
        <v>215</v>
      </c>
      <c r="Q869" s="519" t="s">
        <v>110</v>
      </c>
      <c r="R869" s="529"/>
      <c r="S869" s="530"/>
      <c r="T869" s="531"/>
      <c r="U869" s="523">
        <v>19.84168</v>
      </c>
      <c r="V869" s="524"/>
      <c r="AK869" s="289"/>
    </row>
    <row r="870" spans="5:37" outlineLevel="1" x14ac:dyDescent="0.2">
      <c r="E870" s="526">
        <v>11</v>
      </c>
      <c r="F870" s="527" t="s">
        <v>141</v>
      </c>
      <c r="G870" s="528" t="s">
        <v>216</v>
      </c>
      <c r="Q870" s="519" t="s">
        <v>110</v>
      </c>
      <c r="R870" s="529"/>
      <c r="S870" s="530"/>
      <c r="T870" s="531"/>
      <c r="U870" s="523">
        <v>0</v>
      </c>
      <c r="V870" s="524"/>
      <c r="AK870" s="289"/>
    </row>
    <row r="871" spans="5:37" outlineLevel="1" x14ac:dyDescent="0.2">
      <c r="E871" s="526">
        <v>11</v>
      </c>
      <c r="F871" s="527" t="s">
        <v>141</v>
      </c>
      <c r="G871" s="528" t="s">
        <v>33</v>
      </c>
      <c r="Q871" s="519" t="s">
        <v>110</v>
      </c>
      <c r="R871" s="529"/>
      <c r="S871" s="530"/>
      <c r="T871" s="531"/>
      <c r="U871" s="523">
        <v>0</v>
      </c>
      <c r="V871" s="524"/>
      <c r="AK871" s="289"/>
    </row>
    <row r="872" spans="5:37" outlineLevel="1" x14ac:dyDescent="0.2">
      <c r="E872" s="526">
        <v>11</v>
      </c>
      <c r="F872" s="527" t="s">
        <v>141</v>
      </c>
      <c r="G872" s="528" t="s">
        <v>34</v>
      </c>
      <c r="Q872" s="519" t="s">
        <v>110</v>
      </c>
      <c r="R872" s="529"/>
      <c r="S872" s="530"/>
      <c r="T872" s="531"/>
      <c r="U872" s="523">
        <v>0</v>
      </c>
      <c r="V872" s="524"/>
      <c r="AK872" s="289"/>
    </row>
    <row r="873" spans="5:37" outlineLevel="1" x14ac:dyDescent="0.2">
      <c r="E873" s="526">
        <v>11</v>
      </c>
      <c r="F873" s="527" t="s">
        <v>141</v>
      </c>
      <c r="G873" s="528" t="s">
        <v>217</v>
      </c>
      <c r="Q873" s="519" t="s">
        <v>110</v>
      </c>
      <c r="R873" s="529"/>
      <c r="S873" s="530"/>
      <c r="T873" s="531"/>
      <c r="U873" s="523">
        <v>0</v>
      </c>
      <c r="V873" s="524"/>
      <c r="AK873" s="289"/>
    </row>
    <row r="874" spans="5:37" outlineLevel="1" x14ac:dyDescent="0.2">
      <c r="E874" s="526">
        <v>11</v>
      </c>
      <c r="F874" s="527" t="s">
        <v>141</v>
      </c>
      <c r="G874" s="528" t="s">
        <v>152</v>
      </c>
      <c r="Q874" s="519" t="s">
        <v>110</v>
      </c>
      <c r="R874" s="529"/>
      <c r="S874" s="530"/>
      <c r="T874" s="531"/>
      <c r="U874" s="523">
        <v>0</v>
      </c>
      <c r="V874" s="524"/>
      <c r="AK874" s="289"/>
    </row>
    <row r="875" spans="5:37" outlineLevel="1" x14ac:dyDescent="0.2">
      <c r="E875" s="526">
        <v>11</v>
      </c>
      <c r="F875" s="532" t="s">
        <v>141</v>
      </c>
      <c r="G875" s="533" t="s">
        <v>454</v>
      </c>
      <c r="Q875" s="519" t="s">
        <v>110</v>
      </c>
      <c r="R875" s="534"/>
      <c r="S875" s="535"/>
      <c r="T875" s="536"/>
      <c r="U875" s="523">
        <v>0</v>
      </c>
      <c r="V875" s="524"/>
      <c r="AK875" s="289"/>
    </row>
    <row r="876" spans="5:37" outlineLevel="1" x14ac:dyDescent="0.2">
      <c r="E876" s="516">
        <v>12</v>
      </c>
      <c r="F876" s="517" t="s">
        <v>142</v>
      </c>
      <c r="G876" s="518" t="s">
        <v>209</v>
      </c>
      <c r="Q876" s="519" t="s">
        <v>110</v>
      </c>
      <c r="R876" s="520"/>
      <c r="S876" s="521"/>
      <c r="T876" s="522"/>
      <c r="U876" s="523">
        <v>0</v>
      </c>
      <c r="V876" s="524"/>
      <c r="AK876" s="289"/>
    </row>
    <row r="877" spans="5:37" outlineLevel="1" x14ac:dyDescent="0.2">
      <c r="E877" s="526">
        <v>12</v>
      </c>
      <c r="F877" s="527" t="s">
        <v>142</v>
      </c>
      <c r="G877" s="528" t="s">
        <v>31</v>
      </c>
      <c r="Q877" s="519" t="s">
        <v>110</v>
      </c>
      <c r="R877" s="529"/>
      <c r="S877" s="530"/>
      <c r="T877" s="531"/>
      <c r="U877" s="523">
        <v>15.238439999999994</v>
      </c>
      <c r="V877" s="524"/>
      <c r="AK877" s="289"/>
    </row>
    <row r="878" spans="5:37" outlineLevel="1" x14ac:dyDescent="0.2">
      <c r="E878" s="526">
        <v>12</v>
      </c>
      <c r="F878" s="527" t="s">
        <v>142</v>
      </c>
      <c r="G878" s="528" t="s">
        <v>28</v>
      </c>
      <c r="Q878" s="519" t="s">
        <v>110</v>
      </c>
      <c r="R878" s="529"/>
      <c r="S878" s="530"/>
      <c r="T878" s="531"/>
      <c r="U878" s="523">
        <v>0</v>
      </c>
      <c r="V878" s="524"/>
      <c r="AK878" s="289"/>
    </row>
    <row r="879" spans="5:37" outlineLevel="1" x14ac:dyDescent="0.2">
      <c r="E879" s="526">
        <v>12</v>
      </c>
      <c r="F879" s="527" t="s">
        <v>142</v>
      </c>
      <c r="G879" s="528" t="s">
        <v>210</v>
      </c>
      <c r="Q879" s="519" t="s">
        <v>110</v>
      </c>
      <c r="R879" s="529"/>
      <c r="S879" s="530"/>
      <c r="T879" s="531"/>
      <c r="U879" s="523">
        <v>33.75672138146534</v>
      </c>
      <c r="V879" s="524"/>
      <c r="AK879" s="289"/>
    </row>
    <row r="880" spans="5:37" outlineLevel="1" x14ac:dyDescent="0.2">
      <c r="E880" s="526">
        <v>12</v>
      </c>
      <c r="F880" s="527" t="s">
        <v>142</v>
      </c>
      <c r="G880" s="528" t="s">
        <v>211</v>
      </c>
      <c r="Q880" s="519" t="s">
        <v>110</v>
      </c>
      <c r="R880" s="529"/>
      <c r="S880" s="530"/>
      <c r="T880" s="531"/>
      <c r="U880" s="523">
        <v>75.651450000000011</v>
      </c>
      <c r="V880" s="524"/>
      <c r="AK880" s="289"/>
    </row>
    <row r="881" spans="5:37" outlineLevel="1" x14ac:dyDescent="0.2">
      <c r="E881" s="526">
        <v>12</v>
      </c>
      <c r="F881" s="527" t="s">
        <v>142</v>
      </c>
      <c r="G881" s="528" t="s">
        <v>212</v>
      </c>
      <c r="Q881" s="519" t="s">
        <v>110</v>
      </c>
      <c r="R881" s="529"/>
      <c r="S881" s="530"/>
      <c r="T881" s="531"/>
      <c r="U881" s="523">
        <v>4.7808404796478925</v>
      </c>
      <c r="V881" s="524"/>
      <c r="AK881" s="289"/>
    </row>
    <row r="882" spans="5:37" outlineLevel="1" x14ac:dyDescent="0.2">
      <c r="E882" s="526">
        <v>12</v>
      </c>
      <c r="F882" s="527" t="s">
        <v>142</v>
      </c>
      <c r="G882" s="528" t="s">
        <v>213</v>
      </c>
      <c r="Q882" s="519" t="s">
        <v>110</v>
      </c>
      <c r="R882" s="529"/>
      <c r="S882" s="530"/>
      <c r="T882" s="531"/>
      <c r="U882" s="523">
        <v>9.5331600000000005</v>
      </c>
      <c r="V882" s="524"/>
      <c r="AK882" s="289"/>
    </row>
    <row r="883" spans="5:37" outlineLevel="1" x14ac:dyDescent="0.2">
      <c r="E883" s="526">
        <v>12</v>
      </c>
      <c r="F883" s="527" t="s">
        <v>142</v>
      </c>
      <c r="G883" s="528" t="s">
        <v>214</v>
      </c>
      <c r="Q883" s="519" t="s">
        <v>110</v>
      </c>
      <c r="R883" s="529"/>
      <c r="S883" s="530"/>
      <c r="T883" s="531"/>
      <c r="U883" s="523">
        <v>9.6597350399786457</v>
      </c>
      <c r="V883" s="524"/>
      <c r="AK883" s="289"/>
    </row>
    <row r="884" spans="5:37" outlineLevel="1" x14ac:dyDescent="0.2">
      <c r="E884" s="526">
        <v>12</v>
      </c>
      <c r="F884" s="527" t="s">
        <v>142</v>
      </c>
      <c r="G884" s="528" t="s">
        <v>215</v>
      </c>
      <c r="Q884" s="519" t="s">
        <v>110</v>
      </c>
      <c r="R884" s="529"/>
      <c r="S884" s="530"/>
      <c r="T884" s="531"/>
      <c r="U884" s="523">
        <v>3.0831099999999996</v>
      </c>
      <c r="V884" s="524"/>
      <c r="AK884" s="289"/>
    </row>
    <row r="885" spans="5:37" outlineLevel="1" x14ac:dyDescent="0.2">
      <c r="E885" s="526">
        <v>12</v>
      </c>
      <c r="F885" s="527" t="s">
        <v>142</v>
      </c>
      <c r="G885" s="528" t="s">
        <v>216</v>
      </c>
      <c r="Q885" s="519" t="s">
        <v>110</v>
      </c>
      <c r="R885" s="529"/>
      <c r="S885" s="530"/>
      <c r="T885" s="531"/>
      <c r="U885" s="523">
        <v>0</v>
      </c>
      <c r="V885" s="524"/>
      <c r="AK885" s="289"/>
    </row>
    <row r="886" spans="5:37" outlineLevel="1" x14ac:dyDescent="0.2">
      <c r="E886" s="526">
        <v>12</v>
      </c>
      <c r="F886" s="527" t="s">
        <v>142</v>
      </c>
      <c r="G886" s="528" t="s">
        <v>33</v>
      </c>
      <c r="Q886" s="519" t="s">
        <v>110</v>
      </c>
      <c r="R886" s="529"/>
      <c r="S886" s="530"/>
      <c r="T886" s="531"/>
      <c r="U886" s="523">
        <v>0</v>
      </c>
      <c r="V886" s="524"/>
      <c r="AK886" s="289"/>
    </row>
    <row r="887" spans="5:37" outlineLevel="1" x14ac:dyDescent="0.2">
      <c r="E887" s="526">
        <v>12</v>
      </c>
      <c r="F887" s="527" t="s">
        <v>142</v>
      </c>
      <c r="G887" s="528" t="s">
        <v>34</v>
      </c>
      <c r="Q887" s="519" t="s">
        <v>110</v>
      </c>
      <c r="R887" s="529"/>
      <c r="S887" s="530"/>
      <c r="T887" s="531"/>
      <c r="U887" s="523">
        <v>0</v>
      </c>
      <c r="V887" s="524"/>
      <c r="AK887" s="289"/>
    </row>
    <row r="888" spans="5:37" outlineLevel="1" x14ac:dyDescent="0.2">
      <c r="E888" s="526">
        <v>12</v>
      </c>
      <c r="F888" s="527" t="s">
        <v>142</v>
      </c>
      <c r="G888" s="528" t="s">
        <v>217</v>
      </c>
      <c r="Q888" s="519" t="s">
        <v>110</v>
      </c>
      <c r="R888" s="529"/>
      <c r="S888" s="530"/>
      <c r="T888" s="531"/>
      <c r="U888" s="523">
        <v>0</v>
      </c>
      <c r="V888" s="524"/>
      <c r="AK888" s="289"/>
    </row>
    <row r="889" spans="5:37" outlineLevel="1" x14ac:dyDescent="0.2">
      <c r="E889" s="526">
        <v>12</v>
      </c>
      <c r="F889" s="527" t="s">
        <v>142</v>
      </c>
      <c r="G889" s="528" t="s">
        <v>152</v>
      </c>
      <c r="Q889" s="519" t="s">
        <v>110</v>
      </c>
      <c r="R889" s="529"/>
      <c r="S889" s="530"/>
      <c r="T889" s="531"/>
      <c r="U889" s="523">
        <v>0</v>
      </c>
      <c r="V889" s="524"/>
      <c r="AK889" s="289"/>
    </row>
    <row r="890" spans="5:37" outlineLevel="1" x14ac:dyDescent="0.2">
      <c r="E890" s="526">
        <v>12</v>
      </c>
      <c r="F890" s="532" t="s">
        <v>142</v>
      </c>
      <c r="G890" s="533" t="s">
        <v>454</v>
      </c>
      <c r="Q890" s="519" t="s">
        <v>110</v>
      </c>
      <c r="R890" s="534"/>
      <c r="S890" s="535"/>
      <c r="T890" s="536"/>
      <c r="U890" s="523">
        <v>0</v>
      </c>
      <c r="V890" s="524"/>
      <c r="AK890" s="289"/>
    </row>
    <row r="891" spans="5:37" outlineLevel="1" x14ac:dyDescent="0.2">
      <c r="E891" s="516">
        <v>13</v>
      </c>
      <c r="F891" s="517" t="s">
        <v>143</v>
      </c>
      <c r="G891" s="518" t="s">
        <v>209</v>
      </c>
      <c r="Q891" s="519" t="s">
        <v>110</v>
      </c>
      <c r="R891" s="520"/>
      <c r="S891" s="521"/>
      <c r="T891" s="522"/>
      <c r="U891" s="523">
        <v>7.6283799999999999</v>
      </c>
      <c r="V891" s="524"/>
      <c r="AK891" s="289"/>
    </row>
    <row r="892" spans="5:37" outlineLevel="1" x14ac:dyDescent="0.2">
      <c r="E892" s="526">
        <v>13</v>
      </c>
      <c r="F892" s="527" t="s">
        <v>143</v>
      </c>
      <c r="G892" s="528" t="s">
        <v>31</v>
      </c>
      <c r="Q892" s="519" t="s">
        <v>110</v>
      </c>
      <c r="R892" s="529"/>
      <c r="S892" s="530"/>
      <c r="T892" s="531"/>
      <c r="U892" s="523">
        <v>230.16036</v>
      </c>
      <c r="V892" s="524"/>
      <c r="AK892" s="289"/>
    </row>
    <row r="893" spans="5:37" outlineLevel="1" x14ac:dyDescent="0.2">
      <c r="E893" s="526">
        <v>13</v>
      </c>
      <c r="F893" s="527" t="s">
        <v>143</v>
      </c>
      <c r="G893" s="528" t="s">
        <v>28</v>
      </c>
      <c r="Q893" s="519" t="s">
        <v>110</v>
      </c>
      <c r="R893" s="529"/>
      <c r="S893" s="530"/>
      <c r="T893" s="531"/>
      <c r="U893" s="523">
        <v>0</v>
      </c>
      <c r="V893" s="524"/>
      <c r="AK893" s="289"/>
    </row>
    <row r="894" spans="5:37" outlineLevel="1" x14ac:dyDescent="0.2">
      <c r="E894" s="526">
        <v>13</v>
      </c>
      <c r="F894" s="527" t="s">
        <v>143</v>
      </c>
      <c r="G894" s="528" t="s">
        <v>210</v>
      </c>
      <c r="Q894" s="519" t="s">
        <v>110</v>
      </c>
      <c r="R894" s="529"/>
      <c r="S894" s="530"/>
      <c r="T894" s="531"/>
      <c r="U894" s="523">
        <v>363.20745781904316</v>
      </c>
      <c r="V894" s="524"/>
      <c r="AK894" s="289"/>
    </row>
    <row r="895" spans="5:37" outlineLevel="1" x14ac:dyDescent="0.2">
      <c r="E895" s="526">
        <v>13</v>
      </c>
      <c r="F895" s="527" t="s">
        <v>143</v>
      </c>
      <c r="G895" s="528" t="s">
        <v>211</v>
      </c>
      <c r="Q895" s="519" t="s">
        <v>110</v>
      </c>
      <c r="R895" s="529"/>
      <c r="S895" s="530"/>
      <c r="T895" s="531"/>
      <c r="U895" s="523">
        <v>598.39892000000009</v>
      </c>
      <c r="V895" s="524"/>
      <c r="AK895" s="289"/>
    </row>
    <row r="896" spans="5:37" outlineLevel="1" x14ac:dyDescent="0.2">
      <c r="E896" s="526">
        <v>13</v>
      </c>
      <c r="F896" s="527" t="s">
        <v>143</v>
      </c>
      <c r="G896" s="528" t="s">
        <v>212</v>
      </c>
      <c r="Q896" s="519" t="s">
        <v>110</v>
      </c>
      <c r="R896" s="529"/>
      <c r="S896" s="530"/>
      <c r="T896" s="531"/>
      <c r="U896" s="523">
        <v>108.60140999576159</v>
      </c>
      <c r="V896" s="524"/>
      <c r="AK896" s="289"/>
    </row>
    <row r="897" spans="5:37" outlineLevel="1" x14ac:dyDescent="0.2">
      <c r="E897" s="526">
        <v>13</v>
      </c>
      <c r="F897" s="527" t="s">
        <v>143</v>
      </c>
      <c r="G897" s="528" t="s">
        <v>213</v>
      </c>
      <c r="Q897" s="519" t="s">
        <v>110</v>
      </c>
      <c r="R897" s="529"/>
      <c r="S897" s="530"/>
      <c r="T897" s="531"/>
      <c r="U897" s="523">
        <v>148.67538999999999</v>
      </c>
      <c r="V897" s="524"/>
      <c r="AK897" s="289"/>
    </row>
    <row r="898" spans="5:37" outlineLevel="1" x14ac:dyDescent="0.2">
      <c r="E898" s="526">
        <v>13</v>
      </c>
      <c r="F898" s="527" t="s">
        <v>143</v>
      </c>
      <c r="G898" s="528" t="s">
        <v>214</v>
      </c>
      <c r="Q898" s="519" t="s">
        <v>110</v>
      </c>
      <c r="R898" s="529"/>
      <c r="S898" s="530"/>
      <c r="T898" s="531"/>
      <c r="U898" s="523">
        <v>21.741397043373997</v>
      </c>
      <c r="V898" s="524"/>
      <c r="AK898" s="289"/>
    </row>
    <row r="899" spans="5:37" outlineLevel="1" x14ac:dyDescent="0.2">
      <c r="E899" s="526">
        <v>13</v>
      </c>
      <c r="F899" s="527" t="s">
        <v>143</v>
      </c>
      <c r="G899" s="528" t="s">
        <v>215</v>
      </c>
      <c r="Q899" s="519" t="s">
        <v>110</v>
      </c>
      <c r="R899" s="529"/>
      <c r="S899" s="530"/>
      <c r="T899" s="531"/>
      <c r="U899" s="523">
        <v>16.969550000000002</v>
      </c>
      <c r="V899" s="524"/>
      <c r="AK899" s="289"/>
    </row>
    <row r="900" spans="5:37" outlineLevel="1" x14ac:dyDescent="0.2">
      <c r="E900" s="526">
        <v>13</v>
      </c>
      <c r="F900" s="527" t="s">
        <v>143</v>
      </c>
      <c r="G900" s="528" t="s">
        <v>216</v>
      </c>
      <c r="Q900" s="519" t="s">
        <v>110</v>
      </c>
      <c r="R900" s="529"/>
      <c r="S900" s="530"/>
      <c r="T900" s="531"/>
      <c r="U900" s="523">
        <v>0</v>
      </c>
      <c r="V900" s="524"/>
      <c r="AK900" s="289"/>
    </row>
    <row r="901" spans="5:37" outlineLevel="1" x14ac:dyDescent="0.2">
      <c r="E901" s="526">
        <v>13</v>
      </c>
      <c r="F901" s="527" t="s">
        <v>143</v>
      </c>
      <c r="G901" s="528" t="s">
        <v>33</v>
      </c>
      <c r="Q901" s="519" t="s">
        <v>110</v>
      </c>
      <c r="R901" s="529"/>
      <c r="S901" s="530"/>
      <c r="T901" s="531"/>
      <c r="U901" s="523">
        <v>0</v>
      </c>
      <c r="V901" s="524"/>
      <c r="AK901" s="289"/>
    </row>
    <row r="902" spans="5:37" outlineLevel="1" x14ac:dyDescent="0.2">
      <c r="E902" s="526">
        <v>13</v>
      </c>
      <c r="F902" s="527" t="s">
        <v>143</v>
      </c>
      <c r="G902" s="528" t="s">
        <v>34</v>
      </c>
      <c r="Q902" s="519" t="s">
        <v>110</v>
      </c>
      <c r="R902" s="529"/>
      <c r="S902" s="530"/>
      <c r="T902" s="531"/>
      <c r="U902" s="523">
        <v>0</v>
      </c>
      <c r="V902" s="524"/>
      <c r="AK902" s="289"/>
    </row>
    <row r="903" spans="5:37" outlineLevel="1" x14ac:dyDescent="0.2">
      <c r="E903" s="526">
        <v>13</v>
      </c>
      <c r="F903" s="527" t="s">
        <v>143</v>
      </c>
      <c r="G903" s="528" t="s">
        <v>217</v>
      </c>
      <c r="Q903" s="519" t="s">
        <v>110</v>
      </c>
      <c r="R903" s="529"/>
      <c r="S903" s="530"/>
      <c r="T903" s="531"/>
      <c r="U903" s="523">
        <v>0</v>
      </c>
      <c r="V903" s="524"/>
      <c r="AK903" s="289"/>
    </row>
    <row r="904" spans="5:37" outlineLevel="1" x14ac:dyDescent="0.2">
      <c r="E904" s="526">
        <v>13</v>
      </c>
      <c r="F904" s="527" t="s">
        <v>143</v>
      </c>
      <c r="G904" s="528" t="s">
        <v>152</v>
      </c>
      <c r="Q904" s="519" t="s">
        <v>110</v>
      </c>
      <c r="R904" s="529"/>
      <c r="S904" s="530"/>
      <c r="T904" s="531"/>
      <c r="U904" s="523">
        <v>0</v>
      </c>
      <c r="V904" s="524"/>
      <c r="AK904" s="289"/>
    </row>
    <row r="905" spans="5:37" outlineLevel="1" x14ac:dyDescent="0.2">
      <c r="E905" s="526">
        <v>13</v>
      </c>
      <c r="F905" s="532" t="s">
        <v>143</v>
      </c>
      <c r="G905" s="533" t="s">
        <v>454</v>
      </c>
      <c r="Q905" s="519" t="s">
        <v>110</v>
      </c>
      <c r="R905" s="534"/>
      <c r="S905" s="535"/>
      <c r="T905" s="536"/>
      <c r="U905" s="523">
        <v>0</v>
      </c>
      <c r="V905" s="524"/>
      <c r="AK905" s="289"/>
    </row>
    <row r="906" spans="5:37" outlineLevel="1" x14ac:dyDescent="0.2">
      <c r="E906" s="516">
        <v>14</v>
      </c>
      <c r="F906" s="517" t="s">
        <v>144</v>
      </c>
      <c r="G906" s="518" t="s">
        <v>209</v>
      </c>
      <c r="Q906" s="519" t="s">
        <v>110</v>
      </c>
      <c r="R906" s="520"/>
      <c r="S906" s="521"/>
      <c r="T906" s="522"/>
      <c r="U906" s="523">
        <v>0</v>
      </c>
      <c r="V906" s="524"/>
      <c r="AK906" s="289"/>
    </row>
    <row r="907" spans="5:37" outlineLevel="1" x14ac:dyDescent="0.2">
      <c r="E907" s="526">
        <v>14</v>
      </c>
      <c r="F907" s="527" t="s">
        <v>144</v>
      </c>
      <c r="G907" s="528" t="s">
        <v>31</v>
      </c>
      <c r="Q907" s="519" t="s">
        <v>110</v>
      </c>
      <c r="R907" s="529"/>
      <c r="S907" s="530"/>
      <c r="T907" s="531"/>
      <c r="U907" s="523">
        <v>19.156440000000007</v>
      </c>
      <c r="V907" s="524"/>
      <c r="AK907" s="289"/>
    </row>
    <row r="908" spans="5:37" outlineLevel="1" x14ac:dyDescent="0.2">
      <c r="E908" s="526">
        <v>14</v>
      </c>
      <c r="F908" s="527" t="s">
        <v>144</v>
      </c>
      <c r="G908" s="528" t="s">
        <v>28</v>
      </c>
      <c r="Q908" s="519" t="s">
        <v>110</v>
      </c>
      <c r="R908" s="529"/>
      <c r="S908" s="530"/>
      <c r="T908" s="531"/>
      <c r="U908" s="523">
        <v>0</v>
      </c>
      <c r="V908" s="524"/>
      <c r="AK908" s="289"/>
    </row>
    <row r="909" spans="5:37" outlineLevel="1" x14ac:dyDescent="0.2">
      <c r="E909" s="526">
        <v>14</v>
      </c>
      <c r="F909" s="527" t="s">
        <v>144</v>
      </c>
      <c r="G909" s="528" t="s">
        <v>210</v>
      </c>
      <c r="Q909" s="519" t="s">
        <v>110</v>
      </c>
      <c r="R909" s="529"/>
      <c r="S909" s="530"/>
      <c r="T909" s="531"/>
      <c r="U909" s="523">
        <v>8.953105294071225</v>
      </c>
      <c r="V909" s="524"/>
      <c r="AK909" s="289"/>
    </row>
    <row r="910" spans="5:37" outlineLevel="1" x14ac:dyDescent="0.2">
      <c r="E910" s="526">
        <v>14</v>
      </c>
      <c r="F910" s="527" t="s">
        <v>144</v>
      </c>
      <c r="G910" s="528" t="s">
        <v>211</v>
      </c>
      <c r="Q910" s="519" t="s">
        <v>110</v>
      </c>
      <c r="R910" s="529"/>
      <c r="S910" s="530"/>
      <c r="T910" s="531"/>
      <c r="U910" s="523">
        <v>4.6104500000000002</v>
      </c>
      <c r="V910" s="524"/>
      <c r="AK910" s="289"/>
    </row>
    <row r="911" spans="5:37" outlineLevel="1" x14ac:dyDescent="0.2">
      <c r="E911" s="526">
        <v>14</v>
      </c>
      <c r="F911" s="527" t="s">
        <v>144</v>
      </c>
      <c r="G911" s="528" t="s">
        <v>212</v>
      </c>
      <c r="Q911" s="519" t="s">
        <v>110</v>
      </c>
      <c r="R911" s="529"/>
      <c r="S911" s="530"/>
      <c r="T911" s="531"/>
      <c r="U911" s="523">
        <v>2.1785602998744769</v>
      </c>
      <c r="V911" s="524"/>
      <c r="AK911" s="289"/>
    </row>
    <row r="912" spans="5:37" outlineLevel="1" x14ac:dyDescent="0.2">
      <c r="E912" s="526">
        <v>14</v>
      </c>
      <c r="F912" s="527" t="s">
        <v>144</v>
      </c>
      <c r="G912" s="528" t="s">
        <v>213</v>
      </c>
      <c r="Q912" s="519" t="s">
        <v>110</v>
      </c>
      <c r="R912" s="529"/>
      <c r="S912" s="530"/>
      <c r="T912" s="531"/>
      <c r="U912" s="523">
        <v>6.9658299999999995</v>
      </c>
      <c r="V912" s="524"/>
      <c r="AK912" s="289"/>
    </row>
    <row r="913" spans="5:37" outlineLevel="1" x14ac:dyDescent="0.2">
      <c r="E913" s="526">
        <v>14</v>
      </c>
      <c r="F913" s="527" t="s">
        <v>144</v>
      </c>
      <c r="G913" s="528" t="s">
        <v>214</v>
      </c>
      <c r="Q913" s="519" t="s">
        <v>110</v>
      </c>
      <c r="R913" s="529"/>
      <c r="S913" s="530"/>
      <c r="T913" s="531"/>
      <c r="U913" s="523">
        <v>0</v>
      </c>
      <c r="V913" s="524"/>
      <c r="AK913" s="289"/>
    </row>
    <row r="914" spans="5:37" outlineLevel="1" x14ac:dyDescent="0.2">
      <c r="E914" s="526">
        <v>14</v>
      </c>
      <c r="F914" s="527" t="s">
        <v>144</v>
      </c>
      <c r="G914" s="528" t="s">
        <v>215</v>
      </c>
      <c r="Q914" s="519" t="s">
        <v>110</v>
      </c>
      <c r="R914" s="529"/>
      <c r="S914" s="530"/>
      <c r="T914" s="531"/>
      <c r="U914" s="523">
        <v>0</v>
      </c>
      <c r="V914" s="524"/>
      <c r="AK914" s="289"/>
    </row>
    <row r="915" spans="5:37" outlineLevel="1" x14ac:dyDescent="0.2">
      <c r="E915" s="526">
        <v>14</v>
      </c>
      <c r="F915" s="527" t="s">
        <v>144</v>
      </c>
      <c r="G915" s="528" t="s">
        <v>216</v>
      </c>
      <c r="Q915" s="519" t="s">
        <v>110</v>
      </c>
      <c r="R915" s="529"/>
      <c r="S915" s="530"/>
      <c r="T915" s="531"/>
      <c r="U915" s="523">
        <v>0</v>
      </c>
      <c r="V915" s="524"/>
      <c r="AK915" s="289"/>
    </row>
    <row r="916" spans="5:37" outlineLevel="1" x14ac:dyDescent="0.2">
      <c r="E916" s="526">
        <v>14</v>
      </c>
      <c r="F916" s="527" t="s">
        <v>144</v>
      </c>
      <c r="G916" s="528" t="s">
        <v>33</v>
      </c>
      <c r="Q916" s="519" t="s">
        <v>110</v>
      </c>
      <c r="R916" s="529"/>
      <c r="S916" s="530"/>
      <c r="T916" s="531"/>
      <c r="U916" s="523">
        <v>0</v>
      </c>
      <c r="V916" s="524"/>
      <c r="AK916" s="289"/>
    </row>
    <row r="917" spans="5:37" outlineLevel="1" x14ac:dyDescent="0.2">
      <c r="E917" s="526">
        <v>14</v>
      </c>
      <c r="F917" s="527" t="s">
        <v>144</v>
      </c>
      <c r="G917" s="528" t="s">
        <v>34</v>
      </c>
      <c r="Q917" s="519" t="s">
        <v>110</v>
      </c>
      <c r="R917" s="529"/>
      <c r="S917" s="530"/>
      <c r="T917" s="531"/>
      <c r="U917" s="523">
        <v>0</v>
      </c>
      <c r="V917" s="524"/>
      <c r="AK917" s="289"/>
    </row>
    <row r="918" spans="5:37" outlineLevel="1" x14ac:dyDescent="0.2">
      <c r="E918" s="526">
        <v>14</v>
      </c>
      <c r="F918" s="527" t="s">
        <v>144</v>
      </c>
      <c r="G918" s="528" t="s">
        <v>217</v>
      </c>
      <c r="Q918" s="519" t="s">
        <v>110</v>
      </c>
      <c r="R918" s="529"/>
      <c r="S918" s="530"/>
      <c r="T918" s="531"/>
      <c r="U918" s="523">
        <v>0</v>
      </c>
      <c r="V918" s="524"/>
      <c r="AK918" s="289"/>
    </row>
    <row r="919" spans="5:37" outlineLevel="1" x14ac:dyDescent="0.2">
      <c r="E919" s="526">
        <v>14</v>
      </c>
      <c r="F919" s="527" t="s">
        <v>144</v>
      </c>
      <c r="G919" s="528" t="s">
        <v>152</v>
      </c>
      <c r="Q919" s="519" t="s">
        <v>110</v>
      </c>
      <c r="R919" s="529"/>
      <c r="S919" s="530"/>
      <c r="T919" s="531"/>
      <c r="U919" s="523">
        <v>0</v>
      </c>
      <c r="V919" s="524"/>
      <c r="AK919" s="289"/>
    </row>
    <row r="920" spans="5:37" outlineLevel="1" x14ac:dyDescent="0.2">
      <c r="E920" s="526">
        <v>14</v>
      </c>
      <c r="F920" s="532" t="s">
        <v>144</v>
      </c>
      <c r="G920" s="533" t="s">
        <v>454</v>
      </c>
      <c r="Q920" s="519" t="s">
        <v>110</v>
      </c>
      <c r="R920" s="534"/>
      <c r="S920" s="535"/>
      <c r="T920" s="536"/>
      <c r="U920" s="523">
        <v>0</v>
      </c>
      <c r="V920" s="524"/>
      <c r="AK920" s="289"/>
    </row>
    <row r="921" spans="5:37" outlineLevel="1" x14ac:dyDescent="0.2">
      <c r="E921" s="516">
        <v>15</v>
      </c>
      <c r="F921" s="517" t="s">
        <v>145</v>
      </c>
      <c r="G921" s="518" t="s">
        <v>209</v>
      </c>
      <c r="Q921" s="519" t="s">
        <v>110</v>
      </c>
      <c r="R921" s="520"/>
      <c r="S921" s="521"/>
      <c r="T921" s="522"/>
      <c r="U921" s="523">
        <v>4.25596</v>
      </c>
      <c r="V921" s="524"/>
      <c r="AK921" s="289"/>
    </row>
    <row r="922" spans="5:37" outlineLevel="1" x14ac:dyDescent="0.2">
      <c r="E922" s="526">
        <v>15</v>
      </c>
      <c r="F922" s="527" t="s">
        <v>145</v>
      </c>
      <c r="G922" s="528" t="s">
        <v>31</v>
      </c>
      <c r="Q922" s="519" t="s">
        <v>110</v>
      </c>
      <c r="R922" s="529"/>
      <c r="S922" s="530"/>
      <c r="T922" s="531"/>
      <c r="U922" s="523">
        <v>238.36056000000002</v>
      </c>
      <c r="V922" s="524"/>
      <c r="AK922" s="289"/>
    </row>
    <row r="923" spans="5:37" outlineLevel="1" x14ac:dyDescent="0.2">
      <c r="E923" s="526">
        <v>15</v>
      </c>
      <c r="F923" s="527" t="s">
        <v>145</v>
      </c>
      <c r="G923" s="528" t="s">
        <v>28</v>
      </c>
      <c r="Q923" s="519" t="s">
        <v>110</v>
      </c>
      <c r="R923" s="529"/>
      <c r="S923" s="530"/>
      <c r="T923" s="531"/>
      <c r="U923" s="523">
        <v>0</v>
      </c>
      <c r="V923" s="524"/>
      <c r="AK923" s="289"/>
    </row>
    <row r="924" spans="5:37" outlineLevel="1" x14ac:dyDescent="0.2">
      <c r="E924" s="526">
        <v>15</v>
      </c>
      <c r="F924" s="527" t="s">
        <v>145</v>
      </c>
      <c r="G924" s="528" t="s">
        <v>210</v>
      </c>
      <c r="Q924" s="519" t="s">
        <v>110</v>
      </c>
      <c r="R924" s="529"/>
      <c r="S924" s="530"/>
      <c r="T924" s="531"/>
      <c r="U924" s="523">
        <v>294.18779440264996</v>
      </c>
      <c r="V924" s="524"/>
      <c r="AK924" s="289"/>
    </row>
    <row r="925" spans="5:37" outlineLevel="1" x14ac:dyDescent="0.2">
      <c r="E925" s="526">
        <v>15</v>
      </c>
      <c r="F925" s="527" t="s">
        <v>145</v>
      </c>
      <c r="G925" s="528" t="s">
        <v>211</v>
      </c>
      <c r="Q925" s="519" t="s">
        <v>110</v>
      </c>
      <c r="R925" s="529"/>
      <c r="S925" s="530"/>
      <c r="T925" s="531"/>
      <c r="U925" s="523">
        <v>619.4797699999998</v>
      </c>
      <c r="V925" s="524"/>
      <c r="AK925" s="289"/>
    </row>
    <row r="926" spans="5:37" outlineLevel="1" x14ac:dyDescent="0.2">
      <c r="E926" s="526">
        <v>15</v>
      </c>
      <c r="F926" s="527" t="s">
        <v>145</v>
      </c>
      <c r="G926" s="528" t="s">
        <v>212</v>
      </c>
      <c r="Q926" s="519" t="s">
        <v>110</v>
      </c>
      <c r="R926" s="529"/>
      <c r="S926" s="530"/>
      <c r="T926" s="531"/>
      <c r="U926" s="523">
        <v>137.68606799672403</v>
      </c>
      <c r="V926" s="524"/>
      <c r="AK926" s="289"/>
    </row>
    <row r="927" spans="5:37" outlineLevel="1" x14ac:dyDescent="0.2">
      <c r="E927" s="526">
        <v>15</v>
      </c>
      <c r="F927" s="527" t="s">
        <v>145</v>
      </c>
      <c r="G927" s="528" t="s">
        <v>213</v>
      </c>
      <c r="Q927" s="519" t="s">
        <v>110</v>
      </c>
      <c r="R927" s="529"/>
      <c r="S927" s="530"/>
      <c r="T927" s="531"/>
      <c r="U927" s="523">
        <v>195.84563</v>
      </c>
      <c r="V927" s="524"/>
      <c r="AK927" s="289"/>
    </row>
    <row r="928" spans="5:37" outlineLevel="1" x14ac:dyDescent="0.2">
      <c r="E928" s="526">
        <v>15</v>
      </c>
      <c r="F928" s="527" t="s">
        <v>145</v>
      </c>
      <c r="G928" s="528" t="s">
        <v>214</v>
      </c>
      <c r="Q928" s="519" t="s">
        <v>110</v>
      </c>
      <c r="R928" s="529"/>
      <c r="S928" s="530"/>
      <c r="T928" s="531"/>
      <c r="U928" s="523">
        <v>30.653827204542662</v>
      </c>
      <c r="V928" s="524"/>
      <c r="AK928" s="289"/>
    </row>
    <row r="929" spans="5:37" outlineLevel="1" x14ac:dyDescent="0.2">
      <c r="E929" s="526">
        <v>15</v>
      </c>
      <c r="F929" s="527" t="s">
        <v>145</v>
      </c>
      <c r="G929" s="528" t="s">
        <v>215</v>
      </c>
      <c r="Q929" s="519" t="s">
        <v>110</v>
      </c>
      <c r="R929" s="529"/>
      <c r="S929" s="530"/>
      <c r="T929" s="531"/>
      <c r="U929" s="523">
        <v>29.791310000000003</v>
      </c>
      <c r="V929" s="524"/>
      <c r="AK929" s="289"/>
    </row>
    <row r="930" spans="5:37" outlineLevel="1" x14ac:dyDescent="0.2">
      <c r="E930" s="526">
        <v>15</v>
      </c>
      <c r="F930" s="527" t="s">
        <v>145</v>
      </c>
      <c r="G930" s="528" t="s">
        <v>216</v>
      </c>
      <c r="Q930" s="519" t="s">
        <v>110</v>
      </c>
      <c r="R930" s="529"/>
      <c r="S930" s="530"/>
      <c r="T930" s="531"/>
      <c r="U930" s="523">
        <v>0</v>
      </c>
      <c r="V930" s="524"/>
      <c r="AK930" s="289"/>
    </row>
    <row r="931" spans="5:37" outlineLevel="1" x14ac:dyDescent="0.2">
      <c r="E931" s="526">
        <v>15</v>
      </c>
      <c r="F931" s="527" t="s">
        <v>145</v>
      </c>
      <c r="G931" s="528" t="s">
        <v>33</v>
      </c>
      <c r="Q931" s="519" t="s">
        <v>110</v>
      </c>
      <c r="R931" s="529"/>
      <c r="S931" s="530"/>
      <c r="T931" s="531"/>
      <c r="U931" s="523">
        <v>0</v>
      </c>
      <c r="V931" s="524"/>
      <c r="AK931" s="289"/>
    </row>
    <row r="932" spans="5:37" outlineLevel="1" x14ac:dyDescent="0.2">
      <c r="E932" s="526">
        <v>15</v>
      </c>
      <c r="F932" s="527" t="s">
        <v>145</v>
      </c>
      <c r="G932" s="528" t="s">
        <v>34</v>
      </c>
      <c r="Q932" s="519" t="s">
        <v>110</v>
      </c>
      <c r="R932" s="529"/>
      <c r="S932" s="530"/>
      <c r="T932" s="531"/>
      <c r="U932" s="523">
        <v>0</v>
      </c>
      <c r="V932" s="524"/>
      <c r="AK932" s="289"/>
    </row>
    <row r="933" spans="5:37" outlineLevel="1" x14ac:dyDescent="0.2">
      <c r="E933" s="526">
        <v>15</v>
      </c>
      <c r="F933" s="527" t="s">
        <v>145</v>
      </c>
      <c r="G933" s="528" t="s">
        <v>217</v>
      </c>
      <c r="Q933" s="519" t="s">
        <v>110</v>
      </c>
      <c r="R933" s="529"/>
      <c r="S933" s="530"/>
      <c r="T933" s="531"/>
      <c r="U933" s="523">
        <v>0</v>
      </c>
      <c r="V933" s="524"/>
      <c r="AK933" s="289"/>
    </row>
    <row r="934" spans="5:37" outlineLevel="1" x14ac:dyDescent="0.2">
      <c r="E934" s="526">
        <v>15</v>
      </c>
      <c r="F934" s="527" t="s">
        <v>145</v>
      </c>
      <c r="G934" s="528" t="s">
        <v>152</v>
      </c>
      <c r="Q934" s="519" t="s">
        <v>110</v>
      </c>
      <c r="R934" s="529"/>
      <c r="S934" s="530"/>
      <c r="T934" s="531"/>
      <c r="U934" s="523">
        <v>0</v>
      </c>
      <c r="V934" s="524"/>
      <c r="AK934" s="289"/>
    </row>
    <row r="935" spans="5:37" outlineLevel="1" x14ac:dyDescent="0.2">
      <c r="E935" s="526">
        <v>15</v>
      </c>
      <c r="F935" s="532" t="s">
        <v>145</v>
      </c>
      <c r="G935" s="533" t="s">
        <v>454</v>
      </c>
      <c r="Q935" s="519" t="s">
        <v>110</v>
      </c>
      <c r="R935" s="534"/>
      <c r="S935" s="535"/>
      <c r="T935" s="536"/>
      <c r="U935" s="523">
        <v>0</v>
      </c>
      <c r="V935" s="524"/>
      <c r="AK935" s="289"/>
    </row>
    <row r="936" spans="5:37" outlineLevel="1" x14ac:dyDescent="0.2">
      <c r="E936" s="516">
        <v>16</v>
      </c>
      <c r="F936" s="517" t="s">
        <v>146</v>
      </c>
      <c r="G936" s="518" t="s">
        <v>209</v>
      </c>
      <c r="Q936" s="519" t="s">
        <v>110</v>
      </c>
      <c r="R936" s="520"/>
      <c r="S936" s="521"/>
      <c r="T936" s="522"/>
      <c r="U936" s="523">
        <v>20.501519999999999</v>
      </c>
      <c r="V936" s="524"/>
      <c r="AK936" s="289"/>
    </row>
    <row r="937" spans="5:37" outlineLevel="1" x14ac:dyDescent="0.2">
      <c r="E937" s="526">
        <v>16</v>
      </c>
      <c r="F937" s="527" t="s">
        <v>146</v>
      </c>
      <c r="G937" s="528" t="s">
        <v>31</v>
      </c>
      <c r="Q937" s="519" t="s">
        <v>110</v>
      </c>
      <c r="R937" s="529"/>
      <c r="S937" s="530"/>
      <c r="T937" s="531"/>
      <c r="U937" s="523">
        <v>817.36175999999978</v>
      </c>
      <c r="V937" s="524"/>
      <c r="AK937" s="289"/>
    </row>
    <row r="938" spans="5:37" outlineLevel="1" x14ac:dyDescent="0.2">
      <c r="E938" s="526">
        <v>16</v>
      </c>
      <c r="F938" s="527" t="s">
        <v>146</v>
      </c>
      <c r="G938" s="528" t="s">
        <v>28</v>
      </c>
      <c r="Q938" s="519" t="s">
        <v>110</v>
      </c>
      <c r="R938" s="529"/>
      <c r="S938" s="530"/>
      <c r="T938" s="531"/>
      <c r="U938" s="523">
        <v>0</v>
      </c>
      <c r="V938" s="524"/>
      <c r="AK938" s="289"/>
    </row>
    <row r="939" spans="5:37" outlineLevel="1" x14ac:dyDescent="0.2">
      <c r="E939" s="526">
        <v>16</v>
      </c>
      <c r="F939" s="527" t="s">
        <v>146</v>
      </c>
      <c r="G939" s="528" t="s">
        <v>210</v>
      </c>
      <c r="Q939" s="519" t="s">
        <v>110</v>
      </c>
      <c r="R939" s="529"/>
      <c r="S939" s="530"/>
      <c r="T939" s="531"/>
      <c r="U939" s="523">
        <v>893.88414717222622</v>
      </c>
      <c r="V939" s="524"/>
      <c r="AK939" s="289"/>
    </row>
    <row r="940" spans="5:37" outlineLevel="1" x14ac:dyDescent="0.2">
      <c r="E940" s="526">
        <v>16</v>
      </c>
      <c r="F940" s="527" t="s">
        <v>146</v>
      </c>
      <c r="G940" s="528" t="s">
        <v>211</v>
      </c>
      <c r="Q940" s="519" t="s">
        <v>110</v>
      </c>
      <c r="R940" s="529"/>
      <c r="S940" s="530"/>
      <c r="T940" s="531"/>
      <c r="U940" s="523">
        <v>1180.93713</v>
      </c>
      <c r="V940" s="524"/>
      <c r="AK940" s="289"/>
    </row>
    <row r="941" spans="5:37" outlineLevel="1" x14ac:dyDescent="0.2">
      <c r="E941" s="526">
        <v>16</v>
      </c>
      <c r="F941" s="527" t="s">
        <v>146</v>
      </c>
      <c r="G941" s="528" t="s">
        <v>212</v>
      </c>
      <c r="Q941" s="519" t="s">
        <v>110</v>
      </c>
      <c r="R941" s="529"/>
      <c r="S941" s="530"/>
      <c r="T941" s="531"/>
      <c r="U941" s="523">
        <v>209.08223588948914</v>
      </c>
      <c r="V941" s="524"/>
      <c r="AK941" s="289"/>
    </row>
    <row r="942" spans="5:37" outlineLevel="1" x14ac:dyDescent="0.2">
      <c r="E942" s="526">
        <v>16</v>
      </c>
      <c r="F942" s="527" t="s">
        <v>146</v>
      </c>
      <c r="G942" s="528" t="s">
        <v>213</v>
      </c>
      <c r="Q942" s="519" t="s">
        <v>110</v>
      </c>
      <c r="R942" s="529"/>
      <c r="S942" s="530"/>
      <c r="T942" s="531"/>
      <c r="U942" s="523">
        <v>198.46947999999998</v>
      </c>
      <c r="V942" s="524"/>
      <c r="AK942" s="289"/>
    </row>
    <row r="943" spans="5:37" outlineLevel="1" x14ac:dyDescent="0.2">
      <c r="E943" s="526">
        <v>16</v>
      </c>
      <c r="F943" s="527" t="s">
        <v>146</v>
      </c>
      <c r="G943" s="528" t="s">
        <v>214</v>
      </c>
      <c r="Q943" s="519" t="s">
        <v>110</v>
      </c>
      <c r="R943" s="529"/>
      <c r="S943" s="530"/>
      <c r="T943" s="531"/>
      <c r="U943" s="523">
        <v>248.18577266404876</v>
      </c>
      <c r="V943" s="524"/>
      <c r="AK943" s="289"/>
    </row>
    <row r="944" spans="5:37" outlineLevel="1" x14ac:dyDescent="0.2">
      <c r="E944" s="526">
        <v>16</v>
      </c>
      <c r="F944" s="527" t="s">
        <v>146</v>
      </c>
      <c r="G944" s="528" t="s">
        <v>215</v>
      </c>
      <c r="Q944" s="519" t="s">
        <v>110</v>
      </c>
      <c r="R944" s="529"/>
      <c r="S944" s="530"/>
      <c r="T944" s="531"/>
      <c r="U944" s="523">
        <v>29.579839999999997</v>
      </c>
      <c r="V944" s="524"/>
      <c r="AK944" s="289"/>
    </row>
    <row r="945" spans="5:37" outlineLevel="1" x14ac:dyDescent="0.2">
      <c r="E945" s="526">
        <v>16</v>
      </c>
      <c r="F945" s="527" t="s">
        <v>146</v>
      </c>
      <c r="G945" s="528" t="s">
        <v>216</v>
      </c>
      <c r="Q945" s="519" t="s">
        <v>110</v>
      </c>
      <c r="R945" s="529"/>
      <c r="S945" s="530"/>
      <c r="T945" s="531"/>
      <c r="U945" s="523">
        <v>0</v>
      </c>
      <c r="V945" s="524"/>
      <c r="AK945" s="289"/>
    </row>
    <row r="946" spans="5:37" outlineLevel="1" x14ac:dyDescent="0.2">
      <c r="E946" s="526">
        <v>16</v>
      </c>
      <c r="F946" s="527" t="s">
        <v>146</v>
      </c>
      <c r="G946" s="528" t="s">
        <v>33</v>
      </c>
      <c r="Q946" s="519" t="s">
        <v>110</v>
      </c>
      <c r="R946" s="529"/>
      <c r="S946" s="530"/>
      <c r="T946" s="531"/>
      <c r="U946" s="523">
        <v>0</v>
      </c>
      <c r="V946" s="524"/>
      <c r="AK946" s="289"/>
    </row>
    <row r="947" spans="5:37" outlineLevel="1" x14ac:dyDescent="0.2">
      <c r="E947" s="526">
        <v>16</v>
      </c>
      <c r="F947" s="527" t="s">
        <v>146</v>
      </c>
      <c r="G947" s="528" t="s">
        <v>34</v>
      </c>
      <c r="Q947" s="519" t="s">
        <v>110</v>
      </c>
      <c r="R947" s="529"/>
      <c r="S947" s="530"/>
      <c r="T947" s="531"/>
      <c r="U947" s="523">
        <v>0</v>
      </c>
      <c r="V947" s="524"/>
      <c r="AK947" s="289"/>
    </row>
    <row r="948" spans="5:37" outlineLevel="1" x14ac:dyDescent="0.2">
      <c r="E948" s="526">
        <v>16</v>
      </c>
      <c r="F948" s="527" t="s">
        <v>146</v>
      </c>
      <c r="G948" s="528" t="s">
        <v>217</v>
      </c>
      <c r="Q948" s="519" t="s">
        <v>110</v>
      </c>
      <c r="R948" s="529"/>
      <c r="S948" s="530"/>
      <c r="T948" s="531"/>
      <c r="U948" s="523">
        <v>0</v>
      </c>
      <c r="V948" s="524"/>
      <c r="AK948" s="289"/>
    </row>
    <row r="949" spans="5:37" outlineLevel="1" x14ac:dyDescent="0.2">
      <c r="E949" s="526">
        <v>16</v>
      </c>
      <c r="F949" s="527" t="s">
        <v>146</v>
      </c>
      <c r="G949" s="528" t="s">
        <v>152</v>
      </c>
      <c r="Q949" s="519" t="s">
        <v>110</v>
      </c>
      <c r="R949" s="529"/>
      <c r="S949" s="530"/>
      <c r="T949" s="531"/>
      <c r="U949" s="523">
        <v>0</v>
      </c>
      <c r="V949" s="524"/>
      <c r="AK949" s="289"/>
    </row>
    <row r="950" spans="5:37" outlineLevel="1" x14ac:dyDescent="0.2">
      <c r="E950" s="526">
        <v>16</v>
      </c>
      <c r="F950" s="532" t="s">
        <v>146</v>
      </c>
      <c r="G950" s="533" t="s">
        <v>454</v>
      </c>
      <c r="Q950" s="519" t="s">
        <v>110</v>
      </c>
      <c r="R950" s="534"/>
      <c r="S950" s="535"/>
      <c r="T950" s="536"/>
      <c r="U950" s="523">
        <v>0</v>
      </c>
      <c r="V950" s="524"/>
      <c r="AK950" s="289"/>
    </row>
    <row r="951" spans="5:37" outlineLevel="1" x14ac:dyDescent="0.2">
      <c r="E951" s="516">
        <v>17</v>
      </c>
      <c r="F951" s="517" t="s">
        <v>147</v>
      </c>
      <c r="G951" s="518" t="s">
        <v>209</v>
      </c>
      <c r="Q951" s="519" t="s">
        <v>110</v>
      </c>
      <c r="R951" s="520"/>
      <c r="S951" s="521"/>
      <c r="T951" s="522"/>
      <c r="U951" s="523">
        <v>8.6908999999999992</v>
      </c>
      <c r="V951" s="524"/>
      <c r="AK951" s="289"/>
    </row>
    <row r="952" spans="5:37" outlineLevel="1" x14ac:dyDescent="0.2">
      <c r="E952" s="526">
        <v>17</v>
      </c>
      <c r="F952" s="527" t="s">
        <v>147</v>
      </c>
      <c r="G952" s="528" t="s">
        <v>31</v>
      </c>
      <c r="Q952" s="519" t="s">
        <v>110</v>
      </c>
      <c r="R952" s="529"/>
      <c r="S952" s="530"/>
      <c r="T952" s="531"/>
      <c r="U952" s="523">
        <v>499.89107999999982</v>
      </c>
      <c r="V952" s="524"/>
      <c r="AK952" s="289"/>
    </row>
    <row r="953" spans="5:37" outlineLevel="1" x14ac:dyDescent="0.2">
      <c r="E953" s="526">
        <v>17</v>
      </c>
      <c r="F953" s="527" t="s">
        <v>147</v>
      </c>
      <c r="G953" s="528" t="s">
        <v>28</v>
      </c>
      <c r="Q953" s="519" t="s">
        <v>110</v>
      </c>
      <c r="R953" s="529"/>
      <c r="S953" s="530"/>
      <c r="T953" s="531"/>
      <c r="U953" s="523">
        <v>0</v>
      </c>
      <c r="V953" s="524"/>
      <c r="AK953" s="289"/>
    </row>
    <row r="954" spans="5:37" outlineLevel="1" x14ac:dyDescent="0.2">
      <c r="E954" s="526">
        <v>17</v>
      </c>
      <c r="F954" s="527" t="s">
        <v>147</v>
      </c>
      <c r="G954" s="528" t="s">
        <v>210</v>
      </c>
      <c r="Q954" s="519" t="s">
        <v>110</v>
      </c>
      <c r="R954" s="529"/>
      <c r="S954" s="530"/>
      <c r="T954" s="531"/>
      <c r="U954" s="523">
        <v>244.78670894625353</v>
      </c>
      <c r="V954" s="524"/>
      <c r="AK954" s="289"/>
    </row>
    <row r="955" spans="5:37" outlineLevel="1" x14ac:dyDescent="0.2">
      <c r="E955" s="526">
        <v>17</v>
      </c>
      <c r="F955" s="527" t="s">
        <v>147</v>
      </c>
      <c r="G955" s="528" t="s">
        <v>211</v>
      </c>
      <c r="Q955" s="519" t="s">
        <v>110</v>
      </c>
      <c r="R955" s="529"/>
      <c r="S955" s="530"/>
      <c r="T955" s="531"/>
      <c r="U955" s="523">
        <v>239.32526999999999</v>
      </c>
      <c r="V955" s="524"/>
      <c r="AK955" s="289"/>
    </row>
    <row r="956" spans="5:37" outlineLevel="1" x14ac:dyDescent="0.2">
      <c r="E956" s="526">
        <v>17</v>
      </c>
      <c r="F956" s="527" t="s">
        <v>147</v>
      </c>
      <c r="G956" s="528" t="s">
        <v>212</v>
      </c>
      <c r="Q956" s="519" t="s">
        <v>110</v>
      </c>
      <c r="R956" s="529"/>
      <c r="S956" s="530"/>
      <c r="T956" s="531"/>
      <c r="U956" s="523">
        <v>124.1939937868472</v>
      </c>
      <c r="V956" s="524"/>
      <c r="AK956" s="289"/>
    </row>
    <row r="957" spans="5:37" outlineLevel="1" x14ac:dyDescent="0.2">
      <c r="E957" s="526">
        <v>17</v>
      </c>
      <c r="F957" s="527" t="s">
        <v>147</v>
      </c>
      <c r="G957" s="528" t="s">
        <v>213</v>
      </c>
      <c r="Q957" s="519" t="s">
        <v>110</v>
      </c>
      <c r="R957" s="529"/>
      <c r="S957" s="530"/>
      <c r="T957" s="531"/>
      <c r="U957" s="523">
        <v>184.96293</v>
      </c>
      <c r="V957" s="524"/>
      <c r="AK957" s="289"/>
    </row>
    <row r="958" spans="5:37" outlineLevel="1" x14ac:dyDescent="0.2">
      <c r="E958" s="526">
        <v>17</v>
      </c>
      <c r="F958" s="527" t="s">
        <v>147</v>
      </c>
      <c r="G958" s="528" t="s">
        <v>214</v>
      </c>
      <c r="Q958" s="519" t="s">
        <v>110</v>
      </c>
      <c r="R958" s="529"/>
      <c r="S958" s="530"/>
      <c r="T958" s="531"/>
      <c r="U958" s="523">
        <v>92.185063987529389</v>
      </c>
      <c r="V958" s="524"/>
      <c r="AK958" s="289"/>
    </row>
    <row r="959" spans="5:37" outlineLevel="1" x14ac:dyDescent="0.2">
      <c r="E959" s="526">
        <v>17</v>
      </c>
      <c r="F959" s="527" t="s">
        <v>147</v>
      </c>
      <c r="G959" s="528" t="s">
        <v>215</v>
      </c>
      <c r="Q959" s="519" t="s">
        <v>110</v>
      </c>
      <c r="R959" s="529"/>
      <c r="S959" s="530"/>
      <c r="T959" s="531"/>
      <c r="U959" s="523">
        <v>50.428880000000007</v>
      </c>
      <c r="V959" s="524"/>
      <c r="AK959" s="289"/>
    </row>
    <row r="960" spans="5:37" outlineLevel="1" x14ac:dyDescent="0.2">
      <c r="E960" s="526">
        <v>17</v>
      </c>
      <c r="F960" s="527" t="s">
        <v>147</v>
      </c>
      <c r="G960" s="528" t="s">
        <v>216</v>
      </c>
      <c r="Q960" s="519" t="s">
        <v>110</v>
      </c>
      <c r="R960" s="529"/>
      <c r="S960" s="530"/>
      <c r="T960" s="531"/>
      <c r="U960" s="523">
        <v>0</v>
      </c>
      <c r="V960" s="524"/>
      <c r="AK960" s="289"/>
    </row>
    <row r="961" spans="5:37" outlineLevel="1" x14ac:dyDescent="0.2">
      <c r="E961" s="526">
        <v>17</v>
      </c>
      <c r="F961" s="527" t="s">
        <v>147</v>
      </c>
      <c r="G961" s="528" t="s">
        <v>33</v>
      </c>
      <c r="Q961" s="519" t="s">
        <v>110</v>
      </c>
      <c r="R961" s="529"/>
      <c r="S961" s="530"/>
      <c r="T961" s="531"/>
      <c r="U961" s="523">
        <v>0</v>
      </c>
      <c r="V961" s="524"/>
      <c r="AK961" s="289"/>
    </row>
    <row r="962" spans="5:37" outlineLevel="1" x14ac:dyDescent="0.2">
      <c r="E962" s="526">
        <v>17</v>
      </c>
      <c r="F962" s="527" t="s">
        <v>147</v>
      </c>
      <c r="G962" s="528" t="s">
        <v>34</v>
      </c>
      <c r="Q962" s="519" t="s">
        <v>110</v>
      </c>
      <c r="R962" s="529"/>
      <c r="S962" s="530"/>
      <c r="T962" s="531"/>
      <c r="U962" s="523">
        <v>0</v>
      </c>
      <c r="V962" s="524"/>
      <c r="AK962" s="289"/>
    </row>
    <row r="963" spans="5:37" outlineLevel="1" x14ac:dyDescent="0.2">
      <c r="E963" s="526">
        <v>17</v>
      </c>
      <c r="F963" s="527" t="s">
        <v>147</v>
      </c>
      <c r="G963" s="528" t="s">
        <v>217</v>
      </c>
      <c r="Q963" s="519" t="s">
        <v>110</v>
      </c>
      <c r="R963" s="529"/>
      <c r="S963" s="530"/>
      <c r="T963" s="531"/>
      <c r="U963" s="523">
        <v>0</v>
      </c>
      <c r="V963" s="524"/>
      <c r="AK963" s="289"/>
    </row>
    <row r="964" spans="5:37" outlineLevel="1" x14ac:dyDescent="0.2">
      <c r="E964" s="526">
        <v>17</v>
      </c>
      <c r="F964" s="527" t="s">
        <v>147</v>
      </c>
      <c r="G964" s="528" t="s">
        <v>152</v>
      </c>
      <c r="Q964" s="519" t="s">
        <v>110</v>
      </c>
      <c r="R964" s="529"/>
      <c r="S964" s="530"/>
      <c r="T964" s="531"/>
      <c r="U964" s="523">
        <v>0</v>
      </c>
      <c r="V964" s="524"/>
      <c r="AK964" s="289"/>
    </row>
    <row r="965" spans="5:37" outlineLevel="1" x14ac:dyDescent="0.2">
      <c r="E965" s="526">
        <v>17</v>
      </c>
      <c r="F965" s="532" t="s">
        <v>147</v>
      </c>
      <c r="G965" s="533" t="s">
        <v>454</v>
      </c>
      <c r="Q965" s="519" t="s">
        <v>110</v>
      </c>
      <c r="R965" s="534"/>
      <c r="S965" s="535"/>
      <c r="T965" s="536"/>
      <c r="U965" s="523">
        <v>0</v>
      </c>
      <c r="V965" s="524"/>
      <c r="AK965" s="289"/>
    </row>
    <row r="966" spans="5:37" outlineLevel="1" x14ac:dyDescent="0.2">
      <c r="E966" s="516">
        <v>18</v>
      </c>
      <c r="F966" s="517" t="s">
        <v>148</v>
      </c>
      <c r="G966" s="518" t="s">
        <v>209</v>
      </c>
      <c r="Q966" s="519" t="s">
        <v>110</v>
      </c>
      <c r="R966" s="520"/>
      <c r="S966" s="521"/>
      <c r="T966" s="522"/>
      <c r="U966" s="523">
        <v>0</v>
      </c>
      <c r="V966" s="524"/>
      <c r="AK966" s="289"/>
    </row>
    <row r="967" spans="5:37" outlineLevel="1" x14ac:dyDescent="0.2">
      <c r="E967" s="526">
        <v>18</v>
      </c>
      <c r="F967" s="527" t="s">
        <v>148</v>
      </c>
      <c r="G967" s="528" t="s">
        <v>31</v>
      </c>
      <c r="Q967" s="519" t="s">
        <v>110</v>
      </c>
      <c r="R967" s="529"/>
      <c r="S967" s="530"/>
      <c r="T967" s="531"/>
      <c r="U967" s="523">
        <v>283.00128000000001</v>
      </c>
      <c r="V967" s="524"/>
      <c r="AK967" s="289"/>
    </row>
    <row r="968" spans="5:37" outlineLevel="1" x14ac:dyDescent="0.2">
      <c r="E968" s="526">
        <v>18</v>
      </c>
      <c r="F968" s="527" t="s">
        <v>148</v>
      </c>
      <c r="G968" s="528" t="s">
        <v>28</v>
      </c>
      <c r="Q968" s="519" t="s">
        <v>110</v>
      </c>
      <c r="R968" s="529"/>
      <c r="S968" s="530"/>
      <c r="T968" s="531"/>
      <c r="U968" s="523">
        <v>0</v>
      </c>
      <c r="V968" s="524"/>
      <c r="AK968" s="289"/>
    </row>
    <row r="969" spans="5:37" outlineLevel="1" x14ac:dyDescent="0.2">
      <c r="E969" s="526">
        <v>18</v>
      </c>
      <c r="F969" s="527" t="s">
        <v>148</v>
      </c>
      <c r="G969" s="528" t="s">
        <v>210</v>
      </c>
      <c r="Q969" s="519" t="s">
        <v>110</v>
      </c>
      <c r="R969" s="529"/>
      <c r="S969" s="530"/>
      <c r="T969" s="531"/>
      <c r="U969" s="523">
        <v>373.36704132167881</v>
      </c>
      <c r="V969" s="524"/>
      <c r="AK969" s="289"/>
    </row>
    <row r="970" spans="5:37" outlineLevel="1" x14ac:dyDescent="0.2">
      <c r="E970" s="526">
        <v>18</v>
      </c>
      <c r="F970" s="527" t="s">
        <v>148</v>
      </c>
      <c r="G970" s="528" t="s">
        <v>211</v>
      </c>
      <c r="Q970" s="519" t="s">
        <v>110</v>
      </c>
      <c r="R970" s="529"/>
      <c r="S970" s="530"/>
      <c r="T970" s="531"/>
      <c r="U970" s="523">
        <v>477.7118999999999</v>
      </c>
      <c r="V970" s="524"/>
      <c r="AK970" s="289"/>
    </row>
    <row r="971" spans="5:37" outlineLevel="1" x14ac:dyDescent="0.2">
      <c r="E971" s="526">
        <v>18</v>
      </c>
      <c r="F971" s="527" t="s">
        <v>148</v>
      </c>
      <c r="G971" s="528" t="s">
        <v>212</v>
      </c>
      <c r="Q971" s="519" t="s">
        <v>110</v>
      </c>
      <c r="R971" s="529"/>
      <c r="S971" s="530"/>
      <c r="T971" s="531"/>
      <c r="U971" s="523">
        <v>114.64055333445604</v>
      </c>
      <c r="V971" s="524"/>
      <c r="AK971" s="289"/>
    </row>
    <row r="972" spans="5:37" outlineLevel="1" x14ac:dyDescent="0.2">
      <c r="E972" s="526">
        <v>18</v>
      </c>
      <c r="F972" s="527" t="s">
        <v>148</v>
      </c>
      <c r="G972" s="528" t="s">
        <v>213</v>
      </c>
      <c r="Q972" s="519" t="s">
        <v>110</v>
      </c>
      <c r="R972" s="529"/>
      <c r="S972" s="530"/>
      <c r="T972" s="531"/>
      <c r="U972" s="523">
        <v>225.12386999999998</v>
      </c>
      <c r="V972" s="524"/>
      <c r="AK972" s="289"/>
    </row>
    <row r="973" spans="5:37" outlineLevel="1" x14ac:dyDescent="0.2">
      <c r="E973" s="526">
        <v>18</v>
      </c>
      <c r="F973" s="527" t="s">
        <v>148</v>
      </c>
      <c r="G973" s="528" t="s">
        <v>214</v>
      </c>
      <c r="Q973" s="519" t="s">
        <v>110</v>
      </c>
      <c r="R973" s="529"/>
      <c r="S973" s="530"/>
      <c r="T973" s="531"/>
      <c r="U973" s="523">
        <v>38.062817726217077</v>
      </c>
      <c r="V973" s="524"/>
      <c r="AK973" s="289"/>
    </row>
    <row r="974" spans="5:37" outlineLevel="1" x14ac:dyDescent="0.2">
      <c r="E974" s="526">
        <v>18</v>
      </c>
      <c r="F974" s="527" t="s">
        <v>148</v>
      </c>
      <c r="G974" s="528" t="s">
        <v>215</v>
      </c>
      <c r="Q974" s="519" t="s">
        <v>110</v>
      </c>
      <c r="R974" s="529"/>
      <c r="S974" s="530"/>
      <c r="T974" s="531"/>
      <c r="U974" s="523">
        <v>8.6704299999999996</v>
      </c>
      <c r="V974" s="524"/>
      <c r="AK974" s="289"/>
    </row>
    <row r="975" spans="5:37" outlineLevel="1" x14ac:dyDescent="0.2">
      <c r="E975" s="526">
        <v>18</v>
      </c>
      <c r="F975" s="527" t="s">
        <v>148</v>
      </c>
      <c r="G975" s="528" t="s">
        <v>216</v>
      </c>
      <c r="Q975" s="519" t="s">
        <v>110</v>
      </c>
      <c r="R975" s="529"/>
      <c r="S975" s="530"/>
      <c r="T975" s="531"/>
      <c r="U975" s="523">
        <v>0</v>
      </c>
      <c r="V975" s="524"/>
      <c r="AK975" s="289"/>
    </row>
    <row r="976" spans="5:37" outlineLevel="1" x14ac:dyDescent="0.2">
      <c r="E976" s="526">
        <v>18</v>
      </c>
      <c r="F976" s="527" t="s">
        <v>148</v>
      </c>
      <c r="G976" s="528" t="s">
        <v>33</v>
      </c>
      <c r="Q976" s="519" t="s">
        <v>110</v>
      </c>
      <c r="R976" s="529"/>
      <c r="S976" s="530"/>
      <c r="T976" s="531"/>
      <c r="U976" s="523">
        <v>0</v>
      </c>
      <c r="V976" s="524"/>
      <c r="AK976" s="289"/>
    </row>
    <row r="977" spans="5:37" outlineLevel="1" x14ac:dyDescent="0.2">
      <c r="E977" s="526">
        <v>18</v>
      </c>
      <c r="F977" s="527" t="s">
        <v>148</v>
      </c>
      <c r="G977" s="528" t="s">
        <v>34</v>
      </c>
      <c r="Q977" s="519" t="s">
        <v>110</v>
      </c>
      <c r="R977" s="529"/>
      <c r="S977" s="530"/>
      <c r="T977" s="531"/>
      <c r="U977" s="523">
        <v>0</v>
      </c>
      <c r="V977" s="524"/>
      <c r="AK977" s="289"/>
    </row>
    <row r="978" spans="5:37" outlineLevel="1" x14ac:dyDescent="0.2">
      <c r="E978" s="526">
        <v>18</v>
      </c>
      <c r="F978" s="527" t="s">
        <v>148</v>
      </c>
      <c r="G978" s="528" t="s">
        <v>217</v>
      </c>
      <c r="Q978" s="519" t="s">
        <v>110</v>
      </c>
      <c r="R978" s="529"/>
      <c r="S978" s="530"/>
      <c r="T978" s="531"/>
      <c r="U978" s="523">
        <v>0</v>
      </c>
      <c r="V978" s="524"/>
      <c r="AK978" s="289"/>
    </row>
    <row r="979" spans="5:37" outlineLevel="1" x14ac:dyDescent="0.2">
      <c r="E979" s="526">
        <v>18</v>
      </c>
      <c r="F979" s="527" t="s">
        <v>148</v>
      </c>
      <c r="G979" s="528" t="s">
        <v>152</v>
      </c>
      <c r="Q979" s="519" t="s">
        <v>110</v>
      </c>
      <c r="R979" s="529"/>
      <c r="S979" s="530"/>
      <c r="T979" s="531"/>
      <c r="U979" s="523">
        <v>0</v>
      </c>
      <c r="V979" s="524"/>
      <c r="AK979" s="289"/>
    </row>
    <row r="980" spans="5:37" outlineLevel="1" x14ac:dyDescent="0.2">
      <c r="E980" s="526">
        <v>18</v>
      </c>
      <c r="F980" s="532" t="s">
        <v>148</v>
      </c>
      <c r="G980" s="533" t="s">
        <v>454</v>
      </c>
      <c r="Q980" s="519" t="s">
        <v>110</v>
      </c>
      <c r="R980" s="534"/>
      <c r="S980" s="535"/>
      <c r="T980" s="536"/>
      <c r="U980" s="523">
        <v>0</v>
      </c>
      <c r="V980" s="524"/>
      <c r="AK980" s="289"/>
    </row>
    <row r="981" spans="5:37" outlineLevel="1" x14ac:dyDescent="0.2">
      <c r="E981" s="516">
        <v>19</v>
      </c>
      <c r="F981" s="517" t="s">
        <v>149</v>
      </c>
      <c r="G981" s="518" t="s">
        <v>209</v>
      </c>
      <c r="Q981" s="519" t="s">
        <v>110</v>
      </c>
      <c r="R981" s="520"/>
      <c r="S981" s="521"/>
      <c r="T981" s="522"/>
      <c r="U981" s="523">
        <v>6.0389800000000013</v>
      </c>
      <c r="V981" s="524"/>
      <c r="AK981" s="289"/>
    </row>
    <row r="982" spans="5:37" outlineLevel="1" x14ac:dyDescent="0.2">
      <c r="E982" s="526">
        <v>19</v>
      </c>
      <c r="F982" s="527" t="s">
        <v>149</v>
      </c>
      <c r="G982" s="528" t="s">
        <v>31</v>
      </c>
      <c r="Q982" s="519" t="s">
        <v>110</v>
      </c>
      <c r="R982" s="529"/>
      <c r="S982" s="530"/>
      <c r="T982" s="531"/>
      <c r="U982" s="523">
        <v>183.58656000000002</v>
      </c>
      <c r="V982" s="524"/>
      <c r="AK982" s="289"/>
    </row>
    <row r="983" spans="5:37" outlineLevel="1" x14ac:dyDescent="0.2">
      <c r="E983" s="526">
        <v>19</v>
      </c>
      <c r="F983" s="527" t="s">
        <v>149</v>
      </c>
      <c r="G983" s="528" t="s">
        <v>28</v>
      </c>
      <c r="Q983" s="519" t="s">
        <v>110</v>
      </c>
      <c r="R983" s="529"/>
      <c r="S983" s="530"/>
      <c r="T983" s="531"/>
      <c r="U983" s="523">
        <v>0</v>
      </c>
      <c r="V983" s="524"/>
      <c r="AK983" s="289"/>
    </row>
    <row r="984" spans="5:37" outlineLevel="1" x14ac:dyDescent="0.2">
      <c r="E984" s="526">
        <v>19</v>
      </c>
      <c r="F984" s="527" t="s">
        <v>149</v>
      </c>
      <c r="G984" s="528" t="s">
        <v>210</v>
      </c>
      <c r="Q984" s="519" t="s">
        <v>110</v>
      </c>
      <c r="R984" s="529"/>
      <c r="S984" s="530"/>
      <c r="T984" s="531"/>
      <c r="U984" s="523">
        <v>394.11896027890299</v>
      </c>
      <c r="V984" s="524"/>
      <c r="AK984" s="289"/>
    </row>
    <row r="985" spans="5:37" outlineLevel="1" x14ac:dyDescent="0.2">
      <c r="E985" s="526">
        <v>19</v>
      </c>
      <c r="F985" s="527" t="s">
        <v>149</v>
      </c>
      <c r="G985" s="528" t="s">
        <v>211</v>
      </c>
      <c r="Q985" s="519" t="s">
        <v>110</v>
      </c>
      <c r="R985" s="529"/>
      <c r="S985" s="530"/>
      <c r="T985" s="531"/>
      <c r="U985" s="523">
        <v>654.48258999999985</v>
      </c>
      <c r="V985" s="524"/>
      <c r="AK985" s="289"/>
    </row>
    <row r="986" spans="5:37" outlineLevel="1" x14ac:dyDescent="0.2">
      <c r="E986" s="526">
        <v>19</v>
      </c>
      <c r="F986" s="527" t="s">
        <v>149</v>
      </c>
      <c r="G986" s="528" t="s">
        <v>212</v>
      </c>
      <c r="Q986" s="519" t="s">
        <v>110</v>
      </c>
      <c r="R986" s="529"/>
      <c r="S986" s="530"/>
      <c r="T986" s="531"/>
      <c r="U986" s="523">
        <v>120.19914643339193</v>
      </c>
      <c r="V986" s="524"/>
      <c r="AK986" s="289"/>
    </row>
    <row r="987" spans="5:37" outlineLevel="1" x14ac:dyDescent="0.2">
      <c r="E987" s="526">
        <v>19</v>
      </c>
      <c r="F987" s="527" t="s">
        <v>149</v>
      </c>
      <c r="G987" s="528" t="s">
        <v>213</v>
      </c>
      <c r="Q987" s="519" t="s">
        <v>110</v>
      </c>
      <c r="R987" s="529"/>
      <c r="S987" s="530"/>
      <c r="T987" s="531"/>
      <c r="U987" s="523">
        <v>126.29851000000002</v>
      </c>
      <c r="V987" s="524"/>
      <c r="AK987" s="289"/>
    </row>
    <row r="988" spans="5:37" outlineLevel="1" x14ac:dyDescent="0.2">
      <c r="E988" s="526">
        <v>19</v>
      </c>
      <c r="F988" s="527" t="s">
        <v>149</v>
      </c>
      <c r="G988" s="528" t="s">
        <v>214</v>
      </c>
      <c r="Q988" s="519" t="s">
        <v>110</v>
      </c>
      <c r="R988" s="529"/>
      <c r="S988" s="530"/>
      <c r="T988" s="531"/>
      <c r="U988" s="523">
        <v>31.992464948291016</v>
      </c>
      <c r="V988" s="524"/>
      <c r="AK988" s="289"/>
    </row>
    <row r="989" spans="5:37" outlineLevel="1" x14ac:dyDescent="0.2">
      <c r="E989" s="526">
        <v>19</v>
      </c>
      <c r="F989" s="527" t="s">
        <v>149</v>
      </c>
      <c r="G989" s="528" t="s">
        <v>215</v>
      </c>
      <c r="Q989" s="519" t="s">
        <v>110</v>
      </c>
      <c r="R989" s="529"/>
      <c r="S989" s="530"/>
      <c r="T989" s="531"/>
      <c r="U989" s="523">
        <v>6.6301800000000028</v>
      </c>
      <c r="V989" s="524"/>
      <c r="AK989" s="289"/>
    </row>
    <row r="990" spans="5:37" outlineLevel="1" x14ac:dyDescent="0.2">
      <c r="E990" s="526">
        <v>19</v>
      </c>
      <c r="F990" s="527" t="s">
        <v>149</v>
      </c>
      <c r="G990" s="528" t="s">
        <v>216</v>
      </c>
      <c r="Q990" s="519" t="s">
        <v>110</v>
      </c>
      <c r="R990" s="529"/>
      <c r="S990" s="530"/>
      <c r="T990" s="531"/>
      <c r="U990" s="523">
        <v>0</v>
      </c>
      <c r="V990" s="524"/>
      <c r="AK990" s="289"/>
    </row>
    <row r="991" spans="5:37" outlineLevel="1" x14ac:dyDescent="0.2">
      <c r="E991" s="526">
        <v>19</v>
      </c>
      <c r="F991" s="527" t="s">
        <v>149</v>
      </c>
      <c r="G991" s="528" t="s">
        <v>33</v>
      </c>
      <c r="Q991" s="519" t="s">
        <v>110</v>
      </c>
      <c r="R991" s="529"/>
      <c r="S991" s="530"/>
      <c r="T991" s="531"/>
      <c r="U991" s="523">
        <v>0</v>
      </c>
      <c r="V991" s="524"/>
      <c r="AK991" s="289"/>
    </row>
    <row r="992" spans="5:37" outlineLevel="1" x14ac:dyDescent="0.2">
      <c r="E992" s="526">
        <v>19</v>
      </c>
      <c r="F992" s="527" t="s">
        <v>149</v>
      </c>
      <c r="G992" s="528" t="s">
        <v>34</v>
      </c>
      <c r="Q992" s="519" t="s">
        <v>110</v>
      </c>
      <c r="R992" s="529"/>
      <c r="S992" s="530"/>
      <c r="T992" s="531"/>
      <c r="U992" s="523">
        <v>0</v>
      </c>
      <c r="V992" s="524"/>
      <c r="AK992" s="289"/>
    </row>
    <row r="993" spans="5:37" outlineLevel="1" x14ac:dyDescent="0.2">
      <c r="E993" s="526">
        <v>19</v>
      </c>
      <c r="F993" s="527" t="s">
        <v>149</v>
      </c>
      <c r="G993" s="528" t="s">
        <v>217</v>
      </c>
      <c r="Q993" s="519" t="s">
        <v>110</v>
      </c>
      <c r="R993" s="529"/>
      <c r="S993" s="530"/>
      <c r="T993" s="531"/>
      <c r="U993" s="523">
        <v>0</v>
      </c>
      <c r="V993" s="524"/>
      <c r="AK993" s="289"/>
    </row>
    <row r="994" spans="5:37" outlineLevel="1" x14ac:dyDescent="0.2">
      <c r="E994" s="526">
        <v>19</v>
      </c>
      <c r="F994" s="527" t="s">
        <v>149</v>
      </c>
      <c r="G994" s="528" t="s">
        <v>152</v>
      </c>
      <c r="Q994" s="519" t="s">
        <v>110</v>
      </c>
      <c r="R994" s="529"/>
      <c r="S994" s="530"/>
      <c r="T994" s="531"/>
      <c r="U994" s="523">
        <v>0</v>
      </c>
      <c r="V994" s="524"/>
      <c r="AK994" s="289"/>
    </row>
    <row r="995" spans="5:37" outlineLevel="1" x14ac:dyDescent="0.2">
      <c r="E995" s="526">
        <v>19</v>
      </c>
      <c r="F995" s="532" t="s">
        <v>149</v>
      </c>
      <c r="G995" s="533" t="s">
        <v>454</v>
      </c>
      <c r="Q995" s="519" t="s">
        <v>110</v>
      </c>
      <c r="R995" s="534"/>
      <c r="S995" s="535"/>
      <c r="T995" s="536"/>
      <c r="U995" s="523">
        <v>0</v>
      </c>
      <c r="V995" s="524"/>
      <c r="AK995" s="289"/>
    </row>
    <row r="996" spans="5:37" outlineLevel="1" x14ac:dyDescent="0.2">
      <c r="E996" s="516">
        <v>20</v>
      </c>
      <c r="F996" s="517" t="s">
        <v>150</v>
      </c>
      <c r="G996" s="518" t="s">
        <v>209</v>
      </c>
      <c r="Q996" s="519" t="s">
        <v>110</v>
      </c>
      <c r="R996" s="520"/>
      <c r="S996" s="521"/>
      <c r="T996" s="522"/>
      <c r="U996" s="523">
        <v>2.0222199999999999</v>
      </c>
      <c r="V996" s="524"/>
      <c r="AK996" s="289"/>
    </row>
    <row r="997" spans="5:37" outlineLevel="1" x14ac:dyDescent="0.2">
      <c r="E997" s="526">
        <v>20</v>
      </c>
      <c r="F997" s="527" t="s">
        <v>150</v>
      </c>
      <c r="G997" s="528" t="s">
        <v>31</v>
      </c>
      <c r="Q997" s="519" t="s">
        <v>110</v>
      </c>
      <c r="R997" s="529"/>
      <c r="S997" s="530"/>
      <c r="T997" s="531"/>
      <c r="U997" s="523">
        <v>168.60636000000005</v>
      </c>
      <c r="V997" s="524"/>
      <c r="AK997" s="289"/>
    </row>
    <row r="998" spans="5:37" outlineLevel="1" x14ac:dyDescent="0.2">
      <c r="E998" s="526">
        <v>20</v>
      </c>
      <c r="F998" s="527" t="s">
        <v>150</v>
      </c>
      <c r="G998" s="528" t="s">
        <v>28</v>
      </c>
      <c r="Q998" s="519" t="s">
        <v>110</v>
      </c>
      <c r="R998" s="529"/>
      <c r="S998" s="530"/>
      <c r="T998" s="531"/>
      <c r="U998" s="523">
        <v>0</v>
      </c>
      <c r="V998" s="524"/>
      <c r="AK998" s="289"/>
    </row>
    <row r="999" spans="5:37" outlineLevel="1" x14ac:dyDescent="0.2">
      <c r="E999" s="526">
        <v>20</v>
      </c>
      <c r="F999" s="527" t="s">
        <v>150</v>
      </c>
      <c r="G999" s="528" t="s">
        <v>210</v>
      </c>
      <c r="Q999" s="519" t="s">
        <v>110</v>
      </c>
      <c r="R999" s="529"/>
      <c r="S999" s="530"/>
      <c r="T999" s="531"/>
      <c r="U999" s="523">
        <v>222.08177932415529</v>
      </c>
      <c r="V999" s="524"/>
      <c r="AK999" s="289"/>
    </row>
    <row r="1000" spans="5:37" outlineLevel="1" x14ac:dyDescent="0.2">
      <c r="E1000" s="526">
        <v>20</v>
      </c>
      <c r="F1000" s="527" t="s">
        <v>150</v>
      </c>
      <c r="G1000" s="528" t="s">
        <v>211</v>
      </c>
      <c r="Q1000" s="519" t="s">
        <v>110</v>
      </c>
      <c r="R1000" s="529"/>
      <c r="S1000" s="530"/>
      <c r="T1000" s="531"/>
      <c r="U1000" s="523">
        <v>293.67624000000001</v>
      </c>
      <c r="V1000" s="524"/>
      <c r="AK1000" s="289"/>
    </row>
    <row r="1001" spans="5:37" outlineLevel="1" x14ac:dyDescent="0.2">
      <c r="E1001" s="526">
        <v>20</v>
      </c>
      <c r="F1001" s="527" t="s">
        <v>150</v>
      </c>
      <c r="G1001" s="528" t="s">
        <v>212</v>
      </c>
      <c r="Q1001" s="519" t="s">
        <v>110</v>
      </c>
      <c r="R1001" s="529"/>
      <c r="S1001" s="530"/>
      <c r="T1001" s="531"/>
      <c r="U1001" s="523">
        <v>64.765175130856704</v>
      </c>
      <c r="V1001" s="524"/>
      <c r="AK1001" s="289"/>
    </row>
    <row r="1002" spans="5:37" outlineLevel="1" x14ac:dyDescent="0.2">
      <c r="E1002" s="526">
        <v>20</v>
      </c>
      <c r="F1002" s="527" t="s">
        <v>150</v>
      </c>
      <c r="G1002" s="528" t="s">
        <v>213</v>
      </c>
      <c r="Q1002" s="519" t="s">
        <v>110</v>
      </c>
      <c r="R1002" s="529"/>
      <c r="S1002" s="530"/>
      <c r="T1002" s="531"/>
      <c r="U1002" s="523">
        <v>95.839949999999988</v>
      </c>
      <c r="V1002" s="524"/>
      <c r="AK1002" s="289"/>
    </row>
    <row r="1003" spans="5:37" outlineLevel="1" x14ac:dyDescent="0.2">
      <c r="E1003" s="526">
        <v>20</v>
      </c>
      <c r="F1003" s="527" t="s">
        <v>150</v>
      </c>
      <c r="G1003" s="528" t="s">
        <v>214</v>
      </c>
      <c r="Q1003" s="519" t="s">
        <v>110</v>
      </c>
      <c r="R1003" s="529"/>
      <c r="S1003" s="530"/>
      <c r="T1003" s="531"/>
      <c r="U1003" s="523">
        <v>26.330137578028822</v>
      </c>
      <c r="V1003" s="524"/>
      <c r="AK1003" s="289"/>
    </row>
    <row r="1004" spans="5:37" outlineLevel="1" x14ac:dyDescent="0.2">
      <c r="E1004" s="526">
        <v>20</v>
      </c>
      <c r="F1004" s="527" t="s">
        <v>150</v>
      </c>
      <c r="G1004" s="528" t="s">
        <v>215</v>
      </c>
      <c r="Q1004" s="519" t="s">
        <v>110</v>
      </c>
      <c r="R1004" s="529"/>
      <c r="S1004" s="530"/>
      <c r="T1004" s="531"/>
      <c r="U1004" s="523">
        <v>20.809709999999995</v>
      </c>
      <c r="V1004" s="524"/>
      <c r="AK1004" s="289"/>
    </row>
    <row r="1005" spans="5:37" outlineLevel="1" x14ac:dyDescent="0.2">
      <c r="E1005" s="526">
        <v>20</v>
      </c>
      <c r="F1005" s="527" t="s">
        <v>150</v>
      </c>
      <c r="G1005" s="528" t="s">
        <v>216</v>
      </c>
      <c r="Q1005" s="519" t="s">
        <v>110</v>
      </c>
      <c r="R1005" s="529"/>
      <c r="S1005" s="530"/>
      <c r="T1005" s="531"/>
      <c r="U1005" s="523">
        <v>0</v>
      </c>
      <c r="V1005" s="524"/>
      <c r="AK1005" s="289"/>
    </row>
    <row r="1006" spans="5:37" outlineLevel="1" x14ac:dyDescent="0.2">
      <c r="E1006" s="526">
        <v>20</v>
      </c>
      <c r="F1006" s="527" t="s">
        <v>150</v>
      </c>
      <c r="G1006" s="528" t="s">
        <v>33</v>
      </c>
      <c r="Q1006" s="519" t="s">
        <v>110</v>
      </c>
      <c r="R1006" s="529"/>
      <c r="S1006" s="530"/>
      <c r="T1006" s="531"/>
      <c r="U1006" s="523">
        <v>0</v>
      </c>
      <c r="V1006" s="524"/>
      <c r="AK1006" s="289"/>
    </row>
    <row r="1007" spans="5:37" outlineLevel="1" x14ac:dyDescent="0.2">
      <c r="E1007" s="526">
        <v>20</v>
      </c>
      <c r="F1007" s="527" t="s">
        <v>150</v>
      </c>
      <c r="G1007" s="528" t="s">
        <v>34</v>
      </c>
      <c r="Q1007" s="519" t="s">
        <v>110</v>
      </c>
      <c r="R1007" s="529"/>
      <c r="S1007" s="530"/>
      <c r="T1007" s="531"/>
      <c r="U1007" s="523">
        <v>0</v>
      </c>
      <c r="V1007" s="524"/>
      <c r="AK1007" s="289"/>
    </row>
    <row r="1008" spans="5:37" outlineLevel="1" x14ac:dyDescent="0.2">
      <c r="E1008" s="526">
        <v>20</v>
      </c>
      <c r="F1008" s="527" t="s">
        <v>150</v>
      </c>
      <c r="G1008" s="528" t="s">
        <v>217</v>
      </c>
      <c r="Q1008" s="519" t="s">
        <v>110</v>
      </c>
      <c r="R1008" s="529"/>
      <c r="S1008" s="530"/>
      <c r="T1008" s="531"/>
      <c r="U1008" s="523">
        <v>0</v>
      </c>
      <c r="V1008" s="524"/>
      <c r="AK1008" s="289"/>
    </row>
    <row r="1009" spans="5:37" outlineLevel="1" x14ac:dyDescent="0.2">
      <c r="E1009" s="526">
        <v>20</v>
      </c>
      <c r="F1009" s="527" t="s">
        <v>150</v>
      </c>
      <c r="G1009" s="528" t="s">
        <v>152</v>
      </c>
      <c r="Q1009" s="519" t="s">
        <v>110</v>
      </c>
      <c r="R1009" s="529"/>
      <c r="S1009" s="530"/>
      <c r="T1009" s="531"/>
      <c r="U1009" s="523">
        <v>0</v>
      </c>
      <c r="V1009" s="524"/>
      <c r="AK1009" s="289"/>
    </row>
    <row r="1010" spans="5:37" outlineLevel="1" x14ac:dyDescent="0.2">
      <c r="E1010" s="526">
        <v>20</v>
      </c>
      <c r="F1010" s="532" t="s">
        <v>150</v>
      </c>
      <c r="G1010" s="533" t="s">
        <v>454</v>
      </c>
      <c r="Q1010" s="519" t="s">
        <v>110</v>
      </c>
      <c r="R1010" s="534"/>
      <c r="S1010" s="535"/>
      <c r="T1010" s="536"/>
      <c r="U1010" s="523">
        <v>0</v>
      </c>
      <c r="V1010" s="524"/>
      <c r="AK1010" s="289"/>
    </row>
    <row r="1011" spans="5:37" outlineLevel="1" x14ac:dyDescent="0.2">
      <c r="E1011" s="516">
        <v>21</v>
      </c>
      <c r="F1011" s="517" t="s">
        <v>151</v>
      </c>
      <c r="G1011" s="518" t="s">
        <v>209</v>
      </c>
      <c r="Q1011" s="519" t="s">
        <v>110</v>
      </c>
      <c r="R1011" s="520"/>
      <c r="S1011" s="521"/>
      <c r="T1011" s="522"/>
      <c r="U1011" s="523">
        <v>9.6130499999999994</v>
      </c>
      <c r="V1011" s="524"/>
      <c r="AK1011" s="289"/>
    </row>
    <row r="1012" spans="5:37" outlineLevel="1" x14ac:dyDescent="0.2">
      <c r="E1012" s="526">
        <v>21</v>
      </c>
      <c r="F1012" s="527" t="s">
        <v>151</v>
      </c>
      <c r="G1012" s="528" t="s">
        <v>31</v>
      </c>
      <c r="Q1012" s="519" t="s">
        <v>110</v>
      </c>
      <c r="R1012" s="529"/>
      <c r="S1012" s="530"/>
      <c r="T1012" s="531"/>
      <c r="U1012" s="523">
        <v>158.30591999999996</v>
      </c>
      <c r="V1012" s="524"/>
      <c r="AK1012" s="289"/>
    </row>
    <row r="1013" spans="5:37" outlineLevel="1" x14ac:dyDescent="0.2">
      <c r="E1013" s="526">
        <v>21</v>
      </c>
      <c r="F1013" s="527" t="s">
        <v>151</v>
      </c>
      <c r="G1013" s="528" t="s">
        <v>28</v>
      </c>
      <c r="Q1013" s="519" t="s">
        <v>110</v>
      </c>
      <c r="R1013" s="529"/>
      <c r="S1013" s="530"/>
      <c r="T1013" s="531"/>
      <c r="U1013" s="523">
        <v>0</v>
      </c>
      <c r="V1013" s="524"/>
      <c r="AK1013" s="289"/>
    </row>
    <row r="1014" spans="5:37" outlineLevel="1" x14ac:dyDescent="0.2">
      <c r="E1014" s="526">
        <v>21</v>
      </c>
      <c r="F1014" s="527" t="s">
        <v>151</v>
      </c>
      <c r="G1014" s="528" t="s">
        <v>210</v>
      </c>
      <c r="Q1014" s="519" t="s">
        <v>110</v>
      </c>
      <c r="R1014" s="529"/>
      <c r="S1014" s="530"/>
      <c r="T1014" s="531"/>
      <c r="U1014" s="523">
        <v>391.07870846581045</v>
      </c>
      <c r="V1014" s="524"/>
      <c r="AK1014" s="289"/>
    </row>
    <row r="1015" spans="5:37" outlineLevel="1" x14ac:dyDescent="0.2">
      <c r="E1015" s="526">
        <v>21</v>
      </c>
      <c r="F1015" s="527" t="s">
        <v>151</v>
      </c>
      <c r="G1015" s="528" t="s">
        <v>211</v>
      </c>
      <c r="Q1015" s="519" t="s">
        <v>110</v>
      </c>
      <c r="R1015" s="529"/>
      <c r="S1015" s="530"/>
      <c r="T1015" s="531"/>
      <c r="U1015" s="523">
        <v>390.25723999999997</v>
      </c>
      <c r="V1015" s="524"/>
      <c r="AK1015" s="289"/>
    </row>
    <row r="1016" spans="5:37" outlineLevel="1" x14ac:dyDescent="0.2">
      <c r="E1016" s="526">
        <v>21</v>
      </c>
      <c r="F1016" s="527" t="s">
        <v>151</v>
      </c>
      <c r="G1016" s="528" t="s">
        <v>212</v>
      </c>
      <c r="Q1016" s="519" t="s">
        <v>110</v>
      </c>
      <c r="R1016" s="529"/>
      <c r="S1016" s="530"/>
      <c r="T1016" s="531"/>
      <c r="U1016" s="523">
        <v>89.352146274327922</v>
      </c>
      <c r="V1016" s="524"/>
      <c r="AK1016" s="289"/>
    </row>
    <row r="1017" spans="5:37" outlineLevel="1" x14ac:dyDescent="0.2">
      <c r="E1017" s="526">
        <v>21</v>
      </c>
      <c r="F1017" s="527" t="s">
        <v>151</v>
      </c>
      <c r="G1017" s="528" t="s">
        <v>213</v>
      </c>
      <c r="Q1017" s="519" t="s">
        <v>110</v>
      </c>
      <c r="R1017" s="529"/>
      <c r="S1017" s="530"/>
      <c r="T1017" s="531"/>
      <c r="U1017" s="523">
        <v>160.15199999999996</v>
      </c>
      <c r="V1017" s="524"/>
      <c r="AK1017" s="289"/>
    </row>
    <row r="1018" spans="5:37" outlineLevel="1" x14ac:dyDescent="0.2">
      <c r="E1018" s="526">
        <v>21</v>
      </c>
      <c r="F1018" s="527" t="s">
        <v>151</v>
      </c>
      <c r="G1018" s="528" t="s">
        <v>214</v>
      </c>
      <c r="Q1018" s="519" t="s">
        <v>110</v>
      </c>
      <c r="R1018" s="529"/>
      <c r="S1018" s="530"/>
      <c r="T1018" s="531"/>
      <c r="U1018" s="523">
        <v>34.264179966525688</v>
      </c>
      <c r="V1018" s="524"/>
      <c r="AK1018" s="289"/>
    </row>
    <row r="1019" spans="5:37" outlineLevel="1" x14ac:dyDescent="0.2">
      <c r="E1019" s="526">
        <v>21</v>
      </c>
      <c r="F1019" s="527" t="s">
        <v>151</v>
      </c>
      <c r="G1019" s="528" t="s">
        <v>215</v>
      </c>
      <c r="Q1019" s="519" t="s">
        <v>110</v>
      </c>
      <c r="R1019" s="529"/>
      <c r="S1019" s="530"/>
      <c r="T1019" s="531"/>
      <c r="U1019" s="523">
        <v>13.111829999999998</v>
      </c>
      <c r="V1019" s="524"/>
      <c r="AK1019" s="289"/>
    </row>
    <row r="1020" spans="5:37" outlineLevel="1" x14ac:dyDescent="0.2">
      <c r="E1020" s="526">
        <v>21</v>
      </c>
      <c r="F1020" s="527" t="s">
        <v>151</v>
      </c>
      <c r="G1020" s="528" t="s">
        <v>216</v>
      </c>
      <c r="Q1020" s="519" t="s">
        <v>110</v>
      </c>
      <c r="R1020" s="529"/>
      <c r="S1020" s="530"/>
      <c r="T1020" s="531"/>
      <c r="U1020" s="523">
        <v>0</v>
      </c>
      <c r="V1020" s="524"/>
      <c r="AK1020" s="289"/>
    </row>
    <row r="1021" spans="5:37" outlineLevel="1" x14ac:dyDescent="0.2">
      <c r="E1021" s="526">
        <v>21</v>
      </c>
      <c r="F1021" s="527" t="s">
        <v>151</v>
      </c>
      <c r="G1021" s="528" t="s">
        <v>33</v>
      </c>
      <c r="Q1021" s="519" t="s">
        <v>110</v>
      </c>
      <c r="R1021" s="529"/>
      <c r="S1021" s="530"/>
      <c r="T1021" s="531"/>
      <c r="U1021" s="523">
        <v>0</v>
      </c>
      <c r="V1021" s="524"/>
      <c r="AK1021" s="289"/>
    </row>
    <row r="1022" spans="5:37" outlineLevel="1" x14ac:dyDescent="0.2">
      <c r="E1022" s="526">
        <v>21</v>
      </c>
      <c r="F1022" s="527" t="s">
        <v>151</v>
      </c>
      <c r="G1022" s="528" t="s">
        <v>34</v>
      </c>
      <c r="Q1022" s="519" t="s">
        <v>110</v>
      </c>
      <c r="R1022" s="529"/>
      <c r="S1022" s="530"/>
      <c r="T1022" s="531"/>
      <c r="U1022" s="523">
        <v>0</v>
      </c>
      <c r="V1022" s="524"/>
      <c r="AK1022" s="289"/>
    </row>
    <row r="1023" spans="5:37" outlineLevel="1" x14ac:dyDescent="0.2">
      <c r="E1023" s="526">
        <v>21</v>
      </c>
      <c r="F1023" s="527" t="s">
        <v>151</v>
      </c>
      <c r="G1023" s="528" t="s">
        <v>217</v>
      </c>
      <c r="Q1023" s="519" t="s">
        <v>110</v>
      </c>
      <c r="R1023" s="529"/>
      <c r="S1023" s="530"/>
      <c r="T1023" s="531"/>
      <c r="U1023" s="523">
        <v>0</v>
      </c>
      <c r="V1023" s="524"/>
      <c r="AK1023" s="289"/>
    </row>
    <row r="1024" spans="5:37" outlineLevel="1" x14ac:dyDescent="0.2">
      <c r="E1024" s="526">
        <v>21</v>
      </c>
      <c r="F1024" s="527" t="s">
        <v>151</v>
      </c>
      <c r="G1024" s="528" t="s">
        <v>152</v>
      </c>
      <c r="Q1024" s="519" t="s">
        <v>110</v>
      </c>
      <c r="R1024" s="529"/>
      <c r="S1024" s="530"/>
      <c r="T1024" s="531"/>
      <c r="U1024" s="523">
        <v>0</v>
      </c>
      <c r="V1024" s="524"/>
      <c r="AK1024" s="289"/>
    </row>
    <row r="1025" spans="5:37" outlineLevel="1" x14ac:dyDescent="0.2">
      <c r="E1025" s="526">
        <v>21</v>
      </c>
      <c r="F1025" s="532" t="s">
        <v>151</v>
      </c>
      <c r="G1025" s="533" t="s">
        <v>454</v>
      </c>
      <c r="Q1025" s="519" t="s">
        <v>110</v>
      </c>
      <c r="R1025" s="534"/>
      <c r="S1025" s="535"/>
      <c r="T1025" s="536"/>
      <c r="U1025" s="523">
        <v>0</v>
      </c>
      <c r="V1025" s="524"/>
      <c r="AK1025" s="289"/>
    </row>
    <row r="1026" spans="5:37" outlineLevel="1" x14ac:dyDescent="0.2">
      <c r="E1026" s="516">
        <v>22</v>
      </c>
      <c r="F1026" s="517" t="s">
        <v>658</v>
      </c>
      <c r="G1026" s="518" t="s">
        <v>209</v>
      </c>
      <c r="Q1026" s="519" t="s">
        <v>110</v>
      </c>
      <c r="R1026" s="520"/>
      <c r="S1026" s="521"/>
      <c r="T1026" s="522"/>
      <c r="U1026" s="523">
        <v>0</v>
      </c>
      <c r="V1026" s="524"/>
      <c r="AK1026" s="289"/>
    </row>
    <row r="1027" spans="5:37" outlineLevel="1" x14ac:dyDescent="0.2">
      <c r="E1027" s="526">
        <v>22</v>
      </c>
      <c r="F1027" s="527" t="s">
        <v>658</v>
      </c>
      <c r="G1027" s="528" t="s">
        <v>31</v>
      </c>
      <c r="Q1027" s="519" t="s">
        <v>110</v>
      </c>
      <c r="R1027" s="529"/>
      <c r="S1027" s="530"/>
      <c r="T1027" s="531"/>
      <c r="U1027" s="523">
        <v>193.31279999999992</v>
      </c>
      <c r="V1027" s="524"/>
      <c r="AK1027" s="289"/>
    </row>
    <row r="1028" spans="5:37" outlineLevel="1" x14ac:dyDescent="0.2">
      <c r="E1028" s="526">
        <v>22</v>
      </c>
      <c r="F1028" s="527" t="s">
        <v>658</v>
      </c>
      <c r="G1028" s="528" t="s">
        <v>28</v>
      </c>
      <c r="Q1028" s="519" t="s">
        <v>110</v>
      </c>
      <c r="R1028" s="529"/>
      <c r="S1028" s="530"/>
      <c r="T1028" s="531"/>
      <c r="U1028" s="523">
        <v>0</v>
      </c>
      <c r="V1028" s="524"/>
      <c r="AK1028" s="289"/>
    </row>
    <row r="1029" spans="5:37" outlineLevel="1" x14ac:dyDescent="0.2">
      <c r="E1029" s="526">
        <v>22</v>
      </c>
      <c r="F1029" s="527" t="s">
        <v>658</v>
      </c>
      <c r="G1029" s="528" t="s">
        <v>210</v>
      </c>
      <c r="Q1029" s="519" t="s">
        <v>110</v>
      </c>
      <c r="R1029" s="529"/>
      <c r="S1029" s="530"/>
      <c r="T1029" s="531"/>
      <c r="U1029" s="523">
        <v>530.24917963359792</v>
      </c>
      <c r="V1029" s="524"/>
      <c r="AK1029" s="289"/>
    </row>
    <row r="1030" spans="5:37" outlineLevel="1" x14ac:dyDescent="0.2">
      <c r="E1030" s="526">
        <v>22</v>
      </c>
      <c r="F1030" s="527" t="s">
        <v>658</v>
      </c>
      <c r="G1030" s="528" t="s">
        <v>211</v>
      </c>
      <c r="Q1030" s="519" t="s">
        <v>110</v>
      </c>
      <c r="R1030" s="529"/>
      <c r="S1030" s="530"/>
      <c r="T1030" s="531"/>
      <c r="U1030" s="523">
        <v>693.42284999999981</v>
      </c>
      <c r="V1030" s="524"/>
      <c r="AK1030" s="289"/>
    </row>
    <row r="1031" spans="5:37" outlineLevel="1" x14ac:dyDescent="0.2">
      <c r="E1031" s="526">
        <v>22</v>
      </c>
      <c r="F1031" s="527" t="s">
        <v>658</v>
      </c>
      <c r="G1031" s="528" t="s">
        <v>212</v>
      </c>
      <c r="Q1031" s="519" t="s">
        <v>110</v>
      </c>
      <c r="R1031" s="529"/>
      <c r="S1031" s="530"/>
      <c r="T1031" s="531"/>
      <c r="U1031" s="523">
        <v>121.74882376614391</v>
      </c>
      <c r="V1031" s="524"/>
      <c r="AK1031" s="289"/>
    </row>
    <row r="1032" spans="5:37" outlineLevel="1" x14ac:dyDescent="0.2">
      <c r="E1032" s="526">
        <v>22</v>
      </c>
      <c r="F1032" s="527" t="s">
        <v>658</v>
      </c>
      <c r="G1032" s="528" t="s">
        <v>213</v>
      </c>
      <c r="Q1032" s="519" t="s">
        <v>110</v>
      </c>
      <c r="R1032" s="529"/>
      <c r="S1032" s="530"/>
      <c r="T1032" s="531"/>
      <c r="U1032" s="523">
        <v>139.97303999999997</v>
      </c>
      <c r="V1032" s="524"/>
      <c r="AK1032" s="289"/>
    </row>
    <row r="1033" spans="5:37" outlineLevel="1" x14ac:dyDescent="0.2">
      <c r="E1033" s="526">
        <v>22</v>
      </c>
      <c r="F1033" s="527" t="s">
        <v>658</v>
      </c>
      <c r="G1033" s="528" t="s">
        <v>214</v>
      </c>
      <c r="Q1033" s="519" t="s">
        <v>110</v>
      </c>
      <c r="R1033" s="529"/>
      <c r="S1033" s="530"/>
      <c r="T1033" s="531"/>
      <c r="U1033" s="523">
        <v>68.119379204623201</v>
      </c>
      <c r="V1033" s="524"/>
      <c r="AK1033" s="289"/>
    </row>
    <row r="1034" spans="5:37" outlineLevel="1" x14ac:dyDescent="0.2">
      <c r="E1034" s="526">
        <v>22</v>
      </c>
      <c r="F1034" s="527" t="s">
        <v>658</v>
      </c>
      <c r="G1034" s="528" t="s">
        <v>215</v>
      </c>
      <c r="Q1034" s="519" t="s">
        <v>110</v>
      </c>
      <c r="R1034" s="529"/>
      <c r="S1034" s="530"/>
      <c r="T1034" s="531"/>
      <c r="U1034" s="523">
        <v>20.679009999999995</v>
      </c>
      <c r="V1034" s="524"/>
      <c r="AK1034" s="289"/>
    </row>
    <row r="1035" spans="5:37" outlineLevel="1" x14ac:dyDescent="0.2">
      <c r="E1035" s="526">
        <v>22</v>
      </c>
      <c r="F1035" s="527" t="s">
        <v>658</v>
      </c>
      <c r="G1035" s="528" t="s">
        <v>216</v>
      </c>
      <c r="Q1035" s="519" t="s">
        <v>110</v>
      </c>
      <c r="R1035" s="529"/>
      <c r="S1035" s="530"/>
      <c r="T1035" s="531"/>
      <c r="U1035" s="523">
        <v>0</v>
      </c>
      <c r="V1035" s="524"/>
      <c r="AK1035" s="289"/>
    </row>
    <row r="1036" spans="5:37" outlineLevel="1" x14ac:dyDescent="0.2">
      <c r="E1036" s="526">
        <v>22</v>
      </c>
      <c r="F1036" s="527" t="s">
        <v>658</v>
      </c>
      <c r="G1036" s="528" t="s">
        <v>33</v>
      </c>
      <c r="Q1036" s="519" t="s">
        <v>110</v>
      </c>
      <c r="R1036" s="529"/>
      <c r="S1036" s="530"/>
      <c r="T1036" s="531"/>
      <c r="U1036" s="523">
        <v>0</v>
      </c>
      <c r="V1036" s="524"/>
      <c r="AK1036" s="289"/>
    </row>
    <row r="1037" spans="5:37" outlineLevel="1" x14ac:dyDescent="0.2">
      <c r="E1037" s="526">
        <v>22</v>
      </c>
      <c r="F1037" s="527" t="s">
        <v>658</v>
      </c>
      <c r="G1037" s="528" t="s">
        <v>34</v>
      </c>
      <c r="Q1037" s="519" t="s">
        <v>110</v>
      </c>
      <c r="R1037" s="529"/>
      <c r="S1037" s="530"/>
      <c r="T1037" s="531"/>
      <c r="U1037" s="523">
        <v>0</v>
      </c>
      <c r="V1037" s="524"/>
      <c r="AK1037" s="289"/>
    </row>
    <row r="1038" spans="5:37" outlineLevel="1" x14ac:dyDescent="0.2">
      <c r="E1038" s="526">
        <v>22</v>
      </c>
      <c r="F1038" s="527" t="s">
        <v>658</v>
      </c>
      <c r="G1038" s="528" t="s">
        <v>217</v>
      </c>
      <c r="Q1038" s="519" t="s">
        <v>110</v>
      </c>
      <c r="R1038" s="529"/>
      <c r="S1038" s="530"/>
      <c r="T1038" s="531"/>
      <c r="U1038" s="523">
        <v>0</v>
      </c>
      <c r="V1038" s="524"/>
      <c r="AK1038" s="289"/>
    </row>
    <row r="1039" spans="5:37" outlineLevel="1" x14ac:dyDescent="0.2">
      <c r="E1039" s="526">
        <v>22</v>
      </c>
      <c r="F1039" s="527" t="s">
        <v>658</v>
      </c>
      <c r="G1039" s="528" t="s">
        <v>152</v>
      </c>
      <c r="Q1039" s="519" t="s">
        <v>110</v>
      </c>
      <c r="R1039" s="529"/>
      <c r="S1039" s="530"/>
      <c r="T1039" s="531"/>
      <c r="U1039" s="523">
        <v>0</v>
      </c>
      <c r="V1039" s="524"/>
      <c r="AK1039" s="289"/>
    </row>
    <row r="1040" spans="5:37" outlineLevel="1" x14ac:dyDescent="0.2">
      <c r="E1040" s="526">
        <v>22</v>
      </c>
      <c r="F1040" s="532" t="s">
        <v>658</v>
      </c>
      <c r="G1040" s="533" t="s">
        <v>454</v>
      </c>
      <c r="Q1040" s="519" t="s">
        <v>110</v>
      </c>
      <c r="R1040" s="534"/>
      <c r="S1040" s="535"/>
      <c r="T1040" s="536"/>
      <c r="U1040" s="523">
        <v>0</v>
      </c>
      <c r="V1040" s="524"/>
      <c r="AK1040" s="289"/>
    </row>
    <row r="1041" spans="5:37" outlineLevel="1" x14ac:dyDescent="0.2">
      <c r="E1041" s="516" t="s">
        <v>152</v>
      </c>
      <c r="F1041" s="517" t="s">
        <v>152</v>
      </c>
      <c r="G1041" s="518" t="s">
        <v>209</v>
      </c>
      <c r="Q1041" s="519" t="s">
        <v>110</v>
      </c>
      <c r="R1041" s="520"/>
      <c r="S1041" s="521"/>
      <c r="T1041" s="522"/>
      <c r="U1041" s="523">
        <v>0</v>
      </c>
      <c r="V1041" s="524"/>
      <c r="AK1041" s="289"/>
    </row>
    <row r="1042" spans="5:37" outlineLevel="1" x14ac:dyDescent="0.2">
      <c r="E1042" s="526" t="s">
        <v>152</v>
      </c>
      <c r="F1042" s="527" t="s">
        <v>152</v>
      </c>
      <c r="G1042" s="528" t="s">
        <v>31</v>
      </c>
      <c r="Q1042" s="519" t="s">
        <v>110</v>
      </c>
      <c r="R1042" s="529"/>
      <c r="S1042" s="530"/>
      <c r="T1042" s="531"/>
      <c r="U1042" s="523">
        <v>0</v>
      </c>
      <c r="V1042" s="524"/>
      <c r="AK1042" s="289"/>
    </row>
    <row r="1043" spans="5:37" outlineLevel="1" x14ac:dyDescent="0.2">
      <c r="E1043" s="526" t="s">
        <v>152</v>
      </c>
      <c r="F1043" s="527" t="s">
        <v>152</v>
      </c>
      <c r="G1043" s="528" t="s">
        <v>28</v>
      </c>
      <c r="Q1043" s="519" t="s">
        <v>110</v>
      </c>
      <c r="R1043" s="529"/>
      <c r="S1043" s="530"/>
      <c r="T1043" s="531"/>
      <c r="U1043" s="523">
        <v>0</v>
      </c>
      <c r="V1043" s="524"/>
      <c r="AK1043" s="289"/>
    </row>
    <row r="1044" spans="5:37" outlineLevel="1" x14ac:dyDescent="0.2">
      <c r="E1044" s="526" t="s">
        <v>152</v>
      </c>
      <c r="F1044" s="527" t="s">
        <v>152</v>
      </c>
      <c r="G1044" s="528" t="s">
        <v>210</v>
      </c>
      <c r="Q1044" s="519" t="s">
        <v>110</v>
      </c>
      <c r="R1044" s="529"/>
      <c r="S1044" s="530"/>
      <c r="T1044" s="531"/>
      <c r="U1044" s="523">
        <v>0</v>
      </c>
      <c r="V1044" s="524"/>
      <c r="AK1044" s="289"/>
    </row>
    <row r="1045" spans="5:37" outlineLevel="1" x14ac:dyDescent="0.2">
      <c r="E1045" s="526" t="s">
        <v>152</v>
      </c>
      <c r="F1045" s="527" t="s">
        <v>152</v>
      </c>
      <c r="G1045" s="528" t="s">
        <v>211</v>
      </c>
      <c r="Q1045" s="519" t="s">
        <v>110</v>
      </c>
      <c r="R1045" s="529"/>
      <c r="S1045" s="530"/>
      <c r="T1045" s="531"/>
      <c r="U1045" s="523">
        <v>0</v>
      </c>
      <c r="V1045" s="524"/>
      <c r="AK1045" s="289"/>
    </row>
    <row r="1046" spans="5:37" outlineLevel="1" x14ac:dyDescent="0.2">
      <c r="E1046" s="526" t="s">
        <v>152</v>
      </c>
      <c r="F1046" s="527" t="s">
        <v>152</v>
      </c>
      <c r="G1046" s="528" t="s">
        <v>212</v>
      </c>
      <c r="Q1046" s="519" t="s">
        <v>110</v>
      </c>
      <c r="R1046" s="529"/>
      <c r="S1046" s="530"/>
      <c r="T1046" s="531"/>
      <c r="U1046" s="523">
        <v>0</v>
      </c>
      <c r="V1046" s="524"/>
      <c r="AK1046" s="289"/>
    </row>
    <row r="1047" spans="5:37" outlineLevel="1" x14ac:dyDescent="0.2">
      <c r="E1047" s="526" t="s">
        <v>152</v>
      </c>
      <c r="F1047" s="527" t="s">
        <v>152</v>
      </c>
      <c r="G1047" s="528" t="s">
        <v>213</v>
      </c>
      <c r="Q1047" s="519" t="s">
        <v>110</v>
      </c>
      <c r="R1047" s="529"/>
      <c r="S1047" s="530"/>
      <c r="T1047" s="531"/>
      <c r="U1047" s="523">
        <v>0</v>
      </c>
      <c r="V1047" s="524"/>
      <c r="AK1047" s="289"/>
    </row>
    <row r="1048" spans="5:37" outlineLevel="1" x14ac:dyDescent="0.2">
      <c r="E1048" s="526" t="s">
        <v>152</v>
      </c>
      <c r="F1048" s="527" t="s">
        <v>152</v>
      </c>
      <c r="G1048" s="528" t="s">
        <v>214</v>
      </c>
      <c r="Q1048" s="519" t="s">
        <v>110</v>
      </c>
      <c r="R1048" s="529"/>
      <c r="S1048" s="530"/>
      <c r="T1048" s="531"/>
      <c r="U1048" s="523">
        <v>0</v>
      </c>
      <c r="V1048" s="524"/>
      <c r="AK1048" s="289"/>
    </row>
    <row r="1049" spans="5:37" outlineLevel="1" x14ac:dyDescent="0.2">
      <c r="E1049" s="526" t="s">
        <v>152</v>
      </c>
      <c r="F1049" s="527" t="s">
        <v>152</v>
      </c>
      <c r="G1049" s="528" t="s">
        <v>215</v>
      </c>
      <c r="Q1049" s="519" t="s">
        <v>110</v>
      </c>
      <c r="R1049" s="529"/>
      <c r="S1049" s="530"/>
      <c r="T1049" s="531"/>
      <c r="U1049" s="523">
        <v>0</v>
      </c>
      <c r="V1049" s="524"/>
      <c r="AK1049" s="289"/>
    </row>
    <row r="1050" spans="5:37" outlineLevel="1" x14ac:dyDescent="0.2">
      <c r="E1050" s="526" t="s">
        <v>152</v>
      </c>
      <c r="F1050" s="527" t="s">
        <v>152</v>
      </c>
      <c r="G1050" s="528" t="s">
        <v>216</v>
      </c>
      <c r="Q1050" s="519" t="s">
        <v>110</v>
      </c>
      <c r="R1050" s="529"/>
      <c r="S1050" s="530"/>
      <c r="T1050" s="531"/>
      <c r="U1050" s="523">
        <v>0</v>
      </c>
      <c r="V1050" s="524"/>
      <c r="AK1050" s="289"/>
    </row>
    <row r="1051" spans="5:37" outlineLevel="1" x14ac:dyDescent="0.2">
      <c r="E1051" s="526" t="s">
        <v>152</v>
      </c>
      <c r="F1051" s="527" t="s">
        <v>152</v>
      </c>
      <c r="G1051" s="528" t="s">
        <v>33</v>
      </c>
      <c r="Q1051" s="519" t="s">
        <v>110</v>
      </c>
      <c r="R1051" s="529"/>
      <c r="S1051" s="530"/>
      <c r="T1051" s="531"/>
      <c r="U1051" s="523">
        <v>0</v>
      </c>
      <c r="V1051" s="524"/>
      <c r="AK1051" s="289"/>
    </row>
    <row r="1052" spans="5:37" outlineLevel="1" x14ac:dyDescent="0.2">
      <c r="E1052" s="526" t="s">
        <v>152</v>
      </c>
      <c r="F1052" s="527" t="s">
        <v>152</v>
      </c>
      <c r="G1052" s="528" t="s">
        <v>34</v>
      </c>
      <c r="Q1052" s="519" t="s">
        <v>110</v>
      </c>
      <c r="R1052" s="529"/>
      <c r="S1052" s="530"/>
      <c r="T1052" s="531"/>
      <c r="U1052" s="523">
        <v>0</v>
      </c>
      <c r="V1052" s="524"/>
      <c r="AK1052" s="289"/>
    </row>
    <row r="1053" spans="5:37" outlineLevel="1" x14ac:dyDescent="0.2">
      <c r="E1053" s="526" t="s">
        <v>152</v>
      </c>
      <c r="F1053" s="527" t="s">
        <v>152</v>
      </c>
      <c r="G1053" s="528" t="s">
        <v>217</v>
      </c>
      <c r="Q1053" s="519" t="s">
        <v>110</v>
      </c>
      <c r="R1053" s="529"/>
      <c r="S1053" s="530"/>
      <c r="T1053" s="531"/>
      <c r="U1053" s="523">
        <v>0</v>
      </c>
      <c r="V1053" s="524"/>
      <c r="AK1053" s="289"/>
    </row>
    <row r="1054" spans="5:37" outlineLevel="1" x14ac:dyDescent="0.2">
      <c r="E1054" s="526" t="s">
        <v>152</v>
      </c>
      <c r="F1054" s="527" t="s">
        <v>152</v>
      </c>
      <c r="G1054" s="528" t="s">
        <v>152</v>
      </c>
      <c r="Q1054" s="519" t="s">
        <v>110</v>
      </c>
      <c r="R1054" s="529"/>
      <c r="S1054" s="530"/>
      <c r="T1054" s="531"/>
      <c r="U1054" s="523">
        <v>0</v>
      </c>
      <c r="V1054" s="524"/>
      <c r="AK1054" s="289"/>
    </row>
    <row r="1055" spans="5:37" outlineLevel="1" x14ac:dyDescent="0.2">
      <c r="E1055" s="526" t="s">
        <v>152</v>
      </c>
      <c r="F1055" s="532" t="s">
        <v>152</v>
      </c>
      <c r="G1055" s="533" t="s">
        <v>454</v>
      </c>
      <c r="Q1055" s="519" t="s">
        <v>110</v>
      </c>
      <c r="R1055" s="534"/>
      <c r="S1055" s="535"/>
      <c r="T1055" s="536"/>
      <c r="U1055" s="523">
        <v>0</v>
      </c>
      <c r="V1055" s="524"/>
      <c r="AK1055" s="289"/>
    </row>
    <row r="1056" spans="5:37" outlineLevel="1" x14ac:dyDescent="0.2">
      <c r="E1056" s="516">
        <v>24</v>
      </c>
      <c r="F1056" s="517" t="s">
        <v>2</v>
      </c>
      <c r="G1056" s="518" t="s">
        <v>209</v>
      </c>
      <c r="Q1056" s="519" t="s">
        <v>110</v>
      </c>
      <c r="R1056" s="520"/>
      <c r="S1056" s="521"/>
      <c r="T1056" s="522"/>
      <c r="U1056" s="523">
        <v>4978.7995499999943</v>
      </c>
      <c r="V1056" s="524"/>
      <c r="AK1056" s="289"/>
    </row>
    <row r="1057" spans="5:37" outlineLevel="1" x14ac:dyDescent="0.2">
      <c r="E1057" s="526">
        <v>24</v>
      </c>
      <c r="F1057" s="527" t="s">
        <v>2</v>
      </c>
      <c r="G1057" s="528" t="s">
        <v>31</v>
      </c>
      <c r="Q1057" s="519" t="s">
        <v>110</v>
      </c>
      <c r="R1057" s="529"/>
      <c r="S1057" s="530"/>
      <c r="T1057" s="531"/>
      <c r="U1057" s="523">
        <v>1239.2115600000011</v>
      </c>
      <c r="V1057" s="524"/>
      <c r="AK1057" s="289"/>
    </row>
    <row r="1058" spans="5:37" outlineLevel="1" x14ac:dyDescent="0.2">
      <c r="E1058" s="526">
        <v>24</v>
      </c>
      <c r="F1058" s="527" t="s">
        <v>2</v>
      </c>
      <c r="G1058" s="528" t="s">
        <v>28</v>
      </c>
      <c r="Q1058" s="519" t="s">
        <v>110</v>
      </c>
      <c r="R1058" s="529"/>
      <c r="S1058" s="530"/>
      <c r="T1058" s="531"/>
      <c r="U1058" s="523">
        <v>0</v>
      </c>
      <c r="V1058" s="524"/>
      <c r="AK1058" s="289"/>
    </row>
    <row r="1059" spans="5:37" outlineLevel="1" x14ac:dyDescent="0.2">
      <c r="E1059" s="526">
        <v>24</v>
      </c>
      <c r="F1059" s="527" t="s">
        <v>2</v>
      </c>
      <c r="G1059" s="528" t="s">
        <v>210</v>
      </c>
      <c r="Q1059" s="519" t="s">
        <v>110</v>
      </c>
      <c r="R1059" s="529"/>
      <c r="S1059" s="530"/>
      <c r="T1059" s="531"/>
      <c r="U1059" s="523">
        <v>1906.5767931503201</v>
      </c>
      <c r="V1059" s="524"/>
      <c r="AK1059" s="289"/>
    </row>
    <row r="1060" spans="5:37" outlineLevel="1" x14ac:dyDescent="0.2">
      <c r="E1060" s="526">
        <v>24</v>
      </c>
      <c r="F1060" s="527" t="s">
        <v>2</v>
      </c>
      <c r="G1060" s="528" t="s">
        <v>211</v>
      </c>
      <c r="Q1060" s="519" t="s">
        <v>110</v>
      </c>
      <c r="R1060" s="529"/>
      <c r="S1060" s="530"/>
      <c r="T1060" s="531"/>
      <c r="U1060" s="523">
        <v>2708.0690399999994</v>
      </c>
      <c r="V1060" s="524"/>
      <c r="AK1060" s="289"/>
    </row>
    <row r="1061" spans="5:37" outlineLevel="1" x14ac:dyDescent="0.2">
      <c r="E1061" s="526">
        <v>24</v>
      </c>
      <c r="F1061" s="527" t="s">
        <v>2</v>
      </c>
      <c r="G1061" s="528" t="s">
        <v>212</v>
      </c>
      <c r="Q1061" s="519" t="s">
        <v>110</v>
      </c>
      <c r="R1061" s="529"/>
      <c r="S1061" s="530"/>
      <c r="T1061" s="531"/>
      <c r="U1061" s="523">
        <v>722.72288743770196</v>
      </c>
      <c r="V1061" s="524"/>
      <c r="AK1061" s="289"/>
    </row>
    <row r="1062" spans="5:37" outlineLevel="1" x14ac:dyDescent="0.2">
      <c r="E1062" s="526">
        <v>24</v>
      </c>
      <c r="F1062" s="527" t="s">
        <v>2</v>
      </c>
      <c r="G1062" s="528" t="s">
        <v>213</v>
      </c>
      <c r="Q1062" s="519" t="s">
        <v>110</v>
      </c>
      <c r="R1062" s="529"/>
      <c r="S1062" s="530"/>
      <c r="T1062" s="531"/>
      <c r="U1062" s="523">
        <v>643.61257000000012</v>
      </c>
      <c r="V1062" s="524"/>
      <c r="AK1062" s="289"/>
    </row>
    <row r="1063" spans="5:37" outlineLevel="1" x14ac:dyDescent="0.2">
      <c r="E1063" s="526">
        <v>24</v>
      </c>
      <c r="F1063" s="527" t="s">
        <v>2</v>
      </c>
      <c r="G1063" s="528" t="s">
        <v>214</v>
      </c>
      <c r="Q1063" s="519" t="s">
        <v>110</v>
      </c>
      <c r="R1063" s="529"/>
      <c r="S1063" s="530"/>
      <c r="T1063" s="531"/>
      <c r="U1063" s="523">
        <v>1292.6763796654348</v>
      </c>
      <c r="V1063" s="524"/>
      <c r="AK1063" s="289"/>
    </row>
    <row r="1064" spans="5:37" outlineLevel="1" x14ac:dyDescent="0.2">
      <c r="E1064" s="526">
        <v>24</v>
      </c>
      <c r="F1064" s="527" t="s">
        <v>2</v>
      </c>
      <c r="G1064" s="528" t="s">
        <v>215</v>
      </c>
      <c r="Q1064" s="519" t="s">
        <v>110</v>
      </c>
      <c r="R1064" s="529"/>
      <c r="S1064" s="530"/>
      <c r="T1064" s="531"/>
      <c r="U1064" s="523">
        <v>1010.5157200000004</v>
      </c>
      <c r="V1064" s="524"/>
      <c r="AK1064" s="289"/>
    </row>
    <row r="1065" spans="5:37" outlineLevel="1" x14ac:dyDescent="0.2">
      <c r="E1065" s="526">
        <v>24</v>
      </c>
      <c r="F1065" s="527" t="s">
        <v>2</v>
      </c>
      <c r="G1065" s="528" t="s">
        <v>216</v>
      </c>
      <c r="Q1065" s="519" t="s">
        <v>110</v>
      </c>
      <c r="R1065" s="529"/>
      <c r="S1065" s="530"/>
      <c r="T1065" s="531"/>
      <c r="U1065" s="523">
        <v>0</v>
      </c>
      <c r="V1065" s="524"/>
      <c r="AK1065" s="289"/>
    </row>
    <row r="1066" spans="5:37" outlineLevel="1" x14ac:dyDescent="0.2">
      <c r="E1066" s="526">
        <v>24</v>
      </c>
      <c r="F1066" s="527" t="s">
        <v>2</v>
      </c>
      <c r="G1066" s="528" t="s">
        <v>33</v>
      </c>
      <c r="Q1066" s="519" t="s">
        <v>110</v>
      </c>
      <c r="R1066" s="529"/>
      <c r="S1066" s="530"/>
      <c r="T1066" s="531"/>
      <c r="U1066" s="523">
        <v>0</v>
      </c>
      <c r="V1066" s="524"/>
      <c r="AK1066" s="289"/>
    </row>
    <row r="1067" spans="5:37" outlineLevel="1" x14ac:dyDescent="0.2">
      <c r="E1067" s="526">
        <v>24</v>
      </c>
      <c r="F1067" s="527" t="s">
        <v>2</v>
      </c>
      <c r="G1067" s="528" t="s">
        <v>34</v>
      </c>
      <c r="Q1067" s="519" t="s">
        <v>110</v>
      </c>
      <c r="R1067" s="529"/>
      <c r="S1067" s="530"/>
      <c r="T1067" s="531"/>
      <c r="U1067" s="523">
        <v>0</v>
      </c>
      <c r="V1067" s="524"/>
      <c r="AK1067" s="289"/>
    </row>
    <row r="1068" spans="5:37" outlineLevel="1" x14ac:dyDescent="0.2">
      <c r="E1068" s="526">
        <v>24</v>
      </c>
      <c r="F1068" s="527" t="s">
        <v>2</v>
      </c>
      <c r="G1068" s="528" t="s">
        <v>217</v>
      </c>
      <c r="Q1068" s="519" t="s">
        <v>110</v>
      </c>
      <c r="R1068" s="529"/>
      <c r="S1068" s="530"/>
      <c r="T1068" s="531"/>
      <c r="U1068" s="523">
        <v>0</v>
      </c>
      <c r="V1068" s="524"/>
      <c r="AK1068" s="289"/>
    </row>
    <row r="1069" spans="5:37" outlineLevel="1" x14ac:dyDescent="0.2">
      <c r="E1069" s="526">
        <v>24</v>
      </c>
      <c r="F1069" s="527" t="s">
        <v>2</v>
      </c>
      <c r="G1069" s="528" t="s">
        <v>152</v>
      </c>
      <c r="Q1069" s="519" t="s">
        <v>110</v>
      </c>
      <c r="R1069" s="529"/>
      <c r="S1069" s="530"/>
      <c r="T1069" s="531"/>
      <c r="U1069" s="523">
        <v>0</v>
      </c>
      <c r="V1069" s="524"/>
      <c r="AK1069" s="289"/>
    </row>
    <row r="1070" spans="5:37" outlineLevel="1" x14ac:dyDescent="0.2">
      <c r="E1070" s="526">
        <v>24</v>
      </c>
      <c r="F1070" s="532" t="s">
        <v>2</v>
      </c>
      <c r="G1070" s="533" t="s">
        <v>454</v>
      </c>
      <c r="Q1070" s="519" t="s">
        <v>110</v>
      </c>
      <c r="R1070" s="534"/>
      <c r="S1070" s="535"/>
      <c r="T1070" s="536"/>
      <c r="U1070" s="523">
        <v>0</v>
      </c>
      <c r="V1070" s="524"/>
      <c r="AK1070" s="289"/>
    </row>
    <row r="1071" spans="5:37" outlineLevel="1" x14ac:dyDescent="0.2">
      <c r="E1071" s="516">
        <v>25</v>
      </c>
      <c r="F1071" s="517" t="s">
        <v>153</v>
      </c>
      <c r="G1071" s="518" t="s">
        <v>209</v>
      </c>
      <c r="Q1071" s="519" t="s">
        <v>110</v>
      </c>
      <c r="R1071" s="520"/>
      <c r="S1071" s="521"/>
      <c r="T1071" s="522"/>
      <c r="U1071" s="523">
        <v>3791.5024599999897</v>
      </c>
      <c r="V1071" s="524"/>
      <c r="AK1071" s="289"/>
    </row>
    <row r="1072" spans="5:37" outlineLevel="1" x14ac:dyDescent="0.2">
      <c r="E1072" s="526">
        <v>25</v>
      </c>
      <c r="F1072" s="527" t="s">
        <v>153</v>
      </c>
      <c r="G1072" s="528" t="s">
        <v>31</v>
      </c>
      <c r="Q1072" s="519" t="s">
        <v>110</v>
      </c>
      <c r="R1072" s="529"/>
      <c r="S1072" s="530"/>
      <c r="T1072" s="531"/>
      <c r="U1072" s="523">
        <v>736.5662399999992</v>
      </c>
      <c r="V1072" s="524"/>
      <c r="AK1072" s="289"/>
    </row>
    <row r="1073" spans="5:37" outlineLevel="1" x14ac:dyDescent="0.2">
      <c r="E1073" s="526">
        <v>25</v>
      </c>
      <c r="F1073" s="527" t="s">
        <v>153</v>
      </c>
      <c r="G1073" s="528" t="s">
        <v>28</v>
      </c>
      <c r="Q1073" s="519" t="s">
        <v>110</v>
      </c>
      <c r="R1073" s="529"/>
      <c r="S1073" s="530"/>
      <c r="T1073" s="531"/>
      <c r="U1073" s="523">
        <v>0</v>
      </c>
      <c r="V1073" s="524"/>
      <c r="AK1073" s="289"/>
    </row>
    <row r="1074" spans="5:37" outlineLevel="1" x14ac:dyDescent="0.2">
      <c r="E1074" s="526">
        <v>25</v>
      </c>
      <c r="F1074" s="527" t="s">
        <v>153</v>
      </c>
      <c r="G1074" s="528" t="s">
        <v>210</v>
      </c>
      <c r="Q1074" s="519" t="s">
        <v>110</v>
      </c>
      <c r="R1074" s="529"/>
      <c r="S1074" s="530"/>
      <c r="T1074" s="531"/>
      <c r="U1074" s="523">
        <v>4509.9202395536067</v>
      </c>
      <c r="V1074" s="524"/>
      <c r="AK1074" s="289"/>
    </row>
    <row r="1075" spans="5:37" outlineLevel="1" x14ac:dyDescent="0.2">
      <c r="E1075" s="526">
        <v>25</v>
      </c>
      <c r="F1075" s="527" t="s">
        <v>153</v>
      </c>
      <c r="G1075" s="528" t="s">
        <v>211</v>
      </c>
      <c r="Q1075" s="519" t="s">
        <v>110</v>
      </c>
      <c r="R1075" s="529"/>
      <c r="S1075" s="530"/>
      <c r="T1075" s="531"/>
      <c r="U1075" s="523">
        <v>3641.5133600000031</v>
      </c>
      <c r="V1075" s="524"/>
      <c r="AK1075" s="289"/>
    </row>
    <row r="1076" spans="5:37" outlineLevel="1" x14ac:dyDescent="0.2">
      <c r="E1076" s="526">
        <v>25</v>
      </c>
      <c r="F1076" s="527" t="s">
        <v>153</v>
      </c>
      <c r="G1076" s="528" t="s">
        <v>212</v>
      </c>
      <c r="Q1076" s="519" t="s">
        <v>110</v>
      </c>
      <c r="R1076" s="529"/>
      <c r="S1076" s="530"/>
      <c r="T1076" s="531"/>
      <c r="U1076" s="523">
        <v>1204.1116309840072</v>
      </c>
      <c r="V1076" s="524"/>
      <c r="AK1076" s="289"/>
    </row>
    <row r="1077" spans="5:37" outlineLevel="1" x14ac:dyDescent="0.2">
      <c r="E1077" s="526">
        <v>25</v>
      </c>
      <c r="F1077" s="527" t="s">
        <v>153</v>
      </c>
      <c r="G1077" s="528" t="s">
        <v>213</v>
      </c>
      <c r="Q1077" s="519" t="s">
        <v>110</v>
      </c>
      <c r="R1077" s="529"/>
      <c r="S1077" s="530"/>
      <c r="T1077" s="531"/>
      <c r="U1077" s="523">
        <v>335.72211000000004</v>
      </c>
      <c r="V1077" s="524"/>
      <c r="AK1077" s="289"/>
    </row>
    <row r="1078" spans="5:37" outlineLevel="1" x14ac:dyDescent="0.2">
      <c r="E1078" s="526">
        <v>25</v>
      </c>
      <c r="F1078" s="527" t="s">
        <v>153</v>
      </c>
      <c r="G1078" s="528" t="s">
        <v>214</v>
      </c>
      <c r="Q1078" s="519" t="s">
        <v>110</v>
      </c>
      <c r="R1078" s="529"/>
      <c r="S1078" s="530"/>
      <c r="T1078" s="531"/>
      <c r="U1078" s="523">
        <v>2178.1028596639326</v>
      </c>
      <c r="V1078" s="524"/>
      <c r="AK1078" s="289"/>
    </row>
    <row r="1079" spans="5:37" outlineLevel="1" x14ac:dyDescent="0.2">
      <c r="E1079" s="526">
        <v>25</v>
      </c>
      <c r="F1079" s="527" t="s">
        <v>153</v>
      </c>
      <c r="G1079" s="528" t="s">
        <v>215</v>
      </c>
      <c r="Q1079" s="519" t="s">
        <v>110</v>
      </c>
      <c r="R1079" s="529"/>
      <c r="S1079" s="530"/>
      <c r="T1079" s="531"/>
      <c r="U1079" s="523">
        <v>848.6642599999999</v>
      </c>
      <c r="V1079" s="524"/>
      <c r="AK1079" s="289"/>
    </row>
    <row r="1080" spans="5:37" outlineLevel="1" x14ac:dyDescent="0.2">
      <c r="E1080" s="526">
        <v>25</v>
      </c>
      <c r="F1080" s="527" t="s">
        <v>153</v>
      </c>
      <c r="G1080" s="528" t="s">
        <v>216</v>
      </c>
      <c r="Q1080" s="519" t="s">
        <v>110</v>
      </c>
      <c r="R1080" s="529"/>
      <c r="S1080" s="530"/>
      <c r="T1080" s="531"/>
      <c r="U1080" s="523">
        <v>0</v>
      </c>
      <c r="V1080" s="524"/>
      <c r="AK1080" s="289"/>
    </row>
    <row r="1081" spans="5:37" outlineLevel="1" x14ac:dyDescent="0.2">
      <c r="E1081" s="526">
        <v>25</v>
      </c>
      <c r="F1081" s="527" t="s">
        <v>153</v>
      </c>
      <c r="G1081" s="528" t="s">
        <v>33</v>
      </c>
      <c r="Q1081" s="519" t="s">
        <v>110</v>
      </c>
      <c r="R1081" s="529"/>
      <c r="S1081" s="530"/>
      <c r="T1081" s="531"/>
      <c r="U1081" s="523">
        <v>0</v>
      </c>
      <c r="V1081" s="524"/>
      <c r="AK1081" s="289"/>
    </row>
    <row r="1082" spans="5:37" outlineLevel="1" x14ac:dyDescent="0.2">
      <c r="E1082" s="526">
        <v>25</v>
      </c>
      <c r="F1082" s="527" t="s">
        <v>153</v>
      </c>
      <c r="G1082" s="528" t="s">
        <v>34</v>
      </c>
      <c r="Q1082" s="519" t="s">
        <v>110</v>
      </c>
      <c r="R1082" s="529"/>
      <c r="S1082" s="530"/>
      <c r="T1082" s="531"/>
      <c r="U1082" s="523">
        <v>0</v>
      </c>
      <c r="V1082" s="524"/>
      <c r="AK1082" s="289"/>
    </row>
    <row r="1083" spans="5:37" outlineLevel="1" x14ac:dyDescent="0.2">
      <c r="E1083" s="526">
        <v>25</v>
      </c>
      <c r="F1083" s="527" t="s">
        <v>153</v>
      </c>
      <c r="G1083" s="528" t="s">
        <v>217</v>
      </c>
      <c r="Q1083" s="519" t="s">
        <v>110</v>
      </c>
      <c r="R1083" s="529"/>
      <c r="S1083" s="530"/>
      <c r="T1083" s="531"/>
      <c r="U1083" s="523">
        <v>0</v>
      </c>
      <c r="V1083" s="524"/>
      <c r="AK1083" s="289"/>
    </row>
    <row r="1084" spans="5:37" outlineLevel="1" x14ac:dyDescent="0.2">
      <c r="E1084" s="526">
        <v>25</v>
      </c>
      <c r="F1084" s="527" t="s">
        <v>153</v>
      </c>
      <c r="G1084" s="528" t="s">
        <v>152</v>
      </c>
      <c r="Q1084" s="519" t="s">
        <v>110</v>
      </c>
      <c r="R1084" s="529"/>
      <c r="S1084" s="530"/>
      <c r="T1084" s="531"/>
      <c r="U1084" s="523">
        <v>0</v>
      </c>
      <c r="V1084" s="524"/>
      <c r="AK1084" s="289"/>
    </row>
    <row r="1085" spans="5:37" outlineLevel="1" x14ac:dyDescent="0.2">
      <c r="E1085" s="526">
        <v>25</v>
      </c>
      <c r="F1085" s="532" t="s">
        <v>153</v>
      </c>
      <c r="G1085" s="533" t="s">
        <v>454</v>
      </c>
      <c r="Q1085" s="519" t="s">
        <v>110</v>
      </c>
      <c r="R1085" s="534"/>
      <c r="S1085" s="535"/>
      <c r="T1085" s="536"/>
      <c r="U1085" s="523">
        <v>0</v>
      </c>
      <c r="V1085" s="524"/>
      <c r="AK1085" s="289"/>
    </row>
    <row r="1086" spans="5:37" outlineLevel="1" x14ac:dyDescent="0.2">
      <c r="E1086" s="516" t="s">
        <v>154</v>
      </c>
      <c r="F1086" s="517" t="s">
        <v>155</v>
      </c>
      <c r="G1086" s="518" t="s">
        <v>209</v>
      </c>
      <c r="Q1086" s="519" t="s">
        <v>110</v>
      </c>
      <c r="R1086" s="520"/>
      <c r="S1086" s="521"/>
      <c r="T1086" s="522"/>
      <c r="U1086" s="523">
        <v>0</v>
      </c>
      <c r="V1086" s="524"/>
      <c r="AK1086" s="289"/>
    </row>
    <row r="1087" spans="5:37" outlineLevel="1" x14ac:dyDescent="0.2">
      <c r="E1087" s="526" t="s">
        <v>154</v>
      </c>
      <c r="F1087" s="527" t="s">
        <v>155</v>
      </c>
      <c r="G1087" s="528" t="s">
        <v>31</v>
      </c>
      <c r="Q1087" s="519" t="s">
        <v>110</v>
      </c>
      <c r="R1087" s="529"/>
      <c r="S1087" s="530"/>
      <c r="T1087" s="531"/>
      <c r="U1087" s="523">
        <v>0</v>
      </c>
      <c r="V1087" s="524"/>
      <c r="AK1087" s="289"/>
    </row>
    <row r="1088" spans="5:37" outlineLevel="1" x14ac:dyDescent="0.2">
      <c r="E1088" s="526" t="s">
        <v>154</v>
      </c>
      <c r="F1088" s="527" t="s">
        <v>155</v>
      </c>
      <c r="G1088" s="528" t="s">
        <v>28</v>
      </c>
      <c r="Q1088" s="519" t="s">
        <v>110</v>
      </c>
      <c r="R1088" s="529"/>
      <c r="S1088" s="530"/>
      <c r="T1088" s="531"/>
      <c r="U1088" s="523">
        <v>0</v>
      </c>
      <c r="V1088" s="524"/>
      <c r="AK1088" s="289"/>
    </row>
    <row r="1089" spans="5:37" outlineLevel="1" x14ac:dyDescent="0.2">
      <c r="E1089" s="526" t="s">
        <v>154</v>
      </c>
      <c r="F1089" s="527" t="s">
        <v>155</v>
      </c>
      <c r="G1089" s="528" t="s">
        <v>210</v>
      </c>
      <c r="Q1089" s="519" t="s">
        <v>110</v>
      </c>
      <c r="R1089" s="529"/>
      <c r="S1089" s="530"/>
      <c r="T1089" s="531"/>
      <c r="U1089" s="523">
        <v>0</v>
      </c>
      <c r="V1089" s="524"/>
      <c r="AK1089" s="289"/>
    </row>
    <row r="1090" spans="5:37" outlineLevel="1" x14ac:dyDescent="0.2">
      <c r="E1090" s="526" t="s">
        <v>154</v>
      </c>
      <c r="F1090" s="527" t="s">
        <v>155</v>
      </c>
      <c r="G1090" s="528" t="s">
        <v>211</v>
      </c>
      <c r="Q1090" s="519" t="s">
        <v>110</v>
      </c>
      <c r="R1090" s="529"/>
      <c r="S1090" s="530"/>
      <c r="T1090" s="531"/>
      <c r="U1090" s="523">
        <v>0</v>
      </c>
      <c r="V1090" s="524"/>
      <c r="AK1090" s="289"/>
    </row>
    <row r="1091" spans="5:37" outlineLevel="1" x14ac:dyDescent="0.2">
      <c r="E1091" s="526" t="s">
        <v>154</v>
      </c>
      <c r="F1091" s="527" t="s">
        <v>155</v>
      </c>
      <c r="G1091" s="528" t="s">
        <v>212</v>
      </c>
      <c r="Q1091" s="519" t="s">
        <v>110</v>
      </c>
      <c r="R1091" s="529"/>
      <c r="S1091" s="530"/>
      <c r="T1091" s="531"/>
      <c r="U1091" s="523">
        <v>0</v>
      </c>
      <c r="V1091" s="524"/>
      <c r="AK1091" s="289"/>
    </row>
    <row r="1092" spans="5:37" outlineLevel="1" x14ac:dyDescent="0.2">
      <c r="E1092" s="526" t="s">
        <v>154</v>
      </c>
      <c r="F1092" s="527" t="s">
        <v>155</v>
      </c>
      <c r="G1092" s="528" t="s">
        <v>213</v>
      </c>
      <c r="Q1092" s="519" t="s">
        <v>110</v>
      </c>
      <c r="R1092" s="529"/>
      <c r="S1092" s="530"/>
      <c r="T1092" s="531"/>
      <c r="U1092" s="523">
        <v>0</v>
      </c>
      <c r="V1092" s="524"/>
      <c r="AK1092" s="289"/>
    </row>
    <row r="1093" spans="5:37" outlineLevel="1" x14ac:dyDescent="0.2">
      <c r="E1093" s="526" t="s">
        <v>154</v>
      </c>
      <c r="F1093" s="527" t="s">
        <v>155</v>
      </c>
      <c r="G1093" s="528" t="s">
        <v>214</v>
      </c>
      <c r="Q1093" s="519" t="s">
        <v>110</v>
      </c>
      <c r="R1093" s="529"/>
      <c r="S1093" s="530"/>
      <c r="T1093" s="531"/>
      <c r="U1093" s="523">
        <v>0</v>
      </c>
      <c r="V1093" s="524"/>
      <c r="AK1093" s="289"/>
    </row>
    <row r="1094" spans="5:37" outlineLevel="1" x14ac:dyDescent="0.2">
      <c r="E1094" s="526" t="s">
        <v>154</v>
      </c>
      <c r="F1094" s="527" t="s">
        <v>155</v>
      </c>
      <c r="G1094" s="528" t="s">
        <v>215</v>
      </c>
      <c r="Q1094" s="519" t="s">
        <v>110</v>
      </c>
      <c r="R1094" s="529"/>
      <c r="S1094" s="530"/>
      <c r="T1094" s="531"/>
      <c r="U1094" s="523">
        <v>0</v>
      </c>
      <c r="V1094" s="524"/>
      <c r="AK1094" s="289"/>
    </row>
    <row r="1095" spans="5:37" outlineLevel="1" x14ac:dyDescent="0.2">
      <c r="E1095" s="526" t="s">
        <v>154</v>
      </c>
      <c r="F1095" s="527" t="s">
        <v>155</v>
      </c>
      <c r="G1095" s="528" t="s">
        <v>216</v>
      </c>
      <c r="Q1095" s="519" t="s">
        <v>110</v>
      </c>
      <c r="R1095" s="529"/>
      <c r="S1095" s="530"/>
      <c r="T1095" s="531"/>
      <c r="U1095" s="523">
        <v>0</v>
      </c>
      <c r="V1095" s="524"/>
      <c r="AK1095" s="289"/>
    </row>
    <row r="1096" spans="5:37" outlineLevel="1" x14ac:dyDescent="0.2">
      <c r="E1096" s="526" t="s">
        <v>154</v>
      </c>
      <c r="F1096" s="527" t="s">
        <v>155</v>
      </c>
      <c r="G1096" s="528" t="s">
        <v>33</v>
      </c>
      <c r="Q1096" s="519" t="s">
        <v>110</v>
      </c>
      <c r="R1096" s="529"/>
      <c r="S1096" s="530"/>
      <c r="T1096" s="531"/>
      <c r="U1096" s="523">
        <v>0</v>
      </c>
      <c r="V1096" s="524"/>
      <c r="AK1096" s="289"/>
    </row>
    <row r="1097" spans="5:37" outlineLevel="1" x14ac:dyDescent="0.2">
      <c r="E1097" s="526" t="s">
        <v>154</v>
      </c>
      <c r="F1097" s="527" t="s">
        <v>155</v>
      </c>
      <c r="G1097" s="528" t="s">
        <v>34</v>
      </c>
      <c r="Q1097" s="519" t="s">
        <v>110</v>
      </c>
      <c r="R1097" s="529"/>
      <c r="S1097" s="530"/>
      <c r="T1097" s="531"/>
      <c r="U1097" s="523">
        <v>0</v>
      </c>
      <c r="V1097" s="524"/>
      <c r="AK1097" s="289"/>
    </row>
    <row r="1098" spans="5:37" outlineLevel="1" x14ac:dyDescent="0.2">
      <c r="E1098" s="526" t="s">
        <v>154</v>
      </c>
      <c r="F1098" s="527" t="s">
        <v>155</v>
      </c>
      <c r="G1098" s="528" t="s">
        <v>217</v>
      </c>
      <c r="Q1098" s="519" t="s">
        <v>110</v>
      </c>
      <c r="R1098" s="529"/>
      <c r="S1098" s="530"/>
      <c r="T1098" s="531"/>
      <c r="U1098" s="523">
        <v>0</v>
      </c>
      <c r="V1098" s="524"/>
      <c r="AK1098" s="289"/>
    </row>
    <row r="1099" spans="5:37" outlineLevel="1" x14ac:dyDescent="0.2">
      <c r="E1099" s="526" t="s">
        <v>154</v>
      </c>
      <c r="F1099" s="527" t="s">
        <v>155</v>
      </c>
      <c r="G1099" s="528" t="s">
        <v>152</v>
      </c>
      <c r="Q1099" s="519" t="s">
        <v>110</v>
      </c>
      <c r="R1099" s="529"/>
      <c r="S1099" s="530"/>
      <c r="T1099" s="531"/>
      <c r="U1099" s="523">
        <v>0</v>
      </c>
      <c r="V1099" s="524"/>
      <c r="AK1099" s="289"/>
    </row>
    <row r="1100" spans="5:37" outlineLevel="1" x14ac:dyDescent="0.2">
      <c r="E1100" s="526" t="s">
        <v>154</v>
      </c>
      <c r="F1100" s="532" t="s">
        <v>155</v>
      </c>
      <c r="G1100" s="533" t="s">
        <v>454</v>
      </c>
      <c r="Q1100" s="519" t="s">
        <v>110</v>
      </c>
      <c r="R1100" s="534"/>
      <c r="S1100" s="535"/>
      <c r="T1100" s="536"/>
      <c r="U1100" s="523">
        <v>0</v>
      </c>
      <c r="V1100" s="524"/>
      <c r="AK1100" s="289"/>
    </row>
    <row r="1101" spans="5:37" outlineLevel="1" x14ac:dyDescent="0.2">
      <c r="E1101" s="516" t="s">
        <v>156</v>
      </c>
      <c r="F1101" s="517" t="s">
        <v>157</v>
      </c>
      <c r="G1101" s="518" t="s">
        <v>209</v>
      </c>
      <c r="Q1101" s="519" t="s">
        <v>110</v>
      </c>
      <c r="R1101" s="520"/>
      <c r="S1101" s="521"/>
      <c r="T1101" s="522"/>
      <c r="U1101" s="523">
        <v>0</v>
      </c>
      <c r="V1101" s="524"/>
      <c r="AK1101" s="289"/>
    </row>
    <row r="1102" spans="5:37" outlineLevel="1" x14ac:dyDescent="0.2">
      <c r="E1102" s="526" t="s">
        <v>156</v>
      </c>
      <c r="F1102" s="527" t="s">
        <v>157</v>
      </c>
      <c r="G1102" s="528" t="s">
        <v>31</v>
      </c>
      <c r="Q1102" s="519" t="s">
        <v>110</v>
      </c>
      <c r="R1102" s="529"/>
      <c r="S1102" s="530"/>
      <c r="T1102" s="531"/>
      <c r="U1102" s="523">
        <v>0</v>
      </c>
      <c r="V1102" s="524"/>
      <c r="AK1102" s="289"/>
    </row>
    <row r="1103" spans="5:37" outlineLevel="1" x14ac:dyDescent="0.2">
      <c r="E1103" s="526" t="s">
        <v>156</v>
      </c>
      <c r="F1103" s="527" t="s">
        <v>157</v>
      </c>
      <c r="G1103" s="528" t="s">
        <v>28</v>
      </c>
      <c r="Q1103" s="519" t="s">
        <v>110</v>
      </c>
      <c r="R1103" s="529"/>
      <c r="S1103" s="530"/>
      <c r="T1103" s="531"/>
      <c r="U1103" s="523">
        <v>0</v>
      </c>
      <c r="V1103" s="524"/>
      <c r="AK1103" s="289"/>
    </row>
    <row r="1104" spans="5:37" outlineLevel="1" x14ac:dyDescent="0.2">
      <c r="E1104" s="526" t="s">
        <v>156</v>
      </c>
      <c r="F1104" s="527" t="s">
        <v>157</v>
      </c>
      <c r="G1104" s="528" t="s">
        <v>210</v>
      </c>
      <c r="Q1104" s="519" t="s">
        <v>110</v>
      </c>
      <c r="R1104" s="529"/>
      <c r="S1104" s="530"/>
      <c r="T1104" s="531"/>
      <c r="U1104" s="523">
        <v>0</v>
      </c>
      <c r="V1104" s="524"/>
      <c r="AK1104" s="289"/>
    </row>
    <row r="1105" spans="5:37" outlineLevel="1" x14ac:dyDescent="0.2">
      <c r="E1105" s="526" t="s">
        <v>156</v>
      </c>
      <c r="F1105" s="527" t="s">
        <v>157</v>
      </c>
      <c r="G1105" s="528" t="s">
        <v>211</v>
      </c>
      <c r="Q1105" s="519" t="s">
        <v>110</v>
      </c>
      <c r="R1105" s="529"/>
      <c r="S1105" s="530"/>
      <c r="T1105" s="531"/>
      <c r="U1105" s="523">
        <v>0</v>
      </c>
      <c r="V1105" s="524"/>
      <c r="AK1105" s="289"/>
    </row>
    <row r="1106" spans="5:37" outlineLevel="1" x14ac:dyDescent="0.2">
      <c r="E1106" s="526" t="s">
        <v>156</v>
      </c>
      <c r="F1106" s="527" t="s">
        <v>157</v>
      </c>
      <c r="G1106" s="528" t="s">
        <v>212</v>
      </c>
      <c r="Q1106" s="519" t="s">
        <v>110</v>
      </c>
      <c r="R1106" s="529"/>
      <c r="S1106" s="530"/>
      <c r="T1106" s="531"/>
      <c r="U1106" s="523">
        <v>0</v>
      </c>
      <c r="V1106" s="524"/>
      <c r="AK1106" s="289"/>
    </row>
    <row r="1107" spans="5:37" outlineLevel="1" x14ac:dyDescent="0.2">
      <c r="E1107" s="526" t="s">
        <v>156</v>
      </c>
      <c r="F1107" s="527" t="s">
        <v>157</v>
      </c>
      <c r="G1107" s="528" t="s">
        <v>213</v>
      </c>
      <c r="Q1107" s="519" t="s">
        <v>110</v>
      </c>
      <c r="R1107" s="529"/>
      <c r="S1107" s="530"/>
      <c r="T1107" s="531"/>
      <c r="U1107" s="523">
        <v>0</v>
      </c>
      <c r="V1107" s="524"/>
      <c r="AK1107" s="289"/>
    </row>
    <row r="1108" spans="5:37" outlineLevel="1" x14ac:dyDescent="0.2">
      <c r="E1108" s="526" t="s">
        <v>156</v>
      </c>
      <c r="F1108" s="527" t="s">
        <v>157</v>
      </c>
      <c r="G1108" s="528" t="s">
        <v>214</v>
      </c>
      <c r="Q1108" s="519" t="s">
        <v>110</v>
      </c>
      <c r="R1108" s="529"/>
      <c r="S1108" s="530"/>
      <c r="T1108" s="531"/>
      <c r="U1108" s="523">
        <v>0</v>
      </c>
      <c r="V1108" s="524"/>
      <c r="AK1108" s="289"/>
    </row>
    <row r="1109" spans="5:37" outlineLevel="1" x14ac:dyDescent="0.2">
      <c r="E1109" s="526" t="s">
        <v>156</v>
      </c>
      <c r="F1109" s="527" t="s">
        <v>157</v>
      </c>
      <c r="G1109" s="528" t="s">
        <v>215</v>
      </c>
      <c r="Q1109" s="519" t="s">
        <v>110</v>
      </c>
      <c r="R1109" s="529"/>
      <c r="S1109" s="530"/>
      <c r="T1109" s="531"/>
      <c r="U1109" s="523">
        <v>0</v>
      </c>
      <c r="V1109" s="524"/>
      <c r="AK1109" s="289"/>
    </row>
    <row r="1110" spans="5:37" outlineLevel="1" x14ac:dyDescent="0.2">
      <c r="E1110" s="526" t="s">
        <v>156</v>
      </c>
      <c r="F1110" s="527" t="s">
        <v>157</v>
      </c>
      <c r="G1110" s="528" t="s">
        <v>216</v>
      </c>
      <c r="Q1110" s="519" t="s">
        <v>110</v>
      </c>
      <c r="R1110" s="529"/>
      <c r="S1110" s="530"/>
      <c r="T1110" s="531"/>
      <c r="U1110" s="523">
        <v>0</v>
      </c>
      <c r="V1110" s="524"/>
      <c r="AK1110" s="289"/>
    </row>
    <row r="1111" spans="5:37" outlineLevel="1" x14ac:dyDescent="0.2">
      <c r="E1111" s="526" t="s">
        <v>156</v>
      </c>
      <c r="F1111" s="527" t="s">
        <v>157</v>
      </c>
      <c r="G1111" s="528" t="s">
        <v>33</v>
      </c>
      <c r="Q1111" s="519" t="s">
        <v>110</v>
      </c>
      <c r="R1111" s="529"/>
      <c r="S1111" s="530"/>
      <c r="T1111" s="531"/>
      <c r="U1111" s="523">
        <v>0</v>
      </c>
      <c r="V1111" s="524"/>
      <c r="AK1111" s="289"/>
    </row>
    <row r="1112" spans="5:37" outlineLevel="1" x14ac:dyDescent="0.2">
      <c r="E1112" s="526" t="s">
        <v>156</v>
      </c>
      <c r="F1112" s="527" t="s">
        <v>157</v>
      </c>
      <c r="G1112" s="528" t="s">
        <v>34</v>
      </c>
      <c r="Q1112" s="519" t="s">
        <v>110</v>
      </c>
      <c r="R1112" s="529"/>
      <c r="S1112" s="530"/>
      <c r="T1112" s="531"/>
      <c r="U1112" s="523">
        <v>0</v>
      </c>
      <c r="V1112" s="524"/>
      <c r="AK1112" s="289"/>
    </row>
    <row r="1113" spans="5:37" outlineLevel="1" x14ac:dyDescent="0.2">
      <c r="E1113" s="526" t="s">
        <v>156</v>
      </c>
      <c r="F1113" s="527" t="s">
        <v>157</v>
      </c>
      <c r="G1113" s="528" t="s">
        <v>217</v>
      </c>
      <c r="Q1113" s="519" t="s">
        <v>110</v>
      </c>
      <c r="R1113" s="529"/>
      <c r="S1113" s="530"/>
      <c r="T1113" s="531"/>
      <c r="U1113" s="523">
        <v>0</v>
      </c>
      <c r="V1113" s="524"/>
      <c r="AK1113" s="289"/>
    </row>
    <row r="1114" spans="5:37" outlineLevel="1" x14ac:dyDescent="0.2">
      <c r="E1114" s="526" t="s">
        <v>156</v>
      </c>
      <c r="F1114" s="527" t="s">
        <v>157</v>
      </c>
      <c r="G1114" s="528" t="s">
        <v>152</v>
      </c>
      <c r="Q1114" s="519" t="s">
        <v>110</v>
      </c>
      <c r="R1114" s="529"/>
      <c r="S1114" s="530"/>
      <c r="T1114" s="531"/>
      <c r="U1114" s="523">
        <v>0</v>
      </c>
      <c r="V1114" s="524"/>
      <c r="AK1114" s="289"/>
    </row>
    <row r="1115" spans="5:37" outlineLevel="1" x14ac:dyDescent="0.2">
      <c r="E1115" s="526" t="s">
        <v>156</v>
      </c>
      <c r="F1115" s="532" t="s">
        <v>157</v>
      </c>
      <c r="G1115" s="533" t="s">
        <v>454</v>
      </c>
      <c r="Q1115" s="519" t="s">
        <v>110</v>
      </c>
      <c r="R1115" s="534"/>
      <c r="S1115" s="535"/>
      <c r="T1115" s="536"/>
      <c r="U1115" s="523">
        <v>0</v>
      </c>
      <c r="V1115" s="524"/>
      <c r="AK1115" s="289"/>
    </row>
    <row r="1116" spans="5:37" outlineLevel="1" x14ac:dyDescent="0.2">
      <c r="E1116" s="516" t="s">
        <v>152</v>
      </c>
      <c r="F1116" s="517" t="s">
        <v>152</v>
      </c>
      <c r="G1116" s="518" t="s">
        <v>209</v>
      </c>
      <c r="Q1116" s="519" t="s">
        <v>110</v>
      </c>
      <c r="R1116" s="520"/>
      <c r="S1116" s="521"/>
      <c r="T1116" s="522"/>
      <c r="U1116" s="523">
        <v>0</v>
      </c>
      <c r="V1116" s="524"/>
      <c r="AK1116" s="289"/>
    </row>
    <row r="1117" spans="5:37" outlineLevel="1" x14ac:dyDescent="0.2">
      <c r="E1117" s="526" t="s">
        <v>152</v>
      </c>
      <c r="F1117" s="527" t="s">
        <v>152</v>
      </c>
      <c r="G1117" s="528" t="s">
        <v>31</v>
      </c>
      <c r="Q1117" s="519" t="s">
        <v>110</v>
      </c>
      <c r="R1117" s="529"/>
      <c r="S1117" s="530"/>
      <c r="T1117" s="531"/>
      <c r="U1117" s="523">
        <v>0</v>
      </c>
      <c r="V1117" s="524"/>
      <c r="AK1117" s="289"/>
    </row>
    <row r="1118" spans="5:37" outlineLevel="1" x14ac:dyDescent="0.2">
      <c r="E1118" s="526" t="s">
        <v>152</v>
      </c>
      <c r="F1118" s="527" t="s">
        <v>152</v>
      </c>
      <c r="G1118" s="528" t="s">
        <v>28</v>
      </c>
      <c r="Q1118" s="519" t="s">
        <v>110</v>
      </c>
      <c r="R1118" s="529"/>
      <c r="S1118" s="530"/>
      <c r="T1118" s="531"/>
      <c r="U1118" s="523">
        <v>0</v>
      </c>
      <c r="V1118" s="524"/>
      <c r="AK1118" s="289"/>
    </row>
    <row r="1119" spans="5:37" outlineLevel="1" x14ac:dyDescent="0.2">
      <c r="E1119" s="526" t="s">
        <v>152</v>
      </c>
      <c r="F1119" s="527" t="s">
        <v>152</v>
      </c>
      <c r="G1119" s="528" t="s">
        <v>210</v>
      </c>
      <c r="Q1119" s="519" t="s">
        <v>110</v>
      </c>
      <c r="R1119" s="529"/>
      <c r="S1119" s="530"/>
      <c r="T1119" s="531"/>
      <c r="U1119" s="523">
        <v>0</v>
      </c>
      <c r="V1119" s="524"/>
      <c r="AK1119" s="289"/>
    </row>
    <row r="1120" spans="5:37" outlineLevel="1" x14ac:dyDescent="0.2">
      <c r="E1120" s="526" t="s">
        <v>152</v>
      </c>
      <c r="F1120" s="527" t="s">
        <v>152</v>
      </c>
      <c r="G1120" s="528" t="s">
        <v>211</v>
      </c>
      <c r="Q1120" s="519" t="s">
        <v>110</v>
      </c>
      <c r="R1120" s="529"/>
      <c r="S1120" s="530"/>
      <c r="T1120" s="531"/>
      <c r="U1120" s="523">
        <v>0</v>
      </c>
      <c r="V1120" s="524"/>
      <c r="AK1120" s="289"/>
    </row>
    <row r="1121" spans="5:37" outlineLevel="1" x14ac:dyDescent="0.2">
      <c r="E1121" s="526" t="s">
        <v>152</v>
      </c>
      <c r="F1121" s="527" t="s">
        <v>152</v>
      </c>
      <c r="G1121" s="528" t="s">
        <v>212</v>
      </c>
      <c r="Q1121" s="519" t="s">
        <v>110</v>
      </c>
      <c r="R1121" s="529"/>
      <c r="S1121" s="530"/>
      <c r="T1121" s="531"/>
      <c r="U1121" s="523">
        <v>0</v>
      </c>
      <c r="V1121" s="524"/>
      <c r="AK1121" s="289"/>
    </row>
    <row r="1122" spans="5:37" outlineLevel="1" x14ac:dyDescent="0.2">
      <c r="E1122" s="526" t="s">
        <v>152</v>
      </c>
      <c r="F1122" s="527" t="s">
        <v>152</v>
      </c>
      <c r="G1122" s="528" t="s">
        <v>213</v>
      </c>
      <c r="Q1122" s="519" t="s">
        <v>110</v>
      </c>
      <c r="R1122" s="529"/>
      <c r="S1122" s="530"/>
      <c r="T1122" s="531"/>
      <c r="U1122" s="523">
        <v>0</v>
      </c>
      <c r="V1122" s="524"/>
      <c r="AK1122" s="289"/>
    </row>
    <row r="1123" spans="5:37" outlineLevel="1" x14ac:dyDescent="0.2">
      <c r="E1123" s="526" t="s">
        <v>152</v>
      </c>
      <c r="F1123" s="527" t="s">
        <v>152</v>
      </c>
      <c r="G1123" s="528" t="s">
        <v>214</v>
      </c>
      <c r="Q1123" s="519" t="s">
        <v>110</v>
      </c>
      <c r="R1123" s="529"/>
      <c r="S1123" s="530"/>
      <c r="T1123" s="531"/>
      <c r="U1123" s="523">
        <v>0</v>
      </c>
      <c r="V1123" s="524"/>
      <c r="AK1123" s="289"/>
    </row>
    <row r="1124" spans="5:37" outlineLevel="1" x14ac:dyDescent="0.2">
      <c r="E1124" s="526" t="s">
        <v>152</v>
      </c>
      <c r="F1124" s="527" t="s">
        <v>152</v>
      </c>
      <c r="G1124" s="528" t="s">
        <v>215</v>
      </c>
      <c r="Q1124" s="519" t="s">
        <v>110</v>
      </c>
      <c r="R1124" s="529"/>
      <c r="S1124" s="530"/>
      <c r="T1124" s="531"/>
      <c r="U1124" s="523">
        <v>0</v>
      </c>
      <c r="V1124" s="524"/>
      <c r="AK1124" s="289"/>
    </row>
    <row r="1125" spans="5:37" outlineLevel="1" x14ac:dyDescent="0.2">
      <c r="E1125" s="526" t="s">
        <v>152</v>
      </c>
      <c r="F1125" s="527" t="s">
        <v>152</v>
      </c>
      <c r="G1125" s="528" t="s">
        <v>216</v>
      </c>
      <c r="Q1125" s="519" t="s">
        <v>110</v>
      </c>
      <c r="R1125" s="529"/>
      <c r="S1125" s="530"/>
      <c r="T1125" s="531"/>
      <c r="U1125" s="523">
        <v>0</v>
      </c>
      <c r="V1125" s="524"/>
      <c r="AK1125" s="289"/>
    </row>
    <row r="1126" spans="5:37" outlineLevel="1" x14ac:dyDescent="0.2">
      <c r="E1126" s="526" t="s">
        <v>152</v>
      </c>
      <c r="F1126" s="527" t="s">
        <v>152</v>
      </c>
      <c r="G1126" s="528" t="s">
        <v>33</v>
      </c>
      <c r="Q1126" s="519" t="s">
        <v>110</v>
      </c>
      <c r="R1126" s="529"/>
      <c r="S1126" s="530"/>
      <c r="T1126" s="531"/>
      <c r="U1126" s="523">
        <v>0</v>
      </c>
      <c r="V1126" s="524"/>
      <c r="AK1126" s="289"/>
    </row>
    <row r="1127" spans="5:37" outlineLevel="1" x14ac:dyDescent="0.2">
      <c r="E1127" s="526" t="s">
        <v>152</v>
      </c>
      <c r="F1127" s="527" t="s">
        <v>152</v>
      </c>
      <c r="G1127" s="528" t="s">
        <v>34</v>
      </c>
      <c r="Q1127" s="519" t="s">
        <v>110</v>
      </c>
      <c r="R1127" s="529"/>
      <c r="S1127" s="530"/>
      <c r="T1127" s="531"/>
      <c r="U1127" s="523">
        <v>0</v>
      </c>
      <c r="V1127" s="524"/>
      <c r="AK1127" s="289"/>
    </row>
    <row r="1128" spans="5:37" outlineLevel="1" x14ac:dyDescent="0.2">
      <c r="E1128" s="526" t="s">
        <v>152</v>
      </c>
      <c r="F1128" s="527" t="s">
        <v>152</v>
      </c>
      <c r="G1128" s="528" t="s">
        <v>217</v>
      </c>
      <c r="Q1128" s="519" t="s">
        <v>110</v>
      </c>
      <c r="R1128" s="529"/>
      <c r="S1128" s="530"/>
      <c r="T1128" s="531"/>
      <c r="U1128" s="523">
        <v>0</v>
      </c>
      <c r="V1128" s="524"/>
      <c r="AK1128" s="289"/>
    </row>
    <row r="1129" spans="5:37" outlineLevel="1" x14ac:dyDescent="0.2">
      <c r="E1129" s="526" t="s">
        <v>152</v>
      </c>
      <c r="F1129" s="527" t="s">
        <v>152</v>
      </c>
      <c r="G1129" s="528" t="s">
        <v>152</v>
      </c>
      <c r="Q1129" s="519" t="s">
        <v>110</v>
      </c>
      <c r="R1129" s="529"/>
      <c r="S1129" s="530"/>
      <c r="T1129" s="531"/>
      <c r="U1129" s="523">
        <v>0</v>
      </c>
      <c r="V1129" s="524"/>
      <c r="AK1129" s="289"/>
    </row>
    <row r="1130" spans="5:37" outlineLevel="1" x14ac:dyDescent="0.2">
      <c r="E1130" s="526" t="s">
        <v>152</v>
      </c>
      <c r="F1130" s="532" t="s">
        <v>152</v>
      </c>
      <c r="G1130" s="533" t="s">
        <v>454</v>
      </c>
      <c r="Q1130" s="519" t="s">
        <v>110</v>
      </c>
      <c r="R1130" s="534"/>
      <c r="S1130" s="535"/>
      <c r="T1130" s="536"/>
      <c r="U1130" s="523">
        <v>0</v>
      </c>
      <c r="V1130" s="524"/>
      <c r="AK1130" s="289"/>
    </row>
    <row r="1131" spans="5:37" outlineLevel="1" x14ac:dyDescent="0.2">
      <c r="E1131" s="516">
        <v>29</v>
      </c>
      <c r="F1131" s="517" t="s">
        <v>158</v>
      </c>
      <c r="G1131" s="518" t="s">
        <v>209</v>
      </c>
      <c r="Q1131" s="519" t="s">
        <v>110</v>
      </c>
      <c r="R1131" s="520"/>
      <c r="S1131" s="521"/>
      <c r="T1131" s="522"/>
      <c r="U1131" s="523">
        <v>268.12438480076867</v>
      </c>
      <c r="V1131" s="524"/>
      <c r="AK1131" s="289"/>
    </row>
    <row r="1132" spans="5:37" outlineLevel="1" x14ac:dyDescent="0.2">
      <c r="E1132" s="526">
        <v>29</v>
      </c>
      <c r="F1132" s="527" t="s">
        <v>158</v>
      </c>
      <c r="G1132" s="528" t="s">
        <v>31</v>
      </c>
      <c r="Q1132" s="519" t="s">
        <v>110</v>
      </c>
      <c r="R1132" s="529"/>
      <c r="S1132" s="530"/>
      <c r="T1132" s="531"/>
      <c r="U1132" s="523">
        <v>87.346235681001843</v>
      </c>
      <c r="V1132" s="524"/>
      <c r="AK1132" s="289"/>
    </row>
    <row r="1133" spans="5:37" outlineLevel="1" x14ac:dyDescent="0.2">
      <c r="E1133" s="526">
        <v>29</v>
      </c>
      <c r="F1133" s="527" t="s">
        <v>158</v>
      </c>
      <c r="G1133" s="528" t="s">
        <v>28</v>
      </c>
      <c r="Q1133" s="519" t="s">
        <v>110</v>
      </c>
      <c r="R1133" s="529"/>
      <c r="S1133" s="530"/>
      <c r="T1133" s="531"/>
      <c r="U1133" s="523">
        <v>0</v>
      </c>
      <c r="V1133" s="524"/>
      <c r="AK1133" s="289"/>
    </row>
    <row r="1134" spans="5:37" outlineLevel="1" x14ac:dyDescent="0.2">
      <c r="E1134" s="526">
        <v>29</v>
      </c>
      <c r="F1134" s="527" t="s">
        <v>158</v>
      </c>
      <c r="G1134" s="528" t="s">
        <v>210</v>
      </c>
      <c r="Q1134" s="519" t="s">
        <v>110</v>
      </c>
      <c r="R1134" s="529"/>
      <c r="S1134" s="530"/>
      <c r="T1134" s="531"/>
      <c r="U1134" s="523">
        <v>158.46546010582642</v>
      </c>
      <c r="V1134" s="524"/>
      <c r="AK1134" s="289"/>
    </row>
    <row r="1135" spans="5:37" outlineLevel="1" x14ac:dyDescent="0.2">
      <c r="E1135" s="526">
        <v>29</v>
      </c>
      <c r="F1135" s="527" t="s">
        <v>158</v>
      </c>
      <c r="G1135" s="528" t="s">
        <v>211</v>
      </c>
      <c r="Q1135" s="519" t="s">
        <v>110</v>
      </c>
      <c r="R1135" s="529"/>
      <c r="S1135" s="530"/>
      <c r="T1135" s="531"/>
      <c r="U1135" s="523">
        <v>433.13732705386735</v>
      </c>
      <c r="V1135" s="524"/>
      <c r="AK1135" s="289"/>
    </row>
    <row r="1136" spans="5:37" outlineLevel="1" x14ac:dyDescent="0.2">
      <c r="E1136" s="526">
        <v>29</v>
      </c>
      <c r="F1136" s="527" t="s">
        <v>158</v>
      </c>
      <c r="G1136" s="528" t="s">
        <v>212</v>
      </c>
      <c r="Q1136" s="519" t="s">
        <v>110</v>
      </c>
      <c r="R1136" s="529"/>
      <c r="S1136" s="530"/>
      <c r="T1136" s="531"/>
      <c r="U1136" s="523">
        <v>88.618552167320999</v>
      </c>
      <c r="V1136" s="524"/>
      <c r="AK1136" s="289"/>
    </row>
    <row r="1137" spans="5:37" outlineLevel="1" x14ac:dyDescent="0.2">
      <c r="E1137" s="526">
        <v>29</v>
      </c>
      <c r="F1137" s="527" t="s">
        <v>158</v>
      </c>
      <c r="G1137" s="528" t="s">
        <v>213</v>
      </c>
      <c r="Q1137" s="519" t="s">
        <v>110</v>
      </c>
      <c r="R1137" s="529"/>
      <c r="S1137" s="530"/>
      <c r="T1137" s="531"/>
      <c r="U1137" s="523">
        <v>95.455197674627854</v>
      </c>
      <c r="V1137" s="524"/>
      <c r="AK1137" s="289"/>
    </row>
    <row r="1138" spans="5:37" outlineLevel="1" x14ac:dyDescent="0.2">
      <c r="E1138" s="526">
        <v>29</v>
      </c>
      <c r="F1138" s="527" t="s">
        <v>158</v>
      </c>
      <c r="G1138" s="528" t="s">
        <v>214</v>
      </c>
      <c r="Q1138" s="519" t="s">
        <v>110</v>
      </c>
      <c r="R1138" s="529"/>
      <c r="S1138" s="530"/>
      <c r="T1138" s="531"/>
      <c r="U1138" s="523">
        <v>136.76500391469276</v>
      </c>
      <c r="V1138" s="524"/>
      <c r="AK1138" s="289"/>
    </row>
    <row r="1139" spans="5:37" outlineLevel="1" x14ac:dyDescent="0.2">
      <c r="E1139" s="526">
        <v>29</v>
      </c>
      <c r="F1139" s="527" t="s">
        <v>158</v>
      </c>
      <c r="G1139" s="528" t="s">
        <v>215</v>
      </c>
      <c r="Q1139" s="519" t="s">
        <v>110</v>
      </c>
      <c r="R1139" s="529"/>
      <c r="S1139" s="530"/>
      <c r="T1139" s="531"/>
      <c r="U1139" s="523">
        <v>152.05534862056112</v>
      </c>
      <c r="V1139" s="524"/>
      <c r="AK1139" s="289"/>
    </row>
    <row r="1140" spans="5:37" outlineLevel="1" x14ac:dyDescent="0.2">
      <c r="E1140" s="526">
        <v>29</v>
      </c>
      <c r="F1140" s="527" t="s">
        <v>158</v>
      </c>
      <c r="G1140" s="528" t="s">
        <v>216</v>
      </c>
      <c r="Q1140" s="519" t="s">
        <v>110</v>
      </c>
      <c r="R1140" s="529"/>
      <c r="S1140" s="530"/>
      <c r="T1140" s="531"/>
      <c r="U1140" s="523">
        <v>0</v>
      </c>
      <c r="V1140" s="524"/>
      <c r="AK1140" s="289"/>
    </row>
    <row r="1141" spans="5:37" outlineLevel="1" x14ac:dyDescent="0.2">
      <c r="E1141" s="526">
        <v>29</v>
      </c>
      <c r="F1141" s="527" t="s">
        <v>158</v>
      </c>
      <c r="G1141" s="528" t="s">
        <v>33</v>
      </c>
      <c r="Q1141" s="519" t="s">
        <v>110</v>
      </c>
      <c r="R1141" s="529"/>
      <c r="S1141" s="530"/>
      <c r="T1141" s="531"/>
      <c r="U1141" s="523">
        <v>0</v>
      </c>
      <c r="V1141" s="524"/>
      <c r="AK1141" s="289"/>
    </row>
    <row r="1142" spans="5:37" outlineLevel="1" x14ac:dyDescent="0.2">
      <c r="E1142" s="526">
        <v>29</v>
      </c>
      <c r="F1142" s="527" t="s">
        <v>158</v>
      </c>
      <c r="G1142" s="528" t="s">
        <v>34</v>
      </c>
      <c r="Q1142" s="519" t="s">
        <v>110</v>
      </c>
      <c r="R1142" s="529"/>
      <c r="S1142" s="530"/>
      <c r="T1142" s="531"/>
      <c r="U1142" s="523">
        <v>0</v>
      </c>
      <c r="V1142" s="524"/>
      <c r="AK1142" s="289"/>
    </row>
    <row r="1143" spans="5:37" outlineLevel="1" x14ac:dyDescent="0.2">
      <c r="E1143" s="526">
        <v>29</v>
      </c>
      <c r="F1143" s="527" t="s">
        <v>158</v>
      </c>
      <c r="G1143" s="528" t="s">
        <v>217</v>
      </c>
      <c r="Q1143" s="519" t="s">
        <v>110</v>
      </c>
      <c r="R1143" s="529"/>
      <c r="S1143" s="530"/>
      <c r="T1143" s="531"/>
      <c r="U1143" s="523">
        <v>0</v>
      </c>
      <c r="V1143" s="524"/>
      <c r="AK1143" s="289"/>
    </row>
    <row r="1144" spans="5:37" outlineLevel="1" x14ac:dyDescent="0.2">
      <c r="E1144" s="526">
        <v>29</v>
      </c>
      <c r="F1144" s="527" t="s">
        <v>158</v>
      </c>
      <c r="G1144" s="528" t="s">
        <v>152</v>
      </c>
      <c r="Q1144" s="519" t="s">
        <v>110</v>
      </c>
      <c r="R1144" s="529"/>
      <c r="S1144" s="530"/>
      <c r="T1144" s="531"/>
      <c r="U1144" s="523">
        <v>0</v>
      </c>
      <c r="V1144" s="524"/>
      <c r="AK1144" s="289"/>
    </row>
    <row r="1145" spans="5:37" outlineLevel="1" x14ac:dyDescent="0.2">
      <c r="E1145" s="526">
        <v>29</v>
      </c>
      <c r="F1145" s="532" t="s">
        <v>158</v>
      </c>
      <c r="G1145" s="533" t="s">
        <v>454</v>
      </c>
      <c r="Q1145" s="519" t="s">
        <v>110</v>
      </c>
      <c r="R1145" s="534"/>
      <c r="S1145" s="535"/>
      <c r="T1145" s="536"/>
      <c r="U1145" s="523">
        <v>0</v>
      </c>
      <c r="V1145" s="524"/>
      <c r="AK1145" s="289"/>
    </row>
    <row r="1146" spans="5:37" outlineLevel="1" x14ac:dyDescent="0.2">
      <c r="E1146" s="516">
        <v>30</v>
      </c>
      <c r="F1146" s="517" t="s">
        <v>159</v>
      </c>
      <c r="G1146" s="518" t="s">
        <v>209</v>
      </c>
      <c r="Q1146" s="519" t="s">
        <v>110</v>
      </c>
      <c r="R1146" s="520"/>
      <c r="S1146" s="521"/>
      <c r="T1146" s="522"/>
      <c r="U1146" s="523">
        <v>0</v>
      </c>
      <c r="V1146" s="524"/>
      <c r="AK1146" s="289"/>
    </row>
    <row r="1147" spans="5:37" outlineLevel="1" x14ac:dyDescent="0.2">
      <c r="E1147" s="526">
        <v>30</v>
      </c>
      <c r="F1147" s="527" t="s">
        <v>159</v>
      </c>
      <c r="G1147" s="528" t="s">
        <v>31</v>
      </c>
      <c r="Q1147" s="519" t="s">
        <v>110</v>
      </c>
      <c r="R1147" s="529"/>
      <c r="S1147" s="530"/>
      <c r="T1147" s="531"/>
      <c r="U1147" s="523">
        <v>528.64967999999965</v>
      </c>
      <c r="V1147" s="524"/>
      <c r="AK1147" s="289"/>
    </row>
    <row r="1148" spans="5:37" outlineLevel="1" x14ac:dyDescent="0.2">
      <c r="E1148" s="526">
        <v>30</v>
      </c>
      <c r="F1148" s="527" t="s">
        <v>159</v>
      </c>
      <c r="G1148" s="528" t="s">
        <v>28</v>
      </c>
      <c r="Q1148" s="519" t="s">
        <v>110</v>
      </c>
      <c r="R1148" s="529"/>
      <c r="S1148" s="530"/>
      <c r="T1148" s="531"/>
      <c r="U1148" s="523">
        <v>0</v>
      </c>
      <c r="V1148" s="524"/>
      <c r="AK1148" s="289"/>
    </row>
    <row r="1149" spans="5:37" outlineLevel="1" x14ac:dyDescent="0.2">
      <c r="E1149" s="526">
        <v>30</v>
      </c>
      <c r="F1149" s="527" t="s">
        <v>159</v>
      </c>
      <c r="G1149" s="528" t="s">
        <v>210</v>
      </c>
      <c r="Q1149" s="519" t="s">
        <v>110</v>
      </c>
      <c r="R1149" s="529"/>
      <c r="S1149" s="530"/>
      <c r="T1149" s="531"/>
      <c r="U1149" s="523">
        <v>1665.5833604165075</v>
      </c>
      <c r="V1149" s="524"/>
      <c r="AK1149" s="289"/>
    </row>
    <row r="1150" spans="5:37" outlineLevel="1" x14ac:dyDescent="0.2">
      <c r="E1150" s="526">
        <v>30</v>
      </c>
      <c r="F1150" s="527" t="s">
        <v>159</v>
      </c>
      <c r="G1150" s="528" t="s">
        <v>211</v>
      </c>
      <c r="Q1150" s="519" t="s">
        <v>110</v>
      </c>
      <c r="R1150" s="529"/>
      <c r="S1150" s="530"/>
      <c r="T1150" s="531"/>
      <c r="U1150" s="523">
        <v>2145.5834500000001</v>
      </c>
      <c r="V1150" s="524"/>
      <c r="AK1150" s="289"/>
    </row>
    <row r="1151" spans="5:37" outlineLevel="1" x14ac:dyDescent="0.2">
      <c r="E1151" s="526">
        <v>30</v>
      </c>
      <c r="F1151" s="527" t="s">
        <v>159</v>
      </c>
      <c r="G1151" s="528" t="s">
        <v>212</v>
      </c>
      <c r="Q1151" s="519" t="s">
        <v>110</v>
      </c>
      <c r="R1151" s="529"/>
      <c r="S1151" s="530"/>
      <c r="T1151" s="531"/>
      <c r="U1151" s="523">
        <v>313.17950510660194</v>
      </c>
      <c r="V1151" s="524"/>
      <c r="AK1151" s="289"/>
    </row>
    <row r="1152" spans="5:37" outlineLevel="1" x14ac:dyDescent="0.2">
      <c r="E1152" s="526">
        <v>30</v>
      </c>
      <c r="F1152" s="527" t="s">
        <v>159</v>
      </c>
      <c r="G1152" s="528" t="s">
        <v>213</v>
      </c>
      <c r="Q1152" s="519" t="s">
        <v>110</v>
      </c>
      <c r="R1152" s="529"/>
      <c r="S1152" s="530"/>
      <c r="T1152" s="531"/>
      <c r="U1152" s="523">
        <v>262.58546999999999</v>
      </c>
      <c r="V1152" s="524"/>
      <c r="AK1152" s="289"/>
    </row>
    <row r="1153" spans="5:37" outlineLevel="1" x14ac:dyDescent="0.2">
      <c r="E1153" s="526">
        <v>30</v>
      </c>
      <c r="F1153" s="527" t="s">
        <v>159</v>
      </c>
      <c r="G1153" s="528" t="s">
        <v>214</v>
      </c>
      <c r="Q1153" s="519" t="s">
        <v>110</v>
      </c>
      <c r="R1153" s="529"/>
      <c r="S1153" s="530"/>
      <c r="T1153" s="531"/>
      <c r="U1153" s="523">
        <v>1150.3174262115567</v>
      </c>
      <c r="V1153" s="524"/>
      <c r="AK1153" s="289"/>
    </row>
    <row r="1154" spans="5:37" outlineLevel="1" x14ac:dyDescent="0.2">
      <c r="E1154" s="526">
        <v>30</v>
      </c>
      <c r="F1154" s="527" t="s">
        <v>159</v>
      </c>
      <c r="G1154" s="528" t="s">
        <v>215</v>
      </c>
      <c r="Q1154" s="519" t="s">
        <v>110</v>
      </c>
      <c r="R1154" s="529"/>
      <c r="S1154" s="530"/>
      <c r="T1154" s="531"/>
      <c r="U1154" s="523">
        <v>775.09572000000037</v>
      </c>
      <c r="V1154" s="524"/>
      <c r="AK1154" s="289"/>
    </row>
    <row r="1155" spans="5:37" outlineLevel="1" x14ac:dyDescent="0.2">
      <c r="E1155" s="526">
        <v>30</v>
      </c>
      <c r="F1155" s="527" t="s">
        <v>159</v>
      </c>
      <c r="G1155" s="528" t="s">
        <v>216</v>
      </c>
      <c r="Q1155" s="519" t="s">
        <v>110</v>
      </c>
      <c r="R1155" s="529"/>
      <c r="S1155" s="530"/>
      <c r="T1155" s="531"/>
      <c r="U1155" s="523">
        <v>0</v>
      </c>
      <c r="V1155" s="524"/>
      <c r="AK1155" s="289"/>
    </row>
    <row r="1156" spans="5:37" outlineLevel="1" x14ac:dyDescent="0.2">
      <c r="E1156" s="526">
        <v>30</v>
      </c>
      <c r="F1156" s="527" t="s">
        <v>159</v>
      </c>
      <c r="G1156" s="528" t="s">
        <v>33</v>
      </c>
      <c r="Q1156" s="519" t="s">
        <v>110</v>
      </c>
      <c r="R1156" s="529"/>
      <c r="S1156" s="530"/>
      <c r="T1156" s="531"/>
      <c r="U1156" s="523">
        <v>0</v>
      </c>
      <c r="V1156" s="524"/>
      <c r="AK1156" s="289"/>
    </row>
    <row r="1157" spans="5:37" outlineLevel="1" x14ac:dyDescent="0.2">
      <c r="E1157" s="526">
        <v>30</v>
      </c>
      <c r="F1157" s="527" t="s">
        <v>159</v>
      </c>
      <c r="G1157" s="528" t="s">
        <v>34</v>
      </c>
      <c r="Q1157" s="519" t="s">
        <v>110</v>
      </c>
      <c r="R1157" s="529"/>
      <c r="S1157" s="530"/>
      <c r="T1157" s="531"/>
      <c r="U1157" s="523">
        <v>0</v>
      </c>
      <c r="V1157" s="524"/>
      <c r="AK1157" s="289"/>
    </row>
    <row r="1158" spans="5:37" outlineLevel="1" x14ac:dyDescent="0.2">
      <c r="E1158" s="526">
        <v>30</v>
      </c>
      <c r="F1158" s="527" t="s">
        <v>159</v>
      </c>
      <c r="G1158" s="528" t="s">
        <v>217</v>
      </c>
      <c r="Q1158" s="519" t="s">
        <v>110</v>
      </c>
      <c r="R1158" s="529"/>
      <c r="S1158" s="530"/>
      <c r="T1158" s="531"/>
      <c r="U1158" s="523">
        <v>0</v>
      </c>
      <c r="V1158" s="524"/>
      <c r="AK1158" s="289"/>
    </row>
    <row r="1159" spans="5:37" outlineLevel="1" x14ac:dyDescent="0.2">
      <c r="E1159" s="526">
        <v>30</v>
      </c>
      <c r="F1159" s="527" t="s">
        <v>159</v>
      </c>
      <c r="G1159" s="528" t="s">
        <v>152</v>
      </c>
      <c r="Q1159" s="519" t="s">
        <v>110</v>
      </c>
      <c r="R1159" s="529"/>
      <c r="S1159" s="530"/>
      <c r="T1159" s="531"/>
      <c r="U1159" s="523">
        <v>0</v>
      </c>
      <c r="V1159" s="524"/>
      <c r="AK1159" s="289"/>
    </row>
    <row r="1160" spans="5:37" outlineLevel="1" x14ac:dyDescent="0.2">
      <c r="E1160" s="526">
        <v>30</v>
      </c>
      <c r="F1160" s="532" t="s">
        <v>159</v>
      </c>
      <c r="G1160" s="533" t="s">
        <v>454</v>
      </c>
      <c r="Q1160" s="519" t="s">
        <v>110</v>
      </c>
      <c r="R1160" s="534"/>
      <c r="S1160" s="535"/>
      <c r="T1160" s="536"/>
      <c r="U1160" s="523">
        <v>0</v>
      </c>
      <c r="V1160" s="524"/>
      <c r="AK1160" s="289"/>
    </row>
    <row r="1161" spans="5:37" outlineLevel="1" x14ac:dyDescent="0.2">
      <c r="E1161" s="516" t="s">
        <v>152</v>
      </c>
      <c r="F1161" s="517" t="s">
        <v>152</v>
      </c>
      <c r="G1161" s="518" t="s">
        <v>209</v>
      </c>
      <c r="Q1161" s="519" t="s">
        <v>110</v>
      </c>
      <c r="R1161" s="520"/>
      <c r="S1161" s="521"/>
      <c r="T1161" s="522"/>
      <c r="U1161" s="523">
        <v>0</v>
      </c>
      <c r="V1161" s="524"/>
      <c r="AK1161" s="289"/>
    </row>
    <row r="1162" spans="5:37" outlineLevel="1" x14ac:dyDescent="0.2">
      <c r="E1162" s="526" t="s">
        <v>152</v>
      </c>
      <c r="F1162" s="527" t="s">
        <v>152</v>
      </c>
      <c r="G1162" s="528" t="s">
        <v>31</v>
      </c>
      <c r="Q1162" s="519" t="s">
        <v>110</v>
      </c>
      <c r="R1162" s="529"/>
      <c r="S1162" s="530"/>
      <c r="T1162" s="531"/>
      <c r="U1162" s="523">
        <v>0</v>
      </c>
      <c r="V1162" s="524"/>
      <c r="AK1162" s="289"/>
    </row>
    <row r="1163" spans="5:37" outlineLevel="1" x14ac:dyDescent="0.2">
      <c r="E1163" s="526" t="s">
        <v>152</v>
      </c>
      <c r="F1163" s="527" t="s">
        <v>152</v>
      </c>
      <c r="G1163" s="528" t="s">
        <v>28</v>
      </c>
      <c r="Q1163" s="519" t="s">
        <v>110</v>
      </c>
      <c r="R1163" s="529"/>
      <c r="S1163" s="530"/>
      <c r="T1163" s="531"/>
      <c r="U1163" s="523">
        <v>0</v>
      </c>
      <c r="V1163" s="524"/>
      <c r="AK1163" s="289"/>
    </row>
    <row r="1164" spans="5:37" outlineLevel="1" x14ac:dyDescent="0.2">
      <c r="E1164" s="526" t="s">
        <v>152</v>
      </c>
      <c r="F1164" s="527" t="s">
        <v>152</v>
      </c>
      <c r="G1164" s="528" t="s">
        <v>210</v>
      </c>
      <c r="Q1164" s="519" t="s">
        <v>110</v>
      </c>
      <c r="R1164" s="529"/>
      <c r="S1164" s="530"/>
      <c r="T1164" s="531"/>
      <c r="U1164" s="523">
        <v>0</v>
      </c>
      <c r="V1164" s="524"/>
      <c r="AK1164" s="289"/>
    </row>
    <row r="1165" spans="5:37" outlineLevel="1" x14ac:dyDescent="0.2">
      <c r="E1165" s="526" t="s">
        <v>152</v>
      </c>
      <c r="F1165" s="527" t="s">
        <v>152</v>
      </c>
      <c r="G1165" s="528" t="s">
        <v>211</v>
      </c>
      <c r="Q1165" s="519" t="s">
        <v>110</v>
      </c>
      <c r="R1165" s="529"/>
      <c r="S1165" s="530"/>
      <c r="T1165" s="531"/>
      <c r="U1165" s="523">
        <v>0</v>
      </c>
      <c r="V1165" s="524"/>
      <c r="AK1165" s="289"/>
    </row>
    <row r="1166" spans="5:37" outlineLevel="1" x14ac:dyDescent="0.2">
      <c r="E1166" s="526" t="s">
        <v>152</v>
      </c>
      <c r="F1166" s="527" t="s">
        <v>152</v>
      </c>
      <c r="G1166" s="528" t="s">
        <v>212</v>
      </c>
      <c r="Q1166" s="519" t="s">
        <v>110</v>
      </c>
      <c r="R1166" s="529"/>
      <c r="S1166" s="530"/>
      <c r="T1166" s="531"/>
      <c r="U1166" s="523">
        <v>0</v>
      </c>
      <c r="V1166" s="524"/>
      <c r="AK1166" s="289"/>
    </row>
    <row r="1167" spans="5:37" outlineLevel="1" x14ac:dyDescent="0.2">
      <c r="E1167" s="526" t="s">
        <v>152</v>
      </c>
      <c r="F1167" s="527" t="s">
        <v>152</v>
      </c>
      <c r="G1167" s="528" t="s">
        <v>213</v>
      </c>
      <c r="Q1167" s="519" t="s">
        <v>110</v>
      </c>
      <c r="R1167" s="529"/>
      <c r="S1167" s="530"/>
      <c r="T1167" s="531"/>
      <c r="U1167" s="523">
        <v>0</v>
      </c>
      <c r="V1167" s="524"/>
      <c r="AK1167" s="289"/>
    </row>
    <row r="1168" spans="5:37" outlineLevel="1" x14ac:dyDescent="0.2">
      <c r="E1168" s="526" t="s">
        <v>152</v>
      </c>
      <c r="F1168" s="527" t="s">
        <v>152</v>
      </c>
      <c r="G1168" s="528" t="s">
        <v>214</v>
      </c>
      <c r="Q1168" s="519" t="s">
        <v>110</v>
      </c>
      <c r="R1168" s="529"/>
      <c r="S1168" s="530"/>
      <c r="T1168" s="531"/>
      <c r="U1168" s="523">
        <v>0</v>
      </c>
      <c r="V1168" s="524"/>
      <c r="AK1168" s="289"/>
    </row>
    <row r="1169" spans="5:37" outlineLevel="1" x14ac:dyDescent="0.2">
      <c r="E1169" s="526" t="s">
        <v>152</v>
      </c>
      <c r="F1169" s="527" t="s">
        <v>152</v>
      </c>
      <c r="G1169" s="528" t="s">
        <v>215</v>
      </c>
      <c r="Q1169" s="519" t="s">
        <v>110</v>
      </c>
      <c r="R1169" s="529"/>
      <c r="S1169" s="530"/>
      <c r="T1169" s="531"/>
      <c r="U1169" s="523">
        <v>0</v>
      </c>
      <c r="V1169" s="524"/>
      <c r="AK1169" s="289"/>
    </row>
    <row r="1170" spans="5:37" outlineLevel="1" x14ac:dyDescent="0.2">
      <c r="E1170" s="526" t="s">
        <v>152</v>
      </c>
      <c r="F1170" s="527" t="s">
        <v>152</v>
      </c>
      <c r="G1170" s="528" t="s">
        <v>216</v>
      </c>
      <c r="Q1170" s="519" t="s">
        <v>110</v>
      </c>
      <c r="R1170" s="529"/>
      <c r="S1170" s="530"/>
      <c r="T1170" s="531"/>
      <c r="U1170" s="523">
        <v>0</v>
      </c>
      <c r="V1170" s="524"/>
      <c r="AK1170" s="289"/>
    </row>
    <row r="1171" spans="5:37" outlineLevel="1" x14ac:dyDescent="0.2">
      <c r="E1171" s="526" t="s">
        <v>152</v>
      </c>
      <c r="F1171" s="527" t="s">
        <v>152</v>
      </c>
      <c r="G1171" s="528" t="s">
        <v>33</v>
      </c>
      <c r="Q1171" s="519" t="s">
        <v>110</v>
      </c>
      <c r="R1171" s="529"/>
      <c r="S1171" s="530"/>
      <c r="T1171" s="531"/>
      <c r="U1171" s="523">
        <v>0</v>
      </c>
      <c r="V1171" s="524"/>
      <c r="AK1171" s="289"/>
    </row>
    <row r="1172" spans="5:37" outlineLevel="1" x14ac:dyDescent="0.2">
      <c r="E1172" s="526" t="s">
        <v>152</v>
      </c>
      <c r="F1172" s="527" t="s">
        <v>152</v>
      </c>
      <c r="G1172" s="528" t="s">
        <v>34</v>
      </c>
      <c r="Q1172" s="519" t="s">
        <v>110</v>
      </c>
      <c r="R1172" s="529"/>
      <c r="S1172" s="530"/>
      <c r="T1172" s="531"/>
      <c r="U1172" s="523">
        <v>0</v>
      </c>
      <c r="V1172" s="524"/>
      <c r="AK1172" s="289"/>
    </row>
    <row r="1173" spans="5:37" outlineLevel="1" x14ac:dyDescent="0.2">
      <c r="E1173" s="526" t="s">
        <v>152</v>
      </c>
      <c r="F1173" s="527" t="s">
        <v>152</v>
      </c>
      <c r="G1173" s="528" t="s">
        <v>217</v>
      </c>
      <c r="Q1173" s="519" t="s">
        <v>110</v>
      </c>
      <c r="R1173" s="529"/>
      <c r="S1173" s="530"/>
      <c r="T1173" s="531"/>
      <c r="U1173" s="523">
        <v>0</v>
      </c>
      <c r="V1173" s="524"/>
      <c r="AK1173" s="289"/>
    </row>
    <row r="1174" spans="5:37" outlineLevel="1" x14ac:dyDescent="0.2">
      <c r="E1174" s="526" t="s">
        <v>152</v>
      </c>
      <c r="F1174" s="527" t="s">
        <v>152</v>
      </c>
      <c r="G1174" s="528" t="s">
        <v>152</v>
      </c>
      <c r="Q1174" s="519" t="s">
        <v>110</v>
      </c>
      <c r="R1174" s="529"/>
      <c r="S1174" s="530"/>
      <c r="T1174" s="531"/>
      <c r="U1174" s="523">
        <v>0</v>
      </c>
      <c r="V1174" s="524"/>
      <c r="AK1174" s="289"/>
    </row>
    <row r="1175" spans="5:37" outlineLevel="1" x14ac:dyDescent="0.2">
      <c r="E1175" s="526" t="s">
        <v>152</v>
      </c>
      <c r="F1175" s="532" t="s">
        <v>152</v>
      </c>
      <c r="G1175" s="533" t="s">
        <v>454</v>
      </c>
      <c r="Q1175" s="519" t="s">
        <v>110</v>
      </c>
      <c r="R1175" s="534"/>
      <c r="S1175" s="535"/>
      <c r="T1175" s="536"/>
      <c r="U1175" s="523">
        <v>0</v>
      </c>
      <c r="V1175" s="524"/>
      <c r="AK1175" s="289"/>
    </row>
    <row r="1176" spans="5:37" outlineLevel="1" x14ac:dyDescent="0.2">
      <c r="E1176" s="516" t="s">
        <v>160</v>
      </c>
      <c r="F1176" s="517" t="s">
        <v>161</v>
      </c>
      <c r="G1176" s="518" t="s">
        <v>209</v>
      </c>
      <c r="Q1176" s="519" t="s">
        <v>110</v>
      </c>
      <c r="R1176" s="520"/>
      <c r="S1176" s="521"/>
      <c r="T1176" s="522"/>
      <c r="U1176" s="523">
        <v>553.41460000000006</v>
      </c>
      <c r="V1176" s="524"/>
      <c r="AK1176" s="289"/>
    </row>
    <row r="1177" spans="5:37" outlineLevel="1" x14ac:dyDescent="0.2">
      <c r="E1177" s="526" t="s">
        <v>160</v>
      </c>
      <c r="F1177" s="527" t="s">
        <v>161</v>
      </c>
      <c r="G1177" s="528" t="s">
        <v>31</v>
      </c>
      <c r="Q1177" s="519" t="s">
        <v>110</v>
      </c>
      <c r="R1177" s="529"/>
      <c r="S1177" s="530"/>
      <c r="T1177" s="531"/>
      <c r="U1177" s="523">
        <v>0</v>
      </c>
      <c r="V1177" s="524"/>
      <c r="AK1177" s="289"/>
    </row>
    <row r="1178" spans="5:37" outlineLevel="1" x14ac:dyDescent="0.2">
      <c r="E1178" s="526" t="s">
        <v>160</v>
      </c>
      <c r="F1178" s="527" t="s">
        <v>161</v>
      </c>
      <c r="G1178" s="528" t="s">
        <v>28</v>
      </c>
      <c r="Q1178" s="519" t="s">
        <v>110</v>
      </c>
      <c r="R1178" s="529"/>
      <c r="S1178" s="530"/>
      <c r="T1178" s="531"/>
      <c r="U1178" s="523">
        <v>0</v>
      </c>
      <c r="V1178" s="524"/>
      <c r="AK1178" s="289"/>
    </row>
    <row r="1179" spans="5:37" outlineLevel="1" x14ac:dyDescent="0.2">
      <c r="E1179" s="526" t="s">
        <v>160</v>
      </c>
      <c r="F1179" s="527" t="s">
        <v>161</v>
      </c>
      <c r="G1179" s="528" t="s">
        <v>210</v>
      </c>
      <c r="Q1179" s="519" t="s">
        <v>110</v>
      </c>
      <c r="R1179" s="529"/>
      <c r="S1179" s="530"/>
      <c r="T1179" s="531"/>
      <c r="U1179" s="523">
        <v>0</v>
      </c>
      <c r="V1179" s="524"/>
      <c r="AK1179" s="289"/>
    </row>
    <row r="1180" spans="5:37" outlineLevel="1" x14ac:dyDescent="0.2">
      <c r="E1180" s="526" t="s">
        <v>160</v>
      </c>
      <c r="F1180" s="527" t="s">
        <v>161</v>
      </c>
      <c r="G1180" s="528" t="s">
        <v>211</v>
      </c>
      <c r="Q1180" s="519" t="s">
        <v>110</v>
      </c>
      <c r="R1180" s="529"/>
      <c r="S1180" s="530"/>
      <c r="T1180" s="531"/>
      <c r="U1180" s="523">
        <v>0</v>
      </c>
      <c r="V1180" s="524"/>
      <c r="AK1180" s="289"/>
    </row>
    <row r="1181" spans="5:37" outlineLevel="1" x14ac:dyDescent="0.2">
      <c r="E1181" s="526" t="s">
        <v>160</v>
      </c>
      <c r="F1181" s="527" t="s">
        <v>161</v>
      </c>
      <c r="G1181" s="528" t="s">
        <v>212</v>
      </c>
      <c r="Q1181" s="519" t="s">
        <v>110</v>
      </c>
      <c r="R1181" s="529"/>
      <c r="S1181" s="530"/>
      <c r="T1181" s="531"/>
      <c r="U1181" s="523">
        <v>0</v>
      </c>
      <c r="V1181" s="524"/>
      <c r="AK1181" s="289"/>
    </row>
    <row r="1182" spans="5:37" outlineLevel="1" x14ac:dyDescent="0.2">
      <c r="E1182" s="526" t="s">
        <v>160</v>
      </c>
      <c r="F1182" s="527" t="s">
        <v>161</v>
      </c>
      <c r="G1182" s="528" t="s">
        <v>213</v>
      </c>
      <c r="Q1182" s="519" t="s">
        <v>110</v>
      </c>
      <c r="R1182" s="529"/>
      <c r="S1182" s="530"/>
      <c r="T1182" s="531"/>
      <c r="U1182" s="523">
        <v>0</v>
      </c>
      <c r="V1182" s="524"/>
      <c r="AK1182" s="289"/>
    </row>
    <row r="1183" spans="5:37" outlineLevel="1" x14ac:dyDescent="0.2">
      <c r="E1183" s="526" t="s">
        <v>160</v>
      </c>
      <c r="F1183" s="527" t="s">
        <v>161</v>
      </c>
      <c r="G1183" s="528" t="s">
        <v>214</v>
      </c>
      <c r="Q1183" s="519" t="s">
        <v>110</v>
      </c>
      <c r="R1183" s="529"/>
      <c r="S1183" s="530"/>
      <c r="T1183" s="531"/>
      <c r="U1183" s="523">
        <v>0</v>
      </c>
      <c r="V1183" s="524"/>
      <c r="AK1183" s="289"/>
    </row>
    <row r="1184" spans="5:37" outlineLevel="1" x14ac:dyDescent="0.2">
      <c r="E1184" s="526" t="s">
        <v>160</v>
      </c>
      <c r="F1184" s="527" t="s">
        <v>161</v>
      </c>
      <c r="G1184" s="528" t="s">
        <v>215</v>
      </c>
      <c r="Q1184" s="519" t="s">
        <v>110</v>
      </c>
      <c r="R1184" s="529"/>
      <c r="S1184" s="530"/>
      <c r="T1184" s="531"/>
      <c r="U1184" s="523">
        <v>0</v>
      </c>
      <c r="V1184" s="524"/>
      <c r="AK1184" s="289"/>
    </row>
    <row r="1185" spans="5:37" outlineLevel="1" x14ac:dyDescent="0.2">
      <c r="E1185" s="526" t="s">
        <v>160</v>
      </c>
      <c r="F1185" s="527" t="s">
        <v>161</v>
      </c>
      <c r="G1185" s="528" t="s">
        <v>216</v>
      </c>
      <c r="Q1185" s="519" t="s">
        <v>110</v>
      </c>
      <c r="R1185" s="529"/>
      <c r="S1185" s="530"/>
      <c r="T1185" s="531"/>
      <c r="U1185" s="523">
        <v>0</v>
      </c>
      <c r="V1185" s="524"/>
      <c r="AK1185" s="289"/>
    </row>
    <row r="1186" spans="5:37" outlineLevel="1" x14ac:dyDescent="0.2">
      <c r="E1186" s="526" t="s">
        <v>160</v>
      </c>
      <c r="F1186" s="527" t="s">
        <v>161</v>
      </c>
      <c r="G1186" s="528" t="s">
        <v>33</v>
      </c>
      <c r="Q1186" s="519" t="s">
        <v>110</v>
      </c>
      <c r="R1186" s="529"/>
      <c r="S1186" s="530"/>
      <c r="T1186" s="531"/>
      <c r="U1186" s="523">
        <v>0</v>
      </c>
      <c r="V1186" s="524"/>
      <c r="AK1186" s="289"/>
    </row>
    <row r="1187" spans="5:37" outlineLevel="1" x14ac:dyDescent="0.2">
      <c r="E1187" s="526" t="s">
        <v>160</v>
      </c>
      <c r="F1187" s="527" t="s">
        <v>161</v>
      </c>
      <c r="G1187" s="528" t="s">
        <v>34</v>
      </c>
      <c r="Q1187" s="519" t="s">
        <v>110</v>
      </c>
      <c r="R1187" s="529"/>
      <c r="S1187" s="530"/>
      <c r="T1187" s="531"/>
      <c r="U1187" s="523">
        <v>0</v>
      </c>
      <c r="V1187" s="524"/>
      <c r="AK1187" s="289"/>
    </row>
    <row r="1188" spans="5:37" outlineLevel="1" x14ac:dyDescent="0.2">
      <c r="E1188" s="526" t="s">
        <v>160</v>
      </c>
      <c r="F1188" s="527" t="s">
        <v>161</v>
      </c>
      <c r="G1188" s="528" t="s">
        <v>217</v>
      </c>
      <c r="Q1188" s="519" t="s">
        <v>110</v>
      </c>
      <c r="R1188" s="529"/>
      <c r="S1188" s="530"/>
      <c r="T1188" s="531"/>
      <c r="U1188" s="523">
        <v>0</v>
      </c>
      <c r="V1188" s="524"/>
      <c r="AK1188" s="289"/>
    </row>
    <row r="1189" spans="5:37" outlineLevel="1" x14ac:dyDescent="0.2">
      <c r="E1189" s="526" t="s">
        <v>160</v>
      </c>
      <c r="F1189" s="527" t="s">
        <v>161</v>
      </c>
      <c r="G1189" s="528" t="s">
        <v>152</v>
      </c>
      <c r="Q1189" s="519" t="s">
        <v>110</v>
      </c>
      <c r="R1189" s="529"/>
      <c r="S1189" s="530"/>
      <c r="T1189" s="531"/>
      <c r="U1189" s="523">
        <v>0</v>
      </c>
      <c r="V1189" s="524"/>
      <c r="AK1189" s="289"/>
    </row>
    <row r="1190" spans="5:37" outlineLevel="1" x14ac:dyDescent="0.2">
      <c r="E1190" s="526" t="s">
        <v>160</v>
      </c>
      <c r="F1190" s="532" t="s">
        <v>161</v>
      </c>
      <c r="G1190" s="533" t="s">
        <v>454</v>
      </c>
      <c r="Q1190" s="519" t="s">
        <v>110</v>
      </c>
      <c r="R1190" s="534"/>
      <c r="S1190" s="535"/>
      <c r="T1190" s="536"/>
      <c r="U1190" s="523">
        <v>0</v>
      </c>
      <c r="V1190" s="524"/>
      <c r="AK1190" s="289"/>
    </row>
    <row r="1191" spans="5:37" outlineLevel="1" x14ac:dyDescent="0.2">
      <c r="E1191" s="516" t="s">
        <v>162</v>
      </c>
      <c r="F1191" s="517" t="s">
        <v>659</v>
      </c>
      <c r="G1191" s="518" t="s">
        <v>209</v>
      </c>
      <c r="Q1191" s="519" t="s">
        <v>110</v>
      </c>
      <c r="R1191" s="520"/>
      <c r="S1191" s="521"/>
      <c r="T1191" s="522"/>
      <c r="U1191" s="523">
        <v>14.738670000000003</v>
      </c>
      <c r="V1191" s="524"/>
      <c r="AK1191" s="289"/>
    </row>
    <row r="1192" spans="5:37" outlineLevel="1" x14ac:dyDescent="0.2">
      <c r="E1192" s="526" t="s">
        <v>162</v>
      </c>
      <c r="F1192" s="527" t="s">
        <v>659</v>
      </c>
      <c r="G1192" s="528" t="s">
        <v>31</v>
      </c>
      <c r="Q1192" s="519" t="s">
        <v>110</v>
      </c>
      <c r="R1192" s="529"/>
      <c r="S1192" s="530"/>
      <c r="T1192" s="531"/>
      <c r="U1192" s="523">
        <v>0</v>
      </c>
      <c r="V1192" s="524"/>
      <c r="AK1192" s="289"/>
    </row>
    <row r="1193" spans="5:37" outlineLevel="1" x14ac:dyDescent="0.2">
      <c r="E1193" s="526" t="s">
        <v>162</v>
      </c>
      <c r="F1193" s="527" t="s">
        <v>659</v>
      </c>
      <c r="G1193" s="528" t="s">
        <v>28</v>
      </c>
      <c r="Q1193" s="519" t="s">
        <v>110</v>
      </c>
      <c r="R1193" s="529"/>
      <c r="S1193" s="530"/>
      <c r="T1193" s="531"/>
      <c r="U1193" s="523">
        <v>0</v>
      </c>
      <c r="V1193" s="524"/>
      <c r="AK1193" s="289"/>
    </row>
    <row r="1194" spans="5:37" outlineLevel="1" x14ac:dyDescent="0.2">
      <c r="E1194" s="526" t="s">
        <v>162</v>
      </c>
      <c r="F1194" s="527" t="s">
        <v>659</v>
      </c>
      <c r="G1194" s="528" t="s">
        <v>210</v>
      </c>
      <c r="Q1194" s="519" t="s">
        <v>110</v>
      </c>
      <c r="R1194" s="529"/>
      <c r="S1194" s="530"/>
      <c r="T1194" s="531"/>
      <c r="U1194" s="523">
        <v>0</v>
      </c>
      <c r="V1194" s="524"/>
      <c r="AK1194" s="289"/>
    </row>
    <row r="1195" spans="5:37" outlineLevel="1" x14ac:dyDescent="0.2">
      <c r="E1195" s="526" t="s">
        <v>162</v>
      </c>
      <c r="F1195" s="527" t="s">
        <v>659</v>
      </c>
      <c r="G1195" s="528" t="s">
        <v>211</v>
      </c>
      <c r="Q1195" s="519" t="s">
        <v>110</v>
      </c>
      <c r="R1195" s="529"/>
      <c r="S1195" s="530"/>
      <c r="T1195" s="531"/>
      <c r="U1195" s="523">
        <v>0</v>
      </c>
      <c r="V1195" s="524"/>
      <c r="AK1195" s="289"/>
    </row>
    <row r="1196" spans="5:37" outlineLevel="1" x14ac:dyDescent="0.2">
      <c r="E1196" s="526" t="s">
        <v>162</v>
      </c>
      <c r="F1196" s="527" t="s">
        <v>659</v>
      </c>
      <c r="G1196" s="528" t="s">
        <v>212</v>
      </c>
      <c r="Q1196" s="519" t="s">
        <v>110</v>
      </c>
      <c r="R1196" s="529"/>
      <c r="S1196" s="530"/>
      <c r="T1196" s="531"/>
      <c r="U1196" s="523">
        <v>0</v>
      </c>
      <c r="V1196" s="524"/>
      <c r="AK1196" s="289"/>
    </row>
    <row r="1197" spans="5:37" outlineLevel="1" x14ac:dyDescent="0.2">
      <c r="E1197" s="526" t="s">
        <v>162</v>
      </c>
      <c r="F1197" s="527" t="s">
        <v>659</v>
      </c>
      <c r="G1197" s="528" t="s">
        <v>213</v>
      </c>
      <c r="Q1197" s="519" t="s">
        <v>110</v>
      </c>
      <c r="R1197" s="529"/>
      <c r="S1197" s="530"/>
      <c r="T1197" s="531"/>
      <c r="U1197" s="523">
        <v>0</v>
      </c>
      <c r="V1197" s="524"/>
      <c r="AK1197" s="289"/>
    </row>
    <row r="1198" spans="5:37" outlineLevel="1" x14ac:dyDescent="0.2">
      <c r="E1198" s="526" t="s">
        <v>162</v>
      </c>
      <c r="F1198" s="527" t="s">
        <v>659</v>
      </c>
      <c r="G1198" s="528" t="s">
        <v>214</v>
      </c>
      <c r="Q1198" s="519" t="s">
        <v>110</v>
      </c>
      <c r="R1198" s="529"/>
      <c r="S1198" s="530"/>
      <c r="T1198" s="531"/>
      <c r="U1198" s="523">
        <v>0</v>
      </c>
      <c r="V1198" s="524"/>
      <c r="AK1198" s="289"/>
    </row>
    <row r="1199" spans="5:37" outlineLevel="1" x14ac:dyDescent="0.2">
      <c r="E1199" s="526" t="s">
        <v>162</v>
      </c>
      <c r="F1199" s="527" t="s">
        <v>659</v>
      </c>
      <c r="G1199" s="528" t="s">
        <v>215</v>
      </c>
      <c r="Q1199" s="519" t="s">
        <v>110</v>
      </c>
      <c r="R1199" s="529"/>
      <c r="S1199" s="530"/>
      <c r="T1199" s="531"/>
      <c r="U1199" s="523">
        <v>0</v>
      </c>
      <c r="V1199" s="524"/>
      <c r="AK1199" s="289"/>
    </row>
    <row r="1200" spans="5:37" outlineLevel="1" x14ac:dyDescent="0.2">
      <c r="E1200" s="526" t="s">
        <v>162</v>
      </c>
      <c r="F1200" s="527" t="s">
        <v>659</v>
      </c>
      <c r="G1200" s="528" t="s">
        <v>216</v>
      </c>
      <c r="Q1200" s="519" t="s">
        <v>110</v>
      </c>
      <c r="R1200" s="529"/>
      <c r="S1200" s="530"/>
      <c r="T1200" s="531"/>
      <c r="U1200" s="523">
        <v>0</v>
      </c>
      <c r="V1200" s="524"/>
      <c r="AK1200" s="289"/>
    </row>
    <row r="1201" spans="5:37" outlineLevel="1" x14ac:dyDescent="0.2">
      <c r="E1201" s="526" t="s">
        <v>162</v>
      </c>
      <c r="F1201" s="527" t="s">
        <v>659</v>
      </c>
      <c r="G1201" s="528" t="s">
        <v>33</v>
      </c>
      <c r="Q1201" s="519" t="s">
        <v>110</v>
      </c>
      <c r="R1201" s="529"/>
      <c r="S1201" s="530"/>
      <c r="T1201" s="531"/>
      <c r="U1201" s="523">
        <v>0</v>
      </c>
      <c r="V1201" s="524"/>
      <c r="AK1201" s="289"/>
    </row>
    <row r="1202" spans="5:37" outlineLevel="1" x14ac:dyDescent="0.2">
      <c r="E1202" s="526" t="s">
        <v>162</v>
      </c>
      <c r="F1202" s="527" t="s">
        <v>659</v>
      </c>
      <c r="G1202" s="528" t="s">
        <v>34</v>
      </c>
      <c r="Q1202" s="519" t="s">
        <v>110</v>
      </c>
      <c r="R1202" s="529"/>
      <c r="S1202" s="530"/>
      <c r="T1202" s="531"/>
      <c r="U1202" s="523">
        <v>0</v>
      </c>
      <c r="V1202" s="524"/>
      <c r="AK1202" s="289"/>
    </row>
    <row r="1203" spans="5:37" outlineLevel="1" x14ac:dyDescent="0.2">
      <c r="E1203" s="526" t="s">
        <v>162</v>
      </c>
      <c r="F1203" s="527" t="s">
        <v>659</v>
      </c>
      <c r="G1203" s="528" t="s">
        <v>217</v>
      </c>
      <c r="Q1203" s="519" t="s">
        <v>110</v>
      </c>
      <c r="R1203" s="529"/>
      <c r="S1203" s="530"/>
      <c r="T1203" s="531"/>
      <c r="U1203" s="523">
        <v>0</v>
      </c>
      <c r="V1203" s="524"/>
      <c r="AK1203" s="289"/>
    </row>
    <row r="1204" spans="5:37" outlineLevel="1" x14ac:dyDescent="0.2">
      <c r="E1204" s="526" t="s">
        <v>162</v>
      </c>
      <c r="F1204" s="527" t="s">
        <v>659</v>
      </c>
      <c r="G1204" s="528" t="s">
        <v>152</v>
      </c>
      <c r="Q1204" s="519" t="s">
        <v>110</v>
      </c>
      <c r="R1204" s="529"/>
      <c r="S1204" s="530"/>
      <c r="T1204" s="531"/>
      <c r="U1204" s="523">
        <v>0</v>
      </c>
      <c r="V1204" s="524"/>
      <c r="AK1204" s="289"/>
    </row>
    <row r="1205" spans="5:37" outlineLevel="1" x14ac:dyDescent="0.2">
      <c r="E1205" s="526" t="s">
        <v>162</v>
      </c>
      <c r="F1205" s="532" t="s">
        <v>659</v>
      </c>
      <c r="G1205" s="533" t="s">
        <v>454</v>
      </c>
      <c r="Q1205" s="519" t="s">
        <v>110</v>
      </c>
      <c r="R1205" s="534"/>
      <c r="S1205" s="535"/>
      <c r="T1205" s="536"/>
      <c r="U1205" s="523">
        <v>0</v>
      </c>
      <c r="V1205" s="524"/>
      <c r="AK1205" s="289"/>
    </row>
    <row r="1206" spans="5:37" outlineLevel="1" x14ac:dyDescent="0.2">
      <c r="E1206" s="516" t="s">
        <v>163</v>
      </c>
      <c r="F1206" s="517" t="s">
        <v>164</v>
      </c>
      <c r="G1206" s="518" t="s">
        <v>209</v>
      </c>
      <c r="Q1206" s="519" t="s">
        <v>110</v>
      </c>
      <c r="R1206" s="520"/>
      <c r="S1206" s="521"/>
      <c r="T1206" s="522"/>
      <c r="U1206" s="523">
        <v>74.779295199231512</v>
      </c>
      <c r="V1206" s="524"/>
      <c r="AK1206" s="289"/>
    </row>
    <row r="1207" spans="5:37" outlineLevel="1" x14ac:dyDescent="0.2">
      <c r="E1207" s="526" t="s">
        <v>163</v>
      </c>
      <c r="F1207" s="527" t="s">
        <v>164</v>
      </c>
      <c r="G1207" s="528" t="s">
        <v>31</v>
      </c>
      <c r="Q1207" s="519" t="s">
        <v>110</v>
      </c>
      <c r="R1207" s="529"/>
      <c r="S1207" s="530"/>
      <c r="T1207" s="531"/>
      <c r="U1207" s="523">
        <v>10.952724318998232</v>
      </c>
      <c r="V1207" s="524"/>
      <c r="AK1207" s="289"/>
    </row>
    <row r="1208" spans="5:37" outlineLevel="1" x14ac:dyDescent="0.2">
      <c r="E1208" s="526" t="s">
        <v>163</v>
      </c>
      <c r="F1208" s="527" t="s">
        <v>164</v>
      </c>
      <c r="G1208" s="528" t="s">
        <v>28</v>
      </c>
      <c r="Q1208" s="519" t="s">
        <v>110</v>
      </c>
      <c r="R1208" s="529"/>
      <c r="S1208" s="530"/>
      <c r="T1208" s="531"/>
      <c r="U1208" s="523">
        <v>0</v>
      </c>
      <c r="V1208" s="524"/>
      <c r="AK1208" s="289"/>
    </row>
    <row r="1209" spans="5:37" outlineLevel="1" x14ac:dyDescent="0.2">
      <c r="E1209" s="526" t="s">
        <v>163</v>
      </c>
      <c r="F1209" s="527" t="s">
        <v>164</v>
      </c>
      <c r="G1209" s="528" t="s">
        <v>210</v>
      </c>
      <c r="Q1209" s="519" t="s">
        <v>110</v>
      </c>
      <c r="R1209" s="529"/>
      <c r="S1209" s="530"/>
      <c r="T1209" s="531"/>
      <c r="U1209" s="523">
        <v>19.870673133081983</v>
      </c>
      <c r="V1209" s="524"/>
      <c r="AK1209" s="289"/>
    </row>
    <row r="1210" spans="5:37" outlineLevel="1" x14ac:dyDescent="0.2">
      <c r="E1210" s="526" t="s">
        <v>163</v>
      </c>
      <c r="F1210" s="527" t="s">
        <v>164</v>
      </c>
      <c r="G1210" s="528" t="s">
        <v>211</v>
      </c>
      <c r="Q1210" s="519" t="s">
        <v>110</v>
      </c>
      <c r="R1210" s="529"/>
      <c r="S1210" s="530"/>
      <c r="T1210" s="531"/>
      <c r="U1210" s="523">
        <v>54.31297294613271</v>
      </c>
      <c r="V1210" s="524"/>
      <c r="AK1210" s="289"/>
    </row>
    <row r="1211" spans="5:37" outlineLevel="1" x14ac:dyDescent="0.2">
      <c r="E1211" s="526" t="s">
        <v>163</v>
      </c>
      <c r="F1211" s="527" t="s">
        <v>164</v>
      </c>
      <c r="G1211" s="528" t="s">
        <v>212</v>
      </c>
      <c r="Q1211" s="519" t="s">
        <v>110</v>
      </c>
      <c r="R1211" s="529"/>
      <c r="S1211" s="530"/>
      <c r="T1211" s="531"/>
      <c r="U1211" s="523">
        <v>11.112265615913005</v>
      </c>
      <c r="V1211" s="524"/>
      <c r="AK1211" s="289"/>
    </row>
    <row r="1212" spans="5:37" outlineLevel="1" x14ac:dyDescent="0.2">
      <c r="E1212" s="526" t="s">
        <v>163</v>
      </c>
      <c r="F1212" s="527" t="s">
        <v>164</v>
      </c>
      <c r="G1212" s="528" t="s">
        <v>213</v>
      </c>
      <c r="Q1212" s="519" t="s">
        <v>110</v>
      </c>
      <c r="R1212" s="529"/>
      <c r="S1212" s="530"/>
      <c r="T1212" s="531"/>
      <c r="U1212" s="523">
        <v>11.969542325372123</v>
      </c>
      <c r="V1212" s="524"/>
      <c r="AK1212" s="289"/>
    </row>
    <row r="1213" spans="5:37" outlineLevel="1" x14ac:dyDescent="0.2">
      <c r="E1213" s="526" t="s">
        <v>163</v>
      </c>
      <c r="F1213" s="527" t="s">
        <v>164</v>
      </c>
      <c r="G1213" s="528" t="s">
        <v>214</v>
      </c>
      <c r="Q1213" s="519" t="s">
        <v>110</v>
      </c>
      <c r="R1213" s="529"/>
      <c r="S1213" s="530"/>
      <c r="T1213" s="531"/>
      <c r="U1213" s="523">
        <v>17.149558566381973</v>
      </c>
      <c r="V1213" s="524"/>
      <c r="AK1213" s="289"/>
    </row>
    <row r="1214" spans="5:37" outlineLevel="1" x14ac:dyDescent="0.2">
      <c r="E1214" s="526" t="s">
        <v>163</v>
      </c>
      <c r="F1214" s="527" t="s">
        <v>164</v>
      </c>
      <c r="G1214" s="528" t="s">
        <v>215</v>
      </c>
      <c r="Q1214" s="519" t="s">
        <v>110</v>
      </c>
      <c r="R1214" s="529"/>
      <c r="S1214" s="530"/>
      <c r="T1214" s="531"/>
      <c r="U1214" s="523">
        <v>19.06688137943889</v>
      </c>
      <c r="V1214" s="524"/>
      <c r="AK1214" s="289"/>
    </row>
    <row r="1215" spans="5:37" outlineLevel="1" x14ac:dyDescent="0.2">
      <c r="E1215" s="526" t="s">
        <v>163</v>
      </c>
      <c r="F1215" s="527" t="s">
        <v>164</v>
      </c>
      <c r="G1215" s="528" t="s">
        <v>216</v>
      </c>
      <c r="Q1215" s="519" t="s">
        <v>110</v>
      </c>
      <c r="R1215" s="529"/>
      <c r="S1215" s="530"/>
      <c r="T1215" s="531"/>
      <c r="U1215" s="523">
        <v>0</v>
      </c>
      <c r="V1215" s="524"/>
      <c r="AK1215" s="289"/>
    </row>
    <row r="1216" spans="5:37" outlineLevel="1" x14ac:dyDescent="0.2">
      <c r="E1216" s="526" t="s">
        <v>163</v>
      </c>
      <c r="F1216" s="527" t="s">
        <v>164</v>
      </c>
      <c r="G1216" s="528" t="s">
        <v>33</v>
      </c>
      <c r="Q1216" s="519" t="s">
        <v>110</v>
      </c>
      <c r="R1216" s="529"/>
      <c r="S1216" s="530"/>
      <c r="T1216" s="531"/>
      <c r="U1216" s="523">
        <v>0</v>
      </c>
      <c r="V1216" s="524"/>
      <c r="AK1216" s="289"/>
    </row>
    <row r="1217" spans="5:37" outlineLevel="1" x14ac:dyDescent="0.2">
      <c r="E1217" s="526" t="s">
        <v>163</v>
      </c>
      <c r="F1217" s="527" t="s">
        <v>164</v>
      </c>
      <c r="G1217" s="528" t="s">
        <v>34</v>
      </c>
      <c r="Q1217" s="519" t="s">
        <v>110</v>
      </c>
      <c r="R1217" s="529"/>
      <c r="S1217" s="530"/>
      <c r="T1217" s="531"/>
      <c r="U1217" s="523">
        <v>0</v>
      </c>
      <c r="V1217" s="524"/>
      <c r="AK1217" s="289"/>
    </row>
    <row r="1218" spans="5:37" outlineLevel="1" x14ac:dyDescent="0.2">
      <c r="E1218" s="526" t="s">
        <v>163</v>
      </c>
      <c r="F1218" s="527" t="s">
        <v>164</v>
      </c>
      <c r="G1218" s="528" t="s">
        <v>217</v>
      </c>
      <c r="Q1218" s="519" t="s">
        <v>110</v>
      </c>
      <c r="R1218" s="529"/>
      <c r="S1218" s="530"/>
      <c r="T1218" s="531"/>
      <c r="U1218" s="523">
        <v>0</v>
      </c>
      <c r="V1218" s="524"/>
      <c r="AK1218" s="289"/>
    </row>
    <row r="1219" spans="5:37" outlineLevel="1" x14ac:dyDescent="0.2">
      <c r="E1219" s="526" t="s">
        <v>163</v>
      </c>
      <c r="F1219" s="527" t="s">
        <v>164</v>
      </c>
      <c r="G1219" s="528" t="s">
        <v>152</v>
      </c>
      <c r="Q1219" s="519" t="s">
        <v>110</v>
      </c>
      <c r="R1219" s="529"/>
      <c r="S1219" s="530"/>
      <c r="T1219" s="531"/>
      <c r="U1219" s="523">
        <v>0</v>
      </c>
      <c r="V1219" s="524"/>
      <c r="AK1219" s="289"/>
    </row>
    <row r="1220" spans="5:37" outlineLevel="1" x14ac:dyDescent="0.2">
      <c r="E1220" s="526" t="s">
        <v>163</v>
      </c>
      <c r="F1220" s="532" t="s">
        <v>164</v>
      </c>
      <c r="G1220" s="533" t="s">
        <v>454</v>
      </c>
      <c r="Q1220" s="519" t="s">
        <v>110</v>
      </c>
      <c r="R1220" s="534"/>
      <c r="S1220" s="535"/>
      <c r="T1220" s="536"/>
      <c r="U1220" s="523">
        <v>0</v>
      </c>
      <c r="V1220" s="524"/>
      <c r="AK1220" s="289"/>
    </row>
    <row r="1221" spans="5:37" outlineLevel="1" x14ac:dyDescent="0.2">
      <c r="E1221" s="516" t="s">
        <v>152</v>
      </c>
      <c r="F1221" s="517" t="s">
        <v>152</v>
      </c>
      <c r="G1221" s="518" t="s">
        <v>209</v>
      </c>
      <c r="Q1221" s="519" t="s">
        <v>110</v>
      </c>
      <c r="R1221" s="520"/>
      <c r="S1221" s="521"/>
      <c r="T1221" s="522"/>
      <c r="U1221" s="523">
        <v>0</v>
      </c>
      <c r="V1221" s="524"/>
      <c r="AK1221" s="289"/>
    </row>
    <row r="1222" spans="5:37" outlineLevel="1" x14ac:dyDescent="0.2">
      <c r="E1222" s="526" t="s">
        <v>152</v>
      </c>
      <c r="F1222" s="527" t="s">
        <v>152</v>
      </c>
      <c r="G1222" s="528" t="s">
        <v>31</v>
      </c>
      <c r="Q1222" s="519" t="s">
        <v>110</v>
      </c>
      <c r="R1222" s="529"/>
      <c r="S1222" s="530"/>
      <c r="T1222" s="531"/>
      <c r="U1222" s="523">
        <v>0</v>
      </c>
      <c r="V1222" s="524"/>
      <c r="AK1222" s="289"/>
    </row>
    <row r="1223" spans="5:37" outlineLevel="1" x14ac:dyDescent="0.2">
      <c r="E1223" s="526" t="s">
        <v>152</v>
      </c>
      <c r="F1223" s="527" t="s">
        <v>152</v>
      </c>
      <c r="G1223" s="528" t="s">
        <v>28</v>
      </c>
      <c r="Q1223" s="519" t="s">
        <v>110</v>
      </c>
      <c r="R1223" s="529"/>
      <c r="S1223" s="530"/>
      <c r="T1223" s="531"/>
      <c r="U1223" s="523">
        <v>0</v>
      </c>
      <c r="V1223" s="524"/>
      <c r="AK1223" s="289"/>
    </row>
    <row r="1224" spans="5:37" outlineLevel="1" x14ac:dyDescent="0.2">
      <c r="E1224" s="526" t="s">
        <v>152</v>
      </c>
      <c r="F1224" s="527" t="s">
        <v>152</v>
      </c>
      <c r="G1224" s="528" t="s">
        <v>210</v>
      </c>
      <c r="Q1224" s="519" t="s">
        <v>110</v>
      </c>
      <c r="R1224" s="529"/>
      <c r="S1224" s="530"/>
      <c r="T1224" s="531"/>
      <c r="U1224" s="523">
        <v>0</v>
      </c>
      <c r="V1224" s="524"/>
      <c r="AK1224" s="289"/>
    </row>
    <row r="1225" spans="5:37" outlineLevel="1" x14ac:dyDescent="0.2">
      <c r="E1225" s="526" t="s">
        <v>152</v>
      </c>
      <c r="F1225" s="527" t="s">
        <v>152</v>
      </c>
      <c r="G1225" s="528" t="s">
        <v>211</v>
      </c>
      <c r="Q1225" s="519" t="s">
        <v>110</v>
      </c>
      <c r="R1225" s="529"/>
      <c r="S1225" s="530"/>
      <c r="T1225" s="531"/>
      <c r="U1225" s="523">
        <v>0</v>
      </c>
      <c r="V1225" s="524"/>
      <c r="AK1225" s="289"/>
    </row>
    <row r="1226" spans="5:37" outlineLevel="1" x14ac:dyDescent="0.2">
      <c r="E1226" s="526" t="s">
        <v>152</v>
      </c>
      <c r="F1226" s="527" t="s">
        <v>152</v>
      </c>
      <c r="G1226" s="528" t="s">
        <v>212</v>
      </c>
      <c r="Q1226" s="519" t="s">
        <v>110</v>
      </c>
      <c r="R1226" s="529"/>
      <c r="S1226" s="530"/>
      <c r="T1226" s="531"/>
      <c r="U1226" s="523">
        <v>0</v>
      </c>
      <c r="V1226" s="524"/>
      <c r="AK1226" s="289"/>
    </row>
    <row r="1227" spans="5:37" outlineLevel="1" x14ac:dyDescent="0.2">
      <c r="E1227" s="526" t="s">
        <v>152</v>
      </c>
      <c r="F1227" s="527" t="s">
        <v>152</v>
      </c>
      <c r="G1227" s="528" t="s">
        <v>213</v>
      </c>
      <c r="Q1227" s="519" t="s">
        <v>110</v>
      </c>
      <c r="R1227" s="529"/>
      <c r="S1227" s="530"/>
      <c r="T1227" s="531"/>
      <c r="U1227" s="523">
        <v>0</v>
      </c>
      <c r="V1227" s="524"/>
      <c r="AK1227" s="289"/>
    </row>
    <row r="1228" spans="5:37" outlineLevel="1" x14ac:dyDescent="0.2">
      <c r="E1228" s="526" t="s">
        <v>152</v>
      </c>
      <c r="F1228" s="527" t="s">
        <v>152</v>
      </c>
      <c r="G1228" s="528" t="s">
        <v>214</v>
      </c>
      <c r="Q1228" s="519" t="s">
        <v>110</v>
      </c>
      <c r="R1228" s="529"/>
      <c r="S1228" s="530"/>
      <c r="T1228" s="531"/>
      <c r="U1228" s="523">
        <v>0</v>
      </c>
      <c r="V1228" s="524"/>
      <c r="AK1228" s="289"/>
    </row>
    <row r="1229" spans="5:37" outlineLevel="1" x14ac:dyDescent="0.2">
      <c r="E1229" s="526" t="s">
        <v>152</v>
      </c>
      <c r="F1229" s="527" t="s">
        <v>152</v>
      </c>
      <c r="G1229" s="528" t="s">
        <v>215</v>
      </c>
      <c r="Q1229" s="519" t="s">
        <v>110</v>
      </c>
      <c r="R1229" s="529"/>
      <c r="S1229" s="530"/>
      <c r="T1229" s="531"/>
      <c r="U1229" s="523">
        <v>0</v>
      </c>
      <c r="V1229" s="524"/>
      <c r="AK1229" s="289"/>
    </row>
    <row r="1230" spans="5:37" outlineLevel="1" x14ac:dyDescent="0.2">
      <c r="E1230" s="526" t="s">
        <v>152</v>
      </c>
      <c r="F1230" s="527" t="s">
        <v>152</v>
      </c>
      <c r="G1230" s="528" t="s">
        <v>216</v>
      </c>
      <c r="Q1230" s="519" t="s">
        <v>110</v>
      </c>
      <c r="R1230" s="529"/>
      <c r="S1230" s="530"/>
      <c r="T1230" s="531"/>
      <c r="U1230" s="523">
        <v>0</v>
      </c>
      <c r="V1230" s="524"/>
      <c r="AK1230" s="289"/>
    </row>
    <row r="1231" spans="5:37" outlineLevel="1" x14ac:dyDescent="0.2">
      <c r="E1231" s="526" t="s">
        <v>152</v>
      </c>
      <c r="F1231" s="527" t="s">
        <v>152</v>
      </c>
      <c r="G1231" s="528" t="s">
        <v>33</v>
      </c>
      <c r="Q1231" s="519" t="s">
        <v>110</v>
      </c>
      <c r="R1231" s="529"/>
      <c r="S1231" s="530"/>
      <c r="T1231" s="531"/>
      <c r="U1231" s="523">
        <v>0</v>
      </c>
      <c r="V1231" s="524"/>
      <c r="AK1231" s="289"/>
    </row>
    <row r="1232" spans="5:37" outlineLevel="1" x14ac:dyDescent="0.2">
      <c r="E1232" s="526" t="s">
        <v>152</v>
      </c>
      <c r="F1232" s="527" t="s">
        <v>152</v>
      </c>
      <c r="G1232" s="528" t="s">
        <v>34</v>
      </c>
      <c r="Q1232" s="519" t="s">
        <v>110</v>
      </c>
      <c r="R1232" s="529"/>
      <c r="S1232" s="530"/>
      <c r="T1232" s="531"/>
      <c r="U1232" s="523">
        <v>0</v>
      </c>
      <c r="V1232" s="524"/>
      <c r="AK1232" s="289"/>
    </row>
    <row r="1233" spans="5:37" outlineLevel="1" x14ac:dyDescent="0.2">
      <c r="E1233" s="526" t="s">
        <v>152</v>
      </c>
      <c r="F1233" s="527" t="s">
        <v>152</v>
      </c>
      <c r="G1233" s="528" t="s">
        <v>217</v>
      </c>
      <c r="Q1233" s="519" t="s">
        <v>110</v>
      </c>
      <c r="R1233" s="529"/>
      <c r="S1233" s="530"/>
      <c r="T1233" s="531"/>
      <c r="U1233" s="523">
        <v>0</v>
      </c>
      <c r="V1233" s="524"/>
      <c r="AK1233" s="289"/>
    </row>
    <row r="1234" spans="5:37" outlineLevel="1" x14ac:dyDescent="0.2">
      <c r="E1234" s="526" t="s">
        <v>152</v>
      </c>
      <c r="F1234" s="527" t="s">
        <v>152</v>
      </c>
      <c r="G1234" s="528" t="s">
        <v>152</v>
      </c>
      <c r="Q1234" s="519" t="s">
        <v>110</v>
      </c>
      <c r="R1234" s="529"/>
      <c r="S1234" s="530"/>
      <c r="T1234" s="531"/>
      <c r="U1234" s="523">
        <v>0</v>
      </c>
      <c r="V1234" s="524"/>
      <c r="AK1234" s="289"/>
    </row>
    <row r="1235" spans="5:37" outlineLevel="1" x14ac:dyDescent="0.2">
      <c r="E1235" s="526" t="s">
        <v>152</v>
      </c>
      <c r="F1235" s="532" t="s">
        <v>152</v>
      </c>
      <c r="G1235" s="533" t="s">
        <v>454</v>
      </c>
      <c r="Q1235" s="519" t="s">
        <v>110</v>
      </c>
      <c r="R1235" s="534"/>
      <c r="S1235" s="535"/>
      <c r="T1235" s="536"/>
      <c r="U1235" s="523">
        <v>0</v>
      </c>
      <c r="V1235" s="524"/>
      <c r="AK1235" s="289"/>
    </row>
    <row r="1236" spans="5:37" outlineLevel="1" x14ac:dyDescent="0.2">
      <c r="E1236" s="516" t="s">
        <v>165</v>
      </c>
      <c r="F1236" s="517" t="s">
        <v>656</v>
      </c>
      <c r="G1236" s="518" t="s">
        <v>209</v>
      </c>
      <c r="Q1236" s="519" t="s">
        <v>110</v>
      </c>
      <c r="R1236" s="520"/>
      <c r="S1236" s="521"/>
      <c r="T1236" s="522"/>
      <c r="U1236" s="523">
        <v>128.62427000000011</v>
      </c>
      <c r="V1236" s="524"/>
      <c r="AK1236" s="289"/>
    </row>
    <row r="1237" spans="5:37" outlineLevel="1" x14ac:dyDescent="0.2">
      <c r="E1237" s="526" t="s">
        <v>165</v>
      </c>
      <c r="F1237" s="527" t="s">
        <v>656</v>
      </c>
      <c r="G1237" s="528" t="s">
        <v>31</v>
      </c>
      <c r="Q1237" s="519" t="s">
        <v>110</v>
      </c>
      <c r="R1237" s="529"/>
      <c r="S1237" s="530"/>
      <c r="T1237" s="531"/>
      <c r="U1237" s="523">
        <v>0</v>
      </c>
      <c r="V1237" s="524"/>
      <c r="AK1237" s="289"/>
    </row>
    <row r="1238" spans="5:37" outlineLevel="1" x14ac:dyDescent="0.2">
      <c r="E1238" s="526" t="s">
        <v>165</v>
      </c>
      <c r="F1238" s="527" t="s">
        <v>656</v>
      </c>
      <c r="G1238" s="528" t="s">
        <v>28</v>
      </c>
      <c r="Q1238" s="519" t="s">
        <v>110</v>
      </c>
      <c r="R1238" s="529"/>
      <c r="S1238" s="530"/>
      <c r="T1238" s="531"/>
      <c r="U1238" s="523">
        <v>0</v>
      </c>
      <c r="V1238" s="524"/>
      <c r="AK1238" s="289"/>
    </row>
    <row r="1239" spans="5:37" outlineLevel="1" x14ac:dyDescent="0.2">
      <c r="E1239" s="526" t="s">
        <v>165</v>
      </c>
      <c r="F1239" s="527" t="s">
        <v>656</v>
      </c>
      <c r="G1239" s="528" t="s">
        <v>210</v>
      </c>
      <c r="Q1239" s="519" t="s">
        <v>110</v>
      </c>
      <c r="R1239" s="529"/>
      <c r="S1239" s="530"/>
      <c r="T1239" s="531"/>
      <c r="U1239" s="523">
        <v>0</v>
      </c>
      <c r="V1239" s="524"/>
      <c r="AK1239" s="289"/>
    </row>
    <row r="1240" spans="5:37" outlineLevel="1" x14ac:dyDescent="0.2">
      <c r="E1240" s="526" t="s">
        <v>165</v>
      </c>
      <c r="F1240" s="527" t="s">
        <v>656</v>
      </c>
      <c r="G1240" s="528" t="s">
        <v>211</v>
      </c>
      <c r="Q1240" s="519" t="s">
        <v>110</v>
      </c>
      <c r="R1240" s="529"/>
      <c r="S1240" s="530"/>
      <c r="T1240" s="531"/>
      <c r="U1240" s="523">
        <v>0</v>
      </c>
      <c r="V1240" s="524"/>
      <c r="AK1240" s="289"/>
    </row>
    <row r="1241" spans="5:37" outlineLevel="1" x14ac:dyDescent="0.2">
      <c r="E1241" s="526" t="s">
        <v>165</v>
      </c>
      <c r="F1241" s="527" t="s">
        <v>656</v>
      </c>
      <c r="G1241" s="528" t="s">
        <v>212</v>
      </c>
      <c r="Q1241" s="519" t="s">
        <v>110</v>
      </c>
      <c r="R1241" s="529"/>
      <c r="S1241" s="530"/>
      <c r="T1241" s="531"/>
      <c r="U1241" s="523">
        <v>0</v>
      </c>
      <c r="V1241" s="524"/>
      <c r="AK1241" s="289"/>
    </row>
    <row r="1242" spans="5:37" outlineLevel="1" x14ac:dyDescent="0.2">
      <c r="E1242" s="526" t="s">
        <v>165</v>
      </c>
      <c r="F1242" s="527" t="s">
        <v>656</v>
      </c>
      <c r="G1242" s="528" t="s">
        <v>213</v>
      </c>
      <c r="Q1242" s="519" t="s">
        <v>110</v>
      </c>
      <c r="R1242" s="529"/>
      <c r="S1242" s="530"/>
      <c r="T1242" s="531"/>
      <c r="U1242" s="523">
        <v>0</v>
      </c>
      <c r="V1242" s="524"/>
      <c r="AK1242" s="289"/>
    </row>
    <row r="1243" spans="5:37" outlineLevel="1" x14ac:dyDescent="0.2">
      <c r="E1243" s="526" t="s">
        <v>165</v>
      </c>
      <c r="F1243" s="527" t="s">
        <v>656</v>
      </c>
      <c r="G1243" s="528" t="s">
        <v>214</v>
      </c>
      <c r="Q1243" s="519" t="s">
        <v>110</v>
      </c>
      <c r="R1243" s="529"/>
      <c r="S1243" s="530"/>
      <c r="T1243" s="531"/>
      <c r="U1243" s="523">
        <v>0</v>
      </c>
      <c r="V1243" s="524"/>
      <c r="AK1243" s="289"/>
    </row>
    <row r="1244" spans="5:37" outlineLevel="1" x14ac:dyDescent="0.2">
      <c r="E1244" s="526" t="s">
        <v>165</v>
      </c>
      <c r="F1244" s="527" t="s">
        <v>656</v>
      </c>
      <c r="G1244" s="528" t="s">
        <v>215</v>
      </c>
      <c r="Q1244" s="519" t="s">
        <v>110</v>
      </c>
      <c r="R1244" s="529"/>
      <c r="S1244" s="530"/>
      <c r="T1244" s="531"/>
      <c r="U1244" s="523">
        <v>0</v>
      </c>
      <c r="V1244" s="524"/>
      <c r="AK1244" s="289"/>
    </row>
    <row r="1245" spans="5:37" outlineLevel="1" x14ac:dyDescent="0.2">
      <c r="E1245" s="526" t="s">
        <v>165</v>
      </c>
      <c r="F1245" s="527" t="s">
        <v>656</v>
      </c>
      <c r="G1245" s="528" t="s">
        <v>216</v>
      </c>
      <c r="Q1245" s="519" t="s">
        <v>110</v>
      </c>
      <c r="R1245" s="529"/>
      <c r="S1245" s="530"/>
      <c r="T1245" s="531"/>
      <c r="U1245" s="523">
        <v>0</v>
      </c>
      <c r="V1245" s="524"/>
      <c r="AK1245" s="289"/>
    </row>
    <row r="1246" spans="5:37" outlineLevel="1" x14ac:dyDescent="0.2">
      <c r="E1246" s="526" t="s">
        <v>165</v>
      </c>
      <c r="F1246" s="527" t="s">
        <v>656</v>
      </c>
      <c r="G1246" s="528" t="s">
        <v>33</v>
      </c>
      <c r="Q1246" s="519" t="s">
        <v>110</v>
      </c>
      <c r="R1246" s="529"/>
      <c r="S1246" s="530"/>
      <c r="T1246" s="531"/>
      <c r="U1246" s="523">
        <v>0</v>
      </c>
      <c r="V1246" s="524"/>
      <c r="AK1246" s="289"/>
    </row>
    <row r="1247" spans="5:37" outlineLevel="1" x14ac:dyDescent="0.2">
      <c r="E1247" s="526" t="s">
        <v>165</v>
      </c>
      <c r="F1247" s="527" t="s">
        <v>656</v>
      </c>
      <c r="G1247" s="528" t="s">
        <v>34</v>
      </c>
      <c r="Q1247" s="519" t="s">
        <v>110</v>
      </c>
      <c r="R1247" s="529"/>
      <c r="S1247" s="530"/>
      <c r="T1247" s="531"/>
      <c r="U1247" s="523">
        <v>0</v>
      </c>
      <c r="V1247" s="524"/>
      <c r="AK1247" s="289"/>
    </row>
    <row r="1248" spans="5:37" outlineLevel="1" x14ac:dyDescent="0.2">
      <c r="E1248" s="526" t="s">
        <v>165</v>
      </c>
      <c r="F1248" s="527" t="s">
        <v>656</v>
      </c>
      <c r="G1248" s="528" t="s">
        <v>217</v>
      </c>
      <c r="Q1248" s="519" t="s">
        <v>110</v>
      </c>
      <c r="R1248" s="529"/>
      <c r="S1248" s="530"/>
      <c r="T1248" s="531"/>
      <c r="U1248" s="523">
        <v>0</v>
      </c>
      <c r="V1248" s="524"/>
      <c r="AK1248" s="289"/>
    </row>
    <row r="1249" spans="5:37" outlineLevel="1" x14ac:dyDescent="0.2">
      <c r="E1249" s="526" t="s">
        <v>165</v>
      </c>
      <c r="F1249" s="527" t="s">
        <v>656</v>
      </c>
      <c r="G1249" s="528" t="s">
        <v>152</v>
      </c>
      <c r="Q1249" s="519" t="s">
        <v>110</v>
      </c>
      <c r="R1249" s="529"/>
      <c r="S1249" s="530"/>
      <c r="T1249" s="531"/>
      <c r="U1249" s="523">
        <v>0</v>
      </c>
      <c r="V1249" s="524"/>
      <c r="AK1249" s="289"/>
    </row>
    <row r="1250" spans="5:37" outlineLevel="1" x14ac:dyDescent="0.2">
      <c r="E1250" s="526" t="s">
        <v>165</v>
      </c>
      <c r="F1250" s="532" t="s">
        <v>656</v>
      </c>
      <c r="G1250" s="533" t="s">
        <v>454</v>
      </c>
      <c r="Q1250" s="519" t="s">
        <v>110</v>
      </c>
      <c r="R1250" s="534"/>
      <c r="S1250" s="535"/>
      <c r="T1250" s="536"/>
      <c r="U1250" s="523">
        <v>0</v>
      </c>
      <c r="V1250" s="524"/>
      <c r="AK1250" s="289"/>
    </row>
    <row r="1251" spans="5:37" outlineLevel="1" x14ac:dyDescent="0.2">
      <c r="E1251" s="516" t="s">
        <v>166</v>
      </c>
      <c r="F1251" s="517" t="s">
        <v>657</v>
      </c>
      <c r="G1251" s="518" t="s">
        <v>209</v>
      </c>
      <c r="Q1251" s="519" t="s">
        <v>110</v>
      </c>
      <c r="R1251" s="520"/>
      <c r="S1251" s="521"/>
      <c r="T1251" s="522"/>
      <c r="U1251" s="523">
        <v>0</v>
      </c>
      <c r="V1251" s="524"/>
      <c r="AK1251" s="289"/>
    </row>
    <row r="1252" spans="5:37" outlineLevel="1" x14ac:dyDescent="0.2">
      <c r="E1252" s="526" t="s">
        <v>166</v>
      </c>
      <c r="F1252" s="527" t="s">
        <v>657</v>
      </c>
      <c r="G1252" s="528" t="s">
        <v>31</v>
      </c>
      <c r="Q1252" s="519" t="s">
        <v>110</v>
      </c>
      <c r="R1252" s="529"/>
      <c r="S1252" s="530"/>
      <c r="T1252" s="531"/>
      <c r="U1252" s="523">
        <v>0</v>
      </c>
      <c r="V1252" s="524"/>
      <c r="AK1252" s="289"/>
    </row>
    <row r="1253" spans="5:37" outlineLevel="1" x14ac:dyDescent="0.2">
      <c r="E1253" s="526" t="s">
        <v>166</v>
      </c>
      <c r="F1253" s="527" t="s">
        <v>657</v>
      </c>
      <c r="G1253" s="528" t="s">
        <v>28</v>
      </c>
      <c r="Q1253" s="519" t="s">
        <v>110</v>
      </c>
      <c r="R1253" s="529"/>
      <c r="S1253" s="530"/>
      <c r="T1253" s="531"/>
      <c r="U1253" s="523">
        <v>0</v>
      </c>
      <c r="V1253" s="524"/>
      <c r="AK1253" s="289"/>
    </row>
    <row r="1254" spans="5:37" outlineLevel="1" x14ac:dyDescent="0.2">
      <c r="E1254" s="526" t="s">
        <v>166</v>
      </c>
      <c r="F1254" s="527" t="s">
        <v>657</v>
      </c>
      <c r="G1254" s="528" t="s">
        <v>210</v>
      </c>
      <c r="Q1254" s="519" t="s">
        <v>110</v>
      </c>
      <c r="R1254" s="529"/>
      <c r="S1254" s="530"/>
      <c r="T1254" s="531"/>
      <c r="U1254" s="523">
        <v>0</v>
      </c>
      <c r="V1254" s="524"/>
      <c r="AK1254" s="289"/>
    </row>
    <row r="1255" spans="5:37" outlineLevel="1" x14ac:dyDescent="0.2">
      <c r="E1255" s="526" t="s">
        <v>166</v>
      </c>
      <c r="F1255" s="527" t="s">
        <v>657</v>
      </c>
      <c r="G1255" s="528" t="s">
        <v>211</v>
      </c>
      <c r="Q1255" s="519" t="s">
        <v>110</v>
      </c>
      <c r="R1255" s="529"/>
      <c r="S1255" s="530"/>
      <c r="T1255" s="531"/>
      <c r="U1255" s="523">
        <v>0</v>
      </c>
      <c r="V1255" s="524"/>
      <c r="AK1255" s="289"/>
    </row>
    <row r="1256" spans="5:37" outlineLevel="1" x14ac:dyDescent="0.2">
      <c r="E1256" s="526" t="s">
        <v>166</v>
      </c>
      <c r="F1256" s="527" t="s">
        <v>657</v>
      </c>
      <c r="G1256" s="528" t="s">
        <v>212</v>
      </c>
      <c r="Q1256" s="519" t="s">
        <v>110</v>
      </c>
      <c r="R1256" s="529"/>
      <c r="S1256" s="530"/>
      <c r="T1256" s="531"/>
      <c r="U1256" s="523">
        <v>0</v>
      </c>
      <c r="V1256" s="524"/>
      <c r="AK1256" s="289"/>
    </row>
    <row r="1257" spans="5:37" outlineLevel="1" x14ac:dyDescent="0.2">
      <c r="E1257" s="526" t="s">
        <v>166</v>
      </c>
      <c r="F1257" s="527" t="s">
        <v>657</v>
      </c>
      <c r="G1257" s="528" t="s">
        <v>213</v>
      </c>
      <c r="Q1257" s="519" t="s">
        <v>110</v>
      </c>
      <c r="R1257" s="529"/>
      <c r="S1257" s="530"/>
      <c r="T1257" s="531"/>
      <c r="U1257" s="523">
        <v>0</v>
      </c>
      <c r="V1257" s="524"/>
      <c r="AK1257" s="289"/>
    </row>
    <row r="1258" spans="5:37" outlineLevel="1" x14ac:dyDescent="0.2">
      <c r="E1258" s="526" t="s">
        <v>166</v>
      </c>
      <c r="F1258" s="527" t="s">
        <v>657</v>
      </c>
      <c r="G1258" s="528" t="s">
        <v>214</v>
      </c>
      <c r="Q1258" s="519" t="s">
        <v>110</v>
      </c>
      <c r="R1258" s="529"/>
      <c r="S1258" s="530"/>
      <c r="T1258" s="531"/>
      <c r="U1258" s="523">
        <v>0</v>
      </c>
      <c r="V1258" s="524"/>
      <c r="AK1258" s="289"/>
    </row>
    <row r="1259" spans="5:37" outlineLevel="1" x14ac:dyDescent="0.2">
      <c r="E1259" s="526" t="s">
        <v>166</v>
      </c>
      <c r="F1259" s="527" t="s">
        <v>657</v>
      </c>
      <c r="G1259" s="528" t="s">
        <v>215</v>
      </c>
      <c r="Q1259" s="519" t="s">
        <v>110</v>
      </c>
      <c r="R1259" s="529"/>
      <c r="S1259" s="530"/>
      <c r="T1259" s="531"/>
      <c r="U1259" s="523">
        <v>0</v>
      </c>
      <c r="V1259" s="524"/>
      <c r="AK1259" s="289"/>
    </row>
    <row r="1260" spans="5:37" outlineLevel="1" x14ac:dyDescent="0.2">
      <c r="E1260" s="526" t="s">
        <v>166</v>
      </c>
      <c r="F1260" s="527" t="s">
        <v>657</v>
      </c>
      <c r="G1260" s="528" t="s">
        <v>216</v>
      </c>
      <c r="Q1260" s="519" t="s">
        <v>110</v>
      </c>
      <c r="R1260" s="529"/>
      <c r="S1260" s="530"/>
      <c r="T1260" s="531"/>
      <c r="U1260" s="523">
        <v>0</v>
      </c>
      <c r="V1260" s="524"/>
      <c r="AK1260" s="289"/>
    </row>
    <row r="1261" spans="5:37" outlineLevel="1" x14ac:dyDescent="0.2">
      <c r="E1261" s="526" t="s">
        <v>166</v>
      </c>
      <c r="F1261" s="527" t="s">
        <v>657</v>
      </c>
      <c r="G1261" s="528" t="s">
        <v>33</v>
      </c>
      <c r="Q1261" s="519" t="s">
        <v>110</v>
      </c>
      <c r="R1261" s="529"/>
      <c r="S1261" s="530"/>
      <c r="T1261" s="531"/>
      <c r="U1261" s="523">
        <v>0</v>
      </c>
      <c r="V1261" s="524"/>
      <c r="AK1261" s="289"/>
    </row>
    <row r="1262" spans="5:37" outlineLevel="1" x14ac:dyDescent="0.2">
      <c r="E1262" s="526" t="s">
        <v>166</v>
      </c>
      <c r="F1262" s="527" t="s">
        <v>657</v>
      </c>
      <c r="G1262" s="528" t="s">
        <v>34</v>
      </c>
      <c r="Q1262" s="519" t="s">
        <v>110</v>
      </c>
      <c r="R1262" s="529"/>
      <c r="S1262" s="530"/>
      <c r="T1262" s="531"/>
      <c r="U1262" s="523">
        <v>0</v>
      </c>
      <c r="V1262" s="524"/>
      <c r="AK1262" s="289"/>
    </row>
    <row r="1263" spans="5:37" outlineLevel="1" x14ac:dyDescent="0.2">
      <c r="E1263" s="526" t="s">
        <v>166</v>
      </c>
      <c r="F1263" s="527" t="s">
        <v>657</v>
      </c>
      <c r="G1263" s="528" t="s">
        <v>217</v>
      </c>
      <c r="Q1263" s="519" t="s">
        <v>110</v>
      </c>
      <c r="R1263" s="529"/>
      <c r="S1263" s="530"/>
      <c r="T1263" s="531"/>
      <c r="U1263" s="523">
        <v>0</v>
      </c>
      <c r="V1263" s="524"/>
      <c r="AK1263" s="289"/>
    </row>
    <row r="1264" spans="5:37" outlineLevel="1" x14ac:dyDescent="0.2">
      <c r="E1264" s="526" t="s">
        <v>166</v>
      </c>
      <c r="F1264" s="527" t="s">
        <v>657</v>
      </c>
      <c r="G1264" s="528" t="s">
        <v>152</v>
      </c>
      <c r="Q1264" s="519" t="s">
        <v>110</v>
      </c>
      <c r="R1264" s="529"/>
      <c r="S1264" s="530"/>
      <c r="T1264" s="531"/>
      <c r="U1264" s="523">
        <v>0</v>
      </c>
      <c r="V1264" s="524"/>
      <c r="AK1264" s="289"/>
    </row>
    <row r="1265" spans="5:37" outlineLevel="1" x14ac:dyDescent="0.2">
      <c r="E1265" s="526" t="s">
        <v>166</v>
      </c>
      <c r="F1265" s="532" t="s">
        <v>657</v>
      </c>
      <c r="G1265" s="533" t="s">
        <v>454</v>
      </c>
      <c r="Q1265" s="519" t="s">
        <v>110</v>
      </c>
      <c r="R1265" s="534"/>
      <c r="S1265" s="535"/>
      <c r="T1265" s="536"/>
      <c r="U1265" s="523">
        <v>0</v>
      </c>
      <c r="V1265" s="524"/>
      <c r="AK1265" s="289"/>
    </row>
    <row r="1266" spans="5:37" outlineLevel="1" x14ac:dyDescent="0.2">
      <c r="E1266" s="516" t="s">
        <v>152</v>
      </c>
      <c r="F1266" s="517" t="s">
        <v>152</v>
      </c>
      <c r="G1266" s="518" t="s">
        <v>209</v>
      </c>
      <c r="Q1266" s="519" t="s">
        <v>110</v>
      </c>
      <c r="R1266" s="520"/>
      <c r="S1266" s="521"/>
      <c r="T1266" s="522"/>
      <c r="U1266" s="523">
        <v>0</v>
      </c>
      <c r="V1266" s="524"/>
      <c r="AK1266" s="289"/>
    </row>
    <row r="1267" spans="5:37" outlineLevel="1" x14ac:dyDescent="0.2">
      <c r="E1267" s="526" t="s">
        <v>152</v>
      </c>
      <c r="F1267" s="527" t="s">
        <v>152</v>
      </c>
      <c r="G1267" s="528" t="s">
        <v>31</v>
      </c>
      <c r="Q1267" s="519" t="s">
        <v>110</v>
      </c>
      <c r="R1267" s="529"/>
      <c r="S1267" s="530"/>
      <c r="T1267" s="531"/>
      <c r="U1267" s="523">
        <v>0</v>
      </c>
      <c r="V1267" s="524"/>
      <c r="AK1267" s="289"/>
    </row>
    <row r="1268" spans="5:37" outlineLevel="1" x14ac:dyDescent="0.2">
      <c r="E1268" s="526" t="s">
        <v>152</v>
      </c>
      <c r="F1268" s="527" t="s">
        <v>152</v>
      </c>
      <c r="G1268" s="528" t="s">
        <v>28</v>
      </c>
      <c r="Q1268" s="519" t="s">
        <v>110</v>
      </c>
      <c r="R1268" s="529"/>
      <c r="S1268" s="530"/>
      <c r="T1268" s="531"/>
      <c r="U1268" s="523">
        <v>0</v>
      </c>
      <c r="V1268" s="524"/>
      <c r="AK1268" s="289"/>
    </row>
    <row r="1269" spans="5:37" outlineLevel="1" x14ac:dyDescent="0.2">
      <c r="E1269" s="526" t="s">
        <v>152</v>
      </c>
      <c r="F1269" s="527" t="s">
        <v>152</v>
      </c>
      <c r="G1269" s="528" t="s">
        <v>210</v>
      </c>
      <c r="Q1269" s="519" t="s">
        <v>110</v>
      </c>
      <c r="R1269" s="529"/>
      <c r="S1269" s="530"/>
      <c r="T1269" s="531"/>
      <c r="U1269" s="523">
        <v>0</v>
      </c>
      <c r="V1269" s="524"/>
      <c r="AK1269" s="289"/>
    </row>
    <row r="1270" spans="5:37" outlineLevel="1" x14ac:dyDescent="0.2">
      <c r="E1270" s="526" t="s">
        <v>152</v>
      </c>
      <c r="F1270" s="527" t="s">
        <v>152</v>
      </c>
      <c r="G1270" s="528" t="s">
        <v>211</v>
      </c>
      <c r="Q1270" s="519" t="s">
        <v>110</v>
      </c>
      <c r="R1270" s="529"/>
      <c r="S1270" s="530"/>
      <c r="T1270" s="531"/>
      <c r="U1270" s="523">
        <v>0</v>
      </c>
      <c r="V1270" s="524"/>
      <c r="AK1270" s="289"/>
    </row>
    <row r="1271" spans="5:37" outlineLevel="1" x14ac:dyDescent="0.2">
      <c r="E1271" s="526" t="s">
        <v>152</v>
      </c>
      <c r="F1271" s="527" t="s">
        <v>152</v>
      </c>
      <c r="G1271" s="528" t="s">
        <v>212</v>
      </c>
      <c r="Q1271" s="519" t="s">
        <v>110</v>
      </c>
      <c r="R1271" s="529"/>
      <c r="S1271" s="530"/>
      <c r="T1271" s="531"/>
      <c r="U1271" s="523">
        <v>0</v>
      </c>
      <c r="V1271" s="524"/>
      <c r="AK1271" s="289"/>
    </row>
    <row r="1272" spans="5:37" outlineLevel="1" x14ac:dyDescent="0.2">
      <c r="E1272" s="526" t="s">
        <v>152</v>
      </c>
      <c r="F1272" s="527" t="s">
        <v>152</v>
      </c>
      <c r="G1272" s="528" t="s">
        <v>213</v>
      </c>
      <c r="Q1272" s="519" t="s">
        <v>110</v>
      </c>
      <c r="R1272" s="529"/>
      <c r="S1272" s="530"/>
      <c r="T1272" s="531"/>
      <c r="U1272" s="523">
        <v>0</v>
      </c>
      <c r="V1272" s="524"/>
      <c r="AK1272" s="289"/>
    </row>
    <row r="1273" spans="5:37" outlineLevel="1" x14ac:dyDescent="0.2">
      <c r="E1273" s="526" t="s">
        <v>152</v>
      </c>
      <c r="F1273" s="527" t="s">
        <v>152</v>
      </c>
      <c r="G1273" s="528" t="s">
        <v>214</v>
      </c>
      <c r="Q1273" s="519" t="s">
        <v>110</v>
      </c>
      <c r="R1273" s="529"/>
      <c r="S1273" s="530"/>
      <c r="T1273" s="531"/>
      <c r="U1273" s="523">
        <v>0</v>
      </c>
      <c r="V1273" s="524"/>
      <c r="AK1273" s="289"/>
    </row>
    <row r="1274" spans="5:37" outlineLevel="1" x14ac:dyDescent="0.2">
      <c r="E1274" s="526" t="s">
        <v>152</v>
      </c>
      <c r="F1274" s="527" t="s">
        <v>152</v>
      </c>
      <c r="G1274" s="528" t="s">
        <v>215</v>
      </c>
      <c r="Q1274" s="519" t="s">
        <v>110</v>
      </c>
      <c r="R1274" s="529"/>
      <c r="S1274" s="530"/>
      <c r="T1274" s="531"/>
      <c r="U1274" s="523">
        <v>0</v>
      </c>
      <c r="V1274" s="524"/>
      <c r="AK1274" s="289"/>
    </row>
    <row r="1275" spans="5:37" outlineLevel="1" x14ac:dyDescent="0.2">
      <c r="E1275" s="526" t="s">
        <v>152</v>
      </c>
      <c r="F1275" s="527" t="s">
        <v>152</v>
      </c>
      <c r="G1275" s="528" t="s">
        <v>216</v>
      </c>
      <c r="Q1275" s="519" t="s">
        <v>110</v>
      </c>
      <c r="R1275" s="529"/>
      <c r="S1275" s="530"/>
      <c r="T1275" s="531"/>
      <c r="U1275" s="523">
        <v>0</v>
      </c>
      <c r="V1275" s="524"/>
      <c r="AK1275" s="289"/>
    </row>
    <row r="1276" spans="5:37" outlineLevel="1" x14ac:dyDescent="0.2">
      <c r="E1276" s="526" t="s">
        <v>152</v>
      </c>
      <c r="F1276" s="527" t="s">
        <v>152</v>
      </c>
      <c r="G1276" s="528" t="s">
        <v>33</v>
      </c>
      <c r="Q1276" s="519" t="s">
        <v>110</v>
      </c>
      <c r="R1276" s="529"/>
      <c r="S1276" s="530"/>
      <c r="T1276" s="531"/>
      <c r="U1276" s="523">
        <v>0</v>
      </c>
      <c r="V1276" s="524"/>
      <c r="AK1276" s="289"/>
    </row>
    <row r="1277" spans="5:37" outlineLevel="1" x14ac:dyDescent="0.2">
      <c r="E1277" s="526" t="s">
        <v>152</v>
      </c>
      <c r="F1277" s="527" t="s">
        <v>152</v>
      </c>
      <c r="G1277" s="528" t="s">
        <v>34</v>
      </c>
      <c r="Q1277" s="519" t="s">
        <v>110</v>
      </c>
      <c r="R1277" s="529"/>
      <c r="S1277" s="530"/>
      <c r="T1277" s="531"/>
      <c r="U1277" s="523">
        <v>0</v>
      </c>
      <c r="V1277" s="524"/>
      <c r="AK1277" s="289"/>
    </row>
    <row r="1278" spans="5:37" outlineLevel="1" x14ac:dyDescent="0.2">
      <c r="E1278" s="526" t="s">
        <v>152</v>
      </c>
      <c r="F1278" s="527" t="s">
        <v>152</v>
      </c>
      <c r="G1278" s="528" t="s">
        <v>217</v>
      </c>
      <c r="Q1278" s="519" t="s">
        <v>110</v>
      </c>
      <c r="R1278" s="529"/>
      <c r="S1278" s="530"/>
      <c r="T1278" s="531"/>
      <c r="U1278" s="523">
        <v>0</v>
      </c>
      <c r="V1278" s="524"/>
      <c r="AK1278" s="289"/>
    </row>
    <row r="1279" spans="5:37" outlineLevel="1" x14ac:dyDescent="0.2">
      <c r="E1279" s="526" t="s">
        <v>152</v>
      </c>
      <c r="F1279" s="527" t="s">
        <v>152</v>
      </c>
      <c r="G1279" s="528" t="s">
        <v>152</v>
      </c>
      <c r="Q1279" s="519" t="s">
        <v>110</v>
      </c>
      <c r="R1279" s="529"/>
      <c r="S1279" s="530"/>
      <c r="T1279" s="531"/>
      <c r="U1279" s="523">
        <v>0</v>
      </c>
      <c r="V1279" s="524"/>
      <c r="AK1279" s="289"/>
    </row>
    <row r="1280" spans="5:37" outlineLevel="1" x14ac:dyDescent="0.2">
      <c r="E1280" s="526" t="s">
        <v>152</v>
      </c>
      <c r="F1280" s="532" t="s">
        <v>152</v>
      </c>
      <c r="G1280" s="533" t="s">
        <v>454</v>
      </c>
      <c r="Q1280" s="519" t="s">
        <v>110</v>
      </c>
      <c r="R1280" s="534"/>
      <c r="S1280" s="535"/>
      <c r="T1280" s="536"/>
      <c r="U1280" s="523">
        <v>0</v>
      </c>
      <c r="V1280" s="524"/>
      <c r="AK1280" s="289"/>
    </row>
    <row r="1281" spans="5:37" outlineLevel="1" x14ac:dyDescent="0.2">
      <c r="E1281" s="516" t="s">
        <v>152</v>
      </c>
      <c r="F1281" s="517" t="s">
        <v>152</v>
      </c>
      <c r="G1281" s="518" t="s">
        <v>209</v>
      </c>
      <c r="Q1281" s="519" t="s">
        <v>110</v>
      </c>
      <c r="R1281" s="520"/>
      <c r="S1281" s="521"/>
      <c r="T1281" s="522"/>
      <c r="U1281" s="523">
        <v>0</v>
      </c>
      <c r="V1281" s="524"/>
      <c r="AK1281" s="289"/>
    </row>
    <row r="1282" spans="5:37" outlineLevel="1" x14ac:dyDescent="0.2">
      <c r="E1282" s="526" t="s">
        <v>152</v>
      </c>
      <c r="F1282" s="527" t="s">
        <v>152</v>
      </c>
      <c r="G1282" s="528" t="s">
        <v>31</v>
      </c>
      <c r="Q1282" s="519" t="s">
        <v>110</v>
      </c>
      <c r="R1282" s="529"/>
      <c r="S1282" s="530"/>
      <c r="T1282" s="531"/>
      <c r="U1282" s="523">
        <v>0</v>
      </c>
      <c r="V1282" s="524"/>
      <c r="AK1282" s="289"/>
    </row>
    <row r="1283" spans="5:37" outlineLevel="1" x14ac:dyDescent="0.2">
      <c r="E1283" s="526" t="s">
        <v>152</v>
      </c>
      <c r="F1283" s="527" t="s">
        <v>152</v>
      </c>
      <c r="G1283" s="528" t="s">
        <v>28</v>
      </c>
      <c r="Q1283" s="519" t="s">
        <v>110</v>
      </c>
      <c r="R1283" s="529"/>
      <c r="S1283" s="530"/>
      <c r="T1283" s="531"/>
      <c r="U1283" s="523">
        <v>0</v>
      </c>
      <c r="V1283" s="524"/>
      <c r="AK1283" s="289"/>
    </row>
    <row r="1284" spans="5:37" outlineLevel="1" x14ac:dyDescent="0.2">
      <c r="E1284" s="526" t="s">
        <v>152</v>
      </c>
      <c r="F1284" s="527" t="s">
        <v>152</v>
      </c>
      <c r="G1284" s="528" t="s">
        <v>210</v>
      </c>
      <c r="Q1284" s="519" t="s">
        <v>110</v>
      </c>
      <c r="R1284" s="529"/>
      <c r="S1284" s="530"/>
      <c r="T1284" s="531"/>
      <c r="U1284" s="523">
        <v>0</v>
      </c>
      <c r="V1284" s="524"/>
      <c r="AK1284" s="289"/>
    </row>
    <row r="1285" spans="5:37" outlineLevel="1" x14ac:dyDescent="0.2">
      <c r="E1285" s="526" t="s">
        <v>152</v>
      </c>
      <c r="F1285" s="527" t="s">
        <v>152</v>
      </c>
      <c r="G1285" s="528" t="s">
        <v>211</v>
      </c>
      <c r="Q1285" s="519" t="s">
        <v>110</v>
      </c>
      <c r="R1285" s="529"/>
      <c r="S1285" s="530"/>
      <c r="T1285" s="531"/>
      <c r="U1285" s="523">
        <v>0</v>
      </c>
      <c r="V1285" s="524"/>
      <c r="AK1285" s="289"/>
    </row>
    <row r="1286" spans="5:37" outlineLevel="1" x14ac:dyDescent="0.2">
      <c r="E1286" s="526" t="s">
        <v>152</v>
      </c>
      <c r="F1286" s="527" t="s">
        <v>152</v>
      </c>
      <c r="G1286" s="528" t="s">
        <v>212</v>
      </c>
      <c r="Q1286" s="519" t="s">
        <v>110</v>
      </c>
      <c r="R1286" s="529"/>
      <c r="S1286" s="530"/>
      <c r="T1286" s="531"/>
      <c r="U1286" s="523">
        <v>0</v>
      </c>
      <c r="V1286" s="524"/>
      <c r="AK1286" s="289"/>
    </row>
    <row r="1287" spans="5:37" outlineLevel="1" x14ac:dyDescent="0.2">
      <c r="E1287" s="526" t="s">
        <v>152</v>
      </c>
      <c r="F1287" s="527" t="s">
        <v>152</v>
      </c>
      <c r="G1287" s="528" t="s">
        <v>213</v>
      </c>
      <c r="Q1287" s="519" t="s">
        <v>110</v>
      </c>
      <c r="R1287" s="529"/>
      <c r="S1287" s="530"/>
      <c r="T1287" s="531"/>
      <c r="U1287" s="523">
        <v>0</v>
      </c>
      <c r="V1287" s="524"/>
      <c r="AK1287" s="289"/>
    </row>
    <row r="1288" spans="5:37" outlineLevel="1" x14ac:dyDescent="0.2">
      <c r="E1288" s="526" t="s">
        <v>152</v>
      </c>
      <c r="F1288" s="527" t="s">
        <v>152</v>
      </c>
      <c r="G1288" s="528" t="s">
        <v>214</v>
      </c>
      <c r="Q1288" s="519" t="s">
        <v>110</v>
      </c>
      <c r="R1288" s="529"/>
      <c r="S1288" s="530"/>
      <c r="T1288" s="531"/>
      <c r="U1288" s="523">
        <v>0</v>
      </c>
      <c r="V1288" s="524"/>
      <c r="AK1288" s="289"/>
    </row>
    <row r="1289" spans="5:37" outlineLevel="1" x14ac:dyDescent="0.2">
      <c r="E1289" s="526" t="s">
        <v>152</v>
      </c>
      <c r="F1289" s="527" t="s">
        <v>152</v>
      </c>
      <c r="G1289" s="528" t="s">
        <v>215</v>
      </c>
      <c r="Q1289" s="519" t="s">
        <v>110</v>
      </c>
      <c r="R1289" s="529"/>
      <c r="S1289" s="530"/>
      <c r="T1289" s="531"/>
      <c r="U1289" s="523">
        <v>0</v>
      </c>
      <c r="V1289" s="524"/>
      <c r="AK1289" s="289"/>
    </row>
    <row r="1290" spans="5:37" outlineLevel="1" x14ac:dyDescent="0.2">
      <c r="E1290" s="526" t="s">
        <v>152</v>
      </c>
      <c r="F1290" s="527" t="s">
        <v>152</v>
      </c>
      <c r="G1290" s="528" t="s">
        <v>216</v>
      </c>
      <c r="Q1290" s="519" t="s">
        <v>110</v>
      </c>
      <c r="R1290" s="529"/>
      <c r="S1290" s="530"/>
      <c r="T1290" s="531"/>
      <c r="U1290" s="523">
        <v>0</v>
      </c>
      <c r="V1290" s="524"/>
      <c r="AK1290" s="289"/>
    </row>
    <row r="1291" spans="5:37" outlineLevel="1" x14ac:dyDescent="0.2">
      <c r="E1291" s="526" t="s">
        <v>152</v>
      </c>
      <c r="F1291" s="527" t="s">
        <v>152</v>
      </c>
      <c r="G1291" s="528" t="s">
        <v>33</v>
      </c>
      <c r="Q1291" s="519" t="s">
        <v>110</v>
      </c>
      <c r="R1291" s="529"/>
      <c r="S1291" s="530"/>
      <c r="T1291" s="531"/>
      <c r="U1291" s="523">
        <v>0</v>
      </c>
      <c r="V1291" s="524"/>
      <c r="AK1291" s="289"/>
    </row>
    <row r="1292" spans="5:37" outlineLevel="1" x14ac:dyDescent="0.2">
      <c r="E1292" s="526" t="s">
        <v>152</v>
      </c>
      <c r="F1292" s="527" t="s">
        <v>152</v>
      </c>
      <c r="G1292" s="528" t="s">
        <v>34</v>
      </c>
      <c r="Q1292" s="519" t="s">
        <v>110</v>
      </c>
      <c r="R1292" s="529"/>
      <c r="S1292" s="530"/>
      <c r="T1292" s="531"/>
      <c r="U1292" s="523">
        <v>0</v>
      </c>
      <c r="V1292" s="524"/>
      <c r="AK1292" s="289"/>
    </row>
    <row r="1293" spans="5:37" outlineLevel="1" x14ac:dyDescent="0.2">
      <c r="E1293" s="526" t="s">
        <v>152</v>
      </c>
      <c r="F1293" s="527" t="s">
        <v>152</v>
      </c>
      <c r="G1293" s="528" t="s">
        <v>217</v>
      </c>
      <c r="Q1293" s="519" t="s">
        <v>110</v>
      </c>
      <c r="R1293" s="529"/>
      <c r="S1293" s="530"/>
      <c r="T1293" s="531"/>
      <c r="U1293" s="523">
        <v>0</v>
      </c>
      <c r="V1293" s="524"/>
      <c r="AK1293" s="289"/>
    </row>
    <row r="1294" spans="5:37" outlineLevel="1" x14ac:dyDescent="0.2">
      <c r="E1294" s="526" t="s">
        <v>152</v>
      </c>
      <c r="F1294" s="527" t="s">
        <v>152</v>
      </c>
      <c r="G1294" s="528" t="s">
        <v>152</v>
      </c>
      <c r="Q1294" s="519" t="s">
        <v>110</v>
      </c>
      <c r="R1294" s="529"/>
      <c r="S1294" s="530"/>
      <c r="T1294" s="531"/>
      <c r="U1294" s="523">
        <v>0</v>
      </c>
      <c r="V1294" s="524"/>
      <c r="AK1294" s="289"/>
    </row>
    <row r="1295" spans="5:37" outlineLevel="1" x14ac:dyDescent="0.2">
      <c r="E1295" s="526" t="s">
        <v>152</v>
      </c>
      <c r="F1295" s="532" t="s">
        <v>152</v>
      </c>
      <c r="G1295" s="533" t="s">
        <v>454</v>
      </c>
      <c r="Q1295" s="519" t="s">
        <v>110</v>
      </c>
      <c r="R1295" s="534"/>
      <c r="S1295" s="535"/>
      <c r="T1295" s="536"/>
      <c r="U1295" s="523">
        <v>0</v>
      </c>
      <c r="V1295" s="524"/>
      <c r="AK1295" s="289"/>
    </row>
    <row r="1296" spans="5:37" outlineLevel="1" x14ac:dyDescent="0.2">
      <c r="E1296" s="516" t="s">
        <v>152</v>
      </c>
      <c r="F1296" s="517" t="s">
        <v>152</v>
      </c>
      <c r="G1296" s="518" t="s">
        <v>209</v>
      </c>
      <c r="Q1296" s="519" t="s">
        <v>110</v>
      </c>
      <c r="R1296" s="520"/>
      <c r="S1296" s="521"/>
      <c r="T1296" s="522"/>
      <c r="U1296" s="523">
        <v>0</v>
      </c>
      <c r="V1296" s="524"/>
      <c r="AK1296" s="289"/>
    </row>
    <row r="1297" spans="5:37" outlineLevel="1" x14ac:dyDescent="0.2">
      <c r="E1297" s="526" t="s">
        <v>152</v>
      </c>
      <c r="F1297" s="527" t="s">
        <v>152</v>
      </c>
      <c r="G1297" s="528" t="s">
        <v>31</v>
      </c>
      <c r="Q1297" s="519" t="s">
        <v>110</v>
      </c>
      <c r="R1297" s="529"/>
      <c r="S1297" s="530"/>
      <c r="T1297" s="531"/>
      <c r="U1297" s="523">
        <v>0</v>
      </c>
      <c r="V1297" s="524"/>
      <c r="AK1297" s="289"/>
    </row>
    <row r="1298" spans="5:37" outlineLevel="1" x14ac:dyDescent="0.2">
      <c r="E1298" s="526" t="s">
        <v>152</v>
      </c>
      <c r="F1298" s="527" t="s">
        <v>152</v>
      </c>
      <c r="G1298" s="528" t="s">
        <v>28</v>
      </c>
      <c r="Q1298" s="519" t="s">
        <v>110</v>
      </c>
      <c r="R1298" s="529"/>
      <c r="S1298" s="530"/>
      <c r="T1298" s="531"/>
      <c r="U1298" s="523">
        <v>0</v>
      </c>
      <c r="V1298" s="524"/>
      <c r="AK1298" s="289"/>
    </row>
    <row r="1299" spans="5:37" outlineLevel="1" x14ac:dyDescent="0.2">
      <c r="E1299" s="526" t="s">
        <v>152</v>
      </c>
      <c r="F1299" s="527" t="s">
        <v>152</v>
      </c>
      <c r="G1299" s="528" t="s">
        <v>210</v>
      </c>
      <c r="Q1299" s="519" t="s">
        <v>110</v>
      </c>
      <c r="R1299" s="529"/>
      <c r="S1299" s="530"/>
      <c r="T1299" s="531"/>
      <c r="U1299" s="523">
        <v>0</v>
      </c>
      <c r="V1299" s="524"/>
      <c r="AK1299" s="289"/>
    </row>
    <row r="1300" spans="5:37" outlineLevel="1" x14ac:dyDescent="0.2">
      <c r="E1300" s="526" t="s">
        <v>152</v>
      </c>
      <c r="F1300" s="527" t="s">
        <v>152</v>
      </c>
      <c r="G1300" s="528" t="s">
        <v>211</v>
      </c>
      <c r="Q1300" s="519" t="s">
        <v>110</v>
      </c>
      <c r="R1300" s="529"/>
      <c r="S1300" s="530"/>
      <c r="T1300" s="531"/>
      <c r="U1300" s="523">
        <v>0</v>
      </c>
      <c r="V1300" s="524"/>
      <c r="AK1300" s="289"/>
    </row>
    <row r="1301" spans="5:37" outlineLevel="1" x14ac:dyDescent="0.2">
      <c r="E1301" s="526" t="s">
        <v>152</v>
      </c>
      <c r="F1301" s="527" t="s">
        <v>152</v>
      </c>
      <c r="G1301" s="528" t="s">
        <v>212</v>
      </c>
      <c r="Q1301" s="519" t="s">
        <v>110</v>
      </c>
      <c r="R1301" s="529"/>
      <c r="S1301" s="530"/>
      <c r="T1301" s="531"/>
      <c r="U1301" s="523">
        <v>0</v>
      </c>
      <c r="V1301" s="524"/>
      <c r="AK1301" s="289"/>
    </row>
    <row r="1302" spans="5:37" outlineLevel="1" x14ac:dyDescent="0.2">
      <c r="E1302" s="526" t="s">
        <v>152</v>
      </c>
      <c r="F1302" s="527" t="s">
        <v>152</v>
      </c>
      <c r="G1302" s="528" t="s">
        <v>213</v>
      </c>
      <c r="Q1302" s="519" t="s">
        <v>110</v>
      </c>
      <c r="R1302" s="529"/>
      <c r="S1302" s="530"/>
      <c r="T1302" s="531"/>
      <c r="U1302" s="523">
        <v>0</v>
      </c>
      <c r="V1302" s="524"/>
      <c r="AK1302" s="289"/>
    </row>
    <row r="1303" spans="5:37" outlineLevel="1" x14ac:dyDescent="0.2">
      <c r="E1303" s="526" t="s">
        <v>152</v>
      </c>
      <c r="F1303" s="527" t="s">
        <v>152</v>
      </c>
      <c r="G1303" s="528" t="s">
        <v>214</v>
      </c>
      <c r="Q1303" s="519" t="s">
        <v>110</v>
      </c>
      <c r="R1303" s="529"/>
      <c r="S1303" s="530"/>
      <c r="T1303" s="531"/>
      <c r="U1303" s="523">
        <v>0</v>
      </c>
      <c r="V1303" s="524"/>
      <c r="AK1303" s="289"/>
    </row>
    <row r="1304" spans="5:37" outlineLevel="1" x14ac:dyDescent="0.2">
      <c r="E1304" s="526" t="s">
        <v>152</v>
      </c>
      <c r="F1304" s="527" t="s">
        <v>152</v>
      </c>
      <c r="G1304" s="528" t="s">
        <v>215</v>
      </c>
      <c r="Q1304" s="519" t="s">
        <v>110</v>
      </c>
      <c r="R1304" s="529"/>
      <c r="S1304" s="530"/>
      <c r="T1304" s="531"/>
      <c r="U1304" s="523">
        <v>0</v>
      </c>
      <c r="V1304" s="524"/>
      <c r="AK1304" s="289"/>
    </row>
    <row r="1305" spans="5:37" outlineLevel="1" x14ac:dyDescent="0.2">
      <c r="E1305" s="526" t="s">
        <v>152</v>
      </c>
      <c r="F1305" s="527" t="s">
        <v>152</v>
      </c>
      <c r="G1305" s="528" t="s">
        <v>216</v>
      </c>
      <c r="Q1305" s="519" t="s">
        <v>110</v>
      </c>
      <c r="R1305" s="529"/>
      <c r="S1305" s="530"/>
      <c r="T1305" s="531"/>
      <c r="U1305" s="523">
        <v>0</v>
      </c>
      <c r="V1305" s="524"/>
      <c r="AK1305" s="289"/>
    </row>
    <row r="1306" spans="5:37" outlineLevel="1" x14ac:dyDescent="0.2">
      <c r="E1306" s="526" t="s">
        <v>152</v>
      </c>
      <c r="F1306" s="527" t="s">
        <v>152</v>
      </c>
      <c r="G1306" s="528" t="s">
        <v>33</v>
      </c>
      <c r="Q1306" s="519" t="s">
        <v>110</v>
      </c>
      <c r="R1306" s="529"/>
      <c r="S1306" s="530"/>
      <c r="T1306" s="531"/>
      <c r="U1306" s="523">
        <v>0</v>
      </c>
      <c r="V1306" s="524"/>
      <c r="AK1306" s="289"/>
    </row>
    <row r="1307" spans="5:37" outlineLevel="1" x14ac:dyDescent="0.2">
      <c r="E1307" s="526" t="s">
        <v>152</v>
      </c>
      <c r="F1307" s="527" t="s">
        <v>152</v>
      </c>
      <c r="G1307" s="528" t="s">
        <v>34</v>
      </c>
      <c r="Q1307" s="519" t="s">
        <v>110</v>
      </c>
      <c r="R1307" s="529"/>
      <c r="S1307" s="530"/>
      <c r="T1307" s="531"/>
      <c r="U1307" s="523">
        <v>0</v>
      </c>
      <c r="V1307" s="524"/>
      <c r="AK1307" s="289"/>
    </row>
    <row r="1308" spans="5:37" outlineLevel="1" x14ac:dyDescent="0.2">
      <c r="E1308" s="526" t="s">
        <v>152</v>
      </c>
      <c r="F1308" s="527" t="s">
        <v>152</v>
      </c>
      <c r="G1308" s="528" t="s">
        <v>217</v>
      </c>
      <c r="Q1308" s="519" t="s">
        <v>110</v>
      </c>
      <c r="R1308" s="529"/>
      <c r="S1308" s="530"/>
      <c r="T1308" s="531"/>
      <c r="U1308" s="523">
        <v>0</v>
      </c>
      <c r="V1308" s="524"/>
      <c r="AK1308" s="289"/>
    </row>
    <row r="1309" spans="5:37" outlineLevel="1" x14ac:dyDescent="0.2">
      <c r="E1309" s="526" t="s">
        <v>152</v>
      </c>
      <c r="F1309" s="527" t="s">
        <v>152</v>
      </c>
      <c r="G1309" s="528" t="s">
        <v>152</v>
      </c>
      <c r="Q1309" s="519" t="s">
        <v>110</v>
      </c>
      <c r="R1309" s="529"/>
      <c r="S1309" s="530"/>
      <c r="T1309" s="531"/>
      <c r="U1309" s="523">
        <v>0</v>
      </c>
      <c r="V1309" s="524"/>
      <c r="AK1309" s="289"/>
    </row>
    <row r="1310" spans="5:37" outlineLevel="1" x14ac:dyDescent="0.2">
      <c r="E1310" s="526" t="s">
        <v>152</v>
      </c>
      <c r="F1310" s="532" t="s">
        <v>152</v>
      </c>
      <c r="G1310" s="533" t="s">
        <v>454</v>
      </c>
      <c r="Q1310" s="519" t="s">
        <v>110</v>
      </c>
      <c r="R1310" s="534"/>
      <c r="S1310" s="535"/>
      <c r="T1310" s="536"/>
      <c r="U1310" s="523">
        <v>0</v>
      </c>
      <c r="V1310" s="524"/>
      <c r="AK1310" s="289"/>
    </row>
    <row r="1311" spans="5:37" outlineLevel="1" x14ac:dyDescent="0.2">
      <c r="E1311" s="516" t="s">
        <v>152</v>
      </c>
      <c r="F1311" s="517" t="s">
        <v>152</v>
      </c>
      <c r="G1311" s="518" t="s">
        <v>209</v>
      </c>
      <c r="Q1311" s="519" t="s">
        <v>110</v>
      </c>
      <c r="R1311" s="520"/>
      <c r="S1311" s="521"/>
      <c r="T1311" s="522"/>
      <c r="U1311" s="523">
        <v>0</v>
      </c>
      <c r="V1311" s="524"/>
      <c r="AK1311" s="289"/>
    </row>
    <row r="1312" spans="5:37" outlineLevel="1" x14ac:dyDescent="0.2">
      <c r="E1312" s="526" t="s">
        <v>152</v>
      </c>
      <c r="F1312" s="527" t="s">
        <v>152</v>
      </c>
      <c r="G1312" s="528" t="s">
        <v>31</v>
      </c>
      <c r="Q1312" s="519" t="s">
        <v>110</v>
      </c>
      <c r="R1312" s="529"/>
      <c r="S1312" s="530"/>
      <c r="T1312" s="531"/>
      <c r="U1312" s="523">
        <v>0</v>
      </c>
      <c r="V1312" s="524"/>
      <c r="AK1312" s="289"/>
    </row>
    <row r="1313" spans="5:38" outlineLevel="1" x14ac:dyDescent="0.2">
      <c r="E1313" s="526" t="s">
        <v>152</v>
      </c>
      <c r="F1313" s="527" t="s">
        <v>152</v>
      </c>
      <c r="G1313" s="528" t="s">
        <v>28</v>
      </c>
      <c r="Q1313" s="519" t="s">
        <v>110</v>
      </c>
      <c r="R1313" s="529"/>
      <c r="S1313" s="530"/>
      <c r="T1313" s="531"/>
      <c r="U1313" s="523">
        <v>0</v>
      </c>
      <c r="V1313" s="524"/>
      <c r="AK1313" s="289"/>
    </row>
    <row r="1314" spans="5:38" outlineLevel="1" x14ac:dyDescent="0.2">
      <c r="E1314" s="526" t="s">
        <v>152</v>
      </c>
      <c r="F1314" s="527" t="s">
        <v>152</v>
      </c>
      <c r="G1314" s="528" t="s">
        <v>210</v>
      </c>
      <c r="Q1314" s="519" t="s">
        <v>110</v>
      </c>
      <c r="R1314" s="529"/>
      <c r="S1314" s="530"/>
      <c r="T1314" s="531"/>
      <c r="U1314" s="523">
        <v>0</v>
      </c>
      <c r="V1314" s="524"/>
      <c r="AK1314" s="289"/>
    </row>
    <row r="1315" spans="5:38" outlineLevel="1" x14ac:dyDescent="0.2">
      <c r="E1315" s="526" t="s">
        <v>152</v>
      </c>
      <c r="F1315" s="527" t="s">
        <v>152</v>
      </c>
      <c r="G1315" s="528" t="s">
        <v>211</v>
      </c>
      <c r="Q1315" s="519" t="s">
        <v>110</v>
      </c>
      <c r="R1315" s="529"/>
      <c r="S1315" s="530"/>
      <c r="T1315" s="531"/>
      <c r="U1315" s="523">
        <v>0</v>
      </c>
      <c r="V1315" s="524"/>
      <c r="AK1315" s="289"/>
    </row>
    <row r="1316" spans="5:38" outlineLevel="1" x14ac:dyDescent="0.2">
      <c r="E1316" s="526" t="s">
        <v>152</v>
      </c>
      <c r="F1316" s="527" t="s">
        <v>152</v>
      </c>
      <c r="G1316" s="528" t="s">
        <v>212</v>
      </c>
      <c r="Q1316" s="519" t="s">
        <v>110</v>
      </c>
      <c r="R1316" s="529"/>
      <c r="S1316" s="530"/>
      <c r="T1316" s="531"/>
      <c r="U1316" s="523">
        <v>0</v>
      </c>
      <c r="V1316" s="524"/>
      <c r="AK1316" s="289"/>
    </row>
    <row r="1317" spans="5:38" outlineLevel="1" x14ac:dyDescent="0.2">
      <c r="E1317" s="526" t="s">
        <v>152</v>
      </c>
      <c r="F1317" s="527" t="s">
        <v>152</v>
      </c>
      <c r="G1317" s="528" t="s">
        <v>213</v>
      </c>
      <c r="Q1317" s="519" t="s">
        <v>110</v>
      </c>
      <c r="R1317" s="529"/>
      <c r="S1317" s="530"/>
      <c r="T1317" s="531"/>
      <c r="U1317" s="523">
        <v>0</v>
      </c>
      <c r="V1317" s="524"/>
      <c r="AK1317" s="289"/>
    </row>
    <row r="1318" spans="5:38" outlineLevel="1" x14ac:dyDescent="0.2">
      <c r="E1318" s="526" t="s">
        <v>152</v>
      </c>
      <c r="F1318" s="527" t="s">
        <v>152</v>
      </c>
      <c r="G1318" s="528" t="s">
        <v>214</v>
      </c>
      <c r="Q1318" s="519" t="s">
        <v>110</v>
      </c>
      <c r="R1318" s="529"/>
      <c r="S1318" s="530"/>
      <c r="T1318" s="531"/>
      <c r="U1318" s="523">
        <v>0</v>
      </c>
      <c r="V1318" s="524"/>
      <c r="AK1318" s="289"/>
    </row>
    <row r="1319" spans="5:38" outlineLevel="1" x14ac:dyDescent="0.2">
      <c r="E1319" s="526" t="s">
        <v>152</v>
      </c>
      <c r="F1319" s="527" t="s">
        <v>152</v>
      </c>
      <c r="G1319" s="528" t="s">
        <v>215</v>
      </c>
      <c r="Q1319" s="519" t="s">
        <v>110</v>
      </c>
      <c r="R1319" s="529"/>
      <c r="S1319" s="530"/>
      <c r="T1319" s="531"/>
      <c r="U1319" s="523">
        <v>0</v>
      </c>
      <c r="V1319" s="524"/>
      <c r="AK1319" s="289"/>
    </row>
    <row r="1320" spans="5:38" outlineLevel="1" x14ac:dyDescent="0.2">
      <c r="E1320" s="526" t="s">
        <v>152</v>
      </c>
      <c r="F1320" s="527" t="s">
        <v>152</v>
      </c>
      <c r="G1320" s="528" t="s">
        <v>216</v>
      </c>
      <c r="Q1320" s="519" t="s">
        <v>110</v>
      </c>
      <c r="R1320" s="529"/>
      <c r="S1320" s="530"/>
      <c r="T1320" s="531"/>
      <c r="U1320" s="523">
        <v>0</v>
      </c>
      <c r="V1320" s="524"/>
      <c r="AK1320" s="289"/>
    </row>
    <row r="1321" spans="5:38" outlineLevel="1" x14ac:dyDescent="0.2">
      <c r="E1321" s="526" t="s">
        <v>152</v>
      </c>
      <c r="F1321" s="527" t="s">
        <v>152</v>
      </c>
      <c r="G1321" s="528" t="s">
        <v>33</v>
      </c>
      <c r="Q1321" s="519" t="s">
        <v>110</v>
      </c>
      <c r="R1321" s="529"/>
      <c r="S1321" s="530"/>
      <c r="T1321" s="531"/>
      <c r="U1321" s="523">
        <v>0</v>
      </c>
      <c r="V1321" s="524"/>
      <c r="AK1321" s="289"/>
    </row>
    <row r="1322" spans="5:38" outlineLevel="1" x14ac:dyDescent="0.2">
      <c r="E1322" s="526" t="s">
        <v>152</v>
      </c>
      <c r="F1322" s="527" t="s">
        <v>152</v>
      </c>
      <c r="G1322" s="528" t="s">
        <v>34</v>
      </c>
      <c r="Q1322" s="519" t="s">
        <v>110</v>
      </c>
      <c r="R1322" s="529"/>
      <c r="S1322" s="530"/>
      <c r="T1322" s="531"/>
      <c r="U1322" s="523">
        <v>0</v>
      </c>
      <c r="V1322" s="524"/>
      <c r="AK1322" s="289"/>
    </row>
    <row r="1323" spans="5:38" outlineLevel="1" x14ac:dyDescent="0.2">
      <c r="E1323" s="526" t="s">
        <v>152</v>
      </c>
      <c r="F1323" s="527" t="s">
        <v>152</v>
      </c>
      <c r="G1323" s="528" t="s">
        <v>217</v>
      </c>
      <c r="Q1323" s="519" t="s">
        <v>110</v>
      </c>
      <c r="R1323" s="529"/>
      <c r="S1323" s="530"/>
      <c r="T1323" s="531"/>
      <c r="U1323" s="523">
        <v>0</v>
      </c>
      <c r="V1323" s="524"/>
      <c r="AK1323" s="289"/>
    </row>
    <row r="1324" spans="5:38" outlineLevel="1" x14ac:dyDescent="0.2">
      <c r="E1324" s="526" t="s">
        <v>152</v>
      </c>
      <c r="F1324" s="527" t="s">
        <v>152</v>
      </c>
      <c r="G1324" s="528" t="s">
        <v>152</v>
      </c>
      <c r="Q1324" s="519" t="s">
        <v>110</v>
      </c>
      <c r="R1324" s="529"/>
      <c r="S1324" s="530"/>
      <c r="T1324" s="531"/>
      <c r="U1324" s="523">
        <v>0</v>
      </c>
      <c r="V1324" s="524"/>
      <c r="AK1324" s="289"/>
    </row>
    <row r="1325" spans="5:38" outlineLevel="1" x14ac:dyDescent="0.2">
      <c r="E1325" s="526" t="s">
        <v>152</v>
      </c>
      <c r="F1325" s="532" t="s">
        <v>152</v>
      </c>
      <c r="G1325" s="533" t="s">
        <v>454</v>
      </c>
      <c r="Q1325" s="519" t="s">
        <v>110</v>
      </c>
      <c r="R1325" s="534"/>
      <c r="S1325" s="535"/>
      <c r="T1325" s="536"/>
      <c r="U1325" s="523">
        <v>0</v>
      </c>
      <c r="V1325" s="524"/>
      <c r="AK1325" s="289"/>
    </row>
    <row r="1326" spans="5:38" outlineLevel="1" x14ac:dyDescent="0.2">
      <c r="E1326" s="516" t="s">
        <v>152</v>
      </c>
      <c r="F1326" s="517" t="s">
        <v>152</v>
      </c>
      <c r="G1326" s="518" t="s">
        <v>209</v>
      </c>
      <c r="Q1326" s="519" t="s">
        <v>110</v>
      </c>
      <c r="R1326" s="520"/>
      <c r="S1326" s="521"/>
      <c r="T1326" s="522"/>
      <c r="U1326" s="523">
        <v>0</v>
      </c>
      <c r="V1326" s="524"/>
      <c r="AK1326" s="289"/>
    </row>
    <row r="1327" spans="5:38" outlineLevel="1" x14ac:dyDescent="0.2">
      <c r="E1327" s="526" t="s">
        <v>152</v>
      </c>
      <c r="F1327" s="527" t="s">
        <v>152</v>
      </c>
      <c r="G1327" s="528" t="s">
        <v>31</v>
      </c>
      <c r="Q1327" s="519" t="s">
        <v>110</v>
      </c>
      <c r="R1327" s="529"/>
      <c r="S1327" s="530"/>
      <c r="T1327" s="531"/>
      <c r="U1327" s="523">
        <v>0</v>
      </c>
      <c r="V1327" s="524"/>
      <c r="AK1327" s="289"/>
    </row>
    <row r="1328" spans="5:38" ht="27.75" customHeight="1" outlineLevel="1" x14ac:dyDescent="1.2">
      <c r="E1328" s="526" t="s">
        <v>152</v>
      </c>
      <c r="F1328" s="527" t="s">
        <v>152</v>
      </c>
      <c r="G1328" s="528" t="s">
        <v>28</v>
      </c>
      <c r="Q1328" s="519" t="s">
        <v>110</v>
      </c>
      <c r="R1328" s="529"/>
      <c r="S1328" s="530"/>
      <c r="T1328" s="531"/>
      <c r="U1328" s="523">
        <v>0</v>
      </c>
      <c r="V1328" s="524"/>
      <c r="AK1328" s="289"/>
      <c r="AL1328" s="537"/>
    </row>
    <row r="1329" spans="5:37" outlineLevel="1" x14ac:dyDescent="0.2">
      <c r="E1329" s="526" t="s">
        <v>152</v>
      </c>
      <c r="F1329" s="527" t="s">
        <v>152</v>
      </c>
      <c r="G1329" s="528" t="s">
        <v>210</v>
      </c>
      <c r="Q1329" s="519" t="s">
        <v>110</v>
      </c>
      <c r="R1329" s="529"/>
      <c r="S1329" s="530"/>
      <c r="T1329" s="531"/>
      <c r="U1329" s="523">
        <v>0</v>
      </c>
      <c r="V1329" s="524"/>
      <c r="AK1329" s="289"/>
    </row>
    <row r="1330" spans="5:37" outlineLevel="1" x14ac:dyDescent="0.2">
      <c r="E1330" s="526" t="s">
        <v>152</v>
      </c>
      <c r="F1330" s="527" t="s">
        <v>152</v>
      </c>
      <c r="G1330" s="528" t="s">
        <v>211</v>
      </c>
      <c r="Q1330" s="519" t="s">
        <v>110</v>
      </c>
      <c r="R1330" s="529"/>
      <c r="S1330" s="530"/>
      <c r="T1330" s="531"/>
      <c r="U1330" s="523">
        <v>0</v>
      </c>
      <c r="V1330" s="524"/>
      <c r="AK1330" s="289"/>
    </row>
    <row r="1331" spans="5:37" outlineLevel="1" x14ac:dyDescent="0.2">
      <c r="E1331" s="526" t="s">
        <v>152</v>
      </c>
      <c r="F1331" s="527" t="s">
        <v>152</v>
      </c>
      <c r="G1331" s="528" t="s">
        <v>212</v>
      </c>
      <c r="Q1331" s="519" t="s">
        <v>110</v>
      </c>
      <c r="R1331" s="529"/>
      <c r="S1331" s="530"/>
      <c r="T1331" s="531"/>
      <c r="U1331" s="523">
        <v>0</v>
      </c>
      <c r="V1331" s="524"/>
      <c r="AK1331" s="289"/>
    </row>
    <row r="1332" spans="5:37" outlineLevel="1" x14ac:dyDescent="0.2">
      <c r="E1332" s="526" t="s">
        <v>152</v>
      </c>
      <c r="F1332" s="527" t="s">
        <v>152</v>
      </c>
      <c r="G1332" s="528" t="s">
        <v>213</v>
      </c>
      <c r="Q1332" s="519" t="s">
        <v>110</v>
      </c>
      <c r="R1332" s="529"/>
      <c r="S1332" s="530"/>
      <c r="T1332" s="531"/>
      <c r="U1332" s="523">
        <v>0</v>
      </c>
      <c r="V1332" s="524"/>
      <c r="AK1332" s="289"/>
    </row>
    <row r="1333" spans="5:37" outlineLevel="1" x14ac:dyDescent="0.2">
      <c r="E1333" s="526" t="s">
        <v>152</v>
      </c>
      <c r="F1333" s="527" t="s">
        <v>152</v>
      </c>
      <c r="G1333" s="528" t="s">
        <v>214</v>
      </c>
      <c r="Q1333" s="519" t="s">
        <v>110</v>
      </c>
      <c r="R1333" s="529"/>
      <c r="S1333" s="530"/>
      <c r="T1333" s="531"/>
      <c r="U1333" s="523">
        <v>0</v>
      </c>
      <c r="V1333" s="524"/>
      <c r="AK1333" s="289"/>
    </row>
    <row r="1334" spans="5:37" outlineLevel="1" x14ac:dyDescent="0.2">
      <c r="E1334" s="526" t="s">
        <v>152</v>
      </c>
      <c r="F1334" s="527" t="s">
        <v>152</v>
      </c>
      <c r="G1334" s="528" t="s">
        <v>215</v>
      </c>
      <c r="Q1334" s="519" t="s">
        <v>110</v>
      </c>
      <c r="R1334" s="529"/>
      <c r="S1334" s="530"/>
      <c r="T1334" s="531"/>
      <c r="U1334" s="523">
        <v>0</v>
      </c>
      <c r="V1334" s="524"/>
      <c r="AK1334" s="289"/>
    </row>
    <row r="1335" spans="5:37" outlineLevel="1" x14ac:dyDescent="0.2">
      <c r="E1335" s="526" t="s">
        <v>152</v>
      </c>
      <c r="F1335" s="527" t="s">
        <v>152</v>
      </c>
      <c r="G1335" s="528" t="s">
        <v>216</v>
      </c>
      <c r="Q1335" s="519" t="s">
        <v>110</v>
      </c>
      <c r="R1335" s="529"/>
      <c r="S1335" s="530"/>
      <c r="T1335" s="531"/>
      <c r="U1335" s="523">
        <v>0</v>
      </c>
      <c r="V1335" s="524"/>
      <c r="AK1335" s="289"/>
    </row>
    <row r="1336" spans="5:37" outlineLevel="1" x14ac:dyDescent="0.2">
      <c r="E1336" s="526" t="s">
        <v>152</v>
      </c>
      <c r="F1336" s="527" t="s">
        <v>152</v>
      </c>
      <c r="G1336" s="528" t="s">
        <v>33</v>
      </c>
      <c r="Q1336" s="519" t="s">
        <v>110</v>
      </c>
      <c r="R1336" s="529"/>
      <c r="S1336" s="530"/>
      <c r="T1336" s="531"/>
      <c r="U1336" s="523">
        <v>0</v>
      </c>
      <c r="V1336" s="524"/>
      <c r="AK1336" s="289"/>
    </row>
    <row r="1337" spans="5:37" outlineLevel="1" x14ac:dyDescent="0.2">
      <c r="E1337" s="526" t="s">
        <v>152</v>
      </c>
      <c r="F1337" s="527" t="s">
        <v>152</v>
      </c>
      <c r="G1337" s="528" t="s">
        <v>34</v>
      </c>
      <c r="Q1337" s="519" t="s">
        <v>110</v>
      </c>
      <c r="R1337" s="529"/>
      <c r="S1337" s="530"/>
      <c r="T1337" s="531"/>
      <c r="U1337" s="523">
        <v>0</v>
      </c>
      <c r="V1337" s="524"/>
      <c r="AK1337" s="289"/>
    </row>
    <row r="1338" spans="5:37" outlineLevel="1" x14ac:dyDescent="0.2">
      <c r="E1338" s="526" t="s">
        <v>152</v>
      </c>
      <c r="F1338" s="527" t="s">
        <v>152</v>
      </c>
      <c r="G1338" s="528" t="s">
        <v>217</v>
      </c>
      <c r="Q1338" s="519" t="s">
        <v>110</v>
      </c>
      <c r="R1338" s="529"/>
      <c r="S1338" s="530"/>
      <c r="T1338" s="531"/>
      <c r="U1338" s="523">
        <v>0</v>
      </c>
      <c r="V1338" s="524"/>
      <c r="AK1338" s="289"/>
    </row>
    <row r="1339" spans="5:37" outlineLevel="1" x14ac:dyDescent="0.2">
      <c r="E1339" s="526" t="s">
        <v>152</v>
      </c>
      <c r="F1339" s="527" t="s">
        <v>152</v>
      </c>
      <c r="G1339" s="528" t="s">
        <v>152</v>
      </c>
      <c r="Q1339" s="519" t="s">
        <v>110</v>
      </c>
      <c r="R1339" s="529"/>
      <c r="S1339" s="530"/>
      <c r="T1339" s="531"/>
      <c r="U1339" s="523">
        <v>0</v>
      </c>
      <c r="V1339" s="524"/>
      <c r="AK1339" s="289"/>
    </row>
    <row r="1340" spans="5:37" outlineLevel="1" x14ac:dyDescent="0.2">
      <c r="E1340" s="526" t="s">
        <v>152</v>
      </c>
      <c r="F1340" s="532" t="s">
        <v>152</v>
      </c>
      <c r="G1340" s="533" t="s">
        <v>454</v>
      </c>
      <c r="Q1340" s="519" t="s">
        <v>110</v>
      </c>
      <c r="R1340" s="534"/>
      <c r="S1340" s="535"/>
      <c r="T1340" s="536"/>
      <c r="U1340" s="523">
        <v>0</v>
      </c>
      <c r="V1340" s="524"/>
      <c r="AK1340" s="289"/>
    </row>
    <row r="1341" spans="5:37" outlineLevel="1" x14ac:dyDescent="0.2">
      <c r="E1341" s="516" t="s">
        <v>152</v>
      </c>
      <c r="F1341" s="517" t="s">
        <v>152</v>
      </c>
      <c r="G1341" s="518" t="s">
        <v>209</v>
      </c>
      <c r="Q1341" s="519" t="s">
        <v>110</v>
      </c>
      <c r="R1341" s="520"/>
      <c r="S1341" s="521"/>
      <c r="T1341" s="522"/>
      <c r="U1341" s="523">
        <v>0</v>
      </c>
      <c r="V1341" s="524"/>
      <c r="AK1341" s="289"/>
    </row>
    <row r="1342" spans="5:37" outlineLevel="1" x14ac:dyDescent="0.2">
      <c r="E1342" s="526" t="s">
        <v>152</v>
      </c>
      <c r="F1342" s="527" t="s">
        <v>152</v>
      </c>
      <c r="G1342" s="528" t="s">
        <v>31</v>
      </c>
      <c r="Q1342" s="519" t="s">
        <v>110</v>
      </c>
      <c r="R1342" s="529"/>
      <c r="S1342" s="530"/>
      <c r="T1342" s="531"/>
      <c r="U1342" s="523">
        <v>0</v>
      </c>
      <c r="V1342" s="524"/>
      <c r="AK1342" s="289"/>
    </row>
    <row r="1343" spans="5:37" outlineLevel="1" x14ac:dyDescent="0.2">
      <c r="E1343" s="526" t="s">
        <v>152</v>
      </c>
      <c r="F1343" s="527" t="s">
        <v>152</v>
      </c>
      <c r="G1343" s="528" t="s">
        <v>28</v>
      </c>
      <c r="Q1343" s="519" t="s">
        <v>110</v>
      </c>
      <c r="R1343" s="529"/>
      <c r="S1343" s="530"/>
      <c r="T1343" s="531"/>
      <c r="U1343" s="523">
        <v>0</v>
      </c>
      <c r="V1343" s="524"/>
      <c r="AK1343" s="289"/>
    </row>
    <row r="1344" spans="5:37" outlineLevel="1" x14ac:dyDescent="0.2">
      <c r="E1344" s="526" t="s">
        <v>152</v>
      </c>
      <c r="F1344" s="527" t="s">
        <v>152</v>
      </c>
      <c r="G1344" s="528" t="s">
        <v>210</v>
      </c>
      <c r="Q1344" s="519" t="s">
        <v>110</v>
      </c>
      <c r="R1344" s="529"/>
      <c r="S1344" s="530"/>
      <c r="T1344" s="531"/>
      <c r="U1344" s="523">
        <v>0</v>
      </c>
      <c r="V1344" s="524"/>
      <c r="AK1344" s="289"/>
    </row>
    <row r="1345" spans="5:37" outlineLevel="1" x14ac:dyDescent="0.2">
      <c r="E1345" s="526" t="s">
        <v>152</v>
      </c>
      <c r="F1345" s="527" t="s">
        <v>152</v>
      </c>
      <c r="G1345" s="528" t="s">
        <v>211</v>
      </c>
      <c r="Q1345" s="519" t="s">
        <v>110</v>
      </c>
      <c r="R1345" s="529"/>
      <c r="S1345" s="530"/>
      <c r="T1345" s="531"/>
      <c r="U1345" s="523">
        <v>0</v>
      </c>
      <c r="V1345" s="524"/>
      <c r="AK1345" s="289"/>
    </row>
    <row r="1346" spans="5:37" outlineLevel="1" x14ac:dyDescent="0.2">
      <c r="E1346" s="526" t="s">
        <v>152</v>
      </c>
      <c r="F1346" s="527" t="s">
        <v>152</v>
      </c>
      <c r="G1346" s="528" t="s">
        <v>212</v>
      </c>
      <c r="Q1346" s="519" t="s">
        <v>110</v>
      </c>
      <c r="R1346" s="529"/>
      <c r="S1346" s="530"/>
      <c r="T1346" s="531"/>
      <c r="U1346" s="523">
        <v>0</v>
      </c>
      <c r="V1346" s="524"/>
      <c r="AK1346" s="289"/>
    </row>
    <row r="1347" spans="5:37" outlineLevel="1" x14ac:dyDescent="0.2">
      <c r="E1347" s="526" t="s">
        <v>152</v>
      </c>
      <c r="F1347" s="527" t="s">
        <v>152</v>
      </c>
      <c r="G1347" s="528" t="s">
        <v>213</v>
      </c>
      <c r="Q1347" s="519" t="s">
        <v>110</v>
      </c>
      <c r="R1347" s="529"/>
      <c r="S1347" s="530"/>
      <c r="T1347" s="531"/>
      <c r="U1347" s="523">
        <v>0</v>
      </c>
      <c r="V1347" s="524"/>
      <c r="AK1347" s="289"/>
    </row>
    <row r="1348" spans="5:37" outlineLevel="1" x14ac:dyDescent="0.2">
      <c r="E1348" s="526" t="s">
        <v>152</v>
      </c>
      <c r="F1348" s="527" t="s">
        <v>152</v>
      </c>
      <c r="G1348" s="528" t="s">
        <v>214</v>
      </c>
      <c r="Q1348" s="519" t="s">
        <v>110</v>
      </c>
      <c r="R1348" s="529"/>
      <c r="S1348" s="530"/>
      <c r="T1348" s="531"/>
      <c r="U1348" s="523">
        <v>0</v>
      </c>
      <c r="V1348" s="524"/>
      <c r="AK1348" s="289"/>
    </row>
    <row r="1349" spans="5:37" outlineLevel="1" x14ac:dyDescent="0.2">
      <c r="E1349" s="526" t="s">
        <v>152</v>
      </c>
      <c r="F1349" s="527" t="s">
        <v>152</v>
      </c>
      <c r="G1349" s="528" t="s">
        <v>215</v>
      </c>
      <c r="Q1349" s="519" t="s">
        <v>110</v>
      </c>
      <c r="R1349" s="529"/>
      <c r="S1349" s="530"/>
      <c r="T1349" s="531"/>
      <c r="U1349" s="523">
        <v>0</v>
      </c>
      <c r="V1349" s="524"/>
      <c r="AK1349" s="289"/>
    </row>
    <row r="1350" spans="5:37" outlineLevel="1" x14ac:dyDescent="0.2">
      <c r="E1350" s="526" t="s">
        <v>152</v>
      </c>
      <c r="F1350" s="527" t="s">
        <v>152</v>
      </c>
      <c r="G1350" s="528" t="s">
        <v>216</v>
      </c>
      <c r="Q1350" s="519" t="s">
        <v>110</v>
      </c>
      <c r="R1350" s="529"/>
      <c r="S1350" s="530"/>
      <c r="T1350" s="531"/>
      <c r="U1350" s="523">
        <v>0</v>
      </c>
      <c r="V1350" s="524"/>
      <c r="AK1350" s="289"/>
    </row>
    <row r="1351" spans="5:37" outlineLevel="1" x14ac:dyDescent="0.2">
      <c r="E1351" s="526" t="s">
        <v>152</v>
      </c>
      <c r="F1351" s="527" t="s">
        <v>152</v>
      </c>
      <c r="G1351" s="528" t="s">
        <v>33</v>
      </c>
      <c r="Q1351" s="519" t="s">
        <v>110</v>
      </c>
      <c r="R1351" s="529"/>
      <c r="S1351" s="530"/>
      <c r="T1351" s="531"/>
      <c r="U1351" s="523">
        <v>0</v>
      </c>
      <c r="V1351" s="524"/>
      <c r="AK1351" s="289"/>
    </row>
    <row r="1352" spans="5:37" outlineLevel="1" x14ac:dyDescent="0.2">
      <c r="E1352" s="526" t="s">
        <v>152</v>
      </c>
      <c r="F1352" s="527" t="s">
        <v>152</v>
      </c>
      <c r="G1352" s="528" t="s">
        <v>34</v>
      </c>
      <c r="Q1352" s="519" t="s">
        <v>110</v>
      </c>
      <c r="R1352" s="529"/>
      <c r="S1352" s="530"/>
      <c r="T1352" s="531"/>
      <c r="U1352" s="523">
        <v>0</v>
      </c>
      <c r="V1352" s="524"/>
      <c r="AK1352" s="289"/>
    </row>
    <row r="1353" spans="5:37" outlineLevel="1" x14ac:dyDescent="0.2">
      <c r="E1353" s="526" t="s">
        <v>152</v>
      </c>
      <c r="F1353" s="527" t="s">
        <v>152</v>
      </c>
      <c r="G1353" s="528" t="s">
        <v>217</v>
      </c>
      <c r="Q1353" s="519" t="s">
        <v>110</v>
      </c>
      <c r="R1353" s="529"/>
      <c r="S1353" s="530"/>
      <c r="T1353" s="531"/>
      <c r="U1353" s="523">
        <v>0</v>
      </c>
      <c r="V1353" s="524"/>
      <c r="AK1353" s="289"/>
    </row>
    <row r="1354" spans="5:37" outlineLevel="1" x14ac:dyDescent="0.2">
      <c r="E1354" s="526" t="s">
        <v>152</v>
      </c>
      <c r="F1354" s="527" t="s">
        <v>152</v>
      </c>
      <c r="G1354" s="528" t="s">
        <v>152</v>
      </c>
      <c r="Q1354" s="519" t="s">
        <v>110</v>
      </c>
      <c r="R1354" s="529"/>
      <c r="S1354" s="530"/>
      <c r="T1354" s="531"/>
      <c r="U1354" s="523">
        <v>0</v>
      </c>
      <c r="V1354" s="524"/>
      <c r="AK1354" s="289"/>
    </row>
    <row r="1355" spans="5:37" outlineLevel="1" x14ac:dyDescent="0.2">
      <c r="E1355" s="526" t="s">
        <v>152</v>
      </c>
      <c r="F1355" s="532" t="s">
        <v>152</v>
      </c>
      <c r="G1355" s="533" t="s">
        <v>454</v>
      </c>
      <c r="Q1355" s="519" t="s">
        <v>110</v>
      </c>
      <c r="R1355" s="534"/>
      <c r="S1355" s="535"/>
      <c r="T1355" s="536"/>
      <c r="U1355" s="523">
        <v>0</v>
      </c>
      <c r="V1355" s="524"/>
      <c r="AK1355" s="289"/>
    </row>
    <row r="1356" spans="5:37" outlineLevel="1" x14ac:dyDescent="0.2">
      <c r="E1356" s="516" t="s">
        <v>152</v>
      </c>
      <c r="F1356" s="517" t="s">
        <v>152</v>
      </c>
      <c r="G1356" s="518" t="s">
        <v>209</v>
      </c>
      <c r="Q1356" s="519" t="s">
        <v>110</v>
      </c>
      <c r="R1356" s="520"/>
      <c r="S1356" s="521"/>
      <c r="T1356" s="522"/>
      <c r="U1356" s="523">
        <v>0</v>
      </c>
      <c r="V1356" s="524"/>
      <c r="AK1356" s="289"/>
    </row>
    <row r="1357" spans="5:37" outlineLevel="1" x14ac:dyDescent="0.2">
      <c r="E1357" s="526" t="s">
        <v>152</v>
      </c>
      <c r="F1357" s="527" t="s">
        <v>152</v>
      </c>
      <c r="G1357" s="528" t="s">
        <v>31</v>
      </c>
      <c r="Q1357" s="519" t="s">
        <v>110</v>
      </c>
      <c r="R1357" s="529"/>
      <c r="S1357" s="530"/>
      <c r="T1357" s="531"/>
      <c r="U1357" s="523">
        <v>0</v>
      </c>
      <c r="V1357" s="524"/>
      <c r="AK1357" s="289"/>
    </row>
    <row r="1358" spans="5:37" outlineLevel="1" x14ac:dyDescent="0.2">
      <c r="E1358" s="526" t="s">
        <v>152</v>
      </c>
      <c r="F1358" s="527" t="s">
        <v>152</v>
      </c>
      <c r="G1358" s="528" t="s">
        <v>28</v>
      </c>
      <c r="Q1358" s="519" t="s">
        <v>110</v>
      </c>
      <c r="R1358" s="529"/>
      <c r="S1358" s="530"/>
      <c r="T1358" s="531"/>
      <c r="U1358" s="523">
        <v>0</v>
      </c>
      <c r="V1358" s="524"/>
      <c r="AK1358" s="289"/>
    </row>
    <row r="1359" spans="5:37" outlineLevel="1" x14ac:dyDescent="0.2">
      <c r="E1359" s="526" t="s">
        <v>152</v>
      </c>
      <c r="F1359" s="527" t="s">
        <v>152</v>
      </c>
      <c r="G1359" s="528" t="s">
        <v>210</v>
      </c>
      <c r="Q1359" s="519" t="s">
        <v>110</v>
      </c>
      <c r="R1359" s="529"/>
      <c r="S1359" s="530"/>
      <c r="T1359" s="531"/>
      <c r="U1359" s="523">
        <v>0</v>
      </c>
      <c r="V1359" s="524"/>
      <c r="AK1359" s="289"/>
    </row>
    <row r="1360" spans="5:37" outlineLevel="1" x14ac:dyDescent="0.2">
      <c r="E1360" s="526" t="s">
        <v>152</v>
      </c>
      <c r="F1360" s="527" t="s">
        <v>152</v>
      </c>
      <c r="G1360" s="528" t="s">
        <v>211</v>
      </c>
      <c r="Q1360" s="519" t="s">
        <v>110</v>
      </c>
      <c r="R1360" s="529"/>
      <c r="S1360" s="530"/>
      <c r="T1360" s="531"/>
      <c r="U1360" s="523">
        <v>0</v>
      </c>
      <c r="V1360" s="524"/>
      <c r="AK1360" s="289"/>
    </row>
    <row r="1361" spans="5:37" outlineLevel="1" x14ac:dyDescent="0.2">
      <c r="E1361" s="526" t="s">
        <v>152</v>
      </c>
      <c r="F1361" s="527" t="s">
        <v>152</v>
      </c>
      <c r="G1361" s="528" t="s">
        <v>212</v>
      </c>
      <c r="Q1361" s="519" t="s">
        <v>110</v>
      </c>
      <c r="R1361" s="529"/>
      <c r="S1361" s="530"/>
      <c r="T1361" s="531"/>
      <c r="U1361" s="523">
        <v>0</v>
      </c>
      <c r="V1361" s="524"/>
      <c r="AK1361" s="289"/>
    </row>
    <row r="1362" spans="5:37" outlineLevel="1" x14ac:dyDescent="0.2">
      <c r="E1362" s="526" t="s">
        <v>152</v>
      </c>
      <c r="F1362" s="527" t="s">
        <v>152</v>
      </c>
      <c r="G1362" s="528" t="s">
        <v>213</v>
      </c>
      <c r="Q1362" s="519" t="s">
        <v>110</v>
      </c>
      <c r="R1362" s="529"/>
      <c r="S1362" s="530"/>
      <c r="T1362" s="531"/>
      <c r="U1362" s="523">
        <v>0</v>
      </c>
      <c r="V1362" s="524"/>
      <c r="AK1362" s="289"/>
    </row>
    <row r="1363" spans="5:37" outlineLevel="1" x14ac:dyDescent="0.2">
      <c r="E1363" s="526" t="s">
        <v>152</v>
      </c>
      <c r="F1363" s="527" t="s">
        <v>152</v>
      </c>
      <c r="G1363" s="528" t="s">
        <v>214</v>
      </c>
      <c r="Q1363" s="519" t="s">
        <v>110</v>
      </c>
      <c r="R1363" s="529"/>
      <c r="S1363" s="530"/>
      <c r="T1363" s="531"/>
      <c r="U1363" s="523">
        <v>0</v>
      </c>
      <c r="V1363" s="524"/>
      <c r="AK1363" s="289"/>
    </row>
    <row r="1364" spans="5:37" outlineLevel="1" x14ac:dyDescent="0.2">
      <c r="E1364" s="526" t="s">
        <v>152</v>
      </c>
      <c r="F1364" s="527" t="s">
        <v>152</v>
      </c>
      <c r="G1364" s="528" t="s">
        <v>215</v>
      </c>
      <c r="Q1364" s="519" t="s">
        <v>110</v>
      </c>
      <c r="R1364" s="529"/>
      <c r="S1364" s="530"/>
      <c r="T1364" s="531"/>
      <c r="U1364" s="523">
        <v>0</v>
      </c>
      <c r="V1364" s="524"/>
      <c r="AK1364" s="289"/>
    </row>
    <row r="1365" spans="5:37" outlineLevel="1" x14ac:dyDescent="0.2">
      <c r="E1365" s="526" t="s">
        <v>152</v>
      </c>
      <c r="F1365" s="527" t="s">
        <v>152</v>
      </c>
      <c r="G1365" s="528" t="s">
        <v>216</v>
      </c>
      <c r="Q1365" s="519" t="s">
        <v>110</v>
      </c>
      <c r="R1365" s="529"/>
      <c r="S1365" s="530"/>
      <c r="T1365" s="531"/>
      <c r="U1365" s="523">
        <v>0</v>
      </c>
      <c r="V1365" s="524"/>
      <c r="AK1365" s="289"/>
    </row>
    <row r="1366" spans="5:37" outlineLevel="1" x14ac:dyDescent="0.2">
      <c r="E1366" s="526" t="s">
        <v>152</v>
      </c>
      <c r="F1366" s="527" t="s">
        <v>152</v>
      </c>
      <c r="G1366" s="528" t="s">
        <v>33</v>
      </c>
      <c r="Q1366" s="519" t="s">
        <v>110</v>
      </c>
      <c r="R1366" s="529"/>
      <c r="S1366" s="530"/>
      <c r="T1366" s="531"/>
      <c r="U1366" s="523">
        <v>0</v>
      </c>
      <c r="V1366" s="524"/>
      <c r="AK1366" s="289"/>
    </row>
    <row r="1367" spans="5:37" outlineLevel="1" x14ac:dyDescent="0.2">
      <c r="E1367" s="526" t="s">
        <v>152</v>
      </c>
      <c r="F1367" s="527" t="s">
        <v>152</v>
      </c>
      <c r="G1367" s="528" t="s">
        <v>34</v>
      </c>
      <c r="Q1367" s="519" t="s">
        <v>110</v>
      </c>
      <c r="R1367" s="529"/>
      <c r="S1367" s="530"/>
      <c r="T1367" s="531"/>
      <c r="U1367" s="523">
        <v>0</v>
      </c>
      <c r="V1367" s="524"/>
      <c r="AK1367" s="289"/>
    </row>
    <row r="1368" spans="5:37" outlineLevel="1" x14ac:dyDescent="0.2">
      <c r="E1368" s="526" t="s">
        <v>152</v>
      </c>
      <c r="F1368" s="527" t="s">
        <v>152</v>
      </c>
      <c r="G1368" s="528" t="s">
        <v>217</v>
      </c>
      <c r="Q1368" s="519" t="s">
        <v>110</v>
      </c>
      <c r="R1368" s="529"/>
      <c r="S1368" s="530"/>
      <c r="T1368" s="531"/>
      <c r="U1368" s="523">
        <v>0</v>
      </c>
      <c r="V1368" s="524"/>
      <c r="AK1368" s="289"/>
    </row>
    <row r="1369" spans="5:37" outlineLevel="1" x14ac:dyDescent="0.2">
      <c r="E1369" s="526" t="s">
        <v>152</v>
      </c>
      <c r="F1369" s="527" t="s">
        <v>152</v>
      </c>
      <c r="G1369" s="528" t="s">
        <v>152</v>
      </c>
      <c r="Q1369" s="519" t="s">
        <v>110</v>
      </c>
      <c r="R1369" s="529"/>
      <c r="S1369" s="530"/>
      <c r="T1369" s="531"/>
      <c r="U1369" s="523">
        <v>0</v>
      </c>
      <c r="V1369" s="524"/>
      <c r="AK1369" s="289"/>
    </row>
    <row r="1370" spans="5:37" outlineLevel="1" x14ac:dyDescent="0.2">
      <c r="E1370" s="526" t="s">
        <v>152</v>
      </c>
      <c r="F1370" s="532" t="s">
        <v>152</v>
      </c>
      <c r="G1370" s="533" t="s">
        <v>454</v>
      </c>
      <c r="Q1370" s="519" t="s">
        <v>110</v>
      </c>
      <c r="R1370" s="534"/>
      <c r="S1370" s="535"/>
      <c r="T1370" s="536"/>
      <c r="U1370" s="523">
        <v>0</v>
      </c>
      <c r="V1370" s="524"/>
      <c r="AK1370" s="289"/>
    </row>
    <row r="1371" spans="5:37" outlineLevel="1" x14ac:dyDescent="0.2">
      <c r="E1371" s="516" t="s">
        <v>152</v>
      </c>
      <c r="F1371" s="517" t="s">
        <v>152</v>
      </c>
      <c r="G1371" s="518" t="s">
        <v>209</v>
      </c>
      <c r="Q1371" s="519" t="s">
        <v>110</v>
      </c>
      <c r="R1371" s="520"/>
      <c r="S1371" s="521"/>
      <c r="T1371" s="522"/>
      <c r="U1371" s="523">
        <v>0</v>
      </c>
      <c r="V1371" s="524"/>
      <c r="AK1371" s="289"/>
    </row>
    <row r="1372" spans="5:37" outlineLevel="1" x14ac:dyDescent="0.2">
      <c r="E1372" s="526" t="s">
        <v>152</v>
      </c>
      <c r="F1372" s="527" t="s">
        <v>152</v>
      </c>
      <c r="G1372" s="528" t="s">
        <v>31</v>
      </c>
      <c r="Q1372" s="519" t="s">
        <v>110</v>
      </c>
      <c r="R1372" s="529"/>
      <c r="S1372" s="530"/>
      <c r="T1372" s="531"/>
      <c r="U1372" s="523">
        <v>0</v>
      </c>
      <c r="V1372" s="524"/>
      <c r="AK1372" s="289"/>
    </row>
    <row r="1373" spans="5:37" outlineLevel="1" x14ac:dyDescent="0.2">
      <c r="E1373" s="526" t="s">
        <v>152</v>
      </c>
      <c r="F1373" s="527" t="s">
        <v>152</v>
      </c>
      <c r="G1373" s="528" t="s">
        <v>28</v>
      </c>
      <c r="Q1373" s="519" t="s">
        <v>110</v>
      </c>
      <c r="R1373" s="529"/>
      <c r="S1373" s="530"/>
      <c r="T1373" s="531"/>
      <c r="U1373" s="523">
        <v>0</v>
      </c>
      <c r="V1373" s="524"/>
      <c r="AK1373" s="289"/>
    </row>
    <row r="1374" spans="5:37" outlineLevel="1" x14ac:dyDescent="0.2">
      <c r="E1374" s="526" t="s">
        <v>152</v>
      </c>
      <c r="F1374" s="527" t="s">
        <v>152</v>
      </c>
      <c r="G1374" s="528" t="s">
        <v>210</v>
      </c>
      <c r="Q1374" s="519" t="s">
        <v>110</v>
      </c>
      <c r="R1374" s="529"/>
      <c r="S1374" s="530"/>
      <c r="T1374" s="531"/>
      <c r="U1374" s="523">
        <v>0</v>
      </c>
      <c r="V1374" s="524"/>
      <c r="AK1374" s="289"/>
    </row>
    <row r="1375" spans="5:37" outlineLevel="1" x14ac:dyDescent="0.2">
      <c r="E1375" s="526" t="s">
        <v>152</v>
      </c>
      <c r="F1375" s="527" t="s">
        <v>152</v>
      </c>
      <c r="G1375" s="528" t="s">
        <v>211</v>
      </c>
      <c r="Q1375" s="519" t="s">
        <v>110</v>
      </c>
      <c r="R1375" s="529"/>
      <c r="S1375" s="530"/>
      <c r="T1375" s="531"/>
      <c r="U1375" s="523">
        <v>0</v>
      </c>
      <c r="V1375" s="524"/>
      <c r="AK1375" s="289"/>
    </row>
    <row r="1376" spans="5:37" outlineLevel="1" x14ac:dyDescent="0.2">
      <c r="E1376" s="526" t="s">
        <v>152</v>
      </c>
      <c r="F1376" s="527" t="s">
        <v>152</v>
      </c>
      <c r="G1376" s="528" t="s">
        <v>212</v>
      </c>
      <c r="Q1376" s="519" t="s">
        <v>110</v>
      </c>
      <c r="R1376" s="529"/>
      <c r="S1376" s="530"/>
      <c r="T1376" s="531"/>
      <c r="U1376" s="523">
        <v>0</v>
      </c>
      <c r="V1376" s="524"/>
      <c r="AK1376" s="289"/>
    </row>
    <row r="1377" spans="5:37" outlineLevel="1" x14ac:dyDescent="0.2">
      <c r="E1377" s="526" t="s">
        <v>152</v>
      </c>
      <c r="F1377" s="527" t="s">
        <v>152</v>
      </c>
      <c r="G1377" s="528" t="s">
        <v>213</v>
      </c>
      <c r="Q1377" s="519" t="s">
        <v>110</v>
      </c>
      <c r="R1377" s="529"/>
      <c r="S1377" s="530"/>
      <c r="T1377" s="531"/>
      <c r="U1377" s="523">
        <v>0</v>
      </c>
      <c r="V1377" s="524"/>
      <c r="AK1377" s="289"/>
    </row>
    <row r="1378" spans="5:37" outlineLevel="1" x14ac:dyDescent="0.2">
      <c r="E1378" s="526" t="s">
        <v>152</v>
      </c>
      <c r="F1378" s="527" t="s">
        <v>152</v>
      </c>
      <c r="G1378" s="528" t="s">
        <v>214</v>
      </c>
      <c r="Q1378" s="519" t="s">
        <v>110</v>
      </c>
      <c r="R1378" s="529"/>
      <c r="S1378" s="530"/>
      <c r="T1378" s="531"/>
      <c r="U1378" s="523">
        <v>0</v>
      </c>
      <c r="V1378" s="524"/>
      <c r="AK1378" s="289"/>
    </row>
    <row r="1379" spans="5:37" outlineLevel="1" x14ac:dyDescent="0.2">
      <c r="E1379" s="526" t="s">
        <v>152</v>
      </c>
      <c r="F1379" s="527" t="s">
        <v>152</v>
      </c>
      <c r="G1379" s="528" t="s">
        <v>215</v>
      </c>
      <c r="Q1379" s="519" t="s">
        <v>110</v>
      </c>
      <c r="R1379" s="529"/>
      <c r="S1379" s="530"/>
      <c r="T1379" s="531"/>
      <c r="U1379" s="523">
        <v>0</v>
      </c>
      <c r="V1379" s="524"/>
      <c r="AK1379" s="289"/>
    </row>
    <row r="1380" spans="5:37" outlineLevel="1" x14ac:dyDescent="0.2">
      <c r="E1380" s="526" t="s">
        <v>152</v>
      </c>
      <c r="F1380" s="527" t="s">
        <v>152</v>
      </c>
      <c r="G1380" s="528" t="s">
        <v>216</v>
      </c>
      <c r="Q1380" s="519" t="s">
        <v>110</v>
      </c>
      <c r="R1380" s="529"/>
      <c r="S1380" s="530"/>
      <c r="T1380" s="531"/>
      <c r="U1380" s="523">
        <v>0</v>
      </c>
      <c r="V1380" s="524"/>
      <c r="AK1380" s="289"/>
    </row>
    <row r="1381" spans="5:37" outlineLevel="1" x14ac:dyDescent="0.2">
      <c r="E1381" s="526" t="s">
        <v>152</v>
      </c>
      <c r="F1381" s="527" t="s">
        <v>152</v>
      </c>
      <c r="G1381" s="528" t="s">
        <v>33</v>
      </c>
      <c r="Q1381" s="519" t="s">
        <v>110</v>
      </c>
      <c r="R1381" s="529"/>
      <c r="S1381" s="530"/>
      <c r="T1381" s="531"/>
      <c r="U1381" s="523">
        <v>0</v>
      </c>
      <c r="V1381" s="524"/>
      <c r="AK1381" s="289"/>
    </row>
    <row r="1382" spans="5:37" outlineLevel="1" x14ac:dyDescent="0.2">
      <c r="E1382" s="526" t="s">
        <v>152</v>
      </c>
      <c r="F1382" s="527" t="s">
        <v>152</v>
      </c>
      <c r="G1382" s="528" t="s">
        <v>34</v>
      </c>
      <c r="Q1382" s="519" t="s">
        <v>110</v>
      </c>
      <c r="R1382" s="529"/>
      <c r="S1382" s="530"/>
      <c r="T1382" s="531"/>
      <c r="U1382" s="523">
        <v>0</v>
      </c>
      <c r="V1382" s="524"/>
      <c r="AK1382" s="289"/>
    </row>
    <row r="1383" spans="5:37" outlineLevel="1" x14ac:dyDescent="0.2">
      <c r="E1383" s="526" t="s">
        <v>152</v>
      </c>
      <c r="F1383" s="527" t="s">
        <v>152</v>
      </c>
      <c r="G1383" s="528" t="s">
        <v>217</v>
      </c>
      <c r="Q1383" s="519" t="s">
        <v>110</v>
      </c>
      <c r="R1383" s="529"/>
      <c r="S1383" s="530"/>
      <c r="T1383" s="531"/>
      <c r="U1383" s="523">
        <v>0</v>
      </c>
      <c r="V1383" s="524"/>
      <c r="AK1383" s="289"/>
    </row>
    <row r="1384" spans="5:37" outlineLevel="1" x14ac:dyDescent="0.2">
      <c r="E1384" s="526" t="s">
        <v>152</v>
      </c>
      <c r="F1384" s="527" t="s">
        <v>152</v>
      </c>
      <c r="G1384" s="528" t="s">
        <v>152</v>
      </c>
      <c r="Q1384" s="519" t="s">
        <v>110</v>
      </c>
      <c r="R1384" s="529"/>
      <c r="S1384" s="530"/>
      <c r="T1384" s="531"/>
      <c r="U1384" s="523">
        <v>0</v>
      </c>
      <c r="V1384" s="524"/>
      <c r="AK1384" s="289"/>
    </row>
    <row r="1385" spans="5:37" outlineLevel="1" x14ac:dyDescent="0.2">
      <c r="E1385" s="526" t="s">
        <v>152</v>
      </c>
      <c r="F1385" s="532" t="s">
        <v>152</v>
      </c>
      <c r="G1385" s="533" t="s">
        <v>454</v>
      </c>
      <c r="Q1385" s="519" t="s">
        <v>110</v>
      </c>
      <c r="R1385" s="534"/>
      <c r="S1385" s="535"/>
      <c r="T1385" s="536"/>
      <c r="U1385" s="523">
        <v>0</v>
      </c>
      <c r="V1385" s="524"/>
      <c r="AK1385" s="289"/>
    </row>
    <row r="1386" spans="5:37" outlineLevel="1" x14ac:dyDescent="0.2">
      <c r="E1386" s="516" t="s">
        <v>152</v>
      </c>
      <c r="F1386" s="517" t="s">
        <v>152</v>
      </c>
      <c r="G1386" s="518" t="s">
        <v>209</v>
      </c>
      <c r="Q1386" s="519" t="s">
        <v>110</v>
      </c>
      <c r="R1386" s="520"/>
      <c r="S1386" s="521"/>
      <c r="T1386" s="522"/>
      <c r="U1386" s="523">
        <v>0</v>
      </c>
      <c r="V1386" s="524"/>
      <c r="AK1386" s="289"/>
    </row>
    <row r="1387" spans="5:37" outlineLevel="1" x14ac:dyDescent="0.2">
      <c r="E1387" s="526" t="s">
        <v>152</v>
      </c>
      <c r="F1387" s="527" t="s">
        <v>152</v>
      </c>
      <c r="G1387" s="528" t="s">
        <v>31</v>
      </c>
      <c r="Q1387" s="519" t="s">
        <v>110</v>
      </c>
      <c r="R1387" s="529"/>
      <c r="S1387" s="530"/>
      <c r="T1387" s="531"/>
      <c r="U1387" s="523">
        <v>0</v>
      </c>
      <c r="V1387" s="524"/>
      <c r="AK1387" s="289"/>
    </row>
    <row r="1388" spans="5:37" outlineLevel="1" x14ac:dyDescent="0.2">
      <c r="E1388" s="526" t="s">
        <v>152</v>
      </c>
      <c r="F1388" s="527" t="s">
        <v>152</v>
      </c>
      <c r="G1388" s="528" t="s">
        <v>28</v>
      </c>
      <c r="Q1388" s="519" t="s">
        <v>110</v>
      </c>
      <c r="R1388" s="529"/>
      <c r="S1388" s="530"/>
      <c r="T1388" s="531"/>
      <c r="U1388" s="523">
        <v>0</v>
      </c>
      <c r="V1388" s="524"/>
      <c r="AK1388" s="289"/>
    </row>
    <row r="1389" spans="5:37" outlineLevel="1" x14ac:dyDescent="0.2">
      <c r="E1389" s="526" t="s">
        <v>152</v>
      </c>
      <c r="F1389" s="527" t="s">
        <v>152</v>
      </c>
      <c r="G1389" s="528" t="s">
        <v>210</v>
      </c>
      <c r="Q1389" s="519" t="s">
        <v>110</v>
      </c>
      <c r="R1389" s="529"/>
      <c r="S1389" s="530"/>
      <c r="T1389" s="531"/>
      <c r="U1389" s="523">
        <v>0</v>
      </c>
      <c r="V1389" s="524"/>
      <c r="AK1389" s="289"/>
    </row>
    <row r="1390" spans="5:37" outlineLevel="1" x14ac:dyDescent="0.2">
      <c r="E1390" s="526" t="s">
        <v>152</v>
      </c>
      <c r="F1390" s="527" t="s">
        <v>152</v>
      </c>
      <c r="G1390" s="528" t="s">
        <v>211</v>
      </c>
      <c r="Q1390" s="519" t="s">
        <v>110</v>
      </c>
      <c r="R1390" s="529"/>
      <c r="S1390" s="530"/>
      <c r="T1390" s="531"/>
      <c r="U1390" s="523">
        <v>0</v>
      </c>
      <c r="V1390" s="524"/>
      <c r="AK1390" s="289"/>
    </row>
    <row r="1391" spans="5:37" outlineLevel="1" x14ac:dyDescent="0.2">
      <c r="E1391" s="526" t="s">
        <v>152</v>
      </c>
      <c r="F1391" s="527" t="s">
        <v>152</v>
      </c>
      <c r="G1391" s="528" t="s">
        <v>212</v>
      </c>
      <c r="Q1391" s="519" t="s">
        <v>110</v>
      </c>
      <c r="R1391" s="529"/>
      <c r="S1391" s="530"/>
      <c r="T1391" s="531"/>
      <c r="U1391" s="523">
        <v>0</v>
      </c>
      <c r="V1391" s="524"/>
      <c r="AK1391" s="289"/>
    </row>
    <row r="1392" spans="5:37" outlineLevel="1" x14ac:dyDescent="0.2">
      <c r="E1392" s="526" t="s">
        <v>152</v>
      </c>
      <c r="F1392" s="527" t="s">
        <v>152</v>
      </c>
      <c r="G1392" s="528" t="s">
        <v>213</v>
      </c>
      <c r="Q1392" s="519" t="s">
        <v>110</v>
      </c>
      <c r="R1392" s="529"/>
      <c r="S1392" s="530"/>
      <c r="T1392" s="531"/>
      <c r="U1392" s="523">
        <v>0</v>
      </c>
      <c r="V1392" s="524"/>
      <c r="AK1392" s="289"/>
    </row>
    <row r="1393" spans="5:37" outlineLevel="1" x14ac:dyDescent="0.2">
      <c r="E1393" s="526" t="s">
        <v>152</v>
      </c>
      <c r="F1393" s="527" t="s">
        <v>152</v>
      </c>
      <c r="G1393" s="528" t="s">
        <v>214</v>
      </c>
      <c r="Q1393" s="519" t="s">
        <v>110</v>
      </c>
      <c r="R1393" s="529"/>
      <c r="S1393" s="530"/>
      <c r="T1393" s="531"/>
      <c r="U1393" s="523">
        <v>0</v>
      </c>
      <c r="V1393" s="524"/>
      <c r="AK1393" s="289"/>
    </row>
    <row r="1394" spans="5:37" outlineLevel="1" x14ac:dyDescent="0.2">
      <c r="E1394" s="526" t="s">
        <v>152</v>
      </c>
      <c r="F1394" s="527" t="s">
        <v>152</v>
      </c>
      <c r="G1394" s="528" t="s">
        <v>215</v>
      </c>
      <c r="Q1394" s="519" t="s">
        <v>110</v>
      </c>
      <c r="R1394" s="529"/>
      <c r="S1394" s="530"/>
      <c r="T1394" s="531"/>
      <c r="U1394" s="523">
        <v>0</v>
      </c>
      <c r="V1394" s="524"/>
      <c r="AK1394" s="289"/>
    </row>
    <row r="1395" spans="5:37" outlineLevel="1" x14ac:dyDescent="0.2">
      <c r="E1395" s="526" t="s">
        <v>152</v>
      </c>
      <c r="F1395" s="527" t="s">
        <v>152</v>
      </c>
      <c r="G1395" s="528" t="s">
        <v>216</v>
      </c>
      <c r="Q1395" s="519" t="s">
        <v>110</v>
      </c>
      <c r="R1395" s="529"/>
      <c r="S1395" s="530"/>
      <c r="T1395" s="531"/>
      <c r="U1395" s="523">
        <v>0</v>
      </c>
      <c r="V1395" s="524"/>
      <c r="AK1395" s="289"/>
    </row>
    <row r="1396" spans="5:37" outlineLevel="1" x14ac:dyDescent="0.2">
      <c r="E1396" s="526" t="s">
        <v>152</v>
      </c>
      <c r="F1396" s="527" t="s">
        <v>152</v>
      </c>
      <c r="G1396" s="528" t="s">
        <v>33</v>
      </c>
      <c r="Q1396" s="519" t="s">
        <v>110</v>
      </c>
      <c r="R1396" s="529"/>
      <c r="S1396" s="530"/>
      <c r="T1396" s="531"/>
      <c r="U1396" s="523">
        <v>0</v>
      </c>
      <c r="V1396" s="524"/>
      <c r="AK1396" s="289"/>
    </row>
    <row r="1397" spans="5:37" outlineLevel="1" x14ac:dyDescent="0.2">
      <c r="E1397" s="526" t="s">
        <v>152</v>
      </c>
      <c r="F1397" s="527" t="s">
        <v>152</v>
      </c>
      <c r="G1397" s="528" t="s">
        <v>34</v>
      </c>
      <c r="Q1397" s="519" t="s">
        <v>110</v>
      </c>
      <c r="R1397" s="529"/>
      <c r="S1397" s="530"/>
      <c r="T1397" s="531"/>
      <c r="U1397" s="523">
        <v>0</v>
      </c>
      <c r="V1397" s="524"/>
      <c r="AK1397" s="289"/>
    </row>
    <row r="1398" spans="5:37" outlineLevel="1" x14ac:dyDescent="0.2">
      <c r="E1398" s="526" t="s">
        <v>152</v>
      </c>
      <c r="F1398" s="527" t="s">
        <v>152</v>
      </c>
      <c r="G1398" s="528" t="s">
        <v>217</v>
      </c>
      <c r="Q1398" s="519" t="s">
        <v>110</v>
      </c>
      <c r="R1398" s="529"/>
      <c r="S1398" s="530"/>
      <c r="T1398" s="531"/>
      <c r="U1398" s="523">
        <v>0</v>
      </c>
      <c r="V1398" s="524"/>
      <c r="AK1398" s="289"/>
    </row>
    <row r="1399" spans="5:37" outlineLevel="1" x14ac:dyDescent="0.2">
      <c r="E1399" s="526" t="s">
        <v>152</v>
      </c>
      <c r="F1399" s="527" t="s">
        <v>152</v>
      </c>
      <c r="G1399" s="528" t="s">
        <v>152</v>
      </c>
      <c r="Q1399" s="519" t="s">
        <v>110</v>
      </c>
      <c r="R1399" s="529"/>
      <c r="S1399" s="530"/>
      <c r="T1399" s="531"/>
      <c r="U1399" s="523">
        <v>0</v>
      </c>
      <c r="V1399" s="524"/>
      <c r="AK1399" s="289"/>
    </row>
    <row r="1400" spans="5:37" outlineLevel="1" x14ac:dyDescent="0.2">
      <c r="E1400" s="526" t="s">
        <v>152</v>
      </c>
      <c r="F1400" s="532" t="s">
        <v>152</v>
      </c>
      <c r="G1400" s="533" t="s">
        <v>454</v>
      </c>
      <c r="Q1400" s="519" t="s">
        <v>110</v>
      </c>
      <c r="R1400" s="534"/>
      <c r="S1400" s="535"/>
      <c r="T1400" s="536"/>
      <c r="U1400" s="523">
        <v>0</v>
      </c>
      <c r="V1400" s="524"/>
      <c r="AK1400" s="289"/>
    </row>
    <row r="1401" spans="5:37" outlineLevel="1" x14ac:dyDescent="0.2">
      <c r="E1401" s="516" t="s">
        <v>152</v>
      </c>
      <c r="F1401" s="517" t="s">
        <v>152</v>
      </c>
      <c r="G1401" s="518" t="s">
        <v>209</v>
      </c>
      <c r="Q1401" s="519" t="s">
        <v>110</v>
      </c>
      <c r="R1401" s="520"/>
      <c r="S1401" s="521"/>
      <c r="T1401" s="522"/>
      <c r="U1401" s="523">
        <v>0</v>
      </c>
      <c r="V1401" s="524"/>
      <c r="AK1401" s="289"/>
    </row>
    <row r="1402" spans="5:37" outlineLevel="1" x14ac:dyDescent="0.2">
      <c r="E1402" s="526" t="s">
        <v>152</v>
      </c>
      <c r="F1402" s="527" t="s">
        <v>152</v>
      </c>
      <c r="G1402" s="528" t="s">
        <v>31</v>
      </c>
      <c r="Q1402" s="519" t="s">
        <v>110</v>
      </c>
      <c r="R1402" s="529"/>
      <c r="S1402" s="530"/>
      <c r="T1402" s="531"/>
      <c r="U1402" s="523">
        <v>0</v>
      </c>
      <c r="V1402" s="524"/>
      <c r="AK1402" s="289"/>
    </row>
    <row r="1403" spans="5:37" outlineLevel="1" x14ac:dyDescent="0.2">
      <c r="E1403" s="526" t="s">
        <v>152</v>
      </c>
      <c r="F1403" s="527" t="s">
        <v>152</v>
      </c>
      <c r="G1403" s="528" t="s">
        <v>28</v>
      </c>
      <c r="Q1403" s="519" t="s">
        <v>110</v>
      </c>
      <c r="R1403" s="529"/>
      <c r="S1403" s="530"/>
      <c r="T1403" s="531"/>
      <c r="U1403" s="523">
        <v>0</v>
      </c>
      <c r="V1403" s="524"/>
      <c r="AK1403" s="289"/>
    </row>
    <row r="1404" spans="5:37" outlineLevel="1" x14ac:dyDescent="0.2">
      <c r="E1404" s="526" t="s">
        <v>152</v>
      </c>
      <c r="F1404" s="527" t="s">
        <v>152</v>
      </c>
      <c r="G1404" s="528" t="s">
        <v>210</v>
      </c>
      <c r="Q1404" s="519" t="s">
        <v>110</v>
      </c>
      <c r="R1404" s="529"/>
      <c r="S1404" s="530"/>
      <c r="T1404" s="531"/>
      <c r="U1404" s="523">
        <v>0</v>
      </c>
      <c r="V1404" s="524"/>
      <c r="AK1404" s="289"/>
    </row>
    <row r="1405" spans="5:37" outlineLevel="1" x14ac:dyDescent="0.2">
      <c r="E1405" s="526" t="s">
        <v>152</v>
      </c>
      <c r="F1405" s="527" t="s">
        <v>152</v>
      </c>
      <c r="G1405" s="528" t="s">
        <v>211</v>
      </c>
      <c r="Q1405" s="519" t="s">
        <v>110</v>
      </c>
      <c r="R1405" s="529"/>
      <c r="S1405" s="530"/>
      <c r="T1405" s="531"/>
      <c r="U1405" s="523">
        <v>0</v>
      </c>
      <c r="V1405" s="524"/>
      <c r="AK1405" s="289"/>
    </row>
    <row r="1406" spans="5:37" outlineLevel="1" x14ac:dyDescent="0.2">
      <c r="E1406" s="526" t="s">
        <v>152</v>
      </c>
      <c r="F1406" s="527" t="s">
        <v>152</v>
      </c>
      <c r="G1406" s="528" t="s">
        <v>212</v>
      </c>
      <c r="Q1406" s="519" t="s">
        <v>110</v>
      </c>
      <c r="R1406" s="529"/>
      <c r="S1406" s="530"/>
      <c r="T1406" s="531"/>
      <c r="U1406" s="523">
        <v>0</v>
      </c>
      <c r="V1406" s="524"/>
      <c r="AK1406" s="289"/>
    </row>
    <row r="1407" spans="5:37" outlineLevel="1" x14ac:dyDescent="0.2">
      <c r="E1407" s="526" t="s">
        <v>152</v>
      </c>
      <c r="F1407" s="527" t="s">
        <v>152</v>
      </c>
      <c r="G1407" s="528" t="s">
        <v>213</v>
      </c>
      <c r="Q1407" s="519" t="s">
        <v>110</v>
      </c>
      <c r="R1407" s="529"/>
      <c r="S1407" s="530"/>
      <c r="T1407" s="531"/>
      <c r="U1407" s="523">
        <v>0</v>
      </c>
      <c r="V1407" s="524"/>
      <c r="AK1407" s="289"/>
    </row>
    <row r="1408" spans="5:37" outlineLevel="1" x14ac:dyDescent="0.2">
      <c r="E1408" s="526" t="s">
        <v>152</v>
      </c>
      <c r="F1408" s="527" t="s">
        <v>152</v>
      </c>
      <c r="G1408" s="528" t="s">
        <v>214</v>
      </c>
      <c r="Q1408" s="519" t="s">
        <v>110</v>
      </c>
      <c r="R1408" s="529"/>
      <c r="S1408" s="530"/>
      <c r="T1408" s="531"/>
      <c r="U1408" s="523">
        <v>0</v>
      </c>
      <c r="V1408" s="524"/>
      <c r="AK1408" s="289"/>
    </row>
    <row r="1409" spans="4:40" outlineLevel="1" x14ac:dyDescent="0.2">
      <c r="E1409" s="526" t="s">
        <v>152</v>
      </c>
      <c r="F1409" s="527" t="s">
        <v>152</v>
      </c>
      <c r="G1409" s="528" t="s">
        <v>215</v>
      </c>
      <c r="Q1409" s="519" t="s">
        <v>110</v>
      </c>
      <c r="R1409" s="529"/>
      <c r="S1409" s="530"/>
      <c r="T1409" s="531"/>
      <c r="U1409" s="523">
        <v>0</v>
      </c>
      <c r="V1409" s="524"/>
      <c r="AK1409" s="289"/>
    </row>
    <row r="1410" spans="4:40" outlineLevel="1" x14ac:dyDescent="0.2">
      <c r="E1410" s="526" t="s">
        <v>152</v>
      </c>
      <c r="F1410" s="527" t="s">
        <v>152</v>
      </c>
      <c r="G1410" s="528" t="s">
        <v>216</v>
      </c>
      <c r="Q1410" s="519" t="s">
        <v>110</v>
      </c>
      <c r="R1410" s="529"/>
      <c r="S1410" s="530"/>
      <c r="T1410" s="531"/>
      <c r="U1410" s="523">
        <v>0</v>
      </c>
      <c r="V1410" s="524"/>
      <c r="AK1410" s="289"/>
    </row>
    <row r="1411" spans="4:40" outlineLevel="1" x14ac:dyDescent="0.2">
      <c r="E1411" s="526" t="s">
        <v>152</v>
      </c>
      <c r="F1411" s="527" t="s">
        <v>152</v>
      </c>
      <c r="G1411" s="528" t="s">
        <v>33</v>
      </c>
      <c r="Q1411" s="519" t="s">
        <v>110</v>
      </c>
      <c r="R1411" s="529"/>
      <c r="S1411" s="530"/>
      <c r="T1411" s="531"/>
      <c r="U1411" s="523">
        <v>0</v>
      </c>
      <c r="V1411" s="524"/>
      <c r="AK1411" s="289"/>
    </row>
    <row r="1412" spans="4:40" outlineLevel="1" x14ac:dyDescent="0.2">
      <c r="E1412" s="526" t="s">
        <v>152</v>
      </c>
      <c r="F1412" s="527" t="s">
        <v>152</v>
      </c>
      <c r="G1412" s="528" t="s">
        <v>34</v>
      </c>
      <c r="Q1412" s="519" t="s">
        <v>110</v>
      </c>
      <c r="R1412" s="529"/>
      <c r="S1412" s="530"/>
      <c r="T1412" s="531"/>
      <c r="U1412" s="523">
        <v>0</v>
      </c>
      <c r="V1412" s="524"/>
      <c r="AK1412" s="289"/>
    </row>
    <row r="1413" spans="4:40" outlineLevel="1" x14ac:dyDescent="0.2">
      <c r="E1413" s="526" t="s">
        <v>152</v>
      </c>
      <c r="F1413" s="527" t="s">
        <v>152</v>
      </c>
      <c r="G1413" s="528" t="s">
        <v>217</v>
      </c>
      <c r="Q1413" s="519" t="s">
        <v>110</v>
      </c>
      <c r="R1413" s="529"/>
      <c r="S1413" s="530"/>
      <c r="T1413" s="531"/>
      <c r="U1413" s="523">
        <v>0</v>
      </c>
      <c r="V1413" s="524"/>
      <c r="AK1413" s="289"/>
    </row>
    <row r="1414" spans="4:40" outlineLevel="1" x14ac:dyDescent="0.2">
      <c r="E1414" s="526" t="s">
        <v>152</v>
      </c>
      <c r="F1414" s="527" t="s">
        <v>152</v>
      </c>
      <c r="G1414" s="528" t="s">
        <v>152</v>
      </c>
      <c r="Q1414" s="519" t="s">
        <v>110</v>
      </c>
      <c r="R1414" s="529"/>
      <c r="S1414" s="530"/>
      <c r="T1414" s="531"/>
      <c r="U1414" s="523">
        <v>0</v>
      </c>
      <c r="V1414" s="524"/>
      <c r="AK1414" s="289"/>
    </row>
    <row r="1415" spans="4:40" outlineLevel="1" x14ac:dyDescent="0.2">
      <c r="E1415" s="526" t="s">
        <v>152</v>
      </c>
      <c r="F1415" s="532" t="s">
        <v>152</v>
      </c>
      <c r="G1415" s="533" t="s">
        <v>454</v>
      </c>
      <c r="Q1415" s="519" t="s">
        <v>110</v>
      </c>
      <c r="R1415" s="534"/>
      <c r="S1415" s="535"/>
      <c r="T1415" s="536"/>
      <c r="U1415" s="523">
        <v>0</v>
      </c>
      <c r="V1415" s="524"/>
      <c r="AK1415" s="289"/>
    </row>
    <row r="1416" spans="4:40" outlineLevel="1" x14ac:dyDescent="0.2">
      <c r="AK1416" s="289"/>
    </row>
    <row r="1417" spans="4:40" x14ac:dyDescent="0.2">
      <c r="D1417" s="67" t="s">
        <v>490</v>
      </c>
      <c r="E1417" s="67"/>
      <c r="F1417" s="67"/>
      <c r="G1417" s="67"/>
      <c r="H1417" s="67"/>
      <c r="I1417" s="102"/>
      <c r="J1417" s="102"/>
      <c r="K1417" s="102"/>
      <c r="L1417" s="102"/>
      <c r="M1417" s="102"/>
      <c r="N1417" s="102"/>
      <c r="O1417" s="102"/>
      <c r="P1417" s="102"/>
      <c r="Q1417" s="103" t="s">
        <v>110</v>
      </c>
      <c r="R1417" s="538">
        <v>66209.002549999976</v>
      </c>
      <c r="S1417" s="538">
        <v>68994.645460000029</v>
      </c>
      <c r="T1417" s="538">
        <v>66972.930719999975</v>
      </c>
      <c r="U1417" s="538">
        <v>73735.659310000032</v>
      </c>
      <c r="V1417" s="117">
        <v>0</v>
      </c>
      <c r="W1417" s="102"/>
      <c r="X1417" s="476"/>
      <c r="Y1417" s="476"/>
      <c r="Z1417" s="102"/>
      <c r="AA1417" s="476"/>
      <c r="AB1417" s="476"/>
      <c r="AC1417" s="476"/>
      <c r="AD1417" s="476"/>
      <c r="AE1417" s="476"/>
      <c r="AF1417" s="476"/>
      <c r="AG1417" s="476"/>
      <c r="AH1417" s="476"/>
      <c r="AI1417" s="67"/>
      <c r="AK1417" s="289"/>
    </row>
    <row r="1418" spans="4:40" outlineLevel="1" x14ac:dyDescent="0.2">
      <c r="E1418" s="40">
        <v>9.1999999999999993</v>
      </c>
      <c r="F1418" s="40" t="s">
        <v>490</v>
      </c>
      <c r="T1418" s="200"/>
      <c r="U1418" s="72" t="s">
        <v>87</v>
      </c>
      <c r="V1418" s="72"/>
      <c r="W1418" s="234"/>
      <c r="X1418" s="234" t="s">
        <v>491</v>
      </c>
      <c r="AK1418" s="289"/>
    </row>
    <row r="1419" spans="4:40" s="24" customFormat="1" outlineLevel="1" x14ac:dyDescent="0.2">
      <c r="E1419" s="515" t="s">
        <v>326</v>
      </c>
      <c r="F1419" s="71" t="s">
        <v>127</v>
      </c>
      <c r="G1419" s="71" t="s">
        <v>292</v>
      </c>
      <c r="Q1419" s="72"/>
      <c r="R1419" s="515"/>
      <c r="S1419" s="515"/>
      <c r="T1419" s="515"/>
      <c r="U1419" s="515" t="s">
        <v>197</v>
      </c>
      <c r="V1419" s="515"/>
      <c r="W1419" s="72"/>
      <c r="X1419" s="234" t="s">
        <v>492</v>
      </c>
      <c r="Y1419" s="72"/>
      <c r="Z1419" s="72"/>
      <c r="AA1419" s="72"/>
      <c r="AB1419" s="72"/>
      <c r="AC1419" s="72"/>
      <c r="AD1419" s="72"/>
      <c r="AE1419" s="72"/>
      <c r="AF1419" s="72"/>
      <c r="AG1419" s="72"/>
      <c r="AH1419" s="72"/>
    </row>
    <row r="1420" spans="4:40" outlineLevel="1" x14ac:dyDescent="0.2">
      <c r="E1420" s="516">
        <v>1</v>
      </c>
      <c r="F1420" s="517" t="s">
        <v>660</v>
      </c>
      <c r="G1420" s="518" t="s">
        <v>209</v>
      </c>
      <c r="Q1420" s="519" t="s">
        <v>110</v>
      </c>
      <c r="R1420" s="521">
        <v>0</v>
      </c>
      <c r="S1420" s="521">
        <v>0</v>
      </c>
      <c r="T1420" s="521">
        <v>0</v>
      </c>
      <c r="U1420" s="539">
        <v>4.957419999999999</v>
      </c>
      <c r="V1420" s="540"/>
      <c r="W1420" s="525"/>
      <c r="X1420" s="101"/>
      <c r="Y1420" s="42" t="s">
        <v>493</v>
      </c>
      <c r="AK1420" s="289"/>
    </row>
    <row r="1421" spans="4:40" outlineLevel="1" x14ac:dyDescent="0.2">
      <c r="E1421" s="526">
        <v>1</v>
      </c>
      <c r="F1421" s="527" t="s">
        <v>660</v>
      </c>
      <c r="G1421" s="528" t="s">
        <v>31</v>
      </c>
      <c r="Q1421" s="519" t="s">
        <v>110</v>
      </c>
      <c r="R1421" s="521">
        <v>235.95438000000001</v>
      </c>
      <c r="S1421" s="521">
        <v>314.03244000000001</v>
      </c>
      <c r="T1421" s="521">
        <v>272.46518999999995</v>
      </c>
      <c r="U1421" s="539">
        <v>303.54792000000003</v>
      </c>
      <c r="V1421" s="540"/>
      <c r="W1421" s="42" t="s">
        <v>494</v>
      </c>
      <c r="X1421" s="190">
        <v>73735.659310000032</v>
      </c>
      <c r="Y1421" s="42" t="s">
        <v>496</v>
      </c>
      <c r="AK1421" s="289"/>
    </row>
    <row r="1422" spans="4:40" outlineLevel="1" x14ac:dyDescent="0.2">
      <c r="E1422" s="526">
        <v>1</v>
      </c>
      <c r="F1422" s="527" t="s">
        <v>660</v>
      </c>
      <c r="G1422" s="528" t="s">
        <v>28</v>
      </c>
      <c r="Q1422" s="519" t="s">
        <v>110</v>
      </c>
      <c r="R1422" s="521">
        <v>0</v>
      </c>
      <c r="S1422" s="521">
        <v>0</v>
      </c>
      <c r="T1422" s="521">
        <v>0</v>
      </c>
      <c r="U1422" s="539">
        <v>0</v>
      </c>
      <c r="V1422" s="540"/>
      <c r="X1422" s="289"/>
      <c r="AK1422" s="289"/>
      <c r="AN1422" s="234"/>
    </row>
    <row r="1423" spans="4:40" outlineLevel="1" x14ac:dyDescent="0.2">
      <c r="E1423" s="526">
        <v>1</v>
      </c>
      <c r="F1423" s="527" t="s">
        <v>660</v>
      </c>
      <c r="G1423" s="528" t="s">
        <v>210</v>
      </c>
      <c r="Q1423" s="519" t="s">
        <v>110</v>
      </c>
      <c r="R1423" s="521">
        <v>420.43178999999992</v>
      </c>
      <c r="S1423" s="521">
        <v>412.18021000000005</v>
      </c>
      <c r="T1423" s="521">
        <v>308.55696</v>
      </c>
      <c r="U1423" s="539">
        <v>314.71795000000014</v>
      </c>
      <c r="V1423" s="540"/>
      <c r="W1423" s="42" t="s">
        <v>495</v>
      </c>
      <c r="X1423" s="190">
        <v>66209.002549999976</v>
      </c>
      <c r="Y1423" s="42" t="s">
        <v>496</v>
      </c>
      <c r="AK1423" s="289"/>
    </row>
    <row r="1424" spans="4:40" outlineLevel="1" x14ac:dyDescent="0.2">
      <c r="E1424" s="526">
        <v>1</v>
      </c>
      <c r="F1424" s="527" t="s">
        <v>660</v>
      </c>
      <c r="G1424" s="528" t="s">
        <v>211</v>
      </c>
      <c r="Q1424" s="519" t="s">
        <v>110</v>
      </c>
      <c r="R1424" s="521">
        <v>337.19873000000001</v>
      </c>
      <c r="S1424" s="521">
        <v>518.53571000000011</v>
      </c>
      <c r="T1424" s="521">
        <v>437.31108999999992</v>
      </c>
      <c r="U1424" s="539">
        <v>451.66485000000011</v>
      </c>
      <c r="V1424" s="540"/>
      <c r="W1424" s="42" t="s">
        <v>497</v>
      </c>
      <c r="X1424" s="190">
        <v>68994.645460000029</v>
      </c>
      <c r="Y1424" s="42" t="s">
        <v>496</v>
      </c>
      <c r="AK1424" s="289"/>
    </row>
    <row r="1425" spans="5:37" outlineLevel="1" x14ac:dyDescent="0.2">
      <c r="E1425" s="526">
        <v>1</v>
      </c>
      <c r="F1425" s="527" t="s">
        <v>660</v>
      </c>
      <c r="G1425" s="528" t="s">
        <v>212</v>
      </c>
      <c r="Q1425" s="519" t="s">
        <v>110</v>
      </c>
      <c r="R1425" s="521">
        <v>55.409039999999997</v>
      </c>
      <c r="S1425" s="521">
        <v>43.450170000000007</v>
      </c>
      <c r="T1425" s="521">
        <v>53.622589999999995</v>
      </c>
      <c r="U1425" s="539">
        <v>77.017459999999986</v>
      </c>
      <c r="V1425" s="540"/>
      <c r="W1425" s="42" t="s">
        <v>498</v>
      </c>
      <c r="X1425" s="190">
        <v>66972.930719999975</v>
      </c>
      <c r="Y1425" s="42" t="s">
        <v>496</v>
      </c>
      <c r="AK1425" s="289"/>
    </row>
    <row r="1426" spans="5:37" outlineLevel="1" x14ac:dyDescent="0.2">
      <c r="E1426" s="526">
        <v>1</v>
      </c>
      <c r="F1426" s="527" t="s">
        <v>660</v>
      </c>
      <c r="G1426" s="528" t="s">
        <v>213</v>
      </c>
      <c r="Q1426" s="519" t="s">
        <v>110</v>
      </c>
      <c r="R1426" s="521">
        <v>82.195790000000017</v>
      </c>
      <c r="S1426" s="521">
        <v>72.628209999999996</v>
      </c>
      <c r="T1426" s="521">
        <v>90.56532</v>
      </c>
      <c r="U1426" s="539">
        <v>100.61772000000001</v>
      </c>
      <c r="V1426" s="540"/>
      <c r="AK1426" s="289"/>
    </row>
    <row r="1427" spans="5:37" outlineLevel="1" x14ac:dyDescent="0.2">
      <c r="E1427" s="526">
        <v>1</v>
      </c>
      <c r="F1427" s="527" t="s">
        <v>660</v>
      </c>
      <c r="G1427" s="528" t="s">
        <v>214</v>
      </c>
      <c r="Q1427" s="519" t="s">
        <v>110</v>
      </c>
      <c r="R1427" s="521">
        <v>19.499949999999998</v>
      </c>
      <c r="S1427" s="521">
        <v>29.110569999999999</v>
      </c>
      <c r="T1427" s="521">
        <v>9.5570599999999999</v>
      </c>
      <c r="U1427" s="539">
        <v>49.817639999999997</v>
      </c>
      <c r="V1427" s="540"/>
      <c r="AK1427" s="289"/>
    </row>
    <row r="1428" spans="5:37" outlineLevel="1" x14ac:dyDescent="0.2">
      <c r="E1428" s="526">
        <v>1</v>
      </c>
      <c r="F1428" s="527" t="s">
        <v>660</v>
      </c>
      <c r="G1428" s="528" t="s">
        <v>215</v>
      </c>
      <c r="Q1428" s="519" t="s">
        <v>110</v>
      </c>
      <c r="R1428" s="521">
        <v>3.8020999999999998</v>
      </c>
      <c r="S1428" s="521">
        <v>4.1196900000000003</v>
      </c>
      <c r="T1428" s="521">
        <v>5.6927200000000004</v>
      </c>
      <c r="U1428" s="539">
        <v>15.784429999999999</v>
      </c>
      <c r="V1428" s="540"/>
      <c r="AK1428" s="289"/>
    </row>
    <row r="1429" spans="5:37" outlineLevel="1" x14ac:dyDescent="0.2">
      <c r="E1429" s="526">
        <v>1</v>
      </c>
      <c r="F1429" s="527" t="s">
        <v>660</v>
      </c>
      <c r="G1429" s="528" t="s">
        <v>216</v>
      </c>
      <c r="Q1429" s="519" t="s">
        <v>110</v>
      </c>
      <c r="R1429" s="521">
        <v>0</v>
      </c>
      <c r="S1429" s="521">
        <v>0</v>
      </c>
      <c r="T1429" s="521">
        <v>0</v>
      </c>
      <c r="U1429" s="539">
        <v>0</v>
      </c>
      <c r="V1429" s="540"/>
      <c r="AK1429" s="289"/>
    </row>
    <row r="1430" spans="5:37" outlineLevel="1" x14ac:dyDescent="0.2">
      <c r="E1430" s="526">
        <v>1</v>
      </c>
      <c r="F1430" s="527" t="s">
        <v>660</v>
      </c>
      <c r="G1430" s="528" t="s">
        <v>33</v>
      </c>
      <c r="Q1430" s="519" t="s">
        <v>110</v>
      </c>
      <c r="R1430" s="521">
        <v>0</v>
      </c>
      <c r="S1430" s="521">
        <v>0</v>
      </c>
      <c r="T1430" s="521">
        <v>0</v>
      </c>
      <c r="U1430" s="539">
        <v>0</v>
      </c>
      <c r="V1430" s="540"/>
      <c r="AK1430" s="289"/>
    </row>
    <row r="1431" spans="5:37" outlineLevel="1" x14ac:dyDescent="0.2">
      <c r="E1431" s="526">
        <v>1</v>
      </c>
      <c r="F1431" s="527" t="s">
        <v>660</v>
      </c>
      <c r="G1431" s="528" t="s">
        <v>34</v>
      </c>
      <c r="Q1431" s="519" t="s">
        <v>110</v>
      </c>
      <c r="R1431" s="521">
        <v>0</v>
      </c>
      <c r="S1431" s="521">
        <v>0</v>
      </c>
      <c r="T1431" s="521">
        <v>0</v>
      </c>
      <c r="U1431" s="539">
        <v>0</v>
      </c>
      <c r="V1431" s="540"/>
      <c r="AK1431" s="289"/>
    </row>
    <row r="1432" spans="5:37" outlineLevel="1" x14ac:dyDescent="0.2">
      <c r="E1432" s="526">
        <v>1</v>
      </c>
      <c r="F1432" s="527" t="s">
        <v>660</v>
      </c>
      <c r="G1432" s="528" t="s">
        <v>217</v>
      </c>
      <c r="Q1432" s="519" t="s">
        <v>110</v>
      </c>
      <c r="R1432" s="521">
        <v>0</v>
      </c>
      <c r="S1432" s="521">
        <v>0</v>
      </c>
      <c r="T1432" s="521">
        <v>0</v>
      </c>
      <c r="U1432" s="539">
        <v>0</v>
      </c>
      <c r="V1432" s="540"/>
      <c r="AK1432" s="289"/>
    </row>
    <row r="1433" spans="5:37" outlineLevel="1" x14ac:dyDescent="0.2">
      <c r="E1433" s="526">
        <v>1</v>
      </c>
      <c r="F1433" s="527" t="s">
        <v>660</v>
      </c>
      <c r="G1433" s="528" t="s">
        <v>152</v>
      </c>
      <c r="Q1433" s="519" t="s">
        <v>110</v>
      </c>
      <c r="R1433" s="521">
        <v>0</v>
      </c>
      <c r="S1433" s="521">
        <v>0</v>
      </c>
      <c r="T1433" s="521">
        <v>0</v>
      </c>
      <c r="U1433" s="539">
        <v>0</v>
      </c>
      <c r="V1433" s="540"/>
      <c r="AK1433" s="289"/>
    </row>
    <row r="1434" spans="5:37" outlineLevel="1" x14ac:dyDescent="0.2">
      <c r="E1434" s="526">
        <v>1</v>
      </c>
      <c r="F1434" s="532" t="s">
        <v>660</v>
      </c>
      <c r="G1434" s="533" t="s">
        <v>454</v>
      </c>
      <c r="Q1434" s="519" t="s">
        <v>110</v>
      </c>
      <c r="R1434" s="521">
        <v>0</v>
      </c>
      <c r="S1434" s="521">
        <v>0</v>
      </c>
      <c r="T1434" s="521">
        <v>0</v>
      </c>
      <c r="U1434" s="539">
        <v>0</v>
      </c>
      <c r="V1434" s="540"/>
    </row>
    <row r="1435" spans="5:37" outlineLevel="1" x14ac:dyDescent="0.2">
      <c r="E1435" s="516">
        <v>2</v>
      </c>
      <c r="F1435" s="517" t="s">
        <v>132</v>
      </c>
      <c r="G1435" s="518" t="s">
        <v>209</v>
      </c>
      <c r="Q1435" s="519" t="s">
        <v>110</v>
      </c>
      <c r="R1435" s="521">
        <v>151.65004999999999</v>
      </c>
      <c r="S1435" s="521">
        <v>147.16958999999997</v>
      </c>
      <c r="T1435" s="521">
        <v>226.29792999999998</v>
      </c>
      <c r="U1435" s="539">
        <v>176.81222000000002</v>
      </c>
      <c r="V1435" s="540"/>
    </row>
    <row r="1436" spans="5:37" outlineLevel="1" x14ac:dyDescent="0.2">
      <c r="E1436" s="526">
        <v>2</v>
      </c>
      <c r="F1436" s="527" t="s">
        <v>132</v>
      </c>
      <c r="G1436" s="528" t="s">
        <v>31</v>
      </c>
      <c r="I1436" s="289"/>
      <c r="Q1436" s="519" t="s">
        <v>110</v>
      </c>
      <c r="R1436" s="521">
        <v>165.13650000000001</v>
      </c>
      <c r="S1436" s="521">
        <v>222.16403999999997</v>
      </c>
      <c r="T1436" s="521">
        <v>193.61864000000003</v>
      </c>
      <c r="U1436" s="539">
        <v>214.36619999999991</v>
      </c>
      <c r="V1436" s="540"/>
    </row>
    <row r="1437" spans="5:37" outlineLevel="1" x14ac:dyDescent="0.2">
      <c r="E1437" s="526">
        <v>2</v>
      </c>
      <c r="F1437" s="527" t="s">
        <v>132</v>
      </c>
      <c r="G1437" s="528" t="s">
        <v>28</v>
      </c>
      <c r="I1437" s="289"/>
      <c r="Q1437" s="519" t="s">
        <v>110</v>
      </c>
      <c r="R1437" s="521">
        <v>0</v>
      </c>
      <c r="S1437" s="521">
        <v>0</v>
      </c>
      <c r="T1437" s="521">
        <v>0</v>
      </c>
      <c r="U1437" s="539">
        <v>0</v>
      </c>
      <c r="V1437" s="540"/>
    </row>
    <row r="1438" spans="5:37" outlineLevel="1" x14ac:dyDescent="0.2">
      <c r="E1438" s="526">
        <v>2</v>
      </c>
      <c r="F1438" s="527" t="s">
        <v>132</v>
      </c>
      <c r="G1438" s="528" t="s">
        <v>210</v>
      </c>
      <c r="I1438" s="289"/>
      <c r="Q1438" s="519" t="s">
        <v>110</v>
      </c>
      <c r="R1438" s="521">
        <v>492.48044000000004</v>
      </c>
      <c r="S1438" s="521">
        <v>682.57094000000006</v>
      </c>
      <c r="T1438" s="521">
        <v>537.60846000000004</v>
      </c>
      <c r="U1438" s="539">
        <v>286.57652999999999</v>
      </c>
      <c r="V1438" s="540"/>
    </row>
    <row r="1439" spans="5:37" outlineLevel="1" x14ac:dyDescent="0.2">
      <c r="E1439" s="526">
        <v>2</v>
      </c>
      <c r="F1439" s="527" t="s">
        <v>132</v>
      </c>
      <c r="G1439" s="528" t="s">
        <v>211</v>
      </c>
      <c r="Q1439" s="519" t="s">
        <v>110</v>
      </c>
      <c r="R1439" s="521">
        <v>362.27112</v>
      </c>
      <c r="S1439" s="521">
        <v>464.98866999999984</v>
      </c>
      <c r="T1439" s="521">
        <v>453.90779999999995</v>
      </c>
      <c r="U1439" s="539">
        <v>405.48311999999999</v>
      </c>
      <c r="V1439" s="540"/>
    </row>
    <row r="1440" spans="5:37" outlineLevel="1" x14ac:dyDescent="0.2">
      <c r="E1440" s="526">
        <v>2</v>
      </c>
      <c r="F1440" s="527" t="s">
        <v>132</v>
      </c>
      <c r="G1440" s="528" t="s">
        <v>212</v>
      </c>
      <c r="Q1440" s="519" t="s">
        <v>110</v>
      </c>
      <c r="R1440" s="521">
        <v>183.09152000000003</v>
      </c>
      <c r="S1440" s="521">
        <v>109.26373000000001</v>
      </c>
      <c r="T1440" s="521">
        <v>192.85148999999998</v>
      </c>
      <c r="U1440" s="539">
        <v>138.31301000000002</v>
      </c>
      <c r="V1440" s="540"/>
    </row>
    <row r="1441" spans="5:22" outlineLevel="1" x14ac:dyDescent="0.2">
      <c r="E1441" s="526">
        <v>2</v>
      </c>
      <c r="F1441" s="527" t="s">
        <v>132</v>
      </c>
      <c r="G1441" s="528" t="s">
        <v>213</v>
      </c>
      <c r="Q1441" s="519" t="s">
        <v>110</v>
      </c>
      <c r="R1441" s="521">
        <v>134.23201</v>
      </c>
      <c r="S1441" s="521">
        <v>179.26636000000002</v>
      </c>
      <c r="T1441" s="521">
        <v>179.85470999999995</v>
      </c>
      <c r="U1441" s="539">
        <v>161.17959000000002</v>
      </c>
      <c r="V1441" s="540"/>
    </row>
    <row r="1442" spans="5:22" outlineLevel="1" x14ac:dyDescent="0.2">
      <c r="E1442" s="526">
        <v>2</v>
      </c>
      <c r="F1442" s="527" t="s">
        <v>132</v>
      </c>
      <c r="G1442" s="528" t="s">
        <v>214</v>
      </c>
      <c r="Q1442" s="519" t="s">
        <v>110</v>
      </c>
      <c r="R1442" s="521">
        <v>80.787289999999999</v>
      </c>
      <c r="S1442" s="521">
        <v>96.688149999999993</v>
      </c>
      <c r="T1442" s="521">
        <v>145.78449999999998</v>
      </c>
      <c r="U1442" s="539">
        <v>83.866119999999995</v>
      </c>
      <c r="V1442" s="540"/>
    </row>
    <row r="1443" spans="5:22" outlineLevel="1" x14ac:dyDescent="0.2">
      <c r="E1443" s="526">
        <v>2</v>
      </c>
      <c r="F1443" s="527" t="s">
        <v>132</v>
      </c>
      <c r="G1443" s="528" t="s">
        <v>215</v>
      </c>
      <c r="Q1443" s="519" t="s">
        <v>110</v>
      </c>
      <c r="R1443" s="521">
        <v>48.056150000000002</v>
      </c>
      <c r="S1443" s="521">
        <v>44.090159999999997</v>
      </c>
      <c r="T1443" s="521">
        <v>39.345680000000002</v>
      </c>
      <c r="U1443" s="539">
        <v>32.751020000000004</v>
      </c>
      <c r="V1443" s="540"/>
    </row>
    <row r="1444" spans="5:22" outlineLevel="1" x14ac:dyDescent="0.2">
      <c r="E1444" s="526">
        <v>2</v>
      </c>
      <c r="F1444" s="527" t="s">
        <v>132</v>
      </c>
      <c r="G1444" s="528" t="s">
        <v>216</v>
      </c>
      <c r="Q1444" s="519" t="s">
        <v>110</v>
      </c>
      <c r="R1444" s="521">
        <v>0</v>
      </c>
      <c r="S1444" s="521">
        <v>0</v>
      </c>
      <c r="T1444" s="521">
        <v>0</v>
      </c>
      <c r="U1444" s="539">
        <v>0</v>
      </c>
      <c r="V1444" s="540"/>
    </row>
    <row r="1445" spans="5:22" outlineLevel="1" x14ac:dyDescent="0.2">
      <c r="E1445" s="526">
        <v>2</v>
      </c>
      <c r="F1445" s="527" t="s">
        <v>132</v>
      </c>
      <c r="G1445" s="528" t="s">
        <v>33</v>
      </c>
      <c r="Q1445" s="519" t="s">
        <v>110</v>
      </c>
      <c r="R1445" s="521">
        <v>0</v>
      </c>
      <c r="S1445" s="521">
        <v>0</v>
      </c>
      <c r="T1445" s="521">
        <v>0</v>
      </c>
      <c r="U1445" s="539">
        <v>0</v>
      </c>
      <c r="V1445" s="540"/>
    </row>
    <row r="1446" spans="5:22" outlineLevel="1" x14ac:dyDescent="0.2">
      <c r="E1446" s="526">
        <v>2</v>
      </c>
      <c r="F1446" s="527" t="s">
        <v>132</v>
      </c>
      <c r="G1446" s="528" t="s">
        <v>34</v>
      </c>
      <c r="Q1446" s="519" t="s">
        <v>110</v>
      </c>
      <c r="R1446" s="521">
        <v>0</v>
      </c>
      <c r="S1446" s="521">
        <v>0</v>
      </c>
      <c r="T1446" s="521">
        <v>0</v>
      </c>
      <c r="U1446" s="539">
        <v>0</v>
      </c>
      <c r="V1446" s="540"/>
    </row>
    <row r="1447" spans="5:22" outlineLevel="1" x14ac:dyDescent="0.2">
      <c r="E1447" s="526">
        <v>2</v>
      </c>
      <c r="F1447" s="527" t="s">
        <v>132</v>
      </c>
      <c r="G1447" s="528" t="s">
        <v>217</v>
      </c>
      <c r="Q1447" s="519" t="s">
        <v>110</v>
      </c>
      <c r="R1447" s="521">
        <v>0</v>
      </c>
      <c r="S1447" s="521">
        <v>0</v>
      </c>
      <c r="T1447" s="521">
        <v>0</v>
      </c>
      <c r="U1447" s="539">
        <v>0</v>
      </c>
      <c r="V1447" s="540"/>
    </row>
    <row r="1448" spans="5:22" outlineLevel="1" x14ac:dyDescent="0.2">
      <c r="E1448" s="526">
        <v>2</v>
      </c>
      <c r="F1448" s="527" t="s">
        <v>132</v>
      </c>
      <c r="G1448" s="528" t="s">
        <v>152</v>
      </c>
      <c r="Q1448" s="519" t="s">
        <v>110</v>
      </c>
      <c r="R1448" s="521">
        <v>0</v>
      </c>
      <c r="S1448" s="521">
        <v>0</v>
      </c>
      <c r="T1448" s="521">
        <v>0</v>
      </c>
      <c r="U1448" s="539">
        <v>0</v>
      </c>
      <c r="V1448" s="540"/>
    </row>
    <row r="1449" spans="5:22" outlineLevel="1" x14ac:dyDescent="0.2">
      <c r="E1449" s="526">
        <v>2</v>
      </c>
      <c r="F1449" s="532" t="s">
        <v>132</v>
      </c>
      <c r="G1449" s="533" t="s">
        <v>454</v>
      </c>
      <c r="Q1449" s="519" t="s">
        <v>110</v>
      </c>
      <c r="R1449" s="521">
        <v>0</v>
      </c>
      <c r="S1449" s="521">
        <v>0</v>
      </c>
      <c r="T1449" s="521">
        <v>0</v>
      </c>
      <c r="U1449" s="539">
        <v>0</v>
      </c>
      <c r="V1449" s="540"/>
    </row>
    <row r="1450" spans="5:22" outlineLevel="1" x14ac:dyDescent="0.2">
      <c r="E1450" s="516">
        <v>3</v>
      </c>
      <c r="F1450" s="517" t="s">
        <v>133</v>
      </c>
      <c r="G1450" s="518" t="s">
        <v>209</v>
      </c>
      <c r="Q1450" s="519" t="s">
        <v>110</v>
      </c>
      <c r="R1450" s="521">
        <v>1.7462899999999999</v>
      </c>
      <c r="S1450" s="521">
        <v>2.0219399999999998</v>
      </c>
      <c r="T1450" s="521">
        <v>1.9583900000000001</v>
      </c>
      <c r="U1450" s="539">
        <v>2.3054700000000001</v>
      </c>
      <c r="V1450" s="540"/>
    </row>
    <row r="1451" spans="5:22" outlineLevel="1" x14ac:dyDescent="0.2">
      <c r="E1451" s="526">
        <v>3</v>
      </c>
      <c r="F1451" s="527" t="s">
        <v>133</v>
      </c>
      <c r="G1451" s="528" t="s">
        <v>31</v>
      </c>
      <c r="I1451" s="289"/>
      <c r="Q1451" s="519" t="s">
        <v>110</v>
      </c>
      <c r="R1451" s="521">
        <v>354.22055999999998</v>
      </c>
      <c r="S1451" s="521">
        <v>471.69168000000002</v>
      </c>
      <c r="T1451" s="521">
        <v>413.42796999999996</v>
      </c>
      <c r="U1451" s="539">
        <v>460.62480000000005</v>
      </c>
      <c r="V1451" s="540"/>
    </row>
    <row r="1452" spans="5:22" outlineLevel="1" x14ac:dyDescent="0.2">
      <c r="E1452" s="526">
        <v>3</v>
      </c>
      <c r="F1452" s="527" t="s">
        <v>133</v>
      </c>
      <c r="G1452" s="528" t="s">
        <v>28</v>
      </c>
      <c r="I1452" s="289"/>
      <c r="Q1452" s="519" t="s">
        <v>110</v>
      </c>
      <c r="R1452" s="521">
        <v>0</v>
      </c>
      <c r="S1452" s="521">
        <v>0</v>
      </c>
      <c r="T1452" s="521">
        <v>0</v>
      </c>
      <c r="U1452" s="539">
        <v>0</v>
      </c>
      <c r="V1452" s="540"/>
    </row>
    <row r="1453" spans="5:22" outlineLevel="1" x14ac:dyDescent="0.2">
      <c r="E1453" s="526">
        <v>3</v>
      </c>
      <c r="F1453" s="527" t="s">
        <v>133</v>
      </c>
      <c r="G1453" s="528" t="s">
        <v>210</v>
      </c>
      <c r="I1453" s="289"/>
      <c r="Q1453" s="519" t="s">
        <v>110</v>
      </c>
      <c r="R1453" s="521">
        <v>193.41907999999998</v>
      </c>
      <c r="S1453" s="521">
        <v>185.32754</v>
      </c>
      <c r="T1453" s="521">
        <v>229.71738999999997</v>
      </c>
      <c r="U1453" s="539">
        <v>237.46662000000001</v>
      </c>
      <c r="V1453" s="540"/>
    </row>
    <row r="1454" spans="5:22" outlineLevel="1" x14ac:dyDescent="0.2">
      <c r="E1454" s="526">
        <v>3</v>
      </c>
      <c r="F1454" s="527" t="s">
        <v>133</v>
      </c>
      <c r="G1454" s="528" t="s">
        <v>211</v>
      </c>
      <c r="Q1454" s="519" t="s">
        <v>110</v>
      </c>
      <c r="R1454" s="521">
        <v>236.80304999999993</v>
      </c>
      <c r="S1454" s="521">
        <v>280.52606999999995</v>
      </c>
      <c r="T1454" s="521">
        <v>304.76952</v>
      </c>
      <c r="U1454" s="539">
        <v>331.69128000000001</v>
      </c>
      <c r="V1454" s="540"/>
    </row>
    <row r="1455" spans="5:22" outlineLevel="1" x14ac:dyDescent="0.2">
      <c r="E1455" s="526">
        <v>3</v>
      </c>
      <c r="F1455" s="527" t="s">
        <v>133</v>
      </c>
      <c r="G1455" s="528" t="s">
        <v>212</v>
      </c>
      <c r="Q1455" s="519" t="s">
        <v>110</v>
      </c>
      <c r="R1455" s="521">
        <v>36.854260000000011</v>
      </c>
      <c r="S1455" s="521">
        <v>43.188249999999996</v>
      </c>
      <c r="T1455" s="521">
        <v>45.294899999999998</v>
      </c>
      <c r="U1455" s="539">
        <v>54.460229999999996</v>
      </c>
      <c r="V1455" s="540"/>
    </row>
    <row r="1456" spans="5:22" outlineLevel="1" x14ac:dyDescent="0.2">
      <c r="E1456" s="526">
        <v>3</v>
      </c>
      <c r="F1456" s="527" t="s">
        <v>133</v>
      </c>
      <c r="G1456" s="528" t="s">
        <v>213</v>
      </c>
      <c r="Q1456" s="519" t="s">
        <v>110</v>
      </c>
      <c r="R1456" s="521">
        <v>53.2393</v>
      </c>
      <c r="S1456" s="521">
        <v>55.594180000000009</v>
      </c>
      <c r="T1456" s="521">
        <v>52.811550000000004</v>
      </c>
      <c r="U1456" s="539">
        <v>58.765329999999992</v>
      </c>
      <c r="V1456" s="540"/>
    </row>
    <row r="1457" spans="5:22" outlineLevel="1" x14ac:dyDescent="0.2">
      <c r="E1457" s="526">
        <v>3</v>
      </c>
      <c r="F1457" s="527" t="s">
        <v>133</v>
      </c>
      <c r="G1457" s="528" t="s">
        <v>214</v>
      </c>
      <c r="Q1457" s="519" t="s">
        <v>110</v>
      </c>
      <c r="R1457" s="521">
        <v>10.59652</v>
      </c>
      <c r="S1457" s="521">
        <v>76.645950000000013</v>
      </c>
      <c r="T1457" s="521">
        <v>8.2843099999999996</v>
      </c>
      <c r="U1457" s="539">
        <v>38.007810000000006</v>
      </c>
      <c r="V1457" s="540"/>
    </row>
    <row r="1458" spans="5:22" outlineLevel="1" x14ac:dyDescent="0.2">
      <c r="E1458" s="526">
        <v>3</v>
      </c>
      <c r="F1458" s="527" t="s">
        <v>133</v>
      </c>
      <c r="G1458" s="528" t="s">
        <v>215</v>
      </c>
      <c r="Q1458" s="519" t="s">
        <v>110</v>
      </c>
      <c r="R1458" s="521">
        <v>3.5687899999999999</v>
      </c>
      <c r="S1458" s="521">
        <v>24.908090000000001</v>
      </c>
      <c r="T1458" s="521">
        <v>0.49673</v>
      </c>
      <c r="U1458" s="539">
        <v>12.293890000000003</v>
      </c>
      <c r="V1458" s="540"/>
    </row>
    <row r="1459" spans="5:22" outlineLevel="1" x14ac:dyDescent="0.2">
      <c r="E1459" s="526">
        <v>3</v>
      </c>
      <c r="F1459" s="527" t="s">
        <v>133</v>
      </c>
      <c r="G1459" s="528" t="s">
        <v>216</v>
      </c>
      <c r="Q1459" s="519" t="s">
        <v>110</v>
      </c>
      <c r="R1459" s="521">
        <v>0</v>
      </c>
      <c r="S1459" s="521">
        <v>0</v>
      </c>
      <c r="T1459" s="521">
        <v>0</v>
      </c>
      <c r="U1459" s="539">
        <v>0</v>
      </c>
      <c r="V1459" s="540"/>
    </row>
    <row r="1460" spans="5:22" outlineLevel="1" x14ac:dyDescent="0.2">
      <c r="E1460" s="526">
        <v>3</v>
      </c>
      <c r="F1460" s="527" t="s">
        <v>133</v>
      </c>
      <c r="G1460" s="528" t="s">
        <v>33</v>
      </c>
      <c r="Q1460" s="519" t="s">
        <v>110</v>
      </c>
      <c r="R1460" s="521">
        <v>0</v>
      </c>
      <c r="S1460" s="521">
        <v>0</v>
      </c>
      <c r="T1460" s="521">
        <v>0</v>
      </c>
      <c r="U1460" s="539">
        <v>0</v>
      </c>
      <c r="V1460" s="540"/>
    </row>
    <row r="1461" spans="5:22" outlineLevel="1" x14ac:dyDescent="0.2">
      <c r="E1461" s="526">
        <v>3</v>
      </c>
      <c r="F1461" s="527" t="s">
        <v>133</v>
      </c>
      <c r="G1461" s="528" t="s">
        <v>34</v>
      </c>
      <c r="Q1461" s="519" t="s">
        <v>110</v>
      </c>
      <c r="R1461" s="521">
        <v>0</v>
      </c>
      <c r="S1461" s="521">
        <v>0</v>
      </c>
      <c r="T1461" s="521">
        <v>0</v>
      </c>
      <c r="U1461" s="539">
        <v>0</v>
      </c>
      <c r="V1461" s="540"/>
    </row>
    <row r="1462" spans="5:22" outlineLevel="1" x14ac:dyDescent="0.2">
      <c r="E1462" s="526">
        <v>3</v>
      </c>
      <c r="F1462" s="527" t="s">
        <v>133</v>
      </c>
      <c r="G1462" s="528" t="s">
        <v>217</v>
      </c>
      <c r="Q1462" s="519" t="s">
        <v>110</v>
      </c>
      <c r="R1462" s="521">
        <v>0</v>
      </c>
      <c r="S1462" s="521">
        <v>0</v>
      </c>
      <c r="T1462" s="521">
        <v>0</v>
      </c>
      <c r="U1462" s="539">
        <v>0</v>
      </c>
      <c r="V1462" s="540"/>
    </row>
    <row r="1463" spans="5:22" outlineLevel="1" x14ac:dyDescent="0.2">
      <c r="E1463" s="526">
        <v>3</v>
      </c>
      <c r="F1463" s="527" t="s">
        <v>133</v>
      </c>
      <c r="G1463" s="528" t="s">
        <v>152</v>
      </c>
      <c r="Q1463" s="519" t="s">
        <v>110</v>
      </c>
      <c r="R1463" s="521">
        <v>0</v>
      </c>
      <c r="S1463" s="521">
        <v>0</v>
      </c>
      <c r="T1463" s="521">
        <v>0</v>
      </c>
      <c r="U1463" s="539">
        <v>0</v>
      </c>
      <c r="V1463" s="540"/>
    </row>
    <row r="1464" spans="5:22" outlineLevel="1" x14ac:dyDescent="0.2">
      <c r="E1464" s="526">
        <v>3</v>
      </c>
      <c r="F1464" s="532" t="s">
        <v>133</v>
      </c>
      <c r="G1464" s="533" t="s">
        <v>454</v>
      </c>
      <c r="Q1464" s="519" t="s">
        <v>110</v>
      </c>
      <c r="R1464" s="521">
        <v>0</v>
      </c>
      <c r="S1464" s="521">
        <v>0</v>
      </c>
      <c r="T1464" s="521">
        <v>0</v>
      </c>
      <c r="U1464" s="539">
        <v>0</v>
      </c>
      <c r="V1464" s="540"/>
    </row>
    <row r="1465" spans="5:22" outlineLevel="1" x14ac:dyDescent="0.2">
      <c r="E1465" s="516">
        <v>4</v>
      </c>
      <c r="F1465" s="517" t="s">
        <v>134</v>
      </c>
      <c r="G1465" s="518" t="s">
        <v>209</v>
      </c>
      <c r="Q1465" s="519" t="s">
        <v>110</v>
      </c>
      <c r="R1465" s="521">
        <v>53.878520000000002</v>
      </c>
      <c r="S1465" s="521">
        <v>10.952710000000002</v>
      </c>
      <c r="T1465" s="521">
        <v>10.582380000000001</v>
      </c>
      <c r="U1465" s="539">
        <v>9.349730000000001</v>
      </c>
      <c r="V1465" s="540"/>
    </row>
    <row r="1466" spans="5:22" outlineLevel="1" x14ac:dyDescent="0.2">
      <c r="E1466" s="526">
        <v>4</v>
      </c>
      <c r="F1466" s="527" t="s">
        <v>134</v>
      </c>
      <c r="G1466" s="528" t="s">
        <v>31</v>
      </c>
      <c r="I1466" s="289"/>
      <c r="Q1466" s="519" t="s">
        <v>110</v>
      </c>
      <c r="R1466" s="521">
        <v>292.99671000000001</v>
      </c>
      <c r="S1466" s="521">
        <v>389.83080000000007</v>
      </c>
      <c r="T1466" s="521">
        <v>274.46220999999997</v>
      </c>
      <c r="U1466" s="539">
        <v>305.74403999999987</v>
      </c>
      <c r="V1466" s="540"/>
    </row>
    <row r="1467" spans="5:22" outlineLevel="1" x14ac:dyDescent="0.2">
      <c r="E1467" s="526">
        <v>4</v>
      </c>
      <c r="F1467" s="527" t="s">
        <v>134</v>
      </c>
      <c r="G1467" s="528" t="s">
        <v>28</v>
      </c>
      <c r="I1467" s="289"/>
      <c r="Q1467" s="519" t="s">
        <v>110</v>
      </c>
      <c r="R1467" s="521">
        <v>0</v>
      </c>
      <c r="S1467" s="521">
        <v>0</v>
      </c>
      <c r="T1467" s="521">
        <v>0</v>
      </c>
      <c r="U1467" s="539">
        <v>0</v>
      </c>
      <c r="V1467" s="540"/>
    </row>
    <row r="1468" spans="5:22" outlineLevel="1" x14ac:dyDescent="0.2">
      <c r="E1468" s="526">
        <v>4</v>
      </c>
      <c r="F1468" s="527" t="s">
        <v>134</v>
      </c>
      <c r="G1468" s="528" t="s">
        <v>210</v>
      </c>
      <c r="I1468" s="289"/>
      <c r="Q1468" s="519" t="s">
        <v>110</v>
      </c>
      <c r="R1468" s="521">
        <v>445.46634</v>
      </c>
      <c r="S1468" s="521">
        <v>357.99888999999996</v>
      </c>
      <c r="T1468" s="521">
        <v>473.00414999999998</v>
      </c>
      <c r="U1468" s="539">
        <v>663.75478999999984</v>
      </c>
      <c r="V1468" s="540"/>
    </row>
    <row r="1469" spans="5:22" outlineLevel="1" x14ac:dyDescent="0.2">
      <c r="E1469" s="526">
        <v>4</v>
      </c>
      <c r="F1469" s="527" t="s">
        <v>134</v>
      </c>
      <c r="G1469" s="528" t="s">
        <v>211</v>
      </c>
      <c r="Q1469" s="519" t="s">
        <v>110</v>
      </c>
      <c r="R1469" s="521">
        <v>185.61494999999999</v>
      </c>
      <c r="S1469" s="521">
        <v>484.06205000000011</v>
      </c>
      <c r="T1469" s="521">
        <v>703.68890999999985</v>
      </c>
      <c r="U1469" s="539">
        <v>956.39107000000001</v>
      </c>
      <c r="V1469" s="540"/>
    </row>
    <row r="1470" spans="5:22" outlineLevel="1" x14ac:dyDescent="0.2">
      <c r="E1470" s="526">
        <v>4</v>
      </c>
      <c r="F1470" s="527" t="s">
        <v>134</v>
      </c>
      <c r="G1470" s="528" t="s">
        <v>212</v>
      </c>
      <c r="Q1470" s="519" t="s">
        <v>110</v>
      </c>
      <c r="R1470" s="521">
        <v>105.57067999999997</v>
      </c>
      <c r="S1470" s="521">
        <v>85.343029999999999</v>
      </c>
      <c r="T1470" s="521">
        <v>122.26617999999999</v>
      </c>
      <c r="U1470" s="539">
        <v>115.96598999999999</v>
      </c>
      <c r="V1470" s="540"/>
    </row>
    <row r="1471" spans="5:22" outlineLevel="1" x14ac:dyDescent="0.2">
      <c r="E1471" s="526">
        <v>4</v>
      </c>
      <c r="F1471" s="527" t="s">
        <v>134</v>
      </c>
      <c r="G1471" s="528" t="s">
        <v>213</v>
      </c>
      <c r="Q1471" s="519" t="s">
        <v>110</v>
      </c>
      <c r="R1471" s="521">
        <v>162.74603999999999</v>
      </c>
      <c r="S1471" s="521">
        <v>161.62005999999997</v>
      </c>
      <c r="T1471" s="521">
        <v>242.19455999999997</v>
      </c>
      <c r="U1471" s="539">
        <v>201.06083000000001</v>
      </c>
      <c r="V1471" s="540"/>
    </row>
    <row r="1472" spans="5:22" outlineLevel="1" x14ac:dyDescent="0.2">
      <c r="E1472" s="526">
        <v>4</v>
      </c>
      <c r="F1472" s="527" t="s">
        <v>134</v>
      </c>
      <c r="G1472" s="528" t="s">
        <v>214</v>
      </c>
      <c r="Q1472" s="519" t="s">
        <v>110</v>
      </c>
      <c r="R1472" s="521">
        <v>37.887699999999995</v>
      </c>
      <c r="S1472" s="521">
        <v>59.073870000000007</v>
      </c>
      <c r="T1472" s="521">
        <v>113.16871</v>
      </c>
      <c r="U1472" s="539">
        <v>126.50490999999998</v>
      </c>
      <c r="V1472" s="540"/>
    </row>
    <row r="1473" spans="5:22" outlineLevel="1" x14ac:dyDescent="0.2">
      <c r="E1473" s="526">
        <v>4</v>
      </c>
      <c r="F1473" s="527" t="s">
        <v>134</v>
      </c>
      <c r="G1473" s="528" t="s">
        <v>215</v>
      </c>
      <c r="Q1473" s="519" t="s">
        <v>110</v>
      </c>
      <c r="R1473" s="521">
        <v>44.562700000000007</v>
      </c>
      <c r="S1473" s="521">
        <v>74.780439999999999</v>
      </c>
      <c r="T1473" s="521">
        <v>128.52540999999997</v>
      </c>
      <c r="U1473" s="539">
        <v>74.29701</v>
      </c>
      <c r="V1473" s="540"/>
    </row>
    <row r="1474" spans="5:22" outlineLevel="1" x14ac:dyDescent="0.2">
      <c r="E1474" s="526">
        <v>4</v>
      </c>
      <c r="F1474" s="527" t="s">
        <v>134</v>
      </c>
      <c r="G1474" s="528" t="s">
        <v>216</v>
      </c>
      <c r="Q1474" s="519" t="s">
        <v>110</v>
      </c>
      <c r="R1474" s="521">
        <v>0</v>
      </c>
      <c r="S1474" s="521">
        <v>0</v>
      </c>
      <c r="T1474" s="521">
        <v>0</v>
      </c>
      <c r="U1474" s="539">
        <v>0</v>
      </c>
      <c r="V1474" s="540"/>
    </row>
    <row r="1475" spans="5:22" outlineLevel="1" x14ac:dyDescent="0.2">
      <c r="E1475" s="526">
        <v>4</v>
      </c>
      <c r="F1475" s="527" t="s">
        <v>134</v>
      </c>
      <c r="G1475" s="528" t="s">
        <v>33</v>
      </c>
      <c r="Q1475" s="519" t="s">
        <v>110</v>
      </c>
      <c r="R1475" s="521">
        <v>0</v>
      </c>
      <c r="S1475" s="521">
        <v>0</v>
      </c>
      <c r="T1475" s="521">
        <v>0</v>
      </c>
      <c r="U1475" s="539">
        <v>0</v>
      </c>
      <c r="V1475" s="540"/>
    </row>
    <row r="1476" spans="5:22" outlineLevel="1" x14ac:dyDescent="0.2">
      <c r="E1476" s="526">
        <v>4</v>
      </c>
      <c r="F1476" s="527" t="s">
        <v>134</v>
      </c>
      <c r="G1476" s="528" t="s">
        <v>34</v>
      </c>
      <c r="Q1476" s="519" t="s">
        <v>110</v>
      </c>
      <c r="R1476" s="521">
        <v>0</v>
      </c>
      <c r="S1476" s="521">
        <v>0</v>
      </c>
      <c r="T1476" s="521">
        <v>0</v>
      </c>
      <c r="U1476" s="539">
        <v>0</v>
      </c>
      <c r="V1476" s="540"/>
    </row>
    <row r="1477" spans="5:22" outlineLevel="1" x14ac:dyDescent="0.2">
      <c r="E1477" s="526">
        <v>4</v>
      </c>
      <c r="F1477" s="527" t="s">
        <v>134</v>
      </c>
      <c r="G1477" s="528" t="s">
        <v>217</v>
      </c>
      <c r="Q1477" s="519" t="s">
        <v>110</v>
      </c>
      <c r="R1477" s="521">
        <v>0</v>
      </c>
      <c r="S1477" s="521">
        <v>0</v>
      </c>
      <c r="T1477" s="521">
        <v>0</v>
      </c>
      <c r="U1477" s="539">
        <v>0</v>
      </c>
      <c r="V1477" s="540"/>
    </row>
    <row r="1478" spans="5:22" outlineLevel="1" x14ac:dyDescent="0.2">
      <c r="E1478" s="526">
        <v>4</v>
      </c>
      <c r="F1478" s="527" t="s">
        <v>134</v>
      </c>
      <c r="G1478" s="528" t="s">
        <v>152</v>
      </c>
      <c r="Q1478" s="519" t="s">
        <v>110</v>
      </c>
      <c r="R1478" s="521">
        <v>0</v>
      </c>
      <c r="S1478" s="521">
        <v>0</v>
      </c>
      <c r="T1478" s="521">
        <v>0</v>
      </c>
      <c r="U1478" s="539">
        <v>0</v>
      </c>
      <c r="V1478" s="540"/>
    </row>
    <row r="1479" spans="5:22" outlineLevel="1" x14ac:dyDescent="0.2">
      <c r="E1479" s="526">
        <v>4</v>
      </c>
      <c r="F1479" s="532" t="s">
        <v>134</v>
      </c>
      <c r="G1479" s="533" t="s">
        <v>454</v>
      </c>
      <c r="Q1479" s="519" t="s">
        <v>110</v>
      </c>
      <c r="R1479" s="521">
        <v>0</v>
      </c>
      <c r="S1479" s="521">
        <v>0</v>
      </c>
      <c r="T1479" s="521">
        <v>0</v>
      </c>
      <c r="U1479" s="539">
        <v>0</v>
      </c>
      <c r="V1479" s="540"/>
    </row>
    <row r="1480" spans="5:22" outlineLevel="1" x14ac:dyDescent="0.2">
      <c r="E1480" s="516">
        <v>5</v>
      </c>
      <c r="F1480" s="517" t="s">
        <v>135</v>
      </c>
      <c r="G1480" s="518" t="s">
        <v>209</v>
      </c>
      <c r="Q1480" s="519" t="s">
        <v>110</v>
      </c>
      <c r="R1480" s="521">
        <v>13.509829999999999</v>
      </c>
      <c r="S1480" s="521">
        <v>98.869219999999999</v>
      </c>
      <c r="T1480" s="521">
        <v>78.392089999999996</v>
      </c>
      <c r="U1480" s="539">
        <v>86.340170000000001</v>
      </c>
      <c r="V1480" s="540"/>
    </row>
    <row r="1481" spans="5:22" outlineLevel="1" x14ac:dyDescent="0.2">
      <c r="E1481" s="526">
        <v>5</v>
      </c>
      <c r="F1481" s="527" t="s">
        <v>135</v>
      </c>
      <c r="G1481" s="528" t="s">
        <v>31</v>
      </c>
      <c r="I1481" s="289"/>
      <c r="Q1481" s="519" t="s">
        <v>110</v>
      </c>
      <c r="R1481" s="521">
        <v>886.18179000000009</v>
      </c>
      <c r="S1481" s="521">
        <v>1181.6226000000001</v>
      </c>
      <c r="T1481" s="521">
        <v>1170.1933299999998</v>
      </c>
      <c r="U1481" s="539">
        <v>1298.7288000000005</v>
      </c>
      <c r="V1481" s="540"/>
    </row>
    <row r="1482" spans="5:22" outlineLevel="1" x14ac:dyDescent="0.2">
      <c r="E1482" s="526">
        <v>5</v>
      </c>
      <c r="F1482" s="527" t="s">
        <v>135</v>
      </c>
      <c r="G1482" s="528" t="s">
        <v>28</v>
      </c>
      <c r="I1482" s="289"/>
      <c r="Q1482" s="519" t="s">
        <v>110</v>
      </c>
      <c r="R1482" s="521">
        <v>0</v>
      </c>
      <c r="S1482" s="521">
        <v>0</v>
      </c>
      <c r="T1482" s="521">
        <v>0</v>
      </c>
      <c r="U1482" s="539">
        <v>0</v>
      </c>
      <c r="V1482" s="540"/>
    </row>
    <row r="1483" spans="5:22" outlineLevel="1" x14ac:dyDescent="0.2">
      <c r="E1483" s="526">
        <v>5</v>
      </c>
      <c r="F1483" s="527" t="s">
        <v>135</v>
      </c>
      <c r="G1483" s="528" t="s">
        <v>210</v>
      </c>
      <c r="I1483" s="289"/>
      <c r="Q1483" s="519" t="s">
        <v>110</v>
      </c>
      <c r="R1483" s="521">
        <v>983.14885000000004</v>
      </c>
      <c r="S1483" s="521">
        <v>1012.6113699999999</v>
      </c>
      <c r="T1483" s="521">
        <v>1329.3169099999998</v>
      </c>
      <c r="U1483" s="539">
        <v>1570.6888700000002</v>
      </c>
      <c r="V1483" s="540"/>
    </row>
    <row r="1484" spans="5:22" outlineLevel="1" x14ac:dyDescent="0.2">
      <c r="E1484" s="526">
        <v>5</v>
      </c>
      <c r="F1484" s="527" t="s">
        <v>135</v>
      </c>
      <c r="G1484" s="528" t="s">
        <v>211</v>
      </c>
      <c r="Q1484" s="519" t="s">
        <v>110</v>
      </c>
      <c r="R1484" s="521">
        <v>660.47549999999978</v>
      </c>
      <c r="S1484" s="521">
        <v>906.36446000000001</v>
      </c>
      <c r="T1484" s="521">
        <v>1211.8415299999997</v>
      </c>
      <c r="U1484" s="539">
        <v>1268.3440500000004</v>
      </c>
      <c r="V1484" s="540"/>
    </row>
    <row r="1485" spans="5:22" outlineLevel="1" x14ac:dyDescent="0.2">
      <c r="E1485" s="526">
        <v>5</v>
      </c>
      <c r="F1485" s="527" t="s">
        <v>135</v>
      </c>
      <c r="G1485" s="528" t="s">
        <v>212</v>
      </c>
      <c r="Q1485" s="519" t="s">
        <v>110</v>
      </c>
      <c r="R1485" s="521">
        <v>244.68402000000009</v>
      </c>
      <c r="S1485" s="521">
        <v>315.47104999999999</v>
      </c>
      <c r="T1485" s="521">
        <v>320.24275</v>
      </c>
      <c r="U1485" s="539">
        <v>280.05862000000002</v>
      </c>
      <c r="V1485" s="540"/>
    </row>
    <row r="1486" spans="5:22" outlineLevel="1" x14ac:dyDescent="0.2">
      <c r="E1486" s="526">
        <v>5</v>
      </c>
      <c r="F1486" s="527" t="s">
        <v>135</v>
      </c>
      <c r="G1486" s="528" t="s">
        <v>213</v>
      </c>
      <c r="Q1486" s="519" t="s">
        <v>110</v>
      </c>
      <c r="R1486" s="521">
        <v>285.52474000000001</v>
      </c>
      <c r="S1486" s="521">
        <v>361.30594000000008</v>
      </c>
      <c r="T1486" s="521">
        <v>317.71000000000004</v>
      </c>
      <c r="U1486" s="539">
        <v>262.84646999999995</v>
      </c>
      <c r="V1486" s="540"/>
    </row>
    <row r="1487" spans="5:22" outlineLevel="1" x14ac:dyDescent="0.2">
      <c r="E1487" s="526">
        <v>5</v>
      </c>
      <c r="F1487" s="527" t="s">
        <v>135</v>
      </c>
      <c r="G1487" s="528" t="s">
        <v>214</v>
      </c>
      <c r="Q1487" s="519" t="s">
        <v>110</v>
      </c>
      <c r="R1487" s="521">
        <v>813.0939800000001</v>
      </c>
      <c r="S1487" s="521">
        <v>548.73898999999994</v>
      </c>
      <c r="T1487" s="521">
        <v>389.49092999999993</v>
      </c>
      <c r="U1487" s="539">
        <v>207.18752000000003</v>
      </c>
      <c r="V1487" s="540"/>
    </row>
    <row r="1488" spans="5:22" outlineLevel="1" x14ac:dyDescent="0.2">
      <c r="E1488" s="526">
        <v>5</v>
      </c>
      <c r="F1488" s="527" t="s">
        <v>135</v>
      </c>
      <c r="G1488" s="528" t="s">
        <v>215</v>
      </c>
      <c r="Q1488" s="519" t="s">
        <v>110</v>
      </c>
      <c r="R1488" s="521">
        <v>196.90195</v>
      </c>
      <c r="S1488" s="521">
        <v>199.84709000000001</v>
      </c>
      <c r="T1488" s="521">
        <v>159.28989000000001</v>
      </c>
      <c r="U1488" s="539">
        <v>49.754129999999989</v>
      </c>
      <c r="V1488" s="540"/>
    </row>
    <row r="1489" spans="5:22" outlineLevel="1" x14ac:dyDescent="0.2">
      <c r="E1489" s="526">
        <v>5</v>
      </c>
      <c r="F1489" s="527" t="s">
        <v>135</v>
      </c>
      <c r="G1489" s="528" t="s">
        <v>216</v>
      </c>
      <c r="Q1489" s="519" t="s">
        <v>110</v>
      </c>
      <c r="R1489" s="521">
        <v>0</v>
      </c>
      <c r="S1489" s="521">
        <v>0</v>
      </c>
      <c r="T1489" s="521">
        <v>0</v>
      </c>
      <c r="U1489" s="539">
        <v>0</v>
      </c>
      <c r="V1489" s="540"/>
    </row>
    <row r="1490" spans="5:22" outlineLevel="1" x14ac:dyDescent="0.2">
      <c r="E1490" s="526">
        <v>5</v>
      </c>
      <c r="F1490" s="527" t="s">
        <v>135</v>
      </c>
      <c r="G1490" s="528" t="s">
        <v>33</v>
      </c>
      <c r="Q1490" s="519" t="s">
        <v>110</v>
      </c>
      <c r="R1490" s="521">
        <v>0</v>
      </c>
      <c r="S1490" s="521">
        <v>0</v>
      </c>
      <c r="T1490" s="521">
        <v>0</v>
      </c>
      <c r="U1490" s="539">
        <v>0</v>
      </c>
      <c r="V1490" s="540"/>
    </row>
    <row r="1491" spans="5:22" outlineLevel="1" x14ac:dyDescent="0.2">
      <c r="E1491" s="526">
        <v>5</v>
      </c>
      <c r="F1491" s="527" t="s">
        <v>135</v>
      </c>
      <c r="G1491" s="528" t="s">
        <v>34</v>
      </c>
      <c r="Q1491" s="519" t="s">
        <v>110</v>
      </c>
      <c r="R1491" s="521">
        <v>0</v>
      </c>
      <c r="S1491" s="521">
        <v>0</v>
      </c>
      <c r="T1491" s="521">
        <v>0</v>
      </c>
      <c r="U1491" s="539">
        <v>0</v>
      </c>
      <c r="V1491" s="540"/>
    </row>
    <row r="1492" spans="5:22" outlineLevel="1" x14ac:dyDescent="0.2">
      <c r="E1492" s="526">
        <v>5</v>
      </c>
      <c r="F1492" s="527" t="s">
        <v>135</v>
      </c>
      <c r="G1492" s="528" t="s">
        <v>217</v>
      </c>
      <c r="Q1492" s="519" t="s">
        <v>110</v>
      </c>
      <c r="R1492" s="521">
        <v>0</v>
      </c>
      <c r="S1492" s="521">
        <v>0</v>
      </c>
      <c r="T1492" s="521">
        <v>0</v>
      </c>
      <c r="U1492" s="539">
        <v>0</v>
      </c>
      <c r="V1492" s="540"/>
    </row>
    <row r="1493" spans="5:22" outlineLevel="1" x14ac:dyDescent="0.2">
      <c r="E1493" s="526">
        <v>5</v>
      </c>
      <c r="F1493" s="527" t="s">
        <v>135</v>
      </c>
      <c r="G1493" s="528" t="s">
        <v>152</v>
      </c>
      <c r="Q1493" s="519" t="s">
        <v>110</v>
      </c>
      <c r="R1493" s="521">
        <v>0</v>
      </c>
      <c r="S1493" s="521">
        <v>0</v>
      </c>
      <c r="T1493" s="521">
        <v>0</v>
      </c>
      <c r="U1493" s="539">
        <v>0</v>
      </c>
      <c r="V1493" s="540"/>
    </row>
    <row r="1494" spans="5:22" outlineLevel="1" x14ac:dyDescent="0.2">
      <c r="E1494" s="526">
        <v>5</v>
      </c>
      <c r="F1494" s="532" t="s">
        <v>135</v>
      </c>
      <c r="G1494" s="533" t="s">
        <v>454</v>
      </c>
      <c r="Q1494" s="519" t="s">
        <v>110</v>
      </c>
      <c r="R1494" s="521">
        <v>0</v>
      </c>
      <c r="S1494" s="521">
        <v>0</v>
      </c>
      <c r="T1494" s="521">
        <v>0</v>
      </c>
      <c r="U1494" s="539">
        <v>0</v>
      </c>
      <c r="V1494" s="540"/>
    </row>
    <row r="1495" spans="5:22" outlineLevel="1" x14ac:dyDescent="0.2">
      <c r="E1495" s="516">
        <v>6</v>
      </c>
      <c r="F1495" s="517" t="s">
        <v>136</v>
      </c>
      <c r="G1495" s="518" t="s">
        <v>209</v>
      </c>
      <c r="Q1495" s="519" t="s">
        <v>110</v>
      </c>
      <c r="R1495" s="521">
        <v>5.9035599999999997</v>
      </c>
      <c r="S1495" s="521">
        <v>5.6037499999999998</v>
      </c>
      <c r="T1495" s="521">
        <v>13.67876</v>
      </c>
      <c r="U1495" s="539">
        <v>18.45514</v>
      </c>
      <c r="V1495" s="540"/>
    </row>
    <row r="1496" spans="5:22" outlineLevel="1" x14ac:dyDescent="0.2">
      <c r="E1496" s="526">
        <v>6</v>
      </c>
      <c r="F1496" s="527" t="s">
        <v>136</v>
      </c>
      <c r="G1496" s="528" t="s">
        <v>31</v>
      </c>
      <c r="I1496" s="289"/>
      <c r="Q1496" s="519" t="s">
        <v>110</v>
      </c>
      <c r="R1496" s="521">
        <v>368.97818999999998</v>
      </c>
      <c r="S1496" s="521">
        <v>492.49307999999996</v>
      </c>
      <c r="T1496" s="521">
        <v>445.45558</v>
      </c>
      <c r="U1496" s="539">
        <v>496.06008000000008</v>
      </c>
      <c r="V1496" s="540"/>
    </row>
    <row r="1497" spans="5:22" outlineLevel="1" x14ac:dyDescent="0.2">
      <c r="E1497" s="526">
        <v>6</v>
      </c>
      <c r="F1497" s="527" t="s">
        <v>136</v>
      </c>
      <c r="G1497" s="528" t="s">
        <v>28</v>
      </c>
      <c r="I1497" s="289"/>
      <c r="Q1497" s="519" t="s">
        <v>110</v>
      </c>
      <c r="R1497" s="521">
        <v>0</v>
      </c>
      <c r="S1497" s="521">
        <v>0</v>
      </c>
      <c r="T1497" s="521">
        <v>0</v>
      </c>
      <c r="U1497" s="539">
        <v>0</v>
      </c>
      <c r="V1497" s="540"/>
    </row>
    <row r="1498" spans="5:22" outlineLevel="1" x14ac:dyDescent="0.2">
      <c r="E1498" s="526">
        <v>6</v>
      </c>
      <c r="F1498" s="527" t="s">
        <v>136</v>
      </c>
      <c r="G1498" s="528" t="s">
        <v>210</v>
      </c>
      <c r="I1498" s="289"/>
      <c r="Q1498" s="519" t="s">
        <v>110</v>
      </c>
      <c r="R1498" s="521">
        <v>335.87387000000001</v>
      </c>
      <c r="S1498" s="521">
        <v>311.47012000000001</v>
      </c>
      <c r="T1498" s="521">
        <v>405.28343000000001</v>
      </c>
      <c r="U1498" s="539">
        <v>397.51559000000003</v>
      </c>
      <c r="V1498" s="540"/>
    </row>
    <row r="1499" spans="5:22" outlineLevel="1" x14ac:dyDescent="0.2">
      <c r="E1499" s="526">
        <v>6</v>
      </c>
      <c r="F1499" s="527" t="s">
        <v>136</v>
      </c>
      <c r="G1499" s="528" t="s">
        <v>211</v>
      </c>
      <c r="Q1499" s="519" t="s">
        <v>110</v>
      </c>
      <c r="R1499" s="521">
        <v>395.86723999999998</v>
      </c>
      <c r="S1499" s="521">
        <v>464.84457000000009</v>
      </c>
      <c r="T1499" s="521">
        <v>584.07496000000015</v>
      </c>
      <c r="U1499" s="539">
        <v>525.53992000000017</v>
      </c>
      <c r="V1499" s="540"/>
    </row>
    <row r="1500" spans="5:22" outlineLevel="1" x14ac:dyDescent="0.2">
      <c r="E1500" s="526">
        <v>6</v>
      </c>
      <c r="F1500" s="527" t="s">
        <v>136</v>
      </c>
      <c r="G1500" s="528" t="s">
        <v>212</v>
      </c>
      <c r="Q1500" s="519" t="s">
        <v>110</v>
      </c>
      <c r="R1500" s="521">
        <v>211.59460999999999</v>
      </c>
      <c r="S1500" s="521">
        <v>147.10500999999996</v>
      </c>
      <c r="T1500" s="521">
        <v>138.00440000000003</v>
      </c>
      <c r="U1500" s="539">
        <v>117.15049999999998</v>
      </c>
      <c r="V1500" s="540"/>
    </row>
    <row r="1501" spans="5:22" outlineLevel="1" x14ac:dyDescent="0.2">
      <c r="E1501" s="526">
        <v>6</v>
      </c>
      <c r="F1501" s="527" t="s">
        <v>136</v>
      </c>
      <c r="G1501" s="528" t="s">
        <v>213</v>
      </c>
      <c r="Q1501" s="519" t="s">
        <v>110</v>
      </c>
      <c r="R1501" s="521">
        <v>280.89781000000005</v>
      </c>
      <c r="S1501" s="521">
        <v>273.86228999999997</v>
      </c>
      <c r="T1501" s="521">
        <v>253.74884000000003</v>
      </c>
      <c r="U1501" s="539">
        <v>201.61736000000002</v>
      </c>
      <c r="V1501" s="540"/>
    </row>
    <row r="1502" spans="5:22" outlineLevel="1" x14ac:dyDescent="0.2">
      <c r="E1502" s="526">
        <v>6</v>
      </c>
      <c r="F1502" s="527" t="s">
        <v>136</v>
      </c>
      <c r="G1502" s="528" t="s">
        <v>214</v>
      </c>
      <c r="Q1502" s="519" t="s">
        <v>110</v>
      </c>
      <c r="R1502" s="521">
        <v>104.00950000000002</v>
      </c>
      <c r="S1502" s="521">
        <v>103.51828999999998</v>
      </c>
      <c r="T1502" s="521">
        <v>134.06401</v>
      </c>
      <c r="U1502" s="539">
        <v>242.84374999999997</v>
      </c>
      <c r="V1502" s="540"/>
    </row>
    <row r="1503" spans="5:22" outlineLevel="1" x14ac:dyDescent="0.2">
      <c r="E1503" s="526">
        <v>6</v>
      </c>
      <c r="F1503" s="527" t="s">
        <v>136</v>
      </c>
      <c r="G1503" s="528" t="s">
        <v>215</v>
      </c>
      <c r="Q1503" s="519" t="s">
        <v>110</v>
      </c>
      <c r="R1503" s="521">
        <v>45.507870000000004</v>
      </c>
      <c r="S1503" s="521">
        <v>69.342939999999999</v>
      </c>
      <c r="T1503" s="521">
        <v>37.607609999999994</v>
      </c>
      <c r="U1503" s="539">
        <v>31.209959999999995</v>
      </c>
      <c r="V1503" s="540"/>
    </row>
    <row r="1504" spans="5:22" outlineLevel="1" x14ac:dyDescent="0.2">
      <c r="E1504" s="526">
        <v>6</v>
      </c>
      <c r="F1504" s="527" t="s">
        <v>136</v>
      </c>
      <c r="G1504" s="528" t="s">
        <v>216</v>
      </c>
      <c r="Q1504" s="519" t="s">
        <v>110</v>
      </c>
      <c r="R1504" s="521">
        <v>0</v>
      </c>
      <c r="S1504" s="521">
        <v>0</v>
      </c>
      <c r="T1504" s="521">
        <v>0</v>
      </c>
      <c r="U1504" s="539">
        <v>0</v>
      </c>
      <c r="V1504" s="540"/>
    </row>
    <row r="1505" spans="5:22" outlineLevel="1" x14ac:dyDescent="0.2">
      <c r="E1505" s="526">
        <v>6</v>
      </c>
      <c r="F1505" s="527" t="s">
        <v>136</v>
      </c>
      <c r="G1505" s="528" t="s">
        <v>33</v>
      </c>
      <c r="Q1505" s="519" t="s">
        <v>110</v>
      </c>
      <c r="R1505" s="521">
        <v>0</v>
      </c>
      <c r="S1505" s="521">
        <v>0</v>
      </c>
      <c r="T1505" s="521">
        <v>0</v>
      </c>
      <c r="U1505" s="539">
        <v>0</v>
      </c>
      <c r="V1505" s="540"/>
    </row>
    <row r="1506" spans="5:22" outlineLevel="1" x14ac:dyDescent="0.2">
      <c r="E1506" s="526">
        <v>6</v>
      </c>
      <c r="F1506" s="527" t="s">
        <v>136</v>
      </c>
      <c r="G1506" s="528" t="s">
        <v>34</v>
      </c>
      <c r="Q1506" s="519" t="s">
        <v>110</v>
      </c>
      <c r="R1506" s="521">
        <v>0</v>
      </c>
      <c r="S1506" s="521">
        <v>0</v>
      </c>
      <c r="T1506" s="521">
        <v>0</v>
      </c>
      <c r="U1506" s="539">
        <v>0</v>
      </c>
      <c r="V1506" s="540"/>
    </row>
    <row r="1507" spans="5:22" outlineLevel="1" x14ac:dyDescent="0.2">
      <c r="E1507" s="526">
        <v>6</v>
      </c>
      <c r="F1507" s="527" t="s">
        <v>136</v>
      </c>
      <c r="G1507" s="528" t="s">
        <v>217</v>
      </c>
      <c r="Q1507" s="519" t="s">
        <v>110</v>
      </c>
      <c r="R1507" s="521">
        <v>0</v>
      </c>
      <c r="S1507" s="521">
        <v>0</v>
      </c>
      <c r="T1507" s="521">
        <v>0</v>
      </c>
      <c r="U1507" s="539">
        <v>0</v>
      </c>
      <c r="V1507" s="540"/>
    </row>
    <row r="1508" spans="5:22" outlineLevel="1" x14ac:dyDescent="0.2">
      <c r="E1508" s="526">
        <v>6</v>
      </c>
      <c r="F1508" s="527" t="s">
        <v>136</v>
      </c>
      <c r="G1508" s="528" t="s">
        <v>152</v>
      </c>
      <c r="Q1508" s="519" t="s">
        <v>110</v>
      </c>
      <c r="R1508" s="521">
        <v>0</v>
      </c>
      <c r="S1508" s="521">
        <v>0</v>
      </c>
      <c r="T1508" s="521">
        <v>0</v>
      </c>
      <c r="U1508" s="539">
        <v>0</v>
      </c>
      <c r="V1508" s="540"/>
    </row>
    <row r="1509" spans="5:22" outlineLevel="1" x14ac:dyDescent="0.2">
      <c r="E1509" s="526">
        <v>6</v>
      </c>
      <c r="F1509" s="532" t="s">
        <v>136</v>
      </c>
      <c r="G1509" s="533" t="s">
        <v>454</v>
      </c>
      <c r="Q1509" s="519" t="s">
        <v>110</v>
      </c>
      <c r="R1509" s="521">
        <v>0</v>
      </c>
      <c r="S1509" s="521">
        <v>0</v>
      </c>
      <c r="T1509" s="521">
        <v>0</v>
      </c>
      <c r="U1509" s="539">
        <v>0</v>
      </c>
      <c r="V1509" s="540"/>
    </row>
    <row r="1510" spans="5:22" outlineLevel="1" x14ac:dyDescent="0.2">
      <c r="E1510" s="516">
        <v>7</v>
      </c>
      <c r="F1510" s="517" t="s">
        <v>137</v>
      </c>
      <c r="G1510" s="518" t="s">
        <v>209</v>
      </c>
      <c r="Q1510" s="519" t="s">
        <v>110</v>
      </c>
      <c r="R1510" s="521">
        <v>0</v>
      </c>
      <c r="S1510" s="521">
        <v>0</v>
      </c>
      <c r="T1510" s="521">
        <v>0</v>
      </c>
      <c r="U1510" s="539">
        <v>0</v>
      </c>
      <c r="V1510" s="540"/>
    </row>
    <row r="1511" spans="5:22" outlineLevel="1" x14ac:dyDescent="0.2">
      <c r="E1511" s="526">
        <v>7</v>
      </c>
      <c r="F1511" s="527" t="s">
        <v>137</v>
      </c>
      <c r="G1511" s="528" t="s">
        <v>31</v>
      </c>
      <c r="Q1511" s="519" t="s">
        <v>110</v>
      </c>
      <c r="R1511" s="521">
        <v>15.35826</v>
      </c>
      <c r="S1511" s="521">
        <v>20.427</v>
      </c>
      <c r="T1511" s="521">
        <v>16.260550000000002</v>
      </c>
      <c r="U1511" s="539">
        <v>18.143039999999992</v>
      </c>
      <c r="V1511" s="540"/>
    </row>
    <row r="1512" spans="5:22" outlineLevel="1" x14ac:dyDescent="0.2">
      <c r="E1512" s="526">
        <v>7</v>
      </c>
      <c r="F1512" s="527" t="s">
        <v>137</v>
      </c>
      <c r="G1512" s="528" t="s">
        <v>28</v>
      </c>
      <c r="Q1512" s="519" t="s">
        <v>110</v>
      </c>
      <c r="R1512" s="521">
        <v>0</v>
      </c>
      <c r="S1512" s="521">
        <v>0</v>
      </c>
      <c r="T1512" s="521">
        <v>0</v>
      </c>
      <c r="U1512" s="539">
        <v>0</v>
      </c>
      <c r="V1512" s="540"/>
    </row>
    <row r="1513" spans="5:22" outlineLevel="1" x14ac:dyDescent="0.2">
      <c r="E1513" s="526">
        <v>7</v>
      </c>
      <c r="F1513" s="527" t="s">
        <v>137</v>
      </c>
      <c r="G1513" s="528" t="s">
        <v>210</v>
      </c>
      <c r="Q1513" s="519" t="s">
        <v>110</v>
      </c>
      <c r="R1513" s="521">
        <v>20.98743</v>
      </c>
      <c r="S1513" s="521">
        <v>32.556660000000008</v>
      </c>
      <c r="T1513" s="521">
        <v>26.17418</v>
      </c>
      <c r="U1513" s="539">
        <v>42.701370000000004</v>
      </c>
      <c r="V1513" s="540"/>
    </row>
    <row r="1514" spans="5:22" outlineLevel="1" x14ac:dyDescent="0.2">
      <c r="E1514" s="526">
        <v>7</v>
      </c>
      <c r="F1514" s="527" t="s">
        <v>137</v>
      </c>
      <c r="G1514" s="528" t="s">
        <v>211</v>
      </c>
      <c r="Q1514" s="519" t="s">
        <v>110</v>
      </c>
      <c r="R1514" s="521">
        <v>17.480829999999997</v>
      </c>
      <c r="S1514" s="521">
        <v>42.382840000000002</v>
      </c>
      <c r="T1514" s="521">
        <v>28.206959999999999</v>
      </c>
      <c r="U1514" s="539">
        <v>46.091830000000002</v>
      </c>
      <c r="V1514" s="540"/>
    </row>
    <row r="1515" spans="5:22" outlineLevel="1" x14ac:dyDescent="0.2">
      <c r="E1515" s="526">
        <v>7</v>
      </c>
      <c r="F1515" s="527" t="s">
        <v>137</v>
      </c>
      <c r="G1515" s="528" t="s">
        <v>212</v>
      </c>
      <c r="Q1515" s="519" t="s">
        <v>110</v>
      </c>
      <c r="R1515" s="521">
        <v>5.3979400000000002</v>
      </c>
      <c r="S1515" s="521">
        <v>9.1216699999999999</v>
      </c>
      <c r="T1515" s="521">
        <v>4.2208199999999998</v>
      </c>
      <c r="U1515" s="539">
        <v>4.90578</v>
      </c>
      <c r="V1515" s="540"/>
    </row>
    <row r="1516" spans="5:22" outlineLevel="1" x14ac:dyDescent="0.2">
      <c r="E1516" s="526">
        <v>7</v>
      </c>
      <c r="F1516" s="527" t="s">
        <v>137</v>
      </c>
      <c r="G1516" s="528" t="s">
        <v>213</v>
      </c>
      <c r="Q1516" s="519" t="s">
        <v>110</v>
      </c>
      <c r="R1516" s="521">
        <v>10.278600000000001</v>
      </c>
      <c r="S1516" s="521">
        <v>19.949930000000002</v>
      </c>
      <c r="T1516" s="521">
        <v>6.3999700000000006</v>
      </c>
      <c r="U1516" s="539">
        <v>7.1609099999999994</v>
      </c>
      <c r="V1516" s="540"/>
    </row>
    <row r="1517" spans="5:22" outlineLevel="1" x14ac:dyDescent="0.2">
      <c r="E1517" s="526">
        <v>7</v>
      </c>
      <c r="F1517" s="527" t="s">
        <v>137</v>
      </c>
      <c r="G1517" s="528" t="s">
        <v>214</v>
      </c>
      <c r="Q1517" s="519" t="s">
        <v>110</v>
      </c>
      <c r="R1517" s="521">
        <v>11.800889999999999</v>
      </c>
      <c r="S1517" s="521">
        <v>6.8854199999999999</v>
      </c>
      <c r="T1517" s="521">
        <v>28.973610000000001</v>
      </c>
      <c r="U1517" s="539">
        <v>11.49437</v>
      </c>
      <c r="V1517" s="540"/>
    </row>
    <row r="1518" spans="5:22" outlineLevel="1" x14ac:dyDescent="0.2">
      <c r="E1518" s="526">
        <v>7</v>
      </c>
      <c r="F1518" s="527" t="s">
        <v>137</v>
      </c>
      <c r="G1518" s="528" t="s">
        <v>215</v>
      </c>
      <c r="Q1518" s="519" t="s">
        <v>110</v>
      </c>
      <c r="R1518" s="521">
        <v>5.6249500000000001</v>
      </c>
      <c r="S1518" s="521">
        <v>1.3943799999999997</v>
      </c>
      <c r="T1518" s="521">
        <v>4.5864100000000008</v>
      </c>
      <c r="U1518" s="539">
        <v>2.8698399999999999</v>
      </c>
      <c r="V1518" s="540"/>
    </row>
    <row r="1519" spans="5:22" outlineLevel="1" x14ac:dyDescent="0.2">
      <c r="E1519" s="526">
        <v>7</v>
      </c>
      <c r="F1519" s="527" t="s">
        <v>137</v>
      </c>
      <c r="G1519" s="528" t="s">
        <v>216</v>
      </c>
      <c r="Q1519" s="519" t="s">
        <v>110</v>
      </c>
      <c r="R1519" s="521">
        <v>0</v>
      </c>
      <c r="S1519" s="521">
        <v>0</v>
      </c>
      <c r="T1519" s="521">
        <v>0</v>
      </c>
      <c r="U1519" s="539">
        <v>0</v>
      </c>
      <c r="V1519" s="540"/>
    </row>
    <row r="1520" spans="5:22" outlineLevel="1" x14ac:dyDescent="0.2">
      <c r="E1520" s="526">
        <v>7</v>
      </c>
      <c r="F1520" s="527" t="s">
        <v>137</v>
      </c>
      <c r="G1520" s="528" t="s">
        <v>33</v>
      </c>
      <c r="Q1520" s="519" t="s">
        <v>110</v>
      </c>
      <c r="R1520" s="521">
        <v>0</v>
      </c>
      <c r="S1520" s="521">
        <v>0</v>
      </c>
      <c r="T1520" s="521">
        <v>0</v>
      </c>
      <c r="U1520" s="539">
        <v>0</v>
      </c>
      <c r="V1520" s="540"/>
    </row>
    <row r="1521" spans="5:22" outlineLevel="1" x14ac:dyDescent="0.2">
      <c r="E1521" s="526">
        <v>7</v>
      </c>
      <c r="F1521" s="527" t="s">
        <v>137</v>
      </c>
      <c r="G1521" s="528" t="s">
        <v>34</v>
      </c>
      <c r="Q1521" s="519" t="s">
        <v>110</v>
      </c>
      <c r="R1521" s="521">
        <v>0</v>
      </c>
      <c r="S1521" s="521">
        <v>0</v>
      </c>
      <c r="T1521" s="521">
        <v>0</v>
      </c>
      <c r="U1521" s="539">
        <v>0</v>
      </c>
      <c r="V1521" s="540"/>
    </row>
    <row r="1522" spans="5:22" outlineLevel="1" x14ac:dyDescent="0.2">
      <c r="E1522" s="526">
        <v>7</v>
      </c>
      <c r="F1522" s="527" t="s">
        <v>137</v>
      </c>
      <c r="G1522" s="528" t="s">
        <v>217</v>
      </c>
      <c r="Q1522" s="519" t="s">
        <v>110</v>
      </c>
      <c r="R1522" s="521">
        <v>0</v>
      </c>
      <c r="S1522" s="521">
        <v>0</v>
      </c>
      <c r="T1522" s="521">
        <v>0</v>
      </c>
      <c r="U1522" s="539">
        <v>0</v>
      </c>
      <c r="V1522" s="540"/>
    </row>
    <row r="1523" spans="5:22" outlineLevel="1" x14ac:dyDescent="0.2">
      <c r="E1523" s="526">
        <v>7</v>
      </c>
      <c r="F1523" s="527" t="s">
        <v>137</v>
      </c>
      <c r="G1523" s="528" t="s">
        <v>152</v>
      </c>
      <c r="Q1523" s="519" t="s">
        <v>110</v>
      </c>
      <c r="R1523" s="521">
        <v>0</v>
      </c>
      <c r="S1523" s="521">
        <v>0</v>
      </c>
      <c r="T1523" s="521">
        <v>0</v>
      </c>
      <c r="U1523" s="539">
        <v>0</v>
      </c>
      <c r="V1523" s="540"/>
    </row>
    <row r="1524" spans="5:22" outlineLevel="1" x14ac:dyDescent="0.2">
      <c r="E1524" s="526">
        <v>7</v>
      </c>
      <c r="F1524" s="532" t="s">
        <v>137</v>
      </c>
      <c r="G1524" s="533" t="s">
        <v>454</v>
      </c>
      <c r="Q1524" s="519" t="s">
        <v>110</v>
      </c>
      <c r="R1524" s="521">
        <v>0</v>
      </c>
      <c r="S1524" s="521">
        <v>0</v>
      </c>
      <c r="T1524" s="521">
        <v>0</v>
      </c>
      <c r="U1524" s="539">
        <v>0</v>
      </c>
      <c r="V1524" s="540"/>
    </row>
    <row r="1525" spans="5:22" outlineLevel="1" x14ac:dyDescent="0.2">
      <c r="E1525" s="516">
        <v>8</v>
      </c>
      <c r="F1525" s="517" t="s">
        <v>138</v>
      </c>
      <c r="G1525" s="518" t="s">
        <v>209</v>
      </c>
      <c r="Q1525" s="519" t="s">
        <v>110</v>
      </c>
      <c r="R1525" s="521">
        <v>0</v>
      </c>
      <c r="S1525" s="521">
        <v>0</v>
      </c>
      <c r="T1525" s="521">
        <v>0</v>
      </c>
      <c r="U1525" s="539">
        <v>0</v>
      </c>
      <c r="V1525" s="540"/>
    </row>
    <row r="1526" spans="5:22" outlineLevel="1" x14ac:dyDescent="0.2">
      <c r="E1526" s="526">
        <v>8</v>
      </c>
      <c r="F1526" s="527" t="s">
        <v>138</v>
      </c>
      <c r="G1526" s="528" t="s">
        <v>31</v>
      </c>
      <c r="Q1526" s="519" t="s">
        <v>110</v>
      </c>
      <c r="R1526" s="521">
        <v>5.5549800000000005</v>
      </c>
      <c r="S1526" s="521">
        <v>7.3883999999999999</v>
      </c>
      <c r="T1526" s="521">
        <v>7.3492100000000002</v>
      </c>
      <c r="U1526" s="539">
        <v>8.1731999999999978</v>
      </c>
      <c r="V1526" s="540"/>
    </row>
    <row r="1527" spans="5:22" outlineLevel="1" x14ac:dyDescent="0.2">
      <c r="E1527" s="526">
        <v>8</v>
      </c>
      <c r="F1527" s="527" t="s">
        <v>138</v>
      </c>
      <c r="G1527" s="528" t="s">
        <v>28</v>
      </c>
      <c r="Q1527" s="519" t="s">
        <v>110</v>
      </c>
      <c r="R1527" s="521">
        <v>0</v>
      </c>
      <c r="S1527" s="521">
        <v>0</v>
      </c>
      <c r="T1527" s="521">
        <v>0</v>
      </c>
      <c r="U1527" s="539">
        <v>0</v>
      </c>
      <c r="V1527" s="540"/>
    </row>
    <row r="1528" spans="5:22" outlineLevel="1" x14ac:dyDescent="0.2">
      <c r="E1528" s="526">
        <v>8</v>
      </c>
      <c r="F1528" s="527" t="s">
        <v>138</v>
      </c>
      <c r="G1528" s="528" t="s">
        <v>210</v>
      </c>
      <c r="Q1528" s="519" t="s">
        <v>110</v>
      </c>
      <c r="R1528" s="521">
        <v>6.1312700000000007</v>
      </c>
      <c r="S1528" s="521">
        <v>13.952749999999998</v>
      </c>
      <c r="T1528" s="521">
        <v>7.2947599999999992</v>
      </c>
      <c r="U1528" s="539">
        <v>8.1473200000000006</v>
      </c>
      <c r="V1528" s="540"/>
    </row>
    <row r="1529" spans="5:22" outlineLevel="1" x14ac:dyDescent="0.2">
      <c r="E1529" s="526">
        <v>8</v>
      </c>
      <c r="F1529" s="527" t="s">
        <v>138</v>
      </c>
      <c r="G1529" s="528" t="s">
        <v>211</v>
      </c>
      <c r="Q1529" s="519" t="s">
        <v>110</v>
      </c>
      <c r="R1529" s="521">
        <v>9.8723799999999997</v>
      </c>
      <c r="S1529" s="521">
        <v>27.758610000000008</v>
      </c>
      <c r="T1529" s="521">
        <v>10.368860000000002</v>
      </c>
      <c r="U1529" s="539">
        <v>13.049779999999998</v>
      </c>
      <c r="V1529" s="540"/>
    </row>
    <row r="1530" spans="5:22" outlineLevel="1" x14ac:dyDescent="0.2">
      <c r="E1530" s="526">
        <v>8</v>
      </c>
      <c r="F1530" s="527" t="s">
        <v>138</v>
      </c>
      <c r="G1530" s="528" t="s">
        <v>212</v>
      </c>
      <c r="Q1530" s="519" t="s">
        <v>110</v>
      </c>
      <c r="R1530" s="521">
        <v>0.82499999999999996</v>
      </c>
      <c r="S1530" s="521">
        <v>0.16553000000000001</v>
      </c>
      <c r="T1530" s="521">
        <v>0.504</v>
      </c>
      <c r="U1530" s="539">
        <v>0.99299999999999999</v>
      </c>
      <c r="V1530" s="540"/>
    </row>
    <row r="1531" spans="5:22" outlineLevel="1" x14ac:dyDescent="0.2">
      <c r="E1531" s="526">
        <v>8</v>
      </c>
      <c r="F1531" s="527" t="s">
        <v>138</v>
      </c>
      <c r="G1531" s="528" t="s">
        <v>213</v>
      </c>
      <c r="Q1531" s="519" t="s">
        <v>110</v>
      </c>
      <c r="R1531" s="521">
        <v>0.80830000000000002</v>
      </c>
      <c r="S1531" s="521">
        <v>0.41061999999999993</v>
      </c>
      <c r="T1531" s="521">
        <v>1.1737299999999999</v>
      </c>
      <c r="U1531" s="539">
        <v>1.93499</v>
      </c>
      <c r="V1531" s="540"/>
    </row>
    <row r="1532" spans="5:22" outlineLevel="1" x14ac:dyDescent="0.2">
      <c r="E1532" s="526">
        <v>8</v>
      </c>
      <c r="F1532" s="527" t="s">
        <v>138</v>
      </c>
      <c r="G1532" s="528" t="s">
        <v>214</v>
      </c>
      <c r="Q1532" s="519" t="s">
        <v>110</v>
      </c>
      <c r="R1532" s="521">
        <v>0.52249999999999996</v>
      </c>
      <c r="S1532" s="521">
        <v>0</v>
      </c>
      <c r="T1532" s="521">
        <v>1.5832899999999999</v>
      </c>
      <c r="U1532" s="539">
        <v>0</v>
      </c>
      <c r="V1532" s="540"/>
    </row>
    <row r="1533" spans="5:22" outlineLevel="1" x14ac:dyDescent="0.2">
      <c r="E1533" s="526">
        <v>8</v>
      </c>
      <c r="F1533" s="527" t="s">
        <v>138</v>
      </c>
      <c r="G1533" s="528" t="s">
        <v>215</v>
      </c>
      <c r="Q1533" s="519" t="s">
        <v>110</v>
      </c>
      <c r="R1533" s="521">
        <v>0.82268999999999992</v>
      </c>
      <c r="S1533" s="521">
        <v>0</v>
      </c>
      <c r="T1533" s="521">
        <v>0</v>
      </c>
      <c r="U1533" s="539">
        <v>0</v>
      </c>
      <c r="V1533" s="540"/>
    </row>
    <row r="1534" spans="5:22" outlineLevel="1" x14ac:dyDescent="0.2">
      <c r="E1534" s="526">
        <v>8</v>
      </c>
      <c r="F1534" s="527" t="s">
        <v>138</v>
      </c>
      <c r="G1534" s="528" t="s">
        <v>216</v>
      </c>
      <c r="Q1534" s="519" t="s">
        <v>110</v>
      </c>
      <c r="R1534" s="521">
        <v>0</v>
      </c>
      <c r="S1534" s="521">
        <v>0</v>
      </c>
      <c r="T1534" s="521">
        <v>0</v>
      </c>
      <c r="U1534" s="539">
        <v>0</v>
      </c>
      <c r="V1534" s="540"/>
    </row>
    <row r="1535" spans="5:22" outlineLevel="1" x14ac:dyDescent="0.2">
      <c r="E1535" s="526">
        <v>8</v>
      </c>
      <c r="F1535" s="527" t="s">
        <v>138</v>
      </c>
      <c r="G1535" s="528" t="s">
        <v>33</v>
      </c>
      <c r="Q1535" s="519" t="s">
        <v>110</v>
      </c>
      <c r="R1535" s="521">
        <v>0</v>
      </c>
      <c r="S1535" s="521">
        <v>0</v>
      </c>
      <c r="T1535" s="521">
        <v>0</v>
      </c>
      <c r="U1535" s="539">
        <v>0</v>
      </c>
      <c r="V1535" s="540"/>
    </row>
    <row r="1536" spans="5:22" outlineLevel="1" x14ac:dyDescent="0.2">
      <c r="E1536" s="526">
        <v>8</v>
      </c>
      <c r="F1536" s="527" t="s">
        <v>138</v>
      </c>
      <c r="G1536" s="528" t="s">
        <v>34</v>
      </c>
      <c r="Q1536" s="519" t="s">
        <v>110</v>
      </c>
      <c r="R1536" s="521">
        <v>0</v>
      </c>
      <c r="S1536" s="521">
        <v>0</v>
      </c>
      <c r="T1536" s="521">
        <v>0</v>
      </c>
      <c r="U1536" s="539">
        <v>0</v>
      </c>
      <c r="V1536" s="540"/>
    </row>
    <row r="1537" spans="5:22" outlineLevel="1" x14ac:dyDescent="0.2">
      <c r="E1537" s="526">
        <v>8</v>
      </c>
      <c r="F1537" s="527" t="s">
        <v>138</v>
      </c>
      <c r="G1537" s="528" t="s">
        <v>217</v>
      </c>
      <c r="Q1537" s="519" t="s">
        <v>110</v>
      </c>
      <c r="R1537" s="521">
        <v>0</v>
      </c>
      <c r="S1537" s="521">
        <v>0</v>
      </c>
      <c r="T1537" s="521">
        <v>0</v>
      </c>
      <c r="U1537" s="539">
        <v>0</v>
      </c>
      <c r="V1537" s="540"/>
    </row>
    <row r="1538" spans="5:22" outlineLevel="1" x14ac:dyDescent="0.2">
      <c r="E1538" s="526">
        <v>8</v>
      </c>
      <c r="F1538" s="527" t="s">
        <v>138</v>
      </c>
      <c r="G1538" s="528" t="s">
        <v>152</v>
      </c>
      <c r="Q1538" s="519" t="s">
        <v>110</v>
      </c>
      <c r="R1538" s="521">
        <v>0</v>
      </c>
      <c r="S1538" s="521">
        <v>0</v>
      </c>
      <c r="T1538" s="521">
        <v>0</v>
      </c>
      <c r="U1538" s="539">
        <v>0</v>
      </c>
      <c r="V1538" s="540"/>
    </row>
    <row r="1539" spans="5:22" outlineLevel="1" x14ac:dyDescent="0.2">
      <c r="E1539" s="526">
        <v>8</v>
      </c>
      <c r="F1539" s="532" t="s">
        <v>138</v>
      </c>
      <c r="G1539" s="533" t="s">
        <v>454</v>
      </c>
      <c r="Q1539" s="519" t="s">
        <v>110</v>
      </c>
      <c r="R1539" s="521">
        <v>0</v>
      </c>
      <c r="S1539" s="521">
        <v>0</v>
      </c>
      <c r="T1539" s="521">
        <v>0</v>
      </c>
      <c r="U1539" s="539">
        <v>0</v>
      </c>
      <c r="V1539" s="540"/>
    </row>
    <row r="1540" spans="5:22" outlineLevel="1" x14ac:dyDescent="0.2">
      <c r="E1540" s="516">
        <v>9</v>
      </c>
      <c r="F1540" s="517" t="s">
        <v>139</v>
      </c>
      <c r="G1540" s="518" t="s">
        <v>209</v>
      </c>
      <c r="Q1540" s="519" t="s">
        <v>110</v>
      </c>
      <c r="R1540" s="521">
        <v>74.450950000000006</v>
      </c>
      <c r="S1540" s="521">
        <v>69.124009999999998</v>
      </c>
      <c r="T1540" s="521">
        <v>66.389200000000002</v>
      </c>
      <c r="U1540" s="539">
        <v>10.594610000000001</v>
      </c>
      <c r="V1540" s="540"/>
    </row>
    <row r="1541" spans="5:22" outlineLevel="1" x14ac:dyDescent="0.2">
      <c r="E1541" s="526">
        <v>9</v>
      </c>
      <c r="F1541" s="527" t="s">
        <v>139</v>
      </c>
      <c r="G1541" s="528" t="s">
        <v>31</v>
      </c>
      <c r="Q1541" s="519" t="s">
        <v>110</v>
      </c>
      <c r="R1541" s="521">
        <v>137.81138999999999</v>
      </c>
      <c r="S1541" s="521">
        <v>183.29159999999999</v>
      </c>
      <c r="T1541" s="521">
        <v>174.44996</v>
      </c>
      <c r="U1541" s="539">
        <v>194.10719999999995</v>
      </c>
      <c r="V1541" s="540"/>
    </row>
    <row r="1542" spans="5:22" outlineLevel="1" x14ac:dyDescent="0.2">
      <c r="E1542" s="526">
        <v>9</v>
      </c>
      <c r="F1542" s="527" t="s">
        <v>139</v>
      </c>
      <c r="G1542" s="528" t="s">
        <v>28</v>
      </c>
      <c r="Q1542" s="519" t="s">
        <v>110</v>
      </c>
      <c r="R1542" s="521">
        <v>0</v>
      </c>
      <c r="S1542" s="521">
        <v>0</v>
      </c>
      <c r="T1542" s="521">
        <v>0</v>
      </c>
      <c r="U1542" s="539">
        <v>0</v>
      </c>
      <c r="V1542" s="540"/>
    </row>
    <row r="1543" spans="5:22" outlineLevel="1" x14ac:dyDescent="0.2">
      <c r="E1543" s="526">
        <v>9</v>
      </c>
      <c r="F1543" s="527" t="s">
        <v>139</v>
      </c>
      <c r="G1543" s="528" t="s">
        <v>210</v>
      </c>
      <c r="Q1543" s="519" t="s">
        <v>110</v>
      </c>
      <c r="R1543" s="521">
        <v>270.04228999999998</v>
      </c>
      <c r="S1543" s="521">
        <v>254.39221000000003</v>
      </c>
      <c r="T1543" s="521">
        <v>297.71033999999997</v>
      </c>
      <c r="U1543" s="539">
        <v>259.54599999999988</v>
      </c>
      <c r="V1543" s="540"/>
    </row>
    <row r="1544" spans="5:22" outlineLevel="1" x14ac:dyDescent="0.2">
      <c r="E1544" s="526">
        <v>9</v>
      </c>
      <c r="F1544" s="527" t="s">
        <v>139</v>
      </c>
      <c r="G1544" s="528" t="s">
        <v>211</v>
      </c>
      <c r="Q1544" s="519" t="s">
        <v>110</v>
      </c>
      <c r="R1544" s="521">
        <v>253.53250000000003</v>
      </c>
      <c r="S1544" s="521">
        <v>358.41624000000002</v>
      </c>
      <c r="T1544" s="521">
        <v>473.60287999999991</v>
      </c>
      <c r="U1544" s="539">
        <v>414.63890000000004</v>
      </c>
      <c r="V1544" s="540"/>
    </row>
    <row r="1545" spans="5:22" outlineLevel="1" x14ac:dyDescent="0.2">
      <c r="E1545" s="526">
        <v>9</v>
      </c>
      <c r="F1545" s="527" t="s">
        <v>139</v>
      </c>
      <c r="G1545" s="528" t="s">
        <v>212</v>
      </c>
      <c r="Q1545" s="519" t="s">
        <v>110</v>
      </c>
      <c r="R1545" s="521">
        <v>72.109070000000003</v>
      </c>
      <c r="S1545" s="521">
        <v>55.615129999999986</v>
      </c>
      <c r="T1545" s="521">
        <v>87.052979999999991</v>
      </c>
      <c r="U1545" s="539">
        <v>83.018390000000011</v>
      </c>
      <c r="V1545" s="540"/>
    </row>
    <row r="1546" spans="5:22" outlineLevel="1" x14ac:dyDescent="0.2">
      <c r="E1546" s="526">
        <v>9</v>
      </c>
      <c r="F1546" s="527" t="s">
        <v>139</v>
      </c>
      <c r="G1546" s="528" t="s">
        <v>213</v>
      </c>
      <c r="Q1546" s="519" t="s">
        <v>110</v>
      </c>
      <c r="R1546" s="521">
        <v>80.005200000000002</v>
      </c>
      <c r="S1546" s="521">
        <v>76.356960000000001</v>
      </c>
      <c r="T1546" s="521">
        <v>103.72079999999998</v>
      </c>
      <c r="U1546" s="539">
        <v>128.83456000000004</v>
      </c>
      <c r="V1546" s="540"/>
    </row>
    <row r="1547" spans="5:22" outlineLevel="1" x14ac:dyDescent="0.2">
      <c r="E1547" s="526">
        <v>9</v>
      </c>
      <c r="F1547" s="527" t="s">
        <v>139</v>
      </c>
      <c r="G1547" s="528" t="s">
        <v>214</v>
      </c>
      <c r="Q1547" s="519" t="s">
        <v>110</v>
      </c>
      <c r="R1547" s="521">
        <v>30.37717</v>
      </c>
      <c r="S1547" s="521">
        <v>39.638359999999999</v>
      </c>
      <c r="T1547" s="521">
        <v>79.543970000000002</v>
      </c>
      <c r="U1547" s="539">
        <v>28.988060000000001</v>
      </c>
      <c r="V1547" s="540"/>
    </row>
    <row r="1548" spans="5:22" outlineLevel="1" x14ac:dyDescent="0.2">
      <c r="E1548" s="526">
        <v>9</v>
      </c>
      <c r="F1548" s="527" t="s">
        <v>139</v>
      </c>
      <c r="G1548" s="528" t="s">
        <v>215</v>
      </c>
      <c r="Q1548" s="519" t="s">
        <v>110</v>
      </c>
      <c r="R1548" s="521">
        <v>20.088949999999997</v>
      </c>
      <c r="S1548" s="521">
        <v>48.361800000000002</v>
      </c>
      <c r="T1548" s="521">
        <v>46.307789999999997</v>
      </c>
      <c r="U1548" s="539">
        <v>25.503100000000003</v>
      </c>
      <c r="V1548" s="540"/>
    </row>
    <row r="1549" spans="5:22" outlineLevel="1" x14ac:dyDescent="0.2">
      <c r="E1549" s="526">
        <v>9</v>
      </c>
      <c r="F1549" s="527" t="s">
        <v>139</v>
      </c>
      <c r="G1549" s="528" t="s">
        <v>216</v>
      </c>
      <c r="Q1549" s="519" t="s">
        <v>110</v>
      </c>
      <c r="R1549" s="521">
        <v>0</v>
      </c>
      <c r="S1549" s="521">
        <v>0</v>
      </c>
      <c r="T1549" s="521">
        <v>0</v>
      </c>
      <c r="U1549" s="539">
        <v>0</v>
      </c>
      <c r="V1549" s="540"/>
    </row>
    <row r="1550" spans="5:22" outlineLevel="1" x14ac:dyDescent="0.2">
      <c r="E1550" s="526">
        <v>9</v>
      </c>
      <c r="F1550" s="527" t="s">
        <v>139</v>
      </c>
      <c r="G1550" s="528" t="s">
        <v>33</v>
      </c>
      <c r="Q1550" s="519" t="s">
        <v>110</v>
      </c>
      <c r="R1550" s="521">
        <v>0</v>
      </c>
      <c r="S1550" s="521">
        <v>0</v>
      </c>
      <c r="T1550" s="521">
        <v>0</v>
      </c>
      <c r="U1550" s="539">
        <v>0</v>
      </c>
      <c r="V1550" s="540"/>
    </row>
    <row r="1551" spans="5:22" outlineLevel="1" x14ac:dyDescent="0.2">
      <c r="E1551" s="526">
        <v>9</v>
      </c>
      <c r="F1551" s="527" t="s">
        <v>139</v>
      </c>
      <c r="G1551" s="528" t="s">
        <v>34</v>
      </c>
      <c r="Q1551" s="519" t="s">
        <v>110</v>
      </c>
      <c r="R1551" s="521">
        <v>0</v>
      </c>
      <c r="S1551" s="521">
        <v>0</v>
      </c>
      <c r="T1551" s="521">
        <v>0</v>
      </c>
      <c r="U1551" s="539">
        <v>0</v>
      </c>
      <c r="V1551" s="540"/>
    </row>
    <row r="1552" spans="5:22" outlineLevel="1" x14ac:dyDescent="0.2">
      <c r="E1552" s="526">
        <v>9</v>
      </c>
      <c r="F1552" s="527" t="s">
        <v>139</v>
      </c>
      <c r="G1552" s="528" t="s">
        <v>217</v>
      </c>
      <c r="Q1552" s="519" t="s">
        <v>110</v>
      </c>
      <c r="R1552" s="521">
        <v>0</v>
      </c>
      <c r="S1552" s="521">
        <v>0</v>
      </c>
      <c r="T1552" s="521">
        <v>0</v>
      </c>
      <c r="U1552" s="539">
        <v>0</v>
      </c>
      <c r="V1552" s="540"/>
    </row>
    <row r="1553" spans="5:22" outlineLevel="1" x14ac:dyDescent="0.2">
      <c r="E1553" s="526">
        <v>9</v>
      </c>
      <c r="F1553" s="527" t="s">
        <v>139</v>
      </c>
      <c r="G1553" s="528" t="s">
        <v>152</v>
      </c>
      <c r="Q1553" s="519" t="s">
        <v>110</v>
      </c>
      <c r="R1553" s="521">
        <v>0</v>
      </c>
      <c r="S1553" s="521">
        <v>0</v>
      </c>
      <c r="T1553" s="521">
        <v>0</v>
      </c>
      <c r="U1553" s="539">
        <v>0</v>
      </c>
      <c r="V1553" s="540"/>
    </row>
    <row r="1554" spans="5:22" outlineLevel="1" x14ac:dyDescent="0.2">
      <c r="E1554" s="526">
        <v>9</v>
      </c>
      <c r="F1554" s="532" t="s">
        <v>139</v>
      </c>
      <c r="G1554" s="533" t="s">
        <v>454</v>
      </c>
      <c r="Q1554" s="519" t="s">
        <v>110</v>
      </c>
      <c r="R1554" s="521">
        <v>0</v>
      </c>
      <c r="S1554" s="521">
        <v>0</v>
      </c>
      <c r="T1554" s="521">
        <v>0</v>
      </c>
      <c r="U1554" s="539">
        <v>0</v>
      </c>
      <c r="V1554" s="540"/>
    </row>
    <row r="1555" spans="5:22" outlineLevel="1" x14ac:dyDescent="0.2">
      <c r="E1555" s="516">
        <v>10</v>
      </c>
      <c r="F1555" s="517" t="s">
        <v>140</v>
      </c>
      <c r="G1555" s="518" t="s">
        <v>209</v>
      </c>
      <c r="Q1555" s="519" t="s">
        <v>110</v>
      </c>
      <c r="R1555" s="521">
        <v>424.94373000000002</v>
      </c>
      <c r="S1555" s="521">
        <v>358.80919</v>
      </c>
      <c r="T1555" s="521">
        <v>391.64410000000004</v>
      </c>
      <c r="U1555" s="539">
        <v>163.10259000000002</v>
      </c>
      <c r="V1555" s="540"/>
    </row>
    <row r="1556" spans="5:22" outlineLevel="1" x14ac:dyDescent="0.2">
      <c r="E1556" s="526">
        <v>10</v>
      </c>
      <c r="F1556" s="527" t="s">
        <v>140</v>
      </c>
      <c r="G1556" s="528" t="s">
        <v>31</v>
      </c>
      <c r="Q1556" s="519" t="s">
        <v>110</v>
      </c>
      <c r="R1556" s="521">
        <v>218.17421999999999</v>
      </c>
      <c r="S1556" s="521">
        <v>290.82792000000001</v>
      </c>
      <c r="T1556" s="521">
        <v>264.58711999999997</v>
      </c>
      <c r="U1556" s="539">
        <v>286.16063999999994</v>
      </c>
      <c r="V1556" s="540"/>
    </row>
    <row r="1557" spans="5:22" outlineLevel="1" x14ac:dyDescent="0.2">
      <c r="E1557" s="526">
        <v>10</v>
      </c>
      <c r="F1557" s="527" t="s">
        <v>140</v>
      </c>
      <c r="G1557" s="528" t="s">
        <v>28</v>
      </c>
      <c r="Q1557" s="519" t="s">
        <v>110</v>
      </c>
      <c r="R1557" s="521">
        <v>0</v>
      </c>
      <c r="S1557" s="521">
        <v>0</v>
      </c>
      <c r="T1557" s="521">
        <v>0</v>
      </c>
      <c r="U1557" s="539">
        <v>0</v>
      </c>
      <c r="V1557" s="540"/>
    </row>
    <row r="1558" spans="5:22" outlineLevel="1" x14ac:dyDescent="0.2">
      <c r="E1558" s="526">
        <v>10</v>
      </c>
      <c r="F1558" s="527" t="s">
        <v>140</v>
      </c>
      <c r="G1558" s="528" t="s">
        <v>210</v>
      </c>
      <c r="Q1558" s="519" t="s">
        <v>110</v>
      </c>
      <c r="R1558" s="521">
        <v>244.06829000000005</v>
      </c>
      <c r="S1558" s="521">
        <v>349.13436999999999</v>
      </c>
      <c r="T1558" s="521">
        <v>354.74101999999999</v>
      </c>
      <c r="U1558" s="539">
        <v>441.51970999999992</v>
      </c>
      <c r="V1558" s="540"/>
    </row>
    <row r="1559" spans="5:22" outlineLevel="1" x14ac:dyDescent="0.2">
      <c r="E1559" s="526">
        <v>10</v>
      </c>
      <c r="F1559" s="527" t="s">
        <v>140</v>
      </c>
      <c r="G1559" s="528" t="s">
        <v>211</v>
      </c>
      <c r="Q1559" s="519" t="s">
        <v>110</v>
      </c>
      <c r="R1559" s="521">
        <v>322.53788000000003</v>
      </c>
      <c r="S1559" s="521">
        <v>406.92036000000002</v>
      </c>
      <c r="T1559" s="521">
        <v>428.87651999999991</v>
      </c>
      <c r="U1559" s="539">
        <v>331.38044999999994</v>
      </c>
      <c r="V1559" s="540"/>
    </row>
    <row r="1560" spans="5:22" outlineLevel="1" x14ac:dyDescent="0.2">
      <c r="E1560" s="526">
        <v>10</v>
      </c>
      <c r="F1560" s="527" t="s">
        <v>140</v>
      </c>
      <c r="G1560" s="528" t="s">
        <v>212</v>
      </c>
      <c r="Q1560" s="519" t="s">
        <v>110</v>
      </c>
      <c r="R1560" s="521">
        <v>165.96366999999998</v>
      </c>
      <c r="S1560" s="521">
        <v>132.03831000000002</v>
      </c>
      <c r="T1560" s="521">
        <v>118.90690000000001</v>
      </c>
      <c r="U1560" s="539">
        <v>140.40428000000003</v>
      </c>
      <c r="V1560" s="540"/>
    </row>
    <row r="1561" spans="5:22" outlineLevel="1" x14ac:dyDescent="0.2">
      <c r="E1561" s="526">
        <v>10</v>
      </c>
      <c r="F1561" s="527" t="s">
        <v>140</v>
      </c>
      <c r="G1561" s="528" t="s">
        <v>213</v>
      </c>
      <c r="Q1561" s="519" t="s">
        <v>110</v>
      </c>
      <c r="R1561" s="521">
        <v>148.48375000000001</v>
      </c>
      <c r="S1561" s="521">
        <v>147.42008999999999</v>
      </c>
      <c r="T1561" s="521">
        <v>153.10953000000001</v>
      </c>
      <c r="U1561" s="539">
        <v>162.17798000000002</v>
      </c>
      <c r="V1561" s="540"/>
    </row>
    <row r="1562" spans="5:22" outlineLevel="1" x14ac:dyDescent="0.2">
      <c r="E1562" s="526">
        <v>10</v>
      </c>
      <c r="F1562" s="527" t="s">
        <v>140</v>
      </c>
      <c r="G1562" s="528" t="s">
        <v>214</v>
      </c>
      <c r="Q1562" s="519" t="s">
        <v>110</v>
      </c>
      <c r="R1562" s="521">
        <v>144.81067999999999</v>
      </c>
      <c r="S1562" s="521">
        <v>64.398589999999999</v>
      </c>
      <c r="T1562" s="521">
        <v>90.143960000000007</v>
      </c>
      <c r="U1562" s="539">
        <v>177.92685999999995</v>
      </c>
      <c r="V1562" s="540"/>
    </row>
    <row r="1563" spans="5:22" outlineLevel="1" x14ac:dyDescent="0.2">
      <c r="E1563" s="526">
        <v>10</v>
      </c>
      <c r="F1563" s="527" t="s">
        <v>140</v>
      </c>
      <c r="G1563" s="528" t="s">
        <v>215</v>
      </c>
      <c r="Q1563" s="519" t="s">
        <v>110</v>
      </c>
      <c r="R1563" s="521">
        <v>15.218369999999998</v>
      </c>
      <c r="S1563" s="521">
        <v>4.82599</v>
      </c>
      <c r="T1563" s="521">
        <v>6.3264800000000001</v>
      </c>
      <c r="U1563" s="539">
        <v>27.763550000000002</v>
      </c>
      <c r="V1563" s="540"/>
    </row>
    <row r="1564" spans="5:22" outlineLevel="1" x14ac:dyDescent="0.2">
      <c r="E1564" s="526">
        <v>10</v>
      </c>
      <c r="F1564" s="527" t="s">
        <v>140</v>
      </c>
      <c r="G1564" s="528" t="s">
        <v>216</v>
      </c>
      <c r="Q1564" s="519" t="s">
        <v>110</v>
      </c>
      <c r="R1564" s="521">
        <v>0</v>
      </c>
      <c r="S1564" s="521">
        <v>0</v>
      </c>
      <c r="T1564" s="521">
        <v>0</v>
      </c>
      <c r="U1564" s="539">
        <v>0</v>
      </c>
      <c r="V1564" s="540"/>
    </row>
    <row r="1565" spans="5:22" outlineLevel="1" x14ac:dyDescent="0.2">
      <c r="E1565" s="526">
        <v>10</v>
      </c>
      <c r="F1565" s="527" t="s">
        <v>140</v>
      </c>
      <c r="G1565" s="528" t="s">
        <v>33</v>
      </c>
      <c r="Q1565" s="519" t="s">
        <v>110</v>
      </c>
      <c r="R1565" s="521">
        <v>0</v>
      </c>
      <c r="S1565" s="521">
        <v>0</v>
      </c>
      <c r="T1565" s="521">
        <v>0</v>
      </c>
      <c r="U1565" s="539">
        <v>0</v>
      </c>
      <c r="V1565" s="540"/>
    </row>
    <row r="1566" spans="5:22" outlineLevel="1" x14ac:dyDescent="0.2">
      <c r="E1566" s="526">
        <v>10</v>
      </c>
      <c r="F1566" s="527" t="s">
        <v>140</v>
      </c>
      <c r="G1566" s="528" t="s">
        <v>34</v>
      </c>
      <c r="Q1566" s="519" t="s">
        <v>110</v>
      </c>
      <c r="R1566" s="521">
        <v>0</v>
      </c>
      <c r="S1566" s="521">
        <v>0</v>
      </c>
      <c r="T1566" s="521">
        <v>0</v>
      </c>
      <c r="U1566" s="539">
        <v>0</v>
      </c>
      <c r="V1566" s="540"/>
    </row>
    <row r="1567" spans="5:22" outlineLevel="1" x14ac:dyDescent="0.2">
      <c r="E1567" s="526">
        <v>10</v>
      </c>
      <c r="F1567" s="527" t="s">
        <v>140</v>
      </c>
      <c r="G1567" s="528" t="s">
        <v>217</v>
      </c>
      <c r="Q1567" s="519" t="s">
        <v>110</v>
      </c>
      <c r="R1567" s="521">
        <v>0</v>
      </c>
      <c r="S1567" s="521">
        <v>0</v>
      </c>
      <c r="T1567" s="521">
        <v>0</v>
      </c>
      <c r="U1567" s="539">
        <v>0</v>
      </c>
      <c r="V1567" s="540"/>
    </row>
    <row r="1568" spans="5:22" outlineLevel="1" x14ac:dyDescent="0.2">
      <c r="E1568" s="526">
        <v>10</v>
      </c>
      <c r="F1568" s="527" t="s">
        <v>140</v>
      </c>
      <c r="G1568" s="528" t="s">
        <v>152</v>
      </c>
      <c r="Q1568" s="519" t="s">
        <v>110</v>
      </c>
      <c r="R1568" s="521">
        <v>0</v>
      </c>
      <c r="S1568" s="521">
        <v>0</v>
      </c>
      <c r="T1568" s="521">
        <v>0</v>
      </c>
      <c r="U1568" s="539">
        <v>0</v>
      </c>
      <c r="V1568" s="540"/>
    </row>
    <row r="1569" spans="5:22" outlineLevel="1" x14ac:dyDescent="0.2">
      <c r="E1569" s="526">
        <v>10</v>
      </c>
      <c r="F1569" s="532" t="s">
        <v>140</v>
      </c>
      <c r="G1569" s="533" t="s">
        <v>454</v>
      </c>
      <c r="Q1569" s="519" t="s">
        <v>110</v>
      </c>
      <c r="R1569" s="521">
        <v>0</v>
      </c>
      <c r="S1569" s="521">
        <v>0</v>
      </c>
      <c r="T1569" s="521">
        <v>0</v>
      </c>
      <c r="U1569" s="539">
        <v>0</v>
      </c>
      <c r="V1569" s="540"/>
    </row>
    <row r="1570" spans="5:22" outlineLevel="1" x14ac:dyDescent="0.2">
      <c r="E1570" s="516">
        <v>11</v>
      </c>
      <c r="F1570" s="517" t="s">
        <v>141</v>
      </c>
      <c r="G1570" s="518" t="s">
        <v>209</v>
      </c>
      <c r="Q1570" s="519" t="s">
        <v>110</v>
      </c>
      <c r="R1570" s="521">
        <v>2.3164400000000001</v>
      </c>
      <c r="S1570" s="521">
        <v>2.1861999999999999</v>
      </c>
      <c r="T1570" s="521">
        <v>1.8990400000000001</v>
      </c>
      <c r="U1570" s="539">
        <v>2.0262100000000003</v>
      </c>
      <c r="V1570" s="540"/>
    </row>
    <row r="1571" spans="5:22" outlineLevel="1" x14ac:dyDescent="0.2">
      <c r="E1571" s="503">
        <v>11</v>
      </c>
      <c r="F1571" s="541" t="s">
        <v>141</v>
      </c>
      <c r="G1571" s="528" t="s">
        <v>31</v>
      </c>
      <c r="Q1571" s="519" t="s">
        <v>110</v>
      </c>
      <c r="R1571" s="521">
        <v>25.570739999999997</v>
      </c>
      <c r="S1571" s="521">
        <v>34.009680000000003</v>
      </c>
      <c r="T1571" s="521">
        <v>28.261020000000002</v>
      </c>
      <c r="U1571" s="539">
        <v>31.512719999999995</v>
      </c>
      <c r="V1571" s="540"/>
    </row>
    <row r="1572" spans="5:22" outlineLevel="1" x14ac:dyDescent="0.2">
      <c r="E1572" s="526">
        <v>11</v>
      </c>
      <c r="F1572" s="527" t="s">
        <v>141</v>
      </c>
      <c r="G1572" s="528" t="s">
        <v>28</v>
      </c>
      <c r="Q1572" s="519" t="s">
        <v>110</v>
      </c>
      <c r="R1572" s="521">
        <v>0</v>
      </c>
      <c r="S1572" s="521">
        <v>0</v>
      </c>
      <c r="T1572" s="521">
        <v>0</v>
      </c>
      <c r="U1572" s="539">
        <v>0</v>
      </c>
      <c r="V1572" s="540"/>
    </row>
    <row r="1573" spans="5:22" outlineLevel="1" x14ac:dyDescent="0.2">
      <c r="E1573" s="526">
        <v>11</v>
      </c>
      <c r="F1573" s="527" t="s">
        <v>141</v>
      </c>
      <c r="G1573" s="528" t="s">
        <v>210</v>
      </c>
      <c r="Q1573" s="519" t="s">
        <v>110</v>
      </c>
      <c r="R1573" s="521">
        <v>121.60142999999997</v>
      </c>
      <c r="S1573" s="521">
        <v>74.214010000000016</v>
      </c>
      <c r="T1573" s="521">
        <v>118.22181</v>
      </c>
      <c r="U1573" s="539">
        <v>71.475089999999994</v>
      </c>
      <c r="V1573" s="540"/>
    </row>
    <row r="1574" spans="5:22" outlineLevel="1" x14ac:dyDescent="0.2">
      <c r="E1574" s="526">
        <v>11</v>
      </c>
      <c r="F1574" s="527" t="s">
        <v>141</v>
      </c>
      <c r="G1574" s="528" t="s">
        <v>211</v>
      </c>
      <c r="Q1574" s="519" t="s">
        <v>110</v>
      </c>
      <c r="R1574" s="521">
        <v>150.16811000000001</v>
      </c>
      <c r="S1574" s="521">
        <v>135.55922999999996</v>
      </c>
      <c r="T1574" s="521">
        <v>237.57353000000001</v>
      </c>
      <c r="U1574" s="539">
        <v>113.22597999999998</v>
      </c>
      <c r="V1574" s="540"/>
    </row>
    <row r="1575" spans="5:22" outlineLevel="1" x14ac:dyDescent="0.2">
      <c r="E1575" s="526">
        <v>11</v>
      </c>
      <c r="F1575" s="527" t="s">
        <v>141</v>
      </c>
      <c r="G1575" s="528" t="s">
        <v>212</v>
      </c>
      <c r="Q1575" s="519" t="s">
        <v>110</v>
      </c>
      <c r="R1575" s="521">
        <v>18.766690000000001</v>
      </c>
      <c r="S1575" s="521">
        <v>63.745059999999995</v>
      </c>
      <c r="T1575" s="521">
        <v>12.727029999999999</v>
      </c>
      <c r="U1575" s="539">
        <v>11.847869999999999</v>
      </c>
      <c r="V1575" s="540"/>
    </row>
    <row r="1576" spans="5:22" outlineLevel="1" x14ac:dyDescent="0.2">
      <c r="E1576" s="526">
        <v>11</v>
      </c>
      <c r="F1576" s="527" t="s">
        <v>141</v>
      </c>
      <c r="G1576" s="528" t="s">
        <v>213</v>
      </c>
      <c r="Q1576" s="519" t="s">
        <v>110</v>
      </c>
      <c r="R1576" s="521">
        <v>26.626250000000006</v>
      </c>
      <c r="S1576" s="521">
        <v>39.912610000000001</v>
      </c>
      <c r="T1576" s="521">
        <v>22.474520000000002</v>
      </c>
      <c r="U1576" s="539">
        <v>12.28514</v>
      </c>
      <c r="V1576" s="540"/>
    </row>
    <row r="1577" spans="5:22" outlineLevel="1" x14ac:dyDescent="0.2">
      <c r="E1577" s="526">
        <v>11</v>
      </c>
      <c r="F1577" s="527" t="s">
        <v>141</v>
      </c>
      <c r="G1577" s="528" t="s">
        <v>214</v>
      </c>
      <c r="Q1577" s="519" t="s">
        <v>110</v>
      </c>
      <c r="R1577" s="521">
        <v>31.159920000000003</v>
      </c>
      <c r="S1577" s="521">
        <v>19.203740000000003</v>
      </c>
      <c r="T1577" s="521">
        <v>19.066500000000001</v>
      </c>
      <c r="U1577" s="539">
        <v>39.04670999999999</v>
      </c>
      <c r="V1577" s="540"/>
    </row>
    <row r="1578" spans="5:22" outlineLevel="1" x14ac:dyDescent="0.2">
      <c r="E1578" s="526">
        <v>11</v>
      </c>
      <c r="F1578" s="527" t="s">
        <v>141</v>
      </c>
      <c r="G1578" s="528" t="s">
        <v>215</v>
      </c>
      <c r="Q1578" s="519" t="s">
        <v>110</v>
      </c>
      <c r="R1578" s="521">
        <v>7.1255800000000011</v>
      </c>
      <c r="S1578" s="521">
        <v>15.936420000000002</v>
      </c>
      <c r="T1578" s="521">
        <v>12.751800000000001</v>
      </c>
      <c r="U1578" s="539">
        <v>19.84168</v>
      </c>
      <c r="V1578" s="540"/>
    </row>
    <row r="1579" spans="5:22" outlineLevel="1" x14ac:dyDescent="0.2">
      <c r="E1579" s="526">
        <v>11</v>
      </c>
      <c r="F1579" s="527" t="s">
        <v>141</v>
      </c>
      <c r="G1579" s="528" t="s">
        <v>216</v>
      </c>
      <c r="Q1579" s="519" t="s">
        <v>110</v>
      </c>
      <c r="R1579" s="521">
        <v>0</v>
      </c>
      <c r="S1579" s="521">
        <v>0</v>
      </c>
      <c r="T1579" s="521">
        <v>0</v>
      </c>
      <c r="U1579" s="539">
        <v>0</v>
      </c>
      <c r="V1579" s="540"/>
    </row>
    <row r="1580" spans="5:22" outlineLevel="1" x14ac:dyDescent="0.2">
      <c r="E1580" s="526">
        <v>11</v>
      </c>
      <c r="F1580" s="527" t="s">
        <v>141</v>
      </c>
      <c r="G1580" s="528" t="s">
        <v>33</v>
      </c>
      <c r="Q1580" s="519" t="s">
        <v>110</v>
      </c>
      <c r="R1580" s="521">
        <v>0</v>
      </c>
      <c r="S1580" s="521">
        <v>0</v>
      </c>
      <c r="T1580" s="521">
        <v>0</v>
      </c>
      <c r="U1580" s="539">
        <v>0</v>
      </c>
      <c r="V1580" s="540"/>
    </row>
    <row r="1581" spans="5:22" outlineLevel="1" x14ac:dyDescent="0.2">
      <c r="E1581" s="526">
        <v>11</v>
      </c>
      <c r="F1581" s="527" t="s">
        <v>141</v>
      </c>
      <c r="G1581" s="528" t="s">
        <v>34</v>
      </c>
      <c r="Q1581" s="519" t="s">
        <v>110</v>
      </c>
      <c r="R1581" s="521">
        <v>0</v>
      </c>
      <c r="S1581" s="521">
        <v>0</v>
      </c>
      <c r="T1581" s="521">
        <v>0</v>
      </c>
      <c r="U1581" s="539">
        <v>0</v>
      </c>
      <c r="V1581" s="540"/>
    </row>
    <row r="1582" spans="5:22" outlineLevel="1" x14ac:dyDescent="0.2">
      <c r="E1582" s="526">
        <v>11</v>
      </c>
      <c r="F1582" s="527" t="s">
        <v>141</v>
      </c>
      <c r="G1582" s="528" t="s">
        <v>217</v>
      </c>
      <c r="Q1582" s="519" t="s">
        <v>110</v>
      </c>
      <c r="R1582" s="521">
        <v>0</v>
      </c>
      <c r="S1582" s="521">
        <v>0</v>
      </c>
      <c r="T1582" s="521">
        <v>0</v>
      </c>
      <c r="U1582" s="539">
        <v>0</v>
      </c>
      <c r="V1582" s="540"/>
    </row>
    <row r="1583" spans="5:22" outlineLevel="1" x14ac:dyDescent="0.2">
      <c r="E1583" s="526">
        <v>11</v>
      </c>
      <c r="F1583" s="527" t="s">
        <v>141</v>
      </c>
      <c r="G1583" s="528" t="s">
        <v>152</v>
      </c>
      <c r="Q1583" s="519" t="s">
        <v>110</v>
      </c>
      <c r="R1583" s="521">
        <v>0</v>
      </c>
      <c r="S1583" s="521">
        <v>0</v>
      </c>
      <c r="T1583" s="521">
        <v>0</v>
      </c>
      <c r="U1583" s="539">
        <v>0</v>
      </c>
      <c r="V1583" s="540"/>
    </row>
    <row r="1584" spans="5:22" outlineLevel="1" x14ac:dyDescent="0.2">
      <c r="E1584" s="526">
        <v>11</v>
      </c>
      <c r="F1584" s="532" t="s">
        <v>141</v>
      </c>
      <c r="G1584" s="533" t="s">
        <v>454</v>
      </c>
      <c r="Q1584" s="519" t="s">
        <v>110</v>
      </c>
      <c r="R1584" s="521">
        <v>0</v>
      </c>
      <c r="S1584" s="521">
        <v>0</v>
      </c>
      <c r="T1584" s="521">
        <v>0</v>
      </c>
      <c r="U1584" s="539">
        <v>0</v>
      </c>
      <c r="V1584" s="540"/>
    </row>
    <row r="1585" spans="5:22" outlineLevel="1" x14ac:dyDescent="0.2">
      <c r="E1585" s="516">
        <v>12</v>
      </c>
      <c r="F1585" s="517" t="s">
        <v>142</v>
      </c>
      <c r="G1585" s="518" t="s">
        <v>209</v>
      </c>
      <c r="Q1585" s="519" t="s">
        <v>110</v>
      </c>
      <c r="R1585" s="521">
        <v>0</v>
      </c>
      <c r="S1585" s="521">
        <v>0</v>
      </c>
      <c r="T1585" s="521">
        <v>0</v>
      </c>
      <c r="U1585" s="539">
        <v>0</v>
      </c>
      <c r="V1585" s="540"/>
    </row>
    <row r="1586" spans="5:22" outlineLevel="1" x14ac:dyDescent="0.2">
      <c r="E1586" s="526">
        <v>12</v>
      </c>
      <c r="F1586" s="527" t="s">
        <v>142</v>
      </c>
      <c r="G1586" s="528" t="s">
        <v>31</v>
      </c>
      <c r="Q1586" s="519" t="s">
        <v>110</v>
      </c>
      <c r="R1586" s="521">
        <v>11.31456</v>
      </c>
      <c r="S1586" s="521">
        <v>15.05796</v>
      </c>
      <c r="T1586" s="521">
        <v>13.70828</v>
      </c>
      <c r="U1586" s="539">
        <v>15.238439999999994</v>
      </c>
      <c r="V1586" s="540"/>
    </row>
    <row r="1587" spans="5:22" outlineLevel="1" x14ac:dyDescent="0.2">
      <c r="E1587" s="526">
        <v>12</v>
      </c>
      <c r="F1587" s="527" t="s">
        <v>142</v>
      </c>
      <c r="G1587" s="528" t="s">
        <v>28</v>
      </c>
      <c r="Q1587" s="519" t="s">
        <v>110</v>
      </c>
      <c r="R1587" s="521">
        <v>0</v>
      </c>
      <c r="S1587" s="521">
        <v>0</v>
      </c>
      <c r="T1587" s="521">
        <v>0</v>
      </c>
      <c r="U1587" s="539">
        <v>0</v>
      </c>
      <c r="V1587" s="540"/>
    </row>
    <row r="1588" spans="5:22" outlineLevel="1" x14ac:dyDescent="0.2">
      <c r="E1588" s="526">
        <v>12</v>
      </c>
      <c r="F1588" s="527" t="s">
        <v>142</v>
      </c>
      <c r="G1588" s="528" t="s">
        <v>210</v>
      </c>
      <c r="Q1588" s="519" t="s">
        <v>110</v>
      </c>
      <c r="R1588" s="521">
        <v>20.514709999999997</v>
      </c>
      <c r="S1588" s="521">
        <v>19.231910000000003</v>
      </c>
      <c r="T1588" s="521">
        <v>21.933119999999999</v>
      </c>
      <c r="U1588" s="539">
        <v>43.595709999999997</v>
      </c>
      <c r="V1588" s="540"/>
    </row>
    <row r="1589" spans="5:22" outlineLevel="1" x14ac:dyDescent="0.2">
      <c r="E1589" s="526">
        <v>12</v>
      </c>
      <c r="F1589" s="527" t="s">
        <v>142</v>
      </c>
      <c r="G1589" s="528" t="s">
        <v>211</v>
      </c>
      <c r="Q1589" s="519" t="s">
        <v>110</v>
      </c>
      <c r="R1589" s="521">
        <v>21.216630000000002</v>
      </c>
      <c r="S1589" s="521">
        <v>20.499199999999998</v>
      </c>
      <c r="T1589" s="521">
        <v>19.07686</v>
      </c>
      <c r="U1589" s="539">
        <v>75.651450000000011</v>
      </c>
      <c r="V1589" s="540"/>
    </row>
    <row r="1590" spans="5:22" outlineLevel="1" x14ac:dyDescent="0.2">
      <c r="E1590" s="526">
        <v>12</v>
      </c>
      <c r="F1590" s="527" t="s">
        <v>142</v>
      </c>
      <c r="G1590" s="528" t="s">
        <v>212</v>
      </c>
      <c r="Q1590" s="519" t="s">
        <v>110</v>
      </c>
      <c r="R1590" s="521">
        <v>2.6744699999999999</v>
      </c>
      <c r="S1590" s="521">
        <v>5.4710099999999997</v>
      </c>
      <c r="T1590" s="521">
        <v>3.9095500000000003</v>
      </c>
      <c r="U1590" s="539">
        <v>6.1501500000000009</v>
      </c>
      <c r="V1590" s="540"/>
    </row>
    <row r="1591" spans="5:22" outlineLevel="1" x14ac:dyDescent="0.2">
      <c r="E1591" s="526">
        <v>12</v>
      </c>
      <c r="F1591" s="527" t="s">
        <v>142</v>
      </c>
      <c r="G1591" s="528" t="s">
        <v>213</v>
      </c>
      <c r="Q1591" s="519" t="s">
        <v>110</v>
      </c>
      <c r="R1591" s="521">
        <v>4.3597400000000004</v>
      </c>
      <c r="S1591" s="521">
        <v>8.2845900000000015</v>
      </c>
      <c r="T1591" s="521">
        <v>7.1699299999999999</v>
      </c>
      <c r="U1591" s="539">
        <v>9.5331600000000005</v>
      </c>
      <c r="V1591" s="540"/>
    </row>
    <row r="1592" spans="5:22" outlineLevel="1" x14ac:dyDescent="0.2">
      <c r="E1592" s="526">
        <v>12</v>
      </c>
      <c r="F1592" s="527" t="s">
        <v>142</v>
      </c>
      <c r="G1592" s="528" t="s">
        <v>214</v>
      </c>
      <c r="Q1592" s="519" t="s">
        <v>110</v>
      </c>
      <c r="R1592" s="521">
        <v>15.6715</v>
      </c>
      <c r="S1592" s="521">
        <v>3.76214</v>
      </c>
      <c r="T1592" s="521">
        <v>1.9042699999999999</v>
      </c>
      <c r="U1592" s="539">
        <v>11.351799999999999</v>
      </c>
      <c r="V1592" s="540"/>
    </row>
    <row r="1593" spans="5:22" outlineLevel="1" x14ac:dyDescent="0.2">
      <c r="E1593" s="526">
        <v>12</v>
      </c>
      <c r="F1593" s="527" t="s">
        <v>142</v>
      </c>
      <c r="G1593" s="528" t="s">
        <v>215</v>
      </c>
      <c r="Q1593" s="519" t="s">
        <v>110</v>
      </c>
      <c r="R1593" s="521">
        <v>5.5190299999999999</v>
      </c>
      <c r="S1593" s="521">
        <v>8.5274999999999981</v>
      </c>
      <c r="T1593" s="521">
        <v>1.8120400000000001</v>
      </c>
      <c r="U1593" s="539">
        <v>3.0831099999999996</v>
      </c>
      <c r="V1593" s="540"/>
    </row>
    <row r="1594" spans="5:22" outlineLevel="1" x14ac:dyDescent="0.2">
      <c r="E1594" s="526">
        <v>12</v>
      </c>
      <c r="F1594" s="527" t="s">
        <v>142</v>
      </c>
      <c r="G1594" s="528" t="s">
        <v>216</v>
      </c>
      <c r="Q1594" s="519" t="s">
        <v>110</v>
      </c>
      <c r="R1594" s="521">
        <v>0</v>
      </c>
      <c r="S1594" s="521">
        <v>0</v>
      </c>
      <c r="T1594" s="521">
        <v>0</v>
      </c>
      <c r="U1594" s="539">
        <v>0</v>
      </c>
      <c r="V1594" s="540"/>
    </row>
    <row r="1595" spans="5:22" outlineLevel="1" x14ac:dyDescent="0.2">
      <c r="E1595" s="526">
        <v>12</v>
      </c>
      <c r="F1595" s="527" t="s">
        <v>142</v>
      </c>
      <c r="G1595" s="528" t="s">
        <v>33</v>
      </c>
      <c r="Q1595" s="519" t="s">
        <v>110</v>
      </c>
      <c r="R1595" s="521">
        <v>0</v>
      </c>
      <c r="S1595" s="521">
        <v>0</v>
      </c>
      <c r="T1595" s="521">
        <v>0</v>
      </c>
      <c r="U1595" s="539">
        <v>0</v>
      </c>
      <c r="V1595" s="540"/>
    </row>
    <row r="1596" spans="5:22" outlineLevel="1" x14ac:dyDescent="0.2">
      <c r="E1596" s="526">
        <v>12</v>
      </c>
      <c r="F1596" s="527" t="s">
        <v>142</v>
      </c>
      <c r="G1596" s="528" t="s">
        <v>34</v>
      </c>
      <c r="Q1596" s="519" t="s">
        <v>110</v>
      </c>
      <c r="R1596" s="521">
        <v>0</v>
      </c>
      <c r="S1596" s="521">
        <v>0</v>
      </c>
      <c r="T1596" s="521">
        <v>0</v>
      </c>
      <c r="U1596" s="539">
        <v>0</v>
      </c>
      <c r="V1596" s="540"/>
    </row>
    <row r="1597" spans="5:22" outlineLevel="1" x14ac:dyDescent="0.2">
      <c r="E1597" s="526">
        <v>12</v>
      </c>
      <c r="F1597" s="527" t="s">
        <v>142</v>
      </c>
      <c r="G1597" s="528" t="s">
        <v>217</v>
      </c>
      <c r="Q1597" s="519" t="s">
        <v>110</v>
      </c>
      <c r="R1597" s="521">
        <v>0</v>
      </c>
      <c r="S1597" s="521">
        <v>0</v>
      </c>
      <c r="T1597" s="521">
        <v>0</v>
      </c>
      <c r="U1597" s="539">
        <v>0</v>
      </c>
      <c r="V1597" s="540"/>
    </row>
    <row r="1598" spans="5:22" outlineLevel="1" x14ac:dyDescent="0.2">
      <c r="E1598" s="526">
        <v>12</v>
      </c>
      <c r="F1598" s="527" t="s">
        <v>142</v>
      </c>
      <c r="G1598" s="528" t="s">
        <v>152</v>
      </c>
      <c r="Q1598" s="519" t="s">
        <v>110</v>
      </c>
      <c r="R1598" s="521">
        <v>0</v>
      </c>
      <c r="S1598" s="521">
        <v>0</v>
      </c>
      <c r="T1598" s="521">
        <v>0</v>
      </c>
      <c r="U1598" s="539">
        <v>0</v>
      </c>
      <c r="V1598" s="540"/>
    </row>
    <row r="1599" spans="5:22" outlineLevel="1" x14ac:dyDescent="0.2">
      <c r="E1599" s="526">
        <v>12</v>
      </c>
      <c r="F1599" s="532" t="s">
        <v>142</v>
      </c>
      <c r="G1599" s="533" t="s">
        <v>454</v>
      </c>
      <c r="Q1599" s="519" t="s">
        <v>110</v>
      </c>
      <c r="R1599" s="521">
        <v>0</v>
      </c>
      <c r="S1599" s="521">
        <v>0</v>
      </c>
      <c r="T1599" s="521">
        <v>0</v>
      </c>
      <c r="U1599" s="539">
        <v>0</v>
      </c>
      <c r="V1599" s="540"/>
    </row>
    <row r="1600" spans="5:22" outlineLevel="1" x14ac:dyDescent="0.2">
      <c r="E1600" s="516">
        <v>13</v>
      </c>
      <c r="F1600" s="517" t="s">
        <v>143</v>
      </c>
      <c r="G1600" s="518" t="s">
        <v>209</v>
      </c>
      <c r="Q1600" s="519" t="s">
        <v>110</v>
      </c>
      <c r="R1600" s="521">
        <v>6.1012000000000004</v>
      </c>
      <c r="S1600" s="521">
        <v>0.30682999999999999</v>
      </c>
      <c r="T1600" s="521">
        <v>5.6465100000000001</v>
      </c>
      <c r="U1600" s="539">
        <v>7.6283799999999999</v>
      </c>
      <c r="V1600" s="540"/>
    </row>
    <row r="1601" spans="5:22" outlineLevel="1" x14ac:dyDescent="0.2">
      <c r="E1601" s="526">
        <v>13</v>
      </c>
      <c r="F1601" s="527" t="s">
        <v>143</v>
      </c>
      <c r="G1601" s="528" t="s">
        <v>31</v>
      </c>
      <c r="Q1601" s="519" t="s">
        <v>110</v>
      </c>
      <c r="R1601" s="521">
        <v>191.94324</v>
      </c>
      <c r="S1601" s="521">
        <v>255.96168</v>
      </c>
      <c r="T1601" s="521">
        <v>206.36913999999999</v>
      </c>
      <c r="U1601" s="539">
        <v>230.16036</v>
      </c>
      <c r="V1601" s="540"/>
    </row>
    <row r="1602" spans="5:22" outlineLevel="1" x14ac:dyDescent="0.2">
      <c r="E1602" s="526">
        <v>13</v>
      </c>
      <c r="F1602" s="527" t="s">
        <v>143</v>
      </c>
      <c r="G1602" s="528" t="s">
        <v>28</v>
      </c>
      <c r="Q1602" s="519" t="s">
        <v>110</v>
      </c>
      <c r="R1602" s="521">
        <v>0</v>
      </c>
      <c r="S1602" s="521">
        <v>0</v>
      </c>
      <c r="T1602" s="521">
        <v>0</v>
      </c>
      <c r="U1602" s="539">
        <v>0</v>
      </c>
      <c r="V1602" s="540"/>
    </row>
    <row r="1603" spans="5:22" outlineLevel="1" x14ac:dyDescent="0.2">
      <c r="E1603" s="526">
        <v>13</v>
      </c>
      <c r="F1603" s="527" t="s">
        <v>143</v>
      </c>
      <c r="G1603" s="528" t="s">
        <v>210</v>
      </c>
      <c r="Q1603" s="519" t="s">
        <v>110</v>
      </c>
      <c r="R1603" s="521">
        <v>350.06506000000002</v>
      </c>
      <c r="S1603" s="521">
        <v>288.80723999999998</v>
      </c>
      <c r="T1603" s="521">
        <v>513.81175000000007</v>
      </c>
      <c r="U1603" s="539">
        <v>375.66736000000003</v>
      </c>
      <c r="V1603" s="540"/>
    </row>
    <row r="1604" spans="5:22" outlineLevel="1" x14ac:dyDescent="0.2">
      <c r="E1604" s="526">
        <v>13</v>
      </c>
      <c r="F1604" s="527" t="s">
        <v>143</v>
      </c>
      <c r="G1604" s="528" t="s">
        <v>211</v>
      </c>
      <c r="Q1604" s="519" t="s">
        <v>110</v>
      </c>
      <c r="R1604" s="521">
        <v>412.88625000000002</v>
      </c>
      <c r="S1604" s="521">
        <v>515.89822000000026</v>
      </c>
      <c r="T1604" s="521">
        <v>798.29530999999997</v>
      </c>
      <c r="U1604" s="539">
        <v>598.39892000000009</v>
      </c>
      <c r="V1604" s="540"/>
    </row>
    <row r="1605" spans="5:22" outlineLevel="1" x14ac:dyDescent="0.2">
      <c r="E1605" s="526">
        <v>13</v>
      </c>
      <c r="F1605" s="527" t="s">
        <v>143</v>
      </c>
      <c r="G1605" s="528" t="s">
        <v>212</v>
      </c>
      <c r="Q1605" s="519" t="s">
        <v>110</v>
      </c>
      <c r="R1605" s="521">
        <v>94.552450000000022</v>
      </c>
      <c r="S1605" s="521">
        <v>103.21190999999999</v>
      </c>
      <c r="T1605" s="521">
        <v>87.892039999999994</v>
      </c>
      <c r="U1605" s="539">
        <v>88.223739999999992</v>
      </c>
      <c r="V1605" s="540"/>
    </row>
    <row r="1606" spans="5:22" outlineLevel="1" x14ac:dyDescent="0.2">
      <c r="E1606" s="526">
        <v>13</v>
      </c>
      <c r="F1606" s="527" t="s">
        <v>143</v>
      </c>
      <c r="G1606" s="528" t="s">
        <v>213</v>
      </c>
      <c r="Q1606" s="519" t="s">
        <v>110</v>
      </c>
      <c r="R1606" s="521">
        <v>178.42650999999998</v>
      </c>
      <c r="S1606" s="521">
        <v>215.78788000000003</v>
      </c>
      <c r="T1606" s="521">
        <v>154.50228999999999</v>
      </c>
      <c r="U1606" s="539">
        <v>148.67538999999999</v>
      </c>
      <c r="V1606" s="540"/>
    </row>
    <row r="1607" spans="5:22" outlineLevel="1" x14ac:dyDescent="0.2">
      <c r="E1607" s="526">
        <v>13</v>
      </c>
      <c r="F1607" s="527" t="s">
        <v>143</v>
      </c>
      <c r="G1607" s="528" t="s">
        <v>214</v>
      </c>
      <c r="Q1607" s="519" t="s">
        <v>110</v>
      </c>
      <c r="R1607" s="521">
        <v>24.485970000000002</v>
      </c>
      <c r="S1607" s="521">
        <v>23.596130000000002</v>
      </c>
      <c r="T1607" s="521">
        <v>13.345359999999999</v>
      </c>
      <c r="U1607" s="539">
        <v>19.632780000000004</v>
      </c>
      <c r="V1607" s="540"/>
    </row>
    <row r="1608" spans="5:22" outlineLevel="1" x14ac:dyDescent="0.2">
      <c r="E1608" s="526">
        <v>13</v>
      </c>
      <c r="F1608" s="527" t="s">
        <v>143</v>
      </c>
      <c r="G1608" s="528" t="s">
        <v>215</v>
      </c>
      <c r="Q1608" s="519" t="s">
        <v>110</v>
      </c>
      <c r="R1608" s="521">
        <v>4.2482999999999995</v>
      </c>
      <c r="S1608" s="521">
        <v>22.227059999999998</v>
      </c>
      <c r="T1608" s="521">
        <v>4.1754800000000003</v>
      </c>
      <c r="U1608" s="539">
        <v>16.969550000000002</v>
      </c>
      <c r="V1608" s="540"/>
    </row>
    <row r="1609" spans="5:22" outlineLevel="1" x14ac:dyDescent="0.2">
      <c r="E1609" s="526">
        <v>13</v>
      </c>
      <c r="F1609" s="527" t="s">
        <v>143</v>
      </c>
      <c r="G1609" s="528" t="s">
        <v>216</v>
      </c>
      <c r="Q1609" s="519" t="s">
        <v>110</v>
      </c>
      <c r="R1609" s="521">
        <v>0</v>
      </c>
      <c r="S1609" s="521">
        <v>0</v>
      </c>
      <c r="T1609" s="521">
        <v>0</v>
      </c>
      <c r="U1609" s="539">
        <v>0</v>
      </c>
      <c r="V1609" s="540"/>
    </row>
    <row r="1610" spans="5:22" outlineLevel="1" x14ac:dyDescent="0.2">
      <c r="E1610" s="526">
        <v>13</v>
      </c>
      <c r="F1610" s="527" t="s">
        <v>143</v>
      </c>
      <c r="G1610" s="528" t="s">
        <v>33</v>
      </c>
      <c r="Q1610" s="519" t="s">
        <v>110</v>
      </c>
      <c r="R1610" s="521">
        <v>0</v>
      </c>
      <c r="S1610" s="521">
        <v>0</v>
      </c>
      <c r="T1610" s="521">
        <v>0</v>
      </c>
      <c r="U1610" s="539">
        <v>0</v>
      </c>
      <c r="V1610" s="540"/>
    </row>
    <row r="1611" spans="5:22" outlineLevel="1" x14ac:dyDescent="0.2">
      <c r="E1611" s="526">
        <v>13</v>
      </c>
      <c r="F1611" s="527" t="s">
        <v>143</v>
      </c>
      <c r="G1611" s="528" t="s">
        <v>34</v>
      </c>
      <c r="Q1611" s="519" t="s">
        <v>110</v>
      </c>
      <c r="R1611" s="521">
        <v>0</v>
      </c>
      <c r="S1611" s="521">
        <v>0</v>
      </c>
      <c r="T1611" s="521">
        <v>0</v>
      </c>
      <c r="U1611" s="539">
        <v>0</v>
      </c>
      <c r="V1611" s="540"/>
    </row>
    <row r="1612" spans="5:22" outlineLevel="1" x14ac:dyDescent="0.2">
      <c r="E1612" s="526">
        <v>13</v>
      </c>
      <c r="F1612" s="527" t="s">
        <v>143</v>
      </c>
      <c r="G1612" s="528" t="s">
        <v>217</v>
      </c>
      <c r="Q1612" s="519" t="s">
        <v>110</v>
      </c>
      <c r="R1612" s="521">
        <v>0</v>
      </c>
      <c r="S1612" s="521">
        <v>0</v>
      </c>
      <c r="T1612" s="521">
        <v>0</v>
      </c>
      <c r="U1612" s="539">
        <v>0</v>
      </c>
      <c r="V1612" s="540"/>
    </row>
    <row r="1613" spans="5:22" outlineLevel="1" x14ac:dyDescent="0.2">
      <c r="E1613" s="526">
        <v>13</v>
      </c>
      <c r="F1613" s="527" t="s">
        <v>143</v>
      </c>
      <c r="G1613" s="528" t="s">
        <v>152</v>
      </c>
      <c r="Q1613" s="519" t="s">
        <v>110</v>
      </c>
      <c r="R1613" s="521">
        <v>0</v>
      </c>
      <c r="S1613" s="521">
        <v>0</v>
      </c>
      <c r="T1613" s="521">
        <v>0</v>
      </c>
      <c r="U1613" s="539">
        <v>0</v>
      </c>
      <c r="V1613" s="540"/>
    </row>
    <row r="1614" spans="5:22" outlineLevel="1" x14ac:dyDescent="0.2">
      <c r="E1614" s="526">
        <v>13</v>
      </c>
      <c r="F1614" s="532" t="s">
        <v>143</v>
      </c>
      <c r="G1614" s="533" t="s">
        <v>454</v>
      </c>
      <c r="Q1614" s="519" t="s">
        <v>110</v>
      </c>
      <c r="R1614" s="521">
        <v>0</v>
      </c>
      <c r="S1614" s="521">
        <v>0</v>
      </c>
      <c r="T1614" s="521">
        <v>0</v>
      </c>
      <c r="U1614" s="539">
        <v>0</v>
      </c>
      <c r="V1614" s="540"/>
    </row>
    <row r="1615" spans="5:22" outlineLevel="1" x14ac:dyDescent="0.2">
      <c r="E1615" s="516">
        <v>14</v>
      </c>
      <c r="F1615" s="517" t="s">
        <v>144</v>
      </c>
      <c r="G1615" s="518" t="s">
        <v>209</v>
      </c>
      <c r="Q1615" s="519" t="s">
        <v>110</v>
      </c>
      <c r="R1615" s="521">
        <v>0</v>
      </c>
      <c r="S1615" s="521">
        <v>0</v>
      </c>
      <c r="T1615" s="521">
        <v>0</v>
      </c>
      <c r="U1615" s="539">
        <v>0</v>
      </c>
      <c r="V1615" s="540"/>
    </row>
    <row r="1616" spans="5:22" outlineLevel="1" x14ac:dyDescent="0.2">
      <c r="E1616" s="526">
        <v>14</v>
      </c>
      <c r="F1616" s="527" t="s">
        <v>144</v>
      </c>
      <c r="G1616" s="528" t="s">
        <v>31</v>
      </c>
      <c r="Q1616" s="519" t="s">
        <v>110</v>
      </c>
      <c r="R1616" s="521">
        <v>13.30452</v>
      </c>
      <c r="S1616" s="521">
        <v>17.695199999999996</v>
      </c>
      <c r="T1616" s="521">
        <v>17.219390000000001</v>
      </c>
      <c r="U1616" s="539">
        <v>19.156440000000007</v>
      </c>
      <c r="V1616" s="540"/>
    </row>
    <row r="1617" spans="5:22" outlineLevel="1" x14ac:dyDescent="0.2">
      <c r="E1617" s="526">
        <v>14</v>
      </c>
      <c r="F1617" s="527" t="s">
        <v>144</v>
      </c>
      <c r="G1617" s="528" t="s">
        <v>28</v>
      </c>
      <c r="Q1617" s="519" t="s">
        <v>110</v>
      </c>
      <c r="R1617" s="521">
        <v>0</v>
      </c>
      <c r="S1617" s="521">
        <v>0</v>
      </c>
      <c r="T1617" s="521">
        <v>0</v>
      </c>
      <c r="U1617" s="539">
        <v>0</v>
      </c>
      <c r="V1617" s="540"/>
    </row>
    <row r="1618" spans="5:22" outlineLevel="1" x14ac:dyDescent="0.2">
      <c r="E1618" s="526">
        <v>14</v>
      </c>
      <c r="F1618" s="527" t="s">
        <v>144</v>
      </c>
      <c r="G1618" s="528" t="s">
        <v>210</v>
      </c>
      <c r="Q1618" s="519" t="s">
        <v>110</v>
      </c>
      <c r="R1618" s="521">
        <v>12.005669999999999</v>
      </c>
      <c r="S1618" s="521">
        <v>15.996070000000003</v>
      </c>
      <c r="T1618" s="521">
        <v>10.415420000000001</v>
      </c>
      <c r="U1618" s="539">
        <v>4.8020800000000001</v>
      </c>
      <c r="V1618" s="540"/>
    </row>
    <row r="1619" spans="5:22" outlineLevel="1" x14ac:dyDescent="0.2">
      <c r="E1619" s="526">
        <v>14</v>
      </c>
      <c r="F1619" s="527" t="s">
        <v>144</v>
      </c>
      <c r="G1619" s="528" t="s">
        <v>211</v>
      </c>
      <c r="Q1619" s="519" t="s">
        <v>110</v>
      </c>
      <c r="R1619" s="521">
        <v>9.7890199999999989</v>
      </c>
      <c r="S1619" s="521">
        <v>20.422999999999998</v>
      </c>
      <c r="T1619" s="521">
        <v>6.0698299999999996</v>
      </c>
      <c r="U1619" s="539">
        <v>4.6104500000000002</v>
      </c>
      <c r="V1619" s="540"/>
    </row>
    <row r="1620" spans="5:22" outlineLevel="1" x14ac:dyDescent="0.2">
      <c r="E1620" s="526">
        <v>14</v>
      </c>
      <c r="F1620" s="527" t="s">
        <v>144</v>
      </c>
      <c r="G1620" s="528" t="s">
        <v>212</v>
      </c>
      <c r="Q1620" s="519" t="s">
        <v>110</v>
      </c>
      <c r="R1620" s="521">
        <v>0.27500000000000002</v>
      </c>
      <c r="S1620" s="521">
        <v>9.1299999999999992E-2</v>
      </c>
      <c r="T1620" s="521">
        <v>0.7099700000000001</v>
      </c>
      <c r="U1620" s="539">
        <v>4.7745500000000005</v>
      </c>
      <c r="V1620" s="540"/>
    </row>
    <row r="1621" spans="5:22" outlineLevel="1" x14ac:dyDescent="0.2">
      <c r="E1621" s="526">
        <v>14</v>
      </c>
      <c r="F1621" s="527" t="s">
        <v>144</v>
      </c>
      <c r="G1621" s="528" t="s">
        <v>213</v>
      </c>
      <c r="Q1621" s="519" t="s">
        <v>110</v>
      </c>
      <c r="R1621" s="521">
        <v>0.6331</v>
      </c>
      <c r="S1621" s="521">
        <v>0.21655000000000002</v>
      </c>
      <c r="T1621" s="521">
        <v>6.0550000000000007E-2</v>
      </c>
      <c r="U1621" s="539">
        <v>6.9658299999999995</v>
      </c>
      <c r="V1621" s="540"/>
    </row>
    <row r="1622" spans="5:22" outlineLevel="1" x14ac:dyDescent="0.2">
      <c r="E1622" s="526">
        <v>14</v>
      </c>
      <c r="F1622" s="527" t="s">
        <v>144</v>
      </c>
      <c r="G1622" s="528" t="s">
        <v>214</v>
      </c>
      <c r="Q1622" s="519" t="s">
        <v>110</v>
      </c>
      <c r="R1622" s="521">
        <v>2.0105499999999998</v>
      </c>
      <c r="S1622" s="521">
        <v>0</v>
      </c>
      <c r="T1622" s="521">
        <v>0</v>
      </c>
      <c r="U1622" s="539">
        <v>0</v>
      </c>
      <c r="V1622" s="540"/>
    </row>
    <row r="1623" spans="5:22" outlineLevel="1" x14ac:dyDescent="0.2">
      <c r="E1623" s="526">
        <v>14</v>
      </c>
      <c r="F1623" s="527" t="s">
        <v>144</v>
      </c>
      <c r="G1623" s="528" t="s">
        <v>215</v>
      </c>
      <c r="Q1623" s="519" t="s">
        <v>110</v>
      </c>
      <c r="R1623" s="521">
        <v>2.3554399999999998</v>
      </c>
      <c r="S1623" s="521">
        <v>0</v>
      </c>
      <c r="T1623" s="521">
        <v>0</v>
      </c>
      <c r="U1623" s="539">
        <v>0</v>
      </c>
      <c r="V1623" s="540"/>
    </row>
    <row r="1624" spans="5:22" outlineLevel="1" x14ac:dyDescent="0.2">
      <c r="E1624" s="526">
        <v>14</v>
      </c>
      <c r="F1624" s="527" t="s">
        <v>144</v>
      </c>
      <c r="G1624" s="528" t="s">
        <v>216</v>
      </c>
      <c r="Q1624" s="519" t="s">
        <v>110</v>
      </c>
      <c r="R1624" s="521">
        <v>0</v>
      </c>
      <c r="S1624" s="521">
        <v>0</v>
      </c>
      <c r="T1624" s="521">
        <v>0</v>
      </c>
      <c r="U1624" s="539">
        <v>0</v>
      </c>
      <c r="V1624" s="540"/>
    </row>
    <row r="1625" spans="5:22" outlineLevel="1" x14ac:dyDescent="0.2">
      <c r="E1625" s="526">
        <v>14</v>
      </c>
      <c r="F1625" s="527" t="s">
        <v>144</v>
      </c>
      <c r="G1625" s="528" t="s">
        <v>33</v>
      </c>
      <c r="Q1625" s="519" t="s">
        <v>110</v>
      </c>
      <c r="R1625" s="521">
        <v>0</v>
      </c>
      <c r="S1625" s="521">
        <v>0</v>
      </c>
      <c r="T1625" s="521">
        <v>0</v>
      </c>
      <c r="U1625" s="539">
        <v>0</v>
      </c>
      <c r="V1625" s="540"/>
    </row>
    <row r="1626" spans="5:22" outlineLevel="1" x14ac:dyDescent="0.2">
      <c r="E1626" s="526">
        <v>14</v>
      </c>
      <c r="F1626" s="527" t="s">
        <v>144</v>
      </c>
      <c r="G1626" s="528" t="s">
        <v>34</v>
      </c>
      <c r="Q1626" s="519" t="s">
        <v>110</v>
      </c>
      <c r="R1626" s="521">
        <v>0</v>
      </c>
      <c r="S1626" s="521">
        <v>0</v>
      </c>
      <c r="T1626" s="521">
        <v>0</v>
      </c>
      <c r="U1626" s="539">
        <v>0</v>
      </c>
      <c r="V1626" s="540"/>
    </row>
    <row r="1627" spans="5:22" outlineLevel="1" x14ac:dyDescent="0.2">
      <c r="E1627" s="526">
        <v>14</v>
      </c>
      <c r="F1627" s="527" t="s">
        <v>144</v>
      </c>
      <c r="G1627" s="528" t="s">
        <v>217</v>
      </c>
      <c r="Q1627" s="519" t="s">
        <v>110</v>
      </c>
      <c r="R1627" s="521">
        <v>0</v>
      </c>
      <c r="S1627" s="521">
        <v>0</v>
      </c>
      <c r="T1627" s="521">
        <v>0</v>
      </c>
      <c r="U1627" s="539">
        <v>0</v>
      </c>
      <c r="V1627" s="540"/>
    </row>
    <row r="1628" spans="5:22" outlineLevel="1" x14ac:dyDescent="0.2">
      <c r="E1628" s="526">
        <v>14</v>
      </c>
      <c r="F1628" s="527" t="s">
        <v>144</v>
      </c>
      <c r="G1628" s="528" t="s">
        <v>152</v>
      </c>
      <c r="Q1628" s="519" t="s">
        <v>110</v>
      </c>
      <c r="R1628" s="521">
        <v>0</v>
      </c>
      <c r="S1628" s="521">
        <v>0</v>
      </c>
      <c r="T1628" s="521">
        <v>0</v>
      </c>
      <c r="U1628" s="539">
        <v>0</v>
      </c>
      <c r="V1628" s="540"/>
    </row>
    <row r="1629" spans="5:22" outlineLevel="1" x14ac:dyDescent="0.2">
      <c r="E1629" s="526">
        <v>14</v>
      </c>
      <c r="F1629" s="532" t="s">
        <v>144</v>
      </c>
      <c r="G1629" s="533" t="s">
        <v>454</v>
      </c>
      <c r="Q1629" s="519" t="s">
        <v>110</v>
      </c>
      <c r="R1629" s="521">
        <v>0</v>
      </c>
      <c r="S1629" s="521">
        <v>0</v>
      </c>
      <c r="T1629" s="521">
        <v>0</v>
      </c>
      <c r="U1629" s="539">
        <v>0</v>
      </c>
      <c r="V1629" s="540"/>
    </row>
    <row r="1630" spans="5:22" outlineLevel="1" x14ac:dyDescent="0.2">
      <c r="E1630" s="516">
        <v>15</v>
      </c>
      <c r="F1630" s="517" t="s">
        <v>145</v>
      </c>
      <c r="G1630" s="518" t="s">
        <v>209</v>
      </c>
      <c r="Q1630" s="519" t="s">
        <v>110</v>
      </c>
      <c r="R1630" s="521">
        <v>3.8932099999999998</v>
      </c>
      <c r="S1630" s="521">
        <v>3.8225299999999995</v>
      </c>
      <c r="T1630" s="521">
        <v>3.37514</v>
      </c>
      <c r="U1630" s="539">
        <v>4.25596</v>
      </c>
      <c r="V1630" s="540"/>
    </row>
    <row r="1631" spans="5:22" outlineLevel="1" x14ac:dyDescent="0.2">
      <c r="E1631" s="526">
        <v>15</v>
      </c>
      <c r="F1631" s="527" t="s">
        <v>145</v>
      </c>
      <c r="G1631" s="528" t="s">
        <v>31</v>
      </c>
      <c r="Q1631" s="519" t="s">
        <v>110</v>
      </c>
      <c r="R1631" s="521">
        <v>177.56487000000001</v>
      </c>
      <c r="S1631" s="521">
        <v>237.51815999999999</v>
      </c>
      <c r="T1631" s="521">
        <v>214.02322999999998</v>
      </c>
      <c r="U1631" s="539">
        <v>238.36056000000002</v>
      </c>
      <c r="V1631" s="540"/>
    </row>
    <row r="1632" spans="5:22" outlineLevel="1" x14ac:dyDescent="0.2">
      <c r="E1632" s="526">
        <v>15</v>
      </c>
      <c r="F1632" s="527" t="s">
        <v>145</v>
      </c>
      <c r="G1632" s="528" t="s">
        <v>28</v>
      </c>
      <c r="Q1632" s="519" t="s">
        <v>110</v>
      </c>
      <c r="R1632" s="521">
        <v>0</v>
      </c>
      <c r="S1632" s="521">
        <v>0</v>
      </c>
      <c r="T1632" s="521">
        <v>0</v>
      </c>
      <c r="U1632" s="539">
        <v>0</v>
      </c>
      <c r="V1632" s="540"/>
    </row>
    <row r="1633" spans="5:22" outlineLevel="1" x14ac:dyDescent="0.2">
      <c r="E1633" s="526">
        <v>15</v>
      </c>
      <c r="F1633" s="527" t="s">
        <v>145</v>
      </c>
      <c r="G1633" s="528" t="s">
        <v>210</v>
      </c>
      <c r="Q1633" s="519" t="s">
        <v>110</v>
      </c>
      <c r="R1633" s="521">
        <v>273.75837000000001</v>
      </c>
      <c r="S1633" s="521">
        <v>193.15755999999999</v>
      </c>
      <c r="T1633" s="521">
        <v>273.93705</v>
      </c>
      <c r="U1633" s="539">
        <v>382.40215000000006</v>
      </c>
      <c r="V1633" s="540"/>
    </row>
    <row r="1634" spans="5:22" outlineLevel="1" x14ac:dyDescent="0.2">
      <c r="E1634" s="526">
        <v>15</v>
      </c>
      <c r="F1634" s="527" t="s">
        <v>145</v>
      </c>
      <c r="G1634" s="528" t="s">
        <v>211</v>
      </c>
      <c r="Q1634" s="519" t="s">
        <v>110</v>
      </c>
      <c r="R1634" s="521">
        <v>295.94010000000003</v>
      </c>
      <c r="S1634" s="521">
        <v>277.90917999999994</v>
      </c>
      <c r="T1634" s="521">
        <v>434.61776000000003</v>
      </c>
      <c r="U1634" s="539">
        <v>619.4797699999998</v>
      </c>
      <c r="V1634" s="540"/>
    </row>
    <row r="1635" spans="5:22" outlineLevel="1" x14ac:dyDescent="0.2">
      <c r="E1635" s="526">
        <v>15</v>
      </c>
      <c r="F1635" s="527" t="s">
        <v>145</v>
      </c>
      <c r="G1635" s="528" t="s">
        <v>212</v>
      </c>
      <c r="Q1635" s="519" t="s">
        <v>110</v>
      </c>
      <c r="R1635" s="521">
        <v>110.24108999999999</v>
      </c>
      <c r="S1635" s="521">
        <v>123.37321000000001</v>
      </c>
      <c r="T1635" s="521">
        <v>94.433080000000004</v>
      </c>
      <c r="U1635" s="539">
        <v>107.42430999999998</v>
      </c>
      <c r="V1635" s="540"/>
    </row>
    <row r="1636" spans="5:22" outlineLevel="1" x14ac:dyDescent="0.2">
      <c r="E1636" s="526">
        <v>15</v>
      </c>
      <c r="F1636" s="527" t="s">
        <v>145</v>
      </c>
      <c r="G1636" s="528" t="s">
        <v>213</v>
      </c>
      <c r="Q1636" s="519" t="s">
        <v>110</v>
      </c>
      <c r="R1636" s="521">
        <v>186.92097999999999</v>
      </c>
      <c r="S1636" s="521">
        <v>246.29561000000001</v>
      </c>
      <c r="T1636" s="521">
        <v>196.43815000000001</v>
      </c>
      <c r="U1636" s="539">
        <v>195.84563</v>
      </c>
      <c r="V1636" s="540"/>
    </row>
    <row r="1637" spans="5:22" outlineLevel="1" x14ac:dyDescent="0.2">
      <c r="E1637" s="526">
        <v>15</v>
      </c>
      <c r="F1637" s="527" t="s">
        <v>145</v>
      </c>
      <c r="G1637" s="528" t="s">
        <v>214</v>
      </c>
      <c r="Q1637" s="519" t="s">
        <v>110</v>
      </c>
      <c r="R1637" s="521">
        <v>43.196669999999997</v>
      </c>
      <c r="S1637" s="521">
        <v>28.767039999999994</v>
      </c>
      <c r="T1637" s="521">
        <v>3.5781000000000001</v>
      </c>
      <c r="U1637" s="539">
        <v>23.681060000000002</v>
      </c>
      <c r="V1637" s="540"/>
    </row>
    <row r="1638" spans="5:22" outlineLevel="1" x14ac:dyDescent="0.2">
      <c r="E1638" s="526">
        <v>15</v>
      </c>
      <c r="F1638" s="527" t="s">
        <v>145</v>
      </c>
      <c r="G1638" s="528" t="s">
        <v>215</v>
      </c>
      <c r="Q1638" s="519" t="s">
        <v>110</v>
      </c>
      <c r="R1638" s="521">
        <v>38.047779999999996</v>
      </c>
      <c r="S1638" s="521">
        <v>37.847550000000005</v>
      </c>
      <c r="T1638" s="521">
        <v>4.8654999999999999</v>
      </c>
      <c r="U1638" s="539">
        <v>29.791310000000003</v>
      </c>
      <c r="V1638" s="540"/>
    </row>
    <row r="1639" spans="5:22" outlineLevel="1" x14ac:dyDescent="0.2">
      <c r="E1639" s="526">
        <v>15</v>
      </c>
      <c r="F1639" s="527" t="s">
        <v>145</v>
      </c>
      <c r="G1639" s="528" t="s">
        <v>216</v>
      </c>
      <c r="Q1639" s="519" t="s">
        <v>110</v>
      </c>
      <c r="R1639" s="521">
        <v>0</v>
      </c>
      <c r="S1639" s="521">
        <v>0</v>
      </c>
      <c r="T1639" s="521">
        <v>0</v>
      </c>
      <c r="U1639" s="539">
        <v>0</v>
      </c>
      <c r="V1639" s="540"/>
    </row>
    <row r="1640" spans="5:22" outlineLevel="1" x14ac:dyDescent="0.2">
      <c r="E1640" s="526">
        <v>15</v>
      </c>
      <c r="F1640" s="527" t="s">
        <v>145</v>
      </c>
      <c r="G1640" s="528" t="s">
        <v>33</v>
      </c>
      <c r="Q1640" s="519" t="s">
        <v>110</v>
      </c>
      <c r="R1640" s="521">
        <v>0</v>
      </c>
      <c r="S1640" s="521">
        <v>0</v>
      </c>
      <c r="T1640" s="521">
        <v>0</v>
      </c>
      <c r="U1640" s="539">
        <v>0</v>
      </c>
      <c r="V1640" s="540"/>
    </row>
    <row r="1641" spans="5:22" outlineLevel="1" x14ac:dyDescent="0.2">
      <c r="E1641" s="526">
        <v>15</v>
      </c>
      <c r="F1641" s="527" t="s">
        <v>145</v>
      </c>
      <c r="G1641" s="528" t="s">
        <v>34</v>
      </c>
      <c r="Q1641" s="519" t="s">
        <v>110</v>
      </c>
      <c r="R1641" s="521">
        <v>0</v>
      </c>
      <c r="S1641" s="521">
        <v>0</v>
      </c>
      <c r="T1641" s="521">
        <v>0</v>
      </c>
      <c r="U1641" s="539">
        <v>0</v>
      </c>
      <c r="V1641" s="540"/>
    </row>
    <row r="1642" spans="5:22" outlineLevel="1" x14ac:dyDescent="0.2">
      <c r="E1642" s="526">
        <v>15</v>
      </c>
      <c r="F1642" s="527" t="s">
        <v>145</v>
      </c>
      <c r="G1642" s="528" t="s">
        <v>217</v>
      </c>
      <c r="Q1642" s="519" t="s">
        <v>110</v>
      </c>
      <c r="R1642" s="521">
        <v>0</v>
      </c>
      <c r="S1642" s="521">
        <v>0</v>
      </c>
      <c r="T1642" s="521">
        <v>0</v>
      </c>
      <c r="U1642" s="539">
        <v>0</v>
      </c>
      <c r="V1642" s="540"/>
    </row>
    <row r="1643" spans="5:22" outlineLevel="1" x14ac:dyDescent="0.2">
      <c r="E1643" s="526">
        <v>15</v>
      </c>
      <c r="F1643" s="527" t="s">
        <v>145</v>
      </c>
      <c r="G1643" s="528" t="s">
        <v>152</v>
      </c>
      <c r="Q1643" s="519" t="s">
        <v>110</v>
      </c>
      <c r="R1643" s="521">
        <v>0</v>
      </c>
      <c r="S1643" s="521">
        <v>0</v>
      </c>
      <c r="T1643" s="521">
        <v>0</v>
      </c>
      <c r="U1643" s="539">
        <v>0</v>
      </c>
      <c r="V1643" s="540"/>
    </row>
    <row r="1644" spans="5:22" outlineLevel="1" x14ac:dyDescent="0.2">
      <c r="E1644" s="526">
        <v>15</v>
      </c>
      <c r="F1644" s="532" t="s">
        <v>145</v>
      </c>
      <c r="G1644" s="533" t="s">
        <v>454</v>
      </c>
      <c r="Q1644" s="519" t="s">
        <v>110</v>
      </c>
      <c r="R1644" s="521">
        <v>0</v>
      </c>
      <c r="S1644" s="521">
        <v>0</v>
      </c>
      <c r="T1644" s="521">
        <v>0</v>
      </c>
      <c r="U1644" s="539">
        <v>0</v>
      </c>
      <c r="V1644" s="540"/>
    </row>
    <row r="1645" spans="5:22" outlineLevel="1" x14ac:dyDescent="0.2">
      <c r="E1645" s="516">
        <v>16</v>
      </c>
      <c r="F1645" s="517" t="s">
        <v>146</v>
      </c>
      <c r="G1645" s="518" t="s">
        <v>209</v>
      </c>
      <c r="Q1645" s="519" t="s">
        <v>110</v>
      </c>
      <c r="R1645" s="521">
        <v>57.920460000000006</v>
      </c>
      <c r="S1645" s="521">
        <v>20.22137</v>
      </c>
      <c r="T1645" s="521">
        <v>14.71245</v>
      </c>
      <c r="U1645" s="539">
        <v>20.501519999999999</v>
      </c>
      <c r="V1645" s="540"/>
    </row>
    <row r="1646" spans="5:22" outlineLevel="1" x14ac:dyDescent="0.2">
      <c r="E1646" s="526">
        <v>16</v>
      </c>
      <c r="F1646" s="527" t="s">
        <v>146</v>
      </c>
      <c r="G1646" s="528" t="s">
        <v>31</v>
      </c>
      <c r="Q1646" s="519" t="s">
        <v>110</v>
      </c>
      <c r="R1646" s="521">
        <v>561.54354000000001</v>
      </c>
      <c r="S1646" s="521">
        <v>748.61951999999997</v>
      </c>
      <c r="T1646" s="521">
        <v>737.61199999999997</v>
      </c>
      <c r="U1646" s="539">
        <v>817.36175999999978</v>
      </c>
      <c r="V1646" s="540"/>
    </row>
    <row r="1647" spans="5:22" outlineLevel="1" x14ac:dyDescent="0.2">
      <c r="E1647" s="526">
        <v>16</v>
      </c>
      <c r="F1647" s="527" t="s">
        <v>146</v>
      </c>
      <c r="G1647" s="528" t="s">
        <v>28</v>
      </c>
      <c r="Q1647" s="519" t="s">
        <v>110</v>
      </c>
      <c r="R1647" s="521">
        <v>0</v>
      </c>
      <c r="S1647" s="521">
        <v>0</v>
      </c>
      <c r="T1647" s="521">
        <v>0</v>
      </c>
      <c r="U1647" s="539">
        <v>0</v>
      </c>
      <c r="V1647" s="540"/>
    </row>
    <row r="1648" spans="5:22" outlineLevel="1" x14ac:dyDescent="0.2">
      <c r="E1648" s="526">
        <v>16</v>
      </c>
      <c r="F1648" s="527" t="s">
        <v>146</v>
      </c>
      <c r="G1648" s="528" t="s">
        <v>210</v>
      </c>
      <c r="Q1648" s="519" t="s">
        <v>110</v>
      </c>
      <c r="R1648" s="521">
        <v>893.9702299999999</v>
      </c>
      <c r="S1648" s="521">
        <v>912.84909999999979</v>
      </c>
      <c r="T1648" s="521">
        <v>1218.12096</v>
      </c>
      <c r="U1648" s="539">
        <v>1351.3408599999996</v>
      </c>
      <c r="V1648" s="540"/>
    </row>
    <row r="1649" spans="5:22" outlineLevel="1" x14ac:dyDescent="0.2">
      <c r="E1649" s="526">
        <v>16</v>
      </c>
      <c r="F1649" s="527" t="s">
        <v>146</v>
      </c>
      <c r="G1649" s="528" t="s">
        <v>211</v>
      </c>
      <c r="Q1649" s="519" t="s">
        <v>110</v>
      </c>
      <c r="R1649" s="521">
        <v>806.50374000000022</v>
      </c>
      <c r="S1649" s="521">
        <v>1052.0606599999999</v>
      </c>
      <c r="T1649" s="521">
        <v>1101.3225999999995</v>
      </c>
      <c r="U1649" s="539">
        <v>1180.93713</v>
      </c>
      <c r="V1649" s="540"/>
    </row>
    <row r="1650" spans="5:22" outlineLevel="1" x14ac:dyDescent="0.2">
      <c r="E1650" s="526">
        <v>16</v>
      </c>
      <c r="F1650" s="527" t="s">
        <v>146</v>
      </c>
      <c r="G1650" s="528" t="s">
        <v>212</v>
      </c>
      <c r="Q1650" s="519" t="s">
        <v>110</v>
      </c>
      <c r="R1650" s="521">
        <v>149.45612</v>
      </c>
      <c r="S1650" s="521">
        <v>290.62020999999993</v>
      </c>
      <c r="T1650" s="521">
        <v>154.89131</v>
      </c>
      <c r="U1650" s="539">
        <v>151.57829000000004</v>
      </c>
      <c r="V1650" s="540"/>
    </row>
    <row r="1651" spans="5:22" outlineLevel="1" x14ac:dyDescent="0.2">
      <c r="E1651" s="526">
        <v>16</v>
      </c>
      <c r="F1651" s="527" t="s">
        <v>146</v>
      </c>
      <c r="G1651" s="528" t="s">
        <v>213</v>
      </c>
      <c r="Q1651" s="519" t="s">
        <v>110</v>
      </c>
      <c r="R1651" s="521">
        <v>164.67849999999999</v>
      </c>
      <c r="S1651" s="521">
        <v>237.69441999999998</v>
      </c>
      <c r="T1651" s="521">
        <v>237.11093999999991</v>
      </c>
      <c r="U1651" s="539">
        <v>198.46947999999998</v>
      </c>
      <c r="V1651" s="540"/>
    </row>
    <row r="1652" spans="5:22" outlineLevel="1" x14ac:dyDescent="0.2">
      <c r="E1652" s="526">
        <v>16</v>
      </c>
      <c r="F1652" s="527" t="s">
        <v>146</v>
      </c>
      <c r="G1652" s="528" t="s">
        <v>214</v>
      </c>
      <c r="Q1652" s="519" t="s">
        <v>110</v>
      </c>
      <c r="R1652" s="521">
        <v>201.29875999999999</v>
      </c>
      <c r="S1652" s="521">
        <v>570.37102000000004</v>
      </c>
      <c r="T1652" s="521">
        <v>372.70828000000006</v>
      </c>
      <c r="U1652" s="539">
        <v>197.66163999999992</v>
      </c>
      <c r="V1652" s="540"/>
    </row>
    <row r="1653" spans="5:22" outlineLevel="1" x14ac:dyDescent="0.2">
      <c r="E1653" s="526">
        <v>16</v>
      </c>
      <c r="F1653" s="527" t="s">
        <v>146</v>
      </c>
      <c r="G1653" s="528" t="s">
        <v>215</v>
      </c>
      <c r="Q1653" s="519" t="s">
        <v>110</v>
      </c>
      <c r="R1653" s="521">
        <v>48.269579999999991</v>
      </c>
      <c r="S1653" s="521">
        <v>103.00817000000004</v>
      </c>
      <c r="T1653" s="521">
        <v>63.949770000000001</v>
      </c>
      <c r="U1653" s="539">
        <v>29.579839999999997</v>
      </c>
      <c r="V1653" s="540"/>
    </row>
    <row r="1654" spans="5:22" outlineLevel="1" x14ac:dyDescent="0.2">
      <c r="E1654" s="526">
        <v>16</v>
      </c>
      <c r="F1654" s="527" t="s">
        <v>146</v>
      </c>
      <c r="G1654" s="528" t="s">
        <v>216</v>
      </c>
      <c r="Q1654" s="519" t="s">
        <v>110</v>
      </c>
      <c r="R1654" s="521">
        <v>0</v>
      </c>
      <c r="S1654" s="521">
        <v>0</v>
      </c>
      <c r="T1654" s="521">
        <v>0</v>
      </c>
      <c r="U1654" s="539">
        <v>0</v>
      </c>
      <c r="V1654" s="540"/>
    </row>
    <row r="1655" spans="5:22" outlineLevel="1" x14ac:dyDescent="0.2">
      <c r="E1655" s="526">
        <v>16</v>
      </c>
      <c r="F1655" s="527" t="s">
        <v>146</v>
      </c>
      <c r="G1655" s="528" t="s">
        <v>33</v>
      </c>
      <c r="Q1655" s="519" t="s">
        <v>110</v>
      </c>
      <c r="R1655" s="521">
        <v>0</v>
      </c>
      <c r="S1655" s="521">
        <v>0</v>
      </c>
      <c r="T1655" s="521">
        <v>0</v>
      </c>
      <c r="U1655" s="539">
        <v>0</v>
      </c>
      <c r="V1655" s="540"/>
    </row>
    <row r="1656" spans="5:22" outlineLevel="1" x14ac:dyDescent="0.2">
      <c r="E1656" s="526">
        <v>16</v>
      </c>
      <c r="F1656" s="527" t="s">
        <v>146</v>
      </c>
      <c r="G1656" s="528" t="s">
        <v>34</v>
      </c>
      <c r="Q1656" s="519" t="s">
        <v>110</v>
      </c>
      <c r="R1656" s="521">
        <v>0</v>
      </c>
      <c r="S1656" s="521">
        <v>0</v>
      </c>
      <c r="T1656" s="521">
        <v>0</v>
      </c>
      <c r="U1656" s="539">
        <v>0</v>
      </c>
      <c r="V1656" s="540"/>
    </row>
    <row r="1657" spans="5:22" outlineLevel="1" x14ac:dyDescent="0.2">
      <c r="E1657" s="526">
        <v>16</v>
      </c>
      <c r="F1657" s="527" t="s">
        <v>146</v>
      </c>
      <c r="G1657" s="528" t="s">
        <v>217</v>
      </c>
      <c r="Q1657" s="519" t="s">
        <v>110</v>
      </c>
      <c r="R1657" s="521">
        <v>0</v>
      </c>
      <c r="S1657" s="521">
        <v>0</v>
      </c>
      <c r="T1657" s="521">
        <v>0</v>
      </c>
      <c r="U1657" s="539">
        <v>0</v>
      </c>
      <c r="V1657" s="540"/>
    </row>
    <row r="1658" spans="5:22" outlineLevel="1" x14ac:dyDescent="0.2">
      <c r="E1658" s="526">
        <v>16</v>
      </c>
      <c r="F1658" s="527" t="s">
        <v>146</v>
      </c>
      <c r="G1658" s="528" t="s">
        <v>152</v>
      </c>
      <c r="Q1658" s="519" t="s">
        <v>110</v>
      </c>
      <c r="R1658" s="521">
        <v>0</v>
      </c>
      <c r="S1658" s="521">
        <v>0</v>
      </c>
      <c r="T1658" s="521">
        <v>0</v>
      </c>
      <c r="U1658" s="539">
        <v>0</v>
      </c>
      <c r="V1658" s="540"/>
    </row>
    <row r="1659" spans="5:22" outlineLevel="1" x14ac:dyDescent="0.2">
      <c r="E1659" s="526">
        <v>16</v>
      </c>
      <c r="F1659" s="532" t="s">
        <v>146</v>
      </c>
      <c r="G1659" s="533" t="s">
        <v>454</v>
      </c>
      <c r="Q1659" s="519" t="s">
        <v>110</v>
      </c>
      <c r="R1659" s="521">
        <v>0</v>
      </c>
      <c r="S1659" s="521">
        <v>0</v>
      </c>
      <c r="T1659" s="521">
        <v>0</v>
      </c>
      <c r="U1659" s="539">
        <v>0</v>
      </c>
      <c r="V1659" s="540"/>
    </row>
    <row r="1660" spans="5:22" outlineLevel="1" x14ac:dyDescent="0.2">
      <c r="E1660" s="516">
        <v>17</v>
      </c>
      <c r="F1660" s="517" t="s">
        <v>147</v>
      </c>
      <c r="G1660" s="518" t="s">
        <v>209</v>
      </c>
      <c r="Q1660" s="519" t="s">
        <v>110</v>
      </c>
      <c r="R1660" s="521">
        <v>3.8702899999999998</v>
      </c>
      <c r="S1660" s="521">
        <v>4.9504999999999999</v>
      </c>
      <c r="T1660" s="521">
        <v>4.6706100000000008</v>
      </c>
      <c r="U1660" s="539">
        <v>8.6908999999999992</v>
      </c>
      <c r="V1660" s="540"/>
    </row>
    <row r="1661" spans="5:22" outlineLevel="1" x14ac:dyDescent="0.2">
      <c r="E1661" s="526">
        <v>17</v>
      </c>
      <c r="F1661" s="527" t="s">
        <v>147</v>
      </c>
      <c r="G1661" s="528" t="s">
        <v>31</v>
      </c>
      <c r="Q1661" s="519" t="s">
        <v>110</v>
      </c>
      <c r="R1661" s="521">
        <v>377.88231000000002</v>
      </c>
      <c r="S1661" s="521">
        <v>502.32719999999995</v>
      </c>
      <c r="T1661" s="521">
        <v>448.79599000000002</v>
      </c>
      <c r="U1661" s="539">
        <v>499.89107999999982</v>
      </c>
      <c r="V1661" s="540"/>
    </row>
    <row r="1662" spans="5:22" outlineLevel="1" x14ac:dyDescent="0.2">
      <c r="E1662" s="526">
        <v>17</v>
      </c>
      <c r="F1662" s="527" t="s">
        <v>147</v>
      </c>
      <c r="G1662" s="528" t="s">
        <v>28</v>
      </c>
      <c r="Q1662" s="519" t="s">
        <v>110</v>
      </c>
      <c r="R1662" s="521">
        <v>0</v>
      </c>
      <c r="S1662" s="521">
        <v>0</v>
      </c>
      <c r="T1662" s="521">
        <v>0</v>
      </c>
      <c r="U1662" s="539">
        <v>0</v>
      </c>
      <c r="V1662" s="540"/>
    </row>
    <row r="1663" spans="5:22" outlineLevel="1" x14ac:dyDescent="0.2">
      <c r="E1663" s="526">
        <v>17</v>
      </c>
      <c r="F1663" s="527" t="s">
        <v>147</v>
      </c>
      <c r="G1663" s="528" t="s">
        <v>210</v>
      </c>
      <c r="Q1663" s="519" t="s">
        <v>110</v>
      </c>
      <c r="R1663" s="521">
        <v>154.66487999999998</v>
      </c>
      <c r="S1663" s="521">
        <v>174.16467</v>
      </c>
      <c r="T1663" s="521">
        <v>246.84780000000001</v>
      </c>
      <c r="U1663" s="539">
        <v>348.8461400000001</v>
      </c>
      <c r="V1663" s="540"/>
    </row>
    <row r="1664" spans="5:22" outlineLevel="1" x14ac:dyDescent="0.2">
      <c r="E1664" s="526">
        <v>17</v>
      </c>
      <c r="F1664" s="527" t="s">
        <v>147</v>
      </c>
      <c r="G1664" s="528" t="s">
        <v>211</v>
      </c>
      <c r="Q1664" s="519" t="s">
        <v>110</v>
      </c>
      <c r="R1664" s="521">
        <v>220.97658000000001</v>
      </c>
      <c r="S1664" s="521">
        <v>231.57565999999997</v>
      </c>
      <c r="T1664" s="521">
        <v>266.5921899999999</v>
      </c>
      <c r="U1664" s="539">
        <v>239.32526999999999</v>
      </c>
      <c r="V1664" s="540"/>
    </row>
    <row r="1665" spans="5:22" outlineLevel="1" x14ac:dyDescent="0.2">
      <c r="E1665" s="526">
        <v>17</v>
      </c>
      <c r="F1665" s="527" t="s">
        <v>147</v>
      </c>
      <c r="G1665" s="528" t="s">
        <v>212</v>
      </c>
      <c r="Q1665" s="519" t="s">
        <v>110</v>
      </c>
      <c r="R1665" s="521">
        <v>171.95565999999997</v>
      </c>
      <c r="S1665" s="521">
        <v>128.70604999999998</v>
      </c>
      <c r="T1665" s="521">
        <v>125.57333000000003</v>
      </c>
      <c r="U1665" s="539">
        <v>113.79018999999998</v>
      </c>
      <c r="V1665" s="540"/>
    </row>
    <row r="1666" spans="5:22" outlineLevel="1" x14ac:dyDescent="0.2">
      <c r="E1666" s="526">
        <v>17</v>
      </c>
      <c r="F1666" s="527" t="s">
        <v>147</v>
      </c>
      <c r="G1666" s="528" t="s">
        <v>213</v>
      </c>
      <c r="Q1666" s="519" t="s">
        <v>110</v>
      </c>
      <c r="R1666" s="521">
        <v>173.28030999999999</v>
      </c>
      <c r="S1666" s="521">
        <v>179.88871999999998</v>
      </c>
      <c r="T1666" s="521">
        <v>238.47069000000005</v>
      </c>
      <c r="U1666" s="539">
        <v>184.96293</v>
      </c>
      <c r="V1666" s="540"/>
    </row>
    <row r="1667" spans="5:22" outlineLevel="1" x14ac:dyDescent="0.2">
      <c r="E1667" s="526">
        <v>17</v>
      </c>
      <c r="F1667" s="527" t="s">
        <v>147</v>
      </c>
      <c r="G1667" s="528" t="s">
        <v>214</v>
      </c>
      <c r="Q1667" s="519" t="s">
        <v>110</v>
      </c>
      <c r="R1667" s="521">
        <v>47.245700000000006</v>
      </c>
      <c r="S1667" s="521">
        <v>78.373019999999997</v>
      </c>
      <c r="T1667" s="521">
        <v>106.79088</v>
      </c>
      <c r="U1667" s="539">
        <v>56.304259999999999</v>
      </c>
      <c r="V1667" s="540"/>
    </row>
    <row r="1668" spans="5:22" outlineLevel="1" x14ac:dyDescent="0.2">
      <c r="E1668" s="526">
        <v>17</v>
      </c>
      <c r="F1668" s="527" t="s">
        <v>147</v>
      </c>
      <c r="G1668" s="528" t="s">
        <v>215</v>
      </c>
      <c r="Q1668" s="519" t="s">
        <v>110</v>
      </c>
      <c r="R1668" s="521">
        <v>18.106800000000003</v>
      </c>
      <c r="S1668" s="521">
        <v>19.563299999999998</v>
      </c>
      <c r="T1668" s="521">
        <v>9.8478500000000011</v>
      </c>
      <c r="U1668" s="539">
        <v>50.428880000000007</v>
      </c>
      <c r="V1668" s="540"/>
    </row>
    <row r="1669" spans="5:22" outlineLevel="1" x14ac:dyDescent="0.2">
      <c r="E1669" s="526">
        <v>17</v>
      </c>
      <c r="F1669" s="527" t="s">
        <v>147</v>
      </c>
      <c r="G1669" s="528" t="s">
        <v>216</v>
      </c>
      <c r="Q1669" s="519" t="s">
        <v>110</v>
      </c>
      <c r="R1669" s="521">
        <v>0</v>
      </c>
      <c r="S1669" s="521">
        <v>0</v>
      </c>
      <c r="T1669" s="521">
        <v>0</v>
      </c>
      <c r="U1669" s="539">
        <v>0</v>
      </c>
      <c r="V1669" s="540"/>
    </row>
    <row r="1670" spans="5:22" outlineLevel="1" x14ac:dyDescent="0.2">
      <c r="E1670" s="526">
        <v>17</v>
      </c>
      <c r="F1670" s="527" t="s">
        <v>147</v>
      </c>
      <c r="G1670" s="528" t="s">
        <v>33</v>
      </c>
      <c r="Q1670" s="519" t="s">
        <v>110</v>
      </c>
      <c r="R1670" s="521">
        <v>0</v>
      </c>
      <c r="S1670" s="521">
        <v>0</v>
      </c>
      <c r="T1670" s="521">
        <v>0</v>
      </c>
      <c r="U1670" s="539">
        <v>0</v>
      </c>
      <c r="V1670" s="540"/>
    </row>
    <row r="1671" spans="5:22" outlineLevel="1" x14ac:dyDescent="0.2">
      <c r="E1671" s="526">
        <v>17</v>
      </c>
      <c r="F1671" s="527" t="s">
        <v>147</v>
      </c>
      <c r="G1671" s="528" t="s">
        <v>34</v>
      </c>
      <c r="Q1671" s="519" t="s">
        <v>110</v>
      </c>
      <c r="R1671" s="521">
        <v>0</v>
      </c>
      <c r="S1671" s="521">
        <v>0</v>
      </c>
      <c r="T1671" s="521">
        <v>0</v>
      </c>
      <c r="U1671" s="539">
        <v>0</v>
      </c>
      <c r="V1671" s="540"/>
    </row>
    <row r="1672" spans="5:22" outlineLevel="1" x14ac:dyDescent="0.2">
      <c r="E1672" s="526">
        <v>17</v>
      </c>
      <c r="F1672" s="527" t="s">
        <v>147</v>
      </c>
      <c r="G1672" s="528" t="s">
        <v>217</v>
      </c>
      <c r="Q1672" s="519" t="s">
        <v>110</v>
      </c>
      <c r="R1672" s="521">
        <v>0</v>
      </c>
      <c r="S1672" s="521">
        <v>0</v>
      </c>
      <c r="T1672" s="521">
        <v>0</v>
      </c>
      <c r="U1672" s="539">
        <v>0</v>
      </c>
      <c r="V1672" s="540"/>
    </row>
    <row r="1673" spans="5:22" outlineLevel="1" x14ac:dyDescent="0.2">
      <c r="E1673" s="526">
        <v>17</v>
      </c>
      <c r="F1673" s="527" t="s">
        <v>147</v>
      </c>
      <c r="G1673" s="528" t="s">
        <v>152</v>
      </c>
      <c r="Q1673" s="519" t="s">
        <v>110</v>
      </c>
      <c r="R1673" s="521">
        <v>0</v>
      </c>
      <c r="S1673" s="521">
        <v>0</v>
      </c>
      <c r="T1673" s="521">
        <v>0</v>
      </c>
      <c r="U1673" s="539">
        <v>0</v>
      </c>
      <c r="V1673" s="540"/>
    </row>
    <row r="1674" spans="5:22" outlineLevel="1" x14ac:dyDescent="0.2">
      <c r="E1674" s="526">
        <v>17</v>
      </c>
      <c r="F1674" s="532" t="s">
        <v>147</v>
      </c>
      <c r="G1674" s="533" t="s">
        <v>454</v>
      </c>
      <c r="Q1674" s="519" t="s">
        <v>110</v>
      </c>
      <c r="R1674" s="521">
        <v>0</v>
      </c>
      <c r="S1674" s="521">
        <v>0</v>
      </c>
      <c r="T1674" s="521">
        <v>0</v>
      </c>
      <c r="U1674" s="539">
        <v>0</v>
      </c>
      <c r="V1674" s="540"/>
    </row>
    <row r="1675" spans="5:22" outlineLevel="1" x14ac:dyDescent="0.2">
      <c r="E1675" s="516">
        <v>18</v>
      </c>
      <c r="F1675" s="517" t="s">
        <v>148</v>
      </c>
      <c r="G1675" s="518" t="s">
        <v>209</v>
      </c>
      <c r="Q1675" s="519" t="s">
        <v>110</v>
      </c>
      <c r="R1675" s="521">
        <v>0</v>
      </c>
      <c r="S1675" s="521">
        <v>0.37845000000000001</v>
      </c>
      <c r="T1675" s="521">
        <v>1.0165900000000001</v>
      </c>
      <c r="U1675" s="539">
        <v>0</v>
      </c>
      <c r="V1675" s="540"/>
    </row>
    <row r="1676" spans="5:22" outlineLevel="1" x14ac:dyDescent="0.2">
      <c r="E1676" s="526">
        <v>18</v>
      </c>
      <c r="F1676" s="527" t="s">
        <v>148</v>
      </c>
      <c r="G1676" s="528" t="s">
        <v>31</v>
      </c>
      <c r="Q1676" s="519" t="s">
        <v>110</v>
      </c>
      <c r="R1676" s="521">
        <v>203.30151000000001</v>
      </c>
      <c r="S1676" s="521">
        <v>271.00409999999999</v>
      </c>
      <c r="T1676" s="521">
        <v>254.32410999999999</v>
      </c>
      <c r="U1676" s="539">
        <v>283.00128000000001</v>
      </c>
      <c r="V1676" s="540"/>
    </row>
    <row r="1677" spans="5:22" outlineLevel="1" x14ac:dyDescent="0.2">
      <c r="E1677" s="526">
        <v>18</v>
      </c>
      <c r="F1677" s="527" t="s">
        <v>148</v>
      </c>
      <c r="G1677" s="528" t="s">
        <v>28</v>
      </c>
      <c r="Q1677" s="519" t="s">
        <v>110</v>
      </c>
      <c r="R1677" s="521">
        <v>0</v>
      </c>
      <c r="S1677" s="521">
        <v>0</v>
      </c>
      <c r="T1677" s="521">
        <v>0</v>
      </c>
      <c r="U1677" s="539">
        <v>0</v>
      </c>
      <c r="V1677" s="540"/>
    </row>
    <row r="1678" spans="5:22" outlineLevel="1" x14ac:dyDescent="0.2">
      <c r="E1678" s="526">
        <v>18</v>
      </c>
      <c r="F1678" s="527" t="s">
        <v>148</v>
      </c>
      <c r="G1678" s="528" t="s">
        <v>210</v>
      </c>
      <c r="Q1678" s="519" t="s">
        <v>110</v>
      </c>
      <c r="R1678" s="521">
        <v>408.11887000000002</v>
      </c>
      <c r="S1678" s="521">
        <v>318.83957000000004</v>
      </c>
      <c r="T1678" s="521">
        <v>322.63892999999996</v>
      </c>
      <c r="U1678" s="539">
        <v>429.11846000000003</v>
      </c>
      <c r="V1678" s="540"/>
    </row>
    <row r="1679" spans="5:22" outlineLevel="1" x14ac:dyDescent="0.2">
      <c r="E1679" s="526">
        <v>18</v>
      </c>
      <c r="F1679" s="527" t="s">
        <v>148</v>
      </c>
      <c r="G1679" s="528" t="s">
        <v>211</v>
      </c>
      <c r="Q1679" s="519" t="s">
        <v>110</v>
      </c>
      <c r="R1679" s="521">
        <v>426.86745000000002</v>
      </c>
      <c r="S1679" s="521">
        <v>342.26931999999988</v>
      </c>
      <c r="T1679" s="521">
        <v>419.16911000000005</v>
      </c>
      <c r="U1679" s="539">
        <v>477.7118999999999</v>
      </c>
      <c r="V1679" s="540"/>
    </row>
    <row r="1680" spans="5:22" outlineLevel="1" x14ac:dyDescent="0.2">
      <c r="E1680" s="526">
        <v>18</v>
      </c>
      <c r="F1680" s="527" t="s">
        <v>148</v>
      </c>
      <c r="G1680" s="528" t="s">
        <v>212</v>
      </c>
      <c r="Q1680" s="519" t="s">
        <v>110</v>
      </c>
      <c r="R1680" s="521">
        <v>87.94765000000001</v>
      </c>
      <c r="S1680" s="521">
        <v>86.719530000000006</v>
      </c>
      <c r="T1680" s="521">
        <v>122.20256000000001</v>
      </c>
      <c r="U1680" s="539">
        <v>142.20662999999996</v>
      </c>
      <c r="V1680" s="540"/>
    </row>
    <row r="1681" spans="5:22" outlineLevel="1" x14ac:dyDescent="0.2">
      <c r="E1681" s="526">
        <v>18</v>
      </c>
      <c r="F1681" s="527" t="s">
        <v>148</v>
      </c>
      <c r="G1681" s="528" t="s">
        <v>213</v>
      </c>
      <c r="Q1681" s="519" t="s">
        <v>110</v>
      </c>
      <c r="R1681" s="521">
        <v>132.25343000000001</v>
      </c>
      <c r="S1681" s="521">
        <v>147.11078999999998</v>
      </c>
      <c r="T1681" s="521">
        <v>171.35222000000002</v>
      </c>
      <c r="U1681" s="539">
        <v>225.12386999999998</v>
      </c>
      <c r="V1681" s="540"/>
    </row>
    <row r="1682" spans="5:22" outlineLevel="1" x14ac:dyDescent="0.2">
      <c r="E1682" s="526">
        <v>18</v>
      </c>
      <c r="F1682" s="527" t="s">
        <v>148</v>
      </c>
      <c r="G1682" s="528" t="s">
        <v>214</v>
      </c>
      <c r="Q1682" s="519" t="s">
        <v>110</v>
      </c>
      <c r="R1682" s="521">
        <v>59.070569999999996</v>
      </c>
      <c r="S1682" s="521">
        <v>53.207769999999996</v>
      </c>
      <c r="T1682" s="521">
        <v>42.851180000000006</v>
      </c>
      <c r="U1682" s="539">
        <v>27.177389999999999</v>
      </c>
      <c r="V1682" s="540"/>
    </row>
    <row r="1683" spans="5:22" outlineLevel="1" x14ac:dyDescent="0.2">
      <c r="E1683" s="526">
        <v>18</v>
      </c>
      <c r="F1683" s="527" t="s">
        <v>148</v>
      </c>
      <c r="G1683" s="528" t="s">
        <v>215</v>
      </c>
      <c r="Q1683" s="519" t="s">
        <v>110</v>
      </c>
      <c r="R1683" s="521">
        <v>43.819119999999998</v>
      </c>
      <c r="S1683" s="521">
        <v>16.392910000000001</v>
      </c>
      <c r="T1683" s="521">
        <v>9.1341199999999994</v>
      </c>
      <c r="U1683" s="539">
        <v>8.6704299999999996</v>
      </c>
      <c r="V1683" s="540"/>
    </row>
    <row r="1684" spans="5:22" outlineLevel="1" x14ac:dyDescent="0.2">
      <c r="E1684" s="526">
        <v>18</v>
      </c>
      <c r="F1684" s="527" t="s">
        <v>148</v>
      </c>
      <c r="G1684" s="528" t="s">
        <v>216</v>
      </c>
      <c r="Q1684" s="519" t="s">
        <v>110</v>
      </c>
      <c r="R1684" s="521">
        <v>0</v>
      </c>
      <c r="S1684" s="521">
        <v>0</v>
      </c>
      <c r="T1684" s="521">
        <v>0</v>
      </c>
      <c r="U1684" s="539">
        <v>0</v>
      </c>
      <c r="V1684" s="540"/>
    </row>
    <row r="1685" spans="5:22" outlineLevel="1" x14ac:dyDescent="0.2">
      <c r="E1685" s="526">
        <v>18</v>
      </c>
      <c r="F1685" s="527" t="s">
        <v>148</v>
      </c>
      <c r="G1685" s="528" t="s">
        <v>33</v>
      </c>
      <c r="Q1685" s="519" t="s">
        <v>110</v>
      </c>
      <c r="R1685" s="521">
        <v>0</v>
      </c>
      <c r="S1685" s="521">
        <v>0</v>
      </c>
      <c r="T1685" s="521">
        <v>0</v>
      </c>
      <c r="U1685" s="539">
        <v>0</v>
      </c>
      <c r="V1685" s="540"/>
    </row>
    <row r="1686" spans="5:22" outlineLevel="1" x14ac:dyDescent="0.2">
      <c r="E1686" s="526">
        <v>18</v>
      </c>
      <c r="F1686" s="527" t="s">
        <v>148</v>
      </c>
      <c r="G1686" s="528" t="s">
        <v>34</v>
      </c>
      <c r="Q1686" s="519" t="s">
        <v>110</v>
      </c>
      <c r="R1686" s="521">
        <v>0</v>
      </c>
      <c r="S1686" s="521">
        <v>0</v>
      </c>
      <c r="T1686" s="521">
        <v>0</v>
      </c>
      <c r="U1686" s="539">
        <v>0</v>
      </c>
      <c r="V1686" s="540"/>
    </row>
    <row r="1687" spans="5:22" outlineLevel="1" x14ac:dyDescent="0.2">
      <c r="E1687" s="526">
        <v>18</v>
      </c>
      <c r="F1687" s="527" t="s">
        <v>148</v>
      </c>
      <c r="G1687" s="528" t="s">
        <v>217</v>
      </c>
      <c r="Q1687" s="519" t="s">
        <v>110</v>
      </c>
      <c r="R1687" s="521">
        <v>0</v>
      </c>
      <c r="S1687" s="521">
        <v>0</v>
      </c>
      <c r="T1687" s="521">
        <v>0</v>
      </c>
      <c r="U1687" s="539">
        <v>0</v>
      </c>
      <c r="V1687" s="540"/>
    </row>
    <row r="1688" spans="5:22" outlineLevel="1" x14ac:dyDescent="0.2">
      <c r="E1688" s="526">
        <v>18</v>
      </c>
      <c r="F1688" s="527" t="s">
        <v>148</v>
      </c>
      <c r="G1688" s="528" t="s">
        <v>152</v>
      </c>
      <c r="Q1688" s="519" t="s">
        <v>110</v>
      </c>
      <c r="R1688" s="521">
        <v>0</v>
      </c>
      <c r="S1688" s="521">
        <v>0</v>
      </c>
      <c r="T1688" s="521">
        <v>0</v>
      </c>
      <c r="U1688" s="539">
        <v>0</v>
      </c>
      <c r="V1688" s="540"/>
    </row>
    <row r="1689" spans="5:22" outlineLevel="1" x14ac:dyDescent="0.2">
      <c r="E1689" s="526">
        <v>18</v>
      </c>
      <c r="F1689" s="532" t="s">
        <v>148</v>
      </c>
      <c r="G1689" s="533" t="s">
        <v>454</v>
      </c>
      <c r="Q1689" s="519" t="s">
        <v>110</v>
      </c>
      <c r="R1689" s="521">
        <v>0</v>
      </c>
      <c r="S1689" s="521">
        <v>0</v>
      </c>
      <c r="T1689" s="521">
        <v>0</v>
      </c>
      <c r="U1689" s="539">
        <v>0</v>
      </c>
      <c r="V1689" s="540"/>
    </row>
    <row r="1690" spans="5:22" outlineLevel="1" x14ac:dyDescent="0.2">
      <c r="E1690" s="516">
        <v>19</v>
      </c>
      <c r="F1690" s="517" t="s">
        <v>149</v>
      </c>
      <c r="G1690" s="518" t="s">
        <v>209</v>
      </c>
      <c r="Q1690" s="519" t="s">
        <v>110</v>
      </c>
      <c r="R1690" s="521">
        <v>6.8241699999999996</v>
      </c>
      <c r="S1690" s="521">
        <v>3.70479</v>
      </c>
      <c r="T1690" s="521">
        <v>8.3688500000000001</v>
      </c>
      <c r="U1690" s="539">
        <v>6.0389800000000013</v>
      </c>
      <c r="V1690" s="540"/>
    </row>
    <row r="1691" spans="5:22" outlineLevel="1" x14ac:dyDescent="0.2">
      <c r="E1691" s="526">
        <v>19</v>
      </c>
      <c r="F1691" s="527" t="s">
        <v>149</v>
      </c>
      <c r="G1691" s="528" t="s">
        <v>31</v>
      </c>
      <c r="Q1691" s="519" t="s">
        <v>110</v>
      </c>
      <c r="R1691" s="521">
        <v>126.53873999999999</v>
      </c>
      <c r="S1691" s="521">
        <v>168.96564000000001</v>
      </c>
      <c r="T1691" s="521">
        <v>164.98676999999998</v>
      </c>
      <c r="U1691" s="539">
        <v>183.58656000000002</v>
      </c>
      <c r="V1691" s="540"/>
    </row>
    <row r="1692" spans="5:22" outlineLevel="1" x14ac:dyDescent="0.2">
      <c r="E1692" s="526">
        <v>19</v>
      </c>
      <c r="F1692" s="527" t="s">
        <v>149</v>
      </c>
      <c r="G1692" s="528" t="s">
        <v>28</v>
      </c>
      <c r="Q1692" s="519" t="s">
        <v>110</v>
      </c>
      <c r="R1692" s="521">
        <v>0</v>
      </c>
      <c r="S1692" s="521">
        <v>0</v>
      </c>
      <c r="T1692" s="521">
        <v>0</v>
      </c>
      <c r="U1692" s="539">
        <v>0</v>
      </c>
      <c r="V1692" s="540"/>
    </row>
    <row r="1693" spans="5:22" outlineLevel="1" x14ac:dyDescent="0.2">
      <c r="E1693" s="526">
        <v>19</v>
      </c>
      <c r="F1693" s="527" t="s">
        <v>149</v>
      </c>
      <c r="G1693" s="528" t="s">
        <v>210</v>
      </c>
      <c r="Q1693" s="519" t="s">
        <v>110</v>
      </c>
      <c r="R1693" s="521">
        <v>393.14166999999998</v>
      </c>
      <c r="S1693" s="521">
        <v>317.07224000000002</v>
      </c>
      <c r="T1693" s="521">
        <v>519.52398999999991</v>
      </c>
      <c r="U1693" s="539">
        <v>414.25054</v>
      </c>
      <c r="V1693" s="540"/>
    </row>
    <row r="1694" spans="5:22" outlineLevel="1" x14ac:dyDescent="0.2">
      <c r="E1694" s="526">
        <v>19</v>
      </c>
      <c r="F1694" s="527" t="s">
        <v>149</v>
      </c>
      <c r="G1694" s="528" t="s">
        <v>211</v>
      </c>
      <c r="Q1694" s="519" t="s">
        <v>110</v>
      </c>
      <c r="R1694" s="521">
        <v>426.16666000000004</v>
      </c>
      <c r="S1694" s="521">
        <v>597.18044000000009</v>
      </c>
      <c r="T1694" s="521">
        <v>896.58714000000009</v>
      </c>
      <c r="U1694" s="539">
        <v>654.48258999999985</v>
      </c>
      <c r="V1694" s="540"/>
    </row>
    <row r="1695" spans="5:22" outlineLevel="1" x14ac:dyDescent="0.2">
      <c r="E1695" s="526">
        <v>19</v>
      </c>
      <c r="F1695" s="527" t="s">
        <v>149</v>
      </c>
      <c r="G1695" s="528" t="s">
        <v>212</v>
      </c>
      <c r="Q1695" s="519" t="s">
        <v>110</v>
      </c>
      <c r="R1695" s="521">
        <v>101.31486000000001</v>
      </c>
      <c r="S1695" s="521">
        <v>86.502539999999982</v>
      </c>
      <c r="T1695" s="521">
        <v>63.388759999999998</v>
      </c>
      <c r="U1695" s="539">
        <v>104.33865</v>
      </c>
      <c r="V1695" s="540"/>
    </row>
    <row r="1696" spans="5:22" outlineLevel="1" x14ac:dyDescent="0.2">
      <c r="E1696" s="526">
        <v>19</v>
      </c>
      <c r="F1696" s="527" t="s">
        <v>149</v>
      </c>
      <c r="G1696" s="528" t="s">
        <v>213</v>
      </c>
      <c r="Q1696" s="519" t="s">
        <v>110</v>
      </c>
      <c r="R1696" s="521">
        <v>158.17455999999999</v>
      </c>
      <c r="S1696" s="521">
        <v>145.82220999999998</v>
      </c>
      <c r="T1696" s="521">
        <v>103.7848</v>
      </c>
      <c r="U1696" s="539">
        <v>126.29851000000002</v>
      </c>
      <c r="V1696" s="540"/>
    </row>
    <row r="1697" spans="5:22" outlineLevel="1" x14ac:dyDescent="0.2">
      <c r="E1697" s="526">
        <v>19</v>
      </c>
      <c r="F1697" s="527" t="s">
        <v>149</v>
      </c>
      <c r="G1697" s="528" t="s">
        <v>214</v>
      </c>
      <c r="Q1697" s="519" t="s">
        <v>110</v>
      </c>
      <c r="R1697" s="521">
        <v>43.732639999999996</v>
      </c>
      <c r="S1697" s="521">
        <v>35.445659999999975</v>
      </c>
      <c r="T1697" s="521">
        <v>28.310289999999998</v>
      </c>
      <c r="U1697" s="539">
        <v>18.015139999999999</v>
      </c>
      <c r="V1697" s="540"/>
    </row>
    <row r="1698" spans="5:22" outlineLevel="1" x14ac:dyDescent="0.2">
      <c r="E1698" s="526">
        <v>19</v>
      </c>
      <c r="F1698" s="527" t="s">
        <v>149</v>
      </c>
      <c r="G1698" s="528" t="s">
        <v>215</v>
      </c>
      <c r="Q1698" s="519" t="s">
        <v>110</v>
      </c>
      <c r="R1698" s="521">
        <v>8.9451600000000013</v>
      </c>
      <c r="S1698" s="521">
        <v>7.8938300000000012</v>
      </c>
      <c r="T1698" s="521">
        <v>4.0998099999999997</v>
      </c>
      <c r="U1698" s="539">
        <v>6.6301800000000028</v>
      </c>
      <c r="V1698" s="540"/>
    </row>
    <row r="1699" spans="5:22" outlineLevel="1" x14ac:dyDescent="0.2">
      <c r="E1699" s="526">
        <v>19</v>
      </c>
      <c r="F1699" s="527" t="s">
        <v>149</v>
      </c>
      <c r="G1699" s="528" t="s">
        <v>216</v>
      </c>
      <c r="Q1699" s="519" t="s">
        <v>110</v>
      </c>
      <c r="R1699" s="521">
        <v>0</v>
      </c>
      <c r="S1699" s="521">
        <v>0</v>
      </c>
      <c r="T1699" s="521">
        <v>0</v>
      </c>
      <c r="U1699" s="539">
        <v>0</v>
      </c>
      <c r="V1699" s="540"/>
    </row>
    <row r="1700" spans="5:22" outlineLevel="1" x14ac:dyDescent="0.2">
      <c r="E1700" s="526">
        <v>19</v>
      </c>
      <c r="F1700" s="527" t="s">
        <v>149</v>
      </c>
      <c r="G1700" s="528" t="s">
        <v>33</v>
      </c>
      <c r="Q1700" s="519" t="s">
        <v>110</v>
      </c>
      <c r="R1700" s="521">
        <v>0</v>
      </c>
      <c r="S1700" s="521">
        <v>0</v>
      </c>
      <c r="T1700" s="521">
        <v>0</v>
      </c>
      <c r="U1700" s="539">
        <v>0</v>
      </c>
      <c r="V1700" s="540"/>
    </row>
    <row r="1701" spans="5:22" outlineLevel="1" x14ac:dyDescent="0.2">
      <c r="E1701" s="526">
        <v>19</v>
      </c>
      <c r="F1701" s="527" t="s">
        <v>149</v>
      </c>
      <c r="G1701" s="528" t="s">
        <v>34</v>
      </c>
      <c r="Q1701" s="519" t="s">
        <v>110</v>
      </c>
      <c r="R1701" s="521">
        <v>0</v>
      </c>
      <c r="S1701" s="521">
        <v>0</v>
      </c>
      <c r="T1701" s="521">
        <v>0</v>
      </c>
      <c r="U1701" s="539">
        <v>0</v>
      </c>
      <c r="V1701" s="540"/>
    </row>
    <row r="1702" spans="5:22" outlineLevel="1" x14ac:dyDescent="0.2">
      <c r="E1702" s="526">
        <v>19</v>
      </c>
      <c r="F1702" s="527" t="s">
        <v>149</v>
      </c>
      <c r="G1702" s="528" t="s">
        <v>217</v>
      </c>
      <c r="Q1702" s="519" t="s">
        <v>110</v>
      </c>
      <c r="R1702" s="521">
        <v>0</v>
      </c>
      <c r="S1702" s="521">
        <v>0</v>
      </c>
      <c r="T1702" s="521">
        <v>0</v>
      </c>
      <c r="U1702" s="539">
        <v>0</v>
      </c>
      <c r="V1702" s="540"/>
    </row>
    <row r="1703" spans="5:22" outlineLevel="1" x14ac:dyDescent="0.2">
      <c r="E1703" s="526">
        <v>19</v>
      </c>
      <c r="F1703" s="527" t="s">
        <v>149</v>
      </c>
      <c r="G1703" s="528" t="s">
        <v>152</v>
      </c>
      <c r="Q1703" s="519" t="s">
        <v>110</v>
      </c>
      <c r="R1703" s="521">
        <v>0</v>
      </c>
      <c r="S1703" s="521">
        <v>0</v>
      </c>
      <c r="T1703" s="521">
        <v>0</v>
      </c>
      <c r="U1703" s="539">
        <v>0</v>
      </c>
      <c r="V1703" s="540"/>
    </row>
    <row r="1704" spans="5:22" outlineLevel="1" x14ac:dyDescent="0.2">
      <c r="E1704" s="526">
        <v>19</v>
      </c>
      <c r="F1704" s="532" t="s">
        <v>149</v>
      </c>
      <c r="G1704" s="533" t="s">
        <v>454</v>
      </c>
      <c r="Q1704" s="519" t="s">
        <v>110</v>
      </c>
      <c r="R1704" s="521">
        <v>0</v>
      </c>
      <c r="S1704" s="521">
        <v>0</v>
      </c>
      <c r="T1704" s="521">
        <v>0</v>
      </c>
      <c r="U1704" s="539">
        <v>0</v>
      </c>
      <c r="V1704" s="540"/>
    </row>
    <row r="1705" spans="5:22" outlineLevel="1" x14ac:dyDescent="0.2">
      <c r="E1705" s="516">
        <v>20</v>
      </c>
      <c r="F1705" s="517" t="s">
        <v>150</v>
      </c>
      <c r="G1705" s="518" t="s">
        <v>209</v>
      </c>
      <c r="Q1705" s="519" t="s">
        <v>110</v>
      </c>
      <c r="R1705" s="521">
        <v>5.6714000000000002</v>
      </c>
      <c r="S1705" s="521">
        <v>3.1216900000000001</v>
      </c>
      <c r="T1705" s="521">
        <v>2.4808499999999998</v>
      </c>
      <c r="U1705" s="539">
        <v>2.0222199999999999</v>
      </c>
      <c r="V1705" s="540"/>
    </row>
    <row r="1706" spans="5:22" outlineLevel="1" x14ac:dyDescent="0.2">
      <c r="E1706" s="526">
        <v>20</v>
      </c>
      <c r="F1706" s="527" t="s">
        <v>150</v>
      </c>
      <c r="G1706" s="528" t="s">
        <v>31</v>
      </c>
      <c r="Q1706" s="519" t="s">
        <v>110</v>
      </c>
      <c r="R1706" s="521">
        <v>123.99579</v>
      </c>
      <c r="S1706" s="521">
        <v>164.93412000000001</v>
      </c>
      <c r="T1706" s="521">
        <v>152.01989</v>
      </c>
      <c r="U1706" s="539">
        <v>168.60636000000005</v>
      </c>
      <c r="V1706" s="540"/>
    </row>
    <row r="1707" spans="5:22" outlineLevel="1" x14ac:dyDescent="0.2">
      <c r="E1707" s="526">
        <v>20</v>
      </c>
      <c r="F1707" s="527" t="s">
        <v>150</v>
      </c>
      <c r="G1707" s="528" t="s">
        <v>28</v>
      </c>
      <c r="Q1707" s="519" t="s">
        <v>110</v>
      </c>
      <c r="R1707" s="521">
        <v>0</v>
      </c>
      <c r="S1707" s="521">
        <v>0</v>
      </c>
      <c r="T1707" s="521">
        <v>0</v>
      </c>
      <c r="U1707" s="539">
        <v>0</v>
      </c>
      <c r="V1707" s="540"/>
    </row>
    <row r="1708" spans="5:22" outlineLevel="1" x14ac:dyDescent="0.2">
      <c r="E1708" s="526">
        <v>20</v>
      </c>
      <c r="F1708" s="527" t="s">
        <v>150</v>
      </c>
      <c r="G1708" s="528" t="s">
        <v>210</v>
      </c>
      <c r="Q1708" s="519" t="s">
        <v>110</v>
      </c>
      <c r="R1708" s="521">
        <v>179.50013000000001</v>
      </c>
      <c r="S1708" s="521">
        <v>197.57964000000004</v>
      </c>
      <c r="T1708" s="521">
        <v>189.52076000000002</v>
      </c>
      <c r="U1708" s="539">
        <v>213.23903000000007</v>
      </c>
      <c r="V1708" s="540"/>
    </row>
    <row r="1709" spans="5:22" outlineLevel="1" x14ac:dyDescent="0.2">
      <c r="E1709" s="526">
        <v>20</v>
      </c>
      <c r="F1709" s="527" t="s">
        <v>150</v>
      </c>
      <c r="G1709" s="528" t="s">
        <v>211</v>
      </c>
      <c r="Q1709" s="519" t="s">
        <v>110</v>
      </c>
      <c r="R1709" s="521">
        <v>218.97316000000001</v>
      </c>
      <c r="S1709" s="521">
        <v>316.99032000000005</v>
      </c>
      <c r="T1709" s="521">
        <v>290.41452000000004</v>
      </c>
      <c r="U1709" s="539">
        <v>293.67624000000001</v>
      </c>
      <c r="V1709" s="540"/>
    </row>
    <row r="1710" spans="5:22" outlineLevel="1" x14ac:dyDescent="0.2">
      <c r="E1710" s="526">
        <v>20</v>
      </c>
      <c r="F1710" s="527" t="s">
        <v>150</v>
      </c>
      <c r="G1710" s="528" t="s">
        <v>212</v>
      </c>
      <c r="Q1710" s="519" t="s">
        <v>110</v>
      </c>
      <c r="R1710" s="521">
        <v>63.060600000000008</v>
      </c>
      <c r="S1710" s="521">
        <v>41.184439999999995</v>
      </c>
      <c r="T1710" s="521">
        <v>65.052379999999999</v>
      </c>
      <c r="U1710" s="539">
        <v>59.752979999999994</v>
      </c>
      <c r="V1710" s="540"/>
    </row>
    <row r="1711" spans="5:22" outlineLevel="1" x14ac:dyDescent="0.2">
      <c r="E1711" s="526">
        <v>20</v>
      </c>
      <c r="F1711" s="527" t="s">
        <v>150</v>
      </c>
      <c r="G1711" s="528" t="s">
        <v>213</v>
      </c>
      <c r="Q1711" s="519" t="s">
        <v>110</v>
      </c>
      <c r="R1711" s="521">
        <v>102.09276</v>
      </c>
      <c r="S1711" s="521">
        <v>84.968450000000004</v>
      </c>
      <c r="T1711" s="521">
        <v>109.68589</v>
      </c>
      <c r="U1711" s="539">
        <v>95.839949999999988</v>
      </c>
      <c r="V1711" s="540"/>
    </row>
    <row r="1712" spans="5:22" outlineLevel="1" x14ac:dyDescent="0.2">
      <c r="E1712" s="526">
        <v>20</v>
      </c>
      <c r="F1712" s="527" t="s">
        <v>150</v>
      </c>
      <c r="G1712" s="528" t="s">
        <v>214</v>
      </c>
      <c r="Q1712" s="519" t="s">
        <v>110</v>
      </c>
      <c r="R1712" s="521">
        <v>19.924379999999999</v>
      </c>
      <c r="S1712" s="521">
        <v>21.763570000000001</v>
      </c>
      <c r="T1712" s="521">
        <v>14.62501</v>
      </c>
      <c r="U1712" s="539">
        <v>29.774890000000006</v>
      </c>
      <c r="V1712" s="540"/>
    </row>
    <row r="1713" spans="5:22" outlineLevel="1" x14ac:dyDescent="0.2">
      <c r="E1713" s="526">
        <v>20</v>
      </c>
      <c r="F1713" s="527" t="s">
        <v>150</v>
      </c>
      <c r="G1713" s="528" t="s">
        <v>215</v>
      </c>
      <c r="Q1713" s="519" t="s">
        <v>110</v>
      </c>
      <c r="R1713" s="521">
        <v>21.48724</v>
      </c>
      <c r="S1713" s="521">
        <v>7.3422200000000002</v>
      </c>
      <c r="T1713" s="521">
        <v>7.598510000000001</v>
      </c>
      <c r="U1713" s="539">
        <v>20.809709999999995</v>
      </c>
      <c r="V1713" s="540"/>
    </row>
    <row r="1714" spans="5:22" outlineLevel="1" x14ac:dyDescent="0.2">
      <c r="E1714" s="526">
        <v>20</v>
      </c>
      <c r="F1714" s="527" t="s">
        <v>150</v>
      </c>
      <c r="G1714" s="528" t="s">
        <v>216</v>
      </c>
      <c r="Q1714" s="519" t="s">
        <v>110</v>
      </c>
      <c r="R1714" s="521">
        <v>0</v>
      </c>
      <c r="S1714" s="521">
        <v>0</v>
      </c>
      <c r="T1714" s="521">
        <v>0</v>
      </c>
      <c r="U1714" s="539">
        <v>0</v>
      </c>
      <c r="V1714" s="540"/>
    </row>
    <row r="1715" spans="5:22" outlineLevel="1" x14ac:dyDescent="0.2">
      <c r="E1715" s="526">
        <v>20</v>
      </c>
      <c r="F1715" s="527" t="s">
        <v>150</v>
      </c>
      <c r="G1715" s="528" t="s">
        <v>33</v>
      </c>
      <c r="Q1715" s="519" t="s">
        <v>110</v>
      </c>
      <c r="R1715" s="521">
        <v>0</v>
      </c>
      <c r="S1715" s="521">
        <v>0</v>
      </c>
      <c r="T1715" s="521">
        <v>0</v>
      </c>
      <c r="U1715" s="539">
        <v>0</v>
      </c>
      <c r="V1715" s="540"/>
    </row>
    <row r="1716" spans="5:22" outlineLevel="1" x14ac:dyDescent="0.2">
      <c r="E1716" s="526">
        <v>20</v>
      </c>
      <c r="F1716" s="527" t="s">
        <v>150</v>
      </c>
      <c r="G1716" s="528" t="s">
        <v>34</v>
      </c>
      <c r="Q1716" s="519" t="s">
        <v>110</v>
      </c>
      <c r="R1716" s="521">
        <v>0</v>
      </c>
      <c r="S1716" s="521">
        <v>0</v>
      </c>
      <c r="T1716" s="521">
        <v>0</v>
      </c>
      <c r="U1716" s="539">
        <v>0</v>
      </c>
      <c r="V1716" s="540"/>
    </row>
    <row r="1717" spans="5:22" outlineLevel="1" x14ac:dyDescent="0.2">
      <c r="E1717" s="526">
        <v>20</v>
      </c>
      <c r="F1717" s="527" t="s">
        <v>150</v>
      </c>
      <c r="G1717" s="528" t="s">
        <v>217</v>
      </c>
      <c r="Q1717" s="519" t="s">
        <v>110</v>
      </c>
      <c r="R1717" s="521">
        <v>0</v>
      </c>
      <c r="S1717" s="521">
        <v>0</v>
      </c>
      <c r="T1717" s="521">
        <v>0</v>
      </c>
      <c r="U1717" s="539">
        <v>0</v>
      </c>
      <c r="V1717" s="540"/>
    </row>
    <row r="1718" spans="5:22" outlineLevel="1" x14ac:dyDescent="0.2">
      <c r="E1718" s="526">
        <v>20</v>
      </c>
      <c r="F1718" s="527" t="s">
        <v>150</v>
      </c>
      <c r="G1718" s="528" t="s">
        <v>152</v>
      </c>
      <c r="Q1718" s="519" t="s">
        <v>110</v>
      </c>
      <c r="R1718" s="521">
        <v>0</v>
      </c>
      <c r="S1718" s="521">
        <v>0</v>
      </c>
      <c r="T1718" s="521">
        <v>0</v>
      </c>
      <c r="U1718" s="539">
        <v>0</v>
      </c>
      <c r="V1718" s="540"/>
    </row>
    <row r="1719" spans="5:22" outlineLevel="1" x14ac:dyDescent="0.2">
      <c r="E1719" s="526">
        <v>20</v>
      </c>
      <c r="F1719" s="532" t="s">
        <v>150</v>
      </c>
      <c r="G1719" s="533" t="s">
        <v>454</v>
      </c>
      <c r="Q1719" s="519" t="s">
        <v>110</v>
      </c>
      <c r="R1719" s="521">
        <v>0</v>
      </c>
      <c r="S1719" s="521">
        <v>0</v>
      </c>
      <c r="T1719" s="521">
        <v>0</v>
      </c>
      <c r="U1719" s="539">
        <v>0</v>
      </c>
      <c r="V1719" s="540"/>
    </row>
    <row r="1720" spans="5:22" outlineLevel="1" x14ac:dyDescent="0.2">
      <c r="E1720" s="516">
        <v>21</v>
      </c>
      <c r="F1720" s="517" t="s">
        <v>151</v>
      </c>
      <c r="G1720" s="518" t="s">
        <v>209</v>
      </c>
      <c r="Q1720" s="519" t="s">
        <v>110</v>
      </c>
      <c r="R1720" s="521">
        <v>7.9043399999999995</v>
      </c>
      <c r="S1720" s="521">
        <v>8.9757800000000003</v>
      </c>
      <c r="T1720" s="521">
        <v>8.1237700000000004</v>
      </c>
      <c r="U1720" s="539">
        <v>9.6130499999999994</v>
      </c>
      <c r="V1720" s="540"/>
    </row>
    <row r="1721" spans="5:22" outlineLevel="1" x14ac:dyDescent="0.2">
      <c r="E1721" s="526">
        <v>21</v>
      </c>
      <c r="F1721" s="527" t="s">
        <v>151</v>
      </c>
      <c r="G1721" s="528" t="s">
        <v>31</v>
      </c>
      <c r="Q1721" s="519" t="s">
        <v>110</v>
      </c>
      <c r="R1721" s="521">
        <v>117.76191</v>
      </c>
      <c r="S1721" s="521">
        <v>157.15932000000001</v>
      </c>
      <c r="T1721" s="521">
        <v>142.75810000000001</v>
      </c>
      <c r="U1721" s="539">
        <v>158.30591999999996</v>
      </c>
      <c r="V1721" s="540"/>
    </row>
    <row r="1722" spans="5:22" outlineLevel="1" x14ac:dyDescent="0.2">
      <c r="E1722" s="526">
        <v>21</v>
      </c>
      <c r="F1722" s="527" t="s">
        <v>151</v>
      </c>
      <c r="G1722" s="528" t="s">
        <v>28</v>
      </c>
      <c r="Q1722" s="519" t="s">
        <v>110</v>
      </c>
      <c r="R1722" s="521">
        <v>0</v>
      </c>
      <c r="S1722" s="521">
        <v>0</v>
      </c>
      <c r="T1722" s="521">
        <v>0</v>
      </c>
      <c r="U1722" s="539">
        <v>0</v>
      </c>
      <c r="V1722" s="540"/>
    </row>
    <row r="1723" spans="5:22" outlineLevel="1" x14ac:dyDescent="0.2">
      <c r="E1723" s="526">
        <v>21</v>
      </c>
      <c r="F1723" s="527" t="s">
        <v>151</v>
      </c>
      <c r="G1723" s="528" t="s">
        <v>210</v>
      </c>
      <c r="Q1723" s="519" t="s">
        <v>110</v>
      </c>
      <c r="R1723" s="521">
        <v>333.01277999999996</v>
      </c>
      <c r="S1723" s="521">
        <v>342.58671000000004</v>
      </c>
      <c r="T1723" s="521">
        <v>392.45222000000001</v>
      </c>
      <c r="U1723" s="539">
        <v>345.18990999999994</v>
      </c>
      <c r="V1723" s="540"/>
    </row>
    <row r="1724" spans="5:22" outlineLevel="1" x14ac:dyDescent="0.2">
      <c r="E1724" s="526">
        <v>21</v>
      </c>
      <c r="F1724" s="527" t="s">
        <v>151</v>
      </c>
      <c r="G1724" s="528" t="s">
        <v>211</v>
      </c>
      <c r="Q1724" s="519" t="s">
        <v>110</v>
      </c>
      <c r="R1724" s="521">
        <v>365.01369999999997</v>
      </c>
      <c r="S1724" s="521">
        <v>472.6542199999999</v>
      </c>
      <c r="T1724" s="521">
        <v>523.69060999999988</v>
      </c>
      <c r="U1724" s="539">
        <v>390.25723999999997</v>
      </c>
      <c r="V1724" s="540"/>
    </row>
    <row r="1725" spans="5:22" outlineLevel="1" x14ac:dyDescent="0.2">
      <c r="E1725" s="526">
        <v>21</v>
      </c>
      <c r="F1725" s="527" t="s">
        <v>151</v>
      </c>
      <c r="G1725" s="528" t="s">
        <v>212</v>
      </c>
      <c r="Q1725" s="519" t="s">
        <v>110</v>
      </c>
      <c r="R1725" s="521">
        <v>95.203520000000026</v>
      </c>
      <c r="S1725" s="521">
        <v>70.200220000000016</v>
      </c>
      <c r="T1725" s="521">
        <v>71.581710000000001</v>
      </c>
      <c r="U1725" s="539">
        <v>92.244839999999996</v>
      </c>
      <c r="V1725" s="540"/>
    </row>
    <row r="1726" spans="5:22" outlineLevel="1" x14ac:dyDescent="0.2">
      <c r="E1726" s="526">
        <v>21</v>
      </c>
      <c r="F1726" s="527" t="s">
        <v>151</v>
      </c>
      <c r="G1726" s="528" t="s">
        <v>213</v>
      </c>
      <c r="Q1726" s="519" t="s">
        <v>110</v>
      </c>
      <c r="R1726" s="521">
        <v>151.11058</v>
      </c>
      <c r="S1726" s="521">
        <v>146.14506</v>
      </c>
      <c r="T1726" s="521">
        <v>127.16068000000001</v>
      </c>
      <c r="U1726" s="539">
        <v>160.15199999999996</v>
      </c>
      <c r="V1726" s="540"/>
    </row>
    <row r="1727" spans="5:22" outlineLevel="1" x14ac:dyDescent="0.2">
      <c r="E1727" s="526">
        <v>21</v>
      </c>
      <c r="F1727" s="527" t="s">
        <v>151</v>
      </c>
      <c r="G1727" s="528" t="s">
        <v>214</v>
      </c>
      <c r="Q1727" s="519" t="s">
        <v>110</v>
      </c>
      <c r="R1727" s="521">
        <v>20.824019999999997</v>
      </c>
      <c r="S1727" s="521">
        <v>114.82709</v>
      </c>
      <c r="T1727" s="521">
        <v>17.816349999999996</v>
      </c>
      <c r="U1727" s="539">
        <v>31.069549999999996</v>
      </c>
      <c r="V1727" s="540"/>
    </row>
    <row r="1728" spans="5:22" outlineLevel="1" x14ac:dyDescent="0.2">
      <c r="E1728" s="526">
        <v>21</v>
      </c>
      <c r="F1728" s="527" t="s">
        <v>151</v>
      </c>
      <c r="G1728" s="528" t="s">
        <v>215</v>
      </c>
      <c r="Q1728" s="519" t="s">
        <v>110</v>
      </c>
      <c r="R1728" s="521">
        <v>19.998039999999996</v>
      </c>
      <c r="S1728" s="521">
        <v>45.23445000000001</v>
      </c>
      <c r="T1728" s="521">
        <v>1.8566299999999998</v>
      </c>
      <c r="U1728" s="539">
        <v>13.111829999999998</v>
      </c>
      <c r="V1728" s="540"/>
    </row>
    <row r="1729" spans="5:22" outlineLevel="1" x14ac:dyDescent="0.2">
      <c r="E1729" s="526">
        <v>21</v>
      </c>
      <c r="F1729" s="527" t="s">
        <v>151</v>
      </c>
      <c r="G1729" s="528" t="s">
        <v>216</v>
      </c>
      <c r="Q1729" s="519" t="s">
        <v>110</v>
      </c>
      <c r="R1729" s="521">
        <v>0</v>
      </c>
      <c r="S1729" s="521">
        <v>0</v>
      </c>
      <c r="T1729" s="521">
        <v>0</v>
      </c>
      <c r="U1729" s="539">
        <v>0</v>
      </c>
      <c r="V1729" s="540"/>
    </row>
    <row r="1730" spans="5:22" outlineLevel="1" x14ac:dyDescent="0.2">
      <c r="E1730" s="526">
        <v>21</v>
      </c>
      <c r="F1730" s="527" t="s">
        <v>151</v>
      </c>
      <c r="G1730" s="528" t="s">
        <v>33</v>
      </c>
      <c r="Q1730" s="519" t="s">
        <v>110</v>
      </c>
      <c r="R1730" s="521">
        <v>0</v>
      </c>
      <c r="S1730" s="521">
        <v>0</v>
      </c>
      <c r="T1730" s="521">
        <v>0</v>
      </c>
      <c r="U1730" s="539">
        <v>0</v>
      </c>
      <c r="V1730" s="540"/>
    </row>
    <row r="1731" spans="5:22" outlineLevel="1" x14ac:dyDescent="0.2">
      <c r="E1731" s="526">
        <v>21</v>
      </c>
      <c r="F1731" s="527" t="s">
        <v>151</v>
      </c>
      <c r="G1731" s="528" t="s">
        <v>34</v>
      </c>
      <c r="Q1731" s="519" t="s">
        <v>110</v>
      </c>
      <c r="R1731" s="521">
        <v>0</v>
      </c>
      <c r="S1731" s="521">
        <v>0</v>
      </c>
      <c r="T1731" s="521">
        <v>0</v>
      </c>
      <c r="U1731" s="539">
        <v>0</v>
      </c>
      <c r="V1731" s="540"/>
    </row>
    <row r="1732" spans="5:22" outlineLevel="1" x14ac:dyDescent="0.2">
      <c r="E1732" s="526">
        <v>21</v>
      </c>
      <c r="F1732" s="527" t="s">
        <v>151</v>
      </c>
      <c r="G1732" s="528" t="s">
        <v>217</v>
      </c>
      <c r="Q1732" s="519" t="s">
        <v>110</v>
      </c>
      <c r="R1732" s="521">
        <v>0</v>
      </c>
      <c r="S1732" s="521">
        <v>0</v>
      </c>
      <c r="T1732" s="521">
        <v>0</v>
      </c>
      <c r="U1732" s="539">
        <v>0</v>
      </c>
      <c r="V1732" s="540"/>
    </row>
    <row r="1733" spans="5:22" outlineLevel="1" x14ac:dyDescent="0.2">
      <c r="E1733" s="526">
        <v>21</v>
      </c>
      <c r="F1733" s="527" t="s">
        <v>151</v>
      </c>
      <c r="G1733" s="528" t="s">
        <v>152</v>
      </c>
      <c r="Q1733" s="519" t="s">
        <v>110</v>
      </c>
      <c r="R1733" s="521">
        <v>0</v>
      </c>
      <c r="S1733" s="521">
        <v>0</v>
      </c>
      <c r="T1733" s="521">
        <v>0</v>
      </c>
      <c r="U1733" s="539">
        <v>0</v>
      </c>
      <c r="V1733" s="540"/>
    </row>
    <row r="1734" spans="5:22" outlineLevel="1" x14ac:dyDescent="0.2">
      <c r="E1734" s="526">
        <v>21</v>
      </c>
      <c r="F1734" s="532" t="s">
        <v>151</v>
      </c>
      <c r="G1734" s="533" t="s">
        <v>454</v>
      </c>
      <c r="Q1734" s="519" t="s">
        <v>110</v>
      </c>
      <c r="R1734" s="521">
        <v>0</v>
      </c>
      <c r="S1734" s="521">
        <v>0</v>
      </c>
      <c r="T1734" s="521">
        <v>0</v>
      </c>
      <c r="U1734" s="539">
        <v>0</v>
      </c>
      <c r="V1734" s="540"/>
    </row>
    <row r="1735" spans="5:22" outlineLevel="1" x14ac:dyDescent="0.2">
      <c r="E1735" s="516">
        <v>22</v>
      </c>
      <c r="F1735" s="517" t="s">
        <v>658</v>
      </c>
      <c r="G1735" s="518" t="s">
        <v>209</v>
      </c>
      <c r="Q1735" s="519" t="s">
        <v>110</v>
      </c>
      <c r="R1735" s="521">
        <v>0</v>
      </c>
      <c r="S1735" s="521">
        <v>0</v>
      </c>
      <c r="T1735" s="521">
        <v>0</v>
      </c>
      <c r="U1735" s="539">
        <v>0</v>
      </c>
      <c r="V1735" s="540"/>
    </row>
    <row r="1736" spans="5:22" outlineLevel="1" x14ac:dyDescent="0.2">
      <c r="E1736" s="526">
        <v>22</v>
      </c>
      <c r="F1736" s="527" t="s">
        <v>658</v>
      </c>
      <c r="G1736" s="528" t="s">
        <v>31</v>
      </c>
      <c r="Q1736" s="519" t="s">
        <v>110</v>
      </c>
      <c r="R1736" s="521">
        <v>148.64564999999999</v>
      </c>
      <c r="S1736" s="521">
        <v>198.24676000000002</v>
      </c>
      <c r="T1736" s="521">
        <v>174.30491000000001</v>
      </c>
      <c r="U1736" s="539">
        <v>193.31279999999992</v>
      </c>
      <c r="V1736" s="540"/>
    </row>
    <row r="1737" spans="5:22" outlineLevel="1" x14ac:dyDescent="0.2">
      <c r="E1737" s="526">
        <v>22</v>
      </c>
      <c r="F1737" s="527" t="s">
        <v>658</v>
      </c>
      <c r="G1737" s="528" t="s">
        <v>28</v>
      </c>
      <c r="Q1737" s="519" t="s">
        <v>110</v>
      </c>
      <c r="R1737" s="521">
        <v>0</v>
      </c>
      <c r="S1737" s="521">
        <v>0</v>
      </c>
      <c r="T1737" s="521">
        <v>0</v>
      </c>
      <c r="U1737" s="539">
        <v>0</v>
      </c>
      <c r="V1737" s="540"/>
    </row>
    <row r="1738" spans="5:22" outlineLevel="1" x14ac:dyDescent="0.2">
      <c r="E1738" s="526">
        <v>22</v>
      </c>
      <c r="F1738" s="527" t="s">
        <v>658</v>
      </c>
      <c r="G1738" s="528" t="s">
        <v>210</v>
      </c>
      <c r="Q1738" s="519" t="s">
        <v>110</v>
      </c>
      <c r="R1738" s="521">
        <v>420.93729000000002</v>
      </c>
      <c r="S1738" s="521">
        <v>416.56551000000002</v>
      </c>
      <c r="T1738" s="521">
        <v>508.40800999999999</v>
      </c>
      <c r="U1738" s="539">
        <v>534.85931999999991</v>
      </c>
      <c r="V1738" s="540"/>
    </row>
    <row r="1739" spans="5:22" outlineLevel="1" x14ac:dyDescent="0.2">
      <c r="E1739" s="526">
        <v>22</v>
      </c>
      <c r="F1739" s="527" t="s">
        <v>658</v>
      </c>
      <c r="G1739" s="528" t="s">
        <v>211</v>
      </c>
      <c r="Q1739" s="519" t="s">
        <v>110</v>
      </c>
      <c r="R1739" s="521">
        <v>525.62602000000004</v>
      </c>
      <c r="S1739" s="521">
        <v>722.4525900000001</v>
      </c>
      <c r="T1739" s="521">
        <v>715.01873000000001</v>
      </c>
      <c r="U1739" s="539">
        <v>693.42284999999981</v>
      </c>
      <c r="V1739" s="540"/>
    </row>
    <row r="1740" spans="5:22" outlineLevel="1" x14ac:dyDescent="0.2">
      <c r="E1740" s="526">
        <v>22</v>
      </c>
      <c r="F1740" s="527" t="s">
        <v>658</v>
      </c>
      <c r="G1740" s="528" t="s">
        <v>212</v>
      </c>
      <c r="Q1740" s="519" t="s">
        <v>110</v>
      </c>
      <c r="R1740" s="521">
        <v>94.102629999999976</v>
      </c>
      <c r="S1740" s="521">
        <v>110.23534999999998</v>
      </c>
      <c r="T1740" s="521">
        <v>122.32066</v>
      </c>
      <c r="U1740" s="539">
        <v>109.52632999999999</v>
      </c>
      <c r="V1740" s="540"/>
    </row>
    <row r="1741" spans="5:22" outlineLevel="1" x14ac:dyDescent="0.2">
      <c r="E1741" s="526">
        <v>22</v>
      </c>
      <c r="F1741" s="527" t="s">
        <v>658</v>
      </c>
      <c r="G1741" s="528" t="s">
        <v>213</v>
      </c>
      <c r="Q1741" s="519" t="s">
        <v>110</v>
      </c>
      <c r="R1741" s="521">
        <v>139.23567999999997</v>
      </c>
      <c r="S1741" s="521">
        <v>180.56797000000003</v>
      </c>
      <c r="T1741" s="521">
        <v>183.08046000000002</v>
      </c>
      <c r="U1741" s="539">
        <v>139.97303999999997</v>
      </c>
      <c r="V1741" s="540"/>
    </row>
    <row r="1742" spans="5:22" outlineLevel="1" x14ac:dyDescent="0.2">
      <c r="E1742" s="526">
        <v>22</v>
      </c>
      <c r="F1742" s="527" t="s">
        <v>658</v>
      </c>
      <c r="G1742" s="528" t="s">
        <v>214</v>
      </c>
      <c r="Q1742" s="519" t="s">
        <v>110</v>
      </c>
      <c r="R1742" s="521">
        <v>42.955669999999998</v>
      </c>
      <c r="S1742" s="521">
        <v>24.797620000000002</v>
      </c>
      <c r="T1742" s="521">
        <v>93.43092</v>
      </c>
      <c r="U1742" s="539">
        <v>68.834050000000005</v>
      </c>
      <c r="V1742" s="540"/>
    </row>
    <row r="1743" spans="5:22" outlineLevel="1" x14ac:dyDescent="0.2">
      <c r="E1743" s="526">
        <v>22</v>
      </c>
      <c r="F1743" s="527" t="s">
        <v>658</v>
      </c>
      <c r="G1743" s="528" t="s">
        <v>215</v>
      </c>
      <c r="Q1743" s="519" t="s">
        <v>110</v>
      </c>
      <c r="R1743" s="521">
        <v>22.827800000000011</v>
      </c>
      <c r="S1743" s="521">
        <v>3.8293100000000004</v>
      </c>
      <c r="T1743" s="521">
        <v>27.708669999999998</v>
      </c>
      <c r="U1743" s="539">
        <v>20.679009999999995</v>
      </c>
      <c r="V1743" s="540"/>
    </row>
    <row r="1744" spans="5:22" outlineLevel="1" x14ac:dyDescent="0.2">
      <c r="E1744" s="526">
        <v>22</v>
      </c>
      <c r="F1744" s="527" t="s">
        <v>658</v>
      </c>
      <c r="G1744" s="528" t="s">
        <v>216</v>
      </c>
      <c r="Q1744" s="519" t="s">
        <v>110</v>
      </c>
      <c r="R1744" s="521">
        <v>0</v>
      </c>
      <c r="S1744" s="521">
        <v>0</v>
      </c>
      <c r="T1744" s="521">
        <v>0</v>
      </c>
      <c r="U1744" s="539">
        <v>0</v>
      </c>
      <c r="V1744" s="540"/>
    </row>
    <row r="1745" spans="5:22" outlineLevel="1" x14ac:dyDescent="0.2">
      <c r="E1745" s="526">
        <v>22</v>
      </c>
      <c r="F1745" s="527" t="s">
        <v>658</v>
      </c>
      <c r="G1745" s="528" t="s">
        <v>33</v>
      </c>
      <c r="Q1745" s="519" t="s">
        <v>110</v>
      </c>
      <c r="R1745" s="521">
        <v>0</v>
      </c>
      <c r="S1745" s="521">
        <v>0</v>
      </c>
      <c r="T1745" s="521">
        <v>0</v>
      </c>
      <c r="U1745" s="539">
        <v>0</v>
      </c>
      <c r="V1745" s="540"/>
    </row>
    <row r="1746" spans="5:22" outlineLevel="1" x14ac:dyDescent="0.2">
      <c r="E1746" s="526">
        <v>22</v>
      </c>
      <c r="F1746" s="527" t="s">
        <v>658</v>
      </c>
      <c r="G1746" s="528" t="s">
        <v>34</v>
      </c>
      <c r="Q1746" s="519" t="s">
        <v>110</v>
      </c>
      <c r="R1746" s="521">
        <v>0</v>
      </c>
      <c r="S1746" s="521">
        <v>0</v>
      </c>
      <c r="T1746" s="521">
        <v>0</v>
      </c>
      <c r="U1746" s="539">
        <v>0</v>
      </c>
      <c r="V1746" s="540"/>
    </row>
    <row r="1747" spans="5:22" outlineLevel="1" x14ac:dyDescent="0.2">
      <c r="E1747" s="526">
        <v>22</v>
      </c>
      <c r="F1747" s="527" t="s">
        <v>658</v>
      </c>
      <c r="G1747" s="528" t="s">
        <v>217</v>
      </c>
      <c r="Q1747" s="519" t="s">
        <v>110</v>
      </c>
      <c r="R1747" s="521">
        <v>0</v>
      </c>
      <c r="S1747" s="521">
        <v>0</v>
      </c>
      <c r="T1747" s="521">
        <v>0</v>
      </c>
      <c r="U1747" s="539">
        <v>0</v>
      </c>
      <c r="V1747" s="540"/>
    </row>
    <row r="1748" spans="5:22" outlineLevel="1" x14ac:dyDescent="0.2">
      <c r="E1748" s="526">
        <v>22</v>
      </c>
      <c r="F1748" s="527" t="s">
        <v>658</v>
      </c>
      <c r="G1748" s="528" t="s">
        <v>152</v>
      </c>
      <c r="Q1748" s="519" t="s">
        <v>110</v>
      </c>
      <c r="R1748" s="521">
        <v>0</v>
      </c>
      <c r="S1748" s="521">
        <v>0</v>
      </c>
      <c r="T1748" s="521">
        <v>0</v>
      </c>
      <c r="U1748" s="539">
        <v>0</v>
      </c>
      <c r="V1748" s="540"/>
    </row>
    <row r="1749" spans="5:22" outlineLevel="1" x14ac:dyDescent="0.2">
      <c r="E1749" s="526">
        <v>22</v>
      </c>
      <c r="F1749" s="532" t="s">
        <v>658</v>
      </c>
      <c r="G1749" s="533" t="s">
        <v>454</v>
      </c>
      <c r="Q1749" s="519" t="s">
        <v>110</v>
      </c>
      <c r="R1749" s="521">
        <v>0</v>
      </c>
      <c r="S1749" s="521">
        <v>0</v>
      </c>
      <c r="T1749" s="521">
        <v>0</v>
      </c>
      <c r="U1749" s="539">
        <v>0</v>
      </c>
      <c r="V1749" s="540"/>
    </row>
    <row r="1750" spans="5:22" outlineLevel="1" x14ac:dyDescent="0.2">
      <c r="E1750" s="516" t="s">
        <v>152</v>
      </c>
      <c r="F1750" s="517" t="s">
        <v>152</v>
      </c>
      <c r="G1750" s="518" t="s">
        <v>209</v>
      </c>
      <c r="Q1750" s="519" t="s">
        <v>110</v>
      </c>
      <c r="R1750" s="521">
        <v>0</v>
      </c>
      <c r="S1750" s="521">
        <v>0</v>
      </c>
      <c r="T1750" s="521">
        <v>0</v>
      </c>
      <c r="U1750" s="539">
        <v>0</v>
      </c>
      <c r="V1750" s="540"/>
    </row>
    <row r="1751" spans="5:22" outlineLevel="1" x14ac:dyDescent="0.2">
      <c r="E1751" s="526" t="s">
        <v>152</v>
      </c>
      <c r="F1751" s="527" t="s">
        <v>152</v>
      </c>
      <c r="G1751" s="528" t="s">
        <v>31</v>
      </c>
      <c r="Q1751" s="519" t="s">
        <v>110</v>
      </c>
      <c r="R1751" s="521">
        <v>0</v>
      </c>
      <c r="S1751" s="521">
        <v>0</v>
      </c>
      <c r="T1751" s="521">
        <v>0</v>
      </c>
      <c r="U1751" s="539">
        <v>0</v>
      </c>
      <c r="V1751" s="540"/>
    </row>
    <row r="1752" spans="5:22" outlineLevel="1" x14ac:dyDescent="0.2">
      <c r="E1752" s="526" t="s">
        <v>152</v>
      </c>
      <c r="F1752" s="527" t="s">
        <v>152</v>
      </c>
      <c r="G1752" s="528" t="s">
        <v>28</v>
      </c>
      <c r="Q1752" s="519" t="s">
        <v>110</v>
      </c>
      <c r="R1752" s="521">
        <v>0</v>
      </c>
      <c r="S1752" s="521">
        <v>0</v>
      </c>
      <c r="T1752" s="521">
        <v>0</v>
      </c>
      <c r="U1752" s="539">
        <v>0</v>
      </c>
      <c r="V1752" s="540"/>
    </row>
    <row r="1753" spans="5:22" outlineLevel="1" x14ac:dyDescent="0.2">
      <c r="E1753" s="526" t="s">
        <v>152</v>
      </c>
      <c r="F1753" s="527" t="s">
        <v>152</v>
      </c>
      <c r="G1753" s="528" t="s">
        <v>210</v>
      </c>
      <c r="Q1753" s="519" t="s">
        <v>110</v>
      </c>
      <c r="R1753" s="521">
        <v>0</v>
      </c>
      <c r="S1753" s="521">
        <v>0</v>
      </c>
      <c r="T1753" s="521">
        <v>0</v>
      </c>
      <c r="U1753" s="539">
        <v>0</v>
      </c>
      <c r="V1753" s="540"/>
    </row>
    <row r="1754" spans="5:22" outlineLevel="1" x14ac:dyDescent="0.2">
      <c r="E1754" s="526" t="s">
        <v>152</v>
      </c>
      <c r="F1754" s="527" t="s">
        <v>152</v>
      </c>
      <c r="G1754" s="528" t="s">
        <v>211</v>
      </c>
      <c r="Q1754" s="519" t="s">
        <v>110</v>
      </c>
      <c r="R1754" s="521">
        <v>0</v>
      </c>
      <c r="S1754" s="521">
        <v>0</v>
      </c>
      <c r="T1754" s="521">
        <v>0</v>
      </c>
      <c r="U1754" s="539">
        <v>0</v>
      </c>
      <c r="V1754" s="540"/>
    </row>
    <row r="1755" spans="5:22" outlineLevel="1" x14ac:dyDescent="0.2">
      <c r="E1755" s="526" t="s">
        <v>152</v>
      </c>
      <c r="F1755" s="527" t="s">
        <v>152</v>
      </c>
      <c r="G1755" s="528" t="s">
        <v>212</v>
      </c>
      <c r="Q1755" s="519" t="s">
        <v>110</v>
      </c>
      <c r="R1755" s="521">
        <v>0</v>
      </c>
      <c r="S1755" s="521">
        <v>0</v>
      </c>
      <c r="T1755" s="521">
        <v>0</v>
      </c>
      <c r="U1755" s="539">
        <v>0</v>
      </c>
      <c r="V1755" s="540"/>
    </row>
    <row r="1756" spans="5:22" outlineLevel="1" x14ac:dyDescent="0.2">
      <c r="E1756" s="526" t="s">
        <v>152</v>
      </c>
      <c r="F1756" s="527" t="s">
        <v>152</v>
      </c>
      <c r="G1756" s="528" t="s">
        <v>213</v>
      </c>
      <c r="Q1756" s="519" t="s">
        <v>110</v>
      </c>
      <c r="R1756" s="521">
        <v>0</v>
      </c>
      <c r="S1756" s="521">
        <v>0</v>
      </c>
      <c r="T1756" s="521">
        <v>0</v>
      </c>
      <c r="U1756" s="539">
        <v>0</v>
      </c>
      <c r="V1756" s="540"/>
    </row>
    <row r="1757" spans="5:22" outlineLevel="1" x14ac:dyDescent="0.2">
      <c r="E1757" s="526" t="s">
        <v>152</v>
      </c>
      <c r="F1757" s="527" t="s">
        <v>152</v>
      </c>
      <c r="G1757" s="528" t="s">
        <v>214</v>
      </c>
      <c r="Q1757" s="519" t="s">
        <v>110</v>
      </c>
      <c r="R1757" s="521">
        <v>0</v>
      </c>
      <c r="S1757" s="521">
        <v>0</v>
      </c>
      <c r="T1757" s="521">
        <v>0</v>
      </c>
      <c r="U1757" s="539">
        <v>0</v>
      </c>
      <c r="V1757" s="540"/>
    </row>
    <row r="1758" spans="5:22" outlineLevel="1" x14ac:dyDescent="0.2">
      <c r="E1758" s="526" t="s">
        <v>152</v>
      </c>
      <c r="F1758" s="527" t="s">
        <v>152</v>
      </c>
      <c r="G1758" s="528" t="s">
        <v>215</v>
      </c>
      <c r="Q1758" s="519" t="s">
        <v>110</v>
      </c>
      <c r="R1758" s="521">
        <v>0</v>
      </c>
      <c r="S1758" s="521">
        <v>0</v>
      </c>
      <c r="T1758" s="521">
        <v>0</v>
      </c>
      <c r="U1758" s="539">
        <v>0</v>
      </c>
      <c r="V1758" s="540"/>
    </row>
    <row r="1759" spans="5:22" outlineLevel="1" x14ac:dyDescent="0.2">
      <c r="E1759" s="526" t="s">
        <v>152</v>
      </c>
      <c r="F1759" s="527" t="s">
        <v>152</v>
      </c>
      <c r="G1759" s="528" t="s">
        <v>216</v>
      </c>
      <c r="Q1759" s="519" t="s">
        <v>110</v>
      </c>
      <c r="R1759" s="521">
        <v>0</v>
      </c>
      <c r="S1759" s="521">
        <v>0</v>
      </c>
      <c r="T1759" s="521">
        <v>0</v>
      </c>
      <c r="U1759" s="539">
        <v>0</v>
      </c>
      <c r="V1759" s="540"/>
    </row>
    <row r="1760" spans="5:22" outlineLevel="1" x14ac:dyDescent="0.2">
      <c r="E1760" s="526" t="s">
        <v>152</v>
      </c>
      <c r="F1760" s="527" t="s">
        <v>152</v>
      </c>
      <c r="G1760" s="528" t="s">
        <v>33</v>
      </c>
      <c r="Q1760" s="519" t="s">
        <v>110</v>
      </c>
      <c r="R1760" s="521">
        <v>0</v>
      </c>
      <c r="S1760" s="521">
        <v>0</v>
      </c>
      <c r="T1760" s="521">
        <v>0</v>
      </c>
      <c r="U1760" s="539">
        <v>0</v>
      </c>
      <c r="V1760" s="540"/>
    </row>
    <row r="1761" spans="5:22" outlineLevel="1" x14ac:dyDescent="0.2">
      <c r="E1761" s="526" t="s">
        <v>152</v>
      </c>
      <c r="F1761" s="527" t="s">
        <v>152</v>
      </c>
      <c r="G1761" s="528" t="s">
        <v>34</v>
      </c>
      <c r="Q1761" s="519" t="s">
        <v>110</v>
      </c>
      <c r="R1761" s="521">
        <v>0</v>
      </c>
      <c r="S1761" s="521">
        <v>0</v>
      </c>
      <c r="T1761" s="521">
        <v>0</v>
      </c>
      <c r="U1761" s="539">
        <v>0</v>
      </c>
      <c r="V1761" s="540"/>
    </row>
    <row r="1762" spans="5:22" outlineLevel="1" x14ac:dyDescent="0.2">
      <c r="E1762" s="526" t="s">
        <v>152</v>
      </c>
      <c r="F1762" s="527" t="s">
        <v>152</v>
      </c>
      <c r="G1762" s="528" t="s">
        <v>217</v>
      </c>
      <c r="Q1762" s="519" t="s">
        <v>110</v>
      </c>
      <c r="R1762" s="521">
        <v>0</v>
      </c>
      <c r="S1762" s="521">
        <v>0</v>
      </c>
      <c r="T1762" s="521">
        <v>0</v>
      </c>
      <c r="U1762" s="539">
        <v>0</v>
      </c>
      <c r="V1762" s="540"/>
    </row>
    <row r="1763" spans="5:22" outlineLevel="1" x14ac:dyDescent="0.2">
      <c r="E1763" s="526" t="s">
        <v>152</v>
      </c>
      <c r="F1763" s="527" t="s">
        <v>152</v>
      </c>
      <c r="G1763" s="528" t="s">
        <v>152</v>
      </c>
      <c r="Q1763" s="519" t="s">
        <v>110</v>
      </c>
      <c r="R1763" s="521">
        <v>0</v>
      </c>
      <c r="S1763" s="521">
        <v>0</v>
      </c>
      <c r="T1763" s="521">
        <v>0</v>
      </c>
      <c r="U1763" s="539">
        <v>0</v>
      </c>
      <c r="V1763" s="540"/>
    </row>
    <row r="1764" spans="5:22" outlineLevel="1" x14ac:dyDescent="0.2">
      <c r="E1764" s="526" t="s">
        <v>152</v>
      </c>
      <c r="F1764" s="532" t="s">
        <v>152</v>
      </c>
      <c r="G1764" s="533" t="s">
        <v>454</v>
      </c>
      <c r="Q1764" s="519" t="s">
        <v>110</v>
      </c>
      <c r="R1764" s="521">
        <v>0</v>
      </c>
      <c r="S1764" s="521">
        <v>0</v>
      </c>
      <c r="T1764" s="521">
        <v>0</v>
      </c>
      <c r="U1764" s="539">
        <v>0</v>
      </c>
      <c r="V1764" s="540"/>
    </row>
    <row r="1765" spans="5:22" outlineLevel="1" x14ac:dyDescent="0.2">
      <c r="E1765" s="516">
        <v>24</v>
      </c>
      <c r="F1765" s="517" t="s">
        <v>2</v>
      </c>
      <c r="G1765" s="518" t="s">
        <v>209</v>
      </c>
      <c r="Q1765" s="519" t="s">
        <v>110</v>
      </c>
      <c r="R1765" s="521">
        <v>8281.9790300000004</v>
      </c>
      <c r="S1765" s="521">
        <v>5626.0005299999993</v>
      </c>
      <c r="T1765" s="521">
        <v>4051.4052099999999</v>
      </c>
      <c r="U1765" s="539">
        <v>4428.2705499999947</v>
      </c>
      <c r="V1765" s="540"/>
    </row>
    <row r="1766" spans="5:22" outlineLevel="1" x14ac:dyDescent="0.2">
      <c r="E1766" s="526">
        <v>24</v>
      </c>
      <c r="F1766" s="527" t="s">
        <v>2</v>
      </c>
      <c r="G1766" s="528" t="s">
        <v>31</v>
      </c>
      <c r="Q1766" s="519" t="s">
        <v>110</v>
      </c>
      <c r="R1766" s="521">
        <v>870.72765000000004</v>
      </c>
      <c r="S1766" s="521">
        <v>1157.0550000000001</v>
      </c>
      <c r="T1766" s="521">
        <v>1120.30573</v>
      </c>
      <c r="U1766" s="539">
        <v>1239.2115600000011</v>
      </c>
      <c r="V1766" s="540"/>
    </row>
    <row r="1767" spans="5:22" outlineLevel="1" x14ac:dyDescent="0.2">
      <c r="E1767" s="526">
        <v>24</v>
      </c>
      <c r="F1767" s="527" t="s">
        <v>2</v>
      </c>
      <c r="G1767" s="528" t="s">
        <v>28</v>
      </c>
      <c r="Q1767" s="519" t="s">
        <v>110</v>
      </c>
      <c r="R1767" s="521">
        <v>0</v>
      </c>
      <c r="S1767" s="521">
        <v>0</v>
      </c>
      <c r="T1767" s="521">
        <v>0</v>
      </c>
      <c r="U1767" s="539">
        <v>0</v>
      </c>
      <c r="V1767" s="540"/>
    </row>
    <row r="1768" spans="5:22" outlineLevel="1" x14ac:dyDescent="0.2">
      <c r="E1768" s="526">
        <v>24</v>
      </c>
      <c r="F1768" s="527" t="s">
        <v>2</v>
      </c>
      <c r="G1768" s="528" t="s">
        <v>210</v>
      </c>
      <c r="Q1768" s="519" t="s">
        <v>110</v>
      </c>
      <c r="R1768" s="521">
        <v>1231.7823500000002</v>
      </c>
      <c r="S1768" s="521">
        <v>1562.2237500000001</v>
      </c>
      <c r="T1768" s="521">
        <v>2083.7452400000002</v>
      </c>
      <c r="U1768" s="539">
        <v>2385.4700800000019</v>
      </c>
      <c r="V1768" s="540"/>
    </row>
    <row r="1769" spans="5:22" outlineLevel="1" x14ac:dyDescent="0.2">
      <c r="E1769" s="526">
        <v>24</v>
      </c>
      <c r="F1769" s="527" t="s">
        <v>2</v>
      </c>
      <c r="G1769" s="528" t="s">
        <v>211</v>
      </c>
      <c r="Q1769" s="519" t="s">
        <v>110</v>
      </c>
      <c r="R1769" s="521">
        <v>1240.1646699999997</v>
      </c>
      <c r="S1769" s="521">
        <v>1885.8447800000004</v>
      </c>
      <c r="T1769" s="521">
        <v>2299.95768</v>
      </c>
      <c r="U1769" s="539">
        <v>2708.0690399999994</v>
      </c>
      <c r="V1769" s="540"/>
    </row>
    <row r="1770" spans="5:22" outlineLevel="1" x14ac:dyDescent="0.2">
      <c r="E1770" s="526">
        <v>24</v>
      </c>
      <c r="F1770" s="527" t="s">
        <v>2</v>
      </c>
      <c r="G1770" s="528" t="s">
        <v>212</v>
      </c>
      <c r="Q1770" s="519" t="s">
        <v>110</v>
      </c>
      <c r="R1770" s="521">
        <v>1196.5740800000005</v>
      </c>
      <c r="S1770" s="521">
        <v>971.90728000000013</v>
      </c>
      <c r="T1770" s="521">
        <v>423.53516000000008</v>
      </c>
      <c r="U1770" s="539">
        <v>547.04793000000006</v>
      </c>
      <c r="V1770" s="540"/>
    </row>
    <row r="1771" spans="5:22" outlineLevel="1" x14ac:dyDescent="0.2">
      <c r="E1771" s="526">
        <v>24</v>
      </c>
      <c r="F1771" s="527" t="s">
        <v>2</v>
      </c>
      <c r="G1771" s="528" t="s">
        <v>213</v>
      </c>
      <c r="Q1771" s="519" t="s">
        <v>110</v>
      </c>
      <c r="R1771" s="521">
        <v>1009.1616100000001</v>
      </c>
      <c r="S1771" s="521">
        <v>931.75411000000008</v>
      </c>
      <c r="T1771" s="521">
        <v>580.27188999999998</v>
      </c>
      <c r="U1771" s="539">
        <v>643.61257000000012</v>
      </c>
      <c r="V1771" s="540"/>
    </row>
    <row r="1772" spans="5:22" outlineLevel="1" x14ac:dyDescent="0.2">
      <c r="E1772" s="526">
        <v>24</v>
      </c>
      <c r="F1772" s="527" t="s">
        <v>2</v>
      </c>
      <c r="G1772" s="528" t="s">
        <v>214</v>
      </c>
      <c r="Q1772" s="519" t="s">
        <v>110</v>
      </c>
      <c r="R1772" s="521">
        <v>690.03787</v>
      </c>
      <c r="S1772" s="521">
        <v>664.20795999999984</v>
      </c>
      <c r="T1772" s="521">
        <v>775.16783999999996</v>
      </c>
      <c r="U1772" s="539">
        <v>1515.7288299999996</v>
      </c>
      <c r="V1772" s="540"/>
    </row>
    <row r="1773" spans="5:22" outlineLevel="1" x14ac:dyDescent="0.2">
      <c r="E1773" s="526">
        <v>24</v>
      </c>
      <c r="F1773" s="527" t="s">
        <v>2</v>
      </c>
      <c r="G1773" s="528" t="s">
        <v>215</v>
      </c>
      <c r="Q1773" s="519" t="s">
        <v>110</v>
      </c>
      <c r="R1773" s="521">
        <v>645.99577999999997</v>
      </c>
      <c r="S1773" s="521">
        <v>635.2791400000001</v>
      </c>
      <c r="T1773" s="521">
        <v>575.73927000000003</v>
      </c>
      <c r="U1773" s="539">
        <v>1010.5157200000004</v>
      </c>
      <c r="V1773" s="540"/>
    </row>
    <row r="1774" spans="5:22" outlineLevel="1" x14ac:dyDescent="0.2">
      <c r="E1774" s="526">
        <v>24</v>
      </c>
      <c r="F1774" s="527" t="s">
        <v>2</v>
      </c>
      <c r="G1774" s="528" t="s">
        <v>216</v>
      </c>
      <c r="Q1774" s="519" t="s">
        <v>110</v>
      </c>
      <c r="R1774" s="521">
        <v>0</v>
      </c>
      <c r="S1774" s="521">
        <v>0</v>
      </c>
      <c r="T1774" s="521">
        <v>0</v>
      </c>
      <c r="U1774" s="539">
        <v>0</v>
      </c>
      <c r="V1774" s="540"/>
    </row>
    <row r="1775" spans="5:22" outlineLevel="1" x14ac:dyDescent="0.2">
      <c r="E1775" s="526">
        <v>24</v>
      </c>
      <c r="F1775" s="527" t="s">
        <v>2</v>
      </c>
      <c r="G1775" s="528" t="s">
        <v>33</v>
      </c>
      <c r="Q1775" s="519" t="s">
        <v>110</v>
      </c>
      <c r="R1775" s="521">
        <v>0</v>
      </c>
      <c r="S1775" s="521">
        <v>0</v>
      </c>
      <c r="T1775" s="521">
        <v>0</v>
      </c>
      <c r="U1775" s="539">
        <v>0</v>
      </c>
      <c r="V1775" s="540"/>
    </row>
    <row r="1776" spans="5:22" outlineLevel="1" x14ac:dyDescent="0.2">
      <c r="E1776" s="526">
        <v>24</v>
      </c>
      <c r="F1776" s="527" t="s">
        <v>2</v>
      </c>
      <c r="G1776" s="528" t="s">
        <v>34</v>
      </c>
      <c r="Q1776" s="519" t="s">
        <v>110</v>
      </c>
      <c r="R1776" s="521">
        <v>0</v>
      </c>
      <c r="S1776" s="521">
        <v>0</v>
      </c>
      <c r="T1776" s="521">
        <v>0</v>
      </c>
      <c r="U1776" s="539">
        <v>0</v>
      </c>
      <c r="V1776" s="540"/>
    </row>
    <row r="1777" spans="5:22" outlineLevel="1" x14ac:dyDescent="0.2">
      <c r="E1777" s="526">
        <v>24</v>
      </c>
      <c r="F1777" s="527" t="s">
        <v>2</v>
      </c>
      <c r="G1777" s="528" t="s">
        <v>217</v>
      </c>
      <c r="Q1777" s="519" t="s">
        <v>110</v>
      </c>
      <c r="R1777" s="521">
        <v>0</v>
      </c>
      <c r="S1777" s="521">
        <v>0</v>
      </c>
      <c r="T1777" s="521">
        <v>0</v>
      </c>
      <c r="U1777" s="539">
        <v>0</v>
      </c>
      <c r="V1777" s="540"/>
    </row>
    <row r="1778" spans="5:22" outlineLevel="1" x14ac:dyDescent="0.2">
      <c r="E1778" s="526">
        <v>24</v>
      </c>
      <c r="F1778" s="527" t="s">
        <v>2</v>
      </c>
      <c r="G1778" s="528" t="s">
        <v>152</v>
      </c>
      <c r="Q1778" s="519" t="s">
        <v>110</v>
      </c>
      <c r="R1778" s="521">
        <v>0</v>
      </c>
      <c r="S1778" s="521">
        <v>0</v>
      </c>
      <c r="T1778" s="521">
        <v>0</v>
      </c>
      <c r="U1778" s="539">
        <v>0</v>
      </c>
      <c r="V1778" s="540"/>
    </row>
    <row r="1779" spans="5:22" outlineLevel="1" x14ac:dyDescent="0.2">
      <c r="E1779" s="526">
        <v>24</v>
      </c>
      <c r="F1779" s="532" t="s">
        <v>2</v>
      </c>
      <c r="G1779" s="533" t="s">
        <v>454</v>
      </c>
      <c r="Q1779" s="519" t="s">
        <v>110</v>
      </c>
      <c r="R1779" s="521">
        <v>0</v>
      </c>
      <c r="S1779" s="521">
        <v>0</v>
      </c>
      <c r="T1779" s="521">
        <v>0</v>
      </c>
      <c r="U1779" s="539">
        <v>0</v>
      </c>
      <c r="V1779" s="540"/>
    </row>
    <row r="1780" spans="5:22" outlineLevel="1" x14ac:dyDescent="0.2">
      <c r="E1780" s="516">
        <v>25</v>
      </c>
      <c r="F1780" s="517" t="s">
        <v>153</v>
      </c>
      <c r="G1780" s="518" t="s">
        <v>209</v>
      </c>
      <c r="Q1780" s="519" t="s">
        <v>110</v>
      </c>
      <c r="R1780" s="521">
        <v>5049.2109</v>
      </c>
      <c r="S1780" s="521">
        <v>4808.9194499999994</v>
      </c>
      <c r="T1780" s="521">
        <v>2980.1772800000003</v>
      </c>
      <c r="U1780" s="539">
        <v>3372.0864599999895</v>
      </c>
      <c r="V1780" s="540"/>
    </row>
    <row r="1781" spans="5:22" outlineLevel="1" x14ac:dyDescent="0.2">
      <c r="E1781" s="526">
        <v>25</v>
      </c>
      <c r="F1781" s="527" t="s">
        <v>153</v>
      </c>
      <c r="G1781" s="528" t="s">
        <v>31</v>
      </c>
      <c r="Q1781" s="519" t="s">
        <v>110</v>
      </c>
      <c r="R1781" s="521">
        <v>562.62975000000006</v>
      </c>
      <c r="S1781" s="521">
        <v>747.81083999999998</v>
      </c>
      <c r="T1781" s="521">
        <v>664.60523999999998</v>
      </c>
      <c r="U1781" s="539">
        <v>736.5662399999992</v>
      </c>
      <c r="V1781" s="540"/>
    </row>
    <row r="1782" spans="5:22" outlineLevel="1" x14ac:dyDescent="0.2">
      <c r="E1782" s="526">
        <v>25</v>
      </c>
      <c r="F1782" s="527" t="s">
        <v>153</v>
      </c>
      <c r="G1782" s="528" t="s">
        <v>28</v>
      </c>
      <c r="Q1782" s="519" t="s">
        <v>110</v>
      </c>
      <c r="R1782" s="521">
        <v>0</v>
      </c>
      <c r="S1782" s="521">
        <v>0</v>
      </c>
      <c r="T1782" s="521">
        <v>0</v>
      </c>
      <c r="U1782" s="539">
        <v>0</v>
      </c>
      <c r="V1782" s="540"/>
    </row>
    <row r="1783" spans="5:22" outlineLevel="1" x14ac:dyDescent="0.2">
      <c r="E1783" s="526">
        <v>25</v>
      </c>
      <c r="F1783" s="527" t="s">
        <v>153</v>
      </c>
      <c r="G1783" s="528" t="s">
        <v>210</v>
      </c>
      <c r="Q1783" s="519" t="s">
        <v>110</v>
      </c>
      <c r="R1783" s="521">
        <v>3041.8966799999985</v>
      </c>
      <c r="S1783" s="521">
        <v>4132.1079700000009</v>
      </c>
      <c r="T1783" s="521">
        <v>3681.5745399999996</v>
      </c>
      <c r="U1783" s="539">
        <v>4849.4287400000021</v>
      </c>
      <c r="V1783" s="540"/>
    </row>
    <row r="1784" spans="5:22" outlineLevel="1" x14ac:dyDescent="0.2">
      <c r="E1784" s="526">
        <v>25</v>
      </c>
      <c r="F1784" s="527" t="s">
        <v>153</v>
      </c>
      <c r="G1784" s="528" t="s">
        <v>211</v>
      </c>
      <c r="Q1784" s="519" t="s">
        <v>110</v>
      </c>
      <c r="R1784" s="521">
        <v>3064.2877300000005</v>
      </c>
      <c r="S1784" s="521">
        <v>3518.8616000000006</v>
      </c>
      <c r="T1784" s="521">
        <v>3216.8265599999991</v>
      </c>
      <c r="U1784" s="539">
        <v>3641.5133600000031</v>
      </c>
      <c r="V1784" s="540"/>
    </row>
    <row r="1785" spans="5:22" outlineLevel="1" x14ac:dyDescent="0.2">
      <c r="E1785" s="526">
        <v>25</v>
      </c>
      <c r="F1785" s="527" t="s">
        <v>153</v>
      </c>
      <c r="G1785" s="528" t="s">
        <v>212</v>
      </c>
      <c r="Q1785" s="519" t="s">
        <v>110</v>
      </c>
      <c r="R1785" s="521">
        <v>2505.4146099999998</v>
      </c>
      <c r="S1785" s="521">
        <v>1160.4312699999998</v>
      </c>
      <c r="T1785" s="521">
        <v>769.27591000000007</v>
      </c>
      <c r="U1785" s="539">
        <v>519.09951999999998</v>
      </c>
      <c r="V1785" s="540"/>
    </row>
    <row r="1786" spans="5:22" outlineLevel="1" x14ac:dyDescent="0.2">
      <c r="E1786" s="526">
        <v>25</v>
      </c>
      <c r="F1786" s="527" t="s">
        <v>153</v>
      </c>
      <c r="G1786" s="528" t="s">
        <v>213</v>
      </c>
      <c r="Q1786" s="519" t="s">
        <v>110</v>
      </c>
      <c r="R1786" s="521">
        <v>1003.4831499999991</v>
      </c>
      <c r="S1786" s="521">
        <v>716.36918999999989</v>
      </c>
      <c r="T1786" s="521">
        <v>394.3012100000002</v>
      </c>
      <c r="U1786" s="539">
        <v>335.72211000000004</v>
      </c>
      <c r="V1786" s="540"/>
    </row>
    <row r="1787" spans="5:22" outlineLevel="1" x14ac:dyDescent="0.2">
      <c r="E1787" s="526">
        <v>25</v>
      </c>
      <c r="F1787" s="527" t="s">
        <v>153</v>
      </c>
      <c r="G1787" s="528" t="s">
        <v>214</v>
      </c>
      <c r="Q1787" s="519" t="s">
        <v>110</v>
      </c>
      <c r="R1787" s="521">
        <v>1297.4029500000001</v>
      </c>
      <c r="S1787" s="521">
        <v>1334.9081699999997</v>
      </c>
      <c r="T1787" s="521">
        <v>2255.2261100000001</v>
      </c>
      <c r="U1787" s="539">
        <v>2991.3744999999985</v>
      </c>
      <c r="V1787" s="540"/>
    </row>
    <row r="1788" spans="5:22" outlineLevel="1" x14ac:dyDescent="0.2">
      <c r="E1788" s="526">
        <v>25</v>
      </c>
      <c r="F1788" s="527" t="s">
        <v>153</v>
      </c>
      <c r="G1788" s="528" t="s">
        <v>215</v>
      </c>
      <c r="Q1788" s="519" t="s">
        <v>110</v>
      </c>
      <c r="R1788" s="521">
        <v>809.86884999999995</v>
      </c>
      <c r="S1788" s="521">
        <v>762.40312000000017</v>
      </c>
      <c r="T1788" s="521">
        <v>963.32695000000001</v>
      </c>
      <c r="U1788" s="539">
        <v>848.6642599999999</v>
      </c>
      <c r="V1788" s="540"/>
    </row>
    <row r="1789" spans="5:22" outlineLevel="1" x14ac:dyDescent="0.2">
      <c r="E1789" s="526">
        <v>25</v>
      </c>
      <c r="F1789" s="527" t="s">
        <v>153</v>
      </c>
      <c r="G1789" s="528" t="s">
        <v>216</v>
      </c>
      <c r="Q1789" s="519" t="s">
        <v>110</v>
      </c>
      <c r="R1789" s="521">
        <v>0</v>
      </c>
      <c r="S1789" s="521">
        <v>0</v>
      </c>
      <c r="T1789" s="521">
        <v>0</v>
      </c>
      <c r="U1789" s="539">
        <v>0</v>
      </c>
      <c r="V1789" s="540"/>
    </row>
    <row r="1790" spans="5:22" outlineLevel="1" x14ac:dyDescent="0.2">
      <c r="E1790" s="526">
        <v>25</v>
      </c>
      <c r="F1790" s="527" t="s">
        <v>153</v>
      </c>
      <c r="G1790" s="528" t="s">
        <v>33</v>
      </c>
      <c r="Q1790" s="519" t="s">
        <v>110</v>
      </c>
      <c r="R1790" s="521">
        <v>0</v>
      </c>
      <c r="S1790" s="521">
        <v>0</v>
      </c>
      <c r="T1790" s="521">
        <v>0</v>
      </c>
      <c r="U1790" s="539">
        <v>0</v>
      </c>
      <c r="V1790" s="540"/>
    </row>
    <row r="1791" spans="5:22" outlineLevel="1" x14ac:dyDescent="0.2">
      <c r="E1791" s="526">
        <v>25</v>
      </c>
      <c r="F1791" s="527" t="s">
        <v>153</v>
      </c>
      <c r="G1791" s="528" t="s">
        <v>34</v>
      </c>
      <c r="Q1791" s="519" t="s">
        <v>110</v>
      </c>
      <c r="R1791" s="521">
        <v>0</v>
      </c>
      <c r="S1791" s="521">
        <v>0</v>
      </c>
      <c r="T1791" s="521">
        <v>0</v>
      </c>
      <c r="U1791" s="539">
        <v>0</v>
      </c>
      <c r="V1791" s="540"/>
    </row>
    <row r="1792" spans="5:22" outlineLevel="1" x14ac:dyDescent="0.2">
      <c r="E1792" s="526">
        <v>25</v>
      </c>
      <c r="F1792" s="527" t="s">
        <v>153</v>
      </c>
      <c r="G1792" s="528" t="s">
        <v>217</v>
      </c>
      <c r="Q1792" s="519" t="s">
        <v>110</v>
      </c>
      <c r="R1792" s="521">
        <v>0</v>
      </c>
      <c r="S1792" s="521">
        <v>0</v>
      </c>
      <c r="T1792" s="521">
        <v>0</v>
      </c>
      <c r="U1792" s="539">
        <v>0</v>
      </c>
      <c r="V1792" s="540"/>
    </row>
    <row r="1793" spans="5:22" outlineLevel="1" x14ac:dyDescent="0.2">
      <c r="E1793" s="526">
        <v>25</v>
      </c>
      <c r="F1793" s="527" t="s">
        <v>153</v>
      </c>
      <c r="G1793" s="528" t="s">
        <v>152</v>
      </c>
      <c r="Q1793" s="519" t="s">
        <v>110</v>
      </c>
      <c r="R1793" s="521">
        <v>0</v>
      </c>
      <c r="S1793" s="521">
        <v>0</v>
      </c>
      <c r="T1793" s="521">
        <v>0</v>
      </c>
      <c r="U1793" s="539">
        <v>0</v>
      </c>
      <c r="V1793" s="540"/>
    </row>
    <row r="1794" spans="5:22" outlineLevel="1" x14ac:dyDescent="0.2">
      <c r="E1794" s="526">
        <v>25</v>
      </c>
      <c r="F1794" s="532" t="s">
        <v>153</v>
      </c>
      <c r="G1794" s="533" t="s">
        <v>454</v>
      </c>
      <c r="Q1794" s="519" t="s">
        <v>110</v>
      </c>
      <c r="R1794" s="521">
        <v>0</v>
      </c>
      <c r="S1794" s="521">
        <v>0</v>
      </c>
      <c r="T1794" s="521">
        <v>0</v>
      </c>
      <c r="U1794" s="539">
        <v>0</v>
      </c>
      <c r="V1794" s="540"/>
    </row>
    <row r="1795" spans="5:22" outlineLevel="1" x14ac:dyDescent="0.2">
      <c r="E1795" s="516" t="s">
        <v>154</v>
      </c>
      <c r="F1795" s="517" t="s">
        <v>155</v>
      </c>
      <c r="G1795" s="518" t="s">
        <v>209</v>
      </c>
      <c r="Q1795" s="519" t="s">
        <v>110</v>
      </c>
      <c r="R1795" s="521">
        <v>0</v>
      </c>
      <c r="S1795" s="521">
        <v>0</v>
      </c>
      <c r="T1795" s="521">
        <v>0</v>
      </c>
      <c r="U1795" s="539">
        <v>0</v>
      </c>
      <c r="V1795" s="540"/>
    </row>
    <row r="1796" spans="5:22" outlineLevel="1" x14ac:dyDescent="0.2">
      <c r="E1796" s="526" t="s">
        <v>154</v>
      </c>
      <c r="F1796" s="527" t="s">
        <v>155</v>
      </c>
      <c r="G1796" s="528" t="s">
        <v>31</v>
      </c>
      <c r="Q1796" s="519" t="s">
        <v>110</v>
      </c>
      <c r="R1796" s="521">
        <v>0</v>
      </c>
      <c r="S1796" s="521">
        <v>0</v>
      </c>
      <c r="T1796" s="521">
        <v>0</v>
      </c>
      <c r="U1796" s="539">
        <v>0</v>
      </c>
      <c r="V1796" s="540"/>
    </row>
    <row r="1797" spans="5:22" outlineLevel="1" x14ac:dyDescent="0.2">
      <c r="E1797" s="526" t="s">
        <v>154</v>
      </c>
      <c r="F1797" s="527" t="s">
        <v>155</v>
      </c>
      <c r="G1797" s="528" t="s">
        <v>28</v>
      </c>
      <c r="Q1797" s="519" t="s">
        <v>110</v>
      </c>
      <c r="R1797" s="521">
        <v>0</v>
      </c>
      <c r="S1797" s="521">
        <v>0</v>
      </c>
      <c r="T1797" s="521">
        <v>0</v>
      </c>
      <c r="U1797" s="539">
        <v>0</v>
      </c>
      <c r="V1797" s="540"/>
    </row>
    <row r="1798" spans="5:22" outlineLevel="1" x14ac:dyDescent="0.2">
      <c r="E1798" s="526" t="s">
        <v>154</v>
      </c>
      <c r="F1798" s="527" t="s">
        <v>155</v>
      </c>
      <c r="G1798" s="528" t="s">
        <v>210</v>
      </c>
      <c r="Q1798" s="519" t="s">
        <v>110</v>
      </c>
      <c r="R1798" s="521">
        <v>0</v>
      </c>
      <c r="S1798" s="521">
        <v>0</v>
      </c>
      <c r="T1798" s="521">
        <v>0</v>
      </c>
      <c r="U1798" s="539">
        <v>0</v>
      </c>
      <c r="V1798" s="540"/>
    </row>
    <row r="1799" spans="5:22" outlineLevel="1" x14ac:dyDescent="0.2">
      <c r="E1799" s="526" t="s">
        <v>154</v>
      </c>
      <c r="F1799" s="527" t="s">
        <v>155</v>
      </c>
      <c r="G1799" s="528" t="s">
        <v>211</v>
      </c>
      <c r="Q1799" s="519" t="s">
        <v>110</v>
      </c>
      <c r="R1799" s="521">
        <v>0</v>
      </c>
      <c r="S1799" s="521">
        <v>0</v>
      </c>
      <c r="T1799" s="521">
        <v>0</v>
      </c>
      <c r="U1799" s="539">
        <v>0</v>
      </c>
      <c r="V1799" s="540"/>
    </row>
    <row r="1800" spans="5:22" outlineLevel="1" x14ac:dyDescent="0.2">
      <c r="E1800" s="526" t="s">
        <v>154</v>
      </c>
      <c r="F1800" s="527" t="s">
        <v>155</v>
      </c>
      <c r="G1800" s="528" t="s">
        <v>212</v>
      </c>
      <c r="Q1800" s="519" t="s">
        <v>110</v>
      </c>
      <c r="R1800" s="521">
        <v>0</v>
      </c>
      <c r="S1800" s="521">
        <v>0</v>
      </c>
      <c r="T1800" s="521">
        <v>0</v>
      </c>
      <c r="U1800" s="539">
        <v>0</v>
      </c>
      <c r="V1800" s="540"/>
    </row>
    <row r="1801" spans="5:22" outlineLevel="1" x14ac:dyDescent="0.2">
      <c r="E1801" s="526" t="s">
        <v>154</v>
      </c>
      <c r="F1801" s="527" t="s">
        <v>155</v>
      </c>
      <c r="G1801" s="528" t="s">
        <v>213</v>
      </c>
      <c r="Q1801" s="519" t="s">
        <v>110</v>
      </c>
      <c r="R1801" s="521">
        <v>0</v>
      </c>
      <c r="S1801" s="521">
        <v>0</v>
      </c>
      <c r="T1801" s="521">
        <v>0</v>
      </c>
      <c r="U1801" s="539">
        <v>0</v>
      </c>
      <c r="V1801" s="540"/>
    </row>
    <row r="1802" spans="5:22" outlineLevel="1" x14ac:dyDescent="0.2">
      <c r="E1802" s="526" t="s">
        <v>154</v>
      </c>
      <c r="F1802" s="527" t="s">
        <v>155</v>
      </c>
      <c r="G1802" s="528" t="s">
        <v>214</v>
      </c>
      <c r="Q1802" s="519" t="s">
        <v>110</v>
      </c>
      <c r="R1802" s="521">
        <v>0</v>
      </c>
      <c r="S1802" s="521">
        <v>0</v>
      </c>
      <c r="T1802" s="521">
        <v>0</v>
      </c>
      <c r="U1802" s="539">
        <v>0</v>
      </c>
      <c r="V1802" s="540"/>
    </row>
    <row r="1803" spans="5:22" outlineLevel="1" x14ac:dyDescent="0.2">
      <c r="E1803" s="526" t="s">
        <v>154</v>
      </c>
      <c r="F1803" s="527" t="s">
        <v>155</v>
      </c>
      <c r="G1803" s="528" t="s">
        <v>215</v>
      </c>
      <c r="Q1803" s="519" t="s">
        <v>110</v>
      </c>
      <c r="R1803" s="521">
        <v>0</v>
      </c>
      <c r="S1803" s="521">
        <v>0</v>
      </c>
      <c r="T1803" s="521">
        <v>0</v>
      </c>
      <c r="U1803" s="539">
        <v>0</v>
      </c>
      <c r="V1803" s="540"/>
    </row>
    <row r="1804" spans="5:22" outlineLevel="1" x14ac:dyDescent="0.2">
      <c r="E1804" s="526" t="s">
        <v>154</v>
      </c>
      <c r="F1804" s="527" t="s">
        <v>155</v>
      </c>
      <c r="G1804" s="528" t="s">
        <v>216</v>
      </c>
      <c r="Q1804" s="519" t="s">
        <v>110</v>
      </c>
      <c r="R1804" s="521">
        <v>0</v>
      </c>
      <c r="S1804" s="521">
        <v>0</v>
      </c>
      <c r="T1804" s="521">
        <v>0</v>
      </c>
      <c r="U1804" s="539">
        <v>0</v>
      </c>
      <c r="V1804" s="540"/>
    </row>
    <row r="1805" spans="5:22" outlineLevel="1" x14ac:dyDescent="0.2">
      <c r="E1805" s="526" t="s">
        <v>154</v>
      </c>
      <c r="F1805" s="527" t="s">
        <v>155</v>
      </c>
      <c r="G1805" s="528" t="s">
        <v>33</v>
      </c>
      <c r="Q1805" s="519" t="s">
        <v>110</v>
      </c>
      <c r="R1805" s="521">
        <v>0</v>
      </c>
      <c r="S1805" s="521">
        <v>0</v>
      </c>
      <c r="T1805" s="521">
        <v>0</v>
      </c>
      <c r="U1805" s="539">
        <v>0</v>
      </c>
      <c r="V1805" s="540"/>
    </row>
    <row r="1806" spans="5:22" outlineLevel="1" x14ac:dyDescent="0.2">
      <c r="E1806" s="526" t="s">
        <v>154</v>
      </c>
      <c r="F1806" s="527" t="s">
        <v>155</v>
      </c>
      <c r="G1806" s="528" t="s">
        <v>34</v>
      </c>
      <c r="Q1806" s="519" t="s">
        <v>110</v>
      </c>
      <c r="R1806" s="521">
        <v>0</v>
      </c>
      <c r="S1806" s="521">
        <v>0</v>
      </c>
      <c r="T1806" s="521">
        <v>0</v>
      </c>
      <c r="U1806" s="539">
        <v>0</v>
      </c>
      <c r="V1806" s="540"/>
    </row>
    <row r="1807" spans="5:22" outlineLevel="1" x14ac:dyDescent="0.2">
      <c r="E1807" s="526" t="s">
        <v>154</v>
      </c>
      <c r="F1807" s="527" t="s">
        <v>155</v>
      </c>
      <c r="G1807" s="528" t="s">
        <v>217</v>
      </c>
      <c r="Q1807" s="519" t="s">
        <v>110</v>
      </c>
      <c r="R1807" s="521">
        <v>0</v>
      </c>
      <c r="S1807" s="521">
        <v>0</v>
      </c>
      <c r="T1807" s="521">
        <v>0</v>
      </c>
      <c r="U1807" s="539">
        <v>0</v>
      </c>
      <c r="V1807" s="540"/>
    </row>
    <row r="1808" spans="5:22" outlineLevel="1" x14ac:dyDescent="0.2">
      <c r="E1808" s="526" t="s">
        <v>154</v>
      </c>
      <c r="F1808" s="527" t="s">
        <v>155</v>
      </c>
      <c r="G1808" s="528" t="s">
        <v>152</v>
      </c>
      <c r="Q1808" s="519" t="s">
        <v>110</v>
      </c>
      <c r="R1808" s="521">
        <v>0</v>
      </c>
      <c r="S1808" s="521">
        <v>0</v>
      </c>
      <c r="T1808" s="521">
        <v>0</v>
      </c>
      <c r="U1808" s="539">
        <v>0</v>
      </c>
      <c r="V1808" s="540"/>
    </row>
    <row r="1809" spans="5:22" outlineLevel="1" x14ac:dyDescent="0.2">
      <c r="E1809" s="526" t="s">
        <v>154</v>
      </c>
      <c r="F1809" s="532" t="s">
        <v>155</v>
      </c>
      <c r="G1809" s="533" t="s">
        <v>454</v>
      </c>
      <c r="Q1809" s="519" t="s">
        <v>110</v>
      </c>
      <c r="R1809" s="521">
        <v>0</v>
      </c>
      <c r="S1809" s="521">
        <v>0</v>
      </c>
      <c r="T1809" s="521">
        <v>0</v>
      </c>
      <c r="U1809" s="539">
        <v>0</v>
      </c>
      <c r="V1809" s="540"/>
    </row>
    <row r="1810" spans="5:22" outlineLevel="1" x14ac:dyDescent="0.2">
      <c r="E1810" s="516" t="s">
        <v>156</v>
      </c>
      <c r="F1810" s="517" t="s">
        <v>157</v>
      </c>
      <c r="G1810" s="518" t="s">
        <v>209</v>
      </c>
      <c r="Q1810" s="519" t="s">
        <v>110</v>
      </c>
      <c r="R1810" s="521">
        <v>0</v>
      </c>
      <c r="S1810" s="521">
        <v>0</v>
      </c>
      <c r="T1810" s="521">
        <v>0</v>
      </c>
      <c r="U1810" s="539">
        <v>0</v>
      </c>
      <c r="V1810" s="540"/>
    </row>
    <row r="1811" spans="5:22" outlineLevel="1" x14ac:dyDescent="0.2">
      <c r="E1811" s="526" t="s">
        <v>156</v>
      </c>
      <c r="F1811" s="527" t="s">
        <v>157</v>
      </c>
      <c r="G1811" s="528" t="s">
        <v>31</v>
      </c>
      <c r="Q1811" s="519" t="s">
        <v>110</v>
      </c>
      <c r="R1811" s="521">
        <v>0</v>
      </c>
      <c r="S1811" s="521">
        <v>0</v>
      </c>
      <c r="T1811" s="521">
        <v>0</v>
      </c>
      <c r="U1811" s="539">
        <v>0</v>
      </c>
      <c r="V1811" s="540"/>
    </row>
    <row r="1812" spans="5:22" outlineLevel="1" x14ac:dyDescent="0.2">
      <c r="E1812" s="526" t="s">
        <v>156</v>
      </c>
      <c r="F1812" s="527" t="s">
        <v>157</v>
      </c>
      <c r="G1812" s="528" t="s">
        <v>28</v>
      </c>
      <c r="Q1812" s="519" t="s">
        <v>110</v>
      </c>
      <c r="R1812" s="521">
        <v>0</v>
      </c>
      <c r="S1812" s="521">
        <v>0</v>
      </c>
      <c r="T1812" s="521">
        <v>0</v>
      </c>
      <c r="U1812" s="539">
        <v>0</v>
      </c>
      <c r="V1812" s="540"/>
    </row>
    <row r="1813" spans="5:22" outlineLevel="1" x14ac:dyDescent="0.2">
      <c r="E1813" s="526" t="s">
        <v>156</v>
      </c>
      <c r="F1813" s="527" t="s">
        <v>157</v>
      </c>
      <c r="G1813" s="528" t="s">
        <v>210</v>
      </c>
      <c r="Q1813" s="519" t="s">
        <v>110</v>
      </c>
      <c r="R1813" s="521">
        <v>0</v>
      </c>
      <c r="S1813" s="521">
        <v>0</v>
      </c>
      <c r="T1813" s="521">
        <v>0</v>
      </c>
      <c r="U1813" s="539">
        <v>0</v>
      </c>
      <c r="V1813" s="540"/>
    </row>
    <row r="1814" spans="5:22" outlineLevel="1" x14ac:dyDescent="0.2">
      <c r="E1814" s="526" t="s">
        <v>156</v>
      </c>
      <c r="F1814" s="527" t="s">
        <v>157</v>
      </c>
      <c r="G1814" s="528" t="s">
        <v>211</v>
      </c>
      <c r="Q1814" s="519" t="s">
        <v>110</v>
      </c>
      <c r="R1814" s="521">
        <v>0</v>
      </c>
      <c r="S1814" s="521">
        <v>0</v>
      </c>
      <c r="T1814" s="521">
        <v>0</v>
      </c>
      <c r="U1814" s="539">
        <v>0</v>
      </c>
      <c r="V1814" s="540"/>
    </row>
    <row r="1815" spans="5:22" outlineLevel="1" x14ac:dyDescent="0.2">
      <c r="E1815" s="526" t="s">
        <v>156</v>
      </c>
      <c r="F1815" s="527" t="s">
        <v>157</v>
      </c>
      <c r="G1815" s="528" t="s">
        <v>212</v>
      </c>
      <c r="Q1815" s="519" t="s">
        <v>110</v>
      </c>
      <c r="R1815" s="521">
        <v>0</v>
      </c>
      <c r="S1815" s="521">
        <v>0</v>
      </c>
      <c r="T1815" s="521">
        <v>0</v>
      </c>
      <c r="U1815" s="539">
        <v>0</v>
      </c>
      <c r="V1815" s="540"/>
    </row>
    <row r="1816" spans="5:22" outlineLevel="1" x14ac:dyDescent="0.2">
      <c r="E1816" s="526" t="s">
        <v>156</v>
      </c>
      <c r="F1816" s="527" t="s">
        <v>157</v>
      </c>
      <c r="G1816" s="528" t="s">
        <v>213</v>
      </c>
      <c r="Q1816" s="519" t="s">
        <v>110</v>
      </c>
      <c r="R1816" s="521">
        <v>0</v>
      </c>
      <c r="S1816" s="521">
        <v>0</v>
      </c>
      <c r="T1816" s="521">
        <v>0</v>
      </c>
      <c r="U1816" s="539">
        <v>0</v>
      </c>
      <c r="V1816" s="540"/>
    </row>
    <row r="1817" spans="5:22" outlineLevel="1" x14ac:dyDescent="0.2">
      <c r="E1817" s="526" t="s">
        <v>156</v>
      </c>
      <c r="F1817" s="527" t="s">
        <v>157</v>
      </c>
      <c r="G1817" s="528" t="s">
        <v>214</v>
      </c>
      <c r="Q1817" s="519" t="s">
        <v>110</v>
      </c>
      <c r="R1817" s="521">
        <v>0</v>
      </c>
      <c r="S1817" s="521">
        <v>0</v>
      </c>
      <c r="T1817" s="521">
        <v>0</v>
      </c>
      <c r="U1817" s="539">
        <v>0</v>
      </c>
      <c r="V1817" s="540"/>
    </row>
    <row r="1818" spans="5:22" outlineLevel="1" x14ac:dyDescent="0.2">
      <c r="E1818" s="526" t="s">
        <v>156</v>
      </c>
      <c r="F1818" s="527" t="s">
        <v>157</v>
      </c>
      <c r="G1818" s="528" t="s">
        <v>215</v>
      </c>
      <c r="Q1818" s="519" t="s">
        <v>110</v>
      </c>
      <c r="R1818" s="521">
        <v>0</v>
      </c>
      <c r="S1818" s="521">
        <v>0</v>
      </c>
      <c r="T1818" s="521">
        <v>0</v>
      </c>
      <c r="U1818" s="539">
        <v>0</v>
      </c>
      <c r="V1818" s="540"/>
    </row>
    <row r="1819" spans="5:22" outlineLevel="1" x14ac:dyDescent="0.2">
      <c r="E1819" s="526" t="s">
        <v>156</v>
      </c>
      <c r="F1819" s="527" t="s">
        <v>157</v>
      </c>
      <c r="G1819" s="528" t="s">
        <v>216</v>
      </c>
      <c r="Q1819" s="519" t="s">
        <v>110</v>
      </c>
      <c r="R1819" s="521">
        <v>0</v>
      </c>
      <c r="S1819" s="521">
        <v>0</v>
      </c>
      <c r="T1819" s="521">
        <v>0</v>
      </c>
      <c r="U1819" s="539">
        <v>0</v>
      </c>
      <c r="V1819" s="540"/>
    </row>
    <row r="1820" spans="5:22" outlineLevel="1" x14ac:dyDescent="0.2">
      <c r="E1820" s="526" t="s">
        <v>156</v>
      </c>
      <c r="F1820" s="527" t="s">
        <v>157</v>
      </c>
      <c r="G1820" s="528" t="s">
        <v>33</v>
      </c>
      <c r="Q1820" s="519" t="s">
        <v>110</v>
      </c>
      <c r="R1820" s="521">
        <v>0</v>
      </c>
      <c r="S1820" s="521">
        <v>0</v>
      </c>
      <c r="T1820" s="521">
        <v>0</v>
      </c>
      <c r="U1820" s="539">
        <v>0</v>
      </c>
      <c r="V1820" s="540"/>
    </row>
    <row r="1821" spans="5:22" outlineLevel="1" x14ac:dyDescent="0.2">
      <c r="E1821" s="526" t="s">
        <v>156</v>
      </c>
      <c r="F1821" s="527" t="s">
        <v>157</v>
      </c>
      <c r="G1821" s="528" t="s">
        <v>34</v>
      </c>
      <c r="Q1821" s="519" t="s">
        <v>110</v>
      </c>
      <c r="R1821" s="521">
        <v>0</v>
      </c>
      <c r="S1821" s="521">
        <v>0</v>
      </c>
      <c r="T1821" s="521">
        <v>0</v>
      </c>
      <c r="U1821" s="539">
        <v>0</v>
      </c>
      <c r="V1821" s="540"/>
    </row>
    <row r="1822" spans="5:22" outlineLevel="1" x14ac:dyDescent="0.2">
      <c r="E1822" s="526" t="s">
        <v>156</v>
      </c>
      <c r="F1822" s="527" t="s">
        <v>157</v>
      </c>
      <c r="G1822" s="528" t="s">
        <v>217</v>
      </c>
      <c r="Q1822" s="519" t="s">
        <v>110</v>
      </c>
      <c r="R1822" s="521">
        <v>0</v>
      </c>
      <c r="S1822" s="521">
        <v>0</v>
      </c>
      <c r="T1822" s="521">
        <v>0</v>
      </c>
      <c r="U1822" s="539">
        <v>0</v>
      </c>
      <c r="V1822" s="540"/>
    </row>
    <row r="1823" spans="5:22" outlineLevel="1" x14ac:dyDescent="0.2">
      <c r="E1823" s="526" t="s">
        <v>156</v>
      </c>
      <c r="F1823" s="527" t="s">
        <v>157</v>
      </c>
      <c r="G1823" s="528" t="s">
        <v>152</v>
      </c>
      <c r="Q1823" s="519" t="s">
        <v>110</v>
      </c>
      <c r="R1823" s="521">
        <v>0</v>
      </c>
      <c r="S1823" s="521">
        <v>0</v>
      </c>
      <c r="T1823" s="521">
        <v>0</v>
      </c>
      <c r="U1823" s="539">
        <v>0</v>
      </c>
      <c r="V1823" s="540"/>
    </row>
    <row r="1824" spans="5:22" outlineLevel="1" x14ac:dyDescent="0.2">
      <c r="E1824" s="526" t="s">
        <v>156</v>
      </c>
      <c r="F1824" s="532" t="s">
        <v>157</v>
      </c>
      <c r="G1824" s="533" t="s">
        <v>454</v>
      </c>
      <c r="Q1824" s="519" t="s">
        <v>110</v>
      </c>
      <c r="R1824" s="521">
        <v>0</v>
      </c>
      <c r="S1824" s="521">
        <v>0</v>
      </c>
      <c r="T1824" s="521">
        <v>0</v>
      </c>
      <c r="U1824" s="539">
        <v>0</v>
      </c>
      <c r="V1824" s="540"/>
    </row>
    <row r="1825" spans="5:22" outlineLevel="1" x14ac:dyDescent="0.2">
      <c r="E1825" s="516" t="s">
        <v>152</v>
      </c>
      <c r="F1825" s="517" t="s">
        <v>152</v>
      </c>
      <c r="G1825" s="518" t="s">
        <v>209</v>
      </c>
      <c r="Q1825" s="519" t="s">
        <v>110</v>
      </c>
      <c r="R1825" s="521">
        <v>0</v>
      </c>
      <c r="S1825" s="521">
        <v>0</v>
      </c>
      <c r="T1825" s="521">
        <v>0</v>
      </c>
      <c r="U1825" s="539">
        <v>0</v>
      </c>
      <c r="V1825" s="540"/>
    </row>
    <row r="1826" spans="5:22" outlineLevel="1" x14ac:dyDescent="0.2">
      <c r="E1826" s="526" t="s">
        <v>152</v>
      </c>
      <c r="F1826" s="527" t="s">
        <v>152</v>
      </c>
      <c r="G1826" s="528" t="s">
        <v>31</v>
      </c>
      <c r="Q1826" s="519" t="s">
        <v>110</v>
      </c>
      <c r="R1826" s="521">
        <v>0</v>
      </c>
      <c r="S1826" s="521">
        <v>0</v>
      </c>
      <c r="T1826" s="521">
        <v>0</v>
      </c>
      <c r="U1826" s="539">
        <v>0</v>
      </c>
      <c r="V1826" s="540"/>
    </row>
    <row r="1827" spans="5:22" outlineLevel="1" x14ac:dyDescent="0.2">
      <c r="E1827" s="526" t="s">
        <v>152</v>
      </c>
      <c r="F1827" s="527" t="s">
        <v>152</v>
      </c>
      <c r="G1827" s="528" t="s">
        <v>28</v>
      </c>
      <c r="Q1827" s="519" t="s">
        <v>110</v>
      </c>
      <c r="R1827" s="521">
        <v>0</v>
      </c>
      <c r="S1827" s="521">
        <v>0</v>
      </c>
      <c r="T1827" s="521">
        <v>0</v>
      </c>
      <c r="U1827" s="539">
        <v>0</v>
      </c>
      <c r="V1827" s="540"/>
    </row>
    <row r="1828" spans="5:22" outlineLevel="1" x14ac:dyDescent="0.2">
      <c r="E1828" s="526" t="s">
        <v>152</v>
      </c>
      <c r="F1828" s="527" t="s">
        <v>152</v>
      </c>
      <c r="G1828" s="528" t="s">
        <v>210</v>
      </c>
      <c r="Q1828" s="519" t="s">
        <v>110</v>
      </c>
      <c r="R1828" s="521">
        <v>0</v>
      </c>
      <c r="S1828" s="521">
        <v>0</v>
      </c>
      <c r="T1828" s="521">
        <v>0</v>
      </c>
      <c r="U1828" s="539">
        <v>0</v>
      </c>
      <c r="V1828" s="540"/>
    </row>
    <row r="1829" spans="5:22" outlineLevel="1" x14ac:dyDescent="0.2">
      <c r="E1829" s="526" t="s">
        <v>152</v>
      </c>
      <c r="F1829" s="527" t="s">
        <v>152</v>
      </c>
      <c r="G1829" s="528" t="s">
        <v>211</v>
      </c>
      <c r="Q1829" s="519" t="s">
        <v>110</v>
      </c>
      <c r="R1829" s="521">
        <v>0</v>
      </c>
      <c r="S1829" s="521">
        <v>0</v>
      </c>
      <c r="T1829" s="521">
        <v>0</v>
      </c>
      <c r="U1829" s="539">
        <v>0</v>
      </c>
      <c r="V1829" s="540"/>
    </row>
    <row r="1830" spans="5:22" outlineLevel="1" x14ac:dyDescent="0.2">
      <c r="E1830" s="526" t="s">
        <v>152</v>
      </c>
      <c r="F1830" s="527" t="s">
        <v>152</v>
      </c>
      <c r="G1830" s="528" t="s">
        <v>212</v>
      </c>
      <c r="Q1830" s="519" t="s">
        <v>110</v>
      </c>
      <c r="R1830" s="521">
        <v>0</v>
      </c>
      <c r="S1830" s="521">
        <v>0</v>
      </c>
      <c r="T1830" s="521">
        <v>0</v>
      </c>
      <c r="U1830" s="539">
        <v>0</v>
      </c>
      <c r="V1830" s="540"/>
    </row>
    <row r="1831" spans="5:22" outlineLevel="1" x14ac:dyDescent="0.2">
      <c r="E1831" s="526" t="s">
        <v>152</v>
      </c>
      <c r="F1831" s="527" t="s">
        <v>152</v>
      </c>
      <c r="G1831" s="528" t="s">
        <v>213</v>
      </c>
      <c r="Q1831" s="519" t="s">
        <v>110</v>
      </c>
      <c r="R1831" s="521">
        <v>0</v>
      </c>
      <c r="S1831" s="521">
        <v>0</v>
      </c>
      <c r="T1831" s="521">
        <v>0</v>
      </c>
      <c r="U1831" s="539">
        <v>0</v>
      </c>
      <c r="V1831" s="540"/>
    </row>
    <row r="1832" spans="5:22" outlineLevel="1" x14ac:dyDescent="0.2">
      <c r="E1832" s="526" t="s">
        <v>152</v>
      </c>
      <c r="F1832" s="527" t="s">
        <v>152</v>
      </c>
      <c r="G1832" s="528" t="s">
        <v>214</v>
      </c>
      <c r="Q1832" s="519" t="s">
        <v>110</v>
      </c>
      <c r="R1832" s="521">
        <v>0</v>
      </c>
      <c r="S1832" s="521">
        <v>0</v>
      </c>
      <c r="T1832" s="521">
        <v>0</v>
      </c>
      <c r="U1832" s="539">
        <v>0</v>
      </c>
      <c r="V1832" s="540"/>
    </row>
    <row r="1833" spans="5:22" outlineLevel="1" x14ac:dyDescent="0.2">
      <c r="E1833" s="526" t="s">
        <v>152</v>
      </c>
      <c r="F1833" s="527" t="s">
        <v>152</v>
      </c>
      <c r="G1833" s="528" t="s">
        <v>215</v>
      </c>
      <c r="Q1833" s="519" t="s">
        <v>110</v>
      </c>
      <c r="R1833" s="521">
        <v>0</v>
      </c>
      <c r="S1833" s="521">
        <v>0</v>
      </c>
      <c r="T1833" s="521">
        <v>0</v>
      </c>
      <c r="U1833" s="539">
        <v>0</v>
      </c>
      <c r="V1833" s="540"/>
    </row>
    <row r="1834" spans="5:22" outlineLevel="1" x14ac:dyDescent="0.2">
      <c r="E1834" s="526" t="s">
        <v>152</v>
      </c>
      <c r="F1834" s="527" t="s">
        <v>152</v>
      </c>
      <c r="G1834" s="528" t="s">
        <v>216</v>
      </c>
      <c r="Q1834" s="519" t="s">
        <v>110</v>
      </c>
      <c r="R1834" s="521">
        <v>0</v>
      </c>
      <c r="S1834" s="521">
        <v>0</v>
      </c>
      <c r="T1834" s="521">
        <v>0</v>
      </c>
      <c r="U1834" s="539">
        <v>0</v>
      </c>
      <c r="V1834" s="540"/>
    </row>
    <row r="1835" spans="5:22" outlineLevel="1" x14ac:dyDescent="0.2">
      <c r="E1835" s="526" t="s">
        <v>152</v>
      </c>
      <c r="F1835" s="527" t="s">
        <v>152</v>
      </c>
      <c r="G1835" s="528" t="s">
        <v>33</v>
      </c>
      <c r="Q1835" s="519" t="s">
        <v>110</v>
      </c>
      <c r="R1835" s="521">
        <v>0</v>
      </c>
      <c r="S1835" s="521">
        <v>0</v>
      </c>
      <c r="T1835" s="521">
        <v>0</v>
      </c>
      <c r="U1835" s="539">
        <v>0</v>
      </c>
      <c r="V1835" s="540"/>
    </row>
    <row r="1836" spans="5:22" outlineLevel="1" x14ac:dyDescent="0.2">
      <c r="E1836" s="526" t="s">
        <v>152</v>
      </c>
      <c r="F1836" s="527" t="s">
        <v>152</v>
      </c>
      <c r="G1836" s="528" t="s">
        <v>34</v>
      </c>
      <c r="Q1836" s="519" t="s">
        <v>110</v>
      </c>
      <c r="R1836" s="521">
        <v>0</v>
      </c>
      <c r="S1836" s="521">
        <v>0</v>
      </c>
      <c r="T1836" s="521">
        <v>0</v>
      </c>
      <c r="U1836" s="539">
        <v>0</v>
      </c>
      <c r="V1836" s="540"/>
    </row>
    <row r="1837" spans="5:22" outlineLevel="1" x14ac:dyDescent="0.2">
      <c r="E1837" s="526" t="s">
        <v>152</v>
      </c>
      <c r="F1837" s="527" t="s">
        <v>152</v>
      </c>
      <c r="G1837" s="528" t="s">
        <v>217</v>
      </c>
      <c r="Q1837" s="519" t="s">
        <v>110</v>
      </c>
      <c r="R1837" s="521">
        <v>0</v>
      </c>
      <c r="S1837" s="521">
        <v>0</v>
      </c>
      <c r="T1837" s="521">
        <v>0</v>
      </c>
      <c r="U1837" s="539">
        <v>0</v>
      </c>
      <c r="V1837" s="540"/>
    </row>
    <row r="1838" spans="5:22" outlineLevel="1" x14ac:dyDescent="0.2">
      <c r="E1838" s="526" t="s">
        <v>152</v>
      </c>
      <c r="F1838" s="527" t="s">
        <v>152</v>
      </c>
      <c r="G1838" s="528" t="s">
        <v>152</v>
      </c>
      <c r="Q1838" s="519" t="s">
        <v>110</v>
      </c>
      <c r="R1838" s="521">
        <v>0</v>
      </c>
      <c r="S1838" s="521">
        <v>0</v>
      </c>
      <c r="T1838" s="521">
        <v>0</v>
      </c>
      <c r="U1838" s="539">
        <v>0</v>
      </c>
      <c r="V1838" s="540"/>
    </row>
    <row r="1839" spans="5:22" outlineLevel="1" x14ac:dyDescent="0.2">
      <c r="E1839" s="526" t="s">
        <v>152</v>
      </c>
      <c r="F1839" s="532" t="s">
        <v>152</v>
      </c>
      <c r="G1839" s="533" t="s">
        <v>454</v>
      </c>
      <c r="Q1839" s="519" t="s">
        <v>110</v>
      </c>
      <c r="R1839" s="521">
        <v>0</v>
      </c>
      <c r="S1839" s="521">
        <v>0</v>
      </c>
      <c r="T1839" s="521">
        <v>0</v>
      </c>
      <c r="U1839" s="539">
        <v>0</v>
      </c>
      <c r="V1839" s="540"/>
    </row>
    <row r="1840" spans="5:22" outlineLevel="1" x14ac:dyDescent="0.2">
      <c r="E1840" s="516">
        <v>29</v>
      </c>
      <c r="F1840" s="517" t="s">
        <v>158</v>
      </c>
      <c r="G1840" s="518" t="s">
        <v>209</v>
      </c>
      <c r="Q1840" s="519" t="s">
        <v>110</v>
      </c>
      <c r="R1840" s="521">
        <v>303.05335808000001</v>
      </c>
      <c r="S1840" s="521">
        <v>220.667964396</v>
      </c>
      <c r="T1840" s="521">
        <v>208.35520881999994</v>
      </c>
      <c r="U1840" s="539">
        <v>197.58004455822436</v>
      </c>
      <c r="V1840" s="540"/>
    </row>
    <row r="1841" spans="5:22" outlineLevel="1" x14ac:dyDescent="0.2">
      <c r="E1841" s="526">
        <v>29</v>
      </c>
      <c r="F1841" s="527" t="s">
        <v>158</v>
      </c>
      <c r="G1841" s="528" t="s">
        <v>31</v>
      </c>
      <c r="Q1841" s="519" t="s">
        <v>110</v>
      </c>
      <c r="R1841" s="521">
        <v>57.498744240000008</v>
      </c>
      <c r="S1841" s="521">
        <v>76.253380559999997</v>
      </c>
      <c r="T1841" s="521">
        <v>78.332448600000006</v>
      </c>
      <c r="U1841" s="539">
        <v>87.346235681001843</v>
      </c>
      <c r="V1841" s="540"/>
    </row>
    <row r="1842" spans="5:22" outlineLevel="1" x14ac:dyDescent="0.2">
      <c r="E1842" s="526">
        <v>29</v>
      </c>
      <c r="F1842" s="527" t="s">
        <v>158</v>
      </c>
      <c r="G1842" s="528" t="s">
        <v>28</v>
      </c>
      <c r="Q1842" s="519" t="s">
        <v>110</v>
      </c>
      <c r="R1842" s="521">
        <v>0</v>
      </c>
      <c r="S1842" s="521">
        <v>0</v>
      </c>
      <c r="T1842" s="521">
        <v>0</v>
      </c>
      <c r="U1842" s="539">
        <v>0</v>
      </c>
      <c r="V1842" s="540"/>
    </row>
    <row r="1843" spans="5:22" outlineLevel="1" x14ac:dyDescent="0.2">
      <c r="E1843" s="526">
        <v>29</v>
      </c>
      <c r="F1843" s="527" t="s">
        <v>158</v>
      </c>
      <c r="G1843" s="528" t="s">
        <v>210</v>
      </c>
      <c r="Q1843" s="519" t="s">
        <v>110</v>
      </c>
      <c r="R1843" s="521">
        <v>137.42202978</v>
      </c>
      <c r="S1843" s="521">
        <v>146.62351242</v>
      </c>
      <c r="T1843" s="521">
        <v>111.77032985999999</v>
      </c>
      <c r="U1843" s="539">
        <v>282.90977328824135</v>
      </c>
      <c r="V1843" s="540"/>
    </row>
    <row r="1844" spans="5:22" outlineLevel="1" x14ac:dyDescent="0.2">
      <c r="E1844" s="526">
        <v>29</v>
      </c>
      <c r="F1844" s="527" t="s">
        <v>158</v>
      </c>
      <c r="G1844" s="528" t="s">
        <v>211</v>
      </c>
      <c r="Q1844" s="519" t="s">
        <v>110</v>
      </c>
      <c r="R1844" s="521">
        <v>101.84053571999999</v>
      </c>
      <c r="S1844" s="521">
        <v>212.87320488</v>
      </c>
      <c r="T1844" s="521">
        <v>115.14464136000001</v>
      </c>
      <c r="U1844" s="539">
        <v>433.13732705386735</v>
      </c>
      <c r="V1844" s="540"/>
    </row>
    <row r="1845" spans="5:22" outlineLevel="1" x14ac:dyDescent="0.2">
      <c r="E1845" s="526">
        <v>29</v>
      </c>
      <c r="F1845" s="527" t="s">
        <v>158</v>
      </c>
      <c r="G1845" s="528" t="s">
        <v>212</v>
      </c>
      <c r="Q1845" s="519" t="s">
        <v>110</v>
      </c>
      <c r="R1845" s="521">
        <v>65.591420580000019</v>
      </c>
      <c r="S1845" s="521">
        <v>70.336448279999999</v>
      </c>
      <c r="T1845" s="521">
        <v>57.129909479999995</v>
      </c>
      <c r="U1845" s="539">
        <v>98.864207152097933</v>
      </c>
      <c r="V1845" s="540"/>
    </row>
    <row r="1846" spans="5:22" outlineLevel="1" x14ac:dyDescent="0.2">
      <c r="E1846" s="526">
        <v>29</v>
      </c>
      <c r="F1846" s="527" t="s">
        <v>158</v>
      </c>
      <c r="G1846" s="528" t="s">
        <v>213</v>
      </c>
      <c r="Q1846" s="519" t="s">
        <v>110</v>
      </c>
      <c r="R1846" s="521">
        <v>76.648375440000024</v>
      </c>
      <c r="S1846" s="521">
        <v>84.490246260000006</v>
      </c>
      <c r="T1846" s="521">
        <v>89.629254540000005</v>
      </c>
      <c r="U1846" s="539">
        <v>95.455197674627854</v>
      </c>
      <c r="V1846" s="540"/>
    </row>
    <row r="1847" spans="5:22" outlineLevel="1" x14ac:dyDescent="0.2">
      <c r="E1847" s="526">
        <v>29</v>
      </c>
      <c r="F1847" s="527" t="s">
        <v>158</v>
      </c>
      <c r="G1847" s="528" t="s">
        <v>214</v>
      </c>
      <c r="Q1847" s="519" t="s">
        <v>110</v>
      </c>
      <c r="R1847" s="521">
        <v>91.609776719999999</v>
      </c>
      <c r="S1847" s="521">
        <v>78.883204679999992</v>
      </c>
      <c r="T1847" s="521">
        <v>100.8740754</v>
      </c>
      <c r="U1847" s="539">
        <v>206.87155600694294</v>
      </c>
      <c r="V1847" s="540"/>
    </row>
    <row r="1848" spans="5:22" outlineLevel="1" x14ac:dyDescent="0.2">
      <c r="E1848" s="526">
        <v>29</v>
      </c>
      <c r="F1848" s="527" t="s">
        <v>158</v>
      </c>
      <c r="G1848" s="528" t="s">
        <v>215</v>
      </c>
      <c r="Q1848" s="519" t="s">
        <v>110</v>
      </c>
      <c r="R1848" s="521">
        <v>88.476224759999994</v>
      </c>
      <c r="S1848" s="521">
        <v>70.994693699999999</v>
      </c>
      <c r="T1848" s="521">
        <v>108.63656622000002</v>
      </c>
      <c r="U1848" s="539">
        <v>152.05534862056112</v>
      </c>
      <c r="V1848" s="540"/>
    </row>
    <row r="1849" spans="5:22" outlineLevel="1" x14ac:dyDescent="0.2">
      <c r="E1849" s="526">
        <v>29</v>
      </c>
      <c r="F1849" s="527" t="s">
        <v>158</v>
      </c>
      <c r="G1849" s="528" t="s">
        <v>216</v>
      </c>
      <c r="Q1849" s="519" t="s">
        <v>110</v>
      </c>
      <c r="R1849" s="521">
        <v>0</v>
      </c>
      <c r="S1849" s="521">
        <v>0</v>
      </c>
      <c r="T1849" s="521">
        <v>0</v>
      </c>
      <c r="U1849" s="539">
        <v>0</v>
      </c>
      <c r="V1849" s="540"/>
    </row>
    <row r="1850" spans="5:22" outlineLevel="1" x14ac:dyDescent="0.2">
      <c r="E1850" s="526">
        <v>29</v>
      </c>
      <c r="F1850" s="527" t="s">
        <v>158</v>
      </c>
      <c r="G1850" s="528" t="s">
        <v>33</v>
      </c>
      <c r="Q1850" s="519" t="s">
        <v>110</v>
      </c>
      <c r="R1850" s="521">
        <v>0</v>
      </c>
      <c r="S1850" s="521">
        <v>0</v>
      </c>
      <c r="T1850" s="521">
        <v>0</v>
      </c>
      <c r="U1850" s="539">
        <v>0</v>
      </c>
      <c r="V1850" s="540"/>
    </row>
    <row r="1851" spans="5:22" outlineLevel="1" x14ac:dyDescent="0.2">
      <c r="E1851" s="526">
        <v>29</v>
      </c>
      <c r="F1851" s="527" t="s">
        <v>158</v>
      </c>
      <c r="G1851" s="528" t="s">
        <v>34</v>
      </c>
      <c r="Q1851" s="519" t="s">
        <v>110</v>
      </c>
      <c r="R1851" s="521">
        <v>0</v>
      </c>
      <c r="S1851" s="521">
        <v>0</v>
      </c>
      <c r="T1851" s="521">
        <v>0</v>
      </c>
      <c r="U1851" s="539">
        <v>0</v>
      </c>
      <c r="V1851" s="540"/>
    </row>
    <row r="1852" spans="5:22" outlineLevel="1" x14ac:dyDescent="0.2">
      <c r="E1852" s="526">
        <v>29</v>
      </c>
      <c r="F1852" s="527" t="s">
        <v>158</v>
      </c>
      <c r="G1852" s="528" t="s">
        <v>217</v>
      </c>
      <c r="Q1852" s="519" t="s">
        <v>110</v>
      </c>
      <c r="R1852" s="521">
        <v>0</v>
      </c>
      <c r="S1852" s="521">
        <v>0</v>
      </c>
      <c r="T1852" s="521">
        <v>0</v>
      </c>
      <c r="U1852" s="539">
        <v>0</v>
      </c>
      <c r="V1852" s="540"/>
    </row>
    <row r="1853" spans="5:22" outlineLevel="1" x14ac:dyDescent="0.2">
      <c r="E1853" s="526">
        <v>29</v>
      </c>
      <c r="F1853" s="527" t="s">
        <v>158</v>
      </c>
      <c r="G1853" s="528" t="s">
        <v>152</v>
      </c>
      <c r="Q1853" s="519" t="s">
        <v>110</v>
      </c>
      <c r="R1853" s="521">
        <v>0</v>
      </c>
      <c r="S1853" s="521">
        <v>0</v>
      </c>
      <c r="T1853" s="521">
        <v>0</v>
      </c>
      <c r="U1853" s="539">
        <v>0</v>
      </c>
      <c r="V1853" s="540"/>
    </row>
    <row r="1854" spans="5:22" outlineLevel="1" x14ac:dyDescent="0.2">
      <c r="E1854" s="526">
        <v>29</v>
      </c>
      <c r="F1854" s="532" t="s">
        <v>158</v>
      </c>
      <c r="G1854" s="533" t="s">
        <v>454</v>
      </c>
      <c r="Q1854" s="519" t="s">
        <v>110</v>
      </c>
      <c r="R1854" s="521">
        <v>0</v>
      </c>
      <c r="S1854" s="521">
        <v>0</v>
      </c>
      <c r="T1854" s="521">
        <v>0</v>
      </c>
      <c r="U1854" s="539">
        <v>0</v>
      </c>
      <c r="V1854" s="540"/>
    </row>
    <row r="1855" spans="5:22" outlineLevel="1" x14ac:dyDescent="0.2">
      <c r="E1855" s="516">
        <v>30</v>
      </c>
      <c r="F1855" s="517" t="s">
        <v>159</v>
      </c>
      <c r="G1855" s="518" t="s">
        <v>209</v>
      </c>
      <c r="Q1855" s="519" t="s">
        <v>110</v>
      </c>
      <c r="R1855" s="521">
        <v>0</v>
      </c>
      <c r="S1855" s="521">
        <v>0</v>
      </c>
      <c r="T1855" s="521">
        <v>0</v>
      </c>
      <c r="U1855" s="539">
        <v>0</v>
      </c>
      <c r="V1855" s="540"/>
    </row>
    <row r="1856" spans="5:22" outlineLevel="1" x14ac:dyDescent="0.2">
      <c r="E1856" s="526">
        <v>30</v>
      </c>
      <c r="F1856" s="527" t="s">
        <v>159</v>
      </c>
      <c r="G1856" s="528" t="s">
        <v>31</v>
      </c>
      <c r="Q1856" s="519" t="s">
        <v>110</v>
      </c>
      <c r="R1856" s="521">
        <v>423.27305999999999</v>
      </c>
      <c r="S1856" s="521">
        <v>562.52412000000004</v>
      </c>
      <c r="T1856" s="521">
        <v>477.1336</v>
      </c>
      <c r="U1856" s="539">
        <v>528.64967999999965</v>
      </c>
      <c r="V1856" s="540"/>
    </row>
    <row r="1857" spans="5:22" outlineLevel="1" x14ac:dyDescent="0.2">
      <c r="E1857" s="526">
        <v>30</v>
      </c>
      <c r="F1857" s="527" t="s">
        <v>159</v>
      </c>
      <c r="G1857" s="528" t="s">
        <v>28</v>
      </c>
      <c r="Q1857" s="519" t="s">
        <v>110</v>
      </c>
      <c r="R1857" s="521">
        <v>0</v>
      </c>
      <c r="S1857" s="521">
        <v>0</v>
      </c>
      <c r="T1857" s="521">
        <v>0</v>
      </c>
      <c r="U1857" s="539">
        <v>0</v>
      </c>
      <c r="V1857" s="540"/>
    </row>
    <row r="1858" spans="5:22" outlineLevel="1" x14ac:dyDescent="0.2">
      <c r="E1858" s="526">
        <v>30</v>
      </c>
      <c r="F1858" s="527" t="s">
        <v>159</v>
      </c>
      <c r="G1858" s="528" t="s">
        <v>210</v>
      </c>
      <c r="Q1858" s="519" t="s">
        <v>110</v>
      </c>
      <c r="R1858" s="521">
        <v>936.18209999999999</v>
      </c>
      <c r="S1858" s="521">
        <v>1407.2848399999998</v>
      </c>
      <c r="T1858" s="521">
        <v>1376.6149599999999</v>
      </c>
      <c r="U1858" s="539">
        <v>1939.3287500000008</v>
      </c>
      <c r="V1858" s="540"/>
    </row>
    <row r="1859" spans="5:22" outlineLevel="1" x14ac:dyDescent="0.2">
      <c r="E1859" s="526">
        <v>30</v>
      </c>
      <c r="F1859" s="527" t="s">
        <v>159</v>
      </c>
      <c r="G1859" s="528" t="s">
        <v>211</v>
      </c>
      <c r="Q1859" s="519" t="s">
        <v>110</v>
      </c>
      <c r="R1859" s="521">
        <v>1469.2947599999998</v>
      </c>
      <c r="S1859" s="521">
        <v>2083.3132999999998</v>
      </c>
      <c r="T1859" s="521">
        <v>1754.85022</v>
      </c>
      <c r="U1859" s="539">
        <v>2145.5834500000001</v>
      </c>
      <c r="V1859" s="540"/>
    </row>
    <row r="1860" spans="5:22" outlineLevel="1" x14ac:dyDescent="0.2">
      <c r="E1860" s="526">
        <v>30</v>
      </c>
      <c r="F1860" s="527" t="s">
        <v>159</v>
      </c>
      <c r="G1860" s="528" t="s">
        <v>212</v>
      </c>
      <c r="Q1860" s="519" t="s">
        <v>110</v>
      </c>
      <c r="R1860" s="521">
        <v>473.66127</v>
      </c>
      <c r="S1860" s="521">
        <v>116.97452999999999</v>
      </c>
      <c r="T1860" s="521">
        <v>117.39731999999999</v>
      </c>
      <c r="U1860" s="539">
        <v>182.62649999999996</v>
      </c>
      <c r="V1860" s="540"/>
    </row>
    <row r="1861" spans="5:22" outlineLevel="1" x14ac:dyDescent="0.2">
      <c r="E1861" s="526">
        <v>30</v>
      </c>
      <c r="F1861" s="527" t="s">
        <v>159</v>
      </c>
      <c r="G1861" s="528" t="s">
        <v>213</v>
      </c>
      <c r="Q1861" s="519" t="s">
        <v>110</v>
      </c>
      <c r="R1861" s="521">
        <v>462.32226000000003</v>
      </c>
      <c r="S1861" s="521">
        <v>193.13430000000002</v>
      </c>
      <c r="T1861" s="521">
        <v>178.81521999999995</v>
      </c>
      <c r="U1861" s="539">
        <v>262.58546999999999</v>
      </c>
      <c r="V1861" s="540"/>
    </row>
    <row r="1862" spans="5:22" outlineLevel="1" x14ac:dyDescent="0.2">
      <c r="E1862" s="526">
        <v>30</v>
      </c>
      <c r="F1862" s="527" t="s">
        <v>159</v>
      </c>
      <c r="G1862" s="528" t="s">
        <v>214</v>
      </c>
      <c r="Q1862" s="519" t="s">
        <v>110</v>
      </c>
      <c r="R1862" s="521">
        <v>1036.56548</v>
      </c>
      <c r="S1862" s="521">
        <v>962.82274999999993</v>
      </c>
      <c r="T1862" s="521">
        <v>1187.53397</v>
      </c>
      <c r="U1862" s="539">
        <v>1061.7348700000007</v>
      </c>
      <c r="V1862" s="540"/>
    </row>
    <row r="1863" spans="5:22" outlineLevel="1" x14ac:dyDescent="0.2">
      <c r="E1863" s="526">
        <v>30</v>
      </c>
      <c r="F1863" s="527" t="s">
        <v>159</v>
      </c>
      <c r="G1863" s="528" t="s">
        <v>215</v>
      </c>
      <c r="Q1863" s="519" t="s">
        <v>110</v>
      </c>
      <c r="R1863" s="521">
        <v>770.88977999999997</v>
      </c>
      <c r="S1863" s="521">
        <v>786.44042999999954</v>
      </c>
      <c r="T1863" s="521">
        <v>894.34253000000012</v>
      </c>
      <c r="U1863" s="539">
        <v>775.09572000000037</v>
      </c>
      <c r="V1863" s="540"/>
    </row>
    <row r="1864" spans="5:22" outlineLevel="1" x14ac:dyDescent="0.2">
      <c r="E1864" s="526">
        <v>30</v>
      </c>
      <c r="F1864" s="527" t="s">
        <v>159</v>
      </c>
      <c r="G1864" s="528" t="s">
        <v>216</v>
      </c>
      <c r="Q1864" s="519" t="s">
        <v>110</v>
      </c>
      <c r="R1864" s="521">
        <v>0</v>
      </c>
      <c r="S1864" s="521">
        <v>0</v>
      </c>
      <c r="T1864" s="521">
        <v>0</v>
      </c>
      <c r="U1864" s="539">
        <v>0</v>
      </c>
      <c r="V1864" s="540"/>
    </row>
    <row r="1865" spans="5:22" outlineLevel="1" x14ac:dyDescent="0.2">
      <c r="E1865" s="526">
        <v>30</v>
      </c>
      <c r="F1865" s="527" t="s">
        <v>159</v>
      </c>
      <c r="G1865" s="528" t="s">
        <v>33</v>
      </c>
      <c r="Q1865" s="519" t="s">
        <v>110</v>
      </c>
      <c r="R1865" s="521">
        <v>0</v>
      </c>
      <c r="S1865" s="521">
        <v>0</v>
      </c>
      <c r="T1865" s="521">
        <v>0</v>
      </c>
      <c r="U1865" s="539">
        <v>0</v>
      </c>
      <c r="V1865" s="540"/>
    </row>
    <row r="1866" spans="5:22" outlineLevel="1" x14ac:dyDescent="0.2">
      <c r="E1866" s="526">
        <v>30</v>
      </c>
      <c r="F1866" s="527" t="s">
        <v>159</v>
      </c>
      <c r="G1866" s="528" t="s">
        <v>34</v>
      </c>
      <c r="Q1866" s="519" t="s">
        <v>110</v>
      </c>
      <c r="R1866" s="521">
        <v>0</v>
      </c>
      <c r="S1866" s="521">
        <v>0</v>
      </c>
      <c r="T1866" s="521">
        <v>0</v>
      </c>
      <c r="U1866" s="539">
        <v>0</v>
      </c>
      <c r="V1866" s="540"/>
    </row>
    <row r="1867" spans="5:22" outlineLevel="1" x14ac:dyDescent="0.2">
      <c r="E1867" s="526">
        <v>30</v>
      </c>
      <c r="F1867" s="527" t="s">
        <v>159</v>
      </c>
      <c r="G1867" s="528" t="s">
        <v>217</v>
      </c>
      <c r="Q1867" s="519" t="s">
        <v>110</v>
      </c>
      <c r="R1867" s="521">
        <v>0</v>
      </c>
      <c r="S1867" s="521">
        <v>0</v>
      </c>
      <c r="T1867" s="521">
        <v>0</v>
      </c>
      <c r="U1867" s="539">
        <v>0</v>
      </c>
      <c r="V1867" s="540"/>
    </row>
    <row r="1868" spans="5:22" outlineLevel="1" x14ac:dyDescent="0.2">
      <c r="E1868" s="526">
        <v>30</v>
      </c>
      <c r="F1868" s="527" t="s">
        <v>159</v>
      </c>
      <c r="G1868" s="528" t="s">
        <v>152</v>
      </c>
      <c r="Q1868" s="519" t="s">
        <v>110</v>
      </c>
      <c r="R1868" s="521">
        <v>0</v>
      </c>
      <c r="S1868" s="521">
        <v>0</v>
      </c>
      <c r="T1868" s="521">
        <v>0</v>
      </c>
      <c r="U1868" s="539">
        <v>0</v>
      </c>
      <c r="V1868" s="540"/>
    </row>
    <row r="1869" spans="5:22" outlineLevel="1" x14ac:dyDescent="0.2">
      <c r="E1869" s="526">
        <v>30</v>
      </c>
      <c r="F1869" s="532" t="s">
        <v>159</v>
      </c>
      <c r="G1869" s="533" t="s">
        <v>454</v>
      </c>
      <c r="Q1869" s="519" t="s">
        <v>110</v>
      </c>
      <c r="R1869" s="521">
        <v>0</v>
      </c>
      <c r="S1869" s="521">
        <v>0</v>
      </c>
      <c r="T1869" s="521">
        <v>0</v>
      </c>
      <c r="U1869" s="539">
        <v>0</v>
      </c>
      <c r="V1869" s="540"/>
    </row>
    <row r="1870" spans="5:22" outlineLevel="1" x14ac:dyDescent="0.2">
      <c r="E1870" s="516" t="s">
        <v>152</v>
      </c>
      <c r="F1870" s="517" t="s">
        <v>152</v>
      </c>
      <c r="G1870" s="518" t="s">
        <v>209</v>
      </c>
      <c r="Q1870" s="519" t="s">
        <v>110</v>
      </c>
      <c r="R1870" s="521">
        <v>0</v>
      </c>
      <c r="S1870" s="521">
        <v>0</v>
      </c>
      <c r="T1870" s="521">
        <v>0</v>
      </c>
      <c r="U1870" s="539">
        <v>0</v>
      </c>
      <c r="V1870" s="540"/>
    </row>
    <row r="1871" spans="5:22" outlineLevel="1" x14ac:dyDescent="0.2">
      <c r="E1871" s="526" t="s">
        <v>152</v>
      </c>
      <c r="F1871" s="527" t="s">
        <v>152</v>
      </c>
      <c r="G1871" s="528" t="s">
        <v>31</v>
      </c>
      <c r="Q1871" s="519" t="s">
        <v>110</v>
      </c>
      <c r="R1871" s="521">
        <v>0</v>
      </c>
      <c r="S1871" s="521">
        <v>0</v>
      </c>
      <c r="T1871" s="521">
        <v>0</v>
      </c>
      <c r="U1871" s="539">
        <v>0</v>
      </c>
      <c r="V1871" s="540"/>
    </row>
    <row r="1872" spans="5:22" outlineLevel="1" x14ac:dyDescent="0.2">
      <c r="E1872" s="526" t="s">
        <v>152</v>
      </c>
      <c r="F1872" s="527" t="s">
        <v>152</v>
      </c>
      <c r="G1872" s="528" t="s">
        <v>28</v>
      </c>
      <c r="Q1872" s="519" t="s">
        <v>110</v>
      </c>
      <c r="R1872" s="521">
        <v>0</v>
      </c>
      <c r="S1872" s="521">
        <v>0</v>
      </c>
      <c r="T1872" s="521">
        <v>0</v>
      </c>
      <c r="U1872" s="539">
        <v>0</v>
      </c>
      <c r="V1872" s="540"/>
    </row>
    <row r="1873" spans="5:22" outlineLevel="1" x14ac:dyDescent="0.2">
      <c r="E1873" s="526" t="s">
        <v>152</v>
      </c>
      <c r="F1873" s="527" t="s">
        <v>152</v>
      </c>
      <c r="G1873" s="528" t="s">
        <v>210</v>
      </c>
      <c r="Q1873" s="519" t="s">
        <v>110</v>
      </c>
      <c r="R1873" s="521">
        <v>0</v>
      </c>
      <c r="S1873" s="521">
        <v>0</v>
      </c>
      <c r="T1873" s="521">
        <v>0</v>
      </c>
      <c r="U1873" s="539">
        <v>0</v>
      </c>
      <c r="V1873" s="540"/>
    </row>
    <row r="1874" spans="5:22" outlineLevel="1" x14ac:dyDescent="0.2">
      <c r="E1874" s="526" t="s">
        <v>152</v>
      </c>
      <c r="F1874" s="527" t="s">
        <v>152</v>
      </c>
      <c r="G1874" s="528" t="s">
        <v>211</v>
      </c>
      <c r="Q1874" s="519" t="s">
        <v>110</v>
      </c>
      <c r="R1874" s="521">
        <v>0</v>
      </c>
      <c r="S1874" s="521">
        <v>0</v>
      </c>
      <c r="T1874" s="521">
        <v>0</v>
      </c>
      <c r="U1874" s="539">
        <v>0</v>
      </c>
      <c r="V1874" s="540"/>
    </row>
    <row r="1875" spans="5:22" outlineLevel="1" x14ac:dyDescent="0.2">
      <c r="E1875" s="526" t="s">
        <v>152</v>
      </c>
      <c r="F1875" s="527" t="s">
        <v>152</v>
      </c>
      <c r="G1875" s="528" t="s">
        <v>212</v>
      </c>
      <c r="Q1875" s="519" t="s">
        <v>110</v>
      </c>
      <c r="R1875" s="521">
        <v>0</v>
      </c>
      <c r="S1875" s="521">
        <v>0</v>
      </c>
      <c r="T1875" s="521">
        <v>0</v>
      </c>
      <c r="U1875" s="539">
        <v>0</v>
      </c>
      <c r="V1875" s="540"/>
    </row>
    <row r="1876" spans="5:22" outlineLevel="1" x14ac:dyDescent="0.2">
      <c r="E1876" s="526" t="s">
        <v>152</v>
      </c>
      <c r="F1876" s="527" t="s">
        <v>152</v>
      </c>
      <c r="G1876" s="528" t="s">
        <v>213</v>
      </c>
      <c r="Q1876" s="519" t="s">
        <v>110</v>
      </c>
      <c r="R1876" s="521">
        <v>0</v>
      </c>
      <c r="S1876" s="521">
        <v>0</v>
      </c>
      <c r="T1876" s="521">
        <v>0</v>
      </c>
      <c r="U1876" s="539">
        <v>0</v>
      </c>
      <c r="V1876" s="540"/>
    </row>
    <row r="1877" spans="5:22" outlineLevel="1" x14ac:dyDescent="0.2">
      <c r="E1877" s="526" t="s">
        <v>152</v>
      </c>
      <c r="F1877" s="527" t="s">
        <v>152</v>
      </c>
      <c r="G1877" s="528" t="s">
        <v>214</v>
      </c>
      <c r="Q1877" s="519" t="s">
        <v>110</v>
      </c>
      <c r="R1877" s="521">
        <v>0</v>
      </c>
      <c r="S1877" s="521">
        <v>0</v>
      </c>
      <c r="T1877" s="521">
        <v>0</v>
      </c>
      <c r="U1877" s="539">
        <v>0</v>
      </c>
      <c r="V1877" s="540"/>
    </row>
    <row r="1878" spans="5:22" outlineLevel="1" x14ac:dyDescent="0.2">
      <c r="E1878" s="526" t="s">
        <v>152</v>
      </c>
      <c r="F1878" s="527" t="s">
        <v>152</v>
      </c>
      <c r="G1878" s="528" t="s">
        <v>215</v>
      </c>
      <c r="Q1878" s="519" t="s">
        <v>110</v>
      </c>
      <c r="R1878" s="521">
        <v>0</v>
      </c>
      <c r="S1878" s="521">
        <v>0</v>
      </c>
      <c r="T1878" s="521">
        <v>0</v>
      </c>
      <c r="U1878" s="539">
        <v>0</v>
      </c>
      <c r="V1878" s="540"/>
    </row>
    <row r="1879" spans="5:22" outlineLevel="1" x14ac:dyDescent="0.2">
      <c r="E1879" s="526" t="s">
        <v>152</v>
      </c>
      <c r="F1879" s="527" t="s">
        <v>152</v>
      </c>
      <c r="G1879" s="528" t="s">
        <v>216</v>
      </c>
      <c r="Q1879" s="519" t="s">
        <v>110</v>
      </c>
      <c r="R1879" s="521">
        <v>0</v>
      </c>
      <c r="S1879" s="521">
        <v>0</v>
      </c>
      <c r="T1879" s="521">
        <v>0</v>
      </c>
      <c r="U1879" s="539">
        <v>0</v>
      </c>
      <c r="V1879" s="540"/>
    </row>
    <row r="1880" spans="5:22" outlineLevel="1" x14ac:dyDescent="0.2">
      <c r="E1880" s="526" t="s">
        <v>152</v>
      </c>
      <c r="F1880" s="527" t="s">
        <v>152</v>
      </c>
      <c r="G1880" s="528" t="s">
        <v>33</v>
      </c>
      <c r="Q1880" s="519" t="s">
        <v>110</v>
      </c>
      <c r="R1880" s="521">
        <v>0</v>
      </c>
      <c r="S1880" s="521">
        <v>0</v>
      </c>
      <c r="T1880" s="521">
        <v>0</v>
      </c>
      <c r="U1880" s="539">
        <v>0</v>
      </c>
      <c r="V1880" s="540"/>
    </row>
    <row r="1881" spans="5:22" outlineLevel="1" x14ac:dyDescent="0.2">
      <c r="E1881" s="526" t="s">
        <v>152</v>
      </c>
      <c r="F1881" s="527" t="s">
        <v>152</v>
      </c>
      <c r="G1881" s="528" t="s">
        <v>34</v>
      </c>
      <c r="Q1881" s="519" t="s">
        <v>110</v>
      </c>
      <c r="R1881" s="521">
        <v>0</v>
      </c>
      <c r="S1881" s="521">
        <v>0</v>
      </c>
      <c r="T1881" s="521">
        <v>0</v>
      </c>
      <c r="U1881" s="539">
        <v>0</v>
      </c>
      <c r="V1881" s="540"/>
    </row>
    <row r="1882" spans="5:22" outlineLevel="1" x14ac:dyDescent="0.2">
      <c r="E1882" s="526" t="s">
        <v>152</v>
      </c>
      <c r="F1882" s="527" t="s">
        <v>152</v>
      </c>
      <c r="G1882" s="528" t="s">
        <v>217</v>
      </c>
      <c r="Q1882" s="519" t="s">
        <v>110</v>
      </c>
      <c r="R1882" s="521">
        <v>0</v>
      </c>
      <c r="S1882" s="521">
        <v>0</v>
      </c>
      <c r="T1882" s="521">
        <v>0</v>
      </c>
      <c r="U1882" s="539">
        <v>0</v>
      </c>
      <c r="V1882" s="540"/>
    </row>
    <row r="1883" spans="5:22" outlineLevel="1" x14ac:dyDescent="0.2">
      <c r="E1883" s="526" t="s">
        <v>152</v>
      </c>
      <c r="F1883" s="527" t="s">
        <v>152</v>
      </c>
      <c r="G1883" s="528" t="s">
        <v>152</v>
      </c>
      <c r="Q1883" s="519" t="s">
        <v>110</v>
      </c>
      <c r="R1883" s="521">
        <v>0</v>
      </c>
      <c r="S1883" s="521">
        <v>0</v>
      </c>
      <c r="T1883" s="521">
        <v>0</v>
      </c>
      <c r="U1883" s="539">
        <v>0</v>
      </c>
      <c r="V1883" s="540"/>
    </row>
    <row r="1884" spans="5:22" outlineLevel="1" x14ac:dyDescent="0.2">
      <c r="E1884" s="526" t="s">
        <v>152</v>
      </c>
      <c r="F1884" s="532" t="s">
        <v>152</v>
      </c>
      <c r="G1884" s="533" t="s">
        <v>454</v>
      </c>
      <c r="Q1884" s="519" t="s">
        <v>110</v>
      </c>
      <c r="R1884" s="521">
        <v>0</v>
      </c>
      <c r="S1884" s="521">
        <v>0</v>
      </c>
      <c r="T1884" s="521">
        <v>0</v>
      </c>
      <c r="U1884" s="539">
        <v>0</v>
      </c>
      <c r="V1884" s="540"/>
    </row>
    <row r="1885" spans="5:22" outlineLevel="1" x14ac:dyDescent="0.2">
      <c r="E1885" s="516" t="s">
        <v>160</v>
      </c>
      <c r="F1885" s="517" t="s">
        <v>161</v>
      </c>
      <c r="G1885" s="518" t="s">
        <v>209</v>
      </c>
      <c r="Q1885" s="519" t="s">
        <v>110</v>
      </c>
      <c r="R1885" s="521">
        <v>573.48853999999994</v>
      </c>
      <c r="S1885" s="521">
        <v>552.52532000000008</v>
      </c>
      <c r="T1885" s="521">
        <v>502.45062000000001</v>
      </c>
      <c r="U1885" s="539">
        <v>563.74560000000008</v>
      </c>
      <c r="V1885" s="540"/>
    </row>
    <row r="1886" spans="5:22" outlineLevel="1" x14ac:dyDescent="0.2">
      <c r="E1886" s="526" t="s">
        <v>160</v>
      </c>
      <c r="F1886" s="527" t="s">
        <v>161</v>
      </c>
      <c r="G1886" s="528" t="s">
        <v>31</v>
      </c>
      <c r="Q1886" s="519" t="s">
        <v>110</v>
      </c>
      <c r="R1886" s="521">
        <v>0</v>
      </c>
      <c r="S1886" s="521">
        <v>0</v>
      </c>
      <c r="T1886" s="521">
        <v>0</v>
      </c>
      <c r="U1886" s="539">
        <v>0</v>
      </c>
      <c r="V1886" s="540"/>
    </row>
    <row r="1887" spans="5:22" outlineLevel="1" x14ac:dyDescent="0.2">
      <c r="E1887" s="526" t="s">
        <v>160</v>
      </c>
      <c r="F1887" s="527" t="s">
        <v>161</v>
      </c>
      <c r="G1887" s="528" t="s">
        <v>28</v>
      </c>
      <c r="Q1887" s="519" t="s">
        <v>110</v>
      </c>
      <c r="R1887" s="521">
        <v>0</v>
      </c>
      <c r="S1887" s="521">
        <v>0</v>
      </c>
      <c r="T1887" s="521">
        <v>0</v>
      </c>
      <c r="U1887" s="539">
        <v>0</v>
      </c>
      <c r="V1887" s="540"/>
    </row>
    <row r="1888" spans="5:22" outlineLevel="1" x14ac:dyDescent="0.2">
      <c r="E1888" s="526" t="s">
        <v>160</v>
      </c>
      <c r="F1888" s="527" t="s">
        <v>161</v>
      </c>
      <c r="G1888" s="528" t="s">
        <v>210</v>
      </c>
      <c r="Q1888" s="519" t="s">
        <v>110</v>
      </c>
      <c r="R1888" s="521">
        <v>0</v>
      </c>
      <c r="S1888" s="521">
        <v>0</v>
      </c>
      <c r="T1888" s="521">
        <v>0</v>
      </c>
      <c r="U1888" s="539">
        <v>0</v>
      </c>
      <c r="V1888" s="540"/>
    </row>
    <row r="1889" spans="5:22" outlineLevel="1" x14ac:dyDescent="0.2">
      <c r="E1889" s="526" t="s">
        <v>160</v>
      </c>
      <c r="F1889" s="527" t="s">
        <v>161</v>
      </c>
      <c r="G1889" s="528" t="s">
        <v>211</v>
      </c>
      <c r="Q1889" s="519" t="s">
        <v>110</v>
      </c>
      <c r="R1889" s="521">
        <v>0</v>
      </c>
      <c r="S1889" s="521">
        <v>0</v>
      </c>
      <c r="T1889" s="521">
        <v>0</v>
      </c>
      <c r="U1889" s="539">
        <v>0</v>
      </c>
      <c r="V1889" s="540"/>
    </row>
    <row r="1890" spans="5:22" outlineLevel="1" x14ac:dyDescent="0.2">
      <c r="E1890" s="526" t="s">
        <v>160</v>
      </c>
      <c r="F1890" s="527" t="s">
        <v>161</v>
      </c>
      <c r="G1890" s="528" t="s">
        <v>212</v>
      </c>
      <c r="Q1890" s="519" t="s">
        <v>110</v>
      </c>
      <c r="R1890" s="521">
        <v>0</v>
      </c>
      <c r="S1890" s="521">
        <v>0</v>
      </c>
      <c r="T1890" s="521">
        <v>0</v>
      </c>
      <c r="U1890" s="539">
        <v>0</v>
      </c>
      <c r="V1890" s="540"/>
    </row>
    <row r="1891" spans="5:22" outlineLevel="1" x14ac:dyDescent="0.2">
      <c r="E1891" s="526" t="s">
        <v>160</v>
      </c>
      <c r="F1891" s="527" t="s">
        <v>161</v>
      </c>
      <c r="G1891" s="528" t="s">
        <v>213</v>
      </c>
      <c r="Q1891" s="519" t="s">
        <v>110</v>
      </c>
      <c r="R1891" s="521">
        <v>0</v>
      </c>
      <c r="S1891" s="521">
        <v>0</v>
      </c>
      <c r="T1891" s="521">
        <v>0</v>
      </c>
      <c r="U1891" s="539">
        <v>0</v>
      </c>
      <c r="V1891" s="540"/>
    </row>
    <row r="1892" spans="5:22" outlineLevel="1" x14ac:dyDescent="0.2">
      <c r="E1892" s="526" t="s">
        <v>160</v>
      </c>
      <c r="F1892" s="527" t="s">
        <v>161</v>
      </c>
      <c r="G1892" s="528" t="s">
        <v>214</v>
      </c>
      <c r="Q1892" s="519" t="s">
        <v>110</v>
      </c>
      <c r="R1892" s="521">
        <v>0</v>
      </c>
      <c r="S1892" s="521">
        <v>0</v>
      </c>
      <c r="T1892" s="521">
        <v>0</v>
      </c>
      <c r="U1892" s="539">
        <v>0</v>
      </c>
      <c r="V1892" s="540"/>
    </row>
    <row r="1893" spans="5:22" outlineLevel="1" x14ac:dyDescent="0.2">
      <c r="E1893" s="526" t="s">
        <v>160</v>
      </c>
      <c r="F1893" s="527" t="s">
        <v>161</v>
      </c>
      <c r="G1893" s="528" t="s">
        <v>215</v>
      </c>
      <c r="Q1893" s="519" t="s">
        <v>110</v>
      </c>
      <c r="R1893" s="521">
        <v>0</v>
      </c>
      <c r="S1893" s="521">
        <v>0</v>
      </c>
      <c r="T1893" s="521">
        <v>0</v>
      </c>
      <c r="U1893" s="539">
        <v>0</v>
      </c>
      <c r="V1893" s="540"/>
    </row>
    <row r="1894" spans="5:22" outlineLevel="1" x14ac:dyDescent="0.2">
      <c r="E1894" s="526" t="s">
        <v>160</v>
      </c>
      <c r="F1894" s="527" t="s">
        <v>161</v>
      </c>
      <c r="G1894" s="528" t="s">
        <v>216</v>
      </c>
      <c r="Q1894" s="519" t="s">
        <v>110</v>
      </c>
      <c r="R1894" s="521">
        <v>0</v>
      </c>
      <c r="S1894" s="521">
        <v>0</v>
      </c>
      <c r="T1894" s="521">
        <v>0</v>
      </c>
      <c r="U1894" s="539">
        <v>0</v>
      </c>
      <c r="V1894" s="540"/>
    </row>
    <row r="1895" spans="5:22" outlineLevel="1" x14ac:dyDescent="0.2">
      <c r="E1895" s="526" t="s">
        <v>160</v>
      </c>
      <c r="F1895" s="527" t="s">
        <v>161</v>
      </c>
      <c r="G1895" s="528" t="s">
        <v>33</v>
      </c>
      <c r="Q1895" s="519" t="s">
        <v>110</v>
      </c>
      <c r="R1895" s="521">
        <v>0</v>
      </c>
      <c r="S1895" s="521">
        <v>0</v>
      </c>
      <c r="T1895" s="521">
        <v>0</v>
      </c>
      <c r="U1895" s="539">
        <v>0</v>
      </c>
      <c r="V1895" s="540"/>
    </row>
    <row r="1896" spans="5:22" outlineLevel="1" x14ac:dyDescent="0.2">
      <c r="E1896" s="526" t="s">
        <v>160</v>
      </c>
      <c r="F1896" s="527" t="s">
        <v>161</v>
      </c>
      <c r="G1896" s="528" t="s">
        <v>34</v>
      </c>
      <c r="Q1896" s="519" t="s">
        <v>110</v>
      </c>
      <c r="R1896" s="521">
        <v>0</v>
      </c>
      <c r="S1896" s="521">
        <v>0</v>
      </c>
      <c r="T1896" s="521">
        <v>0</v>
      </c>
      <c r="U1896" s="539">
        <v>0</v>
      </c>
      <c r="V1896" s="540"/>
    </row>
    <row r="1897" spans="5:22" outlineLevel="1" x14ac:dyDescent="0.2">
      <c r="E1897" s="526" t="s">
        <v>160</v>
      </c>
      <c r="F1897" s="527" t="s">
        <v>161</v>
      </c>
      <c r="G1897" s="528" t="s">
        <v>217</v>
      </c>
      <c r="Q1897" s="519" t="s">
        <v>110</v>
      </c>
      <c r="R1897" s="521">
        <v>0</v>
      </c>
      <c r="S1897" s="521">
        <v>0</v>
      </c>
      <c r="T1897" s="521">
        <v>0</v>
      </c>
      <c r="U1897" s="539">
        <v>0</v>
      </c>
      <c r="V1897" s="540"/>
    </row>
    <row r="1898" spans="5:22" outlineLevel="1" x14ac:dyDescent="0.2">
      <c r="E1898" s="526" t="s">
        <v>160</v>
      </c>
      <c r="F1898" s="527" t="s">
        <v>161</v>
      </c>
      <c r="G1898" s="528" t="s">
        <v>152</v>
      </c>
      <c r="Q1898" s="519" t="s">
        <v>110</v>
      </c>
      <c r="R1898" s="521">
        <v>0</v>
      </c>
      <c r="S1898" s="521">
        <v>0</v>
      </c>
      <c r="T1898" s="521">
        <v>0</v>
      </c>
      <c r="U1898" s="539">
        <v>0</v>
      </c>
      <c r="V1898" s="540"/>
    </row>
    <row r="1899" spans="5:22" outlineLevel="1" x14ac:dyDescent="0.2">
      <c r="E1899" s="526" t="s">
        <v>160</v>
      </c>
      <c r="F1899" s="532" t="s">
        <v>161</v>
      </c>
      <c r="G1899" s="533" t="s">
        <v>454</v>
      </c>
      <c r="Q1899" s="519" t="s">
        <v>110</v>
      </c>
      <c r="R1899" s="521">
        <v>0</v>
      </c>
      <c r="S1899" s="521">
        <v>0</v>
      </c>
      <c r="T1899" s="521">
        <v>0</v>
      </c>
      <c r="U1899" s="539">
        <v>0</v>
      </c>
      <c r="V1899" s="540"/>
    </row>
    <row r="1900" spans="5:22" outlineLevel="1" x14ac:dyDescent="0.2">
      <c r="E1900" s="516" t="s">
        <v>162</v>
      </c>
      <c r="F1900" s="517" t="s">
        <v>659</v>
      </c>
      <c r="G1900" s="518" t="s">
        <v>209</v>
      </c>
      <c r="Q1900" s="519" t="s">
        <v>110</v>
      </c>
      <c r="R1900" s="521">
        <v>46.052329999999998</v>
      </c>
      <c r="S1900" s="521">
        <v>75.085549999999998</v>
      </c>
      <c r="T1900" s="521">
        <v>29.526130000000002</v>
      </c>
      <c r="U1900" s="539">
        <v>4.1076700000000015</v>
      </c>
      <c r="V1900" s="540"/>
    </row>
    <row r="1901" spans="5:22" outlineLevel="1" x14ac:dyDescent="0.2">
      <c r="E1901" s="526" t="s">
        <v>162</v>
      </c>
      <c r="F1901" s="527" t="s">
        <v>659</v>
      </c>
      <c r="G1901" s="528" t="s">
        <v>31</v>
      </c>
      <c r="Q1901" s="519" t="s">
        <v>110</v>
      </c>
      <c r="R1901" s="521">
        <v>0</v>
      </c>
      <c r="S1901" s="521">
        <v>0</v>
      </c>
      <c r="T1901" s="521">
        <v>0</v>
      </c>
      <c r="U1901" s="539">
        <v>0</v>
      </c>
      <c r="V1901" s="540"/>
    </row>
    <row r="1902" spans="5:22" outlineLevel="1" x14ac:dyDescent="0.2">
      <c r="E1902" s="526" t="s">
        <v>162</v>
      </c>
      <c r="F1902" s="527" t="s">
        <v>659</v>
      </c>
      <c r="G1902" s="528" t="s">
        <v>28</v>
      </c>
      <c r="Q1902" s="519" t="s">
        <v>110</v>
      </c>
      <c r="R1902" s="521">
        <v>0</v>
      </c>
      <c r="S1902" s="521">
        <v>0</v>
      </c>
      <c r="T1902" s="521">
        <v>0</v>
      </c>
      <c r="U1902" s="539">
        <v>0</v>
      </c>
      <c r="V1902" s="540"/>
    </row>
    <row r="1903" spans="5:22" outlineLevel="1" x14ac:dyDescent="0.2">
      <c r="E1903" s="526" t="s">
        <v>162</v>
      </c>
      <c r="F1903" s="527" t="s">
        <v>659</v>
      </c>
      <c r="G1903" s="528" t="s">
        <v>210</v>
      </c>
      <c r="Q1903" s="519" t="s">
        <v>110</v>
      </c>
      <c r="R1903" s="521">
        <v>0</v>
      </c>
      <c r="S1903" s="521">
        <v>0</v>
      </c>
      <c r="T1903" s="521">
        <v>0</v>
      </c>
      <c r="U1903" s="539">
        <v>0</v>
      </c>
      <c r="V1903" s="540"/>
    </row>
    <row r="1904" spans="5:22" outlineLevel="1" x14ac:dyDescent="0.2">
      <c r="E1904" s="526" t="s">
        <v>162</v>
      </c>
      <c r="F1904" s="527" t="s">
        <v>659</v>
      </c>
      <c r="G1904" s="528" t="s">
        <v>211</v>
      </c>
      <c r="Q1904" s="519" t="s">
        <v>110</v>
      </c>
      <c r="R1904" s="521">
        <v>0</v>
      </c>
      <c r="S1904" s="521">
        <v>0</v>
      </c>
      <c r="T1904" s="521">
        <v>0</v>
      </c>
      <c r="U1904" s="539">
        <v>0</v>
      </c>
      <c r="V1904" s="540"/>
    </row>
    <row r="1905" spans="5:22" outlineLevel="1" x14ac:dyDescent="0.2">
      <c r="E1905" s="526" t="s">
        <v>162</v>
      </c>
      <c r="F1905" s="527" t="s">
        <v>659</v>
      </c>
      <c r="G1905" s="528" t="s">
        <v>212</v>
      </c>
      <c r="Q1905" s="519" t="s">
        <v>110</v>
      </c>
      <c r="R1905" s="521">
        <v>0</v>
      </c>
      <c r="S1905" s="521">
        <v>0</v>
      </c>
      <c r="T1905" s="521">
        <v>0</v>
      </c>
      <c r="U1905" s="539">
        <v>0</v>
      </c>
      <c r="V1905" s="540"/>
    </row>
    <row r="1906" spans="5:22" outlineLevel="1" x14ac:dyDescent="0.2">
      <c r="E1906" s="526" t="s">
        <v>162</v>
      </c>
      <c r="F1906" s="527" t="s">
        <v>659</v>
      </c>
      <c r="G1906" s="528" t="s">
        <v>213</v>
      </c>
      <c r="Q1906" s="519" t="s">
        <v>110</v>
      </c>
      <c r="R1906" s="521">
        <v>0</v>
      </c>
      <c r="S1906" s="521">
        <v>0</v>
      </c>
      <c r="T1906" s="521">
        <v>0</v>
      </c>
      <c r="U1906" s="539">
        <v>0</v>
      </c>
      <c r="V1906" s="540"/>
    </row>
    <row r="1907" spans="5:22" outlineLevel="1" x14ac:dyDescent="0.2">
      <c r="E1907" s="526" t="s">
        <v>162</v>
      </c>
      <c r="F1907" s="527" t="s">
        <v>659</v>
      </c>
      <c r="G1907" s="528" t="s">
        <v>214</v>
      </c>
      <c r="Q1907" s="519" t="s">
        <v>110</v>
      </c>
      <c r="R1907" s="521">
        <v>0</v>
      </c>
      <c r="S1907" s="521">
        <v>0</v>
      </c>
      <c r="T1907" s="521">
        <v>0</v>
      </c>
      <c r="U1907" s="539">
        <v>0</v>
      </c>
      <c r="V1907" s="540"/>
    </row>
    <row r="1908" spans="5:22" outlineLevel="1" x14ac:dyDescent="0.2">
      <c r="E1908" s="526" t="s">
        <v>162</v>
      </c>
      <c r="F1908" s="527" t="s">
        <v>659</v>
      </c>
      <c r="G1908" s="528" t="s">
        <v>215</v>
      </c>
      <c r="Q1908" s="519" t="s">
        <v>110</v>
      </c>
      <c r="R1908" s="521">
        <v>0</v>
      </c>
      <c r="S1908" s="521">
        <v>0</v>
      </c>
      <c r="T1908" s="521">
        <v>0</v>
      </c>
      <c r="U1908" s="539">
        <v>0</v>
      </c>
      <c r="V1908" s="540"/>
    </row>
    <row r="1909" spans="5:22" outlineLevel="1" x14ac:dyDescent="0.2">
      <c r="E1909" s="526" t="s">
        <v>162</v>
      </c>
      <c r="F1909" s="527" t="s">
        <v>659</v>
      </c>
      <c r="G1909" s="528" t="s">
        <v>216</v>
      </c>
      <c r="Q1909" s="519" t="s">
        <v>110</v>
      </c>
      <c r="R1909" s="521">
        <v>0</v>
      </c>
      <c r="S1909" s="521">
        <v>0</v>
      </c>
      <c r="T1909" s="521">
        <v>0</v>
      </c>
      <c r="U1909" s="539">
        <v>0</v>
      </c>
      <c r="V1909" s="540"/>
    </row>
    <row r="1910" spans="5:22" outlineLevel="1" x14ac:dyDescent="0.2">
      <c r="E1910" s="526" t="s">
        <v>162</v>
      </c>
      <c r="F1910" s="527" t="s">
        <v>659</v>
      </c>
      <c r="G1910" s="528" t="s">
        <v>33</v>
      </c>
      <c r="Q1910" s="519" t="s">
        <v>110</v>
      </c>
      <c r="R1910" s="521">
        <v>0</v>
      </c>
      <c r="S1910" s="521">
        <v>0</v>
      </c>
      <c r="T1910" s="521">
        <v>0</v>
      </c>
      <c r="U1910" s="539">
        <v>0</v>
      </c>
      <c r="V1910" s="540"/>
    </row>
    <row r="1911" spans="5:22" outlineLevel="1" x14ac:dyDescent="0.2">
      <c r="E1911" s="526" t="s">
        <v>162</v>
      </c>
      <c r="F1911" s="527" t="s">
        <v>659</v>
      </c>
      <c r="G1911" s="528" t="s">
        <v>34</v>
      </c>
      <c r="Q1911" s="519" t="s">
        <v>110</v>
      </c>
      <c r="R1911" s="521">
        <v>0</v>
      </c>
      <c r="S1911" s="521">
        <v>0</v>
      </c>
      <c r="T1911" s="521">
        <v>0</v>
      </c>
      <c r="U1911" s="539">
        <v>0</v>
      </c>
      <c r="V1911" s="540"/>
    </row>
    <row r="1912" spans="5:22" outlineLevel="1" x14ac:dyDescent="0.2">
      <c r="E1912" s="526" t="s">
        <v>162</v>
      </c>
      <c r="F1912" s="527" t="s">
        <v>659</v>
      </c>
      <c r="G1912" s="528" t="s">
        <v>217</v>
      </c>
      <c r="Q1912" s="519" t="s">
        <v>110</v>
      </c>
      <c r="R1912" s="521">
        <v>0</v>
      </c>
      <c r="S1912" s="521">
        <v>0</v>
      </c>
      <c r="T1912" s="521">
        <v>0</v>
      </c>
      <c r="U1912" s="539">
        <v>0</v>
      </c>
      <c r="V1912" s="540"/>
    </row>
    <row r="1913" spans="5:22" outlineLevel="1" x14ac:dyDescent="0.2">
      <c r="E1913" s="526" t="s">
        <v>162</v>
      </c>
      <c r="F1913" s="527" t="s">
        <v>659</v>
      </c>
      <c r="G1913" s="528" t="s">
        <v>152</v>
      </c>
      <c r="Q1913" s="519" t="s">
        <v>110</v>
      </c>
      <c r="R1913" s="521">
        <v>0</v>
      </c>
      <c r="S1913" s="521">
        <v>0</v>
      </c>
      <c r="T1913" s="521">
        <v>0</v>
      </c>
      <c r="U1913" s="539">
        <v>0</v>
      </c>
      <c r="V1913" s="540"/>
    </row>
    <row r="1914" spans="5:22" outlineLevel="1" x14ac:dyDescent="0.2">
      <c r="E1914" s="526" t="s">
        <v>162</v>
      </c>
      <c r="F1914" s="532" t="s">
        <v>659</v>
      </c>
      <c r="G1914" s="533" t="s">
        <v>454</v>
      </c>
      <c r="Q1914" s="519" t="s">
        <v>110</v>
      </c>
      <c r="R1914" s="521">
        <v>0</v>
      </c>
      <c r="S1914" s="521">
        <v>0</v>
      </c>
      <c r="T1914" s="521">
        <v>0</v>
      </c>
      <c r="U1914" s="539">
        <v>0</v>
      </c>
      <c r="V1914" s="540"/>
    </row>
    <row r="1915" spans="5:22" outlineLevel="1" x14ac:dyDescent="0.2">
      <c r="E1915" s="516" t="s">
        <v>163</v>
      </c>
      <c r="F1915" s="517" t="s">
        <v>164</v>
      </c>
      <c r="G1915" s="518" t="s">
        <v>209</v>
      </c>
      <c r="Q1915" s="519" t="s">
        <v>110</v>
      </c>
      <c r="R1915" s="521">
        <v>81.72744191999999</v>
      </c>
      <c r="S1915" s="521">
        <v>59.509745603999988</v>
      </c>
      <c r="T1915" s="521">
        <v>56.189241179999982</v>
      </c>
      <c r="U1915" s="539">
        <v>55.10463544177582</v>
      </c>
      <c r="V1915" s="540"/>
    </row>
    <row r="1916" spans="5:22" outlineLevel="1" x14ac:dyDescent="0.2">
      <c r="E1916" s="526" t="s">
        <v>163</v>
      </c>
      <c r="F1916" s="527" t="s">
        <v>164</v>
      </c>
      <c r="G1916" s="528" t="s">
        <v>31</v>
      </c>
      <c r="Q1916" s="519" t="s">
        <v>110</v>
      </c>
      <c r="R1916" s="521">
        <v>7.6925757600000004</v>
      </c>
      <c r="S1916" s="521">
        <v>10.201699439999999</v>
      </c>
      <c r="T1916" s="521">
        <v>10.479851400000001</v>
      </c>
      <c r="U1916" s="539">
        <v>10.952724318998232</v>
      </c>
      <c r="V1916" s="540"/>
    </row>
    <row r="1917" spans="5:22" outlineLevel="1" x14ac:dyDescent="0.2">
      <c r="E1917" s="526" t="s">
        <v>163</v>
      </c>
      <c r="F1917" s="527" t="s">
        <v>164</v>
      </c>
      <c r="G1917" s="528" t="s">
        <v>28</v>
      </c>
      <c r="Q1917" s="519" t="s">
        <v>110</v>
      </c>
      <c r="R1917" s="521">
        <v>0</v>
      </c>
      <c r="S1917" s="521">
        <v>0</v>
      </c>
      <c r="T1917" s="521">
        <v>0</v>
      </c>
      <c r="U1917" s="539">
        <v>0</v>
      </c>
      <c r="V1917" s="540"/>
    </row>
    <row r="1918" spans="5:22" outlineLevel="1" x14ac:dyDescent="0.2">
      <c r="E1918" s="526" t="s">
        <v>163</v>
      </c>
      <c r="F1918" s="527" t="s">
        <v>164</v>
      </c>
      <c r="G1918" s="528" t="s">
        <v>210</v>
      </c>
      <c r="Q1918" s="519" t="s">
        <v>110</v>
      </c>
      <c r="R1918" s="521">
        <v>18.385260219999999</v>
      </c>
      <c r="S1918" s="521">
        <v>19.616297580000001</v>
      </c>
      <c r="T1918" s="521">
        <v>14.953400139999998</v>
      </c>
      <c r="U1918" s="539">
        <v>35.47528671175882</v>
      </c>
      <c r="V1918" s="540"/>
    </row>
    <row r="1919" spans="5:22" outlineLevel="1" x14ac:dyDescent="0.2">
      <c r="E1919" s="526" t="s">
        <v>163</v>
      </c>
      <c r="F1919" s="527" t="s">
        <v>164</v>
      </c>
      <c r="G1919" s="528" t="s">
        <v>211</v>
      </c>
      <c r="Q1919" s="519" t="s">
        <v>110</v>
      </c>
      <c r="R1919" s="521">
        <v>13.624924279999998</v>
      </c>
      <c r="S1919" s="521">
        <v>28.479635120000001</v>
      </c>
      <c r="T1919" s="521">
        <v>15.404838640000001</v>
      </c>
      <c r="U1919" s="539">
        <v>54.31297294613271</v>
      </c>
      <c r="V1919" s="540"/>
    </row>
    <row r="1920" spans="5:22" outlineLevel="1" x14ac:dyDescent="0.2">
      <c r="E1920" s="526" t="s">
        <v>163</v>
      </c>
      <c r="F1920" s="527" t="s">
        <v>164</v>
      </c>
      <c r="G1920" s="528" t="s">
        <v>212</v>
      </c>
      <c r="Q1920" s="519" t="s">
        <v>110</v>
      </c>
      <c r="R1920" s="521">
        <v>8.7752694200000025</v>
      </c>
      <c r="S1920" s="521">
        <v>9.4100917199999987</v>
      </c>
      <c r="T1920" s="521">
        <v>7.6432305199999995</v>
      </c>
      <c r="U1920" s="539">
        <v>12.397012847902072</v>
      </c>
      <c r="V1920" s="540"/>
    </row>
    <row r="1921" spans="5:22" outlineLevel="1" x14ac:dyDescent="0.2">
      <c r="E1921" s="526" t="s">
        <v>163</v>
      </c>
      <c r="F1921" s="527" t="s">
        <v>164</v>
      </c>
      <c r="G1921" s="528" t="s">
        <v>213</v>
      </c>
      <c r="Q1921" s="519" t="s">
        <v>110</v>
      </c>
      <c r="R1921" s="521">
        <v>10.254544560000003</v>
      </c>
      <c r="S1921" s="521">
        <v>11.30368374</v>
      </c>
      <c r="T1921" s="521">
        <v>11.991215460000001</v>
      </c>
      <c r="U1921" s="539">
        <v>11.969542325372123</v>
      </c>
      <c r="V1921" s="540"/>
    </row>
    <row r="1922" spans="5:22" outlineLevel="1" x14ac:dyDescent="0.2">
      <c r="E1922" s="526" t="s">
        <v>163</v>
      </c>
      <c r="F1922" s="527" t="s">
        <v>164</v>
      </c>
      <c r="G1922" s="528" t="s">
        <v>214</v>
      </c>
      <c r="Q1922" s="519" t="s">
        <v>110</v>
      </c>
      <c r="R1922" s="521">
        <v>12.25618328</v>
      </c>
      <c r="S1922" s="521">
        <v>10.553535319999998</v>
      </c>
      <c r="T1922" s="521">
        <v>13.495624599999999</v>
      </c>
      <c r="U1922" s="539">
        <v>25.940523993057106</v>
      </c>
      <c r="V1922" s="540"/>
    </row>
    <row r="1923" spans="5:22" outlineLevel="1" x14ac:dyDescent="0.2">
      <c r="E1923" s="526" t="s">
        <v>163</v>
      </c>
      <c r="F1923" s="527" t="s">
        <v>164</v>
      </c>
      <c r="G1923" s="528" t="s">
        <v>215</v>
      </c>
      <c r="Q1923" s="519" t="s">
        <v>110</v>
      </c>
      <c r="R1923" s="521">
        <v>11.836955239999998</v>
      </c>
      <c r="S1923" s="521">
        <v>9.4981562999999998</v>
      </c>
      <c r="T1923" s="521">
        <v>14.534143780000001</v>
      </c>
      <c r="U1923" s="539">
        <v>19.06688137943889</v>
      </c>
      <c r="V1923" s="540"/>
    </row>
    <row r="1924" spans="5:22" outlineLevel="1" x14ac:dyDescent="0.2">
      <c r="E1924" s="526" t="s">
        <v>163</v>
      </c>
      <c r="F1924" s="527" t="s">
        <v>164</v>
      </c>
      <c r="G1924" s="528" t="s">
        <v>216</v>
      </c>
      <c r="Q1924" s="519" t="s">
        <v>110</v>
      </c>
      <c r="R1924" s="521">
        <v>0</v>
      </c>
      <c r="S1924" s="521">
        <v>0</v>
      </c>
      <c r="T1924" s="521">
        <v>0</v>
      </c>
      <c r="U1924" s="539">
        <v>0</v>
      </c>
      <c r="V1924" s="540"/>
    </row>
    <row r="1925" spans="5:22" outlineLevel="1" x14ac:dyDescent="0.2">
      <c r="E1925" s="526" t="s">
        <v>163</v>
      </c>
      <c r="F1925" s="527" t="s">
        <v>164</v>
      </c>
      <c r="G1925" s="528" t="s">
        <v>33</v>
      </c>
      <c r="Q1925" s="519" t="s">
        <v>110</v>
      </c>
      <c r="R1925" s="521">
        <v>0</v>
      </c>
      <c r="S1925" s="521">
        <v>0</v>
      </c>
      <c r="T1925" s="521">
        <v>0</v>
      </c>
      <c r="U1925" s="539">
        <v>0</v>
      </c>
      <c r="V1925" s="540"/>
    </row>
    <row r="1926" spans="5:22" outlineLevel="1" x14ac:dyDescent="0.2">
      <c r="E1926" s="526" t="s">
        <v>163</v>
      </c>
      <c r="F1926" s="527" t="s">
        <v>164</v>
      </c>
      <c r="G1926" s="528" t="s">
        <v>34</v>
      </c>
      <c r="Q1926" s="519" t="s">
        <v>110</v>
      </c>
      <c r="R1926" s="521">
        <v>0</v>
      </c>
      <c r="S1926" s="521">
        <v>0</v>
      </c>
      <c r="T1926" s="521">
        <v>0</v>
      </c>
      <c r="U1926" s="539">
        <v>0</v>
      </c>
      <c r="V1926" s="540"/>
    </row>
    <row r="1927" spans="5:22" outlineLevel="1" x14ac:dyDescent="0.2">
      <c r="E1927" s="526" t="s">
        <v>163</v>
      </c>
      <c r="F1927" s="527" t="s">
        <v>164</v>
      </c>
      <c r="G1927" s="528" t="s">
        <v>217</v>
      </c>
      <c r="Q1927" s="519" t="s">
        <v>110</v>
      </c>
      <c r="R1927" s="521">
        <v>0</v>
      </c>
      <c r="S1927" s="521">
        <v>0</v>
      </c>
      <c r="T1927" s="521">
        <v>0</v>
      </c>
      <c r="U1927" s="539">
        <v>0</v>
      </c>
      <c r="V1927" s="540"/>
    </row>
    <row r="1928" spans="5:22" outlineLevel="1" x14ac:dyDescent="0.2">
      <c r="E1928" s="526" t="s">
        <v>163</v>
      </c>
      <c r="F1928" s="527" t="s">
        <v>164</v>
      </c>
      <c r="G1928" s="528" t="s">
        <v>152</v>
      </c>
      <c r="Q1928" s="519" t="s">
        <v>110</v>
      </c>
      <c r="R1928" s="521">
        <v>0</v>
      </c>
      <c r="S1928" s="521">
        <v>0</v>
      </c>
      <c r="T1928" s="521">
        <v>0</v>
      </c>
      <c r="U1928" s="539">
        <v>0</v>
      </c>
      <c r="V1928" s="540"/>
    </row>
    <row r="1929" spans="5:22" outlineLevel="1" x14ac:dyDescent="0.2">
      <c r="E1929" s="526" t="s">
        <v>163</v>
      </c>
      <c r="F1929" s="532" t="s">
        <v>164</v>
      </c>
      <c r="G1929" s="533" t="s">
        <v>454</v>
      </c>
      <c r="Q1929" s="519" t="s">
        <v>110</v>
      </c>
      <c r="R1929" s="521">
        <v>0</v>
      </c>
      <c r="S1929" s="521">
        <v>0</v>
      </c>
      <c r="T1929" s="521">
        <v>0</v>
      </c>
      <c r="U1929" s="539">
        <v>0</v>
      </c>
      <c r="V1929" s="540"/>
    </row>
    <row r="1930" spans="5:22" outlineLevel="1" x14ac:dyDescent="0.2">
      <c r="E1930" s="516" t="s">
        <v>152</v>
      </c>
      <c r="F1930" s="517" t="s">
        <v>152</v>
      </c>
      <c r="G1930" s="518" t="s">
        <v>209</v>
      </c>
      <c r="Q1930" s="519" t="s">
        <v>110</v>
      </c>
      <c r="R1930" s="521">
        <v>0</v>
      </c>
      <c r="S1930" s="521">
        <v>0</v>
      </c>
      <c r="T1930" s="521">
        <v>0</v>
      </c>
      <c r="U1930" s="539">
        <v>0</v>
      </c>
      <c r="V1930" s="540"/>
    </row>
    <row r="1931" spans="5:22" outlineLevel="1" x14ac:dyDescent="0.2">
      <c r="E1931" s="526" t="s">
        <v>152</v>
      </c>
      <c r="F1931" s="527" t="s">
        <v>152</v>
      </c>
      <c r="G1931" s="528" t="s">
        <v>31</v>
      </c>
      <c r="Q1931" s="519" t="s">
        <v>110</v>
      </c>
      <c r="R1931" s="521">
        <v>0</v>
      </c>
      <c r="S1931" s="521">
        <v>0</v>
      </c>
      <c r="T1931" s="521">
        <v>0</v>
      </c>
      <c r="U1931" s="539">
        <v>0</v>
      </c>
      <c r="V1931" s="540"/>
    </row>
    <row r="1932" spans="5:22" outlineLevel="1" x14ac:dyDescent="0.2">
      <c r="E1932" s="526" t="s">
        <v>152</v>
      </c>
      <c r="F1932" s="527" t="s">
        <v>152</v>
      </c>
      <c r="G1932" s="528" t="s">
        <v>28</v>
      </c>
      <c r="Q1932" s="519" t="s">
        <v>110</v>
      </c>
      <c r="R1932" s="521">
        <v>0</v>
      </c>
      <c r="S1932" s="521">
        <v>0</v>
      </c>
      <c r="T1932" s="521">
        <v>0</v>
      </c>
      <c r="U1932" s="539">
        <v>0</v>
      </c>
      <c r="V1932" s="540"/>
    </row>
    <row r="1933" spans="5:22" outlineLevel="1" x14ac:dyDescent="0.2">
      <c r="E1933" s="526" t="s">
        <v>152</v>
      </c>
      <c r="F1933" s="527" t="s">
        <v>152</v>
      </c>
      <c r="G1933" s="528" t="s">
        <v>210</v>
      </c>
      <c r="Q1933" s="519" t="s">
        <v>110</v>
      </c>
      <c r="R1933" s="521">
        <v>0</v>
      </c>
      <c r="S1933" s="521">
        <v>0</v>
      </c>
      <c r="T1933" s="521">
        <v>0</v>
      </c>
      <c r="U1933" s="539">
        <v>0</v>
      </c>
      <c r="V1933" s="540"/>
    </row>
    <row r="1934" spans="5:22" outlineLevel="1" x14ac:dyDescent="0.2">
      <c r="E1934" s="526" t="s">
        <v>152</v>
      </c>
      <c r="F1934" s="527" t="s">
        <v>152</v>
      </c>
      <c r="G1934" s="528" t="s">
        <v>211</v>
      </c>
      <c r="Q1934" s="519" t="s">
        <v>110</v>
      </c>
      <c r="R1934" s="521">
        <v>0</v>
      </c>
      <c r="S1934" s="521">
        <v>0</v>
      </c>
      <c r="T1934" s="521">
        <v>0</v>
      </c>
      <c r="U1934" s="539">
        <v>0</v>
      </c>
      <c r="V1934" s="540"/>
    </row>
    <row r="1935" spans="5:22" outlineLevel="1" x14ac:dyDescent="0.2">
      <c r="E1935" s="526" t="s">
        <v>152</v>
      </c>
      <c r="F1935" s="527" t="s">
        <v>152</v>
      </c>
      <c r="G1935" s="528" t="s">
        <v>212</v>
      </c>
      <c r="Q1935" s="519" t="s">
        <v>110</v>
      </c>
      <c r="R1935" s="521">
        <v>0</v>
      </c>
      <c r="S1935" s="521">
        <v>0</v>
      </c>
      <c r="T1935" s="521">
        <v>0</v>
      </c>
      <c r="U1935" s="539">
        <v>0</v>
      </c>
      <c r="V1935" s="540"/>
    </row>
    <row r="1936" spans="5:22" outlineLevel="1" x14ac:dyDescent="0.2">
      <c r="E1936" s="526" t="s">
        <v>152</v>
      </c>
      <c r="F1936" s="527" t="s">
        <v>152</v>
      </c>
      <c r="G1936" s="528" t="s">
        <v>213</v>
      </c>
      <c r="Q1936" s="519" t="s">
        <v>110</v>
      </c>
      <c r="R1936" s="521">
        <v>0</v>
      </c>
      <c r="S1936" s="521">
        <v>0</v>
      </c>
      <c r="T1936" s="521">
        <v>0</v>
      </c>
      <c r="U1936" s="539">
        <v>0</v>
      </c>
      <c r="V1936" s="540"/>
    </row>
    <row r="1937" spans="5:22" outlineLevel="1" x14ac:dyDescent="0.2">
      <c r="E1937" s="526" t="s">
        <v>152</v>
      </c>
      <c r="F1937" s="527" t="s">
        <v>152</v>
      </c>
      <c r="G1937" s="528" t="s">
        <v>214</v>
      </c>
      <c r="Q1937" s="519" t="s">
        <v>110</v>
      </c>
      <c r="R1937" s="521">
        <v>0</v>
      </c>
      <c r="S1937" s="521">
        <v>0</v>
      </c>
      <c r="T1937" s="521">
        <v>0</v>
      </c>
      <c r="U1937" s="539">
        <v>0</v>
      </c>
      <c r="V1937" s="540"/>
    </row>
    <row r="1938" spans="5:22" outlineLevel="1" x14ac:dyDescent="0.2">
      <c r="E1938" s="526" t="s">
        <v>152</v>
      </c>
      <c r="F1938" s="527" t="s">
        <v>152</v>
      </c>
      <c r="G1938" s="528" t="s">
        <v>215</v>
      </c>
      <c r="Q1938" s="519" t="s">
        <v>110</v>
      </c>
      <c r="R1938" s="521">
        <v>0</v>
      </c>
      <c r="S1938" s="521">
        <v>0</v>
      </c>
      <c r="T1938" s="521">
        <v>0</v>
      </c>
      <c r="U1938" s="539">
        <v>0</v>
      </c>
      <c r="V1938" s="540"/>
    </row>
    <row r="1939" spans="5:22" outlineLevel="1" x14ac:dyDescent="0.2">
      <c r="E1939" s="526" t="s">
        <v>152</v>
      </c>
      <c r="F1939" s="527" t="s">
        <v>152</v>
      </c>
      <c r="G1939" s="528" t="s">
        <v>216</v>
      </c>
      <c r="Q1939" s="519" t="s">
        <v>110</v>
      </c>
      <c r="R1939" s="521">
        <v>0</v>
      </c>
      <c r="S1939" s="521">
        <v>0</v>
      </c>
      <c r="T1939" s="521">
        <v>0</v>
      </c>
      <c r="U1939" s="539">
        <v>0</v>
      </c>
      <c r="V1939" s="540"/>
    </row>
    <row r="1940" spans="5:22" outlineLevel="1" x14ac:dyDescent="0.2">
      <c r="E1940" s="526" t="s">
        <v>152</v>
      </c>
      <c r="F1940" s="527" t="s">
        <v>152</v>
      </c>
      <c r="G1940" s="528" t="s">
        <v>33</v>
      </c>
      <c r="Q1940" s="519" t="s">
        <v>110</v>
      </c>
      <c r="R1940" s="521">
        <v>0</v>
      </c>
      <c r="S1940" s="521">
        <v>0</v>
      </c>
      <c r="T1940" s="521">
        <v>0</v>
      </c>
      <c r="U1940" s="539">
        <v>0</v>
      </c>
      <c r="V1940" s="540"/>
    </row>
    <row r="1941" spans="5:22" outlineLevel="1" x14ac:dyDescent="0.2">
      <c r="E1941" s="526" t="s">
        <v>152</v>
      </c>
      <c r="F1941" s="527" t="s">
        <v>152</v>
      </c>
      <c r="G1941" s="528" t="s">
        <v>34</v>
      </c>
      <c r="Q1941" s="519" t="s">
        <v>110</v>
      </c>
      <c r="R1941" s="521">
        <v>0</v>
      </c>
      <c r="S1941" s="521">
        <v>0</v>
      </c>
      <c r="T1941" s="521">
        <v>0</v>
      </c>
      <c r="U1941" s="539">
        <v>0</v>
      </c>
      <c r="V1941" s="540"/>
    </row>
    <row r="1942" spans="5:22" outlineLevel="1" x14ac:dyDescent="0.2">
      <c r="E1942" s="526" t="s">
        <v>152</v>
      </c>
      <c r="F1942" s="527" t="s">
        <v>152</v>
      </c>
      <c r="G1942" s="528" t="s">
        <v>217</v>
      </c>
      <c r="Q1942" s="519" t="s">
        <v>110</v>
      </c>
      <c r="R1942" s="521">
        <v>0</v>
      </c>
      <c r="S1942" s="521">
        <v>0</v>
      </c>
      <c r="T1942" s="521">
        <v>0</v>
      </c>
      <c r="U1942" s="539">
        <v>0</v>
      </c>
      <c r="V1942" s="540"/>
    </row>
    <row r="1943" spans="5:22" outlineLevel="1" x14ac:dyDescent="0.2">
      <c r="E1943" s="526" t="s">
        <v>152</v>
      </c>
      <c r="F1943" s="527" t="s">
        <v>152</v>
      </c>
      <c r="G1943" s="528" t="s">
        <v>152</v>
      </c>
      <c r="Q1943" s="519" t="s">
        <v>110</v>
      </c>
      <c r="R1943" s="521">
        <v>0</v>
      </c>
      <c r="S1943" s="521">
        <v>0</v>
      </c>
      <c r="T1943" s="521">
        <v>0</v>
      </c>
      <c r="U1943" s="539">
        <v>0</v>
      </c>
      <c r="V1943" s="540"/>
    </row>
    <row r="1944" spans="5:22" outlineLevel="1" x14ac:dyDescent="0.2">
      <c r="E1944" s="526" t="s">
        <v>152</v>
      </c>
      <c r="F1944" s="532" t="s">
        <v>152</v>
      </c>
      <c r="G1944" s="533" t="s">
        <v>454</v>
      </c>
      <c r="Q1944" s="519" t="s">
        <v>110</v>
      </c>
      <c r="R1944" s="521">
        <v>0</v>
      </c>
      <c r="S1944" s="521">
        <v>0</v>
      </c>
      <c r="T1944" s="521">
        <v>0</v>
      </c>
      <c r="U1944" s="539">
        <v>0</v>
      </c>
      <c r="V1944" s="540"/>
    </row>
    <row r="1945" spans="5:22" outlineLevel="1" x14ac:dyDescent="0.2">
      <c r="E1945" s="516" t="s">
        <v>165</v>
      </c>
      <c r="F1945" s="517" t="s">
        <v>656</v>
      </c>
      <c r="G1945" s="518" t="s">
        <v>209</v>
      </c>
      <c r="Q1945" s="519" t="s">
        <v>110</v>
      </c>
      <c r="R1945" s="521">
        <v>57.399139999999996</v>
      </c>
      <c r="S1945" s="521">
        <v>99.523800000000008</v>
      </c>
      <c r="T1945" s="521">
        <v>76.824550000000002</v>
      </c>
      <c r="U1945" s="539">
        <v>165.1844200000001</v>
      </c>
      <c r="V1945" s="540"/>
    </row>
    <row r="1946" spans="5:22" outlineLevel="1" x14ac:dyDescent="0.2">
      <c r="E1946" s="526" t="s">
        <v>165</v>
      </c>
      <c r="F1946" s="527" t="s">
        <v>656</v>
      </c>
      <c r="G1946" s="528" t="s">
        <v>31</v>
      </c>
      <c r="Q1946" s="519" t="s">
        <v>110</v>
      </c>
      <c r="R1946" s="521">
        <v>0</v>
      </c>
      <c r="S1946" s="521">
        <v>0</v>
      </c>
      <c r="T1946" s="521">
        <v>0</v>
      </c>
      <c r="U1946" s="539">
        <v>0</v>
      </c>
      <c r="V1946" s="540"/>
    </row>
    <row r="1947" spans="5:22" outlineLevel="1" x14ac:dyDescent="0.2">
      <c r="E1947" s="526" t="s">
        <v>165</v>
      </c>
      <c r="F1947" s="527" t="s">
        <v>656</v>
      </c>
      <c r="G1947" s="528" t="s">
        <v>28</v>
      </c>
      <c r="Q1947" s="519" t="s">
        <v>110</v>
      </c>
      <c r="R1947" s="521">
        <v>0</v>
      </c>
      <c r="S1947" s="521">
        <v>0</v>
      </c>
      <c r="T1947" s="521">
        <v>0</v>
      </c>
      <c r="U1947" s="539">
        <v>0</v>
      </c>
      <c r="V1947" s="540"/>
    </row>
    <row r="1948" spans="5:22" outlineLevel="1" x14ac:dyDescent="0.2">
      <c r="E1948" s="526" t="s">
        <v>165</v>
      </c>
      <c r="F1948" s="527" t="s">
        <v>656</v>
      </c>
      <c r="G1948" s="528" t="s">
        <v>210</v>
      </c>
      <c r="Q1948" s="519" t="s">
        <v>110</v>
      </c>
      <c r="R1948" s="521">
        <v>0</v>
      </c>
      <c r="S1948" s="521">
        <v>0</v>
      </c>
      <c r="T1948" s="521">
        <v>0</v>
      </c>
      <c r="U1948" s="539">
        <v>0</v>
      </c>
      <c r="V1948" s="540"/>
    </row>
    <row r="1949" spans="5:22" outlineLevel="1" x14ac:dyDescent="0.2">
      <c r="E1949" s="526" t="s">
        <v>165</v>
      </c>
      <c r="F1949" s="527" t="s">
        <v>656</v>
      </c>
      <c r="G1949" s="528" t="s">
        <v>211</v>
      </c>
      <c r="Q1949" s="519" t="s">
        <v>110</v>
      </c>
      <c r="R1949" s="521">
        <v>0</v>
      </c>
      <c r="S1949" s="521">
        <v>0</v>
      </c>
      <c r="T1949" s="521">
        <v>0</v>
      </c>
      <c r="U1949" s="539">
        <v>0</v>
      </c>
      <c r="V1949" s="540"/>
    </row>
    <row r="1950" spans="5:22" outlineLevel="1" x14ac:dyDescent="0.2">
      <c r="E1950" s="526" t="s">
        <v>165</v>
      </c>
      <c r="F1950" s="527" t="s">
        <v>656</v>
      </c>
      <c r="G1950" s="528" t="s">
        <v>212</v>
      </c>
      <c r="Q1950" s="519" t="s">
        <v>110</v>
      </c>
      <c r="R1950" s="521">
        <v>0</v>
      </c>
      <c r="S1950" s="521">
        <v>0</v>
      </c>
      <c r="T1950" s="521">
        <v>0</v>
      </c>
      <c r="U1950" s="539">
        <v>0</v>
      </c>
      <c r="V1950" s="540"/>
    </row>
    <row r="1951" spans="5:22" outlineLevel="1" x14ac:dyDescent="0.2">
      <c r="E1951" s="526" t="s">
        <v>165</v>
      </c>
      <c r="F1951" s="527" t="s">
        <v>656</v>
      </c>
      <c r="G1951" s="528" t="s">
        <v>213</v>
      </c>
      <c r="Q1951" s="519" t="s">
        <v>110</v>
      </c>
      <c r="R1951" s="521">
        <v>0</v>
      </c>
      <c r="S1951" s="521">
        <v>0</v>
      </c>
      <c r="T1951" s="521">
        <v>0</v>
      </c>
      <c r="U1951" s="539">
        <v>0</v>
      </c>
      <c r="V1951" s="540"/>
    </row>
    <row r="1952" spans="5:22" outlineLevel="1" x14ac:dyDescent="0.2">
      <c r="E1952" s="526" t="s">
        <v>165</v>
      </c>
      <c r="F1952" s="527" t="s">
        <v>656</v>
      </c>
      <c r="G1952" s="528" t="s">
        <v>214</v>
      </c>
      <c r="Q1952" s="519" t="s">
        <v>110</v>
      </c>
      <c r="R1952" s="521">
        <v>0</v>
      </c>
      <c r="S1952" s="521">
        <v>0</v>
      </c>
      <c r="T1952" s="521">
        <v>0</v>
      </c>
      <c r="U1952" s="539">
        <v>0</v>
      </c>
      <c r="V1952" s="540"/>
    </row>
    <row r="1953" spans="5:22" outlineLevel="1" x14ac:dyDescent="0.2">
      <c r="E1953" s="526" t="s">
        <v>165</v>
      </c>
      <c r="F1953" s="527" t="s">
        <v>656</v>
      </c>
      <c r="G1953" s="528" t="s">
        <v>215</v>
      </c>
      <c r="Q1953" s="519" t="s">
        <v>110</v>
      </c>
      <c r="R1953" s="521">
        <v>0</v>
      </c>
      <c r="S1953" s="521">
        <v>0</v>
      </c>
      <c r="T1953" s="521">
        <v>0</v>
      </c>
      <c r="U1953" s="539">
        <v>0</v>
      </c>
      <c r="V1953" s="540"/>
    </row>
    <row r="1954" spans="5:22" outlineLevel="1" x14ac:dyDescent="0.2">
      <c r="E1954" s="526" t="s">
        <v>165</v>
      </c>
      <c r="F1954" s="527" t="s">
        <v>656</v>
      </c>
      <c r="G1954" s="528" t="s">
        <v>216</v>
      </c>
      <c r="Q1954" s="519" t="s">
        <v>110</v>
      </c>
      <c r="R1954" s="521">
        <v>0</v>
      </c>
      <c r="S1954" s="521">
        <v>0</v>
      </c>
      <c r="T1954" s="521">
        <v>0</v>
      </c>
      <c r="U1954" s="539">
        <v>0</v>
      </c>
      <c r="V1954" s="540"/>
    </row>
    <row r="1955" spans="5:22" outlineLevel="1" x14ac:dyDescent="0.2">
      <c r="E1955" s="526" t="s">
        <v>165</v>
      </c>
      <c r="F1955" s="527" t="s">
        <v>656</v>
      </c>
      <c r="G1955" s="528" t="s">
        <v>33</v>
      </c>
      <c r="Q1955" s="519" t="s">
        <v>110</v>
      </c>
      <c r="R1955" s="521">
        <v>0</v>
      </c>
      <c r="S1955" s="521">
        <v>0</v>
      </c>
      <c r="T1955" s="521">
        <v>0</v>
      </c>
      <c r="U1955" s="539">
        <v>0</v>
      </c>
      <c r="V1955" s="540"/>
    </row>
    <row r="1956" spans="5:22" outlineLevel="1" x14ac:dyDescent="0.2">
      <c r="E1956" s="526" t="s">
        <v>165</v>
      </c>
      <c r="F1956" s="527" t="s">
        <v>656</v>
      </c>
      <c r="G1956" s="528" t="s">
        <v>34</v>
      </c>
      <c r="Q1956" s="519" t="s">
        <v>110</v>
      </c>
      <c r="R1956" s="521">
        <v>0</v>
      </c>
      <c r="S1956" s="521">
        <v>0</v>
      </c>
      <c r="T1956" s="521">
        <v>0</v>
      </c>
      <c r="U1956" s="539">
        <v>0</v>
      </c>
      <c r="V1956" s="540"/>
    </row>
    <row r="1957" spans="5:22" outlineLevel="1" x14ac:dyDescent="0.2">
      <c r="E1957" s="526" t="s">
        <v>165</v>
      </c>
      <c r="F1957" s="527" t="s">
        <v>656</v>
      </c>
      <c r="G1957" s="528" t="s">
        <v>217</v>
      </c>
      <c r="Q1957" s="519" t="s">
        <v>110</v>
      </c>
      <c r="R1957" s="521">
        <v>0</v>
      </c>
      <c r="S1957" s="521">
        <v>0</v>
      </c>
      <c r="T1957" s="521">
        <v>0</v>
      </c>
      <c r="U1957" s="539">
        <v>0</v>
      </c>
      <c r="V1957" s="540"/>
    </row>
    <row r="1958" spans="5:22" outlineLevel="1" x14ac:dyDescent="0.2">
      <c r="E1958" s="526" t="s">
        <v>165</v>
      </c>
      <c r="F1958" s="527" t="s">
        <v>656</v>
      </c>
      <c r="G1958" s="528" t="s">
        <v>152</v>
      </c>
      <c r="Q1958" s="519" t="s">
        <v>110</v>
      </c>
      <c r="R1958" s="521">
        <v>0</v>
      </c>
      <c r="S1958" s="521">
        <v>0</v>
      </c>
      <c r="T1958" s="521">
        <v>0</v>
      </c>
      <c r="U1958" s="539">
        <v>0</v>
      </c>
      <c r="V1958" s="540"/>
    </row>
    <row r="1959" spans="5:22" outlineLevel="1" x14ac:dyDescent="0.2">
      <c r="E1959" s="526" t="s">
        <v>165</v>
      </c>
      <c r="F1959" s="532" t="s">
        <v>656</v>
      </c>
      <c r="G1959" s="533" t="s">
        <v>454</v>
      </c>
      <c r="Q1959" s="519" t="s">
        <v>110</v>
      </c>
      <c r="R1959" s="521">
        <v>0</v>
      </c>
      <c r="S1959" s="521">
        <v>0</v>
      </c>
      <c r="T1959" s="521">
        <v>0</v>
      </c>
      <c r="U1959" s="539">
        <v>0</v>
      </c>
      <c r="V1959" s="540"/>
    </row>
    <row r="1960" spans="5:22" outlineLevel="1" x14ac:dyDescent="0.2">
      <c r="E1960" s="516" t="s">
        <v>166</v>
      </c>
      <c r="F1960" s="517" t="s">
        <v>657</v>
      </c>
      <c r="G1960" s="518" t="s">
        <v>209</v>
      </c>
      <c r="Q1960" s="519" t="s">
        <v>110</v>
      </c>
      <c r="R1960" s="521">
        <v>0</v>
      </c>
      <c r="S1960" s="521">
        <v>0</v>
      </c>
      <c r="T1960" s="521">
        <v>0</v>
      </c>
      <c r="U1960" s="539">
        <v>0</v>
      </c>
      <c r="V1960" s="540"/>
    </row>
    <row r="1961" spans="5:22" outlineLevel="1" x14ac:dyDescent="0.2">
      <c r="E1961" s="526" t="s">
        <v>166</v>
      </c>
      <c r="F1961" s="527" t="s">
        <v>657</v>
      </c>
      <c r="G1961" s="528" t="s">
        <v>31</v>
      </c>
      <c r="Q1961" s="519" t="s">
        <v>110</v>
      </c>
      <c r="R1961" s="521">
        <v>0</v>
      </c>
      <c r="S1961" s="521">
        <v>0</v>
      </c>
      <c r="T1961" s="521">
        <v>0</v>
      </c>
      <c r="U1961" s="539">
        <v>0</v>
      </c>
      <c r="V1961" s="540"/>
    </row>
    <row r="1962" spans="5:22" outlineLevel="1" x14ac:dyDescent="0.2">
      <c r="E1962" s="526" t="s">
        <v>166</v>
      </c>
      <c r="F1962" s="527" t="s">
        <v>657</v>
      </c>
      <c r="G1962" s="528" t="s">
        <v>28</v>
      </c>
      <c r="Q1962" s="519" t="s">
        <v>110</v>
      </c>
      <c r="R1962" s="521">
        <v>0</v>
      </c>
      <c r="S1962" s="521">
        <v>0</v>
      </c>
      <c r="T1962" s="521">
        <v>0</v>
      </c>
      <c r="U1962" s="539">
        <v>0</v>
      </c>
      <c r="V1962" s="540"/>
    </row>
    <row r="1963" spans="5:22" outlineLevel="1" x14ac:dyDescent="0.2">
      <c r="E1963" s="526" t="s">
        <v>166</v>
      </c>
      <c r="F1963" s="527" t="s">
        <v>657</v>
      </c>
      <c r="G1963" s="528" t="s">
        <v>210</v>
      </c>
      <c r="Q1963" s="519" t="s">
        <v>110</v>
      </c>
      <c r="R1963" s="521">
        <v>0</v>
      </c>
      <c r="S1963" s="521">
        <v>0</v>
      </c>
      <c r="T1963" s="521">
        <v>0</v>
      </c>
      <c r="U1963" s="539">
        <v>0</v>
      </c>
      <c r="V1963" s="540"/>
    </row>
    <row r="1964" spans="5:22" outlineLevel="1" x14ac:dyDescent="0.2">
      <c r="E1964" s="526" t="s">
        <v>166</v>
      </c>
      <c r="F1964" s="527" t="s">
        <v>657</v>
      </c>
      <c r="G1964" s="528" t="s">
        <v>211</v>
      </c>
      <c r="Q1964" s="519" t="s">
        <v>110</v>
      </c>
      <c r="R1964" s="521">
        <v>0</v>
      </c>
      <c r="S1964" s="521">
        <v>0</v>
      </c>
      <c r="T1964" s="521">
        <v>0</v>
      </c>
      <c r="U1964" s="539">
        <v>0</v>
      </c>
      <c r="V1964" s="540"/>
    </row>
    <row r="1965" spans="5:22" outlineLevel="1" x14ac:dyDescent="0.2">
      <c r="E1965" s="526" t="s">
        <v>166</v>
      </c>
      <c r="F1965" s="527" t="s">
        <v>657</v>
      </c>
      <c r="G1965" s="528" t="s">
        <v>212</v>
      </c>
      <c r="Q1965" s="519" t="s">
        <v>110</v>
      </c>
      <c r="R1965" s="521">
        <v>0</v>
      </c>
      <c r="S1965" s="521">
        <v>0</v>
      </c>
      <c r="T1965" s="521">
        <v>0</v>
      </c>
      <c r="U1965" s="539">
        <v>0</v>
      </c>
      <c r="V1965" s="540"/>
    </row>
    <row r="1966" spans="5:22" outlineLevel="1" x14ac:dyDescent="0.2">
      <c r="E1966" s="526" t="s">
        <v>166</v>
      </c>
      <c r="F1966" s="527" t="s">
        <v>657</v>
      </c>
      <c r="G1966" s="528" t="s">
        <v>213</v>
      </c>
      <c r="Q1966" s="519" t="s">
        <v>110</v>
      </c>
      <c r="R1966" s="521">
        <v>0</v>
      </c>
      <c r="S1966" s="521">
        <v>0</v>
      </c>
      <c r="T1966" s="521">
        <v>0</v>
      </c>
      <c r="U1966" s="539">
        <v>0</v>
      </c>
      <c r="V1966" s="540"/>
    </row>
    <row r="1967" spans="5:22" outlineLevel="1" x14ac:dyDescent="0.2">
      <c r="E1967" s="526" t="s">
        <v>166</v>
      </c>
      <c r="F1967" s="527" t="s">
        <v>657</v>
      </c>
      <c r="G1967" s="528" t="s">
        <v>214</v>
      </c>
      <c r="Q1967" s="519" t="s">
        <v>110</v>
      </c>
      <c r="R1967" s="521">
        <v>0</v>
      </c>
      <c r="S1967" s="521">
        <v>0</v>
      </c>
      <c r="T1967" s="521">
        <v>0</v>
      </c>
      <c r="U1967" s="539">
        <v>0</v>
      </c>
      <c r="V1967" s="540"/>
    </row>
    <row r="1968" spans="5:22" outlineLevel="1" x14ac:dyDescent="0.2">
      <c r="E1968" s="526" t="s">
        <v>166</v>
      </c>
      <c r="F1968" s="527" t="s">
        <v>657</v>
      </c>
      <c r="G1968" s="528" t="s">
        <v>215</v>
      </c>
      <c r="Q1968" s="519" t="s">
        <v>110</v>
      </c>
      <c r="R1968" s="521">
        <v>0</v>
      </c>
      <c r="S1968" s="521">
        <v>0</v>
      </c>
      <c r="T1968" s="521">
        <v>0</v>
      </c>
      <c r="U1968" s="539">
        <v>0</v>
      </c>
      <c r="V1968" s="540"/>
    </row>
    <row r="1969" spans="5:22" outlineLevel="1" x14ac:dyDescent="0.2">
      <c r="E1969" s="526" t="s">
        <v>166</v>
      </c>
      <c r="F1969" s="527" t="s">
        <v>657</v>
      </c>
      <c r="G1969" s="528" t="s">
        <v>216</v>
      </c>
      <c r="Q1969" s="519" t="s">
        <v>110</v>
      </c>
      <c r="R1969" s="521">
        <v>0</v>
      </c>
      <c r="S1969" s="521">
        <v>0</v>
      </c>
      <c r="T1969" s="521">
        <v>0</v>
      </c>
      <c r="U1969" s="539">
        <v>0</v>
      </c>
      <c r="V1969" s="540"/>
    </row>
    <row r="1970" spans="5:22" outlineLevel="1" x14ac:dyDescent="0.2">
      <c r="E1970" s="526" t="s">
        <v>166</v>
      </c>
      <c r="F1970" s="527" t="s">
        <v>657</v>
      </c>
      <c r="G1970" s="528" t="s">
        <v>33</v>
      </c>
      <c r="Q1970" s="519" t="s">
        <v>110</v>
      </c>
      <c r="R1970" s="521">
        <v>0</v>
      </c>
      <c r="S1970" s="521">
        <v>0</v>
      </c>
      <c r="T1970" s="521">
        <v>0</v>
      </c>
      <c r="U1970" s="539">
        <v>0</v>
      </c>
      <c r="V1970" s="540"/>
    </row>
    <row r="1971" spans="5:22" outlineLevel="1" x14ac:dyDescent="0.2">
      <c r="E1971" s="526" t="s">
        <v>166</v>
      </c>
      <c r="F1971" s="527" t="s">
        <v>657</v>
      </c>
      <c r="G1971" s="528" t="s">
        <v>34</v>
      </c>
      <c r="Q1971" s="519" t="s">
        <v>110</v>
      </c>
      <c r="R1971" s="521">
        <v>0</v>
      </c>
      <c r="S1971" s="521">
        <v>0</v>
      </c>
      <c r="T1971" s="521">
        <v>0</v>
      </c>
      <c r="U1971" s="539">
        <v>0</v>
      </c>
      <c r="V1971" s="540"/>
    </row>
    <row r="1972" spans="5:22" outlineLevel="1" x14ac:dyDescent="0.2">
      <c r="E1972" s="526" t="s">
        <v>166</v>
      </c>
      <c r="F1972" s="527" t="s">
        <v>657</v>
      </c>
      <c r="G1972" s="528" t="s">
        <v>217</v>
      </c>
      <c r="Q1972" s="519" t="s">
        <v>110</v>
      </c>
      <c r="R1972" s="521">
        <v>0</v>
      </c>
      <c r="S1972" s="521">
        <v>0</v>
      </c>
      <c r="T1972" s="521">
        <v>0</v>
      </c>
      <c r="U1972" s="539">
        <v>0</v>
      </c>
      <c r="V1972" s="540"/>
    </row>
    <row r="1973" spans="5:22" outlineLevel="1" x14ac:dyDescent="0.2">
      <c r="E1973" s="526" t="s">
        <v>166</v>
      </c>
      <c r="F1973" s="527" t="s">
        <v>657</v>
      </c>
      <c r="G1973" s="528" t="s">
        <v>152</v>
      </c>
      <c r="Q1973" s="519" t="s">
        <v>110</v>
      </c>
      <c r="R1973" s="521">
        <v>0</v>
      </c>
      <c r="S1973" s="521">
        <v>0</v>
      </c>
      <c r="T1973" s="521">
        <v>0</v>
      </c>
      <c r="U1973" s="539">
        <v>0</v>
      </c>
      <c r="V1973" s="540"/>
    </row>
    <row r="1974" spans="5:22" outlineLevel="1" x14ac:dyDescent="0.2">
      <c r="E1974" s="526" t="s">
        <v>166</v>
      </c>
      <c r="F1974" s="532" t="s">
        <v>657</v>
      </c>
      <c r="G1974" s="533" t="s">
        <v>454</v>
      </c>
      <c r="Q1974" s="519" t="s">
        <v>110</v>
      </c>
      <c r="R1974" s="521">
        <v>0</v>
      </c>
      <c r="S1974" s="521">
        <v>0</v>
      </c>
      <c r="T1974" s="521">
        <v>0</v>
      </c>
      <c r="U1974" s="539">
        <v>0</v>
      </c>
      <c r="V1974" s="540"/>
    </row>
    <row r="1975" spans="5:22" outlineLevel="1" x14ac:dyDescent="0.2">
      <c r="E1975" s="516" t="s">
        <v>152</v>
      </c>
      <c r="F1975" s="517" t="s">
        <v>152</v>
      </c>
      <c r="G1975" s="518" t="s">
        <v>209</v>
      </c>
      <c r="Q1975" s="519" t="s">
        <v>110</v>
      </c>
      <c r="R1975" s="521">
        <v>0</v>
      </c>
      <c r="S1975" s="521">
        <v>0</v>
      </c>
      <c r="T1975" s="521">
        <v>0</v>
      </c>
      <c r="U1975" s="539">
        <v>0</v>
      </c>
      <c r="V1975" s="540"/>
    </row>
    <row r="1976" spans="5:22" outlineLevel="1" x14ac:dyDescent="0.2">
      <c r="E1976" s="526" t="s">
        <v>152</v>
      </c>
      <c r="F1976" s="527" t="s">
        <v>152</v>
      </c>
      <c r="G1976" s="528" t="s">
        <v>31</v>
      </c>
      <c r="Q1976" s="519" t="s">
        <v>110</v>
      </c>
      <c r="R1976" s="521">
        <v>0</v>
      </c>
      <c r="S1976" s="521">
        <v>0</v>
      </c>
      <c r="T1976" s="521">
        <v>0</v>
      </c>
      <c r="U1976" s="539">
        <v>0</v>
      </c>
      <c r="V1976" s="540"/>
    </row>
    <row r="1977" spans="5:22" outlineLevel="1" x14ac:dyDescent="0.2">
      <c r="E1977" s="526" t="s">
        <v>152</v>
      </c>
      <c r="F1977" s="527" t="s">
        <v>152</v>
      </c>
      <c r="G1977" s="528" t="s">
        <v>28</v>
      </c>
      <c r="Q1977" s="519" t="s">
        <v>110</v>
      </c>
      <c r="R1977" s="521">
        <v>0</v>
      </c>
      <c r="S1977" s="521">
        <v>0</v>
      </c>
      <c r="T1977" s="521">
        <v>0</v>
      </c>
      <c r="U1977" s="539">
        <v>0</v>
      </c>
      <c r="V1977" s="540"/>
    </row>
    <row r="1978" spans="5:22" outlineLevel="1" x14ac:dyDescent="0.2">
      <c r="E1978" s="526" t="s">
        <v>152</v>
      </c>
      <c r="F1978" s="527" t="s">
        <v>152</v>
      </c>
      <c r="G1978" s="528" t="s">
        <v>210</v>
      </c>
      <c r="Q1978" s="519" t="s">
        <v>110</v>
      </c>
      <c r="R1978" s="521">
        <v>0</v>
      </c>
      <c r="S1978" s="521">
        <v>0</v>
      </c>
      <c r="T1978" s="521">
        <v>0</v>
      </c>
      <c r="U1978" s="539">
        <v>0</v>
      </c>
      <c r="V1978" s="540"/>
    </row>
    <row r="1979" spans="5:22" outlineLevel="1" x14ac:dyDescent="0.2">
      <c r="E1979" s="526" t="s">
        <v>152</v>
      </c>
      <c r="F1979" s="527" t="s">
        <v>152</v>
      </c>
      <c r="G1979" s="528" t="s">
        <v>211</v>
      </c>
      <c r="Q1979" s="519" t="s">
        <v>110</v>
      </c>
      <c r="R1979" s="521">
        <v>0</v>
      </c>
      <c r="S1979" s="521">
        <v>0</v>
      </c>
      <c r="T1979" s="521">
        <v>0</v>
      </c>
      <c r="U1979" s="539">
        <v>0</v>
      </c>
      <c r="V1979" s="540"/>
    </row>
    <row r="1980" spans="5:22" outlineLevel="1" x14ac:dyDescent="0.2">
      <c r="E1980" s="526" t="s">
        <v>152</v>
      </c>
      <c r="F1980" s="527" t="s">
        <v>152</v>
      </c>
      <c r="G1980" s="528" t="s">
        <v>212</v>
      </c>
      <c r="Q1980" s="519" t="s">
        <v>110</v>
      </c>
      <c r="R1980" s="521">
        <v>0</v>
      </c>
      <c r="S1980" s="521">
        <v>0</v>
      </c>
      <c r="T1980" s="521">
        <v>0</v>
      </c>
      <c r="U1980" s="539">
        <v>0</v>
      </c>
      <c r="V1980" s="540"/>
    </row>
    <row r="1981" spans="5:22" outlineLevel="1" x14ac:dyDescent="0.2">
      <c r="E1981" s="526" t="s">
        <v>152</v>
      </c>
      <c r="F1981" s="527" t="s">
        <v>152</v>
      </c>
      <c r="G1981" s="528" t="s">
        <v>213</v>
      </c>
      <c r="Q1981" s="519" t="s">
        <v>110</v>
      </c>
      <c r="R1981" s="521">
        <v>0</v>
      </c>
      <c r="S1981" s="521">
        <v>0</v>
      </c>
      <c r="T1981" s="521">
        <v>0</v>
      </c>
      <c r="U1981" s="539">
        <v>0</v>
      </c>
      <c r="V1981" s="540"/>
    </row>
    <row r="1982" spans="5:22" outlineLevel="1" x14ac:dyDescent="0.2">
      <c r="E1982" s="526" t="s">
        <v>152</v>
      </c>
      <c r="F1982" s="527" t="s">
        <v>152</v>
      </c>
      <c r="G1982" s="528" t="s">
        <v>214</v>
      </c>
      <c r="Q1982" s="519" t="s">
        <v>110</v>
      </c>
      <c r="R1982" s="521">
        <v>0</v>
      </c>
      <c r="S1982" s="521">
        <v>0</v>
      </c>
      <c r="T1982" s="521">
        <v>0</v>
      </c>
      <c r="U1982" s="539">
        <v>0</v>
      </c>
      <c r="V1982" s="540"/>
    </row>
    <row r="1983" spans="5:22" outlineLevel="1" x14ac:dyDescent="0.2">
      <c r="E1983" s="526" t="s">
        <v>152</v>
      </c>
      <c r="F1983" s="527" t="s">
        <v>152</v>
      </c>
      <c r="G1983" s="528" t="s">
        <v>215</v>
      </c>
      <c r="Q1983" s="519" t="s">
        <v>110</v>
      </c>
      <c r="R1983" s="521">
        <v>0</v>
      </c>
      <c r="S1983" s="521">
        <v>0</v>
      </c>
      <c r="T1983" s="521">
        <v>0</v>
      </c>
      <c r="U1983" s="539">
        <v>0</v>
      </c>
      <c r="V1983" s="540"/>
    </row>
    <row r="1984" spans="5:22" outlineLevel="1" x14ac:dyDescent="0.2">
      <c r="E1984" s="526" t="s">
        <v>152</v>
      </c>
      <c r="F1984" s="527" t="s">
        <v>152</v>
      </c>
      <c r="G1984" s="528" t="s">
        <v>216</v>
      </c>
      <c r="Q1984" s="519" t="s">
        <v>110</v>
      </c>
      <c r="R1984" s="521">
        <v>0</v>
      </c>
      <c r="S1984" s="521">
        <v>0</v>
      </c>
      <c r="T1984" s="521">
        <v>0</v>
      </c>
      <c r="U1984" s="539">
        <v>0</v>
      </c>
      <c r="V1984" s="540"/>
    </row>
    <row r="1985" spans="5:22" outlineLevel="1" x14ac:dyDescent="0.2">
      <c r="E1985" s="526" t="s">
        <v>152</v>
      </c>
      <c r="F1985" s="527" t="s">
        <v>152</v>
      </c>
      <c r="G1985" s="528" t="s">
        <v>33</v>
      </c>
      <c r="Q1985" s="519" t="s">
        <v>110</v>
      </c>
      <c r="R1985" s="521">
        <v>0</v>
      </c>
      <c r="S1985" s="521">
        <v>0</v>
      </c>
      <c r="T1985" s="521">
        <v>0</v>
      </c>
      <c r="U1985" s="539">
        <v>0</v>
      </c>
      <c r="V1985" s="540"/>
    </row>
    <row r="1986" spans="5:22" outlineLevel="1" x14ac:dyDescent="0.2">
      <c r="E1986" s="526" t="s">
        <v>152</v>
      </c>
      <c r="F1986" s="527" t="s">
        <v>152</v>
      </c>
      <c r="G1986" s="528" t="s">
        <v>34</v>
      </c>
      <c r="Q1986" s="519" t="s">
        <v>110</v>
      </c>
      <c r="R1986" s="521">
        <v>0</v>
      </c>
      <c r="S1986" s="521">
        <v>0</v>
      </c>
      <c r="T1986" s="521">
        <v>0</v>
      </c>
      <c r="U1986" s="539">
        <v>0</v>
      </c>
      <c r="V1986" s="540"/>
    </row>
    <row r="1987" spans="5:22" outlineLevel="1" x14ac:dyDescent="0.2">
      <c r="E1987" s="526" t="s">
        <v>152</v>
      </c>
      <c r="F1987" s="527" t="s">
        <v>152</v>
      </c>
      <c r="G1987" s="528" t="s">
        <v>217</v>
      </c>
      <c r="Q1987" s="519" t="s">
        <v>110</v>
      </c>
      <c r="R1987" s="521">
        <v>0</v>
      </c>
      <c r="S1987" s="521">
        <v>0</v>
      </c>
      <c r="T1987" s="521">
        <v>0</v>
      </c>
      <c r="U1987" s="539">
        <v>0</v>
      </c>
      <c r="V1987" s="540"/>
    </row>
    <row r="1988" spans="5:22" outlineLevel="1" x14ac:dyDescent="0.2">
      <c r="E1988" s="526" t="s">
        <v>152</v>
      </c>
      <c r="F1988" s="527" t="s">
        <v>152</v>
      </c>
      <c r="G1988" s="528" t="s">
        <v>152</v>
      </c>
      <c r="Q1988" s="519" t="s">
        <v>110</v>
      </c>
      <c r="R1988" s="521">
        <v>0</v>
      </c>
      <c r="S1988" s="521">
        <v>0</v>
      </c>
      <c r="T1988" s="521">
        <v>0</v>
      </c>
      <c r="U1988" s="539">
        <v>0</v>
      </c>
      <c r="V1988" s="540"/>
    </row>
    <row r="1989" spans="5:22" outlineLevel="1" x14ac:dyDescent="0.2">
      <c r="E1989" s="526" t="s">
        <v>152</v>
      </c>
      <c r="F1989" s="532" t="s">
        <v>152</v>
      </c>
      <c r="G1989" s="533" t="s">
        <v>454</v>
      </c>
      <c r="Q1989" s="519" t="s">
        <v>110</v>
      </c>
      <c r="R1989" s="521">
        <v>0</v>
      </c>
      <c r="S1989" s="521">
        <v>0</v>
      </c>
      <c r="T1989" s="521">
        <v>0</v>
      </c>
      <c r="U1989" s="539">
        <v>0</v>
      </c>
      <c r="V1989" s="540"/>
    </row>
    <row r="1990" spans="5:22" outlineLevel="1" x14ac:dyDescent="0.2">
      <c r="E1990" s="516" t="s">
        <v>152</v>
      </c>
      <c r="F1990" s="517" t="s">
        <v>152</v>
      </c>
      <c r="G1990" s="518" t="s">
        <v>209</v>
      </c>
      <c r="Q1990" s="519" t="s">
        <v>110</v>
      </c>
      <c r="R1990" s="521">
        <v>0</v>
      </c>
      <c r="S1990" s="521">
        <v>0</v>
      </c>
      <c r="T1990" s="521">
        <v>0</v>
      </c>
      <c r="U1990" s="539">
        <v>0</v>
      </c>
      <c r="V1990" s="540"/>
    </row>
    <row r="1991" spans="5:22" outlineLevel="1" x14ac:dyDescent="0.2">
      <c r="E1991" s="526" t="s">
        <v>152</v>
      </c>
      <c r="F1991" s="527" t="s">
        <v>152</v>
      </c>
      <c r="G1991" s="528" t="s">
        <v>31</v>
      </c>
      <c r="Q1991" s="519" t="s">
        <v>110</v>
      </c>
      <c r="R1991" s="521">
        <v>0</v>
      </c>
      <c r="S1991" s="521">
        <v>0</v>
      </c>
      <c r="T1991" s="521">
        <v>0</v>
      </c>
      <c r="U1991" s="539">
        <v>0</v>
      </c>
      <c r="V1991" s="540"/>
    </row>
    <row r="1992" spans="5:22" outlineLevel="1" x14ac:dyDescent="0.2">
      <c r="E1992" s="526" t="s">
        <v>152</v>
      </c>
      <c r="F1992" s="527" t="s">
        <v>152</v>
      </c>
      <c r="G1992" s="528" t="s">
        <v>28</v>
      </c>
      <c r="Q1992" s="519" t="s">
        <v>110</v>
      </c>
      <c r="R1992" s="521">
        <v>0</v>
      </c>
      <c r="S1992" s="521">
        <v>0</v>
      </c>
      <c r="T1992" s="521">
        <v>0</v>
      </c>
      <c r="U1992" s="539">
        <v>0</v>
      </c>
      <c r="V1992" s="540"/>
    </row>
    <row r="1993" spans="5:22" outlineLevel="1" x14ac:dyDescent="0.2">
      <c r="E1993" s="526" t="s">
        <v>152</v>
      </c>
      <c r="F1993" s="527" t="s">
        <v>152</v>
      </c>
      <c r="G1993" s="528" t="s">
        <v>210</v>
      </c>
      <c r="Q1993" s="519" t="s">
        <v>110</v>
      </c>
      <c r="R1993" s="521">
        <v>0</v>
      </c>
      <c r="S1993" s="521">
        <v>0</v>
      </c>
      <c r="T1993" s="521">
        <v>0</v>
      </c>
      <c r="U1993" s="539">
        <v>0</v>
      </c>
      <c r="V1993" s="540"/>
    </row>
    <row r="1994" spans="5:22" outlineLevel="1" x14ac:dyDescent="0.2">
      <c r="E1994" s="526" t="s">
        <v>152</v>
      </c>
      <c r="F1994" s="527" t="s">
        <v>152</v>
      </c>
      <c r="G1994" s="528" t="s">
        <v>211</v>
      </c>
      <c r="Q1994" s="519" t="s">
        <v>110</v>
      </c>
      <c r="R1994" s="521">
        <v>0</v>
      </c>
      <c r="S1994" s="521">
        <v>0</v>
      </c>
      <c r="T1994" s="521">
        <v>0</v>
      </c>
      <c r="U1994" s="539">
        <v>0</v>
      </c>
      <c r="V1994" s="540"/>
    </row>
    <row r="1995" spans="5:22" outlineLevel="1" x14ac:dyDescent="0.2">
      <c r="E1995" s="526" t="s">
        <v>152</v>
      </c>
      <c r="F1995" s="527" t="s">
        <v>152</v>
      </c>
      <c r="G1995" s="528" t="s">
        <v>212</v>
      </c>
      <c r="Q1995" s="519" t="s">
        <v>110</v>
      </c>
      <c r="R1995" s="521">
        <v>0</v>
      </c>
      <c r="S1995" s="521">
        <v>0</v>
      </c>
      <c r="T1995" s="521">
        <v>0</v>
      </c>
      <c r="U1995" s="539">
        <v>0</v>
      </c>
      <c r="V1995" s="540"/>
    </row>
    <row r="1996" spans="5:22" outlineLevel="1" x14ac:dyDescent="0.2">
      <c r="E1996" s="526" t="s">
        <v>152</v>
      </c>
      <c r="F1996" s="527" t="s">
        <v>152</v>
      </c>
      <c r="G1996" s="528" t="s">
        <v>213</v>
      </c>
      <c r="Q1996" s="519" t="s">
        <v>110</v>
      </c>
      <c r="R1996" s="521">
        <v>0</v>
      </c>
      <c r="S1996" s="521">
        <v>0</v>
      </c>
      <c r="T1996" s="521">
        <v>0</v>
      </c>
      <c r="U1996" s="539">
        <v>0</v>
      </c>
      <c r="V1996" s="540"/>
    </row>
    <row r="1997" spans="5:22" outlineLevel="1" x14ac:dyDescent="0.2">
      <c r="E1997" s="526" t="s">
        <v>152</v>
      </c>
      <c r="F1997" s="527" t="s">
        <v>152</v>
      </c>
      <c r="G1997" s="528" t="s">
        <v>214</v>
      </c>
      <c r="Q1997" s="519" t="s">
        <v>110</v>
      </c>
      <c r="R1997" s="521">
        <v>0</v>
      </c>
      <c r="S1997" s="521">
        <v>0</v>
      </c>
      <c r="T1997" s="521">
        <v>0</v>
      </c>
      <c r="U1997" s="539">
        <v>0</v>
      </c>
      <c r="V1997" s="540"/>
    </row>
    <row r="1998" spans="5:22" outlineLevel="1" x14ac:dyDescent="0.2">
      <c r="E1998" s="526" t="s">
        <v>152</v>
      </c>
      <c r="F1998" s="527" t="s">
        <v>152</v>
      </c>
      <c r="G1998" s="528" t="s">
        <v>215</v>
      </c>
      <c r="Q1998" s="519" t="s">
        <v>110</v>
      </c>
      <c r="R1998" s="521">
        <v>0</v>
      </c>
      <c r="S1998" s="521">
        <v>0</v>
      </c>
      <c r="T1998" s="521">
        <v>0</v>
      </c>
      <c r="U1998" s="539">
        <v>0</v>
      </c>
      <c r="V1998" s="540"/>
    </row>
    <row r="1999" spans="5:22" outlineLevel="1" x14ac:dyDescent="0.2">
      <c r="E1999" s="526" t="s">
        <v>152</v>
      </c>
      <c r="F1999" s="527" t="s">
        <v>152</v>
      </c>
      <c r="G1999" s="528" t="s">
        <v>216</v>
      </c>
      <c r="Q1999" s="519" t="s">
        <v>110</v>
      </c>
      <c r="R1999" s="521">
        <v>0</v>
      </c>
      <c r="S1999" s="521">
        <v>0</v>
      </c>
      <c r="T1999" s="521">
        <v>0</v>
      </c>
      <c r="U1999" s="539">
        <v>0</v>
      </c>
      <c r="V1999" s="540"/>
    </row>
    <row r="2000" spans="5:22" outlineLevel="1" x14ac:dyDescent="0.2">
      <c r="E2000" s="526" t="s">
        <v>152</v>
      </c>
      <c r="F2000" s="527" t="s">
        <v>152</v>
      </c>
      <c r="G2000" s="528" t="s">
        <v>33</v>
      </c>
      <c r="Q2000" s="519" t="s">
        <v>110</v>
      </c>
      <c r="R2000" s="521">
        <v>0</v>
      </c>
      <c r="S2000" s="521">
        <v>0</v>
      </c>
      <c r="T2000" s="521">
        <v>0</v>
      </c>
      <c r="U2000" s="539">
        <v>0</v>
      </c>
      <c r="V2000" s="540"/>
    </row>
    <row r="2001" spans="5:22" outlineLevel="1" x14ac:dyDescent="0.2">
      <c r="E2001" s="526" t="s">
        <v>152</v>
      </c>
      <c r="F2001" s="527" t="s">
        <v>152</v>
      </c>
      <c r="G2001" s="528" t="s">
        <v>34</v>
      </c>
      <c r="Q2001" s="519" t="s">
        <v>110</v>
      </c>
      <c r="R2001" s="521">
        <v>0</v>
      </c>
      <c r="S2001" s="521">
        <v>0</v>
      </c>
      <c r="T2001" s="521">
        <v>0</v>
      </c>
      <c r="U2001" s="539">
        <v>0</v>
      </c>
      <c r="V2001" s="540"/>
    </row>
    <row r="2002" spans="5:22" outlineLevel="1" x14ac:dyDescent="0.2">
      <c r="E2002" s="526" t="s">
        <v>152</v>
      </c>
      <c r="F2002" s="527" t="s">
        <v>152</v>
      </c>
      <c r="G2002" s="528" t="s">
        <v>217</v>
      </c>
      <c r="Q2002" s="519" t="s">
        <v>110</v>
      </c>
      <c r="R2002" s="521">
        <v>0</v>
      </c>
      <c r="S2002" s="521">
        <v>0</v>
      </c>
      <c r="T2002" s="521">
        <v>0</v>
      </c>
      <c r="U2002" s="539">
        <v>0</v>
      </c>
      <c r="V2002" s="540"/>
    </row>
    <row r="2003" spans="5:22" outlineLevel="1" x14ac:dyDescent="0.2">
      <c r="E2003" s="526" t="s">
        <v>152</v>
      </c>
      <c r="F2003" s="527" t="s">
        <v>152</v>
      </c>
      <c r="G2003" s="528" t="s">
        <v>152</v>
      </c>
      <c r="Q2003" s="519" t="s">
        <v>110</v>
      </c>
      <c r="R2003" s="521">
        <v>0</v>
      </c>
      <c r="S2003" s="521">
        <v>0</v>
      </c>
      <c r="T2003" s="521">
        <v>0</v>
      </c>
      <c r="U2003" s="539">
        <v>0</v>
      </c>
      <c r="V2003" s="540"/>
    </row>
    <row r="2004" spans="5:22" outlineLevel="1" x14ac:dyDescent="0.2">
      <c r="E2004" s="526" t="s">
        <v>152</v>
      </c>
      <c r="F2004" s="532" t="s">
        <v>152</v>
      </c>
      <c r="G2004" s="533" t="s">
        <v>454</v>
      </c>
      <c r="Q2004" s="519" t="s">
        <v>110</v>
      </c>
      <c r="R2004" s="521">
        <v>0</v>
      </c>
      <c r="S2004" s="521">
        <v>0</v>
      </c>
      <c r="T2004" s="521">
        <v>0</v>
      </c>
      <c r="U2004" s="539">
        <v>0</v>
      </c>
      <c r="V2004" s="540"/>
    </row>
    <row r="2005" spans="5:22" outlineLevel="1" x14ac:dyDescent="0.2">
      <c r="E2005" s="516" t="s">
        <v>152</v>
      </c>
      <c r="F2005" s="517" t="s">
        <v>152</v>
      </c>
      <c r="G2005" s="518" t="s">
        <v>209</v>
      </c>
      <c r="Q2005" s="519" t="s">
        <v>110</v>
      </c>
      <c r="R2005" s="521">
        <v>0</v>
      </c>
      <c r="S2005" s="521">
        <v>0</v>
      </c>
      <c r="T2005" s="521">
        <v>0</v>
      </c>
      <c r="U2005" s="539">
        <v>0</v>
      </c>
      <c r="V2005" s="540"/>
    </row>
    <row r="2006" spans="5:22" outlineLevel="1" x14ac:dyDescent="0.2">
      <c r="E2006" s="526" t="s">
        <v>152</v>
      </c>
      <c r="F2006" s="527" t="s">
        <v>152</v>
      </c>
      <c r="G2006" s="528" t="s">
        <v>31</v>
      </c>
      <c r="Q2006" s="519" t="s">
        <v>110</v>
      </c>
      <c r="R2006" s="521">
        <v>0</v>
      </c>
      <c r="S2006" s="521">
        <v>0</v>
      </c>
      <c r="T2006" s="521">
        <v>0</v>
      </c>
      <c r="U2006" s="539">
        <v>0</v>
      </c>
      <c r="V2006" s="540"/>
    </row>
    <row r="2007" spans="5:22" outlineLevel="1" x14ac:dyDescent="0.2">
      <c r="E2007" s="526" t="s">
        <v>152</v>
      </c>
      <c r="F2007" s="527" t="s">
        <v>152</v>
      </c>
      <c r="G2007" s="528" t="s">
        <v>28</v>
      </c>
      <c r="Q2007" s="519" t="s">
        <v>110</v>
      </c>
      <c r="R2007" s="521">
        <v>0</v>
      </c>
      <c r="S2007" s="521">
        <v>0</v>
      </c>
      <c r="T2007" s="521">
        <v>0</v>
      </c>
      <c r="U2007" s="539">
        <v>0</v>
      </c>
      <c r="V2007" s="540"/>
    </row>
    <row r="2008" spans="5:22" outlineLevel="1" x14ac:dyDescent="0.2">
      <c r="E2008" s="526" t="s">
        <v>152</v>
      </c>
      <c r="F2008" s="527" t="s">
        <v>152</v>
      </c>
      <c r="G2008" s="528" t="s">
        <v>210</v>
      </c>
      <c r="Q2008" s="519" t="s">
        <v>110</v>
      </c>
      <c r="R2008" s="521">
        <v>0</v>
      </c>
      <c r="S2008" s="521">
        <v>0</v>
      </c>
      <c r="T2008" s="521">
        <v>0</v>
      </c>
      <c r="U2008" s="539">
        <v>0</v>
      </c>
      <c r="V2008" s="540"/>
    </row>
    <row r="2009" spans="5:22" outlineLevel="1" x14ac:dyDescent="0.2">
      <c r="E2009" s="526" t="s">
        <v>152</v>
      </c>
      <c r="F2009" s="527" t="s">
        <v>152</v>
      </c>
      <c r="G2009" s="528" t="s">
        <v>211</v>
      </c>
      <c r="Q2009" s="519" t="s">
        <v>110</v>
      </c>
      <c r="R2009" s="521">
        <v>0</v>
      </c>
      <c r="S2009" s="521">
        <v>0</v>
      </c>
      <c r="T2009" s="521">
        <v>0</v>
      </c>
      <c r="U2009" s="539">
        <v>0</v>
      </c>
      <c r="V2009" s="540"/>
    </row>
    <row r="2010" spans="5:22" outlineLevel="1" x14ac:dyDescent="0.2">
      <c r="E2010" s="526" t="s">
        <v>152</v>
      </c>
      <c r="F2010" s="527" t="s">
        <v>152</v>
      </c>
      <c r="G2010" s="528" t="s">
        <v>212</v>
      </c>
      <c r="Q2010" s="519" t="s">
        <v>110</v>
      </c>
      <c r="R2010" s="521">
        <v>0</v>
      </c>
      <c r="S2010" s="521">
        <v>0</v>
      </c>
      <c r="T2010" s="521">
        <v>0</v>
      </c>
      <c r="U2010" s="539">
        <v>0</v>
      </c>
      <c r="V2010" s="540"/>
    </row>
    <row r="2011" spans="5:22" outlineLevel="1" x14ac:dyDescent="0.2">
      <c r="E2011" s="526" t="s">
        <v>152</v>
      </c>
      <c r="F2011" s="527" t="s">
        <v>152</v>
      </c>
      <c r="G2011" s="528" t="s">
        <v>213</v>
      </c>
      <c r="Q2011" s="519" t="s">
        <v>110</v>
      </c>
      <c r="R2011" s="521">
        <v>0</v>
      </c>
      <c r="S2011" s="521">
        <v>0</v>
      </c>
      <c r="T2011" s="521">
        <v>0</v>
      </c>
      <c r="U2011" s="539">
        <v>0</v>
      </c>
      <c r="V2011" s="540"/>
    </row>
    <row r="2012" spans="5:22" outlineLevel="1" x14ac:dyDescent="0.2">
      <c r="E2012" s="526" t="s">
        <v>152</v>
      </c>
      <c r="F2012" s="527" t="s">
        <v>152</v>
      </c>
      <c r="G2012" s="528" t="s">
        <v>214</v>
      </c>
      <c r="Q2012" s="519" t="s">
        <v>110</v>
      </c>
      <c r="R2012" s="521">
        <v>0</v>
      </c>
      <c r="S2012" s="521">
        <v>0</v>
      </c>
      <c r="T2012" s="521">
        <v>0</v>
      </c>
      <c r="U2012" s="539">
        <v>0</v>
      </c>
      <c r="V2012" s="540"/>
    </row>
    <row r="2013" spans="5:22" outlineLevel="1" x14ac:dyDescent="0.2">
      <c r="E2013" s="526" t="s">
        <v>152</v>
      </c>
      <c r="F2013" s="527" t="s">
        <v>152</v>
      </c>
      <c r="G2013" s="528" t="s">
        <v>215</v>
      </c>
      <c r="Q2013" s="519" t="s">
        <v>110</v>
      </c>
      <c r="R2013" s="521">
        <v>0</v>
      </c>
      <c r="S2013" s="521">
        <v>0</v>
      </c>
      <c r="T2013" s="521">
        <v>0</v>
      </c>
      <c r="U2013" s="539">
        <v>0</v>
      </c>
      <c r="V2013" s="540"/>
    </row>
    <row r="2014" spans="5:22" outlineLevel="1" x14ac:dyDescent="0.2">
      <c r="E2014" s="526" t="s">
        <v>152</v>
      </c>
      <c r="F2014" s="527" t="s">
        <v>152</v>
      </c>
      <c r="G2014" s="528" t="s">
        <v>216</v>
      </c>
      <c r="Q2014" s="519" t="s">
        <v>110</v>
      </c>
      <c r="R2014" s="521">
        <v>0</v>
      </c>
      <c r="S2014" s="521">
        <v>0</v>
      </c>
      <c r="T2014" s="521">
        <v>0</v>
      </c>
      <c r="U2014" s="539">
        <v>0</v>
      </c>
      <c r="V2014" s="540"/>
    </row>
    <row r="2015" spans="5:22" outlineLevel="1" x14ac:dyDescent="0.2">
      <c r="E2015" s="526" t="s">
        <v>152</v>
      </c>
      <c r="F2015" s="527" t="s">
        <v>152</v>
      </c>
      <c r="G2015" s="528" t="s">
        <v>33</v>
      </c>
      <c r="Q2015" s="519" t="s">
        <v>110</v>
      </c>
      <c r="R2015" s="521">
        <v>0</v>
      </c>
      <c r="S2015" s="521">
        <v>0</v>
      </c>
      <c r="T2015" s="521">
        <v>0</v>
      </c>
      <c r="U2015" s="539">
        <v>0</v>
      </c>
      <c r="V2015" s="540"/>
    </row>
    <row r="2016" spans="5:22" outlineLevel="1" x14ac:dyDescent="0.2">
      <c r="E2016" s="526" t="s">
        <v>152</v>
      </c>
      <c r="F2016" s="527" t="s">
        <v>152</v>
      </c>
      <c r="G2016" s="528" t="s">
        <v>34</v>
      </c>
      <c r="Q2016" s="519" t="s">
        <v>110</v>
      </c>
      <c r="R2016" s="521">
        <v>0</v>
      </c>
      <c r="S2016" s="521">
        <v>0</v>
      </c>
      <c r="T2016" s="521">
        <v>0</v>
      </c>
      <c r="U2016" s="539">
        <v>0</v>
      </c>
      <c r="V2016" s="540"/>
    </row>
    <row r="2017" spans="5:22" outlineLevel="1" x14ac:dyDescent="0.2">
      <c r="E2017" s="526" t="s">
        <v>152</v>
      </c>
      <c r="F2017" s="527" t="s">
        <v>152</v>
      </c>
      <c r="G2017" s="528" t="s">
        <v>217</v>
      </c>
      <c r="Q2017" s="519" t="s">
        <v>110</v>
      </c>
      <c r="R2017" s="521">
        <v>0</v>
      </c>
      <c r="S2017" s="521">
        <v>0</v>
      </c>
      <c r="T2017" s="521">
        <v>0</v>
      </c>
      <c r="U2017" s="539">
        <v>0</v>
      </c>
      <c r="V2017" s="540"/>
    </row>
    <row r="2018" spans="5:22" outlineLevel="1" x14ac:dyDescent="0.2">
      <c r="E2018" s="526" t="s">
        <v>152</v>
      </c>
      <c r="F2018" s="527" t="s">
        <v>152</v>
      </c>
      <c r="G2018" s="528" t="s">
        <v>152</v>
      </c>
      <c r="Q2018" s="519" t="s">
        <v>110</v>
      </c>
      <c r="R2018" s="521">
        <v>0</v>
      </c>
      <c r="S2018" s="521">
        <v>0</v>
      </c>
      <c r="T2018" s="521">
        <v>0</v>
      </c>
      <c r="U2018" s="539">
        <v>0</v>
      </c>
      <c r="V2018" s="540"/>
    </row>
    <row r="2019" spans="5:22" outlineLevel="1" x14ac:dyDescent="0.2">
      <c r="E2019" s="526" t="s">
        <v>152</v>
      </c>
      <c r="F2019" s="532" t="s">
        <v>152</v>
      </c>
      <c r="G2019" s="533" t="s">
        <v>454</v>
      </c>
      <c r="Q2019" s="519" t="s">
        <v>110</v>
      </c>
      <c r="R2019" s="521">
        <v>0</v>
      </c>
      <c r="S2019" s="521">
        <v>0</v>
      </c>
      <c r="T2019" s="521">
        <v>0</v>
      </c>
      <c r="U2019" s="539">
        <v>0</v>
      </c>
      <c r="V2019" s="540"/>
    </row>
    <row r="2020" spans="5:22" outlineLevel="1" x14ac:dyDescent="0.2">
      <c r="E2020" s="516" t="s">
        <v>152</v>
      </c>
      <c r="F2020" s="517" t="s">
        <v>152</v>
      </c>
      <c r="G2020" s="518" t="s">
        <v>209</v>
      </c>
      <c r="Q2020" s="519" t="s">
        <v>110</v>
      </c>
      <c r="R2020" s="521">
        <v>0</v>
      </c>
      <c r="S2020" s="521">
        <v>0</v>
      </c>
      <c r="T2020" s="521">
        <v>0</v>
      </c>
      <c r="U2020" s="539">
        <v>0</v>
      </c>
      <c r="V2020" s="540"/>
    </row>
    <row r="2021" spans="5:22" outlineLevel="1" x14ac:dyDescent="0.2">
      <c r="E2021" s="526" t="s">
        <v>152</v>
      </c>
      <c r="F2021" s="527" t="s">
        <v>152</v>
      </c>
      <c r="G2021" s="528" t="s">
        <v>31</v>
      </c>
      <c r="Q2021" s="519" t="s">
        <v>110</v>
      </c>
      <c r="R2021" s="521">
        <v>0</v>
      </c>
      <c r="S2021" s="521">
        <v>0</v>
      </c>
      <c r="T2021" s="521">
        <v>0</v>
      </c>
      <c r="U2021" s="539">
        <v>0</v>
      </c>
      <c r="V2021" s="540"/>
    </row>
    <row r="2022" spans="5:22" outlineLevel="1" x14ac:dyDescent="0.2">
      <c r="E2022" s="526" t="s">
        <v>152</v>
      </c>
      <c r="F2022" s="527" t="s">
        <v>152</v>
      </c>
      <c r="G2022" s="528" t="s">
        <v>28</v>
      </c>
      <c r="Q2022" s="519" t="s">
        <v>110</v>
      </c>
      <c r="R2022" s="521">
        <v>0</v>
      </c>
      <c r="S2022" s="521">
        <v>0</v>
      </c>
      <c r="T2022" s="521">
        <v>0</v>
      </c>
      <c r="U2022" s="539">
        <v>0</v>
      </c>
      <c r="V2022" s="540"/>
    </row>
    <row r="2023" spans="5:22" outlineLevel="1" x14ac:dyDescent="0.2">
      <c r="E2023" s="526" t="s">
        <v>152</v>
      </c>
      <c r="F2023" s="527" t="s">
        <v>152</v>
      </c>
      <c r="G2023" s="528" t="s">
        <v>210</v>
      </c>
      <c r="Q2023" s="519" t="s">
        <v>110</v>
      </c>
      <c r="R2023" s="521">
        <v>0</v>
      </c>
      <c r="S2023" s="521">
        <v>0</v>
      </c>
      <c r="T2023" s="521">
        <v>0</v>
      </c>
      <c r="U2023" s="539">
        <v>0</v>
      </c>
      <c r="V2023" s="540"/>
    </row>
    <row r="2024" spans="5:22" outlineLevel="1" x14ac:dyDescent="0.2">
      <c r="E2024" s="526" t="s">
        <v>152</v>
      </c>
      <c r="F2024" s="527" t="s">
        <v>152</v>
      </c>
      <c r="G2024" s="528" t="s">
        <v>211</v>
      </c>
      <c r="Q2024" s="519" t="s">
        <v>110</v>
      </c>
      <c r="R2024" s="521">
        <v>0</v>
      </c>
      <c r="S2024" s="521">
        <v>0</v>
      </c>
      <c r="T2024" s="521">
        <v>0</v>
      </c>
      <c r="U2024" s="539">
        <v>0</v>
      </c>
      <c r="V2024" s="540"/>
    </row>
    <row r="2025" spans="5:22" outlineLevel="1" x14ac:dyDescent="0.2">
      <c r="E2025" s="526" t="s">
        <v>152</v>
      </c>
      <c r="F2025" s="527" t="s">
        <v>152</v>
      </c>
      <c r="G2025" s="528" t="s">
        <v>212</v>
      </c>
      <c r="Q2025" s="519" t="s">
        <v>110</v>
      </c>
      <c r="R2025" s="521">
        <v>0</v>
      </c>
      <c r="S2025" s="521">
        <v>0</v>
      </c>
      <c r="T2025" s="521">
        <v>0</v>
      </c>
      <c r="U2025" s="539">
        <v>0</v>
      </c>
      <c r="V2025" s="540"/>
    </row>
    <row r="2026" spans="5:22" outlineLevel="1" x14ac:dyDescent="0.2">
      <c r="E2026" s="526" t="s">
        <v>152</v>
      </c>
      <c r="F2026" s="527" t="s">
        <v>152</v>
      </c>
      <c r="G2026" s="528" t="s">
        <v>213</v>
      </c>
      <c r="Q2026" s="519" t="s">
        <v>110</v>
      </c>
      <c r="R2026" s="521">
        <v>0</v>
      </c>
      <c r="S2026" s="521">
        <v>0</v>
      </c>
      <c r="T2026" s="521">
        <v>0</v>
      </c>
      <c r="U2026" s="539">
        <v>0</v>
      </c>
      <c r="V2026" s="540"/>
    </row>
    <row r="2027" spans="5:22" outlineLevel="1" x14ac:dyDescent="0.2">
      <c r="E2027" s="526" t="s">
        <v>152</v>
      </c>
      <c r="F2027" s="527" t="s">
        <v>152</v>
      </c>
      <c r="G2027" s="528" t="s">
        <v>214</v>
      </c>
      <c r="Q2027" s="519" t="s">
        <v>110</v>
      </c>
      <c r="R2027" s="521">
        <v>0</v>
      </c>
      <c r="S2027" s="521">
        <v>0</v>
      </c>
      <c r="T2027" s="521">
        <v>0</v>
      </c>
      <c r="U2027" s="539">
        <v>0</v>
      </c>
      <c r="V2027" s="540"/>
    </row>
    <row r="2028" spans="5:22" outlineLevel="1" x14ac:dyDescent="0.2">
      <c r="E2028" s="526" t="s">
        <v>152</v>
      </c>
      <c r="F2028" s="527" t="s">
        <v>152</v>
      </c>
      <c r="G2028" s="528" t="s">
        <v>215</v>
      </c>
      <c r="Q2028" s="519" t="s">
        <v>110</v>
      </c>
      <c r="R2028" s="521">
        <v>0</v>
      </c>
      <c r="S2028" s="521">
        <v>0</v>
      </c>
      <c r="T2028" s="521">
        <v>0</v>
      </c>
      <c r="U2028" s="539">
        <v>0</v>
      </c>
      <c r="V2028" s="540"/>
    </row>
    <row r="2029" spans="5:22" outlineLevel="1" x14ac:dyDescent="0.2">
      <c r="E2029" s="526" t="s">
        <v>152</v>
      </c>
      <c r="F2029" s="527" t="s">
        <v>152</v>
      </c>
      <c r="G2029" s="528" t="s">
        <v>216</v>
      </c>
      <c r="Q2029" s="519" t="s">
        <v>110</v>
      </c>
      <c r="R2029" s="521">
        <v>0</v>
      </c>
      <c r="S2029" s="521">
        <v>0</v>
      </c>
      <c r="T2029" s="521">
        <v>0</v>
      </c>
      <c r="U2029" s="539">
        <v>0</v>
      </c>
      <c r="V2029" s="540"/>
    </row>
    <row r="2030" spans="5:22" outlineLevel="1" x14ac:dyDescent="0.2">
      <c r="E2030" s="526" t="s">
        <v>152</v>
      </c>
      <c r="F2030" s="527" t="s">
        <v>152</v>
      </c>
      <c r="G2030" s="528" t="s">
        <v>33</v>
      </c>
      <c r="Q2030" s="519" t="s">
        <v>110</v>
      </c>
      <c r="R2030" s="521">
        <v>0</v>
      </c>
      <c r="S2030" s="521">
        <v>0</v>
      </c>
      <c r="T2030" s="521">
        <v>0</v>
      </c>
      <c r="U2030" s="539">
        <v>0</v>
      </c>
      <c r="V2030" s="540"/>
    </row>
    <row r="2031" spans="5:22" outlineLevel="1" x14ac:dyDescent="0.2">
      <c r="E2031" s="526" t="s">
        <v>152</v>
      </c>
      <c r="F2031" s="527" t="s">
        <v>152</v>
      </c>
      <c r="G2031" s="528" t="s">
        <v>34</v>
      </c>
      <c r="Q2031" s="519" t="s">
        <v>110</v>
      </c>
      <c r="R2031" s="521">
        <v>0</v>
      </c>
      <c r="S2031" s="521">
        <v>0</v>
      </c>
      <c r="T2031" s="521">
        <v>0</v>
      </c>
      <c r="U2031" s="539">
        <v>0</v>
      </c>
      <c r="V2031" s="540"/>
    </row>
    <row r="2032" spans="5:22" outlineLevel="1" x14ac:dyDescent="0.2">
      <c r="E2032" s="526" t="s">
        <v>152</v>
      </c>
      <c r="F2032" s="527" t="s">
        <v>152</v>
      </c>
      <c r="G2032" s="528" t="s">
        <v>217</v>
      </c>
      <c r="Q2032" s="519" t="s">
        <v>110</v>
      </c>
      <c r="R2032" s="521">
        <v>0</v>
      </c>
      <c r="S2032" s="521">
        <v>0</v>
      </c>
      <c r="T2032" s="521">
        <v>0</v>
      </c>
      <c r="U2032" s="539">
        <v>0</v>
      </c>
      <c r="V2032" s="540"/>
    </row>
    <row r="2033" spans="5:22" outlineLevel="1" x14ac:dyDescent="0.2">
      <c r="E2033" s="526" t="s">
        <v>152</v>
      </c>
      <c r="F2033" s="527" t="s">
        <v>152</v>
      </c>
      <c r="G2033" s="528" t="s">
        <v>152</v>
      </c>
      <c r="Q2033" s="519" t="s">
        <v>110</v>
      </c>
      <c r="R2033" s="521">
        <v>0</v>
      </c>
      <c r="S2033" s="521">
        <v>0</v>
      </c>
      <c r="T2033" s="521">
        <v>0</v>
      </c>
      <c r="U2033" s="539">
        <v>0</v>
      </c>
      <c r="V2033" s="540"/>
    </row>
    <row r="2034" spans="5:22" outlineLevel="1" x14ac:dyDescent="0.2">
      <c r="E2034" s="503" t="s">
        <v>152</v>
      </c>
      <c r="F2034" s="542" t="s">
        <v>152</v>
      </c>
      <c r="G2034" s="533" t="s">
        <v>454</v>
      </c>
      <c r="Q2034" s="519" t="s">
        <v>110</v>
      </c>
      <c r="R2034" s="521">
        <v>0</v>
      </c>
      <c r="S2034" s="521">
        <v>0</v>
      </c>
      <c r="T2034" s="521">
        <v>0</v>
      </c>
      <c r="U2034" s="539">
        <v>0</v>
      </c>
      <c r="V2034" s="540"/>
    </row>
    <row r="2035" spans="5:22" outlineLevel="1" x14ac:dyDescent="0.2">
      <c r="E2035" s="516" t="s">
        <v>152</v>
      </c>
      <c r="F2035" s="517" t="s">
        <v>152</v>
      </c>
      <c r="G2035" s="518" t="s">
        <v>209</v>
      </c>
      <c r="Q2035" s="519" t="s">
        <v>110</v>
      </c>
      <c r="R2035" s="521">
        <v>0</v>
      </c>
      <c r="S2035" s="521">
        <v>0</v>
      </c>
      <c r="T2035" s="521">
        <v>0</v>
      </c>
      <c r="U2035" s="539">
        <v>0</v>
      </c>
      <c r="V2035" s="540"/>
    </row>
    <row r="2036" spans="5:22" outlineLevel="1" x14ac:dyDescent="0.2">
      <c r="E2036" s="526" t="s">
        <v>152</v>
      </c>
      <c r="F2036" s="527" t="s">
        <v>152</v>
      </c>
      <c r="G2036" s="528" t="s">
        <v>31</v>
      </c>
      <c r="Q2036" s="519" t="s">
        <v>110</v>
      </c>
      <c r="R2036" s="521">
        <v>0</v>
      </c>
      <c r="S2036" s="521">
        <v>0</v>
      </c>
      <c r="T2036" s="521">
        <v>0</v>
      </c>
      <c r="U2036" s="539">
        <v>0</v>
      </c>
      <c r="V2036" s="540"/>
    </row>
    <row r="2037" spans="5:22" outlineLevel="1" x14ac:dyDescent="0.2">
      <c r="E2037" s="526" t="s">
        <v>152</v>
      </c>
      <c r="F2037" s="527" t="s">
        <v>152</v>
      </c>
      <c r="G2037" s="528" t="s">
        <v>28</v>
      </c>
      <c r="Q2037" s="519" t="s">
        <v>110</v>
      </c>
      <c r="R2037" s="521">
        <v>0</v>
      </c>
      <c r="S2037" s="521">
        <v>0</v>
      </c>
      <c r="T2037" s="521">
        <v>0</v>
      </c>
      <c r="U2037" s="539">
        <v>0</v>
      </c>
      <c r="V2037" s="540"/>
    </row>
    <row r="2038" spans="5:22" outlineLevel="1" x14ac:dyDescent="0.2">
      <c r="E2038" s="526" t="s">
        <v>152</v>
      </c>
      <c r="F2038" s="527" t="s">
        <v>152</v>
      </c>
      <c r="G2038" s="528" t="s">
        <v>210</v>
      </c>
      <c r="Q2038" s="519" t="s">
        <v>110</v>
      </c>
      <c r="R2038" s="521">
        <v>0</v>
      </c>
      <c r="S2038" s="521">
        <v>0</v>
      </c>
      <c r="T2038" s="521">
        <v>0</v>
      </c>
      <c r="U2038" s="539">
        <v>0</v>
      </c>
      <c r="V2038" s="540"/>
    </row>
    <row r="2039" spans="5:22" outlineLevel="1" x14ac:dyDescent="0.2">
      <c r="E2039" s="526" t="s">
        <v>152</v>
      </c>
      <c r="F2039" s="527" t="s">
        <v>152</v>
      </c>
      <c r="G2039" s="528" t="s">
        <v>211</v>
      </c>
      <c r="Q2039" s="519" t="s">
        <v>110</v>
      </c>
      <c r="R2039" s="521">
        <v>0</v>
      </c>
      <c r="S2039" s="521">
        <v>0</v>
      </c>
      <c r="T2039" s="521">
        <v>0</v>
      </c>
      <c r="U2039" s="539">
        <v>0</v>
      </c>
      <c r="V2039" s="540"/>
    </row>
    <row r="2040" spans="5:22" outlineLevel="1" x14ac:dyDescent="0.2">
      <c r="E2040" s="526" t="s">
        <v>152</v>
      </c>
      <c r="F2040" s="527" t="s">
        <v>152</v>
      </c>
      <c r="G2040" s="528" t="s">
        <v>212</v>
      </c>
      <c r="Q2040" s="519" t="s">
        <v>110</v>
      </c>
      <c r="R2040" s="521">
        <v>0</v>
      </c>
      <c r="S2040" s="521">
        <v>0</v>
      </c>
      <c r="T2040" s="521">
        <v>0</v>
      </c>
      <c r="U2040" s="539">
        <v>0</v>
      </c>
      <c r="V2040" s="540"/>
    </row>
    <row r="2041" spans="5:22" outlineLevel="1" x14ac:dyDescent="0.2">
      <c r="E2041" s="526" t="s">
        <v>152</v>
      </c>
      <c r="F2041" s="527" t="s">
        <v>152</v>
      </c>
      <c r="G2041" s="528" t="s">
        <v>213</v>
      </c>
      <c r="Q2041" s="519" t="s">
        <v>110</v>
      </c>
      <c r="R2041" s="521">
        <v>0</v>
      </c>
      <c r="S2041" s="521">
        <v>0</v>
      </c>
      <c r="T2041" s="521">
        <v>0</v>
      </c>
      <c r="U2041" s="539">
        <v>0</v>
      </c>
      <c r="V2041" s="540"/>
    </row>
    <row r="2042" spans="5:22" outlineLevel="1" x14ac:dyDescent="0.2">
      <c r="E2042" s="526" t="s">
        <v>152</v>
      </c>
      <c r="F2042" s="527" t="s">
        <v>152</v>
      </c>
      <c r="G2042" s="528" t="s">
        <v>214</v>
      </c>
      <c r="Q2042" s="519" t="s">
        <v>110</v>
      </c>
      <c r="R2042" s="521">
        <v>0</v>
      </c>
      <c r="S2042" s="521">
        <v>0</v>
      </c>
      <c r="T2042" s="521">
        <v>0</v>
      </c>
      <c r="U2042" s="539">
        <v>0</v>
      </c>
      <c r="V2042" s="540"/>
    </row>
    <row r="2043" spans="5:22" outlineLevel="1" x14ac:dyDescent="0.2">
      <c r="E2043" s="526" t="s">
        <v>152</v>
      </c>
      <c r="F2043" s="527" t="s">
        <v>152</v>
      </c>
      <c r="G2043" s="528" t="s">
        <v>215</v>
      </c>
      <c r="Q2043" s="519" t="s">
        <v>110</v>
      </c>
      <c r="R2043" s="521">
        <v>0</v>
      </c>
      <c r="S2043" s="521">
        <v>0</v>
      </c>
      <c r="T2043" s="521">
        <v>0</v>
      </c>
      <c r="U2043" s="539">
        <v>0</v>
      </c>
      <c r="V2043" s="540"/>
    </row>
    <row r="2044" spans="5:22" outlineLevel="1" x14ac:dyDescent="0.2">
      <c r="E2044" s="526" t="s">
        <v>152</v>
      </c>
      <c r="F2044" s="527" t="s">
        <v>152</v>
      </c>
      <c r="G2044" s="528" t="s">
        <v>216</v>
      </c>
      <c r="Q2044" s="519" t="s">
        <v>110</v>
      </c>
      <c r="R2044" s="521">
        <v>0</v>
      </c>
      <c r="S2044" s="521">
        <v>0</v>
      </c>
      <c r="T2044" s="521">
        <v>0</v>
      </c>
      <c r="U2044" s="539">
        <v>0</v>
      </c>
      <c r="V2044" s="540"/>
    </row>
    <row r="2045" spans="5:22" outlineLevel="1" x14ac:dyDescent="0.2">
      <c r="E2045" s="526" t="s">
        <v>152</v>
      </c>
      <c r="F2045" s="527" t="s">
        <v>152</v>
      </c>
      <c r="G2045" s="528" t="s">
        <v>33</v>
      </c>
      <c r="Q2045" s="519" t="s">
        <v>110</v>
      </c>
      <c r="R2045" s="521">
        <v>0</v>
      </c>
      <c r="S2045" s="521">
        <v>0</v>
      </c>
      <c r="T2045" s="521">
        <v>0</v>
      </c>
      <c r="U2045" s="539">
        <v>0</v>
      </c>
      <c r="V2045" s="540"/>
    </row>
    <row r="2046" spans="5:22" outlineLevel="1" x14ac:dyDescent="0.2">
      <c r="E2046" s="526" t="s">
        <v>152</v>
      </c>
      <c r="F2046" s="527" t="s">
        <v>152</v>
      </c>
      <c r="G2046" s="528" t="s">
        <v>34</v>
      </c>
      <c r="Q2046" s="519" t="s">
        <v>110</v>
      </c>
      <c r="R2046" s="521">
        <v>0</v>
      </c>
      <c r="S2046" s="521">
        <v>0</v>
      </c>
      <c r="T2046" s="521">
        <v>0</v>
      </c>
      <c r="U2046" s="539">
        <v>0</v>
      </c>
      <c r="V2046" s="540"/>
    </row>
    <row r="2047" spans="5:22" outlineLevel="1" x14ac:dyDescent="0.2">
      <c r="E2047" s="526" t="s">
        <v>152</v>
      </c>
      <c r="F2047" s="527" t="s">
        <v>152</v>
      </c>
      <c r="G2047" s="528" t="s">
        <v>217</v>
      </c>
      <c r="Q2047" s="519" t="s">
        <v>110</v>
      </c>
      <c r="R2047" s="521">
        <v>0</v>
      </c>
      <c r="S2047" s="521">
        <v>0</v>
      </c>
      <c r="T2047" s="521">
        <v>0</v>
      </c>
      <c r="U2047" s="539">
        <v>0</v>
      </c>
      <c r="V2047" s="540"/>
    </row>
    <row r="2048" spans="5:22" outlineLevel="1" x14ac:dyDescent="0.2">
      <c r="E2048" s="526" t="s">
        <v>152</v>
      </c>
      <c r="F2048" s="527" t="s">
        <v>152</v>
      </c>
      <c r="G2048" s="528" t="s">
        <v>152</v>
      </c>
      <c r="Q2048" s="519" t="s">
        <v>110</v>
      </c>
      <c r="R2048" s="521">
        <v>0</v>
      </c>
      <c r="S2048" s="521">
        <v>0</v>
      </c>
      <c r="T2048" s="521">
        <v>0</v>
      </c>
      <c r="U2048" s="539">
        <v>0</v>
      </c>
      <c r="V2048" s="540"/>
    </row>
    <row r="2049" spans="5:22" outlineLevel="1" x14ac:dyDescent="0.2">
      <c r="E2049" s="526" t="s">
        <v>152</v>
      </c>
      <c r="F2049" s="532" t="s">
        <v>152</v>
      </c>
      <c r="G2049" s="533" t="s">
        <v>454</v>
      </c>
      <c r="Q2049" s="519" t="s">
        <v>110</v>
      </c>
      <c r="R2049" s="521">
        <v>0</v>
      </c>
      <c r="S2049" s="521">
        <v>0</v>
      </c>
      <c r="T2049" s="521">
        <v>0</v>
      </c>
      <c r="U2049" s="539">
        <v>0</v>
      </c>
      <c r="V2049" s="540"/>
    </row>
    <row r="2050" spans="5:22" outlineLevel="1" x14ac:dyDescent="0.2">
      <c r="E2050" s="516" t="s">
        <v>152</v>
      </c>
      <c r="F2050" s="517" t="s">
        <v>152</v>
      </c>
      <c r="G2050" s="518" t="s">
        <v>209</v>
      </c>
      <c r="Q2050" s="519" t="s">
        <v>110</v>
      </c>
      <c r="R2050" s="521">
        <v>0</v>
      </c>
      <c r="S2050" s="521">
        <v>0</v>
      </c>
      <c r="T2050" s="521">
        <v>0</v>
      </c>
      <c r="U2050" s="539">
        <v>0</v>
      </c>
      <c r="V2050" s="540"/>
    </row>
    <row r="2051" spans="5:22" outlineLevel="1" x14ac:dyDescent="0.2">
      <c r="E2051" s="526" t="s">
        <v>152</v>
      </c>
      <c r="F2051" s="527" t="s">
        <v>152</v>
      </c>
      <c r="G2051" s="528" t="s">
        <v>31</v>
      </c>
      <c r="Q2051" s="519" t="s">
        <v>110</v>
      </c>
      <c r="R2051" s="521">
        <v>0</v>
      </c>
      <c r="S2051" s="521">
        <v>0</v>
      </c>
      <c r="T2051" s="521">
        <v>0</v>
      </c>
      <c r="U2051" s="539">
        <v>0</v>
      </c>
      <c r="V2051" s="540"/>
    </row>
    <row r="2052" spans="5:22" outlineLevel="1" x14ac:dyDescent="0.2">
      <c r="E2052" s="526" t="s">
        <v>152</v>
      </c>
      <c r="F2052" s="527" t="s">
        <v>152</v>
      </c>
      <c r="G2052" s="528" t="s">
        <v>28</v>
      </c>
      <c r="Q2052" s="519" t="s">
        <v>110</v>
      </c>
      <c r="R2052" s="521">
        <v>0</v>
      </c>
      <c r="S2052" s="521">
        <v>0</v>
      </c>
      <c r="T2052" s="521">
        <v>0</v>
      </c>
      <c r="U2052" s="539">
        <v>0</v>
      </c>
      <c r="V2052" s="540"/>
    </row>
    <row r="2053" spans="5:22" outlineLevel="1" x14ac:dyDescent="0.2">
      <c r="E2053" s="526" t="s">
        <v>152</v>
      </c>
      <c r="F2053" s="527" t="s">
        <v>152</v>
      </c>
      <c r="G2053" s="528" t="s">
        <v>210</v>
      </c>
      <c r="Q2053" s="519" t="s">
        <v>110</v>
      </c>
      <c r="R2053" s="521">
        <v>0</v>
      </c>
      <c r="S2053" s="521">
        <v>0</v>
      </c>
      <c r="T2053" s="521">
        <v>0</v>
      </c>
      <c r="U2053" s="539">
        <v>0</v>
      </c>
      <c r="V2053" s="540"/>
    </row>
    <row r="2054" spans="5:22" outlineLevel="1" x14ac:dyDescent="0.2">
      <c r="E2054" s="526" t="s">
        <v>152</v>
      </c>
      <c r="F2054" s="527" t="s">
        <v>152</v>
      </c>
      <c r="G2054" s="528" t="s">
        <v>211</v>
      </c>
      <c r="Q2054" s="519" t="s">
        <v>110</v>
      </c>
      <c r="R2054" s="521">
        <v>0</v>
      </c>
      <c r="S2054" s="521">
        <v>0</v>
      </c>
      <c r="T2054" s="521">
        <v>0</v>
      </c>
      <c r="U2054" s="539">
        <v>0</v>
      </c>
      <c r="V2054" s="540"/>
    </row>
    <row r="2055" spans="5:22" outlineLevel="1" x14ac:dyDescent="0.2">
      <c r="E2055" s="526" t="s">
        <v>152</v>
      </c>
      <c r="F2055" s="527" t="s">
        <v>152</v>
      </c>
      <c r="G2055" s="528" t="s">
        <v>212</v>
      </c>
      <c r="Q2055" s="519" t="s">
        <v>110</v>
      </c>
      <c r="R2055" s="521">
        <v>0</v>
      </c>
      <c r="S2055" s="521">
        <v>0</v>
      </c>
      <c r="T2055" s="521">
        <v>0</v>
      </c>
      <c r="U2055" s="539">
        <v>0</v>
      </c>
      <c r="V2055" s="540"/>
    </row>
    <row r="2056" spans="5:22" outlineLevel="1" x14ac:dyDescent="0.2">
      <c r="E2056" s="526" t="s">
        <v>152</v>
      </c>
      <c r="F2056" s="527" t="s">
        <v>152</v>
      </c>
      <c r="G2056" s="528" t="s">
        <v>213</v>
      </c>
      <c r="Q2056" s="519" t="s">
        <v>110</v>
      </c>
      <c r="R2056" s="521">
        <v>0</v>
      </c>
      <c r="S2056" s="521">
        <v>0</v>
      </c>
      <c r="T2056" s="521">
        <v>0</v>
      </c>
      <c r="U2056" s="539">
        <v>0</v>
      </c>
      <c r="V2056" s="540"/>
    </row>
    <row r="2057" spans="5:22" outlineLevel="1" x14ac:dyDescent="0.2">
      <c r="E2057" s="526" t="s">
        <v>152</v>
      </c>
      <c r="F2057" s="527" t="s">
        <v>152</v>
      </c>
      <c r="G2057" s="528" t="s">
        <v>214</v>
      </c>
      <c r="Q2057" s="519" t="s">
        <v>110</v>
      </c>
      <c r="R2057" s="521">
        <v>0</v>
      </c>
      <c r="S2057" s="521">
        <v>0</v>
      </c>
      <c r="T2057" s="521">
        <v>0</v>
      </c>
      <c r="U2057" s="539">
        <v>0</v>
      </c>
      <c r="V2057" s="540"/>
    </row>
    <row r="2058" spans="5:22" outlineLevel="1" x14ac:dyDescent="0.2">
      <c r="E2058" s="526" t="s">
        <v>152</v>
      </c>
      <c r="F2058" s="527" t="s">
        <v>152</v>
      </c>
      <c r="G2058" s="528" t="s">
        <v>215</v>
      </c>
      <c r="Q2058" s="519" t="s">
        <v>110</v>
      </c>
      <c r="R2058" s="521">
        <v>0</v>
      </c>
      <c r="S2058" s="521">
        <v>0</v>
      </c>
      <c r="T2058" s="521">
        <v>0</v>
      </c>
      <c r="U2058" s="539">
        <v>0</v>
      </c>
      <c r="V2058" s="540"/>
    </row>
    <row r="2059" spans="5:22" outlineLevel="1" x14ac:dyDescent="0.2">
      <c r="E2059" s="526" t="s">
        <v>152</v>
      </c>
      <c r="F2059" s="527" t="s">
        <v>152</v>
      </c>
      <c r="G2059" s="528" t="s">
        <v>216</v>
      </c>
      <c r="Q2059" s="519" t="s">
        <v>110</v>
      </c>
      <c r="R2059" s="521">
        <v>0</v>
      </c>
      <c r="S2059" s="521">
        <v>0</v>
      </c>
      <c r="T2059" s="521">
        <v>0</v>
      </c>
      <c r="U2059" s="539">
        <v>0</v>
      </c>
      <c r="V2059" s="540"/>
    </row>
    <row r="2060" spans="5:22" outlineLevel="1" x14ac:dyDescent="0.2">
      <c r="E2060" s="526" t="s">
        <v>152</v>
      </c>
      <c r="F2060" s="527" t="s">
        <v>152</v>
      </c>
      <c r="G2060" s="528" t="s">
        <v>33</v>
      </c>
      <c r="Q2060" s="519" t="s">
        <v>110</v>
      </c>
      <c r="R2060" s="521">
        <v>0</v>
      </c>
      <c r="S2060" s="521">
        <v>0</v>
      </c>
      <c r="T2060" s="521">
        <v>0</v>
      </c>
      <c r="U2060" s="539">
        <v>0</v>
      </c>
      <c r="V2060" s="540"/>
    </row>
    <row r="2061" spans="5:22" outlineLevel="1" x14ac:dyDescent="0.2">
      <c r="E2061" s="526" t="s">
        <v>152</v>
      </c>
      <c r="F2061" s="527" t="s">
        <v>152</v>
      </c>
      <c r="G2061" s="528" t="s">
        <v>34</v>
      </c>
      <c r="Q2061" s="519" t="s">
        <v>110</v>
      </c>
      <c r="R2061" s="521">
        <v>0</v>
      </c>
      <c r="S2061" s="521">
        <v>0</v>
      </c>
      <c r="T2061" s="521">
        <v>0</v>
      </c>
      <c r="U2061" s="539">
        <v>0</v>
      </c>
      <c r="V2061" s="540"/>
    </row>
    <row r="2062" spans="5:22" outlineLevel="1" x14ac:dyDescent="0.2">
      <c r="E2062" s="526" t="s">
        <v>152</v>
      </c>
      <c r="F2062" s="527" t="s">
        <v>152</v>
      </c>
      <c r="G2062" s="528" t="s">
        <v>217</v>
      </c>
      <c r="Q2062" s="519" t="s">
        <v>110</v>
      </c>
      <c r="R2062" s="521">
        <v>0</v>
      </c>
      <c r="S2062" s="521">
        <v>0</v>
      </c>
      <c r="T2062" s="521">
        <v>0</v>
      </c>
      <c r="U2062" s="539">
        <v>0</v>
      </c>
      <c r="V2062" s="540"/>
    </row>
    <row r="2063" spans="5:22" outlineLevel="1" x14ac:dyDescent="0.2">
      <c r="E2063" s="526" t="s">
        <v>152</v>
      </c>
      <c r="F2063" s="527" t="s">
        <v>152</v>
      </c>
      <c r="G2063" s="528" t="s">
        <v>152</v>
      </c>
      <c r="Q2063" s="519" t="s">
        <v>110</v>
      </c>
      <c r="R2063" s="521">
        <v>0</v>
      </c>
      <c r="S2063" s="521">
        <v>0</v>
      </c>
      <c r="T2063" s="521">
        <v>0</v>
      </c>
      <c r="U2063" s="539">
        <v>0</v>
      </c>
      <c r="V2063" s="540"/>
    </row>
    <row r="2064" spans="5:22" outlineLevel="1" x14ac:dyDescent="0.2">
      <c r="E2064" s="526" t="s">
        <v>152</v>
      </c>
      <c r="F2064" s="532" t="s">
        <v>152</v>
      </c>
      <c r="G2064" s="533" t="s">
        <v>454</v>
      </c>
      <c r="Q2064" s="519" t="s">
        <v>110</v>
      </c>
      <c r="R2064" s="521">
        <v>0</v>
      </c>
      <c r="S2064" s="521">
        <v>0</v>
      </c>
      <c r="T2064" s="521">
        <v>0</v>
      </c>
      <c r="U2064" s="539">
        <v>0</v>
      </c>
      <c r="V2064" s="540"/>
    </row>
    <row r="2065" spans="5:22" outlineLevel="1" x14ac:dyDescent="0.2">
      <c r="E2065" s="516" t="s">
        <v>152</v>
      </c>
      <c r="F2065" s="517" t="s">
        <v>152</v>
      </c>
      <c r="G2065" s="518" t="s">
        <v>209</v>
      </c>
      <c r="Q2065" s="519" t="s">
        <v>110</v>
      </c>
      <c r="R2065" s="521">
        <v>0</v>
      </c>
      <c r="S2065" s="521">
        <v>0</v>
      </c>
      <c r="T2065" s="521">
        <v>0</v>
      </c>
      <c r="U2065" s="539">
        <v>0</v>
      </c>
      <c r="V2065" s="540"/>
    </row>
    <row r="2066" spans="5:22" outlineLevel="1" x14ac:dyDescent="0.2">
      <c r="E2066" s="526" t="s">
        <v>152</v>
      </c>
      <c r="F2066" s="527" t="s">
        <v>152</v>
      </c>
      <c r="G2066" s="528" t="s">
        <v>31</v>
      </c>
      <c r="Q2066" s="519" t="s">
        <v>110</v>
      </c>
      <c r="R2066" s="521">
        <v>0</v>
      </c>
      <c r="S2066" s="521">
        <v>0</v>
      </c>
      <c r="T2066" s="521">
        <v>0</v>
      </c>
      <c r="U2066" s="539">
        <v>0</v>
      </c>
      <c r="V2066" s="540"/>
    </row>
    <row r="2067" spans="5:22" outlineLevel="1" x14ac:dyDescent="0.2">
      <c r="E2067" s="526" t="s">
        <v>152</v>
      </c>
      <c r="F2067" s="527" t="s">
        <v>152</v>
      </c>
      <c r="G2067" s="528" t="s">
        <v>28</v>
      </c>
      <c r="Q2067" s="519" t="s">
        <v>110</v>
      </c>
      <c r="R2067" s="521">
        <v>0</v>
      </c>
      <c r="S2067" s="521">
        <v>0</v>
      </c>
      <c r="T2067" s="521">
        <v>0</v>
      </c>
      <c r="U2067" s="539">
        <v>0</v>
      </c>
      <c r="V2067" s="540"/>
    </row>
    <row r="2068" spans="5:22" outlineLevel="1" x14ac:dyDescent="0.2">
      <c r="E2068" s="526" t="s">
        <v>152</v>
      </c>
      <c r="F2068" s="527" t="s">
        <v>152</v>
      </c>
      <c r="G2068" s="528" t="s">
        <v>210</v>
      </c>
      <c r="Q2068" s="519" t="s">
        <v>110</v>
      </c>
      <c r="R2068" s="521">
        <v>0</v>
      </c>
      <c r="S2068" s="521">
        <v>0</v>
      </c>
      <c r="T2068" s="521">
        <v>0</v>
      </c>
      <c r="U2068" s="539">
        <v>0</v>
      </c>
      <c r="V2068" s="540"/>
    </row>
    <row r="2069" spans="5:22" outlineLevel="1" x14ac:dyDescent="0.2">
      <c r="E2069" s="526" t="s">
        <v>152</v>
      </c>
      <c r="F2069" s="527" t="s">
        <v>152</v>
      </c>
      <c r="G2069" s="528" t="s">
        <v>211</v>
      </c>
      <c r="Q2069" s="519" t="s">
        <v>110</v>
      </c>
      <c r="R2069" s="521">
        <v>0</v>
      </c>
      <c r="S2069" s="521">
        <v>0</v>
      </c>
      <c r="T2069" s="521">
        <v>0</v>
      </c>
      <c r="U2069" s="539">
        <v>0</v>
      </c>
      <c r="V2069" s="540"/>
    </row>
    <row r="2070" spans="5:22" outlineLevel="1" x14ac:dyDescent="0.2">
      <c r="E2070" s="526" t="s">
        <v>152</v>
      </c>
      <c r="F2070" s="527" t="s">
        <v>152</v>
      </c>
      <c r="G2070" s="528" t="s">
        <v>212</v>
      </c>
      <c r="Q2070" s="519" t="s">
        <v>110</v>
      </c>
      <c r="R2070" s="521">
        <v>0</v>
      </c>
      <c r="S2070" s="521">
        <v>0</v>
      </c>
      <c r="T2070" s="521">
        <v>0</v>
      </c>
      <c r="U2070" s="539">
        <v>0</v>
      </c>
      <c r="V2070" s="540"/>
    </row>
    <row r="2071" spans="5:22" outlineLevel="1" x14ac:dyDescent="0.2">
      <c r="E2071" s="526" t="s">
        <v>152</v>
      </c>
      <c r="F2071" s="527" t="s">
        <v>152</v>
      </c>
      <c r="G2071" s="528" t="s">
        <v>213</v>
      </c>
      <c r="Q2071" s="519" t="s">
        <v>110</v>
      </c>
      <c r="R2071" s="521">
        <v>0</v>
      </c>
      <c r="S2071" s="521">
        <v>0</v>
      </c>
      <c r="T2071" s="521">
        <v>0</v>
      </c>
      <c r="U2071" s="539">
        <v>0</v>
      </c>
      <c r="V2071" s="540"/>
    </row>
    <row r="2072" spans="5:22" outlineLevel="1" x14ac:dyDescent="0.2">
      <c r="E2072" s="526" t="s">
        <v>152</v>
      </c>
      <c r="F2072" s="527" t="s">
        <v>152</v>
      </c>
      <c r="G2072" s="528" t="s">
        <v>214</v>
      </c>
      <c r="Q2072" s="519" t="s">
        <v>110</v>
      </c>
      <c r="R2072" s="521">
        <v>0</v>
      </c>
      <c r="S2072" s="521">
        <v>0</v>
      </c>
      <c r="T2072" s="521">
        <v>0</v>
      </c>
      <c r="U2072" s="539">
        <v>0</v>
      </c>
      <c r="V2072" s="540"/>
    </row>
    <row r="2073" spans="5:22" outlineLevel="1" x14ac:dyDescent="0.2">
      <c r="E2073" s="526" t="s">
        <v>152</v>
      </c>
      <c r="F2073" s="527" t="s">
        <v>152</v>
      </c>
      <c r="G2073" s="528" t="s">
        <v>215</v>
      </c>
      <c r="Q2073" s="519" t="s">
        <v>110</v>
      </c>
      <c r="R2073" s="521">
        <v>0</v>
      </c>
      <c r="S2073" s="521">
        <v>0</v>
      </c>
      <c r="T2073" s="521">
        <v>0</v>
      </c>
      <c r="U2073" s="539">
        <v>0</v>
      </c>
      <c r="V2073" s="540"/>
    </row>
    <row r="2074" spans="5:22" outlineLevel="1" x14ac:dyDescent="0.2">
      <c r="E2074" s="526" t="s">
        <v>152</v>
      </c>
      <c r="F2074" s="527" t="s">
        <v>152</v>
      </c>
      <c r="G2074" s="528" t="s">
        <v>216</v>
      </c>
      <c r="Q2074" s="519" t="s">
        <v>110</v>
      </c>
      <c r="R2074" s="521">
        <v>0</v>
      </c>
      <c r="S2074" s="521">
        <v>0</v>
      </c>
      <c r="T2074" s="521">
        <v>0</v>
      </c>
      <c r="U2074" s="539">
        <v>0</v>
      </c>
      <c r="V2074" s="540"/>
    </row>
    <row r="2075" spans="5:22" outlineLevel="1" x14ac:dyDescent="0.2">
      <c r="E2075" s="526" t="s">
        <v>152</v>
      </c>
      <c r="F2075" s="527" t="s">
        <v>152</v>
      </c>
      <c r="G2075" s="528" t="s">
        <v>33</v>
      </c>
      <c r="Q2075" s="519" t="s">
        <v>110</v>
      </c>
      <c r="R2075" s="521">
        <v>0</v>
      </c>
      <c r="S2075" s="521">
        <v>0</v>
      </c>
      <c r="T2075" s="521">
        <v>0</v>
      </c>
      <c r="U2075" s="539">
        <v>0</v>
      </c>
      <c r="V2075" s="540"/>
    </row>
    <row r="2076" spans="5:22" outlineLevel="1" x14ac:dyDescent="0.2">
      <c r="E2076" s="526" t="s">
        <v>152</v>
      </c>
      <c r="F2076" s="527" t="s">
        <v>152</v>
      </c>
      <c r="G2076" s="528" t="s">
        <v>34</v>
      </c>
      <c r="Q2076" s="519" t="s">
        <v>110</v>
      </c>
      <c r="R2076" s="521">
        <v>0</v>
      </c>
      <c r="S2076" s="521">
        <v>0</v>
      </c>
      <c r="T2076" s="521">
        <v>0</v>
      </c>
      <c r="U2076" s="539">
        <v>0</v>
      </c>
      <c r="V2076" s="540"/>
    </row>
    <row r="2077" spans="5:22" outlineLevel="1" x14ac:dyDescent="0.2">
      <c r="E2077" s="526" t="s">
        <v>152</v>
      </c>
      <c r="F2077" s="527" t="s">
        <v>152</v>
      </c>
      <c r="G2077" s="528" t="s">
        <v>217</v>
      </c>
      <c r="Q2077" s="519" t="s">
        <v>110</v>
      </c>
      <c r="R2077" s="521">
        <v>0</v>
      </c>
      <c r="S2077" s="521">
        <v>0</v>
      </c>
      <c r="T2077" s="521">
        <v>0</v>
      </c>
      <c r="U2077" s="539">
        <v>0</v>
      </c>
      <c r="V2077" s="540"/>
    </row>
    <row r="2078" spans="5:22" outlineLevel="1" x14ac:dyDescent="0.2">
      <c r="E2078" s="526" t="s">
        <v>152</v>
      </c>
      <c r="F2078" s="527" t="s">
        <v>152</v>
      </c>
      <c r="G2078" s="528" t="s">
        <v>152</v>
      </c>
      <c r="Q2078" s="519" t="s">
        <v>110</v>
      </c>
      <c r="R2078" s="521">
        <v>0</v>
      </c>
      <c r="S2078" s="521">
        <v>0</v>
      </c>
      <c r="T2078" s="521">
        <v>0</v>
      </c>
      <c r="U2078" s="539">
        <v>0</v>
      </c>
      <c r="V2078" s="540"/>
    </row>
    <row r="2079" spans="5:22" outlineLevel="1" x14ac:dyDescent="0.2">
      <c r="E2079" s="526" t="s">
        <v>152</v>
      </c>
      <c r="F2079" s="532" t="s">
        <v>152</v>
      </c>
      <c r="G2079" s="533" t="s">
        <v>454</v>
      </c>
      <c r="Q2079" s="519" t="s">
        <v>110</v>
      </c>
      <c r="R2079" s="521">
        <v>0</v>
      </c>
      <c r="S2079" s="521">
        <v>0</v>
      </c>
      <c r="T2079" s="521">
        <v>0</v>
      </c>
      <c r="U2079" s="539">
        <v>0</v>
      </c>
      <c r="V2079" s="540"/>
    </row>
    <row r="2080" spans="5:22" outlineLevel="1" x14ac:dyDescent="0.2">
      <c r="E2080" s="516" t="s">
        <v>152</v>
      </c>
      <c r="F2080" s="517" t="s">
        <v>152</v>
      </c>
      <c r="G2080" s="518" t="s">
        <v>209</v>
      </c>
      <c r="Q2080" s="519" t="s">
        <v>110</v>
      </c>
      <c r="R2080" s="521">
        <v>0</v>
      </c>
      <c r="S2080" s="521">
        <v>0</v>
      </c>
      <c r="T2080" s="521">
        <v>0</v>
      </c>
      <c r="U2080" s="539">
        <v>0</v>
      </c>
      <c r="V2080" s="540"/>
    </row>
    <row r="2081" spans="5:22" outlineLevel="1" x14ac:dyDescent="0.2">
      <c r="E2081" s="526" t="s">
        <v>152</v>
      </c>
      <c r="F2081" s="527" t="s">
        <v>152</v>
      </c>
      <c r="G2081" s="528" t="s">
        <v>31</v>
      </c>
      <c r="Q2081" s="519" t="s">
        <v>110</v>
      </c>
      <c r="R2081" s="521">
        <v>0</v>
      </c>
      <c r="S2081" s="521">
        <v>0</v>
      </c>
      <c r="T2081" s="521">
        <v>0</v>
      </c>
      <c r="U2081" s="539">
        <v>0</v>
      </c>
      <c r="V2081" s="540"/>
    </row>
    <row r="2082" spans="5:22" outlineLevel="1" x14ac:dyDescent="0.2">
      <c r="E2082" s="526" t="s">
        <v>152</v>
      </c>
      <c r="F2082" s="527" t="s">
        <v>152</v>
      </c>
      <c r="G2082" s="528" t="s">
        <v>28</v>
      </c>
      <c r="Q2082" s="519" t="s">
        <v>110</v>
      </c>
      <c r="R2082" s="521">
        <v>0</v>
      </c>
      <c r="S2082" s="521">
        <v>0</v>
      </c>
      <c r="T2082" s="521">
        <v>0</v>
      </c>
      <c r="U2082" s="539">
        <v>0</v>
      </c>
      <c r="V2082" s="540"/>
    </row>
    <row r="2083" spans="5:22" outlineLevel="1" x14ac:dyDescent="0.2">
      <c r="E2083" s="526" t="s">
        <v>152</v>
      </c>
      <c r="F2083" s="527" t="s">
        <v>152</v>
      </c>
      <c r="G2083" s="528" t="s">
        <v>210</v>
      </c>
      <c r="Q2083" s="519" t="s">
        <v>110</v>
      </c>
      <c r="R2083" s="521">
        <v>0</v>
      </c>
      <c r="S2083" s="521">
        <v>0</v>
      </c>
      <c r="T2083" s="521">
        <v>0</v>
      </c>
      <c r="U2083" s="539">
        <v>0</v>
      </c>
      <c r="V2083" s="540"/>
    </row>
    <row r="2084" spans="5:22" outlineLevel="1" x14ac:dyDescent="0.2">
      <c r="E2084" s="526" t="s">
        <v>152</v>
      </c>
      <c r="F2084" s="527" t="s">
        <v>152</v>
      </c>
      <c r="G2084" s="528" t="s">
        <v>211</v>
      </c>
      <c r="Q2084" s="519" t="s">
        <v>110</v>
      </c>
      <c r="R2084" s="521">
        <v>0</v>
      </c>
      <c r="S2084" s="521">
        <v>0</v>
      </c>
      <c r="T2084" s="521">
        <v>0</v>
      </c>
      <c r="U2084" s="539">
        <v>0</v>
      </c>
      <c r="V2084" s="540"/>
    </row>
    <row r="2085" spans="5:22" outlineLevel="1" x14ac:dyDescent="0.2">
      <c r="E2085" s="526" t="s">
        <v>152</v>
      </c>
      <c r="F2085" s="527" t="s">
        <v>152</v>
      </c>
      <c r="G2085" s="528" t="s">
        <v>212</v>
      </c>
      <c r="Q2085" s="519" t="s">
        <v>110</v>
      </c>
      <c r="R2085" s="521">
        <v>0</v>
      </c>
      <c r="S2085" s="521">
        <v>0</v>
      </c>
      <c r="T2085" s="521">
        <v>0</v>
      </c>
      <c r="U2085" s="539">
        <v>0</v>
      </c>
      <c r="V2085" s="540"/>
    </row>
    <row r="2086" spans="5:22" outlineLevel="1" x14ac:dyDescent="0.2">
      <c r="E2086" s="526" t="s">
        <v>152</v>
      </c>
      <c r="F2086" s="527" t="s">
        <v>152</v>
      </c>
      <c r="G2086" s="528" t="s">
        <v>213</v>
      </c>
      <c r="Q2086" s="519" t="s">
        <v>110</v>
      </c>
      <c r="R2086" s="521">
        <v>0</v>
      </c>
      <c r="S2086" s="521">
        <v>0</v>
      </c>
      <c r="T2086" s="521">
        <v>0</v>
      </c>
      <c r="U2086" s="539">
        <v>0</v>
      </c>
      <c r="V2086" s="540"/>
    </row>
    <row r="2087" spans="5:22" outlineLevel="1" x14ac:dyDescent="0.2">
      <c r="E2087" s="526" t="s">
        <v>152</v>
      </c>
      <c r="F2087" s="527" t="s">
        <v>152</v>
      </c>
      <c r="G2087" s="528" t="s">
        <v>214</v>
      </c>
      <c r="Q2087" s="519" t="s">
        <v>110</v>
      </c>
      <c r="R2087" s="521">
        <v>0</v>
      </c>
      <c r="S2087" s="521">
        <v>0</v>
      </c>
      <c r="T2087" s="521">
        <v>0</v>
      </c>
      <c r="U2087" s="539">
        <v>0</v>
      </c>
      <c r="V2087" s="540"/>
    </row>
    <row r="2088" spans="5:22" outlineLevel="1" x14ac:dyDescent="0.2">
      <c r="E2088" s="526" t="s">
        <v>152</v>
      </c>
      <c r="F2088" s="527" t="s">
        <v>152</v>
      </c>
      <c r="G2088" s="528" t="s">
        <v>215</v>
      </c>
      <c r="Q2088" s="519" t="s">
        <v>110</v>
      </c>
      <c r="R2088" s="521">
        <v>0</v>
      </c>
      <c r="S2088" s="521">
        <v>0</v>
      </c>
      <c r="T2088" s="521">
        <v>0</v>
      </c>
      <c r="U2088" s="539">
        <v>0</v>
      </c>
      <c r="V2088" s="540"/>
    </row>
    <row r="2089" spans="5:22" outlineLevel="1" x14ac:dyDescent="0.2">
      <c r="E2089" s="526" t="s">
        <v>152</v>
      </c>
      <c r="F2089" s="527" t="s">
        <v>152</v>
      </c>
      <c r="G2089" s="528" t="s">
        <v>216</v>
      </c>
      <c r="Q2089" s="519" t="s">
        <v>110</v>
      </c>
      <c r="R2089" s="521">
        <v>0</v>
      </c>
      <c r="S2089" s="521">
        <v>0</v>
      </c>
      <c r="T2089" s="521">
        <v>0</v>
      </c>
      <c r="U2089" s="539">
        <v>0</v>
      </c>
      <c r="V2089" s="540"/>
    </row>
    <row r="2090" spans="5:22" outlineLevel="1" x14ac:dyDescent="0.2">
      <c r="E2090" s="526" t="s">
        <v>152</v>
      </c>
      <c r="F2090" s="527" t="s">
        <v>152</v>
      </c>
      <c r="G2090" s="528" t="s">
        <v>33</v>
      </c>
      <c r="Q2090" s="519" t="s">
        <v>110</v>
      </c>
      <c r="R2090" s="521">
        <v>0</v>
      </c>
      <c r="S2090" s="521">
        <v>0</v>
      </c>
      <c r="T2090" s="521">
        <v>0</v>
      </c>
      <c r="U2090" s="539">
        <v>0</v>
      </c>
      <c r="V2090" s="540"/>
    </row>
    <row r="2091" spans="5:22" outlineLevel="1" x14ac:dyDescent="0.2">
      <c r="E2091" s="526" t="s">
        <v>152</v>
      </c>
      <c r="F2091" s="527" t="s">
        <v>152</v>
      </c>
      <c r="G2091" s="528" t="s">
        <v>34</v>
      </c>
      <c r="Q2091" s="519" t="s">
        <v>110</v>
      </c>
      <c r="R2091" s="521">
        <v>0</v>
      </c>
      <c r="S2091" s="521">
        <v>0</v>
      </c>
      <c r="T2091" s="521">
        <v>0</v>
      </c>
      <c r="U2091" s="539">
        <v>0</v>
      </c>
      <c r="V2091" s="540"/>
    </row>
    <row r="2092" spans="5:22" outlineLevel="1" x14ac:dyDescent="0.2">
      <c r="E2092" s="526" t="s">
        <v>152</v>
      </c>
      <c r="F2092" s="527" t="s">
        <v>152</v>
      </c>
      <c r="G2092" s="528" t="s">
        <v>217</v>
      </c>
      <c r="Q2092" s="519" t="s">
        <v>110</v>
      </c>
      <c r="R2092" s="521">
        <v>0</v>
      </c>
      <c r="S2092" s="521">
        <v>0</v>
      </c>
      <c r="T2092" s="521">
        <v>0</v>
      </c>
      <c r="U2092" s="539">
        <v>0</v>
      </c>
      <c r="V2092" s="540"/>
    </row>
    <row r="2093" spans="5:22" outlineLevel="1" x14ac:dyDescent="0.2">
      <c r="E2093" s="526" t="s">
        <v>152</v>
      </c>
      <c r="F2093" s="527" t="s">
        <v>152</v>
      </c>
      <c r="G2093" s="528" t="s">
        <v>152</v>
      </c>
      <c r="Q2093" s="519" t="s">
        <v>110</v>
      </c>
      <c r="R2093" s="521">
        <v>0</v>
      </c>
      <c r="S2093" s="521">
        <v>0</v>
      </c>
      <c r="T2093" s="521">
        <v>0</v>
      </c>
      <c r="U2093" s="539">
        <v>0</v>
      </c>
      <c r="V2093" s="540"/>
    </row>
    <row r="2094" spans="5:22" outlineLevel="1" x14ac:dyDescent="0.2">
      <c r="E2094" s="526" t="s">
        <v>152</v>
      </c>
      <c r="F2094" s="532" t="s">
        <v>152</v>
      </c>
      <c r="G2094" s="533" t="s">
        <v>454</v>
      </c>
      <c r="Q2094" s="519" t="s">
        <v>110</v>
      </c>
      <c r="R2094" s="521">
        <v>0</v>
      </c>
      <c r="S2094" s="521">
        <v>0</v>
      </c>
      <c r="T2094" s="521">
        <v>0</v>
      </c>
      <c r="U2094" s="539">
        <v>0</v>
      </c>
      <c r="V2094" s="540"/>
    </row>
    <row r="2095" spans="5:22" outlineLevel="1" x14ac:dyDescent="0.2">
      <c r="E2095" s="516" t="s">
        <v>152</v>
      </c>
      <c r="F2095" s="517" t="s">
        <v>152</v>
      </c>
      <c r="G2095" s="518" t="s">
        <v>209</v>
      </c>
      <c r="Q2095" s="519" t="s">
        <v>110</v>
      </c>
      <c r="R2095" s="521">
        <v>0</v>
      </c>
      <c r="S2095" s="521">
        <v>0</v>
      </c>
      <c r="T2095" s="521">
        <v>0</v>
      </c>
      <c r="U2095" s="539">
        <v>0</v>
      </c>
      <c r="V2095" s="540"/>
    </row>
    <row r="2096" spans="5:22" outlineLevel="1" x14ac:dyDescent="0.2">
      <c r="E2096" s="526" t="s">
        <v>152</v>
      </c>
      <c r="F2096" s="527" t="s">
        <v>152</v>
      </c>
      <c r="G2096" s="528" t="s">
        <v>31</v>
      </c>
      <c r="Q2096" s="519" t="s">
        <v>110</v>
      </c>
      <c r="R2096" s="521">
        <v>0</v>
      </c>
      <c r="S2096" s="521">
        <v>0</v>
      </c>
      <c r="T2096" s="521">
        <v>0</v>
      </c>
      <c r="U2096" s="539">
        <v>0</v>
      </c>
      <c r="V2096" s="540"/>
    </row>
    <row r="2097" spans="5:22" outlineLevel="1" x14ac:dyDescent="0.2">
      <c r="E2097" s="526" t="s">
        <v>152</v>
      </c>
      <c r="F2097" s="527" t="s">
        <v>152</v>
      </c>
      <c r="G2097" s="528" t="s">
        <v>28</v>
      </c>
      <c r="Q2097" s="519" t="s">
        <v>110</v>
      </c>
      <c r="R2097" s="521">
        <v>0</v>
      </c>
      <c r="S2097" s="521">
        <v>0</v>
      </c>
      <c r="T2097" s="521">
        <v>0</v>
      </c>
      <c r="U2097" s="539">
        <v>0</v>
      </c>
      <c r="V2097" s="540"/>
    </row>
    <row r="2098" spans="5:22" outlineLevel="1" x14ac:dyDescent="0.2">
      <c r="E2098" s="526" t="s">
        <v>152</v>
      </c>
      <c r="F2098" s="527" t="s">
        <v>152</v>
      </c>
      <c r="G2098" s="528" t="s">
        <v>210</v>
      </c>
      <c r="Q2098" s="519" t="s">
        <v>110</v>
      </c>
      <c r="R2098" s="521">
        <v>0</v>
      </c>
      <c r="S2098" s="521">
        <v>0</v>
      </c>
      <c r="T2098" s="521">
        <v>0</v>
      </c>
      <c r="U2098" s="539">
        <v>0</v>
      </c>
      <c r="V2098" s="540"/>
    </row>
    <row r="2099" spans="5:22" outlineLevel="1" x14ac:dyDescent="0.2">
      <c r="E2099" s="526" t="s">
        <v>152</v>
      </c>
      <c r="F2099" s="527" t="s">
        <v>152</v>
      </c>
      <c r="G2099" s="528" t="s">
        <v>211</v>
      </c>
      <c r="Q2099" s="519" t="s">
        <v>110</v>
      </c>
      <c r="R2099" s="521">
        <v>0</v>
      </c>
      <c r="S2099" s="521">
        <v>0</v>
      </c>
      <c r="T2099" s="521">
        <v>0</v>
      </c>
      <c r="U2099" s="539">
        <v>0</v>
      </c>
      <c r="V2099" s="540"/>
    </row>
    <row r="2100" spans="5:22" outlineLevel="1" x14ac:dyDescent="0.2">
      <c r="E2100" s="526" t="s">
        <v>152</v>
      </c>
      <c r="F2100" s="527" t="s">
        <v>152</v>
      </c>
      <c r="G2100" s="528" t="s">
        <v>212</v>
      </c>
      <c r="Q2100" s="519" t="s">
        <v>110</v>
      </c>
      <c r="R2100" s="521">
        <v>0</v>
      </c>
      <c r="S2100" s="521">
        <v>0</v>
      </c>
      <c r="T2100" s="521">
        <v>0</v>
      </c>
      <c r="U2100" s="539">
        <v>0</v>
      </c>
      <c r="V2100" s="540"/>
    </row>
    <row r="2101" spans="5:22" outlineLevel="1" x14ac:dyDescent="0.2">
      <c r="E2101" s="526" t="s">
        <v>152</v>
      </c>
      <c r="F2101" s="527" t="s">
        <v>152</v>
      </c>
      <c r="G2101" s="528" t="s">
        <v>213</v>
      </c>
      <c r="Q2101" s="519" t="s">
        <v>110</v>
      </c>
      <c r="R2101" s="521">
        <v>0</v>
      </c>
      <c r="S2101" s="521">
        <v>0</v>
      </c>
      <c r="T2101" s="521">
        <v>0</v>
      </c>
      <c r="U2101" s="539">
        <v>0</v>
      </c>
      <c r="V2101" s="540"/>
    </row>
    <row r="2102" spans="5:22" outlineLevel="1" x14ac:dyDescent="0.2">
      <c r="E2102" s="526" t="s">
        <v>152</v>
      </c>
      <c r="F2102" s="527" t="s">
        <v>152</v>
      </c>
      <c r="G2102" s="528" t="s">
        <v>214</v>
      </c>
      <c r="Q2102" s="519" t="s">
        <v>110</v>
      </c>
      <c r="R2102" s="521">
        <v>0</v>
      </c>
      <c r="S2102" s="521">
        <v>0</v>
      </c>
      <c r="T2102" s="521">
        <v>0</v>
      </c>
      <c r="U2102" s="539">
        <v>0</v>
      </c>
      <c r="V2102" s="540"/>
    </row>
    <row r="2103" spans="5:22" outlineLevel="1" x14ac:dyDescent="0.2">
      <c r="E2103" s="526" t="s">
        <v>152</v>
      </c>
      <c r="F2103" s="527" t="s">
        <v>152</v>
      </c>
      <c r="G2103" s="528" t="s">
        <v>215</v>
      </c>
      <c r="Q2103" s="519" t="s">
        <v>110</v>
      </c>
      <c r="R2103" s="521">
        <v>0</v>
      </c>
      <c r="S2103" s="521">
        <v>0</v>
      </c>
      <c r="T2103" s="521">
        <v>0</v>
      </c>
      <c r="U2103" s="539">
        <v>0</v>
      </c>
      <c r="V2103" s="540"/>
    </row>
    <row r="2104" spans="5:22" outlineLevel="1" x14ac:dyDescent="0.2">
      <c r="E2104" s="526" t="s">
        <v>152</v>
      </c>
      <c r="F2104" s="527" t="s">
        <v>152</v>
      </c>
      <c r="G2104" s="528" t="s">
        <v>216</v>
      </c>
      <c r="Q2104" s="519" t="s">
        <v>110</v>
      </c>
      <c r="R2104" s="521">
        <v>0</v>
      </c>
      <c r="S2104" s="521">
        <v>0</v>
      </c>
      <c r="T2104" s="521">
        <v>0</v>
      </c>
      <c r="U2104" s="539">
        <v>0</v>
      </c>
      <c r="V2104" s="540"/>
    </row>
    <row r="2105" spans="5:22" outlineLevel="1" x14ac:dyDescent="0.2">
      <c r="E2105" s="526" t="s">
        <v>152</v>
      </c>
      <c r="F2105" s="527" t="s">
        <v>152</v>
      </c>
      <c r="G2105" s="528" t="s">
        <v>33</v>
      </c>
      <c r="Q2105" s="519" t="s">
        <v>110</v>
      </c>
      <c r="R2105" s="521">
        <v>0</v>
      </c>
      <c r="S2105" s="521">
        <v>0</v>
      </c>
      <c r="T2105" s="521">
        <v>0</v>
      </c>
      <c r="U2105" s="539">
        <v>0</v>
      </c>
      <c r="V2105" s="540"/>
    </row>
    <row r="2106" spans="5:22" outlineLevel="1" x14ac:dyDescent="0.2">
      <c r="E2106" s="526" t="s">
        <v>152</v>
      </c>
      <c r="F2106" s="527" t="s">
        <v>152</v>
      </c>
      <c r="G2106" s="528" t="s">
        <v>34</v>
      </c>
      <c r="Q2106" s="519" t="s">
        <v>110</v>
      </c>
      <c r="R2106" s="521">
        <v>0</v>
      </c>
      <c r="S2106" s="521">
        <v>0</v>
      </c>
      <c r="T2106" s="521">
        <v>0</v>
      </c>
      <c r="U2106" s="539">
        <v>0</v>
      </c>
      <c r="V2106" s="540"/>
    </row>
    <row r="2107" spans="5:22" outlineLevel="1" x14ac:dyDescent="0.2">
      <c r="E2107" s="526" t="s">
        <v>152</v>
      </c>
      <c r="F2107" s="527" t="s">
        <v>152</v>
      </c>
      <c r="G2107" s="528" t="s">
        <v>217</v>
      </c>
      <c r="Q2107" s="519" t="s">
        <v>110</v>
      </c>
      <c r="R2107" s="521">
        <v>0</v>
      </c>
      <c r="S2107" s="521">
        <v>0</v>
      </c>
      <c r="T2107" s="521">
        <v>0</v>
      </c>
      <c r="U2107" s="539">
        <v>0</v>
      </c>
      <c r="V2107" s="540"/>
    </row>
    <row r="2108" spans="5:22" outlineLevel="1" x14ac:dyDescent="0.2">
      <c r="E2108" s="526" t="s">
        <v>152</v>
      </c>
      <c r="F2108" s="527" t="s">
        <v>152</v>
      </c>
      <c r="G2108" s="528" t="s">
        <v>152</v>
      </c>
      <c r="Q2108" s="519" t="s">
        <v>110</v>
      </c>
      <c r="R2108" s="521">
        <v>0</v>
      </c>
      <c r="S2108" s="521">
        <v>0</v>
      </c>
      <c r="T2108" s="521">
        <v>0</v>
      </c>
      <c r="U2108" s="539">
        <v>0</v>
      </c>
      <c r="V2108" s="540"/>
    </row>
    <row r="2109" spans="5:22" outlineLevel="1" x14ac:dyDescent="0.2">
      <c r="E2109" s="526" t="s">
        <v>152</v>
      </c>
      <c r="F2109" s="532" t="s">
        <v>152</v>
      </c>
      <c r="G2109" s="533" t="s">
        <v>454</v>
      </c>
      <c r="Q2109" s="519" t="s">
        <v>110</v>
      </c>
      <c r="R2109" s="521">
        <v>0</v>
      </c>
      <c r="S2109" s="521">
        <v>0</v>
      </c>
      <c r="T2109" s="521">
        <v>0</v>
      </c>
      <c r="U2109" s="539">
        <v>0</v>
      </c>
      <c r="V2109" s="540"/>
    </row>
    <row r="2110" spans="5:22" outlineLevel="1" x14ac:dyDescent="0.2">
      <c r="E2110" s="516" t="s">
        <v>152</v>
      </c>
      <c r="F2110" s="517" t="s">
        <v>152</v>
      </c>
      <c r="G2110" s="518" t="s">
        <v>209</v>
      </c>
      <c r="Q2110" s="519" t="s">
        <v>110</v>
      </c>
      <c r="R2110" s="521">
        <v>0</v>
      </c>
      <c r="S2110" s="521">
        <v>0</v>
      </c>
      <c r="T2110" s="521">
        <v>0</v>
      </c>
      <c r="U2110" s="539">
        <v>0</v>
      </c>
      <c r="V2110" s="540"/>
    </row>
    <row r="2111" spans="5:22" outlineLevel="1" x14ac:dyDescent="0.2">
      <c r="E2111" s="526" t="s">
        <v>152</v>
      </c>
      <c r="F2111" s="527" t="s">
        <v>152</v>
      </c>
      <c r="G2111" s="528" t="s">
        <v>31</v>
      </c>
      <c r="Q2111" s="519" t="s">
        <v>110</v>
      </c>
      <c r="R2111" s="521">
        <v>0</v>
      </c>
      <c r="S2111" s="521">
        <v>0</v>
      </c>
      <c r="T2111" s="521">
        <v>0</v>
      </c>
      <c r="U2111" s="539">
        <v>0</v>
      </c>
      <c r="V2111" s="540"/>
    </row>
    <row r="2112" spans="5:22" outlineLevel="1" x14ac:dyDescent="0.2">
      <c r="E2112" s="526" t="s">
        <v>152</v>
      </c>
      <c r="F2112" s="527" t="s">
        <v>152</v>
      </c>
      <c r="G2112" s="528" t="s">
        <v>28</v>
      </c>
      <c r="Q2112" s="519" t="s">
        <v>110</v>
      </c>
      <c r="R2112" s="521">
        <v>0</v>
      </c>
      <c r="S2112" s="521">
        <v>0</v>
      </c>
      <c r="T2112" s="521">
        <v>0</v>
      </c>
      <c r="U2112" s="539">
        <v>0</v>
      </c>
      <c r="V2112" s="540"/>
    </row>
    <row r="2113" spans="4:35" outlineLevel="1" x14ac:dyDescent="0.2">
      <c r="E2113" s="526" t="s">
        <v>152</v>
      </c>
      <c r="F2113" s="527" t="s">
        <v>152</v>
      </c>
      <c r="G2113" s="528" t="s">
        <v>210</v>
      </c>
      <c r="Q2113" s="519" t="s">
        <v>110</v>
      </c>
      <c r="R2113" s="521">
        <v>0</v>
      </c>
      <c r="S2113" s="521">
        <v>0</v>
      </c>
      <c r="T2113" s="521">
        <v>0</v>
      </c>
      <c r="U2113" s="539">
        <v>0</v>
      </c>
      <c r="V2113" s="540"/>
    </row>
    <row r="2114" spans="4:35" outlineLevel="1" x14ac:dyDescent="0.2">
      <c r="E2114" s="526" t="s">
        <v>152</v>
      </c>
      <c r="F2114" s="527" t="s">
        <v>152</v>
      </c>
      <c r="G2114" s="528" t="s">
        <v>211</v>
      </c>
      <c r="Q2114" s="519" t="s">
        <v>110</v>
      </c>
      <c r="R2114" s="521">
        <v>0</v>
      </c>
      <c r="S2114" s="521">
        <v>0</v>
      </c>
      <c r="T2114" s="521">
        <v>0</v>
      </c>
      <c r="U2114" s="539">
        <v>0</v>
      </c>
      <c r="V2114" s="540"/>
    </row>
    <row r="2115" spans="4:35" outlineLevel="1" x14ac:dyDescent="0.2">
      <c r="E2115" s="526" t="s">
        <v>152</v>
      </c>
      <c r="F2115" s="527" t="s">
        <v>152</v>
      </c>
      <c r="G2115" s="528" t="s">
        <v>212</v>
      </c>
      <c r="Q2115" s="519" t="s">
        <v>110</v>
      </c>
      <c r="R2115" s="521">
        <v>0</v>
      </c>
      <c r="S2115" s="521">
        <v>0</v>
      </c>
      <c r="T2115" s="521">
        <v>0</v>
      </c>
      <c r="U2115" s="539">
        <v>0</v>
      </c>
      <c r="V2115" s="540"/>
    </row>
    <row r="2116" spans="4:35" outlineLevel="1" x14ac:dyDescent="0.2">
      <c r="E2116" s="526" t="s">
        <v>152</v>
      </c>
      <c r="F2116" s="527" t="s">
        <v>152</v>
      </c>
      <c r="G2116" s="528" t="s">
        <v>213</v>
      </c>
      <c r="Q2116" s="519" t="s">
        <v>110</v>
      </c>
      <c r="R2116" s="521">
        <v>0</v>
      </c>
      <c r="S2116" s="521">
        <v>0</v>
      </c>
      <c r="T2116" s="521">
        <v>0</v>
      </c>
      <c r="U2116" s="539">
        <v>0</v>
      </c>
      <c r="V2116" s="540"/>
    </row>
    <row r="2117" spans="4:35" outlineLevel="1" x14ac:dyDescent="0.2">
      <c r="E2117" s="526" t="s">
        <v>152</v>
      </c>
      <c r="F2117" s="527" t="s">
        <v>152</v>
      </c>
      <c r="G2117" s="528" t="s">
        <v>214</v>
      </c>
      <c r="Q2117" s="519" t="s">
        <v>110</v>
      </c>
      <c r="R2117" s="521">
        <v>0</v>
      </c>
      <c r="S2117" s="521">
        <v>0</v>
      </c>
      <c r="T2117" s="521">
        <v>0</v>
      </c>
      <c r="U2117" s="539">
        <v>0</v>
      </c>
      <c r="V2117" s="540"/>
    </row>
    <row r="2118" spans="4:35" outlineLevel="1" x14ac:dyDescent="0.2">
      <c r="E2118" s="526" t="s">
        <v>152</v>
      </c>
      <c r="F2118" s="527" t="s">
        <v>152</v>
      </c>
      <c r="G2118" s="528" t="s">
        <v>215</v>
      </c>
      <c r="Q2118" s="519" t="s">
        <v>110</v>
      </c>
      <c r="R2118" s="521">
        <v>0</v>
      </c>
      <c r="S2118" s="521">
        <v>0</v>
      </c>
      <c r="T2118" s="521">
        <v>0</v>
      </c>
      <c r="U2118" s="539">
        <v>0</v>
      </c>
      <c r="V2118" s="540"/>
    </row>
    <row r="2119" spans="4:35" outlineLevel="1" x14ac:dyDescent="0.2">
      <c r="E2119" s="526" t="s">
        <v>152</v>
      </c>
      <c r="F2119" s="527" t="s">
        <v>152</v>
      </c>
      <c r="G2119" s="528" t="s">
        <v>216</v>
      </c>
      <c r="Q2119" s="519" t="s">
        <v>110</v>
      </c>
      <c r="R2119" s="521">
        <v>0</v>
      </c>
      <c r="S2119" s="521">
        <v>0</v>
      </c>
      <c r="T2119" s="521">
        <v>0</v>
      </c>
      <c r="U2119" s="539">
        <v>0</v>
      </c>
      <c r="V2119" s="540"/>
    </row>
    <row r="2120" spans="4:35" outlineLevel="1" x14ac:dyDescent="0.2">
      <c r="E2120" s="526" t="s">
        <v>152</v>
      </c>
      <c r="F2120" s="527" t="s">
        <v>152</v>
      </c>
      <c r="G2120" s="528" t="s">
        <v>33</v>
      </c>
      <c r="Q2120" s="519" t="s">
        <v>110</v>
      </c>
      <c r="R2120" s="521">
        <v>0</v>
      </c>
      <c r="S2120" s="521">
        <v>0</v>
      </c>
      <c r="T2120" s="521">
        <v>0</v>
      </c>
      <c r="U2120" s="539">
        <v>0</v>
      </c>
      <c r="V2120" s="540"/>
    </row>
    <row r="2121" spans="4:35" outlineLevel="1" x14ac:dyDescent="0.2">
      <c r="E2121" s="526" t="s">
        <v>152</v>
      </c>
      <c r="F2121" s="527" t="s">
        <v>152</v>
      </c>
      <c r="G2121" s="528" t="s">
        <v>34</v>
      </c>
      <c r="Q2121" s="519" t="s">
        <v>110</v>
      </c>
      <c r="R2121" s="521">
        <v>0</v>
      </c>
      <c r="S2121" s="521">
        <v>0</v>
      </c>
      <c r="T2121" s="521">
        <v>0</v>
      </c>
      <c r="U2121" s="539">
        <v>0</v>
      </c>
      <c r="V2121" s="540"/>
    </row>
    <row r="2122" spans="4:35" outlineLevel="1" x14ac:dyDescent="0.2">
      <c r="E2122" s="526" t="s">
        <v>152</v>
      </c>
      <c r="F2122" s="527" t="s">
        <v>152</v>
      </c>
      <c r="G2122" s="528" t="s">
        <v>217</v>
      </c>
      <c r="Q2122" s="519" t="s">
        <v>110</v>
      </c>
      <c r="R2122" s="521">
        <v>0</v>
      </c>
      <c r="S2122" s="521">
        <v>0</v>
      </c>
      <c r="T2122" s="521">
        <v>0</v>
      </c>
      <c r="U2122" s="539">
        <v>0</v>
      </c>
      <c r="V2122" s="540"/>
    </row>
    <row r="2123" spans="4:35" outlineLevel="1" x14ac:dyDescent="0.2">
      <c r="E2123" s="526" t="s">
        <v>152</v>
      </c>
      <c r="F2123" s="527" t="s">
        <v>152</v>
      </c>
      <c r="G2123" s="528" t="s">
        <v>152</v>
      </c>
      <c r="Q2123" s="519" t="s">
        <v>110</v>
      </c>
      <c r="R2123" s="521">
        <v>0</v>
      </c>
      <c r="S2123" s="521">
        <v>0</v>
      </c>
      <c r="T2123" s="521">
        <v>0</v>
      </c>
      <c r="U2123" s="539">
        <v>0</v>
      </c>
      <c r="V2123" s="540"/>
    </row>
    <row r="2124" spans="4:35" outlineLevel="1" x14ac:dyDescent="0.2">
      <c r="E2124" s="526" t="s">
        <v>152</v>
      </c>
      <c r="F2124" s="532" t="s">
        <v>152</v>
      </c>
      <c r="G2124" s="533" t="s">
        <v>454</v>
      </c>
      <c r="Q2124" s="519" t="s">
        <v>110</v>
      </c>
      <c r="R2124" s="521">
        <v>0</v>
      </c>
      <c r="S2124" s="521">
        <v>0</v>
      </c>
      <c r="T2124" s="521">
        <v>0</v>
      </c>
      <c r="U2124" s="539">
        <v>0</v>
      </c>
      <c r="V2124" s="540"/>
    </row>
    <row r="2125" spans="4:35" outlineLevel="1" x14ac:dyDescent="0.2"/>
    <row r="2126" spans="4:35" x14ac:dyDescent="0.2">
      <c r="D2126" s="67" t="s">
        <v>499</v>
      </c>
      <c r="E2126" s="67"/>
      <c r="F2126" s="67"/>
      <c r="G2126" s="67"/>
      <c r="H2126" s="67"/>
      <c r="I2126" s="102"/>
      <c r="J2126" s="102"/>
      <c r="K2126" s="102"/>
      <c r="L2126" s="102"/>
      <c r="M2126" s="102"/>
      <c r="N2126" s="102"/>
      <c r="O2126" s="102"/>
      <c r="P2126" s="102"/>
      <c r="Q2126" s="103" t="s">
        <v>110</v>
      </c>
      <c r="R2126" s="538">
        <v>0</v>
      </c>
      <c r="S2126" s="538">
        <v>0</v>
      </c>
      <c r="T2126" s="538">
        <v>0</v>
      </c>
      <c r="U2126" s="538">
        <v>-940.13165102880805</v>
      </c>
      <c r="V2126" s="117">
        <v>0</v>
      </c>
      <c r="W2126" s="117"/>
      <c r="X2126" s="117"/>
      <c r="Y2126" s="117"/>
      <c r="Z2126" s="117"/>
      <c r="AA2126" s="117"/>
      <c r="AB2126" s="117"/>
      <c r="AC2126" s="117"/>
      <c r="AD2126" s="117"/>
      <c r="AE2126" s="117"/>
      <c r="AF2126" s="117"/>
      <c r="AG2126" s="117"/>
      <c r="AH2126" s="117"/>
      <c r="AI2126" s="67"/>
    </row>
    <row r="2127" spans="4:35" outlineLevel="1" x14ac:dyDescent="0.2">
      <c r="T2127" s="200"/>
      <c r="U2127" s="200" t="s">
        <v>87</v>
      </c>
      <c r="V2127" s="200"/>
      <c r="W2127" s="234" t="s">
        <v>500</v>
      </c>
    </row>
    <row r="2128" spans="4:35" s="24" customFormat="1" outlineLevel="1" x14ac:dyDescent="0.2">
      <c r="E2128" s="515" t="s">
        <v>326</v>
      </c>
      <c r="F2128" s="71" t="s">
        <v>127</v>
      </c>
      <c r="G2128" s="71" t="s">
        <v>292</v>
      </c>
      <c r="Q2128" s="72"/>
      <c r="R2128" s="515"/>
      <c r="S2128" s="515"/>
      <c r="T2128" s="515"/>
      <c r="U2128" s="515" t="s">
        <v>197</v>
      </c>
      <c r="V2128" s="515"/>
      <c r="W2128" s="234" t="s">
        <v>501</v>
      </c>
      <c r="X2128" s="72"/>
      <c r="Y2128" s="72"/>
      <c r="Z2128" s="72"/>
      <c r="AA2128" s="72"/>
      <c r="AB2128" s="72"/>
      <c r="AC2128" s="72"/>
      <c r="AD2128" s="72"/>
      <c r="AE2128" s="72"/>
      <c r="AF2128" s="72"/>
      <c r="AG2128" s="72"/>
      <c r="AH2128" s="72"/>
    </row>
    <row r="2129" spans="5:25" outlineLevel="1" x14ac:dyDescent="0.2">
      <c r="E2129" s="516">
        <v>1</v>
      </c>
      <c r="F2129" s="517" t="s">
        <v>660</v>
      </c>
      <c r="G2129" s="518" t="s">
        <v>209</v>
      </c>
      <c r="Q2129" s="519" t="s">
        <v>110</v>
      </c>
      <c r="R2129" s="520"/>
      <c r="S2129" s="521"/>
      <c r="T2129" s="522"/>
      <c r="U2129" s="539">
        <v>-0.34503455476557443</v>
      </c>
      <c r="V2129" s="540"/>
      <c r="W2129" s="525"/>
      <c r="X2129" s="101"/>
      <c r="Y2129" s="42" t="s">
        <v>502</v>
      </c>
    </row>
    <row r="2130" spans="5:25" outlineLevel="1" x14ac:dyDescent="0.2">
      <c r="E2130" s="526">
        <v>1</v>
      </c>
      <c r="F2130" s="527" t="s">
        <v>660</v>
      </c>
      <c r="G2130" s="528" t="s">
        <v>31</v>
      </c>
      <c r="Q2130" s="519" t="s">
        <v>110</v>
      </c>
      <c r="R2130" s="529"/>
      <c r="S2130" s="530"/>
      <c r="T2130" s="531"/>
      <c r="U2130" s="539">
        <v>0</v>
      </c>
      <c r="V2130" s="540"/>
      <c r="W2130" s="42" t="s">
        <v>503</v>
      </c>
      <c r="X2130" s="543">
        <v>-940.13165102880805</v>
      </c>
      <c r="Y2130" s="42" t="s">
        <v>496</v>
      </c>
    </row>
    <row r="2131" spans="5:25" outlineLevel="1" x14ac:dyDescent="0.2">
      <c r="E2131" s="526">
        <v>1</v>
      </c>
      <c r="F2131" s="527" t="s">
        <v>660</v>
      </c>
      <c r="G2131" s="528" t="s">
        <v>28</v>
      </c>
      <c r="Q2131" s="519" t="s">
        <v>110</v>
      </c>
      <c r="R2131" s="529"/>
      <c r="S2131" s="530"/>
      <c r="T2131" s="531"/>
      <c r="U2131" s="539">
        <v>0</v>
      </c>
      <c r="V2131" s="540"/>
      <c r="X2131" s="289"/>
    </row>
    <row r="2132" spans="5:25" outlineLevel="1" x14ac:dyDescent="0.2">
      <c r="E2132" s="526">
        <v>1</v>
      </c>
      <c r="F2132" s="527" t="s">
        <v>660</v>
      </c>
      <c r="G2132" s="528" t="s">
        <v>210</v>
      </c>
      <c r="Q2132" s="519" t="s">
        <v>110</v>
      </c>
      <c r="R2132" s="529"/>
      <c r="S2132" s="530"/>
      <c r="T2132" s="531"/>
      <c r="U2132" s="539">
        <v>23.382933217435625</v>
      </c>
      <c r="V2132" s="540"/>
      <c r="X2132" s="289"/>
    </row>
    <row r="2133" spans="5:25" outlineLevel="1" x14ac:dyDescent="0.2">
      <c r="E2133" s="526">
        <v>1</v>
      </c>
      <c r="F2133" s="527" t="s">
        <v>660</v>
      </c>
      <c r="G2133" s="528" t="s">
        <v>211</v>
      </c>
      <c r="Q2133" s="519" t="s">
        <v>110</v>
      </c>
      <c r="R2133" s="529"/>
      <c r="S2133" s="530"/>
      <c r="T2133" s="531"/>
      <c r="U2133" s="539">
        <v>0</v>
      </c>
      <c r="V2133" s="540"/>
    </row>
    <row r="2134" spans="5:25" outlineLevel="1" x14ac:dyDescent="0.2">
      <c r="E2134" s="526">
        <v>1</v>
      </c>
      <c r="F2134" s="527" t="s">
        <v>660</v>
      </c>
      <c r="G2134" s="528" t="s">
        <v>212</v>
      </c>
      <c r="Q2134" s="519" t="s">
        <v>110</v>
      </c>
      <c r="R2134" s="529"/>
      <c r="S2134" s="530"/>
      <c r="T2134" s="531"/>
      <c r="U2134" s="539">
        <v>-5.9886604575512061</v>
      </c>
      <c r="V2134" s="540"/>
    </row>
    <row r="2135" spans="5:25" outlineLevel="1" x14ac:dyDescent="0.2">
      <c r="E2135" s="526">
        <v>1</v>
      </c>
      <c r="F2135" s="527" t="s">
        <v>660</v>
      </c>
      <c r="G2135" s="528" t="s">
        <v>213</v>
      </c>
      <c r="Q2135" s="519" t="s">
        <v>110</v>
      </c>
      <c r="R2135" s="529"/>
      <c r="S2135" s="530"/>
      <c r="T2135" s="531"/>
      <c r="U2135" s="539">
        <v>0</v>
      </c>
      <c r="V2135" s="540"/>
    </row>
    <row r="2136" spans="5:25" outlineLevel="1" x14ac:dyDescent="0.2">
      <c r="E2136" s="526">
        <v>1</v>
      </c>
      <c r="F2136" s="527" t="s">
        <v>660</v>
      </c>
      <c r="G2136" s="528" t="s">
        <v>214</v>
      </c>
      <c r="Q2136" s="519" t="s">
        <v>110</v>
      </c>
      <c r="R2136" s="529"/>
      <c r="S2136" s="530"/>
      <c r="T2136" s="531"/>
      <c r="U2136" s="539">
        <v>-4.1536893418127931</v>
      </c>
      <c r="V2136" s="540"/>
    </row>
    <row r="2137" spans="5:25" outlineLevel="1" x14ac:dyDescent="0.2">
      <c r="E2137" s="526">
        <v>1</v>
      </c>
      <c r="F2137" s="527" t="s">
        <v>660</v>
      </c>
      <c r="G2137" s="528" t="s">
        <v>215</v>
      </c>
      <c r="Q2137" s="519" t="s">
        <v>110</v>
      </c>
      <c r="R2137" s="529"/>
      <c r="S2137" s="530"/>
      <c r="T2137" s="531"/>
      <c r="U2137" s="539">
        <v>0</v>
      </c>
      <c r="V2137" s="540"/>
    </row>
    <row r="2138" spans="5:25" outlineLevel="1" x14ac:dyDescent="0.2">
      <c r="E2138" s="526">
        <v>1</v>
      </c>
      <c r="F2138" s="527" t="s">
        <v>660</v>
      </c>
      <c r="G2138" s="528" t="s">
        <v>216</v>
      </c>
      <c r="Q2138" s="519" t="s">
        <v>110</v>
      </c>
      <c r="R2138" s="529"/>
      <c r="S2138" s="530"/>
      <c r="T2138" s="531"/>
      <c r="U2138" s="539">
        <v>0</v>
      </c>
      <c r="V2138" s="540"/>
    </row>
    <row r="2139" spans="5:25" outlineLevel="1" x14ac:dyDescent="0.2">
      <c r="E2139" s="526">
        <v>1</v>
      </c>
      <c r="F2139" s="527" t="s">
        <v>660</v>
      </c>
      <c r="G2139" s="528" t="s">
        <v>33</v>
      </c>
      <c r="Q2139" s="519" t="s">
        <v>110</v>
      </c>
      <c r="R2139" s="529"/>
      <c r="S2139" s="530"/>
      <c r="T2139" s="531"/>
      <c r="U2139" s="539">
        <v>0</v>
      </c>
      <c r="V2139" s="540"/>
    </row>
    <row r="2140" spans="5:25" outlineLevel="1" x14ac:dyDescent="0.2">
      <c r="E2140" s="526">
        <v>1</v>
      </c>
      <c r="F2140" s="527" t="s">
        <v>660</v>
      </c>
      <c r="G2140" s="528" t="s">
        <v>34</v>
      </c>
      <c r="Q2140" s="519" t="s">
        <v>110</v>
      </c>
      <c r="R2140" s="529"/>
      <c r="S2140" s="530"/>
      <c r="T2140" s="531"/>
      <c r="U2140" s="539">
        <v>0</v>
      </c>
      <c r="V2140" s="540"/>
    </row>
    <row r="2141" spans="5:25" outlineLevel="1" x14ac:dyDescent="0.2">
      <c r="E2141" s="526">
        <v>1</v>
      </c>
      <c r="F2141" s="527" t="s">
        <v>660</v>
      </c>
      <c r="G2141" s="528" t="s">
        <v>217</v>
      </c>
      <c r="Q2141" s="519" t="s">
        <v>110</v>
      </c>
      <c r="R2141" s="529"/>
      <c r="S2141" s="530"/>
      <c r="T2141" s="531"/>
      <c r="U2141" s="539">
        <v>0</v>
      </c>
      <c r="V2141" s="540"/>
    </row>
    <row r="2142" spans="5:25" outlineLevel="1" x14ac:dyDescent="0.2">
      <c r="E2142" s="526">
        <v>1</v>
      </c>
      <c r="F2142" s="527" t="s">
        <v>660</v>
      </c>
      <c r="G2142" s="528" t="s">
        <v>152</v>
      </c>
      <c r="Q2142" s="519" t="s">
        <v>110</v>
      </c>
      <c r="R2142" s="529"/>
      <c r="S2142" s="530"/>
      <c r="T2142" s="531"/>
      <c r="U2142" s="539">
        <v>0</v>
      </c>
      <c r="V2142" s="540"/>
    </row>
    <row r="2143" spans="5:25" outlineLevel="1" x14ac:dyDescent="0.2">
      <c r="E2143" s="526">
        <v>1</v>
      </c>
      <c r="F2143" s="532" t="s">
        <v>660</v>
      </c>
      <c r="G2143" s="533" t="s">
        <v>454</v>
      </c>
      <c r="Q2143" s="519" t="s">
        <v>110</v>
      </c>
      <c r="R2143" s="534"/>
      <c r="S2143" s="535"/>
      <c r="T2143" s="536"/>
      <c r="U2143" s="539">
        <v>0</v>
      </c>
      <c r="V2143" s="540"/>
    </row>
    <row r="2144" spans="5:25" outlineLevel="1" x14ac:dyDescent="0.2">
      <c r="E2144" s="516">
        <v>2</v>
      </c>
      <c r="F2144" s="517" t="s">
        <v>132</v>
      </c>
      <c r="G2144" s="518" t="s">
        <v>209</v>
      </c>
      <c r="Q2144" s="519" t="s">
        <v>110</v>
      </c>
      <c r="R2144" s="520"/>
      <c r="S2144" s="521"/>
      <c r="T2144" s="522"/>
      <c r="U2144" s="539">
        <v>16.071999999999999</v>
      </c>
      <c r="V2144" s="540"/>
    </row>
    <row r="2145" spans="5:22" outlineLevel="1" x14ac:dyDescent="0.2">
      <c r="E2145" s="526">
        <v>2</v>
      </c>
      <c r="F2145" s="527" t="s">
        <v>132</v>
      </c>
      <c r="G2145" s="528" t="s">
        <v>31</v>
      </c>
      <c r="I2145" s="289"/>
      <c r="Q2145" s="519" t="s">
        <v>110</v>
      </c>
      <c r="R2145" s="529"/>
      <c r="S2145" s="530"/>
      <c r="T2145" s="531"/>
      <c r="U2145" s="539">
        <v>0</v>
      </c>
      <c r="V2145" s="540"/>
    </row>
    <row r="2146" spans="5:22" outlineLevel="1" x14ac:dyDescent="0.2">
      <c r="E2146" s="526">
        <v>2</v>
      </c>
      <c r="F2146" s="527" t="s">
        <v>132</v>
      </c>
      <c r="G2146" s="528" t="s">
        <v>28</v>
      </c>
      <c r="I2146" s="289"/>
      <c r="Q2146" s="519" t="s">
        <v>110</v>
      </c>
      <c r="R2146" s="529"/>
      <c r="S2146" s="530"/>
      <c r="T2146" s="531"/>
      <c r="U2146" s="539">
        <v>0</v>
      </c>
      <c r="V2146" s="540"/>
    </row>
    <row r="2147" spans="5:22" outlineLevel="1" x14ac:dyDescent="0.2">
      <c r="E2147" s="526">
        <v>2</v>
      </c>
      <c r="F2147" s="527" t="s">
        <v>132</v>
      </c>
      <c r="G2147" s="528" t="s">
        <v>210</v>
      </c>
      <c r="I2147" s="289"/>
      <c r="Q2147" s="519" t="s">
        <v>110</v>
      </c>
      <c r="R2147" s="529"/>
      <c r="S2147" s="530"/>
      <c r="T2147" s="531"/>
      <c r="U2147" s="539">
        <v>12.435611405209189</v>
      </c>
      <c r="V2147" s="540"/>
    </row>
    <row r="2148" spans="5:22" outlineLevel="1" x14ac:dyDescent="0.2">
      <c r="E2148" s="526">
        <v>2</v>
      </c>
      <c r="F2148" s="527" t="s">
        <v>132</v>
      </c>
      <c r="G2148" s="528" t="s">
        <v>211</v>
      </c>
      <c r="Q2148" s="519" t="s">
        <v>110</v>
      </c>
      <c r="R2148" s="529"/>
      <c r="S2148" s="530"/>
      <c r="T2148" s="531"/>
      <c r="U2148" s="539">
        <v>0</v>
      </c>
      <c r="V2148" s="540"/>
    </row>
    <row r="2149" spans="5:22" outlineLevel="1" x14ac:dyDescent="0.2">
      <c r="E2149" s="526">
        <v>2</v>
      </c>
      <c r="F2149" s="527" t="s">
        <v>132</v>
      </c>
      <c r="G2149" s="528" t="s">
        <v>212</v>
      </c>
      <c r="Q2149" s="519" t="s">
        <v>110</v>
      </c>
      <c r="R2149" s="529"/>
      <c r="S2149" s="530"/>
      <c r="T2149" s="531"/>
      <c r="U2149" s="539">
        <v>8.0464018222697415</v>
      </c>
      <c r="V2149" s="540"/>
    </row>
    <row r="2150" spans="5:22" outlineLevel="1" x14ac:dyDescent="0.2">
      <c r="E2150" s="526">
        <v>2</v>
      </c>
      <c r="F2150" s="527" t="s">
        <v>132</v>
      </c>
      <c r="G2150" s="528" t="s">
        <v>213</v>
      </c>
      <c r="Q2150" s="519" t="s">
        <v>110</v>
      </c>
      <c r="R2150" s="529"/>
      <c r="S2150" s="530"/>
      <c r="T2150" s="531"/>
      <c r="U2150" s="539">
        <v>0</v>
      </c>
      <c r="V2150" s="540"/>
    </row>
    <row r="2151" spans="5:22" outlineLevel="1" x14ac:dyDescent="0.2">
      <c r="E2151" s="526">
        <v>2</v>
      </c>
      <c r="F2151" s="527" t="s">
        <v>132</v>
      </c>
      <c r="G2151" s="528" t="s">
        <v>214</v>
      </c>
      <c r="Q2151" s="519" t="s">
        <v>110</v>
      </c>
      <c r="R2151" s="529"/>
      <c r="S2151" s="530"/>
      <c r="T2151" s="531"/>
      <c r="U2151" s="539">
        <v>5.6426734726787782</v>
      </c>
      <c r="V2151" s="540"/>
    </row>
    <row r="2152" spans="5:22" outlineLevel="1" x14ac:dyDescent="0.2">
      <c r="E2152" s="526">
        <v>2</v>
      </c>
      <c r="F2152" s="527" t="s">
        <v>132</v>
      </c>
      <c r="G2152" s="528" t="s">
        <v>215</v>
      </c>
      <c r="Q2152" s="519" t="s">
        <v>110</v>
      </c>
      <c r="R2152" s="529"/>
      <c r="S2152" s="530"/>
      <c r="T2152" s="531"/>
      <c r="U2152" s="539">
        <v>0</v>
      </c>
      <c r="V2152" s="540"/>
    </row>
    <row r="2153" spans="5:22" outlineLevel="1" x14ac:dyDescent="0.2">
      <c r="E2153" s="526">
        <v>2</v>
      </c>
      <c r="F2153" s="527" t="s">
        <v>132</v>
      </c>
      <c r="G2153" s="528" t="s">
        <v>216</v>
      </c>
      <c r="Q2153" s="519" t="s">
        <v>110</v>
      </c>
      <c r="R2153" s="529"/>
      <c r="S2153" s="530"/>
      <c r="T2153" s="531"/>
      <c r="U2153" s="539">
        <v>0</v>
      </c>
      <c r="V2153" s="540"/>
    </row>
    <row r="2154" spans="5:22" outlineLevel="1" x14ac:dyDescent="0.2">
      <c r="E2154" s="526">
        <v>2</v>
      </c>
      <c r="F2154" s="527" t="s">
        <v>132</v>
      </c>
      <c r="G2154" s="528" t="s">
        <v>33</v>
      </c>
      <c r="Q2154" s="519" t="s">
        <v>110</v>
      </c>
      <c r="R2154" s="529"/>
      <c r="S2154" s="530"/>
      <c r="T2154" s="531"/>
      <c r="U2154" s="539">
        <v>0</v>
      </c>
      <c r="V2154" s="540"/>
    </row>
    <row r="2155" spans="5:22" outlineLevel="1" x14ac:dyDescent="0.2">
      <c r="E2155" s="526">
        <v>2</v>
      </c>
      <c r="F2155" s="527" t="s">
        <v>132</v>
      </c>
      <c r="G2155" s="528" t="s">
        <v>34</v>
      </c>
      <c r="Q2155" s="519" t="s">
        <v>110</v>
      </c>
      <c r="R2155" s="529"/>
      <c r="S2155" s="530"/>
      <c r="T2155" s="531"/>
      <c r="U2155" s="539">
        <v>0</v>
      </c>
      <c r="V2155" s="540"/>
    </row>
    <row r="2156" spans="5:22" outlineLevel="1" x14ac:dyDescent="0.2">
      <c r="E2156" s="526">
        <v>2</v>
      </c>
      <c r="F2156" s="527" t="s">
        <v>132</v>
      </c>
      <c r="G2156" s="528" t="s">
        <v>217</v>
      </c>
      <c r="Q2156" s="519" t="s">
        <v>110</v>
      </c>
      <c r="R2156" s="529"/>
      <c r="S2156" s="530"/>
      <c r="T2156" s="531"/>
      <c r="U2156" s="539">
        <v>0</v>
      </c>
      <c r="V2156" s="540"/>
    </row>
    <row r="2157" spans="5:22" outlineLevel="1" x14ac:dyDescent="0.2">
      <c r="E2157" s="526">
        <v>2</v>
      </c>
      <c r="F2157" s="527" t="s">
        <v>132</v>
      </c>
      <c r="G2157" s="528" t="s">
        <v>152</v>
      </c>
      <c r="Q2157" s="519" t="s">
        <v>110</v>
      </c>
      <c r="R2157" s="529"/>
      <c r="S2157" s="530"/>
      <c r="T2157" s="531"/>
      <c r="U2157" s="539">
        <v>0</v>
      </c>
      <c r="V2157" s="540"/>
    </row>
    <row r="2158" spans="5:22" outlineLevel="1" x14ac:dyDescent="0.2">
      <c r="E2158" s="526">
        <v>2</v>
      </c>
      <c r="F2158" s="532" t="s">
        <v>132</v>
      </c>
      <c r="G2158" s="533" t="s">
        <v>454</v>
      </c>
      <c r="Q2158" s="519" t="s">
        <v>110</v>
      </c>
      <c r="R2158" s="534"/>
      <c r="S2158" s="535"/>
      <c r="T2158" s="536"/>
      <c r="U2158" s="539">
        <v>0</v>
      </c>
      <c r="V2158" s="540"/>
    </row>
    <row r="2159" spans="5:22" outlineLevel="1" x14ac:dyDescent="0.2">
      <c r="E2159" s="516">
        <v>3</v>
      </c>
      <c r="F2159" s="517" t="s">
        <v>133</v>
      </c>
      <c r="G2159" s="518" t="s">
        <v>209</v>
      </c>
      <c r="Q2159" s="519" t="s">
        <v>110</v>
      </c>
      <c r="R2159" s="520"/>
      <c r="S2159" s="521"/>
      <c r="T2159" s="522"/>
      <c r="U2159" s="539">
        <v>0</v>
      </c>
      <c r="V2159" s="540"/>
    </row>
    <row r="2160" spans="5:22" outlineLevel="1" x14ac:dyDescent="0.2">
      <c r="E2160" s="526">
        <v>3</v>
      </c>
      <c r="F2160" s="527" t="s">
        <v>133</v>
      </c>
      <c r="G2160" s="528" t="s">
        <v>31</v>
      </c>
      <c r="I2160" s="289"/>
      <c r="Q2160" s="519" t="s">
        <v>110</v>
      </c>
      <c r="R2160" s="529"/>
      <c r="S2160" s="530"/>
      <c r="T2160" s="531"/>
      <c r="U2160" s="539">
        <v>0</v>
      </c>
      <c r="V2160" s="540"/>
    </row>
    <row r="2161" spans="5:22" outlineLevel="1" x14ac:dyDescent="0.2">
      <c r="E2161" s="526">
        <v>3</v>
      </c>
      <c r="F2161" s="527" t="s">
        <v>133</v>
      </c>
      <c r="G2161" s="528" t="s">
        <v>28</v>
      </c>
      <c r="I2161" s="289"/>
      <c r="Q2161" s="519" t="s">
        <v>110</v>
      </c>
      <c r="R2161" s="529"/>
      <c r="S2161" s="530"/>
      <c r="T2161" s="531"/>
      <c r="U2161" s="539">
        <v>0</v>
      </c>
      <c r="V2161" s="540"/>
    </row>
    <row r="2162" spans="5:22" outlineLevel="1" x14ac:dyDescent="0.2">
      <c r="E2162" s="526">
        <v>3</v>
      </c>
      <c r="F2162" s="527" t="s">
        <v>133</v>
      </c>
      <c r="G2162" s="528" t="s">
        <v>210</v>
      </c>
      <c r="I2162" s="289"/>
      <c r="Q2162" s="519" t="s">
        <v>110</v>
      </c>
      <c r="R2162" s="529"/>
      <c r="S2162" s="530"/>
      <c r="T2162" s="531"/>
      <c r="U2162" s="539">
        <v>-0.64617172916295174</v>
      </c>
      <c r="V2162" s="540"/>
    </row>
    <row r="2163" spans="5:22" outlineLevel="1" x14ac:dyDescent="0.2">
      <c r="E2163" s="526">
        <v>3</v>
      </c>
      <c r="F2163" s="527" t="s">
        <v>133</v>
      </c>
      <c r="G2163" s="528" t="s">
        <v>211</v>
      </c>
      <c r="Q2163" s="519" t="s">
        <v>110</v>
      </c>
      <c r="R2163" s="529"/>
      <c r="S2163" s="530"/>
      <c r="T2163" s="531"/>
      <c r="U2163" s="539">
        <v>0</v>
      </c>
      <c r="V2163" s="540"/>
    </row>
    <row r="2164" spans="5:22" outlineLevel="1" x14ac:dyDescent="0.2">
      <c r="E2164" s="526">
        <v>3</v>
      </c>
      <c r="F2164" s="527" t="s">
        <v>133</v>
      </c>
      <c r="G2164" s="528" t="s">
        <v>212</v>
      </c>
      <c r="Q2164" s="519" t="s">
        <v>110</v>
      </c>
      <c r="R2164" s="529"/>
      <c r="S2164" s="530"/>
      <c r="T2164" s="531"/>
      <c r="U2164" s="539">
        <v>0.33285251245292397</v>
      </c>
      <c r="V2164" s="540"/>
    </row>
    <row r="2165" spans="5:22" outlineLevel="1" x14ac:dyDescent="0.2">
      <c r="E2165" s="526">
        <v>3</v>
      </c>
      <c r="F2165" s="527" t="s">
        <v>133</v>
      </c>
      <c r="G2165" s="528" t="s">
        <v>213</v>
      </c>
      <c r="Q2165" s="519" t="s">
        <v>110</v>
      </c>
      <c r="R2165" s="529"/>
      <c r="S2165" s="530"/>
      <c r="T2165" s="531"/>
      <c r="U2165" s="539">
        <v>0</v>
      </c>
      <c r="V2165" s="540"/>
    </row>
    <row r="2166" spans="5:22" outlineLevel="1" x14ac:dyDescent="0.2">
      <c r="E2166" s="526">
        <v>3</v>
      </c>
      <c r="F2166" s="527" t="s">
        <v>133</v>
      </c>
      <c r="G2166" s="528" t="s">
        <v>214</v>
      </c>
      <c r="Q2166" s="519" t="s">
        <v>110</v>
      </c>
      <c r="R2166" s="529"/>
      <c r="S2166" s="530"/>
      <c r="T2166" s="531"/>
      <c r="U2166" s="539">
        <v>-1.3171638691863254</v>
      </c>
      <c r="V2166" s="540"/>
    </row>
    <row r="2167" spans="5:22" outlineLevel="1" x14ac:dyDescent="0.2">
      <c r="E2167" s="526">
        <v>3</v>
      </c>
      <c r="F2167" s="527" t="s">
        <v>133</v>
      </c>
      <c r="G2167" s="528" t="s">
        <v>215</v>
      </c>
      <c r="Q2167" s="519" t="s">
        <v>110</v>
      </c>
      <c r="R2167" s="529"/>
      <c r="S2167" s="530"/>
      <c r="T2167" s="531"/>
      <c r="U2167" s="539">
        <v>0</v>
      </c>
      <c r="V2167" s="540"/>
    </row>
    <row r="2168" spans="5:22" outlineLevel="1" x14ac:dyDescent="0.2">
      <c r="E2168" s="526">
        <v>3</v>
      </c>
      <c r="F2168" s="527" t="s">
        <v>133</v>
      </c>
      <c r="G2168" s="528" t="s">
        <v>216</v>
      </c>
      <c r="Q2168" s="519" t="s">
        <v>110</v>
      </c>
      <c r="R2168" s="529"/>
      <c r="S2168" s="530"/>
      <c r="T2168" s="531"/>
      <c r="U2168" s="539">
        <v>0</v>
      </c>
      <c r="V2168" s="540"/>
    </row>
    <row r="2169" spans="5:22" outlineLevel="1" x14ac:dyDescent="0.2">
      <c r="E2169" s="526">
        <v>3</v>
      </c>
      <c r="F2169" s="527" t="s">
        <v>133</v>
      </c>
      <c r="G2169" s="528" t="s">
        <v>33</v>
      </c>
      <c r="Q2169" s="519" t="s">
        <v>110</v>
      </c>
      <c r="R2169" s="529"/>
      <c r="S2169" s="530"/>
      <c r="T2169" s="531"/>
      <c r="U2169" s="539">
        <v>0</v>
      </c>
      <c r="V2169" s="540"/>
    </row>
    <row r="2170" spans="5:22" outlineLevel="1" x14ac:dyDescent="0.2">
      <c r="E2170" s="526">
        <v>3</v>
      </c>
      <c r="F2170" s="527" t="s">
        <v>133</v>
      </c>
      <c r="G2170" s="528" t="s">
        <v>34</v>
      </c>
      <c r="Q2170" s="519" t="s">
        <v>110</v>
      </c>
      <c r="R2170" s="529"/>
      <c r="S2170" s="530"/>
      <c r="T2170" s="531"/>
      <c r="U2170" s="539">
        <v>0</v>
      </c>
      <c r="V2170" s="540"/>
    </row>
    <row r="2171" spans="5:22" outlineLevel="1" x14ac:dyDescent="0.2">
      <c r="E2171" s="526">
        <v>3</v>
      </c>
      <c r="F2171" s="527" t="s">
        <v>133</v>
      </c>
      <c r="G2171" s="528" t="s">
        <v>217</v>
      </c>
      <c r="Q2171" s="519" t="s">
        <v>110</v>
      </c>
      <c r="R2171" s="529"/>
      <c r="S2171" s="530"/>
      <c r="T2171" s="531"/>
      <c r="U2171" s="539">
        <v>0</v>
      </c>
      <c r="V2171" s="540"/>
    </row>
    <row r="2172" spans="5:22" outlineLevel="1" x14ac:dyDescent="0.2">
      <c r="E2172" s="526">
        <v>3</v>
      </c>
      <c r="F2172" s="527" t="s">
        <v>133</v>
      </c>
      <c r="G2172" s="528" t="s">
        <v>152</v>
      </c>
      <c r="Q2172" s="519" t="s">
        <v>110</v>
      </c>
      <c r="R2172" s="529"/>
      <c r="S2172" s="530"/>
      <c r="T2172" s="531"/>
      <c r="U2172" s="539">
        <v>0</v>
      </c>
      <c r="V2172" s="540"/>
    </row>
    <row r="2173" spans="5:22" outlineLevel="1" x14ac:dyDescent="0.2">
      <c r="E2173" s="526">
        <v>3</v>
      </c>
      <c r="F2173" s="532" t="s">
        <v>133</v>
      </c>
      <c r="G2173" s="533" t="s">
        <v>454</v>
      </c>
      <c r="Q2173" s="519" t="s">
        <v>110</v>
      </c>
      <c r="R2173" s="534"/>
      <c r="S2173" s="535"/>
      <c r="T2173" s="536"/>
      <c r="U2173" s="539">
        <v>0</v>
      </c>
      <c r="V2173" s="540"/>
    </row>
    <row r="2174" spans="5:22" outlineLevel="1" x14ac:dyDescent="0.2">
      <c r="E2174" s="516">
        <v>4</v>
      </c>
      <c r="F2174" s="517" t="s">
        <v>134</v>
      </c>
      <c r="G2174" s="518" t="s">
        <v>209</v>
      </c>
      <c r="Q2174" s="519" t="s">
        <v>110</v>
      </c>
      <c r="R2174" s="520"/>
      <c r="S2174" s="521"/>
      <c r="T2174" s="522"/>
      <c r="U2174" s="539">
        <v>0</v>
      </c>
      <c r="V2174" s="540"/>
    </row>
    <row r="2175" spans="5:22" outlineLevel="1" x14ac:dyDescent="0.2">
      <c r="E2175" s="526">
        <v>4</v>
      </c>
      <c r="F2175" s="527" t="s">
        <v>134</v>
      </c>
      <c r="G2175" s="528" t="s">
        <v>31</v>
      </c>
      <c r="I2175" s="289"/>
      <c r="Q2175" s="519" t="s">
        <v>110</v>
      </c>
      <c r="R2175" s="529"/>
      <c r="S2175" s="530"/>
      <c r="T2175" s="531"/>
      <c r="U2175" s="539">
        <v>0</v>
      </c>
      <c r="V2175" s="540"/>
    </row>
    <row r="2176" spans="5:22" outlineLevel="1" x14ac:dyDescent="0.2">
      <c r="E2176" s="526">
        <v>4</v>
      </c>
      <c r="F2176" s="527" t="s">
        <v>134</v>
      </c>
      <c r="G2176" s="528" t="s">
        <v>28</v>
      </c>
      <c r="I2176" s="289"/>
      <c r="Q2176" s="519" t="s">
        <v>110</v>
      </c>
      <c r="R2176" s="529"/>
      <c r="S2176" s="530"/>
      <c r="T2176" s="531"/>
      <c r="U2176" s="539">
        <v>0</v>
      </c>
      <c r="V2176" s="540"/>
    </row>
    <row r="2177" spans="5:22" outlineLevel="1" x14ac:dyDescent="0.2">
      <c r="E2177" s="526">
        <v>4</v>
      </c>
      <c r="F2177" s="527" t="s">
        <v>134</v>
      </c>
      <c r="G2177" s="528" t="s">
        <v>210</v>
      </c>
      <c r="I2177" s="289"/>
      <c r="Q2177" s="519" t="s">
        <v>110</v>
      </c>
      <c r="R2177" s="529"/>
      <c r="S2177" s="530"/>
      <c r="T2177" s="531"/>
      <c r="U2177" s="539">
        <v>-156.57943867604359</v>
      </c>
      <c r="V2177" s="540"/>
    </row>
    <row r="2178" spans="5:22" outlineLevel="1" x14ac:dyDescent="0.2">
      <c r="E2178" s="526">
        <v>4</v>
      </c>
      <c r="F2178" s="527" t="s">
        <v>134</v>
      </c>
      <c r="G2178" s="528" t="s">
        <v>211</v>
      </c>
      <c r="Q2178" s="519" t="s">
        <v>110</v>
      </c>
      <c r="R2178" s="529"/>
      <c r="S2178" s="530"/>
      <c r="T2178" s="531"/>
      <c r="U2178" s="539">
        <v>0</v>
      </c>
      <c r="V2178" s="540"/>
    </row>
    <row r="2179" spans="5:22" outlineLevel="1" x14ac:dyDescent="0.2">
      <c r="E2179" s="526">
        <v>4</v>
      </c>
      <c r="F2179" s="527" t="s">
        <v>134</v>
      </c>
      <c r="G2179" s="528" t="s">
        <v>212</v>
      </c>
      <c r="Q2179" s="519" t="s">
        <v>110</v>
      </c>
      <c r="R2179" s="529"/>
      <c r="S2179" s="530"/>
      <c r="T2179" s="531"/>
      <c r="U2179" s="539">
        <v>5.6391046029133767</v>
      </c>
      <c r="V2179" s="540"/>
    </row>
    <row r="2180" spans="5:22" outlineLevel="1" x14ac:dyDescent="0.2">
      <c r="E2180" s="526">
        <v>4</v>
      </c>
      <c r="F2180" s="527" t="s">
        <v>134</v>
      </c>
      <c r="G2180" s="528" t="s">
        <v>213</v>
      </c>
      <c r="Q2180" s="519" t="s">
        <v>110</v>
      </c>
      <c r="R2180" s="529"/>
      <c r="S2180" s="530"/>
      <c r="T2180" s="531"/>
      <c r="U2180" s="539">
        <v>0</v>
      </c>
      <c r="V2180" s="540"/>
    </row>
    <row r="2181" spans="5:22" outlineLevel="1" x14ac:dyDescent="0.2">
      <c r="E2181" s="526">
        <v>4</v>
      </c>
      <c r="F2181" s="527" t="s">
        <v>134</v>
      </c>
      <c r="G2181" s="528" t="s">
        <v>214</v>
      </c>
      <c r="Q2181" s="519" t="s">
        <v>110</v>
      </c>
      <c r="R2181" s="529"/>
      <c r="S2181" s="530"/>
      <c r="T2181" s="531"/>
      <c r="U2181" s="539">
        <v>-24.906586123459633</v>
      </c>
      <c r="V2181" s="540"/>
    </row>
    <row r="2182" spans="5:22" outlineLevel="1" x14ac:dyDescent="0.2">
      <c r="E2182" s="526">
        <v>4</v>
      </c>
      <c r="F2182" s="527" t="s">
        <v>134</v>
      </c>
      <c r="G2182" s="528" t="s">
        <v>215</v>
      </c>
      <c r="Q2182" s="519" t="s">
        <v>110</v>
      </c>
      <c r="R2182" s="529"/>
      <c r="S2182" s="530"/>
      <c r="T2182" s="531"/>
      <c r="U2182" s="539">
        <v>0</v>
      </c>
      <c r="V2182" s="540"/>
    </row>
    <row r="2183" spans="5:22" outlineLevel="1" x14ac:dyDescent="0.2">
      <c r="E2183" s="526">
        <v>4</v>
      </c>
      <c r="F2183" s="527" t="s">
        <v>134</v>
      </c>
      <c r="G2183" s="528" t="s">
        <v>216</v>
      </c>
      <c r="Q2183" s="519" t="s">
        <v>110</v>
      </c>
      <c r="R2183" s="529"/>
      <c r="S2183" s="530"/>
      <c r="T2183" s="531"/>
      <c r="U2183" s="539">
        <v>0</v>
      </c>
      <c r="V2183" s="540"/>
    </row>
    <row r="2184" spans="5:22" outlineLevel="1" x14ac:dyDescent="0.2">
      <c r="E2184" s="526">
        <v>4</v>
      </c>
      <c r="F2184" s="527" t="s">
        <v>134</v>
      </c>
      <c r="G2184" s="528" t="s">
        <v>33</v>
      </c>
      <c r="Q2184" s="519" t="s">
        <v>110</v>
      </c>
      <c r="R2184" s="529"/>
      <c r="S2184" s="530"/>
      <c r="T2184" s="531"/>
      <c r="U2184" s="539">
        <v>0</v>
      </c>
      <c r="V2184" s="540"/>
    </row>
    <row r="2185" spans="5:22" outlineLevel="1" x14ac:dyDescent="0.2">
      <c r="E2185" s="526">
        <v>4</v>
      </c>
      <c r="F2185" s="527" t="s">
        <v>134</v>
      </c>
      <c r="G2185" s="528" t="s">
        <v>34</v>
      </c>
      <c r="Q2185" s="519" t="s">
        <v>110</v>
      </c>
      <c r="R2185" s="529"/>
      <c r="S2185" s="530"/>
      <c r="T2185" s="531"/>
      <c r="U2185" s="539">
        <v>0</v>
      </c>
      <c r="V2185" s="540"/>
    </row>
    <row r="2186" spans="5:22" outlineLevel="1" x14ac:dyDescent="0.2">
      <c r="E2186" s="526">
        <v>4</v>
      </c>
      <c r="F2186" s="527" t="s">
        <v>134</v>
      </c>
      <c r="G2186" s="528" t="s">
        <v>217</v>
      </c>
      <c r="Q2186" s="519" t="s">
        <v>110</v>
      </c>
      <c r="R2186" s="529"/>
      <c r="S2186" s="530"/>
      <c r="T2186" s="531"/>
      <c r="U2186" s="539">
        <v>0</v>
      </c>
      <c r="V2186" s="540"/>
    </row>
    <row r="2187" spans="5:22" outlineLevel="1" x14ac:dyDescent="0.2">
      <c r="E2187" s="526">
        <v>4</v>
      </c>
      <c r="F2187" s="527" t="s">
        <v>134</v>
      </c>
      <c r="G2187" s="528" t="s">
        <v>152</v>
      </c>
      <c r="Q2187" s="519" t="s">
        <v>110</v>
      </c>
      <c r="R2187" s="529"/>
      <c r="S2187" s="530"/>
      <c r="T2187" s="531"/>
      <c r="U2187" s="539">
        <v>0</v>
      </c>
      <c r="V2187" s="540"/>
    </row>
    <row r="2188" spans="5:22" outlineLevel="1" x14ac:dyDescent="0.2">
      <c r="E2188" s="526">
        <v>4</v>
      </c>
      <c r="F2188" s="532" t="s">
        <v>134</v>
      </c>
      <c r="G2188" s="533" t="s">
        <v>454</v>
      </c>
      <c r="Q2188" s="519" t="s">
        <v>110</v>
      </c>
      <c r="R2188" s="534"/>
      <c r="S2188" s="535"/>
      <c r="T2188" s="536"/>
      <c r="U2188" s="539">
        <v>0</v>
      </c>
      <c r="V2188" s="540"/>
    </row>
    <row r="2189" spans="5:22" outlineLevel="1" x14ac:dyDescent="0.2">
      <c r="E2189" s="516">
        <v>5</v>
      </c>
      <c r="F2189" s="517" t="s">
        <v>135</v>
      </c>
      <c r="G2189" s="518" t="s">
        <v>209</v>
      </c>
      <c r="Q2189" s="519" t="s">
        <v>110</v>
      </c>
      <c r="R2189" s="520"/>
      <c r="S2189" s="521"/>
      <c r="T2189" s="522"/>
      <c r="U2189" s="539">
        <v>-80.673200000000008</v>
      </c>
      <c r="V2189" s="540"/>
    </row>
    <row r="2190" spans="5:22" outlineLevel="1" x14ac:dyDescent="0.2">
      <c r="E2190" s="526">
        <v>5</v>
      </c>
      <c r="F2190" s="527" t="s">
        <v>135</v>
      </c>
      <c r="G2190" s="528" t="s">
        <v>31</v>
      </c>
      <c r="I2190" s="289"/>
      <c r="Q2190" s="519" t="s">
        <v>110</v>
      </c>
      <c r="R2190" s="529"/>
      <c r="S2190" s="530"/>
      <c r="T2190" s="531"/>
      <c r="U2190" s="539">
        <v>0</v>
      </c>
      <c r="V2190" s="540"/>
    </row>
    <row r="2191" spans="5:22" outlineLevel="1" x14ac:dyDescent="0.2">
      <c r="E2191" s="526">
        <v>5</v>
      </c>
      <c r="F2191" s="527" t="s">
        <v>135</v>
      </c>
      <c r="G2191" s="528" t="s">
        <v>28</v>
      </c>
      <c r="I2191" s="289"/>
      <c r="Q2191" s="519" t="s">
        <v>110</v>
      </c>
      <c r="R2191" s="529"/>
      <c r="S2191" s="530"/>
      <c r="T2191" s="531"/>
      <c r="U2191" s="539">
        <v>0</v>
      </c>
      <c r="V2191" s="540"/>
    </row>
    <row r="2192" spans="5:22" outlineLevel="1" x14ac:dyDescent="0.2">
      <c r="E2192" s="526">
        <v>5</v>
      </c>
      <c r="F2192" s="527" t="s">
        <v>135</v>
      </c>
      <c r="G2192" s="528" t="s">
        <v>210</v>
      </c>
      <c r="I2192" s="289"/>
      <c r="Q2192" s="519" t="s">
        <v>110</v>
      </c>
      <c r="R2192" s="529"/>
      <c r="S2192" s="530"/>
      <c r="T2192" s="531"/>
      <c r="U2192" s="539">
        <v>-123.9889566722716</v>
      </c>
      <c r="V2192" s="540"/>
    </row>
    <row r="2193" spans="5:22" outlineLevel="1" x14ac:dyDescent="0.2">
      <c r="E2193" s="526">
        <v>5</v>
      </c>
      <c r="F2193" s="527" t="s">
        <v>135</v>
      </c>
      <c r="G2193" s="528" t="s">
        <v>211</v>
      </c>
      <c r="Q2193" s="519" t="s">
        <v>110</v>
      </c>
      <c r="R2193" s="529"/>
      <c r="S2193" s="530"/>
      <c r="T2193" s="531"/>
      <c r="U2193" s="539">
        <v>0</v>
      </c>
      <c r="V2193" s="540"/>
    </row>
    <row r="2194" spans="5:22" outlineLevel="1" x14ac:dyDescent="0.2">
      <c r="E2194" s="526">
        <v>5</v>
      </c>
      <c r="F2194" s="527" t="s">
        <v>135</v>
      </c>
      <c r="G2194" s="528" t="s">
        <v>212</v>
      </c>
      <c r="Q2194" s="519" t="s">
        <v>110</v>
      </c>
      <c r="R2194" s="529"/>
      <c r="S2194" s="530"/>
      <c r="T2194" s="531"/>
      <c r="U2194" s="539">
        <v>-1.605500546552058</v>
      </c>
      <c r="V2194" s="540"/>
    </row>
    <row r="2195" spans="5:22" outlineLevel="1" x14ac:dyDescent="0.2">
      <c r="E2195" s="526">
        <v>5</v>
      </c>
      <c r="F2195" s="527" t="s">
        <v>135</v>
      </c>
      <c r="G2195" s="528" t="s">
        <v>213</v>
      </c>
      <c r="Q2195" s="519" t="s">
        <v>110</v>
      </c>
      <c r="R2195" s="529"/>
      <c r="S2195" s="530"/>
      <c r="T2195" s="531"/>
      <c r="U2195" s="539">
        <v>0</v>
      </c>
      <c r="V2195" s="540"/>
    </row>
    <row r="2196" spans="5:22" outlineLevel="1" x14ac:dyDescent="0.2">
      <c r="E2196" s="526">
        <v>5</v>
      </c>
      <c r="F2196" s="527" t="s">
        <v>135</v>
      </c>
      <c r="G2196" s="528" t="s">
        <v>214</v>
      </c>
      <c r="Q2196" s="519" t="s">
        <v>110</v>
      </c>
      <c r="R2196" s="529"/>
      <c r="S2196" s="530"/>
      <c r="T2196" s="531"/>
      <c r="U2196" s="539">
        <v>73.791513460379079</v>
      </c>
      <c r="V2196" s="540"/>
    </row>
    <row r="2197" spans="5:22" outlineLevel="1" x14ac:dyDescent="0.2">
      <c r="E2197" s="526">
        <v>5</v>
      </c>
      <c r="F2197" s="527" t="s">
        <v>135</v>
      </c>
      <c r="G2197" s="528" t="s">
        <v>215</v>
      </c>
      <c r="Q2197" s="519" t="s">
        <v>110</v>
      </c>
      <c r="R2197" s="529"/>
      <c r="S2197" s="530"/>
      <c r="T2197" s="531"/>
      <c r="U2197" s="539">
        <v>0</v>
      </c>
      <c r="V2197" s="540"/>
    </row>
    <row r="2198" spans="5:22" outlineLevel="1" x14ac:dyDescent="0.2">
      <c r="E2198" s="526">
        <v>5</v>
      </c>
      <c r="F2198" s="527" t="s">
        <v>135</v>
      </c>
      <c r="G2198" s="528" t="s">
        <v>216</v>
      </c>
      <c r="Q2198" s="519" t="s">
        <v>110</v>
      </c>
      <c r="R2198" s="529"/>
      <c r="S2198" s="530"/>
      <c r="T2198" s="531"/>
      <c r="U2198" s="539">
        <v>0</v>
      </c>
      <c r="V2198" s="540"/>
    </row>
    <row r="2199" spans="5:22" outlineLevel="1" x14ac:dyDescent="0.2">
      <c r="E2199" s="526">
        <v>5</v>
      </c>
      <c r="F2199" s="527" t="s">
        <v>135</v>
      </c>
      <c r="G2199" s="528" t="s">
        <v>33</v>
      </c>
      <c r="Q2199" s="519" t="s">
        <v>110</v>
      </c>
      <c r="R2199" s="529"/>
      <c r="S2199" s="530"/>
      <c r="T2199" s="531"/>
      <c r="U2199" s="539">
        <v>0</v>
      </c>
      <c r="V2199" s="540"/>
    </row>
    <row r="2200" spans="5:22" outlineLevel="1" x14ac:dyDescent="0.2">
      <c r="E2200" s="526">
        <v>5</v>
      </c>
      <c r="F2200" s="527" t="s">
        <v>135</v>
      </c>
      <c r="G2200" s="528" t="s">
        <v>34</v>
      </c>
      <c r="Q2200" s="519" t="s">
        <v>110</v>
      </c>
      <c r="R2200" s="529"/>
      <c r="S2200" s="530"/>
      <c r="T2200" s="531"/>
      <c r="U2200" s="539">
        <v>0</v>
      </c>
      <c r="V2200" s="540"/>
    </row>
    <row r="2201" spans="5:22" outlineLevel="1" x14ac:dyDescent="0.2">
      <c r="E2201" s="526">
        <v>5</v>
      </c>
      <c r="F2201" s="527" t="s">
        <v>135</v>
      </c>
      <c r="G2201" s="528" t="s">
        <v>217</v>
      </c>
      <c r="Q2201" s="519" t="s">
        <v>110</v>
      </c>
      <c r="R2201" s="529"/>
      <c r="S2201" s="530"/>
      <c r="T2201" s="531"/>
      <c r="U2201" s="539">
        <v>0</v>
      </c>
      <c r="V2201" s="540"/>
    </row>
    <row r="2202" spans="5:22" outlineLevel="1" x14ac:dyDescent="0.2">
      <c r="E2202" s="526">
        <v>5</v>
      </c>
      <c r="F2202" s="527" t="s">
        <v>135</v>
      </c>
      <c r="G2202" s="528" t="s">
        <v>152</v>
      </c>
      <c r="Q2202" s="519" t="s">
        <v>110</v>
      </c>
      <c r="R2202" s="529"/>
      <c r="S2202" s="530"/>
      <c r="T2202" s="531"/>
      <c r="U2202" s="539">
        <v>0</v>
      </c>
      <c r="V2202" s="540"/>
    </row>
    <row r="2203" spans="5:22" outlineLevel="1" x14ac:dyDescent="0.2">
      <c r="E2203" s="526">
        <v>5</v>
      </c>
      <c r="F2203" s="532" t="s">
        <v>135</v>
      </c>
      <c r="G2203" s="533" t="s">
        <v>454</v>
      </c>
      <c r="Q2203" s="519" t="s">
        <v>110</v>
      </c>
      <c r="R2203" s="534"/>
      <c r="S2203" s="535"/>
      <c r="T2203" s="536"/>
      <c r="U2203" s="539">
        <v>0</v>
      </c>
      <c r="V2203" s="540"/>
    </row>
    <row r="2204" spans="5:22" outlineLevel="1" x14ac:dyDescent="0.2">
      <c r="E2204" s="516">
        <v>6</v>
      </c>
      <c r="F2204" s="517" t="s">
        <v>136</v>
      </c>
      <c r="G2204" s="518" t="s">
        <v>209</v>
      </c>
      <c r="Q2204" s="519" t="s">
        <v>110</v>
      </c>
      <c r="R2204" s="520"/>
      <c r="S2204" s="521"/>
      <c r="T2204" s="522"/>
      <c r="U2204" s="539">
        <v>0</v>
      </c>
      <c r="V2204" s="540"/>
    </row>
    <row r="2205" spans="5:22" outlineLevel="1" x14ac:dyDescent="0.2">
      <c r="E2205" s="526">
        <v>6</v>
      </c>
      <c r="F2205" s="527" t="s">
        <v>136</v>
      </c>
      <c r="G2205" s="528" t="s">
        <v>31</v>
      </c>
      <c r="I2205" s="289"/>
      <c r="Q2205" s="519" t="s">
        <v>110</v>
      </c>
      <c r="R2205" s="529"/>
      <c r="S2205" s="530"/>
      <c r="T2205" s="531"/>
      <c r="U2205" s="539">
        <v>0</v>
      </c>
      <c r="V2205" s="540"/>
    </row>
    <row r="2206" spans="5:22" outlineLevel="1" x14ac:dyDescent="0.2">
      <c r="E2206" s="526">
        <v>6</v>
      </c>
      <c r="F2206" s="527" t="s">
        <v>136</v>
      </c>
      <c r="G2206" s="528" t="s">
        <v>28</v>
      </c>
      <c r="I2206" s="289"/>
      <c r="Q2206" s="519" t="s">
        <v>110</v>
      </c>
      <c r="R2206" s="529"/>
      <c r="S2206" s="530"/>
      <c r="T2206" s="531"/>
      <c r="U2206" s="539">
        <v>0</v>
      </c>
      <c r="V2206" s="540"/>
    </row>
    <row r="2207" spans="5:22" outlineLevel="1" x14ac:dyDescent="0.2">
      <c r="E2207" s="526">
        <v>6</v>
      </c>
      <c r="F2207" s="527" t="s">
        <v>136</v>
      </c>
      <c r="G2207" s="528" t="s">
        <v>210</v>
      </c>
      <c r="I2207" s="289"/>
      <c r="Q2207" s="519" t="s">
        <v>110</v>
      </c>
      <c r="R2207" s="529"/>
      <c r="S2207" s="530"/>
      <c r="T2207" s="531"/>
      <c r="U2207" s="539">
        <v>8.5105359669091438</v>
      </c>
      <c r="V2207" s="540"/>
    </row>
    <row r="2208" spans="5:22" outlineLevel="1" x14ac:dyDescent="0.2">
      <c r="E2208" s="526">
        <v>6</v>
      </c>
      <c r="F2208" s="527" t="s">
        <v>136</v>
      </c>
      <c r="G2208" s="528" t="s">
        <v>211</v>
      </c>
      <c r="Q2208" s="519" t="s">
        <v>110</v>
      </c>
      <c r="R2208" s="529"/>
      <c r="S2208" s="530"/>
      <c r="T2208" s="531"/>
      <c r="U2208" s="539">
        <v>0</v>
      </c>
      <c r="V2208" s="540"/>
    </row>
    <row r="2209" spans="5:22" outlineLevel="1" x14ac:dyDescent="0.2">
      <c r="E2209" s="526">
        <v>6</v>
      </c>
      <c r="F2209" s="527" t="s">
        <v>136</v>
      </c>
      <c r="G2209" s="528" t="s">
        <v>212</v>
      </c>
      <c r="Q2209" s="519" t="s">
        <v>110</v>
      </c>
      <c r="R2209" s="529"/>
      <c r="S2209" s="530"/>
      <c r="T2209" s="531"/>
      <c r="U2209" s="539">
        <v>35.88405018691472</v>
      </c>
      <c r="V2209" s="540"/>
    </row>
    <row r="2210" spans="5:22" outlineLevel="1" x14ac:dyDescent="0.2">
      <c r="E2210" s="526">
        <v>6</v>
      </c>
      <c r="F2210" s="527" t="s">
        <v>136</v>
      </c>
      <c r="G2210" s="528" t="s">
        <v>213</v>
      </c>
      <c r="Q2210" s="519" t="s">
        <v>110</v>
      </c>
      <c r="R2210" s="529"/>
      <c r="S2210" s="530"/>
      <c r="T2210" s="531"/>
      <c r="U2210" s="539">
        <v>0</v>
      </c>
      <c r="V2210" s="540"/>
    </row>
    <row r="2211" spans="5:22" outlineLevel="1" x14ac:dyDescent="0.2">
      <c r="E2211" s="526">
        <v>6</v>
      </c>
      <c r="F2211" s="527" t="s">
        <v>136</v>
      </c>
      <c r="G2211" s="528" t="s">
        <v>214</v>
      </c>
      <c r="Q2211" s="519" t="s">
        <v>110</v>
      </c>
      <c r="R2211" s="529"/>
      <c r="S2211" s="530"/>
      <c r="T2211" s="531"/>
      <c r="U2211" s="539">
        <v>-51.337074104039345</v>
      </c>
      <c r="V2211" s="540"/>
    </row>
    <row r="2212" spans="5:22" outlineLevel="1" x14ac:dyDescent="0.2">
      <c r="E2212" s="526">
        <v>6</v>
      </c>
      <c r="F2212" s="527" t="s">
        <v>136</v>
      </c>
      <c r="G2212" s="528" t="s">
        <v>215</v>
      </c>
      <c r="Q2212" s="519" t="s">
        <v>110</v>
      </c>
      <c r="R2212" s="529"/>
      <c r="S2212" s="530"/>
      <c r="T2212" s="531"/>
      <c r="U2212" s="539">
        <v>0</v>
      </c>
      <c r="V2212" s="540"/>
    </row>
    <row r="2213" spans="5:22" outlineLevel="1" x14ac:dyDescent="0.2">
      <c r="E2213" s="526">
        <v>6</v>
      </c>
      <c r="F2213" s="527" t="s">
        <v>136</v>
      </c>
      <c r="G2213" s="528" t="s">
        <v>216</v>
      </c>
      <c r="Q2213" s="519" t="s">
        <v>110</v>
      </c>
      <c r="R2213" s="529"/>
      <c r="S2213" s="530"/>
      <c r="T2213" s="531"/>
      <c r="U2213" s="539">
        <v>0</v>
      </c>
      <c r="V2213" s="540"/>
    </row>
    <row r="2214" spans="5:22" outlineLevel="1" x14ac:dyDescent="0.2">
      <c r="E2214" s="526">
        <v>6</v>
      </c>
      <c r="F2214" s="527" t="s">
        <v>136</v>
      </c>
      <c r="G2214" s="528" t="s">
        <v>33</v>
      </c>
      <c r="Q2214" s="519" t="s">
        <v>110</v>
      </c>
      <c r="R2214" s="529"/>
      <c r="S2214" s="530"/>
      <c r="T2214" s="531"/>
      <c r="U2214" s="539">
        <v>0</v>
      </c>
      <c r="V2214" s="540"/>
    </row>
    <row r="2215" spans="5:22" outlineLevel="1" x14ac:dyDescent="0.2">
      <c r="E2215" s="526">
        <v>6</v>
      </c>
      <c r="F2215" s="527" t="s">
        <v>136</v>
      </c>
      <c r="G2215" s="528" t="s">
        <v>34</v>
      </c>
      <c r="Q2215" s="519" t="s">
        <v>110</v>
      </c>
      <c r="R2215" s="529"/>
      <c r="S2215" s="530"/>
      <c r="T2215" s="531"/>
      <c r="U2215" s="539">
        <v>0</v>
      </c>
      <c r="V2215" s="540"/>
    </row>
    <row r="2216" spans="5:22" outlineLevel="1" x14ac:dyDescent="0.2">
      <c r="E2216" s="526">
        <v>6</v>
      </c>
      <c r="F2216" s="527" t="s">
        <v>136</v>
      </c>
      <c r="G2216" s="528" t="s">
        <v>217</v>
      </c>
      <c r="Q2216" s="519" t="s">
        <v>110</v>
      </c>
      <c r="R2216" s="529"/>
      <c r="S2216" s="530"/>
      <c r="T2216" s="531"/>
      <c r="U2216" s="539">
        <v>0</v>
      </c>
      <c r="V2216" s="540"/>
    </row>
    <row r="2217" spans="5:22" outlineLevel="1" x14ac:dyDescent="0.2">
      <c r="E2217" s="526">
        <v>6</v>
      </c>
      <c r="F2217" s="527" t="s">
        <v>136</v>
      </c>
      <c r="G2217" s="528" t="s">
        <v>152</v>
      </c>
      <c r="Q2217" s="519" t="s">
        <v>110</v>
      </c>
      <c r="R2217" s="529"/>
      <c r="S2217" s="530"/>
      <c r="T2217" s="531"/>
      <c r="U2217" s="539">
        <v>0</v>
      </c>
      <c r="V2217" s="540"/>
    </row>
    <row r="2218" spans="5:22" outlineLevel="1" x14ac:dyDescent="0.2">
      <c r="E2218" s="526">
        <v>6</v>
      </c>
      <c r="F2218" s="532" t="s">
        <v>136</v>
      </c>
      <c r="G2218" s="533" t="s">
        <v>454</v>
      </c>
      <c r="Q2218" s="519" t="s">
        <v>110</v>
      </c>
      <c r="R2218" s="534"/>
      <c r="S2218" s="535"/>
      <c r="T2218" s="536"/>
      <c r="U2218" s="539">
        <v>0</v>
      </c>
      <c r="V2218" s="540"/>
    </row>
    <row r="2219" spans="5:22" outlineLevel="1" x14ac:dyDescent="0.2">
      <c r="E2219" s="516">
        <v>7</v>
      </c>
      <c r="F2219" s="517" t="s">
        <v>137</v>
      </c>
      <c r="G2219" s="518" t="s">
        <v>209</v>
      </c>
      <c r="Q2219" s="519" t="s">
        <v>110</v>
      </c>
      <c r="R2219" s="520"/>
      <c r="S2219" s="521"/>
      <c r="T2219" s="522"/>
      <c r="U2219" s="539">
        <v>0</v>
      </c>
      <c r="V2219" s="540"/>
    </row>
    <row r="2220" spans="5:22" outlineLevel="1" x14ac:dyDescent="0.2">
      <c r="E2220" s="526">
        <v>7</v>
      </c>
      <c r="F2220" s="527" t="s">
        <v>137</v>
      </c>
      <c r="G2220" s="528" t="s">
        <v>31</v>
      </c>
      <c r="Q2220" s="519" t="s">
        <v>110</v>
      </c>
      <c r="R2220" s="529"/>
      <c r="S2220" s="530"/>
      <c r="T2220" s="531"/>
      <c r="U2220" s="539">
        <v>0</v>
      </c>
      <c r="V2220" s="540"/>
    </row>
    <row r="2221" spans="5:22" outlineLevel="1" x14ac:dyDescent="0.2">
      <c r="E2221" s="526">
        <v>7</v>
      </c>
      <c r="F2221" s="527" t="s">
        <v>137</v>
      </c>
      <c r="G2221" s="528" t="s">
        <v>28</v>
      </c>
      <c r="Q2221" s="519" t="s">
        <v>110</v>
      </c>
      <c r="R2221" s="529"/>
      <c r="S2221" s="530"/>
      <c r="T2221" s="531"/>
      <c r="U2221" s="539">
        <v>0</v>
      </c>
      <c r="V2221" s="540"/>
    </row>
    <row r="2222" spans="5:22" outlineLevel="1" x14ac:dyDescent="0.2">
      <c r="E2222" s="526">
        <v>7</v>
      </c>
      <c r="F2222" s="527" t="s">
        <v>137</v>
      </c>
      <c r="G2222" s="528" t="s">
        <v>210</v>
      </c>
      <c r="Q2222" s="519" t="s">
        <v>110</v>
      </c>
      <c r="R2222" s="529"/>
      <c r="S2222" s="530"/>
      <c r="T2222" s="531"/>
      <c r="U2222" s="539">
        <v>-4.89217684789421</v>
      </c>
      <c r="V2222" s="540"/>
    </row>
    <row r="2223" spans="5:22" outlineLevel="1" x14ac:dyDescent="0.2">
      <c r="E2223" s="526">
        <v>7</v>
      </c>
      <c r="F2223" s="527" t="s">
        <v>137</v>
      </c>
      <c r="G2223" s="528" t="s">
        <v>211</v>
      </c>
      <c r="Q2223" s="519" t="s">
        <v>110</v>
      </c>
      <c r="R2223" s="529"/>
      <c r="S2223" s="530"/>
      <c r="T2223" s="531"/>
      <c r="U2223" s="539">
        <v>0</v>
      </c>
      <c r="V2223" s="540"/>
    </row>
    <row r="2224" spans="5:22" outlineLevel="1" x14ac:dyDescent="0.2">
      <c r="E2224" s="526">
        <v>7</v>
      </c>
      <c r="F2224" s="527" t="s">
        <v>137</v>
      </c>
      <c r="G2224" s="528" t="s">
        <v>212</v>
      </c>
      <c r="Q2224" s="519" t="s">
        <v>110</v>
      </c>
      <c r="R2224" s="529"/>
      <c r="S2224" s="530"/>
      <c r="T2224" s="531"/>
      <c r="U2224" s="539">
        <v>1.5853135942613963</v>
      </c>
      <c r="V2224" s="540"/>
    </row>
    <row r="2225" spans="5:22" outlineLevel="1" x14ac:dyDescent="0.2">
      <c r="E2225" s="526">
        <v>7</v>
      </c>
      <c r="F2225" s="527" t="s">
        <v>137</v>
      </c>
      <c r="G2225" s="528" t="s">
        <v>213</v>
      </c>
      <c r="Q2225" s="519" t="s">
        <v>110</v>
      </c>
      <c r="R2225" s="529"/>
      <c r="S2225" s="530"/>
      <c r="T2225" s="531"/>
      <c r="U2225" s="539">
        <v>0</v>
      </c>
      <c r="V2225" s="540"/>
    </row>
    <row r="2226" spans="5:22" outlineLevel="1" x14ac:dyDescent="0.2">
      <c r="E2226" s="526">
        <v>7</v>
      </c>
      <c r="F2226" s="527" t="s">
        <v>137</v>
      </c>
      <c r="G2226" s="528" t="s">
        <v>214</v>
      </c>
      <c r="Q2226" s="519" t="s">
        <v>110</v>
      </c>
      <c r="R2226" s="529"/>
      <c r="S2226" s="530"/>
      <c r="T2226" s="531"/>
      <c r="U2226" s="539">
        <v>0.50023309088818524</v>
      </c>
      <c r="V2226" s="540"/>
    </row>
    <row r="2227" spans="5:22" outlineLevel="1" x14ac:dyDescent="0.2">
      <c r="E2227" s="526">
        <v>7</v>
      </c>
      <c r="F2227" s="527" t="s">
        <v>137</v>
      </c>
      <c r="G2227" s="528" t="s">
        <v>215</v>
      </c>
      <c r="Q2227" s="519" t="s">
        <v>110</v>
      </c>
      <c r="R2227" s="529"/>
      <c r="S2227" s="530"/>
      <c r="T2227" s="531"/>
      <c r="U2227" s="539">
        <v>0</v>
      </c>
      <c r="V2227" s="540"/>
    </row>
    <row r="2228" spans="5:22" outlineLevel="1" x14ac:dyDescent="0.2">
      <c r="E2228" s="526">
        <v>7</v>
      </c>
      <c r="F2228" s="527" t="s">
        <v>137</v>
      </c>
      <c r="G2228" s="528" t="s">
        <v>216</v>
      </c>
      <c r="Q2228" s="519" t="s">
        <v>110</v>
      </c>
      <c r="R2228" s="529"/>
      <c r="S2228" s="530"/>
      <c r="T2228" s="531"/>
      <c r="U2228" s="539">
        <v>0</v>
      </c>
      <c r="V2228" s="540"/>
    </row>
    <row r="2229" spans="5:22" outlineLevel="1" x14ac:dyDescent="0.2">
      <c r="E2229" s="526">
        <v>7</v>
      </c>
      <c r="F2229" s="527" t="s">
        <v>137</v>
      </c>
      <c r="G2229" s="528" t="s">
        <v>33</v>
      </c>
      <c r="Q2229" s="519" t="s">
        <v>110</v>
      </c>
      <c r="R2229" s="529"/>
      <c r="S2229" s="530"/>
      <c r="T2229" s="531"/>
      <c r="U2229" s="539">
        <v>0</v>
      </c>
      <c r="V2229" s="540"/>
    </row>
    <row r="2230" spans="5:22" outlineLevel="1" x14ac:dyDescent="0.2">
      <c r="E2230" s="526">
        <v>7</v>
      </c>
      <c r="F2230" s="527" t="s">
        <v>137</v>
      </c>
      <c r="G2230" s="528" t="s">
        <v>34</v>
      </c>
      <c r="Q2230" s="519" t="s">
        <v>110</v>
      </c>
      <c r="R2230" s="529"/>
      <c r="S2230" s="530"/>
      <c r="T2230" s="531"/>
      <c r="U2230" s="539">
        <v>0</v>
      </c>
      <c r="V2230" s="540"/>
    </row>
    <row r="2231" spans="5:22" outlineLevel="1" x14ac:dyDescent="0.2">
      <c r="E2231" s="526">
        <v>7</v>
      </c>
      <c r="F2231" s="527" t="s">
        <v>137</v>
      </c>
      <c r="G2231" s="528" t="s">
        <v>217</v>
      </c>
      <c r="Q2231" s="519" t="s">
        <v>110</v>
      </c>
      <c r="R2231" s="529"/>
      <c r="S2231" s="530"/>
      <c r="T2231" s="531"/>
      <c r="U2231" s="539">
        <v>0</v>
      </c>
      <c r="V2231" s="540"/>
    </row>
    <row r="2232" spans="5:22" outlineLevel="1" x14ac:dyDescent="0.2">
      <c r="E2232" s="526">
        <v>7</v>
      </c>
      <c r="F2232" s="527" t="s">
        <v>137</v>
      </c>
      <c r="G2232" s="528" t="s">
        <v>152</v>
      </c>
      <c r="Q2232" s="519" t="s">
        <v>110</v>
      </c>
      <c r="R2232" s="529"/>
      <c r="S2232" s="530"/>
      <c r="T2232" s="531"/>
      <c r="U2232" s="539">
        <v>0</v>
      </c>
      <c r="V2232" s="540"/>
    </row>
    <row r="2233" spans="5:22" outlineLevel="1" x14ac:dyDescent="0.2">
      <c r="E2233" s="526">
        <v>7</v>
      </c>
      <c r="F2233" s="532" t="s">
        <v>137</v>
      </c>
      <c r="G2233" s="533" t="s">
        <v>454</v>
      </c>
      <c r="Q2233" s="519" t="s">
        <v>110</v>
      </c>
      <c r="R2233" s="534"/>
      <c r="S2233" s="535"/>
      <c r="T2233" s="536"/>
      <c r="U2233" s="539">
        <v>0</v>
      </c>
      <c r="V2233" s="540"/>
    </row>
    <row r="2234" spans="5:22" outlineLevel="1" x14ac:dyDescent="0.2">
      <c r="E2234" s="516">
        <v>8</v>
      </c>
      <c r="F2234" s="517" t="s">
        <v>138</v>
      </c>
      <c r="G2234" s="518" t="s">
        <v>209</v>
      </c>
      <c r="Q2234" s="519" t="s">
        <v>110</v>
      </c>
      <c r="R2234" s="520"/>
      <c r="S2234" s="521"/>
      <c r="T2234" s="522"/>
      <c r="U2234" s="539">
        <v>0</v>
      </c>
      <c r="V2234" s="540"/>
    </row>
    <row r="2235" spans="5:22" outlineLevel="1" x14ac:dyDescent="0.2">
      <c r="E2235" s="526">
        <v>8</v>
      </c>
      <c r="F2235" s="527" t="s">
        <v>138</v>
      </c>
      <c r="G2235" s="528" t="s">
        <v>31</v>
      </c>
      <c r="Q2235" s="519" t="s">
        <v>110</v>
      </c>
      <c r="R2235" s="529"/>
      <c r="S2235" s="530"/>
      <c r="T2235" s="531"/>
      <c r="U2235" s="539">
        <v>0</v>
      </c>
      <c r="V2235" s="540"/>
    </row>
    <row r="2236" spans="5:22" outlineLevel="1" x14ac:dyDescent="0.2">
      <c r="E2236" s="526">
        <v>8</v>
      </c>
      <c r="F2236" s="527" t="s">
        <v>138</v>
      </c>
      <c r="G2236" s="528" t="s">
        <v>28</v>
      </c>
      <c r="Q2236" s="519" t="s">
        <v>110</v>
      </c>
      <c r="R2236" s="529"/>
      <c r="S2236" s="530"/>
      <c r="T2236" s="531"/>
      <c r="U2236" s="539">
        <v>0</v>
      </c>
      <c r="V2236" s="540"/>
    </row>
    <row r="2237" spans="5:22" outlineLevel="1" x14ac:dyDescent="0.2">
      <c r="E2237" s="526">
        <v>8</v>
      </c>
      <c r="F2237" s="527" t="s">
        <v>138</v>
      </c>
      <c r="G2237" s="528" t="s">
        <v>210</v>
      </c>
      <c r="Q2237" s="519" t="s">
        <v>110</v>
      </c>
      <c r="R2237" s="529"/>
      <c r="S2237" s="530"/>
      <c r="T2237" s="531"/>
      <c r="U2237" s="539">
        <v>1.3244193060189686</v>
      </c>
      <c r="V2237" s="540"/>
    </row>
    <row r="2238" spans="5:22" outlineLevel="1" x14ac:dyDescent="0.2">
      <c r="E2238" s="526">
        <v>8</v>
      </c>
      <c r="F2238" s="527" t="s">
        <v>138</v>
      </c>
      <c r="G2238" s="528" t="s">
        <v>211</v>
      </c>
      <c r="Q2238" s="519" t="s">
        <v>110</v>
      </c>
      <c r="R2238" s="529"/>
      <c r="S2238" s="530"/>
      <c r="T2238" s="531"/>
      <c r="U2238" s="539">
        <v>0</v>
      </c>
      <c r="V2238" s="540"/>
    </row>
    <row r="2239" spans="5:22" outlineLevel="1" x14ac:dyDescent="0.2">
      <c r="E2239" s="526">
        <v>8</v>
      </c>
      <c r="F2239" s="527" t="s">
        <v>138</v>
      </c>
      <c r="G2239" s="528" t="s">
        <v>212</v>
      </c>
      <c r="Q2239" s="519" t="s">
        <v>110</v>
      </c>
      <c r="R2239" s="529"/>
      <c r="S2239" s="530"/>
      <c r="T2239" s="531"/>
      <c r="U2239" s="539">
        <v>-0.20472623922270627</v>
      </c>
      <c r="V2239" s="540"/>
    </row>
    <row r="2240" spans="5:22" outlineLevel="1" x14ac:dyDescent="0.2">
      <c r="E2240" s="526">
        <v>8</v>
      </c>
      <c r="F2240" s="527" t="s">
        <v>138</v>
      </c>
      <c r="G2240" s="528" t="s">
        <v>213</v>
      </c>
      <c r="Q2240" s="519" t="s">
        <v>110</v>
      </c>
      <c r="R2240" s="529"/>
      <c r="S2240" s="530"/>
      <c r="T2240" s="531"/>
      <c r="U2240" s="539">
        <v>0</v>
      </c>
      <c r="V2240" s="540"/>
    </row>
    <row r="2241" spans="5:22" outlineLevel="1" x14ac:dyDescent="0.2">
      <c r="E2241" s="526">
        <v>8</v>
      </c>
      <c r="F2241" s="527" t="s">
        <v>138</v>
      </c>
      <c r="G2241" s="528" t="s">
        <v>214</v>
      </c>
      <c r="Q2241" s="519" t="s">
        <v>110</v>
      </c>
      <c r="R2241" s="529"/>
      <c r="S2241" s="530"/>
      <c r="T2241" s="531"/>
      <c r="U2241" s="539">
        <v>0</v>
      </c>
      <c r="V2241" s="540"/>
    </row>
    <row r="2242" spans="5:22" outlineLevel="1" x14ac:dyDescent="0.2">
      <c r="E2242" s="526">
        <v>8</v>
      </c>
      <c r="F2242" s="527" t="s">
        <v>138</v>
      </c>
      <c r="G2242" s="528" t="s">
        <v>215</v>
      </c>
      <c r="Q2242" s="519" t="s">
        <v>110</v>
      </c>
      <c r="R2242" s="529"/>
      <c r="S2242" s="530"/>
      <c r="T2242" s="531"/>
      <c r="U2242" s="539">
        <v>0</v>
      </c>
      <c r="V2242" s="540"/>
    </row>
    <row r="2243" spans="5:22" outlineLevel="1" x14ac:dyDescent="0.2">
      <c r="E2243" s="526">
        <v>8</v>
      </c>
      <c r="F2243" s="527" t="s">
        <v>138</v>
      </c>
      <c r="G2243" s="528" t="s">
        <v>216</v>
      </c>
      <c r="Q2243" s="519" t="s">
        <v>110</v>
      </c>
      <c r="R2243" s="529"/>
      <c r="S2243" s="530"/>
      <c r="T2243" s="531"/>
      <c r="U2243" s="539">
        <v>0</v>
      </c>
      <c r="V2243" s="540"/>
    </row>
    <row r="2244" spans="5:22" outlineLevel="1" x14ac:dyDescent="0.2">
      <c r="E2244" s="526">
        <v>8</v>
      </c>
      <c r="F2244" s="527" t="s">
        <v>138</v>
      </c>
      <c r="G2244" s="528" t="s">
        <v>33</v>
      </c>
      <c r="Q2244" s="519" t="s">
        <v>110</v>
      </c>
      <c r="R2244" s="529"/>
      <c r="S2244" s="530"/>
      <c r="T2244" s="531"/>
      <c r="U2244" s="539">
        <v>0</v>
      </c>
      <c r="V2244" s="540"/>
    </row>
    <row r="2245" spans="5:22" outlineLevel="1" x14ac:dyDescent="0.2">
      <c r="E2245" s="526">
        <v>8</v>
      </c>
      <c r="F2245" s="527" t="s">
        <v>138</v>
      </c>
      <c r="G2245" s="528" t="s">
        <v>34</v>
      </c>
      <c r="Q2245" s="519" t="s">
        <v>110</v>
      </c>
      <c r="R2245" s="529"/>
      <c r="S2245" s="530"/>
      <c r="T2245" s="531"/>
      <c r="U2245" s="539">
        <v>0</v>
      </c>
      <c r="V2245" s="540"/>
    </row>
    <row r="2246" spans="5:22" outlineLevel="1" x14ac:dyDescent="0.2">
      <c r="E2246" s="526">
        <v>8</v>
      </c>
      <c r="F2246" s="527" t="s">
        <v>138</v>
      </c>
      <c r="G2246" s="528" t="s">
        <v>217</v>
      </c>
      <c r="Q2246" s="519" t="s">
        <v>110</v>
      </c>
      <c r="R2246" s="529"/>
      <c r="S2246" s="530"/>
      <c r="T2246" s="531"/>
      <c r="U2246" s="539">
        <v>0</v>
      </c>
      <c r="V2246" s="540"/>
    </row>
    <row r="2247" spans="5:22" outlineLevel="1" x14ac:dyDescent="0.2">
      <c r="E2247" s="526">
        <v>8</v>
      </c>
      <c r="F2247" s="527" t="s">
        <v>138</v>
      </c>
      <c r="G2247" s="528" t="s">
        <v>152</v>
      </c>
      <c r="Q2247" s="519" t="s">
        <v>110</v>
      </c>
      <c r="R2247" s="529"/>
      <c r="S2247" s="530"/>
      <c r="T2247" s="531"/>
      <c r="U2247" s="539">
        <v>0</v>
      </c>
      <c r="V2247" s="540"/>
    </row>
    <row r="2248" spans="5:22" outlineLevel="1" x14ac:dyDescent="0.2">
      <c r="E2248" s="526">
        <v>8</v>
      </c>
      <c r="F2248" s="532" t="s">
        <v>138</v>
      </c>
      <c r="G2248" s="533" t="s">
        <v>454</v>
      </c>
      <c r="Q2248" s="519" t="s">
        <v>110</v>
      </c>
      <c r="R2248" s="534"/>
      <c r="S2248" s="535"/>
      <c r="T2248" s="536"/>
      <c r="U2248" s="539">
        <v>0</v>
      </c>
      <c r="V2248" s="540"/>
    </row>
    <row r="2249" spans="5:22" outlineLevel="1" x14ac:dyDescent="0.2">
      <c r="E2249" s="516">
        <v>9</v>
      </c>
      <c r="F2249" s="517" t="s">
        <v>139</v>
      </c>
      <c r="G2249" s="518" t="s">
        <v>209</v>
      </c>
      <c r="Q2249" s="519" t="s">
        <v>110</v>
      </c>
      <c r="R2249" s="520"/>
      <c r="S2249" s="521"/>
      <c r="T2249" s="522"/>
      <c r="U2249" s="539">
        <v>36.415999999999997</v>
      </c>
      <c r="V2249" s="540"/>
    </row>
    <row r="2250" spans="5:22" outlineLevel="1" x14ac:dyDescent="0.2">
      <c r="E2250" s="526">
        <v>9</v>
      </c>
      <c r="F2250" s="527" t="s">
        <v>139</v>
      </c>
      <c r="G2250" s="528" t="s">
        <v>31</v>
      </c>
      <c r="Q2250" s="519" t="s">
        <v>110</v>
      </c>
      <c r="R2250" s="529"/>
      <c r="S2250" s="530"/>
      <c r="T2250" s="531"/>
      <c r="U2250" s="539">
        <v>0</v>
      </c>
      <c r="V2250" s="540"/>
    </row>
    <row r="2251" spans="5:22" outlineLevel="1" x14ac:dyDescent="0.2">
      <c r="E2251" s="526">
        <v>9</v>
      </c>
      <c r="F2251" s="527" t="s">
        <v>139</v>
      </c>
      <c r="G2251" s="528" t="s">
        <v>28</v>
      </c>
      <c r="Q2251" s="519" t="s">
        <v>110</v>
      </c>
      <c r="R2251" s="529"/>
      <c r="S2251" s="530"/>
      <c r="T2251" s="531"/>
      <c r="U2251" s="539">
        <v>0</v>
      </c>
      <c r="V2251" s="540"/>
    </row>
    <row r="2252" spans="5:22" outlineLevel="1" x14ac:dyDescent="0.2">
      <c r="E2252" s="526">
        <v>9</v>
      </c>
      <c r="F2252" s="527" t="s">
        <v>139</v>
      </c>
      <c r="G2252" s="528" t="s">
        <v>210</v>
      </c>
      <c r="Q2252" s="519" t="s">
        <v>110</v>
      </c>
      <c r="R2252" s="529"/>
      <c r="S2252" s="530"/>
      <c r="T2252" s="531"/>
      <c r="U2252" s="539">
        <v>-14.349777524497346</v>
      </c>
      <c r="V2252" s="540"/>
    </row>
    <row r="2253" spans="5:22" outlineLevel="1" x14ac:dyDescent="0.2">
      <c r="E2253" s="526">
        <v>9</v>
      </c>
      <c r="F2253" s="527" t="s">
        <v>139</v>
      </c>
      <c r="G2253" s="528" t="s">
        <v>211</v>
      </c>
      <c r="Q2253" s="519" t="s">
        <v>110</v>
      </c>
      <c r="R2253" s="529"/>
      <c r="S2253" s="530"/>
      <c r="T2253" s="531"/>
      <c r="U2253" s="539">
        <v>0</v>
      </c>
      <c r="V2253" s="540"/>
    </row>
    <row r="2254" spans="5:22" outlineLevel="1" x14ac:dyDescent="0.2">
      <c r="E2254" s="526">
        <v>9</v>
      </c>
      <c r="F2254" s="527" t="s">
        <v>139</v>
      </c>
      <c r="G2254" s="528" t="s">
        <v>212</v>
      </c>
      <c r="Q2254" s="519" t="s">
        <v>110</v>
      </c>
      <c r="R2254" s="529"/>
      <c r="S2254" s="530"/>
      <c r="T2254" s="531"/>
      <c r="U2254" s="539">
        <v>-10.49960912491167</v>
      </c>
      <c r="V2254" s="540"/>
    </row>
    <row r="2255" spans="5:22" outlineLevel="1" x14ac:dyDescent="0.2">
      <c r="E2255" s="526">
        <v>9</v>
      </c>
      <c r="F2255" s="527" t="s">
        <v>139</v>
      </c>
      <c r="G2255" s="528" t="s">
        <v>213</v>
      </c>
      <c r="Q2255" s="519" t="s">
        <v>110</v>
      </c>
      <c r="R2255" s="529"/>
      <c r="S2255" s="530"/>
      <c r="T2255" s="531"/>
      <c r="U2255" s="539">
        <v>0</v>
      </c>
      <c r="V2255" s="540"/>
    </row>
    <row r="2256" spans="5:22" outlineLevel="1" x14ac:dyDescent="0.2">
      <c r="E2256" s="526">
        <v>9</v>
      </c>
      <c r="F2256" s="527" t="s">
        <v>139</v>
      </c>
      <c r="G2256" s="528" t="s">
        <v>214</v>
      </c>
      <c r="Q2256" s="519" t="s">
        <v>110</v>
      </c>
      <c r="R2256" s="529"/>
      <c r="S2256" s="530"/>
      <c r="T2256" s="531"/>
      <c r="U2256" s="539">
        <v>2.0723929198251092</v>
      </c>
      <c r="V2256" s="540"/>
    </row>
    <row r="2257" spans="5:22" outlineLevel="1" x14ac:dyDescent="0.2">
      <c r="E2257" s="526">
        <v>9</v>
      </c>
      <c r="F2257" s="527" t="s">
        <v>139</v>
      </c>
      <c r="G2257" s="528" t="s">
        <v>215</v>
      </c>
      <c r="Q2257" s="519" t="s">
        <v>110</v>
      </c>
      <c r="R2257" s="529"/>
      <c r="S2257" s="530"/>
      <c r="T2257" s="531"/>
      <c r="U2257" s="539">
        <v>0</v>
      </c>
      <c r="V2257" s="540"/>
    </row>
    <row r="2258" spans="5:22" outlineLevel="1" x14ac:dyDescent="0.2">
      <c r="E2258" s="526">
        <v>9</v>
      </c>
      <c r="F2258" s="527" t="s">
        <v>139</v>
      </c>
      <c r="G2258" s="528" t="s">
        <v>216</v>
      </c>
      <c r="Q2258" s="519" t="s">
        <v>110</v>
      </c>
      <c r="R2258" s="529"/>
      <c r="S2258" s="530"/>
      <c r="T2258" s="531"/>
      <c r="U2258" s="539">
        <v>0</v>
      </c>
      <c r="V2258" s="540"/>
    </row>
    <row r="2259" spans="5:22" outlineLevel="1" x14ac:dyDescent="0.2">
      <c r="E2259" s="526">
        <v>9</v>
      </c>
      <c r="F2259" s="527" t="s">
        <v>139</v>
      </c>
      <c r="G2259" s="528" t="s">
        <v>33</v>
      </c>
      <c r="Q2259" s="519" t="s">
        <v>110</v>
      </c>
      <c r="R2259" s="529"/>
      <c r="S2259" s="530"/>
      <c r="T2259" s="531"/>
      <c r="U2259" s="539">
        <v>0</v>
      </c>
      <c r="V2259" s="540"/>
    </row>
    <row r="2260" spans="5:22" outlineLevel="1" x14ac:dyDescent="0.2">
      <c r="E2260" s="526">
        <v>9</v>
      </c>
      <c r="F2260" s="527" t="s">
        <v>139</v>
      </c>
      <c r="G2260" s="528" t="s">
        <v>34</v>
      </c>
      <c r="Q2260" s="519" t="s">
        <v>110</v>
      </c>
      <c r="R2260" s="529"/>
      <c r="S2260" s="530"/>
      <c r="T2260" s="531"/>
      <c r="U2260" s="539">
        <v>0</v>
      </c>
      <c r="V2260" s="540"/>
    </row>
    <row r="2261" spans="5:22" outlineLevel="1" x14ac:dyDescent="0.2">
      <c r="E2261" s="526">
        <v>9</v>
      </c>
      <c r="F2261" s="527" t="s">
        <v>139</v>
      </c>
      <c r="G2261" s="528" t="s">
        <v>217</v>
      </c>
      <c r="Q2261" s="519" t="s">
        <v>110</v>
      </c>
      <c r="R2261" s="529"/>
      <c r="S2261" s="530"/>
      <c r="T2261" s="531"/>
      <c r="U2261" s="539">
        <v>0</v>
      </c>
      <c r="V2261" s="540"/>
    </row>
    <row r="2262" spans="5:22" outlineLevel="1" x14ac:dyDescent="0.2">
      <c r="E2262" s="526">
        <v>9</v>
      </c>
      <c r="F2262" s="527" t="s">
        <v>139</v>
      </c>
      <c r="G2262" s="528" t="s">
        <v>152</v>
      </c>
      <c r="Q2262" s="519" t="s">
        <v>110</v>
      </c>
      <c r="R2262" s="529"/>
      <c r="S2262" s="530"/>
      <c r="T2262" s="531"/>
      <c r="U2262" s="539">
        <v>0</v>
      </c>
      <c r="V2262" s="540"/>
    </row>
    <row r="2263" spans="5:22" outlineLevel="1" x14ac:dyDescent="0.2">
      <c r="E2263" s="526">
        <v>9</v>
      </c>
      <c r="F2263" s="532" t="s">
        <v>139</v>
      </c>
      <c r="G2263" s="533" t="s">
        <v>454</v>
      </c>
      <c r="Q2263" s="519" t="s">
        <v>110</v>
      </c>
      <c r="R2263" s="534"/>
      <c r="S2263" s="535"/>
      <c r="T2263" s="536"/>
      <c r="U2263" s="539">
        <v>0</v>
      </c>
      <c r="V2263" s="540"/>
    </row>
    <row r="2264" spans="5:22" outlineLevel="1" x14ac:dyDescent="0.2">
      <c r="E2264" s="516">
        <v>10</v>
      </c>
      <c r="F2264" s="517" t="s">
        <v>140</v>
      </c>
      <c r="G2264" s="518" t="s">
        <v>209</v>
      </c>
      <c r="Q2264" s="519" t="s">
        <v>110</v>
      </c>
      <c r="R2264" s="520"/>
      <c r="S2264" s="521"/>
      <c r="T2264" s="522"/>
      <c r="U2264" s="539">
        <v>189.06100000000001</v>
      </c>
      <c r="V2264" s="540"/>
    </row>
    <row r="2265" spans="5:22" outlineLevel="1" x14ac:dyDescent="0.2">
      <c r="E2265" s="526">
        <v>10</v>
      </c>
      <c r="F2265" s="527" t="s">
        <v>140</v>
      </c>
      <c r="G2265" s="528" t="s">
        <v>31</v>
      </c>
      <c r="Q2265" s="519" t="s">
        <v>110</v>
      </c>
      <c r="R2265" s="529"/>
      <c r="S2265" s="530"/>
      <c r="T2265" s="531"/>
      <c r="U2265" s="539">
        <v>0</v>
      </c>
      <c r="V2265" s="540"/>
    </row>
    <row r="2266" spans="5:22" outlineLevel="1" x14ac:dyDescent="0.2">
      <c r="E2266" s="526">
        <v>10</v>
      </c>
      <c r="F2266" s="527" t="s">
        <v>140</v>
      </c>
      <c r="G2266" s="528" t="s">
        <v>28</v>
      </c>
      <c r="Q2266" s="519" t="s">
        <v>110</v>
      </c>
      <c r="R2266" s="529"/>
      <c r="S2266" s="530"/>
      <c r="T2266" s="531"/>
      <c r="U2266" s="539">
        <v>0</v>
      </c>
      <c r="V2266" s="540"/>
    </row>
    <row r="2267" spans="5:22" outlineLevel="1" x14ac:dyDescent="0.2">
      <c r="E2267" s="526">
        <v>10</v>
      </c>
      <c r="F2267" s="527" t="s">
        <v>140</v>
      </c>
      <c r="G2267" s="528" t="s">
        <v>210</v>
      </c>
      <c r="Q2267" s="519" t="s">
        <v>110</v>
      </c>
      <c r="R2267" s="529"/>
      <c r="S2267" s="530"/>
      <c r="T2267" s="531"/>
      <c r="U2267" s="539">
        <v>-139.96235804776688</v>
      </c>
      <c r="V2267" s="540"/>
    </row>
    <row r="2268" spans="5:22" outlineLevel="1" x14ac:dyDescent="0.2">
      <c r="E2268" s="526">
        <v>10</v>
      </c>
      <c r="F2268" s="527" t="s">
        <v>140</v>
      </c>
      <c r="G2268" s="528" t="s">
        <v>211</v>
      </c>
      <c r="Q2268" s="519" t="s">
        <v>110</v>
      </c>
      <c r="R2268" s="529"/>
      <c r="S2268" s="530"/>
      <c r="T2268" s="531"/>
      <c r="U2268" s="539">
        <v>0</v>
      </c>
      <c r="V2268" s="540"/>
    </row>
    <row r="2269" spans="5:22" outlineLevel="1" x14ac:dyDescent="0.2">
      <c r="E2269" s="526">
        <v>10</v>
      </c>
      <c r="F2269" s="527" t="s">
        <v>140</v>
      </c>
      <c r="G2269" s="528" t="s">
        <v>212</v>
      </c>
      <c r="Q2269" s="519" t="s">
        <v>110</v>
      </c>
      <c r="R2269" s="529"/>
      <c r="S2269" s="530"/>
      <c r="T2269" s="531"/>
      <c r="U2269" s="539">
        <v>25.544022421213324</v>
      </c>
      <c r="V2269" s="540"/>
    </row>
    <row r="2270" spans="5:22" outlineLevel="1" x14ac:dyDescent="0.2">
      <c r="E2270" s="526">
        <v>10</v>
      </c>
      <c r="F2270" s="527" t="s">
        <v>140</v>
      </c>
      <c r="G2270" s="528" t="s">
        <v>213</v>
      </c>
      <c r="Q2270" s="519" t="s">
        <v>110</v>
      </c>
      <c r="R2270" s="529"/>
      <c r="S2270" s="530"/>
      <c r="T2270" s="531"/>
      <c r="U2270" s="539">
        <v>0</v>
      </c>
      <c r="V2270" s="540"/>
    </row>
    <row r="2271" spans="5:22" outlineLevel="1" x14ac:dyDescent="0.2">
      <c r="E2271" s="526">
        <v>10</v>
      </c>
      <c r="F2271" s="527" t="s">
        <v>140</v>
      </c>
      <c r="G2271" s="528" t="s">
        <v>214</v>
      </c>
      <c r="Q2271" s="519" t="s">
        <v>110</v>
      </c>
      <c r="R2271" s="529"/>
      <c r="S2271" s="530"/>
      <c r="T2271" s="531"/>
      <c r="U2271" s="539">
        <v>-77.229195749139819</v>
      </c>
      <c r="V2271" s="540"/>
    </row>
    <row r="2272" spans="5:22" outlineLevel="1" x14ac:dyDescent="0.2">
      <c r="E2272" s="526">
        <v>10</v>
      </c>
      <c r="F2272" s="527" t="s">
        <v>140</v>
      </c>
      <c r="G2272" s="528" t="s">
        <v>215</v>
      </c>
      <c r="Q2272" s="519" t="s">
        <v>110</v>
      </c>
      <c r="R2272" s="529"/>
      <c r="S2272" s="530"/>
      <c r="T2272" s="531"/>
      <c r="U2272" s="539">
        <v>0</v>
      </c>
      <c r="V2272" s="540"/>
    </row>
    <row r="2273" spans="5:22" outlineLevel="1" x14ac:dyDescent="0.2">
      <c r="E2273" s="526">
        <v>10</v>
      </c>
      <c r="F2273" s="527" t="s">
        <v>140</v>
      </c>
      <c r="G2273" s="528" t="s">
        <v>216</v>
      </c>
      <c r="Q2273" s="519" t="s">
        <v>110</v>
      </c>
      <c r="R2273" s="529"/>
      <c r="S2273" s="530"/>
      <c r="T2273" s="531"/>
      <c r="U2273" s="539">
        <v>0</v>
      </c>
      <c r="V2273" s="540"/>
    </row>
    <row r="2274" spans="5:22" outlineLevel="1" x14ac:dyDescent="0.2">
      <c r="E2274" s="526">
        <v>10</v>
      </c>
      <c r="F2274" s="527" t="s">
        <v>140</v>
      </c>
      <c r="G2274" s="528" t="s">
        <v>33</v>
      </c>
      <c r="Q2274" s="519" t="s">
        <v>110</v>
      </c>
      <c r="R2274" s="529"/>
      <c r="S2274" s="530"/>
      <c r="T2274" s="531"/>
      <c r="U2274" s="539">
        <v>0</v>
      </c>
      <c r="V2274" s="540"/>
    </row>
    <row r="2275" spans="5:22" outlineLevel="1" x14ac:dyDescent="0.2">
      <c r="E2275" s="526">
        <v>10</v>
      </c>
      <c r="F2275" s="527" t="s">
        <v>140</v>
      </c>
      <c r="G2275" s="528" t="s">
        <v>34</v>
      </c>
      <c r="Q2275" s="519" t="s">
        <v>110</v>
      </c>
      <c r="R2275" s="529"/>
      <c r="S2275" s="530"/>
      <c r="T2275" s="531"/>
      <c r="U2275" s="539">
        <v>0</v>
      </c>
      <c r="V2275" s="540"/>
    </row>
    <row r="2276" spans="5:22" outlineLevel="1" x14ac:dyDescent="0.2">
      <c r="E2276" s="526">
        <v>10</v>
      </c>
      <c r="F2276" s="527" t="s">
        <v>140</v>
      </c>
      <c r="G2276" s="528" t="s">
        <v>217</v>
      </c>
      <c r="Q2276" s="519" t="s">
        <v>110</v>
      </c>
      <c r="R2276" s="529"/>
      <c r="S2276" s="530"/>
      <c r="T2276" s="531"/>
      <c r="U2276" s="539">
        <v>0</v>
      </c>
      <c r="V2276" s="540"/>
    </row>
    <row r="2277" spans="5:22" outlineLevel="1" x14ac:dyDescent="0.2">
      <c r="E2277" s="526">
        <v>10</v>
      </c>
      <c r="F2277" s="527" t="s">
        <v>140</v>
      </c>
      <c r="G2277" s="528" t="s">
        <v>152</v>
      </c>
      <c r="Q2277" s="519" t="s">
        <v>110</v>
      </c>
      <c r="R2277" s="529"/>
      <c r="S2277" s="530"/>
      <c r="T2277" s="531"/>
      <c r="U2277" s="539">
        <v>0</v>
      </c>
      <c r="V2277" s="540"/>
    </row>
    <row r="2278" spans="5:22" outlineLevel="1" x14ac:dyDescent="0.2">
      <c r="E2278" s="526">
        <v>10</v>
      </c>
      <c r="F2278" s="532" t="s">
        <v>140</v>
      </c>
      <c r="G2278" s="533" t="s">
        <v>454</v>
      </c>
      <c r="Q2278" s="519" t="s">
        <v>110</v>
      </c>
      <c r="R2278" s="534"/>
      <c r="S2278" s="535"/>
      <c r="T2278" s="536"/>
      <c r="U2278" s="539">
        <v>0</v>
      </c>
      <c r="V2278" s="540"/>
    </row>
    <row r="2279" spans="5:22" outlineLevel="1" x14ac:dyDescent="0.2">
      <c r="E2279" s="516">
        <v>11</v>
      </c>
      <c r="F2279" s="517" t="s">
        <v>141</v>
      </c>
      <c r="G2279" s="518" t="s">
        <v>209</v>
      </c>
      <c r="Q2279" s="519" t="s">
        <v>110</v>
      </c>
      <c r="R2279" s="520"/>
      <c r="S2279" s="521"/>
      <c r="T2279" s="522"/>
      <c r="U2279" s="539">
        <v>0</v>
      </c>
      <c r="V2279" s="540"/>
    </row>
    <row r="2280" spans="5:22" outlineLevel="1" x14ac:dyDescent="0.2">
      <c r="E2280" s="526">
        <v>11</v>
      </c>
      <c r="F2280" s="527" t="s">
        <v>141</v>
      </c>
      <c r="G2280" s="528" t="s">
        <v>31</v>
      </c>
      <c r="Q2280" s="519" t="s">
        <v>110</v>
      </c>
      <c r="R2280" s="529"/>
      <c r="S2280" s="530"/>
      <c r="T2280" s="531"/>
      <c r="U2280" s="539">
        <v>0</v>
      </c>
      <c r="V2280" s="540"/>
    </row>
    <row r="2281" spans="5:22" outlineLevel="1" x14ac:dyDescent="0.2">
      <c r="E2281" s="526">
        <v>11</v>
      </c>
      <c r="F2281" s="527" t="s">
        <v>141</v>
      </c>
      <c r="G2281" s="528" t="s">
        <v>28</v>
      </c>
      <c r="Q2281" s="519" t="s">
        <v>110</v>
      </c>
      <c r="R2281" s="529"/>
      <c r="S2281" s="530"/>
      <c r="T2281" s="531"/>
      <c r="U2281" s="539">
        <v>0</v>
      </c>
      <c r="V2281" s="540"/>
    </row>
    <row r="2282" spans="5:22" outlineLevel="1" x14ac:dyDescent="0.2">
      <c r="E2282" s="526">
        <v>11</v>
      </c>
      <c r="F2282" s="527" t="s">
        <v>141</v>
      </c>
      <c r="G2282" s="528" t="s">
        <v>210</v>
      </c>
      <c r="Q2282" s="519" t="s">
        <v>110</v>
      </c>
      <c r="R2282" s="529"/>
      <c r="S2282" s="530"/>
      <c r="T2282" s="531"/>
      <c r="U2282" s="539">
        <v>23.379937889057054</v>
      </c>
      <c r="V2282" s="540"/>
    </row>
    <row r="2283" spans="5:22" outlineLevel="1" x14ac:dyDescent="0.2">
      <c r="E2283" s="526">
        <v>11</v>
      </c>
      <c r="F2283" s="527" t="s">
        <v>141</v>
      </c>
      <c r="G2283" s="528" t="s">
        <v>211</v>
      </c>
      <c r="Q2283" s="519" t="s">
        <v>110</v>
      </c>
      <c r="R2283" s="529"/>
      <c r="S2283" s="530"/>
      <c r="T2283" s="531"/>
      <c r="U2283" s="539">
        <v>0</v>
      </c>
      <c r="V2283" s="540"/>
    </row>
    <row r="2284" spans="5:22" outlineLevel="1" x14ac:dyDescent="0.2">
      <c r="E2284" s="526">
        <v>11</v>
      </c>
      <c r="F2284" s="527" t="s">
        <v>141</v>
      </c>
      <c r="G2284" s="528" t="s">
        <v>212</v>
      </c>
      <c r="Q2284" s="519" t="s">
        <v>110</v>
      </c>
      <c r="R2284" s="529"/>
      <c r="S2284" s="530"/>
      <c r="T2284" s="531"/>
      <c r="U2284" s="539">
        <v>6.8400906199700993</v>
      </c>
      <c r="V2284" s="540"/>
    </row>
    <row r="2285" spans="5:22" outlineLevel="1" x14ac:dyDescent="0.2">
      <c r="E2285" s="526">
        <v>11</v>
      </c>
      <c r="F2285" s="527" t="s">
        <v>141</v>
      </c>
      <c r="G2285" s="528" t="s">
        <v>213</v>
      </c>
      <c r="Q2285" s="519" t="s">
        <v>110</v>
      </c>
      <c r="R2285" s="529"/>
      <c r="S2285" s="530"/>
      <c r="T2285" s="531"/>
      <c r="U2285" s="539">
        <v>0</v>
      </c>
      <c r="V2285" s="540"/>
    </row>
    <row r="2286" spans="5:22" outlineLevel="1" x14ac:dyDescent="0.2">
      <c r="E2286" s="526">
        <v>11</v>
      </c>
      <c r="F2286" s="527" t="s">
        <v>141</v>
      </c>
      <c r="G2286" s="528" t="s">
        <v>214</v>
      </c>
      <c r="Q2286" s="519" t="s">
        <v>110</v>
      </c>
      <c r="R2286" s="529"/>
      <c r="S2286" s="530"/>
      <c r="T2286" s="531"/>
      <c r="U2286" s="539">
        <v>-3.962336392344791</v>
      </c>
      <c r="V2286" s="540"/>
    </row>
    <row r="2287" spans="5:22" outlineLevel="1" x14ac:dyDescent="0.2">
      <c r="E2287" s="526">
        <v>11</v>
      </c>
      <c r="F2287" s="527" t="s">
        <v>141</v>
      </c>
      <c r="G2287" s="528" t="s">
        <v>215</v>
      </c>
      <c r="Q2287" s="519" t="s">
        <v>110</v>
      </c>
      <c r="R2287" s="529"/>
      <c r="S2287" s="530"/>
      <c r="T2287" s="531"/>
      <c r="U2287" s="539">
        <v>0</v>
      </c>
      <c r="V2287" s="540"/>
    </row>
    <row r="2288" spans="5:22" outlineLevel="1" x14ac:dyDescent="0.2">
      <c r="E2288" s="526">
        <v>11</v>
      </c>
      <c r="F2288" s="527" t="s">
        <v>141</v>
      </c>
      <c r="G2288" s="528" t="s">
        <v>216</v>
      </c>
      <c r="Q2288" s="519" t="s">
        <v>110</v>
      </c>
      <c r="R2288" s="529"/>
      <c r="S2288" s="530"/>
      <c r="T2288" s="531"/>
      <c r="U2288" s="539">
        <v>0</v>
      </c>
      <c r="V2288" s="540"/>
    </row>
    <row r="2289" spans="5:22" outlineLevel="1" x14ac:dyDescent="0.2">
      <c r="E2289" s="526">
        <v>11</v>
      </c>
      <c r="F2289" s="527" t="s">
        <v>141</v>
      </c>
      <c r="G2289" s="528" t="s">
        <v>33</v>
      </c>
      <c r="Q2289" s="519" t="s">
        <v>110</v>
      </c>
      <c r="R2289" s="529"/>
      <c r="S2289" s="530"/>
      <c r="T2289" s="531"/>
      <c r="U2289" s="539">
        <v>0</v>
      </c>
      <c r="V2289" s="540"/>
    </row>
    <row r="2290" spans="5:22" outlineLevel="1" x14ac:dyDescent="0.2">
      <c r="E2290" s="526">
        <v>11</v>
      </c>
      <c r="F2290" s="527" t="s">
        <v>141</v>
      </c>
      <c r="G2290" s="528" t="s">
        <v>34</v>
      </c>
      <c r="Q2290" s="519" t="s">
        <v>110</v>
      </c>
      <c r="R2290" s="529"/>
      <c r="S2290" s="530"/>
      <c r="T2290" s="531"/>
      <c r="U2290" s="539">
        <v>0</v>
      </c>
      <c r="V2290" s="540"/>
    </row>
    <row r="2291" spans="5:22" outlineLevel="1" x14ac:dyDescent="0.2">
      <c r="E2291" s="526">
        <v>11</v>
      </c>
      <c r="F2291" s="527" t="s">
        <v>141</v>
      </c>
      <c r="G2291" s="528" t="s">
        <v>217</v>
      </c>
      <c r="Q2291" s="519" t="s">
        <v>110</v>
      </c>
      <c r="R2291" s="529"/>
      <c r="S2291" s="530"/>
      <c r="T2291" s="531"/>
      <c r="U2291" s="539">
        <v>0</v>
      </c>
      <c r="V2291" s="540"/>
    </row>
    <row r="2292" spans="5:22" outlineLevel="1" x14ac:dyDescent="0.2">
      <c r="E2292" s="526">
        <v>11</v>
      </c>
      <c r="F2292" s="527" t="s">
        <v>141</v>
      </c>
      <c r="G2292" s="528" t="s">
        <v>152</v>
      </c>
      <c r="Q2292" s="519" t="s">
        <v>110</v>
      </c>
      <c r="R2292" s="529"/>
      <c r="S2292" s="530"/>
      <c r="T2292" s="531"/>
      <c r="U2292" s="539">
        <v>0</v>
      </c>
      <c r="V2292" s="540"/>
    </row>
    <row r="2293" spans="5:22" outlineLevel="1" x14ac:dyDescent="0.2">
      <c r="E2293" s="526">
        <v>11</v>
      </c>
      <c r="F2293" s="532" t="s">
        <v>141</v>
      </c>
      <c r="G2293" s="533" t="s">
        <v>454</v>
      </c>
      <c r="Q2293" s="519" t="s">
        <v>110</v>
      </c>
      <c r="R2293" s="534"/>
      <c r="S2293" s="535"/>
      <c r="T2293" s="536"/>
      <c r="U2293" s="539">
        <v>0</v>
      </c>
      <c r="V2293" s="540"/>
    </row>
    <row r="2294" spans="5:22" outlineLevel="1" x14ac:dyDescent="0.2">
      <c r="E2294" s="516">
        <v>12</v>
      </c>
      <c r="F2294" s="517" t="s">
        <v>142</v>
      </c>
      <c r="G2294" s="518" t="s">
        <v>209</v>
      </c>
      <c r="Q2294" s="519" t="s">
        <v>110</v>
      </c>
      <c r="R2294" s="520"/>
      <c r="S2294" s="521"/>
      <c r="T2294" s="522"/>
      <c r="U2294" s="539">
        <v>0</v>
      </c>
      <c r="V2294" s="540"/>
    </row>
    <row r="2295" spans="5:22" outlineLevel="1" x14ac:dyDescent="0.2">
      <c r="E2295" s="526">
        <v>12</v>
      </c>
      <c r="F2295" s="527" t="s">
        <v>142</v>
      </c>
      <c r="G2295" s="528" t="s">
        <v>31</v>
      </c>
      <c r="Q2295" s="519" t="s">
        <v>110</v>
      </c>
      <c r="R2295" s="529"/>
      <c r="S2295" s="530"/>
      <c r="T2295" s="531"/>
      <c r="U2295" s="539">
        <v>0</v>
      </c>
      <c r="V2295" s="540"/>
    </row>
    <row r="2296" spans="5:22" outlineLevel="1" x14ac:dyDescent="0.2">
      <c r="E2296" s="526">
        <v>12</v>
      </c>
      <c r="F2296" s="527" t="s">
        <v>142</v>
      </c>
      <c r="G2296" s="528" t="s">
        <v>28</v>
      </c>
      <c r="Q2296" s="519" t="s">
        <v>110</v>
      </c>
      <c r="R2296" s="529"/>
      <c r="S2296" s="530"/>
      <c r="T2296" s="531"/>
      <c r="U2296" s="539">
        <v>0</v>
      </c>
      <c r="V2296" s="540"/>
    </row>
    <row r="2297" spans="5:22" outlineLevel="1" x14ac:dyDescent="0.2">
      <c r="E2297" s="526">
        <v>12</v>
      </c>
      <c r="F2297" s="527" t="s">
        <v>142</v>
      </c>
      <c r="G2297" s="528" t="s">
        <v>210</v>
      </c>
      <c r="Q2297" s="519" t="s">
        <v>110</v>
      </c>
      <c r="R2297" s="529"/>
      <c r="S2297" s="530"/>
      <c r="T2297" s="531"/>
      <c r="U2297" s="539">
        <v>-9.8389886185346569</v>
      </c>
      <c r="V2297" s="540"/>
    </row>
    <row r="2298" spans="5:22" outlineLevel="1" x14ac:dyDescent="0.2">
      <c r="E2298" s="526">
        <v>12</v>
      </c>
      <c r="F2298" s="527" t="s">
        <v>142</v>
      </c>
      <c r="G2298" s="528" t="s">
        <v>211</v>
      </c>
      <c r="Q2298" s="519" t="s">
        <v>110</v>
      </c>
      <c r="R2298" s="529"/>
      <c r="S2298" s="530"/>
      <c r="T2298" s="531"/>
      <c r="U2298" s="539">
        <v>0</v>
      </c>
      <c r="V2298" s="540"/>
    </row>
    <row r="2299" spans="5:22" outlineLevel="1" x14ac:dyDescent="0.2">
      <c r="E2299" s="526">
        <v>12</v>
      </c>
      <c r="F2299" s="527" t="s">
        <v>142</v>
      </c>
      <c r="G2299" s="528" t="s">
        <v>212</v>
      </c>
      <c r="Q2299" s="519" t="s">
        <v>110</v>
      </c>
      <c r="R2299" s="529"/>
      <c r="S2299" s="530"/>
      <c r="T2299" s="531"/>
      <c r="U2299" s="539">
        <v>-1.3693095203521082</v>
      </c>
      <c r="V2299" s="540"/>
    </row>
    <row r="2300" spans="5:22" outlineLevel="1" x14ac:dyDescent="0.2">
      <c r="E2300" s="526">
        <v>12</v>
      </c>
      <c r="F2300" s="527" t="s">
        <v>142</v>
      </c>
      <c r="G2300" s="528" t="s">
        <v>213</v>
      </c>
      <c r="Q2300" s="519" t="s">
        <v>110</v>
      </c>
      <c r="R2300" s="529"/>
      <c r="S2300" s="530"/>
      <c r="T2300" s="531"/>
      <c r="U2300" s="539">
        <v>0</v>
      </c>
      <c r="V2300" s="540"/>
    </row>
    <row r="2301" spans="5:22" outlineLevel="1" x14ac:dyDescent="0.2">
      <c r="E2301" s="526">
        <v>12</v>
      </c>
      <c r="F2301" s="527" t="s">
        <v>142</v>
      </c>
      <c r="G2301" s="528" t="s">
        <v>214</v>
      </c>
      <c r="Q2301" s="519" t="s">
        <v>110</v>
      </c>
      <c r="R2301" s="529"/>
      <c r="S2301" s="530"/>
      <c r="T2301" s="531"/>
      <c r="U2301" s="539">
        <v>-1.6920649600213529</v>
      </c>
      <c r="V2301" s="540"/>
    </row>
    <row r="2302" spans="5:22" outlineLevel="1" x14ac:dyDescent="0.2">
      <c r="E2302" s="526">
        <v>12</v>
      </c>
      <c r="F2302" s="527" t="s">
        <v>142</v>
      </c>
      <c r="G2302" s="528" t="s">
        <v>215</v>
      </c>
      <c r="Q2302" s="519" t="s">
        <v>110</v>
      </c>
      <c r="R2302" s="529"/>
      <c r="S2302" s="530"/>
      <c r="T2302" s="531"/>
      <c r="U2302" s="539">
        <v>0</v>
      </c>
      <c r="V2302" s="540"/>
    </row>
    <row r="2303" spans="5:22" outlineLevel="1" x14ac:dyDescent="0.2">
      <c r="E2303" s="526">
        <v>12</v>
      </c>
      <c r="F2303" s="527" t="s">
        <v>142</v>
      </c>
      <c r="G2303" s="528" t="s">
        <v>216</v>
      </c>
      <c r="Q2303" s="519" t="s">
        <v>110</v>
      </c>
      <c r="R2303" s="529"/>
      <c r="S2303" s="530"/>
      <c r="T2303" s="531"/>
      <c r="U2303" s="539">
        <v>0</v>
      </c>
      <c r="V2303" s="540"/>
    </row>
    <row r="2304" spans="5:22" outlineLevel="1" x14ac:dyDescent="0.2">
      <c r="E2304" s="526">
        <v>12</v>
      </c>
      <c r="F2304" s="527" t="s">
        <v>142</v>
      </c>
      <c r="G2304" s="528" t="s">
        <v>33</v>
      </c>
      <c r="Q2304" s="519" t="s">
        <v>110</v>
      </c>
      <c r="R2304" s="529"/>
      <c r="S2304" s="530"/>
      <c r="T2304" s="531"/>
      <c r="U2304" s="539">
        <v>0</v>
      </c>
      <c r="V2304" s="540"/>
    </row>
    <row r="2305" spans="5:22" outlineLevel="1" x14ac:dyDescent="0.2">
      <c r="E2305" s="526">
        <v>12</v>
      </c>
      <c r="F2305" s="527" t="s">
        <v>142</v>
      </c>
      <c r="G2305" s="528" t="s">
        <v>34</v>
      </c>
      <c r="Q2305" s="519" t="s">
        <v>110</v>
      </c>
      <c r="R2305" s="529"/>
      <c r="S2305" s="530"/>
      <c r="T2305" s="531"/>
      <c r="U2305" s="539">
        <v>0</v>
      </c>
      <c r="V2305" s="540"/>
    </row>
    <row r="2306" spans="5:22" outlineLevel="1" x14ac:dyDescent="0.2">
      <c r="E2306" s="526">
        <v>12</v>
      </c>
      <c r="F2306" s="527" t="s">
        <v>142</v>
      </c>
      <c r="G2306" s="528" t="s">
        <v>217</v>
      </c>
      <c r="Q2306" s="519" t="s">
        <v>110</v>
      </c>
      <c r="R2306" s="529"/>
      <c r="S2306" s="530"/>
      <c r="T2306" s="531"/>
      <c r="U2306" s="539">
        <v>0</v>
      </c>
      <c r="V2306" s="540"/>
    </row>
    <row r="2307" spans="5:22" outlineLevel="1" x14ac:dyDescent="0.2">
      <c r="E2307" s="526">
        <v>12</v>
      </c>
      <c r="F2307" s="527" t="s">
        <v>142</v>
      </c>
      <c r="G2307" s="528" t="s">
        <v>152</v>
      </c>
      <c r="Q2307" s="519" t="s">
        <v>110</v>
      </c>
      <c r="R2307" s="529"/>
      <c r="S2307" s="530"/>
      <c r="T2307" s="531"/>
      <c r="U2307" s="539">
        <v>0</v>
      </c>
      <c r="V2307" s="540"/>
    </row>
    <row r="2308" spans="5:22" outlineLevel="1" x14ac:dyDescent="0.2">
      <c r="E2308" s="526">
        <v>12</v>
      </c>
      <c r="F2308" s="532" t="s">
        <v>142</v>
      </c>
      <c r="G2308" s="533" t="s">
        <v>454</v>
      </c>
      <c r="Q2308" s="519" t="s">
        <v>110</v>
      </c>
      <c r="R2308" s="534"/>
      <c r="S2308" s="535"/>
      <c r="T2308" s="536"/>
      <c r="U2308" s="539">
        <v>0</v>
      </c>
      <c r="V2308" s="540"/>
    </row>
    <row r="2309" spans="5:22" outlineLevel="1" x14ac:dyDescent="0.2">
      <c r="E2309" s="516">
        <v>13</v>
      </c>
      <c r="F2309" s="517" t="s">
        <v>143</v>
      </c>
      <c r="G2309" s="518" t="s">
        <v>209</v>
      </c>
      <c r="Q2309" s="519" t="s">
        <v>110</v>
      </c>
      <c r="R2309" s="520"/>
      <c r="S2309" s="521"/>
      <c r="T2309" s="522"/>
      <c r="U2309" s="539">
        <v>0</v>
      </c>
      <c r="V2309" s="540"/>
    </row>
    <row r="2310" spans="5:22" outlineLevel="1" x14ac:dyDescent="0.2">
      <c r="E2310" s="526">
        <v>13</v>
      </c>
      <c r="F2310" s="527" t="s">
        <v>143</v>
      </c>
      <c r="G2310" s="528" t="s">
        <v>31</v>
      </c>
      <c r="Q2310" s="519" t="s">
        <v>110</v>
      </c>
      <c r="R2310" s="529"/>
      <c r="S2310" s="530"/>
      <c r="T2310" s="531"/>
      <c r="U2310" s="539">
        <v>0</v>
      </c>
      <c r="V2310" s="540"/>
    </row>
    <row r="2311" spans="5:22" outlineLevel="1" x14ac:dyDescent="0.2">
      <c r="E2311" s="526">
        <v>13</v>
      </c>
      <c r="F2311" s="527" t="s">
        <v>143</v>
      </c>
      <c r="G2311" s="528" t="s">
        <v>28</v>
      </c>
      <c r="Q2311" s="519" t="s">
        <v>110</v>
      </c>
      <c r="R2311" s="529"/>
      <c r="S2311" s="530"/>
      <c r="T2311" s="531"/>
      <c r="U2311" s="539">
        <v>0</v>
      </c>
      <c r="V2311" s="540"/>
    </row>
    <row r="2312" spans="5:22" outlineLevel="1" x14ac:dyDescent="0.2">
      <c r="E2312" s="526">
        <v>13</v>
      </c>
      <c r="F2312" s="527" t="s">
        <v>143</v>
      </c>
      <c r="G2312" s="528" t="s">
        <v>210</v>
      </c>
      <c r="Q2312" s="519" t="s">
        <v>110</v>
      </c>
      <c r="R2312" s="529"/>
      <c r="S2312" s="530"/>
      <c r="T2312" s="531"/>
      <c r="U2312" s="539">
        <v>-12.459902180956901</v>
      </c>
      <c r="V2312" s="540"/>
    </row>
    <row r="2313" spans="5:22" outlineLevel="1" x14ac:dyDescent="0.2">
      <c r="E2313" s="526">
        <v>13</v>
      </c>
      <c r="F2313" s="527" t="s">
        <v>143</v>
      </c>
      <c r="G2313" s="528" t="s">
        <v>211</v>
      </c>
      <c r="Q2313" s="519" t="s">
        <v>110</v>
      </c>
      <c r="R2313" s="529"/>
      <c r="S2313" s="530"/>
      <c r="T2313" s="531"/>
      <c r="U2313" s="539">
        <v>0</v>
      </c>
      <c r="V2313" s="540"/>
    </row>
    <row r="2314" spans="5:22" outlineLevel="1" x14ac:dyDescent="0.2">
      <c r="E2314" s="526">
        <v>13</v>
      </c>
      <c r="F2314" s="527" t="s">
        <v>143</v>
      </c>
      <c r="G2314" s="528" t="s">
        <v>212</v>
      </c>
      <c r="Q2314" s="519" t="s">
        <v>110</v>
      </c>
      <c r="R2314" s="529"/>
      <c r="S2314" s="530"/>
      <c r="T2314" s="531"/>
      <c r="U2314" s="539">
        <v>20.37766999576159</v>
      </c>
      <c r="V2314" s="540"/>
    </row>
    <row r="2315" spans="5:22" outlineLevel="1" x14ac:dyDescent="0.2">
      <c r="E2315" s="526">
        <v>13</v>
      </c>
      <c r="F2315" s="527" t="s">
        <v>143</v>
      </c>
      <c r="G2315" s="528" t="s">
        <v>213</v>
      </c>
      <c r="Q2315" s="519" t="s">
        <v>110</v>
      </c>
      <c r="R2315" s="529"/>
      <c r="S2315" s="530"/>
      <c r="T2315" s="531"/>
      <c r="U2315" s="539">
        <v>0</v>
      </c>
      <c r="V2315" s="540"/>
    </row>
    <row r="2316" spans="5:22" outlineLevel="1" x14ac:dyDescent="0.2">
      <c r="E2316" s="526">
        <v>13</v>
      </c>
      <c r="F2316" s="527" t="s">
        <v>143</v>
      </c>
      <c r="G2316" s="528" t="s">
        <v>214</v>
      </c>
      <c r="Q2316" s="519" t="s">
        <v>110</v>
      </c>
      <c r="R2316" s="529"/>
      <c r="S2316" s="530"/>
      <c r="T2316" s="531"/>
      <c r="U2316" s="539">
        <v>2.1086170433739944</v>
      </c>
      <c r="V2316" s="540"/>
    </row>
    <row r="2317" spans="5:22" outlineLevel="1" x14ac:dyDescent="0.2">
      <c r="E2317" s="526">
        <v>13</v>
      </c>
      <c r="F2317" s="527" t="s">
        <v>143</v>
      </c>
      <c r="G2317" s="528" t="s">
        <v>215</v>
      </c>
      <c r="Q2317" s="519" t="s">
        <v>110</v>
      </c>
      <c r="R2317" s="529"/>
      <c r="S2317" s="530"/>
      <c r="T2317" s="531"/>
      <c r="U2317" s="539">
        <v>0</v>
      </c>
      <c r="V2317" s="540"/>
    </row>
    <row r="2318" spans="5:22" outlineLevel="1" x14ac:dyDescent="0.2">
      <c r="E2318" s="526">
        <v>13</v>
      </c>
      <c r="F2318" s="527" t="s">
        <v>143</v>
      </c>
      <c r="G2318" s="528" t="s">
        <v>216</v>
      </c>
      <c r="Q2318" s="519" t="s">
        <v>110</v>
      </c>
      <c r="R2318" s="529"/>
      <c r="S2318" s="530"/>
      <c r="T2318" s="531"/>
      <c r="U2318" s="539">
        <v>0</v>
      </c>
      <c r="V2318" s="540"/>
    </row>
    <row r="2319" spans="5:22" outlineLevel="1" x14ac:dyDescent="0.2">
      <c r="E2319" s="526">
        <v>13</v>
      </c>
      <c r="F2319" s="527" t="s">
        <v>143</v>
      </c>
      <c r="G2319" s="528" t="s">
        <v>33</v>
      </c>
      <c r="Q2319" s="519" t="s">
        <v>110</v>
      </c>
      <c r="R2319" s="529"/>
      <c r="S2319" s="530"/>
      <c r="T2319" s="531"/>
      <c r="U2319" s="539">
        <v>0</v>
      </c>
      <c r="V2319" s="540"/>
    </row>
    <row r="2320" spans="5:22" outlineLevel="1" x14ac:dyDescent="0.2">
      <c r="E2320" s="526">
        <v>13</v>
      </c>
      <c r="F2320" s="527" t="s">
        <v>143</v>
      </c>
      <c r="G2320" s="528" t="s">
        <v>34</v>
      </c>
      <c r="Q2320" s="519" t="s">
        <v>110</v>
      </c>
      <c r="R2320" s="529"/>
      <c r="S2320" s="530"/>
      <c r="T2320" s="531"/>
      <c r="U2320" s="539">
        <v>0</v>
      </c>
      <c r="V2320" s="540"/>
    </row>
    <row r="2321" spans="5:22" outlineLevel="1" x14ac:dyDescent="0.2">
      <c r="E2321" s="526">
        <v>13</v>
      </c>
      <c r="F2321" s="527" t="s">
        <v>143</v>
      </c>
      <c r="G2321" s="528" t="s">
        <v>217</v>
      </c>
      <c r="Q2321" s="519" t="s">
        <v>110</v>
      </c>
      <c r="R2321" s="529"/>
      <c r="S2321" s="530"/>
      <c r="T2321" s="531"/>
      <c r="U2321" s="539">
        <v>0</v>
      </c>
      <c r="V2321" s="540"/>
    </row>
    <row r="2322" spans="5:22" outlineLevel="1" x14ac:dyDescent="0.2">
      <c r="E2322" s="526">
        <v>13</v>
      </c>
      <c r="F2322" s="527" t="s">
        <v>143</v>
      </c>
      <c r="G2322" s="528" t="s">
        <v>152</v>
      </c>
      <c r="Q2322" s="519" t="s">
        <v>110</v>
      </c>
      <c r="R2322" s="529"/>
      <c r="S2322" s="530"/>
      <c r="T2322" s="531"/>
      <c r="U2322" s="539">
        <v>0</v>
      </c>
      <c r="V2322" s="540"/>
    </row>
    <row r="2323" spans="5:22" outlineLevel="1" x14ac:dyDescent="0.2">
      <c r="E2323" s="526">
        <v>13</v>
      </c>
      <c r="F2323" s="532" t="s">
        <v>143</v>
      </c>
      <c r="G2323" s="533" t="s">
        <v>454</v>
      </c>
      <c r="Q2323" s="519" t="s">
        <v>110</v>
      </c>
      <c r="R2323" s="534"/>
      <c r="S2323" s="535"/>
      <c r="T2323" s="536"/>
      <c r="U2323" s="539">
        <v>0</v>
      </c>
      <c r="V2323" s="540"/>
    </row>
    <row r="2324" spans="5:22" outlineLevel="1" x14ac:dyDescent="0.2">
      <c r="E2324" s="516">
        <v>14</v>
      </c>
      <c r="F2324" s="517" t="s">
        <v>144</v>
      </c>
      <c r="G2324" s="518" t="s">
        <v>209</v>
      </c>
      <c r="Q2324" s="519" t="s">
        <v>110</v>
      </c>
      <c r="R2324" s="520"/>
      <c r="S2324" s="521"/>
      <c r="T2324" s="522"/>
      <c r="U2324" s="539">
        <v>0</v>
      </c>
      <c r="V2324" s="540"/>
    </row>
    <row r="2325" spans="5:22" outlineLevel="1" x14ac:dyDescent="0.2">
      <c r="E2325" s="526">
        <v>14</v>
      </c>
      <c r="F2325" s="527" t="s">
        <v>144</v>
      </c>
      <c r="G2325" s="528" t="s">
        <v>31</v>
      </c>
      <c r="Q2325" s="519" t="s">
        <v>110</v>
      </c>
      <c r="R2325" s="529"/>
      <c r="S2325" s="530"/>
      <c r="T2325" s="531"/>
      <c r="U2325" s="539">
        <v>0</v>
      </c>
      <c r="V2325" s="540"/>
    </row>
    <row r="2326" spans="5:22" outlineLevel="1" x14ac:dyDescent="0.2">
      <c r="E2326" s="526">
        <v>14</v>
      </c>
      <c r="F2326" s="527" t="s">
        <v>144</v>
      </c>
      <c r="G2326" s="528" t="s">
        <v>28</v>
      </c>
      <c r="Q2326" s="519" t="s">
        <v>110</v>
      </c>
      <c r="R2326" s="529"/>
      <c r="S2326" s="530"/>
      <c r="T2326" s="531"/>
      <c r="U2326" s="539">
        <v>0</v>
      </c>
      <c r="V2326" s="540"/>
    </row>
    <row r="2327" spans="5:22" outlineLevel="1" x14ac:dyDescent="0.2">
      <c r="E2327" s="526">
        <v>14</v>
      </c>
      <c r="F2327" s="527" t="s">
        <v>144</v>
      </c>
      <c r="G2327" s="528" t="s">
        <v>210</v>
      </c>
      <c r="Q2327" s="519" t="s">
        <v>110</v>
      </c>
      <c r="R2327" s="529"/>
      <c r="S2327" s="530"/>
      <c r="T2327" s="531"/>
      <c r="U2327" s="539">
        <v>4.151025294071224</v>
      </c>
      <c r="V2327" s="540"/>
    </row>
    <row r="2328" spans="5:22" outlineLevel="1" x14ac:dyDescent="0.2">
      <c r="E2328" s="526">
        <v>14</v>
      </c>
      <c r="F2328" s="527" t="s">
        <v>144</v>
      </c>
      <c r="G2328" s="528" t="s">
        <v>211</v>
      </c>
      <c r="Q2328" s="519" t="s">
        <v>110</v>
      </c>
      <c r="R2328" s="529"/>
      <c r="S2328" s="530"/>
      <c r="T2328" s="531"/>
      <c r="U2328" s="539">
        <v>0</v>
      </c>
      <c r="V2328" s="540"/>
    </row>
    <row r="2329" spans="5:22" outlineLevel="1" x14ac:dyDescent="0.2">
      <c r="E2329" s="526">
        <v>14</v>
      </c>
      <c r="F2329" s="527" t="s">
        <v>144</v>
      </c>
      <c r="G2329" s="528" t="s">
        <v>212</v>
      </c>
      <c r="Q2329" s="519" t="s">
        <v>110</v>
      </c>
      <c r="R2329" s="529"/>
      <c r="S2329" s="530"/>
      <c r="T2329" s="531"/>
      <c r="U2329" s="539">
        <v>-2.5959897001255237</v>
      </c>
      <c r="V2329" s="540"/>
    </row>
    <row r="2330" spans="5:22" outlineLevel="1" x14ac:dyDescent="0.2">
      <c r="E2330" s="526">
        <v>14</v>
      </c>
      <c r="F2330" s="527" t="s">
        <v>144</v>
      </c>
      <c r="G2330" s="528" t="s">
        <v>213</v>
      </c>
      <c r="Q2330" s="519" t="s">
        <v>110</v>
      </c>
      <c r="R2330" s="529"/>
      <c r="S2330" s="530"/>
      <c r="T2330" s="531"/>
      <c r="U2330" s="539">
        <v>0</v>
      </c>
      <c r="V2330" s="540"/>
    </row>
    <row r="2331" spans="5:22" outlineLevel="1" x14ac:dyDescent="0.2">
      <c r="E2331" s="526">
        <v>14</v>
      </c>
      <c r="F2331" s="527" t="s">
        <v>144</v>
      </c>
      <c r="G2331" s="528" t="s">
        <v>214</v>
      </c>
      <c r="Q2331" s="519" t="s">
        <v>110</v>
      </c>
      <c r="R2331" s="529"/>
      <c r="S2331" s="530"/>
      <c r="T2331" s="531"/>
      <c r="U2331" s="539">
        <v>0</v>
      </c>
      <c r="V2331" s="540"/>
    </row>
    <row r="2332" spans="5:22" outlineLevel="1" x14ac:dyDescent="0.2">
      <c r="E2332" s="526">
        <v>14</v>
      </c>
      <c r="F2332" s="527" t="s">
        <v>144</v>
      </c>
      <c r="G2332" s="528" t="s">
        <v>215</v>
      </c>
      <c r="Q2332" s="519" t="s">
        <v>110</v>
      </c>
      <c r="R2332" s="529"/>
      <c r="S2332" s="530"/>
      <c r="T2332" s="531"/>
      <c r="U2332" s="539">
        <v>0</v>
      </c>
      <c r="V2332" s="540"/>
    </row>
    <row r="2333" spans="5:22" outlineLevel="1" x14ac:dyDescent="0.2">
      <c r="E2333" s="526">
        <v>14</v>
      </c>
      <c r="F2333" s="527" t="s">
        <v>144</v>
      </c>
      <c r="G2333" s="528" t="s">
        <v>216</v>
      </c>
      <c r="Q2333" s="519" t="s">
        <v>110</v>
      </c>
      <c r="R2333" s="529"/>
      <c r="S2333" s="530"/>
      <c r="T2333" s="531"/>
      <c r="U2333" s="539">
        <v>0</v>
      </c>
      <c r="V2333" s="540"/>
    </row>
    <row r="2334" spans="5:22" outlineLevel="1" x14ac:dyDescent="0.2">
      <c r="E2334" s="526">
        <v>14</v>
      </c>
      <c r="F2334" s="527" t="s">
        <v>144</v>
      </c>
      <c r="G2334" s="528" t="s">
        <v>33</v>
      </c>
      <c r="Q2334" s="519" t="s">
        <v>110</v>
      </c>
      <c r="R2334" s="529"/>
      <c r="S2334" s="530"/>
      <c r="T2334" s="531"/>
      <c r="U2334" s="539">
        <v>0</v>
      </c>
      <c r="V2334" s="540"/>
    </row>
    <row r="2335" spans="5:22" outlineLevel="1" x14ac:dyDescent="0.2">
      <c r="E2335" s="526">
        <v>14</v>
      </c>
      <c r="F2335" s="527" t="s">
        <v>144</v>
      </c>
      <c r="G2335" s="528" t="s">
        <v>34</v>
      </c>
      <c r="Q2335" s="519" t="s">
        <v>110</v>
      </c>
      <c r="R2335" s="529"/>
      <c r="S2335" s="530"/>
      <c r="T2335" s="531"/>
      <c r="U2335" s="539">
        <v>0</v>
      </c>
      <c r="V2335" s="540"/>
    </row>
    <row r="2336" spans="5:22" outlineLevel="1" x14ac:dyDescent="0.2">
      <c r="E2336" s="526">
        <v>14</v>
      </c>
      <c r="F2336" s="527" t="s">
        <v>144</v>
      </c>
      <c r="G2336" s="528" t="s">
        <v>217</v>
      </c>
      <c r="Q2336" s="519" t="s">
        <v>110</v>
      </c>
      <c r="R2336" s="529"/>
      <c r="S2336" s="530"/>
      <c r="T2336" s="531"/>
      <c r="U2336" s="539">
        <v>0</v>
      </c>
      <c r="V2336" s="540"/>
    </row>
    <row r="2337" spans="5:22" outlineLevel="1" x14ac:dyDescent="0.2">
      <c r="E2337" s="526">
        <v>14</v>
      </c>
      <c r="F2337" s="527" t="s">
        <v>144</v>
      </c>
      <c r="G2337" s="528" t="s">
        <v>152</v>
      </c>
      <c r="Q2337" s="519" t="s">
        <v>110</v>
      </c>
      <c r="R2337" s="529"/>
      <c r="S2337" s="530"/>
      <c r="T2337" s="531"/>
      <c r="U2337" s="539">
        <v>0</v>
      </c>
      <c r="V2337" s="540"/>
    </row>
    <row r="2338" spans="5:22" outlineLevel="1" x14ac:dyDescent="0.2">
      <c r="E2338" s="526">
        <v>14</v>
      </c>
      <c r="F2338" s="532" t="s">
        <v>144</v>
      </c>
      <c r="G2338" s="533" t="s">
        <v>454</v>
      </c>
      <c r="Q2338" s="519" t="s">
        <v>110</v>
      </c>
      <c r="R2338" s="534"/>
      <c r="S2338" s="535"/>
      <c r="T2338" s="536"/>
      <c r="U2338" s="539">
        <v>0</v>
      </c>
      <c r="V2338" s="540"/>
    </row>
    <row r="2339" spans="5:22" outlineLevel="1" x14ac:dyDescent="0.2">
      <c r="E2339" s="516">
        <v>15</v>
      </c>
      <c r="F2339" s="517" t="s">
        <v>145</v>
      </c>
      <c r="G2339" s="518" t="s">
        <v>209</v>
      </c>
      <c r="Q2339" s="519" t="s">
        <v>110</v>
      </c>
      <c r="R2339" s="520"/>
      <c r="S2339" s="521"/>
      <c r="T2339" s="522"/>
      <c r="U2339" s="539">
        <v>0</v>
      </c>
      <c r="V2339" s="540"/>
    </row>
    <row r="2340" spans="5:22" outlineLevel="1" x14ac:dyDescent="0.2">
      <c r="E2340" s="526">
        <v>15</v>
      </c>
      <c r="F2340" s="527" t="s">
        <v>145</v>
      </c>
      <c r="G2340" s="528" t="s">
        <v>31</v>
      </c>
      <c r="Q2340" s="519" t="s">
        <v>110</v>
      </c>
      <c r="R2340" s="529"/>
      <c r="S2340" s="530"/>
      <c r="T2340" s="531"/>
      <c r="U2340" s="539">
        <v>0</v>
      </c>
      <c r="V2340" s="540"/>
    </row>
    <row r="2341" spans="5:22" outlineLevel="1" x14ac:dyDescent="0.2">
      <c r="E2341" s="526">
        <v>15</v>
      </c>
      <c r="F2341" s="527" t="s">
        <v>145</v>
      </c>
      <c r="G2341" s="528" t="s">
        <v>28</v>
      </c>
      <c r="Q2341" s="519" t="s">
        <v>110</v>
      </c>
      <c r="R2341" s="529"/>
      <c r="S2341" s="530"/>
      <c r="T2341" s="531"/>
      <c r="U2341" s="539">
        <v>0</v>
      </c>
      <c r="V2341" s="540"/>
    </row>
    <row r="2342" spans="5:22" outlineLevel="1" x14ac:dyDescent="0.2">
      <c r="E2342" s="526">
        <v>15</v>
      </c>
      <c r="F2342" s="527" t="s">
        <v>145</v>
      </c>
      <c r="G2342" s="528" t="s">
        <v>210</v>
      </c>
      <c r="Q2342" s="519" t="s">
        <v>110</v>
      </c>
      <c r="R2342" s="529"/>
      <c r="S2342" s="530"/>
      <c r="T2342" s="531"/>
      <c r="U2342" s="539">
        <v>-88.214355597350135</v>
      </c>
      <c r="V2342" s="540"/>
    </row>
    <row r="2343" spans="5:22" outlineLevel="1" x14ac:dyDescent="0.2">
      <c r="E2343" s="526">
        <v>15</v>
      </c>
      <c r="F2343" s="527" t="s">
        <v>145</v>
      </c>
      <c r="G2343" s="528" t="s">
        <v>211</v>
      </c>
      <c r="Q2343" s="519" t="s">
        <v>110</v>
      </c>
      <c r="R2343" s="529"/>
      <c r="S2343" s="530"/>
      <c r="T2343" s="531"/>
      <c r="U2343" s="539">
        <v>0</v>
      </c>
      <c r="V2343" s="540"/>
    </row>
    <row r="2344" spans="5:22" outlineLevel="1" x14ac:dyDescent="0.2">
      <c r="E2344" s="526">
        <v>15</v>
      </c>
      <c r="F2344" s="527" t="s">
        <v>145</v>
      </c>
      <c r="G2344" s="528" t="s">
        <v>212</v>
      </c>
      <c r="Q2344" s="519" t="s">
        <v>110</v>
      </c>
      <c r="R2344" s="529"/>
      <c r="S2344" s="530"/>
      <c r="T2344" s="531"/>
      <c r="U2344" s="539">
        <v>30.261757996724043</v>
      </c>
      <c r="V2344" s="540"/>
    </row>
    <row r="2345" spans="5:22" outlineLevel="1" x14ac:dyDescent="0.2">
      <c r="E2345" s="526">
        <v>15</v>
      </c>
      <c r="F2345" s="527" t="s">
        <v>145</v>
      </c>
      <c r="G2345" s="528" t="s">
        <v>213</v>
      </c>
      <c r="Q2345" s="519" t="s">
        <v>110</v>
      </c>
      <c r="R2345" s="529"/>
      <c r="S2345" s="530"/>
      <c r="T2345" s="531"/>
      <c r="U2345" s="539">
        <v>0</v>
      </c>
      <c r="V2345" s="540"/>
    </row>
    <row r="2346" spans="5:22" outlineLevel="1" x14ac:dyDescent="0.2">
      <c r="E2346" s="526">
        <v>15</v>
      </c>
      <c r="F2346" s="527" t="s">
        <v>145</v>
      </c>
      <c r="G2346" s="528" t="s">
        <v>214</v>
      </c>
      <c r="Q2346" s="519" t="s">
        <v>110</v>
      </c>
      <c r="R2346" s="529"/>
      <c r="S2346" s="530"/>
      <c r="T2346" s="531"/>
      <c r="U2346" s="539">
        <v>6.9727672045426603</v>
      </c>
      <c r="V2346" s="540"/>
    </row>
    <row r="2347" spans="5:22" outlineLevel="1" x14ac:dyDescent="0.2">
      <c r="E2347" s="526">
        <v>15</v>
      </c>
      <c r="F2347" s="527" t="s">
        <v>145</v>
      </c>
      <c r="G2347" s="528" t="s">
        <v>215</v>
      </c>
      <c r="Q2347" s="519" t="s">
        <v>110</v>
      </c>
      <c r="R2347" s="529"/>
      <c r="S2347" s="530"/>
      <c r="T2347" s="531"/>
      <c r="U2347" s="539">
        <v>0</v>
      </c>
      <c r="V2347" s="540"/>
    </row>
    <row r="2348" spans="5:22" outlineLevel="1" x14ac:dyDescent="0.2">
      <c r="E2348" s="526">
        <v>15</v>
      </c>
      <c r="F2348" s="527" t="s">
        <v>145</v>
      </c>
      <c r="G2348" s="528" t="s">
        <v>216</v>
      </c>
      <c r="Q2348" s="519" t="s">
        <v>110</v>
      </c>
      <c r="R2348" s="529"/>
      <c r="S2348" s="530"/>
      <c r="T2348" s="531"/>
      <c r="U2348" s="539">
        <v>0</v>
      </c>
      <c r="V2348" s="540"/>
    </row>
    <row r="2349" spans="5:22" outlineLevel="1" x14ac:dyDescent="0.2">
      <c r="E2349" s="526">
        <v>15</v>
      </c>
      <c r="F2349" s="527" t="s">
        <v>145</v>
      </c>
      <c r="G2349" s="528" t="s">
        <v>33</v>
      </c>
      <c r="Q2349" s="519" t="s">
        <v>110</v>
      </c>
      <c r="R2349" s="529"/>
      <c r="S2349" s="530"/>
      <c r="T2349" s="531"/>
      <c r="U2349" s="539">
        <v>0</v>
      </c>
      <c r="V2349" s="540"/>
    </row>
    <row r="2350" spans="5:22" outlineLevel="1" x14ac:dyDescent="0.2">
      <c r="E2350" s="526">
        <v>15</v>
      </c>
      <c r="F2350" s="527" t="s">
        <v>145</v>
      </c>
      <c r="G2350" s="528" t="s">
        <v>34</v>
      </c>
      <c r="Q2350" s="519" t="s">
        <v>110</v>
      </c>
      <c r="R2350" s="529"/>
      <c r="S2350" s="530"/>
      <c r="T2350" s="531"/>
      <c r="U2350" s="539">
        <v>0</v>
      </c>
      <c r="V2350" s="540"/>
    </row>
    <row r="2351" spans="5:22" outlineLevel="1" x14ac:dyDescent="0.2">
      <c r="E2351" s="526">
        <v>15</v>
      </c>
      <c r="F2351" s="527" t="s">
        <v>145</v>
      </c>
      <c r="G2351" s="528" t="s">
        <v>217</v>
      </c>
      <c r="Q2351" s="519" t="s">
        <v>110</v>
      </c>
      <c r="R2351" s="529"/>
      <c r="S2351" s="530"/>
      <c r="T2351" s="531"/>
      <c r="U2351" s="539">
        <v>0</v>
      </c>
      <c r="V2351" s="540"/>
    </row>
    <row r="2352" spans="5:22" outlineLevel="1" x14ac:dyDescent="0.2">
      <c r="E2352" s="526">
        <v>15</v>
      </c>
      <c r="F2352" s="527" t="s">
        <v>145</v>
      </c>
      <c r="G2352" s="528" t="s">
        <v>152</v>
      </c>
      <c r="Q2352" s="519" t="s">
        <v>110</v>
      </c>
      <c r="R2352" s="529"/>
      <c r="S2352" s="530"/>
      <c r="T2352" s="531"/>
      <c r="U2352" s="539">
        <v>0</v>
      </c>
      <c r="V2352" s="540"/>
    </row>
    <row r="2353" spans="5:22" outlineLevel="1" x14ac:dyDescent="0.2">
      <c r="E2353" s="526">
        <v>15</v>
      </c>
      <c r="F2353" s="532" t="s">
        <v>145</v>
      </c>
      <c r="G2353" s="533" t="s">
        <v>454</v>
      </c>
      <c r="Q2353" s="519" t="s">
        <v>110</v>
      </c>
      <c r="R2353" s="534"/>
      <c r="S2353" s="535"/>
      <c r="T2353" s="536"/>
      <c r="U2353" s="539">
        <v>0</v>
      </c>
      <c r="V2353" s="540"/>
    </row>
    <row r="2354" spans="5:22" outlineLevel="1" x14ac:dyDescent="0.2">
      <c r="E2354" s="516">
        <v>16</v>
      </c>
      <c r="F2354" s="517" t="s">
        <v>146</v>
      </c>
      <c r="G2354" s="518" t="s">
        <v>209</v>
      </c>
      <c r="Q2354" s="519" t="s">
        <v>110</v>
      </c>
      <c r="R2354" s="520"/>
      <c r="S2354" s="521"/>
      <c r="T2354" s="522"/>
      <c r="U2354" s="539">
        <v>0</v>
      </c>
      <c r="V2354" s="540"/>
    </row>
    <row r="2355" spans="5:22" outlineLevel="1" x14ac:dyDescent="0.2">
      <c r="E2355" s="526">
        <v>16</v>
      </c>
      <c r="F2355" s="527" t="s">
        <v>146</v>
      </c>
      <c r="G2355" s="528" t="s">
        <v>31</v>
      </c>
      <c r="Q2355" s="519" t="s">
        <v>110</v>
      </c>
      <c r="R2355" s="529"/>
      <c r="S2355" s="530"/>
      <c r="T2355" s="531"/>
      <c r="U2355" s="539">
        <v>0</v>
      </c>
      <c r="V2355" s="540"/>
    </row>
    <row r="2356" spans="5:22" outlineLevel="1" x14ac:dyDescent="0.2">
      <c r="E2356" s="526">
        <v>16</v>
      </c>
      <c r="F2356" s="527" t="s">
        <v>146</v>
      </c>
      <c r="G2356" s="528" t="s">
        <v>28</v>
      </c>
      <c r="Q2356" s="519" t="s">
        <v>110</v>
      </c>
      <c r="R2356" s="529"/>
      <c r="S2356" s="530"/>
      <c r="T2356" s="531"/>
      <c r="U2356" s="539">
        <v>0</v>
      </c>
      <c r="V2356" s="540"/>
    </row>
    <row r="2357" spans="5:22" outlineLevel="1" x14ac:dyDescent="0.2">
      <c r="E2357" s="526">
        <v>16</v>
      </c>
      <c r="F2357" s="527" t="s">
        <v>146</v>
      </c>
      <c r="G2357" s="528" t="s">
        <v>210</v>
      </c>
      <c r="Q2357" s="519" t="s">
        <v>110</v>
      </c>
      <c r="R2357" s="529"/>
      <c r="S2357" s="530"/>
      <c r="T2357" s="531"/>
      <c r="U2357" s="539">
        <v>-457.4567128277734</v>
      </c>
      <c r="V2357" s="540"/>
    </row>
    <row r="2358" spans="5:22" outlineLevel="1" x14ac:dyDescent="0.2">
      <c r="E2358" s="526">
        <v>16</v>
      </c>
      <c r="F2358" s="527" t="s">
        <v>146</v>
      </c>
      <c r="G2358" s="528" t="s">
        <v>211</v>
      </c>
      <c r="Q2358" s="519" t="s">
        <v>110</v>
      </c>
      <c r="R2358" s="529"/>
      <c r="S2358" s="530"/>
      <c r="T2358" s="531"/>
      <c r="U2358" s="539">
        <v>0</v>
      </c>
      <c r="V2358" s="540"/>
    </row>
    <row r="2359" spans="5:22" outlineLevel="1" x14ac:dyDescent="0.2">
      <c r="E2359" s="526">
        <v>16</v>
      </c>
      <c r="F2359" s="527" t="s">
        <v>146</v>
      </c>
      <c r="G2359" s="528" t="s">
        <v>212</v>
      </c>
      <c r="Q2359" s="519" t="s">
        <v>110</v>
      </c>
      <c r="R2359" s="529"/>
      <c r="S2359" s="530"/>
      <c r="T2359" s="531"/>
      <c r="U2359" s="539">
        <v>57.503945889489103</v>
      </c>
      <c r="V2359" s="540"/>
    </row>
    <row r="2360" spans="5:22" outlineLevel="1" x14ac:dyDescent="0.2">
      <c r="E2360" s="526">
        <v>16</v>
      </c>
      <c r="F2360" s="527" t="s">
        <v>146</v>
      </c>
      <c r="G2360" s="528" t="s">
        <v>213</v>
      </c>
      <c r="Q2360" s="519" t="s">
        <v>110</v>
      </c>
      <c r="R2360" s="529"/>
      <c r="S2360" s="530"/>
      <c r="T2360" s="531"/>
      <c r="U2360" s="539">
        <v>0</v>
      </c>
      <c r="V2360" s="540"/>
    </row>
    <row r="2361" spans="5:22" outlineLevel="1" x14ac:dyDescent="0.2">
      <c r="E2361" s="526">
        <v>16</v>
      </c>
      <c r="F2361" s="527" t="s">
        <v>146</v>
      </c>
      <c r="G2361" s="528" t="s">
        <v>214</v>
      </c>
      <c r="Q2361" s="519" t="s">
        <v>110</v>
      </c>
      <c r="R2361" s="529"/>
      <c r="S2361" s="530"/>
      <c r="T2361" s="531"/>
      <c r="U2361" s="539">
        <v>50.524132664048842</v>
      </c>
      <c r="V2361" s="540"/>
    </row>
    <row r="2362" spans="5:22" outlineLevel="1" x14ac:dyDescent="0.2">
      <c r="E2362" s="526">
        <v>16</v>
      </c>
      <c r="F2362" s="527" t="s">
        <v>146</v>
      </c>
      <c r="G2362" s="528" t="s">
        <v>215</v>
      </c>
      <c r="Q2362" s="519" t="s">
        <v>110</v>
      </c>
      <c r="R2362" s="529"/>
      <c r="S2362" s="530"/>
      <c r="T2362" s="531"/>
      <c r="U2362" s="539">
        <v>0</v>
      </c>
      <c r="V2362" s="540"/>
    </row>
    <row r="2363" spans="5:22" outlineLevel="1" x14ac:dyDescent="0.2">
      <c r="E2363" s="526">
        <v>16</v>
      </c>
      <c r="F2363" s="527" t="s">
        <v>146</v>
      </c>
      <c r="G2363" s="528" t="s">
        <v>216</v>
      </c>
      <c r="Q2363" s="519" t="s">
        <v>110</v>
      </c>
      <c r="R2363" s="529"/>
      <c r="S2363" s="530"/>
      <c r="T2363" s="531"/>
      <c r="U2363" s="539">
        <v>0</v>
      </c>
      <c r="V2363" s="540"/>
    </row>
    <row r="2364" spans="5:22" outlineLevel="1" x14ac:dyDescent="0.2">
      <c r="E2364" s="526">
        <v>16</v>
      </c>
      <c r="F2364" s="527" t="s">
        <v>146</v>
      </c>
      <c r="G2364" s="528" t="s">
        <v>33</v>
      </c>
      <c r="Q2364" s="519" t="s">
        <v>110</v>
      </c>
      <c r="R2364" s="529"/>
      <c r="S2364" s="530"/>
      <c r="T2364" s="531"/>
      <c r="U2364" s="539">
        <v>0</v>
      </c>
      <c r="V2364" s="540"/>
    </row>
    <row r="2365" spans="5:22" outlineLevel="1" x14ac:dyDescent="0.2">
      <c r="E2365" s="526">
        <v>16</v>
      </c>
      <c r="F2365" s="527" t="s">
        <v>146</v>
      </c>
      <c r="G2365" s="528" t="s">
        <v>34</v>
      </c>
      <c r="Q2365" s="519" t="s">
        <v>110</v>
      </c>
      <c r="R2365" s="529"/>
      <c r="S2365" s="530"/>
      <c r="T2365" s="531"/>
      <c r="U2365" s="539">
        <v>0</v>
      </c>
      <c r="V2365" s="540"/>
    </row>
    <row r="2366" spans="5:22" outlineLevel="1" x14ac:dyDescent="0.2">
      <c r="E2366" s="526">
        <v>16</v>
      </c>
      <c r="F2366" s="527" t="s">
        <v>146</v>
      </c>
      <c r="G2366" s="528" t="s">
        <v>217</v>
      </c>
      <c r="Q2366" s="519" t="s">
        <v>110</v>
      </c>
      <c r="R2366" s="529"/>
      <c r="S2366" s="530"/>
      <c r="T2366" s="531"/>
      <c r="U2366" s="539">
        <v>0</v>
      </c>
      <c r="V2366" s="540"/>
    </row>
    <row r="2367" spans="5:22" outlineLevel="1" x14ac:dyDescent="0.2">
      <c r="E2367" s="526">
        <v>16</v>
      </c>
      <c r="F2367" s="527" t="s">
        <v>146</v>
      </c>
      <c r="G2367" s="528" t="s">
        <v>152</v>
      </c>
      <c r="Q2367" s="519" t="s">
        <v>110</v>
      </c>
      <c r="R2367" s="529"/>
      <c r="S2367" s="530"/>
      <c r="T2367" s="531"/>
      <c r="U2367" s="539">
        <v>0</v>
      </c>
      <c r="V2367" s="540"/>
    </row>
    <row r="2368" spans="5:22" outlineLevel="1" x14ac:dyDescent="0.2">
      <c r="E2368" s="526">
        <v>16</v>
      </c>
      <c r="F2368" s="532" t="s">
        <v>146</v>
      </c>
      <c r="G2368" s="533" t="s">
        <v>454</v>
      </c>
      <c r="Q2368" s="519" t="s">
        <v>110</v>
      </c>
      <c r="R2368" s="534"/>
      <c r="S2368" s="535"/>
      <c r="T2368" s="536"/>
      <c r="U2368" s="539">
        <v>0</v>
      </c>
      <c r="V2368" s="540"/>
    </row>
    <row r="2369" spans="5:22" outlineLevel="1" x14ac:dyDescent="0.2">
      <c r="E2369" s="516">
        <v>17</v>
      </c>
      <c r="F2369" s="517" t="s">
        <v>147</v>
      </c>
      <c r="G2369" s="518" t="s">
        <v>209</v>
      </c>
      <c r="Q2369" s="519" t="s">
        <v>110</v>
      </c>
      <c r="R2369" s="520"/>
      <c r="S2369" s="521"/>
      <c r="T2369" s="522"/>
      <c r="U2369" s="539">
        <v>0</v>
      </c>
      <c r="V2369" s="540"/>
    </row>
    <row r="2370" spans="5:22" outlineLevel="1" x14ac:dyDescent="0.2">
      <c r="E2370" s="526">
        <v>17</v>
      </c>
      <c r="F2370" s="527" t="s">
        <v>147</v>
      </c>
      <c r="G2370" s="528" t="s">
        <v>31</v>
      </c>
      <c r="Q2370" s="519" t="s">
        <v>110</v>
      </c>
      <c r="R2370" s="529"/>
      <c r="S2370" s="530"/>
      <c r="T2370" s="531"/>
      <c r="U2370" s="539">
        <v>0</v>
      </c>
      <c r="V2370" s="540"/>
    </row>
    <row r="2371" spans="5:22" outlineLevel="1" x14ac:dyDescent="0.2">
      <c r="E2371" s="526">
        <v>17</v>
      </c>
      <c r="F2371" s="527" t="s">
        <v>147</v>
      </c>
      <c r="G2371" s="528" t="s">
        <v>28</v>
      </c>
      <c r="Q2371" s="519" t="s">
        <v>110</v>
      </c>
      <c r="R2371" s="529"/>
      <c r="S2371" s="530"/>
      <c r="T2371" s="531"/>
      <c r="U2371" s="539">
        <v>0</v>
      </c>
      <c r="V2371" s="540"/>
    </row>
    <row r="2372" spans="5:22" outlineLevel="1" x14ac:dyDescent="0.2">
      <c r="E2372" s="526">
        <v>17</v>
      </c>
      <c r="F2372" s="527" t="s">
        <v>147</v>
      </c>
      <c r="G2372" s="528" t="s">
        <v>210</v>
      </c>
      <c r="Q2372" s="519" t="s">
        <v>110</v>
      </c>
      <c r="R2372" s="529"/>
      <c r="S2372" s="530"/>
      <c r="T2372" s="531"/>
      <c r="U2372" s="539">
        <v>-104.05943105374658</v>
      </c>
      <c r="V2372" s="540"/>
    </row>
    <row r="2373" spans="5:22" outlineLevel="1" x14ac:dyDescent="0.2">
      <c r="E2373" s="526">
        <v>17</v>
      </c>
      <c r="F2373" s="527" t="s">
        <v>147</v>
      </c>
      <c r="G2373" s="528" t="s">
        <v>211</v>
      </c>
      <c r="Q2373" s="519" t="s">
        <v>110</v>
      </c>
      <c r="R2373" s="529"/>
      <c r="S2373" s="530"/>
      <c r="T2373" s="531"/>
      <c r="U2373" s="539">
        <v>0</v>
      </c>
      <c r="V2373" s="540"/>
    </row>
    <row r="2374" spans="5:22" outlineLevel="1" x14ac:dyDescent="0.2">
      <c r="E2374" s="526">
        <v>17</v>
      </c>
      <c r="F2374" s="527" t="s">
        <v>147</v>
      </c>
      <c r="G2374" s="528" t="s">
        <v>212</v>
      </c>
      <c r="Q2374" s="519" t="s">
        <v>110</v>
      </c>
      <c r="R2374" s="529"/>
      <c r="S2374" s="530"/>
      <c r="T2374" s="531"/>
      <c r="U2374" s="539">
        <v>10.403803786847218</v>
      </c>
      <c r="V2374" s="540"/>
    </row>
    <row r="2375" spans="5:22" outlineLevel="1" x14ac:dyDescent="0.2">
      <c r="E2375" s="526">
        <v>17</v>
      </c>
      <c r="F2375" s="527" t="s">
        <v>147</v>
      </c>
      <c r="G2375" s="528" t="s">
        <v>213</v>
      </c>
      <c r="Q2375" s="519" t="s">
        <v>110</v>
      </c>
      <c r="R2375" s="529"/>
      <c r="S2375" s="530"/>
      <c r="T2375" s="531"/>
      <c r="U2375" s="539">
        <v>0</v>
      </c>
      <c r="V2375" s="540"/>
    </row>
    <row r="2376" spans="5:22" outlineLevel="1" x14ac:dyDescent="0.2">
      <c r="E2376" s="526">
        <v>17</v>
      </c>
      <c r="F2376" s="527" t="s">
        <v>147</v>
      </c>
      <c r="G2376" s="528" t="s">
        <v>214</v>
      </c>
      <c r="Q2376" s="519" t="s">
        <v>110</v>
      </c>
      <c r="R2376" s="529"/>
      <c r="S2376" s="530"/>
      <c r="T2376" s="531"/>
      <c r="U2376" s="539">
        <v>35.88080398752939</v>
      </c>
      <c r="V2376" s="540"/>
    </row>
    <row r="2377" spans="5:22" outlineLevel="1" x14ac:dyDescent="0.2">
      <c r="E2377" s="526">
        <v>17</v>
      </c>
      <c r="F2377" s="527" t="s">
        <v>147</v>
      </c>
      <c r="G2377" s="528" t="s">
        <v>215</v>
      </c>
      <c r="Q2377" s="519" t="s">
        <v>110</v>
      </c>
      <c r="R2377" s="529"/>
      <c r="S2377" s="530"/>
      <c r="T2377" s="531"/>
      <c r="U2377" s="539">
        <v>0</v>
      </c>
      <c r="V2377" s="540"/>
    </row>
    <row r="2378" spans="5:22" outlineLevel="1" x14ac:dyDescent="0.2">
      <c r="E2378" s="526">
        <v>17</v>
      </c>
      <c r="F2378" s="527" t="s">
        <v>147</v>
      </c>
      <c r="G2378" s="528" t="s">
        <v>216</v>
      </c>
      <c r="Q2378" s="519" t="s">
        <v>110</v>
      </c>
      <c r="R2378" s="529"/>
      <c r="S2378" s="530"/>
      <c r="T2378" s="531"/>
      <c r="U2378" s="539">
        <v>0</v>
      </c>
      <c r="V2378" s="540"/>
    </row>
    <row r="2379" spans="5:22" outlineLevel="1" x14ac:dyDescent="0.2">
      <c r="E2379" s="526">
        <v>17</v>
      </c>
      <c r="F2379" s="527" t="s">
        <v>147</v>
      </c>
      <c r="G2379" s="528" t="s">
        <v>33</v>
      </c>
      <c r="Q2379" s="519" t="s">
        <v>110</v>
      </c>
      <c r="R2379" s="529"/>
      <c r="S2379" s="530"/>
      <c r="T2379" s="531"/>
      <c r="U2379" s="539">
        <v>0</v>
      </c>
      <c r="V2379" s="540"/>
    </row>
    <row r="2380" spans="5:22" outlineLevel="1" x14ac:dyDescent="0.2">
      <c r="E2380" s="526">
        <v>17</v>
      </c>
      <c r="F2380" s="527" t="s">
        <v>147</v>
      </c>
      <c r="G2380" s="528" t="s">
        <v>34</v>
      </c>
      <c r="Q2380" s="519" t="s">
        <v>110</v>
      </c>
      <c r="R2380" s="529"/>
      <c r="S2380" s="530"/>
      <c r="T2380" s="531"/>
      <c r="U2380" s="539">
        <v>0</v>
      </c>
      <c r="V2380" s="540"/>
    </row>
    <row r="2381" spans="5:22" outlineLevel="1" x14ac:dyDescent="0.2">
      <c r="E2381" s="526">
        <v>17</v>
      </c>
      <c r="F2381" s="527" t="s">
        <v>147</v>
      </c>
      <c r="G2381" s="528" t="s">
        <v>217</v>
      </c>
      <c r="Q2381" s="519" t="s">
        <v>110</v>
      </c>
      <c r="R2381" s="529"/>
      <c r="S2381" s="530"/>
      <c r="T2381" s="531"/>
      <c r="U2381" s="539">
        <v>0</v>
      </c>
      <c r="V2381" s="540"/>
    </row>
    <row r="2382" spans="5:22" outlineLevel="1" x14ac:dyDescent="0.2">
      <c r="E2382" s="526">
        <v>17</v>
      </c>
      <c r="F2382" s="527" t="s">
        <v>147</v>
      </c>
      <c r="G2382" s="528" t="s">
        <v>152</v>
      </c>
      <c r="Q2382" s="519" t="s">
        <v>110</v>
      </c>
      <c r="R2382" s="529"/>
      <c r="S2382" s="530"/>
      <c r="T2382" s="531"/>
      <c r="U2382" s="539">
        <v>0</v>
      </c>
      <c r="V2382" s="540"/>
    </row>
    <row r="2383" spans="5:22" outlineLevel="1" x14ac:dyDescent="0.2">
      <c r="E2383" s="526">
        <v>17</v>
      </c>
      <c r="F2383" s="532" t="s">
        <v>147</v>
      </c>
      <c r="G2383" s="533" t="s">
        <v>454</v>
      </c>
      <c r="Q2383" s="519" t="s">
        <v>110</v>
      </c>
      <c r="R2383" s="534"/>
      <c r="S2383" s="535"/>
      <c r="T2383" s="536"/>
      <c r="U2383" s="539">
        <v>0</v>
      </c>
      <c r="V2383" s="540"/>
    </row>
    <row r="2384" spans="5:22" outlineLevel="1" x14ac:dyDescent="0.2">
      <c r="E2384" s="516">
        <v>18</v>
      </c>
      <c r="F2384" s="517" t="s">
        <v>148</v>
      </c>
      <c r="G2384" s="518" t="s">
        <v>209</v>
      </c>
      <c r="Q2384" s="519" t="s">
        <v>110</v>
      </c>
      <c r="R2384" s="520"/>
      <c r="S2384" s="521"/>
      <c r="T2384" s="522"/>
      <c r="U2384" s="539">
        <v>0</v>
      </c>
      <c r="V2384" s="540"/>
    </row>
    <row r="2385" spans="5:22" outlineLevel="1" x14ac:dyDescent="0.2">
      <c r="E2385" s="526">
        <v>18</v>
      </c>
      <c r="F2385" s="527" t="s">
        <v>148</v>
      </c>
      <c r="G2385" s="528" t="s">
        <v>31</v>
      </c>
      <c r="Q2385" s="519" t="s">
        <v>110</v>
      </c>
      <c r="R2385" s="529"/>
      <c r="S2385" s="530"/>
      <c r="T2385" s="531"/>
      <c r="U2385" s="539">
        <v>0</v>
      </c>
      <c r="V2385" s="540"/>
    </row>
    <row r="2386" spans="5:22" outlineLevel="1" x14ac:dyDescent="0.2">
      <c r="E2386" s="526">
        <v>18</v>
      </c>
      <c r="F2386" s="527" t="s">
        <v>148</v>
      </c>
      <c r="G2386" s="528" t="s">
        <v>28</v>
      </c>
      <c r="Q2386" s="519" t="s">
        <v>110</v>
      </c>
      <c r="R2386" s="529"/>
      <c r="S2386" s="530"/>
      <c r="T2386" s="531"/>
      <c r="U2386" s="539">
        <v>0</v>
      </c>
      <c r="V2386" s="540"/>
    </row>
    <row r="2387" spans="5:22" outlineLevel="1" x14ac:dyDescent="0.2">
      <c r="E2387" s="526">
        <v>18</v>
      </c>
      <c r="F2387" s="527" t="s">
        <v>148</v>
      </c>
      <c r="G2387" s="528" t="s">
        <v>210</v>
      </c>
      <c r="Q2387" s="519" t="s">
        <v>110</v>
      </c>
      <c r="R2387" s="529"/>
      <c r="S2387" s="530"/>
      <c r="T2387" s="531"/>
      <c r="U2387" s="539">
        <v>-55.751418678321187</v>
      </c>
      <c r="V2387" s="540"/>
    </row>
    <row r="2388" spans="5:22" outlineLevel="1" x14ac:dyDescent="0.2">
      <c r="E2388" s="526">
        <v>18</v>
      </c>
      <c r="F2388" s="527" t="s">
        <v>148</v>
      </c>
      <c r="G2388" s="528" t="s">
        <v>211</v>
      </c>
      <c r="Q2388" s="519" t="s">
        <v>110</v>
      </c>
      <c r="R2388" s="529"/>
      <c r="S2388" s="530"/>
      <c r="T2388" s="531"/>
      <c r="U2388" s="539">
        <v>0</v>
      </c>
      <c r="V2388" s="540"/>
    </row>
    <row r="2389" spans="5:22" outlineLevel="1" x14ac:dyDescent="0.2">
      <c r="E2389" s="526">
        <v>18</v>
      </c>
      <c r="F2389" s="527" t="s">
        <v>148</v>
      </c>
      <c r="G2389" s="528" t="s">
        <v>212</v>
      </c>
      <c r="Q2389" s="519" t="s">
        <v>110</v>
      </c>
      <c r="R2389" s="529"/>
      <c r="S2389" s="530"/>
      <c r="T2389" s="531"/>
      <c r="U2389" s="539">
        <v>-27.566076665543921</v>
      </c>
      <c r="V2389" s="540"/>
    </row>
    <row r="2390" spans="5:22" outlineLevel="1" x14ac:dyDescent="0.2">
      <c r="E2390" s="526">
        <v>18</v>
      </c>
      <c r="F2390" s="527" t="s">
        <v>148</v>
      </c>
      <c r="G2390" s="528" t="s">
        <v>213</v>
      </c>
      <c r="Q2390" s="519" t="s">
        <v>110</v>
      </c>
      <c r="R2390" s="529"/>
      <c r="S2390" s="530"/>
      <c r="T2390" s="531"/>
      <c r="U2390" s="539">
        <v>0</v>
      </c>
      <c r="V2390" s="540"/>
    </row>
    <row r="2391" spans="5:22" outlineLevel="1" x14ac:dyDescent="0.2">
      <c r="E2391" s="526">
        <v>18</v>
      </c>
      <c r="F2391" s="527" t="s">
        <v>148</v>
      </c>
      <c r="G2391" s="528" t="s">
        <v>214</v>
      </c>
      <c r="Q2391" s="519" t="s">
        <v>110</v>
      </c>
      <c r="R2391" s="529"/>
      <c r="S2391" s="530"/>
      <c r="T2391" s="531"/>
      <c r="U2391" s="539">
        <v>10.885427726217076</v>
      </c>
      <c r="V2391" s="540"/>
    </row>
    <row r="2392" spans="5:22" outlineLevel="1" x14ac:dyDescent="0.2">
      <c r="E2392" s="526">
        <v>18</v>
      </c>
      <c r="F2392" s="527" t="s">
        <v>148</v>
      </c>
      <c r="G2392" s="528" t="s">
        <v>215</v>
      </c>
      <c r="Q2392" s="519" t="s">
        <v>110</v>
      </c>
      <c r="R2392" s="529"/>
      <c r="S2392" s="530"/>
      <c r="T2392" s="531"/>
      <c r="U2392" s="539">
        <v>0</v>
      </c>
      <c r="V2392" s="540"/>
    </row>
    <row r="2393" spans="5:22" outlineLevel="1" x14ac:dyDescent="0.2">
      <c r="E2393" s="526">
        <v>18</v>
      </c>
      <c r="F2393" s="527" t="s">
        <v>148</v>
      </c>
      <c r="G2393" s="528" t="s">
        <v>216</v>
      </c>
      <c r="Q2393" s="519" t="s">
        <v>110</v>
      </c>
      <c r="R2393" s="529"/>
      <c r="S2393" s="530"/>
      <c r="T2393" s="531"/>
      <c r="U2393" s="539">
        <v>0</v>
      </c>
      <c r="V2393" s="540"/>
    </row>
    <row r="2394" spans="5:22" outlineLevel="1" x14ac:dyDescent="0.2">
      <c r="E2394" s="526">
        <v>18</v>
      </c>
      <c r="F2394" s="527" t="s">
        <v>148</v>
      </c>
      <c r="G2394" s="528" t="s">
        <v>33</v>
      </c>
      <c r="Q2394" s="519" t="s">
        <v>110</v>
      </c>
      <c r="R2394" s="529"/>
      <c r="S2394" s="530"/>
      <c r="T2394" s="531"/>
      <c r="U2394" s="539">
        <v>0</v>
      </c>
      <c r="V2394" s="540"/>
    </row>
    <row r="2395" spans="5:22" outlineLevel="1" x14ac:dyDescent="0.2">
      <c r="E2395" s="526">
        <v>18</v>
      </c>
      <c r="F2395" s="527" t="s">
        <v>148</v>
      </c>
      <c r="G2395" s="528" t="s">
        <v>34</v>
      </c>
      <c r="Q2395" s="519" t="s">
        <v>110</v>
      </c>
      <c r="R2395" s="529"/>
      <c r="S2395" s="530"/>
      <c r="T2395" s="531"/>
      <c r="U2395" s="539">
        <v>0</v>
      </c>
      <c r="V2395" s="540"/>
    </row>
    <row r="2396" spans="5:22" outlineLevel="1" x14ac:dyDescent="0.2">
      <c r="E2396" s="526">
        <v>18</v>
      </c>
      <c r="F2396" s="527" t="s">
        <v>148</v>
      </c>
      <c r="G2396" s="528" t="s">
        <v>217</v>
      </c>
      <c r="Q2396" s="519" t="s">
        <v>110</v>
      </c>
      <c r="R2396" s="529"/>
      <c r="S2396" s="530"/>
      <c r="T2396" s="531"/>
      <c r="U2396" s="539">
        <v>0</v>
      </c>
      <c r="V2396" s="540"/>
    </row>
    <row r="2397" spans="5:22" outlineLevel="1" x14ac:dyDescent="0.2">
      <c r="E2397" s="526">
        <v>18</v>
      </c>
      <c r="F2397" s="527" t="s">
        <v>148</v>
      </c>
      <c r="G2397" s="528" t="s">
        <v>152</v>
      </c>
      <c r="Q2397" s="519" t="s">
        <v>110</v>
      </c>
      <c r="R2397" s="529"/>
      <c r="S2397" s="530"/>
      <c r="T2397" s="531"/>
      <c r="U2397" s="539">
        <v>0</v>
      </c>
      <c r="V2397" s="540"/>
    </row>
    <row r="2398" spans="5:22" outlineLevel="1" x14ac:dyDescent="0.2">
      <c r="E2398" s="526">
        <v>18</v>
      </c>
      <c r="F2398" s="532" t="s">
        <v>148</v>
      </c>
      <c r="G2398" s="533" t="s">
        <v>454</v>
      </c>
      <c r="Q2398" s="519" t="s">
        <v>110</v>
      </c>
      <c r="R2398" s="534"/>
      <c r="S2398" s="535"/>
      <c r="T2398" s="536"/>
      <c r="U2398" s="539">
        <v>0</v>
      </c>
      <c r="V2398" s="540"/>
    </row>
    <row r="2399" spans="5:22" outlineLevel="1" x14ac:dyDescent="0.2">
      <c r="E2399" s="516">
        <v>19</v>
      </c>
      <c r="F2399" s="517" t="s">
        <v>149</v>
      </c>
      <c r="G2399" s="518" t="s">
        <v>209</v>
      </c>
      <c r="Q2399" s="519" t="s">
        <v>110</v>
      </c>
      <c r="R2399" s="520"/>
      <c r="S2399" s="521"/>
      <c r="T2399" s="522"/>
      <c r="U2399" s="539">
        <v>0</v>
      </c>
      <c r="V2399" s="540"/>
    </row>
    <row r="2400" spans="5:22" outlineLevel="1" x14ac:dyDescent="0.2">
      <c r="E2400" s="526">
        <v>19</v>
      </c>
      <c r="F2400" s="527" t="s">
        <v>149</v>
      </c>
      <c r="G2400" s="528" t="s">
        <v>31</v>
      </c>
      <c r="Q2400" s="519" t="s">
        <v>110</v>
      </c>
      <c r="R2400" s="529"/>
      <c r="S2400" s="530"/>
      <c r="T2400" s="531"/>
      <c r="U2400" s="539">
        <v>0</v>
      </c>
      <c r="V2400" s="540"/>
    </row>
    <row r="2401" spans="5:22" outlineLevel="1" x14ac:dyDescent="0.2">
      <c r="E2401" s="526">
        <v>19</v>
      </c>
      <c r="F2401" s="527" t="s">
        <v>149</v>
      </c>
      <c r="G2401" s="528" t="s">
        <v>28</v>
      </c>
      <c r="Q2401" s="519" t="s">
        <v>110</v>
      </c>
      <c r="R2401" s="529"/>
      <c r="S2401" s="530"/>
      <c r="T2401" s="531"/>
      <c r="U2401" s="539">
        <v>0</v>
      </c>
      <c r="V2401" s="540"/>
    </row>
    <row r="2402" spans="5:22" outlineLevel="1" x14ac:dyDescent="0.2">
      <c r="E2402" s="526">
        <v>19</v>
      </c>
      <c r="F2402" s="527" t="s">
        <v>149</v>
      </c>
      <c r="G2402" s="528" t="s">
        <v>210</v>
      </c>
      <c r="Q2402" s="519" t="s">
        <v>110</v>
      </c>
      <c r="R2402" s="529"/>
      <c r="S2402" s="530"/>
      <c r="T2402" s="531"/>
      <c r="U2402" s="539">
        <v>-20.131579721096994</v>
      </c>
      <c r="V2402" s="540"/>
    </row>
    <row r="2403" spans="5:22" outlineLevel="1" x14ac:dyDescent="0.2">
      <c r="E2403" s="526">
        <v>19</v>
      </c>
      <c r="F2403" s="527" t="s">
        <v>149</v>
      </c>
      <c r="G2403" s="528" t="s">
        <v>211</v>
      </c>
      <c r="Q2403" s="519" t="s">
        <v>110</v>
      </c>
      <c r="R2403" s="529"/>
      <c r="S2403" s="530"/>
      <c r="T2403" s="531"/>
      <c r="U2403" s="539">
        <v>0</v>
      </c>
      <c r="V2403" s="540"/>
    </row>
    <row r="2404" spans="5:22" outlineLevel="1" x14ac:dyDescent="0.2">
      <c r="E2404" s="526">
        <v>19</v>
      </c>
      <c r="F2404" s="527" t="s">
        <v>149</v>
      </c>
      <c r="G2404" s="528" t="s">
        <v>212</v>
      </c>
      <c r="Q2404" s="519" t="s">
        <v>110</v>
      </c>
      <c r="R2404" s="529"/>
      <c r="S2404" s="530"/>
      <c r="T2404" s="531"/>
      <c r="U2404" s="539">
        <v>15.860496433391933</v>
      </c>
      <c r="V2404" s="540"/>
    </row>
    <row r="2405" spans="5:22" outlineLevel="1" x14ac:dyDescent="0.2">
      <c r="E2405" s="526">
        <v>19</v>
      </c>
      <c r="F2405" s="527" t="s">
        <v>149</v>
      </c>
      <c r="G2405" s="528" t="s">
        <v>213</v>
      </c>
      <c r="Q2405" s="519" t="s">
        <v>110</v>
      </c>
      <c r="R2405" s="529"/>
      <c r="S2405" s="530"/>
      <c r="T2405" s="531"/>
      <c r="U2405" s="539">
        <v>0</v>
      </c>
      <c r="V2405" s="540"/>
    </row>
    <row r="2406" spans="5:22" outlineLevel="1" x14ac:dyDescent="0.2">
      <c r="E2406" s="526">
        <v>19</v>
      </c>
      <c r="F2406" s="527" t="s">
        <v>149</v>
      </c>
      <c r="G2406" s="528" t="s">
        <v>214</v>
      </c>
      <c r="Q2406" s="519" t="s">
        <v>110</v>
      </c>
      <c r="R2406" s="529"/>
      <c r="S2406" s="530"/>
      <c r="T2406" s="531"/>
      <c r="U2406" s="539">
        <v>13.977324948291015</v>
      </c>
      <c r="V2406" s="540"/>
    </row>
    <row r="2407" spans="5:22" outlineLevel="1" x14ac:dyDescent="0.2">
      <c r="E2407" s="526">
        <v>19</v>
      </c>
      <c r="F2407" s="527" t="s">
        <v>149</v>
      </c>
      <c r="G2407" s="528" t="s">
        <v>215</v>
      </c>
      <c r="Q2407" s="519" t="s">
        <v>110</v>
      </c>
      <c r="R2407" s="529"/>
      <c r="S2407" s="530"/>
      <c r="T2407" s="531"/>
      <c r="U2407" s="539">
        <v>0</v>
      </c>
      <c r="V2407" s="540"/>
    </row>
    <row r="2408" spans="5:22" outlineLevel="1" x14ac:dyDescent="0.2">
      <c r="E2408" s="526">
        <v>19</v>
      </c>
      <c r="F2408" s="527" t="s">
        <v>149</v>
      </c>
      <c r="G2408" s="528" t="s">
        <v>216</v>
      </c>
      <c r="Q2408" s="519" t="s">
        <v>110</v>
      </c>
      <c r="R2408" s="529"/>
      <c r="S2408" s="530"/>
      <c r="T2408" s="531"/>
      <c r="U2408" s="539">
        <v>0</v>
      </c>
      <c r="V2408" s="540"/>
    </row>
    <row r="2409" spans="5:22" outlineLevel="1" x14ac:dyDescent="0.2">
      <c r="E2409" s="526">
        <v>19</v>
      </c>
      <c r="F2409" s="527" t="s">
        <v>149</v>
      </c>
      <c r="G2409" s="528" t="s">
        <v>33</v>
      </c>
      <c r="Q2409" s="519" t="s">
        <v>110</v>
      </c>
      <c r="R2409" s="529"/>
      <c r="S2409" s="530"/>
      <c r="T2409" s="531"/>
      <c r="U2409" s="539">
        <v>0</v>
      </c>
      <c r="V2409" s="540"/>
    </row>
    <row r="2410" spans="5:22" outlineLevel="1" x14ac:dyDescent="0.2">
      <c r="E2410" s="526">
        <v>19</v>
      </c>
      <c r="F2410" s="527" t="s">
        <v>149</v>
      </c>
      <c r="G2410" s="528" t="s">
        <v>34</v>
      </c>
      <c r="Q2410" s="519" t="s">
        <v>110</v>
      </c>
      <c r="R2410" s="529"/>
      <c r="S2410" s="530"/>
      <c r="T2410" s="531"/>
      <c r="U2410" s="539">
        <v>0</v>
      </c>
      <c r="V2410" s="540"/>
    </row>
    <row r="2411" spans="5:22" outlineLevel="1" x14ac:dyDescent="0.2">
      <c r="E2411" s="526">
        <v>19</v>
      </c>
      <c r="F2411" s="527" t="s">
        <v>149</v>
      </c>
      <c r="G2411" s="528" t="s">
        <v>217</v>
      </c>
      <c r="Q2411" s="519" t="s">
        <v>110</v>
      </c>
      <c r="R2411" s="529"/>
      <c r="S2411" s="530"/>
      <c r="T2411" s="531"/>
      <c r="U2411" s="539">
        <v>0</v>
      </c>
      <c r="V2411" s="540"/>
    </row>
    <row r="2412" spans="5:22" outlineLevel="1" x14ac:dyDescent="0.2">
      <c r="E2412" s="526">
        <v>19</v>
      </c>
      <c r="F2412" s="527" t="s">
        <v>149</v>
      </c>
      <c r="G2412" s="528" t="s">
        <v>152</v>
      </c>
      <c r="Q2412" s="519" t="s">
        <v>110</v>
      </c>
      <c r="R2412" s="529"/>
      <c r="S2412" s="530"/>
      <c r="T2412" s="531"/>
      <c r="U2412" s="539">
        <v>0</v>
      </c>
      <c r="V2412" s="540"/>
    </row>
    <row r="2413" spans="5:22" outlineLevel="1" x14ac:dyDescent="0.2">
      <c r="E2413" s="526">
        <v>19</v>
      </c>
      <c r="F2413" s="532" t="s">
        <v>149</v>
      </c>
      <c r="G2413" s="533" t="s">
        <v>454</v>
      </c>
      <c r="Q2413" s="519" t="s">
        <v>110</v>
      </c>
      <c r="R2413" s="534"/>
      <c r="S2413" s="535"/>
      <c r="T2413" s="536"/>
      <c r="U2413" s="539">
        <v>0</v>
      </c>
      <c r="V2413" s="540"/>
    </row>
    <row r="2414" spans="5:22" outlineLevel="1" x14ac:dyDescent="0.2">
      <c r="E2414" s="516">
        <v>20</v>
      </c>
      <c r="F2414" s="517" t="s">
        <v>150</v>
      </c>
      <c r="G2414" s="518" t="s">
        <v>209</v>
      </c>
      <c r="Q2414" s="519" t="s">
        <v>110</v>
      </c>
      <c r="R2414" s="520"/>
      <c r="S2414" s="521"/>
      <c r="T2414" s="522"/>
      <c r="U2414" s="539">
        <v>0</v>
      </c>
      <c r="V2414" s="540"/>
    </row>
    <row r="2415" spans="5:22" outlineLevel="1" x14ac:dyDescent="0.2">
      <c r="E2415" s="526">
        <v>20</v>
      </c>
      <c r="F2415" s="527" t="s">
        <v>150</v>
      </c>
      <c r="G2415" s="528" t="s">
        <v>31</v>
      </c>
      <c r="Q2415" s="519" t="s">
        <v>110</v>
      </c>
      <c r="R2415" s="529"/>
      <c r="S2415" s="530"/>
      <c r="T2415" s="531"/>
      <c r="U2415" s="539">
        <v>0</v>
      </c>
      <c r="V2415" s="540"/>
    </row>
    <row r="2416" spans="5:22" outlineLevel="1" x14ac:dyDescent="0.2">
      <c r="E2416" s="526">
        <v>20</v>
      </c>
      <c r="F2416" s="527" t="s">
        <v>150</v>
      </c>
      <c r="G2416" s="528" t="s">
        <v>28</v>
      </c>
      <c r="Q2416" s="519" t="s">
        <v>110</v>
      </c>
      <c r="R2416" s="529"/>
      <c r="S2416" s="530"/>
      <c r="T2416" s="531"/>
      <c r="U2416" s="539">
        <v>0</v>
      </c>
      <c r="V2416" s="540"/>
    </row>
    <row r="2417" spans="5:22" outlineLevel="1" x14ac:dyDescent="0.2">
      <c r="E2417" s="526">
        <v>20</v>
      </c>
      <c r="F2417" s="527" t="s">
        <v>150</v>
      </c>
      <c r="G2417" s="528" t="s">
        <v>210</v>
      </c>
      <c r="Q2417" s="519" t="s">
        <v>110</v>
      </c>
      <c r="R2417" s="529"/>
      <c r="S2417" s="530"/>
      <c r="T2417" s="531"/>
      <c r="U2417" s="539">
        <v>8.8427493241552142</v>
      </c>
      <c r="V2417" s="540"/>
    </row>
    <row r="2418" spans="5:22" outlineLevel="1" x14ac:dyDescent="0.2">
      <c r="E2418" s="526">
        <v>20</v>
      </c>
      <c r="F2418" s="527" t="s">
        <v>150</v>
      </c>
      <c r="G2418" s="528" t="s">
        <v>211</v>
      </c>
      <c r="Q2418" s="519" t="s">
        <v>110</v>
      </c>
      <c r="R2418" s="529"/>
      <c r="S2418" s="530"/>
      <c r="T2418" s="531"/>
      <c r="U2418" s="539">
        <v>0</v>
      </c>
      <c r="V2418" s="540"/>
    </row>
    <row r="2419" spans="5:22" outlineLevel="1" x14ac:dyDescent="0.2">
      <c r="E2419" s="526">
        <v>20</v>
      </c>
      <c r="F2419" s="527" t="s">
        <v>150</v>
      </c>
      <c r="G2419" s="528" t="s">
        <v>212</v>
      </c>
      <c r="Q2419" s="519" t="s">
        <v>110</v>
      </c>
      <c r="R2419" s="529"/>
      <c r="S2419" s="530"/>
      <c r="T2419" s="531"/>
      <c r="U2419" s="539">
        <v>5.012195130856707</v>
      </c>
      <c r="V2419" s="540"/>
    </row>
    <row r="2420" spans="5:22" outlineLevel="1" x14ac:dyDescent="0.2">
      <c r="E2420" s="526">
        <v>20</v>
      </c>
      <c r="F2420" s="527" t="s">
        <v>150</v>
      </c>
      <c r="G2420" s="528" t="s">
        <v>213</v>
      </c>
      <c r="Q2420" s="519" t="s">
        <v>110</v>
      </c>
      <c r="R2420" s="529"/>
      <c r="S2420" s="530"/>
      <c r="T2420" s="531"/>
      <c r="U2420" s="539">
        <v>0</v>
      </c>
      <c r="V2420" s="540"/>
    </row>
    <row r="2421" spans="5:22" outlineLevel="1" x14ac:dyDescent="0.2">
      <c r="E2421" s="526">
        <v>20</v>
      </c>
      <c r="F2421" s="527" t="s">
        <v>150</v>
      </c>
      <c r="G2421" s="528" t="s">
        <v>214</v>
      </c>
      <c r="Q2421" s="519" t="s">
        <v>110</v>
      </c>
      <c r="R2421" s="529"/>
      <c r="S2421" s="530"/>
      <c r="T2421" s="531"/>
      <c r="U2421" s="539">
        <v>-3.444752421971184</v>
      </c>
      <c r="V2421" s="540"/>
    </row>
    <row r="2422" spans="5:22" outlineLevel="1" x14ac:dyDescent="0.2">
      <c r="E2422" s="526">
        <v>20</v>
      </c>
      <c r="F2422" s="527" t="s">
        <v>150</v>
      </c>
      <c r="G2422" s="528" t="s">
        <v>215</v>
      </c>
      <c r="Q2422" s="519" t="s">
        <v>110</v>
      </c>
      <c r="R2422" s="529"/>
      <c r="S2422" s="530"/>
      <c r="T2422" s="531"/>
      <c r="U2422" s="539">
        <v>0</v>
      </c>
      <c r="V2422" s="540"/>
    </row>
    <row r="2423" spans="5:22" outlineLevel="1" x14ac:dyDescent="0.2">
      <c r="E2423" s="526">
        <v>20</v>
      </c>
      <c r="F2423" s="527" t="s">
        <v>150</v>
      </c>
      <c r="G2423" s="528" t="s">
        <v>216</v>
      </c>
      <c r="Q2423" s="519" t="s">
        <v>110</v>
      </c>
      <c r="R2423" s="529"/>
      <c r="S2423" s="530"/>
      <c r="T2423" s="531"/>
      <c r="U2423" s="539">
        <v>0</v>
      </c>
      <c r="V2423" s="540"/>
    </row>
    <row r="2424" spans="5:22" outlineLevel="1" x14ac:dyDescent="0.2">
      <c r="E2424" s="526">
        <v>20</v>
      </c>
      <c r="F2424" s="527" t="s">
        <v>150</v>
      </c>
      <c r="G2424" s="528" t="s">
        <v>33</v>
      </c>
      <c r="Q2424" s="519" t="s">
        <v>110</v>
      </c>
      <c r="R2424" s="529"/>
      <c r="S2424" s="530"/>
      <c r="T2424" s="531"/>
      <c r="U2424" s="539">
        <v>0</v>
      </c>
      <c r="V2424" s="540"/>
    </row>
    <row r="2425" spans="5:22" outlineLevel="1" x14ac:dyDescent="0.2">
      <c r="E2425" s="526">
        <v>20</v>
      </c>
      <c r="F2425" s="527" t="s">
        <v>150</v>
      </c>
      <c r="G2425" s="528" t="s">
        <v>34</v>
      </c>
      <c r="Q2425" s="519" t="s">
        <v>110</v>
      </c>
      <c r="R2425" s="529"/>
      <c r="S2425" s="530"/>
      <c r="T2425" s="531"/>
      <c r="U2425" s="539">
        <v>0</v>
      </c>
      <c r="V2425" s="540"/>
    </row>
    <row r="2426" spans="5:22" outlineLevel="1" x14ac:dyDescent="0.2">
      <c r="E2426" s="526">
        <v>20</v>
      </c>
      <c r="F2426" s="527" t="s">
        <v>150</v>
      </c>
      <c r="G2426" s="528" t="s">
        <v>217</v>
      </c>
      <c r="Q2426" s="519" t="s">
        <v>110</v>
      </c>
      <c r="R2426" s="529"/>
      <c r="S2426" s="530"/>
      <c r="T2426" s="531"/>
      <c r="U2426" s="539">
        <v>0</v>
      </c>
      <c r="V2426" s="540"/>
    </row>
    <row r="2427" spans="5:22" outlineLevel="1" x14ac:dyDescent="0.2">
      <c r="E2427" s="526">
        <v>20</v>
      </c>
      <c r="F2427" s="527" t="s">
        <v>150</v>
      </c>
      <c r="G2427" s="528" t="s">
        <v>152</v>
      </c>
      <c r="Q2427" s="519" t="s">
        <v>110</v>
      </c>
      <c r="R2427" s="529"/>
      <c r="S2427" s="530"/>
      <c r="T2427" s="531"/>
      <c r="U2427" s="539">
        <v>0</v>
      </c>
      <c r="V2427" s="540"/>
    </row>
    <row r="2428" spans="5:22" outlineLevel="1" x14ac:dyDescent="0.2">
      <c r="E2428" s="526">
        <v>20</v>
      </c>
      <c r="F2428" s="532" t="s">
        <v>150</v>
      </c>
      <c r="G2428" s="533" t="s">
        <v>454</v>
      </c>
      <c r="Q2428" s="519" t="s">
        <v>110</v>
      </c>
      <c r="R2428" s="534"/>
      <c r="S2428" s="535"/>
      <c r="T2428" s="536"/>
      <c r="U2428" s="539">
        <v>0</v>
      </c>
      <c r="V2428" s="540"/>
    </row>
    <row r="2429" spans="5:22" outlineLevel="1" x14ac:dyDescent="0.2">
      <c r="E2429" s="516">
        <v>21</v>
      </c>
      <c r="F2429" s="517" t="s">
        <v>151</v>
      </c>
      <c r="G2429" s="518" t="s">
        <v>209</v>
      </c>
      <c r="Q2429" s="519" t="s">
        <v>110</v>
      </c>
      <c r="R2429" s="520"/>
      <c r="S2429" s="521"/>
      <c r="T2429" s="522"/>
      <c r="U2429" s="539">
        <v>0</v>
      </c>
      <c r="V2429" s="540"/>
    </row>
    <row r="2430" spans="5:22" outlineLevel="1" x14ac:dyDescent="0.2">
      <c r="E2430" s="526">
        <v>21</v>
      </c>
      <c r="F2430" s="527" t="s">
        <v>151</v>
      </c>
      <c r="G2430" s="528" t="s">
        <v>31</v>
      </c>
      <c r="Q2430" s="519" t="s">
        <v>110</v>
      </c>
      <c r="R2430" s="529"/>
      <c r="S2430" s="530"/>
      <c r="T2430" s="531"/>
      <c r="U2430" s="539">
        <v>0</v>
      </c>
      <c r="V2430" s="540"/>
    </row>
    <row r="2431" spans="5:22" outlineLevel="1" x14ac:dyDescent="0.2">
      <c r="E2431" s="526">
        <v>21</v>
      </c>
      <c r="F2431" s="527" t="s">
        <v>151</v>
      </c>
      <c r="G2431" s="528" t="s">
        <v>28</v>
      </c>
      <c r="Q2431" s="519" t="s">
        <v>110</v>
      </c>
      <c r="R2431" s="529"/>
      <c r="S2431" s="530"/>
      <c r="T2431" s="531"/>
      <c r="U2431" s="539">
        <v>0</v>
      </c>
      <c r="V2431" s="540"/>
    </row>
    <row r="2432" spans="5:22" outlineLevel="1" x14ac:dyDescent="0.2">
      <c r="E2432" s="526">
        <v>21</v>
      </c>
      <c r="F2432" s="527" t="s">
        <v>151</v>
      </c>
      <c r="G2432" s="528" t="s">
        <v>210</v>
      </c>
      <c r="Q2432" s="519" t="s">
        <v>110</v>
      </c>
      <c r="R2432" s="529"/>
      <c r="S2432" s="530"/>
      <c r="T2432" s="531"/>
      <c r="U2432" s="539">
        <v>45.888798465810488</v>
      </c>
      <c r="V2432" s="540"/>
    </row>
    <row r="2433" spans="5:22" outlineLevel="1" x14ac:dyDescent="0.2">
      <c r="E2433" s="526">
        <v>21</v>
      </c>
      <c r="F2433" s="527" t="s">
        <v>151</v>
      </c>
      <c r="G2433" s="528" t="s">
        <v>211</v>
      </c>
      <c r="Q2433" s="519" t="s">
        <v>110</v>
      </c>
      <c r="R2433" s="529"/>
      <c r="S2433" s="530"/>
      <c r="T2433" s="531"/>
      <c r="U2433" s="539">
        <v>0</v>
      </c>
      <c r="V2433" s="540"/>
    </row>
    <row r="2434" spans="5:22" outlineLevel="1" x14ac:dyDescent="0.2">
      <c r="E2434" s="526">
        <v>21</v>
      </c>
      <c r="F2434" s="527" t="s">
        <v>151</v>
      </c>
      <c r="G2434" s="528" t="s">
        <v>212</v>
      </c>
      <c r="Q2434" s="519" t="s">
        <v>110</v>
      </c>
      <c r="R2434" s="529"/>
      <c r="S2434" s="530"/>
      <c r="T2434" s="531"/>
      <c r="U2434" s="539">
        <v>-2.8926937256720793</v>
      </c>
      <c r="V2434" s="540"/>
    </row>
    <row r="2435" spans="5:22" outlineLevel="1" x14ac:dyDescent="0.2">
      <c r="E2435" s="526">
        <v>21</v>
      </c>
      <c r="F2435" s="527" t="s">
        <v>151</v>
      </c>
      <c r="G2435" s="528" t="s">
        <v>213</v>
      </c>
      <c r="Q2435" s="519" t="s">
        <v>110</v>
      </c>
      <c r="R2435" s="529"/>
      <c r="S2435" s="530"/>
      <c r="T2435" s="531"/>
      <c r="U2435" s="539">
        <v>0</v>
      </c>
      <c r="V2435" s="540"/>
    </row>
    <row r="2436" spans="5:22" outlineLevel="1" x14ac:dyDescent="0.2">
      <c r="E2436" s="526">
        <v>21</v>
      </c>
      <c r="F2436" s="527" t="s">
        <v>151</v>
      </c>
      <c r="G2436" s="528" t="s">
        <v>214</v>
      </c>
      <c r="Q2436" s="519" t="s">
        <v>110</v>
      </c>
      <c r="R2436" s="529"/>
      <c r="S2436" s="530"/>
      <c r="T2436" s="531"/>
      <c r="U2436" s="539">
        <v>3.1946299665256936</v>
      </c>
      <c r="V2436" s="540"/>
    </row>
    <row r="2437" spans="5:22" outlineLevel="1" x14ac:dyDescent="0.2">
      <c r="E2437" s="526">
        <v>21</v>
      </c>
      <c r="F2437" s="527" t="s">
        <v>151</v>
      </c>
      <c r="G2437" s="528" t="s">
        <v>215</v>
      </c>
      <c r="Q2437" s="519" t="s">
        <v>110</v>
      </c>
      <c r="R2437" s="529"/>
      <c r="S2437" s="530"/>
      <c r="T2437" s="531"/>
      <c r="U2437" s="539">
        <v>0</v>
      </c>
      <c r="V2437" s="540"/>
    </row>
    <row r="2438" spans="5:22" outlineLevel="1" x14ac:dyDescent="0.2">
      <c r="E2438" s="526">
        <v>21</v>
      </c>
      <c r="F2438" s="527" t="s">
        <v>151</v>
      </c>
      <c r="G2438" s="528" t="s">
        <v>216</v>
      </c>
      <c r="Q2438" s="519" t="s">
        <v>110</v>
      </c>
      <c r="R2438" s="529"/>
      <c r="S2438" s="530"/>
      <c r="T2438" s="531"/>
      <c r="U2438" s="539">
        <v>0</v>
      </c>
      <c r="V2438" s="540"/>
    </row>
    <row r="2439" spans="5:22" outlineLevel="1" x14ac:dyDescent="0.2">
      <c r="E2439" s="526">
        <v>21</v>
      </c>
      <c r="F2439" s="527" t="s">
        <v>151</v>
      </c>
      <c r="G2439" s="528" t="s">
        <v>33</v>
      </c>
      <c r="Q2439" s="519" t="s">
        <v>110</v>
      </c>
      <c r="R2439" s="529"/>
      <c r="S2439" s="530"/>
      <c r="T2439" s="531"/>
      <c r="U2439" s="539">
        <v>0</v>
      </c>
      <c r="V2439" s="540"/>
    </row>
    <row r="2440" spans="5:22" outlineLevel="1" x14ac:dyDescent="0.2">
      <c r="E2440" s="526">
        <v>21</v>
      </c>
      <c r="F2440" s="527" t="s">
        <v>151</v>
      </c>
      <c r="G2440" s="528" t="s">
        <v>34</v>
      </c>
      <c r="Q2440" s="519" t="s">
        <v>110</v>
      </c>
      <c r="R2440" s="529"/>
      <c r="S2440" s="530"/>
      <c r="T2440" s="531"/>
      <c r="U2440" s="539">
        <v>0</v>
      </c>
      <c r="V2440" s="540"/>
    </row>
    <row r="2441" spans="5:22" outlineLevel="1" x14ac:dyDescent="0.2">
      <c r="E2441" s="526">
        <v>21</v>
      </c>
      <c r="F2441" s="527" t="s">
        <v>151</v>
      </c>
      <c r="G2441" s="528" t="s">
        <v>217</v>
      </c>
      <c r="Q2441" s="519" t="s">
        <v>110</v>
      </c>
      <c r="R2441" s="529"/>
      <c r="S2441" s="530"/>
      <c r="T2441" s="531"/>
      <c r="U2441" s="539">
        <v>0</v>
      </c>
      <c r="V2441" s="540"/>
    </row>
    <row r="2442" spans="5:22" outlineLevel="1" x14ac:dyDescent="0.2">
      <c r="E2442" s="526">
        <v>21</v>
      </c>
      <c r="F2442" s="527" t="s">
        <v>151</v>
      </c>
      <c r="G2442" s="528" t="s">
        <v>152</v>
      </c>
      <c r="Q2442" s="519" t="s">
        <v>110</v>
      </c>
      <c r="R2442" s="529"/>
      <c r="S2442" s="530"/>
      <c r="T2442" s="531"/>
      <c r="U2442" s="539">
        <v>0</v>
      </c>
      <c r="V2442" s="540"/>
    </row>
    <row r="2443" spans="5:22" outlineLevel="1" x14ac:dyDescent="0.2">
      <c r="E2443" s="526">
        <v>21</v>
      </c>
      <c r="F2443" s="532" t="s">
        <v>151</v>
      </c>
      <c r="G2443" s="533" t="s">
        <v>454</v>
      </c>
      <c r="Q2443" s="519" t="s">
        <v>110</v>
      </c>
      <c r="R2443" s="534"/>
      <c r="S2443" s="535"/>
      <c r="T2443" s="536"/>
      <c r="U2443" s="539">
        <v>0</v>
      </c>
      <c r="V2443" s="540"/>
    </row>
    <row r="2444" spans="5:22" outlineLevel="1" x14ac:dyDescent="0.2">
      <c r="E2444" s="516">
        <v>22</v>
      </c>
      <c r="F2444" s="517" t="s">
        <v>658</v>
      </c>
      <c r="G2444" s="518" t="s">
        <v>209</v>
      </c>
      <c r="Q2444" s="519" t="s">
        <v>110</v>
      </c>
      <c r="R2444" s="520"/>
      <c r="S2444" s="521"/>
      <c r="T2444" s="522"/>
      <c r="U2444" s="539">
        <v>0</v>
      </c>
      <c r="V2444" s="540"/>
    </row>
    <row r="2445" spans="5:22" outlineLevel="1" x14ac:dyDescent="0.2">
      <c r="E2445" s="526">
        <v>22</v>
      </c>
      <c r="F2445" s="527" t="s">
        <v>658</v>
      </c>
      <c r="G2445" s="528" t="s">
        <v>31</v>
      </c>
      <c r="Q2445" s="519" t="s">
        <v>110</v>
      </c>
      <c r="R2445" s="529"/>
      <c r="S2445" s="530"/>
      <c r="T2445" s="531"/>
      <c r="U2445" s="539">
        <v>0</v>
      </c>
      <c r="V2445" s="540"/>
    </row>
    <row r="2446" spans="5:22" outlineLevel="1" x14ac:dyDescent="0.2">
      <c r="E2446" s="526">
        <v>22</v>
      </c>
      <c r="F2446" s="527" t="s">
        <v>658</v>
      </c>
      <c r="G2446" s="528" t="s">
        <v>28</v>
      </c>
      <c r="Q2446" s="519" t="s">
        <v>110</v>
      </c>
      <c r="R2446" s="529"/>
      <c r="S2446" s="530"/>
      <c r="T2446" s="531"/>
      <c r="U2446" s="539">
        <v>0</v>
      </c>
      <c r="V2446" s="540"/>
    </row>
    <row r="2447" spans="5:22" outlineLevel="1" x14ac:dyDescent="0.2">
      <c r="E2447" s="526">
        <v>22</v>
      </c>
      <c r="F2447" s="527" t="s">
        <v>658</v>
      </c>
      <c r="G2447" s="528" t="s">
        <v>210</v>
      </c>
      <c r="Q2447" s="519" t="s">
        <v>110</v>
      </c>
      <c r="R2447" s="529"/>
      <c r="S2447" s="530"/>
      <c r="T2447" s="531"/>
      <c r="U2447" s="539">
        <v>-4.6101403664019678</v>
      </c>
      <c r="V2447" s="540"/>
    </row>
    <row r="2448" spans="5:22" outlineLevel="1" x14ac:dyDescent="0.2">
      <c r="E2448" s="526">
        <v>22</v>
      </c>
      <c r="F2448" s="527" t="s">
        <v>658</v>
      </c>
      <c r="G2448" s="528" t="s">
        <v>211</v>
      </c>
      <c r="Q2448" s="519" t="s">
        <v>110</v>
      </c>
      <c r="R2448" s="529"/>
      <c r="S2448" s="530"/>
      <c r="T2448" s="531"/>
      <c r="U2448" s="539">
        <v>0</v>
      </c>
      <c r="V2448" s="540"/>
    </row>
    <row r="2449" spans="5:22" outlineLevel="1" x14ac:dyDescent="0.2">
      <c r="E2449" s="526">
        <v>22</v>
      </c>
      <c r="F2449" s="527" t="s">
        <v>658</v>
      </c>
      <c r="G2449" s="528" t="s">
        <v>212</v>
      </c>
      <c r="Q2449" s="519" t="s">
        <v>110</v>
      </c>
      <c r="R2449" s="529"/>
      <c r="S2449" s="530"/>
      <c r="T2449" s="531"/>
      <c r="U2449" s="539">
        <v>12.222493766143934</v>
      </c>
      <c r="V2449" s="540"/>
    </row>
    <row r="2450" spans="5:22" outlineLevel="1" x14ac:dyDescent="0.2">
      <c r="E2450" s="526">
        <v>22</v>
      </c>
      <c r="F2450" s="527" t="s">
        <v>658</v>
      </c>
      <c r="G2450" s="528" t="s">
        <v>213</v>
      </c>
      <c r="Q2450" s="519" t="s">
        <v>110</v>
      </c>
      <c r="R2450" s="529"/>
      <c r="S2450" s="530"/>
      <c r="T2450" s="531"/>
      <c r="U2450" s="539">
        <v>0</v>
      </c>
      <c r="V2450" s="540"/>
    </row>
    <row r="2451" spans="5:22" outlineLevel="1" x14ac:dyDescent="0.2">
      <c r="E2451" s="526">
        <v>22</v>
      </c>
      <c r="F2451" s="527" t="s">
        <v>658</v>
      </c>
      <c r="G2451" s="528" t="s">
        <v>214</v>
      </c>
      <c r="Q2451" s="519" t="s">
        <v>110</v>
      </c>
      <c r="R2451" s="529"/>
      <c r="S2451" s="530"/>
      <c r="T2451" s="531"/>
      <c r="U2451" s="539">
        <v>-0.71467079537679978</v>
      </c>
      <c r="V2451" s="540"/>
    </row>
    <row r="2452" spans="5:22" outlineLevel="1" x14ac:dyDescent="0.2">
      <c r="E2452" s="526">
        <v>22</v>
      </c>
      <c r="F2452" s="527" t="s">
        <v>658</v>
      </c>
      <c r="G2452" s="528" t="s">
        <v>215</v>
      </c>
      <c r="Q2452" s="519" t="s">
        <v>110</v>
      </c>
      <c r="R2452" s="529"/>
      <c r="S2452" s="530"/>
      <c r="T2452" s="531"/>
      <c r="U2452" s="539">
        <v>0</v>
      </c>
      <c r="V2452" s="540"/>
    </row>
    <row r="2453" spans="5:22" outlineLevel="1" x14ac:dyDescent="0.2">
      <c r="E2453" s="526">
        <v>22</v>
      </c>
      <c r="F2453" s="527" t="s">
        <v>658</v>
      </c>
      <c r="G2453" s="528" t="s">
        <v>216</v>
      </c>
      <c r="Q2453" s="519" t="s">
        <v>110</v>
      </c>
      <c r="R2453" s="529"/>
      <c r="S2453" s="530"/>
      <c r="T2453" s="531"/>
      <c r="U2453" s="539">
        <v>0</v>
      </c>
      <c r="V2453" s="540"/>
    </row>
    <row r="2454" spans="5:22" outlineLevel="1" x14ac:dyDescent="0.2">
      <c r="E2454" s="526">
        <v>22</v>
      </c>
      <c r="F2454" s="527" t="s">
        <v>658</v>
      </c>
      <c r="G2454" s="528" t="s">
        <v>33</v>
      </c>
      <c r="Q2454" s="519" t="s">
        <v>110</v>
      </c>
      <c r="R2454" s="529"/>
      <c r="S2454" s="530"/>
      <c r="T2454" s="531"/>
      <c r="U2454" s="539">
        <v>0</v>
      </c>
      <c r="V2454" s="540"/>
    </row>
    <row r="2455" spans="5:22" outlineLevel="1" x14ac:dyDescent="0.2">
      <c r="E2455" s="526">
        <v>22</v>
      </c>
      <c r="F2455" s="527" t="s">
        <v>658</v>
      </c>
      <c r="G2455" s="528" t="s">
        <v>34</v>
      </c>
      <c r="Q2455" s="519" t="s">
        <v>110</v>
      </c>
      <c r="R2455" s="529"/>
      <c r="S2455" s="530"/>
      <c r="T2455" s="531"/>
      <c r="U2455" s="539">
        <v>0</v>
      </c>
      <c r="V2455" s="540"/>
    </row>
    <row r="2456" spans="5:22" outlineLevel="1" x14ac:dyDescent="0.2">
      <c r="E2456" s="526">
        <v>22</v>
      </c>
      <c r="F2456" s="527" t="s">
        <v>658</v>
      </c>
      <c r="G2456" s="528" t="s">
        <v>217</v>
      </c>
      <c r="Q2456" s="519" t="s">
        <v>110</v>
      </c>
      <c r="R2456" s="529"/>
      <c r="S2456" s="530"/>
      <c r="T2456" s="531"/>
      <c r="U2456" s="539">
        <v>0</v>
      </c>
      <c r="V2456" s="540"/>
    </row>
    <row r="2457" spans="5:22" outlineLevel="1" x14ac:dyDescent="0.2">
      <c r="E2457" s="526">
        <v>22</v>
      </c>
      <c r="F2457" s="527" t="s">
        <v>658</v>
      </c>
      <c r="G2457" s="528" t="s">
        <v>152</v>
      </c>
      <c r="Q2457" s="519" t="s">
        <v>110</v>
      </c>
      <c r="R2457" s="529"/>
      <c r="S2457" s="530"/>
      <c r="T2457" s="531"/>
      <c r="U2457" s="539">
        <v>0</v>
      </c>
      <c r="V2457" s="540"/>
    </row>
    <row r="2458" spans="5:22" outlineLevel="1" x14ac:dyDescent="0.2">
      <c r="E2458" s="526">
        <v>22</v>
      </c>
      <c r="F2458" s="532" t="s">
        <v>658</v>
      </c>
      <c r="G2458" s="533" t="s">
        <v>454</v>
      </c>
      <c r="Q2458" s="519" t="s">
        <v>110</v>
      </c>
      <c r="R2458" s="534"/>
      <c r="S2458" s="535"/>
      <c r="T2458" s="536"/>
      <c r="U2458" s="539">
        <v>0</v>
      </c>
      <c r="V2458" s="540"/>
    </row>
    <row r="2459" spans="5:22" outlineLevel="1" x14ac:dyDescent="0.2">
      <c r="E2459" s="516" t="s">
        <v>152</v>
      </c>
      <c r="F2459" s="517" t="s">
        <v>152</v>
      </c>
      <c r="G2459" s="518" t="s">
        <v>209</v>
      </c>
      <c r="Q2459" s="519" t="s">
        <v>110</v>
      </c>
      <c r="R2459" s="520"/>
      <c r="S2459" s="521"/>
      <c r="T2459" s="522"/>
      <c r="U2459" s="539">
        <v>0</v>
      </c>
      <c r="V2459" s="540"/>
    </row>
    <row r="2460" spans="5:22" outlineLevel="1" x14ac:dyDescent="0.2">
      <c r="E2460" s="526" t="s">
        <v>152</v>
      </c>
      <c r="F2460" s="527" t="s">
        <v>152</v>
      </c>
      <c r="G2460" s="528" t="s">
        <v>31</v>
      </c>
      <c r="Q2460" s="519" t="s">
        <v>110</v>
      </c>
      <c r="R2460" s="529"/>
      <c r="S2460" s="530"/>
      <c r="T2460" s="531"/>
      <c r="U2460" s="539">
        <v>0</v>
      </c>
      <c r="V2460" s="540"/>
    </row>
    <row r="2461" spans="5:22" outlineLevel="1" x14ac:dyDescent="0.2">
      <c r="E2461" s="526" t="s">
        <v>152</v>
      </c>
      <c r="F2461" s="527" t="s">
        <v>152</v>
      </c>
      <c r="G2461" s="528" t="s">
        <v>28</v>
      </c>
      <c r="Q2461" s="519" t="s">
        <v>110</v>
      </c>
      <c r="R2461" s="529"/>
      <c r="S2461" s="530"/>
      <c r="T2461" s="531"/>
      <c r="U2461" s="539">
        <v>0</v>
      </c>
      <c r="V2461" s="540"/>
    </row>
    <row r="2462" spans="5:22" outlineLevel="1" x14ac:dyDescent="0.2">
      <c r="E2462" s="526" t="s">
        <v>152</v>
      </c>
      <c r="F2462" s="527" t="s">
        <v>152</v>
      </c>
      <c r="G2462" s="528" t="s">
        <v>210</v>
      </c>
      <c r="Q2462" s="519" t="s">
        <v>110</v>
      </c>
      <c r="R2462" s="529"/>
      <c r="S2462" s="530"/>
      <c r="T2462" s="531"/>
      <c r="U2462" s="539">
        <v>0</v>
      </c>
      <c r="V2462" s="540"/>
    </row>
    <row r="2463" spans="5:22" outlineLevel="1" x14ac:dyDescent="0.2">
      <c r="E2463" s="526" t="s">
        <v>152</v>
      </c>
      <c r="F2463" s="527" t="s">
        <v>152</v>
      </c>
      <c r="G2463" s="528" t="s">
        <v>211</v>
      </c>
      <c r="Q2463" s="519" t="s">
        <v>110</v>
      </c>
      <c r="R2463" s="529"/>
      <c r="S2463" s="530"/>
      <c r="T2463" s="531"/>
      <c r="U2463" s="539">
        <v>0</v>
      </c>
      <c r="V2463" s="540"/>
    </row>
    <row r="2464" spans="5:22" outlineLevel="1" x14ac:dyDescent="0.2">
      <c r="E2464" s="526" t="s">
        <v>152</v>
      </c>
      <c r="F2464" s="527" t="s">
        <v>152</v>
      </c>
      <c r="G2464" s="528" t="s">
        <v>212</v>
      </c>
      <c r="Q2464" s="519" t="s">
        <v>110</v>
      </c>
      <c r="R2464" s="529"/>
      <c r="S2464" s="530"/>
      <c r="T2464" s="531"/>
      <c r="U2464" s="539">
        <v>0</v>
      </c>
      <c r="V2464" s="540"/>
    </row>
    <row r="2465" spans="5:22" outlineLevel="1" x14ac:dyDescent="0.2">
      <c r="E2465" s="526" t="s">
        <v>152</v>
      </c>
      <c r="F2465" s="527" t="s">
        <v>152</v>
      </c>
      <c r="G2465" s="528" t="s">
        <v>213</v>
      </c>
      <c r="Q2465" s="519" t="s">
        <v>110</v>
      </c>
      <c r="R2465" s="529"/>
      <c r="S2465" s="530"/>
      <c r="T2465" s="531"/>
      <c r="U2465" s="539">
        <v>0</v>
      </c>
      <c r="V2465" s="540"/>
    </row>
    <row r="2466" spans="5:22" outlineLevel="1" x14ac:dyDescent="0.2">
      <c r="E2466" s="526" t="s">
        <v>152</v>
      </c>
      <c r="F2466" s="527" t="s">
        <v>152</v>
      </c>
      <c r="G2466" s="528" t="s">
        <v>214</v>
      </c>
      <c r="Q2466" s="519" t="s">
        <v>110</v>
      </c>
      <c r="R2466" s="529"/>
      <c r="S2466" s="530"/>
      <c r="T2466" s="531"/>
      <c r="U2466" s="539">
        <v>0</v>
      </c>
      <c r="V2466" s="540"/>
    </row>
    <row r="2467" spans="5:22" outlineLevel="1" x14ac:dyDescent="0.2">
      <c r="E2467" s="526" t="s">
        <v>152</v>
      </c>
      <c r="F2467" s="527" t="s">
        <v>152</v>
      </c>
      <c r="G2467" s="528" t="s">
        <v>215</v>
      </c>
      <c r="Q2467" s="519" t="s">
        <v>110</v>
      </c>
      <c r="R2467" s="529"/>
      <c r="S2467" s="530"/>
      <c r="T2467" s="531"/>
      <c r="U2467" s="539">
        <v>0</v>
      </c>
      <c r="V2467" s="540"/>
    </row>
    <row r="2468" spans="5:22" outlineLevel="1" x14ac:dyDescent="0.2">
      <c r="E2468" s="526" t="s">
        <v>152</v>
      </c>
      <c r="F2468" s="527" t="s">
        <v>152</v>
      </c>
      <c r="G2468" s="528" t="s">
        <v>216</v>
      </c>
      <c r="Q2468" s="519" t="s">
        <v>110</v>
      </c>
      <c r="R2468" s="529"/>
      <c r="S2468" s="530"/>
      <c r="T2468" s="531"/>
      <c r="U2468" s="539">
        <v>0</v>
      </c>
      <c r="V2468" s="540"/>
    </row>
    <row r="2469" spans="5:22" outlineLevel="1" x14ac:dyDescent="0.2">
      <c r="E2469" s="526" t="s">
        <v>152</v>
      </c>
      <c r="F2469" s="527" t="s">
        <v>152</v>
      </c>
      <c r="G2469" s="528" t="s">
        <v>33</v>
      </c>
      <c r="Q2469" s="519" t="s">
        <v>110</v>
      </c>
      <c r="R2469" s="529"/>
      <c r="S2469" s="530"/>
      <c r="T2469" s="531"/>
      <c r="U2469" s="539">
        <v>0</v>
      </c>
      <c r="V2469" s="540"/>
    </row>
    <row r="2470" spans="5:22" outlineLevel="1" x14ac:dyDescent="0.2">
      <c r="E2470" s="526" t="s">
        <v>152</v>
      </c>
      <c r="F2470" s="527" t="s">
        <v>152</v>
      </c>
      <c r="G2470" s="528" t="s">
        <v>34</v>
      </c>
      <c r="Q2470" s="519" t="s">
        <v>110</v>
      </c>
      <c r="R2470" s="529"/>
      <c r="S2470" s="530"/>
      <c r="T2470" s="531"/>
      <c r="U2470" s="539">
        <v>0</v>
      </c>
      <c r="V2470" s="540"/>
    </row>
    <row r="2471" spans="5:22" outlineLevel="1" x14ac:dyDescent="0.2">
      <c r="E2471" s="526" t="s">
        <v>152</v>
      </c>
      <c r="F2471" s="527" t="s">
        <v>152</v>
      </c>
      <c r="G2471" s="528" t="s">
        <v>217</v>
      </c>
      <c r="Q2471" s="519" t="s">
        <v>110</v>
      </c>
      <c r="R2471" s="529"/>
      <c r="S2471" s="530"/>
      <c r="T2471" s="531"/>
      <c r="U2471" s="539">
        <v>0</v>
      </c>
      <c r="V2471" s="540"/>
    </row>
    <row r="2472" spans="5:22" outlineLevel="1" x14ac:dyDescent="0.2">
      <c r="E2472" s="526" t="s">
        <v>152</v>
      </c>
      <c r="F2472" s="527" t="s">
        <v>152</v>
      </c>
      <c r="G2472" s="528" t="s">
        <v>152</v>
      </c>
      <c r="Q2472" s="519" t="s">
        <v>110</v>
      </c>
      <c r="R2472" s="529"/>
      <c r="S2472" s="530"/>
      <c r="T2472" s="531"/>
      <c r="U2472" s="539">
        <v>0</v>
      </c>
      <c r="V2472" s="540"/>
    </row>
    <row r="2473" spans="5:22" outlineLevel="1" x14ac:dyDescent="0.2">
      <c r="E2473" s="526" t="s">
        <v>152</v>
      </c>
      <c r="F2473" s="532" t="s">
        <v>152</v>
      </c>
      <c r="G2473" s="533" t="s">
        <v>454</v>
      </c>
      <c r="Q2473" s="519" t="s">
        <v>110</v>
      </c>
      <c r="R2473" s="534"/>
      <c r="S2473" s="535"/>
      <c r="T2473" s="536"/>
      <c r="U2473" s="539">
        <v>0</v>
      </c>
      <c r="V2473" s="540"/>
    </row>
    <row r="2474" spans="5:22" outlineLevel="1" x14ac:dyDescent="0.2">
      <c r="E2474" s="516">
        <v>24</v>
      </c>
      <c r="F2474" s="517" t="s">
        <v>2</v>
      </c>
      <c r="G2474" s="518" t="s">
        <v>209</v>
      </c>
      <c r="Q2474" s="519" t="s">
        <v>110</v>
      </c>
      <c r="R2474" s="520"/>
      <c r="S2474" s="521"/>
      <c r="T2474" s="522"/>
      <c r="U2474" s="539">
        <v>550.529</v>
      </c>
      <c r="V2474" s="540"/>
    </row>
    <row r="2475" spans="5:22" outlineLevel="1" x14ac:dyDescent="0.2">
      <c r="E2475" s="526">
        <v>24</v>
      </c>
      <c r="F2475" s="527" t="s">
        <v>2</v>
      </c>
      <c r="G2475" s="528" t="s">
        <v>31</v>
      </c>
      <c r="Q2475" s="519" t="s">
        <v>110</v>
      </c>
      <c r="R2475" s="529"/>
      <c r="S2475" s="530"/>
      <c r="T2475" s="531"/>
      <c r="U2475" s="539">
        <v>0</v>
      </c>
      <c r="V2475" s="540"/>
    </row>
    <row r="2476" spans="5:22" outlineLevel="1" x14ac:dyDescent="0.2">
      <c r="E2476" s="526">
        <v>24</v>
      </c>
      <c r="F2476" s="527" t="s">
        <v>2</v>
      </c>
      <c r="G2476" s="528" t="s">
        <v>28</v>
      </c>
      <c r="Q2476" s="519" t="s">
        <v>110</v>
      </c>
      <c r="R2476" s="529"/>
      <c r="S2476" s="530"/>
      <c r="T2476" s="531"/>
      <c r="U2476" s="539">
        <v>0</v>
      </c>
      <c r="V2476" s="540"/>
    </row>
    <row r="2477" spans="5:22" outlineLevel="1" x14ac:dyDescent="0.2">
      <c r="E2477" s="526">
        <v>24</v>
      </c>
      <c r="F2477" s="527" t="s">
        <v>2</v>
      </c>
      <c r="G2477" s="528" t="s">
        <v>210</v>
      </c>
      <c r="Q2477" s="519" t="s">
        <v>110</v>
      </c>
      <c r="R2477" s="529"/>
      <c r="S2477" s="530"/>
      <c r="T2477" s="531"/>
      <c r="U2477" s="539">
        <v>-478.89328684968177</v>
      </c>
      <c r="V2477" s="540"/>
    </row>
    <row r="2478" spans="5:22" outlineLevel="1" x14ac:dyDescent="0.2">
      <c r="E2478" s="526">
        <v>24</v>
      </c>
      <c r="F2478" s="527" t="s">
        <v>2</v>
      </c>
      <c r="G2478" s="528" t="s">
        <v>211</v>
      </c>
      <c r="Q2478" s="519" t="s">
        <v>110</v>
      </c>
      <c r="R2478" s="529"/>
      <c r="S2478" s="530"/>
      <c r="T2478" s="531"/>
      <c r="U2478" s="539">
        <v>0</v>
      </c>
      <c r="V2478" s="540"/>
    </row>
    <row r="2479" spans="5:22" outlineLevel="1" x14ac:dyDescent="0.2">
      <c r="E2479" s="526">
        <v>24</v>
      </c>
      <c r="F2479" s="527" t="s">
        <v>2</v>
      </c>
      <c r="G2479" s="528" t="s">
        <v>212</v>
      </c>
      <c r="Q2479" s="519" t="s">
        <v>110</v>
      </c>
      <c r="R2479" s="529"/>
      <c r="S2479" s="530"/>
      <c r="T2479" s="531"/>
      <c r="U2479" s="539">
        <v>175.67495743770186</v>
      </c>
      <c r="V2479" s="540"/>
    </row>
    <row r="2480" spans="5:22" outlineLevel="1" x14ac:dyDescent="0.2">
      <c r="E2480" s="526">
        <v>24</v>
      </c>
      <c r="F2480" s="527" t="s">
        <v>2</v>
      </c>
      <c r="G2480" s="528" t="s">
        <v>213</v>
      </c>
      <c r="Q2480" s="519" t="s">
        <v>110</v>
      </c>
      <c r="R2480" s="529"/>
      <c r="S2480" s="530"/>
      <c r="T2480" s="531"/>
      <c r="U2480" s="539">
        <v>0</v>
      </c>
      <c r="V2480" s="540"/>
    </row>
    <row r="2481" spans="5:22" outlineLevel="1" x14ac:dyDescent="0.2">
      <c r="E2481" s="526">
        <v>24</v>
      </c>
      <c r="F2481" s="527" t="s">
        <v>2</v>
      </c>
      <c r="G2481" s="528" t="s">
        <v>214</v>
      </c>
      <c r="Q2481" s="519" t="s">
        <v>110</v>
      </c>
      <c r="R2481" s="529"/>
      <c r="S2481" s="530"/>
      <c r="T2481" s="531"/>
      <c r="U2481" s="539">
        <v>-223.0524503345649</v>
      </c>
      <c r="V2481" s="540"/>
    </row>
    <row r="2482" spans="5:22" outlineLevel="1" x14ac:dyDescent="0.2">
      <c r="E2482" s="526">
        <v>24</v>
      </c>
      <c r="F2482" s="527" t="s">
        <v>2</v>
      </c>
      <c r="G2482" s="528" t="s">
        <v>215</v>
      </c>
      <c r="Q2482" s="519" t="s">
        <v>110</v>
      </c>
      <c r="R2482" s="529"/>
      <c r="S2482" s="530"/>
      <c r="T2482" s="531"/>
      <c r="U2482" s="539">
        <v>0</v>
      </c>
      <c r="V2482" s="540"/>
    </row>
    <row r="2483" spans="5:22" outlineLevel="1" x14ac:dyDescent="0.2">
      <c r="E2483" s="526">
        <v>24</v>
      </c>
      <c r="F2483" s="527" t="s">
        <v>2</v>
      </c>
      <c r="G2483" s="528" t="s">
        <v>216</v>
      </c>
      <c r="Q2483" s="519" t="s">
        <v>110</v>
      </c>
      <c r="R2483" s="529"/>
      <c r="S2483" s="530"/>
      <c r="T2483" s="531"/>
      <c r="U2483" s="539">
        <v>0</v>
      </c>
      <c r="V2483" s="540"/>
    </row>
    <row r="2484" spans="5:22" outlineLevel="1" x14ac:dyDescent="0.2">
      <c r="E2484" s="526">
        <v>24</v>
      </c>
      <c r="F2484" s="527" t="s">
        <v>2</v>
      </c>
      <c r="G2484" s="528" t="s">
        <v>33</v>
      </c>
      <c r="Q2484" s="519" t="s">
        <v>110</v>
      </c>
      <c r="R2484" s="529"/>
      <c r="S2484" s="530"/>
      <c r="T2484" s="531"/>
      <c r="U2484" s="539">
        <v>0</v>
      </c>
      <c r="V2484" s="540"/>
    </row>
    <row r="2485" spans="5:22" outlineLevel="1" x14ac:dyDescent="0.2">
      <c r="E2485" s="526">
        <v>24</v>
      </c>
      <c r="F2485" s="527" t="s">
        <v>2</v>
      </c>
      <c r="G2485" s="528" t="s">
        <v>34</v>
      </c>
      <c r="Q2485" s="519" t="s">
        <v>110</v>
      </c>
      <c r="R2485" s="529"/>
      <c r="S2485" s="530"/>
      <c r="T2485" s="531"/>
      <c r="U2485" s="539">
        <v>0</v>
      </c>
      <c r="V2485" s="540"/>
    </row>
    <row r="2486" spans="5:22" outlineLevel="1" x14ac:dyDescent="0.2">
      <c r="E2486" s="526">
        <v>24</v>
      </c>
      <c r="F2486" s="527" t="s">
        <v>2</v>
      </c>
      <c r="G2486" s="528" t="s">
        <v>217</v>
      </c>
      <c r="Q2486" s="519" t="s">
        <v>110</v>
      </c>
      <c r="R2486" s="529"/>
      <c r="S2486" s="530"/>
      <c r="T2486" s="531"/>
      <c r="U2486" s="539">
        <v>0</v>
      </c>
      <c r="V2486" s="540"/>
    </row>
    <row r="2487" spans="5:22" outlineLevel="1" x14ac:dyDescent="0.2">
      <c r="E2487" s="526">
        <v>24</v>
      </c>
      <c r="F2487" s="527" t="s">
        <v>2</v>
      </c>
      <c r="G2487" s="528" t="s">
        <v>152</v>
      </c>
      <c r="Q2487" s="519" t="s">
        <v>110</v>
      </c>
      <c r="R2487" s="529"/>
      <c r="S2487" s="530"/>
      <c r="T2487" s="531"/>
      <c r="U2487" s="539">
        <v>0</v>
      </c>
      <c r="V2487" s="540"/>
    </row>
    <row r="2488" spans="5:22" outlineLevel="1" x14ac:dyDescent="0.2">
      <c r="E2488" s="526">
        <v>24</v>
      </c>
      <c r="F2488" s="532" t="s">
        <v>2</v>
      </c>
      <c r="G2488" s="533" t="s">
        <v>454</v>
      </c>
      <c r="Q2488" s="519" t="s">
        <v>110</v>
      </c>
      <c r="R2488" s="534"/>
      <c r="S2488" s="535"/>
      <c r="T2488" s="536"/>
      <c r="U2488" s="539">
        <v>0</v>
      </c>
      <c r="V2488" s="540"/>
    </row>
    <row r="2489" spans="5:22" outlineLevel="1" x14ac:dyDescent="0.2">
      <c r="E2489" s="516">
        <v>25</v>
      </c>
      <c r="F2489" s="517" t="s">
        <v>153</v>
      </c>
      <c r="G2489" s="518" t="s">
        <v>209</v>
      </c>
      <c r="Q2489" s="519" t="s">
        <v>110</v>
      </c>
      <c r="R2489" s="520"/>
      <c r="S2489" s="521"/>
      <c r="T2489" s="522"/>
      <c r="U2489" s="539">
        <v>419.416</v>
      </c>
      <c r="V2489" s="540"/>
    </row>
    <row r="2490" spans="5:22" outlineLevel="1" x14ac:dyDescent="0.2">
      <c r="E2490" s="526">
        <v>25</v>
      </c>
      <c r="F2490" s="527" t="s">
        <v>153</v>
      </c>
      <c r="G2490" s="528" t="s">
        <v>31</v>
      </c>
      <c r="Q2490" s="519" t="s">
        <v>110</v>
      </c>
      <c r="R2490" s="529"/>
      <c r="S2490" s="530"/>
      <c r="T2490" s="531"/>
      <c r="U2490" s="539">
        <v>0</v>
      </c>
      <c r="V2490" s="540"/>
    </row>
    <row r="2491" spans="5:22" outlineLevel="1" x14ac:dyDescent="0.2">
      <c r="E2491" s="526">
        <v>25</v>
      </c>
      <c r="F2491" s="527" t="s">
        <v>153</v>
      </c>
      <c r="G2491" s="528" t="s">
        <v>28</v>
      </c>
      <c r="Q2491" s="519" t="s">
        <v>110</v>
      </c>
      <c r="R2491" s="529"/>
      <c r="S2491" s="530"/>
      <c r="T2491" s="531"/>
      <c r="U2491" s="539">
        <v>0</v>
      </c>
      <c r="V2491" s="540"/>
    </row>
    <row r="2492" spans="5:22" outlineLevel="1" x14ac:dyDescent="0.2">
      <c r="E2492" s="526">
        <v>25</v>
      </c>
      <c r="F2492" s="527" t="s">
        <v>153</v>
      </c>
      <c r="G2492" s="528" t="s">
        <v>210</v>
      </c>
      <c r="Q2492" s="519" t="s">
        <v>110</v>
      </c>
      <c r="R2492" s="529"/>
      <c r="S2492" s="530"/>
      <c r="T2492" s="531"/>
      <c r="U2492" s="539">
        <v>-339.50850044639543</v>
      </c>
      <c r="V2492" s="540"/>
    </row>
    <row r="2493" spans="5:22" outlineLevel="1" x14ac:dyDescent="0.2">
      <c r="E2493" s="526">
        <v>25</v>
      </c>
      <c r="F2493" s="527" t="s">
        <v>153</v>
      </c>
      <c r="G2493" s="528" t="s">
        <v>211</v>
      </c>
      <c r="Q2493" s="519" t="s">
        <v>110</v>
      </c>
      <c r="R2493" s="529"/>
      <c r="S2493" s="530"/>
      <c r="T2493" s="531"/>
      <c r="U2493" s="539">
        <v>0</v>
      </c>
      <c r="V2493" s="540"/>
    </row>
    <row r="2494" spans="5:22" outlineLevel="1" x14ac:dyDescent="0.2">
      <c r="E2494" s="526">
        <v>25</v>
      </c>
      <c r="F2494" s="527" t="s">
        <v>153</v>
      </c>
      <c r="G2494" s="528" t="s">
        <v>212</v>
      </c>
      <c r="Q2494" s="519" t="s">
        <v>110</v>
      </c>
      <c r="R2494" s="529"/>
      <c r="S2494" s="530"/>
      <c r="T2494" s="531"/>
      <c r="U2494" s="539">
        <v>685.01211098400722</v>
      </c>
      <c r="V2494" s="540"/>
    </row>
    <row r="2495" spans="5:22" outlineLevel="1" x14ac:dyDescent="0.2">
      <c r="E2495" s="526">
        <v>25</v>
      </c>
      <c r="F2495" s="527" t="s">
        <v>153</v>
      </c>
      <c r="G2495" s="528" t="s">
        <v>213</v>
      </c>
      <c r="Q2495" s="519" t="s">
        <v>110</v>
      </c>
      <c r="R2495" s="529"/>
      <c r="S2495" s="530"/>
      <c r="T2495" s="531"/>
      <c r="U2495" s="539">
        <v>0</v>
      </c>
      <c r="V2495" s="540"/>
    </row>
    <row r="2496" spans="5:22" outlineLevel="1" x14ac:dyDescent="0.2">
      <c r="E2496" s="526">
        <v>25</v>
      </c>
      <c r="F2496" s="527" t="s">
        <v>153</v>
      </c>
      <c r="G2496" s="528" t="s">
        <v>214</v>
      </c>
      <c r="Q2496" s="519" t="s">
        <v>110</v>
      </c>
      <c r="R2496" s="529"/>
      <c r="S2496" s="530"/>
      <c r="T2496" s="531"/>
      <c r="U2496" s="539">
        <v>-813.27164033606596</v>
      </c>
      <c r="V2496" s="540"/>
    </row>
    <row r="2497" spans="5:22" outlineLevel="1" x14ac:dyDescent="0.2">
      <c r="E2497" s="526">
        <v>25</v>
      </c>
      <c r="F2497" s="527" t="s">
        <v>153</v>
      </c>
      <c r="G2497" s="528" t="s">
        <v>215</v>
      </c>
      <c r="Q2497" s="519" t="s">
        <v>110</v>
      </c>
      <c r="R2497" s="529"/>
      <c r="S2497" s="530"/>
      <c r="T2497" s="531"/>
      <c r="U2497" s="539">
        <v>0</v>
      </c>
      <c r="V2497" s="540"/>
    </row>
    <row r="2498" spans="5:22" outlineLevel="1" x14ac:dyDescent="0.2">
      <c r="E2498" s="526">
        <v>25</v>
      </c>
      <c r="F2498" s="527" t="s">
        <v>153</v>
      </c>
      <c r="G2498" s="528" t="s">
        <v>216</v>
      </c>
      <c r="Q2498" s="519" t="s">
        <v>110</v>
      </c>
      <c r="R2498" s="529"/>
      <c r="S2498" s="530"/>
      <c r="T2498" s="531"/>
      <c r="U2498" s="539">
        <v>0</v>
      </c>
      <c r="V2498" s="540"/>
    </row>
    <row r="2499" spans="5:22" outlineLevel="1" x14ac:dyDescent="0.2">
      <c r="E2499" s="526">
        <v>25</v>
      </c>
      <c r="F2499" s="527" t="s">
        <v>153</v>
      </c>
      <c r="G2499" s="528" t="s">
        <v>33</v>
      </c>
      <c r="Q2499" s="519" t="s">
        <v>110</v>
      </c>
      <c r="R2499" s="529"/>
      <c r="S2499" s="530"/>
      <c r="T2499" s="531"/>
      <c r="U2499" s="539">
        <v>0</v>
      </c>
      <c r="V2499" s="540"/>
    </row>
    <row r="2500" spans="5:22" outlineLevel="1" x14ac:dyDescent="0.2">
      <c r="E2500" s="526">
        <v>25</v>
      </c>
      <c r="F2500" s="527" t="s">
        <v>153</v>
      </c>
      <c r="G2500" s="528" t="s">
        <v>34</v>
      </c>
      <c r="Q2500" s="519" t="s">
        <v>110</v>
      </c>
      <c r="R2500" s="529"/>
      <c r="S2500" s="530"/>
      <c r="T2500" s="531"/>
      <c r="U2500" s="539">
        <v>0</v>
      </c>
      <c r="V2500" s="540"/>
    </row>
    <row r="2501" spans="5:22" outlineLevel="1" x14ac:dyDescent="0.2">
      <c r="E2501" s="526">
        <v>25</v>
      </c>
      <c r="F2501" s="527" t="s">
        <v>153</v>
      </c>
      <c r="G2501" s="528" t="s">
        <v>217</v>
      </c>
      <c r="Q2501" s="519" t="s">
        <v>110</v>
      </c>
      <c r="R2501" s="529"/>
      <c r="S2501" s="530"/>
      <c r="T2501" s="531"/>
      <c r="U2501" s="539">
        <v>0</v>
      </c>
      <c r="V2501" s="540"/>
    </row>
    <row r="2502" spans="5:22" outlineLevel="1" x14ac:dyDescent="0.2">
      <c r="E2502" s="526">
        <v>25</v>
      </c>
      <c r="F2502" s="527" t="s">
        <v>153</v>
      </c>
      <c r="G2502" s="528" t="s">
        <v>152</v>
      </c>
      <c r="Q2502" s="519" t="s">
        <v>110</v>
      </c>
      <c r="R2502" s="529"/>
      <c r="S2502" s="530"/>
      <c r="T2502" s="531"/>
      <c r="U2502" s="539">
        <v>0</v>
      </c>
      <c r="V2502" s="540"/>
    </row>
    <row r="2503" spans="5:22" outlineLevel="1" x14ac:dyDescent="0.2">
      <c r="E2503" s="526">
        <v>25</v>
      </c>
      <c r="F2503" s="532" t="s">
        <v>153</v>
      </c>
      <c r="G2503" s="533" t="s">
        <v>454</v>
      </c>
      <c r="Q2503" s="519" t="s">
        <v>110</v>
      </c>
      <c r="R2503" s="534"/>
      <c r="S2503" s="535"/>
      <c r="T2503" s="536"/>
      <c r="U2503" s="539">
        <v>0</v>
      </c>
      <c r="V2503" s="540"/>
    </row>
    <row r="2504" spans="5:22" outlineLevel="1" x14ac:dyDescent="0.2">
      <c r="E2504" s="516" t="s">
        <v>154</v>
      </c>
      <c r="F2504" s="517" t="s">
        <v>155</v>
      </c>
      <c r="G2504" s="518" t="s">
        <v>209</v>
      </c>
      <c r="Q2504" s="519" t="s">
        <v>110</v>
      </c>
      <c r="R2504" s="520"/>
      <c r="S2504" s="521"/>
      <c r="T2504" s="522"/>
      <c r="U2504" s="539">
        <v>0</v>
      </c>
      <c r="V2504" s="540"/>
    </row>
    <row r="2505" spans="5:22" outlineLevel="1" x14ac:dyDescent="0.2">
      <c r="E2505" s="526" t="s">
        <v>154</v>
      </c>
      <c r="F2505" s="527" t="s">
        <v>155</v>
      </c>
      <c r="G2505" s="528" t="s">
        <v>31</v>
      </c>
      <c r="Q2505" s="519" t="s">
        <v>110</v>
      </c>
      <c r="R2505" s="529"/>
      <c r="S2505" s="530"/>
      <c r="T2505" s="531"/>
      <c r="U2505" s="539">
        <v>0</v>
      </c>
      <c r="V2505" s="540"/>
    </row>
    <row r="2506" spans="5:22" outlineLevel="1" x14ac:dyDescent="0.2">
      <c r="E2506" s="526" t="s">
        <v>154</v>
      </c>
      <c r="F2506" s="527" t="s">
        <v>155</v>
      </c>
      <c r="G2506" s="528" t="s">
        <v>28</v>
      </c>
      <c r="Q2506" s="519" t="s">
        <v>110</v>
      </c>
      <c r="R2506" s="529"/>
      <c r="S2506" s="530"/>
      <c r="T2506" s="531"/>
      <c r="U2506" s="539">
        <v>0</v>
      </c>
      <c r="V2506" s="540"/>
    </row>
    <row r="2507" spans="5:22" outlineLevel="1" x14ac:dyDescent="0.2">
      <c r="E2507" s="526" t="s">
        <v>154</v>
      </c>
      <c r="F2507" s="527" t="s">
        <v>155</v>
      </c>
      <c r="G2507" s="528" t="s">
        <v>210</v>
      </c>
      <c r="Q2507" s="519" t="s">
        <v>110</v>
      </c>
      <c r="R2507" s="529"/>
      <c r="S2507" s="530"/>
      <c r="T2507" s="531"/>
      <c r="U2507" s="539">
        <v>0</v>
      </c>
      <c r="V2507" s="540"/>
    </row>
    <row r="2508" spans="5:22" outlineLevel="1" x14ac:dyDescent="0.2">
      <c r="E2508" s="526" t="s">
        <v>154</v>
      </c>
      <c r="F2508" s="527" t="s">
        <v>155</v>
      </c>
      <c r="G2508" s="528" t="s">
        <v>211</v>
      </c>
      <c r="Q2508" s="519" t="s">
        <v>110</v>
      </c>
      <c r="R2508" s="529"/>
      <c r="S2508" s="530"/>
      <c r="T2508" s="531"/>
      <c r="U2508" s="539">
        <v>0</v>
      </c>
      <c r="V2508" s="540"/>
    </row>
    <row r="2509" spans="5:22" outlineLevel="1" x14ac:dyDescent="0.2">
      <c r="E2509" s="526" t="s">
        <v>154</v>
      </c>
      <c r="F2509" s="527" t="s">
        <v>155</v>
      </c>
      <c r="G2509" s="528" t="s">
        <v>212</v>
      </c>
      <c r="Q2509" s="519" t="s">
        <v>110</v>
      </c>
      <c r="R2509" s="529"/>
      <c r="S2509" s="530"/>
      <c r="T2509" s="531"/>
      <c r="U2509" s="539">
        <v>0</v>
      </c>
      <c r="V2509" s="540"/>
    </row>
    <row r="2510" spans="5:22" outlineLevel="1" x14ac:dyDescent="0.2">
      <c r="E2510" s="526" t="s">
        <v>154</v>
      </c>
      <c r="F2510" s="527" t="s">
        <v>155</v>
      </c>
      <c r="G2510" s="528" t="s">
        <v>213</v>
      </c>
      <c r="Q2510" s="519" t="s">
        <v>110</v>
      </c>
      <c r="R2510" s="529"/>
      <c r="S2510" s="530"/>
      <c r="T2510" s="531"/>
      <c r="U2510" s="539">
        <v>0</v>
      </c>
      <c r="V2510" s="540"/>
    </row>
    <row r="2511" spans="5:22" outlineLevel="1" x14ac:dyDescent="0.2">
      <c r="E2511" s="526" t="s">
        <v>154</v>
      </c>
      <c r="F2511" s="527" t="s">
        <v>155</v>
      </c>
      <c r="G2511" s="528" t="s">
        <v>214</v>
      </c>
      <c r="Q2511" s="519" t="s">
        <v>110</v>
      </c>
      <c r="R2511" s="529"/>
      <c r="S2511" s="530"/>
      <c r="T2511" s="531"/>
      <c r="U2511" s="539">
        <v>0</v>
      </c>
      <c r="V2511" s="540"/>
    </row>
    <row r="2512" spans="5:22" outlineLevel="1" x14ac:dyDescent="0.2">
      <c r="E2512" s="526" t="s">
        <v>154</v>
      </c>
      <c r="F2512" s="527" t="s">
        <v>155</v>
      </c>
      <c r="G2512" s="528" t="s">
        <v>215</v>
      </c>
      <c r="Q2512" s="519" t="s">
        <v>110</v>
      </c>
      <c r="R2512" s="529"/>
      <c r="S2512" s="530"/>
      <c r="T2512" s="531"/>
      <c r="U2512" s="539">
        <v>0</v>
      </c>
      <c r="V2512" s="540"/>
    </row>
    <row r="2513" spans="5:22" outlineLevel="1" x14ac:dyDescent="0.2">
      <c r="E2513" s="526" t="s">
        <v>154</v>
      </c>
      <c r="F2513" s="527" t="s">
        <v>155</v>
      </c>
      <c r="G2513" s="528" t="s">
        <v>216</v>
      </c>
      <c r="Q2513" s="519" t="s">
        <v>110</v>
      </c>
      <c r="R2513" s="529"/>
      <c r="S2513" s="530"/>
      <c r="T2513" s="531"/>
      <c r="U2513" s="539">
        <v>0</v>
      </c>
      <c r="V2513" s="540"/>
    </row>
    <row r="2514" spans="5:22" outlineLevel="1" x14ac:dyDescent="0.2">
      <c r="E2514" s="526" t="s">
        <v>154</v>
      </c>
      <c r="F2514" s="527" t="s">
        <v>155</v>
      </c>
      <c r="G2514" s="528" t="s">
        <v>33</v>
      </c>
      <c r="Q2514" s="519" t="s">
        <v>110</v>
      </c>
      <c r="R2514" s="529"/>
      <c r="S2514" s="530"/>
      <c r="T2514" s="531"/>
      <c r="U2514" s="539">
        <v>0</v>
      </c>
      <c r="V2514" s="540"/>
    </row>
    <row r="2515" spans="5:22" outlineLevel="1" x14ac:dyDescent="0.2">
      <c r="E2515" s="526" t="s">
        <v>154</v>
      </c>
      <c r="F2515" s="527" t="s">
        <v>155</v>
      </c>
      <c r="G2515" s="528" t="s">
        <v>34</v>
      </c>
      <c r="Q2515" s="519" t="s">
        <v>110</v>
      </c>
      <c r="R2515" s="529"/>
      <c r="S2515" s="530"/>
      <c r="T2515" s="531"/>
      <c r="U2515" s="539">
        <v>0</v>
      </c>
      <c r="V2515" s="540"/>
    </row>
    <row r="2516" spans="5:22" outlineLevel="1" x14ac:dyDescent="0.2">
      <c r="E2516" s="526" t="s">
        <v>154</v>
      </c>
      <c r="F2516" s="527" t="s">
        <v>155</v>
      </c>
      <c r="G2516" s="528" t="s">
        <v>217</v>
      </c>
      <c r="Q2516" s="519" t="s">
        <v>110</v>
      </c>
      <c r="R2516" s="529"/>
      <c r="S2516" s="530"/>
      <c r="T2516" s="531"/>
      <c r="U2516" s="539">
        <v>0</v>
      </c>
      <c r="V2516" s="540"/>
    </row>
    <row r="2517" spans="5:22" outlineLevel="1" x14ac:dyDescent="0.2">
      <c r="E2517" s="526" t="s">
        <v>154</v>
      </c>
      <c r="F2517" s="527" t="s">
        <v>155</v>
      </c>
      <c r="G2517" s="528" t="s">
        <v>152</v>
      </c>
      <c r="Q2517" s="519" t="s">
        <v>110</v>
      </c>
      <c r="R2517" s="529"/>
      <c r="S2517" s="530"/>
      <c r="T2517" s="531"/>
      <c r="U2517" s="539">
        <v>0</v>
      </c>
      <c r="V2517" s="540"/>
    </row>
    <row r="2518" spans="5:22" outlineLevel="1" x14ac:dyDescent="0.2">
      <c r="E2518" s="526" t="s">
        <v>154</v>
      </c>
      <c r="F2518" s="532" t="s">
        <v>155</v>
      </c>
      <c r="G2518" s="533" t="s">
        <v>454</v>
      </c>
      <c r="Q2518" s="519" t="s">
        <v>110</v>
      </c>
      <c r="R2518" s="534"/>
      <c r="S2518" s="535"/>
      <c r="T2518" s="536"/>
      <c r="U2518" s="539">
        <v>0</v>
      </c>
      <c r="V2518" s="540"/>
    </row>
    <row r="2519" spans="5:22" outlineLevel="1" x14ac:dyDescent="0.2">
      <c r="E2519" s="516" t="s">
        <v>156</v>
      </c>
      <c r="F2519" s="517" t="s">
        <v>157</v>
      </c>
      <c r="G2519" s="518" t="s">
        <v>209</v>
      </c>
      <c r="Q2519" s="519" t="s">
        <v>110</v>
      </c>
      <c r="R2519" s="520"/>
      <c r="S2519" s="521"/>
      <c r="T2519" s="522"/>
      <c r="U2519" s="539">
        <v>0</v>
      </c>
      <c r="V2519" s="540"/>
    </row>
    <row r="2520" spans="5:22" outlineLevel="1" x14ac:dyDescent="0.2">
      <c r="E2520" s="526" t="s">
        <v>156</v>
      </c>
      <c r="F2520" s="527" t="s">
        <v>157</v>
      </c>
      <c r="G2520" s="528" t="s">
        <v>31</v>
      </c>
      <c r="Q2520" s="519" t="s">
        <v>110</v>
      </c>
      <c r="R2520" s="529"/>
      <c r="S2520" s="530"/>
      <c r="T2520" s="531"/>
      <c r="U2520" s="539">
        <v>0</v>
      </c>
      <c r="V2520" s="540"/>
    </row>
    <row r="2521" spans="5:22" outlineLevel="1" x14ac:dyDescent="0.2">
      <c r="E2521" s="526" t="s">
        <v>156</v>
      </c>
      <c r="F2521" s="527" t="s">
        <v>157</v>
      </c>
      <c r="G2521" s="528" t="s">
        <v>28</v>
      </c>
      <c r="Q2521" s="519" t="s">
        <v>110</v>
      </c>
      <c r="R2521" s="529"/>
      <c r="S2521" s="530"/>
      <c r="T2521" s="531"/>
      <c r="U2521" s="539">
        <v>0</v>
      </c>
      <c r="V2521" s="540"/>
    </row>
    <row r="2522" spans="5:22" outlineLevel="1" x14ac:dyDescent="0.2">
      <c r="E2522" s="526" t="s">
        <v>156</v>
      </c>
      <c r="F2522" s="527" t="s">
        <v>157</v>
      </c>
      <c r="G2522" s="528" t="s">
        <v>210</v>
      </c>
      <c r="Q2522" s="519" t="s">
        <v>110</v>
      </c>
      <c r="R2522" s="529"/>
      <c r="S2522" s="530"/>
      <c r="T2522" s="531"/>
      <c r="U2522" s="539">
        <v>0</v>
      </c>
      <c r="V2522" s="540"/>
    </row>
    <row r="2523" spans="5:22" outlineLevel="1" x14ac:dyDescent="0.2">
      <c r="E2523" s="526" t="s">
        <v>156</v>
      </c>
      <c r="F2523" s="527" t="s">
        <v>157</v>
      </c>
      <c r="G2523" s="528" t="s">
        <v>211</v>
      </c>
      <c r="Q2523" s="519" t="s">
        <v>110</v>
      </c>
      <c r="R2523" s="529"/>
      <c r="S2523" s="530"/>
      <c r="T2523" s="531"/>
      <c r="U2523" s="539">
        <v>0</v>
      </c>
      <c r="V2523" s="540"/>
    </row>
    <row r="2524" spans="5:22" outlineLevel="1" x14ac:dyDescent="0.2">
      <c r="E2524" s="526" t="s">
        <v>156</v>
      </c>
      <c r="F2524" s="527" t="s">
        <v>157</v>
      </c>
      <c r="G2524" s="528" t="s">
        <v>212</v>
      </c>
      <c r="Q2524" s="519" t="s">
        <v>110</v>
      </c>
      <c r="R2524" s="529"/>
      <c r="S2524" s="530"/>
      <c r="T2524" s="531"/>
      <c r="U2524" s="539">
        <v>0</v>
      </c>
      <c r="V2524" s="540"/>
    </row>
    <row r="2525" spans="5:22" outlineLevel="1" x14ac:dyDescent="0.2">
      <c r="E2525" s="526" t="s">
        <v>156</v>
      </c>
      <c r="F2525" s="527" t="s">
        <v>157</v>
      </c>
      <c r="G2525" s="528" t="s">
        <v>213</v>
      </c>
      <c r="Q2525" s="519" t="s">
        <v>110</v>
      </c>
      <c r="R2525" s="529"/>
      <c r="S2525" s="530"/>
      <c r="T2525" s="531"/>
      <c r="U2525" s="539">
        <v>0</v>
      </c>
      <c r="V2525" s="540"/>
    </row>
    <row r="2526" spans="5:22" outlineLevel="1" x14ac:dyDescent="0.2">
      <c r="E2526" s="526" t="s">
        <v>156</v>
      </c>
      <c r="F2526" s="527" t="s">
        <v>157</v>
      </c>
      <c r="G2526" s="528" t="s">
        <v>214</v>
      </c>
      <c r="Q2526" s="519" t="s">
        <v>110</v>
      </c>
      <c r="R2526" s="529"/>
      <c r="S2526" s="530"/>
      <c r="T2526" s="531"/>
      <c r="U2526" s="539">
        <v>0</v>
      </c>
      <c r="V2526" s="540"/>
    </row>
    <row r="2527" spans="5:22" outlineLevel="1" x14ac:dyDescent="0.2">
      <c r="E2527" s="526" t="s">
        <v>156</v>
      </c>
      <c r="F2527" s="527" t="s">
        <v>157</v>
      </c>
      <c r="G2527" s="528" t="s">
        <v>215</v>
      </c>
      <c r="Q2527" s="519" t="s">
        <v>110</v>
      </c>
      <c r="R2527" s="529"/>
      <c r="S2527" s="530"/>
      <c r="T2527" s="531"/>
      <c r="U2527" s="539">
        <v>0</v>
      </c>
      <c r="V2527" s="540"/>
    </row>
    <row r="2528" spans="5:22" outlineLevel="1" x14ac:dyDescent="0.2">
      <c r="E2528" s="526" t="s">
        <v>156</v>
      </c>
      <c r="F2528" s="527" t="s">
        <v>157</v>
      </c>
      <c r="G2528" s="528" t="s">
        <v>216</v>
      </c>
      <c r="Q2528" s="519" t="s">
        <v>110</v>
      </c>
      <c r="R2528" s="529"/>
      <c r="S2528" s="530"/>
      <c r="T2528" s="531"/>
      <c r="U2528" s="539">
        <v>0</v>
      </c>
      <c r="V2528" s="540"/>
    </row>
    <row r="2529" spans="5:22" outlineLevel="1" x14ac:dyDescent="0.2">
      <c r="E2529" s="526" t="s">
        <v>156</v>
      </c>
      <c r="F2529" s="527" t="s">
        <v>157</v>
      </c>
      <c r="G2529" s="528" t="s">
        <v>33</v>
      </c>
      <c r="Q2529" s="519" t="s">
        <v>110</v>
      </c>
      <c r="R2529" s="529"/>
      <c r="S2529" s="530"/>
      <c r="T2529" s="531"/>
      <c r="U2529" s="539">
        <v>0</v>
      </c>
      <c r="V2529" s="540"/>
    </row>
    <row r="2530" spans="5:22" outlineLevel="1" x14ac:dyDescent="0.2">
      <c r="E2530" s="526" t="s">
        <v>156</v>
      </c>
      <c r="F2530" s="527" t="s">
        <v>157</v>
      </c>
      <c r="G2530" s="528" t="s">
        <v>34</v>
      </c>
      <c r="Q2530" s="519" t="s">
        <v>110</v>
      </c>
      <c r="R2530" s="529"/>
      <c r="S2530" s="530"/>
      <c r="T2530" s="531"/>
      <c r="U2530" s="539">
        <v>0</v>
      </c>
      <c r="V2530" s="540"/>
    </row>
    <row r="2531" spans="5:22" outlineLevel="1" x14ac:dyDescent="0.2">
      <c r="E2531" s="526" t="s">
        <v>156</v>
      </c>
      <c r="F2531" s="527" t="s">
        <v>157</v>
      </c>
      <c r="G2531" s="528" t="s">
        <v>217</v>
      </c>
      <c r="Q2531" s="519" t="s">
        <v>110</v>
      </c>
      <c r="R2531" s="529"/>
      <c r="S2531" s="530"/>
      <c r="T2531" s="531"/>
      <c r="U2531" s="539">
        <v>0</v>
      </c>
      <c r="V2531" s="540"/>
    </row>
    <row r="2532" spans="5:22" outlineLevel="1" x14ac:dyDescent="0.2">
      <c r="E2532" s="526" t="s">
        <v>156</v>
      </c>
      <c r="F2532" s="527" t="s">
        <v>157</v>
      </c>
      <c r="G2532" s="528" t="s">
        <v>152</v>
      </c>
      <c r="Q2532" s="519" t="s">
        <v>110</v>
      </c>
      <c r="R2532" s="529"/>
      <c r="S2532" s="530"/>
      <c r="T2532" s="531"/>
      <c r="U2532" s="539">
        <v>0</v>
      </c>
      <c r="V2532" s="540"/>
    </row>
    <row r="2533" spans="5:22" outlineLevel="1" x14ac:dyDescent="0.2">
      <c r="E2533" s="526" t="s">
        <v>156</v>
      </c>
      <c r="F2533" s="532" t="s">
        <v>157</v>
      </c>
      <c r="G2533" s="533" t="s">
        <v>454</v>
      </c>
      <c r="Q2533" s="519" t="s">
        <v>110</v>
      </c>
      <c r="R2533" s="534"/>
      <c r="S2533" s="535"/>
      <c r="T2533" s="536"/>
      <c r="U2533" s="539">
        <v>0</v>
      </c>
      <c r="V2533" s="540"/>
    </row>
    <row r="2534" spans="5:22" outlineLevel="1" x14ac:dyDescent="0.2">
      <c r="E2534" s="516" t="s">
        <v>152</v>
      </c>
      <c r="F2534" s="517" t="s">
        <v>152</v>
      </c>
      <c r="G2534" s="518" t="s">
        <v>209</v>
      </c>
      <c r="Q2534" s="519" t="s">
        <v>110</v>
      </c>
      <c r="R2534" s="520"/>
      <c r="S2534" s="521"/>
      <c r="T2534" s="522"/>
      <c r="U2534" s="539">
        <v>0</v>
      </c>
      <c r="V2534" s="540"/>
    </row>
    <row r="2535" spans="5:22" outlineLevel="1" x14ac:dyDescent="0.2">
      <c r="E2535" s="526" t="s">
        <v>152</v>
      </c>
      <c r="F2535" s="527" t="s">
        <v>152</v>
      </c>
      <c r="G2535" s="528" t="s">
        <v>31</v>
      </c>
      <c r="Q2535" s="519" t="s">
        <v>110</v>
      </c>
      <c r="R2535" s="529"/>
      <c r="S2535" s="530"/>
      <c r="T2535" s="531"/>
      <c r="U2535" s="539">
        <v>0</v>
      </c>
      <c r="V2535" s="540"/>
    </row>
    <row r="2536" spans="5:22" outlineLevel="1" x14ac:dyDescent="0.2">
      <c r="E2536" s="526" t="s">
        <v>152</v>
      </c>
      <c r="F2536" s="527" t="s">
        <v>152</v>
      </c>
      <c r="G2536" s="528" t="s">
        <v>28</v>
      </c>
      <c r="Q2536" s="519" t="s">
        <v>110</v>
      </c>
      <c r="R2536" s="529"/>
      <c r="S2536" s="530"/>
      <c r="T2536" s="531"/>
      <c r="U2536" s="539">
        <v>0</v>
      </c>
      <c r="V2536" s="540"/>
    </row>
    <row r="2537" spans="5:22" outlineLevel="1" x14ac:dyDescent="0.2">
      <c r="E2537" s="526" t="s">
        <v>152</v>
      </c>
      <c r="F2537" s="527" t="s">
        <v>152</v>
      </c>
      <c r="G2537" s="528" t="s">
        <v>210</v>
      </c>
      <c r="Q2537" s="519" t="s">
        <v>110</v>
      </c>
      <c r="R2537" s="529"/>
      <c r="S2537" s="530"/>
      <c r="T2537" s="531"/>
      <c r="U2537" s="539">
        <v>0</v>
      </c>
      <c r="V2537" s="540"/>
    </row>
    <row r="2538" spans="5:22" outlineLevel="1" x14ac:dyDescent="0.2">
      <c r="E2538" s="526" t="s">
        <v>152</v>
      </c>
      <c r="F2538" s="527" t="s">
        <v>152</v>
      </c>
      <c r="G2538" s="528" t="s">
        <v>211</v>
      </c>
      <c r="Q2538" s="519" t="s">
        <v>110</v>
      </c>
      <c r="R2538" s="529"/>
      <c r="S2538" s="530"/>
      <c r="T2538" s="531"/>
      <c r="U2538" s="539">
        <v>0</v>
      </c>
      <c r="V2538" s="540"/>
    </row>
    <row r="2539" spans="5:22" outlineLevel="1" x14ac:dyDescent="0.2">
      <c r="E2539" s="526" t="s">
        <v>152</v>
      </c>
      <c r="F2539" s="527" t="s">
        <v>152</v>
      </c>
      <c r="G2539" s="528" t="s">
        <v>212</v>
      </c>
      <c r="Q2539" s="519" t="s">
        <v>110</v>
      </c>
      <c r="R2539" s="529"/>
      <c r="S2539" s="530"/>
      <c r="T2539" s="531"/>
      <c r="U2539" s="539">
        <v>0</v>
      </c>
      <c r="V2539" s="540"/>
    </row>
    <row r="2540" spans="5:22" outlineLevel="1" x14ac:dyDescent="0.2">
      <c r="E2540" s="526" t="s">
        <v>152</v>
      </c>
      <c r="F2540" s="527" t="s">
        <v>152</v>
      </c>
      <c r="G2540" s="528" t="s">
        <v>213</v>
      </c>
      <c r="Q2540" s="519" t="s">
        <v>110</v>
      </c>
      <c r="R2540" s="529"/>
      <c r="S2540" s="530"/>
      <c r="T2540" s="531"/>
      <c r="U2540" s="539">
        <v>0</v>
      </c>
      <c r="V2540" s="540"/>
    </row>
    <row r="2541" spans="5:22" outlineLevel="1" x14ac:dyDescent="0.2">
      <c r="E2541" s="526" t="s">
        <v>152</v>
      </c>
      <c r="F2541" s="527" t="s">
        <v>152</v>
      </c>
      <c r="G2541" s="528" t="s">
        <v>214</v>
      </c>
      <c r="Q2541" s="519" t="s">
        <v>110</v>
      </c>
      <c r="R2541" s="529"/>
      <c r="S2541" s="530"/>
      <c r="T2541" s="531"/>
      <c r="U2541" s="539">
        <v>0</v>
      </c>
      <c r="V2541" s="540"/>
    </row>
    <row r="2542" spans="5:22" outlineLevel="1" x14ac:dyDescent="0.2">
      <c r="E2542" s="526" t="s">
        <v>152</v>
      </c>
      <c r="F2542" s="527" t="s">
        <v>152</v>
      </c>
      <c r="G2542" s="528" t="s">
        <v>215</v>
      </c>
      <c r="Q2542" s="519" t="s">
        <v>110</v>
      </c>
      <c r="R2542" s="529"/>
      <c r="S2542" s="530"/>
      <c r="T2542" s="531"/>
      <c r="U2542" s="539">
        <v>0</v>
      </c>
      <c r="V2542" s="540"/>
    </row>
    <row r="2543" spans="5:22" outlineLevel="1" x14ac:dyDescent="0.2">
      <c r="E2543" s="526" t="s">
        <v>152</v>
      </c>
      <c r="F2543" s="527" t="s">
        <v>152</v>
      </c>
      <c r="G2543" s="528" t="s">
        <v>216</v>
      </c>
      <c r="Q2543" s="519" t="s">
        <v>110</v>
      </c>
      <c r="R2543" s="529"/>
      <c r="S2543" s="530"/>
      <c r="T2543" s="531"/>
      <c r="U2543" s="539">
        <v>0</v>
      </c>
      <c r="V2543" s="540"/>
    </row>
    <row r="2544" spans="5:22" outlineLevel="1" x14ac:dyDescent="0.2">
      <c r="E2544" s="526" t="s">
        <v>152</v>
      </c>
      <c r="F2544" s="527" t="s">
        <v>152</v>
      </c>
      <c r="G2544" s="528" t="s">
        <v>33</v>
      </c>
      <c r="Q2544" s="519" t="s">
        <v>110</v>
      </c>
      <c r="R2544" s="529"/>
      <c r="S2544" s="530"/>
      <c r="T2544" s="531"/>
      <c r="U2544" s="539">
        <v>0</v>
      </c>
      <c r="V2544" s="540"/>
    </row>
    <row r="2545" spans="5:22" outlineLevel="1" x14ac:dyDescent="0.2">
      <c r="E2545" s="526" t="s">
        <v>152</v>
      </c>
      <c r="F2545" s="527" t="s">
        <v>152</v>
      </c>
      <c r="G2545" s="528" t="s">
        <v>34</v>
      </c>
      <c r="Q2545" s="519" t="s">
        <v>110</v>
      </c>
      <c r="R2545" s="529"/>
      <c r="S2545" s="530"/>
      <c r="T2545" s="531"/>
      <c r="U2545" s="539">
        <v>0</v>
      </c>
      <c r="V2545" s="540"/>
    </row>
    <row r="2546" spans="5:22" outlineLevel="1" x14ac:dyDescent="0.2">
      <c r="E2546" s="526" t="s">
        <v>152</v>
      </c>
      <c r="F2546" s="527" t="s">
        <v>152</v>
      </c>
      <c r="G2546" s="528" t="s">
        <v>217</v>
      </c>
      <c r="Q2546" s="519" t="s">
        <v>110</v>
      </c>
      <c r="R2546" s="529"/>
      <c r="S2546" s="530"/>
      <c r="T2546" s="531"/>
      <c r="U2546" s="539">
        <v>0</v>
      </c>
      <c r="V2546" s="540"/>
    </row>
    <row r="2547" spans="5:22" outlineLevel="1" x14ac:dyDescent="0.2">
      <c r="E2547" s="526" t="s">
        <v>152</v>
      </c>
      <c r="F2547" s="527" t="s">
        <v>152</v>
      </c>
      <c r="G2547" s="528" t="s">
        <v>152</v>
      </c>
      <c r="Q2547" s="519" t="s">
        <v>110</v>
      </c>
      <c r="R2547" s="529"/>
      <c r="S2547" s="530"/>
      <c r="T2547" s="531"/>
      <c r="U2547" s="539">
        <v>0</v>
      </c>
      <c r="V2547" s="540"/>
    </row>
    <row r="2548" spans="5:22" outlineLevel="1" x14ac:dyDescent="0.2">
      <c r="E2548" s="526" t="s">
        <v>152</v>
      </c>
      <c r="F2548" s="532" t="s">
        <v>152</v>
      </c>
      <c r="G2548" s="533" t="s">
        <v>454</v>
      </c>
      <c r="Q2548" s="519" t="s">
        <v>110</v>
      </c>
      <c r="R2548" s="534"/>
      <c r="S2548" s="535"/>
      <c r="T2548" s="536"/>
      <c r="U2548" s="539">
        <v>0</v>
      </c>
      <c r="V2548" s="540"/>
    </row>
    <row r="2549" spans="5:22" outlineLevel="1" x14ac:dyDescent="0.2">
      <c r="E2549" s="516">
        <v>29</v>
      </c>
      <c r="F2549" s="517" t="s">
        <v>158</v>
      </c>
      <c r="G2549" s="518" t="s">
        <v>209</v>
      </c>
      <c r="Q2549" s="519" t="s">
        <v>110</v>
      </c>
      <c r="R2549" s="520"/>
      <c r="S2549" s="521"/>
      <c r="T2549" s="522"/>
      <c r="U2549" s="539">
        <v>70.544340242544294</v>
      </c>
      <c r="V2549" s="540"/>
    </row>
    <row r="2550" spans="5:22" outlineLevel="1" x14ac:dyDescent="0.2">
      <c r="E2550" s="526">
        <v>29</v>
      </c>
      <c r="F2550" s="527" t="s">
        <v>158</v>
      </c>
      <c r="G2550" s="528" t="s">
        <v>31</v>
      </c>
      <c r="Q2550" s="519" t="s">
        <v>110</v>
      </c>
      <c r="R2550" s="529"/>
      <c r="S2550" s="530"/>
      <c r="T2550" s="531"/>
      <c r="U2550" s="539">
        <v>0</v>
      </c>
      <c r="V2550" s="540"/>
    </row>
    <row r="2551" spans="5:22" outlineLevel="1" x14ac:dyDescent="0.2">
      <c r="E2551" s="526">
        <v>29</v>
      </c>
      <c r="F2551" s="527" t="s">
        <v>158</v>
      </c>
      <c r="G2551" s="528" t="s">
        <v>28</v>
      </c>
      <c r="Q2551" s="519" t="s">
        <v>110</v>
      </c>
      <c r="R2551" s="529"/>
      <c r="S2551" s="530"/>
      <c r="T2551" s="531"/>
      <c r="U2551" s="539">
        <v>0</v>
      </c>
      <c r="V2551" s="540"/>
    </row>
    <row r="2552" spans="5:22" outlineLevel="1" x14ac:dyDescent="0.2">
      <c r="E2552" s="526">
        <v>29</v>
      </c>
      <c r="F2552" s="527" t="s">
        <v>158</v>
      </c>
      <c r="G2552" s="528" t="s">
        <v>210</v>
      </c>
      <c r="Q2552" s="519" t="s">
        <v>110</v>
      </c>
      <c r="R2552" s="529"/>
      <c r="S2552" s="530"/>
      <c r="T2552" s="531"/>
      <c r="U2552" s="539">
        <v>-124.44431318241494</v>
      </c>
      <c r="V2552" s="540"/>
    </row>
    <row r="2553" spans="5:22" outlineLevel="1" x14ac:dyDescent="0.2">
      <c r="E2553" s="526">
        <v>29</v>
      </c>
      <c r="F2553" s="527" t="s">
        <v>158</v>
      </c>
      <c r="G2553" s="528" t="s">
        <v>211</v>
      </c>
      <c r="Q2553" s="519" t="s">
        <v>110</v>
      </c>
      <c r="R2553" s="529"/>
      <c r="S2553" s="530"/>
      <c r="T2553" s="531"/>
      <c r="U2553" s="539">
        <v>0</v>
      </c>
      <c r="V2553" s="540"/>
    </row>
    <row r="2554" spans="5:22" outlineLevel="1" x14ac:dyDescent="0.2">
      <c r="E2554" s="526">
        <v>29</v>
      </c>
      <c r="F2554" s="527" t="s">
        <v>158</v>
      </c>
      <c r="G2554" s="528" t="s">
        <v>212</v>
      </c>
      <c r="Q2554" s="519" t="s">
        <v>110</v>
      </c>
      <c r="R2554" s="529"/>
      <c r="S2554" s="530"/>
      <c r="T2554" s="531"/>
      <c r="U2554" s="539">
        <v>-10.245654984776936</v>
      </c>
      <c r="V2554" s="540"/>
    </row>
    <row r="2555" spans="5:22" outlineLevel="1" x14ac:dyDescent="0.2">
      <c r="E2555" s="526">
        <v>29</v>
      </c>
      <c r="F2555" s="527" t="s">
        <v>158</v>
      </c>
      <c r="G2555" s="528" t="s">
        <v>213</v>
      </c>
      <c r="Q2555" s="519" t="s">
        <v>110</v>
      </c>
      <c r="R2555" s="529"/>
      <c r="S2555" s="530"/>
      <c r="T2555" s="531"/>
      <c r="U2555" s="539">
        <v>0</v>
      </c>
      <c r="V2555" s="540"/>
    </row>
    <row r="2556" spans="5:22" outlineLevel="1" x14ac:dyDescent="0.2">
      <c r="E2556" s="526">
        <v>29</v>
      </c>
      <c r="F2556" s="527" t="s">
        <v>158</v>
      </c>
      <c r="G2556" s="528" t="s">
        <v>214</v>
      </c>
      <c r="Q2556" s="519" t="s">
        <v>110</v>
      </c>
      <c r="R2556" s="529"/>
      <c r="S2556" s="530"/>
      <c r="T2556" s="531"/>
      <c r="U2556" s="539">
        <v>-70.106552092250183</v>
      </c>
      <c r="V2556" s="540"/>
    </row>
    <row r="2557" spans="5:22" outlineLevel="1" x14ac:dyDescent="0.2">
      <c r="E2557" s="526">
        <v>29</v>
      </c>
      <c r="F2557" s="527" t="s">
        <v>158</v>
      </c>
      <c r="G2557" s="528" t="s">
        <v>215</v>
      </c>
      <c r="Q2557" s="519" t="s">
        <v>110</v>
      </c>
      <c r="R2557" s="529"/>
      <c r="S2557" s="530"/>
      <c r="T2557" s="531"/>
      <c r="U2557" s="539">
        <v>0</v>
      </c>
      <c r="V2557" s="540"/>
    </row>
    <row r="2558" spans="5:22" outlineLevel="1" x14ac:dyDescent="0.2">
      <c r="E2558" s="526">
        <v>29</v>
      </c>
      <c r="F2558" s="527" t="s">
        <v>158</v>
      </c>
      <c r="G2558" s="528" t="s">
        <v>216</v>
      </c>
      <c r="Q2558" s="519" t="s">
        <v>110</v>
      </c>
      <c r="R2558" s="529"/>
      <c r="S2558" s="530"/>
      <c r="T2558" s="531"/>
      <c r="U2558" s="539">
        <v>0</v>
      </c>
      <c r="V2558" s="540"/>
    </row>
    <row r="2559" spans="5:22" outlineLevel="1" x14ac:dyDescent="0.2">
      <c r="E2559" s="526">
        <v>29</v>
      </c>
      <c r="F2559" s="527" t="s">
        <v>158</v>
      </c>
      <c r="G2559" s="528" t="s">
        <v>33</v>
      </c>
      <c r="Q2559" s="519" t="s">
        <v>110</v>
      </c>
      <c r="R2559" s="529"/>
      <c r="S2559" s="530"/>
      <c r="T2559" s="531"/>
      <c r="U2559" s="539">
        <v>0</v>
      </c>
      <c r="V2559" s="540"/>
    </row>
    <row r="2560" spans="5:22" outlineLevel="1" x14ac:dyDescent="0.2">
      <c r="E2560" s="526">
        <v>29</v>
      </c>
      <c r="F2560" s="527" t="s">
        <v>158</v>
      </c>
      <c r="G2560" s="528" t="s">
        <v>34</v>
      </c>
      <c r="Q2560" s="519" t="s">
        <v>110</v>
      </c>
      <c r="R2560" s="529"/>
      <c r="S2560" s="530"/>
      <c r="T2560" s="531"/>
      <c r="U2560" s="539">
        <v>0</v>
      </c>
      <c r="V2560" s="540"/>
    </row>
    <row r="2561" spans="5:22" outlineLevel="1" x14ac:dyDescent="0.2">
      <c r="E2561" s="526">
        <v>29</v>
      </c>
      <c r="F2561" s="527" t="s">
        <v>158</v>
      </c>
      <c r="G2561" s="528" t="s">
        <v>217</v>
      </c>
      <c r="Q2561" s="519" t="s">
        <v>110</v>
      </c>
      <c r="R2561" s="529"/>
      <c r="S2561" s="530"/>
      <c r="T2561" s="531"/>
      <c r="U2561" s="539">
        <v>0</v>
      </c>
      <c r="V2561" s="540"/>
    </row>
    <row r="2562" spans="5:22" outlineLevel="1" x14ac:dyDescent="0.2">
      <c r="E2562" s="526">
        <v>29</v>
      </c>
      <c r="F2562" s="527" t="s">
        <v>158</v>
      </c>
      <c r="G2562" s="528" t="s">
        <v>152</v>
      </c>
      <c r="Q2562" s="519" t="s">
        <v>110</v>
      </c>
      <c r="R2562" s="529"/>
      <c r="S2562" s="530"/>
      <c r="T2562" s="531"/>
      <c r="U2562" s="539">
        <v>0</v>
      </c>
      <c r="V2562" s="540"/>
    </row>
    <row r="2563" spans="5:22" outlineLevel="1" x14ac:dyDescent="0.2">
      <c r="E2563" s="526">
        <v>29</v>
      </c>
      <c r="F2563" s="532" t="s">
        <v>158</v>
      </c>
      <c r="G2563" s="533" t="s">
        <v>454</v>
      </c>
      <c r="Q2563" s="519" t="s">
        <v>110</v>
      </c>
      <c r="R2563" s="534"/>
      <c r="S2563" s="535"/>
      <c r="T2563" s="536"/>
      <c r="U2563" s="539">
        <v>0</v>
      </c>
      <c r="V2563" s="540"/>
    </row>
    <row r="2564" spans="5:22" outlineLevel="1" x14ac:dyDescent="0.2">
      <c r="E2564" s="516">
        <v>30</v>
      </c>
      <c r="F2564" s="517" t="s">
        <v>159</v>
      </c>
      <c r="G2564" s="518" t="s">
        <v>209</v>
      </c>
      <c r="Q2564" s="519" t="s">
        <v>110</v>
      </c>
      <c r="R2564" s="520"/>
      <c r="S2564" s="521"/>
      <c r="T2564" s="522"/>
      <c r="U2564" s="539">
        <v>0</v>
      </c>
      <c r="V2564" s="540"/>
    </row>
    <row r="2565" spans="5:22" outlineLevel="1" x14ac:dyDescent="0.2">
      <c r="E2565" s="526">
        <v>30</v>
      </c>
      <c r="F2565" s="527" t="s">
        <v>159</v>
      </c>
      <c r="G2565" s="528" t="s">
        <v>31</v>
      </c>
      <c r="Q2565" s="519" t="s">
        <v>110</v>
      </c>
      <c r="R2565" s="529"/>
      <c r="S2565" s="530"/>
      <c r="T2565" s="531"/>
      <c r="U2565" s="539">
        <v>0</v>
      </c>
      <c r="V2565" s="540"/>
    </row>
    <row r="2566" spans="5:22" outlineLevel="1" x14ac:dyDescent="0.2">
      <c r="E2566" s="526">
        <v>30</v>
      </c>
      <c r="F2566" s="527" t="s">
        <v>159</v>
      </c>
      <c r="G2566" s="528" t="s">
        <v>28</v>
      </c>
      <c r="Q2566" s="519" t="s">
        <v>110</v>
      </c>
      <c r="R2566" s="529"/>
      <c r="S2566" s="530"/>
      <c r="T2566" s="531"/>
      <c r="U2566" s="539">
        <v>0</v>
      </c>
      <c r="V2566" s="540"/>
    </row>
    <row r="2567" spans="5:22" outlineLevel="1" x14ac:dyDescent="0.2">
      <c r="E2567" s="526">
        <v>30</v>
      </c>
      <c r="F2567" s="527" t="s">
        <v>159</v>
      </c>
      <c r="G2567" s="528" t="s">
        <v>210</v>
      </c>
      <c r="Q2567" s="519" t="s">
        <v>110</v>
      </c>
      <c r="R2567" s="529"/>
      <c r="S2567" s="530"/>
      <c r="T2567" s="531"/>
      <c r="U2567" s="539">
        <v>-273.74538958349325</v>
      </c>
      <c r="V2567" s="540"/>
    </row>
    <row r="2568" spans="5:22" outlineLevel="1" x14ac:dyDescent="0.2">
      <c r="E2568" s="526">
        <v>30</v>
      </c>
      <c r="F2568" s="527" t="s">
        <v>159</v>
      </c>
      <c r="G2568" s="528" t="s">
        <v>211</v>
      </c>
      <c r="Q2568" s="519" t="s">
        <v>110</v>
      </c>
      <c r="R2568" s="529"/>
      <c r="S2568" s="530"/>
      <c r="T2568" s="531"/>
      <c r="U2568" s="539">
        <v>0</v>
      </c>
      <c r="V2568" s="540"/>
    </row>
    <row r="2569" spans="5:22" outlineLevel="1" x14ac:dyDescent="0.2">
      <c r="E2569" s="526">
        <v>30</v>
      </c>
      <c r="F2569" s="527" t="s">
        <v>159</v>
      </c>
      <c r="G2569" s="528" t="s">
        <v>212</v>
      </c>
      <c r="Q2569" s="519" t="s">
        <v>110</v>
      </c>
      <c r="R2569" s="529"/>
      <c r="S2569" s="530"/>
      <c r="T2569" s="531"/>
      <c r="U2569" s="539">
        <v>130.553005106602</v>
      </c>
      <c r="V2569" s="540"/>
    </row>
    <row r="2570" spans="5:22" outlineLevel="1" x14ac:dyDescent="0.2">
      <c r="E2570" s="526">
        <v>30</v>
      </c>
      <c r="F2570" s="527" t="s">
        <v>159</v>
      </c>
      <c r="G2570" s="528" t="s">
        <v>213</v>
      </c>
      <c r="Q2570" s="519" t="s">
        <v>110</v>
      </c>
      <c r="R2570" s="529"/>
      <c r="S2570" s="530"/>
      <c r="T2570" s="531"/>
      <c r="U2570" s="539">
        <v>0</v>
      </c>
      <c r="V2570" s="540"/>
    </row>
    <row r="2571" spans="5:22" outlineLevel="1" x14ac:dyDescent="0.2">
      <c r="E2571" s="526">
        <v>30</v>
      </c>
      <c r="F2571" s="527" t="s">
        <v>159</v>
      </c>
      <c r="G2571" s="528" t="s">
        <v>214</v>
      </c>
      <c r="Q2571" s="519" t="s">
        <v>110</v>
      </c>
      <c r="R2571" s="529"/>
      <c r="S2571" s="530"/>
      <c r="T2571" s="531"/>
      <c r="U2571" s="539">
        <v>88.582556211556053</v>
      </c>
      <c r="V2571" s="540"/>
    </row>
    <row r="2572" spans="5:22" outlineLevel="1" x14ac:dyDescent="0.2">
      <c r="E2572" s="526">
        <v>30</v>
      </c>
      <c r="F2572" s="527" t="s">
        <v>159</v>
      </c>
      <c r="G2572" s="528" t="s">
        <v>215</v>
      </c>
      <c r="Q2572" s="519" t="s">
        <v>110</v>
      </c>
      <c r="R2572" s="529"/>
      <c r="S2572" s="530"/>
      <c r="T2572" s="531"/>
      <c r="U2572" s="539">
        <v>0</v>
      </c>
      <c r="V2572" s="540"/>
    </row>
    <row r="2573" spans="5:22" outlineLevel="1" x14ac:dyDescent="0.2">
      <c r="E2573" s="526">
        <v>30</v>
      </c>
      <c r="F2573" s="527" t="s">
        <v>159</v>
      </c>
      <c r="G2573" s="528" t="s">
        <v>216</v>
      </c>
      <c r="Q2573" s="519" t="s">
        <v>110</v>
      </c>
      <c r="R2573" s="529"/>
      <c r="S2573" s="530"/>
      <c r="T2573" s="531"/>
      <c r="U2573" s="539">
        <v>0</v>
      </c>
      <c r="V2573" s="540"/>
    </row>
    <row r="2574" spans="5:22" outlineLevel="1" x14ac:dyDescent="0.2">
      <c r="E2574" s="526">
        <v>30</v>
      </c>
      <c r="F2574" s="527" t="s">
        <v>159</v>
      </c>
      <c r="G2574" s="528" t="s">
        <v>33</v>
      </c>
      <c r="Q2574" s="519" t="s">
        <v>110</v>
      </c>
      <c r="R2574" s="529"/>
      <c r="S2574" s="530"/>
      <c r="T2574" s="531"/>
      <c r="U2574" s="539">
        <v>0</v>
      </c>
      <c r="V2574" s="540"/>
    </row>
    <row r="2575" spans="5:22" outlineLevel="1" x14ac:dyDescent="0.2">
      <c r="E2575" s="526">
        <v>30</v>
      </c>
      <c r="F2575" s="527" t="s">
        <v>159</v>
      </c>
      <c r="G2575" s="528" t="s">
        <v>34</v>
      </c>
      <c r="Q2575" s="519" t="s">
        <v>110</v>
      </c>
      <c r="R2575" s="529"/>
      <c r="S2575" s="530"/>
      <c r="T2575" s="531"/>
      <c r="U2575" s="539">
        <v>0</v>
      </c>
      <c r="V2575" s="540"/>
    </row>
    <row r="2576" spans="5:22" outlineLevel="1" x14ac:dyDescent="0.2">
      <c r="E2576" s="526">
        <v>30</v>
      </c>
      <c r="F2576" s="527" t="s">
        <v>159</v>
      </c>
      <c r="G2576" s="528" t="s">
        <v>217</v>
      </c>
      <c r="Q2576" s="519" t="s">
        <v>110</v>
      </c>
      <c r="R2576" s="529"/>
      <c r="S2576" s="530"/>
      <c r="T2576" s="531"/>
      <c r="U2576" s="539">
        <v>0</v>
      </c>
      <c r="V2576" s="540"/>
    </row>
    <row r="2577" spans="5:22" outlineLevel="1" x14ac:dyDescent="0.2">
      <c r="E2577" s="526">
        <v>30</v>
      </c>
      <c r="F2577" s="527" t="s">
        <v>159</v>
      </c>
      <c r="G2577" s="528" t="s">
        <v>152</v>
      </c>
      <c r="Q2577" s="519" t="s">
        <v>110</v>
      </c>
      <c r="R2577" s="529"/>
      <c r="S2577" s="530"/>
      <c r="T2577" s="531"/>
      <c r="U2577" s="539">
        <v>0</v>
      </c>
      <c r="V2577" s="540"/>
    </row>
    <row r="2578" spans="5:22" outlineLevel="1" x14ac:dyDescent="0.2">
      <c r="E2578" s="526">
        <v>30</v>
      </c>
      <c r="F2578" s="532" t="s">
        <v>159</v>
      </c>
      <c r="G2578" s="533" t="s">
        <v>454</v>
      </c>
      <c r="Q2578" s="519" t="s">
        <v>110</v>
      </c>
      <c r="R2578" s="534"/>
      <c r="S2578" s="535"/>
      <c r="T2578" s="536"/>
      <c r="U2578" s="539">
        <v>0</v>
      </c>
      <c r="V2578" s="540"/>
    </row>
    <row r="2579" spans="5:22" outlineLevel="1" x14ac:dyDescent="0.2">
      <c r="E2579" s="516" t="s">
        <v>152</v>
      </c>
      <c r="F2579" s="517" t="s">
        <v>152</v>
      </c>
      <c r="G2579" s="518" t="s">
        <v>209</v>
      </c>
      <c r="Q2579" s="519" t="s">
        <v>110</v>
      </c>
      <c r="R2579" s="520"/>
      <c r="S2579" s="521"/>
      <c r="T2579" s="522"/>
      <c r="U2579" s="539">
        <v>0</v>
      </c>
      <c r="V2579" s="540"/>
    </row>
    <row r="2580" spans="5:22" outlineLevel="1" x14ac:dyDescent="0.2">
      <c r="E2580" s="526" t="s">
        <v>152</v>
      </c>
      <c r="F2580" s="527" t="s">
        <v>152</v>
      </c>
      <c r="G2580" s="528" t="s">
        <v>31</v>
      </c>
      <c r="Q2580" s="519" t="s">
        <v>110</v>
      </c>
      <c r="R2580" s="529"/>
      <c r="S2580" s="530"/>
      <c r="T2580" s="531"/>
      <c r="U2580" s="539">
        <v>0</v>
      </c>
      <c r="V2580" s="540"/>
    </row>
    <row r="2581" spans="5:22" outlineLevel="1" x14ac:dyDescent="0.2">
      <c r="E2581" s="526" t="s">
        <v>152</v>
      </c>
      <c r="F2581" s="527" t="s">
        <v>152</v>
      </c>
      <c r="G2581" s="528" t="s">
        <v>28</v>
      </c>
      <c r="Q2581" s="519" t="s">
        <v>110</v>
      </c>
      <c r="R2581" s="529"/>
      <c r="S2581" s="530"/>
      <c r="T2581" s="531"/>
      <c r="U2581" s="539">
        <v>0</v>
      </c>
      <c r="V2581" s="540"/>
    </row>
    <row r="2582" spans="5:22" outlineLevel="1" x14ac:dyDescent="0.2">
      <c r="E2582" s="526" t="s">
        <v>152</v>
      </c>
      <c r="F2582" s="527" t="s">
        <v>152</v>
      </c>
      <c r="G2582" s="528" t="s">
        <v>210</v>
      </c>
      <c r="Q2582" s="519" t="s">
        <v>110</v>
      </c>
      <c r="R2582" s="529"/>
      <c r="S2582" s="530"/>
      <c r="T2582" s="531"/>
      <c r="U2582" s="539">
        <v>0</v>
      </c>
      <c r="V2582" s="540"/>
    </row>
    <row r="2583" spans="5:22" outlineLevel="1" x14ac:dyDescent="0.2">
      <c r="E2583" s="526" t="s">
        <v>152</v>
      </c>
      <c r="F2583" s="527" t="s">
        <v>152</v>
      </c>
      <c r="G2583" s="528" t="s">
        <v>211</v>
      </c>
      <c r="Q2583" s="519" t="s">
        <v>110</v>
      </c>
      <c r="R2583" s="529"/>
      <c r="S2583" s="530"/>
      <c r="T2583" s="531"/>
      <c r="U2583" s="539">
        <v>0</v>
      </c>
      <c r="V2583" s="540"/>
    </row>
    <row r="2584" spans="5:22" outlineLevel="1" x14ac:dyDescent="0.2">
      <c r="E2584" s="526" t="s">
        <v>152</v>
      </c>
      <c r="F2584" s="527" t="s">
        <v>152</v>
      </c>
      <c r="G2584" s="528" t="s">
        <v>212</v>
      </c>
      <c r="Q2584" s="519" t="s">
        <v>110</v>
      </c>
      <c r="R2584" s="529"/>
      <c r="S2584" s="530"/>
      <c r="T2584" s="531"/>
      <c r="U2584" s="539">
        <v>0</v>
      </c>
      <c r="V2584" s="540"/>
    </row>
    <row r="2585" spans="5:22" outlineLevel="1" x14ac:dyDescent="0.2">
      <c r="E2585" s="526" t="s">
        <v>152</v>
      </c>
      <c r="F2585" s="527" t="s">
        <v>152</v>
      </c>
      <c r="G2585" s="528" t="s">
        <v>213</v>
      </c>
      <c r="Q2585" s="519" t="s">
        <v>110</v>
      </c>
      <c r="R2585" s="529"/>
      <c r="S2585" s="530"/>
      <c r="T2585" s="531"/>
      <c r="U2585" s="539">
        <v>0</v>
      </c>
      <c r="V2585" s="540"/>
    </row>
    <row r="2586" spans="5:22" outlineLevel="1" x14ac:dyDescent="0.2">
      <c r="E2586" s="526" t="s">
        <v>152</v>
      </c>
      <c r="F2586" s="527" t="s">
        <v>152</v>
      </c>
      <c r="G2586" s="528" t="s">
        <v>214</v>
      </c>
      <c r="Q2586" s="519" t="s">
        <v>110</v>
      </c>
      <c r="R2586" s="529"/>
      <c r="S2586" s="530"/>
      <c r="T2586" s="531"/>
      <c r="U2586" s="539">
        <v>0</v>
      </c>
      <c r="V2586" s="540"/>
    </row>
    <row r="2587" spans="5:22" outlineLevel="1" x14ac:dyDescent="0.2">
      <c r="E2587" s="526" t="s">
        <v>152</v>
      </c>
      <c r="F2587" s="527" t="s">
        <v>152</v>
      </c>
      <c r="G2587" s="528" t="s">
        <v>215</v>
      </c>
      <c r="Q2587" s="519" t="s">
        <v>110</v>
      </c>
      <c r="R2587" s="529"/>
      <c r="S2587" s="530"/>
      <c r="T2587" s="531"/>
      <c r="U2587" s="539">
        <v>0</v>
      </c>
      <c r="V2587" s="540"/>
    </row>
    <row r="2588" spans="5:22" outlineLevel="1" x14ac:dyDescent="0.2">
      <c r="E2588" s="526" t="s">
        <v>152</v>
      </c>
      <c r="F2588" s="527" t="s">
        <v>152</v>
      </c>
      <c r="G2588" s="528" t="s">
        <v>216</v>
      </c>
      <c r="Q2588" s="519" t="s">
        <v>110</v>
      </c>
      <c r="R2588" s="529"/>
      <c r="S2588" s="530"/>
      <c r="T2588" s="531"/>
      <c r="U2588" s="539">
        <v>0</v>
      </c>
      <c r="V2588" s="540"/>
    </row>
    <row r="2589" spans="5:22" outlineLevel="1" x14ac:dyDescent="0.2">
      <c r="E2589" s="526" t="s">
        <v>152</v>
      </c>
      <c r="F2589" s="527" t="s">
        <v>152</v>
      </c>
      <c r="G2589" s="528" t="s">
        <v>33</v>
      </c>
      <c r="Q2589" s="519" t="s">
        <v>110</v>
      </c>
      <c r="R2589" s="529"/>
      <c r="S2589" s="530"/>
      <c r="T2589" s="531"/>
      <c r="U2589" s="539">
        <v>0</v>
      </c>
      <c r="V2589" s="540"/>
    </row>
    <row r="2590" spans="5:22" outlineLevel="1" x14ac:dyDescent="0.2">
      <c r="E2590" s="526" t="s">
        <v>152</v>
      </c>
      <c r="F2590" s="527" t="s">
        <v>152</v>
      </c>
      <c r="G2590" s="528" t="s">
        <v>34</v>
      </c>
      <c r="Q2590" s="519" t="s">
        <v>110</v>
      </c>
      <c r="R2590" s="529"/>
      <c r="S2590" s="530"/>
      <c r="T2590" s="531"/>
      <c r="U2590" s="539">
        <v>0</v>
      </c>
      <c r="V2590" s="540"/>
    </row>
    <row r="2591" spans="5:22" outlineLevel="1" x14ac:dyDescent="0.2">
      <c r="E2591" s="526" t="s">
        <v>152</v>
      </c>
      <c r="F2591" s="527" t="s">
        <v>152</v>
      </c>
      <c r="G2591" s="528" t="s">
        <v>217</v>
      </c>
      <c r="Q2591" s="519" t="s">
        <v>110</v>
      </c>
      <c r="R2591" s="529"/>
      <c r="S2591" s="530"/>
      <c r="T2591" s="531"/>
      <c r="U2591" s="539">
        <v>0</v>
      </c>
      <c r="V2591" s="540"/>
    </row>
    <row r="2592" spans="5:22" outlineLevel="1" x14ac:dyDescent="0.2">
      <c r="E2592" s="526" t="s">
        <v>152</v>
      </c>
      <c r="F2592" s="527" t="s">
        <v>152</v>
      </c>
      <c r="G2592" s="528" t="s">
        <v>152</v>
      </c>
      <c r="Q2592" s="519" t="s">
        <v>110</v>
      </c>
      <c r="R2592" s="529"/>
      <c r="S2592" s="530"/>
      <c r="T2592" s="531"/>
      <c r="U2592" s="539">
        <v>0</v>
      </c>
      <c r="V2592" s="540"/>
    </row>
    <row r="2593" spans="5:22" outlineLevel="1" x14ac:dyDescent="0.2">
      <c r="E2593" s="526" t="s">
        <v>152</v>
      </c>
      <c r="F2593" s="532" t="s">
        <v>152</v>
      </c>
      <c r="G2593" s="533" t="s">
        <v>454</v>
      </c>
      <c r="Q2593" s="519" t="s">
        <v>110</v>
      </c>
      <c r="R2593" s="534"/>
      <c r="S2593" s="535"/>
      <c r="T2593" s="536"/>
      <c r="U2593" s="539">
        <v>0</v>
      </c>
      <c r="V2593" s="540"/>
    </row>
    <row r="2594" spans="5:22" outlineLevel="1" x14ac:dyDescent="0.2">
      <c r="E2594" s="516" t="s">
        <v>160</v>
      </c>
      <c r="F2594" s="517" t="s">
        <v>161</v>
      </c>
      <c r="G2594" s="518" t="s">
        <v>209</v>
      </c>
      <c r="Q2594" s="519" t="s">
        <v>110</v>
      </c>
      <c r="R2594" s="520"/>
      <c r="S2594" s="521"/>
      <c r="T2594" s="522"/>
      <c r="U2594" s="539">
        <v>-10.331</v>
      </c>
      <c r="V2594" s="540"/>
    </row>
    <row r="2595" spans="5:22" outlineLevel="1" x14ac:dyDescent="0.2">
      <c r="E2595" s="526" t="s">
        <v>160</v>
      </c>
      <c r="F2595" s="527" t="s">
        <v>161</v>
      </c>
      <c r="G2595" s="528" t="s">
        <v>31</v>
      </c>
      <c r="Q2595" s="519" t="s">
        <v>110</v>
      </c>
      <c r="R2595" s="529"/>
      <c r="S2595" s="530"/>
      <c r="T2595" s="531"/>
      <c r="U2595" s="539">
        <v>0</v>
      </c>
      <c r="V2595" s="540"/>
    </row>
    <row r="2596" spans="5:22" outlineLevel="1" x14ac:dyDescent="0.2">
      <c r="E2596" s="526" t="s">
        <v>160</v>
      </c>
      <c r="F2596" s="527" t="s">
        <v>161</v>
      </c>
      <c r="G2596" s="528" t="s">
        <v>28</v>
      </c>
      <c r="Q2596" s="519" t="s">
        <v>110</v>
      </c>
      <c r="R2596" s="529"/>
      <c r="S2596" s="530"/>
      <c r="T2596" s="531"/>
      <c r="U2596" s="539">
        <v>0</v>
      </c>
      <c r="V2596" s="540"/>
    </row>
    <row r="2597" spans="5:22" outlineLevel="1" x14ac:dyDescent="0.2">
      <c r="E2597" s="526" t="s">
        <v>160</v>
      </c>
      <c r="F2597" s="527" t="s">
        <v>161</v>
      </c>
      <c r="G2597" s="528" t="s">
        <v>210</v>
      </c>
      <c r="Q2597" s="519" t="s">
        <v>110</v>
      </c>
      <c r="R2597" s="529"/>
      <c r="S2597" s="530"/>
      <c r="T2597" s="531"/>
      <c r="U2597" s="539">
        <v>0</v>
      </c>
      <c r="V2597" s="540"/>
    </row>
    <row r="2598" spans="5:22" outlineLevel="1" x14ac:dyDescent="0.2">
      <c r="E2598" s="526" t="s">
        <v>160</v>
      </c>
      <c r="F2598" s="527" t="s">
        <v>161</v>
      </c>
      <c r="G2598" s="528" t="s">
        <v>211</v>
      </c>
      <c r="Q2598" s="519" t="s">
        <v>110</v>
      </c>
      <c r="R2598" s="529"/>
      <c r="S2598" s="530"/>
      <c r="T2598" s="531"/>
      <c r="U2598" s="539">
        <v>0</v>
      </c>
      <c r="V2598" s="540"/>
    </row>
    <row r="2599" spans="5:22" outlineLevel="1" x14ac:dyDescent="0.2">
      <c r="E2599" s="526" t="s">
        <v>160</v>
      </c>
      <c r="F2599" s="527" t="s">
        <v>161</v>
      </c>
      <c r="G2599" s="528" t="s">
        <v>212</v>
      </c>
      <c r="Q2599" s="519" t="s">
        <v>110</v>
      </c>
      <c r="R2599" s="529"/>
      <c r="S2599" s="530"/>
      <c r="T2599" s="531"/>
      <c r="U2599" s="539">
        <v>0</v>
      </c>
      <c r="V2599" s="540"/>
    </row>
    <row r="2600" spans="5:22" outlineLevel="1" x14ac:dyDescent="0.2">
      <c r="E2600" s="526" t="s">
        <v>160</v>
      </c>
      <c r="F2600" s="527" t="s">
        <v>161</v>
      </c>
      <c r="G2600" s="528" t="s">
        <v>213</v>
      </c>
      <c r="Q2600" s="519" t="s">
        <v>110</v>
      </c>
      <c r="R2600" s="529"/>
      <c r="S2600" s="530"/>
      <c r="T2600" s="531"/>
      <c r="U2600" s="539">
        <v>0</v>
      </c>
      <c r="V2600" s="540"/>
    </row>
    <row r="2601" spans="5:22" outlineLevel="1" x14ac:dyDescent="0.2">
      <c r="E2601" s="526" t="s">
        <v>160</v>
      </c>
      <c r="F2601" s="527" t="s">
        <v>161</v>
      </c>
      <c r="G2601" s="528" t="s">
        <v>214</v>
      </c>
      <c r="Q2601" s="519" t="s">
        <v>110</v>
      </c>
      <c r="R2601" s="529"/>
      <c r="S2601" s="530"/>
      <c r="T2601" s="531"/>
      <c r="U2601" s="539">
        <v>0</v>
      </c>
      <c r="V2601" s="540"/>
    </row>
    <row r="2602" spans="5:22" outlineLevel="1" x14ac:dyDescent="0.2">
      <c r="E2602" s="526" t="s">
        <v>160</v>
      </c>
      <c r="F2602" s="527" t="s">
        <v>161</v>
      </c>
      <c r="G2602" s="528" t="s">
        <v>215</v>
      </c>
      <c r="Q2602" s="519" t="s">
        <v>110</v>
      </c>
      <c r="R2602" s="529"/>
      <c r="S2602" s="530"/>
      <c r="T2602" s="531"/>
      <c r="U2602" s="539">
        <v>0</v>
      </c>
      <c r="V2602" s="540"/>
    </row>
    <row r="2603" spans="5:22" outlineLevel="1" x14ac:dyDescent="0.2">
      <c r="E2603" s="526" t="s">
        <v>160</v>
      </c>
      <c r="F2603" s="527" t="s">
        <v>161</v>
      </c>
      <c r="G2603" s="528" t="s">
        <v>216</v>
      </c>
      <c r="Q2603" s="519" t="s">
        <v>110</v>
      </c>
      <c r="R2603" s="529"/>
      <c r="S2603" s="530"/>
      <c r="T2603" s="531"/>
      <c r="U2603" s="539">
        <v>0</v>
      </c>
      <c r="V2603" s="540"/>
    </row>
    <row r="2604" spans="5:22" outlineLevel="1" x14ac:dyDescent="0.2">
      <c r="E2604" s="526" t="s">
        <v>160</v>
      </c>
      <c r="F2604" s="527" t="s">
        <v>161</v>
      </c>
      <c r="G2604" s="528" t="s">
        <v>33</v>
      </c>
      <c r="Q2604" s="519" t="s">
        <v>110</v>
      </c>
      <c r="R2604" s="529"/>
      <c r="S2604" s="530"/>
      <c r="T2604" s="531"/>
      <c r="U2604" s="539">
        <v>0</v>
      </c>
      <c r="V2604" s="540"/>
    </row>
    <row r="2605" spans="5:22" outlineLevel="1" x14ac:dyDescent="0.2">
      <c r="E2605" s="526" t="s">
        <v>160</v>
      </c>
      <c r="F2605" s="527" t="s">
        <v>161</v>
      </c>
      <c r="G2605" s="528" t="s">
        <v>34</v>
      </c>
      <c r="Q2605" s="519" t="s">
        <v>110</v>
      </c>
      <c r="R2605" s="529"/>
      <c r="S2605" s="530"/>
      <c r="T2605" s="531"/>
      <c r="U2605" s="539">
        <v>0</v>
      </c>
      <c r="V2605" s="540"/>
    </row>
    <row r="2606" spans="5:22" outlineLevel="1" x14ac:dyDescent="0.2">
      <c r="E2606" s="526" t="s">
        <v>160</v>
      </c>
      <c r="F2606" s="527" t="s">
        <v>161</v>
      </c>
      <c r="G2606" s="528" t="s">
        <v>217</v>
      </c>
      <c r="Q2606" s="519" t="s">
        <v>110</v>
      </c>
      <c r="R2606" s="529"/>
      <c r="S2606" s="530"/>
      <c r="T2606" s="531"/>
      <c r="U2606" s="539">
        <v>0</v>
      </c>
      <c r="V2606" s="540"/>
    </row>
    <row r="2607" spans="5:22" outlineLevel="1" x14ac:dyDescent="0.2">
      <c r="E2607" s="526" t="s">
        <v>160</v>
      </c>
      <c r="F2607" s="527" t="s">
        <v>161</v>
      </c>
      <c r="G2607" s="528" t="s">
        <v>152</v>
      </c>
      <c r="Q2607" s="519" t="s">
        <v>110</v>
      </c>
      <c r="R2607" s="529"/>
      <c r="S2607" s="530"/>
      <c r="T2607" s="531"/>
      <c r="U2607" s="539">
        <v>0</v>
      </c>
      <c r="V2607" s="540"/>
    </row>
    <row r="2608" spans="5:22" outlineLevel="1" x14ac:dyDescent="0.2">
      <c r="E2608" s="526" t="s">
        <v>160</v>
      </c>
      <c r="F2608" s="532" t="s">
        <v>161</v>
      </c>
      <c r="G2608" s="533" t="s">
        <v>454</v>
      </c>
      <c r="Q2608" s="519" t="s">
        <v>110</v>
      </c>
      <c r="R2608" s="534"/>
      <c r="S2608" s="535"/>
      <c r="T2608" s="536"/>
      <c r="U2608" s="539">
        <v>0</v>
      </c>
      <c r="V2608" s="540"/>
    </row>
    <row r="2609" spans="5:22" outlineLevel="1" x14ac:dyDescent="0.2">
      <c r="E2609" s="516" t="s">
        <v>162</v>
      </c>
      <c r="F2609" s="517" t="s">
        <v>659</v>
      </c>
      <c r="G2609" s="518" t="s">
        <v>209</v>
      </c>
      <c r="Q2609" s="519" t="s">
        <v>110</v>
      </c>
      <c r="R2609" s="520"/>
      <c r="S2609" s="521"/>
      <c r="T2609" s="522"/>
      <c r="U2609" s="539">
        <v>10.631</v>
      </c>
      <c r="V2609" s="540"/>
    </row>
    <row r="2610" spans="5:22" outlineLevel="1" x14ac:dyDescent="0.2">
      <c r="E2610" s="526" t="s">
        <v>162</v>
      </c>
      <c r="F2610" s="527" t="s">
        <v>659</v>
      </c>
      <c r="G2610" s="528" t="s">
        <v>31</v>
      </c>
      <c r="Q2610" s="519" t="s">
        <v>110</v>
      </c>
      <c r="R2610" s="529"/>
      <c r="S2610" s="530"/>
      <c r="T2610" s="531"/>
      <c r="U2610" s="539">
        <v>0</v>
      </c>
      <c r="V2610" s="540"/>
    </row>
    <row r="2611" spans="5:22" outlineLevel="1" x14ac:dyDescent="0.2">
      <c r="E2611" s="526" t="s">
        <v>162</v>
      </c>
      <c r="F2611" s="527" t="s">
        <v>659</v>
      </c>
      <c r="G2611" s="528" t="s">
        <v>28</v>
      </c>
      <c r="Q2611" s="519" t="s">
        <v>110</v>
      </c>
      <c r="R2611" s="529"/>
      <c r="S2611" s="530"/>
      <c r="T2611" s="531"/>
      <c r="U2611" s="539">
        <v>0</v>
      </c>
      <c r="V2611" s="540"/>
    </row>
    <row r="2612" spans="5:22" outlineLevel="1" x14ac:dyDescent="0.2">
      <c r="E2612" s="526" t="s">
        <v>162</v>
      </c>
      <c r="F2612" s="527" t="s">
        <v>659</v>
      </c>
      <c r="G2612" s="528" t="s">
        <v>210</v>
      </c>
      <c r="Q2612" s="519" t="s">
        <v>110</v>
      </c>
      <c r="R2612" s="529"/>
      <c r="S2612" s="530"/>
      <c r="T2612" s="531"/>
      <c r="U2612" s="539">
        <v>0</v>
      </c>
      <c r="V2612" s="540"/>
    </row>
    <row r="2613" spans="5:22" outlineLevel="1" x14ac:dyDescent="0.2">
      <c r="E2613" s="526" t="s">
        <v>162</v>
      </c>
      <c r="F2613" s="527" t="s">
        <v>659</v>
      </c>
      <c r="G2613" s="528" t="s">
        <v>211</v>
      </c>
      <c r="Q2613" s="519" t="s">
        <v>110</v>
      </c>
      <c r="R2613" s="529"/>
      <c r="S2613" s="530"/>
      <c r="T2613" s="531"/>
      <c r="U2613" s="539">
        <v>0</v>
      </c>
      <c r="V2613" s="540"/>
    </row>
    <row r="2614" spans="5:22" outlineLevel="1" x14ac:dyDescent="0.2">
      <c r="E2614" s="526" t="s">
        <v>162</v>
      </c>
      <c r="F2614" s="527" t="s">
        <v>659</v>
      </c>
      <c r="G2614" s="528" t="s">
        <v>212</v>
      </c>
      <c r="Q2614" s="519" t="s">
        <v>110</v>
      </c>
      <c r="R2614" s="529"/>
      <c r="S2614" s="530"/>
      <c r="T2614" s="531"/>
      <c r="U2614" s="539">
        <v>0</v>
      </c>
      <c r="V2614" s="540"/>
    </row>
    <row r="2615" spans="5:22" outlineLevel="1" x14ac:dyDescent="0.2">
      <c r="E2615" s="526" t="s">
        <v>162</v>
      </c>
      <c r="F2615" s="527" t="s">
        <v>659</v>
      </c>
      <c r="G2615" s="528" t="s">
        <v>213</v>
      </c>
      <c r="Q2615" s="519" t="s">
        <v>110</v>
      </c>
      <c r="R2615" s="529"/>
      <c r="S2615" s="530"/>
      <c r="T2615" s="531"/>
      <c r="U2615" s="539">
        <v>0</v>
      </c>
      <c r="V2615" s="540"/>
    </row>
    <row r="2616" spans="5:22" outlineLevel="1" x14ac:dyDescent="0.2">
      <c r="E2616" s="526" t="s">
        <v>162</v>
      </c>
      <c r="F2616" s="527" t="s">
        <v>659</v>
      </c>
      <c r="G2616" s="528" t="s">
        <v>214</v>
      </c>
      <c r="Q2616" s="519" t="s">
        <v>110</v>
      </c>
      <c r="R2616" s="529"/>
      <c r="S2616" s="530"/>
      <c r="T2616" s="531"/>
      <c r="U2616" s="539">
        <v>0</v>
      </c>
      <c r="V2616" s="540"/>
    </row>
    <row r="2617" spans="5:22" outlineLevel="1" x14ac:dyDescent="0.2">
      <c r="E2617" s="526" t="s">
        <v>162</v>
      </c>
      <c r="F2617" s="527" t="s">
        <v>659</v>
      </c>
      <c r="G2617" s="528" t="s">
        <v>215</v>
      </c>
      <c r="Q2617" s="519" t="s">
        <v>110</v>
      </c>
      <c r="R2617" s="529"/>
      <c r="S2617" s="530"/>
      <c r="T2617" s="531"/>
      <c r="U2617" s="539">
        <v>0</v>
      </c>
      <c r="V2617" s="540"/>
    </row>
    <row r="2618" spans="5:22" outlineLevel="1" x14ac:dyDescent="0.2">
      <c r="E2618" s="526" t="s">
        <v>162</v>
      </c>
      <c r="F2618" s="527" t="s">
        <v>659</v>
      </c>
      <c r="G2618" s="528" t="s">
        <v>216</v>
      </c>
      <c r="Q2618" s="519" t="s">
        <v>110</v>
      </c>
      <c r="R2618" s="529"/>
      <c r="S2618" s="530"/>
      <c r="T2618" s="531"/>
      <c r="U2618" s="539">
        <v>0</v>
      </c>
      <c r="V2618" s="540"/>
    </row>
    <row r="2619" spans="5:22" outlineLevel="1" x14ac:dyDescent="0.2">
      <c r="E2619" s="526" t="s">
        <v>162</v>
      </c>
      <c r="F2619" s="527" t="s">
        <v>659</v>
      </c>
      <c r="G2619" s="528" t="s">
        <v>33</v>
      </c>
      <c r="Q2619" s="519" t="s">
        <v>110</v>
      </c>
      <c r="R2619" s="529"/>
      <c r="S2619" s="530"/>
      <c r="T2619" s="531"/>
      <c r="U2619" s="539">
        <v>0</v>
      </c>
      <c r="V2619" s="540"/>
    </row>
    <row r="2620" spans="5:22" outlineLevel="1" x14ac:dyDescent="0.2">
      <c r="E2620" s="526" t="s">
        <v>162</v>
      </c>
      <c r="F2620" s="527" t="s">
        <v>659</v>
      </c>
      <c r="G2620" s="528" t="s">
        <v>34</v>
      </c>
      <c r="Q2620" s="519" t="s">
        <v>110</v>
      </c>
      <c r="R2620" s="529"/>
      <c r="S2620" s="530"/>
      <c r="T2620" s="531"/>
      <c r="U2620" s="539">
        <v>0</v>
      </c>
      <c r="V2620" s="540"/>
    </row>
    <row r="2621" spans="5:22" outlineLevel="1" x14ac:dyDescent="0.2">
      <c r="E2621" s="526" t="s">
        <v>162</v>
      </c>
      <c r="F2621" s="527" t="s">
        <v>659</v>
      </c>
      <c r="G2621" s="528" t="s">
        <v>217</v>
      </c>
      <c r="Q2621" s="519" t="s">
        <v>110</v>
      </c>
      <c r="R2621" s="529"/>
      <c r="S2621" s="530"/>
      <c r="T2621" s="531"/>
      <c r="U2621" s="539">
        <v>0</v>
      </c>
      <c r="V2621" s="540"/>
    </row>
    <row r="2622" spans="5:22" outlineLevel="1" x14ac:dyDescent="0.2">
      <c r="E2622" s="526" t="s">
        <v>162</v>
      </c>
      <c r="F2622" s="527" t="s">
        <v>659</v>
      </c>
      <c r="G2622" s="528" t="s">
        <v>152</v>
      </c>
      <c r="Q2622" s="519" t="s">
        <v>110</v>
      </c>
      <c r="R2622" s="529"/>
      <c r="S2622" s="530"/>
      <c r="T2622" s="531"/>
      <c r="U2622" s="539">
        <v>0</v>
      </c>
      <c r="V2622" s="540"/>
    </row>
    <row r="2623" spans="5:22" outlineLevel="1" x14ac:dyDescent="0.2">
      <c r="E2623" s="526" t="s">
        <v>162</v>
      </c>
      <c r="F2623" s="532" t="s">
        <v>659</v>
      </c>
      <c r="G2623" s="533" t="s">
        <v>454</v>
      </c>
      <c r="Q2623" s="519" t="s">
        <v>110</v>
      </c>
      <c r="R2623" s="534"/>
      <c r="S2623" s="535"/>
      <c r="T2623" s="536"/>
      <c r="U2623" s="539">
        <v>0</v>
      </c>
      <c r="V2623" s="540"/>
    </row>
    <row r="2624" spans="5:22" outlineLevel="1" x14ac:dyDescent="0.2">
      <c r="E2624" s="516" t="s">
        <v>163</v>
      </c>
      <c r="F2624" s="517" t="s">
        <v>164</v>
      </c>
      <c r="G2624" s="518" t="s">
        <v>209</v>
      </c>
      <c r="Q2624" s="519" t="s">
        <v>110</v>
      </c>
      <c r="R2624" s="520"/>
      <c r="S2624" s="521"/>
      <c r="T2624" s="522"/>
      <c r="U2624" s="539">
        <v>19.674659757455689</v>
      </c>
      <c r="V2624" s="540"/>
    </row>
    <row r="2625" spans="5:22" outlineLevel="1" x14ac:dyDescent="0.2">
      <c r="E2625" s="526" t="s">
        <v>163</v>
      </c>
      <c r="F2625" s="527" t="s">
        <v>164</v>
      </c>
      <c r="G2625" s="528" t="s">
        <v>31</v>
      </c>
      <c r="Q2625" s="519" t="s">
        <v>110</v>
      </c>
      <c r="R2625" s="529"/>
      <c r="S2625" s="530"/>
      <c r="T2625" s="531"/>
      <c r="U2625" s="539">
        <v>0</v>
      </c>
      <c r="V2625" s="540"/>
    </row>
    <row r="2626" spans="5:22" outlineLevel="1" x14ac:dyDescent="0.2">
      <c r="E2626" s="526" t="s">
        <v>163</v>
      </c>
      <c r="F2626" s="527" t="s">
        <v>164</v>
      </c>
      <c r="G2626" s="528" t="s">
        <v>28</v>
      </c>
      <c r="Q2626" s="519" t="s">
        <v>110</v>
      </c>
      <c r="R2626" s="529"/>
      <c r="S2626" s="530"/>
      <c r="T2626" s="531"/>
      <c r="U2626" s="539">
        <v>0</v>
      </c>
      <c r="V2626" s="540"/>
    </row>
    <row r="2627" spans="5:22" outlineLevel="1" x14ac:dyDescent="0.2">
      <c r="E2627" s="526" t="s">
        <v>163</v>
      </c>
      <c r="F2627" s="527" t="s">
        <v>164</v>
      </c>
      <c r="G2627" s="528" t="s">
        <v>210</v>
      </c>
      <c r="Q2627" s="519" t="s">
        <v>110</v>
      </c>
      <c r="R2627" s="529"/>
      <c r="S2627" s="530"/>
      <c r="T2627" s="531"/>
      <c r="U2627" s="539">
        <v>-15.604613578676837</v>
      </c>
      <c r="V2627" s="540"/>
    </row>
    <row r="2628" spans="5:22" outlineLevel="1" x14ac:dyDescent="0.2">
      <c r="E2628" s="526" t="s">
        <v>163</v>
      </c>
      <c r="F2628" s="527" t="s">
        <v>164</v>
      </c>
      <c r="G2628" s="528" t="s">
        <v>211</v>
      </c>
      <c r="Q2628" s="519" t="s">
        <v>110</v>
      </c>
      <c r="R2628" s="529"/>
      <c r="S2628" s="530"/>
      <c r="T2628" s="531"/>
      <c r="U2628" s="539">
        <v>0</v>
      </c>
      <c r="V2628" s="540"/>
    </row>
    <row r="2629" spans="5:22" outlineLevel="1" x14ac:dyDescent="0.2">
      <c r="E2629" s="526" t="s">
        <v>163</v>
      </c>
      <c r="F2629" s="527" t="s">
        <v>164</v>
      </c>
      <c r="G2629" s="528" t="s">
        <v>212</v>
      </c>
      <c r="Q2629" s="519" t="s">
        <v>110</v>
      </c>
      <c r="R2629" s="529"/>
      <c r="S2629" s="530"/>
      <c r="T2629" s="531"/>
      <c r="U2629" s="539">
        <v>-1.2847472319890672</v>
      </c>
      <c r="V2629" s="540"/>
    </row>
    <row r="2630" spans="5:22" outlineLevel="1" x14ac:dyDescent="0.2">
      <c r="E2630" s="526" t="s">
        <v>163</v>
      </c>
      <c r="F2630" s="527" t="s">
        <v>164</v>
      </c>
      <c r="G2630" s="528" t="s">
        <v>213</v>
      </c>
      <c r="Q2630" s="519" t="s">
        <v>110</v>
      </c>
      <c r="R2630" s="529"/>
      <c r="S2630" s="530"/>
      <c r="T2630" s="531"/>
      <c r="U2630" s="539">
        <v>0</v>
      </c>
      <c r="V2630" s="540"/>
    </row>
    <row r="2631" spans="5:22" outlineLevel="1" x14ac:dyDescent="0.2">
      <c r="E2631" s="526" t="s">
        <v>163</v>
      </c>
      <c r="F2631" s="527" t="s">
        <v>164</v>
      </c>
      <c r="G2631" s="528" t="s">
        <v>214</v>
      </c>
      <c r="Q2631" s="519" t="s">
        <v>110</v>
      </c>
      <c r="R2631" s="529"/>
      <c r="S2631" s="530"/>
      <c r="T2631" s="531"/>
      <c r="U2631" s="539">
        <v>-8.7909654266751325</v>
      </c>
      <c r="V2631" s="540"/>
    </row>
    <row r="2632" spans="5:22" outlineLevel="1" x14ac:dyDescent="0.2">
      <c r="E2632" s="526" t="s">
        <v>163</v>
      </c>
      <c r="F2632" s="527" t="s">
        <v>164</v>
      </c>
      <c r="G2632" s="528" t="s">
        <v>215</v>
      </c>
      <c r="Q2632" s="519" t="s">
        <v>110</v>
      </c>
      <c r="R2632" s="529"/>
      <c r="S2632" s="530"/>
      <c r="T2632" s="531"/>
      <c r="U2632" s="539">
        <v>0</v>
      </c>
      <c r="V2632" s="540"/>
    </row>
    <row r="2633" spans="5:22" outlineLevel="1" x14ac:dyDescent="0.2">
      <c r="E2633" s="526" t="s">
        <v>163</v>
      </c>
      <c r="F2633" s="527" t="s">
        <v>164</v>
      </c>
      <c r="G2633" s="528" t="s">
        <v>216</v>
      </c>
      <c r="Q2633" s="519" t="s">
        <v>110</v>
      </c>
      <c r="R2633" s="529"/>
      <c r="S2633" s="530"/>
      <c r="T2633" s="531"/>
      <c r="U2633" s="539">
        <v>0</v>
      </c>
      <c r="V2633" s="540"/>
    </row>
    <row r="2634" spans="5:22" outlineLevel="1" x14ac:dyDescent="0.2">
      <c r="E2634" s="526" t="s">
        <v>163</v>
      </c>
      <c r="F2634" s="527" t="s">
        <v>164</v>
      </c>
      <c r="G2634" s="528" t="s">
        <v>33</v>
      </c>
      <c r="Q2634" s="519" t="s">
        <v>110</v>
      </c>
      <c r="R2634" s="529"/>
      <c r="S2634" s="530"/>
      <c r="T2634" s="531"/>
      <c r="U2634" s="539">
        <v>0</v>
      </c>
      <c r="V2634" s="540"/>
    </row>
    <row r="2635" spans="5:22" outlineLevel="1" x14ac:dyDescent="0.2">
      <c r="E2635" s="526" t="s">
        <v>163</v>
      </c>
      <c r="F2635" s="527" t="s">
        <v>164</v>
      </c>
      <c r="G2635" s="528" t="s">
        <v>34</v>
      </c>
      <c r="Q2635" s="519" t="s">
        <v>110</v>
      </c>
      <c r="R2635" s="529"/>
      <c r="S2635" s="530"/>
      <c r="T2635" s="531"/>
      <c r="U2635" s="539">
        <v>0</v>
      </c>
      <c r="V2635" s="540"/>
    </row>
    <row r="2636" spans="5:22" outlineLevel="1" x14ac:dyDescent="0.2">
      <c r="E2636" s="526" t="s">
        <v>163</v>
      </c>
      <c r="F2636" s="527" t="s">
        <v>164</v>
      </c>
      <c r="G2636" s="528" t="s">
        <v>217</v>
      </c>
      <c r="Q2636" s="519" t="s">
        <v>110</v>
      </c>
      <c r="R2636" s="529"/>
      <c r="S2636" s="530"/>
      <c r="T2636" s="531"/>
      <c r="U2636" s="539">
        <v>0</v>
      </c>
      <c r="V2636" s="540"/>
    </row>
    <row r="2637" spans="5:22" outlineLevel="1" x14ac:dyDescent="0.2">
      <c r="E2637" s="526" t="s">
        <v>163</v>
      </c>
      <c r="F2637" s="527" t="s">
        <v>164</v>
      </c>
      <c r="G2637" s="528" t="s">
        <v>152</v>
      </c>
      <c r="Q2637" s="519" t="s">
        <v>110</v>
      </c>
      <c r="R2637" s="529"/>
      <c r="S2637" s="530"/>
      <c r="T2637" s="531"/>
      <c r="U2637" s="539">
        <v>0</v>
      </c>
      <c r="V2637" s="540"/>
    </row>
    <row r="2638" spans="5:22" outlineLevel="1" x14ac:dyDescent="0.2">
      <c r="E2638" s="526" t="s">
        <v>163</v>
      </c>
      <c r="F2638" s="532" t="s">
        <v>164</v>
      </c>
      <c r="G2638" s="533" t="s">
        <v>454</v>
      </c>
      <c r="Q2638" s="519" t="s">
        <v>110</v>
      </c>
      <c r="R2638" s="534"/>
      <c r="S2638" s="535"/>
      <c r="T2638" s="536"/>
      <c r="U2638" s="539">
        <v>0</v>
      </c>
      <c r="V2638" s="540"/>
    </row>
    <row r="2639" spans="5:22" outlineLevel="1" x14ac:dyDescent="0.2">
      <c r="E2639" s="516" t="s">
        <v>152</v>
      </c>
      <c r="F2639" s="517" t="s">
        <v>152</v>
      </c>
      <c r="G2639" s="518" t="s">
        <v>209</v>
      </c>
      <c r="Q2639" s="519" t="s">
        <v>110</v>
      </c>
      <c r="R2639" s="520"/>
      <c r="S2639" s="521"/>
      <c r="T2639" s="522"/>
      <c r="U2639" s="539">
        <v>0</v>
      </c>
      <c r="V2639" s="540"/>
    </row>
    <row r="2640" spans="5:22" outlineLevel="1" x14ac:dyDescent="0.2">
      <c r="E2640" s="526" t="s">
        <v>152</v>
      </c>
      <c r="F2640" s="527" t="s">
        <v>152</v>
      </c>
      <c r="G2640" s="528" t="s">
        <v>31</v>
      </c>
      <c r="Q2640" s="519" t="s">
        <v>110</v>
      </c>
      <c r="R2640" s="529"/>
      <c r="S2640" s="530"/>
      <c r="T2640" s="531"/>
      <c r="U2640" s="539">
        <v>0</v>
      </c>
      <c r="V2640" s="540"/>
    </row>
    <row r="2641" spans="5:22" outlineLevel="1" x14ac:dyDescent="0.2">
      <c r="E2641" s="526" t="s">
        <v>152</v>
      </c>
      <c r="F2641" s="527" t="s">
        <v>152</v>
      </c>
      <c r="G2641" s="528" t="s">
        <v>28</v>
      </c>
      <c r="Q2641" s="519" t="s">
        <v>110</v>
      </c>
      <c r="R2641" s="529"/>
      <c r="S2641" s="530"/>
      <c r="T2641" s="531"/>
      <c r="U2641" s="539">
        <v>0</v>
      </c>
      <c r="V2641" s="540"/>
    </row>
    <row r="2642" spans="5:22" outlineLevel="1" x14ac:dyDescent="0.2">
      <c r="E2642" s="526" t="s">
        <v>152</v>
      </c>
      <c r="F2642" s="527" t="s">
        <v>152</v>
      </c>
      <c r="G2642" s="528" t="s">
        <v>210</v>
      </c>
      <c r="Q2642" s="519" t="s">
        <v>110</v>
      </c>
      <c r="R2642" s="529"/>
      <c r="S2642" s="530"/>
      <c r="T2642" s="531"/>
      <c r="U2642" s="539">
        <v>0</v>
      </c>
      <c r="V2642" s="540"/>
    </row>
    <row r="2643" spans="5:22" outlineLevel="1" x14ac:dyDescent="0.2">
      <c r="E2643" s="526" t="s">
        <v>152</v>
      </c>
      <c r="F2643" s="527" t="s">
        <v>152</v>
      </c>
      <c r="G2643" s="528" t="s">
        <v>211</v>
      </c>
      <c r="Q2643" s="519" t="s">
        <v>110</v>
      </c>
      <c r="R2643" s="529"/>
      <c r="S2643" s="530"/>
      <c r="T2643" s="531"/>
      <c r="U2643" s="539">
        <v>0</v>
      </c>
      <c r="V2643" s="540"/>
    </row>
    <row r="2644" spans="5:22" outlineLevel="1" x14ac:dyDescent="0.2">
      <c r="E2644" s="526" t="s">
        <v>152</v>
      </c>
      <c r="F2644" s="527" t="s">
        <v>152</v>
      </c>
      <c r="G2644" s="528" t="s">
        <v>212</v>
      </c>
      <c r="Q2644" s="519" t="s">
        <v>110</v>
      </c>
      <c r="R2644" s="529"/>
      <c r="S2644" s="530"/>
      <c r="T2644" s="531"/>
      <c r="U2644" s="539">
        <v>0</v>
      </c>
      <c r="V2644" s="540"/>
    </row>
    <row r="2645" spans="5:22" outlineLevel="1" x14ac:dyDescent="0.2">
      <c r="E2645" s="526" t="s">
        <v>152</v>
      </c>
      <c r="F2645" s="527" t="s">
        <v>152</v>
      </c>
      <c r="G2645" s="528" t="s">
        <v>213</v>
      </c>
      <c r="Q2645" s="519" t="s">
        <v>110</v>
      </c>
      <c r="R2645" s="529"/>
      <c r="S2645" s="530"/>
      <c r="T2645" s="531"/>
      <c r="U2645" s="539">
        <v>0</v>
      </c>
      <c r="V2645" s="540"/>
    </row>
    <row r="2646" spans="5:22" outlineLevel="1" x14ac:dyDescent="0.2">
      <c r="E2646" s="526" t="s">
        <v>152</v>
      </c>
      <c r="F2646" s="527" t="s">
        <v>152</v>
      </c>
      <c r="G2646" s="528" t="s">
        <v>214</v>
      </c>
      <c r="Q2646" s="519" t="s">
        <v>110</v>
      </c>
      <c r="R2646" s="529"/>
      <c r="S2646" s="530"/>
      <c r="T2646" s="531"/>
      <c r="U2646" s="539">
        <v>0</v>
      </c>
      <c r="V2646" s="540"/>
    </row>
    <row r="2647" spans="5:22" outlineLevel="1" x14ac:dyDescent="0.2">
      <c r="E2647" s="526" t="s">
        <v>152</v>
      </c>
      <c r="F2647" s="527" t="s">
        <v>152</v>
      </c>
      <c r="G2647" s="528" t="s">
        <v>215</v>
      </c>
      <c r="Q2647" s="519" t="s">
        <v>110</v>
      </c>
      <c r="R2647" s="529"/>
      <c r="S2647" s="530"/>
      <c r="T2647" s="531"/>
      <c r="U2647" s="539">
        <v>0</v>
      </c>
      <c r="V2647" s="540"/>
    </row>
    <row r="2648" spans="5:22" outlineLevel="1" x14ac:dyDescent="0.2">
      <c r="E2648" s="526" t="s">
        <v>152</v>
      </c>
      <c r="F2648" s="527" t="s">
        <v>152</v>
      </c>
      <c r="G2648" s="528" t="s">
        <v>216</v>
      </c>
      <c r="Q2648" s="519" t="s">
        <v>110</v>
      </c>
      <c r="R2648" s="529"/>
      <c r="S2648" s="530"/>
      <c r="T2648" s="531"/>
      <c r="U2648" s="539">
        <v>0</v>
      </c>
      <c r="V2648" s="540"/>
    </row>
    <row r="2649" spans="5:22" outlineLevel="1" x14ac:dyDescent="0.2">
      <c r="E2649" s="526" t="s">
        <v>152</v>
      </c>
      <c r="F2649" s="527" t="s">
        <v>152</v>
      </c>
      <c r="G2649" s="528" t="s">
        <v>33</v>
      </c>
      <c r="Q2649" s="519" t="s">
        <v>110</v>
      </c>
      <c r="R2649" s="529"/>
      <c r="S2649" s="530"/>
      <c r="T2649" s="531"/>
      <c r="U2649" s="539">
        <v>0</v>
      </c>
      <c r="V2649" s="540"/>
    </row>
    <row r="2650" spans="5:22" outlineLevel="1" x14ac:dyDescent="0.2">
      <c r="E2650" s="526" t="s">
        <v>152</v>
      </c>
      <c r="F2650" s="527" t="s">
        <v>152</v>
      </c>
      <c r="G2650" s="528" t="s">
        <v>34</v>
      </c>
      <c r="Q2650" s="519" t="s">
        <v>110</v>
      </c>
      <c r="R2650" s="529"/>
      <c r="S2650" s="530"/>
      <c r="T2650" s="531"/>
      <c r="U2650" s="539">
        <v>0</v>
      </c>
      <c r="V2650" s="540"/>
    </row>
    <row r="2651" spans="5:22" outlineLevel="1" x14ac:dyDescent="0.2">
      <c r="E2651" s="526" t="s">
        <v>152</v>
      </c>
      <c r="F2651" s="527" t="s">
        <v>152</v>
      </c>
      <c r="G2651" s="528" t="s">
        <v>217</v>
      </c>
      <c r="Q2651" s="519" t="s">
        <v>110</v>
      </c>
      <c r="R2651" s="529"/>
      <c r="S2651" s="530"/>
      <c r="T2651" s="531"/>
      <c r="U2651" s="539">
        <v>0</v>
      </c>
      <c r="V2651" s="540"/>
    </row>
    <row r="2652" spans="5:22" outlineLevel="1" x14ac:dyDescent="0.2">
      <c r="E2652" s="526" t="s">
        <v>152</v>
      </c>
      <c r="F2652" s="527" t="s">
        <v>152</v>
      </c>
      <c r="G2652" s="528" t="s">
        <v>152</v>
      </c>
      <c r="Q2652" s="519" t="s">
        <v>110</v>
      </c>
      <c r="R2652" s="529"/>
      <c r="S2652" s="530"/>
      <c r="T2652" s="531"/>
      <c r="U2652" s="539">
        <v>0</v>
      </c>
      <c r="V2652" s="540"/>
    </row>
    <row r="2653" spans="5:22" outlineLevel="1" x14ac:dyDescent="0.2">
      <c r="E2653" s="526" t="s">
        <v>152</v>
      </c>
      <c r="F2653" s="532" t="s">
        <v>152</v>
      </c>
      <c r="G2653" s="533" t="s">
        <v>454</v>
      </c>
      <c r="Q2653" s="519" t="s">
        <v>110</v>
      </c>
      <c r="R2653" s="534"/>
      <c r="S2653" s="535"/>
      <c r="T2653" s="536"/>
      <c r="U2653" s="539">
        <v>0</v>
      </c>
      <c r="V2653" s="540"/>
    </row>
    <row r="2654" spans="5:22" outlineLevel="1" x14ac:dyDescent="0.2">
      <c r="E2654" s="516" t="s">
        <v>165</v>
      </c>
      <c r="F2654" s="517" t="s">
        <v>656</v>
      </c>
      <c r="G2654" s="518" t="s">
        <v>209</v>
      </c>
      <c r="Q2654" s="519" t="s">
        <v>110</v>
      </c>
      <c r="R2654" s="520"/>
      <c r="S2654" s="521"/>
      <c r="T2654" s="522"/>
      <c r="U2654" s="539">
        <v>-36.56015</v>
      </c>
      <c r="V2654" s="540"/>
    </row>
    <row r="2655" spans="5:22" outlineLevel="1" x14ac:dyDescent="0.2">
      <c r="E2655" s="526" t="s">
        <v>165</v>
      </c>
      <c r="F2655" s="527" t="s">
        <v>656</v>
      </c>
      <c r="G2655" s="528" t="s">
        <v>31</v>
      </c>
      <c r="Q2655" s="519" t="s">
        <v>110</v>
      </c>
      <c r="R2655" s="529"/>
      <c r="S2655" s="530"/>
      <c r="T2655" s="531"/>
      <c r="U2655" s="539">
        <v>0</v>
      </c>
      <c r="V2655" s="540"/>
    </row>
    <row r="2656" spans="5:22" outlineLevel="1" x14ac:dyDescent="0.2">
      <c r="E2656" s="526" t="s">
        <v>165</v>
      </c>
      <c r="F2656" s="527" t="s">
        <v>656</v>
      </c>
      <c r="G2656" s="528" t="s">
        <v>28</v>
      </c>
      <c r="Q2656" s="519" t="s">
        <v>110</v>
      </c>
      <c r="R2656" s="529"/>
      <c r="S2656" s="530"/>
      <c r="T2656" s="531"/>
      <c r="U2656" s="539">
        <v>0</v>
      </c>
      <c r="V2656" s="540"/>
    </row>
    <row r="2657" spans="5:22" outlineLevel="1" x14ac:dyDescent="0.2">
      <c r="E2657" s="526" t="s">
        <v>165</v>
      </c>
      <c r="F2657" s="527" t="s">
        <v>656</v>
      </c>
      <c r="G2657" s="528" t="s">
        <v>210</v>
      </c>
      <c r="Q2657" s="519" t="s">
        <v>110</v>
      </c>
      <c r="R2657" s="529"/>
      <c r="S2657" s="530"/>
      <c r="T2657" s="531"/>
      <c r="U2657" s="539">
        <v>0</v>
      </c>
      <c r="V2657" s="540"/>
    </row>
    <row r="2658" spans="5:22" outlineLevel="1" x14ac:dyDescent="0.2">
      <c r="E2658" s="526" t="s">
        <v>165</v>
      </c>
      <c r="F2658" s="527" t="s">
        <v>656</v>
      </c>
      <c r="G2658" s="528" t="s">
        <v>211</v>
      </c>
      <c r="Q2658" s="519" t="s">
        <v>110</v>
      </c>
      <c r="R2658" s="529"/>
      <c r="S2658" s="530"/>
      <c r="T2658" s="531"/>
      <c r="U2658" s="539">
        <v>0</v>
      </c>
      <c r="V2658" s="540"/>
    </row>
    <row r="2659" spans="5:22" outlineLevel="1" x14ac:dyDescent="0.2">
      <c r="E2659" s="526" t="s">
        <v>165</v>
      </c>
      <c r="F2659" s="527" t="s">
        <v>656</v>
      </c>
      <c r="G2659" s="528" t="s">
        <v>212</v>
      </c>
      <c r="Q2659" s="519" t="s">
        <v>110</v>
      </c>
      <c r="R2659" s="529"/>
      <c r="S2659" s="530"/>
      <c r="T2659" s="531"/>
      <c r="U2659" s="539">
        <v>0</v>
      </c>
      <c r="V2659" s="540"/>
    </row>
    <row r="2660" spans="5:22" outlineLevel="1" x14ac:dyDescent="0.2">
      <c r="E2660" s="526" t="s">
        <v>165</v>
      </c>
      <c r="F2660" s="527" t="s">
        <v>656</v>
      </c>
      <c r="G2660" s="528" t="s">
        <v>213</v>
      </c>
      <c r="Q2660" s="519" t="s">
        <v>110</v>
      </c>
      <c r="R2660" s="529"/>
      <c r="S2660" s="530"/>
      <c r="T2660" s="531"/>
      <c r="U2660" s="539">
        <v>0</v>
      </c>
      <c r="V2660" s="540"/>
    </row>
    <row r="2661" spans="5:22" outlineLevel="1" x14ac:dyDescent="0.2">
      <c r="E2661" s="526" t="s">
        <v>165</v>
      </c>
      <c r="F2661" s="527" t="s">
        <v>656</v>
      </c>
      <c r="G2661" s="528" t="s">
        <v>214</v>
      </c>
      <c r="Q2661" s="519" t="s">
        <v>110</v>
      </c>
      <c r="R2661" s="529"/>
      <c r="S2661" s="530"/>
      <c r="T2661" s="531"/>
      <c r="U2661" s="539">
        <v>0</v>
      </c>
      <c r="V2661" s="540"/>
    </row>
    <row r="2662" spans="5:22" outlineLevel="1" x14ac:dyDescent="0.2">
      <c r="E2662" s="526" t="s">
        <v>165</v>
      </c>
      <c r="F2662" s="527" t="s">
        <v>656</v>
      </c>
      <c r="G2662" s="528" t="s">
        <v>215</v>
      </c>
      <c r="Q2662" s="519" t="s">
        <v>110</v>
      </c>
      <c r="R2662" s="529"/>
      <c r="S2662" s="530"/>
      <c r="T2662" s="531"/>
      <c r="U2662" s="539">
        <v>0</v>
      </c>
      <c r="V2662" s="540"/>
    </row>
    <row r="2663" spans="5:22" outlineLevel="1" x14ac:dyDescent="0.2">
      <c r="E2663" s="526" t="s">
        <v>165</v>
      </c>
      <c r="F2663" s="527" t="s">
        <v>656</v>
      </c>
      <c r="G2663" s="528" t="s">
        <v>216</v>
      </c>
      <c r="Q2663" s="519" t="s">
        <v>110</v>
      </c>
      <c r="R2663" s="529"/>
      <c r="S2663" s="530"/>
      <c r="T2663" s="531"/>
      <c r="U2663" s="539">
        <v>0</v>
      </c>
      <c r="V2663" s="540"/>
    </row>
    <row r="2664" spans="5:22" outlineLevel="1" x14ac:dyDescent="0.2">
      <c r="E2664" s="526" t="s">
        <v>165</v>
      </c>
      <c r="F2664" s="527" t="s">
        <v>656</v>
      </c>
      <c r="G2664" s="528" t="s">
        <v>33</v>
      </c>
      <c r="Q2664" s="519" t="s">
        <v>110</v>
      </c>
      <c r="R2664" s="529"/>
      <c r="S2664" s="530"/>
      <c r="T2664" s="531"/>
      <c r="U2664" s="539">
        <v>0</v>
      </c>
      <c r="V2664" s="540"/>
    </row>
    <row r="2665" spans="5:22" outlineLevel="1" x14ac:dyDescent="0.2">
      <c r="E2665" s="526" t="s">
        <v>165</v>
      </c>
      <c r="F2665" s="527" t="s">
        <v>656</v>
      </c>
      <c r="G2665" s="528" t="s">
        <v>34</v>
      </c>
      <c r="Q2665" s="519" t="s">
        <v>110</v>
      </c>
      <c r="R2665" s="529"/>
      <c r="S2665" s="530"/>
      <c r="T2665" s="531"/>
      <c r="U2665" s="539">
        <v>0</v>
      </c>
      <c r="V2665" s="540"/>
    </row>
    <row r="2666" spans="5:22" outlineLevel="1" x14ac:dyDescent="0.2">
      <c r="E2666" s="526" t="s">
        <v>165</v>
      </c>
      <c r="F2666" s="527" t="s">
        <v>656</v>
      </c>
      <c r="G2666" s="528" t="s">
        <v>217</v>
      </c>
      <c r="Q2666" s="519" t="s">
        <v>110</v>
      </c>
      <c r="R2666" s="529"/>
      <c r="S2666" s="530"/>
      <c r="T2666" s="531"/>
      <c r="U2666" s="539">
        <v>0</v>
      </c>
      <c r="V2666" s="540"/>
    </row>
    <row r="2667" spans="5:22" outlineLevel="1" x14ac:dyDescent="0.2">
      <c r="E2667" s="526" t="s">
        <v>165</v>
      </c>
      <c r="F2667" s="527" t="s">
        <v>656</v>
      </c>
      <c r="G2667" s="528" t="s">
        <v>152</v>
      </c>
      <c r="Q2667" s="519" t="s">
        <v>110</v>
      </c>
      <c r="R2667" s="529"/>
      <c r="S2667" s="530"/>
      <c r="T2667" s="531"/>
      <c r="U2667" s="539">
        <v>0</v>
      </c>
      <c r="V2667" s="540"/>
    </row>
    <row r="2668" spans="5:22" outlineLevel="1" x14ac:dyDescent="0.2">
      <c r="E2668" s="526" t="s">
        <v>165</v>
      </c>
      <c r="F2668" s="532" t="s">
        <v>656</v>
      </c>
      <c r="G2668" s="533" t="s">
        <v>454</v>
      </c>
      <c r="Q2668" s="519" t="s">
        <v>110</v>
      </c>
      <c r="R2668" s="534"/>
      <c r="S2668" s="535"/>
      <c r="T2668" s="536"/>
      <c r="U2668" s="539">
        <v>0</v>
      </c>
      <c r="V2668" s="540"/>
    </row>
    <row r="2669" spans="5:22" outlineLevel="1" x14ac:dyDescent="0.2">
      <c r="E2669" s="516" t="s">
        <v>166</v>
      </c>
      <c r="F2669" s="517" t="s">
        <v>657</v>
      </c>
      <c r="G2669" s="518" t="s">
        <v>209</v>
      </c>
      <c r="Q2669" s="519" t="s">
        <v>110</v>
      </c>
      <c r="R2669" s="520"/>
      <c r="S2669" s="521"/>
      <c r="T2669" s="522"/>
      <c r="U2669" s="539">
        <v>0</v>
      </c>
      <c r="V2669" s="540"/>
    </row>
    <row r="2670" spans="5:22" outlineLevel="1" x14ac:dyDescent="0.2">
      <c r="E2670" s="526" t="s">
        <v>166</v>
      </c>
      <c r="F2670" s="527" t="s">
        <v>657</v>
      </c>
      <c r="G2670" s="528" t="s">
        <v>31</v>
      </c>
      <c r="Q2670" s="519" t="s">
        <v>110</v>
      </c>
      <c r="R2670" s="529"/>
      <c r="S2670" s="530"/>
      <c r="T2670" s="531"/>
      <c r="U2670" s="539">
        <v>0</v>
      </c>
      <c r="V2670" s="540"/>
    </row>
    <row r="2671" spans="5:22" outlineLevel="1" x14ac:dyDescent="0.2">
      <c r="E2671" s="526" t="s">
        <v>166</v>
      </c>
      <c r="F2671" s="527" t="s">
        <v>657</v>
      </c>
      <c r="G2671" s="528" t="s">
        <v>28</v>
      </c>
      <c r="Q2671" s="519" t="s">
        <v>110</v>
      </c>
      <c r="R2671" s="529"/>
      <c r="S2671" s="530"/>
      <c r="T2671" s="531"/>
      <c r="U2671" s="539">
        <v>0</v>
      </c>
      <c r="V2671" s="540"/>
    </row>
    <row r="2672" spans="5:22" outlineLevel="1" x14ac:dyDescent="0.2">
      <c r="E2672" s="526" t="s">
        <v>166</v>
      </c>
      <c r="F2672" s="527" t="s">
        <v>657</v>
      </c>
      <c r="G2672" s="528" t="s">
        <v>210</v>
      </c>
      <c r="Q2672" s="519" t="s">
        <v>110</v>
      </c>
      <c r="R2672" s="529"/>
      <c r="S2672" s="530"/>
      <c r="T2672" s="531"/>
      <c r="U2672" s="539">
        <v>0</v>
      </c>
      <c r="V2672" s="540"/>
    </row>
    <row r="2673" spans="5:22" outlineLevel="1" x14ac:dyDescent="0.2">
      <c r="E2673" s="526" t="s">
        <v>166</v>
      </c>
      <c r="F2673" s="527" t="s">
        <v>657</v>
      </c>
      <c r="G2673" s="528" t="s">
        <v>211</v>
      </c>
      <c r="Q2673" s="519" t="s">
        <v>110</v>
      </c>
      <c r="R2673" s="529"/>
      <c r="S2673" s="530"/>
      <c r="T2673" s="531"/>
      <c r="U2673" s="539">
        <v>0</v>
      </c>
      <c r="V2673" s="540"/>
    </row>
    <row r="2674" spans="5:22" outlineLevel="1" x14ac:dyDescent="0.2">
      <c r="E2674" s="526" t="s">
        <v>166</v>
      </c>
      <c r="F2674" s="527" t="s">
        <v>657</v>
      </c>
      <c r="G2674" s="528" t="s">
        <v>212</v>
      </c>
      <c r="Q2674" s="519" t="s">
        <v>110</v>
      </c>
      <c r="R2674" s="529"/>
      <c r="S2674" s="530"/>
      <c r="T2674" s="531"/>
      <c r="U2674" s="539">
        <v>0</v>
      </c>
      <c r="V2674" s="540"/>
    </row>
    <row r="2675" spans="5:22" outlineLevel="1" x14ac:dyDescent="0.2">
      <c r="E2675" s="526" t="s">
        <v>166</v>
      </c>
      <c r="F2675" s="527" t="s">
        <v>657</v>
      </c>
      <c r="G2675" s="528" t="s">
        <v>213</v>
      </c>
      <c r="Q2675" s="519" t="s">
        <v>110</v>
      </c>
      <c r="R2675" s="529"/>
      <c r="S2675" s="530"/>
      <c r="T2675" s="531"/>
      <c r="U2675" s="539">
        <v>0</v>
      </c>
      <c r="V2675" s="540"/>
    </row>
    <row r="2676" spans="5:22" outlineLevel="1" x14ac:dyDescent="0.2">
      <c r="E2676" s="526" t="s">
        <v>166</v>
      </c>
      <c r="F2676" s="527" t="s">
        <v>657</v>
      </c>
      <c r="G2676" s="528" t="s">
        <v>214</v>
      </c>
      <c r="Q2676" s="519" t="s">
        <v>110</v>
      </c>
      <c r="R2676" s="529"/>
      <c r="S2676" s="530"/>
      <c r="T2676" s="531"/>
      <c r="U2676" s="539">
        <v>0</v>
      </c>
      <c r="V2676" s="540"/>
    </row>
    <row r="2677" spans="5:22" outlineLevel="1" x14ac:dyDescent="0.2">
      <c r="E2677" s="526" t="s">
        <v>166</v>
      </c>
      <c r="F2677" s="527" t="s">
        <v>657</v>
      </c>
      <c r="G2677" s="528" t="s">
        <v>215</v>
      </c>
      <c r="Q2677" s="519" t="s">
        <v>110</v>
      </c>
      <c r="R2677" s="529"/>
      <c r="S2677" s="530"/>
      <c r="T2677" s="531"/>
      <c r="U2677" s="539">
        <v>0</v>
      </c>
      <c r="V2677" s="540"/>
    </row>
    <row r="2678" spans="5:22" outlineLevel="1" x14ac:dyDescent="0.2">
      <c r="E2678" s="526" t="s">
        <v>166</v>
      </c>
      <c r="F2678" s="527" t="s">
        <v>657</v>
      </c>
      <c r="G2678" s="528" t="s">
        <v>216</v>
      </c>
      <c r="Q2678" s="519" t="s">
        <v>110</v>
      </c>
      <c r="R2678" s="529"/>
      <c r="S2678" s="530"/>
      <c r="T2678" s="531"/>
      <c r="U2678" s="539">
        <v>0</v>
      </c>
      <c r="V2678" s="540"/>
    </row>
    <row r="2679" spans="5:22" outlineLevel="1" x14ac:dyDescent="0.2">
      <c r="E2679" s="526" t="s">
        <v>166</v>
      </c>
      <c r="F2679" s="527" t="s">
        <v>657</v>
      </c>
      <c r="G2679" s="528" t="s">
        <v>33</v>
      </c>
      <c r="Q2679" s="519" t="s">
        <v>110</v>
      </c>
      <c r="R2679" s="529"/>
      <c r="S2679" s="530"/>
      <c r="T2679" s="531"/>
      <c r="U2679" s="539">
        <v>0</v>
      </c>
      <c r="V2679" s="540"/>
    </row>
    <row r="2680" spans="5:22" outlineLevel="1" x14ac:dyDescent="0.2">
      <c r="E2680" s="526" t="s">
        <v>166</v>
      </c>
      <c r="F2680" s="527" t="s">
        <v>657</v>
      </c>
      <c r="G2680" s="528" t="s">
        <v>34</v>
      </c>
      <c r="Q2680" s="519" t="s">
        <v>110</v>
      </c>
      <c r="R2680" s="529"/>
      <c r="S2680" s="530"/>
      <c r="T2680" s="531"/>
      <c r="U2680" s="539">
        <v>0</v>
      </c>
      <c r="V2680" s="540"/>
    </row>
    <row r="2681" spans="5:22" outlineLevel="1" x14ac:dyDescent="0.2">
      <c r="E2681" s="526" t="s">
        <v>166</v>
      </c>
      <c r="F2681" s="527" t="s">
        <v>657</v>
      </c>
      <c r="G2681" s="528" t="s">
        <v>217</v>
      </c>
      <c r="Q2681" s="519" t="s">
        <v>110</v>
      </c>
      <c r="R2681" s="529"/>
      <c r="S2681" s="530"/>
      <c r="T2681" s="531"/>
      <c r="U2681" s="539">
        <v>0</v>
      </c>
      <c r="V2681" s="540"/>
    </row>
    <row r="2682" spans="5:22" outlineLevel="1" x14ac:dyDescent="0.2">
      <c r="E2682" s="526" t="s">
        <v>166</v>
      </c>
      <c r="F2682" s="527" t="s">
        <v>657</v>
      </c>
      <c r="G2682" s="528" t="s">
        <v>152</v>
      </c>
      <c r="Q2682" s="519" t="s">
        <v>110</v>
      </c>
      <c r="R2682" s="529"/>
      <c r="S2682" s="530"/>
      <c r="T2682" s="531"/>
      <c r="U2682" s="539">
        <v>0</v>
      </c>
      <c r="V2682" s="540"/>
    </row>
    <row r="2683" spans="5:22" outlineLevel="1" x14ac:dyDescent="0.2">
      <c r="E2683" s="526" t="s">
        <v>166</v>
      </c>
      <c r="F2683" s="532" t="s">
        <v>657</v>
      </c>
      <c r="G2683" s="533" t="s">
        <v>454</v>
      </c>
      <c r="Q2683" s="519" t="s">
        <v>110</v>
      </c>
      <c r="R2683" s="534"/>
      <c r="S2683" s="535"/>
      <c r="T2683" s="536"/>
      <c r="U2683" s="539">
        <v>0</v>
      </c>
      <c r="V2683" s="540"/>
    </row>
    <row r="2684" spans="5:22" outlineLevel="1" x14ac:dyDescent="0.2">
      <c r="E2684" s="516" t="s">
        <v>152</v>
      </c>
      <c r="F2684" s="517" t="s">
        <v>152</v>
      </c>
      <c r="G2684" s="518" t="s">
        <v>209</v>
      </c>
      <c r="Q2684" s="519" t="s">
        <v>110</v>
      </c>
      <c r="R2684" s="520"/>
      <c r="S2684" s="521"/>
      <c r="T2684" s="522"/>
      <c r="U2684" s="539">
        <v>0</v>
      </c>
      <c r="V2684" s="540"/>
    </row>
    <row r="2685" spans="5:22" outlineLevel="1" x14ac:dyDescent="0.2">
      <c r="E2685" s="526" t="s">
        <v>152</v>
      </c>
      <c r="F2685" s="527" t="s">
        <v>152</v>
      </c>
      <c r="G2685" s="528" t="s">
        <v>31</v>
      </c>
      <c r="Q2685" s="519" t="s">
        <v>110</v>
      </c>
      <c r="R2685" s="529"/>
      <c r="S2685" s="530"/>
      <c r="T2685" s="531"/>
      <c r="U2685" s="539">
        <v>0</v>
      </c>
      <c r="V2685" s="540"/>
    </row>
    <row r="2686" spans="5:22" outlineLevel="1" x14ac:dyDescent="0.2">
      <c r="E2686" s="526" t="s">
        <v>152</v>
      </c>
      <c r="F2686" s="527" t="s">
        <v>152</v>
      </c>
      <c r="G2686" s="528" t="s">
        <v>28</v>
      </c>
      <c r="Q2686" s="519" t="s">
        <v>110</v>
      </c>
      <c r="R2686" s="529"/>
      <c r="S2686" s="530"/>
      <c r="T2686" s="531"/>
      <c r="U2686" s="539">
        <v>0</v>
      </c>
      <c r="V2686" s="540"/>
    </row>
    <row r="2687" spans="5:22" outlineLevel="1" x14ac:dyDescent="0.2">
      <c r="E2687" s="526" t="s">
        <v>152</v>
      </c>
      <c r="F2687" s="527" t="s">
        <v>152</v>
      </c>
      <c r="G2687" s="528" t="s">
        <v>210</v>
      </c>
      <c r="Q2687" s="519" t="s">
        <v>110</v>
      </c>
      <c r="R2687" s="529"/>
      <c r="S2687" s="530"/>
      <c r="T2687" s="531"/>
      <c r="U2687" s="539">
        <v>0</v>
      </c>
      <c r="V2687" s="540"/>
    </row>
    <row r="2688" spans="5:22" outlineLevel="1" x14ac:dyDescent="0.2">
      <c r="E2688" s="526" t="s">
        <v>152</v>
      </c>
      <c r="F2688" s="527" t="s">
        <v>152</v>
      </c>
      <c r="G2688" s="528" t="s">
        <v>211</v>
      </c>
      <c r="Q2688" s="519" t="s">
        <v>110</v>
      </c>
      <c r="R2688" s="529"/>
      <c r="S2688" s="530"/>
      <c r="T2688" s="531"/>
      <c r="U2688" s="539">
        <v>0</v>
      </c>
      <c r="V2688" s="540"/>
    </row>
    <row r="2689" spans="5:22" outlineLevel="1" x14ac:dyDescent="0.2">
      <c r="E2689" s="526" t="s">
        <v>152</v>
      </c>
      <c r="F2689" s="527" t="s">
        <v>152</v>
      </c>
      <c r="G2689" s="528" t="s">
        <v>212</v>
      </c>
      <c r="Q2689" s="519" t="s">
        <v>110</v>
      </c>
      <c r="R2689" s="529"/>
      <c r="S2689" s="530"/>
      <c r="T2689" s="531"/>
      <c r="U2689" s="539">
        <v>0</v>
      </c>
      <c r="V2689" s="540"/>
    </row>
    <row r="2690" spans="5:22" outlineLevel="1" x14ac:dyDescent="0.2">
      <c r="E2690" s="526" t="s">
        <v>152</v>
      </c>
      <c r="F2690" s="527" t="s">
        <v>152</v>
      </c>
      <c r="G2690" s="528" t="s">
        <v>213</v>
      </c>
      <c r="Q2690" s="519" t="s">
        <v>110</v>
      </c>
      <c r="R2690" s="529"/>
      <c r="S2690" s="530"/>
      <c r="T2690" s="531"/>
      <c r="U2690" s="539">
        <v>0</v>
      </c>
      <c r="V2690" s="540"/>
    </row>
    <row r="2691" spans="5:22" outlineLevel="1" x14ac:dyDescent="0.2">
      <c r="E2691" s="526" t="s">
        <v>152</v>
      </c>
      <c r="F2691" s="527" t="s">
        <v>152</v>
      </c>
      <c r="G2691" s="528" t="s">
        <v>214</v>
      </c>
      <c r="Q2691" s="519" t="s">
        <v>110</v>
      </c>
      <c r="R2691" s="529"/>
      <c r="S2691" s="530"/>
      <c r="T2691" s="531"/>
      <c r="U2691" s="539">
        <v>0</v>
      </c>
      <c r="V2691" s="540"/>
    </row>
    <row r="2692" spans="5:22" outlineLevel="1" x14ac:dyDescent="0.2">
      <c r="E2692" s="526" t="s">
        <v>152</v>
      </c>
      <c r="F2692" s="527" t="s">
        <v>152</v>
      </c>
      <c r="G2692" s="528" t="s">
        <v>215</v>
      </c>
      <c r="Q2692" s="519" t="s">
        <v>110</v>
      </c>
      <c r="R2692" s="529"/>
      <c r="S2692" s="530"/>
      <c r="T2692" s="531"/>
      <c r="U2692" s="539">
        <v>0</v>
      </c>
      <c r="V2692" s="540"/>
    </row>
    <row r="2693" spans="5:22" outlineLevel="1" x14ac:dyDescent="0.2">
      <c r="E2693" s="526" t="s">
        <v>152</v>
      </c>
      <c r="F2693" s="527" t="s">
        <v>152</v>
      </c>
      <c r="G2693" s="528" t="s">
        <v>216</v>
      </c>
      <c r="Q2693" s="519" t="s">
        <v>110</v>
      </c>
      <c r="R2693" s="529"/>
      <c r="S2693" s="530"/>
      <c r="T2693" s="531"/>
      <c r="U2693" s="539">
        <v>0</v>
      </c>
      <c r="V2693" s="540"/>
    </row>
    <row r="2694" spans="5:22" outlineLevel="1" x14ac:dyDescent="0.2">
      <c r="E2694" s="526" t="s">
        <v>152</v>
      </c>
      <c r="F2694" s="527" t="s">
        <v>152</v>
      </c>
      <c r="G2694" s="528" t="s">
        <v>33</v>
      </c>
      <c r="Q2694" s="519" t="s">
        <v>110</v>
      </c>
      <c r="R2694" s="529"/>
      <c r="S2694" s="530"/>
      <c r="T2694" s="531"/>
      <c r="U2694" s="539">
        <v>0</v>
      </c>
      <c r="V2694" s="540"/>
    </row>
    <row r="2695" spans="5:22" outlineLevel="1" x14ac:dyDescent="0.2">
      <c r="E2695" s="526" t="s">
        <v>152</v>
      </c>
      <c r="F2695" s="527" t="s">
        <v>152</v>
      </c>
      <c r="G2695" s="528" t="s">
        <v>34</v>
      </c>
      <c r="Q2695" s="519" t="s">
        <v>110</v>
      </c>
      <c r="R2695" s="529"/>
      <c r="S2695" s="530"/>
      <c r="T2695" s="531"/>
      <c r="U2695" s="539">
        <v>0</v>
      </c>
      <c r="V2695" s="540"/>
    </row>
    <row r="2696" spans="5:22" outlineLevel="1" x14ac:dyDescent="0.2">
      <c r="E2696" s="526" t="s">
        <v>152</v>
      </c>
      <c r="F2696" s="527" t="s">
        <v>152</v>
      </c>
      <c r="G2696" s="528" t="s">
        <v>217</v>
      </c>
      <c r="Q2696" s="519" t="s">
        <v>110</v>
      </c>
      <c r="R2696" s="529"/>
      <c r="S2696" s="530"/>
      <c r="T2696" s="531"/>
      <c r="U2696" s="539">
        <v>0</v>
      </c>
      <c r="V2696" s="540"/>
    </row>
    <row r="2697" spans="5:22" outlineLevel="1" x14ac:dyDescent="0.2">
      <c r="E2697" s="526" t="s">
        <v>152</v>
      </c>
      <c r="F2697" s="527" t="s">
        <v>152</v>
      </c>
      <c r="G2697" s="528" t="s">
        <v>152</v>
      </c>
      <c r="Q2697" s="519" t="s">
        <v>110</v>
      </c>
      <c r="R2697" s="529"/>
      <c r="S2697" s="530"/>
      <c r="T2697" s="531"/>
      <c r="U2697" s="539">
        <v>0</v>
      </c>
      <c r="V2697" s="540"/>
    </row>
    <row r="2698" spans="5:22" outlineLevel="1" x14ac:dyDescent="0.2">
      <c r="E2698" s="526" t="s">
        <v>152</v>
      </c>
      <c r="F2698" s="532" t="s">
        <v>152</v>
      </c>
      <c r="G2698" s="533" t="s">
        <v>454</v>
      </c>
      <c r="Q2698" s="519" t="s">
        <v>110</v>
      </c>
      <c r="R2698" s="534"/>
      <c r="S2698" s="535"/>
      <c r="T2698" s="536"/>
      <c r="U2698" s="539">
        <v>0</v>
      </c>
      <c r="V2698" s="540"/>
    </row>
    <row r="2699" spans="5:22" outlineLevel="1" x14ac:dyDescent="0.2">
      <c r="E2699" s="516" t="s">
        <v>152</v>
      </c>
      <c r="F2699" s="517" t="s">
        <v>152</v>
      </c>
      <c r="G2699" s="518" t="s">
        <v>209</v>
      </c>
      <c r="Q2699" s="519" t="s">
        <v>110</v>
      </c>
      <c r="R2699" s="520"/>
      <c r="S2699" s="521"/>
      <c r="T2699" s="522"/>
      <c r="U2699" s="539">
        <v>0</v>
      </c>
      <c r="V2699" s="540"/>
    </row>
    <row r="2700" spans="5:22" outlineLevel="1" x14ac:dyDescent="0.2">
      <c r="E2700" s="526" t="s">
        <v>152</v>
      </c>
      <c r="F2700" s="527" t="s">
        <v>152</v>
      </c>
      <c r="G2700" s="528" t="s">
        <v>31</v>
      </c>
      <c r="Q2700" s="519" t="s">
        <v>110</v>
      </c>
      <c r="R2700" s="529"/>
      <c r="S2700" s="530"/>
      <c r="T2700" s="531"/>
      <c r="U2700" s="539">
        <v>0</v>
      </c>
      <c r="V2700" s="540"/>
    </row>
    <row r="2701" spans="5:22" outlineLevel="1" x14ac:dyDescent="0.2">
      <c r="E2701" s="526" t="s">
        <v>152</v>
      </c>
      <c r="F2701" s="527" t="s">
        <v>152</v>
      </c>
      <c r="G2701" s="528" t="s">
        <v>28</v>
      </c>
      <c r="Q2701" s="519" t="s">
        <v>110</v>
      </c>
      <c r="R2701" s="529"/>
      <c r="S2701" s="530"/>
      <c r="T2701" s="531"/>
      <c r="U2701" s="539">
        <v>0</v>
      </c>
      <c r="V2701" s="540"/>
    </row>
    <row r="2702" spans="5:22" outlineLevel="1" x14ac:dyDescent="0.2">
      <c r="E2702" s="526" t="s">
        <v>152</v>
      </c>
      <c r="F2702" s="527" t="s">
        <v>152</v>
      </c>
      <c r="G2702" s="528" t="s">
        <v>210</v>
      </c>
      <c r="Q2702" s="519" t="s">
        <v>110</v>
      </c>
      <c r="R2702" s="529"/>
      <c r="S2702" s="530"/>
      <c r="T2702" s="531"/>
      <c r="U2702" s="539">
        <v>0</v>
      </c>
      <c r="V2702" s="540"/>
    </row>
    <row r="2703" spans="5:22" outlineLevel="1" x14ac:dyDescent="0.2">
      <c r="E2703" s="526" t="s">
        <v>152</v>
      </c>
      <c r="F2703" s="527" t="s">
        <v>152</v>
      </c>
      <c r="G2703" s="528" t="s">
        <v>211</v>
      </c>
      <c r="Q2703" s="519" t="s">
        <v>110</v>
      </c>
      <c r="R2703" s="529"/>
      <c r="S2703" s="530"/>
      <c r="T2703" s="531"/>
      <c r="U2703" s="539">
        <v>0</v>
      </c>
      <c r="V2703" s="540"/>
    </row>
    <row r="2704" spans="5:22" outlineLevel="1" x14ac:dyDescent="0.2">
      <c r="E2704" s="526" t="s">
        <v>152</v>
      </c>
      <c r="F2704" s="527" t="s">
        <v>152</v>
      </c>
      <c r="G2704" s="528" t="s">
        <v>212</v>
      </c>
      <c r="Q2704" s="519" t="s">
        <v>110</v>
      </c>
      <c r="R2704" s="529"/>
      <c r="S2704" s="530"/>
      <c r="T2704" s="531"/>
      <c r="U2704" s="539">
        <v>0</v>
      </c>
      <c r="V2704" s="540"/>
    </row>
    <row r="2705" spans="5:22" outlineLevel="1" x14ac:dyDescent="0.2">
      <c r="E2705" s="526" t="s">
        <v>152</v>
      </c>
      <c r="F2705" s="527" t="s">
        <v>152</v>
      </c>
      <c r="G2705" s="528" t="s">
        <v>213</v>
      </c>
      <c r="Q2705" s="519" t="s">
        <v>110</v>
      </c>
      <c r="R2705" s="529"/>
      <c r="S2705" s="530"/>
      <c r="T2705" s="531"/>
      <c r="U2705" s="539">
        <v>0</v>
      </c>
      <c r="V2705" s="540"/>
    </row>
    <row r="2706" spans="5:22" outlineLevel="1" x14ac:dyDescent="0.2">
      <c r="E2706" s="526" t="s">
        <v>152</v>
      </c>
      <c r="F2706" s="527" t="s">
        <v>152</v>
      </c>
      <c r="G2706" s="528" t="s">
        <v>214</v>
      </c>
      <c r="Q2706" s="519" t="s">
        <v>110</v>
      </c>
      <c r="R2706" s="529"/>
      <c r="S2706" s="530"/>
      <c r="T2706" s="531"/>
      <c r="U2706" s="539">
        <v>0</v>
      </c>
      <c r="V2706" s="540"/>
    </row>
    <row r="2707" spans="5:22" outlineLevel="1" x14ac:dyDescent="0.2">
      <c r="E2707" s="526" t="s">
        <v>152</v>
      </c>
      <c r="F2707" s="527" t="s">
        <v>152</v>
      </c>
      <c r="G2707" s="528" t="s">
        <v>215</v>
      </c>
      <c r="Q2707" s="519" t="s">
        <v>110</v>
      </c>
      <c r="R2707" s="529"/>
      <c r="S2707" s="530"/>
      <c r="T2707" s="531"/>
      <c r="U2707" s="539">
        <v>0</v>
      </c>
      <c r="V2707" s="540"/>
    </row>
    <row r="2708" spans="5:22" outlineLevel="1" x14ac:dyDescent="0.2">
      <c r="E2708" s="526" t="s">
        <v>152</v>
      </c>
      <c r="F2708" s="527" t="s">
        <v>152</v>
      </c>
      <c r="G2708" s="528" t="s">
        <v>216</v>
      </c>
      <c r="Q2708" s="519" t="s">
        <v>110</v>
      </c>
      <c r="R2708" s="529"/>
      <c r="S2708" s="530"/>
      <c r="T2708" s="531"/>
      <c r="U2708" s="539">
        <v>0</v>
      </c>
      <c r="V2708" s="540"/>
    </row>
    <row r="2709" spans="5:22" outlineLevel="1" x14ac:dyDescent="0.2">
      <c r="E2709" s="526" t="s">
        <v>152</v>
      </c>
      <c r="F2709" s="527" t="s">
        <v>152</v>
      </c>
      <c r="G2709" s="528" t="s">
        <v>33</v>
      </c>
      <c r="Q2709" s="519" t="s">
        <v>110</v>
      </c>
      <c r="R2709" s="529"/>
      <c r="S2709" s="530"/>
      <c r="T2709" s="531"/>
      <c r="U2709" s="539">
        <v>0</v>
      </c>
      <c r="V2709" s="540"/>
    </row>
    <row r="2710" spans="5:22" outlineLevel="1" x14ac:dyDescent="0.2">
      <c r="E2710" s="526" t="s">
        <v>152</v>
      </c>
      <c r="F2710" s="527" t="s">
        <v>152</v>
      </c>
      <c r="G2710" s="528" t="s">
        <v>34</v>
      </c>
      <c r="Q2710" s="519" t="s">
        <v>110</v>
      </c>
      <c r="R2710" s="529"/>
      <c r="S2710" s="530"/>
      <c r="T2710" s="531"/>
      <c r="U2710" s="539">
        <v>0</v>
      </c>
      <c r="V2710" s="540"/>
    </row>
    <row r="2711" spans="5:22" outlineLevel="1" x14ac:dyDescent="0.2">
      <c r="E2711" s="526" t="s">
        <v>152</v>
      </c>
      <c r="F2711" s="527" t="s">
        <v>152</v>
      </c>
      <c r="G2711" s="528" t="s">
        <v>217</v>
      </c>
      <c r="Q2711" s="519" t="s">
        <v>110</v>
      </c>
      <c r="R2711" s="529"/>
      <c r="S2711" s="530"/>
      <c r="T2711" s="531"/>
      <c r="U2711" s="539">
        <v>0</v>
      </c>
      <c r="V2711" s="540"/>
    </row>
    <row r="2712" spans="5:22" outlineLevel="1" x14ac:dyDescent="0.2">
      <c r="E2712" s="526" t="s">
        <v>152</v>
      </c>
      <c r="F2712" s="527" t="s">
        <v>152</v>
      </c>
      <c r="G2712" s="528" t="s">
        <v>152</v>
      </c>
      <c r="Q2712" s="519" t="s">
        <v>110</v>
      </c>
      <c r="R2712" s="529"/>
      <c r="S2712" s="530"/>
      <c r="T2712" s="531"/>
      <c r="U2712" s="539">
        <v>0</v>
      </c>
      <c r="V2712" s="540"/>
    </row>
    <row r="2713" spans="5:22" outlineLevel="1" x14ac:dyDescent="0.2">
      <c r="E2713" s="526" t="s">
        <v>152</v>
      </c>
      <c r="F2713" s="532" t="s">
        <v>152</v>
      </c>
      <c r="G2713" s="533" t="s">
        <v>454</v>
      </c>
      <c r="Q2713" s="519" t="s">
        <v>110</v>
      </c>
      <c r="R2713" s="534"/>
      <c r="S2713" s="535"/>
      <c r="T2713" s="536"/>
      <c r="U2713" s="539">
        <v>0</v>
      </c>
      <c r="V2713" s="540"/>
    </row>
    <row r="2714" spans="5:22" outlineLevel="1" x14ac:dyDescent="0.2">
      <c r="E2714" s="516" t="s">
        <v>152</v>
      </c>
      <c r="F2714" s="517" t="s">
        <v>152</v>
      </c>
      <c r="G2714" s="518" t="s">
        <v>209</v>
      </c>
      <c r="Q2714" s="519" t="s">
        <v>110</v>
      </c>
      <c r="R2714" s="520"/>
      <c r="S2714" s="521"/>
      <c r="T2714" s="522"/>
      <c r="U2714" s="539">
        <v>0</v>
      </c>
      <c r="V2714" s="540"/>
    </row>
    <row r="2715" spans="5:22" outlineLevel="1" x14ac:dyDescent="0.2">
      <c r="E2715" s="526" t="s">
        <v>152</v>
      </c>
      <c r="F2715" s="527" t="s">
        <v>152</v>
      </c>
      <c r="G2715" s="528" t="s">
        <v>31</v>
      </c>
      <c r="Q2715" s="519" t="s">
        <v>110</v>
      </c>
      <c r="R2715" s="529"/>
      <c r="S2715" s="530"/>
      <c r="T2715" s="531"/>
      <c r="U2715" s="539">
        <v>0</v>
      </c>
      <c r="V2715" s="540"/>
    </row>
    <row r="2716" spans="5:22" outlineLevel="1" x14ac:dyDescent="0.2">
      <c r="E2716" s="526" t="s">
        <v>152</v>
      </c>
      <c r="F2716" s="527" t="s">
        <v>152</v>
      </c>
      <c r="G2716" s="528" t="s">
        <v>28</v>
      </c>
      <c r="Q2716" s="519" t="s">
        <v>110</v>
      </c>
      <c r="R2716" s="529"/>
      <c r="S2716" s="530"/>
      <c r="T2716" s="531"/>
      <c r="U2716" s="539">
        <v>0</v>
      </c>
      <c r="V2716" s="540"/>
    </row>
    <row r="2717" spans="5:22" outlineLevel="1" x14ac:dyDescent="0.2">
      <c r="E2717" s="526" t="s">
        <v>152</v>
      </c>
      <c r="F2717" s="527" t="s">
        <v>152</v>
      </c>
      <c r="G2717" s="528" t="s">
        <v>210</v>
      </c>
      <c r="Q2717" s="519" t="s">
        <v>110</v>
      </c>
      <c r="R2717" s="529"/>
      <c r="S2717" s="530"/>
      <c r="T2717" s="531"/>
      <c r="U2717" s="539">
        <v>0</v>
      </c>
      <c r="V2717" s="540"/>
    </row>
    <row r="2718" spans="5:22" outlineLevel="1" x14ac:dyDescent="0.2">
      <c r="E2718" s="526" t="s">
        <v>152</v>
      </c>
      <c r="F2718" s="527" t="s">
        <v>152</v>
      </c>
      <c r="G2718" s="528" t="s">
        <v>211</v>
      </c>
      <c r="Q2718" s="519" t="s">
        <v>110</v>
      </c>
      <c r="R2718" s="529"/>
      <c r="S2718" s="530"/>
      <c r="T2718" s="531"/>
      <c r="U2718" s="539">
        <v>0</v>
      </c>
      <c r="V2718" s="540"/>
    </row>
    <row r="2719" spans="5:22" outlineLevel="1" x14ac:dyDescent="0.2">
      <c r="E2719" s="526" t="s">
        <v>152</v>
      </c>
      <c r="F2719" s="527" t="s">
        <v>152</v>
      </c>
      <c r="G2719" s="528" t="s">
        <v>212</v>
      </c>
      <c r="Q2719" s="519" t="s">
        <v>110</v>
      </c>
      <c r="R2719" s="529"/>
      <c r="S2719" s="530"/>
      <c r="T2719" s="531"/>
      <c r="U2719" s="539">
        <v>0</v>
      </c>
      <c r="V2719" s="540"/>
    </row>
    <row r="2720" spans="5:22" outlineLevel="1" x14ac:dyDescent="0.2">
      <c r="E2720" s="526" t="s">
        <v>152</v>
      </c>
      <c r="F2720" s="527" t="s">
        <v>152</v>
      </c>
      <c r="G2720" s="528" t="s">
        <v>213</v>
      </c>
      <c r="Q2720" s="519" t="s">
        <v>110</v>
      </c>
      <c r="R2720" s="529"/>
      <c r="S2720" s="530"/>
      <c r="T2720" s="531"/>
      <c r="U2720" s="539">
        <v>0</v>
      </c>
      <c r="V2720" s="540"/>
    </row>
    <row r="2721" spans="5:22" outlineLevel="1" x14ac:dyDescent="0.2">
      <c r="E2721" s="526" t="s">
        <v>152</v>
      </c>
      <c r="F2721" s="527" t="s">
        <v>152</v>
      </c>
      <c r="G2721" s="528" t="s">
        <v>214</v>
      </c>
      <c r="Q2721" s="519" t="s">
        <v>110</v>
      </c>
      <c r="R2721" s="529"/>
      <c r="S2721" s="530"/>
      <c r="T2721" s="531"/>
      <c r="U2721" s="539">
        <v>0</v>
      </c>
      <c r="V2721" s="540"/>
    </row>
    <row r="2722" spans="5:22" outlineLevel="1" x14ac:dyDescent="0.2">
      <c r="E2722" s="526" t="s">
        <v>152</v>
      </c>
      <c r="F2722" s="527" t="s">
        <v>152</v>
      </c>
      <c r="G2722" s="528" t="s">
        <v>215</v>
      </c>
      <c r="Q2722" s="519" t="s">
        <v>110</v>
      </c>
      <c r="R2722" s="529"/>
      <c r="S2722" s="530"/>
      <c r="T2722" s="531"/>
      <c r="U2722" s="539">
        <v>0</v>
      </c>
      <c r="V2722" s="540"/>
    </row>
    <row r="2723" spans="5:22" outlineLevel="1" x14ac:dyDescent="0.2">
      <c r="E2723" s="526" t="s">
        <v>152</v>
      </c>
      <c r="F2723" s="527" t="s">
        <v>152</v>
      </c>
      <c r="G2723" s="528" t="s">
        <v>216</v>
      </c>
      <c r="Q2723" s="519" t="s">
        <v>110</v>
      </c>
      <c r="R2723" s="529"/>
      <c r="S2723" s="530"/>
      <c r="T2723" s="531"/>
      <c r="U2723" s="539">
        <v>0</v>
      </c>
      <c r="V2723" s="540"/>
    </row>
    <row r="2724" spans="5:22" outlineLevel="1" x14ac:dyDescent="0.2">
      <c r="E2724" s="526" t="s">
        <v>152</v>
      </c>
      <c r="F2724" s="527" t="s">
        <v>152</v>
      </c>
      <c r="G2724" s="528" t="s">
        <v>33</v>
      </c>
      <c r="Q2724" s="519" t="s">
        <v>110</v>
      </c>
      <c r="R2724" s="529"/>
      <c r="S2724" s="530"/>
      <c r="T2724" s="531"/>
      <c r="U2724" s="539">
        <v>0</v>
      </c>
      <c r="V2724" s="540"/>
    </row>
    <row r="2725" spans="5:22" outlineLevel="1" x14ac:dyDescent="0.2">
      <c r="E2725" s="526" t="s">
        <v>152</v>
      </c>
      <c r="F2725" s="527" t="s">
        <v>152</v>
      </c>
      <c r="G2725" s="528" t="s">
        <v>34</v>
      </c>
      <c r="Q2725" s="519" t="s">
        <v>110</v>
      </c>
      <c r="R2725" s="529"/>
      <c r="S2725" s="530"/>
      <c r="T2725" s="531"/>
      <c r="U2725" s="539">
        <v>0</v>
      </c>
      <c r="V2725" s="540"/>
    </row>
    <row r="2726" spans="5:22" outlineLevel="1" x14ac:dyDescent="0.2">
      <c r="E2726" s="526" t="s">
        <v>152</v>
      </c>
      <c r="F2726" s="527" t="s">
        <v>152</v>
      </c>
      <c r="G2726" s="528" t="s">
        <v>217</v>
      </c>
      <c r="Q2726" s="519" t="s">
        <v>110</v>
      </c>
      <c r="R2726" s="529"/>
      <c r="S2726" s="530"/>
      <c r="T2726" s="531"/>
      <c r="U2726" s="539">
        <v>0</v>
      </c>
      <c r="V2726" s="540"/>
    </row>
    <row r="2727" spans="5:22" outlineLevel="1" x14ac:dyDescent="0.2">
      <c r="E2727" s="526" t="s">
        <v>152</v>
      </c>
      <c r="F2727" s="527" t="s">
        <v>152</v>
      </c>
      <c r="G2727" s="528" t="s">
        <v>152</v>
      </c>
      <c r="Q2727" s="519" t="s">
        <v>110</v>
      </c>
      <c r="R2727" s="529"/>
      <c r="S2727" s="530"/>
      <c r="T2727" s="531"/>
      <c r="U2727" s="539">
        <v>0</v>
      </c>
      <c r="V2727" s="540"/>
    </row>
    <row r="2728" spans="5:22" outlineLevel="1" x14ac:dyDescent="0.2">
      <c r="E2728" s="526" t="s">
        <v>152</v>
      </c>
      <c r="F2728" s="532" t="s">
        <v>152</v>
      </c>
      <c r="G2728" s="533" t="s">
        <v>454</v>
      </c>
      <c r="Q2728" s="519" t="s">
        <v>110</v>
      </c>
      <c r="R2728" s="534"/>
      <c r="S2728" s="535"/>
      <c r="T2728" s="536"/>
      <c r="U2728" s="539">
        <v>0</v>
      </c>
      <c r="V2728" s="540"/>
    </row>
    <row r="2729" spans="5:22" outlineLevel="1" x14ac:dyDescent="0.2">
      <c r="E2729" s="516" t="s">
        <v>152</v>
      </c>
      <c r="F2729" s="517" t="s">
        <v>152</v>
      </c>
      <c r="G2729" s="518" t="s">
        <v>209</v>
      </c>
      <c r="Q2729" s="519" t="s">
        <v>110</v>
      </c>
      <c r="R2729" s="520"/>
      <c r="S2729" s="521"/>
      <c r="T2729" s="522"/>
      <c r="U2729" s="539">
        <v>0</v>
      </c>
      <c r="V2729" s="540"/>
    </row>
    <row r="2730" spans="5:22" outlineLevel="1" x14ac:dyDescent="0.2">
      <c r="E2730" s="526" t="s">
        <v>152</v>
      </c>
      <c r="F2730" s="527" t="s">
        <v>152</v>
      </c>
      <c r="G2730" s="528" t="s">
        <v>31</v>
      </c>
      <c r="Q2730" s="519" t="s">
        <v>110</v>
      </c>
      <c r="R2730" s="529"/>
      <c r="S2730" s="530"/>
      <c r="T2730" s="531"/>
      <c r="U2730" s="539">
        <v>0</v>
      </c>
      <c r="V2730" s="540"/>
    </row>
    <row r="2731" spans="5:22" outlineLevel="1" x14ac:dyDescent="0.2">
      <c r="E2731" s="526" t="s">
        <v>152</v>
      </c>
      <c r="F2731" s="527" t="s">
        <v>152</v>
      </c>
      <c r="G2731" s="528" t="s">
        <v>28</v>
      </c>
      <c r="Q2731" s="519" t="s">
        <v>110</v>
      </c>
      <c r="R2731" s="529"/>
      <c r="S2731" s="530"/>
      <c r="T2731" s="531"/>
      <c r="U2731" s="539">
        <v>0</v>
      </c>
      <c r="V2731" s="540"/>
    </row>
    <row r="2732" spans="5:22" outlineLevel="1" x14ac:dyDescent="0.2">
      <c r="E2732" s="526" t="s">
        <v>152</v>
      </c>
      <c r="F2732" s="527" t="s">
        <v>152</v>
      </c>
      <c r="G2732" s="528" t="s">
        <v>210</v>
      </c>
      <c r="Q2732" s="519" t="s">
        <v>110</v>
      </c>
      <c r="R2732" s="529"/>
      <c r="S2732" s="530"/>
      <c r="T2732" s="531"/>
      <c r="U2732" s="539">
        <v>0</v>
      </c>
      <c r="V2732" s="540"/>
    </row>
    <row r="2733" spans="5:22" outlineLevel="1" x14ac:dyDescent="0.2">
      <c r="E2733" s="526" t="s">
        <v>152</v>
      </c>
      <c r="F2733" s="527" t="s">
        <v>152</v>
      </c>
      <c r="G2733" s="528" t="s">
        <v>211</v>
      </c>
      <c r="Q2733" s="519" t="s">
        <v>110</v>
      </c>
      <c r="R2733" s="529"/>
      <c r="S2733" s="530"/>
      <c r="T2733" s="531"/>
      <c r="U2733" s="539">
        <v>0</v>
      </c>
      <c r="V2733" s="540"/>
    </row>
    <row r="2734" spans="5:22" outlineLevel="1" x14ac:dyDescent="0.2">
      <c r="E2734" s="526" t="s">
        <v>152</v>
      </c>
      <c r="F2734" s="527" t="s">
        <v>152</v>
      </c>
      <c r="G2734" s="528" t="s">
        <v>212</v>
      </c>
      <c r="Q2734" s="519" t="s">
        <v>110</v>
      </c>
      <c r="R2734" s="529"/>
      <c r="S2734" s="530"/>
      <c r="T2734" s="531"/>
      <c r="U2734" s="539">
        <v>0</v>
      </c>
      <c r="V2734" s="540"/>
    </row>
    <row r="2735" spans="5:22" outlineLevel="1" x14ac:dyDescent="0.2">
      <c r="E2735" s="526" t="s">
        <v>152</v>
      </c>
      <c r="F2735" s="527" t="s">
        <v>152</v>
      </c>
      <c r="G2735" s="528" t="s">
        <v>213</v>
      </c>
      <c r="Q2735" s="519" t="s">
        <v>110</v>
      </c>
      <c r="R2735" s="529"/>
      <c r="S2735" s="530"/>
      <c r="T2735" s="531"/>
      <c r="U2735" s="539">
        <v>0</v>
      </c>
      <c r="V2735" s="540"/>
    </row>
    <row r="2736" spans="5:22" outlineLevel="1" x14ac:dyDescent="0.2">
      <c r="E2736" s="526" t="s">
        <v>152</v>
      </c>
      <c r="F2736" s="527" t="s">
        <v>152</v>
      </c>
      <c r="G2736" s="528" t="s">
        <v>214</v>
      </c>
      <c r="Q2736" s="519" t="s">
        <v>110</v>
      </c>
      <c r="R2736" s="529"/>
      <c r="S2736" s="530"/>
      <c r="T2736" s="531"/>
      <c r="U2736" s="539">
        <v>0</v>
      </c>
      <c r="V2736" s="540"/>
    </row>
    <row r="2737" spans="5:22" outlineLevel="1" x14ac:dyDescent="0.2">
      <c r="E2737" s="526" t="s">
        <v>152</v>
      </c>
      <c r="F2737" s="527" t="s">
        <v>152</v>
      </c>
      <c r="G2737" s="528" t="s">
        <v>215</v>
      </c>
      <c r="Q2737" s="519" t="s">
        <v>110</v>
      </c>
      <c r="R2737" s="529"/>
      <c r="S2737" s="530"/>
      <c r="T2737" s="531"/>
      <c r="U2737" s="539">
        <v>0</v>
      </c>
      <c r="V2737" s="540"/>
    </row>
    <row r="2738" spans="5:22" outlineLevel="1" x14ac:dyDescent="0.2">
      <c r="E2738" s="526" t="s">
        <v>152</v>
      </c>
      <c r="F2738" s="527" t="s">
        <v>152</v>
      </c>
      <c r="G2738" s="528" t="s">
        <v>216</v>
      </c>
      <c r="Q2738" s="519" t="s">
        <v>110</v>
      </c>
      <c r="R2738" s="529"/>
      <c r="S2738" s="530"/>
      <c r="T2738" s="531"/>
      <c r="U2738" s="539">
        <v>0</v>
      </c>
      <c r="V2738" s="540"/>
    </row>
    <row r="2739" spans="5:22" outlineLevel="1" x14ac:dyDescent="0.2">
      <c r="E2739" s="526" t="s">
        <v>152</v>
      </c>
      <c r="F2739" s="527" t="s">
        <v>152</v>
      </c>
      <c r="G2739" s="528" t="s">
        <v>33</v>
      </c>
      <c r="Q2739" s="519" t="s">
        <v>110</v>
      </c>
      <c r="R2739" s="529"/>
      <c r="S2739" s="530"/>
      <c r="T2739" s="531"/>
      <c r="U2739" s="539">
        <v>0</v>
      </c>
      <c r="V2739" s="540"/>
    </row>
    <row r="2740" spans="5:22" outlineLevel="1" x14ac:dyDescent="0.2">
      <c r="E2740" s="526" t="s">
        <v>152</v>
      </c>
      <c r="F2740" s="527" t="s">
        <v>152</v>
      </c>
      <c r="G2740" s="528" t="s">
        <v>34</v>
      </c>
      <c r="Q2740" s="519" t="s">
        <v>110</v>
      </c>
      <c r="R2740" s="529"/>
      <c r="S2740" s="530"/>
      <c r="T2740" s="531"/>
      <c r="U2740" s="539">
        <v>0</v>
      </c>
      <c r="V2740" s="540"/>
    </row>
    <row r="2741" spans="5:22" outlineLevel="1" x14ac:dyDescent="0.2">
      <c r="E2741" s="526" t="s">
        <v>152</v>
      </c>
      <c r="F2741" s="527" t="s">
        <v>152</v>
      </c>
      <c r="G2741" s="528" t="s">
        <v>217</v>
      </c>
      <c r="Q2741" s="519" t="s">
        <v>110</v>
      </c>
      <c r="R2741" s="529"/>
      <c r="S2741" s="530"/>
      <c r="T2741" s="531"/>
      <c r="U2741" s="539">
        <v>0</v>
      </c>
      <c r="V2741" s="540"/>
    </row>
    <row r="2742" spans="5:22" outlineLevel="1" x14ac:dyDescent="0.2">
      <c r="E2742" s="526" t="s">
        <v>152</v>
      </c>
      <c r="F2742" s="527" t="s">
        <v>152</v>
      </c>
      <c r="G2742" s="528" t="s">
        <v>152</v>
      </c>
      <c r="Q2742" s="519" t="s">
        <v>110</v>
      </c>
      <c r="R2742" s="529"/>
      <c r="S2742" s="530"/>
      <c r="T2742" s="531"/>
      <c r="U2742" s="539">
        <v>0</v>
      </c>
      <c r="V2742" s="540"/>
    </row>
    <row r="2743" spans="5:22" outlineLevel="1" x14ac:dyDescent="0.2">
      <c r="E2743" s="526" t="s">
        <v>152</v>
      </c>
      <c r="F2743" s="532" t="s">
        <v>152</v>
      </c>
      <c r="G2743" s="533" t="s">
        <v>454</v>
      </c>
      <c r="Q2743" s="519" t="s">
        <v>110</v>
      </c>
      <c r="R2743" s="534"/>
      <c r="S2743" s="535"/>
      <c r="T2743" s="536"/>
      <c r="U2743" s="539">
        <v>0</v>
      </c>
      <c r="V2743" s="540"/>
    </row>
    <row r="2744" spans="5:22" outlineLevel="1" x14ac:dyDescent="0.2">
      <c r="E2744" s="516" t="s">
        <v>152</v>
      </c>
      <c r="F2744" s="517" t="s">
        <v>152</v>
      </c>
      <c r="G2744" s="518" t="s">
        <v>209</v>
      </c>
      <c r="Q2744" s="519" t="s">
        <v>110</v>
      </c>
      <c r="R2744" s="520"/>
      <c r="S2744" s="521"/>
      <c r="T2744" s="522"/>
      <c r="U2744" s="539">
        <v>0</v>
      </c>
      <c r="V2744" s="540"/>
    </row>
    <row r="2745" spans="5:22" outlineLevel="1" x14ac:dyDescent="0.2">
      <c r="E2745" s="526" t="s">
        <v>152</v>
      </c>
      <c r="F2745" s="527" t="s">
        <v>152</v>
      </c>
      <c r="G2745" s="528" t="s">
        <v>31</v>
      </c>
      <c r="Q2745" s="519" t="s">
        <v>110</v>
      </c>
      <c r="R2745" s="529"/>
      <c r="S2745" s="530"/>
      <c r="T2745" s="531"/>
      <c r="U2745" s="539">
        <v>0</v>
      </c>
      <c r="V2745" s="540"/>
    </row>
    <row r="2746" spans="5:22" outlineLevel="1" x14ac:dyDescent="0.2">
      <c r="E2746" s="526" t="s">
        <v>152</v>
      </c>
      <c r="F2746" s="527" t="s">
        <v>152</v>
      </c>
      <c r="G2746" s="528" t="s">
        <v>28</v>
      </c>
      <c r="Q2746" s="519" t="s">
        <v>110</v>
      </c>
      <c r="R2746" s="529"/>
      <c r="S2746" s="530"/>
      <c r="T2746" s="531"/>
      <c r="U2746" s="539">
        <v>0</v>
      </c>
      <c r="V2746" s="540"/>
    </row>
    <row r="2747" spans="5:22" outlineLevel="1" x14ac:dyDescent="0.2">
      <c r="E2747" s="526" t="s">
        <v>152</v>
      </c>
      <c r="F2747" s="527" t="s">
        <v>152</v>
      </c>
      <c r="G2747" s="528" t="s">
        <v>210</v>
      </c>
      <c r="Q2747" s="519" t="s">
        <v>110</v>
      </c>
      <c r="R2747" s="529"/>
      <c r="S2747" s="530"/>
      <c r="T2747" s="531"/>
      <c r="U2747" s="539">
        <v>0</v>
      </c>
      <c r="V2747" s="540"/>
    </row>
    <row r="2748" spans="5:22" outlineLevel="1" x14ac:dyDescent="0.2">
      <c r="E2748" s="526" t="s">
        <v>152</v>
      </c>
      <c r="F2748" s="527" t="s">
        <v>152</v>
      </c>
      <c r="G2748" s="528" t="s">
        <v>211</v>
      </c>
      <c r="Q2748" s="519" t="s">
        <v>110</v>
      </c>
      <c r="R2748" s="529"/>
      <c r="S2748" s="530"/>
      <c r="T2748" s="531"/>
      <c r="U2748" s="539">
        <v>0</v>
      </c>
      <c r="V2748" s="540"/>
    </row>
    <row r="2749" spans="5:22" outlineLevel="1" x14ac:dyDescent="0.2">
      <c r="E2749" s="526" t="s">
        <v>152</v>
      </c>
      <c r="F2749" s="527" t="s">
        <v>152</v>
      </c>
      <c r="G2749" s="528" t="s">
        <v>212</v>
      </c>
      <c r="Q2749" s="519" t="s">
        <v>110</v>
      </c>
      <c r="R2749" s="529"/>
      <c r="S2749" s="530"/>
      <c r="T2749" s="531"/>
      <c r="U2749" s="539">
        <v>0</v>
      </c>
      <c r="V2749" s="540"/>
    </row>
    <row r="2750" spans="5:22" outlineLevel="1" x14ac:dyDescent="0.2">
      <c r="E2750" s="526" t="s">
        <v>152</v>
      </c>
      <c r="F2750" s="527" t="s">
        <v>152</v>
      </c>
      <c r="G2750" s="528" t="s">
        <v>213</v>
      </c>
      <c r="Q2750" s="519" t="s">
        <v>110</v>
      </c>
      <c r="R2750" s="529"/>
      <c r="S2750" s="530"/>
      <c r="T2750" s="531"/>
      <c r="U2750" s="539">
        <v>0</v>
      </c>
      <c r="V2750" s="540"/>
    </row>
    <row r="2751" spans="5:22" outlineLevel="1" x14ac:dyDescent="0.2">
      <c r="E2751" s="526" t="s">
        <v>152</v>
      </c>
      <c r="F2751" s="527" t="s">
        <v>152</v>
      </c>
      <c r="G2751" s="528" t="s">
        <v>214</v>
      </c>
      <c r="Q2751" s="519" t="s">
        <v>110</v>
      </c>
      <c r="R2751" s="529"/>
      <c r="S2751" s="530"/>
      <c r="T2751" s="531"/>
      <c r="U2751" s="539">
        <v>0</v>
      </c>
      <c r="V2751" s="540"/>
    </row>
    <row r="2752" spans="5:22" outlineLevel="1" x14ac:dyDescent="0.2">
      <c r="E2752" s="526" t="s">
        <v>152</v>
      </c>
      <c r="F2752" s="527" t="s">
        <v>152</v>
      </c>
      <c r="G2752" s="528" t="s">
        <v>215</v>
      </c>
      <c r="Q2752" s="519" t="s">
        <v>110</v>
      </c>
      <c r="R2752" s="529"/>
      <c r="S2752" s="530"/>
      <c r="T2752" s="531"/>
      <c r="U2752" s="539">
        <v>0</v>
      </c>
      <c r="V2752" s="540"/>
    </row>
    <row r="2753" spans="5:22" outlineLevel="1" x14ac:dyDescent="0.2">
      <c r="E2753" s="526" t="s">
        <v>152</v>
      </c>
      <c r="F2753" s="527" t="s">
        <v>152</v>
      </c>
      <c r="G2753" s="528" t="s">
        <v>216</v>
      </c>
      <c r="Q2753" s="519" t="s">
        <v>110</v>
      </c>
      <c r="R2753" s="529"/>
      <c r="S2753" s="530"/>
      <c r="T2753" s="531"/>
      <c r="U2753" s="539">
        <v>0</v>
      </c>
      <c r="V2753" s="540"/>
    </row>
    <row r="2754" spans="5:22" outlineLevel="1" x14ac:dyDescent="0.2">
      <c r="E2754" s="526" t="s">
        <v>152</v>
      </c>
      <c r="F2754" s="527" t="s">
        <v>152</v>
      </c>
      <c r="G2754" s="528" t="s">
        <v>33</v>
      </c>
      <c r="Q2754" s="519" t="s">
        <v>110</v>
      </c>
      <c r="R2754" s="529"/>
      <c r="S2754" s="530"/>
      <c r="T2754" s="531"/>
      <c r="U2754" s="539">
        <v>0</v>
      </c>
      <c r="V2754" s="540"/>
    </row>
    <row r="2755" spans="5:22" outlineLevel="1" x14ac:dyDescent="0.2">
      <c r="E2755" s="526" t="s">
        <v>152</v>
      </c>
      <c r="F2755" s="527" t="s">
        <v>152</v>
      </c>
      <c r="G2755" s="528" t="s">
        <v>34</v>
      </c>
      <c r="Q2755" s="519" t="s">
        <v>110</v>
      </c>
      <c r="R2755" s="529"/>
      <c r="S2755" s="530"/>
      <c r="T2755" s="531"/>
      <c r="U2755" s="539">
        <v>0</v>
      </c>
      <c r="V2755" s="540"/>
    </row>
    <row r="2756" spans="5:22" outlineLevel="1" x14ac:dyDescent="0.2">
      <c r="E2756" s="526" t="s">
        <v>152</v>
      </c>
      <c r="F2756" s="527" t="s">
        <v>152</v>
      </c>
      <c r="G2756" s="528" t="s">
        <v>217</v>
      </c>
      <c r="Q2756" s="519" t="s">
        <v>110</v>
      </c>
      <c r="R2756" s="529"/>
      <c r="S2756" s="530"/>
      <c r="T2756" s="531"/>
      <c r="U2756" s="539">
        <v>0</v>
      </c>
      <c r="V2756" s="540"/>
    </row>
    <row r="2757" spans="5:22" outlineLevel="1" x14ac:dyDescent="0.2">
      <c r="E2757" s="526" t="s">
        <v>152</v>
      </c>
      <c r="F2757" s="527" t="s">
        <v>152</v>
      </c>
      <c r="G2757" s="528" t="s">
        <v>152</v>
      </c>
      <c r="Q2757" s="519" t="s">
        <v>110</v>
      </c>
      <c r="R2757" s="529"/>
      <c r="S2757" s="530"/>
      <c r="T2757" s="531"/>
      <c r="U2757" s="539">
        <v>0</v>
      </c>
      <c r="V2757" s="540"/>
    </row>
    <row r="2758" spans="5:22" outlineLevel="1" x14ac:dyDescent="0.2">
      <c r="E2758" s="526" t="s">
        <v>152</v>
      </c>
      <c r="F2758" s="532" t="s">
        <v>152</v>
      </c>
      <c r="G2758" s="533" t="s">
        <v>454</v>
      </c>
      <c r="Q2758" s="519" t="s">
        <v>110</v>
      </c>
      <c r="R2758" s="534"/>
      <c r="S2758" s="535"/>
      <c r="T2758" s="536"/>
      <c r="U2758" s="539">
        <v>0</v>
      </c>
      <c r="V2758" s="540"/>
    </row>
    <row r="2759" spans="5:22" outlineLevel="1" x14ac:dyDescent="0.2">
      <c r="E2759" s="516" t="s">
        <v>152</v>
      </c>
      <c r="F2759" s="517" t="s">
        <v>152</v>
      </c>
      <c r="G2759" s="518" t="s">
        <v>209</v>
      </c>
      <c r="Q2759" s="519" t="s">
        <v>110</v>
      </c>
      <c r="R2759" s="520"/>
      <c r="S2759" s="521"/>
      <c r="T2759" s="522"/>
      <c r="U2759" s="539">
        <v>0</v>
      </c>
      <c r="V2759" s="540"/>
    </row>
    <row r="2760" spans="5:22" outlineLevel="1" x14ac:dyDescent="0.2">
      <c r="E2760" s="526" t="s">
        <v>152</v>
      </c>
      <c r="F2760" s="527" t="s">
        <v>152</v>
      </c>
      <c r="G2760" s="528" t="s">
        <v>31</v>
      </c>
      <c r="Q2760" s="519" t="s">
        <v>110</v>
      </c>
      <c r="R2760" s="529"/>
      <c r="S2760" s="530"/>
      <c r="T2760" s="531"/>
      <c r="U2760" s="539">
        <v>0</v>
      </c>
      <c r="V2760" s="540"/>
    </row>
    <row r="2761" spans="5:22" outlineLevel="1" x14ac:dyDescent="0.2">
      <c r="E2761" s="526" t="s">
        <v>152</v>
      </c>
      <c r="F2761" s="527" t="s">
        <v>152</v>
      </c>
      <c r="G2761" s="528" t="s">
        <v>28</v>
      </c>
      <c r="Q2761" s="519" t="s">
        <v>110</v>
      </c>
      <c r="R2761" s="529"/>
      <c r="S2761" s="530"/>
      <c r="T2761" s="531"/>
      <c r="U2761" s="539">
        <v>0</v>
      </c>
      <c r="V2761" s="540"/>
    </row>
    <row r="2762" spans="5:22" outlineLevel="1" x14ac:dyDescent="0.2">
      <c r="E2762" s="526" t="s">
        <v>152</v>
      </c>
      <c r="F2762" s="527" t="s">
        <v>152</v>
      </c>
      <c r="G2762" s="528" t="s">
        <v>210</v>
      </c>
      <c r="Q2762" s="519" t="s">
        <v>110</v>
      </c>
      <c r="R2762" s="529"/>
      <c r="S2762" s="530"/>
      <c r="T2762" s="531"/>
      <c r="U2762" s="539">
        <v>0</v>
      </c>
      <c r="V2762" s="540"/>
    </row>
    <row r="2763" spans="5:22" outlineLevel="1" x14ac:dyDescent="0.2">
      <c r="E2763" s="526" t="s">
        <v>152</v>
      </c>
      <c r="F2763" s="527" t="s">
        <v>152</v>
      </c>
      <c r="G2763" s="528" t="s">
        <v>211</v>
      </c>
      <c r="Q2763" s="519" t="s">
        <v>110</v>
      </c>
      <c r="R2763" s="529"/>
      <c r="S2763" s="530"/>
      <c r="T2763" s="531"/>
      <c r="U2763" s="539">
        <v>0</v>
      </c>
      <c r="V2763" s="540"/>
    </row>
    <row r="2764" spans="5:22" outlineLevel="1" x14ac:dyDescent="0.2">
      <c r="E2764" s="526" t="s">
        <v>152</v>
      </c>
      <c r="F2764" s="527" t="s">
        <v>152</v>
      </c>
      <c r="G2764" s="528" t="s">
        <v>212</v>
      </c>
      <c r="Q2764" s="519" t="s">
        <v>110</v>
      </c>
      <c r="R2764" s="529"/>
      <c r="S2764" s="530"/>
      <c r="T2764" s="531"/>
      <c r="U2764" s="539">
        <v>0</v>
      </c>
      <c r="V2764" s="540"/>
    </row>
    <row r="2765" spans="5:22" outlineLevel="1" x14ac:dyDescent="0.2">
      <c r="E2765" s="526" t="s">
        <v>152</v>
      </c>
      <c r="F2765" s="527" t="s">
        <v>152</v>
      </c>
      <c r="G2765" s="528" t="s">
        <v>213</v>
      </c>
      <c r="Q2765" s="519" t="s">
        <v>110</v>
      </c>
      <c r="R2765" s="529"/>
      <c r="S2765" s="530"/>
      <c r="T2765" s="531"/>
      <c r="U2765" s="539">
        <v>0</v>
      </c>
      <c r="V2765" s="540"/>
    </row>
    <row r="2766" spans="5:22" outlineLevel="1" x14ac:dyDescent="0.2">
      <c r="E2766" s="526" t="s">
        <v>152</v>
      </c>
      <c r="F2766" s="527" t="s">
        <v>152</v>
      </c>
      <c r="G2766" s="528" t="s">
        <v>214</v>
      </c>
      <c r="Q2766" s="519" t="s">
        <v>110</v>
      </c>
      <c r="R2766" s="529"/>
      <c r="S2766" s="530"/>
      <c r="T2766" s="531"/>
      <c r="U2766" s="539">
        <v>0</v>
      </c>
      <c r="V2766" s="540"/>
    </row>
    <row r="2767" spans="5:22" outlineLevel="1" x14ac:dyDescent="0.2">
      <c r="E2767" s="526" t="s">
        <v>152</v>
      </c>
      <c r="F2767" s="527" t="s">
        <v>152</v>
      </c>
      <c r="G2767" s="528" t="s">
        <v>215</v>
      </c>
      <c r="Q2767" s="519" t="s">
        <v>110</v>
      </c>
      <c r="R2767" s="529"/>
      <c r="S2767" s="530"/>
      <c r="T2767" s="531"/>
      <c r="U2767" s="539">
        <v>0</v>
      </c>
      <c r="V2767" s="540"/>
    </row>
    <row r="2768" spans="5:22" outlineLevel="1" x14ac:dyDescent="0.2">
      <c r="E2768" s="526" t="s">
        <v>152</v>
      </c>
      <c r="F2768" s="527" t="s">
        <v>152</v>
      </c>
      <c r="G2768" s="528" t="s">
        <v>216</v>
      </c>
      <c r="Q2768" s="519" t="s">
        <v>110</v>
      </c>
      <c r="R2768" s="529"/>
      <c r="S2768" s="530"/>
      <c r="T2768" s="531"/>
      <c r="U2768" s="539">
        <v>0</v>
      </c>
      <c r="V2768" s="540"/>
    </row>
    <row r="2769" spans="5:22" outlineLevel="1" x14ac:dyDescent="0.2">
      <c r="E2769" s="526" t="s">
        <v>152</v>
      </c>
      <c r="F2769" s="527" t="s">
        <v>152</v>
      </c>
      <c r="G2769" s="528" t="s">
        <v>33</v>
      </c>
      <c r="Q2769" s="519" t="s">
        <v>110</v>
      </c>
      <c r="R2769" s="529"/>
      <c r="S2769" s="530"/>
      <c r="T2769" s="531"/>
      <c r="U2769" s="539">
        <v>0</v>
      </c>
      <c r="V2769" s="540"/>
    </row>
    <row r="2770" spans="5:22" outlineLevel="1" x14ac:dyDescent="0.2">
      <c r="E2770" s="526" t="s">
        <v>152</v>
      </c>
      <c r="F2770" s="527" t="s">
        <v>152</v>
      </c>
      <c r="G2770" s="528" t="s">
        <v>34</v>
      </c>
      <c r="Q2770" s="519" t="s">
        <v>110</v>
      </c>
      <c r="R2770" s="529"/>
      <c r="S2770" s="530"/>
      <c r="T2770" s="531"/>
      <c r="U2770" s="539">
        <v>0</v>
      </c>
      <c r="V2770" s="540"/>
    </row>
    <row r="2771" spans="5:22" outlineLevel="1" x14ac:dyDescent="0.2">
      <c r="E2771" s="526" t="s">
        <v>152</v>
      </c>
      <c r="F2771" s="527" t="s">
        <v>152</v>
      </c>
      <c r="G2771" s="528" t="s">
        <v>217</v>
      </c>
      <c r="Q2771" s="519" t="s">
        <v>110</v>
      </c>
      <c r="R2771" s="529"/>
      <c r="S2771" s="530"/>
      <c r="T2771" s="531"/>
      <c r="U2771" s="539">
        <v>0</v>
      </c>
      <c r="V2771" s="540"/>
    </row>
    <row r="2772" spans="5:22" outlineLevel="1" x14ac:dyDescent="0.2">
      <c r="E2772" s="526" t="s">
        <v>152</v>
      </c>
      <c r="F2772" s="527" t="s">
        <v>152</v>
      </c>
      <c r="G2772" s="528" t="s">
        <v>152</v>
      </c>
      <c r="Q2772" s="519" t="s">
        <v>110</v>
      </c>
      <c r="R2772" s="529"/>
      <c r="S2772" s="530"/>
      <c r="T2772" s="531"/>
      <c r="U2772" s="539">
        <v>0</v>
      </c>
      <c r="V2772" s="540"/>
    </row>
    <row r="2773" spans="5:22" outlineLevel="1" x14ac:dyDescent="0.2">
      <c r="E2773" s="526" t="s">
        <v>152</v>
      </c>
      <c r="F2773" s="532" t="s">
        <v>152</v>
      </c>
      <c r="G2773" s="533" t="s">
        <v>454</v>
      </c>
      <c r="Q2773" s="519" t="s">
        <v>110</v>
      </c>
      <c r="R2773" s="534"/>
      <c r="S2773" s="535"/>
      <c r="T2773" s="536"/>
      <c r="U2773" s="539">
        <v>0</v>
      </c>
      <c r="V2773" s="540"/>
    </row>
    <row r="2774" spans="5:22" outlineLevel="1" x14ac:dyDescent="0.2">
      <c r="E2774" s="516" t="s">
        <v>152</v>
      </c>
      <c r="F2774" s="517" t="s">
        <v>152</v>
      </c>
      <c r="G2774" s="518" t="s">
        <v>209</v>
      </c>
      <c r="Q2774" s="519" t="s">
        <v>110</v>
      </c>
      <c r="R2774" s="520"/>
      <c r="S2774" s="521"/>
      <c r="T2774" s="522"/>
      <c r="U2774" s="539">
        <v>0</v>
      </c>
      <c r="V2774" s="540"/>
    </row>
    <row r="2775" spans="5:22" outlineLevel="1" x14ac:dyDescent="0.2">
      <c r="E2775" s="526" t="s">
        <v>152</v>
      </c>
      <c r="F2775" s="527" t="s">
        <v>152</v>
      </c>
      <c r="G2775" s="528" t="s">
        <v>31</v>
      </c>
      <c r="Q2775" s="519" t="s">
        <v>110</v>
      </c>
      <c r="R2775" s="529"/>
      <c r="S2775" s="530"/>
      <c r="T2775" s="531"/>
      <c r="U2775" s="539">
        <v>0</v>
      </c>
      <c r="V2775" s="540"/>
    </row>
    <row r="2776" spans="5:22" outlineLevel="1" x14ac:dyDescent="0.2">
      <c r="E2776" s="526" t="s">
        <v>152</v>
      </c>
      <c r="F2776" s="527" t="s">
        <v>152</v>
      </c>
      <c r="G2776" s="528" t="s">
        <v>28</v>
      </c>
      <c r="Q2776" s="519" t="s">
        <v>110</v>
      </c>
      <c r="R2776" s="529"/>
      <c r="S2776" s="530"/>
      <c r="T2776" s="531"/>
      <c r="U2776" s="539">
        <v>0</v>
      </c>
      <c r="V2776" s="540"/>
    </row>
    <row r="2777" spans="5:22" outlineLevel="1" x14ac:dyDescent="0.2">
      <c r="E2777" s="526" t="s">
        <v>152</v>
      </c>
      <c r="F2777" s="527" t="s">
        <v>152</v>
      </c>
      <c r="G2777" s="528" t="s">
        <v>210</v>
      </c>
      <c r="Q2777" s="519" t="s">
        <v>110</v>
      </c>
      <c r="R2777" s="529"/>
      <c r="S2777" s="530"/>
      <c r="T2777" s="531"/>
      <c r="U2777" s="539">
        <v>0</v>
      </c>
      <c r="V2777" s="540"/>
    </row>
    <row r="2778" spans="5:22" outlineLevel="1" x14ac:dyDescent="0.2">
      <c r="E2778" s="526" t="s">
        <v>152</v>
      </c>
      <c r="F2778" s="527" t="s">
        <v>152</v>
      </c>
      <c r="G2778" s="528" t="s">
        <v>211</v>
      </c>
      <c r="Q2778" s="519" t="s">
        <v>110</v>
      </c>
      <c r="R2778" s="529"/>
      <c r="S2778" s="530"/>
      <c r="T2778" s="531"/>
      <c r="U2778" s="539">
        <v>0</v>
      </c>
      <c r="V2778" s="540"/>
    </row>
    <row r="2779" spans="5:22" outlineLevel="1" x14ac:dyDescent="0.2">
      <c r="E2779" s="526" t="s">
        <v>152</v>
      </c>
      <c r="F2779" s="527" t="s">
        <v>152</v>
      </c>
      <c r="G2779" s="528" t="s">
        <v>212</v>
      </c>
      <c r="Q2779" s="519" t="s">
        <v>110</v>
      </c>
      <c r="R2779" s="529"/>
      <c r="S2779" s="530"/>
      <c r="T2779" s="531"/>
      <c r="U2779" s="539">
        <v>0</v>
      </c>
      <c r="V2779" s="540"/>
    </row>
    <row r="2780" spans="5:22" outlineLevel="1" x14ac:dyDescent="0.2">
      <c r="E2780" s="526" t="s">
        <v>152</v>
      </c>
      <c r="F2780" s="527" t="s">
        <v>152</v>
      </c>
      <c r="G2780" s="528" t="s">
        <v>213</v>
      </c>
      <c r="Q2780" s="519" t="s">
        <v>110</v>
      </c>
      <c r="R2780" s="529"/>
      <c r="S2780" s="530"/>
      <c r="T2780" s="531"/>
      <c r="U2780" s="539">
        <v>0</v>
      </c>
      <c r="V2780" s="540"/>
    </row>
    <row r="2781" spans="5:22" outlineLevel="1" x14ac:dyDescent="0.2">
      <c r="E2781" s="526" t="s">
        <v>152</v>
      </c>
      <c r="F2781" s="527" t="s">
        <v>152</v>
      </c>
      <c r="G2781" s="528" t="s">
        <v>214</v>
      </c>
      <c r="Q2781" s="519" t="s">
        <v>110</v>
      </c>
      <c r="R2781" s="529"/>
      <c r="S2781" s="530"/>
      <c r="T2781" s="531"/>
      <c r="U2781" s="539">
        <v>0</v>
      </c>
      <c r="V2781" s="540"/>
    </row>
    <row r="2782" spans="5:22" outlineLevel="1" x14ac:dyDescent="0.2">
      <c r="E2782" s="526" t="s">
        <v>152</v>
      </c>
      <c r="F2782" s="527" t="s">
        <v>152</v>
      </c>
      <c r="G2782" s="528" t="s">
        <v>215</v>
      </c>
      <c r="Q2782" s="519" t="s">
        <v>110</v>
      </c>
      <c r="R2782" s="529"/>
      <c r="S2782" s="530"/>
      <c r="T2782" s="531"/>
      <c r="U2782" s="539">
        <v>0</v>
      </c>
      <c r="V2782" s="540"/>
    </row>
    <row r="2783" spans="5:22" outlineLevel="1" x14ac:dyDescent="0.2">
      <c r="E2783" s="526" t="s">
        <v>152</v>
      </c>
      <c r="F2783" s="527" t="s">
        <v>152</v>
      </c>
      <c r="G2783" s="528" t="s">
        <v>216</v>
      </c>
      <c r="Q2783" s="519" t="s">
        <v>110</v>
      </c>
      <c r="R2783" s="529"/>
      <c r="S2783" s="530"/>
      <c r="T2783" s="531"/>
      <c r="U2783" s="539">
        <v>0</v>
      </c>
      <c r="V2783" s="540"/>
    </row>
    <row r="2784" spans="5:22" outlineLevel="1" x14ac:dyDescent="0.2">
      <c r="E2784" s="526" t="s">
        <v>152</v>
      </c>
      <c r="F2784" s="527" t="s">
        <v>152</v>
      </c>
      <c r="G2784" s="528" t="s">
        <v>33</v>
      </c>
      <c r="Q2784" s="519" t="s">
        <v>110</v>
      </c>
      <c r="R2784" s="529"/>
      <c r="S2784" s="530"/>
      <c r="T2784" s="531"/>
      <c r="U2784" s="539">
        <v>0</v>
      </c>
      <c r="V2784" s="540"/>
    </row>
    <row r="2785" spans="5:22" outlineLevel="1" x14ac:dyDescent="0.2">
      <c r="E2785" s="526" t="s">
        <v>152</v>
      </c>
      <c r="F2785" s="527" t="s">
        <v>152</v>
      </c>
      <c r="G2785" s="528" t="s">
        <v>34</v>
      </c>
      <c r="Q2785" s="519" t="s">
        <v>110</v>
      </c>
      <c r="R2785" s="529"/>
      <c r="S2785" s="530"/>
      <c r="T2785" s="531"/>
      <c r="U2785" s="539">
        <v>0</v>
      </c>
      <c r="V2785" s="540"/>
    </row>
    <row r="2786" spans="5:22" outlineLevel="1" x14ac:dyDescent="0.2">
      <c r="E2786" s="526" t="s">
        <v>152</v>
      </c>
      <c r="F2786" s="527" t="s">
        <v>152</v>
      </c>
      <c r="G2786" s="528" t="s">
        <v>217</v>
      </c>
      <c r="Q2786" s="519" t="s">
        <v>110</v>
      </c>
      <c r="R2786" s="529"/>
      <c r="S2786" s="530"/>
      <c r="T2786" s="531"/>
      <c r="U2786" s="539">
        <v>0</v>
      </c>
      <c r="V2786" s="540"/>
    </row>
    <row r="2787" spans="5:22" outlineLevel="1" x14ac:dyDescent="0.2">
      <c r="E2787" s="526" t="s">
        <v>152</v>
      </c>
      <c r="F2787" s="527" t="s">
        <v>152</v>
      </c>
      <c r="G2787" s="528" t="s">
        <v>152</v>
      </c>
      <c r="Q2787" s="519" t="s">
        <v>110</v>
      </c>
      <c r="R2787" s="529"/>
      <c r="S2787" s="530"/>
      <c r="T2787" s="531"/>
      <c r="U2787" s="539">
        <v>0</v>
      </c>
      <c r="V2787" s="540"/>
    </row>
    <row r="2788" spans="5:22" outlineLevel="1" x14ac:dyDescent="0.2">
      <c r="E2788" s="526" t="s">
        <v>152</v>
      </c>
      <c r="F2788" s="532" t="s">
        <v>152</v>
      </c>
      <c r="G2788" s="533" t="s">
        <v>454</v>
      </c>
      <c r="Q2788" s="519" t="s">
        <v>110</v>
      </c>
      <c r="R2788" s="534"/>
      <c r="S2788" s="535"/>
      <c r="T2788" s="536"/>
      <c r="U2788" s="539">
        <v>0</v>
      </c>
      <c r="V2788" s="540"/>
    </row>
    <row r="2789" spans="5:22" outlineLevel="1" x14ac:dyDescent="0.2">
      <c r="E2789" s="516" t="s">
        <v>152</v>
      </c>
      <c r="F2789" s="517" t="s">
        <v>152</v>
      </c>
      <c r="G2789" s="518" t="s">
        <v>209</v>
      </c>
      <c r="Q2789" s="519" t="s">
        <v>110</v>
      </c>
      <c r="R2789" s="520"/>
      <c r="S2789" s="521"/>
      <c r="T2789" s="522"/>
      <c r="U2789" s="539">
        <v>0</v>
      </c>
      <c r="V2789" s="540"/>
    </row>
    <row r="2790" spans="5:22" outlineLevel="1" x14ac:dyDescent="0.2">
      <c r="E2790" s="526" t="s">
        <v>152</v>
      </c>
      <c r="F2790" s="527" t="s">
        <v>152</v>
      </c>
      <c r="G2790" s="528" t="s">
        <v>31</v>
      </c>
      <c r="Q2790" s="519" t="s">
        <v>110</v>
      </c>
      <c r="R2790" s="529"/>
      <c r="S2790" s="530"/>
      <c r="T2790" s="531"/>
      <c r="U2790" s="539">
        <v>0</v>
      </c>
      <c r="V2790" s="540"/>
    </row>
    <row r="2791" spans="5:22" outlineLevel="1" x14ac:dyDescent="0.2">
      <c r="E2791" s="526" t="s">
        <v>152</v>
      </c>
      <c r="F2791" s="527" t="s">
        <v>152</v>
      </c>
      <c r="G2791" s="528" t="s">
        <v>28</v>
      </c>
      <c r="Q2791" s="519" t="s">
        <v>110</v>
      </c>
      <c r="R2791" s="529"/>
      <c r="S2791" s="530"/>
      <c r="T2791" s="531"/>
      <c r="U2791" s="539">
        <v>0</v>
      </c>
      <c r="V2791" s="540"/>
    </row>
    <row r="2792" spans="5:22" outlineLevel="1" x14ac:dyDescent="0.2">
      <c r="E2792" s="526" t="s">
        <v>152</v>
      </c>
      <c r="F2792" s="527" t="s">
        <v>152</v>
      </c>
      <c r="G2792" s="528" t="s">
        <v>210</v>
      </c>
      <c r="Q2792" s="519" t="s">
        <v>110</v>
      </c>
      <c r="R2792" s="529"/>
      <c r="S2792" s="530"/>
      <c r="T2792" s="531"/>
      <c r="U2792" s="539">
        <v>0</v>
      </c>
      <c r="V2792" s="540"/>
    </row>
    <row r="2793" spans="5:22" outlineLevel="1" x14ac:dyDescent="0.2">
      <c r="E2793" s="526" t="s">
        <v>152</v>
      </c>
      <c r="F2793" s="527" t="s">
        <v>152</v>
      </c>
      <c r="G2793" s="528" t="s">
        <v>211</v>
      </c>
      <c r="Q2793" s="519" t="s">
        <v>110</v>
      </c>
      <c r="R2793" s="529"/>
      <c r="S2793" s="530"/>
      <c r="T2793" s="531"/>
      <c r="U2793" s="539">
        <v>0</v>
      </c>
      <c r="V2793" s="540"/>
    </row>
    <row r="2794" spans="5:22" outlineLevel="1" x14ac:dyDescent="0.2">
      <c r="E2794" s="526" t="s">
        <v>152</v>
      </c>
      <c r="F2794" s="527" t="s">
        <v>152</v>
      </c>
      <c r="G2794" s="528" t="s">
        <v>212</v>
      </c>
      <c r="Q2794" s="519" t="s">
        <v>110</v>
      </c>
      <c r="R2794" s="529"/>
      <c r="S2794" s="530"/>
      <c r="T2794" s="531"/>
      <c r="U2794" s="539">
        <v>0</v>
      </c>
      <c r="V2794" s="540"/>
    </row>
    <row r="2795" spans="5:22" outlineLevel="1" x14ac:dyDescent="0.2">
      <c r="E2795" s="526" t="s">
        <v>152</v>
      </c>
      <c r="F2795" s="527" t="s">
        <v>152</v>
      </c>
      <c r="G2795" s="528" t="s">
        <v>213</v>
      </c>
      <c r="Q2795" s="519" t="s">
        <v>110</v>
      </c>
      <c r="R2795" s="529"/>
      <c r="S2795" s="530"/>
      <c r="T2795" s="531"/>
      <c r="U2795" s="539">
        <v>0</v>
      </c>
      <c r="V2795" s="540"/>
    </row>
    <row r="2796" spans="5:22" outlineLevel="1" x14ac:dyDescent="0.2">
      <c r="E2796" s="526" t="s">
        <v>152</v>
      </c>
      <c r="F2796" s="527" t="s">
        <v>152</v>
      </c>
      <c r="G2796" s="528" t="s">
        <v>214</v>
      </c>
      <c r="Q2796" s="519" t="s">
        <v>110</v>
      </c>
      <c r="R2796" s="529"/>
      <c r="S2796" s="530"/>
      <c r="T2796" s="531"/>
      <c r="U2796" s="539">
        <v>0</v>
      </c>
      <c r="V2796" s="540"/>
    </row>
    <row r="2797" spans="5:22" outlineLevel="1" x14ac:dyDescent="0.2">
      <c r="E2797" s="526" t="s">
        <v>152</v>
      </c>
      <c r="F2797" s="527" t="s">
        <v>152</v>
      </c>
      <c r="G2797" s="528" t="s">
        <v>215</v>
      </c>
      <c r="Q2797" s="519" t="s">
        <v>110</v>
      </c>
      <c r="R2797" s="529"/>
      <c r="S2797" s="530"/>
      <c r="T2797" s="531"/>
      <c r="U2797" s="539">
        <v>0</v>
      </c>
      <c r="V2797" s="540"/>
    </row>
    <row r="2798" spans="5:22" outlineLevel="1" x14ac:dyDescent="0.2">
      <c r="E2798" s="526" t="s">
        <v>152</v>
      </c>
      <c r="F2798" s="527" t="s">
        <v>152</v>
      </c>
      <c r="G2798" s="528" t="s">
        <v>216</v>
      </c>
      <c r="Q2798" s="519" t="s">
        <v>110</v>
      </c>
      <c r="R2798" s="529"/>
      <c r="S2798" s="530"/>
      <c r="T2798" s="531"/>
      <c r="U2798" s="539">
        <v>0</v>
      </c>
      <c r="V2798" s="540"/>
    </row>
    <row r="2799" spans="5:22" outlineLevel="1" x14ac:dyDescent="0.2">
      <c r="E2799" s="526" t="s">
        <v>152</v>
      </c>
      <c r="F2799" s="527" t="s">
        <v>152</v>
      </c>
      <c r="G2799" s="528" t="s">
        <v>33</v>
      </c>
      <c r="Q2799" s="519" t="s">
        <v>110</v>
      </c>
      <c r="R2799" s="529"/>
      <c r="S2799" s="530"/>
      <c r="T2799" s="531"/>
      <c r="U2799" s="539">
        <v>0</v>
      </c>
      <c r="V2799" s="540"/>
    </row>
    <row r="2800" spans="5:22" outlineLevel="1" x14ac:dyDescent="0.2">
      <c r="E2800" s="526" t="s">
        <v>152</v>
      </c>
      <c r="F2800" s="527" t="s">
        <v>152</v>
      </c>
      <c r="G2800" s="528" t="s">
        <v>34</v>
      </c>
      <c r="Q2800" s="519" t="s">
        <v>110</v>
      </c>
      <c r="R2800" s="529"/>
      <c r="S2800" s="530"/>
      <c r="T2800" s="531"/>
      <c r="U2800" s="539">
        <v>0</v>
      </c>
      <c r="V2800" s="540"/>
    </row>
    <row r="2801" spans="5:22" outlineLevel="1" x14ac:dyDescent="0.2">
      <c r="E2801" s="526" t="s">
        <v>152</v>
      </c>
      <c r="F2801" s="527" t="s">
        <v>152</v>
      </c>
      <c r="G2801" s="528" t="s">
        <v>217</v>
      </c>
      <c r="Q2801" s="519" t="s">
        <v>110</v>
      </c>
      <c r="R2801" s="529"/>
      <c r="S2801" s="530"/>
      <c r="T2801" s="531"/>
      <c r="U2801" s="539">
        <v>0</v>
      </c>
      <c r="V2801" s="540"/>
    </row>
    <row r="2802" spans="5:22" outlineLevel="1" x14ac:dyDescent="0.2">
      <c r="E2802" s="526" t="s">
        <v>152</v>
      </c>
      <c r="F2802" s="527" t="s">
        <v>152</v>
      </c>
      <c r="G2802" s="528" t="s">
        <v>152</v>
      </c>
      <c r="Q2802" s="519" t="s">
        <v>110</v>
      </c>
      <c r="R2802" s="529"/>
      <c r="S2802" s="530"/>
      <c r="T2802" s="531"/>
      <c r="U2802" s="539">
        <v>0</v>
      </c>
      <c r="V2802" s="540"/>
    </row>
    <row r="2803" spans="5:22" outlineLevel="1" x14ac:dyDescent="0.2">
      <c r="E2803" s="526" t="s">
        <v>152</v>
      </c>
      <c r="F2803" s="532" t="s">
        <v>152</v>
      </c>
      <c r="G2803" s="533" t="s">
        <v>454</v>
      </c>
      <c r="Q2803" s="519" t="s">
        <v>110</v>
      </c>
      <c r="R2803" s="534"/>
      <c r="S2803" s="535"/>
      <c r="T2803" s="536"/>
      <c r="U2803" s="539">
        <v>0</v>
      </c>
      <c r="V2803" s="540"/>
    </row>
    <row r="2804" spans="5:22" outlineLevel="1" x14ac:dyDescent="0.2">
      <c r="E2804" s="516" t="s">
        <v>152</v>
      </c>
      <c r="F2804" s="517" t="s">
        <v>152</v>
      </c>
      <c r="G2804" s="518" t="s">
        <v>209</v>
      </c>
      <c r="Q2804" s="519" t="s">
        <v>110</v>
      </c>
      <c r="R2804" s="520"/>
      <c r="S2804" s="521"/>
      <c r="T2804" s="522"/>
      <c r="U2804" s="539">
        <v>0</v>
      </c>
      <c r="V2804" s="540"/>
    </row>
    <row r="2805" spans="5:22" outlineLevel="1" x14ac:dyDescent="0.2">
      <c r="E2805" s="526" t="s">
        <v>152</v>
      </c>
      <c r="F2805" s="527" t="s">
        <v>152</v>
      </c>
      <c r="G2805" s="528" t="s">
        <v>31</v>
      </c>
      <c r="Q2805" s="519" t="s">
        <v>110</v>
      </c>
      <c r="R2805" s="529"/>
      <c r="S2805" s="530"/>
      <c r="T2805" s="531"/>
      <c r="U2805" s="539">
        <v>0</v>
      </c>
      <c r="V2805" s="540"/>
    </row>
    <row r="2806" spans="5:22" outlineLevel="1" x14ac:dyDescent="0.2">
      <c r="E2806" s="526" t="s">
        <v>152</v>
      </c>
      <c r="F2806" s="527" t="s">
        <v>152</v>
      </c>
      <c r="G2806" s="528" t="s">
        <v>28</v>
      </c>
      <c r="Q2806" s="519" t="s">
        <v>110</v>
      </c>
      <c r="R2806" s="529"/>
      <c r="S2806" s="530"/>
      <c r="T2806" s="531"/>
      <c r="U2806" s="539">
        <v>0</v>
      </c>
      <c r="V2806" s="540"/>
    </row>
    <row r="2807" spans="5:22" outlineLevel="1" x14ac:dyDescent="0.2">
      <c r="E2807" s="526" t="s">
        <v>152</v>
      </c>
      <c r="F2807" s="527" t="s">
        <v>152</v>
      </c>
      <c r="G2807" s="528" t="s">
        <v>210</v>
      </c>
      <c r="Q2807" s="519" t="s">
        <v>110</v>
      </c>
      <c r="R2807" s="529"/>
      <c r="S2807" s="530"/>
      <c r="T2807" s="531"/>
      <c r="U2807" s="539">
        <v>0</v>
      </c>
      <c r="V2807" s="540"/>
    </row>
    <row r="2808" spans="5:22" outlineLevel="1" x14ac:dyDescent="0.2">
      <c r="E2808" s="526" t="s">
        <v>152</v>
      </c>
      <c r="F2808" s="527" t="s">
        <v>152</v>
      </c>
      <c r="G2808" s="528" t="s">
        <v>211</v>
      </c>
      <c r="Q2808" s="519" t="s">
        <v>110</v>
      </c>
      <c r="R2808" s="529"/>
      <c r="S2808" s="530"/>
      <c r="T2808" s="531"/>
      <c r="U2808" s="539">
        <v>0</v>
      </c>
      <c r="V2808" s="540"/>
    </row>
    <row r="2809" spans="5:22" outlineLevel="1" x14ac:dyDescent="0.2">
      <c r="E2809" s="526" t="s">
        <v>152</v>
      </c>
      <c r="F2809" s="527" t="s">
        <v>152</v>
      </c>
      <c r="G2809" s="528" t="s">
        <v>212</v>
      </c>
      <c r="Q2809" s="519" t="s">
        <v>110</v>
      </c>
      <c r="R2809" s="529"/>
      <c r="S2809" s="530"/>
      <c r="T2809" s="531"/>
      <c r="U2809" s="539">
        <v>0</v>
      </c>
      <c r="V2809" s="540"/>
    </row>
    <row r="2810" spans="5:22" outlineLevel="1" x14ac:dyDescent="0.2">
      <c r="E2810" s="526" t="s">
        <v>152</v>
      </c>
      <c r="F2810" s="527" t="s">
        <v>152</v>
      </c>
      <c r="G2810" s="528" t="s">
        <v>213</v>
      </c>
      <c r="Q2810" s="519" t="s">
        <v>110</v>
      </c>
      <c r="R2810" s="529"/>
      <c r="S2810" s="530"/>
      <c r="T2810" s="531"/>
      <c r="U2810" s="539">
        <v>0</v>
      </c>
      <c r="V2810" s="540"/>
    </row>
    <row r="2811" spans="5:22" outlineLevel="1" x14ac:dyDescent="0.2">
      <c r="E2811" s="526" t="s">
        <v>152</v>
      </c>
      <c r="F2811" s="527" t="s">
        <v>152</v>
      </c>
      <c r="G2811" s="528" t="s">
        <v>214</v>
      </c>
      <c r="Q2811" s="519" t="s">
        <v>110</v>
      </c>
      <c r="R2811" s="529"/>
      <c r="S2811" s="530"/>
      <c r="T2811" s="531"/>
      <c r="U2811" s="539">
        <v>0</v>
      </c>
      <c r="V2811" s="540"/>
    </row>
    <row r="2812" spans="5:22" outlineLevel="1" x14ac:dyDescent="0.2">
      <c r="E2812" s="526" t="s">
        <v>152</v>
      </c>
      <c r="F2812" s="527" t="s">
        <v>152</v>
      </c>
      <c r="G2812" s="528" t="s">
        <v>215</v>
      </c>
      <c r="Q2812" s="519" t="s">
        <v>110</v>
      </c>
      <c r="R2812" s="529"/>
      <c r="S2812" s="530"/>
      <c r="T2812" s="531"/>
      <c r="U2812" s="539">
        <v>0</v>
      </c>
      <c r="V2812" s="540"/>
    </row>
    <row r="2813" spans="5:22" outlineLevel="1" x14ac:dyDescent="0.2">
      <c r="E2813" s="526" t="s">
        <v>152</v>
      </c>
      <c r="F2813" s="527" t="s">
        <v>152</v>
      </c>
      <c r="G2813" s="528" t="s">
        <v>216</v>
      </c>
      <c r="Q2813" s="519" t="s">
        <v>110</v>
      </c>
      <c r="R2813" s="529"/>
      <c r="S2813" s="530"/>
      <c r="T2813" s="531"/>
      <c r="U2813" s="539">
        <v>0</v>
      </c>
      <c r="V2813" s="540"/>
    </row>
    <row r="2814" spans="5:22" outlineLevel="1" x14ac:dyDescent="0.2">
      <c r="E2814" s="526" t="s">
        <v>152</v>
      </c>
      <c r="F2814" s="527" t="s">
        <v>152</v>
      </c>
      <c r="G2814" s="528" t="s">
        <v>33</v>
      </c>
      <c r="Q2814" s="519" t="s">
        <v>110</v>
      </c>
      <c r="R2814" s="529"/>
      <c r="S2814" s="530"/>
      <c r="T2814" s="531"/>
      <c r="U2814" s="539">
        <v>0</v>
      </c>
      <c r="V2814" s="540"/>
    </row>
    <row r="2815" spans="5:22" outlineLevel="1" x14ac:dyDescent="0.2">
      <c r="E2815" s="526" t="s">
        <v>152</v>
      </c>
      <c r="F2815" s="527" t="s">
        <v>152</v>
      </c>
      <c r="G2815" s="528" t="s">
        <v>34</v>
      </c>
      <c r="Q2815" s="519" t="s">
        <v>110</v>
      </c>
      <c r="R2815" s="529"/>
      <c r="S2815" s="530"/>
      <c r="T2815" s="531"/>
      <c r="U2815" s="539">
        <v>0</v>
      </c>
      <c r="V2815" s="540"/>
    </row>
    <row r="2816" spans="5:22" outlineLevel="1" x14ac:dyDescent="0.2">
      <c r="E2816" s="526" t="s">
        <v>152</v>
      </c>
      <c r="F2816" s="527" t="s">
        <v>152</v>
      </c>
      <c r="G2816" s="528" t="s">
        <v>217</v>
      </c>
      <c r="Q2816" s="519" t="s">
        <v>110</v>
      </c>
      <c r="R2816" s="529"/>
      <c r="S2816" s="530"/>
      <c r="T2816" s="531"/>
      <c r="U2816" s="539">
        <v>0</v>
      </c>
      <c r="V2816" s="540"/>
    </row>
    <row r="2817" spans="5:22" outlineLevel="1" x14ac:dyDescent="0.2">
      <c r="E2817" s="526" t="s">
        <v>152</v>
      </c>
      <c r="F2817" s="527" t="s">
        <v>152</v>
      </c>
      <c r="G2817" s="528" t="s">
        <v>152</v>
      </c>
      <c r="Q2817" s="519" t="s">
        <v>110</v>
      </c>
      <c r="R2817" s="529"/>
      <c r="S2817" s="530"/>
      <c r="T2817" s="531"/>
      <c r="U2817" s="539">
        <v>0</v>
      </c>
      <c r="V2817" s="540"/>
    </row>
    <row r="2818" spans="5:22" outlineLevel="1" x14ac:dyDescent="0.2">
      <c r="E2818" s="526" t="s">
        <v>152</v>
      </c>
      <c r="F2818" s="532" t="s">
        <v>152</v>
      </c>
      <c r="G2818" s="533" t="s">
        <v>454</v>
      </c>
      <c r="Q2818" s="519" t="s">
        <v>110</v>
      </c>
      <c r="R2818" s="534"/>
      <c r="S2818" s="535"/>
      <c r="T2818" s="536"/>
      <c r="U2818" s="539">
        <v>0</v>
      </c>
      <c r="V2818" s="540"/>
    </row>
    <row r="2819" spans="5:22" outlineLevel="1" x14ac:dyDescent="0.2">
      <c r="E2819" s="516" t="s">
        <v>152</v>
      </c>
      <c r="F2819" s="517" t="s">
        <v>152</v>
      </c>
      <c r="G2819" s="518" t="s">
        <v>209</v>
      </c>
      <c r="Q2819" s="519" t="s">
        <v>110</v>
      </c>
      <c r="R2819" s="520"/>
      <c r="S2819" s="521"/>
      <c r="T2819" s="522"/>
      <c r="U2819" s="539">
        <v>0</v>
      </c>
      <c r="V2819" s="540"/>
    </row>
    <row r="2820" spans="5:22" outlineLevel="1" x14ac:dyDescent="0.2">
      <c r="E2820" s="526" t="s">
        <v>152</v>
      </c>
      <c r="F2820" s="527" t="s">
        <v>152</v>
      </c>
      <c r="G2820" s="528" t="s">
        <v>31</v>
      </c>
      <c r="Q2820" s="519" t="s">
        <v>110</v>
      </c>
      <c r="R2820" s="529"/>
      <c r="S2820" s="530"/>
      <c r="T2820" s="531"/>
      <c r="U2820" s="539">
        <v>0</v>
      </c>
      <c r="V2820" s="540"/>
    </row>
    <row r="2821" spans="5:22" outlineLevel="1" x14ac:dyDescent="0.2">
      <c r="E2821" s="526" t="s">
        <v>152</v>
      </c>
      <c r="F2821" s="527" t="s">
        <v>152</v>
      </c>
      <c r="G2821" s="528" t="s">
        <v>28</v>
      </c>
      <c r="Q2821" s="519" t="s">
        <v>110</v>
      </c>
      <c r="R2821" s="529"/>
      <c r="S2821" s="530"/>
      <c r="T2821" s="531"/>
      <c r="U2821" s="539">
        <v>0</v>
      </c>
      <c r="V2821" s="540"/>
    </row>
    <row r="2822" spans="5:22" outlineLevel="1" x14ac:dyDescent="0.2">
      <c r="E2822" s="526" t="s">
        <v>152</v>
      </c>
      <c r="F2822" s="527" t="s">
        <v>152</v>
      </c>
      <c r="G2822" s="528" t="s">
        <v>210</v>
      </c>
      <c r="Q2822" s="519" t="s">
        <v>110</v>
      </c>
      <c r="R2822" s="529"/>
      <c r="S2822" s="530"/>
      <c r="T2822" s="531"/>
      <c r="U2822" s="539">
        <v>0</v>
      </c>
      <c r="V2822" s="540"/>
    </row>
    <row r="2823" spans="5:22" outlineLevel="1" x14ac:dyDescent="0.2">
      <c r="E2823" s="526" t="s">
        <v>152</v>
      </c>
      <c r="F2823" s="527" t="s">
        <v>152</v>
      </c>
      <c r="G2823" s="528" t="s">
        <v>211</v>
      </c>
      <c r="Q2823" s="519" t="s">
        <v>110</v>
      </c>
      <c r="R2823" s="529"/>
      <c r="S2823" s="530"/>
      <c r="T2823" s="531"/>
      <c r="U2823" s="539">
        <v>0</v>
      </c>
      <c r="V2823" s="540"/>
    </row>
    <row r="2824" spans="5:22" outlineLevel="1" x14ac:dyDescent="0.2">
      <c r="E2824" s="526" t="s">
        <v>152</v>
      </c>
      <c r="F2824" s="527" t="s">
        <v>152</v>
      </c>
      <c r="G2824" s="528" t="s">
        <v>212</v>
      </c>
      <c r="Q2824" s="519" t="s">
        <v>110</v>
      </c>
      <c r="R2824" s="529"/>
      <c r="S2824" s="530"/>
      <c r="T2824" s="531"/>
      <c r="U2824" s="539">
        <v>0</v>
      </c>
      <c r="V2824" s="540"/>
    </row>
    <row r="2825" spans="5:22" outlineLevel="1" x14ac:dyDescent="0.2">
      <c r="E2825" s="526" t="s">
        <v>152</v>
      </c>
      <c r="F2825" s="527" t="s">
        <v>152</v>
      </c>
      <c r="G2825" s="528" t="s">
        <v>213</v>
      </c>
      <c r="Q2825" s="519" t="s">
        <v>110</v>
      </c>
      <c r="R2825" s="529"/>
      <c r="S2825" s="530"/>
      <c r="T2825" s="531"/>
      <c r="U2825" s="539">
        <v>0</v>
      </c>
      <c r="V2825" s="540"/>
    </row>
    <row r="2826" spans="5:22" outlineLevel="1" x14ac:dyDescent="0.2">
      <c r="E2826" s="526" t="s">
        <v>152</v>
      </c>
      <c r="F2826" s="527" t="s">
        <v>152</v>
      </c>
      <c r="G2826" s="528" t="s">
        <v>214</v>
      </c>
      <c r="Q2826" s="519" t="s">
        <v>110</v>
      </c>
      <c r="R2826" s="529"/>
      <c r="S2826" s="530"/>
      <c r="T2826" s="531"/>
      <c r="U2826" s="539">
        <v>0</v>
      </c>
      <c r="V2826" s="540"/>
    </row>
    <row r="2827" spans="5:22" outlineLevel="1" x14ac:dyDescent="0.2">
      <c r="E2827" s="526" t="s">
        <v>152</v>
      </c>
      <c r="F2827" s="527" t="s">
        <v>152</v>
      </c>
      <c r="G2827" s="528" t="s">
        <v>215</v>
      </c>
      <c r="Q2827" s="519" t="s">
        <v>110</v>
      </c>
      <c r="R2827" s="529"/>
      <c r="S2827" s="530"/>
      <c r="T2827" s="531"/>
      <c r="U2827" s="539">
        <v>0</v>
      </c>
      <c r="V2827" s="540"/>
    </row>
    <row r="2828" spans="5:22" outlineLevel="1" x14ac:dyDescent="0.2">
      <c r="E2828" s="526" t="s">
        <v>152</v>
      </c>
      <c r="F2828" s="527" t="s">
        <v>152</v>
      </c>
      <c r="G2828" s="528" t="s">
        <v>216</v>
      </c>
      <c r="Q2828" s="519" t="s">
        <v>110</v>
      </c>
      <c r="R2828" s="529"/>
      <c r="S2828" s="530"/>
      <c r="T2828" s="531"/>
      <c r="U2828" s="539">
        <v>0</v>
      </c>
      <c r="V2828" s="540"/>
    </row>
    <row r="2829" spans="5:22" outlineLevel="1" x14ac:dyDescent="0.2">
      <c r="E2829" s="526" t="s">
        <v>152</v>
      </c>
      <c r="F2829" s="527" t="s">
        <v>152</v>
      </c>
      <c r="G2829" s="528" t="s">
        <v>33</v>
      </c>
      <c r="Q2829" s="519" t="s">
        <v>110</v>
      </c>
      <c r="R2829" s="529"/>
      <c r="S2829" s="530"/>
      <c r="T2829" s="531"/>
      <c r="U2829" s="539">
        <v>0</v>
      </c>
      <c r="V2829" s="540"/>
    </row>
    <row r="2830" spans="5:22" outlineLevel="1" x14ac:dyDescent="0.2">
      <c r="E2830" s="526" t="s">
        <v>152</v>
      </c>
      <c r="F2830" s="527" t="s">
        <v>152</v>
      </c>
      <c r="G2830" s="528" t="s">
        <v>34</v>
      </c>
      <c r="Q2830" s="519" t="s">
        <v>110</v>
      </c>
      <c r="R2830" s="529"/>
      <c r="S2830" s="530"/>
      <c r="T2830" s="531"/>
      <c r="U2830" s="539">
        <v>0</v>
      </c>
      <c r="V2830" s="540"/>
    </row>
    <row r="2831" spans="5:22" outlineLevel="1" x14ac:dyDescent="0.2">
      <c r="E2831" s="526" t="s">
        <v>152</v>
      </c>
      <c r="F2831" s="527" t="s">
        <v>152</v>
      </c>
      <c r="G2831" s="528" t="s">
        <v>217</v>
      </c>
      <c r="Q2831" s="519" t="s">
        <v>110</v>
      </c>
      <c r="R2831" s="529"/>
      <c r="S2831" s="530"/>
      <c r="T2831" s="531"/>
      <c r="U2831" s="539">
        <v>0</v>
      </c>
      <c r="V2831" s="540"/>
    </row>
    <row r="2832" spans="5:22" outlineLevel="1" x14ac:dyDescent="0.2">
      <c r="E2832" s="526" t="s">
        <v>152</v>
      </c>
      <c r="F2832" s="527" t="s">
        <v>152</v>
      </c>
      <c r="G2832" s="528" t="s">
        <v>152</v>
      </c>
      <c r="Q2832" s="519" t="s">
        <v>110</v>
      </c>
      <c r="R2832" s="529"/>
      <c r="S2832" s="530"/>
      <c r="T2832" s="531"/>
      <c r="U2832" s="539">
        <v>0</v>
      </c>
      <c r="V2832" s="540"/>
    </row>
    <row r="2833" spans="4:37" outlineLevel="1" x14ac:dyDescent="0.2">
      <c r="E2833" s="526" t="s">
        <v>152</v>
      </c>
      <c r="F2833" s="532" t="s">
        <v>152</v>
      </c>
      <c r="G2833" s="533" t="s">
        <v>454</v>
      </c>
      <c r="Q2833" s="519" t="s">
        <v>110</v>
      </c>
      <c r="R2833" s="534"/>
      <c r="S2833" s="535"/>
      <c r="T2833" s="536"/>
      <c r="U2833" s="539">
        <v>0</v>
      </c>
      <c r="V2833" s="540"/>
    </row>
    <row r="2834" spans="4:37" outlineLevel="1" x14ac:dyDescent="0.2"/>
    <row r="2835" spans="4:37" x14ac:dyDescent="0.2">
      <c r="D2835" s="67" t="s">
        <v>504</v>
      </c>
      <c r="E2835" s="67"/>
      <c r="F2835" s="67"/>
      <c r="G2835" s="67"/>
      <c r="H2835" s="67"/>
      <c r="I2835" s="102"/>
      <c r="J2835" s="102"/>
      <c r="K2835" s="102"/>
      <c r="L2835" s="102"/>
      <c r="M2835" s="102"/>
      <c r="N2835" s="102"/>
      <c r="O2835" s="102"/>
      <c r="P2835" s="102"/>
      <c r="Q2835" s="103" t="s">
        <v>110</v>
      </c>
      <c r="R2835" s="538">
        <v>0</v>
      </c>
      <c r="S2835" s="538">
        <v>0</v>
      </c>
      <c r="T2835" s="538">
        <v>0</v>
      </c>
      <c r="U2835" s="538">
        <v>0</v>
      </c>
      <c r="V2835" s="117">
        <v>0</v>
      </c>
      <c r="W2835" s="117">
        <v>0</v>
      </c>
      <c r="X2835" s="117">
        <v>0</v>
      </c>
      <c r="Y2835" s="117">
        <v>0</v>
      </c>
      <c r="Z2835" s="117">
        <v>0</v>
      </c>
      <c r="AA2835" s="117">
        <v>0</v>
      </c>
      <c r="AB2835" s="117">
        <v>0</v>
      </c>
      <c r="AC2835" s="117">
        <v>0</v>
      </c>
      <c r="AD2835" s="117">
        <v>0</v>
      </c>
      <c r="AE2835" s="117">
        <v>0</v>
      </c>
      <c r="AF2835" s="117">
        <v>0</v>
      </c>
      <c r="AG2835" s="117">
        <v>0</v>
      </c>
      <c r="AH2835" s="117">
        <v>0</v>
      </c>
      <c r="AI2835" s="67"/>
      <c r="AK2835" s="289"/>
    </row>
    <row r="2836" spans="4:37" outlineLevel="1" x14ac:dyDescent="0.2">
      <c r="D2836" s="259"/>
      <c r="E2836" s="544">
        <v>9.3000000000000007</v>
      </c>
      <c r="F2836" s="328" t="s">
        <v>504</v>
      </c>
      <c r="G2836" s="259"/>
      <c r="H2836" s="259"/>
      <c r="I2836" s="16"/>
      <c r="J2836" s="16"/>
      <c r="K2836" s="16"/>
      <c r="L2836" s="16"/>
      <c r="M2836" s="16"/>
      <c r="N2836" s="16"/>
      <c r="O2836" s="16"/>
      <c r="P2836" s="16"/>
      <c r="Q2836" s="360"/>
      <c r="R2836" s="545"/>
      <c r="S2836" s="545"/>
      <c r="T2836" s="545"/>
      <c r="U2836" s="545"/>
      <c r="V2836" s="545"/>
      <c r="W2836" s="545"/>
      <c r="X2836" s="545"/>
      <c r="Y2836" s="545"/>
      <c r="Z2836" s="545"/>
      <c r="AA2836" s="545"/>
      <c r="AB2836" s="545"/>
      <c r="AC2836" s="545"/>
      <c r="AD2836" s="545"/>
      <c r="AE2836" s="545"/>
      <c r="AF2836" s="545"/>
      <c r="AG2836" s="545"/>
      <c r="AH2836" s="545"/>
      <c r="AI2836" s="259"/>
      <c r="AK2836" s="289"/>
    </row>
    <row r="2837" spans="4:37" s="24" customFormat="1" outlineLevel="1" x14ac:dyDescent="0.2">
      <c r="E2837" s="515" t="s">
        <v>326</v>
      </c>
      <c r="F2837" s="71" t="s">
        <v>127</v>
      </c>
      <c r="G2837" s="71" t="s">
        <v>292</v>
      </c>
      <c r="Q2837" s="72"/>
      <c r="R2837" s="515"/>
      <c r="S2837" s="515"/>
      <c r="T2837" s="515"/>
      <c r="U2837" s="515" t="s">
        <v>197</v>
      </c>
      <c r="V2837" s="515" t="s">
        <v>198</v>
      </c>
      <c r="W2837" s="515" t="s">
        <v>199</v>
      </c>
      <c r="X2837" s="515" t="s">
        <v>4</v>
      </c>
      <c r="Y2837" s="515" t="s">
        <v>66</v>
      </c>
      <c r="Z2837" s="515" t="s">
        <v>67</v>
      </c>
      <c r="AA2837" s="515" t="s">
        <v>68</v>
      </c>
      <c r="AB2837" s="515" t="s">
        <v>99</v>
      </c>
      <c r="AC2837" s="515" t="s">
        <v>100</v>
      </c>
      <c r="AD2837" s="515" t="s">
        <v>101</v>
      </c>
      <c r="AE2837" s="515" t="s">
        <v>102</v>
      </c>
      <c r="AF2837" s="515" t="s">
        <v>103</v>
      </c>
      <c r="AG2837" s="515" t="s">
        <v>104</v>
      </c>
      <c r="AH2837" s="515" t="s">
        <v>105</v>
      </c>
      <c r="AI2837" s="515" t="s">
        <v>106</v>
      </c>
    </row>
    <row r="2838" spans="4:37" outlineLevel="1" x14ac:dyDescent="0.2">
      <c r="E2838" s="516">
        <v>1</v>
      </c>
      <c r="F2838" s="517" t="s">
        <v>660</v>
      </c>
      <c r="G2838" s="518" t="s">
        <v>152</v>
      </c>
      <c r="Q2838" s="519" t="s">
        <v>110</v>
      </c>
      <c r="R2838" s="546"/>
      <c r="S2838" s="547"/>
      <c r="T2838" s="548"/>
      <c r="U2838" s="549"/>
      <c r="V2838" s="549"/>
      <c r="W2838" s="550"/>
      <c r="X2838" s="550"/>
      <c r="Y2838" s="550"/>
      <c r="Z2838" s="550"/>
      <c r="AA2838" s="550"/>
      <c r="AB2838" s="550"/>
      <c r="AC2838" s="550"/>
      <c r="AD2838" s="550"/>
      <c r="AE2838" s="550"/>
      <c r="AF2838" s="550"/>
      <c r="AG2838" s="550"/>
      <c r="AH2838" s="550"/>
      <c r="AK2838" s="289"/>
    </row>
    <row r="2839" spans="4:37" outlineLevel="1" x14ac:dyDescent="0.2">
      <c r="E2839" s="526">
        <v>1</v>
      </c>
      <c r="F2839" s="527" t="s">
        <v>660</v>
      </c>
      <c r="G2839" s="528" t="s">
        <v>152</v>
      </c>
      <c r="Q2839" s="519" t="s">
        <v>110</v>
      </c>
      <c r="R2839" s="551"/>
      <c r="S2839" s="552"/>
      <c r="T2839" s="553"/>
      <c r="U2839" s="549"/>
      <c r="V2839" s="549"/>
      <c r="W2839" s="550"/>
      <c r="X2839" s="550"/>
      <c r="Y2839" s="550"/>
      <c r="Z2839" s="550"/>
      <c r="AA2839" s="550"/>
      <c r="AB2839" s="550"/>
      <c r="AC2839" s="550"/>
      <c r="AD2839" s="550"/>
      <c r="AE2839" s="550"/>
      <c r="AF2839" s="550"/>
      <c r="AG2839" s="550"/>
      <c r="AH2839" s="550"/>
      <c r="AK2839" s="289"/>
    </row>
    <row r="2840" spans="4:37" outlineLevel="1" x14ac:dyDescent="0.2">
      <c r="E2840" s="526">
        <v>1</v>
      </c>
      <c r="F2840" s="527" t="s">
        <v>660</v>
      </c>
      <c r="G2840" s="528" t="s">
        <v>152</v>
      </c>
      <c r="Q2840" s="519" t="s">
        <v>110</v>
      </c>
      <c r="R2840" s="551"/>
      <c r="S2840" s="552"/>
      <c r="T2840" s="553"/>
      <c r="U2840" s="549"/>
      <c r="V2840" s="549"/>
      <c r="W2840" s="550"/>
      <c r="X2840" s="550"/>
      <c r="Y2840" s="550"/>
      <c r="Z2840" s="550"/>
      <c r="AA2840" s="550"/>
      <c r="AB2840" s="550"/>
      <c r="AC2840" s="550"/>
      <c r="AD2840" s="550"/>
      <c r="AE2840" s="550"/>
      <c r="AF2840" s="550"/>
      <c r="AG2840" s="550"/>
      <c r="AH2840" s="550"/>
      <c r="AK2840" s="289"/>
    </row>
    <row r="2841" spans="4:37" outlineLevel="1" x14ac:dyDescent="0.2">
      <c r="E2841" s="526">
        <v>1</v>
      </c>
      <c r="F2841" s="527" t="s">
        <v>660</v>
      </c>
      <c r="G2841" s="528" t="s">
        <v>152</v>
      </c>
      <c r="Q2841" s="519" t="s">
        <v>110</v>
      </c>
      <c r="R2841" s="551"/>
      <c r="S2841" s="552"/>
      <c r="T2841" s="553"/>
      <c r="U2841" s="549"/>
      <c r="V2841" s="549"/>
      <c r="W2841" s="550"/>
      <c r="X2841" s="550"/>
      <c r="Y2841" s="550"/>
      <c r="Z2841" s="550"/>
      <c r="AA2841" s="550"/>
      <c r="AB2841" s="550"/>
      <c r="AC2841" s="550"/>
      <c r="AD2841" s="550"/>
      <c r="AE2841" s="550"/>
      <c r="AF2841" s="550"/>
      <c r="AG2841" s="550"/>
      <c r="AH2841" s="550"/>
      <c r="AK2841" s="289"/>
    </row>
    <row r="2842" spans="4:37" outlineLevel="1" x14ac:dyDescent="0.2">
      <c r="E2842" s="526">
        <v>1</v>
      </c>
      <c r="F2842" s="527" t="s">
        <v>660</v>
      </c>
      <c r="G2842" s="528" t="s">
        <v>152</v>
      </c>
      <c r="Q2842" s="519" t="s">
        <v>110</v>
      </c>
      <c r="R2842" s="551"/>
      <c r="S2842" s="552"/>
      <c r="T2842" s="553"/>
      <c r="U2842" s="549"/>
      <c r="V2842" s="549"/>
      <c r="W2842" s="550"/>
      <c r="X2842" s="550"/>
      <c r="Y2842" s="550"/>
      <c r="Z2842" s="550"/>
      <c r="AA2842" s="550"/>
      <c r="AB2842" s="550"/>
      <c r="AC2842" s="550"/>
      <c r="AD2842" s="550"/>
      <c r="AE2842" s="550"/>
      <c r="AF2842" s="550"/>
      <c r="AG2842" s="550"/>
      <c r="AH2842" s="550"/>
      <c r="AK2842" s="289"/>
    </row>
    <row r="2843" spans="4:37" outlineLevel="1" x14ac:dyDescent="0.2">
      <c r="E2843" s="526">
        <v>1</v>
      </c>
      <c r="F2843" s="527" t="s">
        <v>660</v>
      </c>
      <c r="G2843" s="528" t="s">
        <v>152</v>
      </c>
      <c r="Q2843" s="519" t="s">
        <v>110</v>
      </c>
      <c r="R2843" s="551"/>
      <c r="S2843" s="552"/>
      <c r="T2843" s="553"/>
      <c r="U2843" s="549"/>
      <c r="V2843" s="549"/>
      <c r="W2843" s="550"/>
      <c r="X2843" s="550"/>
      <c r="Y2843" s="550"/>
      <c r="Z2843" s="550"/>
      <c r="AA2843" s="550"/>
      <c r="AB2843" s="550"/>
      <c r="AC2843" s="550"/>
      <c r="AD2843" s="550"/>
      <c r="AE2843" s="550"/>
      <c r="AF2843" s="550"/>
      <c r="AG2843" s="550"/>
      <c r="AH2843" s="550"/>
      <c r="AK2843" s="289"/>
    </row>
    <row r="2844" spans="4:37" outlineLevel="1" x14ac:dyDescent="0.2">
      <c r="E2844" s="526">
        <v>1</v>
      </c>
      <c r="F2844" s="527" t="s">
        <v>660</v>
      </c>
      <c r="G2844" s="528" t="s">
        <v>152</v>
      </c>
      <c r="Q2844" s="519" t="s">
        <v>110</v>
      </c>
      <c r="R2844" s="551"/>
      <c r="S2844" s="552"/>
      <c r="T2844" s="553"/>
      <c r="U2844" s="549"/>
      <c r="V2844" s="549"/>
      <c r="W2844" s="550"/>
      <c r="X2844" s="550"/>
      <c r="Y2844" s="550"/>
      <c r="Z2844" s="550"/>
      <c r="AA2844" s="550"/>
      <c r="AB2844" s="550"/>
      <c r="AC2844" s="550"/>
      <c r="AD2844" s="550"/>
      <c r="AE2844" s="550"/>
      <c r="AF2844" s="550"/>
      <c r="AG2844" s="550"/>
      <c r="AH2844" s="550"/>
      <c r="AK2844" s="289"/>
    </row>
    <row r="2845" spans="4:37" outlineLevel="1" x14ac:dyDescent="0.2">
      <c r="E2845" s="526">
        <v>1</v>
      </c>
      <c r="F2845" s="527" t="s">
        <v>660</v>
      </c>
      <c r="G2845" s="528" t="s">
        <v>152</v>
      </c>
      <c r="Q2845" s="519" t="s">
        <v>110</v>
      </c>
      <c r="R2845" s="551"/>
      <c r="S2845" s="552"/>
      <c r="T2845" s="553"/>
      <c r="U2845" s="549"/>
      <c r="V2845" s="549"/>
      <c r="W2845" s="550"/>
      <c r="X2845" s="550"/>
      <c r="Y2845" s="550"/>
      <c r="Z2845" s="550"/>
      <c r="AA2845" s="550"/>
      <c r="AB2845" s="550"/>
      <c r="AC2845" s="550"/>
      <c r="AD2845" s="550"/>
      <c r="AE2845" s="550"/>
      <c r="AF2845" s="550"/>
      <c r="AG2845" s="550"/>
      <c r="AH2845" s="550"/>
      <c r="AK2845" s="289"/>
    </row>
    <row r="2846" spans="4:37" outlineLevel="1" x14ac:dyDescent="0.2">
      <c r="E2846" s="526">
        <v>1</v>
      </c>
      <c r="F2846" s="527" t="s">
        <v>660</v>
      </c>
      <c r="G2846" s="528" t="s">
        <v>152</v>
      </c>
      <c r="Q2846" s="519" t="s">
        <v>110</v>
      </c>
      <c r="R2846" s="551"/>
      <c r="S2846" s="552"/>
      <c r="T2846" s="553"/>
      <c r="U2846" s="549"/>
      <c r="V2846" s="549"/>
      <c r="W2846" s="550"/>
      <c r="X2846" s="550"/>
      <c r="Y2846" s="550"/>
      <c r="Z2846" s="550"/>
      <c r="AA2846" s="550"/>
      <c r="AB2846" s="550"/>
      <c r="AC2846" s="550"/>
      <c r="AD2846" s="550"/>
      <c r="AE2846" s="550"/>
      <c r="AF2846" s="550"/>
      <c r="AG2846" s="550"/>
      <c r="AH2846" s="550"/>
      <c r="AK2846" s="289"/>
    </row>
    <row r="2847" spans="4:37" outlineLevel="1" x14ac:dyDescent="0.2">
      <c r="E2847" s="526">
        <v>1</v>
      </c>
      <c r="F2847" s="527" t="s">
        <v>660</v>
      </c>
      <c r="G2847" s="533" t="s">
        <v>152</v>
      </c>
      <c r="Q2847" s="519" t="s">
        <v>110</v>
      </c>
      <c r="R2847" s="554"/>
      <c r="S2847" s="555"/>
      <c r="T2847" s="556"/>
      <c r="U2847" s="549"/>
      <c r="V2847" s="549"/>
      <c r="W2847" s="550"/>
      <c r="X2847" s="550"/>
      <c r="Y2847" s="550"/>
      <c r="Z2847" s="550"/>
      <c r="AA2847" s="550"/>
      <c r="AB2847" s="550"/>
      <c r="AC2847" s="550"/>
      <c r="AD2847" s="550"/>
      <c r="AE2847" s="550"/>
      <c r="AF2847" s="550"/>
      <c r="AG2847" s="550"/>
      <c r="AH2847" s="550"/>
      <c r="AK2847" s="289"/>
    </row>
    <row r="2848" spans="4:37" outlineLevel="1" x14ac:dyDescent="0.2">
      <c r="E2848" s="516">
        <v>2</v>
      </c>
      <c r="F2848" s="517" t="s">
        <v>132</v>
      </c>
      <c r="G2848" s="518" t="s">
        <v>152</v>
      </c>
      <c r="Q2848" s="519" t="s">
        <v>110</v>
      </c>
      <c r="R2848" s="546"/>
      <c r="S2848" s="547"/>
      <c r="T2848" s="548"/>
      <c r="U2848" s="549"/>
      <c r="V2848" s="549"/>
      <c r="W2848" s="550"/>
      <c r="X2848" s="550"/>
      <c r="Y2848" s="550"/>
      <c r="Z2848" s="550"/>
      <c r="AA2848" s="550"/>
      <c r="AB2848" s="550"/>
      <c r="AC2848" s="550"/>
      <c r="AD2848" s="550"/>
      <c r="AE2848" s="550"/>
      <c r="AF2848" s="550"/>
      <c r="AG2848" s="550"/>
      <c r="AH2848" s="550"/>
      <c r="AK2848" s="289"/>
    </row>
    <row r="2849" spans="5:37" outlineLevel="1" x14ac:dyDescent="0.2">
      <c r="E2849" s="526">
        <v>2</v>
      </c>
      <c r="F2849" s="527" t="s">
        <v>132</v>
      </c>
      <c r="G2849" s="528" t="s">
        <v>152</v>
      </c>
      <c r="Q2849" s="519" t="s">
        <v>110</v>
      </c>
      <c r="R2849" s="551"/>
      <c r="S2849" s="552"/>
      <c r="T2849" s="553"/>
      <c r="U2849" s="549"/>
      <c r="V2849" s="549"/>
      <c r="W2849" s="550"/>
      <c r="X2849" s="550"/>
      <c r="Y2849" s="550"/>
      <c r="Z2849" s="550"/>
      <c r="AA2849" s="550"/>
      <c r="AB2849" s="550"/>
      <c r="AC2849" s="550"/>
      <c r="AD2849" s="550"/>
      <c r="AE2849" s="550"/>
      <c r="AF2849" s="550"/>
      <c r="AG2849" s="550"/>
      <c r="AH2849" s="550"/>
      <c r="AK2849" s="289"/>
    </row>
    <row r="2850" spans="5:37" outlineLevel="1" x14ac:dyDescent="0.2">
      <c r="E2850" s="526">
        <v>2</v>
      </c>
      <c r="F2850" s="527" t="s">
        <v>132</v>
      </c>
      <c r="G2850" s="528" t="s">
        <v>152</v>
      </c>
      <c r="Q2850" s="519" t="s">
        <v>110</v>
      </c>
      <c r="R2850" s="551"/>
      <c r="S2850" s="552"/>
      <c r="T2850" s="553"/>
      <c r="U2850" s="549"/>
      <c r="V2850" s="549"/>
      <c r="W2850" s="550"/>
      <c r="X2850" s="550"/>
      <c r="Y2850" s="550"/>
      <c r="Z2850" s="550"/>
      <c r="AA2850" s="550"/>
      <c r="AB2850" s="550"/>
      <c r="AC2850" s="550"/>
      <c r="AD2850" s="550"/>
      <c r="AE2850" s="550"/>
      <c r="AF2850" s="550"/>
      <c r="AG2850" s="550"/>
      <c r="AH2850" s="550"/>
      <c r="AK2850" s="289"/>
    </row>
    <row r="2851" spans="5:37" outlineLevel="1" x14ac:dyDescent="0.2">
      <c r="E2851" s="526">
        <v>2</v>
      </c>
      <c r="F2851" s="527" t="s">
        <v>132</v>
      </c>
      <c r="G2851" s="528" t="s">
        <v>152</v>
      </c>
      <c r="Q2851" s="519" t="s">
        <v>110</v>
      </c>
      <c r="R2851" s="551"/>
      <c r="S2851" s="552"/>
      <c r="T2851" s="553"/>
      <c r="U2851" s="549"/>
      <c r="V2851" s="549"/>
      <c r="W2851" s="550"/>
      <c r="X2851" s="550"/>
      <c r="Y2851" s="550"/>
      <c r="Z2851" s="550"/>
      <c r="AA2851" s="550"/>
      <c r="AB2851" s="550"/>
      <c r="AC2851" s="550"/>
      <c r="AD2851" s="550"/>
      <c r="AE2851" s="550"/>
      <c r="AF2851" s="550"/>
      <c r="AG2851" s="550"/>
      <c r="AH2851" s="550"/>
      <c r="AK2851" s="289"/>
    </row>
    <row r="2852" spans="5:37" outlineLevel="1" x14ac:dyDescent="0.2">
      <c r="E2852" s="526">
        <v>2</v>
      </c>
      <c r="F2852" s="527" t="s">
        <v>132</v>
      </c>
      <c r="G2852" s="528" t="s">
        <v>152</v>
      </c>
      <c r="Q2852" s="519" t="s">
        <v>110</v>
      </c>
      <c r="R2852" s="551"/>
      <c r="S2852" s="552"/>
      <c r="T2852" s="553"/>
      <c r="U2852" s="549"/>
      <c r="V2852" s="549"/>
      <c r="W2852" s="550"/>
      <c r="X2852" s="550"/>
      <c r="Y2852" s="550"/>
      <c r="Z2852" s="550"/>
      <c r="AA2852" s="550"/>
      <c r="AB2852" s="550"/>
      <c r="AC2852" s="550"/>
      <c r="AD2852" s="550"/>
      <c r="AE2852" s="550"/>
      <c r="AF2852" s="550"/>
      <c r="AG2852" s="550"/>
      <c r="AH2852" s="550"/>
      <c r="AK2852" s="289"/>
    </row>
    <row r="2853" spans="5:37" outlineLevel="1" x14ac:dyDescent="0.2">
      <c r="E2853" s="526">
        <v>2</v>
      </c>
      <c r="F2853" s="527" t="s">
        <v>132</v>
      </c>
      <c r="G2853" s="528" t="s">
        <v>152</v>
      </c>
      <c r="Q2853" s="519" t="s">
        <v>110</v>
      </c>
      <c r="R2853" s="551"/>
      <c r="S2853" s="552"/>
      <c r="T2853" s="553"/>
      <c r="U2853" s="549"/>
      <c r="V2853" s="549"/>
      <c r="W2853" s="550"/>
      <c r="X2853" s="550"/>
      <c r="Y2853" s="550"/>
      <c r="Z2853" s="550"/>
      <c r="AA2853" s="550"/>
      <c r="AB2853" s="550"/>
      <c r="AC2853" s="550"/>
      <c r="AD2853" s="550"/>
      <c r="AE2853" s="550"/>
      <c r="AF2853" s="550"/>
      <c r="AG2853" s="550"/>
      <c r="AH2853" s="550"/>
      <c r="AK2853" s="289"/>
    </row>
    <row r="2854" spans="5:37" outlineLevel="1" x14ac:dyDescent="0.2">
      <c r="E2854" s="526">
        <v>2</v>
      </c>
      <c r="F2854" s="527" t="s">
        <v>132</v>
      </c>
      <c r="G2854" s="528" t="s">
        <v>152</v>
      </c>
      <c r="Q2854" s="519" t="s">
        <v>110</v>
      </c>
      <c r="R2854" s="551"/>
      <c r="S2854" s="552"/>
      <c r="T2854" s="553"/>
      <c r="U2854" s="549"/>
      <c r="V2854" s="549"/>
      <c r="W2854" s="550"/>
      <c r="X2854" s="550"/>
      <c r="Y2854" s="550"/>
      <c r="Z2854" s="550"/>
      <c r="AA2854" s="550"/>
      <c r="AB2854" s="550"/>
      <c r="AC2854" s="550"/>
      <c r="AD2854" s="550"/>
      <c r="AE2854" s="550"/>
      <c r="AF2854" s="550"/>
      <c r="AG2854" s="550"/>
      <c r="AH2854" s="550"/>
      <c r="AK2854" s="289"/>
    </row>
    <row r="2855" spans="5:37" outlineLevel="1" x14ac:dyDescent="0.2">
      <c r="E2855" s="526">
        <v>2</v>
      </c>
      <c r="F2855" s="527" t="s">
        <v>132</v>
      </c>
      <c r="G2855" s="528" t="s">
        <v>152</v>
      </c>
      <c r="H2855" s="16"/>
      <c r="I2855" s="16"/>
      <c r="J2855" s="16"/>
      <c r="Q2855" s="519" t="s">
        <v>110</v>
      </c>
      <c r="R2855" s="551"/>
      <c r="S2855" s="552"/>
      <c r="T2855" s="553"/>
      <c r="U2855" s="549"/>
      <c r="V2855" s="549"/>
      <c r="W2855" s="550"/>
      <c r="X2855" s="550"/>
      <c r="Y2855" s="550"/>
      <c r="Z2855" s="550"/>
      <c r="AA2855" s="550"/>
      <c r="AB2855" s="550"/>
      <c r="AC2855" s="550"/>
      <c r="AD2855" s="550"/>
      <c r="AE2855" s="550"/>
      <c r="AF2855" s="550"/>
      <c r="AG2855" s="550"/>
      <c r="AH2855" s="550"/>
      <c r="AK2855" s="289"/>
    </row>
    <row r="2856" spans="5:37" outlineLevel="1" x14ac:dyDescent="0.2">
      <c r="E2856" s="526">
        <v>2</v>
      </c>
      <c r="F2856" s="527" t="s">
        <v>132</v>
      </c>
      <c r="G2856" s="528" t="s">
        <v>152</v>
      </c>
      <c r="H2856" s="16"/>
      <c r="I2856" s="16"/>
      <c r="J2856" s="16"/>
      <c r="Q2856" s="519" t="s">
        <v>110</v>
      </c>
      <c r="R2856" s="551"/>
      <c r="S2856" s="552"/>
      <c r="T2856" s="553"/>
      <c r="U2856" s="549"/>
      <c r="V2856" s="549"/>
      <c r="W2856" s="550"/>
      <c r="X2856" s="550"/>
      <c r="Y2856" s="550"/>
      <c r="Z2856" s="550"/>
      <c r="AA2856" s="550"/>
      <c r="AB2856" s="550"/>
      <c r="AC2856" s="550"/>
      <c r="AD2856" s="550"/>
      <c r="AE2856" s="550"/>
      <c r="AF2856" s="550"/>
      <c r="AG2856" s="550"/>
      <c r="AH2856" s="550"/>
      <c r="AK2856" s="289"/>
    </row>
    <row r="2857" spans="5:37" outlineLevel="1" x14ac:dyDescent="0.2">
      <c r="E2857" s="526">
        <v>2</v>
      </c>
      <c r="F2857" s="527" t="s">
        <v>132</v>
      </c>
      <c r="G2857" s="533" t="s">
        <v>152</v>
      </c>
      <c r="H2857" s="16"/>
      <c r="I2857" s="16"/>
      <c r="J2857" s="16"/>
      <c r="Q2857" s="519" t="s">
        <v>110</v>
      </c>
      <c r="R2857" s="554"/>
      <c r="S2857" s="555"/>
      <c r="T2857" s="556"/>
      <c r="U2857" s="549"/>
      <c r="V2857" s="549"/>
      <c r="W2857" s="550"/>
      <c r="X2857" s="550"/>
      <c r="Y2857" s="550"/>
      <c r="Z2857" s="550"/>
      <c r="AA2857" s="550"/>
      <c r="AB2857" s="550"/>
      <c r="AC2857" s="550"/>
      <c r="AD2857" s="550"/>
      <c r="AE2857" s="550"/>
      <c r="AF2857" s="550"/>
      <c r="AG2857" s="550"/>
      <c r="AH2857" s="550"/>
      <c r="AK2857" s="289"/>
    </row>
    <row r="2858" spans="5:37" outlineLevel="1" x14ac:dyDescent="0.2">
      <c r="E2858" s="516">
        <v>3</v>
      </c>
      <c r="F2858" s="517" t="s">
        <v>133</v>
      </c>
      <c r="G2858" s="518" t="s">
        <v>152</v>
      </c>
      <c r="Q2858" s="519" t="s">
        <v>110</v>
      </c>
      <c r="R2858" s="546"/>
      <c r="S2858" s="547"/>
      <c r="T2858" s="548"/>
      <c r="U2858" s="549"/>
      <c r="V2858" s="549"/>
      <c r="W2858" s="550"/>
      <c r="X2858" s="550"/>
      <c r="Y2858" s="550"/>
      <c r="Z2858" s="550"/>
      <c r="AA2858" s="550"/>
      <c r="AB2858" s="550"/>
      <c r="AC2858" s="550"/>
      <c r="AD2858" s="550"/>
      <c r="AE2858" s="550"/>
      <c r="AF2858" s="550"/>
      <c r="AG2858" s="550"/>
      <c r="AH2858" s="550"/>
      <c r="AK2858" s="289"/>
    </row>
    <row r="2859" spans="5:37" outlineLevel="1" x14ac:dyDescent="0.2">
      <c r="E2859" s="526">
        <v>3</v>
      </c>
      <c r="F2859" s="527" t="s">
        <v>133</v>
      </c>
      <c r="G2859" s="528" t="s">
        <v>152</v>
      </c>
      <c r="Q2859" s="519" t="s">
        <v>110</v>
      </c>
      <c r="R2859" s="551"/>
      <c r="S2859" s="552"/>
      <c r="T2859" s="553"/>
      <c r="U2859" s="549"/>
      <c r="V2859" s="549"/>
      <c r="W2859" s="550"/>
      <c r="X2859" s="550"/>
      <c r="Y2859" s="550"/>
      <c r="Z2859" s="550"/>
      <c r="AA2859" s="550"/>
      <c r="AB2859" s="550"/>
      <c r="AC2859" s="550"/>
      <c r="AD2859" s="550"/>
      <c r="AE2859" s="550"/>
      <c r="AF2859" s="550"/>
      <c r="AG2859" s="550"/>
      <c r="AH2859" s="550"/>
      <c r="AK2859" s="289"/>
    </row>
    <row r="2860" spans="5:37" outlineLevel="1" x14ac:dyDescent="0.2">
      <c r="E2860" s="526">
        <v>3</v>
      </c>
      <c r="F2860" s="527" t="s">
        <v>133</v>
      </c>
      <c r="G2860" s="528" t="s">
        <v>152</v>
      </c>
      <c r="Q2860" s="519" t="s">
        <v>110</v>
      </c>
      <c r="R2860" s="551"/>
      <c r="S2860" s="552"/>
      <c r="T2860" s="553"/>
      <c r="U2860" s="549"/>
      <c r="V2860" s="549"/>
      <c r="W2860" s="550"/>
      <c r="X2860" s="550"/>
      <c r="Y2860" s="550"/>
      <c r="Z2860" s="550"/>
      <c r="AA2860" s="550"/>
      <c r="AB2860" s="550"/>
      <c r="AC2860" s="550"/>
      <c r="AD2860" s="550"/>
      <c r="AE2860" s="550"/>
      <c r="AF2860" s="550"/>
      <c r="AG2860" s="550"/>
      <c r="AH2860" s="550"/>
      <c r="AK2860" s="289"/>
    </row>
    <row r="2861" spans="5:37" outlineLevel="1" x14ac:dyDescent="0.2">
      <c r="E2861" s="526">
        <v>3</v>
      </c>
      <c r="F2861" s="527" t="s">
        <v>133</v>
      </c>
      <c r="G2861" s="528" t="s">
        <v>152</v>
      </c>
      <c r="Q2861" s="519" t="s">
        <v>110</v>
      </c>
      <c r="R2861" s="551"/>
      <c r="S2861" s="552"/>
      <c r="T2861" s="553"/>
      <c r="U2861" s="549"/>
      <c r="V2861" s="549"/>
      <c r="W2861" s="550"/>
      <c r="X2861" s="550"/>
      <c r="Y2861" s="550"/>
      <c r="Z2861" s="550"/>
      <c r="AA2861" s="550"/>
      <c r="AB2861" s="550"/>
      <c r="AC2861" s="550"/>
      <c r="AD2861" s="550"/>
      <c r="AE2861" s="550"/>
      <c r="AF2861" s="550"/>
      <c r="AG2861" s="550"/>
      <c r="AH2861" s="550"/>
      <c r="AK2861" s="289"/>
    </row>
    <row r="2862" spans="5:37" outlineLevel="1" x14ac:dyDescent="0.2">
      <c r="E2862" s="526">
        <v>3</v>
      </c>
      <c r="F2862" s="527" t="s">
        <v>133</v>
      </c>
      <c r="G2862" s="528" t="s">
        <v>152</v>
      </c>
      <c r="Q2862" s="519" t="s">
        <v>110</v>
      </c>
      <c r="R2862" s="551"/>
      <c r="S2862" s="552"/>
      <c r="T2862" s="553"/>
      <c r="U2862" s="549"/>
      <c r="V2862" s="549"/>
      <c r="W2862" s="550"/>
      <c r="X2862" s="550"/>
      <c r="Y2862" s="550"/>
      <c r="Z2862" s="550"/>
      <c r="AA2862" s="550"/>
      <c r="AB2862" s="550"/>
      <c r="AC2862" s="550"/>
      <c r="AD2862" s="550"/>
      <c r="AE2862" s="550"/>
      <c r="AF2862" s="550"/>
      <c r="AG2862" s="550"/>
      <c r="AH2862" s="550"/>
      <c r="AK2862" s="289"/>
    </row>
    <row r="2863" spans="5:37" outlineLevel="1" x14ac:dyDescent="0.2">
      <c r="E2863" s="526">
        <v>3</v>
      </c>
      <c r="F2863" s="527" t="s">
        <v>133</v>
      </c>
      <c r="G2863" s="528" t="s">
        <v>152</v>
      </c>
      <c r="Q2863" s="519" t="s">
        <v>110</v>
      </c>
      <c r="R2863" s="551"/>
      <c r="S2863" s="552"/>
      <c r="T2863" s="553"/>
      <c r="U2863" s="549"/>
      <c r="V2863" s="549"/>
      <c r="W2863" s="550"/>
      <c r="X2863" s="550"/>
      <c r="Y2863" s="550"/>
      <c r="Z2863" s="550"/>
      <c r="AA2863" s="550"/>
      <c r="AB2863" s="550"/>
      <c r="AC2863" s="550"/>
      <c r="AD2863" s="550"/>
      <c r="AE2863" s="550"/>
      <c r="AF2863" s="550"/>
      <c r="AG2863" s="550"/>
      <c r="AH2863" s="550"/>
      <c r="AK2863" s="289"/>
    </row>
    <row r="2864" spans="5:37" outlineLevel="1" x14ac:dyDescent="0.2">
      <c r="E2864" s="526">
        <v>3</v>
      </c>
      <c r="F2864" s="527" t="s">
        <v>133</v>
      </c>
      <c r="G2864" s="528" t="s">
        <v>152</v>
      </c>
      <c r="Q2864" s="519" t="s">
        <v>110</v>
      </c>
      <c r="R2864" s="551"/>
      <c r="S2864" s="552"/>
      <c r="T2864" s="553"/>
      <c r="U2864" s="549"/>
      <c r="V2864" s="549"/>
      <c r="W2864" s="550"/>
      <c r="X2864" s="550"/>
      <c r="Y2864" s="550"/>
      <c r="Z2864" s="550"/>
      <c r="AA2864" s="550"/>
      <c r="AB2864" s="550"/>
      <c r="AC2864" s="550"/>
      <c r="AD2864" s="550"/>
      <c r="AE2864" s="550"/>
      <c r="AF2864" s="550"/>
      <c r="AG2864" s="550"/>
      <c r="AH2864" s="550"/>
      <c r="AK2864" s="289"/>
    </row>
    <row r="2865" spans="5:37" outlineLevel="1" x14ac:dyDescent="0.2">
      <c r="E2865" s="526">
        <v>3</v>
      </c>
      <c r="F2865" s="527" t="s">
        <v>133</v>
      </c>
      <c r="G2865" s="528" t="s">
        <v>152</v>
      </c>
      <c r="H2865" s="16"/>
      <c r="I2865" s="16"/>
      <c r="J2865" s="16"/>
      <c r="Q2865" s="519" t="s">
        <v>110</v>
      </c>
      <c r="R2865" s="551"/>
      <c r="S2865" s="552"/>
      <c r="T2865" s="553"/>
      <c r="U2865" s="549"/>
      <c r="V2865" s="549"/>
      <c r="W2865" s="550"/>
      <c r="X2865" s="550"/>
      <c r="Y2865" s="550"/>
      <c r="Z2865" s="550"/>
      <c r="AA2865" s="550"/>
      <c r="AB2865" s="550"/>
      <c r="AC2865" s="550"/>
      <c r="AD2865" s="550"/>
      <c r="AE2865" s="550"/>
      <c r="AF2865" s="550"/>
      <c r="AG2865" s="550"/>
      <c r="AH2865" s="550"/>
      <c r="AK2865" s="289"/>
    </row>
    <row r="2866" spans="5:37" outlineLevel="1" x14ac:dyDescent="0.2">
      <c r="E2866" s="526">
        <v>3</v>
      </c>
      <c r="F2866" s="527" t="s">
        <v>133</v>
      </c>
      <c r="G2866" s="528" t="s">
        <v>152</v>
      </c>
      <c r="H2866" s="16"/>
      <c r="I2866" s="16"/>
      <c r="J2866" s="16"/>
      <c r="Q2866" s="519" t="s">
        <v>110</v>
      </c>
      <c r="R2866" s="551"/>
      <c r="S2866" s="552"/>
      <c r="T2866" s="553"/>
      <c r="U2866" s="549"/>
      <c r="V2866" s="549"/>
      <c r="W2866" s="550"/>
      <c r="X2866" s="550"/>
      <c r="Y2866" s="550"/>
      <c r="Z2866" s="550"/>
      <c r="AA2866" s="550"/>
      <c r="AB2866" s="550"/>
      <c r="AC2866" s="550"/>
      <c r="AD2866" s="550"/>
      <c r="AE2866" s="550"/>
      <c r="AF2866" s="550"/>
      <c r="AG2866" s="550"/>
      <c r="AH2866" s="550"/>
      <c r="AK2866" s="289"/>
    </row>
    <row r="2867" spans="5:37" outlineLevel="1" x14ac:dyDescent="0.2">
      <c r="E2867" s="526">
        <v>3</v>
      </c>
      <c r="F2867" s="527" t="s">
        <v>133</v>
      </c>
      <c r="G2867" s="533" t="s">
        <v>152</v>
      </c>
      <c r="H2867" s="16"/>
      <c r="I2867" s="16"/>
      <c r="J2867" s="16"/>
      <c r="Q2867" s="519" t="s">
        <v>110</v>
      </c>
      <c r="R2867" s="554"/>
      <c r="S2867" s="555"/>
      <c r="T2867" s="556"/>
      <c r="U2867" s="549"/>
      <c r="V2867" s="549"/>
      <c r="W2867" s="550"/>
      <c r="X2867" s="550"/>
      <c r="Y2867" s="550"/>
      <c r="Z2867" s="550"/>
      <c r="AA2867" s="550"/>
      <c r="AB2867" s="550"/>
      <c r="AC2867" s="550"/>
      <c r="AD2867" s="550"/>
      <c r="AE2867" s="550"/>
      <c r="AF2867" s="550"/>
      <c r="AG2867" s="550"/>
      <c r="AH2867" s="550"/>
      <c r="AK2867" s="289"/>
    </row>
    <row r="2868" spans="5:37" outlineLevel="1" x14ac:dyDescent="0.2">
      <c r="E2868" s="516">
        <v>4</v>
      </c>
      <c r="F2868" s="517" t="s">
        <v>134</v>
      </c>
      <c r="G2868" s="518" t="s">
        <v>152</v>
      </c>
      <c r="Q2868" s="519" t="s">
        <v>110</v>
      </c>
      <c r="R2868" s="546"/>
      <c r="S2868" s="547"/>
      <c r="T2868" s="548"/>
      <c r="U2868" s="549"/>
      <c r="V2868" s="549"/>
      <c r="W2868" s="550"/>
      <c r="X2868" s="550"/>
      <c r="Y2868" s="550"/>
      <c r="Z2868" s="550"/>
      <c r="AA2868" s="550"/>
      <c r="AB2868" s="550"/>
      <c r="AC2868" s="550"/>
      <c r="AD2868" s="550"/>
      <c r="AE2868" s="550"/>
      <c r="AF2868" s="550"/>
      <c r="AG2868" s="550"/>
      <c r="AH2868" s="550"/>
      <c r="AK2868" s="289"/>
    </row>
    <row r="2869" spans="5:37" outlineLevel="1" x14ac:dyDescent="0.2">
      <c r="E2869" s="526">
        <v>4</v>
      </c>
      <c r="F2869" s="527" t="s">
        <v>134</v>
      </c>
      <c r="G2869" s="528" t="s">
        <v>152</v>
      </c>
      <c r="Q2869" s="519" t="s">
        <v>110</v>
      </c>
      <c r="R2869" s="551"/>
      <c r="S2869" s="552"/>
      <c r="T2869" s="553"/>
      <c r="U2869" s="549"/>
      <c r="V2869" s="549"/>
      <c r="W2869" s="550"/>
      <c r="X2869" s="550"/>
      <c r="Y2869" s="550"/>
      <c r="Z2869" s="550"/>
      <c r="AA2869" s="550"/>
      <c r="AB2869" s="550"/>
      <c r="AC2869" s="550"/>
      <c r="AD2869" s="550"/>
      <c r="AE2869" s="550"/>
      <c r="AF2869" s="550"/>
      <c r="AG2869" s="550"/>
      <c r="AH2869" s="550"/>
      <c r="AK2869" s="289"/>
    </row>
    <row r="2870" spans="5:37" outlineLevel="1" x14ac:dyDescent="0.2">
      <c r="E2870" s="526">
        <v>4</v>
      </c>
      <c r="F2870" s="527" t="s">
        <v>134</v>
      </c>
      <c r="G2870" s="528" t="s">
        <v>152</v>
      </c>
      <c r="Q2870" s="519" t="s">
        <v>110</v>
      </c>
      <c r="R2870" s="551"/>
      <c r="S2870" s="552"/>
      <c r="T2870" s="553"/>
      <c r="U2870" s="549"/>
      <c r="V2870" s="549"/>
      <c r="W2870" s="550"/>
      <c r="X2870" s="550"/>
      <c r="Y2870" s="550"/>
      <c r="Z2870" s="550"/>
      <c r="AA2870" s="550"/>
      <c r="AB2870" s="550"/>
      <c r="AC2870" s="550"/>
      <c r="AD2870" s="550"/>
      <c r="AE2870" s="550"/>
      <c r="AF2870" s="550"/>
      <c r="AG2870" s="550"/>
      <c r="AH2870" s="550"/>
      <c r="AK2870" s="289"/>
    </row>
    <row r="2871" spans="5:37" outlineLevel="1" x14ac:dyDescent="0.2">
      <c r="E2871" s="526">
        <v>4</v>
      </c>
      <c r="F2871" s="527" t="s">
        <v>134</v>
      </c>
      <c r="G2871" s="528" t="s">
        <v>152</v>
      </c>
      <c r="Q2871" s="519" t="s">
        <v>110</v>
      </c>
      <c r="R2871" s="551"/>
      <c r="S2871" s="552"/>
      <c r="T2871" s="553"/>
      <c r="U2871" s="549"/>
      <c r="V2871" s="549"/>
      <c r="W2871" s="550"/>
      <c r="X2871" s="550"/>
      <c r="Y2871" s="550"/>
      <c r="Z2871" s="550"/>
      <c r="AA2871" s="550"/>
      <c r="AB2871" s="550"/>
      <c r="AC2871" s="550"/>
      <c r="AD2871" s="550"/>
      <c r="AE2871" s="550"/>
      <c r="AF2871" s="550"/>
      <c r="AG2871" s="550"/>
      <c r="AH2871" s="550"/>
      <c r="AK2871" s="289"/>
    </row>
    <row r="2872" spans="5:37" outlineLevel="1" x14ac:dyDescent="0.2">
      <c r="E2872" s="526">
        <v>4</v>
      </c>
      <c r="F2872" s="527" t="s">
        <v>134</v>
      </c>
      <c r="G2872" s="528" t="s">
        <v>152</v>
      </c>
      <c r="Q2872" s="519" t="s">
        <v>110</v>
      </c>
      <c r="R2872" s="551"/>
      <c r="S2872" s="552"/>
      <c r="T2872" s="553"/>
      <c r="U2872" s="549"/>
      <c r="V2872" s="549"/>
      <c r="W2872" s="550"/>
      <c r="X2872" s="550"/>
      <c r="Y2872" s="550"/>
      <c r="Z2872" s="550"/>
      <c r="AA2872" s="550"/>
      <c r="AB2872" s="550"/>
      <c r="AC2872" s="550"/>
      <c r="AD2872" s="550"/>
      <c r="AE2872" s="550"/>
      <c r="AF2872" s="550"/>
      <c r="AG2872" s="550"/>
      <c r="AH2872" s="550"/>
      <c r="AK2872" s="289"/>
    </row>
    <row r="2873" spans="5:37" outlineLevel="1" x14ac:dyDescent="0.2">
      <c r="E2873" s="526">
        <v>4</v>
      </c>
      <c r="F2873" s="527" t="s">
        <v>134</v>
      </c>
      <c r="G2873" s="528" t="s">
        <v>152</v>
      </c>
      <c r="Q2873" s="519" t="s">
        <v>110</v>
      </c>
      <c r="R2873" s="551"/>
      <c r="S2873" s="552"/>
      <c r="T2873" s="553"/>
      <c r="U2873" s="549"/>
      <c r="V2873" s="549"/>
      <c r="W2873" s="550"/>
      <c r="X2873" s="550"/>
      <c r="Y2873" s="550"/>
      <c r="Z2873" s="550"/>
      <c r="AA2873" s="550"/>
      <c r="AB2873" s="550"/>
      <c r="AC2873" s="550"/>
      <c r="AD2873" s="550"/>
      <c r="AE2873" s="550"/>
      <c r="AF2873" s="550"/>
      <c r="AG2873" s="550"/>
      <c r="AH2873" s="550"/>
      <c r="AK2873" s="289"/>
    </row>
    <row r="2874" spans="5:37" outlineLevel="1" x14ac:dyDescent="0.2">
      <c r="E2874" s="526">
        <v>4</v>
      </c>
      <c r="F2874" s="527" t="s">
        <v>134</v>
      </c>
      <c r="G2874" s="528" t="s">
        <v>152</v>
      </c>
      <c r="Q2874" s="519" t="s">
        <v>110</v>
      </c>
      <c r="R2874" s="551"/>
      <c r="S2874" s="552"/>
      <c r="T2874" s="553"/>
      <c r="U2874" s="549"/>
      <c r="V2874" s="549"/>
      <c r="W2874" s="550"/>
      <c r="X2874" s="550"/>
      <c r="Y2874" s="550"/>
      <c r="Z2874" s="550"/>
      <c r="AA2874" s="550"/>
      <c r="AB2874" s="550"/>
      <c r="AC2874" s="550"/>
      <c r="AD2874" s="550"/>
      <c r="AE2874" s="550"/>
      <c r="AF2874" s="550"/>
      <c r="AG2874" s="550"/>
      <c r="AH2874" s="550"/>
      <c r="AK2874" s="289"/>
    </row>
    <row r="2875" spans="5:37" outlineLevel="1" x14ac:dyDescent="0.2">
      <c r="E2875" s="526">
        <v>4</v>
      </c>
      <c r="F2875" s="527" t="s">
        <v>134</v>
      </c>
      <c r="G2875" s="528" t="s">
        <v>152</v>
      </c>
      <c r="H2875" s="16"/>
      <c r="I2875" s="16"/>
      <c r="J2875" s="16"/>
      <c r="Q2875" s="519" t="s">
        <v>110</v>
      </c>
      <c r="R2875" s="551"/>
      <c r="S2875" s="552"/>
      <c r="T2875" s="553"/>
      <c r="U2875" s="549"/>
      <c r="V2875" s="549"/>
      <c r="W2875" s="550"/>
      <c r="X2875" s="550"/>
      <c r="Y2875" s="550"/>
      <c r="Z2875" s="550"/>
      <c r="AA2875" s="550"/>
      <c r="AB2875" s="550"/>
      <c r="AC2875" s="550"/>
      <c r="AD2875" s="550"/>
      <c r="AE2875" s="550"/>
      <c r="AF2875" s="550"/>
      <c r="AG2875" s="550"/>
      <c r="AH2875" s="550"/>
      <c r="AK2875" s="289"/>
    </row>
    <row r="2876" spans="5:37" outlineLevel="1" x14ac:dyDescent="0.2">
      <c r="E2876" s="526">
        <v>4</v>
      </c>
      <c r="F2876" s="527" t="s">
        <v>134</v>
      </c>
      <c r="G2876" s="528" t="s">
        <v>152</v>
      </c>
      <c r="H2876" s="16"/>
      <c r="I2876" s="16"/>
      <c r="J2876" s="16"/>
      <c r="Q2876" s="519" t="s">
        <v>110</v>
      </c>
      <c r="R2876" s="551"/>
      <c r="S2876" s="552"/>
      <c r="T2876" s="553"/>
      <c r="U2876" s="549"/>
      <c r="V2876" s="549"/>
      <c r="W2876" s="550"/>
      <c r="X2876" s="550"/>
      <c r="Y2876" s="550"/>
      <c r="Z2876" s="550"/>
      <c r="AA2876" s="550"/>
      <c r="AB2876" s="550"/>
      <c r="AC2876" s="550"/>
      <c r="AD2876" s="550"/>
      <c r="AE2876" s="550"/>
      <c r="AF2876" s="550"/>
      <c r="AG2876" s="550"/>
      <c r="AH2876" s="550"/>
      <c r="AK2876" s="289"/>
    </row>
    <row r="2877" spans="5:37" outlineLevel="1" x14ac:dyDescent="0.2">
      <c r="E2877" s="526">
        <v>4</v>
      </c>
      <c r="F2877" s="527" t="s">
        <v>134</v>
      </c>
      <c r="G2877" s="533" t="s">
        <v>152</v>
      </c>
      <c r="H2877" s="16"/>
      <c r="I2877" s="16"/>
      <c r="J2877" s="16"/>
      <c r="Q2877" s="519" t="s">
        <v>110</v>
      </c>
      <c r="R2877" s="554"/>
      <c r="S2877" s="555"/>
      <c r="T2877" s="556"/>
      <c r="U2877" s="549"/>
      <c r="V2877" s="549"/>
      <c r="W2877" s="550"/>
      <c r="X2877" s="550"/>
      <c r="Y2877" s="550"/>
      <c r="Z2877" s="550"/>
      <c r="AA2877" s="550"/>
      <c r="AB2877" s="550"/>
      <c r="AC2877" s="550"/>
      <c r="AD2877" s="550"/>
      <c r="AE2877" s="550"/>
      <c r="AF2877" s="550"/>
      <c r="AG2877" s="550"/>
      <c r="AH2877" s="550"/>
      <c r="AK2877" s="289"/>
    </row>
    <row r="2878" spans="5:37" outlineLevel="1" x14ac:dyDescent="0.2">
      <c r="E2878" s="516">
        <v>5</v>
      </c>
      <c r="F2878" s="517" t="s">
        <v>135</v>
      </c>
      <c r="G2878" s="518" t="s">
        <v>152</v>
      </c>
      <c r="Q2878" s="519" t="s">
        <v>110</v>
      </c>
      <c r="R2878" s="546"/>
      <c r="S2878" s="547"/>
      <c r="T2878" s="548"/>
      <c r="U2878" s="549"/>
      <c r="V2878" s="549"/>
      <c r="W2878" s="550"/>
      <c r="X2878" s="550"/>
      <c r="Y2878" s="550"/>
      <c r="Z2878" s="550"/>
      <c r="AA2878" s="550"/>
      <c r="AB2878" s="550"/>
      <c r="AC2878" s="550"/>
      <c r="AD2878" s="550"/>
      <c r="AE2878" s="550"/>
      <c r="AF2878" s="550"/>
      <c r="AG2878" s="550"/>
      <c r="AH2878" s="550"/>
      <c r="AK2878" s="289"/>
    </row>
    <row r="2879" spans="5:37" outlineLevel="1" x14ac:dyDescent="0.2">
      <c r="E2879" s="526">
        <v>5</v>
      </c>
      <c r="F2879" s="527" t="s">
        <v>135</v>
      </c>
      <c r="G2879" s="528" t="s">
        <v>152</v>
      </c>
      <c r="Q2879" s="519" t="s">
        <v>110</v>
      </c>
      <c r="R2879" s="551"/>
      <c r="S2879" s="552"/>
      <c r="T2879" s="553"/>
      <c r="U2879" s="549"/>
      <c r="V2879" s="549"/>
      <c r="W2879" s="550"/>
      <c r="X2879" s="550"/>
      <c r="Y2879" s="550"/>
      <c r="Z2879" s="550"/>
      <c r="AA2879" s="550"/>
      <c r="AB2879" s="550"/>
      <c r="AC2879" s="550"/>
      <c r="AD2879" s="550"/>
      <c r="AE2879" s="550"/>
      <c r="AF2879" s="550"/>
      <c r="AG2879" s="550"/>
      <c r="AH2879" s="550"/>
      <c r="AK2879" s="289"/>
    </row>
    <row r="2880" spans="5:37" outlineLevel="1" x14ac:dyDescent="0.2">
      <c r="E2880" s="526">
        <v>5</v>
      </c>
      <c r="F2880" s="527" t="s">
        <v>135</v>
      </c>
      <c r="G2880" s="528" t="s">
        <v>152</v>
      </c>
      <c r="Q2880" s="519" t="s">
        <v>110</v>
      </c>
      <c r="R2880" s="551"/>
      <c r="S2880" s="552"/>
      <c r="T2880" s="553"/>
      <c r="U2880" s="549"/>
      <c r="V2880" s="549"/>
      <c r="W2880" s="550"/>
      <c r="X2880" s="550"/>
      <c r="Y2880" s="550"/>
      <c r="Z2880" s="550"/>
      <c r="AA2880" s="550"/>
      <c r="AB2880" s="550"/>
      <c r="AC2880" s="550"/>
      <c r="AD2880" s="550"/>
      <c r="AE2880" s="550"/>
      <c r="AF2880" s="550"/>
      <c r="AG2880" s="550"/>
      <c r="AH2880" s="550"/>
      <c r="AK2880" s="289"/>
    </row>
    <row r="2881" spans="5:37" outlineLevel="1" x14ac:dyDescent="0.2">
      <c r="E2881" s="526">
        <v>5</v>
      </c>
      <c r="F2881" s="527" t="s">
        <v>135</v>
      </c>
      <c r="G2881" s="528" t="s">
        <v>152</v>
      </c>
      <c r="Q2881" s="519" t="s">
        <v>110</v>
      </c>
      <c r="R2881" s="551"/>
      <c r="S2881" s="552"/>
      <c r="T2881" s="553"/>
      <c r="U2881" s="549"/>
      <c r="V2881" s="549"/>
      <c r="W2881" s="550"/>
      <c r="X2881" s="550"/>
      <c r="Y2881" s="550"/>
      <c r="Z2881" s="550"/>
      <c r="AA2881" s="550"/>
      <c r="AB2881" s="550"/>
      <c r="AC2881" s="550"/>
      <c r="AD2881" s="550"/>
      <c r="AE2881" s="550"/>
      <c r="AF2881" s="550"/>
      <c r="AG2881" s="550"/>
      <c r="AH2881" s="550"/>
      <c r="AK2881" s="289"/>
    </row>
    <row r="2882" spans="5:37" outlineLevel="1" x14ac:dyDescent="0.2">
      <c r="E2882" s="526">
        <v>5</v>
      </c>
      <c r="F2882" s="527" t="s">
        <v>135</v>
      </c>
      <c r="G2882" s="528" t="s">
        <v>152</v>
      </c>
      <c r="Q2882" s="519" t="s">
        <v>110</v>
      </c>
      <c r="R2882" s="551"/>
      <c r="S2882" s="552"/>
      <c r="T2882" s="553"/>
      <c r="U2882" s="549"/>
      <c r="V2882" s="549"/>
      <c r="W2882" s="550"/>
      <c r="X2882" s="550"/>
      <c r="Y2882" s="550"/>
      <c r="Z2882" s="550"/>
      <c r="AA2882" s="550"/>
      <c r="AB2882" s="550"/>
      <c r="AC2882" s="550"/>
      <c r="AD2882" s="550"/>
      <c r="AE2882" s="550"/>
      <c r="AF2882" s="550"/>
      <c r="AG2882" s="550"/>
      <c r="AH2882" s="550"/>
      <c r="AK2882" s="289"/>
    </row>
    <row r="2883" spans="5:37" outlineLevel="1" x14ac:dyDescent="0.2">
      <c r="E2883" s="526">
        <v>5</v>
      </c>
      <c r="F2883" s="527" t="s">
        <v>135</v>
      </c>
      <c r="G2883" s="528" t="s">
        <v>152</v>
      </c>
      <c r="Q2883" s="519" t="s">
        <v>110</v>
      </c>
      <c r="R2883" s="551"/>
      <c r="S2883" s="552"/>
      <c r="T2883" s="553"/>
      <c r="U2883" s="549"/>
      <c r="V2883" s="549"/>
      <c r="W2883" s="550"/>
      <c r="X2883" s="550"/>
      <c r="Y2883" s="550"/>
      <c r="Z2883" s="550"/>
      <c r="AA2883" s="550"/>
      <c r="AB2883" s="550"/>
      <c r="AC2883" s="550"/>
      <c r="AD2883" s="550"/>
      <c r="AE2883" s="550"/>
      <c r="AF2883" s="550"/>
      <c r="AG2883" s="550"/>
      <c r="AH2883" s="550"/>
      <c r="AK2883" s="289"/>
    </row>
    <row r="2884" spans="5:37" outlineLevel="1" x14ac:dyDescent="0.2">
      <c r="E2884" s="526">
        <v>5</v>
      </c>
      <c r="F2884" s="527" t="s">
        <v>135</v>
      </c>
      <c r="G2884" s="528" t="s">
        <v>152</v>
      </c>
      <c r="Q2884" s="519" t="s">
        <v>110</v>
      </c>
      <c r="R2884" s="551"/>
      <c r="S2884" s="552"/>
      <c r="T2884" s="553"/>
      <c r="U2884" s="549"/>
      <c r="V2884" s="549"/>
      <c r="W2884" s="550"/>
      <c r="X2884" s="550"/>
      <c r="Y2884" s="550"/>
      <c r="Z2884" s="550"/>
      <c r="AA2884" s="550"/>
      <c r="AB2884" s="550"/>
      <c r="AC2884" s="550"/>
      <c r="AD2884" s="550"/>
      <c r="AE2884" s="550"/>
      <c r="AF2884" s="550"/>
      <c r="AG2884" s="550"/>
      <c r="AH2884" s="550"/>
      <c r="AK2884" s="289"/>
    </row>
    <row r="2885" spans="5:37" outlineLevel="1" x14ac:dyDescent="0.2">
      <c r="E2885" s="526">
        <v>5</v>
      </c>
      <c r="F2885" s="527" t="s">
        <v>135</v>
      </c>
      <c r="G2885" s="528" t="s">
        <v>152</v>
      </c>
      <c r="H2885" s="16"/>
      <c r="I2885" s="16"/>
      <c r="J2885" s="16"/>
      <c r="Q2885" s="519" t="s">
        <v>110</v>
      </c>
      <c r="R2885" s="551"/>
      <c r="S2885" s="552"/>
      <c r="T2885" s="553"/>
      <c r="U2885" s="549"/>
      <c r="V2885" s="549"/>
      <c r="W2885" s="550"/>
      <c r="X2885" s="550"/>
      <c r="Y2885" s="550"/>
      <c r="Z2885" s="550"/>
      <c r="AA2885" s="550"/>
      <c r="AB2885" s="550"/>
      <c r="AC2885" s="550"/>
      <c r="AD2885" s="550"/>
      <c r="AE2885" s="550"/>
      <c r="AF2885" s="550"/>
      <c r="AG2885" s="550"/>
      <c r="AH2885" s="550"/>
      <c r="AK2885" s="289"/>
    </row>
    <row r="2886" spans="5:37" outlineLevel="1" x14ac:dyDescent="0.2">
      <c r="E2886" s="526">
        <v>5</v>
      </c>
      <c r="F2886" s="527" t="s">
        <v>135</v>
      </c>
      <c r="G2886" s="528" t="s">
        <v>152</v>
      </c>
      <c r="H2886" s="16"/>
      <c r="I2886" s="16"/>
      <c r="J2886" s="16"/>
      <c r="Q2886" s="519" t="s">
        <v>110</v>
      </c>
      <c r="R2886" s="551"/>
      <c r="S2886" s="552"/>
      <c r="T2886" s="553"/>
      <c r="U2886" s="549"/>
      <c r="V2886" s="549"/>
      <c r="W2886" s="550"/>
      <c r="X2886" s="550"/>
      <c r="Y2886" s="550"/>
      <c r="Z2886" s="550"/>
      <c r="AA2886" s="550"/>
      <c r="AB2886" s="550"/>
      <c r="AC2886" s="550"/>
      <c r="AD2886" s="550"/>
      <c r="AE2886" s="550"/>
      <c r="AF2886" s="550"/>
      <c r="AG2886" s="550"/>
      <c r="AH2886" s="550"/>
      <c r="AK2886" s="289"/>
    </row>
    <row r="2887" spans="5:37" outlineLevel="1" x14ac:dyDescent="0.2">
      <c r="E2887" s="526">
        <v>5</v>
      </c>
      <c r="F2887" s="527" t="s">
        <v>135</v>
      </c>
      <c r="G2887" s="533" t="s">
        <v>152</v>
      </c>
      <c r="H2887" s="16"/>
      <c r="I2887" s="16"/>
      <c r="J2887" s="16"/>
      <c r="Q2887" s="519" t="s">
        <v>110</v>
      </c>
      <c r="R2887" s="554"/>
      <c r="S2887" s="555"/>
      <c r="T2887" s="556"/>
      <c r="U2887" s="549"/>
      <c r="V2887" s="549"/>
      <c r="W2887" s="550"/>
      <c r="X2887" s="550"/>
      <c r="Y2887" s="550"/>
      <c r="Z2887" s="550"/>
      <c r="AA2887" s="550"/>
      <c r="AB2887" s="550"/>
      <c r="AC2887" s="550"/>
      <c r="AD2887" s="550"/>
      <c r="AE2887" s="550"/>
      <c r="AF2887" s="550"/>
      <c r="AG2887" s="550"/>
      <c r="AH2887" s="550"/>
      <c r="AK2887" s="289"/>
    </row>
    <row r="2888" spans="5:37" outlineLevel="1" x14ac:dyDescent="0.2">
      <c r="E2888" s="516">
        <v>6</v>
      </c>
      <c r="F2888" s="517" t="s">
        <v>136</v>
      </c>
      <c r="G2888" s="518" t="s">
        <v>152</v>
      </c>
      <c r="Q2888" s="519" t="s">
        <v>110</v>
      </c>
      <c r="R2888" s="546"/>
      <c r="S2888" s="547"/>
      <c r="T2888" s="548"/>
      <c r="U2888" s="549"/>
      <c r="V2888" s="549"/>
      <c r="W2888" s="550"/>
      <c r="X2888" s="550"/>
      <c r="Y2888" s="550"/>
      <c r="Z2888" s="550"/>
      <c r="AA2888" s="550"/>
      <c r="AB2888" s="550"/>
      <c r="AC2888" s="550"/>
      <c r="AD2888" s="550"/>
      <c r="AE2888" s="550"/>
      <c r="AF2888" s="550"/>
      <c r="AG2888" s="550"/>
      <c r="AH2888" s="550"/>
      <c r="AK2888" s="289"/>
    </row>
    <row r="2889" spans="5:37" outlineLevel="1" x14ac:dyDescent="0.2">
      <c r="E2889" s="526">
        <v>6</v>
      </c>
      <c r="F2889" s="527" t="s">
        <v>136</v>
      </c>
      <c r="G2889" s="528" t="s">
        <v>152</v>
      </c>
      <c r="Q2889" s="519" t="s">
        <v>110</v>
      </c>
      <c r="R2889" s="551"/>
      <c r="S2889" s="552"/>
      <c r="T2889" s="553"/>
      <c r="U2889" s="549"/>
      <c r="V2889" s="549"/>
      <c r="W2889" s="550"/>
      <c r="X2889" s="550"/>
      <c r="Y2889" s="550"/>
      <c r="Z2889" s="550"/>
      <c r="AA2889" s="550"/>
      <c r="AB2889" s="550"/>
      <c r="AC2889" s="550"/>
      <c r="AD2889" s="550"/>
      <c r="AE2889" s="550"/>
      <c r="AF2889" s="550"/>
      <c r="AG2889" s="550"/>
      <c r="AH2889" s="550"/>
      <c r="AK2889" s="289"/>
    </row>
    <row r="2890" spans="5:37" outlineLevel="1" x14ac:dyDescent="0.2">
      <c r="E2890" s="526">
        <v>6</v>
      </c>
      <c r="F2890" s="527" t="s">
        <v>136</v>
      </c>
      <c r="G2890" s="528" t="s">
        <v>152</v>
      </c>
      <c r="Q2890" s="519" t="s">
        <v>110</v>
      </c>
      <c r="R2890" s="551"/>
      <c r="S2890" s="552"/>
      <c r="T2890" s="553"/>
      <c r="U2890" s="549"/>
      <c r="V2890" s="549"/>
      <c r="W2890" s="550"/>
      <c r="X2890" s="550"/>
      <c r="Y2890" s="550"/>
      <c r="Z2890" s="550"/>
      <c r="AA2890" s="550"/>
      <c r="AB2890" s="550"/>
      <c r="AC2890" s="550"/>
      <c r="AD2890" s="550"/>
      <c r="AE2890" s="550"/>
      <c r="AF2890" s="550"/>
      <c r="AG2890" s="550"/>
      <c r="AH2890" s="550"/>
      <c r="AK2890" s="289"/>
    </row>
    <row r="2891" spans="5:37" outlineLevel="1" x14ac:dyDescent="0.2">
      <c r="E2891" s="526">
        <v>6</v>
      </c>
      <c r="F2891" s="527" t="s">
        <v>136</v>
      </c>
      <c r="G2891" s="528" t="s">
        <v>152</v>
      </c>
      <c r="Q2891" s="519" t="s">
        <v>110</v>
      </c>
      <c r="R2891" s="551"/>
      <c r="S2891" s="552"/>
      <c r="T2891" s="553"/>
      <c r="U2891" s="549"/>
      <c r="V2891" s="549"/>
      <c r="W2891" s="550"/>
      <c r="X2891" s="550"/>
      <c r="Y2891" s="550"/>
      <c r="Z2891" s="550"/>
      <c r="AA2891" s="550"/>
      <c r="AB2891" s="550"/>
      <c r="AC2891" s="550"/>
      <c r="AD2891" s="550"/>
      <c r="AE2891" s="550"/>
      <c r="AF2891" s="550"/>
      <c r="AG2891" s="550"/>
      <c r="AH2891" s="550"/>
      <c r="AK2891" s="289"/>
    </row>
    <row r="2892" spans="5:37" outlineLevel="1" x14ac:dyDescent="0.2">
      <c r="E2892" s="526">
        <v>6</v>
      </c>
      <c r="F2892" s="527" t="s">
        <v>136</v>
      </c>
      <c r="G2892" s="528" t="s">
        <v>152</v>
      </c>
      <c r="Q2892" s="519" t="s">
        <v>110</v>
      </c>
      <c r="R2892" s="551"/>
      <c r="S2892" s="552"/>
      <c r="T2892" s="553"/>
      <c r="U2892" s="549"/>
      <c r="V2892" s="549"/>
      <c r="W2892" s="550"/>
      <c r="X2892" s="550"/>
      <c r="Y2892" s="550"/>
      <c r="Z2892" s="550"/>
      <c r="AA2892" s="550"/>
      <c r="AB2892" s="550"/>
      <c r="AC2892" s="550"/>
      <c r="AD2892" s="550"/>
      <c r="AE2892" s="550"/>
      <c r="AF2892" s="550"/>
      <c r="AG2892" s="550"/>
      <c r="AH2892" s="550"/>
      <c r="AK2892" s="289"/>
    </row>
    <row r="2893" spans="5:37" outlineLevel="1" x14ac:dyDescent="0.2">
      <c r="E2893" s="526">
        <v>6</v>
      </c>
      <c r="F2893" s="527" t="s">
        <v>136</v>
      </c>
      <c r="G2893" s="528" t="s">
        <v>152</v>
      </c>
      <c r="Q2893" s="519" t="s">
        <v>110</v>
      </c>
      <c r="R2893" s="551"/>
      <c r="S2893" s="552"/>
      <c r="T2893" s="553"/>
      <c r="U2893" s="549"/>
      <c r="V2893" s="549"/>
      <c r="W2893" s="550"/>
      <c r="X2893" s="550"/>
      <c r="Y2893" s="550"/>
      <c r="Z2893" s="550"/>
      <c r="AA2893" s="550"/>
      <c r="AB2893" s="550"/>
      <c r="AC2893" s="550"/>
      <c r="AD2893" s="550"/>
      <c r="AE2893" s="550"/>
      <c r="AF2893" s="550"/>
      <c r="AG2893" s="550"/>
      <c r="AH2893" s="550"/>
      <c r="AK2893" s="289"/>
    </row>
    <row r="2894" spans="5:37" outlineLevel="1" x14ac:dyDescent="0.2">
      <c r="E2894" s="526">
        <v>6</v>
      </c>
      <c r="F2894" s="527" t="s">
        <v>136</v>
      </c>
      <c r="G2894" s="528" t="s">
        <v>152</v>
      </c>
      <c r="Q2894" s="519" t="s">
        <v>110</v>
      </c>
      <c r="R2894" s="551"/>
      <c r="S2894" s="552"/>
      <c r="T2894" s="553"/>
      <c r="U2894" s="549"/>
      <c r="V2894" s="549"/>
      <c r="W2894" s="550"/>
      <c r="X2894" s="550"/>
      <c r="Y2894" s="550"/>
      <c r="Z2894" s="550"/>
      <c r="AA2894" s="550"/>
      <c r="AB2894" s="550"/>
      <c r="AC2894" s="550"/>
      <c r="AD2894" s="550"/>
      <c r="AE2894" s="550"/>
      <c r="AF2894" s="550"/>
      <c r="AG2894" s="550"/>
      <c r="AH2894" s="550"/>
      <c r="AK2894" s="289"/>
    </row>
    <row r="2895" spans="5:37" outlineLevel="1" x14ac:dyDescent="0.2">
      <c r="E2895" s="526">
        <v>6</v>
      </c>
      <c r="F2895" s="527" t="s">
        <v>136</v>
      </c>
      <c r="G2895" s="528" t="s">
        <v>152</v>
      </c>
      <c r="H2895" s="16"/>
      <c r="I2895" s="16"/>
      <c r="J2895" s="16"/>
      <c r="Q2895" s="519" t="s">
        <v>110</v>
      </c>
      <c r="R2895" s="551"/>
      <c r="S2895" s="552"/>
      <c r="T2895" s="553"/>
      <c r="U2895" s="549"/>
      <c r="V2895" s="549"/>
      <c r="W2895" s="550"/>
      <c r="X2895" s="550"/>
      <c r="Y2895" s="550"/>
      <c r="Z2895" s="550"/>
      <c r="AA2895" s="550"/>
      <c r="AB2895" s="550"/>
      <c r="AC2895" s="550"/>
      <c r="AD2895" s="550"/>
      <c r="AE2895" s="550"/>
      <c r="AF2895" s="550"/>
      <c r="AG2895" s="550"/>
      <c r="AH2895" s="550"/>
      <c r="AK2895" s="289"/>
    </row>
    <row r="2896" spans="5:37" outlineLevel="1" x14ac:dyDescent="0.2">
      <c r="E2896" s="526">
        <v>6</v>
      </c>
      <c r="F2896" s="527" t="s">
        <v>136</v>
      </c>
      <c r="G2896" s="528" t="s">
        <v>152</v>
      </c>
      <c r="H2896" s="16"/>
      <c r="I2896" s="16"/>
      <c r="J2896" s="16"/>
      <c r="Q2896" s="519" t="s">
        <v>110</v>
      </c>
      <c r="R2896" s="551"/>
      <c r="S2896" s="552"/>
      <c r="T2896" s="553"/>
      <c r="U2896" s="549"/>
      <c r="V2896" s="549"/>
      <c r="W2896" s="550"/>
      <c r="X2896" s="550"/>
      <c r="Y2896" s="550"/>
      <c r="Z2896" s="550"/>
      <c r="AA2896" s="550"/>
      <c r="AB2896" s="550"/>
      <c r="AC2896" s="550"/>
      <c r="AD2896" s="550"/>
      <c r="AE2896" s="550"/>
      <c r="AF2896" s="550"/>
      <c r="AG2896" s="550"/>
      <c r="AH2896" s="550"/>
      <c r="AK2896" s="289"/>
    </row>
    <row r="2897" spans="5:37" outlineLevel="1" x14ac:dyDescent="0.2">
      <c r="E2897" s="526">
        <v>6</v>
      </c>
      <c r="F2897" s="527" t="s">
        <v>136</v>
      </c>
      <c r="G2897" s="533" t="s">
        <v>152</v>
      </c>
      <c r="H2897" s="16"/>
      <c r="I2897" s="16"/>
      <c r="J2897" s="16"/>
      <c r="Q2897" s="519" t="s">
        <v>110</v>
      </c>
      <c r="R2897" s="554"/>
      <c r="S2897" s="555"/>
      <c r="T2897" s="556"/>
      <c r="U2897" s="549"/>
      <c r="V2897" s="549"/>
      <c r="W2897" s="550"/>
      <c r="X2897" s="550"/>
      <c r="Y2897" s="550"/>
      <c r="Z2897" s="550"/>
      <c r="AA2897" s="550"/>
      <c r="AB2897" s="550"/>
      <c r="AC2897" s="550"/>
      <c r="AD2897" s="550"/>
      <c r="AE2897" s="550"/>
      <c r="AF2897" s="550"/>
      <c r="AG2897" s="550"/>
      <c r="AH2897" s="550"/>
      <c r="AK2897" s="289"/>
    </row>
    <row r="2898" spans="5:37" outlineLevel="1" x14ac:dyDescent="0.2">
      <c r="E2898" s="516">
        <v>7</v>
      </c>
      <c r="F2898" s="517" t="s">
        <v>137</v>
      </c>
      <c r="G2898" s="518" t="s">
        <v>152</v>
      </c>
      <c r="Q2898" s="519" t="s">
        <v>110</v>
      </c>
      <c r="R2898" s="546"/>
      <c r="S2898" s="547"/>
      <c r="T2898" s="548"/>
      <c r="U2898" s="549"/>
      <c r="V2898" s="549"/>
      <c r="W2898" s="550"/>
      <c r="X2898" s="550"/>
      <c r="Y2898" s="550"/>
      <c r="Z2898" s="550"/>
      <c r="AA2898" s="550"/>
      <c r="AB2898" s="550"/>
      <c r="AC2898" s="550"/>
      <c r="AD2898" s="550"/>
      <c r="AE2898" s="550"/>
      <c r="AF2898" s="550"/>
      <c r="AG2898" s="550"/>
      <c r="AH2898" s="550"/>
      <c r="AK2898" s="289"/>
    </row>
    <row r="2899" spans="5:37" outlineLevel="1" x14ac:dyDescent="0.2">
      <c r="E2899" s="526">
        <v>7</v>
      </c>
      <c r="F2899" s="527" t="s">
        <v>137</v>
      </c>
      <c r="G2899" s="528" t="s">
        <v>152</v>
      </c>
      <c r="Q2899" s="519" t="s">
        <v>110</v>
      </c>
      <c r="R2899" s="551"/>
      <c r="S2899" s="552"/>
      <c r="T2899" s="553"/>
      <c r="U2899" s="549"/>
      <c r="V2899" s="549"/>
      <c r="W2899" s="550"/>
      <c r="X2899" s="550"/>
      <c r="Y2899" s="550"/>
      <c r="Z2899" s="550"/>
      <c r="AA2899" s="550"/>
      <c r="AB2899" s="550"/>
      <c r="AC2899" s="550"/>
      <c r="AD2899" s="550"/>
      <c r="AE2899" s="550"/>
      <c r="AF2899" s="550"/>
      <c r="AG2899" s="550"/>
      <c r="AH2899" s="550"/>
      <c r="AK2899" s="289"/>
    </row>
    <row r="2900" spans="5:37" outlineLevel="1" x14ac:dyDescent="0.2">
      <c r="E2900" s="526">
        <v>7</v>
      </c>
      <c r="F2900" s="527" t="s">
        <v>137</v>
      </c>
      <c r="G2900" s="528" t="s">
        <v>152</v>
      </c>
      <c r="Q2900" s="519" t="s">
        <v>110</v>
      </c>
      <c r="R2900" s="551"/>
      <c r="S2900" s="552"/>
      <c r="T2900" s="553"/>
      <c r="U2900" s="549"/>
      <c r="V2900" s="549"/>
      <c r="W2900" s="550"/>
      <c r="X2900" s="550"/>
      <c r="Y2900" s="550"/>
      <c r="Z2900" s="550"/>
      <c r="AA2900" s="550"/>
      <c r="AB2900" s="550"/>
      <c r="AC2900" s="550"/>
      <c r="AD2900" s="550"/>
      <c r="AE2900" s="550"/>
      <c r="AF2900" s="550"/>
      <c r="AG2900" s="550"/>
      <c r="AH2900" s="550"/>
      <c r="AK2900" s="289"/>
    </row>
    <row r="2901" spans="5:37" outlineLevel="1" x14ac:dyDescent="0.2">
      <c r="E2901" s="526">
        <v>7</v>
      </c>
      <c r="F2901" s="527" t="s">
        <v>137</v>
      </c>
      <c r="G2901" s="528" t="s">
        <v>152</v>
      </c>
      <c r="Q2901" s="519" t="s">
        <v>110</v>
      </c>
      <c r="R2901" s="551"/>
      <c r="S2901" s="552"/>
      <c r="T2901" s="553"/>
      <c r="U2901" s="549"/>
      <c r="V2901" s="549"/>
      <c r="W2901" s="550"/>
      <c r="X2901" s="550"/>
      <c r="Y2901" s="550"/>
      <c r="Z2901" s="550"/>
      <c r="AA2901" s="550"/>
      <c r="AB2901" s="550"/>
      <c r="AC2901" s="550"/>
      <c r="AD2901" s="550"/>
      <c r="AE2901" s="550"/>
      <c r="AF2901" s="550"/>
      <c r="AG2901" s="550"/>
      <c r="AH2901" s="550"/>
      <c r="AK2901" s="289"/>
    </row>
    <row r="2902" spans="5:37" outlineLevel="1" x14ac:dyDescent="0.2">
      <c r="E2902" s="526">
        <v>7</v>
      </c>
      <c r="F2902" s="527" t="s">
        <v>137</v>
      </c>
      <c r="G2902" s="528" t="s">
        <v>152</v>
      </c>
      <c r="Q2902" s="519" t="s">
        <v>110</v>
      </c>
      <c r="R2902" s="551"/>
      <c r="S2902" s="552"/>
      <c r="T2902" s="553"/>
      <c r="U2902" s="549"/>
      <c r="V2902" s="549"/>
      <c r="W2902" s="550"/>
      <c r="X2902" s="550"/>
      <c r="Y2902" s="550"/>
      <c r="Z2902" s="550"/>
      <c r="AA2902" s="550"/>
      <c r="AB2902" s="550"/>
      <c r="AC2902" s="550"/>
      <c r="AD2902" s="550"/>
      <c r="AE2902" s="550"/>
      <c r="AF2902" s="550"/>
      <c r="AG2902" s="550"/>
      <c r="AH2902" s="550"/>
      <c r="AK2902" s="289"/>
    </row>
    <row r="2903" spans="5:37" outlineLevel="1" x14ac:dyDescent="0.2">
      <c r="E2903" s="526">
        <v>7</v>
      </c>
      <c r="F2903" s="527" t="s">
        <v>137</v>
      </c>
      <c r="G2903" s="528" t="s">
        <v>152</v>
      </c>
      <c r="Q2903" s="519" t="s">
        <v>110</v>
      </c>
      <c r="R2903" s="551"/>
      <c r="S2903" s="552"/>
      <c r="T2903" s="553"/>
      <c r="U2903" s="549"/>
      <c r="V2903" s="549"/>
      <c r="W2903" s="550"/>
      <c r="X2903" s="550"/>
      <c r="Y2903" s="550"/>
      <c r="Z2903" s="550"/>
      <c r="AA2903" s="550"/>
      <c r="AB2903" s="550"/>
      <c r="AC2903" s="550"/>
      <c r="AD2903" s="550"/>
      <c r="AE2903" s="550"/>
      <c r="AF2903" s="550"/>
      <c r="AG2903" s="550"/>
      <c r="AH2903" s="550"/>
      <c r="AK2903" s="289"/>
    </row>
    <row r="2904" spans="5:37" outlineLevel="1" x14ac:dyDescent="0.2">
      <c r="E2904" s="526">
        <v>7</v>
      </c>
      <c r="F2904" s="527" t="s">
        <v>137</v>
      </c>
      <c r="G2904" s="528" t="s">
        <v>152</v>
      </c>
      <c r="Q2904" s="519" t="s">
        <v>110</v>
      </c>
      <c r="R2904" s="551"/>
      <c r="S2904" s="552"/>
      <c r="T2904" s="553"/>
      <c r="U2904" s="549"/>
      <c r="V2904" s="549"/>
      <c r="W2904" s="550"/>
      <c r="X2904" s="550"/>
      <c r="Y2904" s="550"/>
      <c r="Z2904" s="550"/>
      <c r="AA2904" s="550"/>
      <c r="AB2904" s="550"/>
      <c r="AC2904" s="550"/>
      <c r="AD2904" s="550"/>
      <c r="AE2904" s="550"/>
      <c r="AF2904" s="550"/>
      <c r="AG2904" s="550"/>
      <c r="AH2904" s="550"/>
      <c r="AK2904" s="289"/>
    </row>
    <row r="2905" spans="5:37" outlineLevel="1" x14ac:dyDescent="0.2">
      <c r="E2905" s="526">
        <v>7</v>
      </c>
      <c r="F2905" s="527" t="s">
        <v>137</v>
      </c>
      <c r="G2905" s="528" t="s">
        <v>152</v>
      </c>
      <c r="H2905" s="16"/>
      <c r="I2905" s="16"/>
      <c r="J2905" s="16"/>
      <c r="Q2905" s="519" t="s">
        <v>110</v>
      </c>
      <c r="R2905" s="551"/>
      <c r="S2905" s="552"/>
      <c r="T2905" s="553"/>
      <c r="U2905" s="549"/>
      <c r="V2905" s="549"/>
      <c r="W2905" s="550"/>
      <c r="X2905" s="550"/>
      <c r="Y2905" s="550"/>
      <c r="Z2905" s="550"/>
      <c r="AA2905" s="550"/>
      <c r="AB2905" s="550"/>
      <c r="AC2905" s="550"/>
      <c r="AD2905" s="550"/>
      <c r="AE2905" s="550"/>
      <c r="AF2905" s="550"/>
      <c r="AG2905" s="550"/>
      <c r="AH2905" s="550"/>
      <c r="AK2905" s="289"/>
    </row>
    <row r="2906" spans="5:37" outlineLevel="1" x14ac:dyDescent="0.2">
      <c r="E2906" s="526">
        <v>7</v>
      </c>
      <c r="F2906" s="527" t="s">
        <v>137</v>
      </c>
      <c r="G2906" s="528" t="s">
        <v>152</v>
      </c>
      <c r="H2906" s="16"/>
      <c r="I2906" s="16"/>
      <c r="J2906" s="16"/>
      <c r="Q2906" s="519" t="s">
        <v>110</v>
      </c>
      <c r="R2906" s="551"/>
      <c r="S2906" s="552"/>
      <c r="T2906" s="553"/>
      <c r="U2906" s="549"/>
      <c r="V2906" s="549"/>
      <c r="W2906" s="550"/>
      <c r="X2906" s="550"/>
      <c r="Y2906" s="550"/>
      <c r="Z2906" s="550"/>
      <c r="AA2906" s="550"/>
      <c r="AB2906" s="550"/>
      <c r="AC2906" s="550"/>
      <c r="AD2906" s="550"/>
      <c r="AE2906" s="550"/>
      <c r="AF2906" s="550"/>
      <c r="AG2906" s="550"/>
      <c r="AH2906" s="550"/>
      <c r="AK2906" s="289"/>
    </row>
    <row r="2907" spans="5:37" outlineLevel="1" x14ac:dyDescent="0.2">
      <c r="E2907" s="526">
        <v>7</v>
      </c>
      <c r="F2907" s="527" t="s">
        <v>137</v>
      </c>
      <c r="G2907" s="533" t="s">
        <v>152</v>
      </c>
      <c r="H2907" s="16"/>
      <c r="I2907" s="16"/>
      <c r="J2907" s="16"/>
      <c r="Q2907" s="519" t="s">
        <v>110</v>
      </c>
      <c r="R2907" s="554"/>
      <c r="S2907" s="555"/>
      <c r="T2907" s="556"/>
      <c r="U2907" s="549"/>
      <c r="V2907" s="549"/>
      <c r="W2907" s="550"/>
      <c r="X2907" s="550"/>
      <c r="Y2907" s="550"/>
      <c r="Z2907" s="550"/>
      <c r="AA2907" s="550"/>
      <c r="AB2907" s="550"/>
      <c r="AC2907" s="550"/>
      <c r="AD2907" s="550"/>
      <c r="AE2907" s="550"/>
      <c r="AF2907" s="550"/>
      <c r="AG2907" s="550"/>
      <c r="AH2907" s="550"/>
      <c r="AK2907" s="289"/>
    </row>
    <row r="2908" spans="5:37" outlineLevel="1" x14ac:dyDescent="0.2">
      <c r="E2908" s="516">
        <v>8</v>
      </c>
      <c r="F2908" s="517" t="s">
        <v>138</v>
      </c>
      <c r="G2908" s="518" t="s">
        <v>152</v>
      </c>
      <c r="Q2908" s="519" t="s">
        <v>110</v>
      </c>
      <c r="R2908" s="546"/>
      <c r="S2908" s="547"/>
      <c r="T2908" s="548"/>
      <c r="U2908" s="549"/>
      <c r="V2908" s="549"/>
      <c r="W2908" s="550"/>
      <c r="X2908" s="550"/>
      <c r="Y2908" s="550"/>
      <c r="Z2908" s="550"/>
      <c r="AA2908" s="550"/>
      <c r="AB2908" s="550"/>
      <c r="AC2908" s="550"/>
      <c r="AD2908" s="550"/>
      <c r="AE2908" s="550"/>
      <c r="AF2908" s="550"/>
      <c r="AG2908" s="550"/>
      <c r="AH2908" s="550"/>
      <c r="AK2908" s="289"/>
    </row>
    <row r="2909" spans="5:37" outlineLevel="1" x14ac:dyDescent="0.2">
      <c r="E2909" s="526">
        <v>8</v>
      </c>
      <c r="F2909" s="527" t="s">
        <v>138</v>
      </c>
      <c r="G2909" s="528" t="s">
        <v>152</v>
      </c>
      <c r="Q2909" s="519" t="s">
        <v>110</v>
      </c>
      <c r="R2909" s="551"/>
      <c r="S2909" s="552"/>
      <c r="T2909" s="553"/>
      <c r="U2909" s="549"/>
      <c r="V2909" s="549"/>
      <c r="W2909" s="550"/>
      <c r="X2909" s="550"/>
      <c r="Y2909" s="550"/>
      <c r="Z2909" s="550"/>
      <c r="AA2909" s="550"/>
      <c r="AB2909" s="550"/>
      <c r="AC2909" s="550"/>
      <c r="AD2909" s="550"/>
      <c r="AE2909" s="550"/>
      <c r="AF2909" s="550"/>
      <c r="AG2909" s="550"/>
      <c r="AH2909" s="550"/>
      <c r="AK2909" s="289"/>
    </row>
    <row r="2910" spans="5:37" outlineLevel="1" x14ac:dyDescent="0.2">
      <c r="E2910" s="526">
        <v>8</v>
      </c>
      <c r="F2910" s="527" t="s">
        <v>138</v>
      </c>
      <c r="G2910" s="528" t="s">
        <v>152</v>
      </c>
      <c r="Q2910" s="519" t="s">
        <v>110</v>
      </c>
      <c r="R2910" s="551"/>
      <c r="S2910" s="552"/>
      <c r="T2910" s="553"/>
      <c r="U2910" s="549"/>
      <c r="V2910" s="549"/>
      <c r="W2910" s="550"/>
      <c r="X2910" s="550"/>
      <c r="Y2910" s="550"/>
      <c r="Z2910" s="550"/>
      <c r="AA2910" s="550"/>
      <c r="AB2910" s="550"/>
      <c r="AC2910" s="550"/>
      <c r="AD2910" s="550"/>
      <c r="AE2910" s="550"/>
      <c r="AF2910" s="550"/>
      <c r="AG2910" s="550"/>
      <c r="AH2910" s="550"/>
      <c r="AK2910" s="289"/>
    </row>
    <row r="2911" spans="5:37" outlineLevel="1" x14ac:dyDescent="0.2">
      <c r="E2911" s="526">
        <v>8</v>
      </c>
      <c r="F2911" s="527" t="s">
        <v>138</v>
      </c>
      <c r="G2911" s="528" t="s">
        <v>152</v>
      </c>
      <c r="Q2911" s="519" t="s">
        <v>110</v>
      </c>
      <c r="R2911" s="551"/>
      <c r="S2911" s="552"/>
      <c r="T2911" s="553"/>
      <c r="U2911" s="549"/>
      <c r="V2911" s="549"/>
      <c r="W2911" s="550"/>
      <c r="X2911" s="550"/>
      <c r="Y2911" s="550"/>
      <c r="Z2911" s="550"/>
      <c r="AA2911" s="550"/>
      <c r="AB2911" s="550"/>
      <c r="AC2911" s="550"/>
      <c r="AD2911" s="550"/>
      <c r="AE2911" s="550"/>
      <c r="AF2911" s="550"/>
      <c r="AG2911" s="550"/>
      <c r="AH2911" s="550"/>
      <c r="AK2911" s="289"/>
    </row>
    <row r="2912" spans="5:37" outlineLevel="1" x14ac:dyDescent="0.2">
      <c r="E2912" s="526">
        <v>8</v>
      </c>
      <c r="F2912" s="527" t="s">
        <v>138</v>
      </c>
      <c r="G2912" s="528" t="s">
        <v>152</v>
      </c>
      <c r="Q2912" s="519" t="s">
        <v>110</v>
      </c>
      <c r="R2912" s="551"/>
      <c r="S2912" s="552"/>
      <c r="T2912" s="553"/>
      <c r="U2912" s="549"/>
      <c r="V2912" s="549"/>
      <c r="W2912" s="550"/>
      <c r="X2912" s="550"/>
      <c r="Y2912" s="550"/>
      <c r="Z2912" s="550"/>
      <c r="AA2912" s="550"/>
      <c r="AB2912" s="550"/>
      <c r="AC2912" s="550"/>
      <c r="AD2912" s="550"/>
      <c r="AE2912" s="550"/>
      <c r="AF2912" s="550"/>
      <c r="AG2912" s="550"/>
      <c r="AH2912" s="550"/>
      <c r="AK2912" s="289"/>
    </row>
    <row r="2913" spans="5:37" outlineLevel="1" x14ac:dyDescent="0.2">
      <c r="E2913" s="526">
        <v>8</v>
      </c>
      <c r="F2913" s="527" t="s">
        <v>138</v>
      </c>
      <c r="G2913" s="528" t="s">
        <v>152</v>
      </c>
      <c r="Q2913" s="519" t="s">
        <v>110</v>
      </c>
      <c r="R2913" s="551"/>
      <c r="S2913" s="552"/>
      <c r="T2913" s="553"/>
      <c r="U2913" s="549"/>
      <c r="V2913" s="549"/>
      <c r="W2913" s="550"/>
      <c r="X2913" s="550"/>
      <c r="Y2913" s="550"/>
      <c r="Z2913" s="550"/>
      <c r="AA2913" s="550"/>
      <c r="AB2913" s="550"/>
      <c r="AC2913" s="550"/>
      <c r="AD2913" s="550"/>
      <c r="AE2913" s="550"/>
      <c r="AF2913" s="550"/>
      <c r="AG2913" s="550"/>
      <c r="AH2913" s="550"/>
      <c r="AK2913" s="289"/>
    </row>
    <row r="2914" spans="5:37" outlineLevel="1" x14ac:dyDescent="0.2">
      <c r="E2914" s="526">
        <v>8</v>
      </c>
      <c r="F2914" s="527" t="s">
        <v>138</v>
      </c>
      <c r="G2914" s="528" t="s">
        <v>152</v>
      </c>
      <c r="Q2914" s="519" t="s">
        <v>110</v>
      </c>
      <c r="R2914" s="551"/>
      <c r="S2914" s="552"/>
      <c r="T2914" s="553"/>
      <c r="U2914" s="549"/>
      <c r="V2914" s="549"/>
      <c r="W2914" s="550"/>
      <c r="X2914" s="550"/>
      <c r="Y2914" s="550"/>
      <c r="Z2914" s="550"/>
      <c r="AA2914" s="550"/>
      <c r="AB2914" s="550"/>
      <c r="AC2914" s="550"/>
      <c r="AD2914" s="550"/>
      <c r="AE2914" s="550"/>
      <c r="AF2914" s="550"/>
      <c r="AG2914" s="550"/>
      <c r="AH2914" s="550"/>
      <c r="AK2914" s="289"/>
    </row>
    <row r="2915" spans="5:37" outlineLevel="1" x14ac:dyDescent="0.2">
      <c r="E2915" s="526">
        <v>8</v>
      </c>
      <c r="F2915" s="527" t="s">
        <v>138</v>
      </c>
      <c r="G2915" s="528" t="s">
        <v>152</v>
      </c>
      <c r="H2915" s="16"/>
      <c r="I2915" s="16"/>
      <c r="J2915" s="16"/>
      <c r="Q2915" s="519" t="s">
        <v>110</v>
      </c>
      <c r="R2915" s="551"/>
      <c r="S2915" s="552"/>
      <c r="T2915" s="553"/>
      <c r="U2915" s="549"/>
      <c r="V2915" s="549"/>
      <c r="W2915" s="550"/>
      <c r="X2915" s="550"/>
      <c r="Y2915" s="550"/>
      <c r="Z2915" s="550"/>
      <c r="AA2915" s="550"/>
      <c r="AB2915" s="550"/>
      <c r="AC2915" s="550"/>
      <c r="AD2915" s="550"/>
      <c r="AE2915" s="550"/>
      <c r="AF2915" s="550"/>
      <c r="AG2915" s="550"/>
      <c r="AH2915" s="550"/>
      <c r="AK2915" s="289"/>
    </row>
    <row r="2916" spans="5:37" outlineLevel="1" x14ac:dyDescent="0.2">
      <c r="E2916" s="526">
        <v>8</v>
      </c>
      <c r="F2916" s="527" t="s">
        <v>138</v>
      </c>
      <c r="G2916" s="528" t="s">
        <v>152</v>
      </c>
      <c r="H2916" s="16"/>
      <c r="I2916" s="16"/>
      <c r="J2916" s="16"/>
      <c r="Q2916" s="519" t="s">
        <v>110</v>
      </c>
      <c r="R2916" s="551"/>
      <c r="S2916" s="552"/>
      <c r="T2916" s="553"/>
      <c r="U2916" s="549"/>
      <c r="V2916" s="549"/>
      <c r="W2916" s="550"/>
      <c r="X2916" s="550"/>
      <c r="Y2916" s="550"/>
      <c r="Z2916" s="550"/>
      <c r="AA2916" s="550"/>
      <c r="AB2916" s="550"/>
      <c r="AC2916" s="550"/>
      <c r="AD2916" s="550"/>
      <c r="AE2916" s="550"/>
      <c r="AF2916" s="550"/>
      <c r="AG2916" s="550"/>
      <c r="AH2916" s="550"/>
      <c r="AK2916" s="289"/>
    </row>
    <row r="2917" spans="5:37" outlineLevel="1" x14ac:dyDescent="0.2">
      <c r="E2917" s="526">
        <v>8</v>
      </c>
      <c r="F2917" s="527" t="s">
        <v>138</v>
      </c>
      <c r="G2917" s="533" t="s">
        <v>152</v>
      </c>
      <c r="H2917" s="16"/>
      <c r="I2917" s="16"/>
      <c r="J2917" s="16"/>
      <c r="Q2917" s="519" t="s">
        <v>110</v>
      </c>
      <c r="R2917" s="554"/>
      <c r="S2917" s="555"/>
      <c r="T2917" s="556"/>
      <c r="U2917" s="549"/>
      <c r="V2917" s="549"/>
      <c r="W2917" s="550"/>
      <c r="X2917" s="550"/>
      <c r="Y2917" s="550"/>
      <c r="Z2917" s="550"/>
      <c r="AA2917" s="550"/>
      <c r="AB2917" s="550"/>
      <c r="AC2917" s="550"/>
      <c r="AD2917" s="550"/>
      <c r="AE2917" s="550"/>
      <c r="AF2917" s="550"/>
      <c r="AG2917" s="550"/>
      <c r="AH2917" s="550"/>
      <c r="AK2917" s="289"/>
    </row>
    <row r="2918" spans="5:37" outlineLevel="1" x14ac:dyDescent="0.2">
      <c r="E2918" s="516">
        <v>9</v>
      </c>
      <c r="F2918" s="517" t="s">
        <v>139</v>
      </c>
      <c r="G2918" s="518" t="s">
        <v>152</v>
      </c>
      <c r="Q2918" s="519" t="s">
        <v>110</v>
      </c>
      <c r="R2918" s="546"/>
      <c r="S2918" s="547"/>
      <c r="T2918" s="548"/>
      <c r="U2918" s="549"/>
      <c r="V2918" s="549"/>
      <c r="W2918" s="550"/>
      <c r="X2918" s="550"/>
      <c r="Y2918" s="550"/>
      <c r="Z2918" s="550"/>
      <c r="AA2918" s="550"/>
      <c r="AB2918" s="550"/>
      <c r="AC2918" s="550"/>
      <c r="AD2918" s="550"/>
      <c r="AE2918" s="550"/>
      <c r="AF2918" s="550"/>
      <c r="AG2918" s="550"/>
      <c r="AH2918" s="550"/>
      <c r="AK2918" s="289"/>
    </row>
    <row r="2919" spans="5:37" outlineLevel="1" x14ac:dyDescent="0.2">
      <c r="E2919" s="526">
        <v>9</v>
      </c>
      <c r="F2919" s="527" t="s">
        <v>139</v>
      </c>
      <c r="G2919" s="528" t="s">
        <v>152</v>
      </c>
      <c r="Q2919" s="519" t="s">
        <v>110</v>
      </c>
      <c r="R2919" s="551"/>
      <c r="S2919" s="552"/>
      <c r="T2919" s="553"/>
      <c r="U2919" s="549"/>
      <c r="V2919" s="549"/>
      <c r="W2919" s="550"/>
      <c r="X2919" s="550"/>
      <c r="Y2919" s="550"/>
      <c r="Z2919" s="550"/>
      <c r="AA2919" s="550"/>
      <c r="AB2919" s="550"/>
      <c r="AC2919" s="550"/>
      <c r="AD2919" s="550"/>
      <c r="AE2919" s="550"/>
      <c r="AF2919" s="550"/>
      <c r="AG2919" s="550"/>
      <c r="AH2919" s="550"/>
      <c r="AK2919" s="289"/>
    </row>
    <row r="2920" spans="5:37" outlineLevel="1" x14ac:dyDescent="0.2">
      <c r="E2920" s="526">
        <v>9</v>
      </c>
      <c r="F2920" s="527" t="s">
        <v>139</v>
      </c>
      <c r="G2920" s="528" t="s">
        <v>152</v>
      </c>
      <c r="Q2920" s="519" t="s">
        <v>110</v>
      </c>
      <c r="R2920" s="551"/>
      <c r="S2920" s="552"/>
      <c r="T2920" s="553"/>
      <c r="U2920" s="549"/>
      <c r="V2920" s="549"/>
      <c r="W2920" s="550"/>
      <c r="X2920" s="550"/>
      <c r="Y2920" s="550"/>
      <c r="Z2920" s="550"/>
      <c r="AA2920" s="550"/>
      <c r="AB2920" s="550"/>
      <c r="AC2920" s="550"/>
      <c r="AD2920" s="550"/>
      <c r="AE2920" s="550"/>
      <c r="AF2920" s="550"/>
      <c r="AG2920" s="550"/>
      <c r="AH2920" s="550"/>
      <c r="AK2920" s="289"/>
    </row>
    <row r="2921" spans="5:37" outlineLevel="1" x14ac:dyDescent="0.2">
      <c r="E2921" s="526">
        <v>9</v>
      </c>
      <c r="F2921" s="527" t="s">
        <v>139</v>
      </c>
      <c r="G2921" s="528" t="s">
        <v>152</v>
      </c>
      <c r="Q2921" s="519" t="s">
        <v>110</v>
      </c>
      <c r="R2921" s="551"/>
      <c r="S2921" s="552"/>
      <c r="T2921" s="553"/>
      <c r="U2921" s="549"/>
      <c r="V2921" s="549"/>
      <c r="W2921" s="550"/>
      <c r="X2921" s="550"/>
      <c r="Y2921" s="550"/>
      <c r="Z2921" s="550"/>
      <c r="AA2921" s="550"/>
      <c r="AB2921" s="550"/>
      <c r="AC2921" s="550"/>
      <c r="AD2921" s="550"/>
      <c r="AE2921" s="550"/>
      <c r="AF2921" s="550"/>
      <c r="AG2921" s="550"/>
      <c r="AH2921" s="550"/>
      <c r="AK2921" s="289"/>
    </row>
    <row r="2922" spans="5:37" outlineLevel="1" x14ac:dyDescent="0.2">
      <c r="E2922" s="526">
        <v>9</v>
      </c>
      <c r="F2922" s="527" t="s">
        <v>139</v>
      </c>
      <c r="G2922" s="528" t="s">
        <v>152</v>
      </c>
      <c r="Q2922" s="519" t="s">
        <v>110</v>
      </c>
      <c r="R2922" s="551"/>
      <c r="S2922" s="552"/>
      <c r="T2922" s="553"/>
      <c r="U2922" s="549"/>
      <c r="V2922" s="549"/>
      <c r="W2922" s="550"/>
      <c r="X2922" s="550"/>
      <c r="Y2922" s="550"/>
      <c r="Z2922" s="550"/>
      <c r="AA2922" s="550"/>
      <c r="AB2922" s="550"/>
      <c r="AC2922" s="550"/>
      <c r="AD2922" s="550"/>
      <c r="AE2922" s="550"/>
      <c r="AF2922" s="550"/>
      <c r="AG2922" s="550"/>
      <c r="AH2922" s="550"/>
      <c r="AK2922" s="289"/>
    </row>
    <row r="2923" spans="5:37" outlineLevel="1" x14ac:dyDescent="0.2">
      <c r="E2923" s="526">
        <v>9</v>
      </c>
      <c r="F2923" s="527" t="s">
        <v>139</v>
      </c>
      <c r="G2923" s="528" t="s">
        <v>152</v>
      </c>
      <c r="Q2923" s="519" t="s">
        <v>110</v>
      </c>
      <c r="R2923" s="551"/>
      <c r="S2923" s="552"/>
      <c r="T2923" s="553"/>
      <c r="U2923" s="549"/>
      <c r="V2923" s="549"/>
      <c r="W2923" s="550"/>
      <c r="X2923" s="550"/>
      <c r="Y2923" s="550"/>
      <c r="Z2923" s="550"/>
      <c r="AA2923" s="550"/>
      <c r="AB2923" s="550"/>
      <c r="AC2923" s="550"/>
      <c r="AD2923" s="550"/>
      <c r="AE2923" s="550"/>
      <c r="AF2923" s="550"/>
      <c r="AG2923" s="550"/>
      <c r="AH2923" s="550"/>
      <c r="AK2923" s="289"/>
    </row>
    <row r="2924" spans="5:37" outlineLevel="1" x14ac:dyDescent="0.2">
      <c r="E2924" s="526">
        <v>9</v>
      </c>
      <c r="F2924" s="527" t="s">
        <v>139</v>
      </c>
      <c r="G2924" s="528" t="s">
        <v>152</v>
      </c>
      <c r="Q2924" s="519" t="s">
        <v>110</v>
      </c>
      <c r="R2924" s="551"/>
      <c r="S2924" s="552"/>
      <c r="T2924" s="553"/>
      <c r="U2924" s="549"/>
      <c r="V2924" s="549"/>
      <c r="W2924" s="550"/>
      <c r="X2924" s="550"/>
      <c r="Y2924" s="550"/>
      <c r="Z2924" s="550"/>
      <c r="AA2924" s="550"/>
      <c r="AB2924" s="550"/>
      <c r="AC2924" s="550"/>
      <c r="AD2924" s="550"/>
      <c r="AE2924" s="550"/>
      <c r="AF2924" s="550"/>
      <c r="AG2924" s="550"/>
      <c r="AH2924" s="550"/>
      <c r="AK2924" s="289"/>
    </row>
    <row r="2925" spans="5:37" outlineLevel="1" x14ac:dyDescent="0.2">
      <c r="E2925" s="526">
        <v>9</v>
      </c>
      <c r="F2925" s="527" t="s">
        <v>139</v>
      </c>
      <c r="G2925" s="528" t="s">
        <v>152</v>
      </c>
      <c r="H2925" s="16"/>
      <c r="I2925" s="16"/>
      <c r="J2925" s="16"/>
      <c r="Q2925" s="519" t="s">
        <v>110</v>
      </c>
      <c r="R2925" s="551"/>
      <c r="S2925" s="552"/>
      <c r="T2925" s="553"/>
      <c r="U2925" s="549"/>
      <c r="V2925" s="549"/>
      <c r="W2925" s="550"/>
      <c r="X2925" s="550"/>
      <c r="Y2925" s="550"/>
      <c r="Z2925" s="550"/>
      <c r="AA2925" s="550"/>
      <c r="AB2925" s="550"/>
      <c r="AC2925" s="550"/>
      <c r="AD2925" s="550"/>
      <c r="AE2925" s="550"/>
      <c r="AF2925" s="550"/>
      <c r="AG2925" s="550"/>
      <c r="AH2925" s="550"/>
      <c r="AK2925" s="289"/>
    </row>
    <row r="2926" spans="5:37" outlineLevel="1" x14ac:dyDescent="0.2">
      <c r="E2926" s="526">
        <v>9</v>
      </c>
      <c r="F2926" s="527" t="s">
        <v>139</v>
      </c>
      <c r="G2926" s="528" t="s">
        <v>152</v>
      </c>
      <c r="H2926" s="16"/>
      <c r="I2926" s="16"/>
      <c r="J2926" s="16"/>
      <c r="Q2926" s="519" t="s">
        <v>110</v>
      </c>
      <c r="R2926" s="551"/>
      <c r="S2926" s="552"/>
      <c r="T2926" s="553"/>
      <c r="U2926" s="549"/>
      <c r="V2926" s="549"/>
      <c r="W2926" s="550"/>
      <c r="X2926" s="550"/>
      <c r="Y2926" s="550"/>
      <c r="Z2926" s="550"/>
      <c r="AA2926" s="550"/>
      <c r="AB2926" s="550"/>
      <c r="AC2926" s="550"/>
      <c r="AD2926" s="550"/>
      <c r="AE2926" s="550"/>
      <c r="AF2926" s="550"/>
      <c r="AG2926" s="550"/>
      <c r="AH2926" s="550"/>
      <c r="AK2926" s="289"/>
    </row>
    <row r="2927" spans="5:37" outlineLevel="1" x14ac:dyDescent="0.2">
      <c r="E2927" s="526">
        <v>9</v>
      </c>
      <c r="F2927" s="527" t="s">
        <v>139</v>
      </c>
      <c r="G2927" s="533" t="s">
        <v>152</v>
      </c>
      <c r="H2927" s="16"/>
      <c r="I2927" s="16"/>
      <c r="J2927" s="16"/>
      <c r="Q2927" s="519" t="s">
        <v>110</v>
      </c>
      <c r="R2927" s="554"/>
      <c r="S2927" s="555"/>
      <c r="T2927" s="556"/>
      <c r="U2927" s="549"/>
      <c r="V2927" s="549"/>
      <c r="W2927" s="550"/>
      <c r="X2927" s="550"/>
      <c r="Y2927" s="550"/>
      <c r="Z2927" s="550"/>
      <c r="AA2927" s="550"/>
      <c r="AB2927" s="550"/>
      <c r="AC2927" s="550"/>
      <c r="AD2927" s="550"/>
      <c r="AE2927" s="550"/>
      <c r="AF2927" s="550"/>
      <c r="AG2927" s="550"/>
      <c r="AH2927" s="550"/>
      <c r="AK2927" s="289"/>
    </row>
    <row r="2928" spans="5:37" outlineLevel="1" x14ac:dyDescent="0.2">
      <c r="E2928" s="516">
        <v>10</v>
      </c>
      <c r="F2928" s="517" t="s">
        <v>140</v>
      </c>
      <c r="G2928" s="518" t="s">
        <v>152</v>
      </c>
      <c r="Q2928" s="519" t="s">
        <v>110</v>
      </c>
      <c r="R2928" s="546"/>
      <c r="S2928" s="547"/>
      <c r="T2928" s="548"/>
      <c r="U2928" s="549"/>
      <c r="V2928" s="549"/>
      <c r="W2928" s="550"/>
      <c r="X2928" s="550"/>
      <c r="Y2928" s="550"/>
      <c r="Z2928" s="550"/>
      <c r="AA2928" s="550"/>
      <c r="AB2928" s="550"/>
      <c r="AC2928" s="550"/>
      <c r="AD2928" s="550"/>
      <c r="AE2928" s="550"/>
      <c r="AF2928" s="550"/>
      <c r="AG2928" s="550"/>
      <c r="AH2928" s="550"/>
      <c r="AK2928" s="289"/>
    </row>
    <row r="2929" spans="5:37" outlineLevel="1" x14ac:dyDescent="0.2">
      <c r="E2929" s="526">
        <v>10</v>
      </c>
      <c r="F2929" s="527" t="s">
        <v>140</v>
      </c>
      <c r="G2929" s="528" t="s">
        <v>152</v>
      </c>
      <c r="Q2929" s="519" t="s">
        <v>110</v>
      </c>
      <c r="R2929" s="551"/>
      <c r="S2929" s="552"/>
      <c r="T2929" s="553"/>
      <c r="U2929" s="549"/>
      <c r="V2929" s="549"/>
      <c r="W2929" s="550"/>
      <c r="X2929" s="550"/>
      <c r="Y2929" s="550"/>
      <c r="Z2929" s="550"/>
      <c r="AA2929" s="550"/>
      <c r="AB2929" s="550"/>
      <c r="AC2929" s="550"/>
      <c r="AD2929" s="550"/>
      <c r="AE2929" s="550"/>
      <c r="AF2929" s="550"/>
      <c r="AG2929" s="550"/>
      <c r="AH2929" s="550"/>
      <c r="AK2929" s="289"/>
    </row>
    <row r="2930" spans="5:37" outlineLevel="1" x14ac:dyDescent="0.2">
      <c r="E2930" s="526">
        <v>10</v>
      </c>
      <c r="F2930" s="527" t="s">
        <v>140</v>
      </c>
      <c r="G2930" s="528" t="s">
        <v>152</v>
      </c>
      <c r="Q2930" s="519" t="s">
        <v>110</v>
      </c>
      <c r="R2930" s="551"/>
      <c r="S2930" s="552"/>
      <c r="T2930" s="553"/>
      <c r="U2930" s="549"/>
      <c r="V2930" s="549"/>
      <c r="W2930" s="550"/>
      <c r="X2930" s="550"/>
      <c r="Y2930" s="550"/>
      <c r="Z2930" s="550"/>
      <c r="AA2930" s="550"/>
      <c r="AB2930" s="550"/>
      <c r="AC2930" s="550"/>
      <c r="AD2930" s="550"/>
      <c r="AE2930" s="550"/>
      <c r="AF2930" s="550"/>
      <c r="AG2930" s="550"/>
      <c r="AH2930" s="550"/>
      <c r="AK2930" s="289"/>
    </row>
    <row r="2931" spans="5:37" outlineLevel="1" x14ac:dyDescent="0.2">
      <c r="E2931" s="526">
        <v>10</v>
      </c>
      <c r="F2931" s="527" t="s">
        <v>140</v>
      </c>
      <c r="G2931" s="528" t="s">
        <v>152</v>
      </c>
      <c r="Q2931" s="519" t="s">
        <v>110</v>
      </c>
      <c r="R2931" s="551"/>
      <c r="S2931" s="552"/>
      <c r="T2931" s="553"/>
      <c r="U2931" s="549"/>
      <c r="V2931" s="549"/>
      <c r="W2931" s="550"/>
      <c r="X2931" s="550"/>
      <c r="Y2931" s="550"/>
      <c r="Z2931" s="550"/>
      <c r="AA2931" s="550"/>
      <c r="AB2931" s="550"/>
      <c r="AC2931" s="550"/>
      <c r="AD2931" s="550"/>
      <c r="AE2931" s="550"/>
      <c r="AF2931" s="550"/>
      <c r="AG2931" s="550"/>
      <c r="AH2931" s="550"/>
      <c r="AK2931" s="289"/>
    </row>
    <row r="2932" spans="5:37" outlineLevel="1" x14ac:dyDescent="0.2">
      <c r="E2932" s="526">
        <v>10</v>
      </c>
      <c r="F2932" s="527" t="s">
        <v>140</v>
      </c>
      <c r="G2932" s="528" t="s">
        <v>152</v>
      </c>
      <c r="Q2932" s="519" t="s">
        <v>110</v>
      </c>
      <c r="R2932" s="551"/>
      <c r="S2932" s="552"/>
      <c r="T2932" s="553"/>
      <c r="U2932" s="549"/>
      <c r="V2932" s="549"/>
      <c r="W2932" s="550"/>
      <c r="X2932" s="550"/>
      <c r="Y2932" s="550"/>
      <c r="Z2932" s="550"/>
      <c r="AA2932" s="550"/>
      <c r="AB2932" s="550"/>
      <c r="AC2932" s="550"/>
      <c r="AD2932" s="550"/>
      <c r="AE2932" s="550"/>
      <c r="AF2932" s="550"/>
      <c r="AG2932" s="550"/>
      <c r="AH2932" s="550"/>
      <c r="AK2932" s="289"/>
    </row>
    <row r="2933" spans="5:37" outlineLevel="1" x14ac:dyDescent="0.2">
      <c r="E2933" s="526">
        <v>10</v>
      </c>
      <c r="F2933" s="527" t="s">
        <v>140</v>
      </c>
      <c r="G2933" s="528" t="s">
        <v>152</v>
      </c>
      <c r="Q2933" s="519" t="s">
        <v>110</v>
      </c>
      <c r="R2933" s="551"/>
      <c r="S2933" s="552"/>
      <c r="T2933" s="553"/>
      <c r="U2933" s="549"/>
      <c r="V2933" s="549"/>
      <c r="W2933" s="550"/>
      <c r="X2933" s="550"/>
      <c r="Y2933" s="550"/>
      <c r="Z2933" s="550"/>
      <c r="AA2933" s="550"/>
      <c r="AB2933" s="550"/>
      <c r="AC2933" s="550"/>
      <c r="AD2933" s="550"/>
      <c r="AE2933" s="550"/>
      <c r="AF2933" s="550"/>
      <c r="AG2933" s="550"/>
      <c r="AH2933" s="550"/>
      <c r="AK2933" s="289"/>
    </row>
    <row r="2934" spans="5:37" outlineLevel="1" x14ac:dyDescent="0.2">
      <c r="E2934" s="526">
        <v>10</v>
      </c>
      <c r="F2934" s="527" t="s">
        <v>140</v>
      </c>
      <c r="G2934" s="528" t="s">
        <v>152</v>
      </c>
      <c r="Q2934" s="519" t="s">
        <v>110</v>
      </c>
      <c r="R2934" s="551"/>
      <c r="S2934" s="552"/>
      <c r="T2934" s="553"/>
      <c r="U2934" s="549"/>
      <c r="V2934" s="549"/>
      <c r="W2934" s="550"/>
      <c r="X2934" s="550"/>
      <c r="Y2934" s="550"/>
      <c r="Z2934" s="550"/>
      <c r="AA2934" s="550"/>
      <c r="AB2934" s="550"/>
      <c r="AC2934" s="550"/>
      <c r="AD2934" s="550"/>
      <c r="AE2934" s="550"/>
      <c r="AF2934" s="550"/>
      <c r="AG2934" s="550"/>
      <c r="AH2934" s="550"/>
      <c r="AK2934" s="289"/>
    </row>
    <row r="2935" spans="5:37" outlineLevel="1" x14ac:dyDescent="0.2">
      <c r="E2935" s="526">
        <v>10</v>
      </c>
      <c r="F2935" s="527" t="s">
        <v>140</v>
      </c>
      <c r="G2935" s="528" t="s">
        <v>152</v>
      </c>
      <c r="H2935" s="16"/>
      <c r="I2935" s="16"/>
      <c r="J2935" s="16"/>
      <c r="Q2935" s="519" t="s">
        <v>110</v>
      </c>
      <c r="R2935" s="551"/>
      <c r="S2935" s="552"/>
      <c r="T2935" s="553"/>
      <c r="U2935" s="549"/>
      <c r="V2935" s="549"/>
      <c r="W2935" s="550"/>
      <c r="X2935" s="550"/>
      <c r="Y2935" s="550"/>
      <c r="Z2935" s="550"/>
      <c r="AA2935" s="550"/>
      <c r="AB2935" s="550"/>
      <c r="AC2935" s="550"/>
      <c r="AD2935" s="550"/>
      <c r="AE2935" s="550"/>
      <c r="AF2935" s="550"/>
      <c r="AG2935" s="550"/>
      <c r="AH2935" s="550"/>
      <c r="AK2935" s="289"/>
    </row>
    <row r="2936" spans="5:37" outlineLevel="1" x14ac:dyDescent="0.2">
      <c r="E2936" s="526">
        <v>10</v>
      </c>
      <c r="F2936" s="527" t="s">
        <v>140</v>
      </c>
      <c r="G2936" s="528" t="s">
        <v>152</v>
      </c>
      <c r="H2936" s="16"/>
      <c r="I2936" s="16"/>
      <c r="J2936" s="16"/>
      <c r="Q2936" s="519" t="s">
        <v>110</v>
      </c>
      <c r="R2936" s="551"/>
      <c r="S2936" s="552"/>
      <c r="T2936" s="553"/>
      <c r="U2936" s="549"/>
      <c r="V2936" s="549"/>
      <c r="W2936" s="550"/>
      <c r="X2936" s="550"/>
      <c r="Y2936" s="550"/>
      <c r="Z2936" s="550"/>
      <c r="AA2936" s="550"/>
      <c r="AB2936" s="550"/>
      <c r="AC2936" s="550"/>
      <c r="AD2936" s="550"/>
      <c r="AE2936" s="550"/>
      <c r="AF2936" s="550"/>
      <c r="AG2936" s="550"/>
      <c r="AH2936" s="550"/>
      <c r="AK2936" s="289"/>
    </row>
    <row r="2937" spans="5:37" outlineLevel="1" x14ac:dyDescent="0.2">
      <c r="E2937" s="526">
        <v>10</v>
      </c>
      <c r="F2937" s="527" t="s">
        <v>140</v>
      </c>
      <c r="G2937" s="533" t="s">
        <v>152</v>
      </c>
      <c r="H2937" s="16"/>
      <c r="I2937" s="16"/>
      <c r="J2937" s="16"/>
      <c r="Q2937" s="519" t="s">
        <v>110</v>
      </c>
      <c r="R2937" s="554"/>
      <c r="S2937" s="555"/>
      <c r="T2937" s="556"/>
      <c r="U2937" s="549"/>
      <c r="V2937" s="549"/>
      <c r="W2937" s="550"/>
      <c r="X2937" s="550"/>
      <c r="Y2937" s="550"/>
      <c r="Z2937" s="550"/>
      <c r="AA2937" s="550"/>
      <c r="AB2937" s="550"/>
      <c r="AC2937" s="550"/>
      <c r="AD2937" s="550"/>
      <c r="AE2937" s="550"/>
      <c r="AF2937" s="550"/>
      <c r="AG2937" s="550"/>
      <c r="AH2937" s="550"/>
      <c r="AK2937" s="289"/>
    </row>
    <row r="2938" spans="5:37" outlineLevel="1" x14ac:dyDescent="0.2">
      <c r="E2938" s="516">
        <v>11</v>
      </c>
      <c r="F2938" s="517" t="s">
        <v>141</v>
      </c>
      <c r="G2938" s="518" t="s">
        <v>152</v>
      </c>
      <c r="Q2938" s="519" t="s">
        <v>110</v>
      </c>
      <c r="R2938" s="546"/>
      <c r="S2938" s="547"/>
      <c r="T2938" s="548"/>
      <c r="U2938" s="549"/>
      <c r="V2938" s="549"/>
      <c r="W2938" s="550"/>
      <c r="X2938" s="550"/>
      <c r="Y2938" s="550"/>
      <c r="Z2938" s="550"/>
      <c r="AA2938" s="550"/>
      <c r="AB2938" s="550"/>
      <c r="AC2938" s="550"/>
      <c r="AD2938" s="550"/>
      <c r="AE2938" s="550"/>
      <c r="AF2938" s="550"/>
      <c r="AG2938" s="550"/>
      <c r="AH2938" s="550"/>
      <c r="AK2938" s="289"/>
    </row>
    <row r="2939" spans="5:37" outlineLevel="1" x14ac:dyDescent="0.2">
      <c r="E2939" s="526">
        <v>11</v>
      </c>
      <c r="F2939" s="527" t="s">
        <v>141</v>
      </c>
      <c r="G2939" s="528" t="s">
        <v>152</v>
      </c>
      <c r="Q2939" s="519" t="s">
        <v>110</v>
      </c>
      <c r="R2939" s="551"/>
      <c r="S2939" s="552"/>
      <c r="T2939" s="553"/>
      <c r="U2939" s="549"/>
      <c r="V2939" s="549"/>
      <c r="W2939" s="550"/>
      <c r="X2939" s="550"/>
      <c r="Y2939" s="550"/>
      <c r="Z2939" s="550"/>
      <c r="AA2939" s="550"/>
      <c r="AB2939" s="550"/>
      <c r="AC2939" s="550"/>
      <c r="AD2939" s="550"/>
      <c r="AE2939" s="550"/>
      <c r="AF2939" s="550"/>
      <c r="AG2939" s="550"/>
      <c r="AH2939" s="550"/>
      <c r="AK2939" s="289"/>
    </row>
    <row r="2940" spans="5:37" outlineLevel="1" x14ac:dyDescent="0.2">
      <c r="E2940" s="526">
        <v>11</v>
      </c>
      <c r="F2940" s="527" t="s">
        <v>141</v>
      </c>
      <c r="G2940" s="528" t="s">
        <v>152</v>
      </c>
      <c r="Q2940" s="519" t="s">
        <v>110</v>
      </c>
      <c r="R2940" s="551"/>
      <c r="S2940" s="552"/>
      <c r="T2940" s="553"/>
      <c r="U2940" s="549"/>
      <c r="V2940" s="549"/>
      <c r="W2940" s="550"/>
      <c r="X2940" s="550"/>
      <c r="Y2940" s="550"/>
      <c r="Z2940" s="550"/>
      <c r="AA2940" s="550"/>
      <c r="AB2940" s="550"/>
      <c r="AC2940" s="550"/>
      <c r="AD2940" s="550"/>
      <c r="AE2940" s="550"/>
      <c r="AF2940" s="550"/>
      <c r="AG2940" s="550"/>
      <c r="AH2940" s="550"/>
      <c r="AK2940" s="289"/>
    </row>
    <row r="2941" spans="5:37" outlineLevel="1" x14ac:dyDescent="0.2">
      <c r="E2941" s="526">
        <v>11</v>
      </c>
      <c r="F2941" s="527" t="s">
        <v>141</v>
      </c>
      <c r="G2941" s="528" t="s">
        <v>152</v>
      </c>
      <c r="Q2941" s="519" t="s">
        <v>110</v>
      </c>
      <c r="R2941" s="551"/>
      <c r="S2941" s="552"/>
      <c r="T2941" s="553"/>
      <c r="U2941" s="549"/>
      <c r="V2941" s="549"/>
      <c r="W2941" s="550"/>
      <c r="X2941" s="550"/>
      <c r="Y2941" s="550"/>
      <c r="Z2941" s="550"/>
      <c r="AA2941" s="550"/>
      <c r="AB2941" s="550"/>
      <c r="AC2941" s="550"/>
      <c r="AD2941" s="550"/>
      <c r="AE2941" s="550"/>
      <c r="AF2941" s="550"/>
      <c r="AG2941" s="550"/>
      <c r="AH2941" s="550"/>
      <c r="AK2941" s="289"/>
    </row>
    <row r="2942" spans="5:37" outlineLevel="1" x14ac:dyDescent="0.2">
      <c r="E2942" s="526">
        <v>11</v>
      </c>
      <c r="F2942" s="527" t="s">
        <v>141</v>
      </c>
      <c r="G2942" s="528" t="s">
        <v>152</v>
      </c>
      <c r="Q2942" s="519" t="s">
        <v>110</v>
      </c>
      <c r="R2942" s="551"/>
      <c r="S2942" s="552"/>
      <c r="T2942" s="553"/>
      <c r="U2942" s="549"/>
      <c r="V2942" s="549"/>
      <c r="W2942" s="550"/>
      <c r="X2942" s="550"/>
      <c r="Y2942" s="550"/>
      <c r="Z2942" s="550"/>
      <c r="AA2942" s="550"/>
      <c r="AB2942" s="550"/>
      <c r="AC2942" s="550"/>
      <c r="AD2942" s="550"/>
      <c r="AE2942" s="550"/>
      <c r="AF2942" s="550"/>
      <c r="AG2942" s="550"/>
      <c r="AH2942" s="550"/>
      <c r="AK2942" s="289"/>
    </row>
    <row r="2943" spans="5:37" outlineLevel="1" x14ac:dyDescent="0.2">
      <c r="E2943" s="526">
        <v>11</v>
      </c>
      <c r="F2943" s="527" t="s">
        <v>141</v>
      </c>
      <c r="G2943" s="528" t="s">
        <v>152</v>
      </c>
      <c r="Q2943" s="519" t="s">
        <v>110</v>
      </c>
      <c r="R2943" s="551"/>
      <c r="S2943" s="552"/>
      <c r="T2943" s="553"/>
      <c r="U2943" s="549"/>
      <c r="V2943" s="549"/>
      <c r="W2943" s="550"/>
      <c r="X2943" s="550"/>
      <c r="Y2943" s="550"/>
      <c r="Z2943" s="550"/>
      <c r="AA2943" s="550"/>
      <c r="AB2943" s="550"/>
      <c r="AC2943" s="550"/>
      <c r="AD2943" s="550"/>
      <c r="AE2943" s="550"/>
      <c r="AF2943" s="550"/>
      <c r="AG2943" s="550"/>
      <c r="AH2943" s="550"/>
      <c r="AK2943" s="289"/>
    </row>
    <row r="2944" spans="5:37" outlineLevel="1" x14ac:dyDescent="0.2">
      <c r="E2944" s="526">
        <v>11</v>
      </c>
      <c r="F2944" s="527" t="s">
        <v>141</v>
      </c>
      <c r="G2944" s="528" t="s">
        <v>152</v>
      </c>
      <c r="Q2944" s="519" t="s">
        <v>110</v>
      </c>
      <c r="R2944" s="551"/>
      <c r="S2944" s="552"/>
      <c r="T2944" s="553"/>
      <c r="U2944" s="549"/>
      <c r="V2944" s="549"/>
      <c r="W2944" s="550"/>
      <c r="X2944" s="550"/>
      <c r="Y2944" s="550"/>
      <c r="Z2944" s="550"/>
      <c r="AA2944" s="550"/>
      <c r="AB2944" s="550"/>
      <c r="AC2944" s="550"/>
      <c r="AD2944" s="550"/>
      <c r="AE2944" s="550"/>
      <c r="AF2944" s="550"/>
      <c r="AG2944" s="550"/>
      <c r="AH2944" s="550"/>
      <c r="AK2944" s="289"/>
    </row>
    <row r="2945" spans="5:37" outlineLevel="1" x14ac:dyDescent="0.2">
      <c r="E2945" s="526">
        <v>11</v>
      </c>
      <c r="F2945" s="527" t="s">
        <v>141</v>
      </c>
      <c r="G2945" s="528" t="s">
        <v>152</v>
      </c>
      <c r="H2945" s="16"/>
      <c r="I2945" s="16"/>
      <c r="J2945" s="16"/>
      <c r="Q2945" s="519" t="s">
        <v>110</v>
      </c>
      <c r="R2945" s="551"/>
      <c r="S2945" s="552"/>
      <c r="T2945" s="553"/>
      <c r="U2945" s="549"/>
      <c r="V2945" s="549"/>
      <c r="W2945" s="550"/>
      <c r="X2945" s="550"/>
      <c r="Y2945" s="550"/>
      <c r="Z2945" s="550"/>
      <c r="AA2945" s="550"/>
      <c r="AB2945" s="550"/>
      <c r="AC2945" s="550"/>
      <c r="AD2945" s="550"/>
      <c r="AE2945" s="550"/>
      <c r="AF2945" s="550"/>
      <c r="AG2945" s="550"/>
      <c r="AH2945" s="550"/>
      <c r="AK2945" s="289"/>
    </row>
    <row r="2946" spans="5:37" outlineLevel="1" x14ac:dyDescent="0.2">
      <c r="E2946" s="526">
        <v>11</v>
      </c>
      <c r="F2946" s="527" t="s">
        <v>141</v>
      </c>
      <c r="G2946" s="528" t="s">
        <v>152</v>
      </c>
      <c r="H2946" s="16"/>
      <c r="I2946" s="16"/>
      <c r="J2946" s="16"/>
      <c r="Q2946" s="519" t="s">
        <v>110</v>
      </c>
      <c r="R2946" s="551"/>
      <c r="S2946" s="552"/>
      <c r="T2946" s="553"/>
      <c r="U2946" s="549"/>
      <c r="V2946" s="549"/>
      <c r="W2946" s="550"/>
      <c r="X2946" s="550"/>
      <c r="Y2946" s="550"/>
      <c r="Z2946" s="550"/>
      <c r="AA2946" s="550"/>
      <c r="AB2946" s="550"/>
      <c r="AC2946" s="550"/>
      <c r="AD2946" s="550"/>
      <c r="AE2946" s="550"/>
      <c r="AF2946" s="550"/>
      <c r="AG2946" s="550"/>
      <c r="AH2946" s="550"/>
      <c r="AK2946" s="289"/>
    </row>
    <row r="2947" spans="5:37" outlineLevel="1" x14ac:dyDescent="0.2">
      <c r="E2947" s="526">
        <v>11</v>
      </c>
      <c r="F2947" s="527" t="s">
        <v>141</v>
      </c>
      <c r="G2947" s="533" t="s">
        <v>152</v>
      </c>
      <c r="H2947" s="16"/>
      <c r="I2947" s="16"/>
      <c r="J2947" s="16"/>
      <c r="Q2947" s="519" t="s">
        <v>110</v>
      </c>
      <c r="R2947" s="554"/>
      <c r="S2947" s="555"/>
      <c r="T2947" s="556"/>
      <c r="U2947" s="549"/>
      <c r="V2947" s="549"/>
      <c r="W2947" s="550"/>
      <c r="X2947" s="550"/>
      <c r="Y2947" s="550"/>
      <c r="Z2947" s="550"/>
      <c r="AA2947" s="550"/>
      <c r="AB2947" s="550"/>
      <c r="AC2947" s="550"/>
      <c r="AD2947" s="550"/>
      <c r="AE2947" s="550"/>
      <c r="AF2947" s="550"/>
      <c r="AG2947" s="550"/>
      <c r="AH2947" s="550"/>
      <c r="AK2947" s="289"/>
    </row>
    <row r="2948" spans="5:37" outlineLevel="1" x14ac:dyDescent="0.2">
      <c r="E2948" s="516">
        <v>12</v>
      </c>
      <c r="F2948" s="517" t="s">
        <v>142</v>
      </c>
      <c r="G2948" s="518" t="s">
        <v>152</v>
      </c>
      <c r="Q2948" s="519" t="s">
        <v>110</v>
      </c>
      <c r="R2948" s="546"/>
      <c r="S2948" s="547"/>
      <c r="T2948" s="548"/>
      <c r="U2948" s="549"/>
      <c r="V2948" s="549"/>
      <c r="W2948" s="550"/>
      <c r="X2948" s="550"/>
      <c r="Y2948" s="550"/>
      <c r="Z2948" s="550"/>
      <c r="AA2948" s="550"/>
      <c r="AB2948" s="550"/>
      <c r="AC2948" s="550"/>
      <c r="AD2948" s="550"/>
      <c r="AE2948" s="550"/>
      <c r="AF2948" s="550"/>
      <c r="AG2948" s="550"/>
      <c r="AH2948" s="550"/>
      <c r="AK2948" s="289"/>
    </row>
    <row r="2949" spans="5:37" outlineLevel="1" x14ac:dyDescent="0.2">
      <c r="E2949" s="526">
        <v>12</v>
      </c>
      <c r="F2949" s="527" t="s">
        <v>142</v>
      </c>
      <c r="G2949" s="528" t="s">
        <v>152</v>
      </c>
      <c r="Q2949" s="519" t="s">
        <v>110</v>
      </c>
      <c r="R2949" s="551"/>
      <c r="S2949" s="552"/>
      <c r="T2949" s="553"/>
      <c r="U2949" s="549"/>
      <c r="V2949" s="549"/>
      <c r="W2949" s="550"/>
      <c r="X2949" s="550"/>
      <c r="Y2949" s="550"/>
      <c r="Z2949" s="550"/>
      <c r="AA2949" s="550"/>
      <c r="AB2949" s="550"/>
      <c r="AC2949" s="550"/>
      <c r="AD2949" s="550"/>
      <c r="AE2949" s="550"/>
      <c r="AF2949" s="550"/>
      <c r="AG2949" s="550"/>
      <c r="AH2949" s="550"/>
      <c r="AK2949" s="289"/>
    </row>
    <row r="2950" spans="5:37" outlineLevel="1" x14ac:dyDescent="0.2">
      <c r="E2950" s="526">
        <v>12</v>
      </c>
      <c r="F2950" s="527" t="s">
        <v>142</v>
      </c>
      <c r="G2950" s="528" t="s">
        <v>152</v>
      </c>
      <c r="Q2950" s="519" t="s">
        <v>110</v>
      </c>
      <c r="R2950" s="551"/>
      <c r="S2950" s="552"/>
      <c r="T2950" s="553"/>
      <c r="U2950" s="549"/>
      <c r="V2950" s="549"/>
      <c r="W2950" s="550"/>
      <c r="X2950" s="550"/>
      <c r="Y2950" s="550"/>
      <c r="Z2950" s="550"/>
      <c r="AA2950" s="550"/>
      <c r="AB2950" s="550"/>
      <c r="AC2950" s="550"/>
      <c r="AD2950" s="550"/>
      <c r="AE2950" s="550"/>
      <c r="AF2950" s="550"/>
      <c r="AG2950" s="550"/>
      <c r="AH2950" s="550"/>
      <c r="AK2950" s="289"/>
    </row>
    <row r="2951" spans="5:37" outlineLevel="1" x14ac:dyDescent="0.2">
      <c r="E2951" s="526">
        <v>12</v>
      </c>
      <c r="F2951" s="527" t="s">
        <v>142</v>
      </c>
      <c r="G2951" s="528" t="s">
        <v>152</v>
      </c>
      <c r="Q2951" s="519" t="s">
        <v>110</v>
      </c>
      <c r="R2951" s="551"/>
      <c r="S2951" s="552"/>
      <c r="T2951" s="553"/>
      <c r="U2951" s="549"/>
      <c r="V2951" s="549"/>
      <c r="W2951" s="550"/>
      <c r="X2951" s="550"/>
      <c r="Y2951" s="550"/>
      <c r="Z2951" s="550"/>
      <c r="AA2951" s="550"/>
      <c r="AB2951" s="550"/>
      <c r="AC2951" s="550"/>
      <c r="AD2951" s="550"/>
      <c r="AE2951" s="550"/>
      <c r="AF2951" s="550"/>
      <c r="AG2951" s="550"/>
      <c r="AH2951" s="550"/>
      <c r="AK2951" s="289"/>
    </row>
    <row r="2952" spans="5:37" outlineLevel="1" x14ac:dyDescent="0.2">
      <c r="E2952" s="526">
        <v>12</v>
      </c>
      <c r="F2952" s="527" t="s">
        <v>142</v>
      </c>
      <c r="G2952" s="528" t="s">
        <v>152</v>
      </c>
      <c r="Q2952" s="519" t="s">
        <v>110</v>
      </c>
      <c r="R2952" s="551"/>
      <c r="S2952" s="552"/>
      <c r="T2952" s="553"/>
      <c r="U2952" s="549"/>
      <c r="V2952" s="549"/>
      <c r="W2952" s="550"/>
      <c r="X2952" s="550"/>
      <c r="Y2952" s="550"/>
      <c r="Z2952" s="550"/>
      <c r="AA2952" s="550"/>
      <c r="AB2952" s="550"/>
      <c r="AC2952" s="550"/>
      <c r="AD2952" s="550"/>
      <c r="AE2952" s="550"/>
      <c r="AF2952" s="550"/>
      <c r="AG2952" s="550"/>
      <c r="AH2952" s="550"/>
      <c r="AK2952" s="289"/>
    </row>
    <row r="2953" spans="5:37" outlineLevel="1" x14ac:dyDescent="0.2">
      <c r="E2953" s="526">
        <v>12</v>
      </c>
      <c r="F2953" s="527" t="s">
        <v>142</v>
      </c>
      <c r="G2953" s="528" t="s">
        <v>152</v>
      </c>
      <c r="Q2953" s="519" t="s">
        <v>110</v>
      </c>
      <c r="R2953" s="551"/>
      <c r="S2953" s="552"/>
      <c r="T2953" s="553"/>
      <c r="U2953" s="549"/>
      <c r="V2953" s="549"/>
      <c r="W2953" s="550"/>
      <c r="X2953" s="550"/>
      <c r="Y2953" s="550"/>
      <c r="Z2953" s="550"/>
      <c r="AA2953" s="550"/>
      <c r="AB2953" s="550"/>
      <c r="AC2953" s="550"/>
      <c r="AD2953" s="550"/>
      <c r="AE2953" s="550"/>
      <c r="AF2953" s="550"/>
      <c r="AG2953" s="550"/>
      <c r="AH2953" s="550"/>
      <c r="AK2953" s="289"/>
    </row>
    <row r="2954" spans="5:37" outlineLevel="1" x14ac:dyDescent="0.2">
      <c r="E2954" s="526">
        <v>12</v>
      </c>
      <c r="F2954" s="527" t="s">
        <v>142</v>
      </c>
      <c r="G2954" s="528" t="s">
        <v>152</v>
      </c>
      <c r="Q2954" s="519" t="s">
        <v>110</v>
      </c>
      <c r="R2954" s="551"/>
      <c r="S2954" s="552"/>
      <c r="T2954" s="553"/>
      <c r="U2954" s="549"/>
      <c r="V2954" s="549"/>
      <c r="W2954" s="550"/>
      <c r="X2954" s="550"/>
      <c r="Y2954" s="550"/>
      <c r="Z2954" s="550"/>
      <c r="AA2954" s="550"/>
      <c r="AB2954" s="550"/>
      <c r="AC2954" s="550"/>
      <c r="AD2954" s="550"/>
      <c r="AE2954" s="550"/>
      <c r="AF2954" s="550"/>
      <c r="AG2954" s="550"/>
      <c r="AH2954" s="550"/>
      <c r="AK2954" s="289"/>
    </row>
    <row r="2955" spans="5:37" outlineLevel="1" x14ac:dyDescent="0.2">
      <c r="E2955" s="526">
        <v>12</v>
      </c>
      <c r="F2955" s="527" t="s">
        <v>142</v>
      </c>
      <c r="G2955" s="528" t="s">
        <v>152</v>
      </c>
      <c r="H2955" s="16"/>
      <c r="I2955" s="16"/>
      <c r="J2955" s="16"/>
      <c r="Q2955" s="519" t="s">
        <v>110</v>
      </c>
      <c r="R2955" s="551"/>
      <c r="S2955" s="552"/>
      <c r="T2955" s="553"/>
      <c r="U2955" s="549"/>
      <c r="V2955" s="549"/>
      <c r="W2955" s="550"/>
      <c r="X2955" s="550"/>
      <c r="Y2955" s="550"/>
      <c r="Z2955" s="550"/>
      <c r="AA2955" s="550"/>
      <c r="AB2955" s="550"/>
      <c r="AC2955" s="550"/>
      <c r="AD2955" s="550"/>
      <c r="AE2955" s="550"/>
      <c r="AF2955" s="550"/>
      <c r="AG2955" s="550"/>
      <c r="AH2955" s="550"/>
      <c r="AK2955" s="289"/>
    </row>
    <row r="2956" spans="5:37" outlineLevel="1" x14ac:dyDescent="0.2">
      <c r="E2956" s="526">
        <v>12</v>
      </c>
      <c r="F2956" s="527" t="s">
        <v>142</v>
      </c>
      <c r="G2956" s="528" t="s">
        <v>152</v>
      </c>
      <c r="H2956" s="16"/>
      <c r="I2956" s="16"/>
      <c r="J2956" s="16"/>
      <c r="Q2956" s="519" t="s">
        <v>110</v>
      </c>
      <c r="R2956" s="551"/>
      <c r="S2956" s="552"/>
      <c r="T2956" s="553"/>
      <c r="U2956" s="549"/>
      <c r="V2956" s="549"/>
      <c r="W2956" s="550"/>
      <c r="X2956" s="550"/>
      <c r="Y2956" s="550"/>
      <c r="Z2956" s="550"/>
      <c r="AA2956" s="550"/>
      <c r="AB2956" s="550"/>
      <c r="AC2956" s="550"/>
      <c r="AD2956" s="550"/>
      <c r="AE2956" s="550"/>
      <c r="AF2956" s="550"/>
      <c r="AG2956" s="550"/>
      <c r="AH2956" s="550"/>
      <c r="AK2956" s="289"/>
    </row>
    <row r="2957" spans="5:37" outlineLevel="1" x14ac:dyDescent="0.2">
      <c r="E2957" s="526">
        <v>12</v>
      </c>
      <c r="F2957" s="527" t="s">
        <v>142</v>
      </c>
      <c r="G2957" s="533" t="s">
        <v>152</v>
      </c>
      <c r="H2957" s="16"/>
      <c r="I2957" s="16"/>
      <c r="J2957" s="16"/>
      <c r="Q2957" s="519" t="s">
        <v>110</v>
      </c>
      <c r="R2957" s="554"/>
      <c r="S2957" s="555"/>
      <c r="T2957" s="556"/>
      <c r="U2957" s="549"/>
      <c r="V2957" s="549"/>
      <c r="W2957" s="550"/>
      <c r="X2957" s="550"/>
      <c r="Y2957" s="550"/>
      <c r="Z2957" s="550"/>
      <c r="AA2957" s="550"/>
      <c r="AB2957" s="550"/>
      <c r="AC2957" s="550"/>
      <c r="AD2957" s="550"/>
      <c r="AE2957" s="550"/>
      <c r="AF2957" s="550"/>
      <c r="AG2957" s="550"/>
      <c r="AH2957" s="550"/>
      <c r="AK2957" s="289"/>
    </row>
    <row r="2958" spans="5:37" outlineLevel="1" x14ac:dyDescent="0.2">
      <c r="E2958" s="516">
        <v>13</v>
      </c>
      <c r="F2958" s="517" t="s">
        <v>143</v>
      </c>
      <c r="G2958" s="518" t="s">
        <v>152</v>
      </c>
      <c r="Q2958" s="519" t="s">
        <v>110</v>
      </c>
      <c r="R2958" s="546"/>
      <c r="S2958" s="547"/>
      <c r="T2958" s="548"/>
      <c r="U2958" s="549"/>
      <c r="V2958" s="549"/>
      <c r="W2958" s="550"/>
      <c r="X2958" s="550"/>
      <c r="Y2958" s="550"/>
      <c r="Z2958" s="550"/>
      <c r="AA2958" s="550"/>
      <c r="AB2958" s="550"/>
      <c r="AC2958" s="550"/>
      <c r="AD2958" s="550"/>
      <c r="AE2958" s="550"/>
      <c r="AF2958" s="550"/>
      <c r="AG2958" s="550"/>
      <c r="AH2958" s="550"/>
      <c r="AK2958" s="289"/>
    </row>
    <row r="2959" spans="5:37" outlineLevel="1" x14ac:dyDescent="0.2">
      <c r="E2959" s="526">
        <v>13</v>
      </c>
      <c r="F2959" s="527" t="s">
        <v>143</v>
      </c>
      <c r="G2959" s="528" t="s">
        <v>152</v>
      </c>
      <c r="Q2959" s="519" t="s">
        <v>110</v>
      </c>
      <c r="R2959" s="551"/>
      <c r="S2959" s="552"/>
      <c r="T2959" s="553"/>
      <c r="U2959" s="549"/>
      <c r="V2959" s="549"/>
      <c r="W2959" s="550"/>
      <c r="X2959" s="550"/>
      <c r="Y2959" s="550"/>
      <c r="Z2959" s="550"/>
      <c r="AA2959" s="550"/>
      <c r="AB2959" s="550"/>
      <c r="AC2959" s="550"/>
      <c r="AD2959" s="550"/>
      <c r="AE2959" s="550"/>
      <c r="AF2959" s="550"/>
      <c r="AG2959" s="550"/>
      <c r="AH2959" s="550"/>
      <c r="AK2959" s="289"/>
    </row>
    <row r="2960" spans="5:37" outlineLevel="1" x14ac:dyDescent="0.2">
      <c r="E2960" s="526">
        <v>13</v>
      </c>
      <c r="F2960" s="527" t="s">
        <v>143</v>
      </c>
      <c r="G2960" s="528" t="s">
        <v>152</v>
      </c>
      <c r="Q2960" s="519" t="s">
        <v>110</v>
      </c>
      <c r="R2960" s="551"/>
      <c r="S2960" s="552"/>
      <c r="T2960" s="553"/>
      <c r="U2960" s="549"/>
      <c r="V2960" s="549"/>
      <c r="W2960" s="550"/>
      <c r="X2960" s="550"/>
      <c r="Y2960" s="550"/>
      <c r="Z2960" s="550"/>
      <c r="AA2960" s="550"/>
      <c r="AB2960" s="550"/>
      <c r="AC2960" s="550"/>
      <c r="AD2960" s="550"/>
      <c r="AE2960" s="550"/>
      <c r="AF2960" s="550"/>
      <c r="AG2960" s="550"/>
      <c r="AH2960" s="550"/>
      <c r="AK2960" s="289"/>
    </row>
    <row r="2961" spans="5:37" outlineLevel="1" x14ac:dyDescent="0.2">
      <c r="E2961" s="526">
        <v>13</v>
      </c>
      <c r="F2961" s="527" t="s">
        <v>143</v>
      </c>
      <c r="G2961" s="528" t="s">
        <v>152</v>
      </c>
      <c r="Q2961" s="519" t="s">
        <v>110</v>
      </c>
      <c r="R2961" s="551"/>
      <c r="S2961" s="552"/>
      <c r="T2961" s="553"/>
      <c r="U2961" s="549"/>
      <c r="V2961" s="549"/>
      <c r="W2961" s="550"/>
      <c r="X2961" s="550"/>
      <c r="Y2961" s="550"/>
      <c r="Z2961" s="550"/>
      <c r="AA2961" s="550"/>
      <c r="AB2961" s="550"/>
      <c r="AC2961" s="550"/>
      <c r="AD2961" s="550"/>
      <c r="AE2961" s="550"/>
      <c r="AF2961" s="550"/>
      <c r="AG2961" s="550"/>
      <c r="AH2961" s="550"/>
      <c r="AK2961" s="289"/>
    </row>
    <row r="2962" spans="5:37" outlineLevel="1" x14ac:dyDescent="0.2">
      <c r="E2962" s="526">
        <v>13</v>
      </c>
      <c r="F2962" s="527" t="s">
        <v>143</v>
      </c>
      <c r="G2962" s="528" t="s">
        <v>152</v>
      </c>
      <c r="Q2962" s="519" t="s">
        <v>110</v>
      </c>
      <c r="R2962" s="551"/>
      <c r="S2962" s="552"/>
      <c r="T2962" s="553"/>
      <c r="U2962" s="549"/>
      <c r="V2962" s="549"/>
      <c r="W2962" s="550"/>
      <c r="X2962" s="550"/>
      <c r="Y2962" s="550"/>
      <c r="Z2962" s="550"/>
      <c r="AA2962" s="550"/>
      <c r="AB2962" s="550"/>
      <c r="AC2962" s="550"/>
      <c r="AD2962" s="550"/>
      <c r="AE2962" s="550"/>
      <c r="AF2962" s="550"/>
      <c r="AG2962" s="550"/>
      <c r="AH2962" s="550"/>
      <c r="AK2962" s="289"/>
    </row>
    <row r="2963" spans="5:37" outlineLevel="1" x14ac:dyDescent="0.2">
      <c r="E2963" s="526">
        <v>13</v>
      </c>
      <c r="F2963" s="527" t="s">
        <v>143</v>
      </c>
      <c r="G2963" s="528" t="s">
        <v>152</v>
      </c>
      <c r="Q2963" s="519" t="s">
        <v>110</v>
      </c>
      <c r="R2963" s="551"/>
      <c r="S2963" s="552"/>
      <c r="T2963" s="553"/>
      <c r="U2963" s="549"/>
      <c r="V2963" s="549"/>
      <c r="W2963" s="550"/>
      <c r="X2963" s="550"/>
      <c r="Y2963" s="550"/>
      <c r="Z2963" s="550"/>
      <c r="AA2963" s="550"/>
      <c r="AB2963" s="550"/>
      <c r="AC2963" s="550"/>
      <c r="AD2963" s="550"/>
      <c r="AE2963" s="550"/>
      <c r="AF2963" s="550"/>
      <c r="AG2963" s="550"/>
      <c r="AH2963" s="550"/>
      <c r="AK2963" s="289"/>
    </row>
    <row r="2964" spans="5:37" outlineLevel="1" x14ac:dyDescent="0.2">
      <c r="E2964" s="526">
        <v>13</v>
      </c>
      <c r="F2964" s="527" t="s">
        <v>143</v>
      </c>
      <c r="G2964" s="528" t="s">
        <v>152</v>
      </c>
      <c r="Q2964" s="519" t="s">
        <v>110</v>
      </c>
      <c r="R2964" s="551"/>
      <c r="S2964" s="552"/>
      <c r="T2964" s="553"/>
      <c r="U2964" s="549"/>
      <c r="V2964" s="549"/>
      <c r="W2964" s="550"/>
      <c r="X2964" s="550"/>
      <c r="Y2964" s="550"/>
      <c r="Z2964" s="550"/>
      <c r="AA2964" s="550"/>
      <c r="AB2964" s="550"/>
      <c r="AC2964" s="550"/>
      <c r="AD2964" s="550"/>
      <c r="AE2964" s="550"/>
      <c r="AF2964" s="550"/>
      <c r="AG2964" s="550"/>
      <c r="AH2964" s="550"/>
      <c r="AK2964" s="289"/>
    </row>
    <row r="2965" spans="5:37" outlineLevel="1" x14ac:dyDescent="0.2">
      <c r="E2965" s="526">
        <v>13</v>
      </c>
      <c r="F2965" s="527" t="s">
        <v>143</v>
      </c>
      <c r="G2965" s="528" t="s">
        <v>152</v>
      </c>
      <c r="H2965" s="16"/>
      <c r="I2965" s="16"/>
      <c r="J2965" s="16"/>
      <c r="Q2965" s="519" t="s">
        <v>110</v>
      </c>
      <c r="R2965" s="551"/>
      <c r="S2965" s="552"/>
      <c r="T2965" s="553"/>
      <c r="U2965" s="549"/>
      <c r="V2965" s="549"/>
      <c r="W2965" s="550"/>
      <c r="X2965" s="550"/>
      <c r="Y2965" s="550"/>
      <c r="Z2965" s="550"/>
      <c r="AA2965" s="550"/>
      <c r="AB2965" s="550"/>
      <c r="AC2965" s="550"/>
      <c r="AD2965" s="550"/>
      <c r="AE2965" s="550"/>
      <c r="AF2965" s="550"/>
      <c r="AG2965" s="550"/>
      <c r="AH2965" s="550"/>
      <c r="AK2965" s="289"/>
    </row>
    <row r="2966" spans="5:37" outlineLevel="1" x14ac:dyDescent="0.2">
      <c r="E2966" s="526">
        <v>13</v>
      </c>
      <c r="F2966" s="527" t="s">
        <v>143</v>
      </c>
      <c r="G2966" s="528" t="s">
        <v>152</v>
      </c>
      <c r="H2966" s="16"/>
      <c r="I2966" s="16"/>
      <c r="J2966" s="16"/>
      <c r="Q2966" s="519" t="s">
        <v>110</v>
      </c>
      <c r="R2966" s="551"/>
      <c r="S2966" s="552"/>
      <c r="T2966" s="553"/>
      <c r="U2966" s="549"/>
      <c r="V2966" s="549"/>
      <c r="W2966" s="550"/>
      <c r="X2966" s="550"/>
      <c r="Y2966" s="550"/>
      <c r="Z2966" s="550"/>
      <c r="AA2966" s="550"/>
      <c r="AB2966" s="550"/>
      <c r="AC2966" s="550"/>
      <c r="AD2966" s="550"/>
      <c r="AE2966" s="550"/>
      <c r="AF2966" s="550"/>
      <c r="AG2966" s="550"/>
      <c r="AH2966" s="550"/>
      <c r="AK2966" s="289"/>
    </row>
    <row r="2967" spans="5:37" outlineLevel="1" x14ac:dyDescent="0.2">
      <c r="E2967" s="526">
        <v>13</v>
      </c>
      <c r="F2967" s="527" t="s">
        <v>143</v>
      </c>
      <c r="G2967" s="533" t="s">
        <v>152</v>
      </c>
      <c r="H2967" s="16"/>
      <c r="I2967" s="16"/>
      <c r="J2967" s="16"/>
      <c r="Q2967" s="519" t="s">
        <v>110</v>
      </c>
      <c r="R2967" s="554"/>
      <c r="S2967" s="555"/>
      <c r="T2967" s="556"/>
      <c r="U2967" s="549"/>
      <c r="V2967" s="549"/>
      <c r="W2967" s="550"/>
      <c r="X2967" s="550"/>
      <c r="Y2967" s="550"/>
      <c r="Z2967" s="550"/>
      <c r="AA2967" s="550"/>
      <c r="AB2967" s="550"/>
      <c r="AC2967" s="550"/>
      <c r="AD2967" s="550"/>
      <c r="AE2967" s="550"/>
      <c r="AF2967" s="550"/>
      <c r="AG2967" s="550"/>
      <c r="AH2967" s="550"/>
      <c r="AK2967" s="289"/>
    </row>
    <row r="2968" spans="5:37" outlineLevel="1" x14ac:dyDescent="0.2">
      <c r="E2968" s="516">
        <v>14</v>
      </c>
      <c r="F2968" s="517" t="s">
        <v>144</v>
      </c>
      <c r="G2968" s="518" t="s">
        <v>152</v>
      </c>
      <c r="Q2968" s="519" t="s">
        <v>110</v>
      </c>
      <c r="R2968" s="546"/>
      <c r="S2968" s="547"/>
      <c r="T2968" s="548"/>
      <c r="U2968" s="549"/>
      <c r="V2968" s="549"/>
      <c r="W2968" s="550"/>
      <c r="X2968" s="550"/>
      <c r="Y2968" s="550"/>
      <c r="Z2968" s="550"/>
      <c r="AA2968" s="550"/>
      <c r="AB2968" s="550"/>
      <c r="AC2968" s="550"/>
      <c r="AD2968" s="550"/>
      <c r="AE2968" s="550"/>
      <c r="AF2968" s="550"/>
      <c r="AG2968" s="550"/>
      <c r="AH2968" s="550"/>
      <c r="AK2968" s="289"/>
    </row>
    <row r="2969" spans="5:37" outlineLevel="1" x14ac:dyDescent="0.2">
      <c r="E2969" s="526">
        <v>14</v>
      </c>
      <c r="F2969" s="527" t="s">
        <v>144</v>
      </c>
      <c r="G2969" s="528" t="s">
        <v>152</v>
      </c>
      <c r="Q2969" s="519" t="s">
        <v>110</v>
      </c>
      <c r="R2969" s="551"/>
      <c r="S2969" s="552"/>
      <c r="T2969" s="553"/>
      <c r="U2969" s="549"/>
      <c r="V2969" s="549"/>
      <c r="W2969" s="550"/>
      <c r="X2969" s="550"/>
      <c r="Y2969" s="550"/>
      <c r="Z2969" s="550"/>
      <c r="AA2969" s="550"/>
      <c r="AB2969" s="550"/>
      <c r="AC2969" s="550"/>
      <c r="AD2969" s="550"/>
      <c r="AE2969" s="550"/>
      <c r="AF2969" s="550"/>
      <c r="AG2969" s="550"/>
      <c r="AH2969" s="550"/>
      <c r="AK2969" s="289"/>
    </row>
    <row r="2970" spans="5:37" outlineLevel="1" x14ac:dyDescent="0.2">
      <c r="E2970" s="526">
        <v>14</v>
      </c>
      <c r="F2970" s="527" t="s">
        <v>144</v>
      </c>
      <c r="G2970" s="528" t="s">
        <v>152</v>
      </c>
      <c r="Q2970" s="519" t="s">
        <v>110</v>
      </c>
      <c r="R2970" s="551"/>
      <c r="S2970" s="552"/>
      <c r="T2970" s="553"/>
      <c r="U2970" s="549"/>
      <c r="V2970" s="549"/>
      <c r="W2970" s="550"/>
      <c r="X2970" s="550"/>
      <c r="Y2970" s="550"/>
      <c r="Z2970" s="550"/>
      <c r="AA2970" s="550"/>
      <c r="AB2970" s="550"/>
      <c r="AC2970" s="550"/>
      <c r="AD2970" s="550"/>
      <c r="AE2970" s="550"/>
      <c r="AF2970" s="550"/>
      <c r="AG2970" s="550"/>
      <c r="AH2970" s="550"/>
      <c r="AK2970" s="289"/>
    </row>
    <row r="2971" spans="5:37" outlineLevel="1" x14ac:dyDescent="0.2">
      <c r="E2971" s="526">
        <v>14</v>
      </c>
      <c r="F2971" s="527" t="s">
        <v>144</v>
      </c>
      <c r="G2971" s="528" t="s">
        <v>152</v>
      </c>
      <c r="Q2971" s="519" t="s">
        <v>110</v>
      </c>
      <c r="R2971" s="551"/>
      <c r="S2971" s="552"/>
      <c r="T2971" s="553"/>
      <c r="U2971" s="549"/>
      <c r="V2971" s="549"/>
      <c r="W2971" s="550"/>
      <c r="X2971" s="550"/>
      <c r="Y2971" s="550"/>
      <c r="Z2971" s="550"/>
      <c r="AA2971" s="550"/>
      <c r="AB2971" s="550"/>
      <c r="AC2971" s="550"/>
      <c r="AD2971" s="550"/>
      <c r="AE2971" s="550"/>
      <c r="AF2971" s="550"/>
      <c r="AG2971" s="550"/>
      <c r="AH2971" s="550"/>
      <c r="AK2971" s="289"/>
    </row>
    <row r="2972" spans="5:37" outlineLevel="1" x14ac:dyDescent="0.2">
      <c r="E2972" s="526">
        <v>14</v>
      </c>
      <c r="F2972" s="527" t="s">
        <v>144</v>
      </c>
      <c r="G2972" s="528" t="s">
        <v>152</v>
      </c>
      <c r="Q2972" s="519" t="s">
        <v>110</v>
      </c>
      <c r="R2972" s="551"/>
      <c r="S2972" s="552"/>
      <c r="T2972" s="553"/>
      <c r="U2972" s="549"/>
      <c r="V2972" s="549"/>
      <c r="W2972" s="550"/>
      <c r="X2972" s="550"/>
      <c r="Y2972" s="550"/>
      <c r="Z2972" s="550"/>
      <c r="AA2972" s="550"/>
      <c r="AB2972" s="550"/>
      <c r="AC2972" s="550"/>
      <c r="AD2972" s="550"/>
      <c r="AE2972" s="550"/>
      <c r="AF2972" s="550"/>
      <c r="AG2972" s="550"/>
      <c r="AH2972" s="550"/>
      <c r="AK2972" s="289"/>
    </row>
    <row r="2973" spans="5:37" outlineLevel="1" x14ac:dyDescent="0.2">
      <c r="E2973" s="526">
        <v>14</v>
      </c>
      <c r="F2973" s="527" t="s">
        <v>144</v>
      </c>
      <c r="G2973" s="528" t="s">
        <v>152</v>
      </c>
      <c r="Q2973" s="519" t="s">
        <v>110</v>
      </c>
      <c r="R2973" s="551"/>
      <c r="S2973" s="552"/>
      <c r="T2973" s="553"/>
      <c r="U2973" s="549"/>
      <c r="V2973" s="549"/>
      <c r="W2973" s="550"/>
      <c r="X2973" s="550"/>
      <c r="Y2973" s="550"/>
      <c r="Z2973" s="550"/>
      <c r="AA2973" s="550"/>
      <c r="AB2973" s="550"/>
      <c r="AC2973" s="550"/>
      <c r="AD2973" s="550"/>
      <c r="AE2973" s="550"/>
      <c r="AF2973" s="550"/>
      <c r="AG2973" s="550"/>
      <c r="AH2973" s="550"/>
      <c r="AK2973" s="289"/>
    </row>
    <row r="2974" spans="5:37" outlineLevel="1" x14ac:dyDescent="0.2">
      <c r="E2974" s="526">
        <v>14</v>
      </c>
      <c r="F2974" s="527" t="s">
        <v>144</v>
      </c>
      <c r="G2974" s="528" t="s">
        <v>152</v>
      </c>
      <c r="Q2974" s="519" t="s">
        <v>110</v>
      </c>
      <c r="R2974" s="551"/>
      <c r="S2974" s="552"/>
      <c r="T2974" s="553"/>
      <c r="U2974" s="549"/>
      <c r="V2974" s="549"/>
      <c r="W2974" s="550"/>
      <c r="X2974" s="550"/>
      <c r="Y2974" s="550"/>
      <c r="Z2974" s="550"/>
      <c r="AA2974" s="550"/>
      <c r="AB2974" s="550"/>
      <c r="AC2974" s="550"/>
      <c r="AD2974" s="550"/>
      <c r="AE2974" s="550"/>
      <c r="AF2974" s="550"/>
      <c r="AG2974" s="550"/>
      <c r="AH2974" s="550"/>
      <c r="AK2974" s="289"/>
    </row>
    <row r="2975" spans="5:37" outlineLevel="1" x14ac:dyDescent="0.2">
      <c r="E2975" s="526">
        <v>14</v>
      </c>
      <c r="F2975" s="527" t="s">
        <v>144</v>
      </c>
      <c r="G2975" s="528" t="s">
        <v>152</v>
      </c>
      <c r="H2975" s="16"/>
      <c r="I2975" s="16"/>
      <c r="J2975" s="16"/>
      <c r="Q2975" s="519" t="s">
        <v>110</v>
      </c>
      <c r="R2975" s="551"/>
      <c r="S2975" s="552"/>
      <c r="T2975" s="553"/>
      <c r="U2975" s="549"/>
      <c r="V2975" s="549"/>
      <c r="W2975" s="550"/>
      <c r="X2975" s="550"/>
      <c r="Y2975" s="550"/>
      <c r="Z2975" s="550"/>
      <c r="AA2975" s="550"/>
      <c r="AB2975" s="550"/>
      <c r="AC2975" s="550"/>
      <c r="AD2975" s="550"/>
      <c r="AE2975" s="550"/>
      <c r="AF2975" s="550"/>
      <c r="AG2975" s="550"/>
      <c r="AH2975" s="550"/>
      <c r="AK2975" s="289"/>
    </row>
    <row r="2976" spans="5:37" outlineLevel="1" x14ac:dyDescent="0.2">
      <c r="E2976" s="526">
        <v>14</v>
      </c>
      <c r="F2976" s="527" t="s">
        <v>144</v>
      </c>
      <c r="G2976" s="528" t="s">
        <v>152</v>
      </c>
      <c r="H2976" s="16"/>
      <c r="I2976" s="16"/>
      <c r="J2976" s="16"/>
      <c r="Q2976" s="519" t="s">
        <v>110</v>
      </c>
      <c r="R2976" s="551"/>
      <c r="S2976" s="552"/>
      <c r="T2976" s="553"/>
      <c r="U2976" s="549"/>
      <c r="V2976" s="549"/>
      <c r="W2976" s="550"/>
      <c r="X2976" s="550"/>
      <c r="Y2976" s="550"/>
      <c r="Z2976" s="550"/>
      <c r="AA2976" s="550"/>
      <c r="AB2976" s="550"/>
      <c r="AC2976" s="550"/>
      <c r="AD2976" s="550"/>
      <c r="AE2976" s="550"/>
      <c r="AF2976" s="550"/>
      <c r="AG2976" s="550"/>
      <c r="AH2976" s="550"/>
      <c r="AK2976" s="289"/>
    </row>
    <row r="2977" spans="5:37" outlineLevel="1" x14ac:dyDescent="0.2">
      <c r="E2977" s="526">
        <v>14</v>
      </c>
      <c r="F2977" s="527" t="s">
        <v>144</v>
      </c>
      <c r="G2977" s="533" t="s">
        <v>152</v>
      </c>
      <c r="H2977" s="16"/>
      <c r="I2977" s="16"/>
      <c r="J2977" s="16"/>
      <c r="Q2977" s="519" t="s">
        <v>110</v>
      </c>
      <c r="R2977" s="554"/>
      <c r="S2977" s="555"/>
      <c r="T2977" s="556"/>
      <c r="U2977" s="549"/>
      <c r="V2977" s="549"/>
      <c r="W2977" s="550"/>
      <c r="X2977" s="550"/>
      <c r="Y2977" s="550"/>
      <c r="Z2977" s="550"/>
      <c r="AA2977" s="550"/>
      <c r="AB2977" s="550"/>
      <c r="AC2977" s="550"/>
      <c r="AD2977" s="550"/>
      <c r="AE2977" s="550"/>
      <c r="AF2977" s="550"/>
      <c r="AG2977" s="550"/>
      <c r="AH2977" s="550"/>
      <c r="AK2977" s="289"/>
    </row>
    <row r="2978" spans="5:37" outlineLevel="1" x14ac:dyDescent="0.2">
      <c r="E2978" s="516">
        <v>15</v>
      </c>
      <c r="F2978" s="517" t="s">
        <v>145</v>
      </c>
      <c r="G2978" s="518" t="s">
        <v>152</v>
      </c>
      <c r="Q2978" s="519" t="s">
        <v>110</v>
      </c>
      <c r="R2978" s="546"/>
      <c r="S2978" s="547"/>
      <c r="T2978" s="548"/>
      <c r="U2978" s="549"/>
      <c r="V2978" s="549"/>
      <c r="W2978" s="550"/>
      <c r="X2978" s="550"/>
      <c r="Y2978" s="550"/>
      <c r="Z2978" s="550"/>
      <c r="AA2978" s="550"/>
      <c r="AB2978" s="550"/>
      <c r="AC2978" s="550"/>
      <c r="AD2978" s="550"/>
      <c r="AE2978" s="550"/>
      <c r="AF2978" s="550"/>
      <c r="AG2978" s="550"/>
      <c r="AH2978" s="550"/>
      <c r="AK2978" s="289"/>
    </row>
    <row r="2979" spans="5:37" outlineLevel="1" x14ac:dyDescent="0.2">
      <c r="E2979" s="526">
        <v>15</v>
      </c>
      <c r="F2979" s="527" t="s">
        <v>145</v>
      </c>
      <c r="G2979" s="528" t="s">
        <v>152</v>
      </c>
      <c r="Q2979" s="519" t="s">
        <v>110</v>
      </c>
      <c r="R2979" s="551"/>
      <c r="S2979" s="552"/>
      <c r="T2979" s="553"/>
      <c r="U2979" s="549"/>
      <c r="V2979" s="549"/>
      <c r="W2979" s="550"/>
      <c r="X2979" s="550"/>
      <c r="Y2979" s="550"/>
      <c r="Z2979" s="550"/>
      <c r="AA2979" s="550"/>
      <c r="AB2979" s="550"/>
      <c r="AC2979" s="550"/>
      <c r="AD2979" s="550"/>
      <c r="AE2979" s="550"/>
      <c r="AF2979" s="550"/>
      <c r="AG2979" s="550"/>
      <c r="AH2979" s="550"/>
      <c r="AK2979" s="289"/>
    </row>
    <row r="2980" spans="5:37" outlineLevel="1" x14ac:dyDescent="0.2">
      <c r="E2980" s="526">
        <v>15</v>
      </c>
      <c r="F2980" s="527" t="s">
        <v>145</v>
      </c>
      <c r="G2980" s="528" t="s">
        <v>152</v>
      </c>
      <c r="Q2980" s="519" t="s">
        <v>110</v>
      </c>
      <c r="R2980" s="551"/>
      <c r="S2980" s="552"/>
      <c r="T2980" s="553"/>
      <c r="U2980" s="549"/>
      <c r="V2980" s="549"/>
      <c r="W2980" s="550"/>
      <c r="X2980" s="550"/>
      <c r="Y2980" s="550"/>
      <c r="Z2980" s="550"/>
      <c r="AA2980" s="550"/>
      <c r="AB2980" s="550"/>
      <c r="AC2980" s="550"/>
      <c r="AD2980" s="550"/>
      <c r="AE2980" s="550"/>
      <c r="AF2980" s="550"/>
      <c r="AG2980" s="550"/>
      <c r="AH2980" s="550"/>
      <c r="AK2980" s="289"/>
    </row>
    <row r="2981" spans="5:37" outlineLevel="1" x14ac:dyDescent="0.2">
      <c r="E2981" s="526">
        <v>15</v>
      </c>
      <c r="F2981" s="527" t="s">
        <v>145</v>
      </c>
      <c r="G2981" s="528" t="s">
        <v>152</v>
      </c>
      <c r="Q2981" s="519" t="s">
        <v>110</v>
      </c>
      <c r="R2981" s="551"/>
      <c r="S2981" s="552"/>
      <c r="T2981" s="553"/>
      <c r="U2981" s="549"/>
      <c r="V2981" s="549"/>
      <c r="W2981" s="550"/>
      <c r="X2981" s="550"/>
      <c r="Y2981" s="550"/>
      <c r="Z2981" s="550"/>
      <c r="AA2981" s="550"/>
      <c r="AB2981" s="550"/>
      <c r="AC2981" s="550"/>
      <c r="AD2981" s="550"/>
      <c r="AE2981" s="550"/>
      <c r="AF2981" s="550"/>
      <c r="AG2981" s="550"/>
      <c r="AH2981" s="550"/>
      <c r="AK2981" s="289"/>
    </row>
    <row r="2982" spans="5:37" outlineLevel="1" x14ac:dyDescent="0.2">
      <c r="E2982" s="526">
        <v>15</v>
      </c>
      <c r="F2982" s="527" t="s">
        <v>145</v>
      </c>
      <c r="G2982" s="528" t="s">
        <v>152</v>
      </c>
      <c r="Q2982" s="519" t="s">
        <v>110</v>
      </c>
      <c r="R2982" s="551"/>
      <c r="S2982" s="552"/>
      <c r="T2982" s="553"/>
      <c r="U2982" s="549"/>
      <c r="V2982" s="549"/>
      <c r="W2982" s="550"/>
      <c r="X2982" s="550"/>
      <c r="Y2982" s="550"/>
      <c r="Z2982" s="550"/>
      <c r="AA2982" s="550"/>
      <c r="AB2982" s="550"/>
      <c r="AC2982" s="550"/>
      <c r="AD2982" s="550"/>
      <c r="AE2982" s="550"/>
      <c r="AF2982" s="550"/>
      <c r="AG2982" s="550"/>
      <c r="AH2982" s="550"/>
      <c r="AK2982" s="289"/>
    </row>
    <row r="2983" spans="5:37" outlineLevel="1" x14ac:dyDescent="0.2">
      <c r="E2983" s="526">
        <v>15</v>
      </c>
      <c r="F2983" s="527" t="s">
        <v>145</v>
      </c>
      <c r="G2983" s="528" t="s">
        <v>152</v>
      </c>
      <c r="Q2983" s="519" t="s">
        <v>110</v>
      </c>
      <c r="R2983" s="551"/>
      <c r="S2983" s="552"/>
      <c r="T2983" s="553"/>
      <c r="U2983" s="549"/>
      <c r="V2983" s="549"/>
      <c r="W2983" s="550"/>
      <c r="X2983" s="550"/>
      <c r="Y2983" s="550"/>
      <c r="Z2983" s="550"/>
      <c r="AA2983" s="550"/>
      <c r="AB2983" s="550"/>
      <c r="AC2983" s="550"/>
      <c r="AD2983" s="550"/>
      <c r="AE2983" s="550"/>
      <c r="AF2983" s="550"/>
      <c r="AG2983" s="550"/>
      <c r="AH2983" s="550"/>
      <c r="AK2983" s="289"/>
    </row>
    <row r="2984" spans="5:37" outlineLevel="1" x14ac:dyDescent="0.2">
      <c r="E2984" s="526">
        <v>15</v>
      </c>
      <c r="F2984" s="527" t="s">
        <v>145</v>
      </c>
      <c r="G2984" s="528" t="s">
        <v>152</v>
      </c>
      <c r="Q2984" s="519" t="s">
        <v>110</v>
      </c>
      <c r="R2984" s="551"/>
      <c r="S2984" s="552"/>
      <c r="T2984" s="553"/>
      <c r="U2984" s="549"/>
      <c r="V2984" s="549"/>
      <c r="W2984" s="550"/>
      <c r="X2984" s="550"/>
      <c r="Y2984" s="550"/>
      <c r="Z2984" s="550"/>
      <c r="AA2984" s="550"/>
      <c r="AB2984" s="550"/>
      <c r="AC2984" s="550"/>
      <c r="AD2984" s="550"/>
      <c r="AE2984" s="550"/>
      <c r="AF2984" s="550"/>
      <c r="AG2984" s="550"/>
      <c r="AH2984" s="550"/>
      <c r="AK2984" s="289"/>
    </row>
    <row r="2985" spans="5:37" outlineLevel="1" x14ac:dyDescent="0.2">
      <c r="E2985" s="526">
        <v>15</v>
      </c>
      <c r="F2985" s="527" t="s">
        <v>145</v>
      </c>
      <c r="G2985" s="528" t="s">
        <v>152</v>
      </c>
      <c r="H2985" s="16"/>
      <c r="I2985" s="16"/>
      <c r="J2985" s="16"/>
      <c r="Q2985" s="519" t="s">
        <v>110</v>
      </c>
      <c r="R2985" s="551"/>
      <c r="S2985" s="552"/>
      <c r="T2985" s="553"/>
      <c r="U2985" s="549"/>
      <c r="V2985" s="549"/>
      <c r="W2985" s="550"/>
      <c r="X2985" s="550"/>
      <c r="Y2985" s="550"/>
      <c r="Z2985" s="550"/>
      <c r="AA2985" s="550"/>
      <c r="AB2985" s="550"/>
      <c r="AC2985" s="550"/>
      <c r="AD2985" s="550"/>
      <c r="AE2985" s="550"/>
      <c r="AF2985" s="550"/>
      <c r="AG2985" s="550"/>
      <c r="AH2985" s="550"/>
      <c r="AK2985" s="289"/>
    </row>
    <row r="2986" spans="5:37" outlineLevel="1" x14ac:dyDescent="0.2">
      <c r="E2986" s="526">
        <v>15</v>
      </c>
      <c r="F2986" s="527" t="s">
        <v>145</v>
      </c>
      <c r="G2986" s="528" t="s">
        <v>152</v>
      </c>
      <c r="H2986" s="16"/>
      <c r="I2986" s="16"/>
      <c r="J2986" s="16"/>
      <c r="Q2986" s="519" t="s">
        <v>110</v>
      </c>
      <c r="R2986" s="551"/>
      <c r="S2986" s="552"/>
      <c r="T2986" s="553"/>
      <c r="U2986" s="549"/>
      <c r="V2986" s="549"/>
      <c r="W2986" s="550"/>
      <c r="X2986" s="550"/>
      <c r="Y2986" s="550"/>
      <c r="Z2986" s="550"/>
      <c r="AA2986" s="550"/>
      <c r="AB2986" s="550"/>
      <c r="AC2986" s="550"/>
      <c r="AD2986" s="550"/>
      <c r="AE2986" s="550"/>
      <c r="AF2986" s="550"/>
      <c r="AG2986" s="550"/>
      <c r="AH2986" s="550"/>
      <c r="AK2986" s="289"/>
    </row>
    <row r="2987" spans="5:37" outlineLevel="1" x14ac:dyDescent="0.2">
      <c r="E2987" s="526">
        <v>15</v>
      </c>
      <c r="F2987" s="527" t="s">
        <v>145</v>
      </c>
      <c r="G2987" s="533" t="s">
        <v>152</v>
      </c>
      <c r="H2987" s="16"/>
      <c r="I2987" s="16"/>
      <c r="J2987" s="16"/>
      <c r="Q2987" s="519" t="s">
        <v>110</v>
      </c>
      <c r="R2987" s="554"/>
      <c r="S2987" s="555"/>
      <c r="T2987" s="556"/>
      <c r="U2987" s="549"/>
      <c r="V2987" s="549"/>
      <c r="W2987" s="550"/>
      <c r="X2987" s="550"/>
      <c r="Y2987" s="550"/>
      <c r="Z2987" s="550"/>
      <c r="AA2987" s="550"/>
      <c r="AB2987" s="550"/>
      <c r="AC2987" s="550"/>
      <c r="AD2987" s="550"/>
      <c r="AE2987" s="550"/>
      <c r="AF2987" s="550"/>
      <c r="AG2987" s="550"/>
      <c r="AH2987" s="550"/>
      <c r="AK2987" s="289"/>
    </row>
    <row r="2988" spans="5:37" outlineLevel="1" x14ac:dyDescent="0.2">
      <c r="E2988" s="516">
        <v>16</v>
      </c>
      <c r="F2988" s="517" t="s">
        <v>146</v>
      </c>
      <c r="G2988" s="518" t="s">
        <v>152</v>
      </c>
      <c r="Q2988" s="519" t="s">
        <v>110</v>
      </c>
      <c r="R2988" s="546"/>
      <c r="S2988" s="547"/>
      <c r="T2988" s="548"/>
      <c r="U2988" s="549"/>
      <c r="V2988" s="549"/>
      <c r="W2988" s="550"/>
      <c r="X2988" s="550"/>
      <c r="Y2988" s="550"/>
      <c r="Z2988" s="550"/>
      <c r="AA2988" s="550"/>
      <c r="AB2988" s="550"/>
      <c r="AC2988" s="550"/>
      <c r="AD2988" s="550"/>
      <c r="AE2988" s="550"/>
      <c r="AF2988" s="550"/>
      <c r="AG2988" s="550"/>
      <c r="AH2988" s="550"/>
      <c r="AK2988" s="289"/>
    </row>
    <row r="2989" spans="5:37" outlineLevel="1" x14ac:dyDescent="0.2">
      <c r="E2989" s="526">
        <v>16</v>
      </c>
      <c r="F2989" s="527" t="s">
        <v>146</v>
      </c>
      <c r="G2989" s="528" t="s">
        <v>152</v>
      </c>
      <c r="Q2989" s="519" t="s">
        <v>110</v>
      </c>
      <c r="R2989" s="551"/>
      <c r="S2989" s="552"/>
      <c r="T2989" s="553"/>
      <c r="U2989" s="549"/>
      <c r="V2989" s="549"/>
      <c r="W2989" s="550"/>
      <c r="X2989" s="550"/>
      <c r="Y2989" s="550"/>
      <c r="Z2989" s="550"/>
      <c r="AA2989" s="550"/>
      <c r="AB2989" s="550"/>
      <c r="AC2989" s="550"/>
      <c r="AD2989" s="550"/>
      <c r="AE2989" s="550"/>
      <c r="AF2989" s="550"/>
      <c r="AG2989" s="550"/>
      <c r="AH2989" s="550"/>
      <c r="AK2989" s="289"/>
    </row>
    <row r="2990" spans="5:37" outlineLevel="1" x14ac:dyDescent="0.2">
      <c r="E2990" s="526">
        <v>16</v>
      </c>
      <c r="F2990" s="527" t="s">
        <v>146</v>
      </c>
      <c r="G2990" s="528" t="s">
        <v>152</v>
      </c>
      <c r="Q2990" s="519" t="s">
        <v>110</v>
      </c>
      <c r="R2990" s="551"/>
      <c r="S2990" s="552"/>
      <c r="T2990" s="553"/>
      <c r="U2990" s="549"/>
      <c r="V2990" s="549"/>
      <c r="W2990" s="550"/>
      <c r="X2990" s="550"/>
      <c r="Y2990" s="550"/>
      <c r="Z2990" s="550"/>
      <c r="AA2990" s="550"/>
      <c r="AB2990" s="550"/>
      <c r="AC2990" s="550"/>
      <c r="AD2990" s="550"/>
      <c r="AE2990" s="550"/>
      <c r="AF2990" s="550"/>
      <c r="AG2990" s="550"/>
      <c r="AH2990" s="550"/>
      <c r="AK2990" s="289"/>
    </row>
    <row r="2991" spans="5:37" outlineLevel="1" x14ac:dyDescent="0.2">
      <c r="E2991" s="526">
        <v>16</v>
      </c>
      <c r="F2991" s="527" t="s">
        <v>146</v>
      </c>
      <c r="G2991" s="528" t="s">
        <v>152</v>
      </c>
      <c r="Q2991" s="519" t="s">
        <v>110</v>
      </c>
      <c r="R2991" s="551"/>
      <c r="S2991" s="552"/>
      <c r="T2991" s="553"/>
      <c r="U2991" s="549"/>
      <c r="V2991" s="549"/>
      <c r="W2991" s="550"/>
      <c r="X2991" s="550"/>
      <c r="Y2991" s="550"/>
      <c r="Z2991" s="550"/>
      <c r="AA2991" s="550"/>
      <c r="AB2991" s="550"/>
      <c r="AC2991" s="550"/>
      <c r="AD2991" s="550"/>
      <c r="AE2991" s="550"/>
      <c r="AF2991" s="550"/>
      <c r="AG2991" s="550"/>
      <c r="AH2991" s="550"/>
      <c r="AK2991" s="289"/>
    </row>
    <row r="2992" spans="5:37" outlineLevel="1" x14ac:dyDescent="0.2">
      <c r="E2992" s="526">
        <v>16</v>
      </c>
      <c r="F2992" s="527" t="s">
        <v>146</v>
      </c>
      <c r="G2992" s="528" t="s">
        <v>152</v>
      </c>
      <c r="Q2992" s="519" t="s">
        <v>110</v>
      </c>
      <c r="R2992" s="551"/>
      <c r="S2992" s="552"/>
      <c r="T2992" s="553"/>
      <c r="U2992" s="549"/>
      <c r="V2992" s="549"/>
      <c r="W2992" s="550"/>
      <c r="X2992" s="550"/>
      <c r="Y2992" s="550"/>
      <c r="Z2992" s="550"/>
      <c r="AA2992" s="550"/>
      <c r="AB2992" s="550"/>
      <c r="AC2992" s="550"/>
      <c r="AD2992" s="550"/>
      <c r="AE2992" s="550"/>
      <c r="AF2992" s="550"/>
      <c r="AG2992" s="550"/>
      <c r="AH2992" s="550"/>
      <c r="AK2992" s="289"/>
    </row>
    <row r="2993" spans="5:37" outlineLevel="1" x14ac:dyDescent="0.2">
      <c r="E2993" s="526">
        <v>16</v>
      </c>
      <c r="F2993" s="527" t="s">
        <v>146</v>
      </c>
      <c r="G2993" s="528" t="s">
        <v>152</v>
      </c>
      <c r="Q2993" s="519" t="s">
        <v>110</v>
      </c>
      <c r="R2993" s="551"/>
      <c r="S2993" s="552"/>
      <c r="T2993" s="553"/>
      <c r="U2993" s="549"/>
      <c r="V2993" s="549"/>
      <c r="W2993" s="550"/>
      <c r="X2993" s="550"/>
      <c r="Y2993" s="550"/>
      <c r="Z2993" s="550"/>
      <c r="AA2993" s="550"/>
      <c r="AB2993" s="550"/>
      <c r="AC2993" s="550"/>
      <c r="AD2993" s="550"/>
      <c r="AE2993" s="550"/>
      <c r="AF2993" s="550"/>
      <c r="AG2993" s="550"/>
      <c r="AH2993" s="550"/>
      <c r="AK2993" s="289"/>
    </row>
    <row r="2994" spans="5:37" outlineLevel="1" x14ac:dyDescent="0.2">
      <c r="E2994" s="526">
        <v>16</v>
      </c>
      <c r="F2994" s="527" t="s">
        <v>146</v>
      </c>
      <c r="G2994" s="528" t="s">
        <v>152</v>
      </c>
      <c r="Q2994" s="519" t="s">
        <v>110</v>
      </c>
      <c r="R2994" s="551"/>
      <c r="S2994" s="552"/>
      <c r="T2994" s="553"/>
      <c r="U2994" s="549"/>
      <c r="V2994" s="549"/>
      <c r="W2994" s="550"/>
      <c r="X2994" s="550"/>
      <c r="Y2994" s="550"/>
      <c r="Z2994" s="550"/>
      <c r="AA2994" s="550"/>
      <c r="AB2994" s="550"/>
      <c r="AC2994" s="550"/>
      <c r="AD2994" s="550"/>
      <c r="AE2994" s="550"/>
      <c r="AF2994" s="550"/>
      <c r="AG2994" s="550"/>
      <c r="AH2994" s="550"/>
      <c r="AK2994" s="289"/>
    </row>
    <row r="2995" spans="5:37" outlineLevel="1" x14ac:dyDescent="0.2">
      <c r="E2995" s="526">
        <v>16</v>
      </c>
      <c r="F2995" s="527" t="s">
        <v>146</v>
      </c>
      <c r="G2995" s="528" t="s">
        <v>152</v>
      </c>
      <c r="H2995" s="16"/>
      <c r="I2995" s="16"/>
      <c r="J2995" s="16"/>
      <c r="Q2995" s="519" t="s">
        <v>110</v>
      </c>
      <c r="R2995" s="551"/>
      <c r="S2995" s="552"/>
      <c r="T2995" s="553"/>
      <c r="U2995" s="549"/>
      <c r="V2995" s="549"/>
      <c r="W2995" s="550"/>
      <c r="X2995" s="550"/>
      <c r="Y2995" s="550"/>
      <c r="Z2995" s="550"/>
      <c r="AA2995" s="550"/>
      <c r="AB2995" s="550"/>
      <c r="AC2995" s="550"/>
      <c r="AD2995" s="550"/>
      <c r="AE2995" s="550"/>
      <c r="AF2995" s="550"/>
      <c r="AG2995" s="550"/>
      <c r="AH2995" s="550"/>
      <c r="AK2995" s="289"/>
    </row>
    <row r="2996" spans="5:37" outlineLevel="1" x14ac:dyDescent="0.2">
      <c r="E2996" s="526">
        <v>16</v>
      </c>
      <c r="F2996" s="527" t="s">
        <v>146</v>
      </c>
      <c r="G2996" s="528" t="s">
        <v>152</v>
      </c>
      <c r="H2996" s="16"/>
      <c r="I2996" s="16"/>
      <c r="J2996" s="16"/>
      <c r="Q2996" s="519" t="s">
        <v>110</v>
      </c>
      <c r="R2996" s="551"/>
      <c r="S2996" s="552"/>
      <c r="T2996" s="553"/>
      <c r="U2996" s="549"/>
      <c r="V2996" s="549"/>
      <c r="W2996" s="550"/>
      <c r="X2996" s="550"/>
      <c r="Y2996" s="550"/>
      <c r="Z2996" s="550"/>
      <c r="AA2996" s="550"/>
      <c r="AB2996" s="550"/>
      <c r="AC2996" s="550"/>
      <c r="AD2996" s="550"/>
      <c r="AE2996" s="550"/>
      <c r="AF2996" s="550"/>
      <c r="AG2996" s="550"/>
      <c r="AH2996" s="550"/>
      <c r="AK2996" s="289"/>
    </row>
    <row r="2997" spans="5:37" outlineLevel="1" x14ac:dyDescent="0.2">
      <c r="E2997" s="526">
        <v>16</v>
      </c>
      <c r="F2997" s="527" t="s">
        <v>146</v>
      </c>
      <c r="G2997" s="533" t="s">
        <v>152</v>
      </c>
      <c r="H2997" s="16"/>
      <c r="I2997" s="16"/>
      <c r="J2997" s="16"/>
      <c r="Q2997" s="519" t="s">
        <v>110</v>
      </c>
      <c r="R2997" s="554"/>
      <c r="S2997" s="555"/>
      <c r="T2997" s="556"/>
      <c r="U2997" s="549"/>
      <c r="V2997" s="549"/>
      <c r="W2997" s="550"/>
      <c r="X2997" s="550"/>
      <c r="Y2997" s="550"/>
      <c r="Z2997" s="550"/>
      <c r="AA2997" s="550"/>
      <c r="AB2997" s="550"/>
      <c r="AC2997" s="550"/>
      <c r="AD2997" s="550"/>
      <c r="AE2997" s="550"/>
      <c r="AF2997" s="550"/>
      <c r="AG2997" s="550"/>
      <c r="AH2997" s="550"/>
      <c r="AK2997" s="289"/>
    </row>
    <row r="2998" spans="5:37" outlineLevel="1" x14ac:dyDescent="0.2">
      <c r="E2998" s="516">
        <v>17</v>
      </c>
      <c r="F2998" s="517" t="s">
        <v>147</v>
      </c>
      <c r="G2998" s="518" t="s">
        <v>152</v>
      </c>
      <c r="Q2998" s="519" t="s">
        <v>110</v>
      </c>
      <c r="R2998" s="546"/>
      <c r="S2998" s="547"/>
      <c r="T2998" s="548"/>
      <c r="U2998" s="549"/>
      <c r="V2998" s="549"/>
      <c r="W2998" s="550"/>
      <c r="X2998" s="550"/>
      <c r="Y2998" s="550"/>
      <c r="Z2998" s="550"/>
      <c r="AA2998" s="550"/>
      <c r="AB2998" s="550"/>
      <c r="AC2998" s="550"/>
      <c r="AD2998" s="550"/>
      <c r="AE2998" s="550"/>
      <c r="AF2998" s="550"/>
      <c r="AG2998" s="550"/>
      <c r="AH2998" s="550"/>
      <c r="AK2998" s="289"/>
    </row>
    <row r="2999" spans="5:37" outlineLevel="1" x14ac:dyDescent="0.2">
      <c r="E2999" s="526">
        <v>17</v>
      </c>
      <c r="F2999" s="527" t="s">
        <v>147</v>
      </c>
      <c r="G2999" s="528" t="s">
        <v>152</v>
      </c>
      <c r="Q2999" s="519" t="s">
        <v>110</v>
      </c>
      <c r="R2999" s="551"/>
      <c r="S2999" s="552"/>
      <c r="T2999" s="553"/>
      <c r="U2999" s="549"/>
      <c r="V2999" s="549"/>
      <c r="W2999" s="550"/>
      <c r="X2999" s="550"/>
      <c r="Y2999" s="550"/>
      <c r="Z2999" s="550"/>
      <c r="AA2999" s="550"/>
      <c r="AB2999" s="550"/>
      <c r="AC2999" s="550"/>
      <c r="AD2999" s="550"/>
      <c r="AE2999" s="550"/>
      <c r="AF2999" s="550"/>
      <c r="AG2999" s="550"/>
      <c r="AH2999" s="550"/>
      <c r="AK2999" s="289"/>
    </row>
    <row r="3000" spans="5:37" outlineLevel="1" x14ac:dyDescent="0.2">
      <c r="E3000" s="526">
        <v>17</v>
      </c>
      <c r="F3000" s="527" t="s">
        <v>147</v>
      </c>
      <c r="G3000" s="528" t="s">
        <v>152</v>
      </c>
      <c r="Q3000" s="519" t="s">
        <v>110</v>
      </c>
      <c r="R3000" s="551"/>
      <c r="S3000" s="552"/>
      <c r="T3000" s="553"/>
      <c r="U3000" s="549"/>
      <c r="V3000" s="549"/>
      <c r="W3000" s="550"/>
      <c r="X3000" s="550"/>
      <c r="Y3000" s="550"/>
      <c r="Z3000" s="550"/>
      <c r="AA3000" s="550"/>
      <c r="AB3000" s="550"/>
      <c r="AC3000" s="550"/>
      <c r="AD3000" s="550"/>
      <c r="AE3000" s="550"/>
      <c r="AF3000" s="550"/>
      <c r="AG3000" s="550"/>
      <c r="AH3000" s="550"/>
      <c r="AK3000" s="289"/>
    </row>
    <row r="3001" spans="5:37" outlineLevel="1" x14ac:dyDescent="0.2">
      <c r="E3001" s="526">
        <v>17</v>
      </c>
      <c r="F3001" s="527" t="s">
        <v>147</v>
      </c>
      <c r="G3001" s="528" t="s">
        <v>152</v>
      </c>
      <c r="Q3001" s="519" t="s">
        <v>110</v>
      </c>
      <c r="R3001" s="551"/>
      <c r="S3001" s="552"/>
      <c r="T3001" s="553"/>
      <c r="U3001" s="549"/>
      <c r="V3001" s="549"/>
      <c r="W3001" s="550"/>
      <c r="X3001" s="550"/>
      <c r="Y3001" s="550"/>
      <c r="Z3001" s="550"/>
      <c r="AA3001" s="550"/>
      <c r="AB3001" s="550"/>
      <c r="AC3001" s="550"/>
      <c r="AD3001" s="550"/>
      <c r="AE3001" s="550"/>
      <c r="AF3001" s="550"/>
      <c r="AG3001" s="550"/>
      <c r="AH3001" s="550"/>
      <c r="AK3001" s="289"/>
    </row>
    <row r="3002" spans="5:37" outlineLevel="1" x14ac:dyDescent="0.2">
      <c r="E3002" s="526">
        <v>17</v>
      </c>
      <c r="F3002" s="527" t="s">
        <v>147</v>
      </c>
      <c r="G3002" s="528" t="s">
        <v>152</v>
      </c>
      <c r="Q3002" s="519" t="s">
        <v>110</v>
      </c>
      <c r="R3002" s="551"/>
      <c r="S3002" s="552"/>
      <c r="T3002" s="553"/>
      <c r="U3002" s="549"/>
      <c r="V3002" s="549"/>
      <c r="W3002" s="550"/>
      <c r="X3002" s="550"/>
      <c r="Y3002" s="550"/>
      <c r="Z3002" s="550"/>
      <c r="AA3002" s="550"/>
      <c r="AB3002" s="550"/>
      <c r="AC3002" s="550"/>
      <c r="AD3002" s="550"/>
      <c r="AE3002" s="550"/>
      <c r="AF3002" s="550"/>
      <c r="AG3002" s="550"/>
      <c r="AH3002" s="550"/>
      <c r="AK3002" s="289"/>
    </row>
    <row r="3003" spans="5:37" outlineLevel="1" x14ac:dyDescent="0.2">
      <c r="E3003" s="526">
        <v>17</v>
      </c>
      <c r="F3003" s="527" t="s">
        <v>147</v>
      </c>
      <c r="G3003" s="528" t="s">
        <v>152</v>
      </c>
      <c r="Q3003" s="519" t="s">
        <v>110</v>
      </c>
      <c r="R3003" s="551"/>
      <c r="S3003" s="552"/>
      <c r="T3003" s="553"/>
      <c r="U3003" s="549"/>
      <c r="V3003" s="549"/>
      <c r="W3003" s="550"/>
      <c r="X3003" s="550"/>
      <c r="Y3003" s="550"/>
      <c r="Z3003" s="550"/>
      <c r="AA3003" s="550"/>
      <c r="AB3003" s="550"/>
      <c r="AC3003" s="550"/>
      <c r="AD3003" s="550"/>
      <c r="AE3003" s="550"/>
      <c r="AF3003" s="550"/>
      <c r="AG3003" s="550"/>
      <c r="AH3003" s="550"/>
      <c r="AK3003" s="289"/>
    </row>
    <row r="3004" spans="5:37" outlineLevel="1" x14ac:dyDescent="0.2">
      <c r="E3004" s="526">
        <v>17</v>
      </c>
      <c r="F3004" s="527" t="s">
        <v>147</v>
      </c>
      <c r="G3004" s="528" t="s">
        <v>152</v>
      </c>
      <c r="Q3004" s="519" t="s">
        <v>110</v>
      </c>
      <c r="R3004" s="551"/>
      <c r="S3004" s="552"/>
      <c r="T3004" s="553"/>
      <c r="U3004" s="549"/>
      <c r="V3004" s="549"/>
      <c r="W3004" s="550"/>
      <c r="X3004" s="550"/>
      <c r="Y3004" s="550"/>
      <c r="Z3004" s="550"/>
      <c r="AA3004" s="550"/>
      <c r="AB3004" s="550"/>
      <c r="AC3004" s="550"/>
      <c r="AD3004" s="550"/>
      <c r="AE3004" s="550"/>
      <c r="AF3004" s="550"/>
      <c r="AG3004" s="550"/>
      <c r="AH3004" s="550"/>
      <c r="AK3004" s="289"/>
    </row>
    <row r="3005" spans="5:37" outlineLevel="1" x14ac:dyDescent="0.2">
      <c r="E3005" s="526">
        <v>17</v>
      </c>
      <c r="F3005" s="527" t="s">
        <v>147</v>
      </c>
      <c r="G3005" s="528" t="s">
        <v>152</v>
      </c>
      <c r="H3005" s="16"/>
      <c r="I3005" s="16"/>
      <c r="J3005" s="16"/>
      <c r="Q3005" s="519" t="s">
        <v>110</v>
      </c>
      <c r="R3005" s="551"/>
      <c r="S3005" s="552"/>
      <c r="T3005" s="553"/>
      <c r="U3005" s="549"/>
      <c r="V3005" s="549"/>
      <c r="W3005" s="550"/>
      <c r="X3005" s="550"/>
      <c r="Y3005" s="550"/>
      <c r="Z3005" s="550"/>
      <c r="AA3005" s="550"/>
      <c r="AB3005" s="550"/>
      <c r="AC3005" s="550"/>
      <c r="AD3005" s="550"/>
      <c r="AE3005" s="550"/>
      <c r="AF3005" s="550"/>
      <c r="AG3005" s="550"/>
      <c r="AH3005" s="550"/>
      <c r="AK3005" s="289"/>
    </row>
    <row r="3006" spans="5:37" outlineLevel="1" x14ac:dyDescent="0.2">
      <c r="E3006" s="526">
        <v>17</v>
      </c>
      <c r="F3006" s="527" t="s">
        <v>147</v>
      </c>
      <c r="G3006" s="528" t="s">
        <v>152</v>
      </c>
      <c r="H3006" s="16"/>
      <c r="I3006" s="16"/>
      <c r="J3006" s="16"/>
      <c r="Q3006" s="519" t="s">
        <v>110</v>
      </c>
      <c r="R3006" s="551"/>
      <c r="S3006" s="552"/>
      <c r="T3006" s="553"/>
      <c r="U3006" s="549"/>
      <c r="V3006" s="549"/>
      <c r="W3006" s="550"/>
      <c r="X3006" s="550"/>
      <c r="Y3006" s="550"/>
      <c r="Z3006" s="550"/>
      <c r="AA3006" s="550"/>
      <c r="AB3006" s="550"/>
      <c r="AC3006" s="550"/>
      <c r="AD3006" s="550"/>
      <c r="AE3006" s="550"/>
      <c r="AF3006" s="550"/>
      <c r="AG3006" s="550"/>
      <c r="AH3006" s="550"/>
      <c r="AK3006" s="289"/>
    </row>
    <row r="3007" spans="5:37" outlineLevel="1" x14ac:dyDescent="0.2">
      <c r="E3007" s="526">
        <v>17</v>
      </c>
      <c r="F3007" s="527" t="s">
        <v>147</v>
      </c>
      <c r="G3007" s="533" t="s">
        <v>152</v>
      </c>
      <c r="H3007" s="16"/>
      <c r="I3007" s="16"/>
      <c r="J3007" s="16"/>
      <c r="Q3007" s="519" t="s">
        <v>110</v>
      </c>
      <c r="R3007" s="554"/>
      <c r="S3007" s="555"/>
      <c r="T3007" s="556"/>
      <c r="U3007" s="549"/>
      <c r="V3007" s="549"/>
      <c r="W3007" s="550"/>
      <c r="X3007" s="550"/>
      <c r="Y3007" s="550"/>
      <c r="Z3007" s="550"/>
      <c r="AA3007" s="550"/>
      <c r="AB3007" s="550"/>
      <c r="AC3007" s="550"/>
      <c r="AD3007" s="550"/>
      <c r="AE3007" s="550"/>
      <c r="AF3007" s="550"/>
      <c r="AG3007" s="550"/>
      <c r="AH3007" s="550"/>
      <c r="AK3007" s="289"/>
    </row>
    <row r="3008" spans="5:37" outlineLevel="1" x14ac:dyDescent="0.2">
      <c r="E3008" s="516">
        <v>18</v>
      </c>
      <c r="F3008" s="517" t="s">
        <v>148</v>
      </c>
      <c r="G3008" s="518" t="s">
        <v>152</v>
      </c>
      <c r="Q3008" s="519" t="s">
        <v>110</v>
      </c>
      <c r="R3008" s="546"/>
      <c r="S3008" s="547"/>
      <c r="T3008" s="548"/>
      <c r="U3008" s="549"/>
      <c r="V3008" s="549"/>
      <c r="W3008" s="550"/>
      <c r="X3008" s="550"/>
      <c r="Y3008" s="550"/>
      <c r="Z3008" s="550"/>
      <c r="AA3008" s="550"/>
      <c r="AB3008" s="550"/>
      <c r="AC3008" s="550"/>
      <c r="AD3008" s="550"/>
      <c r="AE3008" s="550"/>
      <c r="AF3008" s="550"/>
      <c r="AG3008" s="550"/>
      <c r="AH3008" s="550"/>
      <c r="AK3008" s="289"/>
    </row>
    <row r="3009" spans="5:37" outlineLevel="1" x14ac:dyDescent="0.2">
      <c r="E3009" s="526">
        <v>18</v>
      </c>
      <c r="F3009" s="527" t="s">
        <v>148</v>
      </c>
      <c r="G3009" s="528" t="s">
        <v>152</v>
      </c>
      <c r="Q3009" s="519" t="s">
        <v>110</v>
      </c>
      <c r="R3009" s="551"/>
      <c r="S3009" s="552"/>
      <c r="T3009" s="553"/>
      <c r="U3009" s="549"/>
      <c r="V3009" s="549"/>
      <c r="W3009" s="550"/>
      <c r="X3009" s="550"/>
      <c r="Y3009" s="550"/>
      <c r="Z3009" s="550"/>
      <c r="AA3009" s="550"/>
      <c r="AB3009" s="550"/>
      <c r="AC3009" s="550"/>
      <c r="AD3009" s="550"/>
      <c r="AE3009" s="550"/>
      <c r="AF3009" s="550"/>
      <c r="AG3009" s="550"/>
      <c r="AH3009" s="550"/>
      <c r="AK3009" s="289"/>
    </row>
    <row r="3010" spans="5:37" outlineLevel="1" x14ac:dyDescent="0.2">
      <c r="E3010" s="526">
        <v>18</v>
      </c>
      <c r="F3010" s="527" t="s">
        <v>148</v>
      </c>
      <c r="G3010" s="528" t="s">
        <v>152</v>
      </c>
      <c r="Q3010" s="519" t="s">
        <v>110</v>
      </c>
      <c r="R3010" s="551"/>
      <c r="S3010" s="552"/>
      <c r="T3010" s="553"/>
      <c r="U3010" s="549"/>
      <c r="V3010" s="549"/>
      <c r="W3010" s="550"/>
      <c r="X3010" s="550"/>
      <c r="Y3010" s="550"/>
      <c r="Z3010" s="550"/>
      <c r="AA3010" s="550"/>
      <c r="AB3010" s="550"/>
      <c r="AC3010" s="550"/>
      <c r="AD3010" s="550"/>
      <c r="AE3010" s="550"/>
      <c r="AF3010" s="550"/>
      <c r="AG3010" s="550"/>
      <c r="AH3010" s="550"/>
      <c r="AK3010" s="289"/>
    </row>
    <row r="3011" spans="5:37" outlineLevel="1" x14ac:dyDescent="0.2">
      <c r="E3011" s="526">
        <v>18</v>
      </c>
      <c r="F3011" s="527" t="s">
        <v>148</v>
      </c>
      <c r="G3011" s="528" t="s">
        <v>152</v>
      </c>
      <c r="Q3011" s="519" t="s">
        <v>110</v>
      </c>
      <c r="R3011" s="551"/>
      <c r="S3011" s="552"/>
      <c r="T3011" s="553"/>
      <c r="U3011" s="549"/>
      <c r="V3011" s="549"/>
      <c r="W3011" s="550"/>
      <c r="X3011" s="550"/>
      <c r="Y3011" s="550"/>
      <c r="Z3011" s="550"/>
      <c r="AA3011" s="550"/>
      <c r="AB3011" s="550"/>
      <c r="AC3011" s="550"/>
      <c r="AD3011" s="550"/>
      <c r="AE3011" s="550"/>
      <c r="AF3011" s="550"/>
      <c r="AG3011" s="550"/>
      <c r="AH3011" s="550"/>
      <c r="AK3011" s="289"/>
    </row>
    <row r="3012" spans="5:37" outlineLevel="1" x14ac:dyDescent="0.2">
      <c r="E3012" s="526">
        <v>18</v>
      </c>
      <c r="F3012" s="527" t="s">
        <v>148</v>
      </c>
      <c r="G3012" s="528" t="s">
        <v>152</v>
      </c>
      <c r="Q3012" s="519" t="s">
        <v>110</v>
      </c>
      <c r="R3012" s="551"/>
      <c r="S3012" s="552"/>
      <c r="T3012" s="553"/>
      <c r="U3012" s="549"/>
      <c r="V3012" s="549"/>
      <c r="W3012" s="550"/>
      <c r="X3012" s="550"/>
      <c r="Y3012" s="550"/>
      <c r="Z3012" s="550"/>
      <c r="AA3012" s="550"/>
      <c r="AB3012" s="550"/>
      <c r="AC3012" s="550"/>
      <c r="AD3012" s="550"/>
      <c r="AE3012" s="550"/>
      <c r="AF3012" s="550"/>
      <c r="AG3012" s="550"/>
      <c r="AH3012" s="550"/>
      <c r="AK3012" s="289"/>
    </row>
    <row r="3013" spans="5:37" outlineLevel="1" x14ac:dyDescent="0.2">
      <c r="E3013" s="526">
        <v>18</v>
      </c>
      <c r="F3013" s="527" t="s">
        <v>148</v>
      </c>
      <c r="G3013" s="528" t="s">
        <v>152</v>
      </c>
      <c r="Q3013" s="519" t="s">
        <v>110</v>
      </c>
      <c r="R3013" s="551"/>
      <c r="S3013" s="552"/>
      <c r="T3013" s="553"/>
      <c r="U3013" s="549"/>
      <c r="V3013" s="549"/>
      <c r="W3013" s="550"/>
      <c r="X3013" s="550"/>
      <c r="Y3013" s="550"/>
      <c r="Z3013" s="550"/>
      <c r="AA3013" s="550"/>
      <c r="AB3013" s="550"/>
      <c r="AC3013" s="550"/>
      <c r="AD3013" s="550"/>
      <c r="AE3013" s="550"/>
      <c r="AF3013" s="550"/>
      <c r="AG3013" s="550"/>
      <c r="AH3013" s="550"/>
      <c r="AK3013" s="289"/>
    </row>
    <row r="3014" spans="5:37" outlineLevel="1" x14ac:dyDescent="0.2">
      <c r="E3014" s="526">
        <v>18</v>
      </c>
      <c r="F3014" s="527" t="s">
        <v>148</v>
      </c>
      <c r="G3014" s="528" t="s">
        <v>152</v>
      </c>
      <c r="Q3014" s="519" t="s">
        <v>110</v>
      </c>
      <c r="R3014" s="551"/>
      <c r="S3014" s="552"/>
      <c r="T3014" s="553"/>
      <c r="U3014" s="549"/>
      <c r="V3014" s="549"/>
      <c r="W3014" s="550"/>
      <c r="X3014" s="550"/>
      <c r="Y3014" s="550"/>
      <c r="Z3014" s="550"/>
      <c r="AA3014" s="550"/>
      <c r="AB3014" s="550"/>
      <c r="AC3014" s="550"/>
      <c r="AD3014" s="550"/>
      <c r="AE3014" s="550"/>
      <c r="AF3014" s="550"/>
      <c r="AG3014" s="550"/>
      <c r="AH3014" s="550"/>
      <c r="AK3014" s="289"/>
    </row>
    <row r="3015" spans="5:37" outlineLevel="1" x14ac:dyDescent="0.2">
      <c r="E3015" s="526">
        <v>18</v>
      </c>
      <c r="F3015" s="527" t="s">
        <v>148</v>
      </c>
      <c r="G3015" s="528" t="s">
        <v>152</v>
      </c>
      <c r="H3015" s="16"/>
      <c r="I3015" s="16"/>
      <c r="J3015" s="16"/>
      <c r="Q3015" s="519" t="s">
        <v>110</v>
      </c>
      <c r="R3015" s="551"/>
      <c r="S3015" s="552"/>
      <c r="T3015" s="553"/>
      <c r="U3015" s="549"/>
      <c r="V3015" s="549"/>
      <c r="W3015" s="550"/>
      <c r="X3015" s="550"/>
      <c r="Y3015" s="550"/>
      <c r="Z3015" s="550"/>
      <c r="AA3015" s="550"/>
      <c r="AB3015" s="550"/>
      <c r="AC3015" s="550"/>
      <c r="AD3015" s="550"/>
      <c r="AE3015" s="550"/>
      <c r="AF3015" s="550"/>
      <c r="AG3015" s="550"/>
      <c r="AH3015" s="550"/>
      <c r="AK3015" s="289"/>
    </row>
    <row r="3016" spans="5:37" outlineLevel="1" x14ac:dyDescent="0.2">
      <c r="E3016" s="526">
        <v>18</v>
      </c>
      <c r="F3016" s="527" t="s">
        <v>148</v>
      </c>
      <c r="G3016" s="528" t="s">
        <v>152</v>
      </c>
      <c r="H3016" s="16"/>
      <c r="I3016" s="16"/>
      <c r="J3016" s="16"/>
      <c r="Q3016" s="519" t="s">
        <v>110</v>
      </c>
      <c r="R3016" s="551"/>
      <c r="S3016" s="552"/>
      <c r="T3016" s="553"/>
      <c r="U3016" s="549"/>
      <c r="V3016" s="549"/>
      <c r="W3016" s="550"/>
      <c r="X3016" s="550"/>
      <c r="Y3016" s="550"/>
      <c r="Z3016" s="550"/>
      <c r="AA3016" s="550"/>
      <c r="AB3016" s="550"/>
      <c r="AC3016" s="550"/>
      <c r="AD3016" s="550"/>
      <c r="AE3016" s="550"/>
      <c r="AF3016" s="550"/>
      <c r="AG3016" s="550"/>
      <c r="AH3016" s="550"/>
      <c r="AK3016" s="289"/>
    </row>
    <row r="3017" spans="5:37" outlineLevel="1" x14ac:dyDescent="0.2">
      <c r="E3017" s="526">
        <v>18</v>
      </c>
      <c r="F3017" s="527" t="s">
        <v>148</v>
      </c>
      <c r="G3017" s="533" t="s">
        <v>152</v>
      </c>
      <c r="H3017" s="16"/>
      <c r="I3017" s="16"/>
      <c r="J3017" s="16"/>
      <c r="Q3017" s="519" t="s">
        <v>110</v>
      </c>
      <c r="R3017" s="554"/>
      <c r="S3017" s="555"/>
      <c r="T3017" s="556"/>
      <c r="U3017" s="549"/>
      <c r="V3017" s="549"/>
      <c r="W3017" s="550"/>
      <c r="X3017" s="550"/>
      <c r="Y3017" s="550"/>
      <c r="Z3017" s="550"/>
      <c r="AA3017" s="550"/>
      <c r="AB3017" s="550"/>
      <c r="AC3017" s="550"/>
      <c r="AD3017" s="550"/>
      <c r="AE3017" s="550"/>
      <c r="AF3017" s="550"/>
      <c r="AG3017" s="550"/>
      <c r="AH3017" s="550"/>
      <c r="AK3017" s="289"/>
    </row>
    <row r="3018" spans="5:37" outlineLevel="1" x14ac:dyDescent="0.2">
      <c r="E3018" s="516">
        <v>19</v>
      </c>
      <c r="F3018" s="517" t="s">
        <v>149</v>
      </c>
      <c r="G3018" s="518" t="s">
        <v>152</v>
      </c>
      <c r="Q3018" s="519" t="s">
        <v>110</v>
      </c>
      <c r="R3018" s="546"/>
      <c r="S3018" s="547"/>
      <c r="T3018" s="548"/>
      <c r="U3018" s="549"/>
      <c r="V3018" s="549"/>
      <c r="W3018" s="550"/>
      <c r="X3018" s="550"/>
      <c r="Y3018" s="550"/>
      <c r="Z3018" s="550"/>
      <c r="AA3018" s="550"/>
      <c r="AB3018" s="550"/>
      <c r="AC3018" s="550"/>
      <c r="AD3018" s="550"/>
      <c r="AE3018" s="550"/>
      <c r="AF3018" s="550"/>
      <c r="AG3018" s="550"/>
      <c r="AH3018" s="550"/>
      <c r="AK3018" s="289"/>
    </row>
    <row r="3019" spans="5:37" outlineLevel="1" x14ac:dyDescent="0.2">
      <c r="E3019" s="526">
        <v>19</v>
      </c>
      <c r="F3019" s="527" t="s">
        <v>149</v>
      </c>
      <c r="G3019" s="528" t="s">
        <v>152</v>
      </c>
      <c r="Q3019" s="519" t="s">
        <v>110</v>
      </c>
      <c r="R3019" s="551"/>
      <c r="S3019" s="552"/>
      <c r="T3019" s="553"/>
      <c r="U3019" s="549"/>
      <c r="V3019" s="549"/>
      <c r="W3019" s="550"/>
      <c r="X3019" s="550"/>
      <c r="Y3019" s="550"/>
      <c r="Z3019" s="550"/>
      <c r="AA3019" s="550"/>
      <c r="AB3019" s="550"/>
      <c r="AC3019" s="550"/>
      <c r="AD3019" s="550"/>
      <c r="AE3019" s="550"/>
      <c r="AF3019" s="550"/>
      <c r="AG3019" s="550"/>
      <c r="AH3019" s="550"/>
      <c r="AK3019" s="289"/>
    </row>
    <row r="3020" spans="5:37" outlineLevel="1" x14ac:dyDescent="0.2">
      <c r="E3020" s="526">
        <v>19</v>
      </c>
      <c r="F3020" s="527" t="s">
        <v>149</v>
      </c>
      <c r="G3020" s="528" t="s">
        <v>152</v>
      </c>
      <c r="Q3020" s="519" t="s">
        <v>110</v>
      </c>
      <c r="R3020" s="551"/>
      <c r="S3020" s="552"/>
      <c r="T3020" s="553"/>
      <c r="U3020" s="549"/>
      <c r="V3020" s="549"/>
      <c r="W3020" s="550"/>
      <c r="X3020" s="550"/>
      <c r="Y3020" s="550"/>
      <c r="Z3020" s="550"/>
      <c r="AA3020" s="550"/>
      <c r="AB3020" s="550"/>
      <c r="AC3020" s="550"/>
      <c r="AD3020" s="550"/>
      <c r="AE3020" s="550"/>
      <c r="AF3020" s="550"/>
      <c r="AG3020" s="550"/>
      <c r="AH3020" s="550"/>
      <c r="AK3020" s="289"/>
    </row>
    <row r="3021" spans="5:37" outlineLevel="1" x14ac:dyDescent="0.2">
      <c r="E3021" s="526">
        <v>19</v>
      </c>
      <c r="F3021" s="527" t="s">
        <v>149</v>
      </c>
      <c r="G3021" s="528" t="s">
        <v>152</v>
      </c>
      <c r="Q3021" s="519" t="s">
        <v>110</v>
      </c>
      <c r="R3021" s="551"/>
      <c r="S3021" s="552"/>
      <c r="T3021" s="553"/>
      <c r="U3021" s="549"/>
      <c r="V3021" s="549"/>
      <c r="W3021" s="550"/>
      <c r="X3021" s="550"/>
      <c r="Y3021" s="550"/>
      <c r="Z3021" s="550"/>
      <c r="AA3021" s="550"/>
      <c r="AB3021" s="550"/>
      <c r="AC3021" s="550"/>
      <c r="AD3021" s="550"/>
      <c r="AE3021" s="550"/>
      <c r="AF3021" s="550"/>
      <c r="AG3021" s="550"/>
      <c r="AH3021" s="550"/>
      <c r="AK3021" s="289"/>
    </row>
    <row r="3022" spans="5:37" outlineLevel="1" x14ac:dyDescent="0.2">
      <c r="E3022" s="526">
        <v>19</v>
      </c>
      <c r="F3022" s="527" t="s">
        <v>149</v>
      </c>
      <c r="G3022" s="528" t="s">
        <v>152</v>
      </c>
      <c r="Q3022" s="519" t="s">
        <v>110</v>
      </c>
      <c r="R3022" s="551"/>
      <c r="S3022" s="552"/>
      <c r="T3022" s="553"/>
      <c r="U3022" s="549"/>
      <c r="V3022" s="549"/>
      <c r="W3022" s="550"/>
      <c r="X3022" s="550"/>
      <c r="Y3022" s="550"/>
      <c r="Z3022" s="550"/>
      <c r="AA3022" s="550"/>
      <c r="AB3022" s="550"/>
      <c r="AC3022" s="550"/>
      <c r="AD3022" s="550"/>
      <c r="AE3022" s="550"/>
      <c r="AF3022" s="550"/>
      <c r="AG3022" s="550"/>
      <c r="AH3022" s="550"/>
      <c r="AK3022" s="289"/>
    </row>
    <row r="3023" spans="5:37" outlineLevel="1" x14ac:dyDescent="0.2">
      <c r="E3023" s="526">
        <v>19</v>
      </c>
      <c r="F3023" s="527" t="s">
        <v>149</v>
      </c>
      <c r="G3023" s="528" t="s">
        <v>152</v>
      </c>
      <c r="Q3023" s="519" t="s">
        <v>110</v>
      </c>
      <c r="R3023" s="551"/>
      <c r="S3023" s="552"/>
      <c r="T3023" s="553"/>
      <c r="U3023" s="549"/>
      <c r="V3023" s="549"/>
      <c r="W3023" s="550"/>
      <c r="X3023" s="550"/>
      <c r="Y3023" s="550"/>
      <c r="Z3023" s="550"/>
      <c r="AA3023" s="550"/>
      <c r="AB3023" s="550"/>
      <c r="AC3023" s="550"/>
      <c r="AD3023" s="550"/>
      <c r="AE3023" s="550"/>
      <c r="AF3023" s="550"/>
      <c r="AG3023" s="550"/>
      <c r="AH3023" s="550"/>
      <c r="AK3023" s="289"/>
    </row>
    <row r="3024" spans="5:37" outlineLevel="1" x14ac:dyDescent="0.2">
      <c r="E3024" s="526">
        <v>19</v>
      </c>
      <c r="F3024" s="527" t="s">
        <v>149</v>
      </c>
      <c r="G3024" s="528" t="s">
        <v>152</v>
      </c>
      <c r="Q3024" s="519" t="s">
        <v>110</v>
      </c>
      <c r="R3024" s="551"/>
      <c r="S3024" s="552"/>
      <c r="T3024" s="553"/>
      <c r="U3024" s="549"/>
      <c r="V3024" s="549"/>
      <c r="W3024" s="550"/>
      <c r="X3024" s="550"/>
      <c r="Y3024" s="550"/>
      <c r="Z3024" s="550"/>
      <c r="AA3024" s="550"/>
      <c r="AB3024" s="550"/>
      <c r="AC3024" s="550"/>
      <c r="AD3024" s="550"/>
      <c r="AE3024" s="550"/>
      <c r="AF3024" s="550"/>
      <c r="AG3024" s="550"/>
      <c r="AH3024" s="550"/>
      <c r="AK3024" s="289"/>
    </row>
    <row r="3025" spans="5:37" outlineLevel="1" x14ac:dyDescent="0.2">
      <c r="E3025" s="526">
        <v>19</v>
      </c>
      <c r="F3025" s="527" t="s">
        <v>149</v>
      </c>
      <c r="G3025" s="528" t="s">
        <v>152</v>
      </c>
      <c r="H3025" s="16"/>
      <c r="I3025" s="16"/>
      <c r="J3025" s="16"/>
      <c r="Q3025" s="519" t="s">
        <v>110</v>
      </c>
      <c r="R3025" s="551"/>
      <c r="S3025" s="552"/>
      <c r="T3025" s="553"/>
      <c r="U3025" s="549"/>
      <c r="V3025" s="549"/>
      <c r="W3025" s="550"/>
      <c r="X3025" s="550"/>
      <c r="Y3025" s="550"/>
      <c r="Z3025" s="550"/>
      <c r="AA3025" s="550"/>
      <c r="AB3025" s="550"/>
      <c r="AC3025" s="550"/>
      <c r="AD3025" s="550"/>
      <c r="AE3025" s="550"/>
      <c r="AF3025" s="550"/>
      <c r="AG3025" s="550"/>
      <c r="AH3025" s="550"/>
      <c r="AK3025" s="289"/>
    </row>
    <row r="3026" spans="5:37" outlineLevel="1" x14ac:dyDescent="0.2">
      <c r="E3026" s="526">
        <v>19</v>
      </c>
      <c r="F3026" s="527" t="s">
        <v>149</v>
      </c>
      <c r="G3026" s="528" t="s">
        <v>152</v>
      </c>
      <c r="H3026" s="16"/>
      <c r="I3026" s="16"/>
      <c r="J3026" s="16"/>
      <c r="Q3026" s="519" t="s">
        <v>110</v>
      </c>
      <c r="R3026" s="551"/>
      <c r="S3026" s="552"/>
      <c r="T3026" s="553"/>
      <c r="U3026" s="549"/>
      <c r="V3026" s="549"/>
      <c r="W3026" s="550"/>
      <c r="X3026" s="550"/>
      <c r="Y3026" s="550"/>
      <c r="Z3026" s="550"/>
      <c r="AA3026" s="550"/>
      <c r="AB3026" s="550"/>
      <c r="AC3026" s="550"/>
      <c r="AD3026" s="550"/>
      <c r="AE3026" s="550"/>
      <c r="AF3026" s="550"/>
      <c r="AG3026" s="550"/>
      <c r="AH3026" s="550"/>
      <c r="AK3026" s="289"/>
    </row>
    <row r="3027" spans="5:37" outlineLevel="1" x14ac:dyDescent="0.2">
      <c r="E3027" s="526">
        <v>19</v>
      </c>
      <c r="F3027" s="527" t="s">
        <v>149</v>
      </c>
      <c r="G3027" s="533" t="s">
        <v>152</v>
      </c>
      <c r="H3027" s="16"/>
      <c r="I3027" s="16"/>
      <c r="J3027" s="16"/>
      <c r="Q3027" s="519" t="s">
        <v>110</v>
      </c>
      <c r="R3027" s="554"/>
      <c r="S3027" s="555"/>
      <c r="T3027" s="556"/>
      <c r="U3027" s="549"/>
      <c r="V3027" s="549"/>
      <c r="W3027" s="550"/>
      <c r="X3027" s="550"/>
      <c r="Y3027" s="550"/>
      <c r="Z3027" s="550"/>
      <c r="AA3027" s="550"/>
      <c r="AB3027" s="550"/>
      <c r="AC3027" s="550"/>
      <c r="AD3027" s="550"/>
      <c r="AE3027" s="550"/>
      <c r="AF3027" s="550"/>
      <c r="AG3027" s="550"/>
      <c r="AH3027" s="550"/>
      <c r="AK3027" s="289"/>
    </row>
    <row r="3028" spans="5:37" outlineLevel="1" x14ac:dyDescent="0.2">
      <c r="E3028" s="516">
        <v>20</v>
      </c>
      <c r="F3028" s="517" t="s">
        <v>150</v>
      </c>
      <c r="G3028" s="518" t="s">
        <v>152</v>
      </c>
      <c r="Q3028" s="519" t="s">
        <v>110</v>
      </c>
      <c r="R3028" s="546"/>
      <c r="S3028" s="547"/>
      <c r="T3028" s="548"/>
      <c r="U3028" s="549"/>
      <c r="V3028" s="549"/>
      <c r="W3028" s="550"/>
      <c r="X3028" s="550"/>
      <c r="Y3028" s="550"/>
      <c r="Z3028" s="550"/>
      <c r="AA3028" s="550"/>
      <c r="AB3028" s="550"/>
      <c r="AC3028" s="550"/>
      <c r="AD3028" s="550"/>
      <c r="AE3028" s="550"/>
      <c r="AF3028" s="550"/>
      <c r="AG3028" s="550"/>
      <c r="AH3028" s="550"/>
      <c r="AK3028" s="289"/>
    </row>
    <row r="3029" spans="5:37" outlineLevel="1" x14ac:dyDescent="0.2">
      <c r="E3029" s="526">
        <v>20</v>
      </c>
      <c r="F3029" s="527" t="s">
        <v>150</v>
      </c>
      <c r="G3029" s="528" t="s">
        <v>152</v>
      </c>
      <c r="Q3029" s="519" t="s">
        <v>110</v>
      </c>
      <c r="R3029" s="551"/>
      <c r="S3029" s="552"/>
      <c r="T3029" s="553"/>
      <c r="U3029" s="549"/>
      <c r="V3029" s="549"/>
      <c r="W3029" s="550"/>
      <c r="X3029" s="550"/>
      <c r="Y3029" s="550"/>
      <c r="Z3029" s="550"/>
      <c r="AA3029" s="550"/>
      <c r="AB3029" s="550"/>
      <c r="AC3029" s="550"/>
      <c r="AD3029" s="550"/>
      <c r="AE3029" s="550"/>
      <c r="AF3029" s="550"/>
      <c r="AG3029" s="550"/>
      <c r="AH3029" s="550"/>
      <c r="AK3029" s="289"/>
    </row>
    <row r="3030" spans="5:37" outlineLevel="1" x14ac:dyDescent="0.2">
      <c r="E3030" s="526">
        <v>20</v>
      </c>
      <c r="F3030" s="527" t="s">
        <v>150</v>
      </c>
      <c r="G3030" s="528" t="s">
        <v>152</v>
      </c>
      <c r="Q3030" s="519" t="s">
        <v>110</v>
      </c>
      <c r="R3030" s="551"/>
      <c r="S3030" s="552"/>
      <c r="T3030" s="553"/>
      <c r="U3030" s="549"/>
      <c r="V3030" s="549"/>
      <c r="W3030" s="550"/>
      <c r="X3030" s="550"/>
      <c r="Y3030" s="550"/>
      <c r="Z3030" s="550"/>
      <c r="AA3030" s="550"/>
      <c r="AB3030" s="550"/>
      <c r="AC3030" s="550"/>
      <c r="AD3030" s="550"/>
      <c r="AE3030" s="550"/>
      <c r="AF3030" s="550"/>
      <c r="AG3030" s="550"/>
      <c r="AH3030" s="550"/>
      <c r="AK3030" s="289"/>
    </row>
    <row r="3031" spans="5:37" outlineLevel="1" x14ac:dyDescent="0.2">
      <c r="E3031" s="526">
        <v>20</v>
      </c>
      <c r="F3031" s="527" t="s">
        <v>150</v>
      </c>
      <c r="G3031" s="528" t="s">
        <v>152</v>
      </c>
      <c r="Q3031" s="519" t="s">
        <v>110</v>
      </c>
      <c r="R3031" s="551"/>
      <c r="S3031" s="552"/>
      <c r="T3031" s="553"/>
      <c r="U3031" s="549"/>
      <c r="V3031" s="549"/>
      <c r="W3031" s="550"/>
      <c r="X3031" s="550"/>
      <c r="Y3031" s="550"/>
      <c r="Z3031" s="550"/>
      <c r="AA3031" s="550"/>
      <c r="AB3031" s="550"/>
      <c r="AC3031" s="550"/>
      <c r="AD3031" s="550"/>
      <c r="AE3031" s="550"/>
      <c r="AF3031" s="550"/>
      <c r="AG3031" s="550"/>
      <c r="AH3031" s="550"/>
      <c r="AK3031" s="289"/>
    </row>
    <row r="3032" spans="5:37" outlineLevel="1" x14ac:dyDescent="0.2">
      <c r="E3032" s="526">
        <v>20</v>
      </c>
      <c r="F3032" s="527" t="s">
        <v>150</v>
      </c>
      <c r="G3032" s="528" t="s">
        <v>152</v>
      </c>
      <c r="Q3032" s="519" t="s">
        <v>110</v>
      </c>
      <c r="R3032" s="551"/>
      <c r="S3032" s="552"/>
      <c r="T3032" s="553"/>
      <c r="U3032" s="549"/>
      <c r="V3032" s="549"/>
      <c r="W3032" s="550"/>
      <c r="X3032" s="550"/>
      <c r="Y3032" s="550"/>
      <c r="Z3032" s="550"/>
      <c r="AA3032" s="550"/>
      <c r="AB3032" s="550"/>
      <c r="AC3032" s="550"/>
      <c r="AD3032" s="550"/>
      <c r="AE3032" s="550"/>
      <c r="AF3032" s="550"/>
      <c r="AG3032" s="550"/>
      <c r="AH3032" s="550"/>
      <c r="AK3032" s="289"/>
    </row>
    <row r="3033" spans="5:37" outlineLevel="1" x14ac:dyDescent="0.2">
      <c r="E3033" s="526">
        <v>20</v>
      </c>
      <c r="F3033" s="527" t="s">
        <v>150</v>
      </c>
      <c r="G3033" s="528" t="s">
        <v>152</v>
      </c>
      <c r="Q3033" s="519" t="s">
        <v>110</v>
      </c>
      <c r="R3033" s="551"/>
      <c r="S3033" s="552"/>
      <c r="T3033" s="553"/>
      <c r="U3033" s="549"/>
      <c r="V3033" s="549"/>
      <c r="W3033" s="550"/>
      <c r="X3033" s="550"/>
      <c r="Y3033" s="550"/>
      <c r="Z3033" s="550"/>
      <c r="AA3033" s="550"/>
      <c r="AB3033" s="550"/>
      <c r="AC3033" s="550"/>
      <c r="AD3033" s="550"/>
      <c r="AE3033" s="550"/>
      <c r="AF3033" s="550"/>
      <c r="AG3033" s="550"/>
      <c r="AH3033" s="550"/>
      <c r="AK3033" s="289"/>
    </row>
    <row r="3034" spans="5:37" outlineLevel="1" x14ac:dyDescent="0.2">
      <c r="E3034" s="526">
        <v>20</v>
      </c>
      <c r="F3034" s="527" t="s">
        <v>150</v>
      </c>
      <c r="G3034" s="528" t="s">
        <v>152</v>
      </c>
      <c r="Q3034" s="519" t="s">
        <v>110</v>
      </c>
      <c r="R3034" s="551"/>
      <c r="S3034" s="552"/>
      <c r="T3034" s="553"/>
      <c r="U3034" s="549"/>
      <c r="V3034" s="549"/>
      <c r="W3034" s="550"/>
      <c r="X3034" s="550"/>
      <c r="Y3034" s="550"/>
      <c r="Z3034" s="550"/>
      <c r="AA3034" s="550"/>
      <c r="AB3034" s="550"/>
      <c r="AC3034" s="550"/>
      <c r="AD3034" s="550"/>
      <c r="AE3034" s="550"/>
      <c r="AF3034" s="550"/>
      <c r="AG3034" s="550"/>
      <c r="AH3034" s="550"/>
      <c r="AK3034" s="289"/>
    </row>
    <row r="3035" spans="5:37" outlineLevel="1" x14ac:dyDescent="0.2">
      <c r="E3035" s="526">
        <v>20</v>
      </c>
      <c r="F3035" s="527" t="s">
        <v>150</v>
      </c>
      <c r="G3035" s="528" t="s">
        <v>152</v>
      </c>
      <c r="H3035" s="16"/>
      <c r="I3035" s="16"/>
      <c r="J3035" s="16"/>
      <c r="Q3035" s="519" t="s">
        <v>110</v>
      </c>
      <c r="R3035" s="551"/>
      <c r="S3035" s="552"/>
      <c r="T3035" s="553"/>
      <c r="U3035" s="549"/>
      <c r="V3035" s="549"/>
      <c r="W3035" s="550"/>
      <c r="X3035" s="550"/>
      <c r="Y3035" s="550"/>
      <c r="Z3035" s="550"/>
      <c r="AA3035" s="550"/>
      <c r="AB3035" s="550"/>
      <c r="AC3035" s="550"/>
      <c r="AD3035" s="550"/>
      <c r="AE3035" s="550"/>
      <c r="AF3035" s="550"/>
      <c r="AG3035" s="550"/>
      <c r="AH3035" s="550"/>
      <c r="AK3035" s="289"/>
    </row>
    <row r="3036" spans="5:37" outlineLevel="1" x14ac:dyDescent="0.2">
      <c r="E3036" s="526">
        <v>20</v>
      </c>
      <c r="F3036" s="527" t="s">
        <v>150</v>
      </c>
      <c r="G3036" s="528" t="s">
        <v>152</v>
      </c>
      <c r="H3036" s="16"/>
      <c r="I3036" s="16"/>
      <c r="J3036" s="16"/>
      <c r="Q3036" s="519" t="s">
        <v>110</v>
      </c>
      <c r="R3036" s="551"/>
      <c r="S3036" s="552"/>
      <c r="T3036" s="553"/>
      <c r="U3036" s="549"/>
      <c r="V3036" s="549"/>
      <c r="W3036" s="550"/>
      <c r="X3036" s="550"/>
      <c r="Y3036" s="550"/>
      <c r="Z3036" s="550"/>
      <c r="AA3036" s="550"/>
      <c r="AB3036" s="550"/>
      <c r="AC3036" s="550"/>
      <c r="AD3036" s="550"/>
      <c r="AE3036" s="550"/>
      <c r="AF3036" s="550"/>
      <c r="AG3036" s="550"/>
      <c r="AH3036" s="550"/>
      <c r="AK3036" s="289"/>
    </row>
    <row r="3037" spans="5:37" outlineLevel="1" x14ac:dyDescent="0.2">
      <c r="E3037" s="526">
        <v>20</v>
      </c>
      <c r="F3037" s="527" t="s">
        <v>150</v>
      </c>
      <c r="G3037" s="533" t="s">
        <v>152</v>
      </c>
      <c r="H3037" s="16"/>
      <c r="I3037" s="16"/>
      <c r="J3037" s="16"/>
      <c r="Q3037" s="519" t="s">
        <v>110</v>
      </c>
      <c r="R3037" s="554"/>
      <c r="S3037" s="555"/>
      <c r="T3037" s="556"/>
      <c r="U3037" s="549"/>
      <c r="V3037" s="549"/>
      <c r="W3037" s="550"/>
      <c r="X3037" s="550"/>
      <c r="Y3037" s="550"/>
      <c r="Z3037" s="550"/>
      <c r="AA3037" s="550"/>
      <c r="AB3037" s="550"/>
      <c r="AC3037" s="550"/>
      <c r="AD3037" s="550"/>
      <c r="AE3037" s="550"/>
      <c r="AF3037" s="550"/>
      <c r="AG3037" s="550"/>
      <c r="AH3037" s="550"/>
      <c r="AK3037" s="289"/>
    </row>
    <row r="3038" spans="5:37" outlineLevel="1" x14ac:dyDescent="0.2">
      <c r="E3038" s="516">
        <v>21</v>
      </c>
      <c r="F3038" s="517" t="s">
        <v>151</v>
      </c>
      <c r="G3038" s="518" t="s">
        <v>152</v>
      </c>
      <c r="Q3038" s="519" t="s">
        <v>110</v>
      </c>
      <c r="R3038" s="546"/>
      <c r="S3038" s="547"/>
      <c r="T3038" s="548"/>
      <c r="U3038" s="549"/>
      <c r="V3038" s="549"/>
      <c r="W3038" s="550"/>
      <c r="X3038" s="550"/>
      <c r="Y3038" s="550"/>
      <c r="Z3038" s="550"/>
      <c r="AA3038" s="550"/>
      <c r="AB3038" s="550"/>
      <c r="AC3038" s="550"/>
      <c r="AD3038" s="550"/>
      <c r="AE3038" s="550"/>
      <c r="AF3038" s="550"/>
      <c r="AG3038" s="550"/>
      <c r="AH3038" s="550"/>
      <c r="AK3038" s="289"/>
    </row>
    <row r="3039" spans="5:37" outlineLevel="1" x14ac:dyDescent="0.2">
      <c r="E3039" s="526">
        <v>21</v>
      </c>
      <c r="F3039" s="527" t="s">
        <v>151</v>
      </c>
      <c r="G3039" s="528" t="s">
        <v>152</v>
      </c>
      <c r="Q3039" s="519" t="s">
        <v>110</v>
      </c>
      <c r="R3039" s="551"/>
      <c r="S3039" s="552"/>
      <c r="T3039" s="553"/>
      <c r="U3039" s="549"/>
      <c r="V3039" s="549"/>
      <c r="W3039" s="550"/>
      <c r="X3039" s="550"/>
      <c r="Y3039" s="550"/>
      <c r="Z3039" s="550"/>
      <c r="AA3039" s="550"/>
      <c r="AB3039" s="550"/>
      <c r="AC3039" s="550"/>
      <c r="AD3039" s="550"/>
      <c r="AE3039" s="550"/>
      <c r="AF3039" s="550"/>
      <c r="AG3039" s="550"/>
      <c r="AH3039" s="550"/>
      <c r="AK3039" s="289"/>
    </row>
    <row r="3040" spans="5:37" outlineLevel="1" x14ac:dyDescent="0.2">
      <c r="E3040" s="526">
        <v>21</v>
      </c>
      <c r="F3040" s="527" t="s">
        <v>151</v>
      </c>
      <c r="G3040" s="528" t="s">
        <v>152</v>
      </c>
      <c r="Q3040" s="519" t="s">
        <v>110</v>
      </c>
      <c r="R3040" s="551"/>
      <c r="S3040" s="552"/>
      <c r="T3040" s="553"/>
      <c r="U3040" s="549"/>
      <c r="V3040" s="549"/>
      <c r="W3040" s="550"/>
      <c r="X3040" s="550"/>
      <c r="Y3040" s="550"/>
      <c r="Z3040" s="550"/>
      <c r="AA3040" s="550"/>
      <c r="AB3040" s="550"/>
      <c r="AC3040" s="550"/>
      <c r="AD3040" s="550"/>
      <c r="AE3040" s="550"/>
      <c r="AF3040" s="550"/>
      <c r="AG3040" s="550"/>
      <c r="AH3040" s="550"/>
      <c r="AK3040" s="289"/>
    </row>
    <row r="3041" spans="5:37" outlineLevel="1" x14ac:dyDescent="0.2">
      <c r="E3041" s="526">
        <v>21</v>
      </c>
      <c r="F3041" s="527" t="s">
        <v>151</v>
      </c>
      <c r="G3041" s="528" t="s">
        <v>152</v>
      </c>
      <c r="Q3041" s="519" t="s">
        <v>110</v>
      </c>
      <c r="R3041" s="551"/>
      <c r="S3041" s="552"/>
      <c r="T3041" s="553"/>
      <c r="U3041" s="549"/>
      <c r="V3041" s="549"/>
      <c r="W3041" s="550"/>
      <c r="X3041" s="550"/>
      <c r="Y3041" s="550"/>
      <c r="Z3041" s="550"/>
      <c r="AA3041" s="550"/>
      <c r="AB3041" s="550"/>
      <c r="AC3041" s="550"/>
      <c r="AD3041" s="550"/>
      <c r="AE3041" s="550"/>
      <c r="AF3041" s="550"/>
      <c r="AG3041" s="550"/>
      <c r="AH3041" s="550"/>
      <c r="AK3041" s="289"/>
    </row>
    <row r="3042" spans="5:37" outlineLevel="1" x14ac:dyDescent="0.2">
      <c r="E3042" s="526">
        <v>21</v>
      </c>
      <c r="F3042" s="527" t="s">
        <v>151</v>
      </c>
      <c r="G3042" s="528" t="s">
        <v>152</v>
      </c>
      <c r="Q3042" s="519" t="s">
        <v>110</v>
      </c>
      <c r="R3042" s="551"/>
      <c r="S3042" s="552"/>
      <c r="T3042" s="553"/>
      <c r="U3042" s="549"/>
      <c r="V3042" s="549"/>
      <c r="W3042" s="550"/>
      <c r="X3042" s="550"/>
      <c r="Y3042" s="550"/>
      <c r="Z3042" s="550"/>
      <c r="AA3042" s="550"/>
      <c r="AB3042" s="550"/>
      <c r="AC3042" s="550"/>
      <c r="AD3042" s="550"/>
      <c r="AE3042" s="550"/>
      <c r="AF3042" s="550"/>
      <c r="AG3042" s="550"/>
      <c r="AH3042" s="550"/>
      <c r="AK3042" s="289"/>
    </row>
    <row r="3043" spans="5:37" outlineLevel="1" x14ac:dyDescent="0.2">
      <c r="E3043" s="526">
        <v>21</v>
      </c>
      <c r="F3043" s="527" t="s">
        <v>151</v>
      </c>
      <c r="G3043" s="528" t="s">
        <v>152</v>
      </c>
      <c r="Q3043" s="519" t="s">
        <v>110</v>
      </c>
      <c r="R3043" s="551"/>
      <c r="S3043" s="552"/>
      <c r="T3043" s="553"/>
      <c r="U3043" s="549"/>
      <c r="V3043" s="549"/>
      <c r="W3043" s="550"/>
      <c r="X3043" s="550"/>
      <c r="Y3043" s="550"/>
      <c r="Z3043" s="550"/>
      <c r="AA3043" s="550"/>
      <c r="AB3043" s="550"/>
      <c r="AC3043" s="550"/>
      <c r="AD3043" s="550"/>
      <c r="AE3043" s="550"/>
      <c r="AF3043" s="550"/>
      <c r="AG3043" s="550"/>
      <c r="AH3043" s="550"/>
      <c r="AK3043" s="289"/>
    </row>
    <row r="3044" spans="5:37" outlineLevel="1" x14ac:dyDescent="0.2">
      <c r="E3044" s="526">
        <v>21</v>
      </c>
      <c r="F3044" s="527" t="s">
        <v>151</v>
      </c>
      <c r="G3044" s="528" t="s">
        <v>152</v>
      </c>
      <c r="Q3044" s="519" t="s">
        <v>110</v>
      </c>
      <c r="R3044" s="551"/>
      <c r="S3044" s="552"/>
      <c r="T3044" s="553"/>
      <c r="U3044" s="549"/>
      <c r="V3044" s="549"/>
      <c r="W3044" s="550"/>
      <c r="X3044" s="550"/>
      <c r="Y3044" s="550"/>
      <c r="Z3044" s="550"/>
      <c r="AA3044" s="550"/>
      <c r="AB3044" s="550"/>
      <c r="AC3044" s="550"/>
      <c r="AD3044" s="550"/>
      <c r="AE3044" s="550"/>
      <c r="AF3044" s="550"/>
      <c r="AG3044" s="550"/>
      <c r="AH3044" s="550"/>
      <c r="AK3044" s="289"/>
    </row>
    <row r="3045" spans="5:37" outlineLevel="1" x14ac:dyDescent="0.2">
      <c r="E3045" s="526">
        <v>21</v>
      </c>
      <c r="F3045" s="527" t="s">
        <v>151</v>
      </c>
      <c r="G3045" s="528" t="s">
        <v>152</v>
      </c>
      <c r="H3045" s="16"/>
      <c r="I3045" s="16"/>
      <c r="J3045" s="16"/>
      <c r="Q3045" s="519" t="s">
        <v>110</v>
      </c>
      <c r="R3045" s="551"/>
      <c r="S3045" s="552"/>
      <c r="T3045" s="553"/>
      <c r="U3045" s="549"/>
      <c r="V3045" s="549"/>
      <c r="W3045" s="550"/>
      <c r="X3045" s="550"/>
      <c r="Y3045" s="550"/>
      <c r="Z3045" s="550"/>
      <c r="AA3045" s="550"/>
      <c r="AB3045" s="550"/>
      <c r="AC3045" s="550"/>
      <c r="AD3045" s="550"/>
      <c r="AE3045" s="550"/>
      <c r="AF3045" s="550"/>
      <c r="AG3045" s="550"/>
      <c r="AH3045" s="550"/>
      <c r="AK3045" s="289"/>
    </row>
    <row r="3046" spans="5:37" outlineLevel="1" x14ac:dyDescent="0.2">
      <c r="E3046" s="526">
        <v>21</v>
      </c>
      <c r="F3046" s="527" t="s">
        <v>151</v>
      </c>
      <c r="G3046" s="528" t="s">
        <v>152</v>
      </c>
      <c r="H3046" s="16"/>
      <c r="I3046" s="16"/>
      <c r="J3046" s="16"/>
      <c r="Q3046" s="519" t="s">
        <v>110</v>
      </c>
      <c r="R3046" s="551"/>
      <c r="S3046" s="552"/>
      <c r="T3046" s="553"/>
      <c r="U3046" s="549"/>
      <c r="V3046" s="549"/>
      <c r="W3046" s="550"/>
      <c r="X3046" s="550"/>
      <c r="Y3046" s="550"/>
      <c r="Z3046" s="550"/>
      <c r="AA3046" s="550"/>
      <c r="AB3046" s="550"/>
      <c r="AC3046" s="550"/>
      <c r="AD3046" s="550"/>
      <c r="AE3046" s="550"/>
      <c r="AF3046" s="550"/>
      <c r="AG3046" s="550"/>
      <c r="AH3046" s="550"/>
      <c r="AK3046" s="289"/>
    </row>
    <row r="3047" spans="5:37" outlineLevel="1" x14ac:dyDescent="0.2">
      <c r="E3047" s="526">
        <v>21</v>
      </c>
      <c r="F3047" s="527" t="s">
        <v>151</v>
      </c>
      <c r="G3047" s="533" t="s">
        <v>152</v>
      </c>
      <c r="H3047" s="16"/>
      <c r="I3047" s="16"/>
      <c r="J3047" s="16"/>
      <c r="Q3047" s="519" t="s">
        <v>110</v>
      </c>
      <c r="R3047" s="554"/>
      <c r="S3047" s="555"/>
      <c r="T3047" s="556"/>
      <c r="U3047" s="549"/>
      <c r="V3047" s="549"/>
      <c r="W3047" s="550"/>
      <c r="X3047" s="550"/>
      <c r="Y3047" s="550"/>
      <c r="Z3047" s="550"/>
      <c r="AA3047" s="550"/>
      <c r="AB3047" s="550"/>
      <c r="AC3047" s="550"/>
      <c r="AD3047" s="550"/>
      <c r="AE3047" s="550"/>
      <c r="AF3047" s="550"/>
      <c r="AG3047" s="550"/>
      <c r="AH3047" s="550"/>
      <c r="AK3047" s="289"/>
    </row>
    <row r="3048" spans="5:37" outlineLevel="1" x14ac:dyDescent="0.2">
      <c r="E3048" s="516">
        <v>22</v>
      </c>
      <c r="F3048" s="517" t="s">
        <v>658</v>
      </c>
      <c r="G3048" s="518" t="s">
        <v>152</v>
      </c>
      <c r="Q3048" s="519" t="s">
        <v>110</v>
      </c>
      <c r="R3048" s="546"/>
      <c r="S3048" s="547"/>
      <c r="T3048" s="548"/>
      <c r="U3048" s="549"/>
      <c r="V3048" s="549"/>
      <c r="W3048" s="550"/>
      <c r="X3048" s="550"/>
      <c r="Y3048" s="550"/>
      <c r="Z3048" s="550"/>
      <c r="AA3048" s="550"/>
      <c r="AB3048" s="550"/>
      <c r="AC3048" s="550"/>
      <c r="AD3048" s="550"/>
      <c r="AE3048" s="550"/>
      <c r="AF3048" s="550"/>
      <c r="AG3048" s="550"/>
      <c r="AH3048" s="550"/>
      <c r="AK3048" s="289"/>
    </row>
    <row r="3049" spans="5:37" outlineLevel="1" x14ac:dyDescent="0.2">
      <c r="E3049" s="526">
        <v>22</v>
      </c>
      <c r="F3049" s="527" t="s">
        <v>658</v>
      </c>
      <c r="G3049" s="528" t="s">
        <v>152</v>
      </c>
      <c r="Q3049" s="519" t="s">
        <v>110</v>
      </c>
      <c r="R3049" s="551"/>
      <c r="S3049" s="552"/>
      <c r="T3049" s="553"/>
      <c r="U3049" s="549"/>
      <c r="V3049" s="549"/>
      <c r="W3049" s="550"/>
      <c r="X3049" s="550"/>
      <c r="Y3049" s="550"/>
      <c r="Z3049" s="550"/>
      <c r="AA3049" s="550"/>
      <c r="AB3049" s="550"/>
      <c r="AC3049" s="550"/>
      <c r="AD3049" s="550"/>
      <c r="AE3049" s="550"/>
      <c r="AF3049" s="550"/>
      <c r="AG3049" s="550"/>
      <c r="AH3049" s="550"/>
      <c r="AK3049" s="289"/>
    </row>
    <row r="3050" spans="5:37" outlineLevel="1" x14ac:dyDescent="0.2">
      <c r="E3050" s="526">
        <v>22</v>
      </c>
      <c r="F3050" s="527" t="s">
        <v>658</v>
      </c>
      <c r="G3050" s="528" t="s">
        <v>152</v>
      </c>
      <c r="Q3050" s="519" t="s">
        <v>110</v>
      </c>
      <c r="R3050" s="551"/>
      <c r="S3050" s="552"/>
      <c r="T3050" s="553"/>
      <c r="U3050" s="549"/>
      <c r="V3050" s="549"/>
      <c r="W3050" s="550"/>
      <c r="X3050" s="550"/>
      <c r="Y3050" s="550"/>
      <c r="Z3050" s="550"/>
      <c r="AA3050" s="550"/>
      <c r="AB3050" s="550"/>
      <c r="AC3050" s="550"/>
      <c r="AD3050" s="550"/>
      <c r="AE3050" s="550"/>
      <c r="AF3050" s="550"/>
      <c r="AG3050" s="550"/>
      <c r="AH3050" s="550"/>
      <c r="AK3050" s="289"/>
    </row>
    <row r="3051" spans="5:37" outlineLevel="1" x14ac:dyDescent="0.2">
      <c r="E3051" s="526">
        <v>22</v>
      </c>
      <c r="F3051" s="527" t="s">
        <v>658</v>
      </c>
      <c r="G3051" s="528" t="s">
        <v>152</v>
      </c>
      <c r="Q3051" s="519" t="s">
        <v>110</v>
      </c>
      <c r="R3051" s="551"/>
      <c r="S3051" s="552"/>
      <c r="T3051" s="553"/>
      <c r="U3051" s="549"/>
      <c r="V3051" s="549"/>
      <c r="W3051" s="550"/>
      <c r="X3051" s="550"/>
      <c r="Y3051" s="550"/>
      <c r="Z3051" s="550"/>
      <c r="AA3051" s="550"/>
      <c r="AB3051" s="550"/>
      <c r="AC3051" s="550"/>
      <c r="AD3051" s="550"/>
      <c r="AE3051" s="550"/>
      <c r="AF3051" s="550"/>
      <c r="AG3051" s="550"/>
      <c r="AH3051" s="550"/>
      <c r="AK3051" s="289"/>
    </row>
    <row r="3052" spans="5:37" outlineLevel="1" x14ac:dyDescent="0.2">
      <c r="E3052" s="526">
        <v>22</v>
      </c>
      <c r="F3052" s="527" t="s">
        <v>658</v>
      </c>
      <c r="G3052" s="528" t="s">
        <v>152</v>
      </c>
      <c r="Q3052" s="519" t="s">
        <v>110</v>
      </c>
      <c r="R3052" s="551"/>
      <c r="S3052" s="552"/>
      <c r="T3052" s="553"/>
      <c r="U3052" s="549"/>
      <c r="V3052" s="549"/>
      <c r="W3052" s="550"/>
      <c r="X3052" s="550"/>
      <c r="Y3052" s="550"/>
      <c r="Z3052" s="550"/>
      <c r="AA3052" s="550"/>
      <c r="AB3052" s="550"/>
      <c r="AC3052" s="550"/>
      <c r="AD3052" s="550"/>
      <c r="AE3052" s="550"/>
      <c r="AF3052" s="550"/>
      <c r="AG3052" s="550"/>
      <c r="AH3052" s="550"/>
      <c r="AK3052" s="289"/>
    </row>
    <row r="3053" spans="5:37" outlineLevel="1" x14ac:dyDescent="0.2">
      <c r="E3053" s="526">
        <v>22</v>
      </c>
      <c r="F3053" s="527" t="s">
        <v>658</v>
      </c>
      <c r="G3053" s="528" t="s">
        <v>152</v>
      </c>
      <c r="Q3053" s="519" t="s">
        <v>110</v>
      </c>
      <c r="R3053" s="551"/>
      <c r="S3053" s="552"/>
      <c r="T3053" s="553"/>
      <c r="U3053" s="549"/>
      <c r="V3053" s="549"/>
      <c r="W3053" s="550"/>
      <c r="X3053" s="550"/>
      <c r="Y3053" s="550"/>
      <c r="Z3053" s="550"/>
      <c r="AA3053" s="550"/>
      <c r="AB3053" s="550"/>
      <c r="AC3053" s="550"/>
      <c r="AD3053" s="550"/>
      <c r="AE3053" s="550"/>
      <c r="AF3053" s="550"/>
      <c r="AG3053" s="550"/>
      <c r="AH3053" s="550"/>
      <c r="AK3053" s="289"/>
    </row>
    <row r="3054" spans="5:37" outlineLevel="1" x14ac:dyDescent="0.2">
      <c r="E3054" s="526">
        <v>22</v>
      </c>
      <c r="F3054" s="527" t="s">
        <v>658</v>
      </c>
      <c r="G3054" s="528" t="s">
        <v>152</v>
      </c>
      <c r="Q3054" s="519" t="s">
        <v>110</v>
      </c>
      <c r="R3054" s="551"/>
      <c r="S3054" s="552"/>
      <c r="T3054" s="553"/>
      <c r="U3054" s="549"/>
      <c r="V3054" s="549"/>
      <c r="W3054" s="550"/>
      <c r="X3054" s="550"/>
      <c r="Y3054" s="550"/>
      <c r="Z3054" s="550"/>
      <c r="AA3054" s="550"/>
      <c r="AB3054" s="550"/>
      <c r="AC3054" s="550"/>
      <c r="AD3054" s="550"/>
      <c r="AE3054" s="550"/>
      <c r="AF3054" s="550"/>
      <c r="AG3054" s="550"/>
      <c r="AH3054" s="550"/>
      <c r="AK3054" s="289"/>
    </row>
    <row r="3055" spans="5:37" outlineLevel="1" x14ac:dyDescent="0.2">
      <c r="E3055" s="526">
        <v>22</v>
      </c>
      <c r="F3055" s="527" t="s">
        <v>658</v>
      </c>
      <c r="G3055" s="528" t="s">
        <v>152</v>
      </c>
      <c r="H3055" s="16"/>
      <c r="I3055" s="16"/>
      <c r="J3055" s="16"/>
      <c r="Q3055" s="519" t="s">
        <v>110</v>
      </c>
      <c r="R3055" s="551"/>
      <c r="S3055" s="552"/>
      <c r="T3055" s="553"/>
      <c r="U3055" s="549"/>
      <c r="V3055" s="549"/>
      <c r="W3055" s="550"/>
      <c r="X3055" s="550"/>
      <c r="Y3055" s="550"/>
      <c r="Z3055" s="550"/>
      <c r="AA3055" s="550"/>
      <c r="AB3055" s="550"/>
      <c r="AC3055" s="550"/>
      <c r="AD3055" s="550"/>
      <c r="AE3055" s="550"/>
      <c r="AF3055" s="550"/>
      <c r="AG3055" s="550"/>
      <c r="AH3055" s="550"/>
      <c r="AK3055" s="289"/>
    </row>
    <row r="3056" spans="5:37" outlineLevel="1" x14ac:dyDescent="0.2">
      <c r="E3056" s="526">
        <v>22</v>
      </c>
      <c r="F3056" s="527" t="s">
        <v>658</v>
      </c>
      <c r="G3056" s="528" t="s">
        <v>152</v>
      </c>
      <c r="H3056" s="16"/>
      <c r="I3056" s="16"/>
      <c r="J3056" s="16"/>
      <c r="Q3056" s="519" t="s">
        <v>110</v>
      </c>
      <c r="R3056" s="551"/>
      <c r="S3056" s="552"/>
      <c r="T3056" s="553"/>
      <c r="U3056" s="549"/>
      <c r="V3056" s="549"/>
      <c r="W3056" s="550"/>
      <c r="X3056" s="550"/>
      <c r="Y3056" s="550"/>
      <c r="Z3056" s="550"/>
      <c r="AA3056" s="550"/>
      <c r="AB3056" s="550"/>
      <c r="AC3056" s="550"/>
      <c r="AD3056" s="550"/>
      <c r="AE3056" s="550"/>
      <c r="AF3056" s="550"/>
      <c r="AG3056" s="550"/>
      <c r="AH3056" s="550"/>
      <c r="AK3056" s="289"/>
    </row>
    <row r="3057" spans="5:37" outlineLevel="1" x14ac:dyDescent="0.2">
      <c r="E3057" s="526">
        <v>22</v>
      </c>
      <c r="F3057" s="527" t="s">
        <v>658</v>
      </c>
      <c r="G3057" s="533" t="s">
        <v>152</v>
      </c>
      <c r="H3057" s="16"/>
      <c r="I3057" s="16"/>
      <c r="J3057" s="16"/>
      <c r="Q3057" s="519" t="s">
        <v>110</v>
      </c>
      <c r="R3057" s="554"/>
      <c r="S3057" s="555"/>
      <c r="T3057" s="556"/>
      <c r="U3057" s="549"/>
      <c r="V3057" s="549"/>
      <c r="W3057" s="550"/>
      <c r="X3057" s="550"/>
      <c r="Y3057" s="550"/>
      <c r="Z3057" s="550"/>
      <c r="AA3057" s="550"/>
      <c r="AB3057" s="550"/>
      <c r="AC3057" s="550"/>
      <c r="AD3057" s="550"/>
      <c r="AE3057" s="550"/>
      <c r="AF3057" s="550"/>
      <c r="AG3057" s="550"/>
      <c r="AH3057" s="550"/>
      <c r="AK3057" s="289"/>
    </row>
    <row r="3058" spans="5:37" outlineLevel="1" x14ac:dyDescent="0.2">
      <c r="E3058" s="516" t="s">
        <v>152</v>
      </c>
      <c r="F3058" s="517" t="s">
        <v>152</v>
      </c>
      <c r="G3058" s="518" t="s">
        <v>152</v>
      </c>
      <c r="Q3058" s="519" t="s">
        <v>110</v>
      </c>
      <c r="R3058" s="546"/>
      <c r="S3058" s="547"/>
      <c r="T3058" s="548"/>
      <c r="U3058" s="549"/>
      <c r="V3058" s="549"/>
      <c r="W3058" s="550"/>
      <c r="X3058" s="550"/>
      <c r="Y3058" s="550"/>
      <c r="Z3058" s="550"/>
      <c r="AA3058" s="550"/>
      <c r="AB3058" s="550"/>
      <c r="AC3058" s="550"/>
      <c r="AD3058" s="550"/>
      <c r="AE3058" s="550"/>
      <c r="AF3058" s="550"/>
      <c r="AG3058" s="550"/>
      <c r="AH3058" s="550"/>
      <c r="AK3058" s="289"/>
    </row>
    <row r="3059" spans="5:37" outlineLevel="1" x14ac:dyDescent="0.2">
      <c r="E3059" s="526" t="s">
        <v>152</v>
      </c>
      <c r="F3059" s="527" t="s">
        <v>152</v>
      </c>
      <c r="G3059" s="528" t="s">
        <v>152</v>
      </c>
      <c r="Q3059" s="519" t="s">
        <v>110</v>
      </c>
      <c r="R3059" s="551"/>
      <c r="S3059" s="552"/>
      <c r="T3059" s="553"/>
      <c r="U3059" s="549"/>
      <c r="V3059" s="549"/>
      <c r="W3059" s="550"/>
      <c r="X3059" s="550"/>
      <c r="Y3059" s="550"/>
      <c r="Z3059" s="550"/>
      <c r="AA3059" s="550"/>
      <c r="AB3059" s="550"/>
      <c r="AC3059" s="550"/>
      <c r="AD3059" s="550"/>
      <c r="AE3059" s="550"/>
      <c r="AF3059" s="550"/>
      <c r="AG3059" s="550"/>
      <c r="AH3059" s="550"/>
      <c r="AK3059" s="289"/>
    </row>
    <row r="3060" spans="5:37" outlineLevel="1" x14ac:dyDescent="0.2">
      <c r="E3060" s="526" t="s">
        <v>152</v>
      </c>
      <c r="F3060" s="527" t="s">
        <v>152</v>
      </c>
      <c r="G3060" s="528" t="s">
        <v>152</v>
      </c>
      <c r="Q3060" s="519" t="s">
        <v>110</v>
      </c>
      <c r="R3060" s="551"/>
      <c r="S3060" s="552"/>
      <c r="T3060" s="553"/>
      <c r="U3060" s="549"/>
      <c r="V3060" s="549"/>
      <c r="W3060" s="550"/>
      <c r="X3060" s="550"/>
      <c r="Y3060" s="550"/>
      <c r="Z3060" s="550"/>
      <c r="AA3060" s="550"/>
      <c r="AB3060" s="550"/>
      <c r="AC3060" s="550"/>
      <c r="AD3060" s="550"/>
      <c r="AE3060" s="550"/>
      <c r="AF3060" s="550"/>
      <c r="AG3060" s="550"/>
      <c r="AH3060" s="550"/>
      <c r="AK3060" s="289"/>
    </row>
    <row r="3061" spans="5:37" outlineLevel="1" x14ac:dyDescent="0.2">
      <c r="E3061" s="526" t="s">
        <v>152</v>
      </c>
      <c r="F3061" s="527" t="s">
        <v>152</v>
      </c>
      <c r="G3061" s="528" t="s">
        <v>152</v>
      </c>
      <c r="Q3061" s="519" t="s">
        <v>110</v>
      </c>
      <c r="R3061" s="551"/>
      <c r="S3061" s="552"/>
      <c r="T3061" s="553"/>
      <c r="U3061" s="549"/>
      <c r="V3061" s="549"/>
      <c r="W3061" s="550"/>
      <c r="X3061" s="550"/>
      <c r="Y3061" s="550"/>
      <c r="Z3061" s="550"/>
      <c r="AA3061" s="550"/>
      <c r="AB3061" s="550"/>
      <c r="AC3061" s="550"/>
      <c r="AD3061" s="550"/>
      <c r="AE3061" s="550"/>
      <c r="AF3061" s="550"/>
      <c r="AG3061" s="550"/>
      <c r="AH3061" s="550"/>
      <c r="AK3061" s="289"/>
    </row>
    <row r="3062" spans="5:37" outlineLevel="1" x14ac:dyDescent="0.2">
      <c r="E3062" s="526" t="s">
        <v>152</v>
      </c>
      <c r="F3062" s="527" t="s">
        <v>152</v>
      </c>
      <c r="G3062" s="528" t="s">
        <v>152</v>
      </c>
      <c r="Q3062" s="519" t="s">
        <v>110</v>
      </c>
      <c r="R3062" s="551"/>
      <c r="S3062" s="552"/>
      <c r="T3062" s="553"/>
      <c r="U3062" s="549"/>
      <c r="V3062" s="549"/>
      <c r="W3062" s="550"/>
      <c r="X3062" s="550"/>
      <c r="Y3062" s="550"/>
      <c r="Z3062" s="550"/>
      <c r="AA3062" s="550"/>
      <c r="AB3062" s="550"/>
      <c r="AC3062" s="550"/>
      <c r="AD3062" s="550"/>
      <c r="AE3062" s="550"/>
      <c r="AF3062" s="550"/>
      <c r="AG3062" s="550"/>
      <c r="AH3062" s="550"/>
      <c r="AK3062" s="289"/>
    </row>
    <row r="3063" spans="5:37" outlineLevel="1" x14ac:dyDescent="0.2">
      <c r="E3063" s="526" t="s">
        <v>152</v>
      </c>
      <c r="F3063" s="527" t="s">
        <v>152</v>
      </c>
      <c r="G3063" s="528" t="s">
        <v>152</v>
      </c>
      <c r="Q3063" s="519" t="s">
        <v>110</v>
      </c>
      <c r="R3063" s="551"/>
      <c r="S3063" s="552"/>
      <c r="T3063" s="553"/>
      <c r="U3063" s="549"/>
      <c r="V3063" s="549"/>
      <c r="W3063" s="550"/>
      <c r="X3063" s="550"/>
      <c r="Y3063" s="550"/>
      <c r="Z3063" s="550"/>
      <c r="AA3063" s="550"/>
      <c r="AB3063" s="550"/>
      <c r="AC3063" s="550"/>
      <c r="AD3063" s="550"/>
      <c r="AE3063" s="550"/>
      <c r="AF3063" s="550"/>
      <c r="AG3063" s="550"/>
      <c r="AH3063" s="550"/>
      <c r="AK3063" s="289"/>
    </row>
    <row r="3064" spans="5:37" outlineLevel="1" x14ac:dyDescent="0.2">
      <c r="E3064" s="526" t="s">
        <v>152</v>
      </c>
      <c r="F3064" s="527" t="s">
        <v>152</v>
      </c>
      <c r="G3064" s="528" t="s">
        <v>152</v>
      </c>
      <c r="Q3064" s="519" t="s">
        <v>110</v>
      </c>
      <c r="R3064" s="551"/>
      <c r="S3064" s="552"/>
      <c r="T3064" s="553"/>
      <c r="U3064" s="549"/>
      <c r="V3064" s="549"/>
      <c r="W3064" s="550"/>
      <c r="X3064" s="550"/>
      <c r="Y3064" s="550"/>
      <c r="Z3064" s="550"/>
      <c r="AA3064" s="550"/>
      <c r="AB3064" s="550"/>
      <c r="AC3064" s="550"/>
      <c r="AD3064" s="550"/>
      <c r="AE3064" s="550"/>
      <c r="AF3064" s="550"/>
      <c r="AG3064" s="550"/>
      <c r="AH3064" s="550"/>
      <c r="AK3064" s="289"/>
    </row>
    <row r="3065" spans="5:37" outlineLevel="1" x14ac:dyDescent="0.2">
      <c r="E3065" s="526" t="s">
        <v>152</v>
      </c>
      <c r="F3065" s="527" t="s">
        <v>152</v>
      </c>
      <c r="G3065" s="528" t="s">
        <v>152</v>
      </c>
      <c r="H3065" s="16"/>
      <c r="I3065" s="16"/>
      <c r="J3065" s="16"/>
      <c r="Q3065" s="519" t="s">
        <v>110</v>
      </c>
      <c r="R3065" s="551"/>
      <c r="S3065" s="552"/>
      <c r="T3065" s="553"/>
      <c r="U3065" s="549"/>
      <c r="V3065" s="549"/>
      <c r="W3065" s="550"/>
      <c r="X3065" s="550"/>
      <c r="Y3065" s="550"/>
      <c r="Z3065" s="550"/>
      <c r="AA3065" s="550"/>
      <c r="AB3065" s="550"/>
      <c r="AC3065" s="550"/>
      <c r="AD3065" s="550"/>
      <c r="AE3065" s="550"/>
      <c r="AF3065" s="550"/>
      <c r="AG3065" s="550"/>
      <c r="AH3065" s="550"/>
      <c r="AK3065" s="289"/>
    </row>
    <row r="3066" spans="5:37" outlineLevel="1" x14ac:dyDescent="0.2">
      <c r="E3066" s="526" t="s">
        <v>152</v>
      </c>
      <c r="F3066" s="527" t="s">
        <v>152</v>
      </c>
      <c r="G3066" s="528" t="s">
        <v>152</v>
      </c>
      <c r="H3066" s="16"/>
      <c r="I3066" s="16"/>
      <c r="J3066" s="16"/>
      <c r="Q3066" s="519" t="s">
        <v>110</v>
      </c>
      <c r="R3066" s="551"/>
      <c r="S3066" s="552"/>
      <c r="T3066" s="553"/>
      <c r="U3066" s="549"/>
      <c r="V3066" s="549"/>
      <c r="W3066" s="550"/>
      <c r="X3066" s="550"/>
      <c r="Y3066" s="550"/>
      <c r="Z3066" s="550"/>
      <c r="AA3066" s="550"/>
      <c r="AB3066" s="550"/>
      <c r="AC3066" s="550"/>
      <c r="AD3066" s="550"/>
      <c r="AE3066" s="550"/>
      <c r="AF3066" s="550"/>
      <c r="AG3066" s="550"/>
      <c r="AH3066" s="550"/>
      <c r="AK3066" s="289"/>
    </row>
    <row r="3067" spans="5:37" outlineLevel="1" x14ac:dyDescent="0.2">
      <c r="E3067" s="526" t="s">
        <v>152</v>
      </c>
      <c r="F3067" s="527" t="s">
        <v>152</v>
      </c>
      <c r="G3067" s="533" t="s">
        <v>152</v>
      </c>
      <c r="H3067" s="16"/>
      <c r="I3067" s="16"/>
      <c r="J3067" s="16"/>
      <c r="Q3067" s="519" t="s">
        <v>110</v>
      </c>
      <c r="R3067" s="554"/>
      <c r="S3067" s="555"/>
      <c r="T3067" s="556"/>
      <c r="U3067" s="549"/>
      <c r="V3067" s="549"/>
      <c r="W3067" s="550"/>
      <c r="X3067" s="550"/>
      <c r="Y3067" s="550"/>
      <c r="Z3067" s="550"/>
      <c r="AA3067" s="550"/>
      <c r="AB3067" s="550"/>
      <c r="AC3067" s="550"/>
      <c r="AD3067" s="550"/>
      <c r="AE3067" s="550"/>
      <c r="AF3067" s="550"/>
      <c r="AG3067" s="550"/>
      <c r="AH3067" s="550"/>
      <c r="AK3067" s="289"/>
    </row>
    <row r="3068" spans="5:37" outlineLevel="1" x14ac:dyDescent="0.2">
      <c r="E3068" s="516">
        <v>24</v>
      </c>
      <c r="F3068" s="517" t="s">
        <v>2</v>
      </c>
      <c r="G3068" s="518" t="s">
        <v>152</v>
      </c>
      <c r="Q3068" s="519" t="s">
        <v>110</v>
      </c>
      <c r="R3068" s="546"/>
      <c r="S3068" s="547"/>
      <c r="T3068" s="548"/>
      <c r="U3068" s="549"/>
      <c r="V3068" s="549"/>
      <c r="W3068" s="550"/>
      <c r="X3068" s="550"/>
      <c r="Y3068" s="550"/>
      <c r="Z3068" s="550"/>
      <c r="AA3068" s="550"/>
      <c r="AB3068" s="550"/>
      <c r="AC3068" s="550"/>
      <c r="AD3068" s="550"/>
      <c r="AE3068" s="550"/>
      <c r="AF3068" s="550"/>
      <c r="AG3068" s="550"/>
      <c r="AH3068" s="550"/>
      <c r="AK3068" s="289"/>
    </row>
    <row r="3069" spans="5:37" outlineLevel="1" x14ac:dyDescent="0.2">
      <c r="E3069" s="526">
        <v>24</v>
      </c>
      <c r="F3069" s="527" t="s">
        <v>2</v>
      </c>
      <c r="G3069" s="528" t="s">
        <v>152</v>
      </c>
      <c r="Q3069" s="519" t="s">
        <v>110</v>
      </c>
      <c r="R3069" s="551"/>
      <c r="S3069" s="552"/>
      <c r="T3069" s="553"/>
      <c r="U3069" s="549"/>
      <c r="V3069" s="549"/>
      <c r="W3069" s="550"/>
      <c r="X3069" s="550"/>
      <c r="Y3069" s="550"/>
      <c r="Z3069" s="550"/>
      <c r="AA3069" s="550"/>
      <c r="AB3069" s="550"/>
      <c r="AC3069" s="550"/>
      <c r="AD3069" s="550"/>
      <c r="AE3069" s="550"/>
      <c r="AF3069" s="550"/>
      <c r="AG3069" s="550"/>
      <c r="AH3069" s="550"/>
      <c r="AK3069" s="289"/>
    </row>
    <row r="3070" spans="5:37" outlineLevel="1" x14ac:dyDescent="0.2">
      <c r="E3070" s="526">
        <v>24</v>
      </c>
      <c r="F3070" s="527" t="s">
        <v>2</v>
      </c>
      <c r="G3070" s="528" t="s">
        <v>152</v>
      </c>
      <c r="Q3070" s="519" t="s">
        <v>110</v>
      </c>
      <c r="R3070" s="551"/>
      <c r="S3070" s="552"/>
      <c r="T3070" s="553"/>
      <c r="U3070" s="549"/>
      <c r="V3070" s="549"/>
      <c r="W3070" s="550"/>
      <c r="X3070" s="550"/>
      <c r="Y3070" s="550"/>
      <c r="Z3070" s="550"/>
      <c r="AA3070" s="550"/>
      <c r="AB3070" s="550"/>
      <c r="AC3070" s="550"/>
      <c r="AD3070" s="550"/>
      <c r="AE3070" s="550"/>
      <c r="AF3070" s="550"/>
      <c r="AG3070" s="550"/>
      <c r="AH3070" s="550"/>
      <c r="AK3070" s="289"/>
    </row>
    <row r="3071" spans="5:37" outlineLevel="1" x14ac:dyDescent="0.2">
      <c r="E3071" s="526">
        <v>24</v>
      </c>
      <c r="F3071" s="527" t="s">
        <v>2</v>
      </c>
      <c r="G3071" s="528" t="s">
        <v>152</v>
      </c>
      <c r="Q3071" s="519" t="s">
        <v>110</v>
      </c>
      <c r="R3071" s="551"/>
      <c r="S3071" s="552"/>
      <c r="T3071" s="553"/>
      <c r="U3071" s="549"/>
      <c r="V3071" s="549"/>
      <c r="W3071" s="550"/>
      <c r="X3071" s="550"/>
      <c r="Y3071" s="550"/>
      <c r="Z3071" s="550"/>
      <c r="AA3071" s="550"/>
      <c r="AB3071" s="550"/>
      <c r="AC3071" s="550"/>
      <c r="AD3071" s="550"/>
      <c r="AE3071" s="550"/>
      <c r="AF3071" s="550"/>
      <c r="AG3071" s="550"/>
      <c r="AH3071" s="550"/>
      <c r="AK3071" s="289"/>
    </row>
    <row r="3072" spans="5:37" outlineLevel="1" x14ac:dyDescent="0.2">
      <c r="E3072" s="526">
        <v>24</v>
      </c>
      <c r="F3072" s="527" t="s">
        <v>2</v>
      </c>
      <c r="G3072" s="528" t="s">
        <v>152</v>
      </c>
      <c r="Q3072" s="519" t="s">
        <v>110</v>
      </c>
      <c r="R3072" s="551"/>
      <c r="S3072" s="552"/>
      <c r="T3072" s="553"/>
      <c r="U3072" s="549"/>
      <c r="V3072" s="549"/>
      <c r="W3072" s="550"/>
      <c r="X3072" s="550"/>
      <c r="Y3072" s="550"/>
      <c r="Z3072" s="550"/>
      <c r="AA3072" s="550"/>
      <c r="AB3072" s="550"/>
      <c r="AC3072" s="550"/>
      <c r="AD3072" s="550"/>
      <c r="AE3072" s="550"/>
      <c r="AF3072" s="550"/>
      <c r="AG3072" s="550"/>
      <c r="AH3072" s="550"/>
      <c r="AK3072" s="289"/>
    </row>
    <row r="3073" spans="5:37" outlineLevel="1" x14ac:dyDescent="0.2">
      <c r="E3073" s="526">
        <v>24</v>
      </c>
      <c r="F3073" s="527" t="s">
        <v>2</v>
      </c>
      <c r="G3073" s="528" t="s">
        <v>152</v>
      </c>
      <c r="Q3073" s="519" t="s">
        <v>110</v>
      </c>
      <c r="R3073" s="551"/>
      <c r="S3073" s="552"/>
      <c r="T3073" s="553"/>
      <c r="U3073" s="549"/>
      <c r="V3073" s="549"/>
      <c r="W3073" s="550"/>
      <c r="X3073" s="550"/>
      <c r="Y3073" s="550"/>
      <c r="Z3073" s="550"/>
      <c r="AA3073" s="550"/>
      <c r="AB3073" s="550"/>
      <c r="AC3073" s="550"/>
      <c r="AD3073" s="550"/>
      <c r="AE3073" s="550"/>
      <c r="AF3073" s="550"/>
      <c r="AG3073" s="550"/>
      <c r="AH3073" s="550"/>
      <c r="AK3073" s="289"/>
    </row>
    <row r="3074" spans="5:37" outlineLevel="1" x14ac:dyDescent="0.2">
      <c r="E3074" s="526">
        <v>24</v>
      </c>
      <c r="F3074" s="527" t="s">
        <v>2</v>
      </c>
      <c r="G3074" s="528" t="s">
        <v>152</v>
      </c>
      <c r="Q3074" s="519" t="s">
        <v>110</v>
      </c>
      <c r="R3074" s="551"/>
      <c r="S3074" s="552"/>
      <c r="T3074" s="553"/>
      <c r="U3074" s="549"/>
      <c r="V3074" s="549"/>
      <c r="W3074" s="550"/>
      <c r="X3074" s="550"/>
      <c r="Y3074" s="550"/>
      <c r="Z3074" s="550"/>
      <c r="AA3074" s="550"/>
      <c r="AB3074" s="550"/>
      <c r="AC3074" s="550"/>
      <c r="AD3074" s="550"/>
      <c r="AE3074" s="550"/>
      <c r="AF3074" s="550"/>
      <c r="AG3074" s="550"/>
      <c r="AH3074" s="550"/>
      <c r="AK3074" s="289"/>
    </row>
    <row r="3075" spans="5:37" outlineLevel="1" x14ac:dyDescent="0.2">
      <c r="E3075" s="526">
        <v>24</v>
      </c>
      <c r="F3075" s="527" t="s">
        <v>2</v>
      </c>
      <c r="G3075" s="528" t="s">
        <v>152</v>
      </c>
      <c r="H3075" s="16"/>
      <c r="I3075" s="16"/>
      <c r="J3075" s="16"/>
      <c r="Q3075" s="519" t="s">
        <v>110</v>
      </c>
      <c r="R3075" s="551"/>
      <c r="S3075" s="552"/>
      <c r="T3075" s="553"/>
      <c r="U3075" s="549"/>
      <c r="V3075" s="549"/>
      <c r="W3075" s="550"/>
      <c r="X3075" s="550"/>
      <c r="Y3075" s="550"/>
      <c r="Z3075" s="550"/>
      <c r="AA3075" s="550"/>
      <c r="AB3075" s="550"/>
      <c r="AC3075" s="550"/>
      <c r="AD3075" s="550"/>
      <c r="AE3075" s="550"/>
      <c r="AF3075" s="550"/>
      <c r="AG3075" s="550"/>
      <c r="AH3075" s="550"/>
      <c r="AK3075" s="289"/>
    </row>
    <row r="3076" spans="5:37" outlineLevel="1" x14ac:dyDescent="0.2">
      <c r="E3076" s="526">
        <v>24</v>
      </c>
      <c r="F3076" s="527" t="s">
        <v>2</v>
      </c>
      <c r="G3076" s="528" t="s">
        <v>152</v>
      </c>
      <c r="H3076" s="16"/>
      <c r="I3076" s="16"/>
      <c r="J3076" s="16"/>
      <c r="Q3076" s="519" t="s">
        <v>110</v>
      </c>
      <c r="R3076" s="551"/>
      <c r="S3076" s="552"/>
      <c r="T3076" s="553"/>
      <c r="U3076" s="549"/>
      <c r="V3076" s="549"/>
      <c r="W3076" s="550"/>
      <c r="X3076" s="550"/>
      <c r="Y3076" s="550"/>
      <c r="Z3076" s="550"/>
      <c r="AA3076" s="550"/>
      <c r="AB3076" s="550"/>
      <c r="AC3076" s="550"/>
      <c r="AD3076" s="550"/>
      <c r="AE3076" s="550"/>
      <c r="AF3076" s="550"/>
      <c r="AG3076" s="550"/>
      <c r="AH3076" s="550"/>
      <c r="AK3076" s="289"/>
    </row>
    <row r="3077" spans="5:37" outlineLevel="1" x14ac:dyDescent="0.2">
      <c r="E3077" s="526">
        <v>24</v>
      </c>
      <c r="F3077" s="527" t="s">
        <v>2</v>
      </c>
      <c r="G3077" s="533" t="s">
        <v>152</v>
      </c>
      <c r="H3077" s="16"/>
      <c r="I3077" s="16"/>
      <c r="J3077" s="16"/>
      <c r="Q3077" s="519" t="s">
        <v>110</v>
      </c>
      <c r="R3077" s="554"/>
      <c r="S3077" s="555"/>
      <c r="T3077" s="556"/>
      <c r="U3077" s="549"/>
      <c r="V3077" s="549"/>
      <c r="W3077" s="550"/>
      <c r="X3077" s="550"/>
      <c r="Y3077" s="550"/>
      <c r="Z3077" s="550"/>
      <c r="AA3077" s="550"/>
      <c r="AB3077" s="550"/>
      <c r="AC3077" s="550"/>
      <c r="AD3077" s="550"/>
      <c r="AE3077" s="550"/>
      <c r="AF3077" s="550"/>
      <c r="AG3077" s="550"/>
      <c r="AH3077" s="550"/>
      <c r="AK3077" s="289"/>
    </row>
    <row r="3078" spans="5:37" outlineLevel="1" x14ac:dyDescent="0.2">
      <c r="E3078" s="516">
        <v>25</v>
      </c>
      <c r="F3078" s="517" t="s">
        <v>153</v>
      </c>
      <c r="G3078" s="518" t="s">
        <v>152</v>
      </c>
      <c r="Q3078" s="519" t="s">
        <v>110</v>
      </c>
      <c r="R3078" s="546"/>
      <c r="S3078" s="547"/>
      <c r="T3078" s="548"/>
      <c r="U3078" s="549"/>
      <c r="V3078" s="549"/>
      <c r="W3078" s="550"/>
      <c r="X3078" s="550"/>
      <c r="Y3078" s="550"/>
      <c r="Z3078" s="550"/>
      <c r="AA3078" s="550"/>
      <c r="AB3078" s="550"/>
      <c r="AC3078" s="550"/>
      <c r="AD3078" s="550"/>
      <c r="AE3078" s="550"/>
      <c r="AF3078" s="550"/>
      <c r="AG3078" s="550"/>
      <c r="AH3078" s="550"/>
      <c r="AK3078" s="289"/>
    </row>
    <row r="3079" spans="5:37" outlineLevel="1" x14ac:dyDescent="0.2">
      <c r="E3079" s="526">
        <v>25</v>
      </c>
      <c r="F3079" s="527" t="s">
        <v>153</v>
      </c>
      <c r="G3079" s="528" t="s">
        <v>152</v>
      </c>
      <c r="Q3079" s="519" t="s">
        <v>110</v>
      </c>
      <c r="R3079" s="551"/>
      <c r="S3079" s="552"/>
      <c r="T3079" s="553"/>
      <c r="U3079" s="549"/>
      <c r="V3079" s="549"/>
      <c r="W3079" s="550"/>
      <c r="X3079" s="550"/>
      <c r="Y3079" s="550"/>
      <c r="Z3079" s="550"/>
      <c r="AA3079" s="550"/>
      <c r="AB3079" s="550"/>
      <c r="AC3079" s="550"/>
      <c r="AD3079" s="550"/>
      <c r="AE3079" s="550"/>
      <c r="AF3079" s="550"/>
      <c r="AG3079" s="550"/>
      <c r="AH3079" s="550"/>
      <c r="AK3079" s="289"/>
    </row>
    <row r="3080" spans="5:37" outlineLevel="1" x14ac:dyDescent="0.2">
      <c r="E3080" s="526">
        <v>25</v>
      </c>
      <c r="F3080" s="527" t="s">
        <v>153</v>
      </c>
      <c r="G3080" s="528" t="s">
        <v>152</v>
      </c>
      <c r="Q3080" s="519" t="s">
        <v>110</v>
      </c>
      <c r="R3080" s="551"/>
      <c r="S3080" s="552"/>
      <c r="T3080" s="553"/>
      <c r="U3080" s="549"/>
      <c r="V3080" s="549"/>
      <c r="W3080" s="550"/>
      <c r="X3080" s="550"/>
      <c r="Y3080" s="550"/>
      <c r="Z3080" s="550"/>
      <c r="AA3080" s="550"/>
      <c r="AB3080" s="550"/>
      <c r="AC3080" s="550"/>
      <c r="AD3080" s="550"/>
      <c r="AE3080" s="550"/>
      <c r="AF3080" s="550"/>
      <c r="AG3080" s="550"/>
      <c r="AH3080" s="550"/>
      <c r="AK3080" s="289"/>
    </row>
    <row r="3081" spans="5:37" outlineLevel="1" x14ac:dyDescent="0.2">
      <c r="E3081" s="526">
        <v>25</v>
      </c>
      <c r="F3081" s="527" t="s">
        <v>153</v>
      </c>
      <c r="G3081" s="528" t="s">
        <v>152</v>
      </c>
      <c r="Q3081" s="519" t="s">
        <v>110</v>
      </c>
      <c r="R3081" s="551"/>
      <c r="S3081" s="552"/>
      <c r="T3081" s="553"/>
      <c r="U3081" s="549"/>
      <c r="V3081" s="549"/>
      <c r="W3081" s="550"/>
      <c r="X3081" s="550"/>
      <c r="Y3081" s="550"/>
      <c r="Z3081" s="550"/>
      <c r="AA3081" s="550"/>
      <c r="AB3081" s="550"/>
      <c r="AC3081" s="550"/>
      <c r="AD3081" s="550"/>
      <c r="AE3081" s="550"/>
      <c r="AF3081" s="550"/>
      <c r="AG3081" s="550"/>
      <c r="AH3081" s="550"/>
      <c r="AK3081" s="289"/>
    </row>
    <row r="3082" spans="5:37" outlineLevel="1" x14ac:dyDescent="0.2">
      <c r="E3082" s="526">
        <v>25</v>
      </c>
      <c r="F3082" s="527" t="s">
        <v>153</v>
      </c>
      <c r="G3082" s="528" t="s">
        <v>152</v>
      </c>
      <c r="Q3082" s="519" t="s">
        <v>110</v>
      </c>
      <c r="R3082" s="551"/>
      <c r="S3082" s="552"/>
      <c r="T3082" s="553"/>
      <c r="U3082" s="549"/>
      <c r="V3082" s="549"/>
      <c r="W3082" s="550"/>
      <c r="X3082" s="550"/>
      <c r="Y3082" s="550"/>
      <c r="Z3082" s="550"/>
      <c r="AA3082" s="550"/>
      <c r="AB3082" s="550"/>
      <c r="AC3082" s="550"/>
      <c r="AD3082" s="550"/>
      <c r="AE3082" s="550"/>
      <c r="AF3082" s="550"/>
      <c r="AG3082" s="550"/>
      <c r="AH3082" s="550"/>
      <c r="AK3082" s="289"/>
    </row>
    <row r="3083" spans="5:37" outlineLevel="1" x14ac:dyDescent="0.2">
      <c r="E3083" s="526">
        <v>25</v>
      </c>
      <c r="F3083" s="527" t="s">
        <v>153</v>
      </c>
      <c r="G3083" s="528" t="s">
        <v>152</v>
      </c>
      <c r="Q3083" s="519" t="s">
        <v>110</v>
      </c>
      <c r="R3083" s="551"/>
      <c r="S3083" s="552"/>
      <c r="T3083" s="553"/>
      <c r="U3083" s="549"/>
      <c r="V3083" s="549"/>
      <c r="W3083" s="550"/>
      <c r="X3083" s="550"/>
      <c r="Y3083" s="550"/>
      <c r="Z3083" s="550"/>
      <c r="AA3083" s="550"/>
      <c r="AB3083" s="550"/>
      <c r="AC3083" s="550"/>
      <c r="AD3083" s="550"/>
      <c r="AE3083" s="550"/>
      <c r="AF3083" s="550"/>
      <c r="AG3083" s="550"/>
      <c r="AH3083" s="550"/>
      <c r="AK3083" s="289"/>
    </row>
    <row r="3084" spans="5:37" outlineLevel="1" x14ac:dyDescent="0.2">
      <c r="E3084" s="526">
        <v>25</v>
      </c>
      <c r="F3084" s="527" t="s">
        <v>153</v>
      </c>
      <c r="G3084" s="528" t="s">
        <v>152</v>
      </c>
      <c r="Q3084" s="519" t="s">
        <v>110</v>
      </c>
      <c r="R3084" s="551"/>
      <c r="S3084" s="552"/>
      <c r="T3084" s="553"/>
      <c r="U3084" s="549"/>
      <c r="V3084" s="549"/>
      <c r="W3084" s="550"/>
      <c r="X3084" s="550"/>
      <c r="Y3084" s="550"/>
      <c r="Z3084" s="550"/>
      <c r="AA3084" s="550"/>
      <c r="AB3084" s="550"/>
      <c r="AC3084" s="550"/>
      <c r="AD3084" s="550"/>
      <c r="AE3084" s="550"/>
      <c r="AF3084" s="550"/>
      <c r="AG3084" s="550"/>
      <c r="AH3084" s="550"/>
      <c r="AK3084" s="289"/>
    </row>
    <row r="3085" spans="5:37" outlineLevel="1" x14ac:dyDescent="0.2">
      <c r="E3085" s="526">
        <v>25</v>
      </c>
      <c r="F3085" s="527" t="s">
        <v>153</v>
      </c>
      <c r="G3085" s="528" t="s">
        <v>152</v>
      </c>
      <c r="H3085" s="16"/>
      <c r="I3085" s="16"/>
      <c r="J3085" s="16"/>
      <c r="Q3085" s="519" t="s">
        <v>110</v>
      </c>
      <c r="R3085" s="551"/>
      <c r="S3085" s="552"/>
      <c r="T3085" s="553"/>
      <c r="U3085" s="549"/>
      <c r="V3085" s="549"/>
      <c r="W3085" s="550"/>
      <c r="X3085" s="550"/>
      <c r="Y3085" s="550"/>
      <c r="Z3085" s="550"/>
      <c r="AA3085" s="550"/>
      <c r="AB3085" s="550"/>
      <c r="AC3085" s="550"/>
      <c r="AD3085" s="550"/>
      <c r="AE3085" s="550"/>
      <c r="AF3085" s="550"/>
      <c r="AG3085" s="550"/>
      <c r="AH3085" s="550"/>
      <c r="AK3085" s="289"/>
    </row>
    <row r="3086" spans="5:37" outlineLevel="1" x14ac:dyDescent="0.2">
      <c r="E3086" s="526">
        <v>25</v>
      </c>
      <c r="F3086" s="527" t="s">
        <v>153</v>
      </c>
      <c r="G3086" s="528" t="s">
        <v>152</v>
      </c>
      <c r="H3086" s="16"/>
      <c r="I3086" s="16"/>
      <c r="J3086" s="16"/>
      <c r="Q3086" s="519" t="s">
        <v>110</v>
      </c>
      <c r="R3086" s="551"/>
      <c r="S3086" s="552"/>
      <c r="T3086" s="553"/>
      <c r="U3086" s="549"/>
      <c r="V3086" s="549"/>
      <c r="W3086" s="550"/>
      <c r="X3086" s="550"/>
      <c r="Y3086" s="550"/>
      <c r="Z3086" s="550"/>
      <c r="AA3086" s="550"/>
      <c r="AB3086" s="550"/>
      <c r="AC3086" s="550"/>
      <c r="AD3086" s="550"/>
      <c r="AE3086" s="550"/>
      <c r="AF3086" s="550"/>
      <c r="AG3086" s="550"/>
      <c r="AH3086" s="550"/>
      <c r="AK3086" s="289"/>
    </row>
    <row r="3087" spans="5:37" outlineLevel="1" x14ac:dyDescent="0.2">
      <c r="E3087" s="526">
        <v>25</v>
      </c>
      <c r="F3087" s="527" t="s">
        <v>153</v>
      </c>
      <c r="G3087" s="533" t="s">
        <v>152</v>
      </c>
      <c r="H3087" s="16"/>
      <c r="I3087" s="16"/>
      <c r="J3087" s="16"/>
      <c r="Q3087" s="519" t="s">
        <v>110</v>
      </c>
      <c r="R3087" s="554"/>
      <c r="S3087" s="555"/>
      <c r="T3087" s="556"/>
      <c r="U3087" s="549"/>
      <c r="V3087" s="549"/>
      <c r="W3087" s="550"/>
      <c r="X3087" s="550"/>
      <c r="Y3087" s="550"/>
      <c r="Z3087" s="550"/>
      <c r="AA3087" s="550"/>
      <c r="AB3087" s="550"/>
      <c r="AC3087" s="550"/>
      <c r="AD3087" s="550"/>
      <c r="AE3087" s="550"/>
      <c r="AF3087" s="550"/>
      <c r="AG3087" s="550"/>
      <c r="AH3087" s="550"/>
      <c r="AK3087" s="289"/>
    </row>
    <row r="3088" spans="5:37" outlineLevel="1" x14ac:dyDescent="0.2">
      <c r="E3088" s="516" t="s">
        <v>154</v>
      </c>
      <c r="F3088" s="517" t="s">
        <v>155</v>
      </c>
      <c r="G3088" s="518" t="s">
        <v>152</v>
      </c>
      <c r="Q3088" s="519" t="s">
        <v>110</v>
      </c>
      <c r="R3088" s="546"/>
      <c r="S3088" s="547"/>
      <c r="T3088" s="548"/>
      <c r="U3088" s="549"/>
      <c r="V3088" s="549"/>
      <c r="W3088" s="550"/>
      <c r="X3088" s="550"/>
      <c r="Y3088" s="550"/>
      <c r="Z3088" s="550"/>
      <c r="AA3088" s="550"/>
      <c r="AB3088" s="550"/>
      <c r="AC3088" s="550"/>
      <c r="AD3088" s="550"/>
      <c r="AE3088" s="550"/>
      <c r="AF3088" s="550"/>
      <c r="AG3088" s="550"/>
      <c r="AH3088" s="550"/>
      <c r="AK3088" s="289"/>
    </row>
    <row r="3089" spans="5:37" outlineLevel="1" x14ac:dyDescent="0.2">
      <c r="E3089" s="526" t="s">
        <v>154</v>
      </c>
      <c r="F3089" s="527" t="s">
        <v>155</v>
      </c>
      <c r="G3089" s="528" t="s">
        <v>152</v>
      </c>
      <c r="Q3089" s="519" t="s">
        <v>110</v>
      </c>
      <c r="R3089" s="551"/>
      <c r="S3089" s="552"/>
      <c r="T3089" s="553"/>
      <c r="U3089" s="549"/>
      <c r="V3089" s="549"/>
      <c r="W3089" s="550"/>
      <c r="X3089" s="550"/>
      <c r="Y3089" s="550"/>
      <c r="Z3089" s="550"/>
      <c r="AA3089" s="550"/>
      <c r="AB3089" s="550"/>
      <c r="AC3089" s="550"/>
      <c r="AD3089" s="550"/>
      <c r="AE3089" s="550"/>
      <c r="AF3089" s="550"/>
      <c r="AG3089" s="550"/>
      <c r="AH3089" s="550"/>
      <c r="AK3089" s="289"/>
    </row>
    <row r="3090" spans="5:37" outlineLevel="1" x14ac:dyDescent="0.2">
      <c r="E3090" s="526" t="s">
        <v>154</v>
      </c>
      <c r="F3090" s="527" t="s">
        <v>155</v>
      </c>
      <c r="G3090" s="528" t="s">
        <v>152</v>
      </c>
      <c r="Q3090" s="519" t="s">
        <v>110</v>
      </c>
      <c r="R3090" s="551"/>
      <c r="S3090" s="552"/>
      <c r="T3090" s="553"/>
      <c r="U3090" s="549"/>
      <c r="V3090" s="549"/>
      <c r="W3090" s="550"/>
      <c r="X3090" s="550"/>
      <c r="Y3090" s="550"/>
      <c r="Z3090" s="550"/>
      <c r="AA3090" s="550"/>
      <c r="AB3090" s="550"/>
      <c r="AC3090" s="550"/>
      <c r="AD3090" s="550"/>
      <c r="AE3090" s="550"/>
      <c r="AF3090" s="550"/>
      <c r="AG3090" s="550"/>
      <c r="AH3090" s="550"/>
      <c r="AK3090" s="289"/>
    </row>
    <row r="3091" spans="5:37" outlineLevel="1" x14ac:dyDescent="0.2">
      <c r="E3091" s="526" t="s">
        <v>154</v>
      </c>
      <c r="F3091" s="527" t="s">
        <v>155</v>
      </c>
      <c r="G3091" s="528" t="s">
        <v>152</v>
      </c>
      <c r="Q3091" s="519" t="s">
        <v>110</v>
      </c>
      <c r="R3091" s="551"/>
      <c r="S3091" s="552"/>
      <c r="T3091" s="553"/>
      <c r="U3091" s="549"/>
      <c r="V3091" s="549"/>
      <c r="W3091" s="550"/>
      <c r="X3091" s="550"/>
      <c r="Y3091" s="550"/>
      <c r="Z3091" s="550"/>
      <c r="AA3091" s="550"/>
      <c r="AB3091" s="550"/>
      <c r="AC3091" s="550"/>
      <c r="AD3091" s="550"/>
      <c r="AE3091" s="550"/>
      <c r="AF3091" s="550"/>
      <c r="AG3091" s="550"/>
      <c r="AH3091" s="550"/>
      <c r="AK3091" s="289"/>
    </row>
    <row r="3092" spans="5:37" outlineLevel="1" x14ac:dyDescent="0.2">
      <c r="E3092" s="526" t="s">
        <v>154</v>
      </c>
      <c r="F3092" s="527" t="s">
        <v>155</v>
      </c>
      <c r="G3092" s="528" t="s">
        <v>152</v>
      </c>
      <c r="Q3092" s="519" t="s">
        <v>110</v>
      </c>
      <c r="R3092" s="551"/>
      <c r="S3092" s="552"/>
      <c r="T3092" s="553"/>
      <c r="U3092" s="549"/>
      <c r="V3092" s="549"/>
      <c r="W3092" s="550"/>
      <c r="X3092" s="550"/>
      <c r="Y3092" s="550"/>
      <c r="Z3092" s="550"/>
      <c r="AA3092" s="550"/>
      <c r="AB3092" s="550"/>
      <c r="AC3092" s="550"/>
      <c r="AD3092" s="550"/>
      <c r="AE3092" s="550"/>
      <c r="AF3092" s="550"/>
      <c r="AG3092" s="550"/>
      <c r="AH3092" s="550"/>
      <c r="AK3092" s="289"/>
    </row>
    <row r="3093" spans="5:37" outlineLevel="1" x14ac:dyDescent="0.2">
      <c r="E3093" s="526" t="s">
        <v>154</v>
      </c>
      <c r="F3093" s="527" t="s">
        <v>155</v>
      </c>
      <c r="G3093" s="528" t="s">
        <v>152</v>
      </c>
      <c r="Q3093" s="519" t="s">
        <v>110</v>
      </c>
      <c r="R3093" s="551"/>
      <c r="S3093" s="552"/>
      <c r="T3093" s="553"/>
      <c r="U3093" s="549"/>
      <c r="V3093" s="549"/>
      <c r="W3093" s="550"/>
      <c r="X3093" s="550"/>
      <c r="Y3093" s="550"/>
      <c r="Z3093" s="550"/>
      <c r="AA3093" s="550"/>
      <c r="AB3093" s="550"/>
      <c r="AC3093" s="550"/>
      <c r="AD3093" s="550"/>
      <c r="AE3093" s="550"/>
      <c r="AF3093" s="550"/>
      <c r="AG3093" s="550"/>
      <c r="AH3093" s="550"/>
      <c r="AK3093" s="289"/>
    </row>
    <row r="3094" spans="5:37" outlineLevel="1" x14ac:dyDescent="0.2">
      <c r="E3094" s="526" t="s">
        <v>154</v>
      </c>
      <c r="F3094" s="527" t="s">
        <v>155</v>
      </c>
      <c r="G3094" s="528" t="s">
        <v>152</v>
      </c>
      <c r="Q3094" s="519" t="s">
        <v>110</v>
      </c>
      <c r="R3094" s="551"/>
      <c r="S3094" s="552"/>
      <c r="T3094" s="553"/>
      <c r="U3094" s="549"/>
      <c r="V3094" s="549"/>
      <c r="W3094" s="550"/>
      <c r="X3094" s="550"/>
      <c r="Y3094" s="550"/>
      <c r="Z3094" s="550"/>
      <c r="AA3094" s="550"/>
      <c r="AB3094" s="550"/>
      <c r="AC3094" s="550"/>
      <c r="AD3094" s="550"/>
      <c r="AE3094" s="550"/>
      <c r="AF3094" s="550"/>
      <c r="AG3094" s="550"/>
      <c r="AH3094" s="550"/>
      <c r="AK3094" s="289"/>
    </row>
    <row r="3095" spans="5:37" outlineLevel="1" x14ac:dyDescent="0.2">
      <c r="E3095" s="526" t="s">
        <v>154</v>
      </c>
      <c r="F3095" s="527" t="s">
        <v>155</v>
      </c>
      <c r="G3095" s="528" t="s">
        <v>152</v>
      </c>
      <c r="H3095" s="16"/>
      <c r="I3095" s="16"/>
      <c r="J3095" s="16"/>
      <c r="Q3095" s="519" t="s">
        <v>110</v>
      </c>
      <c r="R3095" s="551"/>
      <c r="S3095" s="552"/>
      <c r="T3095" s="553"/>
      <c r="U3095" s="549"/>
      <c r="V3095" s="549"/>
      <c r="W3095" s="550"/>
      <c r="X3095" s="550"/>
      <c r="Y3095" s="550"/>
      <c r="Z3095" s="550"/>
      <c r="AA3095" s="550"/>
      <c r="AB3095" s="550"/>
      <c r="AC3095" s="550"/>
      <c r="AD3095" s="550"/>
      <c r="AE3095" s="550"/>
      <c r="AF3095" s="550"/>
      <c r="AG3095" s="550"/>
      <c r="AH3095" s="550"/>
      <c r="AK3095" s="289"/>
    </row>
    <row r="3096" spans="5:37" outlineLevel="1" x14ac:dyDescent="0.2">
      <c r="E3096" s="526" t="s">
        <v>154</v>
      </c>
      <c r="F3096" s="527" t="s">
        <v>155</v>
      </c>
      <c r="G3096" s="528" t="s">
        <v>152</v>
      </c>
      <c r="H3096" s="16"/>
      <c r="I3096" s="16"/>
      <c r="J3096" s="16"/>
      <c r="Q3096" s="519" t="s">
        <v>110</v>
      </c>
      <c r="R3096" s="551"/>
      <c r="S3096" s="552"/>
      <c r="T3096" s="553"/>
      <c r="U3096" s="549"/>
      <c r="V3096" s="549"/>
      <c r="W3096" s="550"/>
      <c r="X3096" s="550"/>
      <c r="Y3096" s="550"/>
      <c r="Z3096" s="550"/>
      <c r="AA3096" s="550"/>
      <c r="AB3096" s="550"/>
      <c r="AC3096" s="550"/>
      <c r="AD3096" s="550"/>
      <c r="AE3096" s="550"/>
      <c r="AF3096" s="550"/>
      <c r="AG3096" s="550"/>
      <c r="AH3096" s="550"/>
      <c r="AK3096" s="289"/>
    </row>
    <row r="3097" spans="5:37" outlineLevel="1" x14ac:dyDescent="0.2">
      <c r="E3097" s="526" t="s">
        <v>154</v>
      </c>
      <c r="F3097" s="527" t="s">
        <v>155</v>
      </c>
      <c r="G3097" s="533" t="s">
        <v>152</v>
      </c>
      <c r="H3097" s="16"/>
      <c r="I3097" s="16"/>
      <c r="J3097" s="16"/>
      <c r="Q3097" s="519" t="s">
        <v>110</v>
      </c>
      <c r="R3097" s="554"/>
      <c r="S3097" s="555"/>
      <c r="T3097" s="556"/>
      <c r="U3097" s="549"/>
      <c r="V3097" s="549"/>
      <c r="W3097" s="550"/>
      <c r="X3097" s="550"/>
      <c r="Y3097" s="550"/>
      <c r="Z3097" s="550"/>
      <c r="AA3097" s="550"/>
      <c r="AB3097" s="550"/>
      <c r="AC3097" s="550"/>
      <c r="AD3097" s="550"/>
      <c r="AE3097" s="550"/>
      <c r="AF3097" s="550"/>
      <c r="AG3097" s="550"/>
      <c r="AH3097" s="550"/>
      <c r="AK3097" s="289"/>
    </row>
    <row r="3098" spans="5:37" outlineLevel="1" x14ac:dyDescent="0.2">
      <c r="E3098" s="516" t="s">
        <v>156</v>
      </c>
      <c r="F3098" s="517" t="s">
        <v>157</v>
      </c>
      <c r="G3098" s="518" t="s">
        <v>152</v>
      </c>
      <c r="Q3098" s="519" t="s">
        <v>110</v>
      </c>
      <c r="R3098" s="546"/>
      <c r="S3098" s="547"/>
      <c r="T3098" s="548"/>
      <c r="U3098" s="549"/>
      <c r="V3098" s="549"/>
      <c r="W3098" s="550"/>
      <c r="X3098" s="550"/>
      <c r="Y3098" s="550"/>
      <c r="Z3098" s="550"/>
      <c r="AA3098" s="550"/>
      <c r="AB3098" s="550"/>
      <c r="AC3098" s="550"/>
      <c r="AD3098" s="550"/>
      <c r="AE3098" s="550"/>
      <c r="AF3098" s="550"/>
      <c r="AG3098" s="550"/>
      <c r="AH3098" s="550"/>
      <c r="AK3098" s="289"/>
    </row>
    <row r="3099" spans="5:37" outlineLevel="1" x14ac:dyDescent="0.2">
      <c r="E3099" s="526" t="s">
        <v>156</v>
      </c>
      <c r="F3099" s="527" t="s">
        <v>157</v>
      </c>
      <c r="G3099" s="528" t="s">
        <v>152</v>
      </c>
      <c r="Q3099" s="519" t="s">
        <v>110</v>
      </c>
      <c r="R3099" s="551"/>
      <c r="S3099" s="552"/>
      <c r="T3099" s="553"/>
      <c r="U3099" s="549"/>
      <c r="V3099" s="549"/>
      <c r="W3099" s="550"/>
      <c r="X3099" s="550"/>
      <c r="Y3099" s="550"/>
      <c r="Z3099" s="550"/>
      <c r="AA3099" s="550"/>
      <c r="AB3099" s="550"/>
      <c r="AC3099" s="550"/>
      <c r="AD3099" s="550"/>
      <c r="AE3099" s="550"/>
      <c r="AF3099" s="550"/>
      <c r="AG3099" s="550"/>
      <c r="AH3099" s="550"/>
      <c r="AK3099" s="289"/>
    </row>
    <row r="3100" spans="5:37" outlineLevel="1" x14ac:dyDescent="0.2">
      <c r="E3100" s="526" t="s">
        <v>156</v>
      </c>
      <c r="F3100" s="527" t="s">
        <v>157</v>
      </c>
      <c r="G3100" s="528" t="s">
        <v>152</v>
      </c>
      <c r="Q3100" s="519" t="s">
        <v>110</v>
      </c>
      <c r="R3100" s="551"/>
      <c r="S3100" s="552"/>
      <c r="T3100" s="553"/>
      <c r="U3100" s="549"/>
      <c r="V3100" s="549"/>
      <c r="W3100" s="550"/>
      <c r="X3100" s="550"/>
      <c r="Y3100" s="550"/>
      <c r="Z3100" s="550"/>
      <c r="AA3100" s="550"/>
      <c r="AB3100" s="550"/>
      <c r="AC3100" s="550"/>
      <c r="AD3100" s="550"/>
      <c r="AE3100" s="550"/>
      <c r="AF3100" s="550"/>
      <c r="AG3100" s="550"/>
      <c r="AH3100" s="550"/>
      <c r="AK3100" s="289"/>
    </row>
    <row r="3101" spans="5:37" outlineLevel="1" x14ac:dyDescent="0.2">
      <c r="E3101" s="526" t="s">
        <v>156</v>
      </c>
      <c r="F3101" s="527" t="s">
        <v>157</v>
      </c>
      <c r="G3101" s="528" t="s">
        <v>152</v>
      </c>
      <c r="Q3101" s="519" t="s">
        <v>110</v>
      </c>
      <c r="R3101" s="551"/>
      <c r="S3101" s="552"/>
      <c r="T3101" s="553"/>
      <c r="U3101" s="549"/>
      <c r="V3101" s="549"/>
      <c r="W3101" s="550"/>
      <c r="X3101" s="550"/>
      <c r="Y3101" s="550"/>
      <c r="Z3101" s="550"/>
      <c r="AA3101" s="550"/>
      <c r="AB3101" s="550"/>
      <c r="AC3101" s="550"/>
      <c r="AD3101" s="550"/>
      <c r="AE3101" s="550"/>
      <c r="AF3101" s="550"/>
      <c r="AG3101" s="550"/>
      <c r="AH3101" s="550"/>
      <c r="AK3101" s="289"/>
    </row>
    <row r="3102" spans="5:37" outlineLevel="1" x14ac:dyDescent="0.2">
      <c r="E3102" s="526" t="s">
        <v>156</v>
      </c>
      <c r="F3102" s="527" t="s">
        <v>157</v>
      </c>
      <c r="G3102" s="528" t="s">
        <v>152</v>
      </c>
      <c r="Q3102" s="519" t="s">
        <v>110</v>
      </c>
      <c r="R3102" s="551"/>
      <c r="S3102" s="552"/>
      <c r="T3102" s="553"/>
      <c r="U3102" s="549"/>
      <c r="V3102" s="549"/>
      <c r="W3102" s="550"/>
      <c r="X3102" s="550"/>
      <c r="Y3102" s="550"/>
      <c r="Z3102" s="550"/>
      <c r="AA3102" s="550"/>
      <c r="AB3102" s="550"/>
      <c r="AC3102" s="550"/>
      <c r="AD3102" s="550"/>
      <c r="AE3102" s="550"/>
      <c r="AF3102" s="550"/>
      <c r="AG3102" s="550"/>
      <c r="AH3102" s="550"/>
      <c r="AK3102" s="289"/>
    </row>
    <row r="3103" spans="5:37" outlineLevel="1" x14ac:dyDescent="0.2">
      <c r="E3103" s="526" t="s">
        <v>156</v>
      </c>
      <c r="F3103" s="527" t="s">
        <v>157</v>
      </c>
      <c r="G3103" s="528" t="s">
        <v>152</v>
      </c>
      <c r="Q3103" s="519" t="s">
        <v>110</v>
      </c>
      <c r="R3103" s="551"/>
      <c r="S3103" s="552"/>
      <c r="T3103" s="553"/>
      <c r="U3103" s="549"/>
      <c r="V3103" s="549"/>
      <c r="W3103" s="550"/>
      <c r="X3103" s="550"/>
      <c r="Y3103" s="550"/>
      <c r="Z3103" s="550"/>
      <c r="AA3103" s="550"/>
      <c r="AB3103" s="550"/>
      <c r="AC3103" s="550"/>
      <c r="AD3103" s="550"/>
      <c r="AE3103" s="550"/>
      <c r="AF3103" s="550"/>
      <c r="AG3103" s="550"/>
      <c r="AH3103" s="550"/>
      <c r="AK3103" s="289"/>
    </row>
    <row r="3104" spans="5:37" outlineLevel="1" x14ac:dyDescent="0.2">
      <c r="E3104" s="526" t="s">
        <v>156</v>
      </c>
      <c r="F3104" s="527" t="s">
        <v>157</v>
      </c>
      <c r="G3104" s="528" t="s">
        <v>152</v>
      </c>
      <c r="Q3104" s="519" t="s">
        <v>110</v>
      </c>
      <c r="R3104" s="551"/>
      <c r="S3104" s="552"/>
      <c r="T3104" s="553"/>
      <c r="U3104" s="549"/>
      <c r="V3104" s="549"/>
      <c r="W3104" s="550"/>
      <c r="X3104" s="550"/>
      <c r="Y3104" s="550"/>
      <c r="Z3104" s="550"/>
      <c r="AA3104" s="550"/>
      <c r="AB3104" s="550"/>
      <c r="AC3104" s="550"/>
      <c r="AD3104" s="550"/>
      <c r="AE3104" s="550"/>
      <c r="AF3104" s="550"/>
      <c r="AG3104" s="550"/>
      <c r="AH3104" s="550"/>
      <c r="AK3104" s="289"/>
    </row>
    <row r="3105" spans="5:37" outlineLevel="1" x14ac:dyDescent="0.2">
      <c r="E3105" s="526" t="s">
        <v>156</v>
      </c>
      <c r="F3105" s="527" t="s">
        <v>157</v>
      </c>
      <c r="G3105" s="528" t="s">
        <v>152</v>
      </c>
      <c r="H3105" s="16"/>
      <c r="I3105" s="16"/>
      <c r="J3105" s="16"/>
      <c r="Q3105" s="519" t="s">
        <v>110</v>
      </c>
      <c r="R3105" s="551"/>
      <c r="S3105" s="552"/>
      <c r="T3105" s="553"/>
      <c r="U3105" s="549"/>
      <c r="V3105" s="549"/>
      <c r="W3105" s="550"/>
      <c r="X3105" s="550"/>
      <c r="Y3105" s="550"/>
      <c r="Z3105" s="550"/>
      <c r="AA3105" s="550"/>
      <c r="AB3105" s="550"/>
      <c r="AC3105" s="550"/>
      <c r="AD3105" s="550"/>
      <c r="AE3105" s="550"/>
      <c r="AF3105" s="550"/>
      <c r="AG3105" s="550"/>
      <c r="AH3105" s="550"/>
      <c r="AK3105" s="289"/>
    </row>
    <row r="3106" spans="5:37" outlineLevel="1" x14ac:dyDescent="0.2">
      <c r="E3106" s="526" t="s">
        <v>156</v>
      </c>
      <c r="F3106" s="527" t="s">
        <v>157</v>
      </c>
      <c r="G3106" s="528" t="s">
        <v>152</v>
      </c>
      <c r="H3106" s="16"/>
      <c r="I3106" s="16"/>
      <c r="J3106" s="16"/>
      <c r="Q3106" s="519" t="s">
        <v>110</v>
      </c>
      <c r="R3106" s="551"/>
      <c r="S3106" s="552"/>
      <c r="T3106" s="553"/>
      <c r="U3106" s="549"/>
      <c r="V3106" s="549"/>
      <c r="W3106" s="550"/>
      <c r="X3106" s="550"/>
      <c r="Y3106" s="550"/>
      <c r="Z3106" s="550"/>
      <c r="AA3106" s="550"/>
      <c r="AB3106" s="550"/>
      <c r="AC3106" s="550"/>
      <c r="AD3106" s="550"/>
      <c r="AE3106" s="550"/>
      <c r="AF3106" s="550"/>
      <c r="AG3106" s="550"/>
      <c r="AH3106" s="550"/>
      <c r="AK3106" s="289"/>
    </row>
    <row r="3107" spans="5:37" outlineLevel="1" x14ac:dyDescent="0.2">
      <c r="E3107" s="526" t="s">
        <v>156</v>
      </c>
      <c r="F3107" s="527" t="s">
        <v>157</v>
      </c>
      <c r="G3107" s="533" t="s">
        <v>152</v>
      </c>
      <c r="H3107" s="16"/>
      <c r="I3107" s="16"/>
      <c r="J3107" s="16"/>
      <c r="Q3107" s="519" t="s">
        <v>110</v>
      </c>
      <c r="R3107" s="554"/>
      <c r="S3107" s="555"/>
      <c r="T3107" s="556"/>
      <c r="U3107" s="549"/>
      <c r="V3107" s="549"/>
      <c r="W3107" s="550"/>
      <c r="X3107" s="550"/>
      <c r="Y3107" s="550"/>
      <c r="Z3107" s="550"/>
      <c r="AA3107" s="550"/>
      <c r="AB3107" s="550"/>
      <c r="AC3107" s="550"/>
      <c r="AD3107" s="550"/>
      <c r="AE3107" s="550"/>
      <c r="AF3107" s="550"/>
      <c r="AG3107" s="550"/>
      <c r="AH3107" s="550"/>
      <c r="AK3107" s="289"/>
    </row>
    <row r="3108" spans="5:37" outlineLevel="1" x14ac:dyDescent="0.2">
      <c r="E3108" s="516" t="s">
        <v>152</v>
      </c>
      <c r="F3108" s="517" t="s">
        <v>152</v>
      </c>
      <c r="G3108" s="518" t="s">
        <v>152</v>
      </c>
      <c r="Q3108" s="519" t="s">
        <v>110</v>
      </c>
      <c r="R3108" s="546"/>
      <c r="S3108" s="547"/>
      <c r="T3108" s="548"/>
      <c r="U3108" s="549"/>
      <c r="V3108" s="549"/>
      <c r="W3108" s="550"/>
      <c r="X3108" s="550"/>
      <c r="Y3108" s="550"/>
      <c r="Z3108" s="550"/>
      <c r="AA3108" s="550"/>
      <c r="AB3108" s="550"/>
      <c r="AC3108" s="550"/>
      <c r="AD3108" s="550"/>
      <c r="AE3108" s="550"/>
      <c r="AF3108" s="550"/>
      <c r="AG3108" s="550"/>
      <c r="AH3108" s="550"/>
      <c r="AK3108" s="289"/>
    </row>
    <row r="3109" spans="5:37" outlineLevel="1" x14ac:dyDescent="0.2">
      <c r="E3109" s="526" t="s">
        <v>152</v>
      </c>
      <c r="F3109" s="527" t="s">
        <v>152</v>
      </c>
      <c r="G3109" s="528" t="s">
        <v>152</v>
      </c>
      <c r="Q3109" s="519" t="s">
        <v>110</v>
      </c>
      <c r="R3109" s="551"/>
      <c r="S3109" s="552"/>
      <c r="T3109" s="553"/>
      <c r="U3109" s="549"/>
      <c r="V3109" s="549"/>
      <c r="W3109" s="550"/>
      <c r="X3109" s="550"/>
      <c r="Y3109" s="550"/>
      <c r="Z3109" s="550"/>
      <c r="AA3109" s="550"/>
      <c r="AB3109" s="550"/>
      <c r="AC3109" s="550"/>
      <c r="AD3109" s="550"/>
      <c r="AE3109" s="550"/>
      <c r="AF3109" s="550"/>
      <c r="AG3109" s="550"/>
      <c r="AH3109" s="550"/>
      <c r="AK3109" s="289"/>
    </row>
    <row r="3110" spans="5:37" outlineLevel="1" x14ac:dyDescent="0.2">
      <c r="E3110" s="526" t="s">
        <v>152</v>
      </c>
      <c r="F3110" s="527" t="s">
        <v>152</v>
      </c>
      <c r="G3110" s="528" t="s">
        <v>152</v>
      </c>
      <c r="Q3110" s="519" t="s">
        <v>110</v>
      </c>
      <c r="R3110" s="551"/>
      <c r="S3110" s="552"/>
      <c r="T3110" s="553"/>
      <c r="U3110" s="549"/>
      <c r="V3110" s="549"/>
      <c r="W3110" s="550"/>
      <c r="X3110" s="550"/>
      <c r="Y3110" s="550"/>
      <c r="Z3110" s="550"/>
      <c r="AA3110" s="550"/>
      <c r="AB3110" s="550"/>
      <c r="AC3110" s="550"/>
      <c r="AD3110" s="550"/>
      <c r="AE3110" s="550"/>
      <c r="AF3110" s="550"/>
      <c r="AG3110" s="550"/>
      <c r="AH3110" s="550"/>
      <c r="AK3110" s="289"/>
    </row>
    <row r="3111" spans="5:37" outlineLevel="1" x14ac:dyDescent="0.2">
      <c r="E3111" s="526" t="s">
        <v>152</v>
      </c>
      <c r="F3111" s="527" t="s">
        <v>152</v>
      </c>
      <c r="G3111" s="528" t="s">
        <v>152</v>
      </c>
      <c r="Q3111" s="519" t="s">
        <v>110</v>
      </c>
      <c r="R3111" s="551"/>
      <c r="S3111" s="552"/>
      <c r="T3111" s="553"/>
      <c r="U3111" s="549"/>
      <c r="V3111" s="549"/>
      <c r="W3111" s="550"/>
      <c r="X3111" s="550"/>
      <c r="Y3111" s="550"/>
      <c r="Z3111" s="550"/>
      <c r="AA3111" s="550"/>
      <c r="AB3111" s="550"/>
      <c r="AC3111" s="550"/>
      <c r="AD3111" s="550"/>
      <c r="AE3111" s="550"/>
      <c r="AF3111" s="550"/>
      <c r="AG3111" s="550"/>
      <c r="AH3111" s="550"/>
      <c r="AK3111" s="289"/>
    </row>
    <row r="3112" spans="5:37" outlineLevel="1" x14ac:dyDescent="0.2">
      <c r="E3112" s="526" t="s">
        <v>152</v>
      </c>
      <c r="F3112" s="527" t="s">
        <v>152</v>
      </c>
      <c r="G3112" s="528" t="s">
        <v>152</v>
      </c>
      <c r="Q3112" s="519" t="s">
        <v>110</v>
      </c>
      <c r="R3112" s="551"/>
      <c r="S3112" s="552"/>
      <c r="T3112" s="553"/>
      <c r="U3112" s="549"/>
      <c r="V3112" s="549"/>
      <c r="W3112" s="550"/>
      <c r="X3112" s="550"/>
      <c r="Y3112" s="550"/>
      <c r="Z3112" s="550"/>
      <c r="AA3112" s="550"/>
      <c r="AB3112" s="550"/>
      <c r="AC3112" s="550"/>
      <c r="AD3112" s="550"/>
      <c r="AE3112" s="550"/>
      <c r="AF3112" s="550"/>
      <c r="AG3112" s="550"/>
      <c r="AH3112" s="550"/>
      <c r="AK3112" s="289"/>
    </row>
    <row r="3113" spans="5:37" outlineLevel="1" x14ac:dyDescent="0.2">
      <c r="E3113" s="526" t="s">
        <v>152</v>
      </c>
      <c r="F3113" s="527" t="s">
        <v>152</v>
      </c>
      <c r="G3113" s="528" t="s">
        <v>152</v>
      </c>
      <c r="Q3113" s="519" t="s">
        <v>110</v>
      </c>
      <c r="R3113" s="551"/>
      <c r="S3113" s="552"/>
      <c r="T3113" s="553"/>
      <c r="U3113" s="549"/>
      <c r="V3113" s="549"/>
      <c r="W3113" s="550"/>
      <c r="X3113" s="550"/>
      <c r="Y3113" s="550"/>
      <c r="Z3113" s="550"/>
      <c r="AA3113" s="550"/>
      <c r="AB3113" s="550"/>
      <c r="AC3113" s="550"/>
      <c r="AD3113" s="550"/>
      <c r="AE3113" s="550"/>
      <c r="AF3113" s="550"/>
      <c r="AG3113" s="550"/>
      <c r="AH3113" s="550"/>
      <c r="AK3113" s="289"/>
    </row>
    <row r="3114" spans="5:37" outlineLevel="1" x14ac:dyDescent="0.2">
      <c r="E3114" s="526" t="s">
        <v>152</v>
      </c>
      <c r="F3114" s="527" t="s">
        <v>152</v>
      </c>
      <c r="G3114" s="528" t="s">
        <v>152</v>
      </c>
      <c r="Q3114" s="519" t="s">
        <v>110</v>
      </c>
      <c r="R3114" s="551"/>
      <c r="S3114" s="552"/>
      <c r="T3114" s="553"/>
      <c r="U3114" s="549"/>
      <c r="V3114" s="549"/>
      <c r="W3114" s="550"/>
      <c r="X3114" s="550"/>
      <c r="Y3114" s="550"/>
      <c r="Z3114" s="550"/>
      <c r="AA3114" s="550"/>
      <c r="AB3114" s="550"/>
      <c r="AC3114" s="550"/>
      <c r="AD3114" s="550"/>
      <c r="AE3114" s="550"/>
      <c r="AF3114" s="550"/>
      <c r="AG3114" s="550"/>
      <c r="AH3114" s="550"/>
      <c r="AK3114" s="289"/>
    </row>
    <row r="3115" spans="5:37" outlineLevel="1" x14ac:dyDescent="0.2">
      <c r="E3115" s="526" t="s">
        <v>152</v>
      </c>
      <c r="F3115" s="527" t="s">
        <v>152</v>
      </c>
      <c r="G3115" s="528" t="s">
        <v>152</v>
      </c>
      <c r="H3115" s="16"/>
      <c r="I3115" s="16"/>
      <c r="J3115" s="16"/>
      <c r="Q3115" s="519" t="s">
        <v>110</v>
      </c>
      <c r="R3115" s="551"/>
      <c r="S3115" s="552"/>
      <c r="T3115" s="553"/>
      <c r="U3115" s="549"/>
      <c r="V3115" s="549"/>
      <c r="W3115" s="550"/>
      <c r="X3115" s="550"/>
      <c r="Y3115" s="550"/>
      <c r="Z3115" s="550"/>
      <c r="AA3115" s="550"/>
      <c r="AB3115" s="550"/>
      <c r="AC3115" s="550"/>
      <c r="AD3115" s="550"/>
      <c r="AE3115" s="550"/>
      <c r="AF3115" s="550"/>
      <c r="AG3115" s="550"/>
      <c r="AH3115" s="550"/>
      <c r="AK3115" s="289"/>
    </row>
    <row r="3116" spans="5:37" outlineLevel="1" x14ac:dyDescent="0.2">
      <c r="E3116" s="526" t="s">
        <v>152</v>
      </c>
      <c r="F3116" s="527" t="s">
        <v>152</v>
      </c>
      <c r="G3116" s="528" t="s">
        <v>152</v>
      </c>
      <c r="H3116" s="16"/>
      <c r="I3116" s="16"/>
      <c r="J3116" s="16"/>
      <c r="Q3116" s="519" t="s">
        <v>110</v>
      </c>
      <c r="R3116" s="551"/>
      <c r="S3116" s="552"/>
      <c r="T3116" s="553"/>
      <c r="U3116" s="549"/>
      <c r="V3116" s="549"/>
      <c r="W3116" s="550"/>
      <c r="X3116" s="550"/>
      <c r="Y3116" s="550"/>
      <c r="Z3116" s="550"/>
      <c r="AA3116" s="550"/>
      <c r="AB3116" s="550"/>
      <c r="AC3116" s="550"/>
      <c r="AD3116" s="550"/>
      <c r="AE3116" s="550"/>
      <c r="AF3116" s="550"/>
      <c r="AG3116" s="550"/>
      <c r="AH3116" s="550"/>
      <c r="AK3116" s="289"/>
    </row>
    <row r="3117" spans="5:37" outlineLevel="1" x14ac:dyDescent="0.2">
      <c r="E3117" s="526" t="s">
        <v>152</v>
      </c>
      <c r="F3117" s="527" t="s">
        <v>152</v>
      </c>
      <c r="G3117" s="533" t="s">
        <v>152</v>
      </c>
      <c r="H3117" s="16"/>
      <c r="I3117" s="16"/>
      <c r="J3117" s="16"/>
      <c r="Q3117" s="519" t="s">
        <v>110</v>
      </c>
      <c r="R3117" s="554"/>
      <c r="S3117" s="555"/>
      <c r="T3117" s="556"/>
      <c r="U3117" s="549"/>
      <c r="V3117" s="549"/>
      <c r="W3117" s="550"/>
      <c r="X3117" s="550"/>
      <c r="Y3117" s="550"/>
      <c r="Z3117" s="550"/>
      <c r="AA3117" s="550"/>
      <c r="AB3117" s="550"/>
      <c r="AC3117" s="550"/>
      <c r="AD3117" s="550"/>
      <c r="AE3117" s="550"/>
      <c r="AF3117" s="550"/>
      <c r="AG3117" s="550"/>
      <c r="AH3117" s="550"/>
      <c r="AK3117" s="289"/>
    </row>
    <row r="3118" spans="5:37" outlineLevel="1" x14ac:dyDescent="0.2">
      <c r="E3118" s="516">
        <v>29</v>
      </c>
      <c r="F3118" s="517" t="s">
        <v>158</v>
      </c>
      <c r="G3118" s="518" t="s">
        <v>152</v>
      </c>
      <c r="Q3118" s="519" t="s">
        <v>110</v>
      </c>
      <c r="R3118" s="546"/>
      <c r="S3118" s="547"/>
      <c r="T3118" s="548"/>
      <c r="U3118" s="549"/>
      <c r="V3118" s="549"/>
      <c r="W3118" s="550"/>
      <c r="X3118" s="550"/>
      <c r="Y3118" s="550"/>
      <c r="Z3118" s="550"/>
      <c r="AA3118" s="550"/>
      <c r="AB3118" s="550"/>
      <c r="AC3118" s="550"/>
      <c r="AD3118" s="550"/>
      <c r="AE3118" s="550"/>
      <c r="AF3118" s="550"/>
      <c r="AG3118" s="550"/>
      <c r="AH3118" s="550"/>
      <c r="AK3118" s="289"/>
    </row>
    <row r="3119" spans="5:37" outlineLevel="1" x14ac:dyDescent="0.2">
      <c r="E3119" s="526">
        <v>29</v>
      </c>
      <c r="F3119" s="527" t="s">
        <v>158</v>
      </c>
      <c r="G3119" s="528" t="s">
        <v>152</v>
      </c>
      <c r="Q3119" s="519" t="s">
        <v>110</v>
      </c>
      <c r="R3119" s="551"/>
      <c r="S3119" s="552"/>
      <c r="T3119" s="553"/>
      <c r="U3119" s="549"/>
      <c r="V3119" s="549"/>
      <c r="W3119" s="550"/>
      <c r="X3119" s="550"/>
      <c r="Y3119" s="550"/>
      <c r="Z3119" s="550"/>
      <c r="AA3119" s="550"/>
      <c r="AB3119" s="550"/>
      <c r="AC3119" s="550"/>
      <c r="AD3119" s="550"/>
      <c r="AE3119" s="550"/>
      <c r="AF3119" s="550"/>
      <c r="AG3119" s="550"/>
      <c r="AH3119" s="550"/>
      <c r="AK3119" s="289"/>
    </row>
    <row r="3120" spans="5:37" outlineLevel="1" x14ac:dyDescent="0.2">
      <c r="E3120" s="526">
        <v>29</v>
      </c>
      <c r="F3120" s="527" t="s">
        <v>158</v>
      </c>
      <c r="G3120" s="528" t="s">
        <v>152</v>
      </c>
      <c r="Q3120" s="519" t="s">
        <v>110</v>
      </c>
      <c r="R3120" s="551"/>
      <c r="S3120" s="552"/>
      <c r="T3120" s="553"/>
      <c r="U3120" s="549"/>
      <c r="V3120" s="549"/>
      <c r="W3120" s="550"/>
      <c r="X3120" s="550"/>
      <c r="Y3120" s="550"/>
      <c r="Z3120" s="550"/>
      <c r="AA3120" s="550"/>
      <c r="AB3120" s="550"/>
      <c r="AC3120" s="550"/>
      <c r="AD3120" s="550"/>
      <c r="AE3120" s="550"/>
      <c r="AF3120" s="550"/>
      <c r="AG3120" s="550"/>
      <c r="AH3120" s="550"/>
      <c r="AK3120" s="289"/>
    </row>
    <row r="3121" spans="5:37" outlineLevel="1" x14ac:dyDescent="0.2">
      <c r="E3121" s="526">
        <v>29</v>
      </c>
      <c r="F3121" s="527" t="s">
        <v>158</v>
      </c>
      <c r="G3121" s="528" t="s">
        <v>152</v>
      </c>
      <c r="Q3121" s="519" t="s">
        <v>110</v>
      </c>
      <c r="R3121" s="551"/>
      <c r="S3121" s="552"/>
      <c r="T3121" s="553"/>
      <c r="U3121" s="549"/>
      <c r="V3121" s="549"/>
      <c r="W3121" s="550"/>
      <c r="X3121" s="550"/>
      <c r="Y3121" s="550"/>
      <c r="Z3121" s="550"/>
      <c r="AA3121" s="550"/>
      <c r="AB3121" s="550"/>
      <c r="AC3121" s="550"/>
      <c r="AD3121" s="550"/>
      <c r="AE3121" s="550"/>
      <c r="AF3121" s="550"/>
      <c r="AG3121" s="550"/>
      <c r="AH3121" s="550"/>
      <c r="AK3121" s="289"/>
    </row>
    <row r="3122" spans="5:37" outlineLevel="1" x14ac:dyDescent="0.2">
      <c r="E3122" s="526">
        <v>29</v>
      </c>
      <c r="F3122" s="527" t="s">
        <v>158</v>
      </c>
      <c r="G3122" s="528" t="s">
        <v>152</v>
      </c>
      <c r="Q3122" s="519" t="s">
        <v>110</v>
      </c>
      <c r="R3122" s="551"/>
      <c r="S3122" s="552"/>
      <c r="T3122" s="553"/>
      <c r="U3122" s="549"/>
      <c r="V3122" s="549"/>
      <c r="W3122" s="550"/>
      <c r="X3122" s="550"/>
      <c r="Y3122" s="550"/>
      <c r="Z3122" s="550"/>
      <c r="AA3122" s="550"/>
      <c r="AB3122" s="550"/>
      <c r="AC3122" s="550"/>
      <c r="AD3122" s="550"/>
      <c r="AE3122" s="550"/>
      <c r="AF3122" s="550"/>
      <c r="AG3122" s="550"/>
      <c r="AH3122" s="550"/>
      <c r="AK3122" s="289"/>
    </row>
    <row r="3123" spans="5:37" outlineLevel="1" x14ac:dyDescent="0.2">
      <c r="E3123" s="526">
        <v>29</v>
      </c>
      <c r="F3123" s="527" t="s">
        <v>158</v>
      </c>
      <c r="G3123" s="528" t="s">
        <v>152</v>
      </c>
      <c r="Q3123" s="519" t="s">
        <v>110</v>
      </c>
      <c r="R3123" s="551"/>
      <c r="S3123" s="552"/>
      <c r="T3123" s="553"/>
      <c r="U3123" s="549"/>
      <c r="V3123" s="549"/>
      <c r="W3123" s="550"/>
      <c r="X3123" s="550"/>
      <c r="Y3123" s="550"/>
      <c r="Z3123" s="550"/>
      <c r="AA3123" s="550"/>
      <c r="AB3123" s="550"/>
      <c r="AC3123" s="550"/>
      <c r="AD3123" s="550"/>
      <c r="AE3123" s="550"/>
      <c r="AF3123" s="550"/>
      <c r="AG3123" s="550"/>
      <c r="AH3123" s="550"/>
      <c r="AK3123" s="289"/>
    </row>
    <row r="3124" spans="5:37" outlineLevel="1" x14ac:dyDescent="0.2">
      <c r="E3124" s="526">
        <v>29</v>
      </c>
      <c r="F3124" s="527" t="s">
        <v>158</v>
      </c>
      <c r="G3124" s="528" t="s">
        <v>152</v>
      </c>
      <c r="Q3124" s="519" t="s">
        <v>110</v>
      </c>
      <c r="R3124" s="551"/>
      <c r="S3124" s="552"/>
      <c r="T3124" s="553"/>
      <c r="U3124" s="549"/>
      <c r="V3124" s="549"/>
      <c r="W3124" s="550"/>
      <c r="X3124" s="550"/>
      <c r="Y3124" s="550"/>
      <c r="Z3124" s="550"/>
      <c r="AA3124" s="550"/>
      <c r="AB3124" s="550"/>
      <c r="AC3124" s="550"/>
      <c r="AD3124" s="550"/>
      <c r="AE3124" s="550"/>
      <c r="AF3124" s="550"/>
      <c r="AG3124" s="550"/>
      <c r="AH3124" s="550"/>
      <c r="AK3124" s="289"/>
    </row>
    <row r="3125" spans="5:37" outlineLevel="1" x14ac:dyDescent="0.2">
      <c r="E3125" s="526">
        <v>29</v>
      </c>
      <c r="F3125" s="527" t="s">
        <v>158</v>
      </c>
      <c r="G3125" s="528" t="s">
        <v>152</v>
      </c>
      <c r="H3125" s="16"/>
      <c r="I3125" s="16"/>
      <c r="J3125" s="16"/>
      <c r="Q3125" s="519" t="s">
        <v>110</v>
      </c>
      <c r="R3125" s="551"/>
      <c r="S3125" s="552"/>
      <c r="T3125" s="553"/>
      <c r="U3125" s="549"/>
      <c r="V3125" s="549"/>
      <c r="W3125" s="550"/>
      <c r="X3125" s="550"/>
      <c r="Y3125" s="550"/>
      <c r="Z3125" s="550"/>
      <c r="AA3125" s="550"/>
      <c r="AB3125" s="550"/>
      <c r="AC3125" s="550"/>
      <c r="AD3125" s="550"/>
      <c r="AE3125" s="550"/>
      <c r="AF3125" s="550"/>
      <c r="AG3125" s="550"/>
      <c r="AH3125" s="550"/>
      <c r="AK3125" s="289"/>
    </row>
    <row r="3126" spans="5:37" outlineLevel="1" x14ac:dyDescent="0.2">
      <c r="E3126" s="526">
        <v>29</v>
      </c>
      <c r="F3126" s="527" t="s">
        <v>158</v>
      </c>
      <c r="G3126" s="528" t="s">
        <v>152</v>
      </c>
      <c r="H3126" s="16"/>
      <c r="I3126" s="16"/>
      <c r="J3126" s="16"/>
      <c r="Q3126" s="519" t="s">
        <v>110</v>
      </c>
      <c r="R3126" s="551"/>
      <c r="S3126" s="552"/>
      <c r="T3126" s="553"/>
      <c r="U3126" s="549"/>
      <c r="V3126" s="549"/>
      <c r="W3126" s="550"/>
      <c r="X3126" s="550"/>
      <c r="Y3126" s="550"/>
      <c r="Z3126" s="550"/>
      <c r="AA3126" s="550"/>
      <c r="AB3126" s="550"/>
      <c r="AC3126" s="550"/>
      <c r="AD3126" s="550"/>
      <c r="AE3126" s="550"/>
      <c r="AF3126" s="550"/>
      <c r="AG3126" s="550"/>
      <c r="AH3126" s="550"/>
      <c r="AK3126" s="289"/>
    </row>
    <row r="3127" spans="5:37" outlineLevel="1" x14ac:dyDescent="0.2">
      <c r="E3127" s="526">
        <v>29</v>
      </c>
      <c r="F3127" s="527" t="s">
        <v>158</v>
      </c>
      <c r="G3127" s="533" t="s">
        <v>152</v>
      </c>
      <c r="H3127" s="16"/>
      <c r="I3127" s="16"/>
      <c r="J3127" s="16"/>
      <c r="Q3127" s="519" t="s">
        <v>110</v>
      </c>
      <c r="R3127" s="554"/>
      <c r="S3127" s="555"/>
      <c r="T3127" s="556"/>
      <c r="U3127" s="549"/>
      <c r="V3127" s="549"/>
      <c r="W3127" s="550"/>
      <c r="X3127" s="550"/>
      <c r="Y3127" s="550"/>
      <c r="Z3127" s="550"/>
      <c r="AA3127" s="550"/>
      <c r="AB3127" s="550"/>
      <c r="AC3127" s="550"/>
      <c r="AD3127" s="550"/>
      <c r="AE3127" s="550"/>
      <c r="AF3127" s="550"/>
      <c r="AG3127" s="550"/>
      <c r="AH3127" s="550"/>
      <c r="AK3127" s="289"/>
    </row>
    <row r="3128" spans="5:37" outlineLevel="1" x14ac:dyDescent="0.2">
      <c r="E3128" s="516">
        <v>30</v>
      </c>
      <c r="F3128" s="517" t="s">
        <v>159</v>
      </c>
      <c r="G3128" s="518" t="s">
        <v>152</v>
      </c>
      <c r="Q3128" s="519" t="s">
        <v>110</v>
      </c>
      <c r="R3128" s="546"/>
      <c r="S3128" s="547"/>
      <c r="T3128" s="548"/>
      <c r="U3128" s="549"/>
      <c r="V3128" s="549"/>
      <c r="W3128" s="550"/>
      <c r="X3128" s="550"/>
      <c r="Y3128" s="550"/>
      <c r="Z3128" s="550"/>
      <c r="AA3128" s="550"/>
      <c r="AB3128" s="550"/>
      <c r="AC3128" s="550"/>
      <c r="AD3128" s="550"/>
      <c r="AE3128" s="550"/>
      <c r="AF3128" s="550"/>
      <c r="AG3128" s="550"/>
      <c r="AH3128" s="550"/>
      <c r="AK3128" s="289"/>
    </row>
    <row r="3129" spans="5:37" outlineLevel="1" x14ac:dyDescent="0.2">
      <c r="E3129" s="526">
        <v>30</v>
      </c>
      <c r="F3129" s="527" t="s">
        <v>159</v>
      </c>
      <c r="G3129" s="528" t="s">
        <v>152</v>
      </c>
      <c r="Q3129" s="519" t="s">
        <v>110</v>
      </c>
      <c r="R3129" s="551"/>
      <c r="S3129" s="552"/>
      <c r="T3129" s="553"/>
      <c r="U3129" s="549"/>
      <c r="V3129" s="549"/>
      <c r="W3129" s="550"/>
      <c r="X3129" s="550"/>
      <c r="Y3129" s="550"/>
      <c r="Z3129" s="550"/>
      <c r="AA3129" s="550"/>
      <c r="AB3129" s="550"/>
      <c r="AC3129" s="550"/>
      <c r="AD3129" s="550"/>
      <c r="AE3129" s="550"/>
      <c r="AF3129" s="550"/>
      <c r="AG3129" s="550"/>
      <c r="AH3129" s="550"/>
      <c r="AK3129" s="289"/>
    </row>
    <row r="3130" spans="5:37" outlineLevel="1" x14ac:dyDescent="0.2">
      <c r="E3130" s="526">
        <v>30</v>
      </c>
      <c r="F3130" s="527" t="s">
        <v>159</v>
      </c>
      <c r="G3130" s="528" t="s">
        <v>152</v>
      </c>
      <c r="Q3130" s="519" t="s">
        <v>110</v>
      </c>
      <c r="R3130" s="551"/>
      <c r="S3130" s="552"/>
      <c r="T3130" s="553"/>
      <c r="U3130" s="549"/>
      <c r="V3130" s="549"/>
      <c r="W3130" s="550"/>
      <c r="X3130" s="550"/>
      <c r="Y3130" s="550"/>
      <c r="Z3130" s="550"/>
      <c r="AA3130" s="550"/>
      <c r="AB3130" s="550"/>
      <c r="AC3130" s="550"/>
      <c r="AD3130" s="550"/>
      <c r="AE3130" s="550"/>
      <c r="AF3130" s="550"/>
      <c r="AG3130" s="550"/>
      <c r="AH3130" s="550"/>
      <c r="AK3130" s="289"/>
    </row>
    <row r="3131" spans="5:37" outlineLevel="1" x14ac:dyDescent="0.2">
      <c r="E3131" s="526">
        <v>30</v>
      </c>
      <c r="F3131" s="527" t="s">
        <v>159</v>
      </c>
      <c r="G3131" s="528" t="s">
        <v>152</v>
      </c>
      <c r="Q3131" s="519" t="s">
        <v>110</v>
      </c>
      <c r="R3131" s="551"/>
      <c r="S3131" s="552"/>
      <c r="T3131" s="553"/>
      <c r="U3131" s="549"/>
      <c r="V3131" s="549"/>
      <c r="W3131" s="550"/>
      <c r="X3131" s="550"/>
      <c r="Y3131" s="550"/>
      <c r="Z3131" s="550"/>
      <c r="AA3131" s="550"/>
      <c r="AB3131" s="550"/>
      <c r="AC3131" s="550"/>
      <c r="AD3131" s="550"/>
      <c r="AE3131" s="550"/>
      <c r="AF3131" s="550"/>
      <c r="AG3131" s="550"/>
      <c r="AH3131" s="550"/>
      <c r="AK3131" s="289"/>
    </row>
    <row r="3132" spans="5:37" outlineLevel="1" x14ac:dyDescent="0.2">
      <c r="E3132" s="526">
        <v>30</v>
      </c>
      <c r="F3132" s="527" t="s">
        <v>159</v>
      </c>
      <c r="G3132" s="528" t="s">
        <v>152</v>
      </c>
      <c r="Q3132" s="519" t="s">
        <v>110</v>
      </c>
      <c r="R3132" s="551"/>
      <c r="S3132" s="552"/>
      <c r="T3132" s="553"/>
      <c r="U3132" s="549"/>
      <c r="V3132" s="549"/>
      <c r="W3132" s="550"/>
      <c r="X3132" s="550"/>
      <c r="Y3132" s="550"/>
      <c r="Z3132" s="550"/>
      <c r="AA3132" s="550"/>
      <c r="AB3132" s="550"/>
      <c r="AC3132" s="550"/>
      <c r="AD3132" s="550"/>
      <c r="AE3132" s="550"/>
      <c r="AF3132" s="550"/>
      <c r="AG3132" s="550"/>
      <c r="AH3132" s="550"/>
      <c r="AK3132" s="289"/>
    </row>
    <row r="3133" spans="5:37" outlineLevel="1" x14ac:dyDescent="0.2">
      <c r="E3133" s="526">
        <v>30</v>
      </c>
      <c r="F3133" s="527" t="s">
        <v>159</v>
      </c>
      <c r="G3133" s="528" t="s">
        <v>152</v>
      </c>
      <c r="Q3133" s="519" t="s">
        <v>110</v>
      </c>
      <c r="R3133" s="551"/>
      <c r="S3133" s="552"/>
      <c r="T3133" s="553"/>
      <c r="U3133" s="549"/>
      <c r="V3133" s="549"/>
      <c r="W3133" s="550"/>
      <c r="X3133" s="550"/>
      <c r="Y3133" s="550"/>
      <c r="Z3133" s="550"/>
      <c r="AA3133" s="550"/>
      <c r="AB3133" s="550"/>
      <c r="AC3133" s="550"/>
      <c r="AD3133" s="550"/>
      <c r="AE3133" s="550"/>
      <c r="AF3133" s="550"/>
      <c r="AG3133" s="550"/>
      <c r="AH3133" s="550"/>
      <c r="AK3133" s="289"/>
    </row>
    <row r="3134" spans="5:37" outlineLevel="1" x14ac:dyDescent="0.2">
      <c r="E3134" s="526">
        <v>30</v>
      </c>
      <c r="F3134" s="527" t="s">
        <v>159</v>
      </c>
      <c r="G3134" s="528" t="s">
        <v>152</v>
      </c>
      <c r="Q3134" s="519" t="s">
        <v>110</v>
      </c>
      <c r="R3134" s="551"/>
      <c r="S3134" s="552"/>
      <c r="T3134" s="553"/>
      <c r="U3134" s="549"/>
      <c r="V3134" s="549"/>
      <c r="W3134" s="550"/>
      <c r="X3134" s="550"/>
      <c r="Y3134" s="550"/>
      <c r="Z3134" s="550"/>
      <c r="AA3134" s="550"/>
      <c r="AB3134" s="550"/>
      <c r="AC3134" s="550"/>
      <c r="AD3134" s="550"/>
      <c r="AE3134" s="550"/>
      <c r="AF3134" s="550"/>
      <c r="AG3134" s="550"/>
      <c r="AH3134" s="550"/>
      <c r="AK3134" s="289"/>
    </row>
    <row r="3135" spans="5:37" outlineLevel="1" x14ac:dyDescent="0.2">
      <c r="E3135" s="526">
        <v>30</v>
      </c>
      <c r="F3135" s="527" t="s">
        <v>159</v>
      </c>
      <c r="G3135" s="528" t="s">
        <v>152</v>
      </c>
      <c r="H3135" s="16"/>
      <c r="I3135" s="16"/>
      <c r="J3135" s="16"/>
      <c r="Q3135" s="519" t="s">
        <v>110</v>
      </c>
      <c r="R3135" s="551"/>
      <c r="S3135" s="552"/>
      <c r="T3135" s="553"/>
      <c r="U3135" s="549"/>
      <c r="V3135" s="549"/>
      <c r="W3135" s="550"/>
      <c r="X3135" s="550"/>
      <c r="Y3135" s="550"/>
      <c r="Z3135" s="550"/>
      <c r="AA3135" s="550"/>
      <c r="AB3135" s="550"/>
      <c r="AC3135" s="550"/>
      <c r="AD3135" s="550"/>
      <c r="AE3135" s="550"/>
      <c r="AF3135" s="550"/>
      <c r="AG3135" s="550"/>
      <c r="AH3135" s="550"/>
      <c r="AK3135" s="289"/>
    </row>
    <row r="3136" spans="5:37" outlineLevel="1" x14ac:dyDescent="0.2">
      <c r="E3136" s="526">
        <v>30</v>
      </c>
      <c r="F3136" s="527" t="s">
        <v>159</v>
      </c>
      <c r="G3136" s="528" t="s">
        <v>152</v>
      </c>
      <c r="H3136" s="16"/>
      <c r="I3136" s="16"/>
      <c r="J3136" s="16"/>
      <c r="Q3136" s="519" t="s">
        <v>110</v>
      </c>
      <c r="R3136" s="551"/>
      <c r="S3136" s="552"/>
      <c r="T3136" s="553"/>
      <c r="U3136" s="549"/>
      <c r="V3136" s="549"/>
      <c r="W3136" s="550"/>
      <c r="X3136" s="550"/>
      <c r="Y3136" s="550"/>
      <c r="Z3136" s="550"/>
      <c r="AA3136" s="550"/>
      <c r="AB3136" s="550"/>
      <c r="AC3136" s="550"/>
      <c r="AD3136" s="550"/>
      <c r="AE3136" s="550"/>
      <c r="AF3136" s="550"/>
      <c r="AG3136" s="550"/>
      <c r="AH3136" s="550"/>
      <c r="AK3136" s="289"/>
    </row>
    <row r="3137" spans="5:37" outlineLevel="1" x14ac:dyDescent="0.2">
      <c r="E3137" s="526">
        <v>30</v>
      </c>
      <c r="F3137" s="527" t="s">
        <v>159</v>
      </c>
      <c r="G3137" s="533" t="s">
        <v>152</v>
      </c>
      <c r="H3137" s="16"/>
      <c r="I3137" s="16"/>
      <c r="J3137" s="16"/>
      <c r="Q3137" s="519" t="s">
        <v>110</v>
      </c>
      <c r="R3137" s="554"/>
      <c r="S3137" s="555"/>
      <c r="T3137" s="556"/>
      <c r="U3137" s="549"/>
      <c r="V3137" s="549"/>
      <c r="W3137" s="550"/>
      <c r="X3137" s="550"/>
      <c r="Y3137" s="550"/>
      <c r="Z3137" s="550"/>
      <c r="AA3137" s="550"/>
      <c r="AB3137" s="550"/>
      <c r="AC3137" s="550"/>
      <c r="AD3137" s="550"/>
      <c r="AE3137" s="550"/>
      <c r="AF3137" s="550"/>
      <c r="AG3137" s="550"/>
      <c r="AH3137" s="550"/>
      <c r="AK3137" s="289"/>
    </row>
    <row r="3138" spans="5:37" outlineLevel="1" x14ac:dyDescent="0.2">
      <c r="E3138" s="516" t="s">
        <v>152</v>
      </c>
      <c r="F3138" s="517" t="s">
        <v>152</v>
      </c>
      <c r="G3138" s="518" t="s">
        <v>152</v>
      </c>
      <c r="Q3138" s="519" t="s">
        <v>110</v>
      </c>
      <c r="R3138" s="546"/>
      <c r="S3138" s="547"/>
      <c r="T3138" s="548"/>
      <c r="U3138" s="549"/>
      <c r="V3138" s="549"/>
      <c r="W3138" s="550"/>
      <c r="X3138" s="550"/>
      <c r="Y3138" s="550"/>
      <c r="Z3138" s="550"/>
      <c r="AA3138" s="550"/>
      <c r="AB3138" s="550"/>
      <c r="AC3138" s="550"/>
      <c r="AD3138" s="550"/>
      <c r="AE3138" s="550"/>
      <c r="AF3138" s="550"/>
      <c r="AG3138" s="550"/>
      <c r="AH3138" s="550"/>
      <c r="AK3138" s="289"/>
    </row>
    <row r="3139" spans="5:37" outlineLevel="1" x14ac:dyDescent="0.2">
      <c r="E3139" s="526" t="s">
        <v>152</v>
      </c>
      <c r="F3139" s="527" t="s">
        <v>152</v>
      </c>
      <c r="G3139" s="528" t="s">
        <v>152</v>
      </c>
      <c r="Q3139" s="519" t="s">
        <v>110</v>
      </c>
      <c r="R3139" s="551"/>
      <c r="S3139" s="552"/>
      <c r="T3139" s="553"/>
      <c r="U3139" s="549"/>
      <c r="V3139" s="549"/>
      <c r="W3139" s="550"/>
      <c r="X3139" s="550"/>
      <c r="Y3139" s="550"/>
      <c r="Z3139" s="550"/>
      <c r="AA3139" s="550"/>
      <c r="AB3139" s="550"/>
      <c r="AC3139" s="550"/>
      <c r="AD3139" s="550"/>
      <c r="AE3139" s="550"/>
      <c r="AF3139" s="550"/>
      <c r="AG3139" s="550"/>
      <c r="AH3139" s="550"/>
      <c r="AK3139" s="289"/>
    </row>
    <row r="3140" spans="5:37" outlineLevel="1" x14ac:dyDescent="0.2">
      <c r="E3140" s="526" t="s">
        <v>152</v>
      </c>
      <c r="F3140" s="527" t="s">
        <v>152</v>
      </c>
      <c r="G3140" s="528" t="s">
        <v>152</v>
      </c>
      <c r="Q3140" s="519" t="s">
        <v>110</v>
      </c>
      <c r="R3140" s="551"/>
      <c r="S3140" s="552"/>
      <c r="T3140" s="553"/>
      <c r="U3140" s="549"/>
      <c r="V3140" s="549"/>
      <c r="W3140" s="550"/>
      <c r="X3140" s="550"/>
      <c r="Y3140" s="550"/>
      <c r="Z3140" s="550"/>
      <c r="AA3140" s="550"/>
      <c r="AB3140" s="550"/>
      <c r="AC3140" s="550"/>
      <c r="AD3140" s="550"/>
      <c r="AE3140" s="550"/>
      <c r="AF3140" s="550"/>
      <c r="AG3140" s="550"/>
      <c r="AH3140" s="550"/>
      <c r="AK3140" s="289"/>
    </row>
    <row r="3141" spans="5:37" outlineLevel="1" x14ac:dyDescent="0.2">
      <c r="E3141" s="526" t="s">
        <v>152</v>
      </c>
      <c r="F3141" s="527" t="s">
        <v>152</v>
      </c>
      <c r="G3141" s="528" t="s">
        <v>152</v>
      </c>
      <c r="Q3141" s="519" t="s">
        <v>110</v>
      </c>
      <c r="R3141" s="551"/>
      <c r="S3141" s="552"/>
      <c r="T3141" s="553"/>
      <c r="U3141" s="549"/>
      <c r="V3141" s="549"/>
      <c r="W3141" s="550"/>
      <c r="X3141" s="550"/>
      <c r="Y3141" s="550"/>
      <c r="Z3141" s="550"/>
      <c r="AA3141" s="550"/>
      <c r="AB3141" s="550"/>
      <c r="AC3141" s="550"/>
      <c r="AD3141" s="550"/>
      <c r="AE3141" s="550"/>
      <c r="AF3141" s="550"/>
      <c r="AG3141" s="550"/>
      <c r="AH3141" s="550"/>
      <c r="AK3141" s="289"/>
    </row>
    <row r="3142" spans="5:37" outlineLevel="1" x14ac:dyDescent="0.2">
      <c r="E3142" s="526" t="s">
        <v>152</v>
      </c>
      <c r="F3142" s="527" t="s">
        <v>152</v>
      </c>
      <c r="G3142" s="528" t="s">
        <v>152</v>
      </c>
      <c r="Q3142" s="519" t="s">
        <v>110</v>
      </c>
      <c r="R3142" s="551"/>
      <c r="S3142" s="552"/>
      <c r="T3142" s="553"/>
      <c r="U3142" s="549"/>
      <c r="V3142" s="549"/>
      <c r="W3142" s="550"/>
      <c r="X3142" s="550"/>
      <c r="Y3142" s="550"/>
      <c r="Z3142" s="550"/>
      <c r="AA3142" s="550"/>
      <c r="AB3142" s="550"/>
      <c r="AC3142" s="550"/>
      <c r="AD3142" s="550"/>
      <c r="AE3142" s="550"/>
      <c r="AF3142" s="550"/>
      <c r="AG3142" s="550"/>
      <c r="AH3142" s="550"/>
      <c r="AK3142" s="289"/>
    </row>
    <row r="3143" spans="5:37" outlineLevel="1" x14ac:dyDescent="0.2">
      <c r="E3143" s="526" t="s">
        <v>152</v>
      </c>
      <c r="F3143" s="527" t="s">
        <v>152</v>
      </c>
      <c r="G3143" s="528" t="s">
        <v>152</v>
      </c>
      <c r="Q3143" s="519" t="s">
        <v>110</v>
      </c>
      <c r="R3143" s="551"/>
      <c r="S3143" s="552"/>
      <c r="T3143" s="553"/>
      <c r="U3143" s="549"/>
      <c r="V3143" s="549"/>
      <c r="W3143" s="550"/>
      <c r="X3143" s="550"/>
      <c r="Y3143" s="550"/>
      <c r="Z3143" s="550"/>
      <c r="AA3143" s="550"/>
      <c r="AB3143" s="550"/>
      <c r="AC3143" s="550"/>
      <c r="AD3143" s="550"/>
      <c r="AE3143" s="550"/>
      <c r="AF3143" s="550"/>
      <c r="AG3143" s="550"/>
      <c r="AH3143" s="550"/>
      <c r="AK3143" s="289"/>
    </row>
    <row r="3144" spans="5:37" outlineLevel="1" x14ac:dyDescent="0.2">
      <c r="E3144" s="526" t="s">
        <v>152</v>
      </c>
      <c r="F3144" s="527" t="s">
        <v>152</v>
      </c>
      <c r="G3144" s="528" t="s">
        <v>152</v>
      </c>
      <c r="Q3144" s="519" t="s">
        <v>110</v>
      </c>
      <c r="R3144" s="551"/>
      <c r="S3144" s="552"/>
      <c r="T3144" s="553"/>
      <c r="U3144" s="549"/>
      <c r="V3144" s="549"/>
      <c r="W3144" s="550"/>
      <c r="X3144" s="550"/>
      <c r="Y3144" s="550"/>
      <c r="Z3144" s="550"/>
      <c r="AA3144" s="550"/>
      <c r="AB3144" s="550"/>
      <c r="AC3144" s="550"/>
      <c r="AD3144" s="550"/>
      <c r="AE3144" s="550"/>
      <c r="AF3144" s="550"/>
      <c r="AG3144" s="550"/>
      <c r="AH3144" s="550"/>
      <c r="AK3144" s="289"/>
    </row>
    <row r="3145" spans="5:37" outlineLevel="1" x14ac:dyDescent="0.2">
      <c r="E3145" s="526" t="s">
        <v>152</v>
      </c>
      <c r="F3145" s="527" t="s">
        <v>152</v>
      </c>
      <c r="G3145" s="528" t="s">
        <v>152</v>
      </c>
      <c r="H3145" s="16"/>
      <c r="I3145" s="16"/>
      <c r="J3145" s="16"/>
      <c r="Q3145" s="519" t="s">
        <v>110</v>
      </c>
      <c r="R3145" s="551"/>
      <c r="S3145" s="552"/>
      <c r="T3145" s="553"/>
      <c r="U3145" s="549"/>
      <c r="V3145" s="549"/>
      <c r="W3145" s="550"/>
      <c r="X3145" s="550"/>
      <c r="Y3145" s="550"/>
      <c r="Z3145" s="550"/>
      <c r="AA3145" s="550"/>
      <c r="AB3145" s="550"/>
      <c r="AC3145" s="550"/>
      <c r="AD3145" s="550"/>
      <c r="AE3145" s="550"/>
      <c r="AF3145" s="550"/>
      <c r="AG3145" s="550"/>
      <c r="AH3145" s="550"/>
      <c r="AK3145" s="289"/>
    </row>
    <row r="3146" spans="5:37" outlineLevel="1" x14ac:dyDescent="0.2">
      <c r="E3146" s="526" t="s">
        <v>152</v>
      </c>
      <c r="F3146" s="527" t="s">
        <v>152</v>
      </c>
      <c r="G3146" s="528" t="s">
        <v>152</v>
      </c>
      <c r="H3146" s="16"/>
      <c r="I3146" s="16"/>
      <c r="J3146" s="16"/>
      <c r="Q3146" s="519" t="s">
        <v>110</v>
      </c>
      <c r="R3146" s="551"/>
      <c r="S3146" s="552"/>
      <c r="T3146" s="553"/>
      <c r="U3146" s="549"/>
      <c r="V3146" s="549"/>
      <c r="W3146" s="550"/>
      <c r="X3146" s="550"/>
      <c r="Y3146" s="550"/>
      <c r="Z3146" s="550"/>
      <c r="AA3146" s="550"/>
      <c r="AB3146" s="550"/>
      <c r="AC3146" s="550"/>
      <c r="AD3146" s="550"/>
      <c r="AE3146" s="550"/>
      <c r="AF3146" s="550"/>
      <c r="AG3146" s="550"/>
      <c r="AH3146" s="550"/>
      <c r="AK3146" s="289"/>
    </row>
    <row r="3147" spans="5:37" outlineLevel="1" x14ac:dyDescent="0.2">
      <c r="E3147" s="526" t="s">
        <v>152</v>
      </c>
      <c r="F3147" s="527" t="s">
        <v>152</v>
      </c>
      <c r="G3147" s="533" t="s">
        <v>152</v>
      </c>
      <c r="H3147" s="16"/>
      <c r="I3147" s="16"/>
      <c r="J3147" s="16"/>
      <c r="Q3147" s="519" t="s">
        <v>110</v>
      </c>
      <c r="R3147" s="554"/>
      <c r="S3147" s="555"/>
      <c r="T3147" s="556"/>
      <c r="U3147" s="549"/>
      <c r="V3147" s="549"/>
      <c r="W3147" s="550"/>
      <c r="X3147" s="550"/>
      <c r="Y3147" s="550"/>
      <c r="Z3147" s="550"/>
      <c r="AA3147" s="550"/>
      <c r="AB3147" s="550"/>
      <c r="AC3147" s="550"/>
      <c r="AD3147" s="550"/>
      <c r="AE3147" s="550"/>
      <c r="AF3147" s="550"/>
      <c r="AG3147" s="550"/>
      <c r="AH3147" s="550"/>
      <c r="AK3147" s="289"/>
    </row>
    <row r="3148" spans="5:37" outlineLevel="1" x14ac:dyDescent="0.2">
      <c r="E3148" s="516" t="s">
        <v>160</v>
      </c>
      <c r="F3148" s="517" t="s">
        <v>161</v>
      </c>
      <c r="G3148" s="518" t="s">
        <v>152</v>
      </c>
      <c r="Q3148" s="519" t="s">
        <v>110</v>
      </c>
      <c r="R3148" s="546"/>
      <c r="S3148" s="547"/>
      <c r="T3148" s="548"/>
      <c r="U3148" s="549"/>
      <c r="V3148" s="549"/>
      <c r="W3148" s="550"/>
      <c r="X3148" s="550"/>
      <c r="Y3148" s="550"/>
      <c r="Z3148" s="550"/>
      <c r="AA3148" s="550"/>
      <c r="AB3148" s="550"/>
      <c r="AC3148" s="550"/>
      <c r="AD3148" s="550"/>
      <c r="AE3148" s="550"/>
      <c r="AF3148" s="550"/>
      <c r="AG3148" s="550"/>
      <c r="AH3148" s="550"/>
      <c r="AK3148" s="289"/>
    </row>
    <row r="3149" spans="5:37" outlineLevel="1" x14ac:dyDescent="0.2">
      <c r="E3149" s="526" t="s">
        <v>160</v>
      </c>
      <c r="F3149" s="527" t="s">
        <v>161</v>
      </c>
      <c r="G3149" s="528" t="s">
        <v>152</v>
      </c>
      <c r="Q3149" s="519" t="s">
        <v>110</v>
      </c>
      <c r="R3149" s="551"/>
      <c r="S3149" s="552"/>
      <c r="T3149" s="553"/>
      <c r="U3149" s="549"/>
      <c r="V3149" s="549"/>
      <c r="W3149" s="550"/>
      <c r="X3149" s="550"/>
      <c r="Y3149" s="550"/>
      <c r="Z3149" s="550"/>
      <c r="AA3149" s="550"/>
      <c r="AB3149" s="550"/>
      <c r="AC3149" s="550"/>
      <c r="AD3149" s="550"/>
      <c r="AE3149" s="550"/>
      <c r="AF3149" s="550"/>
      <c r="AG3149" s="550"/>
      <c r="AH3149" s="550"/>
      <c r="AK3149" s="289"/>
    </row>
    <row r="3150" spans="5:37" outlineLevel="1" x14ac:dyDescent="0.2">
      <c r="E3150" s="526" t="s">
        <v>160</v>
      </c>
      <c r="F3150" s="527" t="s">
        <v>161</v>
      </c>
      <c r="G3150" s="528" t="s">
        <v>152</v>
      </c>
      <c r="Q3150" s="519" t="s">
        <v>110</v>
      </c>
      <c r="R3150" s="551"/>
      <c r="S3150" s="552"/>
      <c r="T3150" s="553"/>
      <c r="U3150" s="549"/>
      <c r="V3150" s="549"/>
      <c r="W3150" s="550"/>
      <c r="X3150" s="550"/>
      <c r="Y3150" s="550"/>
      <c r="Z3150" s="550"/>
      <c r="AA3150" s="550"/>
      <c r="AB3150" s="550"/>
      <c r="AC3150" s="550"/>
      <c r="AD3150" s="550"/>
      <c r="AE3150" s="550"/>
      <c r="AF3150" s="550"/>
      <c r="AG3150" s="550"/>
      <c r="AH3150" s="550"/>
      <c r="AK3150" s="289"/>
    </row>
    <row r="3151" spans="5:37" outlineLevel="1" x14ac:dyDescent="0.2">
      <c r="E3151" s="526" t="s">
        <v>160</v>
      </c>
      <c r="F3151" s="527" t="s">
        <v>161</v>
      </c>
      <c r="G3151" s="528" t="s">
        <v>152</v>
      </c>
      <c r="Q3151" s="519" t="s">
        <v>110</v>
      </c>
      <c r="R3151" s="551"/>
      <c r="S3151" s="552"/>
      <c r="T3151" s="553"/>
      <c r="U3151" s="549"/>
      <c r="V3151" s="549"/>
      <c r="W3151" s="550"/>
      <c r="X3151" s="550"/>
      <c r="Y3151" s="550"/>
      <c r="Z3151" s="550"/>
      <c r="AA3151" s="550"/>
      <c r="AB3151" s="550"/>
      <c r="AC3151" s="550"/>
      <c r="AD3151" s="550"/>
      <c r="AE3151" s="550"/>
      <c r="AF3151" s="550"/>
      <c r="AG3151" s="550"/>
      <c r="AH3151" s="550"/>
      <c r="AK3151" s="289"/>
    </row>
    <row r="3152" spans="5:37" outlineLevel="1" x14ac:dyDescent="0.2">
      <c r="E3152" s="526" t="s">
        <v>160</v>
      </c>
      <c r="F3152" s="527" t="s">
        <v>161</v>
      </c>
      <c r="G3152" s="528" t="s">
        <v>152</v>
      </c>
      <c r="Q3152" s="519" t="s">
        <v>110</v>
      </c>
      <c r="R3152" s="551"/>
      <c r="S3152" s="552"/>
      <c r="T3152" s="553"/>
      <c r="U3152" s="549"/>
      <c r="V3152" s="549"/>
      <c r="W3152" s="550"/>
      <c r="X3152" s="550"/>
      <c r="Y3152" s="550"/>
      <c r="Z3152" s="550"/>
      <c r="AA3152" s="550"/>
      <c r="AB3152" s="550"/>
      <c r="AC3152" s="550"/>
      <c r="AD3152" s="550"/>
      <c r="AE3152" s="550"/>
      <c r="AF3152" s="550"/>
      <c r="AG3152" s="550"/>
      <c r="AH3152" s="550"/>
      <c r="AK3152" s="289"/>
    </row>
    <row r="3153" spans="5:37" outlineLevel="1" x14ac:dyDescent="0.2">
      <c r="E3153" s="526" t="s">
        <v>160</v>
      </c>
      <c r="F3153" s="527" t="s">
        <v>161</v>
      </c>
      <c r="G3153" s="528" t="s">
        <v>152</v>
      </c>
      <c r="Q3153" s="519" t="s">
        <v>110</v>
      </c>
      <c r="R3153" s="551"/>
      <c r="S3153" s="552"/>
      <c r="T3153" s="553"/>
      <c r="U3153" s="549"/>
      <c r="V3153" s="549"/>
      <c r="W3153" s="550"/>
      <c r="X3153" s="550"/>
      <c r="Y3153" s="550"/>
      <c r="Z3153" s="550"/>
      <c r="AA3153" s="550"/>
      <c r="AB3153" s="550"/>
      <c r="AC3153" s="550"/>
      <c r="AD3153" s="550"/>
      <c r="AE3153" s="550"/>
      <c r="AF3153" s="550"/>
      <c r="AG3153" s="550"/>
      <c r="AH3153" s="550"/>
      <c r="AK3153" s="289"/>
    </row>
    <row r="3154" spans="5:37" outlineLevel="1" x14ac:dyDescent="0.2">
      <c r="E3154" s="526" t="s">
        <v>160</v>
      </c>
      <c r="F3154" s="527" t="s">
        <v>161</v>
      </c>
      <c r="G3154" s="528" t="s">
        <v>152</v>
      </c>
      <c r="Q3154" s="519" t="s">
        <v>110</v>
      </c>
      <c r="R3154" s="551"/>
      <c r="S3154" s="552"/>
      <c r="T3154" s="553"/>
      <c r="U3154" s="549"/>
      <c r="V3154" s="549"/>
      <c r="W3154" s="550"/>
      <c r="X3154" s="550"/>
      <c r="Y3154" s="550"/>
      <c r="Z3154" s="550"/>
      <c r="AA3154" s="550"/>
      <c r="AB3154" s="550"/>
      <c r="AC3154" s="550"/>
      <c r="AD3154" s="550"/>
      <c r="AE3154" s="550"/>
      <c r="AF3154" s="550"/>
      <c r="AG3154" s="550"/>
      <c r="AH3154" s="550"/>
      <c r="AK3154" s="289"/>
    </row>
    <row r="3155" spans="5:37" outlineLevel="1" x14ac:dyDescent="0.2">
      <c r="E3155" s="526" t="s">
        <v>160</v>
      </c>
      <c r="F3155" s="527" t="s">
        <v>161</v>
      </c>
      <c r="G3155" s="528" t="s">
        <v>152</v>
      </c>
      <c r="H3155" s="16"/>
      <c r="I3155" s="16"/>
      <c r="J3155" s="16"/>
      <c r="Q3155" s="519" t="s">
        <v>110</v>
      </c>
      <c r="R3155" s="551"/>
      <c r="S3155" s="552"/>
      <c r="T3155" s="553"/>
      <c r="U3155" s="549"/>
      <c r="V3155" s="549"/>
      <c r="W3155" s="550"/>
      <c r="X3155" s="550"/>
      <c r="Y3155" s="550"/>
      <c r="Z3155" s="550"/>
      <c r="AA3155" s="550"/>
      <c r="AB3155" s="550"/>
      <c r="AC3155" s="550"/>
      <c r="AD3155" s="550"/>
      <c r="AE3155" s="550"/>
      <c r="AF3155" s="550"/>
      <c r="AG3155" s="550"/>
      <c r="AH3155" s="550"/>
      <c r="AK3155" s="289"/>
    </row>
    <row r="3156" spans="5:37" outlineLevel="1" x14ac:dyDescent="0.2">
      <c r="E3156" s="526" t="s">
        <v>160</v>
      </c>
      <c r="F3156" s="527" t="s">
        <v>161</v>
      </c>
      <c r="G3156" s="528" t="s">
        <v>152</v>
      </c>
      <c r="H3156" s="16"/>
      <c r="I3156" s="16"/>
      <c r="J3156" s="16"/>
      <c r="Q3156" s="519" t="s">
        <v>110</v>
      </c>
      <c r="R3156" s="551"/>
      <c r="S3156" s="552"/>
      <c r="T3156" s="553"/>
      <c r="U3156" s="549"/>
      <c r="V3156" s="549"/>
      <c r="W3156" s="550"/>
      <c r="X3156" s="550"/>
      <c r="Y3156" s="550"/>
      <c r="Z3156" s="550"/>
      <c r="AA3156" s="550"/>
      <c r="AB3156" s="550"/>
      <c r="AC3156" s="550"/>
      <c r="AD3156" s="550"/>
      <c r="AE3156" s="550"/>
      <c r="AF3156" s="550"/>
      <c r="AG3156" s="550"/>
      <c r="AH3156" s="550"/>
      <c r="AK3156" s="289"/>
    </row>
    <row r="3157" spans="5:37" outlineLevel="1" x14ac:dyDescent="0.2">
      <c r="E3157" s="526" t="s">
        <v>160</v>
      </c>
      <c r="F3157" s="527" t="s">
        <v>161</v>
      </c>
      <c r="G3157" s="533" t="s">
        <v>152</v>
      </c>
      <c r="H3157" s="16"/>
      <c r="I3157" s="16"/>
      <c r="J3157" s="16"/>
      <c r="Q3157" s="519" t="s">
        <v>110</v>
      </c>
      <c r="R3157" s="554"/>
      <c r="S3157" s="555"/>
      <c r="T3157" s="556"/>
      <c r="U3157" s="549"/>
      <c r="V3157" s="549"/>
      <c r="W3157" s="550"/>
      <c r="X3157" s="550"/>
      <c r="Y3157" s="550"/>
      <c r="Z3157" s="550"/>
      <c r="AA3157" s="550"/>
      <c r="AB3157" s="550"/>
      <c r="AC3157" s="550"/>
      <c r="AD3157" s="550"/>
      <c r="AE3157" s="550"/>
      <c r="AF3157" s="550"/>
      <c r="AG3157" s="550"/>
      <c r="AH3157" s="550"/>
      <c r="AK3157" s="289"/>
    </row>
    <row r="3158" spans="5:37" outlineLevel="1" x14ac:dyDescent="0.2">
      <c r="E3158" s="516" t="s">
        <v>162</v>
      </c>
      <c r="F3158" s="517" t="s">
        <v>659</v>
      </c>
      <c r="G3158" s="518" t="s">
        <v>152</v>
      </c>
      <c r="Q3158" s="519" t="s">
        <v>110</v>
      </c>
      <c r="R3158" s="546"/>
      <c r="S3158" s="547"/>
      <c r="T3158" s="548"/>
      <c r="U3158" s="549"/>
      <c r="V3158" s="549"/>
      <c r="W3158" s="550"/>
      <c r="X3158" s="550"/>
      <c r="Y3158" s="550"/>
      <c r="Z3158" s="550"/>
      <c r="AA3158" s="550"/>
      <c r="AB3158" s="550"/>
      <c r="AC3158" s="550"/>
      <c r="AD3158" s="550"/>
      <c r="AE3158" s="550"/>
      <c r="AF3158" s="550"/>
      <c r="AG3158" s="550"/>
      <c r="AH3158" s="550"/>
      <c r="AK3158" s="289"/>
    </row>
    <row r="3159" spans="5:37" outlineLevel="1" x14ac:dyDescent="0.2">
      <c r="E3159" s="526" t="s">
        <v>162</v>
      </c>
      <c r="F3159" s="527" t="s">
        <v>659</v>
      </c>
      <c r="G3159" s="528" t="s">
        <v>152</v>
      </c>
      <c r="Q3159" s="519" t="s">
        <v>110</v>
      </c>
      <c r="R3159" s="551"/>
      <c r="S3159" s="552"/>
      <c r="T3159" s="553"/>
      <c r="U3159" s="549"/>
      <c r="V3159" s="549"/>
      <c r="W3159" s="550"/>
      <c r="X3159" s="550"/>
      <c r="Y3159" s="550"/>
      <c r="Z3159" s="550"/>
      <c r="AA3159" s="550"/>
      <c r="AB3159" s="550"/>
      <c r="AC3159" s="550"/>
      <c r="AD3159" s="550"/>
      <c r="AE3159" s="550"/>
      <c r="AF3159" s="550"/>
      <c r="AG3159" s="550"/>
      <c r="AH3159" s="550"/>
      <c r="AK3159" s="289"/>
    </row>
    <row r="3160" spans="5:37" outlineLevel="1" x14ac:dyDescent="0.2">
      <c r="E3160" s="526" t="s">
        <v>162</v>
      </c>
      <c r="F3160" s="527" t="s">
        <v>659</v>
      </c>
      <c r="G3160" s="528" t="s">
        <v>152</v>
      </c>
      <c r="Q3160" s="519" t="s">
        <v>110</v>
      </c>
      <c r="R3160" s="551"/>
      <c r="S3160" s="552"/>
      <c r="T3160" s="553"/>
      <c r="U3160" s="549"/>
      <c r="V3160" s="549"/>
      <c r="W3160" s="550"/>
      <c r="X3160" s="550"/>
      <c r="Y3160" s="550"/>
      <c r="Z3160" s="550"/>
      <c r="AA3160" s="550"/>
      <c r="AB3160" s="550"/>
      <c r="AC3160" s="550"/>
      <c r="AD3160" s="550"/>
      <c r="AE3160" s="550"/>
      <c r="AF3160" s="550"/>
      <c r="AG3160" s="550"/>
      <c r="AH3160" s="550"/>
      <c r="AK3160" s="289"/>
    </row>
    <row r="3161" spans="5:37" outlineLevel="1" x14ac:dyDescent="0.2">
      <c r="E3161" s="526" t="s">
        <v>162</v>
      </c>
      <c r="F3161" s="527" t="s">
        <v>659</v>
      </c>
      <c r="G3161" s="528" t="s">
        <v>152</v>
      </c>
      <c r="Q3161" s="519" t="s">
        <v>110</v>
      </c>
      <c r="R3161" s="551"/>
      <c r="S3161" s="552"/>
      <c r="T3161" s="553"/>
      <c r="U3161" s="549"/>
      <c r="V3161" s="549"/>
      <c r="W3161" s="550"/>
      <c r="X3161" s="550"/>
      <c r="Y3161" s="550"/>
      <c r="Z3161" s="550"/>
      <c r="AA3161" s="550"/>
      <c r="AB3161" s="550"/>
      <c r="AC3161" s="550"/>
      <c r="AD3161" s="550"/>
      <c r="AE3161" s="550"/>
      <c r="AF3161" s="550"/>
      <c r="AG3161" s="550"/>
      <c r="AH3161" s="550"/>
      <c r="AK3161" s="289"/>
    </row>
    <row r="3162" spans="5:37" outlineLevel="1" x14ac:dyDescent="0.2">
      <c r="E3162" s="526" t="s">
        <v>162</v>
      </c>
      <c r="F3162" s="527" t="s">
        <v>659</v>
      </c>
      <c r="G3162" s="528" t="s">
        <v>152</v>
      </c>
      <c r="Q3162" s="519" t="s">
        <v>110</v>
      </c>
      <c r="R3162" s="551"/>
      <c r="S3162" s="552"/>
      <c r="T3162" s="553"/>
      <c r="U3162" s="549"/>
      <c r="V3162" s="549"/>
      <c r="W3162" s="550"/>
      <c r="X3162" s="550"/>
      <c r="Y3162" s="550"/>
      <c r="Z3162" s="550"/>
      <c r="AA3162" s="550"/>
      <c r="AB3162" s="550"/>
      <c r="AC3162" s="550"/>
      <c r="AD3162" s="550"/>
      <c r="AE3162" s="550"/>
      <c r="AF3162" s="550"/>
      <c r="AG3162" s="550"/>
      <c r="AH3162" s="550"/>
      <c r="AK3162" s="289"/>
    </row>
    <row r="3163" spans="5:37" outlineLevel="1" x14ac:dyDescent="0.2">
      <c r="E3163" s="526" t="s">
        <v>162</v>
      </c>
      <c r="F3163" s="527" t="s">
        <v>659</v>
      </c>
      <c r="G3163" s="528" t="s">
        <v>152</v>
      </c>
      <c r="Q3163" s="519" t="s">
        <v>110</v>
      </c>
      <c r="R3163" s="551"/>
      <c r="S3163" s="552"/>
      <c r="T3163" s="553"/>
      <c r="U3163" s="549"/>
      <c r="V3163" s="549"/>
      <c r="W3163" s="550"/>
      <c r="X3163" s="550"/>
      <c r="Y3163" s="550"/>
      <c r="Z3163" s="550"/>
      <c r="AA3163" s="550"/>
      <c r="AB3163" s="550"/>
      <c r="AC3163" s="550"/>
      <c r="AD3163" s="550"/>
      <c r="AE3163" s="550"/>
      <c r="AF3163" s="550"/>
      <c r="AG3163" s="550"/>
      <c r="AH3163" s="550"/>
      <c r="AK3163" s="289"/>
    </row>
    <row r="3164" spans="5:37" outlineLevel="1" x14ac:dyDescent="0.2">
      <c r="E3164" s="526" t="s">
        <v>162</v>
      </c>
      <c r="F3164" s="527" t="s">
        <v>659</v>
      </c>
      <c r="G3164" s="528" t="s">
        <v>152</v>
      </c>
      <c r="Q3164" s="519" t="s">
        <v>110</v>
      </c>
      <c r="R3164" s="551"/>
      <c r="S3164" s="552"/>
      <c r="T3164" s="553"/>
      <c r="U3164" s="549"/>
      <c r="V3164" s="549"/>
      <c r="W3164" s="550"/>
      <c r="X3164" s="550"/>
      <c r="Y3164" s="550"/>
      <c r="Z3164" s="550"/>
      <c r="AA3164" s="550"/>
      <c r="AB3164" s="550"/>
      <c r="AC3164" s="550"/>
      <c r="AD3164" s="550"/>
      <c r="AE3164" s="550"/>
      <c r="AF3164" s="550"/>
      <c r="AG3164" s="550"/>
      <c r="AH3164" s="550"/>
      <c r="AK3164" s="289"/>
    </row>
    <row r="3165" spans="5:37" outlineLevel="1" x14ac:dyDescent="0.2">
      <c r="E3165" s="526" t="s">
        <v>162</v>
      </c>
      <c r="F3165" s="527" t="s">
        <v>659</v>
      </c>
      <c r="G3165" s="528" t="s">
        <v>152</v>
      </c>
      <c r="H3165" s="16"/>
      <c r="I3165" s="16"/>
      <c r="J3165" s="16"/>
      <c r="Q3165" s="519" t="s">
        <v>110</v>
      </c>
      <c r="R3165" s="551"/>
      <c r="S3165" s="552"/>
      <c r="T3165" s="553"/>
      <c r="U3165" s="549"/>
      <c r="V3165" s="549"/>
      <c r="W3165" s="550"/>
      <c r="X3165" s="550"/>
      <c r="Y3165" s="550"/>
      <c r="Z3165" s="550"/>
      <c r="AA3165" s="550"/>
      <c r="AB3165" s="550"/>
      <c r="AC3165" s="550"/>
      <c r="AD3165" s="550"/>
      <c r="AE3165" s="550"/>
      <c r="AF3165" s="550"/>
      <c r="AG3165" s="550"/>
      <c r="AH3165" s="550"/>
      <c r="AK3165" s="289"/>
    </row>
    <row r="3166" spans="5:37" outlineLevel="1" x14ac:dyDescent="0.2">
      <c r="E3166" s="526" t="s">
        <v>162</v>
      </c>
      <c r="F3166" s="527" t="s">
        <v>659</v>
      </c>
      <c r="G3166" s="528" t="s">
        <v>152</v>
      </c>
      <c r="H3166" s="16"/>
      <c r="I3166" s="16"/>
      <c r="J3166" s="16"/>
      <c r="Q3166" s="519" t="s">
        <v>110</v>
      </c>
      <c r="R3166" s="551"/>
      <c r="S3166" s="552"/>
      <c r="T3166" s="553"/>
      <c r="U3166" s="549"/>
      <c r="V3166" s="549"/>
      <c r="W3166" s="550"/>
      <c r="X3166" s="550"/>
      <c r="Y3166" s="550"/>
      <c r="Z3166" s="550"/>
      <c r="AA3166" s="550"/>
      <c r="AB3166" s="550"/>
      <c r="AC3166" s="550"/>
      <c r="AD3166" s="550"/>
      <c r="AE3166" s="550"/>
      <c r="AF3166" s="550"/>
      <c r="AG3166" s="550"/>
      <c r="AH3166" s="550"/>
      <c r="AK3166" s="289"/>
    </row>
    <row r="3167" spans="5:37" outlineLevel="1" x14ac:dyDescent="0.2">
      <c r="E3167" s="526" t="s">
        <v>162</v>
      </c>
      <c r="F3167" s="527" t="s">
        <v>659</v>
      </c>
      <c r="G3167" s="533" t="s">
        <v>152</v>
      </c>
      <c r="H3167" s="16"/>
      <c r="I3167" s="16"/>
      <c r="J3167" s="16"/>
      <c r="Q3167" s="519" t="s">
        <v>110</v>
      </c>
      <c r="R3167" s="554"/>
      <c r="S3167" s="555"/>
      <c r="T3167" s="556"/>
      <c r="U3167" s="549"/>
      <c r="V3167" s="549"/>
      <c r="W3167" s="550"/>
      <c r="X3167" s="550"/>
      <c r="Y3167" s="550"/>
      <c r="Z3167" s="550"/>
      <c r="AA3167" s="550"/>
      <c r="AB3167" s="550"/>
      <c r="AC3167" s="550"/>
      <c r="AD3167" s="550"/>
      <c r="AE3167" s="550"/>
      <c r="AF3167" s="550"/>
      <c r="AG3167" s="550"/>
      <c r="AH3167" s="550"/>
      <c r="AK3167" s="289"/>
    </row>
    <row r="3168" spans="5:37" outlineLevel="1" x14ac:dyDescent="0.2">
      <c r="E3168" s="516" t="s">
        <v>163</v>
      </c>
      <c r="F3168" s="517" t="s">
        <v>164</v>
      </c>
      <c r="G3168" s="518" t="s">
        <v>152</v>
      </c>
      <c r="Q3168" s="519" t="s">
        <v>110</v>
      </c>
      <c r="R3168" s="546"/>
      <c r="S3168" s="547"/>
      <c r="T3168" s="548"/>
      <c r="U3168" s="549"/>
      <c r="V3168" s="549"/>
      <c r="W3168" s="550"/>
      <c r="X3168" s="550"/>
      <c r="Y3168" s="550"/>
      <c r="Z3168" s="550"/>
      <c r="AA3168" s="550"/>
      <c r="AB3168" s="550"/>
      <c r="AC3168" s="550"/>
      <c r="AD3168" s="550"/>
      <c r="AE3168" s="550"/>
      <c r="AF3168" s="550"/>
      <c r="AG3168" s="550"/>
      <c r="AH3168" s="550"/>
      <c r="AK3168" s="289"/>
    </row>
    <row r="3169" spans="5:37" outlineLevel="1" x14ac:dyDescent="0.2">
      <c r="E3169" s="526" t="s">
        <v>163</v>
      </c>
      <c r="F3169" s="527" t="s">
        <v>164</v>
      </c>
      <c r="G3169" s="528" t="s">
        <v>152</v>
      </c>
      <c r="Q3169" s="519" t="s">
        <v>110</v>
      </c>
      <c r="R3169" s="551"/>
      <c r="S3169" s="552"/>
      <c r="T3169" s="553"/>
      <c r="U3169" s="549"/>
      <c r="V3169" s="549"/>
      <c r="W3169" s="550"/>
      <c r="X3169" s="550"/>
      <c r="Y3169" s="550"/>
      <c r="Z3169" s="550"/>
      <c r="AA3169" s="550"/>
      <c r="AB3169" s="550"/>
      <c r="AC3169" s="550"/>
      <c r="AD3169" s="550"/>
      <c r="AE3169" s="550"/>
      <c r="AF3169" s="550"/>
      <c r="AG3169" s="550"/>
      <c r="AH3169" s="550"/>
      <c r="AK3169" s="289"/>
    </row>
    <row r="3170" spans="5:37" outlineLevel="1" x14ac:dyDescent="0.2">
      <c r="E3170" s="526" t="s">
        <v>163</v>
      </c>
      <c r="F3170" s="527" t="s">
        <v>164</v>
      </c>
      <c r="G3170" s="528" t="s">
        <v>152</v>
      </c>
      <c r="Q3170" s="519" t="s">
        <v>110</v>
      </c>
      <c r="R3170" s="551"/>
      <c r="S3170" s="552"/>
      <c r="T3170" s="553"/>
      <c r="U3170" s="549"/>
      <c r="V3170" s="549"/>
      <c r="W3170" s="550"/>
      <c r="X3170" s="550"/>
      <c r="Y3170" s="550"/>
      <c r="Z3170" s="550"/>
      <c r="AA3170" s="550"/>
      <c r="AB3170" s="550"/>
      <c r="AC3170" s="550"/>
      <c r="AD3170" s="550"/>
      <c r="AE3170" s="550"/>
      <c r="AF3170" s="550"/>
      <c r="AG3170" s="550"/>
      <c r="AH3170" s="550"/>
      <c r="AK3170" s="289"/>
    </row>
    <row r="3171" spans="5:37" outlineLevel="1" x14ac:dyDescent="0.2">
      <c r="E3171" s="526" t="s">
        <v>163</v>
      </c>
      <c r="F3171" s="527" t="s">
        <v>164</v>
      </c>
      <c r="G3171" s="528" t="s">
        <v>152</v>
      </c>
      <c r="Q3171" s="519" t="s">
        <v>110</v>
      </c>
      <c r="R3171" s="551"/>
      <c r="S3171" s="552"/>
      <c r="T3171" s="553"/>
      <c r="U3171" s="549"/>
      <c r="V3171" s="549"/>
      <c r="W3171" s="550"/>
      <c r="X3171" s="550"/>
      <c r="Y3171" s="550"/>
      <c r="Z3171" s="550"/>
      <c r="AA3171" s="550"/>
      <c r="AB3171" s="550"/>
      <c r="AC3171" s="550"/>
      <c r="AD3171" s="550"/>
      <c r="AE3171" s="550"/>
      <c r="AF3171" s="550"/>
      <c r="AG3171" s="550"/>
      <c r="AH3171" s="550"/>
      <c r="AK3171" s="289"/>
    </row>
    <row r="3172" spans="5:37" outlineLevel="1" x14ac:dyDescent="0.2">
      <c r="E3172" s="526" t="s">
        <v>163</v>
      </c>
      <c r="F3172" s="527" t="s">
        <v>164</v>
      </c>
      <c r="G3172" s="528" t="s">
        <v>152</v>
      </c>
      <c r="Q3172" s="519" t="s">
        <v>110</v>
      </c>
      <c r="R3172" s="551"/>
      <c r="S3172" s="552"/>
      <c r="T3172" s="553"/>
      <c r="U3172" s="549"/>
      <c r="V3172" s="549"/>
      <c r="W3172" s="550"/>
      <c r="X3172" s="550"/>
      <c r="Y3172" s="550"/>
      <c r="Z3172" s="550"/>
      <c r="AA3172" s="550"/>
      <c r="AB3172" s="550"/>
      <c r="AC3172" s="550"/>
      <c r="AD3172" s="550"/>
      <c r="AE3172" s="550"/>
      <c r="AF3172" s="550"/>
      <c r="AG3172" s="550"/>
      <c r="AH3172" s="550"/>
      <c r="AK3172" s="289"/>
    </row>
    <row r="3173" spans="5:37" outlineLevel="1" x14ac:dyDescent="0.2">
      <c r="E3173" s="526" t="s">
        <v>163</v>
      </c>
      <c r="F3173" s="527" t="s">
        <v>164</v>
      </c>
      <c r="G3173" s="528" t="s">
        <v>152</v>
      </c>
      <c r="Q3173" s="519" t="s">
        <v>110</v>
      </c>
      <c r="R3173" s="551"/>
      <c r="S3173" s="552"/>
      <c r="T3173" s="553"/>
      <c r="U3173" s="549"/>
      <c r="V3173" s="549"/>
      <c r="W3173" s="550"/>
      <c r="X3173" s="550"/>
      <c r="Y3173" s="550"/>
      <c r="Z3173" s="550"/>
      <c r="AA3173" s="550"/>
      <c r="AB3173" s="550"/>
      <c r="AC3173" s="550"/>
      <c r="AD3173" s="550"/>
      <c r="AE3173" s="550"/>
      <c r="AF3173" s="550"/>
      <c r="AG3173" s="550"/>
      <c r="AH3173" s="550"/>
      <c r="AK3173" s="289"/>
    </row>
    <row r="3174" spans="5:37" outlineLevel="1" x14ac:dyDescent="0.2">
      <c r="E3174" s="526" t="s">
        <v>163</v>
      </c>
      <c r="F3174" s="527" t="s">
        <v>164</v>
      </c>
      <c r="G3174" s="528" t="s">
        <v>152</v>
      </c>
      <c r="Q3174" s="519" t="s">
        <v>110</v>
      </c>
      <c r="R3174" s="551"/>
      <c r="S3174" s="552"/>
      <c r="T3174" s="553"/>
      <c r="U3174" s="549"/>
      <c r="V3174" s="549"/>
      <c r="W3174" s="550"/>
      <c r="X3174" s="550"/>
      <c r="Y3174" s="550"/>
      <c r="Z3174" s="550"/>
      <c r="AA3174" s="550"/>
      <c r="AB3174" s="550"/>
      <c r="AC3174" s="550"/>
      <c r="AD3174" s="550"/>
      <c r="AE3174" s="550"/>
      <c r="AF3174" s="550"/>
      <c r="AG3174" s="550"/>
      <c r="AH3174" s="550"/>
      <c r="AK3174" s="289"/>
    </row>
    <row r="3175" spans="5:37" outlineLevel="1" x14ac:dyDescent="0.2">
      <c r="E3175" s="526" t="s">
        <v>163</v>
      </c>
      <c r="F3175" s="527" t="s">
        <v>164</v>
      </c>
      <c r="G3175" s="528" t="s">
        <v>152</v>
      </c>
      <c r="H3175" s="16"/>
      <c r="I3175" s="16"/>
      <c r="J3175" s="16"/>
      <c r="Q3175" s="519" t="s">
        <v>110</v>
      </c>
      <c r="R3175" s="551"/>
      <c r="S3175" s="552"/>
      <c r="T3175" s="553"/>
      <c r="U3175" s="549"/>
      <c r="V3175" s="549"/>
      <c r="W3175" s="550"/>
      <c r="X3175" s="550"/>
      <c r="Y3175" s="550"/>
      <c r="Z3175" s="550"/>
      <c r="AA3175" s="550"/>
      <c r="AB3175" s="550"/>
      <c r="AC3175" s="550"/>
      <c r="AD3175" s="550"/>
      <c r="AE3175" s="550"/>
      <c r="AF3175" s="550"/>
      <c r="AG3175" s="550"/>
      <c r="AH3175" s="550"/>
      <c r="AK3175" s="289"/>
    </row>
    <row r="3176" spans="5:37" outlineLevel="1" x14ac:dyDescent="0.2">
      <c r="E3176" s="526" t="s">
        <v>163</v>
      </c>
      <c r="F3176" s="527" t="s">
        <v>164</v>
      </c>
      <c r="G3176" s="528" t="s">
        <v>152</v>
      </c>
      <c r="H3176" s="16"/>
      <c r="I3176" s="16"/>
      <c r="J3176" s="16"/>
      <c r="Q3176" s="519" t="s">
        <v>110</v>
      </c>
      <c r="R3176" s="551"/>
      <c r="S3176" s="552"/>
      <c r="T3176" s="553"/>
      <c r="U3176" s="549"/>
      <c r="V3176" s="549"/>
      <c r="W3176" s="550"/>
      <c r="X3176" s="550"/>
      <c r="Y3176" s="550"/>
      <c r="Z3176" s="550"/>
      <c r="AA3176" s="550"/>
      <c r="AB3176" s="550"/>
      <c r="AC3176" s="550"/>
      <c r="AD3176" s="550"/>
      <c r="AE3176" s="550"/>
      <c r="AF3176" s="550"/>
      <c r="AG3176" s="550"/>
      <c r="AH3176" s="550"/>
      <c r="AK3176" s="289"/>
    </row>
    <row r="3177" spans="5:37" outlineLevel="1" x14ac:dyDescent="0.2">
      <c r="E3177" s="526" t="s">
        <v>163</v>
      </c>
      <c r="F3177" s="527" t="s">
        <v>164</v>
      </c>
      <c r="G3177" s="533" t="s">
        <v>152</v>
      </c>
      <c r="H3177" s="16"/>
      <c r="I3177" s="16"/>
      <c r="J3177" s="16"/>
      <c r="Q3177" s="519" t="s">
        <v>110</v>
      </c>
      <c r="R3177" s="554"/>
      <c r="S3177" s="555"/>
      <c r="T3177" s="556"/>
      <c r="U3177" s="549"/>
      <c r="V3177" s="549"/>
      <c r="W3177" s="550"/>
      <c r="X3177" s="550"/>
      <c r="Y3177" s="550"/>
      <c r="Z3177" s="550"/>
      <c r="AA3177" s="550"/>
      <c r="AB3177" s="550"/>
      <c r="AC3177" s="550"/>
      <c r="AD3177" s="550"/>
      <c r="AE3177" s="550"/>
      <c r="AF3177" s="550"/>
      <c r="AG3177" s="550"/>
      <c r="AH3177" s="550"/>
      <c r="AK3177" s="289"/>
    </row>
    <row r="3178" spans="5:37" outlineLevel="1" x14ac:dyDescent="0.2">
      <c r="E3178" s="516" t="s">
        <v>152</v>
      </c>
      <c r="F3178" s="517" t="s">
        <v>152</v>
      </c>
      <c r="G3178" s="518" t="s">
        <v>152</v>
      </c>
      <c r="Q3178" s="519" t="s">
        <v>110</v>
      </c>
      <c r="R3178" s="546"/>
      <c r="S3178" s="547"/>
      <c r="T3178" s="548"/>
      <c r="U3178" s="549"/>
      <c r="V3178" s="549"/>
      <c r="W3178" s="550"/>
      <c r="X3178" s="550"/>
      <c r="Y3178" s="550"/>
      <c r="Z3178" s="550"/>
      <c r="AA3178" s="550"/>
      <c r="AB3178" s="550"/>
      <c r="AC3178" s="550"/>
      <c r="AD3178" s="550"/>
      <c r="AE3178" s="550"/>
      <c r="AF3178" s="550"/>
      <c r="AG3178" s="550"/>
      <c r="AH3178" s="550"/>
      <c r="AK3178" s="289"/>
    </row>
    <row r="3179" spans="5:37" outlineLevel="1" x14ac:dyDescent="0.2">
      <c r="E3179" s="503" t="s">
        <v>152</v>
      </c>
      <c r="F3179" s="541" t="s">
        <v>152</v>
      </c>
      <c r="G3179" s="528" t="s">
        <v>152</v>
      </c>
      <c r="Q3179" s="519" t="s">
        <v>110</v>
      </c>
      <c r="R3179" s="551"/>
      <c r="S3179" s="552"/>
      <c r="T3179" s="553"/>
      <c r="U3179" s="549"/>
      <c r="V3179" s="549"/>
      <c r="W3179" s="550"/>
      <c r="X3179" s="550"/>
      <c r="Y3179" s="550"/>
      <c r="Z3179" s="550"/>
      <c r="AA3179" s="550"/>
      <c r="AB3179" s="550"/>
      <c r="AC3179" s="550"/>
      <c r="AD3179" s="550"/>
      <c r="AE3179" s="550"/>
      <c r="AF3179" s="550"/>
      <c r="AG3179" s="550"/>
      <c r="AH3179" s="550"/>
      <c r="AK3179" s="289"/>
    </row>
    <row r="3180" spans="5:37" outlineLevel="1" x14ac:dyDescent="0.2">
      <c r="E3180" s="526" t="s">
        <v>152</v>
      </c>
      <c r="F3180" s="527" t="s">
        <v>152</v>
      </c>
      <c r="G3180" s="528" t="s">
        <v>152</v>
      </c>
      <c r="Q3180" s="519" t="s">
        <v>110</v>
      </c>
      <c r="R3180" s="551"/>
      <c r="S3180" s="552"/>
      <c r="T3180" s="553"/>
      <c r="U3180" s="549"/>
      <c r="V3180" s="549"/>
      <c r="W3180" s="550"/>
      <c r="X3180" s="550"/>
      <c r="Y3180" s="550"/>
      <c r="Z3180" s="550"/>
      <c r="AA3180" s="550"/>
      <c r="AB3180" s="550"/>
      <c r="AC3180" s="550"/>
      <c r="AD3180" s="550"/>
      <c r="AE3180" s="550"/>
      <c r="AF3180" s="550"/>
      <c r="AG3180" s="550"/>
      <c r="AH3180" s="550"/>
      <c r="AK3180" s="289"/>
    </row>
    <row r="3181" spans="5:37" outlineLevel="1" x14ac:dyDescent="0.2">
      <c r="E3181" s="526" t="s">
        <v>152</v>
      </c>
      <c r="F3181" s="527" t="s">
        <v>152</v>
      </c>
      <c r="G3181" s="528" t="s">
        <v>152</v>
      </c>
      <c r="Q3181" s="519" t="s">
        <v>110</v>
      </c>
      <c r="R3181" s="551"/>
      <c r="S3181" s="552"/>
      <c r="T3181" s="553"/>
      <c r="U3181" s="549"/>
      <c r="V3181" s="549"/>
      <c r="W3181" s="550"/>
      <c r="X3181" s="550"/>
      <c r="Y3181" s="550"/>
      <c r="Z3181" s="550"/>
      <c r="AA3181" s="550"/>
      <c r="AB3181" s="550"/>
      <c r="AC3181" s="550"/>
      <c r="AD3181" s="550"/>
      <c r="AE3181" s="550"/>
      <c r="AF3181" s="550"/>
      <c r="AG3181" s="550"/>
      <c r="AH3181" s="550"/>
      <c r="AK3181" s="289"/>
    </row>
    <row r="3182" spans="5:37" outlineLevel="1" x14ac:dyDescent="0.2">
      <c r="E3182" s="526" t="s">
        <v>152</v>
      </c>
      <c r="F3182" s="527" t="s">
        <v>152</v>
      </c>
      <c r="G3182" s="528" t="s">
        <v>152</v>
      </c>
      <c r="Q3182" s="519" t="s">
        <v>110</v>
      </c>
      <c r="R3182" s="551"/>
      <c r="S3182" s="552"/>
      <c r="T3182" s="553"/>
      <c r="U3182" s="549"/>
      <c r="V3182" s="549"/>
      <c r="W3182" s="550"/>
      <c r="X3182" s="550"/>
      <c r="Y3182" s="550"/>
      <c r="Z3182" s="550"/>
      <c r="AA3182" s="550"/>
      <c r="AB3182" s="550"/>
      <c r="AC3182" s="550"/>
      <c r="AD3182" s="550"/>
      <c r="AE3182" s="550"/>
      <c r="AF3182" s="550"/>
      <c r="AG3182" s="550"/>
      <c r="AH3182" s="550"/>
      <c r="AK3182" s="289"/>
    </row>
    <row r="3183" spans="5:37" outlineLevel="1" x14ac:dyDescent="0.2">
      <c r="E3183" s="526" t="s">
        <v>152</v>
      </c>
      <c r="F3183" s="527" t="s">
        <v>152</v>
      </c>
      <c r="G3183" s="528" t="s">
        <v>152</v>
      </c>
      <c r="Q3183" s="519" t="s">
        <v>110</v>
      </c>
      <c r="R3183" s="551"/>
      <c r="S3183" s="552"/>
      <c r="T3183" s="553"/>
      <c r="U3183" s="549"/>
      <c r="V3183" s="549"/>
      <c r="W3183" s="550"/>
      <c r="X3183" s="550"/>
      <c r="Y3183" s="550"/>
      <c r="Z3183" s="550"/>
      <c r="AA3183" s="550"/>
      <c r="AB3183" s="550"/>
      <c r="AC3183" s="550"/>
      <c r="AD3183" s="550"/>
      <c r="AE3183" s="550"/>
      <c r="AF3183" s="550"/>
      <c r="AG3183" s="550"/>
      <c r="AH3183" s="550"/>
      <c r="AK3183" s="289"/>
    </row>
    <row r="3184" spans="5:37" outlineLevel="1" x14ac:dyDescent="0.2">
      <c r="E3184" s="526" t="s">
        <v>152</v>
      </c>
      <c r="F3184" s="527" t="s">
        <v>152</v>
      </c>
      <c r="G3184" s="528" t="s">
        <v>152</v>
      </c>
      <c r="Q3184" s="519" t="s">
        <v>110</v>
      </c>
      <c r="R3184" s="551"/>
      <c r="S3184" s="552"/>
      <c r="T3184" s="553"/>
      <c r="U3184" s="549"/>
      <c r="V3184" s="549"/>
      <c r="W3184" s="550"/>
      <c r="X3184" s="550"/>
      <c r="Y3184" s="550"/>
      <c r="Z3184" s="550"/>
      <c r="AA3184" s="550"/>
      <c r="AB3184" s="550"/>
      <c r="AC3184" s="550"/>
      <c r="AD3184" s="550"/>
      <c r="AE3184" s="550"/>
      <c r="AF3184" s="550"/>
      <c r="AG3184" s="550"/>
      <c r="AH3184" s="550"/>
      <c r="AK3184" s="289"/>
    </row>
    <row r="3185" spans="5:37" outlineLevel="1" x14ac:dyDescent="0.2">
      <c r="E3185" s="526" t="s">
        <v>152</v>
      </c>
      <c r="F3185" s="527" t="s">
        <v>152</v>
      </c>
      <c r="G3185" s="528" t="s">
        <v>152</v>
      </c>
      <c r="H3185" s="16"/>
      <c r="I3185" s="16"/>
      <c r="J3185" s="16"/>
      <c r="Q3185" s="519" t="s">
        <v>110</v>
      </c>
      <c r="R3185" s="551"/>
      <c r="S3185" s="552"/>
      <c r="T3185" s="553"/>
      <c r="U3185" s="549"/>
      <c r="V3185" s="549"/>
      <c r="W3185" s="550"/>
      <c r="X3185" s="550"/>
      <c r="Y3185" s="550"/>
      <c r="Z3185" s="550"/>
      <c r="AA3185" s="550"/>
      <c r="AB3185" s="550"/>
      <c r="AC3185" s="550"/>
      <c r="AD3185" s="550"/>
      <c r="AE3185" s="550"/>
      <c r="AF3185" s="550"/>
      <c r="AG3185" s="550"/>
      <c r="AH3185" s="550"/>
      <c r="AK3185" s="289"/>
    </row>
    <row r="3186" spans="5:37" outlineLevel="1" x14ac:dyDescent="0.2">
      <c r="E3186" s="526" t="s">
        <v>152</v>
      </c>
      <c r="F3186" s="527" t="s">
        <v>152</v>
      </c>
      <c r="G3186" s="528" t="s">
        <v>152</v>
      </c>
      <c r="H3186" s="16"/>
      <c r="I3186" s="16"/>
      <c r="J3186" s="16"/>
      <c r="Q3186" s="519" t="s">
        <v>110</v>
      </c>
      <c r="R3186" s="551"/>
      <c r="S3186" s="552"/>
      <c r="T3186" s="553"/>
      <c r="U3186" s="549"/>
      <c r="V3186" s="549"/>
      <c r="W3186" s="550"/>
      <c r="X3186" s="550"/>
      <c r="Y3186" s="550"/>
      <c r="Z3186" s="550"/>
      <c r="AA3186" s="550"/>
      <c r="AB3186" s="550"/>
      <c r="AC3186" s="550"/>
      <c r="AD3186" s="550"/>
      <c r="AE3186" s="550"/>
      <c r="AF3186" s="550"/>
      <c r="AG3186" s="550"/>
      <c r="AH3186" s="550"/>
      <c r="AK3186" s="289"/>
    </row>
    <row r="3187" spans="5:37" outlineLevel="1" x14ac:dyDescent="0.2">
      <c r="E3187" s="526" t="s">
        <v>152</v>
      </c>
      <c r="F3187" s="527" t="s">
        <v>152</v>
      </c>
      <c r="G3187" s="533" t="s">
        <v>152</v>
      </c>
      <c r="H3187" s="16"/>
      <c r="I3187" s="16"/>
      <c r="J3187" s="16"/>
      <c r="Q3187" s="519" t="s">
        <v>110</v>
      </c>
      <c r="R3187" s="554"/>
      <c r="S3187" s="555"/>
      <c r="T3187" s="556"/>
      <c r="U3187" s="549"/>
      <c r="V3187" s="549"/>
      <c r="W3187" s="550"/>
      <c r="X3187" s="550"/>
      <c r="Y3187" s="550"/>
      <c r="Z3187" s="550"/>
      <c r="AA3187" s="550"/>
      <c r="AB3187" s="550"/>
      <c r="AC3187" s="550"/>
      <c r="AD3187" s="550"/>
      <c r="AE3187" s="550"/>
      <c r="AF3187" s="550"/>
      <c r="AG3187" s="550"/>
      <c r="AH3187" s="550"/>
      <c r="AK3187" s="289"/>
    </row>
    <row r="3188" spans="5:37" outlineLevel="1" x14ac:dyDescent="0.2">
      <c r="E3188" s="516" t="s">
        <v>165</v>
      </c>
      <c r="F3188" s="517" t="s">
        <v>656</v>
      </c>
      <c r="G3188" s="518" t="s">
        <v>152</v>
      </c>
      <c r="Q3188" s="519" t="s">
        <v>110</v>
      </c>
      <c r="R3188" s="546"/>
      <c r="S3188" s="547"/>
      <c r="T3188" s="548"/>
      <c r="U3188" s="549"/>
      <c r="V3188" s="549"/>
      <c r="W3188" s="550"/>
      <c r="X3188" s="550"/>
      <c r="Y3188" s="550"/>
      <c r="Z3188" s="550"/>
      <c r="AA3188" s="550"/>
      <c r="AB3188" s="550"/>
      <c r="AC3188" s="550"/>
      <c r="AD3188" s="550"/>
      <c r="AE3188" s="550"/>
      <c r="AF3188" s="550"/>
      <c r="AG3188" s="550"/>
      <c r="AH3188" s="550"/>
      <c r="AK3188" s="289"/>
    </row>
    <row r="3189" spans="5:37" outlineLevel="1" x14ac:dyDescent="0.2">
      <c r="E3189" s="526" t="s">
        <v>165</v>
      </c>
      <c r="F3189" s="527" t="s">
        <v>656</v>
      </c>
      <c r="G3189" s="528" t="s">
        <v>152</v>
      </c>
      <c r="Q3189" s="519" t="s">
        <v>110</v>
      </c>
      <c r="R3189" s="551"/>
      <c r="S3189" s="552"/>
      <c r="T3189" s="553"/>
      <c r="U3189" s="549"/>
      <c r="V3189" s="549"/>
      <c r="W3189" s="550"/>
      <c r="X3189" s="550"/>
      <c r="Y3189" s="550"/>
      <c r="Z3189" s="550"/>
      <c r="AA3189" s="550"/>
      <c r="AB3189" s="550"/>
      <c r="AC3189" s="550"/>
      <c r="AD3189" s="550"/>
      <c r="AE3189" s="550"/>
      <c r="AF3189" s="550"/>
      <c r="AG3189" s="550"/>
      <c r="AH3189" s="550"/>
      <c r="AK3189" s="289"/>
    </row>
    <row r="3190" spans="5:37" outlineLevel="1" x14ac:dyDescent="0.2">
      <c r="E3190" s="526" t="s">
        <v>165</v>
      </c>
      <c r="F3190" s="527" t="s">
        <v>656</v>
      </c>
      <c r="G3190" s="528" t="s">
        <v>152</v>
      </c>
      <c r="Q3190" s="519" t="s">
        <v>110</v>
      </c>
      <c r="R3190" s="551"/>
      <c r="S3190" s="552"/>
      <c r="T3190" s="553"/>
      <c r="U3190" s="549"/>
      <c r="V3190" s="549"/>
      <c r="W3190" s="550"/>
      <c r="X3190" s="550"/>
      <c r="Y3190" s="550"/>
      <c r="Z3190" s="550"/>
      <c r="AA3190" s="550"/>
      <c r="AB3190" s="550"/>
      <c r="AC3190" s="550"/>
      <c r="AD3190" s="550"/>
      <c r="AE3190" s="550"/>
      <c r="AF3190" s="550"/>
      <c r="AG3190" s="550"/>
      <c r="AH3190" s="550"/>
      <c r="AK3190" s="289"/>
    </row>
    <row r="3191" spans="5:37" outlineLevel="1" x14ac:dyDescent="0.2">
      <c r="E3191" s="526" t="s">
        <v>165</v>
      </c>
      <c r="F3191" s="527" t="s">
        <v>656</v>
      </c>
      <c r="G3191" s="528" t="s">
        <v>152</v>
      </c>
      <c r="Q3191" s="519" t="s">
        <v>110</v>
      </c>
      <c r="R3191" s="551"/>
      <c r="S3191" s="552"/>
      <c r="T3191" s="553"/>
      <c r="U3191" s="549"/>
      <c r="V3191" s="549"/>
      <c r="W3191" s="550"/>
      <c r="X3191" s="550"/>
      <c r="Y3191" s="550"/>
      <c r="Z3191" s="550"/>
      <c r="AA3191" s="550"/>
      <c r="AB3191" s="550"/>
      <c r="AC3191" s="550"/>
      <c r="AD3191" s="550"/>
      <c r="AE3191" s="550"/>
      <c r="AF3191" s="550"/>
      <c r="AG3191" s="550"/>
      <c r="AH3191" s="550"/>
      <c r="AK3191" s="289"/>
    </row>
    <row r="3192" spans="5:37" outlineLevel="1" x14ac:dyDescent="0.2">
      <c r="E3192" s="526" t="s">
        <v>165</v>
      </c>
      <c r="F3192" s="527" t="s">
        <v>656</v>
      </c>
      <c r="G3192" s="528" t="s">
        <v>152</v>
      </c>
      <c r="Q3192" s="519" t="s">
        <v>110</v>
      </c>
      <c r="R3192" s="551"/>
      <c r="S3192" s="552"/>
      <c r="T3192" s="553"/>
      <c r="U3192" s="549"/>
      <c r="V3192" s="549"/>
      <c r="W3192" s="550"/>
      <c r="X3192" s="550"/>
      <c r="Y3192" s="550"/>
      <c r="Z3192" s="550"/>
      <c r="AA3192" s="550"/>
      <c r="AB3192" s="550"/>
      <c r="AC3192" s="550"/>
      <c r="AD3192" s="550"/>
      <c r="AE3192" s="550"/>
      <c r="AF3192" s="550"/>
      <c r="AG3192" s="550"/>
      <c r="AH3192" s="550"/>
      <c r="AK3192" s="289"/>
    </row>
    <row r="3193" spans="5:37" outlineLevel="1" x14ac:dyDescent="0.2">
      <c r="E3193" s="526" t="s">
        <v>165</v>
      </c>
      <c r="F3193" s="527" t="s">
        <v>656</v>
      </c>
      <c r="G3193" s="528" t="s">
        <v>152</v>
      </c>
      <c r="Q3193" s="519" t="s">
        <v>110</v>
      </c>
      <c r="R3193" s="551"/>
      <c r="S3193" s="552"/>
      <c r="T3193" s="553"/>
      <c r="U3193" s="549"/>
      <c r="V3193" s="549"/>
      <c r="W3193" s="550"/>
      <c r="X3193" s="550"/>
      <c r="Y3193" s="550"/>
      <c r="Z3193" s="550"/>
      <c r="AA3193" s="550"/>
      <c r="AB3193" s="550"/>
      <c r="AC3193" s="550"/>
      <c r="AD3193" s="550"/>
      <c r="AE3193" s="550"/>
      <c r="AF3193" s="550"/>
      <c r="AG3193" s="550"/>
      <c r="AH3193" s="550"/>
      <c r="AK3193" s="289"/>
    </row>
    <row r="3194" spans="5:37" outlineLevel="1" x14ac:dyDescent="0.2">
      <c r="E3194" s="526" t="s">
        <v>165</v>
      </c>
      <c r="F3194" s="527" t="s">
        <v>656</v>
      </c>
      <c r="G3194" s="528" t="s">
        <v>152</v>
      </c>
      <c r="Q3194" s="519" t="s">
        <v>110</v>
      </c>
      <c r="R3194" s="551"/>
      <c r="S3194" s="552"/>
      <c r="T3194" s="553"/>
      <c r="U3194" s="549"/>
      <c r="V3194" s="549"/>
      <c r="W3194" s="550"/>
      <c r="X3194" s="550"/>
      <c r="Y3194" s="550"/>
      <c r="Z3194" s="550"/>
      <c r="AA3194" s="550"/>
      <c r="AB3194" s="550"/>
      <c r="AC3194" s="550"/>
      <c r="AD3194" s="550"/>
      <c r="AE3194" s="550"/>
      <c r="AF3194" s="550"/>
      <c r="AG3194" s="550"/>
      <c r="AH3194" s="550"/>
      <c r="AK3194" s="289"/>
    </row>
    <row r="3195" spans="5:37" outlineLevel="1" x14ac:dyDescent="0.2">
      <c r="E3195" s="526" t="s">
        <v>165</v>
      </c>
      <c r="F3195" s="527" t="s">
        <v>656</v>
      </c>
      <c r="G3195" s="528" t="s">
        <v>152</v>
      </c>
      <c r="H3195" s="16"/>
      <c r="I3195" s="16"/>
      <c r="J3195" s="16"/>
      <c r="Q3195" s="519" t="s">
        <v>110</v>
      </c>
      <c r="R3195" s="551"/>
      <c r="S3195" s="552"/>
      <c r="T3195" s="553"/>
      <c r="U3195" s="549"/>
      <c r="V3195" s="549"/>
      <c r="W3195" s="550"/>
      <c r="X3195" s="550"/>
      <c r="Y3195" s="550"/>
      <c r="Z3195" s="550"/>
      <c r="AA3195" s="550"/>
      <c r="AB3195" s="550"/>
      <c r="AC3195" s="550"/>
      <c r="AD3195" s="550"/>
      <c r="AE3195" s="550"/>
      <c r="AF3195" s="550"/>
      <c r="AG3195" s="550"/>
      <c r="AH3195" s="550"/>
      <c r="AK3195" s="289"/>
    </row>
    <row r="3196" spans="5:37" outlineLevel="1" x14ac:dyDescent="0.2">
      <c r="E3196" s="526" t="s">
        <v>165</v>
      </c>
      <c r="F3196" s="527" t="s">
        <v>656</v>
      </c>
      <c r="G3196" s="528" t="s">
        <v>152</v>
      </c>
      <c r="H3196" s="16"/>
      <c r="I3196" s="16"/>
      <c r="J3196" s="16"/>
      <c r="Q3196" s="519" t="s">
        <v>110</v>
      </c>
      <c r="R3196" s="551"/>
      <c r="S3196" s="552"/>
      <c r="T3196" s="553"/>
      <c r="U3196" s="549"/>
      <c r="V3196" s="549"/>
      <c r="W3196" s="550"/>
      <c r="X3196" s="550"/>
      <c r="Y3196" s="550"/>
      <c r="Z3196" s="550"/>
      <c r="AA3196" s="550"/>
      <c r="AB3196" s="550"/>
      <c r="AC3196" s="550"/>
      <c r="AD3196" s="550"/>
      <c r="AE3196" s="550"/>
      <c r="AF3196" s="550"/>
      <c r="AG3196" s="550"/>
      <c r="AH3196" s="550"/>
      <c r="AK3196" s="289"/>
    </row>
    <row r="3197" spans="5:37" outlineLevel="1" x14ac:dyDescent="0.2">
      <c r="E3197" s="526" t="s">
        <v>165</v>
      </c>
      <c r="F3197" s="527" t="s">
        <v>656</v>
      </c>
      <c r="G3197" s="533" t="s">
        <v>152</v>
      </c>
      <c r="H3197" s="16"/>
      <c r="I3197" s="16"/>
      <c r="J3197" s="16"/>
      <c r="Q3197" s="519" t="s">
        <v>110</v>
      </c>
      <c r="R3197" s="554"/>
      <c r="S3197" s="555"/>
      <c r="T3197" s="556"/>
      <c r="U3197" s="549"/>
      <c r="V3197" s="549"/>
      <c r="W3197" s="550"/>
      <c r="X3197" s="550"/>
      <c r="Y3197" s="550"/>
      <c r="Z3197" s="550"/>
      <c r="AA3197" s="550"/>
      <c r="AB3197" s="550"/>
      <c r="AC3197" s="550"/>
      <c r="AD3197" s="550"/>
      <c r="AE3197" s="550"/>
      <c r="AF3197" s="550"/>
      <c r="AG3197" s="550"/>
      <c r="AH3197" s="550"/>
      <c r="AK3197" s="289"/>
    </row>
    <row r="3198" spans="5:37" outlineLevel="1" x14ac:dyDescent="0.2">
      <c r="E3198" s="516" t="s">
        <v>166</v>
      </c>
      <c r="F3198" s="517" t="s">
        <v>657</v>
      </c>
      <c r="G3198" s="518" t="s">
        <v>152</v>
      </c>
      <c r="Q3198" s="519" t="s">
        <v>110</v>
      </c>
      <c r="R3198" s="546"/>
      <c r="S3198" s="547"/>
      <c r="T3198" s="548"/>
      <c r="U3198" s="549"/>
      <c r="V3198" s="549"/>
      <c r="W3198" s="550"/>
      <c r="X3198" s="550"/>
      <c r="Y3198" s="550"/>
      <c r="Z3198" s="550"/>
      <c r="AA3198" s="550"/>
      <c r="AB3198" s="550"/>
      <c r="AC3198" s="550"/>
      <c r="AD3198" s="550"/>
      <c r="AE3198" s="550"/>
      <c r="AF3198" s="550"/>
      <c r="AG3198" s="550"/>
      <c r="AH3198" s="550"/>
      <c r="AK3198" s="289"/>
    </row>
    <row r="3199" spans="5:37" outlineLevel="1" x14ac:dyDescent="0.2">
      <c r="E3199" s="526" t="s">
        <v>166</v>
      </c>
      <c r="F3199" s="527" t="s">
        <v>657</v>
      </c>
      <c r="G3199" s="528" t="s">
        <v>152</v>
      </c>
      <c r="Q3199" s="519" t="s">
        <v>110</v>
      </c>
      <c r="R3199" s="551"/>
      <c r="S3199" s="552"/>
      <c r="T3199" s="553"/>
      <c r="U3199" s="549"/>
      <c r="V3199" s="549"/>
      <c r="W3199" s="550"/>
      <c r="X3199" s="550"/>
      <c r="Y3199" s="550"/>
      <c r="Z3199" s="550"/>
      <c r="AA3199" s="550"/>
      <c r="AB3199" s="550"/>
      <c r="AC3199" s="550"/>
      <c r="AD3199" s="550"/>
      <c r="AE3199" s="550"/>
      <c r="AF3199" s="550"/>
      <c r="AG3199" s="550"/>
      <c r="AH3199" s="550"/>
      <c r="AK3199" s="289"/>
    </row>
    <row r="3200" spans="5:37" outlineLevel="1" x14ac:dyDescent="0.2">
      <c r="E3200" s="526" t="s">
        <v>166</v>
      </c>
      <c r="F3200" s="527" t="s">
        <v>657</v>
      </c>
      <c r="G3200" s="528" t="s">
        <v>152</v>
      </c>
      <c r="Q3200" s="519" t="s">
        <v>110</v>
      </c>
      <c r="R3200" s="551"/>
      <c r="S3200" s="552"/>
      <c r="T3200" s="553"/>
      <c r="U3200" s="549"/>
      <c r="V3200" s="549"/>
      <c r="W3200" s="550"/>
      <c r="X3200" s="550"/>
      <c r="Y3200" s="550"/>
      <c r="Z3200" s="550"/>
      <c r="AA3200" s="550"/>
      <c r="AB3200" s="550"/>
      <c r="AC3200" s="550"/>
      <c r="AD3200" s="550"/>
      <c r="AE3200" s="550"/>
      <c r="AF3200" s="550"/>
      <c r="AG3200" s="550"/>
      <c r="AH3200" s="550"/>
      <c r="AK3200" s="289"/>
    </row>
    <row r="3201" spans="5:37" outlineLevel="1" x14ac:dyDescent="0.2">
      <c r="E3201" s="526" t="s">
        <v>166</v>
      </c>
      <c r="F3201" s="527" t="s">
        <v>657</v>
      </c>
      <c r="G3201" s="528" t="s">
        <v>152</v>
      </c>
      <c r="Q3201" s="519" t="s">
        <v>110</v>
      </c>
      <c r="R3201" s="551"/>
      <c r="S3201" s="552"/>
      <c r="T3201" s="553"/>
      <c r="U3201" s="549"/>
      <c r="V3201" s="549"/>
      <c r="W3201" s="550"/>
      <c r="X3201" s="550"/>
      <c r="Y3201" s="550"/>
      <c r="Z3201" s="550"/>
      <c r="AA3201" s="550"/>
      <c r="AB3201" s="550"/>
      <c r="AC3201" s="550"/>
      <c r="AD3201" s="550"/>
      <c r="AE3201" s="550"/>
      <c r="AF3201" s="550"/>
      <c r="AG3201" s="550"/>
      <c r="AH3201" s="550"/>
      <c r="AK3201" s="289"/>
    </row>
    <row r="3202" spans="5:37" outlineLevel="1" x14ac:dyDescent="0.2">
      <c r="E3202" s="526" t="s">
        <v>166</v>
      </c>
      <c r="F3202" s="527" t="s">
        <v>657</v>
      </c>
      <c r="G3202" s="528" t="s">
        <v>152</v>
      </c>
      <c r="Q3202" s="519" t="s">
        <v>110</v>
      </c>
      <c r="R3202" s="551"/>
      <c r="S3202" s="552"/>
      <c r="T3202" s="553"/>
      <c r="U3202" s="549"/>
      <c r="V3202" s="549"/>
      <c r="W3202" s="550"/>
      <c r="X3202" s="550"/>
      <c r="Y3202" s="550"/>
      <c r="Z3202" s="550"/>
      <c r="AA3202" s="550"/>
      <c r="AB3202" s="550"/>
      <c r="AC3202" s="550"/>
      <c r="AD3202" s="550"/>
      <c r="AE3202" s="550"/>
      <c r="AF3202" s="550"/>
      <c r="AG3202" s="550"/>
      <c r="AH3202" s="550"/>
      <c r="AK3202" s="289"/>
    </row>
    <row r="3203" spans="5:37" outlineLevel="1" x14ac:dyDescent="0.2">
      <c r="E3203" s="526" t="s">
        <v>166</v>
      </c>
      <c r="F3203" s="527" t="s">
        <v>657</v>
      </c>
      <c r="G3203" s="528" t="s">
        <v>152</v>
      </c>
      <c r="Q3203" s="519" t="s">
        <v>110</v>
      </c>
      <c r="R3203" s="551"/>
      <c r="S3203" s="552"/>
      <c r="T3203" s="553"/>
      <c r="U3203" s="549"/>
      <c r="V3203" s="549"/>
      <c r="W3203" s="550"/>
      <c r="X3203" s="550"/>
      <c r="Y3203" s="550"/>
      <c r="Z3203" s="550"/>
      <c r="AA3203" s="550"/>
      <c r="AB3203" s="550"/>
      <c r="AC3203" s="550"/>
      <c r="AD3203" s="550"/>
      <c r="AE3203" s="550"/>
      <c r="AF3203" s="550"/>
      <c r="AG3203" s="550"/>
      <c r="AH3203" s="550"/>
      <c r="AK3203" s="289"/>
    </row>
    <row r="3204" spans="5:37" outlineLevel="1" x14ac:dyDescent="0.2">
      <c r="E3204" s="526" t="s">
        <v>166</v>
      </c>
      <c r="F3204" s="527" t="s">
        <v>657</v>
      </c>
      <c r="G3204" s="528" t="s">
        <v>152</v>
      </c>
      <c r="Q3204" s="519" t="s">
        <v>110</v>
      </c>
      <c r="R3204" s="551"/>
      <c r="S3204" s="552"/>
      <c r="T3204" s="553"/>
      <c r="U3204" s="549"/>
      <c r="V3204" s="549"/>
      <c r="W3204" s="550"/>
      <c r="X3204" s="550"/>
      <c r="Y3204" s="550"/>
      <c r="Z3204" s="550"/>
      <c r="AA3204" s="550"/>
      <c r="AB3204" s="550"/>
      <c r="AC3204" s="550"/>
      <c r="AD3204" s="550"/>
      <c r="AE3204" s="550"/>
      <c r="AF3204" s="550"/>
      <c r="AG3204" s="550"/>
      <c r="AH3204" s="550"/>
      <c r="AK3204" s="289"/>
    </row>
    <row r="3205" spans="5:37" outlineLevel="1" x14ac:dyDescent="0.2">
      <c r="E3205" s="526" t="s">
        <v>166</v>
      </c>
      <c r="F3205" s="527" t="s">
        <v>657</v>
      </c>
      <c r="G3205" s="528" t="s">
        <v>152</v>
      </c>
      <c r="H3205" s="16"/>
      <c r="I3205" s="16"/>
      <c r="J3205" s="16"/>
      <c r="Q3205" s="519" t="s">
        <v>110</v>
      </c>
      <c r="R3205" s="551"/>
      <c r="S3205" s="552"/>
      <c r="T3205" s="553"/>
      <c r="U3205" s="549"/>
      <c r="V3205" s="549"/>
      <c r="W3205" s="550"/>
      <c r="X3205" s="550"/>
      <c r="Y3205" s="550"/>
      <c r="Z3205" s="550"/>
      <c r="AA3205" s="550"/>
      <c r="AB3205" s="550"/>
      <c r="AC3205" s="550"/>
      <c r="AD3205" s="550"/>
      <c r="AE3205" s="550"/>
      <c r="AF3205" s="550"/>
      <c r="AG3205" s="550"/>
      <c r="AH3205" s="550"/>
      <c r="AK3205" s="289"/>
    </row>
    <row r="3206" spans="5:37" outlineLevel="1" x14ac:dyDescent="0.2">
      <c r="E3206" s="526" t="s">
        <v>166</v>
      </c>
      <c r="F3206" s="527" t="s">
        <v>657</v>
      </c>
      <c r="G3206" s="528" t="s">
        <v>152</v>
      </c>
      <c r="H3206" s="16"/>
      <c r="I3206" s="16"/>
      <c r="J3206" s="16"/>
      <c r="Q3206" s="519" t="s">
        <v>110</v>
      </c>
      <c r="R3206" s="551"/>
      <c r="S3206" s="552"/>
      <c r="T3206" s="553"/>
      <c r="U3206" s="549"/>
      <c r="V3206" s="549"/>
      <c r="W3206" s="550"/>
      <c r="X3206" s="550"/>
      <c r="Y3206" s="550"/>
      <c r="Z3206" s="550"/>
      <c r="AA3206" s="550"/>
      <c r="AB3206" s="550"/>
      <c r="AC3206" s="550"/>
      <c r="AD3206" s="550"/>
      <c r="AE3206" s="550"/>
      <c r="AF3206" s="550"/>
      <c r="AG3206" s="550"/>
      <c r="AH3206" s="550"/>
      <c r="AK3206" s="289"/>
    </row>
    <row r="3207" spans="5:37" outlineLevel="1" x14ac:dyDescent="0.2">
      <c r="E3207" s="526" t="s">
        <v>166</v>
      </c>
      <c r="F3207" s="527" t="s">
        <v>657</v>
      </c>
      <c r="G3207" s="533" t="s">
        <v>152</v>
      </c>
      <c r="H3207" s="16"/>
      <c r="I3207" s="16"/>
      <c r="J3207" s="16"/>
      <c r="Q3207" s="519" t="s">
        <v>110</v>
      </c>
      <c r="R3207" s="554"/>
      <c r="S3207" s="555"/>
      <c r="T3207" s="556"/>
      <c r="U3207" s="549"/>
      <c r="V3207" s="549"/>
      <c r="W3207" s="550"/>
      <c r="X3207" s="550"/>
      <c r="Y3207" s="550"/>
      <c r="Z3207" s="550"/>
      <c r="AA3207" s="550"/>
      <c r="AB3207" s="550"/>
      <c r="AC3207" s="550"/>
      <c r="AD3207" s="550"/>
      <c r="AE3207" s="550"/>
      <c r="AF3207" s="550"/>
      <c r="AG3207" s="550"/>
      <c r="AH3207" s="550"/>
      <c r="AK3207" s="289"/>
    </row>
    <row r="3208" spans="5:37" outlineLevel="1" x14ac:dyDescent="0.2">
      <c r="E3208" s="516" t="s">
        <v>152</v>
      </c>
      <c r="F3208" s="517" t="s">
        <v>152</v>
      </c>
      <c r="G3208" s="518" t="s">
        <v>152</v>
      </c>
      <c r="Q3208" s="519" t="s">
        <v>110</v>
      </c>
      <c r="R3208" s="546"/>
      <c r="S3208" s="547"/>
      <c r="T3208" s="548"/>
      <c r="U3208" s="549"/>
      <c r="V3208" s="549"/>
      <c r="W3208" s="550"/>
      <c r="X3208" s="550"/>
      <c r="Y3208" s="550"/>
      <c r="Z3208" s="550"/>
      <c r="AA3208" s="550"/>
      <c r="AB3208" s="550"/>
      <c r="AC3208" s="550"/>
      <c r="AD3208" s="550"/>
      <c r="AE3208" s="550"/>
      <c r="AF3208" s="550"/>
      <c r="AG3208" s="550"/>
      <c r="AH3208" s="550"/>
      <c r="AK3208" s="289"/>
    </row>
    <row r="3209" spans="5:37" outlineLevel="1" x14ac:dyDescent="0.2">
      <c r="E3209" s="526" t="s">
        <v>152</v>
      </c>
      <c r="F3209" s="527" t="s">
        <v>152</v>
      </c>
      <c r="G3209" s="528" t="s">
        <v>152</v>
      </c>
      <c r="Q3209" s="519" t="s">
        <v>110</v>
      </c>
      <c r="R3209" s="551"/>
      <c r="S3209" s="552"/>
      <c r="T3209" s="553"/>
      <c r="U3209" s="549"/>
      <c r="V3209" s="549"/>
      <c r="W3209" s="550"/>
      <c r="X3209" s="550"/>
      <c r="Y3209" s="550"/>
      <c r="Z3209" s="550"/>
      <c r="AA3209" s="550"/>
      <c r="AB3209" s="550"/>
      <c r="AC3209" s="550"/>
      <c r="AD3209" s="550"/>
      <c r="AE3209" s="550"/>
      <c r="AF3209" s="550"/>
      <c r="AG3209" s="550"/>
      <c r="AH3209" s="550"/>
      <c r="AK3209" s="289"/>
    </row>
    <row r="3210" spans="5:37" outlineLevel="1" x14ac:dyDescent="0.2">
      <c r="E3210" s="526" t="s">
        <v>152</v>
      </c>
      <c r="F3210" s="527" t="s">
        <v>152</v>
      </c>
      <c r="G3210" s="528" t="s">
        <v>152</v>
      </c>
      <c r="Q3210" s="519" t="s">
        <v>110</v>
      </c>
      <c r="R3210" s="551"/>
      <c r="S3210" s="552"/>
      <c r="T3210" s="553"/>
      <c r="U3210" s="549"/>
      <c r="V3210" s="549"/>
      <c r="W3210" s="550"/>
      <c r="X3210" s="550"/>
      <c r="Y3210" s="550"/>
      <c r="Z3210" s="550"/>
      <c r="AA3210" s="550"/>
      <c r="AB3210" s="550"/>
      <c r="AC3210" s="550"/>
      <c r="AD3210" s="550"/>
      <c r="AE3210" s="550"/>
      <c r="AF3210" s="550"/>
      <c r="AG3210" s="550"/>
      <c r="AH3210" s="550"/>
      <c r="AK3210" s="289"/>
    </row>
    <row r="3211" spans="5:37" outlineLevel="1" x14ac:dyDescent="0.2">
      <c r="E3211" s="526" t="s">
        <v>152</v>
      </c>
      <c r="F3211" s="527" t="s">
        <v>152</v>
      </c>
      <c r="G3211" s="528" t="s">
        <v>152</v>
      </c>
      <c r="Q3211" s="519" t="s">
        <v>110</v>
      </c>
      <c r="R3211" s="551"/>
      <c r="S3211" s="552"/>
      <c r="T3211" s="553"/>
      <c r="U3211" s="549"/>
      <c r="V3211" s="549"/>
      <c r="W3211" s="550"/>
      <c r="X3211" s="550"/>
      <c r="Y3211" s="550"/>
      <c r="Z3211" s="550"/>
      <c r="AA3211" s="550"/>
      <c r="AB3211" s="550"/>
      <c r="AC3211" s="550"/>
      <c r="AD3211" s="550"/>
      <c r="AE3211" s="550"/>
      <c r="AF3211" s="550"/>
      <c r="AG3211" s="550"/>
      <c r="AH3211" s="550"/>
      <c r="AK3211" s="289"/>
    </row>
    <row r="3212" spans="5:37" outlineLevel="1" x14ac:dyDescent="0.2">
      <c r="E3212" s="526" t="s">
        <v>152</v>
      </c>
      <c r="F3212" s="527" t="s">
        <v>152</v>
      </c>
      <c r="G3212" s="528" t="s">
        <v>152</v>
      </c>
      <c r="Q3212" s="519" t="s">
        <v>110</v>
      </c>
      <c r="R3212" s="551"/>
      <c r="S3212" s="552"/>
      <c r="T3212" s="553"/>
      <c r="U3212" s="549"/>
      <c r="V3212" s="549"/>
      <c r="W3212" s="550"/>
      <c r="X3212" s="550"/>
      <c r="Y3212" s="550"/>
      <c r="Z3212" s="550"/>
      <c r="AA3212" s="550"/>
      <c r="AB3212" s="550"/>
      <c r="AC3212" s="550"/>
      <c r="AD3212" s="550"/>
      <c r="AE3212" s="550"/>
      <c r="AF3212" s="550"/>
      <c r="AG3212" s="550"/>
      <c r="AH3212" s="550"/>
      <c r="AK3212" s="289"/>
    </row>
    <row r="3213" spans="5:37" outlineLevel="1" x14ac:dyDescent="0.2">
      <c r="E3213" s="526" t="s">
        <v>152</v>
      </c>
      <c r="F3213" s="527" t="s">
        <v>152</v>
      </c>
      <c r="G3213" s="528" t="s">
        <v>152</v>
      </c>
      <c r="Q3213" s="519" t="s">
        <v>110</v>
      </c>
      <c r="R3213" s="551"/>
      <c r="S3213" s="552"/>
      <c r="T3213" s="553"/>
      <c r="U3213" s="549"/>
      <c r="V3213" s="549"/>
      <c r="W3213" s="550"/>
      <c r="X3213" s="550"/>
      <c r="Y3213" s="550"/>
      <c r="Z3213" s="550"/>
      <c r="AA3213" s="550"/>
      <c r="AB3213" s="550"/>
      <c r="AC3213" s="550"/>
      <c r="AD3213" s="550"/>
      <c r="AE3213" s="550"/>
      <c r="AF3213" s="550"/>
      <c r="AG3213" s="550"/>
      <c r="AH3213" s="550"/>
      <c r="AK3213" s="289"/>
    </row>
    <row r="3214" spans="5:37" outlineLevel="1" x14ac:dyDescent="0.2">
      <c r="E3214" s="526" t="s">
        <v>152</v>
      </c>
      <c r="F3214" s="527" t="s">
        <v>152</v>
      </c>
      <c r="G3214" s="528" t="s">
        <v>152</v>
      </c>
      <c r="Q3214" s="519" t="s">
        <v>110</v>
      </c>
      <c r="R3214" s="551"/>
      <c r="S3214" s="552"/>
      <c r="T3214" s="553"/>
      <c r="U3214" s="549"/>
      <c r="V3214" s="549"/>
      <c r="W3214" s="550"/>
      <c r="X3214" s="550"/>
      <c r="Y3214" s="550"/>
      <c r="Z3214" s="550"/>
      <c r="AA3214" s="550"/>
      <c r="AB3214" s="550"/>
      <c r="AC3214" s="550"/>
      <c r="AD3214" s="550"/>
      <c r="AE3214" s="550"/>
      <c r="AF3214" s="550"/>
      <c r="AG3214" s="550"/>
      <c r="AH3214" s="550"/>
      <c r="AK3214" s="289"/>
    </row>
    <row r="3215" spans="5:37" outlineLevel="1" x14ac:dyDescent="0.2">
      <c r="E3215" s="526" t="s">
        <v>152</v>
      </c>
      <c r="F3215" s="527" t="s">
        <v>152</v>
      </c>
      <c r="G3215" s="528" t="s">
        <v>152</v>
      </c>
      <c r="H3215" s="16"/>
      <c r="I3215" s="16"/>
      <c r="J3215" s="16"/>
      <c r="Q3215" s="519" t="s">
        <v>110</v>
      </c>
      <c r="R3215" s="551"/>
      <c r="S3215" s="552"/>
      <c r="T3215" s="553"/>
      <c r="U3215" s="549"/>
      <c r="V3215" s="549"/>
      <c r="W3215" s="550"/>
      <c r="X3215" s="550"/>
      <c r="Y3215" s="550"/>
      <c r="Z3215" s="550"/>
      <c r="AA3215" s="550"/>
      <c r="AB3215" s="550"/>
      <c r="AC3215" s="550"/>
      <c r="AD3215" s="550"/>
      <c r="AE3215" s="550"/>
      <c r="AF3215" s="550"/>
      <c r="AG3215" s="550"/>
      <c r="AH3215" s="550"/>
      <c r="AK3215" s="289"/>
    </row>
    <row r="3216" spans="5:37" outlineLevel="1" x14ac:dyDescent="0.2">
      <c r="E3216" s="526" t="s">
        <v>152</v>
      </c>
      <c r="F3216" s="527" t="s">
        <v>152</v>
      </c>
      <c r="G3216" s="528" t="s">
        <v>152</v>
      </c>
      <c r="H3216" s="16"/>
      <c r="I3216" s="16"/>
      <c r="J3216" s="16"/>
      <c r="Q3216" s="519" t="s">
        <v>110</v>
      </c>
      <c r="R3216" s="551"/>
      <c r="S3216" s="552"/>
      <c r="T3216" s="553"/>
      <c r="U3216" s="549"/>
      <c r="V3216" s="549"/>
      <c r="W3216" s="550"/>
      <c r="X3216" s="550"/>
      <c r="Y3216" s="550"/>
      <c r="Z3216" s="550"/>
      <c r="AA3216" s="550"/>
      <c r="AB3216" s="550"/>
      <c r="AC3216" s="550"/>
      <c r="AD3216" s="550"/>
      <c r="AE3216" s="550"/>
      <c r="AF3216" s="550"/>
      <c r="AG3216" s="550"/>
      <c r="AH3216" s="550"/>
      <c r="AK3216" s="289"/>
    </row>
    <row r="3217" spans="5:37" outlineLevel="1" x14ac:dyDescent="0.2">
      <c r="E3217" s="526" t="s">
        <v>152</v>
      </c>
      <c r="F3217" s="527" t="s">
        <v>152</v>
      </c>
      <c r="G3217" s="533" t="s">
        <v>152</v>
      </c>
      <c r="H3217" s="16"/>
      <c r="I3217" s="16"/>
      <c r="J3217" s="16"/>
      <c r="Q3217" s="519" t="s">
        <v>110</v>
      </c>
      <c r="R3217" s="554"/>
      <c r="S3217" s="555"/>
      <c r="T3217" s="556"/>
      <c r="U3217" s="549"/>
      <c r="V3217" s="549"/>
      <c r="W3217" s="550"/>
      <c r="X3217" s="550"/>
      <c r="Y3217" s="550"/>
      <c r="Z3217" s="550"/>
      <c r="AA3217" s="550"/>
      <c r="AB3217" s="550"/>
      <c r="AC3217" s="550"/>
      <c r="AD3217" s="550"/>
      <c r="AE3217" s="550"/>
      <c r="AF3217" s="550"/>
      <c r="AG3217" s="550"/>
      <c r="AH3217" s="550"/>
      <c r="AK3217" s="289"/>
    </row>
    <row r="3218" spans="5:37" outlineLevel="1" x14ac:dyDescent="0.2">
      <c r="E3218" s="516" t="s">
        <v>152</v>
      </c>
      <c r="F3218" s="517" t="s">
        <v>152</v>
      </c>
      <c r="G3218" s="518" t="s">
        <v>152</v>
      </c>
      <c r="Q3218" s="519" t="s">
        <v>110</v>
      </c>
      <c r="R3218" s="546"/>
      <c r="S3218" s="547"/>
      <c r="T3218" s="548"/>
      <c r="U3218" s="549"/>
      <c r="V3218" s="549"/>
      <c r="W3218" s="550"/>
      <c r="X3218" s="550"/>
      <c r="Y3218" s="550"/>
      <c r="Z3218" s="550"/>
      <c r="AA3218" s="550"/>
      <c r="AB3218" s="550"/>
      <c r="AC3218" s="550"/>
      <c r="AD3218" s="550"/>
      <c r="AE3218" s="550"/>
      <c r="AF3218" s="550"/>
      <c r="AG3218" s="550"/>
      <c r="AH3218" s="550"/>
      <c r="AK3218" s="289"/>
    </row>
    <row r="3219" spans="5:37" outlineLevel="1" x14ac:dyDescent="0.2">
      <c r="E3219" s="526" t="s">
        <v>152</v>
      </c>
      <c r="F3219" s="527" t="s">
        <v>152</v>
      </c>
      <c r="G3219" s="528" t="s">
        <v>152</v>
      </c>
      <c r="Q3219" s="519" t="s">
        <v>110</v>
      </c>
      <c r="R3219" s="551"/>
      <c r="S3219" s="552"/>
      <c r="T3219" s="553"/>
      <c r="U3219" s="549"/>
      <c r="V3219" s="549"/>
      <c r="W3219" s="550"/>
      <c r="X3219" s="550"/>
      <c r="Y3219" s="550"/>
      <c r="Z3219" s="550"/>
      <c r="AA3219" s="550"/>
      <c r="AB3219" s="550"/>
      <c r="AC3219" s="550"/>
      <c r="AD3219" s="550"/>
      <c r="AE3219" s="550"/>
      <c r="AF3219" s="550"/>
      <c r="AG3219" s="550"/>
      <c r="AH3219" s="550"/>
      <c r="AK3219" s="289"/>
    </row>
    <row r="3220" spans="5:37" outlineLevel="1" x14ac:dyDescent="0.2">
      <c r="E3220" s="526" t="s">
        <v>152</v>
      </c>
      <c r="F3220" s="527" t="s">
        <v>152</v>
      </c>
      <c r="G3220" s="528" t="s">
        <v>152</v>
      </c>
      <c r="Q3220" s="519" t="s">
        <v>110</v>
      </c>
      <c r="R3220" s="551"/>
      <c r="S3220" s="552"/>
      <c r="T3220" s="553"/>
      <c r="U3220" s="549"/>
      <c r="V3220" s="549"/>
      <c r="W3220" s="550"/>
      <c r="X3220" s="550"/>
      <c r="Y3220" s="550"/>
      <c r="Z3220" s="550"/>
      <c r="AA3220" s="550"/>
      <c r="AB3220" s="550"/>
      <c r="AC3220" s="550"/>
      <c r="AD3220" s="550"/>
      <c r="AE3220" s="550"/>
      <c r="AF3220" s="550"/>
      <c r="AG3220" s="550"/>
      <c r="AH3220" s="550"/>
      <c r="AK3220" s="289"/>
    </row>
    <row r="3221" spans="5:37" outlineLevel="1" x14ac:dyDescent="0.2">
      <c r="E3221" s="526" t="s">
        <v>152</v>
      </c>
      <c r="F3221" s="527" t="s">
        <v>152</v>
      </c>
      <c r="G3221" s="528" t="s">
        <v>152</v>
      </c>
      <c r="Q3221" s="519" t="s">
        <v>110</v>
      </c>
      <c r="R3221" s="551"/>
      <c r="S3221" s="552"/>
      <c r="T3221" s="553"/>
      <c r="U3221" s="549"/>
      <c r="V3221" s="549"/>
      <c r="W3221" s="550"/>
      <c r="X3221" s="550"/>
      <c r="Y3221" s="550"/>
      <c r="Z3221" s="550"/>
      <c r="AA3221" s="550"/>
      <c r="AB3221" s="550"/>
      <c r="AC3221" s="550"/>
      <c r="AD3221" s="550"/>
      <c r="AE3221" s="550"/>
      <c r="AF3221" s="550"/>
      <c r="AG3221" s="550"/>
      <c r="AH3221" s="550"/>
      <c r="AK3221" s="289"/>
    </row>
    <row r="3222" spans="5:37" outlineLevel="1" x14ac:dyDescent="0.2">
      <c r="E3222" s="526" t="s">
        <v>152</v>
      </c>
      <c r="F3222" s="527" t="s">
        <v>152</v>
      </c>
      <c r="G3222" s="528" t="s">
        <v>152</v>
      </c>
      <c r="Q3222" s="519" t="s">
        <v>110</v>
      </c>
      <c r="R3222" s="551"/>
      <c r="S3222" s="552"/>
      <c r="T3222" s="553"/>
      <c r="U3222" s="549"/>
      <c r="V3222" s="549"/>
      <c r="W3222" s="550"/>
      <c r="X3222" s="550"/>
      <c r="Y3222" s="550"/>
      <c r="Z3222" s="550"/>
      <c r="AA3222" s="550"/>
      <c r="AB3222" s="550"/>
      <c r="AC3222" s="550"/>
      <c r="AD3222" s="550"/>
      <c r="AE3222" s="550"/>
      <c r="AF3222" s="550"/>
      <c r="AG3222" s="550"/>
      <c r="AH3222" s="550"/>
      <c r="AK3222" s="289"/>
    </row>
    <row r="3223" spans="5:37" outlineLevel="1" x14ac:dyDescent="0.2">
      <c r="E3223" s="526" t="s">
        <v>152</v>
      </c>
      <c r="F3223" s="527" t="s">
        <v>152</v>
      </c>
      <c r="G3223" s="528" t="s">
        <v>152</v>
      </c>
      <c r="Q3223" s="519" t="s">
        <v>110</v>
      </c>
      <c r="R3223" s="551"/>
      <c r="S3223" s="552"/>
      <c r="T3223" s="553"/>
      <c r="U3223" s="549"/>
      <c r="V3223" s="549"/>
      <c r="W3223" s="550"/>
      <c r="X3223" s="550"/>
      <c r="Y3223" s="550"/>
      <c r="Z3223" s="550"/>
      <c r="AA3223" s="550"/>
      <c r="AB3223" s="550"/>
      <c r="AC3223" s="550"/>
      <c r="AD3223" s="550"/>
      <c r="AE3223" s="550"/>
      <c r="AF3223" s="550"/>
      <c r="AG3223" s="550"/>
      <c r="AH3223" s="550"/>
      <c r="AK3223" s="289"/>
    </row>
    <row r="3224" spans="5:37" outlineLevel="1" x14ac:dyDescent="0.2">
      <c r="E3224" s="526" t="s">
        <v>152</v>
      </c>
      <c r="F3224" s="527" t="s">
        <v>152</v>
      </c>
      <c r="G3224" s="528" t="s">
        <v>152</v>
      </c>
      <c r="Q3224" s="519" t="s">
        <v>110</v>
      </c>
      <c r="R3224" s="551"/>
      <c r="S3224" s="552"/>
      <c r="T3224" s="553"/>
      <c r="U3224" s="549"/>
      <c r="V3224" s="549"/>
      <c r="W3224" s="550"/>
      <c r="X3224" s="550"/>
      <c r="Y3224" s="550"/>
      <c r="Z3224" s="550"/>
      <c r="AA3224" s="550"/>
      <c r="AB3224" s="550"/>
      <c r="AC3224" s="550"/>
      <c r="AD3224" s="550"/>
      <c r="AE3224" s="550"/>
      <c r="AF3224" s="550"/>
      <c r="AG3224" s="550"/>
      <c r="AH3224" s="550"/>
      <c r="AK3224" s="289"/>
    </row>
    <row r="3225" spans="5:37" outlineLevel="1" x14ac:dyDescent="0.2">
      <c r="E3225" s="526" t="s">
        <v>152</v>
      </c>
      <c r="F3225" s="527" t="s">
        <v>152</v>
      </c>
      <c r="G3225" s="528" t="s">
        <v>152</v>
      </c>
      <c r="H3225" s="16"/>
      <c r="I3225" s="16"/>
      <c r="J3225" s="16"/>
      <c r="Q3225" s="519" t="s">
        <v>110</v>
      </c>
      <c r="R3225" s="551"/>
      <c r="S3225" s="552"/>
      <c r="T3225" s="553"/>
      <c r="U3225" s="549"/>
      <c r="V3225" s="549"/>
      <c r="W3225" s="550"/>
      <c r="X3225" s="550"/>
      <c r="Y3225" s="550"/>
      <c r="Z3225" s="550"/>
      <c r="AA3225" s="550"/>
      <c r="AB3225" s="550"/>
      <c r="AC3225" s="550"/>
      <c r="AD3225" s="550"/>
      <c r="AE3225" s="550"/>
      <c r="AF3225" s="550"/>
      <c r="AG3225" s="550"/>
      <c r="AH3225" s="550"/>
      <c r="AK3225" s="289"/>
    </row>
    <row r="3226" spans="5:37" outlineLevel="1" x14ac:dyDescent="0.2">
      <c r="E3226" s="526" t="s">
        <v>152</v>
      </c>
      <c r="F3226" s="527" t="s">
        <v>152</v>
      </c>
      <c r="G3226" s="528" t="s">
        <v>152</v>
      </c>
      <c r="H3226" s="16"/>
      <c r="I3226" s="16"/>
      <c r="J3226" s="16"/>
      <c r="Q3226" s="519" t="s">
        <v>110</v>
      </c>
      <c r="R3226" s="551"/>
      <c r="S3226" s="552"/>
      <c r="T3226" s="553"/>
      <c r="U3226" s="549"/>
      <c r="V3226" s="549"/>
      <c r="W3226" s="550"/>
      <c r="X3226" s="550"/>
      <c r="Y3226" s="550"/>
      <c r="Z3226" s="550"/>
      <c r="AA3226" s="550"/>
      <c r="AB3226" s="550"/>
      <c r="AC3226" s="550"/>
      <c r="AD3226" s="550"/>
      <c r="AE3226" s="550"/>
      <c r="AF3226" s="550"/>
      <c r="AG3226" s="550"/>
      <c r="AH3226" s="550"/>
      <c r="AK3226" s="289"/>
    </row>
    <row r="3227" spans="5:37" outlineLevel="1" x14ac:dyDescent="0.2">
      <c r="E3227" s="526" t="s">
        <v>152</v>
      </c>
      <c r="F3227" s="527" t="s">
        <v>152</v>
      </c>
      <c r="G3227" s="533" t="s">
        <v>152</v>
      </c>
      <c r="H3227" s="16"/>
      <c r="I3227" s="16"/>
      <c r="J3227" s="16"/>
      <c r="Q3227" s="519" t="s">
        <v>110</v>
      </c>
      <c r="R3227" s="554"/>
      <c r="S3227" s="555"/>
      <c r="T3227" s="556"/>
      <c r="U3227" s="549"/>
      <c r="V3227" s="549"/>
      <c r="W3227" s="550"/>
      <c r="X3227" s="550"/>
      <c r="Y3227" s="550"/>
      <c r="Z3227" s="550"/>
      <c r="AA3227" s="550"/>
      <c r="AB3227" s="550"/>
      <c r="AC3227" s="550"/>
      <c r="AD3227" s="550"/>
      <c r="AE3227" s="550"/>
      <c r="AF3227" s="550"/>
      <c r="AG3227" s="550"/>
      <c r="AH3227" s="550"/>
      <c r="AK3227" s="289"/>
    </row>
    <row r="3228" spans="5:37" outlineLevel="1" x14ac:dyDescent="0.2">
      <c r="E3228" s="516" t="s">
        <v>152</v>
      </c>
      <c r="F3228" s="517" t="s">
        <v>152</v>
      </c>
      <c r="G3228" s="518" t="s">
        <v>152</v>
      </c>
      <c r="Q3228" s="519" t="s">
        <v>110</v>
      </c>
      <c r="R3228" s="546"/>
      <c r="S3228" s="547"/>
      <c r="T3228" s="548"/>
      <c r="U3228" s="549"/>
      <c r="V3228" s="549"/>
      <c r="W3228" s="550"/>
      <c r="X3228" s="550"/>
      <c r="Y3228" s="550"/>
      <c r="Z3228" s="550"/>
      <c r="AA3228" s="550"/>
      <c r="AB3228" s="550"/>
      <c r="AC3228" s="550"/>
      <c r="AD3228" s="550"/>
      <c r="AE3228" s="550"/>
      <c r="AF3228" s="550"/>
      <c r="AG3228" s="550"/>
      <c r="AH3228" s="550"/>
      <c r="AK3228" s="289"/>
    </row>
    <row r="3229" spans="5:37" outlineLevel="1" x14ac:dyDescent="0.2">
      <c r="E3229" s="526" t="s">
        <v>152</v>
      </c>
      <c r="F3229" s="527" t="s">
        <v>152</v>
      </c>
      <c r="G3229" s="528" t="s">
        <v>152</v>
      </c>
      <c r="Q3229" s="519" t="s">
        <v>110</v>
      </c>
      <c r="R3229" s="551"/>
      <c r="S3229" s="552"/>
      <c r="T3229" s="553"/>
      <c r="U3229" s="549"/>
      <c r="V3229" s="549"/>
      <c r="W3229" s="550"/>
      <c r="X3229" s="550"/>
      <c r="Y3229" s="550"/>
      <c r="Z3229" s="550"/>
      <c r="AA3229" s="550"/>
      <c r="AB3229" s="550"/>
      <c r="AC3229" s="550"/>
      <c r="AD3229" s="550"/>
      <c r="AE3229" s="550"/>
      <c r="AF3229" s="550"/>
      <c r="AG3229" s="550"/>
      <c r="AH3229" s="550"/>
      <c r="AK3229" s="289"/>
    </row>
    <row r="3230" spans="5:37" outlineLevel="1" x14ac:dyDescent="0.2">
      <c r="E3230" s="526" t="s">
        <v>152</v>
      </c>
      <c r="F3230" s="527" t="s">
        <v>152</v>
      </c>
      <c r="G3230" s="528" t="s">
        <v>152</v>
      </c>
      <c r="Q3230" s="519" t="s">
        <v>110</v>
      </c>
      <c r="R3230" s="551"/>
      <c r="S3230" s="552"/>
      <c r="T3230" s="553"/>
      <c r="U3230" s="549"/>
      <c r="V3230" s="549"/>
      <c r="W3230" s="550"/>
      <c r="X3230" s="550"/>
      <c r="Y3230" s="550"/>
      <c r="Z3230" s="550"/>
      <c r="AA3230" s="550"/>
      <c r="AB3230" s="550"/>
      <c r="AC3230" s="550"/>
      <c r="AD3230" s="550"/>
      <c r="AE3230" s="550"/>
      <c r="AF3230" s="550"/>
      <c r="AG3230" s="550"/>
      <c r="AH3230" s="550"/>
      <c r="AK3230" s="289"/>
    </row>
    <row r="3231" spans="5:37" outlineLevel="1" x14ac:dyDescent="0.2">
      <c r="E3231" s="526" t="s">
        <v>152</v>
      </c>
      <c r="F3231" s="527" t="s">
        <v>152</v>
      </c>
      <c r="G3231" s="528" t="s">
        <v>152</v>
      </c>
      <c r="Q3231" s="519" t="s">
        <v>110</v>
      </c>
      <c r="R3231" s="551"/>
      <c r="S3231" s="552"/>
      <c r="T3231" s="553"/>
      <c r="U3231" s="549"/>
      <c r="V3231" s="549"/>
      <c r="W3231" s="550"/>
      <c r="X3231" s="550"/>
      <c r="Y3231" s="550"/>
      <c r="Z3231" s="550"/>
      <c r="AA3231" s="550"/>
      <c r="AB3231" s="550"/>
      <c r="AC3231" s="550"/>
      <c r="AD3231" s="550"/>
      <c r="AE3231" s="550"/>
      <c r="AF3231" s="550"/>
      <c r="AG3231" s="550"/>
      <c r="AH3231" s="550"/>
      <c r="AK3231" s="289"/>
    </row>
    <row r="3232" spans="5:37" outlineLevel="1" x14ac:dyDescent="0.2">
      <c r="E3232" s="526" t="s">
        <v>152</v>
      </c>
      <c r="F3232" s="527" t="s">
        <v>152</v>
      </c>
      <c r="G3232" s="528" t="s">
        <v>152</v>
      </c>
      <c r="Q3232" s="519" t="s">
        <v>110</v>
      </c>
      <c r="R3232" s="551"/>
      <c r="S3232" s="552"/>
      <c r="T3232" s="553"/>
      <c r="U3232" s="549"/>
      <c r="V3232" s="549"/>
      <c r="W3232" s="550"/>
      <c r="X3232" s="550"/>
      <c r="Y3232" s="550"/>
      <c r="Z3232" s="550"/>
      <c r="AA3232" s="550"/>
      <c r="AB3232" s="550"/>
      <c r="AC3232" s="550"/>
      <c r="AD3232" s="550"/>
      <c r="AE3232" s="550"/>
      <c r="AF3232" s="550"/>
      <c r="AG3232" s="550"/>
      <c r="AH3232" s="550"/>
      <c r="AK3232" s="289"/>
    </row>
    <row r="3233" spans="5:37" outlineLevel="1" x14ac:dyDescent="0.2">
      <c r="E3233" s="526" t="s">
        <v>152</v>
      </c>
      <c r="F3233" s="527" t="s">
        <v>152</v>
      </c>
      <c r="G3233" s="528" t="s">
        <v>152</v>
      </c>
      <c r="Q3233" s="519" t="s">
        <v>110</v>
      </c>
      <c r="R3233" s="551"/>
      <c r="S3233" s="552"/>
      <c r="T3233" s="553"/>
      <c r="U3233" s="549"/>
      <c r="V3233" s="549"/>
      <c r="W3233" s="550"/>
      <c r="X3233" s="550"/>
      <c r="Y3233" s="550"/>
      <c r="Z3233" s="550"/>
      <c r="AA3233" s="550"/>
      <c r="AB3233" s="550"/>
      <c r="AC3233" s="550"/>
      <c r="AD3233" s="550"/>
      <c r="AE3233" s="550"/>
      <c r="AF3233" s="550"/>
      <c r="AG3233" s="550"/>
      <c r="AH3233" s="550"/>
      <c r="AK3233" s="289"/>
    </row>
    <row r="3234" spans="5:37" outlineLevel="1" x14ac:dyDescent="0.2">
      <c r="E3234" s="526" t="s">
        <v>152</v>
      </c>
      <c r="F3234" s="527" t="s">
        <v>152</v>
      </c>
      <c r="G3234" s="528" t="s">
        <v>152</v>
      </c>
      <c r="Q3234" s="519" t="s">
        <v>110</v>
      </c>
      <c r="R3234" s="551"/>
      <c r="S3234" s="552"/>
      <c r="T3234" s="553"/>
      <c r="U3234" s="549"/>
      <c r="V3234" s="549"/>
      <c r="W3234" s="550"/>
      <c r="X3234" s="550"/>
      <c r="Y3234" s="550"/>
      <c r="Z3234" s="550"/>
      <c r="AA3234" s="550"/>
      <c r="AB3234" s="550"/>
      <c r="AC3234" s="550"/>
      <c r="AD3234" s="550"/>
      <c r="AE3234" s="550"/>
      <c r="AF3234" s="550"/>
      <c r="AG3234" s="550"/>
      <c r="AH3234" s="550"/>
      <c r="AK3234" s="289"/>
    </row>
    <row r="3235" spans="5:37" outlineLevel="1" x14ac:dyDescent="0.2">
      <c r="E3235" s="526" t="s">
        <v>152</v>
      </c>
      <c r="F3235" s="527" t="s">
        <v>152</v>
      </c>
      <c r="G3235" s="528" t="s">
        <v>152</v>
      </c>
      <c r="H3235" s="16"/>
      <c r="I3235" s="16"/>
      <c r="J3235" s="16"/>
      <c r="Q3235" s="519" t="s">
        <v>110</v>
      </c>
      <c r="R3235" s="551"/>
      <c r="S3235" s="552"/>
      <c r="T3235" s="553"/>
      <c r="U3235" s="549"/>
      <c r="V3235" s="549"/>
      <c r="W3235" s="550"/>
      <c r="X3235" s="550"/>
      <c r="Y3235" s="550"/>
      <c r="Z3235" s="550"/>
      <c r="AA3235" s="550"/>
      <c r="AB3235" s="550"/>
      <c r="AC3235" s="550"/>
      <c r="AD3235" s="550"/>
      <c r="AE3235" s="550"/>
      <c r="AF3235" s="550"/>
      <c r="AG3235" s="550"/>
      <c r="AH3235" s="550"/>
      <c r="AK3235" s="289"/>
    </row>
    <row r="3236" spans="5:37" outlineLevel="1" x14ac:dyDescent="0.2">
      <c r="E3236" s="526" t="s">
        <v>152</v>
      </c>
      <c r="F3236" s="527" t="s">
        <v>152</v>
      </c>
      <c r="G3236" s="528" t="s">
        <v>152</v>
      </c>
      <c r="H3236" s="16"/>
      <c r="I3236" s="16"/>
      <c r="J3236" s="16"/>
      <c r="Q3236" s="519" t="s">
        <v>110</v>
      </c>
      <c r="R3236" s="551"/>
      <c r="S3236" s="552"/>
      <c r="T3236" s="553"/>
      <c r="U3236" s="549"/>
      <c r="V3236" s="549"/>
      <c r="W3236" s="550"/>
      <c r="X3236" s="550"/>
      <c r="Y3236" s="550"/>
      <c r="Z3236" s="550"/>
      <c r="AA3236" s="550"/>
      <c r="AB3236" s="550"/>
      <c r="AC3236" s="550"/>
      <c r="AD3236" s="550"/>
      <c r="AE3236" s="550"/>
      <c r="AF3236" s="550"/>
      <c r="AG3236" s="550"/>
      <c r="AH3236" s="550"/>
      <c r="AK3236" s="289"/>
    </row>
    <row r="3237" spans="5:37" outlineLevel="1" x14ac:dyDescent="0.2">
      <c r="E3237" s="526" t="s">
        <v>152</v>
      </c>
      <c r="F3237" s="527" t="s">
        <v>152</v>
      </c>
      <c r="G3237" s="533" t="s">
        <v>152</v>
      </c>
      <c r="H3237" s="16"/>
      <c r="I3237" s="16"/>
      <c r="J3237" s="16"/>
      <c r="Q3237" s="519" t="s">
        <v>110</v>
      </c>
      <c r="R3237" s="554"/>
      <c r="S3237" s="555"/>
      <c r="T3237" s="556"/>
      <c r="U3237" s="549"/>
      <c r="V3237" s="549"/>
      <c r="W3237" s="550"/>
      <c r="X3237" s="550"/>
      <c r="Y3237" s="550"/>
      <c r="Z3237" s="550"/>
      <c r="AA3237" s="550"/>
      <c r="AB3237" s="550"/>
      <c r="AC3237" s="550"/>
      <c r="AD3237" s="550"/>
      <c r="AE3237" s="550"/>
      <c r="AF3237" s="550"/>
      <c r="AG3237" s="550"/>
      <c r="AH3237" s="550"/>
      <c r="AK3237" s="289"/>
    </row>
    <row r="3238" spans="5:37" outlineLevel="1" x14ac:dyDescent="0.2">
      <c r="E3238" s="516" t="s">
        <v>152</v>
      </c>
      <c r="F3238" s="517" t="s">
        <v>152</v>
      </c>
      <c r="G3238" s="518" t="s">
        <v>152</v>
      </c>
      <c r="Q3238" s="519" t="s">
        <v>110</v>
      </c>
      <c r="R3238" s="546"/>
      <c r="S3238" s="547"/>
      <c r="T3238" s="548"/>
      <c r="U3238" s="549"/>
      <c r="V3238" s="549"/>
      <c r="W3238" s="550"/>
      <c r="X3238" s="550"/>
      <c r="Y3238" s="550"/>
      <c r="Z3238" s="550"/>
      <c r="AA3238" s="550"/>
      <c r="AB3238" s="550"/>
      <c r="AC3238" s="550"/>
      <c r="AD3238" s="550"/>
      <c r="AE3238" s="550"/>
      <c r="AF3238" s="550"/>
      <c r="AG3238" s="550"/>
      <c r="AH3238" s="550"/>
      <c r="AK3238" s="289"/>
    </row>
    <row r="3239" spans="5:37" outlineLevel="1" x14ac:dyDescent="0.2">
      <c r="E3239" s="526" t="s">
        <v>152</v>
      </c>
      <c r="F3239" s="527" t="s">
        <v>152</v>
      </c>
      <c r="G3239" s="528" t="s">
        <v>152</v>
      </c>
      <c r="Q3239" s="519" t="s">
        <v>110</v>
      </c>
      <c r="R3239" s="551"/>
      <c r="S3239" s="552"/>
      <c r="T3239" s="553"/>
      <c r="U3239" s="549"/>
      <c r="V3239" s="549"/>
      <c r="W3239" s="550"/>
      <c r="X3239" s="550"/>
      <c r="Y3239" s="550"/>
      <c r="Z3239" s="550"/>
      <c r="AA3239" s="550"/>
      <c r="AB3239" s="550"/>
      <c r="AC3239" s="550"/>
      <c r="AD3239" s="550"/>
      <c r="AE3239" s="550"/>
      <c r="AF3239" s="550"/>
      <c r="AG3239" s="550"/>
      <c r="AH3239" s="550"/>
      <c r="AK3239" s="289"/>
    </row>
    <row r="3240" spans="5:37" outlineLevel="1" x14ac:dyDescent="0.2">
      <c r="E3240" s="526" t="s">
        <v>152</v>
      </c>
      <c r="F3240" s="527" t="s">
        <v>152</v>
      </c>
      <c r="G3240" s="528" t="s">
        <v>152</v>
      </c>
      <c r="Q3240" s="519" t="s">
        <v>110</v>
      </c>
      <c r="R3240" s="551"/>
      <c r="S3240" s="552"/>
      <c r="T3240" s="553"/>
      <c r="U3240" s="549"/>
      <c r="V3240" s="549"/>
      <c r="W3240" s="550"/>
      <c r="X3240" s="550"/>
      <c r="Y3240" s="550"/>
      <c r="Z3240" s="550"/>
      <c r="AA3240" s="550"/>
      <c r="AB3240" s="550"/>
      <c r="AC3240" s="550"/>
      <c r="AD3240" s="550"/>
      <c r="AE3240" s="550"/>
      <c r="AF3240" s="550"/>
      <c r="AG3240" s="550"/>
      <c r="AH3240" s="550"/>
      <c r="AK3240" s="289"/>
    </row>
    <row r="3241" spans="5:37" outlineLevel="1" x14ac:dyDescent="0.2">
      <c r="E3241" s="526" t="s">
        <v>152</v>
      </c>
      <c r="F3241" s="527" t="s">
        <v>152</v>
      </c>
      <c r="G3241" s="528" t="s">
        <v>152</v>
      </c>
      <c r="Q3241" s="519" t="s">
        <v>110</v>
      </c>
      <c r="R3241" s="551"/>
      <c r="S3241" s="552"/>
      <c r="T3241" s="553"/>
      <c r="U3241" s="549"/>
      <c r="V3241" s="549"/>
      <c r="W3241" s="550"/>
      <c r="X3241" s="550"/>
      <c r="Y3241" s="550"/>
      <c r="Z3241" s="550"/>
      <c r="AA3241" s="550"/>
      <c r="AB3241" s="550"/>
      <c r="AC3241" s="550"/>
      <c r="AD3241" s="550"/>
      <c r="AE3241" s="550"/>
      <c r="AF3241" s="550"/>
      <c r="AG3241" s="550"/>
      <c r="AH3241" s="550"/>
      <c r="AK3241" s="289"/>
    </row>
    <row r="3242" spans="5:37" outlineLevel="1" x14ac:dyDescent="0.2">
      <c r="E3242" s="526" t="s">
        <v>152</v>
      </c>
      <c r="F3242" s="527" t="s">
        <v>152</v>
      </c>
      <c r="G3242" s="528" t="s">
        <v>152</v>
      </c>
      <c r="Q3242" s="519" t="s">
        <v>110</v>
      </c>
      <c r="R3242" s="551"/>
      <c r="S3242" s="552"/>
      <c r="T3242" s="553"/>
      <c r="U3242" s="549"/>
      <c r="V3242" s="549"/>
      <c r="W3242" s="550"/>
      <c r="X3242" s="550"/>
      <c r="Y3242" s="550"/>
      <c r="Z3242" s="550"/>
      <c r="AA3242" s="550"/>
      <c r="AB3242" s="550"/>
      <c r="AC3242" s="550"/>
      <c r="AD3242" s="550"/>
      <c r="AE3242" s="550"/>
      <c r="AF3242" s="550"/>
      <c r="AG3242" s="550"/>
      <c r="AH3242" s="550"/>
      <c r="AK3242" s="289"/>
    </row>
    <row r="3243" spans="5:37" outlineLevel="1" x14ac:dyDescent="0.2">
      <c r="E3243" s="526" t="s">
        <v>152</v>
      </c>
      <c r="F3243" s="527" t="s">
        <v>152</v>
      </c>
      <c r="G3243" s="528" t="s">
        <v>152</v>
      </c>
      <c r="Q3243" s="519" t="s">
        <v>110</v>
      </c>
      <c r="R3243" s="551"/>
      <c r="S3243" s="552"/>
      <c r="T3243" s="553"/>
      <c r="U3243" s="549"/>
      <c r="V3243" s="549"/>
      <c r="W3243" s="550"/>
      <c r="X3243" s="550"/>
      <c r="Y3243" s="550"/>
      <c r="Z3243" s="550"/>
      <c r="AA3243" s="550"/>
      <c r="AB3243" s="550"/>
      <c r="AC3243" s="550"/>
      <c r="AD3243" s="550"/>
      <c r="AE3243" s="550"/>
      <c r="AF3243" s="550"/>
      <c r="AG3243" s="550"/>
      <c r="AH3243" s="550"/>
      <c r="AK3243" s="289"/>
    </row>
    <row r="3244" spans="5:37" outlineLevel="1" x14ac:dyDescent="0.2">
      <c r="E3244" s="526" t="s">
        <v>152</v>
      </c>
      <c r="F3244" s="527" t="s">
        <v>152</v>
      </c>
      <c r="G3244" s="528" t="s">
        <v>152</v>
      </c>
      <c r="Q3244" s="519" t="s">
        <v>110</v>
      </c>
      <c r="R3244" s="551"/>
      <c r="S3244" s="552"/>
      <c r="T3244" s="553"/>
      <c r="U3244" s="549"/>
      <c r="V3244" s="549"/>
      <c r="W3244" s="550"/>
      <c r="X3244" s="550"/>
      <c r="Y3244" s="550"/>
      <c r="Z3244" s="550"/>
      <c r="AA3244" s="550"/>
      <c r="AB3244" s="550"/>
      <c r="AC3244" s="550"/>
      <c r="AD3244" s="550"/>
      <c r="AE3244" s="550"/>
      <c r="AF3244" s="550"/>
      <c r="AG3244" s="550"/>
      <c r="AH3244" s="550"/>
      <c r="AK3244" s="289"/>
    </row>
    <row r="3245" spans="5:37" outlineLevel="1" x14ac:dyDescent="0.2">
      <c r="E3245" s="526" t="s">
        <v>152</v>
      </c>
      <c r="F3245" s="527" t="s">
        <v>152</v>
      </c>
      <c r="G3245" s="528" t="s">
        <v>152</v>
      </c>
      <c r="H3245" s="16"/>
      <c r="I3245" s="16"/>
      <c r="J3245" s="16"/>
      <c r="Q3245" s="519" t="s">
        <v>110</v>
      </c>
      <c r="R3245" s="551"/>
      <c r="S3245" s="552"/>
      <c r="T3245" s="553"/>
      <c r="U3245" s="549"/>
      <c r="V3245" s="549"/>
      <c r="W3245" s="550"/>
      <c r="X3245" s="550"/>
      <c r="Y3245" s="550"/>
      <c r="Z3245" s="550"/>
      <c r="AA3245" s="550"/>
      <c r="AB3245" s="550"/>
      <c r="AC3245" s="550"/>
      <c r="AD3245" s="550"/>
      <c r="AE3245" s="550"/>
      <c r="AF3245" s="550"/>
      <c r="AG3245" s="550"/>
      <c r="AH3245" s="550"/>
      <c r="AK3245" s="289"/>
    </row>
    <row r="3246" spans="5:37" outlineLevel="1" x14ac:dyDescent="0.2">
      <c r="E3246" s="526" t="s">
        <v>152</v>
      </c>
      <c r="F3246" s="527" t="s">
        <v>152</v>
      </c>
      <c r="G3246" s="528" t="s">
        <v>152</v>
      </c>
      <c r="H3246" s="16"/>
      <c r="I3246" s="16"/>
      <c r="J3246" s="16"/>
      <c r="Q3246" s="519" t="s">
        <v>110</v>
      </c>
      <c r="R3246" s="551"/>
      <c r="S3246" s="552"/>
      <c r="T3246" s="553"/>
      <c r="U3246" s="549"/>
      <c r="V3246" s="549"/>
      <c r="W3246" s="550"/>
      <c r="X3246" s="550"/>
      <c r="Y3246" s="550"/>
      <c r="Z3246" s="550"/>
      <c r="AA3246" s="550"/>
      <c r="AB3246" s="550"/>
      <c r="AC3246" s="550"/>
      <c r="AD3246" s="550"/>
      <c r="AE3246" s="550"/>
      <c r="AF3246" s="550"/>
      <c r="AG3246" s="550"/>
      <c r="AH3246" s="550"/>
      <c r="AK3246" s="289"/>
    </row>
    <row r="3247" spans="5:37" outlineLevel="1" x14ac:dyDescent="0.2">
      <c r="E3247" s="526" t="s">
        <v>152</v>
      </c>
      <c r="F3247" s="527" t="s">
        <v>152</v>
      </c>
      <c r="G3247" s="533" t="s">
        <v>152</v>
      </c>
      <c r="H3247" s="16"/>
      <c r="I3247" s="16"/>
      <c r="J3247" s="16"/>
      <c r="Q3247" s="519" t="s">
        <v>110</v>
      </c>
      <c r="R3247" s="554"/>
      <c r="S3247" s="555"/>
      <c r="T3247" s="556"/>
      <c r="U3247" s="549"/>
      <c r="V3247" s="549"/>
      <c r="W3247" s="550"/>
      <c r="X3247" s="550"/>
      <c r="Y3247" s="550"/>
      <c r="Z3247" s="550"/>
      <c r="AA3247" s="550"/>
      <c r="AB3247" s="550"/>
      <c r="AC3247" s="550"/>
      <c r="AD3247" s="550"/>
      <c r="AE3247" s="550"/>
      <c r="AF3247" s="550"/>
      <c r="AG3247" s="550"/>
      <c r="AH3247" s="550"/>
      <c r="AK3247" s="289"/>
    </row>
    <row r="3248" spans="5:37" outlineLevel="1" x14ac:dyDescent="0.2">
      <c r="E3248" s="516" t="s">
        <v>152</v>
      </c>
      <c r="F3248" s="517" t="s">
        <v>152</v>
      </c>
      <c r="G3248" s="518" t="s">
        <v>152</v>
      </c>
      <c r="Q3248" s="519" t="s">
        <v>110</v>
      </c>
      <c r="R3248" s="546"/>
      <c r="S3248" s="547"/>
      <c r="T3248" s="548"/>
      <c r="U3248" s="549"/>
      <c r="V3248" s="549"/>
      <c r="W3248" s="550"/>
      <c r="X3248" s="550"/>
      <c r="Y3248" s="550"/>
      <c r="Z3248" s="550"/>
      <c r="AA3248" s="550"/>
      <c r="AB3248" s="550"/>
      <c r="AC3248" s="550"/>
      <c r="AD3248" s="550"/>
      <c r="AE3248" s="550"/>
      <c r="AF3248" s="550"/>
      <c r="AG3248" s="550"/>
      <c r="AH3248" s="550"/>
      <c r="AK3248" s="289"/>
    </row>
    <row r="3249" spans="5:37" outlineLevel="1" x14ac:dyDescent="0.2">
      <c r="E3249" s="526" t="s">
        <v>152</v>
      </c>
      <c r="F3249" s="527" t="s">
        <v>152</v>
      </c>
      <c r="G3249" s="528" t="s">
        <v>152</v>
      </c>
      <c r="Q3249" s="519" t="s">
        <v>110</v>
      </c>
      <c r="R3249" s="551"/>
      <c r="S3249" s="552"/>
      <c r="T3249" s="553"/>
      <c r="U3249" s="549"/>
      <c r="V3249" s="549"/>
      <c r="W3249" s="550"/>
      <c r="X3249" s="550"/>
      <c r="Y3249" s="550"/>
      <c r="Z3249" s="550"/>
      <c r="AA3249" s="550"/>
      <c r="AB3249" s="550"/>
      <c r="AC3249" s="550"/>
      <c r="AD3249" s="550"/>
      <c r="AE3249" s="550"/>
      <c r="AF3249" s="550"/>
      <c r="AG3249" s="550"/>
      <c r="AH3249" s="550"/>
      <c r="AK3249" s="289"/>
    </row>
    <row r="3250" spans="5:37" outlineLevel="1" x14ac:dyDescent="0.2">
      <c r="E3250" s="526" t="s">
        <v>152</v>
      </c>
      <c r="F3250" s="527" t="s">
        <v>152</v>
      </c>
      <c r="G3250" s="528" t="s">
        <v>152</v>
      </c>
      <c r="Q3250" s="519" t="s">
        <v>110</v>
      </c>
      <c r="R3250" s="551"/>
      <c r="S3250" s="552"/>
      <c r="T3250" s="553"/>
      <c r="U3250" s="549"/>
      <c r="V3250" s="549"/>
      <c r="W3250" s="550"/>
      <c r="X3250" s="550"/>
      <c r="Y3250" s="550"/>
      <c r="Z3250" s="550"/>
      <c r="AA3250" s="550"/>
      <c r="AB3250" s="550"/>
      <c r="AC3250" s="550"/>
      <c r="AD3250" s="550"/>
      <c r="AE3250" s="550"/>
      <c r="AF3250" s="550"/>
      <c r="AG3250" s="550"/>
      <c r="AH3250" s="550"/>
      <c r="AK3250" s="289"/>
    </row>
    <row r="3251" spans="5:37" outlineLevel="1" x14ac:dyDescent="0.2">
      <c r="E3251" s="526" t="s">
        <v>152</v>
      </c>
      <c r="F3251" s="527" t="s">
        <v>152</v>
      </c>
      <c r="G3251" s="528" t="s">
        <v>152</v>
      </c>
      <c r="Q3251" s="519" t="s">
        <v>110</v>
      </c>
      <c r="R3251" s="551"/>
      <c r="S3251" s="552"/>
      <c r="T3251" s="553"/>
      <c r="U3251" s="549"/>
      <c r="V3251" s="549"/>
      <c r="W3251" s="550"/>
      <c r="X3251" s="550"/>
      <c r="Y3251" s="550"/>
      <c r="Z3251" s="550"/>
      <c r="AA3251" s="550"/>
      <c r="AB3251" s="550"/>
      <c r="AC3251" s="550"/>
      <c r="AD3251" s="550"/>
      <c r="AE3251" s="550"/>
      <c r="AF3251" s="550"/>
      <c r="AG3251" s="550"/>
      <c r="AH3251" s="550"/>
      <c r="AK3251" s="289"/>
    </row>
    <row r="3252" spans="5:37" outlineLevel="1" x14ac:dyDescent="0.2">
      <c r="E3252" s="526" t="s">
        <v>152</v>
      </c>
      <c r="F3252" s="527" t="s">
        <v>152</v>
      </c>
      <c r="G3252" s="528" t="s">
        <v>152</v>
      </c>
      <c r="Q3252" s="519" t="s">
        <v>110</v>
      </c>
      <c r="R3252" s="551"/>
      <c r="S3252" s="552"/>
      <c r="T3252" s="553"/>
      <c r="U3252" s="549"/>
      <c r="V3252" s="549"/>
      <c r="W3252" s="550"/>
      <c r="X3252" s="550"/>
      <c r="Y3252" s="550"/>
      <c r="Z3252" s="550"/>
      <c r="AA3252" s="550"/>
      <c r="AB3252" s="550"/>
      <c r="AC3252" s="550"/>
      <c r="AD3252" s="550"/>
      <c r="AE3252" s="550"/>
      <c r="AF3252" s="550"/>
      <c r="AG3252" s="550"/>
      <c r="AH3252" s="550"/>
      <c r="AK3252" s="289"/>
    </row>
    <row r="3253" spans="5:37" outlineLevel="1" x14ac:dyDescent="0.2">
      <c r="E3253" s="526" t="s">
        <v>152</v>
      </c>
      <c r="F3253" s="527" t="s">
        <v>152</v>
      </c>
      <c r="G3253" s="528" t="s">
        <v>152</v>
      </c>
      <c r="Q3253" s="519" t="s">
        <v>110</v>
      </c>
      <c r="R3253" s="551"/>
      <c r="S3253" s="552"/>
      <c r="T3253" s="553"/>
      <c r="U3253" s="549"/>
      <c r="V3253" s="549"/>
      <c r="W3253" s="550"/>
      <c r="X3253" s="550"/>
      <c r="Y3253" s="550"/>
      <c r="Z3253" s="550"/>
      <c r="AA3253" s="550"/>
      <c r="AB3253" s="550"/>
      <c r="AC3253" s="550"/>
      <c r="AD3253" s="550"/>
      <c r="AE3253" s="550"/>
      <c r="AF3253" s="550"/>
      <c r="AG3253" s="550"/>
      <c r="AH3253" s="550"/>
      <c r="AK3253" s="289"/>
    </row>
    <row r="3254" spans="5:37" outlineLevel="1" x14ac:dyDescent="0.2">
      <c r="E3254" s="526" t="s">
        <v>152</v>
      </c>
      <c r="F3254" s="527" t="s">
        <v>152</v>
      </c>
      <c r="G3254" s="528" t="s">
        <v>152</v>
      </c>
      <c r="Q3254" s="519" t="s">
        <v>110</v>
      </c>
      <c r="R3254" s="551"/>
      <c r="S3254" s="552"/>
      <c r="T3254" s="553"/>
      <c r="U3254" s="549"/>
      <c r="V3254" s="549"/>
      <c r="W3254" s="550"/>
      <c r="X3254" s="550"/>
      <c r="Y3254" s="550"/>
      <c r="Z3254" s="550"/>
      <c r="AA3254" s="550"/>
      <c r="AB3254" s="550"/>
      <c r="AC3254" s="550"/>
      <c r="AD3254" s="550"/>
      <c r="AE3254" s="550"/>
      <c r="AF3254" s="550"/>
      <c r="AG3254" s="550"/>
      <c r="AH3254" s="550"/>
      <c r="AK3254" s="289"/>
    </row>
    <row r="3255" spans="5:37" outlineLevel="1" x14ac:dyDescent="0.2">
      <c r="E3255" s="526" t="s">
        <v>152</v>
      </c>
      <c r="F3255" s="527" t="s">
        <v>152</v>
      </c>
      <c r="G3255" s="528" t="s">
        <v>152</v>
      </c>
      <c r="H3255" s="16"/>
      <c r="I3255" s="16"/>
      <c r="J3255" s="16"/>
      <c r="Q3255" s="519" t="s">
        <v>110</v>
      </c>
      <c r="R3255" s="551"/>
      <c r="S3255" s="552"/>
      <c r="T3255" s="553"/>
      <c r="U3255" s="549"/>
      <c r="V3255" s="549"/>
      <c r="W3255" s="550"/>
      <c r="X3255" s="550"/>
      <c r="Y3255" s="550"/>
      <c r="Z3255" s="550"/>
      <c r="AA3255" s="550"/>
      <c r="AB3255" s="550"/>
      <c r="AC3255" s="550"/>
      <c r="AD3255" s="550"/>
      <c r="AE3255" s="550"/>
      <c r="AF3255" s="550"/>
      <c r="AG3255" s="550"/>
      <c r="AH3255" s="550"/>
      <c r="AK3255" s="289"/>
    </row>
    <row r="3256" spans="5:37" outlineLevel="1" x14ac:dyDescent="0.2">
      <c r="E3256" s="526" t="s">
        <v>152</v>
      </c>
      <c r="F3256" s="527" t="s">
        <v>152</v>
      </c>
      <c r="G3256" s="528" t="s">
        <v>152</v>
      </c>
      <c r="H3256" s="16"/>
      <c r="I3256" s="16"/>
      <c r="J3256" s="16"/>
      <c r="Q3256" s="519" t="s">
        <v>110</v>
      </c>
      <c r="R3256" s="551"/>
      <c r="S3256" s="552"/>
      <c r="T3256" s="553"/>
      <c r="U3256" s="549"/>
      <c r="V3256" s="549"/>
      <c r="W3256" s="550"/>
      <c r="X3256" s="550"/>
      <c r="Y3256" s="550"/>
      <c r="Z3256" s="550"/>
      <c r="AA3256" s="550"/>
      <c r="AB3256" s="550"/>
      <c r="AC3256" s="550"/>
      <c r="AD3256" s="550"/>
      <c r="AE3256" s="550"/>
      <c r="AF3256" s="550"/>
      <c r="AG3256" s="550"/>
      <c r="AH3256" s="550"/>
      <c r="AK3256" s="289"/>
    </row>
    <row r="3257" spans="5:37" outlineLevel="1" x14ac:dyDescent="0.2">
      <c r="E3257" s="526" t="s">
        <v>152</v>
      </c>
      <c r="F3257" s="527" t="s">
        <v>152</v>
      </c>
      <c r="G3257" s="533" t="s">
        <v>152</v>
      </c>
      <c r="H3257" s="16"/>
      <c r="I3257" s="16"/>
      <c r="J3257" s="16"/>
      <c r="Q3257" s="519" t="s">
        <v>110</v>
      </c>
      <c r="R3257" s="554"/>
      <c r="S3257" s="555"/>
      <c r="T3257" s="556"/>
      <c r="U3257" s="549"/>
      <c r="V3257" s="549"/>
      <c r="W3257" s="550"/>
      <c r="X3257" s="550"/>
      <c r="Y3257" s="550"/>
      <c r="Z3257" s="550"/>
      <c r="AA3257" s="550"/>
      <c r="AB3257" s="550"/>
      <c r="AC3257" s="550"/>
      <c r="AD3257" s="550"/>
      <c r="AE3257" s="550"/>
      <c r="AF3257" s="550"/>
      <c r="AG3257" s="550"/>
      <c r="AH3257" s="550"/>
      <c r="AK3257" s="289"/>
    </row>
    <row r="3258" spans="5:37" outlineLevel="1" x14ac:dyDescent="0.2">
      <c r="E3258" s="516" t="s">
        <v>152</v>
      </c>
      <c r="F3258" s="517" t="s">
        <v>152</v>
      </c>
      <c r="G3258" s="518" t="s">
        <v>152</v>
      </c>
      <c r="Q3258" s="519" t="s">
        <v>110</v>
      </c>
      <c r="R3258" s="546"/>
      <c r="S3258" s="547"/>
      <c r="T3258" s="548"/>
      <c r="U3258" s="549"/>
      <c r="V3258" s="549"/>
      <c r="W3258" s="550"/>
      <c r="X3258" s="550"/>
      <c r="Y3258" s="550"/>
      <c r="Z3258" s="550"/>
      <c r="AA3258" s="550"/>
      <c r="AB3258" s="550"/>
      <c r="AC3258" s="550"/>
      <c r="AD3258" s="550"/>
      <c r="AE3258" s="550"/>
      <c r="AF3258" s="550"/>
      <c r="AG3258" s="550"/>
      <c r="AH3258" s="550"/>
      <c r="AK3258" s="289"/>
    </row>
    <row r="3259" spans="5:37" outlineLevel="1" x14ac:dyDescent="0.2">
      <c r="E3259" s="526" t="s">
        <v>152</v>
      </c>
      <c r="F3259" s="527" t="s">
        <v>152</v>
      </c>
      <c r="G3259" s="528" t="s">
        <v>152</v>
      </c>
      <c r="Q3259" s="519" t="s">
        <v>110</v>
      </c>
      <c r="R3259" s="551"/>
      <c r="S3259" s="552"/>
      <c r="T3259" s="553"/>
      <c r="U3259" s="549"/>
      <c r="V3259" s="549"/>
      <c r="W3259" s="550"/>
      <c r="X3259" s="550"/>
      <c r="Y3259" s="550"/>
      <c r="Z3259" s="550"/>
      <c r="AA3259" s="550"/>
      <c r="AB3259" s="550"/>
      <c r="AC3259" s="550"/>
      <c r="AD3259" s="550"/>
      <c r="AE3259" s="550"/>
      <c r="AF3259" s="550"/>
      <c r="AG3259" s="550"/>
      <c r="AH3259" s="550"/>
      <c r="AK3259" s="289"/>
    </row>
    <row r="3260" spans="5:37" outlineLevel="1" x14ac:dyDescent="0.2">
      <c r="E3260" s="526" t="s">
        <v>152</v>
      </c>
      <c r="F3260" s="527" t="s">
        <v>152</v>
      </c>
      <c r="G3260" s="528" t="s">
        <v>152</v>
      </c>
      <c r="Q3260" s="519" t="s">
        <v>110</v>
      </c>
      <c r="R3260" s="551"/>
      <c r="S3260" s="552"/>
      <c r="T3260" s="553"/>
      <c r="U3260" s="549"/>
      <c r="V3260" s="549"/>
      <c r="W3260" s="550"/>
      <c r="X3260" s="550"/>
      <c r="Y3260" s="550"/>
      <c r="Z3260" s="550"/>
      <c r="AA3260" s="550"/>
      <c r="AB3260" s="550"/>
      <c r="AC3260" s="550"/>
      <c r="AD3260" s="550"/>
      <c r="AE3260" s="550"/>
      <c r="AF3260" s="550"/>
      <c r="AG3260" s="550"/>
      <c r="AH3260" s="550"/>
      <c r="AK3260" s="289"/>
    </row>
    <row r="3261" spans="5:37" outlineLevel="1" x14ac:dyDescent="0.2">
      <c r="E3261" s="526" t="s">
        <v>152</v>
      </c>
      <c r="F3261" s="527" t="s">
        <v>152</v>
      </c>
      <c r="G3261" s="528" t="s">
        <v>152</v>
      </c>
      <c r="Q3261" s="519" t="s">
        <v>110</v>
      </c>
      <c r="R3261" s="551"/>
      <c r="S3261" s="552"/>
      <c r="T3261" s="553"/>
      <c r="U3261" s="549"/>
      <c r="V3261" s="549"/>
      <c r="W3261" s="550"/>
      <c r="X3261" s="550"/>
      <c r="Y3261" s="550"/>
      <c r="Z3261" s="550"/>
      <c r="AA3261" s="550"/>
      <c r="AB3261" s="550"/>
      <c r="AC3261" s="550"/>
      <c r="AD3261" s="550"/>
      <c r="AE3261" s="550"/>
      <c r="AF3261" s="550"/>
      <c r="AG3261" s="550"/>
      <c r="AH3261" s="550"/>
      <c r="AK3261" s="289"/>
    </row>
    <row r="3262" spans="5:37" outlineLevel="1" x14ac:dyDescent="0.2">
      <c r="E3262" s="526" t="s">
        <v>152</v>
      </c>
      <c r="F3262" s="527" t="s">
        <v>152</v>
      </c>
      <c r="G3262" s="528" t="s">
        <v>152</v>
      </c>
      <c r="Q3262" s="519" t="s">
        <v>110</v>
      </c>
      <c r="R3262" s="551"/>
      <c r="S3262" s="552"/>
      <c r="T3262" s="553"/>
      <c r="U3262" s="549"/>
      <c r="V3262" s="549"/>
      <c r="W3262" s="550"/>
      <c r="X3262" s="550"/>
      <c r="Y3262" s="550"/>
      <c r="Z3262" s="550"/>
      <c r="AA3262" s="550"/>
      <c r="AB3262" s="550"/>
      <c r="AC3262" s="550"/>
      <c r="AD3262" s="550"/>
      <c r="AE3262" s="550"/>
      <c r="AF3262" s="550"/>
      <c r="AG3262" s="550"/>
      <c r="AH3262" s="550"/>
      <c r="AK3262" s="289"/>
    </row>
    <row r="3263" spans="5:37" outlineLevel="1" x14ac:dyDescent="0.2">
      <c r="E3263" s="526" t="s">
        <v>152</v>
      </c>
      <c r="F3263" s="527" t="s">
        <v>152</v>
      </c>
      <c r="G3263" s="528" t="s">
        <v>152</v>
      </c>
      <c r="Q3263" s="519" t="s">
        <v>110</v>
      </c>
      <c r="R3263" s="551"/>
      <c r="S3263" s="552"/>
      <c r="T3263" s="553"/>
      <c r="U3263" s="549"/>
      <c r="V3263" s="549"/>
      <c r="W3263" s="550"/>
      <c r="X3263" s="550"/>
      <c r="Y3263" s="550"/>
      <c r="Z3263" s="550"/>
      <c r="AA3263" s="550"/>
      <c r="AB3263" s="550"/>
      <c r="AC3263" s="550"/>
      <c r="AD3263" s="550"/>
      <c r="AE3263" s="550"/>
      <c r="AF3263" s="550"/>
      <c r="AG3263" s="550"/>
      <c r="AH3263" s="550"/>
      <c r="AK3263" s="289"/>
    </row>
    <row r="3264" spans="5:37" outlineLevel="1" x14ac:dyDescent="0.2">
      <c r="E3264" s="526" t="s">
        <v>152</v>
      </c>
      <c r="F3264" s="527" t="s">
        <v>152</v>
      </c>
      <c r="G3264" s="528" t="s">
        <v>152</v>
      </c>
      <c r="Q3264" s="519" t="s">
        <v>110</v>
      </c>
      <c r="R3264" s="551"/>
      <c r="S3264" s="552"/>
      <c r="T3264" s="553"/>
      <c r="U3264" s="549"/>
      <c r="V3264" s="549"/>
      <c r="W3264" s="550"/>
      <c r="X3264" s="550"/>
      <c r="Y3264" s="550"/>
      <c r="Z3264" s="550"/>
      <c r="AA3264" s="550"/>
      <c r="AB3264" s="550"/>
      <c r="AC3264" s="550"/>
      <c r="AD3264" s="550"/>
      <c r="AE3264" s="550"/>
      <c r="AF3264" s="550"/>
      <c r="AG3264" s="550"/>
      <c r="AH3264" s="550"/>
      <c r="AK3264" s="289"/>
    </row>
    <row r="3265" spans="5:37" outlineLevel="1" x14ac:dyDescent="0.2">
      <c r="E3265" s="526" t="s">
        <v>152</v>
      </c>
      <c r="F3265" s="527" t="s">
        <v>152</v>
      </c>
      <c r="G3265" s="528" t="s">
        <v>152</v>
      </c>
      <c r="H3265" s="16"/>
      <c r="I3265" s="16"/>
      <c r="J3265" s="16"/>
      <c r="Q3265" s="519" t="s">
        <v>110</v>
      </c>
      <c r="R3265" s="551"/>
      <c r="S3265" s="552"/>
      <c r="T3265" s="553"/>
      <c r="U3265" s="549"/>
      <c r="V3265" s="549"/>
      <c r="W3265" s="550"/>
      <c r="X3265" s="550"/>
      <c r="Y3265" s="550"/>
      <c r="Z3265" s="550"/>
      <c r="AA3265" s="550"/>
      <c r="AB3265" s="550"/>
      <c r="AC3265" s="550"/>
      <c r="AD3265" s="550"/>
      <c r="AE3265" s="550"/>
      <c r="AF3265" s="550"/>
      <c r="AG3265" s="550"/>
      <c r="AH3265" s="550"/>
      <c r="AK3265" s="289"/>
    </row>
    <row r="3266" spans="5:37" outlineLevel="1" x14ac:dyDescent="0.2">
      <c r="E3266" s="526" t="s">
        <v>152</v>
      </c>
      <c r="F3266" s="527" t="s">
        <v>152</v>
      </c>
      <c r="G3266" s="528" t="s">
        <v>152</v>
      </c>
      <c r="H3266" s="16"/>
      <c r="I3266" s="16"/>
      <c r="J3266" s="16"/>
      <c r="Q3266" s="519" t="s">
        <v>110</v>
      </c>
      <c r="R3266" s="551"/>
      <c r="S3266" s="552"/>
      <c r="T3266" s="553"/>
      <c r="U3266" s="549"/>
      <c r="V3266" s="549"/>
      <c r="W3266" s="550"/>
      <c r="X3266" s="550"/>
      <c r="Y3266" s="550"/>
      <c r="Z3266" s="550"/>
      <c r="AA3266" s="550"/>
      <c r="AB3266" s="550"/>
      <c r="AC3266" s="550"/>
      <c r="AD3266" s="550"/>
      <c r="AE3266" s="550"/>
      <c r="AF3266" s="550"/>
      <c r="AG3266" s="550"/>
      <c r="AH3266" s="550"/>
      <c r="AK3266" s="289"/>
    </row>
    <row r="3267" spans="5:37" outlineLevel="1" x14ac:dyDescent="0.2">
      <c r="E3267" s="526" t="s">
        <v>152</v>
      </c>
      <c r="F3267" s="527" t="s">
        <v>152</v>
      </c>
      <c r="G3267" s="533" t="s">
        <v>152</v>
      </c>
      <c r="H3267" s="16"/>
      <c r="I3267" s="16"/>
      <c r="J3267" s="16"/>
      <c r="Q3267" s="519" t="s">
        <v>110</v>
      </c>
      <c r="R3267" s="554"/>
      <c r="S3267" s="555"/>
      <c r="T3267" s="556"/>
      <c r="U3267" s="549"/>
      <c r="V3267" s="549"/>
      <c r="W3267" s="550"/>
      <c r="X3267" s="550"/>
      <c r="Y3267" s="550"/>
      <c r="Z3267" s="550"/>
      <c r="AA3267" s="550"/>
      <c r="AB3267" s="550"/>
      <c r="AC3267" s="550"/>
      <c r="AD3267" s="550"/>
      <c r="AE3267" s="550"/>
      <c r="AF3267" s="550"/>
      <c r="AG3267" s="550"/>
      <c r="AH3267" s="550"/>
      <c r="AK3267" s="289"/>
    </row>
    <row r="3268" spans="5:37" outlineLevel="1" x14ac:dyDescent="0.2">
      <c r="E3268" s="516" t="s">
        <v>152</v>
      </c>
      <c r="F3268" s="517" t="s">
        <v>152</v>
      </c>
      <c r="G3268" s="518" t="s">
        <v>152</v>
      </c>
      <c r="Q3268" s="519" t="s">
        <v>110</v>
      </c>
      <c r="R3268" s="546"/>
      <c r="S3268" s="547"/>
      <c r="T3268" s="548"/>
      <c r="U3268" s="549"/>
      <c r="V3268" s="549"/>
      <c r="W3268" s="550"/>
      <c r="X3268" s="550"/>
      <c r="Y3268" s="550"/>
      <c r="Z3268" s="550"/>
      <c r="AA3268" s="550"/>
      <c r="AB3268" s="550"/>
      <c r="AC3268" s="550"/>
      <c r="AD3268" s="550"/>
      <c r="AE3268" s="550"/>
      <c r="AF3268" s="550"/>
      <c r="AG3268" s="550"/>
      <c r="AH3268" s="550"/>
      <c r="AK3268" s="289"/>
    </row>
    <row r="3269" spans="5:37" outlineLevel="1" x14ac:dyDescent="0.2">
      <c r="E3269" s="526" t="s">
        <v>152</v>
      </c>
      <c r="F3269" s="527" t="s">
        <v>152</v>
      </c>
      <c r="G3269" s="528" t="s">
        <v>152</v>
      </c>
      <c r="Q3269" s="519" t="s">
        <v>110</v>
      </c>
      <c r="R3269" s="551"/>
      <c r="S3269" s="552"/>
      <c r="T3269" s="553"/>
      <c r="U3269" s="549"/>
      <c r="V3269" s="549"/>
      <c r="W3269" s="550"/>
      <c r="X3269" s="550"/>
      <c r="Y3269" s="550"/>
      <c r="Z3269" s="550"/>
      <c r="AA3269" s="550"/>
      <c r="AB3269" s="550"/>
      <c r="AC3269" s="550"/>
      <c r="AD3269" s="550"/>
      <c r="AE3269" s="550"/>
      <c r="AF3269" s="550"/>
      <c r="AG3269" s="550"/>
      <c r="AH3269" s="550"/>
      <c r="AK3269" s="289"/>
    </row>
    <row r="3270" spans="5:37" outlineLevel="1" x14ac:dyDescent="0.2">
      <c r="E3270" s="526" t="s">
        <v>152</v>
      </c>
      <c r="F3270" s="527" t="s">
        <v>152</v>
      </c>
      <c r="G3270" s="528" t="s">
        <v>152</v>
      </c>
      <c r="Q3270" s="519" t="s">
        <v>110</v>
      </c>
      <c r="R3270" s="551"/>
      <c r="S3270" s="552"/>
      <c r="T3270" s="553"/>
      <c r="U3270" s="549"/>
      <c r="V3270" s="549"/>
      <c r="W3270" s="550"/>
      <c r="X3270" s="550"/>
      <c r="Y3270" s="550"/>
      <c r="Z3270" s="550"/>
      <c r="AA3270" s="550"/>
      <c r="AB3270" s="550"/>
      <c r="AC3270" s="550"/>
      <c r="AD3270" s="550"/>
      <c r="AE3270" s="550"/>
      <c r="AF3270" s="550"/>
      <c r="AG3270" s="550"/>
      <c r="AH3270" s="550"/>
      <c r="AK3270" s="289"/>
    </row>
    <row r="3271" spans="5:37" outlineLevel="1" x14ac:dyDescent="0.2">
      <c r="E3271" s="526" t="s">
        <v>152</v>
      </c>
      <c r="F3271" s="527" t="s">
        <v>152</v>
      </c>
      <c r="G3271" s="528" t="s">
        <v>152</v>
      </c>
      <c r="Q3271" s="519" t="s">
        <v>110</v>
      </c>
      <c r="R3271" s="551"/>
      <c r="S3271" s="552"/>
      <c r="T3271" s="553"/>
      <c r="U3271" s="549"/>
      <c r="V3271" s="549"/>
      <c r="W3271" s="550"/>
      <c r="X3271" s="550"/>
      <c r="Y3271" s="550"/>
      <c r="Z3271" s="550"/>
      <c r="AA3271" s="550"/>
      <c r="AB3271" s="550"/>
      <c r="AC3271" s="550"/>
      <c r="AD3271" s="550"/>
      <c r="AE3271" s="550"/>
      <c r="AF3271" s="550"/>
      <c r="AG3271" s="550"/>
      <c r="AH3271" s="550"/>
      <c r="AK3271" s="289"/>
    </row>
    <row r="3272" spans="5:37" outlineLevel="1" x14ac:dyDescent="0.2">
      <c r="E3272" s="526" t="s">
        <v>152</v>
      </c>
      <c r="F3272" s="527" t="s">
        <v>152</v>
      </c>
      <c r="G3272" s="528" t="s">
        <v>152</v>
      </c>
      <c r="Q3272" s="519" t="s">
        <v>110</v>
      </c>
      <c r="R3272" s="551"/>
      <c r="S3272" s="552"/>
      <c r="T3272" s="553"/>
      <c r="U3272" s="549"/>
      <c r="V3272" s="549"/>
      <c r="W3272" s="550"/>
      <c r="X3272" s="550"/>
      <c r="Y3272" s="550"/>
      <c r="Z3272" s="550"/>
      <c r="AA3272" s="550"/>
      <c r="AB3272" s="550"/>
      <c r="AC3272" s="550"/>
      <c r="AD3272" s="550"/>
      <c r="AE3272" s="550"/>
      <c r="AF3272" s="550"/>
      <c r="AG3272" s="550"/>
      <c r="AH3272" s="550"/>
      <c r="AK3272" s="289"/>
    </row>
    <row r="3273" spans="5:37" outlineLevel="1" x14ac:dyDescent="0.2">
      <c r="E3273" s="526" t="s">
        <v>152</v>
      </c>
      <c r="F3273" s="527" t="s">
        <v>152</v>
      </c>
      <c r="G3273" s="528" t="s">
        <v>152</v>
      </c>
      <c r="Q3273" s="519" t="s">
        <v>110</v>
      </c>
      <c r="R3273" s="551"/>
      <c r="S3273" s="552"/>
      <c r="T3273" s="553"/>
      <c r="U3273" s="549"/>
      <c r="V3273" s="549"/>
      <c r="W3273" s="550"/>
      <c r="X3273" s="550"/>
      <c r="Y3273" s="550"/>
      <c r="Z3273" s="550"/>
      <c r="AA3273" s="550"/>
      <c r="AB3273" s="550"/>
      <c r="AC3273" s="550"/>
      <c r="AD3273" s="550"/>
      <c r="AE3273" s="550"/>
      <c r="AF3273" s="550"/>
      <c r="AG3273" s="550"/>
      <c r="AH3273" s="550"/>
      <c r="AK3273" s="289"/>
    </row>
    <row r="3274" spans="5:37" outlineLevel="1" x14ac:dyDescent="0.2">
      <c r="E3274" s="526" t="s">
        <v>152</v>
      </c>
      <c r="F3274" s="527" t="s">
        <v>152</v>
      </c>
      <c r="G3274" s="528" t="s">
        <v>152</v>
      </c>
      <c r="Q3274" s="519" t="s">
        <v>110</v>
      </c>
      <c r="R3274" s="551"/>
      <c r="S3274" s="552"/>
      <c r="T3274" s="553"/>
      <c r="U3274" s="549"/>
      <c r="V3274" s="549"/>
      <c r="W3274" s="550"/>
      <c r="X3274" s="550"/>
      <c r="Y3274" s="550"/>
      <c r="Z3274" s="550"/>
      <c r="AA3274" s="550"/>
      <c r="AB3274" s="550"/>
      <c r="AC3274" s="550"/>
      <c r="AD3274" s="550"/>
      <c r="AE3274" s="550"/>
      <c r="AF3274" s="550"/>
      <c r="AG3274" s="550"/>
      <c r="AH3274" s="550"/>
      <c r="AK3274" s="289"/>
    </row>
    <row r="3275" spans="5:37" outlineLevel="1" x14ac:dyDescent="0.2">
      <c r="E3275" s="526" t="s">
        <v>152</v>
      </c>
      <c r="F3275" s="527" t="s">
        <v>152</v>
      </c>
      <c r="G3275" s="528" t="s">
        <v>152</v>
      </c>
      <c r="H3275" s="16"/>
      <c r="I3275" s="16"/>
      <c r="J3275" s="16"/>
      <c r="Q3275" s="519" t="s">
        <v>110</v>
      </c>
      <c r="R3275" s="551"/>
      <c r="S3275" s="552"/>
      <c r="T3275" s="553"/>
      <c r="U3275" s="549"/>
      <c r="V3275" s="549"/>
      <c r="W3275" s="550"/>
      <c r="X3275" s="550"/>
      <c r="Y3275" s="550"/>
      <c r="Z3275" s="550"/>
      <c r="AA3275" s="550"/>
      <c r="AB3275" s="550"/>
      <c r="AC3275" s="550"/>
      <c r="AD3275" s="550"/>
      <c r="AE3275" s="550"/>
      <c r="AF3275" s="550"/>
      <c r="AG3275" s="550"/>
      <c r="AH3275" s="550"/>
      <c r="AK3275" s="289"/>
    </row>
    <row r="3276" spans="5:37" outlineLevel="1" x14ac:dyDescent="0.2">
      <c r="E3276" s="526" t="s">
        <v>152</v>
      </c>
      <c r="F3276" s="527" t="s">
        <v>152</v>
      </c>
      <c r="G3276" s="528" t="s">
        <v>152</v>
      </c>
      <c r="H3276" s="16"/>
      <c r="I3276" s="16"/>
      <c r="J3276" s="16"/>
      <c r="Q3276" s="519" t="s">
        <v>110</v>
      </c>
      <c r="R3276" s="551"/>
      <c r="S3276" s="552"/>
      <c r="T3276" s="553"/>
      <c r="U3276" s="549"/>
      <c r="V3276" s="549"/>
      <c r="W3276" s="550"/>
      <c r="X3276" s="550"/>
      <c r="Y3276" s="550"/>
      <c r="Z3276" s="550"/>
      <c r="AA3276" s="550"/>
      <c r="AB3276" s="550"/>
      <c r="AC3276" s="550"/>
      <c r="AD3276" s="550"/>
      <c r="AE3276" s="550"/>
      <c r="AF3276" s="550"/>
      <c r="AG3276" s="550"/>
      <c r="AH3276" s="550"/>
      <c r="AK3276" s="289"/>
    </row>
    <row r="3277" spans="5:37" outlineLevel="1" x14ac:dyDescent="0.2">
      <c r="E3277" s="526" t="s">
        <v>152</v>
      </c>
      <c r="F3277" s="527" t="s">
        <v>152</v>
      </c>
      <c r="G3277" s="533" t="s">
        <v>152</v>
      </c>
      <c r="H3277" s="16"/>
      <c r="I3277" s="16"/>
      <c r="J3277" s="16"/>
      <c r="Q3277" s="519" t="s">
        <v>110</v>
      </c>
      <c r="R3277" s="554"/>
      <c r="S3277" s="555"/>
      <c r="T3277" s="556"/>
      <c r="U3277" s="549"/>
      <c r="V3277" s="549"/>
      <c r="W3277" s="550"/>
      <c r="X3277" s="550"/>
      <c r="Y3277" s="550"/>
      <c r="Z3277" s="550"/>
      <c r="AA3277" s="550"/>
      <c r="AB3277" s="550"/>
      <c r="AC3277" s="550"/>
      <c r="AD3277" s="550"/>
      <c r="AE3277" s="550"/>
      <c r="AF3277" s="550"/>
      <c r="AG3277" s="550"/>
      <c r="AH3277" s="550"/>
      <c r="AK3277" s="289"/>
    </row>
    <row r="3278" spans="5:37" outlineLevel="1" x14ac:dyDescent="0.2">
      <c r="E3278" s="516" t="s">
        <v>152</v>
      </c>
      <c r="F3278" s="517" t="s">
        <v>152</v>
      </c>
      <c r="G3278" s="518" t="s">
        <v>152</v>
      </c>
      <c r="Q3278" s="519" t="s">
        <v>110</v>
      </c>
      <c r="R3278" s="546"/>
      <c r="S3278" s="547"/>
      <c r="T3278" s="548"/>
      <c r="U3278" s="549"/>
      <c r="V3278" s="549"/>
      <c r="W3278" s="550"/>
      <c r="X3278" s="550"/>
      <c r="Y3278" s="550"/>
      <c r="Z3278" s="550"/>
      <c r="AA3278" s="550"/>
      <c r="AB3278" s="550"/>
      <c r="AC3278" s="550"/>
      <c r="AD3278" s="550"/>
      <c r="AE3278" s="550"/>
      <c r="AF3278" s="550"/>
      <c r="AG3278" s="550"/>
      <c r="AH3278" s="550"/>
      <c r="AK3278" s="289"/>
    </row>
    <row r="3279" spans="5:37" outlineLevel="1" x14ac:dyDescent="0.2">
      <c r="E3279" s="526" t="s">
        <v>152</v>
      </c>
      <c r="F3279" s="527" t="s">
        <v>152</v>
      </c>
      <c r="G3279" s="528" t="s">
        <v>152</v>
      </c>
      <c r="Q3279" s="519" t="s">
        <v>110</v>
      </c>
      <c r="R3279" s="551"/>
      <c r="S3279" s="552"/>
      <c r="T3279" s="553"/>
      <c r="U3279" s="549"/>
      <c r="V3279" s="549"/>
      <c r="W3279" s="550"/>
      <c r="X3279" s="550"/>
      <c r="Y3279" s="550"/>
      <c r="Z3279" s="550"/>
      <c r="AA3279" s="550"/>
      <c r="AB3279" s="550"/>
      <c r="AC3279" s="550"/>
      <c r="AD3279" s="550"/>
      <c r="AE3279" s="550"/>
      <c r="AF3279" s="550"/>
      <c r="AG3279" s="550"/>
      <c r="AH3279" s="550"/>
      <c r="AK3279" s="289"/>
    </row>
    <row r="3280" spans="5:37" outlineLevel="1" x14ac:dyDescent="0.2">
      <c r="E3280" s="526" t="s">
        <v>152</v>
      </c>
      <c r="F3280" s="527" t="s">
        <v>152</v>
      </c>
      <c r="G3280" s="528" t="s">
        <v>152</v>
      </c>
      <c r="Q3280" s="519" t="s">
        <v>110</v>
      </c>
      <c r="R3280" s="551"/>
      <c r="S3280" s="552"/>
      <c r="T3280" s="553"/>
      <c r="U3280" s="549"/>
      <c r="V3280" s="549"/>
      <c r="W3280" s="550"/>
      <c r="X3280" s="550"/>
      <c r="Y3280" s="550"/>
      <c r="Z3280" s="550"/>
      <c r="AA3280" s="550"/>
      <c r="AB3280" s="550"/>
      <c r="AC3280" s="550"/>
      <c r="AD3280" s="550"/>
      <c r="AE3280" s="550"/>
      <c r="AF3280" s="550"/>
      <c r="AG3280" s="550"/>
      <c r="AH3280" s="550"/>
      <c r="AK3280" s="289"/>
    </row>
    <row r="3281" spans="5:37" outlineLevel="1" x14ac:dyDescent="0.2">
      <c r="E3281" s="526" t="s">
        <v>152</v>
      </c>
      <c r="F3281" s="527" t="s">
        <v>152</v>
      </c>
      <c r="G3281" s="528" t="s">
        <v>152</v>
      </c>
      <c r="Q3281" s="519" t="s">
        <v>110</v>
      </c>
      <c r="R3281" s="551"/>
      <c r="S3281" s="552"/>
      <c r="T3281" s="553"/>
      <c r="U3281" s="549"/>
      <c r="V3281" s="549"/>
      <c r="W3281" s="550"/>
      <c r="X3281" s="550"/>
      <c r="Y3281" s="550"/>
      <c r="Z3281" s="550"/>
      <c r="AA3281" s="550"/>
      <c r="AB3281" s="550"/>
      <c r="AC3281" s="550"/>
      <c r="AD3281" s="550"/>
      <c r="AE3281" s="550"/>
      <c r="AF3281" s="550"/>
      <c r="AG3281" s="550"/>
      <c r="AH3281" s="550"/>
      <c r="AK3281" s="289"/>
    </row>
    <row r="3282" spans="5:37" outlineLevel="1" x14ac:dyDescent="0.2">
      <c r="E3282" s="526" t="s">
        <v>152</v>
      </c>
      <c r="F3282" s="527" t="s">
        <v>152</v>
      </c>
      <c r="G3282" s="528" t="s">
        <v>152</v>
      </c>
      <c r="Q3282" s="519" t="s">
        <v>110</v>
      </c>
      <c r="R3282" s="551"/>
      <c r="S3282" s="552"/>
      <c r="T3282" s="553"/>
      <c r="U3282" s="549"/>
      <c r="V3282" s="549"/>
      <c r="W3282" s="550"/>
      <c r="X3282" s="550"/>
      <c r="Y3282" s="550"/>
      <c r="Z3282" s="550"/>
      <c r="AA3282" s="550"/>
      <c r="AB3282" s="550"/>
      <c r="AC3282" s="550"/>
      <c r="AD3282" s="550"/>
      <c r="AE3282" s="550"/>
      <c r="AF3282" s="550"/>
      <c r="AG3282" s="550"/>
      <c r="AH3282" s="550"/>
      <c r="AK3282" s="289"/>
    </row>
    <row r="3283" spans="5:37" outlineLevel="1" x14ac:dyDescent="0.2">
      <c r="E3283" s="526" t="s">
        <v>152</v>
      </c>
      <c r="F3283" s="527" t="s">
        <v>152</v>
      </c>
      <c r="G3283" s="528" t="s">
        <v>152</v>
      </c>
      <c r="Q3283" s="519" t="s">
        <v>110</v>
      </c>
      <c r="R3283" s="551"/>
      <c r="S3283" s="552"/>
      <c r="T3283" s="553"/>
      <c r="U3283" s="549"/>
      <c r="V3283" s="549"/>
      <c r="W3283" s="550"/>
      <c r="X3283" s="550"/>
      <c r="Y3283" s="550"/>
      <c r="Z3283" s="550"/>
      <c r="AA3283" s="550"/>
      <c r="AB3283" s="550"/>
      <c r="AC3283" s="550"/>
      <c r="AD3283" s="550"/>
      <c r="AE3283" s="550"/>
      <c r="AF3283" s="550"/>
      <c r="AG3283" s="550"/>
      <c r="AH3283" s="550"/>
      <c r="AK3283" s="289"/>
    </row>
    <row r="3284" spans="5:37" outlineLevel="1" x14ac:dyDescent="0.2">
      <c r="E3284" s="526" t="s">
        <v>152</v>
      </c>
      <c r="F3284" s="527" t="s">
        <v>152</v>
      </c>
      <c r="G3284" s="528" t="s">
        <v>152</v>
      </c>
      <c r="Q3284" s="519" t="s">
        <v>110</v>
      </c>
      <c r="R3284" s="551"/>
      <c r="S3284" s="552"/>
      <c r="T3284" s="553"/>
      <c r="U3284" s="549"/>
      <c r="V3284" s="549"/>
      <c r="W3284" s="550"/>
      <c r="X3284" s="550"/>
      <c r="Y3284" s="550"/>
      <c r="Z3284" s="550"/>
      <c r="AA3284" s="550"/>
      <c r="AB3284" s="550"/>
      <c r="AC3284" s="550"/>
      <c r="AD3284" s="550"/>
      <c r="AE3284" s="550"/>
      <c r="AF3284" s="550"/>
      <c r="AG3284" s="550"/>
      <c r="AH3284" s="550"/>
      <c r="AK3284" s="289"/>
    </row>
    <row r="3285" spans="5:37" outlineLevel="1" x14ac:dyDescent="0.2">
      <c r="E3285" s="526" t="s">
        <v>152</v>
      </c>
      <c r="F3285" s="527" t="s">
        <v>152</v>
      </c>
      <c r="G3285" s="528" t="s">
        <v>152</v>
      </c>
      <c r="H3285" s="16"/>
      <c r="I3285" s="16"/>
      <c r="J3285" s="16"/>
      <c r="Q3285" s="519" t="s">
        <v>110</v>
      </c>
      <c r="R3285" s="551"/>
      <c r="S3285" s="552"/>
      <c r="T3285" s="553"/>
      <c r="U3285" s="549"/>
      <c r="V3285" s="549"/>
      <c r="W3285" s="550"/>
      <c r="X3285" s="550"/>
      <c r="Y3285" s="550"/>
      <c r="Z3285" s="550"/>
      <c r="AA3285" s="550"/>
      <c r="AB3285" s="550"/>
      <c r="AC3285" s="550"/>
      <c r="AD3285" s="550"/>
      <c r="AE3285" s="550"/>
      <c r="AF3285" s="550"/>
      <c r="AG3285" s="550"/>
      <c r="AH3285" s="550"/>
      <c r="AK3285" s="289"/>
    </row>
    <row r="3286" spans="5:37" outlineLevel="1" x14ac:dyDescent="0.2">
      <c r="E3286" s="526" t="s">
        <v>152</v>
      </c>
      <c r="F3286" s="527" t="s">
        <v>152</v>
      </c>
      <c r="G3286" s="528" t="s">
        <v>152</v>
      </c>
      <c r="H3286" s="16"/>
      <c r="I3286" s="16"/>
      <c r="J3286" s="16"/>
      <c r="Q3286" s="519" t="s">
        <v>110</v>
      </c>
      <c r="R3286" s="551"/>
      <c r="S3286" s="552"/>
      <c r="T3286" s="553"/>
      <c r="U3286" s="549"/>
      <c r="V3286" s="549"/>
      <c r="W3286" s="550"/>
      <c r="X3286" s="550"/>
      <c r="Y3286" s="550"/>
      <c r="Z3286" s="550"/>
      <c r="AA3286" s="550"/>
      <c r="AB3286" s="550"/>
      <c r="AC3286" s="550"/>
      <c r="AD3286" s="550"/>
      <c r="AE3286" s="550"/>
      <c r="AF3286" s="550"/>
      <c r="AG3286" s="550"/>
      <c r="AH3286" s="550"/>
      <c r="AK3286" s="289"/>
    </row>
    <row r="3287" spans="5:37" outlineLevel="1" x14ac:dyDescent="0.2">
      <c r="E3287" s="526" t="s">
        <v>152</v>
      </c>
      <c r="F3287" s="527" t="s">
        <v>152</v>
      </c>
      <c r="G3287" s="533" t="s">
        <v>152</v>
      </c>
      <c r="H3287" s="16"/>
      <c r="I3287" s="16"/>
      <c r="J3287" s="16"/>
      <c r="Q3287" s="519" t="s">
        <v>110</v>
      </c>
      <c r="R3287" s="554"/>
      <c r="S3287" s="555"/>
      <c r="T3287" s="556"/>
      <c r="U3287" s="549"/>
      <c r="V3287" s="549"/>
      <c r="W3287" s="550"/>
      <c r="X3287" s="550"/>
      <c r="Y3287" s="550"/>
      <c r="Z3287" s="550"/>
      <c r="AA3287" s="550"/>
      <c r="AB3287" s="550"/>
      <c r="AC3287" s="550"/>
      <c r="AD3287" s="550"/>
      <c r="AE3287" s="550"/>
      <c r="AF3287" s="550"/>
      <c r="AG3287" s="550"/>
      <c r="AH3287" s="550"/>
      <c r="AK3287" s="289"/>
    </row>
    <row r="3288" spans="5:37" outlineLevel="1" x14ac:dyDescent="0.2">
      <c r="E3288" s="516" t="s">
        <v>152</v>
      </c>
      <c r="F3288" s="517" t="s">
        <v>152</v>
      </c>
      <c r="G3288" s="518" t="s">
        <v>152</v>
      </c>
      <c r="Q3288" s="519" t="s">
        <v>110</v>
      </c>
      <c r="R3288" s="546"/>
      <c r="S3288" s="547"/>
      <c r="T3288" s="548"/>
      <c r="U3288" s="549"/>
      <c r="V3288" s="549"/>
      <c r="W3288" s="550"/>
      <c r="X3288" s="550"/>
      <c r="Y3288" s="550"/>
      <c r="Z3288" s="550"/>
      <c r="AA3288" s="550"/>
      <c r="AB3288" s="550"/>
      <c r="AC3288" s="550"/>
      <c r="AD3288" s="550"/>
      <c r="AE3288" s="550"/>
      <c r="AF3288" s="550"/>
      <c r="AG3288" s="550"/>
      <c r="AH3288" s="550"/>
      <c r="AK3288" s="289"/>
    </row>
    <row r="3289" spans="5:37" outlineLevel="1" x14ac:dyDescent="0.2">
      <c r="E3289" s="526" t="s">
        <v>152</v>
      </c>
      <c r="F3289" s="527" t="s">
        <v>152</v>
      </c>
      <c r="G3289" s="528" t="s">
        <v>152</v>
      </c>
      <c r="Q3289" s="519" t="s">
        <v>110</v>
      </c>
      <c r="R3289" s="551"/>
      <c r="S3289" s="552"/>
      <c r="T3289" s="553"/>
      <c r="U3289" s="549"/>
      <c r="V3289" s="549"/>
      <c r="W3289" s="550"/>
      <c r="X3289" s="550"/>
      <c r="Y3289" s="550"/>
      <c r="Z3289" s="550"/>
      <c r="AA3289" s="550"/>
      <c r="AB3289" s="550"/>
      <c r="AC3289" s="550"/>
      <c r="AD3289" s="550"/>
      <c r="AE3289" s="550"/>
      <c r="AF3289" s="550"/>
      <c r="AG3289" s="550"/>
      <c r="AH3289" s="550"/>
      <c r="AK3289" s="289"/>
    </row>
    <row r="3290" spans="5:37" outlineLevel="1" x14ac:dyDescent="0.2">
      <c r="E3290" s="526" t="s">
        <v>152</v>
      </c>
      <c r="F3290" s="527" t="s">
        <v>152</v>
      </c>
      <c r="G3290" s="528" t="s">
        <v>152</v>
      </c>
      <c r="Q3290" s="519" t="s">
        <v>110</v>
      </c>
      <c r="R3290" s="551"/>
      <c r="S3290" s="552"/>
      <c r="T3290" s="553"/>
      <c r="U3290" s="549"/>
      <c r="V3290" s="549"/>
      <c r="W3290" s="550"/>
      <c r="X3290" s="550"/>
      <c r="Y3290" s="550"/>
      <c r="Z3290" s="550"/>
      <c r="AA3290" s="550"/>
      <c r="AB3290" s="550"/>
      <c r="AC3290" s="550"/>
      <c r="AD3290" s="550"/>
      <c r="AE3290" s="550"/>
      <c r="AF3290" s="550"/>
      <c r="AG3290" s="550"/>
      <c r="AH3290" s="550"/>
      <c r="AK3290" s="289"/>
    </row>
    <row r="3291" spans="5:37" outlineLevel="1" x14ac:dyDescent="0.2">
      <c r="E3291" s="526" t="s">
        <v>152</v>
      </c>
      <c r="F3291" s="527" t="s">
        <v>152</v>
      </c>
      <c r="G3291" s="528" t="s">
        <v>152</v>
      </c>
      <c r="Q3291" s="519" t="s">
        <v>110</v>
      </c>
      <c r="R3291" s="551"/>
      <c r="S3291" s="552"/>
      <c r="T3291" s="553"/>
      <c r="U3291" s="549"/>
      <c r="V3291" s="549"/>
      <c r="W3291" s="550"/>
      <c r="X3291" s="550"/>
      <c r="Y3291" s="550"/>
      <c r="Z3291" s="550"/>
      <c r="AA3291" s="550"/>
      <c r="AB3291" s="550"/>
      <c r="AC3291" s="550"/>
      <c r="AD3291" s="550"/>
      <c r="AE3291" s="550"/>
      <c r="AF3291" s="550"/>
      <c r="AG3291" s="550"/>
      <c r="AH3291" s="550"/>
      <c r="AK3291" s="289"/>
    </row>
    <row r="3292" spans="5:37" outlineLevel="1" x14ac:dyDescent="0.2">
      <c r="E3292" s="526" t="s">
        <v>152</v>
      </c>
      <c r="F3292" s="527" t="s">
        <v>152</v>
      </c>
      <c r="G3292" s="528" t="s">
        <v>152</v>
      </c>
      <c r="Q3292" s="519" t="s">
        <v>110</v>
      </c>
      <c r="R3292" s="551"/>
      <c r="S3292" s="552"/>
      <c r="T3292" s="553"/>
      <c r="U3292" s="549"/>
      <c r="V3292" s="549"/>
      <c r="W3292" s="550"/>
      <c r="X3292" s="550"/>
      <c r="Y3292" s="550"/>
      <c r="Z3292" s="550"/>
      <c r="AA3292" s="550"/>
      <c r="AB3292" s="550"/>
      <c r="AC3292" s="550"/>
      <c r="AD3292" s="550"/>
      <c r="AE3292" s="550"/>
      <c r="AF3292" s="550"/>
      <c r="AG3292" s="550"/>
      <c r="AH3292" s="550"/>
      <c r="AK3292" s="289"/>
    </row>
    <row r="3293" spans="5:37" outlineLevel="1" x14ac:dyDescent="0.2">
      <c r="E3293" s="526" t="s">
        <v>152</v>
      </c>
      <c r="F3293" s="527" t="s">
        <v>152</v>
      </c>
      <c r="G3293" s="528" t="s">
        <v>152</v>
      </c>
      <c r="Q3293" s="519" t="s">
        <v>110</v>
      </c>
      <c r="R3293" s="551"/>
      <c r="S3293" s="552"/>
      <c r="T3293" s="553"/>
      <c r="U3293" s="549"/>
      <c r="V3293" s="549"/>
      <c r="W3293" s="550"/>
      <c r="X3293" s="550"/>
      <c r="Y3293" s="550"/>
      <c r="Z3293" s="550"/>
      <c r="AA3293" s="550"/>
      <c r="AB3293" s="550"/>
      <c r="AC3293" s="550"/>
      <c r="AD3293" s="550"/>
      <c r="AE3293" s="550"/>
      <c r="AF3293" s="550"/>
      <c r="AG3293" s="550"/>
      <c r="AH3293" s="550"/>
      <c r="AK3293" s="289"/>
    </row>
    <row r="3294" spans="5:37" outlineLevel="1" x14ac:dyDescent="0.2">
      <c r="E3294" s="526" t="s">
        <v>152</v>
      </c>
      <c r="F3294" s="527" t="s">
        <v>152</v>
      </c>
      <c r="G3294" s="528" t="s">
        <v>152</v>
      </c>
      <c r="Q3294" s="519" t="s">
        <v>110</v>
      </c>
      <c r="R3294" s="551"/>
      <c r="S3294" s="552"/>
      <c r="T3294" s="553"/>
      <c r="U3294" s="549"/>
      <c r="V3294" s="549"/>
      <c r="W3294" s="550"/>
      <c r="X3294" s="550"/>
      <c r="Y3294" s="550"/>
      <c r="Z3294" s="550"/>
      <c r="AA3294" s="550"/>
      <c r="AB3294" s="550"/>
      <c r="AC3294" s="550"/>
      <c r="AD3294" s="550"/>
      <c r="AE3294" s="550"/>
      <c r="AF3294" s="550"/>
      <c r="AG3294" s="550"/>
      <c r="AH3294" s="550"/>
      <c r="AK3294" s="289"/>
    </row>
    <row r="3295" spans="5:37" outlineLevel="1" x14ac:dyDescent="0.2">
      <c r="E3295" s="526" t="s">
        <v>152</v>
      </c>
      <c r="F3295" s="527" t="s">
        <v>152</v>
      </c>
      <c r="G3295" s="528" t="s">
        <v>152</v>
      </c>
      <c r="H3295" s="16"/>
      <c r="I3295" s="16"/>
      <c r="J3295" s="16"/>
      <c r="Q3295" s="519" t="s">
        <v>110</v>
      </c>
      <c r="R3295" s="551"/>
      <c r="S3295" s="552"/>
      <c r="T3295" s="553"/>
      <c r="U3295" s="549"/>
      <c r="V3295" s="549"/>
      <c r="W3295" s="550"/>
      <c r="X3295" s="550"/>
      <c r="Y3295" s="550"/>
      <c r="Z3295" s="550"/>
      <c r="AA3295" s="550"/>
      <c r="AB3295" s="550"/>
      <c r="AC3295" s="550"/>
      <c r="AD3295" s="550"/>
      <c r="AE3295" s="550"/>
      <c r="AF3295" s="550"/>
      <c r="AG3295" s="550"/>
      <c r="AH3295" s="550"/>
      <c r="AK3295" s="289"/>
    </row>
    <row r="3296" spans="5:37" outlineLevel="1" x14ac:dyDescent="0.2">
      <c r="E3296" s="526" t="s">
        <v>152</v>
      </c>
      <c r="F3296" s="527" t="s">
        <v>152</v>
      </c>
      <c r="G3296" s="528" t="s">
        <v>152</v>
      </c>
      <c r="H3296" s="16"/>
      <c r="I3296" s="16"/>
      <c r="J3296" s="16"/>
      <c r="Q3296" s="519" t="s">
        <v>110</v>
      </c>
      <c r="R3296" s="551"/>
      <c r="S3296" s="552"/>
      <c r="T3296" s="553"/>
      <c r="U3296" s="549"/>
      <c r="V3296" s="549"/>
      <c r="W3296" s="550"/>
      <c r="X3296" s="550"/>
      <c r="Y3296" s="550"/>
      <c r="Z3296" s="550"/>
      <c r="AA3296" s="550"/>
      <c r="AB3296" s="550"/>
      <c r="AC3296" s="550"/>
      <c r="AD3296" s="550"/>
      <c r="AE3296" s="550"/>
      <c r="AF3296" s="550"/>
      <c r="AG3296" s="550"/>
      <c r="AH3296" s="550"/>
      <c r="AK3296" s="289"/>
    </row>
    <row r="3297" spans="4:37" outlineLevel="1" x14ac:dyDescent="0.2">
      <c r="E3297" s="526" t="s">
        <v>152</v>
      </c>
      <c r="F3297" s="527" t="s">
        <v>152</v>
      </c>
      <c r="G3297" s="533" t="s">
        <v>152</v>
      </c>
      <c r="H3297" s="16"/>
      <c r="I3297" s="16"/>
      <c r="J3297" s="16"/>
      <c r="Q3297" s="519" t="s">
        <v>110</v>
      </c>
      <c r="R3297" s="554"/>
      <c r="S3297" s="555"/>
      <c r="T3297" s="556"/>
      <c r="U3297" s="549"/>
      <c r="V3297" s="549"/>
      <c r="W3297" s="550"/>
      <c r="X3297" s="550"/>
      <c r="Y3297" s="550"/>
      <c r="Z3297" s="550"/>
      <c r="AA3297" s="550"/>
      <c r="AB3297" s="550"/>
      <c r="AC3297" s="550"/>
      <c r="AD3297" s="550"/>
      <c r="AE3297" s="550"/>
      <c r="AF3297" s="550"/>
      <c r="AG3297" s="550"/>
      <c r="AH3297" s="550"/>
      <c r="AK3297" s="289"/>
    </row>
    <row r="3298" spans="4:37" outlineLevel="1" x14ac:dyDescent="0.2">
      <c r="E3298" s="516" t="s">
        <v>152</v>
      </c>
      <c r="F3298" s="517" t="s">
        <v>152</v>
      </c>
      <c r="G3298" s="518" t="s">
        <v>152</v>
      </c>
      <c r="Q3298" s="519" t="s">
        <v>110</v>
      </c>
      <c r="R3298" s="546"/>
      <c r="S3298" s="547"/>
      <c r="T3298" s="548"/>
      <c r="U3298" s="549"/>
      <c r="V3298" s="549"/>
      <c r="W3298" s="550"/>
      <c r="X3298" s="550"/>
      <c r="Y3298" s="550"/>
      <c r="Z3298" s="550"/>
      <c r="AA3298" s="550"/>
      <c r="AB3298" s="550"/>
      <c r="AC3298" s="550"/>
      <c r="AD3298" s="550"/>
      <c r="AE3298" s="550"/>
      <c r="AF3298" s="550"/>
      <c r="AG3298" s="550"/>
      <c r="AH3298" s="550"/>
      <c r="AK3298" s="289"/>
    </row>
    <row r="3299" spans="4:37" outlineLevel="1" x14ac:dyDescent="0.2">
      <c r="E3299" s="526" t="s">
        <v>152</v>
      </c>
      <c r="F3299" s="527" t="s">
        <v>152</v>
      </c>
      <c r="G3299" s="528" t="s">
        <v>152</v>
      </c>
      <c r="Q3299" s="519" t="s">
        <v>110</v>
      </c>
      <c r="R3299" s="551"/>
      <c r="S3299" s="552"/>
      <c r="T3299" s="553"/>
      <c r="U3299" s="549"/>
      <c r="V3299" s="549"/>
      <c r="W3299" s="550"/>
      <c r="X3299" s="550"/>
      <c r="Y3299" s="550"/>
      <c r="Z3299" s="550"/>
      <c r="AA3299" s="550"/>
      <c r="AB3299" s="550"/>
      <c r="AC3299" s="550"/>
      <c r="AD3299" s="550"/>
      <c r="AE3299" s="550"/>
      <c r="AF3299" s="550"/>
      <c r="AG3299" s="550"/>
      <c r="AH3299" s="550"/>
      <c r="AK3299" s="289"/>
    </row>
    <row r="3300" spans="4:37" outlineLevel="1" x14ac:dyDescent="0.2">
      <c r="E3300" s="526" t="s">
        <v>152</v>
      </c>
      <c r="F3300" s="527" t="s">
        <v>152</v>
      </c>
      <c r="G3300" s="528" t="s">
        <v>152</v>
      </c>
      <c r="Q3300" s="519" t="s">
        <v>110</v>
      </c>
      <c r="R3300" s="551"/>
      <c r="S3300" s="552"/>
      <c r="T3300" s="553"/>
      <c r="U3300" s="549"/>
      <c r="V3300" s="549"/>
      <c r="W3300" s="550"/>
      <c r="X3300" s="550"/>
      <c r="Y3300" s="550"/>
      <c r="Z3300" s="550"/>
      <c r="AA3300" s="550"/>
      <c r="AB3300" s="550"/>
      <c r="AC3300" s="550"/>
      <c r="AD3300" s="550"/>
      <c r="AE3300" s="550"/>
      <c r="AF3300" s="550"/>
      <c r="AG3300" s="550"/>
      <c r="AH3300" s="550"/>
      <c r="AK3300" s="289"/>
    </row>
    <row r="3301" spans="4:37" outlineLevel="1" x14ac:dyDescent="0.2">
      <c r="E3301" s="526" t="s">
        <v>152</v>
      </c>
      <c r="F3301" s="527" t="s">
        <v>152</v>
      </c>
      <c r="G3301" s="528" t="s">
        <v>152</v>
      </c>
      <c r="Q3301" s="519" t="s">
        <v>110</v>
      </c>
      <c r="R3301" s="551"/>
      <c r="S3301" s="552"/>
      <c r="T3301" s="553"/>
      <c r="U3301" s="549"/>
      <c r="V3301" s="549"/>
      <c r="W3301" s="550"/>
      <c r="X3301" s="550"/>
      <c r="Y3301" s="550"/>
      <c r="Z3301" s="550"/>
      <c r="AA3301" s="550"/>
      <c r="AB3301" s="550"/>
      <c r="AC3301" s="550"/>
      <c r="AD3301" s="550"/>
      <c r="AE3301" s="550"/>
      <c r="AF3301" s="550"/>
      <c r="AG3301" s="550"/>
      <c r="AH3301" s="550"/>
      <c r="AK3301" s="289"/>
    </row>
    <row r="3302" spans="4:37" outlineLevel="1" x14ac:dyDescent="0.2">
      <c r="E3302" s="526" t="s">
        <v>152</v>
      </c>
      <c r="F3302" s="527" t="s">
        <v>152</v>
      </c>
      <c r="G3302" s="528" t="s">
        <v>152</v>
      </c>
      <c r="Q3302" s="519" t="s">
        <v>110</v>
      </c>
      <c r="R3302" s="551"/>
      <c r="S3302" s="552"/>
      <c r="T3302" s="553"/>
      <c r="U3302" s="549"/>
      <c r="V3302" s="549"/>
      <c r="W3302" s="550"/>
      <c r="X3302" s="550"/>
      <c r="Y3302" s="550"/>
      <c r="Z3302" s="550"/>
      <c r="AA3302" s="550"/>
      <c r="AB3302" s="550"/>
      <c r="AC3302" s="550"/>
      <c r="AD3302" s="550"/>
      <c r="AE3302" s="550"/>
      <c r="AF3302" s="550"/>
      <c r="AG3302" s="550"/>
      <c r="AH3302" s="550"/>
      <c r="AK3302" s="289"/>
    </row>
    <row r="3303" spans="4:37" outlineLevel="1" x14ac:dyDescent="0.2">
      <c r="E3303" s="526" t="s">
        <v>152</v>
      </c>
      <c r="F3303" s="527" t="s">
        <v>152</v>
      </c>
      <c r="G3303" s="528" t="s">
        <v>152</v>
      </c>
      <c r="Q3303" s="519" t="s">
        <v>110</v>
      </c>
      <c r="R3303" s="551"/>
      <c r="S3303" s="552"/>
      <c r="T3303" s="553"/>
      <c r="U3303" s="549"/>
      <c r="V3303" s="549"/>
      <c r="W3303" s="550"/>
      <c r="X3303" s="550"/>
      <c r="Y3303" s="550"/>
      <c r="Z3303" s="550"/>
      <c r="AA3303" s="550"/>
      <c r="AB3303" s="550"/>
      <c r="AC3303" s="550"/>
      <c r="AD3303" s="550"/>
      <c r="AE3303" s="550"/>
      <c r="AF3303" s="550"/>
      <c r="AG3303" s="550"/>
      <c r="AH3303" s="550"/>
      <c r="AK3303" s="289"/>
    </row>
    <row r="3304" spans="4:37" outlineLevel="1" x14ac:dyDescent="0.2">
      <c r="E3304" s="526" t="s">
        <v>152</v>
      </c>
      <c r="F3304" s="527" t="s">
        <v>152</v>
      </c>
      <c r="G3304" s="528" t="s">
        <v>152</v>
      </c>
      <c r="Q3304" s="519" t="s">
        <v>110</v>
      </c>
      <c r="R3304" s="551"/>
      <c r="S3304" s="552"/>
      <c r="T3304" s="553"/>
      <c r="U3304" s="549"/>
      <c r="V3304" s="549"/>
      <c r="W3304" s="550"/>
      <c r="X3304" s="550"/>
      <c r="Y3304" s="550"/>
      <c r="Z3304" s="550"/>
      <c r="AA3304" s="550"/>
      <c r="AB3304" s="550"/>
      <c r="AC3304" s="550"/>
      <c r="AD3304" s="550"/>
      <c r="AE3304" s="550"/>
      <c r="AF3304" s="550"/>
      <c r="AG3304" s="550"/>
      <c r="AH3304" s="550"/>
      <c r="AK3304" s="289"/>
    </row>
    <row r="3305" spans="4:37" outlineLevel="1" x14ac:dyDescent="0.2">
      <c r="E3305" s="526" t="s">
        <v>152</v>
      </c>
      <c r="F3305" s="527" t="s">
        <v>152</v>
      </c>
      <c r="G3305" s="528" t="s">
        <v>152</v>
      </c>
      <c r="H3305" s="16"/>
      <c r="I3305" s="16"/>
      <c r="J3305" s="16"/>
      <c r="Q3305" s="519" t="s">
        <v>110</v>
      </c>
      <c r="R3305" s="551"/>
      <c r="S3305" s="552"/>
      <c r="T3305" s="553"/>
      <c r="U3305" s="549"/>
      <c r="V3305" s="549"/>
      <c r="W3305" s="550"/>
      <c r="X3305" s="550"/>
      <c r="Y3305" s="550"/>
      <c r="Z3305" s="550"/>
      <c r="AA3305" s="550"/>
      <c r="AB3305" s="550"/>
      <c r="AC3305" s="550"/>
      <c r="AD3305" s="550"/>
      <c r="AE3305" s="550"/>
      <c r="AF3305" s="550"/>
      <c r="AG3305" s="550"/>
      <c r="AH3305" s="550"/>
      <c r="AK3305" s="289"/>
    </row>
    <row r="3306" spans="4:37" outlineLevel="1" x14ac:dyDescent="0.2">
      <c r="E3306" s="526" t="s">
        <v>152</v>
      </c>
      <c r="F3306" s="527" t="s">
        <v>152</v>
      </c>
      <c r="G3306" s="528" t="s">
        <v>152</v>
      </c>
      <c r="H3306" s="16"/>
      <c r="I3306" s="16"/>
      <c r="J3306" s="16"/>
      <c r="Q3306" s="519" t="s">
        <v>110</v>
      </c>
      <c r="R3306" s="551"/>
      <c r="S3306" s="552"/>
      <c r="T3306" s="553"/>
      <c r="U3306" s="549"/>
      <c r="V3306" s="549"/>
      <c r="W3306" s="550"/>
      <c r="X3306" s="550"/>
      <c r="Y3306" s="550"/>
      <c r="Z3306" s="550"/>
      <c r="AA3306" s="550"/>
      <c r="AB3306" s="550"/>
      <c r="AC3306" s="550"/>
      <c r="AD3306" s="550"/>
      <c r="AE3306" s="550"/>
      <c r="AF3306" s="550"/>
      <c r="AG3306" s="550"/>
      <c r="AH3306" s="550"/>
      <c r="AK3306" s="289"/>
    </row>
    <row r="3307" spans="4:37" outlineLevel="1" x14ac:dyDescent="0.2">
      <c r="E3307" s="526" t="s">
        <v>152</v>
      </c>
      <c r="F3307" s="532" t="s">
        <v>152</v>
      </c>
      <c r="G3307" s="533" t="s">
        <v>152</v>
      </c>
      <c r="H3307" s="16"/>
      <c r="I3307" s="16"/>
      <c r="J3307" s="16"/>
      <c r="Q3307" s="519" t="s">
        <v>110</v>
      </c>
      <c r="R3307" s="554"/>
      <c r="S3307" s="555"/>
      <c r="T3307" s="556"/>
      <c r="U3307" s="549"/>
      <c r="V3307" s="549"/>
      <c r="W3307" s="550"/>
      <c r="X3307" s="550"/>
      <c r="Y3307" s="550"/>
      <c r="Z3307" s="550"/>
      <c r="AA3307" s="550"/>
      <c r="AB3307" s="550"/>
      <c r="AC3307" s="550"/>
      <c r="AD3307" s="550"/>
      <c r="AE3307" s="550"/>
      <c r="AF3307" s="550"/>
      <c r="AG3307" s="550"/>
      <c r="AH3307" s="550"/>
      <c r="AK3307" s="289"/>
    </row>
    <row r="3308" spans="4:37" outlineLevel="1" x14ac:dyDescent="0.2">
      <c r="V3308" s="557"/>
      <c r="W3308" s="557"/>
      <c r="X3308" s="557" t="s">
        <v>555</v>
      </c>
      <c r="Y3308" s="557" t="s">
        <v>555</v>
      </c>
      <c r="Z3308" s="557" t="s">
        <v>555</v>
      </c>
      <c r="AA3308" s="557" t="s">
        <v>555</v>
      </c>
      <c r="AB3308" s="557" t="s">
        <v>555</v>
      </c>
      <c r="AC3308" s="557" t="s">
        <v>555</v>
      </c>
      <c r="AD3308" s="557" t="s">
        <v>555</v>
      </c>
      <c r="AE3308" s="557" t="s">
        <v>555</v>
      </c>
      <c r="AF3308" s="557" t="s">
        <v>555</v>
      </c>
      <c r="AG3308" s="557" t="s">
        <v>555</v>
      </c>
      <c r="AH3308" s="557" t="s">
        <v>555</v>
      </c>
      <c r="AI3308" s="557" t="s">
        <v>555</v>
      </c>
      <c r="AK3308" s="289"/>
    </row>
    <row r="3309" spans="4:37" x14ac:dyDescent="0.2">
      <c r="D3309" s="67" t="s">
        <v>505</v>
      </c>
      <c r="E3309" s="67"/>
      <c r="F3309" s="67"/>
      <c r="G3309" s="476"/>
      <c r="H3309" s="67"/>
      <c r="I3309" s="102"/>
      <c r="J3309" s="102"/>
      <c r="K3309" s="102"/>
      <c r="L3309" s="102"/>
      <c r="M3309" s="102"/>
      <c r="N3309" s="102"/>
      <c r="O3309" s="102"/>
      <c r="P3309" s="102"/>
      <c r="Q3309" s="103" t="s">
        <v>110</v>
      </c>
      <c r="R3309" s="538">
        <v>0</v>
      </c>
      <c r="S3309" s="538">
        <v>0</v>
      </c>
      <c r="T3309" s="538">
        <v>0</v>
      </c>
      <c r="U3309" s="538">
        <v>0</v>
      </c>
      <c r="V3309" s="558">
        <v>0</v>
      </c>
      <c r="W3309" s="558">
        <v>0</v>
      </c>
      <c r="X3309" s="558">
        <v>9126.2735603038454</v>
      </c>
      <c r="Y3309" s="558">
        <v>17013.798898253095</v>
      </c>
      <c r="Z3309" s="558">
        <v>15664.267756300947</v>
      </c>
      <c r="AA3309" s="558">
        <v>12946.580219237765</v>
      </c>
      <c r="AB3309" s="558">
        <v>16865.031750548842</v>
      </c>
      <c r="AC3309" s="558">
        <v>15638.69440686127</v>
      </c>
      <c r="AD3309" s="558">
        <v>19746.9229218656</v>
      </c>
      <c r="AE3309" s="558">
        <v>17832.80463466694</v>
      </c>
      <c r="AF3309" s="558">
        <v>21349.674562244425</v>
      </c>
      <c r="AG3309" s="558">
        <v>17676.618619397854</v>
      </c>
      <c r="AH3309" s="558">
        <v>18216.63754207782</v>
      </c>
      <c r="AI3309" s="558">
        <v>21235.314940687742</v>
      </c>
      <c r="AK3309" s="91"/>
    </row>
    <row r="3310" spans="4:37" s="24" customFormat="1" outlineLevel="1" x14ac:dyDescent="0.2">
      <c r="E3310" s="515" t="s">
        <v>326</v>
      </c>
      <c r="F3310" s="71" t="s">
        <v>127</v>
      </c>
      <c r="G3310" s="71" t="s">
        <v>292</v>
      </c>
      <c r="Q3310" s="72"/>
      <c r="R3310" s="515"/>
      <c r="S3310" s="515"/>
      <c r="T3310" s="515"/>
      <c r="U3310" s="515" t="s">
        <v>197</v>
      </c>
      <c r="V3310" s="515" t="s">
        <v>198</v>
      </c>
      <c r="W3310" s="515" t="s">
        <v>199</v>
      </c>
      <c r="X3310" s="515" t="s">
        <v>4</v>
      </c>
      <c r="Y3310" s="515" t="s">
        <v>66</v>
      </c>
      <c r="Z3310" s="515" t="s">
        <v>67</v>
      </c>
      <c r="AA3310" s="515" t="s">
        <v>68</v>
      </c>
      <c r="AB3310" s="515" t="s">
        <v>99</v>
      </c>
      <c r="AC3310" s="515" t="s">
        <v>100</v>
      </c>
      <c r="AD3310" s="515" t="s">
        <v>101</v>
      </c>
      <c r="AE3310" s="515" t="s">
        <v>102</v>
      </c>
      <c r="AF3310" s="515" t="s">
        <v>103</v>
      </c>
      <c r="AG3310" s="515" t="s">
        <v>104</v>
      </c>
      <c r="AH3310" s="515" t="s">
        <v>105</v>
      </c>
      <c r="AI3310" s="515" t="s">
        <v>106</v>
      </c>
    </row>
    <row r="3311" spans="4:37" outlineLevel="1" x14ac:dyDescent="0.2">
      <c r="E3311" s="559">
        <v>1</v>
      </c>
      <c r="F3311" s="560" t="s">
        <v>660</v>
      </c>
      <c r="G3311" s="561" t="s">
        <v>34</v>
      </c>
      <c r="Q3311" s="519" t="s">
        <v>110</v>
      </c>
      <c r="R3311" s="546"/>
      <c r="S3311" s="547"/>
      <c r="T3311" s="548"/>
      <c r="U3311" s="548"/>
      <c r="V3311" s="549"/>
      <c r="W3311" s="549"/>
      <c r="X3311" s="562">
        <v>0</v>
      </c>
      <c r="Y3311" s="549">
        <v>147.60737397434855</v>
      </c>
      <c r="Z3311" s="549">
        <v>258.45582849751872</v>
      </c>
      <c r="AA3311" s="549">
        <v>68.41602159942083</v>
      </c>
      <c r="AB3311" s="549">
        <v>533.37307420485342</v>
      </c>
      <c r="AC3311" s="549">
        <v>442.01860975157274</v>
      </c>
      <c r="AD3311" s="549">
        <v>762.39019425162974</v>
      </c>
      <c r="AE3311" s="549">
        <v>398.84203630968051</v>
      </c>
      <c r="AF3311" s="549">
        <v>234.95327878631687</v>
      </c>
      <c r="AG3311" s="549">
        <v>692.26464539340145</v>
      </c>
      <c r="AH3311" s="549">
        <v>392.86969495077949</v>
      </c>
      <c r="AI3311" s="549">
        <v>109.35292250398513</v>
      </c>
    </row>
    <row r="3312" spans="4:37" outlineLevel="1" x14ac:dyDescent="0.2">
      <c r="E3312" s="559">
        <v>2</v>
      </c>
      <c r="F3312" s="560" t="s">
        <v>132</v>
      </c>
      <c r="G3312" s="561" t="s">
        <v>34</v>
      </c>
      <c r="Q3312" s="519" t="s">
        <v>110</v>
      </c>
      <c r="R3312" s="551"/>
      <c r="S3312" s="552"/>
      <c r="T3312" s="553"/>
      <c r="U3312" s="553"/>
      <c r="V3312" s="549"/>
      <c r="W3312" s="549"/>
      <c r="X3312" s="549">
        <v>199.17886617379602</v>
      </c>
      <c r="Y3312" s="549">
        <v>280.91900712781131</v>
      </c>
      <c r="Z3312" s="549">
        <v>350.20367960453279</v>
      </c>
      <c r="AA3312" s="549">
        <v>230.26726674658053</v>
      </c>
      <c r="AB3312" s="549">
        <v>633.51354493532597</v>
      </c>
      <c r="AC3312" s="549">
        <v>466.2926444173201</v>
      </c>
      <c r="AD3312" s="549">
        <v>379.74079115049801</v>
      </c>
      <c r="AE3312" s="549">
        <v>320.73926176034644</v>
      </c>
      <c r="AF3312" s="549">
        <v>215.96848987280674</v>
      </c>
      <c r="AG3312" s="549">
        <v>1068.0761521550596</v>
      </c>
      <c r="AH3312" s="549">
        <v>986.57928793042856</v>
      </c>
      <c r="AI3312" s="549">
        <v>247.57164468702769</v>
      </c>
    </row>
    <row r="3313" spans="5:35" outlineLevel="1" x14ac:dyDescent="0.2">
      <c r="E3313" s="559">
        <v>3</v>
      </c>
      <c r="F3313" s="560" t="s">
        <v>133</v>
      </c>
      <c r="G3313" s="561" t="s">
        <v>34</v>
      </c>
      <c r="Q3313" s="519" t="s">
        <v>110</v>
      </c>
      <c r="R3313" s="551"/>
      <c r="S3313" s="552"/>
      <c r="T3313" s="553"/>
      <c r="U3313" s="553"/>
      <c r="V3313" s="549"/>
      <c r="W3313" s="549"/>
      <c r="X3313" s="549">
        <v>58.300019946902474</v>
      </c>
      <c r="Y3313" s="549">
        <v>0</v>
      </c>
      <c r="Z3313" s="549">
        <v>34.243953239160248</v>
      </c>
      <c r="AA3313" s="549">
        <v>325.36722983741333</v>
      </c>
      <c r="AB3313" s="549">
        <v>172.89450703489021</v>
      </c>
      <c r="AC3313" s="549">
        <v>155.62277855796955</v>
      </c>
      <c r="AD3313" s="549">
        <v>554.75260927113288</v>
      </c>
      <c r="AE3313" s="549">
        <v>501.46535340665554</v>
      </c>
      <c r="AF3313" s="549">
        <v>306.32788442769169</v>
      </c>
      <c r="AG3313" s="549">
        <v>146.20750347524168</v>
      </c>
      <c r="AH3313" s="549">
        <v>67.508545191735635</v>
      </c>
      <c r="AI3313" s="549">
        <v>96.896826087617811</v>
      </c>
    </row>
    <row r="3314" spans="5:35" outlineLevel="1" x14ac:dyDescent="0.2">
      <c r="E3314" s="559">
        <v>4</v>
      </c>
      <c r="F3314" s="560" t="s">
        <v>134</v>
      </c>
      <c r="G3314" s="561" t="s">
        <v>34</v>
      </c>
      <c r="Q3314" s="519" t="s">
        <v>110</v>
      </c>
      <c r="R3314" s="551"/>
      <c r="S3314" s="552"/>
      <c r="T3314" s="553"/>
      <c r="U3314" s="553"/>
      <c r="V3314" s="549"/>
      <c r="W3314" s="549"/>
      <c r="X3314" s="549">
        <v>1653.4894180232072</v>
      </c>
      <c r="Y3314" s="549">
        <v>1355.0804256324668</v>
      </c>
      <c r="Z3314" s="549">
        <v>391.41556921834569</v>
      </c>
      <c r="AA3314" s="549">
        <v>360.58729786843071</v>
      </c>
      <c r="AB3314" s="549">
        <v>1001.6330878332629</v>
      </c>
      <c r="AC3314" s="549">
        <v>939.48784861403055</v>
      </c>
      <c r="AD3314" s="549">
        <v>1376.7973123524218</v>
      </c>
      <c r="AE3314" s="549">
        <v>441.58485131103282</v>
      </c>
      <c r="AF3314" s="549">
        <v>810.47470927588233</v>
      </c>
      <c r="AG3314" s="549">
        <v>617.07294780831546</v>
      </c>
      <c r="AH3314" s="549">
        <v>265.45714671057914</v>
      </c>
      <c r="AI3314" s="549">
        <v>2422.2697853556865</v>
      </c>
    </row>
    <row r="3315" spans="5:35" outlineLevel="1" x14ac:dyDescent="0.2">
      <c r="E3315" s="559">
        <v>5</v>
      </c>
      <c r="F3315" s="560" t="s">
        <v>135</v>
      </c>
      <c r="G3315" s="561" t="s">
        <v>34</v>
      </c>
      <c r="Q3315" s="519" t="s">
        <v>110</v>
      </c>
      <c r="R3315" s="551"/>
      <c r="S3315" s="552"/>
      <c r="T3315" s="553"/>
      <c r="U3315" s="553"/>
      <c r="V3315" s="549"/>
      <c r="W3315" s="549"/>
      <c r="X3315" s="549">
        <v>1039.2051318408089</v>
      </c>
      <c r="Y3315" s="549">
        <v>2719.4028660268696</v>
      </c>
      <c r="Z3315" s="549">
        <v>952.76783309723328</v>
      </c>
      <c r="AA3315" s="549">
        <v>1171.5765432128187</v>
      </c>
      <c r="AB3315" s="549">
        <v>1526.7641235374874</v>
      </c>
      <c r="AC3315" s="549">
        <v>2158.9815927012637</v>
      </c>
      <c r="AD3315" s="549">
        <v>1475.654036740382</v>
      </c>
      <c r="AE3315" s="549">
        <v>1919.7300604601057</v>
      </c>
      <c r="AF3315" s="549">
        <v>1295.0193384085835</v>
      </c>
      <c r="AG3315" s="549">
        <v>3455.9848095683374</v>
      </c>
      <c r="AH3315" s="549">
        <v>2081.2543633425139</v>
      </c>
      <c r="AI3315" s="549">
        <v>602.84465039926124</v>
      </c>
    </row>
    <row r="3316" spans="5:35" outlineLevel="1" x14ac:dyDescent="0.2">
      <c r="E3316" s="559">
        <v>6</v>
      </c>
      <c r="F3316" s="560" t="s">
        <v>136</v>
      </c>
      <c r="G3316" s="561" t="s">
        <v>34</v>
      </c>
      <c r="Q3316" s="519" t="s">
        <v>110</v>
      </c>
      <c r="R3316" s="551"/>
      <c r="S3316" s="552"/>
      <c r="T3316" s="553"/>
      <c r="U3316" s="553"/>
      <c r="V3316" s="549"/>
      <c r="W3316" s="549"/>
      <c r="X3316" s="549">
        <v>428.83223963762708</v>
      </c>
      <c r="Y3316" s="549">
        <v>168.88836265199535</v>
      </c>
      <c r="Z3316" s="549">
        <v>465.60371669671252</v>
      </c>
      <c r="AA3316" s="549">
        <v>939.72603872536126</v>
      </c>
      <c r="AB3316" s="549">
        <v>1757.5682599241802</v>
      </c>
      <c r="AC3316" s="549">
        <v>254.65805792129737</v>
      </c>
      <c r="AD3316" s="549">
        <v>200.33717969631098</v>
      </c>
      <c r="AE3316" s="549">
        <v>611.00995942923578</v>
      </c>
      <c r="AF3316" s="549">
        <v>2029.5503785309897</v>
      </c>
      <c r="AG3316" s="549">
        <v>34.045348180398953</v>
      </c>
      <c r="AH3316" s="549">
        <v>114.71082566391759</v>
      </c>
      <c r="AI3316" s="549">
        <v>1012.4343852983435</v>
      </c>
    </row>
    <row r="3317" spans="5:35" outlineLevel="1" x14ac:dyDescent="0.2">
      <c r="E3317" s="559">
        <v>7</v>
      </c>
      <c r="F3317" s="560" t="s">
        <v>137</v>
      </c>
      <c r="G3317" s="561" t="s">
        <v>34</v>
      </c>
      <c r="Q3317" s="519" t="s">
        <v>110</v>
      </c>
      <c r="R3317" s="551"/>
      <c r="S3317" s="552"/>
      <c r="T3317" s="553"/>
      <c r="U3317" s="553"/>
      <c r="V3317" s="549"/>
      <c r="W3317" s="549"/>
      <c r="X3317" s="549">
        <v>4.6881369377480784</v>
      </c>
      <c r="Y3317" s="549">
        <v>35.439862737453865</v>
      </c>
      <c r="Z3317" s="549">
        <v>67.031700024001225</v>
      </c>
      <c r="AA3317" s="549">
        <v>336.48237396326977</v>
      </c>
      <c r="AB3317" s="549">
        <v>7.4175344263196852</v>
      </c>
      <c r="AC3317" s="549">
        <v>5.7890623329943791</v>
      </c>
      <c r="AD3317" s="549">
        <v>40.187595131018057</v>
      </c>
      <c r="AE3317" s="549">
        <v>232.48891972808642</v>
      </c>
      <c r="AF3317" s="549">
        <v>122.55216202721769</v>
      </c>
      <c r="AG3317" s="549">
        <v>469.55719365047491</v>
      </c>
      <c r="AH3317" s="549">
        <v>6.5525866922079672</v>
      </c>
      <c r="AI3317" s="549">
        <v>0</v>
      </c>
    </row>
    <row r="3318" spans="5:35" outlineLevel="1" x14ac:dyDescent="0.2">
      <c r="E3318" s="559">
        <v>8</v>
      </c>
      <c r="F3318" s="560" t="s">
        <v>138</v>
      </c>
      <c r="G3318" s="561" t="s">
        <v>34</v>
      </c>
      <c r="Q3318" s="519" t="s">
        <v>110</v>
      </c>
      <c r="R3318" s="551"/>
      <c r="S3318" s="552"/>
      <c r="T3318" s="553"/>
      <c r="U3318" s="553"/>
      <c r="V3318" s="549"/>
      <c r="W3318" s="549"/>
      <c r="X3318" s="549">
        <v>1.9249052532074997</v>
      </c>
      <c r="Y3318" s="549">
        <v>36.641845906120729</v>
      </c>
      <c r="Z3318" s="549">
        <v>38.039870680605397</v>
      </c>
      <c r="AA3318" s="549">
        <v>0</v>
      </c>
      <c r="AB3318" s="549">
        <v>0</v>
      </c>
      <c r="AC3318" s="549">
        <v>37.136922836640615</v>
      </c>
      <c r="AD3318" s="549">
        <v>51.419911447831183</v>
      </c>
      <c r="AE3318" s="549">
        <v>68.864110759216857</v>
      </c>
      <c r="AF3318" s="549">
        <v>0</v>
      </c>
      <c r="AG3318" s="549">
        <v>124.31607291701752</v>
      </c>
      <c r="AH3318" s="549">
        <v>2.6901737271429735</v>
      </c>
      <c r="AI3318" s="549">
        <v>13.840019031875345</v>
      </c>
    </row>
    <row r="3319" spans="5:35" outlineLevel="1" x14ac:dyDescent="0.2">
      <c r="E3319" s="559">
        <v>9</v>
      </c>
      <c r="F3319" s="560" t="s">
        <v>139</v>
      </c>
      <c r="G3319" s="561" t="s">
        <v>34</v>
      </c>
      <c r="Q3319" s="519" t="s">
        <v>110</v>
      </c>
      <c r="R3319" s="551"/>
      <c r="S3319" s="552"/>
      <c r="T3319" s="553"/>
      <c r="U3319" s="553"/>
      <c r="V3319" s="549"/>
      <c r="W3319" s="549"/>
      <c r="X3319" s="549">
        <v>144.29782245835111</v>
      </c>
      <c r="Y3319" s="549">
        <v>349.87264251773706</v>
      </c>
      <c r="Z3319" s="549">
        <v>232.57809038417827</v>
      </c>
      <c r="AA3319" s="549">
        <v>723.02565795193902</v>
      </c>
      <c r="AB3319" s="549">
        <v>540.93316346490758</v>
      </c>
      <c r="AC3319" s="549">
        <v>881.13078757827805</v>
      </c>
      <c r="AD3319" s="549">
        <v>1888.838927005982</v>
      </c>
      <c r="AE3319" s="549">
        <v>896.34808963404873</v>
      </c>
      <c r="AF3319" s="549">
        <v>370.24217556620641</v>
      </c>
      <c r="AG3319" s="549">
        <v>400.73027651899548</v>
      </c>
      <c r="AH3319" s="549">
        <v>152.3639197743</v>
      </c>
      <c r="AI3319" s="549">
        <v>520.83898545511283</v>
      </c>
    </row>
    <row r="3320" spans="5:35" outlineLevel="1" x14ac:dyDescent="0.2">
      <c r="E3320" s="559">
        <v>10</v>
      </c>
      <c r="F3320" s="560" t="s">
        <v>140</v>
      </c>
      <c r="G3320" s="561" t="s">
        <v>34</v>
      </c>
      <c r="Q3320" s="519" t="s">
        <v>110</v>
      </c>
      <c r="R3320" s="551"/>
      <c r="S3320" s="552"/>
      <c r="T3320" s="553"/>
      <c r="U3320" s="553"/>
      <c r="V3320" s="549"/>
      <c r="W3320" s="549"/>
      <c r="X3320" s="549">
        <v>220.39038062490496</v>
      </c>
      <c r="Y3320" s="549">
        <v>162.93062506618</v>
      </c>
      <c r="Z3320" s="549">
        <v>2524.9386276001565</v>
      </c>
      <c r="AA3320" s="549">
        <v>967.51725427313352</v>
      </c>
      <c r="AB3320" s="549">
        <v>125.34418625367113</v>
      </c>
      <c r="AC3320" s="549">
        <v>192.11637930029218</v>
      </c>
      <c r="AD3320" s="549">
        <v>387.82547669815716</v>
      </c>
      <c r="AE3320" s="549">
        <v>798.9963833235114</v>
      </c>
      <c r="AF3320" s="549">
        <v>393.56515606062089</v>
      </c>
      <c r="AG3320" s="549">
        <v>324.63653391436463</v>
      </c>
      <c r="AH3320" s="549">
        <v>182.89870940350343</v>
      </c>
      <c r="AI3320" s="549">
        <v>247.39501489488541</v>
      </c>
    </row>
    <row r="3321" spans="5:35" outlineLevel="1" x14ac:dyDescent="0.2">
      <c r="E3321" s="559">
        <v>11</v>
      </c>
      <c r="F3321" s="560" t="s">
        <v>141</v>
      </c>
      <c r="G3321" s="561" t="s">
        <v>34</v>
      </c>
      <c r="Q3321" s="519" t="s">
        <v>110</v>
      </c>
      <c r="R3321" s="551"/>
      <c r="S3321" s="552"/>
      <c r="T3321" s="553"/>
      <c r="U3321" s="553"/>
      <c r="V3321" s="549"/>
      <c r="W3321" s="549"/>
      <c r="X3321" s="549">
        <v>58.105091446427949</v>
      </c>
      <c r="Y3321" s="549">
        <v>101.40168435942641</v>
      </c>
      <c r="Z3321" s="549">
        <v>73.72033451388485</v>
      </c>
      <c r="AA3321" s="549">
        <v>87.815725365225063</v>
      </c>
      <c r="AB3321" s="549">
        <v>86.346095882287941</v>
      </c>
      <c r="AC3321" s="549">
        <v>6.6298392171870963</v>
      </c>
      <c r="AD3321" s="549">
        <v>190.00529764031648</v>
      </c>
      <c r="AE3321" s="549">
        <v>28.697366898940437</v>
      </c>
      <c r="AF3321" s="549">
        <v>58.664893659922853</v>
      </c>
      <c r="AG3321" s="549">
        <v>15.794962074345881</v>
      </c>
      <c r="AH3321" s="549">
        <v>154.00630356662882</v>
      </c>
      <c r="AI3321" s="549">
        <v>758.47263051083826</v>
      </c>
    </row>
    <row r="3322" spans="5:35" outlineLevel="1" x14ac:dyDescent="0.2">
      <c r="E3322" s="559">
        <v>12</v>
      </c>
      <c r="F3322" s="560" t="s">
        <v>142</v>
      </c>
      <c r="G3322" s="561" t="s">
        <v>34</v>
      </c>
      <c r="Q3322" s="519" t="s">
        <v>110</v>
      </c>
      <c r="R3322" s="551"/>
      <c r="S3322" s="552"/>
      <c r="T3322" s="553"/>
      <c r="U3322" s="553"/>
      <c r="V3322" s="549"/>
      <c r="W3322" s="549"/>
      <c r="X3322" s="549">
        <v>51.727752733137486</v>
      </c>
      <c r="Y3322" s="549">
        <v>89.972615796995939</v>
      </c>
      <c r="Z3322" s="549">
        <v>14.716786528436749</v>
      </c>
      <c r="AA3322" s="549">
        <v>31.609225560673984</v>
      </c>
      <c r="AB3322" s="549">
        <v>75.798423400905463</v>
      </c>
      <c r="AC3322" s="549">
        <v>49.291213666359404</v>
      </c>
      <c r="AD3322" s="549">
        <v>55.588182132665679</v>
      </c>
      <c r="AE3322" s="549">
        <v>21.414651550314588</v>
      </c>
      <c r="AF3322" s="549">
        <v>17.650536054370836</v>
      </c>
      <c r="AG3322" s="549">
        <v>49.279890648537808</v>
      </c>
      <c r="AH3322" s="549">
        <v>7.4672971126886027</v>
      </c>
      <c r="AI3322" s="549">
        <v>90.107363051047841</v>
      </c>
    </row>
    <row r="3323" spans="5:35" outlineLevel="1" x14ac:dyDescent="0.2">
      <c r="E3323" s="559">
        <v>13</v>
      </c>
      <c r="F3323" s="560" t="s">
        <v>143</v>
      </c>
      <c r="G3323" s="561" t="s">
        <v>34</v>
      </c>
      <c r="Q3323" s="519" t="s">
        <v>110</v>
      </c>
      <c r="R3323" s="551"/>
      <c r="S3323" s="552"/>
      <c r="T3323" s="553"/>
      <c r="U3323" s="553"/>
      <c r="V3323" s="549"/>
      <c r="W3323" s="549"/>
      <c r="X3323" s="549">
        <v>655.5762223814603</v>
      </c>
      <c r="Y3323" s="549">
        <v>1051.8711182618019</v>
      </c>
      <c r="Z3323" s="549">
        <v>754.92931166948711</v>
      </c>
      <c r="AA3323" s="549">
        <v>1331.502436680991</v>
      </c>
      <c r="AB3323" s="549">
        <v>265.62169350946283</v>
      </c>
      <c r="AC3323" s="549">
        <v>352.07673490545471</v>
      </c>
      <c r="AD3323" s="549">
        <v>923.59629351004082</v>
      </c>
      <c r="AE3323" s="549">
        <v>128.70732579899013</v>
      </c>
      <c r="AF3323" s="549">
        <v>803.23629060675307</v>
      </c>
      <c r="AG3323" s="549">
        <v>177.63653255960011</v>
      </c>
      <c r="AH3323" s="549">
        <v>379.75268116498643</v>
      </c>
      <c r="AI3323" s="549">
        <v>545.95536809272642</v>
      </c>
    </row>
    <row r="3324" spans="5:35" outlineLevel="1" x14ac:dyDescent="0.2">
      <c r="E3324" s="559">
        <v>14</v>
      </c>
      <c r="F3324" s="560" t="s">
        <v>144</v>
      </c>
      <c r="G3324" s="561" t="s">
        <v>34</v>
      </c>
      <c r="Q3324" s="519" t="s">
        <v>110</v>
      </c>
      <c r="R3324" s="551"/>
      <c r="S3324" s="552"/>
      <c r="T3324" s="553"/>
      <c r="U3324" s="553"/>
      <c r="V3324" s="549"/>
      <c r="W3324" s="549"/>
      <c r="X3324" s="549">
        <v>2.3725737544799994</v>
      </c>
      <c r="Y3324" s="549">
        <v>167.40660969716612</v>
      </c>
      <c r="Z3324" s="549">
        <v>0</v>
      </c>
      <c r="AA3324" s="549">
        <v>0</v>
      </c>
      <c r="AB3324" s="549">
        <v>45.988713443182043</v>
      </c>
      <c r="AC3324" s="549">
        <v>2.9298537295436389</v>
      </c>
      <c r="AD3324" s="549">
        <v>22.316942235052018</v>
      </c>
      <c r="AE3324" s="549">
        <v>0</v>
      </c>
      <c r="AF3324" s="549">
        <v>6.2392924577125379</v>
      </c>
      <c r="AG3324" s="549">
        <v>51.381720611300423</v>
      </c>
      <c r="AH3324" s="549">
        <v>7.5171530018986665</v>
      </c>
      <c r="AI3324" s="549">
        <v>0</v>
      </c>
    </row>
    <row r="3325" spans="5:35" outlineLevel="1" x14ac:dyDescent="0.2">
      <c r="E3325" s="559">
        <v>15</v>
      </c>
      <c r="F3325" s="560" t="s">
        <v>145</v>
      </c>
      <c r="G3325" s="561" t="s">
        <v>34</v>
      </c>
      <c r="Q3325" s="519" t="s">
        <v>110</v>
      </c>
      <c r="R3325" s="551"/>
      <c r="S3325" s="552"/>
      <c r="T3325" s="553"/>
      <c r="U3325" s="553"/>
      <c r="V3325" s="549"/>
      <c r="W3325" s="549"/>
      <c r="X3325" s="549">
        <v>96.20734751745151</v>
      </c>
      <c r="Y3325" s="549">
        <v>411.82694345889865</v>
      </c>
      <c r="Z3325" s="549">
        <v>771.91398870727778</v>
      </c>
      <c r="AA3325" s="549">
        <v>87.167923323468898</v>
      </c>
      <c r="AB3325" s="549">
        <v>397.87636949794529</v>
      </c>
      <c r="AC3325" s="549">
        <v>340.69896971194726</v>
      </c>
      <c r="AD3325" s="549">
        <v>535.73311338399162</v>
      </c>
      <c r="AE3325" s="549">
        <v>515.46718900171527</v>
      </c>
      <c r="AF3325" s="549">
        <v>299.08742150309797</v>
      </c>
      <c r="AG3325" s="549">
        <v>604.8525757029015</v>
      </c>
      <c r="AH3325" s="549">
        <v>573.33381456808365</v>
      </c>
      <c r="AI3325" s="549">
        <v>1088.4569843563809</v>
      </c>
    </row>
    <row r="3326" spans="5:35" outlineLevel="1" x14ac:dyDescent="0.2">
      <c r="E3326" s="559">
        <v>16</v>
      </c>
      <c r="F3326" s="560" t="s">
        <v>146</v>
      </c>
      <c r="G3326" s="561" t="s">
        <v>34</v>
      </c>
      <c r="Q3326" s="519" t="s">
        <v>110</v>
      </c>
      <c r="R3326" s="551"/>
      <c r="S3326" s="552"/>
      <c r="T3326" s="553"/>
      <c r="U3326" s="553"/>
      <c r="V3326" s="549"/>
      <c r="W3326" s="549"/>
      <c r="X3326" s="549">
        <v>408.91223314013615</v>
      </c>
      <c r="Y3326" s="549">
        <v>1369.9218419996253</v>
      </c>
      <c r="Z3326" s="549">
        <v>1695.5210296024113</v>
      </c>
      <c r="AA3326" s="549">
        <v>1743.305322636591</v>
      </c>
      <c r="AB3326" s="549">
        <v>1364.9180803663107</v>
      </c>
      <c r="AC3326" s="549">
        <v>645.63092024772789</v>
      </c>
      <c r="AD3326" s="549">
        <v>245.90779059296119</v>
      </c>
      <c r="AE3326" s="549">
        <v>1279.7952107815054</v>
      </c>
      <c r="AF3326" s="549">
        <v>1522.4878696601661</v>
      </c>
      <c r="AG3326" s="549">
        <v>302.29988436672488</v>
      </c>
      <c r="AH3326" s="549">
        <v>1475.3693889313481</v>
      </c>
      <c r="AI3326" s="549">
        <v>1354.8374103603999</v>
      </c>
    </row>
    <row r="3327" spans="5:35" outlineLevel="1" x14ac:dyDescent="0.2">
      <c r="E3327" s="559">
        <v>17</v>
      </c>
      <c r="F3327" s="560" t="s">
        <v>147</v>
      </c>
      <c r="G3327" s="561" t="s">
        <v>34</v>
      </c>
      <c r="Q3327" s="519" t="s">
        <v>110</v>
      </c>
      <c r="R3327" s="551"/>
      <c r="S3327" s="552"/>
      <c r="T3327" s="553"/>
      <c r="U3327" s="553"/>
      <c r="V3327" s="549"/>
      <c r="W3327" s="549"/>
      <c r="X3327" s="549">
        <v>858.65427967269852</v>
      </c>
      <c r="Y3327" s="549">
        <v>682.74242969511556</v>
      </c>
      <c r="Z3327" s="549">
        <v>657.29361012110303</v>
      </c>
      <c r="AA3327" s="549">
        <v>590.05830329296134</v>
      </c>
      <c r="AB3327" s="549">
        <v>42.788567060263532</v>
      </c>
      <c r="AC3327" s="549">
        <v>455.39936542154373</v>
      </c>
      <c r="AD3327" s="549">
        <v>317.6204256154715</v>
      </c>
      <c r="AE3327" s="549">
        <v>143.86381695676386</v>
      </c>
      <c r="AF3327" s="549">
        <v>404.00408252032713</v>
      </c>
      <c r="AG3327" s="549">
        <v>346.35483521665361</v>
      </c>
      <c r="AH3327" s="549">
        <v>436.98074136826324</v>
      </c>
      <c r="AI3327" s="549">
        <v>648.67029962039055</v>
      </c>
    </row>
    <row r="3328" spans="5:35" outlineLevel="1" x14ac:dyDescent="0.2">
      <c r="E3328" s="559">
        <v>18</v>
      </c>
      <c r="F3328" s="560" t="s">
        <v>148</v>
      </c>
      <c r="G3328" s="561" t="s">
        <v>34</v>
      </c>
      <c r="H3328" s="16"/>
      <c r="I3328" s="16"/>
      <c r="J3328" s="16"/>
      <c r="Q3328" s="519" t="s">
        <v>110</v>
      </c>
      <c r="R3328" s="551"/>
      <c r="S3328" s="552"/>
      <c r="T3328" s="553"/>
      <c r="U3328" s="553"/>
      <c r="V3328" s="549"/>
      <c r="W3328" s="549"/>
      <c r="X3328" s="549">
        <v>59.992527806423233</v>
      </c>
      <c r="Y3328" s="549">
        <v>199.40299658824148</v>
      </c>
      <c r="Z3328" s="549">
        <v>520.94337336179603</v>
      </c>
      <c r="AA3328" s="549">
        <v>269.42144774779848</v>
      </c>
      <c r="AB3328" s="549">
        <v>398.012205834192</v>
      </c>
      <c r="AC3328" s="549">
        <v>419.87285750700732</v>
      </c>
      <c r="AD3328" s="549">
        <v>378.36617281683266</v>
      </c>
      <c r="AE3328" s="549">
        <v>333.77686321020224</v>
      </c>
      <c r="AF3328" s="549">
        <v>224.19162264231647</v>
      </c>
      <c r="AG3328" s="549">
        <v>83.398857458010212</v>
      </c>
      <c r="AH3328" s="549">
        <v>242.09501508685779</v>
      </c>
      <c r="AI3328" s="549">
        <v>152.98372207018417</v>
      </c>
    </row>
    <row r="3329" spans="5:35" outlineLevel="1" x14ac:dyDescent="0.2">
      <c r="E3329" s="559">
        <v>19</v>
      </c>
      <c r="F3329" s="560" t="s">
        <v>149</v>
      </c>
      <c r="G3329" s="561" t="s">
        <v>34</v>
      </c>
      <c r="H3329" s="16"/>
      <c r="I3329" s="16"/>
      <c r="J3329" s="16"/>
      <c r="Q3329" s="519" t="s">
        <v>110</v>
      </c>
      <c r="R3329" s="551"/>
      <c r="S3329" s="552"/>
      <c r="T3329" s="553"/>
      <c r="U3329" s="553"/>
      <c r="V3329" s="549"/>
      <c r="W3329" s="549"/>
      <c r="X3329" s="549">
        <v>0</v>
      </c>
      <c r="Y3329" s="549">
        <v>14.871118426847799</v>
      </c>
      <c r="Z3329" s="549">
        <v>148.15732095274566</v>
      </c>
      <c r="AA3329" s="549">
        <v>208.22124454780885</v>
      </c>
      <c r="AB3329" s="549">
        <v>322.0817595380484</v>
      </c>
      <c r="AC3329" s="549">
        <v>704.49026167685054</v>
      </c>
      <c r="AD3329" s="549">
        <v>1271.0617131638899</v>
      </c>
      <c r="AE3329" s="549">
        <v>883.04520758961235</v>
      </c>
      <c r="AF3329" s="549">
        <v>957.2235720278743</v>
      </c>
      <c r="AG3329" s="549">
        <v>625.5622600950893</v>
      </c>
      <c r="AH3329" s="549">
        <v>750.36855527935427</v>
      </c>
      <c r="AI3329" s="549">
        <v>277.17526575495191</v>
      </c>
    </row>
    <row r="3330" spans="5:35" outlineLevel="1" x14ac:dyDescent="0.2">
      <c r="E3330" s="559">
        <v>20</v>
      </c>
      <c r="F3330" s="560" t="s">
        <v>150</v>
      </c>
      <c r="G3330" s="561" t="s">
        <v>34</v>
      </c>
      <c r="H3330" s="16"/>
      <c r="I3330" s="16"/>
      <c r="J3330" s="16"/>
      <c r="Q3330" s="519" t="s">
        <v>110</v>
      </c>
      <c r="R3330" s="551"/>
      <c r="S3330" s="552"/>
      <c r="T3330" s="553"/>
      <c r="U3330" s="553"/>
      <c r="V3330" s="549"/>
      <c r="W3330" s="549"/>
      <c r="X3330" s="549">
        <v>710.86030326907314</v>
      </c>
      <c r="Y3330" s="549">
        <v>882.62600103435273</v>
      </c>
      <c r="Z3330" s="549">
        <v>0</v>
      </c>
      <c r="AA3330" s="549">
        <v>328.45074886845248</v>
      </c>
      <c r="AB3330" s="549">
        <v>82.573899555455483</v>
      </c>
      <c r="AC3330" s="549">
        <v>5.599034260762255</v>
      </c>
      <c r="AD3330" s="549">
        <v>92.295624507297902</v>
      </c>
      <c r="AE3330" s="549">
        <v>239.92962828950093</v>
      </c>
      <c r="AF3330" s="549">
        <v>366.0849502813424</v>
      </c>
      <c r="AG3330" s="549">
        <v>252.85514950330932</v>
      </c>
      <c r="AH3330" s="549">
        <v>319.17540955235853</v>
      </c>
      <c r="AI3330" s="549">
        <v>263.67245974337533</v>
      </c>
    </row>
    <row r="3331" spans="5:35" outlineLevel="1" x14ac:dyDescent="0.2">
      <c r="E3331" s="559">
        <v>21</v>
      </c>
      <c r="F3331" s="560" t="s">
        <v>151</v>
      </c>
      <c r="G3331" s="561" t="s">
        <v>34</v>
      </c>
      <c r="H3331" s="16"/>
      <c r="I3331" s="16"/>
      <c r="J3331" s="16"/>
      <c r="Q3331" s="519" t="s">
        <v>110</v>
      </c>
      <c r="R3331" s="551"/>
      <c r="S3331" s="552"/>
      <c r="T3331" s="553"/>
      <c r="U3331" s="553"/>
      <c r="V3331" s="549"/>
      <c r="W3331" s="549"/>
      <c r="X3331" s="549">
        <v>75.004459571142334</v>
      </c>
      <c r="Y3331" s="549">
        <v>348.61685930945941</v>
      </c>
      <c r="Z3331" s="549">
        <v>391.2197360871441</v>
      </c>
      <c r="AA3331" s="549">
        <v>210.00522618504669</v>
      </c>
      <c r="AB3331" s="549">
        <v>169.37476680531034</v>
      </c>
      <c r="AC3331" s="549">
        <v>294.36573997572464</v>
      </c>
      <c r="AD3331" s="549">
        <v>562.19788828990147</v>
      </c>
      <c r="AE3331" s="549">
        <v>322.74807305451264</v>
      </c>
      <c r="AF3331" s="549">
        <v>328.76871907305099</v>
      </c>
      <c r="AG3331" s="549">
        <v>164.69644685337875</v>
      </c>
      <c r="AH3331" s="549">
        <v>383.31266629493422</v>
      </c>
      <c r="AI3331" s="549">
        <v>499.82904608800158</v>
      </c>
    </row>
    <row r="3332" spans="5:35" outlineLevel="1" x14ac:dyDescent="0.2">
      <c r="E3332" s="559" t="s">
        <v>166</v>
      </c>
      <c r="F3332" s="560" t="s">
        <v>657</v>
      </c>
      <c r="G3332" s="561" t="s">
        <v>34</v>
      </c>
      <c r="H3332" s="16"/>
      <c r="I3332" s="16"/>
      <c r="J3332" s="16"/>
      <c r="Q3332" s="519" t="s">
        <v>110</v>
      </c>
      <c r="R3332" s="551"/>
      <c r="S3332" s="552"/>
      <c r="T3332" s="553"/>
      <c r="U3332" s="553"/>
      <c r="V3332" s="549"/>
      <c r="W3332" s="549"/>
      <c r="X3332" s="549">
        <v>12.363790744999999</v>
      </c>
      <c r="Y3332" s="549">
        <v>629.99128928139442</v>
      </c>
      <c r="Z3332" s="549">
        <v>1239.8145538967472</v>
      </c>
      <c r="AA3332" s="549">
        <v>451.52807514557037</v>
      </c>
      <c r="AB3332" s="549">
        <v>533.5904959979606</v>
      </c>
      <c r="AC3332" s="549">
        <v>338.33955039500091</v>
      </c>
      <c r="AD3332" s="549">
        <v>333.6808909317657</v>
      </c>
      <c r="AE3332" s="549">
        <v>239.15606332767373</v>
      </c>
      <c r="AF3332" s="549">
        <v>730.69456073417803</v>
      </c>
      <c r="AG3332" s="549">
        <v>160.69985410865041</v>
      </c>
      <c r="AH3332" s="549">
        <v>79.555596830898423</v>
      </c>
      <c r="AI3332" s="549">
        <v>929.33280603705612</v>
      </c>
    </row>
    <row r="3333" spans="5:35" outlineLevel="1" x14ac:dyDescent="0.2">
      <c r="E3333" s="559">
        <v>24</v>
      </c>
      <c r="F3333" s="560" t="s">
        <v>2</v>
      </c>
      <c r="G3333" s="561" t="s">
        <v>34</v>
      </c>
      <c r="H3333" s="16"/>
      <c r="I3333" s="16"/>
      <c r="J3333" s="16"/>
      <c r="Q3333" s="519" t="s">
        <v>110</v>
      </c>
      <c r="R3333" s="551"/>
      <c r="S3333" s="552"/>
      <c r="T3333" s="553"/>
      <c r="U3333" s="553"/>
      <c r="V3333" s="549"/>
      <c r="W3333" s="549"/>
      <c r="X3333" s="549">
        <v>1279.8445105051655</v>
      </c>
      <c r="Y3333" s="549">
        <v>2697.97740930387</v>
      </c>
      <c r="Z3333" s="549">
        <v>1174.1207477450166</v>
      </c>
      <c r="AA3333" s="549">
        <v>661.20519221807058</v>
      </c>
      <c r="AB3333" s="549">
        <v>1642.5952147962953</v>
      </c>
      <c r="AC3333" s="549">
        <v>1115.1475679754376</v>
      </c>
      <c r="AD3333" s="549">
        <v>2086.5160803519198</v>
      </c>
      <c r="AE3333" s="549">
        <v>2231.4766503054661</v>
      </c>
      <c r="AF3333" s="549">
        <v>1590.3338678542789</v>
      </c>
      <c r="AG3333" s="549">
        <v>1904.2492924176101</v>
      </c>
      <c r="AH3333" s="549">
        <v>1884.7143838826223</v>
      </c>
      <c r="AI3333" s="549">
        <v>1939.182832925494</v>
      </c>
    </row>
    <row r="3334" spans="5:35" outlineLevel="1" x14ac:dyDescent="0.2">
      <c r="E3334" s="559">
        <v>25</v>
      </c>
      <c r="F3334" s="560" t="s">
        <v>153</v>
      </c>
      <c r="G3334" s="561" t="s">
        <v>34</v>
      </c>
      <c r="H3334" s="16"/>
      <c r="I3334" s="16"/>
      <c r="J3334" s="16"/>
      <c r="Q3334" s="519" t="s">
        <v>110</v>
      </c>
      <c r="R3334" s="551"/>
      <c r="S3334" s="552"/>
      <c r="T3334" s="553"/>
      <c r="U3334" s="553"/>
      <c r="V3334" s="549"/>
      <c r="W3334" s="549"/>
      <c r="X3334" s="549">
        <v>2132.526728784128</v>
      </c>
      <c r="Y3334" s="549">
        <v>3722.5915784312456</v>
      </c>
      <c r="Z3334" s="549">
        <v>2346.7845144609187</v>
      </c>
      <c r="AA3334" s="549">
        <v>2887.3671255714498</v>
      </c>
      <c r="AB3334" s="549">
        <v>2010.1348939285365</v>
      </c>
      <c r="AC3334" s="549">
        <v>2841.2303711407371</v>
      </c>
      <c r="AD3334" s="549">
        <v>2853.2665767955837</v>
      </c>
      <c r="AE3334" s="549">
        <v>2454.2788004092326</v>
      </c>
      <c r="AF3334" s="549">
        <v>3968.4100361646838</v>
      </c>
      <c r="AG3334" s="549">
        <v>2681.4269568901504</v>
      </c>
      <c r="AH3334" s="549">
        <v>3171.2990162450747</v>
      </c>
      <c r="AI3334" s="549">
        <v>4193.124735740741</v>
      </c>
    </row>
    <row r="3335" spans="5:35" outlineLevel="1" x14ac:dyDescent="0.2">
      <c r="E3335" s="559">
        <v>29</v>
      </c>
      <c r="F3335" s="560" t="s">
        <v>158</v>
      </c>
      <c r="G3335" s="561" t="s">
        <v>34</v>
      </c>
      <c r="H3335" s="16"/>
      <c r="I3335" s="16"/>
      <c r="J3335" s="16"/>
      <c r="Q3335" s="519" t="s">
        <v>110</v>
      </c>
      <c r="R3335" s="551"/>
      <c r="S3335" s="552"/>
      <c r="T3335" s="553"/>
      <c r="U3335" s="553"/>
      <c r="V3335" s="549"/>
      <c r="W3335" s="549"/>
      <c r="X3335" s="549">
        <v>316.76326056960608</v>
      </c>
      <c r="Y3335" s="549">
        <v>412.33562677442023</v>
      </c>
      <c r="Z3335" s="549">
        <v>88.993320941434391</v>
      </c>
      <c r="AA3335" s="549">
        <v>96.327380990332486</v>
      </c>
      <c r="AB3335" s="549">
        <v>826.43485185913869</v>
      </c>
      <c r="AC3335" s="549">
        <v>84.600149714452257</v>
      </c>
      <c r="AD3335" s="549">
        <v>265.16406808663493</v>
      </c>
      <c r="AE3335" s="549">
        <v>145.24544120231508</v>
      </c>
      <c r="AF3335" s="549">
        <v>517.79365444786015</v>
      </c>
      <c r="AG3335" s="549">
        <v>189.08753227260348</v>
      </c>
      <c r="AH3335" s="549">
        <v>215.80707761604825</v>
      </c>
      <c r="AI3335" s="549">
        <v>122.40793182988368</v>
      </c>
    </row>
    <row r="3336" spans="5:35" outlineLevel="1" x14ac:dyDescent="0.2">
      <c r="E3336" s="559">
        <v>30</v>
      </c>
      <c r="F3336" s="560" t="s">
        <v>159</v>
      </c>
      <c r="G3336" s="561" t="s">
        <v>34</v>
      </c>
      <c r="H3336" s="16"/>
      <c r="I3336" s="16"/>
      <c r="J3336" s="16"/>
      <c r="Q3336" s="519" t="s">
        <v>110</v>
      </c>
      <c r="R3336" s="551"/>
      <c r="S3336" s="552"/>
      <c r="T3336" s="553"/>
      <c r="U3336" s="553"/>
      <c r="V3336" s="549"/>
      <c r="W3336" s="549"/>
      <c r="X3336" s="549">
        <v>272.45862910316515</v>
      </c>
      <c r="Y3336" s="549">
        <v>657.5315292813317</v>
      </c>
      <c r="Z3336" s="549">
        <v>2436.3146877220461</v>
      </c>
      <c r="AA3336" s="549">
        <v>1009.7553548834574</v>
      </c>
      <c r="AB3336" s="549">
        <v>283.82208204084259</v>
      </c>
      <c r="AC3336" s="549">
        <v>497.19882189884896</v>
      </c>
      <c r="AD3336" s="549">
        <v>611.84493297213805</v>
      </c>
      <c r="AE3336" s="549">
        <v>630.36905307373058</v>
      </c>
      <c r="AF3336" s="549">
        <v>1165.4605525608517</v>
      </c>
      <c r="AG3336" s="549">
        <v>657.01294324062133</v>
      </c>
      <c r="AH3336" s="549">
        <v>1093.0044426769123</v>
      </c>
      <c r="AI3336" s="549">
        <v>688.66862119588893</v>
      </c>
    </row>
    <row r="3337" spans="5:35" outlineLevel="1" x14ac:dyDescent="0.2">
      <c r="E3337" s="559"/>
      <c r="F3337" s="560" t="s">
        <v>152</v>
      </c>
      <c r="G3337" s="561"/>
      <c r="H3337" s="16"/>
      <c r="I3337" s="16"/>
      <c r="J3337" s="16"/>
      <c r="Q3337" s="519" t="s">
        <v>110</v>
      </c>
      <c r="R3337" s="551"/>
      <c r="S3337" s="552"/>
      <c r="T3337" s="553"/>
      <c r="U3337" s="553"/>
      <c r="V3337" s="549"/>
      <c r="W3337" s="549"/>
      <c r="X3337" s="549"/>
      <c r="Y3337" s="549"/>
      <c r="Z3337" s="549"/>
      <c r="AA3337" s="549"/>
      <c r="AB3337" s="549"/>
      <c r="AC3337" s="549"/>
      <c r="AD3337" s="549"/>
      <c r="AE3337" s="549"/>
      <c r="AF3337" s="549"/>
      <c r="AG3337" s="549"/>
      <c r="AH3337" s="549"/>
    </row>
    <row r="3338" spans="5:35" outlineLevel="1" x14ac:dyDescent="0.2">
      <c r="E3338" s="559"/>
      <c r="F3338" s="560" t="s">
        <v>152</v>
      </c>
      <c r="G3338" s="561"/>
      <c r="H3338" s="16"/>
      <c r="I3338" s="16"/>
      <c r="J3338" s="16"/>
      <c r="Q3338" s="519" t="s">
        <v>110</v>
      </c>
      <c r="R3338" s="551"/>
      <c r="S3338" s="552"/>
      <c r="T3338" s="553"/>
      <c r="U3338" s="553"/>
      <c r="V3338" s="549"/>
      <c r="W3338" s="549"/>
      <c r="X3338" s="549"/>
      <c r="Y3338" s="549"/>
      <c r="Z3338" s="549"/>
      <c r="AA3338" s="549"/>
      <c r="AB3338" s="549"/>
      <c r="AC3338" s="549"/>
      <c r="AD3338" s="549"/>
      <c r="AE3338" s="549"/>
      <c r="AF3338" s="549"/>
      <c r="AG3338" s="549"/>
      <c r="AH3338" s="549"/>
    </row>
    <row r="3339" spans="5:35" outlineLevel="1" x14ac:dyDescent="0.2">
      <c r="E3339" s="559"/>
      <c r="F3339" s="560" t="s">
        <v>152</v>
      </c>
      <c r="G3339" s="561"/>
      <c r="H3339" s="16"/>
      <c r="I3339" s="16"/>
      <c r="J3339" s="16"/>
      <c r="Q3339" s="519" t="s">
        <v>110</v>
      </c>
      <c r="R3339" s="551"/>
      <c r="S3339" s="552"/>
      <c r="T3339" s="553"/>
      <c r="U3339" s="553"/>
      <c r="V3339" s="549"/>
      <c r="W3339" s="549"/>
      <c r="X3339" s="549"/>
      <c r="Y3339" s="549"/>
      <c r="Z3339" s="549"/>
      <c r="AA3339" s="549"/>
      <c r="AB3339" s="549"/>
      <c r="AC3339" s="549"/>
      <c r="AD3339" s="549"/>
      <c r="AE3339" s="549"/>
      <c r="AF3339" s="549"/>
      <c r="AG3339" s="549"/>
      <c r="AH3339" s="549"/>
    </row>
    <row r="3340" spans="5:35" outlineLevel="1" x14ac:dyDescent="0.2">
      <c r="E3340" s="559"/>
      <c r="F3340" s="560" t="s">
        <v>152</v>
      </c>
      <c r="G3340" s="561"/>
      <c r="H3340" s="16"/>
      <c r="I3340" s="16"/>
      <c r="J3340" s="16"/>
      <c r="Q3340" s="519" t="s">
        <v>110</v>
      </c>
      <c r="R3340" s="551"/>
      <c r="S3340" s="552"/>
      <c r="T3340" s="553"/>
      <c r="U3340" s="553"/>
      <c r="V3340" s="549"/>
      <c r="W3340" s="549"/>
      <c r="X3340" s="549"/>
      <c r="Y3340" s="549"/>
      <c r="Z3340" s="549"/>
      <c r="AA3340" s="549"/>
      <c r="AB3340" s="549"/>
      <c r="AC3340" s="549"/>
      <c r="AD3340" s="549"/>
      <c r="AE3340" s="549"/>
      <c r="AF3340" s="549"/>
      <c r="AG3340" s="549"/>
      <c r="AH3340" s="549"/>
    </row>
    <row r="3341" spans="5:35" outlineLevel="1" x14ac:dyDescent="0.2">
      <c r="E3341" s="559"/>
      <c r="F3341" s="560" t="s">
        <v>152</v>
      </c>
      <c r="G3341" s="561"/>
      <c r="H3341" s="16"/>
      <c r="I3341" s="16"/>
      <c r="J3341" s="16"/>
      <c r="Q3341" s="519" t="s">
        <v>110</v>
      </c>
      <c r="R3341" s="551"/>
      <c r="S3341" s="552"/>
      <c r="T3341" s="553"/>
      <c r="U3341" s="553"/>
      <c r="V3341" s="549"/>
      <c r="W3341" s="549"/>
      <c r="X3341" s="549"/>
      <c r="Y3341" s="549"/>
      <c r="Z3341" s="549"/>
      <c r="AA3341" s="549"/>
      <c r="AB3341" s="549"/>
      <c r="AC3341" s="549"/>
      <c r="AD3341" s="549"/>
      <c r="AE3341" s="549"/>
      <c r="AF3341" s="549"/>
      <c r="AG3341" s="549"/>
      <c r="AH3341" s="549"/>
    </row>
    <row r="3342" spans="5:35" outlineLevel="1" x14ac:dyDescent="0.2">
      <c r="E3342" s="559"/>
      <c r="F3342" s="560" t="s">
        <v>152</v>
      </c>
      <c r="G3342" s="561"/>
      <c r="H3342" s="16"/>
      <c r="I3342" s="16"/>
      <c r="J3342" s="16"/>
      <c r="Q3342" s="519" t="s">
        <v>110</v>
      </c>
      <c r="R3342" s="551"/>
      <c r="S3342" s="552"/>
      <c r="T3342" s="553"/>
      <c r="U3342" s="553"/>
      <c r="V3342" s="549"/>
      <c r="W3342" s="549"/>
      <c r="X3342" s="549"/>
      <c r="Y3342" s="549"/>
      <c r="Z3342" s="549"/>
      <c r="AA3342" s="549"/>
      <c r="AB3342" s="549"/>
      <c r="AC3342" s="549"/>
      <c r="AD3342" s="549"/>
      <c r="AE3342" s="549"/>
      <c r="AF3342" s="549"/>
      <c r="AG3342" s="549"/>
      <c r="AH3342" s="549"/>
    </row>
    <row r="3343" spans="5:35" outlineLevel="1" x14ac:dyDescent="0.2">
      <c r="E3343" s="559"/>
      <c r="F3343" s="560" t="s">
        <v>152</v>
      </c>
      <c r="G3343" s="561"/>
      <c r="H3343" s="16"/>
      <c r="I3343" s="16"/>
      <c r="J3343" s="16"/>
      <c r="Q3343" s="519" t="s">
        <v>110</v>
      </c>
      <c r="R3343" s="551"/>
      <c r="S3343" s="552"/>
      <c r="T3343" s="553"/>
      <c r="U3343" s="553"/>
      <c r="V3343" s="549"/>
      <c r="W3343" s="549"/>
      <c r="X3343" s="549"/>
      <c r="Y3343" s="549"/>
      <c r="Z3343" s="549"/>
      <c r="AA3343" s="549"/>
      <c r="AB3343" s="549"/>
      <c r="AC3343" s="549"/>
      <c r="AD3343" s="549"/>
      <c r="AE3343" s="549"/>
      <c r="AF3343" s="549"/>
      <c r="AG3343" s="549"/>
      <c r="AH3343" s="549"/>
    </row>
    <row r="3344" spans="5:35" outlineLevel="1" x14ac:dyDescent="0.2">
      <c r="E3344" s="559">
        <v>1</v>
      </c>
      <c r="F3344" s="560" t="s">
        <v>660</v>
      </c>
      <c r="G3344" s="561" t="s">
        <v>216</v>
      </c>
      <c r="H3344" s="16"/>
      <c r="I3344" s="16"/>
      <c r="J3344" s="16"/>
      <c r="Q3344" s="519" t="s">
        <v>110</v>
      </c>
      <c r="R3344" s="551"/>
      <c r="S3344" s="552"/>
      <c r="T3344" s="553"/>
      <c r="U3344" s="553"/>
      <c r="V3344" s="549"/>
      <c r="W3344" s="549"/>
      <c r="X3344" s="549">
        <v>80.314314085526107</v>
      </c>
      <c r="Y3344" s="549">
        <v>82.616657755977855</v>
      </c>
      <c r="Z3344" s="549">
        <v>84.88861584426725</v>
      </c>
      <c r="AA3344" s="549">
        <v>87.010831240373918</v>
      </c>
      <c r="AB3344" s="549"/>
      <c r="AC3344" s="549"/>
      <c r="AD3344" s="549"/>
      <c r="AE3344" s="549"/>
      <c r="AF3344" s="549"/>
      <c r="AG3344" s="549"/>
      <c r="AH3344" s="549"/>
    </row>
    <row r="3345" spans="5:34" outlineLevel="1" x14ac:dyDescent="0.2">
      <c r="E3345" s="559">
        <v>2</v>
      </c>
      <c r="F3345" s="560" t="s">
        <v>132</v>
      </c>
      <c r="G3345" s="561" t="s">
        <v>216</v>
      </c>
      <c r="H3345" s="16"/>
      <c r="I3345" s="16"/>
      <c r="J3345" s="16"/>
      <c r="Q3345" s="519" t="s">
        <v>110</v>
      </c>
      <c r="R3345" s="551"/>
      <c r="S3345" s="552"/>
      <c r="T3345" s="553"/>
      <c r="U3345" s="553"/>
      <c r="V3345" s="549"/>
      <c r="W3345" s="549"/>
      <c r="X3345" s="549">
        <v>60.152529508828515</v>
      </c>
      <c r="Y3345" s="549">
        <v>61.876902021414928</v>
      </c>
      <c r="Z3345" s="549">
        <v>63.578516827003845</v>
      </c>
      <c r="AA3345" s="549">
        <v>65.167979747678942</v>
      </c>
      <c r="AB3345" s="549"/>
      <c r="AC3345" s="549"/>
      <c r="AD3345" s="549"/>
      <c r="AE3345" s="549"/>
      <c r="AF3345" s="549"/>
      <c r="AG3345" s="549"/>
      <c r="AH3345" s="549"/>
    </row>
    <row r="3346" spans="5:34" outlineLevel="1" x14ac:dyDescent="0.2">
      <c r="E3346" s="559">
        <v>3</v>
      </c>
      <c r="F3346" s="560" t="s">
        <v>133</v>
      </c>
      <c r="G3346" s="561" t="s">
        <v>216</v>
      </c>
      <c r="H3346" s="16"/>
      <c r="I3346" s="16"/>
      <c r="J3346" s="16"/>
      <c r="Q3346" s="519" t="s">
        <v>110</v>
      </c>
      <c r="R3346" s="551"/>
      <c r="S3346" s="552"/>
      <c r="T3346" s="553"/>
      <c r="U3346" s="553"/>
      <c r="V3346" s="549"/>
      <c r="W3346" s="549"/>
      <c r="X3346" s="549">
        <v>147.61855143267522</v>
      </c>
      <c r="Y3346" s="549">
        <v>151.8502832404119</v>
      </c>
      <c r="Z3346" s="549">
        <v>156.02616602952324</v>
      </c>
      <c r="AA3346" s="549">
        <v>159.9268201802613</v>
      </c>
      <c r="AB3346" s="549"/>
      <c r="AC3346" s="549"/>
      <c r="AD3346" s="549"/>
      <c r="AE3346" s="549"/>
      <c r="AF3346" s="549"/>
      <c r="AG3346" s="549"/>
      <c r="AH3346" s="549"/>
    </row>
    <row r="3347" spans="5:34" outlineLevel="1" x14ac:dyDescent="0.2">
      <c r="E3347" s="559">
        <v>4</v>
      </c>
      <c r="F3347" s="560" t="s">
        <v>134</v>
      </c>
      <c r="G3347" s="561" t="s">
        <v>216</v>
      </c>
      <c r="H3347" s="16"/>
      <c r="I3347" s="16"/>
      <c r="J3347" s="16"/>
      <c r="Q3347" s="519" t="s">
        <v>110</v>
      </c>
      <c r="R3347" s="551"/>
      <c r="S3347" s="552"/>
      <c r="T3347" s="553"/>
      <c r="U3347" s="553"/>
      <c r="V3347" s="549"/>
      <c r="W3347" s="549"/>
      <c r="X3347" s="549">
        <v>10.364324516337499</v>
      </c>
      <c r="Y3347" s="549">
        <v>10.661435152472507</v>
      </c>
      <c r="Z3347" s="549">
        <v>10.954624619165502</v>
      </c>
      <c r="AA3347" s="549">
        <v>11.228490234644639</v>
      </c>
      <c r="AB3347" s="549"/>
      <c r="AC3347" s="549"/>
      <c r="AD3347" s="549"/>
      <c r="AE3347" s="549"/>
      <c r="AF3347" s="549"/>
      <c r="AG3347" s="549"/>
      <c r="AH3347" s="549"/>
    </row>
    <row r="3348" spans="5:34" outlineLevel="1" x14ac:dyDescent="0.2">
      <c r="E3348" s="559">
        <v>5</v>
      </c>
      <c r="F3348" s="560" t="s">
        <v>135</v>
      </c>
      <c r="G3348" s="561" t="s">
        <v>216</v>
      </c>
      <c r="H3348" s="16"/>
      <c r="I3348" s="16"/>
      <c r="J3348" s="16"/>
      <c r="Q3348" s="519" t="s">
        <v>110</v>
      </c>
      <c r="R3348" s="551"/>
      <c r="S3348" s="552"/>
      <c r="T3348" s="553"/>
      <c r="U3348" s="553"/>
      <c r="V3348" s="549"/>
      <c r="W3348" s="549"/>
      <c r="X3348" s="549">
        <v>502.61367901713106</v>
      </c>
      <c r="Y3348" s="549">
        <v>517.0219378156221</v>
      </c>
      <c r="Z3348" s="549">
        <v>531.24004110555177</v>
      </c>
      <c r="AA3348" s="549">
        <v>544.52104213319046</v>
      </c>
      <c r="AB3348" s="549"/>
      <c r="AC3348" s="549"/>
      <c r="AD3348" s="549"/>
      <c r="AE3348" s="549"/>
      <c r="AF3348" s="549"/>
      <c r="AG3348" s="549"/>
      <c r="AH3348" s="549"/>
    </row>
    <row r="3349" spans="5:34" outlineLevel="1" x14ac:dyDescent="0.2">
      <c r="E3349" s="559">
        <v>6</v>
      </c>
      <c r="F3349" s="560" t="s">
        <v>136</v>
      </c>
      <c r="G3349" s="561" t="s">
        <v>216</v>
      </c>
      <c r="H3349" s="16"/>
      <c r="I3349" s="16"/>
      <c r="J3349" s="16"/>
      <c r="Q3349" s="519" t="s">
        <v>110</v>
      </c>
      <c r="R3349" s="551"/>
      <c r="S3349" s="552"/>
      <c r="T3349" s="553"/>
      <c r="U3349" s="553"/>
      <c r="V3349" s="549"/>
      <c r="W3349" s="549"/>
      <c r="X3349" s="549">
        <v>153.63209850444812</v>
      </c>
      <c r="Y3349" s="549">
        <v>158.03621866157562</v>
      </c>
      <c r="Z3349" s="549">
        <v>162.38221467476896</v>
      </c>
      <c r="AA3349" s="549">
        <v>166.44177004163816</v>
      </c>
      <c r="AB3349" s="549"/>
      <c r="AC3349" s="549"/>
      <c r="AD3349" s="549"/>
      <c r="AE3349" s="549"/>
      <c r="AF3349" s="549"/>
      <c r="AG3349" s="549"/>
      <c r="AH3349" s="549"/>
    </row>
    <row r="3350" spans="5:34" outlineLevel="1" x14ac:dyDescent="0.2">
      <c r="E3350" s="559">
        <v>7</v>
      </c>
      <c r="F3350" s="560" t="s">
        <v>137</v>
      </c>
      <c r="G3350" s="561" t="s">
        <v>216</v>
      </c>
      <c r="H3350" s="16"/>
      <c r="I3350" s="16"/>
      <c r="J3350" s="16"/>
      <c r="Q3350" s="519" t="s">
        <v>110</v>
      </c>
      <c r="R3350" s="551"/>
      <c r="S3350" s="552"/>
      <c r="T3350" s="553"/>
      <c r="U3350" s="553"/>
      <c r="V3350" s="549"/>
      <c r="W3350" s="549"/>
      <c r="X3350" s="549">
        <v>3.2654837413951818</v>
      </c>
      <c r="Y3350" s="549">
        <v>3.3590942753151767</v>
      </c>
      <c r="Z3350" s="549">
        <v>3.4514693678863444</v>
      </c>
      <c r="AA3350" s="549">
        <v>3.5377561020835029</v>
      </c>
      <c r="AB3350" s="549"/>
      <c r="AC3350" s="549"/>
      <c r="AD3350" s="549"/>
      <c r="AE3350" s="549"/>
      <c r="AF3350" s="549"/>
      <c r="AG3350" s="549"/>
      <c r="AH3350" s="549"/>
    </row>
    <row r="3351" spans="5:34" outlineLevel="1" x14ac:dyDescent="0.2">
      <c r="E3351" s="559">
        <v>8</v>
      </c>
      <c r="F3351" s="560" t="s">
        <v>138</v>
      </c>
      <c r="G3351" s="561" t="s">
        <v>216</v>
      </c>
      <c r="H3351" s="16"/>
      <c r="I3351" s="16"/>
      <c r="J3351" s="16"/>
      <c r="Q3351" s="519" t="s">
        <v>110</v>
      </c>
      <c r="R3351" s="551"/>
      <c r="S3351" s="552"/>
      <c r="T3351" s="553"/>
      <c r="U3351" s="553"/>
      <c r="V3351" s="549"/>
      <c r="W3351" s="549"/>
      <c r="X3351" s="549">
        <v>3.1234633228528739</v>
      </c>
      <c r="Y3351" s="549">
        <v>3.213002604774656</v>
      </c>
      <c r="Z3351" s="549">
        <v>3.3013601764059595</v>
      </c>
      <c r="AA3351" s="549">
        <v>3.383894180816108</v>
      </c>
      <c r="AB3351" s="549"/>
      <c r="AC3351" s="549"/>
      <c r="AD3351" s="549"/>
      <c r="AE3351" s="549"/>
      <c r="AF3351" s="549"/>
      <c r="AG3351" s="549"/>
      <c r="AH3351" s="549"/>
    </row>
    <row r="3352" spans="5:34" outlineLevel="1" x14ac:dyDescent="0.2">
      <c r="E3352" s="559">
        <v>9</v>
      </c>
      <c r="F3352" s="560" t="s">
        <v>139</v>
      </c>
      <c r="G3352" s="561" t="s">
        <v>216</v>
      </c>
      <c r="H3352" s="16"/>
      <c r="I3352" s="16"/>
      <c r="J3352" s="16"/>
      <c r="Q3352" s="519" t="s">
        <v>110</v>
      </c>
      <c r="R3352" s="551"/>
      <c r="S3352" s="552"/>
      <c r="T3352" s="553"/>
      <c r="U3352" s="553"/>
      <c r="V3352" s="549"/>
      <c r="W3352" s="549"/>
      <c r="X3352" s="549">
        <v>67.827565002972207</v>
      </c>
      <c r="Y3352" s="549">
        <v>69.771955199724076</v>
      </c>
      <c r="Z3352" s="549">
        <v>71.690683967716495</v>
      </c>
      <c r="AA3352" s="549">
        <v>73.482951066909408</v>
      </c>
      <c r="AB3352" s="549"/>
      <c r="AC3352" s="549"/>
      <c r="AD3352" s="549"/>
      <c r="AE3352" s="549"/>
      <c r="AF3352" s="549"/>
      <c r="AG3352" s="549"/>
      <c r="AH3352" s="549"/>
    </row>
    <row r="3353" spans="5:34" outlineLevel="1" x14ac:dyDescent="0.2">
      <c r="E3353" s="559">
        <v>10</v>
      </c>
      <c r="F3353" s="560" t="s">
        <v>140</v>
      </c>
      <c r="G3353" s="561" t="s">
        <v>216</v>
      </c>
      <c r="H3353" s="16"/>
      <c r="I3353" s="16"/>
      <c r="J3353" s="16"/>
      <c r="Q3353" s="519" t="s">
        <v>110</v>
      </c>
      <c r="R3353" s="551"/>
      <c r="S3353" s="552"/>
      <c r="T3353" s="553"/>
      <c r="U3353" s="553"/>
      <c r="V3353" s="549"/>
      <c r="W3353" s="549"/>
      <c r="X3353" s="549">
        <v>76.04832711753005</v>
      </c>
      <c r="Y3353" s="549">
        <v>78.228379161565911</v>
      </c>
      <c r="Z3353" s="549">
        <v>80.379659588508986</v>
      </c>
      <c r="AA3353" s="549">
        <v>82.389151078221701</v>
      </c>
      <c r="AB3353" s="549"/>
      <c r="AC3353" s="549"/>
      <c r="AD3353" s="549"/>
      <c r="AE3353" s="549"/>
      <c r="AF3353" s="549"/>
      <c r="AG3353" s="549"/>
      <c r="AH3353" s="549"/>
    </row>
    <row r="3354" spans="5:34" outlineLevel="1" x14ac:dyDescent="0.2">
      <c r="E3354" s="559">
        <v>11</v>
      </c>
      <c r="F3354" s="560" t="s">
        <v>141</v>
      </c>
      <c r="G3354" s="561" t="s">
        <v>216</v>
      </c>
      <c r="H3354" s="16"/>
      <c r="I3354" s="16"/>
      <c r="J3354" s="16"/>
      <c r="Q3354" s="519" t="s">
        <v>110</v>
      </c>
      <c r="R3354" s="551"/>
      <c r="S3354" s="552"/>
      <c r="T3354" s="553"/>
      <c r="U3354" s="553"/>
      <c r="V3354" s="549"/>
      <c r="W3354" s="549"/>
      <c r="X3354" s="549">
        <v>7.0067881575018065</v>
      </c>
      <c r="Y3354" s="549">
        <v>7.2076494180168575</v>
      </c>
      <c r="Z3354" s="549">
        <v>7.4058597770123216</v>
      </c>
      <c r="AA3354" s="549">
        <v>7.591006271437629</v>
      </c>
      <c r="AB3354" s="549"/>
      <c r="AC3354" s="549"/>
      <c r="AD3354" s="549"/>
      <c r="AE3354" s="549"/>
      <c r="AF3354" s="549"/>
      <c r="AG3354" s="549"/>
      <c r="AH3354" s="549"/>
    </row>
    <row r="3355" spans="5:34" outlineLevel="1" x14ac:dyDescent="0.2">
      <c r="E3355" s="559">
        <v>12</v>
      </c>
      <c r="F3355" s="560" t="s">
        <v>142</v>
      </c>
      <c r="G3355" s="561" t="s">
        <v>216</v>
      </c>
      <c r="H3355" s="16"/>
      <c r="I3355" s="16"/>
      <c r="J3355" s="16"/>
      <c r="Q3355" s="519" t="s">
        <v>110</v>
      </c>
      <c r="R3355" s="551"/>
      <c r="S3355" s="552"/>
      <c r="T3355" s="553"/>
      <c r="U3355" s="553"/>
      <c r="V3355" s="549"/>
      <c r="W3355" s="549"/>
      <c r="X3355" s="549">
        <v>-5.773166696715573</v>
      </c>
      <c r="Y3355" s="549">
        <v>-5.9386641420214188</v>
      </c>
      <c r="Z3355" s="549">
        <v>-6.1019774059270082</v>
      </c>
      <c r="AA3355" s="549">
        <v>-6.2545268410751831</v>
      </c>
      <c r="AB3355" s="549"/>
      <c r="AC3355" s="549"/>
      <c r="AD3355" s="549"/>
      <c r="AE3355" s="549"/>
      <c r="AF3355" s="549"/>
      <c r="AG3355" s="549"/>
      <c r="AH3355" s="549"/>
    </row>
    <row r="3356" spans="5:34" outlineLevel="1" x14ac:dyDescent="0.2">
      <c r="E3356" s="559">
        <v>13</v>
      </c>
      <c r="F3356" s="560" t="s">
        <v>143</v>
      </c>
      <c r="G3356" s="561" t="s">
        <v>216</v>
      </c>
      <c r="H3356" s="16"/>
      <c r="I3356" s="16"/>
      <c r="J3356" s="16"/>
      <c r="Q3356" s="519" t="s">
        <v>110</v>
      </c>
      <c r="R3356" s="551"/>
      <c r="S3356" s="552"/>
      <c r="T3356" s="553"/>
      <c r="U3356" s="553"/>
      <c r="V3356" s="549"/>
      <c r="W3356" s="549"/>
      <c r="X3356" s="549">
        <v>45.353349732296522</v>
      </c>
      <c r="Y3356" s="549">
        <v>46.653479091289022</v>
      </c>
      <c r="Z3356" s="549">
        <v>47.936449766299475</v>
      </c>
      <c r="AA3356" s="549">
        <v>49.134861010456959</v>
      </c>
      <c r="AB3356" s="549"/>
      <c r="AC3356" s="549"/>
      <c r="AD3356" s="549"/>
      <c r="AE3356" s="549"/>
      <c r="AF3356" s="549"/>
      <c r="AG3356" s="549"/>
      <c r="AH3356" s="549"/>
    </row>
    <row r="3357" spans="5:34" outlineLevel="1" x14ac:dyDescent="0.2">
      <c r="E3357" s="559">
        <v>14</v>
      </c>
      <c r="F3357" s="560" t="s">
        <v>144</v>
      </c>
      <c r="G3357" s="561" t="s">
        <v>216</v>
      </c>
      <c r="H3357" s="16"/>
      <c r="I3357" s="16"/>
      <c r="J3357" s="16"/>
      <c r="Q3357" s="519" t="s">
        <v>110</v>
      </c>
      <c r="R3357" s="551"/>
      <c r="S3357" s="552"/>
      <c r="T3357" s="553"/>
      <c r="U3357" s="553"/>
      <c r="V3357" s="549"/>
      <c r="W3357" s="549"/>
      <c r="X3357" s="549">
        <v>6.9779767824442667</v>
      </c>
      <c r="Y3357" s="549">
        <v>7.1780121168743349</v>
      </c>
      <c r="Z3357" s="549">
        <v>7.3754074500883799</v>
      </c>
      <c r="AA3357" s="549">
        <v>7.559792636340589</v>
      </c>
      <c r="AB3357" s="549"/>
      <c r="AC3357" s="549"/>
      <c r="AD3357" s="549"/>
      <c r="AE3357" s="549"/>
      <c r="AF3357" s="549"/>
      <c r="AG3357" s="549"/>
      <c r="AH3357" s="549"/>
    </row>
    <row r="3358" spans="5:34" outlineLevel="1" x14ac:dyDescent="0.2">
      <c r="E3358" s="559">
        <v>15</v>
      </c>
      <c r="F3358" s="560" t="s">
        <v>145</v>
      </c>
      <c r="G3358" s="561" t="s">
        <v>216</v>
      </c>
      <c r="H3358" s="16"/>
      <c r="I3358" s="16"/>
      <c r="J3358" s="16"/>
      <c r="Q3358" s="519" t="s">
        <v>110</v>
      </c>
      <c r="R3358" s="551"/>
      <c r="S3358" s="552"/>
      <c r="T3358" s="553"/>
      <c r="U3358" s="553"/>
      <c r="V3358" s="549"/>
      <c r="W3358" s="549"/>
      <c r="X3358" s="549">
        <v>72.691024916178279</v>
      </c>
      <c r="Y3358" s="549">
        <v>74.774834297108725</v>
      </c>
      <c r="Z3358" s="549">
        <v>76.83114224027922</v>
      </c>
      <c r="AA3358" s="549">
        <v>78.7519207962862</v>
      </c>
      <c r="AB3358" s="549"/>
      <c r="AC3358" s="549"/>
      <c r="AD3358" s="549"/>
      <c r="AE3358" s="549"/>
      <c r="AF3358" s="549"/>
      <c r="AG3358" s="549"/>
      <c r="AH3358" s="549"/>
    </row>
    <row r="3359" spans="5:34" outlineLevel="1" x14ac:dyDescent="0.2">
      <c r="E3359" s="559">
        <v>16</v>
      </c>
      <c r="F3359" s="560" t="s">
        <v>146</v>
      </c>
      <c r="G3359" s="561" t="s">
        <v>216</v>
      </c>
      <c r="H3359" s="16"/>
      <c r="I3359" s="11"/>
      <c r="J3359" s="11"/>
      <c r="Q3359" s="519" t="s">
        <v>110</v>
      </c>
      <c r="R3359" s="551"/>
      <c r="S3359" s="552"/>
      <c r="T3359" s="553"/>
      <c r="U3359" s="553"/>
      <c r="V3359" s="549"/>
      <c r="W3359" s="549"/>
      <c r="X3359" s="549">
        <v>300.62805419637652</v>
      </c>
      <c r="Y3359" s="549">
        <v>309.24605841667261</v>
      </c>
      <c r="Z3359" s="549">
        <v>317.75032502313115</v>
      </c>
      <c r="AA3359" s="549">
        <v>325.69408314870941</v>
      </c>
      <c r="AB3359" s="549"/>
      <c r="AC3359" s="549"/>
      <c r="AD3359" s="549"/>
      <c r="AE3359" s="549"/>
      <c r="AF3359" s="549"/>
      <c r="AG3359" s="549"/>
      <c r="AH3359" s="549"/>
    </row>
    <row r="3360" spans="5:34" outlineLevel="1" x14ac:dyDescent="0.2">
      <c r="E3360" s="559">
        <v>17</v>
      </c>
      <c r="F3360" s="560" t="s">
        <v>147</v>
      </c>
      <c r="G3360" s="561" t="s">
        <v>216</v>
      </c>
      <c r="H3360" s="16"/>
      <c r="I3360" s="11"/>
      <c r="J3360" s="11"/>
      <c r="Q3360" s="519" t="s">
        <v>110</v>
      </c>
      <c r="R3360" s="551"/>
      <c r="S3360" s="552"/>
      <c r="T3360" s="553"/>
      <c r="U3360" s="553"/>
      <c r="V3360" s="549"/>
      <c r="W3360" s="549"/>
      <c r="X3360" s="549">
        <v>128.81471864791459</v>
      </c>
      <c r="Y3360" s="549">
        <v>132.5074072491548</v>
      </c>
      <c r="Z3360" s="549">
        <v>136.15136094850655</v>
      </c>
      <c r="AA3360" s="549">
        <v>139.55514497221921</v>
      </c>
      <c r="AB3360" s="549"/>
      <c r="AC3360" s="549"/>
      <c r="AD3360" s="549"/>
      <c r="AE3360" s="549"/>
      <c r="AF3360" s="549"/>
      <c r="AG3360" s="549"/>
      <c r="AH3360" s="549"/>
    </row>
    <row r="3361" spans="5:35" outlineLevel="1" x14ac:dyDescent="0.2">
      <c r="E3361" s="559">
        <v>18</v>
      </c>
      <c r="F3361" s="560" t="s">
        <v>148</v>
      </c>
      <c r="G3361" s="561" t="s">
        <v>216</v>
      </c>
      <c r="Q3361" s="519" t="s">
        <v>110</v>
      </c>
      <c r="R3361" s="551"/>
      <c r="S3361" s="552"/>
      <c r="T3361" s="553"/>
      <c r="U3361" s="553"/>
      <c r="V3361" s="549"/>
      <c r="W3361" s="549"/>
      <c r="X3361" s="549">
        <v>95.037991930151307</v>
      </c>
      <c r="Y3361" s="549">
        <v>97.7624143654823</v>
      </c>
      <c r="Z3361" s="549">
        <v>100.45088076053307</v>
      </c>
      <c r="AA3361" s="549">
        <v>102.96215277954639</v>
      </c>
      <c r="AB3361" s="549"/>
      <c r="AC3361" s="549"/>
      <c r="AD3361" s="549"/>
      <c r="AE3361" s="549"/>
      <c r="AF3361" s="549"/>
      <c r="AG3361" s="549"/>
      <c r="AH3361" s="549"/>
    </row>
    <row r="3362" spans="5:35" outlineLevel="1" x14ac:dyDescent="0.2">
      <c r="E3362" s="559">
        <v>19</v>
      </c>
      <c r="F3362" s="560" t="s">
        <v>149</v>
      </c>
      <c r="G3362" s="561" t="s">
        <v>216</v>
      </c>
      <c r="Q3362" s="519" t="s">
        <v>110</v>
      </c>
      <c r="R3362" s="551"/>
      <c r="S3362" s="552"/>
      <c r="T3362" s="553"/>
      <c r="U3362" s="553"/>
      <c r="V3362" s="549"/>
      <c r="W3362" s="549"/>
      <c r="X3362" s="549">
        <v>71.509157504195855</v>
      </c>
      <c r="Y3362" s="549">
        <v>73.559086685982805</v>
      </c>
      <c r="Z3362" s="549">
        <v>75.581961569847337</v>
      </c>
      <c r="AA3362" s="549">
        <v>77.471510609093514</v>
      </c>
      <c r="AB3362" s="549"/>
      <c r="AC3362" s="549"/>
      <c r="AD3362" s="549"/>
      <c r="AE3362" s="549"/>
      <c r="AF3362" s="549"/>
      <c r="AG3362" s="549"/>
      <c r="AH3362" s="549"/>
    </row>
    <row r="3363" spans="5:35" outlineLevel="1" x14ac:dyDescent="0.2">
      <c r="E3363" s="559">
        <v>20</v>
      </c>
      <c r="F3363" s="560" t="s">
        <v>150</v>
      </c>
      <c r="G3363" s="561" t="s">
        <v>216</v>
      </c>
      <c r="Q3363" s="519" t="s">
        <v>110</v>
      </c>
      <c r="R3363" s="551"/>
      <c r="S3363" s="552"/>
      <c r="T3363" s="553"/>
      <c r="U3363" s="553"/>
      <c r="V3363" s="549"/>
      <c r="W3363" s="549"/>
      <c r="X3363" s="549">
        <v>53.570512540117342</v>
      </c>
      <c r="Y3363" s="549">
        <v>55.106200566267368</v>
      </c>
      <c r="Z3363" s="549">
        <v>56.621621081839727</v>
      </c>
      <c r="AA3363" s="549">
        <v>58.037161608885718</v>
      </c>
      <c r="AB3363" s="549"/>
      <c r="AC3363" s="549"/>
      <c r="AD3363" s="549"/>
      <c r="AE3363" s="549"/>
      <c r="AF3363" s="549"/>
      <c r="AG3363" s="549"/>
      <c r="AH3363" s="549"/>
    </row>
    <row r="3364" spans="5:35" outlineLevel="1" x14ac:dyDescent="0.2">
      <c r="E3364" s="559">
        <v>21</v>
      </c>
      <c r="F3364" s="560" t="s">
        <v>151</v>
      </c>
      <c r="G3364" s="561" t="s">
        <v>216</v>
      </c>
      <c r="Q3364" s="519" t="s">
        <v>110</v>
      </c>
      <c r="R3364" s="551"/>
      <c r="S3364" s="552"/>
      <c r="T3364" s="553"/>
      <c r="U3364" s="553"/>
      <c r="V3364" s="549"/>
      <c r="W3364" s="549"/>
      <c r="X3364" s="549">
        <v>41.813129935923484</v>
      </c>
      <c r="Y3364" s="549">
        <v>43.01177299408662</v>
      </c>
      <c r="Z3364" s="549">
        <v>44.194596751424008</v>
      </c>
      <c r="AA3364" s="549">
        <v>45.299461670209602</v>
      </c>
      <c r="AB3364" s="549"/>
      <c r="AC3364" s="549"/>
      <c r="AD3364" s="549"/>
      <c r="AE3364" s="549"/>
      <c r="AF3364" s="549"/>
      <c r="AG3364" s="549"/>
      <c r="AH3364" s="549"/>
    </row>
    <row r="3365" spans="5:35" outlineLevel="1" x14ac:dyDescent="0.2">
      <c r="E3365" s="559">
        <v>22</v>
      </c>
      <c r="F3365" s="560" t="s">
        <v>658</v>
      </c>
      <c r="G3365" s="561" t="s">
        <v>216</v>
      </c>
      <c r="Q3365" s="519" t="s">
        <v>110</v>
      </c>
      <c r="R3365" s="551"/>
      <c r="S3365" s="552"/>
      <c r="T3365" s="553"/>
      <c r="U3365" s="553"/>
      <c r="V3365" s="549"/>
      <c r="W3365" s="549"/>
      <c r="X3365" s="549">
        <v>52.929729050616729</v>
      </c>
      <c r="Y3365" s="549">
        <v>54.447047950067741</v>
      </c>
      <c r="Z3365" s="549">
        <v>55.944341768694606</v>
      </c>
      <c r="AA3365" s="549">
        <v>57.342950312911967</v>
      </c>
      <c r="AB3365" s="549"/>
      <c r="AC3365" s="549"/>
      <c r="AD3365" s="549"/>
      <c r="AE3365" s="549"/>
      <c r="AF3365" s="549"/>
      <c r="AG3365" s="549"/>
      <c r="AH3365" s="549"/>
    </row>
    <row r="3366" spans="5:35" outlineLevel="1" x14ac:dyDescent="0.2">
      <c r="E3366" s="559">
        <v>24</v>
      </c>
      <c r="F3366" s="560" t="s">
        <v>2</v>
      </c>
      <c r="G3366" s="561" t="s">
        <v>216</v>
      </c>
      <c r="Q3366" s="519" t="s">
        <v>110</v>
      </c>
      <c r="R3366" s="551"/>
      <c r="S3366" s="552"/>
      <c r="T3366" s="553"/>
      <c r="U3366" s="553"/>
      <c r="V3366" s="549"/>
      <c r="W3366" s="549"/>
      <c r="X3366" s="549">
        <v>463.5404468793202</v>
      </c>
      <c r="Y3366" s="549">
        <v>476.82860635652736</v>
      </c>
      <c r="Z3366" s="549">
        <v>489.94139303133193</v>
      </c>
      <c r="AA3366" s="549">
        <v>502.18992785711521</v>
      </c>
      <c r="AB3366" s="549"/>
      <c r="AC3366" s="549"/>
      <c r="AD3366" s="549"/>
      <c r="AE3366" s="549"/>
      <c r="AF3366" s="549"/>
      <c r="AG3366" s="549"/>
      <c r="AH3366" s="549"/>
    </row>
    <row r="3367" spans="5:35" outlineLevel="1" x14ac:dyDescent="0.2">
      <c r="E3367" s="559">
        <v>25</v>
      </c>
      <c r="F3367" s="560" t="s">
        <v>153</v>
      </c>
      <c r="G3367" s="561" t="s">
        <v>216</v>
      </c>
      <c r="Q3367" s="519" t="s">
        <v>110</v>
      </c>
      <c r="R3367" s="551"/>
      <c r="S3367" s="552"/>
      <c r="T3367" s="553"/>
      <c r="U3367" s="553"/>
      <c r="V3367" s="549"/>
      <c r="W3367" s="549"/>
      <c r="X3367" s="549">
        <v>220.62641017300442</v>
      </c>
      <c r="Y3367" s="549">
        <v>226.95103393129719</v>
      </c>
      <c r="Z3367" s="549">
        <v>233.19218736440789</v>
      </c>
      <c r="AA3367" s="549">
        <v>239.02199204851806</v>
      </c>
      <c r="AB3367" s="549"/>
      <c r="AC3367" s="549"/>
      <c r="AD3367" s="549"/>
      <c r="AE3367" s="549"/>
      <c r="AF3367" s="549"/>
      <c r="AG3367" s="549"/>
      <c r="AH3367" s="549"/>
    </row>
    <row r="3368" spans="5:35" outlineLevel="1" x14ac:dyDescent="0.2">
      <c r="E3368" s="559">
        <v>29</v>
      </c>
      <c r="F3368" s="560" t="s">
        <v>158</v>
      </c>
      <c r="G3368" s="561" t="s">
        <v>216</v>
      </c>
      <c r="Q3368" s="519" t="s">
        <v>110</v>
      </c>
      <c r="R3368" s="551"/>
      <c r="S3368" s="552"/>
      <c r="T3368" s="553"/>
      <c r="U3368" s="553"/>
      <c r="V3368" s="549"/>
      <c r="W3368" s="549"/>
      <c r="X3368" s="549">
        <v>37.218909719795938</v>
      </c>
      <c r="Y3368" s="549">
        <v>38.285851798430087</v>
      </c>
      <c r="Z3368" s="549">
        <v>39.338712722886918</v>
      </c>
      <c r="AA3368" s="549">
        <v>40.322180540959089</v>
      </c>
      <c r="AB3368" s="549"/>
      <c r="AC3368" s="549"/>
      <c r="AD3368" s="549"/>
      <c r="AE3368" s="549"/>
      <c r="AF3368" s="549"/>
      <c r="AG3368" s="549"/>
      <c r="AH3368" s="549"/>
    </row>
    <row r="3369" spans="5:35" outlineLevel="1" x14ac:dyDescent="0.2">
      <c r="E3369" s="559">
        <v>30</v>
      </c>
      <c r="F3369" s="560" t="s">
        <v>159</v>
      </c>
      <c r="G3369" s="561" t="s">
        <v>216</v>
      </c>
      <c r="Q3369" s="519" t="s">
        <v>110</v>
      </c>
      <c r="R3369" s="551"/>
      <c r="S3369" s="552"/>
      <c r="T3369" s="553"/>
      <c r="U3369" s="553"/>
      <c r="V3369" s="549"/>
      <c r="W3369" s="549"/>
      <c r="X3369" s="549">
        <v>130.32467846877464</v>
      </c>
      <c r="Y3369" s="549">
        <v>134.06065258487951</v>
      </c>
      <c r="Z3369" s="549">
        <v>137.74732053096369</v>
      </c>
      <c r="AA3369" s="549">
        <v>141.19100354423776</v>
      </c>
      <c r="AB3369" s="549"/>
      <c r="AC3369" s="549"/>
      <c r="AD3369" s="549"/>
      <c r="AE3369" s="549"/>
      <c r="AF3369" s="549"/>
      <c r="AG3369" s="549"/>
      <c r="AH3369" s="549"/>
    </row>
    <row r="3370" spans="5:35" outlineLevel="1" x14ac:dyDescent="0.2">
      <c r="E3370" s="559" t="s">
        <v>163</v>
      </c>
      <c r="F3370" s="560" t="s">
        <v>164</v>
      </c>
      <c r="G3370" s="561" t="s">
        <v>216</v>
      </c>
      <c r="Q3370" s="519" t="s">
        <v>110</v>
      </c>
      <c r="R3370" s="551"/>
      <c r="S3370" s="552"/>
      <c r="T3370" s="553"/>
      <c r="U3370" s="553"/>
      <c r="V3370" s="549"/>
      <c r="W3370" s="549"/>
      <c r="X3370" s="549">
        <v>4.2926583232816578</v>
      </c>
      <c r="Y3370" s="549">
        <v>4.4157145285490653</v>
      </c>
      <c r="Z3370" s="549">
        <v>4.5371466780841647</v>
      </c>
      <c r="AA3370" s="549">
        <v>4.6505753450362688</v>
      </c>
      <c r="AB3370" s="549"/>
      <c r="AC3370" s="549"/>
      <c r="AD3370" s="549"/>
      <c r="AE3370" s="549"/>
      <c r="AF3370" s="549"/>
      <c r="AG3370" s="549"/>
      <c r="AH3370" s="549"/>
    </row>
    <row r="3371" spans="5:35" outlineLevel="1" x14ac:dyDescent="0.2">
      <c r="E3371" s="559"/>
      <c r="F3371" s="560" t="s">
        <v>152</v>
      </c>
      <c r="G3371" s="561"/>
      <c r="Q3371" s="519" t="s">
        <v>110</v>
      </c>
      <c r="R3371" s="551"/>
      <c r="S3371" s="552"/>
      <c r="T3371" s="553"/>
      <c r="U3371" s="553"/>
      <c r="V3371" s="549"/>
      <c r="W3371" s="549"/>
      <c r="X3371" s="549"/>
      <c r="Y3371" s="549"/>
      <c r="Z3371" s="549"/>
      <c r="AA3371" s="549"/>
      <c r="AB3371" s="549"/>
      <c r="AC3371" s="549"/>
      <c r="AD3371" s="549"/>
      <c r="AE3371" s="549"/>
      <c r="AF3371" s="549"/>
      <c r="AG3371" s="549"/>
      <c r="AH3371" s="549"/>
    </row>
    <row r="3372" spans="5:35" outlineLevel="1" x14ac:dyDescent="0.2">
      <c r="E3372" s="559" t="s">
        <v>154</v>
      </c>
      <c r="F3372" s="560" t="s">
        <v>155</v>
      </c>
      <c r="G3372" s="561" t="s">
        <v>217</v>
      </c>
      <c r="Q3372" s="519" t="s">
        <v>110</v>
      </c>
      <c r="R3372" s="551"/>
      <c r="S3372" s="552"/>
      <c r="T3372" s="553"/>
      <c r="U3372" s="553"/>
      <c r="V3372" s="549"/>
      <c r="W3372" s="549"/>
      <c r="X3372" s="549">
        <v>137.14808571335328</v>
      </c>
      <c r="Y3372" s="549">
        <v>164.02120991070564</v>
      </c>
      <c r="Z3372" s="549">
        <v>102.39273523175021</v>
      </c>
      <c r="AA3372" s="549">
        <v>40.635299397274821</v>
      </c>
      <c r="AB3372" s="549">
        <v>317.49257145220457</v>
      </c>
      <c r="AC3372" s="549">
        <v>223.68292285411604</v>
      </c>
      <c r="AD3372" s="549">
        <v>102.27254979071104</v>
      </c>
      <c r="AE3372" s="549">
        <v>147.2766276616448</v>
      </c>
      <c r="AF3372" s="549">
        <v>260.66152016019356</v>
      </c>
      <c r="AG3372" s="549">
        <v>127.56573518823697</v>
      </c>
      <c r="AH3372" s="549">
        <v>748.41524580427097</v>
      </c>
      <c r="AI3372" s="549">
        <v>393.79048234759733</v>
      </c>
    </row>
    <row r="3373" spans="5:35" outlineLevel="1" x14ac:dyDescent="0.2">
      <c r="E3373" s="559" t="s">
        <v>156</v>
      </c>
      <c r="F3373" s="560" t="s">
        <v>157</v>
      </c>
      <c r="G3373" s="561" t="s">
        <v>217</v>
      </c>
      <c r="Q3373" s="519" t="s">
        <v>110</v>
      </c>
      <c r="R3373" s="551"/>
      <c r="S3373" s="552"/>
      <c r="T3373" s="553"/>
      <c r="U3373" s="553"/>
      <c r="V3373" s="549"/>
      <c r="W3373" s="549"/>
      <c r="X3373" s="549">
        <v>186.45071144628497</v>
      </c>
      <c r="Y3373" s="549">
        <v>251.02185247093485</v>
      </c>
      <c r="Z3373" s="549">
        <v>88.993320941434391</v>
      </c>
      <c r="AA3373" s="549">
        <v>0</v>
      </c>
      <c r="AB3373" s="549">
        <v>14.017097574465849</v>
      </c>
      <c r="AC3373" s="549">
        <v>0</v>
      </c>
      <c r="AD3373" s="549">
        <v>10.061908038360755</v>
      </c>
      <c r="AE3373" s="549">
        <v>81.718141236591038</v>
      </c>
      <c r="AF3373" s="549">
        <v>488.86381122790408</v>
      </c>
      <c r="AG3373" s="549">
        <v>41.878877566028265</v>
      </c>
      <c r="AH3373" s="549">
        <v>86.192349938921765</v>
      </c>
      <c r="AI3373" s="549">
        <v>10.932968736219069</v>
      </c>
    </row>
    <row r="3374" spans="5:35" outlineLevel="1" x14ac:dyDescent="0.2">
      <c r="E3374" s="559"/>
      <c r="F3374" s="560" t="s">
        <v>152</v>
      </c>
      <c r="G3374" s="561"/>
      <c r="Q3374" s="519" t="s">
        <v>110</v>
      </c>
      <c r="R3374" s="551"/>
      <c r="S3374" s="552"/>
      <c r="T3374" s="553"/>
      <c r="U3374" s="553"/>
      <c r="V3374" s="549"/>
      <c r="W3374" s="549"/>
      <c r="X3374" s="549"/>
      <c r="Y3374" s="549"/>
      <c r="Z3374" s="549"/>
      <c r="AA3374" s="549"/>
      <c r="AB3374" s="549"/>
      <c r="AC3374" s="549"/>
      <c r="AD3374" s="549"/>
      <c r="AE3374" s="549"/>
      <c r="AF3374" s="549"/>
      <c r="AG3374" s="549"/>
      <c r="AH3374" s="549"/>
    </row>
    <row r="3375" spans="5:35" outlineLevel="1" x14ac:dyDescent="0.2">
      <c r="E3375" s="559">
        <v>1</v>
      </c>
      <c r="F3375" s="560" t="s">
        <v>660</v>
      </c>
      <c r="G3375" s="561" t="s">
        <v>211</v>
      </c>
      <c r="H3375" t="s">
        <v>506</v>
      </c>
      <c r="Q3375" s="519" t="s">
        <v>110</v>
      </c>
      <c r="R3375" s="551"/>
      <c r="S3375" s="552"/>
      <c r="T3375" s="553"/>
      <c r="U3375" s="553"/>
      <c r="V3375" s="549"/>
      <c r="W3375" s="549"/>
      <c r="X3375" s="549">
        <v>52.877753933026639</v>
      </c>
      <c r="Y3375" s="549">
        <v>50.981742182643551</v>
      </c>
      <c r="Z3375" s="549">
        <v>52.383740092666251</v>
      </c>
      <c r="AA3375" s="549">
        <v>53.69333359498291</v>
      </c>
      <c r="AB3375" s="549">
        <v>55.035666934857474</v>
      </c>
      <c r="AC3375" s="549">
        <v>56.411558608228908</v>
      </c>
      <c r="AD3375" s="549">
        <v>57.821847573434624</v>
      </c>
      <c r="AE3375" s="549">
        <v>59.267393762770482</v>
      </c>
      <c r="AF3375" s="549">
        <v>60.749078606839753</v>
      </c>
      <c r="AG3375" s="549">
        <v>62.267805572010737</v>
      </c>
      <c r="AH3375" s="549">
        <v>63.824500711310989</v>
      </c>
      <c r="AI3375" s="549">
        <v>65.420113229093772</v>
      </c>
    </row>
    <row r="3376" spans="5:35" outlineLevel="1" x14ac:dyDescent="0.2">
      <c r="E3376" s="559">
        <v>2</v>
      </c>
      <c r="F3376" s="560" t="s">
        <v>132</v>
      </c>
      <c r="G3376" s="561" t="s">
        <v>211</v>
      </c>
      <c r="H3376" t="s">
        <v>506</v>
      </c>
      <c r="Q3376" s="519" t="s">
        <v>110</v>
      </c>
      <c r="R3376" s="551"/>
      <c r="S3376" s="552"/>
      <c r="T3376" s="553"/>
      <c r="U3376" s="553"/>
      <c r="V3376" s="549"/>
      <c r="W3376" s="549"/>
      <c r="X3376" s="549">
        <v>16.366923836413005</v>
      </c>
      <c r="Y3376" s="549">
        <v>15.780063056532526</v>
      </c>
      <c r="Z3376" s="549">
        <v>16.214014790587171</v>
      </c>
      <c r="AA3376" s="549">
        <v>16.619365160351851</v>
      </c>
      <c r="AB3376" s="549">
        <v>17.034849289360647</v>
      </c>
      <c r="AC3376" s="549">
        <v>17.460720521594659</v>
      </c>
      <c r="AD3376" s="549">
        <v>17.897238534634525</v>
      </c>
      <c r="AE3376" s="549">
        <v>18.344669498000385</v>
      </c>
      <c r="AF3376" s="549">
        <v>18.803286235450397</v>
      </c>
      <c r="AG3376" s="549">
        <v>19.273368391336657</v>
      </c>
      <c r="AH3376" s="549">
        <v>19.755202601120068</v>
      </c>
      <c r="AI3376" s="549">
        <v>20.24908266614807</v>
      </c>
    </row>
    <row r="3377" spans="5:35" outlineLevel="1" x14ac:dyDescent="0.2">
      <c r="E3377" s="559">
        <v>3</v>
      </c>
      <c r="F3377" s="560" t="s">
        <v>133</v>
      </c>
      <c r="G3377" s="561" t="s">
        <v>211</v>
      </c>
      <c r="H3377" t="s">
        <v>506</v>
      </c>
      <c r="Q3377" s="519" t="s">
        <v>110</v>
      </c>
      <c r="R3377" s="551"/>
      <c r="S3377" s="552"/>
      <c r="T3377" s="553"/>
      <c r="U3377" s="553"/>
      <c r="V3377" s="549"/>
      <c r="W3377" s="549"/>
      <c r="X3377" s="549">
        <v>53.192502468342269</v>
      </c>
      <c r="Y3377" s="549">
        <v>51.285204933730711</v>
      </c>
      <c r="Z3377" s="549">
        <v>52.695548069408311</v>
      </c>
      <c r="AA3377" s="549">
        <v>54.012936771143515</v>
      </c>
      <c r="AB3377" s="549">
        <v>55.363260190422096</v>
      </c>
      <c r="AC3377" s="549">
        <v>56.747341695182641</v>
      </c>
      <c r="AD3377" s="549">
        <v>58.166025237562202</v>
      </c>
      <c r="AE3377" s="549">
        <v>59.620175868501256</v>
      </c>
      <c r="AF3377" s="549">
        <v>61.110680265213794</v>
      </c>
      <c r="AG3377" s="549">
        <v>62.638447271844129</v>
      </c>
      <c r="AH3377" s="549">
        <v>64.204408453640212</v>
      </c>
      <c r="AI3377" s="549">
        <v>65.809518664981226</v>
      </c>
    </row>
    <row r="3378" spans="5:35" outlineLevel="1" x14ac:dyDescent="0.2">
      <c r="E3378" s="559">
        <v>4</v>
      </c>
      <c r="F3378" s="560" t="s">
        <v>134</v>
      </c>
      <c r="G3378" s="561" t="s">
        <v>211</v>
      </c>
      <c r="H3378" t="s">
        <v>506</v>
      </c>
      <c r="Q3378" s="519" t="s">
        <v>110</v>
      </c>
      <c r="R3378" s="551"/>
      <c r="S3378" s="552"/>
      <c r="T3378" s="553"/>
      <c r="U3378" s="553"/>
      <c r="V3378" s="549"/>
      <c r="W3378" s="549"/>
      <c r="X3378" s="549">
        <v>350.62986834161711</v>
      </c>
      <c r="Y3378" s="549">
        <v>338.05750471110071</v>
      </c>
      <c r="Z3378" s="549">
        <v>347.35408609065598</v>
      </c>
      <c r="AA3378" s="549">
        <v>356.03793824292239</v>
      </c>
      <c r="AB3378" s="549">
        <v>364.93888669899542</v>
      </c>
      <c r="AC3378" s="549">
        <v>374.06235886647028</v>
      </c>
      <c r="AD3378" s="549">
        <v>383.41391783813197</v>
      </c>
      <c r="AE3378" s="549">
        <v>392.99926578408525</v>
      </c>
      <c r="AF3378" s="549">
        <v>402.82424742868744</v>
      </c>
      <c r="AG3378" s="549">
        <v>412.89485361440455</v>
      </c>
      <c r="AH3378" s="549">
        <v>423.21722495476456</v>
      </c>
      <c r="AI3378" s="549">
        <v>433.79765557863374</v>
      </c>
    </row>
    <row r="3379" spans="5:35" outlineLevel="1" x14ac:dyDescent="0.2">
      <c r="E3379" s="559">
        <v>5</v>
      </c>
      <c r="F3379" s="560" t="s">
        <v>135</v>
      </c>
      <c r="G3379" s="561" t="s">
        <v>211</v>
      </c>
      <c r="H3379" t="s">
        <v>506</v>
      </c>
      <c r="Q3379" s="519" t="s">
        <v>110</v>
      </c>
      <c r="R3379" s="551"/>
      <c r="S3379" s="552"/>
      <c r="T3379" s="553"/>
      <c r="U3379" s="553"/>
      <c r="V3379" s="549"/>
      <c r="W3379" s="549"/>
      <c r="X3379" s="549">
        <v>133.45337897382913</v>
      </c>
      <c r="Y3379" s="549">
        <v>128.66820646095755</v>
      </c>
      <c r="Z3379" s="549">
        <v>132.20658213863388</v>
      </c>
      <c r="AA3379" s="549">
        <v>135.51174669209973</v>
      </c>
      <c r="AB3379" s="549">
        <v>138.89954035940221</v>
      </c>
      <c r="AC3379" s="549">
        <v>142.37202886838725</v>
      </c>
      <c r="AD3379" s="549">
        <v>145.93132959009691</v>
      </c>
      <c r="AE3379" s="549">
        <v>149.57961282984934</v>
      </c>
      <c r="AF3379" s="549">
        <v>153.31910315059557</v>
      </c>
      <c r="AG3379" s="549">
        <v>157.15208072936045</v>
      </c>
      <c r="AH3379" s="549">
        <v>161.08088274759442</v>
      </c>
      <c r="AI3379" s="549">
        <v>165.1079048162843</v>
      </c>
    </row>
    <row r="3380" spans="5:35" outlineLevel="1" x14ac:dyDescent="0.2">
      <c r="E3380" s="559">
        <v>6</v>
      </c>
      <c r="F3380" s="560" t="s">
        <v>136</v>
      </c>
      <c r="G3380" s="561" t="s">
        <v>211</v>
      </c>
      <c r="H3380" t="s">
        <v>506</v>
      </c>
      <c r="Q3380" s="519" t="s">
        <v>110</v>
      </c>
      <c r="R3380" s="551"/>
      <c r="S3380" s="552"/>
      <c r="T3380" s="553"/>
      <c r="U3380" s="553"/>
      <c r="V3380" s="549"/>
      <c r="W3380" s="549"/>
      <c r="X3380" s="549">
        <v>42.805800802926328</v>
      </c>
      <c r="Y3380" s="549">
        <v>41.270934147854305</v>
      </c>
      <c r="Z3380" s="549">
        <v>42.405884836920301</v>
      </c>
      <c r="AA3380" s="549">
        <v>43.466031957843306</v>
      </c>
      <c r="AB3380" s="549">
        <v>44.552682756789387</v>
      </c>
      <c r="AC3380" s="549">
        <v>45.666499825709117</v>
      </c>
      <c r="AD3380" s="549">
        <v>46.808162321351837</v>
      </c>
      <c r="AE3380" s="549">
        <v>47.978366379385633</v>
      </c>
      <c r="AF3380" s="549">
        <v>49.17782553887028</v>
      </c>
      <c r="AG3380" s="549">
        <v>50.407271177342032</v>
      </c>
      <c r="AH3380" s="549">
        <v>51.667452956775563</v>
      </c>
      <c r="AI3380" s="549">
        <v>52.959139280694963</v>
      </c>
    </row>
    <row r="3381" spans="5:35" outlineLevel="1" x14ac:dyDescent="0.2">
      <c r="E3381" s="559">
        <v>7</v>
      </c>
      <c r="F3381" s="560" t="s">
        <v>137</v>
      </c>
      <c r="G3381" s="561" t="s">
        <v>211</v>
      </c>
      <c r="H3381" t="s">
        <v>506</v>
      </c>
      <c r="Q3381" s="519" t="s">
        <v>110</v>
      </c>
      <c r="R3381" s="551"/>
      <c r="S3381" s="552"/>
      <c r="T3381" s="553"/>
      <c r="U3381" s="553"/>
      <c r="V3381" s="549"/>
      <c r="W3381" s="549"/>
      <c r="X3381" s="549">
        <v>12.275192877309756</v>
      </c>
      <c r="Y3381" s="549">
        <v>11.835047292399397</v>
      </c>
      <c r="Z3381" s="549">
        <v>12.16051109294038</v>
      </c>
      <c r="AA3381" s="549">
        <v>12.464523870263889</v>
      </c>
      <c r="AB3381" s="549">
        <v>12.776136967020484</v>
      </c>
      <c r="AC3381" s="549">
        <v>13.095540391195996</v>
      </c>
      <c r="AD3381" s="549">
        <v>13.422928900975895</v>
      </c>
      <c r="AE3381" s="549">
        <v>13.758502123500291</v>
      </c>
      <c r="AF3381" s="549">
        <v>14.1024646765878</v>
      </c>
      <c r="AG3381" s="549">
        <v>14.455026293502494</v>
      </c>
      <c r="AH3381" s="549">
        <v>14.816401950840051</v>
      </c>
      <c r="AI3381" s="549">
        <v>15.186811999611054</v>
      </c>
    </row>
    <row r="3382" spans="5:35" outlineLevel="1" x14ac:dyDescent="0.2">
      <c r="E3382" s="559">
        <v>8</v>
      </c>
      <c r="F3382" s="560" t="s">
        <v>138</v>
      </c>
      <c r="G3382" s="561" t="s">
        <v>211</v>
      </c>
      <c r="H3382" t="s">
        <v>506</v>
      </c>
      <c r="Q3382" s="519" t="s">
        <v>110</v>
      </c>
      <c r="R3382" s="551"/>
      <c r="S3382" s="552"/>
      <c r="T3382" s="553"/>
      <c r="U3382" s="553"/>
      <c r="V3382" s="549"/>
      <c r="W3382" s="549"/>
      <c r="X3382" s="549">
        <v>7.5539648475752346</v>
      </c>
      <c r="Y3382" s="549">
        <v>7.2831060260919358</v>
      </c>
      <c r="Z3382" s="549">
        <v>7.4833914418094647</v>
      </c>
      <c r="AA3382" s="549">
        <v>7.6704762278547012</v>
      </c>
      <c r="AB3382" s="549">
        <v>7.8622381335510685</v>
      </c>
      <c r="AC3382" s="549">
        <v>8.0587940868898436</v>
      </c>
      <c r="AD3382" s="549">
        <v>8.2602639390620887</v>
      </c>
      <c r="AE3382" s="549">
        <v>8.4667705375386415</v>
      </c>
      <c r="AF3382" s="549">
        <v>8.6784398009771078</v>
      </c>
      <c r="AG3382" s="549">
        <v>8.8954007960015353</v>
      </c>
      <c r="AH3382" s="549">
        <v>9.1177858159015699</v>
      </c>
      <c r="AI3382" s="549">
        <v>9.3457304612991106</v>
      </c>
    </row>
    <row r="3383" spans="5:35" outlineLevel="1" x14ac:dyDescent="0.2">
      <c r="E3383" s="559">
        <v>9</v>
      </c>
      <c r="F3383" s="560" t="s">
        <v>139</v>
      </c>
      <c r="G3383" s="561" t="s">
        <v>211</v>
      </c>
      <c r="H3383" t="s">
        <v>506</v>
      </c>
      <c r="Q3383" s="519" t="s">
        <v>110</v>
      </c>
      <c r="R3383" s="551"/>
      <c r="S3383" s="552"/>
      <c r="T3383" s="553"/>
      <c r="U3383" s="553"/>
      <c r="V3383" s="549"/>
      <c r="W3383" s="549"/>
      <c r="X3383" s="549">
        <v>55.710490750867351</v>
      </c>
      <c r="Y3383" s="549">
        <v>53.712906942428027</v>
      </c>
      <c r="Z3383" s="549">
        <v>55.190011883344802</v>
      </c>
      <c r="AA3383" s="549">
        <v>56.569762180428427</v>
      </c>
      <c r="AB3383" s="549">
        <v>57.98400623493913</v>
      </c>
      <c r="AC3383" s="549">
        <v>59.433606390812599</v>
      </c>
      <c r="AD3383" s="549">
        <v>60.919446550582911</v>
      </c>
      <c r="AE3383" s="549">
        <v>62.442432714347476</v>
      </c>
      <c r="AF3383" s="549">
        <v>64.003493532206164</v>
      </c>
      <c r="AG3383" s="549">
        <v>65.603580870511323</v>
      </c>
      <c r="AH3383" s="549">
        <v>67.243670392274083</v>
      </c>
      <c r="AI3383" s="549">
        <v>68.924762152080945</v>
      </c>
    </row>
    <row r="3384" spans="5:35" outlineLevel="1" x14ac:dyDescent="0.2">
      <c r="E3384" s="559">
        <v>10</v>
      </c>
      <c r="F3384" s="560" t="s">
        <v>140</v>
      </c>
      <c r="G3384" s="561" t="s">
        <v>211</v>
      </c>
      <c r="H3384" t="s">
        <v>506</v>
      </c>
      <c r="Q3384" s="519" t="s">
        <v>110</v>
      </c>
      <c r="R3384" s="551"/>
      <c r="S3384" s="552"/>
      <c r="T3384" s="553"/>
      <c r="U3384" s="553"/>
      <c r="V3384" s="549"/>
      <c r="W3384" s="549"/>
      <c r="X3384" s="549">
        <v>107.01450200731581</v>
      </c>
      <c r="Y3384" s="549">
        <v>103.17733536963576</v>
      </c>
      <c r="Z3384" s="549">
        <v>106.01471209230074</v>
      </c>
      <c r="AA3384" s="549">
        <v>108.66507989460827</v>
      </c>
      <c r="AB3384" s="549">
        <v>111.38170689197347</v>
      </c>
      <c r="AC3384" s="549">
        <v>114.16624956427279</v>
      </c>
      <c r="AD3384" s="549">
        <v>117.02040580337959</v>
      </c>
      <c r="AE3384" s="549">
        <v>119.94591594846408</v>
      </c>
      <c r="AF3384" s="549">
        <v>122.94456384717569</v>
      </c>
      <c r="AG3384" s="549">
        <v>126.01817794335507</v>
      </c>
      <c r="AH3384" s="549">
        <v>129.1686323919389</v>
      </c>
      <c r="AI3384" s="549">
        <v>132.39784820173739</v>
      </c>
    </row>
    <row r="3385" spans="5:35" outlineLevel="1" x14ac:dyDescent="0.2">
      <c r="E3385" s="559">
        <v>11</v>
      </c>
      <c r="F3385" s="560" t="s">
        <v>141</v>
      </c>
      <c r="G3385" s="561" t="s">
        <v>211</v>
      </c>
      <c r="H3385" t="s">
        <v>506</v>
      </c>
      <c r="Q3385" s="519" t="s">
        <v>110</v>
      </c>
      <c r="R3385" s="551"/>
      <c r="S3385" s="552"/>
      <c r="T3385" s="553"/>
      <c r="U3385" s="553"/>
      <c r="V3385" s="549"/>
      <c r="W3385" s="549"/>
      <c r="X3385" s="549">
        <v>9.7572045947846782</v>
      </c>
      <c r="Y3385" s="549">
        <v>9.4073452837020834</v>
      </c>
      <c r="Z3385" s="549">
        <v>9.6660472790038927</v>
      </c>
      <c r="AA3385" s="549">
        <v>9.90769846097899</v>
      </c>
      <c r="AB3385" s="549">
        <v>10.155390922503463</v>
      </c>
      <c r="AC3385" s="549">
        <v>10.409275695566048</v>
      </c>
      <c r="AD3385" s="549">
        <v>10.669507587955199</v>
      </c>
      <c r="AE3385" s="549">
        <v>10.936245277654077</v>
      </c>
      <c r="AF3385" s="549">
        <v>11.20965140959543</v>
      </c>
      <c r="AG3385" s="549">
        <v>11.489892694835316</v>
      </c>
      <c r="AH3385" s="549">
        <v>11.777140012206194</v>
      </c>
      <c r="AI3385" s="549">
        <v>12.071568512511352</v>
      </c>
    </row>
    <row r="3386" spans="5:35" outlineLevel="1" x14ac:dyDescent="0.2">
      <c r="E3386" s="559">
        <v>12</v>
      </c>
      <c r="F3386" s="560" t="s">
        <v>142</v>
      </c>
      <c r="G3386" s="561" t="s">
        <v>211</v>
      </c>
      <c r="H3386" t="s">
        <v>506</v>
      </c>
      <c r="Q3386" s="519" t="s">
        <v>110</v>
      </c>
      <c r="R3386" s="551"/>
      <c r="S3386" s="552"/>
      <c r="T3386" s="553"/>
      <c r="U3386" s="553"/>
      <c r="V3386" s="549"/>
      <c r="W3386" s="549"/>
      <c r="X3386" s="549">
        <v>55.395742215551714</v>
      </c>
      <c r="Y3386" s="549">
        <v>53.40944419134086</v>
      </c>
      <c r="Z3386" s="549">
        <v>54.878203906602735</v>
      </c>
      <c r="AA3386" s="549">
        <v>56.250159004267807</v>
      </c>
      <c r="AB3386" s="549">
        <v>57.656412979374494</v>
      </c>
      <c r="AC3386" s="549">
        <v>59.097823303858853</v>
      </c>
      <c r="AD3386" s="549">
        <v>60.575268886455319</v>
      </c>
      <c r="AE3386" s="549">
        <v>62.089650608616694</v>
      </c>
      <c r="AF3386" s="549">
        <v>63.641891873832115</v>
      </c>
      <c r="AG3386" s="549">
        <v>65.232939170677909</v>
      </c>
      <c r="AH3386" s="549">
        <v>66.863762649944846</v>
      </c>
      <c r="AI3386" s="549">
        <v>68.535356716193476</v>
      </c>
    </row>
    <row r="3387" spans="5:35" outlineLevel="1" x14ac:dyDescent="0.2">
      <c r="E3387" s="559">
        <v>13</v>
      </c>
      <c r="F3387" s="560" t="s">
        <v>143</v>
      </c>
      <c r="G3387" s="561" t="s">
        <v>211</v>
      </c>
      <c r="H3387" t="s">
        <v>506</v>
      </c>
      <c r="Q3387" s="519" t="s">
        <v>110</v>
      </c>
      <c r="R3387" s="551"/>
      <c r="S3387" s="552"/>
      <c r="T3387" s="553"/>
      <c r="U3387" s="553"/>
      <c r="V3387" s="549"/>
      <c r="W3387" s="549"/>
      <c r="X3387" s="549">
        <v>29.586362319669668</v>
      </c>
      <c r="Y3387" s="549">
        <v>28.525498602193416</v>
      </c>
      <c r="Z3387" s="549">
        <v>29.30994981375374</v>
      </c>
      <c r="AA3387" s="549">
        <v>30.04269855909758</v>
      </c>
      <c r="AB3387" s="549">
        <v>30.793766023075019</v>
      </c>
      <c r="AC3387" s="549">
        <v>31.563610173651888</v>
      </c>
      <c r="AD3387" s="549">
        <v>32.352700427993184</v>
      </c>
      <c r="AE3387" s="549">
        <v>33.161517938693009</v>
      </c>
      <c r="AF3387" s="549">
        <v>33.99055588716034</v>
      </c>
      <c r="AG3387" s="549">
        <v>34.840319784339343</v>
      </c>
      <c r="AH3387" s="549">
        <v>35.711327778947819</v>
      </c>
      <c r="AI3387" s="549">
        <v>36.60411097342152</v>
      </c>
    </row>
    <row r="3388" spans="5:35" outlineLevel="1" x14ac:dyDescent="0.2">
      <c r="E3388" s="559">
        <v>14</v>
      </c>
      <c r="F3388" s="560" t="s">
        <v>144</v>
      </c>
      <c r="G3388" s="561" t="s">
        <v>211</v>
      </c>
      <c r="H3388" t="s">
        <v>506</v>
      </c>
      <c r="Q3388" s="519" t="s">
        <v>110</v>
      </c>
      <c r="R3388" s="551"/>
      <c r="S3388" s="552"/>
      <c r="T3388" s="553"/>
      <c r="U3388" s="553"/>
      <c r="V3388" s="549"/>
      <c r="W3388" s="549"/>
      <c r="X3388" s="549">
        <v>1.5737426765781737</v>
      </c>
      <c r="Y3388" s="549">
        <v>1.5173137554358198</v>
      </c>
      <c r="Z3388" s="549">
        <v>1.559039883710305</v>
      </c>
      <c r="AA3388" s="549">
        <v>1.5980158808030627</v>
      </c>
      <c r="AB3388" s="549">
        <v>1.637966277823139</v>
      </c>
      <c r="AC3388" s="549">
        <v>1.6789154347687174</v>
      </c>
      <c r="AD3388" s="549">
        <v>1.7208883206379351</v>
      </c>
      <c r="AE3388" s="549">
        <v>1.7639105286538834</v>
      </c>
      <c r="AF3388" s="549">
        <v>1.8080082918702307</v>
      </c>
      <c r="AG3388" s="549">
        <v>1.8532084991669862</v>
      </c>
      <c r="AH3388" s="549">
        <v>1.8995387116461604</v>
      </c>
      <c r="AI3388" s="549">
        <v>1.9470271794373146</v>
      </c>
    </row>
    <row r="3389" spans="5:35" outlineLevel="1" x14ac:dyDescent="0.2">
      <c r="E3389" s="559">
        <v>15</v>
      </c>
      <c r="F3389" s="560" t="s">
        <v>145</v>
      </c>
      <c r="G3389" s="561" t="s">
        <v>211</v>
      </c>
      <c r="H3389" t="s">
        <v>506</v>
      </c>
      <c r="Q3389" s="519" t="s">
        <v>110</v>
      </c>
      <c r="R3389" s="551"/>
      <c r="S3389" s="552"/>
      <c r="T3389" s="553"/>
      <c r="U3389" s="553"/>
      <c r="V3389" s="549"/>
      <c r="W3389" s="549"/>
      <c r="X3389" s="549">
        <v>345.90864031188255</v>
      </c>
      <c r="Y3389" s="549">
        <v>333.50556344479321</v>
      </c>
      <c r="Z3389" s="549">
        <v>342.67696643952507</v>
      </c>
      <c r="AA3389" s="549">
        <v>351.24389060051317</v>
      </c>
      <c r="AB3389" s="549">
        <v>360.02498786552599</v>
      </c>
      <c r="AC3389" s="549">
        <v>369.02561256216404</v>
      </c>
      <c r="AD3389" s="549">
        <v>378.25125287621813</v>
      </c>
      <c r="AE3389" s="549">
        <v>387.70753419812354</v>
      </c>
      <c r="AF3389" s="549">
        <v>397.40022255307667</v>
      </c>
      <c r="AG3389" s="549">
        <v>407.33522811690358</v>
      </c>
      <c r="AH3389" s="549">
        <v>417.51860881982606</v>
      </c>
      <c r="AI3389" s="549">
        <v>427.95657404032175</v>
      </c>
    </row>
    <row r="3390" spans="5:35" outlineLevel="1" x14ac:dyDescent="0.2">
      <c r="E3390" s="559">
        <v>16</v>
      </c>
      <c r="F3390" s="560" t="s">
        <v>146</v>
      </c>
      <c r="G3390" s="561" t="s">
        <v>211</v>
      </c>
      <c r="H3390" t="s">
        <v>506</v>
      </c>
      <c r="Q3390" s="519" t="s">
        <v>110</v>
      </c>
      <c r="R3390" s="551"/>
      <c r="S3390" s="552"/>
      <c r="T3390" s="553"/>
      <c r="U3390" s="553"/>
      <c r="V3390" s="549"/>
      <c r="W3390" s="549"/>
      <c r="X3390" s="549">
        <v>141.32209235672002</v>
      </c>
      <c r="Y3390" s="549">
        <v>136.25477523813663</v>
      </c>
      <c r="Z3390" s="549">
        <v>140.00178155718541</v>
      </c>
      <c r="AA3390" s="549">
        <v>143.50182609611505</v>
      </c>
      <c r="AB3390" s="549">
        <v>147.08937174851789</v>
      </c>
      <c r="AC3390" s="549">
        <v>150.76660604223082</v>
      </c>
      <c r="AD3390" s="549">
        <v>154.53577119328659</v>
      </c>
      <c r="AE3390" s="549">
        <v>158.39916547311873</v>
      </c>
      <c r="AF3390" s="549">
        <v>162.35914460994672</v>
      </c>
      <c r="AG3390" s="549">
        <v>166.41812322519539</v>
      </c>
      <c r="AH3390" s="549">
        <v>170.57857630582521</v>
      </c>
      <c r="AI3390" s="549">
        <v>174.84304071347086</v>
      </c>
    </row>
    <row r="3391" spans="5:35" outlineLevel="1" x14ac:dyDescent="0.2">
      <c r="E3391" s="559">
        <v>17</v>
      </c>
      <c r="F3391" s="560" t="s">
        <v>147</v>
      </c>
      <c r="G3391" s="561" t="s">
        <v>211</v>
      </c>
      <c r="H3391" t="s">
        <v>506</v>
      </c>
      <c r="Q3391" s="519" t="s">
        <v>110</v>
      </c>
      <c r="R3391" s="551"/>
      <c r="S3391" s="552"/>
      <c r="T3391" s="553"/>
      <c r="U3391" s="553"/>
      <c r="V3391" s="549"/>
      <c r="W3391" s="549"/>
      <c r="X3391" s="549">
        <v>7.8687133828908689</v>
      </c>
      <c r="Y3391" s="549">
        <v>7.5865687771790995</v>
      </c>
      <c r="Z3391" s="549">
        <v>7.7951994185515252</v>
      </c>
      <c r="AA3391" s="549">
        <v>7.9900794040153134</v>
      </c>
      <c r="AB3391" s="549">
        <v>8.189831389115696</v>
      </c>
      <c r="AC3391" s="549">
        <v>8.3945771738435866</v>
      </c>
      <c r="AD3391" s="549">
        <v>8.6044416031896755</v>
      </c>
      <c r="AE3391" s="549">
        <v>8.8195526432694162</v>
      </c>
      <c r="AF3391" s="549">
        <v>9.0400414593511531</v>
      </c>
      <c r="AG3391" s="549">
        <v>9.266042495834931</v>
      </c>
      <c r="AH3391" s="549">
        <v>9.497693558230802</v>
      </c>
      <c r="AI3391" s="549">
        <v>9.7351358971865736</v>
      </c>
    </row>
    <row r="3392" spans="5:35" outlineLevel="1" x14ac:dyDescent="0.2">
      <c r="E3392" s="559">
        <v>18</v>
      </c>
      <c r="F3392" s="560" t="s">
        <v>148</v>
      </c>
      <c r="G3392" s="561" t="s">
        <v>211</v>
      </c>
      <c r="H3392" t="s">
        <v>506</v>
      </c>
      <c r="Q3392" s="519" t="s">
        <v>110</v>
      </c>
      <c r="R3392" s="551"/>
      <c r="S3392" s="552"/>
      <c r="T3392" s="553"/>
      <c r="U3392" s="553"/>
      <c r="V3392" s="549"/>
      <c r="W3392" s="549"/>
      <c r="X3392" s="549">
        <v>28.01261964309149</v>
      </c>
      <c r="Y3392" s="549">
        <v>27.008184846757594</v>
      </c>
      <c r="Z3392" s="549">
        <v>27.750909930043431</v>
      </c>
      <c r="AA3392" s="549">
        <v>28.444682678294516</v>
      </c>
      <c r="AB3392" s="549">
        <v>29.155799745251876</v>
      </c>
      <c r="AC3392" s="549">
        <v>29.884694738883169</v>
      </c>
      <c r="AD3392" s="549">
        <v>30.631812107355245</v>
      </c>
      <c r="AE3392" s="549">
        <v>31.397607410039122</v>
      </c>
      <c r="AF3392" s="549">
        <v>32.182547595290103</v>
      </c>
      <c r="AG3392" s="549">
        <v>32.987111285172354</v>
      </c>
      <c r="AH3392" s="549">
        <v>33.811789067301653</v>
      </c>
      <c r="AI3392" s="549">
        <v>34.657083793984199</v>
      </c>
    </row>
    <row r="3393" spans="5:35" outlineLevel="1" x14ac:dyDescent="0.2">
      <c r="E3393" s="559">
        <v>19</v>
      </c>
      <c r="F3393" s="560" t="s">
        <v>149</v>
      </c>
      <c r="G3393" s="561" t="s">
        <v>211</v>
      </c>
      <c r="H3393" t="s">
        <v>506</v>
      </c>
      <c r="Q3393" s="519" t="s">
        <v>110</v>
      </c>
      <c r="R3393" s="551"/>
      <c r="S3393" s="552"/>
      <c r="T3393" s="553"/>
      <c r="U3393" s="553"/>
      <c r="V3393" s="549"/>
      <c r="W3393" s="549"/>
      <c r="X3393" s="549">
        <v>59.487473174654966</v>
      </c>
      <c r="Y3393" s="549">
        <v>57.354459955473992</v>
      </c>
      <c r="Z3393" s="549">
        <v>58.931707604249532</v>
      </c>
      <c r="AA3393" s="549">
        <v>60.405000294355766</v>
      </c>
      <c r="AB3393" s="549">
        <v>61.91512530171466</v>
      </c>
      <c r="AC3393" s="549">
        <v>63.463003434257516</v>
      </c>
      <c r="AD3393" s="549">
        <v>65.049578520113954</v>
      </c>
      <c r="AE3393" s="549">
        <v>66.675817983116787</v>
      </c>
      <c r="AF3393" s="549">
        <v>68.342713432694723</v>
      </c>
      <c r="AG3393" s="549">
        <v>70.051281268512085</v>
      </c>
      <c r="AH3393" s="549">
        <v>71.802563300224861</v>
      </c>
      <c r="AI3393" s="549">
        <v>73.597627382730494</v>
      </c>
    </row>
    <row r="3394" spans="5:35" outlineLevel="1" x14ac:dyDescent="0.2">
      <c r="E3394" s="559">
        <v>20</v>
      </c>
      <c r="F3394" s="560" t="s">
        <v>150</v>
      </c>
      <c r="G3394" s="561" t="s">
        <v>211</v>
      </c>
      <c r="H3394" t="s">
        <v>506</v>
      </c>
      <c r="Q3394" s="519" t="s">
        <v>110</v>
      </c>
      <c r="R3394" s="551"/>
      <c r="S3394" s="552"/>
      <c r="T3394" s="553"/>
      <c r="U3394" s="553"/>
      <c r="V3394" s="549"/>
      <c r="W3394" s="549"/>
      <c r="X3394" s="549">
        <v>28.956865249038401</v>
      </c>
      <c r="Y3394" s="549">
        <v>27.918573100019092</v>
      </c>
      <c r="Z3394" s="549">
        <v>28.686333860269617</v>
      </c>
      <c r="AA3394" s="549">
        <v>29.403492206776356</v>
      </c>
      <c r="AB3394" s="549">
        <v>30.138579511945764</v>
      </c>
      <c r="AC3394" s="549">
        <v>30.892043999744402</v>
      </c>
      <c r="AD3394" s="549">
        <v>31.664345099738011</v>
      </c>
      <c r="AE3394" s="549">
        <v>32.45595372723146</v>
      </c>
      <c r="AF3394" s="549">
        <v>33.26735257041225</v>
      </c>
      <c r="AG3394" s="549">
        <v>34.099036384672551</v>
      </c>
      <c r="AH3394" s="549">
        <v>34.951512294289358</v>
      </c>
      <c r="AI3394" s="549">
        <v>35.82530010164659</v>
      </c>
    </row>
    <row r="3395" spans="5:35" outlineLevel="1" x14ac:dyDescent="0.2">
      <c r="E3395" s="559">
        <v>21</v>
      </c>
      <c r="F3395" s="560" t="s">
        <v>151</v>
      </c>
      <c r="G3395" s="561" t="s">
        <v>211</v>
      </c>
      <c r="H3395" t="s">
        <v>506</v>
      </c>
      <c r="Q3395" s="519" t="s">
        <v>110</v>
      </c>
      <c r="R3395" s="551"/>
      <c r="S3395" s="552"/>
      <c r="T3395" s="553"/>
      <c r="U3395" s="553"/>
      <c r="V3395" s="549"/>
      <c r="W3395" s="549"/>
      <c r="X3395" s="549">
        <v>49.415520044554654</v>
      </c>
      <c r="Y3395" s="549">
        <v>47.643651920684746</v>
      </c>
      <c r="Z3395" s="549">
        <v>48.953852348503581</v>
      </c>
      <c r="AA3395" s="549">
        <v>50.177698657216169</v>
      </c>
      <c r="AB3395" s="549">
        <v>51.432141123646566</v>
      </c>
      <c r="AC3395" s="549">
        <v>52.717944651737724</v>
      </c>
      <c r="AD3395" s="549">
        <v>54.035893268031167</v>
      </c>
      <c r="AE3395" s="549">
        <v>55.386790599731938</v>
      </c>
      <c r="AF3395" s="549">
        <v>56.771460364725243</v>
      </c>
      <c r="AG3395" s="549">
        <v>58.190746873843366</v>
      </c>
      <c r="AH3395" s="549">
        <v>59.645515545689435</v>
      </c>
      <c r="AI3395" s="549">
        <v>61.136653434331677</v>
      </c>
    </row>
    <row r="3396" spans="5:35" outlineLevel="1" x14ac:dyDescent="0.2">
      <c r="E3396" s="559">
        <v>22</v>
      </c>
      <c r="F3396" s="560" t="s">
        <v>658</v>
      </c>
      <c r="G3396" s="561" t="s">
        <v>211</v>
      </c>
      <c r="H3396" t="s">
        <v>506</v>
      </c>
      <c r="Q3396" s="519" t="s">
        <v>110</v>
      </c>
      <c r="R3396" s="551"/>
      <c r="S3396" s="552"/>
      <c r="T3396" s="553"/>
      <c r="U3396" s="553"/>
      <c r="V3396" s="549"/>
      <c r="W3396" s="549"/>
      <c r="X3396" s="549">
        <v>30.845356460932205</v>
      </c>
      <c r="Y3396" s="549">
        <v>29.739349606542071</v>
      </c>
      <c r="Z3396" s="549">
        <v>30.557181720721982</v>
      </c>
      <c r="AA3396" s="549">
        <v>31.321111263740029</v>
      </c>
      <c r="AB3396" s="549">
        <v>32.104139045333525</v>
      </c>
      <c r="AC3396" s="549">
        <v>32.90674252146686</v>
      </c>
      <c r="AD3396" s="549">
        <v>33.729411084503532</v>
      </c>
      <c r="AE3396" s="549">
        <v>34.572646361616115</v>
      </c>
      <c r="AF3396" s="549">
        <v>35.436962520656522</v>
      </c>
      <c r="AG3396" s="549">
        <v>36.322886583672933</v>
      </c>
      <c r="AH3396" s="549">
        <v>37.230958748264747</v>
      </c>
      <c r="AI3396" s="549">
        <v>38.161732716971365</v>
      </c>
    </row>
    <row r="3397" spans="5:35" outlineLevel="1" x14ac:dyDescent="0.2">
      <c r="E3397" s="559"/>
      <c r="F3397" s="560" t="s">
        <v>152</v>
      </c>
      <c r="G3397" s="561"/>
      <c r="Q3397" s="519" t="s">
        <v>110</v>
      </c>
      <c r="R3397" s="551"/>
      <c r="S3397" s="552"/>
      <c r="T3397" s="553"/>
      <c r="U3397" s="553"/>
      <c r="V3397" s="549"/>
      <c r="W3397" s="549"/>
      <c r="X3397" s="549"/>
      <c r="Y3397" s="549"/>
      <c r="Z3397" s="549"/>
      <c r="AA3397" s="549"/>
      <c r="AB3397" s="549"/>
      <c r="AC3397" s="549"/>
      <c r="AD3397" s="549"/>
      <c r="AE3397" s="549"/>
      <c r="AF3397" s="549"/>
      <c r="AG3397" s="549"/>
      <c r="AH3397" s="549"/>
    </row>
    <row r="3398" spans="5:35" outlineLevel="1" x14ac:dyDescent="0.2">
      <c r="E3398" s="559"/>
      <c r="F3398" s="560" t="s">
        <v>152</v>
      </c>
      <c r="G3398" s="561"/>
      <c r="Q3398" s="519" t="s">
        <v>110</v>
      </c>
      <c r="R3398" s="551"/>
      <c r="S3398" s="552"/>
      <c r="T3398" s="553"/>
      <c r="U3398" s="553"/>
      <c r="V3398" s="549"/>
      <c r="W3398" s="549"/>
      <c r="X3398" s="549"/>
      <c r="Y3398" s="549"/>
      <c r="Z3398" s="549"/>
      <c r="AA3398" s="549"/>
      <c r="AB3398" s="549"/>
      <c r="AC3398" s="549"/>
      <c r="AD3398" s="549"/>
      <c r="AE3398" s="549"/>
      <c r="AF3398" s="549"/>
      <c r="AG3398" s="549"/>
      <c r="AH3398" s="549"/>
    </row>
    <row r="3399" spans="5:35" outlineLevel="1" x14ac:dyDescent="0.2">
      <c r="E3399" s="559"/>
      <c r="F3399" s="560" t="s">
        <v>152</v>
      </c>
      <c r="G3399" s="561"/>
      <c r="Q3399" s="519" t="s">
        <v>110</v>
      </c>
      <c r="R3399" s="551"/>
      <c r="S3399" s="552"/>
      <c r="T3399" s="553"/>
      <c r="U3399" s="553"/>
      <c r="V3399" s="549"/>
      <c r="W3399" s="549"/>
      <c r="X3399" s="549"/>
      <c r="Y3399" s="549"/>
      <c r="Z3399" s="549"/>
      <c r="AA3399" s="549"/>
      <c r="AB3399" s="549"/>
      <c r="AC3399" s="549"/>
      <c r="AD3399" s="549"/>
      <c r="AE3399" s="549"/>
      <c r="AF3399" s="549"/>
      <c r="AG3399" s="549"/>
      <c r="AH3399" s="549"/>
    </row>
    <row r="3400" spans="5:35" outlineLevel="1" x14ac:dyDescent="0.2">
      <c r="E3400" s="559">
        <v>5</v>
      </c>
      <c r="F3400" s="560" t="s">
        <v>135</v>
      </c>
      <c r="G3400" s="561" t="s">
        <v>33</v>
      </c>
      <c r="Q3400" s="519" t="s">
        <v>110</v>
      </c>
      <c r="R3400" s="551"/>
      <c r="S3400" s="552"/>
      <c r="T3400" s="553"/>
      <c r="U3400" s="553"/>
      <c r="V3400" s="549"/>
      <c r="W3400" s="549"/>
      <c r="X3400" s="549">
        <v>-1181.441824652441</v>
      </c>
      <c r="Y3400" s="549">
        <v>-1215.3098236258108</v>
      </c>
      <c r="Z3400" s="549">
        <v>-1248.7308437755207</v>
      </c>
      <c r="AA3400" s="549">
        <v>-1279.9491148699087</v>
      </c>
      <c r="AB3400" s="549"/>
      <c r="AC3400" s="549"/>
      <c r="AD3400" s="549"/>
      <c r="AE3400" s="549"/>
      <c r="AF3400" s="549"/>
      <c r="AG3400" s="549"/>
      <c r="AH3400" s="549"/>
    </row>
    <row r="3401" spans="5:35" outlineLevel="1" x14ac:dyDescent="0.2">
      <c r="E3401" s="559">
        <v>25</v>
      </c>
      <c r="F3401" s="560" t="s">
        <v>153</v>
      </c>
      <c r="G3401" s="561" t="s">
        <v>33</v>
      </c>
      <c r="Q3401" s="519" t="s">
        <v>110</v>
      </c>
      <c r="R3401" s="551"/>
      <c r="S3401" s="552"/>
      <c r="T3401" s="553"/>
      <c r="U3401" s="553"/>
      <c r="V3401" s="549"/>
      <c r="W3401" s="549"/>
      <c r="X3401" s="549">
        <v>-1032.9221339896503</v>
      </c>
      <c r="Y3401" s="549">
        <v>-1062.5325684973536</v>
      </c>
      <c r="Z3401" s="549">
        <v>-1091.752214131031</v>
      </c>
      <c r="AA3401" s="549">
        <v>-1119.0460194843067</v>
      </c>
      <c r="AB3401" s="549"/>
      <c r="AC3401" s="549"/>
      <c r="AD3401" s="549"/>
      <c r="AE3401" s="549"/>
      <c r="AF3401" s="549"/>
      <c r="AG3401" s="549"/>
      <c r="AH3401" s="549"/>
    </row>
    <row r="3402" spans="5:35" outlineLevel="1" x14ac:dyDescent="0.2">
      <c r="E3402" s="559">
        <v>14</v>
      </c>
      <c r="F3402" s="560" t="s">
        <v>144</v>
      </c>
      <c r="G3402" s="561" t="s">
        <v>33</v>
      </c>
      <c r="Q3402" s="519" t="s">
        <v>110</v>
      </c>
      <c r="R3402" s="551"/>
      <c r="S3402" s="552"/>
      <c r="T3402" s="553"/>
      <c r="U3402" s="553"/>
      <c r="V3402" s="549"/>
      <c r="W3402" s="549"/>
      <c r="X3402" s="549">
        <v>-3.9543242845112583</v>
      </c>
      <c r="Y3402" s="549">
        <v>-4.0676815806672471</v>
      </c>
      <c r="Z3402" s="549">
        <v>-4.1795428241355967</v>
      </c>
      <c r="AA3402" s="549">
        <v>-4.2840313947389861</v>
      </c>
      <c r="AB3402" s="549"/>
      <c r="AC3402" s="549"/>
      <c r="AD3402" s="549"/>
      <c r="AE3402" s="549"/>
      <c r="AF3402" s="549"/>
      <c r="AG3402" s="549"/>
      <c r="AH3402" s="549"/>
    </row>
    <row r="3403" spans="5:35" outlineLevel="1" x14ac:dyDescent="0.2">
      <c r="E3403" s="559">
        <v>9</v>
      </c>
      <c r="F3403" s="560" t="s">
        <v>139</v>
      </c>
      <c r="G3403" s="561" t="s">
        <v>33</v>
      </c>
      <c r="Q3403" s="519" t="s">
        <v>110</v>
      </c>
      <c r="R3403" s="551"/>
      <c r="S3403" s="552"/>
      <c r="T3403" s="553"/>
      <c r="U3403" s="553"/>
      <c r="V3403" s="549"/>
      <c r="W3403" s="549"/>
      <c r="X3403" s="549">
        <v>-796.59550059414198</v>
      </c>
      <c r="Y3403" s="549">
        <v>-819.43123827784063</v>
      </c>
      <c r="Z3403" s="549">
        <v>-841.96559733048127</v>
      </c>
      <c r="AA3403" s="549">
        <v>-863.0147372637432</v>
      </c>
      <c r="AB3403" s="549"/>
      <c r="AC3403" s="549"/>
      <c r="AD3403" s="549"/>
      <c r="AE3403" s="549"/>
      <c r="AF3403" s="549"/>
      <c r="AG3403" s="549"/>
      <c r="AH3403" s="549"/>
    </row>
    <row r="3404" spans="5:35" outlineLevel="1" x14ac:dyDescent="0.2">
      <c r="E3404" s="559">
        <v>15</v>
      </c>
      <c r="F3404" s="560" t="s">
        <v>145</v>
      </c>
      <c r="G3404" s="561" t="s">
        <v>33</v>
      </c>
      <c r="Q3404" s="519" t="s">
        <v>110</v>
      </c>
      <c r="R3404" s="551"/>
      <c r="S3404" s="552"/>
      <c r="T3404" s="553"/>
      <c r="U3404" s="553"/>
      <c r="V3404" s="549"/>
      <c r="W3404" s="549"/>
      <c r="X3404" s="549">
        <v>0</v>
      </c>
      <c r="Y3404" s="549">
        <v>0</v>
      </c>
      <c r="Z3404" s="549">
        <v>0</v>
      </c>
      <c r="AA3404" s="549">
        <v>0</v>
      </c>
      <c r="AB3404" s="549"/>
      <c r="AC3404" s="549"/>
      <c r="AD3404" s="549"/>
      <c r="AE3404" s="549"/>
      <c r="AF3404" s="549"/>
      <c r="AG3404" s="549"/>
      <c r="AH3404" s="549"/>
    </row>
    <row r="3405" spans="5:35" outlineLevel="1" x14ac:dyDescent="0.2">
      <c r="E3405" s="559">
        <v>30</v>
      </c>
      <c r="F3405" s="560" t="s">
        <v>159</v>
      </c>
      <c r="G3405" s="561" t="s">
        <v>33</v>
      </c>
      <c r="Q3405" s="519" t="s">
        <v>110</v>
      </c>
      <c r="R3405" s="551"/>
      <c r="S3405" s="552"/>
      <c r="T3405" s="553"/>
      <c r="U3405" s="553"/>
      <c r="V3405" s="549"/>
      <c r="W3405" s="549"/>
      <c r="X3405" s="549">
        <v>-3375.6215030115391</v>
      </c>
      <c r="Y3405" s="549">
        <v>-3472.3893194312031</v>
      </c>
      <c r="Z3405" s="549">
        <v>-3567.8800257155617</v>
      </c>
      <c r="AA3405" s="549">
        <v>-3657.0770263584504</v>
      </c>
      <c r="AB3405" s="549"/>
      <c r="AC3405" s="549"/>
      <c r="AD3405" s="549"/>
      <c r="AE3405" s="549"/>
      <c r="AF3405" s="549"/>
      <c r="AG3405" s="549"/>
      <c r="AH3405" s="549"/>
    </row>
    <row r="3406" spans="5:35" outlineLevel="1" x14ac:dyDescent="0.2">
      <c r="E3406" s="559" t="s">
        <v>166</v>
      </c>
      <c r="F3406" s="560" t="s">
        <v>657</v>
      </c>
      <c r="G3406" s="561" t="s">
        <v>33</v>
      </c>
      <c r="Q3406" s="519" t="s">
        <v>110</v>
      </c>
      <c r="R3406" s="551"/>
      <c r="S3406" s="552"/>
      <c r="T3406" s="553"/>
      <c r="U3406" s="553"/>
      <c r="V3406" s="549"/>
      <c r="W3406" s="549"/>
      <c r="X3406" s="549">
        <v>0</v>
      </c>
      <c r="Y3406" s="549">
        <v>0</v>
      </c>
      <c r="Z3406" s="549">
        <v>0</v>
      </c>
      <c r="AA3406" s="549">
        <v>0</v>
      </c>
      <c r="AB3406" s="549"/>
      <c r="AC3406" s="549"/>
      <c r="AD3406" s="549"/>
      <c r="AE3406" s="549"/>
      <c r="AF3406" s="549"/>
      <c r="AG3406" s="549"/>
      <c r="AH3406" s="549"/>
    </row>
    <row r="3407" spans="5:35" outlineLevel="1" x14ac:dyDescent="0.2">
      <c r="E3407" s="559"/>
      <c r="F3407" s="560" t="s">
        <v>152</v>
      </c>
      <c r="G3407" s="561"/>
      <c r="Q3407" s="519" t="s">
        <v>110</v>
      </c>
      <c r="R3407" s="551"/>
      <c r="S3407" s="552"/>
      <c r="T3407" s="553"/>
      <c r="U3407" s="553"/>
      <c r="V3407" s="549"/>
      <c r="W3407" s="549"/>
      <c r="X3407" s="549"/>
      <c r="Y3407" s="549"/>
      <c r="Z3407" s="549"/>
      <c r="AA3407" s="549"/>
      <c r="AB3407" s="549"/>
      <c r="AC3407" s="549"/>
      <c r="AD3407" s="549"/>
      <c r="AE3407" s="549"/>
      <c r="AF3407" s="549"/>
      <c r="AG3407" s="549"/>
      <c r="AH3407" s="549"/>
    </row>
    <row r="3408" spans="5:35" outlineLevel="1" x14ac:dyDescent="0.2">
      <c r="E3408" s="559"/>
      <c r="F3408" s="560" t="s">
        <v>152</v>
      </c>
      <c r="G3408" s="561"/>
      <c r="Q3408" s="519" t="s">
        <v>110</v>
      </c>
      <c r="R3408" s="551"/>
      <c r="S3408" s="552"/>
      <c r="T3408" s="553"/>
      <c r="U3408" s="553"/>
      <c r="V3408" s="549"/>
      <c r="W3408" s="549"/>
      <c r="X3408" s="549"/>
      <c r="Y3408" s="549"/>
      <c r="Z3408" s="549"/>
      <c r="AA3408" s="549"/>
      <c r="AB3408" s="549"/>
      <c r="AC3408" s="549"/>
      <c r="AD3408" s="549"/>
      <c r="AE3408" s="549"/>
      <c r="AF3408" s="549"/>
      <c r="AG3408" s="549"/>
      <c r="AH3408" s="549"/>
    </row>
    <row r="3409" spans="5:34" outlineLevel="1" x14ac:dyDescent="0.2">
      <c r="E3409" s="559"/>
      <c r="F3409" s="560" t="s">
        <v>152</v>
      </c>
      <c r="G3409" s="561"/>
      <c r="Q3409" s="519" t="s">
        <v>110</v>
      </c>
      <c r="R3409" s="551"/>
      <c r="S3409" s="552"/>
      <c r="T3409" s="553"/>
      <c r="U3409" s="553"/>
      <c r="V3409" s="549"/>
      <c r="W3409" s="549"/>
      <c r="X3409" s="549"/>
      <c r="Y3409" s="549"/>
      <c r="Z3409" s="549"/>
      <c r="AA3409" s="549"/>
      <c r="AB3409" s="549"/>
      <c r="AC3409" s="549"/>
      <c r="AD3409" s="549"/>
      <c r="AE3409" s="549"/>
      <c r="AF3409" s="549"/>
      <c r="AG3409" s="549"/>
      <c r="AH3409" s="549"/>
    </row>
    <row r="3410" spans="5:34" outlineLevel="1" x14ac:dyDescent="0.2">
      <c r="E3410" s="559"/>
      <c r="F3410" s="560" t="s">
        <v>152</v>
      </c>
      <c r="G3410" s="561"/>
      <c r="Q3410" s="519" t="s">
        <v>110</v>
      </c>
      <c r="R3410" s="551"/>
      <c r="S3410" s="552"/>
      <c r="T3410" s="553"/>
      <c r="U3410" s="553"/>
      <c r="V3410" s="549"/>
      <c r="W3410" s="549"/>
      <c r="X3410" s="549"/>
      <c r="Y3410" s="549"/>
      <c r="Z3410" s="549"/>
      <c r="AA3410" s="549"/>
      <c r="AB3410" s="549"/>
      <c r="AC3410" s="549"/>
      <c r="AD3410" s="549"/>
      <c r="AE3410" s="549"/>
      <c r="AF3410" s="549"/>
      <c r="AG3410" s="549"/>
      <c r="AH3410" s="549"/>
    </row>
    <row r="3411" spans="5:34" outlineLevel="1" x14ac:dyDescent="0.2">
      <c r="E3411" s="559"/>
      <c r="F3411" s="560" t="s">
        <v>152</v>
      </c>
      <c r="G3411" s="561"/>
      <c r="Q3411" s="519" t="s">
        <v>110</v>
      </c>
      <c r="R3411" s="551"/>
      <c r="S3411" s="552"/>
      <c r="T3411" s="553"/>
      <c r="U3411" s="553"/>
      <c r="V3411" s="549"/>
      <c r="W3411" s="549"/>
      <c r="X3411" s="549"/>
      <c r="Y3411" s="549"/>
      <c r="Z3411" s="549"/>
      <c r="AA3411" s="549"/>
      <c r="AB3411" s="549"/>
      <c r="AC3411" s="549"/>
      <c r="AD3411" s="549"/>
      <c r="AE3411" s="549"/>
      <c r="AF3411" s="549"/>
      <c r="AG3411" s="549"/>
      <c r="AH3411" s="549"/>
    </row>
    <row r="3412" spans="5:34" outlineLevel="1" x14ac:dyDescent="0.2">
      <c r="E3412" s="559"/>
      <c r="F3412" s="560" t="s">
        <v>152</v>
      </c>
      <c r="G3412" s="561"/>
      <c r="Q3412" s="519" t="s">
        <v>110</v>
      </c>
      <c r="R3412" s="551"/>
      <c r="S3412" s="552"/>
      <c r="T3412" s="553"/>
      <c r="U3412" s="553"/>
      <c r="V3412" s="549"/>
      <c r="W3412" s="549"/>
      <c r="X3412" s="549"/>
      <c r="Y3412" s="549"/>
      <c r="Z3412" s="549"/>
      <c r="AA3412" s="549"/>
      <c r="AB3412" s="549"/>
      <c r="AC3412" s="549"/>
      <c r="AD3412" s="549"/>
      <c r="AE3412" s="549"/>
      <c r="AF3412" s="549"/>
      <c r="AG3412" s="549"/>
      <c r="AH3412" s="549"/>
    </row>
    <row r="3413" spans="5:34" outlineLevel="1" x14ac:dyDescent="0.2">
      <c r="E3413" s="559"/>
      <c r="F3413" s="560" t="s">
        <v>152</v>
      </c>
      <c r="G3413" s="561"/>
      <c r="Q3413" s="519" t="s">
        <v>110</v>
      </c>
      <c r="R3413" s="551"/>
      <c r="S3413" s="552"/>
      <c r="T3413" s="553"/>
      <c r="U3413" s="553"/>
      <c r="V3413" s="549"/>
      <c r="W3413" s="549"/>
      <c r="X3413" s="549"/>
      <c r="Y3413" s="549"/>
      <c r="Z3413" s="549"/>
      <c r="AA3413" s="549"/>
      <c r="AB3413" s="549"/>
      <c r="AC3413" s="549"/>
      <c r="AD3413" s="549"/>
      <c r="AE3413" s="549"/>
      <c r="AF3413" s="549"/>
      <c r="AG3413" s="549"/>
      <c r="AH3413" s="549"/>
    </row>
    <row r="3414" spans="5:34" outlineLevel="1" x14ac:dyDescent="0.2">
      <c r="E3414" s="559"/>
      <c r="F3414" s="560" t="s">
        <v>152</v>
      </c>
      <c r="G3414" s="561"/>
      <c r="Q3414" s="519" t="s">
        <v>110</v>
      </c>
      <c r="R3414" s="551"/>
      <c r="S3414" s="552"/>
      <c r="T3414" s="553"/>
      <c r="U3414" s="553"/>
      <c r="V3414" s="549"/>
      <c r="W3414" s="549"/>
      <c r="X3414" s="549"/>
      <c r="Y3414" s="549"/>
      <c r="Z3414" s="549"/>
      <c r="AA3414" s="549"/>
      <c r="AB3414" s="549"/>
      <c r="AC3414" s="549"/>
      <c r="AD3414" s="549"/>
      <c r="AE3414" s="549"/>
      <c r="AF3414" s="549"/>
      <c r="AG3414" s="549"/>
      <c r="AH3414" s="549"/>
    </row>
    <row r="3415" spans="5:34" outlineLevel="1" x14ac:dyDescent="0.2">
      <c r="E3415" s="559"/>
      <c r="F3415" s="560" t="s">
        <v>152</v>
      </c>
      <c r="G3415" s="561"/>
      <c r="Q3415" s="519" t="s">
        <v>110</v>
      </c>
      <c r="R3415" s="551"/>
      <c r="S3415" s="552"/>
      <c r="T3415" s="553"/>
      <c r="U3415" s="553"/>
      <c r="V3415" s="549"/>
      <c r="W3415" s="549"/>
      <c r="X3415" s="549"/>
      <c r="Y3415" s="549"/>
      <c r="Z3415" s="549"/>
      <c r="AA3415" s="549"/>
      <c r="AB3415" s="549"/>
      <c r="AC3415" s="549"/>
      <c r="AD3415" s="549"/>
      <c r="AE3415" s="549"/>
      <c r="AF3415" s="549"/>
      <c r="AG3415" s="549"/>
      <c r="AH3415" s="549"/>
    </row>
    <row r="3416" spans="5:34" outlineLevel="1" x14ac:dyDescent="0.2">
      <c r="E3416" s="559"/>
      <c r="F3416" s="560" t="s">
        <v>152</v>
      </c>
      <c r="G3416" s="561"/>
      <c r="Q3416" s="519" t="s">
        <v>110</v>
      </c>
      <c r="R3416" s="551"/>
      <c r="S3416" s="552"/>
      <c r="T3416" s="553"/>
      <c r="U3416" s="553"/>
      <c r="V3416" s="549"/>
      <c r="W3416" s="549"/>
      <c r="X3416" s="549"/>
      <c r="Y3416" s="549"/>
      <c r="Z3416" s="549"/>
      <c r="AA3416" s="549"/>
      <c r="AB3416" s="549"/>
      <c r="AC3416" s="549"/>
      <c r="AD3416" s="549"/>
      <c r="AE3416" s="549"/>
      <c r="AF3416" s="549"/>
      <c r="AG3416" s="549"/>
      <c r="AH3416" s="549"/>
    </row>
    <row r="3417" spans="5:34" outlineLevel="1" x14ac:dyDescent="0.2">
      <c r="E3417" s="559"/>
      <c r="F3417" s="560" t="s">
        <v>152</v>
      </c>
      <c r="G3417" s="561"/>
      <c r="Q3417" s="519" t="s">
        <v>110</v>
      </c>
      <c r="R3417" s="551"/>
      <c r="S3417" s="552"/>
      <c r="T3417" s="553"/>
      <c r="U3417" s="553"/>
      <c r="V3417" s="549"/>
      <c r="W3417" s="549"/>
      <c r="X3417" s="549"/>
      <c r="Y3417" s="549"/>
      <c r="Z3417" s="549"/>
      <c r="AA3417" s="549"/>
      <c r="AB3417" s="549"/>
      <c r="AC3417" s="549"/>
      <c r="AD3417" s="549"/>
      <c r="AE3417" s="549"/>
      <c r="AF3417" s="549"/>
      <c r="AG3417" s="549"/>
      <c r="AH3417" s="549"/>
    </row>
    <row r="3418" spans="5:34" outlineLevel="1" x14ac:dyDescent="0.2">
      <c r="E3418" s="559"/>
      <c r="F3418" s="560" t="s">
        <v>152</v>
      </c>
      <c r="G3418" s="561"/>
      <c r="Q3418" s="519" t="s">
        <v>110</v>
      </c>
      <c r="R3418" s="551"/>
      <c r="S3418" s="552"/>
      <c r="T3418" s="553"/>
      <c r="U3418" s="553"/>
      <c r="V3418" s="549"/>
      <c r="W3418" s="549"/>
      <c r="X3418" s="549"/>
      <c r="Y3418" s="549"/>
      <c r="Z3418" s="549"/>
      <c r="AA3418" s="549"/>
      <c r="AB3418" s="549"/>
      <c r="AC3418" s="549"/>
      <c r="AD3418" s="549"/>
      <c r="AE3418" s="549"/>
      <c r="AF3418" s="549"/>
      <c r="AG3418" s="549"/>
      <c r="AH3418" s="549"/>
    </row>
    <row r="3419" spans="5:34" outlineLevel="1" x14ac:dyDescent="0.2">
      <c r="E3419" s="559"/>
      <c r="F3419" s="560" t="s">
        <v>152</v>
      </c>
      <c r="G3419" s="561"/>
      <c r="Q3419" s="519" t="s">
        <v>110</v>
      </c>
      <c r="R3419" s="551"/>
      <c r="S3419" s="552"/>
      <c r="T3419" s="553"/>
      <c r="U3419" s="553"/>
      <c r="V3419" s="549"/>
      <c r="W3419" s="549"/>
      <c r="X3419" s="549"/>
      <c r="Y3419" s="549"/>
      <c r="Z3419" s="549"/>
      <c r="AA3419" s="549"/>
      <c r="AB3419" s="549"/>
      <c r="AC3419" s="549"/>
      <c r="AD3419" s="549"/>
      <c r="AE3419" s="549"/>
      <c r="AF3419" s="549"/>
      <c r="AG3419" s="549"/>
      <c r="AH3419" s="549"/>
    </row>
    <row r="3420" spans="5:34" outlineLevel="1" x14ac:dyDescent="0.2">
      <c r="E3420" s="559"/>
      <c r="F3420" s="560" t="s">
        <v>152</v>
      </c>
      <c r="G3420" s="561"/>
      <c r="Q3420" s="519" t="s">
        <v>110</v>
      </c>
      <c r="R3420" s="551"/>
      <c r="S3420" s="552"/>
      <c r="T3420" s="553"/>
      <c r="U3420" s="553"/>
      <c r="V3420" s="549"/>
      <c r="W3420" s="549"/>
      <c r="X3420" s="549"/>
      <c r="Y3420" s="549"/>
      <c r="Z3420" s="549"/>
      <c r="AA3420" s="549"/>
      <c r="AB3420" s="549"/>
      <c r="AC3420" s="549"/>
      <c r="AD3420" s="549"/>
      <c r="AE3420" s="549"/>
      <c r="AF3420" s="549"/>
      <c r="AG3420" s="549"/>
      <c r="AH3420" s="549"/>
    </row>
    <row r="3421" spans="5:34" outlineLevel="1" x14ac:dyDescent="0.2">
      <c r="E3421" s="559"/>
      <c r="F3421" s="560" t="s">
        <v>152</v>
      </c>
      <c r="G3421" s="561"/>
      <c r="Q3421" s="519" t="s">
        <v>110</v>
      </c>
      <c r="R3421" s="551"/>
      <c r="S3421" s="552"/>
      <c r="T3421" s="553"/>
      <c r="U3421" s="553"/>
      <c r="V3421" s="549"/>
      <c r="W3421" s="549"/>
      <c r="X3421" s="549"/>
      <c r="Y3421" s="549"/>
      <c r="Z3421" s="549"/>
      <c r="AA3421" s="549"/>
      <c r="AB3421" s="549"/>
      <c r="AC3421" s="549"/>
      <c r="AD3421" s="549"/>
      <c r="AE3421" s="549"/>
      <c r="AF3421" s="549"/>
      <c r="AG3421" s="549"/>
      <c r="AH3421" s="549"/>
    </row>
    <row r="3422" spans="5:34" outlineLevel="1" x14ac:dyDescent="0.2">
      <c r="E3422" s="559"/>
      <c r="F3422" s="560" t="s">
        <v>152</v>
      </c>
      <c r="G3422" s="561"/>
      <c r="Q3422" s="519" t="s">
        <v>110</v>
      </c>
      <c r="R3422" s="551"/>
      <c r="S3422" s="552"/>
      <c r="T3422" s="553"/>
      <c r="U3422" s="553"/>
      <c r="V3422" s="549"/>
      <c r="W3422" s="549"/>
      <c r="X3422" s="549"/>
      <c r="Y3422" s="549"/>
      <c r="Z3422" s="549"/>
      <c r="AA3422" s="549"/>
      <c r="AB3422" s="549"/>
      <c r="AC3422" s="549"/>
      <c r="AD3422" s="549"/>
      <c r="AE3422" s="549"/>
      <c r="AF3422" s="549"/>
      <c r="AG3422" s="549"/>
      <c r="AH3422" s="549"/>
    </row>
    <row r="3423" spans="5:34" outlineLevel="1" x14ac:dyDescent="0.2">
      <c r="E3423" s="559"/>
      <c r="F3423" s="560" t="s">
        <v>152</v>
      </c>
      <c r="G3423" s="561"/>
      <c r="Q3423" s="519" t="s">
        <v>110</v>
      </c>
      <c r="R3423" s="551"/>
      <c r="S3423" s="552"/>
      <c r="T3423" s="553"/>
      <c r="U3423" s="553"/>
      <c r="V3423" s="549"/>
      <c r="W3423" s="549"/>
      <c r="X3423" s="549"/>
      <c r="Y3423" s="549"/>
      <c r="Z3423" s="549"/>
      <c r="AA3423" s="549"/>
      <c r="AB3423" s="549"/>
      <c r="AC3423" s="549"/>
      <c r="AD3423" s="549"/>
      <c r="AE3423" s="549"/>
      <c r="AF3423" s="549"/>
      <c r="AG3423" s="549"/>
      <c r="AH3423" s="549"/>
    </row>
    <row r="3424" spans="5:34" outlineLevel="1" x14ac:dyDescent="0.2">
      <c r="E3424" s="559"/>
      <c r="F3424" s="560" t="s">
        <v>152</v>
      </c>
      <c r="G3424" s="561"/>
      <c r="Q3424" s="519" t="s">
        <v>110</v>
      </c>
      <c r="R3424" s="551"/>
      <c r="S3424" s="552"/>
      <c r="T3424" s="553"/>
      <c r="U3424" s="553"/>
      <c r="V3424" s="549"/>
      <c r="W3424" s="549"/>
      <c r="X3424" s="549"/>
      <c r="Y3424" s="549"/>
      <c r="Z3424" s="549"/>
      <c r="AA3424" s="549"/>
      <c r="AB3424" s="549"/>
      <c r="AC3424" s="549"/>
      <c r="AD3424" s="549"/>
      <c r="AE3424" s="549"/>
      <c r="AF3424" s="549"/>
      <c r="AG3424" s="549"/>
      <c r="AH3424" s="549"/>
    </row>
    <row r="3425" spans="5:34" outlineLevel="1" x14ac:dyDescent="0.2">
      <c r="E3425" s="559"/>
      <c r="F3425" s="560" t="s">
        <v>152</v>
      </c>
      <c r="G3425" s="561"/>
      <c r="Q3425" s="519" t="s">
        <v>110</v>
      </c>
      <c r="R3425" s="551"/>
      <c r="S3425" s="552"/>
      <c r="T3425" s="553"/>
      <c r="U3425" s="553"/>
      <c r="V3425" s="549"/>
      <c r="W3425" s="549"/>
      <c r="X3425" s="549"/>
      <c r="Y3425" s="549"/>
      <c r="Z3425" s="549"/>
      <c r="AA3425" s="549"/>
      <c r="AB3425" s="549"/>
      <c r="AC3425" s="549"/>
      <c r="AD3425" s="549"/>
      <c r="AE3425" s="549"/>
      <c r="AF3425" s="549"/>
      <c r="AG3425" s="549"/>
      <c r="AH3425" s="549"/>
    </row>
    <row r="3426" spans="5:34" outlineLevel="1" x14ac:dyDescent="0.2">
      <c r="E3426" s="559"/>
      <c r="F3426" s="560" t="s">
        <v>152</v>
      </c>
      <c r="G3426" s="561"/>
      <c r="Q3426" s="519" t="s">
        <v>110</v>
      </c>
      <c r="R3426" s="551"/>
      <c r="S3426" s="552"/>
      <c r="T3426" s="553"/>
      <c r="U3426" s="553"/>
      <c r="V3426" s="549"/>
      <c r="W3426" s="549"/>
      <c r="X3426" s="549"/>
      <c r="Y3426" s="549"/>
      <c r="Z3426" s="549"/>
      <c r="AA3426" s="549"/>
      <c r="AB3426" s="549"/>
      <c r="AC3426" s="549"/>
      <c r="AD3426" s="549"/>
      <c r="AE3426" s="549"/>
      <c r="AF3426" s="549"/>
      <c r="AG3426" s="549"/>
      <c r="AH3426" s="549"/>
    </row>
    <row r="3427" spans="5:34" outlineLevel="1" x14ac:dyDescent="0.2">
      <c r="E3427" s="559"/>
      <c r="F3427" s="560" t="s">
        <v>152</v>
      </c>
      <c r="G3427" s="561"/>
      <c r="Q3427" s="519" t="s">
        <v>110</v>
      </c>
      <c r="R3427" s="551"/>
      <c r="S3427" s="552"/>
      <c r="T3427" s="553"/>
      <c r="U3427" s="553"/>
      <c r="V3427" s="549"/>
      <c r="W3427" s="549"/>
      <c r="X3427" s="549"/>
      <c r="Y3427" s="549"/>
      <c r="Z3427" s="549"/>
      <c r="AA3427" s="549"/>
      <c r="AB3427" s="549"/>
      <c r="AC3427" s="549"/>
      <c r="AD3427" s="549"/>
      <c r="AE3427" s="549"/>
      <c r="AF3427" s="549"/>
      <c r="AG3427" s="549"/>
      <c r="AH3427" s="549"/>
    </row>
    <row r="3428" spans="5:34" outlineLevel="1" x14ac:dyDescent="0.2">
      <c r="E3428" s="559"/>
      <c r="F3428" s="560" t="s">
        <v>152</v>
      </c>
      <c r="G3428" s="561"/>
      <c r="Q3428" s="519" t="s">
        <v>110</v>
      </c>
      <c r="R3428" s="551"/>
      <c r="S3428" s="552"/>
      <c r="T3428" s="553"/>
      <c r="U3428" s="553"/>
      <c r="V3428" s="549"/>
      <c r="W3428" s="549"/>
      <c r="X3428" s="549"/>
      <c r="Y3428" s="549"/>
      <c r="Z3428" s="549"/>
      <c r="AA3428" s="549"/>
      <c r="AB3428" s="549"/>
      <c r="AC3428" s="549"/>
      <c r="AD3428" s="549"/>
      <c r="AE3428" s="549"/>
      <c r="AF3428" s="549"/>
      <c r="AG3428" s="549"/>
      <c r="AH3428" s="549"/>
    </row>
    <row r="3429" spans="5:34" outlineLevel="1" x14ac:dyDescent="0.2">
      <c r="E3429" s="559"/>
      <c r="F3429" s="560" t="s">
        <v>152</v>
      </c>
      <c r="G3429" s="561"/>
      <c r="Q3429" s="519" t="s">
        <v>110</v>
      </c>
      <c r="R3429" s="551"/>
      <c r="S3429" s="552"/>
      <c r="T3429" s="553"/>
      <c r="U3429" s="553"/>
      <c r="V3429" s="549"/>
      <c r="W3429" s="549"/>
      <c r="X3429" s="549"/>
      <c r="Y3429" s="549"/>
      <c r="Z3429" s="549"/>
      <c r="AA3429" s="549"/>
      <c r="AB3429" s="549"/>
      <c r="AC3429" s="549"/>
      <c r="AD3429" s="549"/>
      <c r="AE3429" s="549"/>
      <c r="AF3429" s="549"/>
      <c r="AG3429" s="549"/>
      <c r="AH3429" s="549"/>
    </row>
    <row r="3430" spans="5:34" outlineLevel="1" x14ac:dyDescent="0.2">
      <c r="E3430" s="559"/>
      <c r="F3430" s="560" t="s">
        <v>152</v>
      </c>
      <c r="G3430" s="561"/>
      <c r="Q3430" s="519" t="s">
        <v>110</v>
      </c>
      <c r="R3430" s="551"/>
      <c r="S3430" s="552"/>
      <c r="T3430" s="553"/>
      <c r="U3430" s="553"/>
      <c r="V3430" s="549"/>
      <c r="W3430" s="549"/>
      <c r="X3430" s="549"/>
      <c r="Y3430" s="549"/>
      <c r="Z3430" s="549"/>
      <c r="AA3430" s="549"/>
      <c r="AB3430" s="549"/>
      <c r="AC3430" s="549"/>
      <c r="AD3430" s="549"/>
      <c r="AE3430" s="549"/>
      <c r="AF3430" s="549"/>
      <c r="AG3430" s="549"/>
      <c r="AH3430" s="549"/>
    </row>
    <row r="3431" spans="5:34" outlineLevel="1" x14ac:dyDescent="0.2">
      <c r="E3431" s="559"/>
      <c r="F3431" s="560" t="s">
        <v>152</v>
      </c>
      <c r="G3431" s="561"/>
      <c r="Q3431" s="519" t="s">
        <v>110</v>
      </c>
      <c r="R3431" s="551"/>
      <c r="S3431" s="552"/>
      <c r="T3431" s="553"/>
      <c r="U3431" s="553"/>
      <c r="V3431" s="549"/>
      <c r="W3431" s="549"/>
      <c r="X3431" s="549"/>
      <c r="Y3431" s="549"/>
      <c r="Z3431" s="549"/>
      <c r="AA3431" s="549"/>
      <c r="AB3431" s="549"/>
      <c r="AC3431" s="549"/>
      <c r="AD3431" s="549"/>
      <c r="AE3431" s="549"/>
      <c r="AF3431" s="549"/>
      <c r="AG3431" s="549"/>
      <c r="AH3431" s="549"/>
    </row>
    <row r="3432" spans="5:34" outlineLevel="1" x14ac:dyDescent="0.2">
      <c r="E3432" s="559"/>
      <c r="F3432" s="560" t="s">
        <v>152</v>
      </c>
      <c r="G3432" s="561"/>
      <c r="Q3432" s="519" t="s">
        <v>110</v>
      </c>
      <c r="R3432" s="551"/>
      <c r="S3432" s="552"/>
      <c r="T3432" s="553"/>
      <c r="U3432" s="553"/>
      <c r="V3432" s="549"/>
      <c r="W3432" s="549"/>
      <c r="X3432" s="549"/>
      <c r="Y3432" s="549"/>
      <c r="Z3432" s="549"/>
      <c r="AA3432" s="549"/>
      <c r="AB3432" s="549"/>
      <c r="AC3432" s="549"/>
      <c r="AD3432" s="549"/>
      <c r="AE3432" s="549"/>
      <c r="AF3432" s="549"/>
      <c r="AG3432" s="549"/>
      <c r="AH3432" s="549"/>
    </row>
    <row r="3433" spans="5:34" outlineLevel="1" x14ac:dyDescent="0.2">
      <c r="E3433" s="559"/>
      <c r="F3433" s="560" t="s">
        <v>152</v>
      </c>
      <c r="G3433" s="561"/>
      <c r="Q3433" s="519" t="s">
        <v>110</v>
      </c>
      <c r="R3433" s="551"/>
      <c r="S3433" s="552"/>
      <c r="T3433" s="553"/>
      <c r="U3433" s="553"/>
      <c r="V3433" s="549"/>
      <c r="W3433" s="549"/>
      <c r="X3433" s="549"/>
      <c r="Y3433" s="549"/>
      <c r="Z3433" s="549"/>
      <c r="AA3433" s="549"/>
      <c r="AB3433" s="549"/>
      <c r="AC3433" s="549"/>
      <c r="AD3433" s="549"/>
      <c r="AE3433" s="549"/>
      <c r="AF3433" s="549"/>
      <c r="AG3433" s="549"/>
      <c r="AH3433" s="549"/>
    </row>
    <row r="3434" spans="5:34" outlineLevel="1" x14ac:dyDescent="0.2">
      <c r="E3434" s="559"/>
      <c r="F3434" s="560" t="s">
        <v>152</v>
      </c>
      <c r="G3434" s="561"/>
      <c r="Q3434" s="519" t="s">
        <v>110</v>
      </c>
      <c r="R3434" s="551"/>
      <c r="S3434" s="552"/>
      <c r="T3434" s="553"/>
      <c r="U3434" s="553"/>
      <c r="V3434" s="549"/>
      <c r="W3434" s="549"/>
      <c r="X3434" s="549"/>
      <c r="Y3434" s="549"/>
      <c r="Z3434" s="549"/>
      <c r="AA3434" s="549"/>
      <c r="AB3434" s="549"/>
      <c r="AC3434" s="549"/>
      <c r="AD3434" s="549"/>
      <c r="AE3434" s="549"/>
      <c r="AF3434" s="549"/>
      <c r="AG3434" s="549"/>
      <c r="AH3434" s="549"/>
    </row>
    <row r="3435" spans="5:34" outlineLevel="1" x14ac:dyDescent="0.2">
      <c r="E3435" s="559"/>
      <c r="F3435" s="560" t="s">
        <v>152</v>
      </c>
      <c r="G3435" s="561"/>
      <c r="Q3435" s="519" t="s">
        <v>110</v>
      </c>
      <c r="R3435" s="551"/>
      <c r="S3435" s="552"/>
      <c r="T3435" s="553"/>
      <c r="U3435" s="553"/>
      <c r="V3435" s="549"/>
      <c r="W3435" s="549"/>
      <c r="X3435" s="549"/>
      <c r="Y3435" s="549"/>
      <c r="Z3435" s="549"/>
      <c r="AA3435" s="549"/>
      <c r="AB3435" s="549"/>
      <c r="AC3435" s="549"/>
      <c r="AD3435" s="549"/>
      <c r="AE3435" s="549"/>
      <c r="AF3435" s="549"/>
      <c r="AG3435" s="549"/>
      <c r="AH3435" s="549"/>
    </row>
    <row r="3436" spans="5:34" outlineLevel="1" x14ac:dyDescent="0.2">
      <c r="E3436" s="559"/>
      <c r="F3436" s="560" t="s">
        <v>152</v>
      </c>
      <c r="G3436" s="561"/>
      <c r="Q3436" s="519" t="s">
        <v>110</v>
      </c>
      <c r="R3436" s="551"/>
      <c r="S3436" s="552"/>
      <c r="T3436" s="553"/>
      <c r="U3436" s="553"/>
      <c r="V3436" s="549"/>
      <c r="W3436" s="549"/>
      <c r="X3436" s="549"/>
      <c r="Y3436" s="549"/>
      <c r="Z3436" s="549"/>
      <c r="AA3436" s="549"/>
      <c r="AB3436" s="549"/>
      <c r="AC3436" s="549"/>
      <c r="AD3436" s="549"/>
      <c r="AE3436" s="549"/>
      <c r="AF3436" s="549"/>
      <c r="AG3436" s="549"/>
      <c r="AH3436" s="549"/>
    </row>
    <row r="3437" spans="5:34" outlineLevel="1" x14ac:dyDescent="0.2">
      <c r="E3437" s="559"/>
      <c r="F3437" s="560" t="s">
        <v>152</v>
      </c>
      <c r="G3437" s="561"/>
      <c r="Q3437" s="519" t="s">
        <v>110</v>
      </c>
      <c r="R3437" s="551"/>
      <c r="S3437" s="552"/>
      <c r="T3437" s="553"/>
      <c r="U3437" s="553"/>
      <c r="V3437" s="549"/>
      <c r="W3437" s="549"/>
      <c r="X3437" s="549"/>
      <c r="Y3437" s="549"/>
      <c r="Z3437" s="549"/>
      <c r="AA3437" s="549"/>
      <c r="AB3437" s="549"/>
      <c r="AC3437" s="549"/>
      <c r="AD3437" s="549"/>
      <c r="AE3437" s="549"/>
      <c r="AF3437" s="549"/>
      <c r="AG3437" s="549"/>
      <c r="AH3437" s="549"/>
    </row>
    <row r="3438" spans="5:34" outlineLevel="1" x14ac:dyDescent="0.2">
      <c r="E3438" s="559"/>
      <c r="F3438" s="560" t="s">
        <v>152</v>
      </c>
      <c r="G3438" s="561"/>
      <c r="Q3438" s="519" t="s">
        <v>110</v>
      </c>
      <c r="R3438" s="551"/>
      <c r="S3438" s="552"/>
      <c r="T3438" s="553"/>
      <c r="U3438" s="553"/>
      <c r="V3438" s="549"/>
      <c r="W3438" s="549"/>
      <c r="X3438" s="549"/>
      <c r="Y3438" s="549"/>
      <c r="Z3438" s="549"/>
      <c r="AA3438" s="549"/>
      <c r="AB3438" s="549"/>
      <c r="AC3438" s="549"/>
      <c r="AD3438" s="549"/>
      <c r="AE3438" s="549"/>
      <c r="AF3438" s="549"/>
      <c r="AG3438" s="549"/>
      <c r="AH3438" s="549"/>
    </row>
    <row r="3439" spans="5:34" outlineLevel="1" x14ac:dyDescent="0.2">
      <c r="E3439" s="559"/>
      <c r="F3439" s="560" t="s">
        <v>152</v>
      </c>
      <c r="G3439" s="561"/>
      <c r="Q3439" s="519" t="s">
        <v>110</v>
      </c>
      <c r="R3439" s="551"/>
      <c r="S3439" s="552"/>
      <c r="T3439" s="553"/>
      <c r="U3439" s="553"/>
      <c r="V3439" s="549"/>
      <c r="W3439" s="549"/>
      <c r="X3439" s="549"/>
      <c r="Y3439" s="549"/>
      <c r="Z3439" s="549"/>
      <c r="AA3439" s="549"/>
      <c r="AB3439" s="549"/>
      <c r="AC3439" s="549"/>
      <c r="AD3439" s="549"/>
      <c r="AE3439" s="549"/>
      <c r="AF3439" s="549"/>
      <c r="AG3439" s="549"/>
      <c r="AH3439" s="549"/>
    </row>
    <row r="3440" spans="5:34" outlineLevel="1" x14ac:dyDescent="0.2">
      <c r="E3440" s="559"/>
      <c r="F3440" s="560" t="s">
        <v>152</v>
      </c>
      <c r="G3440" s="561"/>
      <c r="Q3440" s="519" t="s">
        <v>110</v>
      </c>
      <c r="R3440" s="551"/>
      <c r="S3440" s="552"/>
      <c r="T3440" s="553"/>
      <c r="U3440" s="553"/>
      <c r="V3440" s="549"/>
      <c r="W3440" s="549"/>
      <c r="X3440" s="549"/>
      <c r="Y3440" s="549"/>
      <c r="Z3440" s="549"/>
      <c r="AA3440" s="549"/>
      <c r="AB3440" s="549"/>
      <c r="AC3440" s="549"/>
      <c r="AD3440" s="549"/>
      <c r="AE3440" s="549"/>
      <c r="AF3440" s="549"/>
      <c r="AG3440" s="549"/>
      <c r="AH3440" s="549"/>
    </row>
    <row r="3441" spans="5:34" outlineLevel="1" x14ac:dyDescent="0.2">
      <c r="E3441" s="559"/>
      <c r="F3441" s="560" t="s">
        <v>152</v>
      </c>
      <c r="G3441" s="561"/>
      <c r="Q3441" s="519" t="s">
        <v>110</v>
      </c>
      <c r="R3441" s="551"/>
      <c r="S3441" s="552"/>
      <c r="T3441" s="553"/>
      <c r="U3441" s="553"/>
      <c r="V3441" s="549"/>
      <c r="W3441" s="549"/>
      <c r="X3441" s="549"/>
      <c r="Y3441" s="549"/>
      <c r="Z3441" s="549"/>
      <c r="AA3441" s="549"/>
      <c r="AB3441" s="549"/>
      <c r="AC3441" s="549"/>
      <c r="AD3441" s="549"/>
      <c r="AE3441" s="549"/>
      <c r="AF3441" s="549"/>
      <c r="AG3441" s="549"/>
      <c r="AH3441" s="549"/>
    </row>
    <row r="3442" spans="5:34" outlineLevel="1" x14ac:dyDescent="0.2">
      <c r="E3442" s="559"/>
      <c r="F3442" s="560" t="s">
        <v>152</v>
      </c>
      <c r="G3442" s="561"/>
      <c r="Q3442" s="519" t="s">
        <v>110</v>
      </c>
      <c r="R3442" s="551"/>
      <c r="S3442" s="552"/>
      <c r="T3442" s="553"/>
      <c r="U3442" s="553"/>
      <c r="V3442" s="549"/>
      <c r="W3442" s="549"/>
      <c r="X3442" s="549"/>
      <c r="Y3442" s="549"/>
      <c r="Z3442" s="549"/>
      <c r="AA3442" s="549"/>
      <c r="AB3442" s="549"/>
      <c r="AC3442" s="549"/>
      <c r="AD3442" s="549"/>
      <c r="AE3442" s="549"/>
      <c r="AF3442" s="549"/>
      <c r="AG3442" s="549"/>
      <c r="AH3442" s="549"/>
    </row>
    <row r="3443" spans="5:34" outlineLevel="1" x14ac:dyDescent="0.2">
      <c r="E3443" s="559"/>
      <c r="F3443" s="560" t="s">
        <v>152</v>
      </c>
      <c r="G3443" s="561"/>
      <c r="Q3443" s="519" t="s">
        <v>110</v>
      </c>
      <c r="R3443" s="551"/>
      <c r="S3443" s="552"/>
      <c r="T3443" s="553"/>
      <c r="U3443" s="553"/>
      <c r="V3443" s="549"/>
      <c r="W3443" s="549"/>
      <c r="X3443" s="549"/>
      <c r="Y3443" s="549"/>
      <c r="Z3443" s="549"/>
      <c r="AA3443" s="549"/>
      <c r="AB3443" s="549"/>
      <c r="AC3443" s="549"/>
      <c r="AD3443" s="549"/>
      <c r="AE3443" s="549"/>
      <c r="AF3443" s="549"/>
      <c r="AG3443" s="549"/>
      <c r="AH3443" s="549"/>
    </row>
    <row r="3444" spans="5:34" outlineLevel="1" x14ac:dyDescent="0.2">
      <c r="E3444" s="559"/>
      <c r="F3444" s="560" t="s">
        <v>152</v>
      </c>
      <c r="G3444" s="561"/>
      <c r="Q3444" s="519" t="s">
        <v>110</v>
      </c>
      <c r="R3444" s="551"/>
      <c r="S3444" s="552"/>
      <c r="T3444" s="553"/>
      <c r="U3444" s="553"/>
      <c r="V3444" s="549"/>
      <c r="W3444" s="549"/>
      <c r="X3444" s="549"/>
      <c r="Y3444" s="549"/>
      <c r="Z3444" s="549"/>
      <c r="AA3444" s="549"/>
      <c r="AB3444" s="549"/>
      <c r="AC3444" s="549"/>
      <c r="AD3444" s="549"/>
      <c r="AE3444" s="549"/>
      <c r="AF3444" s="549"/>
      <c r="AG3444" s="549"/>
      <c r="AH3444" s="549"/>
    </row>
    <row r="3445" spans="5:34" outlineLevel="1" x14ac:dyDescent="0.2">
      <c r="E3445" s="559"/>
      <c r="F3445" s="560" t="s">
        <v>152</v>
      </c>
      <c r="G3445" s="561"/>
      <c r="Q3445" s="519" t="s">
        <v>110</v>
      </c>
      <c r="R3445" s="551"/>
      <c r="S3445" s="552"/>
      <c r="T3445" s="553"/>
      <c r="U3445" s="553"/>
      <c r="V3445" s="549"/>
      <c r="W3445" s="549"/>
      <c r="X3445" s="549"/>
      <c r="Y3445" s="549"/>
      <c r="Z3445" s="549"/>
      <c r="AA3445" s="549"/>
      <c r="AB3445" s="549"/>
      <c r="AC3445" s="549"/>
      <c r="AD3445" s="549"/>
      <c r="AE3445" s="549"/>
      <c r="AF3445" s="549"/>
      <c r="AG3445" s="549"/>
      <c r="AH3445" s="549"/>
    </row>
    <row r="3446" spans="5:34" outlineLevel="1" x14ac:dyDescent="0.2">
      <c r="E3446" s="559"/>
      <c r="F3446" s="560" t="s">
        <v>152</v>
      </c>
      <c r="G3446" s="561"/>
      <c r="Q3446" s="519" t="s">
        <v>110</v>
      </c>
      <c r="R3446" s="551"/>
      <c r="S3446" s="552"/>
      <c r="T3446" s="553"/>
      <c r="U3446" s="553"/>
      <c r="V3446" s="549"/>
      <c r="W3446" s="549"/>
      <c r="X3446" s="549"/>
      <c r="Y3446" s="549"/>
      <c r="Z3446" s="549"/>
      <c r="AA3446" s="549"/>
      <c r="AB3446" s="549"/>
      <c r="AC3446" s="549"/>
      <c r="AD3446" s="549"/>
      <c r="AE3446" s="549"/>
      <c r="AF3446" s="549"/>
      <c r="AG3446" s="549"/>
      <c r="AH3446" s="549"/>
    </row>
    <row r="3447" spans="5:34" outlineLevel="1" x14ac:dyDescent="0.2">
      <c r="E3447" s="559"/>
      <c r="F3447" s="560" t="s">
        <v>152</v>
      </c>
      <c r="G3447" s="561"/>
      <c r="Q3447" s="519" t="s">
        <v>110</v>
      </c>
      <c r="R3447" s="551"/>
      <c r="S3447" s="552"/>
      <c r="T3447" s="553"/>
      <c r="U3447" s="553"/>
      <c r="V3447" s="549"/>
      <c r="W3447" s="549"/>
      <c r="X3447" s="549"/>
      <c r="Y3447" s="549"/>
      <c r="Z3447" s="549"/>
      <c r="AA3447" s="549"/>
      <c r="AB3447" s="549"/>
      <c r="AC3447" s="549"/>
      <c r="AD3447" s="549"/>
      <c r="AE3447" s="549"/>
      <c r="AF3447" s="549"/>
      <c r="AG3447" s="549"/>
      <c r="AH3447" s="549"/>
    </row>
    <row r="3448" spans="5:34" outlineLevel="1" x14ac:dyDescent="0.2">
      <c r="E3448" s="559"/>
      <c r="F3448" s="560" t="s">
        <v>152</v>
      </c>
      <c r="G3448" s="561"/>
      <c r="Q3448" s="519" t="s">
        <v>110</v>
      </c>
      <c r="R3448" s="551"/>
      <c r="S3448" s="552"/>
      <c r="T3448" s="553"/>
      <c r="U3448" s="553"/>
      <c r="V3448" s="549"/>
      <c r="W3448" s="549"/>
      <c r="X3448" s="549"/>
      <c r="Y3448" s="549"/>
      <c r="Z3448" s="549"/>
      <c r="AA3448" s="549"/>
      <c r="AB3448" s="549"/>
      <c r="AC3448" s="549"/>
      <c r="AD3448" s="549"/>
      <c r="AE3448" s="549"/>
      <c r="AF3448" s="549"/>
      <c r="AG3448" s="549"/>
      <c r="AH3448" s="549"/>
    </row>
    <row r="3449" spans="5:34" outlineLevel="1" x14ac:dyDescent="0.2">
      <c r="E3449" s="559"/>
      <c r="F3449" s="560" t="s">
        <v>152</v>
      </c>
      <c r="G3449" s="561"/>
      <c r="Q3449" s="519" t="s">
        <v>110</v>
      </c>
      <c r="R3449" s="551"/>
      <c r="S3449" s="552"/>
      <c r="T3449" s="553"/>
      <c r="U3449" s="553"/>
      <c r="V3449" s="549"/>
      <c r="W3449" s="549"/>
      <c r="X3449" s="549"/>
      <c r="Y3449" s="549"/>
      <c r="Z3449" s="549"/>
      <c r="AA3449" s="549"/>
      <c r="AB3449" s="549"/>
      <c r="AC3449" s="549"/>
      <c r="AD3449" s="549"/>
      <c r="AE3449" s="549"/>
      <c r="AF3449" s="549"/>
      <c r="AG3449" s="549"/>
      <c r="AH3449" s="549"/>
    </row>
    <row r="3450" spans="5:34" outlineLevel="1" x14ac:dyDescent="0.2">
      <c r="E3450" s="559"/>
      <c r="F3450" s="560" t="s">
        <v>152</v>
      </c>
      <c r="G3450" s="561"/>
      <c r="Q3450" s="519" t="s">
        <v>110</v>
      </c>
      <c r="R3450" s="551"/>
      <c r="S3450" s="552"/>
      <c r="T3450" s="553"/>
      <c r="U3450" s="553"/>
      <c r="V3450" s="549"/>
      <c r="W3450" s="549"/>
      <c r="X3450" s="549"/>
      <c r="Y3450" s="549"/>
      <c r="Z3450" s="549"/>
      <c r="AA3450" s="549"/>
      <c r="AB3450" s="549"/>
      <c r="AC3450" s="549"/>
      <c r="AD3450" s="549"/>
      <c r="AE3450" s="549"/>
      <c r="AF3450" s="549"/>
      <c r="AG3450" s="549"/>
      <c r="AH3450" s="549"/>
    </row>
    <row r="3451" spans="5:34" outlineLevel="1" x14ac:dyDescent="0.2">
      <c r="E3451" s="559"/>
      <c r="F3451" s="560" t="s">
        <v>152</v>
      </c>
      <c r="G3451" s="561"/>
      <c r="Q3451" s="519" t="s">
        <v>110</v>
      </c>
      <c r="R3451" s="551"/>
      <c r="S3451" s="552"/>
      <c r="T3451" s="553"/>
      <c r="U3451" s="553"/>
      <c r="V3451" s="549"/>
      <c r="W3451" s="549"/>
      <c r="X3451" s="549"/>
      <c r="Y3451" s="549"/>
      <c r="Z3451" s="549"/>
      <c r="AA3451" s="549"/>
      <c r="AB3451" s="549"/>
      <c r="AC3451" s="549"/>
      <c r="AD3451" s="549"/>
      <c r="AE3451" s="549"/>
      <c r="AF3451" s="549"/>
      <c r="AG3451" s="549"/>
      <c r="AH3451" s="549"/>
    </row>
    <row r="3452" spans="5:34" outlineLevel="1" x14ac:dyDescent="0.2">
      <c r="E3452" s="559"/>
      <c r="F3452" s="560" t="s">
        <v>152</v>
      </c>
      <c r="G3452" s="561"/>
      <c r="Q3452" s="519" t="s">
        <v>110</v>
      </c>
      <c r="R3452" s="551"/>
      <c r="S3452" s="552"/>
      <c r="T3452" s="553"/>
      <c r="U3452" s="553"/>
      <c r="V3452" s="549"/>
      <c r="W3452" s="549"/>
      <c r="X3452" s="549"/>
      <c r="Y3452" s="549"/>
      <c r="Z3452" s="549"/>
      <c r="AA3452" s="549"/>
      <c r="AB3452" s="549"/>
      <c r="AC3452" s="549"/>
      <c r="AD3452" s="549"/>
      <c r="AE3452" s="549"/>
      <c r="AF3452" s="549"/>
      <c r="AG3452" s="549"/>
      <c r="AH3452" s="549"/>
    </row>
    <row r="3453" spans="5:34" outlineLevel="1" x14ac:dyDescent="0.2">
      <c r="E3453" s="559"/>
      <c r="F3453" s="560" t="s">
        <v>152</v>
      </c>
      <c r="G3453" s="561"/>
      <c r="Q3453" s="519" t="s">
        <v>110</v>
      </c>
      <c r="R3453" s="551"/>
      <c r="S3453" s="552"/>
      <c r="T3453" s="553"/>
      <c r="U3453" s="553"/>
      <c r="V3453" s="549"/>
      <c r="W3453" s="549"/>
      <c r="X3453" s="549"/>
      <c r="Y3453" s="549"/>
      <c r="Z3453" s="549"/>
      <c r="AA3453" s="549"/>
      <c r="AB3453" s="549"/>
      <c r="AC3453" s="549"/>
      <c r="AD3453" s="549"/>
      <c r="AE3453" s="549"/>
      <c r="AF3453" s="549"/>
      <c r="AG3453" s="549"/>
      <c r="AH3453" s="549"/>
    </row>
    <row r="3454" spans="5:34" outlineLevel="1" x14ac:dyDescent="0.2">
      <c r="E3454" s="559"/>
      <c r="F3454" s="560" t="s">
        <v>152</v>
      </c>
      <c r="G3454" s="561"/>
      <c r="Q3454" s="519" t="s">
        <v>110</v>
      </c>
      <c r="R3454" s="551"/>
      <c r="S3454" s="552"/>
      <c r="T3454" s="553"/>
      <c r="U3454" s="553"/>
      <c r="V3454" s="549"/>
      <c r="W3454" s="549"/>
      <c r="X3454" s="549"/>
      <c r="Y3454" s="549"/>
      <c r="Z3454" s="549"/>
      <c r="AA3454" s="549"/>
      <c r="AB3454" s="549"/>
      <c r="AC3454" s="549"/>
      <c r="AD3454" s="549"/>
      <c r="AE3454" s="549"/>
      <c r="AF3454" s="549"/>
      <c r="AG3454" s="549"/>
      <c r="AH3454" s="549"/>
    </row>
    <row r="3455" spans="5:34" outlineLevel="1" x14ac:dyDescent="0.2">
      <c r="E3455" s="559"/>
      <c r="F3455" s="560" t="s">
        <v>152</v>
      </c>
      <c r="G3455" s="561"/>
      <c r="Q3455" s="519" t="s">
        <v>110</v>
      </c>
      <c r="R3455" s="551"/>
      <c r="S3455" s="552"/>
      <c r="T3455" s="553"/>
      <c r="U3455" s="553"/>
      <c r="V3455" s="549"/>
      <c r="W3455" s="549"/>
      <c r="X3455" s="549"/>
      <c r="Y3455" s="549"/>
      <c r="Z3455" s="549"/>
      <c r="AA3455" s="549"/>
      <c r="AB3455" s="549"/>
      <c r="AC3455" s="549"/>
      <c r="AD3455" s="549"/>
      <c r="AE3455" s="549"/>
      <c r="AF3455" s="549"/>
      <c r="AG3455" s="549"/>
      <c r="AH3455" s="549"/>
    </row>
    <row r="3456" spans="5:34" outlineLevel="1" x14ac:dyDescent="0.2">
      <c r="E3456" s="559"/>
      <c r="F3456" s="560" t="s">
        <v>152</v>
      </c>
      <c r="G3456" s="561"/>
      <c r="Q3456" s="519" t="s">
        <v>110</v>
      </c>
      <c r="R3456" s="551"/>
      <c r="S3456" s="552"/>
      <c r="T3456" s="553"/>
      <c r="U3456" s="553"/>
      <c r="V3456" s="549"/>
      <c r="W3456" s="549"/>
      <c r="X3456" s="549"/>
      <c r="Y3456" s="549"/>
      <c r="Z3456" s="549"/>
      <c r="AA3456" s="549"/>
      <c r="AB3456" s="549"/>
      <c r="AC3456" s="549"/>
      <c r="AD3456" s="549"/>
      <c r="AE3456" s="549"/>
      <c r="AF3456" s="549"/>
      <c r="AG3456" s="549"/>
      <c r="AH3456" s="549"/>
    </row>
    <row r="3457" spans="5:34" outlineLevel="1" x14ac:dyDescent="0.2">
      <c r="E3457" s="559"/>
      <c r="F3457" s="560" t="s">
        <v>152</v>
      </c>
      <c r="G3457" s="561"/>
      <c r="Q3457" s="519" t="s">
        <v>110</v>
      </c>
      <c r="R3457" s="551"/>
      <c r="S3457" s="552"/>
      <c r="T3457" s="553"/>
      <c r="U3457" s="553"/>
      <c r="V3457" s="549"/>
      <c r="W3457" s="549"/>
      <c r="X3457" s="549"/>
      <c r="Y3457" s="549"/>
      <c r="Z3457" s="549"/>
      <c r="AA3457" s="549"/>
      <c r="AB3457" s="549"/>
      <c r="AC3457" s="549"/>
      <c r="AD3457" s="549"/>
      <c r="AE3457" s="549"/>
      <c r="AF3457" s="549"/>
      <c r="AG3457" s="549"/>
      <c r="AH3457" s="549"/>
    </row>
    <row r="3458" spans="5:34" outlineLevel="1" x14ac:dyDescent="0.2">
      <c r="E3458" s="559"/>
      <c r="F3458" s="560" t="s">
        <v>152</v>
      </c>
      <c r="G3458" s="561"/>
      <c r="Q3458" s="519" t="s">
        <v>110</v>
      </c>
      <c r="R3458" s="551"/>
      <c r="S3458" s="552"/>
      <c r="T3458" s="553"/>
      <c r="U3458" s="553"/>
      <c r="V3458" s="549"/>
      <c r="W3458" s="549"/>
      <c r="X3458" s="549"/>
      <c r="Y3458" s="549"/>
      <c r="Z3458" s="549"/>
      <c r="AA3458" s="549"/>
      <c r="AB3458" s="549"/>
      <c r="AC3458" s="549"/>
      <c r="AD3458" s="549"/>
      <c r="AE3458" s="549"/>
      <c r="AF3458" s="549"/>
      <c r="AG3458" s="549"/>
      <c r="AH3458" s="549"/>
    </row>
    <row r="3459" spans="5:34" outlineLevel="1" x14ac:dyDescent="0.2">
      <c r="E3459" s="559"/>
      <c r="F3459" s="560" t="s">
        <v>152</v>
      </c>
      <c r="G3459" s="561"/>
      <c r="Q3459" s="519" t="s">
        <v>110</v>
      </c>
      <c r="R3459" s="551"/>
      <c r="S3459" s="552"/>
      <c r="T3459" s="553"/>
      <c r="U3459" s="553"/>
      <c r="V3459" s="549"/>
      <c r="W3459" s="549"/>
      <c r="X3459" s="549"/>
      <c r="Y3459" s="549"/>
      <c r="Z3459" s="549"/>
      <c r="AA3459" s="549"/>
      <c r="AB3459" s="549"/>
      <c r="AC3459" s="549"/>
      <c r="AD3459" s="549"/>
      <c r="AE3459" s="549"/>
      <c r="AF3459" s="549"/>
      <c r="AG3459" s="549"/>
      <c r="AH3459" s="549"/>
    </row>
    <row r="3460" spans="5:34" outlineLevel="1" x14ac:dyDescent="0.2">
      <c r="E3460" s="559"/>
      <c r="F3460" s="560" t="s">
        <v>152</v>
      </c>
      <c r="G3460" s="561"/>
      <c r="Q3460" s="519" t="s">
        <v>110</v>
      </c>
      <c r="R3460" s="551"/>
      <c r="S3460" s="552"/>
      <c r="T3460" s="553"/>
      <c r="U3460" s="553"/>
      <c r="V3460" s="549"/>
      <c r="W3460" s="549"/>
      <c r="X3460" s="549"/>
      <c r="Y3460" s="549"/>
      <c r="Z3460" s="549"/>
      <c r="AA3460" s="549"/>
      <c r="AB3460" s="549"/>
      <c r="AC3460" s="549"/>
      <c r="AD3460" s="549"/>
      <c r="AE3460" s="549"/>
      <c r="AF3460" s="549"/>
      <c r="AG3460" s="549"/>
      <c r="AH3460" s="549"/>
    </row>
    <row r="3461" spans="5:34" outlineLevel="1" x14ac:dyDescent="0.2">
      <c r="E3461" s="559"/>
      <c r="F3461" s="560" t="s">
        <v>152</v>
      </c>
      <c r="G3461" s="561"/>
      <c r="Q3461" s="519" t="s">
        <v>110</v>
      </c>
      <c r="R3461" s="551"/>
      <c r="S3461" s="552"/>
      <c r="T3461" s="553"/>
      <c r="U3461" s="553"/>
      <c r="V3461" s="549"/>
      <c r="W3461" s="549"/>
      <c r="X3461" s="549"/>
      <c r="Y3461" s="549"/>
      <c r="Z3461" s="549"/>
      <c r="AA3461" s="549"/>
      <c r="AB3461" s="549"/>
      <c r="AC3461" s="549"/>
      <c r="AD3461" s="549"/>
      <c r="AE3461" s="549"/>
      <c r="AF3461" s="549"/>
      <c r="AG3461" s="549"/>
      <c r="AH3461" s="549"/>
    </row>
    <row r="3462" spans="5:34" outlineLevel="1" x14ac:dyDescent="0.2">
      <c r="E3462" s="559"/>
      <c r="F3462" s="560" t="s">
        <v>152</v>
      </c>
      <c r="G3462" s="561"/>
      <c r="Q3462" s="519" t="s">
        <v>110</v>
      </c>
      <c r="R3462" s="551"/>
      <c r="S3462" s="552"/>
      <c r="T3462" s="553"/>
      <c r="U3462" s="553"/>
      <c r="V3462" s="549"/>
      <c r="W3462" s="549"/>
      <c r="X3462" s="549"/>
      <c r="Y3462" s="549"/>
      <c r="Z3462" s="549"/>
      <c r="AA3462" s="549"/>
      <c r="AB3462" s="549"/>
      <c r="AC3462" s="549"/>
      <c r="AD3462" s="549"/>
      <c r="AE3462" s="549"/>
      <c r="AF3462" s="549"/>
      <c r="AG3462" s="549"/>
      <c r="AH3462" s="549"/>
    </row>
    <row r="3463" spans="5:34" outlineLevel="1" x14ac:dyDescent="0.2">
      <c r="E3463" s="559"/>
      <c r="F3463" s="560" t="s">
        <v>152</v>
      </c>
      <c r="G3463" s="561"/>
      <c r="Q3463" s="519" t="s">
        <v>110</v>
      </c>
      <c r="R3463" s="551"/>
      <c r="S3463" s="552"/>
      <c r="T3463" s="553"/>
      <c r="U3463" s="553"/>
      <c r="V3463" s="549"/>
      <c r="W3463" s="549"/>
      <c r="X3463" s="549"/>
      <c r="Y3463" s="549"/>
      <c r="Z3463" s="549"/>
      <c r="AA3463" s="549"/>
      <c r="AB3463" s="549"/>
      <c r="AC3463" s="549"/>
      <c r="AD3463" s="549"/>
      <c r="AE3463" s="549"/>
      <c r="AF3463" s="549"/>
      <c r="AG3463" s="549"/>
      <c r="AH3463" s="549"/>
    </row>
    <row r="3464" spans="5:34" outlineLevel="1" x14ac:dyDescent="0.2">
      <c r="E3464" s="559"/>
      <c r="F3464" s="560" t="s">
        <v>152</v>
      </c>
      <c r="G3464" s="561"/>
      <c r="Q3464" s="519" t="s">
        <v>110</v>
      </c>
      <c r="R3464" s="551"/>
      <c r="S3464" s="552"/>
      <c r="T3464" s="553"/>
      <c r="U3464" s="553"/>
      <c r="V3464" s="549"/>
      <c r="W3464" s="549"/>
      <c r="X3464" s="549"/>
      <c r="Y3464" s="549"/>
      <c r="Z3464" s="549"/>
      <c r="AA3464" s="549"/>
      <c r="AB3464" s="549"/>
      <c r="AC3464" s="549"/>
      <c r="AD3464" s="549"/>
      <c r="AE3464" s="549"/>
      <c r="AF3464" s="549"/>
      <c r="AG3464" s="549"/>
      <c r="AH3464" s="549"/>
    </row>
    <row r="3465" spans="5:34" outlineLevel="1" x14ac:dyDescent="0.2">
      <c r="E3465" s="559"/>
      <c r="F3465" s="560" t="s">
        <v>152</v>
      </c>
      <c r="G3465" s="561"/>
      <c r="Q3465" s="519" t="s">
        <v>110</v>
      </c>
      <c r="R3465" s="551"/>
      <c r="S3465" s="552"/>
      <c r="T3465" s="553"/>
      <c r="U3465" s="553"/>
      <c r="V3465" s="549"/>
      <c r="W3465" s="549"/>
      <c r="X3465" s="549"/>
      <c r="Y3465" s="549"/>
      <c r="Z3465" s="549"/>
      <c r="AA3465" s="549"/>
      <c r="AB3465" s="549"/>
      <c r="AC3465" s="549"/>
      <c r="AD3465" s="549"/>
      <c r="AE3465" s="549"/>
      <c r="AF3465" s="549"/>
      <c r="AG3465" s="549"/>
      <c r="AH3465" s="549"/>
    </row>
    <row r="3466" spans="5:34" outlineLevel="1" x14ac:dyDescent="0.2">
      <c r="E3466" s="559"/>
      <c r="F3466" s="560" t="s">
        <v>152</v>
      </c>
      <c r="G3466" s="561"/>
      <c r="Q3466" s="519" t="s">
        <v>110</v>
      </c>
      <c r="R3466" s="551"/>
      <c r="S3466" s="552"/>
      <c r="T3466" s="553"/>
      <c r="U3466" s="553"/>
      <c r="V3466" s="549"/>
      <c r="W3466" s="549"/>
      <c r="X3466" s="549"/>
      <c r="Y3466" s="549"/>
      <c r="Z3466" s="549"/>
      <c r="AA3466" s="549"/>
      <c r="AB3466" s="549"/>
      <c r="AC3466" s="549"/>
      <c r="AD3466" s="549"/>
      <c r="AE3466" s="549"/>
      <c r="AF3466" s="549"/>
      <c r="AG3466" s="549"/>
      <c r="AH3466" s="549"/>
    </row>
    <row r="3467" spans="5:34" outlineLevel="1" x14ac:dyDescent="0.2">
      <c r="E3467" s="559"/>
      <c r="F3467" s="560" t="s">
        <v>152</v>
      </c>
      <c r="G3467" s="561"/>
      <c r="Q3467" s="519" t="s">
        <v>110</v>
      </c>
      <c r="R3467" s="551"/>
      <c r="S3467" s="552"/>
      <c r="T3467" s="553"/>
      <c r="U3467" s="553"/>
      <c r="V3467" s="549"/>
      <c r="W3467" s="549"/>
      <c r="X3467" s="549"/>
      <c r="Y3467" s="549"/>
      <c r="Z3467" s="549"/>
      <c r="AA3467" s="549"/>
      <c r="AB3467" s="549"/>
      <c r="AC3467" s="549"/>
      <c r="AD3467" s="549"/>
      <c r="AE3467" s="549"/>
      <c r="AF3467" s="549"/>
      <c r="AG3467" s="549"/>
      <c r="AH3467" s="549"/>
    </row>
    <row r="3468" spans="5:34" outlineLevel="1" x14ac:dyDescent="0.2">
      <c r="E3468" s="559"/>
      <c r="F3468" s="560" t="s">
        <v>152</v>
      </c>
      <c r="G3468" s="561"/>
      <c r="Q3468" s="519" t="s">
        <v>110</v>
      </c>
      <c r="R3468" s="551"/>
      <c r="S3468" s="552"/>
      <c r="T3468" s="553"/>
      <c r="U3468" s="553"/>
      <c r="V3468" s="549"/>
      <c r="W3468" s="549"/>
      <c r="X3468" s="549"/>
      <c r="Y3468" s="549"/>
      <c r="Z3468" s="549"/>
      <c r="AA3468" s="549"/>
      <c r="AB3468" s="549"/>
      <c r="AC3468" s="549"/>
      <c r="AD3468" s="549"/>
      <c r="AE3468" s="549"/>
      <c r="AF3468" s="549"/>
      <c r="AG3468" s="549"/>
      <c r="AH3468" s="549"/>
    </row>
    <row r="3469" spans="5:34" outlineLevel="1" x14ac:dyDescent="0.2">
      <c r="E3469" s="559"/>
      <c r="F3469" s="560" t="s">
        <v>152</v>
      </c>
      <c r="G3469" s="561"/>
      <c r="Q3469" s="519" t="s">
        <v>110</v>
      </c>
      <c r="R3469" s="551"/>
      <c r="S3469" s="552"/>
      <c r="T3469" s="553"/>
      <c r="U3469" s="553"/>
      <c r="V3469" s="549"/>
      <c r="W3469" s="549"/>
      <c r="X3469" s="549"/>
      <c r="Y3469" s="549"/>
      <c r="Z3469" s="549"/>
      <c r="AA3469" s="549"/>
      <c r="AB3469" s="549"/>
      <c r="AC3469" s="549"/>
      <c r="AD3469" s="549"/>
      <c r="AE3469" s="549"/>
      <c r="AF3469" s="549"/>
      <c r="AG3469" s="549"/>
      <c r="AH3469" s="549"/>
    </row>
    <row r="3470" spans="5:34" outlineLevel="1" x14ac:dyDescent="0.2">
      <c r="E3470" s="559"/>
      <c r="F3470" s="560" t="s">
        <v>152</v>
      </c>
      <c r="G3470" s="561"/>
      <c r="Q3470" s="519" t="s">
        <v>110</v>
      </c>
      <c r="R3470" s="551"/>
      <c r="S3470" s="552"/>
      <c r="T3470" s="553"/>
      <c r="U3470" s="553"/>
      <c r="V3470" s="549"/>
      <c r="W3470" s="549"/>
      <c r="X3470" s="549"/>
      <c r="Y3470" s="549"/>
      <c r="Z3470" s="549"/>
      <c r="AA3470" s="549"/>
      <c r="AB3470" s="549"/>
      <c r="AC3470" s="549"/>
      <c r="AD3470" s="549"/>
      <c r="AE3470" s="549"/>
      <c r="AF3470" s="549"/>
      <c r="AG3470" s="549"/>
      <c r="AH3470" s="549"/>
    </row>
    <row r="3471" spans="5:34" outlineLevel="1" x14ac:dyDescent="0.2">
      <c r="E3471" s="559"/>
      <c r="F3471" s="560" t="s">
        <v>152</v>
      </c>
      <c r="G3471" s="561"/>
      <c r="Q3471" s="519" t="s">
        <v>110</v>
      </c>
      <c r="R3471" s="551"/>
      <c r="S3471" s="552"/>
      <c r="T3471" s="553"/>
      <c r="U3471" s="553"/>
      <c r="V3471" s="549"/>
      <c r="W3471" s="549"/>
      <c r="X3471" s="549"/>
      <c r="Y3471" s="549"/>
      <c r="Z3471" s="549"/>
      <c r="AA3471" s="549"/>
      <c r="AB3471" s="549"/>
      <c r="AC3471" s="549"/>
      <c r="AD3471" s="549"/>
      <c r="AE3471" s="549"/>
      <c r="AF3471" s="549"/>
      <c r="AG3471" s="549"/>
      <c r="AH3471" s="549"/>
    </row>
    <row r="3472" spans="5:34" outlineLevel="1" x14ac:dyDescent="0.2">
      <c r="E3472" s="559"/>
      <c r="F3472" s="560" t="s">
        <v>152</v>
      </c>
      <c r="G3472" s="561"/>
      <c r="Q3472" s="519" t="s">
        <v>110</v>
      </c>
      <c r="R3472" s="551"/>
      <c r="S3472" s="552"/>
      <c r="T3472" s="553"/>
      <c r="U3472" s="553"/>
      <c r="V3472" s="549"/>
      <c r="W3472" s="549"/>
      <c r="X3472" s="549"/>
      <c r="Y3472" s="549"/>
      <c r="Z3472" s="549"/>
      <c r="AA3472" s="549"/>
      <c r="AB3472" s="549"/>
      <c r="AC3472" s="549"/>
      <c r="AD3472" s="549"/>
      <c r="AE3472" s="549"/>
      <c r="AF3472" s="549"/>
      <c r="AG3472" s="549"/>
      <c r="AH3472" s="549"/>
    </row>
    <row r="3473" spans="5:34" outlineLevel="1" x14ac:dyDescent="0.2">
      <c r="E3473" s="559"/>
      <c r="F3473" s="560" t="s">
        <v>152</v>
      </c>
      <c r="G3473" s="561"/>
      <c r="Q3473" s="519" t="s">
        <v>110</v>
      </c>
      <c r="R3473" s="551"/>
      <c r="S3473" s="552"/>
      <c r="T3473" s="553"/>
      <c r="U3473" s="553"/>
      <c r="V3473" s="549"/>
      <c r="W3473" s="549"/>
      <c r="X3473" s="549"/>
      <c r="Y3473" s="549"/>
      <c r="Z3473" s="549"/>
      <c r="AA3473" s="549"/>
      <c r="AB3473" s="549"/>
      <c r="AC3473" s="549"/>
      <c r="AD3473" s="549"/>
      <c r="AE3473" s="549"/>
      <c r="AF3473" s="549"/>
      <c r="AG3473" s="549"/>
      <c r="AH3473" s="549"/>
    </row>
    <row r="3474" spans="5:34" outlineLevel="1" x14ac:dyDescent="0.2">
      <c r="E3474" s="559"/>
      <c r="F3474" s="560" t="s">
        <v>152</v>
      </c>
      <c r="G3474" s="561"/>
      <c r="Q3474" s="519" t="s">
        <v>110</v>
      </c>
      <c r="R3474" s="551"/>
      <c r="S3474" s="552"/>
      <c r="T3474" s="553"/>
      <c r="U3474" s="553"/>
      <c r="V3474" s="549"/>
      <c r="W3474" s="549"/>
      <c r="X3474" s="549"/>
      <c r="Y3474" s="549"/>
      <c r="Z3474" s="549"/>
      <c r="AA3474" s="549"/>
      <c r="AB3474" s="549"/>
      <c r="AC3474" s="549"/>
      <c r="AD3474" s="549"/>
      <c r="AE3474" s="549"/>
      <c r="AF3474" s="549"/>
      <c r="AG3474" s="549"/>
      <c r="AH3474" s="549"/>
    </row>
    <row r="3475" spans="5:34" outlineLevel="1" x14ac:dyDescent="0.2">
      <c r="E3475" s="559"/>
      <c r="F3475" s="560" t="s">
        <v>152</v>
      </c>
      <c r="G3475" s="561"/>
      <c r="Q3475" s="519" t="s">
        <v>110</v>
      </c>
      <c r="R3475" s="551"/>
      <c r="S3475" s="552"/>
      <c r="T3475" s="553"/>
      <c r="U3475" s="553"/>
      <c r="V3475" s="549"/>
      <c r="W3475" s="549"/>
      <c r="X3475" s="549"/>
      <c r="Y3475" s="549"/>
      <c r="Z3475" s="549"/>
      <c r="AA3475" s="549"/>
      <c r="AB3475" s="549"/>
      <c r="AC3475" s="549"/>
      <c r="AD3475" s="549"/>
      <c r="AE3475" s="549"/>
      <c r="AF3475" s="549"/>
      <c r="AG3475" s="549"/>
      <c r="AH3475" s="549"/>
    </row>
    <row r="3476" spans="5:34" outlineLevel="1" x14ac:dyDescent="0.2">
      <c r="E3476" s="559"/>
      <c r="F3476" s="560" t="s">
        <v>152</v>
      </c>
      <c r="G3476" s="561"/>
      <c r="Q3476" s="519" t="s">
        <v>110</v>
      </c>
      <c r="R3476" s="551"/>
      <c r="S3476" s="552"/>
      <c r="T3476" s="553"/>
      <c r="U3476" s="553"/>
      <c r="V3476" s="549"/>
      <c r="W3476" s="549"/>
      <c r="X3476" s="549"/>
      <c r="Y3476" s="549"/>
      <c r="Z3476" s="549"/>
      <c r="AA3476" s="549"/>
      <c r="AB3476" s="549"/>
      <c r="AC3476" s="549"/>
      <c r="AD3476" s="549"/>
      <c r="AE3476" s="549"/>
      <c r="AF3476" s="549"/>
      <c r="AG3476" s="549"/>
      <c r="AH3476" s="549"/>
    </row>
    <row r="3477" spans="5:34" outlineLevel="1" x14ac:dyDescent="0.2">
      <c r="E3477" s="559"/>
      <c r="F3477" s="560" t="s">
        <v>152</v>
      </c>
      <c r="G3477" s="561"/>
      <c r="Q3477" s="519" t="s">
        <v>110</v>
      </c>
      <c r="R3477" s="551"/>
      <c r="S3477" s="552"/>
      <c r="T3477" s="553"/>
      <c r="U3477" s="553"/>
      <c r="V3477" s="549"/>
      <c r="W3477" s="549"/>
      <c r="X3477" s="549"/>
      <c r="Y3477" s="549"/>
      <c r="Z3477" s="549"/>
      <c r="AA3477" s="549"/>
      <c r="AB3477" s="549"/>
      <c r="AC3477" s="549"/>
      <c r="AD3477" s="549"/>
      <c r="AE3477" s="549"/>
      <c r="AF3477" s="549"/>
      <c r="AG3477" s="549"/>
      <c r="AH3477" s="549"/>
    </row>
    <row r="3478" spans="5:34" outlineLevel="1" x14ac:dyDescent="0.2">
      <c r="E3478" s="559"/>
      <c r="F3478" s="560" t="s">
        <v>152</v>
      </c>
      <c r="G3478" s="561"/>
      <c r="Q3478" s="519" t="s">
        <v>110</v>
      </c>
      <c r="R3478" s="551"/>
      <c r="S3478" s="552"/>
      <c r="T3478" s="553"/>
      <c r="U3478" s="553"/>
      <c r="V3478" s="549"/>
      <c r="W3478" s="549"/>
      <c r="X3478" s="549"/>
      <c r="Y3478" s="549"/>
      <c r="Z3478" s="549"/>
      <c r="AA3478" s="549"/>
      <c r="AB3478" s="549"/>
      <c r="AC3478" s="549"/>
      <c r="AD3478" s="549"/>
      <c r="AE3478" s="549"/>
      <c r="AF3478" s="549"/>
      <c r="AG3478" s="549"/>
      <c r="AH3478" s="549"/>
    </row>
    <row r="3479" spans="5:34" outlineLevel="1" x14ac:dyDescent="0.2">
      <c r="E3479" s="559"/>
      <c r="F3479" s="560" t="s">
        <v>152</v>
      </c>
      <c r="G3479" s="561"/>
      <c r="Q3479" s="519" t="s">
        <v>110</v>
      </c>
      <c r="R3479" s="551"/>
      <c r="S3479" s="552"/>
      <c r="T3479" s="553"/>
      <c r="U3479" s="553"/>
      <c r="V3479" s="549"/>
      <c r="W3479" s="549"/>
      <c r="X3479" s="549"/>
      <c r="Y3479" s="549"/>
      <c r="Z3479" s="549"/>
      <c r="AA3479" s="549"/>
      <c r="AB3479" s="549"/>
      <c r="AC3479" s="549"/>
      <c r="AD3479" s="549"/>
      <c r="AE3479" s="549"/>
      <c r="AF3479" s="549"/>
      <c r="AG3479" s="549"/>
      <c r="AH3479" s="549"/>
    </row>
    <row r="3480" spans="5:34" outlineLevel="1" x14ac:dyDescent="0.2">
      <c r="E3480" s="559"/>
      <c r="F3480" s="560" t="s">
        <v>152</v>
      </c>
      <c r="G3480" s="561"/>
      <c r="Q3480" s="519" t="s">
        <v>110</v>
      </c>
      <c r="R3480" s="551"/>
      <c r="S3480" s="552"/>
      <c r="T3480" s="553"/>
      <c r="U3480" s="553"/>
      <c r="V3480" s="549"/>
      <c r="W3480" s="549"/>
      <c r="X3480" s="549"/>
      <c r="Y3480" s="549"/>
      <c r="Z3480" s="549"/>
      <c r="AA3480" s="549"/>
      <c r="AB3480" s="549"/>
      <c r="AC3480" s="549"/>
      <c r="AD3480" s="549"/>
      <c r="AE3480" s="549"/>
      <c r="AF3480" s="549"/>
      <c r="AG3480" s="549"/>
      <c r="AH3480" s="549"/>
    </row>
    <row r="3481" spans="5:34" outlineLevel="1" x14ac:dyDescent="0.2">
      <c r="E3481" s="559"/>
      <c r="F3481" s="560" t="s">
        <v>152</v>
      </c>
      <c r="G3481" s="561"/>
      <c r="Q3481" s="519" t="s">
        <v>110</v>
      </c>
      <c r="R3481" s="551"/>
      <c r="S3481" s="552"/>
      <c r="T3481" s="553"/>
      <c r="U3481" s="553"/>
      <c r="V3481" s="549"/>
      <c r="W3481" s="549"/>
      <c r="X3481" s="549"/>
      <c r="Y3481" s="549"/>
      <c r="Z3481" s="549"/>
      <c r="AA3481" s="549"/>
      <c r="AB3481" s="549"/>
      <c r="AC3481" s="549"/>
      <c r="AD3481" s="549"/>
      <c r="AE3481" s="549"/>
      <c r="AF3481" s="549"/>
      <c r="AG3481" s="549"/>
      <c r="AH3481" s="549"/>
    </row>
    <row r="3482" spans="5:34" outlineLevel="1" x14ac:dyDescent="0.2">
      <c r="E3482" s="559"/>
      <c r="F3482" s="560" t="s">
        <v>152</v>
      </c>
      <c r="G3482" s="561"/>
      <c r="Q3482" s="519" t="s">
        <v>110</v>
      </c>
      <c r="R3482" s="551"/>
      <c r="S3482" s="552"/>
      <c r="T3482" s="553"/>
      <c r="U3482" s="553"/>
      <c r="V3482" s="549"/>
      <c r="W3482" s="549"/>
      <c r="X3482" s="549"/>
      <c r="Y3482" s="549"/>
      <c r="Z3482" s="549"/>
      <c r="AA3482" s="549"/>
      <c r="AB3482" s="549"/>
      <c r="AC3482" s="549"/>
      <c r="AD3482" s="549"/>
      <c r="AE3482" s="549"/>
      <c r="AF3482" s="549"/>
      <c r="AG3482" s="549"/>
      <c r="AH3482" s="549"/>
    </row>
    <row r="3483" spans="5:34" outlineLevel="1" x14ac:dyDescent="0.2">
      <c r="E3483" s="559"/>
      <c r="F3483" s="560" t="s">
        <v>152</v>
      </c>
      <c r="G3483" s="561"/>
      <c r="Q3483" s="519" t="s">
        <v>110</v>
      </c>
      <c r="R3483" s="551"/>
      <c r="S3483" s="552"/>
      <c r="T3483" s="553"/>
      <c r="U3483" s="553"/>
      <c r="V3483" s="549"/>
      <c r="W3483" s="549"/>
      <c r="X3483" s="549"/>
      <c r="Y3483" s="549"/>
      <c r="Z3483" s="549"/>
      <c r="AA3483" s="549"/>
      <c r="AB3483" s="549"/>
      <c r="AC3483" s="549"/>
      <c r="AD3483" s="549"/>
      <c r="AE3483" s="549"/>
      <c r="AF3483" s="549"/>
      <c r="AG3483" s="549"/>
      <c r="AH3483" s="549"/>
    </row>
    <row r="3484" spans="5:34" outlineLevel="1" x14ac:dyDescent="0.2">
      <c r="E3484" s="559"/>
      <c r="F3484" s="560" t="s">
        <v>152</v>
      </c>
      <c r="G3484" s="561"/>
      <c r="Q3484" s="519" t="s">
        <v>110</v>
      </c>
      <c r="R3484" s="551"/>
      <c r="S3484" s="552"/>
      <c r="T3484" s="553"/>
      <c r="U3484" s="553"/>
      <c r="V3484" s="549"/>
      <c r="W3484" s="549"/>
      <c r="X3484" s="549"/>
      <c r="Y3484" s="549"/>
      <c r="Z3484" s="549"/>
      <c r="AA3484" s="549"/>
      <c r="AB3484" s="549"/>
      <c r="AC3484" s="549"/>
      <c r="AD3484" s="549"/>
      <c r="AE3484" s="549"/>
      <c r="AF3484" s="549"/>
      <c r="AG3484" s="549"/>
      <c r="AH3484" s="549"/>
    </row>
    <row r="3485" spans="5:34" outlineLevel="1" x14ac:dyDescent="0.2">
      <c r="E3485" s="559"/>
      <c r="F3485" s="560" t="s">
        <v>152</v>
      </c>
      <c r="G3485" s="561"/>
      <c r="Q3485" s="519" t="s">
        <v>110</v>
      </c>
      <c r="R3485" s="551"/>
      <c r="S3485" s="552"/>
      <c r="T3485" s="553"/>
      <c r="U3485" s="553"/>
      <c r="V3485" s="549"/>
      <c r="W3485" s="549"/>
      <c r="X3485" s="549"/>
      <c r="Y3485" s="549"/>
      <c r="Z3485" s="549"/>
      <c r="AA3485" s="549"/>
      <c r="AB3485" s="549"/>
      <c r="AC3485" s="549"/>
      <c r="AD3485" s="549"/>
      <c r="AE3485" s="549"/>
      <c r="AF3485" s="549"/>
      <c r="AG3485" s="549"/>
      <c r="AH3485" s="549"/>
    </row>
    <row r="3486" spans="5:34" outlineLevel="1" x14ac:dyDescent="0.2">
      <c r="E3486" s="559"/>
      <c r="F3486" s="560" t="s">
        <v>152</v>
      </c>
      <c r="G3486" s="561"/>
      <c r="Q3486" s="519" t="s">
        <v>110</v>
      </c>
      <c r="R3486" s="551"/>
      <c r="S3486" s="552"/>
      <c r="T3486" s="553"/>
      <c r="U3486" s="553"/>
      <c r="V3486" s="549"/>
      <c r="W3486" s="549"/>
      <c r="X3486" s="549"/>
      <c r="Y3486" s="549"/>
      <c r="Z3486" s="549"/>
      <c r="AA3486" s="549"/>
      <c r="AB3486" s="549"/>
      <c r="AC3486" s="549"/>
      <c r="AD3486" s="549"/>
      <c r="AE3486" s="549"/>
      <c r="AF3486" s="549"/>
      <c r="AG3486" s="549"/>
      <c r="AH3486" s="549"/>
    </row>
    <row r="3487" spans="5:34" outlineLevel="1" x14ac:dyDescent="0.2">
      <c r="E3487" s="559"/>
      <c r="F3487" s="560" t="s">
        <v>152</v>
      </c>
      <c r="G3487" s="561"/>
      <c r="Q3487" s="519" t="s">
        <v>110</v>
      </c>
      <c r="R3487" s="551"/>
      <c r="S3487" s="552"/>
      <c r="T3487" s="553"/>
      <c r="U3487" s="553"/>
      <c r="V3487" s="549"/>
      <c r="W3487" s="549"/>
      <c r="X3487" s="549"/>
      <c r="Y3487" s="549"/>
      <c r="Z3487" s="549"/>
      <c r="AA3487" s="549"/>
      <c r="AB3487" s="549"/>
      <c r="AC3487" s="549"/>
      <c r="AD3487" s="549"/>
      <c r="AE3487" s="549"/>
      <c r="AF3487" s="549"/>
      <c r="AG3487" s="549"/>
      <c r="AH3487" s="549"/>
    </row>
    <row r="3488" spans="5:34" outlineLevel="1" x14ac:dyDescent="0.2">
      <c r="E3488" s="559"/>
      <c r="F3488" s="560" t="s">
        <v>152</v>
      </c>
      <c r="G3488" s="561"/>
      <c r="Q3488" s="519" t="s">
        <v>110</v>
      </c>
      <c r="R3488" s="551"/>
      <c r="S3488" s="552"/>
      <c r="T3488" s="553"/>
      <c r="U3488" s="553"/>
      <c r="V3488" s="549"/>
      <c r="W3488" s="549"/>
      <c r="X3488" s="549"/>
      <c r="Y3488" s="549"/>
      <c r="Z3488" s="549"/>
      <c r="AA3488" s="549"/>
      <c r="AB3488" s="549"/>
      <c r="AC3488" s="549"/>
      <c r="AD3488" s="549"/>
      <c r="AE3488" s="549"/>
      <c r="AF3488" s="549"/>
      <c r="AG3488" s="549"/>
      <c r="AH3488" s="549"/>
    </row>
    <row r="3489" spans="5:34" outlineLevel="1" x14ac:dyDescent="0.2">
      <c r="E3489" s="559"/>
      <c r="F3489" s="560" t="s">
        <v>152</v>
      </c>
      <c r="G3489" s="561"/>
      <c r="Q3489" s="519" t="s">
        <v>110</v>
      </c>
      <c r="R3489" s="551"/>
      <c r="S3489" s="552"/>
      <c r="T3489" s="553"/>
      <c r="U3489" s="553"/>
      <c r="V3489" s="549"/>
      <c r="W3489" s="549"/>
      <c r="X3489" s="549"/>
      <c r="Y3489" s="549"/>
      <c r="Z3489" s="549"/>
      <c r="AA3489" s="549"/>
      <c r="AB3489" s="549"/>
      <c r="AC3489" s="549"/>
      <c r="AD3489" s="549"/>
      <c r="AE3489" s="549"/>
      <c r="AF3489" s="549"/>
      <c r="AG3489" s="549"/>
      <c r="AH3489" s="549"/>
    </row>
    <row r="3490" spans="5:34" outlineLevel="1" x14ac:dyDescent="0.2">
      <c r="E3490" s="559"/>
      <c r="F3490" s="560" t="s">
        <v>152</v>
      </c>
      <c r="G3490" s="561"/>
      <c r="Q3490" s="519" t="s">
        <v>110</v>
      </c>
      <c r="R3490" s="551"/>
      <c r="S3490" s="552"/>
      <c r="T3490" s="553"/>
      <c r="U3490" s="553"/>
      <c r="V3490" s="549"/>
      <c r="W3490" s="549"/>
      <c r="X3490" s="549"/>
      <c r="Y3490" s="549"/>
      <c r="Z3490" s="549"/>
      <c r="AA3490" s="549"/>
      <c r="AB3490" s="549"/>
      <c r="AC3490" s="549"/>
      <c r="AD3490" s="549"/>
      <c r="AE3490" s="549"/>
      <c r="AF3490" s="549"/>
      <c r="AG3490" s="549"/>
      <c r="AH3490" s="549"/>
    </row>
    <row r="3491" spans="5:34" outlineLevel="1" x14ac:dyDescent="0.2">
      <c r="E3491" s="559"/>
      <c r="F3491" s="560" t="s">
        <v>152</v>
      </c>
      <c r="G3491" s="561"/>
      <c r="Q3491" s="519" t="s">
        <v>110</v>
      </c>
      <c r="R3491" s="551"/>
      <c r="S3491" s="552"/>
      <c r="T3491" s="553"/>
      <c r="U3491" s="553"/>
      <c r="V3491" s="549"/>
      <c r="W3491" s="549"/>
      <c r="X3491" s="549"/>
      <c r="Y3491" s="549"/>
      <c r="Z3491" s="549"/>
      <c r="AA3491" s="549"/>
      <c r="AB3491" s="549"/>
      <c r="AC3491" s="549"/>
      <c r="AD3491" s="549"/>
      <c r="AE3491" s="549"/>
      <c r="AF3491" s="549"/>
      <c r="AG3491" s="549"/>
      <c r="AH3491" s="549"/>
    </row>
    <row r="3492" spans="5:34" outlineLevel="1" x14ac:dyDescent="0.2">
      <c r="E3492" s="559"/>
      <c r="F3492" s="560" t="s">
        <v>152</v>
      </c>
      <c r="G3492" s="561"/>
      <c r="Q3492" s="519" t="s">
        <v>110</v>
      </c>
      <c r="R3492" s="551"/>
      <c r="S3492" s="552"/>
      <c r="T3492" s="553"/>
      <c r="U3492" s="553"/>
      <c r="V3492" s="549"/>
      <c r="W3492" s="549"/>
      <c r="X3492" s="549"/>
      <c r="Y3492" s="549"/>
      <c r="Z3492" s="549"/>
      <c r="AA3492" s="549"/>
      <c r="AB3492" s="549"/>
      <c r="AC3492" s="549"/>
      <c r="AD3492" s="549"/>
      <c r="AE3492" s="549"/>
      <c r="AF3492" s="549"/>
      <c r="AG3492" s="549"/>
      <c r="AH3492" s="549"/>
    </row>
    <row r="3493" spans="5:34" outlineLevel="1" x14ac:dyDescent="0.2">
      <c r="E3493" s="559"/>
      <c r="F3493" s="560" t="s">
        <v>152</v>
      </c>
      <c r="G3493" s="561"/>
      <c r="Q3493" s="519" t="s">
        <v>110</v>
      </c>
      <c r="R3493" s="551"/>
      <c r="S3493" s="552"/>
      <c r="T3493" s="553"/>
      <c r="U3493" s="553"/>
      <c r="V3493" s="549"/>
      <c r="W3493" s="549"/>
      <c r="X3493" s="549"/>
      <c r="Y3493" s="549"/>
      <c r="Z3493" s="549"/>
      <c r="AA3493" s="549"/>
      <c r="AB3493" s="549"/>
      <c r="AC3493" s="549"/>
      <c r="AD3493" s="549"/>
      <c r="AE3493" s="549"/>
      <c r="AF3493" s="549"/>
      <c r="AG3493" s="549"/>
      <c r="AH3493" s="549"/>
    </row>
    <row r="3494" spans="5:34" outlineLevel="1" x14ac:dyDescent="0.2">
      <c r="E3494" s="559"/>
      <c r="F3494" s="560" t="s">
        <v>152</v>
      </c>
      <c r="G3494" s="561"/>
      <c r="Q3494" s="519" t="s">
        <v>110</v>
      </c>
      <c r="R3494" s="551"/>
      <c r="S3494" s="552"/>
      <c r="T3494" s="553"/>
      <c r="U3494" s="553"/>
      <c r="V3494" s="549"/>
      <c r="W3494" s="549"/>
      <c r="X3494" s="549"/>
      <c r="Y3494" s="549"/>
      <c r="Z3494" s="549"/>
      <c r="AA3494" s="549"/>
      <c r="AB3494" s="549"/>
      <c r="AC3494" s="549"/>
      <c r="AD3494" s="549"/>
      <c r="AE3494" s="549"/>
      <c r="AF3494" s="549"/>
      <c r="AG3494" s="549"/>
      <c r="AH3494" s="549"/>
    </row>
    <row r="3495" spans="5:34" outlineLevel="1" x14ac:dyDescent="0.2">
      <c r="E3495" s="559"/>
      <c r="F3495" s="560" t="s">
        <v>152</v>
      </c>
      <c r="G3495" s="561"/>
      <c r="Q3495" s="519" t="s">
        <v>110</v>
      </c>
      <c r="R3495" s="551"/>
      <c r="S3495" s="552"/>
      <c r="T3495" s="553"/>
      <c r="U3495" s="553"/>
      <c r="V3495" s="549"/>
      <c r="W3495" s="549"/>
      <c r="X3495" s="549"/>
      <c r="Y3495" s="549"/>
      <c r="Z3495" s="549"/>
      <c r="AA3495" s="549"/>
      <c r="AB3495" s="549"/>
      <c r="AC3495" s="549"/>
      <c r="AD3495" s="549"/>
      <c r="AE3495" s="549"/>
      <c r="AF3495" s="549"/>
      <c r="AG3495" s="549"/>
      <c r="AH3495" s="549"/>
    </row>
    <row r="3496" spans="5:34" outlineLevel="1" x14ac:dyDescent="0.2">
      <c r="E3496" s="559"/>
      <c r="F3496" s="560" t="s">
        <v>152</v>
      </c>
      <c r="G3496" s="561"/>
      <c r="Q3496" s="519" t="s">
        <v>110</v>
      </c>
      <c r="R3496" s="551"/>
      <c r="S3496" s="552"/>
      <c r="T3496" s="553"/>
      <c r="U3496" s="553"/>
      <c r="V3496" s="549"/>
      <c r="W3496" s="549"/>
      <c r="X3496" s="549"/>
      <c r="Y3496" s="549"/>
      <c r="Z3496" s="549"/>
      <c r="AA3496" s="549"/>
      <c r="AB3496" s="549"/>
      <c r="AC3496" s="549"/>
      <c r="AD3496" s="549"/>
      <c r="AE3496" s="549"/>
      <c r="AF3496" s="549"/>
      <c r="AG3496" s="549"/>
      <c r="AH3496" s="549"/>
    </row>
    <row r="3497" spans="5:34" outlineLevel="1" x14ac:dyDescent="0.2">
      <c r="E3497" s="559"/>
      <c r="F3497" s="560" t="s">
        <v>152</v>
      </c>
      <c r="G3497" s="561"/>
      <c r="Q3497" s="519" t="s">
        <v>110</v>
      </c>
      <c r="R3497" s="551"/>
      <c r="S3497" s="552"/>
      <c r="T3497" s="553"/>
      <c r="U3497" s="553"/>
      <c r="V3497" s="549"/>
      <c r="W3497" s="549"/>
      <c r="X3497" s="549"/>
      <c r="Y3497" s="549"/>
      <c r="Z3497" s="549"/>
      <c r="AA3497" s="549"/>
      <c r="AB3497" s="549"/>
      <c r="AC3497" s="549"/>
      <c r="AD3497" s="549"/>
      <c r="AE3497" s="549"/>
      <c r="AF3497" s="549"/>
      <c r="AG3497" s="549"/>
      <c r="AH3497" s="549"/>
    </row>
    <row r="3498" spans="5:34" outlineLevel="1" x14ac:dyDescent="0.2">
      <c r="E3498" s="559"/>
      <c r="F3498" s="560" t="s">
        <v>152</v>
      </c>
      <c r="G3498" s="561"/>
      <c r="Q3498" s="519" t="s">
        <v>110</v>
      </c>
      <c r="R3498" s="551"/>
      <c r="S3498" s="552"/>
      <c r="T3498" s="553"/>
      <c r="U3498" s="553"/>
      <c r="V3498" s="549"/>
      <c r="W3498" s="549"/>
      <c r="X3498" s="549"/>
      <c r="Y3498" s="549"/>
      <c r="Z3498" s="549"/>
      <c r="AA3498" s="549"/>
      <c r="AB3498" s="549"/>
      <c r="AC3498" s="549"/>
      <c r="AD3498" s="549"/>
      <c r="AE3498" s="549"/>
      <c r="AF3498" s="549"/>
      <c r="AG3498" s="549"/>
      <c r="AH3498" s="549"/>
    </row>
    <row r="3499" spans="5:34" outlineLevel="1" x14ac:dyDescent="0.2">
      <c r="E3499" s="559"/>
      <c r="F3499" s="560" t="s">
        <v>152</v>
      </c>
      <c r="G3499" s="561"/>
      <c r="Q3499" s="519" t="s">
        <v>110</v>
      </c>
      <c r="R3499" s="551"/>
      <c r="S3499" s="552"/>
      <c r="T3499" s="553"/>
      <c r="U3499" s="553"/>
      <c r="V3499" s="549"/>
      <c r="W3499" s="549"/>
      <c r="X3499" s="549"/>
      <c r="Y3499" s="549"/>
      <c r="Z3499" s="549"/>
      <c r="AA3499" s="549"/>
      <c r="AB3499" s="549"/>
      <c r="AC3499" s="549"/>
      <c r="AD3499" s="549"/>
      <c r="AE3499" s="549"/>
      <c r="AF3499" s="549"/>
      <c r="AG3499" s="549"/>
      <c r="AH3499" s="549"/>
    </row>
    <row r="3500" spans="5:34" outlineLevel="1" x14ac:dyDescent="0.2">
      <c r="E3500" s="559"/>
      <c r="F3500" s="560" t="s">
        <v>152</v>
      </c>
      <c r="G3500" s="561"/>
      <c r="Q3500" s="519" t="s">
        <v>110</v>
      </c>
      <c r="R3500" s="551"/>
      <c r="S3500" s="552"/>
      <c r="T3500" s="553"/>
      <c r="U3500" s="553"/>
      <c r="V3500" s="549"/>
      <c r="W3500" s="549"/>
      <c r="X3500" s="549"/>
      <c r="Y3500" s="549"/>
      <c r="Z3500" s="549"/>
      <c r="AA3500" s="549"/>
      <c r="AB3500" s="549"/>
      <c r="AC3500" s="549"/>
      <c r="AD3500" s="549"/>
      <c r="AE3500" s="549"/>
      <c r="AF3500" s="549"/>
      <c r="AG3500" s="549"/>
      <c r="AH3500" s="549"/>
    </row>
    <row r="3501" spans="5:34" outlineLevel="1" x14ac:dyDescent="0.2">
      <c r="E3501" s="559"/>
      <c r="F3501" s="560" t="s">
        <v>152</v>
      </c>
      <c r="G3501" s="561"/>
      <c r="Q3501" s="519" t="s">
        <v>110</v>
      </c>
      <c r="R3501" s="551"/>
      <c r="S3501" s="552"/>
      <c r="T3501" s="553"/>
      <c r="U3501" s="553"/>
      <c r="V3501" s="549"/>
      <c r="W3501" s="549"/>
      <c r="X3501" s="549"/>
      <c r="Y3501" s="549"/>
      <c r="Z3501" s="549"/>
      <c r="AA3501" s="549"/>
      <c r="AB3501" s="549"/>
      <c r="AC3501" s="549"/>
      <c r="AD3501" s="549"/>
      <c r="AE3501" s="549"/>
      <c r="AF3501" s="549"/>
      <c r="AG3501" s="549"/>
      <c r="AH3501" s="549"/>
    </row>
    <row r="3502" spans="5:34" outlineLevel="1" x14ac:dyDescent="0.2">
      <c r="E3502" s="559"/>
      <c r="F3502" s="560" t="s">
        <v>152</v>
      </c>
      <c r="G3502" s="561"/>
      <c r="Q3502" s="519" t="s">
        <v>110</v>
      </c>
      <c r="R3502" s="551"/>
      <c r="S3502" s="552"/>
      <c r="T3502" s="553"/>
      <c r="U3502" s="553"/>
      <c r="V3502" s="549"/>
      <c r="W3502" s="549"/>
      <c r="X3502" s="549"/>
      <c r="Y3502" s="549"/>
      <c r="Z3502" s="549"/>
      <c r="AA3502" s="549"/>
      <c r="AB3502" s="549"/>
      <c r="AC3502" s="549"/>
      <c r="AD3502" s="549"/>
      <c r="AE3502" s="549"/>
      <c r="AF3502" s="549"/>
      <c r="AG3502" s="549"/>
      <c r="AH3502" s="549"/>
    </row>
    <row r="3503" spans="5:34" outlineLevel="1" x14ac:dyDescent="0.2">
      <c r="E3503" s="559"/>
      <c r="F3503" s="560" t="s">
        <v>152</v>
      </c>
      <c r="G3503" s="561"/>
      <c r="Q3503" s="519" t="s">
        <v>110</v>
      </c>
      <c r="R3503" s="551"/>
      <c r="S3503" s="552"/>
      <c r="T3503" s="553"/>
      <c r="U3503" s="553"/>
      <c r="V3503" s="549"/>
      <c r="W3503" s="549"/>
      <c r="X3503" s="549"/>
      <c r="Y3503" s="549"/>
      <c r="Z3503" s="549"/>
      <c r="AA3503" s="549"/>
      <c r="AB3503" s="549"/>
      <c r="AC3503" s="549"/>
      <c r="AD3503" s="549"/>
      <c r="AE3503" s="549"/>
      <c r="AF3503" s="549"/>
      <c r="AG3503" s="549"/>
      <c r="AH3503" s="549"/>
    </row>
    <row r="3504" spans="5:34" outlineLevel="1" x14ac:dyDescent="0.2">
      <c r="E3504" s="559"/>
      <c r="F3504" s="560" t="s">
        <v>152</v>
      </c>
      <c r="G3504" s="561"/>
      <c r="Q3504" s="519" t="s">
        <v>110</v>
      </c>
      <c r="R3504" s="551"/>
      <c r="S3504" s="552"/>
      <c r="T3504" s="553"/>
      <c r="U3504" s="553"/>
      <c r="V3504" s="549"/>
      <c r="W3504" s="549"/>
      <c r="X3504" s="549"/>
      <c r="Y3504" s="549"/>
      <c r="Z3504" s="549"/>
      <c r="AA3504" s="549"/>
      <c r="AB3504" s="549"/>
      <c r="AC3504" s="549"/>
      <c r="AD3504" s="549"/>
      <c r="AE3504" s="549"/>
      <c r="AF3504" s="549"/>
      <c r="AG3504" s="549"/>
      <c r="AH3504" s="549"/>
    </row>
    <row r="3505" spans="5:34" outlineLevel="1" x14ac:dyDescent="0.2">
      <c r="E3505" s="559"/>
      <c r="F3505" s="560" t="s">
        <v>152</v>
      </c>
      <c r="G3505" s="561"/>
      <c r="Q3505" s="519" t="s">
        <v>110</v>
      </c>
      <c r="R3505" s="551"/>
      <c r="S3505" s="552"/>
      <c r="T3505" s="553"/>
      <c r="U3505" s="553"/>
      <c r="V3505" s="549"/>
      <c r="W3505" s="549"/>
      <c r="X3505" s="549"/>
      <c r="Y3505" s="549"/>
      <c r="Z3505" s="549"/>
      <c r="AA3505" s="549"/>
      <c r="AB3505" s="549"/>
      <c r="AC3505" s="549"/>
      <c r="AD3505" s="549"/>
      <c r="AE3505" s="549"/>
      <c r="AF3505" s="549"/>
      <c r="AG3505" s="549"/>
      <c r="AH3505" s="549"/>
    </row>
    <row r="3506" spans="5:34" outlineLevel="1" x14ac:dyDescent="0.2">
      <c r="E3506" s="559"/>
      <c r="F3506" s="560" t="s">
        <v>152</v>
      </c>
      <c r="G3506" s="561"/>
      <c r="Q3506" s="519" t="s">
        <v>110</v>
      </c>
      <c r="R3506" s="551"/>
      <c r="S3506" s="552"/>
      <c r="T3506" s="553"/>
      <c r="U3506" s="553"/>
      <c r="V3506" s="549"/>
      <c r="W3506" s="549"/>
      <c r="X3506" s="549"/>
      <c r="Y3506" s="549"/>
      <c r="Z3506" s="549"/>
      <c r="AA3506" s="549"/>
      <c r="AB3506" s="549"/>
      <c r="AC3506" s="549"/>
      <c r="AD3506" s="549"/>
      <c r="AE3506" s="549"/>
      <c r="AF3506" s="549"/>
      <c r="AG3506" s="549"/>
      <c r="AH3506" s="549"/>
    </row>
    <row r="3507" spans="5:34" outlineLevel="1" x14ac:dyDescent="0.2">
      <c r="E3507" s="559"/>
      <c r="F3507" s="560" t="s">
        <v>152</v>
      </c>
      <c r="G3507" s="561"/>
      <c r="Q3507" s="519" t="s">
        <v>110</v>
      </c>
      <c r="R3507" s="551"/>
      <c r="S3507" s="552"/>
      <c r="T3507" s="553"/>
      <c r="U3507" s="553"/>
      <c r="V3507" s="549"/>
      <c r="W3507" s="549"/>
      <c r="X3507" s="549"/>
      <c r="Y3507" s="549"/>
      <c r="Z3507" s="549"/>
      <c r="AA3507" s="549"/>
      <c r="AB3507" s="549"/>
      <c r="AC3507" s="549"/>
      <c r="AD3507" s="549"/>
      <c r="AE3507" s="549"/>
      <c r="AF3507" s="549"/>
      <c r="AG3507" s="549"/>
      <c r="AH3507" s="549"/>
    </row>
    <row r="3508" spans="5:34" outlineLevel="1" x14ac:dyDescent="0.2">
      <c r="E3508" s="559"/>
      <c r="F3508" s="560" t="s">
        <v>152</v>
      </c>
      <c r="G3508" s="561"/>
      <c r="Q3508" s="519" t="s">
        <v>110</v>
      </c>
      <c r="R3508" s="551"/>
      <c r="S3508" s="552"/>
      <c r="T3508" s="553"/>
      <c r="U3508" s="553"/>
      <c r="V3508" s="549"/>
      <c r="W3508" s="549"/>
      <c r="X3508" s="549"/>
      <c r="Y3508" s="549"/>
      <c r="Z3508" s="549"/>
      <c r="AA3508" s="549"/>
      <c r="AB3508" s="549"/>
      <c r="AC3508" s="549"/>
      <c r="AD3508" s="549"/>
      <c r="AE3508" s="549"/>
      <c r="AF3508" s="549"/>
      <c r="AG3508" s="549"/>
      <c r="AH3508" s="549"/>
    </row>
    <row r="3509" spans="5:34" outlineLevel="1" x14ac:dyDescent="0.2">
      <c r="E3509" s="559"/>
      <c r="F3509" s="560" t="s">
        <v>152</v>
      </c>
      <c r="G3509" s="561"/>
      <c r="Q3509" s="519" t="s">
        <v>110</v>
      </c>
      <c r="R3509" s="551"/>
      <c r="S3509" s="552"/>
      <c r="T3509" s="553"/>
      <c r="U3509" s="553"/>
      <c r="V3509" s="549"/>
      <c r="W3509" s="549"/>
      <c r="X3509" s="549"/>
      <c r="Y3509" s="549"/>
      <c r="Z3509" s="549"/>
      <c r="AA3509" s="549"/>
      <c r="AB3509" s="549"/>
      <c r="AC3509" s="549"/>
      <c r="AD3509" s="549"/>
      <c r="AE3509" s="549"/>
      <c r="AF3509" s="549"/>
      <c r="AG3509" s="549"/>
      <c r="AH3509" s="549"/>
    </row>
    <row r="3510" spans="5:34" outlineLevel="1" x14ac:dyDescent="0.2">
      <c r="E3510" s="559"/>
      <c r="F3510" s="560" t="s">
        <v>152</v>
      </c>
      <c r="G3510" s="561"/>
      <c r="Q3510" s="519" t="s">
        <v>110</v>
      </c>
      <c r="R3510" s="551"/>
      <c r="S3510" s="552"/>
      <c r="T3510" s="553"/>
      <c r="U3510" s="553"/>
      <c r="V3510" s="549"/>
      <c r="W3510" s="549"/>
      <c r="X3510" s="549"/>
      <c r="Y3510" s="549"/>
      <c r="Z3510" s="549"/>
      <c r="AA3510" s="549"/>
      <c r="AB3510" s="549"/>
      <c r="AC3510" s="549"/>
      <c r="AD3510" s="549"/>
      <c r="AE3510" s="549"/>
      <c r="AF3510" s="549"/>
      <c r="AG3510" s="549"/>
      <c r="AH3510" s="549"/>
    </row>
    <row r="3511" spans="5:34" outlineLevel="1" x14ac:dyDescent="0.2">
      <c r="E3511" s="559"/>
      <c r="F3511" s="560" t="s">
        <v>152</v>
      </c>
      <c r="G3511" s="561"/>
      <c r="Q3511" s="519" t="s">
        <v>110</v>
      </c>
      <c r="R3511" s="551"/>
      <c r="S3511" s="552"/>
      <c r="T3511" s="553"/>
      <c r="U3511" s="553"/>
      <c r="V3511" s="549"/>
      <c r="W3511" s="549"/>
      <c r="X3511" s="549"/>
      <c r="Y3511" s="549"/>
      <c r="Z3511" s="549"/>
      <c r="AA3511" s="549"/>
      <c r="AB3511" s="549"/>
      <c r="AC3511" s="549"/>
      <c r="AD3511" s="549"/>
      <c r="AE3511" s="549"/>
      <c r="AF3511" s="549"/>
      <c r="AG3511" s="549"/>
      <c r="AH3511" s="549"/>
    </row>
    <row r="3512" spans="5:34" outlineLevel="1" x14ac:dyDescent="0.2">
      <c r="E3512" s="559"/>
      <c r="F3512" s="560" t="s">
        <v>152</v>
      </c>
      <c r="G3512" s="561"/>
      <c r="Q3512" s="519" t="s">
        <v>110</v>
      </c>
      <c r="R3512" s="551"/>
      <c r="S3512" s="552"/>
      <c r="T3512" s="553"/>
      <c r="U3512" s="553"/>
      <c r="V3512" s="549"/>
      <c r="W3512" s="549"/>
      <c r="X3512" s="549"/>
      <c r="Y3512" s="549"/>
      <c r="Z3512" s="549"/>
      <c r="AA3512" s="549"/>
      <c r="AB3512" s="549"/>
      <c r="AC3512" s="549"/>
      <c r="AD3512" s="549"/>
      <c r="AE3512" s="549"/>
      <c r="AF3512" s="549"/>
      <c r="AG3512" s="549"/>
      <c r="AH3512" s="549"/>
    </row>
    <row r="3513" spans="5:34" outlineLevel="1" x14ac:dyDescent="0.2">
      <c r="E3513" s="559"/>
      <c r="F3513" s="560" t="s">
        <v>152</v>
      </c>
      <c r="G3513" s="561"/>
      <c r="Q3513" s="519" t="s">
        <v>110</v>
      </c>
      <c r="R3513" s="551"/>
      <c r="S3513" s="552"/>
      <c r="T3513" s="553"/>
      <c r="U3513" s="553"/>
      <c r="V3513" s="549"/>
      <c r="W3513" s="549"/>
      <c r="X3513" s="549"/>
      <c r="Y3513" s="549"/>
      <c r="Z3513" s="549"/>
      <c r="AA3513" s="549"/>
      <c r="AB3513" s="549"/>
      <c r="AC3513" s="549"/>
      <c r="AD3513" s="549"/>
      <c r="AE3513" s="549"/>
      <c r="AF3513" s="549"/>
      <c r="AG3513" s="549"/>
      <c r="AH3513" s="549"/>
    </row>
    <row r="3514" spans="5:34" outlineLevel="1" x14ac:dyDescent="0.2">
      <c r="E3514" s="559"/>
      <c r="F3514" s="560" t="s">
        <v>152</v>
      </c>
      <c r="G3514" s="561"/>
      <c r="Q3514" s="519" t="s">
        <v>110</v>
      </c>
      <c r="R3514" s="551"/>
      <c r="S3514" s="552"/>
      <c r="T3514" s="553"/>
      <c r="U3514" s="553"/>
      <c r="V3514" s="549"/>
      <c r="W3514" s="549"/>
      <c r="X3514" s="549"/>
      <c r="Y3514" s="549"/>
      <c r="Z3514" s="549"/>
      <c r="AA3514" s="549"/>
      <c r="AB3514" s="549"/>
      <c r="AC3514" s="549"/>
      <c r="AD3514" s="549"/>
      <c r="AE3514" s="549"/>
      <c r="AF3514" s="549"/>
      <c r="AG3514" s="549"/>
      <c r="AH3514" s="549"/>
    </row>
    <row r="3515" spans="5:34" outlineLevel="1" x14ac:dyDescent="0.2">
      <c r="E3515" s="559"/>
      <c r="F3515" s="560" t="s">
        <v>152</v>
      </c>
      <c r="G3515" s="561"/>
      <c r="Q3515" s="519" t="s">
        <v>110</v>
      </c>
      <c r="R3515" s="551"/>
      <c r="S3515" s="552"/>
      <c r="T3515" s="553"/>
      <c r="U3515" s="553"/>
      <c r="V3515" s="549"/>
      <c r="W3515" s="549"/>
      <c r="X3515" s="549"/>
      <c r="Y3515" s="549"/>
      <c r="Z3515" s="549"/>
      <c r="AA3515" s="549"/>
      <c r="AB3515" s="549"/>
      <c r="AC3515" s="549"/>
      <c r="AD3515" s="549"/>
      <c r="AE3515" s="549"/>
      <c r="AF3515" s="549"/>
      <c r="AG3515" s="549"/>
      <c r="AH3515" s="549"/>
    </row>
    <row r="3516" spans="5:34" outlineLevel="1" x14ac:dyDescent="0.2">
      <c r="E3516" s="559"/>
      <c r="F3516" s="560" t="s">
        <v>152</v>
      </c>
      <c r="G3516" s="561"/>
      <c r="Q3516" s="519" t="s">
        <v>110</v>
      </c>
      <c r="R3516" s="551"/>
      <c r="S3516" s="552"/>
      <c r="T3516" s="553"/>
      <c r="U3516" s="553"/>
      <c r="V3516" s="549"/>
      <c r="W3516" s="549"/>
      <c r="X3516" s="549"/>
      <c r="Y3516" s="549"/>
      <c r="Z3516" s="549"/>
      <c r="AA3516" s="549"/>
      <c r="AB3516" s="549"/>
      <c r="AC3516" s="549"/>
      <c r="AD3516" s="549"/>
      <c r="AE3516" s="549"/>
      <c r="AF3516" s="549"/>
      <c r="AG3516" s="549"/>
      <c r="AH3516" s="549"/>
    </row>
    <row r="3517" spans="5:34" outlineLevel="1" x14ac:dyDescent="0.2">
      <c r="E3517" s="559"/>
      <c r="F3517" s="560" t="s">
        <v>152</v>
      </c>
      <c r="G3517" s="561"/>
      <c r="Q3517" s="519" t="s">
        <v>110</v>
      </c>
      <c r="R3517" s="551"/>
      <c r="S3517" s="552"/>
      <c r="T3517" s="553"/>
      <c r="U3517" s="553"/>
      <c r="V3517" s="549"/>
      <c r="W3517" s="549"/>
      <c r="X3517" s="549"/>
      <c r="Y3517" s="549"/>
      <c r="Z3517" s="549"/>
      <c r="AA3517" s="549"/>
      <c r="AB3517" s="549"/>
      <c r="AC3517" s="549"/>
      <c r="AD3517" s="549"/>
      <c r="AE3517" s="549"/>
      <c r="AF3517" s="549"/>
      <c r="AG3517" s="549"/>
      <c r="AH3517" s="549"/>
    </row>
    <row r="3518" spans="5:34" outlineLevel="1" x14ac:dyDescent="0.2">
      <c r="E3518" s="559"/>
      <c r="F3518" s="560" t="s">
        <v>152</v>
      </c>
      <c r="G3518" s="561"/>
      <c r="Q3518" s="519" t="s">
        <v>110</v>
      </c>
      <c r="R3518" s="551"/>
      <c r="S3518" s="552"/>
      <c r="T3518" s="553"/>
      <c r="U3518" s="553"/>
      <c r="V3518" s="549"/>
      <c r="W3518" s="549"/>
      <c r="X3518" s="549"/>
      <c r="Y3518" s="549"/>
      <c r="Z3518" s="549"/>
      <c r="AA3518" s="549"/>
      <c r="AB3518" s="549"/>
      <c r="AC3518" s="549"/>
      <c r="AD3518" s="549"/>
      <c r="AE3518" s="549"/>
      <c r="AF3518" s="549"/>
      <c r="AG3518" s="549"/>
      <c r="AH3518" s="549"/>
    </row>
    <row r="3519" spans="5:34" outlineLevel="1" x14ac:dyDescent="0.2">
      <c r="E3519" s="559"/>
      <c r="F3519" s="560" t="s">
        <v>152</v>
      </c>
      <c r="G3519" s="561"/>
      <c r="Q3519" s="519" t="s">
        <v>110</v>
      </c>
      <c r="R3519" s="551"/>
      <c r="S3519" s="552"/>
      <c r="T3519" s="553"/>
      <c r="U3519" s="553"/>
      <c r="V3519" s="549"/>
      <c r="W3519" s="549"/>
      <c r="X3519" s="549"/>
      <c r="Y3519" s="549"/>
      <c r="Z3519" s="549"/>
      <c r="AA3519" s="549"/>
      <c r="AB3519" s="549"/>
      <c r="AC3519" s="549"/>
      <c r="AD3519" s="549"/>
      <c r="AE3519" s="549"/>
      <c r="AF3519" s="549"/>
      <c r="AG3519" s="549"/>
      <c r="AH3519" s="549"/>
    </row>
    <row r="3520" spans="5:34" outlineLevel="1" x14ac:dyDescent="0.2">
      <c r="E3520" s="559"/>
      <c r="F3520" s="560" t="s">
        <v>152</v>
      </c>
      <c r="G3520" s="561"/>
      <c r="Q3520" s="519" t="s">
        <v>110</v>
      </c>
      <c r="R3520" s="551"/>
      <c r="S3520" s="552"/>
      <c r="T3520" s="553"/>
      <c r="U3520" s="553"/>
      <c r="V3520" s="549"/>
      <c r="W3520" s="549"/>
      <c r="X3520" s="549"/>
      <c r="Y3520" s="549"/>
      <c r="Z3520" s="549"/>
      <c r="AA3520" s="549"/>
      <c r="AB3520" s="549"/>
      <c r="AC3520" s="549"/>
      <c r="AD3520" s="549"/>
      <c r="AE3520" s="549"/>
      <c r="AF3520" s="549"/>
      <c r="AG3520" s="549"/>
      <c r="AH3520" s="549"/>
    </row>
    <row r="3521" spans="5:34" outlineLevel="1" x14ac:dyDescent="0.2">
      <c r="E3521" s="559"/>
      <c r="F3521" s="560" t="s">
        <v>152</v>
      </c>
      <c r="G3521" s="561"/>
      <c r="Q3521" s="519" t="s">
        <v>110</v>
      </c>
      <c r="R3521" s="551"/>
      <c r="S3521" s="552"/>
      <c r="T3521" s="553"/>
      <c r="U3521" s="553"/>
      <c r="V3521" s="549"/>
      <c r="W3521" s="549"/>
      <c r="X3521" s="549"/>
      <c r="Y3521" s="549"/>
      <c r="Z3521" s="549"/>
      <c r="AA3521" s="549"/>
      <c r="AB3521" s="549"/>
      <c r="AC3521" s="549"/>
      <c r="AD3521" s="549"/>
      <c r="AE3521" s="549"/>
      <c r="AF3521" s="549"/>
      <c r="AG3521" s="549"/>
      <c r="AH3521" s="549"/>
    </row>
    <row r="3522" spans="5:34" outlineLevel="1" x14ac:dyDescent="0.2">
      <c r="E3522" s="559"/>
      <c r="F3522" s="560" t="s">
        <v>152</v>
      </c>
      <c r="G3522" s="561"/>
      <c r="Q3522" s="519" t="s">
        <v>110</v>
      </c>
      <c r="R3522" s="551"/>
      <c r="S3522" s="552"/>
      <c r="T3522" s="553"/>
      <c r="U3522" s="553"/>
      <c r="V3522" s="549"/>
      <c r="W3522" s="549"/>
      <c r="X3522" s="549"/>
      <c r="Y3522" s="549"/>
      <c r="Z3522" s="549"/>
      <c r="AA3522" s="549"/>
      <c r="AB3522" s="549"/>
      <c r="AC3522" s="549"/>
      <c r="AD3522" s="549"/>
      <c r="AE3522" s="549"/>
      <c r="AF3522" s="549"/>
      <c r="AG3522" s="549"/>
      <c r="AH3522" s="549"/>
    </row>
    <row r="3523" spans="5:34" outlineLevel="1" x14ac:dyDescent="0.2">
      <c r="E3523" s="559"/>
      <c r="F3523" s="560" t="s">
        <v>152</v>
      </c>
      <c r="G3523" s="561"/>
      <c r="Q3523" s="519" t="s">
        <v>110</v>
      </c>
      <c r="R3523" s="551"/>
      <c r="S3523" s="552"/>
      <c r="T3523" s="553"/>
      <c r="U3523" s="553"/>
      <c r="V3523" s="549"/>
      <c r="W3523" s="549"/>
      <c r="X3523" s="549"/>
      <c r="Y3523" s="549"/>
      <c r="Z3523" s="549"/>
      <c r="AA3523" s="549"/>
      <c r="AB3523" s="549"/>
      <c r="AC3523" s="549"/>
      <c r="AD3523" s="549"/>
      <c r="AE3523" s="549"/>
      <c r="AF3523" s="549"/>
      <c r="AG3523" s="549"/>
      <c r="AH3523" s="549"/>
    </row>
    <row r="3524" spans="5:34" outlineLevel="1" x14ac:dyDescent="0.2">
      <c r="E3524" s="559"/>
      <c r="F3524" s="560" t="s">
        <v>152</v>
      </c>
      <c r="G3524" s="561"/>
      <c r="Q3524" s="519" t="s">
        <v>110</v>
      </c>
      <c r="R3524" s="551"/>
      <c r="S3524" s="552"/>
      <c r="T3524" s="553"/>
      <c r="U3524" s="553"/>
      <c r="V3524" s="549"/>
      <c r="W3524" s="549"/>
      <c r="X3524" s="549"/>
      <c r="Y3524" s="549"/>
      <c r="Z3524" s="549"/>
      <c r="AA3524" s="549"/>
      <c r="AB3524" s="549"/>
      <c r="AC3524" s="549"/>
      <c r="AD3524" s="549"/>
      <c r="AE3524" s="549"/>
      <c r="AF3524" s="549"/>
      <c r="AG3524" s="549"/>
      <c r="AH3524" s="549"/>
    </row>
    <row r="3525" spans="5:34" outlineLevel="1" x14ac:dyDescent="0.2">
      <c r="E3525" s="559"/>
      <c r="F3525" s="560" t="s">
        <v>152</v>
      </c>
      <c r="G3525" s="561"/>
      <c r="Q3525" s="519" t="s">
        <v>110</v>
      </c>
      <c r="R3525" s="551"/>
      <c r="S3525" s="552"/>
      <c r="T3525" s="553"/>
      <c r="U3525" s="553"/>
      <c r="V3525" s="549"/>
      <c r="W3525" s="549"/>
      <c r="X3525" s="549"/>
      <c r="Y3525" s="549"/>
      <c r="Z3525" s="549"/>
      <c r="AA3525" s="549"/>
      <c r="AB3525" s="549"/>
      <c r="AC3525" s="549"/>
      <c r="AD3525" s="549"/>
      <c r="AE3525" s="549"/>
      <c r="AF3525" s="549"/>
      <c r="AG3525" s="549"/>
      <c r="AH3525" s="549"/>
    </row>
    <row r="3526" spans="5:34" outlineLevel="1" x14ac:dyDescent="0.2">
      <c r="E3526" s="559"/>
      <c r="F3526" s="560" t="s">
        <v>152</v>
      </c>
      <c r="G3526" s="561"/>
      <c r="Q3526" s="519" t="s">
        <v>110</v>
      </c>
      <c r="R3526" s="551"/>
      <c r="S3526" s="552"/>
      <c r="T3526" s="553"/>
      <c r="U3526" s="553"/>
      <c r="V3526" s="549"/>
      <c r="W3526" s="549"/>
      <c r="X3526" s="549"/>
      <c r="Y3526" s="549"/>
      <c r="Z3526" s="549"/>
      <c r="AA3526" s="549"/>
      <c r="AB3526" s="549"/>
      <c r="AC3526" s="549"/>
      <c r="AD3526" s="549"/>
      <c r="AE3526" s="549"/>
      <c r="AF3526" s="549"/>
      <c r="AG3526" s="549"/>
      <c r="AH3526" s="549"/>
    </row>
    <row r="3527" spans="5:34" outlineLevel="1" x14ac:dyDescent="0.2">
      <c r="E3527" s="559"/>
      <c r="F3527" s="560" t="s">
        <v>152</v>
      </c>
      <c r="G3527" s="561"/>
      <c r="Q3527" s="519" t="s">
        <v>110</v>
      </c>
      <c r="R3527" s="551"/>
      <c r="S3527" s="552"/>
      <c r="T3527" s="553"/>
      <c r="U3527" s="553"/>
      <c r="V3527" s="549"/>
      <c r="W3527" s="549"/>
      <c r="X3527" s="549"/>
      <c r="Y3527" s="549"/>
      <c r="Z3527" s="549"/>
      <c r="AA3527" s="549"/>
      <c r="AB3527" s="549"/>
      <c r="AC3527" s="549"/>
      <c r="AD3527" s="549"/>
      <c r="AE3527" s="549"/>
      <c r="AF3527" s="549"/>
      <c r="AG3527" s="549"/>
      <c r="AH3527" s="549"/>
    </row>
    <row r="3528" spans="5:34" outlineLevel="1" x14ac:dyDescent="0.2">
      <c r="E3528" s="559"/>
      <c r="F3528" s="560" t="s">
        <v>152</v>
      </c>
      <c r="G3528" s="561"/>
      <c r="Q3528" s="519" t="s">
        <v>110</v>
      </c>
      <c r="R3528" s="551"/>
      <c r="S3528" s="552"/>
      <c r="T3528" s="553"/>
      <c r="U3528" s="553"/>
      <c r="V3528" s="549"/>
      <c r="W3528" s="549"/>
      <c r="X3528" s="549"/>
      <c r="Y3528" s="549"/>
      <c r="Z3528" s="549"/>
      <c r="AA3528" s="549"/>
      <c r="AB3528" s="549"/>
      <c r="AC3528" s="549"/>
      <c r="AD3528" s="549"/>
      <c r="AE3528" s="549"/>
      <c r="AF3528" s="549"/>
      <c r="AG3528" s="549"/>
      <c r="AH3528" s="549"/>
    </row>
    <row r="3529" spans="5:34" outlineLevel="1" x14ac:dyDescent="0.2">
      <c r="E3529" s="559"/>
      <c r="F3529" s="560" t="s">
        <v>152</v>
      </c>
      <c r="G3529" s="561"/>
      <c r="Q3529" s="519" t="s">
        <v>110</v>
      </c>
      <c r="R3529" s="551"/>
      <c r="S3529" s="552"/>
      <c r="T3529" s="553"/>
      <c r="U3529" s="553"/>
      <c r="V3529" s="549"/>
      <c r="W3529" s="549"/>
      <c r="X3529" s="549"/>
      <c r="Y3529" s="549"/>
      <c r="Z3529" s="549"/>
      <c r="AA3529" s="549"/>
      <c r="AB3529" s="549"/>
      <c r="AC3529" s="549"/>
      <c r="AD3529" s="549"/>
      <c r="AE3529" s="549"/>
      <c r="AF3529" s="549"/>
      <c r="AG3529" s="549"/>
      <c r="AH3529" s="549"/>
    </row>
    <row r="3530" spans="5:34" outlineLevel="1" x14ac:dyDescent="0.2">
      <c r="E3530" s="559"/>
      <c r="F3530" s="560" t="s">
        <v>152</v>
      </c>
      <c r="G3530" s="561"/>
      <c r="Q3530" s="519" t="s">
        <v>110</v>
      </c>
      <c r="R3530" s="551"/>
      <c r="S3530" s="552"/>
      <c r="T3530" s="553"/>
      <c r="U3530" s="553"/>
      <c r="V3530" s="549"/>
      <c r="W3530" s="549"/>
      <c r="X3530" s="549"/>
      <c r="Y3530" s="549"/>
      <c r="Z3530" s="549"/>
      <c r="AA3530" s="549"/>
      <c r="AB3530" s="549"/>
      <c r="AC3530" s="549"/>
      <c r="AD3530" s="549"/>
      <c r="AE3530" s="549"/>
      <c r="AF3530" s="549"/>
      <c r="AG3530" s="549"/>
      <c r="AH3530" s="549"/>
    </row>
    <row r="3531" spans="5:34" outlineLevel="1" x14ac:dyDescent="0.2">
      <c r="E3531" s="559"/>
      <c r="F3531" s="560" t="s">
        <v>152</v>
      </c>
      <c r="G3531" s="561"/>
      <c r="Q3531" s="519" t="s">
        <v>110</v>
      </c>
      <c r="R3531" s="551"/>
      <c r="S3531" s="552"/>
      <c r="T3531" s="553"/>
      <c r="U3531" s="553"/>
      <c r="V3531" s="549"/>
      <c r="W3531" s="549"/>
      <c r="X3531" s="549"/>
      <c r="Y3531" s="549"/>
      <c r="Z3531" s="549"/>
      <c r="AA3531" s="549"/>
      <c r="AB3531" s="549"/>
      <c r="AC3531" s="549"/>
      <c r="AD3531" s="549"/>
      <c r="AE3531" s="549"/>
      <c r="AF3531" s="549"/>
      <c r="AG3531" s="549"/>
      <c r="AH3531" s="549"/>
    </row>
    <row r="3532" spans="5:34" outlineLevel="1" x14ac:dyDescent="0.2">
      <c r="E3532" s="559"/>
      <c r="F3532" s="560" t="s">
        <v>152</v>
      </c>
      <c r="G3532" s="561"/>
      <c r="Q3532" s="519" t="s">
        <v>110</v>
      </c>
      <c r="R3532" s="551"/>
      <c r="S3532" s="552"/>
      <c r="T3532" s="553"/>
      <c r="U3532" s="553"/>
      <c r="V3532" s="549"/>
      <c r="W3532" s="549"/>
      <c r="X3532" s="549"/>
      <c r="Y3532" s="549"/>
      <c r="Z3532" s="549"/>
      <c r="AA3532" s="549"/>
      <c r="AB3532" s="549"/>
      <c r="AC3532" s="549"/>
      <c r="AD3532" s="549"/>
      <c r="AE3532" s="549"/>
      <c r="AF3532" s="549"/>
      <c r="AG3532" s="549"/>
      <c r="AH3532" s="549"/>
    </row>
    <row r="3533" spans="5:34" outlineLevel="1" x14ac:dyDescent="0.2">
      <c r="E3533" s="559"/>
      <c r="F3533" s="560" t="s">
        <v>152</v>
      </c>
      <c r="G3533" s="561"/>
      <c r="Q3533" s="519" t="s">
        <v>110</v>
      </c>
      <c r="R3533" s="551"/>
      <c r="S3533" s="552"/>
      <c r="T3533" s="553"/>
      <c r="U3533" s="553"/>
      <c r="V3533" s="549"/>
      <c r="W3533" s="549"/>
      <c r="X3533" s="549"/>
      <c r="Y3533" s="549"/>
      <c r="Z3533" s="549"/>
      <c r="AA3533" s="549"/>
      <c r="AB3533" s="549"/>
      <c r="AC3533" s="549"/>
      <c r="AD3533" s="549"/>
      <c r="AE3533" s="549"/>
      <c r="AF3533" s="549"/>
      <c r="AG3533" s="549"/>
      <c r="AH3533" s="549"/>
    </row>
    <row r="3534" spans="5:34" outlineLevel="1" x14ac:dyDescent="0.2">
      <c r="E3534" s="559"/>
      <c r="F3534" s="560" t="s">
        <v>152</v>
      </c>
      <c r="G3534" s="561"/>
      <c r="Q3534" s="519" t="s">
        <v>110</v>
      </c>
      <c r="R3534" s="551"/>
      <c r="S3534" s="552"/>
      <c r="T3534" s="553"/>
      <c r="U3534" s="553"/>
      <c r="V3534" s="549"/>
      <c r="W3534" s="549"/>
      <c r="X3534" s="549"/>
      <c r="Y3534" s="549"/>
      <c r="Z3534" s="549"/>
      <c r="AA3534" s="549"/>
      <c r="AB3534" s="549"/>
      <c r="AC3534" s="549"/>
      <c r="AD3534" s="549"/>
      <c r="AE3534" s="549"/>
      <c r="AF3534" s="549"/>
      <c r="AG3534" s="549"/>
      <c r="AH3534" s="549"/>
    </row>
    <row r="3535" spans="5:34" outlineLevel="1" x14ac:dyDescent="0.2">
      <c r="E3535" s="559"/>
      <c r="F3535" s="560" t="s">
        <v>152</v>
      </c>
      <c r="G3535" s="561"/>
      <c r="Q3535" s="519" t="s">
        <v>110</v>
      </c>
      <c r="R3535" s="551"/>
      <c r="S3535" s="552"/>
      <c r="T3535" s="553"/>
      <c r="U3535" s="553"/>
      <c r="V3535" s="549"/>
      <c r="W3535" s="549"/>
      <c r="X3535" s="549"/>
      <c r="Y3535" s="549"/>
      <c r="Z3535" s="549"/>
      <c r="AA3535" s="549"/>
      <c r="AB3535" s="549"/>
      <c r="AC3535" s="549"/>
      <c r="AD3535" s="549"/>
      <c r="AE3535" s="549"/>
      <c r="AF3535" s="549"/>
      <c r="AG3535" s="549"/>
      <c r="AH3535" s="549"/>
    </row>
    <row r="3536" spans="5:34" outlineLevel="1" x14ac:dyDescent="0.2">
      <c r="E3536" s="559"/>
      <c r="F3536" s="560" t="s">
        <v>152</v>
      </c>
      <c r="G3536" s="561"/>
      <c r="Q3536" s="519" t="s">
        <v>110</v>
      </c>
      <c r="R3536" s="551"/>
      <c r="S3536" s="552"/>
      <c r="T3536" s="553"/>
      <c r="U3536" s="553"/>
      <c r="V3536" s="549"/>
      <c r="W3536" s="549"/>
      <c r="X3536" s="549"/>
      <c r="Y3536" s="549"/>
      <c r="Z3536" s="549"/>
      <c r="AA3536" s="549"/>
      <c r="AB3536" s="549"/>
      <c r="AC3536" s="549"/>
      <c r="AD3536" s="549"/>
      <c r="AE3536" s="549"/>
      <c r="AF3536" s="549"/>
      <c r="AG3536" s="549"/>
      <c r="AH3536" s="549"/>
    </row>
    <row r="3537" spans="5:34" outlineLevel="1" x14ac:dyDescent="0.2">
      <c r="E3537" s="559"/>
      <c r="F3537" s="560" t="s">
        <v>152</v>
      </c>
      <c r="G3537" s="561"/>
      <c r="Q3537" s="519" t="s">
        <v>110</v>
      </c>
      <c r="R3537" s="551"/>
      <c r="S3537" s="552"/>
      <c r="T3537" s="553"/>
      <c r="U3537" s="553"/>
      <c r="V3537" s="549"/>
      <c r="W3537" s="549"/>
      <c r="X3537" s="549"/>
      <c r="Y3537" s="549"/>
      <c r="Z3537" s="549"/>
      <c r="AA3537" s="549"/>
      <c r="AB3537" s="549"/>
      <c r="AC3537" s="549"/>
      <c r="AD3537" s="549"/>
      <c r="AE3537" s="549"/>
      <c r="AF3537" s="549"/>
      <c r="AG3537" s="549"/>
      <c r="AH3537" s="549"/>
    </row>
    <row r="3538" spans="5:34" outlineLevel="1" x14ac:dyDescent="0.2">
      <c r="E3538" s="559"/>
      <c r="F3538" s="560" t="s">
        <v>152</v>
      </c>
      <c r="G3538" s="561"/>
      <c r="Q3538" s="519" t="s">
        <v>110</v>
      </c>
      <c r="R3538" s="551"/>
      <c r="S3538" s="552"/>
      <c r="T3538" s="553"/>
      <c r="U3538" s="553"/>
      <c r="V3538" s="549"/>
      <c r="W3538" s="549"/>
      <c r="X3538" s="549"/>
      <c r="Y3538" s="549"/>
      <c r="Z3538" s="549"/>
      <c r="AA3538" s="549"/>
      <c r="AB3538" s="549"/>
      <c r="AC3538" s="549"/>
      <c r="AD3538" s="549"/>
      <c r="AE3538" s="549"/>
      <c r="AF3538" s="549"/>
      <c r="AG3538" s="549"/>
      <c r="AH3538" s="549"/>
    </row>
    <row r="3539" spans="5:34" outlineLevel="1" x14ac:dyDescent="0.2">
      <c r="E3539" s="559"/>
      <c r="F3539" s="560" t="s">
        <v>152</v>
      </c>
      <c r="G3539" s="561"/>
      <c r="Q3539" s="519" t="s">
        <v>110</v>
      </c>
      <c r="R3539" s="551"/>
      <c r="S3539" s="552"/>
      <c r="T3539" s="553"/>
      <c r="U3539" s="553"/>
      <c r="V3539" s="549"/>
      <c r="W3539" s="549"/>
      <c r="X3539" s="549"/>
      <c r="Y3539" s="549"/>
      <c r="Z3539" s="549"/>
      <c r="AA3539" s="549"/>
      <c r="AB3539" s="549"/>
      <c r="AC3539" s="549"/>
      <c r="AD3539" s="549"/>
      <c r="AE3539" s="549"/>
      <c r="AF3539" s="549"/>
      <c r="AG3539" s="549"/>
      <c r="AH3539" s="549"/>
    </row>
    <row r="3540" spans="5:34" outlineLevel="1" x14ac:dyDescent="0.2">
      <c r="E3540" s="559"/>
      <c r="F3540" s="560" t="s">
        <v>152</v>
      </c>
      <c r="G3540" s="561"/>
      <c r="Q3540" s="519" t="s">
        <v>110</v>
      </c>
      <c r="R3540" s="551"/>
      <c r="S3540" s="552"/>
      <c r="T3540" s="553"/>
      <c r="U3540" s="553"/>
      <c r="V3540" s="549"/>
      <c r="W3540" s="549"/>
      <c r="X3540" s="549"/>
      <c r="Y3540" s="549"/>
      <c r="Z3540" s="549"/>
      <c r="AA3540" s="549"/>
      <c r="AB3540" s="549"/>
      <c r="AC3540" s="549"/>
      <c r="AD3540" s="549"/>
      <c r="AE3540" s="549"/>
      <c r="AF3540" s="549"/>
      <c r="AG3540" s="549"/>
      <c r="AH3540" s="549"/>
    </row>
    <row r="3541" spans="5:34" outlineLevel="1" x14ac:dyDescent="0.2">
      <c r="E3541" s="559"/>
      <c r="F3541" s="560" t="s">
        <v>152</v>
      </c>
      <c r="G3541" s="561"/>
      <c r="Q3541" s="519" t="s">
        <v>110</v>
      </c>
      <c r="R3541" s="551"/>
      <c r="S3541" s="552"/>
      <c r="T3541" s="553"/>
      <c r="U3541" s="553"/>
      <c r="V3541" s="549"/>
      <c r="W3541" s="549"/>
      <c r="X3541" s="549"/>
      <c r="Y3541" s="549"/>
      <c r="Z3541" s="549"/>
      <c r="AA3541" s="549"/>
      <c r="AB3541" s="549"/>
      <c r="AC3541" s="549"/>
      <c r="AD3541" s="549"/>
      <c r="AE3541" s="549"/>
      <c r="AF3541" s="549"/>
      <c r="AG3541" s="549"/>
      <c r="AH3541" s="549"/>
    </row>
    <row r="3542" spans="5:34" outlineLevel="1" x14ac:dyDescent="0.2">
      <c r="E3542" s="559"/>
      <c r="F3542" s="560" t="s">
        <v>152</v>
      </c>
      <c r="G3542" s="561"/>
      <c r="Q3542" s="519" t="s">
        <v>110</v>
      </c>
      <c r="R3542" s="551"/>
      <c r="S3542" s="552"/>
      <c r="T3542" s="553"/>
      <c r="U3542" s="553"/>
      <c r="V3542" s="549"/>
      <c r="W3542" s="549"/>
      <c r="X3542" s="549"/>
      <c r="Y3542" s="549"/>
      <c r="Z3542" s="549"/>
      <c r="AA3542" s="549"/>
      <c r="AB3542" s="549"/>
      <c r="AC3542" s="549"/>
      <c r="AD3542" s="549"/>
      <c r="AE3542" s="549"/>
      <c r="AF3542" s="549"/>
      <c r="AG3542" s="549"/>
      <c r="AH3542" s="549"/>
    </row>
    <row r="3543" spans="5:34" outlineLevel="1" x14ac:dyDescent="0.2">
      <c r="E3543" s="559"/>
      <c r="F3543" s="560" t="s">
        <v>152</v>
      </c>
      <c r="G3543" s="561"/>
      <c r="Q3543" s="519" t="s">
        <v>110</v>
      </c>
      <c r="R3543" s="551"/>
      <c r="S3543" s="552"/>
      <c r="T3543" s="553"/>
      <c r="U3543" s="553"/>
      <c r="V3543" s="549"/>
      <c r="W3543" s="549"/>
      <c r="X3543" s="549"/>
      <c r="Y3543" s="549"/>
      <c r="Z3543" s="549"/>
      <c r="AA3543" s="549"/>
      <c r="AB3543" s="549"/>
      <c r="AC3543" s="549"/>
      <c r="AD3543" s="549"/>
      <c r="AE3543" s="549"/>
      <c r="AF3543" s="549"/>
      <c r="AG3543" s="549"/>
      <c r="AH3543" s="549"/>
    </row>
    <row r="3544" spans="5:34" outlineLevel="1" x14ac:dyDescent="0.2">
      <c r="E3544" s="559"/>
      <c r="F3544" s="560" t="s">
        <v>152</v>
      </c>
      <c r="G3544" s="561"/>
      <c r="Q3544" s="519" t="s">
        <v>110</v>
      </c>
      <c r="R3544" s="551"/>
      <c r="S3544" s="552"/>
      <c r="T3544" s="553"/>
      <c r="U3544" s="553"/>
      <c r="V3544" s="549"/>
      <c r="W3544" s="549"/>
      <c r="X3544" s="549"/>
      <c r="Y3544" s="549"/>
      <c r="Z3544" s="549"/>
      <c r="AA3544" s="549"/>
      <c r="AB3544" s="549"/>
      <c r="AC3544" s="549"/>
      <c r="AD3544" s="549"/>
      <c r="AE3544" s="549"/>
      <c r="AF3544" s="549"/>
      <c r="AG3544" s="549"/>
      <c r="AH3544" s="549"/>
    </row>
    <row r="3545" spans="5:34" outlineLevel="1" x14ac:dyDescent="0.2">
      <c r="E3545" s="559"/>
      <c r="F3545" s="560" t="s">
        <v>152</v>
      </c>
      <c r="G3545" s="561"/>
      <c r="Q3545" s="519" t="s">
        <v>110</v>
      </c>
      <c r="R3545" s="551"/>
      <c r="S3545" s="552"/>
      <c r="T3545" s="553"/>
      <c r="U3545" s="553"/>
      <c r="V3545" s="549"/>
      <c r="W3545" s="549"/>
      <c r="X3545" s="549"/>
      <c r="Y3545" s="549"/>
      <c r="Z3545" s="549"/>
      <c r="AA3545" s="549"/>
      <c r="AB3545" s="549"/>
      <c r="AC3545" s="549"/>
      <c r="AD3545" s="549"/>
      <c r="AE3545" s="549"/>
      <c r="AF3545" s="549"/>
      <c r="AG3545" s="549"/>
      <c r="AH3545" s="549"/>
    </row>
    <row r="3546" spans="5:34" outlineLevel="1" x14ac:dyDescent="0.2">
      <c r="E3546" s="559"/>
      <c r="F3546" s="560" t="s">
        <v>152</v>
      </c>
      <c r="G3546" s="561"/>
      <c r="Q3546" s="519" t="s">
        <v>110</v>
      </c>
      <c r="R3546" s="551"/>
      <c r="S3546" s="552"/>
      <c r="T3546" s="553"/>
      <c r="U3546" s="553"/>
      <c r="V3546" s="549"/>
      <c r="W3546" s="549"/>
      <c r="X3546" s="549"/>
      <c r="Y3546" s="549"/>
      <c r="Z3546" s="549"/>
      <c r="AA3546" s="549"/>
      <c r="AB3546" s="549"/>
      <c r="AC3546" s="549"/>
      <c r="AD3546" s="549"/>
      <c r="AE3546" s="549"/>
      <c r="AF3546" s="549"/>
      <c r="AG3546" s="549"/>
      <c r="AH3546" s="549"/>
    </row>
    <row r="3547" spans="5:34" outlineLevel="1" x14ac:dyDescent="0.2">
      <c r="E3547" s="559"/>
      <c r="F3547" s="560" t="s">
        <v>152</v>
      </c>
      <c r="G3547" s="561"/>
      <c r="Q3547" s="519" t="s">
        <v>110</v>
      </c>
      <c r="R3547" s="551"/>
      <c r="S3547" s="552"/>
      <c r="T3547" s="553"/>
      <c r="U3547" s="553"/>
      <c r="V3547" s="549"/>
      <c r="W3547" s="549"/>
      <c r="X3547" s="549"/>
      <c r="Y3547" s="549"/>
      <c r="Z3547" s="549"/>
      <c r="AA3547" s="549"/>
      <c r="AB3547" s="549"/>
      <c r="AC3547" s="549"/>
      <c r="AD3547" s="549"/>
      <c r="AE3547" s="549"/>
      <c r="AF3547" s="549"/>
      <c r="AG3547" s="549"/>
      <c r="AH3547" s="549"/>
    </row>
    <row r="3548" spans="5:34" outlineLevel="1" x14ac:dyDescent="0.2">
      <c r="E3548" s="559"/>
      <c r="F3548" s="560" t="s">
        <v>152</v>
      </c>
      <c r="G3548" s="561"/>
      <c r="Q3548" s="519" t="s">
        <v>110</v>
      </c>
      <c r="R3548" s="551"/>
      <c r="S3548" s="552"/>
      <c r="T3548" s="553"/>
      <c r="U3548" s="553"/>
      <c r="V3548" s="549"/>
      <c r="W3548" s="549"/>
      <c r="X3548" s="549"/>
      <c r="Y3548" s="549"/>
      <c r="Z3548" s="549"/>
      <c r="AA3548" s="549"/>
      <c r="AB3548" s="549"/>
      <c r="AC3548" s="549"/>
      <c r="AD3548" s="549"/>
      <c r="AE3548" s="549"/>
      <c r="AF3548" s="549"/>
      <c r="AG3548" s="549"/>
      <c r="AH3548" s="549"/>
    </row>
    <row r="3549" spans="5:34" outlineLevel="1" x14ac:dyDescent="0.2">
      <c r="E3549" s="559"/>
      <c r="F3549" s="560" t="s">
        <v>152</v>
      </c>
      <c r="G3549" s="561"/>
      <c r="Q3549" s="519" t="s">
        <v>110</v>
      </c>
      <c r="R3549" s="551"/>
      <c r="S3549" s="552"/>
      <c r="T3549" s="553"/>
      <c r="U3549" s="553"/>
      <c r="V3549" s="549"/>
      <c r="W3549" s="549"/>
      <c r="X3549" s="549"/>
      <c r="Y3549" s="549"/>
      <c r="Z3549" s="549"/>
      <c r="AA3549" s="549"/>
      <c r="AB3549" s="549"/>
      <c r="AC3549" s="549"/>
      <c r="AD3549" s="549"/>
      <c r="AE3549" s="549"/>
      <c r="AF3549" s="549"/>
      <c r="AG3549" s="549"/>
      <c r="AH3549" s="549"/>
    </row>
    <row r="3550" spans="5:34" outlineLevel="1" x14ac:dyDescent="0.2">
      <c r="E3550" s="559"/>
      <c r="F3550" s="560" t="s">
        <v>152</v>
      </c>
      <c r="G3550" s="561"/>
      <c r="Q3550" s="519" t="s">
        <v>110</v>
      </c>
      <c r="R3550" s="551"/>
      <c r="S3550" s="552"/>
      <c r="T3550" s="553"/>
      <c r="U3550" s="553"/>
      <c r="V3550" s="549"/>
      <c r="W3550" s="549"/>
      <c r="X3550" s="549"/>
      <c r="Y3550" s="549"/>
      <c r="Z3550" s="549"/>
      <c r="AA3550" s="549"/>
      <c r="AB3550" s="549"/>
      <c r="AC3550" s="549"/>
      <c r="AD3550" s="549"/>
      <c r="AE3550" s="549"/>
      <c r="AF3550" s="549"/>
      <c r="AG3550" s="549"/>
      <c r="AH3550" s="549"/>
    </row>
    <row r="3551" spans="5:34" outlineLevel="1" x14ac:dyDescent="0.2">
      <c r="E3551" s="559"/>
      <c r="F3551" s="560" t="s">
        <v>152</v>
      </c>
      <c r="G3551" s="561"/>
      <c r="Q3551" s="519" t="s">
        <v>110</v>
      </c>
      <c r="R3551" s="551"/>
      <c r="S3551" s="552"/>
      <c r="T3551" s="553"/>
      <c r="U3551" s="553"/>
      <c r="V3551" s="549"/>
      <c r="W3551" s="549"/>
      <c r="X3551" s="549"/>
      <c r="Y3551" s="549"/>
      <c r="Z3551" s="549"/>
      <c r="AA3551" s="549"/>
      <c r="AB3551" s="549"/>
      <c r="AC3551" s="549"/>
      <c r="AD3551" s="549"/>
      <c r="AE3551" s="549"/>
      <c r="AF3551" s="549"/>
      <c r="AG3551" s="549"/>
      <c r="AH3551" s="549"/>
    </row>
    <row r="3552" spans="5:34" outlineLevel="1" x14ac:dyDescent="0.2">
      <c r="E3552" s="559"/>
      <c r="F3552" s="560" t="s">
        <v>152</v>
      </c>
      <c r="G3552" s="561"/>
      <c r="Q3552" s="519" t="s">
        <v>110</v>
      </c>
      <c r="R3552" s="551"/>
      <c r="S3552" s="552"/>
      <c r="T3552" s="553"/>
      <c r="U3552" s="553"/>
      <c r="V3552" s="549"/>
      <c r="W3552" s="549"/>
      <c r="X3552" s="549"/>
      <c r="Y3552" s="549"/>
      <c r="Z3552" s="549"/>
      <c r="AA3552" s="549"/>
      <c r="AB3552" s="549"/>
      <c r="AC3552" s="549"/>
      <c r="AD3552" s="549"/>
      <c r="AE3552" s="549"/>
      <c r="AF3552" s="549"/>
      <c r="AG3552" s="549"/>
      <c r="AH3552" s="549"/>
    </row>
    <row r="3553" spans="5:34" outlineLevel="1" x14ac:dyDescent="0.2">
      <c r="E3553" s="559"/>
      <c r="F3553" s="560" t="s">
        <v>152</v>
      </c>
      <c r="G3553" s="561"/>
      <c r="Q3553" s="519" t="s">
        <v>110</v>
      </c>
      <c r="R3553" s="551"/>
      <c r="S3553" s="552"/>
      <c r="T3553" s="553"/>
      <c r="U3553" s="553"/>
      <c r="V3553" s="549"/>
      <c r="W3553" s="549"/>
      <c r="X3553" s="549"/>
      <c r="Y3553" s="549"/>
      <c r="Z3553" s="549"/>
      <c r="AA3553" s="549"/>
      <c r="AB3553" s="549"/>
      <c r="AC3553" s="549"/>
      <c r="AD3553" s="549"/>
      <c r="AE3553" s="549"/>
      <c r="AF3553" s="549"/>
      <c r="AG3553" s="549"/>
      <c r="AH3553" s="549"/>
    </row>
    <row r="3554" spans="5:34" outlineLevel="1" x14ac:dyDescent="0.2">
      <c r="E3554" s="559"/>
      <c r="F3554" s="560" t="s">
        <v>152</v>
      </c>
      <c r="G3554" s="561"/>
      <c r="Q3554" s="519" t="s">
        <v>110</v>
      </c>
      <c r="R3554" s="551"/>
      <c r="S3554" s="552"/>
      <c r="T3554" s="553"/>
      <c r="U3554" s="553"/>
      <c r="V3554" s="549"/>
      <c r="W3554" s="549"/>
      <c r="X3554" s="549"/>
      <c r="Y3554" s="549"/>
      <c r="Z3554" s="549"/>
      <c r="AA3554" s="549"/>
      <c r="AB3554" s="549"/>
      <c r="AC3554" s="549"/>
      <c r="AD3554" s="549"/>
      <c r="AE3554" s="549"/>
      <c r="AF3554" s="549"/>
      <c r="AG3554" s="549"/>
      <c r="AH3554" s="549"/>
    </row>
    <row r="3555" spans="5:34" outlineLevel="1" x14ac:dyDescent="0.2">
      <c r="E3555" s="559"/>
      <c r="F3555" s="560" t="s">
        <v>152</v>
      </c>
      <c r="G3555" s="561"/>
      <c r="Q3555" s="519" t="s">
        <v>110</v>
      </c>
      <c r="R3555" s="551"/>
      <c r="S3555" s="552"/>
      <c r="T3555" s="553"/>
      <c r="U3555" s="553"/>
      <c r="V3555" s="549"/>
      <c r="W3555" s="549"/>
      <c r="X3555" s="549"/>
      <c r="Y3555" s="549"/>
      <c r="Z3555" s="549"/>
      <c r="AA3555" s="549"/>
      <c r="AB3555" s="549"/>
      <c r="AC3555" s="549"/>
      <c r="AD3555" s="549"/>
      <c r="AE3555" s="549"/>
      <c r="AF3555" s="549"/>
      <c r="AG3555" s="549"/>
      <c r="AH3555" s="549"/>
    </row>
    <row r="3556" spans="5:34" outlineLevel="1" x14ac:dyDescent="0.2">
      <c r="E3556" s="559"/>
      <c r="F3556" s="560" t="s">
        <v>152</v>
      </c>
      <c r="G3556" s="561"/>
      <c r="Q3556" s="519" t="s">
        <v>110</v>
      </c>
      <c r="R3556" s="551"/>
      <c r="S3556" s="552"/>
      <c r="T3556" s="553"/>
      <c r="U3556" s="553"/>
      <c r="V3556" s="549"/>
      <c r="W3556" s="549"/>
      <c r="X3556" s="549"/>
      <c r="Y3556" s="549"/>
      <c r="Z3556" s="549"/>
      <c r="AA3556" s="549"/>
      <c r="AB3556" s="549"/>
      <c r="AC3556" s="549"/>
      <c r="AD3556" s="549"/>
      <c r="AE3556" s="549"/>
      <c r="AF3556" s="549"/>
      <c r="AG3556" s="549"/>
      <c r="AH3556" s="549"/>
    </row>
    <row r="3557" spans="5:34" outlineLevel="1" x14ac:dyDescent="0.2">
      <c r="E3557" s="559"/>
      <c r="F3557" s="560" t="s">
        <v>152</v>
      </c>
      <c r="G3557" s="561"/>
      <c r="Q3557" s="519" t="s">
        <v>110</v>
      </c>
      <c r="R3557" s="551"/>
      <c r="S3557" s="552"/>
      <c r="T3557" s="553"/>
      <c r="U3557" s="553"/>
      <c r="V3557" s="549"/>
      <c r="W3557" s="549"/>
      <c r="X3557" s="549"/>
      <c r="Y3557" s="549"/>
      <c r="Z3557" s="549"/>
      <c r="AA3557" s="549"/>
      <c r="AB3557" s="549"/>
      <c r="AC3557" s="549"/>
      <c r="AD3557" s="549"/>
      <c r="AE3557" s="549"/>
      <c r="AF3557" s="549"/>
      <c r="AG3557" s="549"/>
      <c r="AH3557" s="549"/>
    </row>
    <row r="3558" spans="5:34" outlineLevel="1" x14ac:dyDescent="0.2">
      <c r="E3558" s="559"/>
      <c r="F3558" s="560" t="s">
        <v>152</v>
      </c>
      <c r="G3558" s="561"/>
      <c r="Q3558" s="519" t="s">
        <v>110</v>
      </c>
      <c r="R3558" s="551"/>
      <c r="S3558" s="552"/>
      <c r="T3558" s="553"/>
      <c r="U3558" s="553"/>
      <c r="V3558" s="549"/>
      <c r="W3558" s="549"/>
      <c r="X3558" s="549"/>
      <c r="Y3558" s="549"/>
      <c r="Z3558" s="549"/>
      <c r="AA3558" s="549"/>
      <c r="AB3558" s="549"/>
      <c r="AC3558" s="549"/>
      <c r="AD3558" s="549"/>
      <c r="AE3558" s="549"/>
      <c r="AF3558" s="549"/>
      <c r="AG3558" s="549"/>
      <c r="AH3558" s="549"/>
    </row>
    <row r="3559" spans="5:34" outlineLevel="1" x14ac:dyDescent="0.2">
      <c r="E3559" s="559"/>
      <c r="F3559" s="560" t="s">
        <v>152</v>
      </c>
      <c r="G3559" s="561"/>
      <c r="Q3559" s="519" t="s">
        <v>110</v>
      </c>
      <c r="R3559" s="551"/>
      <c r="S3559" s="552"/>
      <c r="T3559" s="553"/>
      <c r="U3559" s="553"/>
      <c r="V3559" s="549"/>
      <c r="W3559" s="549"/>
      <c r="X3559" s="549"/>
      <c r="Y3559" s="549"/>
      <c r="Z3559" s="549"/>
      <c r="AA3559" s="549"/>
      <c r="AB3559" s="549"/>
      <c r="AC3559" s="549"/>
      <c r="AD3559" s="549"/>
      <c r="AE3559" s="549"/>
      <c r="AF3559" s="549"/>
      <c r="AG3559" s="549"/>
      <c r="AH3559" s="549"/>
    </row>
    <row r="3560" spans="5:34" outlineLevel="1" x14ac:dyDescent="0.2">
      <c r="E3560" s="559"/>
      <c r="F3560" s="560" t="s">
        <v>152</v>
      </c>
      <c r="G3560" s="561"/>
      <c r="Q3560" s="519" t="s">
        <v>110</v>
      </c>
      <c r="R3560" s="551"/>
      <c r="S3560" s="552"/>
      <c r="T3560" s="553"/>
      <c r="U3560" s="553"/>
      <c r="V3560" s="549"/>
      <c r="W3560" s="549"/>
      <c r="X3560" s="549"/>
      <c r="Y3560" s="549"/>
      <c r="Z3560" s="549"/>
      <c r="AA3560" s="549"/>
      <c r="AB3560" s="549"/>
      <c r="AC3560" s="549"/>
      <c r="AD3560" s="549"/>
      <c r="AE3560" s="549"/>
      <c r="AF3560" s="549"/>
      <c r="AG3560" s="549"/>
      <c r="AH3560" s="549"/>
    </row>
    <row r="3561" spans="5:34" outlineLevel="1" x14ac:dyDescent="0.2">
      <c r="E3561" s="559"/>
      <c r="F3561" s="560" t="s">
        <v>152</v>
      </c>
      <c r="G3561" s="561"/>
      <c r="Q3561" s="519" t="s">
        <v>110</v>
      </c>
      <c r="R3561" s="551"/>
      <c r="S3561" s="552"/>
      <c r="T3561" s="553"/>
      <c r="U3561" s="553"/>
      <c r="V3561" s="549"/>
      <c r="W3561" s="549"/>
      <c r="X3561" s="549"/>
      <c r="Y3561" s="549"/>
      <c r="Z3561" s="549"/>
      <c r="AA3561" s="549"/>
      <c r="AB3561" s="549"/>
      <c r="AC3561" s="549"/>
      <c r="AD3561" s="549"/>
      <c r="AE3561" s="549"/>
      <c r="AF3561" s="549"/>
      <c r="AG3561" s="549"/>
      <c r="AH3561" s="549"/>
    </row>
    <row r="3562" spans="5:34" outlineLevel="1" x14ac:dyDescent="0.2">
      <c r="E3562" s="559"/>
      <c r="F3562" s="560" t="s">
        <v>152</v>
      </c>
      <c r="G3562" s="561"/>
      <c r="Q3562" s="519" t="s">
        <v>110</v>
      </c>
      <c r="R3562" s="551"/>
      <c r="S3562" s="552"/>
      <c r="T3562" s="553"/>
      <c r="U3562" s="553"/>
      <c r="V3562" s="549"/>
      <c r="W3562" s="549"/>
      <c r="X3562" s="549"/>
      <c r="Y3562" s="549"/>
      <c r="Z3562" s="549"/>
      <c r="AA3562" s="549"/>
      <c r="AB3562" s="549"/>
      <c r="AC3562" s="549"/>
      <c r="AD3562" s="549"/>
      <c r="AE3562" s="549"/>
      <c r="AF3562" s="549"/>
      <c r="AG3562" s="549"/>
      <c r="AH3562" s="549"/>
    </row>
    <row r="3563" spans="5:34" outlineLevel="1" x14ac:dyDescent="0.2">
      <c r="E3563" s="559"/>
      <c r="F3563" s="560" t="s">
        <v>152</v>
      </c>
      <c r="G3563" s="561"/>
      <c r="Q3563" s="519" t="s">
        <v>110</v>
      </c>
      <c r="R3563" s="551"/>
      <c r="S3563" s="552"/>
      <c r="T3563" s="553"/>
      <c r="U3563" s="553"/>
      <c r="V3563" s="549"/>
      <c r="W3563" s="549"/>
      <c r="X3563" s="549"/>
      <c r="Y3563" s="549"/>
      <c r="Z3563" s="549"/>
      <c r="AA3563" s="549"/>
      <c r="AB3563" s="549"/>
      <c r="AC3563" s="549"/>
      <c r="AD3563" s="549"/>
      <c r="AE3563" s="549"/>
      <c r="AF3563" s="549"/>
      <c r="AG3563" s="549"/>
      <c r="AH3563" s="549"/>
    </row>
    <row r="3564" spans="5:34" outlineLevel="1" x14ac:dyDescent="0.2">
      <c r="E3564" s="559"/>
      <c r="F3564" s="560" t="s">
        <v>152</v>
      </c>
      <c r="G3564" s="561"/>
      <c r="Q3564" s="519" t="s">
        <v>110</v>
      </c>
      <c r="R3564" s="551"/>
      <c r="S3564" s="552"/>
      <c r="T3564" s="553"/>
      <c r="U3564" s="553"/>
      <c r="V3564" s="549"/>
      <c r="W3564" s="549"/>
      <c r="X3564" s="549"/>
      <c r="Y3564" s="549"/>
      <c r="Z3564" s="549"/>
      <c r="AA3564" s="549"/>
      <c r="AB3564" s="549"/>
      <c r="AC3564" s="549"/>
      <c r="AD3564" s="549"/>
      <c r="AE3564" s="549"/>
      <c r="AF3564" s="549"/>
      <c r="AG3564" s="549"/>
      <c r="AH3564" s="549"/>
    </row>
    <row r="3565" spans="5:34" outlineLevel="1" x14ac:dyDescent="0.2">
      <c r="E3565" s="559"/>
      <c r="F3565" s="560" t="s">
        <v>152</v>
      </c>
      <c r="G3565" s="561"/>
      <c r="Q3565" s="519" t="s">
        <v>110</v>
      </c>
      <c r="R3565" s="551"/>
      <c r="S3565" s="552"/>
      <c r="T3565" s="553"/>
      <c r="U3565" s="553"/>
      <c r="V3565" s="549"/>
      <c r="W3565" s="549"/>
      <c r="X3565" s="549"/>
      <c r="Y3565" s="549"/>
      <c r="Z3565" s="549"/>
      <c r="AA3565" s="549"/>
      <c r="AB3565" s="549"/>
      <c r="AC3565" s="549"/>
      <c r="AD3565" s="549"/>
      <c r="AE3565" s="549"/>
      <c r="AF3565" s="549"/>
      <c r="AG3565" s="549"/>
      <c r="AH3565" s="549"/>
    </row>
    <row r="3566" spans="5:34" outlineLevel="1" x14ac:dyDescent="0.2">
      <c r="E3566" s="559"/>
      <c r="F3566" s="560" t="s">
        <v>152</v>
      </c>
      <c r="G3566" s="561"/>
      <c r="Q3566" s="519" t="s">
        <v>110</v>
      </c>
      <c r="R3566" s="551"/>
      <c r="S3566" s="552"/>
      <c r="T3566" s="553"/>
      <c r="U3566" s="553"/>
      <c r="V3566" s="549"/>
      <c r="W3566" s="549"/>
      <c r="X3566" s="549"/>
      <c r="Y3566" s="549"/>
      <c r="Z3566" s="549"/>
      <c r="AA3566" s="549"/>
      <c r="AB3566" s="549"/>
      <c r="AC3566" s="549"/>
      <c r="AD3566" s="549"/>
      <c r="AE3566" s="549"/>
      <c r="AF3566" s="549"/>
      <c r="AG3566" s="549"/>
      <c r="AH3566" s="549"/>
    </row>
    <row r="3567" spans="5:34" outlineLevel="1" x14ac:dyDescent="0.2">
      <c r="E3567" s="559"/>
      <c r="F3567" s="560" t="s">
        <v>152</v>
      </c>
      <c r="G3567" s="561"/>
      <c r="Q3567" s="519" t="s">
        <v>110</v>
      </c>
      <c r="R3567" s="551"/>
      <c r="S3567" s="552"/>
      <c r="T3567" s="553"/>
      <c r="U3567" s="553"/>
      <c r="V3567" s="549"/>
      <c r="W3567" s="549"/>
      <c r="X3567" s="549"/>
      <c r="Y3567" s="549"/>
      <c r="Z3567" s="549"/>
      <c r="AA3567" s="549"/>
      <c r="AB3567" s="549"/>
      <c r="AC3567" s="549"/>
      <c r="AD3567" s="549"/>
      <c r="AE3567" s="549"/>
      <c r="AF3567" s="549"/>
      <c r="AG3567" s="549"/>
      <c r="AH3567" s="549"/>
    </row>
    <row r="3568" spans="5:34" outlineLevel="1" x14ac:dyDescent="0.2">
      <c r="E3568" s="559"/>
      <c r="F3568" s="560" t="s">
        <v>152</v>
      </c>
      <c r="G3568" s="561"/>
      <c r="Q3568" s="519" t="s">
        <v>110</v>
      </c>
      <c r="R3568" s="551"/>
      <c r="S3568" s="552"/>
      <c r="T3568" s="553"/>
      <c r="U3568" s="553"/>
      <c r="V3568" s="549"/>
      <c r="W3568" s="549"/>
      <c r="X3568" s="549"/>
      <c r="Y3568" s="549"/>
      <c r="Z3568" s="549"/>
      <c r="AA3568" s="549"/>
      <c r="AB3568" s="549"/>
      <c r="AC3568" s="549"/>
      <c r="AD3568" s="549"/>
      <c r="AE3568" s="549"/>
      <c r="AF3568" s="549"/>
      <c r="AG3568" s="549"/>
      <c r="AH3568" s="549"/>
    </row>
    <row r="3569" spans="5:34" outlineLevel="1" x14ac:dyDescent="0.2">
      <c r="E3569" s="559"/>
      <c r="F3569" s="560" t="s">
        <v>152</v>
      </c>
      <c r="G3569" s="561"/>
      <c r="Q3569" s="519" t="s">
        <v>110</v>
      </c>
      <c r="R3569" s="551"/>
      <c r="S3569" s="552"/>
      <c r="T3569" s="553"/>
      <c r="U3569" s="553"/>
      <c r="V3569" s="549"/>
      <c r="W3569" s="549"/>
      <c r="X3569" s="549"/>
      <c r="Y3569" s="549"/>
      <c r="Z3569" s="549"/>
      <c r="AA3569" s="549"/>
      <c r="AB3569" s="549"/>
      <c r="AC3569" s="549"/>
      <c r="AD3569" s="549"/>
      <c r="AE3569" s="549"/>
      <c r="AF3569" s="549"/>
      <c r="AG3569" s="549"/>
      <c r="AH3569" s="549"/>
    </row>
    <row r="3570" spans="5:34" outlineLevel="1" x14ac:dyDescent="0.2">
      <c r="E3570" s="559"/>
      <c r="F3570" s="560" t="s">
        <v>152</v>
      </c>
      <c r="G3570" s="561"/>
      <c r="Q3570" s="519" t="s">
        <v>110</v>
      </c>
      <c r="R3570" s="551"/>
      <c r="S3570" s="552"/>
      <c r="T3570" s="553"/>
      <c r="U3570" s="553"/>
      <c r="V3570" s="549"/>
      <c r="W3570" s="549"/>
      <c r="X3570" s="549"/>
      <c r="Y3570" s="549"/>
      <c r="Z3570" s="549"/>
      <c r="AA3570" s="549"/>
      <c r="AB3570" s="549"/>
      <c r="AC3570" s="549"/>
      <c r="AD3570" s="549"/>
      <c r="AE3570" s="549"/>
      <c r="AF3570" s="549"/>
      <c r="AG3570" s="549"/>
      <c r="AH3570" s="549"/>
    </row>
    <row r="3571" spans="5:34" outlineLevel="1" x14ac:dyDescent="0.2">
      <c r="E3571" s="559"/>
      <c r="F3571" s="560" t="s">
        <v>152</v>
      </c>
      <c r="G3571" s="561"/>
      <c r="Q3571" s="519" t="s">
        <v>110</v>
      </c>
      <c r="R3571" s="551"/>
      <c r="S3571" s="552"/>
      <c r="T3571" s="553"/>
      <c r="U3571" s="553"/>
      <c r="V3571" s="549"/>
      <c r="W3571" s="549"/>
      <c r="X3571" s="549"/>
      <c r="Y3571" s="549"/>
      <c r="Z3571" s="549"/>
      <c r="AA3571" s="549"/>
      <c r="AB3571" s="549"/>
      <c r="AC3571" s="549"/>
      <c r="AD3571" s="549"/>
      <c r="AE3571" s="549"/>
      <c r="AF3571" s="549"/>
      <c r="AG3571" s="549"/>
      <c r="AH3571" s="549"/>
    </row>
    <row r="3572" spans="5:34" outlineLevel="1" x14ac:dyDescent="0.2">
      <c r="E3572" s="559"/>
      <c r="F3572" s="560" t="s">
        <v>152</v>
      </c>
      <c r="G3572" s="561"/>
      <c r="Q3572" s="519" t="s">
        <v>110</v>
      </c>
      <c r="R3572" s="551"/>
      <c r="S3572" s="552"/>
      <c r="T3572" s="553"/>
      <c r="U3572" s="553"/>
      <c r="V3572" s="549"/>
      <c r="W3572" s="549"/>
      <c r="X3572" s="549"/>
      <c r="Y3572" s="549"/>
      <c r="Z3572" s="549"/>
      <c r="AA3572" s="549"/>
      <c r="AB3572" s="549"/>
      <c r="AC3572" s="549"/>
      <c r="AD3572" s="549"/>
      <c r="AE3572" s="549"/>
      <c r="AF3572" s="549"/>
      <c r="AG3572" s="549"/>
      <c r="AH3572" s="549"/>
    </row>
    <row r="3573" spans="5:34" outlineLevel="1" x14ac:dyDescent="0.2">
      <c r="E3573" s="559"/>
      <c r="F3573" s="560" t="s">
        <v>152</v>
      </c>
      <c r="G3573" s="561"/>
      <c r="Q3573" s="519" t="s">
        <v>110</v>
      </c>
      <c r="R3573" s="551"/>
      <c r="S3573" s="552"/>
      <c r="T3573" s="553"/>
      <c r="U3573" s="553"/>
      <c r="V3573" s="549"/>
      <c r="W3573" s="549"/>
      <c r="X3573" s="549"/>
      <c r="Y3573" s="549"/>
      <c r="Z3573" s="549"/>
      <c r="AA3573" s="549"/>
      <c r="AB3573" s="549"/>
      <c r="AC3573" s="549"/>
      <c r="AD3573" s="549"/>
      <c r="AE3573" s="549"/>
      <c r="AF3573" s="549"/>
      <c r="AG3573" s="549"/>
      <c r="AH3573" s="549"/>
    </row>
    <row r="3574" spans="5:34" outlineLevel="1" x14ac:dyDescent="0.2">
      <c r="E3574" s="559"/>
      <c r="F3574" s="560" t="s">
        <v>152</v>
      </c>
      <c r="G3574" s="561"/>
      <c r="Q3574" s="519" t="s">
        <v>110</v>
      </c>
      <c r="R3574" s="551"/>
      <c r="S3574" s="552"/>
      <c r="T3574" s="553"/>
      <c r="U3574" s="553"/>
      <c r="V3574" s="549"/>
      <c r="W3574" s="549"/>
      <c r="X3574" s="549"/>
      <c r="Y3574" s="549"/>
      <c r="Z3574" s="549"/>
      <c r="AA3574" s="549"/>
      <c r="AB3574" s="549"/>
      <c r="AC3574" s="549"/>
      <c r="AD3574" s="549"/>
      <c r="AE3574" s="549"/>
      <c r="AF3574" s="549"/>
      <c r="AG3574" s="549"/>
      <c r="AH3574" s="549"/>
    </row>
    <row r="3575" spans="5:34" outlineLevel="1" x14ac:dyDescent="0.2">
      <c r="E3575" s="559"/>
      <c r="F3575" s="560" t="s">
        <v>152</v>
      </c>
      <c r="G3575" s="561"/>
      <c r="Q3575" s="519" t="s">
        <v>110</v>
      </c>
      <c r="R3575" s="551"/>
      <c r="S3575" s="552"/>
      <c r="T3575" s="553"/>
      <c r="U3575" s="553"/>
      <c r="V3575" s="549"/>
      <c r="W3575" s="549"/>
      <c r="X3575" s="549"/>
      <c r="Y3575" s="549"/>
      <c r="Z3575" s="549"/>
      <c r="AA3575" s="549"/>
      <c r="AB3575" s="549"/>
      <c r="AC3575" s="549"/>
      <c r="AD3575" s="549"/>
      <c r="AE3575" s="549"/>
      <c r="AF3575" s="549"/>
      <c r="AG3575" s="549"/>
      <c r="AH3575" s="549"/>
    </row>
    <row r="3576" spans="5:34" outlineLevel="1" x14ac:dyDescent="0.2">
      <c r="E3576" s="559"/>
      <c r="F3576" s="560" t="s">
        <v>152</v>
      </c>
      <c r="G3576" s="561"/>
      <c r="Q3576" s="519" t="s">
        <v>110</v>
      </c>
      <c r="R3576" s="551"/>
      <c r="S3576" s="552"/>
      <c r="T3576" s="553"/>
      <c r="U3576" s="553"/>
      <c r="V3576" s="549"/>
      <c r="W3576" s="549"/>
      <c r="X3576" s="549"/>
      <c r="Y3576" s="549"/>
      <c r="Z3576" s="549"/>
      <c r="AA3576" s="549"/>
      <c r="AB3576" s="549"/>
      <c r="AC3576" s="549"/>
      <c r="AD3576" s="549"/>
      <c r="AE3576" s="549"/>
      <c r="AF3576" s="549"/>
      <c r="AG3576" s="549"/>
      <c r="AH3576" s="549"/>
    </row>
    <row r="3577" spans="5:34" outlineLevel="1" x14ac:dyDescent="0.2">
      <c r="E3577" s="559"/>
      <c r="F3577" s="560" t="s">
        <v>152</v>
      </c>
      <c r="G3577" s="561"/>
      <c r="Q3577" s="519" t="s">
        <v>110</v>
      </c>
      <c r="R3577" s="551"/>
      <c r="S3577" s="552"/>
      <c r="T3577" s="553"/>
      <c r="U3577" s="553"/>
      <c r="V3577" s="549"/>
      <c r="W3577" s="549"/>
      <c r="X3577" s="549"/>
      <c r="Y3577" s="549"/>
      <c r="Z3577" s="549"/>
      <c r="AA3577" s="549"/>
      <c r="AB3577" s="549"/>
      <c r="AC3577" s="549"/>
      <c r="AD3577" s="549"/>
      <c r="AE3577" s="549"/>
      <c r="AF3577" s="549"/>
      <c r="AG3577" s="549"/>
      <c r="AH3577" s="549"/>
    </row>
    <row r="3578" spans="5:34" outlineLevel="1" x14ac:dyDescent="0.2">
      <c r="E3578" s="559"/>
      <c r="F3578" s="560" t="s">
        <v>152</v>
      </c>
      <c r="G3578" s="561"/>
      <c r="Q3578" s="519" t="s">
        <v>110</v>
      </c>
      <c r="R3578" s="551"/>
      <c r="S3578" s="552"/>
      <c r="T3578" s="553"/>
      <c r="U3578" s="553"/>
      <c r="V3578" s="549"/>
      <c r="W3578" s="549"/>
      <c r="X3578" s="549"/>
      <c r="Y3578" s="549"/>
      <c r="Z3578" s="549"/>
      <c r="AA3578" s="549"/>
      <c r="AB3578" s="549"/>
      <c r="AC3578" s="549"/>
      <c r="AD3578" s="549"/>
      <c r="AE3578" s="549"/>
      <c r="AF3578" s="549"/>
      <c r="AG3578" s="549"/>
      <c r="AH3578" s="549"/>
    </row>
    <row r="3579" spans="5:34" outlineLevel="1" x14ac:dyDescent="0.2">
      <c r="E3579" s="559"/>
      <c r="F3579" s="560" t="s">
        <v>152</v>
      </c>
      <c r="G3579" s="561"/>
      <c r="Q3579" s="519" t="s">
        <v>110</v>
      </c>
      <c r="R3579" s="551"/>
      <c r="S3579" s="552"/>
      <c r="T3579" s="553"/>
      <c r="U3579" s="553"/>
      <c r="V3579" s="549"/>
      <c r="W3579" s="549"/>
      <c r="X3579" s="549"/>
      <c r="Y3579" s="549"/>
      <c r="Z3579" s="549"/>
      <c r="AA3579" s="549"/>
      <c r="AB3579" s="549"/>
      <c r="AC3579" s="549"/>
      <c r="AD3579" s="549"/>
      <c r="AE3579" s="549"/>
      <c r="AF3579" s="549"/>
      <c r="AG3579" s="549"/>
      <c r="AH3579" s="549"/>
    </row>
    <row r="3580" spans="5:34" outlineLevel="1" x14ac:dyDescent="0.2">
      <c r="E3580" s="559"/>
      <c r="F3580" s="560" t="s">
        <v>152</v>
      </c>
      <c r="G3580" s="561"/>
      <c r="Q3580" s="519" t="s">
        <v>110</v>
      </c>
      <c r="R3580" s="551"/>
      <c r="S3580" s="552"/>
      <c r="T3580" s="553"/>
      <c r="U3580" s="553"/>
      <c r="V3580" s="549"/>
      <c r="W3580" s="549"/>
      <c r="X3580" s="549"/>
      <c r="Y3580" s="549"/>
      <c r="Z3580" s="549"/>
      <c r="AA3580" s="549"/>
      <c r="AB3580" s="549"/>
      <c r="AC3580" s="549"/>
      <c r="AD3580" s="549"/>
      <c r="AE3580" s="549"/>
      <c r="AF3580" s="549"/>
      <c r="AG3580" s="549"/>
      <c r="AH3580" s="549"/>
    </row>
    <row r="3581" spans="5:34" outlineLevel="1" x14ac:dyDescent="0.2">
      <c r="E3581" s="559"/>
      <c r="F3581" s="560" t="s">
        <v>152</v>
      </c>
      <c r="G3581" s="561"/>
      <c r="Q3581" s="519" t="s">
        <v>110</v>
      </c>
      <c r="R3581" s="551"/>
      <c r="S3581" s="552"/>
      <c r="T3581" s="553"/>
      <c r="U3581" s="553"/>
      <c r="V3581" s="549"/>
      <c r="W3581" s="549"/>
      <c r="X3581" s="549"/>
      <c r="Y3581" s="549"/>
      <c r="Z3581" s="549"/>
      <c r="AA3581" s="549"/>
      <c r="AB3581" s="549"/>
      <c r="AC3581" s="549"/>
      <c r="AD3581" s="549"/>
      <c r="AE3581" s="549"/>
      <c r="AF3581" s="549"/>
      <c r="AG3581" s="549"/>
      <c r="AH3581" s="549"/>
    </row>
    <row r="3582" spans="5:34" outlineLevel="1" x14ac:dyDescent="0.2">
      <c r="E3582" s="559"/>
      <c r="F3582" s="560" t="s">
        <v>152</v>
      </c>
      <c r="G3582" s="561"/>
      <c r="Q3582" s="519" t="s">
        <v>110</v>
      </c>
      <c r="R3582" s="551"/>
      <c r="S3582" s="552"/>
      <c r="T3582" s="553"/>
      <c r="U3582" s="553"/>
      <c r="V3582" s="549"/>
      <c r="W3582" s="549"/>
      <c r="X3582" s="549"/>
      <c r="Y3582" s="549"/>
      <c r="Z3582" s="549"/>
      <c r="AA3582" s="549"/>
      <c r="AB3582" s="549"/>
      <c r="AC3582" s="549"/>
      <c r="AD3582" s="549"/>
      <c r="AE3582" s="549"/>
      <c r="AF3582" s="549"/>
      <c r="AG3582" s="549"/>
      <c r="AH3582" s="549"/>
    </row>
    <row r="3583" spans="5:34" outlineLevel="1" x14ac:dyDescent="0.2">
      <c r="E3583" s="559"/>
      <c r="F3583" s="560" t="s">
        <v>152</v>
      </c>
      <c r="G3583" s="561"/>
      <c r="Q3583" s="519" t="s">
        <v>110</v>
      </c>
      <c r="R3583" s="551"/>
      <c r="S3583" s="552"/>
      <c r="T3583" s="553"/>
      <c r="U3583" s="553"/>
      <c r="V3583" s="549"/>
      <c r="W3583" s="549"/>
      <c r="X3583" s="549"/>
      <c r="Y3583" s="549"/>
      <c r="Z3583" s="549"/>
      <c r="AA3583" s="549"/>
      <c r="AB3583" s="549"/>
      <c r="AC3583" s="549"/>
      <c r="AD3583" s="549"/>
      <c r="AE3583" s="549"/>
      <c r="AF3583" s="549"/>
      <c r="AG3583" s="549"/>
      <c r="AH3583" s="549"/>
    </row>
    <row r="3584" spans="5:34" outlineLevel="1" x14ac:dyDescent="0.2">
      <c r="E3584" s="559"/>
      <c r="F3584" s="560" t="s">
        <v>152</v>
      </c>
      <c r="G3584" s="561"/>
      <c r="Q3584" s="519" t="s">
        <v>110</v>
      </c>
      <c r="R3584" s="551"/>
      <c r="S3584" s="552"/>
      <c r="T3584" s="553"/>
      <c r="U3584" s="553"/>
      <c r="V3584" s="549"/>
      <c r="W3584" s="549"/>
      <c r="X3584" s="549"/>
      <c r="Y3584" s="549"/>
      <c r="Z3584" s="549"/>
      <c r="AA3584" s="549"/>
      <c r="AB3584" s="549"/>
      <c r="AC3584" s="549"/>
      <c r="AD3584" s="549"/>
      <c r="AE3584" s="549"/>
      <c r="AF3584" s="549"/>
      <c r="AG3584" s="549"/>
      <c r="AH3584" s="549"/>
    </row>
    <row r="3585" spans="5:34" outlineLevel="1" x14ac:dyDescent="0.2">
      <c r="E3585" s="559"/>
      <c r="F3585" s="560" t="s">
        <v>152</v>
      </c>
      <c r="G3585" s="561"/>
      <c r="Q3585" s="519" t="s">
        <v>110</v>
      </c>
      <c r="R3585" s="551"/>
      <c r="S3585" s="552"/>
      <c r="T3585" s="553"/>
      <c r="U3585" s="553"/>
      <c r="V3585" s="549"/>
      <c r="W3585" s="549"/>
      <c r="X3585" s="549"/>
      <c r="Y3585" s="549"/>
      <c r="Z3585" s="549"/>
      <c r="AA3585" s="549"/>
      <c r="AB3585" s="549"/>
      <c r="AC3585" s="549"/>
      <c r="AD3585" s="549"/>
      <c r="AE3585" s="549"/>
      <c r="AF3585" s="549"/>
      <c r="AG3585" s="549"/>
      <c r="AH3585" s="549"/>
    </row>
    <row r="3586" spans="5:34" outlineLevel="1" x14ac:dyDescent="0.2">
      <c r="E3586" s="559"/>
      <c r="F3586" s="560" t="s">
        <v>152</v>
      </c>
      <c r="G3586" s="561"/>
      <c r="Q3586" s="519" t="s">
        <v>110</v>
      </c>
      <c r="R3586" s="551"/>
      <c r="S3586" s="552"/>
      <c r="T3586" s="553"/>
      <c r="U3586" s="553"/>
      <c r="V3586" s="549"/>
      <c r="W3586" s="549"/>
      <c r="X3586" s="549"/>
      <c r="Y3586" s="549"/>
      <c r="Z3586" s="549"/>
      <c r="AA3586" s="549"/>
      <c r="AB3586" s="549"/>
      <c r="AC3586" s="549"/>
      <c r="AD3586" s="549"/>
      <c r="AE3586" s="549"/>
      <c r="AF3586" s="549"/>
      <c r="AG3586" s="549"/>
      <c r="AH3586" s="549"/>
    </row>
    <row r="3587" spans="5:34" outlineLevel="1" x14ac:dyDescent="0.2">
      <c r="E3587" s="559"/>
      <c r="F3587" s="560" t="s">
        <v>152</v>
      </c>
      <c r="G3587" s="561"/>
      <c r="Q3587" s="519" t="s">
        <v>110</v>
      </c>
      <c r="R3587" s="551"/>
      <c r="S3587" s="552"/>
      <c r="T3587" s="553"/>
      <c r="U3587" s="553"/>
      <c r="V3587" s="549"/>
      <c r="W3587" s="549"/>
      <c r="X3587" s="549"/>
      <c r="Y3587" s="549"/>
      <c r="Z3587" s="549"/>
      <c r="AA3587" s="549"/>
      <c r="AB3587" s="549"/>
      <c r="AC3587" s="549"/>
      <c r="AD3587" s="549"/>
      <c r="AE3587" s="549"/>
      <c r="AF3587" s="549"/>
      <c r="AG3587" s="549"/>
      <c r="AH3587" s="549"/>
    </row>
    <row r="3588" spans="5:34" outlineLevel="1" x14ac:dyDescent="0.2">
      <c r="E3588" s="559"/>
      <c r="F3588" s="560" t="s">
        <v>152</v>
      </c>
      <c r="G3588" s="561"/>
      <c r="Q3588" s="519" t="s">
        <v>110</v>
      </c>
      <c r="R3588" s="551"/>
      <c r="S3588" s="552"/>
      <c r="T3588" s="553"/>
      <c r="U3588" s="553"/>
      <c r="V3588" s="549"/>
      <c r="W3588" s="549"/>
      <c r="X3588" s="549"/>
      <c r="Y3588" s="549"/>
      <c r="Z3588" s="549"/>
      <c r="AA3588" s="549"/>
      <c r="AB3588" s="549"/>
      <c r="AC3588" s="549"/>
      <c r="AD3588" s="549"/>
      <c r="AE3588" s="549"/>
      <c r="AF3588" s="549"/>
      <c r="AG3588" s="549"/>
      <c r="AH3588" s="549"/>
    </row>
    <row r="3589" spans="5:34" outlineLevel="1" x14ac:dyDescent="0.2">
      <c r="E3589" s="559"/>
      <c r="F3589" s="560" t="s">
        <v>152</v>
      </c>
      <c r="G3589" s="561"/>
      <c r="Q3589" s="519" t="s">
        <v>110</v>
      </c>
      <c r="R3589" s="551"/>
      <c r="S3589" s="552"/>
      <c r="T3589" s="553"/>
      <c r="U3589" s="553"/>
      <c r="V3589" s="549"/>
      <c r="W3589" s="549"/>
      <c r="X3589" s="549"/>
      <c r="Y3589" s="549"/>
      <c r="Z3589" s="549"/>
      <c r="AA3589" s="549"/>
      <c r="AB3589" s="549"/>
      <c r="AC3589" s="549"/>
      <c r="AD3589" s="549"/>
      <c r="AE3589" s="549"/>
      <c r="AF3589" s="549"/>
      <c r="AG3589" s="549"/>
      <c r="AH3589" s="549"/>
    </row>
    <row r="3590" spans="5:34" outlineLevel="1" x14ac:dyDescent="0.2">
      <c r="E3590" s="559"/>
      <c r="F3590" s="560" t="s">
        <v>152</v>
      </c>
      <c r="G3590" s="561"/>
      <c r="Q3590" s="519" t="s">
        <v>110</v>
      </c>
      <c r="R3590" s="551"/>
      <c r="S3590" s="552"/>
      <c r="T3590" s="553"/>
      <c r="U3590" s="553"/>
      <c r="V3590" s="549"/>
      <c r="W3590" s="549"/>
      <c r="X3590" s="549"/>
      <c r="Y3590" s="549"/>
      <c r="Z3590" s="549"/>
      <c r="AA3590" s="549"/>
      <c r="AB3590" s="549"/>
      <c r="AC3590" s="549"/>
      <c r="AD3590" s="549"/>
      <c r="AE3590" s="549"/>
      <c r="AF3590" s="549"/>
      <c r="AG3590" s="549"/>
      <c r="AH3590" s="549"/>
    </row>
    <row r="3591" spans="5:34" outlineLevel="1" x14ac:dyDescent="0.2">
      <c r="E3591" s="559"/>
      <c r="F3591" s="560" t="s">
        <v>152</v>
      </c>
      <c r="G3591" s="561"/>
      <c r="Q3591" s="519" t="s">
        <v>110</v>
      </c>
      <c r="R3591" s="551"/>
      <c r="S3591" s="552"/>
      <c r="T3591" s="553"/>
      <c r="U3591" s="553"/>
      <c r="V3591" s="549"/>
      <c r="W3591" s="549"/>
      <c r="X3591" s="549"/>
      <c r="Y3591" s="549"/>
      <c r="Z3591" s="549"/>
      <c r="AA3591" s="549"/>
      <c r="AB3591" s="549"/>
      <c r="AC3591" s="549"/>
      <c r="AD3591" s="549"/>
      <c r="AE3591" s="549"/>
      <c r="AF3591" s="549"/>
      <c r="AG3591" s="549"/>
      <c r="AH3591" s="549"/>
    </row>
    <row r="3592" spans="5:34" outlineLevel="1" x14ac:dyDescent="0.2">
      <c r="E3592" s="559"/>
      <c r="F3592" s="560" t="s">
        <v>152</v>
      </c>
      <c r="G3592" s="561"/>
      <c r="Q3592" s="519" t="s">
        <v>110</v>
      </c>
      <c r="R3592" s="551"/>
      <c r="S3592" s="552"/>
      <c r="T3592" s="553"/>
      <c r="U3592" s="553"/>
      <c r="V3592" s="549"/>
      <c r="W3592" s="549"/>
      <c r="X3592" s="549"/>
      <c r="Y3592" s="549"/>
      <c r="Z3592" s="549"/>
      <c r="AA3592" s="549"/>
      <c r="AB3592" s="549"/>
      <c r="AC3592" s="549"/>
      <c r="AD3592" s="549"/>
      <c r="AE3592" s="549"/>
      <c r="AF3592" s="549"/>
      <c r="AG3592" s="549"/>
      <c r="AH3592" s="549"/>
    </row>
    <row r="3593" spans="5:34" outlineLevel="1" x14ac:dyDescent="0.2">
      <c r="E3593" s="559"/>
      <c r="F3593" s="560" t="s">
        <v>152</v>
      </c>
      <c r="G3593" s="561"/>
      <c r="Q3593" s="519" t="s">
        <v>110</v>
      </c>
      <c r="R3593" s="551"/>
      <c r="S3593" s="552"/>
      <c r="T3593" s="553"/>
      <c r="U3593" s="553"/>
      <c r="V3593" s="549"/>
      <c r="W3593" s="549"/>
      <c r="X3593" s="549"/>
      <c r="Y3593" s="549"/>
      <c r="Z3593" s="549"/>
      <c r="AA3593" s="549"/>
      <c r="AB3593" s="549"/>
      <c r="AC3593" s="549"/>
      <c r="AD3593" s="549"/>
      <c r="AE3593" s="549"/>
      <c r="AF3593" s="549"/>
      <c r="AG3593" s="549"/>
      <c r="AH3593" s="549"/>
    </row>
    <row r="3594" spans="5:34" outlineLevel="1" x14ac:dyDescent="0.2">
      <c r="E3594" s="559"/>
      <c r="F3594" s="560" t="s">
        <v>152</v>
      </c>
      <c r="G3594" s="561"/>
      <c r="Q3594" s="519" t="s">
        <v>110</v>
      </c>
      <c r="R3594" s="551"/>
      <c r="S3594" s="552"/>
      <c r="T3594" s="553"/>
      <c r="U3594" s="553"/>
      <c r="V3594" s="549"/>
      <c r="W3594" s="549"/>
      <c r="X3594" s="549"/>
      <c r="Y3594" s="549"/>
      <c r="Z3594" s="549"/>
      <c r="AA3594" s="549"/>
      <c r="AB3594" s="549"/>
      <c r="AC3594" s="549"/>
      <c r="AD3594" s="549"/>
      <c r="AE3594" s="549"/>
      <c r="AF3594" s="549"/>
      <c r="AG3594" s="549"/>
      <c r="AH3594" s="549"/>
    </row>
    <row r="3595" spans="5:34" outlineLevel="1" x14ac:dyDescent="0.2">
      <c r="E3595" s="559"/>
      <c r="F3595" s="560" t="s">
        <v>152</v>
      </c>
      <c r="G3595" s="561"/>
      <c r="Q3595" s="519" t="s">
        <v>110</v>
      </c>
      <c r="R3595" s="551"/>
      <c r="S3595" s="552"/>
      <c r="T3595" s="553"/>
      <c r="U3595" s="553"/>
      <c r="V3595" s="549"/>
      <c r="W3595" s="549"/>
      <c r="X3595" s="549"/>
      <c r="Y3595" s="549"/>
      <c r="Z3595" s="549"/>
      <c r="AA3595" s="549"/>
      <c r="AB3595" s="549"/>
      <c r="AC3595" s="549"/>
      <c r="AD3595" s="549"/>
      <c r="AE3595" s="549"/>
      <c r="AF3595" s="549"/>
      <c r="AG3595" s="549"/>
      <c r="AH3595" s="549"/>
    </row>
    <row r="3596" spans="5:34" outlineLevel="1" x14ac:dyDescent="0.2">
      <c r="E3596" s="559"/>
      <c r="F3596" s="560" t="s">
        <v>152</v>
      </c>
      <c r="G3596" s="561"/>
      <c r="Q3596" s="519" t="s">
        <v>110</v>
      </c>
      <c r="R3596" s="551"/>
      <c r="S3596" s="552"/>
      <c r="T3596" s="553"/>
      <c r="U3596" s="553"/>
      <c r="V3596" s="549"/>
      <c r="W3596" s="549"/>
      <c r="X3596" s="549"/>
      <c r="Y3596" s="549"/>
      <c r="Z3596" s="549"/>
      <c r="AA3596" s="549"/>
      <c r="AB3596" s="549"/>
      <c r="AC3596" s="549"/>
      <c r="AD3596" s="549"/>
      <c r="AE3596" s="549"/>
      <c r="AF3596" s="549"/>
      <c r="AG3596" s="549"/>
      <c r="AH3596" s="549"/>
    </row>
    <row r="3597" spans="5:34" outlineLevel="1" x14ac:dyDescent="0.2">
      <c r="E3597" s="559"/>
      <c r="F3597" s="560" t="s">
        <v>152</v>
      </c>
      <c r="G3597" s="561"/>
      <c r="Q3597" s="519" t="s">
        <v>110</v>
      </c>
      <c r="R3597" s="551"/>
      <c r="S3597" s="552"/>
      <c r="T3597" s="553"/>
      <c r="U3597" s="553"/>
      <c r="V3597" s="549"/>
      <c r="W3597" s="549"/>
      <c r="X3597" s="549"/>
      <c r="Y3597" s="549"/>
      <c r="Z3597" s="549"/>
      <c r="AA3597" s="549"/>
      <c r="AB3597" s="549"/>
      <c r="AC3597" s="549"/>
      <c r="AD3597" s="549"/>
      <c r="AE3597" s="549"/>
      <c r="AF3597" s="549"/>
      <c r="AG3597" s="549"/>
      <c r="AH3597" s="549"/>
    </row>
    <row r="3598" spans="5:34" outlineLevel="1" x14ac:dyDescent="0.2">
      <c r="E3598" s="559"/>
      <c r="F3598" s="560" t="s">
        <v>152</v>
      </c>
      <c r="G3598" s="561"/>
      <c r="Q3598" s="519" t="s">
        <v>110</v>
      </c>
      <c r="R3598" s="551"/>
      <c r="S3598" s="552"/>
      <c r="T3598" s="553"/>
      <c r="U3598" s="553"/>
      <c r="V3598" s="549"/>
      <c r="W3598" s="549"/>
      <c r="X3598" s="549"/>
      <c r="Y3598" s="549"/>
      <c r="Z3598" s="549"/>
      <c r="AA3598" s="549"/>
      <c r="AB3598" s="549"/>
      <c r="AC3598" s="549"/>
      <c r="AD3598" s="549"/>
      <c r="AE3598" s="549"/>
      <c r="AF3598" s="549"/>
      <c r="AG3598" s="549"/>
      <c r="AH3598" s="549"/>
    </row>
    <row r="3599" spans="5:34" outlineLevel="1" x14ac:dyDescent="0.2">
      <c r="E3599" s="559"/>
      <c r="F3599" s="560" t="s">
        <v>152</v>
      </c>
      <c r="G3599" s="561"/>
      <c r="Q3599" s="519" t="s">
        <v>110</v>
      </c>
      <c r="R3599" s="551"/>
      <c r="S3599" s="552"/>
      <c r="T3599" s="553"/>
      <c r="U3599" s="553"/>
      <c r="V3599" s="549"/>
      <c r="W3599" s="549"/>
      <c r="X3599" s="549"/>
      <c r="Y3599" s="549"/>
      <c r="Z3599" s="549"/>
      <c r="AA3599" s="549"/>
      <c r="AB3599" s="549"/>
      <c r="AC3599" s="549"/>
      <c r="AD3599" s="549"/>
      <c r="AE3599" s="549"/>
      <c r="AF3599" s="549"/>
      <c r="AG3599" s="549"/>
      <c r="AH3599" s="549"/>
    </row>
    <row r="3600" spans="5:34" outlineLevel="1" x14ac:dyDescent="0.2">
      <c r="E3600" s="559"/>
      <c r="F3600" s="560" t="s">
        <v>152</v>
      </c>
      <c r="G3600" s="561"/>
      <c r="Q3600" s="519" t="s">
        <v>110</v>
      </c>
      <c r="R3600" s="551"/>
      <c r="S3600" s="552"/>
      <c r="T3600" s="553"/>
      <c r="U3600" s="553"/>
      <c r="V3600" s="549"/>
      <c r="W3600" s="549"/>
      <c r="X3600" s="549"/>
      <c r="Y3600" s="549"/>
      <c r="Z3600" s="549"/>
      <c r="AA3600" s="549"/>
      <c r="AB3600" s="549"/>
      <c r="AC3600" s="549"/>
      <c r="AD3600" s="549"/>
      <c r="AE3600" s="549"/>
      <c r="AF3600" s="549"/>
      <c r="AG3600" s="549"/>
      <c r="AH3600" s="549"/>
    </row>
    <row r="3601" spans="5:34" outlineLevel="1" x14ac:dyDescent="0.2">
      <c r="E3601" s="559"/>
      <c r="F3601" s="560" t="s">
        <v>152</v>
      </c>
      <c r="G3601" s="561"/>
      <c r="Q3601" s="519" t="s">
        <v>110</v>
      </c>
      <c r="R3601" s="551"/>
      <c r="S3601" s="552"/>
      <c r="T3601" s="553"/>
      <c r="U3601" s="553"/>
      <c r="V3601" s="549"/>
      <c r="W3601" s="549"/>
      <c r="X3601" s="549"/>
      <c r="Y3601" s="549"/>
      <c r="Z3601" s="549"/>
      <c r="AA3601" s="549"/>
      <c r="AB3601" s="549"/>
      <c r="AC3601" s="549"/>
      <c r="AD3601" s="549"/>
      <c r="AE3601" s="549"/>
      <c r="AF3601" s="549"/>
      <c r="AG3601" s="549"/>
      <c r="AH3601" s="549"/>
    </row>
    <row r="3602" spans="5:34" outlineLevel="1" x14ac:dyDescent="0.2">
      <c r="E3602" s="559"/>
      <c r="F3602" s="560" t="s">
        <v>152</v>
      </c>
      <c r="G3602" s="561"/>
      <c r="Q3602" s="519" t="s">
        <v>110</v>
      </c>
      <c r="R3602" s="551"/>
      <c r="S3602" s="552"/>
      <c r="T3602" s="553"/>
      <c r="U3602" s="553"/>
      <c r="V3602" s="549"/>
      <c r="W3602" s="549"/>
      <c r="X3602" s="549"/>
      <c r="Y3602" s="549"/>
      <c r="Z3602" s="549"/>
      <c r="AA3602" s="549"/>
      <c r="AB3602" s="549"/>
      <c r="AC3602" s="549"/>
      <c r="AD3602" s="549"/>
      <c r="AE3602" s="549"/>
      <c r="AF3602" s="549"/>
      <c r="AG3602" s="549"/>
      <c r="AH3602" s="549"/>
    </row>
    <row r="3603" spans="5:34" outlineLevel="1" x14ac:dyDescent="0.2">
      <c r="E3603" s="559"/>
      <c r="F3603" s="560" t="s">
        <v>152</v>
      </c>
      <c r="G3603" s="561"/>
      <c r="Q3603" s="519" t="s">
        <v>110</v>
      </c>
      <c r="R3603" s="551"/>
      <c r="S3603" s="552"/>
      <c r="T3603" s="553"/>
      <c r="U3603" s="553"/>
      <c r="V3603" s="549"/>
      <c r="W3603" s="549"/>
      <c r="X3603" s="549"/>
      <c r="Y3603" s="549"/>
      <c r="Z3603" s="549"/>
      <c r="AA3603" s="549"/>
      <c r="AB3603" s="549"/>
      <c r="AC3603" s="549"/>
      <c r="AD3603" s="549"/>
      <c r="AE3603" s="549"/>
      <c r="AF3603" s="549"/>
      <c r="AG3603" s="549"/>
      <c r="AH3603" s="549"/>
    </row>
    <row r="3604" spans="5:34" outlineLevel="1" x14ac:dyDescent="0.2">
      <c r="E3604" s="559"/>
      <c r="F3604" s="560" t="s">
        <v>152</v>
      </c>
      <c r="G3604" s="561"/>
      <c r="Q3604" s="519" t="s">
        <v>110</v>
      </c>
      <c r="R3604" s="551"/>
      <c r="S3604" s="552"/>
      <c r="T3604" s="553"/>
      <c r="U3604" s="553"/>
      <c r="V3604" s="549"/>
      <c r="W3604" s="549"/>
      <c r="X3604" s="549"/>
      <c r="Y3604" s="549"/>
      <c r="Z3604" s="549"/>
      <c r="AA3604" s="549"/>
      <c r="AB3604" s="549"/>
      <c r="AC3604" s="549"/>
      <c r="AD3604" s="549"/>
      <c r="AE3604" s="549"/>
      <c r="AF3604" s="549"/>
      <c r="AG3604" s="549"/>
      <c r="AH3604" s="549"/>
    </row>
    <row r="3605" spans="5:34" outlineLevel="1" x14ac:dyDescent="0.2">
      <c r="E3605" s="559"/>
      <c r="F3605" s="560" t="s">
        <v>152</v>
      </c>
      <c r="G3605" s="561"/>
      <c r="Q3605" s="519" t="s">
        <v>110</v>
      </c>
      <c r="R3605" s="551"/>
      <c r="S3605" s="552"/>
      <c r="T3605" s="553"/>
      <c r="U3605" s="553"/>
      <c r="V3605" s="549"/>
      <c r="W3605" s="549"/>
      <c r="X3605" s="549"/>
      <c r="Y3605" s="549"/>
      <c r="Z3605" s="549"/>
      <c r="AA3605" s="549"/>
      <c r="AB3605" s="549"/>
      <c r="AC3605" s="549"/>
      <c r="AD3605" s="549"/>
      <c r="AE3605" s="549"/>
      <c r="AF3605" s="549"/>
      <c r="AG3605" s="549"/>
      <c r="AH3605" s="549"/>
    </row>
    <row r="3606" spans="5:34" outlineLevel="1" x14ac:dyDescent="0.2">
      <c r="E3606" s="559"/>
      <c r="F3606" s="560" t="s">
        <v>152</v>
      </c>
      <c r="G3606" s="561"/>
      <c r="Q3606" s="519" t="s">
        <v>110</v>
      </c>
      <c r="R3606" s="551"/>
      <c r="S3606" s="552"/>
      <c r="T3606" s="553"/>
      <c r="U3606" s="553"/>
      <c r="V3606" s="549"/>
      <c r="W3606" s="549"/>
      <c r="X3606" s="549"/>
      <c r="Y3606" s="549"/>
      <c r="Z3606" s="549"/>
      <c r="AA3606" s="549"/>
      <c r="AB3606" s="549"/>
      <c r="AC3606" s="549"/>
      <c r="AD3606" s="549"/>
      <c r="AE3606" s="549"/>
      <c r="AF3606" s="549"/>
      <c r="AG3606" s="549"/>
      <c r="AH3606" s="549"/>
    </row>
    <row r="3607" spans="5:34" outlineLevel="1" x14ac:dyDescent="0.2">
      <c r="E3607" s="559"/>
      <c r="F3607" s="560" t="s">
        <v>152</v>
      </c>
      <c r="G3607" s="561"/>
      <c r="Q3607" s="519" t="s">
        <v>110</v>
      </c>
      <c r="R3607" s="551"/>
      <c r="S3607" s="552"/>
      <c r="T3607" s="553"/>
      <c r="U3607" s="553"/>
      <c r="V3607" s="549"/>
      <c r="W3607" s="549"/>
      <c r="X3607" s="549"/>
      <c r="Y3607" s="549"/>
      <c r="Z3607" s="549"/>
      <c r="AA3607" s="549"/>
      <c r="AB3607" s="549"/>
      <c r="AC3607" s="549"/>
      <c r="AD3607" s="549"/>
      <c r="AE3607" s="549"/>
      <c r="AF3607" s="549"/>
      <c r="AG3607" s="549"/>
      <c r="AH3607" s="549"/>
    </row>
    <row r="3608" spans="5:34" outlineLevel="1" x14ac:dyDescent="0.2">
      <c r="E3608" s="559"/>
      <c r="F3608" s="560" t="s">
        <v>152</v>
      </c>
      <c r="G3608" s="561"/>
      <c r="Q3608" s="519" t="s">
        <v>110</v>
      </c>
      <c r="R3608" s="551"/>
      <c r="S3608" s="552"/>
      <c r="T3608" s="553"/>
      <c r="U3608" s="553"/>
      <c r="V3608" s="549"/>
      <c r="W3608" s="549"/>
      <c r="X3608" s="549"/>
      <c r="Y3608" s="549"/>
      <c r="Z3608" s="549"/>
      <c r="AA3608" s="549"/>
      <c r="AB3608" s="549"/>
      <c r="AC3608" s="549"/>
      <c r="AD3608" s="549"/>
      <c r="AE3608" s="549"/>
      <c r="AF3608" s="549"/>
      <c r="AG3608" s="549"/>
      <c r="AH3608" s="549"/>
    </row>
    <row r="3609" spans="5:34" outlineLevel="1" x14ac:dyDescent="0.2">
      <c r="E3609" s="559"/>
      <c r="F3609" s="560" t="s">
        <v>152</v>
      </c>
      <c r="G3609" s="561"/>
      <c r="Q3609" s="519" t="s">
        <v>110</v>
      </c>
      <c r="R3609" s="551"/>
      <c r="S3609" s="552"/>
      <c r="T3609" s="553"/>
      <c r="U3609" s="553"/>
      <c r="V3609" s="549"/>
      <c r="W3609" s="549"/>
      <c r="X3609" s="549"/>
      <c r="Y3609" s="549"/>
      <c r="Z3609" s="549"/>
      <c r="AA3609" s="549"/>
      <c r="AB3609" s="549"/>
      <c r="AC3609" s="549"/>
      <c r="AD3609" s="549"/>
      <c r="AE3609" s="549"/>
      <c r="AF3609" s="549"/>
      <c r="AG3609" s="549"/>
      <c r="AH3609" s="549"/>
    </row>
    <row r="3610" spans="5:34" outlineLevel="1" x14ac:dyDescent="0.2">
      <c r="E3610" s="559"/>
      <c r="F3610" s="560" t="s">
        <v>152</v>
      </c>
      <c r="G3610" s="561"/>
      <c r="Q3610" s="519" t="s">
        <v>110</v>
      </c>
      <c r="R3610" s="551"/>
      <c r="S3610" s="552"/>
      <c r="T3610" s="553"/>
      <c r="U3610" s="553"/>
      <c r="V3610" s="549"/>
      <c r="W3610" s="549"/>
      <c r="X3610" s="549"/>
      <c r="Y3610" s="549"/>
      <c r="Z3610" s="549"/>
      <c r="AA3610" s="549"/>
      <c r="AB3610" s="549"/>
      <c r="AC3610" s="549"/>
      <c r="AD3610" s="549"/>
      <c r="AE3610" s="549"/>
      <c r="AF3610" s="549"/>
      <c r="AG3610" s="549"/>
      <c r="AH3610" s="549"/>
    </row>
    <row r="3611" spans="5:34" outlineLevel="1" x14ac:dyDescent="0.2">
      <c r="E3611" s="559"/>
      <c r="F3611" s="560" t="s">
        <v>152</v>
      </c>
      <c r="G3611" s="561"/>
      <c r="Q3611" s="519" t="s">
        <v>110</v>
      </c>
      <c r="R3611" s="551"/>
      <c r="S3611" s="552"/>
      <c r="T3611" s="553"/>
      <c r="U3611" s="553"/>
      <c r="V3611" s="549"/>
      <c r="W3611" s="549"/>
      <c r="X3611" s="549"/>
      <c r="Y3611" s="549"/>
      <c r="Z3611" s="549"/>
      <c r="AA3611" s="549"/>
      <c r="AB3611" s="549"/>
      <c r="AC3611" s="549"/>
      <c r="AD3611" s="549"/>
      <c r="AE3611" s="549"/>
      <c r="AF3611" s="549"/>
      <c r="AG3611" s="549"/>
      <c r="AH3611" s="549"/>
    </row>
    <row r="3612" spans="5:34" outlineLevel="1" x14ac:dyDescent="0.2">
      <c r="E3612" s="559"/>
      <c r="F3612" s="560" t="s">
        <v>152</v>
      </c>
      <c r="G3612" s="561"/>
      <c r="Q3612" s="519" t="s">
        <v>110</v>
      </c>
      <c r="R3612" s="551"/>
      <c r="S3612" s="552"/>
      <c r="T3612" s="553"/>
      <c r="U3612" s="553"/>
      <c r="V3612" s="549"/>
      <c r="W3612" s="549"/>
      <c r="X3612" s="549"/>
      <c r="Y3612" s="549"/>
      <c r="Z3612" s="549"/>
      <c r="AA3612" s="549"/>
      <c r="AB3612" s="549"/>
      <c r="AC3612" s="549"/>
      <c r="AD3612" s="549"/>
      <c r="AE3612" s="549"/>
      <c r="AF3612" s="549"/>
      <c r="AG3612" s="549"/>
      <c r="AH3612" s="549"/>
    </row>
    <row r="3613" spans="5:34" outlineLevel="1" x14ac:dyDescent="0.2">
      <c r="E3613" s="559"/>
      <c r="F3613" s="560" t="s">
        <v>152</v>
      </c>
      <c r="G3613" s="561"/>
      <c r="Q3613" s="519" t="s">
        <v>110</v>
      </c>
      <c r="R3613" s="551"/>
      <c r="S3613" s="552"/>
      <c r="T3613" s="553"/>
      <c r="U3613" s="553"/>
      <c r="V3613" s="549"/>
      <c r="W3613" s="549"/>
      <c r="X3613" s="549"/>
      <c r="Y3613" s="549"/>
      <c r="Z3613" s="549"/>
      <c r="AA3613" s="549"/>
      <c r="AB3613" s="549"/>
      <c r="AC3613" s="549"/>
      <c r="AD3613" s="549"/>
      <c r="AE3613" s="549"/>
      <c r="AF3613" s="549"/>
      <c r="AG3613" s="549"/>
      <c r="AH3613" s="549"/>
    </row>
    <row r="3614" spans="5:34" outlineLevel="1" x14ac:dyDescent="0.2">
      <c r="E3614" s="559"/>
      <c r="F3614" s="560" t="s">
        <v>152</v>
      </c>
      <c r="G3614" s="561"/>
      <c r="Q3614" s="519" t="s">
        <v>110</v>
      </c>
      <c r="R3614" s="551"/>
      <c r="S3614" s="552"/>
      <c r="T3614" s="553"/>
      <c r="U3614" s="553"/>
      <c r="V3614" s="549"/>
      <c r="W3614" s="549"/>
      <c r="X3614" s="549"/>
      <c r="Y3614" s="549"/>
      <c r="Z3614" s="549"/>
      <c r="AA3614" s="549"/>
      <c r="AB3614" s="549"/>
      <c r="AC3614" s="549"/>
      <c r="AD3614" s="549"/>
      <c r="AE3614" s="549"/>
      <c r="AF3614" s="549"/>
      <c r="AG3614" s="549"/>
      <c r="AH3614" s="549"/>
    </row>
    <row r="3615" spans="5:34" outlineLevel="1" x14ac:dyDescent="0.2">
      <c r="E3615" s="559"/>
      <c r="F3615" s="560" t="s">
        <v>152</v>
      </c>
      <c r="G3615" s="561"/>
      <c r="Q3615" s="519" t="s">
        <v>110</v>
      </c>
      <c r="R3615" s="551"/>
      <c r="S3615" s="552"/>
      <c r="T3615" s="553"/>
      <c r="U3615" s="553"/>
      <c r="V3615" s="549"/>
      <c r="W3615" s="549"/>
      <c r="X3615" s="549"/>
      <c r="Y3615" s="549"/>
      <c r="Z3615" s="549"/>
      <c r="AA3615" s="549"/>
      <c r="AB3615" s="549"/>
      <c r="AC3615" s="549"/>
      <c r="AD3615" s="549"/>
      <c r="AE3615" s="549"/>
      <c r="AF3615" s="549"/>
      <c r="AG3615" s="549"/>
      <c r="AH3615" s="549"/>
    </row>
    <row r="3616" spans="5:34" outlineLevel="1" x14ac:dyDescent="0.2">
      <c r="E3616" s="559"/>
      <c r="F3616" s="560" t="s">
        <v>152</v>
      </c>
      <c r="G3616" s="561"/>
      <c r="Q3616" s="519" t="s">
        <v>110</v>
      </c>
      <c r="R3616" s="551"/>
      <c r="S3616" s="552"/>
      <c r="T3616" s="553"/>
      <c r="U3616" s="553"/>
      <c r="V3616" s="549"/>
      <c r="W3616" s="549"/>
      <c r="X3616" s="549"/>
      <c r="Y3616" s="549"/>
      <c r="Z3616" s="549"/>
      <c r="AA3616" s="549"/>
      <c r="AB3616" s="549"/>
      <c r="AC3616" s="549"/>
      <c r="AD3616" s="549"/>
      <c r="AE3616" s="549"/>
      <c r="AF3616" s="549"/>
      <c r="AG3616" s="549"/>
      <c r="AH3616" s="549"/>
    </row>
    <row r="3617" spans="5:34" outlineLevel="1" x14ac:dyDescent="0.2">
      <c r="E3617" s="559"/>
      <c r="F3617" s="560" t="s">
        <v>152</v>
      </c>
      <c r="G3617" s="561"/>
      <c r="Q3617" s="519" t="s">
        <v>110</v>
      </c>
      <c r="R3617" s="551"/>
      <c r="S3617" s="552"/>
      <c r="T3617" s="553"/>
      <c r="U3617" s="553"/>
      <c r="V3617" s="549"/>
      <c r="W3617" s="549"/>
      <c r="X3617" s="549"/>
      <c r="Y3617" s="549"/>
      <c r="Z3617" s="549"/>
      <c r="AA3617" s="549"/>
      <c r="AB3617" s="549"/>
      <c r="AC3617" s="549"/>
      <c r="AD3617" s="549"/>
      <c r="AE3617" s="549"/>
      <c r="AF3617" s="549"/>
      <c r="AG3617" s="549"/>
      <c r="AH3617" s="549"/>
    </row>
    <row r="3618" spans="5:34" outlineLevel="1" x14ac:dyDescent="0.2">
      <c r="E3618" s="559"/>
      <c r="F3618" s="560" t="s">
        <v>152</v>
      </c>
      <c r="G3618" s="561"/>
      <c r="Q3618" s="519" t="s">
        <v>110</v>
      </c>
      <c r="R3618" s="551"/>
      <c r="S3618" s="552"/>
      <c r="T3618" s="553"/>
      <c r="U3618" s="553"/>
      <c r="V3618" s="549"/>
      <c r="W3618" s="549"/>
      <c r="X3618" s="549"/>
      <c r="Y3618" s="549"/>
      <c r="Z3618" s="549"/>
      <c r="AA3618" s="549"/>
      <c r="AB3618" s="549"/>
      <c r="AC3618" s="549"/>
      <c r="AD3618" s="549"/>
      <c r="AE3618" s="549"/>
      <c r="AF3618" s="549"/>
      <c r="AG3618" s="549"/>
      <c r="AH3618" s="549"/>
    </row>
    <row r="3619" spans="5:34" outlineLevel="1" x14ac:dyDescent="0.2">
      <c r="E3619" s="559"/>
      <c r="F3619" s="560" t="s">
        <v>152</v>
      </c>
      <c r="G3619" s="561"/>
      <c r="Q3619" s="519" t="s">
        <v>110</v>
      </c>
      <c r="R3619" s="551"/>
      <c r="S3619" s="552"/>
      <c r="T3619" s="553"/>
      <c r="U3619" s="553"/>
      <c r="V3619" s="549"/>
      <c r="W3619" s="549"/>
      <c r="X3619" s="549"/>
      <c r="Y3619" s="549"/>
      <c r="Z3619" s="549"/>
      <c r="AA3619" s="549"/>
      <c r="AB3619" s="549"/>
      <c r="AC3619" s="549"/>
      <c r="AD3619" s="549"/>
      <c r="AE3619" s="549"/>
      <c r="AF3619" s="549"/>
      <c r="AG3619" s="549"/>
      <c r="AH3619" s="549"/>
    </row>
    <row r="3620" spans="5:34" outlineLevel="1" x14ac:dyDescent="0.2">
      <c r="E3620" s="559"/>
      <c r="F3620" s="560" t="s">
        <v>152</v>
      </c>
      <c r="G3620" s="561"/>
      <c r="Q3620" s="519" t="s">
        <v>110</v>
      </c>
      <c r="R3620" s="551"/>
      <c r="S3620" s="552"/>
      <c r="T3620" s="553"/>
      <c r="U3620" s="553"/>
      <c r="V3620" s="549"/>
      <c r="W3620" s="549"/>
      <c r="X3620" s="549"/>
      <c r="Y3620" s="549"/>
      <c r="Z3620" s="549"/>
      <c r="AA3620" s="549"/>
      <c r="AB3620" s="549"/>
      <c r="AC3620" s="549"/>
      <c r="AD3620" s="549"/>
      <c r="AE3620" s="549"/>
      <c r="AF3620" s="549"/>
      <c r="AG3620" s="549"/>
      <c r="AH3620" s="549"/>
    </row>
    <row r="3621" spans="5:34" outlineLevel="1" x14ac:dyDescent="0.2">
      <c r="E3621" s="559"/>
      <c r="F3621" s="560" t="s">
        <v>152</v>
      </c>
      <c r="G3621" s="561"/>
      <c r="Q3621" s="519" t="s">
        <v>110</v>
      </c>
      <c r="R3621" s="551"/>
      <c r="S3621" s="552"/>
      <c r="T3621" s="553"/>
      <c r="U3621" s="553"/>
      <c r="V3621" s="549"/>
      <c r="W3621" s="549"/>
      <c r="X3621" s="549"/>
      <c r="Y3621" s="549"/>
      <c r="Z3621" s="549"/>
      <c r="AA3621" s="549"/>
      <c r="AB3621" s="549"/>
      <c r="AC3621" s="549"/>
      <c r="AD3621" s="549"/>
      <c r="AE3621" s="549"/>
      <c r="AF3621" s="549"/>
      <c r="AG3621" s="549"/>
      <c r="AH3621" s="549"/>
    </row>
    <row r="3622" spans="5:34" outlineLevel="1" x14ac:dyDescent="0.2">
      <c r="E3622" s="559"/>
      <c r="F3622" s="560" t="s">
        <v>152</v>
      </c>
      <c r="G3622" s="561"/>
      <c r="Q3622" s="519" t="s">
        <v>110</v>
      </c>
      <c r="R3622" s="551"/>
      <c r="S3622" s="552"/>
      <c r="T3622" s="553"/>
      <c r="U3622" s="553"/>
      <c r="V3622" s="549"/>
      <c r="W3622" s="549"/>
      <c r="X3622" s="549"/>
      <c r="Y3622" s="549"/>
      <c r="Z3622" s="549"/>
      <c r="AA3622" s="549"/>
      <c r="AB3622" s="549"/>
      <c r="AC3622" s="549"/>
      <c r="AD3622" s="549"/>
      <c r="AE3622" s="549"/>
      <c r="AF3622" s="549"/>
      <c r="AG3622" s="549"/>
      <c r="AH3622" s="549"/>
    </row>
    <row r="3623" spans="5:34" outlineLevel="1" x14ac:dyDescent="0.2">
      <c r="E3623" s="559"/>
      <c r="F3623" s="560" t="s">
        <v>152</v>
      </c>
      <c r="G3623" s="561"/>
      <c r="Q3623" s="519" t="s">
        <v>110</v>
      </c>
      <c r="R3623" s="551"/>
      <c r="S3623" s="552"/>
      <c r="T3623" s="553"/>
      <c r="U3623" s="553"/>
      <c r="V3623" s="549"/>
      <c r="W3623" s="549"/>
      <c r="X3623" s="549"/>
      <c r="Y3623" s="549"/>
      <c r="Z3623" s="549"/>
      <c r="AA3623" s="549"/>
      <c r="AB3623" s="549"/>
      <c r="AC3623" s="549"/>
      <c r="AD3623" s="549"/>
      <c r="AE3623" s="549"/>
      <c r="AF3623" s="549"/>
      <c r="AG3623" s="549"/>
      <c r="AH3623" s="549"/>
    </row>
    <row r="3624" spans="5:34" outlineLevel="1" x14ac:dyDescent="0.2">
      <c r="E3624" s="559"/>
      <c r="F3624" s="560" t="s">
        <v>152</v>
      </c>
      <c r="G3624" s="561"/>
      <c r="Q3624" s="519" t="s">
        <v>110</v>
      </c>
      <c r="R3624" s="551"/>
      <c r="S3624" s="552"/>
      <c r="T3624" s="553"/>
      <c r="U3624" s="553"/>
      <c r="V3624" s="549"/>
      <c r="W3624" s="549"/>
      <c r="X3624" s="549"/>
      <c r="Y3624" s="549"/>
      <c r="Z3624" s="549"/>
      <c r="AA3624" s="549"/>
      <c r="AB3624" s="549"/>
      <c r="AC3624" s="549"/>
      <c r="AD3624" s="549"/>
      <c r="AE3624" s="549"/>
      <c r="AF3624" s="549"/>
      <c r="AG3624" s="549"/>
      <c r="AH3624" s="549"/>
    </row>
    <row r="3625" spans="5:34" outlineLevel="1" x14ac:dyDescent="0.2">
      <c r="E3625" s="559"/>
      <c r="F3625" s="560" t="s">
        <v>152</v>
      </c>
      <c r="G3625" s="561"/>
      <c r="Q3625" s="519" t="s">
        <v>110</v>
      </c>
      <c r="R3625" s="551"/>
      <c r="S3625" s="552"/>
      <c r="T3625" s="553"/>
      <c r="U3625" s="553"/>
      <c r="V3625" s="549"/>
      <c r="W3625" s="549"/>
      <c r="X3625" s="549"/>
      <c r="Y3625" s="549"/>
      <c r="Z3625" s="549"/>
      <c r="AA3625" s="549"/>
      <c r="AB3625" s="549"/>
      <c r="AC3625" s="549"/>
      <c r="AD3625" s="549"/>
      <c r="AE3625" s="549"/>
      <c r="AF3625" s="549"/>
      <c r="AG3625" s="549"/>
      <c r="AH3625" s="549"/>
    </row>
    <row r="3626" spans="5:34" outlineLevel="1" x14ac:dyDescent="0.2">
      <c r="E3626" s="559"/>
      <c r="F3626" s="560" t="s">
        <v>152</v>
      </c>
      <c r="G3626" s="561"/>
      <c r="Q3626" s="519" t="s">
        <v>110</v>
      </c>
      <c r="R3626" s="551"/>
      <c r="S3626" s="552"/>
      <c r="T3626" s="553"/>
      <c r="U3626" s="553"/>
      <c r="V3626" s="549"/>
      <c r="W3626" s="549"/>
      <c r="X3626" s="549"/>
      <c r="Y3626" s="549"/>
      <c r="Z3626" s="549"/>
      <c r="AA3626" s="549"/>
      <c r="AB3626" s="549"/>
      <c r="AC3626" s="549"/>
      <c r="AD3626" s="549"/>
      <c r="AE3626" s="549"/>
      <c r="AF3626" s="549"/>
      <c r="AG3626" s="549"/>
      <c r="AH3626" s="549"/>
    </row>
    <row r="3627" spans="5:34" outlineLevel="1" x14ac:dyDescent="0.2">
      <c r="E3627" s="559"/>
      <c r="F3627" s="560" t="s">
        <v>152</v>
      </c>
      <c r="G3627" s="561"/>
      <c r="Q3627" s="519" t="s">
        <v>110</v>
      </c>
      <c r="R3627" s="551"/>
      <c r="S3627" s="552"/>
      <c r="T3627" s="553"/>
      <c r="U3627" s="553"/>
      <c r="V3627" s="549"/>
      <c r="W3627" s="549"/>
      <c r="X3627" s="549"/>
      <c r="Y3627" s="549"/>
      <c r="Z3627" s="549"/>
      <c r="AA3627" s="549"/>
      <c r="AB3627" s="549"/>
      <c r="AC3627" s="549"/>
      <c r="AD3627" s="549"/>
      <c r="AE3627" s="549"/>
      <c r="AF3627" s="549"/>
      <c r="AG3627" s="549"/>
      <c r="AH3627" s="549"/>
    </row>
    <row r="3628" spans="5:34" outlineLevel="1" x14ac:dyDescent="0.2">
      <c r="E3628" s="559"/>
      <c r="F3628" s="560" t="s">
        <v>152</v>
      </c>
      <c r="G3628" s="561"/>
      <c r="Q3628" s="519" t="s">
        <v>110</v>
      </c>
      <c r="R3628" s="551"/>
      <c r="S3628" s="552"/>
      <c r="T3628" s="553"/>
      <c r="U3628" s="553"/>
      <c r="V3628" s="549"/>
      <c r="W3628" s="549"/>
      <c r="X3628" s="549"/>
      <c r="Y3628" s="549"/>
      <c r="Z3628" s="549"/>
      <c r="AA3628" s="549"/>
      <c r="AB3628" s="549"/>
      <c r="AC3628" s="549"/>
      <c r="AD3628" s="549"/>
      <c r="AE3628" s="549"/>
      <c r="AF3628" s="549"/>
      <c r="AG3628" s="549"/>
      <c r="AH3628" s="549"/>
    </row>
    <row r="3629" spans="5:34" outlineLevel="1" x14ac:dyDescent="0.2">
      <c r="E3629" s="559"/>
      <c r="F3629" s="560" t="s">
        <v>152</v>
      </c>
      <c r="G3629" s="561"/>
      <c r="Q3629" s="519" t="s">
        <v>110</v>
      </c>
      <c r="R3629" s="551"/>
      <c r="S3629" s="552"/>
      <c r="T3629" s="553"/>
      <c r="U3629" s="553"/>
      <c r="V3629" s="549"/>
      <c r="W3629" s="549"/>
      <c r="X3629" s="549"/>
      <c r="Y3629" s="549"/>
      <c r="Z3629" s="549"/>
      <c r="AA3629" s="549"/>
      <c r="AB3629" s="549"/>
      <c r="AC3629" s="549"/>
      <c r="AD3629" s="549"/>
      <c r="AE3629" s="549"/>
      <c r="AF3629" s="549"/>
      <c r="AG3629" s="549"/>
      <c r="AH3629" s="549"/>
    </row>
    <row r="3630" spans="5:34" outlineLevel="1" x14ac:dyDescent="0.2">
      <c r="E3630" s="559"/>
      <c r="F3630" s="560" t="s">
        <v>152</v>
      </c>
      <c r="G3630" s="561"/>
      <c r="Q3630" s="519" t="s">
        <v>110</v>
      </c>
      <c r="R3630" s="551"/>
      <c r="S3630" s="552"/>
      <c r="T3630" s="553"/>
      <c r="U3630" s="553"/>
      <c r="V3630" s="549"/>
      <c r="W3630" s="549"/>
      <c r="X3630" s="549"/>
      <c r="Y3630" s="549"/>
      <c r="Z3630" s="549"/>
      <c r="AA3630" s="549"/>
      <c r="AB3630" s="549"/>
      <c r="AC3630" s="549"/>
      <c r="AD3630" s="549"/>
      <c r="AE3630" s="549"/>
      <c r="AF3630" s="549"/>
      <c r="AG3630" s="549"/>
      <c r="AH3630" s="549"/>
    </row>
    <row r="3631" spans="5:34" outlineLevel="1" x14ac:dyDescent="0.2">
      <c r="E3631" s="559"/>
      <c r="F3631" s="560" t="s">
        <v>152</v>
      </c>
      <c r="G3631" s="561"/>
      <c r="Q3631" s="519" t="s">
        <v>110</v>
      </c>
      <c r="R3631" s="551"/>
      <c r="S3631" s="552"/>
      <c r="T3631" s="553"/>
      <c r="U3631" s="553"/>
      <c r="V3631" s="549"/>
      <c r="W3631" s="549"/>
      <c r="X3631" s="549"/>
      <c r="Y3631" s="549"/>
      <c r="Z3631" s="549"/>
      <c r="AA3631" s="549"/>
      <c r="AB3631" s="549"/>
      <c r="AC3631" s="549"/>
      <c r="AD3631" s="549"/>
      <c r="AE3631" s="549"/>
      <c r="AF3631" s="549"/>
      <c r="AG3631" s="549"/>
      <c r="AH3631" s="549"/>
    </row>
    <row r="3632" spans="5:34" outlineLevel="1" x14ac:dyDescent="0.2">
      <c r="E3632" s="559"/>
      <c r="F3632" s="560" t="s">
        <v>152</v>
      </c>
      <c r="G3632" s="561"/>
      <c r="Q3632" s="519" t="s">
        <v>110</v>
      </c>
      <c r="R3632" s="551"/>
      <c r="S3632" s="552"/>
      <c r="T3632" s="553"/>
      <c r="U3632" s="553"/>
      <c r="V3632" s="549"/>
      <c r="W3632" s="549"/>
      <c r="X3632" s="549"/>
      <c r="Y3632" s="549"/>
      <c r="Z3632" s="549"/>
      <c r="AA3632" s="549"/>
      <c r="AB3632" s="549"/>
      <c r="AC3632" s="549"/>
      <c r="AD3632" s="549"/>
      <c r="AE3632" s="549"/>
      <c r="AF3632" s="549"/>
      <c r="AG3632" s="549"/>
      <c r="AH3632" s="549"/>
    </row>
    <row r="3633" spans="5:34" outlineLevel="1" x14ac:dyDescent="0.2">
      <c r="E3633" s="559"/>
      <c r="F3633" s="560" t="s">
        <v>152</v>
      </c>
      <c r="G3633" s="561"/>
      <c r="Q3633" s="519" t="s">
        <v>110</v>
      </c>
      <c r="R3633" s="551"/>
      <c r="S3633" s="552"/>
      <c r="T3633" s="553"/>
      <c r="U3633" s="553"/>
      <c r="V3633" s="549"/>
      <c r="W3633" s="549"/>
      <c r="X3633" s="549"/>
      <c r="Y3633" s="549"/>
      <c r="Z3633" s="549"/>
      <c r="AA3633" s="549"/>
      <c r="AB3633" s="549"/>
      <c r="AC3633" s="549"/>
      <c r="AD3633" s="549"/>
      <c r="AE3633" s="549"/>
      <c r="AF3633" s="549"/>
      <c r="AG3633" s="549"/>
      <c r="AH3633" s="549"/>
    </row>
    <row r="3634" spans="5:34" outlineLevel="1" x14ac:dyDescent="0.2">
      <c r="E3634" s="559"/>
      <c r="F3634" s="560" t="s">
        <v>152</v>
      </c>
      <c r="G3634" s="561"/>
      <c r="Q3634" s="519" t="s">
        <v>110</v>
      </c>
      <c r="R3634" s="551"/>
      <c r="S3634" s="552"/>
      <c r="T3634" s="553"/>
      <c r="U3634" s="553"/>
      <c r="V3634" s="549"/>
      <c r="W3634" s="549"/>
      <c r="X3634" s="549"/>
      <c r="Y3634" s="549"/>
      <c r="Z3634" s="549"/>
      <c r="AA3634" s="549"/>
      <c r="AB3634" s="549"/>
      <c r="AC3634" s="549"/>
      <c r="AD3634" s="549"/>
      <c r="AE3634" s="549"/>
      <c r="AF3634" s="549"/>
      <c r="AG3634" s="549"/>
      <c r="AH3634" s="549"/>
    </row>
    <row r="3635" spans="5:34" outlineLevel="1" x14ac:dyDescent="0.2">
      <c r="E3635" s="559"/>
      <c r="F3635" s="560" t="s">
        <v>152</v>
      </c>
      <c r="G3635" s="561"/>
      <c r="Q3635" s="519" t="s">
        <v>110</v>
      </c>
      <c r="R3635" s="551"/>
      <c r="S3635" s="552"/>
      <c r="T3635" s="553"/>
      <c r="U3635" s="553"/>
      <c r="V3635" s="549"/>
      <c r="W3635" s="549"/>
      <c r="X3635" s="549"/>
      <c r="Y3635" s="549"/>
      <c r="Z3635" s="549"/>
      <c r="AA3635" s="549"/>
      <c r="AB3635" s="549"/>
      <c r="AC3635" s="549"/>
      <c r="AD3635" s="549"/>
      <c r="AE3635" s="549"/>
      <c r="AF3635" s="549"/>
      <c r="AG3635" s="549"/>
      <c r="AH3635" s="549"/>
    </row>
    <row r="3636" spans="5:34" outlineLevel="1" x14ac:dyDescent="0.2">
      <c r="E3636" s="559"/>
      <c r="F3636" s="560" t="s">
        <v>152</v>
      </c>
      <c r="G3636" s="561"/>
      <c r="Q3636" s="519" t="s">
        <v>110</v>
      </c>
      <c r="R3636" s="551"/>
      <c r="S3636" s="552"/>
      <c r="T3636" s="553"/>
      <c r="U3636" s="553"/>
      <c r="V3636" s="549"/>
      <c r="W3636" s="549"/>
      <c r="X3636" s="549"/>
      <c r="Y3636" s="549"/>
      <c r="Z3636" s="549"/>
      <c r="AA3636" s="549"/>
      <c r="AB3636" s="549"/>
      <c r="AC3636" s="549"/>
      <c r="AD3636" s="549"/>
      <c r="AE3636" s="549"/>
      <c r="AF3636" s="549"/>
      <c r="AG3636" s="549"/>
      <c r="AH3636" s="549"/>
    </row>
    <row r="3637" spans="5:34" outlineLevel="1" x14ac:dyDescent="0.2">
      <c r="E3637" s="559"/>
      <c r="F3637" s="560" t="s">
        <v>152</v>
      </c>
      <c r="G3637" s="561"/>
      <c r="Q3637" s="519" t="s">
        <v>110</v>
      </c>
      <c r="R3637" s="551"/>
      <c r="S3637" s="552"/>
      <c r="T3637" s="553"/>
      <c r="U3637" s="553"/>
      <c r="V3637" s="549"/>
      <c r="W3637" s="549"/>
      <c r="X3637" s="549"/>
      <c r="Y3637" s="549"/>
      <c r="Z3637" s="549"/>
      <c r="AA3637" s="549"/>
      <c r="AB3637" s="549"/>
      <c r="AC3637" s="549"/>
      <c r="AD3637" s="549"/>
      <c r="AE3637" s="549"/>
      <c r="AF3637" s="549"/>
      <c r="AG3637" s="549"/>
      <c r="AH3637" s="549"/>
    </row>
    <row r="3638" spans="5:34" outlineLevel="1" x14ac:dyDescent="0.2">
      <c r="E3638" s="559"/>
      <c r="F3638" s="560" t="s">
        <v>152</v>
      </c>
      <c r="G3638" s="561"/>
      <c r="Q3638" s="519" t="s">
        <v>110</v>
      </c>
      <c r="R3638" s="551"/>
      <c r="S3638" s="552"/>
      <c r="T3638" s="553"/>
      <c r="U3638" s="553"/>
      <c r="V3638" s="549"/>
      <c r="W3638" s="549"/>
      <c r="X3638" s="549"/>
      <c r="Y3638" s="549"/>
      <c r="Z3638" s="549"/>
      <c r="AA3638" s="549"/>
      <c r="AB3638" s="549"/>
      <c r="AC3638" s="549"/>
      <c r="AD3638" s="549"/>
      <c r="AE3638" s="549"/>
      <c r="AF3638" s="549"/>
      <c r="AG3638" s="549"/>
      <c r="AH3638" s="549"/>
    </row>
    <row r="3639" spans="5:34" outlineLevel="1" x14ac:dyDescent="0.2">
      <c r="E3639" s="559"/>
      <c r="F3639" s="560" t="s">
        <v>152</v>
      </c>
      <c r="G3639" s="561"/>
      <c r="Q3639" s="519" t="s">
        <v>110</v>
      </c>
      <c r="R3639" s="551"/>
      <c r="S3639" s="552"/>
      <c r="T3639" s="553"/>
      <c r="U3639" s="553"/>
      <c r="V3639" s="549"/>
      <c r="W3639" s="549"/>
      <c r="X3639" s="549"/>
      <c r="Y3639" s="549"/>
      <c r="Z3639" s="549"/>
      <c r="AA3639" s="549"/>
      <c r="AB3639" s="549"/>
      <c r="AC3639" s="549"/>
      <c r="AD3639" s="549"/>
      <c r="AE3639" s="549"/>
      <c r="AF3639" s="549"/>
      <c r="AG3639" s="549"/>
      <c r="AH3639" s="549"/>
    </row>
    <row r="3640" spans="5:34" outlineLevel="1" x14ac:dyDescent="0.2">
      <c r="E3640" s="559"/>
      <c r="F3640" s="560" t="s">
        <v>152</v>
      </c>
      <c r="G3640" s="561"/>
      <c r="Q3640" s="519" t="s">
        <v>110</v>
      </c>
      <c r="R3640" s="551"/>
      <c r="S3640" s="552"/>
      <c r="T3640" s="553"/>
      <c r="U3640" s="553"/>
      <c r="V3640" s="549"/>
      <c r="W3640" s="549"/>
      <c r="X3640" s="549"/>
      <c r="Y3640" s="549"/>
      <c r="Z3640" s="549"/>
      <c r="AA3640" s="549"/>
      <c r="AB3640" s="549"/>
      <c r="AC3640" s="549"/>
      <c r="AD3640" s="549"/>
      <c r="AE3640" s="549"/>
      <c r="AF3640" s="549"/>
      <c r="AG3640" s="549"/>
      <c r="AH3640" s="549"/>
    </row>
    <row r="3641" spans="5:34" outlineLevel="1" x14ac:dyDescent="0.2">
      <c r="E3641" s="559"/>
      <c r="F3641" s="560" t="s">
        <v>152</v>
      </c>
      <c r="G3641" s="561"/>
      <c r="Q3641" s="519" t="s">
        <v>110</v>
      </c>
      <c r="R3641" s="551"/>
      <c r="S3641" s="552"/>
      <c r="T3641" s="553"/>
      <c r="U3641" s="553"/>
      <c r="V3641" s="549"/>
      <c r="W3641" s="549"/>
      <c r="X3641" s="549"/>
      <c r="Y3641" s="549"/>
      <c r="Z3641" s="549"/>
      <c r="AA3641" s="549"/>
      <c r="AB3641" s="549"/>
      <c r="AC3641" s="549"/>
      <c r="AD3641" s="549"/>
      <c r="AE3641" s="549"/>
      <c r="AF3641" s="549"/>
      <c r="AG3641" s="549"/>
      <c r="AH3641" s="549"/>
    </row>
    <row r="3642" spans="5:34" outlineLevel="1" x14ac:dyDescent="0.2">
      <c r="E3642" s="559"/>
      <c r="F3642" s="560" t="s">
        <v>152</v>
      </c>
      <c r="G3642" s="561"/>
      <c r="Q3642" s="519" t="s">
        <v>110</v>
      </c>
      <c r="R3642" s="551"/>
      <c r="S3642" s="552"/>
      <c r="T3642" s="553"/>
      <c r="U3642" s="553"/>
      <c r="V3642" s="549"/>
      <c r="W3642" s="549"/>
      <c r="X3642" s="549"/>
      <c r="Y3642" s="549"/>
      <c r="Z3642" s="549"/>
      <c r="AA3642" s="549"/>
      <c r="AB3642" s="549"/>
      <c r="AC3642" s="549"/>
      <c r="AD3642" s="549"/>
      <c r="AE3642" s="549"/>
      <c r="AF3642" s="549"/>
      <c r="AG3642" s="549"/>
      <c r="AH3642" s="549"/>
    </row>
    <row r="3643" spans="5:34" outlineLevel="1" x14ac:dyDescent="0.2">
      <c r="E3643" s="559"/>
      <c r="F3643" s="560" t="s">
        <v>152</v>
      </c>
      <c r="G3643" s="561"/>
      <c r="Q3643" s="519" t="s">
        <v>110</v>
      </c>
      <c r="R3643" s="551"/>
      <c r="S3643" s="552"/>
      <c r="T3643" s="553"/>
      <c r="U3643" s="553"/>
      <c r="V3643" s="549"/>
      <c r="W3643" s="549"/>
      <c r="X3643" s="549"/>
      <c r="Y3643" s="549"/>
      <c r="Z3643" s="549"/>
      <c r="AA3643" s="549"/>
      <c r="AB3643" s="549"/>
      <c r="AC3643" s="549"/>
      <c r="AD3643" s="549"/>
      <c r="AE3643" s="549"/>
      <c r="AF3643" s="549"/>
      <c r="AG3643" s="549"/>
      <c r="AH3643" s="549"/>
    </row>
    <row r="3644" spans="5:34" outlineLevel="1" x14ac:dyDescent="0.2">
      <c r="E3644" s="559"/>
      <c r="F3644" s="560" t="s">
        <v>152</v>
      </c>
      <c r="G3644" s="561"/>
      <c r="Q3644" s="519" t="s">
        <v>110</v>
      </c>
      <c r="R3644" s="551"/>
      <c r="S3644" s="552"/>
      <c r="T3644" s="553"/>
      <c r="U3644" s="553"/>
      <c r="V3644" s="549"/>
      <c r="W3644" s="549"/>
      <c r="X3644" s="549"/>
      <c r="Y3644" s="549"/>
      <c r="Z3644" s="549"/>
      <c r="AA3644" s="549"/>
      <c r="AB3644" s="549"/>
      <c r="AC3644" s="549"/>
      <c r="AD3644" s="549"/>
      <c r="AE3644" s="549"/>
      <c r="AF3644" s="549"/>
      <c r="AG3644" s="549"/>
      <c r="AH3644" s="549"/>
    </row>
    <row r="3645" spans="5:34" outlineLevel="1" x14ac:dyDescent="0.2">
      <c r="E3645" s="559"/>
      <c r="F3645" s="560" t="s">
        <v>152</v>
      </c>
      <c r="G3645" s="561"/>
      <c r="Q3645" s="519" t="s">
        <v>110</v>
      </c>
      <c r="R3645" s="551"/>
      <c r="S3645" s="552"/>
      <c r="T3645" s="553"/>
      <c r="U3645" s="553"/>
      <c r="V3645" s="549"/>
      <c r="W3645" s="549"/>
      <c r="X3645" s="549"/>
      <c r="Y3645" s="549"/>
      <c r="Z3645" s="549"/>
      <c r="AA3645" s="549"/>
      <c r="AB3645" s="549"/>
      <c r="AC3645" s="549"/>
      <c r="AD3645" s="549"/>
      <c r="AE3645" s="549"/>
      <c r="AF3645" s="549"/>
      <c r="AG3645" s="549"/>
      <c r="AH3645" s="549"/>
    </row>
    <row r="3646" spans="5:34" outlineLevel="1" x14ac:dyDescent="0.2">
      <c r="E3646" s="559"/>
      <c r="F3646" s="560" t="s">
        <v>152</v>
      </c>
      <c r="G3646" s="561"/>
      <c r="Q3646" s="519" t="s">
        <v>110</v>
      </c>
      <c r="R3646" s="551"/>
      <c r="S3646" s="552"/>
      <c r="T3646" s="553"/>
      <c r="U3646" s="553"/>
      <c r="V3646" s="549"/>
      <c r="W3646" s="549"/>
      <c r="X3646" s="549"/>
      <c r="Y3646" s="549"/>
      <c r="Z3646" s="549"/>
      <c r="AA3646" s="549"/>
      <c r="AB3646" s="549"/>
      <c r="AC3646" s="549"/>
      <c r="AD3646" s="549"/>
      <c r="AE3646" s="549"/>
      <c r="AF3646" s="549"/>
      <c r="AG3646" s="549"/>
      <c r="AH3646" s="549"/>
    </row>
    <row r="3647" spans="5:34" outlineLevel="1" x14ac:dyDescent="0.2">
      <c r="E3647" s="559"/>
      <c r="F3647" s="560" t="s">
        <v>152</v>
      </c>
      <c r="G3647" s="561"/>
      <c r="Q3647" s="519" t="s">
        <v>110</v>
      </c>
      <c r="R3647" s="551"/>
      <c r="S3647" s="552"/>
      <c r="T3647" s="553"/>
      <c r="U3647" s="553"/>
      <c r="V3647" s="549"/>
      <c r="W3647" s="549"/>
      <c r="X3647" s="549"/>
      <c r="Y3647" s="549"/>
      <c r="Z3647" s="549"/>
      <c r="AA3647" s="549"/>
      <c r="AB3647" s="549"/>
      <c r="AC3647" s="549"/>
      <c r="AD3647" s="549"/>
      <c r="AE3647" s="549"/>
      <c r="AF3647" s="549"/>
      <c r="AG3647" s="549"/>
      <c r="AH3647" s="549"/>
    </row>
    <row r="3648" spans="5:34" outlineLevel="1" x14ac:dyDescent="0.2">
      <c r="E3648" s="559"/>
      <c r="F3648" s="560" t="s">
        <v>152</v>
      </c>
      <c r="G3648" s="561"/>
      <c r="Q3648" s="519" t="s">
        <v>110</v>
      </c>
      <c r="R3648" s="551"/>
      <c r="S3648" s="552"/>
      <c r="T3648" s="553"/>
      <c r="U3648" s="553"/>
      <c r="V3648" s="549"/>
      <c r="W3648" s="549"/>
      <c r="X3648" s="549"/>
      <c r="Y3648" s="549"/>
      <c r="Z3648" s="549"/>
      <c r="AA3648" s="549"/>
      <c r="AB3648" s="549"/>
      <c r="AC3648" s="549"/>
      <c r="AD3648" s="549"/>
      <c r="AE3648" s="549"/>
      <c r="AF3648" s="549"/>
      <c r="AG3648" s="549"/>
      <c r="AH3648" s="549"/>
    </row>
    <row r="3649" spans="5:34" outlineLevel="1" x14ac:dyDescent="0.2">
      <c r="E3649" s="559"/>
      <c r="F3649" s="560" t="s">
        <v>152</v>
      </c>
      <c r="G3649" s="561"/>
      <c r="Q3649" s="519" t="s">
        <v>110</v>
      </c>
      <c r="R3649" s="551"/>
      <c r="S3649" s="552"/>
      <c r="T3649" s="553"/>
      <c r="U3649" s="553"/>
      <c r="V3649" s="549"/>
      <c r="W3649" s="549"/>
      <c r="X3649" s="549"/>
      <c r="Y3649" s="549"/>
      <c r="Z3649" s="549"/>
      <c r="AA3649" s="549"/>
      <c r="AB3649" s="549"/>
      <c r="AC3649" s="549"/>
      <c r="AD3649" s="549"/>
      <c r="AE3649" s="549"/>
      <c r="AF3649" s="549"/>
      <c r="AG3649" s="549"/>
      <c r="AH3649" s="549"/>
    </row>
    <row r="3650" spans="5:34" outlineLevel="1" x14ac:dyDescent="0.2">
      <c r="E3650" s="559"/>
      <c r="F3650" s="560" t="s">
        <v>152</v>
      </c>
      <c r="G3650" s="561"/>
      <c r="Q3650" s="519" t="s">
        <v>110</v>
      </c>
      <c r="R3650" s="551"/>
      <c r="S3650" s="552"/>
      <c r="T3650" s="553"/>
      <c r="U3650" s="553"/>
      <c r="V3650" s="549"/>
      <c r="W3650" s="549"/>
      <c r="X3650" s="549"/>
      <c r="Y3650" s="549"/>
      <c r="Z3650" s="549"/>
      <c r="AA3650" s="549"/>
      <c r="AB3650" s="549"/>
      <c r="AC3650" s="549"/>
      <c r="AD3650" s="549"/>
      <c r="AE3650" s="549"/>
      <c r="AF3650" s="549"/>
      <c r="AG3650" s="549"/>
      <c r="AH3650" s="549"/>
    </row>
    <row r="3651" spans="5:34" outlineLevel="1" x14ac:dyDescent="0.2">
      <c r="E3651" s="559"/>
      <c r="F3651" s="560" t="s">
        <v>152</v>
      </c>
      <c r="G3651" s="561"/>
      <c r="Q3651" s="519" t="s">
        <v>110</v>
      </c>
      <c r="R3651" s="551"/>
      <c r="S3651" s="552"/>
      <c r="T3651" s="553"/>
      <c r="U3651" s="553"/>
      <c r="V3651" s="549"/>
      <c r="W3651" s="549"/>
      <c r="X3651" s="549"/>
      <c r="Y3651" s="549"/>
      <c r="Z3651" s="549"/>
      <c r="AA3651" s="549"/>
      <c r="AB3651" s="549"/>
      <c r="AC3651" s="549"/>
      <c r="AD3651" s="549"/>
      <c r="AE3651" s="549"/>
      <c r="AF3651" s="549"/>
      <c r="AG3651" s="549"/>
      <c r="AH3651" s="549"/>
    </row>
    <row r="3652" spans="5:34" outlineLevel="1" x14ac:dyDescent="0.2">
      <c r="E3652" s="559"/>
      <c r="F3652" s="560" t="s">
        <v>152</v>
      </c>
      <c r="G3652" s="561"/>
      <c r="Q3652" s="519" t="s">
        <v>110</v>
      </c>
      <c r="R3652" s="551"/>
      <c r="S3652" s="552"/>
      <c r="T3652" s="553"/>
      <c r="U3652" s="553"/>
      <c r="V3652" s="549"/>
      <c r="W3652" s="549"/>
      <c r="X3652" s="549"/>
      <c r="Y3652" s="549"/>
      <c r="Z3652" s="549"/>
      <c r="AA3652" s="549"/>
      <c r="AB3652" s="549"/>
      <c r="AC3652" s="549"/>
      <c r="AD3652" s="549"/>
      <c r="AE3652" s="549"/>
      <c r="AF3652" s="549"/>
      <c r="AG3652" s="549"/>
      <c r="AH3652" s="549"/>
    </row>
    <row r="3653" spans="5:34" outlineLevel="1" x14ac:dyDescent="0.2">
      <c r="E3653" s="559"/>
      <c r="F3653" s="560" t="s">
        <v>152</v>
      </c>
      <c r="G3653" s="561"/>
      <c r="Q3653" s="519" t="s">
        <v>110</v>
      </c>
      <c r="R3653" s="551"/>
      <c r="S3653" s="552"/>
      <c r="T3653" s="553"/>
      <c r="U3653" s="553"/>
      <c r="V3653" s="549"/>
      <c r="W3653" s="549"/>
      <c r="X3653" s="549"/>
      <c r="Y3653" s="549"/>
      <c r="Z3653" s="549"/>
      <c r="AA3653" s="549"/>
      <c r="AB3653" s="549"/>
      <c r="AC3653" s="549"/>
      <c r="AD3653" s="549"/>
      <c r="AE3653" s="549"/>
      <c r="AF3653" s="549"/>
      <c r="AG3653" s="549"/>
      <c r="AH3653" s="549"/>
    </row>
    <row r="3654" spans="5:34" outlineLevel="1" x14ac:dyDescent="0.2">
      <c r="E3654" s="559"/>
      <c r="F3654" s="560" t="s">
        <v>152</v>
      </c>
      <c r="G3654" s="561"/>
      <c r="Q3654" s="519" t="s">
        <v>110</v>
      </c>
      <c r="R3654" s="551"/>
      <c r="S3654" s="552"/>
      <c r="T3654" s="553"/>
      <c r="U3654" s="553"/>
      <c r="V3654" s="549"/>
      <c r="W3654" s="549"/>
      <c r="X3654" s="549"/>
      <c r="Y3654" s="549"/>
      <c r="Z3654" s="549"/>
      <c r="AA3654" s="549"/>
      <c r="AB3654" s="549"/>
      <c r="AC3654" s="549"/>
      <c r="AD3654" s="549"/>
      <c r="AE3654" s="549"/>
      <c r="AF3654" s="549"/>
      <c r="AG3654" s="549"/>
      <c r="AH3654" s="549"/>
    </row>
    <row r="3655" spans="5:34" outlineLevel="1" x14ac:dyDescent="0.2">
      <c r="E3655" s="559"/>
      <c r="F3655" s="560" t="s">
        <v>152</v>
      </c>
      <c r="G3655" s="561"/>
      <c r="Q3655" s="519" t="s">
        <v>110</v>
      </c>
      <c r="R3655" s="551"/>
      <c r="S3655" s="552"/>
      <c r="T3655" s="553"/>
      <c r="U3655" s="553"/>
      <c r="V3655" s="549"/>
      <c r="W3655" s="549"/>
      <c r="X3655" s="549"/>
      <c r="Y3655" s="549"/>
      <c r="Z3655" s="549"/>
      <c r="AA3655" s="549"/>
      <c r="AB3655" s="549"/>
      <c r="AC3655" s="549"/>
      <c r="AD3655" s="549"/>
      <c r="AE3655" s="549"/>
      <c r="AF3655" s="549"/>
      <c r="AG3655" s="549"/>
      <c r="AH3655" s="549"/>
    </row>
    <row r="3656" spans="5:34" outlineLevel="1" x14ac:dyDescent="0.2">
      <c r="E3656" s="559"/>
      <c r="F3656" s="560" t="s">
        <v>152</v>
      </c>
      <c r="G3656" s="561"/>
      <c r="Q3656" s="519" t="s">
        <v>110</v>
      </c>
      <c r="R3656" s="551"/>
      <c r="S3656" s="552"/>
      <c r="T3656" s="553"/>
      <c r="U3656" s="553"/>
      <c r="V3656" s="549"/>
      <c r="W3656" s="549"/>
      <c r="X3656" s="549"/>
      <c r="Y3656" s="549"/>
      <c r="Z3656" s="549"/>
      <c r="AA3656" s="549"/>
      <c r="AB3656" s="549"/>
      <c r="AC3656" s="549"/>
      <c r="AD3656" s="549"/>
      <c r="AE3656" s="549"/>
      <c r="AF3656" s="549"/>
      <c r="AG3656" s="549"/>
      <c r="AH3656" s="549"/>
    </row>
    <row r="3657" spans="5:34" outlineLevel="1" x14ac:dyDescent="0.2">
      <c r="E3657" s="559"/>
      <c r="F3657" s="560" t="s">
        <v>152</v>
      </c>
      <c r="G3657" s="561"/>
      <c r="Q3657" s="519" t="s">
        <v>110</v>
      </c>
      <c r="R3657" s="551"/>
      <c r="S3657" s="552"/>
      <c r="T3657" s="553"/>
      <c r="U3657" s="553"/>
      <c r="V3657" s="549"/>
      <c r="W3657" s="549"/>
      <c r="X3657" s="549"/>
      <c r="Y3657" s="549"/>
      <c r="Z3657" s="549"/>
      <c r="AA3657" s="549"/>
      <c r="AB3657" s="549"/>
      <c r="AC3657" s="549"/>
      <c r="AD3657" s="549"/>
      <c r="AE3657" s="549"/>
      <c r="AF3657" s="549"/>
      <c r="AG3657" s="549"/>
      <c r="AH3657" s="549"/>
    </row>
    <row r="3658" spans="5:34" outlineLevel="1" x14ac:dyDescent="0.2">
      <c r="E3658" s="559"/>
      <c r="F3658" s="560" t="s">
        <v>152</v>
      </c>
      <c r="G3658" s="561"/>
      <c r="Q3658" s="519" t="s">
        <v>110</v>
      </c>
      <c r="R3658" s="551"/>
      <c r="S3658" s="552"/>
      <c r="T3658" s="553"/>
      <c r="U3658" s="553"/>
      <c r="V3658" s="549"/>
      <c r="W3658" s="549"/>
      <c r="X3658" s="549"/>
      <c r="Y3658" s="549"/>
      <c r="Z3658" s="549"/>
      <c r="AA3658" s="549"/>
      <c r="AB3658" s="549"/>
      <c r="AC3658" s="549"/>
      <c r="AD3658" s="549"/>
      <c r="AE3658" s="549"/>
      <c r="AF3658" s="549"/>
      <c r="AG3658" s="549"/>
      <c r="AH3658" s="549"/>
    </row>
    <row r="3659" spans="5:34" outlineLevel="1" x14ac:dyDescent="0.2">
      <c r="E3659" s="559"/>
      <c r="F3659" s="560" t="s">
        <v>152</v>
      </c>
      <c r="G3659" s="561"/>
      <c r="Q3659" s="519" t="s">
        <v>110</v>
      </c>
      <c r="R3659" s="551"/>
      <c r="S3659" s="552"/>
      <c r="T3659" s="553"/>
      <c r="U3659" s="553"/>
      <c r="V3659" s="549"/>
      <c r="W3659" s="549"/>
      <c r="X3659" s="549"/>
      <c r="Y3659" s="549"/>
      <c r="Z3659" s="549"/>
      <c r="AA3659" s="549"/>
      <c r="AB3659" s="549"/>
      <c r="AC3659" s="549"/>
      <c r="AD3659" s="549"/>
      <c r="AE3659" s="549"/>
      <c r="AF3659" s="549"/>
      <c r="AG3659" s="549"/>
      <c r="AH3659" s="549"/>
    </row>
    <row r="3660" spans="5:34" outlineLevel="1" x14ac:dyDescent="0.2">
      <c r="E3660" s="559"/>
      <c r="F3660" s="560" t="s">
        <v>152</v>
      </c>
      <c r="G3660" s="561"/>
      <c r="Q3660" s="519" t="s">
        <v>110</v>
      </c>
      <c r="R3660" s="551"/>
      <c r="S3660" s="552"/>
      <c r="T3660" s="553"/>
      <c r="U3660" s="553"/>
      <c r="V3660" s="549"/>
      <c r="W3660" s="549"/>
      <c r="X3660" s="549"/>
      <c r="Y3660" s="549"/>
      <c r="Z3660" s="549"/>
      <c r="AA3660" s="549"/>
      <c r="AB3660" s="549"/>
      <c r="AC3660" s="549"/>
      <c r="AD3660" s="549"/>
      <c r="AE3660" s="549"/>
      <c r="AF3660" s="549"/>
      <c r="AG3660" s="549"/>
      <c r="AH3660" s="549"/>
    </row>
    <row r="3661" spans="5:34" outlineLevel="1" x14ac:dyDescent="0.2">
      <c r="E3661" s="559"/>
      <c r="F3661" s="560" t="s">
        <v>152</v>
      </c>
      <c r="G3661" s="561"/>
      <c r="Q3661" s="519" t="s">
        <v>110</v>
      </c>
      <c r="R3661" s="551"/>
      <c r="S3661" s="552"/>
      <c r="T3661" s="553"/>
      <c r="U3661" s="553"/>
      <c r="V3661" s="549"/>
      <c r="W3661" s="549"/>
      <c r="X3661" s="549"/>
      <c r="Y3661" s="549"/>
      <c r="Z3661" s="549"/>
      <c r="AA3661" s="549"/>
      <c r="AB3661" s="549"/>
      <c r="AC3661" s="549"/>
      <c r="AD3661" s="549"/>
      <c r="AE3661" s="549"/>
      <c r="AF3661" s="549"/>
      <c r="AG3661" s="549"/>
      <c r="AH3661" s="549"/>
    </row>
    <row r="3662" spans="5:34" outlineLevel="1" x14ac:dyDescent="0.2">
      <c r="E3662" s="559"/>
      <c r="F3662" s="560" t="s">
        <v>152</v>
      </c>
      <c r="G3662" s="561"/>
      <c r="Q3662" s="519" t="s">
        <v>110</v>
      </c>
      <c r="R3662" s="551"/>
      <c r="S3662" s="552"/>
      <c r="T3662" s="553"/>
      <c r="U3662" s="553"/>
      <c r="V3662" s="549"/>
      <c r="W3662" s="549"/>
      <c r="X3662" s="549"/>
      <c r="Y3662" s="549"/>
      <c r="Z3662" s="549"/>
      <c r="AA3662" s="549"/>
      <c r="AB3662" s="549"/>
      <c r="AC3662" s="549"/>
      <c r="AD3662" s="549"/>
      <c r="AE3662" s="549"/>
      <c r="AF3662" s="549"/>
      <c r="AG3662" s="549"/>
      <c r="AH3662" s="549"/>
    </row>
    <row r="3663" spans="5:34" outlineLevel="1" x14ac:dyDescent="0.2">
      <c r="E3663" s="559"/>
      <c r="F3663" s="560" t="s">
        <v>152</v>
      </c>
      <c r="G3663" s="561"/>
      <c r="Q3663" s="519" t="s">
        <v>110</v>
      </c>
      <c r="R3663" s="551"/>
      <c r="S3663" s="552"/>
      <c r="T3663" s="553"/>
      <c r="U3663" s="553"/>
      <c r="V3663" s="549"/>
      <c r="W3663" s="549"/>
      <c r="X3663" s="549"/>
      <c r="Y3663" s="549"/>
      <c r="Z3663" s="549"/>
      <c r="AA3663" s="549"/>
      <c r="AB3663" s="549"/>
      <c r="AC3663" s="549"/>
      <c r="AD3663" s="549"/>
      <c r="AE3663" s="549"/>
      <c r="AF3663" s="549"/>
      <c r="AG3663" s="549"/>
      <c r="AH3663" s="549"/>
    </row>
    <row r="3664" spans="5:34" outlineLevel="1" x14ac:dyDescent="0.2">
      <c r="E3664" s="559"/>
      <c r="F3664" s="560" t="s">
        <v>152</v>
      </c>
      <c r="G3664" s="561"/>
      <c r="Q3664" s="519" t="s">
        <v>110</v>
      </c>
      <c r="R3664" s="551"/>
      <c r="S3664" s="552"/>
      <c r="T3664" s="553"/>
      <c r="U3664" s="553"/>
      <c r="V3664" s="549"/>
      <c r="W3664" s="549"/>
      <c r="X3664" s="549"/>
      <c r="Y3664" s="549"/>
      <c r="Z3664" s="549"/>
      <c r="AA3664" s="549"/>
      <c r="AB3664" s="549"/>
      <c r="AC3664" s="549"/>
      <c r="AD3664" s="549"/>
      <c r="AE3664" s="549"/>
      <c r="AF3664" s="549"/>
      <c r="AG3664" s="549"/>
      <c r="AH3664" s="549"/>
    </row>
    <row r="3665" spans="5:34" outlineLevel="1" x14ac:dyDescent="0.2">
      <c r="E3665" s="559"/>
      <c r="F3665" s="560" t="s">
        <v>152</v>
      </c>
      <c r="G3665" s="561"/>
      <c r="Q3665" s="519" t="s">
        <v>110</v>
      </c>
      <c r="R3665" s="551"/>
      <c r="S3665" s="552"/>
      <c r="T3665" s="553"/>
      <c r="U3665" s="553"/>
      <c r="V3665" s="549"/>
      <c r="W3665" s="549"/>
      <c r="X3665" s="549"/>
      <c r="Y3665" s="549"/>
      <c r="Z3665" s="549"/>
      <c r="AA3665" s="549"/>
      <c r="AB3665" s="549"/>
      <c r="AC3665" s="549"/>
      <c r="AD3665" s="549"/>
      <c r="AE3665" s="549"/>
      <c r="AF3665" s="549"/>
      <c r="AG3665" s="549"/>
      <c r="AH3665" s="549"/>
    </row>
    <row r="3666" spans="5:34" outlineLevel="1" x14ac:dyDescent="0.2">
      <c r="E3666" s="559"/>
      <c r="F3666" s="560" t="s">
        <v>152</v>
      </c>
      <c r="G3666" s="561"/>
      <c r="Q3666" s="519" t="s">
        <v>110</v>
      </c>
      <c r="R3666" s="551"/>
      <c r="S3666" s="552"/>
      <c r="T3666" s="553"/>
      <c r="U3666" s="553"/>
      <c r="V3666" s="549"/>
      <c r="W3666" s="549"/>
      <c r="X3666" s="549"/>
      <c r="Y3666" s="549"/>
      <c r="Z3666" s="549"/>
      <c r="AA3666" s="549"/>
      <c r="AB3666" s="549"/>
      <c r="AC3666" s="549"/>
      <c r="AD3666" s="549"/>
      <c r="AE3666" s="549"/>
      <c r="AF3666" s="549"/>
      <c r="AG3666" s="549"/>
      <c r="AH3666" s="549"/>
    </row>
    <row r="3667" spans="5:34" outlineLevel="1" x14ac:dyDescent="0.2">
      <c r="E3667" s="559"/>
      <c r="F3667" s="560" t="s">
        <v>152</v>
      </c>
      <c r="G3667" s="561"/>
      <c r="Q3667" s="519" t="s">
        <v>110</v>
      </c>
      <c r="R3667" s="551"/>
      <c r="S3667" s="552"/>
      <c r="T3667" s="553"/>
      <c r="U3667" s="553"/>
      <c r="V3667" s="549"/>
      <c r="W3667" s="549"/>
      <c r="X3667" s="549"/>
      <c r="Y3667" s="549"/>
      <c r="Z3667" s="549"/>
      <c r="AA3667" s="549"/>
      <c r="AB3667" s="549"/>
      <c r="AC3667" s="549"/>
      <c r="AD3667" s="549"/>
      <c r="AE3667" s="549"/>
      <c r="AF3667" s="549"/>
      <c r="AG3667" s="549"/>
      <c r="AH3667" s="549"/>
    </row>
    <row r="3668" spans="5:34" outlineLevel="1" x14ac:dyDescent="0.2">
      <c r="E3668" s="559"/>
      <c r="F3668" s="560" t="s">
        <v>152</v>
      </c>
      <c r="G3668" s="561"/>
      <c r="Q3668" s="519" t="s">
        <v>110</v>
      </c>
      <c r="R3668" s="551"/>
      <c r="S3668" s="552"/>
      <c r="T3668" s="553"/>
      <c r="U3668" s="553"/>
      <c r="V3668" s="549"/>
      <c r="W3668" s="549"/>
      <c r="X3668" s="549"/>
      <c r="Y3668" s="549"/>
      <c r="Z3668" s="549"/>
      <c r="AA3668" s="549"/>
      <c r="AB3668" s="549"/>
      <c r="AC3668" s="549"/>
      <c r="AD3668" s="549"/>
      <c r="AE3668" s="549"/>
      <c r="AF3668" s="549"/>
      <c r="AG3668" s="549"/>
      <c r="AH3668" s="549"/>
    </row>
    <row r="3669" spans="5:34" outlineLevel="1" x14ac:dyDescent="0.2">
      <c r="E3669" s="559"/>
      <c r="F3669" s="560" t="s">
        <v>152</v>
      </c>
      <c r="G3669" s="561"/>
      <c r="Q3669" s="519" t="s">
        <v>110</v>
      </c>
      <c r="R3669" s="551"/>
      <c r="S3669" s="552"/>
      <c r="T3669" s="553"/>
      <c r="U3669" s="553"/>
      <c r="V3669" s="549"/>
      <c r="W3669" s="549"/>
      <c r="X3669" s="549"/>
      <c r="Y3669" s="549"/>
      <c r="Z3669" s="549"/>
      <c r="AA3669" s="549"/>
      <c r="AB3669" s="549"/>
      <c r="AC3669" s="549"/>
      <c r="AD3669" s="549"/>
      <c r="AE3669" s="549"/>
      <c r="AF3669" s="549"/>
      <c r="AG3669" s="549"/>
      <c r="AH3669" s="549"/>
    </row>
    <row r="3670" spans="5:34" outlineLevel="1" x14ac:dyDescent="0.2">
      <c r="E3670" s="559"/>
      <c r="F3670" s="560" t="s">
        <v>152</v>
      </c>
      <c r="G3670" s="561"/>
      <c r="Q3670" s="519" t="s">
        <v>110</v>
      </c>
      <c r="R3670" s="551"/>
      <c r="S3670" s="552"/>
      <c r="T3670" s="553"/>
      <c r="U3670" s="553"/>
      <c r="V3670" s="549"/>
      <c r="W3670" s="549"/>
      <c r="X3670" s="549"/>
      <c r="Y3670" s="549"/>
      <c r="Z3670" s="549"/>
      <c r="AA3670" s="549"/>
      <c r="AB3670" s="549"/>
      <c r="AC3670" s="549"/>
      <c r="AD3670" s="549"/>
      <c r="AE3670" s="549"/>
      <c r="AF3670" s="549"/>
      <c r="AG3670" s="549"/>
      <c r="AH3670" s="549"/>
    </row>
    <row r="3671" spans="5:34" outlineLevel="1" x14ac:dyDescent="0.2">
      <c r="E3671" s="559"/>
      <c r="F3671" s="560" t="s">
        <v>152</v>
      </c>
      <c r="G3671" s="561"/>
      <c r="Q3671" s="519" t="s">
        <v>110</v>
      </c>
      <c r="R3671" s="551"/>
      <c r="S3671" s="552"/>
      <c r="T3671" s="553"/>
      <c r="U3671" s="553"/>
      <c r="V3671" s="549"/>
      <c r="W3671" s="549"/>
      <c r="X3671" s="549"/>
      <c r="Y3671" s="549"/>
      <c r="Z3671" s="549"/>
      <c r="AA3671" s="549"/>
      <c r="AB3671" s="549"/>
      <c r="AC3671" s="549"/>
      <c r="AD3671" s="549"/>
      <c r="AE3671" s="549"/>
      <c r="AF3671" s="549"/>
      <c r="AG3671" s="549"/>
      <c r="AH3671" s="549"/>
    </row>
    <row r="3672" spans="5:34" outlineLevel="1" x14ac:dyDescent="0.2">
      <c r="E3672" s="559"/>
      <c r="F3672" s="560" t="s">
        <v>152</v>
      </c>
      <c r="G3672" s="561"/>
      <c r="Q3672" s="519" t="s">
        <v>110</v>
      </c>
      <c r="R3672" s="551"/>
      <c r="S3672" s="552"/>
      <c r="T3672" s="553"/>
      <c r="U3672" s="553"/>
      <c r="V3672" s="549"/>
      <c r="W3672" s="549"/>
      <c r="X3672" s="549"/>
      <c r="Y3672" s="549"/>
      <c r="Z3672" s="549"/>
      <c r="AA3672" s="549"/>
      <c r="AB3672" s="549"/>
      <c r="AC3672" s="549"/>
      <c r="AD3672" s="549"/>
      <c r="AE3672" s="549"/>
      <c r="AF3672" s="549"/>
      <c r="AG3672" s="549"/>
      <c r="AH3672" s="549"/>
    </row>
    <row r="3673" spans="5:34" outlineLevel="1" x14ac:dyDescent="0.2">
      <c r="E3673" s="559"/>
      <c r="F3673" s="560" t="s">
        <v>152</v>
      </c>
      <c r="G3673" s="561"/>
      <c r="Q3673" s="519" t="s">
        <v>110</v>
      </c>
      <c r="R3673" s="551"/>
      <c r="S3673" s="552"/>
      <c r="T3673" s="553"/>
      <c r="U3673" s="553"/>
      <c r="V3673" s="549"/>
      <c r="W3673" s="549"/>
      <c r="X3673" s="549"/>
      <c r="Y3673" s="549"/>
      <c r="Z3673" s="549"/>
      <c r="AA3673" s="549"/>
      <c r="AB3673" s="549"/>
      <c r="AC3673" s="549"/>
      <c r="AD3673" s="549"/>
      <c r="AE3673" s="549"/>
      <c r="AF3673" s="549"/>
      <c r="AG3673" s="549"/>
      <c r="AH3673" s="549"/>
    </row>
    <row r="3674" spans="5:34" outlineLevel="1" x14ac:dyDescent="0.2">
      <c r="E3674" s="559"/>
      <c r="F3674" s="560" t="s">
        <v>152</v>
      </c>
      <c r="G3674" s="561"/>
      <c r="Q3674" s="519" t="s">
        <v>110</v>
      </c>
      <c r="R3674" s="551"/>
      <c r="S3674" s="552"/>
      <c r="T3674" s="553"/>
      <c r="U3674" s="553"/>
      <c r="V3674" s="549"/>
      <c r="W3674" s="549"/>
      <c r="X3674" s="549"/>
      <c r="Y3674" s="549"/>
      <c r="Z3674" s="549"/>
      <c r="AA3674" s="549"/>
      <c r="AB3674" s="549"/>
      <c r="AC3674" s="549"/>
      <c r="AD3674" s="549"/>
      <c r="AE3674" s="549"/>
      <c r="AF3674" s="549"/>
      <c r="AG3674" s="549"/>
      <c r="AH3674" s="549"/>
    </row>
    <row r="3675" spans="5:34" outlineLevel="1" x14ac:dyDescent="0.2">
      <c r="E3675" s="559"/>
      <c r="F3675" s="560" t="s">
        <v>152</v>
      </c>
      <c r="G3675" s="561"/>
      <c r="Q3675" s="519" t="s">
        <v>110</v>
      </c>
      <c r="R3675" s="551"/>
      <c r="S3675" s="552"/>
      <c r="T3675" s="553"/>
      <c r="U3675" s="553"/>
      <c r="V3675" s="549"/>
      <c r="W3675" s="549"/>
      <c r="X3675" s="549"/>
      <c r="Y3675" s="549"/>
      <c r="Z3675" s="549"/>
      <c r="AA3675" s="549"/>
      <c r="AB3675" s="549"/>
      <c r="AC3675" s="549"/>
      <c r="AD3675" s="549"/>
      <c r="AE3675" s="549"/>
      <c r="AF3675" s="549"/>
      <c r="AG3675" s="549"/>
      <c r="AH3675" s="549"/>
    </row>
    <row r="3676" spans="5:34" outlineLevel="1" x14ac:dyDescent="0.2">
      <c r="E3676" s="559"/>
      <c r="F3676" s="560" t="s">
        <v>152</v>
      </c>
      <c r="G3676" s="561"/>
      <c r="Q3676" s="519" t="s">
        <v>110</v>
      </c>
      <c r="R3676" s="551"/>
      <c r="S3676" s="552"/>
      <c r="T3676" s="553"/>
      <c r="U3676" s="553"/>
      <c r="V3676" s="549"/>
      <c r="W3676" s="549"/>
      <c r="X3676" s="549"/>
      <c r="Y3676" s="549"/>
      <c r="Z3676" s="549"/>
      <c r="AA3676" s="549"/>
      <c r="AB3676" s="549"/>
      <c r="AC3676" s="549"/>
      <c r="AD3676" s="549"/>
      <c r="AE3676" s="549"/>
      <c r="AF3676" s="549"/>
      <c r="AG3676" s="549"/>
      <c r="AH3676" s="549"/>
    </row>
    <row r="3677" spans="5:34" outlineLevel="1" x14ac:dyDescent="0.2">
      <c r="E3677" s="559"/>
      <c r="F3677" s="560" t="s">
        <v>152</v>
      </c>
      <c r="G3677" s="561"/>
      <c r="Q3677" s="519" t="s">
        <v>110</v>
      </c>
      <c r="R3677" s="551"/>
      <c r="S3677" s="552"/>
      <c r="T3677" s="553"/>
      <c r="U3677" s="553"/>
      <c r="V3677" s="549"/>
      <c r="W3677" s="549"/>
      <c r="X3677" s="549"/>
      <c r="Y3677" s="549"/>
      <c r="Z3677" s="549"/>
      <c r="AA3677" s="549"/>
      <c r="AB3677" s="549"/>
      <c r="AC3677" s="549"/>
      <c r="AD3677" s="549"/>
      <c r="AE3677" s="549"/>
      <c r="AF3677" s="549"/>
      <c r="AG3677" s="549"/>
      <c r="AH3677" s="549"/>
    </row>
    <row r="3678" spans="5:34" outlineLevel="1" x14ac:dyDescent="0.2">
      <c r="E3678" s="559"/>
      <c r="F3678" s="560" t="s">
        <v>152</v>
      </c>
      <c r="G3678" s="561"/>
      <c r="Q3678" s="519" t="s">
        <v>110</v>
      </c>
      <c r="R3678" s="551"/>
      <c r="S3678" s="552"/>
      <c r="T3678" s="553"/>
      <c r="U3678" s="553"/>
      <c r="V3678" s="549"/>
      <c r="W3678" s="549"/>
      <c r="X3678" s="549"/>
      <c r="Y3678" s="549"/>
      <c r="Z3678" s="549"/>
      <c r="AA3678" s="549"/>
      <c r="AB3678" s="549"/>
      <c r="AC3678" s="549"/>
      <c r="AD3678" s="549"/>
      <c r="AE3678" s="549"/>
      <c r="AF3678" s="549"/>
      <c r="AG3678" s="549"/>
      <c r="AH3678" s="549"/>
    </row>
    <row r="3679" spans="5:34" outlineLevel="1" x14ac:dyDescent="0.2">
      <c r="E3679" s="559"/>
      <c r="F3679" s="560" t="s">
        <v>152</v>
      </c>
      <c r="G3679" s="561"/>
      <c r="Q3679" s="519" t="s">
        <v>110</v>
      </c>
      <c r="R3679" s="551"/>
      <c r="S3679" s="552"/>
      <c r="T3679" s="553"/>
      <c r="U3679" s="553"/>
      <c r="V3679" s="549"/>
      <c r="W3679" s="549"/>
      <c r="X3679" s="549"/>
      <c r="Y3679" s="549"/>
      <c r="Z3679" s="549"/>
      <c r="AA3679" s="549"/>
      <c r="AB3679" s="549"/>
      <c r="AC3679" s="549"/>
      <c r="AD3679" s="549"/>
      <c r="AE3679" s="549"/>
      <c r="AF3679" s="549"/>
      <c r="AG3679" s="549"/>
      <c r="AH3679" s="549"/>
    </row>
    <row r="3680" spans="5:34" outlineLevel="1" x14ac:dyDescent="0.2">
      <c r="E3680" s="559"/>
      <c r="F3680" s="560" t="s">
        <v>152</v>
      </c>
      <c r="G3680" s="561"/>
      <c r="Q3680" s="519" t="s">
        <v>110</v>
      </c>
      <c r="R3680" s="551"/>
      <c r="S3680" s="552"/>
      <c r="T3680" s="553"/>
      <c r="U3680" s="553"/>
      <c r="V3680" s="549"/>
      <c r="W3680" s="549"/>
      <c r="X3680" s="549"/>
      <c r="Y3680" s="549"/>
      <c r="Z3680" s="549"/>
      <c r="AA3680" s="549"/>
      <c r="AB3680" s="549"/>
      <c r="AC3680" s="549"/>
      <c r="AD3680" s="549"/>
      <c r="AE3680" s="549"/>
      <c r="AF3680" s="549"/>
      <c r="AG3680" s="549"/>
      <c r="AH3680" s="549"/>
    </row>
    <row r="3681" spans="5:34" outlineLevel="1" x14ac:dyDescent="0.2">
      <c r="E3681" s="559"/>
      <c r="F3681" s="560" t="s">
        <v>152</v>
      </c>
      <c r="G3681" s="561"/>
      <c r="Q3681" s="519" t="s">
        <v>110</v>
      </c>
      <c r="R3681" s="551"/>
      <c r="S3681" s="552"/>
      <c r="T3681" s="553"/>
      <c r="U3681" s="553"/>
      <c r="V3681" s="549"/>
      <c r="W3681" s="549"/>
      <c r="X3681" s="549"/>
      <c r="Y3681" s="549"/>
      <c r="Z3681" s="549"/>
      <c r="AA3681" s="549"/>
      <c r="AB3681" s="549"/>
      <c r="AC3681" s="549"/>
      <c r="AD3681" s="549"/>
      <c r="AE3681" s="549"/>
      <c r="AF3681" s="549"/>
      <c r="AG3681" s="549"/>
      <c r="AH3681" s="549"/>
    </row>
    <row r="3682" spans="5:34" outlineLevel="1" x14ac:dyDescent="0.2">
      <c r="E3682" s="559"/>
      <c r="F3682" s="560" t="s">
        <v>152</v>
      </c>
      <c r="G3682" s="561"/>
      <c r="Q3682" s="519" t="s">
        <v>110</v>
      </c>
      <c r="R3682" s="551"/>
      <c r="S3682" s="552"/>
      <c r="T3682" s="553"/>
      <c r="U3682" s="553"/>
      <c r="V3682" s="549"/>
      <c r="W3682" s="549"/>
      <c r="X3682" s="549"/>
      <c r="Y3682" s="549"/>
      <c r="Z3682" s="549"/>
      <c r="AA3682" s="549"/>
      <c r="AB3682" s="549"/>
      <c r="AC3682" s="549"/>
      <c r="AD3682" s="549"/>
      <c r="AE3682" s="549"/>
      <c r="AF3682" s="549"/>
      <c r="AG3682" s="549"/>
      <c r="AH3682" s="549"/>
    </row>
    <row r="3683" spans="5:34" outlineLevel="1" x14ac:dyDescent="0.2">
      <c r="E3683" s="559"/>
      <c r="F3683" s="560" t="s">
        <v>152</v>
      </c>
      <c r="G3683" s="561"/>
      <c r="Q3683" s="519" t="s">
        <v>110</v>
      </c>
      <c r="R3683" s="551"/>
      <c r="S3683" s="552"/>
      <c r="T3683" s="553"/>
      <c r="U3683" s="553"/>
      <c r="V3683" s="549"/>
      <c r="W3683" s="549"/>
      <c r="X3683" s="549"/>
      <c r="Y3683" s="549"/>
      <c r="Z3683" s="549"/>
      <c r="AA3683" s="549"/>
      <c r="AB3683" s="549"/>
      <c r="AC3683" s="549"/>
      <c r="AD3683" s="549"/>
      <c r="AE3683" s="549"/>
      <c r="AF3683" s="549"/>
      <c r="AG3683" s="549"/>
      <c r="AH3683" s="549"/>
    </row>
    <row r="3684" spans="5:34" outlineLevel="1" x14ac:dyDescent="0.2">
      <c r="E3684" s="559"/>
      <c r="F3684" s="560" t="s">
        <v>152</v>
      </c>
      <c r="G3684" s="561"/>
      <c r="Q3684" s="519" t="s">
        <v>110</v>
      </c>
      <c r="R3684" s="551"/>
      <c r="S3684" s="552"/>
      <c r="T3684" s="553"/>
      <c r="U3684" s="553"/>
      <c r="V3684" s="549"/>
      <c r="W3684" s="549"/>
      <c r="X3684" s="549"/>
      <c r="Y3684" s="549"/>
      <c r="Z3684" s="549"/>
      <c r="AA3684" s="549"/>
      <c r="AB3684" s="549"/>
      <c r="AC3684" s="549"/>
      <c r="AD3684" s="549"/>
      <c r="AE3684" s="549"/>
      <c r="AF3684" s="549"/>
      <c r="AG3684" s="549"/>
      <c r="AH3684" s="549"/>
    </row>
    <row r="3685" spans="5:34" outlineLevel="1" x14ac:dyDescent="0.2">
      <c r="E3685" s="559"/>
      <c r="F3685" s="560" t="s">
        <v>152</v>
      </c>
      <c r="G3685" s="561"/>
      <c r="Q3685" s="519" t="s">
        <v>110</v>
      </c>
      <c r="R3685" s="551"/>
      <c r="S3685" s="552"/>
      <c r="T3685" s="553"/>
      <c r="U3685" s="553"/>
      <c r="V3685" s="549"/>
      <c r="W3685" s="549"/>
      <c r="X3685" s="549"/>
      <c r="Y3685" s="549"/>
      <c r="Z3685" s="549"/>
      <c r="AA3685" s="549"/>
      <c r="AB3685" s="549"/>
      <c r="AC3685" s="549"/>
      <c r="AD3685" s="549"/>
      <c r="AE3685" s="549"/>
      <c r="AF3685" s="549"/>
      <c r="AG3685" s="549"/>
      <c r="AH3685" s="549"/>
    </row>
    <row r="3686" spans="5:34" outlineLevel="1" x14ac:dyDescent="0.2">
      <c r="E3686" s="559"/>
      <c r="F3686" s="560" t="s">
        <v>152</v>
      </c>
      <c r="G3686" s="561"/>
      <c r="Q3686" s="519" t="s">
        <v>110</v>
      </c>
      <c r="R3686" s="551"/>
      <c r="S3686" s="552"/>
      <c r="T3686" s="553"/>
      <c r="U3686" s="553"/>
      <c r="V3686" s="549"/>
      <c r="W3686" s="549"/>
      <c r="X3686" s="549"/>
      <c r="Y3686" s="549"/>
      <c r="Z3686" s="549"/>
      <c r="AA3686" s="549"/>
      <c r="AB3686" s="549"/>
      <c r="AC3686" s="549"/>
      <c r="AD3686" s="549"/>
      <c r="AE3686" s="549"/>
      <c r="AF3686" s="549"/>
      <c r="AG3686" s="549"/>
      <c r="AH3686" s="549"/>
    </row>
    <row r="3687" spans="5:34" outlineLevel="1" x14ac:dyDescent="0.2">
      <c r="E3687" s="559"/>
      <c r="F3687" s="560" t="s">
        <v>152</v>
      </c>
      <c r="G3687" s="561"/>
      <c r="Q3687" s="519" t="s">
        <v>110</v>
      </c>
      <c r="R3687" s="551"/>
      <c r="S3687" s="552"/>
      <c r="T3687" s="553"/>
      <c r="U3687" s="553"/>
      <c r="V3687" s="549"/>
      <c r="W3687" s="549"/>
      <c r="X3687" s="549"/>
      <c r="Y3687" s="549"/>
      <c r="Z3687" s="549"/>
      <c r="AA3687" s="549"/>
      <c r="AB3687" s="549"/>
      <c r="AC3687" s="549"/>
      <c r="AD3687" s="549"/>
      <c r="AE3687" s="549"/>
      <c r="AF3687" s="549"/>
      <c r="AG3687" s="549"/>
      <c r="AH3687" s="549"/>
    </row>
    <row r="3688" spans="5:34" outlineLevel="1" x14ac:dyDescent="0.2">
      <c r="E3688" s="559"/>
      <c r="F3688" s="560" t="s">
        <v>152</v>
      </c>
      <c r="G3688" s="561"/>
      <c r="Q3688" s="519" t="s">
        <v>110</v>
      </c>
      <c r="R3688" s="551"/>
      <c r="S3688" s="552"/>
      <c r="T3688" s="553"/>
      <c r="U3688" s="553"/>
      <c r="V3688" s="549"/>
      <c r="W3688" s="549"/>
      <c r="X3688" s="549"/>
      <c r="Y3688" s="549"/>
      <c r="Z3688" s="549"/>
      <c r="AA3688" s="549"/>
      <c r="AB3688" s="549"/>
      <c r="AC3688" s="549"/>
      <c r="AD3688" s="549"/>
      <c r="AE3688" s="549"/>
      <c r="AF3688" s="549"/>
      <c r="AG3688" s="549"/>
      <c r="AH3688" s="549"/>
    </row>
    <row r="3689" spans="5:34" outlineLevel="1" x14ac:dyDescent="0.2">
      <c r="E3689" s="559"/>
      <c r="F3689" s="560" t="s">
        <v>152</v>
      </c>
      <c r="G3689" s="561"/>
      <c r="Q3689" s="519" t="s">
        <v>110</v>
      </c>
      <c r="R3689" s="551"/>
      <c r="S3689" s="552"/>
      <c r="T3689" s="553"/>
      <c r="U3689" s="553"/>
      <c r="V3689" s="549"/>
      <c r="W3689" s="549"/>
      <c r="X3689" s="549"/>
      <c r="Y3689" s="549"/>
      <c r="Z3689" s="549"/>
      <c r="AA3689" s="549"/>
      <c r="AB3689" s="549"/>
      <c r="AC3689" s="549"/>
      <c r="AD3689" s="549"/>
      <c r="AE3689" s="549"/>
      <c r="AF3689" s="549"/>
      <c r="AG3689" s="549"/>
      <c r="AH3689" s="549"/>
    </row>
    <row r="3690" spans="5:34" outlineLevel="1" x14ac:dyDescent="0.2">
      <c r="E3690" s="559"/>
      <c r="F3690" s="560" t="s">
        <v>152</v>
      </c>
      <c r="G3690" s="561"/>
      <c r="Q3690" s="519" t="s">
        <v>110</v>
      </c>
      <c r="R3690" s="551"/>
      <c r="S3690" s="552"/>
      <c r="T3690" s="553"/>
      <c r="U3690" s="553"/>
      <c r="V3690" s="549"/>
      <c r="W3690" s="549"/>
      <c r="X3690" s="549"/>
      <c r="Y3690" s="549"/>
      <c r="Z3690" s="549"/>
      <c r="AA3690" s="549"/>
      <c r="AB3690" s="549"/>
      <c r="AC3690" s="549"/>
      <c r="AD3690" s="549"/>
      <c r="AE3690" s="549"/>
      <c r="AF3690" s="549"/>
      <c r="AG3690" s="549"/>
      <c r="AH3690" s="549"/>
    </row>
    <row r="3691" spans="5:34" outlineLevel="1" x14ac:dyDescent="0.2">
      <c r="E3691" s="559"/>
      <c r="F3691" s="560" t="s">
        <v>152</v>
      </c>
      <c r="G3691" s="561"/>
      <c r="Q3691" s="519" t="s">
        <v>110</v>
      </c>
      <c r="R3691" s="551"/>
      <c r="S3691" s="552"/>
      <c r="T3691" s="553"/>
      <c r="U3691" s="553"/>
      <c r="V3691" s="549"/>
      <c r="W3691" s="549"/>
      <c r="X3691" s="549"/>
      <c r="Y3691" s="549"/>
      <c r="Z3691" s="549"/>
      <c r="AA3691" s="549"/>
      <c r="AB3691" s="549"/>
      <c r="AC3691" s="549"/>
      <c r="AD3691" s="549"/>
      <c r="AE3691" s="549"/>
      <c r="AF3691" s="549"/>
      <c r="AG3691" s="549"/>
      <c r="AH3691" s="549"/>
    </row>
    <row r="3692" spans="5:34" outlineLevel="1" x14ac:dyDescent="0.2">
      <c r="E3692" s="559"/>
      <c r="F3692" s="560" t="s">
        <v>152</v>
      </c>
      <c r="G3692" s="561"/>
      <c r="Q3692" s="519" t="s">
        <v>110</v>
      </c>
      <c r="R3692" s="551"/>
      <c r="S3692" s="552"/>
      <c r="T3692" s="553"/>
      <c r="U3692" s="553"/>
      <c r="V3692" s="549"/>
      <c r="W3692" s="549"/>
      <c r="X3692" s="549"/>
      <c r="Y3692" s="549"/>
      <c r="Z3692" s="549"/>
      <c r="AA3692" s="549"/>
      <c r="AB3692" s="549"/>
      <c r="AC3692" s="549"/>
      <c r="AD3692" s="549"/>
      <c r="AE3692" s="549"/>
      <c r="AF3692" s="549"/>
      <c r="AG3692" s="549"/>
      <c r="AH3692" s="549"/>
    </row>
    <row r="3693" spans="5:34" outlineLevel="1" x14ac:dyDescent="0.2">
      <c r="E3693" s="559"/>
      <c r="F3693" s="560" t="s">
        <v>152</v>
      </c>
      <c r="G3693" s="561"/>
      <c r="Q3693" s="519" t="s">
        <v>110</v>
      </c>
      <c r="R3693" s="551"/>
      <c r="S3693" s="552"/>
      <c r="T3693" s="553"/>
      <c r="U3693" s="553"/>
      <c r="V3693" s="549"/>
      <c r="W3693" s="549"/>
      <c r="X3693" s="549"/>
      <c r="Y3693" s="549"/>
      <c r="Z3693" s="549"/>
      <c r="AA3693" s="549"/>
      <c r="AB3693" s="549"/>
      <c r="AC3693" s="549"/>
      <c r="AD3693" s="549"/>
      <c r="AE3693" s="549"/>
      <c r="AF3693" s="549"/>
      <c r="AG3693" s="549"/>
      <c r="AH3693" s="549"/>
    </row>
    <row r="3694" spans="5:34" outlineLevel="1" x14ac:dyDescent="0.2">
      <c r="E3694" s="559"/>
      <c r="F3694" s="560" t="s">
        <v>152</v>
      </c>
      <c r="G3694" s="561"/>
      <c r="Q3694" s="519" t="s">
        <v>110</v>
      </c>
      <c r="R3694" s="551"/>
      <c r="S3694" s="552"/>
      <c r="T3694" s="553"/>
      <c r="U3694" s="553"/>
      <c r="V3694" s="549"/>
      <c r="W3694" s="549"/>
      <c r="X3694" s="549"/>
      <c r="Y3694" s="549"/>
      <c r="Z3694" s="549"/>
      <c r="AA3694" s="549"/>
      <c r="AB3694" s="549"/>
      <c r="AC3694" s="549"/>
      <c r="AD3694" s="549"/>
      <c r="AE3694" s="549"/>
      <c r="AF3694" s="549"/>
      <c r="AG3694" s="549"/>
      <c r="AH3694" s="549"/>
    </row>
    <row r="3695" spans="5:34" outlineLevel="1" x14ac:dyDescent="0.2">
      <c r="E3695" s="559"/>
      <c r="F3695" s="560" t="s">
        <v>152</v>
      </c>
      <c r="G3695" s="561"/>
      <c r="Q3695" s="519" t="s">
        <v>110</v>
      </c>
      <c r="R3695" s="551"/>
      <c r="S3695" s="552"/>
      <c r="T3695" s="553"/>
      <c r="U3695" s="553"/>
      <c r="V3695" s="549"/>
      <c r="W3695" s="549"/>
      <c r="X3695" s="549"/>
      <c r="Y3695" s="549"/>
      <c r="Z3695" s="549"/>
      <c r="AA3695" s="549"/>
      <c r="AB3695" s="549"/>
      <c r="AC3695" s="549"/>
      <c r="AD3695" s="549"/>
      <c r="AE3695" s="549"/>
      <c r="AF3695" s="549"/>
      <c r="AG3695" s="549"/>
      <c r="AH3695" s="549"/>
    </row>
    <row r="3696" spans="5:34" outlineLevel="1" x14ac:dyDescent="0.2">
      <c r="E3696" s="559"/>
      <c r="F3696" s="560" t="s">
        <v>152</v>
      </c>
      <c r="G3696" s="561"/>
      <c r="Q3696" s="519" t="s">
        <v>110</v>
      </c>
      <c r="R3696" s="551"/>
      <c r="S3696" s="552"/>
      <c r="T3696" s="553"/>
      <c r="U3696" s="553"/>
      <c r="V3696" s="549"/>
      <c r="W3696" s="549"/>
      <c r="X3696" s="549"/>
      <c r="Y3696" s="549"/>
      <c r="Z3696" s="549"/>
      <c r="AA3696" s="549"/>
      <c r="AB3696" s="549"/>
      <c r="AC3696" s="549"/>
      <c r="AD3696" s="549"/>
      <c r="AE3696" s="549"/>
      <c r="AF3696" s="549"/>
      <c r="AG3696" s="549"/>
      <c r="AH3696" s="549"/>
    </row>
    <row r="3697" spans="5:34" outlineLevel="1" x14ac:dyDescent="0.2">
      <c r="E3697" s="559"/>
      <c r="F3697" s="560" t="s">
        <v>152</v>
      </c>
      <c r="G3697" s="561"/>
      <c r="Q3697" s="519" t="s">
        <v>110</v>
      </c>
      <c r="R3697" s="551"/>
      <c r="S3697" s="552"/>
      <c r="T3697" s="553"/>
      <c r="U3697" s="553"/>
      <c r="V3697" s="549"/>
      <c r="W3697" s="549"/>
      <c r="X3697" s="549"/>
      <c r="Y3697" s="549"/>
      <c r="Z3697" s="549"/>
      <c r="AA3697" s="549"/>
      <c r="AB3697" s="549"/>
      <c r="AC3697" s="549"/>
      <c r="AD3697" s="549"/>
      <c r="AE3697" s="549"/>
      <c r="AF3697" s="549"/>
      <c r="AG3697" s="549"/>
      <c r="AH3697" s="549"/>
    </row>
    <row r="3698" spans="5:34" outlineLevel="1" x14ac:dyDescent="0.2">
      <c r="E3698" s="559"/>
      <c r="F3698" s="560" t="s">
        <v>152</v>
      </c>
      <c r="G3698" s="561"/>
      <c r="Q3698" s="519" t="s">
        <v>110</v>
      </c>
      <c r="R3698" s="551"/>
      <c r="S3698" s="552"/>
      <c r="T3698" s="553"/>
      <c r="U3698" s="553"/>
      <c r="V3698" s="549"/>
      <c r="W3698" s="549"/>
      <c r="X3698" s="549"/>
      <c r="Y3698" s="549"/>
      <c r="Z3698" s="549"/>
      <c r="AA3698" s="549"/>
      <c r="AB3698" s="549"/>
      <c r="AC3698" s="549"/>
      <c r="AD3698" s="549"/>
      <c r="AE3698" s="549"/>
      <c r="AF3698" s="549"/>
      <c r="AG3698" s="549"/>
      <c r="AH3698" s="549"/>
    </row>
    <row r="3699" spans="5:34" outlineLevel="1" x14ac:dyDescent="0.2">
      <c r="E3699" s="559"/>
      <c r="F3699" s="560" t="s">
        <v>152</v>
      </c>
      <c r="G3699" s="561"/>
      <c r="Q3699" s="519" t="s">
        <v>110</v>
      </c>
      <c r="R3699" s="551"/>
      <c r="S3699" s="552"/>
      <c r="T3699" s="553"/>
      <c r="U3699" s="553"/>
      <c r="V3699" s="549"/>
      <c r="W3699" s="549"/>
      <c r="X3699" s="549"/>
      <c r="Y3699" s="549"/>
      <c r="Z3699" s="549"/>
      <c r="AA3699" s="549"/>
      <c r="AB3699" s="549"/>
      <c r="AC3699" s="549"/>
      <c r="AD3699" s="549"/>
      <c r="AE3699" s="549"/>
      <c r="AF3699" s="549"/>
      <c r="AG3699" s="549"/>
      <c r="AH3699" s="549"/>
    </row>
    <row r="3700" spans="5:34" outlineLevel="1" x14ac:dyDescent="0.2">
      <c r="E3700" s="559"/>
      <c r="F3700" s="560" t="s">
        <v>152</v>
      </c>
      <c r="G3700" s="561"/>
      <c r="Q3700" s="519" t="s">
        <v>110</v>
      </c>
      <c r="R3700" s="551"/>
      <c r="S3700" s="552"/>
      <c r="T3700" s="553"/>
      <c r="U3700" s="553"/>
      <c r="V3700" s="549"/>
      <c r="W3700" s="549"/>
      <c r="X3700" s="549"/>
      <c r="Y3700" s="549"/>
      <c r="Z3700" s="549"/>
      <c r="AA3700" s="549"/>
      <c r="AB3700" s="549"/>
      <c r="AC3700" s="549"/>
      <c r="AD3700" s="549"/>
      <c r="AE3700" s="549"/>
      <c r="AF3700" s="549"/>
      <c r="AG3700" s="549"/>
      <c r="AH3700" s="549"/>
    </row>
    <row r="3701" spans="5:34" outlineLevel="1" x14ac:dyDescent="0.2">
      <c r="E3701" s="559"/>
      <c r="F3701" s="560" t="s">
        <v>152</v>
      </c>
      <c r="G3701" s="561"/>
      <c r="Q3701" s="519" t="s">
        <v>110</v>
      </c>
      <c r="R3701" s="551"/>
      <c r="S3701" s="552"/>
      <c r="T3701" s="553"/>
      <c r="U3701" s="553"/>
      <c r="V3701" s="549"/>
      <c r="W3701" s="549"/>
      <c r="X3701" s="549"/>
      <c r="Y3701" s="549"/>
      <c r="Z3701" s="549"/>
      <c r="AA3701" s="549"/>
      <c r="AB3701" s="549"/>
      <c r="AC3701" s="549"/>
      <c r="AD3701" s="549"/>
      <c r="AE3701" s="549"/>
      <c r="AF3701" s="549"/>
      <c r="AG3701" s="549"/>
      <c r="AH3701" s="549"/>
    </row>
    <row r="3702" spans="5:34" outlineLevel="1" x14ac:dyDescent="0.2">
      <c r="E3702" s="559"/>
      <c r="F3702" s="560" t="s">
        <v>152</v>
      </c>
      <c r="G3702" s="561"/>
      <c r="Q3702" s="519" t="s">
        <v>110</v>
      </c>
      <c r="R3702" s="551"/>
      <c r="S3702" s="552"/>
      <c r="T3702" s="553"/>
      <c r="U3702" s="553"/>
      <c r="V3702" s="549"/>
      <c r="W3702" s="549"/>
      <c r="X3702" s="549"/>
      <c r="Y3702" s="549"/>
      <c r="Z3702" s="549"/>
      <c r="AA3702" s="549"/>
      <c r="AB3702" s="549"/>
      <c r="AC3702" s="549"/>
      <c r="AD3702" s="549"/>
      <c r="AE3702" s="549"/>
      <c r="AF3702" s="549"/>
      <c r="AG3702" s="549"/>
      <c r="AH3702" s="549"/>
    </row>
    <row r="3703" spans="5:34" outlineLevel="1" x14ac:dyDescent="0.2">
      <c r="E3703" s="559"/>
      <c r="F3703" s="560" t="s">
        <v>152</v>
      </c>
      <c r="G3703" s="561"/>
      <c r="Q3703" s="519" t="s">
        <v>110</v>
      </c>
      <c r="R3703" s="551"/>
      <c r="S3703" s="552"/>
      <c r="T3703" s="553"/>
      <c r="U3703" s="553"/>
      <c r="V3703" s="549"/>
      <c r="W3703" s="549"/>
      <c r="X3703" s="549"/>
      <c r="Y3703" s="549"/>
      <c r="Z3703" s="549"/>
      <c r="AA3703" s="549"/>
      <c r="AB3703" s="549"/>
      <c r="AC3703" s="549"/>
      <c r="AD3703" s="549"/>
      <c r="AE3703" s="549"/>
      <c r="AF3703" s="549"/>
      <c r="AG3703" s="549"/>
      <c r="AH3703" s="549"/>
    </row>
    <row r="3704" spans="5:34" outlineLevel="1" x14ac:dyDescent="0.2">
      <c r="E3704" s="559"/>
      <c r="F3704" s="560" t="s">
        <v>152</v>
      </c>
      <c r="G3704" s="561"/>
      <c r="Q3704" s="519" t="s">
        <v>110</v>
      </c>
      <c r="R3704" s="551"/>
      <c r="S3704" s="552"/>
      <c r="T3704" s="553"/>
      <c r="U3704" s="553"/>
      <c r="V3704" s="549"/>
      <c r="W3704" s="549"/>
      <c r="X3704" s="549"/>
      <c r="Y3704" s="549"/>
      <c r="Z3704" s="549"/>
      <c r="AA3704" s="549"/>
      <c r="AB3704" s="549"/>
      <c r="AC3704" s="549"/>
      <c r="AD3704" s="549"/>
      <c r="AE3704" s="549"/>
      <c r="AF3704" s="549"/>
      <c r="AG3704" s="549"/>
      <c r="AH3704" s="549"/>
    </row>
    <row r="3705" spans="5:34" outlineLevel="1" x14ac:dyDescent="0.2">
      <c r="E3705" s="559"/>
      <c r="F3705" s="560" t="s">
        <v>152</v>
      </c>
      <c r="G3705" s="561"/>
      <c r="Q3705" s="519" t="s">
        <v>110</v>
      </c>
      <c r="R3705" s="551"/>
      <c r="S3705" s="552"/>
      <c r="T3705" s="553"/>
      <c r="U3705" s="553"/>
      <c r="V3705" s="549"/>
      <c r="W3705" s="549"/>
      <c r="X3705" s="549"/>
      <c r="Y3705" s="549"/>
      <c r="Z3705" s="549"/>
      <c r="AA3705" s="549"/>
      <c r="AB3705" s="549"/>
      <c r="AC3705" s="549"/>
      <c r="AD3705" s="549"/>
      <c r="AE3705" s="549"/>
      <c r="AF3705" s="549"/>
      <c r="AG3705" s="549"/>
      <c r="AH3705" s="549"/>
    </row>
    <row r="3706" spans="5:34" outlineLevel="1" x14ac:dyDescent="0.2">
      <c r="E3706" s="559"/>
      <c r="F3706" s="560" t="s">
        <v>152</v>
      </c>
      <c r="G3706" s="561"/>
      <c r="Q3706" s="519" t="s">
        <v>110</v>
      </c>
      <c r="R3706" s="551"/>
      <c r="S3706" s="552"/>
      <c r="T3706" s="553"/>
      <c r="U3706" s="553"/>
      <c r="V3706" s="549"/>
      <c r="W3706" s="549"/>
      <c r="X3706" s="549"/>
      <c r="Y3706" s="549"/>
      <c r="Z3706" s="549"/>
      <c r="AA3706" s="549"/>
      <c r="AB3706" s="549"/>
      <c r="AC3706" s="549"/>
      <c r="AD3706" s="549"/>
      <c r="AE3706" s="549"/>
      <c r="AF3706" s="549"/>
      <c r="AG3706" s="549"/>
      <c r="AH3706" s="549"/>
    </row>
    <row r="3707" spans="5:34" outlineLevel="1" x14ac:dyDescent="0.2">
      <c r="E3707" s="559"/>
      <c r="F3707" s="560" t="s">
        <v>152</v>
      </c>
      <c r="G3707" s="561"/>
      <c r="Q3707" s="519" t="s">
        <v>110</v>
      </c>
      <c r="R3707" s="551"/>
      <c r="S3707" s="552"/>
      <c r="T3707" s="553"/>
      <c r="U3707" s="553"/>
      <c r="V3707" s="549"/>
      <c r="W3707" s="549"/>
      <c r="X3707" s="549"/>
      <c r="Y3707" s="549"/>
      <c r="Z3707" s="549"/>
      <c r="AA3707" s="549"/>
      <c r="AB3707" s="549"/>
      <c r="AC3707" s="549"/>
      <c r="AD3707" s="549"/>
      <c r="AE3707" s="549"/>
      <c r="AF3707" s="549"/>
      <c r="AG3707" s="549"/>
      <c r="AH3707" s="549"/>
    </row>
    <row r="3708" spans="5:34" outlineLevel="1" x14ac:dyDescent="0.2">
      <c r="E3708" s="559"/>
      <c r="F3708" s="560" t="s">
        <v>152</v>
      </c>
      <c r="G3708" s="561"/>
      <c r="Q3708" s="519" t="s">
        <v>110</v>
      </c>
      <c r="R3708" s="551"/>
      <c r="S3708" s="552"/>
      <c r="T3708" s="553"/>
      <c r="U3708" s="553"/>
      <c r="V3708" s="549"/>
      <c r="W3708" s="549"/>
      <c r="X3708" s="549"/>
      <c r="Y3708" s="549"/>
      <c r="Z3708" s="549"/>
      <c r="AA3708" s="549"/>
      <c r="AB3708" s="549"/>
      <c r="AC3708" s="549"/>
      <c r="AD3708" s="549"/>
      <c r="AE3708" s="549"/>
      <c r="AF3708" s="549"/>
      <c r="AG3708" s="549"/>
      <c r="AH3708" s="549"/>
    </row>
    <row r="3709" spans="5:34" outlineLevel="1" x14ac:dyDescent="0.2">
      <c r="E3709" s="559"/>
      <c r="F3709" s="560" t="s">
        <v>152</v>
      </c>
      <c r="G3709" s="561"/>
      <c r="Q3709" s="519" t="s">
        <v>110</v>
      </c>
      <c r="R3709" s="551"/>
      <c r="S3709" s="552"/>
      <c r="T3709" s="553"/>
      <c r="U3709" s="553"/>
      <c r="V3709" s="549"/>
      <c r="W3709" s="549"/>
      <c r="X3709" s="549"/>
      <c r="Y3709" s="549"/>
      <c r="Z3709" s="549"/>
      <c r="AA3709" s="549"/>
      <c r="AB3709" s="549"/>
      <c r="AC3709" s="549"/>
      <c r="AD3709" s="549"/>
      <c r="AE3709" s="549"/>
      <c r="AF3709" s="549"/>
      <c r="AG3709" s="549"/>
      <c r="AH3709" s="549"/>
    </row>
    <row r="3710" spans="5:34" outlineLevel="1" x14ac:dyDescent="0.2">
      <c r="E3710" s="559"/>
      <c r="F3710" s="560" t="s">
        <v>152</v>
      </c>
      <c r="G3710" s="561"/>
      <c r="Q3710" s="519" t="s">
        <v>110</v>
      </c>
      <c r="R3710" s="551"/>
      <c r="S3710" s="552"/>
      <c r="T3710" s="553"/>
      <c r="U3710" s="553"/>
      <c r="V3710" s="549"/>
      <c r="W3710" s="549"/>
      <c r="X3710" s="549"/>
      <c r="Y3710" s="549"/>
      <c r="Z3710" s="549"/>
      <c r="AA3710" s="549"/>
      <c r="AB3710" s="549"/>
      <c r="AC3710" s="549"/>
      <c r="AD3710" s="549"/>
      <c r="AE3710" s="549"/>
      <c r="AF3710" s="549"/>
      <c r="AG3710" s="549"/>
      <c r="AH3710" s="549"/>
    </row>
    <row r="3711" spans="5:34" outlineLevel="1" x14ac:dyDescent="0.2">
      <c r="E3711" s="559"/>
      <c r="F3711" s="560" t="s">
        <v>152</v>
      </c>
      <c r="G3711" s="561"/>
      <c r="Q3711" s="519" t="s">
        <v>110</v>
      </c>
      <c r="R3711" s="551"/>
      <c r="S3711" s="552"/>
      <c r="T3711" s="553"/>
      <c r="U3711" s="553"/>
      <c r="V3711" s="549"/>
      <c r="W3711" s="549"/>
      <c r="X3711" s="549"/>
      <c r="Y3711" s="549"/>
      <c r="Z3711" s="549"/>
      <c r="AA3711" s="549"/>
      <c r="AB3711" s="549"/>
      <c r="AC3711" s="549"/>
      <c r="AD3711" s="549"/>
      <c r="AE3711" s="549"/>
      <c r="AF3711" s="549"/>
      <c r="AG3711" s="549"/>
      <c r="AH3711" s="549"/>
    </row>
    <row r="3712" spans="5:34" outlineLevel="1" x14ac:dyDescent="0.2">
      <c r="E3712" s="559"/>
      <c r="F3712" s="560" t="s">
        <v>152</v>
      </c>
      <c r="G3712" s="561"/>
      <c r="Q3712" s="519" t="s">
        <v>110</v>
      </c>
      <c r="R3712" s="551"/>
      <c r="S3712" s="552"/>
      <c r="T3712" s="553"/>
      <c r="U3712" s="553"/>
      <c r="V3712" s="549"/>
      <c r="W3712" s="549"/>
      <c r="X3712" s="549"/>
      <c r="Y3712" s="549"/>
      <c r="Z3712" s="549"/>
      <c r="AA3712" s="549"/>
      <c r="AB3712" s="549"/>
      <c r="AC3712" s="549"/>
      <c r="AD3712" s="549"/>
      <c r="AE3712" s="549"/>
      <c r="AF3712" s="549"/>
      <c r="AG3712" s="549"/>
      <c r="AH3712" s="549"/>
    </row>
    <row r="3713" spans="5:34" outlineLevel="1" x14ac:dyDescent="0.2">
      <c r="E3713" s="559"/>
      <c r="F3713" s="560" t="s">
        <v>152</v>
      </c>
      <c r="G3713" s="561"/>
      <c r="Q3713" s="519" t="s">
        <v>110</v>
      </c>
      <c r="R3713" s="551"/>
      <c r="S3713" s="552"/>
      <c r="T3713" s="553"/>
      <c r="U3713" s="553"/>
      <c r="V3713" s="549"/>
      <c r="W3713" s="549"/>
      <c r="X3713" s="549"/>
      <c r="Y3713" s="549"/>
      <c r="Z3713" s="549"/>
      <c r="AA3713" s="549"/>
      <c r="AB3713" s="549"/>
      <c r="AC3713" s="549"/>
      <c r="AD3713" s="549"/>
      <c r="AE3713" s="549"/>
      <c r="AF3713" s="549"/>
      <c r="AG3713" s="549"/>
      <c r="AH3713" s="549"/>
    </row>
    <row r="3714" spans="5:34" outlineLevel="1" x14ac:dyDescent="0.2">
      <c r="E3714" s="559"/>
      <c r="F3714" s="560" t="s">
        <v>152</v>
      </c>
      <c r="G3714" s="561"/>
      <c r="Q3714" s="519" t="s">
        <v>110</v>
      </c>
      <c r="R3714" s="551"/>
      <c r="S3714" s="552"/>
      <c r="T3714" s="553"/>
      <c r="U3714" s="553"/>
      <c r="V3714" s="549"/>
      <c r="W3714" s="549"/>
      <c r="X3714" s="549"/>
      <c r="Y3714" s="549"/>
      <c r="Z3714" s="549"/>
      <c r="AA3714" s="549"/>
      <c r="AB3714" s="549"/>
      <c r="AC3714" s="549"/>
      <c r="AD3714" s="549"/>
      <c r="AE3714" s="549"/>
      <c r="AF3714" s="549"/>
      <c r="AG3714" s="549"/>
      <c r="AH3714" s="549"/>
    </row>
    <row r="3715" spans="5:34" outlineLevel="1" x14ac:dyDescent="0.2">
      <c r="E3715" s="559"/>
      <c r="F3715" s="560" t="s">
        <v>152</v>
      </c>
      <c r="G3715" s="561"/>
      <c r="Q3715" s="519" t="s">
        <v>110</v>
      </c>
      <c r="R3715" s="551"/>
      <c r="S3715" s="552"/>
      <c r="T3715" s="553"/>
      <c r="U3715" s="553"/>
      <c r="V3715" s="549"/>
      <c r="W3715" s="549"/>
      <c r="X3715" s="549"/>
      <c r="Y3715" s="549"/>
      <c r="Z3715" s="549"/>
      <c r="AA3715" s="549"/>
      <c r="AB3715" s="549"/>
      <c r="AC3715" s="549"/>
      <c r="AD3715" s="549"/>
      <c r="AE3715" s="549"/>
      <c r="AF3715" s="549"/>
      <c r="AG3715" s="549"/>
      <c r="AH3715" s="549"/>
    </row>
    <row r="3716" spans="5:34" outlineLevel="1" x14ac:dyDescent="0.2">
      <c r="E3716" s="559"/>
      <c r="F3716" s="560" t="s">
        <v>152</v>
      </c>
      <c r="G3716" s="561"/>
      <c r="Q3716" s="519" t="s">
        <v>110</v>
      </c>
      <c r="R3716" s="551"/>
      <c r="S3716" s="552"/>
      <c r="T3716" s="553"/>
      <c r="U3716" s="553"/>
      <c r="V3716" s="549"/>
      <c r="W3716" s="549"/>
      <c r="X3716" s="549"/>
      <c r="Y3716" s="549"/>
      <c r="Z3716" s="549"/>
      <c r="AA3716" s="549"/>
      <c r="AB3716" s="549"/>
      <c r="AC3716" s="549"/>
      <c r="AD3716" s="549"/>
      <c r="AE3716" s="549"/>
      <c r="AF3716" s="549"/>
      <c r="AG3716" s="549"/>
      <c r="AH3716" s="549"/>
    </row>
    <row r="3717" spans="5:34" outlineLevel="1" x14ac:dyDescent="0.2">
      <c r="E3717" s="559"/>
      <c r="F3717" s="560" t="s">
        <v>152</v>
      </c>
      <c r="G3717" s="561"/>
      <c r="Q3717" s="519" t="s">
        <v>110</v>
      </c>
      <c r="R3717" s="551"/>
      <c r="S3717" s="552"/>
      <c r="T3717" s="553"/>
      <c r="U3717" s="553"/>
      <c r="V3717" s="549"/>
      <c r="W3717" s="549"/>
      <c r="X3717" s="549"/>
      <c r="Y3717" s="549"/>
      <c r="Z3717" s="549"/>
      <c r="AA3717" s="549"/>
      <c r="AB3717" s="549"/>
      <c r="AC3717" s="549"/>
      <c r="AD3717" s="549"/>
      <c r="AE3717" s="549"/>
      <c r="AF3717" s="549"/>
      <c r="AG3717" s="549"/>
      <c r="AH3717" s="549"/>
    </row>
    <row r="3718" spans="5:34" outlineLevel="1" x14ac:dyDescent="0.2">
      <c r="E3718" s="559"/>
      <c r="F3718" s="560" t="s">
        <v>152</v>
      </c>
      <c r="G3718" s="561"/>
      <c r="Q3718" s="519" t="s">
        <v>110</v>
      </c>
      <c r="R3718" s="551"/>
      <c r="S3718" s="552"/>
      <c r="T3718" s="553"/>
      <c r="U3718" s="553"/>
      <c r="V3718" s="549"/>
      <c r="W3718" s="549"/>
      <c r="X3718" s="549"/>
      <c r="Y3718" s="549"/>
      <c r="Z3718" s="549"/>
      <c r="AA3718" s="549"/>
      <c r="AB3718" s="549"/>
      <c r="AC3718" s="549"/>
      <c r="AD3718" s="549"/>
      <c r="AE3718" s="549"/>
      <c r="AF3718" s="549"/>
      <c r="AG3718" s="549"/>
      <c r="AH3718" s="549"/>
    </row>
    <row r="3719" spans="5:34" outlineLevel="1" x14ac:dyDescent="0.2">
      <c r="E3719" s="559"/>
      <c r="F3719" s="560" t="s">
        <v>152</v>
      </c>
      <c r="G3719" s="561"/>
      <c r="Q3719" s="519" t="s">
        <v>110</v>
      </c>
      <c r="R3719" s="551"/>
      <c r="S3719" s="552"/>
      <c r="T3719" s="553"/>
      <c r="U3719" s="553"/>
      <c r="V3719" s="549"/>
      <c r="W3719" s="549"/>
      <c r="X3719" s="549"/>
      <c r="Y3719" s="549"/>
      <c r="Z3719" s="549"/>
      <c r="AA3719" s="549"/>
      <c r="AB3719" s="549"/>
      <c r="AC3719" s="549"/>
      <c r="AD3719" s="549"/>
      <c r="AE3719" s="549"/>
      <c r="AF3719" s="549"/>
      <c r="AG3719" s="549"/>
      <c r="AH3719" s="549"/>
    </row>
    <row r="3720" spans="5:34" outlineLevel="1" x14ac:dyDescent="0.2">
      <c r="E3720" s="559"/>
      <c r="F3720" s="560" t="s">
        <v>152</v>
      </c>
      <c r="G3720" s="561"/>
      <c r="Q3720" s="519" t="s">
        <v>110</v>
      </c>
      <c r="R3720" s="551"/>
      <c r="S3720" s="552"/>
      <c r="T3720" s="553"/>
      <c r="U3720" s="553"/>
      <c r="V3720" s="549"/>
      <c r="W3720" s="549"/>
      <c r="X3720" s="549"/>
      <c r="Y3720" s="549"/>
      <c r="Z3720" s="549"/>
      <c r="AA3720" s="549"/>
      <c r="AB3720" s="549"/>
      <c r="AC3720" s="549"/>
      <c r="AD3720" s="549"/>
      <c r="AE3720" s="549"/>
      <c r="AF3720" s="549"/>
      <c r="AG3720" s="549"/>
      <c r="AH3720" s="549"/>
    </row>
    <row r="3721" spans="5:34" outlineLevel="1" x14ac:dyDescent="0.2">
      <c r="E3721" s="559"/>
      <c r="F3721" s="560" t="s">
        <v>152</v>
      </c>
      <c r="G3721" s="561"/>
      <c r="Q3721" s="519" t="s">
        <v>110</v>
      </c>
      <c r="R3721" s="551"/>
      <c r="S3721" s="552"/>
      <c r="T3721" s="553"/>
      <c r="U3721" s="553"/>
      <c r="V3721" s="549"/>
      <c r="W3721" s="549"/>
      <c r="X3721" s="549"/>
      <c r="Y3721" s="549"/>
      <c r="Z3721" s="549"/>
      <c r="AA3721" s="549"/>
      <c r="AB3721" s="549"/>
      <c r="AC3721" s="549"/>
      <c r="AD3721" s="549"/>
      <c r="AE3721" s="549"/>
      <c r="AF3721" s="549"/>
      <c r="AG3721" s="549"/>
      <c r="AH3721" s="549"/>
    </row>
    <row r="3722" spans="5:34" outlineLevel="1" x14ac:dyDescent="0.2">
      <c r="E3722" s="559"/>
      <c r="F3722" s="560" t="s">
        <v>152</v>
      </c>
      <c r="G3722" s="561"/>
      <c r="Q3722" s="519" t="s">
        <v>110</v>
      </c>
      <c r="R3722" s="551"/>
      <c r="S3722" s="552"/>
      <c r="T3722" s="553"/>
      <c r="U3722" s="553"/>
      <c r="V3722" s="549"/>
      <c r="W3722" s="549"/>
      <c r="X3722" s="549"/>
      <c r="Y3722" s="549"/>
      <c r="Z3722" s="549"/>
      <c r="AA3722" s="549"/>
      <c r="AB3722" s="549"/>
      <c r="AC3722" s="549"/>
      <c r="AD3722" s="549"/>
      <c r="AE3722" s="549"/>
      <c r="AF3722" s="549"/>
      <c r="AG3722" s="549"/>
      <c r="AH3722" s="549"/>
    </row>
    <row r="3723" spans="5:34" outlineLevel="1" x14ac:dyDescent="0.2">
      <c r="E3723" s="559"/>
      <c r="F3723" s="560" t="s">
        <v>152</v>
      </c>
      <c r="G3723" s="561"/>
      <c r="Q3723" s="519" t="s">
        <v>110</v>
      </c>
      <c r="R3723" s="551"/>
      <c r="S3723" s="552"/>
      <c r="T3723" s="553"/>
      <c r="U3723" s="553"/>
      <c r="V3723" s="549"/>
      <c r="W3723" s="549"/>
      <c r="X3723" s="549"/>
      <c r="Y3723" s="549"/>
      <c r="Z3723" s="549"/>
      <c r="AA3723" s="549"/>
      <c r="AB3723" s="549"/>
      <c r="AC3723" s="549"/>
      <c r="AD3723" s="549"/>
      <c r="AE3723" s="549"/>
      <c r="AF3723" s="549"/>
      <c r="AG3723" s="549"/>
      <c r="AH3723" s="549"/>
    </row>
    <row r="3724" spans="5:34" outlineLevel="1" x14ac:dyDescent="0.2">
      <c r="E3724" s="559"/>
      <c r="F3724" s="560" t="s">
        <v>152</v>
      </c>
      <c r="G3724" s="561"/>
      <c r="Q3724" s="519" t="s">
        <v>110</v>
      </c>
      <c r="R3724" s="551"/>
      <c r="S3724" s="552"/>
      <c r="T3724" s="553"/>
      <c r="U3724" s="553"/>
      <c r="V3724" s="549"/>
      <c r="W3724" s="549"/>
      <c r="X3724" s="549"/>
      <c r="Y3724" s="549"/>
      <c r="Z3724" s="549"/>
      <c r="AA3724" s="549"/>
      <c r="AB3724" s="549"/>
      <c r="AC3724" s="549"/>
      <c r="AD3724" s="549"/>
      <c r="AE3724" s="549"/>
      <c r="AF3724" s="549"/>
      <c r="AG3724" s="549"/>
      <c r="AH3724" s="549"/>
    </row>
    <row r="3725" spans="5:34" outlineLevel="1" x14ac:dyDescent="0.2">
      <c r="E3725" s="559"/>
      <c r="F3725" s="560" t="s">
        <v>152</v>
      </c>
      <c r="G3725" s="561"/>
      <c r="Q3725" s="519" t="s">
        <v>110</v>
      </c>
      <c r="R3725" s="551"/>
      <c r="S3725" s="552"/>
      <c r="T3725" s="553"/>
      <c r="U3725" s="553"/>
      <c r="V3725" s="549"/>
      <c r="W3725" s="549"/>
      <c r="X3725" s="549"/>
      <c r="Y3725" s="549"/>
      <c r="Z3725" s="549"/>
      <c r="AA3725" s="549"/>
      <c r="AB3725" s="549"/>
      <c r="AC3725" s="549"/>
      <c r="AD3725" s="549"/>
      <c r="AE3725" s="549"/>
      <c r="AF3725" s="549"/>
      <c r="AG3725" s="549"/>
      <c r="AH3725" s="549"/>
    </row>
    <row r="3726" spans="5:34" outlineLevel="1" x14ac:dyDescent="0.2">
      <c r="E3726" s="559"/>
      <c r="F3726" s="560" t="s">
        <v>152</v>
      </c>
      <c r="G3726" s="561"/>
      <c r="Q3726" s="519" t="s">
        <v>110</v>
      </c>
      <c r="R3726" s="551"/>
      <c r="S3726" s="552"/>
      <c r="T3726" s="553"/>
      <c r="U3726" s="553"/>
      <c r="V3726" s="549"/>
      <c r="W3726" s="549"/>
      <c r="X3726" s="549"/>
      <c r="Y3726" s="549"/>
      <c r="Z3726" s="549"/>
      <c r="AA3726" s="549"/>
      <c r="AB3726" s="549"/>
      <c r="AC3726" s="549"/>
      <c r="AD3726" s="549"/>
      <c r="AE3726" s="549"/>
      <c r="AF3726" s="549"/>
      <c r="AG3726" s="549"/>
      <c r="AH3726" s="549"/>
    </row>
    <row r="3727" spans="5:34" outlineLevel="1" x14ac:dyDescent="0.2">
      <c r="E3727" s="559"/>
      <c r="F3727" s="560" t="s">
        <v>152</v>
      </c>
      <c r="G3727" s="561"/>
      <c r="Q3727" s="519" t="s">
        <v>110</v>
      </c>
      <c r="R3727" s="551"/>
      <c r="S3727" s="552"/>
      <c r="T3727" s="553"/>
      <c r="U3727" s="553"/>
      <c r="V3727" s="549"/>
      <c r="W3727" s="549"/>
      <c r="X3727" s="549"/>
      <c r="Y3727" s="549"/>
      <c r="Z3727" s="549"/>
      <c r="AA3727" s="549"/>
      <c r="AB3727" s="549"/>
      <c r="AC3727" s="549"/>
      <c r="AD3727" s="549"/>
      <c r="AE3727" s="549"/>
      <c r="AF3727" s="549"/>
      <c r="AG3727" s="549"/>
      <c r="AH3727" s="549"/>
    </row>
    <row r="3728" spans="5:34" outlineLevel="1" x14ac:dyDescent="0.2">
      <c r="E3728" s="559"/>
      <c r="F3728" s="560" t="s">
        <v>152</v>
      </c>
      <c r="G3728" s="561"/>
      <c r="Q3728" s="519" t="s">
        <v>110</v>
      </c>
      <c r="R3728" s="551"/>
      <c r="S3728" s="552"/>
      <c r="T3728" s="553"/>
      <c r="U3728" s="553"/>
      <c r="V3728" s="549"/>
      <c r="W3728" s="549"/>
      <c r="X3728" s="549"/>
      <c r="Y3728" s="549"/>
      <c r="Z3728" s="549"/>
      <c r="AA3728" s="549"/>
      <c r="AB3728" s="549"/>
      <c r="AC3728" s="549"/>
      <c r="AD3728" s="549"/>
      <c r="AE3728" s="549"/>
      <c r="AF3728" s="549"/>
      <c r="AG3728" s="549"/>
      <c r="AH3728" s="549"/>
    </row>
    <row r="3729" spans="5:35" outlineLevel="1" x14ac:dyDescent="0.2">
      <c r="E3729" s="559"/>
      <c r="F3729" s="560" t="s">
        <v>152</v>
      </c>
      <c r="G3729" s="561"/>
      <c r="Q3729" s="519" t="s">
        <v>110</v>
      </c>
      <c r="R3729" s="551"/>
      <c r="S3729" s="552"/>
      <c r="T3729" s="553"/>
      <c r="U3729" s="553"/>
      <c r="V3729" s="549"/>
      <c r="W3729" s="549"/>
      <c r="X3729" s="549"/>
      <c r="Y3729" s="549"/>
      <c r="Z3729" s="549"/>
      <c r="AA3729" s="549"/>
      <c r="AB3729" s="549"/>
      <c r="AC3729" s="549"/>
      <c r="AD3729" s="549"/>
      <c r="AE3729" s="549"/>
      <c r="AF3729" s="549"/>
      <c r="AG3729" s="549"/>
      <c r="AH3729" s="549"/>
    </row>
    <row r="3730" spans="5:35" outlineLevel="1" x14ac:dyDescent="0.2">
      <c r="E3730" s="559"/>
      <c r="F3730" s="560" t="s">
        <v>152</v>
      </c>
      <c r="G3730" s="561"/>
      <c r="Q3730" s="519" t="s">
        <v>110</v>
      </c>
      <c r="R3730" s="551"/>
      <c r="S3730" s="552"/>
      <c r="T3730" s="553"/>
      <c r="U3730" s="553"/>
      <c r="V3730" s="549"/>
      <c r="W3730" s="549"/>
      <c r="X3730" s="549"/>
      <c r="Y3730" s="549"/>
      <c r="Z3730" s="549"/>
      <c r="AA3730" s="549"/>
      <c r="AB3730" s="549"/>
      <c r="AC3730" s="549"/>
      <c r="AD3730" s="549"/>
      <c r="AE3730" s="549"/>
      <c r="AF3730" s="549"/>
      <c r="AG3730" s="549"/>
      <c r="AH3730" s="549"/>
    </row>
    <row r="3731" spans="5:35" outlineLevel="1" x14ac:dyDescent="0.2">
      <c r="E3731" s="559"/>
      <c r="F3731" s="560" t="s">
        <v>152</v>
      </c>
      <c r="G3731" s="561"/>
      <c r="Q3731" s="519" t="s">
        <v>110</v>
      </c>
      <c r="R3731" s="551"/>
      <c r="S3731" s="552"/>
      <c r="T3731" s="553"/>
      <c r="U3731" s="553"/>
      <c r="V3731" s="549"/>
      <c r="W3731" s="549"/>
      <c r="X3731" s="549"/>
      <c r="Y3731" s="549"/>
      <c r="Z3731" s="549"/>
      <c r="AA3731" s="549"/>
      <c r="AB3731" s="549"/>
      <c r="AC3731" s="549"/>
      <c r="AD3731" s="549"/>
      <c r="AE3731" s="549"/>
      <c r="AF3731" s="549"/>
      <c r="AG3731" s="549"/>
      <c r="AH3731" s="549"/>
    </row>
    <row r="3732" spans="5:35" outlineLevel="1" x14ac:dyDescent="0.2">
      <c r="E3732" s="559"/>
      <c r="F3732" s="560" t="s">
        <v>152</v>
      </c>
      <c r="G3732" s="561"/>
      <c r="Q3732" s="519" t="s">
        <v>110</v>
      </c>
      <c r="R3732" s="551"/>
      <c r="S3732" s="552"/>
      <c r="T3732" s="553"/>
      <c r="U3732" s="553"/>
      <c r="V3732" s="549"/>
      <c r="W3732" s="549"/>
      <c r="X3732" s="549"/>
      <c r="Y3732" s="549"/>
      <c r="Z3732" s="549"/>
      <c r="AA3732" s="549"/>
      <c r="AB3732" s="549"/>
      <c r="AC3732" s="549"/>
      <c r="AD3732" s="549"/>
      <c r="AE3732" s="549"/>
      <c r="AF3732" s="549"/>
      <c r="AG3732" s="549"/>
      <c r="AH3732" s="549"/>
    </row>
    <row r="3733" spans="5:35" outlineLevel="1" x14ac:dyDescent="0.2">
      <c r="E3733" s="563" t="s">
        <v>507</v>
      </c>
      <c r="F3733" s="564"/>
      <c r="G3733" s="565"/>
      <c r="H3733" s="106" t="s">
        <v>172</v>
      </c>
      <c r="Q3733" s="519"/>
      <c r="T3733" s="566"/>
      <c r="U3733" s="566"/>
      <c r="V3733" s="567" t="s">
        <v>508</v>
      </c>
      <c r="W3733" s="568"/>
      <c r="X3733" s="569"/>
      <c r="Y3733" s="569"/>
      <c r="Z3733" s="569"/>
      <c r="AA3733" s="569"/>
      <c r="AB3733" s="569"/>
      <c r="AC3733" s="569"/>
      <c r="AD3733" s="569"/>
      <c r="AE3733" s="569"/>
      <c r="AF3733" s="569"/>
      <c r="AG3733" s="569"/>
      <c r="AH3733" s="569"/>
    </row>
    <row r="3734" spans="5:35" outlineLevel="1" x14ac:dyDescent="0.2">
      <c r="E3734" s="570">
        <v>1</v>
      </c>
      <c r="F3734" s="571" t="s">
        <v>660</v>
      </c>
      <c r="G3734" s="572" t="s">
        <v>454</v>
      </c>
      <c r="H3734" s="573">
        <v>0</v>
      </c>
      <c r="Q3734" s="519" t="s">
        <v>110</v>
      </c>
      <c r="R3734" s="551"/>
      <c r="S3734" s="552"/>
      <c r="T3734" s="553"/>
      <c r="U3734" s="553"/>
      <c r="V3734" s="574"/>
      <c r="W3734" s="575"/>
      <c r="X3734" s="576">
        <v>0</v>
      </c>
      <c r="Y3734" s="576">
        <v>0</v>
      </c>
      <c r="Z3734" s="576">
        <v>0</v>
      </c>
      <c r="AA3734" s="576">
        <v>0</v>
      </c>
      <c r="AB3734" s="576">
        <v>0</v>
      </c>
      <c r="AC3734" s="576">
        <v>0</v>
      </c>
      <c r="AD3734" s="576">
        <v>0</v>
      </c>
      <c r="AE3734" s="576">
        <v>0</v>
      </c>
      <c r="AF3734" s="576">
        <v>0</v>
      </c>
      <c r="AG3734" s="576">
        <v>0</v>
      </c>
      <c r="AH3734" s="576">
        <v>0</v>
      </c>
      <c r="AI3734" s="576">
        <v>0</v>
      </c>
    </row>
    <row r="3735" spans="5:35" outlineLevel="1" x14ac:dyDescent="0.2">
      <c r="E3735" s="570">
        <v>2</v>
      </c>
      <c r="F3735" s="577" t="s">
        <v>132</v>
      </c>
      <c r="G3735" s="572" t="s">
        <v>454</v>
      </c>
      <c r="H3735" s="573">
        <v>0</v>
      </c>
      <c r="Q3735" s="519" t="s">
        <v>110</v>
      </c>
      <c r="R3735" s="551"/>
      <c r="S3735" s="552"/>
      <c r="T3735" s="553"/>
      <c r="U3735" s="553"/>
      <c r="V3735" s="578"/>
      <c r="W3735" s="579"/>
      <c r="X3735" s="576">
        <v>0</v>
      </c>
      <c r="Y3735" s="576">
        <v>0</v>
      </c>
      <c r="Z3735" s="576">
        <v>0</v>
      </c>
      <c r="AA3735" s="576">
        <v>0</v>
      </c>
      <c r="AB3735" s="576">
        <v>0</v>
      </c>
      <c r="AC3735" s="576">
        <v>0</v>
      </c>
      <c r="AD3735" s="576">
        <v>0</v>
      </c>
      <c r="AE3735" s="576">
        <v>0</v>
      </c>
      <c r="AF3735" s="576">
        <v>0</v>
      </c>
      <c r="AG3735" s="576">
        <v>0</v>
      </c>
      <c r="AH3735" s="576">
        <v>0</v>
      </c>
      <c r="AI3735" s="576">
        <v>0</v>
      </c>
    </row>
    <row r="3736" spans="5:35" outlineLevel="1" x14ac:dyDescent="0.2">
      <c r="E3736" s="570">
        <v>3</v>
      </c>
      <c r="F3736" s="577" t="s">
        <v>133</v>
      </c>
      <c r="G3736" s="572" t="s">
        <v>454</v>
      </c>
      <c r="H3736" s="573">
        <v>0</v>
      </c>
      <c r="Q3736" s="519" t="s">
        <v>110</v>
      </c>
      <c r="R3736" s="551"/>
      <c r="S3736" s="552"/>
      <c r="T3736" s="553"/>
      <c r="U3736" s="553"/>
      <c r="V3736" s="578"/>
      <c r="W3736" s="579"/>
      <c r="X3736" s="576">
        <v>0</v>
      </c>
      <c r="Y3736" s="576">
        <v>0</v>
      </c>
      <c r="Z3736" s="576">
        <v>0</v>
      </c>
      <c r="AA3736" s="576">
        <v>0</v>
      </c>
      <c r="AB3736" s="576">
        <v>0</v>
      </c>
      <c r="AC3736" s="576">
        <v>0</v>
      </c>
      <c r="AD3736" s="576">
        <v>0</v>
      </c>
      <c r="AE3736" s="576">
        <v>0</v>
      </c>
      <c r="AF3736" s="576">
        <v>0</v>
      </c>
      <c r="AG3736" s="576">
        <v>0</v>
      </c>
      <c r="AH3736" s="576">
        <v>0</v>
      </c>
      <c r="AI3736" s="576">
        <v>0</v>
      </c>
    </row>
    <row r="3737" spans="5:35" outlineLevel="1" x14ac:dyDescent="0.2">
      <c r="E3737" s="570">
        <v>4</v>
      </c>
      <c r="F3737" s="577" t="s">
        <v>134</v>
      </c>
      <c r="G3737" s="572" t="s">
        <v>454</v>
      </c>
      <c r="H3737" s="573">
        <v>0</v>
      </c>
      <c r="Q3737" s="519" t="s">
        <v>110</v>
      </c>
      <c r="R3737" s="551"/>
      <c r="S3737" s="552"/>
      <c r="T3737" s="553"/>
      <c r="U3737" s="553"/>
      <c r="V3737" s="578"/>
      <c r="W3737" s="579"/>
      <c r="X3737" s="576">
        <v>0</v>
      </c>
      <c r="Y3737" s="576">
        <v>0</v>
      </c>
      <c r="Z3737" s="576">
        <v>0</v>
      </c>
      <c r="AA3737" s="576">
        <v>0</v>
      </c>
      <c r="AB3737" s="576">
        <v>0</v>
      </c>
      <c r="AC3737" s="576">
        <v>0</v>
      </c>
      <c r="AD3737" s="576">
        <v>0</v>
      </c>
      <c r="AE3737" s="576">
        <v>0</v>
      </c>
      <c r="AF3737" s="576">
        <v>0</v>
      </c>
      <c r="AG3737" s="576">
        <v>0</v>
      </c>
      <c r="AH3737" s="576">
        <v>0</v>
      </c>
      <c r="AI3737" s="576">
        <v>0</v>
      </c>
    </row>
    <row r="3738" spans="5:35" outlineLevel="1" x14ac:dyDescent="0.2">
      <c r="E3738" s="570">
        <v>5</v>
      </c>
      <c r="F3738" s="577" t="s">
        <v>135</v>
      </c>
      <c r="G3738" s="572" t="s">
        <v>454</v>
      </c>
      <c r="H3738" s="573">
        <v>0</v>
      </c>
      <c r="Q3738" s="519" t="s">
        <v>110</v>
      </c>
      <c r="R3738" s="551"/>
      <c r="S3738" s="552"/>
      <c r="T3738" s="553"/>
      <c r="U3738" s="553"/>
      <c r="V3738" s="578"/>
      <c r="W3738" s="579"/>
      <c r="X3738" s="576">
        <v>0</v>
      </c>
      <c r="Y3738" s="576">
        <v>0</v>
      </c>
      <c r="Z3738" s="576">
        <v>0</v>
      </c>
      <c r="AA3738" s="576">
        <v>0</v>
      </c>
      <c r="AB3738" s="576">
        <v>0</v>
      </c>
      <c r="AC3738" s="576">
        <v>0</v>
      </c>
      <c r="AD3738" s="576">
        <v>0</v>
      </c>
      <c r="AE3738" s="576">
        <v>0</v>
      </c>
      <c r="AF3738" s="576">
        <v>0</v>
      </c>
      <c r="AG3738" s="576">
        <v>0</v>
      </c>
      <c r="AH3738" s="576">
        <v>0</v>
      </c>
      <c r="AI3738" s="576">
        <v>0</v>
      </c>
    </row>
    <row r="3739" spans="5:35" outlineLevel="1" x14ac:dyDescent="0.2">
      <c r="E3739" s="570">
        <v>6</v>
      </c>
      <c r="F3739" s="577" t="s">
        <v>136</v>
      </c>
      <c r="G3739" s="572" t="s">
        <v>454</v>
      </c>
      <c r="H3739" s="573">
        <v>0</v>
      </c>
      <c r="Q3739" s="519" t="s">
        <v>110</v>
      </c>
      <c r="R3739" s="551"/>
      <c r="S3739" s="552"/>
      <c r="T3739" s="553"/>
      <c r="U3739" s="553"/>
      <c r="V3739" s="578"/>
      <c r="W3739" s="579"/>
      <c r="X3739" s="576">
        <v>0</v>
      </c>
      <c r="Y3739" s="576">
        <v>0</v>
      </c>
      <c r="Z3739" s="576">
        <v>0</v>
      </c>
      <c r="AA3739" s="576">
        <v>0</v>
      </c>
      <c r="AB3739" s="576">
        <v>0</v>
      </c>
      <c r="AC3739" s="576">
        <v>0</v>
      </c>
      <c r="AD3739" s="576">
        <v>0</v>
      </c>
      <c r="AE3739" s="576">
        <v>0</v>
      </c>
      <c r="AF3739" s="576">
        <v>0</v>
      </c>
      <c r="AG3739" s="576">
        <v>0</v>
      </c>
      <c r="AH3739" s="576">
        <v>0</v>
      </c>
      <c r="AI3739" s="576">
        <v>0</v>
      </c>
    </row>
    <row r="3740" spans="5:35" outlineLevel="1" x14ac:dyDescent="0.2">
      <c r="E3740" s="570">
        <v>7</v>
      </c>
      <c r="F3740" s="577" t="s">
        <v>137</v>
      </c>
      <c r="G3740" s="572" t="s">
        <v>454</v>
      </c>
      <c r="H3740" s="573">
        <v>0</v>
      </c>
      <c r="Q3740" s="519" t="s">
        <v>110</v>
      </c>
      <c r="R3740" s="551"/>
      <c r="S3740" s="552"/>
      <c r="T3740" s="553"/>
      <c r="U3740" s="553"/>
      <c r="V3740" s="578"/>
      <c r="W3740" s="579"/>
      <c r="X3740" s="576">
        <v>0</v>
      </c>
      <c r="Y3740" s="576">
        <v>0</v>
      </c>
      <c r="Z3740" s="576">
        <v>0</v>
      </c>
      <c r="AA3740" s="576">
        <v>0</v>
      </c>
      <c r="AB3740" s="576">
        <v>0</v>
      </c>
      <c r="AC3740" s="576">
        <v>0</v>
      </c>
      <c r="AD3740" s="576">
        <v>0</v>
      </c>
      <c r="AE3740" s="576">
        <v>0</v>
      </c>
      <c r="AF3740" s="576">
        <v>0</v>
      </c>
      <c r="AG3740" s="576">
        <v>0</v>
      </c>
      <c r="AH3740" s="576">
        <v>0</v>
      </c>
      <c r="AI3740" s="576">
        <v>0</v>
      </c>
    </row>
    <row r="3741" spans="5:35" outlineLevel="1" x14ac:dyDescent="0.2">
      <c r="E3741" s="570">
        <v>8</v>
      </c>
      <c r="F3741" s="577" t="s">
        <v>138</v>
      </c>
      <c r="G3741" s="572" t="s">
        <v>454</v>
      </c>
      <c r="H3741" s="573">
        <v>0</v>
      </c>
      <c r="Q3741" s="519" t="s">
        <v>110</v>
      </c>
      <c r="R3741" s="551"/>
      <c r="S3741" s="552"/>
      <c r="T3741" s="553"/>
      <c r="U3741" s="553"/>
      <c r="V3741" s="578"/>
      <c r="W3741" s="579"/>
      <c r="X3741" s="576">
        <v>0</v>
      </c>
      <c r="Y3741" s="576">
        <v>0</v>
      </c>
      <c r="Z3741" s="576">
        <v>0</v>
      </c>
      <c r="AA3741" s="576">
        <v>0</v>
      </c>
      <c r="AB3741" s="576">
        <v>0</v>
      </c>
      <c r="AC3741" s="576">
        <v>0</v>
      </c>
      <c r="AD3741" s="576">
        <v>0</v>
      </c>
      <c r="AE3741" s="576">
        <v>0</v>
      </c>
      <c r="AF3741" s="576">
        <v>0</v>
      </c>
      <c r="AG3741" s="576">
        <v>0</v>
      </c>
      <c r="AH3741" s="576">
        <v>0</v>
      </c>
      <c r="AI3741" s="576">
        <v>0</v>
      </c>
    </row>
    <row r="3742" spans="5:35" outlineLevel="1" x14ac:dyDescent="0.2">
      <c r="E3742" s="570">
        <v>9</v>
      </c>
      <c r="F3742" s="577" t="s">
        <v>139</v>
      </c>
      <c r="G3742" s="572" t="s">
        <v>454</v>
      </c>
      <c r="H3742" s="573">
        <v>0</v>
      </c>
      <c r="Q3742" s="519" t="s">
        <v>110</v>
      </c>
      <c r="R3742" s="551"/>
      <c r="S3742" s="552"/>
      <c r="T3742" s="553"/>
      <c r="U3742" s="553"/>
      <c r="V3742" s="578"/>
      <c r="W3742" s="579"/>
      <c r="X3742" s="576">
        <v>0</v>
      </c>
      <c r="Y3742" s="576">
        <v>0</v>
      </c>
      <c r="Z3742" s="576">
        <v>0</v>
      </c>
      <c r="AA3742" s="576">
        <v>0</v>
      </c>
      <c r="AB3742" s="576">
        <v>0</v>
      </c>
      <c r="AC3742" s="576">
        <v>0</v>
      </c>
      <c r="AD3742" s="576">
        <v>0</v>
      </c>
      <c r="AE3742" s="576">
        <v>0</v>
      </c>
      <c r="AF3742" s="576">
        <v>0</v>
      </c>
      <c r="AG3742" s="576">
        <v>0</v>
      </c>
      <c r="AH3742" s="576">
        <v>0</v>
      </c>
      <c r="AI3742" s="576">
        <v>0</v>
      </c>
    </row>
    <row r="3743" spans="5:35" outlineLevel="1" x14ac:dyDescent="0.2">
      <c r="E3743" s="570">
        <v>10</v>
      </c>
      <c r="F3743" s="577" t="s">
        <v>140</v>
      </c>
      <c r="G3743" s="572" t="s">
        <v>454</v>
      </c>
      <c r="H3743" s="573">
        <v>0</v>
      </c>
      <c r="Q3743" s="519" t="s">
        <v>110</v>
      </c>
      <c r="R3743" s="551"/>
      <c r="S3743" s="552"/>
      <c r="T3743" s="553"/>
      <c r="U3743" s="553"/>
      <c r="V3743" s="578"/>
      <c r="W3743" s="579"/>
      <c r="X3743" s="576">
        <v>0</v>
      </c>
      <c r="Y3743" s="576">
        <v>0</v>
      </c>
      <c r="Z3743" s="576">
        <v>0</v>
      </c>
      <c r="AA3743" s="576">
        <v>0</v>
      </c>
      <c r="AB3743" s="576">
        <v>0</v>
      </c>
      <c r="AC3743" s="576">
        <v>0</v>
      </c>
      <c r="AD3743" s="576">
        <v>0</v>
      </c>
      <c r="AE3743" s="576">
        <v>0</v>
      </c>
      <c r="AF3743" s="576">
        <v>0</v>
      </c>
      <c r="AG3743" s="576">
        <v>0</v>
      </c>
      <c r="AH3743" s="576">
        <v>0</v>
      </c>
      <c r="AI3743" s="576">
        <v>0</v>
      </c>
    </row>
    <row r="3744" spans="5:35" outlineLevel="1" x14ac:dyDescent="0.2">
      <c r="E3744" s="570">
        <v>11</v>
      </c>
      <c r="F3744" s="577" t="s">
        <v>141</v>
      </c>
      <c r="G3744" s="572" t="s">
        <v>454</v>
      </c>
      <c r="H3744" s="573">
        <v>0</v>
      </c>
      <c r="Q3744" s="519" t="s">
        <v>110</v>
      </c>
      <c r="R3744" s="551"/>
      <c r="S3744" s="552"/>
      <c r="T3744" s="553"/>
      <c r="U3744" s="553"/>
      <c r="V3744" s="578"/>
      <c r="W3744" s="579"/>
      <c r="X3744" s="576">
        <v>0</v>
      </c>
      <c r="Y3744" s="576">
        <v>0</v>
      </c>
      <c r="Z3744" s="576">
        <v>0</v>
      </c>
      <c r="AA3744" s="576">
        <v>0</v>
      </c>
      <c r="AB3744" s="576">
        <v>0</v>
      </c>
      <c r="AC3744" s="576">
        <v>0</v>
      </c>
      <c r="AD3744" s="576">
        <v>0</v>
      </c>
      <c r="AE3744" s="576">
        <v>0</v>
      </c>
      <c r="AF3744" s="576">
        <v>0</v>
      </c>
      <c r="AG3744" s="576">
        <v>0</v>
      </c>
      <c r="AH3744" s="576">
        <v>0</v>
      </c>
      <c r="AI3744" s="576">
        <v>0</v>
      </c>
    </row>
    <row r="3745" spans="5:36" outlineLevel="1" x14ac:dyDescent="0.2">
      <c r="E3745" s="570">
        <v>12</v>
      </c>
      <c r="F3745" s="577" t="s">
        <v>142</v>
      </c>
      <c r="G3745" s="572" t="s">
        <v>454</v>
      </c>
      <c r="H3745" s="573">
        <v>0</v>
      </c>
      <c r="Q3745" s="519" t="s">
        <v>110</v>
      </c>
      <c r="R3745" s="551"/>
      <c r="S3745" s="552"/>
      <c r="T3745" s="553"/>
      <c r="U3745" s="553"/>
      <c r="V3745" s="578"/>
      <c r="W3745" s="579"/>
      <c r="X3745" s="576">
        <v>0</v>
      </c>
      <c r="Y3745" s="576">
        <v>0</v>
      </c>
      <c r="Z3745" s="576">
        <v>0</v>
      </c>
      <c r="AA3745" s="576">
        <v>0</v>
      </c>
      <c r="AB3745" s="576">
        <v>0</v>
      </c>
      <c r="AC3745" s="576">
        <v>0</v>
      </c>
      <c r="AD3745" s="576">
        <v>0</v>
      </c>
      <c r="AE3745" s="576">
        <v>0</v>
      </c>
      <c r="AF3745" s="576">
        <v>0</v>
      </c>
      <c r="AG3745" s="576">
        <v>0</v>
      </c>
      <c r="AH3745" s="576">
        <v>0</v>
      </c>
      <c r="AI3745" s="576">
        <v>0</v>
      </c>
    </row>
    <row r="3746" spans="5:36" outlineLevel="1" x14ac:dyDescent="0.2">
      <c r="E3746" s="570">
        <v>13</v>
      </c>
      <c r="F3746" s="577" t="s">
        <v>143</v>
      </c>
      <c r="G3746" s="572" t="s">
        <v>454</v>
      </c>
      <c r="H3746" s="573">
        <v>0</v>
      </c>
      <c r="Q3746" s="519" t="s">
        <v>110</v>
      </c>
      <c r="R3746" s="551"/>
      <c r="S3746" s="552"/>
      <c r="T3746" s="553"/>
      <c r="U3746" s="553"/>
      <c r="V3746" s="578"/>
      <c r="W3746" s="579"/>
      <c r="X3746" s="576">
        <v>0</v>
      </c>
      <c r="Y3746" s="576">
        <v>0</v>
      </c>
      <c r="Z3746" s="576">
        <v>0</v>
      </c>
      <c r="AA3746" s="576">
        <v>0</v>
      </c>
      <c r="AB3746" s="576">
        <v>0</v>
      </c>
      <c r="AC3746" s="576">
        <v>0</v>
      </c>
      <c r="AD3746" s="576">
        <v>0</v>
      </c>
      <c r="AE3746" s="576">
        <v>0</v>
      </c>
      <c r="AF3746" s="576">
        <v>0</v>
      </c>
      <c r="AG3746" s="576">
        <v>0</v>
      </c>
      <c r="AH3746" s="576">
        <v>0</v>
      </c>
      <c r="AI3746" s="576">
        <v>0</v>
      </c>
    </row>
    <row r="3747" spans="5:36" outlineLevel="1" x14ac:dyDescent="0.2">
      <c r="E3747" s="570">
        <v>14</v>
      </c>
      <c r="F3747" s="577" t="s">
        <v>144</v>
      </c>
      <c r="G3747" s="572" t="s">
        <v>454</v>
      </c>
      <c r="H3747" s="573">
        <v>0</v>
      </c>
      <c r="Q3747" s="519" t="s">
        <v>110</v>
      </c>
      <c r="R3747" s="551"/>
      <c r="S3747" s="552"/>
      <c r="T3747" s="553"/>
      <c r="U3747" s="553"/>
      <c r="V3747" s="578"/>
      <c r="W3747" s="579"/>
      <c r="X3747" s="576">
        <v>0</v>
      </c>
      <c r="Y3747" s="576">
        <v>0</v>
      </c>
      <c r="Z3747" s="576">
        <v>0</v>
      </c>
      <c r="AA3747" s="576">
        <v>0</v>
      </c>
      <c r="AB3747" s="576">
        <v>0</v>
      </c>
      <c r="AC3747" s="576">
        <v>0</v>
      </c>
      <c r="AD3747" s="576">
        <v>0</v>
      </c>
      <c r="AE3747" s="576">
        <v>0</v>
      </c>
      <c r="AF3747" s="576">
        <v>0</v>
      </c>
      <c r="AG3747" s="576">
        <v>0</v>
      </c>
      <c r="AH3747" s="576">
        <v>0</v>
      </c>
      <c r="AI3747" s="576">
        <v>0</v>
      </c>
    </row>
    <row r="3748" spans="5:36" outlineLevel="1" x14ac:dyDescent="0.2">
      <c r="E3748" s="570">
        <v>15</v>
      </c>
      <c r="F3748" s="577" t="s">
        <v>145</v>
      </c>
      <c r="G3748" s="572" t="s">
        <v>454</v>
      </c>
      <c r="H3748" s="573">
        <v>0</v>
      </c>
      <c r="Q3748" s="519" t="s">
        <v>110</v>
      </c>
      <c r="R3748" s="551"/>
      <c r="S3748" s="552"/>
      <c r="T3748" s="553"/>
      <c r="U3748" s="553"/>
      <c r="V3748" s="578"/>
      <c r="W3748" s="579"/>
      <c r="X3748" s="576">
        <v>0</v>
      </c>
      <c r="Y3748" s="576">
        <v>0</v>
      </c>
      <c r="Z3748" s="576">
        <v>0</v>
      </c>
      <c r="AA3748" s="576">
        <v>0</v>
      </c>
      <c r="AB3748" s="576">
        <v>0</v>
      </c>
      <c r="AC3748" s="576">
        <v>0</v>
      </c>
      <c r="AD3748" s="576">
        <v>0</v>
      </c>
      <c r="AE3748" s="576">
        <v>0</v>
      </c>
      <c r="AF3748" s="576">
        <v>0</v>
      </c>
      <c r="AG3748" s="576">
        <v>0</v>
      </c>
      <c r="AH3748" s="576">
        <v>0</v>
      </c>
      <c r="AI3748" s="576">
        <v>0</v>
      </c>
    </row>
    <row r="3749" spans="5:36" outlineLevel="1" x14ac:dyDescent="0.2">
      <c r="E3749" s="570">
        <v>16</v>
      </c>
      <c r="F3749" s="577" t="s">
        <v>146</v>
      </c>
      <c r="G3749" s="572" t="s">
        <v>454</v>
      </c>
      <c r="H3749" s="573">
        <v>0</v>
      </c>
      <c r="Q3749" s="519" t="s">
        <v>110</v>
      </c>
      <c r="R3749" s="551"/>
      <c r="S3749" s="552"/>
      <c r="T3749" s="553"/>
      <c r="U3749" s="553"/>
      <c r="V3749" s="578"/>
      <c r="W3749" s="579"/>
      <c r="X3749" s="576">
        <v>0</v>
      </c>
      <c r="Y3749" s="576">
        <v>0</v>
      </c>
      <c r="Z3749" s="576">
        <v>0</v>
      </c>
      <c r="AA3749" s="576">
        <v>0</v>
      </c>
      <c r="AB3749" s="576">
        <v>0</v>
      </c>
      <c r="AC3749" s="576">
        <v>0</v>
      </c>
      <c r="AD3749" s="576">
        <v>0</v>
      </c>
      <c r="AE3749" s="576">
        <v>0</v>
      </c>
      <c r="AF3749" s="576">
        <v>0</v>
      </c>
      <c r="AG3749" s="576">
        <v>0</v>
      </c>
      <c r="AH3749" s="576">
        <v>0</v>
      </c>
      <c r="AI3749" s="576">
        <v>0</v>
      </c>
    </row>
    <row r="3750" spans="5:36" outlineLevel="1" x14ac:dyDescent="0.2">
      <c r="E3750" s="570">
        <v>17</v>
      </c>
      <c r="F3750" s="577" t="s">
        <v>147</v>
      </c>
      <c r="G3750" s="572" t="s">
        <v>454</v>
      </c>
      <c r="H3750" s="573">
        <v>0</v>
      </c>
      <c r="Q3750" s="519" t="s">
        <v>110</v>
      </c>
      <c r="R3750" s="551"/>
      <c r="S3750" s="552"/>
      <c r="T3750" s="553"/>
      <c r="U3750" s="553"/>
      <c r="V3750" s="578"/>
      <c r="W3750" s="579"/>
      <c r="X3750" s="576">
        <v>0</v>
      </c>
      <c r="Y3750" s="576">
        <v>0</v>
      </c>
      <c r="Z3750" s="576">
        <v>0</v>
      </c>
      <c r="AA3750" s="576">
        <v>0</v>
      </c>
      <c r="AB3750" s="576">
        <v>0</v>
      </c>
      <c r="AC3750" s="576">
        <v>0</v>
      </c>
      <c r="AD3750" s="576">
        <v>0</v>
      </c>
      <c r="AE3750" s="576">
        <v>0</v>
      </c>
      <c r="AF3750" s="576">
        <v>0</v>
      </c>
      <c r="AG3750" s="576">
        <v>0</v>
      </c>
      <c r="AH3750" s="576">
        <v>0</v>
      </c>
      <c r="AI3750" s="576">
        <v>0</v>
      </c>
    </row>
    <row r="3751" spans="5:36" outlineLevel="1" x14ac:dyDescent="0.2">
      <c r="E3751" s="570">
        <v>18</v>
      </c>
      <c r="F3751" s="577" t="s">
        <v>148</v>
      </c>
      <c r="G3751" s="572" t="s">
        <v>454</v>
      </c>
      <c r="H3751" s="573">
        <v>0</v>
      </c>
      <c r="Q3751" s="519" t="s">
        <v>110</v>
      </c>
      <c r="R3751" s="551"/>
      <c r="S3751" s="552"/>
      <c r="T3751" s="553"/>
      <c r="U3751" s="553"/>
      <c r="V3751" s="578"/>
      <c r="W3751" s="579"/>
      <c r="X3751" s="576">
        <v>0</v>
      </c>
      <c r="Y3751" s="576">
        <v>0</v>
      </c>
      <c r="Z3751" s="576">
        <v>0</v>
      </c>
      <c r="AA3751" s="576">
        <v>0</v>
      </c>
      <c r="AB3751" s="576">
        <v>0</v>
      </c>
      <c r="AC3751" s="576">
        <v>0</v>
      </c>
      <c r="AD3751" s="576">
        <v>0</v>
      </c>
      <c r="AE3751" s="576">
        <v>0</v>
      </c>
      <c r="AF3751" s="576">
        <v>0</v>
      </c>
      <c r="AG3751" s="576">
        <v>0</v>
      </c>
      <c r="AH3751" s="576">
        <v>0</v>
      </c>
      <c r="AI3751" s="576">
        <v>0</v>
      </c>
    </row>
    <row r="3752" spans="5:36" outlineLevel="1" x14ac:dyDescent="0.2">
      <c r="E3752" s="570">
        <v>19</v>
      </c>
      <c r="F3752" s="577" t="s">
        <v>149</v>
      </c>
      <c r="G3752" s="572" t="s">
        <v>454</v>
      </c>
      <c r="H3752" s="573">
        <v>0</v>
      </c>
      <c r="Q3752" s="519" t="s">
        <v>110</v>
      </c>
      <c r="R3752" s="551"/>
      <c r="S3752" s="552"/>
      <c r="T3752" s="553"/>
      <c r="U3752" s="553"/>
      <c r="V3752" s="578"/>
      <c r="W3752" s="579"/>
      <c r="X3752" s="576">
        <v>0</v>
      </c>
      <c r="Y3752" s="576">
        <v>0</v>
      </c>
      <c r="Z3752" s="576">
        <v>0</v>
      </c>
      <c r="AA3752" s="576">
        <v>0</v>
      </c>
      <c r="AB3752" s="576">
        <v>0</v>
      </c>
      <c r="AC3752" s="576">
        <v>0</v>
      </c>
      <c r="AD3752" s="576">
        <v>0</v>
      </c>
      <c r="AE3752" s="576">
        <v>0</v>
      </c>
      <c r="AF3752" s="576">
        <v>0</v>
      </c>
      <c r="AG3752" s="576">
        <v>0</v>
      </c>
      <c r="AH3752" s="576">
        <v>0</v>
      </c>
      <c r="AI3752" s="576">
        <v>0</v>
      </c>
    </row>
    <row r="3753" spans="5:36" outlineLevel="1" x14ac:dyDescent="0.2">
      <c r="E3753" s="570">
        <v>20</v>
      </c>
      <c r="F3753" s="577" t="s">
        <v>150</v>
      </c>
      <c r="G3753" s="572" t="s">
        <v>454</v>
      </c>
      <c r="H3753" s="573">
        <v>0</v>
      </c>
      <c r="Q3753" s="519" t="s">
        <v>110</v>
      </c>
      <c r="R3753" s="551"/>
      <c r="S3753" s="552"/>
      <c r="T3753" s="553"/>
      <c r="U3753" s="553"/>
      <c r="V3753" s="578"/>
      <c r="W3753" s="579"/>
      <c r="X3753" s="576">
        <v>0</v>
      </c>
      <c r="Y3753" s="576">
        <v>0</v>
      </c>
      <c r="Z3753" s="576">
        <v>0</v>
      </c>
      <c r="AA3753" s="576">
        <v>0</v>
      </c>
      <c r="AB3753" s="576">
        <v>0</v>
      </c>
      <c r="AC3753" s="576">
        <v>0</v>
      </c>
      <c r="AD3753" s="576">
        <v>0</v>
      </c>
      <c r="AE3753" s="576">
        <v>0</v>
      </c>
      <c r="AF3753" s="576">
        <v>0</v>
      </c>
      <c r="AG3753" s="576">
        <v>0</v>
      </c>
      <c r="AH3753" s="576">
        <v>0</v>
      </c>
      <c r="AI3753" s="576">
        <v>0</v>
      </c>
    </row>
    <row r="3754" spans="5:36" outlineLevel="1" x14ac:dyDescent="0.2">
      <c r="E3754" s="570">
        <v>21</v>
      </c>
      <c r="F3754" s="577" t="s">
        <v>151</v>
      </c>
      <c r="G3754" s="572" t="s">
        <v>454</v>
      </c>
      <c r="H3754" s="573">
        <v>0</v>
      </c>
      <c r="Q3754" s="519" t="s">
        <v>110</v>
      </c>
      <c r="R3754" s="551"/>
      <c r="S3754" s="552"/>
      <c r="T3754" s="553"/>
      <c r="U3754" s="553"/>
      <c r="V3754" s="578"/>
      <c r="W3754" s="579"/>
      <c r="X3754" s="576">
        <v>0</v>
      </c>
      <c r="Y3754" s="576">
        <v>0</v>
      </c>
      <c r="Z3754" s="576">
        <v>0</v>
      </c>
      <c r="AA3754" s="576">
        <v>0</v>
      </c>
      <c r="AB3754" s="576">
        <v>0</v>
      </c>
      <c r="AC3754" s="576">
        <v>0</v>
      </c>
      <c r="AD3754" s="576">
        <v>0</v>
      </c>
      <c r="AE3754" s="576">
        <v>0</v>
      </c>
      <c r="AF3754" s="576">
        <v>0</v>
      </c>
      <c r="AG3754" s="576">
        <v>0</v>
      </c>
      <c r="AH3754" s="576">
        <v>0</v>
      </c>
      <c r="AI3754" s="576">
        <v>0</v>
      </c>
    </row>
    <row r="3755" spans="5:36" outlineLevel="1" x14ac:dyDescent="0.2">
      <c r="E3755" s="570">
        <v>22</v>
      </c>
      <c r="F3755" s="577" t="s">
        <v>658</v>
      </c>
      <c r="G3755" s="572" t="s">
        <v>454</v>
      </c>
      <c r="H3755" s="573">
        <v>0</v>
      </c>
      <c r="Q3755" s="519" t="s">
        <v>110</v>
      </c>
      <c r="R3755" s="551"/>
      <c r="S3755" s="552"/>
      <c r="T3755" s="553"/>
      <c r="U3755" s="553"/>
      <c r="V3755" s="578"/>
      <c r="W3755" s="579"/>
      <c r="X3755" s="576">
        <v>0</v>
      </c>
      <c r="Y3755" s="576">
        <v>0</v>
      </c>
      <c r="Z3755" s="576">
        <v>0</v>
      </c>
      <c r="AA3755" s="576">
        <v>0</v>
      </c>
      <c r="AB3755" s="576">
        <v>0</v>
      </c>
      <c r="AC3755" s="576">
        <v>0</v>
      </c>
      <c r="AD3755" s="576">
        <v>0</v>
      </c>
      <c r="AE3755" s="576">
        <v>0</v>
      </c>
      <c r="AF3755" s="576">
        <v>0</v>
      </c>
      <c r="AG3755" s="576">
        <v>0</v>
      </c>
      <c r="AH3755" s="576">
        <v>0</v>
      </c>
      <c r="AI3755" s="576">
        <v>0</v>
      </c>
    </row>
    <row r="3756" spans="5:36" outlineLevel="1" x14ac:dyDescent="0.2">
      <c r="E3756" s="570" t="s">
        <v>152</v>
      </c>
      <c r="F3756" s="577" t="s">
        <v>152</v>
      </c>
      <c r="G3756" s="572" t="s">
        <v>454</v>
      </c>
      <c r="H3756" s="573">
        <v>0</v>
      </c>
      <c r="Q3756" s="519" t="s">
        <v>110</v>
      </c>
      <c r="R3756" s="551"/>
      <c r="S3756" s="552"/>
      <c r="T3756" s="553"/>
      <c r="U3756" s="553"/>
      <c r="V3756" s="578"/>
      <c r="W3756" s="579"/>
      <c r="X3756" s="576">
        <v>0</v>
      </c>
      <c r="Y3756" s="576">
        <v>0</v>
      </c>
      <c r="Z3756" s="576">
        <v>0</v>
      </c>
      <c r="AA3756" s="576">
        <v>0</v>
      </c>
      <c r="AB3756" s="576">
        <v>0</v>
      </c>
      <c r="AC3756" s="576">
        <v>0</v>
      </c>
      <c r="AD3756" s="576">
        <v>0</v>
      </c>
      <c r="AE3756" s="576">
        <v>0</v>
      </c>
      <c r="AF3756" s="576">
        <v>0</v>
      </c>
      <c r="AG3756" s="576">
        <v>0</v>
      </c>
      <c r="AH3756" s="576">
        <v>0</v>
      </c>
      <c r="AI3756" s="576">
        <v>0</v>
      </c>
    </row>
    <row r="3757" spans="5:36" outlineLevel="1" x14ac:dyDescent="0.2">
      <c r="E3757" s="570">
        <v>24</v>
      </c>
      <c r="F3757" s="577" t="s">
        <v>2</v>
      </c>
      <c r="G3757" s="572" t="s">
        <v>454</v>
      </c>
      <c r="H3757" s="573">
        <v>0</v>
      </c>
      <c r="Q3757" s="519" t="s">
        <v>110</v>
      </c>
      <c r="R3757" s="551"/>
      <c r="S3757" s="552"/>
      <c r="T3757" s="553"/>
      <c r="U3757" s="553"/>
      <c r="V3757" s="578"/>
      <c r="W3757" s="579"/>
      <c r="X3757" s="576">
        <v>0</v>
      </c>
      <c r="Y3757" s="576">
        <v>0</v>
      </c>
      <c r="Z3757" s="576">
        <v>0</v>
      </c>
      <c r="AA3757" s="576">
        <v>0</v>
      </c>
      <c r="AB3757" s="576">
        <v>0</v>
      </c>
      <c r="AC3757" s="576">
        <v>0</v>
      </c>
      <c r="AD3757" s="576">
        <v>0</v>
      </c>
      <c r="AE3757" s="576">
        <v>0</v>
      </c>
      <c r="AF3757" s="576">
        <v>0</v>
      </c>
      <c r="AG3757" s="576">
        <v>0</v>
      </c>
      <c r="AH3757" s="576">
        <v>0</v>
      </c>
      <c r="AI3757" s="576">
        <v>0</v>
      </c>
    </row>
    <row r="3758" spans="5:36" outlineLevel="1" x14ac:dyDescent="0.2">
      <c r="E3758" s="570">
        <v>25</v>
      </c>
      <c r="F3758" s="577" t="s">
        <v>153</v>
      </c>
      <c r="G3758" s="572" t="s">
        <v>454</v>
      </c>
      <c r="H3758" s="573">
        <v>0</v>
      </c>
      <c r="Q3758" s="519" t="s">
        <v>110</v>
      </c>
      <c r="R3758" s="551"/>
      <c r="S3758" s="552"/>
      <c r="T3758" s="553"/>
      <c r="U3758" s="553"/>
      <c r="V3758" s="578"/>
      <c r="W3758" s="579"/>
      <c r="X3758" s="576">
        <v>0</v>
      </c>
      <c r="Y3758" s="576">
        <v>0</v>
      </c>
      <c r="Z3758" s="576">
        <v>0</v>
      </c>
      <c r="AA3758" s="576">
        <v>0</v>
      </c>
      <c r="AB3758" s="576">
        <v>0</v>
      </c>
      <c r="AC3758" s="576">
        <v>0</v>
      </c>
      <c r="AD3758" s="576">
        <v>0</v>
      </c>
      <c r="AE3758" s="576">
        <v>0</v>
      </c>
      <c r="AF3758" s="576">
        <v>0</v>
      </c>
      <c r="AG3758" s="576">
        <v>0</v>
      </c>
      <c r="AH3758" s="576">
        <v>0</v>
      </c>
      <c r="AI3758" s="576">
        <v>0</v>
      </c>
      <c r="AJ3758" s="289"/>
    </row>
    <row r="3759" spans="5:36" outlineLevel="1" x14ac:dyDescent="0.2">
      <c r="E3759" s="570" t="s">
        <v>154</v>
      </c>
      <c r="F3759" s="577" t="s">
        <v>155</v>
      </c>
      <c r="G3759" s="572" t="s">
        <v>454</v>
      </c>
      <c r="H3759" s="573">
        <v>0</v>
      </c>
      <c r="Q3759" s="519" t="s">
        <v>110</v>
      </c>
      <c r="R3759" s="551"/>
      <c r="S3759" s="552"/>
      <c r="T3759" s="553"/>
      <c r="U3759" s="553"/>
      <c r="V3759" s="578"/>
      <c r="W3759" s="579"/>
      <c r="X3759" s="576">
        <v>0</v>
      </c>
      <c r="Y3759" s="576">
        <v>0</v>
      </c>
      <c r="Z3759" s="576">
        <v>0</v>
      </c>
      <c r="AA3759" s="576">
        <v>0</v>
      </c>
      <c r="AB3759" s="576">
        <v>0</v>
      </c>
      <c r="AC3759" s="576">
        <v>0</v>
      </c>
      <c r="AD3759" s="576">
        <v>0</v>
      </c>
      <c r="AE3759" s="576">
        <v>0</v>
      </c>
      <c r="AF3759" s="576">
        <v>0</v>
      </c>
      <c r="AG3759" s="576">
        <v>0</v>
      </c>
      <c r="AH3759" s="576">
        <v>0</v>
      </c>
      <c r="AI3759" s="576">
        <v>0</v>
      </c>
      <c r="AJ3759" s="289"/>
    </row>
    <row r="3760" spans="5:36" outlineLevel="1" x14ac:dyDescent="0.2">
      <c r="E3760" s="570" t="s">
        <v>156</v>
      </c>
      <c r="F3760" s="577" t="s">
        <v>157</v>
      </c>
      <c r="G3760" s="572" t="s">
        <v>454</v>
      </c>
      <c r="H3760" s="573">
        <v>0</v>
      </c>
      <c r="Q3760" s="519" t="s">
        <v>110</v>
      </c>
      <c r="R3760" s="551"/>
      <c r="S3760" s="552"/>
      <c r="T3760" s="553"/>
      <c r="U3760" s="553"/>
      <c r="V3760" s="578"/>
      <c r="W3760" s="579"/>
      <c r="X3760" s="576">
        <v>0</v>
      </c>
      <c r="Y3760" s="576">
        <v>0</v>
      </c>
      <c r="Z3760" s="576">
        <v>0</v>
      </c>
      <c r="AA3760" s="576">
        <v>0</v>
      </c>
      <c r="AB3760" s="576">
        <v>0</v>
      </c>
      <c r="AC3760" s="576">
        <v>0</v>
      </c>
      <c r="AD3760" s="576">
        <v>0</v>
      </c>
      <c r="AE3760" s="576">
        <v>0</v>
      </c>
      <c r="AF3760" s="576">
        <v>0</v>
      </c>
      <c r="AG3760" s="576">
        <v>0</v>
      </c>
      <c r="AH3760" s="576">
        <v>0</v>
      </c>
      <c r="AI3760" s="576">
        <v>0</v>
      </c>
    </row>
    <row r="3761" spans="5:35" outlineLevel="1" x14ac:dyDescent="0.2">
      <c r="E3761" s="570" t="s">
        <v>152</v>
      </c>
      <c r="F3761" s="577" t="s">
        <v>152</v>
      </c>
      <c r="G3761" s="572" t="s">
        <v>454</v>
      </c>
      <c r="H3761" s="573">
        <v>0</v>
      </c>
      <c r="Q3761" s="519" t="s">
        <v>110</v>
      </c>
      <c r="R3761" s="551"/>
      <c r="S3761" s="552"/>
      <c r="T3761" s="553"/>
      <c r="U3761" s="553"/>
      <c r="V3761" s="578"/>
      <c r="W3761" s="579"/>
      <c r="X3761" s="576">
        <v>0</v>
      </c>
      <c r="Y3761" s="576">
        <v>0</v>
      </c>
      <c r="Z3761" s="576">
        <v>0</v>
      </c>
      <c r="AA3761" s="576">
        <v>0</v>
      </c>
      <c r="AB3761" s="576">
        <v>0</v>
      </c>
      <c r="AC3761" s="576">
        <v>0</v>
      </c>
      <c r="AD3761" s="576">
        <v>0</v>
      </c>
      <c r="AE3761" s="576">
        <v>0</v>
      </c>
      <c r="AF3761" s="576">
        <v>0</v>
      </c>
      <c r="AG3761" s="576">
        <v>0</v>
      </c>
      <c r="AH3761" s="576">
        <v>0</v>
      </c>
      <c r="AI3761" s="576">
        <v>0</v>
      </c>
    </row>
    <row r="3762" spans="5:35" outlineLevel="1" x14ac:dyDescent="0.2">
      <c r="E3762" s="570">
        <v>29</v>
      </c>
      <c r="F3762" s="577" t="s">
        <v>158</v>
      </c>
      <c r="G3762" s="572" t="s">
        <v>454</v>
      </c>
      <c r="H3762" s="573">
        <v>0</v>
      </c>
      <c r="Q3762" s="519" t="s">
        <v>110</v>
      </c>
      <c r="R3762" s="551"/>
      <c r="S3762" s="552"/>
      <c r="T3762" s="553"/>
      <c r="U3762" s="553"/>
      <c r="V3762" s="578"/>
      <c r="W3762" s="579"/>
      <c r="X3762" s="576">
        <v>0</v>
      </c>
      <c r="Y3762" s="576">
        <v>0</v>
      </c>
      <c r="Z3762" s="576">
        <v>0</v>
      </c>
      <c r="AA3762" s="576">
        <v>0</v>
      </c>
      <c r="AB3762" s="576">
        <v>0</v>
      </c>
      <c r="AC3762" s="576">
        <v>0</v>
      </c>
      <c r="AD3762" s="576">
        <v>0</v>
      </c>
      <c r="AE3762" s="576">
        <v>0</v>
      </c>
      <c r="AF3762" s="576">
        <v>0</v>
      </c>
      <c r="AG3762" s="576">
        <v>0</v>
      </c>
      <c r="AH3762" s="576">
        <v>0</v>
      </c>
      <c r="AI3762" s="576">
        <v>0</v>
      </c>
    </row>
    <row r="3763" spans="5:35" outlineLevel="1" x14ac:dyDescent="0.2">
      <c r="E3763" s="570">
        <v>30</v>
      </c>
      <c r="F3763" s="577" t="s">
        <v>159</v>
      </c>
      <c r="G3763" s="572" t="s">
        <v>454</v>
      </c>
      <c r="H3763" s="573">
        <v>0</v>
      </c>
      <c r="Q3763" s="519" t="s">
        <v>110</v>
      </c>
      <c r="R3763" s="551"/>
      <c r="S3763" s="552"/>
      <c r="T3763" s="553"/>
      <c r="U3763" s="553"/>
      <c r="V3763" s="578"/>
      <c r="W3763" s="579"/>
      <c r="X3763" s="576">
        <v>0</v>
      </c>
      <c r="Y3763" s="576">
        <v>0</v>
      </c>
      <c r="Z3763" s="576">
        <v>0</v>
      </c>
      <c r="AA3763" s="576">
        <v>0</v>
      </c>
      <c r="AB3763" s="576">
        <v>0</v>
      </c>
      <c r="AC3763" s="576">
        <v>0</v>
      </c>
      <c r="AD3763" s="576">
        <v>0</v>
      </c>
      <c r="AE3763" s="576">
        <v>0</v>
      </c>
      <c r="AF3763" s="576">
        <v>0</v>
      </c>
      <c r="AG3763" s="576">
        <v>0</v>
      </c>
      <c r="AH3763" s="576">
        <v>0</v>
      </c>
      <c r="AI3763" s="576">
        <v>0</v>
      </c>
    </row>
    <row r="3764" spans="5:35" outlineLevel="1" x14ac:dyDescent="0.2">
      <c r="E3764" s="570" t="s">
        <v>152</v>
      </c>
      <c r="F3764" s="577" t="s">
        <v>152</v>
      </c>
      <c r="G3764" s="572" t="s">
        <v>454</v>
      </c>
      <c r="H3764" s="573">
        <v>0</v>
      </c>
      <c r="Q3764" s="519" t="s">
        <v>110</v>
      </c>
      <c r="R3764" s="551"/>
      <c r="S3764" s="552"/>
      <c r="T3764" s="553"/>
      <c r="U3764" s="553"/>
      <c r="V3764" s="578"/>
      <c r="W3764" s="579"/>
      <c r="X3764" s="576">
        <v>0</v>
      </c>
      <c r="Y3764" s="576">
        <v>0</v>
      </c>
      <c r="Z3764" s="576">
        <v>0</v>
      </c>
      <c r="AA3764" s="576">
        <v>0</v>
      </c>
      <c r="AB3764" s="576">
        <v>0</v>
      </c>
      <c r="AC3764" s="576">
        <v>0</v>
      </c>
      <c r="AD3764" s="576">
        <v>0</v>
      </c>
      <c r="AE3764" s="576">
        <v>0</v>
      </c>
      <c r="AF3764" s="576">
        <v>0</v>
      </c>
      <c r="AG3764" s="576">
        <v>0</v>
      </c>
      <c r="AH3764" s="576">
        <v>0</v>
      </c>
      <c r="AI3764" s="576">
        <v>0</v>
      </c>
    </row>
    <row r="3765" spans="5:35" outlineLevel="1" x14ac:dyDescent="0.2">
      <c r="E3765" s="570" t="s">
        <v>160</v>
      </c>
      <c r="F3765" s="577" t="s">
        <v>161</v>
      </c>
      <c r="G3765" s="572" t="s">
        <v>454</v>
      </c>
      <c r="H3765" s="573">
        <v>0</v>
      </c>
      <c r="Q3765" s="519" t="s">
        <v>110</v>
      </c>
      <c r="R3765" s="551"/>
      <c r="S3765" s="552"/>
      <c r="T3765" s="553"/>
      <c r="U3765" s="553"/>
      <c r="V3765" s="578"/>
      <c r="W3765" s="579"/>
      <c r="X3765" s="576">
        <v>0</v>
      </c>
      <c r="Y3765" s="576">
        <v>0</v>
      </c>
      <c r="Z3765" s="576">
        <v>0</v>
      </c>
      <c r="AA3765" s="576">
        <v>0</v>
      </c>
      <c r="AB3765" s="576">
        <v>0</v>
      </c>
      <c r="AC3765" s="576">
        <v>0</v>
      </c>
      <c r="AD3765" s="576">
        <v>0</v>
      </c>
      <c r="AE3765" s="576">
        <v>0</v>
      </c>
      <c r="AF3765" s="576">
        <v>0</v>
      </c>
      <c r="AG3765" s="576">
        <v>0</v>
      </c>
      <c r="AH3765" s="576">
        <v>0</v>
      </c>
      <c r="AI3765" s="576">
        <v>0</v>
      </c>
    </row>
    <row r="3766" spans="5:35" outlineLevel="1" x14ac:dyDescent="0.2">
      <c r="E3766" s="570" t="s">
        <v>162</v>
      </c>
      <c r="F3766" s="577" t="s">
        <v>659</v>
      </c>
      <c r="G3766" s="572" t="s">
        <v>454</v>
      </c>
      <c r="H3766" s="573">
        <v>0</v>
      </c>
      <c r="Q3766" s="519" t="s">
        <v>110</v>
      </c>
      <c r="R3766" s="551"/>
      <c r="S3766" s="552"/>
      <c r="T3766" s="553"/>
      <c r="U3766" s="553"/>
      <c r="V3766" s="578"/>
      <c r="W3766" s="579"/>
      <c r="X3766" s="576">
        <v>0</v>
      </c>
      <c r="Y3766" s="576">
        <v>0</v>
      </c>
      <c r="Z3766" s="576">
        <v>0</v>
      </c>
      <c r="AA3766" s="576">
        <v>0</v>
      </c>
      <c r="AB3766" s="576">
        <v>0</v>
      </c>
      <c r="AC3766" s="576">
        <v>0</v>
      </c>
      <c r="AD3766" s="576">
        <v>0</v>
      </c>
      <c r="AE3766" s="576">
        <v>0</v>
      </c>
      <c r="AF3766" s="576">
        <v>0</v>
      </c>
      <c r="AG3766" s="576">
        <v>0</v>
      </c>
      <c r="AH3766" s="576">
        <v>0</v>
      </c>
      <c r="AI3766" s="576">
        <v>0</v>
      </c>
    </row>
    <row r="3767" spans="5:35" outlineLevel="1" x14ac:dyDescent="0.2">
      <c r="E3767" s="570" t="s">
        <v>163</v>
      </c>
      <c r="F3767" s="577" t="s">
        <v>164</v>
      </c>
      <c r="G3767" s="572" t="s">
        <v>454</v>
      </c>
      <c r="H3767" s="573">
        <v>0</v>
      </c>
      <c r="Q3767" s="519" t="s">
        <v>110</v>
      </c>
      <c r="R3767" s="551"/>
      <c r="S3767" s="552"/>
      <c r="T3767" s="553"/>
      <c r="U3767" s="553"/>
      <c r="V3767" s="578"/>
      <c r="W3767" s="579"/>
      <c r="X3767" s="576">
        <v>0</v>
      </c>
      <c r="Y3767" s="576">
        <v>0</v>
      </c>
      <c r="Z3767" s="576">
        <v>0</v>
      </c>
      <c r="AA3767" s="576">
        <v>0</v>
      </c>
      <c r="AB3767" s="576">
        <v>0</v>
      </c>
      <c r="AC3767" s="576">
        <v>0</v>
      </c>
      <c r="AD3767" s="576">
        <v>0</v>
      </c>
      <c r="AE3767" s="576">
        <v>0</v>
      </c>
      <c r="AF3767" s="576">
        <v>0</v>
      </c>
      <c r="AG3767" s="576">
        <v>0</v>
      </c>
      <c r="AH3767" s="576">
        <v>0</v>
      </c>
      <c r="AI3767" s="576">
        <v>0</v>
      </c>
    </row>
    <row r="3768" spans="5:35" outlineLevel="1" x14ac:dyDescent="0.2">
      <c r="E3768" s="570" t="s">
        <v>152</v>
      </c>
      <c r="F3768" s="577" t="s">
        <v>152</v>
      </c>
      <c r="G3768" s="572" t="s">
        <v>454</v>
      </c>
      <c r="H3768" s="573">
        <v>0</v>
      </c>
      <c r="Q3768" s="519" t="s">
        <v>110</v>
      </c>
      <c r="R3768" s="551"/>
      <c r="S3768" s="552"/>
      <c r="T3768" s="553"/>
      <c r="U3768" s="553"/>
      <c r="V3768" s="578"/>
      <c r="W3768" s="579"/>
      <c r="X3768" s="576">
        <v>0</v>
      </c>
      <c r="Y3768" s="576">
        <v>0</v>
      </c>
      <c r="Z3768" s="576">
        <v>0</v>
      </c>
      <c r="AA3768" s="576">
        <v>0</v>
      </c>
      <c r="AB3768" s="576">
        <v>0</v>
      </c>
      <c r="AC3768" s="576">
        <v>0</v>
      </c>
      <c r="AD3768" s="576">
        <v>0</v>
      </c>
      <c r="AE3768" s="576">
        <v>0</v>
      </c>
      <c r="AF3768" s="576">
        <v>0</v>
      </c>
      <c r="AG3768" s="576">
        <v>0</v>
      </c>
      <c r="AH3768" s="576">
        <v>0</v>
      </c>
      <c r="AI3768" s="576">
        <v>0</v>
      </c>
    </row>
    <row r="3769" spans="5:35" outlineLevel="1" x14ac:dyDescent="0.2">
      <c r="E3769" s="570" t="s">
        <v>165</v>
      </c>
      <c r="F3769" s="577" t="s">
        <v>656</v>
      </c>
      <c r="G3769" s="572" t="s">
        <v>454</v>
      </c>
      <c r="H3769" s="573">
        <v>0</v>
      </c>
      <c r="Q3769" s="519" t="s">
        <v>110</v>
      </c>
      <c r="R3769" s="551"/>
      <c r="S3769" s="552"/>
      <c r="T3769" s="553"/>
      <c r="U3769" s="553"/>
      <c r="V3769" s="578"/>
      <c r="W3769" s="579"/>
      <c r="X3769" s="576">
        <v>0</v>
      </c>
      <c r="Y3769" s="576">
        <v>0</v>
      </c>
      <c r="Z3769" s="576">
        <v>0</v>
      </c>
      <c r="AA3769" s="576">
        <v>0</v>
      </c>
      <c r="AB3769" s="576">
        <v>0</v>
      </c>
      <c r="AC3769" s="576">
        <v>0</v>
      </c>
      <c r="AD3769" s="576">
        <v>0</v>
      </c>
      <c r="AE3769" s="576">
        <v>0</v>
      </c>
      <c r="AF3769" s="576">
        <v>0</v>
      </c>
      <c r="AG3769" s="576">
        <v>0</v>
      </c>
      <c r="AH3769" s="576">
        <v>0</v>
      </c>
      <c r="AI3769" s="576">
        <v>0</v>
      </c>
    </row>
    <row r="3770" spans="5:35" outlineLevel="1" x14ac:dyDescent="0.2">
      <c r="E3770" s="570" t="s">
        <v>166</v>
      </c>
      <c r="F3770" s="577" t="s">
        <v>657</v>
      </c>
      <c r="G3770" s="572" t="s">
        <v>454</v>
      </c>
      <c r="H3770" s="573">
        <v>0</v>
      </c>
      <c r="Q3770" s="519" t="s">
        <v>110</v>
      </c>
      <c r="R3770" s="551"/>
      <c r="S3770" s="552"/>
      <c r="T3770" s="553"/>
      <c r="U3770" s="553"/>
      <c r="V3770" s="578"/>
      <c r="W3770" s="579"/>
      <c r="X3770" s="576">
        <v>0</v>
      </c>
      <c r="Y3770" s="576">
        <v>0</v>
      </c>
      <c r="Z3770" s="576">
        <v>0</v>
      </c>
      <c r="AA3770" s="576">
        <v>0</v>
      </c>
      <c r="AB3770" s="576">
        <v>0</v>
      </c>
      <c r="AC3770" s="576">
        <v>0</v>
      </c>
      <c r="AD3770" s="576">
        <v>0</v>
      </c>
      <c r="AE3770" s="576">
        <v>0</v>
      </c>
      <c r="AF3770" s="576">
        <v>0</v>
      </c>
      <c r="AG3770" s="576">
        <v>0</v>
      </c>
      <c r="AH3770" s="576">
        <v>0</v>
      </c>
      <c r="AI3770" s="576">
        <v>0</v>
      </c>
    </row>
    <row r="3771" spans="5:35" outlineLevel="1" x14ac:dyDescent="0.2">
      <c r="E3771" s="570" t="s">
        <v>152</v>
      </c>
      <c r="F3771" s="577" t="s">
        <v>152</v>
      </c>
      <c r="G3771" s="572" t="s">
        <v>454</v>
      </c>
      <c r="H3771" s="573">
        <v>0</v>
      </c>
      <c r="Q3771" s="519" t="s">
        <v>110</v>
      </c>
      <c r="R3771" s="551"/>
      <c r="S3771" s="552"/>
      <c r="T3771" s="553"/>
      <c r="U3771" s="553"/>
      <c r="V3771" s="578"/>
      <c r="W3771" s="579"/>
      <c r="X3771" s="576">
        <v>0</v>
      </c>
      <c r="Y3771" s="576">
        <v>0</v>
      </c>
      <c r="Z3771" s="576">
        <v>0</v>
      </c>
      <c r="AA3771" s="576">
        <v>0</v>
      </c>
      <c r="AB3771" s="576">
        <v>0</v>
      </c>
      <c r="AC3771" s="576">
        <v>0</v>
      </c>
      <c r="AD3771" s="576">
        <v>0</v>
      </c>
      <c r="AE3771" s="576">
        <v>0</v>
      </c>
      <c r="AF3771" s="576">
        <v>0</v>
      </c>
      <c r="AG3771" s="576">
        <v>0</v>
      </c>
      <c r="AH3771" s="576">
        <v>0</v>
      </c>
      <c r="AI3771" s="576">
        <v>0</v>
      </c>
    </row>
    <row r="3772" spans="5:35" outlineLevel="1" x14ac:dyDescent="0.2">
      <c r="E3772" s="570" t="s">
        <v>152</v>
      </c>
      <c r="F3772" s="577" t="s">
        <v>152</v>
      </c>
      <c r="G3772" s="572" t="s">
        <v>454</v>
      </c>
      <c r="H3772" s="573">
        <v>0</v>
      </c>
      <c r="Q3772" s="519" t="s">
        <v>110</v>
      </c>
      <c r="R3772" s="551"/>
      <c r="S3772" s="552"/>
      <c r="T3772" s="553"/>
      <c r="U3772" s="553"/>
      <c r="V3772" s="578"/>
      <c r="W3772" s="579"/>
      <c r="X3772" s="576">
        <v>0</v>
      </c>
      <c r="Y3772" s="576">
        <v>0</v>
      </c>
      <c r="Z3772" s="576">
        <v>0</v>
      </c>
      <c r="AA3772" s="576">
        <v>0</v>
      </c>
      <c r="AB3772" s="576">
        <v>0</v>
      </c>
      <c r="AC3772" s="576">
        <v>0</v>
      </c>
      <c r="AD3772" s="576">
        <v>0</v>
      </c>
      <c r="AE3772" s="576">
        <v>0</v>
      </c>
      <c r="AF3772" s="576">
        <v>0</v>
      </c>
      <c r="AG3772" s="576">
        <v>0</v>
      </c>
      <c r="AH3772" s="576">
        <v>0</v>
      </c>
      <c r="AI3772" s="576">
        <v>0</v>
      </c>
    </row>
    <row r="3773" spans="5:35" outlineLevel="1" x14ac:dyDescent="0.2">
      <c r="E3773" s="570" t="s">
        <v>152</v>
      </c>
      <c r="F3773" s="577" t="s">
        <v>152</v>
      </c>
      <c r="G3773" s="572" t="s">
        <v>454</v>
      </c>
      <c r="H3773" s="573">
        <v>0</v>
      </c>
      <c r="Q3773" s="519" t="s">
        <v>110</v>
      </c>
      <c r="R3773" s="551"/>
      <c r="S3773" s="552"/>
      <c r="T3773" s="553"/>
      <c r="U3773" s="553"/>
      <c r="V3773" s="578"/>
      <c r="W3773" s="579"/>
      <c r="X3773" s="576">
        <v>0</v>
      </c>
      <c r="Y3773" s="576">
        <v>0</v>
      </c>
      <c r="Z3773" s="576">
        <v>0</v>
      </c>
      <c r="AA3773" s="576">
        <v>0</v>
      </c>
      <c r="AB3773" s="576">
        <v>0</v>
      </c>
      <c r="AC3773" s="576">
        <v>0</v>
      </c>
      <c r="AD3773" s="576">
        <v>0</v>
      </c>
      <c r="AE3773" s="576">
        <v>0</v>
      </c>
      <c r="AF3773" s="576">
        <v>0</v>
      </c>
      <c r="AG3773" s="576">
        <v>0</v>
      </c>
      <c r="AH3773" s="576">
        <v>0</v>
      </c>
      <c r="AI3773" s="576">
        <v>0</v>
      </c>
    </row>
    <row r="3774" spans="5:35" outlineLevel="1" x14ac:dyDescent="0.2">
      <c r="E3774" s="570" t="s">
        <v>152</v>
      </c>
      <c r="F3774" s="577" t="s">
        <v>152</v>
      </c>
      <c r="G3774" s="572" t="s">
        <v>454</v>
      </c>
      <c r="H3774" s="573">
        <v>0</v>
      </c>
      <c r="Q3774" s="519" t="s">
        <v>110</v>
      </c>
      <c r="R3774" s="551"/>
      <c r="S3774" s="552"/>
      <c r="T3774" s="553"/>
      <c r="U3774" s="553"/>
      <c r="V3774" s="578"/>
      <c r="W3774" s="579"/>
      <c r="X3774" s="576">
        <v>0</v>
      </c>
      <c r="Y3774" s="576">
        <v>0</v>
      </c>
      <c r="Z3774" s="576">
        <v>0</v>
      </c>
      <c r="AA3774" s="576">
        <v>0</v>
      </c>
      <c r="AB3774" s="576">
        <v>0</v>
      </c>
      <c r="AC3774" s="576">
        <v>0</v>
      </c>
      <c r="AD3774" s="576">
        <v>0</v>
      </c>
      <c r="AE3774" s="576">
        <v>0</v>
      </c>
      <c r="AF3774" s="576">
        <v>0</v>
      </c>
      <c r="AG3774" s="576">
        <v>0</v>
      </c>
      <c r="AH3774" s="576">
        <v>0</v>
      </c>
      <c r="AI3774" s="576">
        <v>0</v>
      </c>
    </row>
    <row r="3775" spans="5:35" outlineLevel="1" x14ac:dyDescent="0.2">
      <c r="E3775" s="570" t="s">
        <v>152</v>
      </c>
      <c r="F3775" s="577" t="s">
        <v>152</v>
      </c>
      <c r="G3775" s="572" t="s">
        <v>454</v>
      </c>
      <c r="H3775" s="573">
        <v>0</v>
      </c>
      <c r="Q3775" s="519" t="s">
        <v>110</v>
      </c>
      <c r="R3775" s="551"/>
      <c r="S3775" s="552"/>
      <c r="T3775" s="553"/>
      <c r="U3775" s="553"/>
      <c r="V3775" s="578"/>
      <c r="W3775" s="579"/>
      <c r="X3775" s="576">
        <v>0</v>
      </c>
      <c r="Y3775" s="576">
        <v>0</v>
      </c>
      <c r="Z3775" s="576">
        <v>0</v>
      </c>
      <c r="AA3775" s="576">
        <v>0</v>
      </c>
      <c r="AB3775" s="576">
        <v>0</v>
      </c>
      <c r="AC3775" s="576">
        <v>0</v>
      </c>
      <c r="AD3775" s="576">
        <v>0</v>
      </c>
      <c r="AE3775" s="576">
        <v>0</v>
      </c>
      <c r="AF3775" s="576">
        <v>0</v>
      </c>
      <c r="AG3775" s="576">
        <v>0</v>
      </c>
      <c r="AH3775" s="576">
        <v>0</v>
      </c>
      <c r="AI3775" s="576">
        <v>0</v>
      </c>
    </row>
    <row r="3776" spans="5:35" outlineLevel="1" x14ac:dyDescent="0.2">
      <c r="E3776" s="570" t="s">
        <v>152</v>
      </c>
      <c r="F3776" s="577" t="s">
        <v>152</v>
      </c>
      <c r="G3776" s="572" t="s">
        <v>454</v>
      </c>
      <c r="H3776" s="573">
        <v>0</v>
      </c>
      <c r="Q3776" s="519" t="s">
        <v>110</v>
      </c>
      <c r="R3776" s="551"/>
      <c r="S3776" s="552"/>
      <c r="T3776" s="553"/>
      <c r="U3776" s="553"/>
      <c r="V3776" s="578"/>
      <c r="W3776" s="579"/>
      <c r="X3776" s="576">
        <v>0</v>
      </c>
      <c r="Y3776" s="576">
        <v>0</v>
      </c>
      <c r="Z3776" s="576">
        <v>0</v>
      </c>
      <c r="AA3776" s="576">
        <v>0</v>
      </c>
      <c r="AB3776" s="576">
        <v>0</v>
      </c>
      <c r="AC3776" s="576">
        <v>0</v>
      </c>
      <c r="AD3776" s="576">
        <v>0</v>
      </c>
      <c r="AE3776" s="576">
        <v>0</v>
      </c>
      <c r="AF3776" s="576">
        <v>0</v>
      </c>
      <c r="AG3776" s="576">
        <v>0</v>
      </c>
      <c r="AH3776" s="576">
        <v>0</v>
      </c>
      <c r="AI3776" s="576">
        <v>0</v>
      </c>
    </row>
    <row r="3777" spans="3:48" outlineLevel="1" x14ac:dyDescent="0.2">
      <c r="E3777" s="570" t="s">
        <v>152</v>
      </c>
      <c r="F3777" s="577" t="s">
        <v>152</v>
      </c>
      <c r="G3777" s="572" t="s">
        <v>454</v>
      </c>
      <c r="H3777" s="573">
        <v>0</v>
      </c>
      <c r="Q3777" s="519" t="s">
        <v>110</v>
      </c>
      <c r="R3777" s="551"/>
      <c r="S3777" s="552"/>
      <c r="T3777" s="553"/>
      <c r="U3777" s="553"/>
      <c r="V3777" s="578"/>
      <c r="W3777" s="579"/>
      <c r="X3777" s="576">
        <v>0</v>
      </c>
      <c r="Y3777" s="576">
        <v>0</v>
      </c>
      <c r="Z3777" s="576">
        <v>0</v>
      </c>
      <c r="AA3777" s="576">
        <v>0</v>
      </c>
      <c r="AB3777" s="576">
        <v>0</v>
      </c>
      <c r="AC3777" s="576">
        <v>0</v>
      </c>
      <c r="AD3777" s="576">
        <v>0</v>
      </c>
      <c r="AE3777" s="576">
        <v>0</v>
      </c>
      <c r="AF3777" s="576">
        <v>0</v>
      </c>
      <c r="AG3777" s="576">
        <v>0</v>
      </c>
      <c r="AH3777" s="576">
        <v>0</v>
      </c>
      <c r="AI3777" s="576">
        <v>0</v>
      </c>
    </row>
    <row r="3778" spans="3:48" outlineLevel="1" x14ac:dyDescent="0.2">
      <c r="E3778" s="570" t="s">
        <v>152</v>
      </c>
      <c r="F3778" s="577" t="s">
        <v>152</v>
      </c>
      <c r="G3778" s="572" t="s">
        <v>454</v>
      </c>
      <c r="H3778" s="573">
        <v>0</v>
      </c>
      <c r="Q3778" s="519" t="s">
        <v>110</v>
      </c>
      <c r="R3778" s="551"/>
      <c r="S3778" s="552"/>
      <c r="T3778" s="553"/>
      <c r="U3778" s="553"/>
      <c r="V3778" s="578"/>
      <c r="W3778" s="579"/>
      <c r="X3778" s="576">
        <v>0</v>
      </c>
      <c r="Y3778" s="576">
        <v>0</v>
      </c>
      <c r="Z3778" s="576">
        <v>0</v>
      </c>
      <c r="AA3778" s="576">
        <v>0</v>
      </c>
      <c r="AB3778" s="576">
        <v>0</v>
      </c>
      <c r="AC3778" s="576">
        <v>0</v>
      </c>
      <c r="AD3778" s="576">
        <v>0</v>
      </c>
      <c r="AE3778" s="576">
        <v>0</v>
      </c>
      <c r="AF3778" s="576">
        <v>0</v>
      </c>
      <c r="AG3778" s="576">
        <v>0</v>
      </c>
      <c r="AH3778" s="576">
        <v>0</v>
      </c>
      <c r="AI3778" s="576">
        <v>0</v>
      </c>
    </row>
    <row r="3779" spans="3:48" outlineLevel="1" x14ac:dyDescent="0.2">
      <c r="E3779" s="570" t="s">
        <v>152</v>
      </c>
      <c r="F3779" s="577" t="s">
        <v>152</v>
      </c>
      <c r="G3779" s="572" t="s">
        <v>454</v>
      </c>
      <c r="H3779" s="573">
        <v>0</v>
      </c>
      <c r="Q3779" s="519" t="s">
        <v>110</v>
      </c>
      <c r="R3779" s="551"/>
      <c r="S3779" s="552"/>
      <c r="T3779" s="553"/>
      <c r="U3779" s="553"/>
      <c r="V3779" s="578"/>
      <c r="W3779" s="579"/>
      <c r="X3779" s="576">
        <v>0</v>
      </c>
      <c r="Y3779" s="576">
        <v>0</v>
      </c>
      <c r="Z3779" s="576">
        <v>0</v>
      </c>
      <c r="AA3779" s="576">
        <v>0</v>
      </c>
      <c r="AB3779" s="576">
        <v>0</v>
      </c>
      <c r="AC3779" s="576">
        <v>0</v>
      </c>
      <c r="AD3779" s="576">
        <v>0</v>
      </c>
      <c r="AE3779" s="576">
        <v>0</v>
      </c>
      <c r="AF3779" s="576">
        <v>0</v>
      </c>
      <c r="AG3779" s="576">
        <v>0</v>
      </c>
      <c r="AH3779" s="576">
        <v>0</v>
      </c>
      <c r="AI3779" s="576">
        <v>0</v>
      </c>
    </row>
    <row r="3780" spans="3:48" outlineLevel="1" x14ac:dyDescent="0.2">
      <c r="E3780" s="570" t="s">
        <v>152</v>
      </c>
      <c r="F3780" s="577" t="s">
        <v>152</v>
      </c>
      <c r="G3780" s="572" t="s">
        <v>454</v>
      </c>
      <c r="H3780" s="573">
        <v>0</v>
      </c>
      <c r="Q3780" s="519" t="s">
        <v>110</v>
      </c>
      <c r="R3780" s="554"/>
      <c r="S3780" s="555"/>
      <c r="T3780" s="556"/>
      <c r="U3780" s="556"/>
      <c r="V3780" s="580"/>
      <c r="W3780" s="581"/>
      <c r="X3780" s="576">
        <v>0</v>
      </c>
      <c r="Y3780" s="576">
        <v>0</v>
      </c>
      <c r="Z3780" s="576">
        <v>0</v>
      </c>
      <c r="AA3780" s="576">
        <v>0</v>
      </c>
      <c r="AB3780" s="576">
        <v>0</v>
      </c>
      <c r="AC3780" s="576">
        <v>0</v>
      </c>
      <c r="AD3780" s="576">
        <v>0</v>
      </c>
      <c r="AE3780" s="576">
        <v>0</v>
      </c>
      <c r="AF3780" s="576">
        <v>0</v>
      </c>
      <c r="AG3780" s="576">
        <v>0</v>
      </c>
      <c r="AH3780" s="576">
        <v>0</v>
      </c>
      <c r="AI3780" s="576">
        <v>0</v>
      </c>
    </row>
    <row r="3781" spans="3:48" outlineLevel="1" x14ac:dyDescent="0.2"/>
    <row r="3783" spans="3:48" x14ac:dyDescent="0.2">
      <c r="C3783" s="18" t="s">
        <v>509</v>
      </c>
      <c r="D3783" s="18"/>
      <c r="E3783" s="18"/>
      <c r="F3783" s="18"/>
      <c r="G3783" s="18"/>
      <c r="H3783" s="18"/>
      <c r="I3783" s="19"/>
      <c r="J3783" s="19"/>
      <c r="K3783" s="19"/>
      <c r="L3783" s="19"/>
      <c r="M3783" s="19"/>
      <c r="N3783" s="19"/>
      <c r="O3783" s="19"/>
      <c r="P3783" s="19"/>
      <c r="Q3783" s="19"/>
      <c r="R3783" s="19"/>
      <c r="S3783" s="21"/>
      <c r="T3783" s="21"/>
      <c r="U3783" s="19"/>
      <c r="V3783" s="19"/>
      <c r="W3783" s="19"/>
      <c r="X3783" s="21"/>
      <c r="Y3783" s="21"/>
      <c r="Z3783" s="19"/>
      <c r="AA3783" s="489"/>
      <c r="AB3783" s="489"/>
      <c r="AC3783" s="489"/>
      <c r="AD3783" s="21"/>
      <c r="AE3783" s="21"/>
      <c r="AF3783" s="21"/>
      <c r="AG3783" s="21"/>
      <c r="AH3783" s="21"/>
      <c r="AI3783" s="18"/>
      <c r="AJ3783" s="23"/>
      <c r="AK3783" s="23"/>
      <c r="AL3783" s="23"/>
      <c r="AM3783" s="23"/>
      <c r="AN3783" s="23"/>
      <c r="AO3783" s="23"/>
      <c r="AP3783" s="23"/>
      <c r="AQ3783" s="23"/>
      <c r="AR3783" s="23"/>
      <c r="AS3783" s="23"/>
      <c r="AT3783" s="23"/>
    </row>
    <row r="3784" spans="3:48" x14ac:dyDescent="0.2">
      <c r="D3784" s="67" t="s">
        <v>510</v>
      </c>
      <c r="E3784" s="67"/>
      <c r="F3784" s="67"/>
      <c r="G3784" s="67"/>
      <c r="H3784" s="67"/>
      <c r="I3784" s="102"/>
      <c r="J3784" s="102"/>
      <c r="K3784" s="102"/>
      <c r="L3784" s="102"/>
      <c r="M3784" s="102"/>
      <c r="N3784" s="102"/>
      <c r="O3784" s="102"/>
      <c r="P3784" s="102"/>
      <c r="Q3784" s="102"/>
      <c r="R3784" s="102"/>
      <c r="S3784" s="476"/>
      <c r="T3784" s="476"/>
      <c r="U3784" s="102"/>
      <c r="V3784" s="102"/>
      <c r="W3784" s="102"/>
      <c r="X3784" s="476"/>
      <c r="Y3784" s="476"/>
      <c r="Z3784" s="102"/>
      <c r="AA3784" s="476"/>
      <c r="AB3784" s="476"/>
      <c r="AC3784" s="476"/>
      <c r="AD3784" s="476"/>
      <c r="AE3784" s="476"/>
      <c r="AF3784" s="476"/>
      <c r="AG3784" s="476"/>
      <c r="AH3784" s="476"/>
      <c r="AI3784" s="67"/>
      <c r="AJ3784" s="582"/>
      <c r="AK3784" s="582"/>
      <c r="AL3784" s="582"/>
      <c r="AM3784" s="582"/>
      <c r="AN3784" s="582"/>
      <c r="AO3784" s="582"/>
      <c r="AP3784" s="582"/>
      <c r="AQ3784" s="582"/>
      <c r="AR3784" s="582"/>
      <c r="AS3784" s="582"/>
      <c r="AT3784" s="582"/>
    </row>
    <row r="3785" spans="3:48" outlineLevel="1" x14ac:dyDescent="0.2">
      <c r="D3785" s="259"/>
      <c r="E3785" s="544">
        <v>9.4</v>
      </c>
      <c r="F3785" s="328" t="s">
        <v>510</v>
      </c>
      <c r="G3785" s="329">
        <v>2</v>
      </c>
      <c r="H3785" s="329">
        <v>3</v>
      </c>
      <c r="I3785" s="329">
        <v>3</v>
      </c>
      <c r="J3785" s="329">
        <v>4</v>
      </c>
      <c r="K3785" s="329">
        <v>4</v>
      </c>
      <c r="L3785" s="329">
        <v>5</v>
      </c>
      <c r="M3785" s="329">
        <v>5</v>
      </c>
      <c r="N3785" s="329">
        <v>6</v>
      </c>
      <c r="O3785" s="329">
        <v>6</v>
      </c>
      <c r="P3785" s="329">
        <v>7</v>
      </c>
      <c r="Q3785" s="329">
        <v>7</v>
      </c>
      <c r="R3785" s="329">
        <v>8</v>
      </c>
      <c r="S3785" s="329">
        <v>8</v>
      </c>
      <c r="T3785" s="329">
        <v>9</v>
      </c>
      <c r="U3785" s="329">
        <v>9</v>
      </c>
      <c r="V3785" s="329">
        <v>10</v>
      </c>
      <c r="W3785" s="329">
        <v>11</v>
      </c>
      <c r="X3785" s="329">
        <v>12</v>
      </c>
      <c r="Y3785" s="329">
        <v>13</v>
      </c>
      <c r="Z3785" s="329">
        <v>14</v>
      </c>
      <c r="AA3785" s="329">
        <v>15</v>
      </c>
      <c r="AB3785" s="329">
        <v>16</v>
      </c>
      <c r="AC3785" s="329">
        <v>17</v>
      </c>
      <c r="AD3785" s="329">
        <v>18</v>
      </c>
      <c r="AE3785" s="329">
        <v>19</v>
      </c>
      <c r="AF3785" s="329">
        <v>20</v>
      </c>
      <c r="AG3785" s="329">
        <v>21</v>
      </c>
      <c r="AH3785" s="329">
        <v>22</v>
      </c>
      <c r="AI3785" s="259"/>
      <c r="AJ3785" s="259"/>
      <c r="AK3785" s="259"/>
      <c r="AL3785" s="259"/>
      <c r="AM3785" s="259"/>
      <c r="AN3785" s="259"/>
      <c r="AO3785" s="259"/>
      <c r="AP3785" s="259"/>
      <c r="AQ3785" s="259"/>
      <c r="AR3785" s="259"/>
      <c r="AS3785" s="259"/>
      <c r="AT3785" s="259"/>
    </row>
    <row r="3786" spans="3:48" s="24" customFormat="1" outlineLevel="1" x14ac:dyDescent="0.2">
      <c r="F3786" s="71" t="s">
        <v>127</v>
      </c>
      <c r="Q3786" s="72"/>
      <c r="R3786" s="72"/>
      <c r="S3786" s="72"/>
      <c r="T3786" s="72"/>
      <c r="U3786" s="72"/>
      <c r="V3786" s="72" t="s">
        <v>209</v>
      </c>
      <c r="W3786" s="72" t="s">
        <v>31</v>
      </c>
      <c r="X3786" s="72" t="s">
        <v>28</v>
      </c>
      <c r="Y3786" s="72" t="s">
        <v>210</v>
      </c>
      <c r="Z3786" s="72" t="s">
        <v>211</v>
      </c>
      <c r="AA3786" s="72" t="s">
        <v>212</v>
      </c>
      <c r="AB3786" s="72" t="s">
        <v>213</v>
      </c>
      <c r="AC3786" s="72" t="s">
        <v>214</v>
      </c>
      <c r="AD3786" s="72" t="s">
        <v>215</v>
      </c>
      <c r="AE3786" s="72" t="s">
        <v>216</v>
      </c>
      <c r="AF3786" s="72" t="s">
        <v>33</v>
      </c>
      <c r="AG3786" s="72" t="s">
        <v>34</v>
      </c>
      <c r="AH3786" s="72" t="s">
        <v>217</v>
      </c>
      <c r="AI3786" s="72" t="s">
        <v>152</v>
      </c>
      <c r="AJ3786" s="72" t="s">
        <v>454</v>
      </c>
      <c r="AK3786" s="72" t="s">
        <v>231</v>
      </c>
      <c r="AL3786" s="72" t="s">
        <v>17</v>
      </c>
      <c r="AM3786" s="24" t="s">
        <v>152</v>
      </c>
      <c r="AN3786" s="24" t="s">
        <v>152</v>
      </c>
      <c r="AO3786" s="24" t="s">
        <v>152</v>
      </c>
      <c r="AP3786" s="24" t="s">
        <v>152</v>
      </c>
      <c r="AQ3786" s="24" t="s">
        <v>152</v>
      </c>
      <c r="AR3786" s="24" t="s">
        <v>152</v>
      </c>
      <c r="AS3786" s="24" t="s">
        <v>152</v>
      </c>
      <c r="AT3786" s="24" t="s">
        <v>152</v>
      </c>
      <c r="AU3786" s="24" t="s">
        <v>152</v>
      </c>
      <c r="AV3786" s="24" t="s">
        <v>152</v>
      </c>
    </row>
    <row r="3787" spans="3:48" outlineLevel="1" x14ac:dyDescent="0.2">
      <c r="D3787" s="583"/>
      <c r="E3787" s="73">
        <v>1</v>
      </c>
      <c r="F3787" s="74" t="s">
        <v>660</v>
      </c>
      <c r="G3787" s="75"/>
      <c r="H3787" s="75"/>
      <c r="I3787" s="75"/>
      <c r="J3787" s="75"/>
      <c r="K3787" s="75"/>
      <c r="L3787" s="75"/>
      <c r="M3787" s="75"/>
      <c r="N3787" s="75"/>
      <c r="O3787" s="75"/>
      <c r="P3787" s="75"/>
      <c r="Q3787" s="76" t="s">
        <v>130</v>
      </c>
      <c r="V3787" s="77">
        <v>1</v>
      </c>
      <c r="W3787" s="77">
        <v>1</v>
      </c>
      <c r="X3787" s="77">
        <v>1</v>
      </c>
      <c r="Y3787" s="77">
        <v>0.8</v>
      </c>
      <c r="Z3787" s="77">
        <v>1</v>
      </c>
      <c r="AA3787" s="77">
        <v>0.8</v>
      </c>
      <c r="AB3787" s="77">
        <v>1</v>
      </c>
      <c r="AC3787" s="77">
        <v>0.8</v>
      </c>
      <c r="AD3787" s="77">
        <v>1</v>
      </c>
      <c r="AE3787" s="77">
        <v>1</v>
      </c>
      <c r="AF3787" s="77">
        <v>1</v>
      </c>
      <c r="AG3787" s="77">
        <v>1</v>
      </c>
      <c r="AH3787" s="77">
        <v>1</v>
      </c>
      <c r="AI3787" s="77"/>
      <c r="AJ3787" s="584">
        <v>0.01</v>
      </c>
      <c r="AK3787" s="77">
        <v>1</v>
      </c>
      <c r="AL3787" s="77">
        <v>1</v>
      </c>
      <c r="AM3787" s="77">
        <v>0.01</v>
      </c>
      <c r="AN3787" s="77">
        <v>0.01</v>
      </c>
      <c r="AO3787" s="77">
        <v>0.01</v>
      </c>
      <c r="AP3787" s="77">
        <v>0.01</v>
      </c>
      <c r="AQ3787" s="77">
        <v>0.01</v>
      </c>
      <c r="AR3787" s="77">
        <v>0.01</v>
      </c>
      <c r="AS3787" s="77">
        <v>0.01</v>
      </c>
      <c r="AT3787" s="77">
        <v>0.01</v>
      </c>
      <c r="AU3787" s="77">
        <v>0.01</v>
      </c>
      <c r="AV3787" s="77">
        <v>0.01</v>
      </c>
    </row>
    <row r="3788" spans="3:48" outlineLevel="1" x14ac:dyDescent="0.2">
      <c r="D3788" s="583"/>
      <c r="E3788" s="73">
        <v>2</v>
      </c>
      <c r="F3788" s="79" t="s">
        <v>132</v>
      </c>
      <c r="Q3788" s="80" t="s">
        <v>130</v>
      </c>
      <c r="V3788" s="77">
        <v>1</v>
      </c>
      <c r="W3788" s="77">
        <v>1</v>
      </c>
      <c r="X3788" s="77">
        <v>1</v>
      </c>
      <c r="Y3788" s="77">
        <v>0.8</v>
      </c>
      <c r="Z3788" s="77">
        <v>1</v>
      </c>
      <c r="AA3788" s="77">
        <v>0.8</v>
      </c>
      <c r="AB3788" s="77">
        <v>1</v>
      </c>
      <c r="AC3788" s="77">
        <v>0.8</v>
      </c>
      <c r="AD3788" s="77">
        <v>1</v>
      </c>
      <c r="AE3788" s="77">
        <v>1</v>
      </c>
      <c r="AF3788" s="77">
        <v>1</v>
      </c>
      <c r="AG3788" s="77">
        <v>1</v>
      </c>
      <c r="AH3788" s="77">
        <v>1</v>
      </c>
      <c r="AI3788" s="77"/>
      <c r="AJ3788" s="584">
        <v>0.03</v>
      </c>
      <c r="AK3788" s="77">
        <v>1</v>
      </c>
      <c r="AL3788" s="77">
        <v>1</v>
      </c>
      <c r="AM3788" s="77">
        <v>0.03</v>
      </c>
      <c r="AN3788" s="77">
        <v>0.03</v>
      </c>
      <c r="AO3788" s="77">
        <v>0.03</v>
      </c>
      <c r="AP3788" s="77">
        <v>0.03</v>
      </c>
      <c r="AQ3788" s="77">
        <v>0.03</v>
      </c>
      <c r="AR3788" s="77">
        <v>0.03</v>
      </c>
      <c r="AS3788" s="77">
        <v>0.03</v>
      </c>
      <c r="AT3788" s="77">
        <v>0.03</v>
      </c>
      <c r="AU3788" s="77">
        <v>0.03</v>
      </c>
      <c r="AV3788" s="77">
        <v>0.03</v>
      </c>
    </row>
    <row r="3789" spans="3:48" outlineLevel="1" x14ac:dyDescent="0.2">
      <c r="D3789" s="583"/>
      <c r="E3789" s="73">
        <v>3</v>
      </c>
      <c r="F3789" s="79" t="s">
        <v>133</v>
      </c>
      <c r="Q3789" s="80" t="s">
        <v>130</v>
      </c>
      <c r="V3789" s="77">
        <v>1</v>
      </c>
      <c r="W3789" s="77">
        <v>1</v>
      </c>
      <c r="X3789" s="77">
        <v>1</v>
      </c>
      <c r="Y3789" s="77">
        <v>0.8</v>
      </c>
      <c r="Z3789" s="77">
        <v>1</v>
      </c>
      <c r="AA3789" s="77">
        <v>0.8</v>
      </c>
      <c r="AB3789" s="77">
        <v>1</v>
      </c>
      <c r="AC3789" s="77">
        <v>0.8</v>
      </c>
      <c r="AD3789" s="77">
        <v>1</v>
      </c>
      <c r="AE3789" s="77">
        <v>1</v>
      </c>
      <c r="AF3789" s="77">
        <v>1</v>
      </c>
      <c r="AG3789" s="77">
        <v>1</v>
      </c>
      <c r="AH3789" s="77">
        <v>1</v>
      </c>
      <c r="AI3789" s="77"/>
      <c r="AJ3789" s="584">
        <v>0.04</v>
      </c>
      <c r="AK3789" s="77">
        <v>1</v>
      </c>
      <c r="AL3789" s="77">
        <v>1</v>
      </c>
      <c r="AM3789" s="77">
        <v>0.04</v>
      </c>
      <c r="AN3789" s="77">
        <v>0.04</v>
      </c>
      <c r="AO3789" s="77">
        <v>0.04</v>
      </c>
      <c r="AP3789" s="77">
        <v>0.04</v>
      </c>
      <c r="AQ3789" s="77">
        <v>0.04</v>
      </c>
      <c r="AR3789" s="77">
        <v>0.04</v>
      </c>
      <c r="AS3789" s="77">
        <v>0.04</v>
      </c>
      <c r="AT3789" s="77">
        <v>0.04</v>
      </c>
      <c r="AU3789" s="77">
        <v>0.04</v>
      </c>
      <c r="AV3789" s="77">
        <v>0.04</v>
      </c>
    </row>
    <row r="3790" spans="3:48" outlineLevel="1" x14ac:dyDescent="0.2">
      <c r="D3790" s="583"/>
      <c r="E3790" s="73">
        <v>4</v>
      </c>
      <c r="F3790" s="79" t="s">
        <v>134</v>
      </c>
      <c r="Q3790" s="80" t="s">
        <v>130</v>
      </c>
      <c r="V3790" s="77">
        <v>1</v>
      </c>
      <c r="W3790" s="77">
        <v>1</v>
      </c>
      <c r="X3790" s="77">
        <v>1</v>
      </c>
      <c r="Y3790" s="77">
        <v>0.8</v>
      </c>
      <c r="Z3790" s="77">
        <v>1</v>
      </c>
      <c r="AA3790" s="77">
        <v>0.8</v>
      </c>
      <c r="AB3790" s="77">
        <v>1</v>
      </c>
      <c r="AC3790" s="77">
        <v>0.8</v>
      </c>
      <c r="AD3790" s="77">
        <v>1</v>
      </c>
      <c r="AE3790" s="77">
        <v>1</v>
      </c>
      <c r="AF3790" s="77">
        <v>1</v>
      </c>
      <c r="AG3790" s="77">
        <v>1</v>
      </c>
      <c r="AH3790" s="77">
        <v>1</v>
      </c>
      <c r="AI3790" s="77"/>
      <c r="AJ3790" s="584">
        <v>0.05</v>
      </c>
      <c r="AK3790" s="77">
        <v>1</v>
      </c>
      <c r="AL3790" s="77">
        <v>1</v>
      </c>
      <c r="AM3790" s="77">
        <v>0.05</v>
      </c>
      <c r="AN3790" s="77">
        <v>0.05</v>
      </c>
      <c r="AO3790" s="77">
        <v>0.05</v>
      </c>
      <c r="AP3790" s="77">
        <v>0.05</v>
      </c>
      <c r="AQ3790" s="77">
        <v>0.05</v>
      </c>
      <c r="AR3790" s="77">
        <v>0.05</v>
      </c>
      <c r="AS3790" s="77">
        <v>0.05</v>
      </c>
      <c r="AT3790" s="77">
        <v>0.05</v>
      </c>
      <c r="AU3790" s="77">
        <v>0.05</v>
      </c>
      <c r="AV3790" s="77">
        <v>0.05</v>
      </c>
    </row>
    <row r="3791" spans="3:48" outlineLevel="1" x14ac:dyDescent="0.2">
      <c r="D3791" s="583"/>
      <c r="E3791" s="73">
        <v>5</v>
      </c>
      <c r="F3791" s="79" t="s">
        <v>135</v>
      </c>
      <c r="Q3791" s="80" t="s">
        <v>130</v>
      </c>
      <c r="V3791" s="77">
        <v>1</v>
      </c>
      <c r="W3791" s="77">
        <v>1</v>
      </c>
      <c r="X3791" s="77">
        <v>1</v>
      </c>
      <c r="Y3791" s="77">
        <v>0.8</v>
      </c>
      <c r="Z3791" s="77">
        <v>1</v>
      </c>
      <c r="AA3791" s="77">
        <v>0.8</v>
      </c>
      <c r="AB3791" s="77">
        <v>1</v>
      </c>
      <c r="AC3791" s="77">
        <v>0.8</v>
      </c>
      <c r="AD3791" s="77">
        <v>1</v>
      </c>
      <c r="AE3791" s="77">
        <v>1</v>
      </c>
      <c r="AF3791" s="77">
        <v>1</v>
      </c>
      <c r="AG3791" s="77">
        <v>1</v>
      </c>
      <c r="AH3791" s="77">
        <v>1</v>
      </c>
      <c r="AI3791" s="77"/>
      <c r="AJ3791" s="584">
        <v>0.06</v>
      </c>
      <c r="AK3791" s="77">
        <v>1</v>
      </c>
      <c r="AL3791" s="77">
        <v>1</v>
      </c>
      <c r="AM3791" s="77">
        <v>0.06</v>
      </c>
      <c r="AN3791" s="77">
        <v>0.06</v>
      </c>
      <c r="AO3791" s="77">
        <v>0.06</v>
      </c>
      <c r="AP3791" s="77">
        <v>0.06</v>
      </c>
      <c r="AQ3791" s="77">
        <v>0.06</v>
      </c>
      <c r="AR3791" s="77">
        <v>0.06</v>
      </c>
      <c r="AS3791" s="77">
        <v>0.06</v>
      </c>
      <c r="AT3791" s="77">
        <v>0.06</v>
      </c>
      <c r="AU3791" s="77">
        <v>0.06</v>
      </c>
      <c r="AV3791" s="77">
        <v>0.06</v>
      </c>
    </row>
    <row r="3792" spans="3:48" outlineLevel="1" x14ac:dyDescent="0.2">
      <c r="D3792" s="583"/>
      <c r="E3792" s="73">
        <v>6</v>
      </c>
      <c r="F3792" s="79" t="s">
        <v>136</v>
      </c>
      <c r="Q3792" s="80" t="s">
        <v>130</v>
      </c>
      <c r="V3792" s="77">
        <v>1</v>
      </c>
      <c r="W3792" s="77">
        <v>1</v>
      </c>
      <c r="X3792" s="77">
        <v>1</v>
      </c>
      <c r="Y3792" s="77">
        <v>0.8</v>
      </c>
      <c r="Z3792" s="77">
        <v>1</v>
      </c>
      <c r="AA3792" s="77">
        <v>0.8</v>
      </c>
      <c r="AB3792" s="77">
        <v>1</v>
      </c>
      <c r="AC3792" s="77">
        <v>0.8</v>
      </c>
      <c r="AD3792" s="77">
        <v>1</v>
      </c>
      <c r="AE3792" s="77">
        <v>1</v>
      </c>
      <c r="AF3792" s="77">
        <v>1</v>
      </c>
      <c r="AG3792" s="77">
        <v>1</v>
      </c>
      <c r="AH3792" s="77">
        <v>1</v>
      </c>
      <c r="AI3792" s="77"/>
      <c r="AJ3792" s="584">
        <v>7.0000000000000007E-2</v>
      </c>
      <c r="AK3792" s="77">
        <v>1</v>
      </c>
      <c r="AL3792" s="77">
        <v>1</v>
      </c>
      <c r="AM3792" s="77">
        <v>7.0000000000000007E-2</v>
      </c>
      <c r="AN3792" s="77">
        <v>7.0000000000000007E-2</v>
      </c>
      <c r="AO3792" s="77">
        <v>7.0000000000000007E-2</v>
      </c>
      <c r="AP3792" s="77">
        <v>7.0000000000000007E-2</v>
      </c>
      <c r="AQ3792" s="77">
        <v>7.0000000000000007E-2</v>
      </c>
      <c r="AR3792" s="77">
        <v>7.0000000000000007E-2</v>
      </c>
      <c r="AS3792" s="77">
        <v>7.0000000000000007E-2</v>
      </c>
      <c r="AT3792" s="77">
        <v>7.0000000000000007E-2</v>
      </c>
      <c r="AU3792" s="77">
        <v>7.0000000000000007E-2</v>
      </c>
      <c r="AV3792" s="77">
        <v>7.0000000000000007E-2</v>
      </c>
    </row>
    <row r="3793" spans="4:48" outlineLevel="1" x14ac:dyDescent="0.2">
      <c r="D3793" s="583"/>
      <c r="E3793" s="73">
        <v>7</v>
      </c>
      <c r="F3793" s="79" t="s">
        <v>137</v>
      </c>
      <c r="Q3793" s="80" t="s">
        <v>130</v>
      </c>
      <c r="V3793" s="77">
        <v>1</v>
      </c>
      <c r="W3793" s="77">
        <v>1</v>
      </c>
      <c r="X3793" s="77">
        <v>1</v>
      </c>
      <c r="Y3793" s="77">
        <v>0.8</v>
      </c>
      <c r="Z3793" s="77">
        <v>1</v>
      </c>
      <c r="AA3793" s="77">
        <v>0.8</v>
      </c>
      <c r="AB3793" s="77">
        <v>1</v>
      </c>
      <c r="AC3793" s="77">
        <v>0.8</v>
      </c>
      <c r="AD3793" s="77">
        <v>1</v>
      </c>
      <c r="AE3793" s="77">
        <v>1</v>
      </c>
      <c r="AF3793" s="77">
        <v>1</v>
      </c>
      <c r="AG3793" s="77">
        <v>1</v>
      </c>
      <c r="AH3793" s="77">
        <v>1</v>
      </c>
      <c r="AI3793" s="77"/>
      <c r="AJ3793" s="584">
        <v>0.08</v>
      </c>
      <c r="AK3793" s="77">
        <v>1</v>
      </c>
      <c r="AL3793" s="77">
        <v>1</v>
      </c>
      <c r="AM3793" s="77">
        <v>0.08</v>
      </c>
      <c r="AN3793" s="77">
        <v>0.08</v>
      </c>
      <c r="AO3793" s="77">
        <v>0.08</v>
      </c>
      <c r="AP3793" s="77">
        <v>0.08</v>
      </c>
      <c r="AQ3793" s="77">
        <v>0.08</v>
      </c>
      <c r="AR3793" s="77">
        <v>0.08</v>
      </c>
      <c r="AS3793" s="77">
        <v>0.08</v>
      </c>
      <c r="AT3793" s="77">
        <v>0.08</v>
      </c>
      <c r="AU3793" s="77">
        <v>0.08</v>
      </c>
      <c r="AV3793" s="77">
        <v>0.08</v>
      </c>
    </row>
    <row r="3794" spans="4:48" outlineLevel="1" x14ac:dyDescent="0.2">
      <c r="D3794" s="583"/>
      <c r="E3794" s="73">
        <v>8</v>
      </c>
      <c r="F3794" s="79" t="s">
        <v>138</v>
      </c>
      <c r="Q3794" s="80" t="s">
        <v>130</v>
      </c>
      <c r="V3794" s="77">
        <v>1</v>
      </c>
      <c r="W3794" s="77">
        <v>1</v>
      </c>
      <c r="X3794" s="77">
        <v>1</v>
      </c>
      <c r="Y3794" s="77">
        <v>0.8</v>
      </c>
      <c r="Z3794" s="77">
        <v>1</v>
      </c>
      <c r="AA3794" s="77">
        <v>0.8</v>
      </c>
      <c r="AB3794" s="77">
        <v>1</v>
      </c>
      <c r="AC3794" s="77">
        <v>0.8</v>
      </c>
      <c r="AD3794" s="77">
        <v>1</v>
      </c>
      <c r="AE3794" s="77">
        <v>1</v>
      </c>
      <c r="AF3794" s="77">
        <v>1</v>
      </c>
      <c r="AG3794" s="77">
        <v>1</v>
      </c>
      <c r="AH3794" s="77">
        <v>1</v>
      </c>
      <c r="AI3794" s="77"/>
      <c r="AJ3794" s="584">
        <v>0.09</v>
      </c>
      <c r="AK3794" s="77">
        <v>1</v>
      </c>
      <c r="AL3794" s="77">
        <v>1</v>
      </c>
      <c r="AM3794" s="77">
        <v>0.09</v>
      </c>
      <c r="AN3794" s="77">
        <v>0.09</v>
      </c>
      <c r="AO3794" s="77">
        <v>0.09</v>
      </c>
      <c r="AP3794" s="77">
        <v>0.09</v>
      </c>
      <c r="AQ3794" s="77">
        <v>0.09</v>
      </c>
      <c r="AR3794" s="77">
        <v>0.09</v>
      </c>
      <c r="AS3794" s="77">
        <v>0.09</v>
      </c>
      <c r="AT3794" s="77">
        <v>0.09</v>
      </c>
      <c r="AU3794" s="77">
        <v>0.09</v>
      </c>
      <c r="AV3794" s="77">
        <v>0.09</v>
      </c>
    </row>
    <row r="3795" spans="4:48" outlineLevel="1" x14ac:dyDescent="0.2">
      <c r="D3795" s="583"/>
      <c r="E3795" s="73">
        <v>9</v>
      </c>
      <c r="F3795" s="79" t="s">
        <v>139</v>
      </c>
      <c r="Q3795" s="80" t="s">
        <v>130</v>
      </c>
      <c r="V3795" s="77">
        <v>1</v>
      </c>
      <c r="W3795" s="77">
        <v>1</v>
      </c>
      <c r="X3795" s="77">
        <v>1</v>
      </c>
      <c r="Y3795" s="77">
        <v>0.8</v>
      </c>
      <c r="Z3795" s="77">
        <v>1</v>
      </c>
      <c r="AA3795" s="77">
        <v>0.8</v>
      </c>
      <c r="AB3795" s="77">
        <v>1</v>
      </c>
      <c r="AC3795" s="77">
        <v>0.8</v>
      </c>
      <c r="AD3795" s="77">
        <v>1</v>
      </c>
      <c r="AE3795" s="77">
        <v>1</v>
      </c>
      <c r="AF3795" s="77">
        <v>1</v>
      </c>
      <c r="AG3795" s="77">
        <v>1</v>
      </c>
      <c r="AH3795" s="77">
        <v>1</v>
      </c>
      <c r="AI3795" s="77"/>
      <c r="AJ3795" s="584">
        <v>0.1</v>
      </c>
      <c r="AK3795" s="77">
        <v>1</v>
      </c>
      <c r="AL3795" s="77">
        <v>1</v>
      </c>
      <c r="AM3795" s="77">
        <v>0.1</v>
      </c>
      <c r="AN3795" s="77">
        <v>0.1</v>
      </c>
      <c r="AO3795" s="77">
        <v>0.1</v>
      </c>
      <c r="AP3795" s="77">
        <v>0.1</v>
      </c>
      <c r="AQ3795" s="77">
        <v>0.1</v>
      </c>
      <c r="AR3795" s="77">
        <v>0.1</v>
      </c>
      <c r="AS3795" s="77">
        <v>0.1</v>
      </c>
      <c r="AT3795" s="77">
        <v>0.1</v>
      </c>
      <c r="AU3795" s="77">
        <v>0.1</v>
      </c>
      <c r="AV3795" s="77">
        <v>0.1</v>
      </c>
    </row>
    <row r="3796" spans="4:48" outlineLevel="1" x14ac:dyDescent="0.2">
      <c r="D3796" s="583"/>
      <c r="E3796" s="73">
        <v>10</v>
      </c>
      <c r="F3796" s="79" t="s">
        <v>140</v>
      </c>
      <c r="Q3796" s="80" t="s">
        <v>130</v>
      </c>
      <c r="V3796" s="77">
        <v>1</v>
      </c>
      <c r="W3796" s="77">
        <v>1</v>
      </c>
      <c r="X3796" s="77">
        <v>1</v>
      </c>
      <c r="Y3796" s="77">
        <v>0.8</v>
      </c>
      <c r="Z3796" s="77">
        <v>1</v>
      </c>
      <c r="AA3796" s="77">
        <v>0.8</v>
      </c>
      <c r="AB3796" s="77">
        <v>1</v>
      </c>
      <c r="AC3796" s="77">
        <v>0.8</v>
      </c>
      <c r="AD3796" s="77">
        <v>1</v>
      </c>
      <c r="AE3796" s="77">
        <v>1</v>
      </c>
      <c r="AF3796" s="77">
        <v>1</v>
      </c>
      <c r="AG3796" s="77">
        <v>1</v>
      </c>
      <c r="AH3796" s="77">
        <v>1</v>
      </c>
      <c r="AI3796" s="77"/>
      <c r="AJ3796" s="584">
        <v>0.11</v>
      </c>
      <c r="AK3796" s="77">
        <v>1</v>
      </c>
      <c r="AL3796" s="77">
        <v>1</v>
      </c>
      <c r="AM3796" s="77">
        <v>0.11</v>
      </c>
      <c r="AN3796" s="77">
        <v>0.11</v>
      </c>
      <c r="AO3796" s="77">
        <v>0.11</v>
      </c>
      <c r="AP3796" s="77">
        <v>0.11</v>
      </c>
      <c r="AQ3796" s="77">
        <v>0.11</v>
      </c>
      <c r="AR3796" s="77">
        <v>0.11</v>
      </c>
      <c r="AS3796" s="77">
        <v>0.11</v>
      </c>
      <c r="AT3796" s="77">
        <v>0.11</v>
      </c>
      <c r="AU3796" s="77">
        <v>0.11</v>
      </c>
      <c r="AV3796" s="77">
        <v>0.11</v>
      </c>
    </row>
    <row r="3797" spans="4:48" outlineLevel="1" x14ac:dyDescent="0.2">
      <c r="D3797" s="583"/>
      <c r="E3797" s="73">
        <v>11</v>
      </c>
      <c r="F3797" s="79" t="s">
        <v>141</v>
      </c>
      <c r="Q3797" s="80" t="s">
        <v>130</v>
      </c>
      <c r="V3797" s="77">
        <v>1</v>
      </c>
      <c r="W3797" s="77">
        <v>1</v>
      </c>
      <c r="X3797" s="77">
        <v>1</v>
      </c>
      <c r="Y3797" s="77">
        <v>0.8</v>
      </c>
      <c r="Z3797" s="77">
        <v>1</v>
      </c>
      <c r="AA3797" s="77">
        <v>0.8</v>
      </c>
      <c r="AB3797" s="77">
        <v>1</v>
      </c>
      <c r="AC3797" s="77">
        <v>0.8</v>
      </c>
      <c r="AD3797" s="77">
        <v>1</v>
      </c>
      <c r="AE3797" s="77">
        <v>1</v>
      </c>
      <c r="AF3797" s="77">
        <v>1</v>
      </c>
      <c r="AG3797" s="77">
        <v>1</v>
      </c>
      <c r="AH3797" s="77">
        <v>1</v>
      </c>
      <c r="AI3797" s="77"/>
      <c r="AJ3797" s="584">
        <v>0.12</v>
      </c>
      <c r="AK3797" s="77">
        <v>1</v>
      </c>
      <c r="AL3797" s="77">
        <v>1</v>
      </c>
      <c r="AM3797" s="77">
        <v>0.12</v>
      </c>
      <c r="AN3797" s="77">
        <v>0.12</v>
      </c>
      <c r="AO3797" s="77">
        <v>0.12</v>
      </c>
      <c r="AP3797" s="77">
        <v>0.12</v>
      </c>
      <c r="AQ3797" s="77">
        <v>0.12</v>
      </c>
      <c r="AR3797" s="77">
        <v>0.12</v>
      </c>
      <c r="AS3797" s="77">
        <v>0.12</v>
      </c>
      <c r="AT3797" s="77">
        <v>0.12</v>
      </c>
      <c r="AU3797" s="77">
        <v>0.12</v>
      </c>
      <c r="AV3797" s="77">
        <v>0.12</v>
      </c>
    </row>
    <row r="3798" spans="4:48" outlineLevel="1" x14ac:dyDescent="0.2">
      <c r="D3798" s="583"/>
      <c r="E3798" s="73">
        <v>12</v>
      </c>
      <c r="F3798" s="79" t="s">
        <v>142</v>
      </c>
      <c r="Q3798" s="80" t="s">
        <v>130</v>
      </c>
      <c r="V3798" s="77">
        <v>1</v>
      </c>
      <c r="W3798" s="77">
        <v>1</v>
      </c>
      <c r="X3798" s="77">
        <v>1</v>
      </c>
      <c r="Y3798" s="77">
        <v>0.8</v>
      </c>
      <c r="Z3798" s="77">
        <v>1</v>
      </c>
      <c r="AA3798" s="77">
        <v>0.8</v>
      </c>
      <c r="AB3798" s="77">
        <v>1</v>
      </c>
      <c r="AC3798" s="77">
        <v>0.8</v>
      </c>
      <c r="AD3798" s="77">
        <v>1</v>
      </c>
      <c r="AE3798" s="77">
        <v>1</v>
      </c>
      <c r="AF3798" s="77">
        <v>1</v>
      </c>
      <c r="AG3798" s="77">
        <v>1</v>
      </c>
      <c r="AH3798" s="77">
        <v>1</v>
      </c>
      <c r="AI3798" s="77"/>
      <c r="AJ3798" s="584">
        <v>0.13</v>
      </c>
      <c r="AK3798" s="77">
        <v>1</v>
      </c>
      <c r="AL3798" s="77">
        <v>1</v>
      </c>
      <c r="AM3798" s="77">
        <v>0.13</v>
      </c>
      <c r="AN3798" s="77">
        <v>0.13</v>
      </c>
      <c r="AO3798" s="77">
        <v>0.13</v>
      </c>
      <c r="AP3798" s="77">
        <v>0.13</v>
      </c>
      <c r="AQ3798" s="77">
        <v>0.13</v>
      </c>
      <c r="AR3798" s="77">
        <v>0.13</v>
      </c>
      <c r="AS3798" s="77">
        <v>0.13</v>
      </c>
      <c r="AT3798" s="77">
        <v>0.13</v>
      </c>
      <c r="AU3798" s="77">
        <v>0.13</v>
      </c>
      <c r="AV3798" s="77">
        <v>0.13</v>
      </c>
    </row>
    <row r="3799" spans="4:48" outlineLevel="1" x14ac:dyDescent="0.2">
      <c r="D3799" s="583"/>
      <c r="E3799" s="73">
        <v>13</v>
      </c>
      <c r="F3799" s="79" t="s">
        <v>143</v>
      </c>
      <c r="Q3799" s="80" t="s">
        <v>130</v>
      </c>
      <c r="V3799" s="77">
        <v>1</v>
      </c>
      <c r="W3799" s="77">
        <v>1</v>
      </c>
      <c r="X3799" s="77">
        <v>1</v>
      </c>
      <c r="Y3799" s="77">
        <v>0.8</v>
      </c>
      <c r="Z3799" s="77">
        <v>1</v>
      </c>
      <c r="AA3799" s="77">
        <v>0.8</v>
      </c>
      <c r="AB3799" s="77">
        <v>1</v>
      </c>
      <c r="AC3799" s="77">
        <v>0.8</v>
      </c>
      <c r="AD3799" s="77">
        <v>1</v>
      </c>
      <c r="AE3799" s="77">
        <v>1</v>
      </c>
      <c r="AF3799" s="77">
        <v>1</v>
      </c>
      <c r="AG3799" s="77">
        <v>1</v>
      </c>
      <c r="AH3799" s="77">
        <v>1</v>
      </c>
      <c r="AI3799" s="77"/>
      <c r="AJ3799" s="584">
        <v>0.15</v>
      </c>
      <c r="AK3799" s="77">
        <v>1</v>
      </c>
      <c r="AL3799" s="77">
        <v>1</v>
      </c>
      <c r="AM3799" s="77">
        <v>0.15</v>
      </c>
      <c r="AN3799" s="77">
        <v>0.15</v>
      </c>
      <c r="AO3799" s="77">
        <v>0.15</v>
      </c>
      <c r="AP3799" s="77">
        <v>0.15</v>
      </c>
      <c r="AQ3799" s="77">
        <v>0.15</v>
      </c>
      <c r="AR3799" s="77">
        <v>0.15</v>
      </c>
      <c r="AS3799" s="77">
        <v>0.15</v>
      </c>
      <c r="AT3799" s="77">
        <v>0.15</v>
      </c>
      <c r="AU3799" s="77">
        <v>0.15</v>
      </c>
      <c r="AV3799" s="77">
        <v>0.15</v>
      </c>
    </row>
    <row r="3800" spans="4:48" outlineLevel="1" x14ac:dyDescent="0.2">
      <c r="D3800" s="583"/>
      <c r="E3800" s="73">
        <v>14</v>
      </c>
      <c r="F3800" s="79" t="s">
        <v>144</v>
      </c>
      <c r="Q3800" s="80" t="s">
        <v>130</v>
      </c>
      <c r="V3800" s="77">
        <v>1</v>
      </c>
      <c r="W3800" s="77">
        <v>1</v>
      </c>
      <c r="X3800" s="77">
        <v>1</v>
      </c>
      <c r="Y3800" s="77">
        <v>0.8</v>
      </c>
      <c r="Z3800" s="77">
        <v>1</v>
      </c>
      <c r="AA3800" s="77">
        <v>0.8</v>
      </c>
      <c r="AB3800" s="77">
        <v>1</v>
      </c>
      <c r="AC3800" s="77">
        <v>0.8</v>
      </c>
      <c r="AD3800" s="77">
        <v>1</v>
      </c>
      <c r="AE3800" s="77">
        <v>1</v>
      </c>
      <c r="AF3800" s="77">
        <v>1</v>
      </c>
      <c r="AG3800" s="77">
        <v>1</v>
      </c>
      <c r="AH3800" s="77">
        <v>1</v>
      </c>
      <c r="AI3800" s="77"/>
      <c r="AJ3800" s="584">
        <v>0.16</v>
      </c>
      <c r="AK3800" s="77">
        <v>1</v>
      </c>
      <c r="AL3800" s="77">
        <v>1</v>
      </c>
      <c r="AM3800" s="77">
        <v>0.16</v>
      </c>
      <c r="AN3800" s="77">
        <v>0.16</v>
      </c>
      <c r="AO3800" s="77">
        <v>0.16</v>
      </c>
      <c r="AP3800" s="77">
        <v>0.16</v>
      </c>
      <c r="AQ3800" s="77">
        <v>0.16</v>
      </c>
      <c r="AR3800" s="77">
        <v>0.16</v>
      </c>
      <c r="AS3800" s="77">
        <v>0.16</v>
      </c>
      <c r="AT3800" s="77">
        <v>0.16</v>
      </c>
      <c r="AU3800" s="77">
        <v>0.16</v>
      </c>
      <c r="AV3800" s="77">
        <v>0.16</v>
      </c>
    </row>
    <row r="3801" spans="4:48" outlineLevel="1" x14ac:dyDescent="0.2">
      <c r="D3801" s="583"/>
      <c r="E3801" s="73">
        <v>15</v>
      </c>
      <c r="F3801" s="79" t="s">
        <v>145</v>
      </c>
      <c r="Q3801" s="80" t="s">
        <v>130</v>
      </c>
      <c r="V3801" s="77">
        <v>1</v>
      </c>
      <c r="W3801" s="77">
        <v>1</v>
      </c>
      <c r="X3801" s="77">
        <v>1</v>
      </c>
      <c r="Y3801" s="77">
        <v>0.8</v>
      </c>
      <c r="Z3801" s="77">
        <v>1</v>
      </c>
      <c r="AA3801" s="77">
        <v>0.8</v>
      </c>
      <c r="AB3801" s="77">
        <v>1</v>
      </c>
      <c r="AC3801" s="77">
        <v>0.8</v>
      </c>
      <c r="AD3801" s="77">
        <v>1</v>
      </c>
      <c r="AE3801" s="77">
        <v>1</v>
      </c>
      <c r="AF3801" s="77">
        <v>1</v>
      </c>
      <c r="AG3801" s="77">
        <v>1</v>
      </c>
      <c r="AH3801" s="77">
        <v>1</v>
      </c>
      <c r="AI3801" s="77"/>
      <c r="AJ3801" s="584">
        <v>0.17</v>
      </c>
      <c r="AK3801" s="77">
        <v>1</v>
      </c>
      <c r="AL3801" s="77">
        <v>1</v>
      </c>
      <c r="AM3801" s="77">
        <v>0.17</v>
      </c>
      <c r="AN3801" s="77">
        <v>0.17</v>
      </c>
      <c r="AO3801" s="77">
        <v>0.17</v>
      </c>
      <c r="AP3801" s="77">
        <v>0.17</v>
      </c>
      <c r="AQ3801" s="77">
        <v>0.17</v>
      </c>
      <c r="AR3801" s="77">
        <v>0.17</v>
      </c>
      <c r="AS3801" s="77">
        <v>0.17</v>
      </c>
      <c r="AT3801" s="77">
        <v>0.17</v>
      </c>
      <c r="AU3801" s="77">
        <v>0.17</v>
      </c>
      <c r="AV3801" s="77">
        <v>0.17</v>
      </c>
    </row>
    <row r="3802" spans="4:48" outlineLevel="1" x14ac:dyDescent="0.2">
      <c r="D3802" s="583"/>
      <c r="E3802" s="73">
        <v>16</v>
      </c>
      <c r="F3802" s="79" t="s">
        <v>146</v>
      </c>
      <c r="Q3802" s="80" t="s">
        <v>130</v>
      </c>
      <c r="V3802" s="77">
        <v>1</v>
      </c>
      <c r="W3802" s="77">
        <v>1</v>
      </c>
      <c r="X3802" s="77">
        <v>1</v>
      </c>
      <c r="Y3802" s="77">
        <v>0.8</v>
      </c>
      <c r="Z3802" s="77">
        <v>1</v>
      </c>
      <c r="AA3802" s="77">
        <v>0.8</v>
      </c>
      <c r="AB3802" s="77">
        <v>1</v>
      </c>
      <c r="AC3802" s="77">
        <v>0.8</v>
      </c>
      <c r="AD3802" s="77">
        <v>1</v>
      </c>
      <c r="AE3802" s="77">
        <v>1</v>
      </c>
      <c r="AF3802" s="77">
        <v>1</v>
      </c>
      <c r="AG3802" s="77">
        <v>1</v>
      </c>
      <c r="AH3802" s="77">
        <v>1</v>
      </c>
      <c r="AI3802" s="77"/>
      <c r="AJ3802" s="584">
        <v>0.19</v>
      </c>
      <c r="AK3802" s="77">
        <v>1</v>
      </c>
      <c r="AL3802" s="77">
        <v>1</v>
      </c>
      <c r="AM3802" s="77">
        <v>0.19</v>
      </c>
      <c r="AN3802" s="77">
        <v>0.19</v>
      </c>
      <c r="AO3802" s="77">
        <v>0.19</v>
      </c>
      <c r="AP3802" s="77">
        <v>0.19</v>
      </c>
      <c r="AQ3802" s="77">
        <v>0.19</v>
      </c>
      <c r="AR3802" s="77">
        <v>0.19</v>
      </c>
      <c r="AS3802" s="77">
        <v>0.19</v>
      </c>
      <c r="AT3802" s="77">
        <v>0.19</v>
      </c>
      <c r="AU3802" s="77">
        <v>0.19</v>
      </c>
      <c r="AV3802" s="77">
        <v>0.19</v>
      </c>
    </row>
    <row r="3803" spans="4:48" outlineLevel="1" x14ac:dyDescent="0.2">
      <c r="D3803" s="583"/>
      <c r="E3803" s="73">
        <v>17</v>
      </c>
      <c r="F3803" s="79" t="s">
        <v>147</v>
      </c>
      <c r="Q3803" s="80" t="s">
        <v>130</v>
      </c>
      <c r="V3803" s="77">
        <v>1</v>
      </c>
      <c r="W3803" s="77">
        <v>1</v>
      </c>
      <c r="X3803" s="77">
        <v>1</v>
      </c>
      <c r="Y3803" s="77">
        <v>0.8</v>
      </c>
      <c r="Z3803" s="77">
        <v>1</v>
      </c>
      <c r="AA3803" s="77">
        <v>0.8</v>
      </c>
      <c r="AB3803" s="77">
        <v>1</v>
      </c>
      <c r="AC3803" s="77">
        <v>0.8</v>
      </c>
      <c r="AD3803" s="77">
        <v>1</v>
      </c>
      <c r="AE3803" s="77">
        <v>1</v>
      </c>
      <c r="AF3803" s="77">
        <v>1</v>
      </c>
      <c r="AG3803" s="77">
        <v>1</v>
      </c>
      <c r="AH3803" s="77">
        <v>1</v>
      </c>
      <c r="AI3803" s="77"/>
      <c r="AJ3803" s="584">
        <v>0.2</v>
      </c>
      <c r="AK3803" s="77">
        <v>1</v>
      </c>
      <c r="AL3803" s="77">
        <v>1</v>
      </c>
      <c r="AM3803" s="77">
        <v>0.2</v>
      </c>
      <c r="AN3803" s="77">
        <v>0.2</v>
      </c>
      <c r="AO3803" s="77">
        <v>0.2</v>
      </c>
      <c r="AP3803" s="77">
        <v>0.2</v>
      </c>
      <c r="AQ3803" s="77">
        <v>0.2</v>
      </c>
      <c r="AR3803" s="77">
        <v>0.2</v>
      </c>
      <c r="AS3803" s="77">
        <v>0.2</v>
      </c>
      <c r="AT3803" s="77">
        <v>0.2</v>
      </c>
      <c r="AU3803" s="77">
        <v>0.2</v>
      </c>
      <c r="AV3803" s="77">
        <v>0.2</v>
      </c>
    </row>
    <row r="3804" spans="4:48" outlineLevel="1" x14ac:dyDescent="0.2">
      <c r="D3804" s="583"/>
      <c r="E3804" s="73">
        <v>18</v>
      </c>
      <c r="F3804" s="79" t="s">
        <v>148</v>
      </c>
      <c r="Q3804" s="80" t="s">
        <v>130</v>
      </c>
      <c r="V3804" s="77">
        <v>1</v>
      </c>
      <c r="W3804" s="77">
        <v>1</v>
      </c>
      <c r="X3804" s="77">
        <v>1</v>
      </c>
      <c r="Y3804" s="77">
        <v>0.8</v>
      </c>
      <c r="Z3804" s="77">
        <v>1</v>
      </c>
      <c r="AA3804" s="77">
        <v>0.8</v>
      </c>
      <c r="AB3804" s="77">
        <v>1</v>
      </c>
      <c r="AC3804" s="77">
        <v>0.8</v>
      </c>
      <c r="AD3804" s="77">
        <v>1</v>
      </c>
      <c r="AE3804" s="77">
        <v>1</v>
      </c>
      <c r="AF3804" s="77">
        <v>1</v>
      </c>
      <c r="AG3804" s="77">
        <v>1</v>
      </c>
      <c r="AH3804" s="77">
        <v>1</v>
      </c>
      <c r="AI3804" s="77"/>
      <c r="AJ3804" s="584">
        <v>0.21</v>
      </c>
      <c r="AK3804" s="77">
        <v>1</v>
      </c>
      <c r="AL3804" s="77">
        <v>1</v>
      </c>
      <c r="AM3804" s="77">
        <v>0.21</v>
      </c>
      <c r="AN3804" s="77">
        <v>0.21</v>
      </c>
      <c r="AO3804" s="77">
        <v>0.21</v>
      </c>
      <c r="AP3804" s="77">
        <v>0.21</v>
      </c>
      <c r="AQ3804" s="77">
        <v>0.21</v>
      </c>
      <c r="AR3804" s="77">
        <v>0.21</v>
      </c>
      <c r="AS3804" s="77">
        <v>0.21</v>
      </c>
      <c r="AT3804" s="77">
        <v>0.21</v>
      </c>
      <c r="AU3804" s="77">
        <v>0.21</v>
      </c>
      <c r="AV3804" s="77">
        <v>0.21</v>
      </c>
    </row>
    <row r="3805" spans="4:48" outlineLevel="1" x14ac:dyDescent="0.2">
      <c r="D3805" s="583"/>
      <c r="E3805" s="73">
        <v>19</v>
      </c>
      <c r="F3805" s="79" t="s">
        <v>149</v>
      </c>
      <c r="Q3805" s="80" t="s">
        <v>130</v>
      </c>
      <c r="V3805" s="77">
        <v>1</v>
      </c>
      <c r="W3805" s="77">
        <v>1</v>
      </c>
      <c r="X3805" s="77">
        <v>1</v>
      </c>
      <c r="Y3805" s="77">
        <v>0.8</v>
      </c>
      <c r="Z3805" s="77">
        <v>1</v>
      </c>
      <c r="AA3805" s="77">
        <v>0.8</v>
      </c>
      <c r="AB3805" s="77">
        <v>1</v>
      </c>
      <c r="AC3805" s="77">
        <v>0.8</v>
      </c>
      <c r="AD3805" s="77">
        <v>1</v>
      </c>
      <c r="AE3805" s="77">
        <v>1</v>
      </c>
      <c r="AF3805" s="77">
        <v>1</v>
      </c>
      <c r="AG3805" s="77">
        <v>1</v>
      </c>
      <c r="AH3805" s="77">
        <v>1</v>
      </c>
      <c r="AI3805" s="77"/>
      <c r="AJ3805" s="584">
        <v>0.22</v>
      </c>
      <c r="AK3805" s="77">
        <v>1</v>
      </c>
      <c r="AL3805" s="77">
        <v>1</v>
      </c>
      <c r="AM3805" s="77">
        <v>0.22</v>
      </c>
      <c r="AN3805" s="77">
        <v>0.22</v>
      </c>
      <c r="AO3805" s="77">
        <v>0.22</v>
      </c>
      <c r="AP3805" s="77">
        <v>0.22</v>
      </c>
      <c r="AQ3805" s="77">
        <v>0.22</v>
      </c>
      <c r="AR3805" s="77">
        <v>0.22</v>
      </c>
      <c r="AS3805" s="77">
        <v>0.22</v>
      </c>
      <c r="AT3805" s="77">
        <v>0.22</v>
      </c>
      <c r="AU3805" s="77">
        <v>0.22</v>
      </c>
      <c r="AV3805" s="77">
        <v>0.22</v>
      </c>
    </row>
    <row r="3806" spans="4:48" outlineLevel="1" x14ac:dyDescent="0.2">
      <c r="D3806" s="583"/>
      <c r="E3806" s="73">
        <v>20</v>
      </c>
      <c r="F3806" s="79" t="s">
        <v>150</v>
      </c>
      <c r="Q3806" s="80" t="s">
        <v>130</v>
      </c>
      <c r="V3806" s="77">
        <v>1</v>
      </c>
      <c r="W3806" s="77">
        <v>1</v>
      </c>
      <c r="X3806" s="77">
        <v>1</v>
      </c>
      <c r="Y3806" s="77">
        <v>0.8</v>
      </c>
      <c r="Z3806" s="77">
        <v>1</v>
      </c>
      <c r="AA3806" s="77">
        <v>0.8</v>
      </c>
      <c r="AB3806" s="77">
        <v>1</v>
      </c>
      <c r="AC3806" s="77">
        <v>0.8</v>
      </c>
      <c r="AD3806" s="77">
        <v>1</v>
      </c>
      <c r="AE3806" s="77">
        <v>1</v>
      </c>
      <c r="AF3806" s="77">
        <v>1</v>
      </c>
      <c r="AG3806" s="77">
        <v>1</v>
      </c>
      <c r="AH3806" s="77">
        <v>1</v>
      </c>
      <c r="AI3806" s="77"/>
      <c r="AJ3806" s="584">
        <v>0.23</v>
      </c>
      <c r="AK3806" s="77">
        <v>1</v>
      </c>
      <c r="AL3806" s="77">
        <v>1</v>
      </c>
      <c r="AM3806" s="77">
        <v>0.23</v>
      </c>
      <c r="AN3806" s="77">
        <v>0.23</v>
      </c>
      <c r="AO3806" s="77">
        <v>0.23</v>
      </c>
      <c r="AP3806" s="77">
        <v>0.23</v>
      </c>
      <c r="AQ3806" s="77">
        <v>0.23</v>
      </c>
      <c r="AR3806" s="77">
        <v>0.23</v>
      </c>
      <c r="AS3806" s="77">
        <v>0.23</v>
      </c>
      <c r="AT3806" s="77">
        <v>0.23</v>
      </c>
      <c r="AU3806" s="77">
        <v>0.23</v>
      </c>
      <c r="AV3806" s="77">
        <v>0.23</v>
      </c>
    </row>
    <row r="3807" spans="4:48" outlineLevel="1" x14ac:dyDescent="0.2">
      <c r="D3807" s="583"/>
      <c r="E3807" s="73">
        <v>21</v>
      </c>
      <c r="F3807" s="79" t="s">
        <v>151</v>
      </c>
      <c r="Q3807" s="80" t="s">
        <v>130</v>
      </c>
      <c r="V3807" s="77">
        <v>1</v>
      </c>
      <c r="W3807" s="77">
        <v>1</v>
      </c>
      <c r="X3807" s="77">
        <v>1</v>
      </c>
      <c r="Y3807" s="77">
        <v>0.8</v>
      </c>
      <c r="Z3807" s="77">
        <v>1</v>
      </c>
      <c r="AA3807" s="77">
        <v>0.8</v>
      </c>
      <c r="AB3807" s="77">
        <v>1</v>
      </c>
      <c r="AC3807" s="77">
        <v>0.8</v>
      </c>
      <c r="AD3807" s="77">
        <v>1</v>
      </c>
      <c r="AE3807" s="77">
        <v>1</v>
      </c>
      <c r="AF3807" s="77">
        <v>1</v>
      </c>
      <c r="AG3807" s="77">
        <v>1</v>
      </c>
      <c r="AH3807" s="77">
        <v>1</v>
      </c>
      <c r="AI3807" s="77"/>
      <c r="AJ3807" s="584">
        <v>0.24</v>
      </c>
      <c r="AK3807" s="77">
        <v>1</v>
      </c>
      <c r="AL3807" s="77">
        <v>1</v>
      </c>
      <c r="AM3807" s="77">
        <v>0.24</v>
      </c>
      <c r="AN3807" s="77">
        <v>0.24</v>
      </c>
      <c r="AO3807" s="77">
        <v>0.24</v>
      </c>
      <c r="AP3807" s="77">
        <v>0.24</v>
      </c>
      <c r="AQ3807" s="77">
        <v>0.24</v>
      </c>
      <c r="AR3807" s="77">
        <v>0.24</v>
      </c>
      <c r="AS3807" s="77">
        <v>0.24</v>
      </c>
      <c r="AT3807" s="77">
        <v>0.24</v>
      </c>
      <c r="AU3807" s="77">
        <v>0.24</v>
      </c>
      <c r="AV3807" s="77">
        <v>0.24</v>
      </c>
    </row>
    <row r="3808" spans="4:48" outlineLevel="1" x14ac:dyDescent="0.2">
      <c r="D3808" s="583"/>
      <c r="E3808" s="73">
        <v>22</v>
      </c>
      <c r="F3808" s="79" t="s">
        <v>658</v>
      </c>
      <c r="Q3808" s="80" t="s">
        <v>130</v>
      </c>
      <c r="V3808" s="77">
        <v>0</v>
      </c>
      <c r="W3808" s="77">
        <v>1</v>
      </c>
      <c r="X3808" s="77">
        <v>1</v>
      </c>
      <c r="Y3808" s="77">
        <v>0.8</v>
      </c>
      <c r="Z3808" s="77">
        <v>1</v>
      </c>
      <c r="AA3808" s="77">
        <v>0.8</v>
      </c>
      <c r="AB3808" s="77">
        <v>1</v>
      </c>
      <c r="AC3808" s="77">
        <v>0.8</v>
      </c>
      <c r="AD3808" s="77">
        <v>1</v>
      </c>
      <c r="AE3808" s="77">
        <v>1</v>
      </c>
      <c r="AF3808" s="77">
        <v>1</v>
      </c>
      <c r="AG3808" s="77">
        <v>1</v>
      </c>
      <c r="AH3808" s="77">
        <v>1</v>
      </c>
      <c r="AI3808" s="77"/>
      <c r="AJ3808" s="584">
        <v>0.25</v>
      </c>
      <c r="AK3808" s="77">
        <v>1</v>
      </c>
      <c r="AL3808" s="77">
        <v>1</v>
      </c>
      <c r="AM3808" s="77">
        <v>0.25</v>
      </c>
      <c r="AN3808" s="77">
        <v>0.25</v>
      </c>
      <c r="AO3808" s="77">
        <v>0.25</v>
      </c>
      <c r="AP3808" s="77">
        <v>0.25</v>
      </c>
      <c r="AQ3808" s="77">
        <v>0.25</v>
      </c>
      <c r="AR3808" s="77">
        <v>0.25</v>
      </c>
      <c r="AS3808" s="77">
        <v>0.25</v>
      </c>
      <c r="AT3808" s="77">
        <v>0.25</v>
      </c>
      <c r="AU3808" s="77">
        <v>0.25</v>
      </c>
      <c r="AV3808" s="77">
        <v>0.25</v>
      </c>
    </row>
    <row r="3809" spans="4:48" outlineLevel="1" x14ac:dyDescent="0.2">
      <c r="D3809" s="583"/>
      <c r="E3809" s="73" t="s">
        <v>152</v>
      </c>
      <c r="F3809" s="79" t="s">
        <v>152</v>
      </c>
      <c r="Q3809" s="80" t="s">
        <v>130</v>
      </c>
      <c r="V3809" s="77">
        <v>0</v>
      </c>
      <c r="W3809" s="77">
        <v>0</v>
      </c>
      <c r="X3809" s="77">
        <v>0</v>
      </c>
      <c r="Y3809" s="77">
        <v>0</v>
      </c>
      <c r="Z3809" s="77">
        <v>0</v>
      </c>
      <c r="AA3809" s="77">
        <v>0</v>
      </c>
      <c r="AB3809" s="77">
        <v>0</v>
      </c>
      <c r="AC3809" s="77">
        <v>0</v>
      </c>
      <c r="AD3809" s="77">
        <v>0</v>
      </c>
      <c r="AE3809" s="77">
        <v>0</v>
      </c>
      <c r="AF3809" s="77">
        <v>0</v>
      </c>
      <c r="AG3809" s="77">
        <v>0</v>
      </c>
      <c r="AH3809" s="77">
        <v>0</v>
      </c>
      <c r="AI3809" s="77"/>
      <c r="AJ3809" s="584">
        <v>0.28000000000000003</v>
      </c>
      <c r="AK3809" s="77">
        <v>1</v>
      </c>
      <c r="AL3809" s="77">
        <v>1</v>
      </c>
      <c r="AM3809" s="77">
        <v>0.28000000000000003</v>
      </c>
      <c r="AN3809" s="77">
        <v>0.28000000000000003</v>
      </c>
      <c r="AO3809" s="77">
        <v>0.28000000000000003</v>
      </c>
      <c r="AP3809" s="77">
        <v>0.28000000000000003</v>
      </c>
      <c r="AQ3809" s="77">
        <v>0.28000000000000003</v>
      </c>
      <c r="AR3809" s="77">
        <v>0.28000000000000003</v>
      </c>
      <c r="AS3809" s="77">
        <v>0.28000000000000003</v>
      </c>
      <c r="AT3809" s="77">
        <v>0.28000000000000003</v>
      </c>
      <c r="AU3809" s="77">
        <v>0.28000000000000003</v>
      </c>
      <c r="AV3809" s="77">
        <v>0.28000000000000003</v>
      </c>
    </row>
    <row r="3810" spans="4:48" outlineLevel="1" x14ac:dyDescent="0.2">
      <c r="D3810" s="583"/>
      <c r="E3810" s="73">
        <v>24</v>
      </c>
      <c r="F3810" s="79" t="s">
        <v>2</v>
      </c>
      <c r="Q3810" s="80" t="s">
        <v>130</v>
      </c>
      <c r="V3810" s="77" t="s">
        <v>221</v>
      </c>
      <c r="W3810" s="77">
        <v>1</v>
      </c>
      <c r="X3810" s="77">
        <v>1</v>
      </c>
      <c r="Y3810" s="77">
        <v>0.8</v>
      </c>
      <c r="Z3810" s="77">
        <v>1</v>
      </c>
      <c r="AA3810" s="77">
        <v>0.8</v>
      </c>
      <c r="AB3810" s="77">
        <v>1</v>
      </c>
      <c r="AC3810" s="77">
        <v>0.8</v>
      </c>
      <c r="AD3810" s="77">
        <v>1</v>
      </c>
      <c r="AE3810" s="77">
        <v>1</v>
      </c>
      <c r="AF3810" s="77">
        <v>1</v>
      </c>
      <c r="AG3810" s="77">
        <v>1</v>
      </c>
      <c r="AH3810" s="77">
        <v>1</v>
      </c>
      <c r="AI3810" s="77"/>
      <c r="AJ3810" s="584">
        <v>0.28999999999999998</v>
      </c>
      <c r="AK3810" s="77">
        <v>1</v>
      </c>
      <c r="AL3810" s="77">
        <v>1</v>
      </c>
      <c r="AM3810" s="77">
        <v>0.28999999999999998</v>
      </c>
      <c r="AN3810" s="77">
        <v>0.28999999999999998</v>
      </c>
      <c r="AO3810" s="77">
        <v>0.28999999999999998</v>
      </c>
      <c r="AP3810" s="77">
        <v>0.28999999999999998</v>
      </c>
      <c r="AQ3810" s="77">
        <v>0.28999999999999998</v>
      </c>
      <c r="AR3810" s="77">
        <v>0.28999999999999998</v>
      </c>
      <c r="AS3810" s="77">
        <v>0.28999999999999998</v>
      </c>
      <c r="AT3810" s="77">
        <v>0.28999999999999998</v>
      </c>
      <c r="AU3810" s="77">
        <v>0.28999999999999998</v>
      </c>
      <c r="AV3810" s="77">
        <v>0.28999999999999998</v>
      </c>
    </row>
    <row r="3811" spans="4:48" outlineLevel="1" x14ac:dyDescent="0.2">
      <c r="D3811" s="583"/>
      <c r="E3811" s="73">
        <v>25</v>
      </c>
      <c r="F3811" s="79" t="s">
        <v>153</v>
      </c>
      <c r="Q3811" s="80" t="s">
        <v>130</v>
      </c>
      <c r="V3811" s="77" t="s">
        <v>221</v>
      </c>
      <c r="W3811" s="77">
        <v>1</v>
      </c>
      <c r="X3811" s="77">
        <v>1</v>
      </c>
      <c r="Y3811" s="77">
        <v>0.8</v>
      </c>
      <c r="Z3811" s="77">
        <v>1</v>
      </c>
      <c r="AA3811" s="77">
        <v>0.8</v>
      </c>
      <c r="AB3811" s="77">
        <v>1</v>
      </c>
      <c r="AC3811" s="77">
        <v>0.8</v>
      </c>
      <c r="AD3811" s="77">
        <v>1</v>
      </c>
      <c r="AE3811" s="77">
        <v>1</v>
      </c>
      <c r="AF3811" s="77">
        <v>1</v>
      </c>
      <c r="AG3811" s="77">
        <v>1</v>
      </c>
      <c r="AH3811" s="77">
        <v>1</v>
      </c>
      <c r="AI3811" s="77"/>
      <c r="AJ3811" s="584">
        <v>0.3</v>
      </c>
      <c r="AK3811" s="77">
        <v>1</v>
      </c>
      <c r="AL3811" s="77">
        <v>1</v>
      </c>
      <c r="AM3811" s="77">
        <v>0.3</v>
      </c>
      <c r="AN3811" s="77">
        <v>0.3</v>
      </c>
      <c r="AO3811" s="77">
        <v>0.3</v>
      </c>
      <c r="AP3811" s="77">
        <v>0.3</v>
      </c>
      <c r="AQ3811" s="77">
        <v>0.3</v>
      </c>
      <c r="AR3811" s="77">
        <v>0.3</v>
      </c>
      <c r="AS3811" s="77">
        <v>0.3</v>
      </c>
      <c r="AT3811" s="77">
        <v>0.3</v>
      </c>
      <c r="AU3811" s="77">
        <v>0.3</v>
      </c>
      <c r="AV3811" s="77">
        <v>0.3</v>
      </c>
    </row>
    <row r="3812" spans="4:48" outlineLevel="1" x14ac:dyDescent="0.2">
      <c r="D3812" s="583"/>
      <c r="E3812" s="73" t="s">
        <v>154</v>
      </c>
      <c r="F3812" s="79" t="s">
        <v>155</v>
      </c>
      <c r="Q3812" s="80" t="s">
        <v>130</v>
      </c>
      <c r="V3812" s="77">
        <v>0</v>
      </c>
      <c r="W3812" s="77">
        <v>1</v>
      </c>
      <c r="X3812" s="77">
        <v>1</v>
      </c>
      <c r="Y3812" s="77">
        <v>0.8</v>
      </c>
      <c r="Z3812" s="77">
        <v>1</v>
      </c>
      <c r="AA3812" s="77">
        <v>0.8</v>
      </c>
      <c r="AB3812" s="77">
        <v>1</v>
      </c>
      <c r="AC3812" s="77">
        <v>0.8</v>
      </c>
      <c r="AD3812" s="77">
        <v>1</v>
      </c>
      <c r="AE3812" s="77">
        <v>1</v>
      </c>
      <c r="AF3812" s="77">
        <v>1</v>
      </c>
      <c r="AG3812" s="77">
        <v>1</v>
      </c>
      <c r="AH3812" s="77">
        <v>1</v>
      </c>
      <c r="AI3812" s="77"/>
      <c r="AJ3812" s="584">
        <v>0.31</v>
      </c>
      <c r="AK3812" s="77">
        <v>1</v>
      </c>
      <c r="AL3812" s="77">
        <v>1</v>
      </c>
      <c r="AM3812" s="77">
        <v>0.31</v>
      </c>
      <c r="AN3812" s="77">
        <v>0.31</v>
      </c>
      <c r="AO3812" s="77">
        <v>0.31</v>
      </c>
      <c r="AP3812" s="77">
        <v>0.31</v>
      </c>
      <c r="AQ3812" s="77">
        <v>0.31</v>
      </c>
      <c r="AR3812" s="77">
        <v>0.31</v>
      </c>
      <c r="AS3812" s="77">
        <v>0.31</v>
      </c>
      <c r="AT3812" s="77">
        <v>0.31</v>
      </c>
      <c r="AU3812" s="77">
        <v>0.31</v>
      </c>
      <c r="AV3812" s="77">
        <v>0.31</v>
      </c>
    </row>
    <row r="3813" spans="4:48" outlineLevel="1" x14ac:dyDescent="0.2">
      <c r="D3813" s="583"/>
      <c r="E3813" s="73" t="s">
        <v>156</v>
      </c>
      <c r="F3813" s="79" t="s">
        <v>157</v>
      </c>
      <c r="Q3813" s="80" t="s">
        <v>130</v>
      </c>
      <c r="V3813" s="77">
        <v>0</v>
      </c>
      <c r="W3813" s="77">
        <v>1</v>
      </c>
      <c r="X3813" s="77">
        <v>1</v>
      </c>
      <c r="Y3813" s="77">
        <v>0.8</v>
      </c>
      <c r="Z3813" s="77">
        <v>1</v>
      </c>
      <c r="AA3813" s="77">
        <v>0.8</v>
      </c>
      <c r="AB3813" s="77">
        <v>1</v>
      </c>
      <c r="AC3813" s="77">
        <v>0.8</v>
      </c>
      <c r="AD3813" s="77">
        <v>1</v>
      </c>
      <c r="AE3813" s="77">
        <v>1</v>
      </c>
      <c r="AF3813" s="77">
        <v>1</v>
      </c>
      <c r="AG3813" s="77">
        <v>1</v>
      </c>
      <c r="AH3813" s="77">
        <v>1</v>
      </c>
      <c r="AI3813" s="77"/>
      <c r="AJ3813" s="584">
        <v>0.32</v>
      </c>
      <c r="AK3813" s="77">
        <v>1</v>
      </c>
      <c r="AL3813" s="77">
        <v>1</v>
      </c>
      <c r="AM3813" s="77">
        <v>0.32</v>
      </c>
      <c r="AN3813" s="77">
        <v>0.32</v>
      </c>
      <c r="AO3813" s="77">
        <v>0.32</v>
      </c>
      <c r="AP3813" s="77">
        <v>0.32</v>
      </c>
      <c r="AQ3813" s="77">
        <v>0.32</v>
      </c>
      <c r="AR3813" s="77">
        <v>0.32</v>
      </c>
      <c r="AS3813" s="77">
        <v>0.32</v>
      </c>
      <c r="AT3813" s="77">
        <v>0.32</v>
      </c>
      <c r="AU3813" s="77">
        <v>0.32</v>
      </c>
      <c r="AV3813" s="77">
        <v>0.32</v>
      </c>
    </row>
    <row r="3814" spans="4:48" outlineLevel="1" x14ac:dyDescent="0.2">
      <c r="D3814" s="583"/>
      <c r="E3814" s="73" t="s">
        <v>152</v>
      </c>
      <c r="F3814" s="79" t="s">
        <v>152</v>
      </c>
      <c r="Q3814" s="80" t="s">
        <v>130</v>
      </c>
      <c r="V3814" s="77" t="s">
        <v>221</v>
      </c>
      <c r="W3814" s="77">
        <v>1</v>
      </c>
      <c r="X3814" s="77">
        <v>1</v>
      </c>
      <c r="Y3814" s="77">
        <v>0.8</v>
      </c>
      <c r="Z3814" s="77">
        <v>1</v>
      </c>
      <c r="AA3814" s="77">
        <v>0.8</v>
      </c>
      <c r="AB3814" s="77">
        <v>1</v>
      </c>
      <c r="AC3814" s="77">
        <v>0.8</v>
      </c>
      <c r="AD3814" s="77">
        <v>1</v>
      </c>
      <c r="AE3814" s="77">
        <v>1</v>
      </c>
      <c r="AF3814" s="77">
        <v>1</v>
      </c>
      <c r="AG3814" s="77">
        <v>1</v>
      </c>
      <c r="AH3814" s="77">
        <v>1</v>
      </c>
      <c r="AI3814" s="77"/>
      <c r="AJ3814" s="584">
        <v>0.33</v>
      </c>
      <c r="AK3814" s="77">
        <v>1</v>
      </c>
      <c r="AL3814" s="77">
        <v>1</v>
      </c>
      <c r="AM3814" s="77">
        <v>0.33</v>
      </c>
      <c r="AN3814" s="77">
        <v>0.33</v>
      </c>
      <c r="AO3814" s="77">
        <v>0.33</v>
      </c>
      <c r="AP3814" s="77">
        <v>0.33</v>
      </c>
      <c r="AQ3814" s="77">
        <v>0.33</v>
      </c>
      <c r="AR3814" s="77">
        <v>0.33</v>
      </c>
      <c r="AS3814" s="77">
        <v>0.33</v>
      </c>
      <c r="AT3814" s="77">
        <v>0.33</v>
      </c>
      <c r="AU3814" s="77">
        <v>0.33</v>
      </c>
      <c r="AV3814" s="77">
        <v>0.33</v>
      </c>
    </row>
    <row r="3815" spans="4:48" outlineLevel="1" x14ac:dyDescent="0.2">
      <c r="D3815" s="583"/>
      <c r="E3815" s="73">
        <v>29</v>
      </c>
      <c r="F3815" s="79" t="s">
        <v>158</v>
      </c>
      <c r="Q3815" s="80" t="s">
        <v>130</v>
      </c>
      <c r="V3815" s="77" t="s">
        <v>221</v>
      </c>
      <c r="W3815" s="77">
        <v>1</v>
      </c>
      <c r="X3815" s="77">
        <v>1</v>
      </c>
      <c r="Y3815" s="77">
        <v>0.8</v>
      </c>
      <c r="Z3815" s="77">
        <v>1</v>
      </c>
      <c r="AA3815" s="77">
        <v>0.8</v>
      </c>
      <c r="AB3815" s="77">
        <v>1</v>
      </c>
      <c r="AC3815" s="77">
        <v>0.8</v>
      </c>
      <c r="AD3815" s="77">
        <v>1</v>
      </c>
      <c r="AE3815" s="77">
        <v>1</v>
      </c>
      <c r="AF3815" s="77">
        <v>1</v>
      </c>
      <c r="AG3815" s="77">
        <v>1</v>
      </c>
      <c r="AH3815" s="77">
        <v>1</v>
      </c>
      <c r="AI3815" s="77"/>
      <c r="AJ3815" s="584">
        <v>0.34</v>
      </c>
      <c r="AK3815" s="77">
        <v>1</v>
      </c>
      <c r="AL3815" s="77">
        <v>1</v>
      </c>
      <c r="AM3815" s="77">
        <v>0.34</v>
      </c>
      <c r="AN3815" s="77">
        <v>0.34</v>
      </c>
      <c r="AO3815" s="77">
        <v>0.34</v>
      </c>
      <c r="AP3815" s="77">
        <v>0.34</v>
      </c>
      <c r="AQ3815" s="77">
        <v>0.34</v>
      </c>
      <c r="AR3815" s="77">
        <v>0.34</v>
      </c>
      <c r="AS3815" s="77">
        <v>0.34</v>
      </c>
      <c r="AT3815" s="77">
        <v>0.34</v>
      </c>
      <c r="AU3815" s="77">
        <v>0.34</v>
      </c>
      <c r="AV3815" s="77">
        <v>0.34</v>
      </c>
    </row>
    <row r="3816" spans="4:48" outlineLevel="1" x14ac:dyDescent="0.2">
      <c r="D3816" s="583"/>
      <c r="E3816" s="73">
        <v>30</v>
      </c>
      <c r="F3816" s="79" t="s">
        <v>159</v>
      </c>
      <c r="Q3816" s="80" t="s">
        <v>130</v>
      </c>
      <c r="V3816" s="77">
        <v>0</v>
      </c>
      <c r="W3816" s="77">
        <v>1</v>
      </c>
      <c r="X3816" s="77">
        <v>1</v>
      </c>
      <c r="Y3816" s="77">
        <v>0.8</v>
      </c>
      <c r="Z3816" s="77">
        <v>1</v>
      </c>
      <c r="AA3816" s="77">
        <v>0.8</v>
      </c>
      <c r="AB3816" s="77">
        <v>1</v>
      </c>
      <c r="AC3816" s="77">
        <v>0.8</v>
      </c>
      <c r="AD3816" s="77">
        <v>1</v>
      </c>
      <c r="AE3816" s="77">
        <v>1</v>
      </c>
      <c r="AF3816" s="77">
        <v>1</v>
      </c>
      <c r="AG3816" s="77">
        <v>1</v>
      </c>
      <c r="AH3816" s="77">
        <v>1</v>
      </c>
      <c r="AI3816" s="77"/>
      <c r="AJ3816" s="584">
        <v>0.35</v>
      </c>
      <c r="AK3816" s="77">
        <v>1</v>
      </c>
      <c r="AL3816" s="77">
        <v>1</v>
      </c>
      <c r="AM3816" s="77">
        <v>0.35</v>
      </c>
      <c r="AN3816" s="77">
        <v>0.35</v>
      </c>
      <c r="AO3816" s="77">
        <v>0.35</v>
      </c>
      <c r="AP3816" s="77">
        <v>0.35</v>
      </c>
      <c r="AQ3816" s="77">
        <v>0.35</v>
      </c>
      <c r="AR3816" s="77">
        <v>0.35</v>
      </c>
      <c r="AS3816" s="77">
        <v>0.35</v>
      </c>
      <c r="AT3816" s="77">
        <v>0.35</v>
      </c>
      <c r="AU3816" s="77">
        <v>0.35</v>
      </c>
      <c r="AV3816" s="77">
        <v>0.35</v>
      </c>
    </row>
    <row r="3817" spans="4:48" outlineLevel="1" x14ac:dyDescent="0.2">
      <c r="D3817" s="583"/>
      <c r="E3817" s="73" t="s">
        <v>152</v>
      </c>
      <c r="F3817" s="79" t="s">
        <v>152</v>
      </c>
      <c r="Q3817" s="80" t="s">
        <v>130</v>
      </c>
      <c r="V3817" s="77">
        <v>0</v>
      </c>
      <c r="W3817" s="77">
        <v>1</v>
      </c>
      <c r="X3817" s="77">
        <v>1</v>
      </c>
      <c r="Y3817" s="77">
        <v>0.8</v>
      </c>
      <c r="Z3817" s="77">
        <v>1</v>
      </c>
      <c r="AA3817" s="77">
        <v>0.8</v>
      </c>
      <c r="AB3817" s="77">
        <v>1</v>
      </c>
      <c r="AC3817" s="77">
        <v>0.8</v>
      </c>
      <c r="AD3817" s="77">
        <v>1</v>
      </c>
      <c r="AE3817" s="77">
        <v>1</v>
      </c>
      <c r="AF3817" s="77">
        <v>1</v>
      </c>
      <c r="AG3817" s="77">
        <v>1</v>
      </c>
      <c r="AH3817" s="77">
        <v>1</v>
      </c>
      <c r="AI3817" s="77"/>
      <c r="AJ3817" s="584">
        <v>0.37</v>
      </c>
      <c r="AK3817" s="77">
        <v>1</v>
      </c>
      <c r="AL3817" s="77">
        <v>1</v>
      </c>
      <c r="AM3817" s="77">
        <v>0.37</v>
      </c>
      <c r="AN3817" s="77">
        <v>0.37</v>
      </c>
      <c r="AO3817" s="77">
        <v>0.37</v>
      </c>
      <c r="AP3817" s="77">
        <v>0.37</v>
      </c>
      <c r="AQ3817" s="77">
        <v>0.37</v>
      </c>
      <c r="AR3817" s="77">
        <v>0.37</v>
      </c>
      <c r="AS3817" s="77">
        <v>0.37</v>
      </c>
      <c r="AT3817" s="77">
        <v>0.37</v>
      </c>
      <c r="AU3817" s="77">
        <v>0.37</v>
      </c>
      <c r="AV3817" s="77">
        <v>0.37</v>
      </c>
    </row>
    <row r="3818" spans="4:48" outlineLevel="1" x14ac:dyDescent="0.2">
      <c r="D3818" s="583"/>
      <c r="E3818" s="73" t="s">
        <v>160</v>
      </c>
      <c r="F3818" s="79" t="s">
        <v>161</v>
      </c>
      <c r="Q3818" s="80" t="s">
        <v>130</v>
      </c>
      <c r="V3818" s="77" t="s">
        <v>221</v>
      </c>
      <c r="W3818" s="77">
        <v>0</v>
      </c>
      <c r="X3818" s="77">
        <v>0</v>
      </c>
      <c r="Y3818" s="77">
        <v>0</v>
      </c>
      <c r="Z3818" s="77">
        <v>0</v>
      </c>
      <c r="AA3818" s="77">
        <v>0</v>
      </c>
      <c r="AB3818" s="77">
        <v>0</v>
      </c>
      <c r="AC3818" s="77">
        <v>0</v>
      </c>
      <c r="AD3818" s="77">
        <v>0</v>
      </c>
      <c r="AE3818" s="77">
        <v>0</v>
      </c>
      <c r="AF3818" s="77">
        <v>0</v>
      </c>
      <c r="AG3818" s="77">
        <v>0</v>
      </c>
      <c r="AH3818" s="77">
        <v>0</v>
      </c>
      <c r="AI3818" s="77"/>
      <c r="AJ3818" s="584">
        <v>0.36</v>
      </c>
      <c r="AK3818" s="77">
        <v>0</v>
      </c>
      <c r="AL3818" s="77">
        <v>0</v>
      </c>
      <c r="AM3818" s="77">
        <v>0.36</v>
      </c>
      <c r="AN3818" s="77">
        <v>0.36</v>
      </c>
      <c r="AO3818" s="77">
        <v>0.36</v>
      </c>
      <c r="AP3818" s="77">
        <v>0.36</v>
      </c>
      <c r="AQ3818" s="77">
        <v>0.36</v>
      </c>
      <c r="AR3818" s="77">
        <v>0.36</v>
      </c>
      <c r="AS3818" s="77">
        <v>0.36</v>
      </c>
      <c r="AT3818" s="77">
        <v>0.36</v>
      </c>
      <c r="AU3818" s="77">
        <v>0.36</v>
      </c>
      <c r="AV3818" s="77">
        <v>0.36</v>
      </c>
    </row>
    <row r="3819" spans="4:48" outlineLevel="1" x14ac:dyDescent="0.2">
      <c r="D3819" s="583"/>
      <c r="E3819" s="73" t="s">
        <v>162</v>
      </c>
      <c r="F3819" s="79" t="s">
        <v>659</v>
      </c>
      <c r="Q3819" s="80" t="s">
        <v>130</v>
      </c>
      <c r="V3819" s="77" t="s">
        <v>221</v>
      </c>
      <c r="W3819" s="77">
        <v>1</v>
      </c>
      <c r="X3819" s="77">
        <v>1</v>
      </c>
      <c r="Y3819" s="77">
        <v>0.8</v>
      </c>
      <c r="Z3819" s="77">
        <v>1</v>
      </c>
      <c r="AA3819" s="77">
        <v>0.8</v>
      </c>
      <c r="AB3819" s="77">
        <v>1</v>
      </c>
      <c r="AC3819" s="77">
        <v>0.8</v>
      </c>
      <c r="AD3819" s="77">
        <v>1</v>
      </c>
      <c r="AE3819" s="77">
        <v>1</v>
      </c>
      <c r="AF3819" s="77">
        <v>1</v>
      </c>
      <c r="AG3819" s="77">
        <v>1</v>
      </c>
      <c r="AH3819" s="77">
        <v>1</v>
      </c>
      <c r="AI3819" s="77"/>
      <c r="AJ3819" s="584">
        <v>0.02</v>
      </c>
      <c r="AK3819" s="77">
        <v>1</v>
      </c>
      <c r="AL3819" s="77">
        <v>1</v>
      </c>
      <c r="AM3819" s="77">
        <v>0.02</v>
      </c>
      <c r="AN3819" s="77">
        <v>0.02</v>
      </c>
      <c r="AO3819" s="77">
        <v>0.02</v>
      </c>
      <c r="AP3819" s="77">
        <v>0.02</v>
      </c>
      <c r="AQ3819" s="77">
        <v>0.02</v>
      </c>
      <c r="AR3819" s="77">
        <v>0.02</v>
      </c>
      <c r="AS3819" s="77">
        <v>0.02</v>
      </c>
      <c r="AT3819" s="77">
        <v>0.02</v>
      </c>
      <c r="AU3819" s="77">
        <v>0.02</v>
      </c>
      <c r="AV3819" s="77">
        <v>0.02</v>
      </c>
    </row>
    <row r="3820" spans="4:48" outlineLevel="1" x14ac:dyDescent="0.2">
      <c r="D3820" s="583"/>
      <c r="E3820" s="73" t="s">
        <v>163</v>
      </c>
      <c r="F3820" s="79" t="s">
        <v>164</v>
      </c>
      <c r="Q3820" s="80" t="s">
        <v>130</v>
      </c>
      <c r="V3820" s="77" t="s">
        <v>221</v>
      </c>
      <c r="W3820" s="77">
        <v>1</v>
      </c>
      <c r="X3820" s="77">
        <v>0.8</v>
      </c>
      <c r="Y3820" s="77">
        <v>0.8</v>
      </c>
      <c r="Z3820" s="77">
        <v>1</v>
      </c>
      <c r="AA3820" s="77">
        <v>0.8</v>
      </c>
      <c r="AB3820" s="77">
        <v>1</v>
      </c>
      <c r="AC3820" s="77">
        <v>0.8</v>
      </c>
      <c r="AD3820" s="77">
        <v>1</v>
      </c>
      <c r="AE3820" s="77">
        <v>1</v>
      </c>
      <c r="AF3820" s="77">
        <v>1</v>
      </c>
      <c r="AG3820" s="77">
        <v>0.8</v>
      </c>
      <c r="AH3820" s="77">
        <v>0.8</v>
      </c>
      <c r="AI3820" s="77"/>
      <c r="AJ3820" s="584">
        <v>0.14000000000000001</v>
      </c>
      <c r="AK3820" s="77">
        <v>1</v>
      </c>
      <c r="AL3820" s="77">
        <v>1</v>
      </c>
      <c r="AM3820" s="77">
        <v>0.14000000000000001</v>
      </c>
      <c r="AN3820" s="77">
        <v>0.14000000000000001</v>
      </c>
      <c r="AO3820" s="77">
        <v>0.14000000000000001</v>
      </c>
      <c r="AP3820" s="77">
        <v>0.14000000000000001</v>
      </c>
      <c r="AQ3820" s="77">
        <v>0.14000000000000001</v>
      </c>
      <c r="AR3820" s="77">
        <v>0.14000000000000001</v>
      </c>
      <c r="AS3820" s="77">
        <v>0.14000000000000001</v>
      </c>
      <c r="AT3820" s="77">
        <v>0.14000000000000001</v>
      </c>
      <c r="AU3820" s="77">
        <v>0.14000000000000001</v>
      </c>
      <c r="AV3820" s="77">
        <v>0.14000000000000001</v>
      </c>
    </row>
    <row r="3821" spans="4:48" outlineLevel="1" x14ac:dyDescent="0.2">
      <c r="D3821" s="583"/>
      <c r="E3821" s="73" t="s">
        <v>152</v>
      </c>
      <c r="F3821" s="79" t="s">
        <v>152</v>
      </c>
      <c r="Q3821" s="80" t="s">
        <v>130</v>
      </c>
      <c r="V3821" s="77">
        <v>1</v>
      </c>
      <c r="W3821" s="77">
        <v>1</v>
      </c>
      <c r="X3821" s="77">
        <v>1</v>
      </c>
      <c r="Y3821" s="77">
        <v>0.8</v>
      </c>
      <c r="Z3821" s="77">
        <v>1</v>
      </c>
      <c r="AA3821" s="77">
        <v>0.8</v>
      </c>
      <c r="AB3821" s="77">
        <v>1</v>
      </c>
      <c r="AC3821" s="77">
        <v>0.8</v>
      </c>
      <c r="AD3821" s="77">
        <v>1</v>
      </c>
      <c r="AE3821" s="77">
        <v>1</v>
      </c>
      <c r="AF3821" s="77">
        <v>1</v>
      </c>
      <c r="AG3821" s="77">
        <v>1</v>
      </c>
      <c r="AH3821" s="77">
        <v>1</v>
      </c>
      <c r="AI3821" s="77"/>
      <c r="AJ3821" s="584">
        <v>0.18</v>
      </c>
      <c r="AK3821" s="77">
        <v>0</v>
      </c>
      <c r="AL3821" s="77">
        <v>1</v>
      </c>
      <c r="AM3821" s="77">
        <v>0.18</v>
      </c>
      <c r="AN3821" s="77">
        <v>0.18</v>
      </c>
      <c r="AO3821" s="77">
        <v>0.18</v>
      </c>
      <c r="AP3821" s="77">
        <v>0.18</v>
      </c>
      <c r="AQ3821" s="77">
        <v>0.18</v>
      </c>
      <c r="AR3821" s="77">
        <v>0.18</v>
      </c>
      <c r="AS3821" s="77">
        <v>0.18</v>
      </c>
      <c r="AT3821" s="77">
        <v>0.18</v>
      </c>
      <c r="AU3821" s="77">
        <v>0.18</v>
      </c>
      <c r="AV3821" s="77">
        <v>0.18</v>
      </c>
    </row>
    <row r="3822" spans="4:48" outlineLevel="1" x14ac:dyDescent="0.2">
      <c r="D3822" s="583"/>
      <c r="E3822" s="73" t="s">
        <v>165</v>
      </c>
      <c r="F3822" s="79" t="s">
        <v>656</v>
      </c>
      <c r="Q3822" s="80" t="s">
        <v>130</v>
      </c>
      <c r="U3822" s="585"/>
      <c r="V3822" s="77" t="s">
        <v>221</v>
      </c>
      <c r="W3822" s="77">
        <v>1</v>
      </c>
      <c r="X3822" s="77">
        <v>1</v>
      </c>
      <c r="Y3822" s="77">
        <v>0.8</v>
      </c>
      <c r="Z3822" s="77">
        <v>1</v>
      </c>
      <c r="AA3822" s="77">
        <v>0.8</v>
      </c>
      <c r="AB3822" s="77">
        <v>1</v>
      </c>
      <c r="AC3822" s="77">
        <v>0.8</v>
      </c>
      <c r="AD3822" s="77">
        <v>1</v>
      </c>
      <c r="AE3822" s="77">
        <v>1</v>
      </c>
      <c r="AF3822" s="77">
        <v>1</v>
      </c>
      <c r="AG3822" s="77">
        <v>1</v>
      </c>
      <c r="AH3822" s="77">
        <v>1</v>
      </c>
      <c r="AI3822" s="77"/>
      <c r="AJ3822" s="584">
        <v>0.26</v>
      </c>
      <c r="AK3822" s="77">
        <v>1</v>
      </c>
      <c r="AL3822" s="77">
        <v>1</v>
      </c>
      <c r="AM3822" s="77">
        <v>0.26</v>
      </c>
      <c r="AN3822" s="77">
        <v>0.26</v>
      </c>
      <c r="AO3822" s="77">
        <v>0.26</v>
      </c>
      <c r="AP3822" s="77">
        <v>0.26</v>
      </c>
      <c r="AQ3822" s="77">
        <v>0.26</v>
      </c>
      <c r="AR3822" s="77">
        <v>0.26</v>
      </c>
      <c r="AS3822" s="77">
        <v>0.26</v>
      </c>
      <c r="AT3822" s="77">
        <v>0.26</v>
      </c>
      <c r="AU3822" s="77">
        <v>0.26</v>
      </c>
      <c r="AV3822" s="77">
        <v>0.26</v>
      </c>
    </row>
    <row r="3823" spans="4:48" outlineLevel="1" x14ac:dyDescent="0.2">
      <c r="D3823" s="583"/>
      <c r="E3823" s="73" t="s">
        <v>166</v>
      </c>
      <c r="F3823" s="79" t="s">
        <v>657</v>
      </c>
      <c r="Q3823" s="80" t="s">
        <v>130</v>
      </c>
      <c r="V3823" s="77">
        <v>0</v>
      </c>
      <c r="W3823" s="77">
        <v>0</v>
      </c>
      <c r="X3823" s="77">
        <v>0</v>
      </c>
      <c r="Y3823" s="77">
        <v>0</v>
      </c>
      <c r="Z3823" s="77">
        <v>0</v>
      </c>
      <c r="AA3823" s="77">
        <v>0</v>
      </c>
      <c r="AB3823" s="77">
        <v>0</v>
      </c>
      <c r="AC3823" s="77">
        <v>0</v>
      </c>
      <c r="AD3823" s="77">
        <v>0</v>
      </c>
      <c r="AE3823" s="77">
        <v>0</v>
      </c>
      <c r="AF3823" s="77">
        <v>1</v>
      </c>
      <c r="AG3823" s="77">
        <v>1</v>
      </c>
      <c r="AH3823" s="77">
        <v>0</v>
      </c>
      <c r="AI3823" s="77"/>
      <c r="AJ3823" s="584">
        <v>0.27</v>
      </c>
      <c r="AK3823" s="77">
        <v>1</v>
      </c>
      <c r="AL3823" s="77">
        <v>0</v>
      </c>
      <c r="AM3823" s="77">
        <v>0.27</v>
      </c>
      <c r="AN3823" s="77">
        <v>0.27</v>
      </c>
      <c r="AO3823" s="77">
        <v>0.27</v>
      </c>
      <c r="AP3823" s="77">
        <v>0.27</v>
      </c>
      <c r="AQ3823" s="77">
        <v>0.27</v>
      </c>
      <c r="AR3823" s="77">
        <v>0.27</v>
      </c>
      <c r="AS3823" s="77">
        <v>0.27</v>
      </c>
      <c r="AT3823" s="77">
        <v>0.27</v>
      </c>
      <c r="AU3823" s="77">
        <v>0.27</v>
      </c>
      <c r="AV3823" s="77">
        <v>0.27</v>
      </c>
    </row>
    <row r="3824" spans="4:48" outlineLevel="1" x14ac:dyDescent="0.2">
      <c r="D3824" s="583"/>
      <c r="E3824" s="73" t="s">
        <v>152</v>
      </c>
      <c r="F3824" s="79" t="s">
        <v>152</v>
      </c>
      <c r="Q3824" s="80" t="s">
        <v>130</v>
      </c>
      <c r="V3824" s="77"/>
      <c r="W3824" s="77"/>
      <c r="X3824" s="77"/>
      <c r="Y3824" s="77"/>
      <c r="Z3824" s="77"/>
      <c r="AA3824" s="77"/>
      <c r="AB3824" s="77"/>
      <c r="AC3824" s="77"/>
      <c r="AD3824" s="77"/>
      <c r="AE3824" s="77"/>
      <c r="AF3824" s="77"/>
      <c r="AG3824" s="77"/>
      <c r="AH3824" s="77"/>
      <c r="AI3824" s="77"/>
      <c r="AJ3824" s="584"/>
      <c r="AK3824" s="77"/>
      <c r="AL3824" s="77"/>
      <c r="AM3824" s="77"/>
      <c r="AN3824" s="77"/>
      <c r="AO3824" s="77"/>
      <c r="AP3824" s="77"/>
      <c r="AQ3824" s="77"/>
      <c r="AR3824" s="77"/>
      <c r="AS3824" s="77"/>
      <c r="AT3824" s="77"/>
      <c r="AU3824" s="77"/>
      <c r="AV3824" s="77"/>
    </row>
    <row r="3825" spans="4:52" outlineLevel="1" x14ac:dyDescent="0.2">
      <c r="D3825" s="583"/>
      <c r="E3825" s="73" t="s">
        <v>152</v>
      </c>
      <c r="F3825" s="79" t="s">
        <v>152</v>
      </c>
      <c r="Q3825" s="80" t="s">
        <v>130</v>
      </c>
      <c r="V3825" s="77"/>
      <c r="W3825" s="77"/>
      <c r="X3825" s="77"/>
      <c r="Y3825" s="77"/>
      <c r="Z3825" s="77"/>
      <c r="AA3825" s="77"/>
      <c r="AB3825" s="77"/>
      <c r="AC3825" s="77"/>
      <c r="AD3825" s="77"/>
      <c r="AE3825" s="77"/>
      <c r="AF3825" s="77"/>
      <c r="AG3825" s="77"/>
      <c r="AH3825" s="77"/>
      <c r="AI3825" s="77"/>
      <c r="AJ3825" s="584"/>
      <c r="AK3825" s="77"/>
      <c r="AL3825" s="77"/>
      <c r="AM3825" s="77"/>
      <c r="AN3825" s="77"/>
      <c r="AO3825" s="77"/>
      <c r="AP3825" s="77"/>
      <c r="AQ3825" s="77"/>
      <c r="AR3825" s="77"/>
      <c r="AS3825" s="77"/>
      <c r="AT3825" s="77"/>
      <c r="AU3825" s="77"/>
      <c r="AV3825" s="77"/>
    </row>
    <row r="3826" spans="4:52" outlineLevel="1" x14ac:dyDescent="0.2">
      <c r="D3826" s="583"/>
      <c r="E3826" s="73" t="s">
        <v>152</v>
      </c>
      <c r="F3826" s="79" t="s">
        <v>152</v>
      </c>
      <c r="Q3826" s="80" t="s">
        <v>130</v>
      </c>
      <c r="V3826" s="77"/>
      <c r="W3826" s="77"/>
      <c r="X3826" s="77"/>
      <c r="Y3826" s="77"/>
      <c r="Z3826" s="77"/>
      <c r="AA3826" s="77"/>
      <c r="AB3826" s="77"/>
      <c r="AC3826" s="77"/>
      <c r="AD3826" s="77"/>
      <c r="AE3826" s="77"/>
      <c r="AF3826" s="77"/>
      <c r="AG3826" s="77"/>
      <c r="AH3826" s="77"/>
      <c r="AI3826" s="77"/>
      <c r="AJ3826" s="584"/>
      <c r="AK3826" s="77"/>
      <c r="AL3826" s="77"/>
      <c r="AM3826" s="77"/>
      <c r="AN3826" s="77"/>
      <c r="AO3826" s="77"/>
      <c r="AP3826" s="77"/>
      <c r="AQ3826" s="77"/>
      <c r="AR3826" s="77"/>
      <c r="AS3826" s="77"/>
      <c r="AT3826" s="77"/>
      <c r="AU3826" s="77"/>
      <c r="AV3826" s="77"/>
    </row>
    <row r="3827" spans="4:52" outlineLevel="1" x14ac:dyDescent="0.2">
      <c r="D3827" s="583"/>
      <c r="E3827" s="73" t="s">
        <v>152</v>
      </c>
      <c r="F3827" s="79" t="s">
        <v>152</v>
      </c>
      <c r="Q3827" s="80" t="s">
        <v>130</v>
      </c>
      <c r="V3827" s="77"/>
      <c r="W3827" s="77"/>
      <c r="X3827" s="77"/>
      <c r="Y3827" s="77"/>
      <c r="Z3827" s="77"/>
      <c r="AA3827" s="77"/>
      <c r="AB3827" s="77"/>
      <c r="AC3827" s="77"/>
      <c r="AD3827" s="77"/>
      <c r="AE3827" s="77"/>
      <c r="AF3827" s="77"/>
      <c r="AG3827" s="77"/>
      <c r="AH3827" s="77"/>
      <c r="AI3827" s="77"/>
      <c r="AJ3827" s="584"/>
      <c r="AK3827" s="77"/>
      <c r="AL3827" s="77"/>
      <c r="AM3827" s="77"/>
      <c r="AN3827" s="77"/>
      <c r="AO3827" s="77"/>
      <c r="AP3827" s="77"/>
      <c r="AQ3827" s="77"/>
      <c r="AR3827" s="77"/>
      <c r="AS3827" s="77"/>
      <c r="AT3827" s="77"/>
      <c r="AU3827" s="77"/>
      <c r="AV3827" s="77"/>
    </row>
    <row r="3828" spans="4:52" outlineLevel="1" x14ac:dyDescent="0.2">
      <c r="D3828" s="583"/>
      <c r="E3828" s="73" t="s">
        <v>152</v>
      </c>
      <c r="F3828" s="79" t="s">
        <v>152</v>
      </c>
      <c r="Q3828" s="80" t="s">
        <v>130</v>
      </c>
      <c r="V3828" s="77"/>
      <c r="W3828" s="77"/>
      <c r="X3828" s="77"/>
      <c r="Y3828" s="77"/>
      <c r="Z3828" s="77"/>
      <c r="AA3828" s="77"/>
      <c r="AB3828" s="77"/>
      <c r="AC3828" s="77"/>
      <c r="AD3828" s="77"/>
      <c r="AE3828" s="77"/>
      <c r="AF3828" s="77"/>
      <c r="AG3828" s="77"/>
      <c r="AH3828" s="77"/>
      <c r="AI3828" s="77"/>
      <c r="AJ3828" s="584"/>
      <c r="AK3828" s="77"/>
      <c r="AL3828" s="77"/>
      <c r="AM3828" s="77"/>
      <c r="AN3828" s="77"/>
      <c r="AO3828" s="77"/>
      <c r="AP3828" s="77"/>
      <c r="AQ3828" s="77"/>
      <c r="AR3828" s="77"/>
      <c r="AS3828" s="77"/>
      <c r="AT3828" s="77"/>
      <c r="AU3828" s="77"/>
      <c r="AV3828" s="77"/>
    </row>
    <row r="3829" spans="4:52" outlineLevel="1" x14ac:dyDescent="0.2">
      <c r="D3829" s="583"/>
      <c r="E3829" s="73" t="s">
        <v>152</v>
      </c>
      <c r="F3829" s="79" t="s">
        <v>152</v>
      </c>
      <c r="Q3829" s="80" t="s">
        <v>130</v>
      </c>
      <c r="V3829" s="77"/>
      <c r="W3829" s="77"/>
      <c r="X3829" s="77"/>
      <c r="Y3829" s="77"/>
      <c r="Z3829" s="77"/>
      <c r="AA3829" s="77"/>
      <c r="AB3829" s="77"/>
      <c r="AC3829" s="77"/>
      <c r="AD3829" s="77"/>
      <c r="AE3829" s="77"/>
      <c r="AF3829" s="77"/>
      <c r="AG3829" s="77"/>
      <c r="AH3829" s="77"/>
      <c r="AI3829" s="77"/>
      <c r="AJ3829" s="584"/>
      <c r="AK3829" s="77"/>
      <c r="AL3829" s="77"/>
      <c r="AM3829" s="77"/>
      <c r="AN3829" s="77"/>
      <c r="AO3829" s="77"/>
      <c r="AP3829" s="77"/>
      <c r="AQ3829" s="77"/>
      <c r="AR3829" s="77"/>
      <c r="AS3829" s="77"/>
      <c r="AT3829" s="77"/>
      <c r="AU3829" s="77"/>
      <c r="AV3829" s="77"/>
    </row>
    <row r="3830" spans="4:52" outlineLevel="1" x14ac:dyDescent="0.2">
      <c r="D3830" s="583"/>
      <c r="E3830" s="73" t="s">
        <v>152</v>
      </c>
      <c r="F3830" s="79" t="s">
        <v>152</v>
      </c>
      <c r="Q3830" s="80" t="s">
        <v>130</v>
      </c>
      <c r="V3830" s="77"/>
      <c r="W3830" s="77"/>
      <c r="X3830" s="77"/>
      <c r="Y3830" s="77"/>
      <c r="Z3830" s="77"/>
      <c r="AA3830" s="77"/>
      <c r="AB3830" s="77"/>
      <c r="AC3830" s="77"/>
      <c r="AD3830" s="77"/>
      <c r="AE3830" s="77"/>
      <c r="AF3830" s="77"/>
      <c r="AG3830" s="77"/>
      <c r="AH3830" s="77"/>
      <c r="AI3830" s="77"/>
      <c r="AJ3830" s="584"/>
      <c r="AK3830" s="77"/>
      <c r="AL3830" s="77"/>
      <c r="AM3830" s="77"/>
      <c r="AN3830" s="77"/>
      <c r="AO3830" s="77"/>
      <c r="AP3830" s="77"/>
      <c r="AQ3830" s="77"/>
      <c r="AR3830" s="77"/>
      <c r="AS3830" s="77"/>
      <c r="AT3830" s="77"/>
      <c r="AU3830" s="77"/>
      <c r="AV3830" s="77"/>
    </row>
    <row r="3831" spans="4:52" outlineLevel="1" x14ac:dyDescent="0.2">
      <c r="D3831" s="583"/>
      <c r="E3831" s="73" t="s">
        <v>152</v>
      </c>
      <c r="F3831" s="79" t="s">
        <v>152</v>
      </c>
      <c r="Q3831" s="80" t="s">
        <v>130</v>
      </c>
      <c r="V3831" s="77"/>
      <c r="W3831" s="77"/>
      <c r="X3831" s="77"/>
      <c r="Y3831" s="77"/>
      <c r="Z3831" s="77"/>
      <c r="AA3831" s="77"/>
      <c r="AB3831" s="77"/>
      <c r="AC3831" s="77"/>
      <c r="AD3831" s="77"/>
      <c r="AE3831" s="77"/>
      <c r="AF3831" s="77"/>
      <c r="AG3831" s="77"/>
      <c r="AH3831" s="77"/>
      <c r="AI3831" s="77"/>
      <c r="AJ3831" s="584"/>
      <c r="AK3831" s="77"/>
      <c r="AL3831" s="77"/>
      <c r="AM3831" s="77"/>
      <c r="AN3831" s="77"/>
      <c r="AO3831" s="77"/>
      <c r="AP3831" s="77"/>
      <c r="AQ3831" s="77"/>
      <c r="AR3831" s="77"/>
      <c r="AS3831" s="77"/>
      <c r="AT3831" s="77"/>
      <c r="AU3831" s="77"/>
      <c r="AV3831" s="77"/>
    </row>
    <row r="3832" spans="4:52" outlineLevel="1" x14ac:dyDescent="0.2">
      <c r="D3832" s="583"/>
      <c r="E3832" s="73" t="s">
        <v>152</v>
      </c>
      <c r="F3832" s="79" t="s">
        <v>152</v>
      </c>
      <c r="Q3832" s="80" t="s">
        <v>130</v>
      </c>
      <c r="V3832" s="77"/>
      <c r="W3832" s="77"/>
      <c r="X3832" s="77"/>
      <c r="Y3832" s="77"/>
      <c r="Z3832" s="77"/>
      <c r="AA3832" s="77"/>
      <c r="AB3832" s="77"/>
      <c r="AC3832" s="77"/>
      <c r="AD3832" s="77"/>
      <c r="AE3832" s="77"/>
      <c r="AF3832" s="77"/>
      <c r="AG3832" s="77"/>
      <c r="AH3832" s="77"/>
      <c r="AI3832" s="77"/>
      <c r="AJ3832" s="584"/>
      <c r="AK3832" s="77"/>
      <c r="AL3832" s="77"/>
      <c r="AM3832" s="77"/>
      <c r="AN3832" s="77"/>
      <c r="AO3832" s="77"/>
      <c r="AP3832" s="77"/>
      <c r="AQ3832" s="77"/>
      <c r="AR3832" s="77"/>
      <c r="AS3832" s="77"/>
      <c r="AT3832" s="77"/>
      <c r="AU3832" s="77"/>
      <c r="AV3832" s="77"/>
    </row>
    <row r="3833" spans="4:52" outlineLevel="1" x14ac:dyDescent="0.2">
      <c r="D3833" s="583"/>
      <c r="E3833" s="73" t="s">
        <v>152</v>
      </c>
      <c r="F3833" s="82" t="s">
        <v>152</v>
      </c>
      <c r="G3833" s="83"/>
      <c r="H3833" s="83"/>
      <c r="I3833" s="83"/>
      <c r="J3833" s="83"/>
      <c r="K3833" s="83"/>
      <c r="L3833" s="83"/>
      <c r="M3833" s="83"/>
      <c r="N3833" s="83"/>
      <c r="O3833" s="83"/>
      <c r="P3833" s="83"/>
      <c r="Q3833" s="84" t="s">
        <v>130</v>
      </c>
      <c r="V3833" s="77"/>
      <c r="W3833" s="77"/>
      <c r="X3833" s="77"/>
      <c r="Y3833" s="77"/>
      <c r="Z3833" s="77"/>
      <c r="AA3833" s="77"/>
      <c r="AB3833" s="77"/>
      <c r="AC3833" s="77"/>
      <c r="AD3833" s="77"/>
      <c r="AE3833" s="77"/>
      <c r="AF3833" s="77"/>
      <c r="AG3833" s="77"/>
      <c r="AH3833" s="77"/>
      <c r="AI3833" s="77"/>
      <c r="AJ3833" s="584"/>
      <c r="AK3833" s="77"/>
      <c r="AL3833" s="77"/>
      <c r="AM3833" s="77"/>
      <c r="AN3833" s="77"/>
      <c r="AO3833" s="77"/>
      <c r="AP3833" s="77"/>
      <c r="AQ3833" s="77"/>
      <c r="AR3833" s="77"/>
      <c r="AS3833" s="77"/>
      <c r="AT3833" s="77"/>
      <c r="AU3833" s="77"/>
      <c r="AV3833" s="77"/>
    </row>
    <row r="3834" spans="4:52" outlineLevel="1" x14ac:dyDescent="0.2">
      <c r="R3834"/>
      <c r="S3834"/>
      <c r="T3834"/>
      <c r="U3834"/>
      <c r="V3834"/>
      <c r="W3834"/>
      <c r="X3834"/>
      <c r="Y3834"/>
      <c r="Z3834"/>
      <c r="AA3834"/>
      <c r="AB3834"/>
      <c r="AC3834"/>
      <c r="AD3834"/>
      <c r="AE3834"/>
      <c r="AF3834"/>
      <c r="AG3834"/>
      <c r="AH3834"/>
    </row>
    <row r="3835" spans="4:52" x14ac:dyDescent="0.2">
      <c r="D3835" s="67" t="s">
        <v>511</v>
      </c>
      <c r="E3835" s="67"/>
      <c r="F3835" s="67"/>
      <c r="G3835" s="67"/>
      <c r="H3835" s="67"/>
      <c r="I3835" s="102"/>
      <c r="J3835" s="102"/>
      <c r="K3835" s="102"/>
      <c r="L3835" s="102"/>
      <c r="M3835" s="102"/>
      <c r="N3835" s="102"/>
      <c r="O3835" s="102"/>
      <c r="P3835" s="102"/>
      <c r="Q3835" s="102"/>
      <c r="R3835" s="102"/>
      <c r="S3835" s="476"/>
      <c r="T3835" s="476"/>
      <c r="U3835" s="102"/>
      <c r="V3835" s="102"/>
      <c r="W3835" s="102"/>
      <c r="X3835" s="476"/>
      <c r="Y3835" s="476"/>
      <c r="Z3835" s="102"/>
      <c r="AA3835" s="476"/>
      <c r="AB3835" s="476"/>
      <c r="AC3835" s="476"/>
      <c r="AD3835" s="476"/>
      <c r="AE3835" s="476"/>
      <c r="AF3835" s="476"/>
      <c r="AG3835" s="476"/>
      <c r="AH3835" s="476"/>
      <c r="AI3835" s="67"/>
      <c r="AJ3835" s="582"/>
      <c r="AK3835" s="582"/>
      <c r="AL3835" s="582"/>
      <c r="AM3835" s="582"/>
      <c r="AN3835" s="582"/>
      <c r="AO3835" s="582"/>
      <c r="AP3835" s="582"/>
      <c r="AQ3835" s="582"/>
      <c r="AR3835" s="582"/>
      <c r="AS3835" s="582"/>
      <c r="AT3835" s="582"/>
    </row>
    <row r="3836" spans="4:52" s="24" customFormat="1" outlineLevel="1" x14ac:dyDescent="0.2">
      <c r="E3836" s="586">
        <v>9.5</v>
      </c>
      <c r="F3836" s="587" t="s">
        <v>511</v>
      </c>
      <c r="Q3836" s="72"/>
      <c r="R3836" s="72"/>
      <c r="S3836" s="72"/>
      <c r="T3836" s="72"/>
      <c r="U3836" s="72"/>
      <c r="V3836" s="72" t="s">
        <v>209</v>
      </c>
      <c r="W3836" s="72" t="s">
        <v>31</v>
      </c>
      <c r="X3836" s="72" t="s">
        <v>28</v>
      </c>
      <c r="Y3836" s="72" t="s">
        <v>210</v>
      </c>
      <c r="Z3836" s="72" t="s">
        <v>211</v>
      </c>
      <c r="AA3836" s="72" t="s">
        <v>212</v>
      </c>
      <c r="AB3836" s="72" t="s">
        <v>213</v>
      </c>
      <c r="AC3836" s="72" t="s">
        <v>214</v>
      </c>
      <c r="AD3836" s="72" t="s">
        <v>215</v>
      </c>
      <c r="AE3836" s="72" t="s">
        <v>216</v>
      </c>
      <c r="AF3836" s="72" t="s">
        <v>33</v>
      </c>
      <c r="AG3836" s="72" t="s">
        <v>34</v>
      </c>
      <c r="AH3836" s="72" t="s">
        <v>217</v>
      </c>
      <c r="AI3836" s="72" t="s">
        <v>152</v>
      </c>
      <c r="AJ3836" s="72" t="s">
        <v>454</v>
      </c>
      <c r="AK3836" s="72" t="s">
        <v>231</v>
      </c>
      <c r="AL3836" s="72" t="s">
        <v>17</v>
      </c>
      <c r="AM3836" s="72" t="s">
        <v>266</v>
      </c>
      <c r="AN3836" s="24" t="s">
        <v>267</v>
      </c>
      <c r="AO3836" s="72" t="s">
        <v>298</v>
      </c>
      <c r="AP3836" s="72" t="s">
        <v>152</v>
      </c>
      <c r="AQ3836" s="72" t="s">
        <v>152</v>
      </c>
      <c r="AR3836" s="72" t="s">
        <v>152</v>
      </c>
      <c r="AS3836" s="72" t="s">
        <v>152</v>
      </c>
      <c r="AT3836" s="72" t="s">
        <v>152</v>
      </c>
      <c r="AU3836" s="72" t="s">
        <v>152</v>
      </c>
      <c r="AV3836" s="72" t="s">
        <v>152</v>
      </c>
      <c r="AW3836" s="72" t="s">
        <v>152</v>
      </c>
      <c r="AX3836" s="72" t="s">
        <v>152</v>
      </c>
      <c r="AY3836" s="72" t="s">
        <v>152</v>
      </c>
    </row>
    <row r="3837" spans="4:52" outlineLevel="1" x14ac:dyDescent="0.2">
      <c r="F3837" s="74" t="s">
        <v>5</v>
      </c>
      <c r="G3837" s="588" t="s">
        <v>57</v>
      </c>
      <c r="H3837" s="75"/>
      <c r="I3837" s="75"/>
      <c r="J3837" s="75"/>
      <c r="K3837" s="75"/>
      <c r="L3837" s="75"/>
      <c r="M3837" s="75"/>
      <c r="N3837" s="75"/>
      <c r="O3837" s="75"/>
      <c r="P3837" s="75"/>
      <c r="Q3837" s="589"/>
      <c r="V3837" s="590">
        <v>0</v>
      </c>
      <c r="W3837" s="590">
        <v>0</v>
      </c>
      <c r="X3837" s="590">
        <v>0</v>
      </c>
      <c r="Y3837" s="590">
        <v>0</v>
      </c>
      <c r="Z3837" s="590">
        <v>0</v>
      </c>
      <c r="AA3837" s="590">
        <v>0</v>
      </c>
      <c r="AB3837" s="590">
        <v>0</v>
      </c>
      <c r="AC3837" s="590">
        <v>0</v>
      </c>
      <c r="AD3837" s="590">
        <v>0</v>
      </c>
      <c r="AE3837" s="590">
        <v>0</v>
      </c>
      <c r="AF3837" s="590">
        <v>0</v>
      </c>
      <c r="AG3837" s="590">
        <v>0</v>
      </c>
      <c r="AH3837" s="590">
        <v>0</v>
      </c>
      <c r="AI3837" s="590">
        <v>0</v>
      </c>
      <c r="AJ3837" s="591">
        <v>0</v>
      </c>
      <c r="AK3837" s="590">
        <v>0</v>
      </c>
      <c r="AL3837" s="590">
        <v>0</v>
      </c>
      <c r="AM3837" s="590">
        <v>0</v>
      </c>
      <c r="AN3837" s="590">
        <v>0</v>
      </c>
      <c r="AO3837" s="590">
        <v>0</v>
      </c>
      <c r="AP3837" s="590">
        <v>0.69</v>
      </c>
      <c r="AQ3837" s="590">
        <v>0.7</v>
      </c>
      <c r="AR3837" s="590">
        <v>0.71</v>
      </c>
      <c r="AS3837" s="590">
        <v>0.72</v>
      </c>
      <c r="AT3837" s="590">
        <v>0.73</v>
      </c>
      <c r="AU3837" s="590">
        <v>0.74</v>
      </c>
      <c r="AV3837" s="590">
        <v>0.75</v>
      </c>
      <c r="AW3837" s="590">
        <v>0.76</v>
      </c>
      <c r="AX3837" s="590">
        <v>0.77</v>
      </c>
      <c r="AY3837" s="590">
        <v>0.78</v>
      </c>
      <c r="AZ3837" s="289"/>
    </row>
    <row r="3838" spans="4:52" outlineLevel="1" x14ac:dyDescent="0.2">
      <c r="F3838" s="79" t="s">
        <v>128</v>
      </c>
      <c r="G3838" s="24" t="s">
        <v>188</v>
      </c>
      <c r="Q3838" s="592"/>
      <c r="V3838" s="77">
        <v>0</v>
      </c>
      <c r="W3838" s="77">
        <v>0</v>
      </c>
      <c r="X3838" s="77">
        <v>0</v>
      </c>
      <c r="Y3838" s="77">
        <v>0.5</v>
      </c>
      <c r="Z3838" s="77">
        <v>0.5</v>
      </c>
      <c r="AA3838" s="77">
        <v>0</v>
      </c>
      <c r="AB3838" s="77">
        <v>0</v>
      </c>
      <c r="AC3838" s="77">
        <v>0</v>
      </c>
      <c r="AD3838" s="77">
        <v>0</v>
      </c>
      <c r="AE3838" s="77">
        <v>0</v>
      </c>
      <c r="AF3838" s="77">
        <v>0</v>
      </c>
      <c r="AG3838" s="77">
        <v>0</v>
      </c>
      <c r="AH3838" s="77">
        <v>0</v>
      </c>
      <c r="AI3838" s="77">
        <v>0</v>
      </c>
      <c r="AJ3838" s="584">
        <v>0.3</v>
      </c>
      <c r="AK3838" s="77">
        <v>0</v>
      </c>
      <c r="AL3838" s="77">
        <v>0.5</v>
      </c>
      <c r="AM3838" s="77">
        <v>0</v>
      </c>
      <c r="AN3838" s="77">
        <v>0</v>
      </c>
      <c r="AO3838" s="77">
        <v>0</v>
      </c>
      <c r="AP3838" s="590">
        <v>0.2</v>
      </c>
      <c r="AQ3838" s="590">
        <v>0.21</v>
      </c>
      <c r="AR3838" s="590">
        <v>0.22</v>
      </c>
      <c r="AS3838" s="590">
        <v>0.23</v>
      </c>
      <c r="AT3838" s="590">
        <v>0.24</v>
      </c>
      <c r="AU3838" s="590">
        <v>0.25</v>
      </c>
      <c r="AV3838" s="590">
        <v>0.26</v>
      </c>
      <c r="AW3838" s="590">
        <v>0.27</v>
      </c>
      <c r="AX3838" s="590">
        <v>0.28000000000000003</v>
      </c>
      <c r="AY3838" s="590">
        <v>0.28999999999999998</v>
      </c>
      <c r="AZ3838" s="289"/>
    </row>
    <row r="3839" spans="4:52" outlineLevel="1" x14ac:dyDescent="0.2">
      <c r="F3839" s="82" t="s">
        <v>129</v>
      </c>
      <c r="G3839" s="593" t="s">
        <v>62</v>
      </c>
      <c r="H3839" s="83"/>
      <c r="I3839" s="83"/>
      <c r="J3839" s="83"/>
      <c r="K3839" s="83"/>
      <c r="L3839" s="83"/>
      <c r="M3839" s="83"/>
      <c r="N3839" s="83"/>
      <c r="O3839" s="83"/>
      <c r="P3839" s="83"/>
      <c r="Q3839" s="594"/>
      <c r="V3839" s="77">
        <v>1</v>
      </c>
      <c r="W3839" s="77">
        <v>1</v>
      </c>
      <c r="X3839" s="77">
        <v>1</v>
      </c>
      <c r="Y3839" s="77">
        <v>0.5</v>
      </c>
      <c r="Z3839" s="77">
        <v>0.5</v>
      </c>
      <c r="AA3839" s="77">
        <v>1</v>
      </c>
      <c r="AB3839" s="77">
        <v>1</v>
      </c>
      <c r="AC3839" s="77">
        <v>1</v>
      </c>
      <c r="AD3839" s="77">
        <v>1</v>
      </c>
      <c r="AE3839" s="77">
        <v>1</v>
      </c>
      <c r="AF3839" s="77">
        <v>1</v>
      </c>
      <c r="AG3839" s="77">
        <v>1</v>
      </c>
      <c r="AH3839" s="77">
        <v>1</v>
      </c>
      <c r="AI3839" s="77">
        <v>0</v>
      </c>
      <c r="AJ3839" s="584">
        <v>0.7</v>
      </c>
      <c r="AK3839" s="77">
        <v>1</v>
      </c>
      <c r="AL3839" s="77">
        <v>0.5</v>
      </c>
      <c r="AM3839" s="77">
        <v>1</v>
      </c>
      <c r="AN3839" s="77">
        <v>1</v>
      </c>
      <c r="AO3839" s="77">
        <v>1</v>
      </c>
      <c r="AP3839" s="590">
        <v>0.8</v>
      </c>
      <c r="AQ3839" s="590">
        <v>0.79</v>
      </c>
      <c r="AR3839" s="590">
        <v>0.78</v>
      </c>
      <c r="AS3839" s="590">
        <v>0.77</v>
      </c>
      <c r="AT3839" s="590">
        <v>0.76</v>
      </c>
      <c r="AU3839" s="590">
        <v>0.75</v>
      </c>
      <c r="AV3839" s="590">
        <v>0.74</v>
      </c>
      <c r="AW3839" s="590">
        <v>0.73</v>
      </c>
      <c r="AX3839" s="590">
        <v>0.72</v>
      </c>
      <c r="AY3839" s="590">
        <v>0.71</v>
      </c>
      <c r="AZ3839" s="289"/>
    </row>
    <row r="3840" spans="4:52" outlineLevel="1" x14ac:dyDescent="0.2">
      <c r="AI3840" s="42"/>
    </row>
    <row r="3841" spans="4:46" x14ac:dyDescent="0.2">
      <c r="D3841" s="67" t="s">
        <v>512</v>
      </c>
      <c r="E3841" s="67"/>
      <c r="F3841" s="67"/>
      <c r="G3841" s="67"/>
      <c r="H3841" s="67"/>
      <c r="I3841" s="102"/>
      <c r="J3841" s="102"/>
      <c r="K3841" s="102"/>
      <c r="L3841" s="102"/>
      <c r="M3841" s="102"/>
      <c r="N3841" s="102"/>
      <c r="O3841" s="102"/>
      <c r="P3841" s="102"/>
      <c r="Q3841" s="102"/>
      <c r="R3841" s="102"/>
      <c r="S3841" s="476"/>
      <c r="T3841" s="476"/>
      <c r="U3841" s="102"/>
      <c r="V3841" s="102"/>
      <c r="W3841" s="102"/>
      <c r="X3841" s="476"/>
      <c r="Y3841" s="476"/>
      <c r="Z3841" s="102"/>
      <c r="AA3841" s="476"/>
      <c r="AB3841" s="476"/>
      <c r="AC3841" s="476"/>
      <c r="AD3841" s="476"/>
      <c r="AE3841" s="476"/>
      <c r="AF3841" s="476"/>
      <c r="AG3841" s="476"/>
      <c r="AH3841" s="476"/>
      <c r="AI3841" s="67"/>
      <c r="AJ3841" s="582"/>
      <c r="AK3841" s="582"/>
      <c r="AL3841" s="582"/>
      <c r="AM3841" s="582"/>
      <c r="AN3841" s="582"/>
      <c r="AO3841" s="582"/>
      <c r="AP3841" s="582"/>
      <c r="AQ3841" s="582"/>
      <c r="AR3841" s="582"/>
      <c r="AS3841" s="582"/>
      <c r="AT3841" s="582"/>
    </row>
    <row r="3842" spans="4:46" outlineLevel="1" x14ac:dyDescent="0.2">
      <c r="D3842" s="595"/>
      <c r="E3842" s="24"/>
      <c r="F3842" s="71" t="s">
        <v>127</v>
      </c>
      <c r="G3842" s="24"/>
      <c r="H3842" s="24"/>
      <c r="I3842" s="24"/>
      <c r="J3842" s="24"/>
      <c r="K3842" s="24"/>
      <c r="L3842" s="24"/>
      <c r="M3842" s="24"/>
      <c r="N3842" s="24"/>
      <c r="O3842" s="24"/>
      <c r="P3842" s="24"/>
      <c r="Q3842" s="72"/>
      <c r="R3842" s="596"/>
      <c r="S3842" s="597"/>
      <c r="T3842" s="597"/>
      <c r="U3842" s="596"/>
      <c r="V3842" s="598" t="s">
        <v>496</v>
      </c>
      <c r="W3842" s="598" t="s">
        <v>496</v>
      </c>
      <c r="X3842" s="598" t="s">
        <v>496</v>
      </c>
      <c r="Y3842" s="598" t="s">
        <v>496</v>
      </c>
      <c r="Z3842" s="598" t="s">
        <v>496</v>
      </c>
      <c r="AA3842" s="598" t="s">
        <v>496</v>
      </c>
      <c r="AB3842" s="598" t="s">
        <v>496</v>
      </c>
      <c r="AC3842" s="598" t="s">
        <v>496</v>
      </c>
      <c r="AD3842" s="598" t="s">
        <v>496</v>
      </c>
      <c r="AE3842" s="598" t="s">
        <v>496</v>
      </c>
      <c r="AF3842" s="598" t="s">
        <v>496</v>
      </c>
      <c r="AG3842" s="598" t="s">
        <v>496</v>
      </c>
      <c r="AH3842" s="598" t="s">
        <v>496</v>
      </c>
      <c r="AI3842" s="598" t="s">
        <v>496</v>
      </c>
      <c r="AJ3842" s="259"/>
      <c r="AK3842" s="259"/>
      <c r="AL3842" s="259"/>
      <c r="AM3842" s="259"/>
      <c r="AN3842" s="259"/>
      <c r="AO3842" s="259"/>
      <c r="AP3842" s="259"/>
      <c r="AQ3842" s="259"/>
      <c r="AR3842" s="259"/>
      <c r="AS3842" s="259"/>
      <c r="AT3842" s="259"/>
    </row>
    <row r="3843" spans="4:46" outlineLevel="1" x14ac:dyDescent="0.2">
      <c r="D3843" s="595"/>
      <c r="E3843" s="73">
        <v>1</v>
      </c>
      <c r="F3843" s="74" t="s">
        <v>660</v>
      </c>
      <c r="G3843" s="75"/>
      <c r="H3843" s="75"/>
      <c r="I3843" s="75"/>
      <c r="J3843" s="75"/>
      <c r="K3843" s="75"/>
      <c r="L3843" s="75"/>
      <c r="M3843" s="75"/>
      <c r="N3843" s="75"/>
      <c r="O3843" s="75"/>
      <c r="P3843" s="75"/>
      <c r="Q3843" s="76" t="s">
        <v>110</v>
      </c>
      <c r="R3843" s="596"/>
      <c r="S3843" s="597"/>
      <c r="T3843" s="597"/>
      <c r="U3843" s="596"/>
      <c r="V3843" s="599">
        <v>0</v>
      </c>
      <c r="W3843" s="599">
        <v>0</v>
      </c>
      <c r="X3843" s="599">
        <v>0</v>
      </c>
      <c r="Y3843" s="599">
        <v>0</v>
      </c>
      <c r="Z3843" s="599">
        <v>0</v>
      </c>
      <c r="AA3843" s="599">
        <v>0</v>
      </c>
      <c r="AB3843" s="599">
        <v>0</v>
      </c>
      <c r="AC3843" s="599">
        <v>0</v>
      </c>
      <c r="AD3843" s="599">
        <v>0</v>
      </c>
      <c r="AE3843" s="599">
        <v>0</v>
      </c>
      <c r="AF3843" s="599">
        <v>0</v>
      </c>
      <c r="AG3843" s="599">
        <v>0</v>
      </c>
      <c r="AH3843" s="599">
        <v>0</v>
      </c>
      <c r="AI3843" s="599">
        <v>0</v>
      </c>
      <c r="AJ3843" s="259"/>
      <c r="AK3843" s="259"/>
      <c r="AL3843" s="259"/>
      <c r="AM3843" s="259"/>
      <c r="AN3843" s="259"/>
      <c r="AO3843" s="259"/>
      <c r="AP3843" s="259"/>
      <c r="AQ3843" s="259"/>
      <c r="AR3843" s="259"/>
      <c r="AS3843" s="259"/>
      <c r="AT3843" s="259"/>
    </row>
    <row r="3844" spans="4:46" outlineLevel="1" x14ac:dyDescent="0.2">
      <c r="D3844" s="595"/>
      <c r="E3844" s="73">
        <v>2</v>
      </c>
      <c r="F3844" s="79" t="s">
        <v>132</v>
      </c>
      <c r="Q3844" s="80" t="s">
        <v>110</v>
      </c>
      <c r="R3844" s="596"/>
      <c r="S3844" s="597"/>
      <c r="T3844" s="597"/>
      <c r="U3844" s="596"/>
      <c r="V3844" s="599">
        <v>0</v>
      </c>
      <c r="W3844" s="599">
        <v>0</v>
      </c>
      <c r="X3844" s="599">
        <v>0</v>
      </c>
      <c r="Y3844" s="599">
        <v>0</v>
      </c>
      <c r="Z3844" s="599">
        <v>0</v>
      </c>
      <c r="AA3844" s="599">
        <v>0</v>
      </c>
      <c r="AB3844" s="599">
        <v>0</v>
      </c>
      <c r="AC3844" s="599">
        <v>0</v>
      </c>
      <c r="AD3844" s="599">
        <v>0</v>
      </c>
      <c r="AE3844" s="599">
        <v>0</v>
      </c>
      <c r="AF3844" s="599">
        <v>0</v>
      </c>
      <c r="AG3844" s="599">
        <v>0</v>
      </c>
      <c r="AH3844" s="599">
        <v>0</v>
      </c>
      <c r="AI3844" s="599">
        <v>0</v>
      </c>
      <c r="AJ3844" s="259"/>
      <c r="AK3844" s="259"/>
      <c r="AL3844" s="259"/>
      <c r="AM3844" s="259"/>
      <c r="AN3844" s="259"/>
      <c r="AO3844" s="259"/>
      <c r="AP3844" s="259"/>
      <c r="AQ3844" s="259"/>
      <c r="AR3844" s="259"/>
      <c r="AS3844" s="259"/>
      <c r="AT3844" s="259"/>
    </row>
    <row r="3845" spans="4:46" outlineLevel="1" x14ac:dyDescent="0.2">
      <c r="D3845" s="595"/>
      <c r="E3845" s="73">
        <v>3</v>
      </c>
      <c r="F3845" s="79" t="s">
        <v>133</v>
      </c>
      <c r="Q3845" s="80" t="s">
        <v>110</v>
      </c>
      <c r="R3845" s="596"/>
      <c r="S3845" s="597"/>
      <c r="T3845" s="597"/>
      <c r="U3845" s="596"/>
      <c r="V3845" s="599">
        <v>0</v>
      </c>
      <c r="W3845" s="599">
        <v>0</v>
      </c>
      <c r="X3845" s="599">
        <v>0</v>
      </c>
      <c r="Y3845" s="599">
        <v>0</v>
      </c>
      <c r="Z3845" s="599">
        <v>0</v>
      </c>
      <c r="AA3845" s="599">
        <v>0</v>
      </c>
      <c r="AB3845" s="599">
        <v>0</v>
      </c>
      <c r="AC3845" s="599">
        <v>0</v>
      </c>
      <c r="AD3845" s="599">
        <v>0</v>
      </c>
      <c r="AE3845" s="599">
        <v>0</v>
      </c>
      <c r="AF3845" s="599">
        <v>0</v>
      </c>
      <c r="AG3845" s="599">
        <v>0</v>
      </c>
      <c r="AH3845" s="599">
        <v>0</v>
      </c>
      <c r="AI3845" s="599">
        <v>0</v>
      </c>
      <c r="AJ3845" s="259"/>
      <c r="AK3845" s="259"/>
      <c r="AL3845" s="259"/>
      <c r="AM3845" s="259"/>
      <c r="AN3845" s="259"/>
      <c r="AO3845" s="259"/>
      <c r="AP3845" s="259"/>
      <c r="AQ3845" s="259"/>
      <c r="AR3845" s="259"/>
      <c r="AS3845" s="259"/>
      <c r="AT3845" s="259"/>
    </row>
    <row r="3846" spans="4:46" outlineLevel="1" x14ac:dyDescent="0.2">
      <c r="D3846" s="595"/>
      <c r="E3846" s="73">
        <v>4</v>
      </c>
      <c r="F3846" s="79" t="s">
        <v>134</v>
      </c>
      <c r="Q3846" s="80" t="s">
        <v>110</v>
      </c>
      <c r="R3846" s="596"/>
      <c r="S3846" s="597"/>
      <c r="T3846" s="597"/>
      <c r="U3846" s="596"/>
      <c r="V3846" s="599">
        <v>0</v>
      </c>
      <c r="W3846" s="599">
        <v>0</v>
      </c>
      <c r="X3846" s="599">
        <v>0</v>
      </c>
      <c r="Y3846" s="599">
        <v>0</v>
      </c>
      <c r="Z3846" s="599">
        <v>0</v>
      </c>
      <c r="AA3846" s="599">
        <v>0</v>
      </c>
      <c r="AB3846" s="599">
        <v>0</v>
      </c>
      <c r="AC3846" s="599">
        <v>0</v>
      </c>
      <c r="AD3846" s="599">
        <v>0</v>
      </c>
      <c r="AE3846" s="599">
        <v>0</v>
      </c>
      <c r="AF3846" s="599">
        <v>0</v>
      </c>
      <c r="AG3846" s="599">
        <v>0</v>
      </c>
      <c r="AH3846" s="599">
        <v>0</v>
      </c>
      <c r="AI3846" s="599">
        <v>0</v>
      </c>
      <c r="AJ3846" s="259"/>
      <c r="AK3846" s="259"/>
      <c r="AL3846" s="259"/>
      <c r="AM3846" s="259"/>
      <c r="AN3846" s="259"/>
      <c r="AO3846" s="259"/>
      <c r="AP3846" s="259"/>
      <c r="AQ3846" s="259"/>
      <c r="AR3846" s="259"/>
      <c r="AS3846" s="259"/>
      <c r="AT3846" s="259"/>
    </row>
    <row r="3847" spans="4:46" outlineLevel="1" x14ac:dyDescent="0.2">
      <c r="D3847" s="595"/>
      <c r="E3847" s="73">
        <v>5</v>
      </c>
      <c r="F3847" s="79" t="s">
        <v>135</v>
      </c>
      <c r="Q3847" s="80" t="s">
        <v>110</v>
      </c>
      <c r="R3847" s="596"/>
      <c r="S3847" s="597"/>
      <c r="T3847" s="597"/>
      <c r="U3847" s="596"/>
      <c r="V3847" s="599">
        <v>0</v>
      </c>
      <c r="W3847" s="599">
        <v>0</v>
      </c>
      <c r="X3847" s="599">
        <v>0</v>
      </c>
      <c r="Y3847" s="599">
        <v>0</v>
      </c>
      <c r="Z3847" s="599">
        <v>0</v>
      </c>
      <c r="AA3847" s="599">
        <v>0</v>
      </c>
      <c r="AB3847" s="599">
        <v>0</v>
      </c>
      <c r="AC3847" s="599">
        <v>0</v>
      </c>
      <c r="AD3847" s="599">
        <v>0</v>
      </c>
      <c r="AE3847" s="599">
        <v>0</v>
      </c>
      <c r="AF3847" s="599">
        <v>0</v>
      </c>
      <c r="AG3847" s="599">
        <v>0</v>
      </c>
      <c r="AH3847" s="599">
        <v>0</v>
      </c>
      <c r="AI3847" s="599">
        <v>0</v>
      </c>
      <c r="AJ3847" s="259"/>
      <c r="AK3847" s="259"/>
      <c r="AL3847" s="259"/>
      <c r="AM3847" s="259"/>
      <c r="AN3847" s="259"/>
      <c r="AO3847" s="259"/>
      <c r="AP3847" s="259"/>
      <c r="AQ3847" s="259"/>
      <c r="AR3847" s="259"/>
      <c r="AS3847" s="259"/>
      <c r="AT3847" s="259"/>
    </row>
    <row r="3848" spans="4:46" outlineLevel="1" x14ac:dyDescent="0.2">
      <c r="D3848" s="595"/>
      <c r="E3848" s="73">
        <v>6</v>
      </c>
      <c r="F3848" s="79" t="s">
        <v>136</v>
      </c>
      <c r="Q3848" s="80" t="s">
        <v>110</v>
      </c>
      <c r="R3848" s="596"/>
      <c r="S3848" s="597"/>
      <c r="T3848" s="597"/>
      <c r="U3848" s="596"/>
      <c r="V3848" s="599">
        <v>0</v>
      </c>
      <c r="W3848" s="599">
        <v>0</v>
      </c>
      <c r="X3848" s="599">
        <v>0</v>
      </c>
      <c r="Y3848" s="599">
        <v>0</v>
      </c>
      <c r="Z3848" s="599">
        <v>0</v>
      </c>
      <c r="AA3848" s="599">
        <v>0</v>
      </c>
      <c r="AB3848" s="599">
        <v>0</v>
      </c>
      <c r="AC3848" s="599">
        <v>0</v>
      </c>
      <c r="AD3848" s="599">
        <v>0</v>
      </c>
      <c r="AE3848" s="599">
        <v>0</v>
      </c>
      <c r="AF3848" s="599">
        <v>0</v>
      </c>
      <c r="AG3848" s="599">
        <v>0</v>
      </c>
      <c r="AH3848" s="599">
        <v>0</v>
      </c>
      <c r="AI3848" s="599">
        <v>0</v>
      </c>
      <c r="AJ3848" s="259"/>
      <c r="AK3848" s="259"/>
      <c r="AL3848" s="259"/>
      <c r="AM3848" s="259"/>
      <c r="AN3848" s="259"/>
      <c r="AO3848" s="259"/>
      <c r="AP3848" s="259"/>
      <c r="AQ3848" s="259"/>
      <c r="AR3848" s="259"/>
      <c r="AS3848" s="259"/>
      <c r="AT3848" s="259"/>
    </row>
    <row r="3849" spans="4:46" outlineLevel="1" x14ac:dyDescent="0.2">
      <c r="D3849" s="595"/>
      <c r="E3849" s="73">
        <v>7</v>
      </c>
      <c r="F3849" s="79" t="s">
        <v>137</v>
      </c>
      <c r="Q3849" s="80" t="s">
        <v>110</v>
      </c>
      <c r="R3849" s="596"/>
      <c r="S3849" s="597"/>
      <c r="T3849" s="597"/>
      <c r="U3849" s="596"/>
      <c r="V3849" s="599">
        <v>0</v>
      </c>
      <c r="W3849" s="599">
        <v>0</v>
      </c>
      <c r="X3849" s="599">
        <v>0</v>
      </c>
      <c r="Y3849" s="599">
        <v>0</v>
      </c>
      <c r="Z3849" s="599">
        <v>0</v>
      </c>
      <c r="AA3849" s="599">
        <v>0</v>
      </c>
      <c r="AB3849" s="599">
        <v>0</v>
      </c>
      <c r="AC3849" s="599">
        <v>0</v>
      </c>
      <c r="AD3849" s="599">
        <v>0</v>
      </c>
      <c r="AE3849" s="599">
        <v>0</v>
      </c>
      <c r="AF3849" s="599">
        <v>0</v>
      </c>
      <c r="AG3849" s="599">
        <v>0</v>
      </c>
      <c r="AH3849" s="599">
        <v>0</v>
      </c>
      <c r="AI3849" s="599">
        <v>0</v>
      </c>
      <c r="AJ3849" s="259"/>
      <c r="AK3849" s="259"/>
      <c r="AL3849" s="259"/>
      <c r="AM3849" s="259"/>
      <c r="AN3849" s="259"/>
      <c r="AO3849" s="259"/>
      <c r="AP3849" s="259"/>
      <c r="AQ3849" s="259"/>
      <c r="AR3849" s="259"/>
      <c r="AS3849" s="259"/>
      <c r="AT3849" s="259"/>
    </row>
    <row r="3850" spans="4:46" outlineLevel="1" x14ac:dyDescent="0.2">
      <c r="D3850" s="595"/>
      <c r="E3850" s="73">
        <v>8</v>
      </c>
      <c r="F3850" s="79" t="s">
        <v>138</v>
      </c>
      <c r="Q3850" s="80" t="s">
        <v>110</v>
      </c>
      <c r="R3850" s="596"/>
      <c r="S3850" s="597"/>
      <c r="T3850" s="597"/>
      <c r="U3850" s="596"/>
      <c r="V3850" s="599">
        <v>0</v>
      </c>
      <c r="W3850" s="599">
        <v>0</v>
      </c>
      <c r="X3850" s="599">
        <v>0</v>
      </c>
      <c r="Y3850" s="599">
        <v>0</v>
      </c>
      <c r="Z3850" s="599">
        <v>0</v>
      </c>
      <c r="AA3850" s="599">
        <v>0</v>
      </c>
      <c r="AB3850" s="599">
        <v>0</v>
      </c>
      <c r="AC3850" s="599">
        <v>0</v>
      </c>
      <c r="AD3850" s="599">
        <v>0</v>
      </c>
      <c r="AE3850" s="599">
        <v>0</v>
      </c>
      <c r="AF3850" s="599">
        <v>0</v>
      </c>
      <c r="AG3850" s="599">
        <v>0</v>
      </c>
      <c r="AH3850" s="599">
        <v>0</v>
      </c>
      <c r="AI3850" s="599">
        <v>0</v>
      </c>
      <c r="AJ3850" s="259"/>
      <c r="AK3850" s="259"/>
      <c r="AL3850" s="259"/>
      <c r="AM3850" s="259"/>
      <c r="AN3850" s="259"/>
      <c r="AO3850" s="259"/>
      <c r="AP3850" s="259"/>
      <c r="AQ3850" s="259"/>
      <c r="AR3850" s="259"/>
      <c r="AS3850" s="259"/>
      <c r="AT3850" s="259"/>
    </row>
    <row r="3851" spans="4:46" outlineLevel="1" x14ac:dyDescent="0.2">
      <c r="D3851" s="595"/>
      <c r="E3851" s="73">
        <v>9</v>
      </c>
      <c r="F3851" s="79" t="s">
        <v>139</v>
      </c>
      <c r="Q3851" s="80" t="s">
        <v>110</v>
      </c>
      <c r="R3851" s="596"/>
      <c r="S3851" s="597"/>
      <c r="T3851" s="597"/>
      <c r="U3851" s="596"/>
      <c r="V3851" s="599">
        <v>0</v>
      </c>
      <c r="W3851" s="599">
        <v>0</v>
      </c>
      <c r="X3851" s="599">
        <v>0</v>
      </c>
      <c r="Y3851" s="599">
        <v>0</v>
      </c>
      <c r="Z3851" s="599">
        <v>0</v>
      </c>
      <c r="AA3851" s="599">
        <v>0</v>
      </c>
      <c r="AB3851" s="599">
        <v>0</v>
      </c>
      <c r="AC3851" s="599">
        <v>0</v>
      </c>
      <c r="AD3851" s="599">
        <v>0</v>
      </c>
      <c r="AE3851" s="599">
        <v>0</v>
      </c>
      <c r="AF3851" s="599">
        <v>0</v>
      </c>
      <c r="AG3851" s="599">
        <v>0</v>
      </c>
      <c r="AH3851" s="599">
        <v>0</v>
      </c>
      <c r="AI3851" s="599">
        <v>0</v>
      </c>
      <c r="AJ3851" s="259"/>
      <c r="AK3851" s="259"/>
      <c r="AL3851" s="259"/>
      <c r="AM3851" s="259"/>
      <c r="AN3851" s="259"/>
      <c r="AO3851" s="259"/>
      <c r="AP3851" s="259"/>
      <c r="AQ3851" s="259"/>
      <c r="AR3851" s="259"/>
      <c r="AS3851" s="259"/>
      <c r="AT3851" s="259"/>
    </row>
    <row r="3852" spans="4:46" outlineLevel="1" x14ac:dyDescent="0.2">
      <c r="D3852" s="595"/>
      <c r="E3852" s="73">
        <v>10</v>
      </c>
      <c r="F3852" s="79" t="s">
        <v>140</v>
      </c>
      <c r="Q3852" s="80" t="s">
        <v>110</v>
      </c>
      <c r="R3852" s="596"/>
      <c r="S3852" s="597"/>
      <c r="T3852" s="597"/>
      <c r="U3852" s="596"/>
      <c r="V3852" s="599">
        <v>0</v>
      </c>
      <c r="W3852" s="599">
        <v>0</v>
      </c>
      <c r="X3852" s="599">
        <v>0</v>
      </c>
      <c r="Y3852" s="599">
        <v>0</v>
      </c>
      <c r="Z3852" s="599">
        <v>0</v>
      </c>
      <c r="AA3852" s="599">
        <v>0</v>
      </c>
      <c r="AB3852" s="599">
        <v>0</v>
      </c>
      <c r="AC3852" s="599">
        <v>0</v>
      </c>
      <c r="AD3852" s="599">
        <v>0</v>
      </c>
      <c r="AE3852" s="599">
        <v>0</v>
      </c>
      <c r="AF3852" s="599">
        <v>0</v>
      </c>
      <c r="AG3852" s="599">
        <v>0</v>
      </c>
      <c r="AH3852" s="599">
        <v>0</v>
      </c>
      <c r="AI3852" s="599">
        <v>0</v>
      </c>
      <c r="AJ3852" s="259"/>
      <c r="AK3852" s="259"/>
      <c r="AL3852" s="259"/>
      <c r="AM3852" s="259"/>
      <c r="AN3852" s="259"/>
      <c r="AO3852" s="259"/>
      <c r="AP3852" s="259"/>
      <c r="AQ3852" s="259"/>
      <c r="AR3852" s="259"/>
      <c r="AS3852" s="259"/>
      <c r="AT3852" s="259"/>
    </row>
    <row r="3853" spans="4:46" outlineLevel="1" x14ac:dyDescent="0.2">
      <c r="D3853" s="595"/>
      <c r="E3853" s="73">
        <v>11</v>
      </c>
      <c r="F3853" s="79" t="s">
        <v>141</v>
      </c>
      <c r="Q3853" s="80" t="s">
        <v>110</v>
      </c>
      <c r="R3853" s="596"/>
      <c r="S3853" s="597"/>
      <c r="T3853" s="597"/>
      <c r="U3853" s="596"/>
      <c r="V3853" s="599">
        <v>0</v>
      </c>
      <c r="W3853" s="599">
        <v>0</v>
      </c>
      <c r="X3853" s="599">
        <v>0</v>
      </c>
      <c r="Y3853" s="599">
        <v>0</v>
      </c>
      <c r="Z3853" s="599">
        <v>0</v>
      </c>
      <c r="AA3853" s="599">
        <v>0</v>
      </c>
      <c r="AB3853" s="599">
        <v>0</v>
      </c>
      <c r="AC3853" s="599">
        <v>0</v>
      </c>
      <c r="AD3853" s="599">
        <v>0</v>
      </c>
      <c r="AE3853" s="599">
        <v>0</v>
      </c>
      <c r="AF3853" s="599">
        <v>0</v>
      </c>
      <c r="AG3853" s="599">
        <v>0</v>
      </c>
      <c r="AH3853" s="599">
        <v>0</v>
      </c>
      <c r="AI3853" s="599">
        <v>0</v>
      </c>
      <c r="AJ3853" s="259"/>
      <c r="AK3853" s="259"/>
      <c r="AL3853" s="259"/>
      <c r="AM3853" s="259"/>
      <c r="AN3853" s="259"/>
      <c r="AO3853" s="259"/>
      <c r="AP3853" s="259"/>
      <c r="AQ3853" s="259"/>
      <c r="AR3853" s="259"/>
      <c r="AS3853" s="259"/>
      <c r="AT3853" s="259"/>
    </row>
    <row r="3854" spans="4:46" outlineLevel="1" x14ac:dyDescent="0.2">
      <c r="D3854" s="595"/>
      <c r="E3854" s="73">
        <v>12</v>
      </c>
      <c r="F3854" s="79" t="s">
        <v>142</v>
      </c>
      <c r="Q3854" s="80" t="s">
        <v>110</v>
      </c>
      <c r="R3854" s="596"/>
      <c r="S3854" s="597"/>
      <c r="T3854" s="597"/>
      <c r="U3854" s="596"/>
      <c r="V3854" s="599">
        <v>0</v>
      </c>
      <c r="W3854" s="599">
        <v>0</v>
      </c>
      <c r="X3854" s="599">
        <v>0</v>
      </c>
      <c r="Y3854" s="599">
        <v>0</v>
      </c>
      <c r="Z3854" s="599">
        <v>0</v>
      </c>
      <c r="AA3854" s="599">
        <v>0</v>
      </c>
      <c r="AB3854" s="599">
        <v>0</v>
      </c>
      <c r="AC3854" s="599">
        <v>0</v>
      </c>
      <c r="AD3854" s="599">
        <v>0</v>
      </c>
      <c r="AE3854" s="599">
        <v>0</v>
      </c>
      <c r="AF3854" s="599">
        <v>0</v>
      </c>
      <c r="AG3854" s="599">
        <v>0</v>
      </c>
      <c r="AH3854" s="599">
        <v>0</v>
      </c>
      <c r="AI3854" s="599">
        <v>0</v>
      </c>
      <c r="AJ3854" s="259"/>
      <c r="AK3854" s="259"/>
      <c r="AL3854" s="259"/>
      <c r="AM3854" s="259"/>
      <c r="AN3854" s="259"/>
      <c r="AO3854" s="259"/>
      <c r="AP3854" s="259"/>
      <c r="AQ3854" s="259"/>
      <c r="AR3854" s="259"/>
      <c r="AS3854" s="259"/>
      <c r="AT3854" s="259"/>
    </row>
    <row r="3855" spans="4:46" outlineLevel="1" x14ac:dyDescent="0.2">
      <c r="D3855" s="595"/>
      <c r="E3855" s="73">
        <v>13</v>
      </c>
      <c r="F3855" s="79" t="s">
        <v>143</v>
      </c>
      <c r="Q3855" s="80" t="s">
        <v>110</v>
      </c>
      <c r="R3855" s="596"/>
      <c r="S3855" s="597"/>
      <c r="T3855" s="597"/>
      <c r="U3855" s="596"/>
      <c r="V3855" s="599">
        <v>0</v>
      </c>
      <c r="W3855" s="599">
        <v>0</v>
      </c>
      <c r="X3855" s="599">
        <v>0</v>
      </c>
      <c r="Y3855" s="599">
        <v>0</v>
      </c>
      <c r="Z3855" s="599">
        <v>0</v>
      </c>
      <c r="AA3855" s="599">
        <v>0</v>
      </c>
      <c r="AB3855" s="599">
        <v>0</v>
      </c>
      <c r="AC3855" s="599">
        <v>0</v>
      </c>
      <c r="AD3855" s="599">
        <v>0</v>
      </c>
      <c r="AE3855" s="599">
        <v>0</v>
      </c>
      <c r="AF3855" s="599">
        <v>0</v>
      </c>
      <c r="AG3855" s="599">
        <v>0</v>
      </c>
      <c r="AH3855" s="599">
        <v>0</v>
      </c>
      <c r="AI3855" s="599">
        <v>0</v>
      </c>
      <c r="AJ3855" s="259"/>
      <c r="AK3855" s="259"/>
      <c r="AL3855" s="259"/>
      <c r="AM3855" s="259"/>
      <c r="AN3855" s="259"/>
      <c r="AO3855" s="259"/>
      <c r="AP3855" s="259"/>
      <c r="AQ3855" s="259"/>
      <c r="AR3855" s="259"/>
      <c r="AS3855" s="259"/>
      <c r="AT3855" s="259"/>
    </row>
    <row r="3856" spans="4:46" outlineLevel="1" x14ac:dyDescent="0.2">
      <c r="D3856" s="595"/>
      <c r="E3856" s="73">
        <v>14</v>
      </c>
      <c r="F3856" s="79" t="s">
        <v>144</v>
      </c>
      <c r="Q3856" s="80" t="s">
        <v>110</v>
      </c>
      <c r="R3856" s="596"/>
      <c r="S3856" s="597"/>
      <c r="T3856" s="597"/>
      <c r="U3856" s="596"/>
      <c r="V3856" s="599">
        <v>0</v>
      </c>
      <c r="W3856" s="599">
        <v>0</v>
      </c>
      <c r="X3856" s="599">
        <v>0</v>
      </c>
      <c r="Y3856" s="599">
        <v>0</v>
      </c>
      <c r="Z3856" s="599">
        <v>0</v>
      </c>
      <c r="AA3856" s="599">
        <v>0</v>
      </c>
      <c r="AB3856" s="599">
        <v>0</v>
      </c>
      <c r="AC3856" s="599">
        <v>0</v>
      </c>
      <c r="AD3856" s="599">
        <v>0</v>
      </c>
      <c r="AE3856" s="599">
        <v>0</v>
      </c>
      <c r="AF3856" s="599">
        <v>0</v>
      </c>
      <c r="AG3856" s="599">
        <v>0</v>
      </c>
      <c r="AH3856" s="599">
        <v>0</v>
      </c>
      <c r="AI3856" s="599">
        <v>0</v>
      </c>
      <c r="AJ3856" s="259"/>
      <c r="AK3856" s="259"/>
      <c r="AL3856" s="259"/>
      <c r="AM3856" s="259"/>
      <c r="AN3856" s="259"/>
      <c r="AO3856" s="259"/>
      <c r="AP3856" s="259"/>
      <c r="AQ3856" s="259"/>
      <c r="AR3856" s="259"/>
      <c r="AS3856" s="259"/>
      <c r="AT3856" s="259"/>
    </row>
    <row r="3857" spans="4:46" outlineLevel="1" x14ac:dyDescent="0.2">
      <c r="D3857" s="595"/>
      <c r="E3857" s="73">
        <v>15</v>
      </c>
      <c r="F3857" s="79" t="s">
        <v>145</v>
      </c>
      <c r="Q3857" s="80" t="s">
        <v>110</v>
      </c>
      <c r="R3857" s="596"/>
      <c r="S3857" s="597"/>
      <c r="T3857" s="597"/>
      <c r="U3857" s="596"/>
      <c r="V3857" s="599">
        <v>0</v>
      </c>
      <c r="W3857" s="599">
        <v>0</v>
      </c>
      <c r="X3857" s="599">
        <v>0</v>
      </c>
      <c r="Y3857" s="599">
        <v>0</v>
      </c>
      <c r="Z3857" s="599">
        <v>0</v>
      </c>
      <c r="AA3857" s="599">
        <v>0</v>
      </c>
      <c r="AB3857" s="599">
        <v>0</v>
      </c>
      <c r="AC3857" s="599">
        <v>0</v>
      </c>
      <c r="AD3857" s="599">
        <v>0</v>
      </c>
      <c r="AE3857" s="599">
        <v>0</v>
      </c>
      <c r="AF3857" s="599">
        <v>0</v>
      </c>
      <c r="AG3857" s="599">
        <v>0</v>
      </c>
      <c r="AH3857" s="599">
        <v>0</v>
      </c>
      <c r="AI3857" s="599">
        <v>0</v>
      </c>
      <c r="AJ3857" s="259"/>
      <c r="AK3857" s="259"/>
      <c r="AL3857" s="259"/>
      <c r="AM3857" s="259"/>
      <c r="AN3857" s="259"/>
      <c r="AO3857" s="259"/>
      <c r="AP3857" s="259"/>
      <c r="AQ3857" s="259"/>
      <c r="AR3857" s="259"/>
      <c r="AS3857" s="259"/>
      <c r="AT3857" s="259"/>
    </row>
    <row r="3858" spans="4:46" outlineLevel="1" x14ac:dyDescent="0.2">
      <c r="D3858" s="595"/>
      <c r="E3858" s="73">
        <v>16</v>
      </c>
      <c r="F3858" s="79" t="s">
        <v>146</v>
      </c>
      <c r="Q3858" s="80" t="s">
        <v>110</v>
      </c>
      <c r="R3858" s="596"/>
      <c r="S3858" s="597"/>
      <c r="T3858" s="597"/>
      <c r="U3858" s="596"/>
      <c r="V3858" s="599">
        <v>0</v>
      </c>
      <c r="W3858" s="599">
        <v>0</v>
      </c>
      <c r="X3858" s="599">
        <v>0</v>
      </c>
      <c r="Y3858" s="599">
        <v>0</v>
      </c>
      <c r="Z3858" s="599">
        <v>0</v>
      </c>
      <c r="AA3858" s="599">
        <v>0</v>
      </c>
      <c r="AB3858" s="599">
        <v>0</v>
      </c>
      <c r="AC3858" s="599">
        <v>0</v>
      </c>
      <c r="AD3858" s="599">
        <v>0</v>
      </c>
      <c r="AE3858" s="599">
        <v>0</v>
      </c>
      <c r="AF3858" s="599">
        <v>0</v>
      </c>
      <c r="AG3858" s="599">
        <v>0</v>
      </c>
      <c r="AH3858" s="599">
        <v>0</v>
      </c>
      <c r="AI3858" s="599">
        <v>0</v>
      </c>
      <c r="AJ3858" s="259"/>
      <c r="AK3858" s="259"/>
      <c r="AL3858" s="259"/>
      <c r="AM3858" s="259"/>
      <c r="AN3858" s="259"/>
      <c r="AO3858" s="259"/>
      <c r="AP3858" s="259"/>
      <c r="AQ3858" s="259"/>
      <c r="AR3858" s="259"/>
      <c r="AS3858" s="259"/>
      <c r="AT3858" s="259"/>
    </row>
    <row r="3859" spans="4:46" outlineLevel="1" x14ac:dyDescent="0.2">
      <c r="D3859" s="595"/>
      <c r="E3859" s="73">
        <v>17</v>
      </c>
      <c r="F3859" s="79" t="s">
        <v>147</v>
      </c>
      <c r="Q3859" s="80" t="s">
        <v>110</v>
      </c>
      <c r="R3859" s="596"/>
      <c r="S3859" s="597"/>
      <c r="T3859" s="597"/>
      <c r="U3859" s="596"/>
      <c r="V3859" s="599">
        <v>0</v>
      </c>
      <c r="W3859" s="599">
        <v>0</v>
      </c>
      <c r="X3859" s="599">
        <v>0</v>
      </c>
      <c r="Y3859" s="599">
        <v>0</v>
      </c>
      <c r="Z3859" s="599">
        <v>0</v>
      </c>
      <c r="AA3859" s="599">
        <v>0</v>
      </c>
      <c r="AB3859" s="599">
        <v>0</v>
      </c>
      <c r="AC3859" s="599">
        <v>0</v>
      </c>
      <c r="AD3859" s="599">
        <v>0</v>
      </c>
      <c r="AE3859" s="599">
        <v>0</v>
      </c>
      <c r="AF3859" s="599">
        <v>0</v>
      </c>
      <c r="AG3859" s="599">
        <v>0</v>
      </c>
      <c r="AH3859" s="599">
        <v>0</v>
      </c>
      <c r="AI3859" s="599">
        <v>0</v>
      </c>
      <c r="AJ3859" s="259"/>
      <c r="AK3859" s="259"/>
      <c r="AL3859" s="259"/>
      <c r="AM3859" s="259"/>
      <c r="AN3859" s="259"/>
      <c r="AO3859" s="259"/>
      <c r="AP3859" s="259"/>
      <c r="AQ3859" s="259"/>
      <c r="AR3859" s="259"/>
      <c r="AS3859" s="259"/>
      <c r="AT3859" s="259"/>
    </row>
    <row r="3860" spans="4:46" outlineLevel="1" x14ac:dyDescent="0.2">
      <c r="D3860" s="595"/>
      <c r="E3860" s="73">
        <v>18</v>
      </c>
      <c r="F3860" s="79" t="s">
        <v>148</v>
      </c>
      <c r="Q3860" s="80" t="s">
        <v>110</v>
      </c>
      <c r="R3860" s="596"/>
      <c r="S3860" s="597"/>
      <c r="T3860" s="597"/>
      <c r="U3860" s="596"/>
      <c r="V3860" s="599">
        <v>0</v>
      </c>
      <c r="W3860" s="599">
        <v>0</v>
      </c>
      <c r="X3860" s="599">
        <v>0</v>
      </c>
      <c r="Y3860" s="599">
        <v>0</v>
      </c>
      <c r="Z3860" s="599">
        <v>0</v>
      </c>
      <c r="AA3860" s="599">
        <v>0</v>
      </c>
      <c r="AB3860" s="599">
        <v>0</v>
      </c>
      <c r="AC3860" s="599">
        <v>0</v>
      </c>
      <c r="AD3860" s="599">
        <v>0</v>
      </c>
      <c r="AE3860" s="599">
        <v>0</v>
      </c>
      <c r="AF3860" s="599">
        <v>0</v>
      </c>
      <c r="AG3860" s="599">
        <v>0</v>
      </c>
      <c r="AH3860" s="599">
        <v>0</v>
      </c>
      <c r="AI3860" s="599">
        <v>0</v>
      </c>
      <c r="AJ3860" s="259"/>
      <c r="AK3860" s="259"/>
      <c r="AL3860" s="259"/>
      <c r="AM3860" s="259"/>
      <c r="AN3860" s="259"/>
      <c r="AO3860" s="259"/>
      <c r="AP3860" s="259"/>
      <c r="AQ3860" s="259"/>
      <c r="AR3860" s="259"/>
      <c r="AS3860" s="259"/>
      <c r="AT3860" s="259"/>
    </row>
    <row r="3861" spans="4:46" outlineLevel="1" x14ac:dyDescent="0.2">
      <c r="D3861" s="595"/>
      <c r="E3861" s="73">
        <v>19</v>
      </c>
      <c r="F3861" s="79" t="s">
        <v>149</v>
      </c>
      <c r="Q3861" s="80" t="s">
        <v>110</v>
      </c>
      <c r="R3861" s="596"/>
      <c r="S3861" s="597"/>
      <c r="T3861" s="597"/>
      <c r="U3861" s="596"/>
      <c r="V3861" s="599">
        <v>0</v>
      </c>
      <c r="W3861" s="599">
        <v>0</v>
      </c>
      <c r="X3861" s="599">
        <v>0</v>
      </c>
      <c r="Y3861" s="599">
        <v>0</v>
      </c>
      <c r="Z3861" s="599">
        <v>0</v>
      </c>
      <c r="AA3861" s="599">
        <v>0</v>
      </c>
      <c r="AB3861" s="599">
        <v>0</v>
      </c>
      <c r="AC3861" s="599">
        <v>0</v>
      </c>
      <c r="AD3861" s="599">
        <v>0</v>
      </c>
      <c r="AE3861" s="599">
        <v>0</v>
      </c>
      <c r="AF3861" s="599">
        <v>0</v>
      </c>
      <c r="AG3861" s="599">
        <v>0</v>
      </c>
      <c r="AH3861" s="599">
        <v>0</v>
      </c>
      <c r="AI3861" s="599">
        <v>0</v>
      </c>
      <c r="AJ3861" s="259"/>
      <c r="AK3861" s="259"/>
      <c r="AL3861" s="259"/>
      <c r="AM3861" s="259"/>
      <c r="AN3861" s="259"/>
      <c r="AO3861" s="259"/>
      <c r="AP3861" s="259"/>
      <c r="AQ3861" s="259"/>
      <c r="AR3861" s="259"/>
      <c r="AS3861" s="259"/>
      <c r="AT3861" s="259"/>
    </row>
    <row r="3862" spans="4:46" outlineLevel="1" x14ac:dyDescent="0.2">
      <c r="D3862" s="595"/>
      <c r="E3862" s="73">
        <v>20</v>
      </c>
      <c r="F3862" s="79" t="s">
        <v>150</v>
      </c>
      <c r="Q3862" s="80" t="s">
        <v>110</v>
      </c>
      <c r="R3862" s="596"/>
      <c r="S3862" s="597"/>
      <c r="T3862" s="597"/>
      <c r="U3862" s="596"/>
      <c r="V3862" s="599">
        <v>0</v>
      </c>
      <c r="W3862" s="599">
        <v>0</v>
      </c>
      <c r="X3862" s="599">
        <v>0</v>
      </c>
      <c r="Y3862" s="599">
        <v>0</v>
      </c>
      <c r="Z3862" s="599">
        <v>0</v>
      </c>
      <c r="AA3862" s="599">
        <v>0</v>
      </c>
      <c r="AB3862" s="599">
        <v>0</v>
      </c>
      <c r="AC3862" s="599">
        <v>0</v>
      </c>
      <c r="AD3862" s="599">
        <v>0</v>
      </c>
      <c r="AE3862" s="599">
        <v>0</v>
      </c>
      <c r="AF3862" s="599">
        <v>0</v>
      </c>
      <c r="AG3862" s="599">
        <v>0</v>
      </c>
      <c r="AH3862" s="599">
        <v>0</v>
      </c>
      <c r="AI3862" s="599">
        <v>0</v>
      </c>
      <c r="AJ3862" s="259"/>
      <c r="AK3862" s="259"/>
      <c r="AL3862" s="259"/>
      <c r="AM3862" s="259"/>
      <c r="AN3862" s="259"/>
      <c r="AO3862" s="259"/>
      <c r="AP3862" s="259"/>
      <c r="AQ3862" s="259"/>
      <c r="AR3862" s="259"/>
      <c r="AS3862" s="259"/>
      <c r="AT3862" s="259"/>
    </row>
    <row r="3863" spans="4:46" outlineLevel="1" x14ac:dyDescent="0.2">
      <c r="D3863" s="595"/>
      <c r="E3863" s="73">
        <v>21</v>
      </c>
      <c r="F3863" s="79" t="s">
        <v>151</v>
      </c>
      <c r="Q3863" s="80" t="s">
        <v>110</v>
      </c>
      <c r="R3863" s="596"/>
      <c r="S3863" s="597"/>
      <c r="T3863" s="597"/>
      <c r="U3863" s="596"/>
      <c r="V3863" s="599">
        <v>0</v>
      </c>
      <c r="W3863" s="599">
        <v>0</v>
      </c>
      <c r="X3863" s="599">
        <v>0</v>
      </c>
      <c r="Y3863" s="599">
        <v>0</v>
      </c>
      <c r="Z3863" s="599">
        <v>0</v>
      </c>
      <c r="AA3863" s="599">
        <v>0</v>
      </c>
      <c r="AB3863" s="599">
        <v>0</v>
      </c>
      <c r="AC3863" s="599">
        <v>0</v>
      </c>
      <c r="AD3863" s="599">
        <v>0</v>
      </c>
      <c r="AE3863" s="599">
        <v>0</v>
      </c>
      <c r="AF3863" s="599">
        <v>0</v>
      </c>
      <c r="AG3863" s="599">
        <v>0</v>
      </c>
      <c r="AH3863" s="599">
        <v>0</v>
      </c>
      <c r="AI3863" s="599">
        <v>0</v>
      </c>
      <c r="AJ3863" s="259"/>
      <c r="AK3863" s="259"/>
      <c r="AL3863" s="259"/>
      <c r="AM3863" s="259"/>
      <c r="AN3863" s="259"/>
      <c r="AO3863" s="259"/>
      <c r="AP3863" s="259"/>
      <c r="AQ3863" s="259"/>
      <c r="AR3863" s="259"/>
      <c r="AS3863" s="259"/>
      <c r="AT3863" s="259"/>
    </row>
    <row r="3864" spans="4:46" outlineLevel="1" x14ac:dyDescent="0.2">
      <c r="D3864" s="595"/>
      <c r="E3864" s="73">
        <v>22</v>
      </c>
      <c r="F3864" s="79" t="s">
        <v>658</v>
      </c>
      <c r="Q3864" s="80" t="s">
        <v>110</v>
      </c>
      <c r="R3864" s="596"/>
      <c r="S3864" s="597"/>
      <c r="T3864" s="597"/>
      <c r="U3864" s="596"/>
      <c r="V3864" s="599">
        <v>0</v>
      </c>
      <c r="W3864" s="599">
        <v>0</v>
      </c>
      <c r="X3864" s="599">
        <v>0</v>
      </c>
      <c r="Y3864" s="599">
        <v>0</v>
      </c>
      <c r="Z3864" s="599">
        <v>0</v>
      </c>
      <c r="AA3864" s="599">
        <v>0</v>
      </c>
      <c r="AB3864" s="599">
        <v>0</v>
      </c>
      <c r="AC3864" s="599">
        <v>0</v>
      </c>
      <c r="AD3864" s="599">
        <v>0</v>
      </c>
      <c r="AE3864" s="599">
        <v>0</v>
      </c>
      <c r="AF3864" s="599">
        <v>0</v>
      </c>
      <c r="AG3864" s="599">
        <v>0</v>
      </c>
      <c r="AH3864" s="599">
        <v>0</v>
      </c>
      <c r="AI3864" s="599">
        <v>0</v>
      </c>
      <c r="AJ3864" s="259"/>
      <c r="AK3864" s="259"/>
      <c r="AL3864" s="259"/>
      <c r="AM3864" s="259"/>
      <c r="AN3864" s="259"/>
      <c r="AO3864" s="259"/>
      <c r="AP3864" s="259"/>
      <c r="AQ3864" s="259"/>
      <c r="AR3864" s="259"/>
      <c r="AS3864" s="259"/>
      <c r="AT3864" s="259"/>
    </row>
    <row r="3865" spans="4:46" outlineLevel="1" x14ac:dyDescent="0.2">
      <c r="D3865" s="595"/>
      <c r="E3865" s="73" t="s">
        <v>152</v>
      </c>
      <c r="F3865" s="79" t="s">
        <v>152</v>
      </c>
      <c r="Q3865" s="80" t="s">
        <v>110</v>
      </c>
      <c r="R3865" s="596"/>
      <c r="S3865" s="597"/>
      <c r="T3865" s="597"/>
      <c r="U3865" s="596"/>
      <c r="V3865" s="599">
        <v>0</v>
      </c>
      <c r="W3865" s="599">
        <v>0</v>
      </c>
      <c r="X3865" s="599">
        <v>0</v>
      </c>
      <c r="Y3865" s="599">
        <v>0</v>
      </c>
      <c r="Z3865" s="599">
        <v>0</v>
      </c>
      <c r="AA3865" s="599">
        <v>0</v>
      </c>
      <c r="AB3865" s="599">
        <v>0</v>
      </c>
      <c r="AC3865" s="599">
        <v>0</v>
      </c>
      <c r="AD3865" s="599">
        <v>0</v>
      </c>
      <c r="AE3865" s="599">
        <v>0</v>
      </c>
      <c r="AF3865" s="599">
        <v>0</v>
      </c>
      <c r="AG3865" s="599">
        <v>0</v>
      </c>
      <c r="AH3865" s="599">
        <v>0</v>
      </c>
      <c r="AI3865" s="599">
        <v>0</v>
      </c>
      <c r="AJ3865" s="259"/>
      <c r="AK3865" s="259"/>
      <c r="AL3865" s="259"/>
      <c r="AM3865" s="259"/>
      <c r="AN3865" s="259"/>
      <c r="AO3865" s="259"/>
      <c r="AP3865" s="259"/>
      <c r="AQ3865" s="259"/>
      <c r="AR3865" s="259"/>
      <c r="AS3865" s="259"/>
      <c r="AT3865" s="259"/>
    </row>
    <row r="3866" spans="4:46" outlineLevel="1" x14ac:dyDescent="0.2">
      <c r="D3866" s="595"/>
      <c r="E3866" s="73">
        <v>24</v>
      </c>
      <c r="F3866" s="79" t="s">
        <v>2</v>
      </c>
      <c r="Q3866" s="80" t="s">
        <v>110</v>
      </c>
      <c r="R3866" s="596"/>
      <c r="S3866" s="597"/>
      <c r="T3866" s="597"/>
      <c r="U3866" s="596"/>
      <c r="V3866" s="599">
        <v>2093.7190000000001</v>
      </c>
      <c r="W3866" s="599">
        <v>2035.0948679999999</v>
      </c>
      <c r="X3866" s="599">
        <v>2096.1477140399998</v>
      </c>
      <c r="Y3866" s="599">
        <v>2159.0321454611999</v>
      </c>
      <c r="Z3866" s="599">
        <v>2221.6440776795744</v>
      </c>
      <c r="AA3866" s="599">
        <v>2288.2934000099617</v>
      </c>
      <c r="AB3866" s="599">
        <v>2345.5007350102105</v>
      </c>
      <c r="AC3866" s="599">
        <v>2404.1382533854658</v>
      </c>
      <c r="AD3866" s="599">
        <v>2464.2417097201023</v>
      </c>
      <c r="AE3866" s="599">
        <v>2525.8477524631048</v>
      </c>
      <c r="AF3866" s="599">
        <v>2588.993946274682</v>
      </c>
      <c r="AG3866" s="599">
        <v>2653.7187949315489</v>
      </c>
      <c r="AH3866" s="599">
        <v>2720.0617648048374</v>
      </c>
      <c r="AI3866" s="599">
        <v>2788.0633089249582</v>
      </c>
      <c r="AJ3866" s="259"/>
      <c r="AK3866" s="259"/>
      <c r="AL3866" s="259"/>
      <c r="AM3866" s="259"/>
      <c r="AN3866" s="259"/>
      <c r="AO3866" s="259"/>
      <c r="AP3866" s="259"/>
      <c r="AQ3866" s="259"/>
      <c r="AR3866" s="259"/>
      <c r="AS3866" s="259"/>
      <c r="AT3866" s="259"/>
    </row>
    <row r="3867" spans="4:46" outlineLevel="1" x14ac:dyDescent="0.2">
      <c r="D3867" s="595"/>
      <c r="E3867" s="73">
        <v>25</v>
      </c>
      <c r="F3867" s="79" t="s">
        <v>153</v>
      </c>
      <c r="Q3867" s="80" t="s">
        <v>110</v>
      </c>
      <c r="R3867" s="596"/>
      <c r="S3867" s="597"/>
      <c r="T3867" s="597"/>
      <c r="U3867" s="596"/>
      <c r="V3867" s="599">
        <v>1024.9280000000001</v>
      </c>
      <c r="W3867" s="599">
        <v>1079.249184</v>
      </c>
      <c r="X3867" s="599">
        <v>1109.468161152</v>
      </c>
      <c r="Y3867" s="599">
        <v>1146.0806104700159</v>
      </c>
      <c r="Z3867" s="599">
        <v>1179.3169481736463</v>
      </c>
      <c r="AA3867" s="599">
        <v>1214.6964566188558</v>
      </c>
      <c r="AB3867" s="599">
        <v>1245.063868034327</v>
      </c>
      <c r="AC3867" s="599">
        <v>1276.1904647351851</v>
      </c>
      <c r="AD3867" s="599">
        <v>1308.0952263535646</v>
      </c>
      <c r="AE3867" s="599">
        <v>1340.7976070124037</v>
      </c>
      <c r="AF3867" s="599">
        <v>1374.3175471877137</v>
      </c>
      <c r="AG3867" s="599">
        <v>1408.6754858674065</v>
      </c>
      <c r="AH3867" s="599">
        <v>1443.8923730140914</v>
      </c>
      <c r="AI3867" s="599">
        <v>1479.9896823394436</v>
      </c>
      <c r="AJ3867" s="259"/>
      <c r="AK3867" s="259"/>
      <c r="AL3867" s="259"/>
      <c r="AM3867" s="259"/>
      <c r="AN3867" s="259"/>
      <c r="AO3867" s="259"/>
      <c r="AP3867" s="259"/>
      <c r="AQ3867" s="259"/>
      <c r="AR3867" s="259"/>
      <c r="AS3867" s="259"/>
      <c r="AT3867" s="259"/>
    </row>
    <row r="3868" spans="4:46" outlineLevel="1" x14ac:dyDescent="0.2">
      <c r="D3868" s="595"/>
      <c r="E3868" s="73" t="s">
        <v>154</v>
      </c>
      <c r="F3868" s="79" t="s">
        <v>155</v>
      </c>
      <c r="Q3868" s="80" t="s">
        <v>110</v>
      </c>
      <c r="R3868" s="596"/>
      <c r="S3868" s="597"/>
      <c r="T3868" s="597"/>
      <c r="U3868" s="596"/>
      <c r="V3868" s="599">
        <v>0</v>
      </c>
      <c r="W3868" s="599">
        <v>0</v>
      </c>
      <c r="X3868" s="599">
        <v>0</v>
      </c>
      <c r="Y3868" s="599">
        <v>0</v>
      </c>
      <c r="Z3868" s="599">
        <v>0</v>
      </c>
      <c r="AA3868" s="599">
        <v>0</v>
      </c>
      <c r="AB3868" s="599">
        <v>0</v>
      </c>
      <c r="AC3868" s="599">
        <v>0</v>
      </c>
      <c r="AD3868" s="599">
        <v>0</v>
      </c>
      <c r="AE3868" s="599">
        <v>0</v>
      </c>
      <c r="AF3868" s="599">
        <v>0</v>
      </c>
      <c r="AG3868" s="599">
        <v>0</v>
      </c>
      <c r="AH3868" s="599">
        <v>0</v>
      </c>
      <c r="AI3868" s="599">
        <v>0</v>
      </c>
      <c r="AJ3868" s="259"/>
      <c r="AK3868" s="259"/>
      <c r="AL3868" s="259"/>
      <c r="AM3868" s="259"/>
      <c r="AN3868" s="259"/>
      <c r="AO3868" s="259"/>
      <c r="AP3868" s="259"/>
      <c r="AQ3868" s="259"/>
      <c r="AR3868" s="259"/>
      <c r="AS3868" s="259"/>
      <c r="AT3868" s="259"/>
    </row>
    <row r="3869" spans="4:46" outlineLevel="1" x14ac:dyDescent="0.2">
      <c r="D3869" s="595"/>
      <c r="E3869" s="73" t="s">
        <v>156</v>
      </c>
      <c r="F3869" s="79" t="s">
        <v>157</v>
      </c>
      <c r="Q3869" s="80" t="s">
        <v>110</v>
      </c>
      <c r="R3869" s="596"/>
      <c r="S3869" s="597"/>
      <c r="T3869" s="597"/>
      <c r="U3869" s="596"/>
      <c r="V3869" s="599">
        <v>0</v>
      </c>
      <c r="W3869" s="599">
        <v>0</v>
      </c>
      <c r="X3869" s="599">
        <v>0</v>
      </c>
      <c r="Y3869" s="599">
        <v>0</v>
      </c>
      <c r="Z3869" s="599">
        <v>0</v>
      </c>
      <c r="AA3869" s="599">
        <v>0</v>
      </c>
      <c r="AB3869" s="599">
        <v>0</v>
      </c>
      <c r="AC3869" s="599">
        <v>0</v>
      </c>
      <c r="AD3869" s="599">
        <v>0</v>
      </c>
      <c r="AE3869" s="599">
        <v>0</v>
      </c>
      <c r="AF3869" s="599">
        <v>0</v>
      </c>
      <c r="AG3869" s="599">
        <v>0</v>
      </c>
      <c r="AH3869" s="599">
        <v>0</v>
      </c>
      <c r="AI3869" s="599">
        <v>0</v>
      </c>
      <c r="AJ3869" s="259"/>
      <c r="AK3869" s="259"/>
      <c r="AL3869" s="259"/>
      <c r="AM3869" s="259"/>
      <c r="AN3869" s="259"/>
      <c r="AO3869" s="259"/>
      <c r="AP3869" s="259"/>
      <c r="AQ3869" s="259"/>
      <c r="AR3869" s="259"/>
      <c r="AS3869" s="259"/>
      <c r="AT3869" s="259"/>
    </row>
    <row r="3870" spans="4:46" outlineLevel="1" x14ac:dyDescent="0.2">
      <c r="D3870" s="595"/>
      <c r="E3870" s="73" t="s">
        <v>152</v>
      </c>
      <c r="F3870" s="79" t="s">
        <v>152</v>
      </c>
      <c r="Q3870" s="80" t="s">
        <v>110</v>
      </c>
      <c r="R3870" s="596"/>
      <c r="S3870" s="597"/>
      <c r="T3870" s="597"/>
      <c r="U3870" s="596"/>
      <c r="V3870" s="599">
        <v>0</v>
      </c>
      <c r="W3870" s="599">
        <v>0</v>
      </c>
      <c r="X3870" s="599">
        <v>0</v>
      </c>
      <c r="Y3870" s="599">
        <v>0</v>
      </c>
      <c r="Z3870" s="599">
        <v>0</v>
      </c>
      <c r="AA3870" s="599">
        <v>0</v>
      </c>
      <c r="AB3870" s="599">
        <v>0</v>
      </c>
      <c r="AC3870" s="599">
        <v>0</v>
      </c>
      <c r="AD3870" s="599">
        <v>0</v>
      </c>
      <c r="AE3870" s="599">
        <v>0</v>
      </c>
      <c r="AF3870" s="599">
        <v>0</v>
      </c>
      <c r="AG3870" s="599">
        <v>0</v>
      </c>
      <c r="AH3870" s="599">
        <v>0</v>
      </c>
      <c r="AI3870" s="599">
        <v>0</v>
      </c>
      <c r="AJ3870" s="259"/>
      <c r="AK3870" s="259"/>
      <c r="AL3870" s="259"/>
      <c r="AM3870" s="259"/>
      <c r="AN3870" s="259"/>
      <c r="AO3870" s="259"/>
      <c r="AP3870" s="259"/>
      <c r="AQ3870" s="259"/>
      <c r="AR3870" s="259"/>
      <c r="AS3870" s="259"/>
      <c r="AT3870" s="259"/>
    </row>
    <row r="3871" spans="4:46" outlineLevel="1" x14ac:dyDescent="0.2">
      <c r="D3871" s="595"/>
      <c r="E3871" s="73">
        <v>29</v>
      </c>
      <c r="F3871" s="79" t="s">
        <v>158</v>
      </c>
      <c r="Q3871" s="80" t="s">
        <v>110</v>
      </c>
      <c r="R3871" s="596"/>
      <c r="S3871" s="597"/>
      <c r="T3871" s="597"/>
      <c r="U3871" s="596"/>
      <c r="V3871" s="599">
        <v>65.909098786112708</v>
      </c>
      <c r="W3871" s="599">
        <v>64.525007711604346</v>
      </c>
      <c r="X3871" s="599">
        <v>66.267182919817657</v>
      </c>
      <c r="Y3871" s="599">
        <v>68.188931224492364</v>
      </c>
      <c r="Z3871" s="599">
        <v>70.098221298778157</v>
      </c>
      <c r="AA3871" s="599">
        <v>72.201167937741502</v>
      </c>
      <c r="AB3871" s="599">
        <v>74.006197136185037</v>
      </c>
      <c r="AC3871" s="599">
        <v>75.856352064589657</v>
      </c>
      <c r="AD3871" s="599">
        <v>77.752760866204397</v>
      </c>
      <c r="AE3871" s="599">
        <v>79.6965798878595</v>
      </c>
      <c r="AF3871" s="599">
        <v>81.688994385055977</v>
      </c>
      <c r="AG3871" s="599">
        <v>83.731219244682364</v>
      </c>
      <c r="AH3871" s="599">
        <v>85.824499725799413</v>
      </c>
      <c r="AI3871" s="599">
        <v>87.970112218944394</v>
      </c>
      <c r="AJ3871" s="259"/>
      <c r="AK3871" s="259"/>
      <c r="AL3871" s="259"/>
      <c r="AM3871" s="259"/>
      <c r="AN3871" s="259"/>
      <c r="AO3871" s="259"/>
      <c r="AP3871" s="259"/>
      <c r="AQ3871" s="259"/>
      <c r="AR3871" s="259"/>
      <c r="AS3871" s="259"/>
      <c r="AT3871" s="259"/>
    </row>
    <row r="3872" spans="4:46" outlineLevel="1" x14ac:dyDescent="0.2">
      <c r="D3872" s="595"/>
      <c r="E3872" s="73">
        <v>30</v>
      </c>
      <c r="F3872" s="79" t="s">
        <v>159</v>
      </c>
      <c r="Q3872" s="80" t="s">
        <v>110</v>
      </c>
      <c r="R3872" s="596"/>
      <c r="S3872" s="597"/>
      <c r="T3872" s="597"/>
      <c r="U3872" s="596"/>
      <c r="V3872" s="599">
        <v>0</v>
      </c>
      <c r="W3872" s="599">
        <v>0</v>
      </c>
      <c r="X3872" s="599">
        <v>0</v>
      </c>
      <c r="Y3872" s="599">
        <v>0</v>
      </c>
      <c r="Z3872" s="599">
        <v>0</v>
      </c>
      <c r="AA3872" s="599">
        <v>0</v>
      </c>
      <c r="AB3872" s="599">
        <v>0</v>
      </c>
      <c r="AC3872" s="599">
        <v>0</v>
      </c>
      <c r="AD3872" s="599">
        <v>0</v>
      </c>
      <c r="AE3872" s="599">
        <v>0</v>
      </c>
      <c r="AF3872" s="599">
        <v>0</v>
      </c>
      <c r="AG3872" s="599">
        <v>0</v>
      </c>
      <c r="AH3872" s="599">
        <v>0</v>
      </c>
      <c r="AI3872" s="599">
        <v>0</v>
      </c>
      <c r="AJ3872" s="259"/>
      <c r="AK3872" s="259"/>
      <c r="AL3872" s="259"/>
      <c r="AM3872" s="259"/>
      <c r="AN3872" s="259"/>
      <c r="AO3872" s="259"/>
      <c r="AP3872" s="259"/>
      <c r="AQ3872" s="259"/>
      <c r="AR3872" s="259"/>
      <c r="AS3872" s="259"/>
      <c r="AT3872" s="259"/>
    </row>
    <row r="3873" spans="4:46" outlineLevel="1" x14ac:dyDescent="0.2">
      <c r="D3873" s="595"/>
      <c r="E3873" s="73" t="s">
        <v>152</v>
      </c>
      <c r="F3873" s="79" t="s">
        <v>152</v>
      </c>
      <c r="Q3873" s="80" t="s">
        <v>110</v>
      </c>
      <c r="R3873" s="596"/>
      <c r="S3873" s="597"/>
      <c r="T3873" s="597"/>
      <c r="U3873" s="596"/>
      <c r="V3873" s="599">
        <v>0</v>
      </c>
      <c r="W3873" s="599">
        <v>0</v>
      </c>
      <c r="X3873" s="599">
        <v>0</v>
      </c>
      <c r="Y3873" s="599">
        <v>0</v>
      </c>
      <c r="Z3873" s="599">
        <v>0</v>
      </c>
      <c r="AA3873" s="599">
        <v>0</v>
      </c>
      <c r="AB3873" s="599">
        <v>0</v>
      </c>
      <c r="AC3873" s="599">
        <v>0</v>
      </c>
      <c r="AD3873" s="599">
        <v>0</v>
      </c>
      <c r="AE3873" s="599">
        <v>0</v>
      </c>
      <c r="AF3873" s="599">
        <v>0</v>
      </c>
      <c r="AG3873" s="599">
        <v>0</v>
      </c>
      <c r="AH3873" s="599">
        <v>0</v>
      </c>
      <c r="AI3873" s="599">
        <v>0</v>
      </c>
      <c r="AJ3873" s="259"/>
      <c r="AK3873" s="259"/>
      <c r="AL3873" s="259"/>
      <c r="AM3873" s="259"/>
      <c r="AN3873" s="259"/>
      <c r="AO3873" s="259"/>
      <c r="AP3873" s="259"/>
      <c r="AQ3873" s="259"/>
      <c r="AR3873" s="259"/>
      <c r="AS3873" s="259"/>
      <c r="AT3873" s="259"/>
    </row>
    <row r="3874" spans="4:46" outlineLevel="1" x14ac:dyDescent="0.2">
      <c r="D3874" s="595"/>
      <c r="E3874" s="73" t="s">
        <v>160</v>
      </c>
      <c r="F3874" s="79" t="s">
        <v>161</v>
      </c>
      <c r="Q3874" s="80" t="s">
        <v>110</v>
      </c>
      <c r="R3874" s="596"/>
      <c r="S3874" s="597"/>
      <c r="T3874" s="597"/>
      <c r="U3874" s="596"/>
      <c r="V3874" s="599">
        <v>64.548000000000002</v>
      </c>
      <c r="W3874" s="599">
        <v>66.355344000000002</v>
      </c>
      <c r="X3874" s="599">
        <v>68.146938288000001</v>
      </c>
      <c r="Y3874" s="599">
        <v>70.055052560063999</v>
      </c>
      <c r="Z3874" s="599">
        <v>71.946538979185718</v>
      </c>
      <c r="AA3874" s="599">
        <v>74.032988609582091</v>
      </c>
      <c r="AB3874" s="599">
        <v>75.883813324821631</v>
      </c>
      <c r="AC3874" s="599">
        <v>77.780908657942163</v>
      </c>
      <c r="AD3874" s="599">
        <v>79.725431374390709</v>
      </c>
      <c r="AE3874" s="599">
        <v>81.718567158750474</v>
      </c>
      <c r="AF3874" s="599">
        <v>83.761531337719234</v>
      </c>
      <c r="AG3874" s="599">
        <v>85.855569621162203</v>
      </c>
      <c r="AH3874" s="599">
        <v>88.00195886169125</v>
      </c>
      <c r="AI3874" s="599">
        <v>90.202007833233523</v>
      </c>
      <c r="AJ3874" s="259"/>
      <c r="AK3874" s="259"/>
      <c r="AL3874" s="259"/>
      <c r="AM3874" s="259"/>
      <c r="AN3874" s="259"/>
      <c r="AO3874" s="259"/>
      <c r="AP3874" s="259"/>
      <c r="AQ3874" s="259"/>
      <c r="AR3874" s="259"/>
      <c r="AS3874" s="259"/>
      <c r="AT3874" s="259"/>
    </row>
    <row r="3875" spans="4:46" outlineLevel="1" x14ac:dyDescent="0.2">
      <c r="D3875" s="595"/>
      <c r="E3875" s="73" t="s">
        <v>162</v>
      </c>
      <c r="F3875" s="79" t="s">
        <v>659</v>
      </c>
      <c r="Q3875" s="80" t="s">
        <v>110</v>
      </c>
      <c r="R3875" s="596"/>
      <c r="S3875" s="597"/>
      <c r="T3875" s="597"/>
      <c r="U3875" s="596"/>
      <c r="V3875" s="599">
        <v>1.1679999999999999</v>
      </c>
      <c r="W3875" s="599">
        <v>1.2334080000000001</v>
      </c>
      <c r="X3875" s="599">
        <v>1.2457420800000001</v>
      </c>
      <c r="Y3875" s="599">
        <v>1.2619367270399999</v>
      </c>
      <c r="Z3875" s="599">
        <v>1.27707996776448</v>
      </c>
      <c r="AA3875" s="599">
        <v>1.296236167280947</v>
      </c>
      <c r="AB3875" s="599">
        <v>1.3286420714629705</v>
      </c>
      <c r="AC3875" s="599">
        <v>1.3618581232495446</v>
      </c>
      <c r="AD3875" s="599">
        <v>1.3959045763307831</v>
      </c>
      <c r="AE3875" s="599">
        <v>1.4308021907390527</v>
      </c>
      <c r="AF3875" s="599">
        <v>1.466572245507529</v>
      </c>
      <c r="AG3875" s="599">
        <v>1.5032365516452171</v>
      </c>
      <c r="AH3875" s="599">
        <v>1.5408174654363473</v>
      </c>
      <c r="AI3875" s="599">
        <v>1.579337902072256</v>
      </c>
      <c r="AJ3875" s="259"/>
      <c r="AK3875" s="259"/>
      <c r="AL3875" s="259"/>
      <c r="AM3875" s="259"/>
      <c r="AN3875" s="259"/>
      <c r="AO3875" s="259"/>
      <c r="AP3875" s="259"/>
      <c r="AQ3875" s="259"/>
      <c r="AR3875" s="259"/>
      <c r="AS3875" s="259"/>
      <c r="AT3875" s="259"/>
    </row>
    <row r="3876" spans="4:46" outlineLevel="1" x14ac:dyDescent="0.2">
      <c r="D3876" s="595"/>
      <c r="E3876" s="73" t="s">
        <v>163</v>
      </c>
      <c r="F3876" s="79" t="s">
        <v>164</v>
      </c>
      <c r="Q3876" s="80" t="s">
        <v>110</v>
      </c>
      <c r="R3876" s="596"/>
      <c r="S3876" s="597"/>
      <c r="T3876" s="597"/>
      <c r="U3876" s="596"/>
      <c r="V3876" s="599">
        <v>18.381901213887293</v>
      </c>
      <c r="W3876" s="599">
        <v>17.995881288395658</v>
      </c>
      <c r="X3876" s="599">
        <v>18.48177008318234</v>
      </c>
      <c r="Y3876" s="599">
        <v>19.017741415594628</v>
      </c>
      <c r="Z3876" s="599">
        <v>19.550238175231279</v>
      </c>
      <c r="AA3876" s="599">
        <v>20.136745320488217</v>
      </c>
      <c r="AB3876" s="599">
        <v>20.640163953500419</v>
      </c>
      <c r="AC3876" s="599">
        <v>21.156168052337929</v>
      </c>
      <c r="AD3876" s="599">
        <v>21.685072253646375</v>
      </c>
      <c r="AE3876" s="599">
        <v>22.227199059987534</v>
      </c>
      <c r="AF3876" s="599">
        <v>22.78287903648722</v>
      </c>
      <c r="AG3876" s="599">
        <v>23.352451012399399</v>
      </c>
      <c r="AH3876" s="599">
        <v>23.936262287709383</v>
      </c>
      <c r="AI3876" s="599">
        <v>24.534668844902114</v>
      </c>
      <c r="AJ3876" s="259"/>
      <c r="AK3876" s="259"/>
      <c r="AL3876" s="259"/>
      <c r="AM3876" s="259"/>
      <c r="AN3876" s="259"/>
      <c r="AO3876" s="259"/>
      <c r="AP3876" s="259"/>
      <c r="AQ3876" s="259"/>
      <c r="AR3876" s="259"/>
      <c r="AS3876" s="259"/>
      <c r="AT3876" s="259"/>
    </row>
    <row r="3877" spans="4:46" outlineLevel="1" x14ac:dyDescent="0.2">
      <c r="D3877" s="595"/>
      <c r="E3877" s="73" t="s">
        <v>152</v>
      </c>
      <c r="F3877" s="79" t="s">
        <v>152</v>
      </c>
      <c r="Q3877" s="80" t="s">
        <v>110</v>
      </c>
      <c r="R3877" s="596"/>
      <c r="S3877" s="597"/>
      <c r="T3877" s="597"/>
      <c r="U3877" s="596"/>
      <c r="V3877" s="599">
        <v>0</v>
      </c>
      <c r="W3877" s="599">
        <v>0</v>
      </c>
      <c r="X3877" s="599">
        <v>0</v>
      </c>
      <c r="Y3877" s="599">
        <v>0</v>
      </c>
      <c r="Z3877" s="599">
        <v>0</v>
      </c>
      <c r="AA3877" s="599">
        <v>0</v>
      </c>
      <c r="AB3877" s="599">
        <v>0</v>
      </c>
      <c r="AC3877" s="599">
        <v>0</v>
      </c>
      <c r="AD3877" s="599">
        <v>0</v>
      </c>
      <c r="AE3877" s="599">
        <v>0</v>
      </c>
      <c r="AF3877" s="599">
        <v>0</v>
      </c>
      <c r="AG3877" s="599">
        <v>0</v>
      </c>
      <c r="AH3877" s="599">
        <v>0</v>
      </c>
      <c r="AI3877" s="599">
        <v>0</v>
      </c>
      <c r="AJ3877" s="259"/>
      <c r="AK3877" s="259"/>
      <c r="AL3877" s="259"/>
      <c r="AM3877" s="259"/>
      <c r="AN3877" s="259"/>
      <c r="AO3877" s="259"/>
      <c r="AP3877" s="259"/>
      <c r="AQ3877" s="259"/>
      <c r="AR3877" s="259"/>
      <c r="AS3877" s="259"/>
      <c r="AT3877" s="259"/>
    </row>
    <row r="3878" spans="4:46" outlineLevel="1" x14ac:dyDescent="0.2">
      <c r="D3878" s="595"/>
      <c r="E3878" s="73" t="s">
        <v>165</v>
      </c>
      <c r="F3878" s="79" t="s">
        <v>656</v>
      </c>
      <c r="Q3878" s="80" t="s">
        <v>110</v>
      </c>
      <c r="R3878" s="596"/>
      <c r="S3878" s="597"/>
      <c r="T3878" s="597"/>
      <c r="U3878" s="596"/>
      <c r="V3878" s="599">
        <v>15.977</v>
      </c>
      <c r="W3878" s="599">
        <v>16.424356</v>
      </c>
      <c r="X3878" s="599">
        <v>16.867813611999999</v>
      </c>
      <c r="Y3878" s="599">
        <v>17.340112393136</v>
      </c>
      <c r="Z3878" s="599">
        <v>17.808295427750672</v>
      </c>
      <c r="AA3878" s="599">
        <v>18.324735995155439</v>
      </c>
      <c r="AB3878" s="599">
        <v>18.782854395034324</v>
      </c>
      <c r="AC3878" s="599">
        <v>19.252425754910181</v>
      </c>
      <c r="AD3878" s="599">
        <v>19.733736398782934</v>
      </c>
      <c r="AE3878" s="599">
        <v>20.227079808752507</v>
      </c>
      <c r="AF3878" s="599">
        <v>20.732756803971316</v>
      </c>
      <c r="AG3878" s="599">
        <v>21.251075724070599</v>
      </c>
      <c r="AH3878" s="599">
        <v>21.782352617172361</v>
      </c>
      <c r="AI3878" s="599">
        <v>22.326911432601669</v>
      </c>
      <c r="AJ3878" s="259"/>
      <c r="AK3878" s="259"/>
      <c r="AL3878" s="259"/>
      <c r="AM3878" s="259"/>
      <c r="AN3878" s="259"/>
      <c r="AO3878" s="259"/>
      <c r="AP3878" s="259"/>
      <c r="AQ3878" s="259"/>
      <c r="AR3878" s="259"/>
      <c r="AS3878" s="259"/>
      <c r="AT3878" s="259"/>
    </row>
    <row r="3879" spans="4:46" outlineLevel="1" x14ac:dyDescent="0.2">
      <c r="D3879" s="595"/>
      <c r="E3879" s="73" t="s">
        <v>166</v>
      </c>
      <c r="F3879" s="79" t="s">
        <v>657</v>
      </c>
      <c r="Q3879" s="80" t="s">
        <v>110</v>
      </c>
      <c r="R3879" s="596"/>
      <c r="S3879" s="597"/>
      <c r="T3879" s="597"/>
      <c r="U3879" s="596"/>
      <c r="V3879" s="599">
        <v>0</v>
      </c>
      <c r="W3879" s="599">
        <v>0</v>
      </c>
      <c r="X3879" s="599">
        <v>0</v>
      </c>
      <c r="Y3879" s="599">
        <v>0</v>
      </c>
      <c r="Z3879" s="599">
        <v>0</v>
      </c>
      <c r="AA3879" s="599">
        <v>0</v>
      </c>
      <c r="AB3879" s="599">
        <v>0</v>
      </c>
      <c r="AC3879" s="599">
        <v>0</v>
      </c>
      <c r="AD3879" s="599">
        <v>0</v>
      </c>
      <c r="AE3879" s="599">
        <v>0</v>
      </c>
      <c r="AF3879" s="599">
        <v>0</v>
      </c>
      <c r="AG3879" s="599">
        <v>0</v>
      </c>
      <c r="AH3879" s="599">
        <v>0</v>
      </c>
      <c r="AI3879" s="599">
        <v>0</v>
      </c>
      <c r="AJ3879" s="600"/>
      <c r="AK3879" s="259"/>
      <c r="AL3879" s="259"/>
      <c r="AM3879" s="259"/>
      <c r="AN3879" s="259"/>
      <c r="AO3879" s="259"/>
      <c r="AP3879" s="259"/>
      <c r="AQ3879" s="259"/>
      <c r="AR3879" s="259"/>
      <c r="AS3879" s="259"/>
      <c r="AT3879" s="259"/>
    </row>
    <row r="3880" spans="4:46" outlineLevel="1" x14ac:dyDescent="0.2">
      <c r="D3880" s="595"/>
      <c r="E3880" s="73" t="s">
        <v>152</v>
      </c>
      <c r="F3880" s="79" t="s">
        <v>152</v>
      </c>
      <c r="Q3880" s="80" t="s">
        <v>110</v>
      </c>
      <c r="R3880" s="596"/>
      <c r="S3880" s="597"/>
      <c r="T3880" s="597"/>
      <c r="U3880" s="596"/>
      <c r="V3880" s="599">
        <v>0</v>
      </c>
      <c r="W3880" s="599">
        <v>0</v>
      </c>
      <c r="X3880" s="599">
        <v>0</v>
      </c>
      <c r="Y3880" s="599">
        <v>0</v>
      </c>
      <c r="Z3880" s="599">
        <v>0</v>
      </c>
      <c r="AA3880" s="599">
        <v>0</v>
      </c>
      <c r="AB3880" s="599">
        <v>0</v>
      </c>
      <c r="AC3880" s="599">
        <v>0</v>
      </c>
      <c r="AD3880" s="599">
        <v>0</v>
      </c>
      <c r="AE3880" s="599">
        <v>0</v>
      </c>
      <c r="AF3880" s="599">
        <v>0</v>
      </c>
      <c r="AG3880" s="599">
        <v>0</v>
      </c>
      <c r="AH3880" s="599">
        <v>0</v>
      </c>
      <c r="AI3880" s="599">
        <v>0</v>
      </c>
      <c r="AJ3880" s="259"/>
      <c r="AK3880" s="259"/>
      <c r="AL3880" s="259"/>
      <c r="AM3880" s="259"/>
      <c r="AN3880" s="259"/>
      <c r="AO3880" s="259"/>
      <c r="AP3880" s="259"/>
      <c r="AQ3880" s="259"/>
      <c r="AR3880" s="259"/>
      <c r="AS3880" s="259"/>
      <c r="AT3880" s="259"/>
    </row>
    <row r="3881" spans="4:46" outlineLevel="1" x14ac:dyDescent="0.2">
      <c r="D3881" s="595"/>
      <c r="E3881" s="73" t="s">
        <v>152</v>
      </c>
      <c r="F3881" s="79" t="s">
        <v>152</v>
      </c>
      <c r="Q3881" s="80" t="s">
        <v>110</v>
      </c>
      <c r="R3881" s="596"/>
      <c r="S3881" s="597"/>
      <c r="T3881" s="597"/>
      <c r="U3881" s="596"/>
      <c r="V3881" s="599">
        <v>0</v>
      </c>
      <c r="W3881" s="599">
        <v>0</v>
      </c>
      <c r="X3881" s="599">
        <v>0</v>
      </c>
      <c r="Y3881" s="599">
        <v>0</v>
      </c>
      <c r="Z3881" s="599">
        <v>0</v>
      </c>
      <c r="AA3881" s="599">
        <v>0</v>
      </c>
      <c r="AB3881" s="599">
        <v>0</v>
      </c>
      <c r="AC3881" s="599">
        <v>0</v>
      </c>
      <c r="AD3881" s="599">
        <v>0</v>
      </c>
      <c r="AE3881" s="599">
        <v>0</v>
      </c>
      <c r="AF3881" s="599">
        <v>0</v>
      </c>
      <c r="AG3881" s="599">
        <v>0</v>
      </c>
      <c r="AH3881" s="599">
        <v>0</v>
      </c>
      <c r="AI3881" s="599">
        <v>0</v>
      </c>
      <c r="AJ3881" s="259"/>
      <c r="AK3881" s="259"/>
      <c r="AL3881" s="259"/>
      <c r="AM3881" s="259"/>
      <c r="AN3881" s="259"/>
      <c r="AO3881" s="259"/>
      <c r="AP3881" s="259"/>
      <c r="AQ3881" s="259"/>
      <c r="AR3881" s="259"/>
      <c r="AS3881" s="259"/>
      <c r="AT3881" s="259"/>
    </row>
    <row r="3882" spans="4:46" outlineLevel="1" x14ac:dyDescent="0.2">
      <c r="D3882" s="595"/>
      <c r="E3882" s="73" t="s">
        <v>152</v>
      </c>
      <c r="F3882" s="79" t="s">
        <v>152</v>
      </c>
      <c r="Q3882" s="80" t="s">
        <v>110</v>
      </c>
      <c r="R3882" s="596"/>
      <c r="S3882" s="597"/>
      <c r="T3882" s="597"/>
      <c r="U3882" s="596"/>
      <c r="V3882" s="599">
        <v>0</v>
      </c>
      <c r="W3882" s="599">
        <v>0</v>
      </c>
      <c r="X3882" s="599">
        <v>0</v>
      </c>
      <c r="Y3882" s="599">
        <v>0</v>
      </c>
      <c r="Z3882" s="599">
        <v>0</v>
      </c>
      <c r="AA3882" s="599">
        <v>0</v>
      </c>
      <c r="AB3882" s="599">
        <v>0</v>
      </c>
      <c r="AC3882" s="599">
        <v>0</v>
      </c>
      <c r="AD3882" s="599">
        <v>0</v>
      </c>
      <c r="AE3882" s="599">
        <v>0</v>
      </c>
      <c r="AF3882" s="599">
        <v>0</v>
      </c>
      <c r="AG3882" s="599">
        <v>0</v>
      </c>
      <c r="AH3882" s="599">
        <v>0</v>
      </c>
      <c r="AI3882" s="599">
        <v>0</v>
      </c>
      <c r="AJ3882" s="259"/>
      <c r="AK3882" s="259"/>
      <c r="AL3882" s="259"/>
      <c r="AM3882" s="259"/>
      <c r="AN3882" s="259"/>
      <c r="AO3882" s="259"/>
      <c r="AP3882" s="259"/>
      <c r="AQ3882" s="259"/>
      <c r="AR3882" s="259"/>
      <c r="AS3882" s="259"/>
      <c r="AT3882" s="259"/>
    </row>
    <row r="3883" spans="4:46" outlineLevel="1" x14ac:dyDescent="0.2">
      <c r="D3883" s="595"/>
      <c r="E3883" s="73" t="s">
        <v>152</v>
      </c>
      <c r="F3883" s="79" t="s">
        <v>152</v>
      </c>
      <c r="Q3883" s="80" t="s">
        <v>110</v>
      </c>
      <c r="R3883" s="596"/>
      <c r="S3883" s="597"/>
      <c r="T3883" s="597"/>
      <c r="U3883" s="596"/>
      <c r="V3883" s="599">
        <v>0</v>
      </c>
      <c r="W3883" s="599">
        <v>0</v>
      </c>
      <c r="X3883" s="599">
        <v>0</v>
      </c>
      <c r="Y3883" s="599">
        <v>0</v>
      </c>
      <c r="Z3883" s="599">
        <v>0</v>
      </c>
      <c r="AA3883" s="599">
        <v>0</v>
      </c>
      <c r="AB3883" s="599">
        <v>0</v>
      </c>
      <c r="AC3883" s="599">
        <v>0</v>
      </c>
      <c r="AD3883" s="599">
        <v>0</v>
      </c>
      <c r="AE3883" s="599">
        <v>0</v>
      </c>
      <c r="AF3883" s="599">
        <v>0</v>
      </c>
      <c r="AG3883" s="599">
        <v>0</v>
      </c>
      <c r="AH3883" s="599">
        <v>0</v>
      </c>
      <c r="AI3883" s="599">
        <v>0</v>
      </c>
      <c r="AJ3883" s="259"/>
      <c r="AK3883" s="259"/>
      <c r="AL3883" s="259"/>
      <c r="AM3883" s="259"/>
      <c r="AN3883" s="259"/>
      <c r="AO3883" s="259"/>
      <c r="AP3883" s="259"/>
      <c r="AQ3883" s="259"/>
      <c r="AR3883" s="259"/>
      <c r="AS3883" s="259"/>
      <c r="AT3883" s="259"/>
    </row>
    <row r="3884" spans="4:46" outlineLevel="1" x14ac:dyDescent="0.2">
      <c r="D3884" s="595"/>
      <c r="E3884" s="73" t="s">
        <v>152</v>
      </c>
      <c r="F3884" s="79" t="s">
        <v>152</v>
      </c>
      <c r="Q3884" s="80" t="s">
        <v>110</v>
      </c>
      <c r="R3884" s="596"/>
      <c r="S3884" s="597"/>
      <c r="T3884" s="597"/>
      <c r="U3884" s="596"/>
      <c r="V3884" s="599">
        <v>0</v>
      </c>
      <c r="W3884" s="599">
        <v>0</v>
      </c>
      <c r="X3884" s="599">
        <v>0</v>
      </c>
      <c r="Y3884" s="599">
        <v>0</v>
      </c>
      <c r="Z3884" s="599">
        <v>0</v>
      </c>
      <c r="AA3884" s="599">
        <v>0</v>
      </c>
      <c r="AB3884" s="599">
        <v>0</v>
      </c>
      <c r="AC3884" s="599">
        <v>0</v>
      </c>
      <c r="AD3884" s="599">
        <v>0</v>
      </c>
      <c r="AE3884" s="599">
        <v>0</v>
      </c>
      <c r="AF3884" s="599">
        <v>0</v>
      </c>
      <c r="AG3884" s="599">
        <v>0</v>
      </c>
      <c r="AH3884" s="599">
        <v>0</v>
      </c>
      <c r="AI3884" s="599">
        <v>0</v>
      </c>
      <c r="AJ3884" s="259"/>
      <c r="AK3884" s="259"/>
      <c r="AL3884" s="259"/>
      <c r="AM3884" s="259"/>
      <c r="AN3884" s="259"/>
      <c r="AO3884" s="259"/>
      <c r="AP3884" s="259"/>
      <c r="AQ3884" s="259"/>
      <c r="AR3884" s="259"/>
      <c r="AS3884" s="259"/>
      <c r="AT3884" s="259"/>
    </row>
    <row r="3885" spans="4:46" outlineLevel="1" x14ac:dyDescent="0.2">
      <c r="D3885" s="595"/>
      <c r="E3885" s="73" t="s">
        <v>152</v>
      </c>
      <c r="F3885" s="79" t="s">
        <v>152</v>
      </c>
      <c r="Q3885" s="80" t="s">
        <v>110</v>
      </c>
      <c r="R3885" s="596"/>
      <c r="S3885" s="597"/>
      <c r="T3885" s="597"/>
      <c r="U3885" s="596"/>
      <c r="V3885" s="599">
        <v>0</v>
      </c>
      <c r="W3885" s="599">
        <v>0</v>
      </c>
      <c r="X3885" s="599">
        <v>0</v>
      </c>
      <c r="Y3885" s="599">
        <v>0</v>
      </c>
      <c r="Z3885" s="599">
        <v>0</v>
      </c>
      <c r="AA3885" s="599">
        <v>0</v>
      </c>
      <c r="AB3885" s="599">
        <v>0</v>
      </c>
      <c r="AC3885" s="599">
        <v>0</v>
      </c>
      <c r="AD3885" s="599">
        <v>0</v>
      </c>
      <c r="AE3885" s="599">
        <v>0</v>
      </c>
      <c r="AF3885" s="599">
        <v>0</v>
      </c>
      <c r="AG3885" s="599">
        <v>0</v>
      </c>
      <c r="AH3885" s="599">
        <v>0</v>
      </c>
      <c r="AI3885" s="599">
        <v>0</v>
      </c>
      <c r="AJ3885" s="259"/>
      <c r="AK3885" s="259"/>
      <c r="AL3885" s="259"/>
      <c r="AM3885" s="259"/>
      <c r="AN3885" s="259"/>
      <c r="AO3885" s="259"/>
      <c r="AP3885" s="259"/>
      <c r="AQ3885" s="259"/>
      <c r="AR3885" s="259"/>
      <c r="AS3885" s="259"/>
      <c r="AT3885" s="259"/>
    </row>
    <row r="3886" spans="4:46" outlineLevel="1" x14ac:dyDescent="0.2">
      <c r="D3886" s="595"/>
      <c r="E3886" s="73" t="s">
        <v>152</v>
      </c>
      <c r="F3886" s="79" t="s">
        <v>152</v>
      </c>
      <c r="Q3886" s="80" t="s">
        <v>110</v>
      </c>
      <c r="R3886" s="596"/>
      <c r="S3886" s="597"/>
      <c r="T3886" s="597"/>
      <c r="U3886" s="596"/>
      <c r="V3886" s="599">
        <v>0</v>
      </c>
      <c r="W3886" s="599">
        <v>0</v>
      </c>
      <c r="X3886" s="599">
        <v>0</v>
      </c>
      <c r="Y3886" s="599">
        <v>0</v>
      </c>
      <c r="Z3886" s="599">
        <v>0</v>
      </c>
      <c r="AA3886" s="599">
        <v>0</v>
      </c>
      <c r="AB3886" s="599">
        <v>0</v>
      </c>
      <c r="AC3886" s="599">
        <v>0</v>
      </c>
      <c r="AD3886" s="599">
        <v>0</v>
      </c>
      <c r="AE3886" s="599">
        <v>0</v>
      </c>
      <c r="AF3886" s="599">
        <v>0</v>
      </c>
      <c r="AG3886" s="599">
        <v>0</v>
      </c>
      <c r="AH3886" s="599">
        <v>0</v>
      </c>
      <c r="AI3886" s="599">
        <v>0</v>
      </c>
      <c r="AJ3886" s="259"/>
      <c r="AK3886" s="259"/>
      <c r="AL3886" s="259"/>
      <c r="AM3886" s="259"/>
      <c r="AN3886" s="259"/>
      <c r="AO3886" s="259"/>
      <c r="AP3886" s="259"/>
      <c r="AQ3886" s="259"/>
      <c r="AR3886" s="259"/>
      <c r="AS3886" s="259"/>
      <c r="AT3886" s="259"/>
    </row>
    <row r="3887" spans="4:46" outlineLevel="1" x14ac:dyDescent="0.2">
      <c r="D3887" s="595"/>
      <c r="E3887" s="73" t="s">
        <v>152</v>
      </c>
      <c r="F3887" s="79" t="s">
        <v>152</v>
      </c>
      <c r="Q3887" s="80" t="s">
        <v>110</v>
      </c>
      <c r="R3887" s="596"/>
      <c r="S3887" s="597"/>
      <c r="T3887" s="597"/>
      <c r="U3887" s="596"/>
      <c r="V3887" s="599">
        <v>0</v>
      </c>
      <c r="W3887" s="599">
        <v>0</v>
      </c>
      <c r="X3887" s="599">
        <v>0</v>
      </c>
      <c r="Y3887" s="599">
        <v>0</v>
      </c>
      <c r="Z3887" s="599">
        <v>0</v>
      </c>
      <c r="AA3887" s="599">
        <v>0</v>
      </c>
      <c r="AB3887" s="599">
        <v>0</v>
      </c>
      <c r="AC3887" s="599">
        <v>0</v>
      </c>
      <c r="AD3887" s="599">
        <v>0</v>
      </c>
      <c r="AE3887" s="599">
        <v>0</v>
      </c>
      <c r="AF3887" s="599">
        <v>0</v>
      </c>
      <c r="AG3887" s="599">
        <v>0</v>
      </c>
      <c r="AH3887" s="599">
        <v>0</v>
      </c>
      <c r="AI3887" s="599">
        <v>0</v>
      </c>
      <c r="AJ3887" s="259"/>
      <c r="AK3887" s="259"/>
      <c r="AL3887" s="259"/>
      <c r="AM3887" s="259"/>
      <c r="AN3887" s="259"/>
      <c r="AO3887" s="259"/>
      <c r="AP3887" s="259"/>
      <c r="AQ3887" s="259"/>
      <c r="AR3887" s="259"/>
      <c r="AS3887" s="259"/>
      <c r="AT3887" s="259"/>
    </row>
    <row r="3888" spans="4:46" outlineLevel="1" x14ac:dyDescent="0.2">
      <c r="D3888" s="595"/>
      <c r="E3888" s="73" t="s">
        <v>152</v>
      </c>
      <c r="F3888" s="79" t="s">
        <v>152</v>
      </c>
      <c r="Q3888" s="80" t="s">
        <v>110</v>
      </c>
      <c r="R3888" s="596"/>
      <c r="S3888" s="597"/>
      <c r="T3888" s="597"/>
      <c r="U3888" s="596"/>
      <c r="V3888" s="599">
        <v>0</v>
      </c>
      <c r="W3888" s="599">
        <v>0</v>
      </c>
      <c r="X3888" s="599">
        <v>0</v>
      </c>
      <c r="Y3888" s="599">
        <v>0</v>
      </c>
      <c r="Z3888" s="599">
        <v>0</v>
      </c>
      <c r="AA3888" s="599">
        <v>0</v>
      </c>
      <c r="AB3888" s="599">
        <v>0</v>
      </c>
      <c r="AC3888" s="599">
        <v>0</v>
      </c>
      <c r="AD3888" s="599">
        <v>0</v>
      </c>
      <c r="AE3888" s="599">
        <v>0</v>
      </c>
      <c r="AF3888" s="599">
        <v>0</v>
      </c>
      <c r="AG3888" s="599">
        <v>0</v>
      </c>
      <c r="AH3888" s="599">
        <v>0</v>
      </c>
      <c r="AI3888" s="599">
        <v>0</v>
      </c>
      <c r="AJ3888" s="259"/>
      <c r="AK3888" s="259"/>
      <c r="AL3888" s="259"/>
      <c r="AM3888" s="259"/>
      <c r="AN3888" s="259"/>
      <c r="AO3888" s="259"/>
      <c r="AP3888" s="259"/>
      <c r="AQ3888" s="259"/>
      <c r="AR3888" s="259"/>
      <c r="AS3888" s="259"/>
      <c r="AT3888" s="259"/>
    </row>
    <row r="3889" spans="4:46" outlineLevel="1" x14ac:dyDescent="0.2">
      <c r="D3889" s="595"/>
      <c r="E3889" s="73" t="s">
        <v>152</v>
      </c>
      <c r="F3889" s="82" t="s">
        <v>152</v>
      </c>
      <c r="G3889" s="83"/>
      <c r="H3889" s="83"/>
      <c r="I3889" s="83"/>
      <c r="J3889" s="83"/>
      <c r="K3889" s="83"/>
      <c r="L3889" s="83"/>
      <c r="M3889" s="83"/>
      <c r="N3889" s="83"/>
      <c r="O3889" s="83"/>
      <c r="P3889" s="83"/>
      <c r="Q3889" s="84" t="s">
        <v>110</v>
      </c>
      <c r="R3889" s="596"/>
      <c r="S3889" s="597"/>
      <c r="T3889" s="597"/>
      <c r="U3889" s="596"/>
      <c r="V3889" s="599">
        <v>0</v>
      </c>
      <c r="W3889" s="599">
        <v>0</v>
      </c>
      <c r="X3889" s="599">
        <v>0</v>
      </c>
      <c r="Y3889" s="599">
        <v>0</v>
      </c>
      <c r="Z3889" s="599">
        <v>0</v>
      </c>
      <c r="AA3889" s="599">
        <v>0</v>
      </c>
      <c r="AB3889" s="599">
        <v>0</v>
      </c>
      <c r="AC3889" s="599">
        <v>0</v>
      </c>
      <c r="AD3889" s="599">
        <v>0</v>
      </c>
      <c r="AE3889" s="599">
        <v>0</v>
      </c>
      <c r="AF3889" s="599">
        <v>0</v>
      </c>
      <c r="AG3889" s="599">
        <v>0</v>
      </c>
      <c r="AH3889" s="599">
        <v>0</v>
      </c>
      <c r="AI3889" s="599">
        <v>0</v>
      </c>
      <c r="AJ3889" s="259"/>
      <c r="AK3889" s="259"/>
      <c r="AL3889" s="259"/>
      <c r="AM3889" s="259"/>
      <c r="AN3889" s="259"/>
      <c r="AO3889" s="259"/>
      <c r="AP3889" s="259"/>
      <c r="AQ3889" s="259"/>
      <c r="AR3889" s="259"/>
      <c r="AS3889" s="259"/>
      <c r="AT3889" s="259"/>
    </row>
    <row r="3890" spans="4:46" outlineLevel="1" x14ac:dyDescent="0.2">
      <c r="D3890" s="595"/>
      <c r="E3890" s="601">
        <v>1</v>
      </c>
      <c r="F3890" s="601">
        <v>2</v>
      </c>
      <c r="G3890" s="601">
        <v>3</v>
      </c>
      <c r="H3890" s="601">
        <v>4</v>
      </c>
      <c r="I3890" s="596">
        <v>5</v>
      </c>
      <c r="J3890" s="596">
        <v>6</v>
      </c>
      <c r="K3890" s="596">
        <v>7</v>
      </c>
      <c r="L3890" s="596">
        <v>8</v>
      </c>
      <c r="M3890" s="596">
        <v>9</v>
      </c>
      <c r="N3890" s="596">
        <v>10</v>
      </c>
      <c r="O3890" s="596">
        <v>11</v>
      </c>
      <c r="P3890" s="596">
        <v>12</v>
      </c>
      <c r="Q3890" s="596">
        <v>13</v>
      </c>
      <c r="R3890" s="596">
        <v>14</v>
      </c>
      <c r="S3890" s="597">
        <v>15</v>
      </c>
      <c r="T3890" s="597">
        <v>16</v>
      </c>
      <c r="U3890" s="596">
        <v>17</v>
      </c>
      <c r="V3890" s="596">
        <v>18</v>
      </c>
      <c r="W3890" s="596">
        <v>19</v>
      </c>
      <c r="X3890" s="597">
        <v>20</v>
      </c>
      <c r="Y3890" s="597">
        <v>21</v>
      </c>
      <c r="Z3890" s="596">
        <v>22</v>
      </c>
      <c r="AA3890" s="597"/>
      <c r="AB3890" s="597"/>
      <c r="AC3890" s="597"/>
      <c r="AD3890" s="597"/>
      <c r="AE3890" s="597"/>
      <c r="AF3890" s="597"/>
      <c r="AG3890" s="597"/>
      <c r="AH3890" s="597"/>
      <c r="AI3890" s="601"/>
      <c r="AJ3890" s="259"/>
      <c r="AK3890" s="259"/>
      <c r="AL3890" s="259"/>
      <c r="AM3890" s="259"/>
      <c r="AN3890" s="259"/>
      <c r="AO3890" s="259"/>
      <c r="AP3890" s="259"/>
      <c r="AQ3890" s="259"/>
      <c r="AR3890" s="259"/>
      <c r="AS3890" s="259"/>
      <c r="AT3890" s="259"/>
    </row>
    <row r="3891" spans="4:46" x14ac:dyDescent="0.2">
      <c r="D3891" s="67" t="s">
        <v>126</v>
      </c>
      <c r="E3891" s="68"/>
      <c r="F3891" s="68"/>
      <c r="G3891" s="68"/>
      <c r="H3891" s="68"/>
      <c r="I3891" s="69"/>
      <c r="J3891" s="69"/>
      <c r="K3891" s="69"/>
      <c r="L3891" s="69"/>
      <c r="M3891" s="69"/>
      <c r="N3891" s="69"/>
      <c r="O3891" s="69"/>
      <c r="P3891" s="69"/>
      <c r="Q3891" s="69"/>
      <c r="R3891" s="69"/>
      <c r="S3891" s="70"/>
      <c r="T3891" s="70"/>
      <c r="U3891" s="69"/>
      <c r="V3891" s="69"/>
      <c r="W3891" s="69"/>
      <c r="X3891" s="70"/>
      <c r="Y3891" s="70"/>
      <c r="Z3891" s="69"/>
      <c r="AA3891" s="70"/>
      <c r="AB3891" s="70"/>
      <c r="AC3891" s="70"/>
      <c r="AD3891" s="70"/>
      <c r="AE3891" s="70"/>
      <c r="AF3891" s="70"/>
      <c r="AG3891" s="70"/>
      <c r="AH3891" s="70"/>
      <c r="AI3891" s="68"/>
      <c r="AJ3891" s="259"/>
      <c r="AK3891" s="259"/>
      <c r="AL3891" s="259"/>
      <c r="AM3891" s="259"/>
      <c r="AN3891" s="259"/>
      <c r="AO3891" s="259"/>
      <c r="AP3891" s="259"/>
      <c r="AQ3891" s="259"/>
      <c r="AR3891" s="259"/>
      <c r="AS3891" s="259"/>
      <c r="AT3891" s="259"/>
    </row>
    <row r="3892" spans="4:46" s="24" customFormat="1" outlineLevel="1" x14ac:dyDescent="0.2">
      <c r="F3892" s="71" t="s">
        <v>127</v>
      </c>
      <c r="Q3892" s="72"/>
      <c r="R3892" s="72"/>
      <c r="S3892" s="72"/>
      <c r="T3892" s="72"/>
      <c r="U3892" s="72"/>
      <c r="V3892" s="72" t="s">
        <v>5</v>
      </c>
      <c r="W3892" s="72" t="s">
        <v>128</v>
      </c>
      <c r="X3892" s="72" t="s">
        <v>129</v>
      </c>
      <c r="Y3892" s="72" t="s">
        <v>513</v>
      </c>
      <c r="Z3892" s="72"/>
      <c r="AA3892" s="72"/>
      <c r="AB3892" s="72"/>
      <c r="AC3892" s="72"/>
      <c r="AD3892" s="72"/>
      <c r="AE3892" s="72"/>
      <c r="AF3892" s="72"/>
      <c r="AG3892" s="72"/>
      <c r="AH3892" s="72"/>
      <c r="AI3892" s="72"/>
    </row>
    <row r="3893" spans="4:46" outlineLevel="1" x14ac:dyDescent="0.2">
      <c r="E3893" s="73">
        <v>1</v>
      </c>
      <c r="F3893" s="74" t="s">
        <v>660</v>
      </c>
      <c r="G3893" s="75"/>
      <c r="H3893" s="75"/>
      <c r="I3893" s="75"/>
      <c r="J3893" s="75"/>
      <c r="K3893" s="75"/>
      <c r="L3893" s="75"/>
      <c r="M3893" s="75"/>
      <c r="N3893" s="75"/>
      <c r="O3893" s="75"/>
      <c r="P3893" s="75"/>
      <c r="Q3893" s="76" t="s">
        <v>130</v>
      </c>
      <c r="V3893" s="77"/>
      <c r="W3893" s="77"/>
      <c r="X3893" s="77"/>
      <c r="Y3893" s="602"/>
      <c r="Z3893" s="603" t="s">
        <v>187</v>
      </c>
      <c r="AI3893" s="42"/>
    </row>
    <row r="3894" spans="4:46" outlineLevel="1" x14ac:dyDescent="0.2">
      <c r="E3894" s="73">
        <v>2</v>
      </c>
      <c r="F3894" s="79" t="s">
        <v>132</v>
      </c>
      <c r="Q3894" s="80" t="s">
        <v>130</v>
      </c>
      <c r="V3894" s="77"/>
      <c r="W3894" s="77"/>
      <c r="X3894" s="77"/>
      <c r="Y3894" s="602"/>
      <c r="Z3894" s="603" t="s">
        <v>187</v>
      </c>
      <c r="AI3894" s="42"/>
    </row>
    <row r="3895" spans="4:46" outlineLevel="1" x14ac:dyDescent="0.2">
      <c r="E3895" s="73">
        <v>3</v>
      </c>
      <c r="F3895" s="79" t="s">
        <v>133</v>
      </c>
      <c r="Q3895" s="80" t="s">
        <v>130</v>
      </c>
      <c r="V3895" s="77"/>
      <c r="W3895" s="77"/>
      <c r="X3895" s="77"/>
      <c r="Y3895" s="602"/>
      <c r="Z3895" s="603" t="s">
        <v>187</v>
      </c>
      <c r="AI3895" s="42"/>
    </row>
    <row r="3896" spans="4:46" outlineLevel="1" x14ac:dyDescent="0.2">
      <c r="E3896" s="73">
        <v>4</v>
      </c>
      <c r="F3896" s="79" t="s">
        <v>134</v>
      </c>
      <c r="Q3896" s="80" t="s">
        <v>130</v>
      </c>
      <c r="V3896" s="77"/>
      <c r="W3896" s="77"/>
      <c r="X3896" s="77"/>
      <c r="Y3896" s="602"/>
      <c r="Z3896" s="603" t="s">
        <v>187</v>
      </c>
      <c r="AI3896" s="42"/>
    </row>
    <row r="3897" spans="4:46" outlineLevel="1" x14ac:dyDescent="0.2">
      <c r="E3897" s="73">
        <v>5</v>
      </c>
      <c r="F3897" s="79" t="s">
        <v>135</v>
      </c>
      <c r="Q3897" s="80" t="s">
        <v>130</v>
      </c>
      <c r="V3897" s="77"/>
      <c r="W3897" s="77"/>
      <c r="X3897" s="77"/>
      <c r="Y3897" s="602"/>
      <c r="Z3897" s="603" t="s">
        <v>187</v>
      </c>
      <c r="AI3897" s="42"/>
    </row>
    <row r="3898" spans="4:46" outlineLevel="1" x14ac:dyDescent="0.2">
      <c r="E3898" s="73">
        <v>6</v>
      </c>
      <c r="F3898" s="79" t="s">
        <v>136</v>
      </c>
      <c r="Q3898" s="80" t="s">
        <v>130</v>
      </c>
      <c r="V3898" s="77"/>
      <c r="W3898" s="77"/>
      <c r="X3898" s="77"/>
      <c r="Y3898" s="602"/>
      <c r="Z3898" s="603" t="s">
        <v>187</v>
      </c>
      <c r="AI3898" s="42"/>
    </row>
    <row r="3899" spans="4:46" outlineLevel="1" x14ac:dyDescent="0.2">
      <c r="E3899" s="73">
        <v>7</v>
      </c>
      <c r="F3899" s="79" t="s">
        <v>137</v>
      </c>
      <c r="Q3899" s="80" t="s">
        <v>130</v>
      </c>
      <c r="V3899" s="77"/>
      <c r="W3899" s="77"/>
      <c r="X3899" s="77"/>
      <c r="Y3899" s="602"/>
      <c r="Z3899" s="603" t="s">
        <v>187</v>
      </c>
      <c r="AI3899" s="42"/>
    </row>
    <row r="3900" spans="4:46" outlineLevel="1" x14ac:dyDescent="0.2">
      <c r="E3900" s="73">
        <v>8</v>
      </c>
      <c r="F3900" s="79" t="s">
        <v>138</v>
      </c>
      <c r="Q3900" s="80" t="s">
        <v>130</v>
      </c>
      <c r="V3900" s="77"/>
      <c r="W3900" s="77"/>
      <c r="X3900" s="77"/>
      <c r="Y3900" s="602"/>
      <c r="Z3900" s="603" t="s">
        <v>187</v>
      </c>
      <c r="AI3900" s="42"/>
    </row>
    <row r="3901" spans="4:46" outlineLevel="1" x14ac:dyDescent="0.2">
      <c r="E3901" s="73">
        <v>9</v>
      </c>
      <c r="F3901" s="79" t="s">
        <v>139</v>
      </c>
      <c r="Q3901" s="80" t="s">
        <v>130</v>
      </c>
      <c r="V3901" s="77"/>
      <c r="W3901" s="77"/>
      <c r="X3901" s="77"/>
      <c r="Y3901" s="602"/>
      <c r="Z3901" s="603" t="s">
        <v>187</v>
      </c>
      <c r="AI3901" s="42"/>
    </row>
    <row r="3902" spans="4:46" outlineLevel="1" x14ac:dyDescent="0.2">
      <c r="E3902" s="73">
        <v>10</v>
      </c>
      <c r="F3902" s="79" t="s">
        <v>140</v>
      </c>
      <c r="Q3902" s="80" t="s">
        <v>130</v>
      </c>
      <c r="V3902" s="77"/>
      <c r="W3902" s="77"/>
      <c r="X3902" s="77"/>
      <c r="Y3902" s="602"/>
      <c r="Z3902" s="603" t="s">
        <v>187</v>
      </c>
      <c r="AI3902" s="42"/>
    </row>
    <row r="3903" spans="4:46" outlineLevel="1" x14ac:dyDescent="0.2">
      <c r="E3903" s="73">
        <v>11</v>
      </c>
      <c r="F3903" s="79" t="s">
        <v>141</v>
      </c>
      <c r="Q3903" s="80" t="s">
        <v>130</v>
      </c>
      <c r="V3903" s="77"/>
      <c r="W3903" s="77"/>
      <c r="X3903" s="77"/>
      <c r="Y3903" s="602"/>
      <c r="Z3903" s="603" t="s">
        <v>187</v>
      </c>
      <c r="AA3903" s="81"/>
      <c r="AI3903" s="42"/>
    </row>
    <row r="3904" spans="4:46" outlineLevel="1" x14ac:dyDescent="0.2">
      <c r="E3904" s="73">
        <v>12</v>
      </c>
      <c r="F3904" s="79" t="s">
        <v>142</v>
      </c>
      <c r="Q3904" s="80" t="s">
        <v>130</v>
      </c>
      <c r="V3904" s="77"/>
      <c r="W3904" s="77"/>
      <c r="X3904" s="77"/>
      <c r="Y3904" s="602"/>
      <c r="Z3904" s="603" t="s">
        <v>187</v>
      </c>
      <c r="AI3904" s="42"/>
    </row>
    <row r="3905" spans="5:35" outlineLevel="1" x14ac:dyDescent="0.2">
      <c r="E3905" s="73">
        <v>13</v>
      </c>
      <c r="F3905" s="79" t="s">
        <v>143</v>
      </c>
      <c r="Q3905" s="80" t="s">
        <v>130</v>
      </c>
      <c r="V3905" s="77"/>
      <c r="W3905" s="77"/>
      <c r="X3905" s="77"/>
      <c r="Y3905" s="602"/>
      <c r="Z3905" s="603" t="s">
        <v>187</v>
      </c>
      <c r="AI3905" s="42"/>
    </row>
    <row r="3906" spans="5:35" outlineLevel="1" x14ac:dyDescent="0.2">
      <c r="E3906" s="73">
        <v>14</v>
      </c>
      <c r="F3906" s="79" t="s">
        <v>144</v>
      </c>
      <c r="Q3906" s="80" t="s">
        <v>130</v>
      </c>
      <c r="V3906" s="77"/>
      <c r="W3906" s="77"/>
      <c r="X3906" s="77"/>
      <c r="Y3906" s="602"/>
      <c r="Z3906" s="603" t="s">
        <v>187</v>
      </c>
      <c r="AI3906" s="42"/>
    </row>
    <row r="3907" spans="5:35" outlineLevel="1" x14ac:dyDescent="0.2">
      <c r="E3907" s="73">
        <v>15</v>
      </c>
      <c r="F3907" s="79" t="s">
        <v>145</v>
      </c>
      <c r="Q3907" s="80" t="s">
        <v>130</v>
      </c>
      <c r="V3907" s="77">
        <v>0.24170088614673119</v>
      </c>
      <c r="W3907" s="77">
        <v>0.24170088614673119</v>
      </c>
      <c r="X3907" s="77">
        <v>0</v>
      </c>
      <c r="Y3907" s="602" t="s">
        <v>220</v>
      </c>
      <c r="Z3907" s="603" t="s">
        <v>219</v>
      </c>
      <c r="AI3907" s="42"/>
    </row>
    <row r="3908" spans="5:35" outlineLevel="1" x14ac:dyDescent="0.2">
      <c r="E3908" s="73">
        <v>16</v>
      </c>
      <c r="F3908" s="79" t="s">
        <v>146</v>
      </c>
      <c r="Q3908" s="80" t="s">
        <v>130</v>
      </c>
      <c r="V3908" s="77"/>
      <c r="W3908" s="77"/>
      <c r="X3908" s="77"/>
      <c r="Y3908" s="602"/>
      <c r="Z3908" s="603" t="s">
        <v>187</v>
      </c>
      <c r="AI3908" s="42"/>
    </row>
    <row r="3909" spans="5:35" outlineLevel="1" x14ac:dyDescent="0.2">
      <c r="E3909" s="73">
        <v>17</v>
      </c>
      <c r="F3909" s="79" t="s">
        <v>147</v>
      </c>
      <c r="Q3909" s="80" t="s">
        <v>130</v>
      </c>
      <c r="V3909" s="77"/>
      <c r="W3909" s="77"/>
      <c r="X3909" s="77"/>
      <c r="Y3909" s="602"/>
      <c r="Z3909" s="603" t="s">
        <v>187</v>
      </c>
      <c r="AI3909" s="42"/>
    </row>
    <row r="3910" spans="5:35" outlineLevel="1" x14ac:dyDescent="0.2">
      <c r="E3910" s="73">
        <v>18</v>
      </c>
      <c r="F3910" s="79" t="s">
        <v>148</v>
      </c>
      <c r="Q3910" s="80" t="s">
        <v>130</v>
      </c>
      <c r="V3910" s="77"/>
      <c r="W3910" s="77"/>
      <c r="X3910" s="77"/>
      <c r="Y3910" s="602"/>
      <c r="Z3910" s="603" t="s">
        <v>187</v>
      </c>
      <c r="AI3910" s="42"/>
    </row>
    <row r="3911" spans="5:35" outlineLevel="1" x14ac:dyDescent="0.2">
      <c r="E3911" s="73">
        <v>19</v>
      </c>
      <c r="F3911" s="79" t="s">
        <v>149</v>
      </c>
      <c r="Q3911" s="80" t="s">
        <v>130</v>
      </c>
      <c r="V3911" s="77"/>
      <c r="W3911" s="77"/>
      <c r="X3911" s="77"/>
      <c r="Y3911" s="602"/>
      <c r="Z3911" s="603" t="s">
        <v>187</v>
      </c>
      <c r="AI3911" s="42"/>
    </row>
    <row r="3912" spans="5:35" outlineLevel="1" x14ac:dyDescent="0.2">
      <c r="E3912" s="73">
        <v>20</v>
      </c>
      <c r="F3912" s="79" t="s">
        <v>150</v>
      </c>
      <c r="Q3912" s="80" t="s">
        <v>130</v>
      </c>
      <c r="V3912" s="77"/>
      <c r="W3912" s="77"/>
      <c r="X3912" s="77"/>
      <c r="Y3912" s="602"/>
      <c r="Z3912" s="603" t="s">
        <v>187</v>
      </c>
      <c r="AI3912" s="42"/>
    </row>
    <row r="3913" spans="5:35" outlineLevel="1" x14ac:dyDescent="0.2">
      <c r="E3913" s="73">
        <v>21</v>
      </c>
      <c r="F3913" s="79" t="s">
        <v>151</v>
      </c>
      <c r="Q3913" s="80" t="s">
        <v>130</v>
      </c>
      <c r="V3913" s="77"/>
      <c r="W3913" s="77"/>
      <c r="X3913" s="77"/>
      <c r="Y3913" s="602"/>
      <c r="Z3913" s="603" t="s">
        <v>187</v>
      </c>
      <c r="AI3913" s="42"/>
    </row>
    <row r="3914" spans="5:35" outlineLevel="1" x14ac:dyDescent="0.2">
      <c r="E3914" s="73">
        <v>22</v>
      </c>
      <c r="F3914" s="79" t="s">
        <v>658</v>
      </c>
      <c r="Q3914" s="80" t="s">
        <v>130</v>
      </c>
      <c r="V3914" s="77"/>
      <c r="W3914" s="77"/>
      <c r="X3914" s="77"/>
      <c r="Y3914" s="602"/>
      <c r="Z3914" s="603" t="s">
        <v>187</v>
      </c>
      <c r="AI3914" s="42"/>
    </row>
    <row r="3915" spans="5:35" outlineLevel="1" x14ac:dyDescent="0.2">
      <c r="E3915" s="73" t="s">
        <v>152</v>
      </c>
      <c r="F3915" s="79" t="s">
        <v>152</v>
      </c>
      <c r="Q3915" s="80" t="s">
        <v>130</v>
      </c>
      <c r="V3915" s="77"/>
      <c r="W3915" s="77"/>
      <c r="X3915" s="77"/>
      <c r="Y3915" s="602"/>
      <c r="Z3915" s="603" t="s">
        <v>187</v>
      </c>
      <c r="AI3915" s="42"/>
    </row>
    <row r="3916" spans="5:35" outlineLevel="1" x14ac:dyDescent="0.2">
      <c r="E3916" s="73">
        <v>24</v>
      </c>
      <c r="F3916" s="79" t="s">
        <v>2</v>
      </c>
      <c r="Q3916" s="80" t="s">
        <v>130</v>
      </c>
      <c r="V3916" s="77">
        <v>3.0703759537127891E-3</v>
      </c>
      <c r="W3916" s="77">
        <v>3.0703759537127891E-3</v>
      </c>
      <c r="X3916" s="77">
        <v>3.0703759537127891E-3</v>
      </c>
      <c r="Y3916" s="602" t="s">
        <v>134</v>
      </c>
      <c r="Z3916" s="603" t="s">
        <v>219</v>
      </c>
      <c r="AI3916" s="42"/>
    </row>
    <row r="3917" spans="5:35" outlineLevel="1" x14ac:dyDescent="0.2">
      <c r="E3917" s="73">
        <v>25</v>
      </c>
      <c r="F3917" s="79" t="s">
        <v>153</v>
      </c>
      <c r="Q3917" s="80" t="s">
        <v>130</v>
      </c>
      <c r="V3917" s="77"/>
      <c r="W3917" s="77"/>
      <c r="X3917" s="77"/>
      <c r="Y3917" s="602"/>
      <c r="Z3917" s="603" t="s">
        <v>187</v>
      </c>
      <c r="AI3917" s="42"/>
    </row>
    <row r="3918" spans="5:35" outlineLevel="1" x14ac:dyDescent="0.2">
      <c r="E3918" s="73" t="s">
        <v>154</v>
      </c>
      <c r="F3918" s="79" t="s">
        <v>155</v>
      </c>
      <c r="Q3918" s="80" t="s">
        <v>130</v>
      </c>
      <c r="V3918" s="77"/>
      <c r="W3918" s="77"/>
      <c r="X3918" s="77"/>
      <c r="Y3918" s="602"/>
      <c r="Z3918" s="603" t="s">
        <v>187</v>
      </c>
      <c r="AI3918" s="42"/>
    </row>
    <row r="3919" spans="5:35" outlineLevel="1" x14ac:dyDescent="0.2">
      <c r="E3919" s="73" t="s">
        <v>156</v>
      </c>
      <c r="F3919" s="79" t="s">
        <v>157</v>
      </c>
      <c r="Q3919" s="80" t="s">
        <v>130</v>
      </c>
      <c r="V3919" s="77"/>
      <c r="W3919" s="77"/>
      <c r="X3919" s="77"/>
      <c r="Y3919" s="602"/>
      <c r="Z3919" s="603" t="s">
        <v>187</v>
      </c>
      <c r="AI3919" s="42"/>
    </row>
    <row r="3920" spans="5:35" outlineLevel="1" x14ac:dyDescent="0.2">
      <c r="E3920" s="73" t="s">
        <v>152</v>
      </c>
      <c r="F3920" s="79" t="s">
        <v>152</v>
      </c>
      <c r="Q3920" s="80" t="s">
        <v>130</v>
      </c>
      <c r="V3920" s="77"/>
      <c r="W3920" s="77"/>
      <c r="X3920" s="77"/>
      <c r="Y3920" s="602"/>
      <c r="Z3920" s="603" t="s">
        <v>187</v>
      </c>
      <c r="AI3920" s="42"/>
    </row>
    <row r="3921" spans="5:35" outlineLevel="1" x14ac:dyDescent="0.2">
      <c r="E3921" s="73">
        <v>29</v>
      </c>
      <c r="F3921" s="79" t="s">
        <v>158</v>
      </c>
      <c r="Q3921" s="80" t="s">
        <v>130</v>
      </c>
      <c r="V3921" s="77"/>
      <c r="W3921" s="77"/>
      <c r="X3921" s="77"/>
      <c r="Y3921" s="602"/>
      <c r="Z3921" s="603" t="s">
        <v>187</v>
      </c>
      <c r="AI3921" s="42"/>
    </row>
    <row r="3922" spans="5:35" outlineLevel="1" x14ac:dyDescent="0.2">
      <c r="E3922" s="73">
        <v>30</v>
      </c>
      <c r="F3922" s="79" t="s">
        <v>159</v>
      </c>
      <c r="Q3922" s="80" t="s">
        <v>130</v>
      </c>
      <c r="V3922" s="77"/>
      <c r="W3922" s="77"/>
      <c r="X3922" s="77"/>
      <c r="Y3922" s="602"/>
      <c r="Z3922" s="603" t="s">
        <v>187</v>
      </c>
      <c r="AI3922" s="42"/>
    </row>
    <row r="3923" spans="5:35" outlineLevel="1" x14ac:dyDescent="0.2">
      <c r="E3923" s="73" t="s">
        <v>152</v>
      </c>
      <c r="F3923" s="79" t="s">
        <v>152</v>
      </c>
      <c r="Q3923" s="80" t="s">
        <v>130</v>
      </c>
      <c r="V3923" s="77"/>
      <c r="W3923" s="77"/>
      <c r="X3923" s="77"/>
      <c r="Y3923" s="602"/>
      <c r="Z3923" s="603" t="s">
        <v>187</v>
      </c>
      <c r="AI3923" s="42"/>
    </row>
    <row r="3924" spans="5:35" outlineLevel="1" x14ac:dyDescent="0.2">
      <c r="E3924" s="73" t="s">
        <v>160</v>
      </c>
      <c r="F3924" s="79" t="s">
        <v>161</v>
      </c>
      <c r="Q3924" s="80" t="s">
        <v>130</v>
      </c>
      <c r="V3924" s="77"/>
      <c r="W3924" s="77"/>
      <c r="X3924" s="77"/>
      <c r="Y3924" s="602"/>
      <c r="Z3924" s="603" t="s">
        <v>187</v>
      </c>
      <c r="AI3924" s="42"/>
    </row>
    <row r="3925" spans="5:35" outlineLevel="1" x14ac:dyDescent="0.2">
      <c r="E3925" s="73" t="s">
        <v>162</v>
      </c>
      <c r="F3925" s="79" t="s">
        <v>659</v>
      </c>
      <c r="Q3925" s="80" t="s">
        <v>130</v>
      </c>
      <c r="V3925" s="77"/>
      <c r="W3925" s="77"/>
      <c r="X3925" s="77"/>
      <c r="Y3925" s="602"/>
      <c r="Z3925" s="603" t="s">
        <v>187</v>
      </c>
      <c r="AI3925" s="42"/>
    </row>
    <row r="3926" spans="5:35" outlineLevel="1" x14ac:dyDescent="0.2">
      <c r="E3926" s="73" t="s">
        <v>163</v>
      </c>
      <c r="F3926" s="79" t="s">
        <v>164</v>
      </c>
      <c r="Q3926" s="80" t="s">
        <v>130</v>
      </c>
      <c r="V3926" s="77"/>
      <c r="W3926" s="77"/>
      <c r="X3926" s="77"/>
      <c r="Y3926" s="602"/>
      <c r="Z3926" s="603" t="s">
        <v>187</v>
      </c>
      <c r="AI3926" s="42"/>
    </row>
    <row r="3927" spans="5:35" outlineLevel="1" x14ac:dyDescent="0.2">
      <c r="E3927" s="73" t="s">
        <v>152</v>
      </c>
      <c r="F3927" s="79" t="s">
        <v>152</v>
      </c>
      <c r="Q3927" s="80" t="s">
        <v>130</v>
      </c>
      <c r="V3927" s="77"/>
      <c r="W3927" s="77"/>
      <c r="X3927" s="77"/>
      <c r="Y3927" s="602"/>
      <c r="Z3927" s="603" t="s">
        <v>187</v>
      </c>
      <c r="AI3927" s="42"/>
    </row>
    <row r="3928" spans="5:35" outlineLevel="1" x14ac:dyDescent="0.2">
      <c r="E3928" s="73" t="s">
        <v>165</v>
      </c>
      <c r="F3928" s="79" t="s">
        <v>656</v>
      </c>
      <c r="Q3928" s="80" t="s">
        <v>130</v>
      </c>
      <c r="V3928" s="77"/>
      <c r="W3928" s="77"/>
      <c r="X3928" s="77"/>
      <c r="Y3928" s="602"/>
      <c r="Z3928" s="603" t="s">
        <v>187</v>
      </c>
      <c r="AI3928" s="42"/>
    </row>
    <row r="3929" spans="5:35" outlineLevel="1" x14ac:dyDescent="0.2">
      <c r="E3929" s="73" t="s">
        <v>166</v>
      </c>
      <c r="F3929" s="79" t="s">
        <v>657</v>
      </c>
      <c r="Q3929" s="80" t="s">
        <v>130</v>
      </c>
      <c r="V3929" s="77"/>
      <c r="W3929" s="77"/>
      <c r="X3929" s="77"/>
      <c r="Y3929" s="602"/>
      <c r="Z3929" s="603" t="s">
        <v>187</v>
      </c>
      <c r="AI3929" s="42"/>
    </row>
    <row r="3930" spans="5:35" outlineLevel="1" x14ac:dyDescent="0.2">
      <c r="E3930" s="73" t="s">
        <v>152</v>
      </c>
      <c r="F3930" s="79" t="s">
        <v>152</v>
      </c>
      <c r="Q3930" s="80" t="s">
        <v>130</v>
      </c>
      <c r="V3930" s="77"/>
      <c r="W3930" s="77"/>
      <c r="X3930" s="77"/>
      <c r="Y3930" s="602"/>
      <c r="Z3930" s="603" t="s">
        <v>187</v>
      </c>
      <c r="AI3930" s="42"/>
    </row>
    <row r="3931" spans="5:35" outlineLevel="1" x14ac:dyDescent="0.2">
      <c r="E3931" s="73" t="s">
        <v>152</v>
      </c>
      <c r="F3931" s="79" t="s">
        <v>152</v>
      </c>
      <c r="Q3931" s="80" t="s">
        <v>130</v>
      </c>
      <c r="V3931" s="77"/>
      <c r="W3931" s="77"/>
      <c r="X3931" s="77"/>
      <c r="Y3931" s="602"/>
      <c r="Z3931" s="603" t="s">
        <v>187</v>
      </c>
      <c r="AI3931" s="42"/>
    </row>
    <row r="3932" spans="5:35" outlineLevel="1" x14ac:dyDescent="0.2">
      <c r="E3932" s="73" t="s">
        <v>152</v>
      </c>
      <c r="F3932" s="79" t="s">
        <v>152</v>
      </c>
      <c r="Q3932" s="80" t="s">
        <v>130</v>
      </c>
      <c r="V3932" s="77"/>
      <c r="W3932" s="77"/>
      <c r="X3932" s="77"/>
      <c r="Y3932" s="602"/>
      <c r="Z3932" s="603" t="s">
        <v>187</v>
      </c>
      <c r="AI3932" s="42"/>
    </row>
    <row r="3933" spans="5:35" outlineLevel="1" x14ac:dyDescent="0.2">
      <c r="E3933" s="73" t="s">
        <v>152</v>
      </c>
      <c r="F3933" s="79" t="s">
        <v>152</v>
      </c>
      <c r="Q3933" s="80" t="s">
        <v>130</v>
      </c>
      <c r="V3933" s="77"/>
      <c r="W3933" s="77"/>
      <c r="X3933" s="77"/>
      <c r="Y3933" s="602"/>
      <c r="Z3933" s="603" t="s">
        <v>187</v>
      </c>
      <c r="AI3933" s="42"/>
    </row>
    <row r="3934" spans="5:35" outlineLevel="1" x14ac:dyDescent="0.2">
      <c r="E3934" s="73" t="s">
        <v>152</v>
      </c>
      <c r="F3934" s="79" t="s">
        <v>152</v>
      </c>
      <c r="Q3934" s="80" t="s">
        <v>130</v>
      </c>
      <c r="V3934" s="77"/>
      <c r="W3934" s="77"/>
      <c r="X3934" s="77"/>
      <c r="Y3934" s="602"/>
      <c r="Z3934" s="603" t="s">
        <v>187</v>
      </c>
      <c r="AI3934" s="42"/>
    </row>
    <row r="3935" spans="5:35" outlineLevel="1" x14ac:dyDescent="0.2">
      <c r="E3935" s="73" t="s">
        <v>152</v>
      </c>
      <c r="F3935" s="79" t="s">
        <v>152</v>
      </c>
      <c r="Q3935" s="80" t="s">
        <v>130</v>
      </c>
      <c r="V3935" s="77"/>
      <c r="W3935" s="77"/>
      <c r="X3935" s="77"/>
      <c r="Y3935" s="602"/>
      <c r="Z3935" s="603" t="s">
        <v>187</v>
      </c>
      <c r="AI3935" s="42"/>
    </row>
    <row r="3936" spans="5:35" outlineLevel="1" x14ac:dyDescent="0.2">
      <c r="E3936" s="73" t="s">
        <v>152</v>
      </c>
      <c r="F3936" s="79" t="s">
        <v>152</v>
      </c>
      <c r="Q3936" s="80" t="s">
        <v>130</v>
      </c>
      <c r="V3936" s="77"/>
      <c r="W3936" s="77"/>
      <c r="X3936" s="77"/>
      <c r="Y3936" s="602"/>
      <c r="Z3936" s="603" t="s">
        <v>187</v>
      </c>
      <c r="AI3936" s="42"/>
    </row>
    <row r="3937" spans="3:53" outlineLevel="1" x14ac:dyDescent="0.2">
      <c r="E3937" s="73" t="s">
        <v>152</v>
      </c>
      <c r="F3937" s="79" t="s">
        <v>152</v>
      </c>
      <c r="Q3937" s="80" t="s">
        <v>130</v>
      </c>
      <c r="V3937" s="77"/>
      <c r="W3937" s="77"/>
      <c r="X3937" s="77"/>
      <c r="Y3937" s="602"/>
      <c r="Z3937" s="603" t="s">
        <v>187</v>
      </c>
      <c r="AI3937" s="42"/>
    </row>
    <row r="3938" spans="3:53" outlineLevel="1" x14ac:dyDescent="0.2">
      <c r="E3938" s="73" t="s">
        <v>152</v>
      </c>
      <c r="F3938" s="79" t="s">
        <v>152</v>
      </c>
      <c r="Q3938" s="80" t="s">
        <v>130</v>
      </c>
      <c r="V3938" s="77"/>
      <c r="W3938" s="77"/>
      <c r="X3938" s="77"/>
      <c r="Y3938" s="602"/>
      <c r="Z3938" s="603" t="s">
        <v>187</v>
      </c>
      <c r="AI3938" s="42"/>
    </row>
    <row r="3939" spans="3:53" outlineLevel="1" x14ac:dyDescent="0.2">
      <c r="E3939" s="73" t="s">
        <v>152</v>
      </c>
      <c r="F3939" s="82" t="s">
        <v>152</v>
      </c>
      <c r="G3939" s="83"/>
      <c r="H3939" s="83"/>
      <c r="I3939" s="83"/>
      <c r="J3939" s="83"/>
      <c r="K3939" s="83"/>
      <c r="L3939" s="83"/>
      <c r="M3939" s="83"/>
      <c r="N3939" s="83"/>
      <c r="O3939" s="83"/>
      <c r="P3939" s="83"/>
      <c r="Q3939" s="84" t="s">
        <v>130</v>
      </c>
      <c r="V3939" s="77"/>
      <c r="W3939" s="77"/>
      <c r="X3939" s="77"/>
      <c r="Y3939" s="602"/>
      <c r="Z3939" s="603" t="s">
        <v>187</v>
      </c>
      <c r="AI3939" s="42"/>
    </row>
    <row r="3940" spans="3:53" x14ac:dyDescent="0.2">
      <c r="AI3940" s="42"/>
    </row>
    <row r="3941" spans="3:53" x14ac:dyDescent="0.2">
      <c r="C3941" s="18" t="s">
        <v>514</v>
      </c>
      <c r="D3941" s="18"/>
      <c r="E3941" s="18"/>
      <c r="F3941" s="18"/>
      <c r="G3941" s="18"/>
      <c r="H3941" s="18"/>
      <c r="I3941" s="19"/>
      <c r="J3941" s="19"/>
      <c r="K3941" s="19"/>
      <c r="L3941" s="19"/>
      <c r="M3941" s="19"/>
      <c r="N3941" s="19"/>
      <c r="O3941" s="19"/>
      <c r="P3941" s="19"/>
      <c r="Q3941" s="19"/>
      <c r="R3941" s="19"/>
      <c r="S3941" s="21"/>
      <c r="T3941" s="21"/>
      <c r="U3941" s="19"/>
      <c r="V3941" s="19"/>
      <c r="W3941" s="19"/>
      <c r="X3941" s="21"/>
      <c r="Y3941" s="21"/>
      <c r="Z3941" s="19"/>
      <c r="AA3941" s="489"/>
      <c r="AB3941" s="489"/>
      <c r="AC3941" s="489"/>
      <c r="AD3941" s="21"/>
      <c r="AE3941" s="21"/>
      <c r="AF3941" s="21"/>
      <c r="AG3941" s="21"/>
      <c r="AH3941" s="21"/>
      <c r="AI3941" s="18"/>
    </row>
    <row r="3942" spans="3:53" x14ac:dyDescent="0.2">
      <c r="D3942" s="67" t="s">
        <v>515</v>
      </c>
      <c r="E3942" s="67"/>
      <c r="F3942" s="67"/>
      <c r="G3942" s="604" t="s">
        <v>516</v>
      </c>
      <c r="H3942" s="67"/>
      <c r="I3942" s="102"/>
      <c r="J3942" s="102"/>
      <c r="K3942" s="102"/>
      <c r="L3942" s="102"/>
      <c r="M3942" s="102"/>
      <c r="N3942" s="102"/>
      <c r="O3942" s="102"/>
      <c r="P3942" s="102"/>
      <c r="Q3942" s="103"/>
      <c r="R3942" s="538"/>
      <c r="S3942" s="538"/>
      <c r="T3942" s="538"/>
      <c r="U3942" s="538"/>
      <c r="V3942" s="538"/>
      <c r="W3942" s="538"/>
      <c r="X3942" s="538"/>
      <c r="Y3942" s="538"/>
      <c r="Z3942" s="538"/>
      <c r="AA3942" s="538"/>
      <c r="AB3942" s="538"/>
      <c r="AC3942" s="538"/>
      <c r="AD3942" s="538"/>
      <c r="AE3942" s="538"/>
      <c r="AF3942" s="538"/>
      <c r="AG3942" s="538"/>
      <c r="AH3942" s="538"/>
      <c r="AI3942" s="67"/>
    </row>
    <row r="3943" spans="3:53" outlineLevel="1" x14ac:dyDescent="0.2">
      <c r="E3943" s="121" t="s">
        <v>517</v>
      </c>
      <c r="F3943" s="121"/>
      <c r="G3943" s="121"/>
      <c r="H3943" s="121"/>
      <c r="I3943" s="121"/>
      <c r="J3943" s="121"/>
      <c r="K3943" s="121"/>
      <c r="L3943" s="121"/>
      <c r="M3943" s="121"/>
      <c r="N3943" s="121"/>
      <c r="O3943" s="121"/>
      <c r="P3943" s="121"/>
      <c r="Q3943" s="122"/>
      <c r="R3943" s="123"/>
      <c r="S3943" s="123"/>
      <c r="T3943" s="123"/>
      <c r="U3943" s="123"/>
      <c r="V3943" s="605"/>
      <c r="W3943" s="605"/>
      <c r="X3943" s="123"/>
      <c r="Y3943" s="123"/>
      <c r="Z3943" s="123"/>
      <c r="AA3943" s="123"/>
      <c r="AB3943" s="123"/>
      <c r="AC3943" s="123"/>
      <c r="AD3943" s="123"/>
      <c r="AE3943" s="123"/>
      <c r="AF3943" s="123"/>
      <c r="AG3943" s="123"/>
      <c r="AH3943" s="123"/>
      <c r="AI3943" s="123"/>
    </row>
    <row r="3944" spans="3:53" outlineLevel="2" x14ac:dyDescent="0.2">
      <c r="E3944" s="544">
        <v>9.6</v>
      </c>
      <c r="F3944" s="328" t="s">
        <v>517</v>
      </c>
      <c r="G3944" s="309"/>
      <c r="H3944" s="309"/>
      <c r="I3944" s="309"/>
      <c r="J3944" s="309"/>
      <c r="K3944" s="309"/>
      <c r="L3944" s="309"/>
      <c r="M3944" s="309"/>
      <c r="N3944" s="309"/>
      <c r="O3944" s="309"/>
      <c r="P3944" s="309"/>
      <c r="Q3944" s="360"/>
      <c r="R3944" s="361"/>
      <c r="S3944" s="361"/>
      <c r="T3944" s="361"/>
      <c r="U3944" s="361"/>
      <c r="V3944" s="606"/>
      <c r="W3944" s="606"/>
      <c r="X3944" s="361"/>
      <c r="Y3944" s="361"/>
      <c r="Z3944" s="361"/>
      <c r="AA3944" s="361"/>
      <c r="AB3944" s="361"/>
      <c r="AC3944" s="361"/>
      <c r="AD3944" s="361"/>
      <c r="AE3944" s="361"/>
      <c r="AF3944" s="361"/>
      <c r="AG3944" s="361"/>
      <c r="AH3944" s="361"/>
      <c r="AI3944" s="361"/>
    </row>
    <row r="3945" spans="3:53" outlineLevel="2" x14ac:dyDescent="0.2">
      <c r="F3945" s="74" t="s">
        <v>518</v>
      </c>
      <c r="G3945" s="607" t="s">
        <v>519</v>
      </c>
      <c r="H3945" s="75"/>
      <c r="I3945" s="75"/>
      <c r="J3945" s="75"/>
      <c r="K3945" s="75"/>
      <c r="L3945" s="75"/>
      <c r="M3945" s="75"/>
      <c r="N3945" s="75"/>
      <c r="O3945" s="75"/>
      <c r="P3945" s="75"/>
      <c r="Q3945" s="76" t="s">
        <v>110</v>
      </c>
      <c r="R3945" s="608"/>
      <c r="S3945" s="547"/>
      <c r="T3945" s="547"/>
      <c r="U3945" s="547"/>
      <c r="V3945" s="547"/>
      <c r="W3945" s="609">
        <v>3349.5</v>
      </c>
      <c r="X3945" s="547"/>
      <c r="Y3945" s="547"/>
      <c r="Z3945" s="547"/>
      <c r="AA3945" s="610"/>
      <c r="AI3945" s="42"/>
    </row>
    <row r="3946" spans="3:53" outlineLevel="2" x14ac:dyDescent="0.2">
      <c r="F3946" s="79" t="s">
        <v>520</v>
      </c>
      <c r="G3946" s="106" t="s">
        <v>521</v>
      </c>
      <c r="Q3946" s="611" t="s">
        <v>130</v>
      </c>
      <c r="R3946" s="612"/>
      <c r="S3946" s="552"/>
      <c r="T3946" s="552"/>
      <c r="U3946" s="552"/>
      <c r="V3946" s="552"/>
      <c r="W3946" s="613"/>
      <c r="X3946" s="77">
        <v>6.561343207586573E-2</v>
      </c>
      <c r="Y3946" s="552"/>
      <c r="Z3946" s="552"/>
      <c r="AA3946" s="614"/>
    </row>
    <row r="3947" spans="3:53" outlineLevel="2" x14ac:dyDescent="0.2">
      <c r="F3947" s="79" t="s">
        <v>522</v>
      </c>
      <c r="G3947" s="106" t="s">
        <v>523</v>
      </c>
      <c r="Q3947" s="611" t="s">
        <v>130</v>
      </c>
      <c r="R3947" s="612"/>
      <c r="S3947" s="552"/>
      <c r="T3947" s="552"/>
      <c r="U3947" s="552"/>
      <c r="V3947" s="552"/>
      <c r="W3947" s="613"/>
      <c r="X3947" s="77">
        <v>2.7690954110050757E-2</v>
      </c>
      <c r="Y3947" s="552"/>
      <c r="Z3947" s="552"/>
      <c r="AA3947" s="614"/>
      <c r="AI3947" s="42"/>
      <c r="AJ3947" s="42"/>
      <c r="AK3947" s="42"/>
      <c r="AL3947" s="42"/>
      <c r="AM3947" s="42"/>
      <c r="AN3947" s="42"/>
      <c r="AO3947" s="42"/>
      <c r="AP3947" s="42"/>
      <c r="AQ3947" s="42"/>
      <c r="AR3947" s="42"/>
      <c r="AS3947" s="42"/>
      <c r="AT3947" s="42"/>
      <c r="AU3947" s="42"/>
      <c r="AV3947" s="42"/>
      <c r="AW3947" s="42"/>
      <c r="AX3947" s="42"/>
      <c r="AY3947" s="42"/>
      <c r="AZ3947" s="42"/>
      <c r="BA3947" s="42"/>
    </row>
    <row r="3948" spans="3:53" outlineLevel="2" x14ac:dyDescent="0.2">
      <c r="F3948" s="79" t="s">
        <v>524</v>
      </c>
      <c r="G3948" s="106" t="s">
        <v>525</v>
      </c>
      <c r="Q3948" s="611" t="s">
        <v>130</v>
      </c>
      <c r="R3948" s="612"/>
      <c r="S3948" s="552"/>
      <c r="T3948" s="552"/>
      <c r="U3948" s="552"/>
      <c r="V3948" s="552"/>
      <c r="W3948" s="613"/>
      <c r="X3948" s="590">
        <v>3.6900663389272115E-2</v>
      </c>
      <c r="Y3948" s="552"/>
      <c r="Z3948" s="615"/>
      <c r="AA3948" s="616"/>
      <c r="AI3948" s="42"/>
      <c r="AJ3948" s="42"/>
      <c r="AK3948" s="42"/>
      <c r="AL3948" s="42"/>
      <c r="AM3948" s="42"/>
      <c r="AN3948" s="42"/>
      <c r="AO3948" s="42"/>
      <c r="AP3948" s="42"/>
      <c r="AQ3948" s="42"/>
      <c r="AR3948" s="42"/>
      <c r="AS3948" s="42"/>
      <c r="AT3948" s="42"/>
      <c r="AU3948" s="42"/>
      <c r="AV3948" s="42"/>
      <c r="AW3948" s="42"/>
      <c r="AX3948" s="42"/>
      <c r="AY3948" s="42"/>
      <c r="AZ3948" s="42"/>
      <c r="BA3948" s="42"/>
    </row>
    <row r="3949" spans="3:53" outlineLevel="2" x14ac:dyDescent="0.2">
      <c r="F3949" s="79" t="s">
        <v>526</v>
      </c>
      <c r="G3949" s="106" t="s">
        <v>527</v>
      </c>
      <c r="Q3949" s="611" t="s">
        <v>59</v>
      </c>
      <c r="R3949" s="612"/>
      <c r="S3949" s="552"/>
      <c r="T3949" s="552"/>
      <c r="U3949" s="552"/>
      <c r="V3949" s="552"/>
      <c r="W3949" s="613"/>
      <c r="X3949" s="550">
        <v>0</v>
      </c>
      <c r="Y3949" s="550">
        <v>0</v>
      </c>
      <c r="Z3949" s="617">
        <v>0</v>
      </c>
      <c r="AA3949" s="617">
        <v>0</v>
      </c>
      <c r="AI3949" s="42"/>
      <c r="AJ3949" s="42"/>
      <c r="AK3949" s="42"/>
      <c r="AL3949" s="42"/>
      <c r="AM3949" s="42"/>
      <c r="AN3949" s="42"/>
      <c r="AO3949" s="42"/>
      <c r="AP3949" s="42"/>
      <c r="AQ3949" s="42"/>
      <c r="AR3949" s="42"/>
      <c r="AS3949" s="42"/>
      <c r="AT3949" s="42"/>
      <c r="AU3949" s="42"/>
      <c r="AV3949" s="42"/>
      <c r="AW3949" s="42"/>
      <c r="AX3949" s="42"/>
      <c r="AY3949" s="42"/>
      <c r="AZ3949" s="42"/>
      <c r="BA3949" s="42"/>
    </row>
    <row r="3950" spans="3:53" outlineLevel="2" x14ac:dyDescent="0.2">
      <c r="F3950" s="82" t="s">
        <v>528</v>
      </c>
      <c r="G3950" s="618" t="s">
        <v>529</v>
      </c>
      <c r="H3950" s="83"/>
      <c r="I3950" s="83"/>
      <c r="J3950" s="83"/>
      <c r="K3950" s="83"/>
      <c r="L3950" s="83"/>
      <c r="M3950" s="83"/>
      <c r="N3950" s="83"/>
      <c r="O3950" s="83"/>
      <c r="P3950" s="83"/>
      <c r="Q3950" s="619" t="s">
        <v>59</v>
      </c>
      <c r="R3950" s="620"/>
      <c r="S3950" s="555"/>
      <c r="T3950" s="555"/>
      <c r="U3950" s="555"/>
      <c r="V3950" s="555"/>
      <c r="W3950" s="621"/>
      <c r="X3950" s="622">
        <v>2336676</v>
      </c>
      <c r="Y3950" s="622">
        <v>2336676</v>
      </c>
      <c r="Z3950" s="622">
        <v>2336676</v>
      </c>
      <c r="AA3950" s="622">
        <v>2336676</v>
      </c>
      <c r="AI3950" s="42"/>
      <c r="AJ3950" s="42"/>
      <c r="AK3950" s="42"/>
      <c r="AL3950" s="42"/>
      <c r="AM3950" s="42"/>
      <c r="AN3950" s="42"/>
      <c r="AO3950" s="42"/>
      <c r="AP3950" s="42"/>
      <c r="AQ3950" s="42"/>
      <c r="AR3950" s="42"/>
      <c r="AS3950" s="42"/>
      <c r="AT3950" s="42"/>
      <c r="AU3950" s="42"/>
      <c r="AV3950" s="42"/>
      <c r="AW3950" s="42"/>
      <c r="AX3950" s="42"/>
      <c r="AY3950" s="42"/>
      <c r="AZ3950" s="42"/>
      <c r="BA3950" s="42"/>
    </row>
    <row r="3951" spans="3:53" outlineLevel="2" x14ac:dyDescent="0.2">
      <c r="AI3951" s="42"/>
      <c r="AJ3951" s="42"/>
      <c r="AK3951" s="42"/>
      <c r="AL3951" s="42"/>
      <c r="AM3951" s="42"/>
      <c r="AN3951" s="42"/>
      <c r="AO3951" s="42"/>
      <c r="AP3951" s="42"/>
      <c r="AQ3951" s="42"/>
      <c r="AR3951" s="42"/>
      <c r="AS3951" s="42"/>
      <c r="AT3951" s="42"/>
      <c r="AU3951" s="42"/>
      <c r="AV3951" s="42"/>
      <c r="AW3951" s="42"/>
      <c r="AX3951" s="42"/>
      <c r="AY3951" s="42"/>
      <c r="AZ3951" s="42"/>
      <c r="BA3951" s="42"/>
    </row>
    <row r="3952" spans="3:53" outlineLevel="1" x14ac:dyDescent="0.2">
      <c r="E3952" s="121" t="s">
        <v>518</v>
      </c>
      <c r="F3952" s="121"/>
      <c r="G3952" s="121"/>
      <c r="H3952" s="121"/>
      <c r="I3952" s="121"/>
      <c r="J3952" s="121"/>
      <c r="K3952" s="121"/>
      <c r="L3952" s="121"/>
      <c r="M3952" s="121"/>
      <c r="N3952" s="121"/>
      <c r="O3952" s="121"/>
      <c r="P3952" s="121"/>
      <c r="Q3952" s="122"/>
      <c r="R3952" s="123"/>
      <c r="S3952" s="123"/>
      <c r="T3952" s="123"/>
      <c r="U3952" s="123"/>
      <c r="V3952" s="123"/>
      <c r="W3952" s="123"/>
      <c r="X3952" s="123"/>
      <c r="Y3952" s="123"/>
      <c r="Z3952" s="123"/>
      <c r="AA3952" s="123"/>
      <c r="AB3952" s="123"/>
      <c r="AC3952" s="123"/>
      <c r="AD3952" s="123"/>
      <c r="AE3952" s="123"/>
      <c r="AF3952" s="123"/>
      <c r="AG3952" s="123"/>
      <c r="AH3952" s="123"/>
      <c r="AI3952" s="123"/>
    </row>
    <row r="3953" spans="5:35" outlineLevel="2" x14ac:dyDescent="0.2">
      <c r="F3953" s="79" t="s">
        <v>530</v>
      </c>
      <c r="G3953" s="106" t="s">
        <v>531</v>
      </c>
      <c r="Q3953" s="611" t="s">
        <v>110</v>
      </c>
      <c r="R3953" s="623"/>
      <c r="S3953" s="624"/>
      <c r="T3953" s="624"/>
      <c r="U3953" s="624"/>
      <c r="V3953" s="624"/>
      <c r="W3953" s="625"/>
      <c r="X3953" s="626">
        <v>3569.2721907381119</v>
      </c>
      <c r="Y3953" s="552"/>
      <c r="Z3953" s="552"/>
      <c r="AA3953" s="627"/>
      <c r="AI3953" s="42"/>
    </row>
    <row r="3954" spans="5:35" outlineLevel="2" x14ac:dyDescent="0.2">
      <c r="F3954" s="79" t="s">
        <v>532</v>
      </c>
      <c r="G3954" s="106" t="s">
        <v>533</v>
      </c>
      <c r="Q3954" s="611" t="s">
        <v>110</v>
      </c>
      <c r="R3954" s="612"/>
      <c r="S3954" s="552"/>
      <c r="T3954" s="552"/>
      <c r="U3954" s="552"/>
      <c r="V3954" s="552"/>
      <c r="W3954" s="628"/>
      <c r="X3954" s="629">
        <v>941.38887846683497</v>
      </c>
      <c r="Y3954" s="629">
        <v>967.45683470017218</v>
      </c>
      <c r="Z3954" s="629">
        <v>994.24663751330945</v>
      </c>
      <c r="AA3954" s="629">
        <v>1021.7782755267627</v>
      </c>
      <c r="AI3954" s="42"/>
    </row>
    <row r="3955" spans="5:35" outlineLevel="2" x14ac:dyDescent="0.2">
      <c r="F3955" s="82" t="s">
        <v>534</v>
      </c>
      <c r="G3955" s="618" t="s">
        <v>535</v>
      </c>
      <c r="H3955" s="83"/>
      <c r="I3955" s="83"/>
      <c r="J3955" s="83"/>
      <c r="K3955" s="83"/>
      <c r="L3955" s="83"/>
      <c r="M3955" s="83"/>
      <c r="N3955" s="83"/>
      <c r="O3955" s="83"/>
      <c r="P3955" s="83"/>
      <c r="Q3955" s="619" t="s">
        <v>536</v>
      </c>
      <c r="R3955" s="620"/>
      <c r="S3955" s="555"/>
      <c r="T3955" s="555"/>
      <c r="U3955" s="555"/>
      <c r="V3955" s="555"/>
      <c r="W3955" s="630"/>
      <c r="X3955" s="631">
        <v>0.40287522894352273</v>
      </c>
      <c r="Y3955" s="631">
        <v>0.41403122842027401</v>
      </c>
      <c r="Z3955" s="631">
        <v>0.42549614816658771</v>
      </c>
      <c r="AA3955" s="631">
        <v>0.43727854247947201</v>
      </c>
      <c r="AI3955" s="42"/>
    </row>
    <row r="3956" spans="5:35" outlineLevel="2" x14ac:dyDescent="0.2">
      <c r="F3956" s="607" t="s">
        <v>537</v>
      </c>
      <c r="I3956" s="632"/>
      <c r="K3956" s="633"/>
      <c r="Q3956" s="72"/>
      <c r="X3956" s="634"/>
      <c r="Y3956" s="634"/>
      <c r="Z3956" s="634"/>
      <c r="AA3956" s="634"/>
      <c r="AI3956" s="42"/>
    </row>
    <row r="3957" spans="5:35" outlineLevel="2" x14ac:dyDescent="0.2">
      <c r="E3957" s="635"/>
      <c r="I3957" s="515" t="s">
        <v>538</v>
      </c>
      <c r="J3957" s="515" t="s">
        <v>539</v>
      </c>
      <c r="K3957" s="515" t="s">
        <v>540</v>
      </c>
      <c r="L3957" s="515" t="s">
        <v>48</v>
      </c>
      <c r="M3957" s="515" t="s">
        <v>451</v>
      </c>
      <c r="R3957"/>
      <c r="S3957"/>
      <c r="T3957"/>
      <c r="U3957"/>
      <c r="V3957"/>
      <c r="W3957"/>
      <c r="X3957"/>
      <c r="Y3957"/>
      <c r="Z3957"/>
      <c r="AA3957"/>
      <c r="AB3957"/>
      <c r="AC3957"/>
      <c r="AD3957"/>
      <c r="AE3957"/>
      <c r="AF3957"/>
      <c r="AG3957"/>
      <c r="AH3957"/>
    </row>
    <row r="3958" spans="5:35" outlineLevel="2" x14ac:dyDescent="0.2">
      <c r="E3958" s="636">
        <v>1</v>
      </c>
      <c r="F3958" s="74" t="s">
        <v>660</v>
      </c>
      <c r="G3958" s="637"/>
      <c r="H3958" s="638"/>
      <c r="I3958" s="639">
        <v>0</v>
      </c>
      <c r="J3958" s="639">
        <v>31277</v>
      </c>
      <c r="K3958" s="640">
        <v>1.8922880504432676E-2</v>
      </c>
      <c r="L3958" s="641">
        <v>0</v>
      </c>
      <c r="M3958" s="641">
        <v>1</v>
      </c>
      <c r="N3958" s="75"/>
      <c r="O3958" s="75"/>
      <c r="P3958" s="75"/>
      <c r="Q3958" s="642" t="s">
        <v>110</v>
      </c>
      <c r="R3958" s="608"/>
      <c r="S3958" s="547"/>
      <c r="T3958" s="547"/>
      <c r="U3958" s="547"/>
      <c r="V3958" s="643"/>
      <c r="W3958" s="644"/>
      <c r="X3958" s="645">
        <v>17.813789255429814</v>
      </c>
      <c r="Y3958" s="645">
        <v>18.307070076228033</v>
      </c>
      <c r="Z3958" s="645">
        <v>18.814010313598345</v>
      </c>
      <c r="AA3958" s="645">
        <v>19.334988209818217</v>
      </c>
      <c r="AB3958" s="646">
        <v>19.838538771516117</v>
      </c>
      <c r="AC3958" s="646">
        <v>20.355203546961377</v>
      </c>
      <c r="AD3958" s="646">
        <v>20.885324076041538</v>
      </c>
      <c r="AE3958" s="646">
        <v>21.429250793534596</v>
      </c>
      <c r="AF3958" s="646">
        <v>21.987343260762998</v>
      </c>
      <c r="AG3958" s="646">
        <v>22.559970403280705</v>
      </c>
      <c r="AH3958" s="646">
        <v>22.559970403280705</v>
      </c>
      <c r="AI3958" s="646">
        <v>22.559970403280705</v>
      </c>
    </row>
    <row r="3959" spans="5:35" outlineLevel="2" x14ac:dyDescent="0.2">
      <c r="E3959" s="636">
        <v>2</v>
      </c>
      <c r="F3959" s="79" t="s">
        <v>132</v>
      </c>
      <c r="G3959" s="647"/>
      <c r="H3959" s="648"/>
      <c r="I3959" s="639">
        <v>0</v>
      </c>
      <c r="J3959" s="639">
        <v>5676</v>
      </c>
      <c r="K3959" s="640">
        <v>3.4340336267276233E-3</v>
      </c>
      <c r="L3959" s="641">
        <v>0</v>
      </c>
      <c r="M3959" s="641">
        <v>1</v>
      </c>
      <c r="Q3959" s="519" t="s">
        <v>110</v>
      </c>
      <c r="R3959" s="612"/>
      <c r="S3959" s="552"/>
      <c r="T3959" s="552"/>
      <c r="U3959" s="552"/>
      <c r="V3959" s="649"/>
      <c r="W3959" s="650"/>
      <c r="X3959" s="651">
        <v>3.2327610644825153</v>
      </c>
      <c r="Y3959" s="651">
        <v>3.3222793027678592</v>
      </c>
      <c r="Z3959" s="651">
        <v>3.4142763864815748</v>
      </c>
      <c r="AA3959" s="652">
        <v>3.5088209572186657</v>
      </c>
      <c r="AB3959" s="646">
        <v>3.6002028988434147</v>
      </c>
      <c r="AC3959" s="646">
        <v>3.6939647451019209</v>
      </c>
      <c r="AD3959" s="646">
        <v>3.7901684770154351</v>
      </c>
      <c r="AE3959" s="646">
        <v>3.8888776898072819</v>
      </c>
      <c r="AF3959" s="646">
        <v>3.9901576349423142</v>
      </c>
      <c r="AG3959" s="646">
        <v>4.0940752632612227</v>
      </c>
      <c r="AH3959" s="646">
        <v>4.0940752632612227</v>
      </c>
      <c r="AI3959" s="646">
        <v>4.0940752632612227</v>
      </c>
    </row>
    <row r="3960" spans="5:35" outlineLevel="2" x14ac:dyDescent="0.2">
      <c r="E3960" s="636">
        <v>3</v>
      </c>
      <c r="F3960" s="79" t="s">
        <v>133</v>
      </c>
      <c r="G3960" s="647"/>
      <c r="H3960" s="648"/>
      <c r="I3960" s="639">
        <v>0</v>
      </c>
      <c r="J3960" s="639">
        <v>9134.2999999999993</v>
      </c>
      <c r="K3960" s="640">
        <v>5.5263378006726793E-3</v>
      </c>
      <c r="L3960" s="641">
        <v>0</v>
      </c>
      <c r="M3960" s="641">
        <v>1</v>
      </c>
      <c r="Q3960" s="519" t="s">
        <v>110</v>
      </c>
      <c r="R3960" s="612"/>
      <c r="S3960" s="552"/>
      <c r="T3960" s="552"/>
      <c r="U3960" s="552"/>
      <c r="V3960" s="649"/>
      <c r="W3960" s="650"/>
      <c r="X3960" s="651">
        <v>5.2024329442041291</v>
      </c>
      <c r="Y3960" s="651">
        <v>5.3464932761227013</v>
      </c>
      <c r="Z3960" s="651">
        <v>5.4945427760815093</v>
      </c>
      <c r="AA3960" s="652">
        <v>5.6466919079496929</v>
      </c>
      <c r="AB3960" s="646">
        <v>5.7937514691517622</v>
      </c>
      <c r="AC3960" s="646">
        <v>5.944640974486342</v>
      </c>
      <c r="AD3960" s="646">
        <v>6.0994601690630885</v>
      </c>
      <c r="AE3960" s="646">
        <v>6.2583113957023713</v>
      </c>
      <c r="AF3960" s="646">
        <v>6.421299662588722</v>
      </c>
      <c r="AG3960" s="646">
        <v>6.588532712686221</v>
      </c>
      <c r="AH3960" s="646">
        <v>6.588532712686221</v>
      </c>
      <c r="AI3960" s="646">
        <v>6.588532712686221</v>
      </c>
    </row>
    <row r="3961" spans="5:35" outlineLevel="2" x14ac:dyDescent="0.2">
      <c r="E3961" s="636">
        <v>4</v>
      </c>
      <c r="F3961" s="79" t="s">
        <v>134</v>
      </c>
      <c r="G3961" s="647"/>
      <c r="H3961" s="648"/>
      <c r="I3961" s="639">
        <v>12</v>
      </c>
      <c r="J3961" s="639">
        <v>185465.5</v>
      </c>
      <c r="K3961" s="640">
        <v>0.1122156398874864</v>
      </c>
      <c r="L3961" s="641">
        <v>6.4697874405251311E-5</v>
      </c>
      <c r="M3961" s="641">
        <v>0.99993530212559478</v>
      </c>
      <c r="Q3961" s="519" t="s">
        <v>110</v>
      </c>
      <c r="R3961" s="612"/>
      <c r="S3961" s="552"/>
      <c r="T3961" s="552"/>
      <c r="U3961" s="552"/>
      <c r="V3961" s="649"/>
      <c r="W3961" s="650"/>
      <c r="X3961" s="651">
        <v>105.63855538011904</v>
      </c>
      <c r="Y3961" s="651">
        <v>108.56378776940197</v>
      </c>
      <c r="Z3961" s="651">
        <v>111.57002263453775</v>
      </c>
      <c r="AA3961" s="652">
        <v>114.65950301136806</v>
      </c>
      <c r="AB3961" s="646">
        <v>117.64563656980788</v>
      </c>
      <c r="AC3961" s="646">
        <v>120.70953946611023</v>
      </c>
      <c r="AD3961" s="646">
        <v>123.85323708520622</v>
      </c>
      <c r="AE3961" s="646">
        <v>127.07880756011809</v>
      </c>
      <c r="AF3961" s="646">
        <v>130.38838314570353</v>
      </c>
      <c r="AG3961" s="646">
        <v>133.78415162817717</v>
      </c>
      <c r="AH3961" s="646">
        <v>133.78415162817717</v>
      </c>
      <c r="AI3961" s="646">
        <v>133.78415162817717</v>
      </c>
    </row>
    <row r="3962" spans="5:35" outlineLevel="2" x14ac:dyDescent="0.2">
      <c r="E3962" s="636">
        <v>5</v>
      </c>
      <c r="F3962" s="79" t="s">
        <v>135</v>
      </c>
      <c r="G3962" s="647"/>
      <c r="H3962" s="648"/>
      <c r="I3962" s="639">
        <v>0</v>
      </c>
      <c r="J3962" s="639">
        <v>646580.5</v>
      </c>
      <c r="K3962" s="640">
        <v>0.39118731137885132</v>
      </c>
      <c r="L3962" s="641">
        <v>0</v>
      </c>
      <c r="M3962" s="641">
        <v>1</v>
      </c>
      <c r="Q3962" s="519" t="s">
        <v>110</v>
      </c>
      <c r="R3962" s="612"/>
      <c r="S3962" s="552"/>
      <c r="T3962" s="552"/>
      <c r="U3962" s="552"/>
      <c r="V3962" s="649"/>
      <c r="W3962" s="650"/>
      <c r="X3962" s="651">
        <v>368.25938432939341</v>
      </c>
      <c r="Y3962" s="651">
        <v>378.45683804145415</v>
      </c>
      <c r="Z3962" s="651">
        <v>388.93666897629492</v>
      </c>
      <c r="AA3962" s="652">
        <v>399.70669642863345</v>
      </c>
      <c r="AB3962" s="646">
        <v>410.11645356512059</v>
      </c>
      <c r="AC3962" s="646">
        <v>420.79731710189793</v>
      </c>
      <c r="AD3962" s="646">
        <v>431.75634759564457</v>
      </c>
      <c r="AE3962" s="646">
        <v>443.00078948457315</v>
      </c>
      <c r="AF3962" s="646">
        <v>454.53807587734656</v>
      </c>
      <c r="AG3962" s="646">
        <v>466.37583346671477</v>
      </c>
      <c r="AH3962" s="646">
        <v>466.37583346671477</v>
      </c>
      <c r="AI3962" s="646">
        <v>466.37583346671477</v>
      </c>
    </row>
    <row r="3963" spans="5:35" outlineLevel="2" x14ac:dyDescent="0.2">
      <c r="E3963" s="636">
        <v>6</v>
      </c>
      <c r="F3963" s="79" t="s">
        <v>136</v>
      </c>
      <c r="G3963" s="647"/>
      <c r="H3963" s="648"/>
      <c r="I3963" s="639">
        <v>79</v>
      </c>
      <c r="J3963" s="639">
        <v>13358</v>
      </c>
      <c r="K3963" s="640">
        <v>8.1295119524910277E-3</v>
      </c>
      <c r="L3963" s="641">
        <v>5.8792885316662942E-3</v>
      </c>
      <c r="M3963" s="641">
        <v>0.9941207114683337</v>
      </c>
      <c r="Q3963" s="519" t="s">
        <v>110</v>
      </c>
      <c r="R3963" s="612"/>
      <c r="S3963" s="552"/>
      <c r="T3963" s="552"/>
      <c r="U3963" s="552"/>
      <c r="V3963" s="649"/>
      <c r="W3963" s="650"/>
      <c r="X3963" s="651">
        <v>7.6530321394382588</v>
      </c>
      <c r="Y3963" s="651">
        <v>7.8649519012141864</v>
      </c>
      <c r="Z3963" s="651">
        <v>8.0827399233884627</v>
      </c>
      <c r="AA3963" s="652">
        <v>8.306558703690488</v>
      </c>
      <c r="AB3963" s="646">
        <v>8.5228904777588035</v>
      </c>
      <c r="AC3963" s="646">
        <v>8.7448562861054473</v>
      </c>
      <c r="AD3963" s="646">
        <v>8.9726028586427784</v>
      </c>
      <c r="AE3963" s="646">
        <v>9.2062807466420811</v>
      </c>
      <c r="AF3963" s="646">
        <v>9.4460444222550883</v>
      </c>
      <c r="AG3963" s="646">
        <v>9.6920523806273877</v>
      </c>
      <c r="AH3963" s="646">
        <v>9.6920523806273877</v>
      </c>
      <c r="AI3963" s="646">
        <v>9.6920523806273877</v>
      </c>
    </row>
    <row r="3964" spans="5:35" outlineLevel="2" x14ac:dyDescent="0.2">
      <c r="E3964" s="636">
        <v>7</v>
      </c>
      <c r="F3964" s="79" t="s">
        <v>137</v>
      </c>
      <c r="G3964" s="647"/>
      <c r="H3964" s="648"/>
      <c r="I3964" s="639">
        <v>0</v>
      </c>
      <c r="J3964" s="639">
        <v>2533</v>
      </c>
      <c r="K3964" s="640">
        <v>1.5324889317302802E-3</v>
      </c>
      <c r="L3964" s="641">
        <v>0</v>
      </c>
      <c r="M3964" s="641">
        <v>1</v>
      </c>
      <c r="Q3964" s="519" t="s">
        <v>110</v>
      </c>
      <c r="R3964" s="612"/>
      <c r="S3964" s="552"/>
      <c r="T3964" s="552"/>
      <c r="U3964" s="552"/>
      <c r="V3964" s="649"/>
      <c r="W3964" s="650"/>
      <c r="X3964" s="651">
        <v>1.4426680367044065</v>
      </c>
      <c r="Y3964" s="651">
        <v>1.4826168911048252</v>
      </c>
      <c r="Z3964" s="651">
        <v>1.5236719673991947</v>
      </c>
      <c r="AA3964" s="652">
        <v>1.5658638979272166</v>
      </c>
      <c r="AB3964" s="646">
        <v>1.6066444578524262</v>
      </c>
      <c r="AC3964" s="646">
        <v>1.6484870858603184</v>
      </c>
      <c r="AD3964" s="646">
        <v>1.6914194419098132</v>
      </c>
      <c r="AE3964" s="646">
        <v>1.7354699063216785</v>
      </c>
      <c r="AF3964" s="646">
        <v>1.7806675985392679</v>
      </c>
      <c r="AG3964" s="646">
        <v>1.8270423963778506</v>
      </c>
      <c r="AH3964" s="646">
        <v>1.8270423963778506</v>
      </c>
      <c r="AI3964" s="646">
        <v>1.8270423963778506</v>
      </c>
    </row>
    <row r="3965" spans="5:35" outlineLevel="2" x14ac:dyDescent="0.2">
      <c r="E3965" s="636">
        <v>8</v>
      </c>
      <c r="F3965" s="79" t="s">
        <v>138</v>
      </c>
      <c r="G3965" s="647"/>
      <c r="H3965" s="648"/>
      <c r="I3965" s="639">
        <v>0</v>
      </c>
      <c r="J3965" s="639">
        <v>2412</v>
      </c>
      <c r="K3965" s="640">
        <v>1.4592827885248462E-3</v>
      </c>
      <c r="L3965" s="641">
        <v>0</v>
      </c>
      <c r="M3965" s="641">
        <v>1</v>
      </c>
      <c r="Q3965" s="519" t="s">
        <v>110</v>
      </c>
      <c r="R3965" s="612"/>
      <c r="S3965" s="552"/>
      <c r="T3965" s="552"/>
      <c r="U3965" s="552"/>
      <c r="V3965" s="649"/>
      <c r="W3965" s="650"/>
      <c r="X3965" s="651">
        <v>1.3737525876553605</v>
      </c>
      <c r="Y3965" s="651">
        <v>1.4117931075186885</v>
      </c>
      <c r="Z3965" s="651">
        <v>1.4508870056718741</v>
      </c>
      <c r="AA3965" s="652">
        <v>1.4910634511648029</v>
      </c>
      <c r="AB3965" s="646">
        <v>1.5298959464429733</v>
      </c>
      <c r="AC3965" s="646">
        <v>1.5697397754027191</v>
      </c>
      <c r="AD3965" s="646">
        <v>1.6106212767021195</v>
      </c>
      <c r="AE3965" s="646">
        <v>1.6525674749498176</v>
      </c>
      <c r="AF3965" s="646">
        <v>1.6956060985695671</v>
      </c>
      <c r="AG3965" s="646">
        <v>1.7397655981300335</v>
      </c>
      <c r="AH3965" s="646">
        <v>1.7397655981300335</v>
      </c>
      <c r="AI3965" s="646">
        <v>1.7397655981300335</v>
      </c>
    </row>
    <row r="3966" spans="5:35" outlineLevel="2" x14ac:dyDescent="0.2">
      <c r="E3966" s="636">
        <v>9</v>
      </c>
      <c r="F3966" s="79" t="s">
        <v>139</v>
      </c>
      <c r="G3966" s="647"/>
      <c r="H3966" s="648"/>
      <c r="I3966" s="639">
        <v>711</v>
      </c>
      <c r="J3966" s="639">
        <v>53823</v>
      </c>
      <c r="K3966" s="640">
        <v>3.2993585236075443E-2</v>
      </c>
      <c r="L3966" s="641">
        <v>1.3037737924964243E-2</v>
      </c>
      <c r="M3966" s="641">
        <v>0.98696226207503579</v>
      </c>
      <c r="Q3966" s="519" t="s">
        <v>110</v>
      </c>
      <c r="R3966" s="612"/>
      <c r="S3966" s="552"/>
      <c r="T3966" s="552"/>
      <c r="U3966" s="552"/>
      <c r="V3966" s="649"/>
      <c r="W3966" s="650"/>
      <c r="X3966" s="651">
        <v>31.059794201988986</v>
      </c>
      <c r="Y3966" s="651">
        <v>31.919869537903882</v>
      </c>
      <c r="Z3966" s="651">
        <v>32.803761180476776</v>
      </c>
      <c r="AA3966" s="652">
        <v>33.712128625962428</v>
      </c>
      <c r="AB3966" s="646">
        <v>34.59011009258753</v>
      </c>
      <c r="AC3966" s="646">
        <v>35.490957260286855</v>
      </c>
      <c r="AD3966" s="646">
        <v>36.415265631705388</v>
      </c>
      <c r="AE3966" s="646">
        <v>37.36364621845496</v>
      </c>
      <c r="AF3966" s="646">
        <v>38.336725945021882</v>
      </c>
      <c r="AG3966" s="646">
        <v>39.335148063193721</v>
      </c>
      <c r="AH3966" s="646">
        <v>39.335148063193721</v>
      </c>
      <c r="AI3966" s="646">
        <v>39.335148063193721</v>
      </c>
    </row>
    <row r="3967" spans="5:35" outlineLevel="2" x14ac:dyDescent="0.2">
      <c r="E3967" s="636">
        <v>10</v>
      </c>
      <c r="F3967" s="79" t="s">
        <v>140</v>
      </c>
      <c r="G3967" s="647"/>
      <c r="H3967" s="648"/>
      <c r="I3967" s="639">
        <v>3089</v>
      </c>
      <c r="J3967" s="639">
        <v>58422.799999999996</v>
      </c>
      <c r="K3967" s="640">
        <v>3.7215220162181858E-2</v>
      </c>
      <c r="L3967" s="641">
        <v>5.0218006951511747E-2</v>
      </c>
      <c r="M3967" s="641">
        <v>0.9497819930484882</v>
      </c>
      <c r="Q3967" s="519" t="s">
        <v>110</v>
      </c>
      <c r="R3967" s="612"/>
      <c r="S3967" s="552"/>
      <c r="T3967" s="552"/>
      <c r="U3967" s="552"/>
      <c r="V3967" s="649"/>
      <c r="W3967" s="650"/>
      <c r="X3967" s="651">
        <v>35.033994370372724</v>
      </c>
      <c r="Y3967" s="651">
        <v>36.004119100774489</v>
      </c>
      <c r="Z3967" s="651">
        <v>37.001107510566833</v>
      </c>
      <c r="AA3967" s="652">
        <v>38.02570348066299</v>
      </c>
      <c r="AB3967" s="646">
        <v>39.016025488561731</v>
      </c>
      <c r="AC3967" s="646">
        <v>40.032138937237555</v>
      </c>
      <c r="AD3967" s="646">
        <v>41.074715525806567</v>
      </c>
      <c r="AE3967" s="646">
        <v>42.144444446773711</v>
      </c>
      <c r="AF3967" s="646">
        <v>43.242032841621686</v>
      </c>
      <c r="AG3967" s="646">
        <v>44.368206268264927</v>
      </c>
      <c r="AH3967" s="646">
        <v>44.368206268264927</v>
      </c>
      <c r="AI3967" s="646">
        <v>44.368206268264927</v>
      </c>
    </row>
    <row r="3968" spans="5:35" outlineLevel="2" x14ac:dyDescent="0.2">
      <c r="E3968" s="636">
        <v>11</v>
      </c>
      <c r="F3968" s="79" t="s">
        <v>141</v>
      </c>
      <c r="G3968" s="647"/>
      <c r="H3968" s="648"/>
      <c r="I3968" s="639">
        <v>0</v>
      </c>
      <c r="J3968" s="639">
        <v>3101</v>
      </c>
      <c r="K3968" s="640">
        <v>1.8761342981822339E-3</v>
      </c>
      <c r="L3968" s="641">
        <v>0</v>
      </c>
      <c r="M3968" s="641">
        <v>1</v>
      </c>
      <c r="Q3968" s="519" t="s">
        <v>110</v>
      </c>
      <c r="R3968" s="612"/>
      <c r="S3968" s="552"/>
      <c r="T3968" s="552"/>
      <c r="U3968" s="552"/>
      <c r="V3968" s="649"/>
      <c r="W3968" s="650"/>
      <c r="X3968" s="651">
        <v>1.7661719628189356</v>
      </c>
      <c r="Y3968" s="651">
        <v>1.8150789495918129</v>
      </c>
      <c r="Z3968" s="651">
        <v>1.8653402174910787</v>
      </c>
      <c r="AA3968" s="652">
        <v>1.9169932678532562</v>
      </c>
      <c r="AB3968" s="646">
        <v>1.9669184618240714</v>
      </c>
      <c r="AC3968" s="646">
        <v>2.0181438820579736</v>
      </c>
      <c r="AD3968" s="646">
        <v>2.0707033909839438</v>
      </c>
      <c r="AE3968" s="646">
        <v>2.1246317329267761</v>
      </c>
      <c r="AF3968" s="646">
        <v>2.179964557074721</v>
      </c>
      <c r="AG3968" s="646">
        <v>2.2367384410452873</v>
      </c>
      <c r="AH3968" s="646">
        <v>2.2367384410452873</v>
      </c>
      <c r="AI3968" s="646">
        <v>2.2367384410452873</v>
      </c>
    </row>
    <row r="3969" spans="5:35" outlineLevel="2" x14ac:dyDescent="0.2">
      <c r="E3969" s="636">
        <v>12</v>
      </c>
      <c r="F3969" s="79" t="s">
        <v>142</v>
      </c>
      <c r="G3969" s="647"/>
      <c r="H3969" s="648"/>
      <c r="I3969" s="639">
        <v>0</v>
      </c>
      <c r="J3969" s="639">
        <v>22577</v>
      </c>
      <c r="K3969" s="640">
        <v>1.3659298307017186E-2</v>
      </c>
      <c r="L3969" s="641">
        <v>0</v>
      </c>
      <c r="M3969" s="641">
        <v>1</v>
      </c>
      <c r="Q3969" s="519" t="s">
        <v>110</v>
      </c>
      <c r="R3969" s="612"/>
      <c r="S3969" s="552"/>
      <c r="T3969" s="552"/>
      <c r="U3969" s="552"/>
      <c r="V3969" s="649"/>
      <c r="W3969" s="650"/>
      <c r="X3969" s="651">
        <v>12.858711513886847</v>
      </c>
      <c r="Y3969" s="651">
        <v>13.214781504332267</v>
      </c>
      <c r="Z3969" s="651">
        <v>13.580711412543078</v>
      </c>
      <c r="AA3969" s="652">
        <v>13.956774269049651</v>
      </c>
      <c r="AB3969" s="646">
        <v>14.320257372654648</v>
      </c>
      <c r="AC3969" s="646">
        <v>14.693206844638141</v>
      </c>
      <c r="AD3969" s="646">
        <v>15.07586922226524</v>
      </c>
      <c r="AE3969" s="646">
        <v>15.468497463491724</v>
      </c>
      <c r="AF3969" s="646">
        <v>15.871351114181229</v>
      </c>
      <c r="AG3969" s="646">
        <v>16.284696479677351</v>
      </c>
      <c r="AH3969" s="646">
        <v>16.284696479677351</v>
      </c>
      <c r="AI3969" s="646">
        <v>16.284696479677351</v>
      </c>
    </row>
    <row r="3970" spans="5:35" outlineLevel="2" x14ac:dyDescent="0.2">
      <c r="E3970" s="636">
        <v>13</v>
      </c>
      <c r="F3970" s="79" t="s">
        <v>143</v>
      </c>
      <c r="G3970" s="647"/>
      <c r="H3970" s="648"/>
      <c r="I3970" s="639">
        <v>0</v>
      </c>
      <c r="J3970" s="639">
        <v>17902</v>
      </c>
      <c r="K3970" s="640">
        <v>1.0830879137716335E-2</v>
      </c>
      <c r="L3970" s="641">
        <v>0</v>
      </c>
      <c r="M3970" s="641">
        <v>1</v>
      </c>
      <c r="Q3970" s="519" t="s">
        <v>110</v>
      </c>
      <c r="R3970" s="612"/>
      <c r="S3970" s="552"/>
      <c r="T3970" s="552"/>
      <c r="U3970" s="552"/>
      <c r="V3970" s="649"/>
      <c r="W3970" s="650"/>
      <c r="X3970" s="651">
        <v>10.196069164264621</v>
      </c>
      <c r="Y3970" s="651">
        <v>10.478408047595176</v>
      </c>
      <c r="Z3970" s="651">
        <v>10.768565163987518</v>
      </c>
      <c r="AA3970" s="652">
        <v>11.066757007774587</v>
      </c>
      <c r="AB3970" s="646">
        <v>11.354973977289433</v>
      </c>
      <c r="AC3970" s="646">
        <v>11.650697122412721</v>
      </c>
      <c r="AD3970" s="646">
        <v>11.954121930149812</v>
      </c>
      <c r="AE3970" s="646">
        <v>12.265448978669834</v>
      </c>
      <c r="AF3970" s="646">
        <v>12.584884069897345</v>
      </c>
      <c r="AG3970" s="646">
        <v>12.912638365557159</v>
      </c>
      <c r="AH3970" s="646">
        <v>12.912638365557159</v>
      </c>
      <c r="AI3970" s="646">
        <v>12.912638365557159</v>
      </c>
    </row>
    <row r="3971" spans="5:35" outlineLevel="2" x14ac:dyDescent="0.2">
      <c r="E3971" s="636">
        <v>14</v>
      </c>
      <c r="F3971" s="79" t="s">
        <v>144</v>
      </c>
      <c r="G3971" s="647"/>
      <c r="H3971" s="648"/>
      <c r="I3971" s="639">
        <v>0</v>
      </c>
      <c r="J3971" s="639">
        <v>800</v>
      </c>
      <c r="K3971" s="640">
        <v>4.8400755838303361E-4</v>
      </c>
      <c r="L3971" s="641">
        <v>0</v>
      </c>
      <c r="M3971" s="641">
        <v>1</v>
      </c>
      <c r="Q3971" s="519" t="s">
        <v>110</v>
      </c>
      <c r="R3971" s="612"/>
      <c r="S3971" s="552"/>
      <c r="T3971" s="552"/>
      <c r="U3971" s="552"/>
      <c r="V3971" s="649"/>
      <c r="W3971" s="650"/>
      <c r="X3971" s="651">
        <v>0.45563933255567518</v>
      </c>
      <c r="Y3971" s="651">
        <v>0.46825642040420851</v>
      </c>
      <c r="Z3971" s="651">
        <v>0.48122288745335795</v>
      </c>
      <c r="AA3971" s="652">
        <v>0.49454840834653502</v>
      </c>
      <c r="AB3971" s="646">
        <v>0.50742817460795142</v>
      </c>
      <c r="AC3971" s="646">
        <v>0.5206433749262751</v>
      </c>
      <c r="AD3971" s="646">
        <v>0.53420274517483246</v>
      </c>
      <c r="AE3971" s="646">
        <v>0.54811524873957485</v>
      </c>
      <c r="AF3971" s="646">
        <v>0.56239008244430111</v>
      </c>
      <c r="AG3971" s="646">
        <v>0.57703668263019381</v>
      </c>
      <c r="AH3971" s="646">
        <v>0.57703668263019381</v>
      </c>
      <c r="AI3971" s="646">
        <v>0.57703668263019381</v>
      </c>
    </row>
    <row r="3972" spans="5:35" outlineLevel="2" x14ac:dyDescent="0.2">
      <c r="E3972" s="636">
        <v>15</v>
      </c>
      <c r="F3972" s="79" t="s">
        <v>145</v>
      </c>
      <c r="G3972" s="647"/>
      <c r="H3972" s="648"/>
      <c r="I3972" s="639">
        <v>0</v>
      </c>
      <c r="J3972" s="639">
        <v>162347.25</v>
      </c>
      <c r="K3972" s="640">
        <v>9.8221620103374943E-2</v>
      </c>
      <c r="L3972" s="641">
        <v>0</v>
      </c>
      <c r="M3972" s="641">
        <v>1</v>
      </c>
      <c r="Q3972" s="519" t="s">
        <v>110</v>
      </c>
      <c r="R3972" s="612"/>
      <c r="S3972" s="552"/>
      <c r="T3972" s="552"/>
      <c r="U3972" s="552"/>
      <c r="V3972" s="649"/>
      <c r="W3972" s="650"/>
      <c r="X3972" s="651">
        <v>92.464740790311666</v>
      </c>
      <c r="Y3972" s="651">
        <v>95.025177684333926</v>
      </c>
      <c r="Z3972" s="651">
        <v>97.656515518890217</v>
      </c>
      <c r="AA3972" s="652">
        <v>100.36071760867127</v>
      </c>
      <c r="AB3972" s="646">
        <v>102.97446090015093</v>
      </c>
      <c r="AC3972" s="646">
        <v>105.65627518749965</v>
      </c>
      <c r="AD3972" s="646">
        <v>108.40793327698103</v>
      </c>
      <c r="AE3972" s="646">
        <v>111.23125414491992</v>
      </c>
      <c r="AF3972" s="646">
        <v>114.12810414013192</v>
      </c>
      <c r="AG3972" s="646">
        <v>117.10039821766837</v>
      </c>
      <c r="AH3972" s="646">
        <v>117.10039821766837</v>
      </c>
      <c r="AI3972" s="646">
        <v>117.10039821766837</v>
      </c>
    </row>
    <row r="3973" spans="5:35" outlineLevel="2" x14ac:dyDescent="0.2">
      <c r="E3973" s="636">
        <v>16</v>
      </c>
      <c r="F3973" s="79" t="s">
        <v>146</v>
      </c>
      <c r="G3973" s="647"/>
      <c r="H3973" s="648"/>
      <c r="I3973" s="639">
        <v>9341</v>
      </c>
      <c r="J3973" s="639">
        <v>183021.4</v>
      </c>
      <c r="K3973" s="640">
        <v>0.11638106943587558</v>
      </c>
      <c r="L3973" s="641">
        <v>4.8559385825920245E-2</v>
      </c>
      <c r="M3973" s="641">
        <v>0.95144061417407977</v>
      </c>
      <c r="Q3973" s="519" t="s">
        <v>110</v>
      </c>
      <c r="R3973" s="612"/>
      <c r="S3973" s="552"/>
      <c r="T3973" s="552"/>
      <c r="U3973" s="552"/>
      <c r="V3973" s="649"/>
      <c r="W3973" s="650"/>
      <c r="X3973" s="651">
        <v>109.55984443100975</v>
      </c>
      <c r="Y3973" s="651">
        <v>112.59366105545314</v>
      </c>
      <c r="Z3973" s="651">
        <v>115.71148695682228</v>
      </c>
      <c r="AA3973" s="652">
        <v>118.91564843214938</v>
      </c>
      <c r="AB3973" s="646">
        <v>122.01262686900573</v>
      </c>
      <c r="AC3973" s="646">
        <v>125.1902614311476</v>
      </c>
      <c r="AD3973" s="646">
        <v>128.45065268552395</v>
      </c>
      <c r="AE3973" s="646">
        <v>131.79595590517692</v>
      </c>
      <c r="AF3973" s="646">
        <v>135.22838249397947</v>
      </c>
      <c r="AG3973" s="646">
        <v>138.75020144847792</v>
      </c>
      <c r="AH3973" s="646">
        <v>138.75020144847792</v>
      </c>
      <c r="AI3973" s="646">
        <v>138.75020144847792</v>
      </c>
    </row>
    <row r="3974" spans="5:35" outlineLevel="2" x14ac:dyDescent="0.2">
      <c r="E3974" s="636">
        <v>17</v>
      </c>
      <c r="F3974" s="79" t="s">
        <v>147</v>
      </c>
      <c r="G3974" s="647"/>
      <c r="H3974" s="648"/>
      <c r="I3974" s="639">
        <v>33</v>
      </c>
      <c r="J3974" s="639">
        <v>47357</v>
      </c>
      <c r="K3974" s="640">
        <v>2.8671397739714954E-2</v>
      </c>
      <c r="L3974" s="641">
        <v>6.9634944081029752E-4</v>
      </c>
      <c r="M3974" s="641">
        <v>0.99930365055918968</v>
      </c>
      <c r="Q3974" s="519" t="s">
        <v>110</v>
      </c>
      <c r="R3974" s="612"/>
      <c r="S3974" s="552"/>
      <c r="T3974" s="552"/>
      <c r="U3974" s="552"/>
      <c r="V3974" s="649"/>
      <c r="W3974" s="650"/>
      <c r="X3974" s="651">
        <v>26.990934962266806</v>
      </c>
      <c r="Y3974" s="651">
        <v>27.738339703694301</v>
      </c>
      <c r="Z3974" s="651">
        <v>28.506440795518294</v>
      </c>
      <c r="AA3974" s="652">
        <v>29.295811339427868</v>
      </c>
      <c r="AB3974" s="646">
        <v>30.05877649333852</v>
      </c>
      <c r="AC3974" s="646">
        <v>30.841611922195217</v>
      </c>
      <c r="AD3974" s="646">
        <v>31.644835117294132</v>
      </c>
      <c r="AE3974" s="646">
        <v>32.468977047210558</v>
      </c>
      <c r="AF3974" s="646">
        <v>33.314582508794274</v>
      </c>
      <c r="AG3974" s="646">
        <v>34.182210487306094</v>
      </c>
      <c r="AH3974" s="646">
        <v>34.182210487306094</v>
      </c>
      <c r="AI3974" s="646">
        <v>34.182210487306094</v>
      </c>
    </row>
    <row r="3975" spans="5:35" outlineLevel="2" x14ac:dyDescent="0.2">
      <c r="E3975" s="636">
        <v>18</v>
      </c>
      <c r="F3975" s="79" t="s">
        <v>148</v>
      </c>
      <c r="G3975" s="647"/>
      <c r="H3975" s="648"/>
      <c r="I3975" s="639">
        <v>0</v>
      </c>
      <c r="J3975" s="639">
        <v>40817</v>
      </c>
      <c r="K3975" s="640">
        <v>2.4694670638150354E-2</v>
      </c>
      <c r="L3975" s="641">
        <v>0</v>
      </c>
      <c r="M3975" s="641">
        <v>1</v>
      </c>
      <c r="Q3975" s="519" t="s">
        <v>110</v>
      </c>
      <c r="R3975" s="612"/>
      <c r="S3975" s="552"/>
      <c r="T3975" s="552"/>
      <c r="U3975" s="552"/>
      <c r="V3975" s="649"/>
      <c r="W3975" s="650"/>
      <c r="X3975" s="651">
        <v>23.247288296156242</v>
      </c>
      <c r="Y3975" s="651">
        <v>23.891027889548223</v>
      </c>
      <c r="Z3975" s="651">
        <v>24.552593246479642</v>
      </c>
      <c r="AA3975" s="652">
        <v>25.232477979350652</v>
      </c>
      <c r="AB3975" s="646">
        <v>25.889619753715941</v>
      </c>
      <c r="AC3975" s="646">
        <v>26.563875792957212</v>
      </c>
      <c r="AD3975" s="646">
        <v>27.255691812251417</v>
      </c>
      <c r="AE3975" s="646">
        <v>27.965525134754028</v>
      </c>
      <c r="AF3975" s="646">
        <v>28.693844993911291</v>
      </c>
      <c r="AG3975" s="646">
        <v>29.441132843645768</v>
      </c>
      <c r="AH3975" s="646">
        <v>29.441132843645768</v>
      </c>
      <c r="AI3975" s="646">
        <v>29.441132843645768</v>
      </c>
    </row>
    <row r="3976" spans="5:35" outlineLevel="2" x14ac:dyDescent="0.2">
      <c r="E3976" s="636">
        <v>19</v>
      </c>
      <c r="F3976" s="79" t="s">
        <v>149</v>
      </c>
      <c r="G3976" s="647"/>
      <c r="H3976" s="648"/>
      <c r="I3976" s="639">
        <v>3000</v>
      </c>
      <c r="J3976" s="639">
        <v>78334</v>
      </c>
      <c r="K3976" s="640">
        <v>4.920783844190707E-2</v>
      </c>
      <c r="L3976" s="641">
        <v>3.6884943566036346E-2</v>
      </c>
      <c r="M3976" s="641">
        <v>0.96311505643396367</v>
      </c>
      <c r="Q3976" s="519" t="s">
        <v>110</v>
      </c>
      <c r="R3976" s="612"/>
      <c r="S3976" s="552"/>
      <c r="T3976" s="552"/>
      <c r="U3976" s="552"/>
      <c r="V3976" s="649"/>
      <c r="W3976" s="650"/>
      <c r="X3976" s="651">
        <v>46.323711842604105</v>
      </c>
      <c r="Y3976" s="651">
        <v>47.60645962144487</v>
      </c>
      <c r="Z3976" s="651">
        <v>48.924727910164272</v>
      </c>
      <c r="AA3976" s="652">
        <v>50.279500305571347</v>
      </c>
      <c r="AB3976" s="646">
        <v>51.588953941953896</v>
      </c>
      <c r="AC3976" s="646">
        <v>52.932510320317064</v>
      </c>
      <c r="AD3976" s="646">
        <v>54.311057595062266</v>
      </c>
      <c r="AE3976" s="646">
        <v>55.725507051230707</v>
      </c>
      <c r="AF3976" s="646">
        <v>57.176793706905961</v>
      </c>
      <c r="AG3976" s="646">
        <v>58.665876931305206</v>
      </c>
      <c r="AH3976" s="646">
        <v>58.665876931305206</v>
      </c>
      <c r="AI3976" s="646">
        <v>58.665876931305206</v>
      </c>
    </row>
    <row r="3977" spans="5:35" outlineLevel="2" x14ac:dyDescent="0.2">
      <c r="E3977" s="636">
        <v>20</v>
      </c>
      <c r="F3977" s="79" t="s">
        <v>150</v>
      </c>
      <c r="G3977" s="647"/>
      <c r="H3977" s="648"/>
      <c r="I3977" s="639">
        <v>0</v>
      </c>
      <c r="J3977" s="639">
        <v>14239</v>
      </c>
      <c r="K3977" s="640">
        <v>8.6147295297700193E-3</v>
      </c>
      <c r="L3977" s="641">
        <v>0</v>
      </c>
      <c r="M3977" s="641">
        <v>1</v>
      </c>
      <c r="Q3977" s="519" t="s">
        <v>110</v>
      </c>
      <c r="R3977" s="612"/>
      <c r="S3977" s="552"/>
      <c r="T3977" s="552"/>
      <c r="U3977" s="552"/>
      <c r="V3977" s="649"/>
      <c r="W3977" s="650"/>
      <c r="X3977" s="651">
        <v>8.1098105703253225</v>
      </c>
      <c r="Y3977" s="651">
        <v>8.3343789626694047</v>
      </c>
      <c r="Z3977" s="651">
        <v>8.5651658680604559</v>
      </c>
      <c r="AA3977" s="652">
        <v>8.8023434830578893</v>
      </c>
      <c r="AB3977" s="646">
        <v>9.0315872228032745</v>
      </c>
      <c r="AC3977" s="646">
        <v>9.2668012694690383</v>
      </c>
      <c r="AD3977" s="646">
        <v>9.5081411106805476</v>
      </c>
      <c r="AE3977" s="646">
        <v>9.7557662835035046</v>
      </c>
      <c r="AF3977" s="646">
        <v>10.009840479905501</v>
      </c>
      <c r="AG3977" s="646">
        <v>10.270531654964158</v>
      </c>
      <c r="AH3977" s="646">
        <v>10.270531654964158</v>
      </c>
      <c r="AI3977" s="646">
        <v>10.270531654964158</v>
      </c>
    </row>
    <row r="3978" spans="5:35" outlineLevel="2" x14ac:dyDescent="0.2">
      <c r="E3978" s="636">
        <v>21</v>
      </c>
      <c r="F3978" s="79" t="s">
        <v>151</v>
      </c>
      <c r="G3978" s="647"/>
      <c r="H3978" s="648"/>
      <c r="I3978" s="639">
        <v>0</v>
      </c>
      <c r="J3978" s="639">
        <v>27062</v>
      </c>
      <c r="K3978" s="640">
        <v>1.6372765681202068E-2</v>
      </c>
      <c r="L3978" s="641">
        <v>0</v>
      </c>
      <c r="M3978" s="641">
        <v>1</v>
      </c>
      <c r="Q3978" s="519" t="s">
        <v>110</v>
      </c>
      <c r="R3978" s="612"/>
      <c r="S3978" s="552"/>
      <c r="T3978" s="552"/>
      <c r="U3978" s="552"/>
      <c r="V3978" s="649"/>
      <c r="W3978" s="650"/>
      <c r="X3978" s="651">
        <v>15.4131395220271</v>
      </c>
      <c r="Y3978" s="651">
        <v>15.839944061223362</v>
      </c>
      <c r="Z3978" s="651">
        <v>16.278567225328466</v>
      </c>
      <c r="AA3978" s="652">
        <v>16.729336283342413</v>
      </c>
      <c r="AB3978" s="646">
        <v>17.165026576550474</v>
      </c>
      <c r="AC3978" s="646">
        <v>17.612063765318567</v>
      </c>
      <c r="AD3978" s="646">
        <v>18.07074336240164</v>
      </c>
      <c r="AE3978" s="646">
        <v>18.541368576737959</v>
      </c>
      <c r="AF3978" s="646">
        <v>19.024250513884585</v>
      </c>
      <c r="AG3978" s="646">
        <v>19.519708381672867</v>
      </c>
      <c r="AH3978" s="646">
        <v>19.519708381672867</v>
      </c>
      <c r="AI3978" s="646">
        <v>19.519708381672867</v>
      </c>
    </row>
    <row r="3979" spans="5:35" outlineLevel="2" x14ac:dyDescent="0.2">
      <c r="E3979" s="636">
        <v>22</v>
      </c>
      <c r="F3979" s="79" t="s">
        <v>658</v>
      </c>
      <c r="G3979" s="647"/>
      <c r="H3979" s="648"/>
      <c r="I3979" s="639">
        <v>0</v>
      </c>
      <c r="J3979" s="639">
        <v>30362</v>
      </c>
      <c r="K3979" s="640">
        <v>1.8369296859532081E-2</v>
      </c>
      <c r="L3979" s="641">
        <v>0</v>
      </c>
      <c r="M3979" s="641">
        <v>1</v>
      </c>
      <c r="Q3979" s="519" t="s">
        <v>110</v>
      </c>
      <c r="R3979" s="612"/>
      <c r="S3979" s="552"/>
      <c r="T3979" s="552"/>
      <c r="U3979" s="552"/>
      <c r="V3979" s="649"/>
      <c r="W3979" s="650"/>
      <c r="X3979" s="651">
        <v>17.292651768819258</v>
      </c>
      <c r="Y3979" s="651">
        <v>17.771501795390719</v>
      </c>
      <c r="Z3979" s="651">
        <v>18.263611636073566</v>
      </c>
      <c r="AA3979" s="652">
        <v>18.76934846777187</v>
      </c>
      <c r="AB3979" s="646">
        <v>19.258167796808277</v>
      </c>
      <c r="AC3979" s="646">
        <v>19.759717686889456</v>
      </c>
      <c r="AD3979" s="646">
        <v>20.274329686247828</v>
      </c>
      <c r="AE3979" s="646">
        <v>20.802343977788713</v>
      </c>
      <c r="AF3979" s="646">
        <v>21.344109603967333</v>
      </c>
      <c r="AG3979" s="646">
        <v>21.899984697522424</v>
      </c>
      <c r="AH3979" s="646">
        <v>21.899984697522424</v>
      </c>
      <c r="AI3979" s="646">
        <v>21.899984697522424</v>
      </c>
    </row>
    <row r="3980" spans="5:35" outlineLevel="2" x14ac:dyDescent="0.2">
      <c r="E3980" s="636">
        <v>0</v>
      </c>
      <c r="F3980" s="79" t="s">
        <v>152</v>
      </c>
      <c r="G3980" s="647"/>
      <c r="H3980" s="648"/>
      <c r="I3980" s="653">
        <v>0</v>
      </c>
      <c r="J3980" s="653">
        <v>0</v>
      </c>
      <c r="K3980" s="654">
        <v>0</v>
      </c>
      <c r="L3980" s="655">
        <v>0</v>
      </c>
      <c r="M3980" s="655">
        <v>0</v>
      </c>
      <c r="Q3980" s="519" t="s">
        <v>110</v>
      </c>
      <c r="R3980" s="612"/>
      <c r="S3980" s="552"/>
      <c r="T3980" s="552"/>
      <c r="U3980" s="552"/>
      <c r="V3980" s="649"/>
      <c r="W3980" s="650"/>
      <c r="X3980" s="651">
        <v>0</v>
      </c>
      <c r="Y3980" s="651">
        <v>0</v>
      </c>
      <c r="Z3980" s="651">
        <v>0</v>
      </c>
      <c r="AA3980" s="652">
        <v>0</v>
      </c>
      <c r="AB3980" s="646">
        <v>0</v>
      </c>
      <c r="AC3980" s="646">
        <v>0</v>
      </c>
      <c r="AD3980" s="646">
        <v>0</v>
      </c>
      <c r="AE3980" s="646">
        <v>0</v>
      </c>
      <c r="AF3980" s="646">
        <v>0</v>
      </c>
      <c r="AG3980" s="646">
        <v>0</v>
      </c>
      <c r="AH3980" s="646">
        <v>0</v>
      </c>
      <c r="AI3980" s="646">
        <v>0</v>
      </c>
    </row>
    <row r="3981" spans="5:35" outlineLevel="2" x14ac:dyDescent="0.2">
      <c r="E3981" s="636">
        <v>24</v>
      </c>
      <c r="F3981" s="74" t="s">
        <v>2</v>
      </c>
      <c r="G3981" s="637"/>
      <c r="H3981" s="638"/>
      <c r="I3981" s="653"/>
      <c r="J3981" s="639">
        <v>148953</v>
      </c>
      <c r="K3981" s="656"/>
      <c r="L3981" s="641">
        <v>0</v>
      </c>
      <c r="M3981" s="656"/>
      <c r="Q3981" s="519" t="s">
        <v>110</v>
      </c>
      <c r="R3981" s="612"/>
      <c r="S3981" s="552"/>
      <c r="T3981" s="552"/>
      <c r="U3981" s="552"/>
      <c r="V3981" s="649"/>
      <c r="W3981" s="650"/>
      <c r="X3981" s="651">
        <v>0</v>
      </c>
      <c r="Y3981" s="651">
        <v>0</v>
      </c>
      <c r="Z3981" s="651">
        <v>0</v>
      </c>
      <c r="AA3981" s="652">
        <v>0</v>
      </c>
      <c r="AB3981" s="646">
        <v>0</v>
      </c>
      <c r="AC3981" s="646">
        <v>0</v>
      </c>
      <c r="AD3981" s="646">
        <v>0</v>
      </c>
      <c r="AE3981" s="646">
        <v>0</v>
      </c>
      <c r="AF3981" s="646">
        <v>0</v>
      </c>
      <c r="AG3981" s="646">
        <v>0</v>
      </c>
      <c r="AH3981" s="646">
        <v>0</v>
      </c>
      <c r="AI3981" s="646">
        <v>0</v>
      </c>
    </row>
    <row r="3982" spans="5:35" outlineLevel="2" x14ac:dyDescent="0.2">
      <c r="E3982" s="636">
        <v>25</v>
      </c>
      <c r="F3982" s="79" t="s">
        <v>153</v>
      </c>
      <c r="G3982" s="647"/>
      <c r="H3982" s="648"/>
      <c r="I3982" s="653"/>
      <c r="J3982" s="639">
        <v>324394.5</v>
      </c>
      <c r="K3982" s="656"/>
      <c r="L3982" s="641">
        <v>0</v>
      </c>
      <c r="M3982" s="656"/>
      <c r="Q3982" s="519" t="s">
        <v>110</v>
      </c>
      <c r="R3982" s="612"/>
      <c r="S3982" s="552"/>
      <c r="T3982" s="552"/>
      <c r="U3982" s="552"/>
      <c r="V3982" s="649"/>
      <c r="W3982" s="650"/>
      <c r="X3982" s="651">
        <v>0</v>
      </c>
      <c r="Y3982" s="651">
        <v>0</v>
      </c>
      <c r="Z3982" s="651">
        <v>0</v>
      </c>
      <c r="AA3982" s="652">
        <v>0</v>
      </c>
      <c r="AB3982" s="646">
        <v>0</v>
      </c>
      <c r="AC3982" s="646">
        <v>0</v>
      </c>
      <c r="AD3982" s="646">
        <v>0</v>
      </c>
      <c r="AE3982" s="646">
        <v>0</v>
      </c>
      <c r="AF3982" s="646">
        <v>0</v>
      </c>
      <c r="AG3982" s="646">
        <v>0</v>
      </c>
      <c r="AH3982" s="646">
        <v>0</v>
      </c>
      <c r="AI3982" s="646">
        <v>0</v>
      </c>
    </row>
    <row r="3983" spans="5:35" outlineLevel="2" x14ac:dyDescent="0.2">
      <c r="E3983" s="636" t="s">
        <v>154</v>
      </c>
      <c r="F3983" s="79" t="s">
        <v>155</v>
      </c>
      <c r="G3983" s="647"/>
      <c r="H3983" s="648"/>
      <c r="I3983" s="653"/>
      <c r="J3983" s="639">
        <v>0</v>
      </c>
      <c r="K3983" s="656"/>
      <c r="L3983" s="641">
        <v>0</v>
      </c>
      <c r="M3983" s="656"/>
      <c r="Q3983" s="519" t="s">
        <v>110</v>
      </c>
      <c r="R3983" s="612"/>
      <c r="S3983" s="552"/>
      <c r="T3983" s="552"/>
      <c r="U3983" s="552"/>
      <c r="V3983" s="649"/>
      <c r="W3983" s="650"/>
      <c r="X3983" s="651">
        <v>0</v>
      </c>
      <c r="Y3983" s="651">
        <v>0</v>
      </c>
      <c r="Z3983" s="651">
        <v>0</v>
      </c>
      <c r="AA3983" s="652">
        <v>0</v>
      </c>
      <c r="AB3983" s="646">
        <v>0</v>
      </c>
      <c r="AC3983" s="646">
        <v>0</v>
      </c>
      <c r="AD3983" s="646">
        <v>0</v>
      </c>
      <c r="AE3983" s="646">
        <v>0</v>
      </c>
      <c r="AF3983" s="646">
        <v>0</v>
      </c>
      <c r="AG3983" s="646">
        <v>0</v>
      </c>
      <c r="AH3983" s="646">
        <v>0</v>
      </c>
      <c r="AI3983" s="646">
        <v>0</v>
      </c>
    </row>
    <row r="3984" spans="5:35" outlineLevel="2" x14ac:dyDescent="0.2">
      <c r="E3984" s="636" t="s">
        <v>156</v>
      </c>
      <c r="F3984" s="79" t="s">
        <v>157</v>
      </c>
      <c r="G3984" s="647"/>
      <c r="H3984" s="648"/>
      <c r="I3984" s="653"/>
      <c r="J3984" s="639">
        <v>0</v>
      </c>
      <c r="K3984" s="656"/>
      <c r="L3984" s="641">
        <v>0</v>
      </c>
      <c r="M3984" s="656"/>
      <c r="Q3984" s="519" t="s">
        <v>110</v>
      </c>
      <c r="R3984" s="612"/>
      <c r="S3984" s="552"/>
      <c r="T3984" s="552"/>
      <c r="U3984" s="552"/>
      <c r="V3984" s="649"/>
      <c r="W3984" s="650"/>
      <c r="X3984" s="651">
        <v>0</v>
      </c>
      <c r="Y3984" s="651">
        <v>0</v>
      </c>
      <c r="Z3984" s="651">
        <v>0</v>
      </c>
      <c r="AA3984" s="652">
        <v>0</v>
      </c>
      <c r="AB3984" s="646">
        <v>0</v>
      </c>
      <c r="AC3984" s="646">
        <v>0</v>
      </c>
      <c r="AD3984" s="646">
        <v>0</v>
      </c>
      <c r="AE3984" s="646">
        <v>0</v>
      </c>
      <c r="AF3984" s="646">
        <v>0</v>
      </c>
      <c r="AG3984" s="646">
        <v>0</v>
      </c>
      <c r="AH3984" s="646">
        <v>0</v>
      </c>
      <c r="AI3984" s="646">
        <v>0</v>
      </c>
    </row>
    <row r="3985" spans="5:35" outlineLevel="2" x14ac:dyDescent="0.2">
      <c r="E3985" s="636">
        <v>0</v>
      </c>
      <c r="F3985" s="79" t="s">
        <v>152</v>
      </c>
      <c r="G3985" s="647"/>
      <c r="H3985" s="648"/>
      <c r="I3985" s="653"/>
      <c r="J3985" s="639">
        <v>0</v>
      </c>
      <c r="K3985" s="656"/>
      <c r="L3985" s="641">
        <v>0</v>
      </c>
      <c r="M3985" s="656"/>
      <c r="Q3985" s="519" t="s">
        <v>110</v>
      </c>
      <c r="R3985" s="612"/>
      <c r="S3985" s="552"/>
      <c r="T3985" s="552"/>
      <c r="U3985" s="552"/>
      <c r="V3985" s="649"/>
      <c r="W3985" s="650"/>
      <c r="X3985" s="651">
        <v>0</v>
      </c>
      <c r="Y3985" s="651">
        <v>0</v>
      </c>
      <c r="Z3985" s="651">
        <v>0</v>
      </c>
      <c r="AA3985" s="652">
        <v>0</v>
      </c>
      <c r="AB3985" s="646">
        <v>0</v>
      </c>
      <c r="AC3985" s="646">
        <v>0</v>
      </c>
      <c r="AD3985" s="646">
        <v>0</v>
      </c>
      <c r="AE3985" s="646">
        <v>0</v>
      </c>
      <c r="AF3985" s="646">
        <v>0</v>
      </c>
      <c r="AG3985" s="646">
        <v>0</v>
      </c>
      <c r="AH3985" s="646">
        <v>0</v>
      </c>
      <c r="AI3985" s="646">
        <v>0</v>
      </c>
    </row>
    <row r="3986" spans="5:35" outlineLevel="2" x14ac:dyDescent="0.2">
      <c r="E3986" s="636">
        <v>29</v>
      </c>
      <c r="F3986" s="79" t="s">
        <v>158</v>
      </c>
      <c r="G3986" s="647"/>
      <c r="H3986" s="648"/>
      <c r="I3986" s="653"/>
      <c r="J3986" s="639">
        <v>9938</v>
      </c>
      <c r="K3986" s="656"/>
      <c r="L3986" s="641">
        <v>0</v>
      </c>
      <c r="M3986" s="656"/>
      <c r="Q3986" s="519" t="s">
        <v>110</v>
      </c>
      <c r="R3986" s="612"/>
      <c r="S3986" s="552"/>
      <c r="T3986" s="552"/>
      <c r="U3986" s="552"/>
      <c r="V3986" s="649"/>
      <c r="W3986" s="650"/>
      <c r="X3986" s="651">
        <v>0</v>
      </c>
      <c r="Y3986" s="651">
        <v>0</v>
      </c>
      <c r="Z3986" s="651">
        <v>0</v>
      </c>
      <c r="AA3986" s="652">
        <v>0</v>
      </c>
      <c r="AB3986" s="646">
        <v>0</v>
      </c>
      <c r="AC3986" s="646">
        <v>0</v>
      </c>
      <c r="AD3986" s="646">
        <v>0</v>
      </c>
      <c r="AE3986" s="646">
        <v>0</v>
      </c>
      <c r="AF3986" s="646">
        <v>0</v>
      </c>
      <c r="AG3986" s="646">
        <v>0</v>
      </c>
      <c r="AH3986" s="646">
        <v>0</v>
      </c>
      <c r="AI3986" s="646">
        <v>0</v>
      </c>
    </row>
    <row r="3987" spans="5:35" outlineLevel="2" x14ac:dyDescent="0.2">
      <c r="E3987" s="636">
        <v>30</v>
      </c>
      <c r="F3987" s="79" t="s">
        <v>159</v>
      </c>
      <c r="G3987" s="647"/>
      <c r="H3987" s="648"/>
      <c r="I3987" s="653"/>
      <c r="J3987" s="639">
        <v>144080.75</v>
      </c>
      <c r="K3987" s="656"/>
      <c r="L3987" s="641">
        <v>0</v>
      </c>
      <c r="M3987" s="656"/>
      <c r="Q3987" s="519" t="s">
        <v>110</v>
      </c>
      <c r="R3987" s="612"/>
      <c r="S3987" s="552"/>
      <c r="T3987" s="552"/>
      <c r="U3987" s="552"/>
      <c r="V3987" s="649"/>
      <c r="W3987" s="650"/>
      <c r="X3987" s="651">
        <v>0</v>
      </c>
      <c r="Y3987" s="651">
        <v>0</v>
      </c>
      <c r="Z3987" s="651">
        <v>0</v>
      </c>
      <c r="AA3987" s="652">
        <v>0</v>
      </c>
      <c r="AB3987" s="646">
        <v>0</v>
      </c>
      <c r="AC3987" s="646">
        <v>0</v>
      </c>
      <c r="AD3987" s="646">
        <v>0</v>
      </c>
      <c r="AE3987" s="646">
        <v>0</v>
      </c>
      <c r="AF3987" s="646">
        <v>0</v>
      </c>
      <c r="AG3987" s="646">
        <v>0</v>
      </c>
      <c r="AH3987" s="646">
        <v>0</v>
      </c>
      <c r="AI3987" s="646">
        <v>0</v>
      </c>
    </row>
    <row r="3988" spans="5:35" outlineLevel="2" x14ac:dyDescent="0.2">
      <c r="E3988" s="636">
        <v>0</v>
      </c>
      <c r="F3988" s="79" t="s">
        <v>152</v>
      </c>
      <c r="G3988" s="647"/>
      <c r="H3988" s="648"/>
      <c r="I3988" s="653"/>
      <c r="J3988" s="639">
        <v>0</v>
      </c>
      <c r="K3988" s="656"/>
      <c r="L3988" s="641">
        <v>0</v>
      </c>
      <c r="M3988" s="656"/>
      <c r="Q3988" s="519" t="s">
        <v>110</v>
      </c>
      <c r="R3988" s="612"/>
      <c r="S3988" s="552"/>
      <c r="T3988" s="552"/>
      <c r="U3988" s="552"/>
      <c r="V3988" s="649"/>
      <c r="W3988" s="650"/>
      <c r="X3988" s="651">
        <v>0</v>
      </c>
      <c r="Y3988" s="651">
        <v>0</v>
      </c>
      <c r="Z3988" s="651">
        <v>0</v>
      </c>
      <c r="AA3988" s="652">
        <v>0</v>
      </c>
      <c r="AB3988" s="646">
        <v>0</v>
      </c>
      <c r="AC3988" s="646">
        <v>0</v>
      </c>
      <c r="AD3988" s="646">
        <v>0</v>
      </c>
      <c r="AE3988" s="646">
        <v>0</v>
      </c>
      <c r="AF3988" s="646">
        <v>0</v>
      </c>
      <c r="AG3988" s="646">
        <v>0</v>
      </c>
      <c r="AH3988" s="646">
        <v>0</v>
      </c>
      <c r="AI3988" s="646">
        <v>0</v>
      </c>
    </row>
    <row r="3989" spans="5:35" outlineLevel="2" x14ac:dyDescent="0.2">
      <c r="E3989" s="636" t="s">
        <v>160</v>
      </c>
      <c r="F3989" s="82" t="s">
        <v>161</v>
      </c>
      <c r="G3989" s="657"/>
      <c r="H3989" s="658"/>
      <c r="I3989" s="653"/>
      <c r="J3989" s="639">
        <v>8144</v>
      </c>
      <c r="K3989" s="656"/>
      <c r="L3989" s="641">
        <v>0</v>
      </c>
      <c r="M3989" s="656"/>
      <c r="Q3989" s="519" t="s">
        <v>110</v>
      </c>
      <c r="R3989" s="612"/>
      <c r="S3989" s="552"/>
      <c r="T3989" s="552"/>
      <c r="U3989" s="552"/>
      <c r="V3989" s="649"/>
      <c r="W3989" s="650"/>
      <c r="X3989" s="651">
        <v>0</v>
      </c>
      <c r="Y3989" s="651">
        <v>0</v>
      </c>
      <c r="Z3989" s="651">
        <v>0</v>
      </c>
      <c r="AA3989" s="652">
        <v>0</v>
      </c>
      <c r="AB3989" s="646">
        <v>0</v>
      </c>
      <c r="AC3989" s="646">
        <v>0</v>
      </c>
      <c r="AD3989" s="646">
        <v>0</v>
      </c>
      <c r="AE3989" s="646">
        <v>0</v>
      </c>
      <c r="AF3989" s="646">
        <v>0</v>
      </c>
      <c r="AG3989" s="646">
        <v>0</v>
      </c>
      <c r="AH3989" s="646">
        <v>0</v>
      </c>
      <c r="AI3989" s="646">
        <v>0</v>
      </c>
    </row>
    <row r="3990" spans="5:35" outlineLevel="2" x14ac:dyDescent="0.2">
      <c r="E3990" s="636" t="s">
        <v>162</v>
      </c>
      <c r="F3990" s="74" t="s">
        <v>659</v>
      </c>
      <c r="G3990" s="637"/>
      <c r="H3990" s="638"/>
      <c r="I3990" s="653"/>
      <c r="J3990" s="639">
        <v>1452</v>
      </c>
      <c r="K3990" s="656"/>
      <c r="L3990" s="641">
        <v>0</v>
      </c>
      <c r="M3990" s="656"/>
      <c r="Q3990" s="519" t="s">
        <v>110</v>
      </c>
      <c r="R3990" s="612"/>
      <c r="S3990" s="552"/>
      <c r="T3990" s="552"/>
      <c r="U3990" s="552"/>
      <c r="V3990" s="649"/>
      <c r="W3990" s="650"/>
      <c r="X3990" s="651">
        <v>0</v>
      </c>
      <c r="Y3990" s="651">
        <v>0</v>
      </c>
      <c r="Z3990" s="651">
        <v>0</v>
      </c>
      <c r="AA3990" s="652">
        <v>0</v>
      </c>
      <c r="AB3990" s="646">
        <v>0</v>
      </c>
      <c r="AC3990" s="646">
        <v>0</v>
      </c>
      <c r="AD3990" s="646">
        <v>0</v>
      </c>
      <c r="AE3990" s="646">
        <v>0</v>
      </c>
      <c r="AF3990" s="646">
        <v>0</v>
      </c>
      <c r="AG3990" s="646">
        <v>0</v>
      </c>
      <c r="AH3990" s="646">
        <v>0</v>
      </c>
      <c r="AI3990" s="646">
        <v>0</v>
      </c>
    </row>
    <row r="3991" spans="5:35" outlineLevel="2" x14ac:dyDescent="0.2">
      <c r="E3991" s="636" t="s">
        <v>163</v>
      </c>
      <c r="F3991" s="79" t="s">
        <v>164</v>
      </c>
      <c r="G3991" s="647"/>
      <c r="H3991" s="648"/>
      <c r="I3991" s="653"/>
      <c r="J3991" s="639">
        <v>7908</v>
      </c>
      <c r="K3991" s="656"/>
      <c r="L3991" s="641">
        <v>0</v>
      </c>
      <c r="M3991" s="656"/>
      <c r="Q3991" s="519" t="s">
        <v>110</v>
      </c>
      <c r="R3991" s="612"/>
      <c r="S3991" s="552"/>
      <c r="T3991" s="552"/>
      <c r="U3991" s="552"/>
      <c r="V3991" s="649"/>
      <c r="W3991" s="650"/>
      <c r="X3991" s="651">
        <v>0</v>
      </c>
      <c r="Y3991" s="651">
        <v>0</v>
      </c>
      <c r="Z3991" s="651">
        <v>0</v>
      </c>
      <c r="AA3991" s="652">
        <v>0</v>
      </c>
      <c r="AB3991" s="646">
        <v>0</v>
      </c>
      <c r="AC3991" s="646">
        <v>0</v>
      </c>
      <c r="AD3991" s="646">
        <v>0</v>
      </c>
      <c r="AE3991" s="646">
        <v>0</v>
      </c>
      <c r="AF3991" s="646">
        <v>0</v>
      </c>
      <c r="AG3991" s="646">
        <v>0</v>
      </c>
      <c r="AH3991" s="646">
        <v>0</v>
      </c>
      <c r="AI3991" s="646">
        <v>0</v>
      </c>
    </row>
    <row r="3992" spans="5:35" outlineLevel="2" x14ac:dyDescent="0.2">
      <c r="E3992" s="636">
        <v>0</v>
      </c>
      <c r="F3992" s="79" t="s">
        <v>152</v>
      </c>
      <c r="G3992" s="647"/>
      <c r="H3992" s="648"/>
      <c r="I3992" s="653"/>
      <c r="J3992" s="639">
        <v>0</v>
      </c>
      <c r="K3992" s="656"/>
      <c r="L3992" s="641">
        <v>0</v>
      </c>
      <c r="M3992" s="656"/>
      <c r="Q3992" s="519" t="s">
        <v>110</v>
      </c>
      <c r="R3992" s="612"/>
      <c r="S3992" s="552"/>
      <c r="T3992" s="552"/>
      <c r="U3992" s="552"/>
      <c r="V3992" s="649"/>
      <c r="W3992" s="650"/>
      <c r="X3992" s="651">
        <v>0</v>
      </c>
      <c r="Y3992" s="651">
        <v>0</v>
      </c>
      <c r="Z3992" s="651">
        <v>0</v>
      </c>
      <c r="AA3992" s="652">
        <v>0</v>
      </c>
      <c r="AB3992" s="646">
        <v>0</v>
      </c>
      <c r="AC3992" s="646">
        <v>0</v>
      </c>
      <c r="AD3992" s="646">
        <v>0</v>
      </c>
      <c r="AE3992" s="646">
        <v>0</v>
      </c>
      <c r="AF3992" s="646">
        <v>0</v>
      </c>
      <c r="AG3992" s="646">
        <v>0</v>
      </c>
      <c r="AH3992" s="646">
        <v>0</v>
      </c>
      <c r="AI3992" s="646">
        <v>0</v>
      </c>
    </row>
    <row r="3993" spans="5:35" outlineLevel="2" x14ac:dyDescent="0.2">
      <c r="E3993" s="636" t="s">
        <v>165</v>
      </c>
      <c r="F3993" s="79" t="s">
        <v>656</v>
      </c>
      <c r="G3993" s="647"/>
      <c r="H3993" s="648"/>
      <c r="I3993" s="653"/>
      <c r="J3993" s="639">
        <v>14885</v>
      </c>
      <c r="K3993" s="656"/>
      <c r="L3993" s="641">
        <v>0</v>
      </c>
      <c r="M3993" s="656"/>
      <c r="Q3993" s="519" t="s">
        <v>110</v>
      </c>
      <c r="R3993" s="612"/>
      <c r="S3993" s="552"/>
      <c r="T3993" s="552"/>
      <c r="U3993" s="552"/>
      <c r="V3993" s="649"/>
      <c r="W3993" s="650"/>
      <c r="X3993" s="651">
        <v>0</v>
      </c>
      <c r="Y3993" s="651">
        <v>0</v>
      </c>
      <c r="Z3993" s="651">
        <v>0</v>
      </c>
      <c r="AA3993" s="652">
        <v>0</v>
      </c>
      <c r="AB3993" s="646">
        <v>0</v>
      </c>
      <c r="AC3993" s="646">
        <v>0</v>
      </c>
      <c r="AD3993" s="646">
        <v>0</v>
      </c>
      <c r="AE3993" s="646">
        <v>0</v>
      </c>
      <c r="AF3993" s="646">
        <v>0</v>
      </c>
      <c r="AG3993" s="646">
        <v>0</v>
      </c>
      <c r="AH3993" s="646">
        <v>0</v>
      </c>
      <c r="AI3993" s="646">
        <v>0</v>
      </c>
    </row>
    <row r="3994" spans="5:35" outlineLevel="2" x14ac:dyDescent="0.2">
      <c r="E3994" s="636" t="s">
        <v>166</v>
      </c>
      <c r="F3994" s="82" t="s">
        <v>657</v>
      </c>
      <c r="G3994" s="657"/>
      <c r="H3994" s="658"/>
      <c r="I3994" s="653"/>
      <c r="J3994" s="639">
        <v>23042</v>
      </c>
      <c r="K3994" s="656"/>
      <c r="L3994" s="641">
        <v>0</v>
      </c>
      <c r="M3994" s="656"/>
      <c r="Q3994" s="519" t="s">
        <v>110</v>
      </c>
      <c r="R3994" s="612"/>
      <c r="S3994" s="552"/>
      <c r="T3994" s="552"/>
      <c r="U3994" s="552"/>
      <c r="V3994" s="649"/>
      <c r="W3994" s="650"/>
      <c r="X3994" s="651">
        <v>0</v>
      </c>
      <c r="Y3994" s="651">
        <v>0</v>
      </c>
      <c r="Z3994" s="651">
        <v>0</v>
      </c>
      <c r="AA3994" s="652">
        <v>0</v>
      </c>
      <c r="AB3994" s="646">
        <v>0</v>
      </c>
      <c r="AC3994" s="646">
        <v>0</v>
      </c>
      <c r="AD3994" s="646">
        <v>0</v>
      </c>
      <c r="AE3994" s="646">
        <v>0</v>
      </c>
      <c r="AF3994" s="646">
        <v>0</v>
      </c>
      <c r="AG3994" s="646">
        <v>0</v>
      </c>
      <c r="AH3994" s="646">
        <v>0</v>
      </c>
      <c r="AI3994" s="646">
        <v>0</v>
      </c>
    </row>
    <row r="3995" spans="5:35" outlineLevel="2" x14ac:dyDescent="0.2">
      <c r="E3995" s="636">
        <v>0</v>
      </c>
      <c r="F3995" s="79" t="s">
        <v>152</v>
      </c>
      <c r="G3995" s="647"/>
      <c r="H3995" s="648"/>
      <c r="I3995" s="653"/>
      <c r="J3995" s="659">
        <v>0</v>
      </c>
      <c r="K3995" s="654">
        <v>0</v>
      </c>
      <c r="L3995" s="660">
        <v>0</v>
      </c>
      <c r="M3995" s="661" t="s">
        <v>152</v>
      </c>
      <c r="Q3995" s="519" t="s">
        <v>110</v>
      </c>
      <c r="R3995" s="612"/>
      <c r="S3995" s="552"/>
      <c r="T3995" s="552"/>
      <c r="U3995" s="552"/>
      <c r="V3995" s="649"/>
      <c r="W3995" s="650"/>
      <c r="X3995" s="651">
        <v>0</v>
      </c>
      <c r="Y3995" s="651">
        <v>0</v>
      </c>
      <c r="Z3995" s="651">
        <v>0</v>
      </c>
      <c r="AA3995" s="652">
        <v>0</v>
      </c>
      <c r="AB3995" s="646">
        <v>0</v>
      </c>
      <c r="AC3995" s="646">
        <v>0</v>
      </c>
      <c r="AD3995" s="646">
        <v>0</v>
      </c>
      <c r="AE3995" s="646">
        <v>0</v>
      </c>
      <c r="AF3995" s="646">
        <v>0</v>
      </c>
      <c r="AG3995" s="646">
        <v>0</v>
      </c>
      <c r="AH3995" s="646">
        <v>0</v>
      </c>
      <c r="AI3995" s="646">
        <v>0</v>
      </c>
    </row>
    <row r="3996" spans="5:35" outlineLevel="2" x14ac:dyDescent="0.2">
      <c r="E3996" s="636">
        <v>0</v>
      </c>
      <c r="F3996" s="79" t="s">
        <v>152</v>
      </c>
      <c r="G3996" s="647"/>
      <c r="H3996" s="648"/>
      <c r="I3996" s="653"/>
      <c r="J3996" s="639">
        <v>0</v>
      </c>
      <c r="K3996" s="654">
        <v>0</v>
      </c>
      <c r="L3996" s="641">
        <v>0</v>
      </c>
      <c r="M3996" s="640" t="s">
        <v>152</v>
      </c>
      <c r="Q3996" s="519" t="s">
        <v>110</v>
      </c>
      <c r="R3996" s="612"/>
      <c r="S3996" s="552"/>
      <c r="T3996" s="552"/>
      <c r="U3996" s="552"/>
      <c r="V3996" s="649"/>
      <c r="W3996" s="650"/>
      <c r="X3996" s="651">
        <v>0</v>
      </c>
      <c r="Y3996" s="651">
        <v>0</v>
      </c>
      <c r="Z3996" s="651">
        <v>0</v>
      </c>
      <c r="AA3996" s="652">
        <v>0</v>
      </c>
      <c r="AB3996" s="646">
        <v>0</v>
      </c>
      <c r="AC3996" s="646">
        <v>0</v>
      </c>
      <c r="AD3996" s="646">
        <v>0</v>
      </c>
      <c r="AE3996" s="646">
        <v>0</v>
      </c>
      <c r="AF3996" s="646">
        <v>0</v>
      </c>
      <c r="AG3996" s="646">
        <v>0</v>
      </c>
      <c r="AH3996" s="646">
        <v>0</v>
      </c>
      <c r="AI3996" s="646">
        <v>0</v>
      </c>
    </row>
    <row r="3997" spans="5:35" outlineLevel="2" x14ac:dyDescent="0.2">
      <c r="E3997" s="636">
        <v>0</v>
      </c>
      <c r="F3997" s="79" t="s">
        <v>152</v>
      </c>
      <c r="G3997" s="647"/>
      <c r="H3997" s="648"/>
      <c r="I3997" s="653"/>
      <c r="J3997" s="653">
        <v>0</v>
      </c>
      <c r="K3997" s="654">
        <v>0</v>
      </c>
      <c r="L3997" s="655">
        <v>0</v>
      </c>
      <c r="M3997" s="654" t="s">
        <v>152</v>
      </c>
      <c r="Q3997" s="519" t="s">
        <v>110</v>
      </c>
      <c r="R3997" s="612"/>
      <c r="S3997" s="552"/>
      <c r="T3997" s="552"/>
      <c r="U3997" s="552"/>
      <c r="V3997" s="649"/>
      <c r="W3997" s="650"/>
      <c r="X3997" s="651">
        <v>0</v>
      </c>
      <c r="Y3997" s="651">
        <v>0</v>
      </c>
      <c r="Z3997" s="651">
        <v>0</v>
      </c>
      <c r="AA3997" s="652">
        <v>0</v>
      </c>
      <c r="AB3997" s="646">
        <v>0</v>
      </c>
      <c r="AC3997" s="646">
        <v>0</v>
      </c>
      <c r="AD3997" s="646">
        <v>0</v>
      </c>
      <c r="AE3997" s="646">
        <v>0</v>
      </c>
      <c r="AF3997" s="646">
        <v>0</v>
      </c>
      <c r="AG3997" s="646">
        <v>0</v>
      </c>
      <c r="AH3997" s="646">
        <v>0</v>
      </c>
      <c r="AI3997" s="646">
        <v>0</v>
      </c>
    </row>
    <row r="3998" spans="5:35" outlineLevel="2" x14ac:dyDescent="0.2">
      <c r="E3998" s="636">
        <v>0</v>
      </c>
      <c r="F3998" s="74" t="s">
        <v>152</v>
      </c>
      <c r="G3998" s="637"/>
      <c r="H3998" s="638"/>
      <c r="I3998" s="653"/>
      <c r="J3998" s="639">
        <v>0</v>
      </c>
      <c r="K3998" s="656"/>
      <c r="L3998" s="641">
        <v>0</v>
      </c>
      <c r="M3998" s="656"/>
      <c r="Q3998" s="519" t="s">
        <v>110</v>
      </c>
      <c r="R3998" s="612"/>
      <c r="S3998" s="552"/>
      <c r="T3998" s="552"/>
      <c r="U3998" s="552"/>
      <c r="V3998" s="649"/>
      <c r="W3998" s="650"/>
      <c r="X3998" s="651">
        <v>0</v>
      </c>
      <c r="Y3998" s="651">
        <v>0</v>
      </c>
      <c r="Z3998" s="651">
        <v>0</v>
      </c>
      <c r="AA3998" s="652">
        <v>0</v>
      </c>
      <c r="AB3998" s="646">
        <v>0</v>
      </c>
      <c r="AC3998" s="646">
        <v>0</v>
      </c>
      <c r="AD3998" s="646">
        <v>0</v>
      </c>
      <c r="AE3998" s="646">
        <v>0</v>
      </c>
      <c r="AF3998" s="646">
        <v>0</v>
      </c>
      <c r="AG3998" s="646">
        <v>0</v>
      </c>
      <c r="AH3998" s="646">
        <v>0</v>
      </c>
      <c r="AI3998" s="646">
        <v>0</v>
      </c>
    </row>
    <row r="3999" spans="5:35" outlineLevel="2" x14ac:dyDescent="0.2">
      <c r="E3999" s="636">
        <v>0</v>
      </c>
      <c r="F3999" s="79" t="s">
        <v>152</v>
      </c>
      <c r="G3999" s="647"/>
      <c r="I3999" s="639"/>
      <c r="J3999" s="639">
        <v>0</v>
      </c>
      <c r="K3999" s="656"/>
      <c r="L3999" s="641">
        <v>0</v>
      </c>
      <c r="M3999" s="656"/>
      <c r="Q3999" s="519" t="s">
        <v>110</v>
      </c>
      <c r="R3999" s="612"/>
      <c r="S3999" s="552"/>
      <c r="T3999" s="552"/>
      <c r="U3999" s="552"/>
      <c r="V3999" s="649"/>
      <c r="W3999" s="650"/>
      <c r="X3999" s="651">
        <v>0</v>
      </c>
      <c r="Y3999" s="651">
        <v>0</v>
      </c>
      <c r="Z3999" s="651">
        <v>0</v>
      </c>
      <c r="AA3999" s="652">
        <v>0</v>
      </c>
      <c r="AB3999" s="646">
        <v>0</v>
      </c>
      <c r="AC3999" s="646">
        <v>0</v>
      </c>
      <c r="AD3999" s="646">
        <v>0</v>
      </c>
      <c r="AE3999" s="646">
        <v>0</v>
      </c>
      <c r="AF3999" s="646">
        <v>0</v>
      </c>
      <c r="AG3999" s="646">
        <v>0</v>
      </c>
      <c r="AH3999" s="646">
        <v>0</v>
      </c>
      <c r="AI3999" s="646">
        <v>0</v>
      </c>
    </row>
    <row r="4000" spans="5:35" outlineLevel="2" x14ac:dyDescent="0.2">
      <c r="E4000" s="636">
        <v>0</v>
      </c>
      <c r="F4000" s="79" t="s">
        <v>152</v>
      </c>
      <c r="G4000" s="647"/>
      <c r="I4000" s="639"/>
      <c r="J4000" s="639">
        <v>0</v>
      </c>
      <c r="K4000" s="656"/>
      <c r="L4000" s="641">
        <v>0</v>
      </c>
      <c r="M4000" s="656"/>
      <c r="Q4000" s="519" t="s">
        <v>110</v>
      </c>
      <c r="R4000" s="612"/>
      <c r="S4000" s="552"/>
      <c r="T4000" s="552"/>
      <c r="U4000" s="552"/>
      <c r="V4000" s="649"/>
      <c r="W4000" s="650"/>
      <c r="X4000" s="651">
        <v>0</v>
      </c>
      <c r="Y4000" s="651">
        <v>0</v>
      </c>
      <c r="Z4000" s="651">
        <v>0</v>
      </c>
      <c r="AA4000" s="652">
        <v>0</v>
      </c>
      <c r="AB4000" s="646">
        <v>0</v>
      </c>
      <c r="AC4000" s="646">
        <v>0</v>
      </c>
      <c r="AD4000" s="646">
        <v>0</v>
      </c>
      <c r="AE4000" s="646">
        <v>0</v>
      </c>
      <c r="AF4000" s="646">
        <v>0</v>
      </c>
      <c r="AG4000" s="646">
        <v>0</v>
      </c>
      <c r="AH4000" s="646">
        <v>0</v>
      </c>
      <c r="AI4000" s="646">
        <v>0</v>
      </c>
    </row>
    <row r="4001" spans="2:35" outlineLevel="2" x14ac:dyDescent="0.2">
      <c r="E4001" s="636">
        <v>0</v>
      </c>
      <c r="F4001" s="79" t="s">
        <v>152</v>
      </c>
      <c r="G4001" s="647"/>
      <c r="I4001" s="639"/>
      <c r="J4001" s="639">
        <v>0</v>
      </c>
      <c r="K4001" s="656"/>
      <c r="L4001" s="641">
        <v>0</v>
      </c>
      <c r="M4001" s="656"/>
      <c r="Q4001" s="519" t="s">
        <v>110</v>
      </c>
      <c r="R4001" s="612"/>
      <c r="S4001" s="552"/>
      <c r="T4001" s="552"/>
      <c r="U4001" s="552"/>
      <c r="V4001" s="649"/>
      <c r="W4001" s="650"/>
      <c r="X4001" s="651">
        <v>0</v>
      </c>
      <c r="Y4001" s="651">
        <v>0</v>
      </c>
      <c r="Z4001" s="651">
        <v>0</v>
      </c>
      <c r="AA4001" s="652">
        <v>0</v>
      </c>
      <c r="AB4001" s="646">
        <v>0</v>
      </c>
      <c r="AC4001" s="646">
        <v>0</v>
      </c>
      <c r="AD4001" s="646">
        <v>0</v>
      </c>
      <c r="AE4001" s="646">
        <v>0</v>
      </c>
      <c r="AF4001" s="646">
        <v>0</v>
      </c>
      <c r="AG4001" s="646">
        <v>0</v>
      </c>
      <c r="AH4001" s="646">
        <v>0</v>
      </c>
      <c r="AI4001" s="646">
        <v>0</v>
      </c>
    </row>
    <row r="4002" spans="2:35" outlineLevel="2" x14ac:dyDescent="0.2">
      <c r="E4002" s="636">
        <v>0</v>
      </c>
      <c r="F4002" s="79" t="s">
        <v>152</v>
      </c>
      <c r="G4002" s="647"/>
      <c r="I4002" s="639"/>
      <c r="J4002" s="639">
        <v>0</v>
      </c>
      <c r="K4002" s="656"/>
      <c r="L4002" s="641">
        <v>0</v>
      </c>
      <c r="M4002" s="656"/>
      <c r="Q4002" s="519" t="s">
        <v>110</v>
      </c>
      <c r="R4002" s="612"/>
      <c r="S4002" s="552"/>
      <c r="T4002" s="552"/>
      <c r="U4002" s="552"/>
      <c r="V4002" s="649"/>
      <c r="W4002" s="650"/>
      <c r="X4002" s="651">
        <v>0</v>
      </c>
      <c r="Y4002" s="651">
        <v>0</v>
      </c>
      <c r="Z4002" s="651">
        <v>0</v>
      </c>
      <c r="AA4002" s="652">
        <v>0</v>
      </c>
      <c r="AB4002" s="646">
        <v>0</v>
      </c>
      <c r="AC4002" s="646">
        <v>0</v>
      </c>
      <c r="AD4002" s="646">
        <v>0</v>
      </c>
      <c r="AE4002" s="646">
        <v>0</v>
      </c>
      <c r="AF4002" s="646">
        <v>0</v>
      </c>
      <c r="AG4002" s="646">
        <v>0</v>
      </c>
      <c r="AH4002" s="646">
        <v>0</v>
      </c>
      <c r="AI4002" s="646">
        <v>0</v>
      </c>
    </row>
    <row r="4003" spans="2:35" outlineLevel="2" x14ac:dyDescent="0.2">
      <c r="E4003" s="636">
        <v>0</v>
      </c>
      <c r="F4003" s="79" t="s">
        <v>152</v>
      </c>
      <c r="G4003" s="647"/>
      <c r="I4003" s="639"/>
      <c r="J4003" s="639">
        <v>0</v>
      </c>
      <c r="K4003" s="656"/>
      <c r="L4003" s="641">
        <v>0</v>
      </c>
      <c r="M4003" s="656"/>
      <c r="Q4003" s="519" t="s">
        <v>110</v>
      </c>
      <c r="R4003" s="612"/>
      <c r="S4003" s="552"/>
      <c r="T4003" s="552"/>
      <c r="U4003" s="552"/>
      <c r="V4003" s="649"/>
      <c r="W4003" s="650"/>
      <c r="X4003" s="651">
        <v>0</v>
      </c>
      <c r="Y4003" s="651">
        <v>0</v>
      </c>
      <c r="Z4003" s="651">
        <v>0</v>
      </c>
      <c r="AA4003" s="652">
        <v>0</v>
      </c>
      <c r="AB4003" s="646">
        <v>0</v>
      </c>
      <c r="AC4003" s="646">
        <v>0</v>
      </c>
      <c r="AD4003" s="646">
        <v>0</v>
      </c>
      <c r="AE4003" s="646">
        <v>0</v>
      </c>
      <c r="AF4003" s="646">
        <v>0</v>
      </c>
      <c r="AG4003" s="646">
        <v>0</v>
      </c>
      <c r="AH4003" s="646">
        <v>0</v>
      </c>
      <c r="AI4003" s="646">
        <v>0</v>
      </c>
    </row>
    <row r="4004" spans="2:35" outlineLevel="2" x14ac:dyDescent="0.2">
      <c r="E4004" s="636">
        <v>0</v>
      </c>
      <c r="F4004" s="82" t="s">
        <v>152</v>
      </c>
      <c r="G4004" s="657"/>
      <c r="H4004" s="83"/>
      <c r="I4004" s="639"/>
      <c r="J4004" s="639">
        <v>0</v>
      </c>
      <c r="K4004" s="656"/>
      <c r="L4004" s="641">
        <v>0</v>
      </c>
      <c r="M4004" s="656"/>
      <c r="N4004" s="83"/>
      <c r="O4004" s="83"/>
      <c r="P4004" s="83"/>
      <c r="Q4004" s="662" t="s">
        <v>110</v>
      </c>
      <c r="R4004" s="620"/>
      <c r="S4004" s="555"/>
      <c r="T4004" s="555"/>
      <c r="U4004" s="555"/>
      <c r="V4004" s="663"/>
      <c r="W4004" s="664"/>
      <c r="X4004" s="665">
        <v>0</v>
      </c>
      <c r="Y4004" s="665">
        <v>0</v>
      </c>
      <c r="Z4004" s="665">
        <v>0</v>
      </c>
      <c r="AA4004" s="666">
        <v>0</v>
      </c>
      <c r="AB4004" s="646">
        <v>0</v>
      </c>
      <c r="AC4004" s="646">
        <v>0</v>
      </c>
      <c r="AD4004" s="646">
        <v>0</v>
      </c>
      <c r="AE4004" s="646">
        <v>0</v>
      </c>
      <c r="AF4004" s="646">
        <v>0</v>
      </c>
      <c r="AG4004" s="646">
        <v>0</v>
      </c>
      <c r="AH4004" s="646">
        <v>0</v>
      </c>
      <c r="AI4004" s="646">
        <v>0</v>
      </c>
    </row>
    <row r="4005" spans="2:35" outlineLevel="1" x14ac:dyDescent="0.2">
      <c r="E4005" s="636"/>
      <c r="Q4005" s="519"/>
      <c r="R4005"/>
      <c r="S4005" s="667"/>
      <c r="T4005"/>
      <c r="U4005" s="667"/>
      <c r="V4005"/>
      <c r="W4005" s="667"/>
      <c r="X4005"/>
      <c r="Y4005" s="668"/>
      <c r="Z4005" s="668"/>
      <c r="AA4005" s="668"/>
      <c r="AB4005" s="668"/>
      <c r="AC4005" s="668"/>
      <c r="AD4005" s="668"/>
      <c r="AE4005" s="668"/>
      <c r="AF4005" s="668"/>
      <c r="AG4005" s="668"/>
      <c r="AH4005" s="668"/>
    </row>
    <row r="4008" spans="2:35" x14ac:dyDescent="0.2">
      <c r="B4008" s="85" t="s">
        <v>131</v>
      </c>
      <c r="C4008" s="85"/>
      <c r="D4008" s="85"/>
      <c r="E4008" s="85"/>
      <c r="F4008" s="85"/>
      <c r="G4008" s="85"/>
      <c r="H4008" s="85"/>
      <c r="I4008" s="85"/>
      <c r="J4008" s="85"/>
      <c r="K4008" s="85"/>
      <c r="L4008" s="86"/>
      <c r="M4008" s="85"/>
      <c r="N4008" s="85"/>
      <c r="O4008" s="85"/>
      <c r="P4008" s="85"/>
      <c r="Q4008" s="87"/>
      <c r="R4008" s="85"/>
      <c r="S4008" s="85"/>
      <c r="T4008" s="85"/>
      <c r="U4008" s="85"/>
      <c r="V4008" s="85"/>
      <c r="W4008" s="85"/>
      <c r="X4008" s="85"/>
      <c r="Y4008" s="85"/>
      <c r="Z4008" s="85"/>
      <c r="AA4008" s="85"/>
      <c r="AB4008" s="85"/>
      <c r="AC4008" s="85"/>
      <c r="AD4008" s="85"/>
      <c r="AE4008" s="85"/>
      <c r="AF4008" s="85"/>
      <c r="AG4008" s="85"/>
      <c r="AH4008" s="85"/>
      <c r="AI4008" s="85"/>
    </row>
    <row r="4009" spans="2:35" x14ac:dyDescent="0.2">
      <c r="AI4009" s="42"/>
    </row>
    <row r="4010" spans="2:35" x14ac:dyDescent="0.2">
      <c r="AI4010" s="42"/>
    </row>
    <row r="4011" spans="2:35" x14ac:dyDescent="0.2">
      <c r="AI4011" s="42"/>
    </row>
    <row r="4012" spans="2:35" x14ac:dyDescent="0.2">
      <c r="AI4012" s="42"/>
    </row>
    <row r="4013" spans="2:35" x14ac:dyDescent="0.2">
      <c r="AI4013" s="42"/>
    </row>
    <row r="4014" spans="2:35" x14ac:dyDescent="0.2">
      <c r="AI4014" s="42"/>
    </row>
    <row r="4015" spans="2:35" x14ac:dyDescent="0.2">
      <c r="AI4015" s="42"/>
    </row>
    <row r="4016" spans="2:35" x14ac:dyDescent="0.2">
      <c r="E4016" s="289"/>
      <c r="AI4016" s="42"/>
    </row>
    <row r="4017" spans="5:35" x14ac:dyDescent="0.2">
      <c r="E4017" s="289"/>
      <c r="AI4017" s="42"/>
    </row>
    <row r="4018" spans="5:35" x14ac:dyDescent="0.2">
      <c r="AI4018" s="42"/>
    </row>
    <row r="4019" spans="5:35" x14ac:dyDescent="0.2">
      <c r="AI4019" s="42"/>
    </row>
    <row r="4020" spans="5:35" x14ac:dyDescent="0.2">
      <c r="AI4020" s="42"/>
    </row>
  </sheetData>
  <autoFilter ref="E711:G1415" xr:uid="{0FF04179-AA0A-435F-B249-436A0A57A67F}"/>
  <mergeCells count="3">
    <mergeCell ref="B2:AI2"/>
    <mergeCell ref="B3:AI3"/>
    <mergeCell ref="B4:AI4"/>
  </mergeCells>
  <conditionalFormatting sqref="V3308:AI3308">
    <cfRule type="cellIs" dxfId="11" priority="8" operator="equal">
      <formula>"Error"</formula>
    </cfRule>
    <cfRule type="cellIs" dxfId="10" priority="9" operator="equal">
      <formula>"OK"</formula>
    </cfRule>
  </conditionalFormatting>
  <conditionalFormatting sqref="V3842:AI3842">
    <cfRule type="cellIs" dxfId="9" priority="2" operator="equal">
      <formula>"Error"</formula>
    </cfRule>
    <cfRule type="cellIs" dxfId="8" priority="3" operator="equal">
      <formula>"OK"</formula>
    </cfRule>
  </conditionalFormatting>
  <conditionalFormatting sqref="Y1421">
    <cfRule type="cellIs" dxfId="7" priority="6" operator="equal">
      <formula>"Error"</formula>
    </cfRule>
    <cfRule type="cellIs" dxfId="6" priority="7" operator="equal">
      <formula>"OK"</formula>
    </cfRule>
  </conditionalFormatting>
  <conditionalFormatting sqref="Y1423:Y1425">
    <cfRule type="cellIs" dxfId="5" priority="4" operator="equal">
      <formula>"Error"</formula>
    </cfRule>
    <cfRule type="cellIs" dxfId="4" priority="5" operator="equal">
      <formula>"OK"</formula>
    </cfRule>
  </conditionalFormatting>
  <conditionalFormatting sqref="Y2130">
    <cfRule type="cellIs" dxfId="3" priority="1" operator="equal">
      <formula>"OK"</formula>
    </cfRule>
  </conditionalFormatting>
  <pageMargins left="0.7" right="0.7" top="0.75" bottom="0.75" header="0.3" footer="0.3"/>
  <pageSetup paperSize="9" orientation="portrait" horizontalDpi="4294967293"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Bulk - 2025-29 prices</vt:lpstr>
      <vt:lpstr>Distribution - 2025-29 prices</vt:lpstr>
      <vt:lpstr>Inputs&gt;&gt;&gt;</vt:lpstr>
      <vt:lpstr>Setup</vt:lpstr>
      <vt:lpstr>Supporting Data</vt:lpstr>
      <vt:lpstr>Components And Affected Tariffs</vt:lpstr>
      <vt:lpstr>PriceDataOFFSETS</vt:lpstr>
      <vt:lpstr>PriceDataWAE&amp;LOSSES</vt:lpstr>
      <vt:lpstr>PriceDataOPEX</vt:lpstr>
      <vt:lpstr>OPEX</vt:lpstr>
      <vt:lpstr>ANNUITY</vt:lpstr>
      <vt:lpstr>CAPITAL</vt:lpstr>
      <vt:lpstr>TAX</vt:lpstr>
      <vt:lpstr>TARGET PRICES</vt:lpstr>
      <vt:lpstr>Table Cost Reflective</vt:lpstr>
      <vt:lpstr>BaseDate</vt:lpstr>
      <vt:lpstr>Client</vt:lpstr>
      <vt:lpstr>Reg_Prd2</vt:lpstr>
      <vt:lpstr>Reg_Prd3</vt:lpstr>
      <vt:lpstr>TariffBase_yr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Keelie O'Sullivan</cp:lastModifiedBy>
  <dcterms:created xsi:type="dcterms:W3CDTF">2023-11-09T23:25:15Z</dcterms:created>
  <dcterms:modified xsi:type="dcterms:W3CDTF">2023-11-23T02:03:42Z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d01db3-c95c-4498-bb12-7f3e43fe422d_Enabled">
    <vt:lpwstr>true</vt:lpwstr>
  </property>
  <property fmtid="{D5CDD505-2E9C-101B-9397-08002B2CF9AE}" pid="3" name="MSIP_Label_0ed01db3-c95c-4498-bb12-7f3e43fe422d_SetDate">
    <vt:lpwstr>2023-11-09T23:26:11Z</vt:lpwstr>
  </property>
  <property fmtid="{D5CDD505-2E9C-101B-9397-08002B2CF9AE}" pid="4" name="MSIP_Label_0ed01db3-c95c-4498-bb12-7f3e43fe422d_Method">
    <vt:lpwstr>Standard</vt:lpwstr>
  </property>
  <property fmtid="{D5CDD505-2E9C-101B-9397-08002B2CF9AE}" pid="5" name="MSIP_Label_0ed01db3-c95c-4498-bb12-7f3e43fe422d_Name">
    <vt:lpwstr>Restricted</vt:lpwstr>
  </property>
  <property fmtid="{D5CDD505-2E9C-101B-9397-08002B2CF9AE}" pid="6" name="MSIP_Label_0ed01db3-c95c-4498-bb12-7f3e43fe422d_SiteId">
    <vt:lpwstr>11491073-990d-433d-bd35-3b3be0bfba26</vt:lpwstr>
  </property>
  <property fmtid="{D5CDD505-2E9C-101B-9397-08002B2CF9AE}" pid="7" name="MSIP_Label_0ed01db3-c95c-4498-bb12-7f3e43fe422d_ActionId">
    <vt:lpwstr>d36ca9fb-2293-4ed5-bb57-5149b28d5603</vt:lpwstr>
  </property>
  <property fmtid="{D5CDD505-2E9C-101B-9397-08002B2CF9AE}" pid="8" name="MSIP_Label_0ed01db3-c95c-4498-bb12-7f3e43fe422d_ContentBits">
    <vt:lpwstr>0</vt:lpwstr>
  </property>
</Properties>
</file>